
<file path=[Content_Types].xml><?xml version="1.0" encoding="utf-8"?>
<Types xmlns="http://schemas.openxmlformats.org/package/2006/content-types">
  <Default Extension="bin" ContentType="application/vnd.openxmlformats-officedocument.spreadsheetml.printerSettings"/>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pivotTables/pivotTable1.xml" ContentType="application/vnd.openxmlformats-officedocument.spreadsheetml.pivotTable+xml"/>
  <Override PartName="/xl/pivotTables/pivotTable2.xml" ContentType="application/vnd.openxmlformats-officedocument.spreadsheetml.pivotTable+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comments4.xml" ContentType="application/vnd.openxmlformats-officedocument.spreadsheetml.comments+xml"/>
  <Override PartName="/xl/comments5.xml" ContentType="application/vnd.openxmlformats-officedocument.spreadsheetml.comments+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comments2.xml" ContentType="application/vnd.openxmlformats-officedocument.spreadsheetml.comments+xml"/>
  <Override PartName="/xl/comments3.xml" ContentType="application/vnd.openxmlformats-officedocument.spreadsheetml.comments+xml"/>
  <Override PartName="/xl/worksheets/sheet1.xml" ContentType="application/vnd.openxmlformats-officedocument.spreadsheetml.worksheet+xml"/>
  <Override PartName="/xl/pivotCache/pivotCacheDefinition1.xml" ContentType="application/vnd.openxmlformats-officedocument.spreadsheetml.pivotCacheDefinition+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sharedStrings.xml" ContentType="application/vnd.openxmlformats-officedocument.spreadsheetml.sharedStrings+xml"/>
  <Override PartName="/xl/pivotCache/pivotCacheRecords1.xml" ContentType="application/vnd.openxmlformats-officedocument.spreadsheetml.pivotCacheRecord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codeName="ThisWorkbook" hidePivotFieldList="1"/>
  <bookViews>
    <workbookView xWindow="8640" yWindow="-60" windowWidth="3360" windowHeight="11025" tabRatio="821"/>
  </bookViews>
  <sheets>
    <sheet name="Progression Data" sheetId="27" r:id="rId1"/>
    <sheet name="Pivot Table 4-Year Insts." sheetId="24" r:id="rId2"/>
    <sheet name="Pivot Table 2-Year Insts." sheetId="26" r:id="rId3"/>
    <sheet name="format for 4-yr" sheetId="34" r:id="rId4"/>
    <sheet name="format for 2-yr" sheetId="33" r:id="rId5"/>
    <sheet name="Persistence Tables 13-26" sheetId="19" r:id="rId6"/>
    <sheet name="150%-Time Progress Tables 27-41" sheetId="17" r:id="rId7"/>
    <sheet name="10- &amp; 6-yr Grad Tables 42-43" sheetId="18" r:id="rId8"/>
    <sheet name="Formatting Utility - 4Y 1" sheetId="32" r:id="rId9"/>
    <sheet name="Formatting Utility - 2Y 1" sheetId="29" r:id="rId10"/>
  </sheets>
  <definedNames>
    <definedName name="_xlnm._FilterDatabase" localSheetId="0" hidden="1">'Progression Data'!#REF!</definedName>
    <definedName name="APPHEAD">#REF!</definedName>
    <definedName name="CHHEAD">#REF!</definedName>
    <definedName name="PAGE_17">#REF!</definedName>
    <definedName name="PAGE1">#REF!</definedName>
    <definedName name="PAGE10">#REF!</definedName>
    <definedName name="PAGE11">#REF!</definedName>
    <definedName name="PAGE12">#REF!</definedName>
    <definedName name="PAGE13">#REF!</definedName>
    <definedName name="PAGE14">#REF!</definedName>
    <definedName name="PAGE15">#REF!</definedName>
    <definedName name="PAGE16">#REF!</definedName>
    <definedName name="PAGE17">#REF!</definedName>
    <definedName name="PAGE18">#REF!</definedName>
    <definedName name="PAGE19">#REF!</definedName>
    <definedName name="PAGE2">#REF!</definedName>
    <definedName name="PAGE20">#REF!</definedName>
    <definedName name="PAGE3">#REF!</definedName>
    <definedName name="PAGE4">#REF!</definedName>
    <definedName name="PAGE5">#REF!</definedName>
    <definedName name="PAGE6">#REF!</definedName>
    <definedName name="PAGE7">#REF!</definedName>
    <definedName name="PAGE8">#REF!</definedName>
    <definedName name="PAGE9">#REF!</definedName>
    <definedName name="PART1">#REF!</definedName>
    <definedName name="PART2">#REF!</definedName>
    <definedName name="PART3">#REF!</definedName>
    <definedName name="PART4A">#REF!</definedName>
    <definedName name="PART4B">#REF!</definedName>
    <definedName name="PART5">#REF!</definedName>
    <definedName name="PART6A">#REF!</definedName>
    <definedName name="PART6B">#REF!</definedName>
    <definedName name="PART6C">#REF!</definedName>
    <definedName name="PART7B">#REF!</definedName>
    <definedName name="PART7C">#REF!</definedName>
    <definedName name="PART8">#REF!</definedName>
    <definedName name="_xlnm.Print_Area" localSheetId="7">'10- &amp; 6-yr Grad Tables 42-43'!$A$1:$I$64</definedName>
    <definedName name="_xlnm.Print_Area" localSheetId="6">'150%-Time Progress Tables 27-41'!$A$1:$N$466</definedName>
    <definedName name="_xlnm.Print_Area" localSheetId="5">'Persistence Tables 13-26'!$A$1:$M$242,'Persistence Tables 13-26'!$A$274:$M$457</definedName>
    <definedName name="_xlnm.Print_Area" localSheetId="2">'Pivot Table 2-Year Insts.'!$A$1:$AA$612</definedName>
    <definedName name="_xlnm.Print_Area" localSheetId="1">'Pivot Table 4-Year Insts.'!$A$1:$Y$676</definedName>
    <definedName name="_xlnm.Print_Area" localSheetId="0">'Progression Data'!#REF!</definedName>
    <definedName name="_xlnm.Print_Area">#REF!</definedName>
    <definedName name="_xlnm.Print_Titles" localSheetId="2">'Pivot Table 2-Year Insts.'!$1:$4</definedName>
    <definedName name="_xlnm.Print_Titles" localSheetId="1">'Pivot Table 4-Year Insts.'!$1:$4</definedName>
    <definedName name="RATIONALE">#REF!</definedName>
    <definedName name="RATIONALE2">#REF!</definedName>
    <definedName name="SALHEAD">#REF!</definedName>
  </definedNames>
  <calcPr calcId="125725"/>
  <pivotCaches>
    <pivotCache cacheId="0" r:id="rId11"/>
  </pivotCaches>
</workbook>
</file>

<file path=xl/calcChain.xml><?xml version="1.0" encoding="utf-8"?>
<calcChain xmlns="http://schemas.openxmlformats.org/spreadsheetml/2006/main">
  <c r="R17" i="24"/>
  <c r="M19"/>
  <c r="D94" i="18"/>
  <c r="D93"/>
  <c r="D92"/>
  <c r="D91"/>
  <c r="D89"/>
  <c r="D88"/>
  <c r="D87"/>
  <c r="D86"/>
  <c r="D84"/>
  <c r="D83"/>
  <c r="D82"/>
  <c r="D81"/>
  <c r="D79"/>
  <c r="D78"/>
  <c r="D77"/>
  <c r="D76"/>
  <c r="C94"/>
  <c r="C93"/>
  <c r="C92"/>
  <c r="C91"/>
  <c r="C89"/>
  <c r="C88"/>
  <c r="C87"/>
  <c r="C86"/>
  <c r="C84"/>
  <c r="C83"/>
  <c r="C82"/>
  <c r="C81"/>
  <c r="C79"/>
  <c r="C78"/>
  <c r="C77"/>
  <c r="C76"/>
  <c r="B94"/>
  <c r="B93"/>
  <c r="B92"/>
  <c r="B91"/>
  <c r="B89"/>
  <c r="B88"/>
  <c r="B87"/>
  <c r="B86"/>
  <c r="B84"/>
  <c r="B83"/>
  <c r="B82"/>
  <c r="B81"/>
  <c r="B79"/>
  <c r="B78"/>
  <c r="B77"/>
  <c r="B76"/>
  <c r="D74"/>
  <c r="C74"/>
  <c r="B74"/>
  <c r="C42"/>
  <c r="D42"/>
  <c r="E42"/>
  <c r="F42"/>
  <c r="B42"/>
  <c r="O659" i="26"/>
  <c r="P659"/>
  <c r="Q659"/>
  <c r="R659"/>
  <c r="S659"/>
  <c r="T659"/>
  <c r="U659"/>
  <c r="V659"/>
  <c r="N659"/>
  <c r="O658"/>
  <c r="P658"/>
  <c r="Q658"/>
  <c r="R658"/>
  <c r="S658"/>
  <c r="T658"/>
  <c r="U658"/>
  <c r="V658"/>
  <c r="N658"/>
  <c r="N650"/>
  <c r="H9" i="18"/>
  <c r="G9"/>
  <c r="F9"/>
  <c r="E9"/>
  <c r="D9"/>
  <c r="C9"/>
  <c r="B9"/>
  <c r="N725" i="24"/>
  <c r="O725"/>
  <c r="P725"/>
  <c r="Q725"/>
  <c r="R725"/>
  <c r="S725"/>
  <c r="T725"/>
  <c r="O724"/>
  <c r="P724"/>
  <c r="Q724"/>
  <c r="R724"/>
  <c r="S724"/>
  <c r="T724"/>
  <c r="N724"/>
  <c r="L718"/>
  <c r="B13" i="19"/>
  <c r="F13"/>
  <c r="D13" s="1"/>
  <c r="H13"/>
  <c r="J13"/>
  <c r="L13" s="1"/>
  <c r="O13"/>
  <c r="P13"/>
  <c r="S13" s="1"/>
  <c r="Q13"/>
  <c r="B445" i="17"/>
  <c r="B414"/>
  <c r="B383"/>
  <c r="B360"/>
  <c r="B352"/>
  <c r="B329"/>
  <c r="B321"/>
  <c r="B298"/>
  <c r="B290"/>
  <c r="B236"/>
  <c r="B228"/>
  <c r="B208"/>
  <c r="B204"/>
  <c r="B180"/>
  <c r="B177"/>
  <c r="B149"/>
  <c r="B146"/>
  <c r="B142"/>
  <c r="B118"/>
  <c r="B115"/>
  <c r="B111"/>
  <c r="B87"/>
  <c r="B80"/>
  <c r="B56"/>
  <c r="B53"/>
  <c r="B49"/>
  <c r="B18"/>
  <c r="R13" i="19" l="1"/>
  <c r="T13"/>
  <c r="B25" i="17"/>
  <c r="B22"/>
  <c r="J280" i="27"/>
  <c r="I280"/>
  <c r="F12"/>
  <c r="N13" i="26"/>
  <c r="O13"/>
  <c r="N14"/>
  <c r="O14"/>
  <c r="N15"/>
  <c r="O15"/>
  <c r="N16"/>
  <c r="O16"/>
  <c r="N17"/>
  <c r="O17"/>
  <c r="N18"/>
  <c r="O18"/>
  <c r="N19"/>
  <c r="O19"/>
  <c r="N20"/>
  <c r="O20"/>
  <c r="N21"/>
  <c r="O21"/>
  <c r="N22"/>
  <c r="O22"/>
  <c r="N23"/>
  <c r="O23"/>
  <c r="N24"/>
  <c r="O24"/>
  <c r="N25"/>
  <c r="O25"/>
  <c r="N26"/>
  <c r="O26"/>
  <c r="N27"/>
  <c r="O27"/>
  <c r="N28"/>
  <c r="O28"/>
  <c r="N29"/>
  <c r="O29"/>
  <c r="N30"/>
  <c r="O30"/>
  <c r="N31"/>
  <c r="O31"/>
  <c r="N32"/>
  <c r="O32"/>
  <c r="N33"/>
  <c r="O33"/>
  <c r="N34"/>
  <c r="O34"/>
  <c r="N35"/>
  <c r="O35"/>
  <c r="N36"/>
  <c r="O36"/>
  <c r="N37"/>
  <c r="O37"/>
  <c r="N38"/>
  <c r="O38"/>
  <c r="N39"/>
  <c r="O39"/>
  <c r="N40"/>
  <c r="O40"/>
  <c r="N41"/>
  <c r="O41"/>
  <c r="N42"/>
  <c r="O42"/>
  <c r="N51"/>
  <c r="O51"/>
  <c r="N52"/>
  <c r="O52"/>
  <c r="N53"/>
  <c r="O53"/>
  <c r="N54"/>
  <c r="O54"/>
  <c r="N55"/>
  <c r="O55"/>
  <c r="N56"/>
  <c r="O56"/>
  <c r="N57"/>
  <c r="O57"/>
  <c r="N58"/>
  <c r="O58"/>
  <c r="N59"/>
  <c r="O59"/>
  <c r="N60"/>
  <c r="O60"/>
  <c r="N61"/>
  <c r="O61"/>
  <c r="N62"/>
  <c r="O62"/>
  <c r="N63"/>
  <c r="O63"/>
  <c r="N64"/>
  <c r="O64"/>
  <c r="N65"/>
  <c r="O65"/>
  <c r="N66"/>
  <c r="O66"/>
  <c r="N67"/>
  <c r="O67"/>
  <c r="N68"/>
  <c r="O68"/>
  <c r="N69"/>
  <c r="O69"/>
  <c r="N70"/>
  <c r="O70"/>
  <c r="N71"/>
  <c r="O71"/>
  <c r="N72"/>
  <c r="O72"/>
  <c r="N73"/>
  <c r="O73"/>
  <c r="N74"/>
  <c r="O74"/>
  <c r="N75"/>
  <c r="O75"/>
  <c r="N76"/>
  <c r="O76"/>
  <c r="N77"/>
  <c r="O77"/>
  <c r="N78"/>
  <c r="O78"/>
  <c r="N79"/>
  <c r="O79"/>
  <c r="N80"/>
  <c r="O80"/>
  <c r="N89"/>
  <c r="O89"/>
  <c r="N90"/>
  <c r="O90"/>
  <c r="N91"/>
  <c r="O91"/>
  <c r="N92"/>
  <c r="O92"/>
  <c r="N93"/>
  <c r="O93"/>
  <c r="N94"/>
  <c r="O94"/>
  <c r="N95"/>
  <c r="O95"/>
  <c r="N96"/>
  <c r="O96"/>
  <c r="N97"/>
  <c r="O97"/>
  <c r="N98"/>
  <c r="O98"/>
  <c r="N99"/>
  <c r="O99"/>
  <c r="N100"/>
  <c r="O100"/>
  <c r="N101"/>
  <c r="O101"/>
  <c r="N102"/>
  <c r="O102"/>
  <c r="N103"/>
  <c r="O103"/>
  <c r="N104"/>
  <c r="O104"/>
  <c r="N105"/>
  <c r="O105"/>
  <c r="N106"/>
  <c r="O106"/>
  <c r="N107"/>
  <c r="O107"/>
  <c r="N108"/>
  <c r="O108"/>
  <c r="N109"/>
  <c r="O109"/>
  <c r="N110"/>
  <c r="O110"/>
  <c r="N111"/>
  <c r="O111"/>
  <c r="N112"/>
  <c r="O112"/>
  <c r="N113"/>
  <c r="O113"/>
  <c r="N114"/>
  <c r="O114"/>
  <c r="N115"/>
  <c r="O115"/>
  <c r="N116"/>
  <c r="O116"/>
  <c r="N117"/>
  <c r="O117"/>
  <c r="N118"/>
  <c r="O118"/>
  <c r="N127"/>
  <c r="O127"/>
  <c r="N128"/>
  <c r="O128"/>
  <c r="N129"/>
  <c r="O129"/>
  <c r="N130"/>
  <c r="O130"/>
  <c r="N131"/>
  <c r="O131"/>
  <c r="N132"/>
  <c r="O132"/>
  <c r="N133"/>
  <c r="O133"/>
  <c r="N134"/>
  <c r="O134"/>
  <c r="N135"/>
  <c r="O135"/>
  <c r="N136"/>
  <c r="O136"/>
  <c r="N137"/>
  <c r="O137"/>
  <c r="N138"/>
  <c r="O138"/>
  <c r="N139"/>
  <c r="O139"/>
  <c r="N140"/>
  <c r="O140"/>
  <c r="N141"/>
  <c r="O141"/>
  <c r="N142"/>
  <c r="O142"/>
  <c r="N143"/>
  <c r="O143"/>
  <c r="N144"/>
  <c r="O144"/>
  <c r="N145"/>
  <c r="O145"/>
  <c r="N146"/>
  <c r="O146"/>
  <c r="N147"/>
  <c r="O147"/>
  <c r="N148"/>
  <c r="O148"/>
  <c r="N149"/>
  <c r="O149"/>
  <c r="N150"/>
  <c r="O150"/>
  <c r="N151"/>
  <c r="O151"/>
  <c r="N152"/>
  <c r="O152"/>
  <c r="N153"/>
  <c r="O153"/>
  <c r="N154"/>
  <c r="O154"/>
  <c r="N155"/>
  <c r="O155"/>
  <c r="N156"/>
  <c r="O156"/>
  <c r="N165"/>
  <c r="O165"/>
  <c r="N166"/>
  <c r="O166"/>
  <c r="N167"/>
  <c r="O167"/>
  <c r="N168"/>
  <c r="O168"/>
  <c r="N169"/>
  <c r="O169"/>
  <c r="N170"/>
  <c r="O170"/>
  <c r="N171"/>
  <c r="O171"/>
  <c r="N172"/>
  <c r="O172"/>
  <c r="N173"/>
  <c r="O173"/>
  <c r="N174"/>
  <c r="O174"/>
  <c r="N175"/>
  <c r="O175"/>
  <c r="N176"/>
  <c r="O176"/>
  <c r="N177"/>
  <c r="O177"/>
  <c r="N178"/>
  <c r="O178"/>
  <c r="N179"/>
  <c r="O179"/>
  <c r="N180"/>
  <c r="O180"/>
  <c r="N181"/>
  <c r="O181"/>
  <c r="N182"/>
  <c r="O182"/>
  <c r="N183"/>
  <c r="O183"/>
  <c r="N184"/>
  <c r="O184"/>
  <c r="N185"/>
  <c r="O185"/>
  <c r="N186"/>
  <c r="O186"/>
  <c r="N187"/>
  <c r="O187"/>
  <c r="N188"/>
  <c r="O188"/>
  <c r="N189"/>
  <c r="O189"/>
  <c r="N190"/>
  <c r="O190"/>
  <c r="N191"/>
  <c r="O191"/>
  <c r="N192"/>
  <c r="O192"/>
  <c r="N193"/>
  <c r="O193"/>
  <c r="N194"/>
  <c r="O194"/>
  <c r="N203"/>
  <c r="O203"/>
  <c r="N204"/>
  <c r="O204"/>
  <c r="N205"/>
  <c r="O205"/>
  <c r="N206"/>
  <c r="O206"/>
  <c r="N207"/>
  <c r="O207"/>
  <c r="N208"/>
  <c r="O208"/>
  <c r="N209"/>
  <c r="O209"/>
  <c r="N210"/>
  <c r="O210"/>
  <c r="N211"/>
  <c r="O211"/>
  <c r="N212"/>
  <c r="O212"/>
  <c r="N213"/>
  <c r="O213"/>
  <c r="N214"/>
  <c r="O214"/>
  <c r="N215"/>
  <c r="O215"/>
  <c r="N216"/>
  <c r="O216"/>
  <c r="N217"/>
  <c r="O217"/>
  <c r="N218"/>
  <c r="O218"/>
  <c r="N219"/>
  <c r="O219"/>
  <c r="N220"/>
  <c r="O220"/>
  <c r="N221"/>
  <c r="O221"/>
  <c r="N222"/>
  <c r="O222"/>
  <c r="N223"/>
  <c r="O223"/>
  <c r="N224"/>
  <c r="O224"/>
  <c r="N225"/>
  <c r="O225"/>
  <c r="N226"/>
  <c r="O226"/>
  <c r="N227"/>
  <c r="O227"/>
  <c r="N228"/>
  <c r="O228"/>
  <c r="N229"/>
  <c r="O229"/>
  <c r="N230"/>
  <c r="O230"/>
  <c r="N231"/>
  <c r="O231"/>
  <c r="N232"/>
  <c r="O232"/>
  <c r="N241"/>
  <c r="O241"/>
  <c r="N242"/>
  <c r="O242"/>
  <c r="N243"/>
  <c r="O243"/>
  <c r="N244"/>
  <c r="O244"/>
  <c r="N245"/>
  <c r="O245"/>
  <c r="N246"/>
  <c r="O246"/>
  <c r="N247"/>
  <c r="O247"/>
  <c r="N248"/>
  <c r="O248"/>
  <c r="N249"/>
  <c r="O249"/>
  <c r="N250"/>
  <c r="O250"/>
  <c r="N251"/>
  <c r="O251"/>
  <c r="N252"/>
  <c r="O252"/>
  <c r="N253"/>
  <c r="O253"/>
  <c r="N254"/>
  <c r="O254"/>
  <c r="N255"/>
  <c r="O255"/>
  <c r="N256"/>
  <c r="O256"/>
  <c r="N257"/>
  <c r="O257"/>
  <c r="N258"/>
  <c r="O258"/>
  <c r="N259"/>
  <c r="O259"/>
  <c r="N260"/>
  <c r="O260"/>
  <c r="N261"/>
  <c r="O261"/>
  <c r="N262"/>
  <c r="O262"/>
  <c r="N263"/>
  <c r="O263"/>
  <c r="N264"/>
  <c r="O264"/>
  <c r="N265"/>
  <c r="O265"/>
  <c r="N266"/>
  <c r="O266"/>
  <c r="N267"/>
  <c r="O267"/>
  <c r="N268"/>
  <c r="O268"/>
  <c r="N269"/>
  <c r="O269"/>
  <c r="N270"/>
  <c r="O270"/>
  <c r="N279"/>
  <c r="O279"/>
  <c r="N280"/>
  <c r="O280"/>
  <c r="N281"/>
  <c r="O281"/>
  <c r="N282"/>
  <c r="O282"/>
  <c r="N283"/>
  <c r="O283"/>
  <c r="N284"/>
  <c r="O284"/>
  <c r="N285"/>
  <c r="O285"/>
  <c r="N286"/>
  <c r="O286"/>
  <c r="N287"/>
  <c r="O287"/>
  <c r="N288"/>
  <c r="O288"/>
  <c r="N289"/>
  <c r="O289"/>
  <c r="N290"/>
  <c r="O290"/>
  <c r="N291"/>
  <c r="O291"/>
  <c r="N292"/>
  <c r="O292"/>
  <c r="N293"/>
  <c r="O293"/>
  <c r="N294"/>
  <c r="O294"/>
  <c r="N295"/>
  <c r="O295"/>
  <c r="N296"/>
  <c r="O296"/>
  <c r="N297"/>
  <c r="O297"/>
  <c r="N298"/>
  <c r="O298"/>
  <c r="N299"/>
  <c r="O299"/>
  <c r="N300"/>
  <c r="O300"/>
  <c r="N301"/>
  <c r="O301"/>
  <c r="N302"/>
  <c r="O302"/>
  <c r="N303"/>
  <c r="O303"/>
  <c r="N304"/>
  <c r="O304"/>
  <c r="N305"/>
  <c r="O305"/>
  <c r="N306"/>
  <c r="O306"/>
  <c r="N307"/>
  <c r="O307"/>
  <c r="N308"/>
  <c r="O308"/>
  <c r="N317"/>
  <c r="O317"/>
  <c r="N318"/>
  <c r="O318"/>
  <c r="N319"/>
  <c r="O319"/>
  <c r="N320"/>
  <c r="O320"/>
  <c r="N321"/>
  <c r="O321"/>
  <c r="N322"/>
  <c r="O322"/>
  <c r="N323"/>
  <c r="O323"/>
  <c r="N324"/>
  <c r="O324"/>
  <c r="N325"/>
  <c r="O325"/>
  <c r="N326"/>
  <c r="O326"/>
  <c r="N327"/>
  <c r="O327"/>
  <c r="N328"/>
  <c r="O328"/>
  <c r="N329"/>
  <c r="O329"/>
  <c r="N330"/>
  <c r="O330"/>
  <c r="N331"/>
  <c r="O331"/>
  <c r="N332"/>
  <c r="O332"/>
  <c r="N333"/>
  <c r="O333"/>
  <c r="N334"/>
  <c r="O334"/>
  <c r="N335"/>
  <c r="O335"/>
  <c r="N336"/>
  <c r="O336"/>
  <c r="N337"/>
  <c r="O337"/>
  <c r="N338"/>
  <c r="O338"/>
  <c r="N339"/>
  <c r="O339"/>
  <c r="N340"/>
  <c r="O340"/>
  <c r="N341"/>
  <c r="O341"/>
  <c r="N342"/>
  <c r="O342"/>
  <c r="N343"/>
  <c r="O343"/>
  <c r="N344"/>
  <c r="O344"/>
  <c r="N345"/>
  <c r="O345"/>
  <c r="N346"/>
  <c r="O346"/>
  <c r="N355"/>
  <c r="O355"/>
  <c r="N356"/>
  <c r="O356"/>
  <c r="N357"/>
  <c r="O357"/>
  <c r="N358"/>
  <c r="O358"/>
  <c r="N359"/>
  <c r="O359"/>
  <c r="N360"/>
  <c r="O360"/>
  <c r="N361"/>
  <c r="O361"/>
  <c r="N362"/>
  <c r="O362"/>
  <c r="N363"/>
  <c r="O363"/>
  <c r="N364"/>
  <c r="O364"/>
  <c r="N365"/>
  <c r="O365"/>
  <c r="N366"/>
  <c r="O366"/>
  <c r="N367"/>
  <c r="O367"/>
  <c r="N368"/>
  <c r="O368"/>
  <c r="N369"/>
  <c r="O369"/>
  <c r="N370"/>
  <c r="O370"/>
  <c r="N371"/>
  <c r="O371"/>
  <c r="N372"/>
  <c r="O372"/>
  <c r="N373"/>
  <c r="O373"/>
  <c r="N374"/>
  <c r="O374"/>
  <c r="N375"/>
  <c r="O375"/>
  <c r="N376"/>
  <c r="O376"/>
  <c r="N377"/>
  <c r="O377"/>
  <c r="N378"/>
  <c r="O378"/>
  <c r="N379"/>
  <c r="O379"/>
  <c r="N380"/>
  <c r="O380"/>
  <c r="N381"/>
  <c r="O381"/>
  <c r="N382"/>
  <c r="O382"/>
  <c r="N383"/>
  <c r="O383"/>
  <c r="N384"/>
  <c r="O384"/>
  <c r="N393"/>
  <c r="O393"/>
  <c r="N394"/>
  <c r="O394"/>
  <c r="N395"/>
  <c r="O395"/>
  <c r="N396"/>
  <c r="O396"/>
  <c r="N397"/>
  <c r="O397"/>
  <c r="N398"/>
  <c r="O398"/>
  <c r="N399"/>
  <c r="O399"/>
  <c r="N400"/>
  <c r="O400"/>
  <c r="N401"/>
  <c r="O401"/>
  <c r="N402"/>
  <c r="O402"/>
  <c r="N403"/>
  <c r="O403"/>
  <c r="N404"/>
  <c r="O404"/>
  <c r="N405"/>
  <c r="O405"/>
  <c r="N406"/>
  <c r="O406"/>
  <c r="N407"/>
  <c r="O407"/>
  <c r="N408"/>
  <c r="O408"/>
  <c r="N409"/>
  <c r="O409"/>
  <c r="N410"/>
  <c r="O410"/>
  <c r="N411"/>
  <c r="O411"/>
  <c r="N412"/>
  <c r="O412"/>
  <c r="N413"/>
  <c r="O413"/>
  <c r="N414"/>
  <c r="O414"/>
  <c r="N415"/>
  <c r="O415"/>
  <c r="N416"/>
  <c r="O416"/>
  <c r="N417"/>
  <c r="O417"/>
  <c r="N418"/>
  <c r="O418"/>
  <c r="N419"/>
  <c r="O419"/>
  <c r="N420"/>
  <c r="O420"/>
  <c r="N421"/>
  <c r="O421"/>
  <c r="N422"/>
  <c r="O422"/>
  <c r="N431"/>
  <c r="O431"/>
  <c r="N432"/>
  <c r="O432"/>
  <c r="N433"/>
  <c r="O433"/>
  <c r="N434"/>
  <c r="O434"/>
  <c r="N435"/>
  <c r="O435"/>
  <c r="N436"/>
  <c r="O436"/>
  <c r="N437"/>
  <c r="O437"/>
  <c r="N438"/>
  <c r="O438"/>
  <c r="N439"/>
  <c r="O439"/>
  <c r="N440"/>
  <c r="O440"/>
  <c r="N441"/>
  <c r="O441"/>
  <c r="N442"/>
  <c r="O442"/>
  <c r="N443"/>
  <c r="O443"/>
  <c r="N444"/>
  <c r="O444"/>
  <c r="N445"/>
  <c r="O445"/>
  <c r="N446"/>
  <c r="O446"/>
  <c r="N447"/>
  <c r="O447"/>
  <c r="N448"/>
  <c r="O448"/>
  <c r="N449"/>
  <c r="O449"/>
  <c r="N450"/>
  <c r="O450"/>
  <c r="N451"/>
  <c r="O451"/>
  <c r="N452"/>
  <c r="O452"/>
  <c r="N453"/>
  <c r="O453"/>
  <c r="N454"/>
  <c r="O454"/>
  <c r="N455"/>
  <c r="O455"/>
  <c r="N456"/>
  <c r="O456"/>
  <c r="N457"/>
  <c r="O457"/>
  <c r="N458"/>
  <c r="O458"/>
  <c r="N459"/>
  <c r="O459"/>
  <c r="N460"/>
  <c r="O460"/>
  <c r="N469"/>
  <c r="O469"/>
  <c r="N470"/>
  <c r="O470"/>
  <c r="N471"/>
  <c r="O471"/>
  <c r="N472"/>
  <c r="O472"/>
  <c r="N473"/>
  <c r="O473"/>
  <c r="N474"/>
  <c r="O474"/>
  <c r="N475"/>
  <c r="O475"/>
  <c r="N476"/>
  <c r="O476"/>
  <c r="N477"/>
  <c r="O477"/>
  <c r="N478"/>
  <c r="O478"/>
  <c r="N479"/>
  <c r="O479"/>
  <c r="N480"/>
  <c r="O480"/>
  <c r="N481"/>
  <c r="O481"/>
  <c r="N482"/>
  <c r="O482"/>
  <c r="N483"/>
  <c r="O483"/>
  <c r="N484"/>
  <c r="O484"/>
  <c r="N485"/>
  <c r="O485"/>
  <c r="N486"/>
  <c r="O486"/>
  <c r="N487"/>
  <c r="O487"/>
  <c r="N488"/>
  <c r="O488"/>
  <c r="N489"/>
  <c r="O489"/>
  <c r="N490"/>
  <c r="O490"/>
  <c r="N491"/>
  <c r="O491"/>
  <c r="N492"/>
  <c r="O492"/>
  <c r="N493"/>
  <c r="O493"/>
  <c r="N494"/>
  <c r="O494"/>
  <c r="N495"/>
  <c r="O495"/>
  <c r="N496"/>
  <c r="O496"/>
  <c r="N497"/>
  <c r="O497"/>
  <c r="N498"/>
  <c r="O498"/>
  <c r="N507"/>
  <c r="O507"/>
  <c r="N508"/>
  <c r="O508"/>
  <c r="N509"/>
  <c r="O509"/>
  <c r="N510"/>
  <c r="O510"/>
  <c r="N511"/>
  <c r="O511"/>
  <c r="N512"/>
  <c r="O512"/>
  <c r="N513"/>
  <c r="O513"/>
  <c r="N514"/>
  <c r="O514"/>
  <c r="N515"/>
  <c r="O515"/>
  <c r="N516"/>
  <c r="O516"/>
  <c r="N517"/>
  <c r="O517"/>
  <c r="N518"/>
  <c r="O518"/>
  <c r="N519"/>
  <c r="O519"/>
  <c r="N520"/>
  <c r="O520"/>
  <c r="N521"/>
  <c r="O521"/>
  <c r="N522"/>
  <c r="O522"/>
  <c r="N523"/>
  <c r="O523"/>
  <c r="N524"/>
  <c r="O524"/>
  <c r="N525"/>
  <c r="O525"/>
  <c r="N526"/>
  <c r="O526"/>
  <c r="N527"/>
  <c r="O527"/>
  <c r="N528"/>
  <c r="O528"/>
  <c r="N529"/>
  <c r="O529"/>
  <c r="N530"/>
  <c r="O530"/>
  <c r="N531"/>
  <c r="O531"/>
  <c r="N532"/>
  <c r="O532"/>
  <c r="N533"/>
  <c r="O533"/>
  <c r="N534"/>
  <c r="O534"/>
  <c r="N535"/>
  <c r="O535"/>
  <c r="N536"/>
  <c r="O536"/>
  <c r="N545"/>
  <c r="O545"/>
  <c r="N546"/>
  <c r="O546"/>
  <c r="N547"/>
  <c r="O547"/>
  <c r="N548"/>
  <c r="O548"/>
  <c r="N549"/>
  <c r="O549"/>
  <c r="N550"/>
  <c r="O550"/>
  <c r="N551"/>
  <c r="O551"/>
  <c r="N552"/>
  <c r="O552"/>
  <c r="N553"/>
  <c r="O553"/>
  <c r="N554"/>
  <c r="O554"/>
  <c r="N555"/>
  <c r="O555"/>
  <c r="N556"/>
  <c r="O556"/>
  <c r="N557"/>
  <c r="O557"/>
  <c r="N558"/>
  <c r="O558"/>
  <c r="N559"/>
  <c r="O559"/>
  <c r="N560"/>
  <c r="O560"/>
  <c r="N561"/>
  <c r="O561"/>
  <c r="N562"/>
  <c r="O562"/>
  <c r="N563"/>
  <c r="O563"/>
  <c r="N564"/>
  <c r="O564"/>
  <c r="N565"/>
  <c r="O565"/>
  <c r="N566"/>
  <c r="O566"/>
  <c r="N567"/>
  <c r="O567"/>
  <c r="N568"/>
  <c r="O568"/>
  <c r="N569"/>
  <c r="O569"/>
  <c r="N570"/>
  <c r="O570"/>
  <c r="N571"/>
  <c r="O571"/>
  <c r="N572"/>
  <c r="O572"/>
  <c r="N573"/>
  <c r="O573"/>
  <c r="N574"/>
  <c r="O574"/>
  <c r="N583"/>
  <c r="O583"/>
  <c r="N584"/>
  <c r="O584"/>
  <c r="N585"/>
  <c r="O585"/>
  <c r="N586"/>
  <c r="O586"/>
  <c r="N587"/>
  <c r="O587"/>
  <c r="N588"/>
  <c r="O588"/>
  <c r="N589"/>
  <c r="O589"/>
  <c r="N590"/>
  <c r="O590"/>
  <c r="N591"/>
  <c r="O591"/>
  <c r="N592"/>
  <c r="O592"/>
  <c r="N593"/>
  <c r="O593"/>
  <c r="N594"/>
  <c r="O594"/>
  <c r="N595"/>
  <c r="O595"/>
  <c r="N596"/>
  <c r="O596"/>
  <c r="N597"/>
  <c r="O597"/>
  <c r="N598"/>
  <c r="O598"/>
  <c r="N599"/>
  <c r="O599"/>
  <c r="N600"/>
  <c r="O600"/>
  <c r="N601"/>
  <c r="O601"/>
  <c r="N602"/>
  <c r="O602"/>
  <c r="N603"/>
  <c r="O603"/>
  <c r="N604"/>
  <c r="O604"/>
  <c r="N605"/>
  <c r="O605"/>
  <c r="N606"/>
  <c r="O606"/>
  <c r="N607"/>
  <c r="O607"/>
  <c r="N608"/>
  <c r="O608"/>
  <c r="N609"/>
  <c r="O609"/>
  <c r="N610"/>
  <c r="O610"/>
  <c r="N611"/>
  <c r="O611"/>
  <c r="N612"/>
  <c r="O612"/>
  <c r="N621"/>
  <c r="O621"/>
  <c r="N622"/>
  <c r="O622"/>
  <c r="N623"/>
  <c r="O623"/>
  <c r="N624"/>
  <c r="O624"/>
  <c r="N625"/>
  <c r="O625"/>
  <c r="N626"/>
  <c r="O626"/>
  <c r="N627"/>
  <c r="O627"/>
  <c r="N628"/>
  <c r="O628"/>
  <c r="N629"/>
  <c r="O629"/>
  <c r="N630"/>
  <c r="O630"/>
  <c r="N631"/>
  <c r="O631"/>
  <c r="N632"/>
  <c r="O632"/>
  <c r="N633"/>
  <c r="O633"/>
  <c r="N634"/>
  <c r="O634"/>
  <c r="N635"/>
  <c r="O635"/>
  <c r="N636"/>
  <c r="O636"/>
  <c r="N637"/>
  <c r="O637"/>
  <c r="N638"/>
  <c r="O638"/>
  <c r="N639"/>
  <c r="O639"/>
  <c r="N640"/>
  <c r="O640"/>
  <c r="N641"/>
  <c r="O641"/>
  <c r="N642"/>
  <c r="O642"/>
  <c r="N643"/>
  <c r="O643"/>
  <c r="N644"/>
  <c r="O644"/>
  <c r="N645"/>
  <c r="O645"/>
  <c r="N646"/>
  <c r="O646"/>
  <c r="N647"/>
  <c r="O647"/>
  <c r="N648"/>
  <c r="O648"/>
  <c r="N649"/>
  <c r="O649"/>
  <c r="O650"/>
  <c r="L17" i="24"/>
  <c r="M17"/>
  <c r="L18"/>
  <c r="M18"/>
  <c r="L19"/>
  <c r="L20"/>
  <c r="M20"/>
  <c r="L21"/>
  <c r="M21"/>
  <c r="L22"/>
  <c r="M22"/>
  <c r="L23"/>
  <c r="M23"/>
  <c r="L24"/>
  <c r="M24"/>
  <c r="L25"/>
  <c r="M25"/>
  <c r="L26"/>
  <c r="M26"/>
  <c r="L27"/>
  <c r="M27"/>
  <c r="L28"/>
  <c r="M28"/>
  <c r="L29"/>
  <c r="M29"/>
  <c r="L30"/>
  <c r="M30"/>
  <c r="L31"/>
  <c r="M31"/>
  <c r="L32"/>
  <c r="M32"/>
  <c r="L33"/>
  <c r="M33"/>
  <c r="L34"/>
  <c r="M34"/>
  <c r="L35"/>
  <c r="M35"/>
  <c r="L36"/>
  <c r="M36"/>
  <c r="L37"/>
  <c r="M37"/>
  <c r="L38"/>
  <c r="M38"/>
  <c r="L39"/>
  <c r="M39"/>
  <c r="L40"/>
  <c r="M40"/>
  <c r="L41"/>
  <c r="M41"/>
  <c r="L42"/>
  <c r="M42"/>
  <c r="L43"/>
  <c r="M43"/>
  <c r="L44"/>
  <c r="M44"/>
  <c r="L45"/>
  <c r="M45"/>
  <c r="L46"/>
  <c r="M46"/>
  <c r="L59"/>
  <c r="M59"/>
  <c r="L60"/>
  <c r="M60"/>
  <c r="L61"/>
  <c r="M61"/>
  <c r="L62"/>
  <c r="M62"/>
  <c r="L63"/>
  <c r="M63"/>
  <c r="L64"/>
  <c r="M64"/>
  <c r="L65"/>
  <c r="M65"/>
  <c r="L66"/>
  <c r="M66"/>
  <c r="L67"/>
  <c r="M67"/>
  <c r="L68"/>
  <c r="M68"/>
  <c r="L69"/>
  <c r="M69"/>
  <c r="L70"/>
  <c r="M70"/>
  <c r="L71"/>
  <c r="M71"/>
  <c r="L72"/>
  <c r="M72"/>
  <c r="L73"/>
  <c r="M73"/>
  <c r="L74"/>
  <c r="M74"/>
  <c r="L75"/>
  <c r="M75"/>
  <c r="L76"/>
  <c r="M76"/>
  <c r="L77"/>
  <c r="M77"/>
  <c r="L78"/>
  <c r="M78"/>
  <c r="L79"/>
  <c r="M79"/>
  <c r="L80"/>
  <c r="M80"/>
  <c r="L81"/>
  <c r="M81"/>
  <c r="L82"/>
  <c r="M82"/>
  <c r="L83"/>
  <c r="M83"/>
  <c r="L84"/>
  <c r="M84"/>
  <c r="L85"/>
  <c r="M85"/>
  <c r="L86"/>
  <c r="M86"/>
  <c r="L87"/>
  <c r="M87"/>
  <c r="L88"/>
  <c r="M88"/>
  <c r="L101"/>
  <c r="M101"/>
  <c r="L102"/>
  <c r="M102"/>
  <c r="L103"/>
  <c r="M103"/>
  <c r="L104"/>
  <c r="M104"/>
  <c r="L105"/>
  <c r="M105"/>
  <c r="L106"/>
  <c r="M106"/>
  <c r="L107"/>
  <c r="M107"/>
  <c r="L108"/>
  <c r="M108"/>
  <c r="L109"/>
  <c r="M109"/>
  <c r="L110"/>
  <c r="M110"/>
  <c r="L111"/>
  <c r="M111"/>
  <c r="L112"/>
  <c r="M112"/>
  <c r="L113"/>
  <c r="M113"/>
  <c r="L114"/>
  <c r="M114"/>
  <c r="L115"/>
  <c r="M115"/>
  <c r="L116"/>
  <c r="M116"/>
  <c r="L117"/>
  <c r="M117"/>
  <c r="L118"/>
  <c r="M118"/>
  <c r="L119"/>
  <c r="M119"/>
  <c r="L120"/>
  <c r="M120"/>
  <c r="L121"/>
  <c r="M121"/>
  <c r="L122"/>
  <c r="M122"/>
  <c r="L123"/>
  <c r="M123"/>
  <c r="L124"/>
  <c r="M124"/>
  <c r="L125"/>
  <c r="M125"/>
  <c r="L126"/>
  <c r="M126"/>
  <c r="L127"/>
  <c r="M127"/>
  <c r="L128"/>
  <c r="M128"/>
  <c r="L129"/>
  <c r="M129"/>
  <c r="L130"/>
  <c r="M130"/>
  <c r="L143"/>
  <c r="M143"/>
  <c r="L144"/>
  <c r="M144"/>
  <c r="L145"/>
  <c r="M145"/>
  <c r="L146"/>
  <c r="M146"/>
  <c r="L147"/>
  <c r="M147"/>
  <c r="L148"/>
  <c r="M148"/>
  <c r="L149"/>
  <c r="M149"/>
  <c r="L150"/>
  <c r="M150"/>
  <c r="L151"/>
  <c r="M151"/>
  <c r="L152"/>
  <c r="M152"/>
  <c r="L153"/>
  <c r="M153"/>
  <c r="L154"/>
  <c r="M154"/>
  <c r="L155"/>
  <c r="M155"/>
  <c r="L156"/>
  <c r="M156"/>
  <c r="L157"/>
  <c r="M157"/>
  <c r="L158"/>
  <c r="M158"/>
  <c r="L159"/>
  <c r="M159"/>
  <c r="L160"/>
  <c r="M160"/>
  <c r="L161"/>
  <c r="M161"/>
  <c r="L162"/>
  <c r="M162"/>
  <c r="L163"/>
  <c r="M163"/>
  <c r="L164"/>
  <c r="M164"/>
  <c r="L165"/>
  <c r="M165"/>
  <c r="L166"/>
  <c r="M166"/>
  <c r="L167"/>
  <c r="M167"/>
  <c r="L168"/>
  <c r="M168"/>
  <c r="L169"/>
  <c r="M169"/>
  <c r="L170"/>
  <c r="M170"/>
  <c r="L171"/>
  <c r="M171"/>
  <c r="L172"/>
  <c r="M172"/>
  <c r="L185"/>
  <c r="M185"/>
  <c r="L186"/>
  <c r="M186"/>
  <c r="L187"/>
  <c r="M187"/>
  <c r="L188"/>
  <c r="M188"/>
  <c r="L189"/>
  <c r="M189"/>
  <c r="L190"/>
  <c r="M190"/>
  <c r="L191"/>
  <c r="M191"/>
  <c r="L192"/>
  <c r="M192"/>
  <c r="L193"/>
  <c r="M193"/>
  <c r="L194"/>
  <c r="M194"/>
  <c r="L195"/>
  <c r="M195"/>
  <c r="L196"/>
  <c r="M196"/>
  <c r="L197"/>
  <c r="M197"/>
  <c r="L198"/>
  <c r="M198"/>
  <c r="L199"/>
  <c r="M199"/>
  <c r="L200"/>
  <c r="M200"/>
  <c r="L201"/>
  <c r="M201"/>
  <c r="L202"/>
  <c r="M202"/>
  <c r="L203"/>
  <c r="M203"/>
  <c r="L204"/>
  <c r="M204"/>
  <c r="L205"/>
  <c r="M205"/>
  <c r="L206"/>
  <c r="M206"/>
  <c r="L207"/>
  <c r="M207"/>
  <c r="L208"/>
  <c r="M208"/>
  <c r="L209"/>
  <c r="M209"/>
  <c r="L210"/>
  <c r="M210"/>
  <c r="L211"/>
  <c r="M211"/>
  <c r="L212"/>
  <c r="M212"/>
  <c r="L213"/>
  <c r="M213"/>
  <c r="L214"/>
  <c r="M214"/>
  <c r="L227"/>
  <c r="M227"/>
  <c r="L228"/>
  <c r="M228"/>
  <c r="L229"/>
  <c r="M229"/>
  <c r="L230"/>
  <c r="M230"/>
  <c r="L231"/>
  <c r="M231"/>
  <c r="L232"/>
  <c r="M232"/>
  <c r="L233"/>
  <c r="M233"/>
  <c r="L234"/>
  <c r="M234"/>
  <c r="L235"/>
  <c r="M235"/>
  <c r="L236"/>
  <c r="M236"/>
  <c r="L237"/>
  <c r="M237"/>
  <c r="L238"/>
  <c r="M238"/>
  <c r="L239"/>
  <c r="M239"/>
  <c r="L240"/>
  <c r="M240"/>
  <c r="L241"/>
  <c r="M241"/>
  <c r="L242"/>
  <c r="M242"/>
  <c r="L243"/>
  <c r="M243"/>
  <c r="L244"/>
  <c r="M244"/>
  <c r="L245"/>
  <c r="M245"/>
  <c r="L246"/>
  <c r="M246"/>
  <c r="L247"/>
  <c r="M247"/>
  <c r="L248"/>
  <c r="M248"/>
  <c r="L249"/>
  <c r="M249"/>
  <c r="L250"/>
  <c r="M250"/>
  <c r="L251"/>
  <c r="M251"/>
  <c r="L252"/>
  <c r="M252"/>
  <c r="L253"/>
  <c r="M253"/>
  <c r="L254"/>
  <c r="M254"/>
  <c r="L255"/>
  <c r="M255"/>
  <c r="L256"/>
  <c r="M256"/>
  <c r="L269"/>
  <c r="M269"/>
  <c r="L270"/>
  <c r="M270"/>
  <c r="L271"/>
  <c r="M271"/>
  <c r="L272"/>
  <c r="M272"/>
  <c r="L273"/>
  <c r="M273"/>
  <c r="L274"/>
  <c r="M274"/>
  <c r="L275"/>
  <c r="M275"/>
  <c r="L276"/>
  <c r="M276"/>
  <c r="L277"/>
  <c r="M277"/>
  <c r="L278"/>
  <c r="M278"/>
  <c r="L279"/>
  <c r="M279"/>
  <c r="L280"/>
  <c r="M280"/>
  <c r="L281"/>
  <c r="M281"/>
  <c r="L282"/>
  <c r="M282"/>
  <c r="L283"/>
  <c r="M283"/>
  <c r="L284"/>
  <c r="M284"/>
  <c r="L285"/>
  <c r="M285"/>
  <c r="L286"/>
  <c r="M286"/>
  <c r="L287"/>
  <c r="M287"/>
  <c r="L288"/>
  <c r="M288"/>
  <c r="L289"/>
  <c r="M289"/>
  <c r="L290"/>
  <c r="M290"/>
  <c r="L291"/>
  <c r="M291"/>
  <c r="L292"/>
  <c r="M292"/>
  <c r="L293"/>
  <c r="M293"/>
  <c r="L294"/>
  <c r="M294"/>
  <c r="L295"/>
  <c r="M295"/>
  <c r="L296"/>
  <c r="M296"/>
  <c r="L297"/>
  <c r="M297"/>
  <c r="L298"/>
  <c r="M298"/>
  <c r="L311"/>
  <c r="M311"/>
  <c r="L312"/>
  <c r="M312"/>
  <c r="L313"/>
  <c r="M313"/>
  <c r="L314"/>
  <c r="M314"/>
  <c r="L315"/>
  <c r="M315"/>
  <c r="L316"/>
  <c r="M316"/>
  <c r="L317"/>
  <c r="M317"/>
  <c r="L318"/>
  <c r="M318"/>
  <c r="L319"/>
  <c r="M319"/>
  <c r="L320"/>
  <c r="M320"/>
  <c r="L321"/>
  <c r="M321"/>
  <c r="L322"/>
  <c r="M322"/>
  <c r="L323"/>
  <c r="M323"/>
  <c r="L324"/>
  <c r="M324"/>
  <c r="L325"/>
  <c r="M325"/>
  <c r="L326"/>
  <c r="M326"/>
  <c r="L327"/>
  <c r="M327"/>
  <c r="L328"/>
  <c r="M328"/>
  <c r="L329"/>
  <c r="M329"/>
  <c r="L330"/>
  <c r="M330"/>
  <c r="L331"/>
  <c r="M331"/>
  <c r="L332"/>
  <c r="M332"/>
  <c r="L333"/>
  <c r="M333"/>
  <c r="L334"/>
  <c r="M334"/>
  <c r="L335"/>
  <c r="M335"/>
  <c r="L336"/>
  <c r="M336"/>
  <c r="L337"/>
  <c r="M337"/>
  <c r="L338"/>
  <c r="M338"/>
  <c r="L339"/>
  <c r="M339"/>
  <c r="L340"/>
  <c r="M340"/>
  <c r="L353"/>
  <c r="M353"/>
  <c r="L354"/>
  <c r="M354"/>
  <c r="L355"/>
  <c r="M355"/>
  <c r="L356"/>
  <c r="M356"/>
  <c r="L357"/>
  <c r="M357"/>
  <c r="L358"/>
  <c r="M358"/>
  <c r="L359"/>
  <c r="M359"/>
  <c r="L360"/>
  <c r="M360"/>
  <c r="L361"/>
  <c r="M361"/>
  <c r="L362"/>
  <c r="M362"/>
  <c r="L363"/>
  <c r="M363"/>
  <c r="L364"/>
  <c r="M364"/>
  <c r="L365"/>
  <c r="M365"/>
  <c r="L366"/>
  <c r="M366"/>
  <c r="L367"/>
  <c r="M367"/>
  <c r="L368"/>
  <c r="M368"/>
  <c r="L369"/>
  <c r="M369"/>
  <c r="L370"/>
  <c r="M370"/>
  <c r="L371"/>
  <c r="M371"/>
  <c r="L372"/>
  <c r="M372"/>
  <c r="L373"/>
  <c r="M373"/>
  <c r="L374"/>
  <c r="M374"/>
  <c r="L375"/>
  <c r="M375"/>
  <c r="L376"/>
  <c r="M376"/>
  <c r="L377"/>
  <c r="M377"/>
  <c r="L378"/>
  <c r="M378"/>
  <c r="L379"/>
  <c r="M379"/>
  <c r="L380"/>
  <c r="M380"/>
  <c r="L381"/>
  <c r="M381"/>
  <c r="L382"/>
  <c r="M382"/>
  <c r="L395"/>
  <c r="M395"/>
  <c r="L396"/>
  <c r="M396"/>
  <c r="L397"/>
  <c r="M397"/>
  <c r="L398"/>
  <c r="M398"/>
  <c r="L399"/>
  <c r="M399"/>
  <c r="L400"/>
  <c r="M400"/>
  <c r="L401"/>
  <c r="M401"/>
  <c r="L402"/>
  <c r="M402"/>
  <c r="L403"/>
  <c r="M403"/>
  <c r="L404"/>
  <c r="M404"/>
  <c r="L405"/>
  <c r="M405"/>
  <c r="L406"/>
  <c r="M406"/>
  <c r="L407"/>
  <c r="M407"/>
  <c r="L408"/>
  <c r="M408"/>
  <c r="L409"/>
  <c r="M409"/>
  <c r="L410"/>
  <c r="M410"/>
  <c r="L411"/>
  <c r="M411"/>
  <c r="L412"/>
  <c r="M412"/>
  <c r="L413"/>
  <c r="M413"/>
  <c r="L414"/>
  <c r="M414"/>
  <c r="L415"/>
  <c r="M415"/>
  <c r="L416"/>
  <c r="M416"/>
  <c r="L417"/>
  <c r="M417"/>
  <c r="L418"/>
  <c r="M418"/>
  <c r="L419"/>
  <c r="M419"/>
  <c r="L420"/>
  <c r="M420"/>
  <c r="L421"/>
  <c r="M421"/>
  <c r="L422"/>
  <c r="M422"/>
  <c r="L423"/>
  <c r="M423"/>
  <c r="L424"/>
  <c r="M424"/>
  <c r="L437"/>
  <c r="M437"/>
  <c r="L438"/>
  <c r="M438"/>
  <c r="L439"/>
  <c r="M439"/>
  <c r="L440"/>
  <c r="M440"/>
  <c r="L441"/>
  <c r="M441"/>
  <c r="L442"/>
  <c r="M442"/>
  <c r="L443"/>
  <c r="M443"/>
  <c r="L444"/>
  <c r="M444"/>
  <c r="L445"/>
  <c r="M445"/>
  <c r="L446"/>
  <c r="M446"/>
  <c r="L447"/>
  <c r="M447"/>
  <c r="L448"/>
  <c r="M448"/>
  <c r="L449"/>
  <c r="M449"/>
  <c r="L450"/>
  <c r="M450"/>
  <c r="L451"/>
  <c r="M451"/>
  <c r="L452"/>
  <c r="M452"/>
  <c r="L453"/>
  <c r="M453"/>
  <c r="L454"/>
  <c r="M454"/>
  <c r="L455"/>
  <c r="M455"/>
  <c r="L456"/>
  <c r="M456"/>
  <c r="L457"/>
  <c r="M457"/>
  <c r="L458"/>
  <c r="M458"/>
  <c r="L459"/>
  <c r="M459"/>
  <c r="L460"/>
  <c r="M460"/>
  <c r="L461"/>
  <c r="M461"/>
  <c r="L462"/>
  <c r="M462"/>
  <c r="L463"/>
  <c r="M463"/>
  <c r="L464"/>
  <c r="M464"/>
  <c r="L465"/>
  <c r="M465"/>
  <c r="L466"/>
  <c r="M466"/>
  <c r="L479"/>
  <c r="M479"/>
  <c r="L480"/>
  <c r="M480"/>
  <c r="L481"/>
  <c r="M481"/>
  <c r="L482"/>
  <c r="M482"/>
  <c r="L483"/>
  <c r="M483"/>
  <c r="L484"/>
  <c r="M484"/>
  <c r="L485"/>
  <c r="M485"/>
  <c r="L486"/>
  <c r="M486"/>
  <c r="L487"/>
  <c r="M487"/>
  <c r="L488"/>
  <c r="M488"/>
  <c r="L489"/>
  <c r="M489"/>
  <c r="L490"/>
  <c r="M490"/>
  <c r="L491"/>
  <c r="M491"/>
  <c r="L492"/>
  <c r="M492"/>
  <c r="L493"/>
  <c r="M493"/>
  <c r="L494"/>
  <c r="M494"/>
  <c r="L495"/>
  <c r="M495"/>
  <c r="L496"/>
  <c r="M496"/>
  <c r="L497"/>
  <c r="M497"/>
  <c r="L498"/>
  <c r="M498"/>
  <c r="L499"/>
  <c r="M499"/>
  <c r="L500"/>
  <c r="M500"/>
  <c r="L501"/>
  <c r="M501"/>
  <c r="L502"/>
  <c r="M502"/>
  <c r="L503"/>
  <c r="M503"/>
  <c r="L504"/>
  <c r="M504"/>
  <c r="L505"/>
  <c r="M505"/>
  <c r="L506"/>
  <c r="M506"/>
  <c r="L507"/>
  <c r="M507"/>
  <c r="L508"/>
  <c r="M508"/>
  <c r="L521"/>
  <c r="M521"/>
  <c r="L522"/>
  <c r="M522"/>
  <c r="L523"/>
  <c r="M523"/>
  <c r="L524"/>
  <c r="M524"/>
  <c r="L525"/>
  <c r="M525"/>
  <c r="L526"/>
  <c r="M526"/>
  <c r="L527"/>
  <c r="M527"/>
  <c r="L528"/>
  <c r="M528"/>
  <c r="L529"/>
  <c r="M529"/>
  <c r="L530"/>
  <c r="M530"/>
  <c r="L531"/>
  <c r="M531"/>
  <c r="L532"/>
  <c r="M532"/>
  <c r="L533"/>
  <c r="M533"/>
  <c r="L534"/>
  <c r="M534"/>
  <c r="L535"/>
  <c r="M535"/>
  <c r="L536"/>
  <c r="M536"/>
  <c r="L537"/>
  <c r="M537"/>
  <c r="L538"/>
  <c r="M538"/>
  <c r="L539"/>
  <c r="M539"/>
  <c r="L540"/>
  <c r="M540"/>
  <c r="L541"/>
  <c r="M541"/>
  <c r="L542"/>
  <c r="M542"/>
  <c r="L543"/>
  <c r="M543"/>
  <c r="L544"/>
  <c r="M544"/>
  <c r="L545"/>
  <c r="M545"/>
  <c r="L546"/>
  <c r="M546"/>
  <c r="L547"/>
  <c r="M547"/>
  <c r="L548"/>
  <c r="M548"/>
  <c r="L549"/>
  <c r="M549"/>
  <c r="L550"/>
  <c r="M550"/>
  <c r="L563"/>
  <c r="M563"/>
  <c r="L564"/>
  <c r="M564"/>
  <c r="L565"/>
  <c r="M565"/>
  <c r="L566"/>
  <c r="M566"/>
  <c r="L567"/>
  <c r="M567"/>
  <c r="L568"/>
  <c r="M568"/>
  <c r="L569"/>
  <c r="M569"/>
  <c r="L570"/>
  <c r="M570"/>
  <c r="L571"/>
  <c r="F56" i="19" s="1"/>
  <c r="M571" i="24"/>
  <c r="L572"/>
  <c r="M572"/>
  <c r="L573"/>
  <c r="M573"/>
  <c r="L574"/>
  <c r="M574"/>
  <c r="L575"/>
  <c r="M575"/>
  <c r="L576"/>
  <c r="M576"/>
  <c r="L577"/>
  <c r="J56" i="19" s="1"/>
  <c r="M577" i="24"/>
  <c r="L578"/>
  <c r="M578"/>
  <c r="L579"/>
  <c r="M579"/>
  <c r="L580"/>
  <c r="M580"/>
  <c r="L581"/>
  <c r="M581"/>
  <c r="L582"/>
  <c r="M582"/>
  <c r="L583"/>
  <c r="H57" i="17" s="1"/>
  <c r="M583" i="24"/>
  <c r="L584"/>
  <c r="M584"/>
  <c r="L585"/>
  <c r="M585"/>
  <c r="L586"/>
  <c r="M586"/>
  <c r="L587"/>
  <c r="M587"/>
  <c r="L588"/>
  <c r="M588"/>
  <c r="L589"/>
  <c r="L57" i="17" s="1"/>
  <c r="M589" i="24"/>
  <c r="L590"/>
  <c r="M590"/>
  <c r="L591"/>
  <c r="M591"/>
  <c r="L592"/>
  <c r="M592"/>
  <c r="L605"/>
  <c r="M605"/>
  <c r="L606"/>
  <c r="M606"/>
  <c r="L607"/>
  <c r="M607"/>
  <c r="L608"/>
  <c r="M608"/>
  <c r="L609"/>
  <c r="M609"/>
  <c r="L610"/>
  <c r="M610"/>
  <c r="L611"/>
  <c r="M611"/>
  <c r="L612"/>
  <c r="M612"/>
  <c r="L613"/>
  <c r="F57" i="19" s="1"/>
  <c r="M613" i="24"/>
  <c r="L614"/>
  <c r="M614"/>
  <c r="L615"/>
  <c r="M615"/>
  <c r="L616"/>
  <c r="M616"/>
  <c r="L617"/>
  <c r="M617"/>
  <c r="L618"/>
  <c r="M618"/>
  <c r="L619"/>
  <c r="J57" i="19" s="1"/>
  <c r="M619" i="24"/>
  <c r="L620"/>
  <c r="M620"/>
  <c r="L621"/>
  <c r="M621"/>
  <c r="L622"/>
  <c r="M622"/>
  <c r="L623"/>
  <c r="M623"/>
  <c r="L624"/>
  <c r="M624"/>
  <c r="L625"/>
  <c r="M625"/>
  <c r="L626"/>
  <c r="M626"/>
  <c r="L627"/>
  <c r="M627"/>
  <c r="L628"/>
  <c r="J58" i="17" s="1"/>
  <c r="M628" i="24"/>
  <c r="L629"/>
  <c r="M629"/>
  <c r="L630"/>
  <c r="M630"/>
  <c r="L631"/>
  <c r="M631"/>
  <c r="L632"/>
  <c r="M632"/>
  <c r="L633"/>
  <c r="M633"/>
  <c r="L634"/>
  <c r="M634"/>
  <c r="L647"/>
  <c r="M647"/>
  <c r="L648"/>
  <c r="M648"/>
  <c r="L649"/>
  <c r="M649"/>
  <c r="L650"/>
  <c r="M650"/>
  <c r="L651"/>
  <c r="M651"/>
  <c r="L652"/>
  <c r="M652"/>
  <c r="L653"/>
  <c r="M653"/>
  <c r="L654"/>
  <c r="M654"/>
  <c r="L655"/>
  <c r="F58" i="19" s="1"/>
  <c r="M655" i="24"/>
  <c r="L656"/>
  <c r="M656"/>
  <c r="L657"/>
  <c r="M657"/>
  <c r="L658"/>
  <c r="M658"/>
  <c r="L659"/>
  <c r="M659"/>
  <c r="L660"/>
  <c r="M660"/>
  <c r="L661"/>
  <c r="J58" i="19" s="1"/>
  <c r="M661" i="24"/>
  <c r="L662"/>
  <c r="M662"/>
  <c r="L663"/>
  <c r="M663"/>
  <c r="L664"/>
  <c r="M664"/>
  <c r="L665"/>
  <c r="M665"/>
  <c r="L666"/>
  <c r="M666"/>
  <c r="L667"/>
  <c r="H59" i="17" s="1"/>
  <c r="M667" i="24"/>
  <c r="L668"/>
  <c r="M668"/>
  <c r="L669"/>
  <c r="M669"/>
  <c r="L670"/>
  <c r="M670"/>
  <c r="L671"/>
  <c r="M671"/>
  <c r="L672"/>
  <c r="M672"/>
  <c r="L673"/>
  <c r="L59" i="17" s="1"/>
  <c r="M673" i="24"/>
  <c r="L674"/>
  <c r="M674"/>
  <c r="L675"/>
  <c r="M675"/>
  <c r="L676"/>
  <c r="M676"/>
  <c r="L689"/>
  <c r="M689"/>
  <c r="L690"/>
  <c r="M690"/>
  <c r="L691"/>
  <c r="M691"/>
  <c r="L692"/>
  <c r="M692"/>
  <c r="L693"/>
  <c r="M693"/>
  <c r="L694"/>
  <c r="B38" i="19" s="1"/>
  <c r="M694" i="24"/>
  <c r="L695"/>
  <c r="M695"/>
  <c r="L696"/>
  <c r="M696"/>
  <c r="L697"/>
  <c r="M697"/>
  <c r="L698"/>
  <c r="M698"/>
  <c r="L699"/>
  <c r="M699"/>
  <c r="L700"/>
  <c r="H38" i="19" s="1"/>
  <c r="M700" i="24"/>
  <c r="L701"/>
  <c r="M701"/>
  <c r="L702"/>
  <c r="M702"/>
  <c r="L703"/>
  <c r="M703"/>
  <c r="L704"/>
  <c r="M704"/>
  <c r="L705"/>
  <c r="M705"/>
  <c r="L706"/>
  <c r="F39" i="17" s="1"/>
  <c r="M706" i="24"/>
  <c r="L707"/>
  <c r="M707"/>
  <c r="L708"/>
  <c r="M708"/>
  <c r="L709"/>
  <c r="H39" i="17" s="1"/>
  <c r="M709" i="24"/>
  <c r="L710"/>
  <c r="M710"/>
  <c r="L711"/>
  <c r="M711"/>
  <c r="L712"/>
  <c r="M712"/>
  <c r="L713"/>
  <c r="M713"/>
  <c r="L714"/>
  <c r="M714"/>
  <c r="L715"/>
  <c r="L39" i="17" s="1"/>
  <c r="M715" i="24"/>
  <c r="L716"/>
  <c r="M716"/>
  <c r="L717"/>
  <c r="M717"/>
  <c r="M718"/>
  <c r="AL29"/>
  <c r="AK29"/>
  <c r="S244" i="26"/>
  <c r="BV234" i="27"/>
  <c r="EL325"/>
  <c r="EK325"/>
  <c r="EI325"/>
  <c r="EH325"/>
  <c r="EJ325" s="1"/>
  <c r="EF325"/>
  <c r="EE325"/>
  <c r="EG325" s="1"/>
  <c r="EC325"/>
  <c r="EB325"/>
  <c r="ED325" s="1"/>
  <c r="DZ325"/>
  <c r="DY325"/>
  <c r="EA325" s="1"/>
  <c r="DW325"/>
  <c r="DV325"/>
  <c r="DX325" s="1"/>
  <c r="CV325"/>
  <c r="DE325" s="1"/>
  <c r="CU325"/>
  <c r="DD325" s="1"/>
  <c r="CT325"/>
  <c r="DC325" s="1"/>
  <c r="CS325"/>
  <c r="DS325" s="1"/>
  <c r="CR325"/>
  <c r="DR325" s="1"/>
  <c r="CQ325"/>
  <c r="CP325"/>
  <c r="CO325"/>
  <c r="AT325"/>
  <c r="BC325" s="1"/>
  <c r="AS325"/>
  <c r="BB325" s="1"/>
  <c r="AR325"/>
  <c r="BA325" s="1"/>
  <c r="AQ325"/>
  <c r="AP325"/>
  <c r="AO325"/>
  <c r="BR325" s="1"/>
  <c r="AN325"/>
  <c r="BQ325" s="1"/>
  <c r="AM325"/>
  <c r="BP325" s="1"/>
  <c r="AL325"/>
  <c r="AK325"/>
  <c r="AJ325"/>
  <c r="AI325"/>
  <c r="EL324"/>
  <c r="EK324"/>
  <c r="EI324"/>
  <c r="EH324"/>
  <c r="EF324"/>
  <c r="EE324"/>
  <c r="EC324"/>
  <c r="EB324"/>
  <c r="ED324" s="1"/>
  <c r="DZ324"/>
  <c r="DY324"/>
  <c r="EA324" s="1"/>
  <c r="DW324"/>
  <c r="DV324"/>
  <c r="DX324" s="1"/>
  <c r="CV324"/>
  <c r="DE324" s="1"/>
  <c r="CU324"/>
  <c r="DD324" s="1"/>
  <c r="CT324"/>
  <c r="DT324" s="1"/>
  <c r="CS324"/>
  <c r="DS324" s="1"/>
  <c r="CR324"/>
  <c r="DR324" s="1"/>
  <c r="CQ324"/>
  <c r="CP324"/>
  <c r="CO324"/>
  <c r="BA324"/>
  <c r="AT324"/>
  <c r="BC324" s="1"/>
  <c r="AS324"/>
  <c r="BB324" s="1"/>
  <c r="AR324"/>
  <c r="AQ324"/>
  <c r="AP324"/>
  <c r="AO324"/>
  <c r="BR324" s="1"/>
  <c r="AN324"/>
  <c r="BQ324" s="1"/>
  <c r="AM324"/>
  <c r="BP324" s="1"/>
  <c r="AL324"/>
  <c r="AK324"/>
  <c r="AJ324"/>
  <c r="AI324"/>
  <c r="EL323"/>
  <c r="EK323"/>
  <c r="EI323"/>
  <c r="EH323"/>
  <c r="EJ323" s="1"/>
  <c r="EF323"/>
  <c r="EE323"/>
  <c r="EG323" s="1"/>
  <c r="EC323"/>
  <c r="EB323"/>
  <c r="ED323" s="1"/>
  <c r="DZ323"/>
  <c r="DY323"/>
  <c r="EA323" s="1"/>
  <c r="DW323"/>
  <c r="DV323"/>
  <c r="DX323" s="1"/>
  <c r="CV323"/>
  <c r="DE323" s="1"/>
  <c r="CU323"/>
  <c r="DD323" s="1"/>
  <c r="CT323"/>
  <c r="DT323" s="1"/>
  <c r="CS323"/>
  <c r="DS323" s="1"/>
  <c r="CR323"/>
  <c r="DR323" s="1"/>
  <c r="CQ323"/>
  <c r="CP323"/>
  <c r="CO323"/>
  <c r="BA323"/>
  <c r="AT323"/>
  <c r="BC323" s="1"/>
  <c r="AS323"/>
  <c r="BB323" s="1"/>
  <c r="AR323"/>
  <c r="AQ323"/>
  <c r="AP323"/>
  <c r="AO323"/>
  <c r="BR323" s="1"/>
  <c r="AN323"/>
  <c r="BQ323" s="1"/>
  <c r="AM323"/>
  <c r="BP323" s="1"/>
  <c r="AL323"/>
  <c r="AK323"/>
  <c r="AJ323"/>
  <c r="AI323"/>
  <c r="EL322"/>
  <c r="EK322"/>
  <c r="EI322"/>
  <c r="EH322"/>
  <c r="EJ322" s="1"/>
  <c r="EF322"/>
  <c r="EE322"/>
  <c r="EG322" s="1"/>
  <c r="EC322"/>
  <c r="EB322"/>
  <c r="ED322" s="1"/>
  <c r="DZ322"/>
  <c r="DY322"/>
  <c r="EA322" s="1"/>
  <c r="DW322"/>
  <c r="DV322"/>
  <c r="DX322" s="1"/>
  <c r="CV322"/>
  <c r="DE322" s="1"/>
  <c r="CU322"/>
  <c r="DD322" s="1"/>
  <c r="CT322"/>
  <c r="DT322" s="1"/>
  <c r="CS322"/>
  <c r="DS322" s="1"/>
  <c r="CR322"/>
  <c r="DR322" s="1"/>
  <c r="CQ322"/>
  <c r="CP322"/>
  <c r="CO322"/>
  <c r="BA322"/>
  <c r="AT322"/>
  <c r="BC322" s="1"/>
  <c r="AS322"/>
  <c r="BB322" s="1"/>
  <c r="AR322"/>
  <c r="AQ322"/>
  <c r="AP322"/>
  <c r="AO322"/>
  <c r="BR322" s="1"/>
  <c r="AN322"/>
  <c r="BQ322" s="1"/>
  <c r="AM322"/>
  <c r="BP322" s="1"/>
  <c r="AL322"/>
  <c r="AK322"/>
  <c r="AJ322"/>
  <c r="AI322"/>
  <c r="EL321"/>
  <c r="EK321"/>
  <c r="EI321"/>
  <c r="EH321"/>
  <c r="EJ321" s="1"/>
  <c r="EF321"/>
  <c r="EE321"/>
  <c r="EG321" s="1"/>
  <c r="EC321"/>
  <c r="EB321"/>
  <c r="ED321" s="1"/>
  <c r="DZ321"/>
  <c r="DY321"/>
  <c r="EA321" s="1"/>
  <c r="DW321"/>
  <c r="DV321"/>
  <c r="DX321" s="1"/>
  <c r="CV321"/>
  <c r="DE321" s="1"/>
  <c r="CU321"/>
  <c r="DD321" s="1"/>
  <c r="CT321"/>
  <c r="DT321" s="1"/>
  <c r="CS321"/>
  <c r="DS321" s="1"/>
  <c r="CR321"/>
  <c r="DR321" s="1"/>
  <c r="CQ321"/>
  <c r="CP321"/>
  <c r="CO321"/>
  <c r="BA321"/>
  <c r="AT321"/>
  <c r="BC321" s="1"/>
  <c r="AS321"/>
  <c r="BB321" s="1"/>
  <c r="AR321"/>
  <c r="AQ321"/>
  <c r="AP321"/>
  <c r="AO321"/>
  <c r="BR321" s="1"/>
  <c r="AN321"/>
  <c r="BQ321" s="1"/>
  <c r="AM321"/>
  <c r="BP321" s="1"/>
  <c r="AL321"/>
  <c r="AK321"/>
  <c r="AJ321"/>
  <c r="AI321"/>
  <c r="EL320"/>
  <c r="EK320"/>
  <c r="EI320"/>
  <c r="EH320"/>
  <c r="EJ320" s="1"/>
  <c r="EF320"/>
  <c r="EE320"/>
  <c r="EG320" s="1"/>
  <c r="EC320"/>
  <c r="EB320"/>
  <c r="ED320" s="1"/>
  <c r="DZ320"/>
  <c r="DY320"/>
  <c r="EA320" s="1"/>
  <c r="DW320"/>
  <c r="DV320"/>
  <c r="DX320" s="1"/>
  <c r="CV320"/>
  <c r="DE320" s="1"/>
  <c r="CU320"/>
  <c r="DD320" s="1"/>
  <c r="CT320"/>
  <c r="DT320" s="1"/>
  <c r="CS320"/>
  <c r="DS320" s="1"/>
  <c r="CR320"/>
  <c r="DR320" s="1"/>
  <c r="CQ320"/>
  <c r="CP320"/>
  <c r="CO320"/>
  <c r="BA320"/>
  <c r="AT320"/>
  <c r="BC320" s="1"/>
  <c r="AS320"/>
  <c r="BB320" s="1"/>
  <c r="AR320"/>
  <c r="AQ320"/>
  <c r="AP320"/>
  <c r="AO320"/>
  <c r="BR320" s="1"/>
  <c r="AN320"/>
  <c r="BQ320" s="1"/>
  <c r="AM320"/>
  <c r="BP320" s="1"/>
  <c r="AL320"/>
  <c r="AK320"/>
  <c r="AJ320"/>
  <c r="AI320"/>
  <c r="EL319"/>
  <c r="EK319"/>
  <c r="EI319"/>
  <c r="EH319"/>
  <c r="EJ319" s="1"/>
  <c r="EF319"/>
  <c r="EE319"/>
  <c r="EG319" s="1"/>
  <c r="EC319"/>
  <c r="EB319"/>
  <c r="ED319" s="1"/>
  <c r="DZ319"/>
  <c r="DY319"/>
  <c r="EA319" s="1"/>
  <c r="DW319"/>
  <c r="DV319"/>
  <c r="DX319" s="1"/>
  <c r="CV319"/>
  <c r="DE319" s="1"/>
  <c r="CU319"/>
  <c r="DD319" s="1"/>
  <c r="CT319"/>
  <c r="DT319" s="1"/>
  <c r="CS319"/>
  <c r="DS319" s="1"/>
  <c r="CR319"/>
  <c r="DR319" s="1"/>
  <c r="CQ319"/>
  <c r="CP319"/>
  <c r="CO319"/>
  <c r="BA319"/>
  <c r="AT319"/>
  <c r="BC319" s="1"/>
  <c r="AS319"/>
  <c r="BB319" s="1"/>
  <c r="AR319"/>
  <c r="AQ319"/>
  <c r="AP319"/>
  <c r="AO319"/>
  <c r="BR319" s="1"/>
  <c r="AN319"/>
  <c r="BQ319" s="1"/>
  <c r="AM319"/>
  <c r="BP319" s="1"/>
  <c r="AL319"/>
  <c r="AK319"/>
  <c r="AJ319"/>
  <c r="AI319"/>
  <c r="EL318"/>
  <c r="EK318"/>
  <c r="EI318"/>
  <c r="EH318"/>
  <c r="EJ318" s="1"/>
  <c r="EF318"/>
  <c r="EE318"/>
  <c r="EG318" s="1"/>
  <c r="EC318"/>
  <c r="EB318"/>
  <c r="ED318" s="1"/>
  <c r="DZ318"/>
  <c r="DY318"/>
  <c r="EA318" s="1"/>
  <c r="DW318"/>
  <c r="DV318"/>
  <c r="DX318" s="1"/>
  <c r="CV318"/>
  <c r="DE318" s="1"/>
  <c r="CU318"/>
  <c r="DD318" s="1"/>
  <c r="CT318"/>
  <c r="DT318" s="1"/>
  <c r="CS318"/>
  <c r="DS318" s="1"/>
  <c r="CR318"/>
  <c r="DR318" s="1"/>
  <c r="CQ318"/>
  <c r="CP318"/>
  <c r="CO318"/>
  <c r="AT318"/>
  <c r="BC318" s="1"/>
  <c r="AS318"/>
  <c r="BB318" s="1"/>
  <c r="AR318"/>
  <c r="BA318" s="1"/>
  <c r="AQ318"/>
  <c r="AP318"/>
  <c r="AO318"/>
  <c r="BR318" s="1"/>
  <c r="AN318"/>
  <c r="BQ318" s="1"/>
  <c r="AM318"/>
  <c r="BP318" s="1"/>
  <c r="AL318"/>
  <c r="AK318"/>
  <c r="AJ318"/>
  <c r="AI318"/>
  <c r="EL317"/>
  <c r="EK317"/>
  <c r="EI317"/>
  <c r="EH317"/>
  <c r="EF317"/>
  <c r="EE317"/>
  <c r="EC317"/>
  <c r="EB317"/>
  <c r="DZ317"/>
  <c r="DY317"/>
  <c r="DW317"/>
  <c r="DV317"/>
  <c r="CV317"/>
  <c r="DE317" s="1"/>
  <c r="CU317"/>
  <c r="DD317" s="1"/>
  <c r="CT317"/>
  <c r="DT317" s="1"/>
  <c r="CS317"/>
  <c r="DS317" s="1"/>
  <c r="CR317"/>
  <c r="DR317" s="1"/>
  <c r="CQ317"/>
  <c r="CP317"/>
  <c r="CO317"/>
  <c r="AT317"/>
  <c r="BC317" s="1"/>
  <c r="AS317"/>
  <c r="BB317" s="1"/>
  <c r="AR317"/>
  <c r="BA317" s="1"/>
  <c r="AQ317"/>
  <c r="AP317"/>
  <c r="AO317"/>
  <c r="BR317" s="1"/>
  <c r="AN317"/>
  <c r="BQ317" s="1"/>
  <c r="AM317"/>
  <c r="BP317" s="1"/>
  <c r="AL317"/>
  <c r="AK317"/>
  <c r="AJ317"/>
  <c r="AI317"/>
  <c r="EL316"/>
  <c r="EK316"/>
  <c r="EI316"/>
  <c r="EH316"/>
  <c r="EF316"/>
  <c r="EE316"/>
  <c r="EC316"/>
  <c r="EB316"/>
  <c r="DZ316"/>
  <c r="DY316"/>
  <c r="DW316"/>
  <c r="DV316"/>
  <c r="DC316"/>
  <c r="CV316"/>
  <c r="DE316" s="1"/>
  <c r="CU316"/>
  <c r="DD316" s="1"/>
  <c r="CT316"/>
  <c r="DT316" s="1"/>
  <c r="CS316"/>
  <c r="DS316" s="1"/>
  <c r="CR316"/>
  <c r="DR316" s="1"/>
  <c r="CQ316"/>
  <c r="CP316"/>
  <c r="CO316"/>
  <c r="AT316"/>
  <c r="BC316" s="1"/>
  <c r="AS316"/>
  <c r="BB316" s="1"/>
  <c r="AR316"/>
  <c r="BA316" s="1"/>
  <c r="AQ316"/>
  <c r="AP316"/>
  <c r="AO316"/>
  <c r="BR316" s="1"/>
  <c r="AN316"/>
  <c r="BQ316" s="1"/>
  <c r="AM316"/>
  <c r="BP316" s="1"/>
  <c r="AL316"/>
  <c r="AK316"/>
  <c r="AJ316"/>
  <c r="AI316"/>
  <c r="EL315"/>
  <c r="EK315"/>
  <c r="EI315"/>
  <c r="EH315"/>
  <c r="EF315"/>
  <c r="EE315"/>
  <c r="EC315"/>
  <c r="EB315"/>
  <c r="DZ315"/>
  <c r="DY315"/>
  <c r="DW315"/>
  <c r="DV315"/>
  <c r="CV315"/>
  <c r="DE315" s="1"/>
  <c r="CU315"/>
  <c r="DD315" s="1"/>
  <c r="CT315"/>
  <c r="DT315" s="1"/>
  <c r="CS315"/>
  <c r="DS315" s="1"/>
  <c r="CR315"/>
  <c r="DR315" s="1"/>
  <c r="CQ315"/>
  <c r="CP315"/>
  <c r="CO315"/>
  <c r="BA315"/>
  <c r="AT315"/>
  <c r="BC315" s="1"/>
  <c r="AS315"/>
  <c r="BB315" s="1"/>
  <c r="AR315"/>
  <c r="AQ315"/>
  <c r="AP315"/>
  <c r="AO315"/>
  <c r="BR315" s="1"/>
  <c r="AN315"/>
  <c r="BQ315" s="1"/>
  <c r="AM315"/>
  <c r="BP315" s="1"/>
  <c r="AL315"/>
  <c r="AK315"/>
  <c r="AJ315"/>
  <c r="AI315"/>
  <c r="EL314"/>
  <c r="EK314"/>
  <c r="EI314"/>
  <c r="EH314"/>
  <c r="EJ314" s="1"/>
  <c r="EF314"/>
  <c r="EE314"/>
  <c r="EG314" s="1"/>
  <c r="EC314"/>
  <c r="EB314"/>
  <c r="ED314" s="1"/>
  <c r="DZ314"/>
  <c r="DY314"/>
  <c r="EA314" s="1"/>
  <c r="DW314"/>
  <c r="DV314"/>
  <c r="DX314" s="1"/>
  <c r="CV314"/>
  <c r="DE314" s="1"/>
  <c r="CU314"/>
  <c r="DD314" s="1"/>
  <c r="CT314"/>
  <c r="DT314" s="1"/>
  <c r="CS314"/>
  <c r="DS314" s="1"/>
  <c r="CR314"/>
  <c r="DR314" s="1"/>
  <c r="CQ314"/>
  <c r="CP314"/>
  <c r="CO314"/>
  <c r="AT314"/>
  <c r="BC314" s="1"/>
  <c r="AS314"/>
  <c r="BB314" s="1"/>
  <c r="AR314"/>
  <c r="BA314" s="1"/>
  <c r="AQ314"/>
  <c r="AP314"/>
  <c r="AO314"/>
  <c r="BR314" s="1"/>
  <c r="AN314"/>
  <c r="BQ314" s="1"/>
  <c r="AM314"/>
  <c r="BP314" s="1"/>
  <c r="AL314"/>
  <c r="AK314"/>
  <c r="AJ314"/>
  <c r="AI314"/>
  <c r="EL313"/>
  <c r="EK313"/>
  <c r="EI313"/>
  <c r="EH313"/>
  <c r="EF313"/>
  <c r="EE313"/>
  <c r="EC313"/>
  <c r="EB313"/>
  <c r="DZ313"/>
  <c r="DY313"/>
  <c r="DW313"/>
  <c r="DV313"/>
  <c r="CV313"/>
  <c r="DE313" s="1"/>
  <c r="CU313"/>
  <c r="DD313" s="1"/>
  <c r="CT313"/>
  <c r="DT313" s="1"/>
  <c r="CS313"/>
  <c r="DS313" s="1"/>
  <c r="CR313"/>
  <c r="DR313" s="1"/>
  <c r="CQ313"/>
  <c r="CP313"/>
  <c r="CO313"/>
  <c r="AT313"/>
  <c r="BC313" s="1"/>
  <c r="AS313"/>
  <c r="BB313" s="1"/>
  <c r="AR313"/>
  <c r="BA313" s="1"/>
  <c r="AQ313"/>
  <c r="AP313"/>
  <c r="AO313"/>
  <c r="BR313" s="1"/>
  <c r="AN313"/>
  <c r="BQ313" s="1"/>
  <c r="AM313"/>
  <c r="BP313" s="1"/>
  <c r="AL313"/>
  <c r="AK313"/>
  <c r="AJ313"/>
  <c r="AI313"/>
  <c r="EL312"/>
  <c r="EK312"/>
  <c r="EI312"/>
  <c r="EH312"/>
  <c r="EF312"/>
  <c r="EE312"/>
  <c r="EC312"/>
  <c r="EB312"/>
  <c r="DZ312"/>
  <c r="DY312"/>
  <c r="DW312"/>
  <c r="DV312"/>
  <c r="DC312"/>
  <c r="CV312"/>
  <c r="DE312" s="1"/>
  <c r="CU312"/>
  <c r="DD312" s="1"/>
  <c r="CT312"/>
  <c r="DT312" s="1"/>
  <c r="CS312"/>
  <c r="DS312" s="1"/>
  <c r="CR312"/>
  <c r="DR312" s="1"/>
  <c r="CQ312"/>
  <c r="CP312"/>
  <c r="CO312"/>
  <c r="AT312"/>
  <c r="BC312" s="1"/>
  <c r="AS312"/>
  <c r="BB312" s="1"/>
  <c r="AR312"/>
  <c r="BA312" s="1"/>
  <c r="AQ312"/>
  <c r="AP312"/>
  <c r="AO312"/>
  <c r="BR312" s="1"/>
  <c r="AN312"/>
  <c r="BQ312" s="1"/>
  <c r="AM312"/>
  <c r="BP312" s="1"/>
  <c r="AL312"/>
  <c r="AK312"/>
  <c r="AJ312"/>
  <c r="AI312"/>
  <c r="EL311"/>
  <c r="EK311"/>
  <c r="EI311"/>
  <c r="EH311"/>
  <c r="EF311"/>
  <c r="EE311"/>
  <c r="EC311"/>
  <c r="EB311"/>
  <c r="DZ311"/>
  <c r="DY311"/>
  <c r="DW311"/>
  <c r="DV311"/>
  <c r="CV311"/>
  <c r="DE311" s="1"/>
  <c r="CU311"/>
  <c r="DD311" s="1"/>
  <c r="CT311"/>
  <c r="DT311" s="1"/>
  <c r="CS311"/>
  <c r="DS311" s="1"/>
  <c r="CR311"/>
  <c r="DR311" s="1"/>
  <c r="CQ311"/>
  <c r="CP311"/>
  <c r="CO311"/>
  <c r="BA311"/>
  <c r="AT311"/>
  <c r="BC311" s="1"/>
  <c r="AS311"/>
  <c r="BB311" s="1"/>
  <c r="AR311"/>
  <c r="AQ311"/>
  <c r="AP311"/>
  <c r="AO311"/>
  <c r="BR311" s="1"/>
  <c r="AN311"/>
  <c r="BQ311" s="1"/>
  <c r="AM311"/>
  <c r="BP311" s="1"/>
  <c r="AL311"/>
  <c r="AK311"/>
  <c r="AJ311"/>
  <c r="AI311"/>
  <c r="EL275"/>
  <c r="EK275"/>
  <c r="EM275" s="1"/>
  <c r="EI275"/>
  <c r="EH275"/>
  <c r="EJ275" s="1"/>
  <c r="EF275"/>
  <c r="EE275"/>
  <c r="EG275" s="1"/>
  <c r="EC275"/>
  <c r="EB275"/>
  <c r="ED275" s="1"/>
  <c r="DZ275"/>
  <c r="DY275"/>
  <c r="EA275" s="1"/>
  <c r="DW275"/>
  <c r="DV275"/>
  <c r="DX275" s="1"/>
  <c r="CV275"/>
  <c r="DE275" s="1"/>
  <c r="CU275"/>
  <c r="DD275" s="1"/>
  <c r="CT275"/>
  <c r="DC275" s="1"/>
  <c r="CS275"/>
  <c r="DS275" s="1"/>
  <c r="CR275"/>
  <c r="DR275" s="1"/>
  <c r="CQ275"/>
  <c r="CP275"/>
  <c r="CO275"/>
  <c r="AT275"/>
  <c r="BC275" s="1"/>
  <c r="AS275"/>
  <c r="BB275" s="1"/>
  <c r="AR275"/>
  <c r="BA275" s="1"/>
  <c r="AQ275"/>
  <c r="AP275"/>
  <c r="AO275"/>
  <c r="BR275" s="1"/>
  <c r="AN275"/>
  <c r="BQ275" s="1"/>
  <c r="AM275"/>
  <c r="BP275" s="1"/>
  <c r="AL275"/>
  <c r="AK275"/>
  <c r="AJ275"/>
  <c r="AI275"/>
  <c r="EL274"/>
  <c r="EK274"/>
  <c r="EM274" s="1"/>
  <c r="EI274"/>
  <c r="EH274"/>
  <c r="EJ274" s="1"/>
  <c r="EF274"/>
  <c r="EE274"/>
  <c r="EG274" s="1"/>
  <c r="EC274"/>
  <c r="EB274"/>
  <c r="ED274" s="1"/>
  <c r="DZ274"/>
  <c r="DY274"/>
  <c r="EA274" s="1"/>
  <c r="DW274"/>
  <c r="DV274"/>
  <c r="DX274" s="1"/>
  <c r="CV274"/>
  <c r="DE274" s="1"/>
  <c r="CU274"/>
  <c r="DD274" s="1"/>
  <c r="CT274"/>
  <c r="DC274" s="1"/>
  <c r="CS274"/>
  <c r="DS274" s="1"/>
  <c r="CR274"/>
  <c r="DR274" s="1"/>
  <c r="CQ274"/>
  <c r="CP274"/>
  <c r="CO274"/>
  <c r="AT274"/>
  <c r="BC274" s="1"/>
  <c r="AS274"/>
  <c r="BB274" s="1"/>
  <c r="AR274"/>
  <c r="BA274" s="1"/>
  <c r="AQ274"/>
  <c r="AP274"/>
  <c r="AO274"/>
  <c r="BR274" s="1"/>
  <c r="AN274"/>
  <c r="BQ274" s="1"/>
  <c r="AM274"/>
  <c r="BP274" s="1"/>
  <c r="AL274"/>
  <c r="AK274"/>
  <c r="AJ274"/>
  <c r="AI274"/>
  <c r="EL273"/>
  <c r="EK273"/>
  <c r="EM273" s="1"/>
  <c r="EI273"/>
  <c r="EH273"/>
  <c r="EJ273" s="1"/>
  <c r="EF273"/>
  <c r="EE273"/>
  <c r="EG273" s="1"/>
  <c r="EC273"/>
  <c r="EB273"/>
  <c r="ED273" s="1"/>
  <c r="DZ273"/>
  <c r="DY273"/>
  <c r="EA273" s="1"/>
  <c r="DW273"/>
  <c r="DV273"/>
  <c r="DX273" s="1"/>
  <c r="CV273"/>
  <c r="DE273" s="1"/>
  <c r="CU273"/>
  <c r="DD273" s="1"/>
  <c r="CT273"/>
  <c r="DC273" s="1"/>
  <c r="CS273"/>
  <c r="DS273" s="1"/>
  <c r="CR273"/>
  <c r="DR273" s="1"/>
  <c r="CQ273"/>
  <c r="CP273"/>
  <c r="CO273"/>
  <c r="AT273"/>
  <c r="BC273" s="1"/>
  <c r="AS273"/>
  <c r="BB273" s="1"/>
  <c r="AR273"/>
  <c r="BA273" s="1"/>
  <c r="AQ273"/>
  <c r="AP273"/>
  <c r="AO273"/>
  <c r="BR273" s="1"/>
  <c r="AN273"/>
  <c r="BQ273" s="1"/>
  <c r="AM273"/>
  <c r="BP273" s="1"/>
  <c r="AL273"/>
  <c r="AK273"/>
  <c r="AJ273"/>
  <c r="AI273"/>
  <c r="EL272"/>
  <c r="EK272"/>
  <c r="EM272" s="1"/>
  <c r="EI272"/>
  <c r="EH272"/>
  <c r="EJ272" s="1"/>
  <c r="EF272"/>
  <c r="EE272"/>
  <c r="EG272" s="1"/>
  <c r="EC272"/>
  <c r="EB272"/>
  <c r="ED272" s="1"/>
  <c r="DZ272"/>
  <c r="DY272"/>
  <c r="EA272" s="1"/>
  <c r="DW272"/>
  <c r="DV272"/>
  <c r="DX272" s="1"/>
  <c r="CV272"/>
  <c r="DE272" s="1"/>
  <c r="CU272"/>
  <c r="DD272" s="1"/>
  <c r="CT272"/>
  <c r="DC272" s="1"/>
  <c r="CS272"/>
  <c r="DS272" s="1"/>
  <c r="CR272"/>
  <c r="DR272" s="1"/>
  <c r="CQ272"/>
  <c r="CP272"/>
  <c r="CO272"/>
  <c r="AT272"/>
  <c r="BC272" s="1"/>
  <c r="AS272"/>
  <c r="BB272" s="1"/>
  <c r="AR272"/>
  <c r="BA272" s="1"/>
  <c r="AQ272"/>
  <c r="AP272"/>
  <c r="AO272"/>
  <c r="BR272" s="1"/>
  <c r="AN272"/>
  <c r="BQ272" s="1"/>
  <c r="AM272"/>
  <c r="BP272" s="1"/>
  <c r="AL272"/>
  <c r="AK272"/>
  <c r="AJ272"/>
  <c r="AI272"/>
  <c r="EL271"/>
  <c r="EK271"/>
  <c r="EM271" s="1"/>
  <c r="EI271"/>
  <c r="EH271"/>
  <c r="EJ271" s="1"/>
  <c r="EF271"/>
  <c r="EE271"/>
  <c r="EG271" s="1"/>
  <c r="EC271"/>
  <c r="EB271"/>
  <c r="ED271" s="1"/>
  <c r="DZ271"/>
  <c r="DY271"/>
  <c r="EA271" s="1"/>
  <c r="DW271"/>
  <c r="DV271"/>
  <c r="DX271" s="1"/>
  <c r="CV271"/>
  <c r="DE271" s="1"/>
  <c r="CU271"/>
  <c r="DD271" s="1"/>
  <c r="CT271"/>
  <c r="DC271" s="1"/>
  <c r="CS271"/>
  <c r="DS271" s="1"/>
  <c r="CR271"/>
  <c r="DR271" s="1"/>
  <c r="CQ271"/>
  <c r="CP271"/>
  <c r="CO271"/>
  <c r="AT271"/>
  <c r="BC271" s="1"/>
  <c r="AS271"/>
  <c r="BB271" s="1"/>
  <c r="AR271"/>
  <c r="BA271" s="1"/>
  <c r="AQ271"/>
  <c r="AP271"/>
  <c r="AO271"/>
  <c r="BR271" s="1"/>
  <c r="AN271"/>
  <c r="BQ271" s="1"/>
  <c r="AM271"/>
  <c r="BP271" s="1"/>
  <c r="AL271"/>
  <c r="AK271"/>
  <c r="AJ271"/>
  <c r="AI271"/>
  <c r="EL270"/>
  <c r="EK270"/>
  <c r="EM270" s="1"/>
  <c r="EI270"/>
  <c r="EH270"/>
  <c r="EJ270" s="1"/>
  <c r="EF270"/>
  <c r="EE270"/>
  <c r="EG270" s="1"/>
  <c r="EC270"/>
  <c r="EB270"/>
  <c r="ED270" s="1"/>
  <c r="DZ270"/>
  <c r="DY270"/>
  <c r="EA270" s="1"/>
  <c r="DW270"/>
  <c r="DV270"/>
  <c r="DX270" s="1"/>
  <c r="CV270"/>
  <c r="DE270" s="1"/>
  <c r="CU270"/>
  <c r="DD270" s="1"/>
  <c r="CT270"/>
  <c r="DC270" s="1"/>
  <c r="CS270"/>
  <c r="DS270" s="1"/>
  <c r="CR270"/>
  <c r="DR270" s="1"/>
  <c r="CQ270"/>
  <c r="CP270"/>
  <c r="CO270"/>
  <c r="AT270"/>
  <c r="BC270" s="1"/>
  <c r="AS270"/>
  <c r="BB270" s="1"/>
  <c r="AR270"/>
  <c r="BA270" s="1"/>
  <c r="AQ270"/>
  <c r="AP270"/>
  <c r="AO270"/>
  <c r="BR270" s="1"/>
  <c r="AN270"/>
  <c r="BQ270" s="1"/>
  <c r="AM270"/>
  <c r="BP270" s="1"/>
  <c r="AL270"/>
  <c r="AK270"/>
  <c r="AJ270"/>
  <c r="AI270"/>
  <c r="EL269"/>
  <c r="EK269"/>
  <c r="EM269" s="1"/>
  <c r="EI269"/>
  <c r="EH269"/>
  <c r="EJ269" s="1"/>
  <c r="EF269"/>
  <c r="EE269"/>
  <c r="EG269" s="1"/>
  <c r="EC269"/>
  <c r="EB269"/>
  <c r="ED269" s="1"/>
  <c r="DZ269"/>
  <c r="DY269"/>
  <c r="EA269" s="1"/>
  <c r="DW269"/>
  <c r="DV269"/>
  <c r="DX269" s="1"/>
  <c r="CV269"/>
  <c r="DE269" s="1"/>
  <c r="CU269"/>
  <c r="DD269" s="1"/>
  <c r="CT269"/>
  <c r="DC269" s="1"/>
  <c r="CS269"/>
  <c r="DS269" s="1"/>
  <c r="CR269"/>
  <c r="DR269" s="1"/>
  <c r="CQ269"/>
  <c r="CP269"/>
  <c r="CO269"/>
  <c r="AT269"/>
  <c r="BC269" s="1"/>
  <c r="AS269"/>
  <c r="BB269" s="1"/>
  <c r="AR269"/>
  <c r="BA269" s="1"/>
  <c r="AQ269"/>
  <c r="AP269"/>
  <c r="AO269"/>
  <c r="BR269" s="1"/>
  <c r="AN269"/>
  <c r="BQ269" s="1"/>
  <c r="AM269"/>
  <c r="BP269" s="1"/>
  <c r="AL269"/>
  <c r="AK269"/>
  <c r="AJ269"/>
  <c r="AI269"/>
  <c r="EL268"/>
  <c r="EK268"/>
  <c r="EI268"/>
  <c r="EH268"/>
  <c r="EF268"/>
  <c r="EE268"/>
  <c r="EC268"/>
  <c r="EB268"/>
  <c r="DZ268"/>
  <c r="DY268"/>
  <c r="DW268"/>
  <c r="DV268"/>
  <c r="CV268"/>
  <c r="DE268" s="1"/>
  <c r="CU268"/>
  <c r="DD268" s="1"/>
  <c r="CT268"/>
  <c r="DC268" s="1"/>
  <c r="CS268"/>
  <c r="DS268" s="1"/>
  <c r="CR268"/>
  <c r="DR268" s="1"/>
  <c r="CQ268"/>
  <c r="CP268"/>
  <c r="CO268"/>
  <c r="AT268"/>
  <c r="BC268" s="1"/>
  <c r="AS268"/>
  <c r="BB268" s="1"/>
  <c r="AR268"/>
  <c r="BA268" s="1"/>
  <c r="AQ268"/>
  <c r="AP268"/>
  <c r="AO268"/>
  <c r="BR268" s="1"/>
  <c r="AN268"/>
  <c r="BQ268" s="1"/>
  <c r="AM268"/>
  <c r="BP268" s="1"/>
  <c r="AL268"/>
  <c r="AK268"/>
  <c r="AJ268"/>
  <c r="AI268"/>
  <c r="EL267"/>
  <c r="EK267"/>
  <c r="EI267"/>
  <c r="EH267"/>
  <c r="EF267"/>
  <c r="EE267"/>
  <c r="EC267"/>
  <c r="EB267"/>
  <c r="DZ267"/>
  <c r="DY267"/>
  <c r="DW267"/>
  <c r="DV267"/>
  <c r="CV267"/>
  <c r="DE267" s="1"/>
  <c r="CU267"/>
  <c r="DD267" s="1"/>
  <c r="CT267"/>
  <c r="DC267" s="1"/>
  <c r="CS267"/>
  <c r="DS267" s="1"/>
  <c r="CR267"/>
  <c r="DR267" s="1"/>
  <c r="CQ267"/>
  <c r="CP267"/>
  <c r="CO267"/>
  <c r="AT267"/>
  <c r="BC267" s="1"/>
  <c r="AS267"/>
  <c r="BB267" s="1"/>
  <c r="AR267"/>
  <c r="BA267" s="1"/>
  <c r="AQ267"/>
  <c r="AP267"/>
  <c r="AO267"/>
  <c r="BR267" s="1"/>
  <c r="AN267"/>
  <c r="BQ267" s="1"/>
  <c r="AM267"/>
  <c r="BP267" s="1"/>
  <c r="AL267"/>
  <c r="AK267"/>
  <c r="AJ267"/>
  <c r="AI267"/>
  <c r="EL266"/>
  <c r="EK266"/>
  <c r="EI266"/>
  <c r="EH266"/>
  <c r="EF266"/>
  <c r="EE266"/>
  <c r="EC266"/>
  <c r="EB266"/>
  <c r="DZ266"/>
  <c r="DY266"/>
  <c r="DW266"/>
  <c r="DV266"/>
  <c r="CV266"/>
  <c r="DE266" s="1"/>
  <c r="CU266"/>
  <c r="DD266" s="1"/>
  <c r="CT266"/>
  <c r="DC266" s="1"/>
  <c r="CS266"/>
  <c r="DS266" s="1"/>
  <c r="CR266"/>
  <c r="DR266" s="1"/>
  <c r="CQ266"/>
  <c r="CP266"/>
  <c r="CO266"/>
  <c r="AT266"/>
  <c r="BC266" s="1"/>
  <c r="AS266"/>
  <c r="BB266" s="1"/>
  <c r="AR266"/>
  <c r="BA266" s="1"/>
  <c r="AQ266"/>
  <c r="AP266"/>
  <c r="AO266"/>
  <c r="BR266" s="1"/>
  <c r="AN266"/>
  <c r="BQ266" s="1"/>
  <c r="AM266"/>
  <c r="BP266" s="1"/>
  <c r="AL266"/>
  <c r="AK266"/>
  <c r="AJ266"/>
  <c r="AI266"/>
  <c r="EL265"/>
  <c r="EK265"/>
  <c r="EI265"/>
  <c r="EH265"/>
  <c r="EF265"/>
  <c r="EE265"/>
  <c r="EC265"/>
  <c r="EB265"/>
  <c r="DZ265"/>
  <c r="DY265"/>
  <c r="DW265"/>
  <c r="DV265"/>
  <c r="CV265"/>
  <c r="DE265" s="1"/>
  <c r="CU265"/>
  <c r="DD265" s="1"/>
  <c r="CT265"/>
  <c r="DC265" s="1"/>
  <c r="CS265"/>
  <c r="DS265" s="1"/>
  <c r="CR265"/>
  <c r="DR265" s="1"/>
  <c r="CQ265"/>
  <c r="CP265"/>
  <c r="CO265"/>
  <c r="AT265"/>
  <c r="BC265" s="1"/>
  <c r="AS265"/>
  <c r="BB265" s="1"/>
  <c r="AR265"/>
  <c r="BA265" s="1"/>
  <c r="AQ265"/>
  <c r="AP265"/>
  <c r="AO265"/>
  <c r="BR265" s="1"/>
  <c r="AN265"/>
  <c r="BQ265" s="1"/>
  <c r="AM265"/>
  <c r="BP265" s="1"/>
  <c r="AL265"/>
  <c r="AK265"/>
  <c r="AJ265"/>
  <c r="AI265"/>
  <c r="EL264"/>
  <c r="EK264"/>
  <c r="EI264"/>
  <c r="EH264"/>
  <c r="EF264"/>
  <c r="EE264"/>
  <c r="EC264"/>
  <c r="EB264"/>
  <c r="DZ264"/>
  <c r="DY264"/>
  <c r="DW264"/>
  <c r="DV264"/>
  <c r="CV264"/>
  <c r="DE264" s="1"/>
  <c r="CU264"/>
  <c r="DD264" s="1"/>
  <c r="CT264"/>
  <c r="DC264" s="1"/>
  <c r="CS264"/>
  <c r="DS264" s="1"/>
  <c r="CR264"/>
  <c r="DR264" s="1"/>
  <c r="CQ264"/>
  <c r="CP264"/>
  <c r="CO264"/>
  <c r="AT264"/>
  <c r="BC264" s="1"/>
  <c r="AS264"/>
  <c r="BB264" s="1"/>
  <c r="AR264"/>
  <c r="BA264" s="1"/>
  <c r="AQ264"/>
  <c r="AP264"/>
  <c r="AO264"/>
  <c r="BR264" s="1"/>
  <c r="AN264"/>
  <c r="BQ264" s="1"/>
  <c r="AM264"/>
  <c r="BP264" s="1"/>
  <c r="AL264"/>
  <c r="AK264"/>
  <c r="AJ264"/>
  <c r="AI264"/>
  <c r="EL263"/>
  <c r="EK263"/>
  <c r="EI263"/>
  <c r="EH263"/>
  <c r="EF263"/>
  <c r="EE263"/>
  <c r="EC263"/>
  <c r="EB263"/>
  <c r="DZ263"/>
  <c r="DY263"/>
  <c r="DW263"/>
  <c r="DV263"/>
  <c r="CV263"/>
  <c r="DE263" s="1"/>
  <c r="CU263"/>
  <c r="DD263" s="1"/>
  <c r="CT263"/>
  <c r="DC263" s="1"/>
  <c r="CS263"/>
  <c r="DS263" s="1"/>
  <c r="CR263"/>
  <c r="DR263" s="1"/>
  <c r="CQ263"/>
  <c r="CP263"/>
  <c r="CO263"/>
  <c r="AT263"/>
  <c r="BC263" s="1"/>
  <c r="AS263"/>
  <c r="BB263" s="1"/>
  <c r="AR263"/>
  <c r="BA263" s="1"/>
  <c r="AQ263"/>
  <c r="AP263"/>
  <c r="AO263"/>
  <c r="BR263" s="1"/>
  <c r="AN263"/>
  <c r="BQ263" s="1"/>
  <c r="AM263"/>
  <c r="BP263" s="1"/>
  <c r="AL263"/>
  <c r="AK263"/>
  <c r="AJ263"/>
  <c r="AI263"/>
  <c r="EL262"/>
  <c r="EK262"/>
  <c r="EI262"/>
  <c r="EH262"/>
  <c r="EF262"/>
  <c r="EE262"/>
  <c r="EC262"/>
  <c r="EB262"/>
  <c r="DZ262"/>
  <c r="DY262"/>
  <c r="DW262"/>
  <c r="DV262"/>
  <c r="CV262"/>
  <c r="DE262" s="1"/>
  <c r="CU262"/>
  <c r="DD262" s="1"/>
  <c r="CT262"/>
  <c r="DC262" s="1"/>
  <c r="CS262"/>
  <c r="DS262" s="1"/>
  <c r="CR262"/>
  <c r="DR262" s="1"/>
  <c r="CQ262"/>
  <c r="CP262"/>
  <c r="CO262"/>
  <c r="AT262"/>
  <c r="BC262" s="1"/>
  <c r="AS262"/>
  <c r="BB262" s="1"/>
  <c r="AR262"/>
  <c r="BA262" s="1"/>
  <c r="AQ262"/>
  <c r="AP262"/>
  <c r="AO262"/>
  <c r="BR262" s="1"/>
  <c r="AN262"/>
  <c r="BQ262" s="1"/>
  <c r="AM262"/>
  <c r="BP262" s="1"/>
  <c r="AL262"/>
  <c r="AK262"/>
  <c r="AJ262"/>
  <c r="AI262"/>
  <c r="EL261"/>
  <c r="EK261"/>
  <c r="EI261"/>
  <c r="EH261"/>
  <c r="EF261"/>
  <c r="EE261"/>
  <c r="EC261"/>
  <c r="EB261"/>
  <c r="DZ261"/>
  <c r="DY261"/>
  <c r="DW261"/>
  <c r="DV261"/>
  <c r="CV261"/>
  <c r="DE261" s="1"/>
  <c r="CU261"/>
  <c r="DD261" s="1"/>
  <c r="CT261"/>
  <c r="DC261" s="1"/>
  <c r="CS261"/>
  <c r="DS261" s="1"/>
  <c r="CR261"/>
  <c r="DR261" s="1"/>
  <c r="CQ261"/>
  <c r="CP261"/>
  <c r="CO261"/>
  <c r="AT261"/>
  <c r="BC261" s="1"/>
  <c r="AS261"/>
  <c r="BB261" s="1"/>
  <c r="AR261"/>
  <c r="BA261" s="1"/>
  <c r="AQ261"/>
  <c r="AP261"/>
  <c r="AO261"/>
  <c r="BR261" s="1"/>
  <c r="AN261"/>
  <c r="BQ261" s="1"/>
  <c r="AM261"/>
  <c r="BP261" s="1"/>
  <c r="AL261"/>
  <c r="AK261"/>
  <c r="AJ261"/>
  <c r="AI261"/>
  <c r="EL260"/>
  <c r="EK260"/>
  <c r="EI260"/>
  <c r="EH260"/>
  <c r="EF260"/>
  <c r="EE260"/>
  <c r="EC260"/>
  <c r="EB260"/>
  <c r="DZ260"/>
  <c r="DY260"/>
  <c r="DW260"/>
  <c r="DV260"/>
  <c r="CV260"/>
  <c r="DE260" s="1"/>
  <c r="CU260"/>
  <c r="DD260" s="1"/>
  <c r="CT260"/>
  <c r="DC260" s="1"/>
  <c r="CS260"/>
  <c r="DS260" s="1"/>
  <c r="CR260"/>
  <c r="DR260" s="1"/>
  <c r="CQ260"/>
  <c r="CP260"/>
  <c r="CO260"/>
  <c r="AT260"/>
  <c r="BC260" s="1"/>
  <c r="AS260"/>
  <c r="BB260" s="1"/>
  <c r="AR260"/>
  <c r="BA260" s="1"/>
  <c r="AQ260"/>
  <c r="AP260"/>
  <c r="AO260"/>
  <c r="BR260" s="1"/>
  <c r="AN260"/>
  <c r="BQ260" s="1"/>
  <c r="AM260"/>
  <c r="BP260" s="1"/>
  <c r="AL260"/>
  <c r="AK260"/>
  <c r="AJ260"/>
  <c r="AI260"/>
  <c r="EL259"/>
  <c r="EK259"/>
  <c r="EI259"/>
  <c r="EH259"/>
  <c r="EF259"/>
  <c r="EE259"/>
  <c r="EC259"/>
  <c r="EB259"/>
  <c r="DZ259"/>
  <c r="DY259"/>
  <c r="DW259"/>
  <c r="DV259"/>
  <c r="CV259"/>
  <c r="DE259" s="1"/>
  <c r="CU259"/>
  <c r="DD259" s="1"/>
  <c r="CT259"/>
  <c r="DC259" s="1"/>
  <c r="CS259"/>
  <c r="DS259" s="1"/>
  <c r="CR259"/>
  <c r="DR259" s="1"/>
  <c r="CQ259"/>
  <c r="CP259"/>
  <c r="CO259"/>
  <c r="AT259"/>
  <c r="BC259" s="1"/>
  <c r="AS259"/>
  <c r="BB259" s="1"/>
  <c r="AR259"/>
  <c r="BA259" s="1"/>
  <c r="AQ259"/>
  <c r="AP259"/>
  <c r="AO259"/>
  <c r="BR259" s="1"/>
  <c r="AN259"/>
  <c r="BQ259" s="1"/>
  <c r="AM259"/>
  <c r="BP259" s="1"/>
  <c r="AL259"/>
  <c r="AK259"/>
  <c r="AJ259"/>
  <c r="AI259"/>
  <c r="EL258"/>
  <c r="EK258"/>
  <c r="EM258" s="1"/>
  <c r="EI258"/>
  <c r="EH258"/>
  <c r="EJ258" s="1"/>
  <c r="EF258"/>
  <c r="EE258"/>
  <c r="EG258" s="1"/>
  <c r="EC258"/>
  <c r="EB258"/>
  <c r="ED258" s="1"/>
  <c r="DZ258"/>
  <c r="DY258"/>
  <c r="EA258" s="1"/>
  <c r="DW258"/>
  <c r="DV258"/>
  <c r="DX258" s="1"/>
  <c r="CV258"/>
  <c r="DE258" s="1"/>
  <c r="CU258"/>
  <c r="DD258" s="1"/>
  <c r="CT258"/>
  <c r="DC258" s="1"/>
  <c r="CS258"/>
  <c r="DS258" s="1"/>
  <c r="CR258"/>
  <c r="DR258" s="1"/>
  <c r="CQ258"/>
  <c r="CP258"/>
  <c r="CO258"/>
  <c r="AT258"/>
  <c r="BC258" s="1"/>
  <c r="AS258"/>
  <c r="BB258" s="1"/>
  <c r="AR258"/>
  <c r="BA258" s="1"/>
  <c r="AQ258"/>
  <c r="AP258"/>
  <c r="AO258"/>
  <c r="BR258" s="1"/>
  <c r="AN258"/>
  <c r="BQ258" s="1"/>
  <c r="AM258"/>
  <c r="BP258" s="1"/>
  <c r="AL258"/>
  <c r="AK258"/>
  <c r="AJ258"/>
  <c r="AI258"/>
  <c r="EL257"/>
  <c r="EK257"/>
  <c r="EM257" s="1"/>
  <c r="EI257"/>
  <c r="EH257"/>
  <c r="EJ257" s="1"/>
  <c r="EF257"/>
  <c r="EE257"/>
  <c r="EG257" s="1"/>
  <c r="EC257"/>
  <c r="EB257"/>
  <c r="ED257" s="1"/>
  <c r="DZ257"/>
  <c r="DY257"/>
  <c r="EA257" s="1"/>
  <c r="DW257"/>
  <c r="DV257"/>
  <c r="DX257" s="1"/>
  <c r="CV257"/>
  <c r="DE257" s="1"/>
  <c r="CU257"/>
  <c r="DD257" s="1"/>
  <c r="CT257"/>
  <c r="DC257" s="1"/>
  <c r="CS257"/>
  <c r="DS257" s="1"/>
  <c r="CR257"/>
  <c r="DR257" s="1"/>
  <c r="CQ257"/>
  <c r="CP257"/>
  <c r="CO257"/>
  <c r="AT257"/>
  <c r="BC257" s="1"/>
  <c r="AS257"/>
  <c r="BB257" s="1"/>
  <c r="AR257"/>
  <c r="BA257" s="1"/>
  <c r="AQ257"/>
  <c r="AP257"/>
  <c r="AO257"/>
  <c r="BR257" s="1"/>
  <c r="AN257"/>
  <c r="BQ257" s="1"/>
  <c r="AM257"/>
  <c r="BP257" s="1"/>
  <c r="AL257"/>
  <c r="AK257"/>
  <c r="AJ257"/>
  <c r="AI257"/>
  <c r="EL256"/>
  <c r="EK256"/>
  <c r="EM256" s="1"/>
  <c r="EI256"/>
  <c r="EH256"/>
  <c r="EJ256" s="1"/>
  <c r="EF256"/>
  <c r="EE256"/>
  <c r="EG256" s="1"/>
  <c r="EC256"/>
  <c r="EB256"/>
  <c r="ED256" s="1"/>
  <c r="DZ256"/>
  <c r="DY256"/>
  <c r="EA256" s="1"/>
  <c r="DW256"/>
  <c r="DV256"/>
  <c r="DX256" s="1"/>
  <c r="CV256"/>
  <c r="DE256" s="1"/>
  <c r="CU256"/>
  <c r="DD256" s="1"/>
  <c r="CT256"/>
  <c r="DC256" s="1"/>
  <c r="CS256"/>
  <c r="DS256" s="1"/>
  <c r="CR256"/>
  <c r="DR256" s="1"/>
  <c r="CQ256"/>
  <c r="CP256"/>
  <c r="CO256"/>
  <c r="AT256"/>
  <c r="BC256" s="1"/>
  <c r="AS256"/>
  <c r="BB256" s="1"/>
  <c r="AR256"/>
  <c r="BA256" s="1"/>
  <c r="AQ256"/>
  <c r="AP256"/>
  <c r="AO256"/>
  <c r="BR256" s="1"/>
  <c r="AN256"/>
  <c r="BQ256" s="1"/>
  <c r="AM256"/>
  <c r="BP256" s="1"/>
  <c r="AL256"/>
  <c r="AK256"/>
  <c r="AJ256"/>
  <c r="AI256"/>
  <c r="EL255"/>
  <c r="EK255"/>
  <c r="EM255" s="1"/>
  <c r="EI255"/>
  <c r="EH255"/>
  <c r="EJ255" s="1"/>
  <c r="EF255"/>
  <c r="EE255"/>
  <c r="EG255" s="1"/>
  <c r="EC255"/>
  <c r="EB255"/>
  <c r="ED255" s="1"/>
  <c r="DZ255"/>
  <c r="DY255"/>
  <c r="EA255" s="1"/>
  <c r="DW255"/>
  <c r="DV255"/>
  <c r="DX255" s="1"/>
  <c r="CV255"/>
  <c r="DE255" s="1"/>
  <c r="CU255"/>
  <c r="DD255" s="1"/>
  <c r="CT255"/>
  <c r="DC255" s="1"/>
  <c r="CS255"/>
  <c r="DS255" s="1"/>
  <c r="CR255"/>
  <c r="DR255" s="1"/>
  <c r="CQ255"/>
  <c r="CP255"/>
  <c r="CO255"/>
  <c r="AT255"/>
  <c r="BC255" s="1"/>
  <c r="AS255"/>
  <c r="BB255" s="1"/>
  <c r="AR255"/>
  <c r="BA255" s="1"/>
  <c r="AQ255"/>
  <c r="AP255"/>
  <c r="AO255"/>
  <c r="BR255" s="1"/>
  <c r="AN255"/>
  <c r="BQ255" s="1"/>
  <c r="AM255"/>
  <c r="BP255" s="1"/>
  <c r="AL255"/>
  <c r="AK255"/>
  <c r="AJ255"/>
  <c r="AI255"/>
  <c r="EL254"/>
  <c r="EK254"/>
  <c r="EM254" s="1"/>
  <c r="EI254"/>
  <c r="EH254"/>
  <c r="EJ254" s="1"/>
  <c r="EF254"/>
  <c r="EE254"/>
  <c r="EG254" s="1"/>
  <c r="EC254"/>
  <c r="EB254"/>
  <c r="ED254" s="1"/>
  <c r="DZ254"/>
  <c r="DY254"/>
  <c r="EA254" s="1"/>
  <c r="DW254"/>
  <c r="DV254"/>
  <c r="DX254" s="1"/>
  <c r="CV254"/>
  <c r="DE254" s="1"/>
  <c r="CU254"/>
  <c r="DD254" s="1"/>
  <c r="CT254"/>
  <c r="DC254" s="1"/>
  <c r="CS254"/>
  <c r="DS254" s="1"/>
  <c r="CR254"/>
  <c r="DR254" s="1"/>
  <c r="CQ254"/>
  <c r="CP254"/>
  <c r="CO254"/>
  <c r="AT254"/>
  <c r="BC254" s="1"/>
  <c r="AS254"/>
  <c r="BB254" s="1"/>
  <c r="AR254"/>
  <c r="BA254" s="1"/>
  <c r="AQ254"/>
  <c r="AP254"/>
  <c r="AO254"/>
  <c r="BR254" s="1"/>
  <c r="AN254"/>
  <c r="BQ254" s="1"/>
  <c r="AM254"/>
  <c r="BP254" s="1"/>
  <c r="AL254"/>
  <c r="AK254"/>
  <c r="AJ254"/>
  <c r="AI254"/>
  <c r="EL253"/>
  <c r="EK253"/>
  <c r="EM253" s="1"/>
  <c r="EI253"/>
  <c r="EH253"/>
  <c r="EJ253" s="1"/>
  <c r="EF253"/>
  <c r="EE253"/>
  <c r="EG253" s="1"/>
  <c r="EC253"/>
  <c r="EB253"/>
  <c r="ED253" s="1"/>
  <c r="DZ253"/>
  <c r="DY253"/>
  <c r="EA253" s="1"/>
  <c r="DW253"/>
  <c r="DV253"/>
  <c r="DX253" s="1"/>
  <c r="CV253"/>
  <c r="DE253" s="1"/>
  <c r="CU253"/>
  <c r="DD253" s="1"/>
  <c r="CT253"/>
  <c r="DC253" s="1"/>
  <c r="CS253"/>
  <c r="DS253" s="1"/>
  <c r="CR253"/>
  <c r="DR253" s="1"/>
  <c r="CQ253"/>
  <c r="CP253"/>
  <c r="CO253"/>
  <c r="AT253"/>
  <c r="BC253" s="1"/>
  <c r="AS253"/>
  <c r="BB253" s="1"/>
  <c r="AR253"/>
  <c r="BA253" s="1"/>
  <c r="AQ253"/>
  <c r="AP253"/>
  <c r="AO253"/>
  <c r="BR253" s="1"/>
  <c r="AN253"/>
  <c r="BQ253" s="1"/>
  <c r="AM253"/>
  <c r="BP253" s="1"/>
  <c r="AL253"/>
  <c r="AK253"/>
  <c r="AJ253"/>
  <c r="AI253"/>
  <c r="EL252"/>
  <c r="EK252"/>
  <c r="EM252" s="1"/>
  <c r="EI252"/>
  <c r="EH252"/>
  <c r="EF252"/>
  <c r="EE252"/>
  <c r="EG252" s="1"/>
  <c r="EC252"/>
  <c r="EB252"/>
  <c r="ED252" s="1"/>
  <c r="DZ252"/>
  <c r="DY252"/>
  <c r="EA252" s="1"/>
  <c r="DW252"/>
  <c r="DV252"/>
  <c r="CV252"/>
  <c r="DE252" s="1"/>
  <c r="CU252"/>
  <c r="DD252" s="1"/>
  <c r="CT252"/>
  <c r="DC252" s="1"/>
  <c r="CS252"/>
  <c r="DS252" s="1"/>
  <c r="CR252"/>
  <c r="DR252" s="1"/>
  <c r="CQ252"/>
  <c r="CP252"/>
  <c r="CO252"/>
  <c r="AT252"/>
  <c r="BC252" s="1"/>
  <c r="AS252"/>
  <c r="BB252" s="1"/>
  <c r="AR252"/>
  <c r="BA252" s="1"/>
  <c r="AQ252"/>
  <c r="AP252"/>
  <c r="AO252"/>
  <c r="BR252" s="1"/>
  <c r="AN252"/>
  <c r="BQ252" s="1"/>
  <c r="AM252"/>
  <c r="BP252" s="1"/>
  <c r="AL252"/>
  <c r="AK252"/>
  <c r="AJ252"/>
  <c r="AI252"/>
  <c r="EL251"/>
  <c r="EK251"/>
  <c r="EI251"/>
  <c r="EH251"/>
  <c r="EF251"/>
  <c r="EE251"/>
  <c r="EC251"/>
  <c r="EB251"/>
  <c r="DZ251"/>
  <c r="DY251"/>
  <c r="DW251"/>
  <c r="DV251"/>
  <c r="CV251"/>
  <c r="DE251" s="1"/>
  <c r="CU251"/>
  <c r="DD251" s="1"/>
  <c r="CT251"/>
  <c r="DC251" s="1"/>
  <c r="CS251"/>
  <c r="DS251" s="1"/>
  <c r="CR251"/>
  <c r="DR251" s="1"/>
  <c r="CQ251"/>
  <c r="CP251"/>
  <c r="CO251"/>
  <c r="AT251"/>
  <c r="BC251" s="1"/>
  <c r="AS251"/>
  <c r="BB251" s="1"/>
  <c r="AR251"/>
  <c r="BA251" s="1"/>
  <c r="AQ251"/>
  <c r="AP251"/>
  <c r="AO251"/>
  <c r="BR251" s="1"/>
  <c r="AN251"/>
  <c r="BQ251" s="1"/>
  <c r="AM251"/>
  <c r="BP251" s="1"/>
  <c r="AL251"/>
  <c r="AK251"/>
  <c r="AJ251"/>
  <c r="AI251"/>
  <c r="EL250"/>
  <c r="EK250"/>
  <c r="EI250"/>
  <c r="EH250"/>
  <c r="EF250"/>
  <c r="EE250"/>
  <c r="EC250"/>
  <c r="EB250"/>
  <c r="DZ250"/>
  <c r="DY250"/>
  <c r="DW250"/>
  <c r="DV250"/>
  <c r="CV250"/>
  <c r="DE250" s="1"/>
  <c r="CU250"/>
  <c r="DD250" s="1"/>
  <c r="CT250"/>
  <c r="DC250" s="1"/>
  <c r="CS250"/>
  <c r="DS250" s="1"/>
  <c r="CR250"/>
  <c r="DR250" s="1"/>
  <c r="CQ250"/>
  <c r="CP250"/>
  <c r="CO250"/>
  <c r="AT250"/>
  <c r="BC250" s="1"/>
  <c r="AS250"/>
  <c r="BB250" s="1"/>
  <c r="AR250"/>
  <c r="BA250" s="1"/>
  <c r="AQ250"/>
  <c r="AP250"/>
  <c r="AO250"/>
  <c r="BR250" s="1"/>
  <c r="AN250"/>
  <c r="BQ250" s="1"/>
  <c r="AM250"/>
  <c r="BP250" s="1"/>
  <c r="AL250"/>
  <c r="AK250"/>
  <c r="AJ250"/>
  <c r="AI250"/>
  <c r="EL249"/>
  <c r="EK249"/>
  <c r="EM249" s="1"/>
  <c r="EI249"/>
  <c r="EH249"/>
  <c r="EJ249" s="1"/>
  <c r="EF249"/>
  <c r="EE249"/>
  <c r="EG249" s="1"/>
  <c r="EC249"/>
  <c r="EB249"/>
  <c r="DZ249"/>
  <c r="DY249"/>
  <c r="EA249" s="1"/>
  <c r="DW249"/>
  <c r="DV249"/>
  <c r="DX249" s="1"/>
  <c r="CV249"/>
  <c r="DE249" s="1"/>
  <c r="CU249"/>
  <c r="DD249" s="1"/>
  <c r="CT249"/>
  <c r="DC249" s="1"/>
  <c r="CS249"/>
  <c r="DS249" s="1"/>
  <c r="CR249"/>
  <c r="DR249" s="1"/>
  <c r="CQ249"/>
  <c r="CP249"/>
  <c r="CO249"/>
  <c r="AT249"/>
  <c r="BC249" s="1"/>
  <c r="AS249"/>
  <c r="BB249" s="1"/>
  <c r="AR249"/>
  <c r="BA249" s="1"/>
  <c r="AQ249"/>
  <c r="AP249"/>
  <c r="AO249"/>
  <c r="BR249" s="1"/>
  <c r="AN249"/>
  <c r="BQ249" s="1"/>
  <c r="AM249"/>
  <c r="BP249" s="1"/>
  <c r="AL249"/>
  <c r="AK249"/>
  <c r="AJ249"/>
  <c r="AI249"/>
  <c r="EL248"/>
  <c r="EK248"/>
  <c r="EM248" s="1"/>
  <c r="EI248"/>
  <c r="EH248"/>
  <c r="EF248"/>
  <c r="EE248"/>
  <c r="EG248" s="1"/>
  <c r="EC248"/>
  <c r="EB248"/>
  <c r="ED248" s="1"/>
  <c r="DZ248"/>
  <c r="DY248"/>
  <c r="EA248" s="1"/>
  <c r="DW248"/>
  <c r="DV248"/>
  <c r="CV248"/>
  <c r="DE248" s="1"/>
  <c r="CU248"/>
  <c r="DD248" s="1"/>
  <c r="CT248"/>
  <c r="DC248" s="1"/>
  <c r="CS248"/>
  <c r="DS248" s="1"/>
  <c r="CR248"/>
  <c r="DR248" s="1"/>
  <c r="CQ248"/>
  <c r="CP248"/>
  <c r="CO248"/>
  <c r="AT248"/>
  <c r="BC248" s="1"/>
  <c r="AS248"/>
  <c r="BB248" s="1"/>
  <c r="AR248"/>
  <c r="BA248" s="1"/>
  <c r="AQ248"/>
  <c r="AP248"/>
  <c r="AO248"/>
  <c r="BR248" s="1"/>
  <c r="AN248"/>
  <c r="BQ248" s="1"/>
  <c r="AM248"/>
  <c r="BP248" s="1"/>
  <c r="AL248"/>
  <c r="AK248"/>
  <c r="AJ248"/>
  <c r="AI248"/>
  <c r="EL247"/>
  <c r="EK247"/>
  <c r="EI247"/>
  <c r="EH247"/>
  <c r="EF247"/>
  <c r="EE247"/>
  <c r="EC247"/>
  <c r="EB247"/>
  <c r="DZ247"/>
  <c r="DY247"/>
  <c r="DW247"/>
  <c r="DV247"/>
  <c r="CV247"/>
  <c r="DE247" s="1"/>
  <c r="CU247"/>
  <c r="DD247" s="1"/>
  <c r="CT247"/>
  <c r="DT247" s="1"/>
  <c r="CS247"/>
  <c r="DS247" s="1"/>
  <c r="CR247"/>
  <c r="DR247" s="1"/>
  <c r="CQ247"/>
  <c r="CP247"/>
  <c r="CO247"/>
  <c r="AT247"/>
  <c r="BC247" s="1"/>
  <c r="AS247"/>
  <c r="BB247" s="1"/>
  <c r="AR247"/>
  <c r="BA247" s="1"/>
  <c r="AQ247"/>
  <c r="AP247"/>
  <c r="AO247"/>
  <c r="BR247" s="1"/>
  <c r="AN247"/>
  <c r="BQ247" s="1"/>
  <c r="AM247"/>
  <c r="BP247" s="1"/>
  <c r="AL247"/>
  <c r="AK247"/>
  <c r="AJ247"/>
  <c r="AI247"/>
  <c r="EL246"/>
  <c r="EK246"/>
  <c r="EI246"/>
  <c r="EH246"/>
  <c r="EF246"/>
  <c r="EE246"/>
  <c r="EC246"/>
  <c r="EB246"/>
  <c r="DZ246"/>
  <c r="DY246"/>
  <c r="DW246"/>
  <c r="DV246"/>
  <c r="CV246"/>
  <c r="DE246" s="1"/>
  <c r="CU246"/>
  <c r="DD246" s="1"/>
  <c r="CT246"/>
  <c r="DT246" s="1"/>
  <c r="CS246"/>
  <c r="DS246" s="1"/>
  <c r="CR246"/>
  <c r="DR246" s="1"/>
  <c r="CQ246"/>
  <c r="CP246"/>
  <c r="CO246"/>
  <c r="AT246"/>
  <c r="BC246" s="1"/>
  <c r="AS246"/>
  <c r="BB246" s="1"/>
  <c r="AR246"/>
  <c r="BA246" s="1"/>
  <c r="AQ246"/>
  <c r="AP246"/>
  <c r="AO246"/>
  <c r="BR246" s="1"/>
  <c r="AN246"/>
  <c r="BQ246" s="1"/>
  <c r="AM246"/>
  <c r="BP246" s="1"/>
  <c r="AL246"/>
  <c r="AK246"/>
  <c r="AJ246"/>
  <c r="AI246"/>
  <c r="EL245"/>
  <c r="EK245"/>
  <c r="EI245"/>
  <c r="EH245"/>
  <c r="EF245"/>
  <c r="EE245"/>
  <c r="EC245"/>
  <c r="EB245"/>
  <c r="DZ245"/>
  <c r="DY245"/>
  <c r="DW245"/>
  <c r="DV245"/>
  <c r="CV245"/>
  <c r="DE245" s="1"/>
  <c r="CU245"/>
  <c r="DD245" s="1"/>
  <c r="CT245"/>
  <c r="DT245" s="1"/>
  <c r="CS245"/>
  <c r="DS245" s="1"/>
  <c r="CR245"/>
  <c r="DR245" s="1"/>
  <c r="CQ245"/>
  <c r="CP245"/>
  <c r="CO245"/>
  <c r="AT245"/>
  <c r="BC245" s="1"/>
  <c r="AS245"/>
  <c r="BB245" s="1"/>
  <c r="AR245"/>
  <c r="BA245" s="1"/>
  <c r="AQ245"/>
  <c r="AP245"/>
  <c r="AO245"/>
  <c r="BR245" s="1"/>
  <c r="AN245"/>
  <c r="BQ245" s="1"/>
  <c r="AM245"/>
  <c r="BP245" s="1"/>
  <c r="AL245"/>
  <c r="AK245"/>
  <c r="AJ245"/>
  <c r="AI245"/>
  <c r="EL244"/>
  <c r="EK244"/>
  <c r="EI244"/>
  <c r="EH244"/>
  <c r="EF244"/>
  <c r="EE244"/>
  <c r="EC244"/>
  <c r="EB244"/>
  <c r="DZ244"/>
  <c r="DY244"/>
  <c r="DW244"/>
  <c r="DV244"/>
  <c r="CV244"/>
  <c r="DE244" s="1"/>
  <c r="CU244"/>
  <c r="DD244" s="1"/>
  <c r="CT244"/>
  <c r="DT244" s="1"/>
  <c r="CS244"/>
  <c r="DS244" s="1"/>
  <c r="CR244"/>
  <c r="DR244" s="1"/>
  <c r="CQ244"/>
  <c r="CP244"/>
  <c r="CO244"/>
  <c r="AT244"/>
  <c r="BC244" s="1"/>
  <c r="AS244"/>
  <c r="BB244" s="1"/>
  <c r="AR244"/>
  <c r="BA244" s="1"/>
  <c r="AQ244"/>
  <c r="AP244"/>
  <c r="AO244"/>
  <c r="BR244" s="1"/>
  <c r="AN244"/>
  <c r="BQ244" s="1"/>
  <c r="AM244"/>
  <c r="BP244" s="1"/>
  <c r="AL244"/>
  <c r="AK244"/>
  <c r="AJ244"/>
  <c r="AI244"/>
  <c r="EL243"/>
  <c r="EK243"/>
  <c r="EI243"/>
  <c r="EH243"/>
  <c r="EF243"/>
  <c r="EE243"/>
  <c r="EC243"/>
  <c r="EB243"/>
  <c r="DZ243"/>
  <c r="DY243"/>
  <c r="DW243"/>
  <c r="DV243"/>
  <c r="CV243"/>
  <c r="DE243" s="1"/>
  <c r="CU243"/>
  <c r="DD243" s="1"/>
  <c r="CT243"/>
  <c r="DT243" s="1"/>
  <c r="CS243"/>
  <c r="DS243" s="1"/>
  <c r="CR243"/>
  <c r="DR243" s="1"/>
  <c r="CQ243"/>
  <c r="CP243"/>
  <c r="CO243"/>
  <c r="AT243"/>
  <c r="BC243" s="1"/>
  <c r="AS243"/>
  <c r="BB243" s="1"/>
  <c r="AR243"/>
  <c r="BA243" s="1"/>
  <c r="AQ243"/>
  <c r="AP243"/>
  <c r="AO243"/>
  <c r="BR243" s="1"/>
  <c r="AN243"/>
  <c r="BQ243" s="1"/>
  <c r="AM243"/>
  <c r="BP243" s="1"/>
  <c r="AL243"/>
  <c r="AK243"/>
  <c r="AJ243"/>
  <c r="AI243"/>
  <c r="EL242"/>
  <c r="EK242"/>
  <c r="EI242"/>
  <c r="EH242"/>
  <c r="EF242"/>
  <c r="EE242"/>
  <c r="EC242"/>
  <c r="EB242"/>
  <c r="DZ242"/>
  <c r="DY242"/>
  <c r="DW242"/>
  <c r="DV242"/>
  <c r="CV242"/>
  <c r="DE242" s="1"/>
  <c r="CU242"/>
  <c r="DD242" s="1"/>
  <c r="CT242"/>
  <c r="DT242" s="1"/>
  <c r="CS242"/>
  <c r="DS242" s="1"/>
  <c r="CR242"/>
  <c r="DR242" s="1"/>
  <c r="CQ242"/>
  <c r="CP242"/>
  <c r="CO242"/>
  <c r="AT242"/>
  <c r="BC242" s="1"/>
  <c r="AS242"/>
  <c r="BB242" s="1"/>
  <c r="AR242"/>
  <c r="BA242" s="1"/>
  <c r="AQ242"/>
  <c r="AP242"/>
  <c r="AO242"/>
  <c r="BR242" s="1"/>
  <c r="AN242"/>
  <c r="BQ242" s="1"/>
  <c r="AM242"/>
  <c r="BP242" s="1"/>
  <c r="AL242"/>
  <c r="AK242"/>
  <c r="AJ242"/>
  <c r="AI242"/>
  <c r="EL241"/>
  <c r="EK241"/>
  <c r="EI241"/>
  <c r="EH241"/>
  <c r="EF241"/>
  <c r="EE241"/>
  <c r="EC241"/>
  <c r="EB241"/>
  <c r="DZ241"/>
  <c r="DY241"/>
  <c r="DW241"/>
  <c r="DV241"/>
  <c r="CV241"/>
  <c r="DE241" s="1"/>
  <c r="CU241"/>
  <c r="DD241" s="1"/>
  <c r="CT241"/>
  <c r="DT241" s="1"/>
  <c r="CS241"/>
  <c r="DS241" s="1"/>
  <c r="CR241"/>
  <c r="DR241" s="1"/>
  <c r="CQ241"/>
  <c r="CP241"/>
  <c r="CO241"/>
  <c r="AT241"/>
  <c r="BC241" s="1"/>
  <c r="AS241"/>
  <c r="BB241" s="1"/>
  <c r="AR241"/>
  <c r="BA241" s="1"/>
  <c r="AQ241"/>
  <c r="AP241"/>
  <c r="AO241"/>
  <c r="BR241" s="1"/>
  <c r="AN241"/>
  <c r="BQ241" s="1"/>
  <c r="AM241"/>
  <c r="BP241" s="1"/>
  <c r="AL241"/>
  <c r="AK241"/>
  <c r="AJ241"/>
  <c r="AI241"/>
  <c r="EL240"/>
  <c r="EK240"/>
  <c r="EI240"/>
  <c r="EH240"/>
  <c r="EF240"/>
  <c r="EE240"/>
  <c r="EC240"/>
  <c r="EB240"/>
  <c r="DZ240"/>
  <c r="DY240"/>
  <c r="DW240"/>
  <c r="DV240"/>
  <c r="CV240"/>
  <c r="DE240" s="1"/>
  <c r="CU240"/>
  <c r="DD240" s="1"/>
  <c r="CT240"/>
  <c r="DT240" s="1"/>
  <c r="CS240"/>
  <c r="DS240" s="1"/>
  <c r="CR240"/>
  <c r="DR240" s="1"/>
  <c r="CQ240"/>
  <c r="CP240"/>
  <c r="CO240"/>
  <c r="AT240"/>
  <c r="BC240" s="1"/>
  <c r="AS240"/>
  <c r="BB240" s="1"/>
  <c r="AR240"/>
  <c r="BA240" s="1"/>
  <c r="AQ240"/>
  <c r="AP240"/>
  <c r="AO240"/>
  <c r="BR240" s="1"/>
  <c r="AN240"/>
  <c r="BQ240" s="1"/>
  <c r="AM240"/>
  <c r="BP240" s="1"/>
  <c r="AL240"/>
  <c r="AK240"/>
  <c r="AJ240"/>
  <c r="AI240"/>
  <c r="EL239"/>
  <c r="EK239"/>
  <c r="EI239"/>
  <c r="EH239"/>
  <c r="EF239"/>
  <c r="EE239"/>
  <c r="EC239"/>
  <c r="EB239"/>
  <c r="DZ239"/>
  <c r="DY239"/>
  <c r="DW239"/>
  <c r="DV239"/>
  <c r="CV239"/>
  <c r="DE239" s="1"/>
  <c r="CU239"/>
  <c r="DD239" s="1"/>
  <c r="CT239"/>
  <c r="DT239" s="1"/>
  <c r="CS239"/>
  <c r="DS239" s="1"/>
  <c r="CR239"/>
  <c r="DR239" s="1"/>
  <c r="CQ239"/>
  <c r="CP239"/>
  <c r="CO239"/>
  <c r="AT239"/>
  <c r="BC239" s="1"/>
  <c r="AS239"/>
  <c r="BB239" s="1"/>
  <c r="AR239"/>
  <c r="BA239" s="1"/>
  <c r="AQ239"/>
  <c r="AP239"/>
  <c r="AO239"/>
  <c r="BR239" s="1"/>
  <c r="AN239"/>
  <c r="BQ239" s="1"/>
  <c r="AM239"/>
  <c r="BP239" s="1"/>
  <c r="AL239"/>
  <c r="AK239"/>
  <c r="AJ239"/>
  <c r="AI239"/>
  <c r="EL238"/>
  <c r="EK238"/>
  <c r="EI238"/>
  <c r="EH238"/>
  <c r="EF238"/>
  <c r="EE238"/>
  <c r="EC238"/>
  <c r="EB238"/>
  <c r="DZ238"/>
  <c r="DY238"/>
  <c r="DW238"/>
  <c r="DV238"/>
  <c r="DX238" s="1"/>
  <c r="CV238"/>
  <c r="DE238" s="1"/>
  <c r="CU238"/>
  <c r="DD238" s="1"/>
  <c r="CT238"/>
  <c r="DT238" s="1"/>
  <c r="CS238"/>
  <c r="DS238" s="1"/>
  <c r="CR238"/>
  <c r="DR238" s="1"/>
  <c r="CQ238"/>
  <c r="CP238"/>
  <c r="CO238"/>
  <c r="AT238"/>
  <c r="BC238" s="1"/>
  <c r="AS238"/>
  <c r="BB238" s="1"/>
  <c r="AR238"/>
  <c r="BA238" s="1"/>
  <c r="AQ238"/>
  <c r="AP238"/>
  <c r="AO238"/>
  <c r="BR238" s="1"/>
  <c r="AN238"/>
  <c r="BQ238" s="1"/>
  <c r="AM238"/>
  <c r="BP238" s="1"/>
  <c r="AL238"/>
  <c r="AK238"/>
  <c r="AJ238"/>
  <c r="AI238"/>
  <c r="EL237"/>
  <c r="EK237"/>
  <c r="EM237" s="1"/>
  <c r="EI237"/>
  <c r="EH237"/>
  <c r="EJ237" s="1"/>
  <c r="EF237"/>
  <c r="EE237"/>
  <c r="EG237" s="1"/>
  <c r="EC237"/>
  <c r="EB237"/>
  <c r="ED237" s="1"/>
  <c r="DZ237"/>
  <c r="DY237"/>
  <c r="EA237" s="1"/>
  <c r="DW237"/>
  <c r="DV237"/>
  <c r="DX237" s="1"/>
  <c r="CV237"/>
  <c r="DE237" s="1"/>
  <c r="CU237"/>
  <c r="DD237" s="1"/>
  <c r="CT237"/>
  <c r="DT237" s="1"/>
  <c r="CS237"/>
  <c r="DS237" s="1"/>
  <c r="CR237"/>
  <c r="DR237" s="1"/>
  <c r="CQ237"/>
  <c r="CP237"/>
  <c r="CO237"/>
  <c r="AT237"/>
  <c r="BC237" s="1"/>
  <c r="AS237"/>
  <c r="BB237" s="1"/>
  <c r="AR237"/>
  <c r="BA237" s="1"/>
  <c r="AQ237"/>
  <c r="AP237"/>
  <c r="AO237"/>
  <c r="BR237" s="1"/>
  <c r="AN237"/>
  <c r="BQ237" s="1"/>
  <c r="AM237"/>
  <c r="BP237" s="1"/>
  <c r="AL237"/>
  <c r="AK237"/>
  <c r="AJ237"/>
  <c r="AI237"/>
  <c r="EL236"/>
  <c r="EK236"/>
  <c r="EM236" s="1"/>
  <c r="EI236"/>
  <c r="EH236"/>
  <c r="EJ236" s="1"/>
  <c r="EF236"/>
  <c r="EE236"/>
  <c r="EG236" s="1"/>
  <c r="EC236"/>
  <c r="EB236"/>
  <c r="ED236" s="1"/>
  <c r="DZ236"/>
  <c r="DY236"/>
  <c r="EA236" s="1"/>
  <c r="DW236"/>
  <c r="DV236"/>
  <c r="DX236" s="1"/>
  <c r="CV236"/>
  <c r="DE236" s="1"/>
  <c r="CU236"/>
  <c r="DD236" s="1"/>
  <c r="CT236"/>
  <c r="DT236" s="1"/>
  <c r="CS236"/>
  <c r="DS236" s="1"/>
  <c r="CR236"/>
  <c r="DR236" s="1"/>
  <c r="CQ236"/>
  <c r="CP236"/>
  <c r="CO236"/>
  <c r="AT236"/>
  <c r="BC236" s="1"/>
  <c r="AS236"/>
  <c r="BB236" s="1"/>
  <c r="AR236"/>
  <c r="BA236" s="1"/>
  <c r="AQ236"/>
  <c r="AP236"/>
  <c r="AO236"/>
  <c r="BR236" s="1"/>
  <c r="AN236"/>
  <c r="BQ236" s="1"/>
  <c r="AM236"/>
  <c r="BP236" s="1"/>
  <c r="AL236"/>
  <c r="AK236"/>
  <c r="AJ236"/>
  <c r="AI236"/>
  <c r="EL235"/>
  <c r="EK235"/>
  <c r="EI235"/>
  <c r="EH235"/>
  <c r="EF235"/>
  <c r="EE235"/>
  <c r="EC235"/>
  <c r="EB235"/>
  <c r="ED235" s="1"/>
  <c r="DZ235"/>
  <c r="DY235"/>
  <c r="EA235" s="1"/>
  <c r="DW235"/>
  <c r="DV235"/>
  <c r="DX235" s="1"/>
  <c r="CV235"/>
  <c r="DE235" s="1"/>
  <c r="CU235"/>
  <c r="DD235" s="1"/>
  <c r="CT235"/>
  <c r="DT235" s="1"/>
  <c r="CS235"/>
  <c r="DS235" s="1"/>
  <c r="CR235"/>
  <c r="DR235" s="1"/>
  <c r="CQ235"/>
  <c r="CP235"/>
  <c r="CO235"/>
  <c r="AT235"/>
  <c r="BC235" s="1"/>
  <c r="AS235"/>
  <c r="BB235" s="1"/>
  <c r="AR235"/>
  <c r="BA235" s="1"/>
  <c r="AQ235"/>
  <c r="AP235"/>
  <c r="AO235"/>
  <c r="BR235" s="1"/>
  <c r="AN235"/>
  <c r="BQ235" s="1"/>
  <c r="AM235"/>
  <c r="BP235" s="1"/>
  <c r="AL235"/>
  <c r="AK235"/>
  <c r="AJ235"/>
  <c r="AI235"/>
  <c r="EL234"/>
  <c r="EK234"/>
  <c r="EI234"/>
  <c r="EH234"/>
  <c r="EF234"/>
  <c r="EE234"/>
  <c r="EC234"/>
  <c r="EB234"/>
  <c r="DZ234"/>
  <c r="DY234"/>
  <c r="DW234"/>
  <c r="DV234"/>
  <c r="CV234"/>
  <c r="DE234" s="1"/>
  <c r="CU234"/>
  <c r="DD234" s="1"/>
  <c r="CT234"/>
  <c r="DT234" s="1"/>
  <c r="CS234"/>
  <c r="DS234" s="1"/>
  <c r="CR234"/>
  <c r="DR234" s="1"/>
  <c r="CQ234"/>
  <c r="CP234"/>
  <c r="CO234"/>
  <c r="AT234"/>
  <c r="BC234" s="1"/>
  <c r="AS234"/>
  <c r="BB234" s="1"/>
  <c r="AR234"/>
  <c r="BA234" s="1"/>
  <c r="AQ234"/>
  <c r="AP234"/>
  <c r="AO234"/>
  <c r="BR234" s="1"/>
  <c r="AN234"/>
  <c r="BQ234" s="1"/>
  <c r="AM234"/>
  <c r="BP234" s="1"/>
  <c r="AL234"/>
  <c r="AK234"/>
  <c r="AJ234"/>
  <c r="AI234"/>
  <c r="EL233"/>
  <c r="EK233"/>
  <c r="EI233"/>
  <c r="EH233"/>
  <c r="EF233"/>
  <c r="EE233"/>
  <c r="EC233"/>
  <c r="EB233"/>
  <c r="DZ233"/>
  <c r="DY233"/>
  <c r="DW233"/>
  <c r="DV233"/>
  <c r="CV233"/>
  <c r="DE233" s="1"/>
  <c r="CU233"/>
  <c r="DD233" s="1"/>
  <c r="CT233"/>
  <c r="DT233" s="1"/>
  <c r="CS233"/>
  <c r="DS233" s="1"/>
  <c r="CR233"/>
  <c r="DR233" s="1"/>
  <c r="CQ233"/>
  <c r="CP233"/>
  <c r="CO233"/>
  <c r="AT233"/>
  <c r="BC233" s="1"/>
  <c r="AS233"/>
  <c r="BB233" s="1"/>
  <c r="AR233"/>
  <c r="BA233" s="1"/>
  <c r="AQ233"/>
  <c r="AP233"/>
  <c r="AO233"/>
  <c r="BR233" s="1"/>
  <c r="AN233"/>
  <c r="BQ233" s="1"/>
  <c r="AM233"/>
  <c r="BP233" s="1"/>
  <c r="AL233"/>
  <c r="AK233"/>
  <c r="AJ233"/>
  <c r="AI233"/>
  <c r="EL232"/>
  <c r="EK232"/>
  <c r="EI232"/>
  <c r="EH232"/>
  <c r="EF232"/>
  <c r="EE232"/>
  <c r="EC232"/>
  <c r="EB232"/>
  <c r="DZ232"/>
  <c r="DY232"/>
  <c r="DW232"/>
  <c r="DV232"/>
  <c r="CV232"/>
  <c r="DE232" s="1"/>
  <c r="CU232"/>
  <c r="DD232" s="1"/>
  <c r="CT232"/>
  <c r="DT232" s="1"/>
  <c r="CS232"/>
  <c r="DS232" s="1"/>
  <c r="CR232"/>
  <c r="DR232" s="1"/>
  <c r="CQ232"/>
  <c r="CP232"/>
  <c r="CO232"/>
  <c r="AT232"/>
  <c r="BC232" s="1"/>
  <c r="AS232"/>
  <c r="BB232" s="1"/>
  <c r="AR232"/>
  <c r="BA232" s="1"/>
  <c r="AQ232"/>
  <c r="AP232"/>
  <c r="AO232"/>
  <c r="BR232" s="1"/>
  <c r="AN232"/>
  <c r="BQ232" s="1"/>
  <c r="AM232"/>
  <c r="BP232" s="1"/>
  <c r="AL232"/>
  <c r="AK232"/>
  <c r="AJ232"/>
  <c r="AI232"/>
  <c r="EL231"/>
  <c r="EK231"/>
  <c r="EI231"/>
  <c r="EH231"/>
  <c r="EF231"/>
  <c r="EE231"/>
  <c r="EC231"/>
  <c r="EB231"/>
  <c r="ED231" s="1"/>
  <c r="DZ231"/>
  <c r="DY231"/>
  <c r="EA231" s="1"/>
  <c r="DW231"/>
  <c r="DV231"/>
  <c r="DX231" s="1"/>
  <c r="CV231"/>
  <c r="DE231" s="1"/>
  <c r="CU231"/>
  <c r="DD231" s="1"/>
  <c r="CT231"/>
  <c r="DT231" s="1"/>
  <c r="CS231"/>
  <c r="DS231" s="1"/>
  <c r="CR231"/>
  <c r="DR231" s="1"/>
  <c r="CQ231"/>
  <c r="CP231"/>
  <c r="CO231"/>
  <c r="AT231"/>
  <c r="BC231" s="1"/>
  <c r="AS231"/>
  <c r="BB231" s="1"/>
  <c r="AR231"/>
  <c r="BA231" s="1"/>
  <c r="AQ231"/>
  <c r="AP231"/>
  <c r="AO231"/>
  <c r="BR231" s="1"/>
  <c r="AN231"/>
  <c r="BQ231" s="1"/>
  <c r="AM231"/>
  <c r="BP231" s="1"/>
  <c r="AL231"/>
  <c r="AK231"/>
  <c r="AJ231"/>
  <c r="AI231"/>
  <c r="EL230"/>
  <c r="EK230"/>
  <c r="EI230"/>
  <c r="EH230"/>
  <c r="EF230"/>
  <c r="EE230"/>
  <c r="EC230"/>
  <c r="EB230"/>
  <c r="DZ230"/>
  <c r="DY230"/>
  <c r="DW230"/>
  <c r="DV230"/>
  <c r="CV230"/>
  <c r="DE230" s="1"/>
  <c r="CU230"/>
  <c r="DD230" s="1"/>
  <c r="CT230"/>
  <c r="DT230" s="1"/>
  <c r="CS230"/>
  <c r="DS230" s="1"/>
  <c r="CR230"/>
  <c r="DR230" s="1"/>
  <c r="CQ230"/>
  <c r="CP230"/>
  <c r="CO230"/>
  <c r="AT230"/>
  <c r="BC230" s="1"/>
  <c r="AS230"/>
  <c r="BB230" s="1"/>
  <c r="AR230"/>
  <c r="BA230" s="1"/>
  <c r="AQ230"/>
  <c r="AP230"/>
  <c r="AO230"/>
  <c r="BR230" s="1"/>
  <c r="AN230"/>
  <c r="BQ230" s="1"/>
  <c r="AM230"/>
  <c r="BP230" s="1"/>
  <c r="AL230"/>
  <c r="AK230"/>
  <c r="AJ230"/>
  <c r="AI230"/>
  <c r="EL229"/>
  <c r="EK229"/>
  <c r="EI229"/>
  <c r="EH229"/>
  <c r="EF229"/>
  <c r="EE229"/>
  <c r="EC229"/>
  <c r="EB229"/>
  <c r="DZ229"/>
  <c r="DY229"/>
  <c r="DW229"/>
  <c r="DV229"/>
  <c r="CV229"/>
  <c r="DE229" s="1"/>
  <c r="CU229"/>
  <c r="DD229" s="1"/>
  <c r="CT229"/>
  <c r="DT229" s="1"/>
  <c r="CS229"/>
  <c r="DS229" s="1"/>
  <c r="CR229"/>
  <c r="DR229" s="1"/>
  <c r="CQ229"/>
  <c r="CP229"/>
  <c r="CO229"/>
  <c r="AT229"/>
  <c r="BC229" s="1"/>
  <c r="AS229"/>
  <c r="BB229" s="1"/>
  <c r="AR229"/>
  <c r="BA229" s="1"/>
  <c r="AQ229"/>
  <c r="AP229"/>
  <c r="AO229"/>
  <c r="BR229" s="1"/>
  <c r="AN229"/>
  <c r="BQ229" s="1"/>
  <c r="AM229"/>
  <c r="BP229" s="1"/>
  <c r="AL229"/>
  <c r="AK229"/>
  <c r="AJ229"/>
  <c r="AI229"/>
  <c r="EL228"/>
  <c r="EK228"/>
  <c r="EI228"/>
  <c r="EH228"/>
  <c r="EF228"/>
  <c r="EE228"/>
  <c r="EC228"/>
  <c r="EB228"/>
  <c r="DZ228"/>
  <c r="DY228"/>
  <c r="DW228"/>
  <c r="DV228"/>
  <c r="CV228"/>
  <c r="DE228" s="1"/>
  <c r="CU228"/>
  <c r="DD228" s="1"/>
  <c r="CT228"/>
  <c r="DT228" s="1"/>
  <c r="CS228"/>
  <c r="DS228" s="1"/>
  <c r="CR228"/>
  <c r="DR228" s="1"/>
  <c r="CQ228"/>
  <c r="CP228"/>
  <c r="CO228"/>
  <c r="AT228"/>
  <c r="BC228" s="1"/>
  <c r="AS228"/>
  <c r="BB228" s="1"/>
  <c r="AR228"/>
  <c r="BA228" s="1"/>
  <c r="AQ228"/>
  <c r="AP228"/>
  <c r="AO228"/>
  <c r="BR228" s="1"/>
  <c r="AN228"/>
  <c r="BQ228" s="1"/>
  <c r="AM228"/>
  <c r="BP228" s="1"/>
  <c r="AL228"/>
  <c r="AK228"/>
  <c r="AJ228"/>
  <c r="AI228"/>
  <c r="EL227"/>
  <c r="EK227"/>
  <c r="EI227"/>
  <c r="EH227"/>
  <c r="EF227"/>
  <c r="EE227"/>
  <c r="EC227"/>
  <c r="EB227"/>
  <c r="ED227" s="1"/>
  <c r="DZ227"/>
  <c r="DY227"/>
  <c r="EA227" s="1"/>
  <c r="DW227"/>
  <c r="DV227"/>
  <c r="CV227"/>
  <c r="DE227" s="1"/>
  <c r="CU227"/>
  <c r="DD227" s="1"/>
  <c r="CT227"/>
  <c r="DC227" s="1"/>
  <c r="CS227"/>
  <c r="DS227" s="1"/>
  <c r="CR227"/>
  <c r="DR227" s="1"/>
  <c r="CQ227"/>
  <c r="CP227"/>
  <c r="CO227"/>
  <c r="AT227"/>
  <c r="BC227" s="1"/>
  <c r="AS227"/>
  <c r="BB227" s="1"/>
  <c r="AR227"/>
  <c r="BA227" s="1"/>
  <c r="AQ227"/>
  <c r="AP227"/>
  <c r="AO227"/>
  <c r="BR227" s="1"/>
  <c r="AN227"/>
  <c r="BQ227" s="1"/>
  <c r="AM227"/>
  <c r="BP227" s="1"/>
  <c r="AL227"/>
  <c r="AK227"/>
  <c r="AJ227"/>
  <c r="AI227"/>
  <c r="EL226"/>
  <c r="EK226"/>
  <c r="EI226"/>
  <c r="EH226"/>
  <c r="EF226"/>
  <c r="EE226"/>
  <c r="EC226"/>
  <c r="EB226"/>
  <c r="DZ226"/>
  <c r="DY226"/>
  <c r="DW226"/>
  <c r="DV226"/>
  <c r="CV226"/>
  <c r="DE226" s="1"/>
  <c r="CU226"/>
  <c r="DD226" s="1"/>
  <c r="CT226"/>
  <c r="DC226" s="1"/>
  <c r="CS226"/>
  <c r="DS226" s="1"/>
  <c r="CR226"/>
  <c r="DR226" s="1"/>
  <c r="CQ226"/>
  <c r="CP226"/>
  <c r="CO226"/>
  <c r="AT226"/>
  <c r="BC226" s="1"/>
  <c r="AS226"/>
  <c r="BB226" s="1"/>
  <c r="AR226"/>
  <c r="BA226" s="1"/>
  <c r="AQ226"/>
  <c r="AP226"/>
  <c r="AO226"/>
  <c r="BR226" s="1"/>
  <c r="AN226"/>
  <c r="BQ226" s="1"/>
  <c r="AM226"/>
  <c r="BP226" s="1"/>
  <c r="AL226"/>
  <c r="AK226"/>
  <c r="AJ226"/>
  <c r="AI226"/>
  <c r="EL225"/>
  <c r="EK225"/>
  <c r="EI225"/>
  <c r="EH225"/>
  <c r="EF225"/>
  <c r="EE225"/>
  <c r="EC225"/>
  <c r="EB225"/>
  <c r="DZ225"/>
  <c r="DY225"/>
  <c r="DW225"/>
  <c r="DV225"/>
  <c r="CV225"/>
  <c r="DE225" s="1"/>
  <c r="CU225"/>
  <c r="DD225" s="1"/>
  <c r="CT225"/>
  <c r="DC225" s="1"/>
  <c r="CS225"/>
  <c r="DS225" s="1"/>
  <c r="CR225"/>
  <c r="DR225" s="1"/>
  <c r="CQ225"/>
  <c r="CP225"/>
  <c r="CO225"/>
  <c r="AT225"/>
  <c r="BC225" s="1"/>
  <c r="AS225"/>
  <c r="BB225" s="1"/>
  <c r="AR225"/>
  <c r="BA225" s="1"/>
  <c r="AQ225"/>
  <c r="AP225"/>
  <c r="AO225"/>
  <c r="BR225" s="1"/>
  <c r="AN225"/>
  <c r="BQ225" s="1"/>
  <c r="AM225"/>
  <c r="BP225" s="1"/>
  <c r="AL225"/>
  <c r="AK225"/>
  <c r="AJ225"/>
  <c r="AI225"/>
  <c r="EL224"/>
  <c r="EK224"/>
  <c r="EI224"/>
  <c r="EH224"/>
  <c r="EF224"/>
  <c r="EE224"/>
  <c r="EC224"/>
  <c r="EB224"/>
  <c r="DZ224"/>
  <c r="DY224"/>
  <c r="DW224"/>
  <c r="DV224"/>
  <c r="CV224"/>
  <c r="DE224" s="1"/>
  <c r="CU224"/>
  <c r="DD224" s="1"/>
  <c r="CT224"/>
  <c r="DC224" s="1"/>
  <c r="CS224"/>
  <c r="DS224" s="1"/>
  <c r="CR224"/>
  <c r="DR224" s="1"/>
  <c r="CQ224"/>
  <c r="CP224"/>
  <c r="CO224"/>
  <c r="AT224"/>
  <c r="BC224" s="1"/>
  <c r="AS224"/>
  <c r="BB224" s="1"/>
  <c r="AR224"/>
  <c r="BA224" s="1"/>
  <c r="AQ224"/>
  <c r="AP224"/>
  <c r="AO224"/>
  <c r="BR224" s="1"/>
  <c r="AN224"/>
  <c r="BQ224" s="1"/>
  <c r="AM224"/>
  <c r="BP224" s="1"/>
  <c r="AL224"/>
  <c r="AK224"/>
  <c r="AJ224"/>
  <c r="AI224"/>
  <c r="EL223"/>
  <c r="EK223"/>
  <c r="EM223" s="1"/>
  <c r="EI223"/>
  <c r="EH223"/>
  <c r="EF223"/>
  <c r="EE223"/>
  <c r="EG223" s="1"/>
  <c r="EC223"/>
  <c r="EB223"/>
  <c r="ED223" s="1"/>
  <c r="DZ223"/>
  <c r="DY223"/>
  <c r="EA223" s="1"/>
  <c r="DW223"/>
  <c r="DV223"/>
  <c r="CV223"/>
  <c r="DE223" s="1"/>
  <c r="CU223"/>
  <c r="DD223" s="1"/>
  <c r="CT223"/>
  <c r="DC223" s="1"/>
  <c r="CS223"/>
  <c r="DS223" s="1"/>
  <c r="CR223"/>
  <c r="DR223" s="1"/>
  <c r="CQ223"/>
  <c r="CP223"/>
  <c r="CO223"/>
  <c r="BA223"/>
  <c r="AT223"/>
  <c r="BC223" s="1"/>
  <c r="AS223"/>
  <c r="BB223" s="1"/>
  <c r="AQ223"/>
  <c r="AP223"/>
  <c r="AO223"/>
  <c r="BR223" s="1"/>
  <c r="AN223"/>
  <c r="BQ223" s="1"/>
  <c r="AM223"/>
  <c r="BP223" s="1"/>
  <c r="AL223"/>
  <c r="AK223"/>
  <c r="AJ223"/>
  <c r="AI223"/>
  <c r="EL222"/>
  <c r="EK222"/>
  <c r="EI222"/>
  <c r="EH222"/>
  <c r="EF222"/>
  <c r="EE222"/>
  <c r="EC222"/>
  <c r="EB222"/>
  <c r="DZ222"/>
  <c r="DY222"/>
  <c r="DW222"/>
  <c r="DV222"/>
  <c r="DC222"/>
  <c r="CV222"/>
  <c r="DE222" s="1"/>
  <c r="CU222"/>
  <c r="DD222" s="1"/>
  <c r="CT222"/>
  <c r="DT222" s="1"/>
  <c r="CS222"/>
  <c r="DS222" s="1"/>
  <c r="CR222"/>
  <c r="DR222" s="1"/>
  <c r="CQ222"/>
  <c r="CP222"/>
  <c r="CO222"/>
  <c r="AT222"/>
  <c r="BC222" s="1"/>
  <c r="AS222"/>
  <c r="BB222" s="1"/>
  <c r="AR222"/>
  <c r="BA222" s="1"/>
  <c r="AQ222"/>
  <c r="AP222"/>
  <c r="AO222"/>
  <c r="BR222" s="1"/>
  <c r="AN222"/>
  <c r="BQ222" s="1"/>
  <c r="AM222"/>
  <c r="BP222" s="1"/>
  <c r="AL222"/>
  <c r="AK222"/>
  <c r="AJ222"/>
  <c r="AI222"/>
  <c r="EL221"/>
  <c r="EK221"/>
  <c r="EI221"/>
  <c r="EH221"/>
  <c r="EF221"/>
  <c r="EE221"/>
  <c r="EC221"/>
  <c r="EB221"/>
  <c r="DZ221"/>
  <c r="DY221"/>
  <c r="DW221"/>
  <c r="DV221"/>
  <c r="CV221"/>
  <c r="DE221" s="1"/>
  <c r="CU221"/>
  <c r="DD221" s="1"/>
  <c r="CT221"/>
  <c r="DC221" s="1"/>
  <c r="CS221"/>
  <c r="DS221" s="1"/>
  <c r="CR221"/>
  <c r="DR221" s="1"/>
  <c r="CQ221"/>
  <c r="CP221"/>
  <c r="CO221"/>
  <c r="AT221"/>
  <c r="BC221" s="1"/>
  <c r="AS221"/>
  <c r="BB221" s="1"/>
  <c r="AR221"/>
  <c r="BA221" s="1"/>
  <c r="AQ221"/>
  <c r="AP221"/>
  <c r="AO221"/>
  <c r="BR221" s="1"/>
  <c r="AN221"/>
  <c r="BQ221" s="1"/>
  <c r="AM221"/>
  <c r="BP221" s="1"/>
  <c r="AL221"/>
  <c r="AK221"/>
  <c r="AJ221"/>
  <c r="AI221"/>
  <c r="EL220"/>
  <c r="EK220"/>
  <c r="EI220"/>
  <c r="EH220"/>
  <c r="EF220"/>
  <c r="EE220"/>
  <c r="EC220"/>
  <c r="EB220"/>
  <c r="DZ220"/>
  <c r="DY220"/>
  <c r="DW220"/>
  <c r="DV220"/>
  <c r="CV220"/>
  <c r="DE220" s="1"/>
  <c r="CU220"/>
  <c r="DD220" s="1"/>
  <c r="CT220"/>
  <c r="DC220" s="1"/>
  <c r="CS220"/>
  <c r="DS220" s="1"/>
  <c r="CR220"/>
  <c r="DR220" s="1"/>
  <c r="CQ220"/>
  <c r="CP220"/>
  <c r="CO220"/>
  <c r="AV220"/>
  <c r="AT220"/>
  <c r="BC220" s="1"/>
  <c r="AS220"/>
  <c r="BB220" s="1"/>
  <c r="AR220"/>
  <c r="BA220" s="1"/>
  <c r="AQ220"/>
  <c r="AP220"/>
  <c r="AO220"/>
  <c r="BR220" s="1"/>
  <c r="AN220"/>
  <c r="BQ220" s="1"/>
  <c r="AM220"/>
  <c r="BP220" s="1"/>
  <c r="AL220"/>
  <c r="AK220"/>
  <c r="AJ220"/>
  <c r="AI220"/>
  <c r="EL219"/>
  <c r="EK219"/>
  <c r="EM219" s="1"/>
  <c r="EI219"/>
  <c r="EH219"/>
  <c r="EJ219" s="1"/>
  <c r="EF219"/>
  <c r="EE219"/>
  <c r="EG219" s="1"/>
  <c r="EC219"/>
  <c r="EB219"/>
  <c r="ED219" s="1"/>
  <c r="DZ219"/>
  <c r="DY219"/>
  <c r="EA219" s="1"/>
  <c r="DW219"/>
  <c r="DV219"/>
  <c r="DX219" s="1"/>
  <c r="CV219"/>
  <c r="DE219" s="1"/>
  <c r="CU219"/>
  <c r="DD219" s="1"/>
  <c r="CT219"/>
  <c r="DT219" s="1"/>
  <c r="CS219"/>
  <c r="DS219" s="1"/>
  <c r="CR219"/>
  <c r="DR219" s="1"/>
  <c r="CQ219"/>
  <c r="CP219"/>
  <c r="CO219"/>
  <c r="AT219"/>
  <c r="BC219" s="1"/>
  <c r="AS219"/>
  <c r="BB219" s="1"/>
  <c r="AR219"/>
  <c r="BA219" s="1"/>
  <c r="AQ219"/>
  <c r="AP219"/>
  <c r="AO219"/>
  <c r="BR219" s="1"/>
  <c r="AN219"/>
  <c r="BQ219" s="1"/>
  <c r="AM219"/>
  <c r="BP219" s="1"/>
  <c r="AL219"/>
  <c r="AK219"/>
  <c r="AJ219"/>
  <c r="AI219"/>
  <c r="EL218"/>
  <c r="EK218"/>
  <c r="EI218"/>
  <c r="EH218"/>
  <c r="EF218"/>
  <c r="EE218"/>
  <c r="EC218"/>
  <c r="EB218"/>
  <c r="DZ218"/>
  <c r="DY218"/>
  <c r="DW218"/>
  <c r="DV218"/>
  <c r="CV218"/>
  <c r="DE218" s="1"/>
  <c r="CU218"/>
  <c r="DD218" s="1"/>
  <c r="CT218"/>
  <c r="DT218" s="1"/>
  <c r="CS218"/>
  <c r="DS218" s="1"/>
  <c r="CR218"/>
  <c r="DR218" s="1"/>
  <c r="CQ218"/>
  <c r="CP218"/>
  <c r="CO218"/>
  <c r="AT218"/>
  <c r="BC218" s="1"/>
  <c r="AS218"/>
  <c r="BB218" s="1"/>
  <c r="AR218"/>
  <c r="BA218" s="1"/>
  <c r="AQ218"/>
  <c r="AP218"/>
  <c r="AO218"/>
  <c r="BR218" s="1"/>
  <c r="AN218"/>
  <c r="BQ218" s="1"/>
  <c r="AM218"/>
  <c r="BP218" s="1"/>
  <c r="AL218"/>
  <c r="AK218"/>
  <c r="AJ218"/>
  <c r="AI218"/>
  <c r="EL217"/>
  <c r="EK217"/>
  <c r="EI217"/>
  <c r="EH217"/>
  <c r="EF217"/>
  <c r="EE217"/>
  <c r="EC217"/>
  <c r="EB217"/>
  <c r="DZ217"/>
  <c r="DY217"/>
  <c r="DW217"/>
  <c r="DV217"/>
  <c r="CV217"/>
  <c r="DE217" s="1"/>
  <c r="CU217"/>
  <c r="DD217" s="1"/>
  <c r="CT217"/>
  <c r="DT217" s="1"/>
  <c r="CS217"/>
  <c r="DS217" s="1"/>
  <c r="CR217"/>
  <c r="DR217" s="1"/>
  <c r="CQ217"/>
  <c r="CP217"/>
  <c r="CO217"/>
  <c r="AT217"/>
  <c r="BC217" s="1"/>
  <c r="AS217"/>
  <c r="BB217" s="1"/>
  <c r="AR217"/>
  <c r="BA217" s="1"/>
  <c r="AQ217"/>
  <c r="AP217"/>
  <c r="AO217"/>
  <c r="BR217" s="1"/>
  <c r="AN217"/>
  <c r="BQ217" s="1"/>
  <c r="AM217"/>
  <c r="BP217" s="1"/>
  <c r="AL217"/>
  <c r="AK217"/>
  <c r="AJ217"/>
  <c r="AI217"/>
  <c r="EL216"/>
  <c r="EK216"/>
  <c r="EI216"/>
  <c r="EH216"/>
  <c r="EF216"/>
  <c r="EE216"/>
  <c r="EC216"/>
  <c r="EB216"/>
  <c r="DZ216"/>
  <c r="DY216"/>
  <c r="DW216"/>
  <c r="DV216"/>
  <c r="DC216"/>
  <c r="CV216"/>
  <c r="DE216" s="1"/>
  <c r="CU216"/>
  <c r="DD216" s="1"/>
  <c r="CT216"/>
  <c r="DT216" s="1"/>
  <c r="CS216"/>
  <c r="DS216" s="1"/>
  <c r="CR216"/>
  <c r="DR216" s="1"/>
  <c r="CQ216"/>
  <c r="CP216"/>
  <c r="CO216"/>
  <c r="AT216"/>
  <c r="BC216" s="1"/>
  <c r="AS216"/>
  <c r="BB216" s="1"/>
  <c r="AR216"/>
  <c r="BA216" s="1"/>
  <c r="AQ216"/>
  <c r="AP216"/>
  <c r="AO216"/>
  <c r="BR216" s="1"/>
  <c r="AN216"/>
  <c r="BQ216" s="1"/>
  <c r="AM216"/>
  <c r="BP216" s="1"/>
  <c r="AL216"/>
  <c r="AK216"/>
  <c r="AJ216"/>
  <c r="AI216"/>
  <c r="EL215"/>
  <c r="EK215"/>
  <c r="EI215"/>
  <c r="EH215"/>
  <c r="EF215"/>
  <c r="EE215"/>
  <c r="EC215"/>
  <c r="EB215"/>
  <c r="DZ215"/>
  <c r="DY215"/>
  <c r="DW215"/>
  <c r="DV215"/>
  <c r="DC215"/>
  <c r="CV215"/>
  <c r="DE215" s="1"/>
  <c r="CU215"/>
  <c r="DD215" s="1"/>
  <c r="CT215"/>
  <c r="DT215" s="1"/>
  <c r="CS215"/>
  <c r="DS215" s="1"/>
  <c r="CR215"/>
  <c r="DR215" s="1"/>
  <c r="CQ215"/>
  <c r="CP215"/>
  <c r="CO215"/>
  <c r="AT215"/>
  <c r="BC215" s="1"/>
  <c r="AS215"/>
  <c r="BB215" s="1"/>
  <c r="AR215"/>
  <c r="BA215" s="1"/>
  <c r="AQ215"/>
  <c r="AP215"/>
  <c r="AO215"/>
  <c r="BR215" s="1"/>
  <c r="AN215"/>
  <c r="BQ215" s="1"/>
  <c r="AM215"/>
  <c r="BP215" s="1"/>
  <c r="AL215"/>
  <c r="AK215"/>
  <c r="AJ215"/>
  <c r="AI215"/>
  <c r="EL214"/>
  <c r="EK214"/>
  <c r="EI214"/>
  <c r="EH214"/>
  <c r="EF214"/>
  <c r="EE214"/>
  <c r="EC214"/>
  <c r="EB214"/>
  <c r="DZ214"/>
  <c r="DY214"/>
  <c r="DW214"/>
  <c r="DV214"/>
  <c r="CV214"/>
  <c r="DE214" s="1"/>
  <c r="CU214"/>
  <c r="DD214" s="1"/>
  <c r="CT214"/>
  <c r="DT214" s="1"/>
  <c r="CS214"/>
  <c r="DS214" s="1"/>
  <c r="CR214"/>
  <c r="DR214" s="1"/>
  <c r="CQ214"/>
  <c r="CP214"/>
  <c r="CO214"/>
  <c r="BA214"/>
  <c r="AT214"/>
  <c r="BC214" s="1"/>
  <c r="AS214"/>
  <c r="BB214" s="1"/>
  <c r="AQ214"/>
  <c r="AP214"/>
  <c r="AO214"/>
  <c r="BR214" s="1"/>
  <c r="AN214"/>
  <c r="BQ214" s="1"/>
  <c r="AM214"/>
  <c r="BP214" s="1"/>
  <c r="AL214"/>
  <c r="AK214"/>
  <c r="AJ214"/>
  <c r="AI214"/>
  <c r="EL213"/>
  <c r="EK213"/>
  <c r="EM213" s="1"/>
  <c r="EI213"/>
  <c r="EH213"/>
  <c r="EJ213" s="1"/>
  <c r="EF213"/>
  <c r="EE213"/>
  <c r="EG213" s="1"/>
  <c r="EC213"/>
  <c r="EB213"/>
  <c r="ED213" s="1"/>
  <c r="DZ213"/>
  <c r="DY213"/>
  <c r="EA213" s="1"/>
  <c r="DW213"/>
  <c r="DV213"/>
  <c r="DX213" s="1"/>
  <c r="CV213"/>
  <c r="DE213" s="1"/>
  <c r="CU213"/>
  <c r="DD213" s="1"/>
  <c r="CT213"/>
  <c r="DC213" s="1"/>
  <c r="CS213"/>
  <c r="DS213" s="1"/>
  <c r="CR213"/>
  <c r="DR213" s="1"/>
  <c r="CQ213"/>
  <c r="CP213"/>
  <c r="CO213"/>
  <c r="AT213"/>
  <c r="BC213" s="1"/>
  <c r="AS213"/>
  <c r="BB213" s="1"/>
  <c r="AR213"/>
  <c r="BA213" s="1"/>
  <c r="AQ213"/>
  <c r="AP213"/>
  <c r="AO213"/>
  <c r="BR213" s="1"/>
  <c r="AN213"/>
  <c r="BQ213" s="1"/>
  <c r="AM213"/>
  <c r="BP213" s="1"/>
  <c r="AL213"/>
  <c r="AK213"/>
  <c r="AJ213"/>
  <c r="AI213"/>
  <c r="EL212"/>
  <c r="EK212"/>
  <c r="EM212" s="1"/>
  <c r="EI212"/>
  <c r="EH212"/>
  <c r="EJ212" s="1"/>
  <c r="EF212"/>
  <c r="EE212"/>
  <c r="EG212" s="1"/>
  <c r="EC212"/>
  <c r="EB212"/>
  <c r="ED212" s="1"/>
  <c r="DZ212"/>
  <c r="DY212"/>
  <c r="EA212" s="1"/>
  <c r="DW212"/>
  <c r="DV212"/>
  <c r="DX212" s="1"/>
  <c r="CV212"/>
  <c r="DE212" s="1"/>
  <c r="CU212"/>
  <c r="DD212" s="1"/>
  <c r="CT212"/>
  <c r="DC212" s="1"/>
  <c r="CS212"/>
  <c r="DS212" s="1"/>
  <c r="CR212"/>
  <c r="DR212" s="1"/>
  <c r="CQ212"/>
  <c r="CP212"/>
  <c r="CO212"/>
  <c r="AT212"/>
  <c r="BC212" s="1"/>
  <c r="AS212"/>
  <c r="BB212" s="1"/>
  <c r="AR212"/>
  <c r="BA212" s="1"/>
  <c r="AQ212"/>
  <c r="AP212"/>
  <c r="AO212"/>
  <c r="BR212" s="1"/>
  <c r="AN212"/>
  <c r="BQ212" s="1"/>
  <c r="AM212"/>
  <c r="BP212" s="1"/>
  <c r="AL212"/>
  <c r="AK212"/>
  <c r="AJ212"/>
  <c r="AI212"/>
  <c r="EL211"/>
  <c r="EK211"/>
  <c r="EM211" s="1"/>
  <c r="EI211"/>
  <c r="EH211"/>
  <c r="EJ211" s="1"/>
  <c r="EF211"/>
  <c r="EE211"/>
  <c r="EG211" s="1"/>
  <c r="EC211"/>
  <c r="EB211"/>
  <c r="ED211" s="1"/>
  <c r="DZ211"/>
  <c r="DY211"/>
  <c r="EA211" s="1"/>
  <c r="DW211"/>
  <c r="DV211"/>
  <c r="DX211" s="1"/>
  <c r="CV211"/>
  <c r="DE211" s="1"/>
  <c r="CU211"/>
  <c r="DD211" s="1"/>
  <c r="CT211"/>
  <c r="DC211" s="1"/>
  <c r="CS211"/>
  <c r="DS211" s="1"/>
  <c r="CR211"/>
  <c r="DR211" s="1"/>
  <c r="CQ211"/>
  <c r="CP211"/>
  <c r="CO211"/>
  <c r="AT211"/>
  <c r="BC211" s="1"/>
  <c r="AS211"/>
  <c r="BB211" s="1"/>
  <c r="AR211"/>
  <c r="BA211" s="1"/>
  <c r="AQ211"/>
  <c r="AP211"/>
  <c r="AO211"/>
  <c r="BR211" s="1"/>
  <c r="AN211"/>
  <c r="BQ211" s="1"/>
  <c r="AM211"/>
  <c r="BP211" s="1"/>
  <c r="AL211"/>
  <c r="AK211"/>
  <c r="AJ211"/>
  <c r="AI211"/>
  <c r="EL668"/>
  <c r="EK668"/>
  <c r="EM668" s="1"/>
  <c r="EI668"/>
  <c r="EH668"/>
  <c r="EJ668" s="1"/>
  <c r="EF668"/>
  <c r="EE668"/>
  <c r="EG668" s="1"/>
  <c r="EC668"/>
  <c r="EB668"/>
  <c r="ED668" s="1"/>
  <c r="DZ668"/>
  <c r="DY668"/>
  <c r="EA668" s="1"/>
  <c r="DW668"/>
  <c r="DV668"/>
  <c r="DX668" s="1"/>
  <c r="CV668"/>
  <c r="DE668" s="1"/>
  <c r="CU668"/>
  <c r="DD668" s="1"/>
  <c r="CT668"/>
  <c r="DC668" s="1"/>
  <c r="CS668"/>
  <c r="DS668" s="1"/>
  <c r="CR668"/>
  <c r="DR668" s="1"/>
  <c r="CQ668"/>
  <c r="CP668"/>
  <c r="CO668"/>
  <c r="AT668"/>
  <c r="BC668" s="1"/>
  <c r="AS668"/>
  <c r="BB668" s="1"/>
  <c r="AR668"/>
  <c r="BA668" s="1"/>
  <c r="AQ668"/>
  <c r="AP668"/>
  <c r="AO668"/>
  <c r="BR668" s="1"/>
  <c r="AN668"/>
  <c r="BQ668" s="1"/>
  <c r="AM668"/>
  <c r="BP668" s="1"/>
  <c r="AL668"/>
  <c r="AK668"/>
  <c r="AJ668"/>
  <c r="AI668"/>
  <c r="EL667"/>
  <c r="EK667"/>
  <c r="EI667"/>
  <c r="EH667"/>
  <c r="EF667"/>
  <c r="EE667"/>
  <c r="EC667"/>
  <c r="EB667"/>
  <c r="DZ667"/>
  <c r="DY667"/>
  <c r="DW667"/>
  <c r="DV667"/>
  <c r="CV667"/>
  <c r="DE667" s="1"/>
  <c r="CU667"/>
  <c r="DD667" s="1"/>
  <c r="CT667"/>
  <c r="DT667" s="1"/>
  <c r="CS667"/>
  <c r="DS667" s="1"/>
  <c r="CR667"/>
  <c r="DR667" s="1"/>
  <c r="CQ667"/>
  <c r="CP667"/>
  <c r="CO667"/>
  <c r="AT667"/>
  <c r="BC667" s="1"/>
  <c r="AS667"/>
  <c r="BB667" s="1"/>
  <c r="AR667"/>
  <c r="BA667" s="1"/>
  <c r="AQ667"/>
  <c r="AP667"/>
  <c r="AO667"/>
  <c r="BR667" s="1"/>
  <c r="AN667"/>
  <c r="BQ667" s="1"/>
  <c r="AM667"/>
  <c r="BP667" s="1"/>
  <c r="AL667"/>
  <c r="AK667"/>
  <c r="AJ667"/>
  <c r="AI667"/>
  <c r="EL666"/>
  <c r="EK666"/>
  <c r="EI666"/>
  <c r="EH666"/>
  <c r="EF666"/>
  <c r="EE666"/>
  <c r="EC666"/>
  <c r="EB666"/>
  <c r="DZ666"/>
  <c r="DY666"/>
  <c r="DW666"/>
  <c r="DV666"/>
  <c r="CV666"/>
  <c r="DE666" s="1"/>
  <c r="CU666"/>
  <c r="DD666" s="1"/>
  <c r="CT666"/>
  <c r="DT666" s="1"/>
  <c r="CS666"/>
  <c r="DS666" s="1"/>
  <c r="CR666"/>
  <c r="DR666" s="1"/>
  <c r="CQ666"/>
  <c r="CP666"/>
  <c r="CO666"/>
  <c r="AT666"/>
  <c r="BC666" s="1"/>
  <c r="AS666"/>
  <c r="BB666" s="1"/>
  <c r="AR666"/>
  <c r="BA666" s="1"/>
  <c r="AQ666"/>
  <c r="AP666"/>
  <c r="AO666"/>
  <c r="BR666" s="1"/>
  <c r="AN666"/>
  <c r="BQ666" s="1"/>
  <c r="AM666"/>
  <c r="BP666" s="1"/>
  <c r="AL666"/>
  <c r="AK666"/>
  <c r="AJ666"/>
  <c r="AI666"/>
  <c r="EL665"/>
  <c r="EK665"/>
  <c r="EI665"/>
  <c r="EH665"/>
  <c r="EF665"/>
  <c r="EE665"/>
  <c r="EC665"/>
  <c r="EB665"/>
  <c r="DZ665"/>
  <c r="DY665"/>
  <c r="DW665"/>
  <c r="DV665"/>
  <c r="DC665"/>
  <c r="CV665"/>
  <c r="DE665" s="1"/>
  <c r="CU665"/>
  <c r="DD665" s="1"/>
  <c r="CT665"/>
  <c r="DT665" s="1"/>
  <c r="CS665"/>
  <c r="DS665" s="1"/>
  <c r="CR665"/>
  <c r="DR665" s="1"/>
  <c r="CQ665"/>
  <c r="CP665"/>
  <c r="CO665"/>
  <c r="CC665"/>
  <c r="AT665"/>
  <c r="BC665" s="1"/>
  <c r="AS665"/>
  <c r="BB665" s="1"/>
  <c r="AR665"/>
  <c r="BA665" s="1"/>
  <c r="AQ665"/>
  <c r="AP665"/>
  <c r="AO665"/>
  <c r="BR665" s="1"/>
  <c r="AN665"/>
  <c r="BQ665" s="1"/>
  <c r="AM665"/>
  <c r="BP665" s="1"/>
  <c r="AL665"/>
  <c r="AK665"/>
  <c r="AJ665"/>
  <c r="AI665"/>
  <c r="EL664"/>
  <c r="EK664"/>
  <c r="EI664"/>
  <c r="EH664"/>
  <c r="EF664"/>
  <c r="EE664"/>
  <c r="EC664"/>
  <c r="EB664"/>
  <c r="DZ664"/>
  <c r="DY664"/>
  <c r="DW664"/>
  <c r="DV664"/>
  <c r="CV664"/>
  <c r="DE664" s="1"/>
  <c r="CU664"/>
  <c r="DD664" s="1"/>
  <c r="CT664"/>
  <c r="DT664" s="1"/>
  <c r="CS664"/>
  <c r="DS664" s="1"/>
  <c r="CR664"/>
  <c r="DR664" s="1"/>
  <c r="CQ664"/>
  <c r="CP664"/>
  <c r="CO664"/>
  <c r="AT664"/>
  <c r="BC664" s="1"/>
  <c r="AS664"/>
  <c r="BB664" s="1"/>
  <c r="AR664"/>
  <c r="BA664" s="1"/>
  <c r="AQ664"/>
  <c r="AP664"/>
  <c r="AO664"/>
  <c r="BR664" s="1"/>
  <c r="AN664"/>
  <c r="BQ664" s="1"/>
  <c r="AM664"/>
  <c r="BP664" s="1"/>
  <c r="AL664"/>
  <c r="AK664"/>
  <c r="AJ664"/>
  <c r="AI664"/>
  <c r="EL663"/>
  <c r="EK663"/>
  <c r="EI663"/>
  <c r="EH663"/>
  <c r="EF663"/>
  <c r="EE663"/>
  <c r="EC663"/>
  <c r="EB663"/>
  <c r="DZ663"/>
  <c r="DY663"/>
  <c r="DW663"/>
  <c r="DV663"/>
  <c r="CV663"/>
  <c r="DE663" s="1"/>
  <c r="CU663"/>
  <c r="DD663" s="1"/>
  <c r="CT663"/>
  <c r="DT663" s="1"/>
  <c r="CS663"/>
  <c r="DS663" s="1"/>
  <c r="CR663"/>
  <c r="DR663" s="1"/>
  <c r="CQ663"/>
  <c r="CP663"/>
  <c r="CO663"/>
  <c r="AT663"/>
  <c r="BC663" s="1"/>
  <c r="AS663"/>
  <c r="BB663" s="1"/>
  <c r="AR663"/>
  <c r="BA663" s="1"/>
  <c r="AQ663"/>
  <c r="AP663"/>
  <c r="AO663"/>
  <c r="BR663" s="1"/>
  <c r="AN663"/>
  <c r="BQ663" s="1"/>
  <c r="AM663"/>
  <c r="BP663" s="1"/>
  <c r="AL663"/>
  <c r="AK663"/>
  <c r="AJ663"/>
  <c r="AI663"/>
  <c r="EL662"/>
  <c r="EK662"/>
  <c r="EM662" s="1"/>
  <c r="EI662"/>
  <c r="EH662"/>
  <c r="EJ662" s="1"/>
  <c r="EF662"/>
  <c r="EE662"/>
  <c r="EG662" s="1"/>
  <c r="EC662"/>
  <c r="EB662"/>
  <c r="ED662" s="1"/>
  <c r="DZ662"/>
  <c r="DY662"/>
  <c r="EA662" s="1"/>
  <c r="DW662"/>
  <c r="DV662"/>
  <c r="DX662" s="1"/>
  <c r="CV662"/>
  <c r="DE662" s="1"/>
  <c r="CU662"/>
  <c r="DD662" s="1"/>
  <c r="CT662"/>
  <c r="DT662" s="1"/>
  <c r="CS662"/>
  <c r="DS662" s="1"/>
  <c r="CR662"/>
  <c r="DR662" s="1"/>
  <c r="CQ662"/>
  <c r="CP662"/>
  <c r="CO662"/>
  <c r="AT662"/>
  <c r="BC662" s="1"/>
  <c r="AS662"/>
  <c r="BB662" s="1"/>
  <c r="AR662"/>
  <c r="BA662" s="1"/>
  <c r="AQ662"/>
  <c r="AP662"/>
  <c r="AO662"/>
  <c r="BR662" s="1"/>
  <c r="AN662"/>
  <c r="BQ662" s="1"/>
  <c r="AM662"/>
  <c r="BP662" s="1"/>
  <c r="AL662"/>
  <c r="AK662"/>
  <c r="AJ662"/>
  <c r="AI662"/>
  <c r="EL661"/>
  <c r="EK661"/>
  <c r="EI661"/>
  <c r="EH661"/>
  <c r="EF661"/>
  <c r="EE661"/>
  <c r="EC661"/>
  <c r="EB661"/>
  <c r="DZ661"/>
  <c r="DY661"/>
  <c r="DW661"/>
  <c r="DV661"/>
  <c r="CV661"/>
  <c r="DE661" s="1"/>
  <c r="CU661"/>
  <c r="DD661" s="1"/>
  <c r="CT661"/>
  <c r="DT661" s="1"/>
  <c r="CS661"/>
  <c r="DS661" s="1"/>
  <c r="CR661"/>
  <c r="DR661" s="1"/>
  <c r="CQ661"/>
  <c r="CP661"/>
  <c r="CO661"/>
  <c r="AT661"/>
  <c r="BC661" s="1"/>
  <c r="AS661"/>
  <c r="BB661" s="1"/>
  <c r="AR661"/>
  <c r="BA661" s="1"/>
  <c r="AQ661"/>
  <c r="AP661"/>
  <c r="AO661"/>
  <c r="BR661" s="1"/>
  <c r="AN661"/>
  <c r="BQ661" s="1"/>
  <c r="AM661"/>
  <c r="BP661" s="1"/>
  <c r="AL661"/>
  <c r="AK661"/>
  <c r="AJ661"/>
  <c r="AI661"/>
  <c r="EL660"/>
  <c r="EK660"/>
  <c r="EI660"/>
  <c r="EH660"/>
  <c r="EF660"/>
  <c r="EE660"/>
  <c r="EC660"/>
  <c r="EB660"/>
  <c r="DZ660"/>
  <c r="DY660"/>
  <c r="DW660"/>
  <c r="DV660"/>
  <c r="CV660"/>
  <c r="DE660" s="1"/>
  <c r="CU660"/>
  <c r="DD660" s="1"/>
  <c r="CT660"/>
  <c r="DT660" s="1"/>
  <c r="CS660"/>
  <c r="DS660" s="1"/>
  <c r="CR660"/>
  <c r="DR660" s="1"/>
  <c r="CQ660"/>
  <c r="CP660"/>
  <c r="CO660"/>
  <c r="AT660"/>
  <c r="BC660" s="1"/>
  <c r="AS660"/>
  <c r="BB660" s="1"/>
  <c r="AR660"/>
  <c r="BA660" s="1"/>
  <c r="AQ660"/>
  <c r="AP660"/>
  <c r="AO660"/>
  <c r="BR660" s="1"/>
  <c r="AN660"/>
  <c r="BQ660" s="1"/>
  <c r="AM660"/>
  <c r="BP660" s="1"/>
  <c r="AL660"/>
  <c r="AK660"/>
  <c r="AJ660"/>
  <c r="AI660"/>
  <c r="EL659"/>
  <c r="EK659"/>
  <c r="EI659"/>
  <c r="EH659"/>
  <c r="EF659"/>
  <c r="EE659"/>
  <c r="EC659"/>
  <c r="EB659"/>
  <c r="DZ659"/>
  <c r="DY659"/>
  <c r="DW659"/>
  <c r="DV659"/>
  <c r="CV659"/>
  <c r="DE659" s="1"/>
  <c r="CU659"/>
  <c r="DD659" s="1"/>
  <c r="CT659"/>
  <c r="DT659" s="1"/>
  <c r="CS659"/>
  <c r="DS659" s="1"/>
  <c r="CR659"/>
  <c r="DR659" s="1"/>
  <c r="CQ659"/>
  <c r="CP659"/>
  <c r="CO659"/>
  <c r="AT659"/>
  <c r="BC659" s="1"/>
  <c r="AS659"/>
  <c r="BB659" s="1"/>
  <c r="AR659"/>
  <c r="BA659" s="1"/>
  <c r="AQ659"/>
  <c r="AP659"/>
  <c r="AO659"/>
  <c r="BR659" s="1"/>
  <c r="AN659"/>
  <c r="BQ659" s="1"/>
  <c r="AM659"/>
  <c r="BP659" s="1"/>
  <c r="AL659"/>
  <c r="AK659"/>
  <c r="AJ659"/>
  <c r="AI659"/>
  <c r="EL658"/>
  <c r="EK658"/>
  <c r="EM658" s="1"/>
  <c r="EI658"/>
  <c r="EH658"/>
  <c r="EJ658" s="1"/>
  <c r="EF658"/>
  <c r="EE658"/>
  <c r="EG658" s="1"/>
  <c r="EC658"/>
  <c r="EB658"/>
  <c r="ED658" s="1"/>
  <c r="DZ658"/>
  <c r="DY658"/>
  <c r="EA658" s="1"/>
  <c r="DW658"/>
  <c r="DV658"/>
  <c r="DX658" s="1"/>
  <c r="CV658"/>
  <c r="DE658" s="1"/>
  <c r="CU658"/>
  <c r="DD658" s="1"/>
  <c r="CT658"/>
  <c r="DT658" s="1"/>
  <c r="CS658"/>
  <c r="DS658" s="1"/>
  <c r="CR658"/>
  <c r="DR658" s="1"/>
  <c r="CQ658"/>
  <c r="CP658"/>
  <c r="CO658"/>
  <c r="AT658"/>
  <c r="BC658" s="1"/>
  <c r="AS658"/>
  <c r="BB658" s="1"/>
  <c r="AR658"/>
  <c r="BA658" s="1"/>
  <c r="AQ658"/>
  <c r="AP658"/>
  <c r="AO658"/>
  <c r="BR658" s="1"/>
  <c r="AN658"/>
  <c r="BQ658" s="1"/>
  <c r="AM658"/>
  <c r="BP658" s="1"/>
  <c r="AL658"/>
  <c r="AK658"/>
  <c r="AJ658"/>
  <c r="AI658"/>
  <c r="EL657"/>
  <c r="EK657"/>
  <c r="EM657" s="1"/>
  <c r="EI657"/>
  <c r="EH657"/>
  <c r="EJ657" s="1"/>
  <c r="EF657"/>
  <c r="EE657"/>
  <c r="EG657" s="1"/>
  <c r="EC657"/>
  <c r="EB657"/>
  <c r="ED657" s="1"/>
  <c r="DZ657"/>
  <c r="DY657"/>
  <c r="EA657" s="1"/>
  <c r="DW657"/>
  <c r="DV657"/>
  <c r="DX657" s="1"/>
  <c r="CV657"/>
  <c r="DE657" s="1"/>
  <c r="CU657"/>
  <c r="DD657" s="1"/>
  <c r="CT657"/>
  <c r="DT657" s="1"/>
  <c r="CS657"/>
  <c r="DS657" s="1"/>
  <c r="CR657"/>
  <c r="DR657" s="1"/>
  <c r="CQ657"/>
  <c r="CP657"/>
  <c r="CO657"/>
  <c r="AT657"/>
  <c r="BC657" s="1"/>
  <c r="AS657"/>
  <c r="BB657" s="1"/>
  <c r="AR657"/>
  <c r="BA657" s="1"/>
  <c r="AQ657"/>
  <c r="AP657"/>
  <c r="AO657"/>
  <c r="BR657" s="1"/>
  <c r="AN657"/>
  <c r="BQ657" s="1"/>
  <c r="AM657"/>
  <c r="BP657" s="1"/>
  <c r="AL657"/>
  <c r="AK657"/>
  <c r="AJ657"/>
  <c r="AI657"/>
  <c r="EL656"/>
  <c r="EK656"/>
  <c r="EM656" s="1"/>
  <c r="EI656"/>
  <c r="EH656"/>
  <c r="EJ656" s="1"/>
  <c r="EF656"/>
  <c r="EE656"/>
  <c r="EG656" s="1"/>
  <c r="EC656"/>
  <c r="EB656"/>
  <c r="ED656" s="1"/>
  <c r="DZ656"/>
  <c r="DY656"/>
  <c r="EA656" s="1"/>
  <c r="DW656"/>
  <c r="DV656"/>
  <c r="DX656" s="1"/>
  <c r="CV656"/>
  <c r="DE656" s="1"/>
  <c r="CU656"/>
  <c r="DD656" s="1"/>
  <c r="CT656"/>
  <c r="DT656" s="1"/>
  <c r="CS656"/>
  <c r="DS656" s="1"/>
  <c r="CR656"/>
  <c r="DR656" s="1"/>
  <c r="CQ656"/>
  <c r="CP656"/>
  <c r="CO656"/>
  <c r="AT656"/>
  <c r="BC656" s="1"/>
  <c r="AS656"/>
  <c r="BB656" s="1"/>
  <c r="AR656"/>
  <c r="BA656" s="1"/>
  <c r="AQ656"/>
  <c r="AP656"/>
  <c r="AO656"/>
  <c r="BR656" s="1"/>
  <c r="AN656"/>
  <c r="BQ656" s="1"/>
  <c r="AM656"/>
  <c r="BP656" s="1"/>
  <c r="AL656"/>
  <c r="AK656"/>
  <c r="AJ656"/>
  <c r="AI656"/>
  <c r="EL655"/>
  <c r="EK655"/>
  <c r="EM655" s="1"/>
  <c r="EI655"/>
  <c r="EH655"/>
  <c r="EJ655" s="1"/>
  <c r="EF655"/>
  <c r="EE655"/>
  <c r="EG655" s="1"/>
  <c r="EC655"/>
  <c r="EB655"/>
  <c r="ED655" s="1"/>
  <c r="DZ655"/>
  <c r="DY655"/>
  <c r="EA655" s="1"/>
  <c r="DW655"/>
  <c r="DV655"/>
  <c r="DX655" s="1"/>
  <c r="CV655"/>
  <c r="DE655" s="1"/>
  <c r="CU655"/>
  <c r="DD655" s="1"/>
  <c r="CT655"/>
  <c r="DT655" s="1"/>
  <c r="CS655"/>
  <c r="DS655" s="1"/>
  <c r="CR655"/>
  <c r="DR655" s="1"/>
  <c r="CQ655"/>
  <c r="CP655"/>
  <c r="CO655"/>
  <c r="AT655"/>
  <c r="BC655" s="1"/>
  <c r="AS655"/>
  <c r="BB655" s="1"/>
  <c r="AR655"/>
  <c r="BA655" s="1"/>
  <c r="AQ655"/>
  <c r="AP655"/>
  <c r="AO655"/>
  <c r="BR655" s="1"/>
  <c r="AN655"/>
  <c r="BQ655" s="1"/>
  <c r="AM655"/>
  <c r="BP655" s="1"/>
  <c r="AL655"/>
  <c r="AK655"/>
  <c r="AJ655"/>
  <c r="AI655"/>
  <c r="EL654"/>
  <c r="EK654"/>
  <c r="EM654" s="1"/>
  <c r="EI654"/>
  <c r="EH654"/>
  <c r="EJ654" s="1"/>
  <c r="EF654"/>
  <c r="EE654"/>
  <c r="EG654" s="1"/>
  <c r="EC654"/>
  <c r="EB654"/>
  <c r="ED654" s="1"/>
  <c r="DZ654"/>
  <c r="DY654"/>
  <c r="EA654" s="1"/>
  <c r="DW654"/>
  <c r="DV654"/>
  <c r="DX654" s="1"/>
  <c r="CV654"/>
  <c r="DE654" s="1"/>
  <c r="CU654"/>
  <c r="DD654" s="1"/>
  <c r="CT654"/>
  <c r="DT654" s="1"/>
  <c r="CS654"/>
  <c r="DS654" s="1"/>
  <c r="CR654"/>
  <c r="DR654" s="1"/>
  <c r="CQ654"/>
  <c r="CP654"/>
  <c r="CO654"/>
  <c r="AT654"/>
  <c r="BC654" s="1"/>
  <c r="AS654"/>
  <c r="BB654" s="1"/>
  <c r="AR654"/>
  <c r="BA654" s="1"/>
  <c r="AQ654"/>
  <c r="AP654"/>
  <c r="AO654"/>
  <c r="BR654" s="1"/>
  <c r="AN654"/>
  <c r="BQ654" s="1"/>
  <c r="AM654"/>
  <c r="BP654" s="1"/>
  <c r="AL654"/>
  <c r="AK654"/>
  <c r="AJ654"/>
  <c r="AI654"/>
  <c r="EL653"/>
  <c r="EK653"/>
  <c r="EM653" s="1"/>
  <c r="EI653"/>
  <c r="EH653"/>
  <c r="EJ653" s="1"/>
  <c r="EF653"/>
  <c r="EE653"/>
  <c r="EG653" s="1"/>
  <c r="EC653"/>
  <c r="EB653"/>
  <c r="ED653" s="1"/>
  <c r="DZ653"/>
  <c r="DY653"/>
  <c r="EA653" s="1"/>
  <c r="DW653"/>
  <c r="DV653"/>
  <c r="DX653" s="1"/>
  <c r="CV653"/>
  <c r="DE653" s="1"/>
  <c r="CU653"/>
  <c r="DD653" s="1"/>
  <c r="CT653"/>
  <c r="DT653" s="1"/>
  <c r="CS653"/>
  <c r="DS653" s="1"/>
  <c r="CR653"/>
  <c r="DR653" s="1"/>
  <c r="CQ653"/>
  <c r="CP653"/>
  <c r="CO653"/>
  <c r="AT653"/>
  <c r="BC653" s="1"/>
  <c r="AS653"/>
  <c r="BB653" s="1"/>
  <c r="AR653"/>
  <c r="BA653" s="1"/>
  <c r="AQ653"/>
  <c r="AP653"/>
  <c r="AO653"/>
  <c r="BR653" s="1"/>
  <c r="AN653"/>
  <c r="BQ653" s="1"/>
  <c r="AM653"/>
  <c r="BP653" s="1"/>
  <c r="AL653"/>
  <c r="AK653"/>
  <c r="AJ653"/>
  <c r="AI653"/>
  <c r="EL652"/>
  <c r="EK652"/>
  <c r="EM652" s="1"/>
  <c r="EI652"/>
  <c r="EH652"/>
  <c r="EJ652" s="1"/>
  <c r="EF652"/>
  <c r="EE652"/>
  <c r="EG652" s="1"/>
  <c r="EC652"/>
  <c r="EB652"/>
  <c r="ED652" s="1"/>
  <c r="DZ652"/>
  <c r="DY652"/>
  <c r="EA652" s="1"/>
  <c r="DW652"/>
  <c r="DV652"/>
  <c r="DX652" s="1"/>
  <c r="CV652"/>
  <c r="DE652" s="1"/>
  <c r="CU652"/>
  <c r="DD652" s="1"/>
  <c r="CT652"/>
  <c r="DT652" s="1"/>
  <c r="CS652"/>
  <c r="DS652" s="1"/>
  <c r="CR652"/>
  <c r="DR652" s="1"/>
  <c r="CQ652"/>
  <c r="CP652"/>
  <c r="CO652"/>
  <c r="AT652"/>
  <c r="BC652" s="1"/>
  <c r="AS652"/>
  <c r="BB652" s="1"/>
  <c r="AR652"/>
  <c r="BA652" s="1"/>
  <c r="AQ652"/>
  <c r="AP652"/>
  <c r="AO652"/>
  <c r="BR652" s="1"/>
  <c r="AN652"/>
  <c r="BQ652" s="1"/>
  <c r="AM652"/>
  <c r="BP652" s="1"/>
  <c r="AL652"/>
  <c r="AK652"/>
  <c r="AJ652"/>
  <c r="AI652"/>
  <c r="EL651"/>
  <c r="EK651"/>
  <c r="EM651" s="1"/>
  <c r="EI651"/>
  <c r="EH651"/>
  <c r="EJ651" s="1"/>
  <c r="EF651"/>
  <c r="EE651"/>
  <c r="EG651" s="1"/>
  <c r="EC651"/>
  <c r="EB651"/>
  <c r="ED651" s="1"/>
  <c r="DZ651"/>
  <c r="DY651"/>
  <c r="EA651" s="1"/>
  <c r="DW651"/>
  <c r="DV651"/>
  <c r="DX651" s="1"/>
  <c r="CV651"/>
  <c r="DE651" s="1"/>
  <c r="CU651"/>
  <c r="DD651" s="1"/>
  <c r="CT651"/>
  <c r="DT651" s="1"/>
  <c r="CS651"/>
  <c r="DS651" s="1"/>
  <c r="CR651"/>
  <c r="DR651" s="1"/>
  <c r="CQ651"/>
  <c r="CP651"/>
  <c r="CO651"/>
  <c r="AT651"/>
  <c r="BC651" s="1"/>
  <c r="AS651"/>
  <c r="BB651" s="1"/>
  <c r="AR651"/>
  <c r="BA651" s="1"/>
  <c r="AQ651"/>
  <c r="AP651"/>
  <c r="AO651"/>
  <c r="BR651" s="1"/>
  <c r="AN651"/>
  <c r="BQ651" s="1"/>
  <c r="AM651"/>
  <c r="BP651" s="1"/>
  <c r="AL651"/>
  <c r="AK651"/>
  <c r="AJ651"/>
  <c r="AI651"/>
  <c r="EL650"/>
  <c r="EK650"/>
  <c r="EM650" s="1"/>
  <c r="EI650"/>
  <c r="EH650"/>
  <c r="EJ650" s="1"/>
  <c r="EF650"/>
  <c r="EE650"/>
  <c r="EG650" s="1"/>
  <c r="EC650"/>
  <c r="EB650"/>
  <c r="ED650" s="1"/>
  <c r="DZ650"/>
  <c r="DY650"/>
  <c r="EA650" s="1"/>
  <c r="DW650"/>
  <c r="DV650"/>
  <c r="DX650" s="1"/>
  <c r="CV650"/>
  <c r="DE650" s="1"/>
  <c r="CU650"/>
  <c r="DD650" s="1"/>
  <c r="CT650"/>
  <c r="DT650" s="1"/>
  <c r="CS650"/>
  <c r="DS650" s="1"/>
  <c r="CR650"/>
  <c r="DR650" s="1"/>
  <c r="CQ650"/>
  <c r="CP650"/>
  <c r="CO650"/>
  <c r="AT650"/>
  <c r="BC650" s="1"/>
  <c r="AS650"/>
  <c r="BB650" s="1"/>
  <c r="AR650"/>
  <c r="BA650" s="1"/>
  <c r="AQ650"/>
  <c r="AP650"/>
  <c r="AO650"/>
  <c r="BR650" s="1"/>
  <c r="AN650"/>
  <c r="BQ650" s="1"/>
  <c r="AM650"/>
  <c r="BP650" s="1"/>
  <c r="AL650"/>
  <c r="AK650"/>
  <c r="AJ650"/>
  <c r="AI650"/>
  <c r="EL649"/>
  <c r="EK649"/>
  <c r="EI649"/>
  <c r="EH649"/>
  <c r="EF649"/>
  <c r="EE649"/>
  <c r="EC649"/>
  <c r="EB649"/>
  <c r="DZ649"/>
  <c r="DY649"/>
  <c r="DW649"/>
  <c r="DV649"/>
  <c r="CV649"/>
  <c r="DE649" s="1"/>
  <c r="CU649"/>
  <c r="DD649" s="1"/>
  <c r="CT649"/>
  <c r="DT649" s="1"/>
  <c r="CS649"/>
  <c r="DS649" s="1"/>
  <c r="CR649"/>
  <c r="DR649" s="1"/>
  <c r="CQ649"/>
  <c r="CP649"/>
  <c r="CO649"/>
  <c r="AT649"/>
  <c r="BC649" s="1"/>
  <c r="AS649"/>
  <c r="BB649" s="1"/>
  <c r="AR649"/>
  <c r="BA649" s="1"/>
  <c r="AQ649"/>
  <c r="AP649"/>
  <c r="AO649"/>
  <c r="BR649" s="1"/>
  <c r="AN649"/>
  <c r="BQ649" s="1"/>
  <c r="AM649"/>
  <c r="BP649" s="1"/>
  <c r="AL649"/>
  <c r="AK649"/>
  <c r="AJ649"/>
  <c r="AI649"/>
  <c r="EL648"/>
  <c r="EK648"/>
  <c r="EM648" s="1"/>
  <c r="EI648"/>
  <c r="EH648"/>
  <c r="EJ648" s="1"/>
  <c r="EF648"/>
  <c r="EE648"/>
  <c r="EG648" s="1"/>
  <c r="EC648"/>
  <c r="EB648"/>
  <c r="ED648" s="1"/>
  <c r="DZ648"/>
  <c r="DY648"/>
  <c r="EA648" s="1"/>
  <c r="DW648"/>
  <c r="DV648"/>
  <c r="DX648" s="1"/>
  <c r="CV648"/>
  <c r="DE648" s="1"/>
  <c r="CU648"/>
  <c r="DD648" s="1"/>
  <c r="CT648"/>
  <c r="DT648" s="1"/>
  <c r="CS648"/>
  <c r="DS648" s="1"/>
  <c r="CR648"/>
  <c r="DR648" s="1"/>
  <c r="CQ648"/>
  <c r="CP648"/>
  <c r="CO648"/>
  <c r="AT648"/>
  <c r="BC648" s="1"/>
  <c r="AS648"/>
  <c r="BB648" s="1"/>
  <c r="AR648"/>
  <c r="BA648" s="1"/>
  <c r="AQ648"/>
  <c r="AP648"/>
  <c r="AO648"/>
  <c r="BR648" s="1"/>
  <c r="AN648"/>
  <c r="BQ648" s="1"/>
  <c r="AL648"/>
  <c r="AK648"/>
  <c r="AJ648"/>
  <c r="AI648"/>
  <c r="O648"/>
  <c r="AM648" s="1"/>
  <c r="BP648" s="1"/>
  <c r="EL310"/>
  <c r="EK310"/>
  <c r="EI310"/>
  <c r="EH310"/>
  <c r="EF310"/>
  <c r="EE310"/>
  <c r="EC310"/>
  <c r="EB310"/>
  <c r="DZ310"/>
  <c r="DY310"/>
  <c r="DW310"/>
  <c r="DV310"/>
  <c r="CV310"/>
  <c r="DE310" s="1"/>
  <c r="CU310"/>
  <c r="DD310" s="1"/>
  <c r="CT310"/>
  <c r="DC310" s="1"/>
  <c r="CS310"/>
  <c r="DS310" s="1"/>
  <c r="CR310"/>
  <c r="DR310" s="1"/>
  <c r="CQ310"/>
  <c r="CP310"/>
  <c r="CO310"/>
  <c r="AT310"/>
  <c r="BC310" s="1"/>
  <c r="AS310"/>
  <c r="BB310" s="1"/>
  <c r="AR310"/>
  <c r="BA310" s="1"/>
  <c r="AQ310"/>
  <c r="AP310"/>
  <c r="AO310"/>
  <c r="BR310" s="1"/>
  <c r="AN310"/>
  <c r="BQ310" s="1"/>
  <c r="AM310"/>
  <c r="BP310" s="1"/>
  <c r="AL310"/>
  <c r="AK310"/>
  <c r="AJ310"/>
  <c r="AI310"/>
  <c r="EL309"/>
  <c r="EK309"/>
  <c r="EI309"/>
  <c r="EH309"/>
  <c r="EF309"/>
  <c r="EE309"/>
  <c r="EC309"/>
  <c r="EB309"/>
  <c r="DZ309"/>
  <c r="DY309"/>
  <c r="DW309"/>
  <c r="DV309"/>
  <c r="CV309"/>
  <c r="DE309" s="1"/>
  <c r="CU309"/>
  <c r="DD309" s="1"/>
  <c r="CT309"/>
  <c r="DT309" s="1"/>
  <c r="CS309"/>
  <c r="DS309" s="1"/>
  <c r="CR309"/>
  <c r="DR309" s="1"/>
  <c r="CQ309"/>
  <c r="CP309"/>
  <c r="CO309"/>
  <c r="AT309"/>
  <c r="BC309" s="1"/>
  <c r="AS309"/>
  <c r="BB309" s="1"/>
  <c r="AR309"/>
  <c r="BA309" s="1"/>
  <c r="AQ309"/>
  <c r="AP309"/>
  <c r="AO309"/>
  <c r="BR309" s="1"/>
  <c r="AN309"/>
  <c r="BQ309" s="1"/>
  <c r="AM309"/>
  <c r="BP309" s="1"/>
  <c r="AL309"/>
  <c r="AK309"/>
  <c r="AJ309"/>
  <c r="AI309"/>
  <c r="EL308"/>
  <c r="EK308"/>
  <c r="EI308"/>
  <c r="EH308"/>
  <c r="EF308"/>
  <c r="EE308"/>
  <c r="EC308"/>
  <c r="EB308"/>
  <c r="DZ308"/>
  <c r="DY308"/>
  <c r="DW308"/>
  <c r="DV308"/>
  <c r="DC308"/>
  <c r="CV308"/>
  <c r="DE308" s="1"/>
  <c r="CU308"/>
  <c r="DD308" s="1"/>
  <c r="CT308"/>
  <c r="DT308" s="1"/>
  <c r="CS308"/>
  <c r="DS308" s="1"/>
  <c r="CR308"/>
  <c r="DR308" s="1"/>
  <c r="CQ308"/>
  <c r="CP308"/>
  <c r="CO308"/>
  <c r="AT308"/>
  <c r="BC308" s="1"/>
  <c r="AS308"/>
  <c r="BB308" s="1"/>
  <c r="AR308"/>
  <c r="BA308" s="1"/>
  <c r="AQ308"/>
  <c r="AP308"/>
  <c r="AO308"/>
  <c r="BR308" s="1"/>
  <c r="AN308"/>
  <c r="BQ308" s="1"/>
  <c r="AM308"/>
  <c r="BP308" s="1"/>
  <c r="AL308"/>
  <c r="AK308"/>
  <c r="AJ308"/>
  <c r="AI308"/>
  <c r="EL307"/>
  <c r="EK307"/>
  <c r="EI307"/>
  <c r="EH307"/>
  <c r="EF307"/>
  <c r="EE307"/>
  <c r="EC307"/>
  <c r="EB307"/>
  <c r="DZ307"/>
  <c r="DY307"/>
  <c r="DW307"/>
  <c r="DV307"/>
  <c r="CV307"/>
  <c r="DE307" s="1"/>
  <c r="CU307"/>
  <c r="DD307" s="1"/>
  <c r="CT307"/>
  <c r="DT307" s="1"/>
  <c r="CS307"/>
  <c r="DS307" s="1"/>
  <c r="CR307"/>
  <c r="DR307" s="1"/>
  <c r="CQ307"/>
  <c r="CP307"/>
  <c r="CO307"/>
  <c r="BA307"/>
  <c r="AT307"/>
  <c r="BC307" s="1"/>
  <c r="AS307"/>
  <c r="BB307" s="1"/>
  <c r="AR307"/>
  <c r="AQ307"/>
  <c r="AP307"/>
  <c r="AO307"/>
  <c r="BR307" s="1"/>
  <c r="AN307"/>
  <c r="BQ307" s="1"/>
  <c r="AM307"/>
  <c r="BP307" s="1"/>
  <c r="AL307"/>
  <c r="AK307"/>
  <c r="AJ307"/>
  <c r="AI307"/>
  <c r="EL306"/>
  <c r="EK306"/>
  <c r="EM306" s="1"/>
  <c r="EI306"/>
  <c r="EH306"/>
  <c r="EJ306" s="1"/>
  <c r="EF306"/>
  <c r="EE306"/>
  <c r="EG306" s="1"/>
  <c r="EC306"/>
  <c r="EB306"/>
  <c r="ED306" s="1"/>
  <c r="DZ306"/>
  <c r="DY306"/>
  <c r="EA306" s="1"/>
  <c r="DW306"/>
  <c r="DV306"/>
  <c r="DX306" s="1"/>
  <c r="CV306"/>
  <c r="DE306" s="1"/>
  <c r="CU306"/>
  <c r="DD306" s="1"/>
  <c r="CT306"/>
  <c r="DT306" s="1"/>
  <c r="CS306"/>
  <c r="DS306" s="1"/>
  <c r="CR306"/>
  <c r="DR306" s="1"/>
  <c r="CQ306"/>
  <c r="CP306"/>
  <c r="CO306"/>
  <c r="AT306"/>
  <c r="BC306" s="1"/>
  <c r="AS306"/>
  <c r="BB306" s="1"/>
  <c r="AR306"/>
  <c r="BA306" s="1"/>
  <c r="AQ306"/>
  <c r="AP306"/>
  <c r="AO306"/>
  <c r="BR306" s="1"/>
  <c r="AN306"/>
  <c r="BQ306" s="1"/>
  <c r="AM306"/>
  <c r="BP306" s="1"/>
  <c r="AL306"/>
  <c r="AK306"/>
  <c r="AJ306"/>
  <c r="AI306"/>
  <c r="EL305"/>
  <c r="EK305"/>
  <c r="EI305"/>
  <c r="EH305"/>
  <c r="EF305"/>
  <c r="EE305"/>
  <c r="EC305"/>
  <c r="EB305"/>
  <c r="DZ305"/>
  <c r="DY305"/>
  <c r="DW305"/>
  <c r="DV305"/>
  <c r="CV305"/>
  <c r="DE305" s="1"/>
  <c r="CU305"/>
  <c r="DD305" s="1"/>
  <c r="CT305"/>
  <c r="DT305" s="1"/>
  <c r="CS305"/>
  <c r="DS305" s="1"/>
  <c r="CR305"/>
  <c r="DR305" s="1"/>
  <c r="CQ305"/>
  <c r="CP305"/>
  <c r="CO305"/>
  <c r="AT305"/>
  <c r="BC305" s="1"/>
  <c r="AS305"/>
  <c r="BB305" s="1"/>
  <c r="AR305"/>
  <c r="BA305" s="1"/>
  <c r="AQ305"/>
  <c r="AP305"/>
  <c r="AO305"/>
  <c r="BR305" s="1"/>
  <c r="AN305"/>
  <c r="BQ305" s="1"/>
  <c r="AM305"/>
  <c r="BP305" s="1"/>
  <c r="AL305"/>
  <c r="AK305"/>
  <c r="AJ305"/>
  <c r="AI305"/>
  <c r="EL304"/>
  <c r="EK304"/>
  <c r="EI304"/>
  <c r="EH304"/>
  <c r="EF304"/>
  <c r="EE304"/>
  <c r="EC304"/>
  <c r="EB304"/>
  <c r="DZ304"/>
  <c r="DY304"/>
  <c r="DW304"/>
  <c r="DV304"/>
  <c r="DC304"/>
  <c r="CV304"/>
  <c r="DE304" s="1"/>
  <c r="CU304"/>
  <c r="DD304" s="1"/>
  <c r="CT304"/>
  <c r="DT304" s="1"/>
  <c r="CS304"/>
  <c r="DS304" s="1"/>
  <c r="CR304"/>
  <c r="DR304" s="1"/>
  <c r="CQ304"/>
  <c r="CP304"/>
  <c r="CO304"/>
  <c r="AT304"/>
  <c r="BC304" s="1"/>
  <c r="AS304"/>
  <c r="BB304" s="1"/>
  <c r="AR304"/>
  <c r="BA304" s="1"/>
  <c r="AQ304"/>
  <c r="AP304"/>
  <c r="AO304"/>
  <c r="BR304" s="1"/>
  <c r="AN304"/>
  <c r="BQ304" s="1"/>
  <c r="AM304"/>
  <c r="BP304" s="1"/>
  <c r="AL304"/>
  <c r="AK304"/>
  <c r="AJ304"/>
  <c r="AI304"/>
  <c r="EL303"/>
  <c r="EK303"/>
  <c r="EI303"/>
  <c r="EH303"/>
  <c r="EF303"/>
  <c r="EE303"/>
  <c r="EC303"/>
  <c r="EB303"/>
  <c r="DZ303"/>
  <c r="DY303"/>
  <c r="DW303"/>
  <c r="DV303"/>
  <c r="CV303"/>
  <c r="DE303" s="1"/>
  <c r="CU303"/>
  <c r="DD303" s="1"/>
  <c r="CT303"/>
  <c r="DT303" s="1"/>
  <c r="CS303"/>
  <c r="DS303" s="1"/>
  <c r="CR303"/>
  <c r="DR303" s="1"/>
  <c r="CQ303"/>
  <c r="CP303"/>
  <c r="CO303"/>
  <c r="BA303"/>
  <c r="AT303"/>
  <c r="BC303" s="1"/>
  <c r="AS303"/>
  <c r="BB303" s="1"/>
  <c r="AR303"/>
  <c r="AQ303"/>
  <c r="AP303"/>
  <c r="AO303"/>
  <c r="BR303" s="1"/>
  <c r="AN303"/>
  <c r="BQ303" s="1"/>
  <c r="AM303"/>
  <c r="BP303" s="1"/>
  <c r="AL303"/>
  <c r="AK303"/>
  <c r="AJ303"/>
  <c r="AI303"/>
  <c r="EL76"/>
  <c r="EK76"/>
  <c r="EM76" s="1"/>
  <c r="EI76"/>
  <c r="EH76"/>
  <c r="EJ76" s="1"/>
  <c r="EF76"/>
  <c r="EE76"/>
  <c r="EC76"/>
  <c r="EB76"/>
  <c r="ED76" s="1"/>
  <c r="DZ76"/>
  <c r="DY76"/>
  <c r="DW76"/>
  <c r="DV76"/>
  <c r="CV76"/>
  <c r="DE76" s="1"/>
  <c r="CU76"/>
  <c r="DD76" s="1"/>
  <c r="CT76"/>
  <c r="DC76" s="1"/>
  <c r="CS76"/>
  <c r="DS76" s="1"/>
  <c r="CR76"/>
  <c r="DR76" s="1"/>
  <c r="CQ76"/>
  <c r="CP76"/>
  <c r="CO76"/>
  <c r="AT76"/>
  <c r="BC76" s="1"/>
  <c r="AS76"/>
  <c r="BB76" s="1"/>
  <c r="AR76"/>
  <c r="BA76" s="1"/>
  <c r="AQ76"/>
  <c r="AP76"/>
  <c r="AO76"/>
  <c r="BR76" s="1"/>
  <c r="AN76"/>
  <c r="BQ76" s="1"/>
  <c r="AM76"/>
  <c r="BP76" s="1"/>
  <c r="AL76"/>
  <c r="AK76"/>
  <c r="AJ76"/>
  <c r="AI76"/>
  <c r="EL75"/>
  <c r="EK75"/>
  <c r="EM75"/>
  <c r="EI75"/>
  <c r="EH75"/>
  <c r="EJ75" s="1"/>
  <c r="EF75"/>
  <c r="EE75"/>
  <c r="EG75" s="1"/>
  <c r="EC75"/>
  <c r="EB75"/>
  <c r="DZ75"/>
  <c r="DY75"/>
  <c r="EA75" s="1"/>
  <c r="DW75"/>
  <c r="DV75"/>
  <c r="CV75"/>
  <c r="DE75" s="1"/>
  <c r="CU75"/>
  <c r="DD75" s="1"/>
  <c r="CT75"/>
  <c r="DC75" s="1"/>
  <c r="CS75"/>
  <c r="DS75" s="1"/>
  <c r="CR75"/>
  <c r="DR75" s="1"/>
  <c r="CQ75"/>
  <c r="CP75"/>
  <c r="CO75"/>
  <c r="AT75"/>
  <c r="BC75" s="1"/>
  <c r="AS75"/>
  <c r="BB75" s="1"/>
  <c r="AR75"/>
  <c r="BA75" s="1"/>
  <c r="AQ75"/>
  <c r="AP75"/>
  <c r="AO75"/>
  <c r="BR75" s="1"/>
  <c r="AN75"/>
  <c r="BQ75" s="1"/>
  <c r="AM75"/>
  <c r="BP75" s="1"/>
  <c r="AL75"/>
  <c r="AK75"/>
  <c r="AJ75"/>
  <c r="AI75"/>
  <c r="EL74"/>
  <c r="EK74"/>
  <c r="EI74"/>
  <c r="EH74"/>
  <c r="EF74"/>
  <c r="EE74"/>
  <c r="EC74"/>
  <c r="EB74"/>
  <c r="ED74"/>
  <c r="DZ74"/>
  <c r="DY74"/>
  <c r="EA74" s="1"/>
  <c r="DW74"/>
  <c r="DV74"/>
  <c r="DX74" s="1"/>
  <c r="CV74"/>
  <c r="DE74" s="1"/>
  <c r="CU74"/>
  <c r="DD74" s="1"/>
  <c r="CT74"/>
  <c r="DC74" s="1"/>
  <c r="CS74"/>
  <c r="DS74" s="1"/>
  <c r="CR74"/>
  <c r="DR74" s="1"/>
  <c r="CQ74"/>
  <c r="CP74"/>
  <c r="CO74"/>
  <c r="AT74"/>
  <c r="BC74" s="1"/>
  <c r="AS74"/>
  <c r="BB74" s="1"/>
  <c r="AR74"/>
  <c r="BA74" s="1"/>
  <c r="AQ74"/>
  <c r="AP74"/>
  <c r="AO74"/>
  <c r="BR74" s="1"/>
  <c r="AN74"/>
  <c r="BQ74" s="1"/>
  <c r="AM74"/>
  <c r="BP74" s="1"/>
  <c r="AL74"/>
  <c r="AK74"/>
  <c r="AJ74"/>
  <c r="AI74"/>
  <c r="EL73"/>
  <c r="EK73"/>
  <c r="EI73"/>
  <c r="EH73"/>
  <c r="EF73"/>
  <c r="EE73"/>
  <c r="EC73"/>
  <c r="EB73"/>
  <c r="ED73"/>
  <c r="DZ73"/>
  <c r="DY73"/>
  <c r="EA73" s="1"/>
  <c r="DW73"/>
  <c r="DV73"/>
  <c r="DX73" s="1"/>
  <c r="CV73"/>
  <c r="DE73" s="1"/>
  <c r="CU73"/>
  <c r="DD73" s="1"/>
  <c r="CT73"/>
  <c r="DC73" s="1"/>
  <c r="CS73"/>
  <c r="DS73" s="1"/>
  <c r="CR73"/>
  <c r="DR73" s="1"/>
  <c r="CQ73"/>
  <c r="CP73"/>
  <c r="CO73"/>
  <c r="AT73"/>
  <c r="BC73" s="1"/>
  <c r="AS73"/>
  <c r="BB73" s="1"/>
  <c r="AR73"/>
  <c r="BA73" s="1"/>
  <c r="AQ73"/>
  <c r="AP73"/>
  <c r="AO73"/>
  <c r="BR73" s="1"/>
  <c r="AN73"/>
  <c r="BQ73" s="1"/>
  <c r="AM73"/>
  <c r="BP73" s="1"/>
  <c r="AL73"/>
  <c r="AK73"/>
  <c r="AJ73"/>
  <c r="AI73"/>
  <c r="EL72"/>
  <c r="EK72"/>
  <c r="EI72"/>
  <c r="EH72"/>
  <c r="EJ72"/>
  <c r="EF72"/>
  <c r="EE72"/>
  <c r="EG72" s="1"/>
  <c r="EC72"/>
  <c r="EB72"/>
  <c r="ED72" s="1"/>
  <c r="DZ72"/>
  <c r="DY72"/>
  <c r="DW72"/>
  <c r="DV72"/>
  <c r="DX72" s="1"/>
  <c r="CV72"/>
  <c r="DE72" s="1"/>
  <c r="CU72"/>
  <c r="DD72" s="1"/>
  <c r="CT72"/>
  <c r="DC72" s="1"/>
  <c r="CS72"/>
  <c r="DS72" s="1"/>
  <c r="CR72"/>
  <c r="DR72" s="1"/>
  <c r="CQ72"/>
  <c r="CP72"/>
  <c r="CO72"/>
  <c r="AT72"/>
  <c r="BC72" s="1"/>
  <c r="AS72"/>
  <c r="BB72" s="1"/>
  <c r="AR72"/>
  <c r="BA72" s="1"/>
  <c r="AQ72"/>
  <c r="AP72"/>
  <c r="AO72"/>
  <c r="BR72" s="1"/>
  <c r="AN72"/>
  <c r="BQ72" s="1"/>
  <c r="AM72"/>
  <c r="BP72"/>
  <c r="AL72"/>
  <c r="AK72"/>
  <c r="AJ72"/>
  <c r="AI72"/>
  <c r="EL71"/>
  <c r="EK71"/>
  <c r="EM71" s="1"/>
  <c r="EI71"/>
  <c r="EH71"/>
  <c r="EJ71" s="1"/>
  <c r="EF71"/>
  <c r="EE71"/>
  <c r="EC71"/>
  <c r="EB71"/>
  <c r="ED71" s="1"/>
  <c r="DZ71"/>
  <c r="DY71"/>
  <c r="DW71"/>
  <c r="DV71"/>
  <c r="CV71"/>
  <c r="DE71" s="1"/>
  <c r="CU71"/>
  <c r="DD71" s="1"/>
  <c r="CT71"/>
  <c r="DC71" s="1"/>
  <c r="CS71"/>
  <c r="DS71" s="1"/>
  <c r="CR71"/>
  <c r="DR71" s="1"/>
  <c r="CQ71"/>
  <c r="CP71"/>
  <c r="CO71"/>
  <c r="AT71"/>
  <c r="BC71" s="1"/>
  <c r="AS71"/>
  <c r="BB71" s="1"/>
  <c r="AR71"/>
  <c r="BA71" s="1"/>
  <c r="AQ71"/>
  <c r="AP71"/>
  <c r="AO71"/>
  <c r="BR71"/>
  <c r="AN71"/>
  <c r="BQ71" s="1"/>
  <c r="AM71"/>
  <c r="BP71" s="1"/>
  <c r="AL71"/>
  <c r="AK71"/>
  <c r="AJ71"/>
  <c r="AI71"/>
  <c r="EL70"/>
  <c r="EK70"/>
  <c r="EM70" s="1"/>
  <c r="EI70"/>
  <c r="EH70"/>
  <c r="EF70"/>
  <c r="EE70"/>
  <c r="EG70" s="1"/>
  <c r="EC70"/>
  <c r="EB70"/>
  <c r="DZ70"/>
  <c r="DY70"/>
  <c r="DW70"/>
  <c r="DV70"/>
  <c r="CV70"/>
  <c r="DE70" s="1"/>
  <c r="CU70"/>
  <c r="DD70"/>
  <c r="CT70"/>
  <c r="DC70" s="1"/>
  <c r="DT70"/>
  <c r="CS70"/>
  <c r="DS70"/>
  <c r="CR70"/>
  <c r="DR70"/>
  <c r="CQ70"/>
  <c r="CP70"/>
  <c r="CO70"/>
  <c r="AT70"/>
  <c r="BC70" s="1"/>
  <c r="AS70"/>
  <c r="BB70" s="1"/>
  <c r="AR70"/>
  <c r="BA70" s="1"/>
  <c r="AQ70"/>
  <c r="AP70"/>
  <c r="AO70"/>
  <c r="BR70" s="1"/>
  <c r="AN70"/>
  <c r="BQ70" s="1"/>
  <c r="AM70"/>
  <c r="BP70" s="1"/>
  <c r="AL70"/>
  <c r="AK70"/>
  <c r="AJ70"/>
  <c r="AI70"/>
  <c r="EL69"/>
  <c r="EK69"/>
  <c r="EM69"/>
  <c r="EI69"/>
  <c r="EH69"/>
  <c r="EJ69" s="1"/>
  <c r="EF69"/>
  <c r="EE69"/>
  <c r="EG69" s="1"/>
  <c r="EC69"/>
  <c r="EB69"/>
  <c r="DZ69"/>
  <c r="DY69"/>
  <c r="EA69" s="1"/>
  <c r="DW69"/>
  <c r="DV69"/>
  <c r="CV69"/>
  <c r="DE69" s="1"/>
  <c r="CU69"/>
  <c r="DD69" s="1"/>
  <c r="CT69"/>
  <c r="DC69" s="1"/>
  <c r="CS69"/>
  <c r="DS69" s="1"/>
  <c r="CR69"/>
  <c r="DR69" s="1"/>
  <c r="CQ69"/>
  <c r="CP69"/>
  <c r="CO69"/>
  <c r="AT69"/>
  <c r="BC69" s="1"/>
  <c r="AS69"/>
  <c r="BB69" s="1"/>
  <c r="AR69"/>
  <c r="BA69" s="1"/>
  <c r="AQ69"/>
  <c r="AP69"/>
  <c r="AO69"/>
  <c r="BR69"/>
  <c r="AN69"/>
  <c r="BQ69" s="1"/>
  <c r="AM69"/>
  <c r="BP69" s="1"/>
  <c r="AL69"/>
  <c r="AK69"/>
  <c r="AJ69"/>
  <c r="AI69"/>
  <c r="EL68"/>
  <c r="EK68"/>
  <c r="EM68" s="1"/>
  <c r="EI68"/>
  <c r="EH68"/>
  <c r="EF68"/>
  <c r="EE68"/>
  <c r="EG68" s="1"/>
  <c r="EC68"/>
  <c r="EB68"/>
  <c r="DZ68"/>
  <c r="DY68"/>
  <c r="DW68"/>
  <c r="DV68"/>
  <c r="CV68"/>
  <c r="DE68" s="1"/>
  <c r="CU68"/>
  <c r="DD68"/>
  <c r="CT68"/>
  <c r="DC68" s="1"/>
  <c r="DT68"/>
  <c r="CS68"/>
  <c r="DS68"/>
  <c r="CR68"/>
  <c r="DR68"/>
  <c r="CQ68"/>
  <c r="CP68"/>
  <c r="CO68"/>
  <c r="AT68"/>
  <c r="BC68" s="1"/>
  <c r="AS68"/>
  <c r="BB68" s="1"/>
  <c r="AR68"/>
  <c r="BA68" s="1"/>
  <c r="AQ68"/>
  <c r="AP68"/>
  <c r="AO68"/>
  <c r="BR68" s="1"/>
  <c r="AN68"/>
  <c r="BQ68" s="1"/>
  <c r="AM68"/>
  <c r="BP68" s="1"/>
  <c r="AL68"/>
  <c r="AK68"/>
  <c r="AJ68"/>
  <c r="AI68"/>
  <c r="EL67"/>
  <c r="EK67"/>
  <c r="EM67"/>
  <c r="EI67"/>
  <c r="EH67"/>
  <c r="EJ67" s="1"/>
  <c r="EF67"/>
  <c r="EE67"/>
  <c r="EG67" s="1"/>
  <c r="EC67"/>
  <c r="EB67"/>
  <c r="DZ67"/>
  <c r="DY67"/>
  <c r="EA67" s="1"/>
  <c r="DW67"/>
  <c r="DV67"/>
  <c r="CV67"/>
  <c r="DE67" s="1"/>
  <c r="CU67"/>
  <c r="DD67" s="1"/>
  <c r="CT67"/>
  <c r="DC67" s="1"/>
  <c r="CS67"/>
  <c r="DS67" s="1"/>
  <c r="CR67"/>
  <c r="DR67" s="1"/>
  <c r="CQ67"/>
  <c r="CP67"/>
  <c r="CO67"/>
  <c r="AT67"/>
  <c r="BC67" s="1"/>
  <c r="AS67"/>
  <c r="BB67" s="1"/>
  <c r="AR67"/>
  <c r="BA67" s="1"/>
  <c r="AQ67"/>
  <c r="AP67"/>
  <c r="AO67"/>
  <c r="BR67"/>
  <c r="AN67"/>
  <c r="BQ67" s="1"/>
  <c r="AM67"/>
  <c r="BP67" s="1"/>
  <c r="AL67"/>
  <c r="AK67"/>
  <c r="AJ67"/>
  <c r="AI67"/>
  <c r="EL66"/>
  <c r="EK66"/>
  <c r="EM66" s="1"/>
  <c r="EI66"/>
  <c r="EH66"/>
  <c r="EF66"/>
  <c r="EE66"/>
  <c r="EG66" s="1"/>
  <c r="EC66"/>
  <c r="EB66"/>
  <c r="DZ66"/>
  <c r="DY66"/>
  <c r="DW66"/>
  <c r="DV66"/>
  <c r="CV66"/>
  <c r="DE66" s="1"/>
  <c r="CU66"/>
  <c r="DD66"/>
  <c r="CT66"/>
  <c r="DC66" s="1"/>
  <c r="DT66"/>
  <c r="CS66"/>
  <c r="DS66"/>
  <c r="CR66"/>
  <c r="DR66"/>
  <c r="CQ66"/>
  <c r="CP66"/>
  <c r="CO66"/>
  <c r="AT66"/>
  <c r="BC66" s="1"/>
  <c r="AS66"/>
  <c r="BB66" s="1"/>
  <c r="AR66"/>
  <c r="BA66" s="1"/>
  <c r="AQ66"/>
  <c r="AP66"/>
  <c r="AO66"/>
  <c r="BR66" s="1"/>
  <c r="AN66"/>
  <c r="BQ66" s="1"/>
  <c r="AM66"/>
  <c r="BP66" s="1"/>
  <c r="AL66"/>
  <c r="AK66"/>
  <c r="AJ66"/>
  <c r="AI66"/>
  <c r="EL65"/>
  <c r="EK65"/>
  <c r="EM65"/>
  <c r="EI65"/>
  <c r="EH65"/>
  <c r="EJ65" s="1"/>
  <c r="EF65"/>
  <c r="EE65"/>
  <c r="EG65" s="1"/>
  <c r="EC65"/>
  <c r="EB65"/>
  <c r="DZ65"/>
  <c r="DY65"/>
  <c r="EA65" s="1"/>
  <c r="DW65"/>
  <c r="DV65"/>
  <c r="CV65"/>
  <c r="DE65" s="1"/>
  <c r="CU65"/>
  <c r="DD65" s="1"/>
  <c r="CT65"/>
  <c r="DC65" s="1"/>
  <c r="CS65"/>
  <c r="DS65" s="1"/>
  <c r="CR65"/>
  <c r="DR65" s="1"/>
  <c r="CQ65"/>
  <c r="CP65"/>
  <c r="CO65"/>
  <c r="AT65"/>
  <c r="BC65" s="1"/>
  <c r="AS65"/>
  <c r="BB65" s="1"/>
  <c r="AR65"/>
  <c r="BA65" s="1"/>
  <c r="AQ65"/>
  <c r="AP65"/>
  <c r="AO65"/>
  <c r="BR65"/>
  <c r="AN65"/>
  <c r="BQ65" s="1"/>
  <c r="AM65"/>
  <c r="BP65" s="1"/>
  <c r="AL65"/>
  <c r="AK65"/>
  <c r="AJ65"/>
  <c r="AI65"/>
  <c r="EL64"/>
  <c r="EK64"/>
  <c r="EM64" s="1"/>
  <c r="EI64"/>
  <c r="EH64"/>
  <c r="EF64"/>
  <c r="EE64"/>
  <c r="EG64" s="1"/>
  <c r="EC64"/>
  <c r="EB64"/>
  <c r="DZ64"/>
  <c r="DY64"/>
  <c r="DW64"/>
  <c r="DV64"/>
  <c r="CV64"/>
  <c r="DE64" s="1"/>
  <c r="CU64"/>
  <c r="DD64"/>
  <c r="CT64"/>
  <c r="DC64" s="1"/>
  <c r="DT64"/>
  <c r="CS64"/>
  <c r="DS64"/>
  <c r="CR64"/>
  <c r="DR64"/>
  <c r="CQ64"/>
  <c r="CP64"/>
  <c r="CO64"/>
  <c r="AT64"/>
  <c r="BC64" s="1"/>
  <c r="AS64"/>
  <c r="BB64" s="1"/>
  <c r="AR64"/>
  <c r="BA64" s="1"/>
  <c r="AQ64"/>
  <c r="AP64"/>
  <c r="AO64"/>
  <c r="BR64" s="1"/>
  <c r="AN64"/>
  <c r="BQ64" s="1"/>
  <c r="AM64"/>
  <c r="BP64" s="1"/>
  <c r="AL64"/>
  <c r="AK64"/>
  <c r="AJ64"/>
  <c r="AI64"/>
  <c r="EL63"/>
  <c r="EK63"/>
  <c r="EM63"/>
  <c r="EI63"/>
  <c r="EH63"/>
  <c r="EJ63" s="1"/>
  <c r="EF63"/>
  <c r="EE63"/>
  <c r="EG63" s="1"/>
  <c r="EC63"/>
  <c r="EB63"/>
  <c r="DZ63"/>
  <c r="DY63"/>
  <c r="EA63" s="1"/>
  <c r="DW63"/>
  <c r="DV63"/>
  <c r="CV63"/>
  <c r="DE63" s="1"/>
  <c r="CU63"/>
  <c r="DD63" s="1"/>
  <c r="CT63"/>
  <c r="DC63" s="1"/>
  <c r="CS63"/>
  <c r="DS63" s="1"/>
  <c r="CR63"/>
  <c r="DR63" s="1"/>
  <c r="CQ63"/>
  <c r="CP63"/>
  <c r="CO63"/>
  <c r="AT63"/>
  <c r="BC63" s="1"/>
  <c r="AS63"/>
  <c r="BB63" s="1"/>
  <c r="AR63"/>
  <c r="BA63" s="1"/>
  <c r="AQ63"/>
  <c r="AP63"/>
  <c r="AO63"/>
  <c r="BR63"/>
  <c r="AN63"/>
  <c r="BQ63" s="1"/>
  <c r="AM63"/>
  <c r="BP63" s="1"/>
  <c r="AL63"/>
  <c r="AK63"/>
  <c r="AJ63"/>
  <c r="AI63"/>
  <c r="EL62"/>
  <c r="EK62"/>
  <c r="EM62" s="1"/>
  <c r="EI62"/>
  <c r="EH62"/>
  <c r="EF62"/>
  <c r="EE62"/>
  <c r="EG62" s="1"/>
  <c r="EC62"/>
  <c r="EB62"/>
  <c r="DZ62"/>
  <c r="DY62"/>
  <c r="DW62"/>
  <c r="DV62"/>
  <c r="CV62"/>
  <c r="DE62" s="1"/>
  <c r="CU62"/>
  <c r="DD62"/>
  <c r="CT62"/>
  <c r="DC62" s="1"/>
  <c r="DT62"/>
  <c r="CS62"/>
  <c r="DS62"/>
  <c r="CR62"/>
  <c r="DR62"/>
  <c r="CQ62"/>
  <c r="CP62"/>
  <c r="CO62"/>
  <c r="AT62"/>
  <c r="BC62" s="1"/>
  <c r="AS62"/>
  <c r="BB62" s="1"/>
  <c r="AR62"/>
  <c r="BA62" s="1"/>
  <c r="AQ62"/>
  <c r="AP62"/>
  <c r="AO62"/>
  <c r="BR62" s="1"/>
  <c r="AN62"/>
  <c r="BQ62" s="1"/>
  <c r="AM62"/>
  <c r="BP62" s="1"/>
  <c r="AL62"/>
  <c r="AK62"/>
  <c r="AJ62"/>
  <c r="AI62"/>
  <c r="EL61"/>
  <c r="EK61"/>
  <c r="EM61"/>
  <c r="EI61"/>
  <c r="EH61"/>
  <c r="EJ61" s="1"/>
  <c r="EF61"/>
  <c r="EE61"/>
  <c r="EG61" s="1"/>
  <c r="EC61"/>
  <c r="EB61"/>
  <c r="DZ61"/>
  <c r="DY61"/>
  <c r="EA61" s="1"/>
  <c r="DW61"/>
  <c r="DV61"/>
  <c r="CV61"/>
  <c r="DE61" s="1"/>
  <c r="CU61"/>
  <c r="DD61" s="1"/>
  <c r="CT61"/>
  <c r="DC61" s="1"/>
  <c r="CS61"/>
  <c r="DS61" s="1"/>
  <c r="CR61"/>
  <c r="DR61" s="1"/>
  <c r="CQ61"/>
  <c r="CP61"/>
  <c r="CO61"/>
  <c r="AT61"/>
  <c r="BC61" s="1"/>
  <c r="AS61"/>
  <c r="BB61" s="1"/>
  <c r="AR61"/>
  <c r="BA61" s="1"/>
  <c r="AQ61"/>
  <c r="AP61"/>
  <c r="AO61"/>
  <c r="BR61"/>
  <c r="AN61"/>
  <c r="BQ61" s="1"/>
  <c r="AM61"/>
  <c r="BP61" s="1"/>
  <c r="AL61"/>
  <c r="AK61"/>
  <c r="AJ61"/>
  <c r="AI61"/>
  <c r="EL60"/>
  <c r="EK60"/>
  <c r="EM60" s="1"/>
  <c r="EI60"/>
  <c r="EH60"/>
  <c r="EF60"/>
  <c r="EE60"/>
  <c r="EG60" s="1"/>
  <c r="EC60"/>
  <c r="EB60"/>
  <c r="DZ60"/>
  <c r="DY60"/>
  <c r="DW60"/>
  <c r="DV60"/>
  <c r="CV60"/>
  <c r="DE60" s="1"/>
  <c r="CU60"/>
  <c r="DD60"/>
  <c r="CT60"/>
  <c r="DC60" s="1"/>
  <c r="DT60"/>
  <c r="CS60"/>
  <c r="DS60" s="1"/>
  <c r="CR60"/>
  <c r="DR60" s="1"/>
  <c r="CQ60"/>
  <c r="CP60"/>
  <c r="CO60"/>
  <c r="AT60"/>
  <c r="BC60" s="1"/>
  <c r="AS60"/>
  <c r="BB60" s="1"/>
  <c r="AR60"/>
  <c r="BA60" s="1"/>
  <c r="AQ60"/>
  <c r="AP60"/>
  <c r="AO60"/>
  <c r="BR60"/>
  <c r="AN60"/>
  <c r="BQ60" s="1"/>
  <c r="AM60"/>
  <c r="BP60" s="1"/>
  <c r="AL60"/>
  <c r="AK60"/>
  <c r="AJ60"/>
  <c r="AI60"/>
  <c r="EL59"/>
  <c r="EK59"/>
  <c r="EM59" s="1"/>
  <c r="EI59"/>
  <c r="EH59"/>
  <c r="EF59"/>
  <c r="EE59"/>
  <c r="EG59" s="1"/>
  <c r="EC59"/>
  <c r="EB59"/>
  <c r="DZ59"/>
  <c r="DY59"/>
  <c r="DW59"/>
  <c r="DV59"/>
  <c r="CV59"/>
  <c r="DE59" s="1"/>
  <c r="CU59"/>
  <c r="DD59"/>
  <c r="CT59"/>
  <c r="DC59" s="1"/>
  <c r="DT59"/>
  <c r="CS59"/>
  <c r="DS59"/>
  <c r="CR59"/>
  <c r="DR59"/>
  <c r="CQ59"/>
  <c r="CP59"/>
  <c r="CO59"/>
  <c r="AT59"/>
  <c r="BC59" s="1"/>
  <c r="AS59"/>
  <c r="BB59" s="1"/>
  <c r="AR59"/>
  <c r="BA59" s="1"/>
  <c r="AQ59"/>
  <c r="AP59"/>
  <c r="AO59"/>
  <c r="BR59" s="1"/>
  <c r="AN59"/>
  <c r="BQ59" s="1"/>
  <c r="AM59"/>
  <c r="BP59" s="1"/>
  <c r="AL59"/>
  <c r="AK59"/>
  <c r="AJ59"/>
  <c r="AI59"/>
  <c r="EL58"/>
  <c r="EK58"/>
  <c r="EM58"/>
  <c r="EI58"/>
  <c r="EH58"/>
  <c r="EJ58" s="1"/>
  <c r="EF58"/>
  <c r="EE58"/>
  <c r="EG58" s="1"/>
  <c r="EC58"/>
  <c r="EB58"/>
  <c r="DZ58"/>
  <c r="DY58"/>
  <c r="EA58" s="1"/>
  <c r="DW58"/>
  <c r="DV58"/>
  <c r="CV58"/>
  <c r="DE58" s="1"/>
  <c r="CU58"/>
  <c r="DD58" s="1"/>
  <c r="CT58"/>
  <c r="DC58" s="1"/>
  <c r="CS58"/>
  <c r="DS58" s="1"/>
  <c r="CR58"/>
  <c r="DR58" s="1"/>
  <c r="CQ58"/>
  <c r="CP58"/>
  <c r="CO58"/>
  <c r="AT58"/>
  <c r="BC58" s="1"/>
  <c r="AS58"/>
  <c r="BB58" s="1"/>
  <c r="AR58"/>
  <c r="BA58" s="1"/>
  <c r="AQ58"/>
  <c r="AP58"/>
  <c r="AO58"/>
  <c r="BR58"/>
  <c r="AN58"/>
  <c r="BQ58" s="1"/>
  <c r="AM58"/>
  <c r="BP58" s="1"/>
  <c r="AL58"/>
  <c r="AK58"/>
  <c r="AJ58"/>
  <c r="AI58"/>
  <c r="EL57"/>
  <c r="EK57"/>
  <c r="EM57" s="1"/>
  <c r="EI57"/>
  <c r="EH57"/>
  <c r="EF57"/>
  <c r="EE57"/>
  <c r="EG57" s="1"/>
  <c r="EC57"/>
  <c r="EB57"/>
  <c r="DZ57"/>
  <c r="DY57"/>
  <c r="DW57"/>
  <c r="DV57"/>
  <c r="CV57"/>
  <c r="DE57" s="1"/>
  <c r="CU57"/>
  <c r="DD57"/>
  <c r="CT57"/>
  <c r="DC57" s="1"/>
  <c r="DT57"/>
  <c r="CS57"/>
  <c r="DS57"/>
  <c r="CR57"/>
  <c r="DR57"/>
  <c r="CQ57"/>
  <c r="CP57"/>
  <c r="CO57"/>
  <c r="BQ57"/>
  <c r="AT57"/>
  <c r="BC57" s="1"/>
  <c r="AS57"/>
  <c r="BB57" s="1"/>
  <c r="AR57"/>
  <c r="BA57" s="1"/>
  <c r="AQ57"/>
  <c r="AP57"/>
  <c r="AO57"/>
  <c r="BR57" s="1"/>
  <c r="AN57"/>
  <c r="AM57"/>
  <c r="BP57" s="1"/>
  <c r="AL57"/>
  <c r="AK57"/>
  <c r="AJ57"/>
  <c r="AI57"/>
  <c r="EL56"/>
  <c r="EK56"/>
  <c r="EM56" s="1"/>
  <c r="EI56"/>
  <c r="EH56"/>
  <c r="EF56"/>
  <c r="EE56"/>
  <c r="EC56"/>
  <c r="EB56"/>
  <c r="DZ56"/>
  <c r="DY56"/>
  <c r="EA56"/>
  <c r="DW56"/>
  <c r="DV56"/>
  <c r="DX56" s="1"/>
  <c r="CV56"/>
  <c r="DE56" s="1"/>
  <c r="CU56"/>
  <c r="DD56" s="1"/>
  <c r="CT56"/>
  <c r="CS56"/>
  <c r="DS56" s="1"/>
  <c r="CR56"/>
  <c r="DR56" s="1"/>
  <c r="CQ56"/>
  <c r="CP56"/>
  <c r="CO56"/>
  <c r="AT56"/>
  <c r="BC56" s="1"/>
  <c r="AS56"/>
  <c r="BB56" s="1"/>
  <c r="AR56"/>
  <c r="BA56" s="1"/>
  <c r="AQ56"/>
  <c r="AP56"/>
  <c r="AO56"/>
  <c r="BR56" s="1"/>
  <c r="AN56"/>
  <c r="BQ56" s="1"/>
  <c r="AM56"/>
  <c r="BP56" s="1"/>
  <c r="AL56"/>
  <c r="AK56"/>
  <c r="AJ56"/>
  <c r="AI56"/>
  <c r="EL55"/>
  <c r="EK55"/>
  <c r="EI55"/>
  <c r="EH55"/>
  <c r="EF55"/>
  <c r="EE55"/>
  <c r="EG55"/>
  <c r="EC55"/>
  <c r="EB55"/>
  <c r="ED55" s="1"/>
  <c r="DZ55"/>
  <c r="DY55"/>
  <c r="EA55" s="1"/>
  <c r="DW55"/>
  <c r="DV55"/>
  <c r="CV55"/>
  <c r="DE55" s="1"/>
  <c r="CU55"/>
  <c r="DD55" s="1"/>
  <c r="CT55"/>
  <c r="DC55" s="1"/>
  <c r="CS55"/>
  <c r="DS55" s="1"/>
  <c r="CR55"/>
  <c r="DR55" s="1"/>
  <c r="CQ55"/>
  <c r="CP55"/>
  <c r="CO55"/>
  <c r="AT55"/>
  <c r="BC55" s="1"/>
  <c r="AS55"/>
  <c r="BB55" s="1"/>
  <c r="AR55"/>
  <c r="BA55" s="1"/>
  <c r="AQ55"/>
  <c r="AP55"/>
  <c r="AO55"/>
  <c r="BR55" s="1"/>
  <c r="AN55"/>
  <c r="BQ55" s="1"/>
  <c r="AM55"/>
  <c r="BP55" s="1"/>
  <c r="AL55"/>
  <c r="AK55"/>
  <c r="AJ55"/>
  <c r="AI55"/>
  <c r="EL54"/>
  <c r="EK54"/>
  <c r="EM54"/>
  <c r="EI54"/>
  <c r="EH54"/>
  <c r="EJ54" s="1"/>
  <c r="EF54"/>
  <c r="EE54"/>
  <c r="EC54"/>
  <c r="EB54"/>
  <c r="ED54" s="1"/>
  <c r="DZ54"/>
  <c r="DY54"/>
  <c r="DW54"/>
  <c r="DV54"/>
  <c r="DX54" s="1"/>
  <c r="CV54"/>
  <c r="DE54" s="1"/>
  <c r="CU54"/>
  <c r="DD54" s="1"/>
  <c r="CT54"/>
  <c r="DT54" s="1"/>
  <c r="CS54"/>
  <c r="DS54" s="1"/>
  <c r="CR54"/>
  <c r="DR54" s="1"/>
  <c r="CQ54"/>
  <c r="CP54"/>
  <c r="CO54"/>
  <c r="AT54"/>
  <c r="BC54" s="1"/>
  <c r="AS54"/>
  <c r="BB54" s="1"/>
  <c r="AR54"/>
  <c r="BA54" s="1"/>
  <c r="AQ54"/>
  <c r="AP54"/>
  <c r="AO54"/>
  <c r="BR54" s="1"/>
  <c r="AN54"/>
  <c r="BQ54" s="1"/>
  <c r="AM54"/>
  <c r="BP54"/>
  <c r="AL54"/>
  <c r="AK54"/>
  <c r="AJ54"/>
  <c r="AI54"/>
  <c r="EL53"/>
  <c r="EK53"/>
  <c r="EI53"/>
  <c r="EH53"/>
  <c r="EJ53" s="1"/>
  <c r="EF53"/>
  <c r="EE53"/>
  <c r="EG53" s="1"/>
  <c r="EC53"/>
  <c r="EB53"/>
  <c r="DZ53"/>
  <c r="DY53"/>
  <c r="DW53"/>
  <c r="DV53"/>
  <c r="DX53" s="1"/>
  <c r="CV53"/>
  <c r="DE53" s="1"/>
  <c r="CU53"/>
  <c r="DD53" s="1"/>
  <c r="CT53"/>
  <c r="DT53" s="1"/>
  <c r="CS53"/>
  <c r="DS53" s="1"/>
  <c r="CR53"/>
  <c r="DR53" s="1"/>
  <c r="CQ53"/>
  <c r="CP53"/>
  <c r="CO53"/>
  <c r="AT53"/>
  <c r="BC53" s="1"/>
  <c r="AS53"/>
  <c r="BB53" s="1"/>
  <c r="AR53"/>
  <c r="BA53" s="1"/>
  <c r="AQ53"/>
  <c r="AP53"/>
  <c r="AO53"/>
  <c r="BR53" s="1"/>
  <c r="AN53"/>
  <c r="BQ53" s="1"/>
  <c r="AM53"/>
  <c r="BP53"/>
  <c r="AL53"/>
  <c r="AK53"/>
  <c r="AJ53"/>
  <c r="AI53"/>
  <c r="EL52"/>
  <c r="EK52"/>
  <c r="EM52" s="1"/>
  <c r="EI52"/>
  <c r="EH52"/>
  <c r="EJ52" s="1"/>
  <c r="EF52"/>
  <c r="EE52"/>
  <c r="EC52"/>
  <c r="EB52"/>
  <c r="DZ52"/>
  <c r="DY52"/>
  <c r="EA52" s="1"/>
  <c r="DW52"/>
  <c r="DV52"/>
  <c r="CV52"/>
  <c r="DE52" s="1"/>
  <c r="CU52"/>
  <c r="DD52" s="1"/>
  <c r="CT52"/>
  <c r="CS52"/>
  <c r="DS52" s="1"/>
  <c r="CR52"/>
  <c r="DR52" s="1"/>
  <c r="CQ52"/>
  <c r="CP52"/>
  <c r="CO52"/>
  <c r="AT52"/>
  <c r="BC52" s="1"/>
  <c r="AS52"/>
  <c r="BB52" s="1"/>
  <c r="AR52"/>
  <c r="BA52" s="1"/>
  <c r="AQ52"/>
  <c r="AP52"/>
  <c r="AO52"/>
  <c r="BR52"/>
  <c r="AN52"/>
  <c r="BQ52" s="1"/>
  <c r="AM52"/>
  <c r="BP52" s="1"/>
  <c r="AL52"/>
  <c r="AK52"/>
  <c r="AJ52"/>
  <c r="AI52"/>
  <c r="EL51"/>
  <c r="EK51"/>
  <c r="EI51"/>
  <c r="EH51"/>
  <c r="EJ51" s="1"/>
  <c r="EF51"/>
  <c r="EE51"/>
  <c r="EC51"/>
  <c r="EB51"/>
  <c r="ED51" s="1"/>
  <c r="DZ51"/>
  <c r="DY51"/>
  <c r="DW51"/>
  <c r="DV51"/>
  <c r="CV51"/>
  <c r="DE51" s="1"/>
  <c r="CU51"/>
  <c r="DD51" s="1"/>
  <c r="CT51"/>
  <c r="CS51"/>
  <c r="DS51" s="1"/>
  <c r="CR51"/>
  <c r="DR51" s="1"/>
  <c r="CQ51"/>
  <c r="CP51"/>
  <c r="CO51"/>
  <c r="AT51"/>
  <c r="BC51" s="1"/>
  <c r="AS51"/>
  <c r="BB51" s="1"/>
  <c r="AR51"/>
  <c r="BA51" s="1"/>
  <c r="AQ51"/>
  <c r="AP51"/>
  <c r="AO51"/>
  <c r="BR51"/>
  <c r="AN51"/>
  <c r="BQ51" s="1"/>
  <c r="AM51"/>
  <c r="BP51" s="1"/>
  <c r="AL51"/>
  <c r="AK51"/>
  <c r="AJ51"/>
  <c r="AI51"/>
  <c r="EL50"/>
  <c r="EK50"/>
  <c r="EM50" s="1"/>
  <c r="EI50"/>
  <c r="EH50"/>
  <c r="EF50"/>
  <c r="EE50"/>
  <c r="EC50"/>
  <c r="EB50"/>
  <c r="ED50" s="1"/>
  <c r="DZ50"/>
  <c r="DY50"/>
  <c r="DW50"/>
  <c r="DV50"/>
  <c r="CV50"/>
  <c r="DE50" s="1"/>
  <c r="CU50"/>
  <c r="DD50" s="1"/>
  <c r="CT50"/>
  <c r="DT50" s="1"/>
  <c r="CS50"/>
  <c r="DS50" s="1"/>
  <c r="CR50"/>
  <c r="DR50" s="1"/>
  <c r="CQ50"/>
  <c r="CP50"/>
  <c r="CO50"/>
  <c r="AT50"/>
  <c r="BC50" s="1"/>
  <c r="AS50"/>
  <c r="BB50"/>
  <c r="AR50"/>
  <c r="BA50" s="1"/>
  <c r="AQ50"/>
  <c r="AP50"/>
  <c r="AO50"/>
  <c r="BR50" s="1"/>
  <c r="AN50"/>
  <c r="BQ50" s="1"/>
  <c r="AM50"/>
  <c r="BP50" s="1"/>
  <c r="AL50"/>
  <c r="AK50"/>
  <c r="AJ50"/>
  <c r="AI50"/>
  <c r="EL49"/>
  <c r="EK49"/>
  <c r="EI49"/>
  <c r="EH49"/>
  <c r="EF49"/>
  <c r="EE49"/>
  <c r="EG49" s="1"/>
  <c r="EC49"/>
  <c r="EB49"/>
  <c r="DZ49"/>
  <c r="DY49"/>
  <c r="DW49"/>
  <c r="DV49"/>
  <c r="CV49"/>
  <c r="DE49" s="1"/>
  <c r="CU49"/>
  <c r="DD49" s="1"/>
  <c r="CT49"/>
  <c r="DT49" s="1"/>
  <c r="CS49"/>
  <c r="DS49" s="1"/>
  <c r="CR49"/>
  <c r="DR49" s="1"/>
  <c r="CQ49"/>
  <c r="CP49"/>
  <c r="CO49"/>
  <c r="AT49"/>
  <c r="BC49" s="1"/>
  <c r="AS49"/>
  <c r="BB49"/>
  <c r="AR49"/>
  <c r="BA49" s="1"/>
  <c r="AQ49"/>
  <c r="AP49"/>
  <c r="AO49"/>
  <c r="BR49" s="1"/>
  <c r="AN49"/>
  <c r="BQ49" s="1"/>
  <c r="AM49"/>
  <c r="BP49" s="1"/>
  <c r="AL49"/>
  <c r="AK49"/>
  <c r="AJ49"/>
  <c r="AI49"/>
  <c r="EL48"/>
  <c r="EK48"/>
  <c r="EI48"/>
  <c r="EH48"/>
  <c r="EJ48" s="1"/>
  <c r="EF48"/>
  <c r="EE48"/>
  <c r="EC48"/>
  <c r="EB48"/>
  <c r="DZ48"/>
  <c r="DY48"/>
  <c r="DW48"/>
  <c r="DV48"/>
  <c r="CV48"/>
  <c r="DE48" s="1"/>
  <c r="CU48"/>
  <c r="DD48"/>
  <c r="CT48"/>
  <c r="DC48" s="1"/>
  <c r="DT48"/>
  <c r="CS48"/>
  <c r="DS48"/>
  <c r="CR48"/>
  <c r="DR48"/>
  <c r="CQ48"/>
  <c r="CP48"/>
  <c r="CO48"/>
  <c r="BQ48"/>
  <c r="AT48"/>
  <c r="BC48" s="1"/>
  <c r="AS48"/>
  <c r="BB48" s="1"/>
  <c r="AR48"/>
  <c r="BA48" s="1"/>
  <c r="AQ48"/>
  <c r="AP48"/>
  <c r="AO48"/>
  <c r="BR48" s="1"/>
  <c r="AN48"/>
  <c r="AM48"/>
  <c r="BP48" s="1"/>
  <c r="AL48"/>
  <c r="AK48"/>
  <c r="AJ48"/>
  <c r="AI48"/>
  <c r="EL47"/>
  <c r="EK47"/>
  <c r="EM47" s="1"/>
  <c r="EI47"/>
  <c r="EH47"/>
  <c r="EF47"/>
  <c r="EE47"/>
  <c r="EC47"/>
  <c r="EB47"/>
  <c r="DZ47"/>
  <c r="DY47"/>
  <c r="EA47"/>
  <c r="DW47"/>
  <c r="DV47"/>
  <c r="DX47" s="1"/>
  <c r="CV47"/>
  <c r="DE47" s="1"/>
  <c r="CU47"/>
  <c r="DD47" s="1"/>
  <c r="CT47"/>
  <c r="CS47"/>
  <c r="DS47" s="1"/>
  <c r="CR47"/>
  <c r="DR47" s="1"/>
  <c r="CQ47"/>
  <c r="CP47"/>
  <c r="CO47"/>
  <c r="AT47"/>
  <c r="BC47" s="1"/>
  <c r="AS47"/>
  <c r="BB47" s="1"/>
  <c r="AR47"/>
  <c r="BA47" s="1"/>
  <c r="AQ47"/>
  <c r="AP47"/>
  <c r="AO47"/>
  <c r="BR47"/>
  <c r="AN47"/>
  <c r="BQ47" s="1"/>
  <c r="AM47"/>
  <c r="BP47" s="1"/>
  <c r="AL47"/>
  <c r="AK47"/>
  <c r="AJ47"/>
  <c r="AI47"/>
  <c r="EL46"/>
  <c r="EK46"/>
  <c r="EM46" s="1"/>
  <c r="EI46"/>
  <c r="EH46"/>
  <c r="EF46"/>
  <c r="EE46"/>
  <c r="EG46" s="1"/>
  <c r="EC46"/>
  <c r="EB46"/>
  <c r="DZ46"/>
  <c r="DY46"/>
  <c r="DW46"/>
  <c r="DV46"/>
  <c r="CV46"/>
  <c r="DE46" s="1"/>
  <c r="CU46"/>
  <c r="DD46"/>
  <c r="CT46"/>
  <c r="DC46" s="1"/>
  <c r="DT46"/>
  <c r="CS46"/>
  <c r="DS46"/>
  <c r="CR46"/>
  <c r="DR46"/>
  <c r="CQ46"/>
  <c r="CP46"/>
  <c r="CO46"/>
  <c r="BQ46"/>
  <c r="AT46"/>
  <c r="BC46" s="1"/>
  <c r="AS46"/>
  <c r="BB46" s="1"/>
  <c r="AR46"/>
  <c r="BA46" s="1"/>
  <c r="AQ46"/>
  <c r="AP46"/>
  <c r="AO46"/>
  <c r="BR46" s="1"/>
  <c r="AN46"/>
  <c r="AM46"/>
  <c r="BP46" s="1"/>
  <c r="AL46"/>
  <c r="AK46"/>
  <c r="AJ46"/>
  <c r="AI46"/>
  <c r="EL45"/>
  <c r="EK45"/>
  <c r="EM45" s="1"/>
  <c r="EI45"/>
  <c r="EH45"/>
  <c r="EF45"/>
  <c r="EE45"/>
  <c r="EC45"/>
  <c r="EB45"/>
  <c r="DZ45"/>
  <c r="DY45"/>
  <c r="EA45"/>
  <c r="DW45"/>
  <c r="DV45"/>
  <c r="DX45" s="1"/>
  <c r="CV45"/>
  <c r="DE45" s="1"/>
  <c r="CU45"/>
  <c r="DD45" s="1"/>
  <c r="CT45"/>
  <c r="CS45"/>
  <c r="DS45" s="1"/>
  <c r="CR45"/>
  <c r="DR45" s="1"/>
  <c r="CQ45"/>
  <c r="CP45"/>
  <c r="CO45"/>
  <c r="AT45"/>
  <c r="BC45" s="1"/>
  <c r="AS45"/>
  <c r="BB45" s="1"/>
  <c r="AR45"/>
  <c r="BA45" s="1"/>
  <c r="AQ45"/>
  <c r="AP45"/>
  <c r="AO45"/>
  <c r="BR45"/>
  <c r="AN45"/>
  <c r="BQ45" s="1"/>
  <c r="AM45"/>
  <c r="BP45" s="1"/>
  <c r="AL45"/>
  <c r="AK45"/>
  <c r="AJ45"/>
  <c r="AI45"/>
  <c r="EK153"/>
  <c r="EI153"/>
  <c r="EH153"/>
  <c r="EF153"/>
  <c r="EE153"/>
  <c r="EC153"/>
  <c r="EB153"/>
  <c r="DZ153"/>
  <c r="DY153"/>
  <c r="EA153"/>
  <c r="DW153"/>
  <c r="DV153"/>
  <c r="DX153" s="1"/>
  <c r="DK153"/>
  <c r="EL153" s="1"/>
  <c r="CV153"/>
  <c r="DE153" s="1"/>
  <c r="CT153"/>
  <c r="DT153" s="1"/>
  <c r="CS153"/>
  <c r="DS153" s="1"/>
  <c r="CR153"/>
  <c r="DR153" s="1"/>
  <c r="CQ153"/>
  <c r="CP153"/>
  <c r="CO153"/>
  <c r="CE153"/>
  <c r="CU153"/>
  <c r="DD153" s="1"/>
  <c r="AT153"/>
  <c r="BC153" s="1"/>
  <c r="AS153"/>
  <c r="BB153" s="1"/>
  <c r="AR153"/>
  <c r="BA153" s="1"/>
  <c r="AQ153"/>
  <c r="AP153"/>
  <c r="AO153"/>
  <c r="BR153" s="1"/>
  <c r="AN153"/>
  <c r="BQ153" s="1"/>
  <c r="AM153"/>
  <c r="BP153" s="1"/>
  <c r="AL153"/>
  <c r="AK153"/>
  <c r="AJ153"/>
  <c r="AI153"/>
  <c r="EK152"/>
  <c r="EI152"/>
  <c r="EJ152" s="1"/>
  <c r="EH152"/>
  <c r="EF152"/>
  <c r="EE152"/>
  <c r="EC152"/>
  <c r="ED152" s="1"/>
  <c r="EB152"/>
  <c r="DZ152"/>
  <c r="DY152"/>
  <c r="DW152"/>
  <c r="DX152" s="1"/>
  <c r="DV152"/>
  <c r="DK152"/>
  <c r="EL152" s="1"/>
  <c r="EM152" s="1"/>
  <c r="CV152"/>
  <c r="DE152" s="1"/>
  <c r="CU152"/>
  <c r="DD152" s="1"/>
  <c r="CT152"/>
  <c r="DT152" s="1"/>
  <c r="CS152"/>
  <c r="DS152" s="1"/>
  <c r="CR152"/>
  <c r="DR152" s="1"/>
  <c r="CQ152"/>
  <c r="CP152"/>
  <c r="CO152"/>
  <c r="AT152"/>
  <c r="BC152" s="1"/>
  <c r="AS152"/>
  <c r="BB152" s="1"/>
  <c r="AR152"/>
  <c r="BA152" s="1"/>
  <c r="AQ152"/>
  <c r="AP152"/>
  <c r="AO152"/>
  <c r="BR152" s="1"/>
  <c r="AN152"/>
  <c r="BQ152" s="1"/>
  <c r="AM152"/>
  <c r="BP152" s="1"/>
  <c r="AL152"/>
  <c r="AK152"/>
  <c r="AJ152"/>
  <c r="AI152"/>
  <c r="EK151"/>
  <c r="EI151"/>
  <c r="EH151"/>
  <c r="EF151"/>
  <c r="EE151"/>
  <c r="EG151"/>
  <c r="EC151"/>
  <c r="EB151"/>
  <c r="ED151" s="1"/>
  <c r="DZ151"/>
  <c r="DY151"/>
  <c r="EA151" s="1"/>
  <c r="DW151"/>
  <c r="DV151"/>
  <c r="DK151"/>
  <c r="EL151" s="1"/>
  <c r="EM151" s="1"/>
  <c r="CV151"/>
  <c r="DE151" s="1"/>
  <c r="CT151"/>
  <c r="DT151" s="1"/>
  <c r="CS151"/>
  <c r="DS151" s="1"/>
  <c r="CR151"/>
  <c r="DR151" s="1"/>
  <c r="CQ151"/>
  <c r="CP151"/>
  <c r="CO151"/>
  <c r="CE151"/>
  <c r="CU151" s="1"/>
  <c r="DD151" s="1"/>
  <c r="AT151"/>
  <c r="BC151" s="1"/>
  <c r="AS151"/>
  <c r="BB151" s="1"/>
  <c r="AR151"/>
  <c r="BA151" s="1"/>
  <c r="AQ151"/>
  <c r="AP151"/>
  <c r="AO151"/>
  <c r="BR151" s="1"/>
  <c r="AN151"/>
  <c r="BQ151" s="1"/>
  <c r="AM151"/>
  <c r="BP151" s="1"/>
  <c r="AL151"/>
  <c r="AK151"/>
  <c r="AJ151"/>
  <c r="AI151"/>
  <c r="EK150"/>
  <c r="EI150"/>
  <c r="EH150"/>
  <c r="EJ150" s="1"/>
  <c r="EF150"/>
  <c r="EE150"/>
  <c r="EC150"/>
  <c r="EB150"/>
  <c r="ED150" s="1"/>
  <c r="DZ150"/>
  <c r="DY150"/>
  <c r="DW150"/>
  <c r="DV150"/>
  <c r="DK150"/>
  <c r="EL150" s="1"/>
  <c r="CV150"/>
  <c r="DE150" s="1"/>
  <c r="CT150"/>
  <c r="CS150"/>
  <c r="DS150" s="1"/>
  <c r="CR150"/>
  <c r="DR150" s="1"/>
  <c r="CQ150"/>
  <c r="CP150"/>
  <c r="CO150"/>
  <c r="CE150"/>
  <c r="CU150" s="1"/>
  <c r="DD150" s="1"/>
  <c r="AT150"/>
  <c r="BC150" s="1"/>
  <c r="AS150"/>
  <c r="BB150" s="1"/>
  <c r="AR150"/>
  <c r="BA150" s="1"/>
  <c r="AQ150"/>
  <c r="AP150"/>
  <c r="AO150"/>
  <c r="BR150" s="1"/>
  <c r="AN150"/>
  <c r="BQ150" s="1"/>
  <c r="AM150"/>
  <c r="BP150" s="1"/>
  <c r="AL150"/>
  <c r="AK150"/>
  <c r="AJ150"/>
  <c r="AI150"/>
  <c r="EK149"/>
  <c r="EI149"/>
  <c r="EH149"/>
  <c r="EF149"/>
  <c r="EE149"/>
  <c r="EC149"/>
  <c r="EB149"/>
  <c r="DZ149"/>
  <c r="DY149"/>
  <c r="EA149"/>
  <c r="DW149"/>
  <c r="DV149"/>
  <c r="DX149" s="1"/>
  <c r="DK149"/>
  <c r="EL149" s="1"/>
  <c r="CV149"/>
  <c r="DE149" s="1"/>
  <c r="CT149"/>
  <c r="DT149" s="1"/>
  <c r="CS149"/>
  <c r="DS149" s="1"/>
  <c r="CR149"/>
  <c r="DR149" s="1"/>
  <c r="CQ149"/>
  <c r="CP149"/>
  <c r="CO149"/>
  <c r="CE149"/>
  <c r="CU149"/>
  <c r="DD149" s="1"/>
  <c r="AT149"/>
  <c r="BC149" s="1"/>
  <c r="AS149"/>
  <c r="BB149" s="1"/>
  <c r="AR149"/>
  <c r="BA149" s="1"/>
  <c r="AQ149"/>
  <c r="AP149"/>
  <c r="AO149"/>
  <c r="BR149" s="1"/>
  <c r="AN149"/>
  <c r="BQ149" s="1"/>
  <c r="AM149"/>
  <c r="BP149" s="1"/>
  <c r="AL149"/>
  <c r="AK149"/>
  <c r="AJ149"/>
  <c r="AI149"/>
  <c r="EK148"/>
  <c r="EI148"/>
  <c r="EH148"/>
  <c r="EJ148"/>
  <c r="EF148"/>
  <c r="EE148"/>
  <c r="EG148" s="1"/>
  <c r="EC148"/>
  <c r="EB148"/>
  <c r="ED148" s="1"/>
  <c r="DZ148"/>
  <c r="DY148"/>
  <c r="DW148"/>
  <c r="DV148"/>
  <c r="DX148" s="1"/>
  <c r="DK148"/>
  <c r="EL148" s="1"/>
  <c r="CV148"/>
  <c r="DE148" s="1"/>
  <c r="CU148"/>
  <c r="DD148" s="1"/>
  <c r="CT148"/>
  <c r="DT148" s="1"/>
  <c r="CS148"/>
  <c r="DS148" s="1"/>
  <c r="CR148"/>
  <c r="DR148" s="1"/>
  <c r="CQ148"/>
  <c r="CP148"/>
  <c r="CO148"/>
  <c r="AT148"/>
  <c r="BC148" s="1"/>
  <c r="AS148"/>
  <c r="BB148" s="1"/>
  <c r="AR148"/>
  <c r="BA148" s="1"/>
  <c r="AQ148"/>
  <c r="AP148"/>
  <c r="AO148"/>
  <c r="BR148" s="1"/>
  <c r="AN148"/>
  <c r="BQ148" s="1"/>
  <c r="AM148"/>
  <c r="BP148" s="1"/>
  <c r="AL148"/>
  <c r="AK148"/>
  <c r="AJ148"/>
  <c r="AI148"/>
  <c r="EK147"/>
  <c r="EI147"/>
  <c r="EH147"/>
  <c r="EF147"/>
  <c r="EE147"/>
  <c r="EC147"/>
  <c r="EB147"/>
  <c r="DZ147"/>
  <c r="DY147"/>
  <c r="DW147"/>
  <c r="DV147"/>
  <c r="DK147"/>
  <c r="EL147" s="1"/>
  <c r="CV147"/>
  <c r="DE147" s="1"/>
  <c r="CT147"/>
  <c r="DT147" s="1"/>
  <c r="CS147"/>
  <c r="DS147" s="1"/>
  <c r="CR147"/>
  <c r="DR147" s="1"/>
  <c r="CQ147"/>
  <c r="CP147"/>
  <c r="CO147"/>
  <c r="CE147"/>
  <c r="CU147" s="1"/>
  <c r="DD147" s="1"/>
  <c r="AT147"/>
  <c r="BC147" s="1"/>
  <c r="AS147"/>
  <c r="BB147" s="1"/>
  <c r="AR147"/>
  <c r="BA147" s="1"/>
  <c r="AQ147"/>
  <c r="AP147"/>
  <c r="AO147"/>
  <c r="BR147" s="1"/>
  <c r="AN147"/>
  <c r="BQ147" s="1"/>
  <c r="AM147"/>
  <c r="BP147" s="1"/>
  <c r="AL147"/>
  <c r="AK147"/>
  <c r="AJ147"/>
  <c r="AI147"/>
  <c r="EK146"/>
  <c r="EI146"/>
  <c r="EH146"/>
  <c r="EF146"/>
  <c r="EE146"/>
  <c r="EC146"/>
  <c r="EB146"/>
  <c r="DZ146"/>
  <c r="DY146"/>
  <c r="DW146"/>
  <c r="DV146"/>
  <c r="DK146"/>
  <c r="EL146" s="1"/>
  <c r="CV146"/>
  <c r="DE146" s="1"/>
  <c r="CT146"/>
  <c r="DT146" s="1"/>
  <c r="CS146"/>
  <c r="DS146" s="1"/>
  <c r="CR146"/>
  <c r="DR146" s="1"/>
  <c r="CQ146"/>
  <c r="CP146"/>
  <c r="CO146"/>
  <c r="CE146"/>
  <c r="CU146" s="1"/>
  <c r="DD146" s="1"/>
  <c r="AT146"/>
  <c r="BC146" s="1"/>
  <c r="AS146"/>
  <c r="BB146" s="1"/>
  <c r="AR146"/>
  <c r="BA146" s="1"/>
  <c r="AQ146"/>
  <c r="AP146"/>
  <c r="AO146"/>
  <c r="BR146" s="1"/>
  <c r="AN146"/>
  <c r="BQ146" s="1"/>
  <c r="AM146"/>
  <c r="BP146" s="1"/>
  <c r="AL146"/>
  <c r="AK146"/>
  <c r="AJ146"/>
  <c r="AI146"/>
  <c r="EK145"/>
  <c r="EI145"/>
  <c r="EH145"/>
  <c r="EF145"/>
  <c r="EE145"/>
  <c r="EG145" s="1"/>
  <c r="EC145"/>
  <c r="EB145"/>
  <c r="DZ145"/>
  <c r="DY145"/>
  <c r="EA145" s="1"/>
  <c r="DW145"/>
  <c r="DV145"/>
  <c r="DK145"/>
  <c r="EL145"/>
  <c r="CV145"/>
  <c r="DE145"/>
  <c r="CT145"/>
  <c r="DT145"/>
  <c r="CS145"/>
  <c r="DS145"/>
  <c r="CR145"/>
  <c r="DR145"/>
  <c r="CQ145"/>
  <c r="CP145"/>
  <c r="CO145"/>
  <c r="CE145"/>
  <c r="CU145" s="1"/>
  <c r="DD145" s="1"/>
  <c r="AT145"/>
  <c r="BC145"/>
  <c r="AS145"/>
  <c r="BB145"/>
  <c r="AR145"/>
  <c r="BA145"/>
  <c r="AQ145"/>
  <c r="AP145"/>
  <c r="AO145"/>
  <c r="BR145"/>
  <c r="AN145"/>
  <c r="BQ145"/>
  <c r="AM145"/>
  <c r="BP145"/>
  <c r="AL145"/>
  <c r="AK145"/>
  <c r="AJ145"/>
  <c r="AI145"/>
  <c r="EK144"/>
  <c r="EI144"/>
  <c r="EJ144" s="1"/>
  <c r="EH144"/>
  <c r="EF144"/>
  <c r="EE144"/>
  <c r="EC144"/>
  <c r="ED144" s="1"/>
  <c r="EB144"/>
  <c r="DZ144"/>
  <c r="DY144"/>
  <c r="DW144"/>
  <c r="DX144" s="1"/>
  <c r="DV144"/>
  <c r="DK144"/>
  <c r="EL144" s="1"/>
  <c r="EM144" s="1"/>
  <c r="CV144"/>
  <c r="DE144" s="1"/>
  <c r="CT144"/>
  <c r="DT144" s="1"/>
  <c r="CS144"/>
  <c r="DS144" s="1"/>
  <c r="CR144"/>
  <c r="DR144" s="1"/>
  <c r="CQ144"/>
  <c r="CP144"/>
  <c r="CO144"/>
  <c r="CE144"/>
  <c r="CU144" s="1"/>
  <c r="DD144" s="1"/>
  <c r="AT144"/>
  <c r="BC144" s="1"/>
  <c r="AS144"/>
  <c r="BB144" s="1"/>
  <c r="AR144"/>
  <c r="BA144" s="1"/>
  <c r="AQ144"/>
  <c r="AP144"/>
  <c r="AO144"/>
  <c r="BR144" s="1"/>
  <c r="AN144"/>
  <c r="BQ144" s="1"/>
  <c r="AM144"/>
  <c r="BP144" s="1"/>
  <c r="AL144"/>
  <c r="AK144"/>
  <c r="AJ144"/>
  <c r="AI144"/>
  <c r="EK143"/>
  <c r="EI143"/>
  <c r="EH143"/>
  <c r="EF143"/>
  <c r="EE143"/>
  <c r="EC143"/>
  <c r="EB143"/>
  <c r="DZ143"/>
  <c r="DY143"/>
  <c r="DW143"/>
  <c r="DV143"/>
  <c r="DK143"/>
  <c r="EL143" s="1"/>
  <c r="EM143" s="1"/>
  <c r="CV143"/>
  <c r="DE143" s="1"/>
  <c r="CT143"/>
  <c r="DT143" s="1"/>
  <c r="CS143"/>
  <c r="DS143" s="1"/>
  <c r="CR143"/>
  <c r="DR143" s="1"/>
  <c r="CQ143"/>
  <c r="CP143"/>
  <c r="CO143"/>
  <c r="CE143"/>
  <c r="CU143" s="1"/>
  <c r="DD143" s="1"/>
  <c r="AT143"/>
  <c r="BC143" s="1"/>
  <c r="AS143"/>
  <c r="BB143" s="1"/>
  <c r="AR143"/>
  <c r="BA143" s="1"/>
  <c r="AQ143"/>
  <c r="AP143"/>
  <c r="AO143"/>
  <c r="BR143" s="1"/>
  <c r="AN143"/>
  <c r="BQ143" s="1"/>
  <c r="AM143"/>
  <c r="BP143" s="1"/>
  <c r="AL143"/>
  <c r="AK143"/>
  <c r="AJ143"/>
  <c r="AI143"/>
  <c r="EK142"/>
  <c r="EI142"/>
  <c r="EH142"/>
  <c r="EF142"/>
  <c r="EE142"/>
  <c r="EC142"/>
  <c r="EB142"/>
  <c r="DZ142"/>
  <c r="DY142"/>
  <c r="DW142"/>
  <c r="DV142"/>
  <c r="DK142"/>
  <c r="EL142" s="1"/>
  <c r="CV142"/>
  <c r="DE142" s="1"/>
  <c r="CT142"/>
  <c r="DT142" s="1"/>
  <c r="CS142"/>
  <c r="DS142" s="1"/>
  <c r="CR142"/>
  <c r="DR142" s="1"/>
  <c r="CQ142"/>
  <c r="CP142"/>
  <c r="CO142"/>
  <c r="CE142"/>
  <c r="CU142" s="1"/>
  <c r="DD142" s="1"/>
  <c r="AT142"/>
  <c r="BC142" s="1"/>
  <c r="AS142"/>
  <c r="BB142" s="1"/>
  <c r="AR142"/>
  <c r="BA142" s="1"/>
  <c r="AQ142"/>
  <c r="AP142"/>
  <c r="AO142"/>
  <c r="BR142" s="1"/>
  <c r="AN142"/>
  <c r="BQ142" s="1"/>
  <c r="AM142"/>
  <c r="BP142" s="1"/>
  <c r="AL142"/>
  <c r="AK142"/>
  <c r="AJ142"/>
  <c r="AI142"/>
  <c r="EK141"/>
  <c r="EI141"/>
  <c r="EH141"/>
  <c r="EF141"/>
  <c r="EE141"/>
  <c r="EG141" s="1"/>
  <c r="EC141"/>
  <c r="EB141"/>
  <c r="DZ141"/>
  <c r="DY141"/>
  <c r="EA141" s="1"/>
  <c r="DW141"/>
  <c r="DV141"/>
  <c r="DK141"/>
  <c r="EL141"/>
  <c r="CV141"/>
  <c r="DE141"/>
  <c r="CU141"/>
  <c r="DD141"/>
  <c r="CT141"/>
  <c r="DT141"/>
  <c r="CS141"/>
  <c r="DS141"/>
  <c r="CR141"/>
  <c r="DR141"/>
  <c r="CQ141"/>
  <c r="CP141"/>
  <c r="CO141"/>
  <c r="AT141"/>
  <c r="BC141" s="1"/>
  <c r="AS141"/>
  <c r="BB141" s="1"/>
  <c r="AR141"/>
  <c r="BA141" s="1"/>
  <c r="AQ141"/>
  <c r="AP141"/>
  <c r="AO141"/>
  <c r="BR141" s="1"/>
  <c r="AN141"/>
  <c r="BQ141" s="1"/>
  <c r="AM141"/>
  <c r="BP141" s="1"/>
  <c r="AL141"/>
  <c r="AK141"/>
  <c r="AJ141"/>
  <c r="AI141"/>
  <c r="EL140"/>
  <c r="EM140" s="1"/>
  <c r="EK140"/>
  <c r="EI140"/>
  <c r="EH140"/>
  <c r="EF140"/>
  <c r="EG140" s="1"/>
  <c r="EE140"/>
  <c r="EC140"/>
  <c r="EB140"/>
  <c r="DZ140"/>
  <c r="EA140" s="1"/>
  <c r="DY140"/>
  <c r="DW140"/>
  <c r="DV140"/>
  <c r="CV140"/>
  <c r="DE140" s="1"/>
  <c r="CU140"/>
  <c r="DD140" s="1"/>
  <c r="CT140"/>
  <c r="DT140" s="1"/>
  <c r="CS140"/>
  <c r="DS140" s="1"/>
  <c r="CR140"/>
  <c r="DR140" s="1"/>
  <c r="CQ140"/>
  <c r="CP140"/>
  <c r="CO140"/>
  <c r="AT140"/>
  <c r="BC140" s="1"/>
  <c r="AS140"/>
  <c r="BB140" s="1"/>
  <c r="AR140"/>
  <c r="BA140" s="1"/>
  <c r="AQ140"/>
  <c r="AP140"/>
  <c r="AO140"/>
  <c r="BR140" s="1"/>
  <c r="AN140"/>
  <c r="BQ140" s="1"/>
  <c r="AM140"/>
  <c r="BP140" s="1"/>
  <c r="AL140"/>
  <c r="AK140"/>
  <c r="AJ140"/>
  <c r="AI140"/>
  <c r="EL139"/>
  <c r="EM139" s="1"/>
  <c r="EK139"/>
  <c r="EI139"/>
  <c r="EH139"/>
  <c r="EF139"/>
  <c r="EG139" s="1"/>
  <c r="EE139"/>
  <c r="EC139"/>
  <c r="EB139"/>
  <c r="DZ139"/>
  <c r="EA139" s="1"/>
  <c r="DY139"/>
  <c r="DW139"/>
  <c r="DV139"/>
  <c r="CV139"/>
  <c r="DE139" s="1"/>
  <c r="CU139"/>
  <c r="DD139" s="1"/>
  <c r="CT139"/>
  <c r="CS139"/>
  <c r="DS139" s="1"/>
  <c r="CR139"/>
  <c r="DR139" s="1"/>
  <c r="CQ139"/>
  <c r="CP139"/>
  <c r="CO139"/>
  <c r="AT139"/>
  <c r="BC139" s="1"/>
  <c r="AR139"/>
  <c r="BA139" s="1"/>
  <c r="AQ139"/>
  <c r="AP139"/>
  <c r="AO139"/>
  <c r="BR139" s="1"/>
  <c r="AN139"/>
  <c r="BQ139" s="1"/>
  <c r="AM139"/>
  <c r="BP139" s="1"/>
  <c r="AL139"/>
  <c r="AK139"/>
  <c r="AJ139"/>
  <c r="AI139"/>
  <c r="U139"/>
  <c r="AS139" s="1"/>
  <c r="BB139" s="1"/>
  <c r="EL138"/>
  <c r="EK138"/>
  <c r="EI138"/>
  <c r="EH138"/>
  <c r="EJ138"/>
  <c r="EF138"/>
  <c r="EE138"/>
  <c r="EC138"/>
  <c r="EB138"/>
  <c r="ED138" s="1"/>
  <c r="DZ138"/>
  <c r="DY138"/>
  <c r="EA138" s="1"/>
  <c r="DW138"/>
  <c r="DV138"/>
  <c r="CV138"/>
  <c r="DE138" s="1"/>
  <c r="CU138"/>
  <c r="DD138" s="1"/>
  <c r="CT138"/>
  <c r="DT138" s="1"/>
  <c r="CS138"/>
  <c r="DS138" s="1"/>
  <c r="CR138"/>
  <c r="DR138" s="1"/>
  <c r="CQ138"/>
  <c r="CP138"/>
  <c r="CO138"/>
  <c r="AT138"/>
  <c r="BC138" s="1"/>
  <c r="AS138"/>
  <c r="BB138" s="1"/>
  <c r="AR138"/>
  <c r="BA138" s="1"/>
  <c r="AQ138"/>
  <c r="AP138"/>
  <c r="AO138"/>
  <c r="BR138" s="1"/>
  <c r="AN138"/>
  <c r="BQ138" s="1"/>
  <c r="AM138"/>
  <c r="BP138" s="1"/>
  <c r="AL138"/>
  <c r="AK138"/>
  <c r="AJ138"/>
  <c r="AI138"/>
  <c r="EL137"/>
  <c r="EK137"/>
  <c r="EI137"/>
  <c r="EH137"/>
  <c r="EJ137" s="1"/>
  <c r="EF137"/>
  <c r="EE137"/>
  <c r="EC137"/>
  <c r="EB137"/>
  <c r="DZ137"/>
  <c r="DY137"/>
  <c r="DW137"/>
  <c r="DV137"/>
  <c r="DX137"/>
  <c r="CV137"/>
  <c r="DE137"/>
  <c r="CU137"/>
  <c r="DD137"/>
  <c r="CT137"/>
  <c r="DT137"/>
  <c r="CS137"/>
  <c r="DS137"/>
  <c r="CR137"/>
  <c r="DR137"/>
  <c r="CQ137"/>
  <c r="CP137"/>
  <c r="CO137"/>
  <c r="AT137"/>
  <c r="BC137" s="1"/>
  <c r="AS137"/>
  <c r="BB137" s="1"/>
  <c r="AR137"/>
  <c r="BA137" s="1"/>
  <c r="AQ137"/>
  <c r="AP137"/>
  <c r="AO137"/>
  <c r="BR137" s="1"/>
  <c r="AN137"/>
  <c r="BQ137" s="1"/>
  <c r="AM137"/>
  <c r="BP137" s="1"/>
  <c r="AL137"/>
  <c r="AK137"/>
  <c r="AJ137"/>
  <c r="AI137"/>
  <c r="EL136"/>
  <c r="EK136"/>
  <c r="EM136"/>
  <c r="EI136"/>
  <c r="EH136"/>
  <c r="EJ136" s="1"/>
  <c r="EF136"/>
  <c r="EE136"/>
  <c r="EG136" s="1"/>
  <c r="EC136"/>
  <c r="EB136"/>
  <c r="DZ136"/>
  <c r="DY136"/>
  <c r="EA136" s="1"/>
  <c r="DW136"/>
  <c r="DV136"/>
  <c r="CV136"/>
  <c r="DE136" s="1"/>
  <c r="CU136"/>
  <c r="DD136" s="1"/>
  <c r="CT136"/>
  <c r="DT136" s="1"/>
  <c r="CS136"/>
  <c r="DS136" s="1"/>
  <c r="CR136"/>
  <c r="DR136" s="1"/>
  <c r="CQ136"/>
  <c r="CP136"/>
  <c r="CO136"/>
  <c r="AT136"/>
  <c r="BC136" s="1"/>
  <c r="AS136"/>
  <c r="BB136" s="1"/>
  <c r="AR136"/>
  <c r="BA136" s="1"/>
  <c r="AQ136"/>
  <c r="AP136"/>
  <c r="AO136"/>
  <c r="BR136" s="1"/>
  <c r="AN136"/>
  <c r="BQ136" s="1"/>
  <c r="AM136"/>
  <c r="BP136" s="1"/>
  <c r="AL136"/>
  <c r="AK136"/>
  <c r="AJ136"/>
  <c r="AI136"/>
  <c r="EL135"/>
  <c r="EK135"/>
  <c r="EI135"/>
  <c r="EH135"/>
  <c r="EF135"/>
  <c r="EE135"/>
  <c r="EC135"/>
  <c r="EB135"/>
  <c r="ED135"/>
  <c r="DZ135"/>
  <c r="DY135"/>
  <c r="EA135" s="1"/>
  <c r="DW135"/>
  <c r="DV135"/>
  <c r="DX135" s="1"/>
  <c r="CV135"/>
  <c r="DE135" s="1"/>
  <c r="CU135"/>
  <c r="DD135" s="1"/>
  <c r="CT135"/>
  <c r="CS135"/>
  <c r="DS135" s="1"/>
  <c r="CR135"/>
  <c r="DR135" s="1"/>
  <c r="CQ135"/>
  <c r="CP135"/>
  <c r="CO135"/>
  <c r="AT135"/>
  <c r="BC135" s="1"/>
  <c r="AS135"/>
  <c r="BB135" s="1"/>
  <c r="AR135"/>
  <c r="BA135" s="1"/>
  <c r="AQ135"/>
  <c r="AP135"/>
  <c r="AO135"/>
  <c r="BR135" s="1"/>
  <c r="AN135"/>
  <c r="BQ135" s="1"/>
  <c r="AM135"/>
  <c r="BP135" s="1"/>
  <c r="AL135"/>
  <c r="AK135"/>
  <c r="AJ135"/>
  <c r="AI135"/>
  <c r="EL134"/>
  <c r="EK134"/>
  <c r="EM134" s="1"/>
  <c r="EI134"/>
  <c r="EH134"/>
  <c r="EF134"/>
  <c r="EE134"/>
  <c r="EG134" s="1"/>
  <c r="EC134"/>
  <c r="EB134"/>
  <c r="DZ134"/>
  <c r="DY134"/>
  <c r="DW134"/>
  <c r="DV134"/>
  <c r="CV134"/>
  <c r="DE134" s="1"/>
  <c r="CU134"/>
  <c r="DD134" s="1"/>
  <c r="CT134"/>
  <c r="DT134" s="1"/>
  <c r="CS134"/>
  <c r="DS134" s="1"/>
  <c r="CR134"/>
  <c r="DR134" s="1"/>
  <c r="CQ134"/>
  <c r="CP134"/>
  <c r="CO134"/>
  <c r="AT134"/>
  <c r="BC134" s="1"/>
  <c r="AS134"/>
  <c r="BB134" s="1"/>
  <c r="AR134"/>
  <c r="BA134" s="1"/>
  <c r="AQ134"/>
  <c r="AP134"/>
  <c r="AO134"/>
  <c r="BR134" s="1"/>
  <c r="AN134"/>
  <c r="BQ134" s="1"/>
  <c r="AM134"/>
  <c r="BP134" s="1"/>
  <c r="AL134"/>
  <c r="AK134"/>
  <c r="AJ134"/>
  <c r="AI134"/>
  <c r="EL133"/>
  <c r="EK133"/>
  <c r="EI133"/>
  <c r="EH133"/>
  <c r="EF133"/>
  <c r="EE133"/>
  <c r="EG133"/>
  <c r="EC133"/>
  <c r="EB133"/>
  <c r="ED133" s="1"/>
  <c r="DZ133"/>
  <c r="DY133"/>
  <c r="EA133" s="1"/>
  <c r="DW133"/>
  <c r="DV133"/>
  <c r="CV133"/>
  <c r="DE133" s="1"/>
  <c r="CU133"/>
  <c r="DD133" s="1"/>
  <c r="CT133"/>
  <c r="CS133"/>
  <c r="DS133" s="1"/>
  <c r="CR133"/>
  <c r="DR133" s="1"/>
  <c r="CQ133"/>
  <c r="CP133"/>
  <c r="CO133"/>
  <c r="AT133"/>
  <c r="BC133" s="1"/>
  <c r="AS133"/>
  <c r="BB133" s="1"/>
  <c r="AR133"/>
  <c r="BA133" s="1"/>
  <c r="AQ133"/>
  <c r="AP133"/>
  <c r="AO133"/>
  <c r="BR133" s="1"/>
  <c r="AN133"/>
  <c r="BQ133" s="1"/>
  <c r="AM133"/>
  <c r="BP133" s="1"/>
  <c r="AL133"/>
  <c r="AK133"/>
  <c r="AJ133"/>
  <c r="AI133"/>
  <c r="EL132"/>
  <c r="EK132"/>
  <c r="EI132"/>
  <c r="EH132"/>
  <c r="EJ132" s="1"/>
  <c r="EF132"/>
  <c r="EE132"/>
  <c r="EC132"/>
  <c r="EB132"/>
  <c r="DZ132"/>
  <c r="DY132"/>
  <c r="EA132" s="1"/>
  <c r="DW132"/>
  <c r="DV132"/>
  <c r="CV132"/>
  <c r="DE132" s="1"/>
  <c r="CU132"/>
  <c r="DD132" s="1"/>
  <c r="CT132"/>
  <c r="DC132" s="1"/>
  <c r="CS132"/>
  <c r="DS132" s="1"/>
  <c r="CR132"/>
  <c r="DR132" s="1"/>
  <c r="CQ132"/>
  <c r="CP132"/>
  <c r="CO132"/>
  <c r="AT132"/>
  <c r="BC132"/>
  <c r="AS132"/>
  <c r="BB132"/>
  <c r="AR132"/>
  <c r="BA132"/>
  <c r="AQ132"/>
  <c r="AP132"/>
  <c r="AO132"/>
  <c r="BR132"/>
  <c r="AN132"/>
  <c r="BQ132"/>
  <c r="AM132"/>
  <c r="BP132"/>
  <c r="AL132"/>
  <c r="AK132"/>
  <c r="AJ132"/>
  <c r="AI132"/>
  <c r="EL131"/>
  <c r="EK131"/>
  <c r="EM131" s="1"/>
  <c r="EI131"/>
  <c r="EH131"/>
  <c r="EF131"/>
  <c r="EE131"/>
  <c r="EG131" s="1"/>
  <c r="EC131"/>
  <c r="EB131"/>
  <c r="ED131" s="1"/>
  <c r="DZ131"/>
  <c r="DY131"/>
  <c r="EA131" s="1"/>
  <c r="DW131"/>
  <c r="DV131"/>
  <c r="DX131" s="1"/>
  <c r="CV131"/>
  <c r="DE131"/>
  <c r="CU131"/>
  <c r="DD131"/>
  <c r="CT131"/>
  <c r="DC131"/>
  <c r="CS131"/>
  <c r="DS131"/>
  <c r="CR131"/>
  <c r="DR131"/>
  <c r="CQ131"/>
  <c r="CP131"/>
  <c r="CO131"/>
  <c r="AT131"/>
  <c r="BC131" s="1"/>
  <c r="AS131"/>
  <c r="BB131" s="1"/>
  <c r="AR131"/>
  <c r="BA131" s="1"/>
  <c r="AQ131"/>
  <c r="AP131"/>
  <c r="AO131"/>
  <c r="BR131" s="1"/>
  <c r="AN131"/>
  <c r="BQ131" s="1"/>
  <c r="AM131"/>
  <c r="BP131" s="1"/>
  <c r="AL131"/>
  <c r="AK131"/>
  <c r="AJ131"/>
  <c r="AI131"/>
  <c r="EL130"/>
  <c r="EK130"/>
  <c r="EM130"/>
  <c r="EI130"/>
  <c r="EH130"/>
  <c r="EJ130" s="1"/>
  <c r="EF130"/>
  <c r="EE130"/>
  <c r="EG130" s="1"/>
  <c r="EC130"/>
  <c r="EB130"/>
  <c r="DZ130"/>
  <c r="DY130"/>
  <c r="DW130"/>
  <c r="DV130"/>
  <c r="DX130" s="1"/>
  <c r="CV130"/>
  <c r="DE130" s="1"/>
  <c r="CU130"/>
  <c r="DD130" s="1"/>
  <c r="CT130"/>
  <c r="DC130" s="1"/>
  <c r="CS130"/>
  <c r="DS130" s="1"/>
  <c r="CR130"/>
  <c r="DR130" s="1"/>
  <c r="CQ130"/>
  <c r="CP130"/>
  <c r="CO130"/>
  <c r="AT130"/>
  <c r="BC130" s="1"/>
  <c r="AS130"/>
  <c r="BB130" s="1"/>
  <c r="AR130"/>
  <c r="BA130" s="1"/>
  <c r="AQ130"/>
  <c r="AP130"/>
  <c r="AO130"/>
  <c r="BR130" s="1"/>
  <c r="AN130"/>
  <c r="BQ130" s="1"/>
  <c r="AM130"/>
  <c r="BP130" s="1"/>
  <c r="AL130"/>
  <c r="AK130"/>
  <c r="AJ130"/>
  <c r="AI130"/>
  <c r="EL129"/>
  <c r="EK129"/>
  <c r="EM129" s="1"/>
  <c r="EI129"/>
  <c r="EH129"/>
  <c r="EF129"/>
  <c r="EE129"/>
  <c r="EC129"/>
  <c r="EB129"/>
  <c r="DZ129"/>
  <c r="DY129"/>
  <c r="DW129"/>
  <c r="DX129" s="1"/>
  <c r="DV129"/>
  <c r="CV129"/>
  <c r="DE129" s="1"/>
  <c r="CU129"/>
  <c r="DD129" s="1"/>
  <c r="CT129"/>
  <c r="DC129" s="1"/>
  <c r="CS129"/>
  <c r="DS129" s="1"/>
  <c r="CR129"/>
  <c r="DR129" s="1"/>
  <c r="CQ129"/>
  <c r="CP129"/>
  <c r="CO129"/>
  <c r="AT129"/>
  <c r="BC129" s="1"/>
  <c r="AS129"/>
  <c r="BB129" s="1"/>
  <c r="AR129"/>
  <c r="BA129" s="1"/>
  <c r="AQ129"/>
  <c r="AP129"/>
  <c r="AO129"/>
  <c r="BR129" s="1"/>
  <c r="AN129"/>
  <c r="BQ129" s="1"/>
  <c r="AM129"/>
  <c r="BP129" s="1"/>
  <c r="AL129"/>
  <c r="AK129"/>
  <c r="AJ129"/>
  <c r="AI129"/>
  <c r="EL128"/>
  <c r="EK128"/>
  <c r="EI128"/>
  <c r="EJ128" s="1"/>
  <c r="EH128"/>
  <c r="EF128"/>
  <c r="EE128"/>
  <c r="EC128"/>
  <c r="EB128"/>
  <c r="DZ128"/>
  <c r="EA128" s="1"/>
  <c r="DY128"/>
  <c r="DW128"/>
  <c r="DV128"/>
  <c r="CV128"/>
  <c r="DE128" s="1"/>
  <c r="CU128"/>
  <c r="DD128" s="1"/>
  <c r="CT128"/>
  <c r="DC128" s="1"/>
  <c r="CS128"/>
  <c r="DS128" s="1"/>
  <c r="CR128"/>
  <c r="DR128" s="1"/>
  <c r="CQ128"/>
  <c r="CP128"/>
  <c r="CO128"/>
  <c r="AT128"/>
  <c r="BC128" s="1"/>
  <c r="AR128"/>
  <c r="BA128" s="1"/>
  <c r="AQ128"/>
  <c r="AP128"/>
  <c r="AO128"/>
  <c r="BR128" s="1"/>
  <c r="AN128"/>
  <c r="BQ128" s="1"/>
  <c r="AM128"/>
  <c r="BP128" s="1"/>
  <c r="AL128"/>
  <c r="AK128"/>
  <c r="AJ128"/>
  <c r="AI128"/>
  <c r="U128"/>
  <c r="AS128" s="1"/>
  <c r="BB128" s="1"/>
  <c r="EL127"/>
  <c r="EK127"/>
  <c r="EI127"/>
  <c r="EH127"/>
  <c r="EJ127"/>
  <c r="EF127"/>
  <c r="EE127"/>
  <c r="EG127" s="1"/>
  <c r="EC127"/>
  <c r="EB127"/>
  <c r="ED127" s="1"/>
  <c r="DZ127"/>
  <c r="DY127"/>
  <c r="EA127" s="1"/>
  <c r="DW127"/>
  <c r="DV127"/>
  <c r="CV127"/>
  <c r="DE127" s="1"/>
  <c r="CU127"/>
  <c r="DD127" s="1"/>
  <c r="CT127"/>
  <c r="CS127"/>
  <c r="DS127" s="1"/>
  <c r="CR127"/>
  <c r="DR127" s="1"/>
  <c r="CQ127"/>
  <c r="CP127"/>
  <c r="CO127"/>
  <c r="AT127"/>
  <c r="BC127" s="1"/>
  <c r="AS127"/>
  <c r="BB127" s="1"/>
  <c r="AR127"/>
  <c r="BA127" s="1"/>
  <c r="AQ127"/>
  <c r="AP127"/>
  <c r="AO127"/>
  <c r="BR127" s="1"/>
  <c r="AN127"/>
  <c r="BQ127" s="1"/>
  <c r="AM127"/>
  <c r="BP127" s="1"/>
  <c r="AL127"/>
  <c r="AK127"/>
  <c r="AJ127"/>
  <c r="AI127"/>
  <c r="EL126"/>
  <c r="EK126"/>
  <c r="EI126"/>
  <c r="EH126"/>
  <c r="EF126"/>
  <c r="EE126"/>
  <c r="EC126"/>
  <c r="EB126"/>
  <c r="DZ126"/>
  <c r="DY126"/>
  <c r="DW126"/>
  <c r="DV126"/>
  <c r="CV126"/>
  <c r="DE126" s="1"/>
  <c r="CU126"/>
  <c r="DD126" s="1"/>
  <c r="CT126"/>
  <c r="DT126" s="1"/>
  <c r="CS126"/>
  <c r="DS126" s="1"/>
  <c r="CR126"/>
  <c r="DR126" s="1"/>
  <c r="CQ126"/>
  <c r="CP126"/>
  <c r="CO126"/>
  <c r="AT126"/>
  <c r="BC126" s="1"/>
  <c r="AS126"/>
  <c r="BB126" s="1"/>
  <c r="AR126"/>
  <c r="BA126" s="1"/>
  <c r="AQ126"/>
  <c r="AP126"/>
  <c r="AO126"/>
  <c r="BR126" s="1"/>
  <c r="AN126"/>
  <c r="BQ126" s="1"/>
  <c r="AM126"/>
  <c r="BP126" s="1"/>
  <c r="AL126"/>
  <c r="AK126"/>
  <c r="AJ126"/>
  <c r="AI126"/>
  <c r="EL125"/>
  <c r="EK125"/>
  <c r="EI125"/>
  <c r="EH125"/>
  <c r="EF125"/>
  <c r="EE125"/>
  <c r="EC125"/>
  <c r="EB125"/>
  <c r="ED125" s="1"/>
  <c r="DZ125"/>
  <c r="DY125"/>
  <c r="DW125"/>
  <c r="DV125"/>
  <c r="DX125" s="1"/>
  <c r="CV125"/>
  <c r="DE125" s="1"/>
  <c r="CU125"/>
  <c r="DD125" s="1"/>
  <c r="CT125"/>
  <c r="CS125"/>
  <c r="DS125" s="1"/>
  <c r="CR125"/>
  <c r="DR125" s="1"/>
  <c r="CQ125"/>
  <c r="CP125"/>
  <c r="CO125"/>
  <c r="AT125"/>
  <c r="BC125" s="1"/>
  <c r="AS125"/>
  <c r="BB125" s="1"/>
  <c r="AR125"/>
  <c r="BA125" s="1"/>
  <c r="AQ125"/>
  <c r="AP125"/>
  <c r="AO125"/>
  <c r="BR125" s="1"/>
  <c r="AN125"/>
  <c r="BQ125" s="1"/>
  <c r="AM125"/>
  <c r="BP125" s="1"/>
  <c r="AL125"/>
  <c r="AK125"/>
  <c r="AJ125"/>
  <c r="AI125"/>
  <c r="EL124"/>
  <c r="EK124"/>
  <c r="EI124"/>
  <c r="EH124"/>
  <c r="EJ124" s="1"/>
  <c r="EF124"/>
  <c r="EE124"/>
  <c r="EC124"/>
  <c r="EB124"/>
  <c r="DZ124"/>
  <c r="DY124"/>
  <c r="DW124"/>
  <c r="DV124"/>
  <c r="DX124" s="1"/>
  <c r="CV124"/>
  <c r="DE124" s="1"/>
  <c r="CU124"/>
  <c r="DD124" s="1"/>
  <c r="CT124"/>
  <c r="CS124"/>
  <c r="DS124" s="1"/>
  <c r="CR124"/>
  <c r="DR124" s="1"/>
  <c r="CQ124"/>
  <c r="CP124"/>
  <c r="CO124"/>
  <c r="AT124"/>
  <c r="BC124" s="1"/>
  <c r="AS124"/>
  <c r="BB124" s="1"/>
  <c r="AR124"/>
  <c r="BA124" s="1"/>
  <c r="AQ124"/>
  <c r="AP124"/>
  <c r="AO124"/>
  <c r="BR124" s="1"/>
  <c r="AN124"/>
  <c r="BQ124" s="1"/>
  <c r="AM124"/>
  <c r="BP124" s="1"/>
  <c r="AL124"/>
  <c r="AK124"/>
  <c r="AJ124"/>
  <c r="AI124"/>
  <c r="EL123"/>
  <c r="EK123"/>
  <c r="EI123"/>
  <c r="EH123"/>
  <c r="EJ123" s="1"/>
  <c r="EF123"/>
  <c r="EE123"/>
  <c r="EC123"/>
  <c r="EB123"/>
  <c r="DZ123"/>
  <c r="DY123"/>
  <c r="DW123"/>
  <c r="DV123"/>
  <c r="DX123"/>
  <c r="CV123"/>
  <c r="DE123"/>
  <c r="CU123"/>
  <c r="DD123"/>
  <c r="CT123"/>
  <c r="DT123"/>
  <c r="CS123"/>
  <c r="DS123"/>
  <c r="CR123"/>
  <c r="DR123"/>
  <c r="CQ123"/>
  <c r="CP123"/>
  <c r="CO123"/>
  <c r="AT123"/>
  <c r="BC123" s="1"/>
  <c r="AS123"/>
  <c r="BB123" s="1"/>
  <c r="AR123"/>
  <c r="BA123" s="1"/>
  <c r="AQ123"/>
  <c r="AP123"/>
  <c r="AO123"/>
  <c r="BR123" s="1"/>
  <c r="AN123"/>
  <c r="BQ123" s="1"/>
  <c r="AM123"/>
  <c r="BP123" s="1"/>
  <c r="AL123"/>
  <c r="AK123"/>
  <c r="AJ123"/>
  <c r="AI123"/>
  <c r="EL122"/>
  <c r="EM122" s="1"/>
  <c r="EK122"/>
  <c r="EI122"/>
  <c r="EJ122" s="1"/>
  <c r="EH122"/>
  <c r="EF122"/>
  <c r="EG122" s="1"/>
  <c r="EE122"/>
  <c r="EC122"/>
  <c r="ED122" s="1"/>
  <c r="EB122"/>
  <c r="DZ122"/>
  <c r="DY122"/>
  <c r="DW122"/>
  <c r="DX122" s="1"/>
  <c r="DV122"/>
  <c r="CV122"/>
  <c r="DE122" s="1"/>
  <c r="CU122"/>
  <c r="DD122" s="1"/>
  <c r="CT122"/>
  <c r="CS122"/>
  <c r="DS122" s="1"/>
  <c r="CR122"/>
  <c r="DR122" s="1"/>
  <c r="CQ122"/>
  <c r="CP122"/>
  <c r="CO122"/>
  <c r="AT122"/>
  <c r="BC122" s="1"/>
  <c r="AS122"/>
  <c r="BB122" s="1"/>
  <c r="AR122"/>
  <c r="BA122" s="1"/>
  <c r="AQ122"/>
  <c r="AP122"/>
  <c r="AO122"/>
  <c r="BR122" s="1"/>
  <c r="AN122"/>
  <c r="BQ122" s="1"/>
  <c r="AM122"/>
  <c r="BP122" s="1"/>
  <c r="AL122"/>
  <c r="AK122"/>
  <c r="AJ122"/>
  <c r="AI122"/>
  <c r="EL121"/>
  <c r="EM121" s="1"/>
  <c r="EK121"/>
  <c r="EI121"/>
  <c r="EH121"/>
  <c r="EF121"/>
  <c r="EG121" s="1"/>
  <c r="EE121"/>
  <c r="EC121"/>
  <c r="EB121"/>
  <c r="DZ121"/>
  <c r="DY121"/>
  <c r="DW121"/>
  <c r="DV121"/>
  <c r="CV121"/>
  <c r="DE121" s="1"/>
  <c r="CU121"/>
  <c r="DD121" s="1"/>
  <c r="CT121"/>
  <c r="CS121"/>
  <c r="DS121" s="1"/>
  <c r="CR121"/>
  <c r="DR121" s="1"/>
  <c r="CQ121"/>
  <c r="CP121"/>
  <c r="CO121"/>
  <c r="AT121"/>
  <c r="BC121" s="1"/>
  <c r="AS121"/>
  <c r="BB121" s="1"/>
  <c r="AR121"/>
  <c r="BA121" s="1"/>
  <c r="AQ121"/>
  <c r="AP121"/>
  <c r="AO121"/>
  <c r="BR121" s="1"/>
  <c r="AN121"/>
  <c r="BQ121" s="1"/>
  <c r="AM121"/>
  <c r="BP121" s="1"/>
  <c r="AL121"/>
  <c r="AK121"/>
  <c r="AJ121"/>
  <c r="AI121"/>
  <c r="EA121"/>
  <c r="DC123"/>
  <c r="EJ125"/>
  <c r="EG153"/>
  <c r="EA122"/>
  <c r="ED124"/>
  <c r="DC126"/>
  <c r="EG126"/>
  <c r="DT129"/>
  <c r="EG132"/>
  <c r="EM132"/>
  <c r="DX139"/>
  <c r="ED139"/>
  <c r="EJ139"/>
  <c r="DX140"/>
  <c r="ED140"/>
  <c r="EJ140"/>
  <c r="DX141"/>
  <c r="ED141"/>
  <c r="EJ141"/>
  <c r="EA142"/>
  <c r="EG142"/>
  <c r="DX143"/>
  <c r="ED143"/>
  <c r="EJ143"/>
  <c r="EA144"/>
  <c r="EG144"/>
  <c r="DX145"/>
  <c r="ED145"/>
  <c r="EJ145"/>
  <c r="EA146"/>
  <c r="EG146"/>
  <c r="DX147"/>
  <c r="ED147"/>
  <c r="EJ147"/>
  <c r="DC148"/>
  <c r="DC149"/>
  <c r="DC151"/>
  <c r="EA152"/>
  <c r="EG152"/>
  <c r="EJ153"/>
  <c r="DT131"/>
  <c r="DT130"/>
  <c r="EJ131"/>
  <c r="DT132"/>
  <c r="ED132"/>
  <c r="EJ133"/>
  <c r="EM147"/>
  <c r="EM153"/>
  <c r="DC134"/>
  <c r="DC136"/>
  <c r="DC137"/>
  <c r="DC138"/>
  <c r="DC140"/>
  <c r="DC141"/>
  <c r="DC142"/>
  <c r="DC143"/>
  <c r="DC144"/>
  <c r="DC145"/>
  <c r="DC146"/>
  <c r="DC147"/>
  <c r="DC152"/>
  <c r="DC153"/>
  <c r="AD228" i="17"/>
  <c r="AE228" s="1"/>
  <c r="AF228" s="1"/>
  <c r="AG228" s="1"/>
  <c r="Z228"/>
  <c r="AA228" s="1"/>
  <c r="AB228" s="1"/>
  <c r="AC228" s="1"/>
  <c r="AE10"/>
  <c r="AF10" s="1"/>
  <c r="AA10"/>
  <c r="AB10" s="1"/>
  <c r="AC10" s="1"/>
  <c r="AD10" s="1"/>
  <c r="AG10"/>
  <c r="AH10" s="1"/>
  <c r="CT341" i="27"/>
  <c r="DT341" s="1"/>
  <c r="H143" i="18"/>
  <c r="H144" s="1"/>
  <c r="H145"/>
  <c r="H147" s="1"/>
  <c r="H148" s="1"/>
  <c r="H149" s="1"/>
  <c r="H150" s="1"/>
  <c r="H152" s="1"/>
  <c r="H153" s="1"/>
  <c r="H154" s="1"/>
  <c r="H155" s="1"/>
  <c r="H157" s="1"/>
  <c r="H158" s="1"/>
  <c r="H159" s="1"/>
  <c r="H160" s="1"/>
  <c r="H140" s="1"/>
  <c r="K110"/>
  <c r="K111" s="1"/>
  <c r="K112" s="1"/>
  <c r="K114" s="1"/>
  <c r="K115" s="1"/>
  <c r="K116" s="1"/>
  <c r="K117" s="1"/>
  <c r="K119" s="1"/>
  <c r="K120" s="1"/>
  <c r="K121" s="1"/>
  <c r="K122" s="1"/>
  <c r="K124" s="1"/>
  <c r="K125" s="1"/>
  <c r="K126" s="1"/>
  <c r="K127" s="1"/>
  <c r="K107" s="1"/>
  <c r="K45"/>
  <c r="K46" s="1"/>
  <c r="K47" s="1"/>
  <c r="K49" s="1"/>
  <c r="K50" s="1"/>
  <c r="K51" s="1"/>
  <c r="K52" s="1"/>
  <c r="K54" s="1"/>
  <c r="K55" s="1"/>
  <c r="K56" s="1"/>
  <c r="K57" s="1"/>
  <c r="K59" s="1"/>
  <c r="K60" s="1"/>
  <c r="K61" s="1"/>
  <c r="K62" s="1"/>
  <c r="K12"/>
  <c r="K13" s="1"/>
  <c r="K14" s="1"/>
  <c r="K16" s="1"/>
  <c r="K17" s="1"/>
  <c r="K18" s="1"/>
  <c r="K19" s="1"/>
  <c r="K21" s="1"/>
  <c r="K22" s="1"/>
  <c r="K23" s="1"/>
  <c r="K24" s="1"/>
  <c r="K26" s="1"/>
  <c r="K27" s="1"/>
  <c r="K28" s="1"/>
  <c r="K29" s="1"/>
  <c r="B250" i="19"/>
  <c r="AC9"/>
  <c r="AC10"/>
  <c r="AD10" s="1"/>
  <c r="AE10" s="1"/>
  <c r="Y221"/>
  <c r="Z221" s="1"/>
  <c r="AA221" s="1"/>
  <c r="X215"/>
  <c r="Y10"/>
  <c r="Z10" s="1"/>
  <c r="AA10" s="1"/>
  <c r="R718" i="24"/>
  <c r="Q718"/>
  <c r="P718"/>
  <c r="O718"/>
  <c r="N718"/>
  <c r="R717"/>
  <c r="Q717"/>
  <c r="P717"/>
  <c r="O717"/>
  <c r="N717"/>
  <c r="R716"/>
  <c r="Q716"/>
  <c r="P716"/>
  <c r="O716"/>
  <c r="N716"/>
  <c r="R715"/>
  <c r="L8" i="17" s="1"/>
  <c r="Q715" i="24"/>
  <c r="L194" i="17" s="1"/>
  <c r="P715" i="24"/>
  <c r="L163" i="17" s="1"/>
  <c r="O715" i="24"/>
  <c r="L132" i="17" s="1"/>
  <c r="N715" i="24"/>
  <c r="L101" i="17" s="1"/>
  <c r="L70"/>
  <c r="R714" i="24"/>
  <c r="S8" i="17" s="1"/>
  <c r="Q714" i="24"/>
  <c r="P714"/>
  <c r="O714"/>
  <c r="N714"/>
  <c r="R713"/>
  <c r="Q713"/>
  <c r="P713"/>
  <c r="O713"/>
  <c r="N713"/>
  <c r="R712"/>
  <c r="J8" i="17" s="1"/>
  <c r="Q712" i="24"/>
  <c r="J194" i="17" s="1"/>
  <c r="P712" i="24"/>
  <c r="J163" i="17" s="1"/>
  <c r="O712" i="24"/>
  <c r="J132" i="17" s="1"/>
  <c r="N712" i="24"/>
  <c r="J101" i="17" s="1"/>
  <c r="J70"/>
  <c r="J39"/>
  <c r="R711" i="24"/>
  <c r="R8" i="17" s="1"/>
  <c r="Q711" i="24"/>
  <c r="P711"/>
  <c r="O711"/>
  <c r="N711"/>
  <c r="R710"/>
  <c r="Q710"/>
  <c r="P710"/>
  <c r="O710"/>
  <c r="N710"/>
  <c r="R709"/>
  <c r="H8" i="17" s="1"/>
  <c r="Q709" i="24"/>
  <c r="H194" i="17" s="1"/>
  <c r="P709" i="24"/>
  <c r="H163" i="17" s="1"/>
  <c r="O709" i="24"/>
  <c r="H132" i="17" s="1"/>
  <c r="N709" i="24"/>
  <c r="H101" i="17" s="1"/>
  <c r="H70"/>
  <c r="R708" i="24"/>
  <c r="Q8" i="17" s="1"/>
  <c r="Q708" i="24"/>
  <c r="P708"/>
  <c r="O708"/>
  <c r="N708"/>
  <c r="R707"/>
  <c r="Q707"/>
  <c r="P707"/>
  <c r="O707"/>
  <c r="N707"/>
  <c r="R706"/>
  <c r="Q706"/>
  <c r="P706"/>
  <c r="O706"/>
  <c r="N706"/>
  <c r="R705"/>
  <c r="Q705"/>
  <c r="P705"/>
  <c r="O705"/>
  <c r="N705"/>
  <c r="R704"/>
  <c r="Q704"/>
  <c r="P704"/>
  <c r="O704"/>
  <c r="N704"/>
  <c r="R703"/>
  <c r="J8" i="19" s="1"/>
  <c r="Q703" i="24"/>
  <c r="J188" i="19" s="1"/>
  <c r="P703" i="24"/>
  <c r="J158" i="19" s="1"/>
  <c r="O703" i="24"/>
  <c r="J128" i="19" s="1"/>
  <c r="N703" i="24"/>
  <c r="J98" i="19" s="1"/>
  <c r="J68"/>
  <c r="J38"/>
  <c r="R702" i="24"/>
  <c r="Q8" i="19" s="1"/>
  <c r="Q702" i="24"/>
  <c r="P702"/>
  <c r="O702"/>
  <c r="N702"/>
  <c r="R701"/>
  <c r="Q701"/>
  <c r="P701"/>
  <c r="O701"/>
  <c r="N701"/>
  <c r="R700"/>
  <c r="H8" i="19" s="1"/>
  <c r="Q700" i="24"/>
  <c r="H188" i="19" s="1"/>
  <c r="P700" i="24"/>
  <c r="H158" i="19" s="1"/>
  <c r="O700" i="24"/>
  <c r="H128" i="19" s="1"/>
  <c r="N700" i="24"/>
  <c r="H98" i="19" s="1"/>
  <c r="H68"/>
  <c r="R699" i="24"/>
  <c r="P8" i="19" s="1"/>
  <c r="Q699" i="24"/>
  <c r="P699"/>
  <c r="O699"/>
  <c r="N699"/>
  <c r="R698"/>
  <c r="Q698"/>
  <c r="P698"/>
  <c r="O698"/>
  <c r="N698"/>
  <c r="R697"/>
  <c r="Q697"/>
  <c r="P697"/>
  <c r="O697"/>
  <c r="N697"/>
  <c r="R696"/>
  <c r="O8" i="19" s="1"/>
  <c r="Q696" i="24"/>
  <c r="P696"/>
  <c r="O696"/>
  <c r="N696"/>
  <c r="R695"/>
  <c r="Q695"/>
  <c r="P695"/>
  <c r="O695"/>
  <c r="N695"/>
  <c r="R694"/>
  <c r="B8" i="19" s="1"/>
  <c r="Q694" i="24"/>
  <c r="B188" i="19" s="1"/>
  <c r="P694" i="24"/>
  <c r="B158" i="19" s="1"/>
  <c r="O694" i="24"/>
  <c r="B128" i="19" s="1"/>
  <c r="N694" i="24"/>
  <c r="B98" i="19" s="1"/>
  <c r="B68"/>
  <c r="R693" i="24"/>
  <c r="Q693"/>
  <c r="P693"/>
  <c r="O693"/>
  <c r="N693"/>
  <c r="R692"/>
  <c r="Q692"/>
  <c r="P692"/>
  <c r="O692"/>
  <c r="N692"/>
  <c r="R691"/>
  <c r="Q691"/>
  <c r="P691"/>
  <c r="O691"/>
  <c r="N691"/>
  <c r="R690"/>
  <c r="Q690"/>
  <c r="P690"/>
  <c r="O690"/>
  <c r="N690"/>
  <c r="R689"/>
  <c r="B8" i="17" s="1"/>
  <c r="Q689" i="24"/>
  <c r="B194" i="17" s="1"/>
  <c r="P689" i="24"/>
  <c r="B163" i="17" s="1"/>
  <c r="O689" i="24"/>
  <c r="B132" i="17" s="1"/>
  <c r="N689" i="24"/>
  <c r="B101" i="17" s="1"/>
  <c r="B70"/>
  <c r="B39"/>
  <c r="L290"/>
  <c r="S248" i="26"/>
  <c r="R664" i="24"/>
  <c r="R667"/>
  <c r="H28" i="17" s="1"/>
  <c r="R670" i="24"/>
  <c r="J28" i="17" s="1"/>
  <c r="R673" i="24"/>
  <c r="L28" i="17" s="1"/>
  <c r="Q664" i="24"/>
  <c r="Q667"/>
  <c r="H214" i="17" s="1"/>
  <c r="Q670" i="24"/>
  <c r="J214" i="17" s="1"/>
  <c r="Q673" i="24"/>
  <c r="L214" i="17" s="1"/>
  <c r="P664" i="24"/>
  <c r="P667"/>
  <c r="H183" i="17" s="1"/>
  <c r="P670" i="24"/>
  <c r="J183" i="17" s="1"/>
  <c r="P673" i="24"/>
  <c r="L183" i="17" s="1"/>
  <c r="O664" i="24"/>
  <c r="F152" i="17" s="1"/>
  <c r="O667" i="24"/>
  <c r="H152" i="17" s="1"/>
  <c r="O670" i="24"/>
  <c r="J152" i="17" s="1"/>
  <c r="O673" i="24"/>
  <c r="L152" i="17" s="1"/>
  <c r="N664" i="24"/>
  <c r="N667"/>
  <c r="H121" i="17" s="1"/>
  <c r="N670" i="24"/>
  <c r="J121" i="17" s="1"/>
  <c r="N673" i="24"/>
  <c r="L121" i="17" s="1"/>
  <c r="H90"/>
  <c r="J90"/>
  <c r="L90"/>
  <c r="F59"/>
  <c r="J59"/>
  <c r="R663" i="24"/>
  <c r="P28" i="17" s="1"/>
  <c r="R666" i="24"/>
  <c r="Q28" i="17" s="1"/>
  <c r="R669" i="24"/>
  <c r="R28" i="17" s="1"/>
  <c r="R672" i="24"/>
  <c r="S28" i="17" s="1"/>
  <c r="Q663" i="24"/>
  <c r="Q666"/>
  <c r="Q669"/>
  <c r="Q672"/>
  <c r="P663"/>
  <c r="P666"/>
  <c r="P669"/>
  <c r="P672"/>
  <c r="O663"/>
  <c r="O666"/>
  <c r="O669"/>
  <c r="O672"/>
  <c r="N663"/>
  <c r="N666"/>
  <c r="N669"/>
  <c r="N672"/>
  <c r="R662"/>
  <c r="R665"/>
  <c r="R668"/>
  <c r="R671"/>
  <c r="Q662"/>
  <c r="Q665"/>
  <c r="Q668"/>
  <c r="Q671"/>
  <c r="P662"/>
  <c r="P665"/>
  <c r="P668"/>
  <c r="P671"/>
  <c r="O662"/>
  <c r="O665"/>
  <c r="O668"/>
  <c r="O671"/>
  <c r="N662"/>
  <c r="N665"/>
  <c r="N668"/>
  <c r="N671"/>
  <c r="R655"/>
  <c r="F28" i="19" s="1"/>
  <c r="R658" i="24"/>
  <c r="H28" i="19" s="1"/>
  <c r="R661" i="24"/>
  <c r="J28" i="19" s="1"/>
  <c r="Q655" i="24"/>
  <c r="Q658"/>
  <c r="H208" i="19" s="1"/>
  <c r="Q661" i="24"/>
  <c r="J208" i="19" s="1"/>
  <c r="P655" i="24"/>
  <c r="F178" i="19" s="1"/>
  <c r="P658" i="24"/>
  <c r="H178" i="19" s="1"/>
  <c r="P661" i="24"/>
  <c r="J178" i="19" s="1"/>
  <c r="O655" i="24"/>
  <c r="O658"/>
  <c r="H148" i="19" s="1"/>
  <c r="O661" i="24"/>
  <c r="J148" i="19" s="1"/>
  <c r="N655" i="24"/>
  <c r="F118" i="19" s="1"/>
  <c r="N658" i="24"/>
  <c r="H118" i="19" s="1"/>
  <c r="N661" i="24"/>
  <c r="J118" i="19" s="1"/>
  <c r="H88"/>
  <c r="J88"/>
  <c r="H58"/>
  <c r="R654" i="24"/>
  <c r="O28" i="19" s="1"/>
  <c r="R657" i="24"/>
  <c r="R660"/>
  <c r="Q28" i="19" s="1"/>
  <c r="Q654" i="24"/>
  <c r="Q657"/>
  <c r="Q660"/>
  <c r="P654"/>
  <c r="P657"/>
  <c r="P660"/>
  <c r="O654"/>
  <c r="O657"/>
  <c r="O660"/>
  <c r="N654"/>
  <c r="N657"/>
  <c r="N660"/>
  <c r="R653"/>
  <c r="R656"/>
  <c r="R659"/>
  <c r="Q653"/>
  <c r="Q656"/>
  <c r="Q659"/>
  <c r="P653"/>
  <c r="P656"/>
  <c r="P659"/>
  <c r="O653"/>
  <c r="O656"/>
  <c r="O659"/>
  <c r="N653"/>
  <c r="N656"/>
  <c r="N659"/>
  <c r="R622"/>
  <c r="R625"/>
  <c r="H27" i="17" s="1"/>
  <c r="R628" i="24"/>
  <c r="J27" i="17" s="1"/>
  <c r="R631" i="24"/>
  <c r="L27" i="17" s="1"/>
  <c r="Q622" i="24"/>
  <c r="F213" i="17" s="1"/>
  <c r="Q625" i="24"/>
  <c r="H213" i="17" s="1"/>
  <c r="Q628" i="24"/>
  <c r="J213" i="17" s="1"/>
  <c r="Q631" i="24"/>
  <c r="L213" i="17" s="1"/>
  <c r="P622" i="24"/>
  <c r="P625"/>
  <c r="H182" i="17" s="1"/>
  <c r="P628" i="24"/>
  <c r="J182" i="17" s="1"/>
  <c r="P631" i="24"/>
  <c r="L182" i="17" s="1"/>
  <c r="O622" i="24"/>
  <c r="O625"/>
  <c r="H151" i="17" s="1"/>
  <c r="O628" i="24"/>
  <c r="J151" i="17" s="1"/>
  <c r="O631" i="24"/>
  <c r="L151" i="17" s="1"/>
  <c r="N622" i="24"/>
  <c r="N625"/>
  <c r="H120" i="17" s="1"/>
  <c r="N628" i="24"/>
  <c r="J120" i="17" s="1"/>
  <c r="N631" i="24"/>
  <c r="L120" i="17" s="1"/>
  <c r="F89"/>
  <c r="H89"/>
  <c r="J89"/>
  <c r="L89"/>
  <c r="H58"/>
  <c r="L58"/>
  <c r="R621" i="24"/>
  <c r="P27" i="17" s="1"/>
  <c r="R624" i="24"/>
  <c r="Q27" i="17" s="1"/>
  <c r="R627" i="24"/>
  <c r="R27" i="17" s="1"/>
  <c r="R630" i="24"/>
  <c r="S27" i="17" s="1"/>
  <c r="Q621" i="24"/>
  <c r="Q624"/>
  <c r="Q627"/>
  <c r="Q630"/>
  <c r="P621"/>
  <c r="P624"/>
  <c r="P627"/>
  <c r="P630"/>
  <c r="O621"/>
  <c r="O624"/>
  <c r="O627"/>
  <c r="O630"/>
  <c r="N621"/>
  <c r="N624"/>
  <c r="N627"/>
  <c r="N630"/>
  <c r="R620"/>
  <c r="R623"/>
  <c r="R626"/>
  <c r="R629"/>
  <c r="Q620"/>
  <c r="Q623"/>
  <c r="Q626"/>
  <c r="Q629"/>
  <c r="P620"/>
  <c r="P623"/>
  <c r="P626"/>
  <c r="P629"/>
  <c r="O620"/>
  <c r="O623"/>
  <c r="O626"/>
  <c r="O629"/>
  <c r="N620"/>
  <c r="N623"/>
  <c r="N626"/>
  <c r="N629"/>
  <c r="R613"/>
  <c r="F27" i="19" s="1"/>
  <c r="R616" i="24"/>
  <c r="R619"/>
  <c r="J27" i="19" s="1"/>
  <c r="Q613" i="24"/>
  <c r="F207" i="19" s="1"/>
  <c r="Q616" i="24"/>
  <c r="H207" i="19" s="1"/>
  <c r="Q619" i="24"/>
  <c r="J207" i="19" s="1"/>
  <c r="P613" i="24"/>
  <c r="F177" i="19" s="1"/>
  <c r="P616" i="24"/>
  <c r="H177" i="19" s="1"/>
  <c r="P619" i="24"/>
  <c r="J177" i="19" s="1"/>
  <c r="O613" i="24"/>
  <c r="F147" i="19" s="1"/>
  <c r="O616" i="24"/>
  <c r="H147" i="19" s="1"/>
  <c r="O619" i="24"/>
  <c r="J147" i="19" s="1"/>
  <c r="N613" i="24"/>
  <c r="F117" i="19" s="1"/>
  <c r="N616" i="24"/>
  <c r="H117" i="19" s="1"/>
  <c r="N619" i="24"/>
  <c r="J117" i="19" s="1"/>
  <c r="F87"/>
  <c r="H87"/>
  <c r="J87"/>
  <c r="H57"/>
  <c r="R612" i="24"/>
  <c r="O27" i="19" s="1"/>
  <c r="R615" i="24"/>
  <c r="P27" i="19" s="1"/>
  <c r="R618" i="24"/>
  <c r="Q27" i="19" s="1"/>
  <c r="Q612" i="24"/>
  <c r="Q615"/>
  <c r="Q618"/>
  <c r="P612"/>
  <c r="P615"/>
  <c r="P618"/>
  <c r="O612"/>
  <c r="O615"/>
  <c r="O618"/>
  <c r="N612"/>
  <c r="N615"/>
  <c r="N618"/>
  <c r="R611"/>
  <c r="R614"/>
  <c r="R617"/>
  <c r="Q611"/>
  <c r="Q614"/>
  <c r="Q617"/>
  <c r="P611"/>
  <c r="P614"/>
  <c r="P617"/>
  <c r="O611"/>
  <c r="O614"/>
  <c r="O617"/>
  <c r="N611"/>
  <c r="N614"/>
  <c r="N617"/>
  <c r="AA611"/>
  <c r="R580"/>
  <c r="R583"/>
  <c r="H26" i="17" s="1"/>
  <c r="R586" i="24"/>
  <c r="J26" i="17" s="1"/>
  <c r="R589" i="24"/>
  <c r="L26" i="17" s="1"/>
  <c r="Q580" i="24"/>
  <c r="Q583"/>
  <c r="H212" i="17" s="1"/>
  <c r="Q586" i="24"/>
  <c r="J212" i="17" s="1"/>
  <c r="Q589" i="24"/>
  <c r="L212" i="17" s="1"/>
  <c r="P580" i="24"/>
  <c r="P583"/>
  <c r="H181" i="17" s="1"/>
  <c r="P586" i="24"/>
  <c r="J181" i="17" s="1"/>
  <c r="P589" i="24"/>
  <c r="L181" i="17" s="1"/>
  <c r="O580" i="24"/>
  <c r="F150" i="17" s="1"/>
  <c r="O583" i="24"/>
  <c r="H150" i="17" s="1"/>
  <c r="O586" i="24"/>
  <c r="J150" i="17" s="1"/>
  <c r="O589" i="24"/>
  <c r="L150" i="17" s="1"/>
  <c r="N580" i="24"/>
  <c r="N583"/>
  <c r="H119" i="17" s="1"/>
  <c r="N586" i="24"/>
  <c r="J119" i="17" s="1"/>
  <c r="N589" i="24"/>
  <c r="L119" i="17" s="1"/>
  <c r="H88"/>
  <c r="J88"/>
  <c r="L88"/>
  <c r="J57"/>
  <c r="R579" i="24"/>
  <c r="P26" i="17" s="1"/>
  <c r="R582" i="24"/>
  <c r="Q26" i="17" s="1"/>
  <c r="R585" i="24"/>
  <c r="R26" i="17" s="1"/>
  <c r="R588" i="24"/>
  <c r="S26" i="17" s="1"/>
  <c r="Q579" i="24"/>
  <c r="Q582"/>
  <c r="Q585"/>
  <c r="Q588"/>
  <c r="P579"/>
  <c r="P582"/>
  <c r="P585"/>
  <c r="P588"/>
  <c r="O579"/>
  <c r="O582"/>
  <c r="O585"/>
  <c r="O588"/>
  <c r="N579"/>
  <c r="N582"/>
  <c r="N585"/>
  <c r="N588"/>
  <c r="R578"/>
  <c r="R581"/>
  <c r="R584"/>
  <c r="R587"/>
  <c r="Q578"/>
  <c r="Q581"/>
  <c r="Q584"/>
  <c r="Q587"/>
  <c r="P578"/>
  <c r="P581"/>
  <c r="P584"/>
  <c r="P587"/>
  <c r="O578"/>
  <c r="O581"/>
  <c r="O584"/>
  <c r="O587"/>
  <c r="N578"/>
  <c r="N581"/>
  <c r="N584"/>
  <c r="N587"/>
  <c r="R571"/>
  <c r="F26" i="19" s="1"/>
  <c r="R574" i="24"/>
  <c r="H26" i="19" s="1"/>
  <c r="R577" i="24"/>
  <c r="J26" i="19" s="1"/>
  <c r="Q571" i="24"/>
  <c r="Q574"/>
  <c r="H206" i="19" s="1"/>
  <c r="Q577" i="24"/>
  <c r="J206" i="19" s="1"/>
  <c r="P571" i="24"/>
  <c r="F176" i="19" s="1"/>
  <c r="P574" i="24"/>
  <c r="H176" i="19" s="1"/>
  <c r="P577" i="24"/>
  <c r="J176" i="19" s="1"/>
  <c r="O571" i="24"/>
  <c r="O574"/>
  <c r="H146" i="19" s="1"/>
  <c r="O577" i="24"/>
  <c r="J146" i="19" s="1"/>
  <c r="N571" i="24"/>
  <c r="F116" i="19" s="1"/>
  <c r="N574" i="24"/>
  <c r="H116" i="19" s="1"/>
  <c r="N577" i="24"/>
  <c r="J116" i="19" s="1"/>
  <c r="H86"/>
  <c r="J86"/>
  <c r="H56"/>
  <c r="R570" i="24"/>
  <c r="O26" i="19" s="1"/>
  <c r="R573" i="24"/>
  <c r="P26" i="19" s="1"/>
  <c r="R576" i="24"/>
  <c r="Q26" i="19" s="1"/>
  <c r="Q570" i="24"/>
  <c r="Q573"/>
  <c r="Q576"/>
  <c r="P570"/>
  <c r="P573"/>
  <c r="P576"/>
  <c r="O570"/>
  <c r="O573"/>
  <c r="O576"/>
  <c r="N570"/>
  <c r="N573"/>
  <c r="N576"/>
  <c r="R569"/>
  <c r="R572"/>
  <c r="R575"/>
  <c r="Q569"/>
  <c r="Q572"/>
  <c r="Q575"/>
  <c r="P569"/>
  <c r="P572"/>
  <c r="P575"/>
  <c r="O569"/>
  <c r="O572"/>
  <c r="O575"/>
  <c r="N569"/>
  <c r="N572"/>
  <c r="N575"/>
  <c r="R538"/>
  <c r="R541"/>
  <c r="H25" i="17" s="1"/>
  <c r="R544" i="24"/>
  <c r="J25" i="17" s="1"/>
  <c r="R547" i="24"/>
  <c r="L25" i="17" s="1"/>
  <c r="Q538" i="24"/>
  <c r="F211" i="17" s="1"/>
  <c r="Q541" i="24"/>
  <c r="H211" i="17" s="1"/>
  <c r="Q544" i="24"/>
  <c r="J211" i="17" s="1"/>
  <c r="Q547" i="24"/>
  <c r="L211" i="17" s="1"/>
  <c r="P538" i="24"/>
  <c r="P541"/>
  <c r="H180" i="17" s="1"/>
  <c r="P544" i="24"/>
  <c r="J180" i="17" s="1"/>
  <c r="P547" i="24"/>
  <c r="L180" i="17" s="1"/>
  <c r="O538" i="24"/>
  <c r="O541"/>
  <c r="H149" i="17" s="1"/>
  <c r="O544" i="24"/>
  <c r="J149" i="17" s="1"/>
  <c r="O547" i="24"/>
  <c r="L149" i="17" s="1"/>
  <c r="N538" i="24"/>
  <c r="N541"/>
  <c r="H118" i="17" s="1"/>
  <c r="N544" i="24"/>
  <c r="J118" i="17" s="1"/>
  <c r="N547" i="24"/>
  <c r="L118" i="17" s="1"/>
  <c r="F87"/>
  <c r="H87"/>
  <c r="J87"/>
  <c r="L87"/>
  <c r="H56"/>
  <c r="J56"/>
  <c r="L56"/>
  <c r="R537" i="24"/>
  <c r="P25" i="17" s="1"/>
  <c r="R540" i="24"/>
  <c r="Q25" i="17" s="1"/>
  <c r="R543" i="24"/>
  <c r="R25" i="17" s="1"/>
  <c r="R546" i="24"/>
  <c r="S25" i="17" s="1"/>
  <c r="Q537" i="24"/>
  <c r="Q540"/>
  <c r="Q543"/>
  <c r="Q546"/>
  <c r="P537"/>
  <c r="P540"/>
  <c r="P543"/>
  <c r="P546"/>
  <c r="O537"/>
  <c r="O540"/>
  <c r="O543"/>
  <c r="O546"/>
  <c r="N537"/>
  <c r="N540"/>
  <c r="N543"/>
  <c r="N546"/>
  <c r="R536"/>
  <c r="R539"/>
  <c r="R542"/>
  <c r="R545"/>
  <c r="Q536"/>
  <c r="Q539"/>
  <c r="Q542"/>
  <c r="Q545"/>
  <c r="P536"/>
  <c r="P539"/>
  <c r="P542"/>
  <c r="P545"/>
  <c r="O536"/>
  <c r="O539"/>
  <c r="O542"/>
  <c r="O545"/>
  <c r="N536"/>
  <c r="N539"/>
  <c r="N542"/>
  <c r="N545"/>
  <c r="R529"/>
  <c r="F25" i="19" s="1"/>
  <c r="R532" i="24"/>
  <c r="H25" i="19" s="1"/>
  <c r="R535" i="24"/>
  <c r="J25" i="19" s="1"/>
  <c r="Q529" i="24"/>
  <c r="F205" i="19" s="1"/>
  <c r="Q532" i="24"/>
  <c r="H205" i="19" s="1"/>
  <c r="Q535" i="24"/>
  <c r="J205" i="19" s="1"/>
  <c r="P529" i="24"/>
  <c r="F175" i="19" s="1"/>
  <c r="P532" i="24"/>
  <c r="H175" i="19" s="1"/>
  <c r="P535" i="24"/>
  <c r="J175" i="19" s="1"/>
  <c r="O529" i="24"/>
  <c r="F145" i="19" s="1"/>
  <c r="O532" i="24"/>
  <c r="H145" i="19" s="1"/>
  <c r="O535" i="24"/>
  <c r="J145" i="19" s="1"/>
  <c r="N529" i="24"/>
  <c r="F115" i="19" s="1"/>
  <c r="N532" i="24"/>
  <c r="H115" i="19" s="1"/>
  <c r="N535" i="24"/>
  <c r="J115" i="19" s="1"/>
  <c r="F85"/>
  <c r="H85"/>
  <c r="J85"/>
  <c r="F55"/>
  <c r="H55"/>
  <c r="J55"/>
  <c r="R528" i="24"/>
  <c r="O25" i="19" s="1"/>
  <c r="R531" i="24"/>
  <c r="P25" i="19" s="1"/>
  <c r="R534" i="24"/>
  <c r="Q25" i="19" s="1"/>
  <c r="Q528" i="24"/>
  <c r="Q531"/>
  <c r="Q534"/>
  <c r="P528"/>
  <c r="P531"/>
  <c r="P534"/>
  <c r="O528"/>
  <c r="O531"/>
  <c r="O534"/>
  <c r="N528"/>
  <c r="N531"/>
  <c r="N534"/>
  <c r="R527"/>
  <c r="R530"/>
  <c r="R533"/>
  <c r="Q527"/>
  <c r="Q530"/>
  <c r="Q533"/>
  <c r="P527"/>
  <c r="P530"/>
  <c r="P533"/>
  <c r="O527"/>
  <c r="O530"/>
  <c r="O533"/>
  <c r="N527"/>
  <c r="N530"/>
  <c r="N533"/>
  <c r="R496"/>
  <c r="R499"/>
  <c r="H23" i="17" s="1"/>
  <c r="R502" i="24"/>
  <c r="J23" i="17" s="1"/>
  <c r="R505" i="24"/>
  <c r="L23" i="17" s="1"/>
  <c r="Q496" i="24"/>
  <c r="Q499"/>
  <c r="H209" i="17" s="1"/>
  <c r="Q502" i="24"/>
  <c r="J209" i="17" s="1"/>
  <c r="Q505" i="24"/>
  <c r="L209" i="17" s="1"/>
  <c r="P496" i="24"/>
  <c r="P499"/>
  <c r="H178" i="17" s="1"/>
  <c r="P502" i="24"/>
  <c r="J178" i="17" s="1"/>
  <c r="P505" i="24"/>
  <c r="L178" i="17" s="1"/>
  <c r="O496" i="24"/>
  <c r="F147" i="17" s="1"/>
  <c r="O499" i="24"/>
  <c r="H147" i="17" s="1"/>
  <c r="O502" i="24"/>
  <c r="J147" i="17" s="1"/>
  <c r="O505" i="24"/>
  <c r="L147" i="17" s="1"/>
  <c r="N496" i="24"/>
  <c r="N499"/>
  <c r="H116" i="17" s="1"/>
  <c r="N502" i="24"/>
  <c r="J116" i="17" s="1"/>
  <c r="N505" i="24"/>
  <c r="L116" i="17" s="1"/>
  <c r="H85"/>
  <c r="J85"/>
  <c r="L85"/>
  <c r="F54"/>
  <c r="H54"/>
  <c r="J54"/>
  <c r="L54"/>
  <c r="R495" i="24"/>
  <c r="P23" i="17" s="1"/>
  <c r="R498" i="24"/>
  <c r="Q23" i="17" s="1"/>
  <c r="R501" i="24"/>
  <c r="R23" i="17" s="1"/>
  <c r="R504" i="24"/>
  <c r="S23" i="17" s="1"/>
  <c r="Q495" i="24"/>
  <c r="Q498"/>
  <c r="Q501"/>
  <c r="Q504"/>
  <c r="P495"/>
  <c r="P498"/>
  <c r="P501"/>
  <c r="P504"/>
  <c r="O495"/>
  <c r="O498"/>
  <c r="O501"/>
  <c r="O504"/>
  <c r="N495"/>
  <c r="N498"/>
  <c r="N501"/>
  <c r="N504"/>
  <c r="R494"/>
  <c r="R497"/>
  <c r="R500"/>
  <c r="R503"/>
  <c r="Q494"/>
  <c r="Q497"/>
  <c r="Q500"/>
  <c r="Q503"/>
  <c r="P494"/>
  <c r="P497"/>
  <c r="P500"/>
  <c r="P503"/>
  <c r="O494"/>
  <c r="O497"/>
  <c r="O500"/>
  <c r="O503"/>
  <c r="N494"/>
  <c r="N497"/>
  <c r="N500"/>
  <c r="N503"/>
  <c r="R487"/>
  <c r="F23" i="19" s="1"/>
  <c r="R490" i="24"/>
  <c r="H23" i="19" s="1"/>
  <c r="R493" i="24"/>
  <c r="J23" i="19" s="1"/>
  <c r="Q487" i="24"/>
  <c r="Q490"/>
  <c r="H203" i="19" s="1"/>
  <c r="Q493" i="24"/>
  <c r="J203" i="19" s="1"/>
  <c r="P487" i="24"/>
  <c r="F173" i="19" s="1"/>
  <c r="P490" i="24"/>
  <c r="H173" i="19" s="1"/>
  <c r="P493" i="24"/>
  <c r="J173" i="19" s="1"/>
  <c r="O487" i="24"/>
  <c r="O490"/>
  <c r="H143" i="19" s="1"/>
  <c r="O493" i="24"/>
  <c r="J143" i="19" s="1"/>
  <c r="N487" i="24"/>
  <c r="F113" i="19" s="1"/>
  <c r="N490" i="24"/>
  <c r="H113" i="19" s="1"/>
  <c r="N493" i="24"/>
  <c r="J113" i="19" s="1"/>
  <c r="H83"/>
  <c r="J83"/>
  <c r="F53"/>
  <c r="H53"/>
  <c r="J53"/>
  <c r="R486" i="24"/>
  <c r="O23" i="19" s="1"/>
  <c r="R489" i="24"/>
  <c r="R492"/>
  <c r="Q23" i="19" s="1"/>
  <c r="Q486" i="24"/>
  <c r="Q489"/>
  <c r="Q492"/>
  <c r="P486"/>
  <c r="P489"/>
  <c r="P492"/>
  <c r="O486"/>
  <c r="O489"/>
  <c r="O492"/>
  <c r="N486"/>
  <c r="N489"/>
  <c r="N492"/>
  <c r="R485"/>
  <c r="R488"/>
  <c r="R491"/>
  <c r="Q485"/>
  <c r="Q488"/>
  <c r="Q491"/>
  <c r="P485"/>
  <c r="P488"/>
  <c r="P491"/>
  <c r="O485"/>
  <c r="O488"/>
  <c r="O491"/>
  <c r="N485"/>
  <c r="N488"/>
  <c r="N491"/>
  <c r="R454"/>
  <c r="R457"/>
  <c r="H22" i="17" s="1"/>
  <c r="R460" i="24"/>
  <c r="J22" i="17" s="1"/>
  <c r="R463" i="24"/>
  <c r="L22" i="17" s="1"/>
  <c r="Q454" i="24"/>
  <c r="F208" i="17" s="1"/>
  <c r="Q457" i="24"/>
  <c r="H208" i="17" s="1"/>
  <c r="Q460" i="24"/>
  <c r="J208" i="17" s="1"/>
  <c r="Q463" i="24"/>
  <c r="L208" i="17" s="1"/>
  <c r="P454" i="24"/>
  <c r="P457"/>
  <c r="H177" i="17" s="1"/>
  <c r="P460" i="24"/>
  <c r="J177" i="17" s="1"/>
  <c r="P463" i="24"/>
  <c r="L177" i="17" s="1"/>
  <c r="O454" i="24"/>
  <c r="O457"/>
  <c r="H146" i="17" s="1"/>
  <c r="O460" i="24"/>
  <c r="J146" i="17" s="1"/>
  <c r="O463" i="24"/>
  <c r="L146" i="17" s="1"/>
  <c r="N454" i="24"/>
  <c r="N457"/>
  <c r="H115" i="17" s="1"/>
  <c r="N460" i="24"/>
  <c r="J115" i="17" s="1"/>
  <c r="N463" i="24"/>
  <c r="L115" i="17" s="1"/>
  <c r="F84"/>
  <c r="H84"/>
  <c r="J84"/>
  <c r="L84"/>
  <c r="H53"/>
  <c r="J53"/>
  <c r="L53"/>
  <c r="R453" i="24"/>
  <c r="P22" i="17" s="1"/>
  <c r="R456" i="24"/>
  <c r="Q22" i="17" s="1"/>
  <c r="R459" i="24"/>
  <c r="R22" i="17" s="1"/>
  <c r="R462" i="24"/>
  <c r="S22" i="17" s="1"/>
  <c r="Q453" i="24"/>
  <c r="Q456"/>
  <c r="Q459"/>
  <c r="Q462"/>
  <c r="P453"/>
  <c r="P456"/>
  <c r="P459"/>
  <c r="P462"/>
  <c r="O453"/>
  <c r="O456"/>
  <c r="O459"/>
  <c r="O462"/>
  <c r="N453"/>
  <c r="N456"/>
  <c r="N459"/>
  <c r="N462"/>
  <c r="R452"/>
  <c r="R455"/>
  <c r="R458"/>
  <c r="R461"/>
  <c r="Q452"/>
  <c r="Q455"/>
  <c r="Q458"/>
  <c r="Q461"/>
  <c r="P452"/>
  <c r="P455"/>
  <c r="P458"/>
  <c r="P461"/>
  <c r="O452"/>
  <c r="O455"/>
  <c r="O458"/>
  <c r="O461"/>
  <c r="N452"/>
  <c r="N455"/>
  <c r="N458"/>
  <c r="N461"/>
  <c r="R445"/>
  <c r="F22" i="19" s="1"/>
  <c r="R448" i="24"/>
  <c r="R451"/>
  <c r="J22" i="19" s="1"/>
  <c r="Q445" i="24"/>
  <c r="F202" i="19" s="1"/>
  <c r="Q448" i="24"/>
  <c r="H202" i="19" s="1"/>
  <c r="Q451" i="24"/>
  <c r="J202" i="19" s="1"/>
  <c r="P445" i="24"/>
  <c r="F172" i="19" s="1"/>
  <c r="P448" i="24"/>
  <c r="H172" i="19" s="1"/>
  <c r="P451" i="24"/>
  <c r="J172" i="19" s="1"/>
  <c r="O445" i="24"/>
  <c r="F142" i="19" s="1"/>
  <c r="O448" i="24"/>
  <c r="H142" i="19" s="1"/>
  <c r="O451" i="24"/>
  <c r="J142" i="19" s="1"/>
  <c r="N445" i="24"/>
  <c r="F112" i="19" s="1"/>
  <c r="N448" i="24"/>
  <c r="H112" i="19" s="1"/>
  <c r="N451" i="24"/>
  <c r="J112" i="19" s="1"/>
  <c r="F82"/>
  <c r="H82"/>
  <c r="J82"/>
  <c r="F52"/>
  <c r="H52"/>
  <c r="J52"/>
  <c r="R444" i="24"/>
  <c r="O22" i="19" s="1"/>
  <c r="R447" i="24"/>
  <c r="P22" i="19" s="1"/>
  <c r="R450" i="24"/>
  <c r="Q22" i="19" s="1"/>
  <c r="Q444" i="24"/>
  <c r="Q447"/>
  <c r="Q450"/>
  <c r="P444"/>
  <c r="P447"/>
  <c r="P450"/>
  <c r="O444"/>
  <c r="O447"/>
  <c r="O450"/>
  <c r="N444"/>
  <c r="N447"/>
  <c r="N450"/>
  <c r="R443"/>
  <c r="R446"/>
  <c r="R449"/>
  <c r="Q443"/>
  <c r="Q446"/>
  <c r="Q449"/>
  <c r="P443"/>
  <c r="P446"/>
  <c r="P449"/>
  <c r="O443"/>
  <c r="O446"/>
  <c r="O449"/>
  <c r="N443"/>
  <c r="N446"/>
  <c r="N449"/>
  <c r="R412"/>
  <c r="R415"/>
  <c r="H21" i="17" s="1"/>
  <c r="R418" i="24"/>
  <c r="J21" i="17" s="1"/>
  <c r="R421" i="24"/>
  <c r="L21" i="17" s="1"/>
  <c r="Q412" i="24"/>
  <c r="Q415"/>
  <c r="H207" i="17" s="1"/>
  <c r="Q418" i="24"/>
  <c r="J207" i="17" s="1"/>
  <c r="Q421" i="24"/>
  <c r="L207" i="17" s="1"/>
  <c r="P412" i="24"/>
  <c r="P415"/>
  <c r="H176" i="17" s="1"/>
  <c r="P418" i="24"/>
  <c r="J176" i="17" s="1"/>
  <c r="P421" i="24"/>
  <c r="L176" i="17" s="1"/>
  <c r="O412" i="24"/>
  <c r="F145" i="17" s="1"/>
  <c r="O415" i="24"/>
  <c r="H145" i="17" s="1"/>
  <c r="O418" i="24"/>
  <c r="J145" i="17" s="1"/>
  <c r="O421" i="24"/>
  <c r="L145" i="17" s="1"/>
  <c r="N412" i="24"/>
  <c r="N415"/>
  <c r="H114" i="17" s="1"/>
  <c r="N418" i="24"/>
  <c r="J114" i="17" s="1"/>
  <c r="N421" i="24"/>
  <c r="L114" i="17" s="1"/>
  <c r="H83"/>
  <c r="J83"/>
  <c r="L83"/>
  <c r="H52"/>
  <c r="J52"/>
  <c r="L52"/>
  <c r="R411" i="24"/>
  <c r="P21" i="17" s="1"/>
  <c r="R414" i="24"/>
  <c r="Q21" i="17" s="1"/>
  <c r="R417" i="24"/>
  <c r="R21" i="17" s="1"/>
  <c r="R420" i="24"/>
  <c r="S21" i="17" s="1"/>
  <c r="Q411" i="24"/>
  <c r="Q414"/>
  <c r="Q417"/>
  <c r="Q420"/>
  <c r="P411"/>
  <c r="P414"/>
  <c r="P417"/>
  <c r="P420"/>
  <c r="O411"/>
  <c r="O414"/>
  <c r="O417"/>
  <c r="O420"/>
  <c r="N411"/>
  <c r="N414"/>
  <c r="N417"/>
  <c r="N420"/>
  <c r="R410"/>
  <c r="R413"/>
  <c r="R416"/>
  <c r="R419"/>
  <c r="Q410"/>
  <c r="Q413"/>
  <c r="Q416"/>
  <c r="Q419"/>
  <c r="P410"/>
  <c r="P413"/>
  <c r="P416"/>
  <c r="P419"/>
  <c r="O410"/>
  <c r="O413"/>
  <c r="O416"/>
  <c r="O419"/>
  <c r="N410"/>
  <c r="N413"/>
  <c r="N416"/>
  <c r="N419"/>
  <c r="R403"/>
  <c r="F21" i="19" s="1"/>
  <c r="R406" i="24"/>
  <c r="H21" i="19" s="1"/>
  <c r="R409" i="24"/>
  <c r="J21" i="19" s="1"/>
  <c r="Q403" i="24"/>
  <c r="Q406"/>
  <c r="H201" i="19" s="1"/>
  <c r="Q409" i="24"/>
  <c r="J201" i="19" s="1"/>
  <c r="P403" i="24"/>
  <c r="F171" i="19" s="1"/>
  <c r="P406" i="24"/>
  <c r="H171" i="19" s="1"/>
  <c r="P409" i="24"/>
  <c r="J171" i="19" s="1"/>
  <c r="O403" i="24"/>
  <c r="O406"/>
  <c r="H141" i="19" s="1"/>
  <c r="O409" i="24"/>
  <c r="J141" i="19" s="1"/>
  <c r="N403" i="24"/>
  <c r="F111" i="19" s="1"/>
  <c r="N406" i="24"/>
  <c r="H111" i="19" s="1"/>
  <c r="N409" i="24"/>
  <c r="J111" i="19" s="1"/>
  <c r="H81"/>
  <c r="J81"/>
  <c r="F51"/>
  <c r="H51"/>
  <c r="J51"/>
  <c r="R402" i="24"/>
  <c r="O21" i="19" s="1"/>
  <c r="R405" i="24"/>
  <c r="P21" i="19" s="1"/>
  <c r="R408" i="24"/>
  <c r="Q21" i="19" s="1"/>
  <c r="Q402" i="24"/>
  <c r="Q405"/>
  <c r="Q408"/>
  <c r="P402"/>
  <c r="P405"/>
  <c r="P408"/>
  <c r="O402"/>
  <c r="O405"/>
  <c r="O408"/>
  <c r="N402"/>
  <c r="N405"/>
  <c r="N408"/>
  <c r="R401"/>
  <c r="R404"/>
  <c r="R407"/>
  <c r="Q401"/>
  <c r="Q404"/>
  <c r="Q407"/>
  <c r="P401"/>
  <c r="P404"/>
  <c r="P407"/>
  <c r="O401"/>
  <c r="O404"/>
  <c r="O407"/>
  <c r="N401"/>
  <c r="N404"/>
  <c r="N407"/>
  <c r="R370"/>
  <c r="R373"/>
  <c r="H20" i="17" s="1"/>
  <c r="R376" i="24"/>
  <c r="J20" i="17" s="1"/>
  <c r="R379" i="24"/>
  <c r="L20" i="17" s="1"/>
  <c r="Q370" i="24"/>
  <c r="F206" i="17" s="1"/>
  <c r="Q373" i="24"/>
  <c r="H206" i="17" s="1"/>
  <c r="Q376" i="24"/>
  <c r="J206" i="17" s="1"/>
  <c r="Q379" i="24"/>
  <c r="L206" i="17" s="1"/>
  <c r="P370" i="24"/>
  <c r="P373"/>
  <c r="H175" i="17" s="1"/>
  <c r="P376" i="24"/>
  <c r="J175" i="17" s="1"/>
  <c r="P379" i="24"/>
  <c r="L175" i="17" s="1"/>
  <c r="O370" i="24"/>
  <c r="O373"/>
  <c r="H144" i="17" s="1"/>
  <c r="O376" i="24"/>
  <c r="J144" i="17" s="1"/>
  <c r="O379" i="24"/>
  <c r="L144" i="17" s="1"/>
  <c r="N370" i="24"/>
  <c r="N373"/>
  <c r="H113" i="17" s="1"/>
  <c r="N376" i="24"/>
  <c r="J113" i="17" s="1"/>
  <c r="N379" i="24"/>
  <c r="L113" i="17" s="1"/>
  <c r="F82"/>
  <c r="H82"/>
  <c r="J82"/>
  <c r="L82"/>
  <c r="H51"/>
  <c r="J51"/>
  <c r="L51"/>
  <c r="R369" i="24"/>
  <c r="P20" i="17" s="1"/>
  <c r="R372" i="24"/>
  <c r="Q20" i="17" s="1"/>
  <c r="R375" i="24"/>
  <c r="R20" i="17" s="1"/>
  <c r="R378" i="24"/>
  <c r="S20" i="17" s="1"/>
  <c r="Q369" i="24"/>
  <c r="Q372"/>
  <c r="Q375"/>
  <c r="Q378"/>
  <c r="P369"/>
  <c r="P372"/>
  <c r="P375"/>
  <c r="P378"/>
  <c r="O369"/>
  <c r="O372"/>
  <c r="O375"/>
  <c r="O378"/>
  <c r="N369"/>
  <c r="N372"/>
  <c r="N375"/>
  <c r="N378"/>
  <c r="R368"/>
  <c r="R371"/>
  <c r="R374"/>
  <c r="R377"/>
  <c r="Q368"/>
  <c r="Q371"/>
  <c r="Q374"/>
  <c r="Q377"/>
  <c r="P368"/>
  <c r="P371"/>
  <c r="P374"/>
  <c r="P377"/>
  <c r="O368"/>
  <c r="O371"/>
  <c r="O374"/>
  <c r="O377"/>
  <c r="N368"/>
  <c r="N371"/>
  <c r="N374"/>
  <c r="N377"/>
  <c r="R361"/>
  <c r="F20" i="19" s="1"/>
  <c r="R364" i="24"/>
  <c r="H20" i="19" s="1"/>
  <c r="R367" i="24"/>
  <c r="J20" i="19" s="1"/>
  <c r="Q361" i="24"/>
  <c r="F200" i="19" s="1"/>
  <c r="Q364" i="24"/>
  <c r="Q367"/>
  <c r="J200" i="19" s="1"/>
  <c r="P361" i="24"/>
  <c r="F170" i="19" s="1"/>
  <c r="P364" i="24"/>
  <c r="H170" i="19" s="1"/>
  <c r="P367" i="24"/>
  <c r="J170" i="19" s="1"/>
  <c r="O361" i="24"/>
  <c r="F140" i="19" s="1"/>
  <c r="O364" i="24"/>
  <c r="H140" i="19" s="1"/>
  <c r="O367" i="24"/>
  <c r="J140" i="19" s="1"/>
  <c r="N361" i="24"/>
  <c r="F110" i="19" s="1"/>
  <c r="N364" i="24"/>
  <c r="H110" i="19" s="1"/>
  <c r="N367" i="24"/>
  <c r="J110" i="19" s="1"/>
  <c r="F80"/>
  <c r="J80"/>
  <c r="F50"/>
  <c r="H50"/>
  <c r="J50"/>
  <c r="R360" i="24"/>
  <c r="O20" i="19" s="1"/>
  <c r="R363" i="24"/>
  <c r="P20" i="19" s="1"/>
  <c r="R366" i="24"/>
  <c r="Q20" i="19" s="1"/>
  <c r="Q360" i="24"/>
  <c r="Q363"/>
  <c r="Q366"/>
  <c r="P360"/>
  <c r="P363"/>
  <c r="P366"/>
  <c r="O360"/>
  <c r="O363"/>
  <c r="O366"/>
  <c r="N360"/>
  <c r="N363"/>
  <c r="N366"/>
  <c r="R359"/>
  <c r="R362"/>
  <c r="R365"/>
  <c r="Q359"/>
  <c r="Q362"/>
  <c r="Q365"/>
  <c r="P359"/>
  <c r="P362"/>
  <c r="P365"/>
  <c r="O359"/>
  <c r="O362"/>
  <c r="O365"/>
  <c r="N359"/>
  <c r="N362"/>
  <c r="N365"/>
  <c r="R328"/>
  <c r="R331"/>
  <c r="H18" i="17" s="1"/>
  <c r="R334" i="24"/>
  <c r="J18" i="17" s="1"/>
  <c r="R337" i="24"/>
  <c r="L18" i="17" s="1"/>
  <c r="Q328" i="24"/>
  <c r="Q331"/>
  <c r="H204" i="17" s="1"/>
  <c r="Q334" i="24"/>
  <c r="J204" i="17" s="1"/>
  <c r="Q337" i="24"/>
  <c r="L204" i="17" s="1"/>
  <c r="P328" i="24"/>
  <c r="P331"/>
  <c r="H173" i="17" s="1"/>
  <c r="P334" i="24"/>
  <c r="J173" i="17" s="1"/>
  <c r="P337" i="24"/>
  <c r="L173" i="17" s="1"/>
  <c r="O328" i="24"/>
  <c r="F142" i="17" s="1"/>
  <c r="O331" i="24"/>
  <c r="H142" i="17" s="1"/>
  <c r="O334" i="24"/>
  <c r="J142" i="17" s="1"/>
  <c r="O337" i="24"/>
  <c r="L142" i="17" s="1"/>
  <c r="N328" i="24"/>
  <c r="N331"/>
  <c r="H111" i="17" s="1"/>
  <c r="N334" i="24"/>
  <c r="J111" i="17" s="1"/>
  <c r="N337" i="24"/>
  <c r="L111" i="17" s="1"/>
  <c r="H80"/>
  <c r="J80"/>
  <c r="L80"/>
  <c r="F49"/>
  <c r="H49"/>
  <c r="J49"/>
  <c r="L49"/>
  <c r="R327" i="24"/>
  <c r="P18" i="17" s="1"/>
  <c r="R330" i="24"/>
  <c r="Q18" i="17" s="1"/>
  <c r="R333" i="24"/>
  <c r="R18" i="17" s="1"/>
  <c r="R336" i="24"/>
  <c r="S18" i="17" s="1"/>
  <c r="Q327" i="24"/>
  <c r="Q330"/>
  <c r="Q333"/>
  <c r="Q336"/>
  <c r="P327"/>
  <c r="P330"/>
  <c r="P333"/>
  <c r="P336"/>
  <c r="O327"/>
  <c r="O330"/>
  <c r="O333"/>
  <c r="O336"/>
  <c r="N327"/>
  <c r="N330"/>
  <c r="N333"/>
  <c r="N336"/>
  <c r="R326"/>
  <c r="R329"/>
  <c r="R332"/>
  <c r="R335"/>
  <c r="Q326"/>
  <c r="Q329"/>
  <c r="Q332"/>
  <c r="Q335"/>
  <c r="P326"/>
  <c r="P329"/>
  <c r="P332"/>
  <c r="P335"/>
  <c r="O326"/>
  <c r="O329"/>
  <c r="O332"/>
  <c r="O335"/>
  <c r="N326"/>
  <c r="N329"/>
  <c r="N332"/>
  <c r="N335"/>
  <c r="R319"/>
  <c r="F18" i="19" s="1"/>
  <c r="R322" i="24"/>
  <c r="H18" i="19" s="1"/>
  <c r="R325" i="24"/>
  <c r="J18" i="19" s="1"/>
  <c r="Q319" i="24"/>
  <c r="Q322"/>
  <c r="H198" i="19" s="1"/>
  <c r="Q325" i="24"/>
  <c r="J198" i="19" s="1"/>
  <c r="P319" i="24"/>
  <c r="F168" i="19" s="1"/>
  <c r="P322" i="24"/>
  <c r="H168" i="19" s="1"/>
  <c r="P325" i="24"/>
  <c r="J168" i="19" s="1"/>
  <c r="O319" i="24"/>
  <c r="O322"/>
  <c r="H138" i="19" s="1"/>
  <c r="O325" i="24"/>
  <c r="J138" i="19" s="1"/>
  <c r="N319" i="24"/>
  <c r="F108" i="19" s="1"/>
  <c r="N322" i="24"/>
  <c r="H108" i="19" s="1"/>
  <c r="N325" i="24"/>
  <c r="J108" i="19" s="1"/>
  <c r="H78"/>
  <c r="J78"/>
  <c r="F48"/>
  <c r="H48"/>
  <c r="J48"/>
  <c r="R318" i="24"/>
  <c r="O18" i="19" s="1"/>
  <c r="R321" i="24"/>
  <c r="R324"/>
  <c r="Q18" i="19" s="1"/>
  <c r="Q318" i="24"/>
  <c r="Q321"/>
  <c r="Q324"/>
  <c r="P318"/>
  <c r="P321"/>
  <c r="P324"/>
  <c r="O318"/>
  <c r="O321"/>
  <c r="O324"/>
  <c r="N318"/>
  <c r="N321"/>
  <c r="N324"/>
  <c r="R317"/>
  <c r="R320"/>
  <c r="R323"/>
  <c r="Q317"/>
  <c r="Q320"/>
  <c r="Q323"/>
  <c r="P317"/>
  <c r="P320"/>
  <c r="P323"/>
  <c r="O317"/>
  <c r="O320"/>
  <c r="O323"/>
  <c r="N317"/>
  <c r="N320"/>
  <c r="N323"/>
  <c r="R286"/>
  <c r="R289"/>
  <c r="H17" i="17" s="1"/>
  <c r="R292" i="24"/>
  <c r="J17" i="17" s="1"/>
  <c r="R295" i="24"/>
  <c r="L17" i="17" s="1"/>
  <c r="Q286" i="24"/>
  <c r="F203" i="17" s="1"/>
  <c r="Q289" i="24"/>
  <c r="H203" i="17" s="1"/>
  <c r="Q292" i="24"/>
  <c r="J203" i="17" s="1"/>
  <c r="Q295" i="24"/>
  <c r="L203" i="17" s="1"/>
  <c r="P286" i="24"/>
  <c r="P289"/>
  <c r="H172" i="17" s="1"/>
  <c r="P292" i="24"/>
  <c r="J172" i="17" s="1"/>
  <c r="P295" i="24"/>
  <c r="L172" i="17" s="1"/>
  <c r="O286" i="24"/>
  <c r="O289"/>
  <c r="H141" i="17" s="1"/>
  <c r="O292" i="24"/>
  <c r="J141" i="17" s="1"/>
  <c r="O295" i="24"/>
  <c r="L141" i="17" s="1"/>
  <c r="N286" i="24"/>
  <c r="N289"/>
  <c r="H110" i="17" s="1"/>
  <c r="N292" i="24"/>
  <c r="J110" i="17" s="1"/>
  <c r="N295" i="24"/>
  <c r="L110" i="17" s="1"/>
  <c r="F79"/>
  <c r="H79"/>
  <c r="J79"/>
  <c r="L79"/>
  <c r="H48"/>
  <c r="J48"/>
  <c r="L48"/>
  <c r="R285" i="24"/>
  <c r="P17" i="17" s="1"/>
  <c r="R288" i="24"/>
  <c r="Q17" i="17" s="1"/>
  <c r="R291" i="24"/>
  <c r="R17" i="17" s="1"/>
  <c r="R294" i="24"/>
  <c r="S17" i="17" s="1"/>
  <c r="Q285" i="24"/>
  <c r="Q288"/>
  <c r="Q291"/>
  <c r="Q294"/>
  <c r="P285"/>
  <c r="P288"/>
  <c r="P291"/>
  <c r="P294"/>
  <c r="O285"/>
  <c r="O288"/>
  <c r="O291"/>
  <c r="O294"/>
  <c r="N285"/>
  <c r="N288"/>
  <c r="N291"/>
  <c r="N294"/>
  <c r="R284"/>
  <c r="R287"/>
  <c r="R290"/>
  <c r="R293"/>
  <c r="Q284"/>
  <c r="Q287"/>
  <c r="Q290"/>
  <c r="Q293"/>
  <c r="P284"/>
  <c r="P287"/>
  <c r="P290"/>
  <c r="P293"/>
  <c r="O284"/>
  <c r="O287"/>
  <c r="O290"/>
  <c r="O293"/>
  <c r="N284"/>
  <c r="N287"/>
  <c r="N290"/>
  <c r="N293"/>
  <c r="R277"/>
  <c r="F17" i="19" s="1"/>
  <c r="R280" i="24"/>
  <c r="R283"/>
  <c r="J17" i="19" s="1"/>
  <c r="Q277" i="24"/>
  <c r="F197" i="19" s="1"/>
  <c r="Q280" i="24"/>
  <c r="H197" i="19" s="1"/>
  <c r="Q283" i="24"/>
  <c r="J197" i="19" s="1"/>
  <c r="P277" i="24"/>
  <c r="F167" i="19" s="1"/>
  <c r="P280" i="24"/>
  <c r="H167" i="19" s="1"/>
  <c r="P283" i="24"/>
  <c r="J167" i="19" s="1"/>
  <c r="O277" i="24"/>
  <c r="F137" i="19" s="1"/>
  <c r="O280" i="24"/>
  <c r="H137" i="19" s="1"/>
  <c r="O283" i="24"/>
  <c r="J137" i="19" s="1"/>
  <c r="N277" i="24"/>
  <c r="F107" i="19" s="1"/>
  <c r="N280" i="24"/>
  <c r="H107" i="19" s="1"/>
  <c r="N283" i="24"/>
  <c r="J107" i="19" s="1"/>
  <c r="F77"/>
  <c r="H77"/>
  <c r="J77"/>
  <c r="F47"/>
  <c r="H47"/>
  <c r="J47"/>
  <c r="R276" i="24"/>
  <c r="O17" i="19" s="1"/>
  <c r="R279" i="24"/>
  <c r="P17" i="19" s="1"/>
  <c r="R282" i="24"/>
  <c r="Q17" i="19" s="1"/>
  <c r="Q276" i="24"/>
  <c r="Q279"/>
  <c r="Q282"/>
  <c r="P276"/>
  <c r="P279"/>
  <c r="P282"/>
  <c r="O276"/>
  <c r="O279"/>
  <c r="O282"/>
  <c r="N276"/>
  <c r="N279"/>
  <c r="N282"/>
  <c r="R275"/>
  <c r="R278"/>
  <c r="R281"/>
  <c r="Q275"/>
  <c r="Q278"/>
  <c r="Q281"/>
  <c r="P275"/>
  <c r="P278"/>
  <c r="P281"/>
  <c r="O275"/>
  <c r="O278"/>
  <c r="O281"/>
  <c r="N275"/>
  <c r="N278"/>
  <c r="N281"/>
  <c r="R244"/>
  <c r="R247"/>
  <c r="H16" i="17" s="1"/>
  <c r="R250" i="24"/>
  <c r="J16" i="17" s="1"/>
  <c r="R253" i="24"/>
  <c r="L16" i="17" s="1"/>
  <c r="Q244" i="24"/>
  <c r="Q247"/>
  <c r="H202" i="17" s="1"/>
  <c r="Q250" i="24"/>
  <c r="J202" i="17" s="1"/>
  <c r="Q253" i="24"/>
  <c r="L202" i="17" s="1"/>
  <c r="P244" i="24"/>
  <c r="P247"/>
  <c r="H171" i="17" s="1"/>
  <c r="P250" i="24"/>
  <c r="J171" i="17" s="1"/>
  <c r="P253" i="24"/>
  <c r="L171" i="17" s="1"/>
  <c r="O244" i="24"/>
  <c r="F140" i="17" s="1"/>
  <c r="O247" i="24"/>
  <c r="H140" i="17" s="1"/>
  <c r="O250" i="24"/>
  <c r="J140" i="17" s="1"/>
  <c r="O253" i="24"/>
  <c r="L140" i="17" s="1"/>
  <c r="N244" i="24"/>
  <c r="N247"/>
  <c r="H109" i="17" s="1"/>
  <c r="N250" i="24"/>
  <c r="J109" i="17" s="1"/>
  <c r="N253" i="24"/>
  <c r="L109" i="17" s="1"/>
  <c r="H78"/>
  <c r="J78"/>
  <c r="L78"/>
  <c r="H47"/>
  <c r="J47"/>
  <c r="L47"/>
  <c r="R243" i="24"/>
  <c r="P16" i="17" s="1"/>
  <c r="R246" i="24"/>
  <c r="Q16" i="17" s="1"/>
  <c r="R249" i="24"/>
  <c r="R16" i="17" s="1"/>
  <c r="R252" i="24"/>
  <c r="S16" i="17" s="1"/>
  <c r="Q243" i="24"/>
  <c r="Q246"/>
  <c r="Q249"/>
  <c r="Q252"/>
  <c r="P243"/>
  <c r="P246"/>
  <c r="P249"/>
  <c r="P252"/>
  <c r="O243"/>
  <c r="O246"/>
  <c r="O249"/>
  <c r="O252"/>
  <c r="N243"/>
  <c r="N246"/>
  <c r="N249"/>
  <c r="N252"/>
  <c r="R242"/>
  <c r="R245"/>
  <c r="R248"/>
  <c r="R251"/>
  <c r="Q242"/>
  <c r="Q245"/>
  <c r="Q248"/>
  <c r="Q251"/>
  <c r="P242"/>
  <c r="P245"/>
  <c r="P248"/>
  <c r="P251"/>
  <c r="O242"/>
  <c r="O245"/>
  <c r="O248"/>
  <c r="O251"/>
  <c r="N242"/>
  <c r="N245"/>
  <c r="N248"/>
  <c r="N251"/>
  <c r="R235"/>
  <c r="F16" i="19" s="1"/>
  <c r="R238" i="24"/>
  <c r="H16" i="19" s="1"/>
  <c r="R241" i="24"/>
  <c r="J16" i="19" s="1"/>
  <c r="Q235" i="24"/>
  <c r="Q238"/>
  <c r="H196" i="19" s="1"/>
  <c r="Q241" i="24"/>
  <c r="J196" i="19" s="1"/>
  <c r="P235" i="24"/>
  <c r="F166" i="19" s="1"/>
  <c r="P238" i="24"/>
  <c r="H166" i="19" s="1"/>
  <c r="P241" i="24"/>
  <c r="J166" i="19" s="1"/>
  <c r="O235" i="24"/>
  <c r="O238"/>
  <c r="H136" i="19" s="1"/>
  <c r="O241" i="24"/>
  <c r="J136" i="19" s="1"/>
  <c r="N235" i="24"/>
  <c r="F106" i="19" s="1"/>
  <c r="N238" i="24"/>
  <c r="N241"/>
  <c r="J106" i="19" s="1"/>
  <c r="H76"/>
  <c r="J76"/>
  <c r="F46"/>
  <c r="H46"/>
  <c r="J46"/>
  <c r="R234" i="24"/>
  <c r="O16" i="19" s="1"/>
  <c r="R237" i="24"/>
  <c r="P16" i="19" s="1"/>
  <c r="R240" i="24"/>
  <c r="Q16" i="19" s="1"/>
  <c r="Q234" i="24"/>
  <c r="Q237"/>
  <c r="Q240"/>
  <c r="P234"/>
  <c r="P237"/>
  <c r="P240"/>
  <c r="O234"/>
  <c r="O237"/>
  <c r="O240"/>
  <c r="N234"/>
  <c r="N237"/>
  <c r="N240"/>
  <c r="R233"/>
  <c r="R236"/>
  <c r="R239"/>
  <c r="Q233"/>
  <c r="Q236"/>
  <c r="Q239"/>
  <c r="P233"/>
  <c r="P236"/>
  <c r="P239"/>
  <c r="O233"/>
  <c r="O236"/>
  <c r="O239"/>
  <c r="N233"/>
  <c r="N236"/>
  <c r="N239"/>
  <c r="R202"/>
  <c r="R205"/>
  <c r="H15" i="17" s="1"/>
  <c r="R208" i="24"/>
  <c r="J15" i="17" s="1"/>
  <c r="R211" i="24"/>
  <c r="L15" i="17" s="1"/>
  <c r="Q202" i="24"/>
  <c r="F201" i="17" s="1"/>
  <c r="Q205" i="24"/>
  <c r="H201" i="17" s="1"/>
  <c r="Q208" i="24"/>
  <c r="J201" i="17" s="1"/>
  <c r="Q211" i="24"/>
  <c r="L201" i="17" s="1"/>
  <c r="P202" i="24"/>
  <c r="P205"/>
  <c r="H170" i="17" s="1"/>
  <c r="P208" i="24"/>
  <c r="J170" i="17" s="1"/>
  <c r="P211" i="24"/>
  <c r="L170" i="17" s="1"/>
  <c r="O202" i="24"/>
  <c r="O205"/>
  <c r="H139" i="17" s="1"/>
  <c r="O208" i="24"/>
  <c r="J139" i="17" s="1"/>
  <c r="O211" i="24"/>
  <c r="L139" i="17" s="1"/>
  <c r="N202" i="24"/>
  <c r="N205"/>
  <c r="H108" i="17" s="1"/>
  <c r="N208" i="24"/>
  <c r="J108" i="17" s="1"/>
  <c r="N211" i="24"/>
  <c r="L108" i="17" s="1"/>
  <c r="F77"/>
  <c r="J77"/>
  <c r="L77"/>
  <c r="H46"/>
  <c r="J46"/>
  <c r="L46"/>
  <c r="R201" i="24"/>
  <c r="R204"/>
  <c r="Q15" i="17" s="1"/>
  <c r="R207" i="24"/>
  <c r="R15" i="17" s="1"/>
  <c r="R210" i="24"/>
  <c r="S15" i="17" s="1"/>
  <c r="Q201" i="24"/>
  <c r="Q204"/>
  <c r="Q207"/>
  <c r="Q210"/>
  <c r="P201"/>
  <c r="P204"/>
  <c r="P207"/>
  <c r="P210"/>
  <c r="O201"/>
  <c r="O204"/>
  <c r="O207"/>
  <c r="O210"/>
  <c r="N201"/>
  <c r="N204"/>
  <c r="N207"/>
  <c r="N210"/>
  <c r="R200"/>
  <c r="R203"/>
  <c r="R206"/>
  <c r="R209"/>
  <c r="Q200"/>
  <c r="Q203"/>
  <c r="Q206"/>
  <c r="Q209"/>
  <c r="P200"/>
  <c r="P203"/>
  <c r="P206"/>
  <c r="P209"/>
  <c r="O200"/>
  <c r="O203"/>
  <c r="O206"/>
  <c r="O209"/>
  <c r="N200"/>
  <c r="N203"/>
  <c r="N206"/>
  <c r="N209"/>
  <c r="R193"/>
  <c r="F15" i="19" s="1"/>
  <c r="R196" i="24"/>
  <c r="H15" i="19" s="1"/>
  <c r="R199" i="24"/>
  <c r="J15" i="19" s="1"/>
  <c r="Q193" i="24"/>
  <c r="F195" i="19" s="1"/>
  <c r="Q196" i="24"/>
  <c r="H195" i="19" s="1"/>
  <c r="Q199" i="24"/>
  <c r="J195" i="19" s="1"/>
  <c r="P193" i="24"/>
  <c r="F165" i="19" s="1"/>
  <c r="P196" i="24"/>
  <c r="H165" i="19" s="1"/>
  <c r="P199" i="24"/>
  <c r="J165" i="19" s="1"/>
  <c r="O193" i="24"/>
  <c r="F135" i="19" s="1"/>
  <c r="O196" i="24"/>
  <c r="O199"/>
  <c r="J135" i="19" s="1"/>
  <c r="N193" i="24"/>
  <c r="F105" i="19" s="1"/>
  <c r="N196" i="24"/>
  <c r="H105" i="19" s="1"/>
  <c r="N199" i="24"/>
  <c r="J105" i="19" s="1"/>
  <c r="F75"/>
  <c r="H75"/>
  <c r="J75"/>
  <c r="F45"/>
  <c r="H45"/>
  <c r="J45"/>
  <c r="R192" i="24"/>
  <c r="O15" i="19" s="1"/>
  <c r="R195" i="24"/>
  <c r="P15" i="19" s="1"/>
  <c r="R198" i="24"/>
  <c r="Q15" i="19" s="1"/>
  <c r="Q192" i="24"/>
  <c r="Q195"/>
  <c r="Q198"/>
  <c r="P192"/>
  <c r="P195"/>
  <c r="P198"/>
  <c r="O192"/>
  <c r="O195"/>
  <c r="O198"/>
  <c r="N192"/>
  <c r="N195"/>
  <c r="N198"/>
  <c r="R191"/>
  <c r="R194"/>
  <c r="R197"/>
  <c r="Q191"/>
  <c r="Q194"/>
  <c r="Q197"/>
  <c r="P191"/>
  <c r="P194"/>
  <c r="P197"/>
  <c r="O191"/>
  <c r="O194"/>
  <c r="O197"/>
  <c r="N191"/>
  <c r="N194"/>
  <c r="N197"/>
  <c r="R160"/>
  <c r="R163"/>
  <c r="H13" i="17" s="1"/>
  <c r="R166" i="24"/>
  <c r="J13" i="17" s="1"/>
  <c r="R169" i="24"/>
  <c r="L13" i="17" s="1"/>
  <c r="Q160" i="24"/>
  <c r="Q163"/>
  <c r="H199" i="17" s="1"/>
  <c r="Q166" i="24"/>
  <c r="J199" i="17" s="1"/>
  <c r="Q169" i="24"/>
  <c r="L199" i="17" s="1"/>
  <c r="P160" i="24"/>
  <c r="P163"/>
  <c r="H168" i="17" s="1"/>
  <c r="P166" i="24"/>
  <c r="J168" i="17" s="1"/>
  <c r="P169" i="24"/>
  <c r="L168" i="17" s="1"/>
  <c r="O160" i="24"/>
  <c r="F137" i="17" s="1"/>
  <c r="O163" i="24"/>
  <c r="H137" i="17" s="1"/>
  <c r="O166" i="24"/>
  <c r="J137" i="17" s="1"/>
  <c r="O169" i="24"/>
  <c r="L137" i="17" s="1"/>
  <c r="N160" i="24"/>
  <c r="N163"/>
  <c r="H106" i="17" s="1"/>
  <c r="N166" i="24"/>
  <c r="J106" i="17" s="1"/>
  <c r="N169" i="24"/>
  <c r="L106" i="17" s="1"/>
  <c r="H75"/>
  <c r="J75"/>
  <c r="L75"/>
  <c r="F44"/>
  <c r="H44"/>
  <c r="J44"/>
  <c r="L44"/>
  <c r="R159" i="24"/>
  <c r="P13" i="17" s="1"/>
  <c r="R162" i="24"/>
  <c r="Q13" i="17" s="1"/>
  <c r="R165" i="24"/>
  <c r="R13" i="17" s="1"/>
  <c r="R168" i="24"/>
  <c r="S13" i="17" s="1"/>
  <c r="Q159" i="24"/>
  <c r="Q162"/>
  <c r="Q165"/>
  <c r="Q168"/>
  <c r="P159"/>
  <c r="P162"/>
  <c r="P165"/>
  <c r="P168"/>
  <c r="O159"/>
  <c r="O162"/>
  <c r="O165"/>
  <c r="O168"/>
  <c r="N159"/>
  <c r="N162"/>
  <c r="N165"/>
  <c r="N168"/>
  <c r="R158"/>
  <c r="R161"/>
  <c r="R164"/>
  <c r="R167"/>
  <c r="Q158"/>
  <c r="Q161"/>
  <c r="Q164"/>
  <c r="Q167"/>
  <c r="P158"/>
  <c r="P161"/>
  <c r="P164"/>
  <c r="P167"/>
  <c r="O158"/>
  <c r="O161"/>
  <c r="O164"/>
  <c r="O167"/>
  <c r="N158"/>
  <c r="N161"/>
  <c r="N164"/>
  <c r="N167"/>
  <c r="R151"/>
  <c r="R154"/>
  <c r="R157"/>
  <c r="Q151"/>
  <c r="Q154"/>
  <c r="H193" i="19" s="1"/>
  <c r="Q157" i="24"/>
  <c r="J193" i="19" s="1"/>
  <c r="P151" i="24"/>
  <c r="F163" i="19" s="1"/>
  <c r="P154" i="24"/>
  <c r="H163" i="19" s="1"/>
  <c r="P157" i="24"/>
  <c r="J163" i="19" s="1"/>
  <c r="O151" i="24"/>
  <c r="O154"/>
  <c r="H133" i="19" s="1"/>
  <c r="O157" i="24"/>
  <c r="J133" i="19" s="1"/>
  <c r="N151" i="24"/>
  <c r="F103" i="19" s="1"/>
  <c r="N154" i="24"/>
  <c r="H103" i="19" s="1"/>
  <c r="N157" i="24"/>
  <c r="J103" i="19" s="1"/>
  <c r="H73"/>
  <c r="J73"/>
  <c r="F43"/>
  <c r="H43"/>
  <c r="J43"/>
  <c r="R150" i="24"/>
  <c r="R153"/>
  <c r="R156"/>
  <c r="Q150"/>
  <c r="Q153"/>
  <c r="Q156"/>
  <c r="P150"/>
  <c r="P153"/>
  <c r="P156"/>
  <c r="O150"/>
  <c r="O153"/>
  <c r="O156"/>
  <c r="N150"/>
  <c r="N153"/>
  <c r="N156"/>
  <c r="R149"/>
  <c r="R152"/>
  <c r="R155"/>
  <c r="Q149"/>
  <c r="Q152"/>
  <c r="Q155"/>
  <c r="P149"/>
  <c r="P152"/>
  <c r="P155"/>
  <c r="O149"/>
  <c r="O152"/>
  <c r="O155"/>
  <c r="N149"/>
  <c r="N152"/>
  <c r="N155"/>
  <c r="R118"/>
  <c r="R121"/>
  <c r="H12" i="17" s="1"/>
  <c r="R124" i="24"/>
  <c r="J12" i="17" s="1"/>
  <c r="R127" i="24"/>
  <c r="L12" i="17" s="1"/>
  <c r="Q118" i="24"/>
  <c r="F198" i="17" s="1"/>
  <c r="Q121" i="24"/>
  <c r="H198" i="17" s="1"/>
  <c r="Q124" i="24"/>
  <c r="J198" i="17" s="1"/>
  <c r="Q127" i="24"/>
  <c r="L198" i="17" s="1"/>
  <c r="P118" i="24"/>
  <c r="P121"/>
  <c r="H167" i="17" s="1"/>
  <c r="P124" i="24"/>
  <c r="J167" i="17" s="1"/>
  <c r="P127" i="24"/>
  <c r="L167" i="17" s="1"/>
  <c r="O118" i="24"/>
  <c r="O121"/>
  <c r="H136" i="17" s="1"/>
  <c r="O124" i="24"/>
  <c r="J136" i="17" s="1"/>
  <c r="O127" i="24"/>
  <c r="L136" i="17" s="1"/>
  <c r="N118" i="24"/>
  <c r="N121"/>
  <c r="H105" i="17" s="1"/>
  <c r="N124" i="24"/>
  <c r="J105" i="17" s="1"/>
  <c r="N127" i="24"/>
  <c r="L105" i="17" s="1"/>
  <c r="F74"/>
  <c r="H74"/>
  <c r="J74"/>
  <c r="L74"/>
  <c r="H43"/>
  <c r="J43"/>
  <c r="L43"/>
  <c r="R117" i="24"/>
  <c r="P12" i="17" s="1"/>
  <c r="R120" i="24"/>
  <c r="Q12" i="17" s="1"/>
  <c r="R123" i="24"/>
  <c r="R12" i="17" s="1"/>
  <c r="R126" i="24"/>
  <c r="S12" i="17" s="1"/>
  <c r="Q117" i="24"/>
  <c r="Q120"/>
  <c r="Q123"/>
  <c r="Q126"/>
  <c r="P117"/>
  <c r="P120"/>
  <c r="P123"/>
  <c r="P126"/>
  <c r="O117"/>
  <c r="O120"/>
  <c r="O123"/>
  <c r="O126"/>
  <c r="N117"/>
  <c r="N120"/>
  <c r="N123"/>
  <c r="N126"/>
  <c r="R116"/>
  <c r="R119"/>
  <c r="R122"/>
  <c r="R125"/>
  <c r="Q116"/>
  <c r="Q119"/>
  <c r="Q122"/>
  <c r="Q125"/>
  <c r="P116"/>
  <c r="P119"/>
  <c r="P122"/>
  <c r="P125"/>
  <c r="O116"/>
  <c r="O119"/>
  <c r="O122"/>
  <c r="O125"/>
  <c r="N116"/>
  <c r="N119"/>
  <c r="N122"/>
  <c r="N125"/>
  <c r="R109"/>
  <c r="F12" i="19" s="1"/>
  <c r="R112" i="24"/>
  <c r="R115"/>
  <c r="J12" i="19" s="1"/>
  <c r="Q109" i="24"/>
  <c r="F192" i="19" s="1"/>
  <c r="Q112" i="24"/>
  <c r="H192" i="19" s="1"/>
  <c r="Q115" i="24"/>
  <c r="J192" i="19" s="1"/>
  <c r="P109" i="24"/>
  <c r="F162" i="19" s="1"/>
  <c r="P112" i="24"/>
  <c r="H162" i="19" s="1"/>
  <c r="P115" i="24"/>
  <c r="J162" i="19" s="1"/>
  <c r="O109" i="24"/>
  <c r="F132" i="19" s="1"/>
  <c r="O112" i="24"/>
  <c r="H132" i="19" s="1"/>
  <c r="O115" i="24"/>
  <c r="J132" i="19" s="1"/>
  <c r="N109" i="24"/>
  <c r="F102" i="19" s="1"/>
  <c r="N112" i="24"/>
  <c r="H102" i="19" s="1"/>
  <c r="N115" i="24"/>
  <c r="J102" i="19" s="1"/>
  <c r="F72"/>
  <c r="H72"/>
  <c r="J72"/>
  <c r="F42"/>
  <c r="H42"/>
  <c r="J42"/>
  <c r="R108" i="24"/>
  <c r="O12" i="19" s="1"/>
  <c r="R111" i="24"/>
  <c r="P12" i="19" s="1"/>
  <c r="R114" i="24"/>
  <c r="Q12" i="19" s="1"/>
  <c r="Q108" i="24"/>
  <c r="Q111"/>
  <c r="Q114"/>
  <c r="P108"/>
  <c r="P111"/>
  <c r="P114"/>
  <c r="O108"/>
  <c r="O111"/>
  <c r="O114"/>
  <c r="N108"/>
  <c r="N111"/>
  <c r="N114"/>
  <c r="R107"/>
  <c r="R110"/>
  <c r="R113"/>
  <c r="Q107"/>
  <c r="Q110"/>
  <c r="Q113"/>
  <c r="P107"/>
  <c r="P110"/>
  <c r="P113"/>
  <c r="O107"/>
  <c r="O110"/>
  <c r="O113"/>
  <c r="N107"/>
  <c r="N110"/>
  <c r="N113"/>
  <c r="Z107"/>
  <c r="R76"/>
  <c r="R79"/>
  <c r="H11" i="17" s="1"/>
  <c r="R82" i="24"/>
  <c r="J11" i="17" s="1"/>
  <c r="R85" i="24"/>
  <c r="L11" i="17" s="1"/>
  <c r="Q76" i="24"/>
  <c r="Q79"/>
  <c r="H197" i="17" s="1"/>
  <c r="Q82" i="24"/>
  <c r="J197" i="17" s="1"/>
  <c r="Q85" i="24"/>
  <c r="L197" i="17" s="1"/>
  <c r="P76" i="24"/>
  <c r="P79"/>
  <c r="H166" i="17" s="1"/>
  <c r="P82" i="24"/>
  <c r="J166" i="17" s="1"/>
  <c r="P85" i="24"/>
  <c r="L166" i="17" s="1"/>
  <c r="O76" i="24"/>
  <c r="F135" i="17" s="1"/>
  <c r="O79" i="24"/>
  <c r="H135" i="17" s="1"/>
  <c r="O82" i="24"/>
  <c r="J135" i="17" s="1"/>
  <c r="O85" i="24"/>
  <c r="L135" i="17" s="1"/>
  <c r="N76" i="24"/>
  <c r="N79"/>
  <c r="H104" i="17" s="1"/>
  <c r="N82" i="24"/>
  <c r="J104" i="17" s="1"/>
  <c r="N85" i="24"/>
  <c r="L104" i="17" s="1"/>
  <c r="H73"/>
  <c r="J73"/>
  <c r="L73"/>
  <c r="H42"/>
  <c r="J42"/>
  <c r="L42"/>
  <c r="R75" i="24"/>
  <c r="P11" i="17" s="1"/>
  <c r="R78" i="24"/>
  <c r="Q11" i="17" s="1"/>
  <c r="R81" i="24"/>
  <c r="R11" i="17" s="1"/>
  <c r="R84" i="24"/>
  <c r="S11" i="17" s="1"/>
  <c r="Q75" i="24"/>
  <c r="Q78"/>
  <c r="Q81"/>
  <c r="Q84"/>
  <c r="P75"/>
  <c r="P78"/>
  <c r="P81"/>
  <c r="P84"/>
  <c r="O75"/>
  <c r="O78"/>
  <c r="O81"/>
  <c r="O84"/>
  <c r="N75"/>
  <c r="N78"/>
  <c r="N81"/>
  <c r="N84"/>
  <c r="R74"/>
  <c r="R77"/>
  <c r="R80"/>
  <c r="R83"/>
  <c r="Q74"/>
  <c r="Q77"/>
  <c r="Q80"/>
  <c r="Q83"/>
  <c r="P74"/>
  <c r="P77"/>
  <c r="P80"/>
  <c r="P83"/>
  <c r="O74"/>
  <c r="O77"/>
  <c r="O80"/>
  <c r="O83"/>
  <c r="N74"/>
  <c r="N77"/>
  <c r="N80"/>
  <c r="N83"/>
  <c r="R67"/>
  <c r="F11" i="19" s="1"/>
  <c r="R70" i="24"/>
  <c r="H11" i="19" s="1"/>
  <c r="R73" i="24"/>
  <c r="J11" i="19" s="1"/>
  <c r="Q67" i="24"/>
  <c r="Q70"/>
  <c r="H191" i="19" s="1"/>
  <c r="Q73" i="24"/>
  <c r="J191" i="19" s="1"/>
  <c r="P67" i="24"/>
  <c r="F161" i="19" s="1"/>
  <c r="P70" i="24"/>
  <c r="H161" i="19" s="1"/>
  <c r="P73" i="24"/>
  <c r="J161" i="19" s="1"/>
  <c r="O67" i="24"/>
  <c r="O70"/>
  <c r="H131" i="19" s="1"/>
  <c r="O73" i="24"/>
  <c r="J131" i="19" s="1"/>
  <c r="N67" i="24"/>
  <c r="F101" i="19" s="1"/>
  <c r="N70" i="24"/>
  <c r="H101" i="19" s="1"/>
  <c r="N73" i="24"/>
  <c r="J101" i="19" s="1"/>
  <c r="H71"/>
  <c r="J71"/>
  <c r="F41"/>
  <c r="H41"/>
  <c r="J41"/>
  <c r="R66" i="24"/>
  <c r="O11" i="19" s="1"/>
  <c r="R69" i="24"/>
  <c r="P11" i="19" s="1"/>
  <c r="R72" i="24"/>
  <c r="Q11" i="19" s="1"/>
  <c r="Q66" i="24"/>
  <c r="Q69"/>
  <c r="Q72"/>
  <c r="P66"/>
  <c r="P69"/>
  <c r="P72"/>
  <c r="O66"/>
  <c r="O69"/>
  <c r="O72"/>
  <c r="N66"/>
  <c r="N69"/>
  <c r="N72"/>
  <c r="R65"/>
  <c r="R68"/>
  <c r="R71"/>
  <c r="Q65"/>
  <c r="Q68"/>
  <c r="Q71"/>
  <c r="P65"/>
  <c r="P68"/>
  <c r="P71"/>
  <c r="O65"/>
  <c r="O68"/>
  <c r="O71"/>
  <c r="N65"/>
  <c r="N68"/>
  <c r="N71"/>
  <c r="N32"/>
  <c r="N35"/>
  <c r="N38"/>
  <c r="N41"/>
  <c r="O32"/>
  <c r="O35"/>
  <c r="O38"/>
  <c r="O41"/>
  <c r="P32"/>
  <c r="P35"/>
  <c r="P38"/>
  <c r="P41"/>
  <c r="Q32"/>
  <c r="Q35"/>
  <c r="Q38"/>
  <c r="Q41"/>
  <c r="R32"/>
  <c r="R35"/>
  <c r="R38"/>
  <c r="R41"/>
  <c r="N33"/>
  <c r="N36"/>
  <c r="N39"/>
  <c r="N42"/>
  <c r="O33"/>
  <c r="O36"/>
  <c r="O39"/>
  <c r="O42"/>
  <c r="P33"/>
  <c r="P36"/>
  <c r="P39"/>
  <c r="P42"/>
  <c r="Q33"/>
  <c r="Q36"/>
  <c r="Q39"/>
  <c r="Q42"/>
  <c r="R33"/>
  <c r="P10" i="17" s="1"/>
  <c r="R36" i="24"/>
  <c r="Q10" i="17" s="1"/>
  <c r="R39" i="24"/>
  <c r="R10" i="17" s="1"/>
  <c r="R42" i="24"/>
  <c r="S10" i="17" s="1"/>
  <c r="F72"/>
  <c r="H72"/>
  <c r="J72"/>
  <c r="L72"/>
  <c r="N34" i="24"/>
  <c r="N37"/>
  <c r="H103" i="17" s="1"/>
  <c r="N40" i="24"/>
  <c r="J103" i="17" s="1"/>
  <c r="N43" i="24"/>
  <c r="L103" i="17" s="1"/>
  <c r="O34" i="24"/>
  <c r="O37"/>
  <c r="H134" i="17" s="1"/>
  <c r="O40" i="24"/>
  <c r="J134" i="17" s="1"/>
  <c r="O43" i="24"/>
  <c r="L134" i="17" s="1"/>
  <c r="P34" i="24"/>
  <c r="P37"/>
  <c r="H165" i="17" s="1"/>
  <c r="P40" i="24"/>
  <c r="J165" i="17" s="1"/>
  <c r="P43" i="24"/>
  <c r="L165" i="17" s="1"/>
  <c r="Q34" i="24"/>
  <c r="F196" i="17" s="1"/>
  <c r="Q37" i="24"/>
  <c r="H196" i="17" s="1"/>
  <c r="Q40" i="24"/>
  <c r="J196" i="17" s="1"/>
  <c r="Q43" i="24"/>
  <c r="L196" i="17" s="1"/>
  <c r="R34" i="24"/>
  <c r="R37"/>
  <c r="H10" i="17" s="1"/>
  <c r="R40" i="24"/>
  <c r="J10" i="17" s="1"/>
  <c r="R43" i="24"/>
  <c r="L10" i="17" s="1"/>
  <c r="H41"/>
  <c r="J41"/>
  <c r="L41"/>
  <c r="T23" i="24"/>
  <c r="AA23"/>
  <c r="N23"/>
  <c r="N26"/>
  <c r="N29"/>
  <c r="O23"/>
  <c r="O26"/>
  <c r="O29"/>
  <c r="P23"/>
  <c r="P26"/>
  <c r="P29"/>
  <c r="Q23"/>
  <c r="Q26"/>
  <c r="Q29"/>
  <c r="R23"/>
  <c r="R26"/>
  <c r="R29"/>
  <c r="T24"/>
  <c r="N24"/>
  <c r="N27"/>
  <c r="N30"/>
  <c r="O24"/>
  <c r="O27"/>
  <c r="O30"/>
  <c r="P24"/>
  <c r="P27"/>
  <c r="P30"/>
  <c r="Q24"/>
  <c r="Q27"/>
  <c r="Q30"/>
  <c r="R24"/>
  <c r="O10" i="19" s="1"/>
  <c r="R27" i="24"/>
  <c r="P10" i="19" s="1"/>
  <c r="R30" i="24"/>
  <c r="Q10" i="19" s="1"/>
  <c r="F70"/>
  <c r="H70"/>
  <c r="J70"/>
  <c r="AA25" i="24"/>
  <c r="N25"/>
  <c r="F100" i="19" s="1"/>
  <c r="N28" i="24"/>
  <c r="H100" i="19" s="1"/>
  <c r="N31" i="24"/>
  <c r="J100" i="19" s="1"/>
  <c r="O25" i="24"/>
  <c r="F130" i="19" s="1"/>
  <c r="O28" i="24"/>
  <c r="H130" i="19" s="1"/>
  <c r="O31" i="24"/>
  <c r="J130" i="19" s="1"/>
  <c r="P25" i="24"/>
  <c r="F160" i="19" s="1"/>
  <c r="P28" i="24"/>
  <c r="H160" i="19" s="1"/>
  <c r="P31" i="24"/>
  <c r="J160" i="19" s="1"/>
  <c r="Q25" i="24"/>
  <c r="F190" i="19" s="1"/>
  <c r="Q28" i="24"/>
  <c r="H190" i="19" s="1"/>
  <c r="Q31" i="24"/>
  <c r="J190" i="19" s="1"/>
  <c r="R25" i="24"/>
  <c r="F10" i="19" s="1"/>
  <c r="R28" i="24"/>
  <c r="H10" i="19" s="1"/>
  <c r="R31" i="24"/>
  <c r="J10" i="19" s="1"/>
  <c r="S24" i="24"/>
  <c r="F40" i="19"/>
  <c r="H40"/>
  <c r="J40"/>
  <c r="R676" i="24"/>
  <c r="H29" i="18" s="1"/>
  <c r="Q676" i="24"/>
  <c r="G29" i="18" s="1"/>
  <c r="P676" i="24"/>
  <c r="F29" i="18" s="1"/>
  <c r="O676" i="24"/>
  <c r="E29" i="18" s="1"/>
  <c r="N676" i="24"/>
  <c r="D29" i="18" s="1"/>
  <c r="C29"/>
  <c r="B29"/>
  <c r="R675" i="24"/>
  <c r="Q675"/>
  <c r="P675"/>
  <c r="O675"/>
  <c r="N675"/>
  <c r="R674"/>
  <c r="Q674"/>
  <c r="P674"/>
  <c r="O674"/>
  <c r="N674"/>
  <c r="R652"/>
  <c r="B28" i="19" s="1"/>
  <c r="Q652" i="24"/>
  <c r="B208" i="19" s="1"/>
  <c r="P652" i="24"/>
  <c r="B178" i="19" s="1"/>
  <c r="O652" i="24"/>
  <c r="B148" i="19" s="1"/>
  <c r="N652" i="24"/>
  <c r="B118" i="19" s="1"/>
  <c r="B88"/>
  <c r="B58"/>
  <c r="R651" i="24"/>
  <c r="Q651"/>
  <c r="P651"/>
  <c r="O651"/>
  <c r="N651"/>
  <c r="R650"/>
  <c r="Q650"/>
  <c r="P650"/>
  <c r="O650"/>
  <c r="N650"/>
  <c r="R649"/>
  <c r="Q649"/>
  <c r="P649"/>
  <c r="O649"/>
  <c r="N649"/>
  <c r="R648"/>
  <c r="Q648"/>
  <c r="P648"/>
  <c r="O648"/>
  <c r="N648"/>
  <c r="R647"/>
  <c r="B28" i="17" s="1"/>
  <c r="Q647" i="24"/>
  <c r="B214" i="17" s="1"/>
  <c r="P647" i="24"/>
  <c r="B183" i="17" s="1"/>
  <c r="O647" i="24"/>
  <c r="B152" i="17" s="1"/>
  <c r="N647" i="24"/>
  <c r="B121" i="17" s="1"/>
  <c r="B90"/>
  <c r="B59"/>
  <c r="R634" i="24"/>
  <c r="H28" i="18" s="1"/>
  <c r="Q634" i="24"/>
  <c r="G28" i="18" s="1"/>
  <c r="P634" i="24"/>
  <c r="F28" i="18" s="1"/>
  <c r="O634" i="24"/>
  <c r="E28" i="18" s="1"/>
  <c r="N634" i="24"/>
  <c r="D28" i="18" s="1"/>
  <c r="C28"/>
  <c r="B28"/>
  <c r="R633" i="24"/>
  <c r="Q633"/>
  <c r="P633"/>
  <c r="O633"/>
  <c r="N633"/>
  <c r="R632"/>
  <c r="Q632"/>
  <c r="P632"/>
  <c r="O632"/>
  <c r="N632"/>
  <c r="R610"/>
  <c r="B27" i="19" s="1"/>
  <c r="Q610" i="24"/>
  <c r="B207" i="19" s="1"/>
  <c r="P610" i="24"/>
  <c r="B177" i="19" s="1"/>
  <c r="O610" i="24"/>
  <c r="B147" i="19" s="1"/>
  <c r="N610" i="24"/>
  <c r="B117" i="19" s="1"/>
  <c r="B87"/>
  <c r="B57"/>
  <c r="R609" i="24"/>
  <c r="Q609"/>
  <c r="P609"/>
  <c r="O609"/>
  <c r="N609"/>
  <c r="R608"/>
  <c r="Q608"/>
  <c r="P608"/>
  <c r="O608"/>
  <c r="N608"/>
  <c r="R607"/>
  <c r="Q607"/>
  <c r="P607"/>
  <c r="O607"/>
  <c r="N607"/>
  <c r="R606"/>
  <c r="Q606"/>
  <c r="P606"/>
  <c r="O606"/>
  <c r="N606"/>
  <c r="R605"/>
  <c r="B27" i="17" s="1"/>
  <c r="Q605" i="24"/>
  <c r="B213" i="17" s="1"/>
  <c r="P605" i="24"/>
  <c r="B182" i="17" s="1"/>
  <c r="O605" i="24"/>
  <c r="B151" i="17" s="1"/>
  <c r="N605" i="24"/>
  <c r="B120" i="17" s="1"/>
  <c r="B89"/>
  <c r="B58"/>
  <c r="R592" i="24"/>
  <c r="H27" i="18" s="1"/>
  <c r="Q592" i="24"/>
  <c r="G27" i="18" s="1"/>
  <c r="P592" i="24"/>
  <c r="F27" i="18" s="1"/>
  <c r="O592" i="24"/>
  <c r="E27" i="18" s="1"/>
  <c r="N592" i="24"/>
  <c r="D27" i="18" s="1"/>
  <c r="C27"/>
  <c r="B27"/>
  <c r="R591" i="24"/>
  <c r="Q591"/>
  <c r="P591"/>
  <c r="O591"/>
  <c r="N591"/>
  <c r="R590"/>
  <c r="Q590"/>
  <c r="P590"/>
  <c r="O590"/>
  <c r="N590"/>
  <c r="R568"/>
  <c r="B26" i="19" s="1"/>
  <c r="Q568" i="24"/>
  <c r="B206" i="19" s="1"/>
  <c r="P568" i="24"/>
  <c r="B176" i="19" s="1"/>
  <c r="O568" i="24"/>
  <c r="B146" i="19" s="1"/>
  <c r="N568" i="24"/>
  <c r="B116" i="19" s="1"/>
  <c r="B86"/>
  <c r="B56"/>
  <c r="R567" i="24"/>
  <c r="Q567"/>
  <c r="P567"/>
  <c r="O567"/>
  <c r="N567"/>
  <c r="R566"/>
  <c r="Q566"/>
  <c r="P566"/>
  <c r="O566"/>
  <c r="N566"/>
  <c r="R565"/>
  <c r="Q565"/>
  <c r="P565"/>
  <c r="O565"/>
  <c r="N565"/>
  <c r="R564"/>
  <c r="Q564"/>
  <c r="P564"/>
  <c r="O564"/>
  <c r="N564"/>
  <c r="R563"/>
  <c r="B26" i="17" s="1"/>
  <c r="Q563" i="24"/>
  <c r="B212" i="17" s="1"/>
  <c r="P563" i="24"/>
  <c r="B181" i="17" s="1"/>
  <c r="O563" i="24"/>
  <c r="B150" i="17" s="1"/>
  <c r="N563" i="24"/>
  <c r="B119" i="17" s="1"/>
  <c r="B88"/>
  <c r="B57"/>
  <c r="R550" i="24"/>
  <c r="H26" i="18" s="1"/>
  <c r="Q550" i="24"/>
  <c r="G26" i="18" s="1"/>
  <c r="P550" i="24"/>
  <c r="F26" i="18" s="1"/>
  <c r="O550" i="24"/>
  <c r="E26" i="18" s="1"/>
  <c r="N550" i="24"/>
  <c r="D26" i="18" s="1"/>
  <c r="C26"/>
  <c r="B26"/>
  <c r="R549" i="24"/>
  <c r="Q549"/>
  <c r="P549"/>
  <c r="O549"/>
  <c r="N549"/>
  <c r="R548"/>
  <c r="Q548"/>
  <c r="P548"/>
  <c r="O548"/>
  <c r="N548"/>
  <c r="R526"/>
  <c r="B25" i="19" s="1"/>
  <c r="Q526" i="24"/>
  <c r="B205" i="19" s="1"/>
  <c r="P526" i="24"/>
  <c r="B175" i="19" s="1"/>
  <c r="O526" i="24"/>
  <c r="B145" i="19" s="1"/>
  <c r="N526" i="24"/>
  <c r="B115" i="19" s="1"/>
  <c r="B85"/>
  <c r="B55"/>
  <c r="R525" i="24"/>
  <c r="Q525"/>
  <c r="P525"/>
  <c r="O525"/>
  <c r="N525"/>
  <c r="R524"/>
  <c r="Q524"/>
  <c r="P524"/>
  <c r="O524"/>
  <c r="N524"/>
  <c r="R523"/>
  <c r="Q523"/>
  <c r="P523"/>
  <c r="O523"/>
  <c r="N523"/>
  <c r="R522"/>
  <c r="Q522"/>
  <c r="P522"/>
  <c r="O522"/>
  <c r="N522"/>
  <c r="R521"/>
  <c r="Q521"/>
  <c r="B211" i="17" s="1"/>
  <c r="P521" i="24"/>
  <c r="O521"/>
  <c r="N521"/>
  <c r="R508"/>
  <c r="H24" i="18" s="1"/>
  <c r="Q508" i="24"/>
  <c r="G24" i="18" s="1"/>
  <c r="P508" i="24"/>
  <c r="F24" i="18" s="1"/>
  <c r="O508" i="24"/>
  <c r="E24" i="18" s="1"/>
  <c r="N508" i="24"/>
  <c r="D24" i="18" s="1"/>
  <c r="C24"/>
  <c r="B24"/>
  <c r="R507" i="24"/>
  <c r="Q507"/>
  <c r="P507"/>
  <c r="O507"/>
  <c r="N507"/>
  <c r="R506"/>
  <c r="Q506"/>
  <c r="P506"/>
  <c r="O506"/>
  <c r="N506"/>
  <c r="R484"/>
  <c r="B23" i="19" s="1"/>
  <c r="Q484" i="24"/>
  <c r="B203" i="19" s="1"/>
  <c r="P484" i="24"/>
  <c r="B173" i="19" s="1"/>
  <c r="O484" i="24"/>
  <c r="B143" i="19" s="1"/>
  <c r="N484" i="24"/>
  <c r="B113" i="19" s="1"/>
  <c r="B83"/>
  <c r="B53"/>
  <c r="R483" i="24"/>
  <c r="Q483"/>
  <c r="P483"/>
  <c r="O483"/>
  <c r="N483"/>
  <c r="R482"/>
  <c r="Q482"/>
  <c r="P482"/>
  <c r="O482"/>
  <c r="N482"/>
  <c r="R481"/>
  <c r="Q481"/>
  <c r="P481"/>
  <c r="O481"/>
  <c r="N481"/>
  <c r="R480"/>
  <c r="Q480"/>
  <c r="P480"/>
  <c r="O480"/>
  <c r="N480"/>
  <c r="R479"/>
  <c r="B23" i="17" s="1"/>
  <c r="Q479" i="24"/>
  <c r="B209" i="17" s="1"/>
  <c r="P479" i="24"/>
  <c r="B178" i="17" s="1"/>
  <c r="O479" i="24"/>
  <c r="B147" i="17" s="1"/>
  <c r="N479" i="24"/>
  <c r="B116" i="17" s="1"/>
  <c r="B85"/>
  <c r="B54"/>
  <c r="R466" i="24"/>
  <c r="H23" i="18" s="1"/>
  <c r="Q466" i="24"/>
  <c r="G23" i="18" s="1"/>
  <c r="P466" i="24"/>
  <c r="F23" i="18" s="1"/>
  <c r="O466" i="24"/>
  <c r="E23" i="18" s="1"/>
  <c r="N466" i="24"/>
  <c r="D23" i="18" s="1"/>
  <c r="C23"/>
  <c r="B23"/>
  <c r="R465" i="24"/>
  <c r="Q465"/>
  <c r="P465"/>
  <c r="O465"/>
  <c r="N465"/>
  <c r="R464"/>
  <c r="Q464"/>
  <c r="P464"/>
  <c r="O464"/>
  <c r="N464"/>
  <c r="R442"/>
  <c r="B22" i="19" s="1"/>
  <c r="Q442" i="24"/>
  <c r="B202" i="19" s="1"/>
  <c r="P442" i="24"/>
  <c r="B172" i="19" s="1"/>
  <c r="O442" i="24"/>
  <c r="B142" i="19" s="1"/>
  <c r="N442" i="24"/>
  <c r="B112" i="19" s="1"/>
  <c r="B82"/>
  <c r="B52"/>
  <c r="R441" i="24"/>
  <c r="Q441"/>
  <c r="P441"/>
  <c r="O441"/>
  <c r="N441"/>
  <c r="R440"/>
  <c r="Q440"/>
  <c r="P440"/>
  <c r="O440"/>
  <c r="N440"/>
  <c r="R439"/>
  <c r="Q439"/>
  <c r="P439"/>
  <c r="O439"/>
  <c r="N439"/>
  <c r="R438"/>
  <c r="Q438"/>
  <c r="P438"/>
  <c r="O438"/>
  <c r="N438"/>
  <c r="R437"/>
  <c r="Q437"/>
  <c r="P437"/>
  <c r="O437"/>
  <c r="N437"/>
  <c r="B84" i="17"/>
  <c r="R424" i="24"/>
  <c r="H22" i="18" s="1"/>
  <c r="Q424" i="24"/>
  <c r="G22" i="18" s="1"/>
  <c r="P424" i="24"/>
  <c r="F22" i="18" s="1"/>
  <c r="O424" i="24"/>
  <c r="E22" i="18" s="1"/>
  <c r="N424" i="24"/>
  <c r="D22" i="18" s="1"/>
  <c r="C22"/>
  <c r="B22"/>
  <c r="R423" i="24"/>
  <c r="Q423"/>
  <c r="P423"/>
  <c r="O423"/>
  <c r="N423"/>
  <c r="R422"/>
  <c r="Q422"/>
  <c r="P422"/>
  <c r="O422"/>
  <c r="N422"/>
  <c r="R400"/>
  <c r="B21" i="19" s="1"/>
  <c r="Q400" i="24"/>
  <c r="B201" i="19" s="1"/>
  <c r="P400" i="24"/>
  <c r="B171" i="19" s="1"/>
  <c r="O400" i="24"/>
  <c r="B141" i="19" s="1"/>
  <c r="N400" i="24"/>
  <c r="B111" i="19" s="1"/>
  <c r="B81"/>
  <c r="B51"/>
  <c r="R399" i="24"/>
  <c r="Q399"/>
  <c r="P399"/>
  <c r="O399"/>
  <c r="N399"/>
  <c r="R398"/>
  <c r="Q398"/>
  <c r="P398"/>
  <c r="O398"/>
  <c r="N398"/>
  <c r="R397"/>
  <c r="Q397"/>
  <c r="P397"/>
  <c r="O397"/>
  <c r="N397"/>
  <c r="R396"/>
  <c r="Q396"/>
  <c r="P396"/>
  <c r="O396"/>
  <c r="N396"/>
  <c r="R395"/>
  <c r="B21" i="17" s="1"/>
  <c r="Q395" i="24"/>
  <c r="B207" i="17" s="1"/>
  <c r="P395" i="24"/>
  <c r="B176" i="17" s="1"/>
  <c r="O395" i="24"/>
  <c r="B145" i="17" s="1"/>
  <c r="N395" i="24"/>
  <c r="B114" i="17" s="1"/>
  <c r="B83"/>
  <c r="B52"/>
  <c r="R382" i="24"/>
  <c r="H21" i="18" s="1"/>
  <c r="Q382" i="24"/>
  <c r="G21" i="18" s="1"/>
  <c r="P382" i="24"/>
  <c r="F21" i="18" s="1"/>
  <c r="O382" i="24"/>
  <c r="E21" i="18" s="1"/>
  <c r="N382" i="24"/>
  <c r="D21" i="18" s="1"/>
  <c r="C21"/>
  <c r="B21"/>
  <c r="R381" i="24"/>
  <c r="Q381"/>
  <c r="P381"/>
  <c r="O381"/>
  <c r="N381"/>
  <c r="R380"/>
  <c r="Q380"/>
  <c r="P380"/>
  <c r="O380"/>
  <c r="N380"/>
  <c r="R358"/>
  <c r="B20" i="19" s="1"/>
  <c r="Q358" i="24"/>
  <c r="B200" i="19" s="1"/>
  <c r="P358" i="24"/>
  <c r="B170" i="19" s="1"/>
  <c r="O358" i="24"/>
  <c r="B140" i="19" s="1"/>
  <c r="N358" i="24"/>
  <c r="B110" i="19" s="1"/>
  <c r="B80"/>
  <c r="B50"/>
  <c r="R357" i="24"/>
  <c r="Q357"/>
  <c r="P357"/>
  <c r="O357"/>
  <c r="N357"/>
  <c r="R356"/>
  <c r="Q356"/>
  <c r="P356"/>
  <c r="O356"/>
  <c r="N356"/>
  <c r="R355"/>
  <c r="Q355"/>
  <c r="P355"/>
  <c r="O355"/>
  <c r="N355"/>
  <c r="R354"/>
  <c r="Q354"/>
  <c r="P354"/>
  <c r="O354"/>
  <c r="N354"/>
  <c r="R353"/>
  <c r="B20" i="17" s="1"/>
  <c r="Q353" i="24"/>
  <c r="B206" i="17" s="1"/>
  <c r="P353" i="24"/>
  <c r="B175" i="17" s="1"/>
  <c r="O353" i="24"/>
  <c r="B144" i="17" s="1"/>
  <c r="N353" i="24"/>
  <c r="B113" i="17" s="1"/>
  <c r="B82"/>
  <c r="B51"/>
  <c r="R340" i="24"/>
  <c r="H19" i="18" s="1"/>
  <c r="Q340" i="24"/>
  <c r="G19" i="18" s="1"/>
  <c r="P340" i="24"/>
  <c r="F19" i="18" s="1"/>
  <c r="O340" i="24"/>
  <c r="E19" i="18" s="1"/>
  <c r="N340" i="24"/>
  <c r="D19" i="18" s="1"/>
  <c r="C19"/>
  <c r="B19"/>
  <c r="R339" i="24"/>
  <c r="Q339"/>
  <c r="P339"/>
  <c r="O339"/>
  <c r="N339"/>
  <c r="R338"/>
  <c r="Q338"/>
  <c r="P338"/>
  <c r="O338"/>
  <c r="N338"/>
  <c r="R316"/>
  <c r="B18" i="19" s="1"/>
  <c r="Q316" i="24"/>
  <c r="B198" i="19" s="1"/>
  <c r="P316" i="24"/>
  <c r="B168" i="19" s="1"/>
  <c r="O316" i="24"/>
  <c r="B138" i="19" s="1"/>
  <c r="N316" i="24"/>
  <c r="B108" i="19" s="1"/>
  <c r="B78"/>
  <c r="B48"/>
  <c r="R315" i="24"/>
  <c r="Q315"/>
  <c r="P315"/>
  <c r="O315"/>
  <c r="N315"/>
  <c r="R314"/>
  <c r="Q314"/>
  <c r="P314"/>
  <c r="O314"/>
  <c r="N314"/>
  <c r="R313"/>
  <c r="Q313"/>
  <c r="P313"/>
  <c r="O313"/>
  <c r="N313"/>
  <c r="R312"/>
  <c r="Q312"/>
  <c r="P312"/>
  <c r="O312"/>
  <c r="N312"/>
  <c r="R311"/>
  <c r="Q311"/>
  <c r="P311"/>
  <c r="B173" i="17" s="1"/>
  <c r="O311" i="24"/>
  <c r="N311"/>
  <c r="R298"/>
  <c r="H18" i="18" s="1"/>
  <c r="Q298" i="24"/>
  <c r="G18" i="18" s="1"/>
  <c r="P298" i="24"/>
  <c r="F18" i="18" s="1"/>
  <c r="O298" i="24"/>
  <c r="E18" i="18" s="1"/>
  <c r="N298" i="24"/>
  <c r="D18" i="18" s="1"/>
  <c r="C18"/>
  <c r="B18"/>
  <c r="R297" i="24"/>
  <c r="Q297"/>
  <c r="P297"/>
  <c r="O297"/>
  <c r="N297"/>
  <c r="R296"/>
  <c r="Q296"/>
  <c r="P296"/>
  <c r="O296"/>
  <c r="N296"/>
  <c r="R274"/>
  <c r="B17" i="19" s="1"/>
  <c r="Q274" i="24"/>
  <c r="B197" i="19" s="1"/>
  <c r="P274" i="24"/>
  <c r="B167" i="19" s="1"/>
  <c r="O274" i="24"/>
  <c r="B137" i="19" s="1"/>
  <c r="N274" i="24"/>
  <c r="B107" i="19" s="1"/>
  <c r="B77"/>
  <c r="B47"/>
  <c r="R273" i="24"/>
  <c r="Q273"/>
  <c r="P273"/>
  <c r="O273"/>
  <c r="N273"/>
  <c r="R272"/>
  <c r="Q272"/>
  <c r="P272"/>
  <c r="O272"/>
  <c r="N272"/>
  <c r="R271"/>
  <c r="Q271"/>
  <c r="P271"/>
  <c r="O271"/>
  <c r="N271"/>
  <c r="R270"/>
  <c r="Q270"/>
  <c r="P270"/>
  <c r="O270"/>
  <c r="N270"/>
  <c r="R269"/>
  <c r="B17" i="17" s="1"/>
  <c r="Q269" i="24"/>
  <c r="B203" i="17" s="1"/>
  <c r="P269" i="24"/>
  <c r="B172" i="17" s="1"/>
  <c r="O269" i="24"/>
  <c r="B141" i="17" s="1"/>
  <c r="N269" i="24"/>
  <c r="B110" i="17" s="1"/>
  <c r="B79"/>
  <c r="B48"/>
  <c r="R256" i="24"/>
  <c r="H17" i="18" s="1"/>
  <c r="Q256" i="24"/>
  <c r="G17" i="18" s="1"/>
  <c r="P256" i="24"/>
  <c r="F17" i="18" s="1"/>
  <c r="O256" i="24"/>
  <c r="E17" i="18" s="1"/>
  <c r="N256" i="24"/>
  <c r="D17" i="18" s="1"/>
  <c r="C17"/>
  <c r="B17"/>
  <c r="R255" i="24"/>
  <c r="Q255"/>
  <c r="P255"/>
  <c r="O255"/>
  <c r="N255"/>
  <c r="R254"/>
  <c r="Q254"/>
  <c r="P254"/>
  <c r="O254"/>
  <c r="N254"/>
  <c r="R232"/>
  <c r="B16" i="19" s="1"/>
  <c r="Q232" i="24"/>
  <c r="B196" i="19" s="1"/>
  <c r="P232" i="24"/>
  <c r="B166" i="19" s="1"/>
  <c r="O232" i="24"/>
  <c r="B136" i="19" s="1"/>
  <c r="N232" i="24"/>
  <c r="B106" i="19" s="1"/>
  <c r="B76"/>
  <c r="B46"/>
  <c r="R231" i="24"/>
  <c r="Q231"/>
  <c r="P231"/>
  <c r="O231"/>
  <c r="N231"/>
  <c r="R230"/>
  <c r="Q230"/>
  <c r="P230"/>
  <c r="O230"/>
  <c r="N230"/>
  <c r="R229"/>
  <c r="Q229"/>
  <c r="P229"/>
  <c r="O229"/>
  <c r="N229"/>
  <c r="R228"/>
  <c r="Q228"/>
  <c r="P228"/>
  <c r="O228"/>
  <c r="N228"/>
  <c r="R227"/>
  <c r="B16" i="17" s="1"/>
  <c r="Q227" i="24"/>
  <c r="B202" i="17" s="1"/>
  <c r="P227" i="24"/>
  <c r="B171" i="17" s="1"/>
  <c r="O227" i="24"/>
  <c r="B140" i="17" s="1"/>
  <c r="N227" i="24"/>
  <c r="B109" i="17" s="1"/>
  <c r="B78"/>
  <c r="B47"/>
  <c r="R214" i="24"/>
  <c r="H16" i="18" s="1"/>
  <c r="Q214" i="24"/>
  <c r="G16" i="18" s="1"/>
  <c r="P214" i="24"/>
  <c r="F16" i="18" s="1"/>
  <c r="O214" i="24"/>
  <c r="E16" i="18" s="1"/>
  <c r="N214" i="24"/>
  <c r="D16" i="18" s="1"/>
  <c r="C16"/>
  <c r="B16"/>
  <c r="R213" i="24"/>
  <c r="Q213"/>
  <c r="P213"/>
  <c r="O213"/>
  <c r="N213"/>
  <c r="R212"/>
  <c r="Q212"/>
  <c r="P212"/>
  <c r="O212"/>
  <c r="N212"/>
  <c r="R190"/>
  <c r="B15" i="19" s="1"/>
  <c r="Q190" i="24"/>
  <c r="B195" i="19" s="1"/>
  <c r="P190" i="24"/>
  <c r="B165" i="19" s="1"/>
  <c r="O190" i="24"/>
  <c r="B135" i="19" s="1"/>
  <c r="N190" i="24"/>
  <c r="B105" i="19" s="1"/>
  <c r="B75"/>
  <c r="B45"/>
  <c r="R189" i="24"/>
  <c r="Q189"/>
  <c r="P189"/>
  <c r="O189"/>
  <c r="N189"/>
  <c r="R188"/>
  <c r="Q188"/>
  <c r="P188"/>
  <c r="O188"/>
  <c r="N188"/>
  <c r="R187"/>
  <c r="Q187"/>
  <c r="P187"/>
  <c r="O187"/>
  <c r="N187"/>
  <c r="R186"/>
  <c r="Q186"/>
  <c r="P186"/>
  <c r="O186"/>
  <c r="N186"/>
  <c r="R185"/>
  <c r="B15" i="17" s="1"/>
  <c r="Q185" i="24"/>
  <c r="B201" i="17" s="1"/>
  <c r="P185" i="24"/>
  <c r="B170" i="17" s="1"/>
  <c r="O185" i="24"/>
  <c r="B139" i="17" s="1"/>
  <c r="N185" i="24"/>
  <c r="B108" i="17" s="1"/>
  <c r="B77"/>
  <c r="B46"/>
  <c r="R172" i="24"/>
  <c r="H14" i="18" s="1"/>
  <c r="Q172" i="24"/>
  <c r="G14" i="18" s="1"/>
  <c r="P172" i="24"/>
  <c r="F14" i="18" s="1"/>
  <c r="O172" i="24"/>
  <c r="E14" i="18" s="1"/>
  <c r="N172" i="24"/>
  <c r="D14" i="18" s="1"/>
  <c r="C14"/>
  <c r="B14"/>
  <c r="R171" i="24"/>
  <c r="Q171"/>
  <c r="P171"/>
  <c r="O171"/>
  <c r="N171"/>
  <c r="R170"/>
  <c r="Q170"/>
  <c r="P170"/>
  <c r="O170"/>
  <c r="N170"/>
  <c r="R148"/>
  <c r="Q148"/>
  <c r="B193" i="19" s="1"/>
  <c r="P148" i="24"/>
  <c r="B163" i="19" s="1"/>
  <c r="O148" i="24"/>
  <c r="B133" i="19" s="1"/>
  <c r="N148" i="24"/>
  <c r="B103" i="19" s="1"/>
  <c r="B73"/>
  <c r="B43"/>
  <c r="R147" i="24"/>
  <c r="Q147"/>
  <c r="P147"/>
  <c r="O147"/>
  <c r="N147"/>
  <c r="R146"/>
  <c r="Q146"/>
  <c r="P146"/>
  <c r="O146"/>
  <c r="N146"/>
  <c r="R145"/>
  <c r="Q145"/>
  <c r="P145"/>
  <c r="O145"/>
  <c r="N145"/>
  <c r="R144"/>
  <c r="Q144"/>
  <c r="P144"/>
  <c r="O144"/>
  <c r="N144"/>
  <c r="R143"/>
  <c r="B13" i="17" s="1"/>
  <c r="Q143" i="24"/>
  <c r="B199" i="17" s="1"/>
  <c r="P143" i="24"/>
  <c r="B168" i="17" s="1"/>
  <c r="O143" i="24"/>
  <c r="B137" i="17" s="1"/>
  <c r="N143" i="24"/>
  <c r="B106" i="17" s="1"/>
  <c r="B75"/>
  <c r="B44"/>
  <c r="R130" i="24"/>
  <c r="H13" i="18" s="1"/>
  <c r="Q130" i="24"/>
  <c r="G13" i="18" s="1"/>
  <c r="P130" i="24"/>
  <c r="F13" i="18" s="1"/>
  <c r="O130" i="24"/>
  <c r="E13" i="18" s="1"/>
  <c r="N130" i="24"/>
  <c r="D13" i="18" s="1"/>
  <c r="C13"/>
  <c r="B13"/>
  <c r="R129" i="24"/>
  <c r="Q129"/>
  <c r="P129"/>
  <c r="O129"/>
  <c r="N129"/>
  <c r="R128"/>
  <c r="Q128"/>
  <c r="P128"/>
  <c r="O128"/>
  <c r="N128"/>
  <c r="R106"/>
  <c r="B12" i="19" s="1"/>
  <c r="Q106" i="24"/>
  <c r="B192" i="19" s="1"/>
  <c r="P106" i="24"/>
  <c r="B162" i="19" s="1"/>
  <c r="O106" i="24"/>
  <c r="B132" i="19" s="1"/>
  <c r="N106" i="24"/>
  <c r="B102" i="19" s="1"/>
  <c r="B72"/>
  <c r="B42"/>
  <c r="R105" i="24"/>
  <c r="Q105"/>
  <c r="P105"/>
  <c r="O105"/>
  <c r="N105"/>
  <c r="R104"/>
  <c r="Q104"/>
  <c r="P104"/>
  <c r="O104"/>
  <c r="N104"/>
  <c r="R103"/>
  <c r="Q103"/>
  <c r="P103"/>
  <c r="O103"/>
  <c r="N103"/>
  <c r="R102"/>
  <c r="Q102"/>
  <c r="P102"/>
  <c r="O102"/>
  <c r="N102"/>
  <c r="R101"/>
  <c r="B12" i="17" s="1"/>
  <c r="Q101" i="24"/>
  <c r="B198" i="17" s="1"/>
  <c r="P101" i="24"/>
  <c r="B167" i="17" s="1"/>
  <c r="O101" i="24"/>
  <c r="B136" i="17" s="1"/>
  <c r="N101" i="24"/>
  <c r="B105" i="17" s="1"/>
  <c r="B74"/>
  <c r="B43"/>
  <c r="R88" i="24"/>
  <c r="H12" i="18" s="1"/>
  <c r="Q88" i="24"/>
  <c r="G12" i="18" s="1"/>
  <c r="P88" i="24"/>
  <c r="F12" i="18" s="1"/>
  <c r="O88" i="24"/>
  <c r="E12" i="18" s="1"/>
  <c r="N88" i="24"/>
  <c r="D12" i="18" s="1"/>
  <c r="C12"/>
  <c r="B12"/>
  <c r="R87" i="24"/>
  <c r="Q87"/>
  <c r="P87"/>
  <c r="O87"/>
  <c r="N87"/>
  <c r="R86"/>
  <c r="Q86"/>
  <c r="P86"/>
  <c r="O86"/>
  <c r="N86"/>
  <c r="R64"/>
  <c r="B11" i="19" s="1"/>
  <c r="Q64" i="24"/>
  <c r="B191" i="19" s="1"/>
  <c r="P64" i="24"/>
  <c r="B161" i="19" s="1"/>
  <c r="O64" i="24"/>
  <c r="B131" i="19" s="1"/>
  <c r="N64" i="24"/>
  <c r="B101" i="19" s="1"/>
  <c r="B71"/>
  <c r="B41"/>
  <c r="R63" i="24"/>
  <c r="Q63"/>
  <c r="P63"/>
  <c r="O63"/>
  <c r="N63"/>
  <c r="R62"/>
  <c r="Q62"/>
  <c r="P62"/>
  <c r="O62"/>
  <c r="N62"/>
  <c r="R61"/>
  <c r="Q61"/>
  <c r="P61"/>
  <c r="O61"/>
  <c r="N61"/>
  <c r="R60"/>
  <c r="Q60"/>
  <c r="P60"/>
  <c r="O60"/>
  <c r="N60"/>
  <c r="R59"/>
  <c r="B11" i="17" s="1"/>
  <c r="Q59" i="24"/>
  <c r="B197" i="17" s="1"/>
  <c r="P59" i="24"/>
  <c r="B166" i="17" s="1"/>
  <c r="O59" i="24"/>
  <c r="B135" i="17" s="1"/>
  <c r="N59" i="24"/>
  <c r="B104" i="17" s="1"/>
  <c r="B73"/>
  <c r="B42"/>
  <c r="R46" i="24"/>
  <c r="H11" i="18" s="1"/>
  <c r="Q46" i="24"/>
  <c r="G11" i="18" s="1"/>
  <c r="P46" i="24"/>
  <c r="F11" i="18" s="1"/>
  <c r="O46" i="24"/>
  <c r="E11" i="18" s="1"/>
  <c r="N46" i="24"/>
  <c r="D11" i="18" s="1"/>
  <c r="C11"/>
  <c r="R45" i="24"/>
  <c r="Q45"/>
  <c r="P45"/>
  <c r="O45"/>
  <c r="N45"/>
  <c r="R44"/>
  <c r="Q44"/>
  <c r="P44"/>
  <c r="O44"/>
  <c r="N44"/>
  <c r="B11" i="18"/>
  <c r="P22" i="24"/>
  <c r="B160" i="19" s="1"/>
  <c r="B72" i="17"/>
  <c r="N17" i="24"/>
  <c r="B103" i="17" s="1"/>
  <c r="O17" i="24"/>
  <c r="B134" i="17" s="1"/>
  <c r="P17" i="24"/>
  <c r="B165" i="17" s="1"/>
  <c r="Q17" i="24"/>
  <c r="B196" i="17" s="1"/>
  <c r="B10"/>
  <c r="N18" i="24"/>
  <c r="O18"/>
  <c r="P18"/>
  <c r="Q18"/>
  <c r="R18"/>
  <c r="N19"/>
  <c r="O19"/>
  <c r="P19"/>
  <c r="Q19"/>
  <c r="R19"/>
  <c r="N20"/>
  <c r="O20"/>
  <c r="P20"/>
  <c r="Q20"/>
  <c r="R20"/>
  <c r="N21"/>
  <c r="O21"/>
  <c r="P21"/>
  <c r="Q21"/>
  <c r="R21"/>
  <c r="B70" i="19"/>
  <c r="N22" i="24"/>
  <c r="B100" i="19" s="1"/>
  <c r="O22" i="24"/>
  <c r="B130" i="19" s="1"/>
  <c r="Q22" i="24"/>
  <c r="B190" i="19" s="1"/>
  <c r="R22" i="24"/>
  <c r="B10" i="19" s="1"/>
  <c r="B40"/>
  <c r="B41" i="17"/>
  <c r="CT647" i="27"/>
  <c r="DT647" s="1"/>
  <c r="CS647"/>
  <c r="DS647" s="1"/>
  <c r="CR647"/>
  <c r="DR647" s="1"/>
  <c r="CT646"/>
  <c r="DT646" s="1"/>
  <c r="CS646"/>
  <c r="DS646" s="1"/>
  <c r="CR646"/>
  <c r="DR646" s="1"/>
  <c r="CT645"/>
  <c r="DT645" s="1"/>
  <c r="CS645"/>
  <c r="DS645" s="1"/>
  <c r="CR645"/>
  <c r="DR645" s="1"/>
  <c r="CT644"/>
  <c r="DT644" s="1"/>
  <c r="CS644"/>
  <c r="DS644" s="1"/>
  <c r="CR644"/>
  <c r="DR644" s="1"/>
  <c r="CT643"/>
  <c r="DT643" s="1"/>
  <c r="CS643"/>
  <c r="DS643" s="1"/>
  <c r="CR643"/>
  <c r="DR643" s="1"/>
  <c r="CT641"/>
  <c r="DT641" s="1"/>
  <c r="CS641"/>
  <c r="DS641" s="1"/>
  <c r="CR641"/>
  <c r="DR641" s="1"/>
  <c r="CT640"/>
  <c r="DT640" s="1"/>
  <c r="CS640"/>
  <c r="DS640" s="1"/>
  <c r="CR640"/>
  <c r="DR640" s="1"/>
  <c r="CT639"/>
  <c r="DT639" s="1"/>
  <c r="CS639"/>
  <c r="DS639" s="1"/>
  <c r="CR639"/>
  <c r="DR639" s="1"/>
  <c r="CT638"/>
  <c r="DT638" s="1"/>
  <c r="CS638"/>
  <c r="DS638" s="1"/>
  <c r="CR638"/>
  <c r="DR638" s="1"/>
  <c r="CT637"/>
  <c r="DT637" s="1"/>
  <c r="CS637"/>
  <c r="DS637" s="1"/>
  <c r="CR637"/>
  <c r="DR637" s="1"/>
  <c r="CT636"/>
  <c r="DT636" s="1"/>
  <c r="CS636"/>
  <c r="DS636" s="1"/>
  <c r="CR636"/>
  <c r="DR636" s="1"/>
  <c r="CT635"/>
  <c r="DT635" s="1"/>
  <c r="CS635"/>
  <c r="DS635" s="1"/>
  <c r="CR635"/>
  <c r="DR635" s="1"/>
  <c r="CT642"/>
  <c r="DT642" s="1"/>
  <c r="CS642"/>
  <c r="DS642" s="1"/>
  <c r="CR642"/>
  <c r="DR642" s="1"/>
  <c r="CT634"/>
  <c r="DT634" s="1"/>
  <c r="CS634"/>
  <c r="DS634" s="1"/>
  <c r="CR634"/>
  <c r="DR634" s="1"/>
  <c r="CT633"/>
  <c r="DT633" s="1"/>
  <c r="CS633"/>
  <c r="DS633" s="1"/>
  <c r="CR633"/>
  <c r="DR633" s="1"/>
  <c r="CT632"/>
  <c r="DT632" s="1"/>
  <c r="CS632"/>
  <c r="DS632" s="1"/>
  <c r="CR632"/>
  <c r="DR632" s="1"/>
  <c r="CT631"/>
  <c r="DT631" s="1"/>
  <c r="CS631"/>
  <c r="DS631" s="1"/>
  <c r="CR631"/>
  <c r="DR631" s="1"/>
  <c r="CT630"/>
  <c r="DT630" s="1"/>
  <c r="CS630"/>
  <c r="DS630" s="1"/>
  <c r="CR630"/>
  <c r="DR630" s="1"/>
  <c r="CT629"/>
  <c r="DT629" s="1"/>
  <c r="CS629"/>
  <c r="DS629" s="1"/>
  <c r="CR629"/>
  <c r="DR629" s="1"/>
  <c r="CT628"/>
  <c r="DT628" s="1"/>
  <c r="CS628"/>
  <c r="DS628" s="1"/>
  <c r="CR628"/>
  <c r="DR628" s="1"/>
  <c r="CT627"/>
  <c r="DT627" s="1"/>
  <c r="CS627"/>
  <c r="DS627" s="1"/>
  <c r="CR627"/>
  <c r="DR627" s="1"/>
  <c r="CT626"/>
  <c r="DT626" s="1"/>
  <c r="CS626"/>
  <c r="DS626" s="1"/>
  <c r="CR626"/>
  <c r="DR626" s="1"/>
  <c r="CT625"/>
  <c r="DT625" s="1"/>
  <c r="CS625"/>
  <c r="DS625" s="1"/>
  <c r="CR625"/>
  <c r="DR625" s="1"/>
  <c r="CT624"/>
  <c r="DT624" s="1"/>
  <c r="CS624"/>
  <c r="DS624" s="1"/>
  <c r="CR624"/>
  <c r="DR624" s="1"/>
  <c r="CT623"/>
  <c r="DT623" s="1"/>
  <c r="CS623"/>
  <c r="DS623" s="1"/>
  <c r="CR623"/>
  <c r="DR623" s="1"/>
  <c r="CT622"/>
  <c r="DT622" s="1"/>
  <c r="CS622"/>
  <c r="DS622" s="1"/>
  <c r="CR622"/>
  <c r="DR622" s="1"/>
  <c r="CT621"/>
  <c r="DT621" s="1"/>
  <c r="CS621"/>
  <c r="DS621" s="1"/>
  <c r="CR621"/>
  <c r="DR621" s="1"/>
  <c r="CT620"/>
  <c r="DT620" s="1"/>
  <c r="CS620"/>
  <c r="DS620" s="1"/>
  <c r="CR620"/>
  <c r="DR620" s="1"/>
  <c r="CT619"/>
  <c r="DT619" s="1"/>
  <c r="CS619"/>
  <c r="DS619" s="1"/>
  <c r="CR619"/>
  <c r="DR619" s="1"/>
  <c r="CT618"/>
  <c r="DT618" s="1"/>
  <c r="CS618"/>
  <c r="DS618" s="1"/>
  <c r="CR618"/>
  <c r="DR618" s="1"/>
  <c r="CT617"/>
  <c r="DT617" s="1"/>
  <c r="CS617"/>
  <c r="DS617" s="1"/>
  <c r="CR617"/>
  <c r="DR617" s="1"/>
  <c r="CT616"/>
  <c r="DT616" s="1"/>
  <c r="CS616"/>
  <c r="DS616" s="1"/>
  <c r="CR616"/>
  <c r="DR616" s="1"/>
  <c r="CT615"/>
  <c r="DT615" s="1"/>
  <c r="CS615"/>
  <c r="DS615" s="1"/>
  <c r="CR615"/>
  <c r="DR615" s="1"/>
  <c r="CT614"/>
  <c r="DT614" s="1"/>
  <c r="CS614"/>
  <c r="DS614" s="1"/>
  <c r="CR614"/>
  <c r="DR614" s="1"/>
  <c r="CT610"/>
  <c r="DT610" s="1"/>
  <c r="CS610"/>
  <c r="DS610" s="1"/>
  <c r="CR610"/>
  <c r="DR610" s="1"/>
  <c r="CT613"/>
  <c r="DT613" s="1"/>
  <c r="CS613"/>
  <c r="DS613" s="1"/>
  <c r="CR613"/>
  <c r="DR613" s="1"/>
  <c r="CT612"/>
  <c r="DT612" s="1"/>
  <c r="CS612"/>
  <c r="DS612" s="1"/>
  <c r="CR612"/>
  <c r="DR612" s="1"/>
  <c r="CT611"/>
  <c r="DT611" s="1"/>
  <c r="CS611"/>
  <c r="DS611" s="1"/>
  <c r="CR611"/>
  <c r="DR611" s="1"/>
  <c r="CT609"/>
  <c r="DT609" s="1"/>
  <c r="CS609"/>
  <c r="DS609" s="1"/>
  <c r="CR609"/>
  <c r="DR609" s="1"/>
  <c r="CT608"/>
  <c r="DT608" s="1"/>
  <c r="CS608"/>
  <c r="DS608" s="1"/>
  <c r="CR608"/>
  <c r="DR608" s="1"/>
  <c r="CT607"/>
  <c r="DT607" s="1"/>
  <c r="CS607"/>
  <c r="DS607" s="1"/>
  <c r="CR607"/>
  <c r="DR607" s="1"/>
  <c r="CT606"/>
  <c r="DT606" s="1"/>
  <c r="CS606"/>
  <c r="DS606" s="1"/>
  <c r="CR606"/>
  <c r="DR606" s="1"/>
  <c r="CT605"/>
  <c r="DT605" s="1"/>
  <c r="CS605"/>
  <c r="DS605" s="1"/>
  <c r="CR605"/>
  <c r="DR605" s="1"/>
  <c r="CT604"/>
  <c r="DT604" s="1"/>
  <c r="CS604"/>
  <c r="DS604" s="1"/>
  <c r="CR604"/>
  <c r="DR604" s="1"/>
  <c r="CT603"/>
  <c r="DT603" s="1"/>
  <c r="CS603"/>
  <c r="DS603" s="1"/>
  <c r="CR603"/>
  <c r="DR603" s="1"/>
  <c r="CT602"/>
  <c r="DT602" s="1"/>
  <c r="CS602"/>
  <c r="DS602" s="1"/>
  <c r="CR602"/>
  <c r="DR602" s="1"/>
  <c r="CT601"/>
  <c r="DT601" s="1"/>
  <c r="CS601"/>
  <c r="DS601" s="1"/>
  <c r="CR601"/>
  <c r="DR601" s="1"/>
  <c r="CT600"/>
  <c r="DT600" s="1"/>
  <c r="CS600"/>
  <c r="DS600" s="1"/>
  <c r="CR600"/>
  <c r="DR600" s="1"/>
  <c r="CT599"/>
  <c r="DT599" s="1"/>
  <c r="CS599"/>
  <c r="DS599" s="1"/>
  <c r="CR599"/>
  <c r="DR599" s="1"/>
  <c r="CT598"/>
  <c r="DT598" s="1"/>
  <c r="CS598"/>
  <c r="DS598" s="1"/>
  <c r="CR598"/>
  <c r="DR598" s="1"/>
  <c r="CT597"/>
  <c r="DT597" s="1"/>
  <c r="CS597"/>
  <c r="DS597" s="1"/>
  <c r="CR597"/>
  <c r="DR597" s="1"/>
  <c r="CT596"/>
  <c r="DT596" s="1"/>
  <c r="CS596"/>
  <c r="DS596" s="1"/>
  <c r="CR596"/>
  <c r="DR596" s="1"/>
  <c r="CT595"/>
  <c r="DT595" s="1"/>
  <c r="CS595"/>
  <c r="DS595" s="1"/>
  <c r="CR595"/>
  <c r="DR595" s="1"/>
  <c r="CT594"/>
  <c r="DT594" s="1"/>
  <c r="CS594"/>
  <c r="DS594" s="1"/>
  <c r="CR594"/>
  <c r="DR594" s="1"/>
  <c r="CT593"/>
  <c r="DT593" s="1"/>
  <c r="CS593"/>
  <c r="DS593" s="1"/>
  <c r="CR593"/>
  <c r="DR593" s="1"/>
  <c r="CT592"/>
  <c r="DT592" s="1"/>
  <c r="CS592"/>
  <c r="DS592" s="1"/>
  <c r="CR592"/>
  <c r="DR592" s="1"/>
  <c r="CT591"/>
  <c r="DT591" s="1"/>
  <c r="CS591"/>
  <c r="DS591" s="1"/>
  <c r="CR591"/>
  <c r="DR591" s="1"/>
  <c r="CT590"/>
  <c r="DT590" s="1"/>
  <c r="CS590"/>
  <c r="DS590" s="1"/>
  <c r="CR590"/>
  <c r="DR590" s="1"/>
  <c r="CT589"/>
  <c r="DT589" s="1"/>
  <c r="CS589"/>
  <c r="DS589" s="1"/>
  <c r="CR589"/>
  <c r="DR589" s="1"/>
  <c r="CT588"/>
  <c r="DT588" s="1"/>
  <c r="CS588"/>
  <c r="DS588" s="1"/>
  <c r="CR588"/>
  <c r="DR588" s="1"/>
  <c r="CT587"/>
  <c r="DT587" s="1"/>
  <c r="CS587"/>
  <c r="DS587" s="1"/>
  <c r="CR587"/>
  <c r="DR587" s="1"/>
  <c r="CT586"/>
  <c r="DT586" s="1"/>
  <c r="CS586"/>
  <c r="DS586" s="1"/>
  <c r="CR586"/>
  <c r="DR586" s="1"/>
  <c r="CT585"/>
  <c r="DT585" s="1"/>
  <c r="CS585"/>
  <c r="DS585" s="1"/>
  <c r="CR585"/>
  <c r="DR585" s="1"/>
  <c r="CT584"/>
  <c r="DT584" s="1"/>
  <c r="CS584"/>
  <c r="DS584" s="1"/>
  <c r="CR584"/>
  <c r="DR584" s="1"/>
  <c r="CT583"/>
  <c r="DT583" s="1"/>
  <c r="CS583"/>
  <c r="DS583" s="1"/>
  <c r="CR583"/>
  <c r="DR583" s="1"/>
  <c r="CT582"/>
  <c r="DT582" s="1"/>
  <c r="CS582"/>
  <c r="DS582" s="1"/>
  <c r="CR582"/>
  <c r="DR582" s="1"/>
  <c r="CT581"/>
  <c r="DT581" s="1"/>
  <c r="CS581"/>
  <c r="DS581" s="1"/>
  <c r="CR581"/>
  <c r="DR581" s="1"/>
  <c r="CT580"/>
  <c r="DT580" s="1"/>
  <c r="CS580"/>
  <c r="DS580" s="1"/>
  <c r="CR580"/>
  <c r="DR580" s="1"/>
  <c r="CT579"/>
  <c r="DT579" s="1"/>
  <c r="CS579"/>
  <c r="DS579" s="1"/>
  <c r="CR579"/>
  <c r="DR579" s="1"/>
  <c r="CT578"/>
  <c r="DT578" s="1"/>
  <c r="CS578"/>
  <c r="DS578" s="1"/>
  <c r="CR578"/>
  <c r="DR578" s="1"/>
  <c r="CT577"/>
  <c r="DT577" s="1"/>
  <c r="CS577"/>
  <c r="DS577" s="1"/>
  <c r="CR577"/>
  <c r="DR577" s="1"/>
  <c r="CT576"/>
  <c r="DT576" s="1"/>
  <c r="CS576"/>
  <c r="DS576" s="1"/>
  <c r="CR576"/>
  <c r="DR576" s="1"/>
  <c r="CT575"/>
  <c r="DT575" s="1"/>
  <c r="CS575"/>
  <c r="DS575" s="1"/>
  <c r="CR575"/>
  <c r="DR575" s="1"/>
  <c r="CT574"/>
  <c r="DT574" s="1"/>
  <c r="CS574"/>
  <c r="DS574" s="1"/>
  <c r="CR574"/>
  <c r="DR574" s="1"/>
  <c r="CT573"/>
  <c r="DT573" s="1"/>
  <c r="CS573"/>
  <c r="DS573" s="1"/>
  <c r="CR573"/>
  <c r="DR573" s="1"/>
  <c r="CT572"/>
  <c r="DT572" s="1"/>
  <c r="CS572"/>
  <c r="DS572" s="1"/>
  <c r="CR572"/>
  <c r="DR572" s="1"/>
  <c r="CT571"/>
  <c r="DT571" s="1"/>
  <c r="CS571"/>
  <c r="DS571" s="1"/>
  <c r="CR571"/>
  <c r="DR571" s="1"/>
  <c r="CT570"/>
  <c r="DT570" s="1"/>
  <c r="CS570"/>
  <c r="DS570" s="1"/>
  <c r="CR570"/>
  <c r="DR570" s="1"/>
  <c r="CT569"/>
  <c r="DT569" s="1"/>
  <c r="CS569"/>
  <c r="DS569" s="1"/>
  <c r="CR569"/>
  <c r="DR569" s="1"/>
  <c r="CT568"/>
  <c r="DT568" s="1"/>
  <c r="CS568"/>
  <c r="DS568" s="1"/>
  <c r="CR568"/>
  <c r="DR568" s="1"/>
  <c r="CT567"/>
  <c r="DT567" s="1"/>
  <c r="CS567"/>
  <c r="DS567" s="1"/>
  <c r="CR567"/>
  <c r="DR567" s="1"/>
  <c r="CT566"/>
  <c r="DT566" s="1"/>
  <c r="CS566"/>
  <c r="DS566" s="1"/>
  <c r="CR566"/>
  <c r="DR566" s="1"/>
  <c r="CT565"/>
  <c r="DT565" s="1"/>
  <c r="CS565"/>
  <c r="DS565" s="1"/>
  <c r="CR565"/>
  <c r="DR565" s="1"/>
  <c r="CT564"/>
  <c r="DT564" s="1"/>
  <c r="CS564"/>
  <c r="DS564" s="1"/>
  <c r="CR564"/>
  <c r="DR564" s="1"/>
  <c r="CT563"/>
  <c r="DT563" s="1"/>
  <c r="CS563"/>
  <c r="DS563" s="1"/>
  <c r="CR563"/>
  <c r="DR563" s="1"/>
  <c r="CT562"/>
  <c r="DT562" s="1"/>
  <c r="CS562"/>
  <c r="DS562" s="1"/>
  <c r="CR562"/>
  <c r="DR562" s="1"/>
  <c r="CT561"/>
  <c r="DT561" s="1"/>
  <c r="CS561"/>
  <c r="DS561" s="1"/>
  <c r="CR561"/>
  <c r="DR561" s="1"/>
  <c r="CT560"/>
  <c r="DT560" s="1"/>
  <c r="CS560"/>
  <c r="DS560" s="1"/>
  <c r="CR560"/>
  <c r="DR560" s="1"/>
  <c r="CT559"/>
  <c r="DT559" s="1"/>
  <c r="CS559"/>
  <c r="DS559" s="1"/>
  <c r="CR559"/>
  <c r="DR559" s="1"/>
  <c r="CT558"/>
  <c r="DT558" s="1"/>
  <c r="CS558"/>
  <c r="DS558" s="1"/>
  <c r="CR558"/>
  <c r="DR558" s="1"/>
  <c r="CT557"/>
  <c r="DT557" s="1"/>
  <c r="CS557"/>
  <c r="DS557" s="1"/>
  <c r="CR557"/>
  <c r="DR557" s="1"/>
  <c r="CT556"/>
  <c r="DT556" s="1"/>
  <c r="CS556"/>
  <c r="DS556" s="1"/>
  <c r="CR556"/>
  <c r="DR556" s="1"/>
  <c r="CT555"/>
  <c r="DT555" s="1"/>
  <c r="CS555"/>
  <c r="DS555" s="1"/>
  <c r="CR555"/>
  <c r="DR555" s="1"/>
  <c r="CT554"/>
  <c r="DT554" s="1"/>
  <c r="CS554"/>
  <c r="DS554" s="1"/>
  <c r="CR554"/>
  <c r="DR554" s="1"/>
  <c r="CT553"/>
  <c r="DT553" s="1"/>
  <c r="CS553"/>
  <c r="DS553" s="1"/>
  <c r="CR553"/>
  <c r="DR553" s="1"/>
  <c r="CT552"/>
  <c r="DT552" s="1"/>
  <c r="CS552"/>
  <c r="DS552" s="1"/>
  <c r="CR552"/>
  <c r="DR552" s="1"/>
  <c r="CT551"/>
  <c r="DT551" s="1"/>
  <c r="CS551"/>
  <c r="DS551" s="1"/>
  <c r="CR551"/>
  <c r="DR551" s="1"/>
  <c r="CT550"/>
  <c r="DT550" s="1"/>
  <c r="CS550"/>
  <c r="DS550" s="1"/>
  <c r="CR550"/>
  <c r="DR550" s="1"/>
  <c r="CT549"/>
  <c r="DT549" s="1"/>
  <c r="CS549"/>
  <c r="DS549" s="1"/>
  <c r="CR549"/>
  <c r="DR549" s="1"/>
  <c r="CT548"/>
  <c r="DT548" s="1"/>
  <c r="CS548"/>
  <c r="DS548" s="1"/>
  <c r="CR548"/>
  <c r="DR548" s="1"/>
  <c r="CT547"/>
  <c r="DT547" s="1"/>
  <c r="CS547"/>
  <c r="DS547" s="1"/>
  <c r="CR547"/>
  <c r="DR547" s="1"/>
  <c r="CT546"/>
  <c r="DT546" s="1"/>
  <c r="CS546"/>
  <c r="DS546" s="1"/>
  <c r="CR546"/>
  <c r="DR546" s="1"/>
  <c r="CT545"/>
  <c r="DT545" s="1"/>
  <c r="CS545"/>
  <c r="DS545" s="1"/>
  <c r="CR545"/>
  <c r="DR545" s="1"/>
  <c r="CT544"/>
  <c r="DT544" s="1"/>
  <c r="CS544"/>
  <c r="DS544" s="1"/>
  <c r="CR544"/>
  <c r="DR544" s="1"/>
  <c r="CT543"/>
  <c r="DT543" s="1"/>
  <c r="CS543"/>
  <c r="DS543" s="1"/>
  <c r="CR543"/>
  <c r="DR543" s="1"/>
  <c r="CT542"/>
  <c r="DT542" s="1"/>
  <c r="CS542"/>
  <c r="DS542" s="1"/>
  <c r="CR542"/>
  <c r="DR542" s="1"/>
  <c r="CT541"/>
  <c r="DT541" s="1"/>
  <c r="CS541"/>
  <c r="DS541" s="1"/>
  <c r="CR541"/>
  <c r="DR541" s="1"/>
  <c r="CT540"/>
  <c r="DT540" s="1"/>
  <c r="CS540"/>
  <c r="DS540" s="1"/>
  <c r="CR540"/>
  <c r="DR540" s="1"/>
  <c r="CT539"/>
  <c r="DT539" s="1"/>
  <c r="CS539"/>
  <c r="DS539" s="1"/>
  <c r="CR539"/>
  <c r="DR539" s="1"/>
  <c r="CT538"/>
  <c r="DT538" s="1"/>
  <c r="CS538"/>
  <c r="DS538" s="1"/>
  <c r="CR538"/>
  <c r="DR538" s="1"/>
  <c r="CT537"/>
  <c r="DT537" s="1"/>
  <c r="CS537"/>
  <c r="DS537" s="1"/>
  <c r="CR537"/>
  <c r="DR537" s="1"/>
  <c r="CT536"/>
  <c r="DT536" s="1"/>
  <c r="CS536"/>
  <c r="DS536" s="1"/>
  <c r="CR536"/>
  <c r="DR536" s="1"/>
  <c r="CT535"/>
  <c r="DT535" s="1"/>
  <c r="CS535"/>
  <c r="DS535" s="1"/>
  <c r="CR535"/>
  <c r="DR535" s="1"/>
  <c r="CT534"/>
  <c r="DT534" s="1"/>
  <c r="CS534"/>
  <c r="DS534" s="1"/>
  <c r="CR534"/>
  <c r="DR534" s="1"/>
  <c r="CT533"/>
  <c r="DT533" s="1"/>
  <c r="CS533"/>
  <c r="DS533" s="1"/>
  <c r="CR533"/>
  <c r="DR533" s="1"/>
  <c r="CT532"/>
  <c r="DT532" s="1"/>
  <c r="CS532"/>
  <c r="DS532" s="1"/>
  <c r="CR532"/>
  <c r="DR532" s="1"/>
  <c r="CT531"/>
  <c r="DT531" s="1"/>
  <c r="CS531"/>
  <c r="DS531" s="1"/>
  <c r="CR531"/>
  <c r="DR531" s="1"/>
  <c r="CT530"/>
  <c r="DT530" s="1"/>
  <c r="CS530"/>
  <c r="DS530" s="1"/>
  <c r="CR530"/>
  <c r="DR530" s="1"/>
  <c r="CT515"/>
  <c r="DT515" s="1"/>
  <c r="CS515"/>
  <c r="DS515" s="1"/>
  <c r="CR515"/>
  <c r="DR515" s="1"/>
  <c r="CT529"/>
  <c r="DT529" s="1"/>
  <c r="CS529"/>
  <c r="DS529" s="1"/>
  <c r="CR529"/>
  <c r="DR529" s="1"/>
  <c r="CT528"/>
  <c r="DT528" s="1"/>
  <c r="CS528"/>
  <c r="DS528" s="1"/>
  <c r="CR528"/>
  <c r="DR528" s="1"/>
  <c r="CT527"/>
  <c r="DT527" s="1"/>
  <c r="CS527"/>
  <c r="DS527" s="1"/>
  <c r="CR527"/>
  <c r="DR527" s="1"/>
  <c r="CT526"/>
  <c r="DT526" s="1"/>
  <c r="CS526"/>
  <c r="DS526" s="1"/>
  <c r="CR526"/>
  <c r="DR526" s="1"/>
  <c r="CT525"/>
  <c r="DT525" s="1"/>
  <c r="CS525"/>
  <c r="DS525" s="1"/>
  <c r="CR525"/>
  <c r="DR525" s="1"/>
  <c r="CT524"/>
  <c r="DT524" s="1"/>
  <c r="CS524"/>
  <c r="DS524" s="1"/>
  <c r="CR524"/>
  <c r="DR524" s="1"/>
  <c r="CT523"/>
  <c r="DT523" s="1"/>
  <c r="CS523"/>
  <c r="DS523" s="1"/>
  <c r="CR523"/>
  <c r="DR523" s="1"/>
  <c r="CT522"/>
  <c r="DT522" s="1"/>
  <c r="CS522"/>
  <c r="DS522" s="1"/>
  <c r="CR522"/>
  <c r="DR522" s="1"/>
  <c r="CT521"/>
  <c r="DT521" s="1"/>
  <c r="CS521"/>
  <c r="DS521" s="1"/>
  <c r="CR521"/>
  <c r="DR521" s="1"/>
  <c r="CT520"/>
  <c r="DT520" s="1"/>
  <c r="CS520"/>
  <c r="DS520" s="1"/>
  <c r="CR520"/>
  <c r="DR520" s="1"/>
  <c r="CT519"/>
  <c r="DT519" s="1"/>
  <c r="CS519"/>
  <c r="DS519" s="1"/>
  <c r="CR519"/>
  <c r="DR519" s="1"/>
  <c r="CT518"/>
  <c r="DT518" s="1"/>
  <c r="CS518"/>
  <c r="DS518" s="1"/>
  <c r="CR518"/>
  <c r="DR518" s="1"/>
  <c r="CT517"/>
  <c r="DT517" s="1"/>
  <c r="CS517"/>
  <c r="DS517" s="1"/>
  <c r="CR517"/>
  <c r="DR517" s="1"/>
  <c r="CT516"/>
  <c r="DT516" s="1"/>
  <c r="CS516"/>
  <c r="DS516" s="1"/>
  <c r="CR516"/>
  <c r="DR516" s="1"/>
  <c r="CT511"/>
  <c r="DT511" s="1"/>
  <c r="CS511"/>
  <c r="DS511" s="1"/>
  <c r="CR511"/>
  <c r="DR511" s="1"/>
  <c r="CT514"/>
  <c r="DT514" s="1"/>
  <c r="CS514"/>
  <c r="DS514" s="1"/>
  <c r="CR514"/>
  <c r="DR514" s="1"/>
  <c r="CT513"/>
  <c r="DT513" s="1"/>
  <c r="CS513"/>
  <c r="DS513" s="1"/>
  <c r="CR513"/>
  <c r="DR513" s="1"/>
  <c r="CT512"/>
  <c r="DT512" s="1"/>
  <c r="CS512"/>
  <c r="DS512" s="1"/>
  <c r="CR512"/>
  <c r="DR512" s="1"/>
  <c r="CT510"/>
  <c r="DT510" s="1"/>
  <c r="CS510"/>
  <c r="DS510" s="1"/>
  <c r="CR510"/>
  <c r="DR510" s="1"/>
  <c r="CT509"/>
  <c r="DT509" s="1"/>
  <c r="CS509"/>
  <c r="DS509" s="1"/>
  <c r="CR509"/>
  <c r="DR509"/>
  <c r="CT508"/>
  <c r="DT508"/>
  <c r="CS508"/>
  <c r="DS508"/>
  <c r="CR508"/>
  <c r="DR508"/>
  <c r="CT507"/>
  <c r="DT507"/>
  <c r="CS507"/>
  <c r="DS507"/>
  <c r="CR507"/>
  <c r="DR507"/>
  <c r="CT506"/>
  <c r="DT506"/>
  <c r="CS506"/>
  <c r="DS506"/>
  <c r="CR506"/>
  <c r="DR506"/>
  <c r="CT505"/>
  <c r="DT505"/>
  <c r="CS505"/>
  <c r="DS505"/>
  <c r="CR505"/>
  <c r="DR505"/>
  <c r="CT504"/>
  <c r="DT504"/>
  <c r="CS504"/>
  <c r="DS504"/>
  <c r="CR504"/>
  <c r="DR504"/>
  <c r="CT503"/>
  <c r="DT503"/>
  <c r="CS503"/>
  <c r="DS503"/>
  <c r="CR503"/>
  <c r="DR503"/>
  <c r="CT502"/>
  <c r="DT502"/>
  <c r="CS502"/>
  <c r="DS502"/>
  <c r="CR502"/>
  <c r="DR502"/>
  <c r="CT501"/>
  <c r="DT501"/>
  <c r="CS501"/>
  <c r="DS501"/>
  <c r="CR501"/>
  <c r="DR501"/>
  <c r="CT500"/>
  <c r="DT500"/>
  <c r="CS500"/>
  <c r="DS500"/>
  <c r="CR500"/>
  <c r="DR500"/>
  <c r="CT499"/>
  <c r="DT499"/>
  <c r="CS499"/>
  <c r="DS499"/>
  <c r="CR499"/>
  <c r="DR499"/>
  <c r="CT498"/>
  <c r="DT498"/>
  <c r="CS498"/>
  <c r="DS498"/>
  <c r="CR498"/>
  <c r="DR498"/>
  <c r="CT497"/>
  <c r="DT497"/>
  <c r="CS497"/>
  <c r="DS497"/>
  <c r="CR497"/>
  <c r="DR497"/>
  <c r="CT496"/>
  <c r="DT496"/>
  <c r="CS496"/>
  <c r="DS496"/>
  <c r="CR496"/>
  <c r="DR496"/>
  <c r="CT495"/>
  <c r="DT495"/>
  <c r="CS495"/>
  <c r="DS495"/>
  <c r="CR495"/>
  <c r="DR495"/>
  <c r="CT494"/>
  <c r="DT494"/>
  <c r="CS494"/>
  <c r="DS494"/>
  <c r="CR494"/>
  <c r="DR494"/>
  <c r="CT493"/>
  <c r="DT493"/>
  <c r="CS493"/>
  <c r="DS493"/>
  <c r="CR493"/>
  <c r="DR493"/>
  <c r="CT492"/>
  <c r="DT492"/>
  <c r="CS492"/>
  <c r="DS492"/>
  <c r="CR492"/>
  <c r="DR492"/>
  <c r="CT491"/>
  <c r="DT491"/>
  <c r="CS491"/>
  <c r="DS491"/>
  <c r="CR491"/>
  <c r="DR491"/>
  <c r="CT490"/>
  <c r="DT490"/>
  <c r="CS490"/>
  <c r="DS490"/>
  <c r="CR490"/>
  <c r="DR490"/>
  <c r="CT489"/>
  <c r="DT489"/>
  <c r="CS489"/>
  <c r="DS489"/>
  <c r="CR489"/>
  <c r="DR489"/>
  <c r="CT488"/>
  <c r="DT488"/>
  <c r="CS488"/>
  <c r="DS488"/>
  <c r="CR488"/>
  <c r="DR488"/>
  <c r="CT487"/>
  <c r="DT487"/>
  <c r="CS487"/>
  <c r="DS487"/>
  <c r="CR487"/>
  <c r="DR487"/>
  <c r="CT486"/>
  <c r="DT486"/>
  <c r="CS486"/>
  <c r="DS486"/>
  <c r="CR486"/>
  <c r="DR486"/>
  <c r="CT485"/>
  <c r="DT485"/>
  <c r="CS485"/>
  <c r="DS485"/>
  <c r="CR485"/>
  <c r="DR485"/>
  <c r="CT484"/>
  <c r="DT484"/>
  <c r="CS484"/>
  <c r="DS484"/>
  <c r="CR484"/>
  <c r="DR484"/>
  <c r="CT483"/>
  <c r="DT483"/>
  <c r="CS483"/>
  <c r="DS483"/>
  <c r="CR483"/>
  <c r="DR483"/>
  <c r="CT482"/>
  <c r="DT482" s="1"/>
  <c r="CS482"/>
  <c r="DS482" s="1"/>
  <c r="CR482"/>
  <c r="DR482" s="1"/>
  <c r="CT481"/>
  <c r="DT481" s="1"/>
  <c r="CS481"/>
  <c r="DS481" s="1"/>
  <c r="CR481"/>
  <c r="DR481" s="1"/>
  <c r="CT480"/>
  <c r="DT480" s="1"/>
  <c r="CS480"/>
  <c r="DS480" s="1"/>
  <c r="CR480"/>
  <c r="DR480" s="1"/>
  <c r="CT479"/>
  <c r="DT479" s="1"/>
  <c r="CS479"/>
  <c r="DS479" s="1"/>
  <c r="CR479"/>
  <c r="DR479" s="1"/>
  <c r="CT478"/>
  <c r="DT478" s="1"/>
  <c r="CS478"/>
  <c r="DS478" s="1"/>
  <c r="CR478"/>
  <c r="DR478" s="1"/>
  <c r="CT477"/>
  <c r="DT477" s="1"/>
  <c r="CS477"/>
  <c r="DS477" s="1"/>
  <c r="CR477"/>
  <c r="DR477" s="1"/>
  <c r="CT476"/>
  <c r="DT476" s="1"/>
  <c r="CS476"/>
  <c r="DS476" s="1"/>
  <c r="CR476"/>
  <c r="DR476" s="1"/>
  <c r="CT475"/>
  <c r="DT475" s="1"/>
  <c r="CS475"/>
  <c r="DS475" s="1"/>
  <c r="CR475"/>
  <c r="DR475" s="1"/>
  <c r="CT474"/>
  <c r="DT474" s="1"/>
  <c r="CS474"/>
  <c r="DS474" s="1"/>
  <c r="CR474"/>
  <c r="DR474" s="1"/>
  <c r="CT473"/>
  <c r="DT473" s="1"/>
  <c r="CS473"/>
  <c r="DS473" s="1"/>
  <c r="CR473"/>
  <c r="DR473" s="1"/>
  <c r="CT472"/>
  <c r="DT472" s="1"/>
  <c r="CS472"/>
  <c r="DS472" s="1"/>
  <c r="CR472"/>
  <c r="DR472" s="1"/>
  <c r="CT471"/>
  <c r="DT471" s="1"/>
  <c r="CS471"/>
  <c r="DS471" s="1"/>
  <c r="CR471"/>
  <c r="DR471" s="1"/>
  <c r="CT470"/>
  <c r="DT470" s="1"/>
  <c r="CS470"/>
  <c r="DS470" s="1"/>
  <c r="CR470"/>
  <c r="DR470" s="1"/>
  <c r="CT469"/>
  <c r="DT469" s="1"/>
  <c r="CS469"/>
  <c r="DS469" s="1"/>
  <c r="CR469"/>
  <c r="DR469" s="1"/>
  <c r="CT468"/>
  <c r="DT468" s="1"/>
  <c r="CS468"/>
  <c r="DS468" s="1"/>
  <c r="CR468"/>
  <c r="DR468" s="1"/>
  <c r="CT467"/>
  <c r="DT467" s="1"/>
  <c r="CS467"/>
  <c r="DS467" s="1"/>
  <c r="CR467"/>
  <c r="DR467" s="1"/>
  <c r="CT466"/>
  <c r="DT466" s="1"/>
  <c r="CS466"/>
  <c r="DS466" s="1"/>
  <c r="CR466"/>
  <c r="DR466" s="1"/>
  <c r="CT465"/>
  <c r="DT465" s="1"/>
  <c r="CS465"/>
  <c r="DS465" s="1"/>
  <c r="CR465"/>
  <c r="DR465" s="1"/>
  <c r="CT464"/>
  <c r="DT464" s="1"/>
  <c r="CS464"/>
  <c r="DS464" s="1"/>
  <c r="CR464"/>
  <c r="DR464" s="1"/>
  <c r="CT463"/>
  <c r="DT463" s="1"/>
  <c r="CS463"/>
  <c r="DS463" s="1"/>
  <c r="CR463"/>
  <c r="DR463" s="1"/>
  <c r="CT462"/>
  <c r="DT462" s="1"/>
  <c r="CS462"/>
  <c r="DS462" s="1"/>
  <c r="CR462"/>
  <c r="DR462" s="1"/>
  <c r="CT461"/>
  <c r="DT461" s="1"/>
  <c r="CS461"/>
  <c r="DS461" s="1"/>
  <c r="CR461"/>
  <c r="DR461" s="1"/>
  <c r="CT460"/>
  <c r="DT460" s="1"/>
  <c r="CS460"/>
  <c r="DS460" s="1"/>
  <c r="CR460"/>
  <c r="DR460" s="1"/>
  <c r="CT459"/>
  <c r="DT459" s="1"/>
  <c r="CS459"/>
  <c r="DS459" s="1"/>
  <c r="CR459"/>
  <c r="DR459" s="1"/>
  <c r="CT458"/>
  <c r="DT458" s="1"/>
  <c r="CS458"/>
  <c r="DS458" s="1"/>
  <c r="CR458"/>
  <c r="DR458" s="1"/>
  <c r="CT457"/>
  <c r="DT457" s="1"/>
  <c r="CS457"/>
  <c r="DS457" s="1"/>
  <c r="CR457"/>
  <c r="DR457" s="1"/>
  <c r="CT456"/>
  <c r="DT456" s="1"/>
  <c r="CS456"/>
  <c r="DS456" s="1"/>
  <c r="CR456"/>
  <c r="DR456" s="1"/>
  <c r="CT455"/>
  <c r="DT455" s="1"/>
  <c r="CS455"/>
  <c r="DS455" s="1"/>
  <c r="CR455"/>
  <c r="DR455" s="1"/>
  <c r="CT454"/>
  <c r="DT454" s="1"/>
  <c r="CS454"/>
  <c r="DS454" s="1"/>
  <c r="CR454"/>
  <c r="DR454" s="1"/>
  <c r="CT453"/>
  <c r="DT453" s="1"/>
  <c r="CS453"/>
  <c r="DS453" s="1"/>
  <c r="CR453"/>
  <c r="DR453" s="1"/>
  <c r="CT452"/>
  <c r="DT452" s="1"/>
  <c r="CS452"/>
  <c r="DS452" s="1"/>
  <c r="CR452"/>
  <c r="DR452" s="1"/>
  <c r="CT451"/>
  <c r="DT451" s="1"/>
  <c r="CS451"/>
  <c r="DS451" s="1"/>
  <c r="CR451"/>
  <c r="DR451" s="1"/>
  <c r="CT450"/>
  <c r="DT450" s="1"/>
  <c r="CS450"/>
  <c r="DS450" s="1"/>
  <c r="CR450"/>
  <c r="DR450" s="1"/>
  <c r="CT449"/>
  <c r="DT449" s="1"/>
  <c r="CS449"/>
  <c r="DS449" s="1"/>
  <c r="CR449"/>
  <c r="DR449" s="1"/>
  <c r="CT448"/>
  <c r="DT448" s="1"/>
  <c r="CS448"/>
  <c r="DS448" s="1"/>
  <c r="CR448"/>
  <c r="DR448" s="1"/>
  <c r="CT447"/>
  <c r="DT447" s="1"/>
  <c r="CS447"/>
  <c r="DS447" s="1"/>
  <c r="CR447"/>
  <c r="DR447" s="1"/>
  <c r="CT446"/>
  <c r="DT446" s="1"/>
  <c r="CS446"/>
  <c r="DS446" s="1"/>
  <c r="CR446"/>
  <c r="DR446" s="1"/>
  <c r="CT445"/>
  <c r="DT445" s="1"/>
  <c r="CS445"/>
  <c r="DS445" s="1"/>
  <c r="CR445"/>
  <c r="DR445" s="1"/>
  <c r="CT444"/>
  <c r="DT444" s="1"/>
  <c r="CS444"/>
  <c r="DS444" s="1"/>
  <c r="CR444"/>
  <c r="DR444" s="1"/>
  <c r="CT443"/>
  <c r="DT443" s="1"/>
  <c r="CS443"/>
  <c r="DS443" s="1"/>
  <c r="CR443"/>
  <c r="DR443" s="1"/>
  <c r="CT442"/>
  <c r="DT442" s="1"/>
  <c r="CS442"/>
  <c r="DS442" s="1"/>
  <c r="CR442"/>
  <c r="DR442" s="1"/>
  <c r="CT441"/>
  <c r="DT441" s="1"/>
  <c r="CS441"/>
  <c r="DS441" s="1"/>
  <c r="CR441"/>
  <c r="DR441" s="1"/>
  <c r="CT440"/>
  <c r="DT440" s="1"/>
  <c r="CS440"/>
  <c r="DS440" s="1"/>
  <c r="CR440"/>
  <c r="DR440" s="1"/>
  <c r="CT439"/>
  <c r="DT439" s="1"/>
  <c r="CS439"/>
  <c r="DS439" s="1"/>
  <c r="CR439"/>
  <c r="DR439" s="1"/>
  <c r="CT438"/>
  <c r="DT438" s="1"/>
  <c r="CS438"/>
  <c r="DS438" s="1"/>
  <c r="CR438"/>
  <c r="DR438" s="1"/>
  <c r="CT437"/>
  <c r="DT437" s="1"/>
  <c r="CS437"/>
  <c r="DS437" s="1"/>
  <c r="CR437"/>
  <c r="DR437" s="1"/>
  <c r="CT436"/>
  <c r="DT436" s="1"/>
  <c r="CS436"/>
  <c r="DS436" s="1"/>
  <c r="CR436"/>
  <c r="DR436" s="1"/>
  <c r="CT435"/>
  <c r="DT435" s="1"/>
  <c r="CS435"/>
  <c r="DS435" s="1"/>
  <c r="CR435"/>
  <c r="DR435" s="1"/>
  <c r="CT434"/>
  <c r="DT434" s="1"/>
  <c r="CS434"/>
  <c r="DS434" s="1"/>
  <c r="CR434"/>
  <c r="DR434" s="1"/>
  <c r="CT433"/>
  <c r="DT433" s="1"/>
  <c r="CS433"/>
  <c r="DS433" s="1"/>
  <c r="CR433"/>
  <c r="DR433" s="1"/>
  <c r="CT432"/>
  <c r="DT432" s="1"/>
  <c r="CS432"/>
  <c r="DS432" s="1"/>
  <c r="CR432"/>
  <c r="DR432" s="1"/>
  <c r="CT431"/>
  <c r="DT431" s="1"/>
  <c r="CS431"/>
  <c r="DS431" s="1"/>
  <c r="CR431"/>
  <c r="DR431" s="1"/>
  <c r="CT430"/>
  <c r="DT430" s="1"/>
  <c r="CS430"/>
  <c r="DS430" s="1"/>
  <c r="CR430"/>
  <c r="DR430" s="1"/>
  <c r="CT429"/>
  <c r="DT429" s="1"/>
  <c r="CS429"/>
  <c r="DS429" s="1"/>
  <c r="CR429"/>
  <c r="DR429" s="1"/>
  <c r="CT428"/>
  <c r="DT428" s="1"/>
  <c r="CS428"/>
  <c r="DS428" s="1"/>
  <c r="CR428"/>
  <c r="DR428" s="1"/>
  <c r="CT427"/>
  <c r="DT427" s="1"/>
  <c r="CS427"/>
  <c r="DS427" s="1"/>
  <c r="CR427"/>
  <c r="DR427" s="1"/>
  <c r="CT426"/>
  <c r="DT426" s="1"/>
  <c r="CS426"/>
  <c r="DS426" s="1"/>
  <c r="CR426"/>
  <c r="DR426" s="1"/>
  <c r="CT425"/>
  <c r="DT425" s="1"/>
  <c r="CS425"/>
  <c r="DS425" s="1"/>
  <c r="CR425"/>
  <c r="DR425" s="1"/>
  <c r="CT424"/>
  <c r="DT424" s="1"/>
  <c r="CS424"/>
  <c r="DS424" s="1"/>
  <c r="CR424"/>
  <c r="DR424" s="1"/>
  <c r="CT423"/>
  <c r="DT423" s="1"/>
  <c r="CS423"/>
  <c r="DS423" s="1"/>
  <c r="CR423"/>
  <c r="DR423" s="1"/>
  <c r="CT422"/>
  <c r="DT422" s="1"/>
  <c r="CS422"/>
  <c r="DS422" s="1"/>
  <c r="CR422"/>
  <c r="DR422" s="1"/>
  <c r="CT421"/>
  <c r="DT421" s="1"/>
  <c r="CS421"/>
  <c r="DS421" s="1"/>
  <c r="CR421"/>
  <c r="DR421" s="1"/>
  <c r="CT420"/>
  <c r="DT420" s="1"/>
  <c r="CS420"/>
  <c r="DS420" s="1"/>
  <c r="CR420"/>
  <c r="DR420" s="1"/>
  <c r="CT419"/>
  <c r="DT419" s="1"/>
  <c r="CS419"/>
  <c r="DS419" s="1"/>
  <c r="CR419"/>
  <c r="DR419" s="1"/>
  <c r="CT418"/>
  <c r="DT418" s="1"/>
  <c r="CS418"/>
  <c r="DS418" s="1"/>
  <c r="CR418"/>
  <c r="DR418" s="1"/>
  <c r="CT417"/>
  <c r="DT417" s="1"/>
  <c r="CS417"/>
  <c r="DS417" s="1"/>
  <c r="CR417"/>
  <c r="DR417" s="1"/>
  <c r="CT416"/>
  <c r="DT416" s="1"/>
  <c r="CS416"/>
  <c r="DS416" s="1"/>
  <c r="CR416"/>
  <c r="DR416" s="1"/>
  <c r="CT412"/>
  <c r="DT412" s="1"/>
  <c r="CS412"/>
  <c r="DS412" s="1"/>
  <c r="CR412"/>
  <c r="DR412" s="1"/>
  <c r="CT415"/>
  <c r="DT415" s="1"/>
  <c r="CS415"/>
  <c r="DS415" s="1"/>
  <c r="CR415"/>
  <c r="DR415" s="1"/>
  <c r="CT414"/>
  <c r="DT414" s="1"/>
  <c r="CS414"/>
  <c r="DS414" s="1"/>
  <c r="CR414"/>
  <c r="DR414" s="1"/>
  <c r="CT413"/>
  <c r="DT413" s="1"/>
  <c r="CS413"/>
  <c r="DS413" s="1"/>
  <c r="CR413"/>
  <c r="DR413" s="1"/>
  <c r="CT411"/>
  <c r="DT411" s="1"/>
  <c r="CS411"/>
  <c r="DS411" s="1"/>
  <c r="CR411"/>
  <c r="DR411" s="1"/>
  <c r="CT410"/>
  <c r="DT410" s="1"/>
  <c r="CS410"/>
  <c r="DS410" s="1"/>
  <c r="CR410"/>
  <c r="DR410" s="1"/>
  <c r="CT409"/>
  <c r="DT409" s="1"/>
  <c r="CS409"/>
  <c r="DS409" s="1"/>
  <c r="CR409"/>
  <c r="DR409" s="1"/>
  <c r="CT408"/>
  <c r="DT408" s="1"/>
  <c r="CS408"/>
  <c r="DS408" s="1"/>
  <c r="CR408"/>
  <c r="DR408" s="1"/>
  <c r="CT407"/>
  <c r="DT407" s="1"/>
  <c r="CS407"/>
  <c r="DS407" s="1"/>
  <c r="CR407"/>
  <c r="DR407" s="1"/>
  <c r="CT406"/>
  <c r="DT406" s="1"/>
  <c r="CS406"/>
  <c r="DS406" s="1"/>
  <c r="CR406"/>
  <c r="DR406" s="1"/>
  <c r="CT405"/>
  <c r="DT405" s="1"/>
  <c r="CS405"/>
  <c r="DS405" s="1"/>
  <c r="CR405"/>
  <c r="DR405" s="1"/>
  <c r="CT404"/>
  <c r="DT404" s="1"/>
  <c r="CS404"/>
  <c r="DS404" s="1"/>
  <c r="CR404"/>
  <c r="DR404" s="1"/>
  <c r="CT403"/>
  <c r="DT403" s="1"/>
  <c r="CS403"/>
  <c r="DS403" s="1"/>
  <c r="CR403"/>
  <c r="DR403" s="1"/>
  <c r="CT402"/>
  <c r="DT402" s="1"/>
  <c r="CS402"/>
  <c r="DS402" s="1"/>
  <c r="CR402"/>
  <c r="DR402" s="1"/>
  <c r="CT401"/>
  <c r="DT401" s="1"/>
  <c r="CS401"/>
  <c r="DS401" s="1"/>
  <c r="CR401"/>
  <c r="DR401" s="1"/>
  <c r="CT400"/>
  <c r="DT400" s="1"/>
  <c r="CS400"/>
  <c r="DS400" s="1"/>
  <c r="CR400"/>
  <c r="DR400" s="1"/>
  <c r="CT399"/>
  <c r="DT399" s="1"/>
  <c r="CS399"/>
  <c r="DS399" s="1"/>
  <c r="CR399"/>
  <c r="DR399" s="1"/>
  <c r="CT398"/>
  <c r="DT398" s="1"/>
  <c r="CS398"/>
  <c r="DS398" s="1"/>
  <c r="CR398"/>
  <c r="DR398" s="1"/>
  <c r="CT397"/>
  <c r="DT397" s="1"/>
  <c r="CS397"/>
  <c r="DS397" s="1"/>
  <c r="CR397"/>
  <c r="DR397" s="1"/>
  <c r="CT396"/>
  <c r="DT396" s="1"/>
  <c r="CS396"/>
  <c r="DS396" s="1"/>
  <c r="CR396"/>
  <c r="DR396" s="1"/>
  <c r="CT395"/>
  <c r="DT395" s="1"/>
  <c r="CS395"/>
  <c r="DS395" s="1"/>
  <c r="CR395"/>
  <c r="DR395" s="1"/>
  <c r="CT394"/>
  <c r="DT394" s="1"/>
  <c r="CS394"/>
  <c r="DS394" s="1"/>
  <c r="CR394"/>
  <c r="DR394" s="1"/>
  <c r="CT393"/>
  <c r="DT393" s="1"/>
  <c r="CS393"/>
  <c r="DS393" s="1"/>
  <c r="CR393"/>
  <c r="DR393" s="1"/>
  <c r="CT392"/>
  <c r="DT392" s="1"/>
  <c r="CS392"/>
  <c r="DS392" s="1"/>
  <c r="CR392"/>
  <c r="DR392" s="1"/>
  <c r="CT391"/>
  <c r="DT391" s="1"/>
  <c r="CS391"/>
  <c r="DS391" s="1"/>
  <c r="CR391"/>
  <c r="DR391" s="1"/>
  <c r="CT390"/>
  <c r="DT390" s="1"/>
  <c r="CS390"/>
  <c r="DS390" s="1"/>
  <c r="CR390"/>
  <c r="DR390" s="1"/>
  <c r="CT389"/>
  <c r="DT389" s="1"/>
  <c r="CS389"/>
  <c r="DS389" s="1"/>
  <c r="CR389"/>
  <c r="DR389" s="1"/>
  <c r="CT388"/>
  <c r="DT388" s="1"/>
  <c r="CS388"/>
  <c r="DS388" s="1"/>
  <c r="CR388"/>
  <c r="DR388" s="1"/>
  <c r="CT387"/>
  <c r="DT387" s="1"/>
  <c r="CS387"/>
  <c r="DS387" s="1"/>
  <c r="CR387"/>
  <c r="DR387" s="1"/>
  <c r="CT386"/>
  <c r="DT386" s="1"/>
  <c r="CS386"/>
  <c r="DS386" s="1"/>
  <c r="CR386"/>
  <c r="DR386" s="1"/>
  <c r="CT385"/>
  <c r="DT385" s="1"/>
  <c r="CS385"/>
  <c r="DS385" s="1"/>
  <c r="CR385"/>
  <c r="DR385" s="1"/>
  <c r="CT384"/>
  <c r="DT384" s="1"/>
  <c r="CS384"/>
  <c r="DS384" s="1"/>
  <c r="CR384"/>
  <c r="DR384" s="1"/>
  <c r="CT383"/>
  <c r="DT383" s="1"/>
  <c r="CS383"/>
  <c r="DS383" s="1"/>
  <c r="CR383"/>
  <c r="DR383" s="1"/>
  <c r="CT382"/>
  <c r="DT382" s="1"/>
  <c r="CS382"/>
  <c r="DS382" s="1"/>
  <c r="CR382"/>
  <c r="DR382" s="1"/>
  <c r="CT381"/>
  <c r="DT381" s="1"/>
  <c r="CS381"/>
  <c r="DS381" s="1"/>
  <c r="CR381"/>
  <c r="DR381" s="1"/>
  <c r="CT380"/>
  <c r="DT380" s="1"/>
  <c r="CS380"/>
  <c r="DS380" s="1"/>
  <c r="CR380"/>
  <c r="DR380" s="1"/>
  <c r="CT379"/>
  <c r="DT379" s="1"/>
  <c r="CS379"/>
  <c r="DS379" s="1"/>
  <c r="CR379"/>
  <c r="DR379" s="1"/>
  <c r="CT378"/>
  <c r="DT378" s="1"/>
  <c r="CS378"/>
  <c r="DS378" s="1"/>
  <c r="CR378"/>
  <c r="DR378" s="1"/>
  <c r="CT377"/>
  <c r="DT377" s="1"/>
  <c r="CS377"/>
  <c r="DS377" s="1"/>
  <c r="CR377"/>
  <c r="DR377" s="1"/>
  <c r="CT376"/>
  <c r="DT376" s="1"/>
  <c r="CS376"/>
  <c r="DS376" s="1"/>
  <c r="CR376"/>
  <c r="DR376" s="1"/>
  <c r="CT375"/>
  <c r="DT375" s="1"/>
  <c r="CS375"/>
  <c r="DS375" s="1"/>
  <c r="CR375"/>
  <c r="DR375" s="1"/>
  <c r="CT374"/>
  <c r="DT374" s="1"/>
  <c r="CS374"/>
  <c r="DS374" s="1"/>
  <c r="CR374"/>
  <c r="DR374" s="1"/>
  <c r="CT373"/>
  <c r="DT373" s="1"/>
  <c r="CS373"/>
  <c r="DS373" s="1"/>
  <c r="CR373"/>
  <c r="DR373" s="1"/>
  <c r="CT372"/>
  <c r="DT372" s="1"/>
  <c r="CS372"/>
  <c r="DS372" s="1"/>
  <c r="CR372"/>
  <c r="DR372" s="1"/>
  <c r="CT371"/>
  <c r="DT371" s="1"/>
  <c r="CS371"/>
  <c r="DS371" s="1"/>
  <c r="CR371"/>
  <c r="DR371" s="1"/>
  <c r="CT370"/>
  <c r="DT370" s="1"/>
  <c r="CS370"/>
  <c r="DS370" s="1"/>
  <c r="CR370"/>
  <c r="DR370" s="1"/>
  <c r="CT369"/>
  <c r="DT369" s="1"/>
  <c r="CS369"/>
  <c r="DS369" s="1"/>
  <c r="CR369"/>
  <c r="DR369" s="1"/>
  <c r="CT368"/>
  <c r="DT368" s="1"/>
  <c r="CS368"/>
  <c r="DS368" s="1"/>
  <c r="CR368"/>
  <c r="DR368" s="1"/>
  <c r="CT367"/>
  <c r="DT367" s="1"/>
  <c r="CS367"/>
  <c r="DS367" s="1"/>
  <c r="CR367"/>
  <c r="DR367" s="1"/>
  <c r="CT366"/>
  <c r="DT366" s="1"/>
  <c r="CS366"/>
  <c r="DS366" s="1"/>
  <c r="CR366"/>
  <c r="DR366" s="1"/>
  <c r="CT365"/>
  <c r="DT365" s="1"/>
  <c r="CS365"/>
  <c r="DS365" s="1"/>
  <c r="CR365"/>
  <c r="DR365" s="1"/>
  <c r="CT364"/>
  <c r="DT364" s="1"/>
  <c r="CS364"/>
  <c r="DS364" s="1"/>
  <c r="CR364"/>
  <c r="DR364" s="1"/>
  <c r="CT363"/>
  <c r="DT363" s="1"/>
  <c r="CS363"/>
  <c r="DS363" s="1"/>
  <c r="CR363"/>
  <c r="DR363" s="1"/>
  <c r="CT362"/>
  <c r="DT362" s="1"/>
  <c r="CS362"/>
  <c r="DS362" s="1"/>
  <c r="CR362"/>
  <c r="DR362" s="1"/>
  <c r="CT361"/>
  <c r="DT361" s="1"/>
  <c r="CS361"/>
  <c r="DS361" s="1"/>
  <c r="CR361"/>
  <c r="DR361" s="1"/>
  <c r="CT360"/>
  <c r="DT360" s="1"/>
  <c r="CS360"/>
  <c r="DS360" s="1"/>
  <c r="CR360"/>
  <c r="DR360" s="1"/>
  <c r="CT359"/>
  <c r="DT359" s="1"/>
  <c r="CS359"/>
  <c r="DS359" s="1"/>
  <c r="CR359"/>
  <c r="DR359" s="1"/>
  <c r="CT358"/>
  <c r="DT358" s="1"/>
  <c r="CS358"/>
  <c r="DS358" s="1"/>
  <c r="CR358"/>
  <c r="DR358" s="1"/>
  <c r="CT357"/>
  <c r="DT357" s="1"/>
  <c r="CS357"/>
  <c r="DS357" s="1"/>
  <c r="CR357"/>
  <c r="DR357" s="1"/>
  <c r="CT356"/>
  <c r="DT356" s="1"/>
  <c r="CS356"/>
  <c r="DS356" s="1"/>
  <c r="CR356"/>
  <c r="DR356" s="1"/>
  <c r="CT355"/>
  <c r="DT355" s="1"/>
  <c r="CS355"/>
  <c r="DS355" s="1"/>
  <c r="CR355"/>
  <c r="DR355" s="1"/>
  <c r="CT354"/>
  <c r="DT354" s="1"/>
  <c r="CS354"/>
  <c r="DS354" s="1"/>
  <c r="CR354"/>
  <c r="DR354" s="1"/>
  <c r="CT353"/>
  <c r="DT353" s="1"/>
  <c r="CS353"/>
  <c r="DS353" s="1"/>
  <c r="CR353"/>
  <c r="DR353" s="1"/>
  <c r="CT352"/>
  <c r="DT352" s="1"/>
  <c r="CS352"/>
  <c r="DS352" s="1"/>
  <c r="CR352"/>
  <c r="DR352" s="1"/>
  <c r="CT351"/>
  <c r="DT351" s="1"/>
  <c r="CS351"/>
  <c r="DS351" s="1"/>
  <c r="CR351"/>
  <c r="DR351" s="1"/>
  <c r="CT350"/>
  <c r="DT350" s="1"/>
  <c r="CS350"/>
  <c r="DS350" s="1"/>
  <c r="CR350"/>
  <c r="DR350" s="1"/>
  <c r="CT349"/>
  <c r="DT349" s="1"/>
  <c r="CS349"/>
  <c r="DS349" s="1"/>
  <c r="CR349"/>
  <c r="DR349" s="1"/>
  <c r="CT348"/>
  <c r="DT348" s="1"/>
  <c r="CS348"/>
  <c r="DS348" s="1"/>
  <c r="CR348"/>
  <c r="DR348" s="1"/>
  <c r="CT347"/>
  <c r="DT347" s="1"/>
  <c r="CS347"/>
  <c r="DS347" s="1"/>
  <c r="CR347"/>
  <c r="DR347" s="1"/>
  <c r="CT346"/>
  <c r="DT346" s="1"/>
  <c r="CS346"/>
  <c r="DS346" s="1"/>
  <c r="CR346"/>
  <c r="DR346" s="1"/>
  <c r="CT345"/>
  <c r="DT345" s="1"/>
  <c r="CS345"/>
  <c r="DS345" s="1"/>
  <c r="CR345"/>
  <c r="DR345" s="1"/>
  <c r="CT344"/>
  <c r="DT344" s="1"/>
  <c r="CS344"/>
  <c r="DS344" s="1"/>
  <c r="CR344"/>
  <c r="DR344" s="1"/>
  <c r="CT343"/>
  <c r="DT343" s="1"/>
  <c r="CS343"/>
  <c r="DS343" s="1"/>
  <c r="CR343"/>
  <c r="DR343" s="1"/>
  <c r="CT342"/>
  <c r="DT342" s="1"/>
  <c r="CS342"/>
  <c r="DS342" s="1"/>
  <c r="CR342"/>
  <c r="DR342" s="1"/>
  <c r="CS341"/>
  <c r="DS341" s="1"/>
  <c r="CR341"/>
  <c r="DR341" s="1"/>
  <c r="CT340"/>
  <c r="DT340" s="1"/>
  <c r="CS340"/>
  <c r="DS340" s="1"/>
  <c r="CR340"/>
  <c r="DR340" s="1"/>
  <c r="CT339"/>
  <c r="DT339" s="1"/>
  <c r="CS339"/>
  <c r="DS339" s="1"/>
  <c r="CR339"/>
  <c r="DR339" s="1"/>
  <c r="CT338"/>
  <c r="DT338" s="1"/>
  <c r="CS338"/>
  <c r="DS338" s="1"/>
  <c r="CR338"/>
  <c r="DR338" s="1"/>
  <c r="CT337"/>
  <c r="DT337" s="1"/>
  <c r="CS337"/>
  <c r="DS337" s="1"/>
  <c r="CR337"/>
  <c r="DR337" s="1"/>
  <c r="CT336"/>
  <c r="DT336" s="1"/>
  <c r="CS336"/>
  <c r="DS336" s="1"/>
  <c r="CR336"/>
  <c r="DR336" s="1"/>
  <c r="CT335"/>
  <c r="DT335" s="1"/>
  <c r="CS335"/>
  <c r="DS335" s="1"/>
  <c r="CR335"/>
  <c r="DR335" s="1"/>
  <c r="CT334"/>
  <c r="DT334" s="1"/>
  <c r="CS334"/>
  <c r="DS334" s="1"/>
  <c r="CR334"/>
  <c r="DR334" s="1"/>
  <c r="CT333"/>
  <c r="DT333" s="1"/>
  <c r="CS333"/>
  <c r="DS333" s="1"/>
  <c r="CR333"/>
  <c r="DR333" s="1"/>
  <c r="CT332"/>
  <c r="DT332" s="1"/>
  <c r="CS332"/>
  <c r="DS332" s="1"/>
  <c r="CR332"/>
  <c r="DR332" s="1"/>
  <c r="CT331"/>
  <c r="DT331" s="1"/>
  <c r="CS331"/>
  <c r="DS331" s="1"/>
  <c r="CR331"/>
  <c r="DR331" s="1"/>
  <c r="CT330"/>
  <c r="DT330" s="1"/>
  <c r="CS330"/>
  <c r="DS330" s="1"/>
  <c r="CR330"/>
  <c r="DR330" s="1"/>
  <c r="CT329"/>
  <c r="DT329" s="1"/>
  <c r="CS329"/>
  <c r="DS329" s="1"/>
  <c r="CR329"/>
  <c r="DR329" s="1"/>
  <c r="CT328"/>
  <c r="DT328" s="1"/>
  <c r="CS328"/>
  <c r="DS328" s="1"/>
  <c r="CR328"/>
  <c r="DR328" s="1"/>
  <c r="CT327"/>
  <c r="DT327" s="1"/>
  <c r="CS327"/>
  <c r="DS327" s="1"/>
  <c r="CR327"/>
  <c r="DR327" s="1"/>
  <c r="CT326"/>
  <c r="DT326" s="1"/>
  <c r="CS326"/>
  <c r="DS326" s="1"/>
  <c r="CR326"/>
  <c r="DR326" s="1"/>
  <c r="CT302"/>
  <c r="DT302" s="1"/>
  <c r="CS302"/>
  <c r="DS302" s="1"/>
  <c r="CR302"/>
  <c r="DR302" s="1"/>
  <c r="CT301"/>
  <c r="DT301" s="1"/>
  <c r="CS301"/>
  <c r="DS301" s="1"/>
  <c r="CR301"/>
  <c r="DR301" s="1"/>
  <c r="CT300"/>
  <c r="DT300" s="1"/>
  <c r="CS300"/>
  <c r="DS300" s="1"/>
  <c r="CR300"/>
  <c r="DR300" s="1"/>
  <c r="CT299"/>
  <c r="DT299" s="1"/>
  <c r="CS299"/>
  <c r="DS299" s="1"/>
  <c r="CR299"/>
  <c r="DR299" s="1"/>
  <c r="CT298"/>
  <c r="DT298" s="1"/>
  <c r="CS298"/>
  <c r="DS298" s="1"/>
  <c r="CR298"/>
  <c r="DR298" s="1"/>
  <c r="CT297"/>
  <c r="DT297" s="1"/>
  <c r="CS297"/>
  <c r="DS297" s="1"/>
  <c r="CR297"/>
  <c r="DR297" s="1"/>
  <c r="CT296"/>
  <c r="DT296" s="1"/>
  <c r="CS296"/>
  <c r="DS296" s="1"/>
  <c r="CR296"/>
  <c r="DR296" s="1"/>
  <c r="CT295"/>
  <c r="DT295" s="1"/>
  <c r="CS295"/>
  <c r="DS295" s="1"/>
  <c r="CR295"/>
  <c r="DR295" s="1"/>
  <c r="CT294"/>
  <c r="DT294" s="1"/>
  <c r="CS294"/>
  <c r="DS294" s="1"/>
  <c r="CR294"/>
  <c r="DR294" s="1"/>
  <c r="CT293"/>
  <c r="DT293" s="1"/>
  <c r="CS293"/>
  <c r="DS293" s="1"/>
  <c r="CR293"/>
  <c r="DR293" s="1"/>
  <c r="CT292"/>
  <c r="DT292" s="1"/>
  <c r="CS292"/>
  <c r="DS292" s="1"/>
  <c r="CR292"/>
  <c r="DR292" s="1"/>
  <c r="CT291"/>
  <c r="DT291" s="1"/>
  <c r="CS291"/>
  <c r="DS291" s="1"/>
  <c r="CR291"/>
  <c r="DR291" s="1"/>
  <c r="CT290"/>
  <c r="DT290" s="1"/>
  <c r="CS290"/>
  <c r="DS290" s="1"/>
  <c r="CR290"/>
  <c r="DR290" s="1"/>
  <c r="CT289"/>
  <c r="DT289" s="1"/>
  <c r="CS289"/>
  <c r="DS289" s="1"/>
  <c r="CR289"/>
  <c r="DR289" s="1"/>
  <c r="CT288"/>
  <c r="DT288" s="1"/>
  <c r="CS288"/>
  <c r="DS288" s="1"/>
  <c r="CR288"/>
  <c r="DR288" s="1"/>
  <c r="CT287"/>
  <c r="DT287" s="1"/>
  <c r="CS287"/>
  <c r="DS287" s="1"/>
  <c r="CR287"/>
  <c r="DR287" s="1"/>
  <c r="CT286"/>
  <c r="DT286" s="1"/>
  <c r="CS286"/>
  <c r="DS286" s="1"/>
  <c r="CR286"/>
  <c r="DR286" s="1"/>
  <c r="CT285"/>
  <c r="DT285" s="1"/>
  <c r="CS285"/>
  <c r="DS285" s="1"/>
  <c r="CR285"/>
  <c r="DR285" s="1"/>
  <c r="CT284"/>
  <c r="DT284" s="1"/>
  <c r="CS284"/>
  <c r="DS284" s="1"/>
  <c r="CR284"/>
  <c r="DR284" s="1"/>
  <c r="CT283"/>
  <c r="DT283" s="1"/>
  <c r="CS283"/>
  <c r="DS283" s="1"/>
  <c r="CR283"/>
  <c r="DR283" s="1"/>
  <c r="CT278"/>
  <c r="DT278" s="1"/>
  <c r="CS278"/>
  <c r="DS278" s="1"/>
  <c r="CR278"/>
  <c r="DR278" s="1"/>
  <c r="CT282"/>
  <c r="DT282" s="1"/>
  <c r="CS282"/>
  <c r="DS282" s="1"/>
  <c r="CR282"/>
  <c r="DR282" s="1"/>
  <c r="CT281"/>
  <c r="DT281" s="1"/>
  <c r="CS281"/>
  <c r="DS281" s="1"/>
  <c r="CR281"/>
  <c r="DR281" s="1"/>
  <c r="CT280"/>
  <c r="DT280" s="1"/>
  <c r="CS280"/>
  <c r="DS280" s="1"/>
  <c r="CR280"/>
  <c r="DR280" s="1"/>
  <c r="CT279"/>
  <c r="DT279" s="1"/>
  <c r="CS279"/>
  <c r="DS279" s="1"/>
  <c r="CR279"/>
  <c r="DR279" s="1"/>
  <c r="CT277"/>
  <c r="DT277" s="1"/>
  <c r="CS277"/>
  <c r="DS277" s="1"/>
  <c r="CR277"/>
  <c r="DR277" s="1"/>
  <c r="CT276"/>
  <c r="DT276" s="1"/>
  <c r="CS276"/>
  <c r="DS276" s="1"/>
  <c r="CR276"/>
  <c r="DR276" s="1"/>
  <c r="CT210"/>
  <c r="DT210" s="1"/>
  <c r="CS210"/>
  <c r="DS210" s="1"/>
  <c r="CR210"/>
  <c r="DR210" s="1"/>
  <c r="CT209"/>
  <c r="DT209" s="1"/>
  <c r="CS209"/>
  <c r="DS209" s="1"/>
  <c r="CR209"/>
  <c r="DR209" s="1"/>
  <c r="CT208"/>
  <c r="DT208" s="1"/>
  <c r="CS208"/>
  <c r="DS208" s="1"/>
  <c r="CR208"/>
  <c r="DR208" s="1"/>
  <c r="CT207"/>
  <c r="DT207" s="1"/>
  <c r="CS207"/>
  <c r="DS207" s="1"/>
  <c r="CR207"/>
  <c r="DR207" s="1"/>
  <c r="CT206"/>
  <c r="DT206" s="1"/>
  <c r="CS206"/>
  <c r="DS206" s="1"/>
  <c r="CR206"/>
  <c r="DR206" s="1"/>
  <c r="CT205"/>
  <c r="DT205" s="1"/>
  <c r="CS205"/>
  <c r="DS205" s="1"/>
  <c r="CR205"/>
  <c r="DR205" s="1"/>
  <c r="CT204"/>
  <c r="DT204" s="1"/>
  <c r="CS204"/>
  <c r="DS204" s="1"/>
  <c r="CR204"/>
  <c r="DR204" s="1"/>
  <c r="CT203"/>
  <c r="DT203" s="1"/>
  <c r="CS203"/>
  <c r="DS203" s="1"/>
  <c r="CR203"/>
  <c r="DR203" s="1"/>
  <c r="CT202"/>
  <c r="DT202" s="1"/>
  <c r="CS202"/>
  <c r="DS202" s="1"/>
  <c r="CR202"/>
  <c r="DR202" s="1"/>
  <c r="CT201"/>
  <c r="DT201" s="1"/>
  <c r="CS201"/>
  <c r="DS201" s="1"/>
  <c r="CR201"/>
  <c r="DR201" s="1"/>
  <c r="CT200"/>
  <c r="DT200" s="1"/>
  <c r="CS200"/>
  <c r="DS200" s="1"/>
  <c r="CR200"/>
  <c r="DR200" s="1"/>
  <c r="CT199"/>
  <c r="DT199" s="1"/>
  <c r="CS199"/>
  <c r="DS199" s="1"/>
  <c r="CR199"/>
  <c r="DR199" s="1"/>
  <c r="CT198"/>
  <c r="DT198" s="1"/>
  <c r="CS198"/>
  <c r="DS198" s="1"/>
  <c r="CR198"/>
  <c r="DR198" s="1"/>
  <c r="CT197"/>
  <c r="DT197" s="1"/>
  <c r="CS197"/>
  <c r="DS197" s="1"/>
  <c r="CR197"/>
  <c r="DR197" s="1"/>
  <c r="CT196"/>
  <c r="DT196" s="1"/>
  <c r="CS196"/>
  <c r="DS196" s="1"/>
  <c r="CR196"/>
  <c r="DR196" s="1"/>
  <c r="CT195"/>
  <c r="DT195" s="1"/>
  <c r="CS195"/>
  <c r="DS195" s="1"/>
  <c r="CR195"/>
  <c r="DR195" s="1"/>
  <c r="CT194"/>
  <c r="DT194" s="1"/>
  <c r="CS194"/>
  <c r="DS194" s="1"/>
  <c r="CR194"/>
  <c r="DR194" s="1"/>
  <c r="CT193"/>
  <c r="DT193" s="1"/>
  <c r="CS193"/>
  <c r="DS193" s="1"/>
  <c r="CR193"/>
  <c r="DR193" s="1"/>
  <c r="CT192"/>
  <c r="DT192" s="1"/>
  <c r="CS192"/>
  <c r="DS192" s="1"/>
  <c r="CR192"/>
  <c r="DR192" s="1"/>
  <c r="CT191"/>
  <c r="DT191" s="1"/>
  <c r="CS191"/>
  <c r="DS191" s="1"/>
  <c r="CR191"/>
  <c r="DR191" s="1"/>
  <c r="CT190"/>
  <c r="DT190" s="1"/>
  <c r="CS190"/>
  <c r="DS190" s="1"/>
  <c r="CR190"/>
  <c r="DR190" s="1"/>
  <c r="CT189"/>
  <c r="DT189" s="1"/>
  <c r="CS189"/>
  <c r="DS189" s="1"/>
  <c r="CR189"/>
  <c r="DR189" s="1"/>
  <c r="CT188"/>
  <c r="DT188" s="1"/>
  <c r="CS188"/>
  <c r="DS188" s="1"/>
  <c r="CR188"/>
  <c r="DR188" s="1"/>
  <c r="CT187"/>
  <c r="DT187" s="1"/>
  <c r="CS187"/>
  <c r="DS187" s="1"/>
  <c r="CR187"/>
  <c r="DR187" s="1"/>
  <c r="CT186"/>
  <c r="DT186" s="1"/>
  <c r="CS186"/>
  <c r="DS186" s="1"/>
  <c r="CR186"/>
  <c r="DR186" s="1"/>
  <c r="CT185"/>
  <c r="DT185" s="1"/>
  <c r="CS185"/>
  <c r="DS185" s="1"/>
  <c r="CR185"/>
  <c r="DR185" s="1"/>
  <c r="CT184"/>
  <c r="DT184" s="1"/>
  <c r="CS184"/>
  <c r="DS184" s="1"/>
  <c r="CR184"/>
  <c r="DR184" s="1"/>
  <c r="CT183"/>
  <c r="DT183" s="1"/>
  <c r="CS183"/>
  <c r="DS183" s="1"/>
  <c r="CR183"/>
  <c r="DR183" s="1"/>
  <c r="CT182"/>
  <c r="DT182" s="1"/>
  <c r="CS182"/>
  <c r="DS182" s="1"/>
  <c r="CR182"/>
  <c r="DR182" s="1"/>
  <c r="CT181"/>
  <c r="DT181" s="1"/>
  <c r="CS181"/>
  <c r="DS181" s="1"/>
  <c r="CR181"/>
  <c r="DR181" s="1"/>
  <c r="CT180"/>
  <c r="DT180" s="1"/>
  <c r="CS180"/>
  <c r="DS180" s="1"/>
  <c r="CR180"/>
  <c r="DR180" s="1"/>
  <c r="CT179"/>
  <c r="DT179" s="1"/>
  <c r="CS179"/>
  <c r="DS179" s="1"/>
  <c r="CR179"/>
  <c r="DR179" s="1"/>
  <c r="CT178"/>
  <c r="DT178" s="1"/>
  <c r="CS178"/>
  <c r="DS178" s="1"/>
  <c r="CR178"/>
  <c r="DR178" s="1"/>
  <c r="CT177"/>
  <c r="DT177" s="1"/>
  <c r="CS177"/>
  <c r="DS177" s="1"/>
  <c r="CR177"/>
  <c r="DR177" s="1"/>
  <c r="CT176"/>
  <c r="DT176" s="1"/>
  <c r="CS176"/>
  <c r="DS176" s="1"/>
  <c r="CR176"/>
  <c r="DR176" s="1"/>
  <c r="CT175"/>
  <c r="DT175" s="1"/>
  <c r="CS175"/>
  <c r="DS175" s="1"/>
  <c r="CR175"/>
  <c r="DR175" s="1"/>
  <c r="CT174"/>
  <c r="DT174" s="1"/>
  <c r="CS174"/>
  <c r="DS174" s="1"/>
  <c r="CR174"/>
  <c r="DR174" s="1"/>
  <c r="CT173"/>
  <c r="DT173" s="1"/>
  <c r="CS173"/>
  <c r="DS173" s="1"/>
  <c r="CR173"/>
  <c r="DR173" s="1"/>
  <c r="CT172"/>
  <c r="DT172" s="1"/>
  <c r="CS172"/>
  <c r="DS172" s="1"/>
  <c r="CR172"/>
  <c r="DR172" s="1"/>
  <c r="CT171"/>
  <c r="DT171" s="1"/>
  <c r="CS171"/>
  <c r="DS171" s="1"/>
  <c r="CR171"/>
  <c r="DR171" s="1"/>
  <c r="CT170"/>
  <c r="DT170" s="1"/>
  <c r="CS170"/>
  <c r="DS170" s="1"/>
  <c r="CR170"/>
  <c r="DR170" s="1"/>
  <c r="CT169"/>
  <c r="DT169" s="1"/>
  <c r="CS169"/>
  <c r="DS169" s="1"/>
  <c r="CR169"/>
  <c r="DR169" s="1"/>
  <c r="CT168"/>
  <c r="DT168" s="1"/>
  <c r="CS168"/>
  <c r="DS168" s="1"/>
  <c r="CR168"/>
  <c r="DR168" s="1"/>
  <c r="CT167"/>
  <c r="DT167" s="1"/>
  <c r="CS167"/>
  <c r="DS167" s="1"/>
  <c r="CR167"/>
  <c r="DR167" s="1"/>
  <c r="CT166"/>
  <c r="DT166" s="1"/>
  <c r="CS166"/>
  <c r="DS166" s="1"/>
  <c r="CR166"/>
  <c r="DR166" s="1"/>
  <c r="CT165"/>
  <c r="DT165" s="1"/>
  <c r="CS165"/>
  <c r="DS165" s="1"/>
  <c r="CR165"/>
  <c r="DR165" s="1"/>
  <c r="CT164"/>
  <c r="DT164" s="1"/>
  <c r="CS164"/>
  <c r="DS164" s="1"/>
  <c r="CR164"/>
  <c r="DR164" s="1"/>
  <c r="CT163"/>
  <c r="DT163" s="1"/>
  <c r="CS163"/>
  <c r="DS163" s="1"/>
  <c r="CR163"/>
  <c r="DR163" s="1"/>
  <c r="CT162"/>
  <c r="DT162" s="1"/>
  <c r="CS162"/>
  <c r="DS162" s="1"/>
  <c r="CR162"/>
  <c r="DR162" s="1"/>
  <c r="CT161"/>
  <c r="DT161" s="1"/>
  <c r="CS161"/>
  <c r="DS161" s="1"/>
  <c r="CR161"/>
  <c r="DR161" s="1"/>
  <c r="CT160"/>
  <c r="DT160" s="1"/>
  <c r="CS160"/>
  <c r="DS160" s="1"/>
  <c r="CR160"/>
  <c r="DR160" s="1"/>
  <c r="CT159"/>
  <c r="DT159" s="1"/>
  <c r="CS159"/>
  <c r="DS159" s="1"/>
  <c r="CR159"/>
  <c r="DR159" s="1"/>
  <c r="CT158"/>
  <c r="DT158" s="1"/>
  <c r="CS158"/>
  <c r="DS158" s="1"/>
  <c r="CR158"/>
  <c r="DR158" s="1"/>
  <c r="CT157"/>
  <c r="DT157" s="1"/>
  <c r="CS157"/>
  <c r="DS157" s="1"/>
  <c r="CR157"/>
  <c r="DR157" s="1"/>
  <c r="CT156"/>
  <c r="DT156" s="1"/>
  <c r="CS156"/>
  <c r="DS156" s="1"/>
  <c r="CR156"/>
  <c r="DR156" s="1"/>
  <c r="CT155"/>
  <c r="DT155" s="1"/>
  <c r="CS155"/>
  <c r="DS155" s="1"/>
  <c r="CR155"/>
  <c r="DR155" s="1"/>
  <c r="CT154"/>
  <c r="DT154" s="1"/>
  <c r="CS154"/>
  <c r="DS154" s="1"/>
  <c r="CR154"/>
  <c r="DR154" s="1"/>
  <c r="CT120"/>
  <c r="DT120" s="1"/>
  <c r="CS120"/>
  <c r="DS120" s="1"/>
  <c r="CR120"/>
  <c r="DR120" s="1"/>
  <c r="CT119"/>
  <c r="DT119" s="1"/>
  <c r="CS119"/>
  <c r="DS119" s="1"/>
  <c r="CR119"/>
  <c r="DR119" s="1"/>
  <c r="CT118"/>
  <c r="DT118" s="1"/>
  <c r="CS118"/>
  <c r="DS118" s="1"/>
  <c r="CR118"/>
  <c r="DR118" s="1"/>
  <c r="CT117"/>
  <c r="DT117" s="1"/>
  <c r="CS117"/>
  <c r="DS117" s="1"/>
  <c r="CR117"/>
  <c r="DR117" s="1"/>
  <c r="CT116"/>
  <c r="DT116" s="1"/>
  <c r="CS116"/>
  <c r="DS116" s="1"/>
  <c r="CR116"/>
  <c r="DR116" s="1"/>
  <c r="CT106"/>
  <c r="DT106" s="1"/>
  <c r="CS106"/>
  <c r="DS106" s="1"/>
  <c r="CR106"/>
  <c r="DR106" s="1"/>
  <c r="CT95"/>
  <c r="DT95" s="1"/>
  <c r="CS95"/>
  <c r="DS95" s="1"/>
  <c r="CR95"/>
  <c r="DR95" s="1"/>
  <c r="CT115"/>
  <c r="DT115" s="1"/>
  <c r="CS115"/>
  <c r="DS115" s="1"/>
  <c r="CR115"/>
  <c r="DR115" s="1"/>
  <c r="CT114"/>
  <c r="DT114" s="1"/>
  <c r="CS114"/>
  <c r="DS114" s="1"/>
  <c r="CR114"/>
  <c r="DR114" s="1"/>
  <c r="CT113"/>
  <c r="DT113" s="1"/>
  <c r="CS113"/>
  <c r="DS113" s="1"/>
  <c r="CR113"/>
  <c r="DR113" s="1"/>
  <c r="CT112"/>
  <c r="DT112" s="1"/>
  <c r="CS112"/>
  <c r="DS112" s="1"/>
  <c r="CR112"/>
  <c r="DR112" s="1"/>
  <c r="CT111"/>
  <c r="DT111" s="1"/>
  <c r="CS111"/>
  <c r="DS111" s="1"/>
  <c r="CR111"/>
  <c r="DR111" s="1"/>
  <c r="CT110"/>
  <c r="DT110" s="1"/>
  <c r="CS110"/>
  <c r="DS110" s="1"/>
  <c r="CR110"/>
  <c r="DR110" s="1"/>
  <c r="CT109"/>
  <c r="DT109" s="1"/>
  <c r="CS109"/>
  <c r="DS109" s="1"/>
  <c r="CR109"/>
  <c r="DR109" s="1"/>
  <c r="CT108"/>
  <c r="DT108" s="1"/>
  <c r="CS108"/>
  <c r="DS108" s="1"/>
  <c r="CR108"/>
  <c r="DR108" s="1"/>
  <c r="CT107"/>
  <c r="DT107" s="1"/>
  <c r="CS107"/>
  <c r="DS107" s="1"/>
  <c r="CR107"/>
  <c r="DR107" s="1"/>
  <c r="CT105"/>
  <c r="DT105" s="1"/>
  <c r="CS105"/>
  <c r="DS105" s="1"/>
  <c r="CR105"/>
  <c r="DR105" s="1"/>
  <c r="CT104"/>
  <c r="DT104" s="1"/>
  <c r="CS104"/>
  <c r="DS104" s="1"/>
  <c r="CR104"/>
  <c r="DR104" s="1"/>
  <c r="CT103"/>
  <c r="DT103" s="1"/>
  <c r="CS103"/>
  <c r="DS103" s="1"/>
  <c r="CR103"/>
  <c r="DR103" s="1"/>
  <c r="CT102"/>
  <c r="DT102" s="1"/>
  <c r="CS102"/>
  <c r="DS102" s="1"/>
  <c r="CR102"/>
  <c r="DR102" s="1"/>
  <c r="CT101"/>
  <c r="DT101" s="1"/>
  <c r="CS101"/>
  <c r="DS101" s="1"/>
  <c r="CR101"/>
  <c r="DR101" s="1"/>
  <c r="CT100"/>
  <c r="DT100" s="1"/>
  <c r="CS100"/>
  <c r="DS100" s="1"/>
  <c r="CR100"/>
  <c r="DR100" s="1"/>
  <c r="CT99"/>
  <c r="DT99" s="1"/>
  <c r="CS99"/>
  <c r="DS99" s="1"/>
  <c r="CR99"/>
  <c r="DR99" s="1"/>
  <c r="CT98"/>
  <c r="DT98" s="1"/>
  <c r="CS98"/>
  <c r="DS98" s="1"/>
  <c r="CR98"/>
  <c r="DR98" s="1"/>
  <c r="CT97"/>
  <c r="DT97" s="1"/>
  <c r="CS97"/>
  <c r="DS97" s="1"/>
  <c r="CR97"/>
  <c r="DR97" s="1"/>
  <c r="CT96"/>
  <c r="DT96" s="1"/>
  <c r="CS96"/>
  <c r="DS96" s="1"/>
  <c r="CR96"/>
  <c r="DR96" s="1"/>
  <c r="CT94"/>
  <c r="DT94" s="1"/>
  <c r="CS94"/>
  <c r="DS94" s="1"/>
  <c r="CR94"/>
  <c r="DR94" s="1"/>
  <c r="CT93"/>
  <c r="DT93" s="1"/>
  <c r="CS93"/>
  <c r="DS93" s="1"/>
  <c r="CR93"/>
  <c r="DR93" s="1"/>
  <c r="CT92"/>
  <c r="DT92" s="1"/>
  <c r="CS92"/>
  <c r="DS92" s="1"/>
  <c r="CR92"/>
  <c r="DR92" s="1"/>
  <c r="CT91"/>
  <c r="DT91" s="1"/>
  <c r="CS91"/>
  <c r="DS91" s="1"/>
  <c r="CR91"/>
  <c r="DR91" s="1"/>
  <c r="CT90"/>
  <c r="DT90" s="1"/>
  <c r="CS90"/>
  <c r="DS90" s="1"/>
  <c r="CR90"/>
  <c r="DR90" s="1"/>
  <c r="CT89"/>
  <c r="DT89" s="1"/>
  <c r="CS89"/>
  <c r="DS89" s="1"/>
  <c r="CR89"/>
  <c r="DR89" s="1"/>
  <c r="CT88"/>
  <c r="DT88" s="1"/>
  <c r="CS88"/>
  <c r="DS88" s="1"/>
  <c r="CR88"/>
  <c r="DR88" s="1"/>
  <c r="CT87"/>
  <c r="DT87" s="1"/>
  <c r="CS87"/>
  <c r="DS87" s="1"/>
  <c r="CR87"/>
  <c r="DR87" s="1"/>
  <c r="CT86"/>
  <c r="DT86" s="1"/>
  <c r="CS86"/>
  <c r="DS86" s="1"/>
  <c r="CR86"/>
  <c r="DR86" s="1"/>
  <c r="CT85"/>
  <c r="DT85" s="1"/>
  <c r="CS85"/>
  <c r="DS85" s="1"/>
  <c r="CR85"/>
  <c r="DR85" s="1"/>
  <c r="CT84"/>
  <c r="DT84" s="1"/>
  <c r="CS84"/>
  <c r="DS84" s="1"/>
  <c r="CR84"/>
  <c r="DR84" s="1"/>
  <c r="CT83"/>
  <c r="DT83" s="1"/>
  <c r="CS83"/>
  <c r="DS83" s="1"/>
  <c r="CR83"/>
  <c r="DR83" s="1"/>
  <c r="CT82"/>
  <c r="DT82" s="1"/>
  <c r="CS82"/>
  <c r="DS82" s="1"/>
  <c r="CR82"/>
  <c r="DR82" s="1"/>
  <c r="CT81"/>
  <c r="DT81" s="1"/>
  <c r="CS81"/>
  <c r="DS81" s="1"/>
  <c r="CR81"/>
  <c r="DR81" s="1"/>
  <c r="CT80"/>
  <c r="DT80" s="1"/>
  <c r="CS80"/>
  <c r="DS80" s="1"/>
  <c r="CR80"/>
  <c r="DR80" s="1"/>
  <c r="CT79"/>
  <c r="DT79" s="1"/>
  <c r="CS79"/>
  <c r="DS79" s="1"/>
  <c r="CR79"/>
  <c r="DR79" s="1"/>
  <c r="CT78"/>
  <c r="DT78" s="1"/>
  <c r="CS78"/>
  <c r="DS78" s="1"/>
  <c r="CR78"/>
  <c r="DR78" s="1"/>
  <c r="CT77"/>
  <c r="DT77" s="1"/>
  <c r="CS77"/>
  <c r="DS77" s="1"/>
  <c r="CR77"/>
  <c r="DR77" s="1"/>
  <c r="CT44"/>
  <c r="DT44" s="1"/>
  <c r="CS44"/>
  <c r="DS44" s="1"/>
  <c r="CR44"/>
  <c r="DR44" s="1"/>
  <c r="CT43"/>
  <c r="DT43" s="1"/>
  <c r="CS43"/>
  <c r="DS43" s="1"/>
  <c r="CR43"/>
  <c r="DR43" s="1"/>
  <c r="CT42"/>
  <c r="DT42" s="1"/>
  <c r="CS42"/>
  <c r="DS42" s="1"/>
  <c r="CR42"/>
  <c r="DR42" s="1"/>
  <c r="CT41"/>
  <c r="DT41" s="1"/>
  <c r="CS41"/>
  <c r="DS41" s="1"/>
  <c r="CR41"/>
  <c r="DR41" s="1"/>
  <c r="CT40"/>
  <c r="DT40" s="1"/>
  <c r="CS40"/>
  <c r="DS40" s="1"/>
  <c r="CR40"/>
  <c r="DR40" s="1"/>
  <c r="CT39"/>
  <c r="DT39" s="1"/>
  <c r="CS39"/>
  <c r="DS39" s="1"/>
  <c r="CR39"/>
  <c r="DR39" s="1"/>
  <c r="CT38"/>
  <c r="DT38" s="1"/>
  <c r="CS38"/>
  <c r="DS38" s="1"/>
  <c r="CR38"/>
  <c r="DR38" s="1"/>
  <c r="CT37"/>
  <c r="DT37" s="1"/>
  <c r="CS37"/>
  <c r="DS37" s="1"/>
  <c r="CR37"/>
  <c r="DR37" s="1"/>
  <c r="CT36"/>
  <c r="DT36" s="1"/>
  <c r="CS36"/>
  <c r="DS36" s="1"/>
  <c r="CR36"/>
  <c r="DR36" s="1"/>
  <c r="CT35"/>
  <c r="DT35" s="1"/>
  <c r="CS35"/>
  <c r="DS35" s="1"/>
  <c r="CR35"/>
  <c r="DR35" s="1"/>
  <c r="CT34"/>
  <c r="DT34" s="1"/>
  <c r="CS34"/>
  <c r="DS34" s="1"/>
  <c r="CR34"/>
  <c r="DR34" s="1"/>
  <c r="CT33"/>
  <c r="DT33" s="1"/>
  <c r="CS33"/>
  <c r="DS33" s="1"/>
  <c r="CR33"/>
  <c r="DR33" s="1"/>
  <c r="CT32"/>
  <c r="DT32" s="1"/>
  <c r="CS32"/>
  <c r="DS32" s="1"/>
  <c r="CR32"/>
  <c r="DR32" s="1"/>
  <c r="CT31"/>
  <c r="DT31" s="1"/>
  <c r="CS31"/>
  <c r="DS31" s="1"/>
  <c r="CR31"/>
  <c r="DR31" s="1"/>
  <c r="CT30"/>
  <c r="DT30" s="1"/>
  <c r="CS30"/>
  <c r="DS30" s="1"/>
  <c r="CR30"/>
  <c r="DR30" s="1"/>
  <c r="CT29"/>
  <c r="DT29" s="1"/>
  <c r="CS29"/>
  <c r="DS29" s="1"/>
  <c r="CR29"/>
  <c r="DR29" s="1"/>
  <c r="CT28"/>
  <c r="DT28" s="1"/>
  <c r="CS28"/>
  <c r="DS28" s="1"/>
  <c r="CR28"/>
  <c r="DR28" s="1"/>
  <c r="CT27"/>
  <c r="DT27" s="1"/>
  <c r="CS27"/>
  <c r="DS27" s="1"/>
  <c r="CR27"/>
  <c r="DR27" s="1"/>
  <c r="CT26"/>
  <c r="DT26" s="1"/>
  <c r="CS26"/>
  <c r="DS26" s="1"/>
  <c r="CR26"/>
  <c r="DR26" s="1"/>
  <c r="CT25"/>
  <c r="DT25" s="1"/>
  <c r="CS25"/>
  <c r="DS25" s="1"/>
  <c r="CR25"/>
  <c r="DR25" s="1"/>
  <c r="CT24"/>
  <c r="DT24" s="1"/>
  <c r="CS24"/>
  <c r="DS24" s="1"/>
  <c r="CR24"/>
  <c r="DR24" s="1"/>
  <c r="CT23"/>
  <c r="DT23" s="1"/>
  <c r="CS23"/>
  <c r="DS23" s="1"/>
  <c r="CR23"/>
  <c r="DR23" s="1"/>
  <c r="CT22"/>
  <c r="DT22" s="1"/>
  <c r="CS22"/>
  <c r="DS22" s="1"/>
  <c r="CR22"/>
  <c r="DR22" s="1"/>
  <c r="CT21"/>
  <c r="DT21" s="1"/>
  <c r="CS21"/>
  <c r="DS21" s="1"/>
  <c r="CR21"/>
  <c r="DR21" s="1"/>
  <c r="CT20"/>
  <c r="DT20" s="1"/>
  <c r="CS20"/>
  <c r="DS20" s="1"/>
  <c r="CR20"/>
  <c r="DR20" s="1"/>
  <c r="CT19"/>
  <c r="DT19" s="1"/>
  <c r="CS19"/>
  <c r="DS19" s="1"/>
  <c r="CR19"/>
  <c r="DR19" s="1"/>
  <c r="CT18"/>
  <c r="DT18" s="1"/>
  <c r="CS18"/>
  <c r="DS18" s="1"/>
  <c r="CR18"/>
  <c r="DR18" s="1"/>
  <c r="CT17"/>
  <c r="DT17" s="1"/>
  <c r="CS17"/>
  <c r="DS17" s="1"/>
  <c r="CR17"/>
  <c r="DR17" s="1"/>
  <c r="CT16"/>
  <c r="DT16" s="1"/>
  <c r="CS16"/>
  <c r="DS16" s="1"/>
  <c r="CR16"/>
  <c r="DR16" s="1"/>
  <c r="CT15"/>
  <c r="DT15" s="1"/>
  <c r="CS15"/>
  <c r="DS15" s="1"/>
  <c r="CR15"/>
  <c r="DR15" s="1"/>
  <c r="CT14"/>
  <c r="DT14" s="1"/>
  <c r="CS14"/>
  <c r="DS14" s="1"/>
  <c r="CR14"/>
  <c r="DR14" s="1"/>
  <c r="CT13"/>
  <c r="DT13" s="1"/>
  <c r="CS13"/>
  <c r="DS13" s="1"/>
  <c r="CR13"/>
  <c r="DR13" s="1"/>
  <c r="CT12"/>
  <c r="DT12" s="1"/>
  <c r="CS12"/>
  <c r="DS12" s="1"/>
  <c r="CR12"/>
  <c r="DR12" s="1"/>
  <c r="CT11"/>
  <c r="DT11" s="1"/>
  <c r="CS11"/>
  <c r="DS11" s="1"/>
  <c r="CR11"/>
  <c r="DR11" s="1"/>
  <c r="CT10"/>
  <c r="DT10" s="1"/>
  <c r="CS10"/>
  <c r="DS10" s="1"/>
  <c r="CR10"/>
  <c r="DR10" s="1"/>
  <c r="CT9"/>
  <c r="DT9" s="1"/>
  <c r="CS9"/>
  <c r="DS9" s="1"/>
  <c r="CR9"/>
  <c r="DR9" s="1"/>
  <c r="CT8"/>
  <c r="DT8" s="1"/>
  <c r="CS8"/>
  <c r="DS8" s="1"/>
  <c r="CR8"/>
  <c r="DR8" s="1"/>
  <c r="CT7"/>
  <c r="DT7" s="1"/>
  <c r="CS7"/>
  <c r="DS7" s="1"/>
  <c r="CR7"/>
  <c r="DR7" s="1"/>
  <c r="CT6"/>
  <c r="DT6" s="1"/>
  <c r="CS6"/>
  <c r="DS6" s="1"/>
  <c r="CR6"/>
  <c r="DR6" s="1"/>
  <c r="CV647"/>
  <c r="DE647" s="1"/>
  <c r="CU647"/>
  <c r="DD647" s="1"/>
  <c r="DC647"/>
  <c r="CV646"/>
  <c r="DE646" s="1"/>
  <c r="CU646"/>
  <c r="DD646" s="1"/>
  <c r="DC646"/>
  <c r="CV645"/>
  <c r="DE645" s="1"/>
  <c r="CU645"/>
  <c r="DD645" s="1"/>
  <c r="DC645"/>
  <c r="CV644"/>
  <c r="DE644" s="1"/>
  <c r="CU644"/>
  <c r="DD644" s="1"/>
  <c r="DC644"/>
  <c r="CV643"/>
  <c r="DE643" s="1"/>
  <c r="CU643"/>
  <c r="DD643" s="1"/>
  <c r="DC643"/>
  <c r="CV641"/>
  <c r="DE641" s="1"/>
  <c r="CU641"/>
  <c r="DD641" s="1"/>
  <c r="DC641"/>
  <c r="CV640"/>
  <c r="DE640" s="1"/>
  <c r="CU640"/>
  <c r="DD640" s="1"/>
  <c r="DC640"/>
  <c r="CV639"/>
  <c r="DE639" s="1"/>
  <c r="CU639"/>
  <c r="DD639" s="1"/>
  <c r="DC639"/>
  <c r="CV638"/>
  <c r="DE638" s="1"/>
  <c r="CU638"/>
  <c r="DD638" s="1"/>
  <c r="DC638"/>
  <c r="CV637"/>
  <c r="DE637" s="1"/>
  <c r="CU637"/>
  <c r="DD637" s="1"/>
  <c r="DC637"/>
  <c r="CV636"/>
  <c r="DE636" s="1"/>
  <c r="CU636"/>
  <c r="DD636" s="1"/>
  <c r="DC636"/>
  <c r="CV635"/>
  <c r="DE635" s="1"/>
  <c r="CU635"/>
  <c r="DD635" s="1"/>
  <c r="DC635"/>
  <c r="CV642"/>
  <c r="DE642" s="1"/>
  <c r="CU642"/>
  <c r="DD642" s="1"/>
  <c r="DC642"/>
  <c r="CV634"/>
  <c r="DE634" s="1"/>
  <c r="CU634"/>
  <c r="DD634" s="1"/>
  <c r="DC634"/>
  <c r="CV633"/>
  <c r="DE633" s="1"/>
  <c r="CU633"/>
  <c r="DD633" s="1"/>
  <c r="DC633"/>
  <c r="CV632"/>
  <c r="DE632" s="1"/>
  <c r="CU632"/>
  <c r="DD632" s="1"/>
  <c r="DC632"/>
  <c r="CV631"/>
  <c r="DE631" s="1"/>
  <c r="CU631"/>
  <c r="DD631" s="1"/>
  <c r="DC631"/>
  <c r="CV630"/>
  <c r="DE630" s="1"/>
  <c r="CU630"/>
  <c r="DD630" s="1"/>
  <c r="DC630"/>
  <c r="CV629"/>
  <c r="DE629" s="1"/>
  <c r="CU629"/>
  <c r="DD629" s="1"/>
  <c r="DC629"/>
  <c r="CV628"/>
  <c r="DE628" s="1"/>
  <c r="CU628"/>
  <c r="DD628" s="1"/>
  <c r="DC628"/>
  <c r="CV627"/>
  <c r="DE627" s="1"/>
  <c r="CU627"/>
  <c r="DD627" s="1"/>
  <c r="DC627"/>
  <c r="CV626"/>
  <c r="DE626" s="1"/>
  <c r="CU626"/>
  <c r="DD626" s="1"/>
  <c r="DC626"/>
  <c r="CV625"/>
  <c r="DE625" s="1"/>
  <c r="CU625"/>
  <c r="DD625" s="1"/>
  <c r="DC625"/>
  <c r="CV624"/>
  <c r="DE624" s="1"/>
  <c r="CU624"/>
  <c r="DD624" s="1"/>
  <c r="DC624"/>
  <c r="CV623"/>
  <c r="DE623" s="1"/>
  <c r="CU623"/>
  <c r="DD623" s="1"/>
  <c r="DC623"/>
  <c r="CV622"/>
  <c r="DE622" s="1"/>
  <c r="CU622"/>
  <c r="DD622" s="1"/>
  <c r="DC622"/>
  <c r="CV621"/>
  <c r="DE621" s="1"/>
  <c r="CU621"/>
  <c r="DD621" s="1"/>
  <c r="DC621"/>
  <c r="CV620"/>
  <c r="DE620" s="1"/>
  <c r="CU620"/>
  <c r="DD620" s="1"/>
  <c r="DC620"/>
  <c r="CV619"/>
  <c r="DE619" s="1"/>
  <c r="CU619"/>
  <c r="DD619" s="1"/>
  <c r="DC619"/>
  <c r="CV618"/>
  <c r="DE618" s="1"/>
  <c r="CU618"/>
  <c r="DD618" s="1"/>
  <c r="DC618"/>
  <c r="CV617"/>
  <c r="DE617" s="1"/>
  <c r="CU617"/>
  <c r="DD617" s="1"/>
  <c r="DC617"/>
  <c r="CV616"/>
  <c r="DE616" s="1"/>
  <c r="CU616"/>
  <c r="DD616" s="1"/>
  <c r="DC616"/>
  <c r="CV615"/>
  <c r="DE615" s="1"/>
  <c r="CU615"/>
  <c r="DD615" s="1"/>
  <c r="DC615"/>
  <c r="CV614"/>
  <c r="DE614" s="1"/>
  <c r="CU614"/>
  <c r="DD614" s="1"/>
  <c r="DC614"/>
  <c r="CV610"/>
  <c r="DE610" s="1"/>
  <c r="CU610"/>
  <c r="DD610" s="1"/>
  <c r="DC610"/>
  <c r="CV613"/>
  <c r="DE613" s="1"/>
  <c r="CU613"/>
  <c r="DD613" s="1"/>
  <c r="DC613"/>
  <c r="CV612"/>
  <c r="DE612" s="1"/>
  <c r="CU612"/>
  <c r="DD612" s="1"/>
  <c r="DC612"/>
  <c r="CV611"/>
  <c r="DE611" s="1"/>
  <c r="CU611"/>
  <c r="DD611" s="1"/>
  <c r="DC611"/>
  <c r="CV609"/>
  <c r="DE609" s="1"/>
  <c r="CU609"/>
  <c r="DD609" s="1"/>
  <c r="DC609"/>
  <c r="CV608"/>
  <c r="DE608" s="1"/>
  <c r="CU608"/>
  <c r="DD608" s="1"/>
  <c r="DC608"/>
  <c r="CV607"/>
  <c r="DE607" s="1"/>
  <c r="CU607"/>
  <c r="DD607" s="1"/>
  <c r="DC607"/>
  <c r="CV606"/>
  <c r="DE606" s="1"/>
  <c r="CU606"/>
  <c r="DD606" s="1"/>
  <c r="DC606"/>
  <c r="CV605"/>
  <c r="DE605" s="1"/>
  <c r="CU605"/>
  <c r="DD605" s="1"/>
  <c r="DC605"/>
  <c r="CV604"/>
  <c r="DE604" s="1"/>
  <c r="CU604"/>
  <c r="DD604" s="1"/>
  <c r="DC604"/>
  <c r="CV603"/>
  <c r="DE603" s="1"/>
  <c r="CU603"/>
  <c r="DD603" s="1"/>
  <c r="DC603"/>
  <c r="CV602"/>
  <c r="DE602" s="1"/>
  <c r="CU602"/>
  <c r="DD602" s="1"/>
  <c r="DC602"/>
  <c r="CV601"/>
  <c r="DE601" s="1"/>
  <c r="CU601"/>
  <c r="DD601" s="1"/>
  <c r="DC601"/>
  <c r="CV600"/>
  <c r="DE600" s="1"/>
  <c r="CU600"/>
  <c r="DD600" s="1"/>
  <c r="DC600"/>
  <c r="CV599"/>
  <c r="DE599" s="1"/>
  <c r="CU599"/>
  <c r="DD599" s="1"/>
  <c r="DC599"/>
  <c r="CV598"/>
  <c r="DE598" s="1"/>
  <c r="CU598"/>
  <c r="DD598" s="1"/>
  <c r="DC598"/>
  <c r="CV597"/>
  <c r="DE597" s="1"/>
  <c r="CU597"/>
  <c r="DD597" s="1"/>
  <c r="DC597"/>
  <c r="CV596"/>
  <c r="DE596" s="1"/>
  <c r="CU596"/>
  <c r="DD596" s="1"/>
  <c r="DC596"/>
  <c r="CV595"/>
  <c r="DE595" s="1"/>
  <c r="CU595"/>
  <c r="DD595" s="1"/>
  <c r="DC595"/>
  <c r="CV594"/>
  <c r="DE594" s="1"/>
  <c r="CU594"/>
  <c r="DD594" s="1"/>
  <c r="DC594"/>
  <c r="CV593"/>
  <c r="DE593" s="1"/>
  <c r="CU593"/>
  <c r="DD593" s="1"/>
  <c r="DC593"/>
  <c r="CV592"/>
  <c r="DE592" s="1"/>
  <c r="CU592"/>
  <c r="DD592" s="1"/>
  <c r="DC592"/>
  <c r="CV591"/>
  <c r="DE591" s="1"/>
  <c r="CU591"/>
  <c r="DD591" s="1"/>
  <c r="DC591"/>
  <c r="CV590"/>
  <c r="DE590" s="1"/>
  <c r="CU590"/>
  <c r="DD590" s="1"/>
  <c r="DC590"/>
  <c r="CV589"/>
  <c r="DE589" s="1"/>
  <c r="CU589"/>
  <c r="DD589" s="1"/>
  <c r="DC589"/>
  <c r="CV588"/>
  <c r="DE588" s="1"/>
  <c r="CU588"/>
  <c r="DD588" s="1"/>
  <c r="DC588"/>
  <c r="CV587"/>
  <c r="DE587" s="1"/>
  <c r="CU587"/>
  <c r="DD587" s="1"/>
  <c r="DC587"/>
  <c r="CV586"/>
  <c r="DE586" s="1"/>
  <c r="CU586"/>
  <c r="DD586" s="1"/>
  <c r="DC586"/>
  <c r="CV585"/>
  <c r="DE585" s="1"/>
  <c r="CU585"/>
  <c r="DD585" s="1"/>
  <c r="DC585"/>
  <c r="CV584"/>
  <c r="DE584" s="1"/>
  <c r="CU584"/>
  <c r="DD584" s="1"/>
  <c r="DC584"/>
  <c r="CV583"/>
  <c r="DE583" s="1"/>
  <c r="CU583"/>
  <c r="DD583" s="1"/>
  <c r="DC583"/>
  <c r="CV582"/>
  <c r="DE582" s="1"/>
  <c r="CU582"/>
  <c r="DD582" s="1"/>
  <c r="DC582"/>
  <c r="CV581"/>
  <c r="DE581" s="1"/>
  <c r="CU581"/>
  <c r="DD581" s="1"/>
  <c r="DC581"/>
  <c r="CV580"/>
  <c r="DE580" s="1"/>
  <c r="CU580"/>
  <c r="DD580" s="1"/>
  <c r="DC580"/>
  <c r="CV579"/>
  <c r="DE579" s="1"/>
  <c r="CU579"/>
  <c r="DD579" s="1"/>
  <c r="DC579"/>
  <c r="CV578"/>
  <c r="DE578" s="1"/>
  <c r="CU578"/>
  <c r="DD578" s="1"/>
  <c r="DC578"/>
  <c r="CV577"/>
  <c r="DE577" s="1"/>
  <c r="CU577"/>
  <c r="DD577" s="1"/>
  <c r="DC577"/>
  <c r="CV576"/>
  <c r="DE576" s="1"/>
  <c r="CU576"/>
  <c r="DD576" s="1"/>
  <c r="DC576"/>
  <c r="CV575"/>
  <c r="DE575" s="1"/>
  <c r="CU575"/>
  <c r="DD575" s="1"/>
  <c r="DC575"/>
  <c r="CV574"/>
  <c r="DE574" s="1"/>
  <c r="CU574"/>
  <c r="DD574" s="1"/>
  <c r="DC574"/>
  <c r="CV573"/>
  <c r="DE573" s="1"/>
  <c r="CU573"/>
  <c r="DD573" s="1"/>
  <c r="DC573"/>
  <c r="CV572"/>
  <c r="DE572" s="1"/>
  <c r="CU572"/>
  <c r="DD572" s="1"/>
  <c r="DC572"/>
  <c r="CV571"/>
  <c r="DE571" s="1"/>
  <c r="CU571"/>
  <c r="DD571" s="1"/>
  <c r="DC571"/>
  <c r="CV570"/>
  <c r="DE570" s="1"/>
  <c r="CU570"/>
  <c r="DD570" s="1"/>
  <c r="DC570"/>
  <c r="CV569"/>
  <c r="DE569" s="1"/>
  <c r="CU569"/>
  <c r="DD569" s="1"/>
  <c r="DC569"/>
  <c r="CV568"/>
  <c r="DE568" s="1"/>
  <c r="CU568"/>
  <c r="DD568" s="1"/>
  <c r="DC568"/>
  <c r="CV567"/>
  <c r="DE567" s="1"/>
  <c r="CU567"/>
  <c r="DD567" s="1"/>
  <c r="DC567"/>
  <c r="CV566"/>
  <c r="DE566" s="1"/>
  <c r="CU566"/>
  <c r="DD566" s="1"/>
  <c r="DC566"/>
  <c r="CV565"/>
  <c r="DE565" s="1"/>
  <c r="CU565"/>
  <c r="DD565" s="1"/>
  <c r="DC565"/>
  <c r="CV564"/>
  <c r="DE564" s="1"/>
  <c r="CU564"/>
  <c r="DD564" s="1"/>
  <c r="DC564"/>
  <c r="CV563"/>
  <c r="DE563" s="1"/>
  <c r="CU563"/>
  <c r="DD563" s="1"/>
  <c r="DC563"/>
  <c r="CV562"/>
  <c r="DE562" s="1"/>
  <c r="CU562"/>
  <c r="DD562" s="1"/>
  <c r="DC562"/>
  <c r="CV561"/>
  <c r="DE561" s="1"/>
  <c r="CU561"/>
  <c r="DD561" s="1"/>
  <c r="DC561"/>
  <c r="CV560"/>
  <c r="DE560" s="1"/>
  <c r="CU560"/>
  <c r="DD560" s="1"/>
  <c r="DC560"/>
  <c r="CV559"/>
  <c r="DE559" s="1"/>
  <c r="CU559"/>
  <c r="DD559" s="1"/>
  <c r="DC559"/>
  <c r="CV558"/>
  <c r="DE558" s="1"/>
  <c r="CU558"/>
  <c r="DD558" s="1"/>
  <c r="DC558"/>
  <c r="CV557"/>
  <c r="DE557" s="1"/>
  <c r="CU557"/>
  <c r="DD557" s="1"/>
  <c r="DC557"/>
  <c r="CV556"/>
  <c r="DE556" s="1"/>
  <c r="CU556"/>
  <c r="DD556" s="1"/>
  <c r="DC556"/>
  <c r="CV555"/>
  <c r="DE555" s="1"/>
  <c r="CU555"/>
  <c r="DD555" s="1"/>
  <c r="DC555"/>
  <c r="CV554"/>
  <c r="DE554" s="1"/>
  <c r="CU554"/>
  <c r="DD554" s="1"/>
  <c r="DC554"/>
  <c r="CV553"/>
  <c r="DE553" s="1"/>
  <c r="CU553"/>
  <c r="DD553" s="1"/>
  <c r="DC553"/>
  <c r="CV552"/>
  <c r="DE552" s="1"/>
  <c r="CU552"/>
  <c r="DD552" s="1"/>
  <c r="DC552"/>
  <c r="CV551"/>
  <c r="DE551" s="1"/>
  <c r="CU551"/>
  <c r="DD551" s="1"/>
  <c r="DC551"/>
  <c r="CV550"/>
  <c r="DE550" s="1"/>
  <c r="CU550"/>
  <c r="DD550" s="1"/>
  <c r="DC550"/>
  <c r="CV549"/>
  <c r="DE549" s="1"/>
  <c r="CU549"/>
  <c r="DD549" s="1"/>
  <c r="DC549"/>
  <c r="CV548"/>
  <c r="DE548" s="1"/>
  <c r="CU548"/>
  <c r="DD548" s="1"/>
  <c r="DC548"/>
  <c r="CV547"/>
  <c r="DE547" s="1"/>
  <c r="CU547"/>
  <c r="DD547" s="1"/>
  <c r="DC547"/>
  <c r="CV546"/>
  <c r="DE546" s="1"/>
  <c r="CU546"/>
  <c r="DD546" s="1"/>
  <c r="DC546"/>
  <c r="CV545"/>
  <c r="DE545" s="1"/>
  <c r="CU545"/>
  <c r="DD545" s="1"/>
  <c r="DC545"/>
  <c r="CV544"/>
  <c r="DE544" s="1"/>
  <c r="CU544"/>
  <c r="DD544" s="1"/>
  <c r="DC544"/>
  <c r="CV543"/>
  <c r="DE543" s="1"/>
  <c r="CU543"/>
  <c r="DD543" s="1"/>
  <c r="DC543"/>
  <c r="CV542"/>
  <c r="DE542" s="1"/>
  <c r="CU542"/>
  <c r="DD542" s="1"/>
  <c r="DC542"/>
  <c r="CV541"/>
  <c r="DE541" s="1"/>
  <c r="CU541"/>
  <c r="DD541" s="1"/>
  <c r="DC541"/>
  <c r="CV540"/>
  <c r="DE540" s="1"/>
  <c r="CU540"/>
  <c r="DD540" s="1"/>
  <c r="DC540"/>
  <c r="CV539"/>
  <c r="DE539" s="1"/>
  <c r="CU539"/>
  <c r="DD539" s="1"/>
  <c r="DC539"/>
  <c r="CV538"/>
  <c r="DE538" s="1"/>
  <c r="CU538"/>
  <c r="DD538" s="1"/>
  <c r="DC538"/>
  <c r="CV537"/>
  <c r="DE537" s="1"/>
  <c r="CU537"/>
  <c r="DD537" s="1"/>
  <c r="DC537"/>
  <c r="CV536"/>
  <c r="DE536" s="1"/>
  <c r="CU536"/>
  <c r="DD536" s="1"/>
  <c r="DC536"/>
  <c r="CV535"/>
  <c r="DE535" s="1"/>
  <c r="CU535"/>
  <c r="DD535" s="1"/>
  <c r="DC535"/>
  <c r="CV534"/>
  <c r="DE534" s="1"/>
  <c r="CU534"/>
  <c r="DD534" s="1"/>
  <c r="DC534"/>
  <c r="CV533"/>
  <c r="DE533" s="1"/>
  <c r="CU533"/>
  <c r="DD533" s="1"/>
  <c r="DC533"/>
  <c r="CV532"/>
  <c r="DE532" s="1"/>
  <c r="CU532"/>
  <c r="DD532" s="1"/>
  <c r="DC532"/>
  <c r="CV531"/>
  <c r="DE531" s="1"/>
  <c r="CU531"/>
  <c r="DD531" s="1"/>
  <c r="DC531"/>
  <c r="CV530"/>
  <c r="DE530" s="1"/>
  <c r="CU530"/>
  <c r="DD530" s="1"/>
  <c r="DC530"/>
  <c r="CV515"/>
  <c r="DE515" s="1"/>
  <c r="CU515"/>
  <c r="DD515" s="1"/>
  <c r="DC515"/>
  <c r="CV529"/>
  <c r="DE529" s="1"/>
  <c r="CU529"/>
  <c r="DD529" s="1"/>
  <c r="DC529"/>
  <c r="CV528"/>
  <c r="DE528" s="1"/>
  <c r="CU528"/>
  <c r="DD528" s="1"/>
  <c r="DC528"/>
  <c r="CV527"/>
  <c r="DE527" s="1"/>
  <c r="CU527"/>
  <c r="DD527" s="1"/>
  <c r="DC527"/>
  <c r="CV526"/>
  <c r="DE526" s="1"/>
  <c r="CU526"/>
  <c r="DD526" s="1"/>
  <c r="DC526"/>
  <c r="CV525"/>
  <c r="DE525" s="1"/>
  <c r="CU525"/>
  <c r="DD525" s="1"/>
  <c r="DC525"/>
  <c r="CV524"/>
  <c r="DE524" s="1"/>
  <c r="CU524"/>
  <c r="DD524" s="1"/>
  <c r="DC524"/>
  <c r="CV523"/>
  <c r="DE523" s="1"/>
  <c r="CU523"/>
  <c r="DD523" s="1"/>
  <c r="DC523"/>
  <c r="CV522"/>
  <c r="DE522" s="1"/>
  <c r="CU522"/>
  <c r="DD522" s="1"/>
  <c r="DC522"/>
  <c r="CV521"/>
  <c r="DE521" s="1"/>
  <c r="CU521"/>
  <c r="DD521" s="1"/>
  <c r="DC521"/>
  <c r="CV520"/>
  <c r="DE520" s="1"/>
  <c r="CU520"/>
  <c r="DD520" s="1"/>
  <c r="DC520"/>
  <c r="CV519"/>
  <c r="DE519" s="1"/>
  <c r="CU519"/>
  <c r="DD519" s="1"/>
  <c r="DC519"/>
  <c r="CV518"/>
  <c r="DE518" s="1"/>
  <c r="CU518"/>
  <c r="DD518" s="1"/>
  <c r="DC518"/>
  <c r="CV517"/>
  <c r="DE517" s="1"/>
  <c r="CU517"/>
  <c r="DD517" s="1"/>
  <c r="DC517"/>
  <c r="CV516"/>
  <c r="DE516" s="1"/>
  <c r="CU516"/>
  <c r="DD516" s="1"/>
  <c r="DC516"/>
  <c r="CV511"/>
  <c r="DE511" s="1"/>
  <c r="CU511"/>
  <c r="DD511" s="1"/>
  <c r="DC511"/>
  <c r="CV514"/>
  <c r="DE514" s="1"/>
  <c r="CU514"/>
  <c r="DD514" s="1"/>
  <c r="DC514"/>
  <c r="CV513"/>
  <c r="DE513" s="1"/>
  <c r="CU513"/>
  <c r="DD513" s="1"/>
  <c r="DC513"/>
  <c r="CV512"/>
  <c r="DE512" s="1"/>
  <c r="CU512"/>
  <c r="DD512" s="1"/>
  <c r="DC512"/>
  <c r="CV510"/>
  <c r="DE510" s="1"/>
  <c r="CU510"/>
  <c r="DD510" s="1"/>
  <c r="DC510"/>
  <c r="CV509"/>
  <c r="DE509" s="1"/>
  <c r="CU509"/>
  <c r="DD509" s="1"/>
  <c r="DC509"/>
  <c r="CV508"/>
  <c r="DE508" s="1"/>
  <c r="CU508"/>
  <c r="DD508" s="1"/>
  <c r="DC508"/>
  <c r="CV507"/>
  <c r="DE507" s="1"/>
  <c r="CU507"/>
  <c r="DD507" s="1"/>
  <c r="DC507"/>
  <c r="CV506"/>
  <c r="DE506" s="1"/>
  <c r="CU506"/>
  <c r="DD506" s="1"/>
  <c r="DC506"/>
  <c r="CV505"/>
  <c r="DE505" s="1"/>
  <c r="CU505"/>
  <c r="DD505" s="1"/>
  <c r="DC505"/>
  <c r="CV504"/>
  <c r="DE504" s="1"/>
  <c r="CU504"/>
  <c r="DD504" s="1"/>
  <c r="DC504"/>
  <c r="CV503"/>
  <c r="DE503" s="1"/>
  <c r="CU503"/>
  <c r="DD503" s="1"/>
  <c r="DC503"/>
  <c r="CV502"/>
  <c r="DE502" s="1"/>
  <c r="CU502"/>
  <c r="DD502" s="1"/>
  <c r="DC502"/>
  <c r="CV501"/>
  <c r="DE501" s="1"/>
  <c r="CU501"/>
  <c r="DD501" s="1"/>
  <c r="DC501"/>
  <c r="CV500"/>
  <c r="DE500" s="1"/>
  <c r="CU500"/>
  <c r="DD500" s="1"/>
  <c r="DC500"/>
  <c r="CV499"/>
  <c r="DE499" s="1"/>
  <c r="CU499"/>
  <c r="DD499" s="1"/>
  <c r="DC499"/>
  <c r="CV498"/>
  <c r="DE498" s="1"/>
  <c r="CU498"/>
  <c r="DD498" s="1"/>
  <c r="DC498"/>
  <c r="CV497"/>
  <c r="DE497" s="1"/>
  <c r="CU497"/>
  <c r="DD497" s="1"/>
  <c r="DC497"/>
  <c r="CV496"/>
  <c r="DE496" s="1"/>
  <c r="CU496"/>
  <c r="DD496" s="1"/>
  <c r="DC496"/>
  <c r="CV495"/>
  <c r="DE495" s="1"/>
  <c r="CU495"/>
  <c r="DD495" s="1"/>
  <c r="DC495"/>
  <c r="CV494"/>
  <c r="DE494" s="1"/>
  <c r="CU494"/>
  <c r="DD494" s="1"/>
  <c r="DC494"/>
  <c r="CV493"/>
  <c r="DE493" s="1"/>
  <c r="CU493"/>
  <c r="DD493" s="1"/>
  <c r="DC493"/>
  <c r="CV492"/>
  <c r="DE492" s="1"/>
  <c r="CU492"/>
  <c r="DD492" s="1"/>
  <c r="DC492"/>
  <c r="CV491"/>
  <c r="DE491" s="1"/>
  <c r="CU491"/>
  <c r="DD491" s="1"/>
  <c r="DC491"/>
  <c r="CV490"/>
  <c r="DE490" s="1"/>
  <c r="CU490"/>
  <c r="DD490" s="1"/>
  <c r="DC490"/>
  <c r="CV489"/>
  <c r="DE489" s="1"/>
  <c r="CU489"/>
  <c r="DD489" s="1"/>
  <c r="DC489"/>
  <c r="CV488"/>
  <c r="DE488" s="1"/>
  <c r="CU488"/>
  <c r="DD488" s="1"/>
  <c r="DC488"/>
  <c r="CV487"/>
  <c r="DE487" s="1"/>
  <c r="CU487"/>
  <c r="DD487" s="1"/>
  <c r="DC487"/>
  <c r="CV486"/>
  <c r="DE486" s="1"/>
  <c r="CU486"/>
  <c r="DD486" s="1"/>
  <c r="DC486"/>
  <c r="CV485"/>
  <c r="DE485" s="1"/>
  <c r="CU485"/>
  <c r="DD485" s="1"/>
  <c r="DC485"/>
  <c r="CV484"/>
  <c r="DE484" s="1"/>
  <c r="CU484"/>
  <c r="DD484" s="1"/>
  <c r="DC484"/>
  <c r="CV483"/>
  <c r="DE483" s="1"/>
  <c r="CU483"/>
  <c r="DD483" s="1"/>
  <c r="DC483"/>
  <c r="CV482"/>
  <c r="DE482" s="1"/>
  <c r="CU482"/>
  <c r="DD482" s="1"/>
  <c r="DC482"/>
  <c r="CV481"/>
  <c r="DE481" s="1"/>
  <c r="CU481"/>
  <c r="DD481" s="1"/>
  <c r="DC481"/>
  <c r="CV480"/>
  <c r="DE480" s="1"/>
  <c r="CU480"/>
  <c r="DD480" s="1"/>
  <c r="DC480"/>
  <c r="CV479"/>
  <c r="DE479" s="1"/>
  <c r="CU479"/>
  <c r="DD479" s="1"/>
  <c r="DC479"/>
  <c r="CV478"/>
  <c r="DE478" s="1"/>
  <c r="CU478"/>
  <c r="DD478" s="1"/>
  <c r="DC478"/>
  <c r="CV477"/>
  <c r="DE477" s="1"/>
  <c r="CU477"/>
  <c r="DD477" s="1"/>
  <c r="DC477"/>
  <c r="CV476"/>
  <c r="DE476" s="1"/>
  <c r="CU476"/>
  <c r="DD476" s="1"/>
  <c r="DC476"/>
  <c r="CV475"/>
  <c r="DE475" s="1"/>
  <c r="CU475"/>
  <c r="DD475" s="1"/>
  <c r="DC475"/>
  <c r="CV474"/>
  <c r="DE474" s="1"/>
  <c r="CU474"/>
  <c r="DD474" s="1"/>
  <c r="DC474"/>
  <c r="CV473"/>
  <c r="DE473" s="1"/>
  <c r="CU473"/>
  <c r="DD473" s="1"/>
  <c r="DC473"/>
  <c r="CV472"/>
  <c r="DE472" s="1"/>
  <c r="CU472"/>
  <c r="DD472" s="1"/>
  <c r="DC472"/>
  <c r="CV471"/>
  <c r="DE471" s="1"/>
  <c r="CU471"/>
  <c r="DD471" s="1"/>
  <c r="DC471"/>
  <c r="CV470"/>
  <c r="DE470" s="1"/>
  <c r="CU470"/>
  <c r="DD470" s="1"/>
  <c r="DC470"/>
  <c r="CV469"/>
  <c r="DE469" s="1"/>
  <c r="CU469"/>
  <c r="DD469" s="1"/>
  <c r="DC469"/>
  <c r="CV468"/>
  <c r="DE468" s="1"/>
  <c r="CU468"/>
  <c r="DD468" s="1"/>
  <c r="DC468"/>
  <c r="CV467"/>
  <c r="DE467" s="1"/>
  <c r="CU467"/>
  <c r="DD467" s="1"/>
  <c r="DC467"/>
  <c r="CV466"/>
  <c r="DE466" s="1"/>
  <c r="CU466"/>
  <c r="DD466" s="1"/>
  <c r="DC466"/>
  <c r="CV465"/>
  <c r="DE465" s="1"/>
  <c r="CU465"/>
  <c r="DD465" s="1"/>
  <c r="DC465"/>
  <c r="CV464"/>
  <c r="DE464" s="1"/>
  <c r="CU464"/>
  <c r="DD464" s="1"/>
  <c r="DC464"/>
  <c r="CV463"/>
  <c r="DE463" s="1"/>
  <c r="CU463"/>
  <c r="DD463" s="1"/>
  <c r="DC463"/>
  <c r="CV462"/>
  <c r="DE462" s="1"/>
  <c r="CU462"/>
  <c r="DD462" s="1"/>
  <c r="DC462"/>
  <c r="CV461"/>
  <c r="DE461" s="1"/>
  <c r="CU461"/>
  <c r="DD461" s="1"/>
  <c r="DC461"/>
  <c r="CV460"/>
  <c r="DE460" s="1"/>
  <c r="CU460"/>
  <c r="DD460" s="1"/>
  <c r="DC460"/>
  <c r="CV459"/>
  <c r="DE459" s="1"/>
  <c r="CU459"/>
  <c r="DD459" s="1"/>
  <c r="DC459"/>
  <c r="CV458"/>
  <c r="DE458" s="1"/>
  <c r="CU458"/>
  <c r="DD458" s="1"/>
  <c r="DC458"/>
  <c r="CV457"/>
  <c r="DE457" s="1"/>
  <c r="CU457"/>
  <c r="DD457" s="1"/>
  <c r="DC457"/>
  <c r="CV456"/>
  <c r="DE456" s="1"/>
  <c r="CU456"/>
  <c r="DD456" s="1"/>
  <c r="DC456"/>
  <c r="CV455"/>
  <c r="DE455" s="1"/>
  <c r="CU455"/>
  <c r="DD455" s="1"/>
  <c r="DC455"/>
  <c r="CV454"/>
  <c r="DE454" s="1"/>
  <c r="CU454"/>
  <c r="DD454" s="1"/>
  <c r="DC454"/>
  <c r="CV453"/>
  <c r="DE453" s="1"/>
  <c r="CU453"/>
  <c r="DD453" s="1"/>
  <c r="DC453"/>
  <c r="CV452"/>
  <c r="DE452" s="1"/>
  <c r="CU452"/>
  <c r="DD452" s="1"/>
  <c r="DC452"/>
  <c r="CV451"/>
  <c r="DE451" s="1"/>
  <c r="CU451"/>
  <c r="DD451" s="1"/>
  <c r="DC451"/>
  <c r="CV450"/>
  <c r="DE450" s="1"/>
  <c r="CU450"/>
  <c r="DD450" s="1"/>
  <c r="DC450"/>
  <c r="CV449"/>
  <c r="DE449" s="1"/>
  <c r="CU449"/>
  <c r="DD449" s="1"/>
  <c r="DC449"/>
  <c r="CV448"/>
  <c r="DE448" s="1"/>
  <c r="CU448"/>
  <c r="DD448" s="1"/>
  <c r="DC448"/>
  <c r="CV447"/>
  <c r="DE447" s="1"/>
  <c r="CU447"/>
  <c r="DD447" s="1"/>
  <c r="DC447"/>
  <c r="CV446"/>
  <c r="DE446" s="1"/>
  <c r="CU446"/>
  <c r="DD446" s="1"/>
  <c r="DC446"/>
  <c r="CV445"/>
  <c r="DE445" s="1"/>
  <c r="CU445"/>
  <c r="DD445" s="1"/>
  <c r="DC445"/>
  <c r="CV444"/>
  <c r="DE444" s="1"/>
  <c r="CU444"/>
  <c r="DD444" s="1"/>
  <c r="DC444"/>
  <c r="CV443"/>
  <c r="DE443" s="1"/>
  <c r="CU443"/>
  <c r="DD443" s="1"/>
  <c r="DC443"/>
  <c r="CV442"/>
  <c r="DE442" s="1"/>
  <c r="CU442"/>
  <c r="DD442" s="1"/>
  <c r="DC442"/>
  <c r="CV441"/>
  <c r="DE441" s="1"/>
  <c r="CU441"/>
  <c r="DD441" s="1"/>
  <c r="DC441"/>
  <c r="CV440"/>
  <c r="DE440" s="1"/>
  <c r="CU440"/>
  <c r="DD440" s="1"/>
  <c r="DC440"/>
  <c r="CV439"/>
  <c r="DE439" s="1"/>
  <c r="CU439"/>
  <c r="DD439" s="1"/>
  <c r="DC439"/>
  <c r="CV438"/>
  <c r="DE438" s="1"/>
  <c r="CU438"/>
  <c r="DD438" s="1"/>
  <c r="DC438"/>
  <c r="CV437"/>
  <c r="DE437" s="1"/>
  <c r="CU437"/>
  <c r="DD437" s="1"/>
  <c r="DC437"/>
  <c r="CV436"/>
  <c r="DE436" s="1"/>
  <c r="CU436"/>
  <c r="DD436" s="1"/>
  <c r="DC436"/>
  <c r="CV435"/>
  <c r="DE435" s="1"/>
  <c r="CU435"/>
  <c r="DD435" s="1"/>
  <c r="DC435"/>
  <c r="CV434"/>
  <c r="DE434" s="1"/>
  <c r="CU434"/>
  <c r="DD434" s="1"/>
  <c r="DC434"/>
  <c r="CV433"/>
  <c r="DE433" s="1"/>
  <c r="CU433"/>
  <c r="DD433" s="1"/>
  <c r="DC433"/>
  <c r="CV432"/>
  <c r="DE432" s="1"/>
  <c r="CU432"/>
  <c r="DD432" s="1"/>
  <c r="DC432"/>
  <c r="CV431"/>
  <c r="DE431" s="1"/>
  <c r="CU431"/>
  <c r="DD431" s="1"/>
  <c r="DC431"/>
  <c r="CV430"/>
  <c r="DE430" s="1"/>
  <c r="CU430"/>
  <c r="DD430" s="1"/>
  <c r="DC430"/>
  <c r="CV429"/>
  <c r="DE429" s="1"/>
  <c r="CU429"/>
  <c r="DD429" s="1"/>
  <c r="DC429"/>
  <c r="CV428"/>
  <c r="DE428" s="1"/>
  <c r="CU428"/>
  <c r="DD428" s="1"/>
  <c r="DC428"/>
  <c r="CV427"/>
  <c r="DE427" s="1"/>
  <c r="CU427"/>
  <c r="DD427" s="1"/>
  <c r="DC427"/>
  <c r="CV426"/>
  <c r="DE426" s="1"/>
  <c r="CU426"/>
  <c r="DD426" s="1"/>
  <c r="DC426"/>
  <c r="CV425"/>
  <c r="DE425" s="1"/>
  <c r="CU425"/>
  <c r="DD425" s="1"/>
  <c r="DC425"/>
  <c r="CV424"/>
  <c r="DE424" s="1"/>
  <c r="CU424"/>
  <c r="DD424" s="1"/>
  <c r="DC424"/>
  <c r="CV423"/>
  <c r="DE423" s="1"/>
  <c r="CU423"/>
  <c r="DD423" s="1"/>
  <c r="DC423"/>
  <c r="CV422"/>
  <c r="DE422" s="1"/>
  <c r="CU422"/>
  <c r="DD422" s="1"/>
  <c r="DC422"/>
  <c r="CV421"/>
  <c r="DE421" s="1"/>
  <c r="CU421"/>
  <c r="DD421" s="1"/>
  <c r="DC421"/>
  <c r="CV420"/>
  <c r="DE420" s="1"/>
  <c r="CU420"/>
  <c r="DD420" s="1"/>
  <c r="DC420"/>
  <c r="CV419"/>
  <c r="DE419" s="1"/>
  <c r="CU419"/>
  <c r="DD419" s="1"/>
  <c r="DC419"/>
  <c r="CV418"/>
  <c r="DE418" s="1"/>
  <c r="CU418"/>
  <c r="DD418" s="1"/>
  <c r="DC418"/>
  <c r="CV417"/>
  <c r="DE417" s="1"/>
  <c r="CU417"/>
  <c r="DD417" s="1"/>
  <c r="DC417"/>
  <c r="CV416"/>
  <c r="DE416" s="1"/>
  <c r="CU416"/>
  <c r="DD416" s="1"/>
  <c r="DC416"/>
  <c r="CV412"/>
  <c r="DE412" s="1"/>
  <c r="CU412"/>
  <c r="DD412" s="1"/>
  <c r="DC412"/>
  <c r="CV415"/>
  <c r="DE415" s="1"/>
  <c r="CU415"/>
  <c r="DD415" s="1"/>
  <c r="DC415"/>
  <c r="CV414"/>
  <c r="DE414" s="1"/>
  <c r="CU414"/>
  <c r="DD414" s="1"/>
  <c r="DC414"/>
  <c r="CV413"/>
  <c r="DE413" s="1"/>
  <c r="CU413"/>
  <c r="DD413" s="1"/>
  <c r="DC413"/>
  <c r="CV411"/>
  <c r="DE411" s="1"/>
  <c r="CU411"/>
  <c r="DD411" s="1"/>
  <c r="DC411"/>
  <c r="CV410"/>
  <c r="DE410" s="1"/>
  <c r="CU410"/>
  <c r="DD410" s="1"/>
  <c r="DC410"/>
  <c r="CV409"/>
  <c r="DE409" s="1"/>
  <c r="CU409"/>
  <c r="DD409" s="1"/>
  <c r="DC409"/>
  <c r="CV408"/>
  <c r="DE408" s="1"/>
  <c r="CU408"/>
  <c r="DD408" s="1"/>
  <c r="DC408"/>
  <c r="CV407"/>
  <c r="DE407" s="1"/>
  <c r="CU407"/>
  <c r="DD407" s="1"/>
  <c r="DC407"/>
  <c r="CV406"/>
  <c r="DE406" s="1"/>
  <c r="CU406"/>
  <c r="DD406" s="1"/>
  <c r="DC406"/>
  <c r="CV405"/>
  <c r="DE405" s="1"/>
  <c r="CU405"/>
  <c r="DD405" s="1"/>
  <c r="DC405"/>
  <c r="CV404"/>
  <c r="DE404" s="1"/>
  <c r="CU404"/>
  <c r="DD404" s="1"/>
  <c r="DC404"/>
  <c r="CV403"/>
  <c r="DE403" s="1"/>
  <c r="CU403"/>
  <c r="DD403" s="1"/>
  <c r="DC403"/>
  <c r="CV402"/>
  <c r="DE402" s="1"/>
  <c r="CU402"/>
  <c r="DD402" s="1"/>
  <c r="DC402"/>
  <c r="CV401"/>
  <c r="DE401" s="1"/>
  <c r="CU401"/>
  <c r="DD401" s="1"/>
  <c r="DC401"/>
  <c r="CV400"/>
  <c r="DE400" s="1"/>
  <c r="CU400"/>
  <c r="DD400" s="1"/>
  <c r="DC400"/>
  <c r="CV399"/>
  <c r="DE399" s="1"/>
  <c r="CU399"/>
  <c r="DD399" s="1"/>
  <c r="DC399"/>
  <c r="CV398"/>
  <c r="DE398" s="1"/>
  <c r="CU398"/>
  <c r="DD398" s="1"/>
  <c r="DC398"/>
  <c r="CV397"/>
  <c r="DE397" s="1"/>
  <c r="CU397"/>
  <c r="DD397" s="1"/>
  <c r="DC397"/>
  <c r="CV396"/>
  <c r="DE396" s="1"/>
  <c r="CU396"/>
  <c r="DD396" s="1"/>
  <c r="DC396"/>
  <c r="CV395"/>
  <c r="DE395" s="1"/>
  <c r="CU395"/>
  <c r="DD395" s="1"/>
  <c r="DC395"/>
  <c r="CV394"/>
  <c r="DE394" s="1"/>
  <c r="CU394"/>
  <c r="DD394" s="1"/>
  <c r="DC394"/>
  <c r="CV393"/>
  <c r="DE393" s="1"/>
  <c r="CU393"/>
  <c r="DD393" s="1"/>
  <c r="DC393"/>
  <c r="CV392"/>
  <c r="DE392" s="1"/>
  <c r="CU392"/>
  <c r="DD392" s="1"/>
  <c r="DC392"/>
  <c r="CV391"/>
  <c r="DE391" s="1"/>
  <c r="CU391"/>
  <c r="DD391" s="1"/>
  <c r="DC391"/>
  <c r="CV390"/>
  <c r="DE390" s="1"/>
  <c r="CU390"/>
  <c r="DD390" s="1"/>
  <c r="DC390"/>
  <c r="CV389"/>
  <c r="DE389" s="1"/>
  <c r="CU389"/>
  <c r="DD389" s="1"/>
  <c r="DC389"/>
  <c r="CV388"/>
  <c r="DE388" s="1"/>
  <c r="CU388"/>
  <c r="DD388" s="1"/>
  <c r="DC388"/>
  <c r="CV387"/>
  <c r="DE387" s="1"/>
  <c r="CU387"/>
  <c r="DD387" s="1"/>
  <c r="DC387"/>
  <c r="CV386"/>
  <c r="DE386" s="1"/>
  <c r="CU386"/>
  <c r="DD386" s="1"/>
  <c r="DC386"/>
  <c r="CV385"/>
  <c r="DE385" s="1"/>
  <c r="CU385"/>
  <c r="DD385" s="1"/>
  <c r="DC385"/>
  <c r="CV384"/>
  <c r="DE384" s="1"/>
  <c r="CU384"/>
  <c r="DD384" s="1"/>
  <c r="DC384"/>
  <c r="CV383"/>
  <c r="DE383" s="1"/>
  <c r="CU383"/>
  <c r="DD383" s="1"/>
  <c r="DC383"/>
  <c r="CV382"/>
  <c r="DE382" s="1"/>
  <c r="CU382"/>
  <c r="DD382" s="1"/>
  <c r="DC382"/>
  <c r="CV381"/>
  <c r="DE381" s="1"/>
  <c r="CU381"/>
  <c r="DD381" s="1"/>
  <c r="DC381"/>
  <c r="CV380"/>
  <c r="DE380" s="1"/>
  <c r="CU380"/>
  <c r="DD380" s="1"/>
  <c r="DC380"/>
  <c r="CV379"/>
  <c r="DE379" s="1"/>
  <c r="CU379"/>
  <c r="DD379" s="1"/>
  <c r="DC379"/>
  <c r="CV378"/>
  <c r="DE378" s="1"/>
  <c r="CU378"/>
  <c r="DD378" s="1"/>
  <c r="DC378"/>
  <c r="CV377"/>
  <c r="DE377" s="1"/>
  <c r="CU377"/>
  <c r="DD377" s="1"/>
  <c r="DC377"/>
  <c r="CV376"/>
  <c r="DE376" s="1"/>
  <c r="CU376"/>
  <c r="DD376" s="1"/>
  <c r="DC376"/>
  <c r="CV375"/>
  <c r="DE375" s="1"/>
  <c r="CU375"/>
  <c r="DD375" s="1"/>
  <c r="DC375"/>
  <c r="CV374"/>
  <c r="DE374" s="1"/>
  <c r="CU374"/>
  <c r="DD374" s="1"/>
  <c r="DC374"/>
  <c r="CV373"/>
  <c r="DE373" s="1"/>
  <c r="CU373"/>
  <c r="DD373" s="1"/>
  <c r="DC373"/>
  <c r="CV372"/>
  <c r="DE372" s="1"/>
  <c r="CU372"/>
  <c r="DD372" s="1"/>
  <c r="DC372"/>
  <c r="CV371"/>
  <c r="DE371" s="1"/>
  <c r="CU371"/>
  <c r="DD371" s="1"/>
  <c r="DC371"/>
  <c r="CV370"/>
  <c r="DE370" s="1"/>
  <c r="CU370"/>
  <c r="DD370" s="1"/>
  <c r="DC370"/>
  <c r="CV369"/>
  <c r="DE369" s="1"/>
  <c r="CU369"/>
  <c r="DD369" s="1"/>
  <c r="DC369"/>
  <c r="CV368"/>
  <c r="DE368" s="1"/>
  <c r="CU368"/>
  <c r="DD368" s="1"/>
  <c r="DC368"/>
  <c r="CV367"/>
  <c r="DE367" s="1"/>
  <c r="CU367"/>
  <c r="DD367" s="1"/>
  <c r="DC367"/>
  <c r="CV366"/>
  <c r="DE366" s="1"/>
  <c r="CU366"/>
  <c r="DD366" s="1"/>
  <c r="DC366"/>
  <c r="CV365"/>
  <c r="DE365" s="1"/>
  <c r="CU365"/>
  <c r="DD365" s="1"/>
  <c r="DC365"/>
  <c r="CV364"/>
  <c r="DE364" s="1"/>
  <c r="CU364"/>
  <c r="DD364" s="1"/>
  <c r="DC364"/>
  <c r="CV363"/>
  <c r="DE363" s="1"/>
  <c r="CU363"/>
  <c r="DD363" s="1"/>
  <c r="DC363"/>
  <c r="CV362"/>
  <c r="DE362" s="1"/>
  <c r="CU362"/>
  <c r="DD362" s="1"/>
  <c r="DC362"/>
  <c r="CV361"/>
  <c r="DE361" s="1"/>
  <c r="CU361"/>
  <c r="DD361" s="1"/>
  <c r="DC361"/>
  <c r="CV360"/>
  <c r="DE360" s="1"/>
  <c r="CU360"/>
  <c r="DD360" s="1"/>
  <c r="DC360"/>
  <c r="CV359"/>
  <c r="DE359" s="1"/>
  <c r="CU359"/>
  <c r="DD359" s="1"/>
  <c r="DC359"/>
  <c r="CV358"/>
  <c r="DE358" s="1"/>
  <c r="CU358"/>
  <c r="DD358" s="1"/>
  <c r="DC358"/>
  <c r="CV357"/>
  <c r="DE357" s="1"/>
  <c r="CU357"/>
  <c r="DD357" s="1"/>
  <c r="DC357"/>
  <c r="CV356"/>
  <c r="DE356" s="1"/>
  <c r="CU356"/>
  <c r="DD356" s="1"/>
  <c r="DC356"/>
  <c r="CV355"/>
  <c r="DE355" s="1"/>
  <c r="CU355"/>
  <c r="DD355" s="1"/>
  <c r="DC355"/>
  <c r="CV354"/>
  <c r="DE354" s="1"/>
  <c r="CU354"/>
  <c r="DD354" s="1"/>
  <c r="DC354"/>
  <c r="CV353"/>
  <c r="DE353" s="1"/>
  <c r="CU353"/>
  <c r="DD353" s="1"/>
  <c r="DC353"/>
  <c r="CV352"/>
  <c r="DE352" s="1"/>
  <c r="CU352"/>
  <c r="DD352" s="1"/>
  <c r="DC352"/>
  <c r="CV351"/>
  <c r="DE351" s="1"/>
  <c r="CU351"/>
  <c r="DD351" s="1"/>
  <c r="DC351"/>
  <c r="CV350"/>
  <c r="DE350" s="1"/>
  <c r="CU350"/>
  <c r="DD350" s="1"/>
  <c r="DC350"/>
  <c r="CV349"/>
  <c r="DE349" s="1"/>
  <c r="CU349"/>
  <c r="DD349" s="1"/>
  <c r="DC349"/>
  <c r="CV348"/>
  <c r="DE348" s="1"/>
  <c r="CU348"/>
  <c r="DD348" s="1"/>
  <c r="DC348"/>
  <c r="CV347"/>
  <c r="DE347" s="1"/>
  <c r="CU347"/>
  <c r="DD347" s="1"/>
  <c r="DC347"/>
  <c r="CV346"/>
  <c r="DE346" s="1"/>
  <c r="CU346"/>
  <c r="DD346" s="1"/>
  <c r="DC346"/>
  <c r="CV345"/>
  <c r="DE345" s="1"/>
  <c r="CU345"/>
  <c r="DD345" s="1"/>
  <c r="DC345"/>
  <c r="CV344"/>
  <c r="DE344" s="1"/>
  <c r="CU344"/>
  <c r="DD344" s="1"/>
  <c r="DC344"/>
  <c r="CV343"/>
  <c r="DE343" s="1"/>
  <c r="CU343"/>
  <c r="DD343" s="1"/>
  <c r="DC343"/>
  <c r="CV342"/>
  <c r="DE342" s="1"/>
  <c r="CU342"/>
  <c r="DD342" s="1"/>
  <c r="DC342"/>
  <c r="CV341"/>
  <c r="DE341" s="1"/>
  <c r="CU341"/>
  <c r="DD341" s="1"/>
  <c r="DC341"/>
  <c r="CV340"/>
  <c r="DE340" s="1"/>
  <c r="CU340"/>
  <c r="DD340" s="1"/>
  <c r="DC340"/>
  <c r="CV339"/>
  <c r="DE339" s="1"/>
  <c r="CU339"/>
  <c r="DD339" s="1"/>
  <c r="DC339"/>
  <c r="CV338"/>
  <c r="DE338" s="1"/>
  <c r="CU338"/>
  <c r="DD338" s="1"/>
  <c r="DC338"/>
  <c r="CV337"/>
  <c r="DE337" s="1"/>
  <c r="CU337"/>
  <c r="DD337" s="1"/>
  <c r="DC337"/>
  <c r="CV336"/>
  <c r="DE336" s="1"/>
  <c r="CU336"/>
  <c r="DD336" s="1"/>
  <c r="DC336"/>
  <c r="CV335"/>
  <c r="DE335" s="1"/>
  <c r="CU335"/>
  <c r="DD335" s="1"/>
  <c r="DC335"/>
  <c r="CV334"/>
  <c r="DE334" s="1"/>
  <c r="CU334"/>
  <c r="DD334" s="1"/>
  <c r="DC334"/>
  <c r="CV333"/>
  <c r="DE333" s="1"/>
  <c r="CU333"/>
  <c r="DD333" s="1"/>
  <c r="DC333"/>
  <c r="CV332"/>
  <c r="DE332" s="1"/>
  <c r="CU332"/>
  <c r="DD332" s="1"/>
  <c r="DC332"/>
  <c r="CV331"/>
  <c r="DE331" s="1"/>
  <c r="CU331"/>
  <c r="DD331" s="1"/>
  <c r="DC331"/>
  <c r="CV330"/>
  <c r="DE330" s="1"/>
  <c r="CU330"/>
  <c r="DD330" s="1"/>
  <c r="DC330"/>
  <c r="CV329"/>
  <c r="DE329" s="1"/>
  <c r="CU329"/>
  <c r="DD329" s="1"/>
  <c r="DC329"/>
  <c r="CV328"/>
  <c r="DE328" s="1"/>
  <c r="CU328"/>
  <c r="DD328" s="1"/>
  <c r="DC328"/>
  <c r="CV327"/>
  <c r="DE327" s="1"/>
  <c r="CU327"/>
  <c r="DD327" s="1"/>
  <c r="DC327"/>
  <c r="CV326"/>
  <c r="DE326" s="1"/>
  <c r="CU326"/>
  <c r="DD326" s="1"/>
  <c r="DC326"/>
  <c r="CV302"/>
  <c r="DE302"/>
  <c r="CU302"/>
  <c r="DD302"/>
  <c r="DC302"/>
  <c r="CV301"/>
  <c r="DE301" s="1"/>
  <c r="CU301"/>
  <c r="DD301" s="1"/>
  <c r="DC301"/>
  <c r="CV300"/>
  <c r="DE300"/>
  <c r="CU300"/>
  <c r="DD300"/>
  <c r="DC300"/>
  <c r="CV299"/>
  <c r="DE299" s="1"/>
  <c r="CU299"/>
  <c r="DD299" s="1"/>
  <c r="DC299"/>
  <c r="CV298"/>
  <c r="DE298"/>
  <c r="CU298"/>
  <c r="DD298"/>
  <c r="DC298"/>
  <c r="CV297"/>
  <c r="DE297" s="1"/>
  <c r="CU297"/>
  <c r="DD297" s="1"/>
  <c r="DC297"/>
  <c r="CV296"/>
  <c r="DE296"/>
  <c r="CU296"/>
  <c r="DD296"/>
  <c r="DC296"/>
  <c r="CV295"/>
  <c r="DE295" s="1"/>
  <c r="CU295"/>
  <c r="DD295" s="1"/>
  <c r="DC295"/>
  <c r="CV294"/>
  <c r="DE294"/>
  <c r="CU294"/>
  <c r="DD294"/>
  <c r="DC294"/>
  <c r="CV293"/>
  <c r="DE293" s="1"/>
  <c r="CU293"/>
  <c r="DD293" s="1"/>
  <c r="DC293"/>
  <c r="CV292"/>
  <c r="DE292"/>
  <c r="CU292"/>
  <c r="DD292"/>
  <c r="DC292"/>
  <c r="CV291"/>
  <c r="DE291" s="1"/>
  <c r="CU291"/>
  <c r="DD291" s="1"/>
  <c r="DC291"/>
  <c r="CV290"/>
  <c r="DE290"/>
  <c r="CU290"/>
  <c r="DD290"/>
  <c r="DC290"/>
  <c r="CV289"/>
  <c r="DE289" s="1"/>
  <c r="CU289"/>
  <c r="DD289" s="1"/>
  <c r="DC289"/>
  <c r="CV288"/>
  <c r="DE288"/>
  <c r="CU288"/>
  <c r="DD288"/>
  <c r="DC288"/>
  <c r="CV287"/>
  <c r="DE287" s="1"/>
  <c r="CU287"/>
  <c r="DD287" s="1"/>
  <c r="DC287"/>
  <c r="CV286"/>
  <c r="DE286"/>
  <c r="CU286"/>
  <c r="DD286"/>
  <c r="DC286"/>
  <c r="CV285"/>
  <c r="DE285" s="1"/>
  <c r="CU285"/>
  <c r="DD285" s="1"/>
  <c r="DC285"/>
  <c r="CV284"/>
  <c r="DE284"/>
  <c r="CU284"/>
  <c r="DD284"/>
  <c r="DC284"/>
  <c r="CV283"/>
  <c r="DE283" s="1"/>
  <c r="CU283"/>
  <c r="DD283" s="1"/>
  <c r="DC283"/>
  <c r="CV278"/>
  <c r="DE278"/>
  <c r="CU278"/>
  <c r="DD278"/>
  <c r="DC278"/>
  <c r="CV282"/>
  <c r="DE282" s="1"/>
  <c r="CU282"/>
  <c r="DD282" s="1"/>
  <c r="DC282"/>
  <c r="CV281"/>
  <c r="DE281"/>
  <c r="CU281"/>
  <c r="DD281"/>
  <c r="DC281"/>
  <c r="CV280"/>
  <c r="DE280" s="1"/>
  <c r="CU280"/>
  <c r="DD280" s="1"/>
  <c r="DC280"/>
  <c r="CV279"/>
  <c r="DE279"/>
  <c r="CU279"/>
  <c r="DD279"/>
  <c r="DC279"/>
  <c r="CV277"/>
  <c r="DE277" s="1"/>
  <c r="CU277"/>
  <c r="DD277" s="1"/>
  <c r="DC277"/>
  <c r="CV276"/>
  <c r="DE276"/>
  <c r="CU276"/>
  <c r="DD276"/>
  <c r="DC276"/>
  <c r="CV210"/>
  <c r="DE210" s="1"/>
  <c r="CU210"/>
  <c r="DD210" s="1"/>
  <c r="DC210"/>
  <c r="CV209"/>
  <c r="DE209"/>
  <c r="CU209"/>
  <c r="DD209"/>
  <c r="DC209"/>
  <c r="CV208"/>
  <c r="DE208" s="1"/>
  <c r="CU208"/>
  <c r="DD208" s="1"/>
  <c r="DC208"/>
  <c r="CV207"/>
  <c r="DE207"/>
  <c r="CU207"/>
  <c r="DD207"/>
  <c r="DC207"/>
  <c r="CV206"/>
  <c r="DE206" s="1"/>
  <c r="CU206"/>
  <c r="DD206" s="1"/>
  <c r="DC206"/>
  <c r="CV205"/>
  <c r="DE205"/>
  <c r="CU205"/>
  <c r="DD205"/>
  <c r="DC205"/>
  <c r="CV204"/>
  <c r="DE204" s="1"/>
  <c r="CU204"/>
  <c r="DD204" s="1"/>
  <c r="DC204"/>
  <c r="CV203"/>
  <c r="DE203"/>
  <c r="CU203"/>
  <c r="DD203"/>
  <c r="DC203"/>
  <c r="CV202"/>
  <c r="DE202" s="1"/>
  <c r="CU202"/>
  <c r="DD202" s="1"/>
  <c r="DC202"/>
  <c r="CV201"/>
  <c r="DE201"/>
  <c r="CU201"/>
  <c r="DD201"/>
  <c r="DC201"/>
  <c r="CV200"/>
  <c r="DE200" s="1"/>
  <c r="CU200"/>
  <c r="DD200" s="1"/>
  <c r="DC200"/>
  <c r="CV199"/>
  <c r="DE199"/>
  <c r="CU199"/>
  <c r="DD199"/>
  <c r="DC199"/>
  <c r="CV198"/>
  <c r="DE198" s="1"/>
  <c r="CU198"/>
  <c r="DD198" s="1"/>
  <c r="DC198"/>
  <c r="CV197"/>
  <c r="DE197"/>
  <c r="CU197"/>
  <c r="DD197"/>
  <c r="DC197"/>
  <c r="CV196"/>
  <c r="DE196" s="1"/>
  <c r="CU196"/>
  <c r="DD196" s="1"/>
  <c r="DC196"/>
  <c r="CV195"/>
  <c r="DE195"/>
  <c r="CU195"/>
  <c r="DD195"/>
  <c r="DC195"/>
  <c r="CV194"/>
  <c r="DE194" s="1"/>
  <c r="CU194"/>
  <c r="DD194" s="1"/>
  <c r="DC194"/>
  <c r="CV193"/>
  <c r="DE193"/>
  <c r="CU193"/>
  <c r="DD193"/>
  <c r="DC193"/>
  <c r="CV192"/>
  <c r="DE192" s="1"/>
  <c r="CU192"/>
  <c r="DD192" s="1"/>
  <c r="DC192"/>
  <c r="CV191"/>
  <c r="DE191"/>
  <c r="CU191"/>
  <c r="DD191"/>
  <c r="DC191"/>
  <c r="CV190"/>
  <c r="DE190" s="1"/>
  <c r="CU190"/>
  <c r="DD190" s="1"/>
  <c r="DC190"/>
  <c r="CV189"/>
  <c r="DE189"/>
  <c r="CU189"/>
  <c r="DD189"/>
  <c r="DC189"/>
  <c r="CV188"/>
  <c r="DE188" s="1"/>
  <c r="CU188"/>
  <c r="DD188" s="1"/>
  <c r="DC188"/>
  <c r="CV187"/>
  <c r="DE187"/>
  <c r="CU187"/>
  <c r="DD187"/>
  <c r="DC187"/>
  <c r="CV186"/>
  <c r="DE186" s="1"/>
  <c r="CU186"/>
  <c r="DD186" s="1"/>
  <c r="DC186"/>
  <c r="CV185"/>
  <c r="DE185"/>
  <c r="CU185"/>
  <c r="DD185"/>
  <c r="DC185"/>
  <c r="CV184"/>
  <c r="DE184" s="1"/>
  <c r="CU184"/>
  <c r="DD184" s="1"/>
  <c r="DC184"/>
  <c r="CV183"/>
  <c r="DE183"/>
  <c r="CU183"/>
  <c r="DD183"/>
  <c r="DC183"/>
  <c r="CV182"/>
  <c r="DE182" s="1"/>
  <c r="CU182"/>
  <c r="DD182" s="1"/>
  <c r="DC182"/>
  <c r="CV181"/>
  <c r="DE181"/>
  <c r="CU181"/>
  <c r="DD181"/>
  <c r="DC181"/>
  <c r="CV180"/>
  <c r="DE180" s="1"/>
  <c r="CU180"/>
  <c r="DD180" s="1"/>
  <c r="DC180"/>
  <c r="CV179"/>
  <c r="DE179"/>
  <c r="CU179"/>
  <c r="DD179"/>
  <c r="DC179"/>
  <c r="CV178"/>
  <c r="DE178" s="1"/>
  <c r="CU178"/>
  <c r="DD178" s="1"/>
  <c r="DC178"/>
  <c r="CV177"/>
  <c r="DE177"/>
  <c r="CU177"/>
  <c r="DD177"/>
  <c r="DC177"/>
  <c r="CV176"/>
  <c r="DE176" s="1"/>
  <c r="CU176"/>
  <c r="DD176" s="1"/>
  <c r="DC176"/>
  <c r="CV175"/>
  <c r="DE175"/>
  <c r="CU175"/>
  <c r="DD175"/>
  <c r="DC175"/>
  <c r="CV174"/>
  <c r="DE174" s="1"/>
  <c r="CU174"/>
  <c r="DD174" s="1"/>
  <c r="DC174"/>
  <c r="CV173"/>
  <c r="DE173"/>
  <c r="CU173"/>
  <c r="DD173"/>
  <c r="DC173"/>
  <c r="CV172"/>
  <c r="DE172" s="1"/>
  <c r="CU172"/>
  <c r="DD172" s="1"/>
  <c r="DC172"/>
  <c r="CV171"/>
  <c r="DE171"/>
  <c r="CU171"/>
  <c r="DD171"/>
  <c r="DC171"/>
  <c r="CV170"/>
  <c r="DE170" s="1"/>
  <c r="CU170"/>
  <c r="DD170" s="1"/>
  <c r="DC170"/>
  <c r="CV169"/>
  <c r="DE169"/>
  <c r="CU169"/>
  <c r="DD169"/>
  <c r="DC169"/>
  <c r="CV168"/>
  <c r="DE168" s="1"/>
  <c r="CU168"/>
  <c r="DD168" s="1"/>
  <c r="DC168"/>
  <c r="CV167"/>
  <c r="DE167"/>
  <c r="CU167"/>
  <c r="DD167"/>
  <c r="DC167"/>
  <c r="CV166"/>
  <c r="DE166" s="1"/>
  <c r="CU166"/>
  <c r="DD166" s="1"/>
  <c r="DC166"/>
  <c r="CV165"/>
  <c r="DE165"/>
  <c r="CU165"/>
  <c r="DD165"/>
  <c r="DC165"/>
  <c r="CV164"/>
  <c r="DE164" s="1"/>
  <c r="CU164"/>
  <c r="DD164" s="1"/>
  <c r="DC164"/>
  <c r="CV163"/>
  <c r="DE163"/>
  <c r="CU163"/>
  <c r="DD163"/>
  <c r="DC163"/>
  <c r="CV162"/>
  <c r="DE162" s="1"/>
  <c r="CU162"/>
  <c r="DD162" s="1"/>
  <c r="DC162"/>
  <c r="CV161"/>
  <c r="DE161"/>
  <c r="CU161"/>
  <c r="DD161"/>
  <c r="DC161"/>
  <c r="CV160"/>
  <c r="DE160" s="1"/>
  <c r="CU160"/>
  <c r="DD160" s="1"/>
  <c r="DC160"/>
  <c r="CV159"/>
  <c r="DE159"/>
  <c r="CU159"/>
  <c r="DD159"/>
  <c r="DC159"/>
  <c r="CV158"/>
  <c r="DE158" s="1"/>
  <c r="CU158"/>
  <c r="DD158" s="1"/>
  <c r="DC158"/>
  <c r="CV157"/>
  <c r="DE157"/>
  <c r="CU157"/>
  <c r="DD157"/>
  <c r="DC157"/>
  <c r="CV156"/>
  <c r="DE156" s="1"/>
  <c r="CU156"/>
  <c r="DD156" s="1"/>
  <c r="DC156"/>
  <c r="CV155"/>
  <c r="DE155"/>
  <c r="CU155"/>
  <c r="DD155"/>
  <c r="DC155"/>
  <c r="CV154"/>
  <c r="DE154" s="1"/>
  <c r="CU154"/>
  <c r="DD154" s="1"/>
  <c r="DC154"/>
  <c r="CV120"/>
  <c r="DE120"/>
  <c r="CU120"/>
  <c r="DD120"/>
  <c r="DC120"/>
  <c r="CV119"/>
  <c r="DE119" s="1"/>
  <c r="CU119"/>
  <c r="DD119" s="1"/>
  <c r="DC119"/>
  <c r="CV118"/>
  <c r="DE118"/>
  <c r="CU118"/>
  <c r="DD118"/>
  <c r="DC118"/>
  <c r="CV117"/>
  <c r="DE117" s="1"/>
  <c r="CU117"/>
  <c r="DD117" s="1"/>
  <c r="DC117"/>
  <c r="CV116"/>
  <c r="DE116"/>
  <c r="CU116"/>
  <c r="DD116"/>
  <c r="DC116"/>
  <c r="CV106"/>
  <c r="DE106" s="1"/>
  <c r="CU106"/>
  <c r="DD106" s="1"/>
  <c r="DC106"/>
  <c r="CV95"/>
  <c r="DE95"/>
  <c r="CU95"/>
  <c r="DD95"/>
  <c r="DC95"/>
  <c r="CV115"/>
  <c r="DE115" s="1"/>
  <c r="CU115"/>
  <c r="DD115" s="1"/>
  <c r="DC115"/>
  <c r="CV114"/>
  <c r="DE114"/>
  <c r="CU114"/>
  <c r="DD114"/>
  <c r="DC114"/>
  <c r="CV113"/>
  <c r="DE113" s="1"/>
  <c r="CU113"/>
  <c r="DD113" s="1"/>
  <c r="DC113"/>
  <c r="CV112"/>
  <c r="DE112"/>
  <c r="CU112"/>
  <c r="DD112"/>
  <c r="DC112"/>
  <c r="CV111"/>
  <c r="DE111" s="1"/>
  <c r="CU111"/>
  <c r="DD111" s="1"/>
  <c r="DC111"/>
  <c r="CV110"/>
  <c r="DE110"/>
  <c r="CU110"/>
  <c r="DD110"/>
  <c r="DC110"/>
  <c r="CV109"/>
  <c r="DE109" s="1"/>
  <c r="CU109"/>
  <c r="DD109" s="1"/>
  <c r="DC109"/>
  <c r="CV108"/>
  <c r="DE108"/>
  <c r="CU108"/>
  <c r="DD108"/>
  <c r="DC108"/>
  <c r="CV107"/>
  <c r="DE107" s="1"/>
  <c r="CU107"/>
  <c r="DD107" s="1"/>
  <c r="DC107"/>
  <c r="CV105"/>
  <c r="DE105"/>
  <c r="CU105"/>
  <c r="DD105"/>
  <c r="DC105"/>
  <c r="CV104"/>
  <c r="DE104" s="1"/>
  <c r="CU104"/>
  <c r="DD104" s="1"/>
  <c r="DC104"/>
  <c r="CV103"/>
  <c r="DE103"/>
  <c r="CU103"/>
  <c r="DD103"/>
  <c r="DC103"/>
  <c r="CV102"/>
  <c r="DE102" s="1"/>
  <c r="CU102"/>
  <c r="DD102" s="1"/>
  <c r="DC102"/>
  <c r="CV101"/>
  <c r="DE101"/>
  <c r="CU101"/>
  <c r="DD101"/>
  <c r="DC101"/>
  <c r="CV100"/>
  <c r="DE100" s="1"/>
  <c r="CU100"/>
  <c r="DD100" s="1"/>
  <c r="DC100"/>
  <c r="CV99"/>
  <c r="DE99"/>
  <c r="CU99"/>
  <c r="DD99"/>
  <c r="DC99"/>
  <c r="CV98"/>
  <c r="DE98" s="1"/>
  <c r="CU98"/>
  <c r="DD98" s="1"/>
  <c r="DC98"/>
  <c r="CV97"/>
  <c r="DE97"/>
  <c r="CU97"/>
  <c r="DD97"/>
  <c r="DC97"/>
  <c r="CV96"/>
  <c r="DE96" s="1"/>
  <c r="CU96"/>
  <c r="DD96" s="1"/>
  <c r="DC96"/>
  <c r="CV94"/>
  <c r="DE94"/>
  <c r="CU94"/>
  <c r="DD94"/>
  <c r="DC94"/>
  <c r="CV93"/>
  <c r="DE93" s="1"/>
  <c r="CU93"/>
  <c r="DD93" s="1"/>
  <c r="DC93"/>
  <c r="CV92"/>
  <c r="DE92"/>
  <c r="CU92"/>
  <c r="DD92"/>
  <c r="DC92"/>
  <c r="CV91"/>
  <c r="DE91" s="1"/>
  <c r="CU91"/>
  <c r="DD91" s="1"/>
  <c r="DC91"/>
  <c r="CV90"/>
  <c r="DE90"/>
  <c r="CU90"/>
  <c r="DD90"/>
  <c r="DC90"/>
  <c r="CV89"/>
  <c r="DE89" s="1"/>
  <c r="CU89"/>
  <c r="DD89" s="1"/>
  <c r="DC89"/>
  <c r="CV88"/>
  <c r="DE88"/>
  <c r="CU88"/>
  <c r="DD88"/>
  <c r="DC88"/>
  <c r="CV87"/>
  <c r="DE87" s="1"/>
  <c r="CU87"/>
  <c r="DD87" s="1"/>
  <c r="DC87"/>
  <c r="CV86"/>
  <c r="DE86"/>
  <c r="CU86"/>
  <c r="DD86"/>
  <c r="DC86"/>
  <c r="CV85"/>
  <c r="DE85" s="1"/>
  <c r="CU85"/>
  <c r="DD85" s="1"/>
  <c r="DC85"/>
  <c r="CV84"/>
  <c r="DE84"/>
  <c r="CU84"/>
  <c r="DD84"/>
  <c r="DC84"/>
  <c r="CV83"/>
  <c r="DE83" s="1"/>
  <c r="CU83"/>
  <c r="DD83" s="1"/>
  <c r="DC83"/>
  <c r="CV82"/>
  <c r="DE82"/>
  <c r="CU82"/>
  <c r="DD82"/>
  <c r="DC82"/>
  <c r="CV81"/>
  <c r="DE81" s="1"/>
  <c r="CU81"/>
  <c r="DD81" s="1"/>
  <c r="DC81"/>
  <c r="CV80"/>
  <c r="DE80" s="1"/>
  <c r="CU80"/>
  <c r="DD80" s="1"/>
  <c r="DC80"/>
  <c r="CV79"/>
  <c r="DE79" s="1"/>
  <c r="CU79"/>
  <c r="DD79" s="1"/>
  <c r="DC79"/>
  <c r="CV78"/>
  <c r="DE78"/>
  <c r="CU78"/>
  <c r="DD78"/>
  <c r="DC78"/>
  <c r="CV77"/>
  <c r="DE77" s="1"/>
  <c r="CU77"/>
  <c r="DD77" s="1"/>
  <c r="DC77"/>
  <c r="CV44"/>
  <c r="DE44"/>
  <c r="CU44"/>
  <c r="DD44"/>
  <c r="DC44"/>
  <c r="CV43"/>
  <c r="DE43" s="1"/>
  <c r="CU43"/>
  <c r="DD43" s="1"/>
  <c r="DC43"/>
  <c r="CV42"/>
  <c r="DE42"/>
  <c r="CU42"/>
  <c r="DD42"/>
  <c r="DC42"/>
  <c r="CV41"/>
  <c r="DE41" s="1"/>
  <c r="CU41"/>
  <c r="DD41" s="1"/>
  <c r="DC41"/>
  <c r="CV40"/>
  <c r="DE40"/>
  <c r="CU40"/>
  <c r="DD40"/>
  <c r="DC40"/>
  <c r="CV39"/>
  <c r="DE39" s="1"/>
  <c r="CU39"/>
  <c r="DD39" s="1"/>
  <c r="DC39"/>
  <c r="CV38"/>
  <c r="DE38"/>
  <c r="CU38"/>
  <c r="DD38"/>
  <c r="DC38"/>
  <c r="CV37"/>
  <c r="DE37" s="1"/>
  <c r="CU37"/>
  <c r="DD37" s="1"/>
  <c r="DC37"/>
  <c r="CV36"/>
  <c r="DE36"/>
  <c r="CU36"/>
  <c r="DD36"/>
  <c r="DC36"/>
  <c r="CV35"/>
  <c r="DE35" s="1"/>
  <c r="CU35"/>
  <c r="DD35" s="1"/>
  <c r="DC35"/>
  <c r="CV34"/>
  <c r="DE34"/>
  <c r="CU34"/>
  <c r="DD34"/>
  <c r="DC34"/>
  <c r="CV33"/>
  <c r="DE33" s="1"/>
  <c r="CU33"/>
  <c r="DD33" s="1"/>
  <c r="DC33"/>
  <c r="CV32"/>
  <c r="DE32"/>
  <c r="CU32"/>
  <c r="DD32"/>
  <c r="DC32"/>
  <c r="CV31"/>
  <c r="DE31" s="1"/>
  <c r="CU31"/>
  <c r="DD31" s="1"/>
  <c r="DC31"/>
  <c r="CV30"/>
  <c r="DE30"/>
  <c r="CU30"/>
  <c r="DD30"/>
  <c r="DC30"/>
  <c r="CV29"/>
  <c r="DE29" s="1"/>
  <c r="CU29"/>
  <c r="DD29" s="1"/>
  <c r="DC29"/>
  <c r="CV28"/>
  <c r="DE28"/>
  <c r="CU28"/>
  <c r="DD28"/>
  <c r="DC28"/>
  <c r="CV27"/>
  <c r="DE27" s="1"/>
  <c r="CU27"/>
  <c r="DD27" s="1"/>
  <c r="DC27"/>
  <c r="CV26"/>
  <c r="DE26"/>
  <c r="CU26"/>
  <c r="DD26"/>
  <c r="DC26"/>
  <c r="CV25"/>
  <c r="DE25" s="1"/>
  <c r="CU25"/>
  <c r="DD25" s="1"/>
  <c r="DC25"/>
  <c r="CV24"/>
  <c r="DE24"/>
  <c r="CU24"/>
  <c r="DD24"/>
  <c r="DC24"/>
  <c r="CV23"/>
  <c r="DE23" s="1"/>
  <c r="CU23"/>
  <c r="DD23" s="1"/>
  <c r="DC23"/>
  <c r="CV22"/>
  <c r="DE22"/>
  <c r="CU22"/>
  <c r="DD22"/>
  <c r="DC22"/>
  <c r="CV21"/>
  <c r="DE21" s="1"/>
  <c r="CU21"/>
  <c r="DD21" s="1"/>
  <c r="DC21"/>
  <c r="CV20"/>
  <c r="DE20"/>
  <c r="CU20"/>
  <c r="DD20"/>
  <c r="DC20"/>
  <c r="CV19"/>
  <c r="DE19" s="1"/>
  <c r="CU19"/>
  <c r="DD19" s="1"/>
  <c r="DC19"/>
  <c r="CV18"/>
  <c r="DE18"/>
  <c r="CU18"/>
  <c r="DD18"/>
  <c r="DC18"/>
  <c r="CV17"/>
  <c r="DE17" s="1"/>
  <c r="CU17"/>
  <c r="DD17" s="1"/>
  <c r="DC17"/>
  <c r="CV16"/>
  <c r="DE16"/>
  <c r="CU16"/>
  <c r="DD16"/>
  <c r="DC16"/>
  <c r="CV15"/>
  <c r="DE15" s="1"/>
  <c r="CU15"/>
  <c r="DD15" s="1"/>
  <c r="DC15"/>
  <c r="CV14"/>
  <c r="DE14"/>
  <c r="CU14"/>
  <c r="DD14"/>
  <c r="DC14"/>
  <c r="CV13"/>
  <c r="DE13" s="1"/>
  <c r="CU13"/>
  <c r="DD13" s="1"/>
  <c r="DC13"/>
  <c r="CV12"/>
  <c r="DE12"/>
  <c r="CU12"/>
  <c r="DD12"/>
  <c r="DC12"/>
  <c r="CV11"/>
  <c r="DE11" s="1"/>
  <c r="CU11"/>
  <c r="DD11" s="1"/>
  <c r="DC11"/>
  <c r="CV10"/>
  <c r="DE10"/>
  <c r="CU10"/>
  <c r="DD10"/>
  <c r="DC10"/>
  <c r="CV9"/>
  <c r="DE9" s="1"/>
  <c r="CU9"/>
  <c r="DD9" s="1"/>
  <c r="DC9"/>
  <c r="CV8"/>
  <c r="DE8"/>
  <c r="CU8"/>
  <c r="DD8"/>
  <c r="DC8"/>
  <c r="CV7"/>
  <c r="DE7" s="1"/>
  <c r="CU7"/>
  <c r="DD7" s="1"/>
  <c r="DC7"/>
  <c r="CV6"/>
  <c r="DE6" s="1"/>
  <c r="CU6"/>
  <c r="DD6" s="1"/>
  <c r="DC6"/>
  <c r="CQ647"/>
  <c r="CP647"/>
  <c r="CO647"/>
  <c r="CQ646"/>
  <c r="CP646"/>
  <c r="CO646"/>
  <c r="CQ645"/>
  <c r="CP645"/>
  <c r="CO645"/>
  <c r="CQ644"/>
  <c r="CP644"/>
  <c r="CO644"/>
  <c r="CQ643"/>
  <c r="CP643"/>
  <c r="CO643"/>
  <c r="CQ641"/>
  <c r="CP641"/>
  <c r="CO641"/>
  <c r="CQ640"/>
  <c r="CP640"/>
  <c r="CO640"/>
  <c r="CQ639"/>
  <c r="CP639"/>
  <c r="CO639"/>
  <c r="CQ638"/>
  <c r="CP638"/>
  <c r="CO638"/>
  <c r="CQ637"/>
  <c r="CP637"/>
  <c r="CO637"/>
  <c r="CQ636"/>
  <c r="CP636"/>
  <c r="CO636"/>
  <c r="CQ635"/>
  <c r="CP635"/>
  <c r="CO635"/>
  <c r="CQ642"/>
  <c r="CP642"/>
  <c r="CO642"/>
  <c r="CQ634"/>
  <c r="CP634"/>
  <c r="CO634"/>
  <c r="CQ633"/>
  <c r="CP633"/>
  <c r="CO633"/>
  <c r="CQ632"/>
  <c r="CP632"/>
  <c r="CO632"/>
  <c r="CQ631"/>
  <c r="CP631"/>
  <c r="CO631"/>
  <c r="CQ630"/>
  <c r="CP630"/>
  <c r="CO630"/>
  <c r="CQ629"/>
  <c r="CP629"/>
  <c r="CO629"/>
  <c r="CQ628"/>
  <c r="CP628"/>
  <c r="CO628"/>
  <c r="CQ627"/>
  <c r="CP627"/>
  <c r="CO627"/>
  <c r="CQ626"/>
  <c r="CP626"/>
  <c r="CO626"/>
  <c r="CQ625"/>
  <c r="CP625"/>
  <c r="CO625"/>
  <c r="CQ624"/>
  <c r="CP624"/>
  <c r="CO624"/>
  <c r="CQ623"/>
  <c r="CP623"/>
  <c r="CO623"/>
  <c r="CQ622"/>
  <c r="CP622"/>
  <c r="CO622"/>
  <c r="CQ621"/>
  <c r="CP621"/>
  <c r="CO621"/>
  <c r="CQ620"/>
  <c r="CP620"/>
  <c r="CO620"/>
  <c r="CQ619"/>
  <c r="CP619"/>
  <c r="CO619"/>
  <c r="CQ618"/>
  <c r="CP618"/>
  <c r="CO618"/>
  <c r="CQ617"/>
  <c r="CP617"/>
  <c r="CO617"/>
  <c r="CQ616"/>
  <c r="CP616"/>
  <c r="CO616"/>
  <c r="CQ615"/>
  <c r="CP615"/>
  <c r="CO615"/>
  <c r="CQ614"/>
  <c r="CP614"/>
  <c r="CO614"/>
  <c r="CQ610"/>
  <c r="CP610"/>
  <c r="CO610"/>
  <c r="CQ613"/>
  <c r="CP613"/>
  <c r="CO613"/>
  <c r="CQ612"/>
  <c r="CP612"/>
  <c r="CO612"/>
  <c r="CQ611"/>
  <c r="CP611"/>
  <c r="CO611"/>
  <c r="CQ609"/>
  <c r="CP609"/>
  <c r="CO609"/>
  <c r="CQ608"/>
  <c r="CP608"/>
  <c r="CO608"/>
  <c r="CQ607"/>
  <c r="CP607"/>
  <c r="CO607"/>
  <c r="CQ606"/>
  <c r="CP606"/>
  <c r="CO606"/>
  <c r="CQ605"/>
  <c r="CP605"/>
  <c r="CO605"/>
  <c r="CQ604"/>
  <c r="CP604"/>
  <c r="CO604"/>
  <c r="CQ603"/>
  <c r="CP603"/>
  <c r="CO603"/>
  <c r="CQ602"/>
  <c r="CP602"/>
  <c r="CO602"/>
  <c r="CQ601"/>
  <c r="CP601"/>
  <c r="CO601"/>
  <c r="CQ600"/>
  <c r="CP600"/>
  <c r="CO600"/>
  <c r="CQ599"/>
  <c r="CP599"/>
  <c r="CO599"/>
  <c r="CQ598"/>
  <c r="CP598"/>
  <c r="CO598"/>
  <c r="CQ597"/>
  <c r="CP597"/>
  <c r="CO597"/>
  <c r="CQ596"/>
  <c r="CP596"/>
  <c r="CO596"/>
  <c r="CQ595"/>
  <c r="CP595"/>
  <c r="CO595"/>
  <c r="CQ594"/>
  <c r="CP594"/>
  <c r="CO594"/>
  <c r="CQ593"/>
  <c r="CP593"/>
  <c r="CO593"/>
  <c r="CQ592"/>
  <c r="CP592"/>
  <c r="CO592"/>
  <c r="CQ591"/>
  <c r="CP591"/>
  <c r="CO591"/>
  <c r="CQ590"/>
  <c r="CP590"/>
  <c r="CO590"/>
  <c r="CQ589"/>
  <c r="CP589"/>
  <c r="CO589"/>
  <c r="CQ588"/>
  <c r="CP588"/>
  <c r="CO588"/>
  <c r="CQ587"/>
  <c r="CP587"/>
  <c r="CO587"/>
  <c r="CQ586"/>
  <c r="CP586"/>
  <c r="CO586"/>
  <c r="CQ585"/>
  <c r="CP585"/>
  <c r="CO585"/>
  <c r="CQ584"/>
  <c r="CP584"/>
  <c r="CO584"/>
  <c r="CQ583"/>
  <c r="CP583"/>
  <c r="CO583"/>
  <c r="CQ582"/>
  <c r="CP582"/>
  <c r="CO582"/>
  <c r="CQ581"/>
  <c r="CP581"/>
  <c r="CO581"/>
  <c r="CQ580"/>
  <c r="CP580"/>
  <c r="CO580"/>
  <c r="CQ579"/>
  <c r="CP579"/>
  <c r="CO579"/>
  <c r="CQ578"/>
  <c r="CP578"/>
  <c r="CO578"/>
  <c r="CQ577"/>
  <c r="CP577"/>
  <c r="CO577"/>
  <c r="CQ576"/>
  <c r="CP576"/>
  <c r="CO576"/>
  <c r="CQ575"/>
  <c r="CP575"/>
  <c r="CO575"/>
  <c r="CQ574"/>
  <c r="CP574"/>
  <c r="CO574"/>
  <c r="CQ573"/>
  <c r="CP573"/>
  <c r="CO573"/>
  <c r="CQ572"/>
  <c r="CP572"/>
  <c r="CO572"/>
  <c r="CQ571"/>
  <c r="CP571"/>
  <c r="CO571"/>
  <c r="CQ570"/>
  <c r="CP570"/>
  <c r="CO570"/>
  <c r="CQ569"/>
  <c r="CP569"/>
  <c r="CO569"/>
  <c r="CQ568"/>
  <c r="CP568"/>
  <c r="CO568"/>
  <c r="CQ567"/>
  <c r="CP567"/>
  <c r="CO567"/>
  <c r="CQ566"/>
  <c r="CP566"/>
  <c r="CO566"/>
  <c r="CQ565"/>
  <c r="CP565"/>
  <c r="CO565"/>
  <c r="CQ564"/>
  <c r="CP564"/>
  <c r="CO564"/>
  <c r="CQ563"/>
  <c r="CP563"/>
  <c r="CO563"/>
  <c r="CQ562"/>
  <c r="CP562"/>
  <c r="CO562"/>
  <c r="CQ561"/>
  <c r="CP561"/>
  <c r="CO561"/>
  <c r="CQ560"/>
  <c r="CP560"/>
  <c r="CO560"/>
  <c r="CQ559"/>
  <c r="CP559"/>
  <c r="CO559"/>
  <c r="CQ558"/>
  <c r="CP558"/>
  <c r="CO558"/>
  <c r="CQ557"/>
  <c r="CP557"/>
  <c r="CO557"/>
  <c r="CQ556"/>
  <c r="CP556"/>
  <c r="CO556"/>
  <c r="CQ555"/>
  <c r="CP555"/>
  <c r="CO555"/>
  <c r="CQ554"/>
  <c r="CP554"/>
  <c r="CO554"/>
  <c r="CQ553"/>
  <c r="CP553"/>
  <c r="CO553"/>
  <c r="CQ552"/>
  <c r="CP552"/>
  <c r="CO552"/>
  <c r="CQ551"/>
  <c r="CP551"/>
  <c r="CO551"/>
  <c r="CQ550"/>
  <c r="CP550"/>
  <c r="CO550"/>
  <c r="CQ549"/>
  <c r="CP549"/>
  <c r="CO549"/>
  <c r="CQ548"/>
  <c r="CP548"/>
  <c r="CO548"/>
  <c r="CQ547"/>
  <c r="CP547"/>
  <c r="CO547"/>
  <c r="CQ546"/>
  <c r="CP546"/>
  <c r="CO546"/>
  <c r="CQ545"/>
  <c r="CP545"/>
  <c r="CO545"/>
  <c r="CQ544"/>
  <c r="CP544"/>
  <c r="CO544"/>
  <c r="CQ543"/>
  <c r="CP543"/>
  <c r="CO543"/>
  <c r="CQ542"/>
  <c r="CP542"/>
  <c r="CO542"/>
  <c r="CQ541"/>
  <c r="CP541"/>
  <c r="CO541"/>
  <c r="CQ540"/>
  <c r="CP540"/>
  <c r="CO540"/>
  <c r="CQ539"/>
  <c r="CP539"/>
  <c r="CO539"/>
  <c r="CQ538"/>
  <c r="CP538"/>
  <c r="CO538"/>
  <c r="CQ537"/>
  <c r="CP537"/>
  <c r="CO537"/>
  <c r="CQ536"/>
  <c r="CP536"/>
  <c r="CO536"/>
  <c r="CQ535"/>
  <c r="CP535"/>
  <c r="CO535"/>
  <c r="CQ534"/>
  <c r="CP534"/>
  <c r="CO534"/>
  <c r="CQ533"/>
  <c r="CP533"/>
  <c r="CO533"/>
  <c r="CQ532"/>
  <c r="CP532"/>
  <c r="CO532"/>
  <c r="CQ531"/>
  <c r="CP531"/>
  <c r="CO531"/>
  <c r="CQ530"/>
  <c r="CP530"/>
  <c r="CO530"/>
  <c r="CQ515"/>
  <c r="CP515"/>
  <c r="CO515"/>
  <c r="CQ529"/>
  <c r="CP529"/>
  <c r="CO529"/>
  <c r="CQ528"/>
  <c r="CP528"/>
  <c r="CO528"/>
  <c r="CQ527"/>
  <c r="CP527"/>
  <c r="CO527"/>
  <c r="CQ526"/>
  <c r="CP526"/>
  <c r="CO526"/>
  <c r="CQ525"/>
  <c r="CP525"/>
  <c r="CO525"/>
  <c r="CQ524"/>
  <c r="CP524"/>
  <c r="CO524"/>
  <c r="CQ523"/>
  <c r="CP523"/>
  <c r="CO523"/>
  <c r="CQ522"/>
  <c r="CP522"/>
  <c r="CO522"/>
  <c r="CQ521"/>
  <c r="CP521"/>
  <c r="CO521"/>
  <c r="CQ520"/>
  <c r="CP520"/>
  <c r="CO520"/>
  <c r="CQ519"/>
  <c r="CP519"/>
  <c r="CO519"/>
  <c r="CQ518"/>
  <c r="CP518"/>
  <c r="CO518"/>
  <c r="CQ517"/>
  <c r="CP517"/>
  <c r="CO517"/>
  <c r="CQ516"/>
  <c r="CP516"/>
  <c r="CO516"/>
  <c r="CQ511"/>
  <c r="CP511"/>
  <c r="CO511"/>
  <c r="CQ514"/>
  <c r="CP514"/>
  <c r="CO514"/>
  <c r="CQ513"/>
  <c r="CP513"/>
  <c r="CO513"/>
  <c r="CQ512"/>
  <c r="CP512"/>
  <c r="CO512"/>
  <c r="CQ510"/>
  <c r="CP510"/>
  <c r="CO510"/>
  <c r="CQ509"/>
  <c r="CP509"/>
  <c r="CO509"/>
  <c r="CQ508"/>
  <c r="CP508"/>
  <c r="CO508"/>
  <c r="CQ507"/>
  <c r="CP507"/>
  <c r="CO507"/>
  <c r="CQ506"/>
  <c r="CP506"/>
  <c r="CO506"/>
  <c r="CQ505"/>
  <c r="CP505"/>
  <c r="CO505"/>
  <c r="CQ504"/>
  <c r="CP504"/>
  <c r="CO504"/>
  <c r="CQ503"/>
  <c r="CP503"/>
  <c r="CO503"/>
  <c r="CQ502"/>
  <c r="CP502"/>
  <c r="CO502"/>
  <c r="CQ501"/>
  <c r="CP501"/>
  <c r="CO501"/>
  <c r="CQ500"/>
  <c r="CP500"/>
  <c r="CO500"/>
  <c r="CQ499"/>
  <c r="CP499"/>
  <c r="CO499"/>
  <c r="CQ498"/>
  <c r="CP498"/>
  <c r="CO498"/>
  <c r="CQ497"/>
  <c r="CP497"/>
  <c r="CO497"/>
  <c r="CQ496"/>
  <c r="CP496"/>
  <c r="CO496"/>
  <c r="CQ495"/>
  <c r="CP495"/>
  <c r="CO495"/>
  <c r="CQ494"/>
  <c r="CP494"/>
  <c r="CO494"/>
  <c r="CQ493"/>
  <c r="CP493"/>
  <c r="CO493"/>
  <c r="CQ492"/>
  <c r="CP492"/>
  <c r="CO492"/>
  <c r="CQ491"/>
  <c r="CP491"/>
  <c r="CO491"/>
  <c r="CQ490"/>
  <c r="CP490"/>
  <c r="CO490"/>
  <c r="CQ489"/>
  <c r="CP489"/>
  <c r="CO489"/>
  <c r="CQ488"/>
  <c r="CP488"/>
  <c r="CO488"/>
  <c r="CQ487"/>
  <c r="CP487"/>
  <c r="CO487"/>
  <c r="CQ486"/>
  <c r="CP486"/>
  <c r="CO486"/>
  <c r="CQ485"/>
  <c r="CP485"/>
  <c r="CO485"/>
  <c r="CQ484"/>
  <c r="CP484"/>
  <c r="CO484"/>
  <c r="CQ483"/>
  <c r="CP483"/>
  <c r="CO483"/>
  <c r="CQ482"/>
  <c r="CP482"/>
  <c r="CO482"/>
  <c r="CQ481"/>
  <c r="CP481"/>
  <c r="CO481"/>
  <c r="CQ480"/>
  <c r="CP480"/>
  <c r="CO480"/>
  <c r="CQ479"/>
  <c r="CP479"/>
  <c r="CO479"/>
  <c r="CQ478"/>
  <c r="CP478"/>
  <c r="CO478"/>
  <c r="CQ477"/>
  <c r="CP477"/>
  <c r="CO477"/>
  <c r="CQ476"/>
  <c r="CP476"/>
  <c r="CO476"/>
  <c r="CQ475"/>
  <c r="CP475"/>
  <c r="CO475"/>
  <c r="CQ474"/>
  <c r="CP474"/>
  <c r="CO474"/>
  <c r="CQ473"/>
  <c r="CP473"/>
  <c r="CO473"/>
  <c r="CQ472"/>
  <c r="CP472"/>
  <c r="CO472"/>
  <c r="CQ471"/>
  <c r="CP471"/>
  <c r="CO471"/>
  <c r="CQ470"/>
  <c r="CP470"/>
  <c r="CO470"/>
  <c r="CQ469"/>
  <c r="CP469"/>
  <c r="CO469"/>
  <c r="CQ468"/>
  <c r="CP468"/>
  <c r="CO468"/>
  <c r="CQ467"/>
  <c r="CP467"/>
  <c r="CO467"/>
  <c r="CQ466"/>
  <c r="CP466"/>
  <c r="CO466"/>
  <c r="CQ465"/>
  <c r="CP465"/>
  <c r="CO465"/>
  <c r="CQ464"/>
  <c r="CP464"/>
  <c r="CO464"/>
  <c r="CQ463"/>
  <c r="CP463"/>
  <c r="CO463"/>
  <c r="CQ462"/>
  <c r="CP462"/>
  <c r="CO462"/>
  <c r="CQ461"/>
  <c r="CP461"/>
  <c r="CO461"/>
  <c r="CQ460"/>
  <c r="CP460"/>
  <c r="CO460"/>
  <c r="CQ459"/>
  <c r="CP459"/>
  <c r="CO459"/>
  <c r="CQ458"/>
  <c r="CP458"/>
  <c r="CO458"/>
  <c r="CQ457"/>
  <c r="CP457"/>
  <c r="CO457"/>
  <c r="CQ456"/>
  <c r="CP456"/>
  <c r="CO456"/>
  <c r="CQ455"/>
  <c r="CP455"/>
  <c r="CO455"/>
  <c r="CQ454"/>
  <c r="CP454"/>
  <c r="CO454"/>
  <c r="CQ453"/>
  <c r="CP453"/>
  <c r="CO453"/>
  <c r="CQ452"/>
  <c r="CP452"/>
  <c r="CO452"/>
  <c r="CQ451"/>
  <c r="CP451"/>
  <c r="CO451"/>
  <c r="CQ450"/>
  <c r="CP450"/>
  <c r="CO450"/>
  <c r="CQ449"/>
  <c r="CP449"/>
  <c r="CO449"/>
  <c r="CQ448"/>
  <c r="CP448"/>
  <c r="CO448"/>
  <c r="CQ447"/>
  <c r="CP447"/>
  <c r="CO447"/>
  <c r="CQ446"/>
  <c r="CP446"/>
  <c r="CO446"/>
  <c r="CQ445"/>
  <c r="CP445"/>
  <c r="CO445"/>
  <c r="CQ444"/>
  <c r="CP444"/>
  <c r="CO444"/>
  <c r="CQ443"/>
  <c r="CP443"/>
  <c r="CO443"/>
  <c r="CQ442"/>
  <c r="CP442"/>
  <c r="CO442"/>
  <c r="CQ441"/>
  <c r="CP441"/>
  <c r="CO441"/>
  <c r="CQ440"/>
  <c r="CP440"/>
  <c r="CO440"/>
  <c r="CQ439"/>
  <c r="CP439"/>
  <c r="CO439"/>
  <c r="CQ438"/>
  <c r="CP438"/>
  <c r="CO438"/>
  <c r="CQ437"/>
  <c r="CP437"/>
  <c r="CO437"/>
  <c r="CQ436"/>
  <c r="CP436"/>
  <c r="CO436"/>
  <c r="CQ435"/>
  <c r="CP435"/>
  <c r="CO435"/>
  <c r="CQ434"/>
  <c r="CP434"/>
  <c r="CO434"/>
  <c r="CQ433"/>
  <c r="CP433"/>
  <c r="CO433"/>
  <c r="CQ432"/>
  <c r="CP432"/>
  <c r="CO432"/>
  <c r="CQ431"/>
  <c r="CP431"/>
  <c r="CO431"/>
  <c r="CQ430"/>
  <c r="CP430"/>
  <c r="CO430"/>
  <c r="CQ429"/>
  <c r="CP429"/>
  <c r="CO429"/>
  <c r="CQ428"/>
  <c r="CP428"/>
  <c r="CO428"/>
  <c r="CQ427"/>
  <c r="CP427"/>
  <c r="CO427"/>
  <c r="CQ426"/>
  <c r="CP426"/>
  <c r="CO426"/>
  <c r="CQ425"/>
  <c r="CP425"/>
  <c r="CO425"/>
  <c r="CQ424"/>
  <c r="CP424"/>
  <c r="CO424"/>
  <c r="CQ423"/>
  <c r="CP423"/>
  <c r="CO423"/>
  <c r="CQ422"/>
  <c r="CP422"/>
  <c r="CO422"/>
  <c r="CQ421"/>
  <c r="CP421"/>
  <c r="CO421"/>
  <c r="CQ420"/>
  <c r="CP420"/>
  <c r="CO420"/>
  <c r="CQ419"/>
  <c r="CP419"/>
  <c r="CO419"/>
  <c r="CQ418"/>
  <c r="CP418"/>
  <c r="CO418"/>
  <c r="CQ417"/>
  <c r="CP417"/>
  <c r="CO417"/>
  <c r="CQ416"/>
  <c r="CP416"/>
  <c r="CO416"/>
  <c r="CQ412"/>
  <c r="CP412"/>
  <c r="CO412"/>
  <c r="CQ415"/>
  <c r="CP415"/>
  <c r="CO415"/>
  <c r="CQ414"/>
  <c r="CP414"/>
  <c r="CO414"/>
  <c r="CQ413"/>
  <c r="CP413"/>
  <c r="CO413"/>
  <c r="CQ411"/>
  <c r="CP411"/>
  <c r="CO411"/>
  <c r="CQ410"/>
  <c r="CP410"/>
  <c r="CO410"/>
  <c r="CQ409"/>
  <c r="CP409"/>
  <c r="CO409"/>
  <c r="CQ408"/>
  <c r="CP408"/>
  <c r="CO408"/>
  <c r="CQ407"/>
  <c r="CP407"/>
  <c r="CO407"/>
  <c r="CQ406"/>
  <c r="CP406"/>
  <c r="CO406"/>
  <c r="CQ405"/>
  <c r="CP405"/>
  <c r="CO405"/>
  <c r="CQ404"/>
  <c r="CP404"/>
  <c r="CO404"/>
  <c r="CQ403"/>
  <c r="CP403"/>
  <c r="CO403"/>
  <c r="CQ402"/>
  <c r="CP402"/>
  <c r="CO402"/>
  <c r="CQ401"/>
  <c r="CP401"/>
  <c r="CO401"/>
  <c r="CQ400"/>
  <c r="CP400"/>
  <c r="CO400"/>
  <c r="CQ399"/>
  <c r="CP399"/>
  <c r="CO399"/>
  <c r="CQ398"/>
  <c r="CP398"/>
  <c r="CO398"/>
  <c r="CQ397"/>
  <c r="CP397"/>
  <c r="CO397"/>
  <c r="CQ396"/>
  <c r="CP396"/>
  <c r="CO396"/>
  <c r="CQ395"/>
  <c r="CP395"/>
  <c r="CO395"/>
  <c r="CQ394"/>
  <c r="CP394"/>
  <c r="CO394"/>
  <c r="CQ393"/>
  <c r="CP393"/>
  <c r="CO393"/>
  <c r="CQ392"/>
  <c r="CP392"/>
  <c r="CO392"/>
  <c r="CQ391"/>
  <c r="CP391"/>
  <c r="CO391"/>
  <c r="CQ390"/>
  <c r="CP390"/>
  <c r="CO390"/>
  <c r="CQ389"/>
  <c r="CP389"/>
  <c r="CO389"/>
  <c r="CQ388"/>
  <c r="CP388"/>
  <c r="CO388"/>
  <c r="CQ387"/>
  <c r="CP387"/>
  <c r="CO387"/>
  <c r="CQ386"/>
  <c r="CP386"/>
  <c r="CO386"/>
  <c r="CQ385"/>
  <c r="CP385"/>
  <c r="CO385"/>
  <c r="CQ384"/>
  <c r="CP384"/>
  <c r="CO384"/>
  <c r="CQ383"/>
  <c r="CP383"/>
  <c r="CO383"/>
  <c r="CQ382"/>
  <c r="CP382"/>
  <c r="CO382"/>
  <c r="CQ381"/>
  <c r="CP381"/>
  <c r="CO381"/>
  <c r="CQ380"/>
  <c r="CP380"/>
  <c r="CO380"/>
  <c r="CQ379"/>
  <c r="CP379"/>
  <c r="CO379"/>
  <c r="CQ378"/>
  <c r="CP378"/>
  <c r="CO378"/>
  <c r="CQ377"/>
  <c r="CP377"/>
  <c r="CO377"/>
  <c r="CQ376"/>
  <c r="CP376"/>
  <c r="CO376"/>
  <c r="CQ375"/>
  <c r="CP375"/>
  <c r="CO375"/>
  <c r="CQ374"/>
  <c r="CP374"/>
  <c r="CO374"/>
  <c r="CQ373"/>
  <c r="CP373"/>
  <c r="CO373"/>
  <c r="CQ372"/>
  <c r="CP372"/>
  <c r="CO372"/>
  <c r="CQ371"/>
  <c r="CP371"/>
  <c r="CO371"/>
  <c r="CQ370"/>
  <c r="CP370"/>
  <c r="CO370"/>
  <c r="CQ369"/>
  <c r="CP369"/>
  <c r="CO369"/>
  <c r="CQ368"/>
  <c r="CP368"/>
  <c r="CO368"/>
  <c r="CQ367"/>
  <c r="CP367"/>
  <c r="CO367"/>
  <c r="CQ366"/>
  <c r="CP366"/>
  <c r="CO366"/>
  <c r="CQ365"/>
  <c r="CP365"/>
  <c r="CO365"/>
  <c r="CQ364"/>
  <c r="CP364"/>
  <c r="CO364"/>
  <c r="CQ363"/>
  <c r="CP363"/>
  <c r="CO363"/>
  <c r="CQ362"/>
  <c r="CP362"/>
  <c r="CO362"/>
  <c r="CQ361"/>
  <c r="CP361"/>
  <c r="CO361"/>
  <c r="CQ360"/>
  <c r="CP360"/>
  <c r="CO360"/>
  <c r="CQ359"/>
  <c r="CP359"/>
  <c r="CO359"/>
  <c r="CQ358"/>
  <c r="CP358"/>
  <c r="CO358"/>
  <c r="CQ357"/>
  <c r="CP357"/>
  <c r="CO357"/>
  <c r="CQ356"/>
  <c r="CP356"/>
  <c r="CO356"/>
  <c r="CQ355"/>
  <c r="CP355"/>
  <c r="CO355"/>
  <c r="CQ354"/>
  <c r="CP354"/>
  <c r="CO354"/>
  <c r="CQ353"/>
  <c r="CP353"/>
  <c r="CO353"/>
  <c r="CQ352"/>
  <c r="CP352"/>
  <c r="CO352"/>
  <c r="CQ351"/>
  <c r="CP351"/>
  <c r="CO351"/>
  <c r="CQ350"/>
  <c r="CP350"/>
  <c r="CO350"/>
  <c r="CQ349"/>
  <c r="CP349"/>
  <c r="CO349"/>
  <c r="CQ348"/>
  <c r="CP348"/>
  <c r="CO348"/>
  <c r="CQ347"/>
  <c r="CP347"/>
  <c r="CO347"/>
  <c r="CQ346"/>
  <c r="CP346"/>
  <c r="CO346"/>
  <c r="CQ345"/>
  <c r="CP345"/>
  <c r="CO345"/>
  <c r="CQ344"/>
  <c r="CP344"/>
  <c r="CO344"/>
  <c r="CQ343"/>
  <c r="CP343"/>
  <c r="CO343"/>
  <c r="CQ342"/>
  <c r="CP342"/>
  <c r="CO342"/>
  <c r="CQ341"/>
  <c r="CP341"/>
  <c r="CO341"/>
  <c r="CQ340"/>
  <c r="CP340"/>
  <c r="CO340"/>
  <c r="CQ339"/>
  <c r="CP339"/>
  <c r="CO339"/>
  <c r="CQ338"/>
  <c r="CP338"/>
  <c r="CO338"/>
  <c r="CQ337"/>
  <c r="CP337"/>
  <c r="CO337"/>
  <c r="CQ336"/>
  <c r="CP336"/>
  <c r="CO336"/>
  <c r="CQ335"/>
  <c r="CP335"/>
  <c r="CO335"/>
  <c r="CQ334"/>
  <c r="CP334"/>
  <c r="CO334"/>
  <c r="CQ333"/>
  <c r="CP333"/>
  <c r="CO333"/>
  <c r="CQ332"/>
  <c r="CP332"/>
  <c r="CO332"/>
  <c r="CQ331"/>
  <c r="CP331"/>
  <c r="CO331"/>
  <c r="CQ330"/>
  <c r="CP330"/>
  <c r="CO330"/>
  <c r="CQ329"/>
  <c r="CP329"/>
  <c r="CO329"/>
  <c r="CQ328"/>
  <c r="CP328"/>
  <c r="CO328"/>
  <c r="CQ327"/>
  <c r="CP327"/>
  <c r="CO327"/>
  <c r="CQ326"/>
  <c r="CP326"/>
  <c r="CO326"/>
  <c r="CQ302"/>
  <c r="CP302"/>
  <c r="CO302"/>
  <c r="CQ301"/>
  <c r="CP301"/>
  <c r="CO301"/>
  <c r="CQ300"/>
  <c r="CP300"/>
  <c r="CO300"/>
  <c r="CQ299"/>
  <c r="CP299"/>
  <c r="CO299"/>
  <c r="CQ298"/>
  <c r="CP298"/>
  <c r="CO298"/>
  <c r="CQ297"/>
  <c r="CP297"/>
  <c r="CO297"/>
  <c r="CQ296"/>
  <c r="CP296"/>
  <c r="CO296"/>
  <c r="CQ295"/>
  <c r="CP295"/>
  <c r="CO295"/>
  <c r="CQ294"/>
  <c r="CP294"/>
  <c r="CO294"/>
  <c r="CQ293"/>
  <c r="CP293"/>
  <c r="CO293"/>
  <c r="CQ292"/>
  <c r="CP292"/>
  <c r="CO292"/>
  <c r="CQ291"/>
  <c r="CP291"/>
  <c r="CO291"/>
  <c r="CQ290"/>
  <c r="CP290"/>
  <c r="CO290"/>
  <c r="CQ289"/>
  <c r="CP289"/>
  <c r="CO289"/>
  <c r="CQ288"/>
  <c r="CP288"/>
  <c r="CO288"/>
  <c r="CQ287"/>
  <c r="CP287"/>
  <c r="CO287"/>
  <c r="CQ286"/>
  <c r="CP286"/>
  <c r="CO286"/>
  <c r="CQ285"/>
  <c r="CP285"/>
  <c r="CO285"/>
  <c r="CQ284"/>
  <c r="CP284"/>
  <c r="CO284"/>
  <c r="CQ283"/>
  <c r="CP283"/>
  <c r="CO283"/>
  <c r="CQ278"/>
  <c r="CP278"/>
  <c r="CO278"/>
  <c r="CQ282"/>
  <c r="CP282"/>
  <c r="CO282"/>
  <c r="CQ281"/>
  <c r="CP281"/>
  <c r="CO281"/>
  <c r="CQ280"/>
  <c r="CP280"/>
  <c r="CO280"/>
  <c r="CQ279"/>
  <c r="CP279"/>
  <c r="CO279"/>
  <c r="CQ277"/>
  <c r="CP277"/>
  <c r="CO277"/>
  <c r="CQ276"/>
  <c r="CP276"/>
  <c r="CO276"/>
  <c r="CQ210"/>
  <c r="CP210"/>
  <c r="CO210"/>
  <c r="CQ209"/>
  <c r="CP209"/>
  <c r="CO209"/>
  <c r="CQ208"/>
  <c r="CP208"/>
  <c r="CO208"/>
  <c r="CQ207"/>
  <c r="CP207"/>
  <c r="CO207"/>
  <c r="CQ206"/>
  <c r="CP206"/>
  <c r="CO206"/>
  <c r="CQ205"/>
  <c r="CP205"/>
  <c r="CO205"/>
  <c r="CQ204"/>
  <c r="CP204"/>
  <c r="CO204"/>
  <c r="CQ203"/>
  <c r="CP203"/>
  <c r="CO203"/>
  <c r="CQ202"/>
  <c r="CP202"/>
  <c r="CO202"/>
  <c r="CQ201"/>
  <c r="CP201"/>
  <c r="CO201"/>
  <c r="CQ200"/>
  <c r="CP200"/>
  <c r="CO200"/>
  <c r="CQ199"/>
  <c r="CP199"/>
  <c r="CO199"/>
  <c r="CQ198"/>
  <c r="CP198"/>
  <c r="CO198"/>
  <c r="CQ197"/>
  <c r="CP197"/>
  <c r="CO197"/>
  <c r="CQ196"/>
  <c r="CP196"/>
  <c r="CO196"/>
  <c r="CQ195"/>
  <c r="CP195"/>
  <c r="CO195"/>
  <c r="CQ194"/>
  <c r="CP194"/>
  <c r="CO194"/>
  <c r="CQ193"/>
  <c r="CP193"/>
  <c r="CO193"/>
  <c r="CQ192"/>
  <c r="CP192"/>
  <c r="CO192"/>
  <c r="CQ191"/>
  <c r="CP191"/>
  <c r="CO191"/>
  <c r="CQ190"/>
  <c r="CP190"/>
  <c r="CO190"/>
  <c r="CQ189"/>
  <c r="CP189"/>
  <c r="CO189"/>
  <c r="CQ188"/>
  <c r="CP188"/>
  <c r="CO188"/>
  <c r="CQ187"/>
  <c r="CP187"/>
  <c r="CO187"/>
  <c r="CQ186"/>
  <c r="CP186"/>
  <c r="CO186"/>
  <c r="CQ185"/>
  <c r="CP185"/>
  <c r="CO185"/>
  <c r="CQ184"/>
  <c r="CP184"/>
  <c r="CO184"/>
  <c r="CQ183"/>
  <c r="CP183"/>
  <c r="CO183"/>
  <c r="CQ182"/>
  <c r="CP182"/>
  <c r="CO182"/>
  <c r="CQ181"/>
  <c r="CP181"/>
  <c r="CO181"/>
  <c r="CQ180"/>
  <c r="CP180"/>
  <c r="CO180"/>
  <c r="CQ179"/>
  <c r="CP179"/>
  <c r="CO179"/>
  <c r="CQ178"/>
  <c r="CP178"/>
  <c r="CO178"/>
  <c r="CQ177"/>
  <c r="CP177"/>
  <c r="CO177"/>
  <c r="CQ176"/>
  <c r="CP176"/>
  <c r="CO176"/>
  <c r="CQ175"/>
  <c r="CP175"/>
  <c r="CO175"/>
  <c r="CQ174"/>
  <c r="CP174"/>
  <c r="CO174"/>
  <c r="CQ173"/>
  <c r="CP173"/>
  <c r="CO173"/>
  <c r="CQ172"/>
  <c r="CP172"/>
  <c r="CO172"/>
  <c r="CQ171"/>
  <c r="CP171"/>
  <c r="CO171"/>
  <c r="CQ170"/>
  <c r="CP170"/>
  <c r="CO170"/>
  <c r="CQ169"/>
  <c r="CP169"/>
  <c r="CO169"/>
  <c r="CQ168"/>
  <c r="CP168"/>
  <c r="CO168"/>
  <c r="CQ167"/>
  <c r="CP167"/>
  <c r="CO167"/>
  <c r="CQ166"/>
  <c r="CP166"/>
  <c r="CO166"/>
  <c r="CQ165"/>
  <c r="CP165"/>
  <c r="CO165"/>
  <c r="CQ164"/>
  <c r="CP164"/>
  <c r="CO164"/>
  <c r="CQ163"/>
  <c r="CP163"/>
  <c r="CO163"/>
  <c r="CQ162"/>
  <c r="CP162"/>
  <c r="CO162"/>
  <c r="CQ161"/>
  <c r="CP161"/>
  <c r="CO161"/>
  <c r="CQ160"/>
  <c r="CP160"/>
  <c r="CO160"/>
  <c r="CQ159"/>
  <c r="CP159"/>
  <c r="CO159"/>
  <c r="CQ158"/>
  <c r="CP158"/>
  <c r="CO158"/>
  <c r="CQ157"/>
  <c r="CP157"/>
  <c r="CO157"/>
  <c r="CQ156"/>
  <c r="CP156"/>
  <c r="CO156"/>
  <c r="CQ155"/>
  <c r="CP155"/>
  <c r="CO155"/>
  <c r="CQ154"/>
  <c r="CP154"/>
  <c r="CO154"/>
  <c r="CQ120"/>
  <c r="CP120"/>
  <c r="CO120"/>
  <c r="CQ119"/>
  <c r="CP119"/>
  <c r="CO119"/>
  <c r="CQ118"/>
  <c r="CP118"/>
  <c r="CO118"/>
  <c r="CQ117"/>
  <c r="CP117"/>
  <c r="CO117"/>
  <c r="CQ116"/>
  <c r="CP116"/>
  <c r="CO116"/>
  <c r="CQ106"/>
  <c r="CP106"/>
  <c r="CO106"/>
  <c r="CQ95"/>
  <c r="CP95"/>
  <c r="CO95"/>
  <c r="CQ115"/>
  <c r="CP115"/>
  <c r="CO115"/>
  <c r="CQ114"/>
  <c r="CP114"/>
  <c r="CO114"/>
  <c r="CQ113"/>
  <c r="CP113"/>
  <c r="CO113"/>
  <c r="CQ112"/>
  <c r="CP112"/>
  <c r="CO112"/>
  <c r="CQ111"/>
  <c r="CP111"/>
  <c r="CO111"/>
  <c r="CQ110"/>
  <c r="CP110"/>
  <c r="CO110"/>
  <c r="CQ109"/>
  <c r="CP109"/>
  <c r="CO109"/>
  <c r="CQ108"/>
  <c r="CP108"/>
  <c r="CO108"/>
  <c r="CQ107"/>
  <c r="CP107"/>
  <c r="CO107"/>
  <c r="CQ105"/>
  <c r="CP105"/>
  <c r="CO105"/>
  <c r="CQ104"/>
  <c r="CP104"/>
  <c r="CO104"/>
  <c r="CQ103"/>
  <c r="CP103"/>
  <c r="CO103"/>
  <c r="CQ102"/>
  <c r="CP102"/>
  <c r="CO102"/>
  <c r="CQ101"/>
  <c r="CP101"/>
  <c r="CO101"/>
  <c r="CQ100"/>
  <c r="CP100"/>
  <c r="CO100"/>
  <c r="CQ99"/>
  <c r="CP99"/>
  <c r="CO99"/>
  <c r="CQ98"/>
  <c r="CP98"/>
  <c r="CO98"/>
  <c r="CQ97"/>
  <c r="CP97"/>
  <c r="CO97"/>
  <c r="CQ96"/>
  <c r="CP96"/>
  <c r="CO96"/>
  <c r="CQ94"/>
  <c r="CP94"/>
  <c r="CO94"/>
  <c r="CQ93"/>
  <c r="CP93"/>
  <c r="CO93"/>
  <c r="CQ92"/>
  <c r="CP92"/>
  <c r="CO92"/>
  <c r="CQ91"/>
  <c r="CP91"/>
  <c r="CO91"/>
  <c r="CQ90"/>
  <c r="CP90"/>
  <c r="CO90"/>
  <c r="CQ89"/>
  <c r="CP89"/>
  <c r="CO89"/>
  <c r="CQ88"/>
  <c r="CP88"/>
  <c r="CO88"/>
  <c r="CQ87"/>
  <c r="CP87"/>
  <c r="CO87"/>
  <c r="CQ86"/>
  <c r="CP86"/>
  <c r="CO86"/>
  <c r="CQ85"/>
  <c r="CP85"/>
  <c r="CO85"/>
  <c r="CQ84"/>
  <c r="CP84"/>
  <c r="CO84"/>
  <c r="CQ83"/>
  <c r="CP83"/>
  <c r="CO83"/>
  <c r="CQ82"/>
  <c r="CP82"/>
  <c r="CO82"/>
  <c r="CQ81"/>
  <c r="CP81"/>
  <c r="CO81"/>
  <c r="CQ80"/>
  <c r="CP80"/>
  <c r="CO80"/>
  <c r="CQ79"/>
  <c r="CP79"/>
  <c r="CO79"/>
  <c r="CQ78"/>
  <c r="CP78"/>
  <c r="CO78"/>
  <c r="CQ77"/>
  <c r="CP77"/>
  <c r="CO77"/>
  <c r="CQ44"/>
  <c r="CP44"/>
  <c r="CO44"/>
  <c r="CQ43"/>
  <c r="CP43"/>
  <c r="CO43"/>
  <c r="CQ42"/>
  <c r="CP42"/>
  <c r="CO42"/>
  <c r="CQ41"/>
  <c r="CP41"/>
  <c r="CO41"/>
  <c r="CQ40"/>
  <c r="CP40"/>
  <c r="CO40"/>
  <c r="CQ39"/>
  <c r="CP39"/>
  <c r="CO39"/>
  <c r="CQ38"/>
  <c r="CP38"/>
  <c r="CO38"/>
  <c r="CQ37"/>
  <c r="CP37"/>
  <c r="CO37"/>
  <c r="CQ36"/>
  <c r="CP36"/>
  <c r="CO36"/>
  <c r="CQ35"/>
  <c r="CP35"/>
  <c r="CO35"/>
  <c r="CQ34"/>
  <c r="CP34"/>
  <c r="CO34"/>
  <c r="CQ33"/>
  <c r="CP33"/>
  <c r="CO33"/>
  <c r="CQ32"/>
  <c r="CP32"/>
  <c r="CO32"/>
  <c r="CQ31"/>
  <c r="CP31"/>
  <c r="CO31"/>
  <c r="CQ30"/>
  <c r="CP30"/>
  <c r="CO30"/>
  <c r="CQ29"/>
  <c r="CP29"/>
  <c r="CO29"/>
  <c r="CQ28"/>
  <c r="CP28"/>
  <c r="CO28"/>
  <c r="CQ27"/>
  <c r="CP27"/>
  <c r="CO27"/>
  <c r="CQ26"/>
  <c r="CP26"/>
  <c r="CO26"/>
  <c r="CQ25"/>
  <c r="CP25"/>
  <c r="CO25"/>
  <c r="CQ24"/>
  <c r="CP24"/>
  <c r="CO24"/>
  <c r="CQ23"/>
  <c r="CP23"/>
  <c r="CO23"/>
  <c r="CQ22"/>
  <c r="CP22"/>
  <c r="CO22"/>
  <c r="CQ21"/>
  <c r="CP21"/>
  <c r="CO21"/>
  <c r="CQ20"/>
  <c r="CP20"/>
  <c r="CO20"/>
  <c r="CQ19"/>
  <c r="CP19"/>
  <c r="CO19"/>
  <c r="CQ18"/>
  <c r="CP18"/>
  <c r="CO18"/>
  <c r="CQ17"/>
  <c r="CP17"/>
  <c r="CO17"/>
  <c r="CQ16"/>
  <c r="CP16"/>
  <c r="CO16"/>
  <c r="CQ15"/>
  <c r="CP15"/>
  <c r="CO15"/>
  <c r="CQ14"/>
  <c r="CP14"/>
  <c r="CO14"/>
  <c r="CQ13"/>
  <c r="CP13"/>
  <c r="CO13"/>
  <c r="CQ12"/>
  <c r="CP12"/>
  <c r="CO12"/>
  <c r="CQ11"/>
  <c r="CP11"/>
  <c r="CO11"/>
  <c r="CQ10"/>
  <c r="CP10"/>
  <c r="CO10"/>
  <c r="CQ9"/>
  <c r="CP9"/>
  <c r="CO9"/>
  <c r="CQ8"/>
  <c r="CP8"/>
  <c r="CO8"/>
  <c r="CQ7"/>
  <c r="CP7"/>
  <c r="CO7"/>
  <c r="CQ6"/>
  <c r="CP6"/>
  <c r="CO6"/>
  <c r="AO647"/>
  <c r="BR647" s="1"/>
  <c r="AN647"/>
  <c r="BQ647" s="1"/>
  <c r="AM647"/>
  <c r="BP647" s="1"/>
  <c r="AO646"/>
  <c r="BR646" s="1"/>
  <c r="AN646"/>
  <c r="BQ646" s="1"/>
  <c r="AM646"/>
  <c r="BP646" s="1"/>
  <c r="AO645"/>
  <c r="BR645" s="1"/>
  <c r="AN645"/>
  <c r="BQ645" s="1"/>
  <c r="AM645"/>
  <c r="BP645" s="1"/>
  <c r="AO644"/>
  <c r="BR644" s="1"/>
  <c r="AN644"/>
  <c r="BQ644" s="1"/>
  <c r="AM644"/>
  <c r="BP644" s="1"/>
  <c r="AO643"/>
  <c r="BR643" s="1"/>
  <c r="AN643"/>
  <c r="BQ643" s="1"/>
  <c r="AM643"/>
  <c r="BP643" s="1"/>
  <c r="AO641"/>
  <c r="BR641" s="1"/>
  <c r="AN641"/>
  <c r="BQ641" s="1"/>
  <c r="AM641"/>
  <c r="BP641" s="1"/>
  <c r="AO640"/>
  <c r="BR640" s="1"/>
  <c r="AN640"/>
  <c r="BQ640" s="1"/>
  <c r="AM640"/>
  <c r="BP640" s="1"/>
  <c r="AO639"/>
  <c r="BR639" s="1"/>
  <c r="AN639"/>
  <c r="BQ639" s="1"/>
  <c r="AM639"/>
  <c r="BP639" s="1"/>
  <c r="AO638"/>
  <c r="BR638" s="1"/>
  <c r="AN638"/>
  <c r="BQ638" s="1"/>
  <c r="AM638"/>
  <c r="BP638" s="1"/>
  <c r="AO637"/>
  <c r="BR637" s="1"/>
  <c r="AN637"/>
  <c r="BQ637" s="1"/>
  <c r="AM637"/>
  <c r="BP637" s="1"/>
  <c r="AO636"/>
  <c r="BR636" s="1"/>
  <c r="AN636"/>
  <c r="BQ636" s="1"/>
  <c r="AM636"/>
  <c r="BP636" s="1"/>
  <c r="AO635"/>
  <c r="BR635" s="1"/>
  <c r="AN635"/>
  <c r="BQ635" s="1"/>
  <c r="AM635"/>
  <c r="BP635" s="1"/>
  <c r="AO642"/>
  <c r="BR642" s="1"/>
  <c r="AN642"/>
  <c r="BQ642" s="1"/>
  <c r="AM642"/>
  <c r="BP642" s="1"/>
  <c r="AO634"/>
  <c r="BR634" s="1"/>
  <c r="AN634"/>
  <c r="BQ634" s="1"/>
  <c r="AM634"/>
  <c r="BP634" s="1"/>
  <c r="AO633"/>
  <c r="BR633" s="1"/>
  <c r="AN633"/>
  <c r="BQ633" s="1"/>
  <c r="AM633"/>
  <c r="BP633" s="1"/>
  <c r="AO632"/>
  <c r="BR632" s="1"/>
  <c r="AN632"/>
  <c r="BQ632" s="1"/>
  <c r="AM632"/>
  <c r="BP632" s="1"/>
  <c r="AO631"/>
  <c r="BR631" s="1"/>
  <c r="AN631"/>
  <c r="BQ631" s="1"/>
  <c r="AM631"/>
  <c r="BP631" s="1"/>
  <c r="AO630"/>
  <c r="BR630" s="1"/>
  <c r="AN630"/>
  <c r="BQ630" s="1"/>
  <c r="AM630"/>
  <c r="BP630" s="1"/>
  <c r="AO629"/>
  <c r="BR629" s="1"/>
  <c r="AN629"/>
  <c r="BQ629" s="1"/>
  <c r="AM629"/>
  <c r="BP629" s="1"/>
  <c r="AO628"/>
  <c r="BR628" s="1"/>
  <c r="AN628"/>
  <c r="BQ628" s="1"/>
  <c r="AM628"/>
  <c r="BP628" s="1"/>
  <c r="AO627"/>
  <c r="BR627" s="1"/>
  <c r="AN627"/>
  <c r="BQ627" s="1"/>
  <c r="AM627"/>
  <c r="BP627" s="1"/>
  <c r="AO626"/>
  <c r="BR626" s="1"/>
  <c r="AN626"/>
  <c r="BQ626" s="1"/>
  <c r="AM626"/>
  <c r="BP626" s="1"/>
  <c r="AO625"/>
  <c r="BR625" s="1"/>
  <c r="AN625"/>
  <c r="BQ625" s="1"/>
  <c r="AM625"/>
  <c r="BP625" s="1"/>
  <c r="AO624"/>
  <c r="BR624" s="1"/>
  <c r="AN624"/>
  <c r="BQ624" s="1"/>
  <c r="AM624"/>
  <c r="BP624" s="1"/>
  <c r="AO623"/>
  <c r="BR623" s="1"/>
  <c r="AN623"/>
  <c r="BQ623" s="1"/>
  <c r="AM623"/>
  <c r="BP623" s="1"/>
  <c r="AO622"/>
  <c r="BR622" s="1"/>
  <c r="AN622"/>
  <c r="BQ622" s="1"/>
  <c r="AM622"/>
  <c r="BP622" s="1"/>
  <c r="AO621"/>
  <c r="BR621" s="1"/>
  <c r="AN621"/>
  <c r="BQ621" s="1"/>
  <c r="AM621"/>
  <c r="BP621" s="1"/>
  <c r="AO620"/>
  <c r="BR620" s="1"/>
  <c r="AN620"/>
  <c r="BQ620" s="1"/>
  <c r="AM620"/>
  <c r="BP620" s="1"/>
  <c r="AO619"/>
  <c r="BR619" s="1"/>
  <c r="AN619"/>
  <c r="BQ619" s="1"/>
  <c r="AM619"/>
  <c r="BP619" s="1"/>
  <c r="AO618"/>
  <c r="BR618" s="1"/>
  <c r="AN618"/>
  <c r="BQ618" s="1"/>
  <c r="AM618"/>
  <c r="BP618" s="1"/>
  <c r="AO617"/>
  <c r="BR617" s="1"/>
  <c r="AN617"/>
  <c r="BQ617" s="1"/>
  <c r="AM617"/>
  <c r="BP617" s="1"/>
  <c r="AO616"/>
  <c r="BR616" s="1"/>
  <c r="AN616"/>
  <c r="BQ616" s="1"/>
  <c r="AM616"/>
  <c r="BP616" s="1"/>
  <c r="AO615"/>
  <c r="BR615" s="1"/>
  <c r="AN615"/>
  <c r="BQ615" s="1"/>
  <c r="AM615"/>
  <c r="BP615" s="1"/>
  <c r="AO614"/>
  <c r="BR614" s="1"/>
  <c r="AN614"/>
  <c r="BQ614" s="1"/>
  <c r="AM614"/>
  <c r="BP614" s="1"/>
  <c r="AO610"/>
  <c r="BR610" s="1"/>
  <c r="AN610"/>
  <c r="BQ610" s="1"/>
  <c r="AM610"/>
  <c r="BP610" s="1"/>
  <c r="AO613"/>
  <c r="BR613" s="1"/>
  <c r="AN613"/>
  <c r="BQ613" s="1"/>
  <c r="AM613"/>
  <c r="BP613" s="1"/>
  <c r="AO612"/>
  <c r="BR612" s="1"/>
  <c r="AN612"/>
  <c r="BQ612" s="1"/>
  <c r="AM612"/>
  <c r="BP612" s="1"/>
  <c r="AO611"/>
  <c r="BR611" s="1"/>
  <c r="AN611"/>
  <c r="BQ611" s="1"/>
  <c r="AM611"/>
  <c r="BP611" s="1"/>
  <c r="AO609"/>
  <c r="BR609" s="1"/>
  <c r="AN609"/>
  <c r="BQ609" s="1"/>
  <c r="AM609"/>
  <c r="BP609" s="1"/>
  <c r="AO608"/>
  <c r="BR608" s="1"/>
  <c r="AN608"/>
  <c r="BQ608" s="1"/>
  <c r="AM608"/>
  <c r="BP608" s="1"/>
  <c r="AO607"/>
  <c r="BR607" s="1"/>
  <c r="AN607"/>
  <c r="BQ607" s="1"/>
  <c r="AM607"/>
  <c r="BP607" s="1"/>
  <c r="AO606"/>
  <c r="BR606" s="1"/>
  <c r="AN606"/>
  <c r="BQ606" s="1"/>
  <c r="AM606"/>
  <c r="BP606" s="1"/>
  <c r="AO605"/>
  <c r="BR605" s="1"/>
  <c r="AN605"/>
  <c r="BQ605" s="1"/>
  <c r="AM605"/>
  <c r="BP605" s="1"/>
  <c r="AO604"/>
  <c r="BR604" s="1"/>
  <c r="AN604"/>
  <c r="BQ604" s="1"/>
  <c r="AM604"/>
  <c r="BP604" s="1"/>
  <c r="AO603"/>
  <c r="BR603" s="1"/>
  <c r="AN603"/>
  <c r="BQ603" s="1"/>
  <c r="AM603"/>
  <c r="BP603" s="1"/>
  <c r="AO602"/>
  <c r="BR602" s="1"/>
  <c r="AN602"/>
  <c r="BQ602" s="1"/>
  <c r="AM602"/>
  <c r="BP602" s="1"/>
  <c r="AO601"/>
  <c r="BR601" s="1"/>
  <c r="AN601"/>
  <c r="BQ601" s="1"/>
  <c r="AM601"/>
  <c r="BP601" s="1"/>
  <c r="AO600"/>
  <c r="BR600" s="1"/>
  <c r="AN600"/>
  <c r="BQ600" s="1"/>
  <c r="AM600"/>
  <c r="BP600" s="1"/>
  <c r="AO599"/>
  <c r="BR599" s="1"/>
  <c r="AN599"/>
  <c r="BQ599" s="1"/>
  <c r="AM599"/>
  <c r="BP599" s="1"/>
  <c r="AO598"/>
  <c r="BR598" s="1"/>
  <c r="AN598"/>
  <c r="BQ598" s="1"/>
  <c r="AM598"/>
  <c r="BP598" s="1"/>
  <c r="AO597"/>
  <c r="BR597" s="1"/>
  <c r="AN597"/>
  <c r="BQ597" s="1"/>
  <c r="AM597"/>
  <c r="BP597" s="1"/>
  <c r="AO596"/>
  <c r="BR596" s="1"/>
  <c r="AN596"/>
  <c r="BQ596" s="1"/>
  <c r="AM596"/>
  <c r="BP596" s="1"/>
  <c r="AO595"/>
  <c r="BR595" s="1"/>
  <c r="AN595"/>
  <c r="BQ595" s="1"/>
  <c r="AM595"/>
  <c r="BP595" s="1"/>
  <c r="AO594"/>
  <c r="BR594" s="1"/>
  <c r="AN594"/>
  <c r="BQ594" s="1"/>
  <c r="AM594"/>
  <c r="BP594" s="1"/>
  <c r="AO593"/>
  <c r="BR593" s="1"/>
  <c r="AN593"/>
  <c r="BQ593" s="1"/>
  <c r="AM593"/>
  <c r="BP593" s="1"/>
  <c r="AO592"/>
  <c r="BR592" s="1"/>
  <c r="AN592"/>
  <c r="BQ592" s="1"/>
  <c r="AM592"/>
  <c r="BP592" s="1"/>
  <c r="AO591"/>
  <c r="BR591" s="1"/>
  <c r="AN591"/>
  <c r="BQ591" s="1"/>
  <c r="AM591"/>
  <c r="BP591" s="1"/>
  <c r="AO590"/>
  <c r="BR590" s="1"/>
  <c r="AN590"/>
  <c r="BQ590" s="1"/>
  <c r="AM590"/>
  <c r="BP590" s="1"/>
  <c r="AO589"/>
  <c r="BR589" s="1"/>
  <c r="AN589"/>
  <c r="BQ589" s="1"/>
  <c r="AM589"/>
  <c r="BP589" s="1"/>
  <c r="AO588"/>
  <c r="BR588" s="1"/>
  <c r="AN588"/>
  <c r="BQ588" s="1"/>
  <c r="AM588"/>
  <c r="BP588" s="1"/>
  <c r="AO587"/>
  <c r="BR587" s="1"/>
  <c r="AN587"/>
  <c r="BQ587" s="1"/>
  <c r="AM587"/>
  <c r="BP587" s="1"/>
  <c r="AO586"/>
  <c r="BR586" s="1"/>
  <c r="AN586"/>
  <c r="BQ586" s="1"/>
  <c r="AM586"/>
  <c r="BP586" s="1"/>
  <c r="AO585"/>
  <c r="BR585" s="1"/>
  <c r="AN585"/>
  <c r="BQ585" s="1"/>
  <c r="AM585"/>
  <c r="BP585" s="1"/>
  <c r="AO584"/>
  <c r="BR584" s="1"/>
  <c r="AN584"/>
  <c r="BQ584" s="1"/>
  <c r="AM584"/>
  <c r="BP584" s="1"/>
  <c r="AO583"/>
  <c r="BR583" s="1"/>
  <c r="AN583"/>
  <c r="BQ583" s="1"/>
  <c r="AM583"/>
  <c r="BP583" s="1"/>
  <c r="AO582"/>
  <c r="BR582" s="1"/>
  <c r="AN582"/>
  <c r="BQ582" s="1"/>
  <c r="AM582"/>
  <c r="BP582" s="1"/>
  <c r="AO581"/>
  <c r="BR581" s="1"/>
  <c r="AN581"/>
  <c r="BQ581" s="1"/>
  <c r="AM581"/>
  <c r="BP581" s="1"/>
  <c r="AO580"/>
  <c r="BR580" s="1"/>
  <c r="AN580"/>
  <c r="BQ580" s="1"/>
  <c r="AM580"/>
  <c r="BP580" s="1"/>
  <c r="AO579"/>
  <c r="BR579" s="1"/>
  <c r="AN579"/>
  <c r="BQ579" s="1"/>
  <c r="AM579"/>
  <c r="BP579" s="1"/>
  <c r="AO578"/>
  <c r="BR578" s="1"/>
  <c r="AN578"/>
  <c r="BQ578" s="1"/>
  <c r="AM578"/>
  <c r="BP578" s="1"/>
  <c r="AO577"/>
  <c r="BR577" s="1"/>
  <c r="AN577"/>
  <c r="BQ577" s="1"/>
  <c r="AM577"/>
  <c r="BP577" s="1"/>
  <c r="AO576"/>
  <c r="BR576" s="1"/>
  <c r="AN576"/>
  <c r="BQ576" s="1"/>
  <c r="AM576"/>
  <c r="BP576" s="1"/>
  <c r="AO575"/>
  <c r="BR575" s="1"/>
  <c r="AN575"/>
  <c r="BQ575" s="1"/>
  <c r="AM575"/>
  <c r="BP575" s="1"/>
  <c r="AO574"/>
  <c r="BR574" s="1"/>
  <c r="AN574"/>
  <c r="BQ574" s="1"/>
  <c r="AM574"/>
  <c r="BP574" s="1"/>
  <c r="AO573"/>
  <c r="BR573" s="1"/>
  <c r="AN573"/>
  <c r="BQ573" s="1"/>
  <c r="AM573"/>
  <c r="BP573" s="1"/>
  <c r="AO572"/>
  <c r="BR572" s="1"/>
  <c r="AN572"/>
  <c r="BQ572" s="1"/>
  <c r="AM572"/>
  <c r="BP572" s="1"/>
  <c r="AO571"/>
  <c r="BR571" s="1"/>
  <c r="AN571"/>
  <c r="BQ571" s="1"/>
  <c r="AM571"/>
  <c r="BP571" s="1"/>
  <c r="AO570"/>
  <c r="BR570" s="1"/>
  <c r="AN570"/>
  <c r="BQ570" s="1"/>
  <c r="AM570"/>
  <c r="BP570" s="1"/>
  <c r="AO569"/>
  <c r="BR569" s="1"/>
  <c r="AN569"/>
  <c r="BQ569" s="1"/>
  <c r="AM569"/>
  <c r="BP569" s="1"/>
  <c r="AO568"/>
  <c r="BR568" s="1"/>
  <c r="AN568"/>
  <c r="BQ568" s="1"/>
  <c r="AM568"/>
  <c r="BP568" s="1"/>
  <c r="AO567"/>
  <c r="BR567" s="1"/>
  <c r="AN567"/>
  <c r="BQ567" s="1"/>
  <c r="AM567"/>
  <c r="BP567" s="1"/>
  <c r="AO566"/>
  <c r="BR566" s="1"/>
  <c r="AN566"/>
  <c r="BQ566" s="1"/>
  <c r="AM566"/>
  <c r="BP566" s="1"/>
  <c r="AO565"/>
  <c r="BR565" s="1"/>
  <c r="AN565"/>
  <c r="BQ565" s="1"/>
  <c r="AM565"/>
  <c r="BP565" s="1"/>
  <c r="AO564"/>
  <c r="BR564" s="1"/>
  <c r="AN564"/>
  <c r="BQ564" s="1"/>
  <c r="AM564"/>
  <c r="BP564" s="1"/>
  <c r="AO563"/>
  <c r="BR563" s="1"/>
  <c r="AN563"/>
  <c r="BQ563" s="1"/>
  <c r="AM563"/>
  <c r="BP563" s="1"/>
  <c r="AO562"/>
  <c r="BR562" s="1"/>
  <c r="AN562"/>
  <c r="BQ562" s="1"/>
  <c r="AM562"/>
  <c r="BP562" s="1"/>
  <c r="AO561"/>
  <c r="BR561" s="1"/>
  <c r="AN561"/>
  <c r="BQ561" s="1"/>
  <c r="AM561"/>
  <c r="BP561" s="1"/>
  <c r="AO560"/>
  <c r="BR560" s="1"/>
  <c r="AN560"/>
  <c r="BQ560" s="1"/>
  <c r="AM560"/>
  <c r="BP560" s="1"/>
  <c r="AO559"/>
  <c r="BR559" s="1"/>
  <c r="AN559"/>
  <c r="BQ559" s="1"/>
  <c r="AM559"/>
  <c r="BP559" s="1"/>
  <c r="AO558"/>
  <c r="BR558" s="1"/>
  <c r="AN558"/>
  <c r="BQ558" s="1"/>
  <c r="AM558"/>
  <c r="BP558" s="1"/>
  <c r="AO557"/>
  <c r="BR557" s="1"/>
  <c r="AN557"/>
  <c r="BQ557" s="1"/>
  <c r="AM557"/>
  <c r="BP557" s="1"/>
  <c r="AO556"/>
  <c r="BR556" s="1"/>
  <c r="AN556"/>
  <c r="BQ556" s="1"/>
  <c r="AM556"/>
  <c r="BP556" s="1"/>
  <c r="AO555"/>
  <c r="BR555" s="1"/>
  <c r="AN555"/>
  <c r="BQ555" s="1"/>
  <c r="AM555"/>
  <c r="BP555" s="1"/>
  <c r="AO554"/>
  <c r="BR554" s="1"/>
  <c r="AN554"/>
  <c r="BQ554" s="1"/>
  <c r="AM554"/>
  <c r="BP554" s="1"/>
  <c r="AO553"/>
  <c r="BR553" s="1"/>
  <c r="AN553"/>
  <c r="BQ553" s="1"/>
  <c r="AM553"/>
  <c r="BP553" s="1"/>
  <c r="AO552"/>
  <c r="BR552" s="1"/>
  <c r="AN552"/>
  <c r="BQ552" s="1"/>
  <c r="AM552"/>
  <c r="BP552" s="1"/>
  <c r="AO551"/>
  <c r="BR551" s="1"/>
  <c r="AN551"/>
  <c r="BQ551" s="1"/>
  <c r="AM551"/>
  <c r="BP551" s="1"/>
  <c r="AO550"/>
  <c r="BR550" s="1"/>
  <c r="AN550"/>
  <c r="BQ550" s="1"/>
  <c r="AM550"/>
  <c r="BP550" s="1"/>
  <c r="AO549"/>
  <c r="BR549" s="1"/>
  <c r="AN549"/>
  <c r="BQ549" s="1"/>
  <c r="AM549"/>
  <c r="BP549" s="1"/>
  <c r="AO548"/>
  <c r="BR548" s="1"/>
  <c r="AN548"/>
  <c r="BQ548" s="1"/>
  <c r="AM548"/>
  <c r="BP548" s="1"/>
  <c r="AO547"/>
  <c r="BR547" s="1"/>
  <c r="AN547"/>
  <c r="BQ547" s="1"/>
  <c r="AM547"/>
  <c r="BP547" s="1"/>
  <c r="AO546"/>
  <c r="BR546" s="1"/>
  <c r="AN546"/>
  <c r="BQ546" s="1"/>
  <c r="AM546"/>
  <c r="BP546" s="1"/>
  <c r="AO545"/>
  <c r="BR545" s="1"/>
  <c r="AN545"/>
  <c r="BQ545" s="1"/>
  <c r="AM545"/>
  <c r="BP545" s="1"/>
  <c r="AO544"/>
  <c r="BR544" s="1"/>
  <c r="AN544"/>
  <c r="BQ544" s="1"/>
  <c r="AM544"/>
  <c r="BP544" s="1"/>
  <c r="AO543"/>
  <c r="BR543" s="1"/>
  <c r="AN543"/>
  <c r="BQ543" s="1"/>
  <c r="AM543"/>
  <c r="BP543" s="1"/>
  <c r="AO542"/>
  <c r="BR542" s="1"/>
  <c r="AN542"/>
  <c r="BQ542" s="1"/>
  <c r="AM542"/>
  <c r="BP542" s="1"/>
  <c r="AO541"/>
  <c r="BR541" s="1"/>
  <c r="AN541"/>
  <c r="BQ541" s="1"/>
  <c r="AM541"/>
  <c r="BP541" s="1"/>
  <c r="AO540"/>
  <c r="BR540" s="1"/>
  <c r="AN540"/>
  <c r="BQ540" s="1"/>
  <c r="AM540"/>
  <c r="BP540" s="1"/>
  <c r="AO539"/>
  <c r="BR539" s="1"/>
  <c r="AN539"/>
  <c r="BQ539" s="1"/>
  <c r="AM539"/>
  <c r="BP539" s="1"/>
  <c r="AO538"/>
  <c r="BR538" s="1"/>
  <c r="AN538"/>
  <c r="BQ538" s="1"/>
  <c r="AM538"/>
  <c r="BP538" s="1"/>
  <c r="AO537"/>
  <c r="BR537" s="1"/>
  <c r="AN537"/>
  <c r="BQ537" s="1"/>
  <c r="AM537"/>
  <c r="BP537" s="1"/>
  <c r="AO536"/>
  <c r="BR536" s="1"/>
  <c r="AN536"/>
  <c r="BQ536" s="1"/>
  <c r="AM536"/>
  <c r="BP536" s="1"/>
  <c r="AO535"/>
  <c r="BR535" s="1"/>
  <c r="AN535"/>
  <c r="BQ535" s="1"/>
  <c r="AM535"/>
  <c r="BP535" s="1"/>
  <c r="AO534"/>
  <c r="BR534" s="1"/>
  <c r="AN534"/>
  <c r="BQ534" s="1"/>
  <c r="AM534"/>
  <c r="BP534" s="1"/>
  <c r="AO533"/>
  <c r="BR533" s="1"/>
  <c r="AN533"/>
  <c r="BQ533" s="1"/>
  <c r="AM533"/>
  <c r="BP533" s="1"/>
  <c r="AO532"/>
  <c r="BR532" s="1"/>
  <c r="AN532"/>
  <c r="BQ532" s="1"/>
  <c r="AM532"/>
  <c r="BP532" s="1"/>
  <c r="AO531"/>
  <c r="BR531" s="1"/>
  <c r="AN531"/>
  <c r="BQ531" s="1"/>
  <c r="AM531"/>
  <c r="BP531" s="1"/>
  <c r="AO530"/>
  <c r="BR530" s="1"/>
  <c r="AN530"/>
  <c r="BQ530" s="1"/>
  <c r="AM530"/>
  <c r="BP530" s="1"/>
  <c r="AO515"/>
  <c r="BR515" s="1"/>
  <c r="AN515"/>
  <c r="BQ515" s="1"/>
  <c r="AM515"/>
  <c r="BP515" s="1"/>
  <c r="AO529"/>
  <c r="BR529" s="1"/>
  <c r="AN529"/>
  <c r="BQ529" s="1"/>
  <c r="AM529"/>
  <c r="BP529" s="1"/>
  <c r="AO528"/>
  <c r="BR528" s="1"/>
  <c r="AN528"/>
  <c r="BQ528" s="1"/>
  <c r="AM528"/>
  <c r="BP528" s="1"/>
  <c r="AO527"/>
  <c r="BR527" s="1"/>
  <c r="AN527"/>
  <c r="BQ527" s="1"/>
  <c r="AM527"/>
  <c r="BP527" s="1"/>
  <c r="AO526"/>
  <c r="BR526" s="1"/>
  <c r="AN526"/>
  <c r="BQ526" s="1"/>
  <c r="AM526"/>
  <c r="BP526" s="1"/>
  <c r="AO525"/>
  <c r="BR525" s="1"/>
  <c r="AN525"/>
  <c r="BQ525" s="1"/>
  <c r="AM525"/>
  <c r="BP525" s="1"/>
  <c r="AO524"/>
  <c r="BR524" s="1"/>
  <c r="AN524"/>
  <c r="BQ524" s="1"/>
  <c r="AM524"/>
  <c r="BP524" s="1"/>
  <c r="AO523"/>
  <c r="BR523" s="1"/>
  <c r="AN523"/>
  <c r="BQ523" s="1"/>
  <c r="AM523"/>
  <c r="BP523" s="1"/>
  <c r="AO522"/>
  <c r="BR522" s="1"/>
  <c r="AN522"/>
  <c r="BQ522" s="1"/>
  <c r="AM522"/>
  <c r="BP522" s="1"/>
  <c r="AO521"/>
  <c r="BR521" s="1"/>
  <c r="AN521"/>
  <c r="BQ521" s="1"/>
  <c r="AM521"/>
  <c r="BP521" s="1"/>
  <c r="AO520"/>
  <c r="BR520" s="1"/>
  <c r="AN520"/>
  <c r="BQ520" s="1"/>
  <c r="AM520"/>
  <c r="BP520" s="1"/>
  <c r="AO519"/>
  <c r="BR519" s="1"/>
  <c r="AN519"/>
  <c r="BQ519" s="1"/>
  <c r="AM519"/>
  <c r="BP519" s="1"/>
  <c r="AO518"/>
  <c r="BR518" s="1"/>
  <c r="AN518"/>
  <c r="BQ518" s="1"/>
  <c r="AM518"/>
  <c r="BP518" s="1"/>
  <c r="AO517"/>
  <c r="BR517" s="1"/>
  <c r="AN517"/>
  <c r="BQ517" s="1"/>
  <c r="AM517"/>
  <c r="BP517" s="1"/>
  <c r="AO516"/>
  <c r="BR516" s="1"/>
  <c r="AN516"/>
  <c r="BQ516" s="1"/>
  <c r="AM516"/>
  <c r="BP516" s="1"/>
  <c r="AO511"/>
  <c r="BR511" s="1"/>
  <c r="AN511"/>
  <c r="BQ511" s="1"/>
  <c r="AM511"/>
  <c r="BP511" s="1"/>
  <c r="AO514"/>
  <c r="BR514" s="1"/>
  <c r="AN514"/>
  <c r="BQ514" s="1"/>
  <c r="AM514"/>
  <c r="BP514" s="1"/>
  <c r="AO513"/>
  <c r="BR513" s="1"/>
  <c r="AN513"/>
  <c r="BQ513" s="1"/>
  <c r="AM513"/>
  <c r="BP513" s="1"/>
  <c r="AO512"/>
  <c r="BR512" s="1"/>
  <c r="AN512"/>
  <c r="BQ512" s="1"/>
  <c r="AM512"/>
  <c r="BP512" s="1"/>
  <c r="AO510"/>
  <c r="BR510" s="1"/>
  <c r="AN510"/>
  <c r="BQ510" s="1"/>
  <c r="AM510"/>
  <c r="BP510" s="1"/>
  <c r="AO509"/>
  <c r="BR509" s="1"/>
  <c r="AN509"/>
  <c r="BQ509" s="1"/>
  <c r="AM509"/>
  <c r="BP509" s="1"/>
  <c r="AO508"/>
  <c r="BR508" s="1"/>
  <c r="AN508"/>
  <c r="BQ508" s="1"/>
  <c r="AM508"/>
  <c r="BP508" s="1"/>
  <c r="AO507"/>
  <c r="BR507" s="1"/>
  <c r="AN507"/>
  <c r="BQ507" s="1"/>
  <c r="AM507"/>
  <c r="BP507" s="1"/>
  <c r="AO506"/>
  <c r="BR506" s="1"/>
  <c r="AN506"/>
  <c r="BQ506" s="1"/>
  <c r="AM506"/>
  <c r="BP506" s="1"/>
  <c r="AO505"/>
  <c r="BR505" s="1"/>
  <c r="AN505"/>
  <c r="BQ505" s="1"/>
  <c r="AM505"/>
  <c r="BP505" s="1"/>
  <c r="AO504"/>
  <c r="BR504" s="1"/>
  <c r="AN504"/>
  <c r="BQ504" s="1"/>
  <c r="AM504"/>
  <c r="BP504" s="1"/>
  <c r="AO503"/>
  <c r="BR503" s="1"/>
  <c r="AN503"/>
  <c r="BQ503" s="1"/>
  <c r="AM503"/>
  <c r="BP503" s="1"/>
  <c r="AO502"/>
  <c r="BR502" s="1"/>
  <c r="AN502"/>
  <c r="BQ502" s="1"/>
  <c r="AM502"/>
  <c r="BP502" s="1"/>
  <c r="AO501"/>
  <c r="BR501" s="1"/>
  <c r="AN501"/>
  <c r="BQ501" s="1"/>
  <c r="AM501"/>
  <c r="BP501" s="1"/>
  <c r="AO500"/>
  <c r="BR500" s="1"/>
  <c r="AN500"/>
  <c r="BQ500" s="1"/>
  <c r="AM500"/>
  <c r="BP500" s="1"/>
  <c r="AO499"/>
  <c r="BR499" s="1"/>
  <c r="AN499"/>
  <c r="BQ499" s="1"/>
  <c r="AM499"/>
  <c r="BP499" s="1"/>
  <c r="AO498"/>
  <c r="BR498" s="1"/>
  <c r="AN498"/>
  <c r="BQ498" s="1"/>
  <c r="AM498"/>
  <c r="BP498" s="1"/>
  <c r="AO497"/>
  <c r="BR497" s="1"/>
  <c r="AN497"/>
  <c r="BQ497" s="1"/>
  <c r="AM497"/>
  <c r="BP497" s="1"/>
  <c r="AO496"/>
  <c r="BR496" s="1"/>
  <c r="AN496"/>
  <c r="BQ496" s="1"/>
  <c r="AM496"/>
  <c r="BP496" s="1"/>
  <c r="AO495"/>
  <c r="BR495" s="1"/>
  <c r="AN495"/>
  <c r="BQ495" s="1"/>
  <c r="AM495"/>
  <c r="BP495" s="1"/>
  <c r="AO494"/>
  <c r="BR494" s="1"/>
  <c r="AN494"/>
  <c r="BQ494" s="1"/>
  <c r="AM494"/>
  <c r="BP494" s="1"/>
  <c r="AO493"/>
  <c r="BR493" s="1"/>
  <c r="AN493"/>
  <c r="BQ493" s="1"/>
  <c r="AM493"/>
  <c r="BP493" s="1"/>
  <c r="AO492"/>
  <c r="BR492" s="1"/>
  <c r="AN492"/>
  <c r="BQ492" s="1"/>
  <c r="AM492"/>
  <c r="BP492" s="1"/>
  <c r="AO491"/>
  <c r="BR491" s="1"/>
  <c r="AN491"/>
  <c r="BQ491" s="1"/>
  <c r="AM491"/>
  <c r="BP491" s="1"/>
  <c r="AO490"/>
  <c r="BR490" s="1"/>
  <c r="AN490"/>
  <c r="BQ490" s="1"/>
  <c r="AM490"/>
  <c r="BP490" s="1"/>
  <c r="AO489"/>
  <c r="BR489" s="1"/>
  <c r="AN489"/>
  <c r="BQ489" s="1"/>
  <c r="AM489"/>
  <c r="BP489" s="1"/>
  <c r="AO488"/>
  <c r="BR488" s="1"/>
  <c r="AN488"/>
  <c r="BQ488" s="1"/>
  <c r="AM488"/>
  <c r="BP488" s="1"/>
  <c r="AO487"/>
  <c r="BR487" s="1"/>
  <c r="AN487"/>
  <c r="BQ487" s="1"/>
  <c r="AM487"/>
  <c r="BP487" s="1"/>
  <c r="AO486"/>
  <c r="BR486" s="1"/>
  <c r="AN486"/>
  <c r="BQ486" s="1"/>
  <c r="AM486"/>
  <c r="BP486" s="1"/>
  <c r="AO485"/>
  <c r="BR485" s="1"/>
  <c r="AN485"/>
  <c r="BQ485" s="1"/>
  <c r="AM485"/>
  <c r="BP485" s="1"/>
  <c r="AO484"/>
  <c r="BR484" s="1"/>
  <c r="AN484"/>
  <c r="BQ484" s="1"/>
  <c r="AM484"/>
  <c r="BP484" s="1"/>
  <c r="AO483"/>
  <c r="BR483" s="1"/>
  <c r="AN483"/>
  <c r="BQ483" s="1"/>
  <c r="AM483"/>
  <c r="BP483" s="1"/>
  <c r="AO482"/>
  <c r="BR482" s="1"/>
  <c r="AN482"/>
  <c r="BQ482" s="1"/>
  <c r="AM482"/>
  <c r="BP482" s="1"/>
  <c r="AO481"/>
  <c r="BR481" s="1"/>
  <c r="AN481"/>
  <c r="BQ481" s="1"/>
  <c r="AM481"/>
  <c r="BP481" s="1"/>
  <c r="AO480"/>
  <c r="BR480" s="1"/>
  <c r="AN480"/>
  <c r="BQ480" s="1"/>
  <c r="AM480"/>
  <c r="BP480" s="1"/>
  <c r="AO479"/>
  <c r="BR479" s="1"/>
  <c r="AN479"/>
  <c r="BQ479" s="1"/>
  <c r="AM479"/>
  <c r="BP479" s="1"/>
  <c r="AO478"/>
  <c r="BR478" s="1"/>
  <c r="AN478"/>
  <c r="BQ478" s="1"/>
  <c r="AM478"/>
  <c r="BP478" s="1"/>
  <c r="AO477"/>
  <c r="BR477" s="1"/>
  <c r="AN477"/>
  <c r="BQ477" s="1"/>
  <c r="AM477"/>
  <c r="BP477" s="1"/>
  <c r="AO476"/>
  <c r="BR476" s="1"/>
  <c r="AN476"/>
  <c r="BQ476" s="1"/>
  <c r="AM476"/>
  <c r="BP476" s="1"/>
  <c r="AO475"/>
  <c r="BR475" s="1"/>
  <c r="AN475"/>
  <c r="BQ475" s="1"/>
  <c r="AM475"/>
  <c r="BP475" s="1"/>
  <c r="AO474"/>
  <c r="BR474" s="1"/>
  <c r="AN474"/>
  <c r="BQ474" s="1"/>
  <c r="AM474"/>
  <c r="BP474" s="1"/>
  <c r="AO473"/>
  <c r="BR473" s="1"/>
  <c r="AN473"/>
  <c r="BQ473" s="1"/>
  <c r="AM473"/>
  <c r="BP473" s="1"/>
  <c r="AO472"/>
  <c r="BR472" s="1"/>
  <c r="AN472"/>
  <c r="BQ472" s="1"/>
  <c r="AM472"/>
  <c r="BP472" s="1"/>
  <c r="AO471"/>
  <c r="BR471" s="1"/>
  <c r="AN471"/>
  <c r="BQ471" s="1"/>
  <c r="AM471"/>
  <c r="BP471" s="1"/>
  <c r="AO470"/>
  <c r="BR470" s="1"/>
  <c r="AN470"/>
  <c r="BQ470" s="1"/>
  <c r="AM470"/>
  <c r="BP470" s="1"/>
  <c r="AO469"/>
  <c r="BR469" s="1"/>
  <c r="AN469"/>
  <c r="BQ469" s="1"/>
  <c r="AM469"/>
  <c r="BP469" s="1"/>
  <c r="AO468"/>
  <c r="BR468" s="1"/>
  <c r="AN468"/>
  <c r="BQ468" s="1"/>
  <c r="AM468"/>
  <c r="BP468" s="1"/>
  <c r="AO467"/>
  <c r="BR467" s="1"/>
  <c r="AN467"/>
  <c r="BQ467" s="1"/>
  <c r="AM467"/>
  <c r="BP467" s="1"/>
  <c r="AO466"/>
  <c r="BR466" s="1"/>
  <c r="AN466"/>
  <c r="BQ466" s="1"/>
  <c r="AM466"/>
  <c r="BP466" s="1"/>
  <c r="AO465"/>
  <c r="BR465" s="1"/>
  <c r="AN465"/>
  <c r="BQ465" s="1"/>
  <c r="AM465"/>
  <c r="BP465" s="1"/>
  <c r="AO464"/>
  <c r="BR464" s="1"/>
  <c r="AN464"/>
  <c r="BQ464" s="1"/>
  <c r="AM464"/>
  <c r="BP464" s="1"/>
  <c r="AO463"/>
  <c r="BR463" s="1"/>
  <c r="AN463"/>
  <c r="BQ463" s="1"/>
  <c r="AM463"/>
  <c r="BP463" s="1"/>
  <c r="AO462"/>
  <c r="BR462" s="1"/>
  <c r="AN462"/>
  <c r="BQ462" s="1"/>
  <c r="AM462"/>
  <c r="BP462" s="1"/>
  <c r="AO461"/>
  <c r="BR461" s="1"/>
  <c r="AN461"/>
  <c r="BQ461" s="1"/>
  <c r="AM461"/>
  <c r="BP461" s="1"/>
  <c r="AO460"/>
  <c r="BR460" s="1"/>
  <c r="AN460"/>
  <c r="BQ460" s="1"/>
  <c r="AM460"/>
  <c r="BP460" s="1"/>
  <c r="AO459"/>
  <c r="BR459" s="1"/>
  <c r="AN459"/>
  <c r="BQ459" s="1"/>
  <c r="AM459"/>
  <c r="BP459" s="1"/>
  <c r="AO458"/>
  <c r="BR458" s="1"/>
  <c r="AN458"/>
  <c r="BQ458" s="1"/>
  <c r="AM458"/>
  <c r="BP458" s="1"/>
  <c r="AO457"/>
  <c r="BR457" s="1"/>
  <c r="AN457"/>
  <c r="BQ457" s="1"/>
  <c r="AM457"/>
  <c r="BP457" s="1"/>
  <c r="AO456"/>
  <c r="BR456" s="1"/>
  <c r="AN456"/>
  <c r="BQ456" s="1"/>
  <c r="AM456"/>
  <c r="BP456" s="1"/>
  <c r="AO455"/>
  <c r="BR455" s="1"/>
  <c r="AN455"/>
  <c r="BQ455" s="1"/>
  <c r="AM455"/>
  <c r="BP455" s="1"/>
  <c r="AO454"/>
  <c r="BR454" s="1"/>
  <c r="AN454"/>
  <c r="BQ454" s="1"/>
  <c r="AM454"/>
  <c r="BP454" s="1"/>
  <c r="AO453"/>
  <c r="BR453" s="1"/>
  <c r="AN453"/>
  <c r="BQ453" s="1"/>
  <c r="AM453"/>
  <c r="BP453" s="1"/>
  <c r="AO452"/>
  <c r="BR452" s="1"/>
  <c r="AN452"/>
  <c r="BQ452" s="1"/>
  <c r="AM452"/>
  <c r="BP452" s="1"/>
  <c r="AO451"/>
  <c r="BR451" s="1"/>
  <c r="AN451"/>
  <c r="BQ451" s="1"/>
  <c r="AM451"/>
  <c r="BP451" s="1"/>
  <c r="AO450"/>
  <c r="BR450" s="1"/>
  <c r="AN450"/>
  <c r="BQ450" s="1"/>
  <c r="AM450"/>
  <c r="BP450" s="1"/>
  <c r="AO449"/>
  <c r="BR449" s="1"/>
  <c r="AN449"/>
  <c r="BQ449" s="1"/>
  <c r="AM449"/>
  <c r="BP449" s="1"/>
  <c r="AO448"/>
  <c r="BR448" s="1"/>
  <c r="AN448"/>
  <c r="BQ448" s="1"/>
  <c r="AM448"/>
  <c r="BP448" s="1"/>
  <c r="AO447"/>
  <c r="BR447" s="1"/>
  <c r="AN447"/>
  <c r="BQ447" s="1"/>
  <c r="AM447"/>
  <c r="BP447" s="1"/>
  <c r="AO446"/>
  <c r="BR446" s="1"/>
  <c r="AN446"/>
  <c r="BQ446" s="1"/>
  <c r="AM446"/>
  <c r="BP446" s="1"/>
  <c r="AO445"/>
  <c r="BR445" s="1"/>
  <c r="AN445"/>
  <c r="BQ445" s="1"/>
  <c r="AM445"/>
  <c r="BP445" s="1"/>
  <c r="AO444"/>
  <c r="BR444" s="1"/>
  <c r="AN444"/>
  <c r="BQ444" s="1"/>
  <c r="AM444"/>
  <c r="BP444" s="1"/>
  <c r="AO443"/>
  <c r="BR443" s="1"/>
  <c r="AN443"/>
  <c r="BQ443" s="1"/>
  <c r="AM443"/>
  <c r="BP443" s="1"/>
  <c r="AO442"/>
  <c r="BR442" s="1"/>
  <c r="AN442"/>
  <c r="BQ442" s="1"/>
  <c r="AM442"/>
  <c r="BP442" s="1"/>
  <c r="AO441"/>
  <c r="BR441" s="1"/>
  <c r="AN441"/>
  <c r="BQ441" s="1"/>
  <c r="AM441"/>
  <c r="BP441" s="1"/>
  <c r="AO440"/>
  <c r="BR440" s="1"/>
  <c r="AN440"/>
  <c r="BQ440" s="1"/>
  <c r="AM440"/>
  <c r="BP440" s="1"/>
  <c r="AO439"/>
  <c r="BR439" s="1"/>
  <c r="AN439"/>
  <c r="BQ439" s="1"/>
  <c r="AM439"/>
  <c r="BP439" s="1"/>
  <c r="AO438"/>
  <c r="BR438" s="1"/>
  <c r="AN438"/>
  <c r="BQ438" s="1"/>
  <c r="AM438"/>
  <c r="BP438" s="1"/>
  <c r="AO437"/>
  <c r="BR437" s="1"/>
  <c r="AN437"/>
  <c r="BQ437" s="1"/>
  <c r="AM437"/>
  <c r="BP437" s="1"/>
  <c r="AO436"/>
  <c r="BR436" s="1"/>
  <c r="AN436"/>
  <c r="BQ436" s="1"/>
  <c r="AM436"/>
  <c r="BP436" s="1"/>
  <c r="AO435"/>
  <c r="BR435" s="1"/>
  <c r="AN435"/>
  <c r="BQ435" s="1"/>
  <c r="AM435"/>
  <c r="BP435" s="1"/>
  <c r="AO434"/>
  <c r="BR434" s="1"/>
  <c r="AN434"/>
  <c r="BQ434" s="1"/>
  <c r="AM434"/>
  <c r="BP434" s="1"/>
  <c r="AO433"/>
  <c r="BR433" s="1"/>
  <c r="AN433"/>
  <c r="BQ433" s="1"/>
  <c r="AM433"/>
  <c r="BP433" s="1"/>
  <c r="AO432"/>
  <c r="BR432" s="1"/>
  <c r="AN432"/>
  <c r="BQ432" s="1"/>
  <c r="AM432"/>
  <c r="BP432" s="1"/>
  <c r="AO431"/>
  <c r="BR431" s="1"/>
  <c r="AN431"/>
  <c r="BQ431" s="1"/>
  <c r="AM431"/>
  <c r="BP431" s="1"/>
  <c r="AO430"/>
  <c r="BR430" s="1"/>
  <c r="AN430"/>
  <c r="BQ430" s="1"/>
  <c r="AM430"/>
  <c r="BP430" s="1"/>
  <c r="AO429"/>
  <c r="BR429" s="1"/>
  <c r="AN429"/>
  <c r="BQ429" s="1"/>
  <c r="AM429"/>
  <c r="BP429" s="1"/>
  <c r="AO428"/>
  <c r="BR428" s="1"/>
  <c r="AN428"/>
  <c r="BQ428" s="1"/>
  <c r="AM428"/>
  <c r="BP428" s="1"/>
  <c r="AO427"/>
  <c r="BR427" s="1"/>
  <c r="AN427"/>
  <c r="BQ427" s="1"/>
  <c r="AM427"/>
  <c r="BP427" s="1"/>
  <c r="AO426"/>
  <c r="BR426" s="1"/>
  <c r="AN426"/>
  <c r="BQ426" s="1"/>
  <c r="AM426"/>
  <c r="BP426" s="1"/>
  <c r="AO425"/>
  <c r="BR425" s="1"/>
  <c r="AN425"/>
  <c r="BQ425" s="1"/>
  <c r="AM425"/>
  <c r="BP425" s="1"/>
  <c r="AO424"/>
  <c r="BR424" s="1"/>
  <c r="AN424"/>
  <c r="BQ424" s="1"/>
  <c r="AM424"/>
  <c r="BP424" s="1"/>
  <c r="AO423"/>
  <c r="BR423" s="1"/>
  <c r="AN423"/>
  <c r="BQ423" s="1"/>
  <c r="AM423"/>
  <c r="BP423" s="1"/>
  <c r="AO422"/>
  <c r="BR422" s="1"/>
  <c r="AN422"/>
  <c r="BQ422" s="1"/>
  <c r="AM422"/>
  <c r="BP422" s="1"/>
  <c r="AO421"/>
  <c r="BR421" s="1"/>
  <c r="AN421"/>
  <c r="BQ421" s="1"/>
  <c r="AM421"/>
  <c r="BP421" s="1"/>
  <c r="AO420"/>
  <c r="BR420" s="1"/>
  <c r="AN420"/>
  <c r="BQ420" s="1"/>
  <c r="AM420"/>
  <c r="BP420" s="1"/>
  <c r="AO419"/>
  <c r="BR419" s="1"/>
  <c r="AN419"/>
  <c r="BQ419" s="1"/>
  <c r="AM419"/>
  <c r="BP419" s="1"/>
  <c r="AO418"/>
  <c r="BR418" s="1"/>
  <c r="AN418"/>
  <c r="BQ418" s="1"/>
  <c r="AM418"/>
  <c r="BP418" s="1"/>
  <c r="AO417"/>
  <c r="BR417" s="1"/>
  <c r="AN417"/>
  <c r="BQ417" s="1"/>
  <c r="AM417"/>
  <c r="BP417" s="1"/>
  <c r="AO416"/>
  <c r="BR416" s="1"/>
  <c r="AN416"/>
  <c r="BQ416" s="1"/>
  <c r="AM416"/>
  <c r="BP416" s="1"/>
  <c r="AO412"/>
  <c r="BR412" s="1"/>
  <c r="AN412"/>
  <c r="BQ412" s="1"/>
  <c r="AM412"/>
  <c r="BP412" s="1"/>
  <c r="AO415"/>
  <c r="BR415" s="1"/>
  <c r="AN415"/>
  <c r="BQ415" s="1"/>
  <c r="AM415"/>
  <c r="BP415" s="1"/>
  <c r="AO414"/>
  <c r="BR414" s="1"/>
  <c r="AN414"/>
  <c r="BQ414" s="1"/>
  <c r="AM414"/>
  <c r="BP414" s="1"/>
  <c r="AO413"/>
  <c r="BR413" s="1"/>
  <c r="AN413"/>
  <c r="BQ413" s="1"/>
  <c r="AM413"/>
  <c r="BP413" s="1"/>
  <c r="AO411"/>
  <c r="BR411" s="1"/>
  <c r="AN411"/>
  <c r="AM411"/>
  <c r="BP411"/>
  <c r="AO410"/>
  <c r="BR410"/>
  <c r="AN410"/>
  <c r="BQ410"/>
  <c r="AM410"/>
  <c r="BP410"/>
  <c r="AO409"/>
  <c r="BR409"/>
  <c r="AN409"/>
  <c r="AM409"/>
  <c r="BP409" s="1"/>
  <c r="AO408"/>
  <c r="BR408" s="1"/>
  <c r="AN408"/>
  <c r="AM408"/>
  <c r="BP408"/>
  <c r="AO407"/>
  <c r="BR407"/>
  <c r="AN407"/>
  <c r="AM407"/>
  <c r="BP407" s="1"/>
  <c r="AO406"/>
  <c r="BR406" s="1"/>
  <c r="AN406"/>
  <c r="AM406"/>
  <c r="BP406"/>
  <c r="AO405"/>
  <c r="BR405"/>
  <c r="AN405"/>
  <c r="AM405"/>
  <c r="BP405" s="1"/>
  <c r="AO404"/>
  <c r="BR404" s="1"/>
  <c r="AN404"/>
  <c r="AM404"/>
  <c r="BP404"/>
  <c r="AO403"/>
  <c r="BR403"/>
  <c r="AN403"/>
  <c r="AM403"/>
  <c r="BP403" s="1"/>
  <c r="AO402"/>
  <c r="BR402" s="1"/>
  <c r="AN402"/>
  <c r="AM402"/>
  <c r="BP402"/>
  <c r="AO401"/>
  <c r="BR401"/>
  <c r="AN401"/>
  <c r="AM401"/>
  <c r="BP401" s="1"/>
  <c r="AO400"/>
  <c r="BR400" s="1"/>
  <c r="AN400"/>
  <c r="AM400"/>
  <c r="BP400"/>
  <c r="AO399"/>
  <c r="BR399"/>
  <c r="AN399"/>
  <c r="AM399"/>
  <c r="BP399" s="1"/>
  <c r="AO398"/>
  <c r="BR398" s="1"/>
  <c r="AN398"/>
  <c r="BQ398" s="1"/>
  <c r="AM398"/>
  <c r="BP398" s="1"/>
  <c r="AO397"/>
  <c r="BR397" s="1"/>
  <c r="AN397"/>
  <c r="BQ397" s="1"/>
  <c r="AM397"/>
  <c r="BP397" s="1"/>
  <c r="AO396"/>
  <c r="BR396" s="1"/>
  <c r="AN396"/>
  <c r="BQ396" s="1"/>
  <c r="AM396"/>
  <c r="BP396" s="1"/>
  <c r="AO395"/>
  <c r="BR395" s="1"/>
  <c r="AN395"/>
  <c r="BQ395" s="1"/>
  <c r="AM395"/>
  <c r="BP395" s="1"/>
  <c r="AO394"/>
  <c r="BR394" s="1"/>
  <c r="AN394"/>
  <c r="BQ394" s="1"/>
  <c r="AM394"/>
  <c r="BP394" s="1"/>
  <c r="AO393"/>
  <c r="BR393" s="1"/>
  <c r="AN393"/>
  <c r="BQ393" s="1"/>
  <c r="AM393"/>
  <c r="BP393" s="1"/>
  <c r="AO392"/>
  <c r="BR392" s="1"/>
  <c r="AN392"/>
  <c r="BQ392" s="1"/>
  <c r="AM392"/>
  <c r="BP392" s="1"/>
  <c r="AO391"/>
  <c r="BR391" s="1"/>
  <c r="AN391"/>
  <c r="BQ391" s="1"/>
  <c r="AM391"/>
  <c r="BP391" s="1"/>
  <c r="AO390"/>
  <c r="BR390" s="1"/>
  <c r="AN390"/>
  <c r="BQ390" s="1"/>
  <c r="AM390"/>
  <c r="BP390" s="1"/>
  <c r="AO389"/>
  <c r="BR389" s="1"/>
  <c r="AN389"/>
  <c r="BQ389" s="1"/>
  <c r="AM389"/>
  <c r="BP389" s="1"/>
  <c r="AO388"/>
  <c r="BR388" s="1"/>
  <c r="AN388"/>
  <c r="BQ388" s="1"/>
  <c r="AM388"/>
  <c r="BP388" s="1"/>
  <c r="AO387"/>
  <c r="BR387" s="1"/>
  <c r="AN387"/>
  <c r="BQ387" s="1"/>
  <c r="AM387"/>
  <c r="BP387" s="1"/>
  <c r="AO386"/>
  <c r="BR386" s="1"/>
  <c r="AN386"/>
  <c r="BQ386" s="1"/>
  <c r="AM386"/>
  <c r="BP386" s="1"/>
  <c r="AO385"/>
  <c r="BR385" s="1"/>
  <c r="AN385"/>
  <c r="BQ385" s="1"/>
  <c r="AM385"/>
  <c r="BP385" s="1"/>
  <c r="AO384"/>
  <c r="BR384" s="1"/>
  <c r="AN384"/>
  <c r="BQ384" s="1"/>
  <c r="AM384"/>
  <c r="BP384" s="1"/>
  <c r="AO383"/>
  <c r="BR383" s="1"/>
  <c r="AN383"/>
  <c r="BQ383" s="1"/>
  <c r="AM383"/>
  <c r="BP383" s="1"/>
  <c r="AO382"/>
  <c r="BR382" s="1"/>
  <c r="AN382"/>
  <c r="BQ382" s="1"/>
  <c r="AM382"/>
  <c r="BP382" s="1"/>
  <c r="AO381"/>
  <c r="BR381" s="1"/>
  <c r="AN381"/>
  <c r="BQ381" s="1"/>
  <c r="AM381"/>
  <c r="BP381" s="1"/>
  <c r="AO380"/>
  <c r="BR380" s="1"/>
  <c r="AN380"/>
  <c r="BQ380" s="1"/>
  <c r="AM380"/>
  <c r="BP380" s="1"/>
  <c r="AO379"/>
  <c r="BR379" s="1"/>
  <c r="AN379"/>
  <c r="BQ379" s="1"/>
  <c r="AM379"/>
  <c r="BP379" s="1"/>
  <c r="AO378"/>
  <c r="BR378" s="1"/>
  <c r="AN378"/>
  <c r="BQ378" s="1"/>
  <c r="AM378"/>
  <c r="BP378" s="1"/>
  <c r="AO377"/>
  <c r="BR377" s="1"/>
  <c r="AN377"/>
  <c r="BQ377" s="1"/>
  <c r="AM377"/>
  <c r="BP377" s="1"/>
  <c r="AO376"/>
  <c r="BR376" s="1"/>
  <c r="AN376"/>
  <c r="BQ376" s="1"/>
  <c r="AM376"/>
  <c r="BP376" s="1"/>
  <c r="AO375"/>
  <c r="BR375" s="1"/>
  <c r="AN375"/>
  <c r="BQ375" s="1"/>
  <c r="AM375"/>
  <c r="BP375" s="1"/>
  <c r="AO374"/>
  <c r="BR374" s="1"/>
  <c r="AN374"/>
  <c r="BQ374" s="1"/>
  <c r="AM374"/>
  <c r="BP374" s="1"/>
  <c r="AO373"/>
  <c r="BR373" s="1"/>
  <c r="AN373"/>
  <c r="BQ373" s="1"/>
  <c r="AM373"/>
  <c r="BP373" s="1"/>
  <c r="AO372"/>
  <c r="BR372" s="1"/>
  <c r="AN372"/>
  <c r="BQ372" s="1"/>
  <c r="AM372"/>
  <c r="BP372" s="1"/>
  <c r="AO371"/>
  <c r="BR371" s="1"/>
  <c r="AN371"/>
  <c r="BQ371" s="1"/>
  <c r="AM371"/>
  <c r="BP371" s="1"/>
  <c r="AO370"/>
  <c r="BR370" s="1"/>
  <c r="AN370"/>
  <c r="BQ370" s="1"/>
  <c r="AM370"/>
  <c r="BP370" s="1"/>
  <c r="AO369"/>
  <c r="BR369" s="1"/>
  <c r="AN369"/>
  <c r="BQ369" s="1"/>
  <c r="AM369"/>
  <c r="BP369" s="1"/>
  <c r="AO368"/>
  <c r="BR368" s="1"/>
  <c r="AN368"/>
  <c r="BQ368" s="1"/>
  <c r="AM368"/>
  <c r="BP368" s="1"/>
  <c r="AO367"/>
  <c r="BR367" s="1"/>
  <c r="AN367"/>
  <c r="BQ367" s="1"/>
  <c r="AM367"/>
  <c r="BP367" s="1"/>
  <c r="AO366"/>
  <c r="BR366" s="1"/>
  <c r="AN366"/>
  <c r="BQ366" s="1"/>
  <c r="AM366"/>
  <c r="BP366" s="1"/>
  <c r="AO365"/>
  <c r="BR365" s="1"/>
  <c r="AN365"/>
  <c r="BQ365" s="1"/>
  <c r="AM365"/>
  <c r="BP365" s="1"/>
  <c r="AO364"/>
  <c r="BR364" s="1"/>
  <c r="AN364"/>
  <c r="BQ364" s="1"/>
  <c r="AM364"/>
  <c r="BP364" s="1"/>
  <c r="AO363"/>
  <c r="BR363" s="1"/>
  <c r="AN363"/>
  <c r="BQ363" s="1"/>
  <c r="AM363"/>
  <c r="BP363" s="1"/>
  <c r="AO362"/>
  <c r="BR362" s="1"/>
  <c r="AN362"/>
  <c r="BQ362" s="1"/>
  <c r="AM362"/>
  <c r="BP362" s="1"/>
  <c r="AO361"/>
  <c r="BR361" s="1"/>
  <c r="AN361"/>
  <c r="BQ361" s="1"/>
  <c r="AM361"/>
  <c r="BP361" s="1"/>
  <c r="AO360"/>
  <c r="BR360" s="1"/>
  <c r="AN360"/>
  <c r="BQ360" s="1"/>
  <c r="AM360"/>
  <c r="BP360" s="1"/>
  <c r="AO359"/>
  <c r="BR359" s="1"/>
  <c r="AN359"/>
  <c r="BQ359" s="1"/>
  <c r="AM359"/>
  <c r="BP359" s="1"/>
  <c r="AO358"/>
  <c r="BR358" s="1"/>
  <c r="AN358"/>
  <c r="BQ358" s="1"/>
  <c r="AM358"/>
  <c r="BP358" s="1"/>
  <c r="AO357"/>
  <c r="BR357" s="1"/>
  <c r="AN357"/>
  <c r="BQ357" s="1"/>
  <c r="AM357"/>
  <c r="BP357" s="1"/>
  <c r="AO356"/>
  <c r="BR356" s="1"/>
  <c r="AN356"/>
  <c r="BQ356" s="1"/>
  <c r="AM356"/>
  <c r="BP356" s="1"/>
  <c r="AO355"/>
  <c r="BR355" s="1"/>
  <c r="AN355"/>
  <c r="BQ355" s="1"/>
  <c r="AM355"/>
  <c r="BP355" s="1"/>
  <c r="AO354"/>
  <c r="BR354" s="1"/>
  <c r="AN354"/>
  <c r="BQ354" s="1"/>
  <c r="AM354"/>
  <c r="BP354" s="1"/>
  <c r="AO353"/>
  <c r="BR353" s="1"/>
  <c r="AN353"/>
  <c r="BQ353" s="1"/>
  <c r="AM353"/>
  <c r="BP353" s="1"/>
  <c r="AO352"/>
  <c r="BR352" s="1"/>
  <c r="AN352"/>
  <c r="BQ352" s="1"/>
  <c r="AM352"/>
  <c r="BP352" s="1"/>
  <c r="AO351"/>
  <c r="BR351" s="1"/>
  <c r="AN351"/>
  <c r="BQ351" s="1"/>
  <c r="AM351"/>
  <c r="BP351" s="1"/>
  <c r="AO350"/>
  <c r="BR350" s="1"/>
  <c r="AN350"/>
  <c r="BQ350" s="1"/>
  <c r="AM350"/>
  <c r="BP350" s="1"/>
  <c r="AO349"/>
  <c r="BR349" s="1"/>
  <c r="AN349"/>
  <c r="BQ349" s="1"/>
  <c r="AM349"/>
  <c r="BP349" s="1"/>
  <c r="AO348"/>
  <c r="BR348" s="1"/>
  <c r="AN348"/>
  <c r="BQ348" s="1"/>
  <c r="AM348"/>
  <c r="BP348" s="1"/>
  <c r="AO347"/>
  <c r="BR347" s="1"/>
  <c r="AN347"/>
  <c r="BQ347" s="1"/>
  <c r="AM347"/>
  <c r="BP347" s="1"/>
  <c r="AO346"/>
  <c r="BR346" s="1"/>
  <c r="AN346"/>
  <c r="BQ346" s="1"/>
  <c r="AM346"/>
  <c r="BP346" s="1"/>
  <c r="AO345"/>
  <c r="BR345" s="1"/>
  <c r="AN345"/>
  <c r="BQ345" s="1"/>
  <c r="AM345"/>
  <c r="BP345" s="1"/>
  <c r="AO344"/>
  <c r="BR344" s="1"/>
  <c r="AN344"/>
  <c r="BQ344" s="1"/>
  <c r="AM344"/>
  <c r="BP344" s="1"/>
  <c r="AO343"/>
  <c r="BR343" s="1"/>
  <c r="AN343"/>
  <c r="BQ343" s="1"/>
  <c r="AM343"/>
  <c r="BP343" s="1"/>
  <c r="AO342"/>
  <c r="BR342" s="1"/>
  <c r="AN342"/>
  <c r="BQ342" s="1"/>
  <c r="AM342"/>
  <c r="BP342" s="1"/>
  <c r="AO341"/>
  <c r="BR341" s="1"/>
  <c r="AN341"/>
  <c r="BQ341" s="1"/>
  <c r="AM341"/>
  <c r="BP341" s="1"/>
  <c r="AO340"/>
  <c r="BR340" s="1"/>
  <c r="AN340"/>
  <c r="BQ340" s="1"/>
  <c r="AM340"/>
  <c r="BP340" s="1"/>
  <c r="AO339"/>
  <c r="BR339" s="1"/>
  <c r="AN339"/>
  <c r="BQ339" s="1"/>
  <c r="AM339"/>
  <c r="BP339" s="1"/>
  <c r="AO338"/>
  <c r="BR338" s="1"/>
  <c r="AN338"/>
  <c r="BQ338" s="1"/>
  <c r="AM338"/>
  <c r="BP338" s="1"/>
  <c r="AO337"/>
  <c r="BR337" s="1"/>
  <c r="AN337"/>
  <c r="BQ337" s="1"/>
  <c r="AM337"/>
  <c r="BP337" s="1"/>
  <c r="AO336"/>
  <c r="BR336" s="1"/>
  <c r="AN336"/>
  <c r="BQ336" s="1"/>
  <c r="AM336"/>
  <c r="BP336" s="1"/>
  <c r="AO335"/>
  <c r="BR335" s="1"/>
  <c r="AN335"/>
  <c r="BQ335" s="1"/>
  <c r="AM335"/>
  <c r="BP335" s="1"/>
  <c r="AO334"/>
  <c r="BR334" s="1"/>
  <c r="AN334"/>
  <c r="BQ334" s="1"/>
  <c r="AM334"/>
  <c r="BP334" s="1"/>
  <c r="AO333"/>
  <c r="BR333" s="1"/>
  <c r="AN333"/>
  <c r="BQ333" s="1"/>
  <c r="AM333"/>
  <c r="BP333" s="1"/>
  <c r="AO332"/>
  <c r="BR332" s="1"/>
  <c r="AN332"/>
  <c r="BQ332" s="1"/>
  <c r="AM332"/>
  <c r="BP332" s="1"/>
  <c r="AO331"/>
  <c r="BR331" s="1"/>
  <c r="AN331"/>
  <c r="BQ331" s="1"/>
  <c r="AM331"/>
  <c r="BP331" s="1"/>
  <c r="AO330"/>
  <c r="BR330" s="1"/>
  <c r="AN330"/>
  <c r="BQ330" s="1"/>
  <c r="AM330"/>
  <c r="BP330" s="1"/>
  <c r="AO329"/>
  <c r="BR329" s="1"/>
  <c r="AN329"/>
  <c r="BQ329" s="1"/>
  <c r="AM329"/>
  <c r="BP329" s="1"/>
  <c r="AO328"/>
  <c r="BR328" s="1"/>
  <c r="AN328"/>
  <c r="BQ328" s="1"/>
  <c r="AM328"/>
  <c r="BP328" s="1"/>
  <c r="AO327"/>
  <c r="BR327" s="1"/>
  <c r="AN327"/>
  <c r="BQ327" s="1"/>
  <c r="AM327"/>
  <c r="BP327" s="1"/>
  <c r="AO326"/>
  <c r="BR326" s="1"/>
  <c r="AN326"/>
  <c r="BQ326" s="1"/>
  <c r="AM326"/>
  <c r="BP326" s="1"/>
  <c r="AO302"/>
  <c r="BR302" s="1"/>
  <c r="AN302"/>
  <c r="BQ302" s="1"/>
  <c r="AM302"/>
  <c r="BP302" s="1"/>
  <c r="AO301"/>
  <c r="BR301" s="1"/>
  <c r="AN301"/>
  <c r="BQ301" s="1"/>
  <c r="AM301"/>
  <c r="BP301" s="1"/>
  <c r="AO300"/>
  <c r="BR300" s="1"/>
  <c r="AN300"/>
  <c r="BQ300" s="1"/>
  <c r="AM300"/>
  <c r="BP300" s="1"/>
  <c r="AO299"/>
  <c r="BR299" s="1"/>
  <c r="AN299"/>
  <c r="BQ299" s="1"/>
  <c r="AM299"/>
  <c r="BP299" s="1"/>
  <c r="AO298"/>
  <c r="BR298" s="1"/>
  <c r="AN298"/>
  <c r="BQ298" s="1"/>
  <c r="AM298"/>
  <c r="BP298" s="1"/>
  <c r="AO297"/>
  <c r="BR297" s="1"/>
  <c r="AN297"/>
  <c r="BQ297" s="1"/>
  <c r="AM297"/>
  <c r="BP297" s="1"/>
  <c r="AO296"/>
  <c r="BR296" s="1"/>
  <c r="AN296"/>
  <c r="BQ296" s="1"/>
  <c r="AM296"/>
  <c r="BP296" s="1"/>
  <c r="AO295"/>
  <c r="BR295" s="1"/>
  <c r="AN295"/>
  <c r="BQ295" s="1"/>
  <c r="AM295"/>
  <c r="BP295" s="1"/>
  <c r="AO294"/>
  <c r="BR294" s="1"/>
  <c r="AN294"/>
  <c r="BQ294" s="1"/>
  <c r="AM294"/>
  <c r="BP294" s="1"/>
  <c r="AO293"/>
  <c r="BR293" s="1"/>
  <c r="AN293"/>
  <c r="BQ293" s="1"/>
  <c r="AM293"/>
  <c r="BP293" s="1"/>
  <c r="AO292"/>
  <c r="BR292" s="1"/>
  <c r="AN292"/>
  <c r="BQ292" s="1"/>
  <c r="AM292"/>
  <c r="BP292" s="1"/>
  <c r="AO291"/>
  <c r="BR291" s="1"/>
  <c r="AN291"/>
  <c r="BQ291" s="1"/>
  <c r="AM291"/>
  <c r="BP291" s="1"/>
  <c r="AO290"/>
  <c r="BR290" s="1"/>
  <c r="AN290"/>
  <c r="BQ290" s="1"/>
  <c r="AM290"/>
  <c r="BP290" s="1"/>
  <c r="AO289"/>
  <c r="BR289" s="1"/>
  <c r="AN289"/>
  <c r="BQ289" s="1"/>
  <c r="AM289"/>
  <c r="BP289" s="1"/>
  <c r="AO288"/>
  <c r="BR288" s="1"/>
  <c r="AN288"/>
  <c r="BQ288" s="1"/>
  <c r="AM288"/>
  <c r="BP288" s="1"/>
  <c r="AO287"/>
  <c r="BR287" s="1"/>
  <c r="AN287"/>
  <c r="BQ287" s="1"/>
  <c r="AM287"/>
  <c r="BP287" s="1"/>
  <c r="AO286"/>
  <c r="BR286" s="1"/>
  <c r="AN286"/>
  <c r="BQ286" s="1"/>
  <c r="AM286"/>
  <c r="BP286" s="1"/>
  <c r="AO285"/>
  <c r="BR285" s="1"/>
  <c r="AN285"/>
  <c r="BQ285" s="1"/>
  <c r="AM285"/>
  <c r="BP285" s="1"/>
  <c r="AO284"/>
  <c r="BR284" s="1"/>
  <c r="AN284"/>
  <c r="BQ284" s="1"/>
  <c r="AM284"/>
  <c r="BP284" s="1"/>
  <c r="AO283"/>
  <c r="BR283" s="1"/>
  <c r="AN283"/>
  <c r="BQ283" s="1"/>
  <c r="AM283"/>
  <c r="BP283" s="1"/>
  <c r="AO278"/>
  <c r="BR278" s="1"/>
  <c r="AN278"/>
  <c r="BQ278" s="1"/>
  <c r="AM278"/>
  <c r="BP278" s="1"/>
  <c r="AO282"/>
  <c r="BR282" s="1"/>
  <c r="AN282"/>
  <c r="BQ282" s="1"/>
  <c r="AM282"/>
  <c r="BP282" s="1"/>
  <c r="AO281"/>
  <c r="BR281" s="1"/>
  <c r="AN281"/>
  <c r="BQ281" s="1"/>
  <c r="AM281"/>
  <c r="BP281" s="1"/>
  <c r="AO280"/>
  <c r="BR280" s="1"/>
  <c r="AN280"/>
  <c r="BQ280" s="1"/>
  <c r="AM280"/>
  <c r="BP280" s="1"/>
  <c r="AO279"/>
  <c r="BR279" s="1"/>
  <c r="AN279"/>
  <c r="BQ279" s="1"/>
  <c r="AM279"/>
  <c r="BP279" s="1"/>
  <c r="AO277"/>
  <c r="BR277" s="1"/>
  <c r="AN277"/>
  <c r="BQ277" s="1"/>
  <c r="AM277"/>
  <c r="BP277" s="1"/>
  <c r="AO276"/>
  <c r="BR276" s="1"/>
  <c r="AN276"/>
  <c r="BQ276" s="1"/>
  <c r="AM276"/>
  <c r="BP276" s="1"/>
  <c r="AO210"/>
  <c r="BR210" s="1"/>
  <c r="AN210"/>
  <c r="BQ210" s="1"/>
  <c r="AM210"/>
  <c r="BP210" s="1"/>
  <c r="AO209"/>
  <c r="BR209" s="1"/>
  <c r="AN209"/>
  <c r="BQ209" s="1"/>
  <c r="AM209"/>
  <c r="BP209" s="1"/>
  <c r="AO208"/>
  <c r="BR208" s="1"/>
  <c r="AN208"/>
  <c r="BQ208" s="1"/>
  <c r="AM208"/>
  <c r="BP208" s="1"/>
  <c r="AO207"/>
  <c r="BR207" s="1"/>
  <c r="AN207"/>
  <c r="BQ207" s="1"/>
  <c r="AM207"/>
  <c r="BP207" s="1"/>
  <c r="AO206"/>
  <c r="BR206" s="1"/>
  <c r="AN206"/>
  <c r="BQ206" s="1"/>
  <c r="AM206"/>
  <c r="BP206" s="1"/>
  <c r="AO205"/>
  <c r="BR205" s="1"/>
  <c r="AN205"/>
  <c r="BQ205" s="1"/>
  <c r="AM205"/>
  <c r="BP205" s="1"/>
  <c r="AO204"/>
  <c r="BR204" s="1"/>
  <c r="AN204"/>
  <c r="BQ204" s="1"/>
  <c r="AM204"/>
  <c r="BP204" s="1"/>
  <c r="AO203"/>
  <c r="BR203" s="1"/>
  <c r="AN203"/>
  <c r="BQ203" s="1"/>
  <c r="AM203"/>
  <c r="BP203" s="1"/>
  <c r="AO202"/>
  <c r="BR202" s="1"/>
  <c r="AN202"/>
  <c r="BQ202" s="1"/>
  <c r="AM202"/>
  <c r="BP202" s="1"/>
  <c r="AO201"/>
  <c r="BR201" s="1"/>
  <c r="AN201"/>
  <c r="BQ201" s="1"/>
  <c r="AM201"/>
  <c r="BP201" s="1"/>
  <c r="AO200"/>
  <c r="BR200" s="1"/>
  <c r="AN200"/>
  <c r="BQ200" s="1"/>
  <c r="AM200"/>
  <c r="BP200" s="1"/>
  <c r="AO199"/>
  <c r="BR199" s="1"/>
  <c r="AN199"/>
  <c r="BQ199" s="1"/>
  <c r="AM199"/>
  <c r="BP199" s="1"/>
  <c r="AO198"/>
  <c r="BR198" s="1"/>
  <c r="AN198"/>
  <c r="BQ198" s="1"/>
  <c r="AM198"/>
  <c r="BP198" s="1"/>
  <c r="AO197"/>
  <c r="BR197" s="1"/>
  <c r="AN197"/>
  <c r="BQ197" s="1"/>
  <c r="AM197"/>
  <c r="BP197" s="1"/>
  <c r="AO196"/>
  <c r="BR196" s="1"/>
  <c r="AN196"/>
  <c r="BQ196" s="1"/>
  <c r="AM196"/>
  <c r="BP196" s="1"/>
  <c r="AO195"/>
  <c r="BR195" s="1"/>
  <c r="AN195"/>
  <c r="BQ195" s="1"/>
  <c r="AM195"/>
  <c r="BP195" s="1"/>
  <c r="AO194"/>
  <c r="BR194" s="1"/>
  <c r="AN194"/>
  <c r="BQ194" s="1"/>
  <c r="AM194"/>
  <c r="BP194" s="1"/>
  <c r="AO193"/>
  <c r="BR193" s="1"/>
  <c r="AN193"/>
  <c r="BQ193" s="1"/>
  <c r="AM193"/>
  <c r="BP193" s="1"/>
  <c r="AO192"/>
  <c r="BR192" s="1"/>
  <c r="AN192"/>
  <c r="BQ192" s="1"/>
  <c r="AM192"/>
  <c r="BP192" s="1"/>
  <c r="AO191"/>
  <c r="BR191" s="1"/>
  <c r="AN191"/>
  <c r="BQ191" s="1"/>
  <c r="AM191"/>
  <c r="BP191" s="1"/>
  <c r="AO190"/>
  <c r="BR190" s="1"/>
  <c r="AN190"/>
  <c r="BQ190" s="1"/>
  <c r="AM190"/>
  <c r="BP190" s="1"/>
  <c r="AO189"/>
  <c r="BR189" s="1"/>
  <c r="AN189"/>
  <c r="BQ189" s="1"/>
  <c r="AM189"/>
  <c r="BP189" s="1"/>
  <c r="AO188"/>
  <c r="BR188" s="1"/>
  <c r="AN188"/>
  <c r="BQ188" s="1"/>
  <c r="AM188"/>
  <c r="BP188" s="1"/>
  <c r="AO187"/>
  <c r="BR187" s="1"/>
  <c r="AN187"/>
  <c r="BQ187" s="1"/>
  <c r="AM187"/>
  <c r="BP187" s="1"/>
  <c r="AO186"/>
  <c r="BR186" s="1"/>
  <c r="AN186"/>
  <c r="BQ186" s="1"/>
  <c r="AM186"/>
  <c r="BP186" s="1"/>
  <c r="AO185"/>
  <c r="BR185" s="1"/>
  <c r="AN185"/>
  <c r="BQ185" s="1"/>
  <c r="AM185"/>
  <c r="BP185" s="1"/>
  <c r="AO184"/>
  <c r="BR184" s="1"/>
  <c r="AN184"/>
  <c r="BQ184" s="1"/>
  <c r="AM184"/>
  <c r="BP184" s="1"/>
  <c r="AO183"/>
  <c r="BR183" s="1"/>
  <c r="AN183"/>
  <c r="BQ183" s="1"/>
  <c r="AM183"/>
  <c r="BP183" s="1"/>
  <c r="AO182"/>
  <c r="BR182" s="1"/>
  <c r="AN182"/>
  <c r="BQ182" s="1"/>
  <c r="AM182"/>
  <c r="BP182" s="1"/>
  <c r="AO181"/>
  <c r="BR181" s="1"/>
  <c r="AN181"/>
  <c r="BQ181" s="1"/>
  <c r="AM181"/>
  <c r="BP181" s="1"/>
  <c r="AO180"/>
  <c r="BR180" s="1"/>
  <c r="AN180"/>
  <c r="BQ180" s="1"/>
  <c r="AM180"/>
  <c r="BP180" s="1"/>
  <c r="AO179"/>
  <c r="BR179" s="1"/>
  <c r="AN179"/>
  <c r="BQ179" s="1"/>
  <c r="AM179"/>
  <c r="BP179" s="1"/>
  <c r="AO178"/>
  <c r="BR178" s="1"/>
  <c r="AN178"/>
  <c r="BQ178" s="1"/>
  <c r="AM178"/>
  <c r="BP178" s="1"/>
  <c r="AO177"/>
  <c r="BR177" s="1"/>
  <c r="AN177"/>
  <c r="BQ177" s="1"/>
  <c r="AM177"/>
  <c r="BP177" s="1"/>
  <c r="AO176"/>
  <c r="BR176" s="1"/>
  <c r="AN176"/>
  <c r="BQ176" s="1"/>
  <c r="AM176"/>
  <c r="BP176" s="1"/>
  <c r="AO175"/>
  <c r="BR175" s="1"/>
  <c r="AN175"/>
  <c r="BQ175" s="1"/>
  <c r="AM175"/>
  <c r="BP175" s="1"/>
  <c r="AO174"/>
  <c r="BR174" s="1"/>
  <c r="AN174"/>
  <c r="BQ174" s="1"/>
  <c r="AM174"/>
  <c r="BP174" s="1"/>
  <c r="AO173"/>
  <c r="BR173" s="1"/>
  <c r="AN173"/>
  <c r="BQ173" s="1"/>
  <c r="AM173"/>
  <c r="BP173" s="1"/>
  <c r="AO172"/>
  <c r="BR172" s="1"/>
  <c r="AN172"/>
  <c r="BQ172" s="1"/>
  <c r="AM172"/>
  <c r="BP172" s="1"/>
  <c r="AO171"/>
  <c r="BR171" s="1"/>
  <c r="AN171"/>
  <c r="BQ171" s="1"/>
  <c r="AM171"/>
  <c r="BP171" s="1"/>
  <c r="AO170"/>
  <c r="BR170" s="1"/>
  <c r="AN170"/>
  <c r="BQ170" s="1"/>
  <c r="AM170"/>
  <c r="BP170" s="1"/>
  <c r="AO169"/>
  <c r="BR169" s="1"/>
  <c r="AN169"/>
  <c r="BQ169" s="1"/>
  <c r="AM169"/>
  <c r="BP169" s="1"/>
  <c r="AO168"/>
  <c r="BR168" s="1"/>
  <c r="AN168"/>
  <c r="BQ168" s="1"/>
  <c r="AM168"/>
  <c r="BP168" s="1"/>
  <c r="AO167"/>
  <c r="BR167" s="1"/>
  <c r="AN167"/>
  <c r="BQ167" s="1"/>
  <c r="AM167"/>
  <c r="BP167" s="1"/>
  <c r="AO166"/>
  <c r="BR166" s="1"/>
  <c r="AN166"/>
  <c r="BQ166" s="1"/>
  <c r="AM166"/>
  <c r="BP166" s="1"/>
  <c r="AO165"/>
  <c r="BR165" s="1"/>
  <c r="AN165"/>
  <c r="BQ165" s="1"/>
  <c r="AM165"/>
  <c r="BP165" s="1"/>
  <c r="AO164"/>
  <c r="BR164" s="1"/>
  <c r="AN164"/>
  <c r="BQ164" s="1"/>
  <c r="AM164"/>
  <c r="BP164" s="1"/>
  <c r="AO163"/>
  <c r="BR163" s="1"/>
  <c r="AN163"/>
  <c r="BQ163" s="1"/>
  <c r="AM163"/>
  <c r="BP163" s="1"/>
  <c r="AO162"/>
  <c r="BR162" s="1"/>
  <c r="AN162"/>
  <c r="BQ162" s="1"/>
  <c r="AM162"/>
  <c r="BP162" s="1"/>
  <c r="AO161"/>
  <c r="BR161" s="1"/>
  <c r="AN161"/>
  <c r="BQ161" s="1"/>
  <c r="AM161"/>
  <c r="BP161" s="1"/>
  <c r="AO160"/>
  <c r="BR160" s="1"/>
  <c r="AN160"/>
  <c r="BQ160" s="1"/>
  <c r="AM160"/>
  <c r="BP160" s="1"/>
  <c r="AO159"/>
  <c r="BR159" s="1"/>
  <c r="AN159"/>
  <c r="BQ159" s="1"/>
  <c r="AM159"/>
  <c r="BP159" s="1"/>
  <c r="AO158"/>
  <c r="BR158" s="1"/>
  <c r="AN158"/>
  <c r="BQ158" s="1"/>
  <c r="AM158"/>
  <c r="BP158" s="1"/>
  <c r="AO157"/>
  <c r="BR157" s="1"/>
  <c r="AN157"/>
  <c r="BQ157" s="1"/>
  <c r="AM157"/>
  <c r="BP157" s="1"/>
  <c r="AO156"/>
  <c r="BR156" s="1"/>
  <c r="AN156"/>
  <c r="BQ156" s="1"/>
  <c r="AM156"/>
  <c r="BP156" s="1"/>
  <c r="AO155"/>
  <c r="BR155" s="1"/>
  <c r="AN155"/>
  <c r="BQ155" s="1"/>
  <c r="AM155"/>
  <c r="BP155" s="1"/>
  <c r="AO154"/>
  <c r="BR154" s="1"/>
  <c r="AN154"/>
  <c r="BQ154" s="1"/>
  <c r="AM154"/>
  <c r="BP154" s="1"/>
  <c r="AO120"/>
  <c r="BR120" s="1"/>
  <c r="AN120"/>
  <c r="BQ120" s="1"/>
  <c r="AM120"/>
  <c r="BP120" s="1"/>
  <c r="AO119"/>
  <c r="BR119" s="1"/>
  <c r="AN119"/>
  <c r="BQ119" s="1"/>
  <c r="AM119"/>
  <c r="BP119" s="1"/>
  <c r="AO118"/>
  <c r="BR118" s="1"/>
  <c r="AN118"/>
  <c r="BQ118" s="1"/>
  <c r="AM118"/>
  <c r="BP118" s="1"/>
  <c r="AO117"/>
  <c r="BR117" s="1"/>
  <c r="AN117"/>
  <c r="BQ117" s="1"/>
  <c r="AM117"/>
  <c r="BP117" s="1"/>
  <c r="AO116"/>
  <c r="BR116" s="1"/>
  <c r="AN116"/>
  <c r="BQ116" s="1"/>
  <c r="AM116"/>
  <c r="BP116" s="1"/>
  <c r="AO106"/>
  <c r="BR106" s="1"/>
  <c r="AN106"/>
  <c r="BQ106" s="1"/>
  <c r="AM106"/>
  <c r="BP106" s="1"/>
  <c r="AO95"/>
  <c r="BR95" s="1"/>
  <c r="AN95"/>
  <c r="BQ95" s="1"/>
  <c r="AM95"/>
  <c r="BP95" s="1"/>
  <c r="AO115"/>
  <c r="BR115" s="1"/>
  <c r="AN115"/>
  <c r="BQ115" s="1"/>
  <c r="AM115"/>
  <c r="BP115" s="1"/>
  <c r="AO114"/>
  <c r="BR114" s="1"/>
  <c r="AN114"/>
  <c r="BQ114" s="1"/>
  <c r="AM114"/>
  <c r="BP114" s="1"/>
  <c r="AO113"/>
  <c r="BR113" s="1"/>
  <c r="AN113"/>
  <c r="BQ113" s="1"/>
  <c r="AM113"/>
  <c r="BP113" s="1"/>
  <c r="AO112"/>
  <c r="BR112" s="1"/>
  <c r="AN112"/>
  <c r="BQ112" s="1"/>
  <c r="AM112"/>
  <c r="BP112" s="1"/>
  <c r="AO111"/>
  <c r="BR111" s="1"/>
  <c r="AN111"/>
  <c r="BQ111" s="1"/>
  <c r="AM111"/>
  <c r="BP111" s="1"/>
  <c r="AO110"/>
  <c r="BR110" s="1"/>
  <c r="AN110"/>
  <c r="BQ110" s="1"/>
  <c r="AM110"/>
  <c r="BP110" s="1"/>
  <c r="AO109"/>
  <c r="BR109" s="1"/>
  <c r="AN109"/>
  <c r="BQ109" s="1"/>
  <c r="AM109"/>
  <c r="BP109" s="1"/>
  <c r="AO108"/>
  <c r="BR108" s="1"/>
  <c r="AN108"/>
  <c r="BQ108" s="1"/>
  <c r="AM108"/>
  <c r="BP108" s="1"/>
  <c r="AO107"/>
  <c r="BR107" s="1"/>
  <c r="AN107"/>
  <c r="BQ107" s="1"/>
  <c r="AM107"/>
  <c r="BP107" s="1"/>
  <c r="AO105"/>
  <c r="BR105" s="1"/>
  <c r="AN105"/>
  <c r="BQ105" s="1"/>
  <c r="AM105"/>
  <c r="BP105" s="1"/>
  <c r="AO104"/>
  <c r="BR104" s="1"/>
  <c r="AN104"/>
  <c r="BQ104" s="1"/>
  <c r="AM104"/>
  <c r="BP104" s="1"/>
  <c r="AO103"/>
  <c r="BR103" s="1"/>
  <c r="AN103"/>
  <c r="BQ103" s="1"/>
  <c r="AM103"/>
  <c r="BP103" s="1"/>
  <c r="AO102"/>
  <c r="BR102" s="1"/>
  <c r="AN102"/>
  <c r="BQ102" s="1"/>
  <c r="AM102"/>
  <c r="BP102" s="1"/>
  <c r="AO101"/>
  <c r="BR101" s="1"/>
  <c r="AN101"/>
  <c r="BQ101" s="1"/>
  <c r="AM101"/>
  <c r="BP101" s="1"/>
  <c r="AO100"/>
  <c r="BR100" s="1"/>
  <c r="AN100"/>
  <c r="BQ100" s="1"/>
  <c r="AM100"/>
  <c r="BP100" s="1"/>
  <c r="AO99"/>
  <c r="BR99" s="1"/>
  <c r="AN99"/>
  <c r="BQ99" s="1"/>
  <c r="AM99"/>
  <c r="BP99" s="1"/>
  <c r="AO98"/>
  <c r="BR98" s="1"/>
  <c r="AN98"/>
  <c r="BQ98" s="1"/>
  <c r="AM98"/>
  <c r="BP98" s="1"/>
  <c r="AO97"/>
  <c r="BR97" s="1"/>
  <c r="AN97"/>
  <c r="BQ97" s="1"/>
  <c r="AM97"/>
  <c r="BP97" s="1"/>
  <c r="AO96"/>
  <c r="BR96" s="1"/>
  <c r="AN96"/>
  <c r="BQ96" s="1"/>
  <c r="AM96"/>
  <c r="BP96" s="1"/>
  <c r="AO94"/>
  <c r="BR94" s="1"/>
  <c r="AN94"/>
  <c r="BQ94" s="1"/>
  <c r="AM94"/>
  <c r="BP94" s="1"/>
  <c r="AO93"/>
  <c r="BR93" s="1"/>
  <c r="AN93"/>
  <c r="BQ93" s="1"/>
  <c r="AM93"/>
  <c r="BP93" s="1"/>
  <c r="AO92"/>
  <c r="BR92" s="1"/>
  <c r="AN92"/>
  <c r="BQ92" s="1"/>
  <c r="AM92"/>
  <c r="BP92" s="1"/>
  <c r="AO91"/>
  <c r="BR91" s="1"/>
  <c r="AN91"/>
  <c r="BQ91" s="1"/>
  <c r="AM91"/>
  <c r="BP91" s="1"/>
  <c r="AO90"/>
  <c r="BR90" s="1"/>
  <c r="AN90"/>
  <c r="BQ90" s="1"/>
  <c r="AM90"/>
  <c r="BP90" s="1"/>
  <c r="AO89"/>
  <c r="BR89" s="1"/>
  <c r="AN89"/>
  <c r="BQ89" s="1"/>
  <c r="AM89"/>
  <c r="BP89" s="1"/>
  <c r="AO88"/>
  <c r="BR88" s="1"/>
  <c r="AN88"/>
  <c r="BQ88" s="1"/>
  <c r="AM88"/>
  <c r="BP88" s="1"/>
  <c r="AO87"/>
  <c r="BR87" s="1"/>
  <c r="AN87"/>
  <c r="BQ87" s="1"/>
  <c r="AM87"/>
  <c r="BP87" s="1"/>
  <c r="AO86"/>
  <c r="BR86" s="1"/>
  <c r="AN86"/>
  <c r="BQ86" s="1"/>
  <c r="AM86"/>
  <c r="BP86" s="1"/>
  <c r="AO85"/>
  <c r="BR85" s="1"/>
  <c r="AN85"/>
  <c r="BQ85" s="1"/>
  <c r="AM85"/>
  <c r="BP85" s="1"/>
  <c r="AO84"/>
  <c r="BR84" s="1"/>
  <c r="AN84"/>
  <c r="BQ84" s="1"/>
  <c r="AM84"/>
  <c r="BP84" s="1"/>
  <c r="AO83"/>
  <c r="BR83" s="1"/>
  <c r="AN83"/>
  <c r="BQ83" s="1"/>
  <c r="AM83"/>
  <c r="BP83" s="1"/>
  <c r="AO82"/>
  <c r="BR82" s="1"/>
  <c r="AN82"/>
  <c r="BQ82" s="1"/>
  <c r="AM82"/>
  <c r="BP82" s="1"/>
  <c r="AO81"/>
  <c r="BR81" s="1"/>
  <c r="AN81"/>
  <c r="BQ81" s="1"/>
  <c r="AM81"/>
  <c r="BP81" s="1"/>
  <c r="AO80"/>
  <c r="BR80" s="1"/>
  <c r="AN80"/>
  <c r="BQ80" s="1"/>
  <c r="AM80"/>
  <c r="BP80" s="1"/>
  <c r="AO79"/>
  <c r="BR79" s="1"/>
  <c r="AN79"/>
  <c r="BQ79" s="1"/>
  <c r="AM79"/>
  <c r="BP79" s="1"/>
  <c r="AO78"/>
  <c r="BR78" s="1"/>
  <c r="AN78"/>
  <c r="BQ78" s="1"/>
  <c r="AM78"/>
  <c r="BP78" s="1"/>
  <c r="AO77"/>
  <c r="BR77" s="1"/>
  <c r="AN77"/>
  <c r="BQ77" s="1"/>
  <c r="AM77"/>
  <c r="BP77" s="1"/>
  <c r="AO44"/>
  <c r="BR44" s="1"/>
  <c r="AN44"/>
  <c r="BQ44" s="1"/>
  <c r="AM44"/>
  <c r="BP44" s="1"/>
  <c r="AO43"/>
  <c r="BR43" s="1"/>
  <c r="AN43"/>
  <c r="BQ43" s="1"/>
  <c r="AM43"/>
  <c r="BP43" s="1"/>
  <c r="AO42"/>
  <c r="BR42" s="1"/>
  <c r="AN42"/>
  <c r="BQ42" s="1"/>
  <c r="AM42"/>
  <c r="BP42" s="1"/>
  <c r="AO41"/>
  <c r="BR41" s="1"/>
  <c r="AN41"/>
  <c r="BQ41" s="1"/>
  <c r="AM41"/>
  <c r="BP41" s="1"/>
  <c r="AO40"/>
  <c r="BR40" s="1"/>
  <c r="AN40"/>
  <c r="BQ40" s="1"/>
  <c r="AM40"/>
  <c r="BP40" s="1"/>
  <c r="AO39"/>
  <c r="BR39" s="1"/>
  <c r="AN39"/>
  <c r="BQ39" s="1"/>
  <c r="AM39"/>
  <c r="BP39" s="1"/>
  <c r="AO38"/>
  <c r="BR38" s="1"/>
  <c r="AN38"/>
  <c r="BQ38" s="1"/>
  <c r="AM38"/>
  <c r="BP38" s="1"/>
  <c r="AO37"/>
  <c r="BR37" s="1"/>
  <c r="AN37"/>
  <c r="BQ37" s="1"/>
  <c r="AM37"/>
  <c r="BP37" s="1"/>
  <c r="AO36"/>
  <c r="BR36" s="1"/>
  <c r="AN36"/>
  <c r="BQ36" s="1"/>
  <c r="AM36"/>
  <c r="BP36" s="1"/>
  <c r="AO35"/>
  <c r="BR35" s="1"/>
  <c r="AN35"/>
  <c r="BQ35" s="1"/>
  <c r="AM35"/>
  <c r="BP35" s="1"/>
  <c r="AO34"/>
  <c r="BR34" s="1"/>
  <c r="AN34"/>
  <c r="BQ34" s="1"/>
  <c r="AM34"/>
  <c r="BP34" s="1"/>
  <c r="AO33"/>
  <c r="BR33" s="1"/>
  <c r="AN33"/>
  <c r="BQ33" s="1"/>
  <c r="AM33"/>
  <c r="BP33" s="1"/>
  <c r="AO32"/>
  <c r="BR32" s="1"/>
  <c r="AN32"/>
  <c r="BQ32" s="1"/>
  <c r="AM32"/>
  <c r="BP32" s="1"/>
  <c r="AO31"/>
  <c r="BR31" s="1"/>
  <c r="AN31"/>
  <c r="BQ31" s="1"/>
  <c r="AM31"/>
  <c r="BP31" s="1"/>
  <c r="AO30"/>
  <c r="BR30" s="1"/>
  <c r="AN30"/>
  <c r="BQ30" s="1"/>
  <c r="AM30"/>
  <c r="BP30" s="1"/>
  <c r="AO29"/>
  <c r="BR29" s="1"/>
  <c r="AN29"/>
  <c r="BQ29" s="1"/>
  <c r="AM29"/>
  <c r="BP29" s="1"/>
  <c r="AO28"/>
  <c r="BR28" s="1"/>
  <c r="AN28"/>
  <c r="BQ28" s="1"/>
  <c r="AM28"/>
  <c r="BP28" s="1"/>
  <c r="AO27"/>
  <c r="BR27" s="1"/>
  <c r="AN27"/>
  <c r="BQ27" s="1"/>
  <c r="AM27"/>
  <c r="BP27" s="1"/>
  <c r="AO26"/>
  <c r="BR26" s="1"/>
  <c r="AN26"/>
  <c r="BQ26" s="1"/>
  <c r="AM26"/>
  <c r="BP26" s="1"/>
  <c r="AO25"/>
  <c r="BR25" s="1"/>
  <c r="AN25"/>
  <c r="BQ25" s="1"/>
  <c r="AM25"/>
  <c r="BP25" s="1"/>
  <c r="AO24"/>
  <c r="BR24" s="1"/>
  <c r="AN24"/>
  <c r="BQ24" s="1"/>
  <c r="AM24"/>
  <c r="BP24" s="1"/>
  <c r="AO23"/>
  <c r="BR23" s="1"/>
  <c r="AN23"/>
  <c r="BQ23" s="1"/>
  <c r="AM23"/>
  <c r="BP23" s="1"/>
  <c r="AO22"/>
  <c r="BR22" s="1"/>
  <c r="AN22"/>
  <c r="BQ22" s="1"/>
  <c r="AM22"/>
  <c r="BP22" s="1"/>
  <c r="AO21"/>
  <c r="BR21" s="1"/>
  <c r="AN21"/>
  <c r="BQ21" s="1"/>
  <c r="AM21"/>
  <c r="BP21" s="1"/>
  <c r="AO20"/>
  <c r="BR20" s="1"/>
  <c r="AN20"/>
  <c r="BQ20" s="1"/>
  <c r="AM20"/>
  <c r="BP20" s="1"/>
  <c r="AO19"/>
  <c r="BR19" s="1"/>
  <c r="AN19"/>
  <c r="BQ19" s="1"/>
  <c r="AM19"/>
  <c r="BP19" s="1"/>
  <c r="AO18"/>
  <c r="BR18" s="1"/>
  <c r="AN18"/>
  <c r="BQ18" s="1"/>
  <c r="AM18"/>
  <c r="BP18" s="1"/>
  <c r="AO17"/>
  <c r="BR17" s="1"/>
  <c r="AN17"/>
  <c r="BQ17" s="1"/>
  <c r="AM17"/>
  <c r="BP17" s="1"/>
  <c r="AO16"/>
  <c r="BR16" s="1"/>
  <c r="AN16"/>
  <c r="BQ16" s="1"/>
  <c r="AM16"/>
  <c r="BP16" s="1"/>
  <c r="AO15"/>
  <c r="BR15" s="1"/>
  <c r="AN15"/>
  <c r="BQ15" s="1"/>
  <c r="AM15"/>
  <c r="BP15" s="1"/>
  <c r="AO14"/>
  <c r="BR14" s="1"/>
  <c r="AN14"/>
  <c r="BQ14" s="1"/>
  <c r="AM14"/>
  <c r="BP14" s="1"/>
  <c r="AO13"/>
  <c r="BR13" s="1"/>
  <c r="AN13"/>
  <c r="BQ13" s="1"/>
  <c r="AM13"/>
  <c r="BP13" s="1"/>
  <c r="AO12"/>
  <c r="BR12" s="1"/>
  <c r="AN12"/>
  <c r="BQ12" s="1"/>
  <c r="AM12"/>
  <c r="BP12" s="1"/>
  <c r="AO11"/>
  <c r="BR11" s="1"/>
  <c r="AN11"/>
  <c r="BQ11" s="1"/>
  <c r="AM11"/>
  <c r="BP11" s="1"/>
  <c r="AO10"/>
  <c r="BR10" s="1"/>
  <c r="AN10"/>
  <c r="BQ10" s="1"/>
  <c r="AM10"/>
  <c r="BP10" s="1"/>
  <c r="AO9"/>
  <c r="BR9" s="1"/>
  <c r="AN9"/>
  <c r="BQ9" s="1"/>
  <c r="AM9"/>
  <c r="BP9" s="1"/>
  <c r="AO8"/>
  <c r="BR8" s="1"/>
  <c r="AN8"/>
  <c r="BQ8" s="1"/>
  <c r="AM8"/>
  <c r="BP8" s="1"/>
  <c r="AO7"/>
  <c r="BR7" s="1"/>
  <c r="AN7"/>
  <c r="BQ7" s="1"/>
  <c r="AM7"/>
  <c r="BP7" s="1"/>
  <c r="AO6"/>
  <c r="BR6" s="1"/>
  <c r="AN6"/>
  <c r="BQ6" s="1"/>
  <c r="AM6"/>
  <c r="BP6" s="1"/>
  <c r="AT647"/>
  <c r="BC647" s="1"/>
  <c r="AS647"/>
  <c r="BB647" s="1"/>
  <c r="AR647"/>
  <c r="BA647" s="1"/>
  <c r="AT646"/>
  <c r="BC646" s="1"/>
  <c r="AS646"/>
  <c r="BB646" s="1"/>
  <c r="AR646"/>
  <c r="BA646" s="1"/>
  <c r="AT645"/>
  <c r="BC645" s="1"/>
  <c r="AS645"/>
  <c r="BB645" s="1"/>
  <c r="AR645"/>
  <c r="BA645" s="1"/>
  <c r="AT644"/>
  <c r="BC644" s="1"/>
  <c r="AS644"/>
  <c r="BB644" s="1"/>
  <c r="AR644"/>
  <c r="BA644" s="1"/>
  <c r="AT643"/>
  <c r="BC643" s="1"/>
  <c r="AS643"/>
  <c r="BB643" s="1"/>
  <c r="AR643"/>
  <c r="BA643" s="1"/>
  <c r="AT641"/>
  <c r="BC641" s="1"/>
  <c r="AS641"/>
  <c r="BB641" s="1"/>
  <c r="AR641"/>
  <c r="BA641" s="1"/>
  <c r="AT640"/>
  <c r="BC640" s="1"/>
  <c r="AS640"/>
  <c r="BB640" s="1"/>
  <c r="AR640"/>
  <c r="BA640" s="1"/>
  <c r="AT639"/>
  <c r="BC639" s="1"/>
  <c r="AS639"/>
  <c r="BB639" s="1"/>
  <c r="AR639"/>
  <c r="BA639" s="1"/>
  <c r="AT638"/>
  <c r="BC638" s="1"/>
  <c r="AS638"/>
  <c r="BB638" s="1"/>
  <c r="AR638"/>
  <c r="BA638" s="1"/>
  <c r="AT637"/>
  <c r="BC637" s="1"/>
  <c r="AS637"/>
  <c r="BB637" s="1"/>
  <c r="AR637"/>
  <c r="BA637" s="1"/>
  <c r="AT636"/>
  <c r="BC636" s="1"/>
  <c r="AS636"/>
  <c r="BB636" s="1"/>
  <c r="AR636"/>
  <c r="BA636" s="1"/>
  <c r="AT635"/>
  <c r="BC635" s="1"/>
  <c r="AS635"/>
  <c r="BB635" s="1"/>
  <c r="AR635"/>
  <c r="BA635" s="1"/>
  <c r="AT642"/>
  <c r="BC642" s="1"/>
  <c r="AS642"/>
  <c r="BB642" s="1"/>
  <c r="AR642"/>
  <c r="BA642" s="1"/>
  <c r="AT634"/>
  <c r="BC634" s="1"/>
  <c r="AS634"/>
  <c r="BB634" s="1"/>
  <c r="AR634"/>
  <c r="BA634" s="1"/>
  <c r="AT633"/>
  <c r="BC633" s="1"/>
  <c r="AS633"/>
  <c r="BB633" s="1"/>
  <c r="AR633"/>
  <c r="BA633" s="1"/>
  <c r="AT632"/>
  <c r="BC632" s="1"/>
  <c r="AS632"/>
  <c r="BB632" s="1"/>
  <c r="AR632"/>
  <c r="BA632" s="1"/>
  <c r="AT631"/>
  <c r="BC631" s="1"/>
  <c r="AS631"/>
  <c r="BB631" s="1"/>
  <c r="AR631"/>
  <c r="BA631" s="1"/>
  <c r="AT630"/>
  <c r="BC630" s="1"/>
  <c r="AS630"/>
  <c r="BB630" s="1"/>
  <c r="AR630"/>
  <c r="BA630" s="1"/>
  <c r="AT629"/>
  <c r="BC629" s="1"/>
  <c r="AS629"/>
  <c r="BB629" s="1"/>
  <c r="AR629"/>
  <c r="BA629" s="1"/>
  <c r="AT628"/>
  <c r="BC628" s="1"/>
  <c r="AS628"/>
  <c r="BB628" s="1"/>
  <c r="AR628"/>
  <c r="BA628" s="1"/>
  <c r="AT627"/>
  <c r="BC627" s="1"/>
  <c r="AS627"/>
  <c r="BB627" s="1"/>
  <c r="AR627"/>
  <c r="BA627" s="1"/>
  <c r="AT626"/>
  <c r="BC626" s="1"/>
  <c r="AS626"/>
  <c r="BB626" s="1"/>
  <c r="AR626"/>
  <c r="BA626" s="1"/>
  <c r="AT625"/>
  <c r="BC625" s="1"/>
  <c r="AS625"/>
  <c r="BB625" s="1"/>
  <c r="AR625"/>
  <c r="BA625" s="1"/>
  <c r="AT624"/>
  <c r="BC624" s="1"/>
  <c r="AS624"/>
  <c r="BB624" s="1"/>
  <c r="AR624"/>
  <c r="BA624" s="1"/>
  <c r="AT623"/>
  <c r="BC623" s="1"/>
  <c r="AS623"/>
  <c r="BB623" s="1"/>
  <c r="AR623"/>
  <c r="BA623" s="1"/>
  <c r="AT622"/>
  <c r="BC622" s="1"/>
  <c r="AS622"/>
  <c r="BB622" s="1"/>
  <c r="AR622"/>
  <c r="BA622" s="1"/>
  <c r="AT621"/>
  <c r="BC621" s="1"/>
  <c r="AS621"/>
  <c r="BB621" s="1"/>
  <c r="AR621"/>
  <c r="BA621" s="1"/>
  <c r="AT620"/>
  <c r="BC620" s="1"/>
  <c r="AS620"/>
  <c r="BB620" s="1"/>
  <c r="AR620"/>
  <c r="BA620" s="1"/>
  <c r="AT619"/>
  <c r="BC619" s="1"/>
  <c r="AS619"/>
  <c r="BB619" s="1"/>
  <c r="AR619"/>
  <c r="BA619" s="1"/>
  <c r="AT618"/>
  <c r="BC618" s="1"/>
  <c r="AS618"/>
  <c r="BB618" s="1"/>
  <c r="AR618"/>
  <c r="BA618" s="1"/>
  <c r="AT617"/>
  <c r="BC617" s="1"/>
  <c r="AS617"/>
  <c r="BB617" s="1"/>
  <c r="AR617"/>
  <c r="BA617" s="1"/>
  <c r="AT616"/>
  <c r="BC616" s="1"/>
  <c r="AS616"/>
  <c r="BB616" s="1"/>
  <c r="AR616"/>
  <c r="BA616" s="1"/>
  <c r="AT615"/>
  <c r="BC615" s="1"/>
  <c r="AS615"/>
  <c r="BB615" s="1"/>
  <c r="AR615"/>
  <c r="BA615" s="1"/>
  <c r="AT614"/>
  <c r="BC614" s="1"/>
  <c r="AS614"/>
  <c r="BB614" s="1"/>
  <c r="AR614"/>
  <c r="BA614" s="1"/>
  <c r="AT610"/>
  <c r="BC610" s="1"/>
  <c r="AS610"/>
  <c r="BB610" s="1"/>
  <c r="AR610"/>
  <c r="BA610" s="1"/>
  <c r="AT613"/>
  <c r="BC613" s="1"/>
  <c r="AS613"/>
  <c r="BB613" s="1"/>
  <c r="AR613"/>
  <c r="BA613" s="1"/>
  <c r="AT612"/>
  <c r="BC612" s="1"/>
  <c r="AS612"/>
  <c r="BB612" s="1"/>
  <c r="AR612"/>
  <c r="BA612" s="1"/>
  <c r="AT611"/>
  <c r="BC611" s="1"/>
  <c r="AS611"/>
  <c r="BB611" s="1"/>
  <c r="AR611"/>
  <c r="BA611" s="1"/>
  <c r="AT609"/>
  <c r="BC609" s="1"/>
  <c r="AS609"/>
  <c r="BB609" s="1"/>
  <c r="AR609"/>
  <c r="BA609" s="1"/>
  <c r="AT608"/>
  <c r="BC608" s="1"/>
  <c r="AS608"/>
  <c r="BB608" s="1"/>
  <c r="AR608"/>
  <c r="BA608" s="1"/>
  <c r="AT607"/>
  <c r="BC607" s="1"/>
  <c r="AS607"/>
  <c r="BB607" s="1"/>
  <c r="AR607"/>
  <c r="BA607" s="1"/>
  <c r="AT606"/>
  <c r="BC606" s="1"/>
  <c r="AS606"/>
  <c r="BB606" s="1"/>
  <c r="AR606"/>
  <c r="BA606" s="1"/>
  <c r="AT605"/>
  <c r="BC605" s="1"/>
  <c r="AS605"/>
  <c r="BB605" s="1"/>
  <c r="AR605"/>
  <c r="BA605" s="1"/>
  <c r="AT604"/>
  <c r="BC604" s="1"/>
  <c r="AS604"/>
  <c r="BB604" s="1"/>
  <c r="AR604"/>
  <c r="BA604" s="1"/>
  <c r="AT603"/>
  <c r="BC603" s="1"/>
  <c r="AS603"/>
  <c r="BB603" s="1"/>
  <c r="AR603"/>
  <c r="BA603" s="1"/>
  <c r="AT602"/>
  <c r="BC602" s="1"/>
  <c r="AS602"/>
  <c r="BB602" s="1"/>
  <c r="AR602"/>
  <c r="BA602" s="1"/>
  <c r="AT601"/>
  <c r="BC601" s="1"/>
  <c r="AS601"/>
  <c r="BB601" s="1"/>
  <c r="AR601"/>
  <c r="BA601" s="1"/>
  <c r="AT600"/>
  <c r="BC600" s="1"/>
  <c r="AS600"/>
  <c r="BB600" s="1"/>
  <c r="AR600"/>
  <c r="BA600" s="1"/>
  <c r="AT599"/>
  <c r="BC599" s="1"/>
  <c r="AS599"/>
  <c r="BB599" s="1"/>
  <c r="AR599"/>
  <c r="BA599" s="1"/>
  <c r="AT598"/>
  <c r="BC598" s="1"/>
  <c r="AS598"/>
  <c r="BB598" s="1"/>
  <c r="AR598"/>
  <c r="BA598" s="1"/>
  <c r="AT597"/>
  <c r="BC597" s="1"/>
  <c r="AS597"/>
  <c r="BB597" s="1"/>
  <c r="AR597"/>
  <c r="BA597" s="1"/>
  <c r="AT596"/>
  <c r="BC596" s="1"/>
  <c r="AS596"/>
  <c r="BB596" s="1"/>
  <c r="AR596"/>
  <c r="BA596" s="1"/>
  <c r="AT595"/>
  <c r="BC595" s="1"/>
  <c r="AS595"/>
  <c r="BB595" s="1"/>
  <c r="AR595"/>
  <c r="BA595" s="1"/>
  <c r="AT594"/>
  <c r="BC594" s="1"/>
  <c r="AS594"/>
  <c r="BB594" s="1"/>
  <c r="AR594"/>
  <c r="BA594" s="1"/>
  <c r="AT593"/>
  <c r="BC593" s="1"/>
  <c r="AS593"/>
  <c r="BB593" s="1"/>
  <c r="AR593"/>
  <c r="BA593" s="1"/>
  <c r="AT592"/>
  <c r="BC592" s="1"/>
  <c r="AS592"/>
  <c r="BB592" s="1"/>
  <c r="AR592"/>
  <c r="BA592" s="1"/>
  <c r="AT591"/>
  <c r="BC591" s="1"/>
  <c r="AS591"/>
  <c r="BB591" s="1"/>
  <c r="AR591"/>
  <c r="BA591" s="1"/>
  <c r="AT590"/>
  <c r="BC590" s="1"/>
  <c r="AS590"/>
  <c r="BB590" s="1"/>
  <c r="AR590"/>
  <c r="BA590" s="1"/>
  <c r="AT589"/>
  <c r="BC589" s="1"/>
  <c r="AS589"/>
  <c r="BB589" s="1"/>
  <c r="AR589"/>
  <c r="BA589" s="1"/>
  <c r="AT588"/>
  <c r="BC588" s="1"/>
  <c r="AS588"/>
  <c r="BB588" s="1"/>
  <c r="AR588"/>
  <c r="BA588" s="1"/>
  <c r="AT587"/>
  <c r="BC587" s="1"/>
  <c r="AS587"/>
  <c r="BB587" s="1"/>
  <c r="AR587"/>
  <c r="BA587" s="1"/>
  <c r="AT586"/>
  <c r="BC586" s="1"/>
  <c r="AS586"/>
  <c r="BB586" s="1"/>
  <c r="AR586"/>
  <c r="BA586" s="1"/>
  <c r="AT585"/>
  <c r="BC585" s="1"/>
  <c r="AS585"/>
  <c r="BB585" s="1"/>
  <c r="AR585"/>
  <c r="BA585" s="1"/>
  <c r="AT584"/>
  <c r="BC584" s="1"/>
  <c r="AS584"/>
  <c r="BB584" s="1"/>
  <c r="AR584"/>
  <c r="BA584" s="1"/>
  <c r="AT583"/>
  <c r="BC583" s="1"/>
  <c r="AS583"/>
  <c r="BB583" s="1"/>
  <c r="AR583"/>
  <c r="BA583" s="1"/>
  <c r="AT582"/>
  <c r="BC582" s="1"/>
  <c r="AS582"/>
  <c r="BB582" s="1"/>
  <c r="AR582"/>
  <c r="BA582" s="1"/>
  <c r="AT581"/>
  <c r="BC581" s="1"/>
  <c r="AS581"/>
  <c r="BB581" s="1"/>
  <c r="AR581"/>
  <c r="BA581" s="1"/>
  <c r="AT580"/>
  <c r="BC580" s="1"/>
  <c r="AS580"/>
  <c r="BB580" s="1"/>
  <c r="AR580"/>
  <c r="BA580" s="1"/>
  <c r="AT579"/>
  <c r="BC579" s="1"/>
  <c r="AS579"/>
  <c r="BB579" s="1"/>
  <c r="AR579"/>
  <c r="BA579" s="1"/>
  <c r="AT578"/>
  <c r="BC578" s="1"/>
  <c r="AS578"/>
  <c r="BB578" s="1"/>
  <c r="AR578"/>
  <c r="BA578" s="1"/>
  <c r="AT577"/>
  <c r="BC577" s="1"/>
  <c r="AS577"/>
  <c r="BB577" s="1"/>
  <c r="AR577"/>
  <c r="BA577" s="1"/>
  <c r="AT576"/>
  <c r="BC576" s="1"/>
  <c r="AS576"/>
  <c r="BB576" s="1"/>
  <c r="AR576"/>
  <c r="BA576" s="1"/>
  <c r="AT575"/>
  <c r="BC575" s="1"/>
  <c r="AS575"/>
  <c r="BB575" s="1"/>
  <c r="AR575"/>
  <c r="BA575" s="1"/>
  <c r="AT574"/>
  <c r="BC574" s="1"/>
  <c r="AS574"/>
  <c r="BB574" s="1"/>
  <c r="AR574"/>
  <c r="BA574" s="1"/>
  <c r="AT573"/>
  <c r="BC573" s="1"/>
  <c r="AS573"/>
  <c r="BB573" s="1"/>
  <c r="AR573"/>
  <c r="BA573" s="1"/>
  <c r="AT572"/>
  <c r="BC572" s="1"/>
  <c r="AS572"/>
  <c r="BB572" s="1"/>
  <c r="AR572"/>
  <c r="BA572" s="1"/>
  <c r="AT571"/>
  <c r="BC571" s="1"/>
  <c r="AS571"/>
  <c r="BB571" s="1"/>
  <c r="AR571"/>
  <c r="BA571" s="1"/>
  <c r="AT570"/>
  <c r="BC570" s="1"/>
  <c r="AS570"/>
  <c r="BB570" s="1"/>
  <c r="AR570"/>
  <c r="BA570" s="1"/>
  <c r="AT569"/>
  <c r="BC569" s="1"/>
  <c r="AS569"/>
  <c r="BB569" s="1"/>
  <c r="AR569"/>
  <c r="BA569" s="1"/>
  <c r="AT568"/>
  <c r="BC568" s="1"/>
  <c r="AS568"/>
  <c r="BB568" s="1"/>
  <c r="AR568"/>
  <c r="BA568" s="1"/>
  <c r="AT567"/>
  <c r="BC567" s="1"/>
  <c r="AS567"/>
  <c r="BB567" s="1"/>
  <c r="AR567"/>
  <c r="BA567" s="1"/>
  <c r="AT566"/>
  <c r="BC566" s="1"/>
  <c r="AS566"/>
  <c r="BB566" s="1"/>
  <c r="AR566"/>
  <c r="BA566" s="1"/>
  <c r="AT565"/>
  <c r="BC565" s="1"/>
  <c r="AS565"/>
  <c r="BB565" s="1"/>
  <c r="AR565"/>
  <c r="BA565" s="1"/>
  <c r="AT564"/>
  <c r="BC564" s="1"/>
  <c r="AS564"/>
  <c r="BB564" s="1"/>
  <c r="AR564"/>
  <c r="BA564" s="1"/>
  <c r="AT563"/>
  <c r="BC563" s="1"/>
  <c r="AS563"/>
  <c r="BB563" s="1"/>
  <c r="AR563"/>
  <c r="BA563" s="1"/>
  <c r="AT562"/>
  <c r="BC562" s="1"/>
  <c r="AS562"/>
  <c r="BB562" s="1"/>
  <c r="AR562"/>
  <c r="BA562" s="1"/>
  <c r="AT561"/>
  <c r="BC561" s="1"/>
  <c r="AS561"/>
  <c r="BB561" s="1"/>
  <c r="AR561"/>
  <c r="BA561" s="1"/>
  <c r="AT560"/>
  <c r="BC560" s="1"/>
  <c r="AS560"/>
  <c r="BB560" s="1"/>
  <c r="AR560"/>
  <c r="BA560" s="1"/>
  <c r="AT559"/>
  <c r="BC559" s="1"/>
  <c r="AS559"/>
  <c r="BB559" s="1"/>
  <c r="AR559"/>
  <c r="BA559" s="1"/>
  <c r="AT558"/>
  <c r="BC558" s="1"/>
  <c r="AS558"/>
  <c r="BB558" s="1"/>
  <c r="AR558"/>
  <c r="BA558" s="1"/>
  <c r="AT557"/>
  <c r="BC557" s="1"/>
  <c r="AS557"/>
  <c r="BB557" s="1"/>
  <c r="AR557"/>
  <c r="BA557" s="1"/>
  <c r="AT556"/>
  <c r="BC556" s="1"/>
  <c r="AS556"/>
  <c r="BB556" s="1"/>
  <c r="AR556"/>
  <c r="BA556" s="1"/>
  <c r="AT555"/>
  <c r="BC555" s="1"/>
  <c r="AS555"/>
  <c r="BB555" s="1"/>
  <c r="AR555"/>
  <c r="BA555" s="1"/>
  <c r="AT554"/>
  <c r="BC554" s="1"/>
  <c r="AS554"/>
  <c r="BB554" s="1"/>
  <c r="AR554"/>
  <c r="BA554" s="1"/>
  <c r="AT553"/>
  <c r="BC553" s="1"/>
  <c r="AS553"/>
  <c r="BB553" s="1"/>
  <c r="AR553"/>
  <c r="BA553" s="1"/>
  <c r="AT552"/>
  <c r="BC552" s="1"/>
  <c r="AS552"/>
  <c r="BB552" s="1"/>
  <c r="AR552"/>
  <c r="BA552" s="1"/>
  <c r="AT551"/>
  <c r="BC551" s="1"/>
  <c r="AS551"/>
  <c r="BB551" s="1"/>
  <c r="AR551"/>
  <c r="BA551" s="1"/>
  <c r="AT550"/>
  <c r="BC550" s="1"/>
  <c r="AS550"/>
  <c r="BB550" s="1"/>
  <c r="AR550"/>
  <c r="BA550" s="1"/>
  <c r="AT549"/>
  <c r="BC549" s="1"/>
  <c r="AS549"/>
  <c r="BB549" s="1"/>
  <c r="AR549"/>
  <c r="BA549" s="1"/>
  <c r="AT548"/>
  <c r="BC548" s="1"/>
  <c r="AS548"/>
  <c r="BB548" s="1"/>
  <c r="AR548"/>
  <c r="BA548" s="1"/>
  <c r="AT547"/>
  <c r="BC547" s="1"/>
  <c r="AS547"/>
  <c r="BB547" s="1"/>
  <c r="AR547"/>
  <c r="BA547" s="1"/>
  <c r="AT546"/>
  <c r="BC546" s="1"/>
  <c r="AS546"/>
  <c r="BB546" s="1"/>
  <c r="AR546"/>
  <c r="BA546" s="1"/>
  <c r="AT545"/>
  <c r="BC545" s="1"/>
  <c r="AS545"/>
  <c r="BB545" s="1"/>
  <c r="AR545"/>
  <c r="BA545" s="1"/>
  <c r="AT544"/>
  <c r="BC544" s="1"/>
  <c r="AS544"/>
  <c r="BB544" s="1"/>
  <c r="AR544"/>
  <c r="BA544" s="1"/>
  <c r="AT543"/>
  <c r="BC543" s="1"/>
  <c r="AS543"/>
  <c r="BB543" s="1"/>
  <c r="AR543"/>
  <c r="BA543" s="1"/>
  <c r="AT542"/>
  <c r="BC542" s="1"/>
  <c r="AS542"/>
  <c r="BB542" s="1"/>
  <c r="AR542"/>
  <c r="BA542" s="1"/>
  <c r="AT541"/>
  <c r="BC541" s="1"/>
  <c r="AS541"/>
  <c r="BB541" s="1"/>
  <c r="AR541"/>
  <c r="BA541" s="1"/>
  <c r="AT540"/>
  <c r="BC540" s="1"/>
  <c r="AS540"/>
  <c r="BB540" s="1"/>
  <c r="AR540"/>
  <c r="BA540" s="1"/>
  <c r="AT539"/>
  <c r="BC539" s="1"/>
  <c r="AS539"/>
  <c r="BB539" s="1"/>
  <c r="AR539"/>
  <c r="BA539" s="1"/>
  <c r="AT538"/>
  <c r="BC538" s="1"/>
  <c r="AS538"/>
  <c r="BB538" s="1"/>
  <c r="AR538"/>
  <c r="BA538" s="1"/>
  <c r="AT537"/>
  <c r="BC537" s="1"/>
  <c r="AS537"/>
  <c r="BB537" s="1"/>
  <c r="AR537"/>
  <c r="BA537" s="1"/>
  <c r="AT536"/>
  <c r="BC536" s="1"/>
  <c r="AS536"/>
  <c r="BB536" s="1"/>
  <c r="AR536"/>
  <c r="BA536" s="1"/>
  <c r="AT535"/>
  <c r="BC535" s="1"/>
  <c r="AS535"/>
  <c r="BB535" s="1"/>
  <c r="AR535"/>
  <c r="BA535" s="1"/>
  <c r="AT534"/>
  <c r="BC534" s="1"/>
  <c r="AS534"/>
  <c r="BB534" s="1"/>
  <c r="AR534"/>
  <c r="BA534" s="1"/>
  <c r="AT533"/>
  <c r="BC533" s="1"/>
  <c r="AS533"/>
  <c r="BB533" s="1"/>
  <c r="AR533"/>
  <c r="BA533" s="1"/>
  <c r="AT532"/>
  <c r="BC532" s="1"/>
  <c r="AS532"/>
  <c r="BB532" s="1"/>
  <c r="AR532"/>
  <c r="BA532" s="1"/>
  <c r="AT531"/>
  <c r="BC531" s="1"/>
  <c r="AS531"/>
  <c r="BB531" s="1"/>
  <c r="AR531"/>
  <c r="BA531" s="1"/>
  <c r="AT530"/>
  <c r="BC530" s="1"/>
  <c r="AS530"/>
  <c r="BB530" s="1"/>
  <c r="AR530"/>
  <c r="BA530" s="1"/>
  <c r="AT515"/>
  <c r="BC515" s="1"/>
  <c r="AS515"/>
  <c r="BB515" s="1"/>
  <c r="AR515"/>
  <c r="BA515" s="1"/>
  <c r="AT529"/>
  <c r="BC529" s="1"/>
  <c r="AS529"/>
  <c r="BB529" s="1"/>
  <c r="AR529"/>
  <c r="BA529" s="1"/>
  <c r="AT528"/>
  <c r="BC528" s="1"/>
  <c r="AS528"/>
  <c r="BB528" s="1"/>
  <c r="AR528"/>
  <c r="BA528" s="1"/>
  <c r="AT527"/>
  <c r="BC527" s="1"/>
  <c r="AS527"/>
  <c r="BB527" s="1"/>
  <c r="AR527"/>
  <c r="BA527" s="1"/>
  <c r="AT526"/>
  <c r="BC526" s="1"/>
  <c r="AS526"/>
  <c r="BB526" s="1"/>
  <c r="AR526"/>
  <c r="BA526" s="1"/>
  <c r="AT525"/>
  <c r="BC525" s="1"/>
  <c r="AS525"/>
  <c r="BB525" s="1"/>
  <c r="AR525"/>
  <c r="BA525" s="1"/>
  <c r="AT524"/>
  <c r="BC524" s="1"/>
  <c r="AS524"/>
  <c r="BB524" s="1"/>
  <c r="AR524"/>
  <c r="BA524" s="1"/>
  <c r="AT523"/>
  <c r="BC523" s="1"/>
  <c r="AS523"/>
  <c r="BB523" s="1"/>
  <c r="AR523"/>
  <c r="BA523" s="1"/>
  <c r="AT522"/>
  <c r="BC522" s="1"/>
  <c r="AS522"/>
  <c r="BB522" s="1"/>
  <c r="AR522"/>
  <c r="BA522" s="1"/>
  <c r="AT521"/>
  <c r="BC521" s="1"/>
  <c r="AS521"/>
  <c r="BB521" s="1"/>
  <c r="AR521"/>
  <c r="BA521" s="1"/>
  <c r="AT520"/>
  <c r="BC520" s="1"/>
  <c r="AS520"/>
  <c r="BB520" s="1"/>
  <c r="AR520"/>
  <c r="BA520" s="1"/>
  <c r="AT519"/>
  <c r="BC519" s="1"/>
  <c r="AS519"/>
  <c r="BB519" s="1"/>
  <c r="AR519"/>
  <c r="BA519" s="1"/>
  <c r="AT518"/>
  <c r="BC518" s="1"/>
  <c r="AS518"/>
  <c r="BB518" s="1"/>
  <c r="AR518"/>
  <c r="BA518" s="1"/>
  <c r="AT517"/>
  <c r="BC517" s="1"/>
  <c r="AS517"/>
  <c r="BB517" s="1"/>
  <c r="AR517"/>
  <c r="BA517" s="1"/>
  <c r="AT516"/>
  <c r="BC516" s="1"/>
  <c r="AS516"/>
  <c r="BB516" s="1"/>
  <c r="AR516"/>
  <c r="BA516" s="1"/>
  <c r="AT511"/>
  <c r="BC511" s="1"/>
  <c r="AS511"/>
  <c r="BB511" s="1"/>
  <c r="AR511"/>
  <c r="BA511" s="1"/>
  <c r="AT514"/>
  <c r="BC514" s="1"/>
  <c r="AS514"/>
  <c r="BB514" s="1"/>
  <c r="AR514"/>
  <c r="BA514" s="1"/>
  <c r="AT513"/>
  <c r="BC513" s="1"/>
  <c r="AS513"/>
  <c r="BB513" s="1"/>
  <c r="AR513"/>
  <c r="BA513" s="1"/>
  <c r="AT512"/>
  <c r="BC512" s="1"/>
  <c r="AS512"/>
  <c r="BB512" s="1"/>
  <c r="AR512"/>
  <c r="BA512" s="1"/>
  <c r="AT510"/>
  <c r="BC510" s="1"/>
  <c r="AS510"/>
  <c r="BB510" s="1"/>
  <c r="AR510"/>
  <c r="BA510" s="1"/>
  <c r="AT509"/>
  <c r="BC509" s="1"/>
  <c r="AS509"/>
  <c r="BB509" s="1"/>
  <c r="AR509"/>
  <c r="BA509" s="1"/>
  <c r="AT508"/>
  <c r="BC508" s="1"/>
  <c r="AS508"/>
  <c r="BB508" s="1"/>
  <c r="AR508"/>
  <c r="BA508" s="1"/>
  <c r="AT507"/>
  <c r="BC507" s="1"/>
  <c r="AS507"/>
  <c r="BB507" s="1"/>
  <c r="AR507"/>
  <c r="BA507" s="1"/>
  <c r="AT506"/>
  <c r="BC506" s="1"/>
  <c r="AS506"/>
  <c r="BB506" s="1"/>
  <c r="AR506"/>
  <c r="BA506" s="1"/>
  <c r="AT505"/>
  <c r="BC505" s="1"/>
  <c r="AS505"/>
  <c r="BB505" s="1"/>
  <c r="AR505"/>
  <c r="BA505" s="1"/>
  <c r="AT504"/>
  <c r="BC504" s="1"/>
  <c r="AS504"/>
  <c r="BB504" s="1"/>
  <c r="AR504"/>
  <c r="BA504" s="1"/>
  <c r="AT503"/>
  <c r="BC503" s="1"/>
  <c r="AS503"/>
  <c r="BB503" s="1"/>
  <c r="AR503"/>
  <c r="BA503" s="1"/>
  <c r="AT502"/>
  <c r="BC502" s="1"/>
  <c r="AS502"/>
  <c r="BB502" s="1"/>
  <c r="AR502"/>
  <c r="BA502" s="1"/>
  <c r="AT501"/>
  <c r="BC501" s="1"/>
  <c r="AS501"/>
  <c r="BB501" s="1"/>
  <c r="AR501"/>
  <c r="BA501" s="1"/>
  <c r="AT500"/>
  <c r="BC500" s="1"/>
  <c r="AS500"/>
  <c r="BB500" s="1"/>
  <c r="AR500"/>
  <c r="BA500" s="1"/>
  <c r="AT499"/>
  <c r="BC499" s="1"/>
  <c r="AS499"/>
  <c r="BB499" s="1"/>
  <c r="AR499"/>
  <c r="BA499" s="1"/>
  <c r="AT498"/>
  <c r="BC498" s="1"/>
  <c r="AS498"/>
  <c r="BB498" s="1"/>
  <c r="AR498"/>
  <c r="BA498" s="1"/>
  <c r="AT497"/>
  <c r="BC497" s="1"/>
  <c r="AS497"/>
  <c r="BB497" s="1"/>
  <c r="AR497"/>
  <c r="BA497" s="1"/>
  <c r="AT496"/>
  <c r="BC496" s="1"/>
  <c r="AS496"/>
  <c r="BB496" s="1"/>
  <c r="AR496"/>
  <c r="BA496" s="1"/>
  <c r="AT495"/>
  <c r="BC495" s="1"/>
  <c r="AS495"/>
  <c r="BB495" s="1"/>
  <c r="AR495"/>
  <c r="BA495" s="1"/>
  <c r="AT494"/>
  <c r="BC494" s="1"/>
  <c r="AS494"/>
  <c r="BB494" s="1"/>
  <c r="AR494"/>
  <c r="BA494" s="1"/>
  <c r="AT493"/>
  <c r="BC493" s="1"/>
  <c r="AS493"/>
  <c r="BB493" s="1"/>
  <c r="AR493"/>
  <c r="BA493" s="1"/>
  <c r="AT492"/>
  <c r="BC492" s="1"/>
  <c r="AS492"/>
  <c r="BB492" s="1"/>
  <c r="AR492"/>
  <c r="BA492" s="1"/>
  <c r="AT491"/>
  <c r="BC491" s="1"/>
  <c r="AS491"/>
  <c r="BB491" s="1"/>
  <c r="AR491"/>
  <c r="BA491" s="1"/>
  <c r="AT490"/>
  <c r="BC490" s="1"/>
  <c r="AS490"/>
  <c r="BB490" s="1"/>
  <c r="AR490"/>
  <c r="BA490" s="1"/>
  <c r="AT489"/>
  <c r="BC489" s="1"/>
  <c r="AS489"/>
  <c r="BB489" s="1"/>
  <c r="AR489"/>
  <c r="BA489" s="1"/>
  <c r="AT488"/>
  <c r="BC488" s="1"/>
  <c r="AS488"/>
  <c r="BB488" s="1"/>
  <c r="AR488"/>
  <c r="BA488" s="1"/>
  <c r="AT487"/>
  <c r="BC487" s="1"/>
  <c r="AS487"/>
  <c r="BB487" s="1"/>
  <c r="AR487"/>
  <c r="BA487" s="1"/>
  <c r="AT486"/>
  <c r="BC486" s="1"/>
  <c r="AS486"/>
  <c r="BB486" s="1"/>
  <c r="AR486"/>
  <c r="BA486" s="1"/>
  <c r="AT485"/>
  <c r="BC485" s="1"/>
  <c r="AS485"/>
  <c r="BB485" s="1"/>
  <c r="AR485"/>
  <c r="BA485" s="1"/>
  <c r="AT484"/>
  <c r="BC484" s="1"/>
  <c r="AS484"/>
  <c r="BB484" s="1"/>
  <c r="AR484"/>
  <c r="BA484" s="1"/>
  <c r="AT483"/>
  <c r="BC483" s="1"/>
  <c r="AS483"/>
  <c r="BB483" s="1"/>
  <c r="AR483"/>
  <c r="BA483" s="1"/>
  <c r="AT482"/>
  <c r="BC482" s="1"/>
  <c r="AS482"/>
  <c r="BB482" s="1"/>
  <c r="AR482"/>
  <c r="BA482" s="1"/>
  <c r="AT481"/>
  <c r="BC481" s="1"/>
  <c r="AS481"/>
  <c r="BB481" s="1"/>
  <c r="AR481"/>
  <c r="BA481" s="1"/>
  <c r="AT480"/>
  <c r="BC480" s="1"/>
  <c r="AS480"/>
  <c r="BB480" s="1"/>
  <c r="AR480"/>
  <c r="BA480" s="1"/>
  <c r="AT479"/>
  <c r="BC479" s="1"/>
  <c r="AS479"/>
  <c r="BB479" s="1"/>
  <c r="AR479"/>
  <c r="BA479" s="1"/>
  <c r="AT478"/>
  <c r="BC478" s="1"/>
  <c r="AS478"/>
  <c r="BB478" s="1"/>
  <c r="AR478"/>
  <c r="BA478" s="1"/>
  <c r="AT477"/>
  <c r="BC477" s="1"/>
  <c r="AS477"/>
  <c r="BB477" s="1"/>
  <c r="AR477"/>
  <c r="BA477" s="1"/>
  <c r="AT476"/>
  <c r="BC476" s="1"/>
  <c r="AS476"/>
  <c r="BB476" s="1"/>
  <c r="AR476"/>
  <c r="BA476" s="1"/>
  <c r="AT475"/>
  <c r="BC475" s="1"/>
  <c r="AS475"/>
  <c r="BB475" s="1"/>
  <c r="AR475"/>
  <c r="BA475" s="1"/>
  <c r="AT474"/>
  <c r="BC474" s="1"/>
  <c r="AS474"/>
  <c r="BB474" s="1"/>
  <c r="AR474"/>
  <c r="BA474" s="1"/>
  <c r="AT473"/>
  <c r="BC473" s="1"/>
  <c r="AS473"/>
  <c r="BB473" s="1"/>
  <c r="AR473"/>
  <c r="BA473" s="1"/>
  <c r="AT472"/>
  <c r="BC472" s="1"/>
  <c r="AS472"/>
  <c r="BB472" s="1"/>
  <c r="AR472"/>
  <c r="BA472" s="1"/>
  <c r="AT471"/>
  <c r="BC471" s="1"/>
  <c r="AS471"/>
  <c r="BB471" s="1"/>
  <c r="AR471"/>
  <c r="BA471" s="1"/>
  <c r="AT470"/>
  <c r="BC470" s="1"/>
  <c r="AS470"/>
  <c r="BB470" s="1"/>
  <c r="AR470"/>
  <c r="BA470" s="1"/>
  <c r="AT469"/>
  <c r="BC469" s="1"/>
  <c r="AS469"/>
  <c r="BB469" s="1"/>
  <c r="AR469"/>
  <c r="BA469" s="1"/>
  <c r="AT468"/>
  <c r="BC468" s="1"/>
  <c r="AS468"/>
  <c r="BB468" s="1"/>
  <c r="AR468"/>
  <c r="BA468" s="1"/>
  <c r="AT467"/>
  <c r="BC467" s="1"/>
  <c r="AS467"/>
  <c r="BB467" s="1"/>
  <c r="AR467"/>
  <c r="BA467" s="1"/>
  <c r="AT466"/>
  <c r="BC466" s="1"/>
  <c r="AS466"/>
  <c r="BB466" s="1"/>
  <c r="AR466"/>
  <c r="BA466" s="1"/>
  <c r="AT465"/>
  <c r="BC465" s="1"/>
  <c r="AS465"/>
  <c r="BB465" s="1"/>
  <c r="AR465"/>
  <c r="BA465" s="1"/>
  <c r="AT464"/>
  <c r="BC464" s="1"/>
  <c r="AS464"/>
  <c r="BB464" s="1"/>
  <c r="AR464"/>
  <c r="BA464" s="1"/>
  <c r="AT463"/>
  <c r="BC463" s="1"/>
  <c r="AS463"/>
  <c r="BB463" s="1"/>
  <c r="AR463"/>
  <c r="BA463" s="1"/>
  <c r="AT462"/>
  <c r="BC462" s="1"/>
  <c r="AS462"/>
  <c r="BB462" s="1"/>
  <c r="AR462"/>
  <c r="BA462" s="1"/>
  <c r="AT461"/>
  <c r="BC461" s="1"/>
  <c r="AS461"/>
  <c r="BB461" s="1"/>
  <c r="AR461"/>
  <c r="BA461" s="1"/>
  <c r="AT460"/>
  <c r="BC460" s="1"/>
  <c r="AS460"/>
  <c r="BB460" s="1"/>
  <c r="AR460"/>
  <c r="BA460" s="1"/>
  <c r="AT459"/>
  <c r="BC459" s="1"/>
  <c r="AS459"/>
  <c r="BB459" s="1"/>
  <c r="AR459"/>
  <c r="BA459" s="1"/>
  <c r="AT458"/>
  <c r="BC458" s="1"/>
  <c r="AS458"/>
  <c r="BB458" s="1"/>
  <c r="AR458"/>
  <c r="BA458" s="1"/>
  <c r="AT457"/>
  <c r="BC457" s="1"/>
  <c r="AS457"/>
  <c r="BB457" s="1"/>
  <c r="AR457"/>
  <c r="BA457" s="1"/>
  <c r="AT456"/>
  <c r="BC456" s="1"/>
  <c r="AS456"/>
  <c r="BB456" s="1"/>
  <c r="AR456"/>
  <c r="BA456" s="1"/>
  <c r="AT455"/>
  <c r="BC455" s="1"/>
  <c r="AS455"/>
  <c r="BB455" s="1"/>
  <c r="AR455"/>
  <c r="BA455" s="1"/>
  <c r="AT454"/>
  <c r="BC454" s="1"/>
  <c r="AS454"/>
  <c r="BB454" s="1"/>
  <c r="AR454"/>
  <c r="BA454" s="1"/>
  <c r="AT453"/>
  <c r="BC453" s="1"/>
  <c r="AS453"/>
  <c r="BB453" s="1"/>
  <c r="AR453"/>
  <c r="BA453" s="1"/>
  <c r="AT452"/>
  <c r="BC452" s="1"/>
  <c r="AS452"/>
  <c r="BB452" s="1"/>
  <c r="AR452"/>
  <c r="BA452" s="1"/>
  <c r="AT451"/>
  <c r="BC451" s="1"/>
  <c r="AS451"/>
  <c r="BB451" s="1"/>
  <c r="AR451"/>
  <c r="BA451" s="1"/>
  <c r="AT450"/>
  <c r="BC450" s="1"/>
  <c r="AS450"/>
  <c r="BB450" s="1"/>
  <c r="AR450"/>
  <c r="BA450" s="1"/>
  <c r="AT449"/>
  <c r="BC449" s="1"/>
  <c r="AS449"/>
  <c r="BB449" s="1"/>
  <c r="AR449"/>
  <c r="BA449" s="1"/>
  <c r="AT448"/>
  <c r="BC448" s="1"/>
  <c r="AS448"/>
  <c r="BB448" s="1"/>
  <c r="AR448"/>
  <c r="BA448" s="1"/>
  <c r="AT447"/>
  <c r="BC447" s="1"/>
  <c r="AS447"/>
  <c r="BB447" s="1"/>
  <c r="AR447"/>
  <c r="BA447" s="1"/>
  <c r="AT446"/>
  <c r="BC446" s="1"/>
  <c r="AS446"/>
  <c r="BB446" s="1"/>
  <c r="AR446"/>
  <c r="BA446" s="1"/>
  <c r="AT445"/>
  <c r="BC445" s="1"/>
  <c r="AS445"/>
  <c r="BB445" s="1"/>
  <c r="AR445"/>
  <c r="BA445" s="1"/>
  <c r="AT444"/>
  <c r="BC444" s="1"/>
  <c r="AS444"/>
  <c r="BB444" s="1"/>
  <c r="AR444"/>
  <c r="BA444" s="1"/>
  <c r="AT443"/>
  <c r="BC443" s="1"/>
  <c r="AS443"/>
  <c r="BB443" s="1"/>
  <c r="AR443"/>
  <c r="BA443" s="1"/>
  <c r="AT442"/>
  <c r="BC442" s="1"/>
  <c r="AS442"/>
  <c r="BB442" s="1"/>
  <c r="AR442"/>
  <c r="BA442" s="1"/>
  <c r="AT441"/>
  <c r="BC441" s="1"/>
  <c r="AS441"/>
  <c r="BB441" s="1"/>
  <c r="AR441"/>
  <c r="BA441" s="1"/>
  <c r="AT440"/>
  <c r="BC440" s="1"/>
  <c r="AS440"/>
  <c r="BB440" s="1"/>
  <c r="AR440"/>
  <c r="BA440" s="1"/>
  <c r="AT439"/>
  <c r="BC439" s="1"/>
  <c r="AS439"/>
  <c r="BB439" s="1"/>
  <c r="AR439"/>
  <c r="BA439" s="1"/>
  <c r="AT438"/>
  <c r="BC438" s="1"/>
  <c r="AS438"/>
  <c r="BB438" s="1"/>
  <c r="AR438"/>
  <c r="BA438" s="1"/>
  <c r="AT437"/>
  <c r="BC437" s="1"/>
  <c r="AS437"/>
  <c r="BB437" s="1"/>
  <c r="AR437"/>
  <c r="BA437" s="1"/>
  <c r="AT436"/>
  <c r="BC436" s="1"/>
  <c r="AS436"/>
  <c r="BB436" s="1"/>
  <c r="AR436"/>
  <c r="BA436" s="1"/>
  <c r="AT435"/>
  <c r="BC435" s="1"/>
  <c r="AS435"/>
  <c r="BB435" s="1"/>
  <c r="AR435"/>
  <c r="BA435" s="1"/>
  <c r="AT434"/>
  <c r="BC434" s="1"/>
  <c r="AS434"/>
  <c r="BB434" s="1"/>
  <c r="AR434"/>
  <c r="BA434" s="1"/>
  <c r="AT433"/>
  <c r="BC433" s="1"/>
  <c r="AS433"/>
  <c r="BB433" s="1"/>
  <c r="AR433"/>
  <c r="BA433" s="1"/>
  <c r="AT432"/>
  <c r="BC432" s="1"/>
  <c r="AS432"/>
  <c r="BB432" s="1"/>
  <c r="AR432"/>
  <c r="BA432" s="1"/>
  <c r="AT431"/>
  <c r="BC431" s="1"/>
  <c r="AS431"/>
  <c r="BB431" s="1"/>
  <c r="AR431"/>
  <c r="BA431" s="1"/>
  <c r="AT430"/>
  <c r="BC430" s="1"/>
  <c r="AS430"/>
  <c r="BB430" s="1"/>
  <c r="AR430"/>
  <c r="BA430" s="1"/>
  <c r="AT429"/>
  <c r="BC429" s="1"/>
  <c r="AS429"/>
  <c r="BB429" s="1"/>
  <c r="AR429"/>
  <c r="BA429" s="1"/>
  <c r="AT428"/>
  <c r="BC428" s="1"/>
  <c r="AS428"/>
  <c r="BB428" s="1"/>
  <c r="AR428"/>
  <c r="BA428" s="1"/>
  <c r="AT427"/>
  <c r="BC427" s="1"/>
  <c r="AS427"/>
  <c r="BB427" s="1"/>
  <c r="AR427"/>
  <c r="BA427" s="1"/>
  <c r="AT426"/>
  <c r="BC426" s="1"/>
  <c r="AS426"/>
  <c r="BB426" s="1"/>
  <c r="AR426"/>
  <c r="BA426" s="1"/>
  <c r="AT425"/>
  <c r="BC425" s="1"/>
  <c r="AS425"/>
  <c r="BB425" s="1"/>
  <c r="AR425"/>
  <c r="BA425" s="1"/>
  <c r="AT424"/>
  <c r="BC424" s="1"/>
  <c r="AS424"/>
  <c r="BB424" s="1"/>
  <c r="AR424"/>
  <c r="BA424" s="1"/>
  <c r="AT423"/>
  <c r="BC423" s="1"/>
  <c r="AS423"/>
  <c r="BB423" s="1"/>
  <c r="AR423"/>
  <c r="BA423" s="1"/>
  <c r="AT422"/>
  <c r="BC422" s="1"/>
  <c r="AS422"/>
  <c r="BB422" s="1"/>
  <c r="AR422"/>
  <c r="BA422" s="1"/>
  <c r="AT421"/>
  <c r="BC421" s="1"/>
  <c r="AS421"/>
  <c r="BB421" s="1"/>
  <c r="AR421"/>
  <c r="BA421" s="1"/>
  <c r="AT420"/>
  <c r="BC420" s="1"/>
  <c r="AS420"/>
  <c r="BB420" s="1"/>
  <c r="AR420"/>
  <c r="BA420" s="1"/>
  <c r="AT419"/>
  <c r="BC419" s="1"/>
  <c r="AS419"/>
  <c r="BB419" s="1"/>
  <c r="AR419"/>
  <c r="BA419" s="1"/>
  <c r="AT418"/>
  <c r="BC418" s="1"/>
  <c r="AS418"/>
  <c r="BB418" s="1"/>
  <c r="AR418"/>
  <c r="BA418" s="1"/>
  <c r="AT417"/>
  <c r="BC417" s="1"/>
  <c r="AS417"/>
  <c r="BB417" s="1"/>
  <c r="AR417"/>
  <c r="BA417" s="1"/>
  <c r="AT416"/>
  <c r="BC416" s="1"/>
  <c r="AS416"/>
  <c r="BB416" s="1"/>
  <c r="AR416"/>
  <c r="BA416" s="1"/>
  <c r="AT412"/>
  <c r="BC412" s="1"/>
  <c r="AS412"/>
  <c r="BB412" s="1"/>
  <c r="AR412"/>
  <c r="BA412" s="1"/>
  <c r="AT415"/>
  <c r="BC415" s="1"/>
  <c r="AS415"/>
  <c r="BB415" s="1"/>
  <c r="AR415"/>
  <c r="BA415" s="1"/>
  <c r="AT414"/>
  <c r="BC414" s="1"/>
  <c r="AS414"/>
  <c r="BB414" s="1"/>
  <c r="AR414"/>
  <c r="BA414" s="1"/>
  <c r="AT413"/>
  <c r="BC413" s="1"/>
  <c r="AS413"/>
  <c r="BB413" s="1"/>
  <c r="AR413"/>
  <c r="BA413" s="1"/>
  <c r="AT411"/>
  <c r="BC411" s="1"/>
  <c r="AS411"/>
  <c r="BB411" s="1"/>
  <c r="AR411"/>
  <c r="BA411" s="1"/>
  <c r="AT410"/>
  <c r="BC410" s="1"/>
  <c r="AS410"/>
  <c r="BB410" s="1"/>
  <c r="AR410"/>
  <c r="BA410" s="1"/>
  <c r="AT409"/>
  <c r="BC409" s="1"/>
  <c r="AS409"/>
  <c r="BB409" s="1"/>
  <c r="AR409"/>
  <c r="BA409" s="1"/>
  <c r="AT408"/>
  <c r="BC408" s="1"/>
  <c r="AS408"/>
  <c r="BB408" s="1"/>
  <c r="AR408"/>
  <c r="BA408" s="1"/>
  <c r="AT407"/>
  <c r="BC407" s="1"/>
  <c r="AS407"/>
  <c r="BB407" s="1"/>
  <c r="AR407"/>
  <c r="BA407" s="1"/>
  <c r="AT406"/>
  <c r="BC406" s="1"/>
  <c r="AS406"/>
  <c r="BB406" s="1"/>
  <c r="AR406"/>
  <c r="BA406" s="1"/>
  <c r="AT405"/>
  <c r="BC405" s="1"/>
  <c r="AS405"/>
  <c r="BB405" s="1"/>
  <c r="AR405"/>
  <c r="BA405" s="1"/>
  <c r="AT404"/>
  <c r="BC404" s="1"/>
  <c r="AS404"/>
  <c r="BB404" s="1"/>
  <c r="AR404"/>
  <c r="BA404" s="1"/>
  <c r="AT403"/>
  <c r="BC403" s="1"/>
  <c r="AS403"/>
  <c r="BB403" s="1"/>
  <c r="AR403"/>
  <c r="BA403" s="1"/>
  <c r="AT402"/>
  <c r="BC402" s="1"/>
  <c r="AS402"/>
  <c r="BB402" s="1"/>
  <c r="AR402"/>
  <c r="BA402" s="1"/>
  <c r="AT401"/>
  <c r="BC401" s="1"/>
  <c r="AS401"/>
  <c r="BB401" s="1"/>
  <c r="AR401"/>
  <c r="BA401" s="1"/>
  <c r="AT400"/>
  <c r="BC400" s="1"/>
  <c r="AS400"/>
  <c r="BB400" s="1"/>
  <c r="AR400"/>
  <c r="BA400" s="1"/>
  <c r="AT399"/>
  <c r="BC399" s="1"/>
  <c r="AS399"/>
  <c r="BB399" s="1"/>
  <c r="AR399"/>
  <c r="BA399" s="1"/>
  <c r="AT398"/>
  <c r="BC398" s="1"/>
  <c r="AS398"/>
  <c r="BB398" s="1"/>
  <c r="AR398"/>
  <c r="BA398" s="1"/>
  <c r="AT397"/>
  <c r="BC397" s="1"/>
  <c r="AS397"/>
  <c r="BB397" s="1"/>
  <c r="AR397"/>
  <c r="BA397" s="1"/>
  <c r="AT396"/>
  <c r="BC396" s="1"/>
  <c r="AS396"/>
  <c r="BB396" s="1"/>
  <c r="AR396"/>
  <c r="BA396" s="1"/>
  <c r="AT395"/>
  <c r="BC395" s="1"/>
  <c r="AS395"/>
  <c r="BB395" s="1"/>
  <c r="AR395"/>
  <c r="BA395" s="1"/>
  <c r="AT394"/>
  <c r="BC394" s="1"/>
  <c r="AS394"/>
  <c r="BB394" s="1"/>
  <c r="AR394"/>
  <c r="BA394" s="1"/>
  <c r="AT393"/>
  <c r="BC393" s="1"/>
  <c r="AS393"/>
  <c r="BB393" s="1"/>
  <c r="AR393"/>
  <c r="BA393" s="1"/>
  <c r="AT392"/>
  <c r="BC392" s="1"/>
  <c r="AS392"/>
  <c r="BB392" s="1"/>
  <c r="AR392"/>
  <c r="BA392" s="1"/>
  <c r="AT391"/>
  <c r="BC391" s="1"/>
  <c r="AS391"/>
  <c r="BB391" s="1"/>
  <c r="AR391"/>
  <c r="BA391" s="1"/>
  <c r="AT390"/>
  <c r="BC390" s="1"/>
  <c r="AS390"/>
  <c r="BB390" s="1"/>
  <c r="AR390"/>
  <c r="BA390" s="1"/>
  <c r="AT389"/>
  <c r="BC389" s="1"/>
  <c r="AS389"/>
  <c r="BB389" s="1"/>
  <c r="AR389"/>
  <c r="BA389" s="1"/>
  <c r="AT388"/>
  <c r="BC388" s="1"/>
  <c r="AS388"/>
  <c r="BB388" s="1"/>
  <c r="AR388"/>
  <c r="BA388" s="1"/>
  <c r="AT387"/>
  <c r="BC387" s="1"/>
  <c r="AS387"/>
  <c r="BB387" s="1"/>
  <c r="AR387"/>
  <c r="BA387" s="1"/>
  <c r="AT386"/>
  <c r="BC386" s="1"/>
  <c r="AS386"/>
  <c r="BB386" s="1"/>
  <c r="AR386"/>
  <c r="BA386" s="1"/>
  <c r="AT385"/>
  <c r="BC385" s="1"/>
  <c r="AS385"/>
  <c r="BB385" s="1"/>
  <c r="AR385"/>
  <c r="BA385" s="1"/>
  <c r="AT384"/>
  <c r="BC384" s="1"/>
  <c r="AS384"/>
  <c r="BB384" s="1"/>
  <c r="AR384"/>
  <c r="BA384" s="1"/>
  <c r="AT383"/>
  <c r="BC383" s="1"/>
  <c r="AS383"/>
  <c r="BB383" s="1"/>
  <c r="AR383"/>
  <c r="BA383" s="1"/>
  <c r="AT382"/>
  <c r="BC382" s="1"/>
  <c r="AS382"/>
  <c r="BB382" s="1"/>
  <c r="AR382"/>
  <c r="BA382" s="1"/>
  <c r="AT381"/>
  <c r="BC381" s="1"/>
  <c r="AS381"/>
  <c r="BB381" s="1"/>
  <c r="AR381"/>
  <c r="BA381" s="1"/>
  <c r="AT380"/>
  <c r="BC380" s="1"/>
  <c r="AS380"/>
  <c r="BB380" s="1"/>
  <c r="AR380"/>
  <c r="BA380" s="1"/>
  <c r="AT379"/>
  <c r="BC379" s="1"/>
  <c r="AS379"/>
  <c r="BB379" s="1"/>
  <c r="AR379"/>
  <c r="BA379" s="1"/>
  <c r="AT378"/>
  <c r="BC378" s="1"/>
  <c r="AS378"/>
  <c r="BB378" s="1"/>
  <c r="AR378"/>
  <c r="BA378" s="1"/>
  <c r="AT377"/>
  <c r="BC377" s="1"/>
  <c r="AS377"/>
  <c r="BB377" s="1"/>
  <c r="AR377"/>
  <c r="BA377" s="1"/>
  <c r="AT376"/>
  <c r="BC376" s="1"/>
  <c r="AS376"/>
  <c r="BB376" s="1"/>
  <c r="AR376"/>
  <c r="BA376" s="1"/>
  <c r="AT375"/>
  <c r="BC375" s="1"/>
  <c r="AS375"/>
  <c r="BB375" s="1"/>
  <c r="AR375"/>
  <c r="BA375" s="1"/>
  <c r="AT374"/>
  <c r="BC374" s="1"/>
  <c r="AS374"/>
  <c r="BB374" s="1"/>
  <c r="AR374"/>
  <c r="BA374" s="1"/>
  <c r="AT373"/>
  <c r="BC373" s="1"/>
  <c r="AS373"/>
  <c r="BB373" s="1"/>
  <c r="AR373"/>
  <c r="BA373" s="1"/>
  <c r="AT372"/>
  <c r="BC372" s="1"/>
  <c r="AS372"/>
  <c r="BB372" s="1"/>
  <c r="AR372"/>
  <c r="BA372" s="1"/>
  <c r="AT371"/>
  <c r="BC371" s="1"/>
  <c r="AS371"/>
  <c r="BB371" s="1"/>
  <c r="AR371"/>
  <c r="BA371" s="1"/>
  <c r="AT370"/>
  <c r="BC370" s="1"/>
  <c r="AS370"/>
  <c r="BB370" s="1"/>
  <c r="AR370"/>
  <c r="BA370" s="1"/>
  <c r="AT369"/>
  <c r="BC369" s="1"/>
  <c r="AS369"/>
  <c r="BB369" s="1"/>
  <c r="AR369"/>
  <c r="BA369" s="1"/>
  <c r="AT368"/>
  <c r="BC368" s="1"/>
  <c r="AS368"/>
  <c r="BB368" s="1"/>
  <c r="AR368"/>
  <c r="BA368" s="1"/>
  <c r="AT367"/>
  <c r="BC367" s="1"/>
  <c r="AS367"/>
  <c r="BB367" s="1"/>
  <c r="AR367"/>
  <c r="BA367" s="1"/>
  <c r="AT366"/>
  <c r="BC366" s="1"/>
  <c r="AS366"/>
  <c r="BB366" s="1"/>
  <c r="AR366"/>
  <c r="BA366" s="1"/>
  <c r="AT365"/>
  <c r="BC365" s="1"/>
  <c r="AS365"/>
  <c r="BB365" s="1"/>
  <c r="AR365"/>
  <c r="BA365" s="1"/>
  <c r="AT364"/>
  <c r="BC364" s="1"/>
  <c r="AS364"/>
  <c r="BB364" s="1"/>
  <c r="AR364"/>
  <c r="BA364" s="1"/>
  <c r="AT363"/>
  <c r="BC363" s="1"/>
  <c r="AS363"/>
  <c r="BB363" s="1"/>
  <c r="AR363"/>
  <c r="BA363" s="1"/>
  <c r="AT362"/>
  <c r="BC362" s="1"/>
  <c r="AS362"/>
  <c r="BB362" s="1"/>
  <c r="AR362"/>
  <c r="BA362" s="1"/>
  <c r="AT361"/>
  <c r="BC361" s="1"/>
  <c r="AS361"/>
  <c r="BB361" s="1"/>
  <c r="AR361"/>
  <c r="BA361" s="1"/>
  <c r="AT360"/>
  <c r="BC360" s="1"/>
  <c r="AS360"/>
  <c r="BB360" s="1"/>
  <c r="AR360"/>
  <c r="BA360" s="1"/>
  <c r="AT359"/>
  <c r="BC359" s="1"/>
  <c r="AS359"/>
  <c r="BB359" s="1"/>
  <c r="AR359"/>
  <c r="BA359" s="1"/>
  <c r="AT358"/>
  <c r="BC358" s="1"/>
  <c r="AS358"/>
  <c r="BB358" s="1"/>
  <c r="AR358"/>
  <c r="BA358" s="1"/>
  <c r="AT357"/>
  <c r="BC357" s="1"/>
  <c r="AS357"/>
  <c r="BB357" s="1"/>
  <c r="AR357"/>
  <c r="BA357" s="1"/>
  <c r="AT356"/>
  <c r="BC356" s="1"/>
  <c r="AS356"/>
  <c r="BB356" s="1"/>
  <c r="AR356"/>
  <c r="BA356" s="1"/>
  <c r="AT355"/>
  <c r="BC355" s="1"/>
  <c r="AS355"/>
  <c r="BB355" s="1"/>
  <c r="AR355"/>
  <c r="BA355" s="1"/>
  <c r="AT354"/>
  <c r="BC354" s="1"/>
  <c r="AS354"/>
  <c r="BB354" s="1"/>
  <c r="AR354"/>
  <c r="BA354" s="1"/>
  <c r="AT353"/>
  <c r="BC353" s="1"/>
  <c r="AS353"/>
  <c r="BB353" s="1"/>
  <c r="AR353"/>
  <c r="BA353" s="1"/>
  <c r="AT352"/>
  <c r="BC352" s="1"/>
  <c r="AS352"/>
  <c r="BB352" s="1"/>
  <c r="AR352"/>
  <c r="BA352" s="1"/>
  <c r="AT351"/>
  <c r="BC351" s="1"/>
  <c r="AS351"/>
  <c r="BB351" s="1"/>
  <c r="AR351"/>
  <c r="BA351" s="1"/>
  <c r="AT350"/>
  <c r="BC350" s="1"/>
  <c r="AS350"/>
  <c r="BB350" s="1"/>
  <c r="AR350"/>
  <c r="BA350" s="1"/>
  <c r="AT349"/>
  <c r="BC349" s="1"/>
  <c r="AS349"/>
  <c r="BB349" s="1"/>
  <c r="AR349"/>
  <c r="BA349" s="1"/>
  <c r="AT348"/>
  <c r="BC348" s="1"/>
  <c r="AS348"/>
  <c r="BB348" s="1"/>
  <c r="AR348"/>
  <c r="BA348" s="1"/>
  <c r="AT347"/>
  <c r="BC347" s="1"/>
  <c r="AS347"/>
  <c r="BB347" s="1"/>
  <c r="AR347"/>
  <c r="BA347" s="1"/>
  <c r="AT346"/>
  <c r="BC346" s="1"/>
  <c r="AS346"/>
  <c r="BB346" s="1"/>
  <c r="AR346"/>
  <c r="BA346" s="1"/>
  <c r="AT345"/>
  <c r="BC345" s="1"/>
  <c r="AS345"/>
  <c r="BB345" s="1"/>
  <c r="AR345"/>
  <c r="BA345" s="1"/>
  <c r="AT344"/>
  <c r="BC344" s="1"/>
  <c r="AS344"/>
  <c r="BB344" s="1"/>
  <c r="AR344"/>
  <c r="BA344" s="1"/>
  <c r="AT343"/>
  <c r="BC343" s="1"/>
  <c r="AS343"/>
  <c r="BB343" s="1"/>
  <c r="AR343"/>
  <c r="BA343" s="1"/>
  <c r="AT342"/>
  <c r="BC342" s="1"/>
  <c r="AS342"/>
  <c r="BB342" s="1"/>
  <c r="AR342"/>
  <c r="BA342" s="1"/>
  <c r="AT341"/>
  <c r="BC341" s="1"/>
  <c r="AS341"/>
  <c r="BB341" s="1"/>
  <c r="AR341"/>
  <c r="BA341" s="1"/>
  <c r="AT340"/>
  <c r="BC340" s="1"/>
  <c r="AS340"/>
  <c r="BB340" s="1"/>
  <c r="AR340"/>
  <c r="BA340" s="1"/>
  <c r="AT339"/>
  <c r="BC339" s="1"/>
  <c r="AS339"/>
  <c r="BB339" s="1"/>
  <c r="AR339"/>
  <c r="BA339" s="1"/>
  <c r="AT338"/>
  <c r="BC338" s="1"/>
  <c r="AS338"/>
  <c r="BB338" s="1"/>
  <c r="AR338"/>
  <c r="BA338" s="1"/>
  <c r="AT337"/>
  <c r="BC337" s="1"/>
  <c r="AS337"/>
  <c r="BB337" s="1"/>
  <c r="AR337"/>
  <c r="BA337" s="1"/>
  <c r="AT336"/>
  <c r="BC336" s="1"/>
  <c r="AS336"/>
  <c r="BB336" s="1"/>
  <c r="AR336"/>
  <c r="BA336" s="1"/>
  <c r="AT335"/>
  <c r="BC335" s="1"/>
  <c r="AS335"/>
  <c r="BB335" s="1"/>
  <c r="AR335"/>
  <c r="BA335" s="1"/>
  <c r="AT334"/>
  <c r="BC334" s="1"/>
  <c r="AS334"/>
  <c r="BB334" s="1"/>
  <c r="AR334"/>
  <c r="BA334" s="1"/>
  <c r="AT333"/>
  <c r="BC333" s="1"/>
  <c r="AS333"/>
  <c r="BB333" s="1"/>
  <c r="AR333"/>
  <c r="BA333" s="1"/>
  <c r="AT332"/>
  <c r="BC332" s="1"/>
  <c r="AS332"/>
  <c r="BB332" s="1"/>
  <c r="AR332"/>
  <c r="BA332" s="1"/>
  <c r="AT331"/>
  <c r="BC331" s="1"/>
  <c r="AS331"/>
  <c r="BB331" s="1"/>
  <c r="AR331"/>
  <c r="BA331" s="1"/>
  <c r="AT330"/>
  <c r="BC330" s="1"/>
  <c r="AS330"/>
  <c r="BB330" s="1"/>
  <c r="AR330"/>
  <c r="BA330" s="1"/>
  <c r="AT329"/>
  <c r="BC329" s="1"/>
  <c r="AS329"/>
  <c r="BB329" s="1"/>
  <c r="AR329"/>
  <c r="BA329" s="1"/>
  <c r="AT328"/>
  <c r="BC328" s="1"/>
  <c r="AS328"/>
  <c r="BB328" s="1"/>
  <c r="AR328"/>
  <c r="BA328" s="1"/>
  <c r="AT327"/>
  <c r="BC327" s="1"/>
  <c r="AS327"/>
  <c r="BB327" s="1"/>
  <c r="AR327"/>
  <c r="BA327" s="1"/>
  <c r="AT326"/>
  <c r="BC326" s="1"/>
  <c r="AS326"/>
  <c r="BB326" s="1"/>
  <c r="AR326"/>
  <c r="BA326" s="1"/>
  <c r="AT302"/>
  <c r="BC302" s="1"/>
  <c r="AS302"/>
  <c r="BB302" s="1"/>
  <c r="AR302"/>
  <c r="BA302" s="1"/>
  <c r="AT301"/>
  <c r="BC301" s="1"/>
  <c r="AS301"/>
  <c r="BB301" s="1"/>
  <c r="AR301"/>
  <c r="BA301" s="1"/>
  <c r="AT300"/>
  <c r="BC300" s="1"/>
  <c r="AS300"/>
  <c r="BB300" s="1"/>
  <c r="AR300"/>
  <c r="BA300" s="1"/>
  <c r="AT299"/>
  <c r="BC299" s="1"/>
  <c r="AS299"/>
  <c r="BB299" s="1"/>
  <c r="AR299"/>
  <c r="BA299" s="1"/>
  <c r="AT298"/>
  <c r="BC298" s="1"/>
  <c r="AS298"/>
  <c r="BB298" s="1"/>
  <c r="AR298"/>
  <c r="BA298" s="1"/>
  <c r="AT297"/>
  <c r="BC297" s="1"/>
  <c r="AS297"/>
  <c r="BB297" s="1"/>
  <c r="AR297"/>
  <c r="BA297" s="1"/>
  <c r="AT296"/>
  <c r="BC296" s="1"/>
  <c r="AS296"/>
  <c r="BB296" s="1"/>
  <c r="AR296"/>
  <c r="BA296" s="1"/>
  <c r="AT295"/>
  <c r="BC295" s="1"/>
  <c r="AS295"/>
  <c r="BB295" s="1"/>
  <c r="AR295"/>
  <c r="BA295" s="1"/>
  <c r="AT294"/>
  <c r="BC294" s="1"/>
  <c r="AS294"/>
  <c r="BB294" s="1"/>
  <c r="AR294"/>
  <c r="BA294" s="1"/>
  <c r="AT293"/>
  <c r="BC293" s="1"/>
  <c r="AS293"/>
  <c r="BB293" s="1"/>
  <c r="AR293"/>
  <c r="BA293" s="1"/>
  <c r="AT292"/>
  <c r="BC292" s="1"/>
  <c r="AS292"/>
  <c r="BB292" s="1"/>
  <c r="AR292"/>
  <c r="BA292" s="1"/>
  <c r="AT291"/>
  <c r="BC291" s="1"/>
  <c r="AS291"/>
  <c r="BB291" s="1"/>
  <c r="AR291"/>
  <c r="BA291" s="1"/>
  <c r="AT290"/>
  <c r="BC290" s="1"/>
  <c r="AS290"/>
  <c r="BB290" s="1"/>
  <c r="AR290"/>
  <c r="BA290" s="1"/>
  <c r="AT289"/>
  <c r="BC289" s="1"/>
  <c r="AS289"/>
  <c r="BB289" s="1"/>
  <c r="AR289"/>
  <c r="BA289" s="1"/>
  <c r="AT288"/>
  <c r="BC288" s="1"/>
  <c r="AS288"/>
  <c r="BB288" s="1"/>
  <c r="AR288"/>
  <c r="BA288" s="1"/>
  <c r="AT287"/>
  <c r="BC287" s="1"/>
  <c r="AS287"/>
  <c r="BB287" s="1"/>
  <c r="AR287"/>
  <c r="BA287" s="1"/>
  <c r="AT286"/>
  <c r="BC286" s="1"/>
  <c r="AS286"/>
  <c r="BB286" s="1"/>
  <c r="AR286"/>
  <c r="BA286" s="1"/>
  <c r="AT285"/>
  <c r="BC285" s="1"/>
  <c r="AS285"/>
  <c r="BB285" s="1"/>
  <c r="AR285"/>
  <c r="BA285" s="1"/>
  <c r="AT284"/>
  <c r="BC284" s="1"/>
  <c r="AS284"/>
  <c r="BB284" s="1"/>
  <c r="AR284"/>
  <c r="BA284" s="1"/>
  <c r="AT283"/>
  <c r="BC283" s="1"/>
  <c r="AS283"/>
  <c r="BB283" s="1"/>
  <c r="AR283"/>
  <c r="BA283" s="1"/>
  <c r="AT278"/>
  <c r="BC278" s="1"/>
  <c r="AS278"/>
  <c r="BB278" s="1"/>
  <c r="AR278"/>
  <c r="BA278" s="1"/>
  <c r="AT282"/>
  <c r="BC282" s="1"/>
  <c r="AS282"/>
  <c r="BB282" s="1"/>
  <c r="AR282"/>
  <c r="BA282" s="1"/>
  <c r="AT281"/>
  <c r="BC281" s="1"/>
  <c r="AS281"/>
  <c r="BB281" s="1"/>
  <c r="AR281"/>
  <c r="BA281" s="1"/>
  <c r="AT280"/>
  <c r="BC280" s="1"/>
  <c r="AS280"/>
  <c r="BB280" s="1"/>
  <c r="AR280"/>
  <c r="BA280" s="1"/>
  <c r="AT279"/>
  <c r="BC279" s="1"/>
  <c r="AS279"/>
  <c r="BB279" s="1"/>
  <c r="AR279"/>
  <c r="BA279" s="1"/>
  <c r="AT277"/>
  <c r="BC277" s="1"/>
  <c r="AS277"/>
  <c r="BB277" s="1"/>
  <c r="AR277"/>
  <c r="BA277" s="1"/>
  <c r="AT276"/>
  <c r="BC276" s="1"/>
  <c r="AS276"/>
  <c r="BB276" s="1"/>
  <c r="AR276"/>
  <c r="BA276" s="1"/>
  <c r="AT210"/>
  <c r="BC210" s="1"/>
  <c r="AS210"/>
  <c r="BB210" s="1"/>
  <c r="AR210"/>
  <c r="BA210" s="1"/>
  <c r="AT209"/>
  <c r="BC209" s="1"/>
  <c r="AS209"/>
  <c r="BB209" s="1"/>
  <c r="AR209"/>
  <c r="BA209" s="1"/>
  <c r="AT208"/>
  <c r="BC208" s="1"/>
  <c r="AS208"/>
  <c r="BB208" s="1"/>
  <c r="AR208"/>
  <c r="BA208" s="1"/>
  <c r="AT207"/>
  <c r="BC207" s="1"/>
  <c r="AS207"/>
  <c r="BB207" s="1"/>
  <c r="AR207"/>
  <c r="BA207" s="1"/>
  <c r="AT206"/>
  <c r="BC206" s="1"/>
  <c r="AS206"/>
  <c r="BB206" s="1"/>
  <c r="AR206"/>
  <c r="BA206" s="1"/>
  <c r="AT205"/>
  <c r="BC205" s="1"/>
  <c r="AS205"/>
  <c r="BB205" s="1"/>
  <c r="AR205"/>
  <c r="BA205" s="1"/>
  <c r="AT204"/>
  <c r="BC204" s="1"/>
  <c r="AS204"/>
  <c r="BB204" s="1"/>
  <c r="AR204"/>
  <c r="BA204" s="1"/>
  <c r="AT203"/>
  <c r="BC203" s="1"/>
  <c r="AS203"/>
  <c r="BB203" s="1"/>
  <c r="AR203"/>
  <c r="BA203" s="1"/>
  <c r="AT202"/>
  <c r="BC202" s="1"/>
  <c r="AS202"/>
  <c r="BB202" s="1"/>
  <c r="AR202"/>
  <c r="BA202" s="1"/>
  <c r="AT201"/>
  <c r="BC201" s="1"/>
  <c r="AS201"/>
  <c r="BB201" s="1"/>
  <c r="AR201"/>
  <c r="BA201" s="1"/>
  <c r="AT200"/>
  <c r="BC200" s="1"/>
  <c r="AS200"/>
  <c r="BB200" s="1"/>
  <c r="AR200"/>
  <c r="BA200" s="1"/>
  <c r="AT199"/>
  <c r="BC199" s="1"/>
  <c r="AS199"/>
  <c r="BB199" s="1"/>
  <c r="AR199"/>
  <c r="BA199" s="1"/>
  <c r="AT198"/>
  <c r="BC198" s="1"/>
  <c r="AS198"/>
  <c r="BB198" s="1"/>
  <c r="AR198"/>
  <c r="BA198" s="1"/>
  <c r="AT197"/>
  <c r="BC197" s="1"/>
  <c r="AS197"/>
  <c r="BB197" s="1"/>
  <c r="AR197"/>
  <c r="BA197" s="1"/>
  <c r="AT196"/>
  <c r="BC196" s="1"/>
  <c r="AS196"/>
  <c r="BB196" s="1"/>
  <c r="AR196"/>
  <c r="BA196" s="1"/>
  <c r="AT195"/>
  <c r="BC195" s="1"/>
  <c r="AS195"/>
  <c r="BB195" s="1"/>
  <c r="AR195"/>
  <c r="BA195" s="1"/>
  <c r="AT194"/>
  <c r="BC194" s="1"/>
  <c r="AS194"/>
  <c r="BB194" s="1"/>
  <c r="AR194"/>
  <c r="BA194" s="1"/>
  <c r="AT193"/>
  <c r="BC193" s="1"/>
  <c r="AS193"/>
  <c r="BB193" s="1"/>
  <c r="AR193"/>
  <c r="BA193" s="1"/>
  <c r="AT192"/>
  <c r="BC192" s="1"/>
  <c r="AS192"/>
  <c r="BB192" s="1"/>
  <c r="AR192"/>
  <c r="BA192" s="1"/>
  <c r="AT191"/>
  <c r="BC191" s="1"/>
  <c r="AS191"/>
  <c r="BB191" s="1"/>
  <c r="AR191"/>
  <c r="BA191" s="1"/>
  <c r="AT190"/>
  <c r="BC190" s="1"/>
  <c r="AS190"/>
  <c r="BB190" s="1"/>
  <c r="AR190"/>
  <c r="BA190" s="1"/>
  <c r="AT189"/>
  <c r="BC189" s="1"/>
  <c r="AS189"/>
  <c r="BB189" s="1"/>
  <c r="AR189"/>
  <c r="BA189" s="1"/>
  <c r="AT188"/>
  <c r="BC188" s="1"/>
  <c r="AS188"/>
  <c r="BB188" s="1"/>
  <c r="AR188"/>
  <c r="BA188" s="1"/>
  <c r="AT187"/>
  <c r="BC187" s="1"/>
  <c r="AS187"/>
  <c r="BB187" s="1"/>
  <c r="AR187"/>
  <c r="BA187" s="1"/>
  <c r="AT186"/>
  <c r="BC186" s="1"/>
  <c r="AS186"/>
  <c r="BB186" s="1"/>
  <c r="AR186"/>
  <c r="BA186" s="1"/>
  <c r="AT185"/>
  <c r="BC185" s="1"/>
  <c r="AS185"/>
  <c r="BB185" s="1"/>
  <c r="AR185"/>
  <c r="BA185" s="1"/>
  <c r="AT184"/>
  <c r="BC184" s="1"/>
  <c r="AS184"/>
  <c r="BB184" s="1"/>
  <c r="AR184"/>
  <c r="BA184" s="1"/>
  <c r="AT183"/>
  <c r="BC183" s="1"/>
  <c r="AS183"/>
  <c r="BB183" s="1"/>
  <c r="AR183"/>
  <c r="BA183" s="1"/>
  <c r="AT182"/>
  <c r="BC182" s="1"/>
  <c r="AS182"/>
  <c r="BB182" s="1"/>
  <c r="AR182"/>
  <c r="BA182" s="1"/>
  <c r="AT181"/>
  <c r="BC181" s="1"/>
  <c r="AS181"/>
  <c r="BB181" s="1"/>
  <c r="AR181"/>
  <c r="BA181" s="1"/>
  <c r="AT180"/>
  <c r="BC180" s="1"/>
  <c r="AS180"/>
  <c r="BB180" s="1"/>
  <c r="AR180"/>
  <c r="BA180" s="1"/>
  <c r="AT179"/>
  <c r="BC179" s="1"/>
  <c r="AS179"/>
  <c r="BB179" s="1"/>
  <c r="AR179"/>
  <c r="BA179" s="1"/>
  <c r="AT178"/>
  <c r="BC178" s="1"/>
  <c r="AS178"/>
  <c r="BB178" s="1"/>
  <c r="AR178"/>
  <c r="BA178" s="1"/>
  <c r="AT177"/>
  <c r="BC177" s="1"/>
  <c r="AS177"/>
  <c r="BB177" s="1"/>
  <c r="AR177"/>
  <c r="BA177" s="1"/>
  <c r="AT176"/>
  <c r="BC176" s="1"/>
  <c r="AS176"/>
  <c r="BB176" s="1"/>
  <c r="AR176"/>
  <c r="BA176" s="1"/>
  <c r="AT175"/>
  <c r="BC175" s="1"/>
  <c r="AS175"/>
  <c r="BB175" s="1"/>
  <c r="AR175"/>
  <c r="BA175" s="1"/>
  <c r="AT174"/>
  <c r="BC174" s="1"/>
  <c r="AS174"/>
  <c r="BB174" s="1"/>
  <c r="AR174"/>
  <c r="BA174" s="1"/>
  <c r="AT173"/>
  <c r="BC173" s="1"/>
  <c r="AS173"/>
  <c r="BB173" s="1"/>
  <c r="AR173"/>
  <c r="BA173" s="1"/>
  <c r="AT172"/>
  <c r="BC172" s="1"/>
  <c r="AS172"/>
  <c r="BB172" s="1"/>
  <c r="AR172"/>
  <c r="BA172" s="1"/>
  <c r="AT171"/>
  <c r="BC171" s="1"/>
  <c r="AS171"/>
  <c r="BB171" s="1"/>
  <c r="AR171"/>
  <c r="BA171" s="1"/>
  <c r="AT170"/>
  <c r="BC170" s="1"/>
  <c r="AS170"/>
  <c r="BB170" s="1"/>
  <c r="AR170"/>
  <c r="BA170" s="1"/>
  <c r="AT169"/>
  <c r="BC169" s="1"/>
  <c r="AS169"/>
  <c r="BB169" s="1"/>
  <c r="AR169"/>
  <c r="BA169" s="1"/>
  <c r="AT168"/>
  <c r="BC168" s="1"/>
  <c r="AS168"/>
  <c r="BB168" s="1"/>
  <c r="AR168"/>
  <c r="BA168" s="1"/>
  <c r="AT167"/>
  <c r="BC167" s="1"/>
  <c r="AS167"/>
  <c r="BB167" s="1"/>
  <c r="AR167"/>
  <c r="BA167" s="1"/>
  <c r="AT166"/>
  <c r="BC166" s="1"/>
  <c r="AS166"/>
  <c r="BB166" s="1"/>
  <c r="AR166"/>
  <c r="BA166" s="1"/>
  <c r="AT165"/>
  <c r="BC165" s="1"/>
  <c r="AS165"/>
  <c r="BB165" s="1"/>
  <c r="AR165"/>
  <c r="BA165" s="1"/>
  <c r="AT164"/>
  <c r="BC164" s="1"/>
  <c r="AS164"/>
  <c r="BB164" s="1"/>
  <c r="AR164"/>
  <c r="BA164" s="1"/>
  <c r="AT163"/>
  <c r="BC163" s="1"/>
  <c r="AS163"/>
  <c r="BB163" s="1"/>
  <c r="AR163"/>
  <c r="BA163" s="1"/>
  <c r="AT162"/>
  <c r="BC162" s="1"/>
  <c r="AS162"/>
  <c r="BB162" s="1"/>
  <c r="AR162"/>
  <c r="BA162" s="1"/>
  <c r="AT161"/>
  <c r="BC161" s="1"/>
  <c r="AS161"/>
  <c r="BB161" s="1"/>
  <c r="AR161"/>
  <c r="BA161" s="1"/>
  <c r="AT160"/>
  <c r="BC160" s="1"/>
  <c r="AS160"/>
  <c r="BB160" s="1"/>
  <c r="AR160"/>
  <c r="BA160" s="1"/>
  <c r="AT159"/>
  <c r="BC159" s="1"/>
  <c r="AS159"/>
  <c r="BB159" s="1"/>
  <c r="AR159"/>
  <c r="BA159" s="1"/>
  <c r="AT158"/>
  <c r="BC158" s="1"/>
  <c r="AS158"/>
  <c r="BB158" s="1"/>
  <c r="AR158"/>
  <c r="BA158" s="1"/>
  <c r="AT157"/>
  <c r="BC157" s="1"/>
  <c r="AS157"/>
  <c r="BB157" s="1"/>
  <c r="AR157"/>
  <c r="BA157" s="1"/>
  <c r="AT156"/>
  <c r="BC156" s="1"/>
  <c r="AS156"/>
  <c r="BB156" s="1"/>
  <c r="AR156"/>
  <c r="BA156" s="1"/>
  <c r="AT155"/>
  <c r="BC155" s="1"/>
  <c r="AS155"/>
  <c r="BB155" s="1"/>
  <c r="AR155"/>
  <c r="BA155" s="1"/>
  <c r="AT154"/>
  <c r="BC154" s="1"/>
  <c r="AS154"/>
  <c r="BB154" s="1"/>
  <c r="AR154"/>
  <c r="BA154" s="1"/>
  <c r="AT120"/>
  <c r="BC120" s="1"/>
  <c r="AS120"/>
  <c r="BB120" s="1"/>
  <c r="AR120"/>
  <c r="BA120" s="1"/>
  <c r="AT119"/>
  <c r="BC119" s="1"/>
  <c r="AS119"/>
  <c r="BB119" s="1"/>
  <c r="AR119"/>
  <c r="BA119" s="1"/>
  <c r="AT118"/>
  <c r="BC118" s="1"/>
  <c r="AS118"/>
  <c r="BB118" s="1"/>
  <c r="AR118"/>
  <c r="BA118" s="1"/>
  <c r="AT117"/>
  <c r="BC117" s="1"/>
  <c r="AS117"/>
  <c r="BB117" s="1"/>
  <c r="AR117"/>
  <c r="BA117" s="1"/>
  <c r="AT116"/>
  <c r="BC116" s="1"/>
  <c r="AS116"/>
  <c r="BB116" s="1"/>
  <c r="AR116"/>
  <c r="BA116" s="1"/>
  <c r="AT106"/>
  <c r="BC106" s="1"/>
  <c r="AS106"/>
  <c r="BB106" s="1"/>
  <c r="AR106"/>
  <c r="BA106" s="1"/>
  <c r="AT95"/>
  <c r="BC95" s="1"/>
  <c r="AS95"/>
  <c r="BB95" s="1"/>
  <c r="AR95"/>
  <c r="BA95" s="1"/>
  <c r="AT115"/>
  <c r="BC115" s="1"/>
  <c r="AS115"/>
  <c r="BB115" s="1"/>
  <c r="AR115"/>
  <c r="BA115" s="1"/>
  <c r="AT114"/>
  <c r="BC114" s="1"/>
  <c r="AS114"/>
  <c r="BB114" s="1"/>
  <c r="AR114"/>
  <c r="BA114" s="1"/>
  <c r="AT113"/>
  <c r="BC113" s="1"/>
  <c r="AS113"/>
  <c r="BB113" s="1"/>
  <c r="AR113"/>
  <c r="BA113" s="1"/>
  <c r="AT112"/>
  <c r="BC112" s="1"/>
  <c r="AS112"/>
  <c r="BB112" s="1"/>
  <c r="AR112"/>
  <c r="BA112" s="1"/>
  <c r="AT111"/>
  <c r="BC111" s="1"/>
  <c r="AS111"/>
  <c r="BB111" s="1"/>
  <c r="AR111"/>
  <c r="BA111" s="1"/>
  <c r="AT110"/>
  <c r="BC110" s="1"/>
  <c r="AS110"/>
  <c r="BB110" s="1"/>
  <c r="AR110"/>
  <c r="BA110" s="1"/>
  <c r="AT109"/>
  <c r="BC109" s="1"/>
  <c r="AS109"/>
  <c r="BB109" s="1"/>
  <c r="AR109"/>
  <c r="BA109" s="1"/>
  <c r="AT108"/>
  <c r="BC108" s="1"/>
  <c r="AS108"/>
  <c r="BB108" s="1"/>
  <c r="AR108"/>
  <c r="BA108" s="1"/>
  <c r="AT107"/>
  <c r="BC107" s="1"/>
  <c r="AS107"/>
  <c r="BB107" s="1"/>
  <c r="AR107"/>
  <c r="BA107" s="1"/>
  <c r="AT105"/>
  <c r="BC105" s="1"/>
  <c r="AS105"/>
  <c r="BB105" s="1"/>
  <c r="AR105"/>
  <c r="BA105" s="1"/>
  <c r="AT104"/>
  <c r="BC104" s="1"/>
  <c r="AS104"/>
  <c r="BB104" s="1"/>
  <c r="AR104"/>
  <c r="BA104" s="1"/>
  <c r="AT103"/>
  <c r="BC103" s="1"/>
  <c r="AS103"/>
  <c r="BB103" s="1"/>
  <c r="AR103"/>
  <c r="BA103" s="1"/>
  <c r="AT102"/>
  <c r="BC102" s="1"/>
  <c r="AS102"/>
  <c r="BB102" s="1"/>
  <c r="AR102"/>
  <c r="BA102" s="1"/>
  <c r="AT101"/>
  <c r="BC101" s="1"/>
  <c r="AS101"/>
  <c r="BB101" s="1"/>
  <c r="AR101"/>
  <c r="BA101" s="1"/>
  <c r="AT100"/>
  <c r="BC100" s="1"/>
  <c r="AS100"/>
  <c r="BB100" s="1"/>
  <c r="AR100"/>
  <c r="BA100" s="1"/>
  <c r="AT99"/>
  <c r="BC99" s="1"/>
  <c r="AS99"/>
  <c r="BB99" s="1"/>
  <c r="AR99"/>
  <c r="BA99" s="1"/>
  <c r="AT98"/>
  <c r="BC98" s="1"/>
  <c r="AS98"/>
  <c r="BB98" s="1"/>
  <c r="AR98"/>
  <c r="BA98" s="1"/>
  <c r="AT97"/>
  <c r="BC97" s="1"/>
  <c r="AS97"/>
  <c r="BB97" s="1"/>
  <c r="AR97"/>
  <c r="BA97" s="1"/>
  <c r="AT96"/>
  <c r="BC96" s="1"/>
  <c r="AS96"/>
  <c r="BB96" s="1"/>
  <c r="AR96"/>
  <c r="BA96" s="1"/>
  <c r="AT94"/>
  <c r="BC94" s="1"/>
  <c r="AS94"/>
  <c r="BB94" s="1"/>
  <c r="AR94"/>
  <c r="BA94" s="1"/>
  <c r="AT93"/>
  <c r="BC93" s="1"/>
  <c r="AS93"/>
  <c r="BB93" s="1"/>
  <c r="AR93"/>
  <c r="BA93" s="1"/>
  <c r="AT92"/>
  <c r="BC92" s="1"/>
  <c r="AS92"/>
  <c r="BB92" s="1"/>
  <c r="AR92"/>
  <c r="BA92" s="1"/>
  <c r="AT91"/>
  <c r="BC91" s="1"/>
  <c r="AS91"/>
  <c r="BB91" s="1"/>
  <c r="AR91"/>
  <c r="BA91" s="1"/>
  <c r="AT90"/>
  <c r="BC90" s="1"/>
  <c r="AS90"/>
  <c r="BB90" s="1"/>
  <c r="AR90"/>
  <c r="BA90" s="1"/>
  <c r="AT89"/>
  <c r="BC89" s="1"/>
  <c r="AS89"/>
  <c r="BB89" s="1"/>
  <c r="AR89"/>
  <c r="BA89" s="1"/>
  <c r="AT88"/>
  <c r="BC88" s="1"/>
  <c r="AS88"/>
  <c r="BB88" s="1"/>
  <c r="AR88"/>
  <c r="BA88" s="1"/>
  <c r="AT87"/>
  <c r="BC87" s="1"/>
  <c r="AS87"/>
  <c r="BB87" s="1"/>
  <c r="AR87"/>
  <c r="BA87" s="1"/>
  <c r="AT86"/>
  <c r="BC86" s="1"/>
  <c r="AS86"/>
  <c r="BB86" s="1"/>
  <c r="AR86"/>
  <c r="BA86" s="1"/>
  <c r="AT85"/>
  <c r="BC85" s="1"/>
  <c r="AS85"/>
  <c r="BB85" s="1"/>
  <c r="AR85"/>
  <c r="BA85" s="1"/>
  <c r="AT84"/>
  <c r="BC84" s="1"/>
  <c r="AS84"/>
  <c r="BB84" s="1"/>
  <c r="AR84"/>
  <c r="BA84" s="1"/>
  <c r="AT83"/>
  <c r="BC83" s="1"/>
  <c r="AS83"/>
  <c r="BB83" s="1"/>
  <c r="AR83"/>
  <c r="BA83" s="1"/>
  <c r="AT82"/>
  <c r="BC82" s="1"/>
  <c r="AS82"/>
  <c r="BB82" s="1"/>
  <c r="AR82"/>
  <c r="BA82" s="1"/>
  <c r="AT81"/>
  <c r="BC81" s="1"/>
  <c r="AS81"/>
  <c r="BB81" s="1"/>
  <c r="AR81"/>
  <c r="BA81" s="1"/>
  <c r="AT80"/>
  <c r="BC80" s="1"/>
  <c r="AS80"/>
  <c r="BB80" s="1"/>
  <c r="AR80"/>
  <c r="BA80" s="1"/>
  <c r="AT79"/>
  <c r="BC79" s="1"/>
  <c r="AS79"/>
  <c r="BB79" s="1"/>
  <c r="AR79"/>
  <c r="BA79" s="1"/>
  <c r="AT78"/>
  <c r="BC78" s="1"/>
  <c r="AS78"/>
  <c r="BB78" s="1"/>
  <c r="AR78"/>
  <c r="BA78" s="1"/>
  <c r="AT77"/>
  <c r="BC77" s="1"/>
  <c r="AS77"/>
  <c r="BB77" s="1"/>
  <c r="AR77"/>
  <c r="BA77" s="1"/>
  <c r="AT44"/>
  <c r="BC44" s="1"/>
  <c r="AS44"/>
  <c r="BB44" s="1"/>
  <c r="AR44"/>
  <c r="BA44" s="1"/>
  <c r="AT43"/>
  <c r="BC43" s="1"/>
  <c r="AS43"/>
  <c r="BB43" s="1"/>
  <c r="AR43"/>
  <c r="BA43" s="1"/>
  <c r="AT42"/>
  <c r="BC42" s="1"/>
  <c r="AS42"/>
  <c r="BB42" s="1"/>
  <c r="AR42"/>
  <c r="BA42" s="1"/>
  <c r="AT41"/>
  <c r="BC41" s="1"/>
  <c r="AS41"/>
  <c r="BB41" s="1"/>
  <c r="AR41"/>
  <c r="BA41" s="1"/>
  <c r="AT40"/>
  <c r="BC40" s="1"/>
  <c r="AS40"/>
  <c r="BB40" s="1"/>
  <c r="AR40"/>
  <c r="BA40" s="1"/>
  <c r="AT39"/>
  <c r="BC39" s="1"/>
  <c r="AS39"/>
  <c r="BB39" s="1"/>
  <c r="AR39"/>
  <c r="BA39" s="1"/>
  <c r="AT38"/>
  <c r="BC38" s="1"/>
  <c r="AS38"/>
  <c r="BB38" s="1"/>
  <c r="AR38"/>
  <c r="BA38" s="1"/>
  <c r="AT37"/>
  <c r="BC37" s="1"/>
  <c r="AS37"/>
  <c r="BB37" s="1"/>
  <c r="AR37"/>
  <c r="BA37" s="1"/>
  <c r="AT36"/>
  <c r="BC36" s="1"/>
  <c r="AS36"/>
  <c r="BB36" s="1"/>
  <c r="AR36"/>
  <c r="BA36" s="1"/>
  <c r="AT35"/>
  <c r="BC35" s="1"/>
  <c r="AS35"/>
  <c r="BB35" s="1"/>
  <c r="AR35"/>
  <c r="BA35" s="1"/>
  <c r="AT34"/>
  <c r="BC34" s="1"/>
  <c r="AS34"/>
  <c r="BB34" s="1"/>
  <c r="AR34"/>
  <c r="BA34" s="1"/>
  <c r="AT33"/>
  <c r="BC33" s="1"/>
  <c r="AS33"/>
  <c r="BB33" s="1"/>
  <c r="AR33"/>
  <c r="BA33" s="1"/>
  <c r="AT32"/>
  <c r="BC32" s="1"/>
  <c r="AS32"/>
  <c r="BB32" s="1"/>
  <c r="AR32"/>
  <c r="BA32" s="1"/>
  <c r="AT31"/>
  <c r="BC31" s="1"/>
  <c r="AS31"/>
  <c r="BB31" s="1"/>
  <c r="AR31"/>
  <c r="BA31" s="1"/>
  <c r="AT30"/>
  <c r="BC30" s="1"/>
  <c r="AS30"/>
  <c r="BB30" s="1"/>
  <c r="AR30"/>
  <c r="BA30" s="1"/>
  <c r="AT29"/>
  <c r="BC29" s="1"/>
  <c r="AS29"/>
  <c r="BB29" s="1"/>
  <c r="AR29"/>
  <c r="BA29" s="1"/>
  <c r="AT28"/>
  <c r="BC28" s="1"/>
  <c r="AS28"/>
  <c r="BB28" s="1"/>
  <c r="AR28"/>
  <c r="BA28" s="1"/>
  <c r="AT27"/>
  <c r="BC27" s="1"/>
  <c r="AS27"/>
  <c r="BB27" s="1"/>
  <c r="AR27"/>
  <c r="BA27" s="1"/>
  <c r="AT26"/>
  <c r="BC26" s="1"/>
  <c r="AS26"/>
  <c r="BB26" s="1"/>
  <c r="AR26"/>
  <c r="BA26" s="1"/>
  <c r="AT25"/>
  <c r="BC25" s="1"/>
  <c r="AS25"/>
  <c r="BB25" s="1"/>
  <c r="AR25"/>
  <c r="BA25" s="1"/>
  <c r="AT24"/>
  <c r="BC24" s="1"/>
  <c r="AS24"/>
  <c r="BB24" s="1"/>
  <c r="AR24"/>
  <c r="BA24" s="1"/>
  <c r="AT23"/>
  <c r="BC23" s="1"/>
  <c r="AS23"/>
  <c r="BB23" s="1"/>
  <c r="AR23"/>
  <c r="BA23" s="1"/>
  <c r="AT22"/>
  <c r="BC22" s="1"/>
  <c r="AS22"/>
  <c r="BB22" s="1"/>
  <c r="AR22"/>
  <c r="BA22" s="1"/>
  <c r="AT21"/>
  <c r="BC21" s="1"/>
  <c r="AS21"/>
  <c r="BB21" s="1"/>
  <c r="AR21"/>
  <c r="BA21" s="1"/>
  <c r="AT20"/>
  <c r="BC20" s="1"/>
  <c r="AS20"/>
  <c r="BB20" s="1"/>
  <c r="AR20"/>
  <c r="BA20" s="1"/>
  <c r="AT19"/>
  <c r="BC19" s="1"/>
  <c r="AS19"/>
  <c r="BB19" s="1"/>
  <c r="AR19"/>
  <c r="BA19" s="1"/>
  <c r="AT18"/>
  <c r="BC18" s="1"/>
  <c r="AS18"/>
  <c r="BB18" s="1"/>
  <c r="AR18"/>
  <c r="BA18" s="1"/>
  <c r="AT17"/>
  <c r="BC17" s="1"/>
  <c r="AS17"/>
  <c r="BB17" s="1"/>
  <c r="AR17"/>
  <c r="BA17" s="1"/>
  <c r="AT16"/>
  <c r="BC16" s="1"/>
  <c r="AS16"/>
  <c r="BB16" s="1"/>
  <c r="AR16"/>
  <c r="BA16" s="1"/>
  <c r="AT15"/>
  <c r="BC15" s="1"/>
  <c r="AS15"/>
  <c r="BB15" s="1"/>
  <c r="AR15"/>
  <c r="BA15" s="1"/>
  <c r="AT14"/>
  <c r="BC14" s="1"/>
  <c r="AS14"/>
  <c r="BB14" s="1"/>
  <c r="AR14"/>
  <c r="BA14" s="1"/>
  <c r="AT13"/>
  <c r="BC13" s="1"/>
  <c r="AS13"/>
  <c r="BB13" s="1"/>
  <c r="AR13"/>
  <c r="BA13" s="1"/>
  <c r="AT12"/>
  <c r="BC12" s="1"/>
  <c r="AS12"/>
  <c r="BB12" s="1"/>
  <c r="AR12"/>
  <c r="BA12" s="1"/>
  <c r="AT11"/>
  <c r="BC11" s="1"/>
  <c r="AS11"/>
  <c r="BB11" s="1"/>
  <c r="AR11"/>
  <c r="BA11" s="1"/>
  <c r="AT10"/>
  <c r="BC10" s="1"/>
  <c r="AS10"/>
  <c r="BB10" s="1"/>
  <c r="AR10"/>
  <c r="BA10" s="1"/>
  <c r="AT9"/>
  <c r="BC9" s="1"/>
  <c r="AS9"/>
  <c r="BB9" s="1"/>
  <c r="AR9"/>
  <c r="BA9" s="1"/>
  <c r="AT8"/>
  <c r="BC8" s="1"/>
  <c r="AS8"/>
  <c r="BB8" s="1"/>
  <c r="AR8"/>
  <c r="BA8" s="1"/>
  <c r="AT7"/>
  <c r="BC7" s="1"/>
  <c r="AS7"/>
  <c r="BB7" s="1"/>
  <c r="AR7"/>
  <c r="BA7" s="1"/>
  <c r="AT6"/>
  <c r="BC6" s="1"/>
  <c r="AS6"/>
  <c r="BB6" s="1"/>
  <c r="AR6"/>
  <c r="BA6" s="1"/>
  <c r="AQ647"/>
  <c r="AP647"/>
  <c r="AL647"/>
  <c r="AK647"/>
  <c r="AJ647"/>
  <c r="AI647"/>
  <c r="AQ646"/>
  <c r="AP646"/>
  <c r="AL646"/>
  <c r="AK646"/>
  <c r="AJ646"/>
  <c r="AI646"/>
  <c r="AQ645"/>
  <c r="AP645"/>
  <c r="AL645"/>
  <c r="AK645"/>
  <c r="AJ645"/>
  <c r="AI645"/>
  <c r="AQ644"/>
  <c r="AP644"/>
  <c r="AL644"/>
  <c r="AK644"/>
  <c r="AJ644"/>
  <c r="AI644"/>
  <c r="AQ643"/>
  <c r="AP643"/>
  <c r="AL643"/>
  <c r="AK643"/>
  <c r="AJ643"/>
  <c r="AI643"/>
  <c r="AQ641"/>
  <c r="AP641"/>
  <c r="AL641"/>
  <c r="AK641"/>
  <c r="AJ641"/>
  <c r="AI641"/>
  <c r="AQ640"/>
  <c r="AP640"/>
  <c r="AL640"/>
  <c r="AK640"/>
  <c r="AJ640"/>
  <c r="AI640"/>
  <c r="AQ639"/>
  <c r="AP639"/>
  <c r="AL639"/>
  <c r="AK639"/>
  <c r="AJ639"/>
  <c r="AI639"/>
  <c r="AQ638"/>
  <c r="AP638"/>
  <c r="AL638"/>
  <c r="AK638"/>
  <c r="AJ638"/>
  <c r="AI638"/>
  <c r="AQ637"/>
  <c r="AP637"/>
  <c r="AL637"/>
  <c r="AK637"/>
  <c r="AJ637"/>
  <c r="AI637"/>
  <c r="AQ636"/>
  <c r="AP636"/>
  <c r="AL636"/>
  <c r="AK636"/>
  <c r="AJ636"/>
  <c r="AI636"/>
  <c r="AQ635"/>
  <c r="AP635"/>
  <c r="AL635"/>
  <c r="AK635"/>
  <c r="AJ635"/>
  <c r="AI635"/>
  <c r="AQ642"/>
  <c r="AP642"/>
  <c r="AL642"/>
  <c r="AK642"/>
  <c r="AJ642"/>
  <c r="AI642"/>
  <c r="AQ634"/>
  <c r="AP634"/>
  <c r="AL634"/>
  <c r="AK634"/>
  <c r="AJ634"/>
  <c r="AI634"/>
  <c r="AQ633"/>
  <c r="AP633"/>
  <c r="AL633"/>
  <c r="AK633"/>
  <c r="AJ633"/>
  <c r="AI633"/>
  <c r="AQ632"/>
  <c r="AP632"/>
  <c r="AL632"/>
  <c r="AK632"/>
  <c r="AJ632"/>
  <c r="AI632"/>
  <c r="AQ631"/>
  <c r="AP631"/>
  <c r="AL631"/>
  <c r="AK631"/>
  <c r="AJ631"/>
  <c r="AI631"/>
  <c r="AQ630"/>
  <c r="AP630"/>
  <c r="AL630"/>
  <c r="AK630"/>
  <c r="AJ630"/>
  <c r="AI630"/>
  <c r="AQ629"/>
  <c r="AP629"/>
  <c r="AL629"/>
  <c r="AK629"/>
  <c r="AJ629"/>
  <c r="AI629"/>
  <c r="AQ628"/>
  <c r="AP628"/>
  <c r="AL628"/>
  <c r="AK628"/>
  <c r="AJ628"/>
  <c r="AI628"/>
  <c r="AQ627"/>
  <c r="AP627"/>
  <c r="AL627"/>
  <c r="AK627"/>
  <c r="AJ627"/>
  <c r="AI627"/>
  <c r="AQ626"/>
  <c r="AP626"/>
  <c r="AL626"/>
  <c r="AK626"/>
  <c r="AJ626"/>
  <c r="AI626"/>
  <c r="AQ625"/>
  <c r="AP625"/>
  <c r="AL625"/>
  <c r="AK625"/>
  <c r="AJ625"/>
  <c r="AI625"/>
  <c r="AQ624"/>
  <c r="AP624"/>
  <c r="AL624"/>
  <c r="AK624"/>
  <c r="AJ624"/>
  <c r="AI624"/>
  <c r="AQ623"/>
  <c r="AP623"/>
  <c r="AL623"/>
  <c r="AK623"/>
  <c r="AJ623"/>
  <c r="AI623"/>
  <c r="AQ622"/>
  <c r="AP622"/>
  <c r="AL622"/>
  <c r="AK622"/>
  <c r="AJ622"/>
  <c r="AI622"/>
  <c r="AQ621"/>
  <c r="AP621"/>
  <c r="AL621"/>
  <c r="AK621"/>
  <c r="AJ621"/>
  <c r="AI621"/>
  <c r="AQ620"/>
  <c r="AP620"/>
  <c r="AL620"/>
  <c r="AK620"/>
  <c r="AJ620"/>
  <c r="AI620"/>
  <c r="AQ619"/>
  <c r="AP619"/>
  <c r="AL619"/>
  <c r="AK619"/>
  <c r="AJ619"/>
  <c r="AI619"/>
  <c r="AQ618"/>
  <c r="AP618"/>
  <c r="AL618"/>
  <c r="AK618"/>
  <c r="AJ618"/>
  <c r="AI618"/>
  <c r="AQ617"/>
  <c r="AP617"/>
  <c r="AL617"/>
  <c r="AK617"/>
  <c r="AJ617"/>
  <c r="AI617"/>
  <c r="AQ616"/>
  <c r="AP616"/>
  <c r="AL616"/>
  <c r="AK616"/>
  <c r="AJ616"/>
  <c r="AI616"/>
  <c r="AQ615"/>
  <c r="AP615"/>
  <c r="AL615"/>
  <c r="AK615"/>
  <c r="AJ615"/>
  <c r="AI615"/>
  <c r="AQ614"/>
  <c r="AP614"/>
  <c r="AL614"/>
  <c r="AK614"/>
  <c r="AJ614"/>
  <c r="AI614"/>
  <c r="AQ610"/>
  <c r="AP610"/>
  <c r="AL610"/>
  <c r="AK610"/>
  <c r="AJ610"/>
  <c r="AI610"/>
  <c r="AQ613"/>
  <c r="AP613"/>
  <c r="AL613"/>
  <c r="AK613"/>
  <c r="AJ613"/>
  <c r="AI613"/>
  <c r="AQ612"/>
  <c r="AP612"/>
  <c r="AL612"/>
  <c r="AK612"/>
  <c r="AJ612"/>
  <c r="AI612"/>
  <c r="AQ611"/>
  <c r="AP611"/>
  <c r="AL611"/>
  <c r="AK611"/>
  <c r="AJ611"/>
  <c r="AI611"/>
  <c r="AQ609"/>
  <c r="AP609"/>
  <c r="AL609"/>
  <c r="AK609"/>
  <c r="AJ609"/>
  <c r="AI609"/>
  <c r="AQ608"/>
  <c r="AP608"/>
  <c r="AL608"/>
  <c r="AK608"/>
  <c r="AJ608"/>
  <c r="AI608"/>
  <c r="AQ607"/>
  <c r="AP607"/>
  <c r="AL607"/>
  <c r="AK607"/>
  <c r="AJ607"/>
  <c r="AI607"/>
  <c r="AQ606"/>
  <c r="AP606"/>
  <c r="AL606"/>
  <c r="AK606"/>
  <c r="AJ606"/>
  <c r="AI606"/>
  <c r="AQ605"/>
  <c r="AP605"/>
  <c r="AL605"/>
  <c r="AK605"/>
  <c r="AJ605"/>
  <c r="AI605"/>
  <c r="AQ604"/>
  <c r="AP604"/>
  <c r="AL604"/>
  <c r="AK604"/>
  <c r="AJ604"/>
  <c r="AI604"/>
  <c r="AQ603"/>
  <c r="AP603"/>
  <c r="AL603"/>
  <c r="AK603"/>
  <c r="AJ603"/>
  <c r="AI603"/>
  <c r="AQ602"/>
  <c r="AP602"/>
  <c r="AL602"/>
  <c r="AK602"/>
  <c r="AJ602"/>
  <c r="AI602"/>
  <c r="AQ601"/>
  <c r="AP601"/>
  <c r="AL601"/>
  <c r="AK601"/>
  <c r="AJ601"/>
  <c r="AI601"/>
  <c r="AQ600"/>
  <c r="AP600"/>
  <c r="AL600"/>
  <c r="AK600"/>
  <c r="AJ600"/>
  <c r="AI600"/>
  <c r="AQ599"/>
  <c r="AP599"/>
  <c r="AL599"/>
  <c r="AK599"/>
  <c r="AJ599"/>
  <c r="AI599"/>
  <c r="AQ598"/>
  <c r="AP598"/>
  <c r="AL598"/>
  <c r="AK598"/>
  <c r="AJ598"/>
  <c r="AI598"/>
  <c r="AQ597"/>
  <c r="AP597"/>
  <c r="AL597"/>
  <c r="AK597"/>
  <c r="AJ597"/>
  <c r="AI597"/>
  <c r="AQ596"/>
  <c r="AP596"/>
  <c r="AL596"/>
  <c r="AK596"/>
  <c r="AJ596"/>
  <c r="AI596"/>
  <c r="AQ595"/>
  <c r="AP595"/>
  <c r="AL595"/>
  <c r="AK595"/>
  <c r="AJ595"/>
  <c r="AI595"/>
  <c r="AQ594"/>
  <c r="AP594"/>
  <c r="AL594"/>
  <c r="AK594"/>
  <c r="AJ594"/>
  <c r="AI594"/>
  <c r="AQ593"/>
  <c r="AP593"/>
  <c r="AL593"/>
  <c r="AK593"/>
  <c r="AJ593"/>
  <c r="AI593"/>
  <c r="AQ592"/>
  <c r="AP592"/>
  <c r="AL592"/>
  <c r="AK592"/>
  <c r="AJ592"/>
  <c r="AI592"/>
  <c r="AQ591"/>
  <c r="AP591"/>
  <c r="AL591"/>
  <c r="AK591"/>
  <c r="AJ591"/>
  <c r="AI591"/>
  <c r="AQ590"/>
  <c r="AP590"/>
  <c r="AL590"/>
  <c r="AK590"/>
  <c r="AJ590"/>
  <c r="AI590"/>
  <c r="AQ589"/>
  <c r="AP589"/>
  <c r="AL589"/>
  <c r="AK589"/>
  <c r="AJ589"/>
  <c r="AI589"/>
  <c r="AQ588"/>
  <c r="AP588"/>
  <c r="AL588"/>
  <c r="AK588"/>
  <c r="AJ588"/>
  <c r="AI588"/>
  <c r="AQ587"/>
  <c r="AP587"/>
  <c r="AL587"/>
  <c r="AK587"/>
  <c r="AJ587"/>
  <c r="AI587"/>
  <c r="AQ586"/>
  <c r="AP586"/>
  <c r="AL586"/>
  <c r="AK586"/>
  <c r="AJ586"/>
  <c r="AI586"/>
  <c r="AQ585"/>
  <c r="AP585"/>
  <c r="AL585"/>
  <c r="AK585"/>
  <c r="AJ585"/>
  <c r="AI585"/>
  <c r="AQ584"/>
  <c r="AP584"/>
  <c r="AL584"/>
  <c r="AK584"/>
  <c r="AJ584"/>
  <c r="AI584"/>
  <c r="AQ583"/>
  <c r="AP583"/>
  <c r="AL583"/>
  <c r="AK583"/>
  <c r="AJ583"/>
  <c r="AI583"/>
  <c r="AQ582"/>
  <c r="AP582"/>
  <c r="AL582"/>
  <c r="AK582"/>
  <c r="AJ582"/>
  <c r="AI582"/>
  <c r="AQ581"/>
  <c r="AP581"/>
  <c r="AL581"/>
  <c r="AK581"/>
  <c r="AJ581"/>
  <c r="AI581"/>
  <c r="AQ580"/>
  <c r="AP580"/>
  <c r="AL580"/>
  <c r="AK580"/>
  <c r="AJ580"/>
  <c r="AI580"/>
  <c r="AQ579"/>
  <c r="AP579"/>
  <c r="AL579"/>
  <c r="AK579"/>
  <c r="AJ579"/>
  <c r="AI579"/>
  <c r="AQ578"/>
  <c r="AP578"/>
  <c r="AL578"/>
  <c r="AK578"/>
  <c r="AJ578"/>
  <c r="AI578"/>
  <c r="AQ577"/>
  <c r="AP577"/>
  <c r="AL577"/>
  <c r="AK577"/>
  <c r="AJ577"/>
  <c r="AI577"/>
  <c r="AQ576"/>
  <c r="AP576"/>
  <c r="AL576"/>
  <c r="AK576"/>
  <c r="AJ576"/>
  <c r="AI576"/>
  <c r="AQ575"/>
  <c r="AP575"/>
  <c r="AL575"/>
  <c r="AK575"/>
  <c r="AJ575"/>
  <c r="AI575"/>
  <c r="AQ574"/>
  <c r="AP574"/>
  <c r="AL574"/>
  <c r="AK574"/>
  <c r="AJ574"/>
  <c r="AI574"/>
  <c r="AQ573"/>
  <c r="AP573"/>
  <c r="AL573"/>
  <c r="AK573"/>
  <c r="AJ573"/>
  <c r="AI573"/>
  <c r="AQ572"/>
  <c r="AP572"/>
  <c r="AL572"/>
  <c r="AK572"/>
  <c r="AJ572"/>
  <c r="AI572"/>
  <c r="AQ571"/>
  <c r="AP571"/>
  <c r="AL571"/>
  <c r="AK571"/>
  <c r="AJ571"/>
  <c r="AI571"/>
  <c r="AQ570"/>
  <c r="AP570"/>
  <c r="AL570"/>
  <c r="AK570"/>
  <c r="AJ570"/>
  <c r="AI570"/>
  <c r="AQ569"/>
  <c r="AP569"/>
  <c r="AL569"/>
  <c r="AK569"/>
  <c r="AJ569"/>
  <c r="AI569"/>
  <c r="AQ568"/>
  <c r="AP568"/>
  <c r="AL568"/>
  <c r="AK568"/>
  <c r="AJ568"/>
  <c r="AI568"/>
  <c r="AQ567"/>
  <c r="AP567"/>
  <c r="AL567"/>
  <c r="AK567"/>
  <c r="AJ567"/>
  <c r="AI567"/>
  <c r="AQ566"/>
  <c r="AP566"/>
  <c r="AL566"/>
  <c r="AK566"/>
  <c r="AJ566"/>
  <c r="AI566"/>
  <c r="AQ565"/>
  <c r="AP565"/>
  <c r="AL565"/>
  <c r="AK565"/>
  <c r="AJ565"/>
  <c r="AI565"/>
  <c r="AQ564"/>
  <c r="AP564"/>
  <c r="AL564"/>
  <c r="AK564"/>
  <c r="AJ564"/>
  <c r="AI564"/>
  <c r="AQ563"/>
  <c r="AP563"/>
  <c r="AL563"/>
  <c r="AK563"/>
  <c r="AJ563"/>
  <c r="AI563"/>
  <c r="AQ562"/>
  <c r="AP562"/>
  <c r="AL562"/>
  <c r="AK562"/>
  <c r="AJ562"/>
  <c r="AI562"/>
  <c r="AQ561"/>
  <c r="AP561"/>
  <c r="AL561"/>
  <c r="AK561"/>
  <c r="AJ561"/>
  <c r="AI561"/>
  <c r="AQ560"/>
  <c r="AP560"/>
  <c r="AL560"/>
  <c r="AK560"/>
  <c r="AJ560"/>
  <c r="AI560"/>
  <c r="AQ559"/>
  <c r="AP559"/>
  <c r="AL559"/>
  <c r="AK559"/>
  <c r="AJ559"/>
  <c r="AI559"/>
  <c r="AQ558"/>
  <c r="AP558"/>
  <c r="AL558"/>
  <c r="AK558"/>
  <c r="AJ558"/>
  <c r="AI558"/>
  <c r="AQ557"/>
  <c r="AP557"/>
  <c r="AL557"/>
  <c r="AK557"/>
  <c r="AJ557"/>
  <c r="AI557"/>
  <c r="AQ556"/>
  <c r="AP556"/>
  <c r="AL556"/>
  <c r="AK556"/>
  <c r="AJ556"/>
  <c r="AI556"/>
  <c r="AQ555"/>
  <c r="AP555"/>
  <c r="AL555"/>
  <c r="AK555"/>
  <c r="AJ555"/>
  <c r="AI555"/>
  <c r="AQ554"/>
  <c r="AP554"/>
  <c r="AL554"/>
  <c r="AK554"/>
  <c r="AJ554"/>
  <c r="AI554"/>
  <c r="AQ553"/>
  <c r="AP553"/>
  <c r="AL553"/>
  <c r="AK553"/>
  <c r="AJ553"/>
  <c r="AI553"/>
  <c r="AQ552"/>
  <c r="AP552"/>
  <c r="AL552"/>
  <c r="AK552"/>
  <c r="AJ552"/>
  <c r="AI552"/>
  <c r="AQ551"/>
  <c r="AP551"/>
  <c r="AL551"/>
  <c r="AK551"/>
  <c r="AJ551"/>
  <c r="AI551"/>
  <c r="AQ550"/>
  <c r="AP550"/>
  <c r="AL550"/>
  <c r="AK550"/>
  <c r="AJ550"/>
  <c r="AI550"/>
  <c r="AQ549"/>
  <c r="AP549"/>
  <c r="AL549"/>
  <c r="AK549"/>
  <c r="AJ549"/>
  <c r="AI549"/>
  <c r="AQ548"/>
  <c r="AP548"/>
  <c r="AL548"/>
  <c r="AK548"/>
  <c r="AJ548"/>
  <c r="AI548"/>
  <c r="AQ547"/>
  <c r="AP547"/>
  <c r="AL547"/>
  <c r="AK547"/>
  <c r="AJ547"/>
  <c r="AI547"/>
  <c r="AQ546"/>
  <c r="AP546"/>
  <c r="AL546"/>
  <c r="AK546"/>
  <c r="AJ546"/>
  <c r="AI546"/>
  <c r="AQ545"/>
  <c r="AP545"/>
  <c r="AL545"/>
  <c r="AK545"/>
  <c r="AJ545"/>
  <c r="AI545"/>
  <c r="AQ544"/>
  <c r="AP544"/>
  <c r="AL544"/>
  <c r="AK544"/>
  <c r="AJ544"/>
  <c r="AI544"/>
  <c r="AQ543"/>
  <c r="AP543"/>
  <c r="AL543"/>
  <c r="AK543"/>
  <c r="AJ543"/>
  <c r="AI543"/>
  <c r="AQ542"/>
  <c r="AP542"/>
  <c r="AL542"/>
  <c r="AK542"/>
  <c r="AJ542"/>
  <c r="AI542"/>
  <c r="AQ541"/>
  <c r="AP541"/>
  <c r="AL541"/>
  <c r="AK541"/>
  <c r="AJ541"/>
  <c r="AI541"/>
  <c r="AQ540"/>
  <c r="AP540"/>
  <c r="AL540"/>
  <c r="AK540"/>
  <c r="AJ540"/>
  <c r="AI540"/>
  <c r="AQ539"/>
  <c r="AP539"/>
  <c r="AL539"/>
  <c r="AK539"/>
  <c r="AJ539"/>
  <c r="AI539"/>
  <c r="AQ538"/>
  <c r="AP538"/>
  <c r="AL538"/>
  <c r="AK538"/>
  <c r="AJ538"/>
  <c r="AI538"/>
  <c r="AQ537"/>
  <c r="AP537"/>
  <c r="AL537"/>
  <c r="AK537"/>
  <c r="AJ537"/>
  <c r="AI537"/>
  <c r="AQ536"/>
  <c r="AP536"/>
  <c r="AL536"/>
  <c r="AK536"/>
  <c r="AJ536"/>
  <c r="AI536"/>
  <c r="AQ535"/>
  <c r="AP535"/>
  <c r="AL535"/>
  <c r="AK535"/>
  <c r="AJ535"/>
  <c r="AI535"/>
  <c r="AQ534"/>
  <c r="AP534"/>
  <c r="AL534"/>
  <c r="AK534"/>
  <c r="AJ534"/>
  <c r="AI534"/>
  <c r="AQ533"/>
  <c r="AP533"/>
  <c r="AL533"/>
  <c r="AK533"/>
  <c r="AJ533"/>
  <c r="AI533"/>
  <c r="AQ532"/>
  <c r="AP532"/>
  <c r="AL532"/>
  <c r="AK532"/>
  <c r="AJ532"/>
  <c r="AI532"/>
  <c r="AQ531"/>
  <c r="AP531"/>
  <c r="AL531"/>
  <c r="AK531"/>
  <c r="AJ531"/>
  <c r="AI531"/>
  <c r="AQ530"/>
  <c r="AP530"/>
  <c r="AL530"/>
  <c r="AK530"/>
  <c r="AJ530"/>
  <c r="AI530"/>
  <c r="AQ515"/>
  <c r="AP515"/>
  <c r="AL515"/>
  <c r="AK515"/>
  <c r="AJ515"/>
  <c r="AI515"/>
  <c r="AQ529"/>
  <c r="AP529"/>
  <c r="AL529"/>
  <c r="AK529"/>
  <c r="AJ529"/>
  <c r="AI529"/>
  <c r="AQ528"/>
  <c r="AP528"/>
  <c r="AL528"/>
  <c r="AK528"/>
  <c r="AJ528"/>
  <c r="AI528"/>
  <c r="AQ527"/>
  <c r="AP527"/>
  <c r="AL527"/>
  <c r="AK527"/>
  <c r="AJ527"/>
  <c r="AI527"/>
  <c r="AQ526"/>
  <c r="AP526"/>
  <c r="AL526"/>
  <c r="AK526"/>
  <c r="AJ526"/>
  <c r="AI526"/>
  <c r="AQ525"/>
  <c r="AP525"/>
  <c r="AL525"/>
  <c r="AK525"/>
  <c r="AJ525"/>
  <c r="AI525"/>
  <c r="AQ524"/>
  <c r="AP524"/>
  <c r="AL524"/>
  <c r="AK524"/>
  <c r="AJ524"/>
  <c r="AI524"/>
  <c r="AQ523"/>
  <c r="AP523"/>
  <c r="AL523"/>
  <c r="AK523"/>
  <c r="AJ523"/>
  <c r="AI523"/>
  <c r="AQ522"/>
  <c r="AP522"/>
  <c r="AL522"/>
  <c r="AK522"/>
  <c r="AJ522"/>
  <c r="AI522"/>
  <c r="AQ521"/>
  <c r="AP521"/>
  <c r="AL521"/>
  <c r="AK521"/>
  <c r="AJ521"/>
  <c r="AI521"/>
  <c r="AQ520"/>
  <c r="AP520"/>
  <c r="AL520"/>
  <c r="AK520"/>
  <c r="AJ520"/>
  <c r="AI520"/>
  <c r="AQ519"/>
  <c r="AP519"/>
  <c r="AL519"/>
  <c r="AK519"/>
  <c r="AJ519"/>
  <c r="AI519"/>
  <c r="AQ518"/>
  <c r="AP518"/>
  <c r="AL518"/>
  <c r="AK518"/>
  <c r="AJ518"/>
  <c r="AI518"/>
  <c r="AQ517"/>
  <c r="AP517"/>
  <c r="AL517"/>
  <c r="AK517"/>
  <c r="AJ517"/>
  <c r="AI517"/>
  <c r="AQ516"/>
  <c r="AP516"/>
  <c r="AL516"/>
  <c r="AK516"/>
  <c r="AJ516"/>
  <c r="AI516"/>
  <c r="AQ511"/>
  <c r="AP511"/>
  <c r="AL511"/>
  <c r="AK511"/>
  <c r="AJ511"/>
  <c r="AI511"/>
  <c r="AQ514"/>
  <c r="AP514"/>
  <c r="AL514"/>
  <c r="AK514"/>
  <c r="AJ514"/>
  <c r="AI514"/>
  <c r="AQ513"/>
  <c r="AP513"/>
  <c r="AL513"/>
  <c r="AK513"/>
  <c r="AJ513"/>
  <c r="AI513"/>
  <c r="AQ512"/>
  <c r="AP512"/>
  <c r="AL512"/>
  <c r="AK512"/>
  <c r="AJ512"/>
  <c r="AI512"/>
  <c r="AQ510"/>
  <c r="AP510"/>
  <c r="AL510"/>
  <c r="AK510"/>
  <c r="AJ510"/>
  <c r="AI510"/>
  <c r="AQ509"/>
  <c r="AP509"/>
  <c r="AL509"/>
  <c r="AK509"/>
  <c r="AJ509"/>
  <c r="AI509"/>
  <c r="AQ508"/>
  <c r="AP508"/>
  <c r="AL508"/>
  <c r="AK508"/>
  <c r="AJ508"/>
  <c r="AI508"/>
  <c r="AQ507"/>
  <c r="AP507"/>
  <c r="AL507"/>
  <c r="AK507"/>
  <c r="AJ507"/>
  <c r="AI507"/>
  <c r="AQ506"/>
  <c r="AP506"/>
  <c r="AL506"/>
  <c r="AK506"/>
  <c r="AJ506"/>
  <c r="AI506"/>
  <c r="AQ505"/>
  <c r="AP505"/>
  <c r="AL505"/>
  <c r="AK505"/>
  <c r="AJ505"/>
  <c r="AI505"/>
  <c r="AQ504"/>
  <c r="AP504"/>
  <c r="AL504"/>
  <c r="AK504"/>
  <c r="AJ504"/>
  <c r="AI504"/>
  <c r="AQ503"/>
  <c r="AP503"/>
  <c r="AL503"/>
  <c r="AK503"/>
  <c r="AJ503"/>
  <c r="AI503"/>
  <c r="AQ502"/>
  <c r="AP502"/>
  <c r="AL502"/>
  <c r="AK502"/>
  <c r="AJ502"/>
  <c r="AI502"/>
  <c r="AQ501"/>
  <c r="AP501"/>
  <c r="AL501"/>
  <c r="AK501"/>
  <c r="AJ501"/>
  <c r="AI501"/>
  <c r="AQ500"/>
  <c r="AP500"/>
  <c r="AL500"/>
  <c r="AK500"/>
  <c r="AJ500"/>
  <c r="AI500"/>
  <c r="AQ499"/>
  <c r="AP499"/>
  <c r="AL499"/>
  <c r="AK499"/>
  <c r="AJ499"/>
  <c r="AI499"/>
  <c r="AQ498"/>
  <c r="AP498"/>
  <c r="AL498"/>
  <c r="AK498"/>
  <c r="AJ498"/>
  <c r="AI498"/>
  <c r="AQ497"/>
  <c r="AP497"/>
  <c r="AL497"/>
  <c r="AK497"/>
  <c r="AJ497"/>
  <c r="AI497"/>
  <c r="AQ496"/>
  <c r="AP496"/>
  <c r="AL496"/>
  <c r="AK496"/>
  <c r="AJ496"/>
  <c r="AI496"/>
  <c r="AQ495"/>
  <c r="AP495"/>
  <c r="AL495"/>
  <c r="AK495"/>
  <c r="AJ495"/>
  <c r="AI495"/>
  <c r="AQ494"/>
  <c r="AP494"/>
  <c r="AL494"/>
  <c r="AK494"/>
  <c r="AJ494"/>
  <c r="AI494"/>
  <c r="AQ493"/>
  <c r="AP493"/>
  <c r="AL493"/>
  <c r="AK493"/>
  <c r="AJ493"/>
  <c r="AI493"/>
  <c r="AQ492"/>
  <c r="AP492"/>
  <c r="AL492"/>
  <c r="AK492"/>
  <c r="AJ492"/>
  <c r="AI492"/>
  <c r="AQ491"/>
  <c r="AP491"/>
  <c r="AL491"/>
  <c r="AK491"/>
  <c r="AJ491"/>
  <c r="AI491"/>
  <c r="AQ490"/>
  <c r="AP490"/>
  <c r="AL490"/>
  <c r="AK490"/>
  <c r="AJ490"/>
  <c r="AI490"/>
  <c r="AQ489"/>
  <c r="AP489"/>
  <c r="AL489"/>
  <c r="AK489"/>
  <c r="AJ489"/>
  <c r="AI489"/>
  <c r="AQ488"/>
  <c r="AP488"/>
  <c r="AL488"/>
  <c r="AK488"/>
  <c r="AJ488"/>
  <c r="AI488"/>
  <c r="AQ487"/>
  <c r="AP487"/>
  <c r="AL487"/>
  <c r="AK487"/>
  <c r="AJ487"/>
  <c r="AI487"/>
  <c r="AQ486"/>
  <c r="AP486"/>
  <c r="AL486"/>
  <c r="AK486"/>
  <c r="AJ486"/>
  <c r="AI486"/>
  <c r="AQ485"/>
  <c r="AP485"/>
  <c r="AL485"/>
  <c r="AK485"/>
  <c r="AJ485"/>
  <c r="AI485"/>
  <c r="AQ484"/>
  <c r="AP484"/>
  <c r="AL484"/>
  <c r="AK484"/>
  <c r="AJ484"/>
  <c r="AI484"/>
  <c r="AQ483"/>
  <c r="AP483"/>
  <c r="AL483"/>
  <c r="AK483"/>
  <c r="AJ483"/>
  <c r="AI483"/>
  <c r="AQ482"/>
  <c r="AP482"/>
  <c r="AL482"/>
  <c r="AK482"/>
  <c r="AJ482"/>
  <c r="AI482"/>
  <c r="AQ481"/>
  <c r="AP481"/>
  <c r="AL481"/>
  <c r="AK481"/>
  <c r="AJ481"/>
  <c r="AI481"/>
  <c r="AQ480"/>
  <c r="AP480"/>
  <c r="AL480"/>
  <c r="AK480"/>
  <c r="AJ480"/>
  <c r="AI480"/>
  <c r="AQ479"/>
  <c r="AP479"/>
  <c r="AL479"/>
  <c r="AK479"/>
  <c r="AJ479"/>
  <c r="AI479"/>
  <c r="AQ478"/>
  <c r="AP478"/>
  <c r="AL478"/>
  <c r="AK478"/>
  <c r="AJ478"/>
  <c r="AI478"/>
  <c r="AQ477"/>
  <c r="AP477"/>
  <c r="AL477"/>
  <c r="AK477"/>
  <c r="AJ477"/>
  <c r="AI477"/>
  <c r="AQ476"/>
  <c r="AP476"/>
  <c r="AL476"/>
  <c r="AK476"/>
  <c r="AJ476"/>
  <c r="AI476"/>
  <c r="AQ475"/>
  <c r="AP475"/>
  <c r="AL475"/>
  <c r="AK475"/>
  <c r="AJ475"/>
  <c r="AI475"/>
  <c r="AQ474"/>
  <c r="AP474"/>
  <c r="AL474"/>
  <c r="AK474"/>
  <c r="AJ474"/>
  <c r="AI474"/>
  <c r="AQ473"/>
  <c r="AP473"/>
  <c r="AL473"/>
  <c r="AK473"/>
  <c r="AJ473"/>
  <c r="AI473"/>
  <c r="AQ472"/>
  <c r="AP472"/>
  <c r="AL472"/>
  <c r="AK472"/>
  <c r="AJ472"/>
  <c r="AI472"/>
  <c r="AQ471"/>
  <c r="AP471"/>
  <c r="AL471"/>
  <c r="AK471"/>
  <c r="AJ471"/>
  <c r="AI471"/>
  <c r="AQ470"/>
  <c r="AP470"/>
  <c r="AL470"/>
  <c r="AK470"/>
  <c r="AJ470"/>
  <c r="AI470"/>
  <c r="AQ469"/>
  <c r="AP469"/>
  <c r="AL469"/>
  <c r="AK469"/>
  <c r="AJ469"/>
  <c r="AI469"/>
  <c r="AQ468"/>
  <c r="AP468"/>
  <c r="AL468"/>
  <c r="AK468"/>
  <c r="AJ468"/>
  <c r="AI468"/>
  <c r="AQ467"/>
  <c r="AP467"/>
  <c r="AL467"/>
  <c r="AK467"/>
  <c r="AJ467"/>
  <c r="AI467"/>
  <c r="AQ466"/>
  <c r="AP466"/>
  <c r="AL466"/>
  <c r="AK466"/>
  <c r="AJ466"/>
  <c r="AI466"/>
  <c r="AQ465"/>
  <c r="AP465"/>
  <c r="AL465"/>
  <c r="AK465"/>
  <c r="AJ465"/>
  <c r="AI465"/>
  <c r="AQ464"/>
  <c r="AP464"/>
  <c r="AL464"/>
  <c r="AK464"/>
  <c r="AJ464"/>
  <c r="AI464"/>
  <c r="AQ463"/>
  <c r="AP463"/>
  <c r="AL463"/>
  <c r="AK463"/>
  <c r="AJ463"/>
  <c r="AI463"/>
  <c r="AQ462"/>
  <c r="AP462"/>
  <c r="AL462"/>
  <c r="AK462"/>
  <c r="AJ462"/>
  <c r="AI462"/>
  <c r="AQ461"/>
  <c r="AP461"/>
  <c r="AL461"/>
  <c r="AK461"/>
  <c r="AJ461"/>
  <c r="AI461"/>
  <c r="AQ460"/>
  <c r="AP460"/>
  <c r="AL460"/>
  <c r="AK460"/>
  <c r="AJ460"/>
  <c r="AI460"/>
  <c r="AQ459"/>
  <c r="AP459"/>
  <c r="AL459"/>
  <c r="AK459"/>
  <c r="AJ459"/>
  <c r="AI459"/>
  <c r="AQ458"/>
  <c r="AP458"/>
  <c r="AL458"/>
  <c r="AK458"/>
  <c r="AJ458"/>
  <c r="AI458"/>
  <c r="AQ457"/>
  <c r="AP457"/>
  <c r="AL457"/>
  <c r="AK457"/>
  <c r="AJ457"/>
  <c r="AI457"/>
  <c r="AQ456"/>
  <c r="AP456"/>
  <c r="AL456"/>
  <c r="AK456"/>
  <c r="AJ456"/>
  <c r="AI456"/>
  <c r="AQ455"/>
  <c r="AP455"/>
  <c r="AL455"/>
  <c r="AK455"/>
  <c r="AJ455"/>
  <c r="AI455"/>
  <c r="AQ454"/>
  <c r="AP454"/>
  <c r="AL454"/>
  <c r="AK454"/>
  <c r="AJ454"/>
  <c r="AI454"/>
  <c r="AQ453"/>
  <c r="AP453"/>
  <c r="AL453"/>
  <c r="AK453"/>
  <c r="AJ453"/>
  <c r="AI453"/>
  <c r="AQ452"/>
  <c r="AP452"/>
  <c r="AL452"/>
  <c r="AK452"/>
  <c r="AJ452"/>
  <c r="AI452"/>
  <c r="AQ451"/>
  <c r="AP451"/>
  <c r="AL451"/>
  <c r="AK451"/>
  <c r="AJ451"/>
  <c r="AI451"/>
  <c r="AQ450"/>
  <c r="AP450"/>
  <c r="AL450"/>
  <c r="AK450"/>
  <c r="AJ450"/>
  <c r="AI450"/>
  <c r="AQ449"/>
  <c r="AP449"/>
  <c r="AL449"/>
  <c r="AK449"/>
  <c r="AJ449"/>
  <c r="AI449"/>
  <c r="AQ448"/>
  <c r="AP448"/>
  <c r="AL448"/>
  <c r="AK448"/>
  <c r="AJ448"/>
  <c r="AI448"/>
  <c r="AQ447"/>
  <c r="AP447"/>
  <c r="AL447"/>
  <c r="AK447"/>
  <c r="AJ447"/>
  <c r="AI447"/>
  <c r="AQ446"/>
  <c r="AP446"/>
  <c r="AL446"/>
  <c r="AK446"/>
  <c r="AJ446"/>
  <c r="AI446"/>
  <c r="AQ445"/>
  <c r="AP445"/>
  <c r="AL445"/>
  <c r="AK445"/>
  <c r="AJ445"/>
  <c r="AI445"/>
  <c r="AQ444"/>
  <c r="AP444"/>
  <c r="AL444"/>
  <c r="AK444"/>
  <c r="AJ444"/>
  <c r="AI444"/>
  <c r="AQ443"/>
  <c r="AP443"/>
  <c r="AL443"/>
  <c r="AK443"/>
  <c r="AJ443"/>
  <c r="AI443"/>
  <c r="AQ442"/>
  <c r="AP442"/>
  <c r="AL442"/>
  <c r="AK442"/>
  <c r="AJ442"/>
  <c r="AI442"/>
  <c r="AQ441"/>
  <c r="AP441"/>
  <c r="AL441"/>
  <c r="AK441"/>
  <c r="AJ441"/>
  <c r="AI441"/>
  <c r="AQ440"/>
  <c r="AP440"/>
  <c r="AL440"/>
  <c r="AK440"/>
  <c r="AJ440"/>
  <c r="AI440"/>
  <c r="AQ439"/>
  <c r="AP439"/>
  <c r="AL439"/>
  <c r="AK439"/>
  <c r="AJ439"/>
  <c r="AI439"/>
  <c r="AQ438"/>
  <c r="AP438"/>
  <c r="AL438"/>
  <c r="AK438"/>
  <c r="AJ438"/>
  <c r="AI438"/>
  <c r="AQ437"/>
  <c r="AP437"/>
  <c r="AL437"/>
  <c r="AK437"/>
  <c r="AJ437"/>
  <c r="AI437"/>
  <c r="AQ436"/>
  <c r="AP436"/>
  <c r="AL436"/>
  <c r="AK436"/>
  <c r="AJ436"/>
  <c r="AI436"/>
  <c r="AQ435"/>
  <c r="AP435"/>
  <c r="AL435"/>
  <c r="AK435"/>
  <c r="AJ435"/>
  <c r="AI435"/>
  <c r="AQ434"/>
  <c r="AP434"/>
  <c r="AL434"/>
  <c r="AK434"/>
  <c r="AJ434"/>
  <c r="AI434"/>
  <c r="AQ433"/>
  <c r="AP433"/>
  <c r="AL433"/>
  <c r="AK433"/>
  <c r="AJ433"/>
  <c r="AI433"/>
  <c r="AQ432"/>
  <c r="AP432"/>
  <c r="AL432"/>
  <c r="AK432"/>
  <c r="AJ432"/>
  <c r="AI432"/>
  <c r="AQ431"/>
  <c r="AP431"/>
  <c r="AL431"/>
  <c r="AK431"/>
  <c r="AJ431"/>
  <c r="AI431"/>
  <c r="AQ430"/>
  <c r="AP430"/>
  <c r="AL430"/>
  <c r="AK430"/>
  <c r="AJ430"/>
  <c r="AI430"/>
  <c r="AQ429"/>
  <c r="AP429"/>
  <c r="AL429"/>
  <c r="AK429"/>
  <c r="AJ429"/>
  <c r="AI429"/>
  <c r="AQ428"/>
  <c r="AP428"/>
  <c r="AL428"/>
  <c r="AK428"/>
  <c r="AJ428"/>
  <c r="AI428"/>
  <c r="AQ427"/>
  <c r="AP427"/>
  <c r="AL427"/>
  <c r="AK427"/>
  <c r="AJ427"/>
  <c r="AI427"/>
  <c r="AQ426"/>
  <c r="AP426"/>
  <c r="AL426"/>
  <c r="AK426"/>
  <c r="AJ426"/>
  <c r="AI426"/>
  <c r="AQ425"/>
  <c r="AP425"/>
  <c r="AL425"/>
  <c r="AK425"/>
  <c r="AJ425"/>
  <c r="AI425"/>
  <c r="AQ424"/>
  <c r="AP424"/>
  <c r="AL424"/>
  <c r="AK424"/>
  <c r="AJ424"/>
  <c r="AI424"/>
  <c r="AQ423"/>
  <c r="AP423"/>
  <c r="AL423"/>
  <c r="AK423"/>
  <c r="AJ423"/>
  <c r="AI423"/>
  <c r="AQ422"/>
  <c r="AP422"/>
  <c r="AL422"/>
  <c r="AK422"/>
  <c r="AJ422"/>
  <c r="AI422"/>
  <c r="AQ421"/>
  <c r="AP421"/>
  <c r="AL421"/>
  <c r="AK421"/>
  <c r="AJ421"/>
  <c r="AI421"/>
  <c r="AQ420"/>
  <c r="AP420"/>
  <c r="AL420"/>
  <c r="AK420"/>
  <c r="AJ420"/>
  <c r="AI420"/>
  <c r="AQ419"/>
  <c r="AP419"/>
  <c r="AL419"/>
  <c r="AK419"/>
  <c r="AJ419"/>
  <c r="AI419"/>
  <c r="AQ418"/>
  <c r="AP418"/>
  <c r="AL418"/>
  <c r="AK418"/>
  <c r="AJ418"/>
  <c r="AI418"/>
  <c r="AQ417"/>
  <c r="AP417"/>
  <c r="AL417"/>
  <c r="AK417"/>
  <c r="AJ417"/>
  <c r="AI417"/>
  <c r="AQ416"/>
  <c r="AP416"/>
  <c r="AL416"/>
  <c r="AK416"/>
  <c r="AJ416"/>
  <c r="AI416"/>
  <c r="AQ412"/>
  <c r="AP412"/>
  <c r="AL412"/>
  <c r="AK412"/>
  <c r="AJ412"/>
  <c r="AI412"/>
  <c r="AQ415"/>
  <c r="AP415"/>
  <c r="AL415"/>
  <c r="AK415"/>
  <c r="AJ415"/>
  <c r="AI415"/>
  <c r="AQ414"/>
  <c r="AP414"/>
  <c r="AL414"/>
  <c r="AK414"/>
  <c r="AJ414"/>
  <c r="AI414"/>
  <c r="AQ413"/>
  <c r="AP413"/>
  <c r="AL413"/>
  <c r="AK413"/>
  <c r="AJ413"/>
  <c r="AI413"/>
  <c r="AQ411"/>
  <c r="AP411"/>
  <c r="AL411"/>
  <c r="AK411"/>
  <c r="AJ411"/>
  <c r="AI411"/>
  <c r="AQ410"/>
  <c r="AP410"/>
  <c r="AL410"/>
  <c r="AK410"/>
  <c r="AJ410"/>
  <c r="AI410"/>
  <c r="AQ409"/>
  <c r="AP409"/>
  <c r="AL409"/>
  <c r="AK409"/>
  <c r="AJ409"/>
  <c r="AI409"/>
  <c r="AQ408"/>
  <c r="AP408"/>
  <c r="AL408"/>
  <c r="AK408"/>
  <c r="AJ408"/>
  <c r="AI408"/>
  <c r="AQ407"/>
  <c r="AP407"/>
  <c r="AL407"/>
  <c r="AK407"/>
  <c r="AJ407"/>
  <c r="AI407"/>
  <c r="AQ406"/>
  <c r="AP406"/>
  <c r="AL406"/>
  <c r="AK406"/>
  <c r="AJ406"/>
  <c r="AI406"/>
  <c r="AQ405"/>
  <c r="AP405"/>
  <c r="AL405"/>
  <c r="AK405"/>
  <c r="AJ405"/>
  <c r="AI405"/>
  <c r="AQ404"/>
  <c r="AP404"/>
  <c r="AL404"/>
  <c r="AK404"/>
  <c r="AJ404"/>
  <c r="AI404"/>
  <c r="AQ403"/>
  <c r="AP403"/>
  <c r="AL403"/>
  <c r="AK403"/>
  <c r="AJ403"/>
  <c r="AI403"/>
  <c r="AQ402"/>
  <c r="AP402"/>
  <c r="AL402"/>
  <c r="AK402"/>
  <c r="AJ402"/>
  <c r="AI402"/>
  <c r="AQ401"/>
  <c r="AP401"/>
  <c r="AL401"/>
  <c r="AK401"/>
  <c r="AJ401"/>
  <c r="AI401"/>
  <c r="AQ400"/>
  <c r="AP400"/>
  <c r="AL400"/>
  <c r="AK400"/>
  <c r="AJ400"/>
  <c r="AI400"/>
  <c r="AQ399"/>
  <c r="AP399"/>
  <c r="AL399"/>
  <c r="AK399"/>
  <c r="AJ399"/>
  <c r="AI399"/>
  <c r="AQ398"/>
  <c r="AP398"/>
  <c r="AL398"/>
  <c r="AK398"/>
  <c r="AJ398"/>
  <c r="AI398"/>
  <c r="AQ397"/>
  <c r="AP397"/>
  <c r="AL397"/>
  <c r="AK397"/>
  <c r="AJ397"/>
  <c r="AI397"/>
  <c r="AQ396"/>
  <c r="AP396"/>
  <c r="AL396"/>
  <c r="AK396"/>
  <c r="AJ396"/>
  <c r="AI396"/>
  <c r="AQ395"/>
  <c r="AP395"/>
  <c r="AL395"/>
  <c r="AK395"/>
  <c r="AJ395"/>
  <c r="AI395"/>
  <c r="AQ394"/>
  <c r="AP394"/>
  <c r="AL394"/>
  <c r="AK394"/>
  <c r="AJ394"/>
  <c r="AI394"/>
  <c r="AQ393"/>
  <c r="AP393"/>
  <c r="AL393"/>
  <c r="AK393"/>
  <c r="AJ393"/>
  <c r="AI393"/>
  <c r="AQ392"/>
  <c r="AP392"/>
  <c r="AL392"/>
  <c r="AK392"/>
  <c r="AJ392"/>
  <c r="AI392"/>
  <c r="AQ391"/>
  <c r="AP391"/>
  <c r="AL391"/>
  <c r="AK391"/>
  <c r="AJ391"/>
  <c r="AI391"/>
  <c r="AQ390"/>
  <c r="AP390"/>
  <c r="AL390"/>
  <c r="AK390"/>
  <c r="AJ390"/>
  <c r="AI390"/>
  <c r="AQ389"/>
  <c r="AP389"/>
  <c r="AL389"/>
  <c r="AK389"/>
  <c r="AJ389"/>
  <c r="AI389"/>
  <c r="AQ388"/>
  <c r="AP388"/>
  <c r="AL388"/>
  <c r="AK388"/>
  <c r="AJ388"/>
  <c r="AI388"/>
  <c r="AQ387"/>
  <c r="AP387"/>
  <c r="AL387"/>
  <c r="AK387"/>
  <c r="AJ387"/>
  <c r="AI387"/>
  <c r="AQ386"/>
  <c r="AP386"/>
  <c r="AL386"/>
  <c r="AK386"/>
  <c r="AJ386"/>
  <c r="AI386"/>
  <c r="AQ385"/>
  <c r="AP385"/>
  <c r="AL385"/>
  <c r="AK385"/>
  <c r="AJ385"/>
  <c r="AI385"/>
  <c r="AQ384"/>
  <c r="AP384"/>
  <c r="AL384"/>
  <c r="AK384"/>
  <c r="AJ384"/>
  <c r="AI384"/>
  <c r="AQ383"/>
  <c r="AP383"/>
  <c r="AL383"/>
  <c r="AK383"/>
  <c r="AJ383"/>
  <c r="AI383"/>
  <c r="AQ382"/>
  <c r="AP382"/>
  <c r="AL382"/>
  <c r="AK382"/>
  <c r="AJ382"/>
  <c r="AI382"/>
  <c r="AQ381"/>
  <c r="AP381"/>
  <c r="AL381"/>
  <c r="AK381"/>
  <c r="AJ381"/>
  <c r="AI381"/>
  <c r="AQ380"/>
  <c r="AP380"/>
  <c r="AL380"/>
  <c r="AK380"/>
  <c r="AJ380"/>
  <c r="AI380"/>
  <c r="AQ379"/>
  <c r="AP379"/>
  <c r="AL379"/>
  <c r="AK379"/>
  <c r="AJ379"/>
  <c r="AI379"/>
  <c r="AQ378"/>
  <c r="AP378"/>
  <c r="AL378"/>
  <c r="AK378"/>
  <c r="AJ378"/>
  <c r="AI378"/>
  <c r="AQ377"/>
  <c r="AP377"/>
  <c r="AL377"/>
  <c r="AK377"/>
  <c r="AJ377"/>
  <c r="AI377"/>
  <c r="AQ376"/>
  <c r="AP376"/>
  <c r="AL376"/>
  <c r="AK376"/>
  <c r="AJ376"/>
  <c r="AI376"/>
  <c r="AQ375"/>
  <c r="AP375"/>
  <c r="AL375"/>
  <c r="AK375"/>
  <c r="AJ375"/>
  <c r="AI375"/>
  <c r="AQ374"/>
  <c r="AP374"/>
  <c r="AL374"/>
  <c r="AK374"/>
  <c r="AJ374"/>
  <c r="AI374"/>
  <c r="AQ373"/>
  <c r="AP373"/>
  <c r="AL373"/>
  <c r="AK373"/>
  <c r="AJ373"/>
  <c r="AI373"/>
  <c r="AQ372"/>
  <c r="AP372"/>
  <c r="AL372"/>
  <c r="AK372"/>
  <c r="AJ372"/>
  <c r="AI372"/>
  <c r="AQ371"/>
  <c r="AP371"/>
  <c r="AL371"/>
  <c r="AK371"/>
  <c r="AJ371"/>
  <c r="AI371"/>
  <c r="AQ370"/>
  <c r="AP370"/>
  <c r="AL370"/>
  <c r="AK370"/>
  <c r="AJ370"/>
  <c r="AI370"/>
  <c r="AQ369"/>
  <c r="AP369"/>
  <c r="AL369"/>
  <c r="AK369"/>
  <c r="AJ369"/>
  <c r="AI369"/>
  <c r="AQ368"/>
  <c r="AP368"/>
  <c r="AL368"/>
  <c r="AK368"/>
  <c r="AJ368"/>
  <c r="AI368"/>
  <c r="AQ367"/>
  <c r="AP367"/>
  <c r="AL367"/>
  <c r="AK367"/>
  <c r="AJ367"/>
  <c r="AI367"/>
  <c r="AQ366"/>
  <c r="AP366"/>
  <c r="AL366"/>
  <c r="AK366"/>
  <c r="AJ366"/>
  <c r="AI366"/>
  <c r="AQ365"/>
  <c r="AP365"/>
  <c r="AL365"/>
  <c r="AK365"/>
  <c r="AJ365"/>
  <c r="AI365"/>
  <c r="AQ364"/>
  <c r="AP364"/>
  <c r="AL364"/>
  <c r="AK364"/>
  <c r="AJ364"/>
  <c r="AI364"/>
  <c r="AQ363"/>
  <c r="AP363"/>
  <c r="AL363"/>
  <c r="AK363"/>
  <c r="AJ363"/>
  <c r="AI363"/>
  <c r="AQ362"/>
  <c r="AP362"/>
  <c r="AL362"/>
  <c r="AK362"/>
  <c r="AJ362"/>
  <c r="AI362"/>
  <c r="AQ361"/>
  <c r="AP361"/>
  <c r="AL361"/>
  <c r="AK361"/>
  <c r="AJ361"/>
  <c r="AI361"/>
  <c r="AQ360"/>
  <c r="AP360"/>
  <c r="AL360"/>
  <c r="AK360"/>
  <c r="AJ360"/>
  <c r="AI360"/>
  <c r="AQ359"/>
  <c r="AP359"/>
  <c r="AL359"/>
  <c r="AK359"/>
  <c r="AJ359"/>
  <c r="AI359"/>
  <c r="AQ358"/>
  <c r="AP358"/>
  <c r="AL358"/>
  <c r="AK358"/>
  <c r="AJ358"/>
  <c r="AI358"/>
  <c r="AQ357"/>
  <c r="AP357"/>
  <c r="AL357"/>
  <c r="AK357"/>
  <c r="AJ357"/>
  <c r="AI357"/>
  <c r="AQ356"/>
  <c r="AP356"/>
  <c r="AL356"/>
  <c r="AK356"/>
  <c r="AJ356"/>
  <c r="AI356"/>
  <c r="AQ355"/>
  <c r="AP355"/>
  <c r="AL355"/>
  <c r="AK355"/>
  <c r="AJ355"/>
  <c r="AI355"/>
  <c r="AQ354"/>
  <c r="AP354"/>
  <c r="AL354"/>
  <c r="AK354"/>
  <c r="AJ354"/>
  <c r="AI354"/>
  <c r="AQ353"/>
  <c r="AP353"/>
  <c r="AL353"/>
  <c r="AK353"/>
  <c r="AJ353"/>
  <c r="AI353"/>
  <c r="AQ352"/>
  <c r="AP352"/>
  <c r="AL352"/>
  <c r="AK352"/>
  <c r="AJ352"/>
  <c r="AI352"/>
  <c r="AQ351"/>
  <c r="AP351"/>
  <c r="AL351"/>
  <c r="AK351"/>
  <c r="AJ351"/>
  <c r="AI351"/>
  <c r="AQ350"/>
  <c r="AP350"/>
  <c r="AL350"/>
  <c r="AK350"/>
  <c r="AJ350"/>
  <c r="AI350"/>
  <c r="AQ349"/>
  <c r="AP349"/>
  <c r="AL349"/>
  <c r="AK349"/>
  <c r="AJ349"/>
  <c r="AI349"/>
  <c r="AQ348"/>
  <c r="AP348"/>
  <c r="AL348"/>
  <c r="AK348"/>
  <c r="AJ348"/>
  <c r="AI348"/>
  <c r="AQ347"/>
  <c r="AP347"/>
  <c r="AL347"/>
  <c r="AK347"/>
  <c r="AJ347"/>
  <c r="AI347"/>
  <c r="AQ346"/>
  <c r="AP346"/>
  <c r="AL346"/>
  <c r="AK346"/>
  <c r="AJ346"/>
  <c r="AI346"/>
  <c r="AQ345"/>
  <c r="AP345"/>
  <c r="AL345"/>
  <c r="AK345"/>
  <c r="AJ345"/>
  <c r="AI345"/>
  <c r="AQ344"/>
  <c r="AP344"/>
  <c r="AL344"/>
  <c r="AK344"/>
  <c r="AJ344"/>
  <c r="AI344"/>
  <c r="AQ343"/>
  <c r="AP343"/>
  <c r="AL343"/>
  <c r="AK343"/>
  <c r="AJ343"/>
  <c r="AI343"/>
  <c r="AQ342"/>
  <c r="AP342"/>
  <c r="AL342"/>
  <c r="AK342"/>
  <c r="AJ342"/>
  <c r="AI342"/>
  <c r="AQ341"/>
  <c r="AP341"/>
  <c r="AL341"/>
  <c r="AK341"/>
  <c r="AJ341"/>
  <c r="AI341"/>
  <c r="AQ340"/>
  <c r="AP340"/>
  <c r="AL340"/>
  <c r="AK340"/>
  <c r="AJ340"/>
  <c r="AI340"/>
  <c r="AQ339"/>
  <c r="AP339"/>
  <c r="AL339"/>
  <c r="AK339"/>
  <c r="AJ339"/>
  <c r="AI339"/>
  <c r="AQ338"/>
  <c r="AP338"/>
  <c r="AL338"/>
  <c r="AK338"/>
  <c r="AJ338"/>
  <c r="AI338"/>
  <c r="AQ337"/>
  <c r="AP337"/>
  <c r="AL337"/>
  <c r="AK337"/>
  <c r="AJ337"/>
  <c r="AI337"/>
  <c r="AQ336"/>
  <c r="AP336"/>
  <c r="AL336"/>
  <c r="AK336"/>
  <c r="AJ336"/>
  <c r="AI336"/>
  <c r="AQ335"/>
  <c r="AP335"/>
  <c r="AL335"/>
  <c r="AK335"/>
  <c r="AJ335"/>
  <c r="AI335"/>
  <c r="AQ334"/>
  <c r="AP334"/>
  <c r="AL334"/>
  <c r="AK334"/>
  <c r="AJ334"/>
  <c r="AI334"/>
  <c r="AQ333"/>
  <c r="AP333"/>
  <c r="AL333"/>
  <c r="AK333"/>
  <c r="AJ333"/>
  <c r="AI333"/>
  <c r="AQ332"/>
  <c r="AP332"/>
  <c r="AL332"/>
  <c r="AK332"/>
  <c r="AJ332"/>
  <c r="AI332"/>
  <c r="AQ331"/>
  <c r="AP331"/>
  <c r="AL331"/>
  <c r="AK331"/>
  <c r="AJ331"/>
  <c r="AI331"/>
  <c r="AQ330"/>
  <c r="AP330"/>
  <c r="AL330"/>
  <c r="AK330"/>
  <c r="AJ330"/>
  <c r="AI330"/>
  <c r="AQ329"/>
  <c r="AP329"/>
  <c r="AL329"/>
  <c r="AK329"/>
  <c r="AJ329"/>
  <c r="AI329"/>
  <c r="AQ328"/>
  <c r="AP328"/>
  <c r="AL328"/>
  <c r="AK328"/>
  <c r="AJ328"/>
  <c r="AI328"/>
  <c r="AQ327"/>
  <c r="AP327"/>
  <c r="AL327"/>
  <c r="AK327"/>
  <c r="AJ327"/>
  <c r="AI327"/>
  <c r="AQ326"/>
  <c r="AP326"/>
  <c r="AL326"/>
  <c r="AK326"/>
  <c r="AJ326"/>
  <c r="AI326"/>
  <c r="AQ302"/>
  <c r="AP302"/>
  <c r="AL302"/>
  <c r="AK302"/>
  <c r="AJ302"/>
  <c r="AI302"/>
  <c r="AQ301"/>
  <c r="AP301"/>
  <c r="AL301"/>
  <c r="AK301"/>
  <c r="AJ301"/>
  <c r="AI301"/>
  <c r="AQ300"/>
  <c r="AP300"/>
  <c r="AL300"/>
  <c r="AK300"/>
  <c r="AJ300"/>
  <c r="AI300"/>
  <c r="AQ299"/>
  <c r="AP299"/>
  <c r="AL299"/>
  <c r="AK299"/>
  <c r="AJ299"/>
  <c r="AI299"/>
  <c r="AQ298"/>
  <c r="AP298"/>
  <c r="AL298"/>
  <c r="AK298"/>
  <c r="AJ298"/>
  <c r="AI298"/>
  <c r="AQ297"/>
  <c r="AP297"/>
  <c r="AL297"/>
  <c r="AK297"/>
  <c r="AJ297"/>
  <c r="AI297"/>
  <c r="AQ296"/>
  <c r="AP296"/>
  <c r="AL296"/>
  <c r="AK296"/>
  <c r="AJ296"/>
  <c r="AI296"/>
  <c r="AQ295"/>
  <c r="AP295"/>
  <c r="AL295"/>
  <c r="AK295"/>
  <c r="AJ295"/>
  <c r="AI295"/>
  <c r="AQ294"/>
  <c r="AP294"/>
  <c r="AL294"/>
  <c r="AK294"/>
  <c r="AJ294"/>
  <c r="AI294"/>
  <c r="AQ293"/>
  <c r="AP293"/>
  <c r="AL293"/>
  <c r="AK293"/>
  <c r="AJ293"/>
  <c r="AI293"/>
  <c r="AQ292"/>
  <c r="AP292"/>
  <c r="AL292"/>
  <c r="AK292"/>
  <c r="AJ292"/>
  <c r="AI292"/>
  <c r="AQ291"/>
  <c r="AP291"/>
  <c r="AL291"/>
  <c r="AK291"/>
  <c r="AJ291"/>
  <c r="AI291"/>
  <c r="AQ290"/>
  <c r="AP290"/>
  <c r="AL290"/>
  <c r="AK290"/>
  <c r="AJ290"/>
  <c r="AI290"/>
  <c r="AQ289"/>
  <c r="AP289"/>
  <c r="AL289"/>
  <c r="AK289"/>
  <c r="AJ289"/>
  <c r="AI289"/>
  <c r="AQ288"/>
  <c r="AP288"/>
  <c r="AL288"/>
  <c r="AK288"/>
  <c r="AJ288"/>
  <c r="AI288"/>
  <c r="AQ287"/>
  <c r="AP287"/>
  <c r="AL287"/>
  <c r="AK287"/>
  <c r="AJ287"/>
  <c r="AI287"/>
  <c r="AQ286"/>
  <c r="AP286"/>
  <c r="AL286"/>
  <c r="AK286"/>
  <c r="AJ286"/>
  <c r="AI286"/>
  <c r="AQ285"/>
  <c r="AP285"/>
  <c r="AL285"/>
  <c r="AK285"/>
  <c r="AJ285"/>
  <c r="AI285"/>
  <c r="AQ284"/>
  <c r="AP284"/>
  <c r="AL284"/>
  <c r="AK284"/>
  <c r="AJ284"/>
  <c r="AI284"/>
  <c r="AQ283"/>
  <c r="AP283"/>
  <c r="AL283"/>
  <c r="AK283"/>
  <c r="AJ283"/>
  <c r="AI283"/>
  <c r="AQ278"/>
  <c r="AP278"/>
  <c r="AL278"/>
  <c r="AK278"/>
  <c r="AJ278"/>
  <c r="AI278"/>
  <c r="AQ282"/>
  <c r="AP282"/>
  <c r="AL282"/>
  <c r="AK282"/>
  <c r="AJ282"/>
  <c r="AI282"/>
  <c r="AQ281"/>
  <c r="AP281"/>
  <c r="AL281"/>
  <c r="AK281"/>
  <c r="AI281"/>
  <c r="AQ280"/>
  <c r="AP280"/>
  <c r="AL280"/>
  <c r="AK280"/>
  <c r="AJ280"/>
  <c r="AI280"/>
  <c r="AQ279"/>
  <c r="AP279"/>
  <c r="AL279"/>
  <c r="AK279"/>
  <c r="AJ279"/>
  <c r="AI279"/>
  <c r="AQ277"/>
  <c r="AP277"/>
  <c r="AL277"/>
  <c r="AK277"/>
  <c r="AJ277"/>
  <c r="AI277"/>
  <c r="AQ276"/>
  <c r="AP276"/>
  <c r="AL276"/>
  <c r="AK276"/>
  <c r="AJ276"/>
  <c r="AI276"/>
  <c r="AQ210"/>
  <c r="AP210"/>
  <c r="AL210"/>
  <c r="AK210"/>
  <c r="AJ210"/>
  <c r="AI210"/>
  <c r="AQ209"/>
  <c r="AP209"/>
  <c r="AL209"/>
  <c r="AK209"/>
  <c r="AJ209"/>
  <c r="AI209"/>
  <c r="AQ208"/>
  <c r="AP208"/>
  <c r="AL208"/>
  <c r="AK208"/>
  <c r="AJ208"/>
  <c r="AI208"/>
  <c r="AQ207"/>
  <c r="AP207"/>
  <c r="AL207"/>
  <c r="AK207"/>
  <c r="AJ207"/>
  <c r="AI207"/>
  <c r="AQ206"/>
  <c r="AP206"/>
  <c r="AL206"/>
  <c r="AK206"/>
  <c r="AJ206"/>
  <c r="AI206"/>
  <c r="AQ205"/>
  <c r="AP205"/>
  <c r="AL205"/>
  <c r="AK205"/>
  <c r="AJ205"/>
  <c r="AI205"/>
  <c r="AQ204"/>
  <c r="AP204"/>
  <c r="AL204"/>
  <c r="AK204"/>
  <c r="AJ204"/>
  <c r="AI204"/>
  <c r="AQ203"/>
  <c r="AP203"/>
  <c r="AL203"/>
  <c r="AK203"/>
  <c r="AJ203"/>
  <c r="AI203"/>
  <c r="AQ202"/>
  <c r="AP202"/>
  <c r="AL202"/>
  <c r="AK202"/>
  <c r="AJ202"/>
  <c r="AI202"/>
  <c r="AQ201"/>
  <c r="AP201"/>
  <c r="AL201"/>
  <c r="AK201"/>
  <c r="AJ201"/>
  <c r="AI201"/>
  <c r="AQ200"/>
  <c r="AP200"/>
  <c r="AL200"/>
  <c r="AK200"/>
  <c r="AJ200"/>
  <c r="AI200"/>
  <c r="AQ199"/>
  <c r="AP199"/>
  <c r="AL199"/>
  <c r="AK199"/>
  <c r="AJ199"/>
  <c r="AI199"/>
  <c r="AQ198"/>
  <c r="AP198"/>
  <c r="AL198"/>
  <c r="AK198"/>
  <c r="AJ198"/>
  <c r="AI198"/>
  <c r="AQ197"/>
  <c r="AP197"/>
  <c r="AL197"/>
  <c r="AK197"/>
  <c r="AJ197"/>
  <c r="AI197"/>
  <c r="AQ196"/>
  <c r="AP196"/>
  <c r="AL196"/>
  <c r="AK196"/>
  <c r="AJ196"/>
  <c r="AI196"/>
  <c r="AQ195"/>
  <c r="AP195"/>
  <c r="AL195"/>
  <c r="AK195"/>
  <c r="AJ195"/>
  <c r="AI195"/>
  <c r="AQ194"/>
  <c r="AP194"/>
  <c r="AL194"/>
  <c r="AK194"/>
  <c r="AJ194"/>
  <c r="AI194"/>
  <c r="AQ193"/>
  <c r="AP193"/>
  <c r="AL193"/>
  <c r="AK193"/>
  <c r="AJ193"/>
  <c r="AI193"/>
  <c r="AQ192"/>
  <c r="AP192"/>
  <c r="AL192"/>
  <c r="AK192"/>
  <c r="AJ192"/>
  <c r="AI192"/>
  <c r="AQ191"/>
  <c r="AP191"/>
  <c r="AL191"/>
  <c r="AK191"/>
  <c r="AJ191"/>
  <c r="AI191"/>
  <c r="AQ190"/>
  <c r="AP190"/>
  <c r="AL190"/>
  <c r="AK190"/>
  <c r="AJ190"/>
  <c r="AI190"/>
  <c r="AQ189"/>
  <c r="AP189"/>
  <c r="AL189"/>
  <c r="AK189"/>
  <c r="AJ189"/>
  <c r="AI189"/>
  <c r="AQ188"/>
  <c r="AP188"/>
  <c r="AL188"/>
  <c r="AK188"/>
  <c r="AJ188"/>
  <c r="AI188"/>
  <c r="AQ187"/>
  <c r="AP187"/>
  <c r="AL187"/>
  <c r="AK187"/>
  <c r="AJ187"/>
  <c r="AI187"/>
  <c r="AQ186"/>
  <c r="AP186"/>
  <c r="AL186"/>
  <c r="AK186"/>
  <c r="AJ186"/>
  <c r="AI186"/>
  <c r="AQ185"/>
  <c r="AP185"/>
  <c r="AL185"/>
  <c r="AK185"/>
  <c r="AJ185"/>
  <c r="AI185"/>
  <c r="AQ184"/>
  <c r="AP184"/>
  <c r="AL184"/>
  <c r="AK184"/>
  <c r="AJ184"/>
  <c r="AI184"/>
  <c r="AQ183"/>
  <c r="AP183"/>
  <c r="AL183"/>
  <c r="AK183"/>
  <c r="AJ183"/>
  <c r="AI183"/>
  <c r="AQ182"/>
  <c r="AP182"/>
  <c r="AL182"/>
  <c r="AK182"/>
  <c r="AJ182"/>
  <c r="AI182"/>
  <c r="AQ181"/>
  <c r="AP181"/>
  <c r="AL181"/>
  <c r="AK181"/>
  <c r="AJ181"/>
  <c r="AI181"/>
  <c r="AQ180"/>
  <c r="AP180"/>
  <c r="AL180"/>
  <c r="AK180"/>
  <c r="AJ180"/>
  <c r="AI180"/>
  <c r="AQ179"/>
  <c r="AP179"/>
  <c r="AL179"/>
  <c r="AK179"/>
  <c r="AJ179"/>
  <c r="AI179"/>
  <c r="AQ178"/>
  <c r="AP178"/>
  <c r="AL178"/>
  <c r="AK178"/>
  <c r="AJ178"/>
  <c r="AI178"/>
  <c r="AQ177"/>
  <c r="AP177"/>
  <c r="AL177"/>
  <c r="AK177"/>
  <c r="AJ177"/>
  <c r="AI177"/>
  <c r="AQ176"/>
  <c r="AP176"/>
  <c r="AL176"/>
  <c r="AK176"/>
  <c r="AJ176"/>
  <c r="AI176"/>
  <c r="AQ175"/>
  <c r="AP175"/>
  <c r="AL175"/>
  <c r="AK175"/>
  <c r="AJ175"/>
  <c r="AI175"/>
  <c r="AQ174"/>
  <c r="AP174"/>
  <c r="AL174"/>
  <c r="AK174"/>
  <c r="AJ174"/>
  <c r="AI174"/>
  <c r="AQ173"/>
  <c r="AP173"/>
  <c r="AL173"/>
  <c r="AK173"/>
  <c r="AJ173"/>
  <c r="AI173"/>
  <c r="AQ172"/>
  <c r="AP172"/>
  <c r="AL172"/>
  <c r="AK172"/>
  <c r="AJ172"/>
  <c r="AI172"/>
  <c r="AQ171"/>
  <c r="AP171"/>
  <c r="AL171"/>
  <c r="AK171"/>
  <c r="AJ171"/>
  <c r="AI171"/>
  <c r="AQ170"/>
  <c r="AP170"/>
  <c r="AL170"/>
  <c r="AK170"/>
  <c r="AJ170"/>
  <c r="AI170"/>
  <c r="AQ169"/>
  <c r="AP169"/>
  <c r="AL169"/>
  <c r="AK169"/>
  <c r="AJ169"/>
  <c r="AI169"/>
  <c r="AQ168"/>
  <c r="AP168"/>
  <c r="AL168"/>
  <c r="AK168"/>
  <c r="AJ168"/>
  <c r="AI168"/>
  <c r="AQ167"/>
  <c r="AP167"/>
  <c r="AL167"/>
  <c r="AK167"/>
  <c r="AJ167"/>
  <c r="AI167"/>
  <c r="AQ166"/>
  <c r="AP166"/>
  <c r="AL166"/>
  <c r="AK166"/>
  <c r="AJ166"/>
  <c r="AI166"/>
  <c r="AQ165"/>
  <c r="AP165"/>
  <c r="AL165"/>
  <c r="AK165"/>
  <c r="AJ165"/>
  <c r="AI165"/>
  <c r="AQ164"/>
  <c r="AP164"/>
  <c r="AL164"/>
  <c r="AK164"/>
  <c r="AJ164"/>
  <c r="AI164"/>
  <c r="AQ163"/>
  <c r="AP163"/>
  <c r="AL163"/>
  <c r="AK163"/>
  <c r="AJ163"/>
  <c r="AI163"/>
  <c r="AQ162"/>
  <c r="AP162"/>
  <c r="AL162"/>
  <c r="AK162"/>
  <c r="AJ162"/>
  <c r="AI162"/>
  <c r="AQ161"/>
  <c r="AP161"/>
  <c r="AL161"/>
  <c r="AK161"/>
  <c r="AJ161"/>
  <c r="AI161"/>
  <c r="AQ160"/>
  <c r="AP160"/>
  <c r="AL160"/>
  <c r="AK160"/>
  <c r="AJ160"/>
  <c r="AI160"/>
  <c r="AQ159"/>
  <c r="AP159"/>
  <c r="AL159"/>
  <c r="AK159"/>
  <c r="AJ159"/>
  <c r="AI159"/>
  <c r="AQ158"/>
  <c r="AP158"/>
  <c r="AL158"/>
  <c r="AK158"/>
  <c r="AJ158"/>
  <c r="AI158"/>
  <c r="AQ157"/>
  <c r="AP157"/>
  <c r="AL157"/>
  <c r="AK157"/>
  <c r="AJ157"/>
  <c r="AI157"/>
  <c r="AQ156"/>
  <c r="AP156"/>
  <c r="AL156"/>
  <c r="AK156"/>
  <c r="AJ156"/>
  <c r="AI156"/>
  <c r="AQ155"/>
  <c r="AP155"/>
  <c r="AL155"/>
  <c r="AK155"/>
  <c r="AJ155"/>
  <c r="AI155"/>
  <c r="AQ154"/>
  <c r="AP154"/>
  <c r="AL154"/>
  <c r="AK154"/>
  <c r="AJ154"/>
  <c r="AI154"/>
  <c r="AQ120"/>
  <c r="AP120"/>
  <c r="AL120"/>
  <c r="AK120"/>
  <c r="AJ120"/>
  <c r="AI120"/>
  <c r="AQ119"/>
  <c r="AP119"/>
  <c r="AL119"/>
  <c r="AK119"/>
  <c r="AJ119"/>
  <c r="AI119"/>
  <c r="AQ118"/>
  <c r="AP118"/>
  <c r="AL118"/>
  <c r="AK118"/>
  <c r="AJ118"/>
  <c r="AI118"/>
  <c r="AQ117"/>
  <c r="AP117"/>
  <c r="AL117"/>
  <c r="AK117"/>
  <c r="AJ117"/>
  <c r="AI117"/>
  <c r="AQ116"/>
  <c r="AP116"/>
  <c r="AL116"/>
  <c r="AK116"/>
  <c r="AJ116"/>
  <c r="AI116"/>
  <c r="AQ106"/>
  <c r="AP106"/>
  <c r="AL106"/>
  <c r="AK106"/>
  <c r="AJ106"/>
  <c r="AI106"/>
  <c r="AQ95"/>
  <c r="AP95"/>
  <c r="AL95"/>
  <c r="AK95"/>
  <c r="AJ95"/>
  <c r="AI95"/>
  <c r="AQ115"/>
  <c r="AP115"/>
  <c r="AL115"/>
  <c r="AK115"/>
  <c r="AJ115"/>
  <c r="AI115"/>
  <c r="AQ114"/>
  <c r="AP114"/>
  <c r="AL114"/>
  <c r="AK114"/>
  <c r="AJ114"/>
  <c r="AI114"/>
  <c r="AQ113"/>
  <c r="AP113"/>
  <c r="AL113"/>
  <c r="AK113"/>
  <c r="AJ113"/>
  <c r="AI113"/>
  <c r="AQ112"/>
  <c r="AP112"/>
  <c r="AL112"/>
  <c r="AK112"/>
  <c r="AJ112"/>
  <c r="AI112"/>
  <c r="AQ111"/>
  <c r="AP111"/>
  <c r="AL111"/>
  <c r="AK111"/>
  <c r="AJ111"/>
  <c r="AI111"/>
  <c r="AQ110"/>
  <c r="AP110"/>
  <c r="AL110"/>
  <c r="AK110"/>
  <c r="AJ110"/>
  <c r="AI110"/>
  <c r="AQ109"/>
  <c r="AP109"/>
  <c r="AL109"/>
  <c r="AK109"/>
  <c r="AJ109"/>
  <c r="AI109"/>
  <c r="AQ108"/>
  <c r="AP108"/>
  <c r="AL108"/>
  <c r="AK108"/>
  <c r="AJ108"/>
  <c r="AI108"/>
  <c r="AQ107"/>
  <c r="AP107"/>
  <c r="AL107"/>
  <c r="AK107"/>
  <c r="AJ107"/>
  <c r="AI107"/>
  <c r="AQ105"/>
  <c r="AP105"/>
  <c r="AL105"/>
  <c r="AK105"/>
  <c r="AJ105"/>
  <c r="AI105"/>
  <c r="AQ104"/>
  <c r="AP104"/>
  <c r="AL104"/>
  <c r="AK104"/>
  <c r="AJ104"/>
  <c r="AI104"/>
  <c r="AQ103"/>
  <c r="AP103"/>
  <c r="AL103"/>
  <c r="AK103"/>
  <c r="AJ103"/>
  <c r="AI103"/>
  <c r="AQ102"/>
  <c r="AP102"/>
  <c r="AL102"/>
  <c r="AK102"/>
  <c r="AJ102"/>
  <c r="AI102"/>
  <c r="AQ101"/>
  <c r="AP101"/>
  <c r="AL101"/>
  <c r="AK101"/>
  <c r="AJ101"/>
  <c r="AI101"/>
  <c r="AQ100"/>
  <c r="AP100"/>
  <c r="AL100"/>
  <c r="AK100"/>
  <c r="AJ100"/>
  <c r="AI100"/>
  <c r="AQ99"/>
  <c r="AP99"/>
  <c r="AL99"/>
  <c r="AK99"/>
  <c r="AJ99"/>
  <c r="AI99"/>
  <c r="AQ98"/>
  <c r="AP98"/>
  <c r="AL98"/>
  <c r="AK98"/>
  <c r="AJ98"/>
  <c r="AI98"/>
  <c r="AQ97"/>
  <c r="AP97"/>
  <c r="AL97"/>
  <c r="AK97"/>
  <c r="AJ97"/>
  <c r="AI97"/>
  <c r="AQ96"/>
  <c r="AP96"/>
  <c r="AL96"/>
  <c r="AK96"/>
  <c r="AJ96"/>
  <c r="AI96"/>
  <c r="AQ94"/>
  <c r="AP94"/>
  <c r="AL94"/>
  <c r="AK94"/>
  <c r="AJ94"/>
  <c r="AI94"/>
  <c r="AQ93"/>
  <c r="AP93"/>
  <c r="AL93"/>
  <c r="AK93"/>
  <c r="AJ93"/>
  <c r="AI93"/>
  <c r="AQ92"/>
  <c r="AP92"/>
  <c r="AL92"/>
  <c r="AK92"/>
  <c r="AJ92"/>
  <c r="AI92"/>
  <c r="AQ91"/>
  <c r="AP91"/>
  <c r="AL91"/>
  <c r="AK91"/>
  <c r="AJ91"/>
  <c r="AI91"/>
  <c r="AQ90"/>
  <c r="AP90"/>
  <c r="AL90"/>
  <c r="AK90"/>
  <c r="AJ90"/>
  <c r="AI90"/>
  <c r="AQ89"/>
  <c r="AP89"/>
  <c r="AL89"/>
  <c r="AK89"/>
  <c r="AJ89"/>
  <c r="AI89"/>
  <c r="AQ88"/>
  <c r="AP88"/>
  <c r="AL88"/>
  <c r="AK88"/>
  <c r="AJ88"/>
  <c r="AI88"/>
  <c r="AQ87"/>
  <c r="AP87"/>
  <c r="AL87"/>
  <c r="AK87"/>
  <c r="AJ87"/>
  <c r="AI87"/>
  <c r="AQ86"/>
  <c r="AP86"/>
  <c r="AL86"/>
  <c r="AK86"/>
  <c r="AJ86"/>
  <c r="AI86"/>
  <c r="AQ85"/>
  <c r="AP85"/>
  <c r="AL85"/>
  <c r="AK85"/>
  <c r="AJ85"/>
  <c r="AI85"/>
  <c r="AQ84"/>
  <c r="AP84"/>
  <c r="AL84"/>
  <c r="AK84"/>
  <c r="AJ84"/>
  <c r="AI84"/>
  <c r="AQ83"/>
  <c r="AP83"/>
  <c r="AL83"/>
  <c r="AK83"/>
  <c r="AJ83"/>
  <c r="AI83"/>
  <c r="AQ82"/>
  <c r="AP82"/>
  <c r="AL82"/>
  <c r="AK82"/>
  <c r="AJ82"/>
  <c r="AI82"/>
  <c r="AQ81"/>
  <c r="AP81"/>
  <c r="AL81"/>
  <c r="AK81"/>
  <c r="AJ81"/>
  <c r="AI81"/>
  <c r="AQ80"/>
  <c r="AP80"/>
  <c r="AL80"/>
  <c r="AK80"/>
  <c r="AJ80"/>
  <c r="AI80"/>
  <c r="AQ79"/>
  <c r="AP79"/>
  <c r="AL79"/>
  <c r="AK79"/>
  <c r="AJ79"/>
  <c r="AI79"/>
  <c r="AQ78"/>
  <c r="AP78"/>
  <c r="AL78"/>
  <c r="AK78"/>
  <c r="AJ78"/>
  <c r="AI78"/>
  <c r="AQ77"/>
  <c r="AP77"/>
  <c r="AL77"/>
  <c r="AK77"/>
  <c r="AJ77"/>
  <c r="AI77"/>
  <c r="AI6"/>
  <c r="AJ6"/>
  <c r="AK6"/>
  <c r="AL6"/>
  <c r="AP6"/>
  <c r="AQ6"/>
  <c r="AI7"/>
  <c r="AJ7"/>
  <c r="AK7"/>
  <c r="AL7"/>
  <c r="AP7"/>
  <c r="AQ7"/>
  <c r="AI8"/>
  <c r="AJ8"/>
  <c r="AK8"/>
  <c r="AL8"/>
  <c r="AP8"/>
  <c r="AQ8"/>
  <c r="AI9"/>
  <c r="AJ9"/>
  <c r="AK9"/>
  <c r="AL9"/>
  <c r="AP9"/>
  <c r="AQ9"/>
  <c r="AI10"/>
  <c r="AJ10"/>
  <c r="AK10"/>
  <c r="AL10"/>
  <c r="AP10"/>
  <c r="AQ10"/>
  <c r="AI11"/>
  <c r="AJ11"/>
  <c r="AK11"/>
  <c r="AL11"/>
  <c r="AP11"/>
  <c r="AQ11"/>
  <c r="AI12"/>
  <c r="AJ12"/>
  <c r="AK12"/>
  <c r="AL12"/>
  <c r="AP12"/>
  <c r="AQ12"/>
  <c r="AI13"/>
  <c r="AJ13"/>
  <c r="AK13"/>
  <c r="AL13"/>
  <c r="AP13"/>
  <c r="AQ13"/>
  <c r="AI14"/>
  <c r="AJ14"/>
  <c r="AK14"/>
  <c r="AL14"/>
  <c r="AP14"/>
  <c r="AQ14"/>
  <c r="AI15"/>
  <c r="AJ15"/>
  <c r="AK15"/>
  <c r="AL15"/>
  <c r="AP15"/>
  <c r="AQ15"/>
  <c r="AI16"/>
  <c r="AJ16"/>
  <c r="AK16"/>
  <c r="AL16"/>
  <c r="AP16"/>
  <c r="AQ16"/>
  <c r="AI17"/>
  <c r="AJ17"/>
  <c r="AK17"/>
  <c r="AL17"/>
  <c r="AP17"/>
  <c r="AQ17"/>
  <c r="AI18"/>
  <c r="AJ18"/>
  <c r="AK18"/>
  <c r="AL18"/>
  <c r="AP18"/>
  <c r="AQ18"/>
  <c r="AI19"/>
  <c r="AJ19"/>
  <c r="AK19"/>
  <c r="AL19"/>
  <c r="AP19"/>
  <c r="AQ19"/>
  <c r="AI20"/>
  <c r="AJ20"/>
  <c r="AK20"/>
  <c r="AL20"/>
  <c r="AP20"/>
  <c r="AQ20"/>
  <c r="AI21"/>
  <c r="AJ21"/>
  <c r="AK21"/>
  <c r="AL21"/>
  <c r="AP21"/>
  <c r="AQ21"/>
  <c r="AI22"/>
  <c r="AJ22"/>
  <c r="AK22"/>
  <c r="AL22"/>
  <c r="AP22"/>
  <c r="AQ22"/>
  <c r="AI23"/>
  <c r="AJ23"/>
  <c r="AK23"/>
  <c r="AL23"/>
  <c r="AP23"/>
  <c r="AQ23"/>
  <c r="AI24"/>
  <c r="AJ24"/>
  <c r="AK24"/>
  <c r="AL24"/>
  <c r="AP24"/>
  <c r="AQ24"/>
  <c r="AI25"/>
  <c r="AJ25"/>
  <c r="AK25"/>
  <c r="AL25"/>
  <c r="AP25"/>
  <c r="AQ25"/>
  <c r="AI26"/>
  <c r="AJ26"/>
  <c r="AK26"/>
  <c r="AL26"/>
  <c r="AP26"/>
  <c r="AQ26"/>
  <c r="AI27"/>
  <c r="AJ27"/>
  <c r="AK27"/>
  <c r="AL27"/>
  <c r="AP27"/>
  <c r="AQ27"/>
  <c r="AI28"/>
  <c r="AJ28"/>
  <c r="AK28"/>
  <c r="AL28"/>
  <c r="AP28"/>
  <c r="AQ28"/>
  <c r="AI29"/>
  <c r="AJ29"/>
  <c r="AK29"/>
  <c r="AL29"/>
  <c r="AP29"/>
  <c r="AQ29"/>
  <c r="AI30"/>
  <c r="AJ30"/>
  <c r="AK30"/>
  <c r="AL30"/>
  <c r="AP30"/>
  <c r="AQ30"/>
  <c r="AI31"/>
  <c r="AJ31"/>
  <c r="AK31"/>
  <c r="AL31"/>
  <c r="AP31"/>
  <c r="AQ31"/>
  <c r="AI32"/>
  <c r="AJ32"/>
  <c r="AK32"/>
  <c r="AL32"/>
  <c r="AP32"/>
  <c r="AQ32"/>
  <c r="AI33"/>
  <c r="AJ33"/>
  <c r="AK33"/>
  <c r="AL33"/>
  <c r="AP33"/>
  <c r="AQ33"/>
  <c r="AI34"/>
  <c r="AJ34"/>
  <c r="AK34"/>
  <c r="AL34"/>
  <c r="AP34"/>
  <c r="AQ34"/>
  <c r="AI35"/>
  <c r="AJ35"/>
  <c r="AK35"/>
  <c r="AL35"/>
  <c r="AP35"/>
  <c r="AQ35"/>
  <c r="AI36"/>
  <c r="AJ36"/>
  <c r="AK36"/>
  <c r="AL36"/>
  <c r="AP36"/>
  <c r="AQ36"/>
  <c r="AI37"/>
  <c r="AJ37"/>
  <c r="AK37"/>
  <c r="AL37"/>
  <c r="AP37"/>
  <c r="AQ37"/>
  <c r="AI38"/>
  <c r="AJ38"/>
  <c r="AK38"/>
  <c r="AL38"/>
  <c r="AP38"/>
  <c r="AQ38"/>
  <c r="AI39"/>
  <c r="AJ39"/>
  <c r="AK39"/>
  <c r="AL39"/>
  <c r="AP39"/>
  <c r="AQ39"/>
  <c r="AI40"/>
  <c r="AJ40"/>
  <c r="AK40"/>
  <c r="AL40"/>
  <c r="AP40"/>
  <c r="AQ40"/>
  <c r="AI41"/>
  <c r="AJ41"/>
  <c r="AK41"/>
  <c r="AL41"/>
  <c r="AP41"/>
  <c r="AQ41"/>
  <c r="AI42"/>
  <c r="AJ42"/>
  <c r="AK42"/>
  <c r="AL42"/>
  <c r="AP42"/>
  <c r="AQ42"/>
  <c r="AI43"/>
  <c r="AJ43"/>
  <c r="AK43"/>
  <c r="AL43"/>
  <c r="AP43"/>
  <c r="AQ43"/>
  <c r="AI44"/>
  <c r="AJ44"/>
  <c r="AK44"/>
  <c r="AL44"/>
  <c r="AP44"/>
  <c r="AQ44"/>
  <c r="V650" i="26"/>
  <c r="U650"/>
  <c r="T650"/>
  <c r="S650"/>
  <c r="R650"/>
  <c r="Q650"/>
  <c r="P650"/>
  <c r="V649"/>
  <c r="U649"/>
  <c r="T649"/>
  <c r="S649"/>
  <c r="R649"/>
  <c r="Q649"/>
  <c r="P649"/>
  <c r="V648"/>
  <c r="U648"/>
  <c r="T648"/>
  <c r="S648"/>
  <c r="R648"/>
  <c r="Q648"/>
  <c r="P648"/>
  <c r="V647"/>
  <c r="L381" i="17" s="1"/>
  <c r="U647" i="26"/>
  <c r="T647"/>
  <c r="L443" i="17" s="1"/>
  <c r="S647" i="26"/>
  <c r="L412" i="17" s="1"/>
  <c r="R647" i="26"/>
  <c r="L226" i="17" s="1"/>
  <c r="Q647" i="26"/>
  <c r="L350" i="17" s="1"/>
  <c r="P647" i="26"/>
  <c r="L319" i="17" s="1"/>
  <c r="L288"/>
  <c r="L257"/>
  <c r="V646" i="26"/>
  <c r="S381" i="17" s="1"/>
  <c r="U646" i="26"/>
  <c r="T646"/>
  <c r="S646"/>
  <c r="R646"/>
  <c r="S226" i="17" s="1"/>
  <c r="Q646" i="26"/>
  <c r="P646"/>
  <c r="V645"/>
  <c r="U645"/>
  <c r="T645"/>
  <c r="S645"/>
  <c r="R645"/>
  <c r="Q645"/>
  <c r="P645"/>
  <c r="V644"/>
  <c r="J381" i="17" s="1"/>
  <c r="U644" i="26"/>
  <c r="T644"/>
  <c r="J443" i="17" s="1"/>
  <c r="S644" i="26"/>
  <c r="J412" i="17" s="1"/>
  <c r="R644" i="26"/>
  <c r="J226" i="17" s="1"/>
  <c r="Q644" i="26"/>
  <c r="J350" i="17" s="1"/>
  <c r="P644" i="26"/>
  <c r="J319" i="17" s="1"/>
  <c r="J288"/>
  <c r="J257"/>
  <c r="V643" i="26"/>
  <c r="R381" i="17" s="1"/>
  <c r="U643" i="26"/>
  <c r="T643"/>
  <c r="S643"/>
  <c r="R643"/>
  <c r="R226" i="17" s="1"/>
  <c r="Q643" i="26"/>
  <c r="P643"/>
  <c r="V642"/>
  <c r="U642"/>
  <c r="T642"/>
  <c r="S642"/>
  <c r="R642"/>
  <c r="Q642"/>
  <c r="P642"/>
  <c r="V641"/>
  <c r="H381" i="17" s="1"/>
  <c r="U641" i="26"/>
  <c r="T641"/>
  <c r="H443" i="17" s="1"/>
  <c r="S641" i="26"/>
  <c r="H412" i="17" s="1"/>
  <c r="R641" i="26"/>
  <c r="H226" i="17" s="1"/>
  <c r="Q641" i="26"/>
  <c r="H350" i="17" s="1"/>
  <c r="P641" i="26"/>
  <c r="H319" i="17" s="1"/>
  <c r="H288"/>
  <c r="H257"/>
  <c r="V640" i="26"/>
  <c r="Q381" i="17" s="1"/>
  <c r="U640" i="26"/>
  <c r="T640"/>
  <c r="S640"/>
  <c r="R640"/>
  <c r="Q226" i="17" s="1"/>
  <c r="Q640" i="26"/>
  <c r="P640"/>
  <c r="V639"/>
  <c r="U639"/>
  <c r="T639"/>
  <c r="S639"/>
  <c r="R639"/>
  <c r="Q639"/>
  <c r="P639"/>
  <c r="V638"/>
  <c r="U638"/>
  <c r="T638"/>
  <c r="S638"/>
  <c r="R638"/>
  <c r="Q638"/>
  <c r="P638"/>
  <c r="V637"/>
  <c r="P381" i="17" s="1"/>
  <c r="U637" i="26"/>
  <c r="T637"/>
  <c r="S637"/>
  <c r="R637"/>
  <c r="P226" i="17" s="1"/>
  <c r="Q637" i="26"/>
  <c r="P637"/>
  <c r="V636"/>
  <c r="U636"/>
  <c r="T636"/>
  <c r="S636"/>
  <c r="R636"/>
  <c r="Q636"/>
  <c r="P636"/>
  <c r="V635"/>
  <c r="J374" i="19" s="1"/>
  <c r="U635" i="26"/>
  <c r="T635"/>
  <c r="J435" i="19" s="1"/>
  <c r="S635" i="26"/>
  <c r="J405" i="19" s="1"/>
  <c r="R635" i="26"/>
  <c r="J219" i="19" s="1"/>
  <c r="Q635" i="26"/>
  <c r="J343" i="19" s="1"/>
  <c r="P635" i="26"/>
  <c r="J312" i="19" s="1"/>
  <c r="J281"/>
  <c r="J250"/>
  <c r="V634" i="26"/>
  <c r="U634"/>
  <c r="T634"/>
  <c r="S634"/>
  <c r="R634"/>
  <c r="Q634"/>
  <c r="P634"/>
  <c r="V633"/>
  <c r="Q374" i="19" s="1"/>
  <c r="U633" i="26"/>
  <c r="T633"/>
  <c r="S633"/>
  <c r="R633"/>
  <c r="Q219" i="19" s="1"/>
  <c r="Q633" i="26"/>
  <c r="P633"/>
  <c r="V632"/>
  <c r="H374" i="19" s="1"/>
  <c r="U632" i="26"/>
  <c r="T632"/>
  <c r="H435" i="19" s="1"/>
  <c r="S632" i="26"/>
  <c r="H405" i="19" s="1"/>
  <c r="R632" i="26"/>
  <c r="H219" i="19" s="1"/>
  <c r="Q632" i="26"/>
  <c r="H343" i="19" s="1"/>
  <c r="P632" i="26"/>
  <c r="H312" i="19" s="1"/>
  <c r="H281"/>
  <c r="H250"/>
  <c r="V631" i="26"/>
  <c r="U631"/>
  <c r="T631"/>
  <c r="S631"/>
  <c r="R631"/>
  <c r="Q631"/>
  <c r="P631"/>
  <c r="V630"/>
  <c r="P374" i="19" s="1"/>
  <c r="U630" i="26"/>
  <c r="T630"/>
  <c r="S630"/>
  <c r="R630"/>
  <c r="P219" i="19" s="1"/>
  <c r="Q630" i="26"/>
  <c r="P630"/>
  <c r="V629"/>
  <c r="F374" i="19" s="1"/>
  <c r="U629" i="26"/>
  <c r="T629"/>
  <c r="F435" i="19" s="1"/>
  <c r="S629" i="26"/>
  <c r="F405" i="19" s="1"/>
  <c r="R629" i="26"/>
  <c r="F219" i="19" s="1"/>
  <c r="Q629" i="26"/>
  <c r="F343" i="19" s="1"/>
  <c r="P629" i="26"/>
  <c r="F312" i="19" s="1"/>
  <c r="F281"/>
  <c r="F250"/>
  <c r="V628" i="26"/>
  <c r="U628"/>
  <c r="T628"/>
  <c r="S628"/>
  <c r="R628"/>
  <c r="Q628"/>
  <c r="P628"/>
  <c r="V627"/>
  <c r="O374" i="19" s="1"/>
  <c r="U627" i="26"/>
  <c r="T627"/>
  <c r="S627"/>
  <c r="R627"/>
  <c r="O219" i="19" s="1"/>
  <c r="Q627" i="26"/>
  <c r="P627"/>
  <c r="V626"/>
  <c r="B374" i="19" s="1"/>
  <c r="U626" i="26"/>
  <c r="T626"/>
  <c r="B435" i="19" s="1"/>
  <c r="S626" i="26"/>
  <c r="B405" i="19" s="1"/>
  <c r="R626" i="26"/>
  <c r="B219" i="19" s="1"/>
  <c r="Q626" i="26"/>
  <c r="B343" i="19" s="1"/>
  <c r="P626" i="26"/>
  <c r="B312" i="19" s="1"/>
  <c r="B281"/>
  <c r="V625" i="26"/>
  <c r="U625"/>
  <c r="T625"/>
  <c r="S625"/>
  <c r="R625"/>
  <c r="Q625"/>
  <c r="P625"/>
  <c r="V624"/>
  <c r="B381" i="17" s="1"/>
  <c r="U624" i="26"/>
  <c r="T624"/>
  <c r="B443" i="17" s="1"/>
  <c r="S624" i="26"/>
  <c r="B412" i="17" s="1"/>
  <c r="R624" i="26"/>
  <c r="B226" i="17" s="1"/>
  <c r="Q624" i="26"/>
  <c r="B350" i="17" s="1"/>
  <c r="P624" i="26"/>
  <c r="B319" i="17" s="1"/>
  <c r="B288"/>
  <c r="B257"/>
  <c r="V623" i="26"/>
  <c r="U623"/>
  <c r="T623"/>
  <c r="S623"/>
  <c r="R623"/>
  <c r="Q623"/>
  <c r="P623"/>
  <c r="V622"/>
  <c r="U622"/>
  <c r="T622"/>
  <c r="S622"/>
  <c r="R622"/>
  <c r="Q622"/>
  <c r="P622"/>
  <c r="V621"/>
  <c r="U621"/>
  <c r="T621"/>
  <c r="S621"/>
  <c r="R621"/>
  <c r="Q621"/>
  <c r="P621"/>
  <c r="V612"/>
  <c r="U612"/>
  <c r="T612"/>
  <c r="S612"/>
  <c r="R612"/>
  <c r="F62" i="18" s="1"/>
  <c r="Q612" i="26"/>
  <c r="E62" i="18" s="1"/>
  <c r="P612" i="26"/>
  <c r="D62" i="18" s="1"/>
  <c r="C62"/>
  <c r="B62"/>
  <c r="V611" i="26"/>
  <c r="U611"/>
  <c r="T611"/>
  <c r="S611"/>
  <c r="R611"/>
  <c r="Q611"/>
  <c r="P611"/>
  <c r="V610"/>
  <c r="U610"/>
  <c r="T610"/>
  <c r="S610"/>
  <c r="R610"/>
  <c r="Q610"/>
  <c r="P610"/>
  <c r="V609"/>
  <c r="L401" i="17" s="1"/>
  <c r="U609" i="26"/>
  <c r="T609"/>
  <c r="L463" i="17" s="1"/>
  <c r="S609" i="26"/>
  <c r="L432" i="17" s="1"/>
  <c r="R609" i="26"/>
  <c r="L246" i="17" s="1"/>
  <c r="Q609" i="26"/>
  <c r="L370" i="17" s="1"/>
  <c r="P609" i="26"/>
  <c r="L339" i="17" s="1"/>
  <c r="L308"/>
  <c r="L277"/>
  <c r="V608" i="26"/>
  <c r="S401" i="17" s="1"/>
  <c r="U608" i="26"/>
  <c r="T608"/>
  <c r="S608"/>
  <c r="R608"/>
  <c r="S246" i="17" s="1"/>
  <c r="Q608" i="26"/>
  <c r="P608"/>
  <c r="V607"/>
  <c r="U607"/>
  <c r="T607"/>
  <c r="S607"/>
  <c r="R607"/>
  <c r="Q607"/>
  <c r="P607"/>
  <c r="V606"/>
  <c r="J401" i="17" s="1"/>
  <c r="U606" i="26"/>
  <c r="T606"/>
  <c r="J463" i="17" s="1"/>
  <c r="S606" i="26"/>
  <c r="J432" i="17" s="1"/>
  <c r="R606" i="26"/>
  <c r="J246" i="17" s="1"/>
  <c r="Q606" i="26"/>
  <c r="J370" i="17" s="1"/>
  <c r="P606" i="26"/>
  <c r="J339" i="17" s="1"/>
  <c r="J308"/>
  <c r="J277"/>
  <c r="V605" i="26"/>
  <c r="R401" i="17" s="1"/>
  <c r="U605" i="26"/>
  <c r="T605"/>
  <c r="S605"/>
  <c r="R605"/>
  <c r="R246" i="17" s="1"/>
  <c r="Q605" i="26"/>
  <c r="P605"/>
  <c r="V604"/>
  <c r="U604"/>
  <c r="T604"/>
  <c r="S604"/>
  <c r="R604"/>
  <c r="Q604"/>
  <c r="P604"/>
  <c r="V603"/>
  <c r="H401" i="17" s="1"/>
  <c r="U603" i="26"/>
  <c r="T603"/>
  <c r="H463" i="17" s="1"/>
  <c r="S603" i="26"/>
  <c r="H432" i="17" s="1"/>
  <c r="R603" i="26"/>
  <c r="H246" i="17" s="1"/>
  <c r="Q603" i="26"/>
  <c r="H370" i="17" s="1"/>
  <c r="P603" i="26"/>
  <c r="H339" i="17" s="1"/>
  <c r="H308"/>
  <c r="H277"/>
  <c r="V602" i="26"/>
  <c r="Q401" i="17" s="1"/>
  <c r="U602" i="26"/>
  <c r="T602"/>
  <c r="S602"/>
  <c r="R602"/>
  <c r="Q246" i="17" s="1"/>
  <c r="Q602" i="26"/>
  <c r="P602"/>
  <c r="V601"/>
  <c r="U601"/>
  <c r="T601"/>
  <c r="S601"/>
  <c r="R601"/>
  <c r="Q601"/>
  <c r="P601"/>
  <c r="V600"/>
  <c r="U600"/>
  <c r="T600"/>
  <c r="S600"/>
  <c r="R600"/>
  <c r="Q600"/>
  <c r="P600"/>
  <c r="V599"/>
  <c r="P401" i="17" s="1"/>
  <c r="U599" i="26"/>
  <c r="T599"/>
  <c r="S599"/>
  <c r="R599"/>
  <c r="P246" i="17" s="1"/>
  <c r="Q599" i="26"/>
  <c r="P599"/>
  <c r="V598"/>
  <c r="U598"/>
  <c r="T598"/>
  <c r="S598"/>
  <c r="R598"/>
  <c r="Q598"/>
  <c r="P598"/>
  <c r="V597"/>
  <c r="J394" i="19" s="1"/>
  <c r="U597" i="26"/>
  <c r="T597"/>
  <c r="J455" i="19" s="1"/>
  <c r="S597" i="26"/>
  <c r="J425" i="19" s="1"/>
  <c r="R597" i="26"/>
  <c r="J239" i="19" s="1"/>
  <c r="Q597" i="26"/>
  <c r="J363" i="19" s="1"/>
  <c r="P597" i="26"/>
  <c r="J332" i="19" s="1"/>
  <c r="J301"/>
  <c r="J270"/>
  <c r="V596" i="26"/>
  <c r="U596"/>
  <c r="T596"/>
  <c r="S596"/>
  <c r="R596"/>
  <c r="Q596"/>
  <c r="P596"/>
  <c r="V595"/>
  <c r="Q394" i="19" s="1"/>
  <c r="U595" i="26"/>
  <c r="T595"/>
  <c r="S595"/>
  <c r="R595"/>
  <c r="Q239" i="19" s="1"/>
  <c r="Q595" i="26"/>
  <c r="P595"/>
  <c r="V594"/>
  <c r="H394" i="19" s="1"/>
  <c r="U594" i="26"/>
  <c r="T594"/>
  <c r="H455" i="19" s="1"/>
  <c r="S594" i="26"/>
  <c r="H425" i="19" s="1"/>
  <c r="R594" i="26"/>
  <c r="H239" i="19" s="1"/>
  <c r="Q594" i="26"/>
  <c r="H363" i="19" s="1"/>
  <c r="P594" i="26"/>
  <c r="H332" i="19" s="1"/>
  <c r="H301"/>
  <c r="H270"/>
  <c r="V593" i="26"/>
  <c r="U593"/>
  <c r="T593"/>
  <c r="S593"/>
  <c r="R593"/>
  <c r="Q593"/>
  <c r="P593"/>
  <c r="V592"/>
  <c r="P394" i="19" s="1"/>
  <c r="U592" i="26"/>
  <c r="T592"/>
  <c r="S592"/>
  <c r="R592"/>
  <c r="P239" i="19" s="1"/>
  <c r="Q592" i="26"/>
  <c r="P592"/>
  <c r="V591"/>
  <c r="F394" i="19" s="1"/>
  <c r="U591" i="26"/>
  <c r="T591"/>
  <c r="F455" i="19" s="1"/>
  <c r="S591" i="26"/>
  <c r="F425" i="19" s="1"/>
  <c r="R591" i="26"/>
  <c r="F239" i="19" s="1"/>
  <c r="Q591" i="26"/>
  <c r="F363" i="19" s="1"/>
  <c r="P591" i="26"/>
  <c r="F332" i="19" s="1"/>
  <c r="F301"/>
  <c r="F270"/>
  <c r="V590" i="26"/>
  <c r="U590"/>
  <c r="T590"/>
  <c r="S590"/>
  <c r="R590"/>
  <c r="Q590"/>
  <c r="P590"/>
  <c r="V589"/>
  <c r="O394" i="19" s="1"/>
  <c r="U589" i="26"/>
  <c r="T589"/>
  <c r="S589"/>
  <c r="R589"/>
  <c r="O239" i="19" s="1"/>
  <c r="Q589" i="26"/>
  <c r="P589"/>
  <c r="V588"/>
  <c r="B394" i="19" s="1"/>
  <c r="U588" i="26"/>
  <c r="T588"/>
  <c r="B455" i="19" s="1"/>
  <c r="S588" i="26"/>
  <c r="B425" i="19" s="1"/>
  <c r="R588" i="26"/>
  <c r="B239" i="19" s="1"/>
  <c r="Q588" i="26"/>
  <c r="B363" i="19" s="1"/>
  <c r="P588" i="26"/>
  <c r="B332" i="19" s="1"/>
  <c r="B301"/>
  <c r="B270"/>
  <c r="V587" i="26"/>
  <c r="U587"/>
  <c r="T587"/>
  <c r="S587"/>
  <c r="R587"/>
  <c r="Q587"/>
  <c r="P587"/>
  <c r="V586"/>
  <c r="B401" i="17" s="1"/>
  <c r="U586" i="26"/>
  <c r="T586"/>
  <c r="B463" i="17" s="1"/>
  <c r="S586" i="26"/>
  <c r="B432" i="17" s="1"/>
  <c r="R586" i="26"/>
  <c r="B246" i="17" s="1"/>
  <c r="Q586" i="26"/>
  <c r="B370" i="17" s="1"/>
  <c r="P586" i="26"/>
  <c r="B339" i="17" s="1"/>
  <c r="B308"/>
  <c r="B277"/>
  <c r="V585" i="26"/>
  <c r="U585"/>
  <c r="T585"/>
  <c r="S585"/>
  <c r="R585"/>
  <c r="Q585"/>
  <c r="P585"/>
  <c r="V584"/>
  <c r="U584"/>
  <c r="T584"/>
  <c r="S584"/>
  <c r="R584"/>
  <c r="Q584"/>
  <c r="P584"/>
  <c r="V583"/>
  <c r="U583"/>
  <c r="T583"/>
  <c r="S583"/>
  <c r="R583"/>
  <c r="Q583"/>
  <c r="P583"/>
  <c r="V574"/>
  <c r="U574"/>
  <c r="T574"/>
  <c r="S574"/>
  <c r="R574"/>
  <c r="F61" i="18" s="1"/>
  <c r="Q574" i="26"/>
  <c r="E61" i="18" s="1"/>
  <c r="P574" i="26"/>
  <c r="D61" i="18" s="1"/>
  <c r="C61"/>
  <c r="B61"/>
  <c r="V573" i="26"/>
  <c r="U573"/>
  <c r="T573"/>
  <c r="S573"/>
  <c r="R573"/>
  <c r="Q573"/>
  <c r="P573"/>
  <c r="V572"/>
  <c r="U572"/>
  <c r="T572"/>
  <c r="S572"/>
  <c r="R572"/>
  <c r="Q572"/>
  <c r="P572"/>
  <c r="V571"/>
  <c r="L400" i="17" s="1"/>
  <c r="U571" i="26"/>
  <c r="T571"/>
  <c r="L462" i="17" s="1"/>
  <c r="S571" i="26"/>
  <c r="L431" i="17" s="1"/>
  <c r="R571" i="26"/>
  <c r="L245" i="17" s="1"/>
  <c r="Q571" i="26"/>
  <c r="L369" i="17" s="1"/>
  <c r="P571" i="26"/>
  <c r="L338" i="17" s="1"/>
  <c r="L307"/>
  <c r="L276"/>
  <c r="V570" i="26"/>
  <c r="S400" i="17" s="1"/>
  <c r="U570" i="26"/>
  <c r="T570"/>
  <c r="S570"/>
  <c r="R570"/>
  <c r="S245" i="17" s="1"/>
  <c r="Q570" i="26"/>
  <c r="P570"/>
  <c r="V569"/>
  <c r="U569"/>
  <c r="T569"/>
  <c r="S569"/>
  <c r="R569"/>
  <c r="Q569"/>
  <c r="P569"/>
  <c r="V568"/>
  <c r="J400" i="17" s="1"/>
  <c r="U568" i="26"/>
  <c r="T568"/>
  <c r="J462" i="17" s="1"/>
  <c r="S568" i="26"/>
  <c r="J431" i="17" s="1"/>
  <c r="R568" i="26"/>
  <c r="J245" i="17" s="1"/>
  <c r="Q568" i="26"/>
  <c r="J369" i="17" s="1"/>
  <c r="P568" i="26"/>
  <c r="J338" i="17" s="1"/>
  <c r="J307"/>
  <c r="J276"/>
  <c r="V567" i="26"/>
  <c r="R400" i="17" s="1"/>
  <c r="U567" i="26"/>
  <c r="T567"/>
  <c r="S567"/>
  <c r="R567"/>
  <c r="R245" i="17" s="1"/>
  <c r="Q567" i="26"/>
  <c r="P567"/>
  <c r="V566"/>
  <c r="U566"/>
  <c r="T566"/>
  <c r="S566"/>
  <c r="R566"/>
  <c r="Q566"/>
  <c r="P566"/>
  <c r="V565"/>
  <c r="H400" i="17" s="1"/>
  <c r="U565" i="26"/>
  <c r="T565"/>
  <c r="H462" i="17" s="1"/>
  <c r="S565" i="26"/>
  <c r="H431" i="17" s="1"/>
  <c r="R565" i="26"/>
  <c r="H245" i="17" s="1"/>
  <c r="Q565" i="26"/>
  <c r="H369" i="17" s="1"/>
  <c r="P565" i="26"/>
  <c r="H338" i="17" s="1"/>
  <c r="H307"/>
  <c r="H276"/>
  <c r="V564" i="26"/>
  <c r="Q400" i="17" s="1"/>
  <c r="U564" i="26"/>
  <c r="T564"/>
  <c r="S564"/>
  <c r="R564"/>
  <c r="Q245" i="17" s="1"/>
  <c r="Q564" i="26"/>
  <c r="P564"/>
  <c r="V563"/>
  <c r="U563"/>
  <c r="T563"/>
  <c r="S563"/>
  <c r="R563"/>
  <c r="Q563"/>
  <c r="P563"/>
  <c r="V562"/>
  <c r="U562"/>
  <c r="T562"/>
  <c r="S562"/>
  <c r="R562"/>
  <c r="Q562"/>
  <c r="P562"/>
  <c r="V561"/>
  <c r="P400" i="17" s="1"/>
  <c r="U561" i="26"/>
  <c r="T561"/>
  <c r="S561"/>
  <c r="R561"/>
  <c r="P245" i="17" s="1"/>
  <c r="Q561" i="26"/>
  <c r="P561"/>
  <c r="V560"/>
  <c r="U560"/>
  <c r="T560"/>
  <c r="S560"/>
  <c r="R560"/>
  <c r="Q560"/>
  <c r="P560"/>
  <c r="V559"/>
  <c r="J393" i="19" s="1"/>
  <c r="U559" i="26"/>
  <c r="T559"/>
  <c r="J454" i="19" s="1"/>
  <c r="S559" i="26"/>
  <c r="J424" i="19" s="1"/>
  <c r="R559" i="26"/>
  <c r="J238" i="19" s="1"/>
  <c r="Q559" i="26"/>
  <c r="J362" i="19" s="1"/>
  <c r="P559" i="26"/>
  <c r="J331" i="19" s="1"/>
  <c r="J300"/>
  <c r="J269"/>
  <c r="V558" i="26"/>
  <c r="U558"/>
  <c r="T558"/>
  <c r="S558"/>
  <c r="R558"/>
  <c r="Q558"/>
  <c r="P558"/>
  <c r="V557"/>
  <c r="Q393" i="19" s="1"/>
  <c r="U557" i="26"/>
  <c r="T557"/>
  <c r="S557"/>
  <c r="R557"/>
  <c r="Q238" i="19" s="1"/>
  <c r="Q557" i="26"/>
  <c r="P557"/>
  <c r="V556"/>
  <c r="H393" i="19" s="1"/>
  <c r="U556" i="26"/>
  <c r="T556"/>
  <c r="H454" i="19" s="1"/>
  <c r="S556" i="26"/>
  <c r="H424" i="19" s="1"/>
  <c r="R556" i="26"/>
  <c r="H238" i="19" s="1"/>
  <c r="Q556" i="26"/>
  <c r="H362" i="19" s="1"/>
  <c r="P556" i="26"/>
  <c r="H331" i="19" s="1"/>
  <c r="H300"/>
  <c r="H269"/>
  <c r="V555" i="26"/>
  <c r="U555"/>
  <c r="T555"/>
  <c r="S555"/>
  <c r="R555"/>
  <c r="Q555"/>
  <c r="P555"/>
  <c r="V554"/>
  <c r="P393" i="19" s="1"/>
  <c r="U554" i="26"/>
  <c r="T554"/>
  <c r="S554"/>
  <c r="R554"/>
  <c r="P238" i="19" s="1"/>
  <c r="Q554" i="26"/>
  <c r="P554"/>
  <c r="V553"/>
  <c r="F393" i="19" s="1"/>
  <c r="U553" i="26"/>
  <c r="T553"/>
  <c r="F454" i="19" s="1"/>
  <c r="S553" i="26"/>
  <c r="F424" i="19" s="1"/>
  <c r="R553" i="26"/>
  <c r="F238" i="19" s="1"/>
  <c r="Q553" i="26"/>
  <c r="F362" i="19" s="1"/>
  <c r="P553" i="26"/>
  <c r="F331" i="19" s="1"/>
  <c r="F300"/>
  <c r="F269"/>
  <c r="V552" i="26"/>
  <c r="U552"/>
  <c r="T552"/>
  <c r="S552"/>
  <c r="R552"/>
  <c r="Q552"/>
  <c r="P552"/>
  <c r="V551"/>
  <c r="O393" i="19" s="1"/>
  <c r="U551" i="26"/>
  <c r="T551"/>
  <c r="S551"/>
  <c r="R551"/>
  <c r="O238" i="19" s="1"/>
  <c r="Q551" i="26"/>
  <c r="P551"/>
  <c r="V550"/>
  <c r="B393" i="19" s="1"/>
  <c r="U550" i="26"/>
  <c r="T550"/>
  <c r="B454" i="19" s="1"/>
  <c r="S550" i="26"/>
  <c r="B424" i="19" s="1"/>
  <c r="R550" i="26"/>
  <c r="B238" i="19" s="1"/>
  <c r="Q550" i="26"/>
  <c r="B362" i="19" s="1"/>
  <c r="P550" i="26"/>
  <c r="B331" i="19" s="1"/>
  <c r="B300"/>
  <c r="B269"/>
  <c r="V549" i="26"/>
  <c r="U549"/>
  <c r="T549"/>
  <c r="S549"/>
  <c r="R549"/>
  <c r="Q549"/>
  <c r="P549"/>
  <c r="V548"/>
  <c r="B400" i="17" s="1"/>
  <c r="U548" i="26"/>
  <c r="T548"/>
  <c r="B462" i="17" s="1"/>
  <c r="S548" i="26"/>
  <c r="B431" i="17" s="1"/>
  <c r="R548" i="26"/>
  <c r="B245" i="17" s="1"/>
  <c r="Q548" i="26"/>
  <c r="B369" i="17" s="1"/>
  <c r="P548" i="26"/>
  <c r="B338" i="17" s="1"/>
  <c r="B307"/>
  <c r="B276"/>
  <c r="V547" i="26"/>
  <c r="U547"/>
  <c r="T547"/>
  <c r="S547"/>
  <c r="R547"/>
  <c r="Q547"/>
  <c r="P547"/>
  <c r="V546"/>
  <c r="U546"/>
  <c r="T546"/>
  <c r="S546"/>
  <c r="R546"/>
  <c r="Q546"/>
  <c r="P546"/>
  <c r="V545"/>
  <c r="U545"/>
  <c r="T545"/>
  <c r="S545"/>
  <c r="R545"/>
  <c r="Q545"/>
  <c r="P545"/>
  <c r="V536"/>
  <c r="U536"/>
  <c r="T536"/>
  <c r="S536"/>
  <c r="R536"/>
  <c r="F60" i="18" s="1"/>
  <c r="Q536" i="26"/>
  <c r="E60" i="18" s="1"/>
  <c r="P536" i="26"/>
  <c r="D60" i="18" s="1"/>
  <c r="C60"/>
  <c r="B60"/>
  <c r="V535" i="26"/>
  <c r="U535"/>
  <c r="T535"/>
  <c r="S535"/>
  <c r="R535"/>
  <c r="Q535"/>
  <c r="P535"/>
  <c r="V534"/>
  <c r="U534"/>
  <c r="T534"/>
  <c r="S534"/>
  <c r="R534"/>
  <c r="Q534"/>
  <c r="P534"/>
  <c r="V533"/>
  <c r="L399" i="17" s="1"/>
  <c r="U533" i="26"/>
  <c r="T533"/>
  <c r="L461" i="17" s="1"/>
  <c r="S533" i="26"/>
  <c r="L430" i="17" s="1"/>
  <c r="R533" i="26"/>
  <c r="L244" i="17" s="1"/>
  <c r="Q533" i="26"/>
  <c r="L368" i="17" s="1"/>
  <c r="P533" i="26"/>
  <c r="L337" i="17" s="1"/>
  <c r="L306"/>
  <c r="L275"/>
  <c r="V532" i="26"/>
  <c r="S399" i="17" s="1"/>
  <c r="U532" i="26"/>
  <c r="T532"/>
  <c r="S532"/>
  <c r="R532"/>
  <c r="S244" i="17" s="1"/>
  <c r="Q532" i="26"/>
  <c r="P532"/>
  <c r="V531"/>
  <c r="U531"/>
  <c r="T531"/>
  <c r="S531"/>
  <c r="R531"/>
  <c r="Q531"/>
  <c r="P531"/>
  <c r="V530"/>
  <c r="J399" i="17" s="1"/>
  <c r="U530" i="26"/>
  <c r="T530"/>
  <c r="J461" i="17" s="1"/>
  <c r="S530" i="26"/>
  <c r="J430" i="17" s="1"/>
  <c r="R530" i="26"/>
  <c r="J244" i="17" s="1"/>
  <c r="Q530" i="26"/>
  <c r="J368" i="17" s="1"/>
  <c r="P530" i="26"/>
  <c r="J337" i="17" s="1"/>
  <c r="J306"/>
  <c r="J275"/>
  <c r="V529" i="26"/>
  <c r="R399" i="17" s="1"/>
  <c r="U529" i="26"/>
  <c r="T529"/>
  <c r="S529"/>
  <c r="R529"/>
  <c r="R244" i="17" s="1"/>
  <c r="Q529" i="26"/>
  <c r="P529"/>
  <c r="V528"/>
  <c r="U528"/>
  <c r="T528"/>
  <c r="S528"/>
  <c r="R528"/>
  <c r="Q528"/>
  <c r="P528"/>
  <c r="V527"/>
  <c r="H399" i="17" s="1"/>
  <c r="U527" i="26"/>
  <c r="T527"/>
  <c r="H461" i="17" s="1"/>
  <c r="S527" i="26"/>
  <c r="H430" i="17" s="1"/>
  <c r="R527" i="26"/>
  <c r="H244" i="17" s="1"/>
  <c r="Q527" i="26"/>
  <c r="H368" i="17" s="1"/>
  <c r="P527" i="26"/>
  <c r="H337" i="17" s="1"/>
  <c r="H306"/>
  <c r="H275"/>
  <c r="V526" i="26"/>
  <c r="Q399" i="17" s="1"/>
  <c r="U526" i="26"/>
  <c r="T526"/>
  <c r="S526"/>
  <c r="R526"/>
  <c r="Q244" i="17" s="1"/>
  <c r="Q526" i="26"/>
  <c r="P526"/>
  <c r="V525"/>
  <c r="U525"/>
  <c r="T525"/>
  <c r="S525"/>
  <c r="R525"/>
  <c r="Q525"/>
  <c r="P525"/>
  <c r="V524"/>
  <c r="U524"/>
  <c r="T524"/>
  <c r="S524"/>
  <c r="R524"/>
  <c r="Q524"/>
  <c r="P524"/>
  <c r="V523"/>
  <c r="P399" i="17" s="1"/>
  <c r="U523" i="26"/>
  <c r="T523"/>
  <c r="S523"/>
  <c r="R523"/>
  <c r="P244" i="17" s="1"/>
  <c r="Q523" i="26"/>
  <c r="P523"/>
  <c r="V522"/>
  <c r="U522"/>
  <c r="T522"/>
  <c r="S522"/>
  <c r="R522"/>
  <c r="Q522"/>
  <c r="P522"/>
  <c r="V521"/>
  <c r="J392" i="19" s="1"/>
  <c r="U521" i="26"/>
  <c r="T521"/>
  <c r="J453" i="19" s="1"/>
  <c r="S521" i="26"/>
  <c r="J423" i="19" s="1"/>
  <c r="R521" i="26"/>
  <c r="J237" i="19" s="1"/>
  <c r="Q521" i="26"/>
  <c r="J361" i="19" s="1"/>
  <c r="P521" i="26"/>
  <c r="J330" i="19" s="1"/>
  <c r="J299"/>
  <c r="J268"/>
  <c r="V520" i="26"/>
  <c r="U520"/>
  <c r="T520"/>
  <c r="S520"/>
  <c r="R520"/>
  <c r="Q520"/>
  <c r="P520"/>
  <c r="V519"/>
  <c r="Q392" i="19" s="1"/>
  <c r="U519" i="26"/>
  <c r="T519"/>
  <c r="S519"/>
  <c r="R519"/>
  <c r="Q237" i="19" s="1"/>
  <c r="Q519" i="26"/>
  <c r="P519"/>
  <c r="V518"/>
  <c r="H392" i="19" s="1"/>
  <c r="U518" i="26"/>
  <c r="T518"/>
  <c r="H453" i="19" s="1"/>
  <c r="S518" i="26"/>
  <c r="H423" i="19" s="1"/>
  <c r="R518" i="26"/>
  <c r="H237" i="19" s="1"/>
  <c r="Q518" i="26"/>
  <c r="H361" i="19" s="1"/>
  <c r="P518" i="26"/>
  <c r="H330" i="19" s="1"/>
  <c r="H299"/>
  <c r="H268"/>
  <c r="V517" i="26"/>
  <c r="U517"/>
  <c r="T517"/>
  <c r="S517"/>
  <c r="R517"/>
  <c r="Q517"/>
  <c r="P517"/>
  <c r="V516"/>
  <c r="P392" i="19" s="1"/>
  <c r="U516" i="26"/>
  <c r="T516"/>
  <c r="S516"/>
  <c r="R516"/>
  <c r="P237" i="19" s="1"/>
  <c r="Q516" i="26"/>
  <c r="P516"/>
  <c r="V515"/>
  <c r="F392" i="19" s="1"/>
  <c r="U515" i="26"/>
  <c r="T515"/>
  <c r="F453" i="19" s="1"/>
  <c r="S515" i="26"/>
  <c r="F423" i="19" s="1"/>
  <c r="R515" i="26"/>
  <c r="F237" i="19" s="1"/>
  <c r="Q515" i="26"/>
  <c r="F361" i="19" s="1"/>
  <c r="P515" i="26"/>
  <c r="F330" i="19" s="1"/>
  <c r="F299"/>
  <c r="F268"/>
  <c r="V514" i="26"/>
  <c r="U514"/>
  <c r="T514"/>
  <c r="S514"/>
  <c r="R514"/>
  <c r="Q514"/>
  <c r="P514"/>
  <c r="V513"/>
  <c r="O392" i="19" s="1"/>
  <c r="U513" i="26"/>
  <c r="T513"/>
  <c r="S513"/>
  <c r="R513"/>
  <c r="O237" i="19" s="1"/>
  <c r="Q513" i="26"/>
  <c r="P513"/>
  <c r="V512"/>
  <c r="B392" i="19" s="1"/>
  <c r="U512" i="26"/>
  <c r="T512"/>
  <c r="B453" i="19" s="1"/>
  <c r="S512" i="26"/>
  <c r="B423" i="19" s="1"/>
  <c r="R512" i="26"/>
  <c r="B237" i="19" s="1"/>
  <c r="Q512" i="26"/>
  <c r="B361" i="19" s="1"/>
  <c r="P512" i="26"/>
  <c r="B330" i="19" s="1"/>
  <c r="B299"/>
  <c r="B268"/>
  <c r="V511" i="26"/>
  <c r="U511"/>
  <c r="T511"/>
  <c r="S511"/>
  <c r="R511"/>
  <c r="Q511"/>
  <c r="P511"/>
  <c r="V510"/>
  <c r="B399" i="17" s="1"/>
  <c r="U510" i="26"/>
  <c r="T510"/>
  <c r="B461" i="17" s="1"/>
  <c r="S510" i="26"/>
  <c r="B430" i="17" s="1"/>
  <c r="R510" i="26"/>
  <c r="B244" i="17" s="1"/>
  <c r="Q510" i="26"/>
  <c r="B368" i="17" s="1"/>
  <c r="P510" i="26"/>
  <c r="B337" i="17" s="1"/>
  <c r="B306"/>
  <c r="B275"/>
  <c r="V509" i="26"/>
  <c r="U509"/>
  <c r="T509"/>
  <c r="S509"/>
  <c r="R509"/>
  <c r="Q509"/>
  <c r="P509"/>
  <c r="V508"/>
  <c r="U508"/>
  <c r="T508"/>
  <c r="S508"/>
  <c r="R508"/>
  <c r="Q508"/>
  <c r="P508"/>
  <c r="V507"/>
  <c r="U507"/>
  <c r="T507"/>
  <c r="S507"/>
  <c r="R507"/>
  <c r="Q507"/>
  <c r="P507"/>
  <c r="V498"/>
  <c r="U498"/>
  <c r="T498"/>
  <c r="S498"/>
  <c r="R498"/>
  <c r="F59" i="18" s="1"/>
  <c r="Q498" i="26"/>
  <c r="E59" i="18" s="1"/>
  <c r="P498" i="26"/>
  <c r="D59" i="18" s="1"/>
  <c r="C59"/>
  <c r="B59"/>
  <c r="V497" i="26"/>
  <c r="U497"/>
  <c r="T497"/>
  <c r="S497"/>
  <c r="R497"/>
  <c r="Q497"/>
  <c r="P497"/>
  <c r="V496"/>
  <c r="U496"/>
  <c r="T496"/>
  <c r="S496"/>
  <c r="R496"/>
  <c r="Q496"/>
  <c r="P496"/>
  <c r="V495"/>
  <c r="L398" i="17" s="1"/>
  <c r="U495" i="26"/>
  <c r="T495"/>
  <c r="L460" i="17" s="1"/>
  <c r="S495" i="26"/>
  <c r="L429" i="17" s="1"/>
  <c r="R495" i="26"/>
  <c r="L243" i="17" s="1"/>
  <c r="Q495" i="26"/>
  <c r="L367" i="17" s="1"/>
  <c r="P495" i="26"/>
  <c r="L336" i="17" s="1"/>
  <c r="L305"/>
  <c r="L274"/>
  <c r="V494" i="26"/>
  <c r="S398" i="17" s="1"/>
  <c r="U494" i="26"/>
  <c r="T494"/>
  <c r="S494"/>
  <c r="R494"/>
  <c r="S243" i="17" s="1"/>
  <c r="Q494" i="26"/>
  <c r="P494"/>
  <c r="V493"/>
  <c r="U493"/>
  <c r="T493"/>
  <c r="S493"/>
  <c r="R493"/>
  <c r="Q493"/>
  <c r="P493"/>
  <c r="V492"/>
  <c r="J398" i="17" s="1"/>
  <c r="U492" i="26"/>
  <c r="T492"/>
  <c r="J460" i="17" s="1"/>
  <c r="S492" i="26"/>
  <c r="J429" i="17" s="1"/>
  <c r="R492" i="26"/>
  <c r="J243" i="17" s="1"/>
  <c r="Q492" i="26"/>
  <c r="J367" i="17" s="1"/>
  <c r="P492" i="26"/>
  <c r="J336" i="17" s="1"/>
  <c r="J305"/>
  <c r="J274"/>
  <c r="V491" i="26"/>
  <c r="R398" i="17" s="1"/>
  <c r="U491" i="26"/>
  <c r="T491"/>
  <c r="S491"/>
  <c r="R491"/>
  <c r="R243" i="17" s="1"/>
  <c r="Q491" i="26"/>
  <c r="P491"/>
  <c r="V490"/>
  <c r="U490"/>
  <c r="T490"/>
  <c r="S490"/>
  <c r="R490"/>
  <c r="Q490"/>
  <c r="P490"/>
  <c r="V489"/>
  <c r="H398" i="17" s="1"/>
  <c r="U489" i="26"/>
  <c r="T489"/>
  <c r="H460" i="17" s="1"/>
  <c r="S489" i="26"/>
  <c r="H429" i="17" s="1"/>
  <c r="R489" i="26"/>
  <c r="H243" i="17" s="1"/>
  <c r="Q489" i="26"/>
  <c r="H367" i="17" s="1"/>
  <c r="P489" i="26"/>
  <c r="H336" i="17" s="1"/>
  <c r="H305"/>
  <c r="H274"/>
  <c r="V488" i="26"/>
  <c r="Q398" i="17" s="1"/>
  <c r="U488" i="26"/>
  <c r="T488"/>
  <c r="S488"/>
  <c r="R488"/>
  <c r="Q243" i="17" s="1"/>
  <c r="Q488" i="26"/>
  <c r="P488"/>
  <c r="V487"/>
  <c r="U487"/>
  <c r="T487"/>
  <c r="S487"/>
  <c r="R487"/>
  <c r="Q487"/>
  <c r="P487"/>
  <c r="V486"/>
  <c r="U486"/>
  <c r="T486"/>
  <c r="S486"/>
  <c r="R486"/>
  <c r="Q486"/>
  <c r="P486"/>
  <c r="V485"/>
  <c r="P398" i="17" s="1"/>
  <c r="U485" i="26"/>
  <c r="T485"/>
  <c r="S485"/>
  <c r="R485"/>
  <c r="P243" i="17" s="1"/>
  <c r="Q485" i="26"/>
  <c r="P485"/>
  <c r="V484"/>
  <c r="U484"/>
  <c r="T484"/>
  <c r="S484"/>
  <c r="R484"/>
  <c r="Q484"/>
  <c r="P484"/>
  <c r="V483"/>
  <c r="J391" i="19" s="1"/>
  <c r="U483" i="26"/>
  <c r="T483"/>
  <c r="J452" i="19" s="1"/>
  <c r="S483" i="26"/>
  <c r="J422" i="19" s="1"/>
  <c r="R483" i="26"/>
  <c r="J236" i="19" s="1"/>
  <c r="Q483" i="26"/>
  <c r="J360" i="19" s="1"/>
  <c r="P483" i="26"/>
  <c r="J329" i="19" s="1"/>
  <c r="J298"/>
  <c r="J267"/>
  <c r="V482" i="26"/>
  <c r="U482"/>
  <c r="T482"/>
  <c r="S482"/>
  <c r="R482"/>
  <c r="Q482"/>
  <c r="P482"/>
  <c r="V481"/>
  <c r="Q391" i="19" s="1"/>
  <c r="U481" i="26"/>
  <c r="T481"/>
  <c r="S481"/>
  <c r="R481"/>
  <c r="Q236" i="19" s="1"/>
  <c r="Q481" i="26"/>
  <c r="P481"/>
  <c r="V480"/>
  <c r="H391" i="19" s="1"/>
  <c r="U480" i="26"/>
  <c r="T480"/>
  <c r="H452" i="19" s="1"/>
  <c r="S480" i="26"/>
  <c r="H422" i="19" s="1"/>
  <c r="R480" i="26"/>
  <c r="H236" i="19" s="1"/>
  <c r="Q480" i="26"/>
  <c r="H360" i="19" s="1"/>
  <c r="P480" i="26"/>
  <c r="H329" i="19" s="1"/>
  <c r="H298"/>
  <c r="H267"/>
  <c r="V479" i="26"/>
  <c r="U479"/>
  <c r="T479"/>
  <c r="S479"/>
  <c r="R479"/>
  <c r="Q479"/>
  <c r="P479"/>
  <c r="V478"/>
  <c r="P391" i="19" s="1"/>
  <c r="U478" i="26"/>
  <c r="T478"/>
  <c r="S478"/>
  <c r="R478"/>
  <c r="P236" i="19" s="1"/>
  <c r="Q478" i="26"/>
  <c r="P478"/>
  <c r="V477"/>
  <c r="F391" i="19" s="1"/>
  <c r="U477" i="26"/>
  <c r="T477"/>
  <c r="F452" i="19" s="1"/>
  <c r="S477" i="26"/>
  <c r="F422" i="19" s="1"/>
  <c r="R477" i="26"/>
  <c r="F236" i="19" s="1"/>
  <c r="Q477" i="26"/>
  <c r="F360" i="19" s="1"/>
  <c r="P477" i="26"/>
  <c r="F329" i="19" s="1"/>
  <c r="F298"/>
  <c r="F267"/>
  <c r="V476" i="26"/>
  <c r="U476"/>
  <c r="T476"/>
  <c r="S476"/>
  <c r="R476"/>
  <c r="Q476"/>
  <c r="P476"/>
  <c r="V475"/>
  <c r="O391" i="19" s="1"/>
  <c r="U475" i="26"/>
  <c r="T475"/>
  <c r="S475"/>
  <c r="R475"/>
  <c r="O236" i="19" s="1"/>
  <c r="Q475" i="26"/>
  <c r="P475"/>
  <c r="V474"/>
  <c r="B391" i="19" s="1"/>
  <c r="U474" i="26"/>
  <c r="T474"/>
  <c r="B452" i="19" s="1"/>
  <c r="S474" i="26"/>
  <c r="B422" i="19" s="1"/>
  <c r="R474" i="26"/>
  <c r="B236" i="19" s="1"/>
  <c r="Q474" i="26"/>
  <c r="B360" i="19" s="1"/>
  <c r="P474" i="26"/>
  <c r="B329" i="19" s="1"/>
  <c r="B298"/>
  <c r="B267"/>
  <c r="V473" i="26"/>
  <c r="U473"/>
  <c r="T473"/>
  <c r="S473"/>
  <c r="R473"/>
  <c r="Q473"/>
  <c r="P473"/>
  <c r="V472"/>
  <c r="B398" i="17" s="1"/>
  <c r="U472" i="26"/>
  <c r="T472"/>
  <c r="B460" i="17" s="1"/>
  <c r="S472" i="26"/>
  <c r="B429" i="17" s="1"/>
  <c r="R472" i="26"/>
  <c r="B243" i="17" s="1"/>
  <c r="Q472" i="26"/>
  <c r="B367" i="17" s="1"/>
  <c r="P472" i="26"/>
  <c r="B336" i="17" s="1"/>
  <c r="B305"/>
  <c r="B274"/>
  <c r="V471" i="26"/>
  <c r="U471"/>
  <c r="T471"/>
  <c r="S471"/>
  <c r="R471"/>
  <c r="Q471"/>
  <c r="P471"/>
  <c r="V470"/>
  <c r="U470"/>
  <c r="T470"/>
  <c r="S470"/>
  <c r="R470"/>
  <c r="Q470"/>
  <c r="P470"/>
  <c r="V469"/>
  <c r="U469"/>
  <c r="T469"/>
  <c r="S469"/>
  <c r="R469"/>
  <c r="Q469"/>
  <c r="P469"/>
  <c r="V460"/>
  <c r="U460"/>
  <c r="T460"/>
  <c r="S460"/>
  <c r="R460"/>
  <c r="F57" i="18" s="1"/>
  <c r="Q460" i="26"/>
  <c r="E57" i="18" s="1"/>
  <c r="P460" i="26"/>
  <c r="D57" i="18" s="1"/>
  <c r="C57"/>
  <c r="B57"/>
  <c r="V459" i="26"/>
  <c r="U459"/>
  <c r="T459"/>
  <c r="S459"/>
  <c r="R459"/>
  <c r="Q459"/>
  <c r="P459"/>
  <c r="V458"/>
  <c r="U458"/>
  <c r="T458"/>
  <c r="S458"/>
  <c r="R458"/>
  <c r="Q458"/>
  <c r="P458"/>
  <c r="V457"/>
  <c r="L396" i="17" s="1"/>
  <c r="U457" i="26"/>
  <c r="T457"/>
  <c r="L458" i="17" s="1"/>
  <c r="S457" i="26"/>
  <c r="L427" i="17" s="1"/>
  <c r="R457" i="26"/>
  <c r="L241" i="17" s="1"/>
  <c r="Q457" i="26"/>
  <c r="L365" i="17" s="1"/>
  <c r="P457" i="26"/>
  <c r="L334" i="17" s="1"/>
  <c r="L303"/>
  <c r="L272"/>
  <c r="V456" i="26"/>
  <c r="S396" i="17" s="1"/>
  <c r="U456" i="26"/>
  <c r="T456"/>
  <c r="S456"/>
  <c r="R456"/>
  <c r="S241" i="17" s="1"/>
  <c r="Q456" i="26"/>
  <c r="P456"/>
  <c r="V455"/>
  <c r="U455"/>
  <c r="T455"/>
  <c r="S455"/>
  <c r="R455"/>
  <c r="Q455"/>
  <c r="P455"/>
  <c r="V454"/>
  <c r="J396" i="17" s="1"/>
  <c r="U454" i="26"/>
  <c r="T454"/>
  <c r="J458" i="17" s="1"/>
  <c r="S454" i="26"/>
  <c r="J427" i="17" s="1"/>
  <c r="R454" i="26"/>
  <c r="J241" i="17" s="1"/>
  <c r="Q454" i="26"/>
  <c r="J365" i="17" s="1"/>
  <c r="P454" i="26"/>
  <c r="J334" i="17" s="1"/>
  <c r="J303"/>
  <c r="J272"/>
  <c r="V453" i="26"/>
  <c r="R396" i="17" s="1"/>
  <c r="U453" i="26"/>
  <c r="T453"/>
  <c r="S453"/>
  <c r="R453"/>
  <c r="R241" i="17" s="1"/>
  <c r="Q453" i="26"/>
  <c r="P453"/>
  <c r="V452"/>
  <c r="U452"/>
  <c r="T452"/>
  <c r="S452"/>
  <c r="R452"/>
  <c r="Q452"/>
  <c r="P452"/>
  <c r="V451"/>
  <c r="H396" i="17" s="1"/>
  <c r="U451" i="26"/>
  <c r="T451"/>
  <c r="H458" i="17" s="1"/>
  <c r="S451" i="26"/>
  <c r="H427" i="17" s="1"/>
  <c r="R451" i="26"/>
  <c r="H241" i="17" s="1"/>
  <c r="Q451" i="26"/>
  <c r="H365" i="17" s="1"/>
  <c r="P451" i="26"/>
  <c r="H334" i="17" s="1"/>
  <c r="H303"/>
  <c r="H272"/>
  <c r="V450" i="26"/>
  <c r="Q396" i="17" s="1"/>
  <c r="U450" i="26"/>
  <c r="T450"/>
  <c r="S450"/>
  <c r="R450"/>
  <c r="Q241" i="17" s="1"/>
  <c r="Q450" i="26"/>
  <c r="P450"/>
  <c r="V449"/>
  <c r="U449"/>
  <c r="T449"/>
  <c r="S449"/>
  <c r="R449"/>
  <c r="Q449"/>
  <c r="P449"/>
  <c r="V448"/>
  <c r="U448"/>
  <c r="T448"/>
  <c r="S448"/>
  <c r="R448"/>
  <c r="Q448"/>
  <c r="P448"/>
  <c r="V447"/>
  <c r="P396" i="17" s="1"/>
  <c r="U447" i="26"/>
  <c r="T447"/>
  <c r="S447"/>
  <c r="R447"/>
  <c r="P241" i="17" s="1"/>
  <c r="Q447" i="26"/>
  <c r="P447"/>
  <c r="V446"/>
  <c r="U446"/>
  <c r="T446"/>
  <c r="S446"/>
  <c r="R446"/>
  <c r="Q446"/>
  <c r="P446"/>
  <c r="V445"/>
  <c r="J389" i="19" s="1"/>
  <c r="U445" i="26"/>
  <c r="T445"/>
  <c r="J450" i="19" s="1"/>
  <c r="S445" i="26"/>
  <c r="J420" i="19" s="1"/>
  <c r="R445" i="26"/>
  <c r="J234" i="19" s="1"/>
  <c r="Q445" i="26"/>
  <c r="J358" i="19" s="1"/>
  <c r="P445" i="26"/>
  <c r="J327" i="19" s="1"/>
  <c r="J296"/>
  <c r="J265"/>
  <c r="V444" i="26"/>
  <c r="U444"/>
  <c r="T444"/>
  <c r="S444"/>
  <c r="R444"/>
  <c r="Q444"/>
  <c r="P444"/>
  <c r="V443"/>
  <c r="Q389" i="19" s="1"/>
  <c r="U443" i="26"/>
  <c r="T443"/>
  <c r="S443"/>
  <c r="R443"/>
  <c r="Q234" i="19" s="1"/>
  <c r="Q443" i="26"/>
  <c r="P443"/>
  <c r="V442"/>
  <c r="H389" i="19" s="1"/>
  <c r="U442" i="26"/>
  <c r="T442"/>
  <c r="H450" i="19" s="1"/>
  <c r="S442" i="26"/>
  <c r="H420" i="19" s="1"/>
  <c r="R442" i="26"/>
  <c r="H234" i="19" s="1"/>
  <c r="Q442" i="26"/>
  <c r="H358" i="19" s="1"/>
  <c r="P442" i="26"/>
  <c r="H327" i="19" s="1"/>
  <c r="H296"/>
  <c r="H265"/>
  <c r="V441" i="26"/>
  <c r="U441"/>
  <c r="T441"/>
  <c r="S441"/>
  <c r="R441"/>
  <c r="Q441"/>
  <c r="P441"/>
  <c r="V440"/>
  <c r="P389" i="19" s="1"/>
  <c r="U440" i="26"/>
  <c r="T440"/>
  <c r="S440"/>
  <c r="R440"/>
  <c r="P234" i="19" s="1"/>
  <c r="Q440" i="26"/>
  <c r="P440"/>
  <c r="V439"/>
  <c r="F389" i="19" s="1"/>
  <c r="U439" i="26"/>
  <c r="T439"/>
  <c r="F450" i="19" s="1"/>
  <c r="S439" i="26"/>
  <c r="F420" i="19" s="1"/>
  <c r="R439" i="26"/>
  <c r="F234" i="19" s="1"/>
  <c r="Q439" i="26"/>
  <c r="F358" i="19" s="1"/>
  <c r="P439" i="26"/>
  <c r="F327" i="19" s="1"/>
  <c r="F296"/>
  <c r="F265"/>
  <c r="V438" i="26"/>
  <c r="U438"/>
  <c r="T438"/>
  <c r="S438"/>
  <c r="R438"/>
  <c r="Q438"/>
  <c r="P438"/>
  <c r="V437"/>
  <c r="O389" i="19" s="1"/>
  <c r="U437" i="26"/>
  <c r="T437"/>
  <c r="S437"/>
  <c r="R437"/>
  <c r="O234" i="19" s="1"/>
  <c r="Q437" i="26"/>
  <c r="P437"/>
  <c r="V436"/>
  <c r="B389" i="19" s="1"/>
  <c r="U436" i="26"/>
  <c r="T436"/>
  <c r="B450" i="19" s="1"/>
  <c r="S436" i="26"/>
  <c r="B420" i="19" s="1"/>
  <c r="R436" i="26"/>
  <c r="B234" i="19" s="1"/>
  <c r="Q436" i="26"/>
  <c r="B358" i="19" s="1"/>
  <c r="P436" i="26"/>
  <c r="B327" i="19" s="1"/>
  <c r="B296"/>
  <c r="B265"/>
  <c r="V435" i="26"/>
  <c r="U435"/>
  <c r="T435"/>
  <c r="S435"/>
  <c r="R435"/>
  <c r="Q435"/>
  <c r="P435"/>
  <c r="V434"/>
  <c r="B396" i="17" s="1"/>
  <c r="U434" i="26"/>
  <c r="T434"/>
  <c r="B458" i="17" s="1"/>
  <c r="S434" i="26"/>
  <c r="B427" i="17" s="1"/>
  <c r="R434" i="26"/>
  <c r="B241" i="17" s="1"/>
  <c r="Q434" i="26"/>
  <c r="B365" i="17" s="1"/>
  <c r="P434" i="26"/>
  <c r="B334" i="17" s="1"/>
  <c r="B303"/>
  <c r="B272"/>
  <c r="V433" i="26"/>
  <c r="U433"/>
  <c r="T433"/>
  <c r="S433"/>
  <c r="R433"/>
  <c r="Q433"/>
  <c r="P433"/>
  <c r="V432"/>
  <c r="U432"/>
  <c r="T432"/>
  <c r="S432"/>
  <c r="R432"/>
  <c r="Q432"/>
  <c r="P432"/>
  <c r="V431"/>
  <c r="U431"/>
  <c r="T431"/>
  <c r="S431"/>
  <c r="R431"/>
  <c r="Q431"/>
  <c r="P431"/>
  <c r="V422"/>
  <c r="U422"/>
  <c r="T422"/>
  <c r="S422"/>
  <c r="R422"/>
  <c r="F56" i="18" s="1"/>
  <c r="Q422" i="26"/>
  <c r="E56" i="18" s="1"/>
  <c r="P422" i="26"/>
  <c r="D56" i="18" s="1"/>
  <c r="C56"/>
  <c r="B56"/>
  <c r="V421" i="26"/>
  <c r="U421"/>
  <c r="T421"/>
  <c r="S421"/>
  <c r="R421"/>
  <c r="Q421"/>
  <c r="P421"/>
  <c r="V420"/>
  <c r="U420"/>
  <c r="T420"/>
  <c r="S420"/>
  <c r="R420"/>
  <c r="Q420"/>
  <c r="P420"/>
  <c r="V419"/>
  <c r="L395" i="17" s="1"/>
  <c r="U419" i="26"/>
  <c r="T419"/>
  <c r="L457" i="17" s="1"/>
  <c r="S419" i="26"/>
  <c r="L426" i="17" s="1"/>
  <c r="R419" i="26"/>
  <c r="L240" i="17" s="1"/>
  <c r="Q419" i="26"/>
  <c r="L364" i="17" s="1"/>
  <c r="P419" i="26"/>
  <c r="L333" i="17" s="1"/>
  <c r="L302"/>
  <c r="L271"/>
  <c r="V418" i="26"/>
  <c r="S395" i="17" s="1"/>
  <c r="U418" i="26"/>
  <c r="T418"/>
  <c r="S418"/>
  <c r="R418"/>
  <c r="S240" i="17" s="1"/>
  <c r="Q418" i="26"/>
  <c r="P418"/>
  <c r="V417"/>
  <c r="U417"/>
  <c r="T417"/>
  <c r="S417"/>
  <c r="R417"/>
  <c r="Q417"/>
  <c r="P417"/>
  <c r="V416"/>
  <c r="J395" i="17" s="1"/>
  <c r="U416" i="26"/>
  <c r="T416"/>
  <c r="S416"/>
  <c r="J426" i="17" s="1"/>
  <c r="R416" i="26"/>
  <c r="Q416"/>
  <c r="J364" i="17" s="1"/>
  <c r="P416" i="26"/>
  <c r="J302" i="17"/>
  <c r="V415" i="26"/>
  <c r="R395" i="17" s="1"/>
  <c r="U415" i="26"/>
  <c r="T415"/>
  <c r="S415"/>
  <c r="R415"/>
  <c r="R240" i="17" s="1"/>
  <c r="Q415" i="26"/>
  <c r="P415"/>
  <c r="V414"/>
  <c r="U414"/>
  <c r="T414"/>
  <c r="S414"/>
  <c r="R414"/>
  <c r="Q414"/>
  <c r="P414"/>
  <c r="V413"/>
  <c r="U413"/>
  <c r="T413"/>
  <c r="H457" i="17" s="1"/>
  <c r="S413" i="26"/>
  <c r="H426" i="17" s="1"/>
  <c r="R413" i="26"/>
  <c r="H240" i="17" s="1"/>
  <c r="Q413" i="26"/>
  <c r="H364" i="17" s="1"/>
  <c r="P413" i="26"/>
  <c r="H333" i="17" s="1"/>
  <c r="H302"/>
  <c r="H271"/>
  <c r="V412" i="26"/>
  <c r="Q395" i="17" s="1"/>
  <c r="U412" i="26"/>
  <c r="T412"/>
  <c r="S412"/>
  <c r="R412"/>
  <c r="Q412"/>
  <c r="P412"/>
  <c r="V411"/>
  <c r="U411"/>
  <c r="T411"/>
  <c r="S411"/>
  <c r="R411"/>
  <c r="Q411"/>
  <c r="P411"/>
  <c r="V410"/>
  <c r="U410"/>
  <c r="T410"/>
  <c r="S410"/>
  <c r="R410"/>
  <c r="Q410"/>
  <c r="P410"/>
  <c r="V409"/>
  <c r="U409"/>
  <c r="T409"/>
  <c r="S409"/>
  <c r="R409"/>
  <c r="P240" i="17" s="1"/>
  <c r="Q409" i="26"/>
  <c r="P409"/>
  <c r="V408"/>
  <c r="U408"/>
  <c r="T408"/>
  <c r="S408"/>
  <c r="R408"/>
  <c r="Q408"/>
  <c r="P408"/>
  <c r="V407"/>
  <c r="J388" i="19" s="1"/>
  <c r="U407" i="26"/>
  <c r="T407"/>
  <c r="J449" i="19" s="1"/>
  <c r="S407" i="26"/>
  <c r="J419" i="19" s="1"/>
  <c r="R407" i="26"/>
  <c r="J233" i="19" s="1"/>
  <c r="Q407" i="26"/>
  <c r="J357" i="19" s="1"/>
  <c r="P407" i="26"/>
  <c r="J326" i="19" s="1"/>
  <c r="J295"/>
  <c r="J264"/>
  <c r="V406" i="26"/>
  <c r="U406"/>
  <c r="T406"/>
  <c r="S406"/>
  <c r="R406"/>
  <c r="Q406"/>
  <c r="P406"/>
  <c r="V405"/>
  <c r="Q388" i="19" s="1"/>
  <c r="U405" i="26"/>
  <c r="T405"/>
  <c r="S405"/>
  <c r="R405"/>
  <c r="Q233" i="19" s="1"/>
  <c r="Q405" i="26"/>
  <c r="P405"/>
  <c r="V404"/>
  <c r="H388" i="19" s="1"/>
  <c r="U404" i="26"/>
  <c r="T404"/>
  <c r="H449" i="19" s="1"/>
  <c r="S404" i="26"/>
  <c r="R404"/>
  <c r="H233" i="19" s="1"/>
  <c r="Q404" i="26"/>
  <c r="P404"/>
  <c r="H326" i="19" s="1"/>
  <c r="H264"/>
  <c r="V403" i="26"/>
  <c r="U403"/>
  <c r="T403"/>
  <c r="S403"/>
  <c r="R403"/>
  <c r="Q403"/>
  <c r="P403"/>
  <c r="V402"/>
  <c r="P388" i="19" s="1"/>
  <c r="U402" i="26"/>
  <c r="T402"/>
  <c r="S402"/>
  <c r="R402"/>
  <c r="Q402"/>
  <c r="P402"/>
  <c r="V401"/>
  <c r="F388" i="19" s="1"/>
  <c r="U401" i="26"/>
  <c r="T401"/>
  <c r="F449" i="19" s="1"/>
  <c r="S401" i="26"/>
  <c r="F419" i="19" s="1"/>
  <c r="R401" i="26"/>
  <c r="F233" i="19" s="1"/>
  <c r="Q401" i="26"/>
  <c r="F357" i="19" s="1"/>
  <c r="P401" i="26"/>
  <c r="F326" i="19" s="1"/>
  <c r="F295"/>
  <c r="F264"/>
  <c r="V400" i="26"/>
  <c r="U400"/>
  <c r="T400"/>
  <c r="S400"/>
  <c r="R400"/>
  <c r="Q400"/>
  <c r="P400"/>
  <c r="V399"/>
  <c r="U399"/>
  <c r="T399"/>
  <c r="S399"/>
  <c r="R399"/>
  <c r="O233" i="19" s="1"/>
  <c r="Q399" i="26"/>
  <c r="P399"/>
  <c r="V398"/>
  <c r="B388" i="19" s="1"/>
  <c r="U398" i="26"/>
  <c r="T398"/>
  <c r="B449" i="19" s="1"/>
  <c r="S398" i="26"/>
  <c r="B419" i="19" s="1"/>
  <c r="R398" i="26"/>
  <c r="B233" i="19" s="1"/>
  <c r="Q398" i="26"/>
  <c r="B357" i="19" s="1"/>
  <c r="P398" i="26"/>
  <c r="B326" i="19" s="1"/>
  <c r="B295"/>
  <c r="B264"/>
  <c r="V397" i="26"/>
  <c r="U397"/>
  <c r="T397"/>
  <c r="S397"/>
  <c r="R397"/>
  <c r="Q397"/>
  <c r="P397"/>
  <c r="V396"/>
  <c r="B395" i="17" s="1"/>
  <c r="U396" i="26"/>
  <c r="T396"/>
  <c r="B457" i="17" s="1"/>
  <c r="S396" i="26"/>
  <c r="B426" i="17" s="1"/>
  <c r="R396" i="26"/>
  <c r="B240" i="17" s="1"/>
  <c r="Q396" i="26"/>
  <c r="B364" i="17" s="1"/>
  <c r="P396" i="26"/>
  <c r="B333" i="17" s="1"/>
  <c r="B302"/>
  <c r="B271"/>
  <c r="V395" i="26"/>
  <c r="U395"/>
  <c r="T395"/>
  <c r="S395"/>
  <c r="R395"/>
  <c r="Q395"/>
  <c r="P395"/>
  <c r="V394"/>
  <c r="U394"/>
  <c r="T394"/>
  <c r="S394"/>
  <c r="R394"/>
  <c r="Q394"/>
  <c r="P394"/>
  <c r="V393"/>
  <c r="U393"/>
  <c r="T393"/>
  <c r="S393"/>
  <c r="R393"/>
  <c r="Q393"/>
  <c r="P393"/>
  <c r="V384"/>
  <c r="U384"/>
  <c r="T384"/>
  <c r="S384"/>
  <c r="R384"/>
  <c r="F55" i="18" s="1"/>
  <c r="Q384" i="26"/>
  <c r="E55" i="18" s="1"/>
  <c r="P384" i="26"/>
  <c r="D55" i="18" s="1"/>
  <c r="C55"/>
  <c r="B55"/>
  <c r="V383" i="26"/>
  <c r="U383"/>
  <c r="T383"/>
  <c r="S383"/>
  <c r="R383"/>
  <c r="Q383"/>
  <c r="P383"/>
  <c r="V382"/>
  <c r="U382"/>
  <c r="T382"/>
  <c r="S382"/>
  <c r="R382"/>
  <c r="Q382"/>
  <c r="P382"/>
  <c r="V381"/>
  <c r="L394" i="17" s="1"/>
  <c r="U381" i="26"/>
  <c r="T381"/>
  <c r="S381"/>
  <c r="L425" i="17" s="1"/>
  <c r="R381" i="26"/>
  <c r="Q381"/>
  <c r="L363" i="17" s="1"/>
  <c r="P381" i="26"/>
  <c r="L301" i="17"/>
  <c r="V380" i="26"/>
  <c r="U380"/>
  <c r="T380"/>
  <c r="S380"/>
  <c r="R380"/>
  <c r="S239" i="17" s="1"/>
  <c r="Q380" i="26"/>
  <c r="P380"/>
  <c r="V379"/>
  <c r="U379"/>
  <c r="T379"/>
  <c r="S379"/>
  <c r="R379"/>
  <c r="Q379"/>
  <c r="P379"/>
  <c r="V378"/>
  <c r="J394" i="17" s="1"/>
  <c r="U378" i="26"/>
  <c r="T378"/>
  <c r="J456" i="17" s="1"/>
  <c r="S378" i="26"/>
  <c r="J425" i="17" s="1"/>
  <c r="R378" i="26"/>
  <c r="J239" i="17" s="1"/>
  <c r="Q378" i="26"/>
  <c r="J363" i="17" s="1"/>
  <c r="P378" i="26"/>
  <c r="J332" i="17" s="1"/>
  <c r="J301"/>
  <c r="J270"/>
  <c r="V377" i="26"/>
  <c r="R394" i="17" s="1"/>
  <c r="U377" i="26"/>
  <c r="T377"/>
  <c r="S377"/>
  <c r="R377"/>
  <c r="R239" i="17" s="1"/>
  <c r="Q377" i="26"/>
  <c r="P377"/>
  <c r="V376"/>
  <c r="U376"/>
  <c r="T376"/>
  <c r="S376"/>
  <c r="R376"/>
  <c r="Q376"/>
  <c r="P376"/>
  <c r="V375"/>
  <c r="H394" i="17" s="1"/>
  <c r="U375" i="26"/>
  <c r="T375"/>
  <c r="H456" i="17" s="1"/>
  <c r="S375" i="26"/>
  <c r="R375"/>
  <c r="H239" i="17" s="1"/>
  <c r="Q375" i="26"/>
  <c r="P375"/>
  <c r="H332" i="17" s="1"/>
  <c r="H270"/>
  <c r="V374" i="26"/>
  <c r="Q394" i="17" s="1"/>
  <c r="U374" i="26"/>
  <c r="T374"/>
  <c r="S374"/>
  <c r="R374"/>
  <c r="Q239" i="17" s="1"/>
  <c r="Q374" i="26"/>
  <c r="P374"/>
  <c r="V373"/>
  <c r="U373"/>
  <c r="T373"/>
  <c r="S373"/>
  <c r="R373"/>
  <c r="Q373"/>
  <c r="P373"/>
  <c r="V372"/>
  <c r="U372"/>
  <c r="T372"/>
  <c r="S372"/>
  <c r="R372"/>
  <c r="Q372"/>
  <c r="P372"/>
  <c r="V371"/>
  <c r="P394" i="17" s="1"/>
  <c r="U371" i="26"/>
  <c r="T371"/>
  <c r="S371"/>
  <c r="R371"/>
  <c r="Q371"/>
  <c r="P371"/>
  <c r="V370"/>
  <c r="U370"/>
  <c r="T370"/>
  <c r="S370"/>
  <c r="R370"/>
  <c r="Q370"/>
  <c r="P370"/>
  <c r="V369"/>
  <c r="J387" i="19" s="1"/>
  <c r="U369" i="26"/>
  <c r="T369"/>
  <c r="J448" i="19" s="1"/>
  <c r="S369" i="26"/>
  <c r="J418" i="19" s="1"/>
  <c r="R369" i="26"/>
  <c r="J232" i="19" s="1"/>
  <c r="Q369" i="26"/>
  <c r="J356" i="19" s="1"/>
  <c r="P369" i="26"/>
  <c r="J325" i="19" s="1"/>
  <c r="J294"/>
  <c r="J263"/>
  <c r="V368" i="26"/>
  <c r="U368"/>
  <c r="T368"/>
  <c r="S368"/>
  <c r="R368"/>
  <c r="Q368"/>
  <c r="P368"/>
  <c r="V367"/>
  <c r="Q387" i="19" s="1"/>
  <c r="U367" i="26"/>
  <c r="T367"/>
  <c r="S367"/>
  <c r="R367"/>
  <c r="Q232" i="19" s="1"/>
  <c r="Q367" i="26"/>
  <c r="P367"/>
  <c r="V366"/>
  <c r="H387" i="19" s="1"/>
  <c r="U366" i="26"/>
  <c r="T366"/>
  <c r="H448" i="19" s="1"/>
  <c r="S366" i="26"/>
  <c r="H418" i="19" s="1"/>
  <c r="R366" i="26"/>
  <c r="H232" i="19" s="1"/>
  <c r="Q366" i="26"/>
  <c r="H356" i="19" s="1"/>
  <c r="P366" i="26"/>
  <c r="H325" i="19" s="1"/>
  <c r="H294"/>
  <c r="H263"/>
  <c r="V365" i="26"/>
  <c r="U365"/>
  <c r="T365"/>
  <c r="S365"/>
  <c r="R365"/>
  <c r="Q365"/>
  <c r="P365"/>
  <c r="V364"/>
  <c r="P387" i="19" s="1"/>
  <c r="U364" i="26"/>
  <c r="T364"/>
  <c r="S364"/>
  <c r="R364"/>
  <c r="P232" i="19" s="1"/>
  <c r="Q364" i="26"/>
  <c r="P364"/>
  <c r="V363"/>
  <c r="F387" i="19" s="1"/>
  <c r="U363" i="26"/>
  <c r="T363"/>
  <c r="F448" i="19" s="1"/>
  <c r="S363" i="26"/>
  <c r="F418" i="19" s="1"/>
  <c r="R363" i="26"/>
  <c r="F232" i="19" s="1"/>
  <c r="Q363" i="26"/>
  <c r="F356" i="19" s="1"/>
  <c r="P363" i="26"/>
  <c r="F325" i="19" s="1"/>
  <c r="F294"/>
  <c r="F263"/>
  <c r="V362" i="26"/>
  <c r="U362"/>
  <c r="T362"/>
  <c r="S362"/>
  <c r="R362"/>
  <c r="Q362"/>
  <c r="P362"/>
  <c r="V361"/>
  <c r="O387" i="19" s="1"/>
  <c r="U361" i="26"/>
  <c r="T361"/>
  <c r="S361"/>
  <c r="R361"/>
  <c r="O232" i="19" s="1"/>
  <c r="Q361" i="26"/>
  <c r="P361"/>
  <c r="V360"/>
  <c r="B387" i="19" s="1"/>
  <c r="U360" i="26"/>
  <c r="T360"/>
  <c r="B448" i="19" s="1"/>
  <c r="S360" i="26"/>
  <c r="B418" i="19" s="1"/>
  <c r="R360" i="26"/>
  <c r="B232" i="19" s="1"/>
  <c r="Q360" i="26"/>
  <c r="B356" i="19" s="1"/>
  <c r="P360" i="26"/>
  <c r="B325" i="19" s="1"/>
  <c r="B294"/>
  <c r="B263"/>
  <c r="V359" i="26"/>
  <c r="U359"/>
  <c r="T359"/>
  <c r="S359"/>
  <c r="R359"/>
  <c r="Q359"/>
  <c r="P359"/>
  <c r="V358"/>
  <c r="B394" i="17" s="1"/>
  <c r="U358" i="26"/>
  <c r="T358"/>
  <c r="B456" i="17" s="1"/>
  <c r="S358" i="26"/>
  <c r="B425" i="17" s="1"/>
  <c r="R358" i="26"/>
  <c r="B239" i="17" s="1"/>
  <c r="Q358" i="26"/>
  <c r="B363" i="17" s="1"/>
  <c r="P358" i="26"/>
  <c r="B332" i="17" s="1"/>
  <c r="B301"/>
  <c r="B270"/>
  <c r="V357" i="26"/>
  <c r="U357"/>
  <c r="T357"/>
  <c r="S357"/>
  <c r="R357"/>
  <c r="Q357"/>
  <c r="P357"/>
  <c r="V356"/>
  <c r="U356"/>
  <c r="T356"/>
  <c r="S356"/>
  <c r="R356"/>
  <c r="Q356"/>
  <c r="P356"/>
  <c r="V355"/>
  <c r="U355"/>
  <c r="T355"/>
  <c r="S355"/>
  <c r="R355"/>
  <c r="Q355"/>
  <c r="P355"/>
  <c r="V346"/>
  <c r="U346"/>
  <c r="T346"/>
  <c r="S346"/>
  <c r="R346"/>
  <c r="F54" i="18" s="1"/>
  <c r="Q346" i="26"/>
  <c r="E54" i="18" s="1"/>
  <c r="P346" i="26"/>
  <c r="D54" i="18" s="1"/>
  <c r="C54"/>
  <c r="B54"/>
  <c r="V345" i="26"/>
  <c r="U345"/>
  <c r="T345"/>
  <c r="S345"/>
  <c r="R345"/>
  <c r="Q345"/>
  <c r="P345"/>
  <c r="V344"/>
  <c r="U344"/>
  <c r="T344"/>
  <c r="S344"/>
  <c r="R344"/>
  <c r="Q344"/>
  <c r="P344"/>
  <c r="V343"/>
  <c r="L393" i="17" s="1"/>
  <c r="U343" i="26"/>
  <c r="T343"/>
  <c r="L455" i="17" s="1"/>
  <c r="S343" i="26"/>
  <c r="L424" i="17" s="1"/>
  <c r="R343" i="26"/>
  <c r="L238" i="17" s="1"/>
  <c r="Q343" i="26"/>
  <c r="L362" i="17" s="1"/>
  <c r="P343" i="26"/>
  <c r="L331" i="17" s="1"/>
  <c r="L300"/>
  <c r="L269"/>
  <c r="V342" i="26"/>
  <c r="S393" i="17" s="1"/>
  <c r="U342" i="26"/>
  <c r="T342"/>
  <c r="S342"/>
  <c r="R342"/>
  <c r="S238" i="17" s="1"/>
  <c r="Q342" i="26"/>
  <c r="P342"/>
  <c r="V341"/>
  <c r="U341"/>
  <c r="T341"/>
  <c r="S341"/>
  <c r="R341"/>
  <c r="Q341"/>
  <c r="P341"/>
  <c r="V340"/>
  <c r="J393" i="17" s="1"/>
  <c r="U340" i="26"/>
  <c r="T340"/>
  <c r="J455" i="17" s="1"/>
  <c r="S340" i="26"/>
  <c r="J424" i="17" s="1"/>
  <c r="R340" i="26"/>
  <c r="J238" i="17" s="1"/>
  <c r="Q340" i="26"/>
  <c r="J362" i="17" s="1"/>
  <c r="P340" i="26"/>
  <c r="J331" i="17" s="1"/>
  <c r="J300"/>
  <c r="J269"/>
  <c r="V339" i="26"/>
  <c r="R393" i="17" s="1"/>
  <c r="U339" i="26"/>
  <c r="T339"/>
  <c r="S339"/>
  <c r="R339"/>
  <c r="R238" i="17" s="1"/>
  <c r="Q339" i="26"/>
  <c r="P339"/>
  <c r="V338"/>
  <c r="U338"/>
  <c r="T338"/>
  <c r="S338"/>
  <c r="R338"/>
  <c r="Q338"/>
  <c r="P338"/>
  <c r="V337"/>
  <c r="H393" i="17" s="1"/>
  <c r="U337" i="26"/>
  <c r="T337"/>
  <c r="H455" i="17" s="1"/>
  <c r="S337" i="26"/>
  <c r="H424" i="17" s="1"/>
  <c r="R337" i="26"/>
  <c r="H238" i="17" s="1"/>
  <c r="Q337" i="26"/>
  <c r="H362" i="17" s="1"/>
  <c r="P337" i="26"/>
  <c r="H331" i="17" s="1"/>
  <c r="H300"/>
  <c r="H269"/>
  <c r="V336" i="26"/>
  <c r="Q393" i="17" s="1"/>
  <c r="U336" i="26"/>
  <c r="T336"/>
  <c r="S336"/>
  <c r="R336"/>
  <c r="Q238" i="17" s="1"/>
  <c r="Q336" i="26"/>
  <c r="P336"/>
  <c r="V335"/>
  <c r="U335"/>
  <c r="T335"/>
  <c r="S335"/>
  <c r="R335"/>
  <c r="Q335"/>
  <c r="P335"/>
  <c r="V334"/>
  <c r="U334"/>
  <c r="T334"/>
  <c r="S334"/>
  <c r="R334"/>
  <c r="Q334"/>
  <c r="P334"/>
  <c r="V333"/>
  <c r="P393" i="17" s="1"/>
  <c r="U333" i="26"/>
  <c r="T333"/>
  <c r="S333"/>
  <c r="R333"/>
  <c r="P238" i="17" s="1"/>
  <c r="Q333" i="26"/>
  <c r="P333"/>
  <c r="V332"/>
  <c r="U332"/>
  <c r="T332"/>
  <c r="S332"/>
  <c r="R332"/>
  <c r="Q332"/>
  <c r="P332"/>
  <c r="V331"/>
  <c r="J386" i="19" s="1"/>
  <c r="U331" i="26"/>
  <c r="T331"/>
  <c r="J447" i="19" s="1"/>
  <c r="S331" i="26"/>
  <c r="J417" i="19" s="1"/>
  <c r="R331" i="26"/>
  <c r="J231" i="19" s="1"/>
  <c r="Q331" i="26"/>
  <c r="J355" i="19" s="1"/>
  <c r="P331" i="26"/>
  <c r="J324" i="19" s="1"/>
  <c r="J293"/>
  <c r="J262"/>
  <c r="V330" i="26"/>
  <c r="U330"/>
  <c r="T330"/>
  <c r="S330"/>
  <c r="R330"/>
  <c r="Q330"/>
  <c r="P330"/>
  <c r="V329"/>
  <c r="Q386" i="19" s="1"/>
  <c r="U329" i="26"/>
  <c r="T329"/>
  <c r="S329"/>
  <c r="R329"/>
  <c r="Q231" i="19" s="1"/>
  <c r="Q329" i="26"/>
  <c r="P329"/>
  <c r="V328"/>
  <c r="H386" i="19" s="1"/>
  <c r="U328" i="26"/>
  <c r="T328"/>
  <c r="H447" i="19" s="1"/>
  <c r="S328" i="26"/>
  <c r="H417" i="19" s="1"/>
  <c r="R328" i="26"/>
  <c r="H231" i="19" s="1"/>
  <c r="Q328" i="26"/>
  <c r="H355" i="19" s="1"/>
  <c r="P328" i="26"/>
  <c r="H324" i="19" s="1"/>
  <c r="H293"/>
  <c r="H262"/>
  <c r="V327" i="26"/>
  <c r="U327"/>
  <c r="T327"/>
  <c r="S327"/>
  <c r="R327"/>
  <c r="Q327"/>
  <c r="P327"/>
  <c r="V326"/>
  <c r="P386" i="19" s="1"/>
  <c r="U326" i="26"/>
  <c r="T326"/>
  <c r="S326"/>
  <c r="R326"/>
  <c r="P231" i="19" s="1"/>
  <c r="Q326" i="26"/>
  <c r="P326"/>
  <c r="V325"/>
  <c r="F386" i="19" s="1"/>
  <c r="U325" i="26"/>
  <c r="T325"/>
  <c r="F447" i="19" s="1"/>
  <c r="S325" i="26"/>
  <c r="F417" i="19" s="1"/>
  <c r="R325" i="26"/>
  <c r="F231" i="19" s="1"/>
  <c r="Q325" i="26"/>
  <c r="F355" i="19" s="1"/>
  <c r="P325" i="26"/>
  <c r="F324" i="19" s="1"/>
  <c r="F293"/>
  <c r="F262"/>
  <c r="V324" i="26"/>
  <c r="U324"/>
  <c r="T324"/>
  <c r="S324"/>
  <c r="R324"/>
  <c r="Q324"/>
  <c r="P324"/>
  <c r="V323"/>
  <c r="O386" i="19" s="1"/>
  <c r="U323" i="26"/>
  <c r="T323"/>
  <c r="S323"/>
  <c r="R323"/>
  <c r="O231" i="19" s="1"/>
  <c r="Q323" i="26"/>
  <c r="P323"/>
  <c r="V322"/>
  <c r="B386" i="19" s="1"/>
  <c r="U322" i="26"/>
  <c r="T322"/>
  <c r="B447" i="19" s="1"/>
  <c r="S322" i="26"/>
  <c r="B417" i="19" s="1"/>
  <c r="R322" i="26"/>
  <c r="B231" i="19" s="1"/>
  <c r="Q322" i="26"/>
  <c r="B355" i="19" s="1"/>
  <c r="P322" i="26"/>
  <c r="B324" i="19" s="1"/>
  <c r="B293"/>
  <c r="B262"/>
  <c r="V321" i="26"/>
  <c r="U321"/>
  <c r="T321"/>
  <c r="S321"/>
  <c r="R321"/>
  <c r="Q321"/>
  <c r="P321"/>
  <c r="V320"/>
  <c r="B393" i="17" s="1"/>
  <c r="U320" i="26"/>
  <c r="T320"/>
  <c r="B455" i="17" s="1"/>
  <c r="S320" i="26"/>
  <c r="B424" i="17" s="1"/>
  <c r="R320" i="26"/>
  <c r="B238" i="17" s="1"/>
  <c r="Q320" i="26"/>
  <c r="B362" i="17" s="1"/>
  <c r="P320" i="26"/>
  <c r="B331" i="17" s="1"/>
  <c r="B300"/>
  <c r="B269"/>
  <c r="V319" i="26"/>
  <c r="U319"/>
  <c r="T319"/>
  <c r="S319"/>
  <c r="R319"/>
  <c r="Q319"/>
  <c r="P319"/>
  <c r="V318"/>
  <c r="U318"/>
  <c r="T318"/>
  <c r="S318"/>
  <c r="R318"/>
  <c r="Q318"/>
  <c r="P318"/>
  <c r="V317"/>
  <c r="U317"/>
  <c r="T317"/>
  <c r="S317"/>
  <c r="R317"/>
  <c r="Q317"/>
  <c r="P317"/>
  <c r="V308"/>
  <c r="U308"/>
  <c r="T308"/>
  <c r="S308"/>
  <c r="R308"/>
  <c r="F52" i="18" s="1"/>
  <c r="Q308" i="26"/>
  <c r="E52" i="18" s="1"/>
  <c r="P308" i="26"/>
  <c r="D52" i="18" s="1"/>
  <c r="C52"/>
  <c r="B52"/>
  <c r="V307" i="26"/>
  <c r="U307"/>
  <c r="T307"/>
  <c r="S307"/>
  <c r="R307"/>
  <c r="Q307"/>
  <c r="P307"/>
  <c r="V306"/>
  <c r="U306"/>
  <c r="T306"/>
  <c r="S306"/>
  <c r="R306"/>
  <c r="Q306"/>
  <c r="P306"/>
  <c r="V305"/>
  <c r="L391" i="17" s="1"/>
  <c r="U305" i="26"/>
  <c r="T305"/>
  <c r="L453" i="17" s="1"/>
  <c r="S305" i="26"/>
  <c r="L422" i="17" s="1"/>
  <c r="R305" i="26"/>
  <c r="L236" i="17" s="1"/>
  <c r="Q305" i="26"/>
  <c r="L360" i="17" s="1"/>
  <c r="P305" i="26"/>
  <c r="L329" i="17" s="1"/>
  <c r="L298"/>
  <c r="L267"/>
  <c r="V304" i="26"/>
  <c r="S391" i="17" s="1"/>
  <c r="U304" i="26"/>
  <c r="T304"/>
  <c r="S304"/>
  <c r="R304"/>
  <c r="S236" i="17" s="1"/>
  <c r="Q304" i="26"/>
  <c r="P304"/>
  <c r="V303"/>
  <c r="U303"/>
  <c r="T303"/>
  <c r="S303"/>
  <c r="R303"/>
  <c r="Q303"/>
  <c r="P303"/>
  <c r="V302"/>
  <c r="J391" i="17" s="1"/>
  <c r="U302" i="26"/>
  <c r="T302"/>
  <c r="J453" i="17" s="1"/>
  <c r="S302" i="26"/>
  <c r="J422" i="17" s="1"/>
  <c r="R302" i="26"/>
  <c r="J236" i="17" s="1"/>
  <c r="Q302" i="26"/>
  <c r="J360" i="17" s="1"/>
  <c r="P302" i="26"/>
  <c r="J329" i="17" s="1"/>
  <c r="J298"/>
  <c r="J267"/>
  <c r="V301" i="26"/>
  <c r="R391" i="17" s="1"/>
  <c r="U301" i="26"/>
  <c r="T301"/>
  <c r="S301"/>
  <c r="R301"/>
  <c r="R236" i="17" s="1"/>
  <c r="Q301" i="26"/>
  <c r="P301"/>
  <c r="V300"/>
  <c r="U300"/>
  <c r="T300"/>
  <c r="S300"/>
  <c r="R300"/>
  <c r="Q300"/>
  <c r="P300"/>
  <c r="V299"/>
  <c r="H391" i="17" s="1"/>
  <c r="U299" i="26"/>
  <c r="T299"/>
  <c r="H453" i="17" s="1"/>
  <c r="S299" i="26"/>
  <c r="H422" i="17" s="1"/>
  <c r="R299" i="26"/>
  <c r="H236" i="17" s="1"/>
  <c r="Q299" i="26"/>
  <c r="H360" i="17" s="1"/>
  <c r="P299" i="26"/>
  <c r="H329" i="17" s="1"/>
  <c r="H298"/>
  <c r="H267"/>
  <c r="V298" i="26"/>
  <c r="Q391" i="17" s="1"/>
  <c r="U298" i="26"/>
  <c r="T298"/>
  <c r="S298"/>
  <c r="R298"/>
  <c r="Q236" i="17" s="1"/>
  <c r="Q298" i="26"/>
  <c r="P298"/>
  <c r="V297"/>
  <c r="U297"/>
  <c r="T297"/>
  <c r="S297"/>
  <c r="R297"/>
  <c r="Q297"/>
  <c r="P297"/>
  <c r="V296"/>
  <c r="U296"/>
  <c r="T296"/>
  <c r="S296"/>
  <c r="R296"/>
  <c r="Q296"/>
  <c r="P296"/>
  <c r="V295"/>
  <c r="P391" i="17" s="1"/>
  <c r="U295" i="26"/>
  <c r="T295"/>
  <c r="S295"/>
  <c r="R295"/>
  <c r="P236" i="17" s="1"/>
  <c r="Q295" i="26"/>
  <c r="P295"/>
  <c r="V294"/>
  <c r="U294"/>
  <c r="T294"/>
  <c r="S294"/>
  <c r="R294"/>
  <c r="Q294"/>
  <c r="P294"/>
  <c r="V293"/>
  <c r="J384" i="19" s="1"/>
  <c r="U293" i="26"/>
  <c r="T293"/>
  <c r="J445" i="19" s="1"/>
  <c r="S293" i="26"/>
  <c r="J415" i="19" s="1"/>
  <c r="R293" i="26"/>
  <c r="J229" i="19" s="1"/>
  <c r="Q293" i="26"/>
  <c r="J353" i="19" s="1"/>
  <c r="P293" i="26"/>
  <c r="J322" i="19" s="1"/>
  <c r="J291"/>
  <c r="J260"/>
  <c r="V292" i="26"/>
  <c r="U292"/>
  <c r="T292"/>
  <c r="S292"/>
  <c r="R292"/>
  <c r="Q292"/>
  <c r="P292"/>
  <c r="V291"/>
  <c r="Q384" i="19" s="1"/>
  <c r="U291" i="26"/>
  <c r="T291"/>
  <c r="S291"/>
  <c r="R291"/>
  <c r="Q229" i="19" s="1"/>
  <c r="Q291" i="26"/>
  <c r="P291"/>
  <c r="V290"/>
  <c r="H384" i="19" s="1"/>
  <c r="U290" i="26"/>
  <c r="T290"/>
  <c r="H445" i="19" s="1"/>
  <c r="S290" i="26"/>
  <c r="H415" i="19" s="1"/>
  <c r="R290" i="26"/>
  <c r="H229" i="19" s="1"/>
  <c r="Q290" i="26"/>
  <c r="H353" i="19" s="1"/>
  <c r="P290" i="26"/>
  <c r="H322" i="19" s="1"/>
  <c r="H291"/>
  <c r="H260"/>
  <c r="V289" i="26"/>
  <c r="U289"/>
  <c r="T289"/>
  <c r="S289"/>
  <c r="R289"/>
  <c r="Q289"/>
  <c r="P289"/>
  <c r="V288"/>
  <c r="P384" i="19" s="1"/>
  <c r="U288" i="26"/>
  <c r="T288"/>
  <c r="S288"/>
  <c r="R288"/>
  <c r="P229" i="19" s="1"/>
  <c r="Q288" i="26"/>
  <c r="P288"/>
  <c r="V287"/>
  <c r="F384" i="19" s="1"/>
  <c r="U287" i="26"/>
  <c r="T287"/>
  <c r="F445" i="19" s="1"/>
  <c r="S287" i="26"/>
  <c r="F415" i="19" s="1"/>
  <c r="R287" i="26"/>
  <c r="F229" i="19" s="1"/>
  <c r="Q287" i="26"/>
  <c r="F353" i="19" s="1"/>
  <c r="P287" i="26"/>
  <c r="F322" i="19" s="1"/>
  <c r="F291"/>
  <c r="F260"/>
  <c r="V286" i="26"/>
  <c r="U286"/>
  <c r="T286"/>
  <c r="S286"/>
  <c r="R286"/>
  <c r="Q286"/>
  <c r="P286"/>
  <c r="V285"/>
  <c r="O384" i="19" s="1"/>
  <c r="U285" i="26"/>
  <c r="T285"/>
  <c r="S285"/>
  <c r="R285"/>
  <c r="O229" i="19" s="1"/>
  <c r="Q285" i="26"/>
  <c r="P285"/>
  <c r="V284"/>
  <c r="B384" i="19" s="1"/>
  <c r="U284" i="26"/>
  <c r="T284"/>
  <c r="B445" i="19" s="1"/>
  <c r="S284" i="26"/>
  <c r="B415" i="19" s="1"/>
  <c r="R284" i="26"/>
  <c r="B229" i="19" s="1"/>
  <c r="Q284" i="26"/>
  <c r="B353" i="19" s="1"/>
  <c r="P284" i="26"/>
  <c r="B322" i="19" s="1"/>
  <c r="B291"/>
  <c r="B260"/>
  <c r="V283" i="26"/>
  <c r="U283"/>
  <c r="T283"/>
  <c r="S283"/>
  <c r="R283"/>
  <c r="Q283"/>
  <c r="P283"/>
  <c r="V282"/>
  <c r="B391" i="17" s="1"/>
  <c r="U282" i="26"/>
  <c r="T282"/>
  <c r="B453" i="17" s="1"/>
  <c r="S282" i="26"/>
  <c r="B422" i="17" s="1"/>
  <c r="R282" i="26"/>
  <c r="Q282"/>
  <c r="P282"/>
  <c r="B267" i="17"/>
  <c r="V281" i="26"/>
  <c r="U281"/>
  <c r="T281"/>
  <c r="S281"/>
  <c r="R281"/>
  <c r="Q281"/>
  <c r="P281"/>
  <c r="V280"/>
  <c r="U280"/>
  <c r="T280"/>
  <c r="S280"/>
  <c r="R280"/>
  <c r="Q280"/>
  <c r="P280"/>
  <c r="V279"/>
  <c r="U279"/>
  <c r="T279"/>
  <c r="S279"/>
  <c r="R279"/>
  <c r="Q279"/>
  <c r="P279"/>
  <c r="V270"/>
  <c r="U270"/>
  <c r="T270"/>
  <c r="S270"/>
  <c r="R270"/>
  <c r="F51" i="18" s="1"/>
  <c r="Q270" i="26"/>
  <c r="E51" i="18" s="1"/>
  <c r="P270" i="26"/>
  <c r="D51" i="18" s="1"/>
  <c r="C51"/>
  <c r="B51"/>
  <c r="V269" i="26"/>
  <c r="U269"/>
  <c r="T269"/>
  <c r="S269"/>
  <c r="R269"/>
  <c r="Q269"/>
  <c r="P269"/>
  <c r="V268"/>
  <c r="U268"/>
  <c r="T268"/>
  <c r="S268"/>
  <c r="R268"/>
  <c r="Q268"/>
  <c r="P268"/>
  <c r="V267"/>
  <c r="L390" i="17" s="1"/>
  <c r="U267" i="26"/>
  <c r="T267"/>
  <c r="L452" i="17" s="1"/>
  <c r="S267" i="26"/>
  <c r="L421" i="17" s="1"/>
  <c r="R267" i="26"/>
  <c r="L235" i="17" s="1"/>
  <c r="Q267" i="26"/>
  <c r="L359" i="17" s="1"/>
  <c r="P267" i="26"/>
  <c r="L328" i="17" s="1"/>
  <c r="L297"/>
  <c r="L266"/>
  <c r="V266" i="26"/>
  <c r="S390" i="17" s="1"/>
  <c r="U266" i="26"/>
  <c r="T266"/>
  <c r="S266"/>
  <c r="R266"/>
  <c r="S235" i="17" s="1"/>
  <c r="Q266" i="26"/>
  <c r="P266"/>
  <c r="V265"/>
  <c r="U265"/>
  <c r="T265"/>
  <c r="S265"/>
  <c r="R265"/>
  <c r="Q265"/>
  <c r="P265"/>
  <c r="V264"/>
  <c r="J390" i="17" s="1"/>
  <c r="U264" i="26"/>
  <c r="T264"/>
  <c r="J452" i="17" s="1"/>
  <c r="S264" i="26"/>
  <c r="J421" i="17" s="1"/>
  <c r="R264" i="26"/>
  <c r="J235" i="17" s="1"/>
  <c r="Q264" i="26"/>
  <c r="J359" i="17" s="1"/>
  <c r="P264" i="26"/>
  <c r="J328" i="17" s="1"/>
  <c r="J297"/>
  <c r="J266"/>
  <c r="V263" i="26"/>
  <c r="R390" i="17" s="1"/>
  <c r="U263" i="26"/>
  <c r="T263"/>
  <c r="S263"/>
  <c r="R263"/>
  <c r="R235" i="17" s="1"/>
  <c r="Q263" i="26"/>
  <c r="P263"/>
  <c r="V262"/>
  <c r="U262"/>
  <c r="T262"/>
  <c r="S262"/>
  <c r="R262"/>
  <c r="Q262"/>
  <c r="P262"/>
  <c r="V261"/>
  <c r="H390" i="17" s="1"/>
  <c r="U261" i="26"/>
  <c r="T261"/>
  <c r="H452" i="17" s="1"/>
  <c r="S261" i="26"/>
  <c r="H421" i="17" s="1"/>
  <c r="R261" i="26"/>
  <c r="H235" i="17" s="1"/>
  <c r="Q261" i="26"/>
  <c r="H359" i="17" s="1"/>
  <c r="P261" i="26"/>
  <c r="H328" i="17" s="1"/>
  <c r="H297"/>
  <c r="H266"/>
  <c r="V260" i="26"/>
  <c r="Q390" i="17" s="1"/>
  <c r="U260" i="26"/>
  <c r="T260"/>
  <c r="S260"/>
  <c r="R260"/>
  <c r="Q260"/>
  <c r="P260"/>
  <c r="V259"/>
  <c r="U259"/>
  <c r="T259"/>
  <c r="S259"/>
  <c r="R259"/>
  <c r="Q259"/>
  <c r="P259"/>
  <c r="V258"/>
  <c r="U258"/>
  <c r="T258"/>
  <c r="S258"/>
  <c r="R258"/>
  <c r="Q258"/>
  <c r="P258"/>
  <c r="V257"/>
  <c r="U257"/>
  <c r="T257"/>
  <c r="S257"/>
  <c r="R257"/>
  <c r="P235" i="17" s="1"/>
  <c r="Q257" i="26"/>
  <c r="P257"/>
  <c r="V256"/>
  <c r="U256"/>
  <c r="T256"/>
  <c r="S256"/>
  <c r="R256"/>
  <c r="Q256"/>
  <c r="P256"/>
  <c r="V255"/>
  <c r="J383" i="19" s="1"/>
  <c r="U255" i="26"/>
  <c r="T255"/>
  <c r="J444" i="19" s="1"/>
  <c r="S255" i="26"/>
  <c r="J414" i="19" s="1"/>
  <c r="R255" i="26"/>
  <c r="J228" i="19" s="1"/>
  <c r="Q255" i="26"/>
  <c r="J352" i="19" s="1"/>
  <c r="P255" i="26"/>
  <c r="J321" i="19" s="1"/>
  <c r="J290"/>
  <c r="J259"/>
  <c r="V254" i="26"/>
  <c r="U254"/>
  <c r="T254"/>
  <c r="S254"/>
  <c r="R254"/>
  <c r="Q254"/>
  <c r="P254"/>
  <c r="V253"/>
  <c r="Q383" i="19" s="1"/>
  <c r="U253" i="26"/>
  <c r="T253"/>
  <c r="S253"/>
  <c r="R253"/>
  <c r="Q228" i="19" s="1"/>
  <c r="Q253" i="26"/>
  <c r="P253"/>
  <c r="V252"/>
  <c r="H383" i="19" s="1"/>
  <c r="U252" i="26"/>
  <c r="T252"/>
  <c r="H444" i="19" s="1"/>
  <c r="S252" i="26"/>
  <c r="H414" i="19" s="1"/>
  <c r="R252" i="26"/>
  <c r="H228" i="19" s="1"/>
  <c r="Q252" i="26"/>
  <c r="H352" i="19" s="1"/>
  <c r="P252" i="26"/>
  <c r="H321" i="19" s="1"/>
  <c r="H290"/>
  <c r="H259"/>
  <c r="V251" i="26"/>
  <c r="U251"/>
  <c r="T251"/>
  <c r="S251"/>
  <c r="R251"/>
  <c r="Q251"/>
  <c r="P251"/>
  <c r="V250"/>
  <c r="P383" i="19" s="1"/>
  <c r="U250" i="26"/>
  <c r="T250"/>
  <c r="S250"/>
  <c r="R250"/>
  <c r="P228" i="19" s="1"/>
  <c r="Q250" i="26"/>
  <c r="P250"/>
  <c r="V249"/>
  <c r="F383" i="19" s="1"/>
  <c r="U249" i="26"/>
  <c r="T249"/>
  <c r="F444" i="19" s="1"/>
  <c r="S249" i="26"/>
  <c r="F414" i="19" s="1"/>
  <c r="R249" i="26"/>
  <c r="F228" i="19" s="1"/>
  <c r="Q249" i="26"/>
  <c r="F352" i="19" s="1"/>
  <c r="P249" i="26"/>
  <c r="F321" i="19" s="1"/>
  <c r="F290"/>
  <c r="F259"/>
  <c r="V248" i="26"/>
  <c r="U248"/>
  <c r="T248"/>
  <c r="R248"/>
  <c r="Q248"/>
  <c r="P248"/>
  <c r="V247"/>
  <c r="O383" i="19" s="1"/>
  <c r="U247" i="26"/>
  <c r="T247"/>
  <c r="S247"/>
  <c r="R247"/>
  <c r="O228" i="19" s="1"/>
  <c r="Q247" i="26"/>
  <c r="P247"/>
  <c r="V246"/>
  <c r="B383" i="19" s="1"/>
  <c r="U246" i="26"/>
  <c r="T246"/>
  <c r="B444" i="19" s="1"/>
  <c r="S246" i="26"/>
  <c r="B414" i="19" s="1"/>
  <c r="R246" i="26"/>
  <c r="B228" i="19" s="1"/>
  <c r="Q246" i="26"/>
  <c r="B352" i="19" s="1"/>
  <c r="P246" i="26"/>
  <c r="B321" i="19" s="1"/>
  <c r="B290"/>
  <c r="B259"/>
  <c r="V245" i="26"/>
  <c r="U245"/>
  <c r="T245"/>
  <c r="S245"/>
  <c r="R245"/>
  <c r="Q245"/>
  <c r="P245"/>
  <c r="V244"/>
  <c r="B390" i="17" s="1"/>
  <c r="U244" i="26"/>
  <c r="T244"/>
  <c r="B452" i="17" s="1"/>
  <c r="B421"/>
  <c r="R244" i="26"/>
  <c r="B235" i="17" s="1"/>
  <c r="Q244" i="26"/>
  <c r="B359" i="17" s="1"/>
  <c r="P244" i="26"/>
  <c r="B328" i="17" s="1"/>
  <c r="B297"/>
  <c r="B266"/>
  <c r="V243" i="26"/>
  <c r="U243"/>
  <c r="T243"/>
  <c r="S243"/>
  <c r="R243"/>
  <c r="Q243"/>
  <c r="P243"/>
  <c r="V242"/>
  <c r="U242"/>
  <c r="T242"/>
  <c r="S242"/>
  <c r="R242"/>
  <c r="Q242"/>
  <c r="P242"/>
  <c r="V241"/>
  <c r="U241"/>
  <c r="T241"/>
  <c r="S241"/>
  <c r="R241"/>
  <c r="Q241"/>
  <c r="P241"/>
  <c r="V232"/>
  <c r="U232"/>
  <c r="T232"/>
  <c r="S232"/>
  <c r="R232"/>
  <c r="F50" i="18" s="1"/>
  <c r="Q232" i="26"/>
  <c r="E50" i="18" s="1"/>
  <c r="P232" i="26"/>
  <c r="D50" i="18" s="1"/>
  <c r="C50"/>
  <c r="B50"/>
  <c r="V231" i="26"/>
  <c r="U231"/>
  <c r="T231"/>
  <c r="S231"/>
  <c r="R231"/>
  <c r="Q231"/>
  <c r="P231"/>
  <c r="V230"/>
  <c r="U230"/>
  <c r="T230"/>
  <c r="S230"/>
  <c r="R230"/>
  <c r="Q230"/>
  <c r="P230"/>
  <c r="V229"/>
  <c r="L389" i="17" s="1"/>
  <c r="U229" i="26"/>
  <c r="T229"/>
  <c r="L451" i="17" s="1"/>
  <c r="S229" i="26"/>
  <c r="L420" i="17" s="1"/>
  <c r="R229" i="26"/>
  <c r="L234" i="17" s="1"/>
  <c r="Q229" i="26"/>
  <c r="L358" i="17" s="1"/>
  <c r="P229" i="26"/>
  <c r="L327" i="17" s="1"/>
  <c r="L296"/>
  <c r="L265"/>
  <c r="V228" i="26"/>
  <c r="S389" i="17" s="1"/>
  <c r="U228" i="26"/>
  <c r="T228"/>
  <c r="S228"/>
  <c r="R228"/>
  <c r="S234" i="17" s="1"/>
  <c r="Q228" i="26"/>
  <c r="P228"/>
  <c r="V227"/>
  <c r="U227"/>
  <c r="T227"/>
  <c r="S227"/>
  <c r="R227"/>
  <c r="Q227"/>
  <c r="P227"/>
  <c r="V226"/>
  <c r="J389" i="17" s="1"/>
  <c r="U226" i="26"/>
  <c r="T226"/>
  <c r="S226"/>
  <c r="J420" i="17" s="1"/>
  <c r="R226" i="26"/>
  <c r="Q226"/>
  <c r="J358" i="17" s="1"/>
  <c r="P226" i="26"/>
  <c r="J296" i="17"/>
  <c r="V225" i="26"/>
  <c r="R389" i="17" s="1"/>
  <c r="U225" i="26"/>
  <c r="T225"/>
  <c r="S225"/>
  <c r="R225"/>
  <c r="R234" i="17" s="1"/>
  <c r="Q225" i="26"/>
  <c r="P225"/>
  <c r="V224"/>
  <c r="U224"/>
  <c r="T224"/>
  <c r="S224"/>
  <c r="R224"/>
  <c r="Q224"/>
  <c r="P224"/>
  <c r="V223"/>
  <c r="U223"/>
  <c r="T223"/>
  <c r="H451" i="17" s="1"/>
  <c r="S223" i="26"/>
  <c r="H420" i="17" s="1"/>
  <c r="R223" i="26"/>
  <c r="H234" i="17" s="1"/>
  <c r="Q223" i="26"/>
  <c r="H358" i="17" s="1"/>
  <c r="P223" i="26"/>
  <c r="H327" i="17" s="1"/>
  <c r="H296"/>
  <c r="H265"/>
  <c r="V222" i="26"/>
  <c r="Q389" i="17" s="1"/>
  <c r="U222" i="26"/>
  <c r="T222"/>
  <c r="S222"/>
  <c r="R222"/>
  <c r="Q234" i="17" s="1"/>
  <c r="Q222" i="26"/>
  <c r="P222"/>
  <c r="V221"/>
  <c r="U221"/>
  <c r="T221"/>
  <c r="S221"/>
  <c r="R221"/>
  <c r="Q221"/>
  <c r="P221"/>
  <c r="V220"/>
  <c r="U220"/>
  <c r="T220"/>
  <c r="S220"/>
  <c r="R220"/>
  <c r="Q220"/>
  <c r="P220"/>
  <c r="V219"/>
  <c r="P389" i="17" s="1"/>
  <c r="U219" i="26"/>
  <c r="T219"/>
  <c r="S219"/>
  <c r="R219"/>
  <c r="P234" i="17" s="1"/>
  <c r="Q219" i="26"/>
  <c r="P219"/>
  <c r="V218"/>
  <c r="U218"/>
  <c r="T218"/>
  <c r="S218"/>
  <c r="R218"/>
  <c r="Q218"/>
  <c r="P218"/>
  <c r="V217"/>
  <c r="J382" i="19" s="1"/>
  <c r="U217" i="26"/>
  <c r="T217"/>
  <c r="J443" i="19" s="1"/>
  <c r="S217" i="26"/>
  <c r="J413" i="19" s="1"/>
  <c r="R217" i="26"/>
  <c r="J227" i="19" s="1"/>
  <c r="Q217" i="26"/>
  <c r="J351" i="19" s="1"/>
  <c r="P217" i="26"/>
  <c r="J320" i="19" s="1"/>
  <c r="J289"/>
  <c r="J258"/>
  <c r="V216" i="26"/>
  <c r="U216"/>
  <c r="T216"/>
  <c r="S216"/>
  <c r="R216"/>
  <c r="Q216"/>
  <c r="P216"/>
  <c r="V215"/>
  <c r="Q382" i="19" s="1"/>
  <c r="U215" i="26"/>
  <c r="T215"/>
  <c r="S215"/>
  <c r="R215"/>
  <c r="Q227" i="19" s="1"/>
  <c r="Q215" i="26"/>
  <c r="P215"/>
  <c r="V214"/>
  <c r="H382" i="19" s="1"/>
  <c r="U214" i="26"/>
  <c r="T214"/>
  <c r="H443" i="19" s="1"/>
  <c r="S214" i="26"/>
  <c r="H413" i="19" s="1"/>
  <c r="R214" i="26"/>
  <c r="H227" i="19" s="1"/>
  <c r="Q214" i="26"/>
  <c r="H351" i="19" s="1"/>
  <c r="P214" i="26"/>
  <c r="H320" i="19" s="1"/>
  <c r="H289"/>
  <c r="H258"/>
  <c r="V213" i="26"/>
  <c r="U213"/>
  <c r="T213"/>
  <c r="S213"/>
  <c r="R213"/>
  <c r="Q213"/>
  <c r="P213"/>
  <c r="V212"/>
  <c r="P382" i="19" s="1"/>
  <c r="U212" i="26"/>
  <c r="T212"/>
  <c r="S212"/>
  <c r="R212"/>
  <c r="P227" i="19" s="1"/>
  <c r="Q212" i="26"/>
  <c r="P212"/>
  <c r="V211"/>
  <c r="F382" i="19" s="1"/>
  <c r="U211" i="26"/>
  <c r="T211"/>
  <c r="F443" i="19" s="1"/>
  <c r="S211" i="26"/>
  <c r="F413" i="19" s="1"/>
  <c r="R211" i="26"/>
  <c r="F227" i="19" s="1"/>
  <c r="Q211" i="26"/>
  <c r="F351" i="19" s="1"/>
  <c r="P211" i="26"/>
  <c r="F320" i="19" s="1"/>
  <c r="F289"/>
  <c r="F258"/>
  <c r="V210" i="26"/>
  <c r="U210"/>
  <c r="T210"/>
  <c r="S210"/>
  <c r="R210"/>
  <c r="Q210"/>
  <c r="P210"/>
  <c r="V209"/>
  <c r="O382" i="19" s="1"/>
  <c r="U209" i="26"/>
  <c r="T209"/>
  <c r="S209"/>
  <c r="R209"/>
  <c r="O227" i="19" s="1"/>
  <c r="Q209" i="26"/>
  <c r="P209"/>
  <c r="V208"/>
  <c r="B382" i="19" s="1"/>
  <c r="U208" i="26"/>
  <c r="T208"/>
  <c r="B443" i="19" s="1"/>
  <c r="S208" i="26"/>
  <c r="B413" i="19" s="1"/>
  <c r="R208" i="26"/>
  <c r="B227" i="19" s="1"/>
  <c r="Q208" i="26"/>
  <c r="B351" i="19" s="1"/>
  <c r="P208" i="26"/>
  <c r="B320" i="19" s="1"/>
  <c r="B289"/>
  <c r="B258"/>
  <c r="V207" i="26"/>
  <c r="U207"/>
  <c r="T207"/>
  <c r="S207"/>
  <c r="R207"/>
  <c r="Q207"/>
  <c r="P207"/>
  <c r="V206"/>
  <c r="B389" i="17" s="1"/>
  <c r="U206" i="26"/>
  <c r="T206"/>
  <c r="B451" i="17" s="1"/>
  <c r="S206" i="26"/>
  <c r="B420" i="17" s="1"/>
  <c r="R206" i="26"/>
  <c r="B234" i="17" s="1"/>
  <c r="Q206" i="26"/>
  <c r="B358" i="17" s="1"/>
  <c r="P206" i="26"/>
  <c r="B327" i="17" s="1"/>
  <c r="B296"/>
  <c r="B265"/>
  <c r="V205" i="26"/>
  <c r="U205"/>
  <c r="T205"/>
  <c r="S205"/>
  <c r="R205"/>
  <c r="Q205"/>
  <c r="P205"/>
  <c r="V204"/>
  <c r="U204"/>
  <c r="T204"/>
  <c r="S204"/>
  <c r="R204"/>
  <c r="Q204"/>
  <c r="P204"/>
  <c r="V203"/>
  <c r="U203"/>
  <c r="T203"/>
  <c r="S203"/>
  <c r="R203"/>
  <c r="Q203"/>
  <c r="P203"/>
  <c r="V194"/>
  <c r="U194"/>
  <c r="T194"/>
  <c r="S194"/>
  <c r="R194"/>
  <c r="F49" i="18" s="1"/>
  <c r="Q194" i="26"/>
  <c r="E49" i="18" s="1"/>
  <c r="P194" i="26"/>
  <c r="D49" i="18" s="1"/>
  <c r="C49"/>
  <c r="B49"/>
  <c r="V193" i="26"/>
  <c r="U193"/>
  <c r="T193"/>
  <c r="S193"/>
  <c r="R193"/>
  <c r="Q193"/>
  <c r="P193"/>
  <c r="V192"/>
  <c r="U192"/>
  <c r="T192"/>
  <c r="S192"/>
  <c r="R192"/>
  <c r="Q192"/>
  <c r="P192"/>
  <c r="V191"/>
  <c r="L388" i="17" s="1"/>
  <c r="U191" i="26"/>
  <c r="T191"/>
  <c r="L450" i="17" s="1"/>
  <c r="S191" i="26"/>
  <c r="L419" i="17" s="1"/>
  <c r="R191" i="26"/>
  <c r="L233" i="17" s="1"/>
  <c r="Q191" i="26"/>
  <c r="L357" i="17" s="1"/>
  <c r="P191" i="26"/>
  <c r="L326" i="17" s="1"/>
  <c r="L295"/>
  <c r="L264"/>
  <c r="V190" i="26"/>
  <c r="S388" i="17" s="1"/>
  <c r="U190" i="26"/>
  <c r="T190"/>
  <c r="S190"/>
  <c r="R190"/>
  <c r="S233" i="17" s="1"/>
  <c r="Q190" i="26"/>
  <c r="P190"/>
  <c r="V189"/>
  <c r="U189"/>
  <c r="T189"/>
  <c r="S189"/>
  <c r="R189"/>
  <c r="Q189"/>
  <c r="P189"/>
  <c r="V188"/>
  <c r="J388" i="17" s="1"/>
  <c r="U188" i="26"/>
  <c r="T188"/>
  <c r="J450" i="17" s="1"/>
  <c r="S188" i="26"/>
  <c r="J419" i="17" s="1"/>
  <c r="R188" i="26"/>
  <c r="J233" i="17" s="1"/>
  <c r="Q188" i="26"/>
  <c r="J357" i="17" s="1"/>
  <c r="P188" i="26"/>
  <c r="J326" i="17" s="1"/>
  <c r="J295"/>
  <c r="J264"/>
  <c r="V187" i="26"/>
  <c r="R388" i="17" s="1"/>
  <c r="U187" i="26"/>
  <c r="T187"/>
  <c r="S187"/>
  <c r="R187"/>
  <c r="R233" i="17" s="1"/>
  <c r="Q187" i="26"/>
  <c r="P187"/>
  <c r="V186"/>
  <c r="U186"/>
  <c r="T186"/>
  <c r="S186"/>
  <c r="R186"/>
  <c r="Q186"/>
  <c r="P186"/>
  <c r="V185"/>
  <c r="H388" i="17" s="1"/>
  <c r="U185" i="26"/>
  <c r="T185"/>
  <c r="H450" i="17" s="1"/>
  <c r="S185" i="26"/>
  <c r="R185"/>
  <c r="H233" i="17" s="1"/>
  <c r="Q185" i="26"/>
  <c r="P185"/>
  <c r="H326" i="17" s="1"/>
  <c r="H264"/>
  <c r="V184" i="26"/>
  <c r="U184"/>
  <c r="T184"/>
  <c r="S184"/>
  <c r="R184"/>
  <c r="Q233" i="17" s="1"/>
  <c r="Q184" i="26"/>
  <c r="P184"/>
  <c r="V183"/>
  <c r="U183"/>
  <c r="T183"/>
  <c r="S183"/>
  <c r="R183"/>
  <c r="Q183"/>
  <c r="P183"/>
  <c r="V182"/>
  <c r="U182"/>
  <c r="T182"/>
  <c r="S182"/>
  <c r="R182"/>
  <c r="Q182"/>
  <c r="P182"/>
  <c r="V181"/>
  <c r="P388" i="17" s="1"/>
  <c r="U181" i="26"/>
  <c r="T181"/>
  <c r="S181"/>
  <c r="R181"/>
  <c r="Q181"/>
  <c r="P181"/>
  <c r="V180"/>
  <c r="U180"/>
  <c r="T180"/>
  <c r="S180"/>
  <c r="R180"/>
  <c r="Q180"/>
  <c r="P180"/>
  <c r="V179"/>
  <c r="J381" i="19" s="1"/>
  <c r="U179" i="26"/>
  <c r="T179"/>
  <c r="J442" i="19" s="1"/>
  <c r="S179" i="26"/>
  <c r="J412" i="19" s="1"/>
  <c r="R179" i="26"/>
  <c r="J226" i="19" s="1"/>
  <c r="Q179" i="26"/>
  <c r="J350" i="19" s="1"/>
  <c r="P179" i="26"/>
  <c r="J319" i="19" s="1"/>
  <c r="J288"/>
  <c r="J257"/>
  <c r="V178" i="26"/>
  <c r="U178"/>
  <c r="T178"/>
  <c r="S178"/>
  <c r="R178"/>
  <c r="Q178"/>
  <c r="P178"/>
  <c r="V177"/>
  <c r="Q381" i="19" s="1"/>
  <c r="U177" i="26"/>
  <c r="T177"/>
  <c r="S177"/>
  <c r="R177"/>
  <c r="Q226" i="19" s="1"/>
  <c r="Q177" i="26"/>
  <c r="P177"/>
  <c r="V176"/>
  <c r="H381" i="19" s="1"/>
  <c r="U176" i="26"/>
  <c r="T176"/>
  <c r="H442" i="19" s="1"/>
  <c r="S176" i="26"/>
  <c r="H412" i="19" s="1"/>
  <c r="R176" i="26"/>
  <c r="H226" i="19" s="1"/>
  <c r="Q176" i="26"/>
  <c r="H350" i="19" s="1"/>
  <c r="P176" i="26"/>
  <c r="H319" i="19" s="1"/>
  <c r="H288"/>
  <c r="H257"/>
  <c r="V175" i="26"/>
  <c r="U175"/>
  <c r="T175"/>
  <c r="S175"/>
  <c r="R175"/>
  <c r="Q175"/>
  <c r="P175"/>
  <c r="V174"/>
  <c r="P381" i="19" s="1"/>
  <c r="U174" i="26"/>
  <c r="T174"/>
  <c r="S174"/>
  <c r="R174"/>
  <c r="P226" i="19" s="1"/>
  <c r="Q174" i="26"/>
  <c r="P174"/>
  <c r="V173"/>
  <c r="F381" i="19" s="1"/>
  <c r="U173" i="26"/>
  <c r="T173"/>
  <c r="F442" i="19" s="1"/>
  <c r="S173" i="26"/>
  <c r="F412" i="19" s="1"/>
  <c r="R173" i="26"/>
  <c r="F226" i="19" s="1"/>
  <c r="Q173" i="26"/>
  <c r="F350" i="19" s="1"/>
  <c r="P173" i="26"/>
  <c r="F319" i="19" s="1"/>
  <c r="F288"/>
  <c r="F257"/>
  <c r="V172" i="26"/>
  <c r="U172"/>
  <c r="T172"/>
  <c r="S172"/>
  <c r="R172"/>
  <c r="Q172"/>
  <c r="P172"/>
  <c r="V171"/>
  <c r="O381" i="19" s="1"/>
  <c r="U171" i="26"/>
  <c r="T171"/>
  <c r="S171"/>
  <c r="R171"/>
  <c r="O226" i="19" s="1"/>
  <c r="Q171" i="26"/>
  <c r="P171"/>
  <c r="V170"/>
  <c r="B381" i="19" s="1"/>
  <c r="U170" i="26"/>
  <c r="T170"/>
  <c r="B442" i="19" s="1"/>
  <c r="S170" i="26"/>
  <c r="B412" i="19" s="1"/>
  <c r="R170" i="26"/>
  <c r="B226" i="19" s="1"/>
  <c r="Q170" i="26"/>
  <c r="B350" i="19" s="1"/>
  <c r="P170" i="26"/>
  <c r="B319" i="19" s="1"/>
  <c r="B288"/>
  <c r="B257"/>
  <c r="V169" i="26"/>
  <c r="U169"/>
  <c r="T169"/>
  <c r="S169"/>
  <c r="R169"/>
  <c r="Q169"/>
  <c r="P169"/>
  <c r="V168"/>
  <c r="B388" i="17" s="1"/>
  <c r="U168" i="26"/>
  <c r="T168"/>
  <c r="B450" i="17" s="1"/>
  <c r="S168" i="26"/>
  <c r="B419" i="17" s="1"/>
  <c r="R168" i="26"/>
  <c r="B233" i="17" s="1"/>
  <c r="Q168" i="26"/>
  <c r="B357" i="17" s="1"/>
  <c r="P168" i="26"/>
  <c r="B326" i="17" s="1"/>
  <c r="B295"/>
  <c r="B264"/>
  <c r="V167" i="26"/>
  <c r="U167"/>
  <c r="T167"/>
  <c r="S167"/>
  <c r="R167"/>
  <c r="Q167"/>
  <c r="P167"/>
  <c r="V166"/>
  <c r="U166"/>
  <c r="T166"/>
  <c r="S166"/>
  <c r="R166"/>
  <c r="Q166"/>
  <c r="P166"/>
  <c r="V165"/>
  <c r="U165"/>
  <c r="T165"/>
  <c r="S165"/>
  <c r="R165"/>
  <c r="Q165"/>
  <c r="P165"/>
  <c r="V156"/>
  <c r="U156"/>
  <c r="T156"/>
  <c r="S156"/>
  <c r="R156"/>
  <c r="F47" i="18" s="1"/>
  <c r="Q156" i="26"/>
  <c r="E47" i="18" s="1"/>
  <c r="P156" i="26"/>
  <c r="D47" i="18" s="1"/>
  <c r="C47"/>
  <c r="B47"/>
  <c r="V155" i="26"/>
  <c r="U155"/>
  <c r="T155"/>
  <c r="S155"/>
  <c r="R155"/>
  <c r="Q155"/>
  <c r="P155"/>
  <c r="V154"/>
  <c r="U154"/>
  <c r="T154"/>
  <c r="S154"/>
  <c r="R154"/>
  <c r="Q154"/>
  <c r="P154"/>
  <c r="V153"/>
  <c r="L386" i="17" s="1"/>
  <c r="U153" i="26"/>
  <c r="T153"/>
  <c r="L448" i="17" s="1"/>
  <c r="S153" i="26"/>
  <c r="L417" i="17" s="1"/>
  <c r="R153" i="26"/>
  <c r="L231" i="17" s="1"/>
  <c r="Q153" i="26"/>
  <c r="L355" i="17" s="1"/>
  <c r="P153" i="26"/>
  <c r="L324" i="17" s="1"/>
  <c r="L293"/>
  <c r="L262"/>
  <c r="V152" i="26"/>
  <c r="S386" i="17" s="1"/>
  <c r="U152" i="26"/>
  <c r="T152"/>
  <c r="S152"/>
  <c r="R152"/>
  <c r="S231" i="17" s="1"/>
  <c r="Q152" i="26"/>
  <c r="P152"/>
  <c r="V151"/>
  <c r="U151"/>
  <c r="T151"/>
  <c r="S151"/>
  <c r="R151"/>
  <c r="Q151"/>
  <c r="P151"/>
  <c r="V150"/>
  <c r="J386" i="17" s="1"/>
  <c r="U150" i="26"/>
  <c r="T150"/>
  <c r="S150"/>
  <c r="J417" i="17" s="1"/>
  <c r="R150" i="26"/>
  <c r="Q150"/>
  <c r="J355" i="17" s="1"/>
  <c r="P150" i="26"/>
  <c r="J293" i="17"/>
  <c r="V149" i="26"/>
  <c r="R386" i="17" s="1"/>
  <c r="U149" i="26"/>
  <c r="T149"/>
  <c r="S149"/>
  <c r="R149"/>
  <c r="R231" i="17" s="1"/>
  <c r="Q149" i="26"/>
  <c r="P149"/>
  <c r="V148"/>
  <c r="U148"/>
  <c r="T148"/>
  <c r="S148"/>
  <c r="R148"/>
  <c r="Q148"/>
  <c r="P148"/>
  <c r="V147"/>
  <c r="U147"/>
  <c r="T147"/>
  <c r="H448" i="17" s="1"/>
  <c r="S147" i="26"/>
  <c r="H417" i="17" s="1"/>
  <c r="R147" i="26"/>
  <c r="H231" i="17" s="1"/>
  <c r="Q147" i="26"/>
  <c r="H355" i="17" s="1"/>
  <c r="P147" i="26"/>
  <c r="H324" i="17" s="1"/>
  <c r="H293"/>
  <c r="H262"/>
  <c r="V146" i="26"/>
  <c r="Q386" i="17" s="1"/>
  <c r="U146" i="26"/>
  <c r="T146"/>
  <c r="S146"/>
  <c r="R146"/>
  <c r="Q231" i="17" s="1"/>
  <c r="Q146" i="26"/>
  <c r="P146"/>
  <c r="V145"/>
  <c r="U145"/>
  <c r="T145"/>
  <c r="S145"/>
  <c r="R145"/>
  <c r="Q145"/>
  <c r="P145"/>
  <c r="V144"/>
  <c r="U144"/>
  <c r="T144"/>
  <c r="S144"/>
  <c r="R144"/>
  <c r="Q144"/>
  <c r="P144"/>
  <c r="V143"/>
  <c r="P386" i="17" s="1"/>
  <c r="U143" i="26"/>
  <c r="T143"/>
  <c r="S143"/>
  <c r="R143"/>
  <c r="P231" i="17" s="1"/>
  <c r="Q143" i="26"/>
  <c r="P143"/>
  <c r="V142"/>
  <c r="U142"/>
  <c r="T142"/>
  <c r="S142"/>
  <c r="R142"/>
  <c r="Q142"/>
  <c r="P142"/>
  <c r="V141"/>
  <c r="J379" i="19" s="1"/>
  <c r="U141" i="26"/>
  <c r="T141"/>
  <c r="J440" i="19" s="1"/>
  <c r="S141" i="26"/>
  <c r="J410" i="19" s="1"/>
  <c r="R141" i="26"/>
  <c r="J224" i="19" s="1"/>
  <c r="Q141" i="26"/>
  <c r="J348" i="19" s="1"/>
  <c r="P141" i="26"/>
  <c r="J317" i="19" s="1"/>
  <c r="J286"/>
  <c r="J255"/>
  <c r="V140" i="26"/>
  <c r="U140"/>
  <c r="T140"/>
  <c r="S140"/>
  <c r="R140"/>
  <c r="Q140"/>
  <c r="P140"/>
  <c r="V139"/>
  <c r="Q379" i="19" s="1"/>
  <c r="U139" i="26"/>
  <c r="T139"/>
  <c r="S139"/>
  <c r="R139"/>
  <c r="Q224" i="19" s="1"/>
  <c r="Q139" i="26"/>
  <c r="P139"/>
  <c r="V138"/>
  <c r="H379" i="19" s="1"/>
  <c r="U138" i="26"/>
  <c r="T138"/>
  <c r="H440" i="19" s="1"/>
  <c r="S138" i="26"/>
  <c r="H410" i="19" s="1"/>
  <c r="R138" i="26"/>
  <c r="H224" i="19" s="1"/>
  <c r="Q138" i="26"/>
  <c r="H348" i="19" s="1"/>
  <c r="P138" i="26"/>
  <c r="H317" i="19" s="1"/>
  <c r="H286"/>
  <c r="H255"/>
  <c r="V137" i="26"/>
  <c r="U137"/>
  <c r="T137"/>
  <c r="S137"/>
  <c r="R137"/>
  <c r="Q137"/>
  <c r="P137"/>
  <c r="V136"/>
  <c r="P379" i="19" s="1"/>
  <c r="U136" i="26"/>
  <c r="T136"/>
  <c r="S136"/>
  <c r="R136"/>
  <c r="P224" i="19" s="1"/>
  <c r="Q136" i="26"/>
  <c r="P136"/>
  <c r="V135"/>
  <c r="F379" i="19" s="1"/>
  <c r="U135" i="26"/>
  <c r="T135"/>
  <c r="F440" i="19" s="1"/>
  <c r="S135" i="26"/>
  <c r="F410" i="19" s="1"/>
  <c r="R135" i="26"/>
  <c r="F224" i="19" s="1"/>
  <c r="Q135" i="26"/>
  <c r="F348" i="19" s="1"/>
  <c r="P135" i="26"/>
  <c r="F317" i="19" s="1"/>
  <c r="F286"/>
  <c r="F255"/>
  <c r="V134" i="26"/>
  <c r="U134"/>
  <c r="T134"/>
  <c r="S134"/>
  <c r="R134"/>
  <c r="Q134"/>
  <c r="P134"/>
  <c r="V133"/>
  <c r="O379" i="19" s="1"/>
  <c r="U133" i="26"/>
  <c r="T133"/>
  <c r="S133"/>
  <c r="R133"/>
  <c r="O224" i="19" s="1"/>
  <c r="Q133" i="26"/>
  <c r="P133"/>
  <c r="V132"/>
  <c r="B379" i="19" s="1"/>
  <c r="U132" i="26"/>
  <c r="T132"/>
  <c r="B440" i="19" s="1"/>
  <c r="S132" i="26"/>
  <c r="B410" i="19" s="1"/>
  <c r="R132" i="26"/>
  <c r="B224" i="19" s="1"/>
  <c r="Q132" i="26"/>
  <c r="B348" i="19" s="1"/>
  <c r="P132" i="26"/>
  <c r="B317" i="19" s="1"/>
  <c r="B286"/>
  <c r="B255"/>
  <c r="V131" i="26"/>
  <c r="U131"/>
  <c r="T131"/>
  <c r="S131"/>
  <c r="R131"/>
  <c r="Q131"/>
  <c r="P131"/>
  <c r="V130"/>
  <c r="B386" i="17" s="1"/>
  <c r="U130" i="26"/>
  <c r="T130"/>
  <c r="B448" i="17" s="1"/>
  <c r="S130" i="26"/>
  <c r="B417" i="17" s="1"/>
  <c r="R130" i="26"/>
  <c r="B231" i="17" s="1"/>
  <c r="Q130" i="26"/>
  <c r="B355" i="17" s="1"/>
  <c r="P130" i="26"/>
  <c r="B324" i="17" s="1"/>
  <c r="B293"/>
  <c r="B262"/>
  <c r="V129" i="26"/>
  <c r="U129"/>
  <c r="T129"/>
  <c r="S129"/>
  <c r="R129"/>
  <c r="Q129"/>
  <c r="P129"/>
  <c r="V128"/>
  <c r="U128"/>
  <c r="T128"/>
  <c r="S128"/>
  <c r="R128"/>
  <c r="Q128"/>
  <c r="P128"/>
  <c r="V127"/>
  <c r="U127"/>
  <c r="T127"/>
  <c r="S127"/>
  <c r="R127"/>
  <c r="Q127"/>
  <c r="P127"/>
  <c r="V118"/>
  <c r="U118"/>
  <c r="T118"/>
  <c r="S118"/>
  <c r="R118"/>
  <c r="F46" i="18" s="1"/>
  <c r="Q118" i="26"/>
  <c r="E46" i="18" s="1"/>
  <c r="P118" i="26"/>
  <c r="D46" i="18" s="1"/>
  <c r="C46"/>
  <c r="B46"/>
  <c r="V117" i="26"/>
  <c r="U117"/>
  <c r="T117"/>
  <c r="S117"/>
  <c r="R117"/>
  <c r="Q117"/>
  <c r="P117"/>
  <c r="V116"/>
  <c r="U116"/>
  <c r="T116"/>
  <c r="S116"/>
  <c r="R116"/>
  <c r="Q116"/>
  <c r="P116"/>
  <c r="V115"/>
  <c r="L385" i="17" s="1"/>
  <c r="U115" i="26"/>
  <c r="T115"/>
  <c r="L447" i="17" s="1"/>
  <c r="S115" i="26"/>
  <c r="L416" i="17" s="1"/>
  <c r="R115" i="26"/>
  <c r="L230" i="17" s="1"/>
  <c r="Q115" i="26"/>
  <c r="L354" i="17" s="1"/>
  <c r="P115" i="26"/>
  <c r="L323" i="17" s="1"/>
  <c r="L292"/>
  <c r="L261"/>
  <c r="V114" i="26"/>
  <c r="S385" i="17" s="1"/>
  <c r="U114" i="26"/>
  <c r="T114"/>
  <c r="S114"/>
  <c r="R114"/>
  <c r="S230" i="17" s="1"/>
  <c r="Q114" i="26"/>
  <c r="P114"/>
  <c r="V113"/>
  <c r="U113"/>
  <c r="T113"/>
  <c r="S113"/>
  <c r="R113"/>
  <c r="Q113"/>
  <c r="P113"/>
  <c r="V112"/>
  <c r="J385" i="17" s="1"/>
  <c r="U112" i="26"/>
  <c r="T112"/>
  <c r="J447" i="17" s="1"/>
  <c r="S112" i="26"/>
  <c r="J416" i="17" s="1"/>
  <c r="R112" i="26"/>
  <c r="J230" i="17" s="1"/>
  <c r="Q112" i="26"/>
  <c r="J354" i="17" s="1"/>
  <c r="P112" i="26"/>
  <c r="J323" i="17" s="1"/>
  <c r="J292"/>
  <c r="J261"/>
  <c r="V111" i="26"/>
  <c r="R385" i="17" s="1"/>
  <c r="U111" i="26"/>
  <c r="T111"/>
  <c r="S111"/>
  <c r="R111"/>
  <c r="R230" i="17" s="1"/>
  <c r="Q111" i="26"/>
  <c r="P111"/>
  <c r="V110"/>
  <c r="U110"/>
  <c r="T110"/>
  <c r="S110"/>
  <c r="R110"/>
  <c r="Q110"/>
  <c r="P110"/>
  <c r="V109"/>
  <c r="H385" i="17" s="1"/>
  <c r="U109" i="26"/>
  <c r="T109"/>
  <c r="H447" i="17" s="1"/>
  <c r="S109" i="26"/>
  <c r="R109"/>
  <c r="H230" i="17" s="1"/>
  <c r="Q109" i="26"/>
  <c r="H354" i="17" s="1"/>
  <c r="P109" i="26"/>
  <c r="H323" i="17" s="1"/>
  <c r="H261"/>
  <c r="V108" i="26"/>
  <c r="Q385" i="17" s="1"/>
  <c r="U108" i="26"/>
  <c r="T108"/>
  <c r="S108"/>
  <c r="R108"/>
  <c r="Q230" i="17" s="1"/>
  <c r="Q108" i="26"/>
  <c r="P108"/>
  <c r="V107"/>
  <c r="U107"/>
  <c r="T107"/>
  <c r="S107"/>
  <c r="R107"/>
  <c r="Q107"/>
  <c r="P107"/>
  <c r="V106"/>
  <c r="U106"/>
  <c r="T106"/>
  <c r="S106"/>
  <c r="R106"/>
  <c r="Q106"/>
  <c r="P106"/>
  <c r="V105"/>
  <c r="P385" i="17" s="1"/>
  <c r="U105" i="26"/>
  <c r="T105"/>
  <c r="S105"/>
  <c r="R105"/>
  <c r="P230" i="17" s="1"/>
  <c r="Q105" i="26"/>
  <c r="P105"/>
  <c r="V104"/>
  <c r="U104"/>
  <c r="T104"/>
  <c r="S104"/>
  <c r="R104"/>
  <c r="Q104"/>
  <c r="P104"/>
  <c r="V103"/>
  <c r="J378" i="19" s="1"/>
  <c r="U103" i="26"/>
  <c r="T103"/>
  <c r="J439" i="19" s="1"/>
  <c r="S103" i="26"/>
  <c r="J409" i="19" s="1"/>
  <c r="R103" i="26"/>
  <c r="J223" i="19" s="1"/>
  <c r="Q103" i="26"/>
  <c r="J347" i="19" s="1"/>
  <c r="P103" i="26"/>
  <c r="J316" i="19" s="1"/>
  <c r="J285"/>
  <c r="J254"/>
  <c r="V102" i="26"/>
  <c r="U102"/>
  <c r="T102"/>
  <c r="S102"/>
  <c r="R102"/>
  <c r="Q102"/>
  <c r="P102"/>
  <c r="V101"/>
  <c r="Q378" i="19" s="1"/>
  <c r="U101" i="26"/>
  <c r="T101"/>
  <c r="S101"/>
  <c r="R101"/>
  <c r="Q223" i="19" s="1"/>
  <c r="Q101" i="26"/>
  <c r="P101"/>
  <c r="V100"/>
  <c r="H378" i="19" s="1"/>
  <c r="U100" i="26"/>
  <c r="T100"/>
  <c r="H439" i="19" s="1"/>
  <c r="S100" i="26"/>
  <c r="H409" i="19" s="1"/>
  <c r="R100" i="26"/>
  <c r="H223" i="19" s="1"/>
  <c r="Q100" i="26"/>
  <c r="H347" i="19" s="1"/>
  <c r="P100" i="26"/>
  <c r="H316" i="19" s="1"/>
  <c r="H285"/>
  <c r="H254"/>
  <c r="V99" i="26"/>
  <c r="U99"/>
  <c r="T99"/>
  <c r="S99"/>
  <c r="R99"/>
  <c r="Q99"/>
  <c r="P99"/>
  <c r="V98"/>
  <c r="P378" i="19" s="1"/>
  <c r="U98" i="26"/>
  <c r="T98"/>
  <c r="S98"/>
  <c r="R98"/>
  <c r="P223" i="19" s="1"/>
  <c r="Q98" i="26"/>
  <c r="P98"/>
  <c r="V97"/>
  <c r="F378" i="19" s="1"/>
  <c r="U97" i="26"/>
  <c r="T97"/>
  <c r="F439" i="19" s="1"/>
  <c r="S97" i="26"/>
  <c r="F409" i="19" s="1"/>
  <c r="R97" i="26"/>
  <c r="F223" i="19" s="1"/>
  <c r="Q97" i="26"/>
  <c r="F347" i="19" s="1"/>
  <c r="P97" i="26"/>
  <c r="F316" i="19" s="1"/>
  <c r="F285"/>
  <c r="F254"/>
  <c r="V96" i="26"/>
  <c r="U96"/>
  <c r="T96"/>
  <c r="S96"/>
  <c r="R96"/>
  <c r="Q96"/>
  <c r="P96"/>
  <c r="V95"/>
  <c r="O378" i="19" s="1"/>
  <c r="U95" i="26"/>
  <c r="T95"/>
  <c r="S95"/>
  <c r="R95"/>
  <c r="O223" i="19" s="1"/>
  <c r="Q95" i="26"/>
  <c r="P95"/>
  <c r="V94"/>
  <c r="B378" i="19" s="1"/>
  <c r="U94" i="26"/>
  <c r="T94"/>
  <c r="B439" i="19" s="1"/>
  <c r="S94" i="26"/>
  <c r="B409" i="19" s="1"/>
  <c r="R94" i="26"/>
  <c r="B223" i="19" s="1"/>
  <c r="Q94" i="26"/>
  <c r="B347" i="19" s="1"/>
  <c r="P94" i="26"/>
  <c r="B316" i="19" s="1"/>
  <c r="B285"/>
  <c r="B254"/>
  <c r="V93" i="26"/>
  <c r="U93"/>
  <c r="T93"/>
  <c r="S93"/>
  <c r="R93"/>
  <c r="Q93"/>
  <c r="P93"/>
  <c r="V92"/>
  <c r="B385" i="17" s="1"/>
  <c r="U92" i="26"/>
  <c r="T92"/>
  <c r="B447" i="17" s="1"/>
  <c r="S92" i="26"/>
  <c r="B416" i="17" s="1"/>
  <c r="R92" i="26"/>
  <c r="B230" i="17" s="1"/>
  <c r="Q92" i="26"/>
  <c r="B354" i="17" s="1"/>
  <c r="P92" i="26"/>
  <c r="B323" i="17" s="1"/>
  <c r="B292"/>
  <c r="B261"/>
  <c r="V91" i="26"/>
  <c r="U91"/>
  <c r="T91"/>
  <c r="S91"/>
  <c r="R91"/>
  <c r="Q91"/>
  <c r="P91"/>
  <c r="V90"/>
  <c r="U90"/>
  <c r="T90"/>
  <c r="S90"/>
  <c r="R90"/>
  <c r="Q90"/>
  <c r="P90"/>
  <c r="V89"/>
  <c r="U89"/>
  <c r="T89"/>
  <c r="S89"/>
  <c r="R89"/>
  <c r="Q89"/>
  <c r="P89"/>
  <c r="V42"/>
  <c r="U42"/>
  <c r="T42"/>
  <c r="S42"/>
  <c r="R42"/>
  <c r="F44" i="18" s="1"/>
  <c r="Q42" i="26"/>
  <c r="E44" i="18" s="1"/>
  <c r="P42" i="26"/>
  <c r="D44" i="18" s="1"/>
  <c r="C44"/>
  <c r="B44"/>
  <c r="V41" i="26"/>
  <c r="U41"/>
  <c r="T41"/>
  <c r="S41"/>
  <c r="R41"/>
  <c r="Q41"/>
  <c r="P41"/>
  <c r="V40"/>
  <c r="U40"/>
  <c r="T40"/>
  <c r="S40"/>
  <c r="R40"/>
  <c r="Q40"/>
  <c r="P40"/>
  <c r="V39"/>
  <c r="L383" i="17" s="1"/>
  <c r="U39" i="26"/>
  <c r="T39"/>
  <c r="L445" i="17" s="1"/>
  <c r="S39" i="26"/>
  <c r="L414" i="17" s="1"/>
  <c r="R39" i="26"/>
  <c r="L228" i="17" s="1"/>
  <c r="Q39" i="26"/>
  <c r="L352" i="17" s="1"/>
  <c r="P39" i="26"/>
  <c r="L321" i="17" s="1"/>
  <c r="L259"/>
  <c r="V38" i="26"/>
  <c r="S383" i="17" s="1"/>
  <c r="U38" i="26"/>
  <c r="T38"/>
  <c r="S38"/>
  <c r="R38"/>
  <c r="S228" i="17" s="1"/>
  <c r="Q38" i="26"/>
  <c r="P38"/>
  <c r="V37"/>
  <c r="U37"/>
  <c r="T37"/>
  <c r="S37"/>
  <c r="R37"/>
  <c r="Q37"/>
  <c r="P37"/>
  <c r="V36"/>
  <c r="J383" i="17" s="1"/>
  <c r="U36" i="26"/>
  <c r="T36"/>
  <c r="J445" i="17" s="1"/>
  <c r="S36" i="26"/>
  <c r="J414" i="17" s="1"/>
  <c r="R36" i="26"/>
  <c r="J228" i="17" s="1"/>
  <c r="Q36" i="26"/>
  <c r="J352" i="17" s="1"/>
  <c r="P36" i="26"/>
  <c r="J321" i="17" s="1"/>
  <c r="J290"/>
  <c r="J259"/>
  <c r="V35" i="26"/>
  <c r="R383" i="17" s="1"/>
  <c r="U35" i="26"/>
  <c r="T35"/>
  <c r="S35"/>
  <c r="R35"/>
  <c r="R228" i="17" s="1"/>
  <c r="Q35" i="26"/>
  <c r="P35"/>
  <c r="V34"/>
  <c r="U34"/>
  <c r="T34"/>
  <c r="S34"/>
  <c r="R34"/>
  <c r="Q34"/>
  <c r="P34"/>
  <c r="V33"/>
  <c r="H383" i="17" s="1"/>
  <c r="U33" i="26"/>
  <c r="T33"/>
  <c r="H445" i="17" s="1"/>
  <c r="S33" i="26"/>
  <c r="H414" i="17" s="1"/>
  <c r="R33" i="26"/>
  <c r="H228" i="17" s="1"/>
  <c r="Q33" i="26"/>
  <c r="H352" i="17" s="1"/>
  <c r="P33" i="26"/>
  <c r="H321" i="17" s="1"/>
  <c r="H290"/>
  <c r="H259"/>
  <c r="V32" i="26"/>
  <c r="Q383" i="17" s="1"/>
  <c r="U32" i="26"/>
  <c r="T32"/>
  <c r="S32"/>
  <c r="R32"/>
  <c r="Q32"/>
  <c r="P32"/>
  <c r="V31"/>
  <c r="U31"/>
  <c r="T31"/>
  <c r="S31"/>
  <c r="R31"/>
  <c r="Q31"/>
  <c r="P31"/>
  <c r="V30"/>
  <c r="U30"/>
  <c r="T30"/>
  <c r="S30"/>
  <c r="R30"/>
  <c r="Q30"/>
  <c r="P30"/>
  <c r="V29"/>
  <c r="U29"/>
  <c r="T29"/>
  <c r="S29"/>
  <c r="R29"/>
  <c r="P228" i="17" s="1"/>
  <c r="Q29" i="26"/>
  <c r="P29"/>
  <c r="V28"/>
  <c r="U28"/>
  <c r="T28"/>
  <c r="S28"/>
  <c r="R28"/>
  <c r="Q28"/>
  <c r="P28"/>
  <c r="V27"/>
  <c r="J376" i="19" s="1"/>
  <c r="U27" i="26"/>
  <c r="T27"/>
  <c r="J437" i="19" s="1"/>
  <c r="S27" i="26"/>
  <c r="J407" i="19" s="1"/>
  <c r="R27" i="26"/>
  <c r="J221" i="19" s="1"/>
  <c r="Q27" i="26"/>
  <c r="J345" i="19" s="1"/>
  <c r="P27" i="26"/>
  <c r="J314" i="19" s="1"/>
  <c r="J283"/>
  <c r="J252"/>
  <c r="V26" i="26"/>
  <c r="U26"/>
  <c r="T26"/>
  <c r="S26"/>
  <c r="R26"/>
  <c r="Q26"/>
  <c r="P26"/>
  <c r="V25"/>
  <c r="Q376" i="19" s="1"/>
  <c r="U25" i="26"/>
  <c r="T25"/>
  <c r="S25"/>
  <c r="R25"/>
  <c r="Q221" i="19" s="1"/>
  <c r="Q25" i="26"/>
  <c r="P25"/>
  <c r="V24"/>
  <c r="H376" i="19" s="1"/>
  <c r="U24" i="26"/>
  <c r="T24"/>
  <c r="H437" i="19" s="1"/>
  <c r="S24" i="26"/>
  <c r="H407" i="19" s="1"/>
  <c r="R24" i="26"/>
  <c r="H221" i="19" s="1"/>
  <c r="Q24" i="26"/>
  <c r="H345" i="19" s="1"/>
  <c r="P24" i="26"/>
  <c r="H314" i="19" s="1"/>
  <c r="H252"/>
  <c r="V23" i="26"/>
  <c r="U23"/>
  <c r="T23"/>
  <c r="S23"/>
  <c r="R23"/>
  <c r="Q23"/>
  <c r="P23"/>
  <c r="V22"/>
  <c r="P376" i="19" s="1"/>
  <c r="U22" i="26"/>
  <c r="T22"/>
  <c r="S22"/>
  <c r="R22"/>
  <c r="P221" i="19" s="1"/>
  <c r="Q22" i="26"/>
  <c r="P22"/>
  <c r="V21"/>
  <c r="F376" i="19" s="1"/>
  <c r="U21" i="26"/>
  <c r="T21"/>
  <c r="F437" i="19" s="1"/>
  <c r="S21" i="26"/>
  <c r="F407" i="19" s="1"/>
  <c r="R21" i="26"/>
  <c r="F221" i="19" s="1"/>
  <c r="D221" s="1"/>
  <c r="Q21" i="26"/>
  <c r="F345" i="19" s="1"/>
  <c r="P21" i="26"/>
  <c r="F314" i="19" s="1"/>
  <c r="F283"/>
  <c r="F252"/>
  <c r="V20" i="26"/>
  <c r="U20"/>
  <c r="T20"/>
  <c r="S20"/>
  <c r="R20"/>
  <c r="Q20"/>
  <c r="P20"/>
  <c r="V19"/>
  <c r="O376" i="19" s="1"/>
  <c r="U19" i="26"/>
  <c r="T19"/>
  <c r="S19"/>
  <c r="R19"/>
  <c r="Q19"/>
  <c r="P19"/>
  <c r="V18"/>
  <c r="B376" i="19" s="1"/>
  <c r="U18" i="26"/>
  <c r="T18"/>
  <c r="B437" i="19" s="1"/>
  <c r="S18" i="26"/>
  <c r="B407" i="19" s="1"/>
  <c r="R18" i="26"/>
  <c r="B221" i="19" s="1"/>
  <c r="Q18" i="26"/>
  <c r="B345" i="19" s="1"/>
  <c r="P18" i="26"/>
  <c r="B314" i="19" s="1"/>
  <c r="B283"/>
  <c r="B252"/>
  <c r="V17" i="26"/>
  <c r="U17"/>
  <c r="T17"/>
  <c r="S17"/>
  <c r="R17"/>
  <c r="Q17"/>
  <c r="P17"/>
  <c r="V16"/>
  <c r="U16"/>
  <c r="T16"/>
  <c r="S16"/>
  <c r="R16"/>
  <c r="Q16"/>
  <c r="P16"/>
  <c r="B259" i="17"/>
  <c r="V15" i="26"/>
  <c r="U15"/>
  <c r="T15"/>
  <c r="S15"/>
  <c r="R15"/>
  <c r="Q15"/>
  <c r="P15"/>
  <c r="V14"/>
  <c r="U14"/>
  <c r="T14"/>
  <c r="S14"/>
  <c r="R14"/>
  <c r="Q14"/>
  <c r="P14"/>
  <c r="V13"/>
  <c r="U13"/>
  <c r="T13"/>
  <c r="S13"/>
  <c r="R13"/>
  <c r="Q13"/>
  <c r="P13"/>
  <c r="AB296"/>
  <c r="X296"/>
  <c r="AC295"/>
  <c r="Y295"/>
  <c r="W295"/>
  <c r="AD294"/>
  <c r="Z294"/>
  <c r="X294"/>
  <c r="AE258"/>
  <c r="AA258"/>
  <c r="W258"/>
  <c r="AB257"/>
  <c r="X257"/>
  <c r="AC256"/>
  <c r="Y256"/>
  <c r="W256"/>
  <c r="AD220"/>
  <c r="AE219"/>
  <c r="W219"/>
  <c r="X218"/>
  <c r="Y182"/>
  <c r="Z181"/>
  <c r="X181"/>
  <c r="AE180"/>
  <c r="AA180"/>
  <c r="W180"/>
  <c r="X144"/>
  <c r="Y143"/>
  <c r="W105"/>
  <c r="X104"/>
  <c r="V68"/>
  <c r="U68"/>
  <c r="T68"/>
  <c r="S68"/>
  <c r="R68"/>
  <c r="Q68"/>
  <c r="P68"/>
  <c r="V67"/>
  <c r="P384" i="17" s="1"/>
  <c r="U67" i="26"/>
  <c r="T67"/>
  <c r="S67"/>
  <c r="R67"/>
  <c r="P229" i="17" s="1"/>
  <c r="Q67" i="26"/>
  <c r="P67"/>
  <c r="V66"/>
  <c r="U66"/>
  <c r="T66"/>
  <c r="S66"/>
  <c r="R66"/>
  <c r="Q66"/>
  <c r="P66"/>
  <c r="AN638"/>
  <c r="AM638"/>
  <c r="AL638"/>
  <c r="AK638"/>
  <c r="AJ638"/>
  <c r="AI638"/>
  <c r="AH638"/>
  <c r="AG638"/>
  <c r="AF638"/>
  <c r="AE638"/>
  <c r="AD638"/>
  <c r="AC638"/>
  <c r="AB638"/>
  <c r="AA638"/>
  <c r="Z638"/>
  <c r="Y638"/>
  <c r="X638"/>
  <c r="W638"/>
  <c r="AN637"/>
  <c r="AM637"/>
  <c r="AL637"/>
  <c r="AK637"/>
  <c r="AJ637"/>
  <c r="AI637"/>
  <c r="AH637"/>
  <c r="AG637"/>
  <c r="AF637"/>
  <c r="AE637"/>
  <c r="AD637"/>
  <c r="AC637"/>
  <c r="AB637"/>
  <c r="AA637"/>
  <c r="Z637"/>
  <c r="Y637"/>
  <c r="X637"/>
  <c r="W637"/>
  <c r="AN636"/>
  <c r="AM636"/>
  <c r="AL636"/>
  <c r="AK636"/>
  <c r="AJ636"/>
  <c r="AI636"/>
  <c r="AH636"/>
  <c r="AG636"/>
  <c r="AF636"/>
  <c r="AE636"/>
  <c r="AD636"/>
  <c r="AC636"/>
  <c r="AB636"/>
  <c r="AA636"/>
  <c r="Z636"/>
  <c r="Y636"/>
  <c r="X636"/>
  <c r="W636"/>
  <c r="AN629"/>
  <c r="AM629"/>
  <c r="AL629"/>
  <c r="AK629"/>
  <c r="AJ629"/>
  <c r="AI629"/>
  <c r="AH629"/>
  <c r="AG629"/>
  <c r="AF629"/>
  <c r="AN628"/>
  <c r="AM628"/>
  <c r="AL628"/>
  <c r="AK628"/>
  <c r="AJ628"/>
  <c r="AI628"/>
  <c r="AH628"/>
  <c r="AG628"/>
  <c r="AF628"/>
  <c r="AE628"/>
  <c r="AD628"/>
  <c r="AC628"/>
  <c r="AB628"/>
  <c r="AA628"/>
  <c r="Z628"/>
  <c r="Y628"/>
  <c r="X628"/>
  <c r="W628"/>
  <c r="AN627"/>
  <c r="AM627"/>
  <c r="AL627"/>
  <c r="AK627"/>
  <c r="AJ627"/>
  <c r="AI627"/>
  <c r="AH627"/>
  <c r="AG627"/>
  <c r="AF627"/>
  <c r="AE627"/>
  <c r="AD627"/>
  <c r="AC627"/>
  <c r="AB627"/>
  <c r="AA627"/>
  <c r="Z627"/>
  <c r="Y627"/>
  <c r="X627"/>
  <c r="W627"/>
  <c r="AN600"/>
  <c r="AM600"/>
  <c r="AL600"/>
  <c r="AK600"/>
  <c r="AJ600"/>
  <c r="AI600"/>
  <c r="AH600"/>
  <c r="AG600"/>
  <c r="AF600"/>
  <c r="AE600"/>
  <c r="AD600"/>
  <c r="AC600"/>
  <c r="AB600"/>
  <c r="AA600"/>
  <c r="Z600"/>
  <c r="Y600"/>
  <c r="X600"/>
  <c r="W600"/>
  <c r="AN599"/>
  <c r="AM599"/>
  <c r="AL599"/>
  <c r="AK599"/>
  <c r="AJ599"/>
  <c r="AI599"/>
  <c r="AH599"/>
  <c r="AG599"/>
  <c r="AF599"/>
  <c r="AE599"/>
  <c r="AD599"/>
  <c r="AC599"/>
  <c r="AB599"/>
  <c r="AA599"/>
  <c r="Z599"/>
  <c r="Y599"/>
  <c r="X599"/>
  <c r="W599"/>
  <c r="AN598"/>
  <c r="AM598"/>
  <c r="AL598"/>
  <c r="AK598"/>
  <c r="AJ598"/>
  <c r="AI598"/>
  <c r="AH598"/>
  <c r="AG598"/>
  <c r="AF598"/>
  <c r="AE598"/>
  <c r="AD598"/>
  <c r="AC598"/>
  <c r="AB598"/>
  <c r="AA598"/>
  <c r="Z598"/>
  <c r="Y598"/>
  <c r="X598"/>
  <c r="W598"/>
  <c r="AN591"/>
  <c r="AM591"/>
  <c r="AL591"/>
  <c r="AK591"/>
  <c r="AJ591"/>
  <c r="AI591"/>
  <c r="AH591"/>
  <c r="AG591"/>
  <c r="AF591"/>
  <c r="AN590"/>
  <c r="AM590"/>
  <c r="AL590"/>
  <c r="AK590"/>
  <c r="AJ590"/>
  <c r="AI590"/>
  <c r="AH590"/>
  <c r="AG590"/>
  <c r="AF590"/>
  <c r="AE590"/>
  <c r="AD590"/>
  <c r="AC590"/>
  <c r="AB590"/>
  <c r="AA590"/>
  <c r="Z590"/>
  <c r="Y590"/>
  <c r="X590"/>
  <c r="W590"/>
  <c r="AN589"/>
  <c r="AM589"/>
  <c r="AL589"/>
  <c r="AK589"/>
  <c r="AJ589"/>
  <c r="AI589"/>
  <c r="AH589"/>
  <c r="AG589"/>
  <c r="AF589"/>
  <c r="AE589"/>
  <c r="AD589"/>
  <c r="AC589"/>
  <c r="AB589"/>
  <c r="AA589"/>
  <c r="Z589"/>
  <c r="Y589"/>
  <c r="X589"/>
  <c r="W589"/>
  <c r="AN562"/>
  <c r="AM562"/>
  <c r="AL562"/>
  <c r="AK562"/>
  <c r="AJ562"/>
  <c r="AI562"/>
  <c r="AH562"/>
  <c r="AG562"/>
  <c r="AF562"/>
  <c r="AE562"/>
  <c r="AD562"/>
  <c r="AC562"/>
  <c r="AB562"/>
  <c r="AA562"/>
  <c r="Z562"/>
  <c r="Y562"/>
  <c r="X562"/>
  <c r="W562"/>
  <c r="AN561"/>
  <c r="AM561"/>
  <c r="AL561"/>
  <c r="AK561"/>
  <c r="AJ561"/>
  <c r="AI561"/>
  <c r="AH561"/>
  <c r="AG561"/>
  <c r="AF561"/>
  <c r="AE561"/>
  <c r="AD561"/>
  <c r="AC561"/>
  <c r="AB561"/>
  <c r="AA561"/>
  <c r="Z561"/>
  <c r="Y561"/>
  <c r="X561"/>
  <c r="W561"/>
  <c r="AN560"/>
  <c r="AM560"/>
  <c r="AL560"/>
  <c r="AK560"/>
  <c r="AJ560"/>
  <c r="AI560"/>
  <c r="AH560"/>
  <c r="AG560"/>
  <c r="AF560"/>
  <c r="AE560"/>
  <c r="AD560"/>
  <c r="AC560"/>
  <c r="AB560"/>
  <c r="AA560"/>
  <c r="Z560"/>
  <c r="Y560"/>
  <c r="X560"/>
  <c r="W560"/>
  <c r="AN553"/>
  <c r="AM553"/>
  <c r="AL553"/>
  <c r="AK553"/>
  <c r="AJ553"/>
  <c r="AI553"/>
  <c r="AH553"/>
  <c r="AG553"/>
  <c r="AF553"/>
  <c r="AN552"/>
  <c r="AM552"/>
  <c r="AL552"/>
  <c r="AK552"/>
  <c r="AJ552"/>
  <c r="AI552"/>
  <c r="AH552"/>
  <c r="AG552"/>
  <c r="AF552"/>
  <c r="AE552"/>
  <c r="AD552"/>
  <c r="AC552"/>
  <c r="AB552"/>
  <c r="AA552"/>
  <c r="Z552"/>
  <c r="Y552"/>
  <c r="X552"/>
  <c r="W552"/>
  <c r="AN551"/>
  <c r="AM551"/>
  <c r="AL551"/>
  <c r="AK551"/>
  <c r="AJ551"/>
  <c r="AI551"/>
  <c r="AH551"/>
  <c r="AG551"/>
  <c r="AF551"/>
  <c r="AE551"/>
  <c r="AD551"/>
  <c r="AC551"/>
  <c r="AB551"/>
  <c r="AA551"/>
  <c r="Z551"/>
  <c r="Y551"/>
  <c r="X551"/>
  <c r="W551"/>
  <c r="AN524"/>
  <c r="AM524"/>
  <c r="AL524"/>
  <c r="AK524"/>
  <c r="AJ524"/>
  <c r="AI524"/>
  <c r="AH524"/>
  <c r="AG524"/>
  <c r="AF524"/>
  <c r="AE524"/>
  <c r="AD524"/>
  <c r="AC524"/>
  <c r="AB524"/>
  <c r="AA524"/>
  <c r="Z524"/>
  <c r="Y524"/>
  <c r="X524"/>
  <c r="W524"/>
  <c r="AN523"/>
  <c r="AM523"/>
  <c r="AL523"/>
  <c r="AK523"/>
  <c r="AJ523"/>
  <c r="AI523"/>
  <c r="AH523"/>
  <c r="AG523"/>
  <c r="AF523"/>
  <c r="AE523"/>
  <c r="AD523"/>
  <c r="AC523"/>
  <c r="AB523"/>
  <c r="AA523"/>
  <c r="Z523"/>
  <c r="Y523"/>
  <c r="X523"/>
  <c r="W523"/>
  <c r="AN522"/>
  <c r="AM522"/>
  <c r="AL522"/>
  <c r="AK522"/>
  <c r="AJ522"/>
  <c r="AI522"/>
  <c r="AH522"/>
  <c r="AG522"/>
  <c r="AF522"/>
  <c r="AE522"/>
  <c r="AD522"/>
  <c r="AC522"/>
  <c r="AB522"/>
  <c r="AA522"/>
  <c r="Z522"/>
  <c r="Y522"/>
  <c r="X522"/>
  <c r="W522"/>
  <c r="AN515"/>
  <c r="AM515"/>
  <c r="AL515"/>
  <c r="AK515"/>
  <c r="AJ515"/>
  <c r="AI515"/>
  <c r="AH515"/>
  <c r="AG515"/>
  <c r="AF515"/>
  <c r="AN514"/>
  <c r="AM514"/>
  <c r="AL514"/>
  <c r="AK514"/>
  <c r="AJ514"/>
  <c r="AI514"/>
  <c r="AH514"/>
  <c r="AG514"/>
  <c r="AF514"/>
  <c r="AE514"/>
  <c r="AD514"/>
  <c r="AC514"/>
  <c r="AB514"/>
  <c r="AA514"/>
  <c r="Z514"/>
  <c r="Y514"/>
  <c r="X514"/>
  <c r="W514"/>
  <c r="AN513"/>
  <c r="AM513"/>
  <c r="AL513"/>
  <c r="AK513"/>
  <c r="AJ513"/>
  <c r="AI513"/>
  <c r="AH513"/>
  <c r="AG513"/>
  <c r="AF513"/>
  <c r="AE513"/>
  <c r="AD513"/>
  <c r="AC513"/>
  <c r="AB513"/>
  <c r="AA513"/>
  <c r="Z513"/>
  <c r="Y513"/>
  <c r="X513"/>
  <c r="W513"/>
  <c r="AN486"/>
  <c r="AM486"/>
  <c r="AL486"/>
  <c r="AK486"/>
  <c r="AJ486"/>
  <c r="AI486"/>
  <c r="AH486"/>
  <c r="AG486"/>
  <c r="AF486"/>
  <c r="AE486"/>
  <c r="AD486"/>
  <c r="AC486"/>
  <c r="AB486"/>
  <c r="AA486"/>
  <c r="Z486"/>
  <c r="Y486"/>
  <c r="X486"/>
  <c r="W486"/>
  <c r="AN485"/>
  <c r="AM485"/>
  <c r="AL485"/>
  <c r="AK485"/>
  <c r="AJ485"/>
  <c r="AI485"/>
  <c r="AH485"/>
  <c r="AG485"/>
  <c r="AF485"/>
  <c r="AE485"/>
  <c r="AD485"/>
  <c r="AC485"/>
  <c r="AB485"/>
  <c r="AA485"/>
  <c r="Z485"/>
  <c r="Y485"/>
  <c r="X485"/>
  <c r="W485"/>
  <c r="AN484"/>
  <c r="AM484"/>
  <c r="AL484"/>
  <c r="AK484"/>
  <c r="AJ484"/>
  <c r="AI484"/>
  <c r="AH484"/>
  <c r="AG484"/>
  <c r="AF484"/>
  <c r="AE484"/>
  <c r="AD484"/>
  <c r="AC484"/>
  <c r="AB484"/>
  <c r="AA484"/>
  <c r="Z484"/>
  <c r="Y484"/>
  <c r="X484"/>
  <c r="W484"/>
  <c r="AN477"/>
  <c r="AM477"/>
  <c r="AL477"/>
  <c r="AK477"/>
  <c r="AJ477"/>
  <c r="AI477"/>
  <c r="AH477"/>
  <c r="AG477"/>
  <c r="AF477"/>
  <c r="AN476"/>
  <c r="AM476"/>
  <c r="AL476"/>
  <c r="AK476"/>
  <c r="AJ476"/>
  <c r="AI476"/>
  <c r="AH476"/>
  <c r="AG476"/>
  <c r="AF476"/>
  <c r="AE476"/>
  <c r="AD476"/>
  <c r="AC476"/>
  <c r="AB476"/>
  <c r="AA476"/>
  <c r="Z476"/>
  <c r="Y476"/>
  <c r="X476"/>
  <c r="W476"/>
  <c r="AN475"/>
  <c r="AM475"/>
  <c r="AL475"/>
  <c r="AK475"/>
  <c r="AJ475"/>
  <c r="AI475"/>
  <c r="AH475"/>
  <c r="AG475"/>
  <c r="AF475"/>
  <c r="AE475"/>
  <c r="AD475"/>
  <c r="AC475"/>
  <c r="AB475"/>
  <c r="AA475"/>
  <c r="Z475"/>
  <c r="Y475"/>
  <c r="X475"/>
  <c r="W475"/>
  <c r="AM448"/>
  <c r="AK448"/>
  <c r="AI448"/>
  <c r="AG448"/>
  <c r="AE448"/>
  <c r="AD448"/>
  <c r="AC448"/>
  <c r="AB448"/>
  <c r="AA448"/>
  <c r="Z448"/>
  <c r="Y448"/>
  <c r="X448"/>
  <c r="W448"/>
  <c r="AN447"/>
  <c r="AM447"/>
  <c r="AL447"/>
  <c r="AK447"/>
  <c r="AJ447"/>
  <c r="AI447"/>
  <c r="AH447"/>
  <c r="AG447"/>
  <c r="AF447"/>
  <c r="AE447"/>
  <c r="AD447"/>
  <c r="AC447"/>
  <c r="AB447"/>
  <c r="AA447"/>
  <c r="Z447"/>
  <c r="Y447"/>
  <c r="X447"/>
  <c r="W447"/>
  <c r="AN446"/>
  <c r="AM446"/>
  <c r="AL446"/>
  <c r="AK446"/>
  <c r="AJ446"/>
  <c r="AI446"/>
  <c r="AH446"/>
  <c r="AG446"/>
  <c r="AF446"/>
  <c r="AE446"/>
  <c r="AD446"/>
  <c r="AC446"/>
  <c r="AB446"/>
  <c r="AA446"/>
  <c r="Z446"/>
  <c r="Y446"/>
  <c r="X446"/>
  <c r="W446"/>
  <c r="AN439"/>
  <c r="AM439"/>
  <c r="AK439"/>
  <c r="AI439"/>
  <c r="AG439"/>
  <c r="AN438"/>
  <c r="AL438"/>
  <c r="AJ438"/>
  <c r="AH438"/>
  <c r="AF438"/>
  <c r="AD438"/>
  <c r="AB438"/>
  <c r="Z438"/>
  <c r="X438"/>
  <c r="AN437"/>
  <c r="AL437"/>
  <c r="AJ437"/>
  <c r="AH437"/>
  <c r="AF437"/>
  <c r="AE437"/>
  <c r="AD437"/>
  <c r="AB437"/>
  <c r="Z437"/>
  <c r="Y437"/>
  <c r="X437"/>
  <c r="W437"/>
  <c r="AN410"/>
  <c r="AL410"/>
  <c r="AJ410"/>
  <c r="AH410"/>
  <c r="AF410"/>
  <c r="AD410"/>
  <c r="AB410"/>
  <c r="Z410"/>
  <c r="X410"/>
  <c r="AN409"/>
  <c r="AL409"/>
  <c r="AJ409"/>
  <c r="AH409"/>
  <c r="AF409"/>
  <c r="AD409"/>
  <c r="AB409"/>
  <c r="Z409"/>
  <c r="X409"/>
  <c r="AN408"/>
  <c r="AL408"/>
  <c r="AJ408"/>
  <c r="AH408"/>
  <c r="AF408"/>
  <c r="AD408"/>
  <c r="AB408"/>
  <c r="Z408"/>
  <c r="X408"/>
  <c r="AN401"/>
  <c r="AL401"/>
  <c r="AJ401"/>
  <c r="AH401"/>
  <c r="AF401"/>
  <c r="AM400"/>
  <c r="AK400"/>
  <c r="AI400"/>
  <c r="AG400"/>
  <c r="AE400"/>
  <c r="AC400"/>
  <c r="AA400"/>
  <c r="Y400"/>
  <c r="W400"/>
  <c r="AM399"/>
  <c r="AK399"/>
  <c r="AI399"/>
  <c r="AG399"/>
  <c r="AE399"/>
  <c r="AC399"/>
  <c r="AA399"/>
  <c r="Y399"/>
  <c r="W399"/>
  <c r="AM372"/>
  <c r="AK372"/>
  <c r="AI372"/>
  <c r="AG372"/>
  <c r="AE372"/>
  <c r="AC372"/>
  <c r="AA372"/>
  <c r="Y372"/>
  <c r="W372"/>
  <c r="AM371"/>
  <c r="AK371"/>
  <c r="AI371"/>
  <c r="AG371"/>
  <c r="AE371"/>
  <c r="AC371"/>
  <c r="AA371"/>
  <c r="Y371"/>
  <c r="W371"/>
  <c r="AM370"/>
  <c r="AK370"/>
  <c r="AI370"/>
  <c r="AG370"/>
  <c r="AE370"/>
  <c r="AC370"/>
  <c r="AA370"/>
  <c r="Y370"/>
  <c r="X370"/>
  <c r="W370"/>
  <c r="AN363"/>
  <c r="AM363"/>
  <c r="AL363"/>
  <c r="AK363"/>
  <c r="AJ363"/>
  <c r="AI363"/>
  <c r="AH363"/>
  <c r="AG363"/>
  <c r="AF363"/>
  <c r="AN362"/>
  <c r="AM362"/>
  <c r="AL362"/>
  <c r="AK362"/>
  <c r="AJ362"/>
  <c r="AI362"/>
  <c r="AH362"/>
  <c r="AG362"/>
  <c r="AF362"/>
  <c r="AE362"/>
  <c r="AD362"/>
  <c r="AC362"/>
  <c r="AB362"/>
  <c r="AA362"/>
  <c r="Z362"/>
  <c r="Y362"/>
  <c r="X362"/>
  <c r="W362"/>
  <c r="AN361"/>
  <c r="AM361"/>
  <c r="AL361"/>
  <c r="AK361"/>
  <c r="AJ361"/>
  <c r="AI361"/>
  <c r="AH361"/>
  <c r="AG361"/>
  <c r="AF361"/>
  <c r="AE361"/>
  <c r="AD361"/>
  <c r="AC361"/>
  <c r="AB361"/>
  <c r="AA361"/>
  <c r="Z361"/>
  <c r="Y361"/>
  <c r="X361"/>
  <c r="W361"/>
  <c r="AN334"/>
  <c r="AM334"/>
  <c r="AL334"/>
  <c r="AK334"/>
  <c r="AJ334"/>
  <c r="AI334"/>
  <c r="AH334"/>
  <c r="AG334"/>
  <c r="AF334"/>
  <c r="AE334"/>
  <c r="AD334"/>
  <c r="AC334"/>
  <c r="AB334"/>
  <c r="AA334"/>
  <c r="Z334"/>
  <c r="Y334"/>
  <c r="X334"/>
  <c r="W334"/>
  <c r="AN333"/>
  <c r="AM333"/>
  <c r="AL333"/>
  <c r="AK333"/>
  <c r="AJ333"/>
  <c r="AI333"/>
  <c r="AH333"/>
  <c r="AG333"/>
  <c r="AF333"/>
  <c r="AE333"/>
  <c r="AD333"/>
  <c r="AC333"/>
  <c r="AB333"/>
  <c r="AA333"/>
  <c r="Z333"/>
  <c r="Y333"/>
  <c r="X333"/>
  <c r="W333"/>
  <c r="AN332"/>
  <c r="AM332"/>
  <c r="AL332"/>
  <c r="AK332"/>
  <c r="AJ332"/>
  <c r="AI332"/>
  <c r="AH332"/>
  <c r="AG332"/>
  <c r="AF332"/>
  <c r="AE332"/>
  <c r="AD332"/>
  <c r="AC332"/>
  <c r="AB332"/>
  <c r="AA332"/>
  <c r="Z332"/>
  <c r="Y332"/>
  <c r="X332"/>
  <c r="W332"/>
  <c r="AN325"/>
  <c r="AM325"/>
  <c r="AL325"/>
  <c r="AK325"/>
  <c r="AJ325"/>
  <c r="AI325"/>
  <c r="AH325"/>
  <c r="AG325"/>
  <c r="AF325"/>
  <c r="AN324"/>
  <c r="AM324"/>
  <c r="AL324"/>
  <c r="AK324"/>
  <c r="AJ324"/>
  <c r="AI324"/>
  <c r="AH324"/>
  <c r="AG324"/>
  <c r="AF324"/>
  <c r="AE324"/>
  <c r="AD324"/>
  <c r="AC324"/>
  <c r="AB324"/>
  <c r="AA324"/>
  <c r="Z324"/>
  <c r="Y324"/>
  <c r="X324"/>
  <c r="W324"/>
  <c r="AN323"/>
  <c r="AM323"/>
  <c r="AL323"/>
  <c r="AK323"/>
  <c r="AJ323"/>
  <c r="AI323"/>
  <c r="AH323"/>
  <c r="AG323"/>
  <c r="AF323"/>
  <c r="AE323"/>
  <c r="AD323"/>
  <c r="AC323"/>
  <c r="AB323"/>
  <c r="AA323"/>
  <c r="Z323"/>
  <c r="Y323"/>
  <c r="X323"/>
  <c r="W323"/>
  <c r="AN296"/>
  <c r="AM296"/>
  <c r="AL296"/>
  <c r="AK296"/>
  <c r="AJ296"/>
  <c r="AI296"/>
  <c r="AH296"/>
  <c r="AG296"/>
  <c r="AF296"/>
  <c r="AN295"/>
  <c r="AM295"/>
  <c r="AL295"/>
  <c r="AK295"/>
  <c r="AJ295"/>
  <c r="AI295"/>
  <c r="AH295"/>
  <c r="AG295"/>
  <c r="AF295"/>
  <c r="AN294"/>
  <c r="AM294"/>
  <c r="AL294"/>
  <c r="AK294"/>
  <c r="AJ294"/>
  <c r="AI294"/>
  <c r="AH294"/>
  <c r="AG294"/>
  <c r="AF294"/>
  <c r="AN287"/>
  <c r="AM287"/>
  <c r="AL287"/>
  <c r="AK287"/>
  <c r="AJ287"/>
  <c r="AI287"/>
  <c r="AH287"/>
  <c r="AG287"/>
  <c r="AF287"/>
  <c r="AN286"/>
  <c r="AM286"/>
  <c r="AL286"/>
  <c r="AK286"/>
  <c r="AJ286"/>
  <c r="AI286"/>
  <c r="AH286"/>
  <c r="AG286"/>
  <c r="AF286"/>
  <c r="AE286"/>
  <c r="AD286"/>
  <c r="AC286"/>
  <c r="AB286"/>
  <c r="AA286"/>
  <c r="Z286"/>
  <c r="Y286"/>
  <c r="X286"/>
  <c r="W286"/>
  <c r="AN285"/>
  <c r="AM285"/>
  <c r="AL285"/>
  <c r="AK285"/>
  <c r="AJ285"/>
  <c r="AI285"/>
  <c r="AH285"/>
  <c r="AG285"/>
  <c r="AF285"/>
  <c r="AE285"/>
  <c r="AD285"/>
  <c r="AC285"/>
  <c r="AB285"/>
  <c r="AA285"/>
  <c r="Z285"/>
  <c r="Y285"/>
  <c r="X285"/>
  <c r="W285"/>
  <c r="AN258"/>
  <c r="AM258"/>
  <c r="AL258"/>
  <c r="AK258"/>
  <c r="AJ258"/>
  <c r="AI258"/>
  <c r="AH258"/>
  <c r="AG258"/>
  <c r="AF258"/>
  <c r="AN257"/>
  <c r="AM257"/>
  <c r="AL257"/>
  <c r="AK257"/>
  <c r="AJ257"/>
  <c r="AI257"/>
  <c r="AH257"/>
  <c r="AG257"/>
  <c r="AF257"/>
  <c r="AN256"/>
  <c r="AM256"/>
  <c r="AL256"/>
  <c r="AK256"/>
  <c r="AJ256"/>
  <c r="AI256"/>
  <c r="AH256"/>
  <c r="AG256"/>
  <c r="AF256"/>
  <c r="AN249"/>
  <c r="AM249"/>
  <c r="AL249"/>
  <c r="AK249"/>
  <c r="AJ249"/>
  <c r="AI249"/>
  <c r="AH249"/>
  <c r="AG249"/>
  <c r="AF249"/>
  <c r="AN248"/>
  <c r="AM248"/>
  <c r="AL248"/>
  <c r="AJ248"/>
  <c r="AI248"/>
  <c r="AH248"/>
  <c r="AG248"/>
  <c r="AF248"/>
  <c r="AE248"/>
  <c r="AD248"/>
  <c r="AC248"/>
  <c r="AB248"/>
  <c r="AA248"/>
  <c r="Z248"/>
  <c r="Y248"/>
  <c r="X248"/>
  <c r="W248"/>
  <c r="AN247"/>
  <c r="AM247"/>
  <c r="AL247"/>
  <c r="AK247"/>
  <c r="AJ247"/>
  <c r="AI247"/>
  <c r="AH247"/>
  <c r="AG247"/>
  <c r="AF247"/>
  <c r="AE247"/>
  <c r="AD247"/>
  <c r="AC247"/>
  <c r="AB247"/>
  <c r="AA247"/>
  <c r="Z247"/>
  <c r="Y247"/>
  <c r="X247"/>
  <c r="W247"/>
  <c r="AN220"/>
  <c r="AL220"/>
  <c r="AJ220"/>
  <c r="AH220"/>
  <c r="AG220"/>
  <c r="AF220"/>
  <c r="AM219"/>
  <c r="AK219"/>
  <c r="AI219"/>
  <c r="AG219"/>
  <c r="AF219"/>
  <c r="AN218"/>
  <c r="AL218"/>
  <c r="AJ218"/>
  <c r="AH218"/>
  <c r="AG218"/>
  <c r="AF218"/>
  <c r="AM211"/>
  <c r="AK211"/>
  <c r="AI211"/>
  <c r="AG211"/>
  <c r="AF211"/>
  <c r="AN210"/>
  <c r="AL210"/>
  <c r="AJ210"/>
  <c r="AH210"/>
  <c r="AG210"/>
  <c r="AF210"/>
  <c r="AD210"/>
  <c r="AB210"/>
  <c r="Z210"/>
  <c r="X210"/>
  <c r="W210"/>
  <c r="AN209"/>
  <c r="AL209"/>
  <c r="AJ209"/>
  <c r="AH209"/>
  <c r="AG209"/>
  <c r="AF209"/>
  <c r="AD209"/>
  <c r="AB209"/>
  <c r="Z209"/>
  <c r="X209"/>
  <c r="W209"/>
  <c r="AN182"/>
  <c r="AL182"/>
  <c r="AJ182"/>
  <c r="AH182"/>
  <c r="AG182"/>
  <c r="AF182"/>
  <c r="AM181"/>
  <c r="AK181"/>
  <c r="AI181"/>
  <c r="AG181"/>
  <c r="AF181"/>
  <c r="AN180"/>
  <c r="AL180"/>
  <c r="AJ180"/>
  <c r="AH180"/>
  <c r="AG180"/>
  <c r="AF180"/>
  <c r="AM173"/>
  <c r="AK173"/>
  <c r="AI173"/>
  <c r="AG173"/>
  <c r="AF173"/>
  <c r="AN172"/>
  <c r="AL172"/>
  <c r="AJ172"/>
  <c r="AH172"/>
  <c r="AG172"/>
  <c r="AF172"/>
  <c r="AD172"/>
  <c r="AB172"/>
  <c r="Z172"/>
  <c r="X172"/>
  <c r="W172"/>
  <c r="AN171"/>
  <c r="AL171"/>
  <c r="AJ171"/>
  <c r="AH171"/>
  <c r="AG171"/>
  <c r="AF171"/>
  <c r="AD171"/>
  <c r="AB171"/>
  <c r="Z171"/>
  <c r="X171"/>
  <c r="W171"/>
  <c r="AN144"/>
  <c r="AL144"/>
  <c r="AJ144"/>
  <c r="AH144"/>
  <c r="AG144"/>
  <c r="AF144"/>
  <c r="AM143"/>
  <c r="AK143"/>
  <c r="AI143"/>
  <c r="AG143"/>
  <c r="AF143"/>
  <c r="AN142"/>
  <c r="AL142"/>
  <c r="AJ142"/>
  <c r="AH142"/>
  <c r="AG142"/>
  <c r="AF142"/>
  <c r="AM135"/>
  <c r="AK135"/>
  <c r="AI135"/>
  <c r="AG135"/>
  <c r="AF135"/>
  <c r="AN134"/>
  <c r="AL134"/>
  <c r="AJ134"/>
  <c r="AH134"/>
  <c r="AG134"/>
  <c r="AF134"/>
  <c r="AD134"/>
  <c r="AB134"/>
  <c r="Z134"/>
  <c r="X134"/>
  <c r="W134"/>
  <c r="AN133"/>
  <c r="AL133"/>
  <c r="AJ133"/>
  <c r="AH133"/>
  <c r="AG133"/>
  <c r="AF133"/>
  <c r="AD133"/>
  <c r="AB133"/>
  <c r="Z133"/>
  <c r="X133"/>
  <c r="W133"/>
  <c r="AN106"/>
  <c r="AJ106"/>
  <c r="AF106"/>
  <c r="AK105"/>
  <c r="AG105"/>
  <c r="AL104"/>
  <c r="AH104"/>
  <c r="AF104"/>
  <c r="AM97"/>
  <c r="AI97"/>
  <c r="AG97"/>
  <c r="AN96"/>
  <c r="AJ96"/>
  <c r="AF96"/>
  <c r="AB96"/>
  <c r="X96"/>
  <c r="AL95"/>
  <c r="AH95"/>
  <c r="AF95"/>
  <c r="AD95"/>
  <c r="Z95"/>
  <c r="X95"/>
  <c r="V77"/>
  <c r="L384" i="17" s="1"/>
  <c r="V71" i="26"/>
  <c r="H384" i="17" s="1"/>
  <c r="V74" i="26"/>
  <c r="J384" i="17" s="1"/>
  <c r="U77" i="26"/>
  <c r="U71"/>
  <c r="U74"/>
  <c r="T77"/>
  <c r="L446" i="17" s="1"/>
  <c r="T71" i="26"/>
  <c r="H446" i="17" s="1"/>
  <c r="T74" i="26"/>
  <c r="J446" i="17" s="1"/>
  <c r="S77" i="26"/>
  <c r="L415" i="17" s="1"/>
  <c r="S71" i="26"/>
  <c r="H415" i="17" s="1"/>
  <c r="S74" i="26"/>
  <c r="J415" i="17" s="1"/>
  <c r="R77" i="26"/>
  <c r="L229" i="17" s="1"/>
  <c r="R71" i="26"/>
  <c r="H229" i="17" s="1"/>
  <c r="R74" i="26"/>
  <c r="J229" i="17" s="1"/>
  <c r="Q77" i="26"/>
  <c r="L353" i="17" s="1"/>
  <c r="Q71" i="26"/>
  <c r="H353" i="17" s="1"/>
  <c r="Q74" i="26"/>
  <c r="J353" i="17" s="1"/>
  <c r="P77" i="26"/>
  <c r="L322" i="17" s="1"/>
  <c r="P71" i="26"/>
  <c r="H322" i="17" s="1"/>
  <c r="P74" i="26"/>
  <c r="J322" i="17" s="1"/>
  <c r="L291"/>
  <c r="H291"/>
  <c r="J291"/>
  <c r="L260"/>
  <c r="H260"/>
  <c r="J260"/>
  <c r="V76" i="26"/>
  <c r="S384" i="17" s="1"/>
  <c r="V70" i="26"/>
  <c r="Q384" i="17" s="1"/>
  <c r="V73" i="26"/>
  <c r="R384" i="17" s="1"/>
  <c r="U76" i="26"/>
  <c r="U70"/>
  <c r="U73"/>
  <c r="T76"/>
  <c r="T70"/>
  <c r="T73"/>
  <c r="S76"/>
  <c r="S70"/>
  <c r="S73"/>
  <c r="R76"/>
  <c r="S229" i="17" s="1"/>
  <c r="R70" i="26"/>
  <c r="Q229" i="17" s="1"/>
  <c r="R73" i="26"/>
  <c r="R229" i="17" s="1"/>
  <c r="Q76" i="26"/>
  <c r="Q70"/>
  <c r="Q73"/>
  <c r="P76"/>
  <c r="P70"/>
  <c r="P73"/>
  <c r="AF67"/>
  <c r="V75"/>
  <c r="V69"/>
  <c r="V72"/>
  <c r="U75"/>
  <c r="U69"/>
  <c r="U72"/>
  <c r="T75"/>
  <c r="T69"/>
  <c r="T72"/>
  <c r="S75"/>
  <c r="S69"/>
  <c r="S72"/>
  <c r="R75"/>
  <c r="R69"/>
  <c r="R72"/>
  <c r="Q75"/>
  <c r="Q69"/>
  <c r="Q72"/>
  <c r="P75"/>
  <c r="P69"/>
  <c r="P72"/>
  <c r="V59"/>
  <c r="F377" i="19" s="1"/>
  <c r="V62" i="26"/>
  <c r="H377" i="19" s="1"/>
  <c r="V65" i="26"/>
  <c r="J377" i="19" s="1"/>
  <c r="U59" i="26"/>
  <c r="U62"/>
  <c r="U65"/>
  <c r="T59"/>
  <c r="F438" i="19" s="1"/>
  <c r="T62" i="26"/>
  <c r="H438" i="19" s="1"/>
  <c r="T65" i="26"/>
  <c r="J438" i="19" s="1"/>
  <c r="S59" i="26"/>
  <c r="F408" i="19" s="1"/>
  <c r="S62" i="26"/>
  <c r="H408" i="19" s="1"/>
  <c r="S65" i="26"/>
  <c r="J408" i="19" s="1"/>
  <c r="R59" i="26"/>
  <c r="F222" i="19" s="1"/>
  <c r="R62" i="26"/>
  <c r="H222" i="19" s="1"/>
  <c r="R65" i="26"/>
  <c r="J222" i="19" s="1"/>
  <c r="Q59" i="26"/>
  <c r="F346" i="19" s="1"/>
  <c r="Q62" i="26"/>
  <c r="H346" i="19" s="1"/>
  <c r="Q65" i="26"/>
  <c r="J346" i="19" s="1"/>
  <c r="P59" i="26"/>
  <c r="F315" i="19" s="1"/>
  <c r="P62" i="26"/>
  <c r="H315" i="19" s="1"/>
  <c r="P65" i="26"/>
  <c r="J315" i="19" s="1"/>
  <c r="F284"/>
  <c r="H284"/>
  <c r="J284"/>
  <c r="F253"/>
  <c r="H253"/>
  <c r="J253"/>
  <c r="V58" i="26"/>
  <c r="V61"/>
  <c r="V64"/>
  <c r="U58"/>
  <c r="U61"/>
  <c r="U64"/>
  <c r="T58"/>
  <c r="T61"/>
  <c r="T64"/>
  <c r="S58"/>
  <c r="S61"/>
  <c r="S64"/>
  <c r="R58"/>
  <c r="R61"/>
  <c r="R64"/>
  <c r="Q58"/>
  <c r="Q61"/>
  <c r="Q64"/>
  <c r="P58"/>
  <c r="P61"/>
  <c r="P64"/>
  <c r="V57"/>
  <c r="O377" i="19" s="1"/>
  <c r="V60" i="26"/>
  <c r="P377" i="19" s="1"/>
  <c r="V63" i="26"/>
  <c r="Q377" i="19" s="1"/>
  <c r="U57" i="26"/>
  <c r="U60"/>
  <c r="U63"/>
  <c r="T57"/>
  <c r="T60"/>
  <c r="T63"/>
  <c r="S57"/>
  <c r="S60"/>
  <c r="S63"/>
  <c r="R57"/>
  <c r="O222" i="19" s="1"/>
  <c r="R60" i="26"/>
  <c r="P222" i="19" s="1"/>
  <c r="R63" i="26"/>
  <c r="Q222" i="19" s="1"/>
  <c r="Q57" i="26"/>
  <c r="Q60"/>
  <c r="Q63"/>
  <c r="P57"/>
  <c r="P60"/>
  <c r="P63"/>
  <c r="AG28"/>
  <c r="AI28"/>
  <c r="AM28"/>
  <c r="AJ29"/>
  <c r="AN29"/>
  <c r="AK30"/>
  <c r="AF29"/>
  <c r="AF28"/>
  <c r="AH19"/>
  <c r="AL19"/>
  <c r="AH20"/>
  <c r="AL20"/>
  <c r="AI21"/>
  <c r="AM21"/>
  <c r="AF20"/>
  <c r="AF19"/>
  <c r="W20"/>
  <c r="Z19"/>
  <c r="AD19"/>
  <c r="AA20"/>
  <c r="AE20"/>
  <c r="X19"/>
  <c r="V80"/>
  <c r="U80"/>
  <c r="T80"/>
  <c r="S80"/>
  <c r="R80"/>
  <c r="F45" i="18" s="1"/>
  <c r="Q80" i="26"/>
  <c r="E45" i="18" s="1"/>
  <c r="P80" i="26"/>
  <c r="D45" i="18" s="1"/>
  <c r="C45"/>
  <c r="B45"/>
  <c r="V79" i="26"/>
  <c r="U79"/>
  <c r="T79"/>
  <c r="S79"/>
  <c r="R79"/>
  <c r="Q79"/>
  <c r="P79"/>
  <c r="V78"/>
  <c r="U78"/>
  <c r="T78"/>
  <c r="S78"/>
  <c r="R78"/>
  <c r="Q78"/>
  <c r="P78"/>
  <c r="V56"/>
  <c r="B377" i="19" s="1"/>
  <c r="U56" i="26"/>
  <c r="T56"/>
  <c r="B438" i="19" s="1"/>
  <c r="S56" i="26"/>
  <c r="B408" i="19" s="1"/>
  <c r="R56" i="26"/>
  <c r="B222" i="19" s="1"/>
  <c r="Q56" i="26"/>
  <c r="B346" i="19" s="1"/>
  <c r="P56" i="26"/>
  <c r="B315" i="19" s="1"/>
  <c r="B284"/>
  <c r="B253"/>
  <c r="V55" i="26"/>
  <c r="U55"/>
  <c r="T55"/>
  <c r="S55"/>
  <c r="R55"/>
  <c r="Q55"/>
  <c r="P55"/>
  <c r="V54"/>
  <c r="B384" i="17" s="1"/>
  <c r="U54" i="26"/>
  <c r="T54"/>
  <c r="B446" i="17" s="1"/>
  <c r="S54" i="26"/>
  <c r="B415" i="17" s="1"/>
  <c r="R54" i="26"/>
  <c r="B229" i="17" s="1"/>
  <c r="Q54" i="26"/>
  <c r="B353" i="17" s="1"/>
  <c r="P54" i="26"/>
  <c r="B322" i="17" s="1"/>
  <c r="B291"/>
  <c r="B260"/>
  <c r="V53" i="26"/>
  <c r="U53"/>
  <c r="T53"/>
  <c r="S53"/>
  <c r="R53"/>
  <c r="Q53"/>
  <c r="P53"/>
  <c r="V52"/>
  <c r="U52"/>
  <c r="T52"/>
  <c r="S52"/>
  <c r="R52"/>
  <c r="Q52"/>
  <c r="P52"/>
  <c r="V51"/>
  <c r="U51"/>
  <c r="T51"/>
  <c r="S51"/>
  <c r="R51"/>
  <c r="Q51"/>
  <c r="P51"/>
  <c r="EK398" i="27"/>
  <c r="EL398"/>
  <c r="EM398" s="1"/>
  <c r="EH398"/>
  <c r="EI398"/>
  <c r="EJ398" s="1"/>
  <c r="EE398"/>
  <c r="EF398"/>
  <c r="EB398"/>
  <c r="EC398"/>
  <c r="ED398" s="1"/>
  <c r="DY398"/>
  <c r="EA398" s="1"/>
  <c r="DZ398"/>
  <c r="DV398"/>
  <c r="DW398"/>
  <c r="EK397"/>
  <c r="EL397"/>
  <c r="EH397"/>
  <c r="EI397"/>
  <c r="EE397"/>
  <c r="EF397"/>
  <c r="EB397"/>
  <c r="EC397"/>
  <c r="DY397"/>
  <c r="DZ397"/>
  <c r="DV397"/>
  <c r="DW397"/>
  <c r="DX397"/>
  <c r="EK396"/>
  <c r="EL396"/>
  <c r="EH396"/>
  <c r="EI396"/>
  <c r="EJ396" s="1"/>
  <c r="EE396"/>
  <c r="EF396"/>
  <c r="EG396" s="1"/>
  <c r="EB396"/>
  <c r="EC396"/>
  <c r="ED396" s="1"/>
  <c r="DY396"/>
  <c r="DZ396"/>
  <c r="EA396" s="1"/>
  <c r="DV396"/>
  <c r="DW396"/>
  <c r="DX396" s="1"/>
  <c r="EK395"/>
  <c r="EL395"/>
  <c r="EH395"/>
  <c r="EI395"/>
  <c r="EJ395" s="1"/>
  <c r="EE395"/>
  <c r="EF395"/>
  <c r="EB395"/>
  <c r="EC395"/>
  <c r="DY395"/>
  <c r="DZ395"/>
  <c r="DV395"/>
  <c r="DW395"/>
  <c r="EK394"/>
  <c r="EL394"/>
  <c r="EH394"/>
  <c r="EI394"/>
  <c r="EE394"/>
  <c r="EF394"/>
  <c r="EB394"/>
  <c r="EC394"/>
  <c r="ED394"/>
  <c r="DY394"/>
  <c r="DZ394"/>
  <c r="DV394"/>
  <c r="DW394"/>
  <c r="DX394" s="1"/>
  <c r="EK393"/>
  <c r="EL393"/>
  <c r="EM393" s="1"/>
  <c r="EH393"/>
  <c r="EI393"/>
  <c r="EE393"/>
  <c r="EF393"/>
  <c r="EG393" s="1"/>
  <c r="EB393"/>
  <c r="EC393"/>
  <c r="ED393" s="1"/>
  <c r="DY393"/>
  <c r="DZ393"/>
  <c r="DV393"/>
  <c r="DW393"/>
  <c r="DX393" s="1"/>
  <c r="EK392"/>
  <c r="EM392" s="1"/>
  <c r="EL392"/>
  <c r="EH392"/>
  <c r="EI392"/>
  <c r="EE392"/>
  <c r="EF392"/>
  <c r="EB392"/>
  <c r="EC392"/>
  <c r="DY392"/>
  <c r="DZ392"/>
  <c r="DV392"/>
  <c r="DW392"/>
  <c r="EK391"/>
  <c r="EL391"/>
  <c r="EH391"/>
  <c r="EI391"/>
  <c r="EJ391"/>
  <c r="EE391"/>
  <c r="EF391"/>
  <c r="EB391"/>
  <c r="EC391"/>
  <c r="ED391" s="1"/>
  <c r="DY391"/>
  <c r="DZ391"/>
  <c r="EA391" s="1"/>
  <c r="DV391"/>
  <c r="DW391"/>
  <c r="DX391" s="1"/>
  <c r="EK390"/>
  <c r="EL390"/>
  <c r="EM390" s="1"/>
  <c r="EH390"/>
  <c r="EI390"/>
  <c r="EJ390" s="1"/>
  <c r="EE390"/>
  <c r="EF390"/>
  <c r="EB390"/>
  <c r="EC390"/>
  <c r="ED390" s="1"/>
  <c r="DY390"/>
  <c r="DZ390"/>
  <c r="DV390"/>
  <c r="DW390"/>
  <c r="EK389"/>
  <c r="EL389"/>
  <c r="EH389"/>
  <c r="EI389"/>
  <c r="EE389"/>
  <c r="EF389"/>
  <c r="EB389"/>
  <c r="EC389"/>
  <c r="DY389"/>
  <c r="DZ389"/>
  <c r="DV389"/>
  <c r="DW389"/>
  <c r="DX389"/>
  <c r="EK388"/>
  <c r="EL388"/>
  <c r="EH388"/>
  <c r="EI388"/>
  <c r="EJ388" s="1"/>
  <c r="EE388"/>
  <c r="EF388"/>
  <c r="EG388" s="1"/>
  <c r="EB388"/>
  <c r="EC388"/>
  <c r="DY388"/>
  <c r="DZ388"/>
  <c r="EA388" s="1"/>
  <c r="DV388"/>
  <c r="DW388"/>
  <c r="DX388" s="1"/>
  <c r="EK387"/>
  <c r="EL387"/>
  <c r="EH387"/>
  <c r="EI387"/>
  <c r="EJ387" s="1"/>
  <c r="EE387"/>
  <c r="EG387" s="1"/>
  <c r="EF387"/>
  <c r="EB387"/>
  <c r="EC387"/>
  <c r="DY387"/>
  <c r="DZ387"/>
  <c r="DV387"/>
  <c r="DW387"/>
  <c r="EK386"/>
  <c r="EL386"/>
  <c r="EH386"/>
  <c r="EI386"/>
  <c r="EE386"/>
  <c r="EF386"/>
  <c r="EB386"/>
  <c r="EC386"/>
  <c r="ED386"/>
  <c r="DY386"/>
  <c r="DZ386"/>
  <c r="DV386"/>
  <c r="DW386"/>
  <c r="DX386" s="1"/>
  <c r="EK385"/>
  <c r="EL385"/>
  <c r="EM385" s="1"/>
  <c r="EH385"/>
  <c r="EI385"/>
  <c r="EJ385" s="1"/>
  <c r="EE385"/>
  <c r="EF385"/>
  <c r="EG385" s="1"/>
  <c r="EB385"/>
  <c r="EC385"/>
  <c r="ED385" s="1"/>
  <c r="DY385"/>
  <c r="DZ385"/>
  <c r="DV385"/>
  <c r="DW385"/>
  <c r="DX385" s="1"/>
  <c r="EK384"/>
  <c r="EL384"/>
  <c r="EH384"/>
  <c r="EI384"/>
  <c r="EE384"/>
  <c r="EF384"/>
  <c r="EB384"/>
  <c r="EC384"/>
  <c r="DY384"/>
  <c r="DZ384"/>
  <c r="DV384"/>
  <c r="DW384"/>
  <c r="EK383"/>
  <c r="EL383"/>
  <c r="EH383"/>
  <c r="EI383"/>
  <c r="EJ383"/>
  <c r="EE383"/>
  <c r="EF383"/>
  <c r="EB383"/>
  <c r="EC383"/>
  <c r="ED383" s="1"/>
  <c r="DY383"/>
  <c r="DZ383"/>
  <c r="EA383" s="1"/>
  <c r="DV383"/>
  <c r="DW383"/>
  <c r="EK382"/>
  <c r="EL382"/>
  <c r="EM382" s="1"/>
  <c r="EH382"/>
  <c r="EI382"/>
  <c r="EJ382" s="1"/>
  <c r="EE382"/>
  <c r="EF382"/>
  <c r="EB382"/>
  <c r="EC382"/>
  <c r="ED382" s="1"/>
  <c r="DY382"/>
  <c r="EA382" s="1"/>
  <c r="DZ382"/>
  <c r="DV382"/>
  <c r="DW382"/>
  <c r="EK381"/>
  <c r="EL381"/>
  <c r="EH381"/>
  <c r="EI381"/>
  <c r="EE381"/>
  <c r="EF381"/>
  <c r="EB381"/>
  <c r="EC381"/>
  <c r="DY381"/>
  <c r="DZ381"/>
  <c r="DV381"/>
  <c r="DW381"/>
  <c r="DX381"/>
  <c r="EK380"/>
  <c r="EL380"/>
  <c r="EH380"/>
  <c r="EI380"/>
  <c r="EJ380" s="1"/>
  <c r="EE380"/>
  <c r="EF380"/>
  <c r="EG380" s="1"/>
  <c r="EB380"/>
  <c r="EC380"/>
  <c r="ED380" s="1"/>
  <c r="DY380"/>
  <c r="DZ380"/>
  <c r="EA380" s="1"/>
  <c r="DV380"/>
  <c r="DW380"/>
  <c r="DX380" s="1"/>
  <c r="EK379"/>
  <c r="EL379"/>
  <c r="EH379"/>
  <c r="EI379"/>
  <c r="EJ379" s="1"/>
  <c r="EE379"/>
  <c r="EF379"/>
  <c r="EB379"/>
  <c r="EC379"/>
  <c r="DY379"/>
  <c r="DZ379"/>
  <c r="DV379"/>
  <c r="DW379"/>
  <c r="EK378"/>
  <c r="EL378"/>
  <c r="EH378"/>
  <c r="EI378"/>
  <c r="EE378"/>
  <c r="EF378"/>
  <c r="EB378"/>
  <c r="EC378"/>
  <c r="ED378"/>
  <c r="DY378"/>
  <c r="DZ378"/>
  <c r="DV378"/>
  <c r="DW378"/>
  <c r="DX378" s="1"/>
  <c r="EK377"/>
  <c r="EL377"/>
  <c r="EM377" s="1"/>
  <c r="EH377"/>
  <c r="EI377"/>
  <c r="EE377"/>
  <c r="EF377"/>
  <c r="EG377" s="1"/>
  <c r="EB377"/>
  <c r="EC377"/>
  <c r="ED377" s="1"/>
  <c r="DY377"/>
  <c r="DZ377"/>
  <c r="DV377"/>
  <c r="DW377"/>
  <c r="DX377" s="1"/>
  <c r="EK376"/>
  <c r="EM376" s="1"/>
  <c r="EL376"/>
  <c r="EH376"/>
  <c r="EI376"/>
  <c r="EE376"/>
  <c r="EF376"/>
  <c r="EB376"/>
  <c r="EC376"/>
  <c r="DY376"/>
  <c r="DZ376"/>
  <c r="DV376"/>
  <c r="DW376"/>
  <c r="EK375"/>
  <c r="EL375"/>
  <c r="EH375"/>
  <c r="EI375"/>
  <c r="EJ375"/>
  <c r="EE375"/>
  <c r="EF375"/>
  <c r="EB375"/>
  <c r="EC375"/>
  <c r="ED375" s="1"/>
  <c r="DY375"/>
  <c r="DZ375"/>
  <c r="EA375" s="1"/>
  <c r="DV375"/>
  <c r="DW375"/>
  <c r="DX375" s="1"/>
  <c r="EK374"/>
  <c r="EL374"/>
  <c r="EM374" s="1"/>
  <c r="EH374"/>
  <c r="EI374"/>
  <c r="EJ374" s="1"/>
  <c r="EE374"/>
  <c r="EF374"/>
  <c r="EB374"/>
  <c r="EC374"/>
  <c r="ED374" s="1"/>
  <c r="DY374"/>
  <c r="DZ374"/>
  <c r="DV374"/>
  <c r="DW374"/>
  <c r="EK373"/>
  <c r="EL373"/>
  <c r="EH373"/>
  <c r="EI373"/>
  <c r="EE373"/>
  <c r="EF373"/>
  <c r="EB373"/>
  <c r="EC373"/>
  <c r="DY373"/>
  <c r="DZ373"/>
  <c r="DV373"/>
  <c r="DW373"/>
  <c r="DX373"/>
  <c r="EK372"/>
  <c r="EL372"/>
  <c r="EH372"/>
  <c r="EI372"/>
  <c r="EJ372" s="1"/>
  <c r="EE372"/>
  <c r="EF372"/>
  <c r="EG372" s="1"/>
  <c r="EB372"/>
  <c r="EC372"/>
  <c r="DY372"/>
  <c r="DZ372"/>
  <c r="EA372" s="1"/>
  <c r="DV372"/>
  <c r="DW372"/>
  <c r="DX372" s="1"/>
  <c r="EK371"/>
  <c r="EL371"/>
  <c r="EH371"/>
  <c r="EI371"/>
  <c r="EJ371" s="1"/>
  <c r="EE371"/>
  <c r="EG371" s="1"/>
  <c r="EF371"/>
  <c r="EB371"/>
  <c r="EC371"/>
  <c r="DY371"/>
  <c r="DZ371"/>
  <c r="DV371"/>
  <c r="DW371"/>
  <c r="EK370"/>
  <c r="EL370"/>
  <c r="EH370"/>
  <c r="EI370"/>
  <c r="EE370"/>
  <c r="EF370"/>
  <c r="EB370"/>
  <c r="EC370"/>
  <c r="ED370"/>
  <c r="DY370"/>
  <c r="DZ370"/>
  <c r="DV370"/>
  <c r="DW370"/>
  <c r="DX370" s="1"/>
  <c r="EK369"/>
  <c r="EL369"/>
  <c r="EM369" s="1"/>
  <c r="EH369"/>
  <c r="EI369"/>
  <c r="EJ369" s="1"/>
  <c r="EE369"/>
  <c r="EF369"/>
  <c r="EG369" s="1"/>
  <c r="EB369"/>
  <c r="EC369"/>
  <c r="ED369" s="1"/>
  <c r="DY369"/>
  <c r="DZ369"/>
  <c r="DV369"/>
  <c r="DW369"/>
  <c r="DX369" s="1"/>
  <c r="EK368"/>
  <c r="EL368"/>
  <c r="EH368"/>
  <c r="EI368"/>
  <c r="EE368"/>
  <c r="EF368"/>
  <c r="EB368"/>
  <c r="EC368"/>
  <c r="DY368"/>
  <c r="DZ368"/>
  <c r="DV368"/>
  <c r="DW368"/>
  <c r="EK367"/>
  <c r="EL367"/>
  <c r="EH367"/>
  <c r="EI367"/>
  <c r="EJ367"/>
  <c r="EE367"/>
  <c r="EF367"/>
  <c r="EB367"/>
  <c r="EC367"/>
  <c r="ED367" s="1"/>
  <c r="DY367"/>
  <c r="DZ367"/>
  <c r="EA367" s="1"/>
  <c r="DV367"/>
  <c r="DW367"/>
  <c r="EK366"/>
  <c r="EL366"/>
  <c r="EM366" s="1"/>
  <c r="EH366"/>
  <c r="EI366"/>
  <c r="EJ366" s="1"/>
  <c r="EE366"/>
  <c r="EF366"/>
  <c r="EB366"/>
  <c r="EC366"/>
  <c r="ED366" s="1"/>
  <c r="DY366"/>
  <c r="EA366" s="1"/>
  <c r="DZ366"/>
  <c r="DV366"/>
  <c r="DW366"/>
  <c r="EK365"/>
  <c r="EL365"/>
  <c r="EH365"/>
  <c r="EI365"/>
  <c r="EE365"/>
  <c r="EF365"/>
  <c r="EB365"/>
  <c r="EC365"/>
  <c r="DY365"/>
  <c r="DZ365"/>
  <c r="DV365"/>
  <c r="DW365"/>
  <c r="DX365"/>
  <c r="EK364"/>
  <c r="EL364"/>
  <c r="EH364"/>
  <c r="EI364"/>
  <c r="EJ364" s="1"/>
  <c r="EE364"/>
  <c r="EF364"/>
  <c r="EG364" s="1"/>
  <c r="EB364"/>
  <c r="EC364"/>
  <c r="ED364" s="1"/>
  <c r="DY364"/>
  <c r="DZ364"/>
  <c r="EA364" s="1"/>
  <c r="DV364"/>
  <c r="DW364"/>
  <c r="DX364" s="1"/>
  <c r="EK363"/>
  <c r="EL363"/>
  <c r="EH363"/>
  <c r="EI363"/>
  <c r="EJ363" s="1"/>
  <c r="EE363"/>
  <c r="EF363"/>
  <c r="EB363"/>
  <c r="EC363"/>
  <c r="DY363"/>
  <c r="DZ363"/>
  <c r="DV363"/>
  <c r="DW363"/>
  <c r="EK362"/>
  <c r="EL362"/>
  <c r="EH362"/>
  <c r="EI362"/>
  <c r="EE362"/>
  <c r="EF362"/>
  <c r="EB362"/>
  <c r="EC362"/>
  <c r="ED362"/>
  <c r="DY362"/>
  <c r="DZ362"/>
  <c r="DV362"/>
  <c r="DW362"/>
  <c r="DX362" s="1"/>
  <c r="EK361"/>
  <c r="EL361"/>
  <c r="EM361" s="1"/>
  <c r="EH361"/>
  <c r="EI361"/>
  <c r="EE361"/>
  <c r="EF361"/>
  <c r="EG361" s="1"/>
  <c r="EB361"/>
  <c r="EC361"/>
  <c r="ED361" s="1"/>
  <c r="DY361"/>
  <c r="DZ361"/>
  <c r="DV361"/>
  <c r="DW361"/>
  <c r="DX361" s="1"/>
  <c r="EK360"/>
  <c r="EM360" s="1"/>
  <c r="EL360"/>
  <c r="EH360"/>
  <c r="EI360"/>
  <c r="EE360"/>
  <c r="EF360"/>
  <c r="EB360"/>
  <c r="EC360"/>
  <c r="DY360"/>
  <c r="DZ360"/>
  <c r="DV360"/>
  <c r="DW360"/>
  <c r="EK359"/>
  <c r="EL359"/>
  <c r="EH359"/>
  <c r="EI359"/>
  <c r="EJ359"/>
  <c r="EE359"/>
  <c r="EF359"/>
  <c r="EB359"/>
  <c r="EC359"/>
  <c r="ED359" s="1"/>
  <c r="DY359"/>
  <c r="DZ359"/>
  <c r="EA359" s="1"/>
  <c r="DV359"/>
  <c r="DW359"/>
  <c r="DX359" s="1"/>
  <c r="EK358"/>
  <c r="EL358"/>
  <c r="EM358" s="1"/>
  <c r="EH358"/>
  <c r="EI358"/>
  <c r="EJ358" s="1"/>
  <c r="EE358"/>
  <c r="EF358"/>
  <c r="EB358"/>
  <c r="EC358"/>
  <c r="ED358" s="1"/>
  <c r="DY358"/>
  <c r="DZ358"/>
  <c r="DV358"/>
  <c r="DW358"/>
  <c r="EK357"/>
  <c r="EL357"/>
  <c r="EH357"/>
  <c r="EI357"/>
  <c r="EE357"/>
  <c r="EF357"/>
  <c r="EB357"/>
  <c r="EC357"/>
  <c r="DY357"/>
  <c r="DZ357"/>
  <c r="DV357"/>
  <c r="DW357"/>
  <c r="DX357"/>
  <c r="EK356"/>
  <c r="EL356"/>
  <c r="EH356"/>
  <c r="EI356"/>
  <c r="EJ356" s="1"/>
  <c r="EE356"/>
  <c r="EF356"/>
  <c r="EG356" s="1"/>
  <c r="EB356"/>
  <c r="EC356"/>
  <c r="DY356"/>
  <c r="DZ356"/>
  <c r="EA356" s="1"/>
  <c r="DV356"/>
  <c r="DW356"/>
  <c r="DX356" s="1"/>
  <c r="EK355"/>
  <c r="EL355"/>
  <c r="EH355"/>
  <c r="EI355"/>
  <c r="EJ355" s="1"/>
  <c r="EE355"/>
  <c r="EG355" s="1"/>
  <c r="EF355"/>
  <c r="EB355"/>
  <c r="EC355"/>
  <c r="DY355"/>
  <c r="DZ355"/>
  <c r="DV355"/>
  <c r="DW355"/>
  <c r="EK354"/>
  <c r="EL354"/>
  <c r="EH354"/>
  <c r="EI354"/>
  <c r="EE354"/>
  <c r="EF354"/>
  <c r="EB354"/>
  <c r="EC354"/>
  <c r="ED354"/>
  <c r="DY354"/>
  <c r="DZ354"/>
  <c r="DV354"/>
  <c r="DW354"/>
  <c r="DX354" s="1"/>
  <c r="EK353"/>
  <c r="EL353"/>
  <c r="EM353" s="1"/>
  <c r="EH353"/>
  <c r="EI353"/>
  <c r="EJ353" s="1"/>
  <c r="EE353"/>
  <c r="EF353"/>
  <c r="EG353" s="1"/>
  <c r="EB353"/>
  <c r="EC353"/>
  <c r="ED353" s="1"/>
  <c r="DY353"/>
  <c r="DZ353"/>
  <c r="DV353"/>
  <c r="DW353"/>
  <c r="DX353" s="1"/>
  <c r="EK352"/>
  <c r="EL352"/>
  <c r="EH352"/>
  <c r="EI352"/>
  <c r="EE352"/>
  <c r="EF352"/>
  <c r="EB352"/>
  <c r="EC352"/>
  <c r="DY352"/>
  <c r="DZ352"/>
  <c r="DV352"/>
  <c r="DW352"/>
  <c r="EK351"/>
  <c r="EL351"/>
  <c r="EH351"/>
  <c r="EI351"/>
  <c r="EJ351"/>
  <c r="EE351"/>
  <c r="EF351"/>
  <c r="EB351"/>
  <c r="EC351"/>
  <c r="ED351" s="1"/>
  <c r="DY351"/>
  <c r="DZ351"/>
  <c r="EA351" s="1"/>
  <c r="DV351"/>
  <c r="DW351"/>
  <c r="EK350"/>
  <c r="EL350"/>
  <c r="EM350" s="1"/>
  <c r="EH350"/>
  <c r="EI350"/>
  <c r="EJ350" s="1"/>
  <c r="EE350"/>
  <c r="EF350"/>
  <c r="EB350"/>
  <c r="EC350"/>
  <c r="ED350" s="1"/>
  <c r="DY350"/>
  <c r="EA350" s="1"/>
  <c r="DZ350"/>
  <c r="DV350"/>
  <c r="DW350"/>
  <c r="EK349"/>
  <c r="EL349"/>
  <c r="EH349"/>
  <c r="EI349"/>
  <c r="EE349"/>
  <c r="EF349"/>
  <c r="EB349"/>
  <c r="EC349"/>
  <c r="DY349"/>
  <c r="DZ349"/>
  <c r="DV349"/>
  <c r="DW349"/>
  <c r="DX349"/>
  <c r="EK348"/>
  <c r="EL348"/>
  <c r="EH348"/>
  <c r="EI348"/>
  <c r="EJ348" s="1"/>
  <c r="EE348"/>
  <c r="EF348"/>
  <c r="EG348" s="1"/>
  <c r="EB348"/>
  <c r="EC348"/>
  <c r="ED348" s="1"/>
  <c r="DY348"/>
  <c r="DZ348"/>
  <c r="EA348" s="1"/>
  <c r="DV348"/>
  <c r="DW348"/>
  <c r="DX348" s="1"/>
  <c r="EK347"/>
  <c r="EL347"/>
  <c r="EH347"/>
  <c r="EI347"/>
  <c r="EJ347" s="1"/>
  <c r="EE347"/>
  <c r="EF347"/>
  <c r="EB347"/>
  <c r="EC347"/>
  <c r="DY347"/>
  <c r="DZ347"/>
  <c r="DV347"/>
  <c r="DW347"/>
  <c r="EK346"/>
  <c r="EL346"/>
  <c r="EH346"/>
  <c r="EI346"/>
  <c r="EE346"/>
  <c r="EF346"/>
  <c r="EB346"/>
  <c r="EC346"/>
  <c r="ED346"/>
  <c r="DY346"/>
  <c r="DZ346"/>
  <c r="DV346"/>
  <c r="DW346"/>
  <c r="DX346" s="1"/>
  <c r="EK345"/>
  <c r="EL345"/>
  <c r="EM345" s="1"/>
  <c r="EH345"/>
  <c r="EI345"/>
  <c r="EE345"/>
  <c r="EF345"/>
  <c r="EG345" s="1"/>
  <c r="EB345"/>
  <c r="EC345"/>
  <c r="ED345" s="1"/>
  <c r="DY345"/>
  <c r="DZ345"/>
  <c r="DV345"/>
  <c r="DW345"/>
  <c r="DX345" s="1"/>
  <c r="EK344"/>
  <c r="EM344" s="1"/>
  <c r="EL344"/>
  <c r="EH344"/>
  <c r="EI344"/>
  <c r="EE344"/>
  <c r="EF344"/>
  <c r="EB344"/>
  <c r="EC344"/>
  <c r="DY344"/>
  <c r="DZ344"/>
  <c r="DV344"/>
  <c r="DW344"/>
  <c r="EK343"/>
  <c r="EL343"/>
  <c r="EH343"/>
  <c r="EI343"/>
  <c r="EJ343"/>
  <c r="EE343"/>
  <c r="EF343"/>
  <c r="EB343"/>
  <c r="EC343"/>
  <c r="ED343" s="1"/>
  <c r="DY343"/>
  <c r="DZ343"/>
  <c r="EA343" s="1"/>
  <c r="DV343"/>
  <c r="DW343"/>
  <c r="DX343" s="1"/>
  <c r="EK342"/>
  <c r="EL342"/>
  <c r="EM342" s="1"/>
  <c r="EH342"/>
  <c r="EI342"/>
  <c r="EJ342" s="1"/>
  <c r="EE342"/>
  <c r="EF342"/>
  <c r="EB342"/>
  <c r="EC342"/>
  <c r="ED342" s="1"/>
  <c r="DY342"/>
  <c r="DZ342"/>
  <c r="DV342"/>
  <c r="DW342"/>
  <c r="EK341"/>
  <c r="EL341"/>
  <c r="EH341"/>
  <c r="EI341"/>
  <c r="EE341"/>
  <c r="EF341"/>
  <c r="EB341"/>
  <c r="EC341"/>
  <c r="DY341"/>
  <c r="DZ341"/>
  <c r="DV341"/>
  <c r="DW341"/>
  <c r="DX341"/>
  <c r="EK209"/>
  <c r="EL209"/>
  <c r="EM209" s="1"/>
  <c r="EH209"/>
  <c r="EI209"/>
  <c r="EJ209" s="1"/>
  <c r="EE209"/>
  <c r="EF209"/>
  <c r="EB209"/>
  <c r="EC209"/>
  <c r="DY209"/>
  <c r="DZ209"/>
  <c r="EA209" s="1"/>
  <c r="DV209"/>
  <c r="DW209"/>
  <c r="EK210"/>
  <c r="EM210" s="1"/>
  <c r="EL210"/>
  <c r="EH210"/>
  <c r="EI210"/>
  <c r="EE210"/>
  <c r="EF210"/>
  <c r="EB210"/>
  <c r="EC210"/>
  <c r="DY210"/>
  <c r="DZ210"/>
  <c r="DV210"/>
  <c r="DX210" s="1"/>
  <c r="DW210"/>
  <c r="EK201"/>
  <c r="EL201"/>
  <c r="EM201"/>
  <c r="EH201"/>
  <c r="EI201"/>
  <c r="EJ201" s="1"/>
  <c r="EE201"/>
  <c r="EF201"/>
  <c r="EB201"/>
  <c r="EC201"/>
  <c r="ED201" s="1"/>
  <c r="DY201"/>
  <c r="DZ201"/>
  <c r="EA201" s="1"/>
  <c r="DV201"/>
  <c r="DW201"/>
  <c r="DX201" s="1"/>
  <c r="EK208"/>
  <c r="EL208"/>
  <c r="EH208"/>
  <c r="EI208"/>
  <c r="EE208"/>
  <c r="EF208"/>
  <c r="EG208" s="1"/>
  <c r="EB208"/>
  <c r="EC208"/>
  <c r="DY208"/>
  <c r="DZ208"/>
  <c r="DV208"/>
  <c r="DW208"/>
  <c r="EK207"/>
  <c r="EL207"/>
  <c r="EH207"/>
  <c r="EI207"/>
  <c r="EE207"/>
  <c r="EF207"/>
  <c r="EB207"/>
  <c r="EC207"/>
  <c r="DY207"/>
  <c r="DZ207"/>
  <c r="EA207"/>
  <c r="DV207"/>
  <c r="DW207"/>
  <c r="DX207" s="1"/>
  <c r="EK205"/>
  <c r="EL205"/>
  <c r="EH205"/>
  <c r="EI205"/>
  <c r="EJ205" s="1"/>
  <c r="EE205"/>
  <c r="EF205"/>
  <c r="EG205" s="1"/>
  <c r="EB205"/>
  <c r="EC205"/>
  <c r="ED205" s="1"/>
  <c r="DY205"/>
  <c r="DZ205"/>
  <c r="DV205"/>
  <c r="DW205"/>
  <c r="EK204"/>
  <c r="EL204"/>
  <c r="EM204" s="1"/>
  <c r="EH204"/>
  <c r="EI204"/>
  <c r="EE204"/>
  <c r="EG204" s="1"/>
  <c r="EF204"/>
  <c r="EB204"/>
  <c r="EC204"/>
  <c r="DY204"/>
  <c r="DZ204"/>
  <c r="DV204"/>
  <c r="DW204"/>
  <c r="EK203"/>
  <c r="EL203"/>
  <c r="EH203"/>
  <c r="EJ203" s="1"/>
  <c r="EI203"/>
  <c r="EE203"/>
  <c r="EF203"/>
  <c r="EG203"/>
  <c r="EB203"/>
  <c r="EC203"/>
  <c r="ED203" s="1"/>
  <c r="DY203"/>
  <c r="DZ203"/>
  <c r="DV203"/>
  <c r="DW203"/>
  <c r="DX203" s="1"/>
  <c r="EK202"/>
  <c r="EL202"/>
  <c r="EM202" s="1"/>
  <c r="EH202"/>
  <c r="EI202"/>
  <c r="EJ202" s="1"/>
  <c r="EE202"/>
  <c r="EF202"/>
  <c r="EB202"/>
  <c r="EC202"/>
  <c r="DY202"/>
  <c r="DZ202"/>
  <c r="EA202" s="1"/>
  <c r="DV202"/>
  <c r="DW202"/>
  <c r="EK200"/>
  <c r="EL200"/>
  <c r="EH200"/>
  <c r="EI200"/>
  <c r="EE200"/>
  <c r="EF200"/>
  <c r="EB200"/>
  <c r="EC200"/>
  <c r="DY200"/>
  <c r="DZ200"/>
  <c r="DV200"/>
  <c r="DW200"/>
  <c r="EK206"/>
  <c r="EL206"/>
  <c r="EM206"/>
  <c r="EH206"/>
  <c r="EI206"/>
  <c r="EJ206" s="1"/>
  <c r="EE206"/>
  <c r="EF206"/>
  <c r="EB206"/>
  <c r="EC206"/>
  <c r="ED206" s="1"/>
  <c r="DY206"/>
  <c r="DZ206"/>
  <c r="EA206" s="1"/>
  <c r="DV206"/>
  <c r="DW206"/>
  <c r="DX206" s="1"/>
  <c r="EK199"/>
  <c r="EL199"/>
  <c r="EH199"/>
  <c r="EI199"/>
  <c r="EE199"/>
  <c r="EF199"/>
  <c r="EG199" s="1"/>
  <c r="EB199"/>
  <c r="EC199"/>
  <c r="DY199"/>
  <c r="EA199" s="1"/>
  <c r="DZ199"/>
  <c r="DV199"/>
  <c r="DW199"/>
  <c r="EK198"/>
  <c r="EL198"/>
  <c r="EH198"/>
  <c r="EI198"/>
  <c r="EE198"/>
  <c r="EF198"/>
  <c r="EB198"/>
  <c r="ED198" s="1"/>
  <c r="EC198"/>
  <c r="DY198"/>
  <c r="DZ198"/>
  <c r="EA198"/>
  <c r="DV198"/>
  <c r="DW198"/>
  <c r="DX198" s="1"/>
  <c r="EK197"/>
  <c r="EL197"/>
  <c r="EH197"/>
  <c r="EI197"/>
  <c r="EJ197" s="1"/>
  <c r="EE197"/>
  <c r="EF197"/>
  <c r="EG197" s="1"/>
  <c r="EB197"/>
  <c r="EC197"/>
  <c r="ED197" s="1"/>
  <c r="DY197"/>
  <c r="DZ197"/>
  <c r="DV197"/>
  <c r="DW197"/>
  <c r="EK196"/>
  <c r="EL196"/>
  <c r="EM196" s="1"/>
  <c r="EH196"/>
  <c r="EI196"/>
  <c r="EE196"/>
  <c r="EF196"/>
  <c r="EB196"/>
  <c r="EC196"/>
  <c r="DY196"/>
  <c r="DZ196"/>
  <c r="DV196"/>
  <c r="DW196"/>
  <c r="EK195"/>
  <c r="EL195"/>
  <c r="EH195"/>
  <c r="EI195"/>
  <c r="EE195"/>
  <c r="EF195"/>
  <c r="EG195"/>
  <c r="EB195"/>
  <c r="EC195"/>
  <c r="ED195" s="1"/>
  <c r="DY195"/>
  <c r="DZ195"/>
  <c r="DV195"/>
  <c r="DW195"/>
  <c r="DX195" s="1"/>
  <c r="EK194"/>
  <c r="EL194"/>
  <c r="EM194" s="1"/>
  <c r="EH194"/>
  <c r="EI194"/>
  <c r="EJ194" s="1"/>
  <c r="EE194"/>
  <c r="EF194"/>
  <c r="EB194"/>
  <c r="EC194"/>
  <c r="DY194"/>
  <c r="DZ194"/>
  <c r="EA194" s="1"/>
  <c r="DV194"/>
  <c r="DW194"/>
  <c r="EK193"/>
  <c r="EM193" s="1"/>
  <c r="EL193"/>
  <c r="EH193"/>
  <c r="EI193"/>
  <c r="EE193"/>
  <c r="EF193"/>
  <c r="EB193"/>
  <c r="EC193"/>
  <c r="DY193"/>
  <c r="DZ193"/>
  <c r="DV193"/>
  <c r="DX193" s="1"/>
  <c r="DW193"/>
  <c r="EK192"/>
  <c r="EL192"/>
  <c r="EM192"/>
  <c r="EH192"/>
  <c r="EI192"/>
  <c r="EJ192" s="1"/>
  <c r="EE192"/>
  <c r="EF192"/>
  <c r="EB192"/>
  <c r="EC192"/>
  <c r="ED192" s="1"/>
  <c r="DY192"/>
  <c r="DZ192"/>
  <c r="EA192" s="1"/>
  <c r="DV192"/>
  <c r="DW192"/>
  <c r="DX192" s="1"/>
  <c r="EK191"/>
  <c r="EL191"/>
  <c r="EH191"/>
  <c r="EI191"/>
  <c r="EE191"/>
  <c r="EF191"/>
  <c r="EG191" s="1"/>
  <c r="EB191"/>
  <c r="EC191"/>
  <c r="DY191"/>
  <c r="DZ191"/>
  <c r="DV191"/>
  <c r="DW191"/>
  <c r="EK190"/>
  <c r="EL190"/>
  <c r="EM190" s="1"/>
  <c r="EH190"/>
  <c r="EI190"/>
  <c r="EJ190" s="1"/>
  <c r="EE190"/>
  <c r="EF190"/>
  <c r="EB190"/>
  <c r="EC190"/>
  <c r="ED190" s="1"/>
  <c r="DY190"/>
  <c r="DZ190"/>
  <c r="EA190" s="1"/>
  <c r="DV190"/>
  <c r="DW190"/>
  <c r="EK189"/>
  <c r="EL189"/>
  <c r="EH189"/>
  <c r="EI189"/>
  <c r="EE189"/>
  <c r="EF189"/>
  <c r="EB189"/>
  <c r="EC189"/>
  <c r="DY189"/>
  <c r="DZ189"/>
  <c r="DV189"/>
  <c r="DW189"/>
  <c r="EK188"/>
  <c r="EL188"/>
  <c r="EM188"/>
  <c r="EH188"/>
  <c r="EI188"/>
  <c r="EJ188" s="1"/>
  <c r="EE188"/>
  <c r="EF188"/>
  <c r="EG188" s="1"/>
  <c r="EB188"/>
  <c r="EC188"/>
  <c r="ED188" s="1"/>
  <c r="DY188"/>
  <c r="DZ188"/>
  <c r="EA188" s="1"/>
  <c r="DV188"/>
  <c r="DW188"/>
  <c r="DX188" s="1"/>
  <c r="EK187"/>
  <c r="EL187"/>
  <c r="EH187"/>
  <c r="EI187"/>
  <c r="EJ187" s="1"/>
  <c r="EE187"/>
  <c r="EF187"/>
  <c r="EG187" s="1"/>
  <c r="EB187"/>
  <c r="EC187"/>
  <c r="DY187"/>
  <c r="DZ187"/>
  <c r="DV187"/>
  <c r="DW187"/>
  <c r="EK81"/>
  <c r="EL81"/>
  <c r="EH81"/>
  <c r="EI81"/>
  <c r="EE81"/>
  <c r="EF81"/>
  <c r="EB81"/>
  <c r="EC81"/>
  <c r="DY81"/>
  <c r="DZ81"/>
  <c r="EA81"/>
  <c r="DV81"/>
  <c r="DW81"/>
  <c r="DX81" s="1"/>
  <c r="EK80"/>
  <c r="EL80"/>
  <c r="EM80" s="1"/>
  <c r="EH80"/>
  <c r="EI80"/>
  <c r="EE80"/>
  <c r="EF80"/>
  <c r="EB80"/>
  <c r="EC80"/>
  <c r="ED80" s="1"/>
  <c r="DY80"/>
  <c r="DZ80"/>
  <c r="DV80"/>
  <c r="DW80"/>
  <c r="DX80" s="1"/>
  <c r="EK79"/>
  <c r="EL79"/>
  <c r="EM79" s="1"/>
  <c r="EH79"/>
  <c r="EI79"/>
  <c r="EE79"/>
  <c r="EF79"/>
  <c r="EB79"/>
  <c r="EC79"/>
  <c r="DY79"/>
  <c r="DZ79"/>
  <c r="DV79"/>
  <c r="DW79"/>
  <c r="EK78"/>
  <c r="EL78"/>
  <c r="EH78"/>
  <c r="EI78"/>
  <c r="EE78"/>
  <c r="EF78"/>
  <c r="EG78"/>
  <c r="EB78"/>
  <c r="EC78"/>
  <c r="ED78" s="1"/>
  <c r="DY78"/>
  <c r="DZ78"/>
  <c r="EA78" s="1"/>
  <c r="DV78"/>
  <c r="DW78"/>
  <c r="DX78" s="1"/>
  <c r="EK77"/>
  <c r="EL77"/>
  <c r="EM77" s="1"/>
  <c r="EH77"/>
  <c r="EI77"/>
  <c r="EJ77" s="1"/>
  <c r="EE77"/>
  <c r="EF77"/>
  <c r="EB77"/>
  <c r="EC77"/>
  <c r="ED77" s="1"/>
  <c r="DY77"/>
  <c r="DZ77"/>
  <c r="EA77" s="1"/>
  <c r="DV77"/>
  <c r="DW77"/>
  <c r="BN411"/>
  <c r="BQ411" s="1"/>
  <c r="BN409"/>
  <c r="BQ409" s="1"/>
  <c r="BN408"/>
  <c r="BQ408" s="1"/>
  <c r="J408"/>
  <c r="I408"/>
  <c r="H408"/>
  <c r="G408"/>
  <c r="F408"/>
  <c r="BN407"/>
  <c r="BQ407" s="1"/>
  <c r="BN406"/>
  <c r="BQ406" s="1"/>
  <c r="BN405"/>
  <c r="BQ405" s="1"/>
  <c r="BN404"/>
  <c r="BQ404" s="1"/>
  <c r="BN403"/>
  <c r="BQ403" s="1"/>
  <c r="BN402"/>
  <c r="BQ402" s="1"/>
  <c r="BN401"/>
  <c r="BQ401" s="1"/>
  <c r="BN400"/>
  <c r="BQ400" s="1"/>
  <c r="BN399"/>
  <c r="BQ399" s="1"/>
  <c r="L281"/>
  <c r="AJ281" s="1"/>
  <c r="U246" i="17"/>
  <c r="T246"/>
  <c r="T245"/>
  <c r="U238"/>
  <c r="U236"/>
  <c r="U230"/>
  <c r="T10"/>
  <c r="T11"/>
  <c r="T12"/>
  <c r="T13"/>
  <c r="T16"/>
  <c r="T17"/>
  <c r="T18"/>
  <c r="T20"/>
  <c r="T21"/>
  <c r="T22"/>
  <c r="T23"/>
  <c r="T25"/>
  <c r="T26"/>
  <c r="T27"/>
  <c r="T28"/>
  <c r="O221" i="19"/>
  <c r="S221" s="1"/>
  <c r="S238"/>
  <c r="S234"/>
  <c r="S229"/>
  <c r="S227"/>
  <c r="S224"/>
  <c r="L239"/>
  <c r="L237"/>
  <c r="L234"/>
  <c r="D233"/>
  <c r="L231"/>
  <c r="L223"/>
  <c r="AC221"/>
  <c r="AD221" s="1"/>
  <c r="AE221" s="1"/>
  <c r="R10"/>
  <c r="R12"/>
  <c r="R16"/>
  <c r="R20"/>
  <c r="R22"/>
  <c r="R25"/>
  <c r="R26"/>
  <c r="R8"/>
  <c r="S10"/>
  <c r="D28"/>
  <c r="D26"/>
  <c r="D25"/>
  <c r="D23"/>
  <c r="D20"/>
  <c r="D10"/>
  <c r="D15"/>
  <c r="L28"/>
  <c r="U21" i="17"/>
  <c r="U12"/>
  <c r="U10"/>
  <c r="U11"/>
  <c r="U13"/>
  <c r="U16"/>
  <c r="U17"/>
  <c r="U18"/>
  <c r="U20"/>
  <c r="U22"/>
  <c r="U23"/>
  <c r="U25"/>
  <c r="U26"/>
  <c r="U27"/>
  <c r="U28"/>
  <c r="S12" i="19"/>
  <c r="S16"/>
  <c r="S20"/>
  <c r="S22"/>
  <c r="S25"/>
  <c r="S26"/>
  <c r="L25"/>
  <c r="L11"/>
  <c r="L15"/>
  <c r="L18"/>
  <c r="L21"/>
  <c r="L23"/>
  <c r="L26"/>
  <c r="AE57" i="26"/>
  <c r="W58"/>
  <c r="AC58"/>
  <c r="AG59"/>
  <c r="AK59"/>
  <c r="W28"/>
  <c r="Y28"/>
  <c r="AC28"/>
  <c r="X29"/>
  <c r="AB29"/>
  <c r="W104"/>
  <c r="AA104"/>
  <c r="AE104"/>
  <c r="X105"/>
  <c r="Z105"/>
  <c r="AD105"/>
  <c r="P15" i="17"/>
  <c r="U15" s="1"/>
  <c r="Y201" i="24"/>
  <c r="H77" i="17"/>
  <c r="N77" s="1"/>
  <c r="AA202" i="24"/>
  <c r="U34"/>
  <c r="AB33"/>
  <c r="Y32"/>
  <c r="AA66"/>
  <c r="AC66"/>
  <c r="AE66"/>
  <c r="AD74"/>
  <c r="T75"/>
  <c r="AC116"/>
  <c r="Y116"/>
  <c r="S117"/>
  <c r="AE117"/>
  <c r="U118"/>
  <c r="AA150"/>
  <c r="AC150"/>
  <c r="AE150"/>
  <c r="AD158"/>
  <c r="T159"/>
  <c r="U200"/>
  <c r="W200"/>
  <c r="AA201"/>
  <c r="W201"/>
  <c r="Y202"/>
  <c r="Z234"/>
  <c r="AB234"/>
  <c r="AD234"/>
  <c r="Z242"/>
  <c r="H135" i="19"/>
  <c r="L135" s="1"/>
  <c r="V193" i="24"/>
  <c r="H106" i="19"/>
  <c r="L106" s="1"/>
  <c r="U235" i="24"/>
  <c r="W25"/>
  <c r="Y33"/>
  <c r="AF34"/>
  <c r="Y34"/>
  <c r="W33"/>
  <c r="AD32"/>
  <c r="U32"/>
  <c r="S65"/>
  <c r="W65"/>
  <c r="T66"/>
  <c r="Z66"/>
  <c r="AB66"/>
  <c r="AD66"/>
  <c r="Y67"/>
  <c r="Z74"/>
  <c r="V74"/>
  <c r="AB75"/>
  <c r="X75"/>
  <c r="AF76"/>
  <c r="S107"/>
  <c r="T107"/>
  <c r="U107"/>
  <c r="W107"/>
  <c r="X107"/>
  <c r="Y107"/>
  <c r="U108"/>
  <c r="Z109"/>
  <c r="AA109"/>
  <c r="AB109"/>
  <c r="AC109"/>
  <c r="AD109"/>
  <c r="AE109"/>
  <c r="AF109"/>
  <c r="Y109"/>
  <c r="U116"/>
  <c r="AA117"/>
  <c r="W117"/>
  <c r="AE118"/>
  <c r="Y118"/>
  <c r="S149"/>
  <c r="W149"/>
  <c r="T150"/>
  <c r="Z150"/>
  <c r="AB150"/>
  <c r="AD150"/>
  <c r="Y151"/>
  <c r="Z158"/>
  <c r="V158"/>
  <c r="AB159"/>
  <c r="X159"/>
  <c r="AF160"/>
  <c r="S191"/>
  <c r="T191"/>
  <c r="U191"/>
  <c r="W191"/>
  <c r="X191"/>
  <c r="Y191"/>
  <c r="AE200"/>
  <c r="W202"/>
  <c r="S202"/>
  <c r="V242"/>
  <c r="AB243"/>
  <c r="X243"/>
  <c r="U284"/>
  <c r="AA285"/>
  <c r="W285"/>
  <c r="Y286"/>
  <c r="Z318"/>
  <c r="AB318"/>
  <c r="AD318"/>
  <c r="Z326"/>
  <c r="V326"/>
  <c r="AB327"/>
  <c r="X327"/>
  <c r="S369"/>
  <c r="AE369"/>
  <c r="U370"/>
  <c r="AA402"/>
  <c r="AC402"/>
  <c r="AE402"/>
  <c r="AD410"/>
  <c r="T411"/>
  <c r="AC452"/>
  <c r="Y452"/>
  <c r="S453"/>
  <c r="AE453"/>
  <c r="U454"/>
  <c r="AA486"/>
  <c r="AC486"/>
  <c r="AE486"/>
  <c r="AD494"/>
  <c r="T495"/>
  <c r="AC536"/>
  <c r="Y536"/>
  <c r="S537"/>
  <c r="AE537"/>
  <c r="U538"/>
  <c r="AA570"/>
  <c r="AC570"/>
  <c r="AE570"/>
  <c r="AD578"/>
  <c r="T579"/>
  <c r="AC620"/>
  <c r="Y620"/>
  <c r="S621"/>
  <c r="AE621"/>
  <c r="U622"/>
  <c r="AA654"/>
  <c r="AC654"/>
  <c r="AE654"/>
  <c r="AD662"/>
  <c r="T663"/>
  <c r="AC200"/>
  <c r="Y200"/>
  <c r="S201"/>
  <c r="AE201"/>
  <c r="U202"/>
  <c r="AA234"/>
  <c r="AC234"/>
  <c r="AE234"/>
  <c r="AD242"/>
  <c r="T243"/>
  <c r="AB244"/>
  <c r="V277"/>
  <c r="AC284"/>
  <c r="Y284"/>
  <c r="Y285"/>
  <c r="S285"/>
  <c r="AE285"/>
  <c r="AA286"/>
  <c r="U286"/>
  <c r="AA318"/>
  <c r="AC318"/>
  <c r="AE318"/>
  <c r="U319"/>
  <c r="AD326"/>
  <c r="T327"/>
  <c r="AB328"/>
  <c r="Z361"/>
  <c r="AA361"/>
  <c r="AB361"/>
  <c r="AC361"/>
  <c r="AD361"/>
  <c r="AE361"/>
  <c r="AF361"/>
  <c r="AA369"/>
  <c r="W369"/>
  <c r="AE370"/>
  <c r="Y370"/>
  <c r="S401"/>
  <c r="W401"/>
  <c r="T402"/>
  <c r="Z402"/>
  <c r="AB402"/>
  <c r="AD402"/>
  <c r="Y403"/>
  <c r="Z410"/>
  <c r="V410"/>
  <c r="AB411"/>
  <c r="X411"/>
  <c r="AF412"/>
  <c r="S443"/>
  <c r="T443"/>
  <c r="U443"/>
  <c r="W443"/>
  <c r="X443"/>
  <c r="Y443"/>
  <c r="U444"/>
  <c r="Z445"/>
  <c r="AA445"/>
  <c r="AB445"/>
  <c r="AC445"/>
  <c r="AD445"/>
  <c r="AE445"/>
  <c r="AF445"/>
  <c r="Y445"/>
  <c r="U452"/>
  <c r="AA453"/>
  <c r="W453"/>
  <c r="AE454"/>
  <c r="Y454"/>
  <c r="S485"/>
  <c r="W485"/>
  <c r="T486"/>
  <c r="Z486"/>
  <c r="AB486"/>
  <c r="AD486"/>
  <c r="Y487"/>
  <c r="Z494"/>
  <c r="V494"/>
  <c r="AB495"/>
  <c r="X495"/>
  <c r="AF496"/>
  <c r="S527"/>
  <c r="T527"/>
  <c r="U527"/>
  <c r="W527"/>
  <c r="X527"/>
  <c r="Y527"/>
  <c r="U528"/>
  <c r="Z529"/>
  <c r="AA529"/>
  <c r="AB529"/>
  <c r="AC529"/>
  <c r="AD529"/>
  <c r="AE529"/>
  <c r="AF529"/>
  <c r="U536"/>
  <c r="AA537"/>
  <c r="W537"/>
  <c r="AE538"/>
  <c r="Y538"/>
  <c r="S569"/>
  <c r="W569"/>
  <c r="T570"/>
  <c r="Z570"/>
  <c r="AB570"/>
  <c r="AD570"/>
  <c r="Y571"/>
  <c r="Z578"/>
  <c r="V578"/>
  <c r="AB579"/>
  <c r="X579"/>
  <c r="AF580"/>
  <c r="S611"/>
  <c r="T611"/>
  <c r="U611"/>
  <c r="W611"/>
  <c r="X611"/>
  <c r="Y611"/>
  <c r="U612"/>
  <c r="Z613"/>
  <c r="AA613"/>
  <c r="AB613"/>
  <c r="AC613"/>
  <c r="AD613"/>
  <c r="AE613"/>
  <c r="AF613"/>
  <c r="Y613"/>
  <c r="U620"/>
  <c r="AA621"/>
  <c r="W621"/>
  <c r="AE622"/>
  <c r="Y622"/>
  <c r="S653"/>
  <c r="W653"/>
  <c r="T654"/>
  <c r="Z654"/>
  <c r="AB654"/>
  <c r="AD654"/>
  <c r="Y655"/>
  <c r="Z662"/>
  <c r="V662"/>
  <c r="AB663"/>
  <c r="X663"/>
  <c r="AF664"/>
  <c r="T695"/>
  <c r="AC695"/>
  <c r="X695"/>
  <c r="Z696"/>
  <c r="U696"/>
  <c r="AD696"/>
  <c r="S8" i="19"/>
  <c r="AA697" i="24"/>
  <c r="V697"/>
  <c r="AE697"/>
  <c r="S704"/>
  <c r="AB704"/>
  <c r="W704"/>
  <c r="AF704"/>
  <c r="T705"/>
  <c r="AC705"/>
  <c r="X705"/>
  <c r="AG57" i="26"/>
  <c r="AK57"/>
  <c r="AG66"/>
  <c r="AK66"/>
  <c r="W67"/>
  <c r="AF66"/>
  <c r="AN66"/>
  <c r="AG67"/>
  <c r="AK67"/>
  <c r="AB68"/>
  <c r="AG68"/>
  <c r="AI68"/>
  <c r="AN68"/>
  <c r="Y25" i="24"/>
  <c r="U25"/>
  <c r="Z32"/>
  <c r="Z34"/>
  <c r="AD34"/>
  <c r="AF33"/>
  <c r="AC33"/>
  <c r="AE32"/>
  <c r="AA32"/>
  <c r="Z65"/>
  <c r="AB65"/>
  <c r="AD65"/>
  <c r="AF65"/>
  <c r="V66"/>
  <c r="S66"/>
  <c r="U66"/>
  <c r="W66"/>
  <c r="AF66"/>
  <c r="S67"/>
  <c r="W67"/>
  <c r="D11" i="19"/>
  <c r="S74" i="24"/>
  <c r="AC74"/>
  <c r="W74"/>
  <c r="AA75"/>
  <c r="U75"/>
  <c r="AE75"/>
  <c r="AF75"/>
  <c r="V76"/>
  <c r="Z76"/>
  <c r="AD76"/>
  <c r="Y108"/>
  <c r="AA108"/>
  <c r="AC108"/>
  <c r="AE108"/>
  <c r="T109"/>
  <c r="X109"/>
  <c r="AB116"/>
  <c r="V116"/>
  <c r="AF116"/>
  <c r="Z117"/>
  <c r="T117"/>
  <c r="AD117"/>
  <c r="X117"/>
  <c r="AC118"/>
  <c r="Z149"/>
  <c r="AB149"/>
  <c r="AD149"/>
  <c r="AF149"/>
  <c r="V150"/>
  <c r="S150"/>
  <c r="U150"/>
  <c r="W150"/>
  <c r="AF150"/>
  <c r="Y150"/>
  <c r="S151"/>
  <c r="W151"/>
  <c r="S158"/>
  <c r="AC158"/>
  <c r="W158"/>
  <c r="AA159"/>
  <c r="U159"/>
  <c r="AE159"/>
  <c r="AF159"/>
  <c r="V160"/>
  <c r="Z160"/>
  <c r="AD160"/>
  <c r="Y192"/>
  <c r="AA192"/>
  <c r="AC192"/>
  <c r="AE192"/>
  <c r="T193"/>
  <c r="X193"/>
  <c r="AB200"/>
  <c r="V200"/>
  <c r="AF200"/>
  <c r="Z201"/>
  <c r="T201"/>
  <c r="AD201"/>
  <c r="X201"/>
  <c r="AC202"/>
  <c r="Z233"/>
  <c r="AB233"/>
  <c r="AD233"/>
  <c r="AF233"/>
  <c r="V234"/>
  <c r="S234"/>
  <c r="U234"/>
  <c r="W234"/>
  <c r="AF234"/>
  <c r="S235"/>
  <c r="W235"/>
  <c r="S242"/>
  <c r="AC242"/>
  <c r="W242"/>
  <c r="AA243"/>
  <c r="U243"/>
  <c r="AE243"/>
  <c r="AF243"/>
  <c r="V244"/>
  <c r="Z244"/>
  <c r="AD244"/>
  <c r="Y276"/>
  <c r="AA276"/>
  <c r="AC276"/>
  <c r="AE276"/>
  <c r="T277"/>
  <c r="X277"/>
  <c r="AB284"/>
  <c r="V284"/>
  <c r="AF284"/>
  <c r="Z285"/>
  <c r="T285"/>
  <c r="AD285"/>
  <c r="X285"/>
  <c r="AC286"/>
  <c r="Z317"/>
  <c r="AB317"/>
  <c r="AD317"/>
  <c r="AF317"/>
  <c r="V318"/>
  <c r="S318"/>
  <c r="U318"/>
  <c r="W318"/>
  <c r="AF318"/>
  <c r="Y318"/>
  <c r="S319"/>
  <c r="W319"/>
  <c r="S326"/>
  <c r="AC326"/>
  <c r="W326"/>
  <c r="AA327"/>
  <c r="U327"/>
  <c r="AE327"/>
  <c r="AF327"/>
  <c r="V328"/>
  <c r="Z328"/>
  <c r="AD328"/>
  <c r="Y360"/>
  <c r="AA360"/>
  <c r="AC360"/>
  <c r="V361"/>
  <c r="AC368"/>
  <c r="AD368"/>
  <c r="X368"/>
  <c r="Y368"/>
  <c r="H80" i="19"/>
  <c r="D80" s="1"/>
  <c r="T361" i="24"/>
  <c r="H200" i="19"/>
  <c r="D200" s="1"/>
  <c r="X361" i="24"/>
  <c r="Z33"/>
  <c r="AE33"/>
  <c r="AA33"/>
  <c r="AC32"/>
  <c r="AA65"/>
  <c r="AC65"/>
  <c r="AE65"/>
  <c r="AA67"/>
  <c r="AC67"/>
  <c r="AE67"/>
  <c r="AA74"/>
  <c r="U74"/>
  <c r="AE74"/>
  <c r="Y74"/>
  <c r="S75"/>
  <c r="AC75"/>
  <c r="W75"/>
  <c r="Z108"/>
  <c r="AB108"/>
  <c r="AD108"/>
  <c r="Z116"/>
  <c r="T116"/>
  <c r="AD116"/>
  <c r="X116"/>
  <c r="AB117"/>
  <c r="V117"/>
  <c r="AA149"/>
  <c r="AC149"/>
  <c r="AE149"/>
  <c r="AA151"/>
  <c r="AC151"/>
  <c r="AE151"/>
  <c r="AA158"/>
  <c r="U158"/>
  <c r="AE158"/>
  <c r="Y158"/>
  <c r="S159"/>
  <c r="AC159"/>
  <c r="W159"/>
  <c r="Z192"/>
  <c r="AB192"/>
  <c r="AD192"/>
  <c r="Z200"/>
  <c r="T200"/>
  <c r="AD200"/>
  <c r="X200"/>
  <c r="AB201"/>
  <c r="V201"/>
  <c r="AA233"/>
  <c r="AC233"/>
  <c r="AE233"/>
  <c r="AA235"/>
  <c r="AC235"/>
  <c r="AE235"/>
  <c r="AA242"/>
  <c r="U242"/>
  <c r="AE242"/>
  <c r="Y242"/>
  <c r="S243"/>
  <c r="AC243"/>
  <c r="W243"/>
  <c r="Z276"/>
  <c r="AB276"/>
  <c r="AD276"/>
  <c r="Z284"/>
  <c r="T284"/>
  <c r="AD284"/>
  <c r="X284"/>
  <c r="AB285"/>
  <c r="V285"/>
  <c r="AA317"/>
  <c r="AC317"/>
  <c r="AE317"/>
  <c r="AA319"/>
  <c r="AC319"/>
  <c r="AE319"/>
  <c r="AA326"/>
  <c r="U326"/>
  <c r="AE326"/>
  <c r="Y326"/>
  <c r="S327"/>
  <c r="AC327"/>
  <c r="W327"/>
  <c r="Z360"/>
  <c r="AB360"/>
  <c r="AD360"/>
  <c r="Z368"/>
  <c r="T368"/>
  <c r="U368"/>
  <c r="AE360"/>
  <c r="AB368"/>
  <c r="V368"/>
  <c r="AF368"/>
  <c r="Z369"/>
  <c r="T369"/>
  <c r="AD369"/>
  <c r="X369"/>
  <c r="AC370"/>
  <c r="Z401"/>
  <c r="AB401"/>
  <c r="AD401"/>
  <c r="AF401"/>
  <c r="V402"/>
  <c r="S402"/>
  <c r="U402"/>
  <c r="W402"/>
  <c r="AF402"/>
  <c r="S403"/>
  <c r="W403"/>
  <c r="S410"/>
  <c r="AC410"/>
  <c r="W410"/>
  <c r="AA411"/>
  <c r="U411"/>
  <c r="AE411"/>
  <c r="AF411"/>
  <c r="V412"/>
  <c r="Z412"/>
  <c r="AD412"/>
  <c r="Y444"/>
  <c r="AA444"/>
  <c r="AC444"/>
  <c r="AE444"/>
  <c r="T445"/>
  <c r="X445"/>
  <c r="AB452"/>
  <c r="V452"/>
  <c r="AF452"/>
  <c r="Z453"/>
  <c r="T453"/>
  <c r="AD453"/>
  <c r="X453"/>
  <c r="AC454"/>
  <c r="Z485"/>
  <c r="AB485"/>
  <c r="AD485"/>
  <c r="AF485"/>
  <c r="V486"/>
  <c r="S486"/>
  <c r="U486"/>
  <c r="W486"/>
  <c r="AF486"/>
  <c r="Y486"/>
  <c r="S487"/>
  <c r="W487"/>
  <c r="S494"/>
  <c r="AC494"/>
  <c r="W494"/>
  <c r="AA495"/>
  <c r="U495"/>
  <c r="AE495"/>
  <c r="AF495"/>
  <c r="V496"/>
  <c r="Z496"/>
  <c r="AD496"/>
  <c r="Y528"/>
  <c r="AA528"/>
  <c r="AC528"/>
  <c r="AE528"/>
  <c r="T529"/>
  <c r="X529"/>
  <c r="AB536"/>
  <c r="V536"/>
  <c r="AF536"/>
  <c r="Z537"/>
  <c r="T537"/>
  <c r="AD537"/>
  <c r="X537"/>
  <c r="AC538"/>
  <c r="Z569"/>
  <c r="AB569"/>
  <c r="AD569"/>
  <c r="AF569"/>
  <c r="V570"/>
  <c r="S570"/>
  <c r="U570"/>
  <c r="W570"/>
  <c r="AF570"/>
  <c r="S571"/>
  <c r="W571"/>
  <c r="S578"/>
  <c r="AC578"/>
  <c r="W578"/>
  <c r="AA579"/>
  <c r="U579"/>
  <c r="AE579"/>
  <c r="AF579"/>
  <c r="V580"/>
  <c r="Z580"/>
  <c r="AD580"/>
  <c r="Y612"/>
  <c r="AA612"/>
  <c r="AC612"/>
  <c r="AE612"/>
  <c r="T613"/>
  <c r="X613"/>
  <c r="AB620"/>
  <c r="V620"/>
  <c r="AF620"/>
  <c r="Z621"/>
  <c r="T621"/>
  <c r="AD621"/>
  <c r="X621"/>
  <c r="AC622"/>
  <c r="Z653"/>
  <c r="AB653"/>
  <c r="AD653"/>
  <c r="AF653"/>
  <c r="V654"/>
  <c r="S654"/>
  <c r="U654"/>
  <c r="W654"/>
  <c r="AF654"/>
  <c r="Y654"/>
  <c r="S655"/>
  <c r="W655"/>
  <c r="S662"/>
  <c r="AC662"/>
  <c r="W662"/>
  <c r="AA663"/>
  <c r="U663"/>
  <c r="AE663"/>
  <c r="AF663"/>
  <c r="V664"/>
  <c r="Z664"/>
  <c r="AD664"/>
  <c r="Z695"/>
  <c r="AB695"/>
  <c r="AD695"/>
  <c r="AF695"/>
  <c r="AA696"/>
  <c r="AC696"/>
  <c r="AE696"/>
  <c r="Z697"/>
  <c r="AB697"/>
  <c r="AD697"/>
  <c r="AA704"/>
  <c r="AC704"/>
  <c r="AE704"/>
  <c r="Z705"/>
  <c r="AB705"/>
  <c r="AD705"/>
  <c r="AB369"/>
  <c r="V369"/>
  <c r="AA401"/>
  <c r="AC401"/>
  <c r="AE401"/>
  <c r="AA403"/>
  <c r="AC403"/>
  <c r="AE403"/>
  <c r="AA410"/>
  <c r="U410"/>
  <c r="AE410"/>
  <c r="Y410"/>
  <c r="S411"/>
  <c r="AC411"/>
  <c r="W411"/>
  <c r="Z444"/>
  <c r="AB444"/>
  <c r="AD444"/>
  <c r="Z452"/>
  <c r="T452"/>
  <c r="AD452"/>
  <c r="X452"/>
  <c r="AB453"/>
  <c r="V453"/>
  <c r="AA485"/>
  <c r="AC485"/>
  <c r="AE485"/>
  <c r="AA487"/>
  <c r="AC487"/>
  <c r="AE487"/>
  <c r="AA494"/>
  <c r="U494"/>
  <c r="AE494"/>
  <c r="Y494"/>
  <c r="S495"/>
  <c r="AC495"/>
  <c r="W495"/>
  <c r="Z528"/>
  <c r="AB528"/>
  <c r="AD528"/>
  <c r="Z536"/>
  <c r="T536"/>
  <c r="AD536"/>
  <c r="X536"/>
  <c r="AB537"/>
  <c r="V537"/>
  <c r="AA569"/>
  <c r="AC569"/>
  <c r="AE569"/>
  <c r="AA571"/>
  <c r="AC571"/>
  <c r="AE571"/>
  <c r="AA578"/>
  <c r="U578"/>
  <c r="AE578"/>
  <c r="Y578"/>
  <c r="S579"/>
  <c r="AC579"/>
  <c r="W579"/>
  <c r="Z612"/>
  <c r="AB612"/>
  <c r="AD612"/>
  <c r="Z620"/>
  <c r="T620"/>
  <c r="AD620"/>
  <c r="X620"/>
  <c r="AB621"/>
  <c r="V621"/>
  <c r="AA653"/>
  <c r="AC653"/>
  <c r="AE653"/>
  <c r="AA655"/>
  <c r="AC655"/>
  <c r="AE655"/>
  <c r="AA662"/>
  <c r="U662"/>
  <c r="AE662"/>
  <c r="Y662"/>
  <c r="S663"/>
  <c r="AC663"/>
  <c r="W663"/>
  <c r="EG79" i="27"/>
  <c r="EA187"/>
  <c r="EM189"/>
  <c r="EA191"/>
  <c r="EG192"/>
  <c r="EA195"/>
  <c r="EG196"/>
  <c r="EM197"/>
  <c r="EG206"/>
  <c r="EM200"/>
  <c r="EA203"/>
  <c r="EM205"/>
  <c r="EA208"/>
  <c r="EG201"/>
  <c r="EJ341"/>
  <c r="ED344"/>
  <c r="EJ345"/>
  <c r="DX347"/>
  <c r="EJ349"/>
  <c r="DX351"/>
  <c r="ED352"/>
  <c r="DX355"/>
  <c r="ED356"/>
  <c r="EJ357"/>
  <c r="ED360"/>
  <c r="EJ361"/>
  <c r="DX363"/>
  <c r="EJ365"/>
  <c r="DX367"/>
  <c r="ED368"/>
  <c r="DX371"/>
  <c r="ED372"/>
  <c r="EJ373"/>
  <c r="ED376"/>
  <c r="EJ377"/>
  <c r="DX379"/>
  <c r="EJ381"/>
  <c r="DX383"/>
  <c r="ED384"/>
  <c r="DX387"/>
  <c r="ED388"/>
  <c r="EJ389"/>
  <c r="ED392"/>
  <c r="EJ393"/>
  <c r="DX395"/>
  <c r="EJ397"/>
  <c r="EJ78"/>
  <c r="ED81"/>
  <c r="DX189"/>
  <c r="EJ191"/>
  <c r="ED194"/>
  <c r="EJ195"/>
  <c r="DX197"/>
  <c r="EJ199"/>
  <c r="DX200"/>
  <c r="ED202"/>
  <c r="DX205"/>
  <c r="ED207"/>
  <c r="EJ208"/>
  <c r="ED209"/>
  <c r="EA342"/>
  <c r="EG343"/>
  <c r="EA346"/>
  <c r="EG347"/>
  <c r="EM348"/>
  <c r="EG351"/>
  <c r="EM352"/>
  <c r="EA354"/>
  <c r="EM356"/>
  <c r="EA358"/>
  <c r="EG359"/>
  <c r="EA362"/>
  <c r="EG363"/>
  <c r="EM364"/>
  <c r="EG367"/>
  <c r="EM368"/>
  <c r="EA370"/>
  <c r="EM372"/>
  <c r="EA374"/>
  <c r="EG375"/>
  <c r="EA378"/>
  <c r="EG379"/>
  <c r="EM380"/>
  <c r="EG383"/>
  <c r="EM384"/>
  <c r="EA386"/>
  <c r="EM388"/>
  <c r="EA390"/>
  <c r="EG391"/>
  <c r="EA394"/>
  <c r="EG395"/>
  <c r="EM396"/>
  <c r="F322" i="17"/>
  <c r="D143" i="18"/>
  <c r="F229" i="17"/>
  <c r="F143" i="18"/>
  <c r="F446" i="17"/>
  <c r="C176" i="18"/>
  <c r="F384" i="17"/>
  <c r="D176" i="18"/>
  <c r="D252" i="19"/>
  <c r="F290" i="17"/>
  <c r="N290" s="1"/>
  <c r="C142" i="18"/>
  <c r="F352" i="17"/>
  <c r="N352" s="1"/>
  <c r="E142" i="18"/>
  <c r="F414" i="17"/>
  <c r="N414" s="1"/>
  <c r="B175" i="18"/>
  <c r="L285" i="19"/>
  <c r="D409"/>
  <c r="F261" i="17"/>
  <c r="B144" i="18"/>
  <c r="F323" i="17"/>
  <c r="D144" i="18"/>
  <c r="F230" i="17"/>
  <c r="F144" i="18"/>
  <c r="F447" i="17"/>
  <c r="C177" i="18"/>
  <c r="F385" i="17"/>
  <c r="N385" s="1"/>
  <c r="D177" i="18"/>
  <c r="F262" i="17"/>
  <c r="B145" i="18"/>
  <c r="F324" i="17"/>
  <c r="D145" i="18"/>
  <c r="F231" i="17"/>
  <c r="F145" i="18"/>
  <c r="F448" i="17"/>
  <c r="C178" i="18"/>
  <c r="F386" i="17"/>
  <c r="D178" i="18"/>
  <c r="F264" i="17"/>
  <c r="B147" i="18"/>
  <c r="F326" i="17"/>
  <c r="D147" i="18"/>
  <c r="F233" i="17"/>
  <c r="F147" i="18"/>
  <c r="F450" i="17"/>
  <c r="C180" i="18"/>
  <c r="F388" i="17"/>
  <c r="N388" s="1"/>
  <c r="D180" i="18"/>
  <c r="F265" i="17"/>
  <c r="B148" i="18"/>
  <c r="F327" i="17"/>
  <c r="D148" i="18"/>
  <c r="F234" i="17"/>
  <c r="F148" i="18"/>
  <c r="F451" i="17"/>
  <c r="C181" i="18"/>
  <c r="F389" i="17"/>
  <c r="D181" i="18"/>
  <c r="F297" i="17"/>
  <c r="N297" s="1"/>
  <c r="C149" i="18"/>
  <c r="F359" i="17"/>
  <c r="N359" s="1"/>
  <c r="E149" i="18"/>
  <c r="F421" i="17"/>
  <c r="N421" s="1"/>
  <c r="B182" i="18"/>
  <c r="F298" i="17"/>
  <c r="N298" s="1"/>
  <c r="C150" i="18"/>
  <c r="F360" i="17"/>
  <c r="N360" s="1"/>
  <c r="E150" i="18"/>
  <c r="F422" i="17"/>
  <c r="N422" s="1"/>
  <c r="B183" i="18"/>
  <c r="R386" i="19"/>
  <c r="L324"/>
  <c r="U393" i="17"/>
  <c r="F300"/>
  <c r="N300" s="1"/>
  <c r="C152" i="18"/>
  <c r="F362" i="17"/>
  <c r="N362" s="1"/>
  <c r="E152" i="18"/>
  <c r="F424" i="17"/>
  <c r="N424" s="1"/>
  <c r="B185" i="18"/>
  <c r="R387" i="19"/>
  <c r="L325"/>
  <c r="U394" i="17"/>
  <c r="F301"/>
  <c r="C153" i="18"/>
  <c r="F363" i="17"/>
  <c r="E153" i="18"/>
  <c r="F425" i="17"/>
  <c r="B186" i="18"/>
  <c r="D326" i="19"/>
  <c r="D449"/>
  <c r="F302" i="17"/>
  <c r="D302" s="1"/>
  <c r="C154" i="18"/>
  <c r="F364" i="17"/>
  <c r="D364" s="1"/>
  <c r="E154" i="18"/>
  <c r="F426" i="17"/>
  <c r="D426" s="1"/>
  <c r="B187" i="18"/>
  <c r="S389" i="19"/>
  <c r="D327"/>
  <c r="F303" i="17"/>
  <c r="N303" s="1"/>
  <c r="C155" i="18"/>
  <c r="F365" i="17"/>
  <c r="E155" i="18"/>
  <c r="F427" i="17"/>
  <c r="B188" i="18"/>
  <c r="S391" i="19"/>
  <c r="D329"/>
  <c r="F305" i="17"/>
  <c r="C157" i="18"/>
  <c r="F367" i="17"/>
  <c r="E157" i="18"/>
  <c r="F429" i="17"/>
  <c r="B190" i="18"/>
  <c r="S392" i="19"/>
  <c r="D330"/>
  <c r="F306" i="17"/>
  <c r="C158" i="18"/>
  <c r="F368" i="17"/>
  <c r="E158" i="18"/>
  <c r="F430" i="17"/>
  <c r="B191" i="18"/>
  <c r="R393" i="19"/>
  <c r="D331"/>
  <c r="T400" i="17"/>
  <c r="F307"/>
  <c r="C159" i="18"/>
  <c r="F369" i="17"/>
  <c r="E159" i="18"/>
  <c r="F431" i="17"/>
  <c r="B192" i="18"/>
  <c r="R394" i="19"/>
  <c r="L332"/>
  <c r="U401" i="17"/>
  <c r="T401"/>
  <c r="F308"/>
  <c r="N308" s="1"/>
  <c r="C160" i="18"/>
  <c r="F370" i="17"/>
  <c r="E160" i="18"/>
  <c r="F432" i="17"/>
  <c r="B193" i="18"/>
  <c r="L343" i="19"/>
  <c r="F257" i="17"/>
  <c r="D257" s="1"/>
  <c r="B140" i="18"/>
  <c r="F319" i="17"/>
  <c r="D319" s="1"/>
  <c r="D140" i="18"/>
  <c r="F226" i="17"/>
  <c r="D226" s="1"/>
  <c r="F140" i="18"/>
  <c r="F443" i="17"/>
  <c r="D443" s="1"/>
  <c r="C173" i="18"/>
  <c r="F381" i="17"/>
  <c r="D173" i="18"/>
  <c r="F260" i="17"/>
  <c r="B143" i="18"/>
  <c r="F291" i="17"/>
  <c r="C143" i="18"/>
  <c r="F353" i="17"/>
  <c r="D353" s="1"/>
  <c r="E143" i="18"/>
  <c r="F415" i="17"/>
  <c r="B176" i="18"/>
  <c r="D345" i="19"/>
  <c r="D407"/>
  <c r="F259" i="17"/>
  <c r="N259" s="1"/>
  <c r="B142" i="18"/>
  <c r="F321" i="17"/>
  <c r="N321" s="1"/>
  <c r="D142" i="18"/>
  <c r="F228" i="17"/>
  <c r="D228" s="1"/>
  <c r="F142" i="18"/>
  <c r="F445" i="17"/>
  <c r="D445" s="1"/>
  <c r="C175" i="18"/>
  <c r="F383" i="17"/>
  <c r="N383" s="1"/>
  <c r="D175" i="18"/>
  <c r="D254" i="19"/>
  <c r="L439"/>
  <c r="F292" i="17"/>
  <c r="C144" i="18"/>
  <c r="F354" i="17"/>
  <c r="E144" i="18"/>
  <c r="F416" i="17"/>
  <c r="B177" i="18"/>
  <c r="U386" i="17"/>
  <c r="F293"/>
  <c r="N293" s="1"/>
  <c r="C145" i="18"/>
  <c r="F355" i="17"/>
  <c r="N355" s="1"/>
  <c r="E145" i="18"/>
  <c r="F417" i="17"/>
  <c r="N417" s="1"/>
  <c r="B178" i="18"/>
  <c r="F295" i="17"/>
  <c r="C147" i="18"/>
  <c r="F357" i="17"/>
  <c r="E147" i="18"/>
  <c r="F419" i="17"/>
  <c r="B180" i="18"/>
  <c r="U389" i="17"/>
  <c r="F296"/>
  <c r="N296" s="1"/>
  <c r="C148" i="18"/>
  <c r="F358" i="17"/>
  <c r="D358" s="1"/>
  <c r="E148" i="18"/>
  <c r="F420" i="17"/>
  <c r="D420" s="1"/>
  <c r="B181" i="18"/>
  <c r="D414" i="19"/>
  <c r="F266" i="17"/>
  <c r="B149" i="18"/>
  <c r="F328" i="17"/>
  <c r="D149" i="18"/>
  <c r="F235" i="17"/>
  <c r="F149" i="18"/>
  <c r="F452" i="17"/>
  <c r="C182" i="18"/>
  <c r="F390" i="17"/>
  <c r="D182" i="18"/>
  <c r="F267" i="17"/>
  <c r="D267" s="1"/>
  <c r="B150" i="18"/>
  <c r="F329" i="17"/>
  <c r="D150" i="18"/>
  <c r="F236" i="17"/>
  <c r="F150" i="18"/>
  <c r="F453" i="17"/>
  <c r="C183" i="18"/>
  <c r="F391" i="17"/>
  <c r="D183" i="18"/>
  <c r="L355" i="19"/>
  <c r="F269" i="17"/>
  <c r="N269" s="1"/>
  <c r="B152" i="18"/>
  <c r="F331" i="17"/>
  <c r="N331" s="1"/>
  <c r="D152" i="18"/>
  <c r="F238" i="17"/>
  <c r="D238" s="1"/>
  <c r="F152" i="18"/>
  <c r="F455" i="17"/>
  <c r="N455" s="1"/>
  <c r="C185" i="18"/>
  <c r="F393" i="17"/>
  <c r="D393" s="1"/>
  <c r="D185" i="18"/>
  <c r="L294" i="19"/>
  <c r="D418"/>
  <c r="F270" i="17"/>
  <c r="D270" s="1"/>
  <c r="B153" i="18"/>
  <c r="F332" i="17"/>
  <c r="D332" s="1"/>
  <c r="D153" i="18"/>
  <c r="F239" i="17"/>
  <c r="D239" s="1"/>
  <c r="F153" i="18"/>
  <c r="F456" i="17"/>
  <c r="D456" s="1"/>
  <c r="C186" i="18"/>
  <c r="F394" i="17"/>
  <c r="D394" s="1"/>
  <c r="D186" i="18"/>
  <c r="F271" i="17"/>
  <c r="B154" i="18"/>
  <c r="F333" i="17"/>
  <c r="D154" i="18"/>
  <c r="F240" i="17"/>
  <c r="F154" i="18"/>
  <c r="F457" i="17"/>
  <c r="C187" i="18"/>
  <c r="F395" i="17"/>
  <c r="D187" i="18"/>
  <c r="L358" i="19"/>
  <c r="F272" i="17"/>
  <c r="B155" i="18"/>
  <c r="F334" i="17"/>
  <c r="D155" i="18"/>
  <c r="F241" i="17"/>
  <c r="F155" i="18"/>
  <c r="F458" i="17"/>
  <c r="D458" s="1"/>
  <c r="C188" i="18"/>
  <c r="F396" i="17"/>
  <c r="D188" i="18"/>
  <c r="L298" i="19"/>
  <c r="L422"/>
  <c r="F274" i="17"/>
  <c r="B157" i="18"/>
  <c r="F336" i="17"/>
  <c r="D157" i="18"/>
  <c r="F243" i="17"/>
  <c r="F157" i="18"/>
  <c r="F460" i="17"/>
  <c r="C190" i="18"/>
  <c r="F398" i="17"/>
  <c r="D190" i="18"/>
  <c r="L361" i="19"/>
  <c r="F275" i="17"/>
  <c r="B158" i="18"/>
  <c r="F337" i="17"/>
  <c r="D158" i="18"/>
  <c r="F244" i="17"/>
  <c r="F158" i="18"/>
  <c r="F461" i="17"/>
  <c r="N461" s="1"/>
  <c r="C191" i="18"/>
  <c r="F399" i="17"/>
  <c r="D399" s="1"/>
  <c r="D191" i="18"/>
  <c r="L300" i="19"/>
  <c r="F276" i="17"/>
  <c r="B159" i="18"/>
  <c r="F338" i="17"/>
  <c r="D159" i="18"/>
  <c r="F245" i="17"/>
  <c r="F159" i="18"/>
  <c r="F462" i="17"/>
  <c r="C192" i="18"/>
  <c r="F400" i="17"/>
  <c r="D192" i="18"/>
  <c r="D301" i="19"/>
  <c r="F277" i="17"/>
  <c r="N277" s="1"/>
  <c r="B160" i="18"/>
  <c r="F339" i="17"/>
  <c r="D160" i="18"/>
  <c r="F246" i="17"/>
  <c r="F160" i="18"/>
  <c r="F463" i="17"/>
  <c r="C193" i="18"/>
  <c r="F401" i="17"/>
  <c r="D401" s="1"/>
  <c r="D193" i="18"/>
  <c r="S374" i="19"/>
  <c r="D312"/>
  <c r="U381" i="17"/>
  <c r="T381"/>
  <c r="F288"/>
  <c r="D288" s="1"/>
  <c r="C140" i="18"/>
  <c r="F350" i="17"/>
  <c r="D350" s="1"/>
  <c r="E140" i="18"/>
  <c r="F412" i="17"/>
  <c r="D412" s="1"/>
  <c r="B173" i="18"/>
  <c r="D40" i="19"/>
  <c r="D190"/>
  <c r="D160"/>
  <c r="D100"/>
  <c r="D70"/>
  <c r="D41"/>
  <c r="D101"/>
  <c r="D161"/>
  <c r="D42"/>
  <c r="D72"/>
  <c r="D102"/>
  <c r="D132"/>
  <c r="D162"/>
  <c r="D192"/>
  <c r="D43"/>
  <c r="D103"/>
  <c r="D163"/>
  <c r="D45"/>
  <c r="D75"/>
  <c r="D105"/>
  <c r="D135"/>
  <c r="L165"/>
  <c r="L195"/>
  <c r="L46"/>
  <c r="D166"/>
  <c r="D47"/>
  <c r="D77"/>
  <c r="D107"/>
  <c r="D137"/>
  <c r="D167"/>
  <c r="D197"/>
  <c r="D48"/>
  <c r="D168"/>
  <c r="D50"/>
  <c r="D110"/>
  <c r="D140"/>
  <c r="D170"/>
  <c r="L51"/>
  <c r="L111"/>
  <c r="L171"/>
  <c r="D52"/>
  <c r="L52"/>
  <c r="D82"/>
  <c r="L82"/>
  <c r="D112"/>
  <c r="L112"/>
  <c r="D142"/>
  <c r="L142"/>
  <c r="D172"/>
  <c r="L172"/>
  <c r="D202"/>
  <c r="L202"/>
  <c r="D53"/>
  <c r="L53"/>
  <c r="D113"/>
  <c r="L113"/>
  <c r="D173"/>
  <c r="L173"/>
  <c r="D55"/>
  <c r="L55"/>
  <c r="D85"/>
  <c r="L85"/>
  <c r="D115"/>
  <c r="L115"/>
  <c r="D145"/>
  <c r="L145"/>
  <c r="D175"/>
  <c r="L175"/>
  <c r="D205"/>
  <c r="L205"/>
  <c r="D116"/>
  <c r="L116"/>
  <c r="D176"/>
  <c r="L176"/>
  <c r="D87"/>
  <c r="L87"/>
  <c r="D117"/>
  <c r="L117"/>
  <c r="D147"/>
  <c r="L147"/>
  <c r="D177"/>
  <c r="L177"/>
  <c r="D207"/>
  <c r="L207"/>
  <c r="D118"/>
  <c r="L118"/>
  <c r="D178"/>
  <c r="L178"/>
  <c r="X57" i="26"/>
  <c r="Z57"/>
  <c r="AD57"/>
  <c r="AN57"/>
  <c r="AN67"/>
  <c r="W68"/>
  <c r="Y68"/>
  <c r="AA68"/>
  <c r="AC68"/>
  <c r="AE68"/>
  <c r="W30"/>
  <c r="Y30"/>
  <c r="AA30"/>
  <c r="AC30"/>
  <c r="AE30"/>
  <c r="W106"/>
  <c r="Y106"/>
  <c r="AA106"/>
  <c r="AC106"/>
  <c r="AE106"/>
  <c r="AK248"/>
  <c r="F41" i="17"/>
  <c r="N41" s="1"/>
  <c r="B109" i="18"/>
  <c r="F10" i="17"/>
  <c r="D10" s="1"/>
  <c r="V10" s="1"/>
  <c r="H109" i="18"/>
  <c r="F165" i="17"/>
  <c r="D165" s="1"/>
  <c r="F109" i="18"/>
  <c r="F103" i="17"/>
  <c r="D103" s="1"/>
  <c r="D109" i="18"/>
  <c r="F42" i="17"/>
  <c r="N42" s="1"/>
  <c r="B110" i="18"/>
  <c r="F104" i="17"/>
  <c r="D104" s="1"/>
  <c r="D110" i="18"/>
  <c r="F166" i="17"/>
  <c r="D166" s="1"/>
  <c r="F110" i="18"/>
  <c r="H110"/>
  <c r="F11" i="17"/>
  <c r="D11" s="1"/>
  <c r="N74"/>
  <c r="D74"/>
  <c r="F136"/>
  <c r="N136" s="1"/>
  <c r="E111" i="18"/>
  <c r="N198" i="17"/>
  <c r="D198"/>
  <c r="N44"/>
  <c r="D44"/>
  <c r="F106"/>
  <c r="D112" i="18"/>
  <c r="F168" i="17"/>
  <c r="D168" s="1"/>
  <c r="F112" i="18"/>
  <c r="H112"/>
  <c r="F13" i="17"/>
  <c r="D13" s="1"/>
  <c r="D77"/>
  <c r="F139"/>
  <c r="D139" s="1"/>
  <c r="E114" i="18"/>
  <c r="N201" i="17"/>
  <c r="D201"/>
  <c r="F47"/>
  <c r="D47" s="1"/>
  <c r="B115" i="18"/>
  <c r="F109" i="17"/>
  <c r="N109" s="1"/>
  <c r="D115" i="18"/>
  <c r="F171" i="17"/>
  <c r="N171" s="1"/>
  <c r="F115" i="18"/>
  <c r="H115"/>
  <c r="F16" i="17"/>
  <c r="N79"/>
  <c r="D79"/>
  <c r="F141"/>
  <c r="E116" i="18"/>
  <c r="N203" i="17"/>
  <c r="D203"/>
  <c r="N49"/>
  <c r="D49"/>
  <c r="F111"/>
  <c r="N111" s="1"/>
  <c r="D117" i="18"/>
  <c r="F173" i="17"/>
  <c r="N173" s="1"/>
  <c r="F117" i="18"/>
  <c r="H117"/>
  <c r="F18" i="17"/>
  <c r="D18" s="1"/>
  <c r="N82"/>
  <c r="D82"/>
  <c r="F144"/>
  <c r="D144" s="1"/>
  <c r="E119" i="18"/>
  <c r="N206" i="17"/>
  <c r="D206"/>
  <c r="F52"/>
  <c r="D52" s="1"/>
  <c r="B120" i="18"/>
  <c r="F114" i="17"/>
  <c r="N114" s="1"/>
  <c r="D120" i="18"/>
  <c r="F176" i="17"/>
  <c r="N176" s="1"/>
  <c r="F120" i="18"/>
  <c r="H120"/>
  <c r="F21" i="17"/>
  <c r="N21" s="1"/>
  <c r="N84"/>
  <c r="D84"/>
  <c r="F146"/>
  <c r="E121" i="18"/>
  <c r="N208" i="17"/>
  <c r="D208"/>
  <c r="N54"/>
  <c r="D54"/>
  <c r="F116"/>
  <c r="N116" s="1"/>
  <c r="D122" i="18"/>
  <c r="F178" i="17"/>
  <c r="N178" s="1"/>
  <c r="F122" i="18"/>
  <c r="H122"/>
  <c r="F23" i="17"/>
  <c r="D23" s="1"/>
  <c r="V23" s="1"/>
  <c r="N87"/>
  <c r="D87"/>
  <c r="F149"/>
  <c r="D149" s="1"/>
  <c r="E124" i="18"/>
  <c r="N211" i="17"/>
  <c r="D211"/>
  <c r="F57"/>
  <c r="B125" i="18"/>
  <c r="F119" i="17"/>
  <c r="D119" s="1"/>
  <c r="D125" i="18"/>
  <c r="F181" i="17"/>
  <c r="D181" s="1"/>
  <c r="F125" i="18"/>
  <c r="H125"/>
  <c r="F26" i="17"/>
  <c r="N26" s="1"/>
  <c r="N89"/>
  <c r="D89"/>
  <c r="F151"/>
  <c r="N151" s="1"/>
  <c r="E126" i="18"/>
  <c r="F121" i="17"/>
  <c r="N121" s="1"/>
  <c r="D127" i="18"/>
  <c r="F183" i="17"/>
  <c r="N183" s="1"/>
  <c r="F127" i="18"/>
  <c r="H127"/>
  <c r="F28" i="17"/>
  <c r="D28" s="1"/>
  <c r="V28" s="1"/>
  <c r="F8" i="19"/>
  <c r="D8" s="1"/>
  <c r="T8" s="1"/>
  <c r="AF697" i="24"/>
  <c r="P8" i="17"/>
  <c r="T8" s="1"/>
  <c r="AF705" i="24"/>
  <c r="F70" i="17"/>
  <c r="D70" s="1"/>
  <c r="C107" i="18"/>
  <c r="AA706" i="24"/>
  <c r="F101" i="17"/>
  <c r="N101" s="1"/>
  <c r="D107" i="18"/>
  <c r="F132" i="17"/>
  <c r="D132" s="1"/>
  <c r="AC706" i="24"/>
  <c r="F163" i="17"/>
  <c r="N163" s="1"/>
  <c r="F107" i="18"/>
  <c r="F194" i="17"/>
  <c r="D194" s="1"/>
  <c r="G107" i="18"/>
  <c r="AE706" i="24"/>
  <c r="H107" i="18"/>
  <c r="F8" i="17"/>
  <c r="D8" s="1"/>
  <c r="AA695" i="24"/>
  <c r="AE695"/>
  <c r="AB696"/>
  <c r="AF696"/>
  <c r="AC697"/>
  <c r="Z704"/>
  <c r="AD704"/>
  <c r="AA705"/>
  <c r="AE705"/>
  <c r="AB706"/>
  <c r="AF706"/>
  <c r="H12" i="19"/>
  <c r="H17"/>
  <c r="L17" s="1"/>
  <c r="H22"/>
  <c r="D22" s="1"/>
  <c r="H27"/>
  <c r="D27" s="1"/>
  <c r="F68"/>
  <c r="D68" s="1"/>
  <c r="F71"/>
  <c r="D71" s="1"/>
  <c r="F73"/>
  <c r="D73" s="1"/>
  <c r="F76"/>
  <c r="D76" s="1"/>
  <c r="F78"/>
  <c r="D78" s="1"/>
  <c r="F81"/>
  <c r="D81" s="1"/>
  <c r="F83"/>
  <c r="D83" s="1"/>
  <c r="F86"/>
  <c r="D86" s="1"/>
  <c r="F88"/>
  <c r="D88" s="1"/>
  <c r="F128"/>
  <c r="L128" s="1"/>
  <c r="F131"/>
  <c r="D131" s="1"/>
  <c r="F133"/>
  <c r="D133" s="1"/>
  <c r="F136"/>
  <c r="F138"/>
  <c r="F141"/>
  <c r="F143"/>
  <c r="D143" s="1"/>
  <c r="F146"/>
  <c r="D146" s="1"/>
  <c r="F148"/>
  <c r="L148" s="1"/>
  <c r="F188"/>
  <c r="D188" s="1"/>
  <c r="F191"/>
  <c r="L191" s="1"/>
  <c r="F193"/>
  <c r="F196"/>
  <c r="D196" s="1"/>
  <c r="F198"/>
  <c r="F201"/>
  <c r="D201" s="1"/>
  <c r="F203"/>
  <c r="D203" s="1"/>
  <c r="F206"/>
  <c r="D206" s="1"/>
  <c r="F208"/>
  <c r="D208" s="1"/>
  <c r="P18"/>
  <c r="P23"/>
  <c r="S23" s="1"/>
  <c r="T23" s="1"/>
  <c r="P28"/>
  <c r="B112" i="18"/>
  <c r="B122"/>
  <c r="E127"/>
  <c r="C126"/>
  <c r="G124"/>
  <c r="E122"/>
  <c r="C121"/>
  <c r="G119"/>
  <c r="E117"/>
  <c r="C116"/>
  <c r="G114"/>
  <c r="E112"/>
  <c r="C111"/>
  <c r="G109"/>
  <c r="E107"/>
  <c r="N196" i="17"/>
  <c r="D196"/>
  <c r="F134"/>
  <c r="N134" s="1"/>
  <c r="E109" i="18"/>
  <c r="N72" i="17"/>
  <c r="D72"/>
  <c r="F73"/>
  <c r="N73" s="1"/>
  <c r="C110" i="18"/>
  <c r="N135" i="17"/>
  <c r="D135"/>
  <c r="F197"/>
  <c r="N197" s="1"/>
  <c r="G110" i="18"/>
  <c r="F43" i="17"/>
  <c r="N43" s="1"/>
  <c r="B111" i="18"/>
  <c r="F105" i="17"/>
  <c r="D105" s="1"/>
  <c r="D111" i="18"/>
  <c r="F167" i="17"/>
  <c r="D167" s="1"/>
  <c r="F111" i="18"/>
  <c r="F12" i="17"/>
  <c r="D12" s="1"/>
  <c r="V12" s="1"/>
  <c r="H111" i="18"/>
  <c r="F75" i="17"/>
  <c r="D75" s="1"/>
  <c r="C112" i="18"/>
  <c r="N137" i="17"/>
  <c r="D137"/>
  <c r="F199"/>
  <c r="D199" s="1"/>
  <c r="G112" i="18"/>
  <c r="F46" i="17"/>
  <c r="D46" s="1"/>
  <c r="B114" i="18"/>
  <c r="F108" i="17"/>
  <c r="N108" s="1"/>
  <c r="D114" i="18"/>
  <c r="F170" i="17"/>
  <c r="N170" s="1"/>
  <c r="F114" i="18"/>
  <c r="F15" i="17"/>
  <c r="D15" s="1"/>
  <c r="H114" i="18"/>
  <c r="F78" i="17"/>
  <c r="N78" s="1"/>
  <c r="C115" i="18"/>
  <c r="N140" i="17"/>
  <c r="D140"/>
  <c r="F202"/>
  <c r="N202" s="1"/>
  <c r="G115" i="18"/>
  <c r="F48" i="17"/>
  <c r="N48" s="1"/>
  <c r="B116" i="18"/>
  <c r="F110" i="17"/>
  <c r="D110" s="1"/>
  <c r="D116" i="18"/>
  <c r="F172" i="17"/>
  <c r="D172" s="1"/>
  <c r="F116" i="18"/>
  <c r="F17" i="17"/>
  <c r="D17" s="1"/>
  <c r="H116" i="18"/>
  <c r="F80" i="17"/>
  <c r="D80" s="1"/>
  <c r="C117" i="18"/>
  <c r="N142" i="17"/>
  <c r="D142"/>
  <c r="F204"/>
  <c r="D204" s="1"/>
  <c r="G117" i="18"/>
  <c r="F51" i="17"/>
  <c r="D51" s="1"/>
  <c r="B119" i="18"/>
  <c r="F113" i="17"/>
  <c r="N113" s="1"/>
  <c r="D119" i="18"/>
  <c r="F175" i="17"/>
  <c r="N175" s="1"/>
  <c r="F119" i="18"/>
  <c r="F20" i="17"/>
  <c r="D20" s="1"/>
  <c r="H119" i="18"/>
  <c r="F83" i="17"/>
  <c r="N83" s="1"/>
  <c r="C120" i="18"/>
  <c r="N145" i="17"/>
  <c r="D145"/>
  <c r="F207"/>
  <c r="N207" s="1"/>
  <c r="G120" i="18"/>
  <c r="F53" i="17"/>
  <c r="N53" s="1"/>
  <c r="B121" i="18"/>
  <c r="F115" i="17"/>
  <c r="D115" s="1"/>
  <c r="D121" i="18"/>
  <c r="F177" i="17"/>
  <c r="D177" s="1"/>
  <c r="F121" i="18"/>
  <c r="F22" i="17"/>
  <c r="D22" s="1"/>
  <c r="H121" i="18"/>
  <c r="F85" i="17"/>
  <c r="D85" s="1"/>
  <c r="C122" i="18"/>
  <c r="N147" i="17"/>
  <c r="D147"/>
  <c r="F209"/>
  <c r="D209" s="1"/>
  <c r="G122" i="18"/>
  <c r="F56" i="17"/>
  <c r="D56" s="1"/>
  <c r="B124" i="18"/>
  <c r="F118" i="17"/>
  <c r="N118" s="1"/>
  <c r="D124" i="18"/>
  <c r="F180" i="17"/>
  <c r="N180" s="1"/>
  <c r="F124" i="18"/>
  <c r="F25" i="17"/>
  <c r="D25" s="1"/>
  <c r="H124" i="18"/>
  <c r="F88" i="17"/>
  <c r="N88" s="1"/>
  <c r="C125" i="18"/>
  <c r="N150" i="17"/>
  <c r="D150"/>
  <c r="F212"/>
  <c r="N212" s="1"/>
  <c r="G125" i="18"/>
  <c r="F58" i="17"/>
  <c r="B126" i="18"/>
  <c r="F120" i="17"/>
  <c r="D120" s="1"/>
  <c r="D126" i="18"/>
  <c r="F182" i="17"/>
  <c r="F126" i="18"/>
  <c r="F27" i="17"/>
  <c r="H126" i="18"/>
  <c r="F90" i="17"/>
  <c r="C127" i="18"/>
  <c r="N152" i="17"/>
  <c r="D152"/>
  <c r="F214"/>
  <c r="D214" s="1"/>
  <c r="G127" i="18"/>
  <c r="X25" i="24"/>
  <c r="V25"/>
  <c r="T25"/>
  <c r="S33"/>
  <c r="X34"/>
  <c r="V34"/>
  <c r="T34"/>
  <c r="X33"/>
  <c r="V33"/>
  <c r="T33"/>
  <c r="X32"/>
  <c r="V32"/>
  <c r="T32"/>
  <c r="AE34"/>
  <c r="AC34"/>
  <c r="AA34"/>
  <c r="T65"/>
  <c r="V65"/>
  <c r="X65"/>
  <c r="Y66"/>
  <c r="T67"/>
  <c r="V67"/>
  <c r="X67"/>
  <c r="Z67"/>
  <c r="AB67"/>
  <c r="AD67"/>
  <c r="AF67"/>
  <c r="Y75"/>
  <c r="S76"/>
  <c r="U76"/>
  <c r="W76"/>
  <c r="Y76"/>
  <c r="AA76"/>
  <c r="AC76"/>
  <c r="AE76"/>
  <c r="T108"/>
  <c r="V108"/>
  <c r="X108"/>
  <c r="AF108"/>
  <c r="S109"/>
  <c r="U109"/>
  <c r="W109"/>
  <c r="AF117"/>
  <c r="T118"/>
  <c r="V118"/>
  <c r="X118"/>
  <c r="Z118"/>
  <c r="AB118"/>
  <c r="AD118"/>
  <c r="AF118"/>
  <c r="T149"/>
  <c r="V149"/>
  <c r="X149"/>
  <c r="T151"/>
  <c r="V151"/>
  <c r="X151"/>
  <c r="Z151"/>
  <c r="AB151"/>
  <c r="AD151"/>
  <c r="AF151"/>
  <c r="Y159"/>
  <c r="S160"/>
  <c r="U160"/>
  <c r="W160"/>
  <c r="Y160"/>
  <c r="AA160"/>
  <c r="AC160"/>
  <c r="AE160"/>
  <c r="T192"/>
  <c r="V192"/>
  <c r="X192"/>
  <c r="AF192"/>
  <c r="S193"/>
  <c r="U193"/>
  <c r="W193"/>
  <c r="Y193"/>
  <c r="AF201"/>
  <c r="T202"/>
  <c r="V202"/>
  <c r="X202"/>
  <c r="Z202"/>
  <c r="AB202"/>
  <c r="AD202"/>
  <c r="AF202"/>
  <c r="T233"/>
  <c r="V233"/>
  <c r="X233"/>
  <c r="Y234"/>
  <c r="T235"/>
  <c r="V235"/>
  <c r="X235"/>
  <c r="Z235"/>
  <c r="AB235"/>
  <c r="AD235"/>
  <c r="AF235"/>
  <c r="Y243"/>
  <c r="S244"/>
  <c r="U244"/>
  <c r="W244"/>
  <c r="Y244"/>
  <c r="AA244"/>
  <c r="AC244"/>
  <c r="AE244"/>
  <c r="T276"/>
  <c r="V276"/>
  <c r="X276"/>
  <c r="AF276"/>
  <c r="S277"/>
  <c r="U277"/>
  <c r="W277"/>
  <c r="AF285"/>
  <c r="T286"/>
  <c r="V286"/>
  <c r="X286"/>
  <c r="Z286"/>
  <c r="AB286"/>
  <c r="AD286"/>
  <c r="AF286"/>
  <c r="T317"/>
  <c r="V317"/>
  <c r="X317"/>
  <c r="T319"/>
  <c r="V319"/>
  <c r="X319"/>
  <c r="Z319"/>
  <c r="AB319"/>
  <c r="AD319"/>
  <c r="AF319"/>
  <c r="Y327"/>
  <c r="S328"/>
  <c r="U328"/>
  <c r="W328"/>
  <c r="Y328"/>
  <c r="AA328"/>
  <c r="AC328"/>
  <c r="AE328"/>
  <c r="T360"/>
  <c r="V360"/>
  <c r="X360"/>
  <c r="AF360"/>
  <c r="S361"/>
  <c r="U361"/>
  <c r="W361"/>
  <c r="Y361"/>
  <c r="AF369"/>
  <c r="T370"/>
  <c r="V370"/>
  <c r="X370"/>
  <c r="Z370"/>
  <c r="AB370"/>
  <c r="AD370"/>
  <c r="AF370"/>
  <c r="T401"/>
  <c r="V401"/>
  <c r="X401"/>
  <c r="Y402"/>
  <c r="T403"/>
  <c r="V403"/>
  <c r="X403"/>
  <c r="Z403"/>
  <c r="AB403"/>
  <c r="AD403"/>
  <c r="AF403"/>
  <c r="Y411"/>
  <c r="S412"/>
  <c r="U412"/>
  <c r="W412"/>
  <c r="Y412"/>
  <c r="AA412"/>
  <c r="AC412"/>
  <c r="AE412"/>
  <c r="T444"/>
  <c r="V444"/>
  <c r="X444"/>
  <c r="AF444"/>
  <c r="S445"/>
  <c r="U445"/>
  <c r="W445"/>
  <c r="AF453"/>
  <c r="T454"/>
  <c r="V454"/>
  <c r="X454"/>
  <c r="Z454"/>
  <c r="AB454"/>
  <c r="AD454"/>
  <c r="AF454"/>
  <c r="T485"/>
  <c r="V485"/>
  <c r="X485"/>
  <c r="T487"/>
  <c r="V487"/>
  <c r="X487"/>
  <c r="Z487"/>
  <c r="AB487"/>
  <c r="AD487"/>
  <c r="AF487"/>
  <c r="Y495"/>
  <c r="S496"/>
  <c r="U496"/>
  <c r="W496"/>
  <c r="Y496"/>
  <c r="AA496"/>
  <c r="AC496"/>
  <c r="AE496"/>
  <c r="T528"/>
  <c r="V528"/>
  <c r="X528"/>
  <c r="AF528"/>
  <c r="S529"/>
  <c r="U529"/>
  <c r="W529"/>
  <c r="Y529"/>
  <c r="AF537"/>
  <c r="T538"/>
  <c r="V538"/>
  <c r="X538"/>
  <c r="Z538"/>
  <c r="AB538"/>
  <c r="AD538"/>
  <c r="AF538"/>
  <c r="T569"/>
  <c r="V569"/>
  <c r="X569"/>
  <c r="Y570"/>
  <c r="T571"/>
  <c r="V571"/>
  <c r="X571"/>
  <c r="Z571"/>
  <c r="AB571"/>
  <c r="AD571"/>
  <c r="AF571"/>
  <c r="Y579"/>
  <c r="S580"/>
  <c r="U580"/>
  <c r="W580"/>
  <c r="Y580"/>
  <c r="AA580"/>
  <c r="AC580"/>
  <c r="AE580"/>
  <c r="T612"/>
  <c r="V612"/>
  <c r="X612"/>
  <c r="AF612"/>
  <c r="S613"/>
  <c r="U613"/>
  <c r="W613"/>
  <c r="AF621"/>
  <c r="T622"/>
  <c r="V622"/>
  <c r="X622"/>
  <c r="Z622"/>
  <c r="AB622"/>
  <c r="AD622"/>
  <c r="AF622"/>
  <c r="T653"/>
  <c r="V653"/>
  <c r="X653"/>
  <c r="T655"/>
  <c r="V655"/>
  <c r="X655"/>
  <c r="Z655"/>
  <c r="AB655"/>
  <c r="AD655"/>
  <c r="AF655"/>
  <c r="Y663"/>
  <c r="S664"/>
  <c r="U664"/>
  <c r="W664"/>
  <c r="Y664"/>
  <c r="AA664"/>
  <c r="AC664"/>
  <c r="AE664"/>
  <c r="AG30" i="26"/>
  <c r="S695" i="24"/>
  <c r="U695"/>
  <c r="V695"/>
  <c r="W695"/>
  <c r="Y695"/>
  <c r="S696"/>
  <c r="T696"/>
  <c r="V696"/>
  <c r="W696"/>
  <c r="X696"/>
  <c r="Y696"/>
  <c r="S697"/>
  <c r="T697"/>
  <c r="U697"/>
  <c r="W697"/>
  <c r="X697"/>
  <c r="Y697"/>
  <c r="T704"/>
  <c r="U704"/>
  <c r="V704"/>
  <c r="X704"/>
  <c r="Y704"/>
  <c r="S705"/>
  <c r="U705"/>
  <c r="V705"/>
  <c r="W705"/>
  <c r="Y705"/>
  <c r="S706"/>
  <c r="T706"/>
  <c r="U706"/>
  <c r="V706"/>
  <c r="W706"/>
  <c r="X706"/>
  <c r="Y706"/>
  <c r="Z706"/>
  <c r="AD706"/>
  <c r="F38" i="19"/>
  <c r="F98"/>
  <c r="D98" s="1"/>
  <c r="F158"/>
  <c r="D158" s="1"/>
  <c r="B107" i="18"/>
  <c r="B117"/>
  <c r="B127"/>
  <c r="G126"/>
  <c r="E125"/>
  <c r="C124"/>
  <c r="G121"/>
  <c r="E120"/>
  <c r="C119"/>
  <c r="G116"/>
  <c r="E115"/>
  <c r="C114"/>
  <c r="G111"/>
  <c r="E110"/>
  <c r="C109"/>
  <c r="T15" i="17"/>
  <c r="D163"/>
  <c r="N257"/>
  <c r="D308"/>
  <c r="D369"/>
  <c r="D424"/>
  <c r="D414"/>
  <c r="N168"/>
  <c r="D42"/>
  <c r="D41"/>
  <c r="D338"/>
  <c r="N391"/>
  <c r="D328"/>
  <c r="EG48" i="27"/>
  <c r="EA49"/>
  <c r="EM49"/>
  <c r="EG50"/>
  <c r="EA51"/>
  <c r="EM51"/>
  <c r="EG52"/>
  <c r="EA53"/>
  <c r="EM53"/>
  <c r="EG54"/>
  <c r="DT75"/>
  <c r="DT76"/>
  <c r="D355" i="17" l="1"/>
  <c r="V20"/>
  <c r="V17"/>
  <c r="V13"/>
  <c r="D259"/>
  <c r="D173"/>
  <c r="L196" i="19"/>
  <c r="N47" i="17"/>
  <c r="D383"/>
  <c r="D296"/>
  <c r="N238"/>
  <c r="D171"/>
  <c r="D176"/>
  <c r="D290"/>
  <c r="D297"/>
  <c r="N52"/>
  <c r="D178"/>
  <c r="L200" i="19"/>
  <c r="R229"/>
  <c r="D293"/>
  <c r="D355"/>
  <c r="L417"/>
  <c r="S386"/>
  <c r="L262"/>
  <c r="D324"/>
  <c r="D231"/>
  <c r="D447"/>
  <c r="D294"/>
  <c r="D356"/>
  <c r="L418"/>
  <c r="N165" i="17"/>
  <c r="N166"/>
  <c r="T386"/>
  <c r="T389"/>
  <c r="D452"/>
  <c r="T236"/>
  <c r="D236"/>
  <c r="V236" s="1"/>
  <c r="T238"/>
  <c r="T393"/>
  <c r="N364"/>
  <c r="N427"/>
  <c r="D334"/>
  <c r="U244"/>
  <c r="U245"/>
  <c r="U400"/>
  <c r="N228"/>
  <c r="D293"/>
  <c r="D417"/>
  <c r="N420"/>
  <c r="D269"/>
  <c r="N393"/>
  <c r="D461"/>
  <c r="N288"/>
  <c r="N10"/>
  <c r="N103"/>
  <c r="N104"/>
  <c r="D136"/>
  <c r="D352"/>
  <c r="D385"/>
  <c r="D360"/>
  <c r="N226"/>
  <c r="D400"/>
  <c r="N462"/>
  <c r="D245"/>
  <c r="V245" s="1"/>
  <c r="N338"/>
  <c r="N276"/>
  <c r="D398"/>
  <c r="N458"/>
  <c r="N241"/>
  <c r="N334"/>
  <c r="N272"/>
  <c r="D391"/>
  <c r="N453"/>
  <c r="N236"/>
  <c r="N329"/>
  <c r="N267"/>
  <c r="D390"/>
  <c r="N452"/>
  <c r="N235"/>
  <c r="N328"/>
  <c r="N266"/>
  <c r="N431"/>
  <c r="N369"/>
  <c r="N307"/>
  <c r="D427"/>
  <c r="D365"/>
  <c r="D303"/>
  <c r="N384"/>
  <c r="D446"/>
  <c r="D229"/>
  <c r="D322"/>
  <c r="T26" i="19"/>
  <c r="R376"/>
  <c r="L314"/>
  <c r="L437"/>
  <c r="L345"/>
  <c r="L407"/>
  <c r="R223"/>
  <c r="R378"/>
  <c r="L254"/>
  <c r="D316"/>
  <c r="D439"/>
  <c r="D285"/>
  <c r="D347"/>
  <c r="L409"/>
  <c r="R226"/>
  <c r="R228"/>
  <c r="R232"/>
  <c r="S387"/>
  <c r="L263"/>
  <c r="D325"/>
  <c r="D232"/>
  <c r="D448"/>
  <c r="D264"/>
  <c r="L326"/>
  <c r="L233"/>
  <c r="L449"/>
  <c r="D296"/>
  <c r="D358"/>
  <c r="D420"/>
  <c r="R234"/>
  <c r="R389"/>
  <c r="D265"/>
  <c r="L327"/>
  <c r="D234"/>
  <c r="L450"/>
  <c r="D298"/>
  <c r="D360"/>
  <c r="D422"/>
  <c r="R236"/>
  <c r="R391"/>
  <c r="D267"/>
  <c r="L329"/>
  <c r="D236"/>
  <c r="L452"/>
  <c r="D299"/>
  <c r="D361"/>
  <c r="D423"/>
  <c r="D300"/>
  <c r="D362"/>
  <c r="D424"/>
  <c r="R224"/>
  <c r="R227"/>
  <c r="D352"/>
  <c r="L414"/>
  <c r="D228"/>
  <c r="D444"/>
  <c r="D121" i="17"/>
  <c r="D21"/>
  <c r="V21" s="1"/>
  <c r="D321"/>
  <c r="N358"/>
  <c r="D331"/>
  <c r="D455"/>
  <c r="N394"/>
  <c r="D277"/>
  <c r="N412"/>
  <c r="D421"/>
  <c r="D300"/>
  <c r="N319"/>
  <c r="N443"/>
  <c r="D26"/>
  <c r="V26" s="1"/>
  <c r="V11"/>
  <c r="N115"/>
  <c r="D266"/>
  <c r="D235"/>
  <c r="N390"/>
  <c r="D329"/>
  <c r="D453"/>
  <c r="D272"/>
  <c r="D241"/>
  <c r="N398"/>
  <c r="D462"/>
  <c r="N139"/>
  <c r="D109"/>
  <c r="D111"/>
  <c r="N144"/>
  <c r="D114"/>
  <c r="D116"/>
  <c r="N181"/>
  <c r="N70"/>
  <c r="N446"/>
  <c r="N302"/>
  <c r="N426"/>
  <c r="N365"/>
  <c r="D307"/>
  <c r="D431"/>
  <c r="R392" i="19"/>
  <c r="D268"/>
  <c r="L330"/>
  <c r="D237"/>
  <c r="L453"/>
  <c r="R238"/>
  <c r="S393"/>
  <c r="D269"/>
  <c r="L331"/>
  <c r="D238"/>
  <c r="D454"/>
  <c r="L301"/>
  <c r="L363"/>
  <c r="S394"/>
  <c r="L270"/>
  <c r="D332"/>
  <c r="D239"/>
  <c r="R219"/>
  <c r="R374"/>
  <c r="D250"/>
  <c r="L312"/>
  <c r="D219"/>
  <c r="L435"/>
  <c r="D281"/>
  <c r="D343"/>
  <c r="L405"/>
  <c r="L40"/>
  <c r="L10"/>
  <c r="L160"/>
  <c r="L100"/>
  <c r="L70"/>
  <c r="R11"/>
  <c r="L101"/>
  <c r="L161"/>
  <c r="L42"/>
  <c r="L102"/>
  <c r="L162"/>
  <c r="L43"/>
  <c r="R15"/>
  <c r="L75"/>
  <c r="D165"/>
  <c r="D195"/>
  <c r="D46"/>
  <c r="D16"/>
  <c r="L47"/>
  <c r="L107"/>
  <c r="L167"/>
  <c r="L48"/>
  <c r="D18"/>
  <c r="L110"/>
  <c r="L170"/>
  <c r="L20"/>
  <c r="D51"/>
  <c r="D111"/>
  <c r="D171"/>
  <c r="L190"/>
  <c r="L41"/>
  <c r="L72"/>
  <c r="L132"/>
  <c r="L192"/>
  <c r="L103"/>
  <c r="L163"/>
  <c r="L45"/>
  <c r="L105"/>
  <c r="D106"/>
  <c r="L166"/>
  <c r="R17"/>
  <c r="L77"/>
  <c r="L137"/>
  <c r="L197"/>
  <c r="L168"/>
  <c r="L50"/>
  <c r="L140"/>
  <c r="R21"/>
  <c r="D21"/>
  <c r="L8"/>
  <c r="D17"/>
  <c r="S18"/>
  <c r="T18" s="1"/>
  <c r="D198"/>
  <c r="D193"/>
  <c r="D141"/>
  <c r="D136"/>
  <c r="T22"/>
  <c r="L219"/>
  <c r="D435"/>
  <c r="L250"/>
  <c r="D363"/>
  <c r="L362"/>
  <c r="L423"/>
  <c r="L299"/>
  <c r="L360"/>
  <c r="L420"/>
  <c r="L296"/>
  <c r="L356"/>
  <c r="D417"/>
  <c r="L293"/>
  <c r="L352"/>
  <c r="L316"/>
  <c r="S378"/>
  <c r="D405"/>
  <c r="L281"/>
  <c r="D270"/>
  <c r="L269"/>
  <c r="D453"/>
  <c r="L268"/>
  <c r="D452"/>
  <c r="L267"/>
  <c r="D450"/>
  <c r="L265"/>
  <c r="L264"/>
  <c r="L448"/>
  <c r="D263"/>
  <c r="L447"/>
  <c r="D262"/>
  <c r="L444"/>
  <c r="L347"/>
  <c r="S376"/>
  <c r="L16"/>
  <c r="S21"/>
  <c r="S17"/>
  <c r="S15"/>
  <c r="T15" s="1"/>
  <c r="S11"/>
  <c r="L228"/>
  <c r="L232"/>
  <c r="L236"/>
  <c r="L238"/>
  <c r="S226"/>
  <c r="S228"/>
  <c r="S232"/>
  <c r="T232" s="1"/>
  <c r="S236"/>
  <c r="S219"/>
  <c r="T219" s="1"/>
  <c r="L86"/>
  <c r="L76"/>
  <c r="L143"/>
  <c r="L146"/>
  <c r="Z142" i="26"/>
  <c r="L78" i="19"/>
  <c r="R18"/>
  <c r="EG80" i="27"/>
  <c r="EJ80"/>
  <c r="AB57" i="26"/>
  <c r="AC57"/>
  <c r="Z58"/>
  <c r="AE58"/>
  <c r="Y66"/>
  <c r="AJ66"/>
  <c r="AB66"/>
  <c r="AD66"/>
  <c r="AH67"/>
  <c r="S612" i="24"/>
  <c r="D57" i="17"/>
  <c r="L71" i="19"/>
  <c r="L81"/>
  <c r="L133"/>
  <c r="D148"/>
  <c r="L201"/>
  <c r="R23"/>
  <c r="V401" i="17"/>
  <c r="V400"/>
  <c r="N39"/>
  <c r="D39"/>
  <c r="D58" i="19"/>
  <c r="L58"/>
  <c r="D57"/>
  <c r="L57"/>
  <c r="D56"/>
  <c r="L56"/>
  <c r="N58" i="17"/>
  <c r="AH57" i="26"/>
  <c r="AI67"/>
  <c r="AM67"/>
  <c r="D101" i="17"/>
  <c r="N8"/>
  <c r="L68" i="19"/>
  <c r="L136"/>
  <c r="L203"/>
  <c r="D134" i="17"/>
  <c r="D38" i="19"/>
  <c r="N57" i="17"/>
  <c r="AE105" i="26"/>
  <c r="AJ19"/>
  <c r="AB19"/>
  <c r="Y20"/>
  <c r="AJ20"/>
  <c r="AC20"/>
  <c r="AN20"/>
  <c r="AA28"/>
  <c r="AE28"/>
  <c r="Z29"/>
  <c r="AD29"/>
  <c r="Y29"/>
  <c r="AM30"/>
  <c r="AK28"/>
  <c r="AH29"/>
  <c r="AL29"/>
  <c r="S223" i="19"/>
  <c r="Z96" i="26"/>
  <c r="AD96"/>
  <c r="D223" i="19"/>
  <c r="AB95" i="26"/>
  <c r="AH96"/>
  <c r="AL96"/>
  <c r="T230" i="17"/>
  <c r="AD106" i="26"/>
  <c r="Y104"/>
  <c r="AJ104"/>
  <c r="AC104"/>
  <c r="AN104"/>
  <c r="AI105"/>
  <c r="AB105"/>
  <c r="AM105"/>
  <c r="AI133"/>
  <c r="AK133"/>
  <c r="AM133"/>
  <c r="Y134"/>
  <c r="AA134"/>
  <c r="AC134"/>
  <c r="AE134"/>
  <c r="Y133"/>
  <c r="AC133"/>
  <c r="AI134"/>
  <c r="AK134"/>
  <c r="AM134"/>
  <c r="AI142"/>
  <c r="AK142"/>
  <c r="AD142"/>
  <c r="AH143"/>
  <c r="AC143"/>
  <c r="AM144"/>
  <c r="Y171"/>
  <c r="AC171"/>
  <c r="AI172"/>
  <c r="AK172"/>
  <c r="AM172"/>
  <c r="AI171"/>
  <c r="AK171"/>
  <c r="AM171"/>
  <c r="Y172"/>
  <c r="AA172"/>
  <c r="AC172"/>
  <c r="AE172"/>
  <c r="Y180"/>
  <c r="AC180"/>
  <c r="AD181"/>
  <c r="AI180"/>
  <c r="AK180"/>
  <c r="AM180"/>
  <c r="AH181"/>
  <c r="AL181"/>
  <c r="AM182"/>
  <c r="AI209"/>
  <c r="AK209"/>
  <c r="AM209"/>
  <c r="Y210"/>
  <c r="AA210"/>
  <c r="AC210"/>
  <c r="AE210"/>
  <c r="Y209"/>
  <c r="AC209"/>
  <c r="AI210"/>
  <c r="AK210"/>
  <c r="AM210"/>
  <c r="AI218"/>
  <c r="AB218"/>
  <c r="AM218"/>
  <c r="AH219"/>
  <c r="AL219"/>
  <c r="AM220"/>
  <c r="AA256"/>
  <c r="AE256"/>
  <c r="Z257"/>
  <c r="AD257"/>
  <c r="Y258"/>
  <c r="AC258"/>
  <c r="AB294"/>
  <c r="AD296"/>
  <c r="D276" i="17"/>
  <c r="N245"/>
  <c r="N400"/>
  <c r="N401"/>
  <c r="N350"/>
  <c r="N149"/>
  <c r="N119"/>
  <c r="D151"/>
  <c r="D183"/>
  <c r="U8"/>
  <c r="L27" i="19"/>
  <c r="D128"/>
  <c r="D191"/>
  <c r="N229" i="17"/>
  <c r="V25"/>
  <c r="V22"/>
  <c r="V18"/>
  <c r="AJ67" i="26"/>
  <c r="AJ57"/>
  <c r="V238" i="17"/>
  <c r="D415"/>
  <c r="N353"/>
  <c r="AK68" i="26"/>
  <c r="AE67"/>
  <c r="AN59"/>
  <c r="AI59"/>
  <c r="AK21"/>
  <c r="AN19"/>
  <c r="AI30"/>
  <c r="AJ95"/>
  <c r="AN95"/>
  <c r="AK97"/>
  <c r="AH106"/>
  <c r="AL106"/>
  <c r="AA133"/>
  <c r="AE133"/>
  <c r="AH135"/>
  <c r="AJ135"/>
  <c r="AL135"/>
  <c r="AN135"/>
  <c r="AM142"/>
  <c r="AJ143"/>
  <c r="AL143"/>
  <c r="AN143"/>
  <c r="AI144"/>
  <c r="AK144"/>
  <c r="AA171"/>
  <c r="AE171"/>
  <c r="AH173"/>
  <c r="AJ173"/>
  <c r="AL173"/>
  <c r="AN173"/>
  <c r="AJ181"/>
  <c r="AN181"/>
  <c r="AI182"/>
  <c r="AK182"/>
  <c r="AA209"/>
  <c r="AE209"/>
  <c r="AH211"/>
  <c r="AJ211"/>
  <c r="AL211"/>
  <c r="AN211"/>
  <c r="AK218"/>
  <c r="AJ219"/>
  <c r="AN219"/>
  <c r="AI220"/>
  <c r="AK220"/>
  <c r="AB144"/>
  <c r="AC182"/>
  <c r="AA219"/>
  <c r="Z220"/>
  <c r="AA295"/>
  <c r="AE295"/>
  <c r="Z296"/>
  <c r="N105" i="17"/>
  <c r="DX77" i="27"/>
  <c r="DX79"/>
  <c r="EA79"/>
  <c r="ED79"/>
  <c r="EJ79"/>
  <c r="EJ81"/>
  <c r="EM81"/>
  <c r="DX187"/>
  <c r="ED187"/>
  <c r="ED189"/>
  <c r="EG189"/>
  <c r="EJ189"/>
  <c r="DX190"/>
  <c r="DX191"/>
  <c r="ED191"/>
  <c r="ED193"/>
  <c r="EG193"/>
  <c r="EJ193"/>
  <c r="DX194"/>
  <c r="DX196"/>
  <c r="EA196"/>
  <c r="ED196"/>
  <c r="EJ196"/>
  <c r="EJ198"/>
  <c r="EM198"/>
  <c r="DX199"/>
  <c r="ED199"/>
  <c r="ED200"/>
  <c r="EG200"/>
  <c r="EJ200"/>
  <c r="DX202"/>
  <c r="DX204"/>
  <c r="EA204"/>
  <c r="ED204"/>
  <c r="EJ204"/>
  <c r="EJ207"/>
  <c r="EM207"/>
  <c r="DX208"/>
  <c r="ED208"/>
  <c r="ED210"/>
  <c r="EG210"/>
  <c r="EJ210"/>
  <c r="DX209"/>
  <c r="ED341"/>
  <c r="EG341"/>
  <c r="EM341"/>
  <c r="DX342"/>
  <c r="DX344"/>
  <c r="EA344"/>
  <c r="EG344"/>
  <c r="EJ344"/>
  <c r="EJ346"/>
  <c r="EM346"/>
  <c r="EA347"/>
  <c r="ED347"/>
  <c r="ED349"/>
  <c r="EG349"/>
  <c r="EM349"/>
  <c r="DX350"/>
  <c r="DX352"/>
  <c r="EA352"/>
  <c r="EG352"/>
  <c r="EJ352"/>
  <c r="EJ354"/>
  <c r="EM354"/>
  <c r="EA355"/>
  <c r="ED355"/>
  <c r="ED357"/>
  <c r="EG357"/>
  <c r="EM357"/>
  <c r="DX358"/>
  <c r="DX360"/>
  <c r="EA360"/>
  <c r="EG360"/>
  <c r="EJ360"/>
  <c r="EJ362"/>
  <c r="EM362"/>
  <c r="EA363"/>
  <c r="ED363"/>
  <c r="ED365"/>
  <c r="EG365"/>
  <c r="EM365"/>
  <c r="DX366"/>
  <c r="DX368"/>
  <c r="EA368"/>
  <c r="EG368"/>
  <c r="EJ368"/>
  <c r="EJ370"/>
  <c r="EM370"/>
  <c r="EA371"/>
  <c r="ED371"/>
  <c r="ED373"/>
  <c r="EG373"/>
  <c r="EM373"/>
  <c r="DX374"/>
  <c r="DX376"/>
  <c r="EA376"/>
  <c r="EG376"/>
  <c r="EJ376"/>
  <c r="EJ378"/>
  <c r="EM378"/>
  <c r="EA379"/>
  <c r="ED379"/>
  <c r="ED381"/>
  <c r="EG381"/>
  <c r="EM381"/>
  <c r="DX382"/>
  <c r="DX384"/>
  <c r="EA384"/>
  <c r="EG384"/>
  <c r="EJ384"/>
  <c r="EJ386"/>
  <c r="EM386"/>
  <c r="EA387"/>
  <c r="ED387"/>
  <c r="ED389"/>
  <c r="EG389"/>
  <c r="EM389"/>
  <c r="DX390"/>
  <c r="DX392"/>
  <c r="EA392"/>
  <c r="EG392"/>
  <c r="EJ392"/>
  <c r="EJ394"/>
  <c r="EM394"/>
  <c r="EA395"/>
  <c r="ED395"/>
  <c r="ED397"/>
  <c r="EG397"/>
  <c r="EM397"/>
  <c r="DX398"/>
  <c r="DC45"/>
  <c r="DT45"/>
  <c r="ED123"/>
  <c r="EG123"/>
  <c r="EA126"/>
  <c r="EM126"/>
  <c r="ED129"/>
  <c r="EG129"/>
  <c r="EJ129"/>
  <c r="DX133"/>
  <c r="EA134"/>
  <c r="ED134"/>
  <c r="EJ135"/>
  <c r="EM135"/>
  <c r="DX136"/>
  <c r="ED137"/>
  <c r="EG137"/>
  <c r="EM142"/>
  <c r="DX142"/>
  <c r="ED142"/>
  <c r="EJ142"/>
  <c r="EA143"/>
  <c r="DC47"/>
  <c r="DT47"/>
  <c r="DX259"/>
  <c r="EA259"/>
  <c r="ED259"/>
  <c r="EG259"/>
  <c r="EJ259"/>
  <c r="EM259"/>
  <c r="DX260"/>
  <c r="EA260"/>
  <c r="ED260"/>
  <c r="EG260"/>
  <c r="EJ260"/>
  <c r="EM260"/>
  <c r="DX261"/>
  <c r="EA261"/>
  <c r="ED261"/>
  <c r="EG261"/>
  <c r="EJ261"/>
  <c r="EM261"/>
  <c r="DX262"/>
  <c r="EA262"/>
  <c r="ED262"/>
  <c r="EG262"/>
  <c r="EJ262"/>
  <c r="EM262"/>
  <c r="DX263"/>
  <c r="EA263"/>
  <c r="ED263"/>
  <c r="EG263"/>
  <c r="EJ263"/>
  <c r="EM263"/>
  <c r="DX264"/>
  <c r="EA264"/>
  <c r="ED264"/>
  <c r="EG264"/>
  <c r="EJ264"/>
  <c r="EM264"/>
  <c r="DX265"/>
  <c r="EA265"/>
  <c r="ED265"/>
  <c r="EG265"/>
  <c r="EJ265"/>
  <c r="EM265"/>
  <c r="DX266"/>
  <c r="EA266"/>
  <c r="ED266"/>
  <c r="EG266"/>
  <c r="EJ266"/>
  <c r="EM266"/>
  <c r="DX267"/>
  <c r="EA267"/>
  <c r="ED267"/>
  <c r="EG267"/>
  <c r="EJ267"/>
  <c r="EM267"/>
  <c r="DX268"/>
  <c r="EA268"/>
  <c r="ED268"/>
  <c r="EG268"/>
  <c r="EJ268"/>
  <c r="EM268"/>
  <c r="EG324"/>
  <c r="EJ324"/>
  <c r="EG143"/>
  <c r="EM146"/>
  <c r="DX146"/>
  <c r="ED146"/>
  <c r="EJ146"/>
  <c r="EA147"/>
  <c r="EG147"/>
  <c r="EG149"/>
  <c r="EJ149"/>
  <c r="DX150"/>
  <c r="EA150"/>
  <c r="EG45"/>
  <c r="EJ45"/>
  <c r="EA46"/>
  <c r="ED46"/>
  <c r="EG47"/>
  <c r="EJ47"/>
  <c r="EA48"/>
  <c r="ED48"/>
  <c r="DX49"/>
  <c r="ED49"/>
  <c r="DX50"/>
  <c r="EA50"/>
  <c r="DX51"/>
  <c r="DX52"/>
  <c r="DT55"/>
  <c r="EM55"/>
  <c r="EG56"/>
  <c r="EJ56"/>
  <c r="EA57"/>
  <c r="ED57"/>
  <c r="DX58"/>
  <c r="EA59"/>
  <c r="ED59"/>
  <c r="EA60"/>
  <c r="ED60"/>
  <c r="DX61"/>
  <c r="EA62"/>
  <c r="ED62"/>
  <c r="DX63"/>
  <c r="EA64"/>
  <c r="ED64"/>
  <c r="DX65"/>
  <c r="EA66"/>
  <c r="ED66"/>
  <c r="DX67"/>
  <c r="EA68"/>
  <c r="ED68"/>
  <c r="DX69"/>
  <c r="EA70"/>
  <c r="ED70"/>
  <c r="DX71"/>
  <c r="EA71"/>
  <c r="EJ73"/>
  <c r="EM73"/>
  <c r="EJ74"/>
  <c r="EM74"/>
  <c r="DX75"/>
  <c r="DX76"/>
  <c r="EA76"/>
  <c r="DX304"/>
  <c r="EA304"/>
  <c r="ED304"/>
  <c r="EG304"/>
  <c r="EJ304"/>
  <c r="EM304"/>
  <c r="DC306"/>
  <c r="DX308"/>
  <c r="EA308"/>
  <c r="ED308"/>
  <c r="EG308"/>
  <c r="EJ308"/>
  <c r="EM308"/>
  <c r="DX649"/>
  <c r="EA649"/>
  <c r="ED649"/>
  <c r="EG649"/>
  <c r="EJ649"/>
  <c r="EM649"/>
  <c r="DX660"/>
  <c r="EA660"/>
  <c r="ED660"/>
  <c r="EG660"/>
  <c r="EJ660"/>
  <c r="EM660"/>
  <c r="DX664"/>
  <c r="EA664"/>
  <c r="ED664"/>
  <c r="EG664"/>
  <c r="EJ664"/>
  <c r="EM664"/>
  <c r="DX666"/>
  <c r="EA666"/>
  <c r="ED666"/>
  <c r="EG666"/>
  <c r="EJ666"/>
  <c r="EM666"/>
  <c r="DX667"/>
  <c r="EA667"/>
  <c r="ED667"/>
  <c r="EG667"/>
  <c r="EJ667"/>
  <c r="EM667"/>
  <c r="DX215"/>
  <c r="EA215"/>
  <c r="ED215"/>
  <c r="EG215"/>
  <c r="EJ215"/>
  <c r="EM215"/>
  <c r="EA216"/>
  <c r="ED216"/>
  <c r="EG216"/>
  <c r="EJ216"/>
  <c r="EM216"/>
  <c r="DC219"/>
  <c r="DX220"/>
  <c r="EA220"/>
  <c r="ED220"/>
  <c r="EG220"/>
  <c r="EJ220"/>
  <c r="EM220"/>
  <c r="DX221"/>
  <c r="EA221"/>
  <c r="ED221"/>
  <c r="EJ221"/>
  <c r="EM221"/>
  <c r="ED222"/>
  <c r="EG222"/>
  <c r="EJ222"/>
  <c r="EA225"/>
  <c r="ED225"/>
  <c r="DX229"/>
  <c r="EA229"/>
  <c r="ED229"/>
  <c r="DX233"/>
  <c r="EA233"/>
  <c r="ED233"/>
  <c r="DX312"/>
  <c r="EA312"/>
  <c r="ED312"/>
  <c r="EG312"/>
  <c r="EJ312"/>
  <c r="EM312"/>
  <c r="DC314"/>
  <c r="DX316"/>
  <c r="EA316"/>
  <c r="ED316"/>
  <c r="EG316"/>
  <c r="EJ316"/>
  <c r="EM316"/>
  <c r="DC318"/>
  <c r="DC319"/>
  <c r="DC320"/>
  <c r="DC321"/>
  <c r="DC322"/>
  <c r="DC323"/>
  <c r="DC324"/>
  <c r="V611" i="24"/>
  <c r="V23"/>
  <c r="U33"/>
  <c r="X318"/>
  <c r="V529"/>
  <c r="Y537"/>
  <c r="AD23"/>
  <c r="D378" i="19"/>
  <c r="T378" s="1"/>
  <c r="AC25" i="24"/>
  <c r="W24"/>
  <c r="U24"/>
  <c r="Y23"/>
  <c r="W612"/>
  <c r="V613"/>
  <c r="Y621"/>
  <c r="L389" i="19"/>
  <c r="D389"/>
  <c r="L130"/>
  <c r="D130"/>
  <c r="L379"/>
  <c r="D379"/>
  <c r="L382"/>
  <c r="D382"/>
  <c r="D383"/>
  <c r="L383"/>
  <c r="D384"/>
  <c r="L384"/>
  <c r="D387"/>
  <c r="T387" s="1"/>
  <c r="L387"/>
  <c r="L388"/>
  <c r="D388"/>
  <c r="L391"/>
  <c r="D391"/>
  <c r="T391" s="1"/>
  <c r="D393"/>
  <c r="T393" s="1"/>
  <c r="L393"/>
  <c r="D394"/>
  <c r="T394" s="1"/>
  <c r="L394"/>
  <c r="L381"/>
  <c r="D381"/>
  <c r="D374"/>
  <c r="L374"/>
  <c r="L158"/>
  <c r="AB58" i="26"/>
  <c r="AD629"/>
  <c r="AF25" i="24"/>
  <c r="AE25"/>
  <c r="AB25"/>
  <c r="X24"/>
  <c r="AD24"/>
  <c r="V24"/>
  <c r="AB24"/>
  <c r="AF23"/>
  <c r="X23"/>
  <c r="W23"/>
  <c r="AC23"/>
  <c r="U23"/>
  <c r="AB107"/>
  <c r="V107"/>
  <c r="AD107"/>
  <c r="V327"/>
  <c r="X570"/>
  <c r="AC611"/>
  <c r="N415" i="17"/>
  <c r="D388"/>
  <c r="D359"/>
  <c r="D298"/>
  <c r="D422"/>
  <c r="D362"/>
  <c r="V394"/>
  <c r="V393"/>
  <c r="AD21" i="26"/>
  <c r="AD249"/>
  <c r="AD287"/>
  <c r="AD325"/>
  <c r="AD363"/>
  <c r="AD401"/>
  <c r="AD439"/>
  <c r="AD477"/>
  <c r="AD515"/>
  <c r="AD553"/>
  <c r="L252" i="19"/>
  <c r="D314"/>
  <c r="AD59" i="26"/>
  <c r="AD135"/>
  <c r="AD173"/>
  <c r="AD211"/>
  <c r="AD591"/>
  <c r="L80" i="19"/>
  <c r="D170" i="17"/>
  <c r="AD97" i="26"/>
  <c r="D59" i="17"/>
  <c r="N59"/>
  <c r="N90"/>
  <c r="L221" i="19"/>
  <c r="D437"/>
  <c r="W34" i="24"/>
  <c r="W622"/>
  <c r="AE21" i="26"/>
  <c r="AC21"/>
  <c r="AA21"/>
  <c r="Y21"/>
  <c r="W21"/>
  <c r="AB59"/>
  <c r="Z59"/>
  <c r="X59"/>
  <c r="AE97"/>
  <c r="AC97"/>
  <c r="AA97"/>
  <c r="Y97"/>
  <c r="W97"/>
  <c r="AB135"/>
  <c r="Z135"/>
  <c r="X135"/>
  <c r="AE173"/>
  <c r="AC173"/>
  <c r="AA173"/>
  <c r="Y173"/>
  <c r="W173"/>
  <c r="AB211"/>
  <c r="Z211"/>
  <c r="X211"/>
  <c r="AE249"/>
  <c r="AC249"/>
  <c r="AA249"/>
  <c r="Y249"/>
  <c r="W249"/>
  <c r="AB287"/>
  <c r="Z287"/>
  <c r="X287"/>
  <c r="AE325"/>
  <c r="AC325"/>
  <c r="AA325"/>
  <c r="Y325"/>
  <c r="W325"/>
  <c r="AB363"/>
  <c r="Z363"/>
  <c r="X363"/>
  <c r="AE401"/>
  <c r="AC401"/>
  <c r="AA401"/>
  <c r="Y401"/>
  <c r="W401"/>
  <c r="AB439"/>
  <c r="Z439"/>
  <c r="X439"/>
  <c r="AE477"/>
  <c r="AC477"/>
  <c r="AA477"/>
  <c r="Y477"/>
  <c r="W477"/>
  <c r="AB515"/>
  <c r="Z515"/>
  <c r="X515"/>
  <c r="AE553"/>
  <c r="AC553"/>
  <c r="AA553"/>
  <c r="Y553"/>
  <c r="W553"/>
  <c r="AB591"/>
  <c r="Z591"/>
  <c r="X591"/>
  <c r="AE629"/>
  <c r="AC629"/>
  <c r="AA629"/>
  <c r="Y629"/>
  <c r="W629"/>
  <c r="D90" i="17"/>
  <c r="D27"/>
  <c r="V27" s="1"/>
  <c r="S28" i="19"/>
  <c r="T28" s="1"/>
  <c r="S377"/>
  <c r="S25" i="24"/>
  <c r="W116"/>
  <c r="Y149"/>
  <c r="X654"/>
  <c r="U655"/>
  <c r="X662"/>
  <c r="AD663"/>
  <c r="T664"/>
  <c r="AB21" i="26"/>
  <c r="Z21"/>
  <c r="X21"/>
  <c r="AE59"/>
  <c r="AC59"/>
  <c r="AA59"/>
  <c r="Y59"/>
  <c r="W59"/>
  <c r="AB97"/>
  <c r="Z97"/>
  <c r="X97"/>
  <c r="AE135"/>
  <c r="AC135"/>
  <c r="AA135"/>
  <c r="Y135"/>
  <c r="W135"/>
  <c r="AB173"/>
  <c r="Z173"/>
  <c r="X173"/>
  <c r="AE211"/>
  <c r="AC211"/>
  <c r="AA211"/>
  <c r="Y211"/>
  <c r="W211"/>
  <c r="AB249"/>
  <c r="Z249"/>
  <c r="X249"/>
  <c r="AE287"/>
  <c r="AC287"/>
  <c r="AA287"/>
  <c r="Y287"/>
  <c r="W287"/>
  <c r="AB325"/>
  <c r="Z325"/>
  <c r="X325"/>
  <c r="AE363"/>
  <c r="AC363"/>
  <c r="AA363"/>
  <c r="Y363"/>
  <c r="W363"/>
  <c r="AB401"/>
  <c r="Z401"/>
  <c r="X401"/>
  <c r="AE439"/>
  <c r="AC439"/>
  <c r="AA439"/>
  <c r="Y439"/>
  <c r="W439"/>
  <c r="AB477"/>
  <c r="Z477"/>
  <c r="X477"/>
  <c r="AE515"/>
  <c r="AC515"/>
  <c r="AA515"/>
  <c r="Y515"/>
  <c r="W515"/>
  <c r="AB553"/>
  <c r="Z553"/>
  <c r="X553"/>
  <c r="AE591"/>
  <c r="AC591"/>
  <c r="AA591"/>
  <c r="Y591"/>
  <c r="W591"/>
  <c r="AB629"/>
  <c r="Z629"/>
  <c r="X629"/>
  <c r="L424" i="19"/>
  <c r="L454"/>
  <c r="T244" i="17"/>
  <c r="N399"/>
  <c r="L425" i="19"/>
  <c r="D425"/>
  <c r="R239"/>
  <c r="S239"/>
  <c r="T239" s="1"/>
  <c r="L455"/>
  <c r="D455"/>
  <c r="S237"/>
  <c r="R237"/>
  <c r="D275" i="17"/>
  <c r="N275"/>
  <c r="N337"/>
  <c r="D337"/>
  <c r="N244"/>
  <c r="D244"/>
  <c r="V244" s="1"/>
  <c r="D392" i="19"/>
  <c r="T392" s="1"/>
  <c r="L392"/>
  <c r="T399" i="17"/>
  <c r="U399"/>
  <c r="V399" s="1"/>
  <c r="N306"/>
  <c r="D306"/>
  <c r="N368"/>
  <c r="D368"/>
  <c r="N430"/>
  <c r="D430"/>
  <c r="U398"/>
  <c r="T398"/>
  <c r="D305"/>
  <c r="N305"/>
  <c r="N367"/>
  <c r="D367"/>
  <c r="D429"/>
  <c r="N429"/>
  <c r="U243"/>
  <c r="T243"/>
  <c r="D274"/>
  <c r="N274"/>
  <c r="D336"/>
  <c r="N336"/>
  <c r="N243"/>
  <c r="D243"/>
  <c r="N460"/>
  <c r="D460"/>
  <c r="V398"/>
  <c r="W57" i="26"/>
  <c r="Y57"/>
  <c r="AI57"/>
  <c r="AM57"/>
  <c r="X58"/>
  <c r="Y58"/>
  <c r="AA58"/>
  <c r="AD58"/>
  <c r="X66"/>
  <c r="AH66"/>
  <c r="Z66"/>
  <c r="AC66"/>
  <c r="X67"/>
  <c r="Z67"/>
  <c r="AB67"/>
  <c r="AD67"/>
  <c r="L206" i="19"/>
  <c r="T359" i="24"/>
  <c r="V359"/>
  <c r="X359"/>
  <c r="AF107"/>
  <c r="U391" i="17"/>
  <c r="T391"/>
  <c r="R231" i="19"/>
  <c r="S231"/>
  <c r="N381" i="17"/>
  <c r="D381"/>
  <c r="V381" s="1"/>
  <c r="D108" i="19"/>
  <c r="L108"/>
  <c r="D138"/>
  <c r="L138"/>
  <c r="L386"/>
  <c r="D386"/>
  <c r="T386" s="1"/>
  <c r="U226" i="17"/>
  <c r="T226"/>
  <c r="V391"/>
  <c r="L12" i="19"/>
  <c r="V226" i="17"/>
  <c r="D182"/>
  <c r="W19" i="26"/>
  <c r="Y19"/>
  <c r="AA19"/>
  <c r="AC19"/>
  <c r="AG20"/>
  <c r="AI20"/>
  <c r="AK20"/>
  <c r="AM20"/>
  <c r="AG19"/>
  <c r="AI19"/>
  <c r="AK19"/>
  <c r="AM19"/>
  <c r="X28"/>
  <c r="Z28"/>
  <c r="AB28"/>
  <c r="AD28"/>
  <c r="W29"/>
  <c r="AC29"/>
  <c r="X30"/>
  <c r="AB30"/>
  <c r="AG95"/>
  <c r="AI95"/>
  <c r="AK95"/>
  <c r="AM95"/>
  <c r="W96"/>
  <c r="Y96"/>
  <c r="AA96"/>
  <c r="AC96"/>
  <c r="AE96"/>
  <c r="W95"/>
  <c r="Y95"/>
  <c r="AC95"/>
  <c r="AG96"/>
  <c r="AI96"/>
  <c r="AK96"/>
  <c r="AM96"/>
  <c r="N261" i="17"/>
  <c r="N323"/>
  <c r="N230"/>
  <c r="N447"/>
  <c r="N264"/>
  <c r="N326"/>
  <c r="D233"/>
  <c r="N450"/>
  <c r="X256" i="26"/>
  <c r="Z256"/>
  <c r="AB256"/>
  <c r="AD256"/>
  <c r="W257"/>
  <c r="Y257"/>
  <c r="W296"/>
  <c r="Y296"/>
  <c r="AA296"/>
  <c r="AC296"/>
  <c r="AE296"/>
  <c r="AB399"/>
  <c r="AD399"/>
  <c r="AM401"/>
  <c r="W438"/>
  <c r="Y438"/>
  <c r="AA438"/>
  <c r="AC438"/>
  <c r="AE438"/>
  <c r="AF32" i="24"/>
  <c r="X150"/>
  <c r="Z193"/>
  <c r="AA193"/>
  <c r="D16" i="17"/>
  <c r="V16" s="1"/>
  <c r="T275" i="24"/>
  <c r="V275"/>
  <c r="X275"/>
  <c r="AD277"/>
  <c r="U285"/>
  <c r="S317"/>
  <c r="W317"/>
  <c r="Y317"/>
  <c r="T318"/>
  <c r="T326"/>
  <c r="U401"/>
  <c r="U403"/>
  <c r="V443"/>
  <c r="S444"/>
  <c r="W444"/>
  <c r="V445"/>
  <c r="Y453"/>
  <c r="AB496"/>
  <c r="L88" i="19"/>
  <c r="S27"/>
  <c r="R27"/>
  <c r="D213" i="17"/>
  <c r="N213"/>
  <c r="T27" i="19"/>
  <c r="AE611" i="24"/>
  <c r="Y569"/>
  <c r="AA538"/>
  <c r="AF494"/>
  <c r="D146" i="17"/>
  <c r="N146"/>
  <c r="S360" i="24"/>
  <c r="Y369"/>
  <c r="S276"/>
  <c r="N141" i="17"/>
  <c r="D141"/>
  <c r="S275" i="24"/>
  <c r="AA275"/>
  <c r="U275"/>
  <c r="AC275"/>
  <c r="W275"/>
  <c r="AE275"/>
  <c r="Y275"/>
  <c r="Z277"/>
  <c r="N16" i="17"/>
  <c r="U233" i="24"/>
  <c r="AB242"/>
  <c r="AF244"/>
  <c r="S192"/>
  <c r="AE202"/>
  <c r="N106" i="17"/>
  <c r="D106"/>
  <c r="L193" i="19"/>
  <c r="U149" i="24"/>
  <c r="U151"/>
  <c r="AB160"/>
  <c r="D12" i="19"/>
  <c r="T12" s="1"/>
  <c r="S108" i="24"/>
  <c r="W108"/>
  <c r="S116"/>
  <c r="S384" i="19"/>
  <c r="T384" s="1"/>
  <c r="R384"/>
  <c r="D291"/>
  <c r="L291"/>
  <c r="D353"/>
  <c r="L353"/>
  <c r="L415"/>
  <c r="D415"/>
  <c r="T241" i="17"/>
  <c r="U241"/>
  <c r="V241" s="1"/>
  <c r="D339"/>
  <c r="N339"/>
  <c r="D246"/>
  <c r="V246" s="1"/>
  <c r="N246"/>
  <c r="D463"/>
  <c r="N463"/>
  <c r="U385"/>
  <c r="T385"/>
  <c r="N354"/>
  <c r="D354"/>
  <c r="T231"/>
  <c r="U231"/>
  <c r="T234"/>
  <c r="U234"/>
  <c r="L260" i="19"/>
  <c r="D260"/>
  <c r="D322"/>
  <c r="L322"/>
  <c r="L229"/>
  <c r="D229"/>
  <c r="D445"/>
  <c r="L445"/>
  <c r="T396" i="17"/>
  <c r="U396"/>
  <c r="N396"/>
  <c r="D396"/>
  <c r="V396" s="1"/>
  <c r="N370"/>
  <c r="D370"/>
  <c r="N432"/>
  <c r="D432"/>
  <c r="V385"/>
  <c r="T229" i="19"/>
  <c r="T231"/>
  <c r="AL57" i="26"/>
  <c r="R377" i="19"/>
  <c r="AI66" i="26"/>
  <c r="AM66"/>
  <c r="AL67"/>
  <c r="N322" i="17"/>
  <c r="AM68" i="26"/>
  <c r="D384" i="17"/>
  <c r="R221" i="19"/>
  <c r="AH28" i="26"/>
  <c r="AJ28"/>
  <c r="AL28"/>
  <c r="AN28"/>
  <c r="AG29"/>
  <c r="AI29"/>
  <c r="AK29"/>
  <c r="AM29"/>
  <c r="L38" i="19"/>
  <c r="T389"/>
  <c r="D450" i="17"/>
  <c r="N233"/>
  <c r="D326"/>
  <c r="D264"/>
  <c r="D447"/>
  <c r="D230"/>
  <c r="V230" s="1"/>
  <c r="D323"/>
  <c r="D261"/>
  <c r="N445"/>
  <c r="L378" i="19"/>
  <c r="AG104" i="26"/>
  <c r="AI104"/>
  <c r="AB104"/>
  <c r="AM104"/>
  <c r="AF105"/>
  <c r="AH105"/>
  <c r="AL105"/>
  <c r="AG106"/>
  <c r="Z106"/>
  <c r="AK106"/>
  <c r="AM106"/>
  <c r="X142"/>
  <c r="AB142"/>
  <c r="W143"/>
  <c r="Z144"/>
  <c r="AD144"/>
  <c r="AC181"/>
  <c r="W182"/>
  <c r="AA182"/>
  <c r="AE182"/>
  <c r="AB181"/>
  <c r="Z218"/>
  <c r="AD218"/>
  <c r="Y219"/>
  <c r="AC219"/>
  <c r="X220"/>
  <c r="AB220"/>
  <c r="W294"/>
  <c r="Y294"/>
  <c r="AA294"/>
  <c r="AC294"/>
  <c r="AE294"/>
  <c r="X295"/>
  <c r="Z295"/>
  <c r="X400"/>
  <c r="Z400"/>
  <c r="AB400"/>
  <c r="AD400"/>
  <c r="AG408"/>
  <c r="AI408"/>
  <c r="AK408"/>
  <c r="AM408"/>
  <c r="W409"/>
  <c r="AG410"/>
  <c r="AI410"/>
  <c r="AK410"/>
  <c r="AC437"/>
  <c r="AF448"/>
  <c r="AH448"/>
  <c r="AJ448"/>
  <c r="AL448"/>
  <c r="AN448"/>
  <c r="W32" i="24"/>
  <c r="X66"/>
  <c r="AF74"/>
  <c r="T76"/>
  <c r="X76"/>
  <c r="AA118"/>
  <c r="V191"/>
  <c r="AC201"/>
  <c r="S233"/>
  <c r="T242"/>
  <c r="X242"/>
  <c r="T244"/>
  <c r="T328"/>
  <c r="U485"/>
  <c r="X494"/>
  <c r="V527"/>
  <c r="W536"/>
  <c r="U569"/>
  <c r="T580"/>
  <c r="X664"/>
  <c r="Z159"/>
  <c r="W192"/>
  <c r="AB193"/>
  <c r="AD193"/>
  <c r="AE193"/>
  <c r="AF328"/>
  <c r="S359"/>
  <c r="AA359"/>
  <c r="U359"/>
  <c r="AC359"/>
  <c r="W359"/>
  <c r="AE359"/>
  <c r="Y359"/>
  <c r="X402"/>
  <c r="X410"/>
  <c r="AD411"/>
  <c r="AA620"/>
  <c r="W620"/>
  <c r="U621"/>
  <c r="N75" i="17"/>
  <c r="N80"/>
  <c r="D180"/>
  <c r="N110"/>
  <c r="D175"/>
  <c r="N85"/>
  <c r="N120"/>
  <c r="L98" i="19"/>
  <c r="D197" i="17"/>
  <c r="N12"/>
  <c r="N46"/>
  <c r="D202"/>
  <c r="N17"/>
  <c r="N51"/>
  <c r="D207"/>
  <c r="N22"/>
  <c r="N56"/>
  <c r="D212"/>
  <c r="N27"/>
  <c r="T11" i="19"/>
  <c r="D260" i="17"/>
  <c r="N260"/>
  <c r="L286" i="19"/>
  <c r="D286"/>
  <c r="L348"/>
  <c r="D348"/>
  <c r="D410"/>
  <c r="L410"/>
  <c r="S379"/>
  <c r="T379" s="1"/>
  <c r="R379"/>
  <c r="L257"/>
  <c r="D257"/>
  <c r="D319"/>
  <c r="L319"/>
  <c r="D226"/>
  <c r="T226" s="1"/>
  <c r="L226"/>
  <c r="D442"/>
  <c r="L442"/>
  <c r="L289"/>
  <c r="D289"/>
  <c r="L351"/>
  <c r="D351"/>
  <c r="D413"/>
  <c r="L413"/>
  <c r="S382"/>
  <c r="R382"/>
  <c r="D259"/>
  <c r="L259"/>
  <c r="L321"/>
  <c r="D321"/>
  <c r="T382"/>
  <c r="N291" i="17"/>
  <c r="D291"/>
  <c r="D376" i="19"/>
  <c r="T376" s="1"/>
  <c r="L376"/>
  <c r="L255"/>
  <c r="D255"/>
  <c r="D317"/>
  <c r="L317"/>
  <c r="D224"/>
  <c r="L224"/>
  <c r="D440"/>
  <c r="L440"/>
  <c r="S381"/>
  <c r="R381"/>
  <c r="L288"/>
  <c r="D288"/>
  <c r="L350"/>
  <c r="D350"/>
  <c r="D412"/>
  <c r="L412"/>
  <c r="L258"/>
  <c r="D258"/>
  <c r="D320"/>
  <c r="L320"/>
  <c r="D227"/>
  <c r="L227"/>
  <c r="D443"/>
  <c r="L443"/>
  <c r="R383"/>
  <c r="S383"/>
  <c r="T383" s="1"/>
  <c r="D290"/>
  <c r="L290"/>
  <c r="N13" i="17"/>
  <c r="N18"/>
  <c r="N23"/>
  <c r="N28"/>
  <c r="N132"/>
  <c r="N194"/>
  <c r="L73" i="19"/>
  <c r="L83"/>
  <c r="L131"/>
  <c r="L141"/>
  <c r="L188"/>
  <c r="L198"/>
  <c r="L208"/>
  <c r="D73" i="17"/>
  <c r="D43"/>
  <c r="N167"/>
  <c r="N199"/>
  <c r="D108"/>
  <c r="D78"/>
  <c r="D48"/>
  <c r="N172"/>
  <c r="N204"/>
  <c r="D113"/>
  <c r="D83"/>
  <c r="D53"/>
  <c r="N177"/>
  <c r="N209"/>
  <c r="D118"/>
  <c r="D88"/>
  <c r="D58"/>
  <c r="N182"/>
  <c r="N214"/>
  <c r="AL68" i="26"/>
  <c r="AJ68"/>
  <c r="AH68"/>
  <c r="AF68"/>
  <c r="X68"/>
  <c r="AA67"/>
  <c r="AL66"/>
  <c r="AF57"/>
  <c r="AL59"/>
  <c r="AJ59"/>
  <c r="AH59"/>
  <c r="AF59"/>
  <c r="T20" i="19"/>
  <c r="T228"/>
  <c r="T234"/>
  <c r="T238"/>
  <c r="X20" i="26"/>
  <c r="AD20"/>
  <c r="AB20"/>
  <c r="Z20"/>
  <c r="AE19"/>
  <c r="AF21"/>
  <c r="AN21"/>
  <c r="AL21"/>
  <c r="AJ21"/>
  <c r="AH21"/>
  <c r="AF30"/>
  <c r="AN30"/>
  <c r="AL30"/>
  <c r="AJ30"/>
  <c r="AH30"/>
  <c r="W66"/>
  <c r="AE66"/>
  <c r="Y67"/>
  <c r="AD68"/>
  <c r="AA95"/>
  <c r="AE95"/>
  <c r="AF97"/>
  <c r="AH97"/>
  <c r="AJ97"/>
  <c r="AL97"/>
  <c r="AN97"/>
  <c r="AK104"/>
  <c r="AJ105"/>
  <c r="AN105"/>
  <c r="AI106"/>
  <c r="AA105"/>
  <c r="AA143"/>
  <c r="AE143"/>
  <c r="AB219"/>
  <c r="AD219"/>
  <c r="AB295"/>
  <c r="AD295"/>
  <c r="AF400"/>
  <c r="AH400"/>
  <c r="AJ400"/>
  <c r="AL400"/>
  <c r="AN400"/>
  <c r="AG438"/>
  <c r="AI438"/>
  <c r="AK438"/>
  <c r="AM438"/>
  <c r="S34" i="24"/>
  <c r="X160"/>
  <c r="W286"/>
  <c r="AE368"/>
  <c r="Z411"/>
  <c r="AE452"/>
  <c r="AF578"/>
  <c r="Z663"/>
  <c r="Y65"/>
  <c r="X74"/>
  <c r="AC117"/>
  <c r="S118"/>
  <c r="W118"/>
  <c r="AB158"/>
  <c r="X158"/>
  <c r="V159"/>
  <c r="AA191"/>
  <c r="AC191"/>
  <c r="AE191"/>
  <c r="AA200"/>
  <c r="U201"/>
  <c r="T234"/>
  <c r="X234"/>
  <c r="Y235"/>
  <c r="W276"/>
  <c r="AA277"/>
  <c r="AB277"/>
  <c r="AE277"/>
  <c r="AF277"/>
  <c r="S284"/>
  <c r="AD327"/>
  <c r="W360"/>
  <c r="AA370"/>
  <c r="T410"/>
  <c r="AA454"/>
  <c r="X486"/>
  <c r="T496"/>
  <c r="S536"/>
  <c r="AC537"/>
  <c r="S538"/>
  <c r="W538"/>
  <c r="AB580"/>
  <c r="X580"/>
  <c r="AA622"/>
  <c r="Y653"/>
  <c r="T662"/>
  <c r="U229" i="17"/>
  <c r="T229"/>
  <c r="T10" i="19"/>
  <c r="T221"/>
  <c r="AF58" i="26"/>
  <c r="AH58"/>
  <c r="AJ58"/>
  <c r="AL58"/>
  <c r="AN58"/>
  <c r="AM59"/>
  <c r="AA66"/>
  <c r="AC67"/>
  <c r="Z68"/>
  <c r="AG58"/>
  <c r="AI58"/>
  <c r="AK58"/>
  <c r="AM58"/>
  <c r="Z104"/>
  <c r="AD104"/>
  <c r="Y105"/>
  <c r="AD182"/>
  <c r="W218"/>
  <c r="Y218"/>
  <c r="AA218"/>
  <c r="AC218"/>
  <c r="AE218"/>
  <c r="X219"/>
  <c r="Z219"/>
  <c r="AD372"/>
  <c r="AL399"/>
  <c r="W408"/>
  <c r="Y408"/>
  <c r="AA408"/>
  <c r="AC408"/>
  <c r="AE408"/>
  <c r="W142"/>
  <c r="Y142"/>
  <c r="AA142"/>
  <c r="AC142"/>
  <c r="AE142"/>
  <c r="X143"/>
  <c r="Z143"/>
  <c r="X180"/>
  <c r="Z180"/>
  <c r="AB180"/>
  <c r="AD180"/>
  <c r="W181"/>
  <c r="Y181"/>
  <c r="AC257"/>
  <c r="AL371"/>
  <c r="AN372"/>
  <c r="Z370"/>
  <c r="AB370"/>
  <c r="AD370"/>
  <c r="AB371"/>
  <c r="AD371"/>
  <c r="AF399"/>
  <c r="AH399"/>
  <c r="X399"/>
  <c r="Z399"/>
  <c r="Y409"/>
  <c r="AK409"/>
  <c r="AM409"/>
  <c r="AC409"/>
  <c r="AG437"/>
  <c r="AI437"/>
  <c r="AK437"/>
  <c r="AM437"/>
  <c r="S23" i="24"/>
  <c r="Z25"/>
  <c r="AD25"/>
  <c r="AF24"/>
  <c r="S32"/>
  <c r="AB34"/>
  <c r="AB32"/>
  <c r="U65"/>
  <c r="T74"/>
  <c r="Z75"/>
  <c r="AD75"/>
  <c r="AB76"/>
  <c r="AA107"/>
  <c r="AC107"/>
  <c r="AE107"/>
  <c r="V109"/>
  <c r="AA116"/>
  <c r="AE116"/>
  <c r="Y117"/>
  <c r="U117"/>
  <c r="T158"/>
  <c r="AD159"/>
  <c r="T160"/>
  <c r="Z191"/>
  <c r="AB191"/>
  <c r="AD191"/>
  <c r="AF191"/>
  <c r="U192"/>
  <c r="AC193"/>
  <c r="AF193"/>
  <c r="S200"/>
  <c r="W233"/>
  <c r="Y233"/>
  <c r="AF242"/>
  <c r="Z243"/>
  <c r="AD243"/>
  <c r="X244"/>
  <c r="U276"/>
  <c r="AC277"/>
  <c r="Y277"/>
  <c r="W284"/>
  <c r="AC285"/>
  <c r="S286"/>
  <c r="AE286"/>
  <c r="U317"/>
  <c r="Y319"/>
  <c r="X326"/>
  <c r="Z327"/>
  <c r="X328"/>
  <c r="U360"/>
  <c r="AA368"/>
  <c r="W368"/>
  <c r="AC369"/>
  <c r="S370"/>
  <c r="W370"/>
  <c r="Y401"/>
  <c r="AB410"/>
  <c r="AF410"/>
  <c r="V411"/>
  <c r="AB412"/>
  <c r="AA443"/>
  <c r="AC443"/>
  <c r="AE443"/>
  <c r="AA452"/>
  <c r="W452"/>
  <c r="AC453"/>
  <c r="S454"/>
  <c r="W454"/>
  <c r="Y485"/>
  <c r="AB494"/>
  <c r="V495"/>
  <c r="AA527"/>
  <c r="AC527"/>
  <c r="AE527"/>
  <c r="T578"/>
  <c r="Z579"/>
  <c r="AD579"/>
  <c r="AE620"/>
  <c r="AD33"/>
  <c r="AB74"/>
  <c r="V75"/>
  <c r="AF158"/>
  <c r="V243"/>
  <c r="AA284"/>
  <c r="AE284"/>
  <c r="AB326"/>
  <c r="AF326"/>
  <c r="S368"/>
  <c r="U369"/>
  <c r="X412"/>
  <c r="Z443"/>
  <c r="AB443"/>
  <c r="AD443"/>
  <c r="AF443"/>
  <c r="S452"/>
  <c r="U453"/>
  <c r="T494"/>
  <c r="Z495"/>
  <c r="AD495"/>
  <c r="X496"/>
  <c r="Z527"/>
  <c r="AB527"/>
  <c r="AD527"/>
  <c r="AF527"/>
  <c r="S528"/>
  <c r="W528"/>
  <c r="AA536"/>
  <c r="AE536"/>
  <c r="U537"/>
  <c r="AB578"/>
  <c r="X578"/>
  <c r="V579"/>
  <c r="Z611"/>
  <c r="AB611"/>
  <c r="AD611"/>
  <c r="AF611"/>
  <c r="S620"/>
  <c r="AC621"/>
  <c r="S622"/>
  <c r="U653"/>
  <c r="AB662"/>
  <c r="AF662"/>
  <c r="V663"/>
  <c r="AB664"/>
  <c r="EM314" i="27"/>
  <c r="EM318"/>
  <c r="EM319"/>
  <c r="EM320"/>
  <c r="EM321"/>
  <c r="EM322"/>
  <c r="EM323"/>
  <c r="EM324"/>
  <c r="EM325"/>
  <c r="EG77"/>
  <c r="EM78"/>
  <c r="EA80"/>
  <c r="EG81"/>
  <c r="EM187"/>
  <c r="EA189"/>
  <c r="EG190"/>
  <c r="EM191"/>
  <c r="EA193"/>
  <c r="EG194"/>
  <c r="EM195"/>
  <c r="EA197"/>
  <c r="EG198"/>
  <c r="EM199"/>
  <c r="EA200"/>
  <c r="EG202"/>
  <c r="EM203"/>
  <c r="EA205"/>
  <c r="EG207"/>
  <c r="EM208"/>
  <c r="EA210"/>
  <c r="EG209"/>
  <c r="EA341"/>
  <c r="EG342"/>
  <c r="EM343"/>
  <c r="EA345"/>
  <c r="EG346"/>
  <c r="EM347"/>
  <c r="EA349"/>
  <c r="EG350"/>
  <c r="EM351"/>
  <c r="EA353"/>
  <c r="EG354"/>
  <c r="EM355"/>
  <c r="EA357"/>
  <c r="EG358"/>
  <c r="EM359"/>
  <c r="EA361"/>
  <c r="EG362"/>
  <c r="EM363"/>
  <c r="EA365"/>
  <c r="EG366"/>
  <c r="EM367"/>
  <c r="EA369"/>
  <c r="EG370"/>
  <c r="EM371"/>
  <c r="EA373"/>
  <c r="EG374"/>
  <c r="EM375"/>
  <c r="EA377"/>
  <c r="EG378"/>
  <c r="EM379"/>
  <c r="EA381"/>
  <c r="EG382"/>
  <c r="EM383"/>
  <c r="EA385"/>
  <c r="EG386"/>
  <c r="EM387"/>
  <c r="EA389"/>
  <c r="EG390"/>
  <c r="EM391"/>
  <c r="EA393"/>
  <c r="EG394"/>
  <c r="EM395"/>
  <c r="EA397"/>
  <c r="EG398"/>
  <c r="DT122"/>
  <c r="DC122"/>
  <c r="DT139"/>
  <c r="DC139"/>
  <c r="DT150"/>
  <c r="DC150"/>
  <c r="DC51"/>
  <c r="DT51"/>
  <c r="DC52"/>
  <c r="DT52"/>
  <c r="EM141"/>
  <c r="EM145"/>
  <c r="DC125"/>
  <c r="DT125"/>
  <c r="DT127"/>
  <c r="DC127"/>
  <c r="DC133"/>
  <c r="DT133"/>
  <c r="DT135"/>
  <c r="DC135"/>
  <c r="DC56"/>
  <c r="DT56"/>
  <c r="DT128"/>
  <c r="DX121"/>
  <c r="ED121"/>
  <c r="EJ121"/>
  <c r="EA123"/>
  <c r="EM123"/>
  <c r="EA124"/>
  <c r="EG124"/>
  <c r="EM124"/>
  <c r="EA125"/>
  <c r="EG125"/>
  <c r="EM125"/>
  <c r="DX126"/>
  <c r="ED126"/>
  <c r="EJ126"/>
  <c r="DX127"/>
  <c r="EM127"/>
  <c r="DX128"/>
  <c r="ED128"/>
  <c r="EG128"/>
  <c r="EM128"/>
  <c r="EA129"/>
  <c r="EA130"/>
  <c r="ED130"/>
  <c r="DX132"/>
  <c r="EM133"/>
  <c r="DX134"/>
  <c r="EJ134"/>
  <c r="EG135"/>
  <c r="ED136"/>
  <c r="EA137"/>
  <c r="EM137"/>
  <c r="DX138"/>
  <c r="EM138"/>
  <c r="EA148"/>
  <c r="EM148"/>
  <c r="EM149"/>
  <c r="ED149"/>
  <c r="EG150"/>
  <c r="DX151"/>
  <c r="EJ151"/>
  <c r="ED153"/>
  <c r="ED45"/>
  <c r="DX46"/>
  <c r="EJ46"/>
  <c r="ED47"/>
  <c r="DX48"/>
  <c r="EM48"/>
  <c r="EJ49"/>
  <c r="EJ50"/>
  <c r="EG51"/>
  <c r="ED52"/>
  <c r="ED53"/>
  <c r="EA54"/>
  <c r="DX55"/>
  <c r="EJ55"/>
  <c r="ED56"/>
  <c r="DX57"/>
  <c r="EJ57"/>
  <c r="DT58"/>
  <c r="ED58"/>
  <c r="DX59"/>
  <c r="EJ59"/>
  <c r="DX60"/>
  <c r="EJ60"/>
  <c r="DT61"/>
  <c r="ED61"/>
  <c r="DX62"/>
  <c r="EJ62"/>
  <c r="DT63"/>
  <c r="ED63"/>
  <c r="DX64"/>
  <c r="EJ64"/>
  <c r="DT65"/>
  <c r="ED65"/>
  <c r="DX66"/>
  <c r="EJ66"/>
  <c r="DT67"/>
  <c r="ED67"/>
  <c r="DX68"/>
  <c r="EJ68"/>
  <c r="DT69"/>
  <c r="ED69"/>
  <c r="DX70"/>
  <c r="EJ70"/>
  <c r="EG71"/>
  <c r="EA72"/>
  <c r="EM72"/>
  <c r="EG73"/>
  <c r="EG74"/>
  <c r="ED75"/>
  <c r="EG76"/>
  <c r="DC303"/>
  <c r="DX303"/>
  <c r="EA303"/>
  <c r="ED303"/>
  <c r="EG303"/>
  <c r="EJ303"/>
  <c r="EM303"/>
  <c r="DC305"/>
  <c r="DX305"/>
  <c r="EA305"/>
  <c r="ED305"/>
  <c r="EG305"/>
  <c r="EJ305"/>
  <c r="EM305"/>
  <c r="DC307"/>
  <c r="DX307"/>
  <c r="EA307"/>
  <c r="ED307"/>
  <c r="EG307"/>
  <c r="EJ307"/>
  <c r="EM307"/>
  <c r="DC309"/>
  <c r="DX309"/>
  <c r="EA309"/>
  <c r="ED309"/>
  <c r="EG309"/>
  <c r="EA238"/>
  <c r="ED238"/>
  <c r="EG238"/>
  <c r="EJ238"/>
  <c r="EM238"/>
  <c r="DX239"/>
  <c r="EA239"/>
  <c r="ED239"/>
  <c r="EG239"/>
  <c r="EJ239"/>
  <c r="EM239"/>
  <c r="DX240"/>
  <c r="EA240"/>
  <c r="ED240"/>
  <c r="EG240"/>
  <c r="EJ240"/>
  <c r="EM240"/>
  <c r="DX241"/>
  <c r="EA241"/>
  <c r="ED241"/>
  <c r="EG241"/>
  <c r="EJ241"/>
  <c r="EM241"/>
  <c r="DX242"/>
  <c r="EA242"/>
  <c r="ED242"/>
  <c r="EG242"/>
  <c r="EJ242"/>
  <c r="EM242"/>
  <c r="DX243"/>
  <c r="EA243"/>
  <c r="ED243"/>
  <c r="EG243"/>
  <c r="EJ243"/>
  <c r="EM243"/>
  <c r="DX244"/>
  <c r="EA244"/>
  <c r="ED244"/>
  <c r="EG244"/>
  <c r="EJ244"/>
  <c r="EM244"/>
  <c r="DX245"/>
  <c r="EA245"/>
  <c r="ED245"/>
  <c r="EG245"/>
  <c r="EJ245"/>
  <c r="EM245"/>
  <c r="DX246"/>
  <c r="EA246"/>
  <c r="ED246"/>
  <c r="EG246"/>
  <c r="EJ246"/>
  <c r="EM246"/>
  <c r="DX247"/>
  <c r="EA247"/>
  <c r="EG247"/>
  <c r="EJ247"/>
  <c r="EM247"/>
  <c r="DT248"/>
  <c r="EA250"/>
  <c r="ED250"/>
  <c r="EG250"/>
  <c r="EM250"/>
  <c r="DX251"/>
  <c r="EA251"/>
  <c r="EG251"/>
  <c r="EJ251"/>
  <c r="EM251"/>
  <c r="DT252"/>
  <c r="DC311"/>
  <c r="DX311"/>
  <c r="EA311"/>
  <c r="ED311"/>
  <c r="EG311"/>
  <c r="EJ311"/>
  <c r="EM311"/>
  <c r="DC313"/>
  <c r="DX313"/>
  <c r="EA313"/>
  <c r="ED313"/>
  <c r="EG313"/>
  <c r="EJ313"/>
  <c r="EM313"/>
  <c r="DC315"/>
  <c r="DX315"/>
  <c r="EA315"/>
  <c r="ED315"/>
  <c r="EG315"/>
  <c r="EJ315"/>
  <c r="EM315"/>
  <c r="DC317"/>
  <c r="DX317"/>
  <c r="EA317"/>
  <c r="ED317"/>
  <c r="EG317"/>
  <c r="EJ317"/>
  <c r="EM317"/>
  <c r="EJ309"/>
  <c r="EM309"/>
  <c r="DX310"/>
  <c r="EA310"/>
  <c r="ED310"/>
  <c r="EG310"/>
  <c r="EJ310"/>
  <c r="EM310"/>
  <c r="DX659"/>
  <c r="EA659"/>
  <c r="ED659"/>
  <c r="EG659"/>
  <c r="EJ659"/>
  <c r="EM659"/>
  <c r="DX661"/>
  <c r="EA661"/>
  <c r="ED661"/>
  <c r="EG661"/>
  <c r="EJ661"/>
  <c r="EM661"/>
  <c r="DX663"/>
  <c r="EA663"/>
  <c r="ED663"/>
  <c r="EG663"/>
  <c r="EJ663"/>
  <c r="EM663"/>
  <c r="DX665"/>
  <c r="EA665"/>
  <c r="ED665"/>
  <c r="EG665"/>
  <c r="EJ665"/>
  <c r="EM665"/>
  <c r="DC667"/>
  <c r="DC214"/>
  <c r="DX214"/>
  <c r="EA214"/>
  <c r="ED214"/>
  <c r="EG214"/>
  <c r="EJ214"/>
  <c r="EM214"/>
  <c r="DC217"/>
  <c r="DX217"/>
  <c r="EA217"/>
  <c r="ED217"/>
  <c r="EG217"/>
  <c r="EJ217"/>
  <c r="EM217"/>
  <c r="DC218"/>
  <c r="EA218"/>
  <c r="ED218"/>
  <c r="EG218"/>
  <c r="EJ218"/>
  <c r="EM218"/>
  <c r="DT223"/>
  <c r="DX224"/>
  <c r="EA224"/>
  <c r="EG224"/>
  <c r="EJ224"/>
  <c r="EM224"/>
  <c r="DX226"/>
  <c r="EA226"/>
  <c r="EG226"/>
  <c r="EJ226"/>
  <c r="EM226"/>
  <c r="DX228"/>
  <c r="EA228"/>
  <c r="ED228"/>
  <c r="EG228"/>
  <c r="EJ228"/>
  <c r="EM228"/>
  <c r="DX230"/>
  <c r="EA230"/>
  <c r="ED230"/>
  <c r="EG230"/>
  <c r="EJ230"/>
  <c r="EM230"/>
  <c r="DX232"/>
  <c r="EA232"/>
  <c r="ED232"/>
  <c r="EG232"/>
  <c r="EJ232"/>
  <c r="EM232"/>
  <c r="DX234"/>
  <c r="EA234"/>
  <c r="ED234"/>
  <c r="EG234"/>
  <c r="EJ234"/>
  <c r="EM234"/>
  <c r="DT250"/>
  <c r="DT325"/>
  <c r="DX216"/>
  <c r="DX218"/>
  <c r="DX222"/>
  <c r="EG225"/>
  <c r="EM225"/>
  <c r="EG227"/>
  <c r="EJ227"/>
  <c r="EM227"/>
  <c r="EG229"/>
  <c r="EJ229"/>
  <c r="EM229"/>
  <c r="EG231"/>
  <c r="EJ231"/>
  <c r="EM231"/>
  <c r="EG233"/>
  <c r="EJ233"/>
  <c r="EM233"/>
  <c r="EG235"/>
  <c r="EJ235"/>
  <c r="EM235"/>
  <c r="DT225"/>
  <c r="DT227"/>
  <c r="DT211"/>
  <c r="DT212"/>
  <c r="DT213"/>
  <c r="DT220"/>
  <c r="DT221"/>
  <c r="EG221"/>
  <c r="EA222"/>
  <c r="EM222"/>
  <c r="DX223"/>
  <c r="EJ223"/>
  <c r="DT224"/>
  <c r="ED224"/>
  <c r="DX225"/>
  <c r="EJ225"/>
  <c r="DT226"/>
  <c r="ED226"/>
  <c r="DX227"/>
  <c r="DC228"/>
  <c r="DC229"/>
  <c r="DC230"/>
  <c r="DC231"/>
  <c r="DC232"/>
  <c r="DC233"/>
  <c r="DC234"/>
  <c r="DC235"/>
  <c r="DC236"/>
  <c r="DC237"/>
  <c r="DC238"/>
  <c r="DC239"/>
  <c r="DC240"/>
  <c r="DC241"/>
  <c r="DC242"/>
  <c r="DC243"/>
  <c r="DC244"/>
  <c r="DC245"/>
  <c r="DC246"/>
  <c r="DC247"/>
  <c r="ED247"/>
  <c r="DX248"/>
  <c r="EJ248"/>
  <c r="DT249"/>
  <c r="ED249"/>
  <c r="DX250"/>
  <c r="EJ250"/>
  <c r="DT251"/>
  <c r="ED251"/>
  <c r="DX252"/>
  <c r="EJ252"/>
  <c r="DT253"/>
  <c r="DT254"/>
  <c r="DT255"/>
  <c r="DT256"/>
  <c r="DT257"/>
  <c r="DT258"/>
  <c r="DT259"/>
  <c r="DT260"/>
  <c r="DT261"/>
  <c r="DT262"/>
  <c r="DT263"/>
  <c r="DT264"/>
  <c r="DT265"/>
  <c r="DT266"/>
  <c r="DT267"/>
  <c r="DT268"/>
  <c r="DT269"/>
  <c r="DT270"/>
  <c r="DT271"/>
  <c r="DT272"/>
  <c r="DT273"/>
  <c r="DT274"/>
  <c r="DT275"/>
  <c r="DC666"/>
  <c r="DC648"/>
  <c r="DC649"/>
  <c r="DC650"/>
  <c r="DC651"/>
  <c r="DC652"/>
  <c r="DC653"/>
  <c r="DC654"/>
  <c r="DC655"/>
  <c r="DC656"/>
  <c r="DC657"/>
  <c r="DC658"/>
  <c r="DC659"/>
  <c r="DC660"/>
  <c r="DC661"/>
  <c r="DC662"/>
  <c r="DC663"/>
  <c r="DC664"/>
  <c r="DT668"/>
  <c r="DT310"/>
  <c r="T25" i="19"/>
  <c r="T223"/>
  <c r="T237"/>
  <c r="L284"/>
  <c r="D284"/>
  <c r="L346"/>
  <c r="D346"/>
  <c r="D408"/>
  <c r="L408"/>
  <c r="U384" i="17"/>
  <c r="V384" s="1"/>
  <c r="T384"/>
  <c r="S222" i="19"/>
  <c r="R222"/>
  <c r="D253"/>
  <c r="L253"/>
  <c r="L315"/>
  <c r="D315"/>
  <c r="D222"/>
  <c r="L222"/>
  <c r="L438"/>
  <c r="D438"/>
  <c r="D377"/>
  <c r="T377" s="1"/>
  <c r="L377"/>
  <c r="H283"/>
  <c r="AG21" i="26"/>
  <c r="P383" i="17"/>
  <c r="AE29" i="26"/>
  <c r="Q388" i="17"/>
  <c r="AE181" i="26"/>
  <c r="H295" i="17"/>
  <c r="X182" i="26"/>
  <c r="H357" i="17"/>
  <c r="Z182" i="26"/>
  <c r="H419" i="17"/>
  <c r="AB182" i="26"/>
  <c r="H389" i="17"/>
  <c r="AE220" i="26"/>
  <c r="J265" i="17"/>
  <c r="W220" i="26"/>
  <c r="J327" i="17"/>
  <c r="Y220" i="26"/>
  <c r="J234" i="17"/>
  <c r="AA220" i="26"/>
  <c r="J451" i="17"/>
  <c r="AC220" i="26"/>
  <c r="P390" i="17"/>
  <c r="AE257" i="26"/>
  <c r="H301" i="17"/>
  <c r="X372" i="26"/>
  <c r="H363" i="17"/>
  <c r="Z372" i="26"/>
  <c r="H425" i="17"/>
  <c r="AB372" i="26"/>
  <c r="S394" i="17"/>
  <c r="T394" s="1"/>
  <c r="AN371" i="26"/>
  <c r="O388" i="19"/>
  <c r="AN399" i="26"/>
  <c r="P233" i="19"/>
  <c r="AJ399" i="26"/>
  <c r="H295" i="19"/>
  <c r="AG401" i="26"/>
  <c r="H357" i="19"/>
  <c r="AI401" i="26"/>
  <c r="H419" i="19"/>
  <c r="AK401" i="26"/>
  <c r="P395" i="17"/>
  <c r="AE409" i="26"/>
  <c r="H395" i="17"/>
  <c r="AE410" i="26"/>
  <c r="J271" i="17"/>
  <c r="W410" i="26"/>
  <c r="J333" i="17"/>
  <c r="Y410" i="26"/>
  <c r="J240" i="17"/>
  <c r="AA410" i="26"/>
  <c r="J457" i="17"/>
  <c r="AC410" i="26"/>
  <c r="T21" i="19"/>
  <c r="Z30" i="26"/>
  <c r="AD30"/>
  <c r="AC105"/>
  <c r="AB143"/>
  <c r="AD143"/>
  <c r="X258"/>
  <c r="Z258"/>
  <c r="AB258"/>
  <c r="AD258"/>
  <c r="AF370"/>
  <c r="AH370"/>
  <c r="AJ370"/>
  <c r="AL370"/>
  <c r="AN370"/>
  <c r="X371"/>
  <c r="Z371"/>
  <c r="AG409"/>
  <c r="AI409"/>
  <c r="Q228" i="17"/>
  <c r="AA29" i="26"/>
  <c r="H292" i="17"/>
  <c r="X106" i="26"/>
  <c r="H416" i="17"/>
  <c r="AB106" i="26"/>
  <c r="H386" i="17"/>
  <c r="AE144" i="26"/>
  <c r="J262" i="17"/>
  <c r="W144" i="26"/>
  <c r="J324" i="17"/>
  <c r="Y144" i="26"/>
  <c r="J231" i="17"/>
  <c r="AA144" i="26"/>
  <c r="J448" i="17"/>
  <c r="AC144" i="26"/>
  <c r="P233" i="17"/>
  <c r="AA181" i="26"/>
  <c r="Q235" i="17"/>
  <c r="AA257" i="26"/>
  <c r="P239" i="17"/>
  <c r="AJ371" i="26"/>
  <c r="L270" i="17"/>
  <c r="N270" s="1"/>
  <c r="AF372" i="26"/>
  <c r="L332" i="17"/>
  <c r="N332" s="1"/>
  <c r="AH372" i="26"/>
  <c r="L239" i="17"/>
  <c r="N239" s="1"/>
  <c r="AJ372" i="26"/>
  <c r="L456" i="17"/>
  <c r="N456" s="1"/>
  <c r="AL372" i="26"/>
  <c r="Q240" i="17"/>
  <c r="AA409" i="26"/>
  <c r="V15" i="17"/>
  <c r="V8"/>
  <c r="T374" i="19"/>
  <c r="T16"/>
  <c r="T227"/>
  <c r="T236"/>
  <c r="T224"/>
  <c r="AA57" i="26"/>
  <c r="AF371"/>
  <c r="AH371"/>
  <c r="AM410"/>
  <c r="AA437"/>
  <c r="AF439"/>
  <c r="AH439"/>
  <c r="AJ439"/>
  <c r="AL439"/>
  <c r="Y24" i="24"/>
  <c r="Z23"/>
  <c r="Z24"/>
  <c r="AE24"/>
  <c r="AC24"/>
  <c r="AA24"/>
  <c r="AE23"/>
  <c r="AB23"/>
  <c r="U67"/>
  <c r="DT124" i="27"/>
  <c r="DC124"/>
  <c r="DC121"/>
  <c r="DT121"/>
  <c r="Z275" i="24"/>
  <c r="AB275"/>
  <c r="AD275"/>
  <c r="AF275"/>
  <c r="Z359"/>
  <c r="AB359"/>
  <c r="AD359"/>
  <c r="AF359"/>
  <c r="T412"/>
  <c r="U487"/>
  <c r="U571"/>
  <c r="EM150" i="27"/>
  <c r="DC49"/>
  <c r="DC50"/>
  <c r="DC53"/>
  <c r="DC54"/>
  <c r="DT71"/>
  <c r="DT72"/>
  <c r="DT73"/>
  <c r="DT74"/>
  <c r="N11" i="17"/>
  <c r="L22" i="19"/>
  <c r="R28"/>
  <c r="N15" i="17"/>
  <c r="N20"/>
  <c r="N25"/>
  <c r="T222" i="19" l="1"/>
  <c r="V229" i="17"/>
  <c r="T381" i="19"/>
  <c r="T17"/>
  <c r="V243" i="17"/>
  <c r="N457"/>
  <c r="D457"/>
  <c r="N240"/>
  <c r="D240"/>
  <c r="N333"/>
  <c r="D333"/>
  <c r="N271"/>
  <c r="D271"/>
  <c r="D395"/>
  <c r="N395"/>
  <c r="T395"/>
  <c r="U395"/>
  <c r="D419" i="19"/>
  <c r="L419"/>
  <c r="D357"/>
  <c r="L357"/>
  <c r="D295"/>
  <c r="L295"/>
  <c r="S233"/>
  <c r="T233" s="1"/>
  <c r="R233"/>
  <c r="R388"/>
  <c r="S388"/>
  <c r="T388" s="1"/>
  <c r="D425" i="17"/>
  <c r="N425"/>
  <c r="D363"/>
  <c r="N363"/>
  <c r="D301"/>
  <c r="N301"/>
  <c r="U390"/>
  <c r="V390" s="1"/>
  <c r="T390"/>
  <c r="N451"/>
  <c r="D451"/>
  <c r="N234"/>
  <c r="D234"/>
  <c r="V234" s="1"/>
  <c r="N327"/>
  <c r="D327"/>
  <c r="N265"/>
  <c r="D265"/>
  <c r="D389"/>
  <c r="V389" s="1"/>
  <c r="N389"/>
  <c r="N419"/>
  <c r="D419"/>
  <c r="N357"/>
  <c r="D357"/>
  <c r="N295"/>
  <c r="D295"/>
  <c r="U388"/>
  <c r="V388" s="1"/>
  <c r="T388"/>
  <c r="U383"/>
  <c r="V383" s="1"/>
  <c r="T383"/>
  <c r="D283" i="19"/>
  <c r="L283"/>
  <c r="T240" i="17"/>
  <c r="U240"/>
  <c r="T239"/>
  <c r="U239"/>
  <c r="V239" s="1"/>
  <c r="T235"/>
  <c r="U235"/>
  <c r="V235" s="1"/>
  <c r="T233"/>
  <c r="U233"/>
  <c r="V233" s="1"/>
  <c r="D448"/>
  <c r="N448"/>
  <c r="D231"/>
  <c r="V231" s="1"/>
  <c r="N231"/>
  <c r="D324"/>
  <c r="N324"/>
  <c r="D262"/>
  <c r="N262"/>
  <c r="N386"/>
  <c r="D386"/>
  <c r="V386" s="1"/>
  <c r="N416"/>
  <c r="D416"/>
  <c r="N292"/>
  <c r="D292"/>
  <c r="T228"/>
  <c r="U228"/>
  <c r="V228" s="1"/>
  <c r="V395" l="1"/>
  <c r="V240"/>
  <c r="Y229" l="1"/>
  <c r="X11" i="19"/>
  <c r="AD229" i="17" l="1"/>
  <c r="AE229" s="1"/>
  <c r="AF229" s="1"/>
  <c r="AG229" s="1"/>
  <c r="Z229"/>
  <c r="AA229" s="1"/>
  <c r="AB229" s="1"/>
  <c r="AC229" s="1"/>
  <c r="AC11" i="19"/>
  <c r="AD11" s="1"/>
  <c r="AE11" s="1"/>
  <c r="Y11"/>
  <c r="Z11" s="1"/>
  <c r="AA11" s="1"/>
  <c r="Y230" i="17" l="1"/>
  <c r="Y231" s="1"/>
  <c r="AD231" l="1"/>
  <c r="AE231" s="1"/>
  <c r="AF231" s="1"/>
  <c r="AG231" s="1"/>
  <c r="Z231"/>
  <c r="AA231" s="1"/>
  <c r="AB231" s="1"/>
  <c r="AC231" s="1"/>
  <c r="AD230"/>
  <c r="AE230" s="1"/>
  <c r="AF230" s="1"/>
  <c r="AG230" s="1"/>
  <c r="Z230"/>
  <c r="AA230" s="1"/>
  <c r="AB230" s="1"/>
  <c r="AC230" s="1"/>
  <c r="X222" i="19" l="1"/>
  <c r="X223" s="1"/>
  <c r="X12"/>
  <c r="X13"/>
  <c r="X15"/>
  <c r="Y15"/>
  <c r="Z15"/>
  <c r="AA15"/>
  <c r="AC15"/>
  <c r="AD15"/>
  <c r="AE15"/>
  <c r="X16"/>
  <c r="X17"/>
  <c r="X18"/>
  <c r="X20"/>
  <c r="X21"/>
  <c r="X22"/>
  <c r="X23"/>
  <c r="X25"/>
  <c r="X26"/>
  <c r="X27"/>
  <c r="X28"/>
  <c r="X8"/>
  <c r="AC8"/>
  <c r="AD8"/>
  <c r="AE8"/>
  <c r="Y8"/>
  <c r="Z8"/>
  <c r="AA8"/>
  <c r="AC20"/>
  <c r="AD20"/>
  <c r="AE20"/>
  <c r="Y20"/>
  <c r="Z20"/>
  <c r="AA20"/>
  <c r="AC13"/>
  <c r="AD13"/>
  <c r="AE13"/>
  <c r="Y13"/>
  <c r="Z13"/>
  <c r="AA13"/>
  <c r="AC28"/>
  <c r="AD28"/>
  <c r="AE28"/>
  <c r="Y28"/>
  <c r="Z28"/>
  <c r="AA28"/>
  <c r="AC18"/>
  <c r="AD18"/>
  <c r="AE18"/>
  <c r="Y18"/>
  <c r="Z18"/>
  <c r="AA18"/>
  <c r="Y27"/>
  <c r="Z27"/>
  <c r="AA27"/>
  <c r="AC27"/>
  <c r="AD27"/>
  <c r="AE27"/>
  <c r="Y12"/>
  <c r="Z12"/>
  <c r="AA12"/>
  <c r="AC12"/>
  <c r="AD12"/>
  <c r="AE12"/>
  <c r="Y26"/>
  <c r="Z26"/>
  <c r="AA26"/>
  <c r="AC26"/>
  <c r="AD26"/>
  <c r="AE26"/>
  <c r="Y25"/>
  <c r="Z25"/>
  <c r="AA25"/>
  <c r="AC25"/>
  <c r="AD25"/>
  <c r="AE25"/>
  <c r="AC17"/>
  <c r="AD17"/>
  <c r="AE17"/>
  <c r="Y17"/>
  <c r="Z17"/>
  <c r="AA17"/>
  <c r="AC23"/>
  <c r="AD23"/>
  <c r="AE23"/>
  <c r="Y23"/>
  <c r="Z23"/>
  <c r="AA23"/>
  <c r="AC22"/>
  <c r="AD22"/>
  <c r="AE22"/>
  <c r="Y22"/>
  <c r="Z22"/>
  <c r="AA22"/>
  <c r="AC16"/>
  <c r="AD16"/>
  <c r="AE16"/>
  <c r="Y16"/>
  <c r="Z16"/>
  <c r="AA16"/>
  <c r="Y21"/>
  <c r="Z21"/>
  <c r="AA21"/>
  <c r="AC21"/>
  <c r="AD21"/>
  <c r="AE21"/>
  <c r="Z11" i="17" l="1"/>
  <c r="Z12" s="1"/>
  <c r="X224" i="19"/>
  <c r="AC223"/>
  <c r="AD223" s="1"/>
  <c r="AE223" s="1"/>
  <c r="Y223"/>
  <c r="Z223" s="1"/>
  <c r="AA223" s="1"/>
  <c r="AC222"/>
  <c r="AD222" s="1"/>
  <c r="AE222" s="1"/>
  <c r="Y222"/>
  <c r="Z222" s="1"/>
  <c r="AA222" s="1"/>
  <c r="Z13" i="17" l="1"/>
  <c r="AE12"/>
  <c r="AF12" s="1"/>
  <c r="AG12" s="1"/>
  <c r="AH12" s="1"/>
  <c r="AA12"/>
  <c r="AB12" s="1"/>
  <c r="AC12" s="1"/>
  <c r="AD12" s="1"/>
  <c r="AA11"/>
  <c r="AB11" s="1"/>
  <c r="AC11" s="1"/>
  <c r="AD11" s="1"/>
  <c r="AE11"/>
  <c r="AF11" s="1"/>
  <c r="AG11" s="1"/>
  <c r="AH11" s="1"/>
  <c r="Y224" i="19"/>
  <c r="Z224" s="1"/>
  <c r="AA224" s="1"/>
  <c r="AC224"/>
  <c r="AD224" s="1"/>
  <c r="AE224" s="1"/>
  <c r="X226"/>
  <c r="AE13" i="17" l="1"/>
  <c r="AF13" s="1"/>
  <c r="AG13" s="1"/>
  <c r="AH13" s="1"/>
  <c r="AA13"/>
  <c r="AB13" s="1"/>
  <c r="AC13" s="1"/>
  <c r="AD13" s="1"/>
  <c r="Z15"/>
  <c r="X227" i="19"/>
  <c r="AC226"/>
  <c r="AD226" s="1"/>
  <c r="AE226" s="1"/>
  <c r="Y226"/>
  <c r="Z226" s="1"/>
  <c r="AA226" s="1"/>
  <c r="AA15" i="17" l="1"/>
  <c r="AB15" s="1"/>
  <c r="AC15" s="1"/>
  <c r="AD15" s="1"/>
  <c r="AE15"/>
  <c r="AF15" s="1"/>
  <c r="AG15" s="1"/>
  <c r="AH15" s="1"/>
  <c r="Z16"/>
  <c r="Y227" i="19"/>
  <c r="Z227" s="1"/>
  <c r="AA227" s="1"/>
  <c r="AC227"/>
  <c r="AD227" s="1"/>
  <c r="AE227" s="1"/>
  <c r="X228"/>
  <c r="Z17" i="17" l="1"/>
  <c r="AE16"/>
  <c r="AF16" s="1"/>
  <c r="AG16" s="1"/>
  <c r="AH16" s="1"/>
  <c r="AA16"/>
  <c r="AB16" s="1"/>
  <c r="AC16" s="1"/>
  <c r="AD16" s="1"/>
  <c r="X229" i="19"/>
  <c r="Y228"/>
  <c r="Z228" s="1"/>
  <c r="AA228" s="1"/>
  <c r="AC228"/>
  <c r="AD228" s="1"/>
  <c r="AE228" s="1"/>
  <c r="AA17" i="17" l="1"/>
  <c r="AB17" s="1"/>
  <c r="AC17" s="1"/>
  <c r="AD17" s="1"/>
  <c r="AE17"/>
  <c r="AF17" s="1"/>
  <c r="AG17" s="1"/>
  <c r="AH17" s="1"/>
  <c r="Z18"/>
  <c r="Y229" i="19"/>
  <c r="Z229" s="1"/>
  <c r="AA229" s="1"/>
  <c r="AC229"/>
  <c r="AD229" s="1"/>
  <c r="AE229" s="1"/>
  <c r="X231"/>
  <c r="Z20" i="17" l="1"/>
  <c r="AA18"/>
  <c r="AB18" s="1"/>
  <c r="AC18" s="1"/>
  <c r="AD18" s="1"/>
  <c r="AE18"/>
  <c r="AF18" s="1"/>
  <c r="AG18" s="1"/>
  <c r="AH18" s="1"/>
  <c r="AC231" i="19"/>
  <c r="AD231" s="1"/>
  <c r="AE231" s="1"/>
  <c r="Y231"/>
  <c r="Z231" s="1"/>
  <c r="AA231" s="1"/>
  <c r="X232"/>
  <c r="AE20" i="17" l="1"/>
  <c r="AF20" s="1"/>
  <c r="AG20" s="1"/>
  <c r="AH20" s="1"/>
  <c r="AA20"/>
  <c r="AB20" s="1"/>
  <c r="AC20" s="1"/>
  <c r="AD20" s="1"/>
  <c r="Z21"/>
  <c r="X233" i="19"/>
  <c r="Y232"/>
  <c r="Z232" s="1"/>
  <c r="AA232" s="1"/>
  <c r="AC232"/>
  <c r="AD232" s="1"/>
  <c r="AE232" s="1"/>
  <c r="AA21" i="17" l="1"/>
  <c r="AB21" s="1"/>
  <c r="AC21" s="1"/>
  <c r="AD21" s="1"/>
  <c r="AE21"/>
  <c r="AF21" s="1"/>
  <c r="AG21" s="1"/>
  <c r="AH21" s="1"/>
  <c r="Y233" i="19"/>
  <c r="Z233" s="1"/>
  <c r="AA233" s="1"/>
  <c r="AC233"/>
  <c r="AD233" s="1"/>
  <c r="AE233" s="1"/>
  <c r="X234"/>
  <c r="Y234" l="1"/>
  <c r="Z234" s="1"/>
  <c r="AA234" s="1"/>
  <c r="AC234"/>
  <c r="AD234" s="1"/>
  <c r="AE234" s="1"/>
  <c r="X236"/>
  <c r="X237" l="1"/>
  <c r="Y236"/>
  <c r="Z236" s="1"/>
  <c r="AA236" s="1"/>
  <c r="AC236"/>
  <c r="AD236" s="1"/>
  <c r="AE236" s="1"/>
  <c r="X238" l="1"/>
  <c r="AC237"/>
  <c r="AD237" s="1"/>
  <c r="AE237" s="1"/>
  <c r="Y237"/>
  <c r="Z237" s="1"/>
  <c r="AA237" s="1"/>
  <c r="AC238" l="1"/>
  <c r="AD238" s="1"/>
  <c r="AE238" s="1"/>
  <c r="Y238"/>
  <c r="Z238" s="1"/>
  <c r="AA238" s="1"/>
  <c r="X239"/>
  <c r="X219" l="1"/>
  <c r="AC239"/>
  <c r="AD239" s="1"/>
  <c r="AE239" s="1"/>
  <c r="Y239"/>
  <c r="Z239" s="1"/>
  <c r="AA239" s="1"/>
  <c r="AC219" l="1"/>
  <c r="AD219" s="1"/>
  <c r="AE219" s="1"/>
  <c r="Y219"/>
  <c r="Z219" s="1"/>
  <c r="AA219" s="1"/>
  <c r="Z22" i="17"/>
  <c r="Z23" s="1"/>
  <c r="AE22"/>
  <c r="AF22"/>
  <c r="AG22" s="1"/>
  <c r="AH22" s="1"/>
  <c r="AA22"/>
  <c r="AB22"/>
  <c r="AC22" s="1"/>
  <c r="AD22" s="1"/>
  <c r="AA23" l="1"/>
  <c r="AB23" s="1"/>
  <c r="AC23" s="1"/>
  <c r="AD23" s="1"/>
  <c r="AE23"/>
  <c r="AF23" s="1"/>
  <c r="AG23" s="1"/>
  <c r="AH23" s="1"/>
  <c r="Z25"/>
  <c r="Z26" l="1"/>
  <c r="AA25"/>
  <c r="AB25" s="1"/>
  <c r="AC25" s="1"/>
  <c r="AD25" s="1"/>
  <c r="AE25"/>
  <c r="AF25" s="1"/>
  <c r="AG25" s="1"/>
  <c r="AH25" s="1"/>
  <c r="AA26" l="1"/>
  <c r="AB26" s="1"/>
  <c r="AC26" s="1"/>
  <c r="AD26" s="1"/>
  <c r="AE26"/>
  <c r="AF26" s="1"/>
  <c r="AG26" s="1"/>
  <c r="AH26" s="1"/>
  <c r="Z27"/>
  <c r="Z28" l="1"/>
  <c r="AE27"/>
  <c r="AF27" s="1"/>
  <c r="AG27" s="1"/>
  <c r="AH27" s="1"/>
  <c r="AA27"/>
  <c r="AB27" s="1"/>
  <c r="AC27" s="1"/>
  <c r="AD27" s="1"/>
  <c r="AA28" l="1"/>
  <c r="AB28" s="1"/>
  <c r="AC28" s="1"/>
  <c r="AD28" s="1"/>
  <c r="AE28"/>
  <c r="AF28" s="1"/>
  <c r="AG28" s="1"/>
  <c r="AH28" s="1"/>
  <c r="Z8"/>
  <c r="AA8" l="1"/>
  <c r="AB8" s="1"/>
  <c r="AC8" s="1"/>
  <c r="AD8" s="1"/>
  <c r="AE8"/>
  <c r="AF8" s="1"/>
  <c r="AG8" s="1"/>
  <c r="AH8" s="1"/>
  <c r="Y233"/>
  <c r="Y234"/>
  <c r="Y235"/>
  <c r="Y236"/>
  <c r="Y238"/>
  <c r="Y239"/>
  <c r="Y240"/>
  <c r="Y241"/>
  <c r="Y243"/>
  <c r="Y244"/>
  <c r="Y245"/>
  <c r="Y246"/>
  <c r="Y226"/>
  <c r="Z226"/>
  <c r="AA226"/>
  <c r="AB226"/>
  <c r="AC226"/>
  <c r="AD226"/>
  <c r="AE226"/>
  <c r="AF226"/>
  <c r="AG226"/>
  <c r="AD241"/>
  <c r="AE241"/>
  <c r="AF241"/>
  <c r="AG241"/>
  <c r="Z241"/>
  <c r="AA241"/>
  <c r="AB241"/>
  <c r="AC241"/>
  <c r="AD246"/>
  <c r="AE246"/>
  <c r="AF246"/>
  <c r="AG246"/>
  <c r="Z246"/>
  <c r="AA246"/>
  <c r="AB246"/>
  <c r="AC246"/>
  <c r="AD238"/>
  <c r="AE238"/>
  <c r="AF238"/>
  <c r="AG238"/>
  <c r="Z238"/>
  <c r="AA238"/>
  <c r="AB238"/>
  <c r="AC238"/>
  <c r="Z234"/>
  <c r="AA234"/>
  <c r="AB234"/>
  <c r="AC234"/>
  <c r="AD234"/>
  <c r="AE234"/>
  <c r="AF234"/>
  <c r="AG234"/>
  <c r="AD245"/>
  <c r="AE245"/>
  <c r="AF245"/>
  <c r="AG245"/>
  <c r="Z245"/>
  <c r="AA245"/>
  <c r="AB245"/>
  <c r="AC245"/>
  <c r="AD240"/>
  <c r="AE240"/>
  <c r="AF240"/>
  <c r="AG240"/>
  <c r="Z240"/>
  <c r="AA240"/>
  <c r="AB240"/>
  <c r="AC240"/>
  <c r="Z233"/>
  <c r="AA233"/>
  <c r="AB233"/>
  <c r="AC233"/>
  <c r="AD233"/>
  <c r="AE233"/>
  <c r="AF233"/>
  <c r="AG233"/>
  <c r="AD239"/>
  <c r="AE239"/>
  <c r="AF239"/>
  <c r="AG239"/>
  <c r="Z239"/>
  <c r="AA239"/>
  <c r="AB239"/>
  <c r="AC239"/>
  <c r="Z244"/>
  <c r="AA244"/>
  <c r="AB244"/>
  <c r="AC244"/>
  <c r="AD244"/>
  <c r="AE244"/>
  <c r="AF244"/>
  <c r="AG244"/>
  <c r="AD243"/>
  <c r="AE243"/>
  <c r="AF243"/>
  <c r="AG243"/>
  <c r="Z243"/>
  <c r="AA243"/>
  <c r="AB243"/>
  <c r="AC243"/>
  <c r="AD236"/>
  <c r="AE236"/>
  <c r="AF236"/>
  <c r="AG236"/>
  <c r="Z236"/>
  <c r="AA236"/>
  <c r="AB236"/>
  <c r="AC236"/>
  <c r="Z235"/>
  <c r="AA235"/>
  <c r="AB235"/>
  <c r="AC235"/>
  <c r="AD235"/>
  <c r="AE235"/>
  <c r="AF235"/>
  <c r="AG235"/>
</calcChain>
</file>

<file path=xl/comments1.xml><?xml version="1.0" encoding="utf-8"?>
<comments xmlns="http://schemas.openxmlformats.org/spreadsheetml/2006/main">
  <authors>
    <author>jmarks</author>
    <author>mloverde</author>
    <author>Alicia A. Diaz</author>
    <author>christinam</author>
    <author>aphillips</author>
    <author>JLM</author>
    <author>Staff</author>
    <author>Kim Kirkpatrick</author>
    <author>lfilipp</author>
    <author>mvann</author>
    <author>jennifer berg</author>
    <author>cbrown</author>
    <author>AngelaDetlev</author>
    <author>Jeannie Reed</author>
    <author>WVHEPC</author>
    <author>reedjr</author>
    <author>Alicia A Diaz</author>
    <author>Justin A. Leadmon</author>
  </authors>
  <commentList>
    <comment ref="AU2" authorId="0">
      <text>
        <r>
          <rPr>
            <b/>
            <sz val="8"/>
            <color indexed="81"/>
            <rFont val="Tahoma"/>
            <family val="2"/>
          </rPr>
          <t xml:space="preserve">jmarks: </t>
        </r>
        <r>
          <rPr>
            <b/>
            <sz val="8"/>
            <color indexed="81"/>
            <rFont val="Tahoma"/>
            <family val="2"/>
          </rPr>
          <t>For A.2.a. and A.2.b, remember, we're now using a "fall-to-fall" definition. Let us know whether previously submitted data (tan columns) was fall-to-fall or update to fall-to-fall, if possible. Please color code changed entries.</t>
        </r>
      </text>
    </comment>
    <comment ref="CW2" authorId="0">
      <text>
        <r>
          <rPr>
            <b/>
            <sz val="8"/>
            <color indexed="81"/>
            <rFont val="Tahoma"/>
            <family val="2"/>
          </rPr>
          <t xml:space="preserve">jmarks: </t>
        </r>
        <r>
          <rPr>
            <b/>
            <sz val="8"/>
            <color indexed="81"/>
            <rFont val="Tahoma"/>
            <family val="2"/>
          </rPr>
          <t>For B.2.a. and B.2.b, remember, we're now using a "fall-to-fall" definition. Let us know whether previously submitted data (tan columns) was fall-to-fall or update to fall-to-fall, if possible. Please color code changed entries.</t>
        </r>
      </text>
    </comment>
    <comment ref="E5" authorId="0">
      <text>
        <r>
          <rPr>
            <b/>
            <sz val="10"/>
            <color indexed="81"/>
            <rFont val="Tahoma"/>
            <family val="2"/>
          </rPr>
          <t>jmarks:</t>
        </r>
        <r>
          <rPr>
            <sz val="10"/>
            <color indexed="81"/>
            <rFont val="Tahoma"/>
            <family val="2"/>
          </rPr>
          <t xml:space="preserve">
Should have renamed these "…EntUndg…" to better reflect change. Rename next time, then restructure pivot tables.</t>
        </r>
      </text>
    </comment>
    <comment ref="B14" authorId="1">
      <text>
        <r>
          <rPr>
            <b/>
            <sz val="8"/>
            <color indexed="81"/>
            <rFont val="Tahoma"/>
            <family val="2"/>
          </rPr>
          <t>Met criteria for classification as a SREB Four-Year 5 in 2007-08, 2008-09.</t>
        </r>
      </text>
    </comment>
    <comment ref="B22" authorId="1">
      <text>
        <r>
          <rPr>
            <b/>
            <sz val="8"/>
            <color indexed="81"/>
            <rFont val="Tahoma"/>
            <family val="2"/>
          </rPr>
          <t>Met criteria for two-year 3 ("10") in 2008-09</t>
        </r>
      </text>
    </comment>
    <comment ref="B38" authorId="2">
      <text>
        <r>
          <rPr>
            <b/>
            <sz val="8"/>
            <color indexed="81"/>
            <rFont val="Tahoma"/>
            <family val="2"/>
          </rPr>
          <t>met the criteria for a SREB two-year 2 ("9") in 2008-09.</t>
        </r>
      </text>
    </comment>
    <comment ref="B52" authorId="1">
      <text>
        <r>
          <rPr>
            <b/>
            <sz val="10"/>
            <color indexed="81"/>
            <rFont val="Tahoma"/>
            <family val="2"/>
          </rPr>
          <t>Reclassified: met the criteria for classification as a SREB Four-Year 6 in 2006-07, 2007-08 and 2008-09.</t>
        </r>
      </text>
    </comment>
    <comment ref="DG56" authorId="3">
      <text>
        <r>
          <rPr>
            <b/>
            <sz val="8"/>
            <color indexed="81"/>
            <rFont val="Tahoma"/>
            <family val="2"/>
          </rPr>
          <t>christinam:</t>
        </r>
        <r>
          <rPr>
            <sz val="8"/>
            <color indexed="81"/>
            <rFont val="Tahoma"/>
            <family val="2"/>
          </rPr>
          <t xml:space="preserve">
ASUB merged with Foothills Technical College on July 1, 2003.  Foothills students are now included in ASUB reports, including certificate programs.</t>
        </r>
      </text>
    </comment>
    <comment ref="B65" authorId="1">
      <text>
        <r>
          <rPr>
            <b/>
            <sz val="10"/>
            <color indexed="81"/>
            <rFont val="Tahoma"/>
            <family val="2"/>
          </rPr>
          <t>Met the criteria for classification as a SREB Two-Year 2 ("9") in 2008-09.</t>
        </r>
      </text>
    </comment>
    <comment ref="T77" authorId="4">
      <text>
        <r>
          <rPr>
            <b/>
            <sz val="8"/>
            <color indexed="81"/>
            <rFont val="Tahoma"/>
            <family val="2"/>
          </rPr>
          <t>aphillips:</t>
        </r>
        <r>
          <rPr>
            <sz val="8"/>
            <color indexed="81"/>
            <rFont val="Tahoma"/>
            <family val="2"/>
          </rPr>
          <t xml:space="preserve">
I adjusted a previous erroneous figure (3567) that I reported last year.</t>
        </r>
      </text>
    </comment>
    <comment ref="T78" authorId="4">
      <text>
        <r>
          <rPr>
            <b/>
            <sz val="8"/>
            <color indexed="81"/>
            <rFont val="Tahoma"/>
            <family val="2"/>
          </rPr>
          <t>aphillips:</t>
        </r>
        <r>
          <rPr>
            <sz val="8"/>
            <color indexed="81"/>
            <rFont val="Tahoma"/>
            <family val="2"/>
          </rPr>
          <t xml:space="preserve">
I adjusted a previous erroneous figure (818) that I reported last year.</t>
        </r>
      </text>
    </comment>
    <comment ref="CX79" authorId="2">
      <text>
        <r>
          <rPr>
            <b/>
            <sz val="12"/>
            <color indexed="81"/>
            <rFont val="Tahoma"/>
            <family val="2"/>
          </rPr>
          <t>Alicia A. Diaz:</t>
        </r>
        <r>
          <rPr>
            <sz val="12"/>
            <color indexed="81"/>
            <rFont val="Tahoma"/>
            <family val="2"/>
          </rPr>
          <t xml:space="preserve">
there should be data here - may need to alpha column cn and surrounding</t>
        </r>
      </text>
    </comment>
    <comment ref="B81" authorId="2">
      <text>
        <r>
          <rPr>
            <b/>
            <sz val="8"/>
            <color indexed="81"/>
            <rFont val="Tahoma"/>
            <family val="2"/>
          </rPr>
          <t>met the criteria for a SREB two-year 2 ("9") in 2007-08, 2008-09</t>
        </r>
      </text>
    </comment>
    <comment ref="B87" authorId="1">
      <text>
        <r>
          <rPr>
            <b/>
            <sz val="8"/>
            <color indexed="81"/>
            <rFont val="Tahoma"/>
            <family val="2"/>
          </rPr>
          <t>met the criteria for a SREB Four-Year 1 institution in 2007-08, 2008-09</t>
        </r>
      </text>
    </comment>
    <comment ref="B91" authorId="2">
      <text>
        <r>
          <rPr>
            <b/>
            <sz val="8"/>
            <color indexed="81"/>
            <rFont val="Tahoma"/>
            <family val="2"/>
          </rPr>
          <t>Reclassified: met the criteria for a SREB Four-Year 4 institution in 2006-07, 2007-08 and 2008-09</t>
        </r>
      </text>
    </comment>
    <comment ref="B95" authorId="2">
      <text>
        <r>
          <rPr>
            <b/>
            <sz val="8"/>
            <color indexed="81"/>
            <rFont val="Tahoma"/>
            <family val="2"/>
          </rPr>
          <t>Formerly Okaloosa-Walton College.
Reclassified: met the criteria for a SREB two-year with bachelor's ("7")  in 2006-07, 2007-08, 2008-09</t>
        </r>
      </text>
    </comment>
    <comment ref="B99" authorId="2">
      <text>
        <r>
          <rPr>
            <b/>
            <sz val="8"/>
            <color indexed="81"/>
            <rFont val="Tahoma"/>
            <family val="2"/>
          </rPr>
          <t>met the criteria for a SREB two-year with bachelor's ("7")  in 2007-08, 2008-09</t>
        </r>
      </text>
    </comment>
    <comment ref="B100" authorId="2">
      <text>
        <r>
          <rPr>
            <b/>
            <sz val="8"/>
            <color indexed="81"/>
            <rFont val="Tahoma"/>
            <family val="2"/>
          </rPr>
          <t>formerly Edison Community College. Met the criteria for a SREB two-year with bachelor's ("7")  in 2008-09</t>
        </r>
      </text>
    </comment>
    <comment ref="B106" authorId="2">
      <text>
        <r>
          <rPr>
            <b/>
            <sz val="8"/>
            <color indexed="81"/>
            <rFont val="Tahoma"/>
            <family val="2"/>
          </rPr>
          <t>Reclassified: met the criteria for a SREB two-year 1 ("8") in 2006-07, 2007-08, 2008-09.</t>
        </r>
      </text>
    </comment>
    <comment ref="B112" authorId="2">
      <text>
        <r>
          <rPr>
            <b/>
            <sz val="8"/>
            <color indexed="81"/>
            <rFont val="Tahoma"/>
            <family val="2"/>
          </rPr>
          <t>met the criteria for a SREB two-year 1 ("8") in 2008-09</t>
        </r>
      </text>
    </comment>
    <comment ref="B116" authorId="2">
      <text>
        <r>
          <rPr>
            <b/>
            <sz val="8"/>
            <color indexed="81"/>
            <rFont val="Tahoma"/>
            <family val="2"/>
          </rPr>
          <t>met the criteria for a SREB two-year 1 ("8") in 2007-08, 2008-09</t>
        </r>
      </text>
    </comment>
    <comment ref="B129" authorId="1">
      <text>
        <r>
          <rPr>
            <b/>
            <sz val="8"/>
            <color indexed="81"/>
            <rFont val="Tahoma"/>
            <family val="2"/>
          </rPr>
          <t>met the criteria for a SREB Four-Year 3 institution in 2008-09</t>
        </r>
      </text>
    </comment>
    <comment ref="B133" authorId="1">
      <text>
        <r>
          <rPr>
            <b/>
            <sz val="8"/>
            <color indexed="81"/>
            <rFont val="Tahoma"/>
            <family val="2"/>
          </rPr>
          <t>met the criteria for a SREB Four-Year 6 institution in 2008-09</t>
        </r>
      </text>
    </comment>
    <comment ref="BE140" authorId="2">
      <text>
        <r>
          <rPr>
            <b/>
            <sz val="12"/>
            <color indexed="81"/>
            <rFont val="Tahoma"/>
            <family val="2"/>
          </rPr>
          <t>Alicia A. Diaz:</t>
        </r>
        <r>
          <rPr>
            <sz val="12"/>
            <color indexed="81"/>
            <rFont val="Tahoma"/>
            <family val="2"/>
          </rPr>
          <t xml:space="preserve">
there should be data here - may need to alpha column w and surrounding</t>
        </r>
      </text>
    </comment>
    <comment ref="B143" authorId="1">
      <text>
        <r>
          <rPr>
            <b/>
            <sz val="8"/>
            <color indexed="81"/>
            <rFont val="Tahoma"/>
            <family val="2"/>
          </rPr>
          <t>Was Coastal Georgia Community College.
Met criteria for two-year 3 ("10") in 2008-09</t>
        </r>
      </text>
    </comment>
    <comment ref="B145" authorId="2">
      <text>
        <r>
          <rPr>
            <b/>
            <sz val="8"/>
            <color indexed="81"/>
            <rFont val="Tahoma"/>
            <family val="2"/>
          </rPr>
          <t>met the criteria for a SREB two-year 1 ("8")  in 2007-08; met criteria for two-year with bachelors ("7") in 2008-09.</t>
        </r>
      </text>
    </comment>
    <comment ref="C148" authorId="2">
      <text>
        <r>
          <rPr>
            <b/>
            <sz val="8"/>
            <color indexed="81"/>
            <rFont val="Tahoma"/>
            <family val="2"/>
          </rPr>
          <t>Includes what used to be Georgia Aviation Technical College.</t>
        </r>
      </text>
    </comment>
    <comment ref="B150" authorId="2">
      <text>
        <r>
          <rPr>
            <b/>
            <sz val="8"/>
            <color indexed="81"/>
            <rFont val="Tahoma"/>
            <family val="2"/>
          </rPr>
          <t>Reclassified: met the criteria for a SREB two-year 2 ("9") in 2006-07, 2007-08 and 2008-09.</t>
        </r>
      </text>
    </comment>
    <comment ref="B181" authorId="2">
      <text>
        <r>
          <rPr>
            <b/>
            <sz val="8"/>
            <color indexed="81"/>
            <rFont val="Tahoma"/>
            <family val="2"/>
          </rPr>
          <t>met criteria for tech institute 1 ("12") in 2008-09</t>
        </r>
      </text>
    </comment>
    <comment ref="B182" authorId="2">
      <text>
        <r>
          <rPr>
            <b/>
            <sz val="8"/>
            <color indexed="81"/>
            <rFont val="Tahoma"/>
            <family val="2"/>
          </rPr>
          <t>met criteria for tech institute 1 ("12") in 2008-09</t>
        </r>
      </text>
    </comment>
    <comment ref="B183" authorId="2">
      <text>
        <r>
          <rPr>
            <b/>
            <sz val="8"/>
            <color indexed="81"/>
            <rFont val="Tahoma"/>
            <family val="2"/>
          </rPr>
          <t>met criteria for tech institute 1 ("12") in 2008-09</t>
        </r>
      </text>
    </comment>
    <comment ref="B185" authorId="2">
      <text>
        <r>
          <rPr>
            <b/>
            <sz val="8"/>
            <color indexed="81"/>
            <rFont val="Tahoma"/>
            <family val="2"/>
          </rPr>
          <t>met criteria for tech institute 1 ("12") in 2008-09</t>
        </r>
      </text>
    </comment>
    <comment ref="R187" authorId="5">
      <text>
        <r>
          <rPr>
            <b/>
            <sz val="10"/>
            <color indexed="81"/>
            <rFont val="Tahoma"/>
            <family val="2"/>
          </rPr>
          <t>JLM:</t>
        </r>
        <r>
          <rPr>
            <sz val="10"/>
            <color indexed="81"/>
            <rFont val="Tahoma"/>
            <family val="2"/>
          </rPr>
          <t xml:space="preserve">
Cohort shouldn't be larger than total first-time, full-time.</t>
        </r>
      </text>
    </comment>
    <comment ref="T187" authorId="5">
      <text>
        <r>
          <rPr>
            <b/>
            <sz val="10"/>
            <color indexed="81"/>
            <rFont val="Tahoma"/>
            <family val="2"/>
          </rPr>
          <t>JLM:</t>
        </r>
        <r>
          <rPr>
            <sz val="10"/>
            <color indexed="81"/>
            <rFont val="Tahoma"/>
            <family val="2"/>
          </rPr>
          <t xml:space="preserve">
Cohort shouldn't be larger than total first-time, full-time.</t>
        </r>
      </text>
    </comment>
    <comment ref="B188" authorId="2">
      <text>
        <r>
          <rPr>
            <b/>
            <sz val="8"/>
            <color indexed="81"/>
            <rFont val="Tahoma"/>
            <family val="2"/>
          </rPr>
          <t>Reclassified: Met the criteria for SREB four-year 1 in 2006-07, 2007-08, 2008-09.</t>
        </r>
      </text>
    </comment>
    <comment ref="B192" authorId="1">
      <text>
        <r>
          <rPr>
            <b/>
            <sz val="8"/>
            <color indexed="81"/>
            <rFont val="Tahoma"/>
            <family val="2"/>
          </rPr>
          <t>met the criteria for a SREB Four-Year 3 institution in 2008-09</t>
        </r>
      </text>
    </comment>
    <comment ref="B194" authorId="1">
      <text>
        <r>
          <rPr>
            <b/>
            <sz val="8"/>
            <color indexed="81"/>
            <rFont val="Tahoma"/>
            <family val="2"/>
          </rPr>
          <t>met the criteria for a SREB Four-Year 4 institution in 2008-09</t>
        </r>
      </text>
    </comment>
    <comment ref="B201" authorId="2">
      <text>
        <r>
          <rPr>
            <b/>
            <sz val="8"/>
            <color indexed="81"/>
            <rFont val="Tahoma"/>
            <family val="2"/>
          </rPr>
          <t>Reclassified: met the criteria for a SREB two-year 2 in 2006-07, 2007-08, 2008-09.</t>
        </r>
      </text>
    </comment>
    <comment ref="B206" authorId="2">
      <text>
        <r>
          <rPr>
            <b/>
            <sz val="8"/>
            <color indexed="81"/>
            <rFont val="Tahoma"/>
            <family val="2"/>
          </rPr>
          <t>Reclassified: met the criteria for a SREB two-year 3 in 2006-07, 2007-08, 2008-09.</t>
        </r>
      </text>
    </comment>
    <comment ref="B209" authorId="2">
      <text>
        <r>
          <rPr>
            <b/>
            <sz val="8"/>
            <color indexed="81"/>
            <rFont val="Tahoma"/>
            <family val="2"/>
          </rPr>
          <t>Reclassfied: met the criteria for a SREB tech institute or college 1 in 2006-07, 2007-08, 2008-09.</t>
        </r>
      </text>
    </comment>
    <comment ref="C212" authorId="2">
      <text>
        <r>
          <rPr>
            <b/>
            <sz val="8"/>
            <color indexed="81"/>
            <rFont val="Tahoma"/>
            <family val="2"/>
          </rPr>
          <t>Alicia A. Diaz:</t>
        </r>
        <r>
          <rPr>
            <sz val="8"/>
            <color indexed="81"/>
            <rFont val="Tahoma"/>
            <family val="2"/>
          </rPr>
          <t xml:space="preserve">
Louisiana Tech University has always been quarterly - may need to adjust calculations for years earlier than 2007</t>
        </r>
      </text>
    </comment>
    <comment ref="H214" authorId="6">
      <text>
        <r>
          <rPr>
            <b/>
            <sz val="8"/>
            <color indexed="81"/>
            <rFont val="Tahoma"/>
            <family val="2"/>
          </rPr>
          <t>Staff:</t>
        </r>
        <r>
          <rPr>
            <sz val="8"/>
            <color indexed="81"/>
            <rFont val="Tahoma"/>
            <family val="2"/>
          </rPr>
          <t xml:space="preserve">
No data available due to Hurricane Katrina</t>
        </r>
      </text>
    </comment>
    <comment ref="T214" authorId="6">
      <text>
        <r>
          <rPr>
            <b/>
            <sz val="8"/>
            <color indexed="81"/>
            <rFont val="Tahoma"/>
            <family val="2"/>
          </rPr>
          <t>Staff:</t>
        </r>
        <r>
          <rPr>
            <sz val="8"/>
            <color indexed="81"/>
            <rFont val="Tahoma"/>
            <family val="2"/>
          </rPr>
          <t xml:space="preserve">
No data available due to Hurricane Katrina</t>
        </r>
      </text>
    </comment>
    <comment ref="AU214" authorId="6">
      <text>
        <r>
          <rPr>
            <b/>
            <sz val="8"/>
            <color indexed="81"/>
            <rFont val="Tahoma"/>
            <family val="2"/>
          </rPr>
          <t>Staff:</t>
        </r>
        <r>
          <rPr>
            <sz val="8"/>
            <color indexed="81"/>
            <rFont val="Tahoma"/>
            <family val="2"/>
          </rPr>
          <t xml:space="preserve">
No data available due to Hurricane Katrina</t>
        </r>
      </text>
    </comment>
    <comment ref="AX214" authorId="6">
      <text>
        <r>
          <rPr>
            <b/>
            <sz val="8"/>
            <color indexed="81"/>
            <rFont val="Tahoma"/>
            <family val="2"/>
          </rPr>
          <t>Staff:</t>
        </r>
        <r>
          <rPr>
            <sz val="8"/>
            <color indexed="81"/>
            <rFont val="Tahoma"/>
            <family val="2"/>
          </rPr>
          <t xml:space="preserve">
No data available due to Hurricane Katrina</t>
        </r>
      </text>
    </comment>
    <comment ref="B223" authorId="1">
      <text>
        <r>
          <rPr>
            <b/>
            <sz val="8"/>
            <color indexed="81"/>
            <rFont val="Tahoma"/>
            <family val="2"/>
          </rPr>
          <t>met the criteria for classification as a SREB Four-year 4 institution in 2007-08, 2008-09.</t>
        </r>
      </text>
    </comment>
    <comment ref="H223" authorId="6">
      <text>
        <r>
          <rPr>
            <b/>
            <sz val="8"/>
            <color indexed="81"/>
            <rFont val="Tahoma"/>
            <family val="2"/>
          </rPr>
          <t>Staff:</t>
        </r>
        <r>
          <rPr>
            <sz val="8"/>
            <color indexed="81"/>
            <rFont val="Tahoma"/>
            <family val="2"/>
          </rPr>
          <t xml:space="preserve">
No data available due to Hurricane Katrina</t>
        </r>
      </text>
    </comment>
    <comment ref="T223" authorId="6">
      <text>
        <r>
          <rPr>
            <b/>
            <sz val="8"/>
            <color indexed="81"/>
            <rFont val="Tahoma"/>
            <family val="2"/>
          </rPr>
          <t>Staff:</t>
        </r>
        <r>
          <rPr>
            <sz val="8"/>
            <color indexed="81"/>
            <rFont val="Tahoma"/>
            <family val="2"/>
          </rPr>
          <t xml:space="preserve">
No data available due to Hurricane Katrina</t>
        </r>
      </text>
    </comment>
    <comment ref="AU223" authorId="6">
      <text>
        <r>
          <rPr>
            <b/>
            <sz val="8"/>
            <color indexed="81"/>
            <rFont val="Tahoma"/>
            <family val="2"/>
          </rPr>
          <t>Staff:</t>
        </r>
        <r>
          <rPr>
            <sz val="8"/>
            <color indexed="81"/>
            <rFont val="Tahoma"/>
            <family val="2"/>
          </rPr>
          <t xml:space="preserve">
No data available due to Hurricane Katrina</t>
        </r>
      </text>
    </comment>
    <comment ref="AX223" authorId="6">
      <text>
        <r>
          <rPr>
            <b/>
            <sz val="8"/>
            <color indexed="81"/>
            <rFont val="Tahoma"/>
            <family val="2"/>
          </rPr>
          <t>Staff:</t>
        </r>
        <r>
          <rPr>
            <sz val="8"/>
            <color indexed="81"/>
            <rFont val="Tahoma"/>
            <family val="2"/>
          </rPr>
          <t xml:space="preserve">
No data available due to Hurricane Katrina</t>
        </r>
      </text>
    </comment>
    <comment ref="BV225" authorId="6">
      <text>
        <r>
          <rPr>
            <b/>
            <sz val="8"/>
            <color indexed="81"/>
            <rFont val="Tahoma"/>
            <family val="2"/>
          </rPr>
          <t>Staff:</t>
        </r>
        <r>
          <rPr>
            <sz val="8"/>
            <color indexed="81"/>
            <rFont val="Tahoma"/>
            <family val="2"/>
          </rPr>
          <t xml:space="preserve">
No data due to Hurricane Katrina</t>
        </r>
      </text>
    </comment>
    <comment ref="CD225" authorId="6">
      <text>
        <r>
          <rPr>
            <b/>
            <sz val="8"/>
            <color indexed="81"/>
            <rFont val="Tahoma"/>
            <family val="2"/>
          </rPr>
          <t>Staff:</t>
        </r>
        <r>
          <rPr>
            <sz val="8"/>
            <color indexed="81"/>
            <rFont val="Tahoma"/>
            <family val="2"/>
          </rPr>
          <t xml:space="preserve">
No data due to Hurricane Katrina</t>
        </r>
      </text>
    </comment>
    <comment ref="CW225" authorId="6">
      <text>
        <r>
          <rPr>
            <b/>
            <sz val="8"/>
            <color indexed="81"/>
            <rFont val="Tahoma"/>
            <family val="2"/>
          </rPr>
          <t>Staff:</t>
        </r>
        <r>
          <rPr>
            <sz val="8"/>
            <color indexed="81"/>
            <rFont val="Tahoma"/>
            <family val="2"/>
          </rPr>
          <t xml:space="preserve">
No data available due to Hurricane Katrina</t>
        </r>
      </text>
    </comment>
    <comment ref="CZ225" authorId="6">
      <text>
        <r>
          <rPr>
            <b/>
            <sz val="8"/>
            <color indexed="81"/>
            <rFont val="Tahoma"/>
            <family val="2"/>
          </rPr>
          <t>Staff:</t>
        </r>
        <r>
          <rPr>
            <sz val="8"/>
            <color indexed="81"/>
            <rFont val="Tahoma"/>
            <family val="2"/>
          </rPr>
          <t xml:space="preserve">
No data due to Hurricane Katrina</t>
        </r>
      </text>
    </comment>
    <comment ref="DH225" authorId="7">
      <text>
        <r>
          <rPr>
            <b/>
            <sz val="8"/>
            <color indexed="81"/>
            <rFont val="Tahoma"/>
            <family val="2"/>
          </rPr>
          <t>Kim Kirkpatrick Harvey:</t>
        </r>
        <r>
          <rPr>
            <sz val="8"/>
            <color indexed="81"/>
            <rFont val="Tahoma"/>
            <family val="2"/>
          </rPr>
          <t xml:space="preserve">
Katrina Cohort </t>
        </r>
      </text>
    </comment>
    <comment ref="DN225" authorId="6">
      <text>
        <r>
          <rPr>
            <b/>
            <sz val="8"/>
            <color indexed="81"/>
            <rFont val="Tahoma"/>
            <family val="2"/>
          </rPr>
          <t>Staff:</t>
        </r>
        <r>
          <rPr>
            <sz val="8"/>
            <color indexed="81"/>
            <rFont val="Tahoma"/>
            <family val="2"/>
          </rPr>
          <t xml:space="preserve">
No data due to Hurricane Katrina</t>
        </r>
      </text>
    </comment>
    <comment ref="DQ225" authorId="6">
      <text>
        <r>
          <rPr>
            <b/>
            <sz val="8"/>
            <color indexed="81"/>
            <rFont val="Tahoma"/>
            <family val="2"/>
          </rPr>
          <t>Staff:</t>
        </r>
        <r>
          <rPr>
            <sz val="8"/>
            <color indexed="81"/>
            <rFont val="Tahoma"/>
            <family val="2"/>
          </rPr>
          <t xml:space="preserve">
No data due to Hurricane Katrina</t>
        </r>
      </text>
    </comment>
    <comment ref="B226" authorId="2">
      <text>
        <r>
          <rPr>
            <b/>
            <sz val="8"/>
            <color indexed="81"/>
            <rFont val="Tahoma"/>
            <family val="2"/>
          </rPr>
          <t>met criteria as a SREB two-year 1 ("8") institution in 2008-09</t>
        </r>
      </text>
    </comment>
    <comment ref="BY229" authorId="6">
      <text>
        <r>
          <rPr>
            <b/>
            <sz val="8"/>
            <color indexed="81"/>
            <rFont val="Tahoma"/>
            <family val="2"/>
          </rPr>
          <t>Staff:</t>
        </r>
        <r>
          <rPr>
            <sz val="8"/>
            <color indexed="81"/>
            <rFont val="Tahoma"/>
            <family val="2"/>
          </rPr>
          <t xml:space="preserve">
No data available</t>
        </r>
      </text>
    </comment>
    <comment ref="BZ229" authorId="6">
      <text>
        <r>
          <rPr>
            <b/>
            <sz val="8"/>
            <color indexed="81"/>
            <rFont val="Tahoma"/>
            <family val="2"/>
          </rPr>
          <t>Staff:</t>
        </r>
        <r>
          <rPr>
            <sz val="8"/>
            <color indexed="81"/>
            <rFont val="Tahoma"/>
            <family val="2"/>
          </rPr>
          <t xml:space="preserve">
No data available</t>
        </r>
      </text>
    </comment>
    <comment ref="DI229" authorId="6">
      <text>
        <r>
          <rPr>
            <b/>
            <sz val="8"/>
            <color indexed="81"/>
            <rFont val="Tahoma"/>
            <family val="2"/>
          </rPr>
          <t>Staff:</t>
        </r>
        <r>
          <rPr>
            <sz val="8"/>
            <color indexed="81"/>
            <rFont val="Tahoma"/>
            <family val="2"/>
          </rPr>
          <t xml:space="preserve">
No data available</t>
        </r>
      </text>
    </comment>
    <comment ref="DJ229" authorId="6">
      <text>
        <r>
          <rPr>
            <b/>
            <sz val="8"/>
            <color indexed="81"/>
            <rFont val="Tahoma"/>
            <family val="2"/>
          </rPr>
          <t>Staff:</t>
        </r>
        <r>
          <rPr>
            <sz val="8"/>
            <color indexed="81"/>
            <rFont val="Tahoma"/>
            <family val="2"/>
          </rPr>
          <t xml:space="preserve">
No data available</t>
        </r>
      </text>
    </comment>
    <comment ref="BV230" authorId="6">
      <text>
        <r>
          <rPr>
            <b/>
            <sz val="8"/>
            <color indexed="81"/>
            <rFont val="Tahoma"/>
            <family val="2"/>
          </rPr>
          <t>Staff:</t>
        </r>
        <r>
          <rPr>
            <sz val="8"/>
            <color indexed="81"/>
            <rFont val="Tahoma"/>
            <family val="2"/>
          </rPr>
          <t xml:space="preserve">
No data due to Hurricane Katrina</t>
        </r>
      </text>
    </comment>
    <comment ref="CD230" authorId="6">
      <text>
        <r>
          <rPr>
            <b/>
            <sz val="8"/>
            <color indexed="81"/>
            <rFont val="Tahoma"/>
            <family val="2"/>
          </rPr>
          <t>Staff:</t>
        </r>
        <r>
          <rPr>
            <sz val="8"/>
            <color indexed="81"/>
            <rFont val="Tahoma"/>
            <family val="2"/>
          </rPr>
          <t xml:space="preserve">
No data due to Hurricane Katrina</t>
        </r>
      </text>
    </comment>
    <comment ref="CW230" authorId="6">
      <text>
        <r>
          <rPr>
            <b/>
            <sz val="8"/>
            <color indexed="81"/>
            <rFont val="Tahoma"/>
            <family val="2"/>
          </rPr>
          <t>Staff:</t>
        </r>
        <r>
          <rPr>
            <sz val="8"/>
            <color indexed="81"/>
            <rFont val="Tahoma"/>
            <family val="2"/>
          </rPr>
          <t xml:space="preserve">
No data available due to Hurricane Katrina</t>
        </r>
      </text>
    </comment>
    <comment ref="CZ230" authorId="6">
      <text>
        <r>
          <rPr>
            <b/>
            <sz val="8"/>
            <color indexed="81"/>
            <rFont val="Tahoma"/>
            <family val="2"/>
          </rPr>
          <t>Staff:</t>
        </r>
        <r>
          <rPr>
            <sz val="8"/>
            <color indexed="81"/>
            <rFont val="Tahoma"/>
            <family val="2"/>
          </rPr>
          <t xml:space="preserve">
No data due to Hurricane Katrina</t>
        </r>
      </text>
    </comment>
    <comment ref="DH230" authorId="6">
      <text>
        <r>
          <rPr>
            <b/>
            <sz val="8"/>
            <color indexed="81"/>
            <rFont val="Tahoma"/>
            <family val="2"/>
          </rPr>
          <t xml:space="preserve">Staff:
</t>
        </r>
        <r>
          <rPr>
            <sz val="8"/>
            <color indexed="81"/>
            <rFont val="Tahoma"/>
            <family val="2"/>
          </rPr>
          <t xml:space="preserve">No data due to Hurricane Katrina
</t>
        </r>
      </text>
    </comment>
    <comment ref="DN230" authorId="6">
      <text>
        <r>
          <rPr>
            <b/>
            <sz val="8"/>
            <color indexed="81"/>
            <rFont val="Tahoma"/>
            <family val="2"/>
          </rPr>
          <t>Staff:</t>
        </r>
        <r>
          <rPr>
            <sz val="8"/>
            <color indexed="81"/>
            <rFont val="Tahoma"/>
            <family val="2"/>
          </rPr>
          <t xml:space="preserve">
No data due to Hurricane Katrina</t>
        </r>
      </text>
    </comment>
    <comment ref="DQ230" authorId="6">
      <text>
        <r>
          <rPr>
            <b/>
            <sz val="8"/>
            <color indexed="81"/>
            <rFont val="Tahoma"/>
            <family val="2"/>
          </rPr>
          <t>Staff:</t>
        </r>
        <r>
          <rPr>
            <sz val="8"/>
            <color indexed="81"/>
            <rFont val="Tahoma"/>
            <family val="2"/>
          </rPr>
          <t xml:space="preserve">
No data due to Hurricane Katrina</t>
        </r>
      </text>
    </comment>
    <comment ref="B232" authorId="2">
      <text>
        <r>
          <rPr>
            <b/>
            <sz val="8"/>
            <color indexed="81"/>
            <rFont val="Tahoma"/>
            <family val="2"/>
          </rPr>
          <t>met criteria as a SREB two-year 2 ("9") institution in 2008-09</t>
        </r>
      </text>
    </comment>
    <comment ref="BV234" authorId="6">
      <text>
        <r>
          <rPr>
            <b/>
            <sz val="8"/>
            <color indexed="81"/>
            <rFont val="Tahoma"/>
            <family val="2"/>
          </rPr>
          <t>LA Staff:</t>
        </r>
        <r>
          <rPr>
            <sz val="8"/>
            <color indexed="81"/>
            <rFont val="Tahoma"/>
            <family val="2"/>
          </rPr>
          <t xml:space="preserve">
No data due to Hurricane Katrina 
</t>
        </r>
        <r>
          <rPr>
            <b/>
            <sz val="8"/>
            <color indexed="81"/>
            <rFont val="Tahoma"/>
            <family val="2"/>
          </rPr>
          <t xml:space="preserve">JLM: </t>
        </r>
        <r>
          <rPr>
            <sz val="8"/>
            <color indexed="81"/>
            <rFont val="Tahoma"/>
            <family val="2"/>
          </rPr>
          <t>extrapolated, since other 2005 entries are there</t>
        </r>
      </text>
    </comment>
    <comment ref="BY234" authorId="6">
      <text>
        <r>
          <rPr>
            <b/>
            <sz val="8"/>
            <color indexed="81"/>
            <rFont val="Tahoma"/>
            <family val="2"/>
          </rPr>
          <t>Staff:</t>
        </r>
        <r>
          <rPr>
            <sz val="8"/>
            <color indexed="81"/>
            <rFont val="Tahoma"/>
            <family val="2"/>
          </rPr>
          <t xml:space="preserve">
No data available</t>
        </r>
      </text>
    </comment>
    <comment ref="BZ234" authorId="6">
      <text>
        <r>
          <rPr>
            <b/>
            <sz val="8"/>
            <color indexed="81"/>
            <rFont val="Tahoma"/>
            <family val="2"/>
          </rPr>
          <t>Staff:</t>
        </r>
        <r>
          <rPr>
            <sz val="8"/>
            <color indexed="81"/>
            <rFont val="Tahoma"/>
            <family val="2"/>
          </rPr>
          <t xml:space="preserve">
No data available</t>
        </r>
      </text>
    </comment>
    <comment ref="CA234" authorId="6">
      <text>
        <r>
          <rPr>
            <b/>
            <sz val="8"/>
            <color indexed="81"/>
            <rFont val="Tahoma"/>
            <family val="2"/>
          </rPr>
          <t>Staff:</t>
        </r>
        <r>
          <rPr>
            <sz val="8"/>
            <color indexed="81"/>
            <rFont val="Tahoma"/>
            <family val="2"/>
          </rPr>
          <t xml:space="preserve">
No data available</t>
        </r>
      </text>
    </comment>
    <comment ref="CD234" authorId="2">
      <text>
        <r>
          <rPr>
            <b/>
            <sz val="8"/>
            <color indexed="81"/>
            <rFont val="Tahoma"/>
            <family val="2"/>
          </rPr>
          <t>Alicia A. Diaz:</t>
        </r>
        <r>
          <rPr>
            <sz val="8"/>
            <color indexed="81"/>
            <rFont val="Tahoma"/>
            <family val="2"/>
          </rPr>
          <t xml:space="preserve">
extrapolated
</t>
        </r>
        <r>
          <rPr>
            <b/>
            <sz val="8"/>
            <color indexed="81"/>
            <rFont val="Tahoma"/>
            <family val="2"/>
          </rPr>
          <t xml:space="preserve">Mary Schauf:
</t>
        </r>
        <r>
          <rPr>
            <sz val="8"/>
            <color indexed="81"/>
            <rFont val="Tahoma"/>
            <family val="2"/>
          </rPr>
          <t>No data due to Hurricane Katrina</t>
        </r>
      </text>
    </comment>
    <comment ref="CW234" authorId="6">
      <text>
        <r>
          <rPr>
            <b/>
            <sz val="8"/>
            <color indexed="81"/>
            <rFont val="Tahoma"/>
            <family val="2"/>
          </rPr>
          <t>Staff:</t>
        </r>
        <r>
          <rPr>
            <sz val="8"/>
            <color indexed="81"/>
            <rFont val="Tahoma"/>
            <family val="2"/>
          </rPr>
          <t xml:space="preserve">
No data available due to Hurricane Katrina</t>
        </r>
      </text>
    </comment>
    <comment ref="CZ234" authorId="6">
      <text>
        <r>
          <rPr>
            <b/>
            <sz val="8"/>
            <color indexed="81"/>
            <rFont val="Tahoma"/>
            <family val="2"/>
          </rPr>
          <t>Staff:</t>
        </r>
        <r>
          <rPr>
            <sz val="8"/>
            <color indexed="81"/>
            <rFont val="Tahoma"/>
            <family val="2"/>
          </rPr>
          <t xml:space="preserve">
No data due to Hurricane Katrina</t>
        </r>
      </text>
    </comment>
    <comment ref="DH234" authorId="6">
      <text>
        <r>
          <rPr>
            <b/>
            <sz val="8"/>
            <color indexed="81"/>
            <rFont val="Tahoma"/>
            <family val="2"/>
          </rPr>
          <t>Staff:</t>
        </r>
        <r>
          <rPr>
            <sz val="8"/>
            <color indexed="81"/>
            <rFont val="Tahoma"/>
            <family val="2"/>
          </rPr>
          <t xml:space="preserve">
No data due to Hurricane Katrina</t>
        </r>
      </text>
    </comment>
    <comment ref="DI234" authorId="6">
      <text>
        <r>
          <rPr>
            <b/>
            <sz val="8"/>
            <color indexed="81"/>
            <rFont val="Tahoma"/>
            <family val="2"/>
          </rPr>
          <t>Staff:</t>
        </r>
        <r>
          <rPr>
            <sz val="8"/>
            <color indexed="81"/>
            <rFont val="Tahoma"/>
            <family val="2"/>
          </rPr>
          <t xml:space="preserve">
No data available
</t>
        </r>
      </text>
    </comment>
    <comment ref="DJ234" authorId="6">
      <text>
        <r>
          <rPr>
            <b/>
            <sz val="8"/>
            <color indexed="81"/>
            <rFont val="Tahoma"/>
            <family val="2"/>
          </rPr>
          <t>Staff:</t>
        </r>
        <r>
          <rPr>
            <sz val="8"/>
            <color indexed="81"/>
            <rFont val="Tahoma"/>
            <family val="2"/>
          </rPr>
          <t xml:space="preserve">
No data available</t>
        </r>
      </text>
    </comment>
    <comment ref="DK234" authorId="6">
      <text>
        <r>
          <rPr>
            <b/>
            <sz val="8"/>
            <color indexed="81"/>
            <rFont val="Tahoma"/>
            <family val="2"/>
          </rPr>
          <t>Staff:</t>
        </r>
        <r>
          <rPr>
            <sz val="8"/>
            <color indexed="81"/>
            <rFont val="Tahoma"/>
            <family val="2"/>
          </rPr>
          <t xml:space="preserve">
No data available
</t>
        </r>
      </text>
    </comment>
    <comment ref="DN234" authorId="6">
      <text>
        <r>
          <rPr>
            <b/>
            <sz val="8"/>
            <color indexed="81"/>
            <rFont val="Tahoma"/>
            <family val="2"/>
          </rPr>
          <t>Staff:</t>
        </r>
        <r>
          <rPr>
            <sz val="8"/>
            <color indexed="81"/>
            <rFont val="Tahoma"/>
            <family val="2"/>
          </rPr>
          <t xml:space="preserve">
No data due to Hurricane Katrina</t>
        </r>
      </text>
    </comment>
    <comment ref="DQ234" authorId="6">
      <text>
        <r>
          <rPr>
            <b/>
            <sz val="8"/>
            <color indexed="81"/>
            <rFont val="Tahoma"/>
            <family val="2"/>
          </rPr>
          <t>Staff:</t>
        </r>
        <r>
          <rPr>
            <sz val="8"/>
            <color indexed="81"/>
            <rFont val="Tahoma"/>
            <family val="2"/>
          </rPr>
          <t xml:space="preserve">
No data due to Hurricane Katrina</t>
        </r>
      </text>
    </comment>
    <comment ref="BY235" authorId="6">
      <text>
        <r>
          <rPr>
            <b/>
            <sz val="8"/>
            <color indexed="81"/>
            <rFont val="Tahoma"/>
            <family val="2"/>
          </rPr>
          <t>Staff:</t>
        </r>
        <r>
          <rPr>
            <sz val="8"/>
            <color indexed="81"/>
            <rFont val="Tahoma"/>
            <family val="2"/>
          </rPr>
          <t xml:space="preserve">
No data available</t>
        </r>
      </text>
    </comment>
    <comment ref="BZ235" authorId="6">
      <text>
        <r>
          <rPr>
            <b/>
            <sz val="8"/>
            <color indexed="81"/>
            <rFont val="Tahoma"/>
            <family val="2"/>
          </rPr>
          <t>Staff:</t>
        </r>
        <r>
          <rPr>
            <sz val="8"/>
            <color indexed="81"/>
            <rFont val="Tahoma"/>
            <family val="2"/>
          </rPr>
          <t xml:space="preserve">
No data available</t>
        </r>
      </text>
    </comment>
    <comment ref="CA235" authorId="6">
      <text>
        <r>
          <rPr>
            <b/>
            <sz val="8"/>
            <color indexed="81"/>
            <rFont val="Tahoma"/>
            <family val="2"/>
          </rPr>
          <t>Staff:</t>
        </r>
        <r>
          <rPr>
            <sz val="8"/>
            <color indexed="81"/>
            <rFont val="Tahoma"/>
            <family val="2"/>
          </rPr>
          <t xml:space="preserve">
No data available</t>
        </r>
      </text>
    </comment>
    <comment ref="DI235" authorId="6">
      <text>
        <r>
          <rPr>
            <b/>
            <sz val="8"/>
            <color indexed="81"/>
            <rFont val="Tahoma"/>
            <family val="2"/>
          </rPr>
          <t>Staff:</t>
        </r>
        <r>
          <rPr>
            <sz val="8"/>
            <color indexed="81"/>
            <rFont val="Tahoma"/>
            <family val="2"/>
          </rPr>
          <t xml:space="preserve">
No data available</t>
        </r>
      </text>
    </comment>
    <comment ref="DJ235" authorId="6">
      <text>
        <r>
          <rPr>
            <b/>
            <sz val="8"/>
            <color indexed="81"/>
            <rFont val="Tahoma"/>
            <family val="2"/>
          </rPr>
          <t>Staff:</t>
        </r>
        <r>
          <rPr>
            <sz val="8"/>
            <color indexed="81"/>
            <rFont val="Tahoma"/>
            <family val="2"/>
          </rPr>
          <t xml:space="preserve">
No data available</t>
        </r>
      </text>
    </comment>
    <comment ref="DK235" authorId="6">
      <text>
        <r>
          <rPr>
            <b/>
            <sz val="8"/>
            <color indexed="81"/>
            <rFont val="Tahoma"/>
            <family val="2"/>
          </rPr>
          <t>Staff:</t>
        </r>
        <r>
          <rPr>
            <sz val="8"/>
            <color indexed="81"/>
            <rFont val="Tahoma"/>
            <family val="2"/>
          </rPr>
          <t xml:space="preserve">
No data available</t>
        </r>
      </text>
    </comment>
    <comment ref="BI276" authorId="8">
      <text>
        <r>
          <rPr>
            <b/>
            <sz val="8"/>
            <color indexed="81"/>
            <rFont val="Tahoma"/>
            <family val="2"/>
          </rPr>
          <t>lfilipp:</t>
        </r>
        <r>
          <rPr>
            <sz val="8"/>
            <color indexed="81"/>
            <rFont val="Tahoma"/>
            <family val="2"/>
          </rPr>
          <t xml:space="preserve">
not collected MHEC</t>
        </r>
      </text>
    </comment>
    <comment ref="B278" authorId="1">
      <text>
        <r>
          <rPr>
            <b/>
            <sz val="10"/>
            <color indexed="81"/>
            <rFont val="Tahoma"/>
            <family val="2"/>
          </rPr>
          <t>Reclassified: met the criteria for classification as a SREB Four-Year 3 in 2006-07, 2007-08 and 2008-09.</t>
        </r>
      </text>
    </comment>
    <comment ref="G280" authorId="0">
      <text>
        <r>
          <rPr>
            <b/>
            <sz val="10"/>
            <color indexed="81"/>
            <rFont val="Tahoma"/>
            <family val="2"/>
          </rPr>
          <t>jmarks:</t>
        </r>
        <r>
          <rPr>
            <sz val="10"/>
            <color indexed="81"/>
            <rFont val="Tahoma"/>
            <family val="2"/>
          </rPr>
          <t xml:space="preserve">
suppressed until rest of insts in category reported</t>
        </r>
      </text>
    </comment>
    <comment ref="H280" authorId="0">
      <text>
        <r>
          <rPr>
            <b/>
            <sz val="10"/>
            <color indexed="81"/>
            <rFont val="Tahoma"/>
            <family val="2"/>
          </rPr>
          <t>jmarks:</t>
        </r>
        <r>
          <rPr>
            <sz val="10"/>
            <color indexed="81"/>
            <rFont val="Tahoma"/>
            <family val="2"/>
          </rPr>
          <t xml:space="preserve">
suppressed until rest of insts in category reported</t>
        </r>
      </text>
    </comment>
    <comment ref="CC290" authorId="9">
      <text>
        <r>
          <rPr>
            <b/>
            <sz val="10"/>
            <color indexed="81"/>
            <rFont val="Tahoma"/>
            <family val="2"/>
          </rPr>
          <t>mvann:</t>
        </r>
        <r>
          <rPr>
            <sz val="10"/>
            <color indexed="81"/>
            <rFont val="Tahoma"/>
            <family val="2"/>
          </rPr>
          <t xml:space="preserve">
checked IPEDS against institution submitted data. IPEDS had 573 vs. 964 submitted by PGCC. Corrected to match IPEDS.</t>
        </r>
      </text>
    </comment>
    <comment ref="B298" authorId="1">
      <text>
        <r>
          <rPr>
            <b/>
            <sz val="10"/>
            <color indexed="81"/>
            <rFont val="Tahoma"/>
            <family val="2"/>
          </rPr>
          <t>Met the criteria for classification as a SREB Two-Year 2 ("9") in 2008-09.</t>
        </r>
      </text>
    </comment>
    <comment ref="B302" authorId="1">
      <text>
        <r>
          <rPr>
            <b/>
            <sz val="10"/>
            <color indexed="81"/>
            <rFont val="Tahoma"/>
            <family val="2"/>
          </rPr>
          <t>Met the criteria for classification as a SREB Two-Year 2 ("9") in 2008-09.</t>
        </r>
      </text>
    </comment>
    <comment ref="B310" authorId="1">
      <text>
        <r>
          <rPr>
            <b/>
            <sz val="8"/>
            <color indexed="81"/>
            <rFont val="Tahoma"/>
            <family val="2"/>
          </rPr>
          <t>met the criteria for a SREB Four-Year 4 institution in 2007-08, 2008-09</t>
        </r>
      </text>
    </comment>
    <comment ref="C311" authorId="10">
      <text>
        <r>
          <rPr>
            <sz val="8"/>
            <color indexed="8"/>
            <rFont val="Tahoma"/>
            <family val="2"/>
          </rPr>
          <t>includes Raymond campus (175786), Jackson campus (175777), Rankin campus (175795) and Vicksburg-Warren county (175801)</t>
        </r>
      </text>
    </comment>
    <comment ref="C314" authorId="10">
      <text>
        <r>
          <rPr>
            <sz val="8"/>
            <color indexed="8"/>
            <rFont val="Tahoma"/>
            <family val="2"/>
          </rPr>
          <t>includes Natchez campus (175564)</t>
        </r>
      </text>
    </comment>
    <comment ref="B318" authorId="2">
      <text>
        <r>
          <rPr>
            <b/>
            <sz val="8"/>
            <color indexed="81"/>
            <rFont val="Tahoma"/>
            <family val="2"/>
          </rPr>
          <t>met criteria as a SREB two-year 1 ("8") institution in 2008-09</t>
        </r>
      </text>
    </comment>
    <comment ref="C323" authorId="10">
      <text>
        <r>
          <rPr>
            <sz val="8"/>
            <color indexed="8"/>
            <rFont val="Tahoma"/>
            <family val="2"/>
          </rPr>
          <t>includes Forrest county center (408127)</t>
        </r>
      </text>
    </comment>
    <comment ref="B332" authorId="2">
      <text>
        <r>
          <rPr>
            <b/>
            <sz val="8"/>
            <color indexed="81"/>
            <rFont val="Tahoma"/>
            <family val="2"/>
          </rPr>
          <t>formerly North Carolina Agricultural and Technical State University</t>
        </r>
      </text>
    </comment>
    <comment ref="B336" authorId="1">
      <text>
        <r>
          <rPr>
            <b/>
            <sz val="8"/>
            <color indexed="81"/>
            <rFont val="Tahoma"/>
            <family val="2"/>
          </rPr>
          <t>met the criteria for a SREB Four-Year 3 institution in 2008-09</t>
        </r>
      </text>
    </comment>
    <comment ref="CA341" authorId="0">
      <text>
        <r>
          <rPr>
            <b/>
            <sz val="8"/>
            <color indexed="81"/>
            <rFont val="Tahoma"/>
            <family val="2"/>
          </rPr>
          <t>jmarks:</t>
        </r>
        <r>
          <rPr>
            <sz val="8"/>
            <color indexed="81"/>
            <rFont val="Tahoma"/>
            <family val="2"/>
          </rPr>
          <t xml:space="preserve">
persistence data were not reported — report only "mathch sets" of numbers or it throws the aggregate figures off.</t>
        </r>
      </text>
    </comment>
    <comment ref="B357" authorId="2">
      <text>
        <r>
          <rPr>
            <b/>
            <sz val="8"/>
            <color indexed="81"/>
            <rFont val="Tahoma"/>
            <family val="2"/>
          </rPr>
          <t>Alicia A. Diaz:
met the criteria for SREB 2 Year 1 in 2008-09</t>
        </r>
      </text>
    </comment>
    <comment ref="B362" authorId="2">
      <text>
        <r>
          <rPr>
            <b/>
            <sz val="8"/>
            <color indexed="81"/>
            <rFont val="Tahoma"/>
            <family val="2"/>
          </rPr>
          <t>Alicia A. Diaz:
met the criteria for SREB 2 Year 1 in 2008-09</t>
        </r>
      </text>
    </comment>
    <comment ref="B367" authorId="2">
      <text>
        <r>
          <rPr>
            <b/>
            <sz val="8"/>
            <color indexed="81"/>
            <rFont val="Tahoma"/>
            <family val="2"/>
          </rPr>
          <t>Reclassified: met criteria as a SREB two-year 2 institution in 2006-07, 2007-08 and 2008-09.</t>
        </r>
      </text>
    </comment>
    <comment ref="B386" authorId="1">
      <text>
        <r>
          <rPr>
            <b/>
            <sz val="8"/>
            <color indexed="81"/>
            <rFont val="Tahoma"/>
            <family val="2"/>
          </rPr>
          <t>Reclassified: met the criteria for SREB Two-Year 3 in 2006-07, 2007-08 and 2008-09.</t>
        </r>
      </text>
    </comment>
    <comment ref="I410" authorId="2">
      <text>
        <r>
          <rPr>
            <b/>
            <sz val="8"/>
            <color indexed="81"/>
            <rFont val="Tahoma"/>
            <family val="2"/>
          </rPr>
          <t>Alicia A. Diaz:</t>
        </r>
        <r>
          <rPr>
            <sz val="8"/>
            <color indexed="81"/>
            <rFont val="Tahoma"/>
            <family val="2"/>
          </rPr>
          <t xml:space="preserve">
new program?</t>
        </r>
      </text>
    </comment>
    <comment ref="P410" authorId="5">
      <text>
        <r>
          <rPr>
            <b/>
            <sz val="10"/>
            <color indexed="81"/>
            <rFont val="Tahoma"/>
            <family val="2"/>
          </rPr>
          <t>JLM:</t>
        </r>
        <r>
          <rPr>
            <sz val="10"/>
            <color indexed="81"/>
            <rFont val="Tahoma"/>
            <family val="2"/>
          </rPr>
          <t xml:space="preserve">
Completers, still enrolled, and transfers at 150% time reported, but no cohort.</t>
        </r>
      </text>
    </comment>
    <comment ref="AV410" authorId="2">
      <text>
        <r>
          <rPr>
            <b/>
            <sz val="12"/>
            <color indexed="81"/>
            <rFont val="Tahoma"/>
            <family val="2"/>
          </rPr>
          <t>Alicia A. Diaz:</t>
        </r>
        <r>
          <rPr>
            <sz val="12"/>
            <color indexed="81"/>
            <rFont val="Tahoma"/>
            <family val="2"/>
          </rPr>
          <t xml:space="preserve">
There should be data here - may need to alpha column ab and surrounding</t>
        </r>
      </text>
    </comment>
    <comment ref="DG410" authorId="2">
      <text>
        <r>
          <rPr>
            <b/>
            <sz val="12"/>
            <color indexed="81"/>
            <rFont val="Tahoma"/>
            <family val="2"/>
          </rPr>
          <t>Alicia A. Diaz:</t>
        </r>
        <r>
          <rPr>
            <sz val="12"/>
            <color indexed="81"/>
            <rFont val="Tahoma"/>
            <family val="2"/>
          </rPr>
          <t xml:space="preserve">
Program ended? There should be data here - may need to alpha column cl</t>
        </r>
      </text>
    </comment>
    <comment ref="B412" authorId="1">
      <text>
        <r>
          <rPr>
            <b/>
            <sz val="8"/>
            <color indexed="81"/>
            <rFont val="Tahoma"/>
            <family val="2"/>
          </rPr>
          <t>Reclassified: met criteria as a SREB Two-Year with Bachelor's in 2006-07, 2007-08 and 2008-09</t>
        </r>
      </text>
    </comment>
    <comment ref="B413" authorId="2">
      <text>
        <r>
          <rPr>
            <b/>
            <sz val="8"/>
            <color indexed="81"/>
            <rFont val="Tahoma"/>
            <family val="2"/>
          </rPr>
          <t>met the criteria for SREB 2 Year 2 ("9") in 2008-09</t>
        </r>
      </text>
    </comment>
    <comment ref="B415" authorId="2">
      <text>
        <r>
          <rPr>
            <b/>
            <sz val="8"/>
            <color indexed="81"/>
            <rFont val="Tahoma"/>
            <family val="2"/>
          </rPr>
          <t>met the criteria for SREB 2 Year 3 ("10") in 2008-09</t>
        </r>
      </text>
    </comment>
    <comment ref="BH426" authorId="11">
      <text>
        <r>
          <rPr>
            <b/>
            <sz val="8"/>
            <color indexed="81"/>
            <rFont val="Tahoma"/>
            <family val="2"/>
          </rPr>
          <t>cbrown:</t>
        </r>
        <r>
          <rPr>
            <sz val="8"/>
            <color indexed="81"/>
            <rFont val="Tahoma"/>
            <family val="2"/>
          </rPr>
          <t xml:space="preserve">
Numbers in red 
were recalculated</t>
        </r>
      </text>
    </comment>
    <comment ref="BI426" authorId="11">
      <text>
        <r>
          <rPr>
            <b/>
            <sz val="8"/>
            <color indexed="81"/>
            <rFont val="Tahoma"/>
            <family val="2"/>
          </rPr>
          <t>cbrown:</t>
        </r>
        <r>
          <rPr>
            <sz val="8"/>
            <color indexed="81"/>
            <rFont val="Tahoma"/>
            <family val="2"/>
          </rPr>
          <t xml:space="preserve">
Red differences are okay.</t>
        </r>
      </text>
    </comment>
    <comment ref="B433" authorId="1">
      <text>
        <r>
          <rPr>
            <b/>
            <sz val="8"/>
            <color indexed="81"/>
            <rFont val="Tahoma"/>
            <family val="2"/>
          </rPr>
          <t>met the criteria for a SREB Four-Year 6 institution in 2007-08, 2008-09</t>
        </r>
      </text>
    </comment>
    <comment ref="B437" authorId="1">
      <text>
        <r>
          <rPr>
            <b/>
            <sz val="8"/>
            <color indexed="81"/>
            <rFont val="Tahoma"/>
            <family val="2"/>
          </rPr>
          <t>met the criteria for a SREB Four-Year 6 institution in 2007-08, 2008-09</t>
        </r>
      </text>
    </comment>
    <comment ref="CC437" authorId="11">
      <text>
        <r>
          <rPr>
            <b/>
            <sz val="8"/>
            <color indexed="81"/>
            <rFont val="Tahoma"/>
            <family val="2"/>
          </rPr>
          <t>cbrown:</t>
        </r>
        <r>
          <rPr>
            <sz val="8"/>
            <color indexed="81"/>
            <rFont val="Tahoma"/>
            <family val="2"/>
          </rPr>
          <t xml:space="preserve">
All are bachelors' students</t>
        </r>
      </text>
    </comment>
    <comment ref="B459" authorId="2">
      <text>
        <r>
          <rPr>
            <b/>
            <sz val="8"/>
            <color indexed="81"/>
            <rFont val="Tahoma"/>
            <family val="2"/>
          </rPr>
          <t>Met the criteria for SREB four-year 1 in 2007-08, 2008-09</t>
        </r>
      </text>
    </comment>
    <comment ref="B464" authorId="2">
      <text>
        <r>
          <rPr>
            <b/>
            <sz val="8"/>
            <color indexed="81"/>
            <rFont val="Tahoma"/>
            <family val="2"/>
          </rPr>
          <t xml:space="preserve">met the criteria for a SREB Four-Year 3 institution in 2008-09
</t>
        </r>
      </text>
    </comment>
    <comment ref="B465" authorId="2">
      <text>
        <r>
          <rPr>
            <b/>
            <sz val="8"/>
            <color indexed="81"/>
            <rFont val="Tahoma"/>
            <family val="2"/>
          </rPr>
          <t xml:space="preserve">met the criteria for a SREB Four-Year 3 institution in 2007-08, 2008-09
</t>
        </r>
      </text>
    </comment>
    <comment ref="B511" authorId="2">
      <text>
        <r>
          <rPr>
            <b/>
            <sz val="8"/>
            <color indexed="81"/>
            <rFont val="Tahoma"/>
            <family val="2"/>
          </rPr>
          <t xml:space="preserve">Reclassified: met the criteria for a SREB Four-Year 1 institution in 2006-07, 2007-08, and 2008-09.
</t>
        </r>
      </text>
    </comment>
    <comment ref="B515" authorId="2">
      <text>
        <r>
          <rPr>
            <b/>
            <sz val="8"/>
            <color indexed="81"/>
            <rFont val="Tahoma"/>
            <family val="2"/>
          </rPr>
          <t>Reclassfied: met the criteria for a SREB Four-Year 2 institution in 2006-07, 2007-08 and 2008-09.</t>
        </r>
      </text>
    </comment>
    <comment ref="B530" authorId="2">
      <text>
        <r>
          <rPr>
            <b/>
            <sz val="8"/>
            <color indexed="81"/>
            <rFont val="Tahoma"/>
            <family val="2"/>
          </rPr>
          <t>met the criteria for a SREB Four-Year 2 institution in 2007-08, 2008-09</t>
        </r>
      </text>
    </comment>
    <comment ref="B535" authorId="2">
      <text>
        <r>
          <rPr>
            <b/>
            <sz val="8"/>
            <color indexed="81"/>
            <rFont val="Tahoma"/>
            <family val="2"/>
          </rPr>
          <t xml:space="preserve">met the criteria for a SREB Four-Year 3 institution in 2007-08, 2008-09
</t>
        </r>
      </text>
    </comment>
    <comment ref="B536" authorId="2">
      <text>
        <r>
          <rPr>
            <b/>
            <sz val="8"/>
            <color indexed="81"/>
            <rFont val="Tahoma"/>
            <family val="2"/>
          </rPr>
          <t xml:space="preserve">met the criteria for a SREB Four-Year 3 institution in 2008-09
</t>
        </r>
      </text>
    </comment>
    <comment ref="B540" authorId="2">
      <text>
        <r>
          <rPr>
            <b/>
            <sz val="8"/>
            <color indexed="81"/>
            <rFont val="Tahoma"/>
            <family val="2"/>
          </rPr>
          <t xml:space="preserve">met the criteria for a SREB Four-Year 4 institution in 2007-08, 2008-09
</t>
        </r>
      </text>
    </comment>
    <comment ref="B563" authorId="1">
      <text>
        <r>
          <rPr>
            <b/>
            <sz val="8"/>
            <color indexed="81"/>
            <rFont val="Tahoma"/>
            <family val="2"/>
          </rPr>
          <t>met criteria as a SREB Two-Year with Bachelor's ("7") in 2007-08, 2008-09.</t>
        </r>
      </text>
    </comment>
    <comment ref="B570" authorId="1">
      <text>
        <r>
          <rPr>
            <b/>
            <sz val="8"/>
            <color indexed="81"/>
            <rFont val="Tahoma"/>
            <family val="2"/>
          </rPr>
          <t>met criteria as a SREB Two-Year with Bachelor's ("7") in 2007-08, 2008-09.</t>
        </r>
      </text>
    </comment>
    <comment ref="B575" authorId="1">
      <text>
        <r>
          <rPr>
            <b/>
            <sz val="8"/>
            <color indexed="81"/>
            <rFont val="Tahoma"/>
            <family val="2"/>
          </rPr>
          <t>met criteria as a SREB Two-Year 1 ("8") in 2008-09.</t>
        </r>
      </text>
    </comment>
    <comment ref="B582" authorId="1">
      <text>
        <r>
          <rPr>
            <b/>
            <sz val="8"/>
            <color indexed="81"/>
            <rFont val="Tahoma"/>
            <family val="2"/>
          </rPr>
          <t>met criteria as a SREB Two-Year with Bachelor's ("7") in 2007-08, 2008-09.</t>
        </r>
      </text>
    </comment>
    <comment ref="B584" authorId="1">
      <text>
        <r>
          <rPr>
            <b/>
            <sz val="8"/>
            <color indexed="81"/>
            <rFont val="Tahoma"/>
            <family val="2"/>
          </rPr>
          <t>met criteria as a SREB Two-Year 1 ("8") in 2008-09.</t>
        </r>
      </text>
    </comment>
    <comment ref="C602" authorId="2">
      <text>
        <r>
          <rPr>
            <b/>
            <sz val="8"/>
            <color indexed="81"/>
            <rFont val="Tahoma"/>
            <family val="2"/>
          </rPr>
          <t>Alicia A. Diaz:</t>
        </r>
        <r>
          <rPr>
            <sz val="8"/>
            <color indexed="81"/>
            <rFont val="Tahoma"/>
            <family val="2"/>
          </rPr>
          <t xml:space="preserve">
Not assigned until SACS accreditation</t>
        </r>
      </text>
    </comment>
    <comment ref="B610" authorId="1">
      <text>
        <r>
          <rPr>
            <b/>
            <sz val="8"/>
            <color indexed="81"/>
            <rFont val="Tahoma"/>
            <family val="2"/>
          </rPr>
          <t>Reclassified: Met criteria for classification as a SREB Four-Year 1 in 2006-07, 2007-08 and 2008-09</t>
        </r>
      </text>
    </comment>
    <comment ref="B614" authorId="1">
      <text>
        <r>
          <rPr>
            <b/>
            <sz val="8"/>
            <color indexed="81"/>
            <rFont val="Tahoma"/>
            <family val="2"/>
          </rPr>
          <t>Met criteria for classification as a SREB Four-Year 1 in 2007-08, 2008-09.</t>
        </r>
      </text>
    </comment>
    <comment ref="B617" authorId="1">
      <text>
        <r>
          <rPr>
            <b/>
            <sz val="8"/>
            <color indexed="81"/>
            <rFont val="Tahoma"/>
            <family val="2"/>
          </rPr>
          <t>Met criteria for classification as a SREB Four-Year 4 in 2007-08, 2008-09.</t>
        </r>
      </text>
    </comment>
    <comment ref="B618" authorId="1">
      <text>
        <r>
          <rPr>
            <b/>
            <sz val="8"/>
            <color indexed="81"/>
            <rFont val="Tahoma"/>
            <family val="2"/>
          </rPr>
          <t>Met criteria for classification as a SREB Four-Year 5 in 2007-08, 2008-09.</t>
        </r>
      </text>
    </comment>
    <comment ref="B619" authorId="1">
      <text>
        <r>
          <rPr>
            <b/>
            <sz val="8"/>
            <color indexed="81"/>
            <rFont val="Tahoma"/>
            <family val="2"/>
          </rPr>
          <t>Met criteria for classification as a SREB Four-Year 3 in 2007-08, 2008-09.</t>
        </r>
      </text>
    </comment>
    <comment ref="B621" authorId="1">
      <text>
        <r>
          <rPr>
            <b/>
            <sz val="8"/>
            <color indexed="81"/>
            <rFont val="Tahoma"/>
            <family val="2"/>
          </rPr>
          <t>Met criteria for classification as a SREB Four-Year 4 in 2008-09.</t>
        </r>
      </text>
    </comment>
    <comment ref="CE624" authorId="12">
      <text>
        <r>
          <rPr>
            <b/>
            <sz val="8"/>
            <color indexed="81"/>
            <rFont val="Tahoma"/>
            <family val="2"/>
          </rPr>
          <t>AngelaDetlev:</t>
        </r>
        <r>
          <rPr>
            <sz val="8"/>
            <color indexed="81"/>
            <rFont val="Tahoma"/>
            <family val="2"/>
          </rPr>
          <t xml:space="preserve">
In 2006, the VCCS changed its reporting of new freshmen who entered in summer to comply with the Integrated Postsecondary Reporting Data System (IPEDS) and SCHEV’s reporting guidelines.  </t>
        </r>
      </text>
    </comment>
    <comment ref="CX624" authorId="12">
      <text>
        <r>
          <rPr>
            <b/>
            <sz val="8"/>
            <color indexed="81"/>
            <rFont val="Tahoma"/>
            <family val="2"/>
          </rPr>
          <t>AngelaDetlev:</t>
        </r>
        <r>
          <rPr>
            <sz val="8"/>
            <color indexed="81"/>
            <rFont val="Tahoma"/>
            <family val="2"/>
          </rPr>
          <t xml:space="preserve">
Again, since the size of the 2006 cohort was larger than previous years due to the change in freshmen reporting, the persistence numbers are larger.</t>
        </r>
      </text>
    </comment>
    <comment ref="B642" authorId="1">
      <text>
        <r>
          <rPr>
            <b/>
            <sz val="8"/>
            <color indexed="81"/>
            <rFont val="Tahoma"/>
            <family val="2"/>
          </rPr>
          <t>Reclassified:met the criteria for classification as a SREB Two-Year 3 "10" in 2006-07, 2007-08, and 2008-09</t>
        </r>
      </text>
    </comment>
    <comment ref="E648" authorId="13">
      <text>
        <r>
          <rPr>
            <b/>
            <sz val="8"/>
            <color indexed="81"/>
            <rFont val="Tahoma"/>
            <family val="2"/>
          </rPr>
          <t>Jeannie Reed:</t>
        </r>
        <r>
          <rPr>
            <sz val="8"/>
            <color indexed="81"/>
            <rFont val="Tahoma"/>
            <family val="2"/>
          </rPr>
          <t xml:space="preserve">
WVU provided</t>
        </r>
      </text>
    </comment>
    <comment ref="F648" authorId="13">
      <text>
        <r>
          <rPr>
            <b/>
            <sz val="8"/>
            <color indexed="81"/>
            <rFont val="Tahoma"/>
            <family val="2"/>
          </rPr>
          <t>Jeannie Reed:</t>
        </r>
        <r>
          <rPr>
            <sz val="8"/>
            <color indexed="81"/>
            <rFont val="Tahoma"/>
            <family val="2"/>
          </rPr>
          <t xml:space="preserve">
WVU provided</t>
        </r>
      </text>
    </comment>
    <comment ref="O648" authorId="14">
      <text>
        <r>
          <rPr>
            <b/>
            <sz val="8"/>
            <color indexed="81"/>
            <rFont val="Tahoma"/>
            <family val="2"/>
          </rPr>
          <t>WVHEPC:</t>
        </r>
        <r>
          <rPr>
            <sz val="8"/>
            <color indexed="81"/>
            <rFont val="Tahoma"/>
            <family val="2"/>
          </rPr>
          <t xml:space="preserve">
3,505 was reduced by 36 PharmD students to get 3,469.  Updated by WVU.</t>
        </r>
      </text>
    </comment>
    <comment ref="AA648" authorId="14">
      <text>
        <r>
          <rPr>
            <b/>
            <sz val="8"/>
            <color indexed="81"/>
            <rFont val="Tahoma"/>
            <family val="2"/>
          </rPr>
          <t>WVHEPC:</t>
        </r>
        <r>
          <rPr>
            <sz val="8"/>
            <color indexed="81"/>
            <rFont val="Tahoma"/>
            <family val="2"/>
          </rPr>
          <t xml:space="preserve">
Updated by WVU.</t>
        </r>
      </text>
    </comment>
    <comment ref="AB648" authorId="15">
      <text>
        <r>
          <rPr>
            <b/>
            <sz val="8"/>
            <color indexed="81"/>
            <rFont val="Tahoma"/>
            <family val="2"/>
          </rPr>
          <t>reedjr:</t>
        </r>
        <r>
          <rPr>
            <sz val="8"/>
            <color indexed="81"/>
            <rFont val="Tahoma"/>
            <family val="2"/>
          </rPr>
          <t xml:space="preserve">
WVU replaced the 0 with this updated figure. </t>
        </r>
      </text>
    </comment>
    <comment ref="AG649" authorId="15">
      <text>
        <r>
          <rPr>
            <b/>
            <sz val="8"/>
            <color indexed="81"/>
            <rFont val="Tahoma"/>
            <family val="2"/>
          </rPr>
          <t>reedjr:</t>
        </r>
        <r>
          <rPr>
            <sz val="8"/>
            <color indexed="81"/>
            <rFont val="Tahoma"/>
            <family val="2"/>
          </rPr>
          <t xml:space="preserve">
Suppressed; value &lt; 3.</t>
        </r>
      </text>
    </comment>
    <comment ref="AH649" authorId="13">
      <text>
        <r>
          <rPr>
            <b/>
            <sz val="8"/>
            <color indexed="81"/>
            <rFont val="Tahoma"/>
            <family val="2"/>
          </rPr>
          <t>Jeannie Reed:</t>
        </r>
        <r>
          <rPr>
            <sz val="8"/>
            <color indexed="81"/>
            <rFont val="Tahoma"/>
            <family val="2"/>
          </rPr>
          <t xml:space="preserve">
Cell size &lt; 3; suppressed data.</t>
        </r>
      </text>
    </comment>
    <comment ref="E650" authorId="13">
      <text>
        <r>
          <rPr>
            <b/>
            <sz val="8"/>
            <color indexed="81"/>
            <rFont val="Tahoma"/>
            <family val="2"/>
          </rPr>
          <t>Jeannie Reed:</t>
        </r>
        <r>
          <rPr>
            <sz val="8"/>
            <color indexed="81"/>
            <rFont val="Tahoma"/>
            <family val="2"/>
          </rPr>
          <t xml:space="preserve">
Number is so low because BSC put freshmen and sophomores in their comm &amp; tech college back then.</t>
        </r>
      </text>
    </comment>
    <comment ref="BD650" authorId="2">
      <text>
        <r>
          <rPr>
            <b/>
            <sz val="8"/>
            <color indexed="81"/>
            <rFont val="Tahoma"/>
            <family val="2"/>
          </rPr>
          <t>Alicia A. Diaz:</t>
        </r>
        <r>
          <rPr>
            <sz val="8"/>
            <color indexed="81"/>
            <rFont val="Tahoma"/>
            <family val="2"/>
          </rPr>
          <t xml:space="preserve">
Is this fixable, since likely incorrect? If not, then code turquoise, please.
</t>
        </r>
        <r>
          <rPr>
            <b/>
            <sz val="8"/>
            <color indexed="81"/>
            <rFont val="Tahoma"/>
            <family val="2"/>
          </rPr>
          <t>Jeannie Reed:</t>
        </r>
        <r>
          <rPr>
            <sz val="8"/>
            <color indexed="81"/>
            <rFont val="Tahoma"/>
            <family val="2"/>
          </rPr>
          <t xml:space="preserve">  That's the figure we gave you, but it's been too long ago to try and find an explanation.  Bluefield has changed the way they've counted students over the years and this has made trends hard to follow.</t>
        </r>
      </text>
    </comment>
    <comment ref="BE650" authorId="13">
      <text>
        <r>
          <rPr>
            <b/>
            <sz val="8"/>
            <color indexed="81"/>
            <rFont val="Tahoma"/>
            <family val="2"/>
          </rPr>
          <t>Jeannie Reed:</t>
        </r>
        <r>
          <rPr>
            <sz val="8"/>
            <color indexed="81"/>
            <rFont val="Tahoma"/>
            <family val="2"/>
          </rPr>
          <t xml:space="preserve">
Recently discovered that prior year data was most likely incorrect.  Probably included associate seekers.</t>
        </r>
      </text>
    </comment>
    <comment ref="BL650" authorId="13">
      <text>
        <r>
          <rPr>
            <b/>
            <sz val="8"/>
            <color indexed="81"/>
            <rFont val="Tahoma"/>
            <family val="2"/>
          </rPr>
          <t>Jeannie Reed:</t>
        </r>
        <r>
          <rPr>
            <sz val="8"/>
            <color indexed="81"/>
            <rFont val="Tahoma"/>
            <family val="2"/>
          </rPr>
          <t xml:space="preserve">
Cell size &lt;3; could not provide.</t>
        </r>
      </text>
    </comment>
    <comment ref="BO650" authorId="13">
      <text>
        <r>
          <rPr>
            <b/>
            <sz val="8"/>
            <color indexed="81"/>
            <rFont val="Tahoma"/>
            <family val="2"/>
          </rPr>
          <t>Jeannie Reed:</t>
        </r>
        <r>
          <rPr>
            <sz val="8"/>
            <color indexed="81"/>
            <rFont val="Tahoma"/>
            <family val="2"/>
          </rPr>
          <t xml:space="preserve">
Cell size &lt;3; could not provide.</t>
        </r>
      </text>
    </comment>
    <comment ref="Q651" authorId="13">
      <text>
        <r>
          <rPr>
            <b/>
            <sz val="8"/>
            <color indexed="81"/>
            <rFont val="Tahoma"/>
            <family val="2"/>
          </rPr>
          <t>Jeannie Reed:</t>
        </r>
        <r>
          <rPr>
            <sz val="8"/>
            <color indexed="81"/>
            <rFont val="Tahoma"/>
            <family val="2"/>
          </rPr>
          <t xml:space="preserve">
Supplied by institution.</t>
        </r>
      </text>
    </comment>
    <comment ref="X651" authorId="13">
      <text>
        <r>
          <rPr>
            <b/>
            <sz val="8"/>
            <color indexed="81"/>
            <rFont val="Tahoma"/>
            <family val="2"/>
          </rPr>
          <t>Jeannie Reed:</t>
        </r>
        <r>
          <rPr>
            <sz val="8"/>
            <color indexed="81"/>
            <rFont val="Tahoma"/>
            <family val="2"/>
          </rPr>
          <t xml:space="preserve">
Cell size &lt; 3; can not provide.</t>
        </r>
      </text>
    </comment>
    <comment ref="AB651" authorId="13">
      <text>
        <r>
          <rPr>
            <b/>
            <sz val="8"/>
            <color indexed="81"/>
            <rFont val="Tahoma"/>
            <family val="2"/>
          </rPr>
          <t>Jeannie Reed:</t>
        </r>
        <r>
          <rPr>
            <sz val="8"/>
            <color indexed="81"/>
            <rFont val="Tahoma"/>
            <family val="2"/>
          </rPr>
          <t xml:space="preserve">
Cell size &lt; 3; can not provide.</t>
        </r>
      </text>
    </comment>
    <comment ref="B652" authorId="1">
      <text>
        <r>
          <rPr>
            <b/>
            <sz val="8"/>
            <color indexed="81"/>
            <rFont val="Tahoma"/>
            <family val="2"/>
          </rPr>
          <t>met the criteria for a SREB Four-Year 5 institution in 2007-08, 2008-09</t>
        </r>
      </text>
    </comment>
    <comment ref="F653" authorId="13">
      <text>
        <r>
          <rPr>
            <b/>
            <sz val="8"/>
            <color indexed="81"/>
            <rFont val="Tahoma"/>
            <family val="2"/>
          </rPr>
          <t>Jeannie Reed:</t>
        </r>
        <r>
          <rPr>
            <sz val="8"/>
            <color indexed="81"/>
            <rFont val="Tahoma"/>
            <family val="2"/>
          </rPr>
          <t xml:space="preserve">
GSC lost their community college component in 2003.</t>
        </r>
      </text>
    </comment>
    <comment ref="AD653" authorId="13">
      <text>
        <r>
          <rPr>
            <b/>
            <sz val="8"/>
            <color indexed="81"/>
            <rFont val="Tahoma"/>
            <family val="2"/>
          </rPr>
          <t>Jeannie Reed:</t>
        </r>
        <r>
          <rPr>
            <sz val="8"/>
            <color indexed="81"/>
            <rFont val="Tahoma"/>
            <family val="2"/>
          </rPr>
          <t xml:space="preserve">
Cell size &lt; 3; can not provide.</t>
        </r>
      </text>
    </comment>
    <comment ref="AF653" authorId="14">
      <text>
        <r>
          <rPr>
            <b/>
            <sz val="8"/>
            <color indexed="81"/>
            <rFont val="Tahoma"/>
            <family val="2"/>
          </rPr>
          <t>WVHEPC:</t>
        </r>
        <r>
          <rPr>
            <sz val="8"/>
            <color indexed="81"/>
            <rFont val="Tahoma"/>
            <family val="2"/>
          </rPr>
          <t xml:space="preserve">
Cell size &lt;3; can not provide.</t>
        </r>
      </text>
    </comment>
    <comment ref="AG653" authorId="15">
      <text>
        <r>
          <rPr>
            <b/>
            <sz val="8"/>
            <color indexed="81"/>
            <rFont val="Tahoma"/>
            <family val="2"/>
          </rPr>
          <t>reedjr:</t>
        </r>
        <r>
          <rPr>
            <sz val="8"/>
            <color indexed="81"/>
            <rFont val="Tahoma"/>
            <family val="2"/>
          </rPr>
          <t xml:space="preserve">
Suppressed; value &lt; 3.</t>
        </r>
      </text>
    </comment>
    <comment ref="BE653" authorId="13">
      <text>
        <r>
          <rPr>
            <b/>
            <sz val="8"/>
            <color indexed="81"/>
            <rFont val="Tahoma"/>
            <family val="2"/>
          </rPr>
          <t>Jeannie Reed:</t>
        </r>
        <r>
          <rPr>
            <sz val="8"/>
            <color indexed="81"/>
            <rFont val="Tahoma"/>
            <family val="2"/>
          </rPr>
          <t xml:space="preserve">
We know the numbers are up and are  proportionate to the cohort's increase.</t>
        </r>
      </text>
    </comment>
    <comment ref="BN653" authorId="13">
      <text>
        <r>
          <rPr>
            <b/>
            <sz val="8"/>
            <color indexed="81"/>
            <rFont val="Tahoma"/>
            <family val="2"/>
          </rPr>
          <t>Jeannie Reed:</t>
        </r>
        <r>
          <rPr>
            <sz val="8"/>
            <color indexed="81"/>
            <rFont val="Tahoma"/>
            <family val="2"/>
          </rPr>
          <t xml:space="preserve">
We know the numbers are up and are proportionate to the cohort's increase.</t>
        </r>
      </text>
    </comment>
    <comment ref="B654" authorId="1">
      <text>
        <r>
          <rPr>
            <b/>
            <sz val="8"/>
            <color indexed="81"/>
            <rFont val="Tahoma"/>
            <family val="2"/>
          </rPr>
          <t>met the criteria for a SREB Four-Year 5 institution in 2008-09</t>
        </r>
      </text>
    </comment>
    <comment ref="BE654" authorId="13">
      <text>
        <r>
          <rPr>
            <b/>
            <sz val="8"/>
            <color indexed="81"/>
            <rFont val="Tahoma"/>
            <family val="2"/>
          </rPr>
          <t>Jeannie Reed:</t>
        </r>
        <r>
          <rPr>
            <sz val="8"/>
            <color indexed="81"/>
            <rFont val="Tahoma"/>
            <family val="2"/>
          </rPr>
          <t xml:space="preserve">
Decrease is somewhat proportionate to cohort's decrease.</t>
        </r>
      </text>
    </comment>
    <comment ref="B655" authorId="13">
      <text>
        <r>
          <rPr>
            <b/>
            <sz val="8"/>
            <color indexed="81"/>
            <rFont val="Tahoma"/>
            <family val="2"/>
          </rPr>
          <t xml:space="preserve">Formerly </t>
        </r>
        <r>
          <rPr>
            <sz val="8"/>
            <color indexed="81"/>
            <rFont val="Tahoma"/>
            <family val="2"/>
          </rPr>
          <t xml:space="preserve">West Liberty State College </t>
        </r>
      </text>
    </comment>
    <comment ref="X655" authorId="13">
      <text>
        <r>
          <rPr>
            <b/>
            <sz val="8"/>
            <color indexed="81"/>
            <rFont val="Tahoma"/>
            <family val="2"/>
          </rPr>
          <t>Jeannie Reed:</t>
        </r>
        <r>
          <rPr>
            <sz val="8"/>
            <color indexed="81"/>
            <rFont val="Tahoma"/>
            <family val="2"/>
          </rPr>
          <t xml:space="preserve">
0 per WLU 5/7/09</t>
        </r>
      </text>
    </comment>
    <comment ref="AD655" authorId="13">
      <text>
        <r>
          <rPr>
            <b/>
            <sz val="8"/>
            <color indexed="81"/>
            <rFont val="Tahoma"/>
            <family val="2"/>
          </rPr>
          <t>Jeannie Reed:</t>
        </r>
        <r>
          <rPr>
            <sz val="8"/>
            <color indexed="81"/>
            <rFont val="Tahoma"/>
            <family val="2"/>
          </rPr>
          <t xml:space="preserve">
Cell size &lt; 3; can not provide.</t>
        </r>
      </text>
    </comment>
    <comment ref="AF655" authorId="14">
      <text>
        <r>
          <rPr>
            <b/>
            <sz val="8"/>
            <color indexed="81"/>
            <rFont val="Tahoma"/>
            <family val="2"/>
          </rPr>
          <t>WVHEPC:</t>
        </r>
        <r>
          <rPr>
            <sz val="8"/>
            <color indexed="81"/>
            <rFont val="Tahoma"/>
            <family val="2"/>
          </rPr>
          <t xml:space="preserve">
Cell size &lt; 3; can not provide.</t>
        </r>
      </text>
    </comment>
    <comment ref="AG655" authorId="15">
      <text>
        <r>
          <rPr>
            <b/>
            <sz val="8"/>
            <color indexed="81"/>
            <rFont val="Tahoma"/>
            <family val="2"/>
          </rPr>
          <t>reedjr:</t>
        </r>
        <r>
          <rPr>
            <sz val="8"/>
            <color indexed="81"/>
            <rFont val="Tahoma"/>
            <family val="2"/>
          </rPr>
          <t xml:space="preserve">
Suppressed; value &lt; 3.</t>
        </r>
      </text>
    </comment>
    <comment ref="AH655" authorId="13">
      <text>
        <r>
          <rPr>
            <b/>
            <sz val="8"/>
            <color indexed="81"/>
            <rFont val="Tahoma"/>
            <family val="2"/>
          </rPr>
          <t>Jeannie Reed:</t>
        </r>
        <r>
          <rPr>
            <sz val="8"/>
            <color indexed="81"/>
            <rFont val="Tahoma"/>
            <family val="2"/>
          </rPr>
          <t xml:space="preserve">
Cell size &lt; 3; suppressed data.</t>
        </r>
      </text>
    </comment>
    <comment ref="AU656" authorId="13">
      <text>
        <r>
          <rPr>
            <b/>
            <sz val="8"/>
            <color indexed="81"/>
            <rFont val="Tahoma"/>
            <family val="2"/>
          </rPr>
          <t>Jeannie Reed:</t>
        </r>
        <r>
          <rPr>
            <sz val="8"/>
            <color indexed="81"/>
            <rFont val="Tahoma"/>
            <family val="2"/>
          </rPr>
          <t xml:space="preserve">
WVSU provided 234 for the 2002 cohort on 5/12/09.</t>
        </r>
      </text>
    </comment>
    <comment ref="AX656" authorId="13">
      <text>
        <r>
          <rPr>
            <b/>
            <sz val="8"/>
            <color indexed="81"/>
            <rFont val="Tahoma"/>
            <family val="2"/>
          </rPr>
          <t>Jeannie Reed:</t>
        </r>
        <r>
          <rPr>
            <sz val="8"/>
            <color indexed="81"/>
            <rFont val="Tahoma"/>
            <family val="2"/>
          </rPr>
          <t xml:space="preserve">
WVSU provided 35 for the 2002 cohort on 5/12/09.</t>
        </r>
      </text>
    </comment>
    <comment ref="BK656" authorId="15">
      <text>
        <r>
          <rPr>
            <b/>
            <sz val="8"/>
            <color indexed="81"/>
            <rFont val="Tahoma"/>
            <family val="2"/>
          </rPr>
          <t>reedjr:</t>
        </r>
        <r>
          <rPr>
            <sz val="8"/>
            <color indexed="81"/>
            <rFont val="Tahoma"/>
            <family val="2"/>
          </rPr>
          <t xml:space="preserve">
WVSU supplied this value.</t>
        </r>
      </text>
    </comment>
    <comment ref="BL656" authorId="13">
      <text>
        <r>
          <rPr>
            <b/>
            <sz val="8"/>
            <color indexed="81"/>
            <rFont val="Tahoma"/>
            <family val="2"/>
          </rPr>
          <t>Jeannie Reed:</t>
        </r>
        <r>
          <rPr>
            <sz val="8"/>
            <color indexed="81"/>
            <rFont val="Tahoma"/>
            <family val="2"/>
          </rPr>
          <t xml:space="preserve">
Supplied by WVSU</t>
        </r>
      </text>
    </comment>
    <comment ref="L657" authorId="13">
      <text>
        <r>
          <rPr>
            <b/>
            <sz val="8"/>
            <color indexed="81"/>
            <rFont val="Tahoma"/>
            <family val="2"/>
          </rPr>
          <t>Jeannie Reed:</t>
        </r>
        <r>
          <rPr>
            <sz val="8"/>
            <color indexed="81"/>
            <rFont val="Tahoma"/>
            <family val="2"/>
          </rPr>
          <t xml:space="preserve">
Have questioned figure; WVHEPC believes many of these are actually "other degree-seeking"</t>
        </r>
      </text>
    </comment>
    <comment ref="P657" authorId="13">
      <text>
        <r>
          <rPr>
            <b/>
            <sz val="8"/>
            <color indexed="81"/>
            <rFont val="Tahoma"/>
            <family val="2"/>
          </rPr>
          <t>Jeannie Reed:</t>
        </r>
        <r>
          <rPr>
            <sz val="8"/>
            <color indexed="81"/>
            <rFont val="Tahoma"/>
            <family val="2"/>
          </rPr>
          <t xml:space="preserve">
That's the figure we gave you, but it's been too long ago to try and find an explanation.</t>
        </r>
      </text>
    </comment>
    <comment ref="BX658" authorId="16">
      <text>
        <r>
          <rPr>
            <b/>
            <sz val="9"/>
            <color indexed="81"/>
            <rFont val="Tahoma"/>
            <family val="2"/>
          </rPr>
          <t>Alicia A Diaz:</t>
        </r>
        <r>
          <rPr>
            <sz val="9"/>
            <color indexed="81"/>
            <rFont val="Tahoma"/>
            <family val="2"/>
          </rPr>
          <t xml:space="preserve">
No data for this school?
Jeannie Reed:  Joe and I agreed a few years ago that WVUP was too much of a hybrid to report data for.</t>
        </r>
      </text>
    </comment>
    <comment ref="B659" authorId="2">
      <text>
        <r>
          <rPr>
            <b/>
            <sz val="8"/>
            <color indexed="81"/>
            <rFont val="Tahoma"/>
            <family val="2"/>
          </rPr>
          <t>met criteria as a SREB two-year 3 ("10") institution in 2007-08, 2008-09.</t>
        </r>
      </text>
    </comment>
    <comment ref="C659" authorId="2">
      <text>
        <r>
          <rPr>
            <b/>
            <sz val="8"/>
            <color indexed="81"/>
            <rFont val="Tahoma"/>
            <family val="2"/>
          </rPr>
          <t>Formerly Fairmont State Community &amp; Technical College</t>
        </r>
      </text>
    </comment>
    <comment ref="BY659" authorId="13">
      <text>
        <r>
          <rPr>
            <b/>
            <sz val="8"/>
            <color indexed="81"/>
            <rFont val="Tahoma"/>
            <family val="2"/>
          </rPr>
          <t>Jeannie Reed:</t>
        </r>
        <r>
          <rPr>
            <sz val="8"/>
            <color indexed="81"/>
            <rFont val="Tahoma"/>
            <family val="2"/>
          </rPr>
          <t xml:space="preserve">
For 2000 and 2001, 
Comm &amp; Tech Coll splits too difficult to make this long ago.</t>
        </r>
      </text>
    </comment>
    <comment ref="DI659" authorId="0">
      <text>
        <r>
          <rPr>
            <b/>
            <sz val="8"/>
            <color indexed="81"/>
            <rFont val="Tahoma"/>
            <family val="2"/>
          </rPr>
          <t>jmarks:</t>
        </r>
        <r>
          <rPr>
            <sz val="8"/>
            <color indexed="81"/>
            <rFont val="Tahoma"/>
            <family val="2"/>
          </rPr>
          <t xml:space="preserve">
suppressed 64 since no cohort was reported</t>
        </r>
      </text>
    </comment>
    <comment ref="DP659" authorId="13">
      <text>
        <r>
          <rPr>
            <b/>
            <sz val="8"/>
            <color indexed="81"/>
            <rFont val="Tahoma"/>
            <family val="2"/>
          </rPr>
          <t>Jeannie Reed:</t>
        </r>
        <r>
          <rPr>
            <sz val="8"/>
            <color indexed="81"/>
            <rFont val="Tahoma"/>
            <family val="2"/>
          </rPr>
          <t xml:space="preserve">
Cohort, completers, and transfers all went up that year.  Confirmed.</t>
        </r>
      </text>
    </comment>
    <comment ref="C660" authorId="2">
      <text>
        <r>
          <rPr>
            <b/>
            <sz val="8"/>
            <color indexed="81"/>
            <rFont val="Tahoma"/>
            <family val="2"/>
          </rPr>
          <t>Formerly Community &amp; Technical College of Shepherd</t>
        </r>
      </text>
    </comment>
    <comment ref="BS660" authorId="13">
      <text>
        <r>
          <rPr>
            <b/>
            <sz val="8"/>
            <color indexed="81"/>
            <rFont val="Tahoma"/>
            <family val="2"/>
          </rPr>
          <t>Jeannie Reed:</t>
        </r>
        <r>
          <rPr>
            <sz val="8"/>
            <color indexed="81"/>
            <rFont val="Tahoma"/>
            <family val="2"/>
          </rPr>
          <t xml:space="preserve">
Not reporting data for BRCTC until they started reporting GRS data, starting with the 2005 cohort.</t>
        </r>
      </text>
    </comment>
    <comment ref="BY660" authorId="13">
      <text>
        <r>
          <rPr>
            <b/>
            <sz val="8"/>
            <color indexed="81"/>
            <rFont val="Tahoma"/>
            <family val="2"/>
          </rPr>
          <t>Jeannie Reed:</t>
        </r>
        <r>
          <rPr>
            <sz val="8"/>
            <color indexed="81"/>
            <rFont val="Tahoma"/>
            <family val="2"/>
          </rPr>
          <t xml:space="preserve">
For 2000 and 2001, 
Comm &amp; Tech Coll splits too difficult to make this long ago.</t>
        </r>
      </text>
    </comment>
    <comment ref="DG660" authorId="13">
      <text>
        <r>
          <rPr>
            <b/>
            <sz val="8"/>
            <color indexed="81"/>
            <rFont val="Tahoma"/>
            <family val="2"/>
          </rPr>
          <t>Jeannie Reed:</t>
        </r>
        <r>
          <rPr>
            <sz val="8"/>
            <color indexed="81"/>
            <rFont val="Tahoma"/>
            <family val="2"/>
          </rPr>
          <t xml:space="preserve">
Will not be completing a GRS until 2005 is the cohort year.</t>
        </r>
      </text>
    </comment>
    <comment ref="DK660" authorId="13">
      <text>
        <r>
          <rPr>
            <b/>
            <sz val="8"/>
            <color indexed="81"/>
            <rFont val="Tahoma"/>
            <family val="2"/>
          </rPr>
          <t>Jeannie Reed:</t>
        </r>
        <r>
          <rPr>
            <sz val="8"/>
            <color indexed="81"/>
            <rFont val="Tahoma"/>
            <family val="2"/>
          </rPr>
          <t xml:space="preserve">
Will not be completing a GRS until 2005 is the cohort year.</t>
        </r>
      </text>
    </comment>
    <comment ref="DM660" authorId="13">
      <text>
        <r>
          <rPr>
            <b/>
            <sz val="8"/>
            <color indexed="81"/>
            <rFont val="Tahoma"/>
            <family val="2"/>
          </rPr>
          <t>Jeannie Reed:</t>
        </r>
        <r>
          <rPr>
            <sz val="8"/>
            <color indexed="81"/>
            <rFont val="Tahoma"/>
            <family val="2"/>
          </rPr>
          <t xml:space="preserve">
Will not be completing a GRS until 2005 is the cohort year.</t>
        </r>
      </text>
    </comment>
    <comment ref="DP660" authorId="13">
      <text>
        <r>
          <rPr>
            <b/>
            <sz val="8"/>
            <color indexed="81"/>
            <rFont val="Tahoma"/>
            <family val="2"/>
          </rPr>
          <t>Jeannie Reed:</t>
        </r>
        <r>
          <rPr>
            <sz val="8"/>
            <color indexed="81"/>
            <rFont val="Tahoma"/>
            <family val="2"/>
          </rPr>
          <t xml:space="preserve">
Will not be completing a GRS until 2005 is the cohort year.</t>
        </r>
      </text>
    </comment>
    <comment ref="CZ662" authorId="13">
      <text>
        <r>
          <rPr>
            <b/>
            <sz val="8"/>
            <color indexed="81"/>
            <rFont val="Tahoma"/>
            <family val="2"/>
          </rPr>
          <t>Jeannie Reed:</t>
        </r>
        <r>
          <rPr>
            <sz val="8"/>
            <color indexed="81"/>
            <rFont val="Tahoma"/>
            <family val="2"/>
          </rPr>
          <t xml:space="preserve">
Cell size &lt; 3; could not provide.</t>
        </r>
      </text>
    </comment>
    <comment ref="DA662" authorId="13">
      <text>
        <r>
          <rPr>
            <b/>
            <sz val="8"/>
            <color indexed="81"/>
            <rFont val="Tahoma"/>
            <family val="2"/>
          </rPr>
          <t>Jeannie Reed:</t>
        </r>
        <r>
          <rPr>
            <sz val="8"/>
            <color indexed="81"/>
            <rFont val="Tahoma"/>
            <family val="2"/>
          </rPr>
          <t xml:space="preserve">
Cell size &lt; 3; could not provide.</t>
        </r>
      </text>
    </comment>
    <comment ref="DB662" authorId="13">
      <text>
        <r>
          <rPr>
            <b/>
            <sz val="8"/>
            <color indexed="81"/>
            <rFont val="Tahoma"/>
            <family val="2"/>
          </rPr>
          <t>Jeannie Reed:</t>
        </r>
        <r>
          <rPr>
            <sz val="8"/>
            <color indexed="81"/>
            <rFont val="Tahoma"/>
            <family val="2"/>
          </rPr>
          <t xml:space="preserve">
Cell size &lt;3; could not provide.</t>
        </r>
      </text>
    </comment>
    <comment ref="DF662" authorId="13">
      <text>
        <r>
          <rPr>
            <b/>
            <sz val="8"/>
            <color indexed="81"/>
            <rFont val="Tahoma"/>
            <family val="2"/>
          </rPr>
          <t>Jeannie Reed:</t>
        </r>
        <r>
          <rPr>
            <sz val="8"/>
            <color indexed="81"/>
            <rFont val="Tahoma"/>
            <family val="2"/>
          </rPr>
          <t xml:space="preserve">
Cell size &lt; 3; could not provide.</t>
        </r>
      </text>
    </comment>
    <comment ref="DG662" authorId="13">
      <text>
        <r>
          <rPr>
            <b/>
            <sz val="8"/>
            <color indexed="81"/>
            <rFont val="Tahoma"/>
            <family val="2"/>
          </rPr>
          <t>Jeannie Reed:</t>
        </r>
        <r>
          <rPr>
            <sz val="8"/>
            <color indexed="81"/>
            <rFont val="Tahoma"/>
            <family val="2"/>
          </rPr>
          <t xml:space="preserve">
Cell size &lt; 3; could not provide.</t>
        </r>
      </text>
    </comment>
    <comment ref="DH662" authorId="13">
      <text>
        <r>
          <rPr>
            <b/>
            <sz val="8"/>
            <color indexed="81"/>
            <rFont val="Tahoma"/>
            <family val="2"/>
          </rPr>
          <t>Jeannie Reed:</t>
        </r>
        <r>
          <rPr>
            <sz val="8"/>
            <color indexed="81"/>
            <rFont val="Tahoma"/>
            <family val="2"/>
          </rPr>
          <t xml:space="preserve">
Cell size &lt;3; could not provide.</t>
        </r>
      </text>
    </comment>
    <comment ref="DI662" authorId="5">
      <text>
        <r>
          <rPr>
            <b/>
            <sz val="10"/>
            <color indexed="81"/>
            <rFont val="Tahoma"/>
            <family val="2"/>
          </rPr>
          <t>JLM:</t>
        </r>
        <r>
          <rPr>
            <sz val="10"/>
            <color indexed="81"/>
            <rFont val="Tahoma"/>
            <family val="2"/>
          </rPr>
          <t xml:space="preserve">
did not exist then</t>
        </r>
      </text>
    </comment>
    <comment ref="DL662" authorId="13">
      <text>
        <r>
          <rPr>
            <b/>
            <sz val="8"/>
            <color indexed="81"/>
            <rFont val="Tahoma"/>
            <family val="2"/>
          </rPr>
          <t>Jeannie Reed:</t>
        </r>
        <r>
          <rPr>
            <sz val="8"/>
            <color indexed="81"/>
            <rFont val="Tahoma"/>
            <family val="2"/>
          </rPr>
          <t xml:space="preserve">
Cell size &lt; 3; could not provide.</t>
        </r>
      </text>
    </comment>
    <comment ref="DN662" authorId="13">
      <text>
        <r>
          <rPr>
            <b/>
            <sz val="8"/>
            <color indexed="81"/>
            <rFont val="Tahoma"/>
            <family val="2"/>
          </rPr>
          <t>Jeannie Reed:</t>
        </r>
        <r>
          <rPr>
            <sz val="8"/>
            <color indexed="81"/>
            <rFont val="Tahoma"/>
            <family val="2"/>
          </rPr>
          <t xml:space="preserve">
Cell size &lt;3; could not provide.</t>
        </r>
      </text>
    </comment>
    <comment ref="DP662" authorId="13">
      <text>
        <r>
          <rPr>
            <b/>
            <sz val="8"/>
            <color indexed="81"/>
            <rFont val="Tahoma"/>
            <family val="2"/>
          </rPr>
          <t>Jeannie Reed:</t>
        </r>
        <r>
          <rPr>
            <sz val="8"/>
            <color indexed="81"/>
            <rFont val="Tahoma"/>
            <family val="2"/>
          </rPr>
          <t xml:space="preserve">
Cell size &lt; 3; could not provide.</t>
        </r>
      </text>
    </comment>
    <comment ref="DQ662" authorId="13">
      <text>
        <r>
          <rPr>
            <b/>
            <sz val="8"/>
            <color indexed="81"/>
            <rFont val="Tahoma"/>
            <family val="2"/>
          </rPr>
          <t>Jeannie Reed:</t>
        </r>
        <r>
          <rPr>
            <sz val="8"/>
            <color indexed="81"/>
            <rFont val="Tahoma"/>
            <family val="2"/>
          </rPr>
          <t xml:space="preserve">
Cell size &lt;3; could not provide.</t>
        </r>
      </text>
    </comment>
    <comment ref="CL663" authorId="14">
      <text>
        <r>
          <rPr>
            <b/>
            <sz val="8"/>
            <color indexed="81"/>
            <rFont val="Tahoma"/>
            <family val="2"/>
          </rPr>
          <t>WVHEPC:</t>
        </r>
        <r>
          <rPr>
            <sz val="8"/>
            <color indexed="81"/>
            <rFont val="Tahoma"/>
            <family val="2"/>
          </rPr>
          <t xml:space="preserve">
Cell size &lt;3; can not provide.</t>
        </r>
      </text>
    </comment>
    <comment ref="CN663" authorId="13">
      <text>
        <r>
          <rPr>
            <b/>
            <sz val="8"/>
            <color indexed="81"/>
            <rFont val="Tahoma"/>
            <family val="2"/>
          </rPr>
          <t>Jeannie Reed:</t>
        </r>
        <r>
          <rPr>
            <sz val="8"/>
            <color indexed="81"/>
            <rFont val="Tahoma"/>
            <family val="2"/>
          </rPr>
          <t xml:space="preserve">
Cell size &lt; 3; suppressed.</t>
        </r>
      </text>
    </comment>
    <comment ref="DF663" authorId="13">
      <text>
        <r>
          <rPr>
            <b/>
            <sz val="8"/>
            <color indexed="81"/>
            <rFont val="Tahoma"/>
            <family val="2"/>
          </rPr>
          <t>Jeannie Reed:</t>
        </r>
        <r>
          <rPr>
            <sz val="8"/>
            <color indexed="81"/>
            <rFont val="Tahoma"/>
            <family val="2"/>
          </rPr>
          <t xml:space="preserve">
That's the figure we gave you, but it's been too long ago to try and find an explanation.</t>
        </r>
      </text>
    </comment>
    <comment ref="DI663" authorId="13">
      <text>
        <r>
          <rPr>
            <b/>
            <sz val="8"/>
            <color indexed="81"/>
            <rFont val="Tahoma"/>
            <family val="2"/>
          </rPr>
          <t>Jeannie Reed:</t>
        </r>
        <r>
          <rPr>
            <sz val="8"/>
            <color indexed="81"/>
            <rFont val="Tahoma"/>
            <family val="2"/>
          </rPr>
          <t xml:space="preserve">
That's the figure we gave you, but it's been too long ago to try and find an explanation.</t>
        </r>
      </text>
    </comment>
    <comment ref="BS664" authorId="13">
      <text>
        <r>
          <rPr>
            <b/>
            <sz val="8"/>
            <color indexed="81"/>
            <rFont val="Tahoma"/>
            <family val="2"/>
          </rPr>
          <t>Jeannie Reed:</t>
        </r>
        <r>
          <rPr>
            <sz val="8"/>
            <color indexed="81"/>
            <rFont val="Tahoma"/>
            <family val="2"/>
          </rPr>
          <t xml:space="preserve">
Not reporting data for NRCTC until they started reporting GRS data, starting with the 2005 cohort.</t>
        </r>
      </text>
    </comment>
    <comment ref="BY664" authorId="13">
      <text>
        <r>
          <rPr>
            <b/>
            <sz val="8"/>
            <color indexed="81"/>
            <rFont val="Tahoma"/>
            <family val="2"/>
          </rPr>
          <t>Jeannie Reed:</t>
        </r>
        <r>
          <rPr>
            <sz val="8"/>
            <color indexed="81"/>
            <rFont val="Tahoma"/>
            <family val="2"/>
          </rPr>
          <t xml:space="preserve">
For 2000 and 2001, 
Comm &amp; Tech Coll splits too difficult to make this long ago.</t>
        </r>
      </text>
    </comment>
    <comment ref="CM664" authorId="17">
      <text>
        <r>
          <rPr>
            <b/>
            <sz val="8"/>
            <color indexed="81"/>
            <rFont val="Tahoma"/>
            <family val="2"/>
          </rPr>
          <t>Jeannie Reed: Not reported from school; safe to assume zero, if necessary.</t>
        </r>
        <r>
          <rPr>
            <sz val="8"/>
            <color indexed="81"/>
            <rFont val="Tahoma"/>
            <family val="2"/>
          </rPr>
          <t xml:space="preserve">
</t>
        </r>
      </text>
    </comment>
    <comment ref="DG664" authorId="13">
      <text>
        <r>
          <rPr>
            <b/>
            <sz val="8"/>
            <color indexed="81"/>
            <rFont val="Tahoma"/>
            <family val="2"/>
          </rPr>
          <t>Jeannie Reed:</t>
        </r>
        <r>
          <rPr>
            <sz val="8"/>
            <color indexed="81"/>
            <rFont val="Tahoma"/>
            <family val="2"/>
          </rPr>
          <t xml:space="preserve">
Will not be completing a GRS until 2005 is the cohort year.</t>
        </r>
      </text>
    </comment>
    <comment ref="DK664" authorId="13">
      <text>
        <r>
          <rPr>
            <b/>
            <sz val="8"/>
            <color indexed="81"/>
            <rFont val="Tahoma"/>
            <family val="2"/>
          </rPr>
          <t>Jeannie Reed:</t>
        </r>
        <r>
          <rPr>
            <sz val="8"/>
            <color indexed="81"/>
            <rFont val="Tahoma"/>
            <family val="2"/>
          </rPr>
          <t xml:space="preserve">
Will not be completing a GRS until 2005 is the cohort year.</t>
        </r>
      </text>
    </comment>
    <comment ref="DM664" authorId="13">
      <text>
        <r>
          <rPr>
            <b/>
            <sz val="8"/>
            <color indexed="81"/>
            <rFont val="Tahoma"/>
            <family val="2"/>
          </rPr>
          <t>Jeannie Reed:</t>
        </r>
        <r>
          <rPr>
            <sz val="8"/>
            <color indexed="81"/>
            <rFont val="Tahoma"/>
            <family val="2"/>
          </rPr>
          <t xml:space="preserve">
Will not be completing a GRS until 2005 is the cohort year.</t>
        </r>
      </text>
    </comment>
    <comment ref="DP664" authorId="13">
      <text>
        <r>
          <rPr>
            <b/>
            <sz val="8"/>
            <color indexed="81"/>
            <rFont val="Tahoma"/>
            <family val="2"/>
          </rPr>
          <t>Jeannie Reed:</t>
        </r>
        <r>
          <rPr>
            <sz val="8"/>
            <color indexed="81"/>
            <rFont val="Tahoma"/>
            <family val="2"/>
          </rPr>
          <t xml:space="preserve">
Will not be completing a GRS until 2005 is the cohort year.</t>
        </r>
      </text>
    </comment>
    <comment ref="B665" authorId="2">
      <text>
        <r>
          <rPr>
            <b/>
            <sz val="8"/>
            <color indexed="81"/>
            <rFont val="Tahoma"/>
            <family val="2"/>
          </rPr>
          <t>met criteria as a SREB two-year with bachelor's ("7") institution in 2007-08, 2008-09.</t>
        </r>
      </text>
    </comment>
    <comment ref="CC665" authorId="5">
      <text>
        <r>
          <rPr>
            <b/>
            <sz val="10"/>
            <color indexed="81"/>
            <rFont val="Tahoma"/>
            <family val="2"/>
          </rPr>
          <t>JLM:</t>
        </r>
        <r>
          <rPr>
            <sz val="10"/>
            <color indexed="81"/>
            <rFont val="Tahoma"/>
            <family val="2"/>
          </rPr>
          <t xml:space="preserve">
extrapolated
</t>
        </r>
      </text>
    </comment>
    <comment ref="CJ665" authorId="13">
      <text>
        <r>
          <rPr>
            <b/>
            <sz val="8"/>
            <color indexed="81"/>
            <rFont val="Tahoma"/>
            <family val="2"/>
          </rPr>
          <t>Jeannie Reed:</t>
        </r>
        <r>
          <rPr>
            <sz val="8"/>
            <color indexed="81"/>
            <rFont val="Tahoma"/>
            <family val="2"/>
          </rPr>
          <t xml:space="preserve">
Cell size &lt; 3; can not provide.</t>
        </r>
      </text>
    </comment>
    <comment ref="CL665" authorId="14">
      <text>
        <r>
          <rPr>
            <b/>
            <sz val="8"/>
            <color indexed="81"/>
            <rFont val="Tahoma"/>
            <family val="2"/>
          </rPr>
          <t>WVHEPC:</t>
        </r>
        <r>
          <rPr>
            <sz val="8"/>
            <color indexed="81"/>
            <rFont val="Tahoma"/>
            <family val="2"/>
          </rPr>
          <t xml:space="preserve">
Value provided by PSC 5/7/09.</t>
        </r>
      </text>
    </comment>
    <comment ref="CM665" authorId="15">
      <text>
        <r>
          <rPr>
            <b/>
            <sz val="8"/>
            <color indexed="81"/>
            <rFont val="Tahoma"/>
            <family val="2"/>
          </rPr>
          <t>reedjr:</t>
        </r>
        <r>
          <rPr>
            <sz val="8"/>
            <color indexed="81"/>
            <rFont val="Tahoma"/>
            <family val="2"/>
          </rPr>
          <t xml:space="preserve">
Cell size &lt; 3; suppressed.</t>
        </r>
      </text>
    </comment>
    <comment ref="CM667" authorId="15">
      <text>
        <r>
          <rPr>
            <b/>
            <sz val="8"/>
            <color indexed="81"/>
            <rFont val="Tahoma"/>
            <family val="2"/>
          </rPr>
          <t>reedjr:</t>
        </r>
        <r>
          <rPr>
            <sz val="8"/>
            <color indexed="81"/>
            <rFont val="Tahoma"/>
            <family val="2"/>
          </rPr>
          <t xml:space="preserve">
Suppressed; value &lt; 3.
</t>
        </r>
      </text>
    </comment>
    <comment ref="CC668" authorId="15">
      <text>
        <r>
          <rPr>
            <b/>
            <sz val="8"/>
            <color indexed="81"/>
            <rFont val="Tahoma"/>
            <family val="2"/>
          </rPr>
          <t>reedjr:</t>
        </r>
        <r>
          <rPr>
            <sz val="8"/>
            <color indexed="81"/>
            <rFont val="Tahoma"/>
            <family val="2"/>
          </rPr>
          <t xml:space="preserve">
WVSU replaced HEPC's 274 figure.</t>
        </r>
      </text>
    </comment>
    <comment ref="CD668" authorId="13">
      <text>
        <r>
          <rPr>
            <b/>
            <sz val="8"/>
            <color indexed="81"/>
            <rFont val="Tahoma"/>
            <family val="2"/>
          </rPr>
          <t>Jeannie Reed:</t>
        </r>
        <r>
          <rPr>
            <sz val="8"/>
            <color indexed="81"/>
            <rFont val="Tahoma"/>
            <family val="2"/>
          </rPr>
          <t xml:space="preserve">
Provided by WVSU 5/12/09.</t>
        </r>
      </text>
    </comment>
    <comment ref="CW668" authorId="13">
      <text>
        <r>
          <rPr>
            <b/>
            <sz val="8"/>
            <color indexed="81"/>
            <rFont val="Tahoma"/>
            <family val="2"/>
          </rPr>
          <t>Jeannie Reed:</t>
        </r>
        <r>
          <rPr>
            <sz val="8"/>
            <color indexed="81"/>
            <rFont val="Tahoma"/>
            <family val="2"/>
          </rPr>
          <t xml:space="preserve">
WVSU provided corrected data 5/12/09.</t>
        </r>
      </text>
    </comment>
    <comment ref="CZ668" authorId="13">
      <text>
        <r>
          <rPr>
            <b/>
            <sz val="8"/>
            <color indexed="81"/>
            <rFont val="Tahoma"/>
            <family val="2"/>
          </rPr>
          <t>Jeannie Reed:</t>
        </r>
        <r>
          <rPr>
            <sz val="8"/>
            <color indexed="81"/>
            <rFont val="Tahoma"/>
            <family val="2"/>
          </rPr>
          <t xml:space="preserve">
WVSU provided corrected data 5/12/09.</t>
        </r>
      </text>
    </comment>
    <comment ref="DJ668" authorId="15">
      <text>
        <r>
          <rPr>
            <b/>
            <sz val="8"/>
            <color indexed="81"/>
            <rFont val="Tahoma"/>
            <family val="2"/>
          </rPr>
          <t>reedjr:</t>
        </r>
        <r>
          <rPr>
            <sz val="8"/>
            <color indexed="81"/>
            <rFont val="Tahoma"/>
            <family val="2"/>
          </rPr>
          <t xml:space="preserve">
WVSCTC supplied this value.</t>
        </r>
      </text>
    </comment>
    <comment ref="DK668" authorId="13">
      <text>
        <r>
          <rPr>
            <b/>
            <sz val="8"/>
            <color indexed="81"/>
            <rFont val="Tahoma"/>
            <family val="2"/>
          </rPr>
          <t>Jeannie Reed:</t>
        </r>
        <r>
          <rPr>
            <sz val="8"/>
            <color indexed="81"/>
            <rFont val="Tahoma"/>
            <family val="2"/>
          </rPr>
          <t xml:space="preserve">
WVSU provided</t>
        </r>
      </text>
    </comment>
  </commentList>
</comments>
</file>

<file path=xl/comments2.xml><?xml version="1.0" encoding="utf-8"?>
<comments xmlns="http://schemas.openxmlformats.org/spreadsheetml/2006/main">
  <authors>
    <author>mloverde</author>
    <author>JLM</author>
  </authors>
  <commentList>
    <comment ref="A2" authorId="0">
      <text>
        <r>
          <rPr>
            <b/>
            <sz val="8"/>
            <color indexed="81"/>
            <rFont val="Tahoma"/>
            <family val="2"/>
          </rPr>
          <t>mloverde:</t>
        </r>
        <r>
          <rPr>
            <b/>
            <sz val="8"/>
            <color indexed="10"/>
            <rFont val="Tahoma"/>
            <family val="2"/>
          </rPr>
          <t xml:space="preserve">
try to keep pivot table structure the same to preserve links to report tables</t>
        </r>
      </text>
    </comment>
    <comment ref="S3" authorId="1">
      <text>
        <r>
          <rPr>
            <b/>
            <sz val="10"/>
            <color indexed="81"/>
            <rFont val="Tahoma"/>
            <family val="2"/>
          </rPr>
          <t>JLM:</t>
        </r>
        <r>
          <rPr>
            <sz val="10"/>
            <color indexed="81"/>
            <rFont val="Tahoma"/>
            <family val="2"/>
          </rPr>
          <t xml:space="preserve">
Especially for Fact Book table.</t>
        </r>
      </text>
    </comment>
  </commentList>
</comments>
</file>

<file path=xl/comments3.xml><?xml version="1.0" encoding="utf-8"?>
<comments xmlns="http://schemas.openxmlformats.org/spreadsheetml/2006/main">
  <authors>
    <author>mloverde</author>
    <author>JLM</author>
  </authors>
  <commentList>
    <comment ref="A2" authorId="0">
      <text>
        <r>
          <rPr>
            <b/>
            <sz val="8"/>
            <color indexed="10"/>
            <rFont val="Tahoma"/>
            <family val="2"/>
          </rPr>
          <t>try to keep pivot table structure the same to preserve links to report tables</t>
        </r>
      </text>
    </comment>
    <comment ref="W3" authorId="1">
      <text>
        <r>
          <rPr>
            <b/>
            <sz val="10"/>
            <color indexed="81"/>
            <rFont val="Tahoma"/>
            <family val="2"/>
          </rPr>
          <t>JLM:</t>
        </r>
        <r>
          <rPr>
            <sz val="10"/>
            <color indexed="81"/>
            <rFont val="Tahoma"/>
            <family val="2"/>
          </rPr>
          <t xml:space="preserve">
Especially for Fact Book table.</t>
        </r>
      </text>
    </comment>
  </commentList>
</comments>
</file>

<file path=xl/comments4.xml><?xml version="1.0" encoding="utf-8"?>
<comments xmlns="http://schemas.openxmlformats.org/spreadsheetml/2006/main">
  <authors>
    <author>jmarks</author>
    <author>Alicia A. Diaz</author>
  </authors>
  <commentList>
    <comment ref="A380" authorId="0">
      <text>
        <r>
          <rPr>
            <b/>
            <sz val="8"/>
            <color indexed="81"/>
            <rFont val="Tahoma"/>
            <family val="2"/>
          </rPr>
          <t>jmarks:</t>
        </r>
        <r>
          <rPr>
            <sz val="8"/>
            <color indexed="81"/>
            <rFont val="Tahoma"/>
            <family val="2"/>
          </rPr>
          <t xml:space="preserve">
Note hidden row — regional figure suppressed due to small number of states.</t>
        </r>
      </text>
    </comment>
    <comment ref="V390" authorId="1">
      <text>
        <r>
          <rPr>
            <sz val="8"/>
            <color indexed="81"/>
            <rFont val="Tahoma"/>
            <family val="2"/>
          </rPr>
          <t>Missing cohort data for 03</t>
        </r>
      </text>
    </comment>
    <comment ref="A411" authorId="0">
      <text>
        <r>
          <rPr>
            <b/>
            <sz val="8"/>
            <color indexed="81"/>
            <rFont val="Tahoma"/>
            <family val="2"/>
          </rPr>
          <t>jmarks:</t>
        </r>
        <r>
          <rPr>
            <sz val="8"/>
            <color indexed="81"/>
            <rFont val="Tahoma"/>
            <family val="2"/>
          </rPr>
          <t xml:space="preserve">
Note hidden row — regional figure suppressed due to small number of states.</t>
        </r>
      </text>
    </comment>
    <comment ref="A442" authorId="0">
      <text>
        <r>
          <rPr>
            <b/>
            <sz val="8"/>
            <color indexed="81"/>
            <rFont val="Tahoma"/>
            <family val="2"/>
          </rPr>
          <t>jmarks:</t>
        </r>
        <r>
          <rPr>
            <sz val="8"/>
            <color indexed="81"/>
            <rFont val="Tahoma"/>
            <family val="2"/>
          </rPr>
          <t xml:space="preserve">
Note hidden row — regional figure suppressed due to small number of states.</t>
        </r>
      </text>
    </comment>
  </commentList>
</comments>
</file>

<file path=xl/comments5.xml><?xml version="1.0" encoding="utf-8"?>
<comments xmlns="http://schemas.openxmlformats.org/spreadsheetml/2006/main">
  <authors>
    <author>JLM</author>
  </authors>
  <commentList>
    <comment ref="A9" authorId="0">
      <text>
        <r>
          <rPr>
            <b/>
            <sz val="10"/>
            <color indexed="81"/>
            <rFont val="Tahoma"/>
            <family val="2"/>
          </rPr>
          <t>JLM:</t>
        </r>
        <r>
          <rPr>
            <sz val="10"/>
            <color indexed="81"/>
            <rFont val="Tahoma"/>
            <family val="2"/>
          </rPr>
          <t xml:space="preserve">
This row of formulas uses the adjusted, adjusted cohort figures to take into account states that reported cohorts but no 10-year completion data.</t>
        </r>
      </text>
    </comment>
    <comment ref="A42" authorId="0">
      <text>
        <r>
          <rPr>
            <sz val="10"/>
            <color indexed="81"/>
            <rFont val="Tahoma"/>
            <family val="2"/>
          </rPr>
          <t>This row of formulas uses the adjusted, adjusted cohort figures to take into account states that reported cohorts but no 6-year completion data.</t>
        </r>
      </text>
    </comment>
    <comment ref="A74" authorId="0">
      <text>
        <r>
          <rPr>
            <sz val="10"/>
            <color indexed="81"/>
            <rFont val="Tahoma"/>
            <family val="2"/>
          </rPr>
          <t>This row of formulas uses the adjusted, adjusted cohort figures to take into account states that reported cohorts but no 6-year completion data.</t>
        </r>
      </text>
    </comment>
  </commentList>
</comments>
</file>

<file path=xl/sharedStrings.xml><?xml version="1.0" encoding="utf-8"?>
<sst xmlns="http://schemas.openxmlformats.org/spreadsheetml/2006/main" count="4393" uniqueCount="1205">
  <si>
    <t xml:space="preserve">Ozarka College </t>
  </si>
  <si>
    <t>ab</t>
  </si>
  <si>
    <t>w</t>
  </si>
  <si>
    <t>bc</t>
  </si>
  <si>
    <t>bl</t>
  </si>
  <si>
    <t>cn</t>
  </si>
  <si>
    <t>cl</t>
  </si>
  <si>
    <t>dg</t>
  </si>
  <si>
    <t>dp</t>
  </si>
  <si>
    <t>Phillips Community College of the Univ of Arkansas</t>
  </si>
  <si>
    <t xml:space="preserve">Rich Mountain Community College </t>
  </si>
  <si>
    <t>South Arkansas Community College</t>
  </si>
  <si>
    <t>Southeast Arkansas College</t>
  </si>
  <si>
    <t>Southern Arkansas University Tech</t>
  </si>
  <si>
    <t>University of Arkansas Community College at Batesville</t>
  </si>
  <si>
    <t>University of Arkansas Community College at Hope</t>
  </si>
  <si>
    <t>University of Arkansas Community College at Morrilton</t>
  </si>
  <si>
    <t xml:space="preserve">Florida State University </t>
  </si>
  <si>
    <t>University of Florida</t>
  </si>
  <si>
    <t xml:space="preserve">University of South Florida </t>
  </si>
  <si>
    <t xml:space="preserve">Florida Atlantic University </t>
  </si>
  <si>
    <t>Florida International University</t>
  </si>
  <si>
    <t xml:space="preserve">University of Central Florida </t>
  </si>
  <si>
    <t xml:space="preserve">Florida Agricultural &amp; Mechanical University </t>
  </si>
  <si>
    <t>University of North Florida</t>
  </si>
  <si>
    <t>University of West Florida</t>
  </si>
  <si>
    <t>Florida Gulf Coast University</t>
  </si>
  <si>
    <t>New College of Florida</t>
  </si>
  <si>
    <t>West Virginia University</t>
  </si>
  <si>
    <t xml:space="preserve">Marshall University </t>
  </si>
  <si>
    <t xml:space="preserve">Bluefield State College </t>
  </si>
  <si>
    <t xml:space="preserve">Concord University </t>
  </si>
  <si>
    <t xml:space="preserve">Glenville State College </t>
  </si>
  <si>
    <t xml:space="preserve">Shepherd University </t>
  </si>
  <si>
    <t xml:space="preserve">West Virginia State University </t>
  </si>
  <si>
    <t>West Virginia University Institute of Technology</t>
  </si>
  <si>
    <t>West Virginia University at Parkersburg</t>
  </si>
  <si>
    <t>Pierpont Community &amp; Technical College</t>
  </si>
  <si>
    <t>Blue Ridge Community &amp; Technical College</t>
  </si>
  <si>
    <t>Community &amp; Technical College at WVU Tech</t>
  </si>
  <si>
    <t>Eastern West Virginia Community &amp; Technical College</t>
  </si>
  <si>
    <t>Marshall Community &amp; Technical College</t>
  </si>
  <si>
    <t>New River Community &amp; Technical College</t>
  </si>
  <si>
    <t>Potomac State College of West Virginia University</t>
  </si>
  <si>
    <t xml:space="preserve">Southern West Virginia Community &amp; Technical College </t>
  </si>
  <si>
    <t>West Virginia Northern Community College</t>
  </si>
  <si>
    <t>WV State Community &amp; Technical College</t>
  </si>
  <si>
    <t>Persistence Rates = EnrlY2+TransfY2</t>
  </si>
  <si>
    <t xml:space="preserve">Progression Rates = CompY6+EnrlY6+TransfY6 </t>
  </si>
  <si>
    <t xml:space="preserve"> 4y-Adjcohort 06</t>
  </si>
  <si>
    <t>Total  4y-Adjcohort 06</t>
  </si>
  <si>
    <t xml:space="preserve"> 4y-EnrlY2 06</t>
  </si>
  <si>
    <t>Total  4y-EnrlY2 06</t>
  </si>
  <si>
    <t xml:space="preserve"> 4y-TransfY2 06</t>
  </si>
  <si>
    <t>Total  4y-TransfY2 06</t>
  </si>
  <si>
    <t xml:space="preserve"> 4y-OtherY2 06</t>
  </si>
  <si>
    <t>Total  4y-OtherY2 06</t>
  </si>
  <si>
    <t xml:space="preserve"> 4y-CompY6 01</t>
  </si>
  <si>
    <t>Total  4y-CompY6 01</t>
  </si>
  <si>
    <t xml:space="preserve"> 4y-CompY10 97</t>
  </si>
  <si>
    <t>Total  4y-CompY10 97</t>
  </si>
  <si>
    <t xml:space="preserve"> 4y-EnrlY6 01</t>
  </si>
  <si>
    <t>Total  4y-EnrlY6 01</t>
  </si>
  <si>
    <t xml:space="preserve"> 4y-TransfY6 01</t>
  </si>
  <si>
    <t>Total  4y-TransfY6 01</t>
  </si>
  <si>
    <t xml:space="preserve"> 4y-OtherY6 01</t>
  </si>
  <si>
    <t>Total  4y-OtherY6 01</t>
  </si>
  <si>
    <t xml:space="preserve"> 4y-Freshm 06</t>
  </si>
  <si>
    <t>Total  4y-Freshm 06</t>
  </si>
  <si>
    <t>check figs.</t>
  </si>
  <si>
    <t xml:space="preserve"> 2y-Freshm 06</t>
  </si>
  <si>
    <t>Total  2y-Freshm 06</t>
  </si>
  <si>
    <t xml:space="preserve"> 2y-Adjcohort 06</t>
  </si>
  <si>
    <t>Total  2y-Adjcohort 06</t>
  </si>
  <si>
    <t xml:space="preserve"> 2y-EnrlY2 06</t>
  </si>
  <si>
    <t>Total  2y-EnrlY2 06</t>
  </si>
  <si>
    <t xml:space="preserve"> 2y-TransfY2 06</t>
  </si>
  <si>
    <t>Total  2y-TransfY2 06</t>
  </si>
  <si>
    <t xml:space="preserve"> 2y-OtherY2 06</t>
  </si>
  <si>
    <t>Total  2y-OtherY2 06</t>
  </si>
  <si>
    <t xml:space="preserve"> 2y-CompY3 04</t>
  </si>
  <si>
    <t>Total  2y-CompY3 04</t>
  </si>
  <si>
    <t xml:space="preserve"> 2y-EnrlY3 04</t>
  </si>
  <si>
    <t>Total  2y-EnrlY3 04</t>
  </si>
  <si>
    <t xml:space="preserve"> 2y-TransfY3 04</t>
  </si>
  <si>
    <t>Total  2y-TransfY3 04</t>
  </si>
  <si>
    <t xml:space="preserve"> 2y-OtherY3 04</t>
  </si>
  <si>
    <t>Total  2y-OtherY3 04</t>
  </si>
  <si>
    <t>ALL</t>
  </si>
  <si>
    <t xml:space="preserve">Brevard Community College </t>
  </si>
  <si>
    <t xml:space="preserve">Broward Community College </t>
  </si>
  <si>
    <t xml:space="preserve">Central Florida Community College </t>
  </si>
  <si>
    <t xml:space="preserve">Chipola College </t>
  </si>
  <si>
    <t xml:space="preserve">Daytona Beach Community College </t>
  </si>
  <si>
    <t>Florida Community College at Jacksonville</t>
  </si>
  <si>
    <t xml:space="preserve">Florida Keys Community College </t>
  </si>
  <si>
    <t xml:space="preserve">Gulf Coast Community College </t>
  </si>
  <si>
    <t xml:space="preserve">Hillsborough Community College </t>
  </si>
  <si>
    <t xml:space="preserve">Indian River Community College </t>
  </si>
  <si>
    <t xml:space="preserve">Lake City Community College </t>
  </si>
  <si>
    <t xml:space="preserve">Lake-Sumter Community College </t>
  </si>
  <si>
    <t xml:space="preserve">Manatee Community College </t>
  </si>
  <si>
    <t xml:space="preserve">Miami Dade College </t>
  </si>
  <si>
    <t xml:space="preserve">North Florida Community College </t>
  </si>
  <si>
    <t xml:space="preserve">Palm Beach Community College </t>
  </si>
  <si>
    <t xml:space="preserve">Pasco-Hernando Community College </t>
  </si>
  <si>
    <t xml:space="preserve">Pensacola Junior College </t>
  </si>
  <si>
    <t xml:space="preserve">Polk Community College </t>
  </si>
  <si>
    <t xml:space="preserve">St. Johns River Community College </t>
  </si>
  <si>
    <t xml:space="preserve">St. Petersburg College </t>
  </si>
  <si>
    <t xml:space="preserve">Santa Fe Community College </t>
  </si>
  <si>
    <t xml:space="preserve">Seminole Community College </t>
  </si>
  <si>
    <t xml:space="preserve">South Florida Community College </t>
  </si>
  <si>
    <t xml:space="preserve">Tallahassee Community College </t>
  </si>
  <si>
    <t xml:space="preserve">Valencia Community College </t>
  </si>
  <si>
    <t>Albany Technical College</t>
  </si>
  <si>
    <t>Altamaha Technical College</t>
  </si>
  <si>
    <t>Athens Technical College</t>
  </si>
  <si>
    <t>Atlanta Technical College</t>
  </si>
  <si>
    <t>Augusta Technical College</t>
  </si>
  <si>
    <t>Central Georgia Technical College</t>
  </si>
  <si>
    <t>Chattahoochee Technical College</t>
  </si>
  <si>
    <t>Columbus Technical College</t>
  </si>
  <si>
    <t>Coosa Valley Technical College</t>
  </si>
  <si>
    <t>DeKalb Technical College</t>
  </si>
  <si>
    <t>East Central Technical College</t>
  </si>
  <si>
    <t>Griffin Technical College</t>
  </si>
  <si>
    <t>Gwinnett Technical College</t>
  </si>
  <si>
    <t>Heart of Georgia Technical College</t>
  </si>
  <si>
    <t>Lanier Technical College</t>
  </si>
  <si>
    <t>Middle Georgia Technical College</t>
  </si>
  <si>
    <t>Moultrie Technical College</t>
  </si>
  <si>
    <t>North Georgia Technical College</t>
  </si>
  <si>
    <t>North Metro Technical College</t>
  </si>
  <si>
    <t>Northwestern Technical College</t>
  </si>
  <si>
    <t>Ogeechee Technical College</t>
  </si>
  <si>
    <t>Okefenokee Technical College</t>
  </si>
  <si>
    <t>Savannah Technical College</t>
  </si>
  <si>
    <t>Tennessee Technology Center at Hohenwald</t>
  </si>
  <si>
    <t>South Georgia Technical College</t>
  </si>
  <si>
    <t>Southeastern Technical College</t>
  </si>
  <si>
    <t>Southwest Georgia Technical College</t>
  </si>
  <si>
    <t>Valdosta Technical College</t>
  </si>
  <si>
    <t>West Central Technical College</t>
  </si>
  <si>
    <t>West Georgia Technical College</t>
  </si>
  <si>
    <t>Appalachian Technical College</t>
  </si>
  <si>
    <t>Flint River Technical College</t>
  </si>
  <si>
    <t>Sandersville Technical College</t>
  </si>
  <si>
    <t>Swainsboro Technical College</t>
  </si>
  <si>
    <t>University of Maryland College Park</t>
  </si>
  <si>
    <t>University of Maryland, Baltimore County</t>
  </si>
  <si>
    <t xml:space="preserve">Towson University </t>
  </si>
  <si>
    <t xml:space="preserve">Bowie State University </t>
  </si>
  <si>
    <t xml:space="preserve">Frostburg State University </t>
  </si>
  <si>
    <t>Morgan State University</t>
  </si>
  <si>
    <t xml:space="preserve">Salisbury University </t>
  </si>
  <si>
    <t>University of Baltimore</t>
  </si>
  <si>
    <t xml:space="preserve">University of Maryland Eastern Shore </t>
  </si>
  <si>
    <t>Coppin State University</t>
  </si>
  <si>
    <t>Saint Mary's College of Maryland</t>
  </si>
  <si>
    <t xml:space="preserve">Anne Arundel Community College </t>
  </si>
  <si>
    <t>Community College of Baltimore County</t>
  </si>
  <si>
    <t>Montgomery College (all campuses)</t>
  </si>
  <si>
    <t xml:space="preserve">Prince George's Community College </t>
  </si>
  <si>
    <t>Baltimore City Community College</t>
  </si>
  <si>
    <t>College of Southern Maryland</t>
  </si>
  <si>
    <t xml:space="preserve">Frederick Community College </t>
  </si>
  <si>
    <t xml:space="preserve">Harford Community College </t>
  </si>
  <si>
    <t xml:space="preserve">Howard Community College </t>
  </si>
  <si>
    <t>Allegany College of Maryland</t>
  </si>
  <si>
    <t>Carroll Community College</t>
  </si>
  <si>
    <t xml:space="preserve">Cecil Community College </t>
  </si>
  <si>
    <t xml:space="preserve">Chesapeake College </t>
  </si>
  <si>
    <t xml:space="preserve">Garrett College </t>
  </si>
  <si>
    <t xml:space="preserve">Hagerstown Community College </t>
  </si>
  <si>
    <t xml:space="preserve">Wor-Wic Community College </t>
  </si>
  <si>
    <t>Oklahoma State University Main Campus</t>
  </si>
  <si>
    <t>University of Oklahoma Norman Campus</t>
  </si>
  <si>
    <t>University of Central Oklahoma</t>
  </si>
  <si>
    <t>Northeastern State University</t>
  </si>
  <si>
    <t xml:space="preserve">Cameron University </t>
  </si>
  <si>
    <t xml:space="preserve">East Central University </t>
  </si>
  <si>
    <t>Langston University</t>
  </si>
  <si>
    <t xml:space="preserve">Northwestern Oklahoma State University </t>
  </si>
  <si>
    <t xml:space="preserve">Southeastern Oklahoma State University </t>
  </si>
  <si>
    <t>Southwestern Oklahoma State University</t>
  </si>
  <si>
    <t xml:space="preserve">Oklahoma Panhandle State University </t>
  </si>
  <si>
    <t>University of Science and Arts of Oklahoma</t>
  </si>
  <si>
    <t>Rogers State University</t>
  </si>
  <si>
    <t xml:space="preserve">Oklahoma City Community College </t>
  </si>
  <si>
    <t xml:space="preserve">Tulsa Community College </t>
  </si>
  <si>
    <t xml:space="preserve">Northern Oklahoma College </t>
  </si>
  <si>
    <t xml:space="preserve">Oklahoma State University Technical Branch-Okmulgee </t>
  </si>
  <si>
    <t xml:space="preserve">Oklahoma State University-Oklahoma City </t>
  </si>
  <si>
    <t xml:space="preserve">Rose State College </t>
  </si>
  <si>
    <t>Carl Albert State College</t>
  </si>
  <si>
    <t xml:space="preserve">Connors State College </t>
  </si>
  <si>
    <t xml:space="preserve">Eastern Oklahoma State College </t>
  </si>
  <si>
    <t xml:space="preserve">Murray State College </t>
  </si>
  <si>
    <t xml:space="preserve">Northeastern Oklahoma A &amp; M College </t>
  </si>
  <si>
    <t>Redlands Community College</t>
  </si>
  <si>
    <t xml:space="preserve">Seminole State College </t>
  </si>
  <si>
    <t xml:space="preserve">Western Oklahoma State College </t>
  </si>
  <si>
    <t>Clemson University</t>
  </si>
  <si>
    <t>University of South Carolina-Columbia</t>
  </si>
  <si>
    <t>College of Charleston</t>
  </si>
  <si>
    <t xml:space="preserve">Winthrop University </t>
  </si>
  <si>
    <t xml:space="preserve">The Citadel, the Military College of South Carolina </t>
  </si>
  <si>
    <t>Coastal Carolina University</t>
  </si>
  <si>
    <t xml:space="preserve">Francis Marion University </t>
  </si>
  <si>
    <t>Lander University</t>
  </si>
  <si>
    <t xml:space="preserve">South Carolina State University </t>
  </si>
  <si>
    <t>University of South Carolina-Aiken</t>
  </si>
  <si>
    <t>University of South Carolina-Upstate</t>
  </si>
  <si>
    <t>University of South Carolina-Beaufort</t>
  </si>
  <si>
    <t xml:space="preserve">Greenville Technical College </t>
  </si>
  <si>
    <t xml:space="preserve">Midlands Technical College </t>
  </si>
  <si>
    <t xml:space="preserve">Trident Technical College </t>
  </si>
  <si>
    <t xml:space="preserve">Aiken Technical College </t>
  </si>
  <si>
    <t xml:space="preserve">Central Carolina Technical College </t>
  </si>
  <si>
    <t xml:space="preserve">Florence-Darlington Technical College </t>
  </si>
  <si>
    <t xml:space="preserve">Horry-Georgetown Technical College </t>
  </si>
  <si>
    <t xml:space="preserve">Orangeburg-Calhoun Technical College </t>
  </si>
  <si>
    <t xml:space="preserve">Piedmont Technical College </t>
  </si>
  <si>
    <t xml:space="preserve">Spartanburg Technical College </t>
  </si>
  <si>
    <t xml:space="preserve">Tri-County Technical College </t>
  </si>
  <si>
    <t xml:space="preserve">York Technical College </t>
  </si>
  <si>
    <t xml:space="preserve">Denmark Technical College </t>
  </si>
  <si>
    <t xml:space="preserve">Northeastern Technical College </t>
  </si>
  <si>
    <t>Technical College of the Lowcountry</t>
  </si>
  <si>
    <t>University of South Carolina-Lancaster</t>
  </si>
  <si>
    <t>University of South Carolina-Salkehatchie</t>
  </si>
  <si>
    <t>University of South Carolina-Sumter</t>
  </si>
  <si>
    <t>University of South Carolina-Union</t>
  </si>
  <si>
    <t xml:space="preserve">Willamsburg Technical College </t>
  </si>
  <si>
    <t>University of Tennessee, Knoxville</t>
  </si>
  <si>
    <t>University of Memphis</t>
  </si>
  <si>
    <t xml:space="preserve">East Tennessee State University </t>
  </si>
  <si>
    <t xml:space="preserve">Middle Tennessee State University </t>
  </si>
  <si>
    <t xml:space="preserve">Tennessee State University </t>
  </si>
  <si>
    <t>University of Tennessee at Chattanooga</t>
  </si>
  <si>
    <t xml:space="preserve">Austin Peay State University </t>
  </si>
  <si>
    <t xml:space="preserve">Tennessee Technological University </t>
  </si>
  <si>
    <t>University of Tennessee at Martin</t>
  </si>
  <si>
    <t xml:space="preserve">Chattanooga State Technical Community College </t>
  </si>
  <si>
    <t>Pellissippi State Technical Community College</t>
  </si>
  <si>
    <t xml:space="preserve">Southwest Tennessee Community College </t>
  </si>
  <si>
    <t xml:space="preserve">Cleveland State Community College </t>
  </si>
  <si>
    <t xml:space="preserve">Columbia State Community College </t>
  </si>
  <si>
    <t xml:space="preserve">Jackson State Community College </t>
  </si>
  <si>
    <t xml:space="preserve">Motlow State Community College </t>
  </si>
  <si>
    <t>Nashville State Technical Community College</t>
  </si>
  <si>
    <t>Northeast State Technical Community College</t>
  </si>
  <si>
    <t xml:space="preserve">Roane State Community College </t>
  </si>
  <si>
    <t xml:space="preserve">Volunteer State Community College </t>
  </si>
  <si>
    <t xml:space="preserve"> 2y-Adjcohort 01</t>
  </si>
  <si>
    <t>Total  2y-Adjcohort 01</t>
  </si>
  <si>
    <t xml:space="preserve">Walters State Community College </t>
  </si>
  <si>
    <t xml:space="preserve">Dyersburg State Community College </t>
  </si>
  <si>
    <t>Tennessee Technology Center at Athens</t>
  </si>
  <si>
    <t>Tennessee Technology Center at Chattanooga</t>
  </si>
  <si>
    <t>219824B</t>
  </si>
  <si>
    <t>Tennessee Technology Center at Covington</t>
  </si>
  <si>
    <t>Tennessee Technology Center at Crossville</t>
  </si>
  <si>
    <t>Tennessee Technology Center at Crump</t>
  </si>
  <si>
    <t>Tennessee Technology Center at Dickson</t>
  </si>
  <si>
    <t>Tennessee Technology Center at Elizabethton</t>
  </si>
  <si>
    <t>Tennessee Technology Center at Harriman</t>
  </si>
  <si>
    <t>Tennessee Technology Center at Hartsville</t>
  </si>
  <si>
    <t>Tennessee Technology Center at Jacksboro</t>
  </si>
  <si>
    <t>Tennessee Technology Center at Jackson</t>
  </si>
  <si>
    <t>Tennessee Technology Center at Knoxville</t>
  </si>
  <si>
    <t>Tennessee Technology Center at Livingston</t>
  </si>
  <si>
    <t>Tennessee Technology Center at McKenzie</t>
  </si>
  <si>
    <t>Tennessee Technology Center at McMinnville</t>
  </si>
  <si>
    <t>Tennessee Technology Center at Memphis</t>
  </si>
  <si>
    <t>Tennessee Technology Center at Morristown</t>
  </si>
  <si>
    <t>Tennessee Technology Center at Murfreesboro</t>
  </si>
  <si>
    <t>Tennessee Technology Center at Nashville</t>
  </si>
  <si>
    <t>Tennessee Technology Center at Newbern</t>
  </si>
  <si>
    <t>Tennessee Technology Center at Oneida</t>
  </si>
  <si>
    <t>Tennessee Technology Center at Paris</t>
  </si>
  <si>
    <t>Tennessee Technology Center at Pulaski</t>
  </si>
  <si>
    <t>Tennessee Technology Center at Ripley</t>
  </si>
  <si>
    <t>Tennessee Technology Center at Shelbyville</t>
  </si>
  <si>
    <t>Tennessee Technology Center at Whiteville</t>
  </si>
  <si>
    <t xml:space="preserve">Texas A &amp; M University </t>
  </si>
  <si>
    <t xml:space="preserve">Texas Tech University </t>
  </si>
  <si>
    <t>University of Houston</t>
  </si>
  <si>
    <t>University of North Texas</t>
  </si>
  <si>
    <t>University of Texas at Austin</t>
  </si>
  <si>
    <t>Texas Woman's University</t>
  </si>
  <si>
    <t>University of Texas at Arlington</t>
  </si>
  <si>
    <t>University of Texas at Dallas</t>
  </si>
  <si>
    <t>Angelo State University</t>
  </si>
  <si>
    <t>Lamar University</t>
  </si>
  <si>
    <t xml:space="preserve">Midwestern State University  </t>
  </si>
  <si>
    <t>Prairie View A &amp; M University</t>
  </si>
  <si>
    <t xml:space="preserve">Sam Houston State University </t>
  </si>
  <si>
    <t>Stephen F. Austin State University</t>
  </si>
  <si>
    <t xml:space="preserve">Sul Ross State University </t>
  </si>
  <si>
    <t>pivot check</t>
  </si>
  <si>
    <t>old</t>
  </si>
  <si>
    <t>old other</t>
  </si>
  <si>
    <t>old total</t>
  </si>
  <si>
    <t xml:space="preserve">Tarleton State University  </t>
  </si>
  <si>
    <t xml:space="preserve">Texas A &amp; M University-Corpus Christi </t>
  </si>
  <si>
    <t>Texas A &amp; M University-Kingsville</t>
  </si>
  <si>
    <t>Texas A&amp;M University-Commerce</t>
  </si>
  <si>
    <t xml:space="preserve">Texas Southern University </t>
  </si>
  <si>
    <t xml:space="preserve">Texas State University - San Marcos </t>
  </si>
  <si>
    <t xml:space="preserve">University of Houston-Clear Lake </t>
  </si>
  <si>
    <t>University of Texas at El Paso</t>
  </si>
  <si>
    <t>University of Texas at San Antonio</t>
  </si>
  <si>
    <t>University of Texas at Tyler</t>
  </si>
  <si>
    <t>University of Texas-Pan American</t>
  </si>
  <si>
    <t>West Texas A &amp; M University</t>
  </si>
  <si>
    <t>Texas A &amp; M -Texarkana</t>
  </si>
  <si>
    <t>University of Texas at Brownsville</t>
  </si>
  <si>
    <t>University of Texas of the Permian Basin</t>
  </si>
  <si>
    <t>Sul Ross State University-Rio Grande College</t>
  </si>
  <si>
    <t>228501B</t>
  </si>
  <si>
    <t>University of Houston-Downtown</t>
  </si>
  <si>
    <t>University of Houston-Victoria</t>
  </si>
  <si>
    <t>Texas A &amp; M University at Galveston</t>
  </si>
  <si>
    <t xml:space="preserve">Amarillo College </t>
  </si>
  <si>
    <t xml:space="preserve">Austin Community College </t>
  </si>
  <si>
    <t xml:space="preserve">Blinn College </t>
  </si>
  <si>
    <t>Brookhaven College  (DCCCD)</t>
  </si>
  <si>
    <t xml:space="preserve">Central Texas College </t>
  </si>
  <si>
    <t>Collin County Community College District</t>
  </si>
  <si>
    <t xml:space="preserve">Del Mar College </t>
  </si>
  <si>
    <t>Eastfield College  (DCCCD)</t>
  </si>
  <si>
    <t>El Paso County Community College District</t>
  </si>
  <si>
    <t>Houston Community College</t>
  </si>
  <si>
    <t xml:space="preserve">Laredo Community College </t>
  </si>
  <si>
    <t xml:space="preserve">McLennan Community College </t>
  </si>
  <si>
    <t>North Harris Montgomery Community College District</t>
  </si>
  <si>
    <t>North Lake College  (DCCCD)</t>
  </si>
  <si>
    <t>Northwest Vista College (ACCD)</t>
  </si>
  <si>
    <t>Palo Alto College (ACCD)</t>
  </si>
  <si>
    <t>Richland College  (DCCCD)</t>
  </si>
  <si>
    <t>San Antonio College (ACCD)</t>
  </si>
  <si>
    <t>San Jacinto College</t>
  </si>
  <si>
    <t xml:space="preserve">South Plains College </t>
  </si>
  <si>
    <t>South Texas College</t>
  </si>
  <si>
    <t>St. Philip's College  (ACCD)</t>
  </si>
  <si>
    <t>Tarrant County College</t>
  </si>
  <si>
    <t xml:space="preserve">Texas Southmost College </t>
  </si>
  <si>
    <t xml:space="preserve">Tyler Junior College </t>
  </si>
  <si>
    <t xml:space="preserve">Alvin Community College </t>
  </si>
  <si>
    <t xml:space="preserve">Angelina College </t>
  </si>
  <si>
    <t xml:space="preserve">Brazosport College </t>
  </si>
  <si>
    <t>Cedar Valley College (DCCCD)</t>
  </si>
  <si>
    <t xml:space="preserve">Cisco Junior College </t>
  </si>
  <si>
    <t>Coastal Bend College</t>
  </si>
  <si>
    <t>College of the Mainland</t>
  </si>
  <si>
    <t xml:space="preserve">Grayson County College </t>
  </si>
  <si>
    <t>Hill College</t>
  </si>
  <si>
    <t>Howard College (HCJCD)</t>
  </si>
  <si>
    <t xml:space="preserve">Kilgore College </t>
  </si>
  <si>
    <t>Lamar Institute of Technology</t>
  </si>
  <si>
    <t>Lamar State College-Port Arthur</t>
  </si>
  <si>
    <t xml:space="preserve">Lee College </t>
  </si>
  <si>
    <t xml:space="preserve">Midland College </t>
  </si>
  <si>
    <t>Mountain View College (DCCCD)</t>
  </si>
  <si>
    <t xml:space="preserve">Navarro College </t>
  </si>
  <si>
    <t>North Central Texas Community College</t>
  </si>
  <si>
    <t xml:space="preserve">Odessa College </t>
  </si>
  <si>
    <t>Paris Junior College</t>
  </si>
  <si>
    <t xml:space="preserve">Southwest Texas Junior College </t>
  </si>
  <si>
    <t xml:space="preserve">Temple College </t>
  </si>
  <si>
    <t xml:space="preserve">Texarkana College </t>
  </si>
  <si>
    <t xml:space="preserve">Texas State Technical College-Harlingen </t>
  </si>
  <si>
    <t>Texas State Technical College-Waco</t>
  </si>
  <si>
    <t>Trinity Valley Community College</t>
  </si>
  <si>
    <t xml:space="preserve">Vernon College </t>
  </si>
  <si>
    <t xml:space="preserve">Victoria College </t>
  </si>
  <si>
    <t xml:space="preserve">Weatherford College </t>
  </si>
  <si>
    <t xml:space="preserve">Wharton County Junior College </t>
  </si>
  <si>
    <t xml:space="preserve">Clarendon College </t>
  </si>
  <si>
    <t xml:space="preserve">Frank Phillips College </t>
  </si>
  <si>
    <t xml:space="preserve">Galveston College </t>
  </si>
  <si>
    <t>Lamar State College-Orange</t>
  </si>
  <si>
    <t xml:space="preserve">Northeast Texas Community College </t>
  </si>
  <si>
    <t>Panola College</t>
  </si>
  <si>
    <t xml:space="preserve">Ranger College </t>
  </si>
  <si>
    <t>Southwest Collegiate Institute for the Deaf (HCJCD)</t>
  </si>
  <si>
    <t>Texas State Technical College-Marshall</t>
  </si>
  <si>
    <t>Texas State Technical College-West Texas</t>
  </si>
  <si>
    <t xml:space="preserve">Western Texas College </t>
  </si>
  <si>
    <t>4y-Adjcohort 99</t>
  </si>
  <si>
    <t>4y-Adjcohort 04</t>
  </si>
  <si>
    <t>2y-Adjcohort 04</t>
  </si>
  <si>
    <t>4y-Freshm 04</t>
  </si>
  <si>
    <t>4y-Cohort 99</t>
  </si>
  <si>
    <t>4y-Cohort 04</t>
  </si>
  <si>
    <t>4y-Excluded 99</t>
  </si>
  <si>
    <t>4y-Excluded 04</t>
  </si>
  <si>
    <t>2y-Freshm 04</t>
  </si>
  <si>
    <t>Rates</t>
  </si>
  <si>
    <t>Numbers</t>
  </si>
  <si>
    <t>4y-Excluded 96</t>
  </si>
  <si>
    <t>4y-Excluded 97</t>
  </si>
  <si>
    <t>4y-Excluded 98</t>
  </si>
  <si>
    <t xml:space="preserve">Edison State College </t>
  </si>
  <si>
    <t>4y-Excluded 00</t>
  </si>
  <si>
    <t>4y-Excluded 01</t>
  </si>
  <si>
    <t>4y-Excluded 02</t>
  </si>
  <si>
    <t>4y-Excluded 03</t>
  </si>
  <si>
    <t>2y-Freshm 02</t>
  </si>
  <si>
    <t>2y-Freshm 03</t>
  </si>
  <si>
    <t>2y-Cohort 00</t>
  </si>
  <si>
    <t>2y-Cohort 01</t>
  </si>
  <si>
    <t>2y-Cohort 02</t>
  </si>
  <si>
    <t>2y-Cohort 03</t>
  </si>
  <si>
    <t>2y-Excluded 00</t>
  </si>
  <si>
    <t>2y-Excluded 01</t>
  </si>
  <si>
    <t>2y-Excluded 02</t>
  </si>
  <si>
    <t>2y-Excluded 03</t>
  </si>
  <si>
    <t>2y-Adjcohort 00</t>
  </si>
  <si>
    <t>2y-Adjcohort 01</t>
  </si>
  <si>
    <t>2y-Adjcohort 02</t>
  </si>
  <si>
    <t>2y-Adjcohort 03</t>
  </si>
  <si>
    <t xml:space="preserve"> 4y-Adjcohort 97</t>
  </si>
  <si>
    <t xml:space="preserve"> 4y-CompY6 00</t>
  </si>
  <si>
    <t>Total  4y-CompY6 00</t>
  </si>
  <si>
    <t xml:space="preserve"> 4y-CompY10 96</t>
  </si>
  <si>
    <t>Total  4y-CompY10 96</t>
  </si>
  <si>
    <t xml:space="preserve"> 4y-EnrlY6 00</t>
  </si>
  <si>
    <t>Total  4y-EnrlY6 00</t>
  </si>
  <si>
    <t xml:space="preserve"> 4y-TransfY6 00</t>
  </si>
  <si>
    <t>Total  4y-TransfY6 00</t>
  </si>
  <si>
    <t xml:space="preserve"> 4y-OtherY6 00</t>
  </si>
  <si>
    <t>Total  4y-OtherY6 00</t>
  </si>
  <si>
    <t>Total  4y-Adjcohort 97</t>
  </si>
  <si>
    <t>OK</t>
  </si>
  <si>
    <r>
      <t>Alabama</t>
    </r>
    <r>
      <rPr>
        <vertAlign val="superscript"/>
        <sz val="9"/>
        <rFont val="Arial"/>
        <family val="2"/>
      </rPr>
      <t>2</t>
    </r>
  </si>
  <si>
    <r>
      <t xml:space="preserve">2 </t>
    </r>
    <r>
      <rPr>
        <sz val="8"/>
        <rFont val="Arial"/>
        <family val="2"/>
      </rPr>
      <t>The Four-Year 6 institution in Alabama is an upper-division university that has no first-time freshmen.</t>
    </r>
  </si>
  <si>
    <r>
      <t>Alabama</t>
    </r>
    <r>
      <rPr>
        <vertAlign val="superscript"/>
        <sz val="9"/>
        <rFont val="Arial"/>
        <family val="2"/>
      </rPr>
      <t>3</t>
    </r>
  </si>
  <si>
    <r>
      <t xml:space="preserve">3 </t>
    </r>
    <r>
      <rPr>
        <sz val="8"/>
        <rFont val="Arial"/>
        <family val="2"/>
      </rPr>
      <t>The Four-Year 6 institution in Alabama is an upper-division university that has no first-time freshmen.</t>
    </r>
  </si>
  <si>
    <t>Table xx</t>
  </si>
  <si>
    <t>"—" indicates data not available.</t>
  </si>
  <si>
    <t>— indicates data not available.</t>
  </si>
  <si>
    <t>Table XX</t>
  </si>
  <si>
    <t>Table XY</t>
  </si>
  <si>
    <t>Three-Year Graduation Rates,</t>
  </si>
  <si>
    <t>Table XZ</t>
  </si>
  <si>
    <t>VA</t>
  </si>
  <si>
    <t>FL</t>
  </si>
  <si>
    <t>Two-Year Total</t>
  </si>
  <si>
    <t>Technical</t>
  </si>
  <si>
    <t xml:space="preserve"> 2y-Freshm 03</t>
  </si>
  <si>
    <t>Total  2y-Freshm 03</t>
  </si>
  <si>
    <t xml:space="preserve"> 2y-Adjcohort 00</t>
  </si>
  <si>
    <t>Total  2y-Adjcohort 00</t>
  </si>
  <si>
    <t xml:space="preserve"> 2y-Adjcohort 03</t>
  </si>
  <si>
    <t>Total  2y-Adjcohort 03</t>
  </si>
  <si>
    <r>
      <t xml:space="preserve">1 </t>
    </r>
    <r>
      <rPr>
        <sz val="8"/>
        <rFont val="Arial"/>
        <family val="2"/>
      </rPr>
      <t>The SREB first year persistence rate includes those still enrolled and who transferred from the cohort by the subsequent fall terms. Members of the initial cohort who are deceased, totally and permanently disabled, left school to serve in the armed forces or the federal foreign aid service such as the Peace Corps, or who left school to serve on an official church mission are subtracted from the cohort before percentages are calculated.</t>
    </r>
  </si>
  <si>
    <t xml:space="preserve"> 4y-Adjcohort 96</t>
  </si>
  <si>
    <t>Total  4y-Adjcohort 96</t>
  </si>
  <si>
    <t xml:space="preserve"> 4y-Adjcohort 00</t>
  </si>
  <si>
    <t>Total  4y-Adjcohort 00</t>
  </si>
  <si>
    <t xml:space="preserve"> 4y-Adjcohort 01</t>
  </si>
  <si>
    <t>Total  4y-Adjcohort 01</t>
  </si>
  <si>
    <t>old still enrolled</t>
  </si>
  <si>
    <t>old transfers</t>
  </si>
  <si>
    <t>old persistence rate</t>
  </si>
  <si>
    <t>points change</t>
  </si>
  <si>
    <t>old completers</t>
  </si>
  <si>
    <t>old progression rate</t>
  </si>
  <si>
    <t>Percent Transfers</t>
  </si>
  <si>
    <t xml:space="preserve"> </t>
  </si>
  <si>
    <t>Institution</t>
  </si>
  <si>
    <t>Category</t>
  </si>
  <si>
    <t>State</t>
  </si>
  <si>
    <t>A.  Four-Year Colleges / Universities</t>
  </si>
  <si>
    <t>Percent Still Enrolled at Institution of Initial Enrollment</t>
  </si>
  <si>
    <t>Percent Completing a Bachelor's at Institution of Initial Enrollment</t>
  </si>
  <si>
    <t>IPEDS ID#</t>
  </si>
  <si>
    <t>SREB states</t>
  </si>
  <si>
    <t>Alabama</t>
  </si>
  <si>
    <t>Arkansas</t>
  </si>
  <si>
    <t>Florida</t>
  </si>
  <si>
    <t>Georgia</t>
  </si>
  <si>
    <t>Kentucky</t>
  </si>
  <si>
    <t>Louisiana</t>
  </si>
  <si>
    <t>Maryland</t>
  </si>
  <si>
    <t>Mississippi</t>
  </si>
  <si>
    <t>North Carolina</t>
  </si>
  <si>
    <t>Oklahoma</t>
  </si>
  <si>
    <t>South Carolina</t>
  </si>
  <si>
    <t>Tennessee</t>
  </si>
  <si>
    <t>Texas</t>
  </si>
  <si>
    <t>Virginia</t>
  </si>
  <si>
    <t>West Virginia</t>
  </si>
  <si>
    <t>Delaware</t>
  </si>
  <si>
    <t>All Other</t>
  </si>
  <si>
    <t>Total</t>
  </si>
  <si>
    <t>Table 40</t>
  </si>
  <si>
    <t>Table 41</t>
  </si>
  <si>
    <t>Table 43</t>
  </si>
  <si>
    <t>Student First Year Persistence Rate</t>
  </si>
  <si>
    <t>Table 42</t>
  </si>
  <si>
    <r>
      <t>1</t>
    </r>
    <r>
      <rPr>
        <sz val="8"/>
        <rFont val="Arial"/>
        <family val="2"/>
      </rPr>
      <t>The SREB 10-year graduation rate includes those members of the cohort who completed bachelor's degrees within 10 years. Members of the initial cohort who are deceased, totally and permanently disabled, left school to serve in the armed forces or the federal foreign aid service such as the Peace Corps, or who left school to serve on an official church mission are subtracted from the cohort before percentages are calculated. Members of the initial cohort who completed only an award below the baccalaureate level and those who completed a bachelor's but not within 10 years are not counted in the columns shown.</t>
    </r>
  </si>
  <si>
    <r>
      <t>1</t>
    </r>
    <r>
      <rPr>
        <sz val="8"/>
        <rFont val="Arial"/>
        <family val="2"/>
      </rPr>
      <t>The SREB 6-year graduation rate includes those members of the cohort who completed a degree or certificate within 6 years. Members of the initial cohort who are deceased, totally and permanently disabled, left school to serve in the armed forces or the federal foreign aid service such as the Peace Corps, or who left school to serve on an official church mission are subtracted from the cohort before percentages are calculated. Members of the initial cohort who completed only an award below the baccalaureate level and those who completed a degree or certificate but not within 6 years are not counted in the columns shown.</t>
    </r>
  </si>
  <si>
    <t>Student Progression Rates,</t>
  </si>
  <si>
    <t>First Year Student Persistence Rates,</t>
  </si>
  <si>
    <t>WV</t>
  </si>
  <si>
    <t xml:space="preserve">     </t>
  </si>
  <si>
    <t xml:space="preserve">      </t>
  </si>
  <si>
    <t>TX</t>
  </si>
  <si>
    <t>Category2</t>
  </si>
  <si>
    <t>Four-Year Total</t>
  </si>
  <si>
    <t>SC</t>
  </si>
  <si>
    <t>b. Cohort of full-time, first-time degree/certificate-seeking undergraduates from...</t>
  </si>
  <si>
    <t>Percent Completing a Degree/ Certificate at Institution of Initial Enrollment</t>
  </si>
  <si>
    <r>
      <t>Full-Time, First-Time, Degree or Certificate Seeking Undergraduates,</t>
    </r>
    <r>
      <rPr>
        <b/>
        <vertAlign val="superscript"/>
        <sz val="12"/>
        <rFont val="Arial"/>
        <family val="2"/>
      </rPr>
      <t>1</t>
    </r>
  </si>
  <si>
    <t>4 year persistence to second year?</t>
  </si>
  <si>
    <t>2 year persistence to second year?</t>
  </si>
  <si>
    <t>4-year 10-year progression?</t>
  </si>
  <si>
    <t>4-year 6-year progression?</t>
  </si>
  <si>
    <t>ds</t>
  </si>
  <si>
    <t>ci</t>
  </si>
  <si>
    <t xml:space="preserve"> 2y-CompY6 01</t>
  </si>
  <si>
    <t>Total  2y-CompY6 01</t>
  </si>
  <si>
    <t>bo</t>
  </si>
  <si>
    <t>s</t>
  </si>
  <si>
    <t>explanation</t>
  </si>
  <si>
    <t>a. Enrolled at the same institution during subsequent fall from…</t>
  </si>
  <si>
    <t>"NA" indicates not applicable because only one sector reported completers.</t>
  </si>
  <si>
    <t>B.2. Persistence to Year 2</t>
  </si>
  <si>
    <t>b. Cohort of full-time, first-time bachelor's seeking undergraduates, Fall…</t>
  </si>
  <si>
    <t>c. Allowable exclusions from the…</t>
  </si>
  <si>
    <t>a. Enrolled at the same institution during subsequent Fall from the…</t>
  </si>
  <si>
    <t>b. Documented transfer-out student by fall of Year 2 from the…</t>
  </si>
  <si>
    <t>a. Completers of bachelor's or equivalent within 150% of normal time from the…</t>
  </si>
  <si>
    <t>b. Completers of bachelor's or equivalent by end of Year 10 from the…</t>
  </si>
  <si>
    <t>c. Still enrolled at the same institution by fall term after August of Year 6 from the..</t>
  </si>
  <si>
    <t>d. Transfer-out students within 150% of normal time from…</t>
  </si>
  <si>
    <t>c. Allowable exclusions from…</t>
  </si>
  <si>
    <t>b. Documented transfer-out students by fall of Year 2 from ...</t>
  </si>
  <si>
    <t>b. Completers of less than baccalaureate awards by end of Year 6 from…</t>
  </si>
  <si>
    <t>tests</t>
  </si>
  <si>
    <t>2006 Cohort</t>
  </si>
  <si>
    <t>AL</t>
  </si>
  <si>
    <t xml:space="preserve">Auburn University  </t>
  </si>
  <si>
    <t xml:space="preserve">University of Alabama </t>
  </si>
  <si>
    <t>University of Alabama at Birmingham</t>
  </si>
  <si>
    <t>University of Alabama in Huntsville</t>
  </si>
  <si>
    <t>Alabama Agricultural &amp; Mechanical University</t>
  </si>
  <si>
    <t xml:space="preserve">Jacksonville State University </t>
  </si>
  <si>
    <t>Troy University</t>
  </si>
  <si>
    <t>University of South Alabama</t>
  </si>
  <si>
    <t xml:space="preserve">Alabama State University </t>
  </si>
  <si>
    <t>Auburn University at Montgomery</t>
  </si>
  <si>
    <t>University of North Alabama</t>
  </si>
  <si>
    <t>University of Montevallo</t>
  </si>
  <si>
    <t>University of West Alabama</t>
  </si>
  <si>
    <t>Jefferson State Community College</t>
  </si>
  <si>
    <t xml:space="preserve">John C. Calhoun State Community College </t>
  </si>
  <si>
    <t>Bevill State Community College</t>
  </si>
  <si>
    <t>Bishop State Community College</t>
  </si>
  <si>
    <t>Gadsden State Community College</t>
  </si>
  <si>
    <t>George C. Wallace State Community College - Dothan</t>
  </si>
  <si>
    <t>James H. Faulkner State Community College</t>
  </si>
  <si>
    <t xml:space="preserve">Lawson State Community College </t>
  </si>
  <si>
    <t>Northwest-Shoals Community College</t>
  </si>
  <si>
    <t>Shelton State Community College</t>
  </si>
  <si>
    <t>Southern Union State Community College</t>
  </si>
  <si>
    <t>Wallace Community College - Hanceville</t>
  </si>
  <si>
    <t>Alabama Southern Community College</t>
  </si>
  <si>
    <t>Central Alabama Community College</t>
  </si>
  <si>
    <t xml:space="preserve">Chattahoochee Valley State Community College </t>
  </si>
  <si>
    <t xml:space="preserve">Enterprise-Ozark Community College </t>
  </si>
  <si>
    <t>George Corley Wallace State Community College - Selma</t>
  </si>
  <si>
    <t>Jefferson Davis Community College</t>
  </si>
  <si>
    <t xml:space="preserve">Lurleen B. Wallace Community College </t>
  </si>
  <si>
    <t xml:space="preserve">Northeast Alabama State Community College </t>
  </si>
  <si>
    <t xml:space="preserve">Snead State Community College </t>
  </si>
  <si>
    <t xml:space="preserve">Trenholm State Technical College </t>
  </si>
  <si>
    <t xml:space="preserve">J.F. Drake State Technical College </t>
  </si>
  <si>
    <t xml:space="preserve">J.F. Ingram State Technical College </t>
  </si>
  <si>
    <t xml:space="preserve">Reid State Technical College </t>
  </si>
  <si>
    <t>Marion Military Institute</t>
  </si>
  <si>
    <t>DE</t>
  </si>
  <si>
    <t>University of Delaware</t>
  </si>
  <si>
    <t>Delaware State University</t>
  </si>
  <si>
    <t>Delaware Technical and Community College--Owens</t>
  </si>
  <si>
    <t>Delaware Technical and Community College--Stanton-Wilmington</t>
  </si>
  <si>
    <t>Delaware Technical and Community College--Terry</t>
  </si>
  <si>
    <t>KY</t>
  </si>
  <si>
    <t>University of Kentucky</t>
  </si>
  <si>
    <t>University of Louisville</t>
  </si>
  <si>
    <t xml:space="preserve">Eastern Kentucky University </t>
  </si>
  <si>
    <t xml:space="preserve">Murray State University </t>
  </si>
  <si>
    <t xml:space="preserve">Western Kentucky University </t>
  </si>
  <si>
    <t xml:space="preserve">Morehead State University </t>
  </si>
  <si>
    <t xml:space="preserve">Northern Kentucky University </t>
  </si>
  <si>
    <t xml:space="preserve">Kentucky State University </t>
  </si>
  <si>
    <t>Bluegrass Community and Technical College</t>
  </si>
  <si>
    <t xml:space="preserve">Jefferson Community and Technical College </t>
  </si>
  <si>
    <t>Ashland Community and Technical College</t>
  </si>
  <si>
    <t xml:space="preserve">Big Sandy Community and Technical College </t>
  </si>
  <si>
    <t xml:space="preserve">Elizabethtown Community and Technical College </t>
  </si>
  <si>
    <t>Hazard Community and Technical College</t>
  </si>
  <si>
    <t>Madisonville Community College</t>
  </si>
  <si>
    <t xml:space="preserve">Owensboro Community and Technical College </t>
  </si>
  <si>
    <t xml:space="preserve">Somerset Community and Technical College </t>
  </si>
  <si>
    <t>Southeast Kentucky Community and Technical College</t>
  </si>
  <si>
    <t>West Kentucky Community and Technical College</t>
  </si>
  <si>
    <t xml:space="preserve">Henderson Community College </t>
  </si>
  <si>
    <t xml:space="preserve">Hopkinsville Community College </t>
  </si>
  <si>
    <t xml:space="preserve">Maysville Community and Technical College </t>
  </si>
  <si>
    <t>Gateway Community and Technical College</t>
  </si>
  <si>
    <t>Bowling Green Technical College</t>
  </si>
  <si>
    <t>LA</t>
  </si>
  <si>
    <t>Louisiana State University and A &amp; M College</t>
  </si>
  <si>
    <t xml:space="preserve">Louisiana Tech University </t>
  </si>
  <si>
    <t>University of Louisiana at Lafayette</t>
  </si>
  <si>
    <t>University of New Orleans</t>
  </si>
  <si>
    <t xml:space="preserve">Southeastern Louisiana University </t>
  </si>
  <si>
    <t xml:space="preserve">Southern University and A&amp;M College at Baton Rouge </t>
  </si>
  <si>
    <t>University of Louisiana at Monroe</t>
  </si>
  <si>
    <t>Grambling State University</t>
  </si>
  <si>
    <t>Louisiana State University in Shreveport</t>
  </si>
  <si>
    <t>McNeese State University</t>
  </si>
  <si>
    <t xml:space="preserve">Nicholls State University </t>
  </si>
  <si>
    <t>Northwestern State University</t>
  </si>
  <si>
    <t>Southern University at New Orleans</t>
  </si>
  <si>
    <t>Louisiana State University at Alexandria</t>
  </si>
  <si>
    <t xml:space="preserve">Delgado Community College </t>
  </si>
  <si>
    <t>Baton Rouge Community College</t>
  </si>
  <si>
    <t>Bossier Parish Community College</t>
  </si>
  <si>
    <t>Louisiana State University at Eunice</t>
  </si>
  <si>
    <t>Louisiana Delta Community College</t>
  </si>
  <si>
    <t>Nunez Community College</t>
  </si>
  <si>
    <t>River Parishes Community College</t>
  </si>
  <si>
    <t>South Louisiana Community College</t>
  </si>
  <si>
    <t>Southern University in Shreveport</t>
  </si>
  <si>
    <t>Sowela Technical Community College</t>
  </si>
  <si>
    <t>L.E. Fletcher Technical Community College</t>
  </si>
  <si>
    <t>Louisiana Technical College-Acadian Campus</t>
  </si>
  <si>
    <t>Louisiana Technical College-Alexandria Campus</t>
  </si>
  <si>
    <t>Louisiana Technical College-Ascension Campus</t>
  </si>
  <si>
    <t>Louisiana Technical College-Avoyelles Campus</t>
  </si>
  <si>
    <t>Louisiana Technical College-Bastrop Campus</t>
  </si>
  <si>
    <t>Louisiana Technical College-Baton Rouge Campus</t>
  </si>
  <si>
    <t>Louisiana Technical College-Charles B. Coreil Campus</t>
  </si>
  <si>
    <t>Louisiana Technical College-Delta/Ouachita Campus</t>
  </si>
  <si>
    <t>Louisiana Technical College-Evangeline Campus</t>
  </si>
  <si>
    <t>Louisiana Technical College-Florida Parishes Campus</t>
  </si>
  <si>
    <t>Louisiana Technical College-Folkes Campus</t>
  </si>
  <si>
    <t>Louisiana Technical College-Gulf Area Campus</t>
  </si>
  <si>
    <t>Louisiana Technical College-Hammond Area Campus</t>
  </si>
  <si>
    <t>Louisiana Technical College-Huey P. Long Campus</t>
  </si>
  <si>
    <t>Louisiana Technical College-Jefferson Campus</t>
  </si>
  <si>
    <t>Louisiana Technical College-Jumonville Memorial Campus</t>
  </si>
  <si>
    <t>Louisiana Technical College-Lafayette Campus</t>
  </si>
  <si>
    <t>Louisiana Technical College-Lafourche Campus</t>
  </si>
  <si>
    <t>Louisiana Technical College-Lamar Salter Campus</t>
  </si>
  <si>
    <t>Louisiana Technical College-Mansfield Campus</t>
  </si>
  <si>
    <t>Louisiana Technical College-Morgan Smith Campus</t>
  </si>
  <si>
    <t>Louisiana Technical College-Nachitoches Campus</t>
  </si>
  <si>
    <t>Louisiana Technical College-North Central Campus</t>
  </si>
  <si>
    <t>Louisiana Technical College-Northeast Louisiana Campus</t>
  </si>
  <si>
    <t>Louisiana Technical College-Northwest Louisiana Campus</t>
  </si>
  <si>
    <t>Louisiana Technical College-Oakdale Campus</t>
  </si>
  <si>
    <t>Louisiana Technical College-River Parishes Campus</t>
  </si>
  <si>
    <t>Louisiana Technical College-Ruston Campus</t>
  </si>
  <si>
    <t>Louisiana Technical College-Sabine Valley Campus</t>
  </si>
  <si>
    <t>Louisiana Technical College-Shelby M. Jackson Campus</t>
  </si>
  <si>
    <t>Louisiana Technical College-Shreveport/Bossier Campus</t>
  </si>
  <si>
    <t>Louisiana Technical College-Sidney N. Collier Campus</t>
  </si>
  <si>
    <t>Louisiana Technical College-Slidell Campus</t>
  </si>
  <si>
    <t>Louisiana Technical College-Sullivan Campus</t>
  </si>
  <si>
    <t>Louisiana Technical College-T.H. Harris Campus</t>
  </si>
  <si>
    <t>Louisiana Technical College-Tallulah Campus</t>
  </si>
  <si>
    <t>Louisiana Technical College-Teche Area Campus</t>
  </si>
  <si>
    <t>Louisiana Technical College-West Jefferson Campus</t>
  </si>
  <si>
    <t>Louisiana Technical College-Westside Campus</t>
  </si>
  <si>
    <t>Louisiana Technical College-Young Memorial Campus</t>
  </si>
  <si>
    <t>MS</t>
  </si>
  <si>
    <t>Mississippi State University</t>
  </si>
  <si>
    <t>University of Southern Mississippi</t>
  </si>
  <si>
    <t xml:space="preserve">Jackson State University </t>
  </si>
  <si>
    <t>University of Mississippi</t>
  </si>
  <si>
    <t>Alcorn State University</t>
  </si>
  <si>
    <t>Delta State University</t>
  </si>
  <si>
    <t>Mississippi University for Women</t>
  </si>
  <si>
    <t>Mississippi Valley State University</t>
  </si>
  <si>
    <t xml:space="preserve">Hinds Community College </t>
  </si>
  <si>
    <t xml:space="preserve">Mississippi Gulf Coast Community College </t>
  </si>
  <si>
    <t xml:space="preserve">Northwest Mississippi Community College </t>
  </si>
  <si>
    <t xml:space="preserve">Copiah-Lincoln Community College </t>
  </si>
  <si>
    <t xml:space="preserve">East Central Community College </t>
  </si>
  <si>
    <t xml:space="preserve">East Mississippi Community College </t>
  </si>
  <si>
    <t xml:space="preserve">Holmes Community College </t>
  </si>
  <si>
    <t xml:space="preserve">Itawamba Community College </t>
  </si>
  <si>
    <t xml:space="preserve">Jones County Junior College </t>
  </si>
  <si>
    <t xml:space="preserve">Meridian Community College </t>
  </si>
  <si>
    <t xml:space="preserve">Mississippi Delta Community College </t>
  </si>
  <si>
    <t xml:space="preserve">Northeast Mississippi Community College </t>
  </si>
  <si>
    <t xml:space="preserve">Pearl River Community College </t>
  </si>
  <si>
    <t xml:space="preserve">Coahoma Community College </t>
  </si>
  <si>
    <t>Southwest Mississippi Community College</t>
  </si>
  <si>
    <t>Asheville-Buncombe Technical Community College</t>
  </si>
  <si>
    <t>Cape Fear Community College</t>
  </si>
  <si>
    <t>Catawba Valley Community College</t>
  </si>
  <si>
    <t>Central Carolina Commuity College</t>
  </si>
  <si>
    <t xml:space="preserve">Central Piedmont Community College </t>
  </si>
  <si>
    <t>Durham Technical Community College</t>
  </si>
  <si>
    <t>Fayetteville Technical Community College</t>
  </si>
  <si>
    <t>Forsyth Technical Community College</t>
  </si>
  <si>
    <t>Guilford Technical Community College</t>
  </si>
  <si>
    <t>Pitt Community College</t>
  </si>
  <si>
    <t>Rowan-Cabarrus Community College</t>
  </si>
  <si>
    <t>Wake Technical Community College</t>
  </si>
  <si>
    <t>Alamance Community College</t>
  </si>
  <si>
    <t>Blue Ridge Community College</t>
  </si>
  <si>
    <t>Caldwell Community College &amp; Technical Institute</t>
  </si>
  <si>
    <t>Cleveland Community College</t>
  </si>
  <si>
    <t xml:space="preserve">Coastal Carolina Community College </t>
  </si>
  <si>
    <t>College of the Albemarle</t>
  </si>
  <si>
    <t xml:space="preserve">Craven Community College </t>
  </si>
  <si>
    <t xml:space="preserve">Davidson County Community College </t>
  </si>
  <si>
    <t>Edgecombe Community College</t>
  </si>
  <si>
    <t xml:space="preserve">Gaston College </t>
  </si>
  <si>
    <t>Haywood Community College</t>
  </si>
  <si>
    <t xml:space="preserve">Isothermal Community College </t>
  </si>
  <si>
    <t>Johnston Community College</t>
  </si>
  <si>
    <t xml:space="preserve">Lenoir Community College </t>
  </si>
  <si>
    <t>Mayland Community College</t>
  </si>
  <si>
    <t xml:space="preserve">Mitchell Community College </t>
  </si>
  <si>
    <t>Nash Community College</t>
  </si>
  <si>
    <t>Piedmont Community College</t>
  </si>
  <si>
    <t>Randolph Community College</t>
  </si>
  <si>
    <t>Richmond Community College</t>
  </si>
  <si>
    <t>Robeson Community College</t>
  </si>
  <si>
    <t xml:space="preserve">Rockingham Community College </t>
  </si>
  <si>
    <t xml:space="preserve">Sandhills Community College </t>
  </si>
  <si>
    <t>South Piedmont Community College</t>
  </si>
  <si>
    <t xml:space="preserve">Southeastern Community College </t>
  </si>
  <si>
    <t xml:space="preserve">Southwestern Community College </t>
  </si>
  <si>
    <t>Stanly Community College</t>
  </si>
  <si>
    <t xml:space="preserve">Surry Community College </t>
  </si>
  <si>
    <t xml:space="preserve">Vance-Granville Community College </t>
  </si>
  <si>
    <t>Wayne Community College</t>
  </si>
  <si>
    <t xml:space="preserve">Western Piedmont Community College </t>
  </si>
  <si>
    <t xml:space="preserve">Wilkes Community College </t>
  </si>
  <si>
    <t>Wilson Technical Community College</t>
  </si>
  <si>
    <t xml:space="preserve">Beaufort County Community College </t>
  </si>
  <si>
    <t>Bladen Community College</t>
  </si>
  <si>
    <t>Brunswick Community College</t>
  </si>
  <si>
    <t>Carteret Community College</t>
  </si>
  <si>
    <t xml:space="preserve">Halifax Community College </t>
  </si>
  <si>
    <t>James Sprunt Community College</t>
  </si>
  <si>
    <t xml:space="preserve">Martin Community College </t>
  </si>
  <si>
    <t>McDowell Technical Community College</t>
  </si>
  <si>
    <t>Montgomery Community College</t>
  </si>
  <si>
    <t>Pamlico Community College</t>
  </si>
  <si>
    <t>Roanoke-Chowan Community College</t>
  </si>
  <si>
    <t>Sampson Community College</t>
  </si>
  <si>
    <t xml:space="preserve">Tri-County Community College </t>
  </si>
  <si>
    <t xml:space="preserve"> 2y-Freshm 02</t>
  </si>
  <si>
    <t>Total  2y-Freshm 02</t>
  </si>
  <si>
    <t>Progression Rates = CompY3+EnrlY3+TransfY3</t>
  </si>
  <si>
    <t xml:space="preserve"> 4y-Freshm 07</t>
  </si>
  <si>
    <t>Total  4y-Freshm 07</t>
  </si>
  <si>
    <t xml:space="preserve"> 4y-Adjcohort 98</t>
  </si>
  <si>
    <t>Total  4y-Adjcohort 98</t>
  </si>
  <si>
    <t xml:space="preserve"> 4y-Adjcohort 99</t>
  </si>
  <si>
    <t>Total  4y-Adjcohort 99</t>
  </si>
  <si>
    <t xml:space="preserve"> 4y-Adjcohort 02</t>
  </si>
  <si>
    <t>Total  4y-Adjcohort 02</t>
  </si>
  <si>
    <t xml:space="preserve"> 4y-Adjcohort 03</t>
  </si>
  <si>
    <t>Total  4y-Adjcohort 03</t>
  </si>
  <si>
    <t xml:space="preserve"> 4y-Adjcohort 04</t>
  </si>
  <si>
    <t>Total  4y-Adjcohort 04</t>
  </si>
  <si>
    <t xml:space="preserve"> 4y-Adjcohort 07</t>
  </si>
  <si>
    <t>Total  4y-Adjcohort 07</t>
  </si>
  <si>
    <t xml:space="preserve"> 4y-EnrlY2 07</t>
  </si>
  <si>
    <t>Total  4y-EnrlY2 07</t>
  </si>
  <si>
    <t xml:space="preserve"> 4y-TransfY2 07</t>
  </si>
  <si>
    <t>Total  4y-TransfY2 07</t>
  </si>
  <si>
    <t xml:space="preserve"> 4y-OtherY2 07</t>
  </si>
  <si>
    <t>Total  4y-OtherY2 07</t>
  </si>
  <si>
    <t xml:space="preserve"> 4y-CompY6 02</t>
  </si>
  <si>
    <t>Total  4y-CompY6 02</t>
  </si>
  <si>
    <t xml:space="preserve"> 4y-EnrlY6 02</t>
  </si>
  <si>
    <t>Total  4y-EnrlY6 02</t>
  </si>
  <si>
    <t xml:space="preserve"> 4y-TransfY6 02</t>
  </si>
  <si>
    <t>Total  4y-TransfY6 02</t>
  </si>
  <si>
    <t xml:space="preserve"> 4y-OtherY6 02</t>
  </si>
  <si>
    <t>Total  4y-OtherY6 02</t>
  </si>
  <si>
    <t xml:space="preserve"> 4y-CompY10 98</t>
  </si>
  <si>
    <t>Total  4y-CompY10 98</t>
  </si>
  <si>
    <t xml:space="preserve"> 4y-Freshm 02</t>
  </si>
  <si>
    <t>Total  4y-Freshm 02</t>
  </si>
  <si>
    <t xml:space="preserve"> 4y-Freshm 03</t>
  </si>
  <si>
    <t>Total  4y-Freshm 03</t>
  </si>
  <si>
    <t xml:space="preserve"> 4y-Freshm 04</t>
  </si>
  <si>
    <t>Total  4y-Freshm 04</t>
  </si>
  <si>
    <t>Northwest Florida State College</t>
  </si>
  <si>
    <t>North Carolina A&amp;T State University</t>
  </si>
  <si>
    <t>El Centro College  (DCCCD)</t>
  </si>
  <si>
    <t>All Public Four-Year, 2007 Cohort</t>
  </si>
  <si>
    <t>Public Four-Year 1, 2007 Cohort</t>
  </si>
  <si>
    <t>Public Four-Year 2, 2007 Cohort</t>
  </si>
  <si>
    <t>Public Four-Year 3, 2007 Cohort</t>
  </si>
  <si>
    <t>Public Four-Year 4, 2007 Cohort</t>
  </si>
  <si>
    <t>Public Four-Year 5, 2007 Cohort</t>
  </si>
  <si>
    <t>Public Four-Year 6, 2007 Cohort</t>
  </si>
  <si>
    <t>All Public Two-Year, 2007 Cohort</t>
  </si>
  <si>
    <t>Public Two-Year with Bachelor's, 2007 Cohort</t>
  </si>
  <si>
    <t>Public Two-Year 1, 2007 Cohort</t>
  </si>
  <si>
    <t>Public Two-Year 2, 2007 Cohort</t>
  </si>
  <si>
    <t>Public Two-Year 3, 2007 Cohort</t>
  </si>
  <si>
    <t>Public Technical Institutes or Colleges, 2007 Cohort</t>
  </si>
  <si>
    <t>Public Technical Institute or College 1, 2007 Cohort</t>
  </si>
  <si>
    <t>Public Technical Institute or College 2, 2007 Cohort</t>
  </si>
  <si>
    <t>July 2009</t>
  </si>
  <si>
    <t>All Public Four-Year Colleges and Universities, 2002 Cohort</t>
  </si>
  <si>
    <t>Public Four-Year 1, 2002 Cohort</t>
  </si>
  <si>
    <t>Public Four-Year 2, 2002 Cohort</t>
  </si>
  <si>
    <t>Public Four-Year 3, 2002 Cohort</t>
  </si>
  <si>
    <t>Public Four-Year 4, 2002 Cohort</t>
  </si>
  <si>
    <t>Public Four-Year 5, 2002 Cohort</t>
  </si>
  <si>
    <t>Public Four-Year 6, 2002 Cohort</t>
  </si>
  <si>
    <t>All Public Two-Year, 2005 Cohort</t>
  </si>
  <si>
    <t>Public Two-Year with Bachelor's, 2005 Cohort</t>
  </si>
  <si>
    <t>Public Two-Year 1, 2005 Cohort</t>
  </si>
  <si>
    <t>Public Two-Year 2, 2005 Cohort</t>
  </si>
  <si>
    <t>Public Two-Year 3, 2005 Cohort</t>
  </si>
  <si>
    <t>Public Technical Institutes or Colleges, 2005 Cohort</t>
  </si>
  <si>
    <t>Public Technical Institute or College 1, 2005 Cohort</t>
  </si>
  <si>
    <t>Public Technical Institute or College 2, 2005 Cohort</t>
  </si>
  <si>
    <t>Public Two-Year Colleges, 2005 Cohort</t>
  </si>
  <si>
    <t>Public Technical Schools or Colleges, 2005 Cohort</t>
  </si>
  <si>
    <t>Public Two-Year Colleges, 2002 Cohort</t>
  </si>
  <si>
    <t>Public Four-Year Colleges and Universities, 2002 Cohort</t>
  </si>
  <si>
    <t>Public Four-Year Colleges and Universities, 1998 Cohort</t>
  </si>
  <si>
    <t>4y-Freshm 06</t>
  </si>
  <si>
    <t>4y-Cohort 06</t>
  </si>
  <si>
    <t>4y-Excluded 06</t>
  </si>
  <si>
    <t>4y-Adjcohort 06</t>
  </si>
  <si>
    <t>4y-EnrlY2 06</t>
  </si>
  <si>
    <t>4y-TransfY2 06</t>
  </si>
  <si>
    <t>4y-OtherY2 06</t>
  </si>
  <si>
    <t>4y-CompY6 01</t>
  </si>
  <si>
    <t>4y-CompY10 97</t>
  </si>
  <si>
    <t>4y-EnrlY6 01</t>
  </si>
  <si>
    <t>4y-TransfY6 01</t>
  </si>
  <si>
    <t>4y-OtherY6 01</t>
  </si>
  <si>
    <t>2y-Freshm 06</t>
  </si>
  <si>
    <t>2y-Cohort 06</t>
  </si>
  <si>
    <t>2y-Excluded 06</t>
  </si>
  <si>
    <t>2y-Adjcohort 06</t>
  </si>
  <si>
    <t>2y-EnrlY2 06</t>
  </si>
  <si>
    <t>2y-TransfY2 06</t>
  </si>
  <si>
    <t>2y-OtherY2 06</t>
  </si>
  <si>
    <t>2y-CompY3 04</t>
  </si>
  <si>
    <t>2y-CompY6 01</t>
  </si>
  <si>
    <t>2y-EnrlY3 04</t>
  </si>
  <si>
    <t>2y-TransfY3 04</t>
  </si>
  <si>
    <t>2y-OtherY3 04</t>
  </si>
  <si>
    <t>B.  Two-Year Colleges and Technical Institutes or Colleges</t>
  </si>
  <si>
    <t>A.3. Progression</t>
  </si>
  <si>
    <t>2001 Cohort</t>
  </si>
  <si>
    <t>Prior Year</t>
  </si>
  <si>
    <t>Points Change</t>
  </si>
  <si>
    <t>Table 21</t>
  </si>
  <si>
    <t>Table 28</t>
  </si>
  <si>
    <t>Data</t>
  </si>
  <si>
    <t>All</t>
  </si>
  <si>
    <t>Ten-Year Graduation Rates,</t>
  </si>
  <si>
    <t>2y-Cohort 04</t>
  </si>
  <si>
    <t>2y-Excluded 04</t>
  </si>
  <si>
    <t xml:space="preserve"> 2y-Freshm 04</t>
  </si>
  <si>
    <t>Total  2y-Freshm 04</t>
  </si>
  <si>
    <t xml:space="preserve"> 2y-Adjcohort 04</t>
  </si>
  <si>
    <t>Total  2y-Adjcohort 04</t>
  </si>
  <si>
    <t>with Bach- 
elor's</t>
  </si>
  <si>
    <r>
      <t>Full-Time, First-Time, Bachelor's Seeking Undergraduates</t>
    </r>
    <r>
      <rPr>
        <b/>
        <vertAlign val="superscript"/>
        <sz val="12"/>
        <rFont val="Arial"/>
        <family val="2"/>
      </rPr>
      <t>1</t>
    </r>
  </si>
  <si>
    <t>Six-Year Graduation Rates,</t>
  </si>
  <si>
    <r>
      <t>Full-Time, First-Time, Degree or Certificate Seeking Undergraduates</t>
    </r>
    <r>
      <rPr>
        <b/>
        <vertAlign val="superscript"/>
        <sz val="12"/>
        <rFont val="Arial"/>
        <family val="2"/>
      </rPr>
      <t>1</t>
    </r>
  </si>
  <si>
    <t>Two-Year</t>
  </si>
  <si>
    <t>Four-Year</t>
  </si>
  <si>
    <t>GA</t>
  </si>
  <si>
    <t>Table 19</t>
  </si>
  <si>
    <t>TN</t>
  </si>
  <si>
    <t>1. Cohort Definition</t>
  </si>
  <si>
    <t>B.3. Progression</t>
  </si>
  <si>
    <t>c. Still enrolled at the same institution fall term after 150% of normal time from…</t>
  </si>
  <si>
    <t>d. Documented transfer-out students within 150% of normal time from…</t>
  </si>
  <si>
    <t>1996 Cohort</t>
  </si>
  <si>
    <t>2000 Cohort</t>
  </si>
  <si>
    <t>1997 Cohort</t>
  </si>
  <si>
    <t>1998 Cohort</t>
  </si>
  <si>
    <t>1999 Cohort</t>
  </si>
  <si>
    <t>Table 20</t>
  </si>
  <si>
    <t>Table 22</t>
  </si>
  <si>
    <t>Table 17</t>
  </si>
  <si>
    <t>Table 23</t>
  </si>
  <si>
    <t>Table 24</t>
  </si>
  <si>
    <t>Table 25</t>
  </si>
  <si>
    <t>Table 26</t>
  </si>
  <si>
    <t>Table 27</t>
  </si>
  <si>
    <t>MD</t>
  </si>
  <si>
    <t>Table 13</t>
  </si>
  <si>
    <t>Table 14</t>
  </si>
  <si>
    <t>Table 15</t>
  </si>
  <si>
    <t>Table 16</t>
  </si>
  <si>
    <t>Table 18</t>
  </si>
  <si>
    <t>AR</t>
  </si>
  <si>
    <t>2002 Cohort</t>
  </si>
  <si>
    <t>2003 Cohort</t>
  </si>
  <si>
    <t>NC</t>
  </si>
  <si>
    <r>
      <t>Full-Time, First-Time, Bachelor's Seeking Undergraduates,</t>
    </r>
    <r>
      <rPr>
        <b/>
        <vertAlign val="superscript"/>
        <sz val="12"/>
        <rFont val="Arial"/>
        <family val="2"/>
      </rPr>
      <t>1</t>
    </r>
  </si>
  <si>
    <t>Table 29</t>
  </si>
  <si>
    <t>Table 30</t>
  </si>
  <si>
    <t>Table 31</t>
  </si>
  <si>
    <t>Table 32</t>
  </si>
  <si>
    <t>Table 33</t>
  </si>
  <si>
    <t>Table 34</t>
  </si>
  <si>
    <t>Table 35</t>
  </si>
  <si>
    <t>Table 36</t>
  </si>
  <si>
    <t>Table 37</t>
  </si>
  <si>
    <t>Table 38</t>
  </si>
  <si>
    <t>Table 39</t>
  </si>
  <si>
    <r>
      <t>Student Progression Rate</t>
    </r>
    <r>
      <rPr>
        <b/>
        <vertAlign val="superscript"/>
        <sz val="8"/>
        <rFont val="Arial"/>
        <family val="2"/>
      </rPr>
      <t>2</t>
    </r>
  </si>
  <si>
    <r>
      <t>2</t>
    </r>
    <r>
      <rPr>
        <sz val="8"/>
        <rFont val="Arial"/>
        <family val="2"/>
      </rPr>
      <t>Within 150 percent of normal time.</t>
    </r>
  </si>
  <si>
    <r>
      <t>1</t>
    </r>
    <r>
      <rPr>
        <sz val="8"/>
        <rFont val="Arial"/>
        <family val="2"/>
      </rPr>
      <t xml:space="preserve"> The SREB student progression rate includes completers, those still enrolled and transfers from the cohort within 150 percent of normal time. Members of the initial cohort who are deceased, totally and permanently disabled, left school to serve in the armed forces or the federal foreign aid service such as the Peace Corps, or who left school to serve on an official church mission are subtracted from the cohort before percentages are calculated. Members of the initial cohort who completed only an award below the baccalaureate level and those who completed a bachelor's but not within 150 percent of normal time are not counted in the columns shown.</t>
    </r>
  </si>
  <si>
    <t>A.2. Persistence to Year 2</t>
  </si>
  <si>
    <t>4y-Adjcohort 96</t>
  </si>
  <si>
    <t>4y-Adjcohort 97</t>
  </si>
  <si>
    <t>4y-Adjcohort 98</t>
  </si>
  <si>
    <t>4y-Adjcohort 00</t>
  </si>
  <si>
    <t>4y-Adjcohort 01</t>
  </si>
  <si>
    <t>4y-Adjcohort 02</t>
  </si>
  <si>
    <t>4y-Adjcohort 03</t>
  </si>
  <si>
    <t>4y-Freshm 02</t>
  </si>
  <si>
    <t>4y-Freshm 03</t>
  </si>
  <si>
    <t>4y-Cohort 96</t>
  </si>
  <si>
    <t>4y-Cohort 97</t>
  </si>
  <si>
    <t>4y-Cohort 98</t>
  </si>
  <si>
    <t>4y-Cohort 00</t>
  </si>
  <si>
    <t>4y-Cohort 01</t>
  </si>
  <si>
    <t>4y-Cohort 02</t>
  </si>
  <si>
    <t>4y-Cohort 03</t>
  </si>
  <si>
    <t>2004 Cohort</t>
  </si>
  <si>
    <t xml:space="preserve"> 2y-CompY3 03</t>
  </si>
  <si>
    <t>Total  2y-CompY3 03</t>
  </si>
  <si>
    <t xml:space="preserve"> 2y-CompY6 00</t>
  </si>
  <si>
    <t>Total  2y-CompY6 00</t>
  </si>
  <si>
    <t xml:space="preserve"> 2y-EnrlY3 03</t>
  </si>
  <si>
    <t>Total  2y-EnrlY3 03</t>
  </si>
  <si>
    <t xml:space="preserve"> 2y-TransfY3 03</t>
  </si>
  <si>
    <t>Total  2y-TransfY3 03</t>
  </si>
  <si>
    <t xml:space="preserve"> 2y-OtherY3 03</t>
  </si>
  <si>
    <t>Total  2y-OtherY3 03</t>
  </si>
  <si>
    <t>2005 Cohort</t>
  </si>
  <si>
    <t>4y-Freshm 05</t>
  </si>
  <si>
    <t>4y-Cohort 05</t>
  </si>
  <si>
    <t>4y-Excluded 05</t>
  </si>
  <si>
    <t>4y-Adjcohort 05</t>
  </si>
  <si>
    <t>4y-EnrlY2 05</t>
  </si>
  <si>
    <t>4y-TransfY2 05</t>
  </si>
  <si>
    <t>University of Arkansas at Fort Smith</t>
  </si>
  <si>
    <t>Texas A&amp;M International University</t>
  </si>
  <si>
    <t>Northeast Lakeview College (ACCD)</t>
  </si>
  <si>
    <t>Fairmont State University</t>
  </si>
  <si>
    <t>4y-OtherY2 05</t>
  </si>
  <si>
    <t>4y-CompY6 00</t>
  </si>
  <si>
    <t>4y-CompY10 96</t>
  </si>
  <si>
    <t>4y-EnrlY6 00</t>
  </si>
  <si>
    <t>4y-TransfY6 00</t>
  </si>
  <si>
    <t>4y-OtherY6 00</t>
  </si>
  <si>
    <t>2y-Freshm 05</t>
  </si>
  <si>
    <t>2y-Cohort 05</t>
  </si>
  <si>
    <t>2y-Excluded 05</t>
  </si>
  <si>
    <t>2y-Adjcohort 05</t>
  </si>
  <si>
    <t>2y-EnrlY2 05</t>
  </si>
  <si>
    <t>2y-TransfY2 05</t>
  </si>
  <si>
    <t>2y-OtherY2 05</t>
  </si>
  <si>
    <t>2y-CompY3 03</t>
  </si>
  <si>
    <t>2y-CompY6 00</t>
  </si>
  <si>
    <t>2y-EnrlY3 03</t>
  </si>
  <si>
    <t>2y-TransfY3 03</t>
  </si>
  <si>
    <t>2y-OtherY3 03</t>
  </si>
  <si>
    <t>4-year 150% progression?</t>
  </si>
  <si>
    <t>2-year 150% progression?</t>
  </si>
  <si>
    <t xml:space="preserve"> 4y-Freshm 05</t>
  </si>
  <si>
    <t>Total  4y-Freshm 05</t>
  </si>
  <si>
    <t xml:space="preserve"> 4y-Adjcohort 05</t>
  </si>
  <si>
    <t>Total  4y-Adjcohort 05</t>
  </si>
  <si>
    <t xml:space="preserve"> 4y-EnrlY2 05</t>
  </si>
  <si>
    <t>Total  4y-EnrlY2 05</t>
  </si>
  <si>
    <t xml:space="preserve"> 4y-TransfY2 05</t>
  </si>
  <si>
    <t>Total  4y-TransfY2 05</t>
  </si>
  <si>
    <t xml:space="preserve"> 4y-OtherY2 05</t>
  </si>
  <si>
    <t>Total  4y-OtherY2 05</t>
  </si>
  <si>
    <t xml:space="preserve"> 2y-Freshm 05</t>
  </si>
  <si>
    <t>Total  2y-Freshm 05</t>
  </si>
  <si>
    <t xml:space="preserve"> 2y-Adjcohort 05</t>
  </si>
  <si>
    <t>Total  2y-Adjcohort 05</t>
  </si>
  <si>
    <t xml:space="preserve"> 2y-EnrlY2 05</t>
  </si>
  <si>
    <t>Total  2y-EnrlY2 05</t>
  </si>
  <si>
    <t xml:space="preserve"> 2y-TransfY2 05</t>
  </si>
  <si>
    <t>Total  2y-TransfY2 05</t>
  </si>
  <si>
    <t xml:space="preserve"> 2y-OtherY2 05</t>
  </si>
  <si>
    <t>Total  2y-OtherY2 05</t>
  </si>
  <si>
    <t>"—" indicates not reported.</t>
  </si>
  <si>
    <t>a. Completers of less than baccalaureate awards within 150% of normal time from …</t>
  </si>
  <si>
    <t xml:space="preserve">North Carolina State University </t>
  </si>
  <si>
    <t xml:space="preserve">University of North Carolina at Chapel Hill </t>
  </si>
  <si>
    <t>University of North Carolina at Charlotte</t>
  </si>
  <si>
    <t>University of North Carolina at Greensboro</t>
  </si>
  <si>
    <t xml:space="preserve">Appalachian State University </t>
  </si>
  <si>
    <t xml:space="preserve">East Carolina University </t>
  </si>
  <si>
    <t xml:space="preserve">North Carolina Central University </t>
  </si>
  <si>
    <t>University of North Carolina at Wilmington</t>
  </si>
  <si>
    <t xml:space="preserve">Western Carolina University </t>
  </si>
  <si>
    <t xml:space="preserve">Fayetteville State University </t>
  </si>
  <si>
    <t>University of North Carolina at Pembroke</t>
  </si>
  <si>
    <t xml:space="preserve">Winston-Salem State University </t>
  </si>
  <si>
    <t xml:space="preserve">Elizabeth City State University </t>
  </si>
  <si>
    <t>University of North Carolina at Asheville</t>
  </si>
  <si>
    <t>University of Virginia</t>
  </si>
  <si>
    <t xml:space="preserve">Virginia Tech </t>
  </si>
  <si>
    <t>College of William &amp; Mary</t>
  </si>
  <si>
    <t xml:space="preserve">George Mason University </t>
  </si>
  <si>
    <t xml:space="preserve">Old Dominion University </t>
  </si>
  <si>
    <t xml:space="preserve">Virginia Commonwealth University  </t>
  </si>
  <si>
    <t xml:space="preserve">James Madison University  </t>
  </si>
  <si>
    <t>A change of more than a 10% change up or 5% down will trigger a red warning.</t>
  </si>
  <si>
    <r>
      <t>Key to color-codes in previous years' data fields:</t>
    </r>
    <r>
      <rPr>
        <sz val="10"/>
        <rFont val="Arial"/>
        <family val="2"/>
      </rPr>
      <t xml:space="preserve"> 
</t>
    </r>
    <r>
      <rPr>
        <sz val="10"/>
        <color indexed="17"/>
        <rFont val="Arial"/>
        <family val="2"/>
      </rPr>
      <t xml:space="preserve">Green </t>
    </r>
    <r>
      <rPr>
        <sz val="10"/>
        <rFont val="Arial"/>
        <family val="2"/>
      </rPr>
      <t xml:space="preserve">= questionable or obviously missing; 
</t>
    </r>
    <r>
      <rPr>
        <sz val="10"/>
        <color indexed="51"/>
        <rFont val="Arial"/>
        <family val="2"/>
      </rPr>
      <t xml:space="preserve">Gold </t>
    </r>
    <r>
      <rPr>
        <sz val="10"/>
        <rFont val="Arial"/>
        <family val="2"/>
      </rPr>
      <t xml:space="preserve">= questionable but verified; 
</t>
    </r>
    <r>
      <rPr>
        <sz val="10"/>
        <color indexed="15"/>
        <rFont val="Arial"/>
        <family val="2"/>
      </rPr>
      <t xml:space="preserve">Turquoise </t>
    </r>
    <r>
      <rPr>
        <sz val="10"/>
        <rFont val="Arial"/>
        <family val="2"/>
      </rPr>
      <t>= questionable but can't be fixed</t>
    </r>
  </si>
  <si>
    <r>
      <t>Revised Data Element</t>
    </r>
    <r>
      <rPr>
        <sz val="10"/>
        <rFont val="Arial"/>
        <family val="2"/>
      </rPr>
      <t xml:space="preserve">
a. </t>
    </r>
    <r>
      <rPr>
        <strike/>
        <sz val="10"/>
        <rFont val="Arial"/>
        <family val="2"/>
      </rPr>
      <t xml:space="preserve">Total first-time degree-seeking freshmen fall…
</t>
    </r>
    <r>
      <rPr>
        <sz val="10"/>
        <rFont val="Arial"/>
        <family val="2"/>
      </rPr>
      <t xml:space="preserve">Total entering students at the undergraduate level... 
(equivalent to IPEDS EF data element UGENTERN)
</t>
    </r>
    <r>
      <rPr>
        <sz val="10"/>
        <color indexed="10"/>
        <rFont val="Arial"/>
        <family val="2"/>
      </rPr>
      <t>[please enter the two most recent years and as many prior years as possible]</t>
    </r>
  </si>
  <si>
    <r>
      <t>d. Adjusted Cohort</t>
    </r>
    <r>
      <rPr>
        <sz val="10"/>
        <color indexed="10"/>
        <rFont val="Arial"/>
        <family val="2"/>
      </rPr>
      <t xml:space="preserve"> </t>
    </r>
    <r>
      <rPr>
        <sz val="10"/>
        <color indexed="12"/>
        <rFont val="Arial"/>
        <family val="2"/>
      </rPr>
      <t>(calculated)</t>
    </r>
  </si>
  <si>
    <r>
      <t>c. All other students not enrolled by fall of Year 2 from the…</t>
    </r>
    <r>
      <rPr>
        <sz val="10"/>
        <color indexed="12"/>
        <rFont val="Arial"/>
        <family val="2"/>
      </rPr>
      <t xml:space="preserve"> (calculated)</t>
    </r>
  </si>
  <si>
    <r>
      <t xml:space="preserve">e. All other students not enrolled from… </t>
    </r>
    <r>
      <rPr>
        <sz val="10"/>
        <color indexed="12"/>
        <rFont val="Arial"/>
        <family val="2"/>
      </rPr>
      <t>(calculated)</t>
    </r>
  </si>
  <si>
    <r>
      <t xml:space="preserve">d. Adjusted Cohort </t>
    </r>
    <r>
      <rPr>
        <sz val="10"/>
        <color indexed="12"/>
        <rFont val="Arial"/>
        <family val="2"/>
      </rPr>
      <t>(calculated)</t>
    </r>
  </si>
  <si>
    <r>
      <t xml:space="preserve">c. All other students not enrolled by fall of Year 2 from… </t>
    </r>
    <r>
      <rPr>
        <sz val="10"/>
        <color indexed="12"/>
        <rFont val="Arial"/>
        <family val="2"/>
      </rPr>
      <t>(calculated)</t>
    </r>
  </si>
  <si>
    <t>2007 Cohort</t>
  </si>
  <si>
    <t>4y-Freshm 07</t>
  </si>
  <si>
    <t>4y-Cohort 07</t>
  </si>
  <si>
    <t>4y-Excluded 07</t>
  </si>
  <si>
    <t>4y-Adjcohort 07</t>
  </si>
  <si>
    <t>4y-EnrlY2 07</t>
  </si>
  <si>
    <t>4y-TransfY2 07</t>
  </si>
  <si>
    <t>4y-OtherY2 07</t>
  </si>
  <si>
    <t>4y-CompY6 02</t>
  </si>
  <si>
    <t>4y-CompY10 98</t>
  </si>
  <si>
    <t>4y-EnrlY6 02</t>
  </si>
  <si>
    <t>4y-TransfY6 02</t>
  </si>
  <si>
    <t>4y-OtherY6 02</t>
  </si>
  <si>
    <t>2y-Freshm 07</t>
  </si>
  <si>
    <t>2y-Cohort 07</t>
  </si>
  <si>
    <t>2y-Excluded 07</t>
  </si>
  <si>
    <t>2y-Adjcohort 07</t>
  </si>
  <si>
    <t>2y-EnrlY2 07</t>
  </si>
  <si>
    <t>2y-TransfY2 07</t>
  </si>
  <si>
    <t>2y-OtherY2 07</t>
  </si>
  <si>
    <t>2y-CompY3 05</t>
  </si>
  <si>
    <t>2y-CompY6 02</t>
  </si>
  <si>
    <t>2y-EnrlY3 05</t>
  </si>
  <si>
    <t>2y-TransfY3 05</t>
  </si>
  <si>
    <t>2y-OtherY3 05</t>
  </si>
  <si>
    <t>TESTS HIDDEN</t>
  </si>
  <si>
    <t>4 year 2007 cohort?</t>
  </si>
  <si>
    <t>4 year 2002 cohort?</t>
  </si>
  <si>
    <t>4 year 1998 cohort?</t>
  </si>
  <si>
    <t>2 year 2007 cohort?</t>
  </si>
  <si>
    <t>2 year 2005 cohort?</t>
  </si>
  <si>
    <t>2 year 2002 cohort?</t>
  </si>
  <si>
    <t>West Liberty University</t>
  </si>
  <si>
    <t xml:space="preserve"> 2y-Freshm 07</t>
  </si>
  <si>
    <t>Total  2y-Freshm 07</t>
  </si>
  <si>
    <t xml:space="preserve"> 2y-Adjcohort 02</t>
  </si>
  <si>
    <t>Total  2y-Adjcohort 02</t>
  </si>
  <si>
    <t xml:space="preserve"> 2y-Adjcohort 07</t>
  </si>
  <si>
    <t>Total  2y-Adjcohort 07</t>
  </si>
  <si>
    <t xml:space="preserve"> 2y-EnrlY2 07</t>
  </si>
  <si>
    <t>Total  2y-EnrlY2 07</t>
  </si>
  <si>
    <t xml:space="preserve"> 2y-TransfY2 07</t>
  </si>
  <si>
    <t>Total  2y-TransfY2 07</t>
  </si>
  <si>
    <t xml:space="preserve"> 2y-OtherY2 07</t>
  </si>
  <si>
    <t>Total  2y-OtherY2 07</t>
  </si>
  <si>
    <t xml:space="preserve"> 2y-CompY3 05</t>
  </si>
  <si>
    <t>Total  2y-CompY3 05</t>
  </si>
  <si>
    <t xml:space="preserve"> 2y-EnrlY3 05</t>
  </si>
  <si>
    <t>Total  2y-EnrlY3 05</t>
  </si>
  <si>
    <t xml:space="preserve"> 2y-TransfY3 05</t>
  </si>
  <si>
    <t>Total  2y-TransfY3 05</t>
  </si>
  <si>
    <t xml:space="preserve"> 2y-OtherY3 05</t>
  </si>
  <si>
    <t>Total  2y-OtherY3 05</t>
  </si>
  <si>
    <t xml:space="preserve"> 2y-CompY6 02</t>
  </si>
  <si>
    <t>Total  2y-CompY6 02</t>
  </si>
  <si>
    <t>Radford University</t>
  </si>
  <si>
    <t>Christopher Newport University</t>
  </si>
  <si>
    <t xml:space="preserve">Norfolk State University </t>
  </si>
  <si>
    <t xml:space="preserve">Virginia State University </t>
  </si>
  <si>
    <t xml:space="preserve">Longwood University </t>
  </si>
  <si>
    <t xml:space="preserve">University of Mary Washington </t>
  </si>
  <si>
    <t xml:space="preserve">University of Virginia's College at Wise </t>
  </si>
  <si>
    <t>J.S. Reynolds Community College</t>
  </si>
  <si>
    <t xml:space="preserve">Northern Virginia Community College </t>
  </si>
  <si>
    <t xml:space="preserve">Thomas Nelson Community College </t>
  </si>
  <si>
    <t xml:space="preserve">Tidewater Community College </t>
  </si>
  <si>
    <t xml:space="preserve">Blue Ridge Community College </t>
  </si>
  <si>
    <t xml:space="preserve">Central Virginia Community College </t>
  </si>
  <si>
    <t xml:space="preserve">Danville Community College </t>
  </si>
  <si>
    <t>Germanna Community College</t>
  </si>
  <si>
    <t>John Tyler Community College</t>
  </si>
  <si>
    <t xml:space="preserve">Lord Fairfax Community College  </t>
  </si>
  <si>
    <t xml:space="preserve">New River Community College </t>
  </si>
  <si>
    <t xml:space="preserve">Patrick Henry Community College </t>
  </si>
  <si>
    <t xml:space="preserve">Piedmont Virginia Community College </t>
  </si>
  <si>
    <t xml:space="preserve">Southside Virginia Community College  </t>
  </si>
  <si>
    <t xml:space="preserve">Southwest Virginia Community College </t>
  </si>
  <si>
    <t xml:space="preserve">Virginia Western Community College </t>
  </si>
  <si>
    <t xml:space="preserve">D.S. Lancaster Community College </t>
  </si>
  <si>
    <t xml:space="preserve">Eastern Shore Community College  </t>
  </si>
  <si>
    <t>Mountain Empire Community College</t>
  </si>
  <si>
    <t xml:space="preserve">Paul D. Camp Community College  </t>
  </si>
  <si>
    <t xml:space="preserve">Rappahannock Community College  </t>
  </si>
  <si>
    <t xml:space="preserve">Richard Bland College </t>
  </si>
  <si>
    <t xml:space="preserve">Virginia Highlands Community College </t>
  </si>
  <si>
    <t xml:space="preserve">Wytheville Community College </t>
  </si>
  <si>
    <t>University of Arkansas, Fayetteville</t>
  </si>
  <si>
    <t>Arkansas State University</t>
  </si>
  <si>
    <t>University of Arkansas at Little Rock</t>
  </si>
  <si>
    <t xml:space="preserve">University of Central Arkansas </t>
  </si>
  <si>
    <t>Arkansas Tech University</t>
  </si>
  <si>
    <t>Henderson State University</t>
  </si>
  <si>
    <t>Southern Arkansas University</t>
  </si>
  <si>
    <t>University of Arkansas at Monticello</t>
  </si>
  <si>
    <t>University of Arkansas at Pine Bluff</t>
  </si>
  <si>
    <t>Pulaski Technical College</t>
  </si>
  <si>
    <t>Arkansas State University-Beebe</t>
  </si>
  <si>
    <t xml:space="preserve">Northwest Arkansas Community College </t>
  </si>
  <si>
    <t>Arkansas Northeastern College</t>
  </si>
  <si>
    <t>Arkansas State University Mountain Home</t>
  </si>
  <si>
    <t>Arkansas State University-Newport</t>
  </si>
  <si>
    <t>Black River Technical College</t>
  </si>
  <si>
    <t>Cossatot Community College of the University of Arkansas</t>
  </si>
  <si>
    <t xml:space="preserve">East Arkansas Community College </t>
  </si>
  <si>
    <t xml:space="preserve">Mid-South Community College </t>
  </si>
  <si>
    <t>National Park Community College</t>
  </si>
  <si>
    <t>North Arkansas College</t>
  </si>
  <si>
    <t xml:space="preserve">Ouachita Technical College </t>
  </si>
  <si>
    <t xml:space="preserve">Georgia State University </t>
  </si>
  <si>
    <t>University of Georgia</t>
  </si>
  <si>
    <t>Georgia Institute of Technology</t>
  </si>
  <si>
    <t>Georgia Southern University</t>
  </si>
  <si>
    <t>University of West Georgia</t>
  </si>
  <si>
    <t xml:space="preserve">Valdosta State University </t>
  </si>
  <si>
    <t xml:space="preserve">Albany State University </t>
  </si>
  <si>
    <t>Armstrong Atlantic State University</t>
  </si>
  <si>
    <t>Columbus State University</t>
  </si>
  <si>
    <t>Georgia College and State University</t>
  </si>
  <si>
    <t>Kennesaw State University</t>
  </si>
  <si>
    <t>Augusta State University</t>
  </si>
  <si>
    <t>Fort Valley State University</t>
  </si>
  <si>
    <t>Georgia Southwestern State University</t>
  </si>
  <si>
    <t>North Georgia College and State University</t>
  </si>
  <si>
    <t>Savannah State University</t>
  </si>
  <si>
    <t>Clayton State University</t>
  </si>
  <si>
    <t>Georgia Gwinnett College</t>
  </si>
  <si>
    <t xml:space="preserve">Macon State College </t>
  </si>
  <si>
    <t xml:space="preserve">Dalton State College </t>
  </si>
  <si>
    <t xml:space="preserve">Georgia Perimeter College </t>
  </si>
  <si>
    <t xml:space="preserve">Abraham Baldwin Agricultural College </t>
  </si>
  <si>
    <t xml:space="preserve">College of Coastal Georgia </t>
  </si>
  <si>
    <t xml:space="preserve">Darton College </t>
  </si>
  <si>
    <t xml:space="preserve">Gainesville State College </t>
  </si>
  <si>
    <t xml:space="preserve">Georgia Highlands College </t>
  </si>
  <si>
    <t xml:space="preserve">Gordon College </t>
  </si>
  <si>
    <t xml:space="preserve">Middle Georgia College </t>
  </si>
  <si>
    <t>Atlanta Metropolitan College</t>
  </si>
  <si>
    <t xml:space="preserve">Bainbridge College </t>
  </si>
  <si>
    <t>East Georgia College</t>
  </si>
  <si>
    <t xml:space="preserve">South Georgia College </t>
  </si>
  <si>
    <t xml:space="preserve">Waycross College </t>
  </si>
  <si>
    <t>cell size too small to report - OK</t>
  </si>
  <si>
    <t>missing 02 cohort progression</t>
  </si>
  <si>
    <t>missing 05 cohort progression</t>
  </si>
  <si>
    <t>NA</t>
  </si>
  <si>
    <t>missing cohort info</t>
  </si>
  <si>
    <t>Tech Total</t>
  </si>
  <si>
    <t>Please provide when possible.</t>
  </si>
  <si>
    <t>please provide when possible</t>
  </si>
  <si>
    <t>Sub-Total</t>
  </si>
  <si>
    <t>a=663+353</t>
  </si>
  <si>
    <t>a=644+352</t>
  </si>
  <si>
    <t>Percent of Entering Undergraduates in Cohort</t>
  </si>
  <si>
    <t>December 2009</t>
  </si>
  <si>
    <t>"—" indicates not available.</t>
  </si>
  <si>
    <t>US-AL-MD</t>
  </si>
  <si>
    <t>adjusted rate</t>
  </si>
  <si>
    <t>special</t>
  </si>
  <si>
    <t>US-AL, MD, MS, NC</t>
  </si>
  <si>
    <t>Table XW</t>
  </si>
  <si>
    <t>Public Technical Schools or Colleges, 2002 Cohort</t>
  </si>
  <si>
    <t>March 2010</t>
  </si>
</sst>
</file>

<file path=xl/styles.xml><?xml version="1.0" encoding="utf-8"?>
<styleSheet xmlns="http://schemas.openxmlformats.org/spreadsheetml/2006/main">
  <numFmts count="6">
    <numFmt numFmtId="43" formatCode="_(* #,##0.00_);_(* \(#,##0.00\);_(* &quot;-&quot;??_);_(@_)"/>
    <numFmt numFmtId="164" formatCode="0_)"/>
    <numFmt numFmtId="165" formatCode="_(* #,##0_);_(* \(#,##0\);_(* &quot;-&quot;??_);_(@_)"/>
    <numFmt numFmtId="166" formatCode="0.0"/>
    <numFmt numFmtId="167" formatCode="0.0_)"/>
    <numFmt numFmtId="168" formatCode="0.00_)"/>
  </numFmts>
  <fonts count="64">
    <font>
      <sz val="12"/>
      <name val="AGaramond"/>
    </font>
    <font>
      <sz val="12"/>
      <name val="AGaramond"/>
      <family val="1"/>
    </font>
    <font>
      <sz val="12"/>
      <name val="AGaramond"/>
      <family val="1"/>
    </font>
    <font>
      <sz val="8"/>
      <name val="Arial"/>
      <family val="2"/>
    </font>
    <font>
      <sz val="8"/>
      <name val="AGaramond"/>
      <family val="1"/>
    </font>
    <font>
      <b/>
      <sz val="12"/>
      <name val="Arial"/>
      <family val="2"/>
    </font>
    <font>
      <b/>
      <vertAlign val="superscript"/>
      <sz val="12"/>
      <name val="Arial"/>
      <family val="2"/>
    </font>
    <font>
      <sz val="10"/>
      <name val="Arial"/>
      <family val="2"/>
    </font>
    <font>
      <b/>
      <sz val="8"/>
      <name val="Arial"/>
      <family val="2"/>
    </font>
    <font>
      <vertAlign val="superscript"/>
      <sz val="8"/>
      <name val="Arial"/>
      <family val="2"/>
    </font>
    <font>
      <b/>
      <sz val="8"/>
      <color indexed="81"/>
      <name val="Tahoma"/>
      <family val="2"/>
    </font>
    <font>
      <sz val="8"/>
      <color indexed="81"/>
      <name val="Tahoma"/>
      <family val="2"/>
    </font>
    <font>
      <sz val="9"/>
      <name val="Arial"/>
      <family val="2"/>
    </font>
    <font>
      <b/>
      <sz val="10"/>
      <name val="Arial"/>
      <family val="2"/>
    </font>
    <font>
      <b/>
      <vertAlign val="superscript"/>
      <sz val="8"/>
      <name val="Arial"/>
      <family val="2"/>
    </font>
    <font>
      <sz val="10"/>
      <color indexed="12"/>
      <name val="Arial"/>
      <family val="2"/>
    </font>
    <font>
      <sz val="10"/>
      <color indexed="10"/>
      <name val="Arial"/>
      <family val="2"/>
    </font>
    <font>
      <sz val="12"/>
      <name val="Arial"/>
      <family val="2"/>
    </font>
    <font>
      <b/>
      <sz val="9"/>
      <name val="Arial"/>
      <family val="2"/>
    </font>
    <font>
      <sz val="6"/>
      <name val="Arial"/>
      <family val="2"/>
    </font>
    <font>
      <vertAlign val="superscript"/>
      <sz val="9"/>
      <name val="Arial"/>
      <family val="2"/>
    </font>
    <font>
      <b/>
      <sz val="8"/>
      <color indexed="10"/>
      <name val="Tahoma"/>
      <family val="2"/>
    </font>
    <font>
      <b/>
      <sz val="10"/>
      <color indexed="10"/>
      <name val="ARIAL"/>
      <family val="2"/>
    </font>
    <font>
      <sz val="9"/>
      <color indexed="12"/>
      <name val="Arial"/>
      <family val="2"/>
    </font>
    <font>
      <b/>
      <sz val="10"/>
      <color indexed="12"/>
      <name val="Arial"/>
      <family val="2"/>
    </font>
    <font>
      <b/>
      <sz val="12"/>
      <color indexed="10"/>
      <name val="ARIAL"/>
      <family val="2"/>
    </font>
    <font>
      <sz val="12"/>
      <color indexed="10"/>
      <name val="Arial"/>
      <family val="2"/>
    </font>
    <font>
      <sz val="9"/>
      <color indexed="10"/>
      <name val="Arial"/>
      <family val="2"/>
    </font>
    <font>
      <sz val="6"/>
      <color indexed="10"/>
      <name val="Arial"/>
      <family val="2"/>
    </font>
    <font>
      <b/>
      <sz val="10"/>
      <color indexed="81"/>
      <name val="Tahoma"/>
      <family val="2"/>
    </font>
    <font>
      <sz val="10"/>
      <color indexed="81"/>
      <name val="Tahoma"/>
      <family val="2"/>
    </font>
    <font>
      <sz val="8"/>
      <color indexed="10"/>
      <name val="Arial"/>
      <family val="2"/>
    </font>
    <font>
      <sz val="12"/>
      <color indexed="12"/>
      <name val="Arial"/>
      <family val="2"/>
    </font>
    <font>
      <sz val="10"/>
      <color indexed="17"/>
      <name val="Arial"/>
      <family val="2"/>
    </font>
    <font>
      <b/>
      <sz val="12"/>
      <color indexed="81"/>
      <name val="Tahoma"/>
      <family val="2"/>
    </font>
    <font>
      <sz val="12"/>
      <color indexed="81"/>
      <name val="Tahoma"/>
      <family val="2"/>
    </font>
    <font>
      <sz val="10"/>
      <color indexed="40"/>
      <name val="Arial"/>
      <family val="2"/>
    </font>
    <font>
      <sz val="10"/>
      <color indexed="51"/>
      <name val="Arial"/>
      <family val="2"/>
    </font>
    <font>
      <sz val="10"/>
      <color indexed="15"/>
      <name val="Arial"/>
      <family val="2"/>
    </font>
    <font>
      <strike/>
      <sz val="10"/>
      <name val="Arial"/>
      <family val="2"/>
    </font>
    <font>
      <sz val="10"/>
      <color indexed="8"/>
      <name val="Arial"/>
      <family val="2"/>
    </font>
    <font>
      <sz val="10"/>
      <color indexed="53"/>
      <name val="Arial"/>
      <family val="2"/>
    </font>
    <font>
      <sz val="10"/>
      <color indexed="8"/>
      <name val="Arial"/>
      <family val="2"/>
    </font>
    <font>
      <sz val="8"/>
      <color indexed="8"/>
      <name val="Tahoma"/>
      <family val="2"/>
    </font>
    <font>
      <sz val="9"/>
      <color indexed="8"/>
      <name val="Arial"/>
      <family val="2"/>
    </font>
    <font>
      <b/>
      <sz val="9"/>
      <color indexed="12"/>
      <name val="Arial"/>
      <family val="2"/>
    </font>
    <font>
      <sz val="10"/>
      <color rgb="FFFF0000"/>
      <name val="Arial"/>
      <family val="2"/>
    </font>
    <font>
      <b/>
      <sz val="10"/>
      <color rgb="FFFF0000"/>
      <name val="ARIAL"/>
      <family val="2"/>
    </font>
    <font>
      <b/>
      <sz val="9"/>
      <color indexed="81"/>
      <name val="Tahoma"/>
      <family val="2"/>
    </font>
    <font>
      <sz val="9"/>
      <color indexed="81"/>
      <name val="Tahoma"/>
      <family val="2"/>
    </font>
    <font>
      <sz val="12"/>
      <name val="AGaramond"/>
      <family val="3"/>
    </font>
    <font>
      <sz val="10"/>
      <color theme="7" tint="-0.249977111117893"/>
      <name val="Arial"/>
      <family val="2"/>
    </font>
    <font>
      <b/>
      <sz val="10"/>
      <color theme="7" tint="-0.249977111117893"/>
      <name val="Arial"/>
      <family val="2"/>
    </font>
    <font>
      <sz val="10"/>
      <color rgb="FF0000FF"/>
      <name val="Arial"/>
      <family val="2"/>
    </font>
    <font>
      <b/>
      <sz val="10"/>
      <color rgb="FF0000FF"/>
      <name val="Arial"/>
      <family val="2"/>
    </font>
    <font>
      <sz val="9"/>
      <color rgb="FF0000FF"/>
      <name val="Arial"/>
      <family val="2"/>
    </font>
    <font>
      <u/>
      <sz val="10"/>
      <name val="Arial"/>
      <family val="2"/>
    </font>
    <font>
      <sz val="10"/>
      <color rgb="FF7030A0"/>
      <name val="Arial"/>
      <family val="2"/>
    </font>
    <font>
      <sz val="12"/>
      <name val="AGaramond"/>
      <family val="3"/>
    </font>
    <font>
      <b/>
      <u/>
      <sz val="10"/>
      <name val="Arial"/>
      <family val="2"/>
    </font>
    <font>
      <sz val="10"/>
      <color rgb="FFC00000"/>
      <name val="Arial"/>
      <family val="2"/>
    </font>
    <font>
      <sz val="12"/>
      <name val="Symbol"/>
      <family val="1"/>
      <charset val="2"/>
    </font>
    <font>
      <sz val="12"/>
      <name val="Calibri"/>
      <family val="2"/>
    </font>
    <font>
      <sz val="8"/>
      <color rgb="FF000000"/>
      <name val="Arial"/>
      <family val="2"/>
    </font>
  </fonts>
  <fills count="28">
    <fill>
      <patternFill patternType="none"/>
    </fill>
    <fill>
      <patternFill patternType="gray125"/>
    </fill>
    <fill>
      <patternFill patternType="solid">
        <fgColor indexed="46"/>
        <bgColor indexed="64"/>
      </patternFill>
    </fill>
    <fill>
      <patternFill patternType="solid">
        <fgColor indexed="51"/>
        <bgColor indexed="64"/>
      </patternFill>
    </fill>
    <fill>
      <patternFill patternType="solid">
        <fgColor indexed="47"/>
        <bgColor indexed="64"/>
      </patternFill>
    </fill>
    <fill>
      <patternFill patternType="solid">
        <fgColor indexed="22"/>
        <bgColor indexed="64"/>
      </patternFill>
    </fill>
    <fill>
      <patternFill patternType="solid">
        <fgColor indexed="13"/>
        <bgColor indexed="64"/>
      </patternFill>
    </fill>
    <fill>
      <patternFill patternType="solid">
        <fgColor indexed="11"/>
        <bgColor indexed="64"/>
      </patternFill>
    </fill>
    <fill>
      <patternFill patternType="solid">
        <fgColor indexed="42"/>
        <bgColor indexed="64"/>
      </patternFill>
    </fill>
    <fill>
      <patternFill patternType="solid">
        <fgColor indexed="47"/>
        <bgColor indexed="42"/>
      </patternFill>
    </fill>
    <fill>
      <patternFill patternType="solid">
        <fgColor indexed="45"/>
        <bgColor indexed="64"/>
      </patternFill>
    </fill>
    <fill>
      <patternFill patternType="solid">
        <fgColor indexed="43"/>
        <bgColor indexed="64"/>
      </patternFill>
    </fill>
    <fill>
      <patternFill patternType="solid">
        <fgColor indexed="15"/>
        <bgColor indexed="64"/>
      </patternFill>
    </fill>
    <fill>
      <patternFill patternType="solid">
        <fgColor indexed="42"/>
        <bgColor indexed="42"/>
      </patternFill>
    </fill>
    <fill>
      <patternFill patternType="solid">
        <fgColor indexed="50"/>
        <bgColor indexed="64"/>
      </patternFill>
    </fill>
    <fill>
      <patternFill patternType="solid">
        <fgColor indexed="44"/>
        <bgColor indexed="64"/>
      </patternFill>
    </fill>
    <fill>
      <patternFill patternType="solid">
        <fgColor indexed="44"/>
        <bgColor indexed="42"/>
      </patternFill>
    </fill>
    <fill>
      <patternFill patternType="solid">
        <fgColor indexed="15"/>
        <bgColor indexed="42"/>
      </patternFill>
    </fill>
    <fill>
      <patternFill patternType="solid">
        <fgColor indexed="45"/>
        <bgColor indexed="42"/>
      </patternFill>
    </fill>
    <fill>
      <patternFill patternType="solid">
        <fgColor rgb="FFFFFF00"/>
        <bgColor indexed="64"/>
      </patternFill>
    </fill>
    <fill>
      <patternFill patternType="solid">
        <fgColor rgb="FF33CC33"/>
        <bgColor indexed="64"/>
      </patternFill>
    </fill>
    <fill>
      <patternFill patternType="solid">
        <fgColor rgb="FFFFC000"/>
        <bgColor indexed="64"/>
      </patternFill>
    </fill>
    <fill>
      <patternFill patternType="solid">
        <fgColor rgb="FFFFCC99"/>
        <bgColor indexed="64"/>
      </patternFill>
    </fill>
    <fill>
      <patternFill patternType="solid">
        <fgColor theme="0" tint="-0.34998626667073579"/>
        <bgColor indexed="64"/>
      </patternFill>
    </fill>
    <fill>
      <patternFill patternType="solid">
        <fgColor rgb="FFFFFF99"/>
        <bgColor indexed="64"/>
      </patternFill>
    </fill>
    <fill>
      <patternFill patternType="solid">
        <fgColor rgb="FF92D050"/>
        <bgColor indexed="64"/>
      </patternFill>
    </fill>
    <fill>
      <patternFill patternType="solid">
        <fgColor theme="0" tint="-0.14999847407452621"/>
        <bgColor indexed="64"/>
      </patternFill>
    </fill>
    <fill>
      <patternFill patternType="solid">
        <fgColor theme="0" tint="-0.249977111117893"/>
        <bgColor indexed="64"/>
      </patternFill>
    </fill>
  </fills>
  <borders count="129">
    <border>
      <left/>
      <right/>
      <top/>
      <bottom/>
      <diagonal/>
    </border>
    <border>
      <left/>
      <right/>
      <top/>
      <bottom style="thin">
        <color indexed="64"/>
      </bottom>
      <diagonal/>
    </border>
    <border>
      <left/>
      <right/>
      <top style="thin">
        <color indexed="64"/>
      </top>
      <bottom style="thin">
        <color indexed="64"/>
      </bottom>
      <diagonal/>
    </border>
    <border>
      <left style="thin">
        <color indexed="65"/>
      </left>
      <right/>
      <top style="thin">
        <color indexed="8"/>
      </top>
      <bottom/>
      <diagonal/>
    </border>
    <border>
      <left style="thin">
        <color indexed="8"/>
      </left>
      <right/>
      <top/>
      <bottom/>
      <diagonal/>
    </border>
    <border>
      <left/>
      <right/>
      <top style="thin">
        <color indexed="64"/>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5"/>
      </left>
      <right style="thin">
        <color indexed="64"/>
      </right>
      <top style="thin">
        <color indexed="8"/>
      </top>
      <bottom/>
      <diagonal/>
    </border>
    <border>
      <left/>
      <right/>
      <top style="thin">
        <color indexed="8"/>
      </top>
      <bottom/>
      <diagonal/>
    </border>
    <border>
      <left style="thin">
        <color indexed="65"/>
      </left>
      <right style="thin">
        <color indexed="8"/>
      </right>
      <top style="thin">
        <color indexed="8"/>
      </top>
      <bottom/>
      <diagonal/>
    </border>
    <border>
      <left style="thin">
        <color indexed="8"/>
      </left>
      <right/>
      <top style="thin">
        <color indexed="8"/>
      </top>
      <bottom/>
      <diagonal/>
    </border>
    <border>
      <left style="thin">
        <color indexed="8"/>
      </left>
      <right/>
      <top style="thin">
        <color indexed="8"/>
      </top>
      <bottom style="thin">
        <color indexed="64"/>
      </bottom>
      <diagonal/>
    </border>
    <border>
      <left/>
      <right/>
      <top style="thin">
        <color indexed="8"/>
      </top>
      <bottom style="thin">
        <color indexed="64"/>
      </bottom>
      <diagonal/>
    </border>
    <border>
      <left style="thin">
        <color indexed="8"/>
      </left>
      <right/>
      <top style="thin">
        <color indexed="65"/>
      </top>
      <bottom/>
      <diagonal/>
    </border>
    <border>
      <left style="thin">
        <color indexed="65"/>
      </left>
      <right/>
      <top style="thin">
        <color indexed="65"/>
      </top>
      <bottom/>
      <diagonal/>
    </border>
    <border>
      <left/>
      <right style="double">
        <color indexed="64"/>
      </right>
      <top/>
      <bottom/>
      <diagonal/>
    </border>
    <border>
      <left/>
      <right style="thin">
        <color indexed="64"/>
      </right>
      <top/>
      <bottom/>
      <diagonal/>
    </border>
    <border>
      <left style="thin">
        <color indexed="8"/>
      </left>
      <right style="thin">
        <color indexed="8"/>
      </right>
      <top style="thin">
        <color indexed="8"/>
      </top>
      <bottom/>
      <diagonal/>
    </border>
    <border>
      <left style="thin">
        <color indexed="8"/>
      </left>
      <right style="thin">
        <color indexed="8"/>
      </right>
      <top style="thin">
        <color indexed="65"/>
      </top>
      <bottom style="thin">
        <color indexed="64"/>
      </bottom>
      <diagonal/>
    </border>
    <border>
      <left style="thin">
        <color indexed="8"/>
      </left>
      <right style="thin">
        <color indexed="8"/>
      </right>
      <top/>
      <bottom/>
      <diagonal/>
    </border>
    <border>
      <left style="thin">
        <color indexed="64"/>
      </left>
      <right/>
      <top style="thin">
        <color indexed="8"/>
      </top>
      <bottom style="thin">
        <color indexed="8"/>
      </bottom>
      <diagonal/>
    </border>
    <border>
      <left style="thin">
        <color indexed="64"/>
      </left>
      <right/>
      <top style="thin">
        <color indexed="8"/>
      </top>
      <bottom style="thin">
        <color indexed="64"/>
      </bottom>
      <diagonal/>
    </border>
    <border>
      <left style="thin">
        <color indexed="64"/>
      </left>
      <right/>
      <top style="thin">
        <color indexed="64"/>
      </top>
      <bottom/>
      <diagonal/>
    </border>
    <border>
      <left/>
      <right style="double">
        <color indexed="64"/>
      </right>
      <top style="thin">
        <color indexed="64"/>
      </top>
      <bottom style="thin">
        <color indexed="64"/>
      </bottom>
      <diagonal/>
    </border>
    <border>
      <left/>
      <right style="double">
        <color indexed="64"/>
      </right>
      <top/>
      <bottom style="thin">
        <color indexed="64"/>
      </bottom>
      <diagonal/>
    </border>
    <border>
      <left style="double">
        <color indexed="64"/>
      </left>
      <right/>
      <top/>
      <bottom style="thin">
        <color indexed="64"/>
      </bottom>
      <diagonal/>
    </border>
    <border>
      <left/>
      <right style="thin">
        <color indexed="64"/>
      </right>
      <top/>
      <bottom style="thin">
        <color indexed="64"/>
      </bottom>
      <diagonal/>
    </border>
    <border>
      <left style="double">
        <color indexed="64"/>
      </left>
      <right/>
      <top style="thin">
        <color indexed="64"/>
      </top>
      <bottom/>
      <diagonal/>
    </border>
    <border>
      <left style="double">
        <color indexed="64"/>
      </left>
      <right/>
      <top/>
      <bottom/>
      <diagonal/>
    </border>
    <border>
      <left/>
      <right/>
      <top/>
      <bottom style="thin">
        <color indexed="8"/>
      </bottom>
      <diagonal/>
    </border>
    <border>
      <left/>
      <right/>
      <top style="thin">
        <color indexed="8"/>
      </top>
      <bottom style="thin">
        <color indexed="8"/>
      </bottom>
      <diagonal/>
    </border>
    <border>
      <left style="thin">
        <color indexed="64"/>
      </left>
      <right/>
      <top/>
      <bottom/>
      <diagonal/>
    </border>
    <border>
      <left style="thin">
        <color indexed="8"/>
      </left>
      <right/>
      <top style="thin">
        <color indexed="64"/>
      </top>
      <bottom style="thin">
        <color indexed="8"/>
      </bottom>
      <diagonal/>
    </border>
    <border>
      <left style="thin">
        <color indexed="64"/>
      </left>
      <right/>
      <top/>
      <bottom style="thin">
        <color indexed="8"/>
      </bottom>
      <diagonal/>
    </border>
    <border>
      <left style="thin">
        <color indexed="8"/>
      </left>
      <right/>
      <top/>
      <bottom style="thin">
        <color indexed="64"/>
      </bottom>
      <diagonal/>
    </border>
    <border>
      <left/>
      <right style="thin">
        <color indexed="8"/>
      </right>
      <top style="thin">
        <color indexed="64"/>
      </top>
      <bottom/>
      <diagonal/>
    </border>
    <border>
      <left style="thin">
        <color indexed="8"/>
      </left>
      <right/>
      <top/>
      <bottom style="thin">
        <color indexed="8"/>
      </bottom>
      <diagonal/>
    </border>
    <border>
      <left style="thin">
        <color indexed="64"/>
      </left>
      <right style="thin">
        <color indexed="8"/>
      </right>
      <top/>
      <bottom/>
      <diagonal/>
    </border>
    <border>
      <left style="thin">
        <color indexed="64"/>
      </left>
      <right/>
      <top style="thin">
        <color indexed="65"/>
      </top>
      <bottom/>
      <diagonal/>
    </border>
    <border>
      <left style="thin">
        <color indexed="64"/>
      </left>
      <right/>
      <top style="thin">
        <color indexed="65"/>
      </top>
      <bottom style="thin">
        <color indexed="64"/>
      </bottom>
      <diagonal/>
    </border>
    <border>
      <left style="thin">
        <color indexed="64"/>
      </left>
      <right/>
      <top/>
      <bottom style="thin">
        <color indexed="64"/>
      </bottom>
      <diagonal/>
    </border>
    <border>
      <left style="thin">
        <color indexed="64"/>
      </left>
      <right/>
      <top style="thin">
        <color indexed="8"/>
      </top>
      <bottom/>
      <diagonal/>
    </border>
    <border>
      <left style="thin">
        <color indexed="64"/>
      </left>
      <right style="thin">
        <color indexed="64"/>
      </right>
      <top style="thin">
        <color indexed="65"/>
      </top>
      <bottom style="thin">
        <color indexed="64"/>
      </bottom>
      <diagonal/>
    </border>
    <border>
      <left/>
      <right style="thin">
        <color indexed="64"/>
      </right>
      <top style="thin">
        <color indexed="64"/>
      </top>
      <bottom/>
      <diagonal/>
    </border>
    <border>
      <left style="thin">
        <color indexed="8"/>
      </left>
      <right style="thin">
        <color indexed="64"/>
      </right>
      <top style="thin">
        <color indexed="64"/>
      </top>
      <bottom/>
      <diagonal/>
    </border>
    <border>
      <left style="thin">
        <color indexed="8"/>
      </left>
      <right/>
      <top style="thin">
        <color indexed="64"/>
      </top>
      <bottom/>
      <diagonal/>
    </border>
    <border>
      <left style="thin">
        <color indexed="8"/>
      </left>
      <right style="thin">
        <color indexed="64"/>
      </right>
      <top/>
      <bottom/>
      <diagonal/>
    </border>
    <border>
      <left style="thin">
        <color indexed="8"/>
      </left>
      <right style="thin">
        <color indexed="64"/>
      </right>
      <top/>
      <bottom style="thin">
        <color indexed="64"/>
      </bottom>
      <diagonal/>
    </border>
    <border>
      <left style="thin">
        <color indexed="65"/>
      </left>
      <right/>
      <top/>
      <bottom/>
      <diagonal/>
    </border>
    <border>
      <left style="thin">
        <color indexed="65"/>
      </left>
      <right style="thin">
        <color indexed="64"/>
      </right>
      <top/>
      <bottom/>
      <diagonal/>
    </border>
    <border>
      <left style="thin">
        <color indexed="8"/>
      </left>
      <right/>
      <top style="thin">
        <color indexed="65"/>
      </top>
      <bottom style="thin">
        <color indexed="64"/>
      </bottom>
      <diagonal/>
    </border>
    <border>
      <left style="thin">
        <color indexed="8"/>
      </left>
      <right style="thin">
        <color indexed="64"/>
      </right>
      <top style="thin">
        <color indexed="65"/>
      </top>
      <bottom style="thin">
        <color indexed="64"/>
      </bottom>
      <diagonal/>
    </border>
    <border>
      <left style="thin">
        <color indexed="64"/>
      </left>
      <right style="thin">
        <color indexed="64"/>
      </right>
      <top style="thin">
        <color indexed="8"/>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8"/>
      </left>
      <right/>
      <top style="thin">
        <color indexed="8"/>
      </top>
      <bottom style="thin">
        <color indexed="8"/>
      </bottom>
      <diagonal/>
    </border>
    <border>
      <left style="thin">
        <color indexed="64"/>
      </left>
      <right style="thin">
        <color indexed="64"/>
      </right>
      <top style="thin">
        <color indexed="64"/>
      </top>
      <bottom/>
      <diagonal/>
    </border>
    <border>
      <left/>
      <right style="thin">
        <color indexed="8"/>
      </right>
      <top/>
      <bottom style="thin">
        <color indexed="64"/>
      </bottom>
      <diagonal/>
    </border>
    <border>
      <left style="medium">
        <color indexed="64"/>
      </left>
      <right/>
      <top style="thin">
        <color indexed="64"/>
      </top>
      <bottom style="thin">
        <color indexed="64"/>
      </bottom>
      <diagonal/>
    </border>
    <border>
      <left style="medium">
        <color indexed="64"/>
      </left>
      <right/>
      <top/>
      <bottom/>
      <diagonal/>
    </border>
    <border>
      <left style="medium">
        <color indexed="64"/>
      </left>
      <right/>
      <top style="thin">
        <color indexed="64"/>
      </top>
      <bottom/>
      <diagonal/>
    </border>
    <border>
      <left style="thin">
        <color indexed="65"/>
      </left>
      <right/>
      <top style="thin">
        <color indexed="8"/>
      </top>
      <bottom style="thin">
        <color indexed="64"/>
      </bottom>
      <diagonal/>
    </border>
    <border>
      <left style="thin">
        <color indexed="8"/>
      </left>
      <right style="thin">
        <color indexed="64"/>
      </right>
      <top/>
      <bottom style="thin">
        <color indexed="8"/>
      </bottom>
      <diagonal/>
    </border>
    <border>
      <left style="thin">
        <color indexed="8"/>
      </left>
      <right style="thin">
        <color indexed="64"/>
      </right>
      <top style="thin">
        <color indexed="8"/>
      </top>
      <bottom/>
      <diagonal/>
    </border>
    <border>
      <left/>
      <right style="thin">
        <color indexed="64"/>
      </right>
      <top style="thin">
        <color indexed="8"/>
      </top>
      <bottom style="thin">
        <color indexed="64"/>
      </bottom>
      <diagonal/>
    </border>
    <border>
      <left style="double">
        <color indexed="64"/>
      </left>
      <right/>
      <top style="thin">
        <color indexed="8"/>
      </top>
      <bottom style="thin">
        <color indexed="8"/>
      </bottom>
      <diagonal/>
    </border>
    <border>
      <left style="medium">
        <color indexed="64"/>
      </left>
      <right style="medium">
        <color indexed="64"/>
      </right>
      <top style="medium">
        <color indexed="64"/>
      </top>
      <bottom style="medium">
        <color indexed="64"/>
      </bottom>
      <diagonal/>
    </border>
    <border>
      <left style="double">
        <color indexed="64"/>
      </left>
      <right/>
      <top style="thin">
        <color indexed="64"/>
      </top>
      <bottom style="thin">
        <color indexed="64"/>
      </bottom>
      <diagonal/>
    </border>
    <border>
      <left/>
      <right style="medium">
        <color indexed="64"/>
      </right>
      <top/>
      <bottom/>
      <diagonal/>
    </border>
    <border>
      <left style="thin">
        <color indexed="64"/>
      </left>
      <right style="thin">
        <color indexed="64"/>
      </right>
      <top/>
      <bottom style="thin">
        <color indexed="8"/>
      </bottom>
      <diagonal/>
    </border>
    <border>
      <left/>
      <right/>
      <top style="thin">
        <color indexed="64"/>
      </top>
      <bottom/>
      <diagonal/>
    </border>
    <border>
      <left style="thin">
        <color indexed="64"/>
      </left>
      <right style="thin">
        <color indexed="64"/>
      </right>
      <top style="thin">
        <color indexed="64"/>
      </top>
      <bottom/>
      <diagonal/>
    </border>
    <border>
      <left/>
      <right/>
      <top style="thin">
        <color indexed="64"/>
      </top>
      <bottom/>
      <diagonal/>
    </border>
    <border>
      <left/>
      <right/>
      <top style="thin">
        <color indexed="8"/>
      </top>
      <bottom/>
      <diagonal/>
    </border>
    <border>
      <left/>
      <right/>
      <top style="thin">
        <color indexed="65"/>
      </top>
      <bottom/>
      <diagonal/>
    </border>
    <border>
      <left/>
      <right/>
      <top style="thin">
        <color indexed="8"/>
      </top>
      <bottom style="thin">
        <color indexed="64"/>
      </bottom>
      <diagonal/>
    </border>
    <border>
      <left/>
      <right style="thin">
        <color indexed="64"/>
      </right>
      <top style="thin">
        <color indexed="64"/>
      </top>
      <bottom/>
      <diagonal/>
    </border>
    <border>
      <left/>
      <right style="thin">
        <color indexed="64"/>
      </right>
      <top style="thin">
        <color indexed="65"/>
      </top>
      <bottom/>
      <diagonal/>
    </border>
    <border>
      <left/>
      <right style="thin">
        <color indexed="64"/>
      </right>
      <top style="thin">
        <color indexed="65"/>
      </top>
      <bottom style="thin">
        <color indexed="64"/>
      </bottom>
      <diagonal/>
    </border>
    <border>
      <left/>
      <right/>
      <top style="thin">
        <color indexed="64"/>
      </top>
      <bottom style="thin">
        <color indexed="64"/>
      </bottom>
      <diagonal/>
    </border>
    <border>
      <left style="thin">
        <color indexed="8"/>
      </left>
      <right/>
      <top style="thin">
        <color indexed="8"/>
      </top>
      <bottom/>
      <diagonal/>
    </border>
    <border>
      <left style="thin">
        <color indexed="64"/>
      </left>
      <right/>
      <top style="thin">
        <color indexed="64"/>
      </top>
      <bottom/>
      <diagonal/>
    </border>
    <border>
      <left style="thin">
        <color indexed="8"/>
      </left>
      <right/>
      <top style="thin">
        <color indexed="8"/>
      </top>
      <bottom/>
      <diagonal/>
    </border>
    <border>
      <left style="thin">
        <color indexed="65"/>
      </left>
      <right/>
      <top style="thin">
        <color indexed="8"/>
      </top>
      <bottom/>
      <diagonal/>
    </border>
    <border>
      <left style="thin">
        <color indexed="65"/>
      </left>
      <right style="thin">
        <color indexed="8"/>
      </right>
      <top style="thin">
        <color indexed="8"/>
      </top>
      <bottom/>
      <diagonal/>
    </border>
    <border>
      <left style="thin">
        <color indexed="8"/>
      </left>
      <right/>
      <top style="thin">
        <color indexed="8"/>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style="thin">
        <color indexed="8"/>
      </left>
      <right style="thin">
        <color indexed="64"/>
      </right>
      <top style="thin">
        <color indexed="64"/>
      </top>
      <bottom/>
      <diagonal/>
    </border>
    <border>
      <left style="thin">
        <color indexed="64"/>
      </left>
      <right style="thin">
        <color indexed="64"/>
      </right>
      <top style="thin">
        <color indexed="8"/>
      </top>
      <bottom/>
      <diagonal/>
    </border>
    <border>
      <left style="thin">
        <color indexed="64"/>
      </left>
      <right/>
      <top style="thin">
        <color indexed="8"/>
      </top>
      <bottom/>
      <diagonal/>
    </border>
    <border>
      <left style="thin">
        <color indexed="8"/>
      </left>
      <right style="thin">
        <color indexed="64"/>
      </right>
      <top style="thin">
        <color indexed="8"/>
      </top>
      <bottom/>
      <diagonal/>
    </border>
    <border>
      <left style="thin">
        <color indexed="65"/>
      </left>
      <right style="thin">
        <color indexed="64"/>
      </right>
      <top style="thin">
        <color indexed="8"/>
      </top>
      <bottom/>
      <diagonal/>
    </border>
    <border>
      <left style="thin">
        <color indexed="65"/>
      </left>
      <right/>
      <top style="thin">
        <color indexed="8"/>
      </top>
      <bottom style="thin">
        <color indexed="64"/>
      </bottom>
      <diagonal/>
    </border>
    <border>
      <left style="thin">
        <color indexed="8"/>
      </left>
      <right/>
      <top style="thin">
        <color indexed="64"/>
      </top>
      <bottom/>
      <diagonal/>
    </border>
    <border>
      <left style="thin">
        <color indexed="64"/>
      </left>
      <right/>
      <top style="thin">
        <color indexed="8"/>
      </top>
      <bottom style="thin">
        <color indexed="64"/>
      </bottom>
      <diagonal/>
    </border>
    <border>
      <left/>
      <right style="thin">
        <color indexed="64"/>
      </right>
      <top style="thin">
        <color indexed="8"/>
      </top>
      <bottom style="thin">
        <color indexed="64"/>
      </bottom>
      <diagonal/>
    </border>
    <border>
      <left/>
      <right/>
      <top style="thin">
        <color indexed="65"/>
      </top>
      <bottom style="thin">
        <color indexed="64"/>
      </bottom>
      <diagonal/>
    </border>
    <border>
      <left/>
      <right/>
      <top style="thin">
        <color indexed="64"/>
      </top>
      <bottom/>
      <diagonal/>
    </border>
    <border>
      <left/>
      <right/>
      <top style="thin">
        <color indexed="64"/>
      </top>
      <bottom style="thin">
        <color indexed="64"/>
      </bottom>
      <diagonal/>
    </border>
    <border>
      <left style="thin">
        <color indexed="64"/>
      </left>
      <right/>
      <top style="thin">
        <color indexed="64"/>
      </top>
      <bottom/>
      <diagonal/>
    </border>
    <border>
      <left style="thin">
        <color indexed="65"/>
      </left>
      <right/>
      <top style="thin">
        <color indexed="8"/>
      </top>
      <bottom style="thin">
        <color indexed="8"/>
      </bottom>
      <diagonal/>
    </border>
    <border>
      <left/>
      <right style="thin">
        <color indexed="64"/>
      </right>
      <top style="thin">
        <color indexed="8"/>
      </top>
      <bottom/>
      <diagonal/>
    </border>
    <border>
      <left/>
      <right style="thin">
        <color indexed="64"/>
      </right>
      <top style="thin">
        <color indexed="8"/>
      </top>
      <bottom style="thin">
        <color indexed="8"/>
      </bottom>
      <diagonal/>
    </border>
    <border>
      <left style="thin">
        <color indexed="8"/>
      </left>
      <right style="thin">
        <color indexed="64"/>
      </right>
      <top style="thin">
        <color indexed="8"/>
      </top>
      <bottom style="thin">
        <color indexed="8"/>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medium">
        <color indexed="64"/>
      </bottom>
      <diagonal/>
    </border>
    <border>
      <left/>
      <right/>
      <top style="medium">
        <color indexed="64"/>
      </top>
      <bottom/>
      <diagonal/>
    </border>
    <border>
      <left style="thin">
        <color indexed="8"/>
      </left>
      <right style="thin">
        <color indexed="64"/>
      </right>
      <top style="thin">
        <color indexed="8"/>
      </top>
      <bottom style="thin">
        <color indexed="64"/>
      </bottom>
      <diagonal/>
    </border>
    <border>
      <left/>
      <right/>
      <top style="thin">
        <color indexed="65"/>
      </top>
      <bottom style="double">
        <color indexed="8"/>
      </bottom>
      <diagonal/>
    </border>
    <border>
      <left/>
      <right/>
      <top style="thin">
        <color indexed="64"/>
      </top>
      <bottom/>
      <diagonal/>
    </border>
    <border>
      <left/>
      <right/>
      <top style="thin">
        <color indexed="64"/>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style="thin">
        <color indexed="64"/>
      </bottom>
      <diagonal/>
    </border>
    <border>
      <left style="thin">
        <color indexed="8"/>
      </left>
      <right style="thin">
        <color indexed="8"/>
      </right>
      <top style="thin">
        <color indexed="8"/>
      </top>
      <bottom style="thin">
        <color indexed="64"/>
      </bottom>
      <diagonal/>
    </border>
    <border>
      <left style="thin">
        <color indexed="65"/>
      </left>
      <right style="thin">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8"/>
      </left>
      <right style="thin">
        <color indexed="8"/>
      </right>
      <top/>
      <bottom style="thin">
        <color indexed="8"/>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diagonal/>
    </border>
    <border>
      <left style="thin">
        <color indexed="64"/>
      </left>
      <right/>
      <top style="thin">
        <color indexed="64"/>
      </top>
      <bottom/>
      <diagonal/>
    </border>
  </borders>
  <cellStyleXfs count="13">
    <xf numFmtId="164" fontId="0" fillId="0" borderId="0"/>
    <xf numFmtId="43" fontId="2" fillId="0" borderId="0" applyFont="0" applyFill="0" applyBorder="0" applyAlignment="0" applyProtection="0"/>
    <xf numFmtId="164" fontId="1" fillId="0" borderId="0"/>
    <xf numFmtId="0" fontId="40" fillId="0" borderId="0"/>
    <xf numFmtId="164" fontId="1" fillId="0" borderId="0"/>
    <xf numFmtId="164" fontId="1" fillId="0" borderId="0"/>
    <xf numFmtId="3" fontId="3" fillId="0" borderId="0"/>
    <xf numFmtId="3" fontId="3" fillId="0" borderId="0"/>
    <xf numFmtId="164" fontId="1" fillId="0" borderId="0"/>
    <xf numFmtId="164" fontId="1" fillId="0" borderId="0"/>
    <xf numFmtId="164" fontId="1" fillId="0" borderId="0"/>
    <xf numFmtId="0" fontId="7" fillId="0" borderId="0"/>
    <xf numFmtId="9" fontId="58" fillId="0" borderId="0" applyFont="0" applyFill="0" applyBorder="0" applyAlignment="0" applyProtection="0"/>
  </cellStyleXfs>
  <cellXfs count="1065">
    <xf numFmtId="164" fontId="0" fillId="0" borderId="0" xfId="0"/>
    <xf numFmtId="164" fontId="5" fillId="0" borderId="0" xfId="0" applyFont="1" applyFill="1" applyBorder="1" applyAlignment="1">
      <alignment horizontal="centerContinuous" vertical="center"/>
    </xf>
    <xf numFmtId="164" fontId="12" fillId="0" borderId="0" xfId="0" applyFont="1" applyFill="1" applyBorder="1" applyAlignment="1" applyProtection="1">
      <alignment horizontal="left"/>
    </xf>
    <xf numFmtId="1" fontId="12" fillId="0" borderId="0" xfId="0" applyNumberFormat="1" applyFont="1" applyBorder="1" applyAlignment="1" applyProtection="1">
      <alignment horizontal="right"/>
    </xf>
    <xf numFmtId="164" fontId="7" fillId="0" borderId="1" xfId="0" applyFont="1" applyFill="1" applyBorder="1"/>
    <xf numFmtId="164" fontId="7" fillId="0" borderId="0" xfId="0" applyFont="1" applyFill="1" applyBorder="1"/>
    <xf numFmtId="164" fontId="5" fillId="0" borderId="0" xfId="0" applyFont="1" applyFill="1" applyBorder="1" applyAlignment="1">
      <alignment horizontal="centerContinuous"/>
    </xf>
    <xf numFmtId="164" fontId="7" fillId="0" borderId="1" xfId="0" applyFont="1" applyFill="1" applyBorder="1" applyAlignment="1" applyProtection="1">
      <alignment horizontal="center"/>
    </xf>
    <xf numFmtId="164" fontId="7" fillId="0" borderId="2" xfId="0" applyFont="1" applyFill="1" applyBorder="1" applyAlignment="1" applyProtection="1">
      <alignment horizontal="center"/>
    </xf>
    <xf numFmtId="164" fontId="7" fillId="0" borderId="1" xfId="9" applyFont="1" applyFill="1" applyBorder="1"/>
    <xf numFmtId="164" fontId="7" fillId="0" borderId="2" xfId="9" applyFont="1" applyFill="1" applyBorder="1"/>
    <xf numFmtId="1" fontId="12" fillId="0" borderId="0" xfId="0" applyNumberFormat="1" applyFont="1" applyFill="1" applyBorder="1" applyAlignment="1" applyProtection="1">
      <alignment horizontal="right"/>
    </xf>
    <xf numFmtId="164" fontId="12" fillId="0" borderId="0" xfId="0" applyFont="1" applyAlignment="1"/>
    <xf numFmtId="1" fontId="7" fillId="0" borderId="0" xfId="0" applyNumberFormat="1" applyFont="1" applyBorder="1" applyAlignment="1" applyProtection="1">
      <alignment horizontal="center"/>
    </xf>
    <xf numFmtId="1" fontId="7" fillId="0" borderId="1" xfId="0" applyNumberFormat="1" applyFont="1" applyBorder="1" applyAlignment="1" applyProtection="1">
      <alignment horizontal="center"/>
    </xf>
    <xf numFmtId="164" fontId="7" fillId="0" borderId="3" xfId="0" applyFont="1" applyBorder="1"/>
    <xf numFmtId="164" fontId="7" fillId="0" borderId="4" xfId="0" applyFont="1" applyBorder="1"/>
    <xf numFmtId="164" fontId="17" fillId="0" borderId="0" xfId="0" applyFont="1" applyAlignment="1"/>
    <xf numFmtId="164" fontId="17" fillId="0" borderId="0" xfId="0" applyFont="1" applyFill="1" applyBorder="1" applyAlignment="1">
      <alignment horizontal="centerContinuous" vertical="center"/>
    </xf>
    <xf numFmtId="164" fontId="17" fillId="0" borderId="0" xfId="0" applyFont="1" applyBorder="1" applyAlignment="1"/>
    <xf numFmtId="37" fontId="12" fillId="0" borderId="0" xfId="0" applyNumberFormat="1" applyFont="1" applyFill="1" applyBorder="1" applyAlignment="1" applyProtection="1">
      <alignment horizontal="left"/>
    </xf>
    <xf numFmtId="164" fontId="7" fillId="0" borderId="0" xfId="9" applyFont="1" applyFill="1" applyBorder="1"/>
    <xf numFmtId="164" fontId="7" fillId="0" borderId="1" xfId="9" applyFont="1" applyFill="1" applyBorder="1" applyAlignment="1">
      <alignment horizontal="center"/>
    </xf>
    <xf numFmtId="164" fontId="18" fillId="0" borderId="0" xfId="0" applyFont="1" applyFill="1" applyBorder="1" applyAlignment="1">
      <alignment horizontal="centerContinuous" vertical="center"/>
    </xf>
    <xf numFmtId="164" fontId="7" fillId="0" borderId="2" xfId="0" applyFont="1" applyFill="1" applyBorder="1" applyAlignment="1" applyProtection="1">
      <alignment horizontal="left"/>
    </xf>
    <xf numFmtId="166" fontId="7" fillId="0" borderId="0" xfId="0" applyNumberFormat="1" applyFont="1" applyBorder="1" applyAlignment="1" applyProtection="1">
      <alignment horizontal="right"/>
    </xf>
    <xf numFmtId="164" fontId="7" fillId="0" borderId="0" xfId="0" applyFont="1" applyFill="1" applyBorder="1" applyAlignment="1">
      <alignment horizontal="centerContinuous" wrapText="1"/>
    </xf>
    <xf numFmtId="164" fontId="7" fillId="0" borderId="5" xfId="0" applyFont="1" applyFill="1" applyBorder="1" applyAlignment="1">
      <alignment horizontal="centerContinuous" wrapText="1"/>
    </xf>
    <xf numFmtId="164" fontId="15" fillId="0" borderId="0" xfId="0" applyFont="1" applyFill="1" applyBorder="1"/>
    <xf numFmtId="164" fontId="12" fillId="0" borderId="0" xfId="0" applyFont="1" applyFill="1" applyAlignment="1"/>
    <xf numFmtId="164" fontId="12" fillId="0" borderId="0" xfId="0" applyFont="1" applyBorder="1" applyAlignment="1"/>
    <xf numFmtId="164" fontId="12" fillId="0" borderId="0" xfId="0" applyFont="1" applyFill="1" applyBorder="1" applyAlignment="1"/>
    <xf numFmtId="164" fontId="18" fillId="0" borderId="1" xfId="0" applyFont="1" applyFill="1" applyBorder="1" applyAlignment="1">
      <alignment horizontal="centerContinuous" vertical="center"/>
    </xf>
    <xf numFmtId="164" fontId="18" fillId="0" borderId="2" xfId="0" applyFont="1" applyBorder="1" applyAlignment="1" applyProtection="1">
      <alignment horizontal="centerContinuous" wrapText="1"/>
    </xf>
    <xf numFmtId="164" fontId="18" fillId="0" borderId="6" xfId="0" applyFont="1" applyBorder="1" applyAlignment="1" applyProtection="1">
      <alignment horizontal="centerContinuous" wrapText="1"/>
    </xf>
    <xf numFmtId="164" fontId="18" fillId="0" borderId="7" xfId="0" applyFont="1" applyBorder="1" applyAlignment="1" applyProtection="1">
      <alignment horizontal="centerContinuous" wrapText="1"/>
    </xf>
    <xf numFmtId="164" fontId="18" fillId="0" borderId="0" xfId="0" applyFont="1" applyBorder="1" applyAlignment="1"/>
    <xf numFmtId="164" fontId="18" fillId="0" borderId="0" xfId="0" applyFont="1" applyAlignment="1"/>
    <xf numFmtId="164" fontId="18" fillId="0" borderId="0" xfId="0" applyFont="1" applyBorder="1" applyAlignment="1">
      <alignment horizontal="centerContinuous"/>
    </xf>
    <xf numFmtId="164" fontId="18" fillId="0" borderId="0" xfId="0" applyFont="1" applyBorder="1" applyAlignment="1" applyProtection="1">
      <alignment horizontal="centerContinuous" wrapText="1"/>
    </xf>
    <xf numFmtId="164" fontId="9" fillId="0" borderId="0" xfId="0" applyFont="1" applyFill="1" applyBorder="1" applyAlignment="1">
      <alignment vertical="top" wrapText="1"/>
    </xf>
    <xf numFmtId="164" fontId="19" fillId="0" borderId="0" xfId="0" applyFont="1" applyAlignment="1"/>
    <xf numFmtId="164" fontId="19" fillId="0" borderId="0" xfId="0" applyFont="1" applyBorder="1" applyAlignment="1"/>
    <xf numFmtId="164" fontId="7" fillId="0" borderId="8" xfId="0" applyFont="1" applyBorder="1"/>
    <xf numFmtId="164" fontId="7" fillId="0" borderId="3" xfId="0" applyFont="1" applyBorder="1" applyAlignment="1">
      <alignment horizontal="right"/>
    </xf>
    <xf numFmtId="164" fontId="7" fillId="0" borderId="9" xfId="0" applyFont="1" applyBorder="1" applyAlignment="1">
      <alignment horizontal="right"/>
    </xf>
    <xf numFmtId="164" fontId="7" fillId="0" borderId="10" xfId="0" applyFont="1" applyBorder="1" applyAlignment="1">
      <alignment horizontal="right"/>
    </xf>
    <xf numFmtId="164" fontId="7" fillId="0" borderId="11" xfId="0" applyFont="1" applyBorder="1" applyAlignment="1">
      <alignment horizontal="right"/>
    </xf>
    <xf numFmtId="164" fontId="7" fillId="0" borderId="12" xfId="0" applyNumberFormat="1" applyFont="1" applyBorder="1" applyAlignment="1">
      <alignment horizontal="right"/>
    </xf>
    <xf numFmtId="164" fontId="7" fillId="0" borderId="13" xfId="0" applyNumberFormat="1" applyFont="1" applyBorder="1" applyAlignment="1">
      <alignment horizontal="right"/>
    </xf>
    <xf numFmtId="164" fontId="7" fillId="0" borderId="2" xfId="0" applyNumberFormat="1" applyFont="1" applyBorder="1" applyAlignment="1">
      <alignment horizontal="right"/>
    </xf>
    <xf numFmtId="165" fontId="7" fillId="0" borderId="4" xfId="0" applyNumberFormat="1" applyFont="1" applyBorder="1" applyAlignment="1">
      <alignment horizontal="right"/>
    </xf>
    <xf numFmtId="165" fontId="7" fillId="0" borderId="0" xfId="0" applyNumberFormat="1" applyFont="1" applyBorder="1" applyAlignment="1">
      <alignment horizontal="right"/>
    </xf>
    <xf numFmtId="164" fontId="13" fillId="0" borderId="11" xfId="0" applyFont="1" applyBorder="1"/>
    <xf numFmtId="164" fontId="13" fillId="0" borderId="14" xfId="0" applyFont="1" applyBorder="1"/>
    <xf numFmtId="164" fontId="13" fillId="0" borderId="3" xfId="0" applyFont="1" applyBorder="1"/>
    <xf numFmtId="164" fontId="13" fillId="0" borderId="15" xfId="0" applyFont="1" applyBorder="1"/>
    <xf numFmtId="1" fontId="12" fillId="0" borderId="0" xfId="0" quotePrefix="1" applyNumberFormat="1" applyFont="1" applyBorder="1" applyAlignment="1">
      <alignment horizontal="right"/>
    </xf>
    <xf numFmtId="1" fontId="12" fillId="0" borderId="0" xfId="0" quotePrefix="1" applyNumberFormat="1" applyFont="1" applyFill="1" applyAlignment="1">
      <alignment horizontal="right"/>
    </xf>
    <xf numFmtId="1" fontId="12" fillId="0" borderId="16" xfId="0" applyNumberFormat="1" applyFont="1" applyFill="1" applyBorder="1" applyAlignment="1" applyProtection="1">
      <alignment horizontal="right"/>
    </xf>
    <xf numFmtId="1" fontId="12" fillId="0" borderId="17" xfId="0" applyNumberFormat="1" applyFont="1" applyFill="1" applyBorder="1" applyAlignment="1" applyProtection="1">
      <alignment horizontal="right"/>
    </xf>
    <xf numFmtId="1" fontId="12" fillId="0" borderId="1" xfId="0" quotePrefix="1" applyNumberFormat="1" applyFont="1" applyFill="1" applyBorder="1" applyAlignment="1">
      <alignment horizontal="right"/>
    </xf>
    <xf numFmtId="164" fontId="17" fillId="0" borderId="0" xfId="0" applyFont="1" applyFill="1" applyAlignment="1"/>
    <xf numFmtId="1" fontId="12" fillId="0" borderId="0" xfId="0" quotePrefix="1" applyNumberFormat="1" applyFont="1" applyFill="1" applyBorder="1" applyAlignment="1">
      <alignment horizontal="right"/>
    </xf>
    <xf numFmtId="1" fontId="19" fillId="0" borderId="0" xfId="0" applyNumberFormat="1" applyFont="1" applyFill="1" applyBorder="1" applyAlignment="1" applyProtection="1">
      <alignment horizontal="right"/>
    </xf>
    <xf numFmtId="164" fontId="12" fillId="0" borderId="0" xfId="0" applyNumberFormat="1" applyFont="1" applyFill="1" applyBorder="1" applyAlignment="1" applyProtection="1">
      <alignment horizontal="right"/>
    </xf>
    <xf numFmtId="164" fontId="13" fillId="0" borderId="4" xfId="0" applyFont="1" applyBorder="1"/>
    <xf numFmtId="164" fontId="8" fillId="0" borderId="2" xfId="0" applyFont="1" applyFill="1" applyBorder="1" applyAlignment="1" applyProtection="1">
      <alignment horizontal="centerContinuous" wrapText="1"/>
    </xf>
    <xf numFmtId="164" fontId="3" fillId="0" borderId="0" xfId="0" applyFont="1" applyFill="1" applyAlignment="1">
      <alignment wrapText="1"/>
    </xf>
    <xf numFmtId="164" fontId="17" fillId="0" borderId="0" xfId="0" applyFont="1" applyFill="1" applyAlignment="1">
      <alignment horizontal="centerContinuous"/>
    </xf>
    <xf numFmtId="164" fontId="7" fillId="0" borderId="18" xfId="0" applyFont="1" applyBorder="1" applyAlignment="1">
      <alignment horizontal="right" wrapText="1"/>
    </xf>
    <xf numFmtId="164" fontId="7" fillId="0" borderId="19" xfId="0" applyFont="1" applyBorder="1" applyAlignment="1">
      <alignment horizontal="right" wrapText="1"/>
    </xf>
    <xf numFmtId="1" fontId="12" fillId="0" borderId="0" xfId="0" applyNumberFormat="1" applyFont="1" applyFill="1" applyAlignment="1">
      <alignment horizontal="right"/>
    </xf>
    <xf numFmtId="1" fontId="12" fillId="0" borderId="0" xfId="0" applyNumberFormat="1" applyFont="1" applyFill="1" applyBorder="1" applyAlignment="1">
      <alignment horizontal="right"/>
    </xf>
    <xf numFmtId="165" fontId="7" fillId="0" borderId="5" xfId="0" applyNumberFormat="1" applyFont="1" applyBorder="1" applyAlignment="1">
      <alignment horizontal="right"/>
    </xf>
    <xf numFmtId="165" fontId="7" fillId="0" borderId="20" xfId="0" applyNumberFormat="1" applyFont="1" applyBorder="1" applyAlignment="1">
      <alignment horizontal="right"/>
    </xf>
    <xf numFmtId="1" fontId="12" fillId="0" borderId="1" xfId="0" applyNumberFormat="1" applyFont="1" applyFill="1" applyBorder="1" applyAlignment="1" applyProtection="1">
      <alignment horizontal="right"/>
    </xf>
    <xf numFmtId="0" fontId="7" fillId="0" borderId="21" xfId="0" applyNumberFormat="1" applyFont="1" applyFill="1" applyBorder="1" applyAlignment="1">
      <alignment horizontal="left"/>
    </xf>
    <xf numFmtId="164" fontId="7" fillId="0" borderId="2" xfId="9" applyFont="1" applyFill="1" applyBorder="1" applyAlignment="1">
      <alignment horizontal="center"/>
    </xf>
    <xf numFmtId="0" fontId="7" fillId="0" borderId="22" xfId="0" applyNumberFormat="1" applyFont="1" applyFill="1" applyBorder="1" applyAlignment="1">
      <alignment horizontal="centerContinuous" wrapText="1"/>
    </xf>
    <xf numFmtId="0" fontId="7" fillId="0" borderId="23" xfId="0" applyNumberFormat="1" applyFont="1" applyFill="1" applyBorder="1" applyAlignment="1">
      <alignment horizontal="centerContinuous" wrapText="1"/>
    </xf>
    <xf numFmtId="164" fontId="7" fillId="0" borderId="0" xfId="0" applyFont="1" applyFill="1" applyAlignment="1"/>
    <xf numFmtId="164" fontId="8" fillId="0" borderId="24" xfId="0" applyFont="1" applyFill="1" applyBorder="1" applyAlignment="1" applyProtection="1">
      <alignment horizontal="centerContinuous" wrapText="1"/>
    </xf>
    <xf numFmtId="164" fontId="8" fillId="0" borderId="6" xfId="0" applyFont="1" applyFill="1" applyBorder="1" applyAlignment="1" applyProtection="1">
      <alignment horizontal="centerContinuous" wrapText="1"/>
    </xf>
    <xf numFmtId="1" fontId="23" fillId="0" borderId="0" xfId="0" applyNumberFormat="1" applyFont="1" applyFill="1" applyBorder="1" applyAlignment="1" applyProtection="1">
      <alignment horizontal="right"/>
    </xf>
    <xf numFmtId="37" fontId="12" fillId="0" borderId="1" xfId="0" applyNumberFormat="1" applyFont="1" applyFill="1" applyBorder="1" applyAlignment="1" applyProtection="1">
      <alignment horizontal="left"/>
    </xf>
    <xf numFmtId="1" fontId="12" fillId="0" borderId="25" xfId="0" applyNumberFormat="1" applyFont="1" applyFill="1" applyBorder="1" applyAlignment="1" applyProtection="1">
      <alignment horizontal="right"/>
    </xf>
    <xf numFmtId="1" fontId="23" fillId="0" borderId="26" xfId="0" applyNumberFormat="1" applyFont="1" applyFill="1" applyBorder="1" applyAlignment="1" applyProtection="1">
      <alignment horizontal="right"/>
    </xf>
    <xf numFmtId="1" fontId="12" fillId="0" borderId="27" xfId="0" applyNumberFormat="1" applyFont="1" applyFill="1" applyBorder="1" applyAlignment="1" applyProtection="1">
      <alignment horizontal="right"/>
    </xf>
    <xf numFmtId="1" fontId="12" fillId="0" borderId="1" xfId="0" applyNumberFormat="1" applyFont="1" applyFill="1" applyBorder="1" applyAlignment="1">
      <alignment horizontal="right"/>
    </xf>
    <xf numFmtId="1" fontId="23" fillId="0" borderId="1" xfId="0" applyNumberFormat="1" applyFont="1" applyFill="1" applyBorder="1" applyAlignment="1" applyProtection="1">
      <alignment horizontal="right"/>
    </xf>
    <xf numFmtId="37" fontId="3" fillId="0" borderId="0" xfId="0" applyNumberFormat="1" applyFont="1" applyFill="1" applyBorder="1" applyAlignment="1" applyProtection="1">
      <alignment horizontal="left"/>
    </xf>
    <xf numFmtId="164" fontId="3" fillId="0" borderId="0" xfId="0" applyNumberFormat="1" applyFont="1" applyFill="1" applyBorder="1" applyAlignment="1" applyProtection="1">
      <alignment horizontal="right"/>
    </xf>
    <xf numFmtId="164" fontId="9" fillId="0" borderId="0" xfId="0" applyFont="1" applyFill="1" applyAlignment="1"/>
    <xf numFmtId="164" fontId="9" fillId="0" borderId="0" xfId="0" applyFont="1" applyFill="1" applyBorder="1" applyAlignment="1"/>
    <xf numFmtId="164" fontId="7" fillId="0" borderId="12" xfId="0" applyFont="1" applyBorder="1"/>
    <xf numFmtId="1" fontId="23" fillId="0" borderId="28" xfId="0" applyNumberFormat="1" applyFont="1" applyFill="1" applyBorder="1" applyAlignment="1" applyProtection="1">
      <alignment horizontal="right"/>
    </xf>
    <xf numFmtId="1" fontId="23" fillId="0" borderId="29" xfId="0" applyNumberFormat="1" applyFont="1" applyFill="1" applyBorder="1" applyAlignment="1" applyProtection="1">
      <alignment horizontal="right"/>
    </xf>
    <xf numFmtId="37" fontId="19" fillId="0" borderId="0" xfId="0" applyNumberFormat="1" applyFont="1" applyFill="1" applyBorder="1" applyAlignment="1" applyProtection="1">
      <alignment horizontal="left"/>
    </xf>
    <xf numFmtId="164" fontId="17" fillId="0" borderId="0" xfId="0" applyFont="1" applyFill="1" applyAlignment="1">
      <alignment horizontal="right"/>
    </xf>
    <xf numFmtId="1" fontId="16" fillId="0" borderId="0" xfId="0" quotePrefix="1" applyNumberFormat="1" applyFont="1" applyFill="1" applyBorder="1" applyAlignment="1" applyProtection="1">
      <alignment horizontal="left"/>
    </xf>
    <xf numFmtId="164" fontId="7" fillId="0" borderId="1" xfId="2" applyFont="1" applyFill="1" applyBorder="1" applyAlignment="1" applyProtection="1">
      <alignment horizontal="center"/>
    </xf>
    <xf numFmtId="164" fontId="7" fillId="0" borderId="30" xfId="9" applyFont="1" applyFill="1" applyBorder="1"/>
    <xf numFmtId="164" fontId="7" fillId="0" borderId="2" xfId="2" applyFont="1" applyFill="1" applyBorder="1" applyAlignment="1" applyProtection="1">
      <alignment horizontal="center"/>
    </xf>
    <xf numFmtId="164" fontId="7" fillId="0" borderId="31" xfId="9" applyFont="1" applyFill="1" applyBorder="1"/>
    <xf numFmtId="164" fontId="7" fillId="0" borderId="0" xfId="0" applyFont="1" applyFill="1" applyBorder="1" applyAlignment="1">
      <alignment wrapText="1"/>
    </xf>
    <xf numFmtId="164" fontId="7" fillId="0" borderId="2" xfId="2" applyFont="1" applyFill="1" applyBorder="1" applyAlignment="1">
      <alignment horizontal="centerContinuous" wrapText="1"/>
    </xf>
    <xf numFmtId="164" fontId="7" fillId="2" borderId="5" xfId="9" applyFont="1" applyFill="1" applyBorder="1" applyAlignment="1">
      <alignment horizontal="centerContinuous" wrapText="1"/>
    </xf>
    <xf numFmtId="164" fontId="7" fillId="0" borderId="32" xfId="0" applyFont="1" applyFill="1" applyBorder="1" applyAlignment="1">
      <alignment horizontal="centerContinuous" wrapText="1"/>
    </xf>
    <xf numFmtId="164" fontId="7" fillId="0" borderId="13" xfId="0" applyNumberFormat="1" applyFont="1" applyBorder="1"/>
    <xf numFmtId="164" fontId="7" fillId="0" borderId="5" xfId="0" applyFont="1" applyFill="1" applyBorder="1"/>
    <xf numFmtId="164" fontId="13" fillId="0" borderId="5" xfId="0" applyFont="1" applyFill="1" applyBorder="1"/>
    <xf numFmtId="3" fontId="7" fillId="0" borderId="33" xfId="0" applyNumberFormat="1" applyFont="1" applyFill="1" applyBorder="1" applyAlignment="1">
      <alignment horizontal="right"/>
    </xf>
    <xf numFmtId="3" fontId="7" fillId="0" borderId="5" xfId="0" applyNumberFormat="1" applyFont="1" applyFill="1" applyBorder="1" applyAlignment="1">
      <alignment horizontal="right"/>
    </xf>
    <xf numFmtId="164" fontId="13" fillId="0" borderId="12" xfId="0" applyFont="1" applyBorder="1"/>
    <xf numFmtId="164" fontId="5" fillId="0" borderId="0" xfId="0" applyFont="1" applyFill="1" applyBorder="1" applyAlignment="1">
      <alignment horizontal="center"/>
    </xf>
    <xf numFmtId="164" fontId="25" fillId="0" borderId="0" xfId="0" applyFont="1" applyFill="1" applyBorder="1" applyAlignment="1">
      <alignment horizontal="centerContinuous" vertical="center"/>
    </xf>
    <xf numFmtId="164" fontId="12" fillId="0" borderId="0" xfId="0" applyFont="1" applyAlignment="1">
      <alignment horizontal="right"/>
    </xf>
    <xf numFmtId="164" fontId="18" fillId="0" borderId="2" xfId="0" applyFont="1" applyBorder="1" applyAlignment="1">
      <alignment horizontal="centerContinuous"/>
    </xf>
    <xf numFmtId="164" fontId="18" fillId="0" borderId="2" xfId="0" applyFont="1" applyBorder="1" applyAlignment="1">
      <alignment horizontal="center" wrapText="1"/>
    </xf>
    <xf numFmtId="37" fontId="12" fillId="0" borderId="0" xfId="0" applyNumberFormat="1" applyFont="1" applyBorder="1" applyAlignment="1" applyProtection="1">
      <alignment horizontal="center"/>
    </xf>
    <xf numFmtId="37" fontId="12" fillId="0" borderId="1" xfId="0" applyNumberFormat="1" applyFont="1" applyBorder="1" applyAlignment="1" applyProtection="1">
      <alignment horizontal="center"/>
    </xf>
    <xf numFmtId="37" fontId="12" fillId="0" borderId="32" xfId="0" applyNumberFormat="1" applyFont="1" applyBorder="1" applyAlignment="1" applyProtection="1">
      <alignment horizontal="center"/>
    </xf>
    <xf numFmtId="164" fontId="18" fillId="0" borderId="1" xfId="0" applyFont="1" applyFill="1" applyBorder="1" applyAlignment="1" applyProtection="1">
      <alignment horizontal="left"/>
    </xf>
    <xf numFmtId="164" fontId="18" fillId="0" borderId="2" xfId="0" applyFont="1" applyFill="1" applyBorder="1" applyAlignment="1">
      <alignment horizontal="centerContinuous"/>
    </xf>
    <xf numFmtId="1" fontId="27" fillId="0" borderId="0" xfId="0" applyNumberFormat="1" applyFont="1" applyFill="1" applyBorder="1" applyAlignment="1" applyProtection="1">
      <alignment horizontal="right"/>
    </xf>
    <xf numFmtId="1" fontId="27" fillId="0" borderId="0" xfId="0" quotePrefix="1" applyNumberFormat="1" applyFont="1" applyFill="1" applyAlignment="1">
      <alignment horizontal="right"/>
    </xf>
    <xf numFmtId="1" fontId="27" fillId="0" borderId="16" xfId="0" applyNumberFormat="1" applyFont="1" applyFill="1" applyBorder="1" applyAlignment="1" applyProtection="1">
      <alignment horizontal="right"/>
    </xf>
    <xf numFmtId="1" fontId="27" fillId="0" borderId="17" xfId="0" applyNumberFormat="1" applyFont="1" applyFill="1" applyBorder="1" applyAlignment="1" applyProtection="1">
      <alignment horizontal="right"/>
    </xf>
    <xf numFmtId="37" fontId="12" fillId="3" borderId="0" xfId="0" applyNumberFormat="1" applyFont="1" applyFill="1" applyBorder="1" applyAlignment="1" applyProtection="1">
      <alignment horizontal="center"/>
    </xf>
    <xf numFmtId="164" fontId="5" fillId="0" borderId="0" xfId="0" applyFont="1" applyFill="1" applyBorder="1" applyAlignment="1">
      <alignment horizontal="left" vertical="center"/>
    </xf>
    <xf numFmtId="164" fontId="5" fillId="0" borderId="0" xfId="0" applyFont="1" applyFill="1" applyBorder="1" applyAlignment="1">
      <alignment horizontal="left"/>
    </xf>
    <xf numFmtId="0" fontId="7" fillId="0" borderId="34" xfId="0" applyNumberFormat="1" applyFont="1" applyFill="1" applyBorder="1" applyAlignment="1">
      <alignment horizontal="left"/>
    </xf>
    <xf numFmtId="164" fontId="7" fillId="0" borderId="7" xfId="9" applyFont="1" applyFill="1" applyBorder="1" applyAlignment="1">
      <alignment horizontal="center"/>
    </xf>
    <xf numFmtId="164" fontId="7" fillId="2" borderId="23" xfId="9" applyFont="1" applyFill="1" applyBorder="1" applyAlignment="1">
      <alignment horizontal="centerContinuous" wrapText="1"/>
    </xf>
    <xf numFmtId="164" fontId="7" fillId="0" borderId="32" xfId="0" applyFont="1" applyBorder="1"/>
    <xf numFmtId="164" fontId="7" fillId="0" borderId="0" xfId="0" applyFont="1" applyFill="1" applyBorder="1" applyAlignment="1">
      <alignment horizontal="center"/>
    </xf>
    <xf numFmtId="165" fontId="7" fillId="0" borderId="35" xfId="0" applyNumberFormat="1" applyFont="1" applyBorder="1" applyAlignment="1">
      <alignment horizontal="right"/>
    </xf>
    <xf numFmtId="165" fontId="7" fillId="0" borderId="1" xfId="0" applyNumberFormat="1" applyFont="1" applyBorder="1" applyAlignment="1">
      <alignment horizontal="right"/>
    </xf>
    <xf numFmtId="164" fontId="7" fillId="0" borderId="35" xfId="0" applyFont="1" applyBorder="1"/>
    <xf numFmtId="164" fontId="7" fillId="0" borderId="36" xfId="0" applyFont="1" applyFill="1" applyBorder="1"/>
    <xf numFmtId="164" fontId="7" fillId="0" borderId="37" xfId="0" applyFont="1" applyBorder="1"/>
    <xf numFmtId="165" fontId="7" fillId="0" borderId="37" xfId="0" applyNumberFormat="1" applyFont="1" applyBorder="1" applyAlignment="1">
      <alignment horizontal="right"/>
    </xf>
    <xf numFmtId="165" fontId="7" fillId="0" borderId="30" xfId="0" applyNumberFormat="1" applyFont="1" applyBorder="1" applyAlignment="1">
      <alignment horizontal="right"/>
    </xf>
    <xf numFmtId="164" fontId="13" fillId="0" borderId="38" xfId="0" applyFont="1" applyBorder="1"/>
    <xf numFmtId="164" fontId="13" fillId="0" borderId="23" xfId="0" applyFont="1" applyFill="1" applyBorder="1"/>
    <xf numFmtId="164" fontId="13" fillId="0" borderId="23" xfId="0" applyFont="1" applyBorder="1"/>
    <xf numFmtId="164" fontId="13" fillId="0" borderId="39" xfId="0" applyFont="1" applyBorder="1"/>
    <xf numFmtId="164" fontId="13" fillId="0" borderId="22" xfId="0" applyFont="1" applyBorder="1"/>
    <xf numFmtId="164" fontId="13" fillId="0" borderId="40" xfId="0" applyFont="1" applyBorder="1"/>
    <xf numFmtId="164" fontId="7" fillId="0" borderId="23" xfId="0" applyFont="1" applyBorder="1"/>
    <xf numFmtId="164" fontId="7" fillId="0" borderId="41" xfId="0" applyFont="1" applyBorder="1"/>
    <xf numFmtId="164" fontId="7" fillId="0" borderId="42" xfId="0" applyFont="1" applyBorder="1"/>
    <xf numFmtId="164" fontId="7" fillId="0" borderId="43" xfId="0" applyFont="1" applyBorder="1"/>
    <xf numFmtId="164" fontId="7" fillId="0" borderId="22" xfId="0" applyNumberFormat="1" applyFont="1" applyBorder="1"/>
    <xf numFmtId="164" fontId="7" fillId="0" borderId="22" xfId="0" applyFont="1" applyBorder="1"/>
    <xf numFmtId="3" fontId="7" fillId="0" borderId="23" xfId="0" applyNumberFormat="1" applyFont="1" applyBorder="1" applyAlignment="1">
      <alignment horizontal="right"/>
    </xf>
    <xf numFmtId="3" fontId="7" fillId="0" borderId="5" xfId="0" applyNumberFormat="1" applyFont="1" applyBorder="1" applyAlignment="1">
      <alignment horizontal="right"/>
    </xf>
    <xf numFmtId="3" fontId="7" fillId="0" borderId="44" xfId="0" applyNumberFormat="1" applyFont="1" applyBorder="1" applyAlignment="1">
      <alignment horizontal="right"/>
    </xf>
    <xf numFmtId="3" fontId="7" fillId="0" borderId="45" xfId="0" applyNumberFormat="1" applyFont="1" applyBorder="1" applyAlignment="1">
      <alignment horizontal="right"/>
    </xf>
    <xf numFmtId="3" fontId="7" fillId="0" borderId="46" xfId="0" applyNumberFormat="1" applyFont="1" applyBorder="1" applyAlignment="1">
      <alignment horizontal="right"/>
    </xf>
    <xf numFmtId="3" fontId="7" fillId="0" borderId="32" xfId="0" applyNumberFormat="1" applyFont="1" applyBorder="1" applyAlignment="1">
      <alignment horizontal="right"/>
    </xf>
    <xf numFmtId="3" fontId="7" fillId="0" borderId="0" xfId="0" applyNumberFormat="1" applyFont="1" applyBorder="1" applyAlignment="1">
      <alignment horizontal="right"/>
    </xf>
    <xf numFmtId="3" fontId="7" fillId="0" borderId="17" xfId="0" applyNumberFormat="1" applyFont="1" applyBorder="1" applyAlignment="1">
      <alignment horizontal="right"/>
    </xf>
    <xf numFmtId="3" fontId="7" fillId="0" borderId="47" xfId="0" applyNumberFormat="1" applyFont="1" applyBorder="1" applyAlignment="1">
      <alignment horizontal="right"/>
    </xf>
    <xf numFmtId="3" fontId="7" fillId="0" borderId="4" xfId="0" applyNumberFormat="1" applyFont="1" applyBorder="1" applyAlignment="1">
      <alignment horizontal="right"/>
    </xf>
    <xf numFmtId="3" fontId="7" fillId="0" borderId="41" xfId="0" applyNumberFormat="1" applyFont="1" applyBorder="1" applyAlignment="1">
      <alignment horizontal="right"/>
    </xf>
    <xf numFmtId="3" fontId="7" fillId="0" borderId="1" xfId="0" applyNumberFormat="1" applyFont="1" applyBorder="1" applyAlignment="1">
      <alignment horizontal="right"/>
    </xf>
    <xf numFmtId="3" fontId="7" fillId="0" borderId="27" xfId="0" applyNumberFormat="1" applyFont="1" applyBorder="1" applyAlignment="1">
      <alignment horizontal="right"/>
    </xf>
    <xf numFmtId="3" fontId="7" fillId="0" borderId="48" xfId="0" applyNumberFormat="1" applyFont="1" applyBorder="1" applyAlignment="1">
      <alignment horizontal="right"/>
    </xf>
    <xf numFmtId="3" fontId="7" fillId="0" borderId="35" xfId="0" applyNumberFormat="1" applyFont="1" applyBorder="1" applyAlignment="1">
      <alignment horizontal="right"/>
    </xf>
    <xf numFmtId="164" fontId="7" fillId="0" borderId="0" xfId="0" applyFont="1" applyFill="1" applyAlignment="1">
      <alignment horizontal="right"/>
    </xf>
    <xf numFmtId="164" fontId="15" fillId="4" borderId="7" xfId="0" applyFont="1" applyFill="1" applyBorder="1"/>
    <xf numFmtId="164" fontId="15" fillId="4" borderId="2" xfId="0" applyFont="1" applyFill="1" applyBorder="1"/>
    <xf numFmtId="164" fontId="15" fillId="4" borderId="6" xfId="0" applyFont="1" applyFill="1" applyBorder="1"/>
    <xf numFmtId="164" fontId="15" fillId="4" borderId="32" xfId="0" applyFont="1" applyFill="1" applyBorder="1" applyAlignment="1"/>
    <xf numFmtId="164" fontId="15" fillId="4" borderId="49" xfId="0" applyFont="1" applyFill="1" applyBorder="1" applyAlignment="1">
      <alignment wrapText="1"/>
    </xf>
    <xf numFmtId="164" fontId="15" fillId="4" borderId="50" xfId="0" applyFont="1" applyFill="1" applyBorder="1" applyAlignment="1">
      <alignment wrapText="1"/>
    </xf>
    <xf numFmtId="164" fontId="15" fillId="4" borderId="4" xfId="0" applyFont="1" applyFill="1" applyBorder="1" applyAlignment="1">
      <alignment wrapText="1"/>
    </xf>
    <xf numFmtId="164" fontId="15" fillId="4" borderId="23" xfId="0" applyFont="1" applyFill="1" applyBorder="1" applyAlignment="1"/>
    <xf numFmtId="164" fontId="15" fillId="4" borderId="47" xfId="0" applyFont="1" applyFill="1" applyBorder="1" applyAlignment="1">
      <alignment wrapText="1"/>
    </xf>
    <xf numFmtId="164" fontId="15" fillId="4" borderId="22" xfId="0" applyNumberFormat="1" applyFont="1" applyFill="1" applyBorder="1"/>
    <xf numFmtId="164" fontId="15" fillId="4" borderId="13" xfId="0" applyNumberFormat="1" applyFont="1" applyFill="1" applyBorder="1"/>
    <xf numFmtId="3" fontId="15" fillId="4" borderId="0" xfId="1" applyNumberFormat="1" applyFont="1" applyFill="1" applyBorder="1" applyAlignment="1">
      <alignment horizontal="right"/>
    </xf>
    <xf numFmtId="3" fontId="15" fillId="4" borderId="32" xfId="1" applyNumberFormat="1" applyFont="1" applyFill="1" applyBorder="1" applyAlignment="1">
      <alignment horizontal="right"/>
    </xf>
    <xf numFmtId="3" fontId="15" fillId="4" borderId="17" xfId="1" applyNumberFormat="1" applyFont="1" applyFill="1" applyBorder="1" applyAlignment="1">
      <alignment horizontal="right"/>
    </xf>
    <xf numFmtId="3" fontId="15" fillId="4" borderId="41" xfId="0" applyNumberFormat="1" applyFont="1" applyFill="1" applyBorder="1" applyAlignment="1">
      <alignment horizontal="right"/>
    </xf>
    <xf numFmtId="3" fontId="15" fillId="4" borderId="1" xfId="0" applyNumberFormat="1" applyFont="1" applyFill="1" applyBorder="1" applyAlignment="1">
      <alignment horizontal="right"/>
    </xf>
    <xf numFmtId="3" fontId="15" fillId="4" borderId="1" xfId="1" applyNumberFormat="1" applyFont="1" applyFill="1" applyBorder="1" applyAlignment="1">
      <alignment horizontal="right"/>
    </xf>
    <xf numFmtId="3" fontId="15" fillId="4" borderId="41" xfId="1" applyNumberFormat="1" applyFont="1" applyFill="1" applyBorder="1" applyAlignment="1">
      <alignment horizontal="right"/>
    </xf>
    <xf numFmtId="3" fontId="15" fillId="4" borderId="27" xfId="1" applyNumberFormat="1" applyFont="1" applyFill="1" applyBorder="1" applyAlignment="1">
      <alignment horizontal="right"/>
    </xf>
    <xf numFmtId="164" fontId="15" fillId="4" borderId="51" xfId="0" applyFont="1" applyFill="1" applyBorder="1"/>
    <xf numFmtId="164" fontId="15" fillId="4" borderId="52" xfId="0" applyFont="1" applyFill="1" applyBorder="1"/>
    <xf numFmtId="164" fontId="7" fillId="0" borderId="53" xfId="0" applyFont="1" applyBorder="1"/>
    <xf numFmtId="3" fontId="15" fillId="4" borderId="0" xfId="0" applyNumberFormat="1" applyFont="1" applyFill="1" applyBorder="1" applyAlignment="1">
      <alignment horizontal="right"/>
    </xf>
    <xf numFmtId="164" fontId="13" fillId="0" borderId="1" xfId="2" applyFont="1" applyFill="1" applyBorder="1" applyAlignment="1" applyProtection="1">
      <alignment horizontal="center"/>
    </xf>
    <xf numFmtId="164" fontId="13" fillId="0" borderId="1" xfId="0" applyFont="1" applyFill="1" applyBorder="1"/>
    <xf numFmtId="164" fontId="13" fillId="0" borderId="1" xfId="9" applyFont="1" applyFill="1" applyBorder="1" applyAlignment="1">
      <alignment horizontal="center"/>
    </xf>
    <xf numFmtId="164" fontId="13" fillId="0" borderId="1" xfId="9" applyFont="1" applyFill="1" applyBorder="1"/>
    <xf numFmtId="164" fontId="13" fillId="0" borderId="2" xfId="2" applyFont="1" applyFill="1" applyBorder="1" applyAlignment="1" applyProtection="1">
      <alignment horizontal="center"/>
    </xf>
    <xf numFmtId="164" fontId="13" fillId="0" borderId="2" xfId="9" applyFont="1" applyFill="1" applyBorder="1" applyAlignment="1">
      <alignment horizontal="center"/>
    </xf>
    <xf numFmtId="164" fontId="13" fillId="0" borderId="2" xfId="9" applyFont="1" applyFill="1" applyBorder="1"/>
    <xf numFmtId="0" fontId="13" fillId="0" borderId="1" xfId="2" applyNumberFormat="1" applyFont="1" applyFill="1" applyBorder="1" applyAlignment="1">
      <alignment horizontal="centerContinuous" wrapText="1"/>
    </xf>
    <xf numFmtId="164" fontId="13" fillId="5" borderId="2" xfId="9" applyFont="1" applyFill="1" applyBorder="1" applyAlignment="1">
      <alignment horizontal="centerContinuous" wrapText="1"/>
    </xf>
    <xf numFmtId="164" fontId="13" fillId="5" borderId="5" xfId="0" applyFont="1" applyFill="1" applyBorder="1" applyAlignment="1">
      <alignment horizontal="centerContinuous" wrapText="1"/>
    </xf>
    <xf numFmtId="3" fontId="15" fillId="5" borderId="5" xfId="1" applyNumberFormat="1" applyFont="1" applyFill="1" applyBorder="1"/>
    <xf numFmtId="3" fontId="15" fillId="5" borderId="23" xfId="1" applyNumberFormat="1" applyFont="1" applyFill="1" applyBorder="1"/>
    <xf numFmtId="3" fontId="15" fillId="5" borderId="44" xfId="1" applyNumberFormat="1" applyFont="1" applyFill="1" applyBorder="1"/>
    <xf numFmtId="3" fontId="15" fillId="5" borderId="0" xfId="1" applyNumberFormat="1" applyFont="1" applyFill="1" applyBorder="1"/>
    <xf numFmtId="3" fontId="15" fillId="5" borderId="32" xfId="1" applyNumberFormat="1" applyFont="1" applyFill="1" applyBorder="1"/>
    <xf numFmtId="3" fontId="15" fillId="5" borderId="17" xfId="1" applyNumberFormat="1" applyFont="1" applyFill="1" applyBorder="1"/>
    <xf numFmtId="3" fontId="15" fillId="5" borderId="1" xfId="1" applyNumberFormat="1" applyFont="1" applyFill="1" applyBorder="1"/>
    <xf numFmtId="3" fontId="15" fillId="5" borderId="41" xfId="1" applyNumberFormat="1" applyFont="1" applyFill="1" applyBorder="1"/>
    <xf numFmtId="3" fontId="15" fillId="5" borderId="27" xfId="1" applyNumberFormat="1" applyFont="1" applyFill="1" applyBorder="1"/>
    <xf numFmtId="3" fontId="7" fillId="0" borderId="54" xfId="0" applyNumberFormat="1" applyFont="1" applyBorder="1" applyAlignment="1">
      <alignment horizontal="right"/>
    </xf>
    <xf numFmtId="3" fontId="7" fillId="0" borderId="55" xfId="0" applyNumberFormat="1" applyFont="1" applyBorder="1" applyAlignment="1">
      <alignment horizontal="right"/>
    </xf>
    <xf numFmtId="164" fontId="15" fillId="4" borderId="3" xfId="0" applyFont="1" applyFill="1" applyBorder="1" applyAlignment="1">
      <alignment horizontal="right"/>
    </xf>
    <xf numFmtId="164" fontId="15" fillId="4" borderId="5" xfId="0" applyFont="1" applyFill="1" applyBorder="1"/>
    <xf numFmtId="164" fontId="15" fillId="4" borderId="0" xfId="0" applyFont="1" applyFill="1" applyBorder="1"/>
    <xf numFmtId="164" fontId="15" fillId="4" borderId="56" xfId="0" applyFont="1" applyFill="1" applyBorder="1"/>
    <xf numFmtId="164" fontId="15" fillId="4" borderId="9" xfId="0" applyFont="1" applyFill="1" applyBorder="1"/>
    <xf numFmtId="164" fontId="15" fillId="4" borderId="9" xfId="0" applyFont="1" applyFill="1" applyBorder="1" applyAlignment="1">
      <alignment horizontal="right"/>
    </xf>
    <xf numFmtId="164" fontId="15" fillId="4" borderId="10" xfId="0" applyFont="1" applyFill="1" applyBorder="1" applyAlignment="1">
      <alignment horizontal="right"/>
    </xf>
    <xf numFmtId="164" fontId="15" fillId="4" borderId="12" xfId="0" applyNumberFormat="1" applyFont="1" applyFill="1" applyBorder="1"/>
    <xf numFmtId="164" fontId="15" fillId="4" borderId="13" xfId="0" applyNumberFormat="1" applyFont="1" applyFill="1" applyBorder="1" applyAlignment="1">
      <alignment horizontal="right"/>
    </xf>
    <xf numFmtId="164" fontId="15" fillId="4" borderId="2" xfId="0" applyNumberFormat="1" applyFont="1" applyFill="1" applyBorder="1" applyAlignment="1">
      <alignment horizontal="right"/>
    </xf>
    <xf numFmtId="165" fontId="15" fillId="4" borderId="0" xfId="0" applyNumberFormat="1" applyFont="1" applyFill="1" applyBorder="1" applyAlignment="1">
      <alignment horizontal="right"/>
    </xf>
    <xf numFmtId="165" fontId="15" fillId="4" borderId="1" xfId="0" applyNumberFormat="1" applyFont="1" applyFill="1" applyBorder="1" applyAlignment="1">
      <alignment horizontal="right"/>
    </xf>
    <xf numFmtId="165" fontId="15" fillId="5" borderId="23" xfId="0" applyNumberFormat="1" applyFont="1" applyFill="1" applyBorder="1" applyAlignment="1">
      <alignment horizontal="right"/>
    </xf>
    <xf numFmtId="165" fontId="15" fillId="5" borderId="5" xfId="0" applyNumberFormat="1" applyFont="1" applyFill="1" applyBorder="1" applyAlignment="1">
      <alignment horizontal="right"/>
    </xf>
    <xf numFmtId="164" fontId="15" fillId="5" borderId="5" xfId="0" applyFont="1" applyFill="1" applyBorder="1"/>
    <xf numFmtId="164" fontId="15" fillId="5" borderId="57" xfId="0" applyFont="1" applyFill="1" applyBorder="1"/>
    <xf numFmtId="165" fontId="15" fillId="5" borderId="32" xfId="0" applyNumberFormat="1" applyFont="1" applyFill="1" applyBorder="1" applyAlignment="1">
      <alignment horizontal="right"/>
    </xf>
    <xf numFmtId="165" fontId="15" fillId="5" borderId="0" xfId="0" applyNumberFormat="1" applyFont="1" applyFill="1" applyBorder="1" applyAlignment="1">
      <alignment horizontal="right"/>
    </xf>
    <xf numFmtId="165" fontId="15" fillId="5" borderId="0" xfId="1" applyNumberFormat="1" applyFont="1" applyFill="1" applyBorder="1"/>
    <xf numFmtId="165" fontId="15" fillId="5" borderId="1" xfId="0" applyNumberFormat="1" applyFont="1" applyFill="1" applyBorder="1" applyAlignment="1">
      <alignment horizontal="right"/>
    </xf>
    <xf numFmtId="165" fontId="15" fillId="5" borderId="1" xfId="1" applyNumberFormat="1" applyFont="1" applyFill="1" applyBorder="1"/>
    <xf numFmtId="165" fontId="15" fillId="4" borderId="58" xfId="0" applyNumberFormat="1" applyFont="1" applyFill="1" applyBorder="1" applyAlignment="1">
      <alignment horizontal="right"/>
    </xf>
    <xf numFmtId="164" fontId="7" fillId="0" borderId="11" xfId="0" applyFont="1" applyBorder="1"/>
    <xf numFmtId="165" fontId="7" fillId="0" borderId="11" xfId="0" applyNumberFormat="1" applyFont="1" applyBorder="1" applyAlignment="1">
      <alignment horizontal="right"/>
    </xf>
    <xf numFmtId="165" fontId="7" fillId="0" borderId="9" xfId="0" applyNumberFormat="1" applyFont="1" applyBorder="1" applyAlignment="1">
      <alignment horizontal="right"/>
    </xf>
    <xf numFmtId="165" fontId="7" fillId="0" borderId="18" xfId="0" applyNumberFormat="1" applyFont="1" applyBorder="1" applyAlignment="1">
      <alignment horizontal="right"/>
    </xf>
    <xf numFmtId="165" fontId="15" fillId="4" borderId="32" xfId="0" applyNumberFormat="1" applyFont="1" applyFill="1" applyBorder="1" applyAlignment="1">
      <alignment horizontal="right"/>
    </xf>
    <xf numFmtId="165" fontId="15" fillId="4" borderId="41" xfId="0" applyNumberFormat="1" applyFont="1" applyFill="1" applyBorder="1" applyAlignment="1">
      <alignment horizontal="right"/>
    </xf>
    <xf numFmtId="37" fontId="12" fillId="6" borderId="0" xfId="0" applyNumberFormat="1" applyFont="1" applyFill="1" applyBorder="1" applyAlignment="1" applyProtection="1">
      <alignment horizontal="left"/>
    </xf>
    <xf numFmtId="1" fontId="27" fillId="0" borderId="25" xfId="0" applyNumberFormat="1" applyFont="1" applyFill="1" applyBorder="1" applyAlignment="1" applyProtection="1">
      <alignment horizontal="right"/>
    </xf>
    <xf numFmtId="1" fontId="27" fillId="0" borderId="1" xfId="0" applyNumberFormat="1" applyFont="1" applyFill="1" applyBorder="1" applyAlignment="1" applyProtection="1">
      <alignment horizontal="right"/>
    </xf>
    <xf numFmtId="164" fontId="17" fillId="0" borderId="0" xfId="0" applyFont="1" applyAlignment="1">
      <alignment horizontal="right"/>
    </xf>
    <xf numFmtId="164" fontId="26" fillId="0" borderId="0" xfId="0" applyFont="1" applyAlignment="1"/>
    <xf numFmtId="164" fontId="12" fillId="0" borderId="0" xfId="0" applyFont="1" applyFill="1" applyAlignment="1">
      <alignment horizontal="centerContinuous"/>
    </xf>
    <xf numFmtId="164" fontId="12" fillId="0" borderId="0" xfId="0" applyFont="1" applyBorder="1" applyAlignment="1">
      <alignment horizontal="right"/>
    </xf>
    <xf numFmtId="164" fontId="17" fillId="0" borderId="0" xfId="0" applyFont="1" applyBorder="1" applyAlignment="1">
      <alignment horizontal="right"/>
    </xf>
    <xf numFmtId="164" fontId="26" fillId="0" borderId="0" xfId="0" applyFont="1" applyBorder="1" applyAlignment="1"/>
    <xf numFmtId="164" fontId="13" fillId="7" borderId="0" xfId="0" applyFont="1" applyFill="1" applyBorder="1" applyAlignment="1"/>
    <xf numFmtId="164" fontId="7" fillId="8" borderId="0" xfId="0" applyFont="1" applyFill="1" applyBorder="1" applyAlignment="1"/>
    <xf numFmtId="164" fontId="17" fillId="0" borderId="0" xfId="0" applyFont="1" applyBorder="1" applyAlignment="1">
      <alignment horizontal="right" wrapText="1"/>
    </xf>
    <xf numFmtId="164" fontId="13" fillId="8" borderId="0" xfId="0" applyFont="1" applyFill="1" applyBorder="1" applyAlignment="1">
      <alignment horizontal="right" wrapText="1"/>
    </xf>
    <xf numFmtId="1" fontId="12" fillId="0" borderId="0" xfId="0" applyNumberFormat="1" applyFont="1" applyAlignment="1"/>
    <xf numFmtId="164" fontId="12" fillId="0" borderId="0" xfId="0" applyFont="1" applyBorder="1" applyAlignment="1">
      <alignment horizontal="left"/>
    </xf>
    <xf numFmtId="166" fontId="7" fillId="8" borderId="0" xfId="0" applyNumberFormat="1" applyFont="1" applyFill="1" applyBorder="1" applyAlignment="1"/>
    <xf numFmtId="1" fontId="12" fillId="0" borderId="0" xfId="0" applyNumberFormat="1" applyFont="1" applyFill="1" applyAlignment="1"/>
    <xf numFmtId="164" fontId="12" fillId="0" borderId="0" xfId="0" applyFont="1" applyFill="1" applyBorder="1" applyAlignment="1">
      <alignment horizontal="left"/>
    </xf>
    <xf numFmtId="166" fontId="7" fillId="0" borderId="0" xfId="0" applyNumberFormat="1" applyFont="1" applyFill="1" applyBorder="1" applyAlignment="1"/>
    <xf numFmtId="1" fontId="12" fillId="0" borderId="0" xfId="0" applyNumberFormat="1" applyFont="1" applyBorder="1" applyAlignment="1"/>
    <xf numFmtId="164" fontId="3" fillId="0" borderId="0" xfId="0" applyFont="1" applyAlignment="1"/>
    <xf numFmtId="164" fontId="31" fillId="0" borderId="0" xfId="0" applyFont="1" applyAlignment="1"/>
    <xf numFmtId="164" fontId="27" fillId="0" borderId="0" xfId="0" applyFont="1" applyAlignment="1"/>
    <xf numFmtId="164" fontId="12" fillId="0" borderId="0" xfId="0" applyFont="1" applyFill="1" applyAlignment="1">
      <alignment horizontal="right"/>
    </xf>
    <xf numFmtId="164" fontId="27" fillId="0" borderId="0" xfId="0" applyFont="1" applyFill="1" applyAlignment="1"/>
    <xf numFmtId="164" fontId="3" fillId="0" borderId="0" xfId="0" applyFont="1" applyAlignment="1">
      <alignment horizontal="right"/>
    </xf>
    <xf numFmtId="164" fontId="7" fillId="8" borderId="0" xfId="0" applyFont="1" applyFill="1" applyBorder="1" applyAlignment="1">
      <alignment horizontal="right" wrapText="1"/>
    </xf>
    <xf numFmtId="164" fontId="27" fillId="0" borderId="0" xfId="0" applyFont="1" applyBorder="1" applyAlignment="1"/>
    <xf numFmtId="164" fontId="3" fillId="0" borderId="0" xfId="0" applyFont="1" applyFill="1" applyBorder="1" applyAlignment="1">
      <alignment horizontal="right"/>
    </xf>
    <xf numFmtId="164" fontId="3" fillId="0" borderId="0" xfId="0" applyFont="1" applyBorder="1" applyAlignment="1"/>
    <xf numFmtId="164" fontId="31" fillId="0" borderId="0" xfId="0" applyFont="1" applyBorder="1" applyAlignment="1"/>
    <xf numFmtId="168" fontId="12" fillId="0" borderId="0" xfId="0" applyNumberFormat="1" applyFont="1" applyAlignment="1"/>
    <xf numFmtId="164" fontId="17" fillId="0" borderId="0" xfId="0" applyFont="1" applyFill="1" applyBorder="1" applyAlignment="1"/>
    <xf numFmtId="164" fontId="16" fillId="0" borderId="0" xfId="0" applyFont="1" applyFill="1" applyAlignment="1">
      <alignment horizontal="center"/>
    </xf>
    <xf numFmtId="164" fontId="13" fillId="7" borderId="32" xfId="0" applyFont="1" applyFill="1" applyBorder="1" applyAlignment="1">
      <alignment horizontal="center"/>
    </xf>
    <xf numFmtId="164" fontId="7" fillId="8" borderId="32" xfId="0" applyFont="1" applyFill="1" applyBorder="1" applyAlignment="1">
      <alignment horizontal="center"/>
    </xf>
    <xf numFmtId="164" fontId="13" fillId="8" borderId="41" xfId="0" applyFont="1" applyFill="1" applyBorder="1" applyAlignment="1">
      <alignment horizontal="center" wrapText="1"/>
    </xf>
    <xf numFmtId="166" fontId="7" fillId="8" borderId="32" xfId="0" applyNumberFormat="1" applyFont="1" applyFill="1" applyBorder="1" applyAlignment="1">
      <alignment horizontal="center"/>
    </xf>
    <xf numFmtId="166" fontId="7" fillId="0" borderId="32" xfId="0" applyNumberFormat="1" applyFont="1" applyFill="1" applyBorder="1" applyAlignment="1">
      <alignment horizontal="center"/>
    </xf>
    <xf numFmtId="168" fontId="16" fillId="0" borderId="0" xfId="0" applyNumberFormat="1" applyFont="1" applyFill="1" applyAlignment="1">
      <alignment horizontal="center"/>
    </xf>
    <xf numFmtId="167" fontId="16" fillId="0" borderId="0" xfId="0" applyNumberFormat="1" applyFont="1" applyFill="1" applyAlignment="1">
      <alignment horizontal="center"/>
    </xf>
    <xf numFmtId="167" fontId="16" fillId="8" borderId="0" xfId="0" applyNumberFormat="1" applyFont="1" applyFill="1" applyAlignment="1">
      <alignment horizontal="center"/>
    </xf>
    <xf numFmtId="164" fontId="7" fillId="8" borderId="1" xfId="0" applyFont="1" applyFill="1" applyBorder="1" applyAlignment="1">
      <alignment horizontal="center" wrapText="1"/>
    </xf>
    <xf numFmtId="164" fontId="16" fillId="0" borderId="0" xfId="0" applyFont="1" applyFill="1" applyBorder="1" applyAlignment="1">
      <alignment horizontal="center"/>
    </xf>
    <xf numFmtId="164" fontId="13" fillId="7" borderId="1" xfId="0" applyFont="1" applyFill="1" applyBorder="1" applyAlignment="1">
      <alignment horizontal="center"/>
    </xf>
    <xf numFmtId="164" fontId="7" fillId="8" borderId="0" xfId="0" applyFont="1" applyFill="1" applyAlignment="1">
      <alignment horizontal="center"/>
    </xf>
    <xf numFmtId="1" fontId="7" fillId="8" borderId="0" xfId="0" applyNumberFormat="1" applyFont="1" applyFill="1" applyBorder="1" applyAlignment="1" applyProtection="1">
      <alignment horizontal="center"/>
    </xf>
    <xf numFmtId="1" fontId="7" fillId="0" borderId="0" xfId="0" applyNumberFormat="1" applyFont="1" applyFill="1" applyAlignment="1">
      <alignment horizontal="center"/>
    </xf>
    <xf numFmtId="1" fontId="7" fillId="0" borderId="0" xfId="0" applyNumberFormat="1" applyFont="1" applyFill="1" applyBorder="1" applyAlignment="1" applyProtection="1">
      <alignment horizontal="center"/>
    </xf>
    <xf numFmtId="1" fontId="7" fillId="8" borderId="0" xfId="0" applyNumberFormat="1" applyFont="1" applyFill="1" applyAlignment="1">
      <alignment horizontal="center"/>
    </xf>
    <xf numFmtId="1" fontId="7" fillId="8" borderId="0" xfId="0" applyNumberFormat="1" applyFont="1" applyFill="1" applyBorder="1" applyAlignment="1">
      <alignment horizontal="center"/>
    </xf>
    <xf numFmtId="166" fontId="16" fillId="0" borderId="0" xfId="0" applyNumberFormat="1" applyFont="1" applyFill="1" applyBorder="1" applyAlignment="1" applyProtection="1">
      <alignment horizontal="center"/>
    </xf>
    <xf numFmtId="43" fontId="16" fillId="0" borderId="0" xfId="1" applyFont="1" applyFill="1" applyBorder="1" applyAlignment="1" applyProtection="1">
      <alignment horizontal="center"/>
    </xf>
    <xf numFmtId="164" fontId="16" fillId="0" borderId="0" xfId="0" quotePrefix="1" applyFont="1" applyFill="1" applyAlignment="1">
      <alignment horizontal="center"/>
    </xf>
    <xf numFmtId="1" fontId="16" fillId="8" borderId="0" xfId="0" applyNumberFormat="1" applyFont="1" applyFill="1" applyBorder="1" applyAlignment="1">
      <alignment horizontal="center"/>
    </xf>
    <xf numFmtId="1" fontId="16" fillId="8" borderId="0" xfId="0" applyNumberFormat="1" applyFont="1" applyFill="1" applyBorder="1" applyAlignment="1" applyProtection="1">
      <alignment horizontal="center"/>
    </xf>
    <xf numFmtId="1" fontId="16" fillId="8" borderId="0" xfId="0" applyNumberFormat="1" applyFont="1" applyFill="1" applyAlignment="1">
      <alignment horizontal="center"/>
    </xf>
    <xf numFmtId="164" fontId="26" fillId="0" borderId="0" xfId="0" applyFont="1" applyFill="1" applyAlignment="1">
      <alignment horizontal="center"/>
    </xf>
    <xf numFmtId="1" fontId="12" fillId="8" borderId="1" xfId="0" applyNumberFormat="1" applyFont="1" applyFill="1" applyBorder="1" applyAlignment="1">
      <alignment horizontal="center" wrapText="1"/>
    </xf>
    <xf numFmtId="1" fontId="18" fillId="8" borderId="41" xfId="0" applyNumberFormat="1" applyFont="1" applyFill="1" applyBorder="1" applyAlignment="1">
      <alignment horizontal="center" wrapText="1"/>
    </xf>
    <xf numFmtId="1" fontId="12" fillId="8" borderId="0" xfId="0" applyNumberFormat="1" applyFont="1" applyFill="1" applyBorder="1" applyAlignment="1">
      <alignment horizontal="center"/>
    </xf>
    <xf numFmtId="166" fontId="12" fillId="8" borderId="0" xfId="0" applyNumberFormat="1" applyFont="1" applyFill="1" applyBorder="1" applyAlignment="1" applyProtection="1">
      <alignment horizontal="center"/>
    </xf>
    <xf numFmtId="167" fontId="12" fillId="8" borderId="32" xfId="0" applyNumberFormat="1" applyFont="1" applyFill="1" applyBorder="1" applyAlignment="1">
      <alignment horizontal="center"/>
    </xf>
    <xf numFmtId="1" fontId="12" fillId="8" borderId="0" xfId="0" applyNumberFormat="1" applyFont="1" applyFill="1" applyAlignment="1">
      <alignment horizontal="center"/>
    </xf>
    <xf numFmtId="1" fontId="12" fillId="8" borderId="0" xfId="0" applyNumberFormat="1" applyFont="1" applyFill="1" applyBorder="1" applyAlignment="1" applyProtection="1">
      <alignment horizontal="center"/>
    </xf>
    <xf numFmtId="1" fontId="27" fillId="0" borderId="0" xfId="0" quotePrefix="1" applyNumberFormat="1" applyFont="1" applyFill="1" applyBorder="1" applyAlignment="1">
      <alignment horizontal="center"/>
    </xf>
    <xf numFmtId="1" fontId="27" fillId="0" borderId="0" xfId="0" applyNumberFormat="1" applyFont="1" applyFill="1" applyBorder="1" applyAlignment="1" applyProtection="1">
      <alignment horizontal="center"/>
    </xf>
    <xf numFmtId="164" fontId="26" fillId="0" borderId="0" xfId="0" applyFont="1" applyFill="1" applyBorder="1" applyAlignment="1">
      <alignment horizontal="center"/>
    </xf>
    <xf numFmtId="37" fontId="27" fillId="0" borderId="0" xfId="0" applyNumberFormat="1" applyFont="1" applyFill="1" applyBorder="1" applyAlignment="1" applyProtection="1">
      <alignment horizontal="center"/>
    </xf>
    <xf numFmtId="166" fontId="27" fillId="0" borderId="0" xfId="0" applyNumberFormat="1" applyFont="1" applyFill="1" applyBorder="1" applyAlignment="1" applyProtection="1">
      <alignment horizontal="center"/>
    </xf>
    <xf numFmtId="167" fontId="27" fillId="0" borderId="0" xfId="0" applyNumberFormat="1" applyFont="1" applyFill="1" applyAlignment="1">
      <alignment horizontal="center"/>
    </xf>
    <xf numFmtId="1" fontId="28" fillId="0" borderId="0" xfId="0" applyNumberFormat="1" applyFont="1" applyFill="1" applyBorder="1" applyAlignment="1" applyProtection="1">
      <alignment horizontal="center"/>
    </xf>
    <xf numFmtId="166" fontId="28" fillId="0" borderId="0" xfId="0" applyNumberFormat="1" applyFont="1" applyFill="1" applyBorder="1" applyAlignment="1" applyProtection="1">
      <alignment horizontal="center"/>
    </xf>
    <xf numFmtId="167" fontId="28" fillId="0" borderId="0" xfId="0" applyNumberFormat="1" applyFont="1" applyFill="1" applyBorder="1" applyAlignment="1">
      <alignment horizontal="center"/>
    </xf>
    <xf numFmtId="164" fontId="27" fillId="0" borderId="0" xfId="0" applyNumberFormat="1" applyFont="1" applyFill="1" applyBorder="1" applyAlignment="1" applyProtection="1">
      <alignment horizontal="center"/>
    </xf>
    <xf numFmtId="167" fontId="27" fillId="0" borderId="0" xfId="0" applyNumberFormat="1" applyFont="1" applyFill="1" applyBorder="1" applyAlignment="1">
      <alignment horizontal="center"/>
    </xf>
    <xf numFmtId="164" fontId="26" fillId="0" borderId="0" xfId="0" applyFont="1" applyFill="1" applyBorder="1" applyAlignment="1">
      <alignment horizontal="center" wrapText="1"/>
    </xf>
    <xf numFmtId="164" fontId="26" fillId="8" borderId="0" xfId="0" applyFont="1" applyFill="1" applyAlignment="1">
      <alignment horizontal="center"/>
    </xf>
    <xf numFmtId="167" fontId="12" fillId="6" borderId="32" xfId="0" applyNumberFormat="1" applyFont="1" applyFill="1" applyBorder="1" applyAlignment="1">
      <alignment horizontal="center"/>
    </xf>
    <xf numFmtId="164" fontId="12" fillId="0" borderId="0" xfId="0" applyFont="1" applyAlignment="1">
      <alignment horizontal="center"/>
    </xf>
    <xf numFmtId="1" fontId="16" fillId="0" borderId="0" xfId="0" applyNumberFormat="1" applyFont="1" applyFill="1" applyBorder="1" applyAlignment="1" applyProtection="1">
      <alignment horizontal="center"/>
    </xf>
    <xf numFmtId="166" fontId="7" fillId="8" borderId="0" xfId="0" applyNumberFormat="1" applyFont="1" applyFill="1" applyBorder="1" applyAlignment="1" applyProtection="1">
      <alignment horizontal="center"/>
    </xf>
    <xf numFmtId="167" fontId="19" fillId="8" borderId="32" xfId="0" applyNumberFormat="1" applyFont="1" applyFill="1" applyBorder="1" applyAlignment="1">
      <alignment horizontal="center"/>
    </xf>
    <xf numFmtId="164" fontId="17" fillId="0" borderId="0" xfId="0" applyFont="1" applyAlignment="1">
      <alignment horizontal="centerContinuous"/>
    </xf>
    <xf numFmtId="1" fontId="7" fillId="0" borderId="0" xfId="0" applyNumberFormat="1" applyFont="1" applyAlignment="1">
      <alignment horizontal="center"/>
    </xf>
    <xf numFmtId="168" fontId="3" fillId="0" borderId="0" xfId="0" applyNumberFormat="1" applyFont="1" applyAlignment="1">
      <alignment vertical="center"/>
    </xf>
    <xf numFmtId="164" fontId="3" fillId="0" borderId="0" xfId="0" applyFont="1" applyAlignment="1">
      <alignment vertical="center"/>
    </xf>
    <xf numFmtId="164" fontId="17" fillId="0" borderId="0" xfId="0" applyFont="1" applyBorder="1" applyAlignment="1">
      <alignment horizontal="centerContinuous"/>
    </xf>
    <xf numFmtId="164" fontId="17" fillId="0" borderId="0" xfId="0" applyFont="1" applyBorder="1" applyAlignment="1">
      <alignment vertical="center"/>
    </xf>
    <xf numFmtId="164" fontId="17" fillId="0" borderId="0" xfId="0" applyFont="1" applyFill="1"/>
    <xf numFmtId="164" fontId="17" fillId="0" borderId="0" xfId="0" applyFont="1"/>
    <xf numFmtId="164" fontId="17" fillId="0" borderId="0" xfId="0" applyFont="1" applyBorder="1"/>
    <xf numFmtId="164" fontId="17" fillId="0" borderId="0" xfId="0" applyFont="1" applyBorder="1" applyAlignment="1">
      <alignment horizontal="left"/>
    </xf>
    <xf numFmtId="164" fontId="17" fillId="0" borderId="0" xfId="0" applyFont="1" applyAlignment="1">
      <alignment horizontal="left"/>
    </xf>
    <xf numFmtId="164" fontId="17" fillId="0" borderId="0" xfId="0" applyFont="1" applyBorder="1" applyAlignment="1">
      <alignment vertical="center" wrapText="1"/>
    </xf>
    <xf numFmtId="164" fontId="17" fillId="0" borderId="0" xfId="0" applyFont="1" applyAlignment="1">
      <alignment vertical="center"/>
    </xf>
    <xf numFmtId="164" fontId="5" fillId="0" borderId="0" xfId="0" applyFont="1" applyBorder="1" applyAlignment="1" applyProtection="1">
      <alignment horizontal="centerContinuous" wrapText="1"/>
    </xf>
    <xf numFmtId="1" fontId="17" fillId="0" borderId="0" xfId="0" applyNumberFormat="1" applyFont="1" applyAlignment="1">
      <alignment horizontal="center"/>
    </xf>
    <xf numFmtId="37" fontId="12" fillId="0" borderId="23" xfId="0" applyNumberFormat="1" applyFont="1" applyBorder="1" applyAlignment="1" applyProtection="1">
      <alignment horizontal="center"/>
    </xf>
    <xf numFmtId="37" fontId="12" fillId="3" borderId="32" xfId="0" applyNumberFormat="1" applyFont="1" applyFill="1" applyBorder="1" applyAlignment="1" applyProtection="1">
      <alignment horizontal="center"/>
    </xf>
    <xf numFmtId="37" fontId="12" fillId="0" borderId="41" xfId="0" applyNumberFormat="1" applyFont="1" applyBorder="1" applyAlignment="1" applyProtection="1">
      <alignment horizontal="center"/>
    </xf>
    <xf numFmtId="164" fontId="7" fillId="0" borderId="0" xfId="0" applyFont="1" applyFill="1" applyAlignment="1">
      <alignment horizontal="center"/>
    </xf>
    <xf numFmtId="164" fontId="7" fillId="0" borderId="0" xfId="0" applyFont="1" applyFill="1" applyBorder="1" applyAlignment="1" applyProtection="1">
      <alignment horizontal="center" wrapText="1"/>
    </xf>
    <xf numFmtId="164" fontId="7" fillId="0" borderId="32" xfId="0" applyFont="1" applyFill="1" applyBorder="1" applyAlignment="1" applyProtection="1">
      <alignment horizontal="center" wrapText="1"/>
    </xf>
    <xf numFmtId="164" fontId="32" fillId="0" borderId="0" xfId="0" applyFont="1" applyAlignment="1">
      <alignment horizontal="center"/>
    </xf>
    <xf numFmtId="164" fontId="13" fillId="7" borderId="0" xfId="0" applyFont="1" applyFill="1" applyBorder="1" applyAlignment="1">
      <alignment horizontal="center"/>
    </xf>
    <xf numFmtId="164" fontId="7" fillId="8" borderId="0" xfId="0" applyFont="1" applyFill="1" applyBorder="1" applyAlignment="1">
      <alignment horizontal="center"/>
    </xf>
    <xf numFmtId="164" fontId="13" fillId="8" borderId="0" xfId="0" applyFont="1" applyFill="1" applyBorder="1" applyAlignment="1">
      <alignment horizontal="center" wrapText="1"/>
    </xf>
    <xf numFmtId="164" fontId="32" fillId="0" borderId="0" xfId="0" applyFont="1" applyBorder="1" applyAlignment="1">
      <alignment horizontal="center"/>
    </xf>
    <xf numFmtId="1" fontId="23" fillId="0" borderId="0" xfId="0" quotePrefix="1" applyNumberFormat="1" applyFont="1" applyFill="1" applyBorder="1" applyAlignment="1" applyProtection="1">
      <alignment horizontal="right"/>
    </xf>
    <xf numFmtId="1" fontId="12" fillId="0" borderId="0" xfId="0" quotePrefix="1" applyNumberFormat="1" applyFont="1" applyFill="1" applyBorder="1" applyAlignment="1" applyProtection="1">
      <alignment horizontal="right"/>
    </xf>
    <xf numFmtId="1" fontId="12" fillId="0" borderId="0" xfId="0" quotePrefix="1" applyNumberFormat="1" applyFont="1" applyFill="1" applyAlignment="1">
      <alignment horizontal="left"/>
    </xf>
    <xf numFmtId="1" fontId="12" fillId="0" borderId="16" xfId="0" applyNumberFormat="1" applyFont="1" applyFill="1" applyBorder="1" applyAlignment="1" applyProtection="1">
      <alignment horizontal="left"/>
    </xf>
    <xf numFmtId="1" fontId="23" fillId="0" borderId="0" xfId="0" quotePrefix="1" applyNumberFormat="1" applyFont="1" applyFill="1" applyBorder="1" applyAlignment="1" applyProtection="1">
      <alignment horizontal="left"/>
    </xf>
    <xf numFmtId="1" fontId="12" fillId="0" borderId="17" xfId="0" applyNumberFormat="1" applyFont="1" applyFill="1" applyBorder="1" applyAlignment="1" applyProtection="1">
      <alignment horizontal="left"/>
    </xf>
    <xf numFmtId="1" fontId="27" fillId="0" borderId="0" xfId="0" applyNumberFormat="1" applyFont="1" applyFill="1" applyBorder="1" applyAlignment="1" applyProtection="1">
      <alignment horizontal="left"/>
    </xf>
    <xf numFmtId="1" fontId="12" fillId="0" borderId="0" xfId="0" quotePrefix="1" applyNumberFormat="1" applyFont="1" applyFill="1" applyBorder="1" applyAlignment="1" applyProtection="1">
      <alignment horizontal="left"/>
    </xf>
    <xf numFmtId="1" fontId="12" fillId="0" borderId="0" xfId="0" applyNumberFormat="1" applyFont="1" applyFill="1" applyBorder="1" applyAlignment="1" applyProtection="1">
      <alignment horizontal="left"/>
    </xf>
    <xf numFmtId="1" fontId="23" fillId="0" borderId="29" xfId="0" quotePrefix="1" applyNumberFormat="1" applyFont="1" applyFill="1" applyBorder="1" applyAlignment="1" applyProtection="1">
      <alignment horizontal="right"/>
    </xf>
    <xf numFmtId="1" fontId="12" fillId="6" borderId="0" xfId="0" quotePrefix="1" applyNumberFormat="1" applyFont="1" applyFill="1" applyAlignment="1">
      <alignment horizontal="left"/>
    </xf>
    <xf numFmtId="1" fontId="23" fillId="0" borderId="29" xfId="0" quotePrefix="1" applyNumberFormat="1" applyFont="1" applyFill="1" applyBorder="1" applyAlignment="1" applyProtection="1">
      <alignment horizontal="left"/>
    </xf>
    <xf numFmtId="164" fontId="12" fillId="0" borderId="0" xfId="0" applyFont="1" applyAlignment="1">
      <alignment horizontal="left"/>
    </xf>
    <xf numFmtId="164" fontId="18" fillId="0" borderId="7" xfId="0" applyFont="1" applyFill="1" applyBorder="1" applyAlignment="1" applyProtection="1">
      <alignment horizontal="centerContinuous" wrapText="1"/>
    </xf>
    <xf numFmtId="1" fontId="7" fillId="0" borderId="32" xfId="0" applyNumberFormat="1" applyFont="1" applyFill="1" applyBorder="1" applyAlignment="1" applyProtection="1">
      <alignment horizontal="center"/>
    </xf>
    <xf numFmtId="164" fontId="17" fillId="0" borderId="0" xfId="0" applyFont="1" applyFill="1" applyBorder="1" applyAlignment="1">
      <alignment vertical="center"/>
    </xf>
    <xf numFmtId="164" fontId="17" fillId="0" borderId="0" xfId="0" applyFont="1" applyFill="1" applyAlignment="1">
      <alignment horizontal="left"/>
    </xf>
    <xf numFmtId="164" fontId="13" fillId="0" borderId="0" xfId="0" applyFont="1"/>
    <xf numFmtId="0" fontId="7" fillId="0" borderId="30" xfId="0" applyNumberFormat="1" applyFont="1" applyFill="1" applyBorder="1" applyAlignment="1">
      <alignment horizontal="left"/>
    </xf>
    <xf numFmtId="164" fontId="7" fillId="0" borderId="26" xfId="0" applyFont="1" applyFill="1" applyBorder="1"/>
    <xf numFmtId="0" fontId="7" fillId="0" borderId="31" xfId="0" applyNumberFormat="1" applyFont="1" applyFill="1" applyBorder="1" applyAlignment="1">
      <alignment horizontal="left"/>
    </xf>
    <xf numFmtId="164" fontId="7" fillId="0" borderId="59" xfId="9" applyFont="1" applyFill="1" applyBorder="1" applyAlignment="1">
      <alignment horizontal="left"/>
    </xf>
    <xf numFmtId="0" fontId="7" fillId="0" borderId="2" xfId="0" applyNumberFormat="1" applyFont="1" applyFill="1" applyBorder="1" applyAlignment="1">
      <alignment horizontal="centerContinuous" wrapText="1"/>
    </xf>
    <xf numFmtId="0" fontId="7" fillId="0" borderId="1" xfId="0" applyNumberFormat="1" applyFont="1" applyFill="1" applyBorder="1" applyAlignment="1">
      <alignment horizontal="centerContinuous" wrapText="1"/>
    </xf>
    <xf numFmtId="0" fontId="7" fillId="0" borderId="2" xfId="2" applyNumberFormat="1" applyFont="1" applyFill="1" applyBorder="1" applyAlignment="1">
      <alignment horizontal="centerContinuous" wrapText="1"/>
    </xf>
    <xf numFmtId="0" fontId="7" fillId="0" borderId="1" xfId="2" applyNumberFormat="1" applyFont="1" applyFill="1" applyBorder="1" applyAlignment="1">
      <alignment horizontal="centerContinuous" wrapText="1"/>
    </xf>
    <xf numFmtId="3" fontId="7" fillId="4" borderId="60" xfId="9" applyNumberFormat="1" applyFont="1" applyFill="1" applyBorder="1" applyAlignment="1"/>
    <xf numFmtId="164" fontId="7" fillId="2" borderId="7" xfId="9" applyFont="1" applyFill="1" applyBorder="1" applyAlignment="1">
      <alignment horizontal="centerContinuous" wrapText="1"/>
    </xf>
    <xf numFmtId="164" fontId="7" fillId="2" borderId="0" xfId="9" applyFont="1" applyFill="1" applyBorder="1" applyAlignment="1">
      <alignment horizontal="centerContinuous" wrapText="1"/>
    </xf>
    <xf numFmtId="164" fontId="7" fillId="2" borderId="2" xfId="9" applyFont="1" applyFill="1" applyBorder="1" applyAlignment="1">
      <alignment horizontal="centerContinuous" wrapText="1"/>
    </xf>
    <xf numFmtId="164" fontId="13" fillId="5" borderId="0" xfId="9" applyFont="1" applyFill="1" applyBorder="1" applyAlignment="1">
      <alignment horizontal="centerContinuous" wrapText="1"/>
    </xf>
    <xf numFmtId="164" fontId="7" fillId="0" borderId="61" xfId="9" applyFont="1" applyFill="1" applyBorder="1" applyAlignment="1">
      <alignment horizontal="centerContinuous" wrapText="1"/>
    </xf>
    <xf numFmtId="164" fontId="7" fillId="0" borderId="7" xfId="0" applyFont="1" applyFill="1" applyBorder="1" applyAlignment="1">
      <alignment horizontal="centerContinuous" wrapText="1"/>
    </xf>
    <xf numFmtId="0" fontId="7" fillId="0" borderId="61" xfId="0" applyNumberFormat="1" applyFont="1" applyFill="1" applyBorder="1" applyAlignment="1">
      <alignment horizontal="centerContinuous" wrapText="1"/>
    </xf>
    <xf numFmtId="164" fontId="7" fillId="6" borderId="32" xfId="0" applyFont="1" applyFill="1" applyBorder="1" applyAlignment="1" applyProtection="1">
      <alignment horizontal="right" wrapText="1"/>
    </xf>
    <xf numFmtId="164" fontId="7" fillId="6" borderId="0" xfId="0" applyFont="1" applyFill="1" applyBorder="1" applyAlignment="1" applyProtection="1">
      <alignment horizontal="right" wrapText="1"/>
    </xf>
    <xf numFmtId="164" fontId="7" fillId="6" borderId="60" xfId="2" applyFont="1" applyFill="1" applyBorder="1" applyAlignment="1">
      <alignment horizontal="right" wrapText="1"/>
    </xf>
    <xf numFmtId="164" fontId="7" fillId="6" borderId="0" xfId="2" applyFont="1" applyFill="1" applyBorder="1" applyAlignment="1">
      <alignment horizontal="right" wrapText="1"/>
    </xf>
    <xf numFmtId="164" fontId="7" fillId="6" borderId="32" xfId="2" applyFont="1" applyFill="1" applyBorder="1" applyAlignment="1">
      <alignment horizontal="right" wrapText="1"/>
    </xf>
    <xf numFmtId="164" fontId="7" fillId="6" borderId="29" xfId="0" applyFont="1" applyFill="1" applyBorder="1" applyAlignment="1" applyProtection="1">
      <alignment horizontal="right" wrapText="1"/>
    </xf>
    <xf numFmtId="164" fontId="7" fillId="6" borderId="60" xfId="0" applyFont="1" applyFill="1" applyBorder="1" applyAlignment="1" applyProtection="1">
      <alignment horizontal="right" wrapText="1"/>
    </xf>
    <xf numFmtId="3" fontId="7" fillId="4" borderId="32" xfId="9" applyNumberFormat="1" applyFont="1" applyFill="1" applyBorder="1" applyAlignment="1" applyProtection="1"/>
    <xf numFmtId="3" fontId="7" fillId="4" borderId="0" xfId="9" applyNumberFormat="1" applyFont="1" applyFill="1" applyBorder="1" applyAlignment="1" applyProtection="1"/>
    <xf numFmtId="3" fontId="7" fillId="4" borderId="0" xfId="0" applyNumberFormat="1" applyFont="1" applyFill="1" applyBorder="1" applyAlignment="1"/>
    <xf numFmtId="3" fontId="7" fillId="2" borderId="0" xfId="9" applyNumberFormat="1" applyFont="1" applyFill="1" applyBorder="1" applyAlignment="1"/>
    <xf numFmtId="3" fontId="24" fillId="5" borderId="0" xfId="9" applyNumberFormat="1" applyFont="1" applyFill="1" applyBorder="1" applyAlignment="1"/>
    <xf numFmtId="3" fontId="7" fillId="4" borderId="0" xfId="9" applyNumberFormat="1" applyFont="1" applyFill="1" applyBorder="1" applyAlignment="1"/>
    <xf numFmtId="3" fontId="7" fillId="4" borderId="32" xfId="9" applyNumberFormat="1" applyFont="1" applyFill="1" applyBorder="1" applyAlignment="1"/>
    <xf numFmtId="3" fontId="7" fillId="4" borderId="60" xfId="2" applyNumberFormat="1" applyFont="1" applyFill="1" applyBorder="1" applyAlignment="1"/>
    <xf numFmtId="3" fontId="7" fillId="4" borderId="0" xfId="2" applyNumberFormat="1" applyFont="1" applyFill="1" applyBorder="1" applyAlignment="1"/>
    <xf numFmtId="3" fontId="7" fillId="4" borderId="32" xfId="2" applyNumberFormat="1" applyFont="1" applyFill="1" applyBorder="1" applyAlignment="1"/>
    <xf numFmtId="3" fontId="7" fillId="2" borderId="0" xfId="9" quotePrefix="1" applyNumberFormat="1" applyFont="1" applyFill="1" applyBorder="1" applyAlignment="1"/>
    <xf numFmtId="3" fontId="24" fillId="5" borderId="0" xfId="9" quotePrefix="1" applyNumberFormat="1" applyFont="1" applyFill="1" applyBorder="1" applyAlignment="1"/>
    <xf numFmtId="3" fontId="7" fillId="0" borderId="0" xfId="9" applyNumberFormat="1" applyFont="1" applyFill="1" applyBorder="1" applyAlignment="1">
      <alignment horizontal="center"/>
    </xf>
    <xf numFmtId="164" fontId="7" fillId="0" borderId="0" xfId="0" applyFont="1" applyFill="1" applyBorder="1" applyAlignment="1"/>
    <xf numFmtId="164" fontId="7" fillId="0" borderId="0" xfId="0" applyFont="1" applyBorder="1"/>
    <xf numFmtId="164" fontId="7" fillId="0" borderId="0" xfId="0" applyFont="1"/>
    <xf numFmtId="164" fontId="16" fillId="0" borderId="32" xfId="0" applyFont="1" applyFill="1" applyBorder="1" applyAlignment="1">
      <alignment horizontal="center"/>
    </xf>
    <xf numFmtId="164" fontId="7" fillId="0" borderId="32" xfId="0" applyFont="1" applyFill="1" applyBorder="1"/>
    <xf numFmtId="164" fontId="13" fillId="0" borderId="62" xfId="0" applyFont="1" applyBorder="1"/>
    <xf numFmtId="165" fontId="7" fillId="0" borderId="47" xfId="0" applyNumberFormat="1" applyFont="1" applyBorder="1" applyAlignment="1">
      <alignment horizontal="right"/>
    </xf>
    <xf numFmtId="165" fontId="7" fillId="0" borderId="63" xfId="0" applyNumberFormat="1" applyFont="1" applyBorder="1" applyAlignment="1">
      <alignment horizontal="right"/>
    </xf>
    <xf numFmtId="165" fontId="7" fillId="0" borderId="64" xfId="0" applyNumberFormat="1" applyFont="1" applyBorder="1" applyAlignment="1">
      <alignment horizontal="right"/>
    </xf>
    <xf numFmtId="164" fontId="7" fillId="0" borderId="65" xfId="0" applyNumberFormat="1" applyFont="1" applyBorder="1"/>
    <xf numFmtId="165" fontId="7" fillId="0" borderId="48" xfId="0" applyNumberFormat="1" applyFont="1" applyBorder="1" applyAlignment="1">
      <alignment horizontal="right"/>
    </xf>
    <xf numFmtId="49" fontId="3" fillId="0" borderId="0" xfId="0" quotePrefix="1" applyNumberFormat="1" applyFont="1" applyFill="1" applyAlignment="1">
      <alignment horizontal="right"/>
    </xf>
    <xf numFmtId="164" fontId="7" fillId="0" borderId="0" xfId="0" applyFont="1" applyBorder="1" applyAlignment="1"/>
    <xf numFmtId="164" fontId="16" fillId="8" borderId="0" xfId="0" applyFont="1" applyFill="1" applyBorder="1" applyAlignment="1">
      <alignment wrapText="1"/>
    </xf>
    <xf numFmtId="164" fontId="7" fillId="0" borderId="0" xfId="0" applyFont="1" applyBorder="1" applyAlignment="1">
      <alignment horizontal="right"/>
    </xf>
    <xf numFmtId="164" fontId="15" fillId="8" borderId="1" xfId="0" applyFont="1" applyFill="1" applyBorder="1" applyAlignment="1">
      <alignment horizontal="center" wrapText="1"/>
    </xf>
    <xf numFmtId="1" fontId="15" fillId="0" borderId="0" xfId="0" applyNumberFormat="1" applyFont="1" applyFill="1" applyAlignment="1">
      <alignment horizontal="center"/>
    </xf>
    <xf numFmtId="1" fontId="15" fillId="8" borderId="0" xfId="0" applyNumberFormat="1" applyFont="1" applyFill="1" applyBorder="1" applyAlignment="1" applyProtection="1">
      <alignment horizontal="center"/>
    </xf>
    <xf numFmtId="1" fontId="15" fillId="8" borderId="0" xfId="0" applyNumberFormat="1" applyFont="1" applyFill="1" applyAlignment="1">
      <alignment horizontal="center"/>
    </xf>
    <xf numFmtId="1" fontId="15" fillId="8" borderId="0" xfId="0" applyNumberFormat="1" applyFont="1" applyFill="1" applyBorder="1" applyAlignment="1">
      <alignment horizontal="center"/>
    </xf>
    <xf numFmtId="1" fontId="12" fillId="0" borderId="32" xfId="0" applyNumberFormat="1" applyFont="1" applyFill="1" applyBorder="1" applyAlignment="1">
      <alignment horizontal="right"/>
    </xf>
    <xf numFmtId="1" fontId="12" fillId="0" borderId="41" xfId="0" applyNumberFormat="1" applyFont="1" applyFill="1" applyBorder="1" applyAlignment="1">
      <alignment horizontal="right"/>
    </xf>
    <xf numFmtId="1" fontId="36" fillId="8" borderId="0" xfId="0" applyNumberFormat="1" applyFont="1" applyFill="1" applyBorder="1" applyAlignment="1">
      <alignment horizontal="center"/>
    </xf>
    <xf numFmtId="1" fontId="23" fillId="8" borderId="1" xfId="0" applyNumberFormat="1" applyFont="1" applyFill="1" applyBorder="1" applyAlignment="1">
      <alignment horizontal="center" wrapText="1"/>
    </xf>
    <xf numFmtId="1" fontId="23" fillId="8" borderId="0" xfId="0" applyNumberFormat="1" applyFont="1" applyFill="1" applyAlignment="1">
      <alignment horizontal="center"/>
    </xf>
    <xf numFmtId="1" fontId="7" fillId="0" borderId="23" xfId="0" applyNumberFormat="1" applyFont="1" applyBorder="1" applyAlignment="1" applyProtection="1">
      <alignment horizontal="center"/>
    </xf>
    <xf numFmtId="1" fontId="7" fillId="0" borderId="32" xfId="0" applyNumberFormat="1" applyFont="1" applyBorder="1" applyAlignment="1" applyProtection="1">
      <alignment horizontal="center"/>
    </xf>
    <xf numFmtId="1" fontId="7" fillId="0" borderId="41" xfId="0" applyNumberFormat="1" applyFont="1" applyBorder="1" applyAlignment="1" applyProtection="1">
      <alignment horizontal="center"/>
    </xf>
    <xf numFmtId="164" fontId="9" fillId="0" borderId="0" xfId="0" applyFont="1" applyFill="1" applyBorder="1" applyAlignment="1">
      <alignment vertical="top"/>
    </xf>
    <xf numFmtId="0" fontId="7" fillId="0" borderId="42" xfId="0" applyNumberFormat="1" applyFont="1" applyFill="1" applyBorder="1" applyAlignment="1">
      <alignment horizontal="centerContinuous" wrapText="1"/>
    </xf>
    <xf numFmtId="49" fontId="7" fillId="0" borderId="0" xfId="0" applyNumberFormat="1" applyFont="1" applyFill="1" applyBorder="1" applyAlignment="1">
      <alignment horizontal="center"/>
    </xf>
    <xf numFmtId="49" fontId="22" fillId="0" borderId="0" xfId="0" applyNumberFormat="1" applyFont="1" applyFill="1" applyBorder="1" applyAlignment="1">
      <alignment horizontal="left"/>
    </xf>
    <xf numFmtId="49" fontId="7" fillId="0" borderId="0" xfId="0" applyNumberFormat="1" applyFont="1" applyFill="1" applyBorder="1" applyAlignment="1" applyProtection="1">
      <alignment horizontal="center"/>
    </xf>
    <xf numFmtId="49" fontId="22" fillId="0" borderId="1" xfId="0" applyNumberFormat="1" applyFont="1" applyFill="1" applyBorder="1" applyAlignment="1">
      <alignment horizontal="left"/>
    </xf>
    <xf numFmtId="164" fontId="7" fillId="0" borderId="5" xfId="9" applyFont="1" applyFill="1" applyBorder="1"/>
    <xf numFmtId="164" fontId="7" fillId="0" borderId="5" xfId="9" applyFont="1" applyFill="1" applyBorder="1" applyAlignment="1">
      <alignment horizontal="center"/>
    </xf>
    <xf numFmtId="0" fontId="7" fillId="0" borderId="66" xfId="0" applyNumberFormat="1" applyFont="1" applyFill="1" applyBorder="1" applyAlignment="1">
      <alignment horizontal="left"/>
    </xf>
    <xf numFmtId="164" fontId="7" fillId="0" borderId="61" xfId="9" applyFont="1" applyFill="1" applyBorder="1"/>
    <xf numFmtId="49" fontId="13" fillId="0" borderId="67" xfId="0" applyNumberFormat="1" applyFont="1" applyFill="1" applyBorder="1" applyAlignment="1">
      <alignment horizontal="left" wrapText="1"/>
    </xf>
    <xf numFmtId="0" fontId="16" fillId="0" borderId="41" xfId="0" applyNumberFormat="1" applyFont="1" applyFill="1" applyBorder="1" applyAlignment="1">
      <alignment horizontal="centerContinuous" wrapText="1"/>
    </xf>
    <xf numFmtId="164" fontId="7" fillId="2" borderId="42" xfId="9" applyFont="1" applyFill="1" applyBorder="1" applyAlignment="1">
      <alignment horizontal="centerContinuous" wrapText="1"/>
    </xf>
    <xf numFmtId="0" fontId="16" fillId="0" borderId="26" xfId="0" applyNumberFormat="1" applyFont="1" applyFill="1" applyBorder="1" applyAlignment="1">
      <alignment horizontal="centerContinuous" wrapText="1"/>
    </xf>
    <xf numFmtId="49" fontId="7" fillId="0" borderId="2" xfId="0" applyNumberFormat="1" applyFont="1" applyFill="1" applyBorder="1" applyAlignment="1" applyProtection="1">
      <alignment horizontal="center"/>
    </xf>
    <xf numFmtId="49" fontId="7" fillId="0" borderId="2" xfId="0" applyNumberFormat="1" applyFont="1" applyFill="1" applyBorder="1" applyAlignment="1" applyProtection="1">
      <alignment horizontal="left"/>
    </xf>
    <xf numFmtId="164" fontId="7" fillId="4" borderId="2" xfId="2" applyFont="1" applyFill="1" applyBorder="1" applyAlignment="1">
      <alignment horizontal="right" wrapText="1"/>
    </xf>
    <xf numFmtId="164" fontId="24" fillId="0" borderId="2" xfId="2" applyFont="1" applyFill="1" applyBorder="1" applyAlignment="1">
      <alignment horizontal="right" wrapText="1"/>
    </xf>
    <xf numFmtId="164" fontId="7" fillId="4" borderId="7" xfId="2" applyFont="1" applyFill="1" applyBorder="1" applyAlignment="1">
      <alignment horizontal="right" wrapText="1"/>
    </xf>
    <xf numFmtId="164" fontId="7" fillId="4" borderId="2" xfId="0" applyFont="1" applyFill="1" applyBorder="1" applyAlignment="1">
      <alignment horizontal="right" wrapText="1"/>
    </xf>
    <xf numFmtId="0" fontId="7" fillId="4" borderId="7" xfId="0" applyNumberFormat="1" applyFont="1" applyFill="1" applyBorder="1" applyAlignment="1">
      <alignment horizontal="right" wrapText="1"/>
    </xf>
    <xf numFmtId="0" fontId="7" fillId="4" borderId="2" xfId="0" applyNumberFormat="1" applyFont="1" applyFill="1" applyBorder="1" applyAlignment="1">
      <alignment horizontal="right" wrapText="1"/>
    </xf>
    <xf numFmtId="164" fontId="7" fillId="2" borderId="7" xfId="0" applyFont="1" applyFill="1" applyBorder="1" applyAlignment="1">
      <alignment horizontal="right" wrapText="1"/>
    </xf>
    <xf numFmtId="164" fontId="7" fillId="2" borderId="1" xfId="0" applyFont="1" applyFill="1" applyBorder="1" applyAlignment="1">
      <alignment horizontal="right" wrapText="1"/>
    </xf>
    <xf numFmtId="164" fontId="7" fillId="2" borderId="2" xfId="0" applyFont="1" applyFill="1" applyBorder="1" applyAlignment="1">
      <alignment horizontal="right" wrapText="1"/>
    </xf>
    <xf numFmtId="164" fontId="24" fillId="5" borderId="2" xfId="0" applyFont="1" applyFill="1" applyBorder="1" applyAlignment="1">
      <alignment horizontal="right" wrapText="1"/>
    </xf>
    <xf numFmtId="164" fontId="7" fillId="4" borderId="59" xfId="2" applyFont="1" applyFill="1" applyBorder="1" applyAlignment="1">
      <alignment horizontal="right" wrapText="1"/>
    </xf>
    <xf numFmtId="0" fontId="7" fillId="4" borderId="59" xfId="2" applyNumberFormat="1" applyFont="1" applyFill="1" applyBorder="1" applyAlignment="1">
      <alignment horizontal="right" wrapText="1"/>
    </xf>
    <xf numFmtId="0" fontId="7" fillId="4" borderId="2" xfId="2" applyNumberFormat="1" applyFont="1" applyFill="1" applyBorder="1" applyAlignment="1">
      <alignment horizontal="right" wrapText="1"/>
    </xf>
    <xf numFmtId="0" fontId="7" fillId="4" borderId="7" xfId="2" applyNumberFormat="1" applyFont="1" applyFill="1" applyBorder="1" applyAlignment="1">
      <alignment horizontal="right" wrapText="1"/>
    </xf>
    <xf numFmtId="0" fontId="7" fillId="4" borderId="68" xfId="2" applyNumberFormat="1" applyFont="1" applyFill="1" applyBorder="1" applyAlignment="1">
      <alignment horizontal="right" wrapText="1"/>
    </xf>
    <xf numFmtId="49" fontId="7" fillId="6" borderId="0" xfId="0" applyNumberFormat="1" applyFont="1" applyFill="1" applyBorder="1" applyAlignment="1" applyProtection="1">
      <alignment horizontal="center"/>
    </xf>
    <xf numFmtId="49" fontId="7" fillId="6" borderId="0" xfId="0" applyNumberFormat="1" applyFont="1" applyFill="1" applyBorder="1" applyAlignment="1" applyProtection="1">
      <alignment horizontal="left"/>
    </xf>
    <xf numFmtId="164" fontId="7" fillId="0" borderId="0" xfId="0" applyFont="1" applyAlignment="1">
      <alignment horizontal="center" wrapText="1"/>
    </xf>
    <xf numFmtId="49" fontId="7" fillId="4" borderId="0" xfId="9" applyNumberFormat="1" applyFont="1" applyFill="1" applyBorder="1" applyAlignment="1">
      <alignment horizontal="center"/>
    </xf>
    <xf numFmtId="49" fontId="7" fillId="4" borderId="0" xfId="9" applyNumberFormat="1" applyFont="1" applyFill="1" applyBorder="1" applyAlignment="1" applyProtection="1">
      <alignment horizontal="left"/>
    </xf>
    <xf numFmtId="49" fontId="7" fillId="4" borderId="0" xfId="9" applyNumberFormat="1" applyFont="1" applyFill="1" applyBorder="1" applyAlignment="1" applyProtection="1">
      <alignment horizontal="center"/>
    </xf>
    <xf numFmtId="3" fontId="24" fillId="0" borderId="0" xfId="0" applyNumberFormat="1" applyFont="1" applyFill="1" applyBorder="1" applyAlignment="1">
      <alignment horizontal="right"/>
    </xf>
    <xf numFmtId="3" fontId="16" fillId="4" borderId="0" xfId="0" applyNumberFormat="1" applyFont="1" applyFill="1" applyBorder="1" applyAlignment="1"/>
    <xf numFmtId="3" fontId="16" fillId="4" borderId="0" xfId="2" applyNumberFormat="1" applyFont="1" applyFill="1" applyBorder="1" applyAlignment="1"/>
    <xf numFmtId="3" fontId="24" fillId="2" borderId="0" xfId="9" quotePrefix="1" applyNumberFormat="1" applyFont="1" applyFill="1" applyBorder="1" applyAlignment="1"/>
    <xf numFmtId="3" fontId="7" fillId="4" borderId="29" xfId="2" applyNumberFormat="1" applyFont="1" applyFill="1" applyBorder="1" applyAlignment="1"/>
    <xf numFmtId="3" fontId="16" fillId="4" borderId="0" xfId="9" applyNumberFormat="1" applyFont="1" applyFill="1" applyBorder="1" applyAlignment="1" applyProtection="1"/>
    <xf numFmtId="49" fontId="7" fillId="4" borderId="0" xfId="4" applyNumberFormat="1" applyFont="1" applyFill="1" applyBorder="1" applyAlignment="1">
      <alignment horizontal="left"/>
    </xf>
    <xf numFmtId="164" fontId="7" fillId="4" borderId="0" xfId="0" applyFont="1" applyFill="1" applyBorder="1" applyAlignment="1"/>
    <xf numFmtId="49" fontId="7" fillId="4" borderId="0" xfId="6" applyNumberFormat="1" applyFont="1" applyFill="1" applyBorder="1" applyAlignment="1" applyProtection="1">
      <alignment horizontal="left"/>
    </xf>
    <xf numFmtId="49" fontId="7" fillId="9" borderId="0" xfId="10" applyNumberFormat="1" applyFont="1" applyFill="1" applyBorder="1" applyAlignment="1" applyProtection="1">
      <alignment horizontal="center"/>
    </xf>
    <xf numFmtId="0" fontId="7" fillId="4" borderId="0" xfId="3" applyFont="1" applyFill="1"/>
    <xf numFmtId="3" fontId="7" fillId="3" borderId="0" xfId="9" applyNumberFormat="1" applyFont="1" applyFill="1" applyBorder="1" applyAlignment="1"/>
    <xf numFmtId="3" fontId="7" fillId="3" borderId="32" xfId="2" applyNumberFormat="1" applyFont="1" applyFill="1" applyBorder="1" applyAlignment="1"/>
    <xf numFmtId="3" fontId="7" fillId="3" borderId="0" xfId="2" applyNumberFormat="1" applyFont="1" applyFill="1" applyBorder="1" applyAlignment="1"/>
    <xf numFmtId="3" fontId="7" fillId="3" borderId="60" xfId="9" applyNumberFormat="1" applyFont="1" applyFill="1" applyBorder="1" applyAlignment="1"/>
    <xf numFmtId="49" fontId="7" fillId="10" borderId="0" xfId="9" applyNumberFormat="1" applyFont="1" applyFill="1" applyBorder="1" applyAlignment="1" applyProtection="1">
      <alignment horizontal="center"/>
    </xf>
    <xf numFmtId="49" fontId="7" fillId="10" borderId="0" xfId="9" applyNumberFormat="1" applyFont="1" applyFill="1" applyBorder="1" applyAlignment="1" applyProtection="1">
      <alignment horizontal="left"/>
    </xf>
    <xf numFmtId="3" fontId="7" fillId="2" borderId="32" xfId="9" applyNumberFormat="1" applyFont="1" applyFill="1" applyBorder="1" applyAlignment="1"/>
    <xf numFmtId="3" fontId="7" fillId="2" borderId="32" xfId="9" quotePrefix="1" applyNumberFormat="1" applyFont="1" applyFill="1" applyBorder="1" applyAlignment="1"/>
    <xf numFmtId="3" fontId="24" fillId="5" borderId="69" xfId="9" applyNumberFormat="1" applyFont="1" applyFill="1" applyBorder="1" applyAlignment="1"/>
    <xf numFmtId="3" fontId="7" fillId="7" borderId="0" xfId="9" applyNumberFormat="1" applyFont="1" applyFill="1" applyBorder="1" applyAlignment="1"/>
    <xf numFmtId="3" fontId="7" fillId="7" borderId="32" xfId="9" applyNumberFormat="1" applyFont="1" applyFill="1" applyBorder="1" applyAlignment="1"/>
    <xf numFmtId="3" fontId="7" fillId="7" borderId="0" xfId="2" applyNumberFormat="1" applyFont="1" applyFill="1" applyBorder="1" applyAlignment="1"/>
    <xf numFmtId="49" fontId="7" fillId="10" borderId="0" xfId="6" applyNumberFormat="1" applyFont="1" applyFill="1" applyBorder="1" applyAlignment="1" applyProtection="1">
      <alignment horizontal="center"/>
    </xf>
    <xf numFmtId="49" fontId="7" fillId="10" borderId="0" xfId="6" applyNumberFormat="1" applyFont="1" applyFill="1" applyBorder="1" applyAlignment="1">
      <alignment horizontal="left"/>
    </xf>
    <xf numFmtId="49" fontId="7" fillId="10" borderId="0" xfId="6" applyNumberFormat="1" applyFont="1" applyFill="1" applyBorder="1" applyAlignment="1">
      <alignment horizontal="center"/>
    </xf>
    <xf numFmtId="49" fontId="7" fillId="11" borderId="0" xfId="9" applyNumberFormat="1" applyFont="1" applyFill="1" applyBorder="1" applyAlignment="1">
      <alignment horizontal="center"/>
    </xf>
    <xf numFmtId="49" fontId="7" fillId="11" borderId="0" xfId="9" applyNumberFormat="1" applyFont="1" applyFill="1" applyBorder="1" applyAlignment="1" applyProtection="1">
      <alignment horizontal="left"/>
    </xf>
    <xf numFmtId="49" fontId="7" fillId="11" borderId="0" xfId="9" applyNumberFormat="1" applyFont="1" applyFill="1" applyBorder="1" applyAlignment="1" applyProtection="1">
      <alignment horizontal="center"/>
    </xf>
    <xf numFmtId="49" fontId="7" fillId="11" borderId="0" xfId="5" applyNumberFormat="1" applyFont="1" applyFill="1" applyBorder="1" applyAlignment="1">
      <alignment horizontal="left"/>
    </xf>
    <xf numFmtId="3" fontId="7" fillId="7" borderId="0" xfId="9" applyNumberFormat="1" applyFont="1" applyFill="1" applyBorder="1" applyAlignment="1" applyProtection="1"/>
    <xf numFmtId="49" fontId="7" fillId="11" borderId="0" xfId="6" applyNumberFormat="1" applyFont="1" applyFill="1" applyBorder="1" applyAlignment="1" applyProtection="1">
      <alignment horizontal="left"/>
    </xf>
    <xf numFmtId="49" fontId="7" fillId="12" borderId="0" xfId="4" applyNumberFormat="1" applyFont="1" applyFill="1" applyBorder="1" applyAlignment="1">
      <alignment horizontal="center"/>
    </xf>
    <xf numFmtId="49" fontId="7" fillId="12" borderId="0" xfId="9" applyNumberFormat="1" applyFont="1" applyFill="1" applyBorder="1" applyAlignment="1" applyProtection="1">
      <alignment horizontal="left"/>
    </xf>
    <xf numFmtId="49" fontId="7" fillId="12" borderId="0" xfId="9" applyNumberFormat="1" applyFont="1" applyFill="1" applyBorder="1" applyAlignment="1" applyProtection="1">
      <alignment horizontal="center"/>
    </xf>
    <xf numFmtId="49" fontId="7" fillId="12" borderId="0" xfId="4" applyNumberFormat="1" applyFont="1" applyFill="1" applyBorder="1" applyAlignment="1">
      <alignment horizontal="left"/>
    </xf>
    <xf numFmtId="3" fontId="7" fillId="7" borderId="32" xfId="2" applyNumberFormat="1" applyFont="1" applyFill="1" applyBorder="1" applyAlignment="1"/>
    <xf numFmtId="49" fontId="7" fillId="12" borderId="0" xfId="6" applyNumberFormat="1" applyFont="1" applyFill="1" applyBorder="1" applyAlignment="1" applyProtection="1">
      <alignment horizontal="center"/>
    </xf>
    <xf numFmtId="49" fontId="7" fillId="8" borderId="0" xfId="9" applyNumberFormat="1" applyFont="1" applyFill="1" applyBorder="1" applyAlignment="1">
      <alignment horizontal="center"/>
    </xf>
    <xf numFmtId="49" fontId="7" fillId="8" borderId="0" xfId="9" applyNumberFormat="1" applyFont="1" applyFill="1" applyBorder="1" applyAlignment="1" applyProtection="1">
      <alignment horizontal="left"/>
    </xf>
    <xf numFmtId="49" fontId="7" fillId="8" borderId="0" xfId="9" applyNumberFormat="1" applyFont="1" applyFill="1" applyBorder="1" applyAlignment="1" applyProtection="1">
      <alignment horizontal="center"/>
    </xf>
    <xf numFmtId="49" fontId="7" fillId="8" borderId="0" xfId="4" applyNumberFormat="1" applyFont="1" applyFill="1" applyBorder="1" applyAlignment="1">
      <alignment horizontal="left"/>
    </xf>
    <xf numFmtId="49" fontId="7" fillId="8" borderId="0" xfId="4" applyNumberFormat="1" applyFont="1" applyFill="1" applyBorder="1" applyAlignment="1">
      <alignment horizontal="center"/>
    </xf>
    <xf numFmtId="49" fontId="7" fillId="8" borderId="0" xfId="6" applyNumberFormat="1" applyFont="1" applyFill="1" applyBorder="1" applyAlignment="1">
      <alignment horizontal="center"/>
    </xf>
    <xf numFmtId="49" fontId="7" fillId="8" borderId="0" xfId="6" applyNumberFormat="1" applyFont="1" applyFill="1" applyBorder="1" applyAlignment="1" applyProtection="1">
      <alignment horizontal="left"/>
    </xf>
    <xf numFmtId="49" fontId="7" fillId="8" borderId="0" xfId="6" applyNumberFormat="1" applyFont="1" applyFill="1" applyBorder="1" applyAlignment="1" applyProtection="1">
      <alignment horizontal="center"/>
    </xf>
    <xf numFmtId="49" fontId="7" fillId="13" borderId="0" xfId="10" applyNumberFormat="1" applyFont="1" applyFill="1" applyBorder="1" applyAlignment="1" applyProtection="1">
      <alignment horizontal="center"/>
    </xf>
    <xf numFmtId="3" fontId="16" fillId="7" borderId="0" xfId="2" applyNumberFormat="1" applyFont="1" applyFill="1" applyBorder="1" applyAlignment="1"/>
    <xf numFmtId="49" fontId="7" fillId="11" borderId="0" xfId="5" applyNumberFormat="1" applyFont="1" applyFill="1" applyBorder="1" applyAlignment="1">
      <alignment horizontal="center"/>
    </xf>
    <xf numFmtId="49" fontId="7" fillId="11" borderId="0" xfId="4" applyNumberFormat="1" applyFont="1" applyFill="1" applyBorder="1" applyAlignment="1">
      <alignment horizontal="center"/>
    </xf>
    <xf numFmtId="3" fontId="7" fillId="3" borderId="0" xfId="9" applyNumberFormat="1" applyFont="1" applyFill="1" applyBorder="1" applyAlignment="1" applyProtection="1"/>
    <xf numFmtId="3" fontId="7" fillId="3" borderId="32" xfId="9" applyNumberFormat="1" applyFont="1" applyFill="1" applyBorder="1" applyAlignment="1"/>
    <xf numFmtId="49" fontId="7" fillId="11" borderId="0" xfId="6" applyNumberFormat="1" applyFont="1" applyFill="1" applyBorder="1" applyAlignment="1">
      <alignment horizontal="center"/>
    </xf>
    <xf numFmtId="49" fontId="7" fillId="2" borderId="0" xfId="9" applyNumberFormat="1" applyFont="1" applyFill="1" applyBorder="1" applyAlignment="1">
      <alignment horizontal="center"/>
    </xf>
    <xf numFmtId="49" fontId="7" fillId="2" borderId="0" xfId="9" applyNumberFormat="1" applyFont="1" applyFill="1" applyBorder="1" applyAlignment="1" applyProtection="1">
      <alignment horizontal="left"/>
    </xf>
    <xf numFmtId="49" fontId="7" fillId="2" borderId="0" xfId="9" applyNumberFormat="1" applyFont="1" applyFill="1" applyBorder="1" applyAlignment="1" applyProtection="1">
      <alignment horizontal="center"/>
    </xf>
    <xf numFmtId="3" fontId="41" fillId="4" borderId="0" xfId="9" applyNumberFormat="1" applyFont="1" applyFill="1" applyBorder="1" applyAlignment="1" applyProtection="1"/>
    <xf numFmtId="3" fontId="24" fillId="14" borderId="0" xfId="0" applyNumberFormat="1" applyFont="1" applyFill="1" applyBorder="1" applyAlignment="1">
      <alignment horizontal="right"/>
    </xf>
    <xf numFmtId="49" fontId="7" fillId="2" borderId="0" xfId="5" applyNumberFormat="1" applyFont="1" applyFill="1" applyBorder="1" applyAlignment="1">
      <alignment horizontal="left"/>
    </xf>
    <xf numFmtId="49" fontId="7" fillId="3" borderId="0" xfId="9" applyNumberFormat="1" applyFont="1" applyFill="1" applyBorder="1" applyAlignment="1">
      <alignment horizontal="center"/>
    </xf>
    <xf numFmtId="49" fontId="7" fillId="3" borderId="0" xfId="9" applyNumberFormat="1" applyFont="1" applyFill="1" applyBorder="1" applyAlignment="1" applyProtection="1">
      <alignment horizontal="left"/>
    </xf>
    <xf numFmtId="49" fontId="7" fillId="3" borderId="0" xfId="9" applyNumberFormat="1" applyFont="1" applyFill="1" applyBorder="1" applyAlignment="1" applyProtection="1">
      <alignment horizontal="center"/>
    </xf>
    <xf numFmtId="49" fontId="7" fillId="3" borderId="0" xfId="5" applyNumberFormat="1" applyFont="1" applyFill="1" applyBorder="1" applyAlignment="1">
      <alignment horizontal="left"/>
    </xf>
    <xf numFmtId="49" fontId="7" fillId="3" borderId="0" xfId="5" applyNumberFormat="1" applyFont="1" applyFill="1" applyBorder="1" applyAlignment="1">
      <alignment horizontal="center"/>
    </xf>
    <xf numFmtId="49" fontId="7" fillId="3" borderId="0" xfId="4" applyNumberFormat="1" applyFont="1" applyFill="1" applyBorder="1" applyAlignment="1">
      <alignment horizontal="center"/>
    </xf>
    <xf numFmtId="3" fontId="7" fillId="7" borderId="60" xfId="9" applyNumberFormat="1" applyFont="1" applyFill="1" applyBorder="1" applyAlignment="1"/>
    <xf numFmtId="49" fontId="7" fillId="3" borderId="0" xfId="6" applyNumberFormat="1" applyFont="1" applyFill="1" applyBorder="1" applyAlignment="1">
      <alignment horizontal="left"/>
    </xf>
    <xf numFmtId="49" fontId="7" fillId="12" borderId="0" xfId="9" applyNumberFormat="1" applyFont="1" applyFill="1" applyBorder="1" applyAlignment="1">
      <alignment horizontal="center"/>
    </xf>
    <xf numFmtId="3" fontId="7" fillId="4" borderId="0" xfId="0" applyNumberFormat="1" applyFont="1" applyFill="1"/>
    <xf numFmtId="164" fontId="7" fillId="4" borderId="0" xfId="0" applyFont="1" applyFill="1"/>
    <xf numFmtId="49" fontId="7" fillId="12" borderId="0" xfId="5" applyNumberFormat="1" applyFont="1" applyFill="1" applyBorder="1" applyAlignment="1">
      <alignment horizontal="left"/>
    </xf>
    <xf numFmtId="49" fontId="7" fillId="12" borderId="0" xfId="5" applyNumberFormat="1" applyFont="1" applyFill="1" applyBorder="1" applyAlignment="1">
      <alignment horizontal="center"/>
    </xf>
    <xf numFmtId="165" fontId="7" fillId="4" borderId="0" xfId="1" applyNumberFormat="1" applyFont="1" applyFill="1"/>
    <xf numFmtId="165" fontId="7" fillId="3" borderId="0" xfId="1" applyNumberFormat="1" applyFont="1" applyFill="1"/>
    <xf numFmtId="164" fontId="7" fillId="3" borderId="0" xfId="0" applyFont="1" applyFill="1"/>
    <xf numFmtId="49" fontId="7" fillId="2" borderId="0" xfId="5" applyNumberFormat="1" applyFont="1" applyFill="1" applyBorder="1" applyAlignment="1">
      <alignment horizontal="center"/>
    </xf>
    <xf numFmtId="49" fontId="7" fillId="2" borderId="0" xfId="4" applyNumberFormat="1" applyFont="1" applyFill="1" applyBorder="1" applyAlignment="1">
      <alignment horizontal="center"/>
    </xf>
    <xf numFmtId="3" fontId="7" fillId="12" borderId="0" xfId="0" applyNumberFormat="1" applyFont="1" applyFill="1" applyBorder="1" applyAlignment="1"/>
    <xf numFmtId="3" fontId="22" fillId="6" borderId="0" xfId="2" applyNumberFormat="1" applyFont="1" applyFill="1" applyBorder="1" applyAlignment="1"/>
    <xf numFmtId="3" fontId="7" fillId="12" borderId="0" xfId="2" applyNumberFormat="1" applyFont="1" applyFill="1" applyBorder="1" applyAlignment="1"/>
    <xf numFmtId="3" fontId="16" fillId="6" borderId="0" xfId="2" applyNumberFormat="1" applyFont="1" applyFill="1" applyBorder="1" applyAlignment="1"/>
    <xf numFmtId="0" fontId="42" fillId="0" borderId="0" xfId="0" applyNumberFormat="1" applyFont="1" applyBorder="1" applyAlignment="1">
      <alignment vertical="top" wrapText="1"/>
    </xf>
    <xf numFmtId="1" fontId="42" fillId="0" borderId="0" xfId="0" applyNumberFormat="1" applyFont="1" applyBorder="1" applyAlignment="1">
      <alignment vertical="top" wrapText="1"/>
    </xf>
    <xf numFmtId="3" fontId="7" fillId="6" borderId="0" xfId="0" applyNumberFormat="1" applyFont="1" applyFill="1" applyBorder="1" applyAlignment="1"/>
    <xf numFmtId="3" fontId="7" fillId="6" borderId="0" xfId="9" applyNumberFormat="1" applyFont="1" applyFill="1" applyBorder="1" applyAlignment="1" applyProtection="1"/>
    <xf numFmtId="3" fontId="7" fillId="4" borderId="29" xfId="2" applyNumberFormat="1" applyFont="1" applyFill="1" applyBorder="1" applyAlignment="1">
      <alignment horizontal="right"/>
    </xf>
    <xf numFmtId="3" fontId="7" fillId="4" borderId="0" xfId="2" applyNumberFormat="1" applyFont="1" applyFill="1" applyBorder="1" applyAlignment="1">
      <alignment horizontal="right"/>
    </xf>
    <xf numFmtId="3" fontId="7" fillId="4" borderId="32" xfId="2" applyNumberFormat="1" applyFont="1" applyFill="1" applyBorder="1" applyAlignment="1">
      <alignment horizontal="right"/>
    </xf>
    <xf numFmtId="3" fontId="7" fillId="4" borderId="0" xfId="9" applyNumberFormat="1" applyFont="1" applyFill="1" applyBorder="1" applyAlignment="1">
      <alignment horizontal="right"/>
    </xf>
    <xf numFmtId="49" fontId="7" fillId="8" borderId="0" xfId="5" applyNumberFormat="1" applyFont="1" applyFill="1" applyBorder="1" applyAlignment="1">
      <alignment horizontal="left"/>
    </xf>
    <xf numFmtId="49" fontId="7" fillId="8" borderId="0" xfId="5" applyNumberFormat="1" applyFont="1" applyFill="1" applyBorder="1" applyAlignment="1">
      <alignment horizontal="center"/>
    </xf>
    <xf numFmtId="3" fontId="7" fillId="7" borderId="0" xfId="0" applyNumberFormat="1" applyFont="1" applyFill="1" applyBorder="1" applyAlignment="1"/>
    <xf numFmtId="165" fontId="7" fillId="4" borderId="32" xfId="1" applyNumberFormat="1" applyFont="1" applyFill="1" applyBorder="1" applyAlignment="1"/>
    <xf numFmtId="165" fontId="7" fillId="4" borderId="0" xfId="1" applyNumberFormat="1" applyFont="1" applyFill="1" applyBorder="1" applyAlignment="1"/>
    <xf numFmtId="165" fontId="7" fillId="7" borderId="0" xfId="1" applyNumberFormat="1" applyFont="1" applyFill="1" applyBorder="1" applyAlignment="1"/>
    <xf numFmtId="3" fontId="42" fillId="0" borderId="0" xfId="0" applyNumberFormat="1" applyFont="1" applyBorder="1" applyAlignment="1">
      <alignment vertical="top" wrapText="1"/>
    </xf>
    <xf numFmtId="165" fontId="7" fillId="7" borderId="32" xfId="1" applyNumberFormat="1" applyFont="1" applyFill="1" applyBorder="1" applyAlignment="1"/>
    <xf numFmtId="49" fontId="7" fillId="8" borderId="0" xfId="6" applyNumberFormat="1" applyFont="1" applyFill="1" applyBorder="1" applyAlignment="1">
      <alignment horizontal="left"/>
    </xf>
    <xf numFmtId="49" fontId="7" fillId="7" borderId="0" xfId="6" applyNumberFormat="1" applyFont="1" applyFill="1" applyBorder="1" applyAlignment="1">
      <alignment horizontal="center"/>
    </xf>
    <xf numFmtId="165" fontId="7" fillId="4" borderId="29" xfId="1" applyNumberFormat="1" applyFont="1" applyFill="1" applyBorder="1" applyAlignment="1"/>
    <xf numFmtId="165" fontId="7" fillId="6" borderId="0" xfId="1" applyNumberFormat="1" applyFont="1" applyFill="1" applyBorder="1" applyAlignment="1"/>
    <xf numFmtId="164" fontId="7" fillId="4" borderId="32" xfId="0" applyNumberFormat="1" applyFont="1" applyFill="1" applyBorder="1" applyAlignment="1">
      <alignment horizontal="right"/>
    </xf>
    <xf numFmtId="164" fontId="7" fillId="4" borderId="0" xfId="0" applyNumberFormat="1" applyFont="1" applyFill="1" applyBorder="1" applyAlignment="1">
      <alignment horizontal="right"/>
    </xf>
    <xf numFmtId="3" fontId="7" fillId="7" borderId="0" xfId="2" applyNumberFormat="1" applyFont="1" applyFill="1" applyBorder="1" applyAlignment="1">
      <alignment horizontal="right"/>
    </xf>
    <xf numFmtId="49" fontId="7" fillId="10" borderId="0" xfId="5" applyNumberFormat="1" applyFont="1" applyFill="1" applyBorder="1" applyAlignment="1">
      <alignment horizontal="left"/>
    </xf>
    <xf numFmtId="3" fontId="7" fillId="7" borderId="60" xfId="2" applyNumberFormat="1" applyFont="1" applyFill="1" applyBorder="1" applyAlignment="1"/>
    <xf numFmtId="49" fontId="7" fillId="0" borderId="0" xfId="0" applyNumberFormat="1" applyFont="1" applyFill="1" applyBorder="1" applyAlignment="1">
      <alignment horizontal="left"/>
    </xf>
    <xf numFmtId="49" fontId="7" fillId="15" borderId="0" xfId="9" applyNumberFormat="1" applyFont="1" applyFill="1" applyBorder="1" applyAlignment="1">
      <alignment horizontal="center"/>
    </xf>
    <xf numFmtId="49" fontId="7" fillId="10" borderId="0" xfId="9" applyNumberFormat="1" applyFont="1" applyFill="1" applyBorder="1" applyAlignment="1">
      <alignment horizontal="center"/>
    </xf>
    <xf numFmtId="3" fontId="24" fillId="0" borderId="0" xfId="8" applyNumberFormat="1" applyFont="1" applyFill="1" applyBorder="1" applyAlignment="1">
      <alignment horizontal="right"/>
    </xf>
    <xf numFmtId="3" fontId="7" fillId="4" borderId="0" xfId="8" applyNumberFormat="1" applyFont="1" applyFill="1" applyBorder="1" applyAlignment="1"/>
    <xf numFmtId="164" fontId="7" fillId="0" borderId="0" xfId="8" applyFont="1"/>
    <xf numFmtId="49" fontId="7" fillId="10" borderId="0" xfId="4" applyNumberFormat="1" applyFont="1" applyFill="1" applyBorder="1" applyAlignment="1">
      <alignment horizontal="left"/>
    </xf>
    <xf numFmtId="49" fontId="7" fillId="10" borderId="0" xfId="4" applyNumberFormat="1" applyFont="1" applyFill="1" applyBorder="1" applyAlignment="1">
      <alignment horizontal="center"/>
    </xf>
    <xf numFmtId="165" fontId="7" fillId="3" borderId="32" xfId="1" applyNumberFormat="1" applyFont="1" applyFill="1" applyBorder="1" applyAlignment="1"/>
    <xf numFmtId="3" fontId="7" fillId="4" borderId="0" xfId="8" applyNumberFormat="1" applyFont="1" applyFill="1"/>
    <xf numFmtId="165" fontId="7" fillId="3" borderId="0" xfId="1" applyNumberFormat="1" applyFont="1" applyFill="1" applyBorder="1" applyAlignment="1"/>
    <xf numFmtId="49" fontId="7" fillId="4" borderId="0" xfId="5" applyNumberFormat="1" applyFont="1" applyFill="1" applyBorder="1" applyAlignment="1">
      <alignment horizontal="center"/>
    </xf>
    <xf numFmtId="49" fontId="7" fillId="4" borderId="0" xfId="5" applyNumberFormat="1" applyFont="1" applyFill="1" applyBorder="1" applyAlignment="1">
      <alignment horizontal="left"/>
    </xf>
    <xf numFmtId="49" fontId="7" fillId="4" borderId="0" xfId="4" applyNumberFormat="1" applyFont="1" applyFill="1" applyBorder="1" applyAlignment="1">
      <alignment horizontal="center"/>
    </xf>
    <xf numFmtId="49" fontId="7" fillId="4" borderId="0" xfId="6" applyNumberFormat="1" applyFont="1" applyFill="1" applyBorder="1" applyAlignment="1">
      <alignment horizontal="center"/>
    </xf>
    <xf numFmtId="49" fontId="7" fillId="4" borderId="0" xfId="6" applyNumberFormat="1" applyFont="1" applyFill="1" applyBorder="1" applyAlignment="1">
      <alignment horizontal="left"/>
    </xf>
    <xf numFmtId="49" fontId="7" fillId="3" borderId="0" xfId="6" applyNumberFormat="1" applyFont="1" applyFill="1" applyBorder="1" applyAlignment="1">
      <alignment horizontal="center"/>
    </xf>
    <xf numFmtId="49" fontId="7" fillId="15" borderId="0" xfId="9" applyNumberFormat="1" applyFont="1" applyFill="1" applyBorder="1" applyAlignment="1" applyProtection="1">
      <alignment horizontal="left"/>
    </xf>
    <xf numFmtId="49" fontId="7" fillId="15" borderId="0" xfId="9" applyNumberFormat="1" applyFont="1" applyFill="1" applyBorder="1" applyAlignment="1" applyProtection="1">
      <alignment horizontal="center"/>
    </xf>
    <xf numFmtId="49" fontId="7" fillId="16" borderId="0" xfId="10" applyNumberFormat="1" applyFont="1" applyFill="1" applyBorder="1" applyAlignment="1" applyProtection="1">
      <alignment horizontal="center"/>
    </xf>
    <xf numFmtId="49" fontId="7" fillId="15" borderId="0" xfId="5" applyNumberFormat="1" applyFont="1" applyFill="1" applyBorder="1" applyAlignment="1">
      <alignment horizontal="left"/>
    </xf>
    <xf numFmtId="49" fontId="7" fillId="15" borderId="0" xfId="1" applyNumberFormat="1" applyFont="1" applyFill="1" applyBorder="1" applyAlignment="1">
      <alignment horizontal="left"/>
    </xf>
    <xf numFmtId="49" fontId="7" fillId="15" borderId="0" xfId="6" applyNumberFormat="1" applyFont="1" applyFill="1" applyBorder="1" applyAlignment="1">
      <alignment horizontal="center"/>
    </xf>
    <xf numFmtId="49" fontId="7" fillId="15" borderId="0" xfId="6" applyNumberFormat="1" applyFont="1" applyFill="1" applyBorder="1" applyAlignment="1">
      <alignment horizontal="left"/>
    </xf>
    <xf numFmtId="0" fontId="7" fillId="0" borderId="0" xfId="0" applyNumberFormat="1" applyFont="1"/>
    <xf numFmtId="3" fontId="7" fillId="4" borderId="67" xfId="9" applyNumberFormat="1" applyFont="1" applyFill="1" applyBorder="1" applyAlignment="1" applyProtection="1"/>
    <xf numFmtId="3" fontId="7" fillId="12" borderId="60" xfId="2" applyNumberFormat="1" applyFont="1" applyFill="1" applyBorder="1" applyAlignment="1"/>
    <xf numFmtId="0" fontId="42" fillId="0" borderId="29" xfId="0" applyNumberFormat="1" applyFont="1" applyBorder="1" applyAlignment="1">
      <alignment vertical="top" wrapText="1"/>
    </xf>
    <xf numFmtId="3" fontId="7" fillId="12" borderId="32" xfId="9" applyNumberFormat="1" applyFont="1" applyFill="1" applyBorder="1" applyAlignment="1"/>
    <xf numFmtId="164" fontId="7" fillId="0" borderId="32" xfId="8" applyFont="1" applyBorder="1"/>
    <xf numFmtId="164" fontId="7" fillId="0" borderId="0" xfId="8" applyFont="1" applyBorder="1"/>
    <xf numFmtId="0" fontId="7" fillId="16" borderId="0" xfId="10" applyNumberFormat="1" applyFont="1" applyFill="1" applyBorder="1" applyAlignment="1" applyProtection="1">
      <alignment horizontal="center"/>
    </xf>
    <xf numFmtId="3" fontId="15" fillId="5" borderId="1" xfId="0" applyNumberFormat="1" applyFont="1" applyFill="1" applyBorder="1" applyAlignment="1">
      <alignment horizontal="right"/>
    </xf>
    <xf numFmtId="3" fontId="15" fillId="5" borderId="1" xfId="1" applyNumberFormat="1" applyFont="1" applyFill="1" applyBorder="1" applyAlignment="1">
      <alignment horizontal="right"/>
    </xf>
    <xf numFmtId="3" fontId="15" fillId="5" borderId="41" xfId="1" applyNumberFormat="1" applyFont="1" applyFill="1" applyBorder="1" applyAlignment="1">
      <alignment horizontal="right"/>
    </xf>
    <xf numFmtId="3" fontId="15" fillId="5" borderId="27" xfId="1" applyNumberFormat="1" applyFont="1" applyFill="1" applyBorder="1" applyAlignment="1">
      <alignment horizontal="right"/>
    </xf>
    <xf numFmtId="3" fontId="15" fillId="5" borderId="23" xfId="0" applyNumberFormat="1" applyFont="1" applyFill="1" applyBorder="1"/>
    <xf numFmtId="3" fontId="15" fillId="5" borderId="5" xfId="0" applyNumberFormat="1" applyFont="1" applyFill="1" applyBorder="1"/>
    <xf numFmtId="3" fontId="15" fillId="5" borderId="32" xfId="0" applyNumberFormat="1" applyFont="1" applyFill="1" applyBorder="1"/>
    <xf numFmtId="3" fontId="15" fillId="5" borderId="0" xfId="0" applyNumberFormat="1" applyFont="1" applyFill="1" applyBorder="1"/>
    <xf numFmtId="3" fontId="15" fillId="5" borderId="41" xfId="0" applyNumberFormat="1" applyFont="1" applyFill="1" applyBorder="1"/>
    <xf numFmtId="3" fontId="15" fillId="5" borderId="1" xfId="0" applyNumberFormat="1" applyFont="1" applyFill="1" applyBorder="1"/>
    <xf numFmtId="164" fontId="15" fillId="0" borderId="0" xfId="0" applyFont="1"/>
    <xf numFmtId="3" fontId="15" fillId="5" borderId="17" xfId="0" applyNumberFormat="1" applyFont="1" applyFill="1" applyBorder="1"/>
    <xf numFmtId="3" fontId="15" fillId="5" borderId="54" xfId="0" applyNumberFormat="1" applyFont="1" applyFill="1" applyBorder="1"/>
    <xf numFmtId="164" fontId="15" fillId="5" borderId="23" xfId="0" applyFont="1" applyFill="1" applyBorder="1"/>
    <xf numFmtId="164" fontId="15" fillId="5" borderId="32" xfId="0" applyFont="1" applyFill="1" applyBorder="1"/>
    <xf numFmtId="164" fontId="15" fillId="5" borderId="0" xfId="0" applyFont="1" applyFill="1" applyBorder="1"/>
    <xf numFmtId="164" fontId="15" fillId="5" borderId="54" xfId="0" applyFont="1" applyFill="1" applyBorder="1"/>
    <xf numFmtId="164" fontId="13" fillId="0" borderId="0" xfId="0" applyFont="1" applyBorder="1"/>
    <xf numFmtId="164" fontId="13" fillId="0" borderId="32" xfId="0" applyFont="1" applyBorder="1"/>
    <xf numFmtId="164" fontId="13" fillId="0" borderId="0" xfId="0" applyFont="1" applyFill="1" applyBorder="1"/>
    <xf numFmtId="165" fontId="15" fillId="4" borderId="0" xfId="1" applyNumberFormat="1" applyFont="1" applyFill="1" applyBorder="1"/>
    <xf numFmtId="165" fontId="15" fillId="4" borderId="35" xfId="0" applyNumberFormat="1" applyFont="1" applyFill="1" applyBorder="1" applyAlignment="1">
      <alignment horizontal="right"/>
    </xf>
    <xf numFmtId="165" fontId="15" fillId="5" borderId="41" xfId="0" applyNumberFormat="1" applyFont="1" applyFill="1" applyBorder="1" applyAlignment="1">
      <alignment horizontal="right"/>
    </xf>
    <xf numFmtId="164" fontId="15" fillId="4" borderId="11" xfId="0" applyFont="1" applyFill="1" applyBorder="1" applyAlignment="1">
      <alignment horizontal="right" wrapText="1"/>
    </xf>
    <xf numFmtId="164" fontId="15" fillId="4" borderId="51" xfId="0" applyFont="1" applyFill="1" applyBorder="1" applyAlignment="1">
      <alignment horizontal="right" wrapText="1"/>
    </xf>
    <xf numFmtId="165" fontId="15" fillId="5" borderId="32" xfId="1" applyNumberFormat="1" applyFont="1" applyFill="1" applyBorder="1"/>
    <xf numFmtId="165" fontId="15" fillId="5" borderId="41" xfId="1" applyNumberFormat="1" applyFont="1" applyFill="1" applyBorder="1"/>
    <xf numFmtId="165" fontId="15" fillId="4" borderId="32" xfId="1" applyNumberFormat="1" applyFont="1" applyFill="1" applyBorder="1"/>
    <xf numFmtId="3" fontId="7" fillId="0" borderId="0" xfId="0" applyNumberFormat="1" applyFont="1" applyFill="1" applyBorder="1" applyAlignment="1">
      <alignment horizontal="right"/>
    </xf>
    <xf numFmtId="164" fontId="7" fillId="0" borderId="0" xfId="0" applyNumberFormat="1" applyFont="1" applyBorder="1" applyAlignment="1">
      <alignment horizontal="right"/>
    </xf>
    <xf numFmtId="164" fontId="13" fillId="0" borderId="32" xfId="0" applyNumberFormat="1" applyFont="1" applyBorder="1" applyAlignment="1">
      <alignment horizontal="left"/>
    </xf>
    <xf numFmtId="165" fontId="7" fillId="0" borderId="32" xfId="0" applyNumberFormat="1" applyFont="1" applyBorder="1" applyAlignment="1">
      <alignment horizontal="right"/>
    </xf>
    <xf numFmtId="3" fontId="7" fillId="10" borderId="0" xfId="6" applyFont="1" applyFill="1" applyBorder="1" applyAlignment="1" applyProtection="1"/>
    <xf numFmtId="164" fontId="16" fillId="4" borderId="0" xfId="4" applyFont="1" applyFill="1" applyBorder="1"/>
    <xf numFmtId="1" fontId="16" fillId="4" borderId="0" xfId="4" applyNumberFormat="1" applyFont="1" applyFill="1" applyBorder="1" applyAlignment="1">
      <alignment horizontal="center"/>
    </xf>
    <xf numFmtId="164" fontId="7" fillId="4" borderId="0" xfId="4" applyFont="1" applyFill="1" applyBorder="1" applyAlignment="1"/>
    <xf numFmtId="0" fontId="7" fillId="11" borderId="0" xfId="7" applyNumberFormat="1" applyFont="1" applyFill="1" applyBorder="1" applyAlignment="1"/>
    <xf numFmtId="0" fontId="7" fillId="8" borderId="0" xfId="9" applyNumberFormat="1" applyFont="1" applyFill="1" applyBorder="1" applyAlignment="1" applyProtection="1">
      <alignment horizontal="center"/>
    </xf>
    <xf numFmtId="49" fontId="16" fillId="8" borderId="0" xfId="4" applyNumberFormat="1" applyFont="1" applyFill="1" applyBorder="1" applyAlignment="1">
      <alignment horizontal="left"/>
    </xf>
    <xf numFmtId="1" fontId="16" fillId="8" borderId="0" xfId="4" applyNumberFormat="1" applyFont="1" applyFill="1" applyBorder="1" applyAlignment="1">
      <alignment horizontal="center"/>
    </xf>
    <xf numFmtId="3" fontId="7" fillId="12" borderId="0" xfId="6" applyFont="1" applyFill="1" applyBorder="1" applyAlignment="1" applyProtection="1"/>
    <xf numFmtId="3" fontId="16" fillId="12" borderId="0" xfId="6" applyFont="1" applyFill="1" applyBorder="1" applyAlignment="1" applyProtection="1"/>
    <xf numFmtId="1" fontId="16" fillId="17" borderId="0" xfId="10" applyNumberFormat="1" applyFont="1" applyFill="1" applyBorder="1" applyAlignment="1" applyProtection="1">
      <alignment horizontal="center"/>
    </xf>
    <xf numFmtId="1" fontId="7" fillId="12" borderId="0" xfId="4" applyNumberFormat="1" applyFont="1" applyFill="1" applyBorder="1" applyAlignment="1">
      <alignment horizontal="center"/>
    </xf>
    <xf numFmtId="3" fontId="7" fillId="10" borderId="0" xfId="6" applyFont="1" applyFill="1" applyBorder="1" applyAlignment="1"/>
    <xf numFmtId="49" fontId="16" fillId="4" borderId="0" xfId="5" applyNumberFormat="1" applyFont="1" applyFill="1" applyBorder="1" applyAlignment="1">
      <alignment horizontal="left"/>
    </xf>
    <xf numFmtId="3" fontId="16" fillId="4" borderId="0" xfId="6" applyFont="1" applyFill="1" applyBorder="1"/>
    <xf numFmtId="1" fontId="16" fillId="9" borderId="0" xfId="10" applyNumberFormat="1" applyFont="1" applyFill="1" applyBorder="1" applyAlignment="1" applyProtection="1">
      <alignment horizontal="center"/>
    </xf>
    <xf numFmtId="3" fontId="7" fillId="3" borderId="0" xfId="6" applyFont="1" applyFill="1" applyBorder="1" applyAlignment="1"/>
    <xf numFmtId="49" fontId="16" fillId="11" borderId="0" xfId="5" applyNumberFormat="1" applyFont="1" applyFill="1" applyBorder="1" applyAlignment="1">
      <alignment horizontal="left"/>
    </xf>
    <xf numFmtId="1" fontId="16" fillId="11" borderId="0" xfId="4" applyNumberFormat="1" applyFont="1" applyFill="1" applyBorder="1" applyAlignment="1">
      <alignment horizontal="center"/>
    </xf>
    <xf numFmtId="164" fontId="7" fillId="11" borderId="0" xfId="5" applyFont="1" applyFill="1" applyBorder="1"/>
    <xf numFmtId="3" fontId="7" fillId="12" borderId="0" xfId="6" applyFont="1" applyFill="1" applyBorder="1" applyAlignment="1"/>
    <xf numFmtId="3" fontId="16" fillId="15" borderId="0" xfId="6" applyFont="1" applyFill="1" applyBorder="1" applyAlignment="1"/>
    <xf numFmtId="1" fontId="16" fillId="16" borderId="0" xfId="10" applyNumberFormat="1" applyFont="1" applyFill="1" applyBorder="1" applyAlignment="1" applyProtection="1">
      <alignment horizontal="center"/>
    </xf>
    <xf numFmtId="3" fontId="7" fillId="15" borderId="0" xfId="6" applyFont="1" applyFill="1" applyBorder="1" applyAlignment="1"/>
    <xf numFmtId="49" fontId="7" fillId="10" borderId="0" xfId="5" applyNumberFormat="1" applyFont="1" applyFill="1" applyBorder="1" applyAlignment="1">
      <alignment horizontal="center"/>
    </xf>
    <xf numFmtId="3" fontId="16" fillId="10" borderId="0" xfId="6" applyFont="1" applyFill="1" applyBorder="1" applyAlignment="1"/>
    <xf numFmtId="1" fontId="16" fillId="18" borderId="0" xfId="10" applyNumberFormat="1" applyFont="1" applyFill="1" applyBorder="1" applyAlignment="1" applyProtection="1">
      <alignment horizontal="center"/>
    </xf>
    <xf numFmtId="49" fontId="16" fillId="8" borderId="0" xfId="5" applyNumberFormat="1" applyFont="1" applyFill="1" applyBorder="1" applyAlignment="1">
      <alignment horizontal="left"/>
    </xf>
    <xf numFmtId="0" fontId="16" fillId="8" borderId="0" xfId="4" applyNumberFormat="1" applyFont="1" applyFill="1" applyBorder="1" applyAlignment="1">
      <alignment horizontal="center"/>
    </xf>
    <xf numFmtId="1" fontId="7" fillId="8" borderId="0" xfId="4" applyNumberFormat="1" applyFont="1" applyFill="1" applyBorder="1" applyAlignment="1">
      <alignment horizontal="center"/>
    </xf>
    <xf numFmtId="3" fontId="7" fillId="8" borderId="0" xfId="6" applyFont="1" applyFill="1" applyBorder="1" applyAlignment="1"/>
    <xf numFmtId="49" fontId="16" fillId="12" borderId="0" xfId="5" applyNumberFormat="1" applyFont="1" applyFill="1" applyBorder="1" applyAlignment="1">
      <alignment horizontal="left"/>
    </xf>
    <xf numFmtId="1" fontId="16" fillId="12" borderId="0" xfId="4" applyNumberFormat="1" applyFont="1" applyFill="1" applyBorder="1" applyAlignment="1">
      <alignment horizontal="center"/>
    </xf>
    <xf numFmtId="164" fontId="16" fillId="12" borderId="0" xfId="5" applyFont="1" applyFill="1" applyBorder="1"/>
    <xf numFmtId="164" fontId="7" fillId="2" borderId="0" xfId="5" applyFont="1" applyFill="1" applyBorder="1"/>
    <xf numFmtId="164" fontId="15" fillId="4" borderId="0" xfId="0" applyFont="1" applyFill="1"/>
    <xf numFmtId="1" fontId="15" fillId="0" borderId="0" xfId="0" applyNumberFormat="1" applyFont="1" applyFill="1" applyBorder="1" applyAlignment="1" applyProtection="1">
      <alignment horizontal="center"/>
    </xf>
    <xf numFmtId="164" fontId="24" fillId="8" borderId="41" xfId="0" applyFont="1" applyFill="1" applyBorder="1" applyAlignment="1">
      <alignment horizontal="center" wrapText="1"/>
    </xf>
    <xf numFmtId="166" fontId="15" fillId="8" borderId="32" xfId="0" applyNumberFormat="1" applyFont="1" applyFill="1" applyBorder="1" applyAlignment="1">
      <alignment horizontal="center"/>
    </xf>
    <xf numFmtId="166" fontId="15" fillId="0" borderId="32" xfId="0" applyNumberFormat="1" applyFont="1" applyFill="1" applyBorder="1" applyAlignment="1">
      <alignment horizontal="center"/>
    </xf>
    <xf numFmtId="166" fontId="16" fillId="8" borderId="32" xfId="0" applyNumberFormat="1" applyFont="1" applyFill="1" applyBorder="1" applyAlignment="1">
      <alignment horizontal="center"/>
    </xf>
    <xf numFmtId="1" fontId="44" fillId="0" borderId="0" xfId="0" quotePrefix="1" applyNumberFormat="1" applyFont="1" applyFill="1" applyAlignment="1">
      <alignment horizontal="right"/>
    </xf>
    <xf numFmtId="3" fontId="24" fillId="7" borderId="0" xfId="0" applyNumberFormat="1" applyFont="1" applyFill="1" applyBorder="1" applyAlignment="1">
      <alignment horizontal="right"/>
    </xf>
    <xf numFmtId="1" fontId="45" fillId="8" borderId="41" xfId="0" applyNumberFormat="1" applyFont="1" applyFill="1" applyBorder="1" applyAlignment="1">
      <alignment horizontal="center" wrapText="1"/>
    </xf>
    <xf numFmtId="1" fontId="23" fillId="8" borderId="0" xfId="0" applyNumberFormat="1" applyFont="1" applyFill="1" applyBorder="1" applyAlignment="1" applyProtection="1">
      <alignment horizontal="center"/>
    </xf>
    <xf numFmtId="167" fontId="23" fillId="8" borderId="32" xfId="0" applyNumberFormat="1" applyFont="1" applyFill="1" applyBorder="1" applyAlignment="1">
      <alignment horizontal="center"/>
    </xf>
    <xf numFmtId="168" fontId="23" fillId="8" borderId="32" xfId="0" applyNumberFormat="1" applyFont="1" applyFill="1" applyBorder="1" applyAlignment="1">
      <alignment horizontal="center"/>
    </xf>
    <xf numFmtId="1" fontId="7" fillId="10" borderId="0" xfId="4" applyNumberFormat="1" applyFont="1" applyFill="1" applyBorder="1" applyAlignment="1">
      <alignment horizontal="center"/>
    </xf>
    <xf numFmtId="3" fontId="7" fillId="19" borderId="0" xfId="2" applyNumberFormat="1" applyFont="1" applyFill="1" applyBorder="1" applyAlignment="1"/>
    <xf numFmtId="49" fontId="7" fillId="15" borderId="0" xfId="4" applyNumberFormat="1" applyFont="1" applyFill="1" applyBorder="1" applyAlignment="1">
      <alignment horizontal="left"/>
    </xf>
    <xf numFmtId="49" fontId="7" fillId="15" borderId="0" xfId="6" applyNumberFormat="1" applyFont="1" applyFill="1" applyBorder="1" applyAlignment="1" applyProtection="1">
      <alignment horizontal="left"/>
    </xf>
    <xf numFmtId="49" fontId="7" fillId="15" borderId="0" xfId="6" applyNumberFormat="1" applyFont="1" applyFill="1" applyBorder="1" applyAlignment="1" applyProtection="1">
      <alignment horizontal="center"/>
    </xf>
    <xf numFmtId="49" fontId="7" fillId="15" borderId="0" xfId="4" applyNumberFormat="1" applyFont="1" applyFill="1" applyBorder="1" applyAlignment="1">
      <alignment horizontal="center"/>
    </xf>
    <xf numFmtId="3" fontId="7" fillId="19" borderId="0" xfId="9" applyNumberFormat="1" applyFont="1" applyFill="1" applyBorder="1" applyAlignment="1"/>
    <xf numFmtId="164" fontId="7" fillId="4" borderId="0" xfId="0" applyFont="1" applyFill="1" applyBorder="1"/>
    <xf numFmtId="3" fontId="7" fillId="20" borderId="60" xfId="9" applyNumberFormat="1" applyFont="1" applyFill="1" applyBorder="1" applyAlignment="1"/>
    <xf numFmtId="49" fontId="7" fillId="16" borderId="17" xfId="10" applyNumberFormat="1" applyFont="1" applyFill="1" applyBorder="1" applyAlignment="1" applyProtection="1">
      <alignment horizontal="center"/>
    </xf>
    <xf numFmtId="49" fontId="46" fillId="15" borderId="0" xfId="6" applyNumberFormat="1" applyFont="1" applyFill="1" applyBorder="1" applyAlignment="1" applyProtection="1">
      <alignment horizontal="left"/>
    </xf>
    <xf numFmtId="1" fontId="46" fillId="15" borderId="17" xfId="4" applyNumberFormat="1" applyFont="1" applyFill="1" applyBorder="1" applyAlignment="1">
      <alignment horizontal="center"/>
    </xf>
    <xf numFmtId="3" fontId="16" fillId="15" borderId="0" xfId="6" applyFont="1" applyFill="1" applyBorder="1" applyAlignment="1" applyProtection="1"/>
    <xf numFmtId="3" fontId="7" fillId="15" borderId="0" xfId="6" applyFont="1" applyFill="1" applyBorder="1" applyAlignment="1" applyProtection="1"/>
    <xf numFmtId="164" fontId="7" fillId="15" borderId="0" xfId="4" applyFont="1" applyFill="1" applyBorder="1" applyAlignment="1"/>
    <xf numFmtId="3" fontId="47" fillId="4" borderId="29" xfId="2" applyNumberFormat="1" applyFont="1" applyFill="1" applyBorder="1" applyAlignment="1"/>
    <xf numFmtId="3" fontId="47" fillId="4" borderId="0" xfId="2" applyNumberFormat="1" applyFont="1" applyFill="1" applyBorder="1" applyAlignment="1"/>
    <xf numFmtId="3" fontId="7" fillId="0" borderId="32" xfId="2" applyNumberFormat="1" applyFont="1" applyFill="1" applyBorder="1" applyAlignment="1"/>
    <xf numFmtId="3" fontId="7" fillId="0" borderId="0" xfId="2" applyNumberFormat="1" applyFont="1" applyFill="1" applyBorder="1" applyAlignment="1"/>
    <xf numFmtId="3" fontId="7" fillId="7" borderId="29" xfId="2" applyNumberFormat="1" applyFont="1" applyFill="1" applyBorder="1" applyAlignment="1"/>
    <xf numFmtId="3" fontId="7" fillId="7" borderId="57" xfId="2" applyNumberFormat="1" applyFont="1" applyFill="1" applyBorder="1" applyAlignment="1"/>
    <xf numFmtId="3" fontId="7" fillId="7" borderId="54" xfId="2" applyNumberFormat="1" applyFont="1" applyFill="1" applyBorder="1" applyAlignment="1"/>
    <xf numFmtId="3" fontId="7" fillId="7" borderId="55" xfId="2" applyNumberFormat="1" applyFont="1" applyFill="1" applyBorder="1" applyAlignment="1"/>
    <xf numFmtId="3" fontId="51" fillId="4" borderId="29" xfId="2" applyNumberFormat="1" applyFont="1" applyFill="1" applyBorder="1" applyAlignment="1"/>
    <xf numFmtId="3" fontId="51" fillId="4" borderId="0" xfId="2" applyNumberFormat="1" applyFont="1" applyFill="1" applyBorder="1" applyAlignment="1"/>
    <xf numFmtId="3" fontId="52" fillId="0" borderId="0" xfId="0" applyNumberFormat="1" applyFont="1" applyFill="1" applyBorder="1" applyAlignment="1">
      <alignment horizontal="right"/>
    </xf>
    <xf numFmtId="3" fontId="51" fillId="4" borderId="32" xfId="2" applyNumberFormat="1" applyFont="1" applyFill="1" applyBorder="1" applyAlignment="1"/>
    <xf numFmtId="3" fontId="51" fillId="7" borderId="0" xfId="2" applyNumberFormat="1" applyFont="1" applyFill="1" applyBorder="1" applyAlignment="1"/>
    <xf numFmtId="3" fontId="51" fillId="4" borderId="60" xfId="9" applyNumberFormat="1" applyFont="1" applyFill="1" applyBorder="1" applyAlignment="1"/>
    <xf numFmtId="3" fontId="51" fillId="4" borderId="0" xfId="9" applyNumberFormat="1" applyFont="1" applyFill="1" applyBorder="1" applyAlignment="1"/>
    <xf numFmtId="3" fontId="51" fillId="4" borderId="32" xfId="9" applyNumberFormat="1" applyFont="1" applyFill="1" applyBorder="1" applyAlignment="1"/>
    <xf numFmtId="3" fontId="51" fillId="7" borderId="60" xfId="9" applyNumberFormat="1" applyFont="1" applyFill="1" applyBorder="1" applyAlignment="1"/>
    <xf numFmtId="3" fontId="51" fillId="7" borderId="0" xfId="9" applyNumberFormat="1" applyFont="1" applyFill="1" applyBorder="1" applyAlignment="1"/>
    <xf numFmtId="3" fontId="51" fillId="7" borderId="32" xfId="9" applyNumberFormat="1" applyFont="1" applyFill="1" applyBorder="1" applyAlignment="1"/>
    <xf numFmtId="165" fontId="7" fillId="0" borderId="41" xfId="0" applyNumberFormat="1" applyFont="1" applyBorder="1" applyAlignment="1">
      <alignment horizontal="right"/>
    </xf>
    <xf numFmtId="164" fontId="7" fillId="0" borderId="54" xfId="0" applyFont="1" applyBorder="1"/>
    <xf numFmtId="164" fontId="7" fillId="0" borderId="55" xfId="0" applyFont="1" applyBorder="1"/>
    <xf numFmtId="164" fontId="7" fillId="0" borderId="70" xfId="0" applyFont="1" applyBorder="1"/>
    <xf numFmtId="165" fontId="7" fillId="0" borderId="34" xfId="0" applyNumberFormat="1" applyFont="1" applyBorder="1" applyAlignment="1">
      <alignment horizontal="right"/>
    </xf>
    <xf numFmtId="165" fontId="7" fillId="0" borderId="32" xfId="0" applyNumberFormat="1" applyFont="1" applyFill="1" applyBorder="1" applyAlignment="1">
      <alignment horizontal="right"/>
    </xf>
    <xf numFmtId="165" fontId="7" fillId="0" borderId="0" xfId="0" applyNumberFormat="1" applyFont="1" applyFill="1" applyBorder="1" applyAlignment="1">
      <alignment horizontal="right"/>
    </xf>
    <xf numFmtId="164" fontId="15" fillId="0" borderId="5" xfId="0" applyFont="1" applyFill="1" applyBorder="1"/>
    <xf numFmtId="164" fontId="15" fillId="0" borderId="23" xfId="0" applyFont="1" applyFill="1" applyBorder="1"/>
    <xf numFmtId="164" fontId="53" fillId="0" borderId="2" xfId="0" applyFont="1" applyFill="1" applyBorder="1"/>
    <xf numFmtId="164" fontId="53" fillId="0" borderId="3" xfId="0" applyFont="1" applyFill="1" applyBorder="1" applyAlignment="1">
      <alignment horizontal="right"/>
    </xf>
    <xf numFmtId="164" fontId="53" fillId="0" borderId="5" xfId="0" applyFont="1" applyFill="1" applyBorder="1"/>
    <xf numFmtId="164" fontId="53" fillId="0" borderId="0" xfId="0" applyFont="1" applyFill="1" applyBorder="1"/>
    <xf numFmtId="164" fontId="53" fillId="0" borderId="56" xfId="0" applyFont="1" applyFill="1" applyBorder="1"/>
    <xf numFmtId="164" fontId="53" fillId="0" borderId="9" xfId="0" applyFont="1" applyFill="1" applyBorder="1"/>
    <xf numFmtId="164" fontId="53" fillId="0" borderId="9" xfId="0" applyFont="1" applyFill="1" applyBorder="1" applyAlignment="1">
      <alignment horizontal="right"/>
    </xf>
    <xf numFmtId="164" fontId="53" fillId="0" borderId="10" xfId="0" applyFont="1" applyFill="1" applyBorder="1" applyAlignment="1">
      <alignment horizontal="right"/>
    </xf>
    <xf numFmtId="164" fontId="53" fillId="0" borderId="11" xfId="0" applyFont="1" applyFill="1" applyBorder="1" applyAlignment="1">
      <alignment horizontal="right" wrapText="1"/>
    </xf>
    <xf numFmtId="164" fontId="53" fillId="0" borderId="12" xfId="0" applyNumberFormat="1" applyFont="1" applyFill="1" applyBorder="1"/>
    <xf numFmtId="164" fontId="53" fillId="0" borderId="13" xfId="0" applyNumberFormat="1" applyFont="1" applyFill="1" applyBorder="1" applyAlignment="1">
      <alignment horizontal="right"/>
    </xf>
    <xf numFmtId="164" fontId="53" fillId="0" borderId="2" xfId="0" applyNumberFormat="1" applyFont="1" applyFill="1" applyBorder="1" applyAlignment="1">
      <alignment horizontal="right"/>
    </xf>
    <xf numFmtId="164" fontId="53" fillId="0" borderId="51" xfId="0" applyFont="1" applyFill="1" applyBorder="1" applyAlignment="1">
      <alignment horizontal="right" wrapText="1"/>
    </xf>
    <xf numFmtId="165" fontId="53" fillId="0" borderId="23" xfId="0" applyNumberFormat="1" applyFont="1" applyFill="1" applyBorder="1" applyAlignment="1">
      <alignment horizontal="right"/>
    </xf>
    <xf numFmtId="165" fontId="53" fillId="0" borderId="5" xfId="0" applyNumberFormat="1" applyFont="1" applyFill="1" applyBorder="1" applyAlignment="1">
      <alignment horizontal="right"/>
    </xf>
    <xf numFmtId="164" fontId="53" fillId="0" borderId="23" xfId="0" applyFont="1" applyFill="1" applyBorder="1"/>
    <xf numFmtId="165" fontId="53" fillId="0" borderId="32" xfId="0" applyNumberFormat="1" applyFont="1" applyFill="1" applyBorder="1" applyAlignment="1">
      <alignment horizontal="right"/>
    </xf>
    <xf numFmtId="165" fontId="53" fillId="0" borderId="0" xfId="0" applyNumberFormat="1" applyFont="1" applyFill="1" applyBorder="1" applyAlignment="1">
      <alignment horizontal="right"/>
    </xf>
    <xf numFmtId="165" fontId="53" fillId="0" borderId="0" xfId="1" applyNumberFormat="1" applyFont="1" applyFill="1" applyBorder="1"/>
    <xf numFmtId="165" fontId="53" fillId="0" borderId="32" xfId="1" applyNumberFormat="1" applyFont="1" applyFill="1" applyBorder="1"/>
    <xf numFmtId="165" fontId="53" fillId="0" borderId="41" xfId="0" applyNumberFormat="1" applyFont="1" applyFill="1" applyBorder="1" applyAlignment="1">
      <alignment horizontal="right"/>
    </xf>
    <xf numFmtId="165" fontId="53" fillId="0" borderId="1" xfId="0" applyNumberFormat="1" applyFont="1" applyFill="1" applyBorder="1" applyAlignment="1">
      <alignment horizontal="right"/>
    </xf>
    <xf numFmtId="165" fontId="53" fillId="0" borderId="1" xfId="1" applyNumberFormat="1" applyFont="1" applyFill="1" applyBorder="1"/>
    <xf numFmtId="165" fontId="53" fillId="0" borderId="41" xfId="1" applyNumberFormat="1" applyFont="1" applyFill="1" applyBorder="1"/>
    <xf numFmtId="165" fontId="53" fillId="0" borderId="17" xfId="1" applyNumberFormat="1" applyFont="1" applyFill="1" applyBorder="1"/>
    <xf numFmtId="164" fontId="53" fillId="0" borderId="0" xfId="0" applyNumberFormat="1" applyFont="1" applyFill="1"/>
    <xf numFmtId="164" fontId="53" fillId="0" borderId="17" xfId="0" applyNumberFormat="1" applyFont="1" applyFill="1" applyBorder="1"/>
    <xf numFmtId="164" fontId="53" fillId="0" borderId="54" xfId="0" applyNumberFormat="1" applyFont="1" applyFill="1" applyBorder="1"/>
    <xf numFmtId="164" fontId="53" fillId="0" borderId="41" xfId="0" applyNumberFormat="1" applyFont="1" applyFill="1" applyBorder="1"/>
    <xf numFmtId="164" fontId="53" fillId="0" borderId="1" xfId="0" applyNumberFormat="1" applyFont="1" applyFill="1" applyBorder="1"/>
    <xf numFmtId="164" fontId="53" fillId="0" borderId="27" xfId="0" applyNumberFormat="1" applyFont="1" applyFill="1" applyBorder="1"/>
    <xf numFmtId="164" fontId="53" fillId="0" borderId="55" xfId="0" applyNumberFormat="1" applyFont="1" applyFill="1" applyBorder="1"/>
    <xf numFmtId="164" fontId="54" fillId="0" borderId="1" xfId="0" applyNumberFormat="1" applyFont="1" applyFill="1" applyBorder="1"/>
    <xf numFmtId="165" fontId="53" fillId="0" borderId="54" xfId="1" applyNumberFormat="1" applyFont="1" applyFill="1" applyBorder="1"/>
    <xf numFmtId="164" fontId="53" fillId="0" borderId="0" xfId="0" applyFont="1" applyFill="1"/>
    <xf numFmtId="164" fontId="13" fillId="0" borderId="73" xfId="0" applyFont="1" applyFill="1" applyBorder="1"/>
    <xf numFmtId="164" fontId="13" fillId="0" borderId="74" xfId="0" applyFont="1" applyBorder="1" applyProtection="1"/>
    <xf numFmtId="164" fontId="13" fillId="0" borderId="75" xfId="0" applyFont="1" applyBorder="1" applyProtection="1"/>
    <xf numFmtId="164" fontId="13" fillId="0" borderId="77" xfId="0" applyFont="1" applyBorder="1"/>
    <xf numFmtId="164" fontId="13" fillId="0" borderId="78" xfId="0" applyFont="1" applyBorder="1"/>
    <xf numFmtId="164" fontId="13" fillId="0" borderId="79" xfId="0" applyFont="1" applyBorder="1"/>
    <xf numFmtId="164" fontId="13" fillId="0" borderId="75" xfId="0" applyFont="1" applyBorder="1"/>
    <xf numFmtId="164" fontId="13" fillId="0" borderId="0" xfId="0" applyNumberFormat="1" applyFont="1" applyBorder="1" applyAlignment="1">
      <alignment horizontal="left"/>
    </xf>
    <xf numFmtId="164" fontId="53" fillId="0" borderId="80" xfId="0" applyFont="1" applyFill="1" applyBorder="1"/>
    <xf numFmtId="164" fontId="53" fillId="0" borderId="81" xfId="0" applyFont="1" applyFill="1" applyBorder="1" applyAlignment="1">
      <alignment horizontal="right" wrapText="1"/>
    </xf>
    <xf numFmtId="164" fontId="53" fillId="0" borderId="82" xfId="0" applyFont="1" applyFill="1" applyBorder="1"/>
    <xf numFmtId="164" fontId="53" fillId="0" borderId="0" xfId="0" applyNumberFormat="1" applyFont="1" applyFill="1" applyBorder="1"/>
    <xf numFmtId="164" fontId="15" fillId="0" borderId="7" xfId="0" applyFont="1" applyFill="1" applyBorder="1"/>
    <xf numFmtId="164" fontId="15" fillId="0" borderId="2" xfId="0" applyFont="1" applyFill="1" applyBorder="1"/>
    <xf numFmtId="164" fontId="15" fillId="0" borderId="6" xfId="0" applyFont="1" applyFill="1" applyBorder="1"/>
    <xf numFmtId="164" fontId="15" fillId="0" borderId="32" xfId="0" applyFont="1" applyFill="1" applyBorder="1" applyAlignment="1"/>
    <xf numFmtId="164" fontId="15" fillId="0" borderId="49" xfId="0" applyFont="1" applyFill="1" applyBorder="1" applyAlignment="1">
      <alignment wrapText="1"/>
    </xf>
    <xf numFmtId="164" fontId="15" fillId="0" borderId="50" xfId="0" applyFont="1" applyFill="1" applyBorder="1" applyAlignment="1">
      <alignment wrapText="1"/>
    </xf>
    <xf numFmtId="164" fontId="15" fillId="0" borderId="4" xfId="0" applyFont="1" applyFill="1" applyBorder="1" applyAlignment="1">
      <alignment wrapText="1"/>
    </xf>
    <xf numFmtId="164" fontId="15" fillId="0" borderId="23" xfId="0" applyFont="1" applyFill="1" applyBorder="1" applyAlignment="1"/>
    <xf numFmtId="164" fontId="15" fillId="0" borderId="47" xfId="0" applyFont="1" applyFill="1" applyBorder="1" applyAlignment="1">
      <alignment wrapText="1"/>
    </xf>
    <xf numFmtId="164" fontId="15" fillId="0" borderId="22" xfId="0" applyNumberFormat="1" applyFont="1" applyFill="1" applyBorder="1"/>
    <xf numFmtId="164" fontId="15" fillId="0" borderId="13" xfId="0" applyNumberFormat="1" applyFont="1" applyFill="1" applyBorder="1"/>
    <xf numFmtId="164" fontId="15" fillId="0" borderId="51" xfId="0" applyFont="1" applyFill="1" applyBorder="1"/>
    <xf numFmtId="164" fontId="15" fillId="0" borderId="52" xfId="0" applyFont="1" applyFill="1" applyBorder="1"/>
    <xf numFmtId="3" fontId="15" fillId="0" borderId="23" xfId="0" applyNumberFormat="1" applyFont="1" applyFill="1" applyBorder="1"/>
    <xf numFmtId="3" fontId="15" fillId="0" borderId="5" xfId="0" applyNumberFormat="1" applyFont="1" applyFill="1" applyBorder="1"/>
    <xf numFmtId="3" fontId="15" fillId="0" borderId="5" xfId="1" applyNumberFormat="1" applyFont="1" applyFill="1" applyBorder="1"/>
    <xf numFmtId="3" fontId="15" fillId="0" borderId="23" xfId="1" applyNumberFormat="1" applyFont="1" applyFill="1" applyBorder="1"/>
    <xf numFmtId="3" fontId="15" fillId="0" borderId="44" xfId="1" applyNumberFormat="1" applyFont="1" applyFill="1" applyBorder="1"/>
    <xf numFmtId="3" fontId="15" fillId="0" borderId="32" xfId="0" applyNumberFormat="1" applyFont="1" applyFill="1" applyBorder="1"/>
    <xf numFmtId="3" fontId="15" fillId="0" borderId="0" xfId="0" applyNumberFormat="1" applyFont="1" applyFill="1" applyBorder="1"/>
    <xf numFmtId="3" fontId="15" fillId="0" borderId="0" xfId="1" applyNumberFormat="1" applyFont="1" applyFill="1" applyBorder="1"/>
    <xf numFmtId="3" fontId="15" fillId="0" borderId="32" xfId="1" applyNumberFormat="1" applyFont="1" applyFill="1" applyBorder="1"/>
    <xf numFmtId="3" fontId="15" fillId="0" borderId="17" xfId="1" applyNumberFormat="1" applyFont="1" applyFill="1" applyBorder="1"/>
    <xf numFmtId="3" fontId="15" fillId="0" borderId="41" xfId="0" applyNumberFormat="1" applyFont="1" applyFill="1" applyBorder="1"/>
    <xf numFmtId="3" fontId="15" fillId="0" borderId="1" xfId="0" applyNumberFormat="1" applyFont="1" applyFill="1" applyBorder="1"/>
    <xf numFmtId="3" fontId="15" fillId="0" borderId="1" xfId="1" applyNumberFormat="1" applyFont="1" applyFill="1" applyBorder="1"/>
    <xf numFmtId="3" fontId="15" fillId="0" borderId="41" xfId="1" applyNumberFormat="1" applyFont="1" applyFill="1" applyBorder="1"/>
    <xf numFmtId="3" fontId="15" fillId="0" borderId="27" xfId="1" applyNumberFormat="1" applyFont="1" applyFill="1" applyBorder="1"/>
    <xf numFmtId="164" fontId="15" fillId="0" borderId="57" xfId="0" applyFont="1" applyFill="1" applyBorder="1"/>
    <xf numFmtId="164" fontId="15" fillId="0" borderId="54" xfId="0" applyFont="1" applyFill="1" applyBorder="1"/>
    <xf numFmtId="3" fontId="15" fillId="0" borderId="17" xfId="0" applyNumberFormat="1" applyFont="1" applyFill="1" applyBorder="1"/>
    <xf numFmtId="3" fontId="15" fillId="0" borderId="54" xfId="0" applyNumberFormat="1" applyFont="1" applyFill="1" applyBorder="1"/>
    <xf numFmtId="3" fontId="15" fillId="0" borderId="0" xfId="0" applyNumberFormat="1" applyFont="1" applyFill="1" applyBorder="1" applyAlignment="1">
      <alignment horizontal="right"/>
    </xf>
    <xf numFmtId="3" fontId="15" fillId="0" borderId="0" xfId="1" applyNumberFormat="1" applyFont="1" applyFill="1" applyBorder="1" applyAlignment="1">
      <alignment horizontal="right"/>
    </xf>
    <xf numFmtId="3" fontId="15" fillId="0" borderId="32" xfId="1" applyNumberFormat="1" applyFont="1" applyFill="1" applyBorder="1" applyAlignment="1">
      <alignment horizontal="right"/>
    </xf>
    <xf numFmtId="3" fontId="15" fillId="0" borderId="17" xfId="1" applyNumberFormat="1" applyFont="1" applyFill="1" applyBorder="1" applyAlignment="1">
      <alignment horizontal="right"/>
    </xf>
    <xf numFmtId="164" fontId="15" fillId="0" borderId="0" xfId="0" applyFont="1" applyFill="1"/>
    <xf numFmtId="165" fontId="7" fillId="0" borderId="74" xfId="0" applyNumberFormat="1" applyFont="1" applyBorder="1" applyAlignment="1">
      <alignment horizontal="right"/>
    </xf>
    <xf numFmtId="164" fontId="7" fillId="0" borderId="90" xfId="0" applyFont="1" applyBorder="1"/>
    <xf numFmtId="165" fontId="7" fillId="0" borderId="91" xfId="0" applyNumberFormat="1" applyFont="1" applyBorder="1" applyAlignment="1">
      <alignment horizontal="right"/>
    </xf>
    <xf numFmtId="164" fontId="7" fillId="0" borderId="84" xfId="0" applyFont="1" applyBorder="1" applyAlignment="1">
      <alignment horizontal="right"/>
    </xf>
    <xf numFmtId="164" fontId="7" fillId="0" borderId="74" xfId="0" applyFont="1" applyBorder="1" applyAlignment="1">
      <alignment horizontal="right"/>
    </xf>
    <xf numFmtId="164" fontId="7" fillId="0" borderId="85" xfId="0" applyFont="1" applyBorder="1" applyAlignment="1">
      <alignment horizontal="right"/>
    </xf>
    <xf numFmtId="164" fontId="7" fillId="0" borderId="72" xfId="0" applyFont="1" applyBorder="1"/>
    <xf numFmtId="165" fontId="7" fillId="0" borderId="88" xfId="0" applyNumberFormat="1" applyFont="1" applyBorder="1" applyAlignment="1">
      <alignment horizontal="right"/>
    </xf>
    <xf numFmtId="164" fontId="13" fillId="0" borderId="76" xfId="0" applyFont="1" applyBorder="1"/>
    <xf numFmtId="164" fontId="7" fillId="0" borderId="91" xfId="0" applyFont="1" applyBorder="1"/>
    <xf numFmtId="164" fontId="7" fillId="0" borderId="84" xfId="0" applyFont="1" applyBorder="1"/>
    <xf numFmtId="164" fontId="7" fillId="0" borderId="93" xfId="0" applyFont="1" applyBorder="1"/>
    <xf numFmtId="164" fontId="7" fillId="0" borderId="96" xfId="0" applyNumberFormat="1" applyFont="1" applyBorder="1"/>
    <xf numFmtId="164" fontId="7" fillId="0" borderId="76" xfId="0" applyNumberFormat="1" applyFont="1" applyBorder="1"/>
    <xf numFmtId="164" fontId="7" fillId="0" borderId="97" xfId="0" applyNumberFormat="1" applyFont="1" applyBorder="1"/>
    <xf numFmtId="164" fontId="7" fillId="0" borderId="88" xfId="0" applyFont="1" applyBorder="1"/>
    <xf numFmtId="3" fontId="7" fillId="0" borderId="88" xfId="0" applyNumberFormat="1" applyFont="1" applyBorder="1" applyAlignment="1">
      <alignment horizontal="right"/>
    </xf>
    <xf numFmtId="3" fontId="7" fillId="0" borderId="77" xfId="0" applyNumberFormat="1" applyFont="1" applyBorder="1" applyAlignment="1">
      <alignment horizontal="right"/>
    </xf>
    <xf numFmtId="3" fontId="7" fillId="0" borderId="95" xfId="0" applyNumberFormat="1" applyFont="1" applyBorder="1" applyAlignment="1">
      <alignment horizontal="right"/>
    </xf>
    <xf numFmtId="164" fontId="50" fillId="0" borderId="0" xfId="0" applyFont="1"/>
    <xf numFmtId="164" fontId="50" fillId="0" borderId="0" xfId="0" applyFont="1" applyFill="1"/>
    <xf numFmtId="164" fontId="13" fillId="0" borderId="71" xfId="0" applyFont="1" applyFill="1" applyBorder="1"/>
    <xf numFmtId="164" fontId="13" fillId="0" borderId="98" xfId="0" applyFont="1" applyBorder="1"/>
    <xf numFmtId="164" fontId="0" fillId="0" borderId="0" xfId="0" applyBorder="1"/>
    <xf numFmtId="164" fontId="7" fillId="0" borderId="83" xfId="0" applyFont="1" applyBorder="1" applyAlignment="1">
      <alignment horizontal="right"/>
    </xf>
    <xf numFmtId="164" fontId="7" fillId="0" borderId="86" xfId="0" applyNumberFormat="1" applyFont="1" applyBorder="1" applyAlignment="1">
      <alignment horizontal="right"/>
    </xf>
    <xf numFmtId="164" fontId="7" fillId="0" borderId="76" xfId="0" applyNumberFormat="1" applyFont="1" applyBorder="1" applyAlignment="1">
      <alignment horizontal="right"/>
    </xf>
    <xf numFmtId="164" fontId="7" fillId="0" borderId="87" xfId="0" applyNumberFormat="1" applyFont="1" applyBorder="1" applyAlignment="1">
      <alignment horizontal="right"/>
    </xf>
    <xf numFmtId="165" fontId="54" fillId="0" borderId="0" xfId="0" applyNumberFormat="1" applyFont="1" applyFill="1" applyBorder="1" applyAlignment="1">
      <alignment horizontal="left"/>
    </xf>
    <xf numFmtId="3" fontId="53" fillId="4" borderId="0" xfId="2" applyNumberFormat="1" applyFont="1" applyFill="1" applyBorder="1" applyAlignment="1"/>
    <xf numFmtId="164" fontId="13" fillId="0" borderId="84" xfId="0" applyFont="1" applyBorder="1" applyProtection="1"/>
    <xf numFmtId="164" fontId="13" fillId="0" borderId="15" xfId="0" applyFont="1" applyBorder="1" applyProtection="1"/>
    <xf numFmtId="165" fontId="7" fillId="0" borderId="73" xfId="0" applyNumberFormat="1" applyFont="1" applyBorder="1" applyAlignment="1">
      <alignment horizontal="right"/>
    </xf>
    <xf numFmtId="164" fontId="13" fillId="0" borderId="94" xfId="0" applyFont="1" applyBorder="1"/>
    <xf numFmtId="3" fontId="7" fillId="0" borderId="73" xfId="0" applyNumberFormat="1" applyFont="1" applyBorder="1" applyAlignment="1">
      <alignment horizontal="right"/>
    </xf>
    <xf numFmtId="164" fontId="13" fillId="0" borderId="73" xfId="0" applyFont="1" applyBorder="1"/>
    <xf numFmtId="164" fontId="7" fillId="0" borderId="86" xfId="0" applyFont="1" applyBorder="1"/>
    <xf numFmtId="164" fontId="7" fillId="0" borderId="96" xfId="0" applyFont="1" applyBorder="1"/>
    <xf numFmtId="164" fontId="53" fillId="0" borderId="32" xfId="0" applyNumberFormat="1" applyFont="1" applyFill="1" applyBorder="1"/>
    <xf numFmtId="164" fontId="54" fillId="0" borderId="41" xfId="0" applyNumberFormat="1" applyFont="1" applyFill="1" applyBorder="1"/>
    <xf numFmtId="164" fontId="7" fillId="0" borderId="90" xfId="0" applyFont="1" applyBorder="1" applyAlignment="1">
      <alignment wrapText="1"/>
    </xf>
    <xf numFmtId="164" fontId="15" fillId="0" borderId="100" xfId="0" applyFont="1" applyFill="1" applyBorder="1"/>
    <xf numFmtId="3" fontId="15" fillId="0" borderId="99" xfId="1" applyNumberFormat="1" applyFont="1" applyFill="1" applyBorder="1"/>
    <xf numFmtId="164" fontId="15" fillId="0" borderId="101" xfId="0" applyFont="1" applyFill="1" applyBorder="1"/>
    <xf numFmtId="164" fontId="15" fillId="0" borderId="32" xfId="0" applyFont="1" applyFill="1" applyBorder="1"/>
    <xf numFmtId="164" fontId="50" fillId="0" borderId="0" xfId="0" applyFont="1" applyFill="1" applyBorder="1"/>
    <xf numFmtId="1" fontId="55" fillId="0" borderId="0" xfId="0" applyNumberFormat="1" applyFont="1" applyFill="1" applyBorder="1" applyAlignment="1" applyProtection="1">
      <alignment horizontal="right"/>
    </xf>
    <xf numFmtId="3" fontId="24" fillId="21" borderId="0" xfId="0" applyNumberFormat="1" applyFont="1" applyFill="1" applyBorder="1" applyAlignment="1">
      <alignment horizontal="right"/>
    </xf>
    <xf numFmtId="3" fontId="7" fillId="21" borderId="29" xfId="2" applyNumberFormat="1" applyFont="1" applyFill="1" applyBorder="1" applyAlignment="1"/>
    <xf numFmtId="3" fontId="7" fillId="21" borderId="0" xfId="2" applyNumberFormat="1" applyFont="1" applyFill="1" applyBorder="1" applyAlignment="1"/>
    <xf numFmtId="0" fontId="57" fillId="0" borderId="0" xfId="11" applyFont="1"/>
    <xf numFmtId="0" fontId="57" fillId="22" borderId="0" xfId="11" applyFont="1" applyFill="1"/>
    <xf numFmtId="0" fontId="57" fillId="0" borderId="29" xfId="11" applyFont="1" applyBorder="1"/>
    <xf numFmtId="3" fontId="7" fillId="0" borderId="116" xfId="0" applyNumberFormat="1" applyFont="1" applyFill="1" applyBorder="1" applyAlignment="1">
      <alignment horizontal="right"/>
    </xf>
    <xf numFmtId="164" fontId="7" fillId="0" borderId="116" xfId="0" applyFont="1" applyFill="1" applyBorder="1"/>
    <xf numFmtId="164" fontId="7" fillId="23" borderId="0" xfId="0" applyFont="1" applyFill="1" applyBorder="1"/>
    <xf numFmtId="164" fontId="7" fillId="23" borderId="0" xfId="0" applyFont="1" applyFill="1" applyBorder="1" applyAlignment="1">
      <alignment wrapText="1"/>
    </xf>
    <xf numFmtId="164" fontId="7" fillId="23" borderId="1" xfId="0" applyFont="1" applyFill="1" applyBorder="1" applyAlignment="1">
      <alignment wrapText="1"/>
    </xf>
    <xf numFmtId="3" fontId="7" fillId="23" borderId="116" xfId="0" applyNumberFormat="1" applyFont="1" applyFill="1" applyBorder="1" applyAlignment="1">
      <alignment horizontal="right"/>
    </xf>
    <xf numFmtId="3" fontId="7" fillId="23" borderId="0" xfId="0" applyNumberFormat="1" applyFont="1" applyFill="1" applyBorder="1" applyAlignment="1">
      <alignment horizontal="right"/>
    </xf>
    <xf numFmtId="3" fontId="7" fillId="23" borderId="1" xfId="0" applyNumberFormat="1" applyFont="1" applyFill="1" applyBorder="1" applyAlignment="1">
      <alignment horizontal="right"/>
    </xf>
    <xf numFmtId="3" fontId="56" fillId="23" borderId="0" xfId="0" applyNumberFormat="1" applyFont="1" applyFill="1" applyBorder="1" applyAlignment="1">
      <alignment horizontal="right"/>
    </xf>
    <xf numFmtId="3" fontId="7" fillId="24" borderId="0" xfId="9" applyNumberFormat="1" applyFont="1" applyFill="1" applyBorder="1" applyAlignment="1" applyProtection="1"/>
    <xf numFmtId="3" fontId="24" fillId="24" borderId="0" xfId="0" applyNumberFormat="1" applyFont="1" applyFill="1" applyBorder="1" applyAlignment="1">
      <alignment horizontal="right"/>
    </xf>
    <xf numFmtId="3" fontId="24" fillId="25" borderId="0" xfId="0" applyNumberFormat="1" applyFont="1" applyFill="1" applyBorder="1" applyAlignment="1">
      <alignment horizontal="right"/>
    </xf>
    <xf numFmtId="0" fontId="7" fillId="24" borderId="0" xfId="11" applyFill="1"/>
    <xf numFmtId="9" fontId="7" fillId="4" borderId="32" xfId="12" applyFont="1" applyFill="1" applyBorder="1" applyAlignment="1" applyProtection="1"/>
    <xf numFmtId="9" fontId="7" fillId="4" borderId="32" xfId="12" applyFont="1" applyFill="1" applyBorder="1" applyAlignment="1"/>
    <xf numFmtId="9" fontId="24" fillId="0" borderId="0" xfId="12" applyFont="1" applyFill="1" applyBorder="1" applyAlignment="1">
      <alignment horizontal="right"/>
    </xf>
    <xf numFmtId="164" fontId="7" fillId="0" borderId="83" xfId="0" applyFont="1" applyBorder="1" applyAlignment="1">
      <alignment horizontal="right" wrapText="1"/>
    </xf>
    <xf numFmtId="164" fontId="7" fillId="0" borderId="51" xfId="0" applyFont="1" applyBorder="1" applyAlignment="1">
      <alignment horizontal="right" wrapText="1"/>
    </xf>
    <xf numFmtId="165" fontId="7" fillId="0" borderId="95" xfId="0" applyNumberFormat="1" applyFont="1" applyBorder="1" applyAlignment="1">
      <alignment horizontal="right"/>
    </xf>
    <xf numFmtId="165" fontId="7" fillId="0" borderId="83" xfId="0" applyNumberFormat="1" applyFont="1" applyBorder="1" applyAlignment="1">
      <alignment horizontal="right"/>
    </xf>
    <xf numFmtId="165" fontId="7" fillId="0" borderId="4" xfId="0" applyNumberFormat="1" applyFont="1" applyFill="1" applyBorder="1" applyAlignment="1">
      <alignment horizontal="right"/>
    </xf>
    <xf numFmtId="164" fontId="53" fillId="0" borderId="117" xfId="0" applyFont="1" applyFill="1" applyBorder="1"/>
    <xf numFmtId="164" fontId="53" fillId="0" borderId="74" xfId="0" applyFont="1" applyFill="1" applyBorder="1" applyAlignment="1">
      <alignment horizontal="right"/>
    </xf>
    <xf numFmtId="164" fontId="53" fillId="0" borderId="31" xfId="0" applyFont="1" applyFill="1" applyBorder="1"/>
    <xf numFmtId="164" fontId="53" fillId="0" borderId="76" xfId="0" applyNumberFormat="1" applyFont="1" applyFill="1" applyBorder="1"/>
    <xf numFmtId="165" fontId="53" fillId="0" borderId="116" xfId="0" applyNumberFormat="1" applyFont="1" applyFill="1" applyBorder="1" applyAlignment="1">
      <alignment horizontal="right"/>
    </xf>
    <xf numFmtId="164" fontId="7" fillId="26" borderId="0" xfId="0" applyFont="1" applyFill="1" applyBorder="1" applyAlignment="1">
      <alignment horizontal="right"/>
    </xf>
    <xf numFmtId="164" fontId="7" fillId="26" borderId="0" xfId="0" applyFont="1" applyFill="1" applyBorder="1" applyAlignment="1">
      <alignment horizontal="right" wrapText="1"/>
    </xf>
    <xf numFmtId="165" fontId="7" fillId="26" borderId="0" xfId="0" applyNumberFormat="1" applyFont="1" applyFill="1" applyBorder="1" applyAlignment="1">
      <alignment horizontal="right"/>
    </xf>
    <xf numFmtId="164" fontId="7" fillId="0" borderId="40" xfId="0" applyFont="1" applyBorder="1"/>
    <xf numFmtId="164" fontId="15" fillId="0" borderId="0" xfId="0" applyFont="1" applyFill="1" applyBorder="1" applyAlignment="1"/>
    <xf numFmtId="164" fontId="15" fillId="0" borderId="76" xfId="0" applyNumberFormat="1" applyFont="1" applyFill="1" applyBorder="1"/>
    <xf numFmtId="3" fontId="15" fillId="0" borderId="116" xfId="0" applyNumberFormat="1" applyFont="1" applyFill="1" applyBorder="1"/>
    <xf numFmtId="164" fontId="15" fillId="0" borderId="116" xfId="0" applyFont="1" applyFill="1" applyBorder="1"/>
    <xf numFmtId="164" fontId="50" fillId="0" borderId="0" xfId="0" applyFont="1" applyBorder="1"/>
    <xf numFmtId="164" fontId="7" fillId="27" borderId="0" xfId="0" applyFont="1" applyFill="1" applyBorder="1"/>
    <xf numFmtId="3" fontId="7" fillId="27" borderId="0" xfId="0" applyNumberFormat="1" applyFont="1" applyFill="1" applyBorder="1" applyAlignment="1">
      <alignment horizontal="right"/>
    </xf>
    <xf numFmtId="3" fontId="7" fillId="24" borderId="29" xfId="2" applyNumberFormat="1" applyFont="1" applyFill="1" applyBorder="1" applyAlignment="1"/>
    <xf numFmtId="3" fontId="7" fillId="24" borderId="0" xfId="2" applyNumberFormat="1" applyFont="1" applyFill="1" applyBorder="1" applyAlignment="1"/>
    <xf numFmtId="3" fontId="7" fillId="2" borderId="0" xfId="2" applyNumberFormat="1" applyFont="1" applyFill="1" applyBorder="1" applyAlignment="1"/>
    <xf numFmtId="3" fontId="7" fillId="19" borderId="0" xfId="9" applyNumberFormat="1" applyFont="1" applyFill="1" applyBorder="1" applyAlignment="1" applyProtection="1"/>
    <xf numFmtId="3" fontId="24" fillId="19" borderId="0" xfId="0" applyNumberFormat="1" applyFont="1" applyFill="1" applyBorder="1" applyAlignment="1">
      <alignment horizontal="right"/>
    </xf>
    <xf numFmtId="3" fontId="7" fillId="24" borderId="60" xfId="9" applyNumberFormat="1" applyFont="1" applyFill="1" applyBorder="1" applyAlignment="1"/>
    <xf numFmtId="3" fontId="7" fillId="24" borderId="0" xfId="9" applyNumberFormat="1" applyFont="1" applyFill="1" applyBorder="1" applyAlignment="1"/>
    <xf numFmtId="164" fontId="59" fillId="0" borderId="74" xfId="0" applyFont="1" applyBorder="1"/>
    <xf numFmtId="164" fontId="59" fillId="0" borderId="75" xfId="0" applyFont="1" applyBorder="1"/>
    <xf numFmtId="165" fontId="7" fillId="0" borderId="0" xfId="0" applyNumberFormat="1" applyFont="1" applyAlignment="1">
      <alignment horizontal="right"/>
    </xf>
    <xf numFmtId="165" fontId="7" fillId="0" borderId="119" xfId="0" applyNumberFormat="1" applyFont="1" applyBorder="1" applyAlignment="1">
      <alignment horizontal="right"/>
    </xf>
    <xf numFmtId="165" fontId="7" fillId="0" borderId="92" xfId="0" applyNumberFormat="1" applyFont="1" applyBorder="1" applyAlignment="1">
      <alignment horizontal="right"/>
    </xf>
    <xf numFmtId="164" fontId="13" fillId="0" borderId="84" xfId="0" applyFont="1" applyBorder="1"/>
    <xf numFmtId="164" fontId="13" fillId="0" borderId="102" xfId="0" applyFont="1" applyBorder="1"/>
    <xf numFmtId="164" fontId="7" fillId="0" borderId="83" xfId="0" pivotButton="1" applyFont="1" applyBorder="1" applyAlignment="1">
      <alignment horizontal="right"/>
    </xf>
    <xf numFmtId="164" fontId="7" fillId="0" borderId="84" xfId="0" pivotButton="1" applyFont="1" applyBorder="1" applyAlignment="1">
      <alignment horizontal="right"/>
    </xf>
    <xf numFmtId="164" fontId="7" fillId="0" borderId="86" xfId="0" pivotButton="1" applyFont="1" applyBorder="1"/>
    <xf numFmtId="164" fontId="7" fillId="0" borderId="100" xfId="0" applyNumberFormat="1" applyFont="1" applyBorder="1" applyAlignment="1">
      <alignment horizontal="right"/>
    </xf>
    <xf numFmtId="165" fontId="7" fillId="0" borderId="101" xfId="0" applyNumberFormat="1" applyFont="1" applyBorder="1" applyAlignment="1">
      <alignment horizontal="right"/>
    </xf>
    <xf numFmtId="165" fontId="7" fillId="0" borderId="116" xfId="0" applyNumberFormat="1" applyFont="1" applyBorder="1" applyAlignment="1">
      <alignment horizontal="right"/>
    </xf>
    <xf numFmtId="165" fontId="7" fillId="0" borderId="89" xfId="0" applyNumberFormat="1" applyFont="1" applyBorder="1" applyAlignment="1">
      <alignment horizontal="right"/>
    </xf>
    <xf numFmtId="164" fontId="7" fillId="0" borderId="83" xfId="0" applyFont="1" applyBorder="1"/>
    <xf numFmtId="165" fontId="7" fillId="0" borderId="47" xfId="0" applyNumberFormat="1" applyFont="1" applyFill="1" applyBorder="1" applyAlignment="1">
      <alignment horizontal="right"/>
    </xf>
    <xf numFmtId="164" fontId="13" fillId="0" borderId="76" xfId="0" pivotButton="1" applyFont="1" applyBorder="1"/>
    <xf numFmtId="164" fontId="13" fillId="0" borderId="74" xfId="0" applyFont="1" applyBorder="1"/>
    <xf numFmtId="164" fontId="13" fillId="0" borderId="31" xfId="0" applyFont="1" applyBorder="1"/>
    <xf numFmtId="165" fontId="7" fillId="0" borderId="123" xfId="0" applyNumberFormat="1" applyFont="1" applyBorder="1" applyAlignment="1">
      <alignment horizontal="right"/>
    </xf>
    <xf numFmtId="165" fontId="7" fillId="0" borderId="122" xfId="0" applyNumberFormat="1" applyFont="1" applyFill="1" applyBorder="1" applyAlignment="1">
      <alignment horizontal="right"/>
    </xf>
    <xf numFmtId="164" fontId="7" fillId="0" borderId="83" xfId="0" applyNumberFormat="1" applyFont="1" applyBorder="1" applyAlignment="1"/>
    <xf numFmtId="165" fontId="7" fillId="0" borderId="69" xfId="0" applyNumberFormat="1" applyFont="1" applyFill="1" applyBorder="1" applyAlignment="1">
      <alignment horizontal="right"/>
    </xf>
    <xf numFmtId="165" fontId="7" fillId="0" borderId="86" xfId="0" applyNumberFormat="1" applyFont="1" applyBorder="1" applyAlignment="1">
      <alignment horizontal="right"/>
    </xf>
    <xf numFmtId="165" fontId="7" fillId="0" borderId="76" xfId="0" applyNumberFormat="1" applyFont="1" applyBorder="1" applyAlignment="1">
      <alignment horizontal="right"/>
    </xf>
    <xf numFmtId="165" fontId="7" fillId="0" borderId="120" xfId="0" applyNumberFormat="1" applyFont="1" applyBorder="1" applyAlignment="1">
      <alignment horizontal="right"/>
    </xf>
    <xf numFmtId="165" fontId="15" fillId="0" borderId="83" xfId="0" applyNumberFormat="1" applyFont="1" applyBorder="1" applyAlignment="1">
      <alignment horizontal="right"/>
    </xf>
    <xf numFmtId="165" fontId="15" fillId="0" borderId="74" xfId="0" applyNumberFormat="1" applyFont="1" applyBorder="1" applyAlignment="1">
      <alignment horizontal="right"/>
    </xf>
    <xf numFmtId="165" fontId="15" fillId="0" borderId="18" xfId="0" applyNumberFormat="1" applyFont="1" applyBorder="1" applyAlignment="1">
      <alignment horizontal="right"/>
    </xf>
    <xf numFmtId="165" fontId="7" fillId="0" borderId="56" xfId="0" applyNumberFormat="1" applyFont="1" applyBorder="1" applyAlignment="1">
      <alignment horizontal="right"/>
    </xf>
    <xf numFmtId="165" fontId="7" fillId="0" borderId="31" xfId="0" applyNumberFormat="1" applyFont="1" applyBorder="1" applyAlignment="1">
      <alignment horizontal="right"/>
    </xf>
    <xf numFmtId="165" fontId="7" fillId="0" borderId="118" xfId="0" applyNumberFormat="1" applyFont="1" applyBorder="1" applyAlignment="1">
      <alignment horizontal="right"/>
    </xf>
    <xf numFmtId="164" fontId="7" fillId="0" borderId="74" xfId="0" applyFont="1" applyBorder="1"/>
    <xf numFmtId="164" fontId="7" fillId="0" borderId="100" xfId="0" applyFont="1" applyBorder="1"/>
    <xf numFmtId="164" fontId="7" fillId="0" borderId="121" xfId="0" applyFont="1" applyBorder="1"/>
    <xf numFmtId="164" fontId="7" fillId="0" borderId="76" xfId="0" applyFont="1" applyBorder="1"/>
    <xf numFmtId="164" fontId="7" fillId="0" borderId="31" xfId="0" applyFont="1" applyBorder="1"/>
    <xf numFmtId="164" fontId="7" fillId="0" borderId="102" xfId="0" applyFont="1" applyBorder="1"/>
    <xf numFmtId="3" fontId="16" fillId="6" borderId="0" xfId="0" applyNumberFormat="1" applyFont="1" applyFill="1" applyBorder="1"/>
    <xf numFmtId="3" fontId="7" fillId="0" borderId="89" xfId="0" applyNumberFormat="1" applyFont="1" applyBorder="1" applyAlignment="1">
      <alignment horizontal="right"/>
    </xf>
    <xf numFmtId="3" fontId="7" fillId="0" borderId="92" xfId="0" applyNumberFormat="1" applyFont="1" applyBorder="1" applyAlignment="1">
      <alignment horizontal="right"/>
    </xf>
    <xf numFmtId="3" fontId="7" fillId="0" borderId="105" xfId="0" applyNumberFormat="1" applyFont="1" applyBorder="1" applyAlignment="1">
      <alignment horizontal="right"/>
    </xf>
    <xf numFmtId="3" fontId="7" fillId="0" borderId="110" xfId="0" applyNumberFormat="1" applyFont="1" applyFill="1" applyBorder="1" applyAlignment="1">
      <alignment horizontal="right"/>
    </xf>
    <xf numFmtId="3" fontId="7" fillId="0" borderId="111" xfId="0" applyNumberFormat="1" applyFont="1" applyFill="1" applyBorder="1" applyAlignment="1">
      <alignment horizontal="right"/>
    </xf>
    <xf numFmtId="3" fontId="7" fillId="7" borderId="124" xfId="0" applyNumberFormat="1" applyFont="1" applyFill="1" applyBorder="1"/>
    <xf numFmtId="3" fontId="7" fillId="0" borderId="114" xfId="0" applyNumberFormat="1" applyFont="1" applyBorder="1" applyAlignment="1">
      <alignment horizontal="right"/>
    </xf>
    <xf numFmtId="3" fontId="7" fillId="0" borderId="106" xfId="0" applyNumberFormat="1" applyFont="1" applyFill="1" applyBorder="1" applyAlignment="1">
      <alignment horizontal="right"/>
    </xf>
    <xf numFmtId="3" fontId="7" fillId="0" borderId="113" xfId="0" applyNumberFormat="1" applyFont="1" applyFill="1" applyBorder="1" applyAlignment="1">
      <alignment horizontal="right"/>
    </xf>
    <xf numFmtId="3" fontId="7" fillId="0" borderId="107" xfId="0" applyNumberFormat="1" applyFont="1" applyFill="1" applyBorder="1" applyAlignment="1">
      <alignment horizontal="right"/>
    </xf>
    <xf numFmtId="3" fontId="7" fillId="0" borderId="108" xfId="0" applyNumberFormat="1" applyFont="1" applyFill="1" applyBorder="1" applyAlignment="1">
      <alignment horizontal="right"/>
    </xf>
    <xf numFmtId="3" fontId="7" fillId="0" borderId="112" xfId="0" applyNumberFormat="1" applyFont="1" applyFill="1" applyBorder="1" applyAlignment="1">
      <alignment horizontal="right"/>
    </xf>
    <xf numFmtId="3" fontId="7" fillId="0" borderId="109" xfId="0" applyNumberFormat="1" applyFont="1" applyFill="1" applyBorder="1" applyAlignment="1">
      <alignment horizontal="right"/>
    </xf>
    <xf numFmtId="164" fontId="7" fillId="0" borderId="91" xfId="0" pivotButton="1" applyFont="1" applyBorder="1"/>
    <xf numFmtId="164" fontId="7" fillId="0" borderId="96" xfId="0" pivotButton="1" applyFont="1" applyBorder="1"/>
    <xf numFmtId="164" fontId="7" fillId="0" borderId="101" xfId="0" applyFont="1" applyBorder="1"/>
    <xf numFmtId="3" fontId="7" fillId="0" borderId="101" xfId="0" applyNumberFormat="1" applyFont="1" applyBorder="1" applyAlignment="1">
      <alignment horizontal="right"/>
    </xf>
    <xf numFmtId="3" fontId="7" fillId="0" borderId="116" xfId="0" applyNumberFormat="1" applyFont="1" applyBorder="1" applyAlignment="1">
      <alignment horizontal="right"/>
    </xf>
    <xf numFmtId="3" fontId="7" fillId="0" borderId="83" xfId="0" applyNumberFormat="1" applyFont="1" applyBorder="1"/>
    <xf numFmtId="3" fontId="7" fillId="0" borderId="74" xfId="0" applyNumberFormat="1" applyFont="1" applyBorder="1"/>
    <xf numFmtId="3" fontId="7" fillId="0" borderId="103" xfId="0" applyNumberFormat="1" applyFont="1" applyBorder="1"/>
    <xf numFmtId="3" fontId="7" fillId="0" borderId="92" xfId="0" applyNumberFormat="1" applyFont="1" applyBorder="1"/>
    <xf numFmtId="3" fontId="7" fillId="0" borderId="4" xfId="0" applyNumberFormat="1" applyFont="1" applyBorder="1"/>
    <xf numFmtId="3" fontId="7" fillId="0" borderId="0" xfId="0" applyNumberFormat="1" applyFont="1" applyBorder="1"/>
    <xf numFmtId="3" fontId="7" fillId="0" borderId="17" xfId="0" applyNumberFormat="1" applyFont="1" applyBorder="1"/>
    <xf numFmtId="3" fontId="7" fillId="0" borderId="47" xfId="0" applyNumberFormat="1" applyFont="1" applyBorder="1"/>
    <xf numFmtId="3" fontId="7" fillId="0" borderId="0" xfId="0" applyNumberFormat="1" applyFont="1"/>
    <xf numFmtId="3" fontId="7" fillId="0" borderId="35" xfId="0" applyNumberFormat="1" applyFont="1" applyBorder="1"/>
    <xf numFmtId="3" fontId="7" fillId="0" borderId="1" xfId="0" applyNumberFormat="1" applyFont="1" applyBorder="1"/>
    <xf numFmtId="3" fontId="7" fillId="0" borderId="27" xfId="0" applyNumberFormat="1" applyFont="1" applyBorder="1"/>
    <xf numFmtId="3" fontId="7" fillId="0" borderId="48" xfId="0" applyNumberFormat="1" applyFont="1" applyBorder="1"/>
    <xf numFmtId="3" fontId="7" fillId="7" borderId="106" xfId="0" applyNumberFormat="1" applyFont="1" applyFill="1" applyBorder="1"/>
    <xf numFmtId="3" fontId="7" fillId="7" borderId="107" xfId="0" applyNumberFormat="1" applyFont="1" applyFill="1" applyBorder="1"/>
    <xf numFmtId="3" fontId="7" fillId="7" borderId="110" xfId="0" applyNumberFormat="1" applyFont="1" applyFill="1" applyBorder="1"/>
    <xf numFmtId="3" fontId="7" fillId="7" borderId="108" xfId="0" applyNumberFormat="1" applyFont="1" applyFill="1" applyBorder="1"/>
    <xf numFmtId="3" fontId="7" fillId="7" borderId="109" xfId="0" applyNumberFormat="1" applyFont="1" applyFill="1" applyBorder="1"/>
    <xf numFmtId="3" fontId="7" fillId="7" borderId="111" xfId="0" applyNumberFormat="1" applyFont="1" applyFill="1" applyBorder="1"/>
    <xf numFmtId="3" fontId="7" fillId="7" borderId="125" xfId="0" applyNumberFormat="1" applyFont="1" applyFill="1" applyBorder="1"/>
    <xf numFmtId="3" fontId="7" fillId="7" borderId="126" xfId="0" applyNumberFormat="1" applyFont="1" applyFill="1" applyBorder="1"/>
    <xf numFmtId="3" fontId="7" fillId="7" borderId="67" xfId="0" applyNumberFormat="1" applyFont="1" applyFill="1" applyBorder="1"/>
    <xf numFmtId="3" fontId="7" fillId="7" borderId="0" xfId="0" applyNumberFormat="1" applyFont="1" applyFill="1" applyBorder="1"/>
    <xf numFmtId="3" fontId="7" fillId="7" borderId="69" xfId="0" applyNumberFormat="1" applyFont="1" applyFill="1" applyBorder="1"/>
    <xf numFmtId="3" fontId="7" fillId="7" borderId="127" xfId="0" applyNumberFormat="1" applyFont="1" applyFill="1" applyBorder="1"/>
    <xf numFmtId="3" fontId="7" fillId="7" borderId="112" xfId="0" applyNumberFormat="1" applyFont="1" applyFill="1" applyBorder="1"/>
    <xf numFmtId="3" fontId="7" fillId="0" borderId="67" xfId="0" applyNumberFormat="1" applyFont="1" applyBorder="1"/>
    <xf numFmtId="3" fontId="7" fillId="7" borderId="113" xfId="0" applyNumberFormat="1" applyFont="1" applyFill="1" applyBorder="1"/>
    <xf numFmtId="3" fontId="16" fillId="6" borderId="17" xfId="0" applyNumberFormat="1" applyFont="1" applyFill="1" applyBorder="1"/>
    <xf numFmtId="3" fontId="16" fillId="6" borderId="47" xfId="0" applyNumberFormat="1" applyFont="1" applyFill="1" applyBorder="1"/>
    <xf numFmtId="3" fontId="7" fillId="8" borderId="0" xfId="0" applyNumberFormat="1" applyFont="1" applyFill="1" applyBorder="1"/>
    <xf numFmtId="3" fontId="7" fillId="0" borderId="86" xfId="0" applyNumberFormat="1" applyFont="1" applyBorder="1"/>
    <xf numFmtId="3" fontId="7" fillId="0" borderId="76" xfId="0" applyNumberFormat="1" applyFont="1" applyBorder="1"/>
    <xf numFmtId="3" fontId="7" fillId="0" borderId="97" xfId="0" applyNumberFormat="1" applyFont="1" applyBorder="1"/>
    <xf numFmtId="3" fontId="7" fillId="0" borderId="114" xfId="0" applyNumberFormat="1" applyFont="1" applyBorder="1"/>
    <xf numFmtId="3" fontId="7" fillId="0" borderId="56" xfId="0" applyNumberFormat="1" applyFont="1" applyBorder="1"/>
    <xf numFmtId="3" fontId="7" fillId="0" borderId="31" xfId="0" applyNumberFormat="1" applyFont="1" applyBorder="1"/>
    <xf numFmtId="3" fontId="7" fillId="0" borderId="104" xfId="0" applyNumberFormat="1" applyFont="1" applyBorder="1"/>
    <xf numFmtId="3" fontId="7" fillId="0" borderId="105" xfId="0" applyNumberFormat="1" applyFont="1" applyBorder="1"/>
    <xf numFmtId="3" fontId="56" fillId="0" borderId="4" xfId="0" applyNumberFormat="1" applyFont="1" applyBorder="1"/>
    <xf numFmtId="3" fontId="56" fillId="0" borderId="0" xfId="0" applyNumberFormat="1" applyFont="1" applyBorder="1"/>
    <xf numFmtId="3" fontId="56" fillId="0" borderId="17" xfId="0" applyNumberFormat="1" applyFont="1" applyBorder="1"/>
    <xf numFmtId="3" fontId="56" fillId="0" borderId="47" xfId="0" applyNumberFormat="1" applyFont="1" applyBorder="1"/>
    <xf numFmtId="3" fontId="56" fillId="0" borderId="0" xfId="0" applyNumberFormat="1" applyFont="1"/>
    <xf numFmtId="3" fontId="56" fillId="0" borderId="47" xfId="0" applyNumberFormat="1" applyFont="1" applyBorder="1" applyAlignment="1">
      <alignment horizontal="right"/>
    </xf>
    <xf numFmtId="164" fontId="56" fillId="0" borderId="4" xfId="0" applyFont="1" applyBorder="1"/>
    <xf numFmtId="164" fontId="13" fillId="0" borderId="116" xfId="0" applyFont="1" applyBorder="1"/>
    <xf numFmtId="164" fontId="13" fillId="0" borderId="115" xfId="0" applyFont="1" applyBorder="1"/>
    <xf numFmtId="3" fontId="16" fillId="0" borderId="0" xfId="0" applyNumberFormat="1" applyFont="1" applyFill="1" applyBorder="1" applyAlignment="1"/>
    <xf numFmtId="3" fontId="7" fillId="0" borderId="83" xfId="0" applyNumberFormat="1" applyFont="1" applyBorder="1" applyAlignment="1">
      <alignment horizontal="right"/>
    </xf>
    <xf numFmtId="164" fontId="7" fillId="0" borderId="43" xfId="0" applyFont="1" applyBorder="1" applyAlignment="1">
      <alignment wrapText="1"/>
    </xf>
    <xf numFmtId="3" fontId="7" fillId="0" borderId="60" xfId="0" applyNumberFormat="1" applyFont="1" applyFill="1" applyBorder="1"/>
    <xf numFmtId="3" fontId="7" fillId="0" borderId="106" xfId="0" applyNumberFormat="1" applyFont="1" applyFill="1" applyBorder="1"/>
    <xf numFmtId="164" fontId="60" fillId="8" borderId="0" xfId="0" applyFont="1" applyFill="1" applyBorder="1" applyAlignment="1">
      <alignment wrapText="1"/>
    </xf>
    <xf numFmtId="1" fontId="60" fillId="0" borderId="0" xfId="0" applyNumberFormat="1" applyFont="1" applyFill="1" applyBorder="1" applyAlignment="1" applyProtection="1">
      <alignment horizontal="center"/>
    </xf>
    <xf numFmtId="164" fontId="61" fillId="0" borderId="0" xfId="0" applyFont="1" applyFill="1" applyAlignment="1">
      <alignment horizontal="center"/>
    </xf>
    <xf numFmtId="164" fontId="62" fillId="0" borderId="0" xfId="0" applyFont="1" applyFill="1" applyAlignment="1">
      <alignment horizontal="center"/>
    </xf>
    <xf numFmtId="164" fontId="63" fillId="0" borderId="0" xfId="0" applyFont="1" applyAlignment="1">
      <alignment horizontal="left" readingOrder="1"/>
    </xf>
    <xf numFmtId="166" fontId="12" fillId="0" borderId="0" xfId="0" applyNumberFormat="1" applyFont="1" applyFill="1" applyBorder="1" applyAlignment="1" applyProtection="1">
      <alignment horizontal="right"/>
    </xf>
    <xf numFmtId="166" fontId="23" fillId="0" borderId="0" xfId="0" applyNumberFormat="1" applyFont="1" applyFill="1" applyBorder="1" applyAlignment="1" applyProtection="1">
      <alignment horizontal="right"/>
    </xf>
    <xf numFmtId="166" fontId="27" fillId="0" borderId="0" xfId="0" applyNumberFormat="1" applyFont="1" applyFill="1" applyBorder="1" applyAlignment="1" applyProtection="1">
      <alignment horizontal="right"/>
    </xf>
    <xf numFmtId="166" fontId="23" fillId="0" borderId="0" xfId="0" quotePrefix="1" applyNumberFormat="1" applyFont="1" applyFill="1" applyBorder="1" applyAlignment="1" applyProtection="1">
      <alignment horizontal="right"/>
    </xf>
    <xf numFmtId="165" fontId="53" fillId="26" borderId="0" xfId="0" applyNumberFormat="1" applyFont="1" applyFill="1" applyBorder="1" applyAlignment="1">
      <alignment horizontal="right"/>
    </xf>
    <xf numFmtId="165" fontId="53" fillId="26" borderId="0" xfId="1" applyNumberFormat="1" applyFont="1" applyFill="1" applyBorder="1"/>
    <xf numFmtId="165" fontId="53" fillId="26" borderId="54" xfId="1" applyNumberFormat="1" applyFont="1" applyFill="1" applyBorder="1"/>
    <xf numFmtId="165" fontId="53" fillId="26" borderId="32" xfId="1" applyNumberFormat="1" applyFont="1" applyFill="1" applyBorder="1"/>
    <xf numFmtId="164" fontId="53" fillId="26" borderId="0" xfId="0" applyNumberFormat="1" applyFont="1" applyFill="1"/>
    <xf numFmtId="164" fontId="53" fillId="26" borderId="17" xfId="0" applyNumberFormat="1" applyFont="1" applyFill="1" applyBorder="1"/>
    <xf numFmtId="164" fontId="53" fillId="26" borderId="54" xfId="0" applyNumberFormat="1" applyFont="1" applyFill="1" applyBorder="1"/>
    <xf numFmtId="164" fontId="53" fillId="26" borderId="0" xfId="0" applyNumberFormat="1" applyFont="1" applyFill="1" applyBorder="1"/>
    <xf numFmtId="164" fontId="53" fillId="26" borderId="1" xfId="0" applyNumberFormat="1" applyFont="1" applyFill="1" applyBorder="1"/>
    <xf numFmtId="164" fontId="53" fillId="26" borderId="27" xfId="0" applyNumberFormat="1" applyFont="1" applyFill="1" applyBorder="1"/>
    <xf numFmtId="164" fontId="53" fillId="26" borderId="55" xfId="0" applyNumberFormat="1" applyFont="1" applyFill="1" applyBorder="1"/>
    <xf numFmtId="164" fontId="54" fillId="26" borderId="1" xfId="0" applyNumberFormat="1" applyFont="1" applyFill="1" applyBorder="1"/>
    <xf numFmtId="164" fontId="9" fillId="0" borderId="0" xfId="0" applyFont="1" applyFill="1" applyBorder="1" applyAlignment="1">
      <alignment vertical="top" wrapText="1"/>
    </xf>
    <xf numFmtId="164" fontId="3" fillId="0" borderId="0" xfId="0" applyFont="1" applyFill="1" applyAlignment="1">
      <alignment wrapText="1"/>
    </xf>
    <xf numFmtId="164" fontId="17" fillId="0" borderId="0" xfId="0" applyFont="1" applyBorder="1" applyAlignment="1">
      <alignment horizontal="center"/>
    </xf>
    <xf numFmtId="164" fontId="18" fillId="0" borderId="2" xfId="0" applyFont="1" applyBorder="1" applyAlignment="1">
      <alignment horizontal="center"/>
    </xf>
    <xf numFmtId="164" fontId="3" fillId="0" borderId="0" xfId="0" applyFont="1" applyBorder="1" applyAlignment="1">
      <alignment vertical="top" wrapText="1"/>
    </xf>
    <xf numFmtId="164" fontId="17" fillId="0" borderId="0" xfId="0" applyFont="1" applyAlignment="1">
      <alignment vertical="top"/>
    </xf>
    <xf numFmtId="164" fontId="5" fillId="0" borderId="0" xfId="0" applyFont="1" applyFill="1" applyBorder="1" applyAlignment="1">
      <alignment horizontal="center" vertical="center"/>
    </xf>
    <xf numFmtId="164" fontId="9" fillId="0" borderId="5" xfId="0" applyFont="1" applyFill="1" applyBorder="1" applyAlignment="1">
      <alignment vertical="center" wrapText="1"/>
    </xf>
    <xf numFmtId="164" fontId="17" fillId="0" borderId="5" xfId="0" applyFont="1" applyBorder="1" applyAlignment="1">
      <alignment vertical="center" wrapText="1"/>
    </xf>
    <xf numFmtId="164" fontId="9" fillId="0" borderId="5" xfId="0" applyFont="1" applyFill="1" applyBorder="1" applyAlignment="1">
      <alignment horizontal="left" vertical="center" wrapText="1"/>
    </xf>
    <xf numFmtId="3" fontId="53" fillId="0" borderId="0" xfId="12" applyNumberFormat="1" applyFont="1" applyFill="1"/>
    <xf numFmtId="164" fontId="60" fillId="0" borderId="0" xfId="0" applyFont="1" applyFill="1"/>
    <xf numFmtId="3" fontId="60" fillId="0" borderId="0" xfId="12" applyNumberFormat="1" applyFont="1" applyFill="1"/>
    <xf numFmtId="1" fontId="7" fillId="0" borderId="128" xfId="0" applyNumberFormat="1" applyFont="1" applyBorder="1" applyAlignment="1" applyProtection="1">
      <alignment horizontal="center"/>
    </xf>
    <xf numFmtId="164" fontId="17" fillId="0" borderId="0" xfId="0" applyFont="1" applyAlignment="1">
      <alignment horizontal="center"/>
    </xf>
    <xf numFmtId="3" fontId="53" fillId="0" borderId="83" xfId="0" applyNumberFormat="1" applyFont="1" applyBorder="1"/>
    <xf numFmtId="3" fontId="53" fillId="0" borderId="74" xfId="0" applyNumberFormat="1" applyFont="1" applyBorder="1"/>
    <xf numFmtId="3" fontId="53" fillId="0" borderId="103" xfId="0" applyNumberFormat="1" applyFont="1" applyBorder="1"/>
    <xf numFmtId="3" fontId="53" fillId="0" borderId="92" xfId="0" applyNumberFormat="1" applyFont="1" applyBorder="1"/>
    <xf numFmtId="3" fontId="53" fillId="0" borderId="92" xfId="0" applyNumberFormat="1" applyFont="1" applyBorder="1" applyAlignment="1">
      <alignment horizontal="right"/>
    </xf>
    <xf numFmtId="37" fontId="12" fillId="0" borderId="128" xfId="0" applyNumberFormat="1" applyFont="1" applyBorder="1" applyAlignment="1" applyProtection="1">
      <alignment horizontal="center"/>
    </xf>
  </cellXfs>
  <cellStyles count="13">
    <cellStyle name="Comma" xfId="1" builtinId="3"/>
    <cellStyle name="Normal" xfId="0" builtinId="0"/>
    <cellStyle name="Normal_02StProg05" xfId="2"/>
    <cellStyle name="Normal_2 - Persistence &amp; Progression" xfId="3"/>
    <cellStyle name="Normal_2 Progression Data" xfId="11"/>
    <cellStyle name="Normal_Degree02 Form" xfId="4"/>
    <cellStyle name="Normal_Degrees02 Form" xfId="5"/>
    <cellStyle name="Normal_SCH&amp;FTE02 Form" xfId="6"/>
    <cellStyle name="Normal_SCH&amp;FTE03 Form" xfId="7"/>
    <cellStyle name="Normal_Sheet1" xfId="8"/>
    <cellStyle name="Normal_StProg01B" xfId="9"/>
    <cellStyle name="Normal_StProg02 Form" xfId="10"/>
    <cellStyle name="Percent" xfId="12" builtinId="5"/>
  </cellStyles>
  <dxfs count="11867">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ndense val="0"/>
        <extend val="0"/>
        <color indexed="10"/>
      </font>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fill>
        <patternFill patternType="none">
          <fgColor indexed="64"/>
          <bgColor indexed="65"/>
        </patternFill>
      </fill>
    </dxf>
    <dxf>
      <fill>
        <patternFill patternType="none">
          <fgColor indexed="64"/>
          <bgColor indexed="65"/>
        </patternFill>
      </fill>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fill>
        <patternFill patternType="none">
          <bgColor auto="1"/>
        </patternFill>
      </fill>
    </dxf>
    <dxf>
      <alignment wrapText="1" readingOrder="0"/>
    </dxf>
    <dxf>
      <alignment wrapText="1" readingOrder="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border>
        <bottom style="thin">
          <color indexed="64"/>
        </bottom>
      </border>
    </dxf>
    <dxf>
      <border>
        <bottom style="thin">
          <color indexed="64"/>
        </bottom>
      </border>
    </dxf>
    <dxf>
      <border>
        <bottom style="thin">
          <color indexed="64"/>
        </bottom>
      </border>
    </dxf>
    <dxf>
      <fill>
        <patternFill patternType="none">
          <fgColor indexed="64"/>
          <bgColor indexed="65"/>
        </patternFill>
      </fill>
      <alignment horizontal="general" vertical="bottom" textRotation="0" wrapText="0" indent="0" relativeIndent="0" justifyLastLine="0" shrinkToFit="0" readingOrder="0"/>
    </dxf>
    <dxf>
      <border>
        <bottom style="thin">
          <color indexed="64"/>
        </bottom>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font>
        <u/>
      </font>
    </dxf>
    <dxf>
      <font>
        <u/>
      </font>
    </dxf>
    <dxf>
      <font>
        <u/>
      </font>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sz val="10"/>
        <name val="Arial"/>
        <scheme val="none"/>
      </font>
    </dxf>
    <dxf>
      <font>
        <b/>
        <sz val="10"/>
        <name val="Arial"/>
        <scheme val="none"/>
      </font>
    </dxf>
    <dxf>
      <font>
        <b/>
        <sz val="10"/>
        <name val="Arial"/>
        <scheme val="none"/>
      </font>
    </dxf>
    <dxf>
      <font>
        <b/>
        <sz val="10"/>
        <name val="Arial"/>
        <scheme val="none"/>
      </font>
    </dxf>
    <dxf>
      <font>
        <b/>
        <sz val="10"/>
        <name val="Arial"/>
        <scheme val="none"/>
      </font>
    </dxf>
    <dxf>
      <font>
        <b/>
        <sz val="10"/>
        <name val="Arial"/>
        <scheme val="none"/>
      </font>
    </dxf>
    <dxf>
      <font>
        <b/>
        <sz val="10"/>
        <name val="Arial"/>
        <scheme val="none"/>
      </font>
    </dxf>
    <dxf>
      <font>
        <b/>
        <sz val="10"/>
        <name val="Arial"/>
        <scheme val="none"/>
      </font>
    </dxf>
    <dxf>
      <font>
        <b/>
        <sz val="10"/>
        <name val="Arial"/>
        <scheme val="none"/>
      </font>
    </dxf>
    <dxf>
      <font>
        <b/>
        <sz val="10"/>
        <name val="Arial"/>
        <scheme val="none"/>
      </font>
    </dxf>
    <dxf>
      <font>
        <b/>
        <sz val="10"/>
        <name val="Arial"/>
        <scheme val="none"/>
      </font>
    </dxf>
    <dxf>
      <font>
        <b/>
        <sz val="10"/>
        <name val="Arial"/>
        <scheme val="none"/>
      </font>
    </dxf>
    <dxf>
      <font>
        <b/>
        <sz val="10"/>
        <name val="Arial"/>
        <scheme val="none"/>
      </font>
    </dxf>
    <dxf>
      <font>
        <b/>
        <sz val="10"/>
        <name val="Arial"/>
        <scheme val="none"/>
      </font>
    </dxf>
    <dxf>
      <font>
        <b/>
        <sz val="10"/>
        <name val="Arial"/>
        <scheme val="none"/>
      </font>
    </dxf>
    <dxf>
      <font>
        <b/>
        <sz val="10"/>
        <name val="Arial"/>
        <scheme val="none"/>
      </font>
    </dxf>
    <dxf>
      <font>
        <b/>
        <sz val="10"/>
        <name val="Arial"/>
        <scheme val="none"/>
      </font>
    </dxf>
    <dxf>
      <font>
        <b/>
        <sz val="10"/>
        <name val="Arial"/>
        <scheme val="none"/>
      </font>
    </dxf>
    <dxf>
      <font>
        <b/>
        <sz val="10"/>
        <name val="Arial"/>
        <scheme val="none"/>
      </font>
    </dxf>
    <dxf>
      <font>
        <b/>
        <sz val="10"/>
        <name val="Arial"/>
        <scheme val="none"/>
      </font>
    </dxf>
    <dxf>
      <font>
        <b/>
        <sz val="10"/>
        <name val="Arial"/>
        <scheme val="none"/>
      </font>
    </dxf>
    <dxf>
      <font>
        <b/>
        <sz val="10"/>
        <name val="Arial"/>
        <scheme val="none"/>
      </font>
    </dxf>
    <dxf>
      <font>
        <b/>
        <sz val="10"/>
        <name val="Arial"/>
        <scheme val="none"/>
      </font>
    </dxf>
    <dxf>
      <font>
        <b/>
        <sz val="10"/>
        <name val="Arial"/>
        <scheme val="none"/>
      </font>
    </dxf>
    <dxf>
      <font>
        <b/>
        <sz val="10"/>
        <name val="Arial"/>
        <scheme val="none"/>
      </font>
    </dxf>
    <dxf>
      <font>
        <b/>
        <sz val="10"/>
        <name val="Arial"/>
        <scheme val="none"/>
      </font>
    </dxf>
    <dxf>
      <font>
        <b/>
        <sz val="10"/>
        <name val="Arial"/>
        <scheme val="none"/>
      </font>
    </dxf>
    <dxf>
      <font>
        <b/>
        <sz val="10"/>
        <name val="Arial"/>
        <scheme val="none"/>
      </font>
    </dxf>
    <dxf>
      <font>
        <b/>
        <sz val="10"/>
        <name val="Arial"/>
        <scheme val="none"/>
      </font>
    </dxf>
    <dxf>
      <font>
        <b/>
        <sz val="10"/>
        <name val="Arial"/>
        <scheme val="none"/>
      </font>
    </dxf>
    <dxf>
      <font>
        <b/>
        <sz val="10"/>
        <name val="Arial"/>
        <scheme val="none"/>
      </font>
    </dxf>
    <dxf>
      <font>
        <b/>
        <sz val="10"/>
        <name val="Arial"/>
        <scheme val="none"/>
      </font>
    </dxf>
    <dxf>
      <font>
        <b/>
        <sz val="10"/>
        <name val="Arial"/>
        <scheme val="none"/>
      </font>
    </dxf>
    <dxf>
      <font>
        <b/>
        <sz val="10"/>
        <name val="Arial"/>
        <scheme val="none"/>
      </font>
    </dxf>
    <dxf>
      <font>
        <b/>
        <sz val="10"/>
        <name val="Arial"/>
        <scheme val="none"/>
      </font>
    </dxf>
    <dxf>
      <font>
        <b/>
        <sz val="10"/>
        <name val="Arial"/>
        <scheme val="none"/>
      </font>
    </dxf>
    <dxf>
      <font>
        <b/>
        <sz val="10"/>
        <name val="Arial"/>
        <scheme val="none"/>
      </font>
    </dxf>
    <dxf>
      <font>
        <b/>
        <sz val="10"/>
        <name val="Arial"/>
        <scheme val="none"/>
      </font>
    </dxf>
    <dxf>
      <font>
        <b/>
        <sz val="10"/>
        <name val="Arial"/>
        <scheme val="none"/>
      </font>
    </dxf>
    <dxf>
      <font>
        <b/>
        <sz val="10"/>
        <name val="Arial"/>
        <scheme val="none"/>
      </font>
    </dxf>
    <dxf>
      <font>
        <b/>
        <sz val="10"/>
        <name val="Arial"/>
        <scheme val="none"/>
      </font>
    </dxf>
    <dxf>
      <font>
        <b/>
        <sz val="10"/>
        <name val="Arial"/>
        <scheme val="none"/>
      </font>
    </dxf>
    <dxf>
      <font>
        <b/>
        <sz val="10"/>
        <name val="Arial"/>
        <scheme val="none"/>
      </font>
    </dxf>
    <dxf>
      <font>
        <b/>
        <sz val="10"/>
        <name val="Arial"/>
        <scheme val="none"/>
      </font>
    </dxf>
    <dxf>
      <font>
        <b/>
        <sz val="10"/>
        <name val="Arial"/>
        <scheme val="none"/>
      </font>
    </dxf>
    <dxf>
      <font>
        <b/>
        <sz val="10"/>
        <name val="Arial"/>
        <scheme val="none"/>
      </font>
    </dxf>
    <dxf>
      <font>
        <b/>
        <sz val="10"/>
        <name val="Arial"/>
        <scheme val="none"/>
      </font>
    </dxf>
    <dxf>
      <font>
        <b/>
        <sz val="10"/>
        <name val="Arial"/>
        <scheme val="none"/>
      </font>
    </dxf>
    <dxf>
      <font>
        <b/>
        <sz val="10"/>
        <name val="Arial"/>
        <scheme val="none"/>
      </font>
    </dxf>
    <dxf>
      <font>
        <b/>
        <sz val="10"/>
        <name val="Arial"/>
        <scheme val="none"/>
      </font>
    </dxf>
    <dxf>
      <font>
        <b/>
        <sz val="10"/>
        <name val="Arial"/>
        <scheme val="none"/>
      </font>
    </dxf>
    <dxf>
      <font>
        <b/>
        <sz val="10"/>
        <name val="Arial"/>
        <scheme val="none"/>
      </font>
    </dxf>
    <dxf>
      <font>
        <b/>
        <sz val="10"/>
        <name val="Arial"/>
        <scheme val="none"/>
      </font>
    </dxf>
    <dxf>
      <font>
        <b/>
        <sz val="10"/>
        <name val="Arial"/>
        <scheme val="none"/>
      </font>
    </dxf>
    <dxf>
      <font>
        <b/>
        <sz val="10"/>
        <name val="Arial"/>
        <scheme val="none"/>
      </font>
    </dxf>
    <dxf>
      <font>
        <b/>
        <sz val="10"/>
        <name val="Arial"/>
        <scheme val="none"/>
      </font>
    </dxf>
    <dxf>
      <font>
        <name val="Arial"/>
        <scheme val="none"/>
      </font>
    </dxf>
    <dxf>
      <font>
        <sz val="10"/>
        <name val="Arial"/>
        <scheme val="none"/>
      </font>
      <numFmt numFmtId="3" formatCode="#,##0"/>
      <alignment horizontal="right" readingOrder="0"/>
    </dxf>
    <dxf>
      <font>
        <sz val="10"/>
        <name val="Arial"/>
        <scheme val="none"/>
      </font>
      <numFmt numFmtId="3" formatCode="#,##0"/>
      <alignment horizontal="right" readingOrder="0"/>
    </dxf>
    <dxf>
      <border>
        <bottom/>
      </border>
    </dxf>
    <dxf>
      <border>
        <left/>
        <top/>
        <bottom style="thin">
          <color indexed="8"/>
        </bottom>
      </border>
    </dxf>
    <dxf>
      <border>
        <left/>
      </border>
    </dxf>
    <dxf>
      <font>
        <sz val="10"/>
        <name val="Arial"/>
        <scheme val="none"/>
      </font>
      <numFmt numFmtId="3" formatCode="#,##0"/>
      <alignment horizontal="right" readingOrder="0"/>
    </dxf>
    <dxf>
      <border>
        <bottom style="thin">
          <color indexed="64"/>
        </bottom>
      </border>
    </dxf>
    <dxf>
      <border>
        <bottom style="thin">
          <color indexed="64"/>
        </bottom>
      </border>
    </dxf>
    <dxf>
      <border>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font>
        <sz val="10"/>
        <name val="Arial"/>
        <scheme val="none"/>
      </font>
      <numFmt numFmtId="3" formatCode="#,##0"/>
    </dxf>
    <dxf>
      <fill>
        <patternFill patternType="none"/>
      </fill>
    </dxf>
    <dxf>
      <fill>
        <patternFill patternType="none"/>
      </fill>
    </dxf>
    <dxf>
      <fill>
        <patternFill patternType="none"/>
      </fill>
    </dxf>
    <dxf>
      <border>
        <left style="medium">
          <color indexed="64"/>
        </left>
        <right style="medium">
          <color indexed="64"/>
        </right>
        <top style="medium">
          <color indexed="64"/>
        </top>
        <bottom style="medium">
          <color indexed="64"/>
        </bottom>
      </border>
    </dxf>
    <dxf>
      <fill>
        <patternFill patternType="solid">
          <bgColor indexed="11"/>
        </patternFill>
      </fill>
    </dxf>
    <dxf>
      <fill>
        <patternFill patternType="solid">
          <bgColor indexed="11"/>
        </patternFill>
      </fill>
    </dxf>
    <dxf>
      <fill>
        <patternFill patternType="solid">
          <bgColor indexed="11"/>
        </patternFill>
      </fill>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ill>
        <patternFill patternType="solid">
          <bgColor indexed="11"/>
        </patternFill>
      </fill>
    </dxf>
    <dxf>
      <fill>
        <patternFill patternType="solid">
          <bgColor indexed="11"/>
        </patternFill>
      </fill>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ill>
        <patternFill patternType="solid">
          <bgColor indexed="11"/>
        </patternFill>
      </fill>
    </dxf>
    <dxf>
      <fill>
        <patternFill patternType="solid">
          <bgColor indexed="11"/>
        </patternFill>
      </fill>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fill>
        <patternFill patternType="solid">
          <bgColor indexed="11"/>
        </patternFill>
      </fill>
    </dxf>
    <dxf>
      <fill>
        <patternFill patternType="solid">
          <bgColor indexed="11"/>
        </patternFill>
      </fill>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ill>
        <patternFill patternType="solid">
          <bgColor indexed="11"/>
        </patternFill>
      </fill>
    </dxf>
    <dxf>
      <fill>
        <patternFill patternType="solid">
          <bgColor indexed="11"/>
        </patternFill>
      </fill>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ill>
        <patternFill patternType="solid">
          <bgColor indexed="11"/>
        </patternFill>
      </fill>
    </dxf>
    <dxf>
      <fill>
        <patternFill patternType="solid">
          <bgColor indexed="11"/>
        </patternFill>
      </fill>
    </dxf>
    <dxf>
      <fill>
        <patternFill patternType="solid">
          <bgColor indexed="11"/>
        </patternFill>
      </fill>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font>
        <sz val="10"/>
        <name val="Arial"/>
        <scheme val="none"/>
      </font>
      <numFmt numFmtId="3" formatCode="#,##0"/>
      <alignment horizontal="right" readingOrder="0"/>
    </dxf>
    <dxf>
      <border>
        <right style="thin">
          <color indexed="64"/>
        </right>
      </border>
    </dxf>
    <dxf>
      <border>
        <right style="thin">
          <color indexed="64"/>
        </right>
      </border>
    </dxf>
    <dxf>
      <border>
        <right style="thin">
          <color indexed="64"/>
        </right>
      </border>
    </dxf>
    <dxf>
      <border>
        <right style="thin">
          <color indexed="64"/>
        </right>
      </border>
    </dxf>
    <dxf>
      <border>
        <left style="thin">
          <color indexed="64"/>
        </left>
      </border>
    </dxf>
    <dxf>
      <border>
        <top/>
        <bottom/>
      </border>
    </dxf>
    <dxf>
      <font>
        <sz val="10"/>
        <name val="Arial"/>
        <scheme val="none"/>
      </font>
      <numFmt numFmtId="3" formatCode="#,##0"/>
    </dxf>
    <dxf>
      <fill>
        <patternFill patternType="solid">
          <bgColor indexed="13"/>
        </patternFill>
      </fill>
    </dxf>
    <dxf>
      <fill>
        <patternFill patternType="solid">
          <bgColor indexed="13"/>
        </patternFill>
      </fill>
    </dxf>
    <dxf>
      <font>
        <color indexed="10"/>
      </font>
    </dxf>
    <dxf>
      <font>
        <color indexed="10"/>
      </font>
    </dxf>
    <dxf>
      <font>
        <sz val="10"/>
        <name val="Arial"/>
        <scheme val="none"/>
      </font>
      <numFmt numFmtId="3" formatCode="#,##0"/>
      <alignment horizontal="right" readingOrder="0"/>
    </dxf>
    <dxf>
      <fill>
        <patternFill patternType="solid">
          <bgColor indexed="42"/>
        </patternFill>
      </fill>
    </dxf>
    <dxf>
      <border>
        <left style="medium">
          <color indexed="64"/>
        </left>
        <right style="medium">
          <color indexed="64"/>
        </right>
        <top style="medium">
          <color indexed="64"/>
        </top>
        <bottom style="medium">
          <color indexed="64"/>
        </bottom>
      </border>
    </dxf>
    <dxf>
      <font>
        <sz val="10"/>
      </font>
    </dxf>
    <dxf>
      <font>
        <sz val="10"/>
        <color indexed="10"/>
        <name val="Arial"/>
        <scheme val="none"/>
      </font>
      <numFmt numFmtId="3" formatCode="#,##0"/>
      <fill>
        <patternFill patternType="solid">
          <fgColor indexed="13"/>
          <bgColor indexed="64"/>
        </patternFill>
      </fill>
      <alignment horizontal="right" readingOrder="0"/>
    </dxf>
    <dxf>
      <font>
        <sz val="10"/>
        <color indexed="10"/>
        <name val="Arial"/>
        <scheme val="none"/>
      </font>
      <numFmt numFmtId="3" formatCode="#,##0"/>
      <fill>
        <patternFill patternType="solid">
          <fgColor indexed="13"/>
          <bgColor indexed="64"/>
        </patternFill>
      </fill>
      <alignment horizontal="right" readingOrder="0"/>
    </dxf>
    <dxf>
      <font>
        <b/>
      </font>
    </dxf>
    <dxf>
      <font>
        <b/>
      </font>
    </dxf>
    <dxf>
      <font>
        <b/>
      </font>
    </dxf>
    <dxf>
      <font>
        <color auto="1"/>
      </font>
    </dxf>
    <dxf>
      <font>
        <color auto="1"/>
      </font>
    </dxf>
    <dxf>
      <font>
        <b val="0"/>
      </font>
    </dxf>
    <dxf>
      <border>
        <bottom style="thin">
          <color indexed="64"/>
        </bottom>
      </border>
    </dxf>
    <dxf>
      <numFmt numFmtId="3" formatCode="#,##0"/>
    </dxf>
    <dxf>
      <border>
        <bottom/>
      </border>
    </dxf>
    <dxf>
      <border>
        <bottom/>
      </border>
    </dxf>
    <dxf>
      <border>
        <left style="thin">
          <color indexed="64"/>
        </left>
      </border>
    </dxf>
    <dxf>
      <border>
        <left style="thin">
          <color indexed="64"/>
        </left>
      </border>
    </dxf>
    <dxf>
      <border>
        <left style="thin">
          <color indexed="64"/>
        </left>
      </border>
    </dxf>
    <dxf>
      <border>
        <left style="thin">
          <color indexed="64"/>
        </left>
      </border>
    </dxf>
    <dxf>
      <border>
        <left style="thin">
          <color indexed="64"/>
        </left>
      </border>
    </dxf>
    <dxf>
      <border>
        <left style="thin">
          <color indexed="64"/>
        </left>
      </border>
    </dxf>
    <dxf>
      <border>
        <left style="thin">
          <color indexed="64"/>
        </left>
      </border>
    </dxf>
    <dxf>
      <border>
        <left style="thin">
          <color indexed="64"/>
        </left>
      </border>
    </dxf>
    <dxf>
      <border>
        <left style="thin">
          <color indexed="64"/>
        </left>
      </border>
    </dxf>
    <dxf>
      <border>
        <left style="thin">
          <color indexed="64"/>
        </left>
      </border>
    </dxf>
    <dxf>
      <border>
        <left style="thin">
          <color indexed="64"/>
        </left>
      </border>
    </dxf>
    <dxf>
      <border>
        <left style="thin">
          <color indexed="64"/>
        </left>
      </border>
    </dxf>
    <dxf>
      <border>
        <left style="thin">
          <color indexed="64"/>
        </left>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bottom style="thin">
          <color indexed="8"/>
        </bottom>
      </border>
    </dxf>
    <dxf>
      <border>
        <bottom style="thin">
          <color indexed="8"/>
        </bottom>
      </border>
    </dxf>
    <dxf>
      <border>
        <bottom style="thin">
          <color indexed="8"/>
        </bottom>
      </border>
    </dxf>
    <dxf>
      <border>
        <bottom style="thin">
          <color indexed="8"/>
        </bottom>
      </border>
    </dxf>
    <dxf>
      <border>
        <bottom style="thin">
          <color indexed="8"/>
        </bottom>
      </border>
    </dxf>
    <dxf>
      <border>
        <bottom style="thin">
          <color indexed="8"/>
        </bottom>
      </border>
    </dxf>
    <dxf>
      <border>
        <bottom style="thin">
          <color indexed="8"/>
        </bottom>
      </border>
    </dxf>
    <dxf>
      <border>
        <bottom style="thin">
          <color indexed="8"/>
        </bottom>
      </border>
    </dxf>
    <dxf>
      <border>
        <top style="thin">
          <color indexed="8"/>
        </top>
      </border>
    </dxf>
    <dxf>
      <border>
        <top style="thin">
          <color indexed="8"/>
        </top>
      </border>
    </dxf>
    <dxf>
      <border>
        <top style="thin">
          <color indexed="8"/>
        </top>
      </border>
    </dxf>
    <dxf>
      <border>
        <top style="thin">
          <color indexed="8"/>
        </top>
      </border>
    </dxf>
    <dxf>
      <border>
        <top style="thin">
          <color indexed="8"/>
        </top>
      </border>
    </dxf>
    <dxf>
      <border>
        <top style="thin">
          <color indexed="8"/>
        </top>
      </border>
    </dxf>
    <dxf>
      <border>
        <top style="thin">
          <color indexed="8"/>
        </top>
      </border>
    </dxf>
    <dxf>
      <border>
        <top style="thin">
          <color indexed="8"/>
        </top>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right/>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double">
          <color indexed="8"/>
        </bottom>
      </border>
    </dxf>
    <dxf>
      <font>
        <sz val="10"/>
        <name val="ARIAL"/>
        <scheme val="none"/>
      </font>
    </dxf>
    <dxf>
      <border>
        <right style="thin">
          <color indexed="64"/>
        </right>
      </border>
    </dxf>
    <dxf>
      <border>
        <right style="thin">
          <color indexed="64"/>
        </right>
      </border>
    </dxf>
    <dxf>
      <border>
        <right style="thin">
          <color indexed="64"/>
        </right>
      </border>
    </dxf>
    <dxf>
      <alignment horizontal="right" readingOrder="0"/>
    </dxf>
    <dxf>
      <border>
        <right style="thin">
          <color indexed="64"/>
        </right>
      </border>
    </dxf>
    <dxf>
      <border>
        <right style="thin">
          <color indexed="64"/>
        </right>
      </border>
    </dxf>
    <dxf>
      <border>
        <bottom style="thin">
          <color indexed="64"/>
        </bottom>
      </border>
    </dxf>
    <dxf>
      <border>
        <bottom style="thin">
          <color indexed="64"/>
        </bottom>
      </border>
    </dxf>
    <dxf>
      <alignment wrapText="1" readingOrder="0"/>
    </dxf>
    <dxf>
      <numFmt numFmtId="165" formatCode="_(* #,##0_);_(* \(#,##0\);_(* &quot;-&quot;??_);_(@_)"/>
    </dxf>
    <dxf>
      <numFmt numFmtId="165" formatCode="_(* #,##0_);_(* \(#,##0\);_(* &quot;-&quot;??_);_(@_)"/>
    </dxf>
    <dxf>
      <numFmt numFmtId="165" formatCode="_(* #,##0_);_(* \(#,##0\);_(* &quot;-&quot;??_);_(@_)"/>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numFmt numFmtId="164" formatCode="0_)"/>
      <alignment horizontal="general" vertical="bottom" textRotation="0" wrapText="0" indent="0" relativeIndent="0" justifyLastLine="0" shrinkToFit="0" readingOrder="0"/>
    </dxf>
    <dxf>
      <fill>
        <patternFill patternType="none">
          <bgColor auto="1"/>
        </patternFill>
      </fill>
    </dxf>
    <dxf>
      <fill>
        <patternFill patternType="none">
          <fgColor indexed="64"/>
          <bgColor indexed="65"/>
        </patternFill>
      </fill>
    </dxf>
    <dxf>
      <fill>
        <patternFill patternType="none">
          <bgColor auto="1"/>
        </patternFill>
      </fill>
    </dxf>
    <dxf>
      <border>
        <left/>
        <top/>
        <bottom/>
      </border>
    </dxf>
    <dxf>
      <border>
        <bottom/>
      </border>
    </dxf>
    <dxf>
      <border>
        <bottom/>
      </border>
    </dxf>
    <dxf>
      <font>
        <sz val="10"/>
      </font>
    </dxf>
    <dxf>
      <font>
        <name val="Arial"/>
        <scheme val="none"/>
      </font>
    </dxf>
    <dxf>
      <font>
        <b/>
        <sz val="10"/>
        <name val="Arial"/>
        <scheme val="none"/>
      </font>
    </dxf>
    <dxf>
      <font>
        <b/>
        <sz val="10"/>
        <name val="Arial"/>
        <scheme val="none"/>
      </font>
    </dxf>
    <dxf>
      <font>
        <b/>
        <sz val="10"/>
        <name val="Arial"/>
        <scheme val="none"/>
      </font>
    </dxf>
    <dxf>
      <font>
        <b/>
        <sz val="10"/>
        <name val="Arial"/>
        <scheme val="none"/>
      </font>
    </dxf>
    <dxf>
      <font>
        <b/>
        <sz val="10"/>
        <name val="Arial"/>
        <scheme val="none"/>
      </font>
    </dxf>
    <dxf>
      <font>
        <b/>
        <sz val="10"/>
        <name val="Arial"/>
        <scheme val="none"/>
      </font>
    </dxf>
    <dxf>
      <font>
        <b/>
        <sz val="10"/>
        <name val="Arial"/>
        <scheme val="none"/>
      </font>
    </dxf>
    <dxf>
      <font>
        <b/>
        <sz val="10"/>
        <name val="Arial"/>
        <scheme val="none"/>
      </font>
    </dxf>
    <dxf>
      <font>
        <b/>
        <sz val="10"/>
        <name val="Arial"/>
        <scheme val="none"/>
      </font>
    </dxf>
    <dxf>
      <font>
        <b/>
        <sz val="10"/>
        <name val="Arial"/>
        <scheme val="none"/>
      </font>
    </dxf>
    <dxf>
      <font>
        <b/>
        <sz val="10"/>
        <name val="Arial"/>
        <scheme val="none"/>
      </font>
    </dxf>
    <dxf>
      <font>
        <b/>
        <sz val="10"/>
        <name val="Arial"/>
        <scheme val="none"/>
      </font>
    </dxf>
    <dxf>
      <font>
        <b/>
        <sz val="10"/>
        <name val="Arial"/>
        <scheme val="none"/>
      </font>
    </dxf>
    <dxf>
      <font>
        <b/>
        <sz val="10"/>
        <name val="Arial"/>
        <scheme val="none"/>
      </font>
    </dxf>
    <dxf>
      <font>
        <b/>
        <sz val="10"/>
        <name val="Arial"/>
        <scheme val="none"/>
      </font>
    </dxf>
    <dxf>
      <font>
        <b/>
        <sz val="10"/>
        <name val="Arial"/>
        <scheme val="none"/>
      </font>
    </dxf>
    <dxf>
      <font>
        <b/>
        <sz val="10"/>
        <name val="Arial"/>
        <scheme val="none"/>
      </font>
    </dxf>
    <dxf>
      <font>
        <b/>
        <sz val="10"/>
        <name val="Arial"/>
        <scheme val="none"/>
      </font>
    </dxf>
    <dxf>
      <font>
        <b/>
        <sz val="10"/>
        <name val="Arial"/>
        <scheme val="none"/>
      </font>
    </dxf>
    <dxf>
      <font>
        <b/>
        <sz val="10"/>
        <name val="Arial"/>
        <scheme val="none"/>
      </font>
    </dxf>
    <dxf>
      <font>
        <b/>
        <sz val="10"/>
        <name val="Arial"/>
        <scheme val="none"/>
      </font>
    </dxf>
    <dxf>
      <font>
        <b/>
        <sz val="10"/>
        <name val="Arial"/>
        <scheme val="none"/>
      </font>
    </dxf>
    <dxf>
      <font>
        <b/>
        <sz val="10"/>
        <name val="Arial"/>
        <scheme val="none"/>
      </font>
    </dxf>
    <dxf>
      <font>
        <b/>
        <sz val="10"/>
        <name val="Arial"/>
        <scheme val="none"/>
      </font>
    </dxf>
    <dxf>
      <font>
        <b/>
        <sz val="10"/>
        <name val="Arial"/>
        <scheme val="none"/>
      </font>
    </dxf>
    <dxf>
      <font>
        <b/>
        <sz val="10"/>
        <name val="Arial"/>
        <scheme val="none"/>
      </font>
    </dxf>
    <dxf>
      <font>
        <b/>
        <sz val="10"/>
        <name val="Arial"/>
        <scheme val="none"/>
      </font>
    </dxf>
    <dxf>
      <font>
        <b/>
        <sz val="10"/>
        <name val="Arial"/>
        <scheme val="none"/>
      </font>
    </dxf>
    <dxf>
      <font>
        <b/>
        <sz val="10"/>
        <name val="Arial"/>
        <scheme val="none"/>
      </font>
    </dxf>
    <dxf>
      <font>
        <b/>
        <sz val="10"/>
        <name val="Arial"/>
        <scheme val="none"/>
      </font>
    </dxf>
    <dxf>
      <font>
        <b/>
        <sz val="10"/>
        <name val="Arial"/>
        <scheme val="none"/>
      </font>
    </dxf>
    <dxf>
      <font>
        <b/>
        <sz val="10"/>
        <name val="Arial"/>
        <scheme val="none"/>
      </font>
    </dxf>
    <dxf>
      <font>
        <b/>
        <sz val="10"/>
        <name val="Arial"/>
        <scheme val="none"/>
      </font>
    </dxf>
    <dxf>
      <font>
        <b/>
        <sz val="10"/>
        <name val="Arial"/>
        <scheme val="none"/>
      </font>
    </dxf>
    <dxf>
      <font>
        <b/>
        <sz val="10"/>
        <name val="Arial"/>
        <scheme val="none"/>
      </font>
    </dxf>
    <dxf>
      <font>
        <b/>
        <sz val="10"/>
        <name val="Arial"/>
        <scheme val="none"/>
      </font>
    </dxf>
    <dxf>
      <font>
        <b/>
        <sz val="10"/>
        <name val="Arial"/>
        <scheme val="none"/>
      </font>
    </dxf>
    <dxf>
      <font>
        <b/>
        <sz val="10"/>
        <name val="Arial"/>
        <scheme val="none"/>
      </font>
    </dxf>
    <dxf>
      <font>
        <b/>
        <sz val="10"/>
        <name val="Arial"/>
        <scheme val="none"/>
      </font>
    </dxf>
    <dxf>
      <font>
        <b/>
        <sz val="10"/>
        <name val="Arial"/>
        <scheme val="none"/>
      </font>
    </dxf>
    <dxf>
      <font>
        <b/>
        <sz val="10"/>
        <name val="Arial"/>
        <scheme val="none"/>
      </font>
    </dxf>
    <dxf>
      <font>
        <b/>
        <sz val="10"/>
        <name val="Arial"/>
        <scheme val="none"/>
      </font>
    </dxf>
    <dxf>
      <font>
        <b/>
        <sz val="10"/>
        <name val="Arial"/>
        <scheme val="none"/>
      </font>
    </dxf>
    <dxf>
      <font>
        <b/>
        <sz val="10"/>
        <name val="Arial"/>
        <scheme val="none"/>
      </font>
    </dxf>
    <dxf>
      <font>
        <b/>
        <sz val="10"/>
        <name val="Arial"/>
        <scheme val="none"/>
      </font>
    </dxf>
    <dxf>
      <font>
        <b/>
        <sz val="10"/>
        <name val="Arial"/>
        <scheme val="none"/>
      </font>
    </dxf>
    <dxf>
      <font>
        <b/>
        <sz val="10"/>
        <name val="Arial"/>
        <scheme val="none"/>
      </font>
    </dxf>
    <dxf>
      <font>
        <b/>
        <sz val="10"/>
        <name val="Arial"/>
        <scheme val="none"/>
      </font>
    </dxf>
    <dxf>
      <font>
        <b/>
        <sz val="10"/>
        <name val="Arial"/>
        <scheme val="none"/>
      </font>
    </dxf>
    <dxf>
      <font>
        <b/>
        <sz val="10"/>
        <name val="Arial"/>
        <scheme val="none"/>
      </font>
    </dxf>
    <dxf>
      <font>
        <b/>
        <sz val="10"/>
        <name val="Arial"/>
        <scheme val="none"/>
      </font>
    </dxf>
    <dxf>
      <font>
        <b/>
        <sz val="10"/>
        <name val="Arial"/>
        <scheme val="none"/>
      </font>
    </dxf>
    <dxf>
      <font>
        <b/>
        <sz val="10"/>
        <name val="Arial"/>
        <scheme val="none"/>
      </font>
    </dxf>
    <dxf>
      <font>
        <b/>
        <sz val="10"/>
        <name val="Arial"/>
        <scheme val="none"/>
      </font>
    </dxf>
    <dxf>
      <font>
        <b/>
        <sz val="10"/>
        <name val="Arial"/>
        <scheme val="none"/>
      </font>
    </dxf>
    <dxf>
      <font>
        <b/>
        <sz val="10"/>
        <name val="Arial"/>
        <scheme val="none"/>
      </font>
    </dxf>
    <dxf>
      <font>
        <b/>
        <sz val="10"/>
        <name val="Arial"/>
        <scheme val="none"/>
      </font>
    </dxf>
    <dxf>
      <font>
        <b/>
        <sz val="10"/>
        <name val="Arial"/>
        <scheme val="none"/>
      </font>
    </dxf>
    <dxf>
      <font>
        <b/>
        <sz val="10"/>
        <name val="Arial"/>
        <scheme val="none"/>
      </font>
    </dxf>
    <dxf>
      <font>
        <b/>
        <sz val="10"/>
        <name val="Arial"/>
        <scheme val="none"/>
      </font>
    </dxf>
    <dxf>
      <font>
        <b/>
        <sz val="10"/>
        <name val="Arial"/>
        <scheme val="none"/>
      </font>
    </dxf>
    <dxf>
      <border>
        <top/>
        <bottom style="thin">
          <color indexed="8"/>
        </bottom>
      </border>
    </dxf>
    <dxf>
      <border>
        <top/>
        <bottom style="thin">
          <color indexed="8"/>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top style="thin">
          <color indexed="8"/>
        </top>
        <bottom/>
      </border>
    </dxf>
    <dxf>
      <border>
        <bottom style="thin">
          <color indexed="64"/>
        </bottom>
      </border>
    </dxf>
    <dxf>
      <border>
        <bottom style="thin">
          <color indexed="64"/>
        </bottom>
      </border>
    </dxf>
    <dxf>
      <border>
        <top/>
        <bottom style="thin">
          <color indexed="8"/>
        </bottom>
      </border>
    </dxf>
    <dxf>
      <border>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right style="thin">
          <color indexed="64"/>
        </right>
      </border>
    </dxf>
    <dxf>
      <font>
        <sz val="10"/>
        <name val="Arial"/>
        <scheme val="none"/>
      </font>
      <numFmt numFmtId="165" formatCode="_(* #,##0_);_(* \(#,##0\);_(* &quot;-&quot;??_);_(@_)"/>
      <alignment horizontal="right" readingOrder="0"/>
    </dxf>
    <dxf>
      <font>
        <sz val="10"/>
        <name val="Arial"/>
        <scheme val="none"/>
      </font>
      <numFmt numFmtId="165" formatCode="_(* #,##0_);_(* \(#,##0\);_(* &quot;-&quot;??_);_(@_)"/>
      <alignment horizontal="right" readingOrder="0"/>
    </dxf>
    <dxf>
      <border>
        <left style="medium">
          <color indexed="64"/>
        </left>
        <right style="medium">
          <color indexed="64"/>
        </right>
        <top style="medium">
          <color indexed="64"/>
        </top>
        <bottom style="medium">
          <color indexed="64"/>
        </bottom>
      </border>
    </dxf>
    <dxf>
      <fill>
        <patternFill patternType="solid">
          <bgColor indexed="11"/>
        </patternFill>
      </fill>
    </dxf>
    <dxf>
      <border>
        <left style="medium">
          <color indexed="64"/>
        </left>
        <right style="medium">
          <color indexed="64"/>
        </right>
        <top style="medium">
          <color indexed="64"/>
        </top>
        <bottom style="medium">
          <color indexed="64"/>
        </bottom>
      </border>
    </dxf>
    <dxf>
      <fill>
        <patternFill patternType="solid">
          <bgColor indexed="11"/>
        </patternFill>
      </fill>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font>
        <sz val="10"/>
        <name val="Arial"/>
        <scheme val="none"/>
      </font>
    </dxf>
    <dxf>
      <font>
        <sz val="10"/>
        <name val="Arial"/>
        <scheme val="none"/>
      </font>
    </dxf>
    <dxf>
      <font>
        <sz val="10"/>
        <name val="Arial"/>
        <scheme val="none"/>
      </font>
    </dxf>
    <dxf>
      <font>
        <sz val="10"/>
        <name val="Arial"/>
        <scheme val="none"/>
      </font>
    </dxf>
    <dxf>
      <font>
        <sz val="10"/>
        <name val="Arial"/>
        <scheme val="none"/>
      </font>
    </dxf>
    <dxf>
      <font>
        <sz val="10"/>
        <name val="Arial"/>
        <scheme val="none"/>
      </font>
    </dxf>
    <dxf>
      <font>
        <sz val="10"/>
        <name val="Arial"/>
        <scheme val="none"/>
      </font>
    </dxf>
    <dxf>
      <font>
        <sz val="10"/>
        <name val="Arial"/>
        <scheme val="none"/>
      </font>
    </dxf>
    <dxf>
      <border>
        <top/>
      </border>
    </dxf>
    <dxf>
      <font>
        <b/>
      </font>
    </dxf>
    <dxf>
      <font>
        <b/>
      </font>
    </dxf>
    <dxf>
      <protection locked="1"/>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font>
        <b/>
        <sz val="10"/>
        <name val="Arial"/>
        <scheme val="none"/>
      </font>
    </dxf>
    <dxf>
      <font>
        <b/>
        <sz val="10"/>
        <name val="Arial"/>
        <scheme val="none"/>
      </font>
    </dxf>
    <dxf>
      <font>
        <b/>
        <sz val="10"/>
        <name val="Arial"/>
        <scheme val="none"/>
      </font>
    </dxf>
    <dxf>
      <font>
        <b/>
        <sz val="10"/>
        <name val="Arial"/>
        <scheme val="none"/>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bottom style="thin">
          <color indexed="64"/>
        </bottom>
      </border>
    </dxf>
    <dxf>
      <border>
        <left style="thin">
          <color indexed="64"/>
        </left>
      </border>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indexed="12"/>
      </font>
    </dxf>
    <dxf>
      <border>
        <left style="thin">
          <color indexed="8"/>
        </left>
      </border>
    </dxf>
    <dxf>
      <border>
        <right style="thin">
          <color indexed="8"/>
        </right>
      </border>
    </dxf>
    <dxf>
      <font>
        <b/>
      </font>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border>
        <left/>
        <right/>
      </border>
    </dxf>
    <dxf>
      <border>
        <left/>
        <right/>
      </border>
    </dxf>
    <dxf>
      <border>
        <left/>
        <right/>
      </border>
    </dxf>
    <dxf>
      <border>
        <left/>
        <right/>
      </border>
    </dxf>
    <dxf>
      <border>
        <top style="thin">
          <color indexed="64"/>
        </top>
      </border>
    </dxf>
    <dxf>
      <border>
        <right style="thin">
          <color indexed="8"/>
        </right>
      </border>
    </dxf>
    <dxf>
      <numFmt numFmtId="165" formatCode="_(* #,##0_);_(* \(#,##0\);_(* &quot;-&quot;??_);_(@_)"/>
    </dxf>
    <dxf>
      <border>
        <top/>
        <bottom/>
      </border>
    </dxf>
    <dxf>
      <border>
        <bottom style="thin">
          <color indexed="64"/>
        </bottom>
      </border>
    </dxf>
    <dxf>
      <border>
        <bottom style="thin">
          <color indexed="64"/>
        </bottom>
      </border>
    </dxf>
    <dxf>
      <border>
        <bottom style="thin">
          <color indexed="64"/>
        </bottom>
      </border>
    </dxf>
    <dxf>
      <border>
        <bottom style="thin">
          <color indexed="64"/>
        </bottom>
      </border>
    </dxf>
    <dxf>
      <alignment wrapText="1" readingOrder="0"/>
    </dxf>
    <dxf>
      <numFmt numFmtId="165" formatCode="_(* #,##0_);_(* \(#,##0\);_(* &quot;-&quot;??_);_(@_)"/>
    </dxf>
    <dxf>
      <numFmt numFmtId="165" formatCode="_(* #,##0_);_(* \(#,##0\);_(* &quot;-&quot;??_);_(@_)"/>
    </dxf>
    <dxf>
      <numFmt numFmtId="165" formatCode="_(* #,##0_);_(* \(#,##0\);_(* &quot;-&quot;??_);_(@_)"/>
    </dxf>
    <dxf>
      <numFmt numFmtId="165" formatCode="_(* #,##0_);_(* \(#,##0\);_(* &quot;-&quot;??_);_(@_)"/>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condense val="0"/>
        <extend val="0"/>
        <color indexed="10"/>
      </font>
    </dxf>
    <dxf>
      <font>
        <b/>
        <i val="0"/>
        <condense val="0"/>
        <extend val="0"/>
        <color indexed="10"/>
      </font>
    </dxf>
    <dxf>
      <font>
        <b/>
        <i val="0"/>
        <condense val="0"/>
        <extend val="0"/>
        <color indexed="10"/>
      </font>
    </dxf>
    <dxf>
      <font>
        <condense val="0"/>
        <extend val="0"/>
        <color indexed="12"/>
      </font>
    </dxf>
    <dxf>
      <font>
        <condense val="0"/>
        <extend val="0"/>
        <color indexed="11"/>
      </font>
    </dxf>
    <dxf>
      <font>
        <condense val="0"/>
        <extend val="0"/>
        <color indexed="10"/>
      </font>
    </dxf>
    <dxf>
      <font>
        <b/>
        <i val="0"/>
        <condense val="0"/>
        <extend val="0"/>
        <color indexed="10"/>
      </font>
    </dxf>
    <dxf>
      <font>
        <b/>
        <i val="0"/>
        <condense val="0"/>
        <extend val="0"/>
        <color indexed="10"/>
      </font>
    </dxf>
    <dxf>
      <font>
        <condense val="0"/>
        <extend val="0"/>
        <color indexed="12"/>
      </font>
    </dxf>
    <dxf>
      <font>
        <condense val="0"/>
        <extend val="0"/>
        <color indexed="11"/>
      </font>
    </dxf>
    <dxf>
      <font>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s>
  <tableStyles count="0" defaultTableStyle="TableStyleMedium9" defaultPivotStyle="PivotStyleLight16"/>
  <colors>
    <mruColors>
      <color rgb="FF0000FF"/>
      <color rgb="FFFFFF99"/>
      <color rgb="FF00FF00"/>
      <color rgb="FF33CC33"/>
      <color rgb="FFFFCC99"/>
    </mruColors>
  </colors>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pivotCacheDefinition" Target="pivotCache/pivotCacheDefinition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jmarks" refreshedDate="40155.572625578701" createdVersion="3" refreshedVersion="3" recordCount="663">
  <cacheSource type="worksheet">
    <worksheetSource ref="A5:DT668" sheet="Progression Data"/>
  </cacheSource>
  <cacheFields count="125">
    <cacheField name="State" numFmtId="49">
      <sharedItems containsBlank="1" count="17">
        <s v="AL"/>
        <s v="AR"/>
        <s v="DE"/>
        <s v="FL"/>
        <s v="GA"/>
        <s v="KY"/>
        <s v="LA"/>
        <s v="MD"/>
        <s v="MS"/>
        <s v="NC"/>
        <s v="OK"/>
        <s v="SC"/>
        <s v="TN"/>
        <s v="TX"/>
        <s v="VA"/>
        <s v="WV"/>
        <m u="1"/>
      </sharedItems>
    </cacheField>
    <cacheField name="Institution" numFmtId="0">
      <sharedItems/>
    </cacheField>
    <cacheField name="IPEDS ID#" numFmtId="0">
      <sharedItems containsBlank="1" containsMixedTypes="1" containsNumber="1" containsInteger="1" minValue="100654" maxValue="447689"/>
    </cacheField>
    <cacheField name="Category" numFmtId="0">
      <sharedItems containsSemiMixedTypes="0" containsString="0" containsNumber="1" containsInteger="1" minValue="1" maxValue="15" count="14">
        <n v="1"/>
        <n v="2"/>
        <n v="3"/>
        <n v="4"/>
        <n v="5"/>
        <n v="8"/>
        <n v="9"/>
        <n v="10"/>
        <n v="12"/>
        <n v="13"/>
        <n v="15"/>
        <n v="6"/>
        <n v="7"/>
        <n v="14"/>
      </sharedItems>
      <fieldGroup par="124"/>
    </cacheField>
    <cacheField name="4y-Freshm 02" numFmtId="0">
      <sharedItems containsBlank="1" containsMixedTypes="1" containsNumber="1" containsInteger="1" minValue="33" maxValue="9059"/>
    </cacheField>
    <cacheField name="4y-Freshm 03" numFmtId="0">
      <sharedItems containsString="0" containsBlank="1" containsNumber="1" containsInteger="1" minValue="27" maxValue="10175"/>
    </cacheField>
    <cacheField name="4y-Freshm 04" numFmtId="0">
      <sharedItems containsBlank="1" containsMixedTypes="1" containsNumber="1" containsInteger="1" minValue="3" maxValue="10221"/>
    </cacheField>
    <cacheField name="4y-Freshm 05" numFmtId="0">
      <sharedItems containsBlank="1" containsMixedTypes="1" containsNumber="1" containsInteger="1" minValue="18" maxValue="11152"/>
    </cacheField>
    <cacheField name="4y-Freshm 06" numFmtId="0">
      <sharedItems containsString="0" containsBlank="1" containsNumber="1" containsInteger="1" minValue="0" maxValue="11434"/>
    </cacheField>
    <cacheField name="4y-Freshm 07" numFmtId="0">
      <sharedItems containsString="0" containsBlank="1" containsNumber="1" containsInteger="1" minValue="1" maxValue="11574"/>
    </cacheField>
    <cacheField name="4y-Cohort 96" numFmtId="3">
      <sharedItems containsString="0" containsBlank="1" containsNumber="1" containsInteger="1" minValue="41" maxValue="5670"/>
    </cacheField>
    <cacheField name="4y-Cohort 97" numFmtId="3">
      <sharedItems containsString="0" containsBlank="1" containsNumber="1" containsInteger="1" minValue="2" maxValue="6630"/>
    </cacheField>
    <cacheField name="4y-Cohort 98" numFmtId="3">
      <sharedItems containsString="0" containsBlank="1" containsNumber="1" containsInteger="1" minValue="0" maxValue="6627"/>
    </cacheField>
    <cacheField name="4y-Cohort 99" numFmtId="3">
      <sharedItems containsString="0" containsBlank="1" containsNumber="1" minValue="0" maxValue="6921"/>
    </cacheField>
    <cacheField name="4y-Cohort 00" numFmtId="3">
      <sharedItems containsString="0" containsBlank="1" containsNumber="1" minValue="2" maxValue="7558"/>
    </cacheField>
    <cacheField name="4y-Cohort 01" numFmtId="3">
      <sharedItems containsString="0" containsBlank="1" containsNumber="1" minValue="11" maxValue="7197"/>
    </cacheField>
    <cacheField name="4y-Cohort 02" numFmtId="3">
      <sharedItems containsString="0" containsBlank="1" containsNumber="1" containsInteger="1" minValue="20" maxValue="7832"/>
    </cacheField>
    <cacheField name="4y-Cohort 03" numFmtId="3">
      <sharedItems containsString="0" containsBlank="1" containsNumber="1" containsInteger="1" minValue="0" maxValue="6572"/>
    </cacheField>
    <cacheField name="4y-Cohort 04" numFmtId="3">
      <sharedItems containsString="0" containsBlank="1" containsNumber="1" containsInteger="1" minValue="1" maxValue="6741"/>
    </cacheField>
    <cacheField name="4y-Cohort 05" numFmtId="3">
      <sharedItems containsBlank="1" containsMixedTypes="1" containsNumber="1" containsInteger="1" minValue="2" maxValue="7224"/>
    </cacheField>
    <cacheField name="4y-Cohort 06" numFmtId="0">
      <sharedItems containsString="0" containsBlank="1" containsNumber="1" containsInteger="1" minValue="0" maxValue="7472"/>
    </cacheField>
    <cacheField name="4y-Cohort 07" numFmtId="0">
      <sharedItems containsString="0" containsBlank="1" containsNumber="1" containsInteger="1" minValue="87" maxValue="7587"/>
    </cacheField>
    <cacheField name="4y-Excluded 96" numFmtId="0">
      <sharedItems containsString="0" containsBlank="1" containsNumber="1" containsInteger="1" minValue="0" maxValue="7"/>
    </cacheField>
    <cacheField name="4y-Excluded 97" numFmtId="3">
      <sharedItems containsString="0" containsBlank="1" containsNumber="1" containsInteger="1" minValue="0" maxValue="6"/>
    </cacheField>
    <cacheField name="4y-Excluded 98" numFmtId="3">
      <sharedItems containsString="0" containsBlank="1" containsNumber="1" containsInteger="1" minValue="0" maxValue="43"/>
    </cacheField>
    <cacheField name="4y-Excluded 99" numFmtId="3">
      <sharedItems containsString="0" containsBlank="1" containsNumber="1" containsInteger="1" minValue="0" maxValue="40"/>
    </cacheField>
    <cacheField name="4y-Excluded 00" numFmtId="3">
      <sharedItems containsString="0" containsBlank="1" containsNumber="1" containsInteger="1" minValue="0" maxValue="60"/>
    </cacheField>
    <cacheField name="4y-Excluded 01" numFmtId="3">
      <sharedItems containsString="0" containsBlank="1" containsNumber="1" containsInteger="1" minValue="0" maxValue="24"/>
    </cacheField>
    <cacheField name="4y-Excluded 02" numFmtId="0">
      <sharedItems containsString="0" containsBlank="1" containsNumber="1" containsInteger="1" minValue="0" maxValue="31"/>
    </cacheField>
    <cacheField name="4y-Excluded 03" numFmtId="3">
      <sharedItems containsString="0" containsBlank="1" containsNumber="1" containsInteger="1" minValue="0" maxValue="4"/>
    </cacheField>
    <cacheField name="4y-Excluded 04" numFmtId="3">
      <sharedItems containsString="0" containsBlank="1" containsNumber="1" containsInteger="1" minValue="0" maxValue="4"/>
    </cacheField>
    <cacheField name="4y-Excluded 05" numFmtId="3">
      <sharedItems containsString="0" containsBlank="1" containsNumber="1" containsInteger="1" minValue="0" maxValue="3"/>
    </cacheField>
    <cacheField name="4y-Excluded 06" numFmtId="3">
      <sharedItems containsString="0" containsBlank="1" containsNumber="1" containsInteger="1" minValue="0" maxValue="3"/>
    </cacheField>
    <cacheField name="4y-Excluded 07" numFmtId="3">
      <sharedItems containsString="0" containsBlank="1" containsNumber="1" containsInteger="1" minValue="0" maxValue="7"/>
    </cacheField>
    <cacheField name="4y-Adjcohort 96" numFmtId="3">
      <sharedItems containsMixedTypes="1" containsNumber="1" containsInteger="1" minValue="41" maxValue="5670"/>
    </cacheField>
    <cacheField name="4y-Adjcohort 97" numFmtId="3">
      <sharedItems containsMixedTypes="1" containsNumber="1" containsInteger="1" minValue="2" maxValue="6630"/>
    </cacheField>
    <cacheField name="4y-Adjcohort 98" numFmtId="3">
      <sharedItems containsMixedTypes="1" containsNumber="1" containsInteger="1" minValue="10" maxValue="6627"/>
    </cacheField>
    <cacheField name="4y-Adjcohort 99" numFmtId="3">
      <sharedItems containsMixedTypes="1" containsNumber="1" minValue="4" maxValue="6921"/>
    </cacheField>
    <cacheField name="4y-Adjcohort 00" numFmtId="3">
      <sharedItems containsMixedTypes="1" containsNumber="1" minValue="2" maxValue="7558"/>
    </cacheField>
    <cacheField name="4y-Adjcohort 01" numFmtId="3">
      <sharedItems containsMixedTypes="1" containsNumber="1" minValue="11" maxValue="7197"/>
    </cacheField>
    <cacheField name="4y-Adjcohort 02" numFmtId="3">
      <sharedItems containsMixedTypes="1" containsNumber="1" containsInteger="1" minValue="20" maxValue="7815"/>
    </cacheField>
    <cacheField name="4y-Adjcohort 03" numFmtId="3">
      <sharedItems containsMixedTypes="1" containsNumber="1" containsInteger="1" minValue="34" maxValue="6572"/>
    </cacheField>
    <cacheField name="4y-Adjcohort 04" numFmtId="3">
      <sharedItems containsMixedTypes="1" containsNumber="1" containsInteger="1" minValue="1" maxValue="6741"/>
    </cacheField>
    <cacheField name="4y-Adjcohort 05" numFmtId="3">
      <sharedItems containsMixedTypes="1" containsNumber="1" containsInteger="1" minValue="2" maxValue="7224"/>
    </cacheField>
    <cacheField name="4y-Adjcohort 06" numFmtId="3">
      <sharedItems containsMixedTypes="1" containsNumber="1" containsInteger="1" minValue="46" maxValue="7472"/>
    </cacheField>
    <cacheField name="4y-Adjcohort 07" numFmtId="3">
      <sharedItems containsMixedTypes="1" containsNumber="1" containsInteger="1" minValue="87" maxValue="7587"/>
    </cacheField>
    <cacheField name="4y-EnrlY2 05" numFmtId="3">
      <sharedItems containsString="0" containsBlank="1" containsNumber="1" containsInteger="1" minValue="0" maxValue="6783"/>
    </cacheField>
    <cacheField name="4y-EnrlY2 06" numFmtId="0">
      <sharedItems containsString="0" containsBlank="1" containsNumber="1" containsInteger="1" minValue="0" maxValue="6828"/>
    </cacheField>
    <cacheField name="4y-EnrlY2 07" numFmtId="3">
      <sharedItems containsString="0" containsBlank="1" containsNumber="1" containsInteger="1" minValue="49" maxValue="7010"/>
    </cacheField>
    <cacheField name="4y-TransfY2 05" numFmtId="3">
      <sharedItems containsString="0" containsBlank="1" containsNumber="1" containsInteger="1" minValue="0" maxValue="657"/>
    </cacheField>
    <cacheField name="4y-TransfY2 06" numFmtId="0">
      <sharedItems containsString="0" containsBlank="1" containsNumber="1" containsInteger="1" minValue="0" maxValue="713"/>
    </cacheField>
    <cacheField name="4y-TransfY2 07" numFmtId="3">
      <sharedItems containsString="0" containsBlank="1" containsNumber="1" containsInteger="1" minValue="0" maxValue="1354"/>
    </cacheField>
    <cacheField name="4y-OtherY2 05" numFmtId="3">
      <sharedItems containsMixedTypes="1" containsNumber="1" containsInteger="1" minValue="1" maxValue="947"/>
    </cacheField>
    <cacheField name="4y-OtherY2 06" numFmtId="3">
      <sharedItems containsMixedTypes="1" containsNumber="1" containsInteger="1" minValue="4" maxValue="881"/>
    </cacheField>
    <cacheField name="4y-OtherY2 07" numFmtId="3">
      <sharedItems containsMixedTypes="1" containsNumber="1" containsInteger="1" minValue="11" maxValue="885"/>
    </cacheField>
    <cacheField name="4y-CompY6 00" numFmtId="3">
      <sharedItems containsString="0" containsBlank="1" containsNumber="1" containsInteger="1" minValue="6" maxValue="5777"/>
    </cacheField>
    <cacheField name="4y-CompY6 01" numFmtId="0">
      <sharedItems containsString="0" containsBlank="1" containsNumber="1" containsInteger="1" minValue="8" maxValue="5537"/>
    </cacheField>
    <cacheField name="4y-CompY6 02" numFmtId="0">
      <sharedItems containsString="0" containsBlank="1" containsNumber="1" containsInteger="1" minValue="7" maxValue="6054"/>
    </cacheField>
    <cacheField name="4y-CompY10 96" numFmtId="3">
      <sharedItems containsString="0" containsBlank="1" containsNumber="1" containsInteger="1" minValue="8" maxValue="4380"/>
    </cacheField>
    <cacheField name="4y-CompY10 97" numFmtId="0">
      <sharedItems containsString="0" containsBlank="1" containsNumber="1" containsInteger="1" minValue="1" maxValue="4964"/>
    </cacheField>
    <cacheField name="4y-CompY10 98" numFmtId="0">
      <sharedItems containsString="0" containsBlank="1" containsNumber="1" containsInteger="1" minValue="0" maxValue="5202"/>
    </cacheField>
    <cacheField name="4y-EnrlY6 00" numFmtId="3">
      <sharedItems containsString="0" containsBlank="1" containsNumber="1" containsInteger="1" minValue="0" maxValue="328"/>
    </cacheField>
    <cacheField name="4y-EnrlY6 01" numFmtId="3">
      <sharedItems containsString="0" containsBlank="1" containsNumber="1" containsInteger="1" minValue="0" maxValue="345"/>
    </cacheField>
    <cacheField name="4y-EnrlY6 02" numFmtId="0">
      <sharedItems containsString="0" containsBlank="1" containsNumber="1" containsInteger="1" minValue="0" maxValue="683"/>
    </cacheField>
    <cacheField name="4y-TransfY6 00" numFmtId="3">
      <sharedItems containsString="0" containsBlank="1" containsNumber="1" containsInteger="1" minValue="0" maxValue="1135"/>
    </cacheField>
    <cacheField name="4y-TransfY6 01" numFmtId="3">
      <sharedItems containsString="0" containsBlank="1" containsNumber="1" containsInteger="1" minValue="0" maxValue="1174"/>
    </cacheField>
    <cacheField name="4y-TransfY6 02" numFmtId="0">
      <sharedItems containsString="0" containsBlank="1" containsNumber="1" containsInteger="1" minValue="0" maxValue="1410"/>
    </cacheField>
    <cacheField name="4y-OtherY6 00" numFmtId="3">
      <sharedItems containsMixedTypes="1" containsNumber="1" minValue="-56" maxValue="1276"/>
    </cacheField>
    <cacheField name="4y-OtherY6 01" numFmtId="3">
      <sharedItems containsMixedTypes="1" containsNumber="1" minValue="11" maxValue="1725"/>
    </cacheField>
    <cacheField name="4y-OtherY6 02" numFmtId="3">
      <sharedItems containsMixedTypes="1" containsNumber="1" containsInteger="1" minValue="5" maxValue="1298"/>
    </cacheField>
    <cacheField name="2y-Freshm 02" numFmtId="0">
      <sharedItems containsBlank="1" containsMixedTypes="1" containsNumber="1" containsInteger="1" minValue="51" maxValue="17573"/>
    </cacheField>
    <cacheField name="2y-Freshm 03" numFmtId="0">
      <sharedItems containsString="0" containsBlank="1" containsNumber="1" containsInteger="1" minValue="46" maxValue="18986"/>
    </cacheField>
    <cacheField name="2y-Freshm 04" numFmtId="0">
      <sharedItems containsString="0" containsBlank="1" containsNumber="1" containsInteger="1" minValue="39" maxValue="20316"/>
    </cacheField>
    <cacheField name="2y-Freshm 05" numFmtId="0">
      <sharedItems containsString="0" containsBlank="1" containsNumber="1" containsInteger="1" minValue="42" maxValue="20461"/>
    </cacheField>
    <cacheField name="2y-Freshm 06" numFmtId="0">
      <sharedItems containsString="0" containsBlank="1" containsNumber="1" containsInteger="1" minValue="37" maxValue="19955"/>
    </cacheField>
    <cacheField name="2y-Freshm 07" numFmtId="0">
      <sharedItems containsString="0" containsBlank="1" containsNumber="1" containsInteger="1" minValue="52" maxValue="21473"/>
    </cacheField>
    <cacheField name="2y-Cohort 00" numFmtId="0">
      <sharedItems containsString="0" containsBlank="1" containsNumber="1" containsInteger="1" minValue="8" maxValue="4072"/>
    </cacheField>
    <cacheField name="2y-Cohort 01" numFmtId="0">
      <sharedItems containsString="0" containsBlank="1" containsNumber="1" containsInteger="1" minValue="3" maxValue="5103"/>
    </cacheField>
    <cacheField name="2y-Cohort 02" numFmtId="0">
      <sharedItems containsString="0" containsBlank="1" containsNumber="1" containsInteger="1" minValue="2" maxValue="6281"/>
    </cacheField>
    <cacheField name="2y-Cohort 03" numFmtId="0">
      <sharedItems containsString="0" containsBlank="1" containsNumber="1" containsInteger="1" minValue="10" maxValue="6546"/>
    </cacheField>
    <cacheField name="2y-Cohort 04" numFmtId="0">
      <sharedItems containsString="0" containsBlank="1" containsNumber="1" minValue="20" maxValue="6060"/>
    </cacheField>
    <cacheField name="2y-Cohort 05" numFmtId="0">
      <sharedItems containsString="0" containsBlank="1" containsNumber="1" containsInteger="1" minValue="14" maxValue="6131"/>
    </cacheField>
    <cacheField name="2y-Cohort 06" numFmtId="0">
      <sharedItems containsString="0" containsBlank="1" containsNumber="1" containsInteger="1" minValue="19" maxValue="6147"/>
    </cacheField>
    <cacheField name="2y-Cohort 07" numFmtId="0">
      <sharedItems containsString="0" containsBlank="1" containsNumber="1" containsInteger="1" minValue="17" maxValue="7176"/>
    </cacheField>
    <cacheField name="2y-Excluded 00" numFmtId="0">
      <sharedItems containsString="0" containsBlank="1" containsNumber="1" containsInteger="1" minValue="0" maxValue="3"/>
    </cacheField>
    <cacheField name="2y-Excluded 01" numFmtId="0">
      <sharedItems containsString="0" containsBlank="1" containsNumber="1" containsInteger="1" minValue="0" maxValue="18"/>
    </cacheField>
    <cacheField name="2y-Excluded 02" numFmtId="0">
      <sharedItems containsString="0" containsBlank="1" containsNumber="1" containsInteger="1" minValue="0" maxValue="48"/>
    </cacheField>
    <cacheField name="2y-Excluded 03" numFmtId="0">
      <sharedItems containsString="0" containsBlank="1" containsNumber="1" containsInteger="1" minValue="0" maxValue="51"/>
    </cacheField>
    <cacheField name="2y-Excluded 04" numFmtId="0">
      <sharedItems containsString="0" containsBlank="1" containsNumber="1" containsInteger="1" minValue="0" maxValue="57"/>
    </cacheField>
    <cacheField name="2y-Excluded 05" numFmtId="0">
      <sharedItems containsString="0" containsBlank="1" containsNumber="1" containsInteger="1" minValue="0" maxValue="65"/>
    </cacheField>
    <cacheField name="2y-Excluded 06" numFmtId="0">
      <sharedItems containsString="0" containsBlank="1" containsNumber="1" containsInteger="1" minValue="0" maxValue="2"/>
    </cacheField>
    <cacheField name="2y-Excluded 07" numFmtId="0">
      <sharedItems containsString="0" containsBlank="1" containsNumber="1" containsInteger="1" minValue="0" maxValue="36"/>
    </cacheField>
    <cacheField name="2y-Adjcohort 00" numFmtId="3">
      <sharedItems containsMixedTypes="1" containsNumber="1" containsInteger="1" minValue="8" maxValue="4070"/>
    </cacheField>
    <cacheField name="2y-Adjcohort 01" numFmtId="3">
      <sharedItems containsMixedTypes="1" containsNumber="1" containsInteger="1" minValue="3" maxValue="5103"/>
    </cacheField>
    <cacheField name="2y-Adjcohort 02" numFmtId="3">
      <sharedItems containsMixedTypes="1" containsNumber="1" containsInteger="1" minValue="2" maxValue="6281"/>
    </cacheField>
    <cacheField name="2y-Adjcohort 03" numFmtId="3">
      <sharedItems containsMixedTypes="1" containsNumber="1" containsInteger="1" minValue="10" maxValue="6495"/>
    </cacheField>
    <cacheField name="2y-Adjcohort 04" numFmtId="3">
      <sharedItems containsMixedTypes="1" containsNumber="1" minValue="20" maxValue="6008"/>
    </cacheField>
    <cacheField name="2y-Adjcohort 05" numFmtId="3">
      <sharedItems containsMixedTypes="1" containsNumber="1" containsInteger="1" minValue="14" maxValue="6075"/>
    </cacheField>
    <cacheField name="2y-Adjcohort 06" numFmtId="3">
      <sharedItems containsMixedTypes="1" containsNumber="1" containsInteger="1" minValue="19" maxValue="6147"/>
    </cacheField>
    <cacheField name="2y-Adjcohort 07" numFmtId="3">
      <sharedItems containsMixedTypes="1" containsNumber="1" containsInteger="1" minValue="17" maxValue="7176"/>
    </cacheField>
    <cacheField name="2y-EnrlY2 05" numFmtId="3">
      <sharedItems containsString="0" containsBlank="1" containsNumber="1" minValue="4.72" maxValue="3828"/>
    </cacheField>
    <cacheField name="2y-EnrlY2 06" numFmtId="0">
      <sharedItems containsString="0" containsBlank="1" containsNumber="1" containsInteger="1" minValue="0" maxValue="4086"/>
    </cacheField>
    <cacheField name="2y-EnrlY2 07" numFmtId="0">
      <sharedItems containsString="0" containsBlank="1" containsNumber="1" containsInteger="1" minValue="9" maxValue="4792"/>
    </cacheField>
    <cacheField name="2y-TransfY2 05" numFmtId="3">
      <sharedItems containsString="0" containsBlank="1" containsNumber="1" containsInteger="1" minValue="1" maxValue="541"/>
    </cacheField>
    <cacheField name="2y-TransfY2 06" numFmtId="0">
      <sharedItems containsString="0" containsBlank="1" containsNumber="1" containsInteger="1" minValue="0" maxValue="603"/>
    </cacheField>
    <cacheField name="2y-TransfY2 07" numFmtId="3">
      <sharedItems containsString="0" containsBlank="1" containsNumber="1" containsInteger="1" minValue="0" maxValue="567"/>
    </cacheField>
    <cacheField name="2y-OtherY2 05" numFmtId="3">
      <sharedItems containsMixedTypes="1" containsNumber="1" minValue="-128" maxValue="2068"/>
    </cacheField>
    <cacheField name="2y-OtherY2 06" numFmtId="3">
      <sharedItems containsMixedTypes="1" containsNumber="1" containsInteger="1" minValue="8" maxValue="1852"/>
    </cacheField>
    <cacheField name="2y-OtherY2 07" numFmtId="3">
      <sharedItems containsMixedTypes="1" containsNumber="1" containsInteger="1" minValue="6" maxValue="2146"/>
    </cacheField>
    <cacheField name="2y-CompY3 03" numFmtId="3">
      <sharedItems containsBlank="1" containsMixedTypes="1" containsNumber="1" containsInteger="1" minValue="2" maxValue="1612"/>
    </cacheField>
    <cacheField name="2y-CompY3 04" numFmtId="0">
      <sharedItems containsString="0" containsBlank="1" containsNumber="1" containsInteger="1" minValue="0" maxValue="1505"/>
    </cacheField>
    <cacheField name="2y-CompY3 05" numFmtId="0">
      <sharedItems containsString="0" containsBlank="1" containsNumber="1" containsInteger="1" minValue="0" maxValue="1481"/>
    </cacheField>
    <cacheField name="2y-CompY6 00" numFmtId="3">
      <sharedItems containsBlank="1" containsMixedTypes="1" containsNumber="1" containsInteger="1" minValue="3" maxValue="1363"/>
    </cacheField>
    <cacheField name="2y-CompY6 01" numFmtId="0">
      <sharedItems containsBlank="1" containsMixedTypes="1" containsNumber="1" containsInteger="1" minValue="0" maxValue="1464"/>
    </cacheField>
    <cacheField name="2y-CompY6 02" numFmtId="0">
      <sharedItems containsBlank="1" containsMixedTypes="1" containsNumber="1" containsInteger="1" minValue="0" maxValue="2065"/>
    </cacheField>
    <cacheField name="2y-EnrlY3 03" numFmtId="3">
      <sharedItems containsString="0" containsBlank="1" containsNumber="1" containsInteger="1" minValue="1" maxValue="1275"/>
    </cacheField>
    <cacheField name="2y-EnrlY3 04" numFmtId="3">
      <sharedItems containsString="0" containsBlank="1" containsNumber="1" containsInteger="1" minValue="0" maxValue="1038"/>
    </cacheField>
    <cacheField name="2y-EnrlY3 05" numFmtId="0">
      <sharedItems containsString="0" containsBlank="1" containsNumber="1" containsInteger="1" minValue="0" maxValue="1022"/>
    </cacheField>
    <cacheField name="2y-TransfY3 03" numFmtId="3">
      <sharedItems containsBlank="1" containsMixedTypes="1" containsNumber="1" containsInteger="1" minValue="0" maxValue="2146"/>
    </cacheField>
    <cacheField name="2y-TransfY3 04" numFmtId="0">
      <sharedItems containsString="0" containsBlank="1" containsNumber="1" containsInteger="1" minValue="0" maxValue="1348"/>
    </cacheField>
    <cacheField name="2y-TransfY3 05" numFmtId="0">
      <sharedItems containsBlank="1" containsMixedTypes="1" containsNumber="1" containsInteger="1" minValue="0" maxValue="1194"/>
    </cacheField>
    <cacheField name="2y-OtherY3 03" numFmtId="3">
      <sharedItems containsMixedTypes="1" containsNumber="1" containsInteger="1" minValue="-130" maxValue="3211"/>
    </cacheField>
    <cacheField name="2y-OtherY3 04" numFmtId="3">
      <sharedItems containsMixedTypes="1" containsNumber="1" minValue="13" maxValue="2640"/>
    </cacheField>
    <cacheField name="2y-OtherY3 05" numFmtId="3">
      <sharedItems containsMixedTypes="1" containsNumber="1" containsInteger="1" minValue="-94" maxValue="2785"/>
    </cacheField>
    <cacheField name="Category2" numFmtId="0" databaseField="0">
      <fieldGroup base="3">
        <discretePr count="14">
          <x v="0"/>
          <x v="0"/>
          <x v="0"/>
          <x v="0"/>
          <x v="0"/>
          <x v="1"/>
          <x v="1"/>
          <x v="1"/>
          <x v="3"/>
          <x v="3"/>
          <x v="2"/>
          <x v="0"/>
          <x v="1"/>
          <x v="3"/>
        </discretePr>
        <groupItems count="4">
          <s v="Group1"/>
          <s v="Group2"/>
          <n v="15"/>
          <s v="Group3"/>
        </groupItems>
      </fieldGroup>
    </cacheField>
  </cacheFields>
</pivotCacheDefinition>
</file>

<file path=xl/pivotCache/pivotCacheRecords1.xml><?xml version="1.0" encoding="utf-8"?>
<pivotCacheRecords xmlns="http://schemas.openxmlformats.org/spreadsheetml/2006/main" xmlns:r="http://schemas.openxmlformats.org/officeDocument/2006/relationships" count="663">
  <r>
    <x v="0"/>
    <s v="Auburn University  "/>
    <n v="100858"/>
    <x v="0"/>
    <n v="5542"/>
    <n v="5081"/>
    <m/>
    <n v="5303"/>
    <n v="5395"/>
    <n v="5511"/>
    <n v="3287"/>
    <n v="3488"/>
    <n v="3529"/>
    <n v="3652"/>
    <n v="3826"/>
    <n v="3705"/>
    <n v="4143"/>
    <n v="3684"/>
    <n v="3564"/>
    <n v="4154"/>
    <n v="4069"/>
    <n v="4160"/>
    <m/>
    <m/>
    <m/>
    <m/>
    <m/>
    <m/>
    <m/>
    <m/>
    <m/>
    <m/>
    <m/>
    <m/>
    <n v="3287"/>
    <n v="3488"/>
    <n v="3529"/>
    <n v="3652"/>
    <n v="3826"/>
    <n v="3705"/>
    <n v="4143"/>
    <n v="3684"/>
    <n v="3564"/>
    <n v="4154"/>
    <n v="4069"/>
    <n v="4160"/>
    <n v="3552"/>
    <n v="3514"/>
    <n v="3647"/>
    <n v="165"/>
    <n v="177"/>
    <n v="142"/>
    <n v="437"/>
    <n v="378"/>
    <n v="371"/>
    <n v="2423"/>
    <n v="2369"/>
    <n v="2661"/>
    <m/>
    <m/>
    <m/>
    <m/>
    <m/>
    <m/>
    <n v="941"/>
    <n v="663"/>
    <n v="637"/>
    <n v="462"/>
    <n v="673"/>
    <n v="845"/>
    <m/>
    <m/>
    <m/>
    <m/>
    <m/>
    <m/>
    <m/>
    <m/>
    <m/>
    <m/>
    <m/>
    <m/>
    <m/>
    <m/>
    <m/>
    <m/>
    <m/>
    <m/>
    <m/>
    <m/>
    <m/>
    <m/>
    <s v=""/>
    <s v=""/>
    <s v=""/>
    <s v=""/>
    <s v=""/>
    <s v=""/>
    <s v=""/>
    <s v=""/>
    <m/>
    <m/>
    <m/>
    <m/>
    <m/>
    <m/>
    <s v=""/>
    <s v=""/>
    <s v=""/>
    <m/>
    <m/>
    <m/>
    <m/>
    <m/>
    <m/>
    <m/>
    <m/>
    <m/>
    <m/>
    <m/>
    <m/>
    <s v=""/>
    <s v=""/>
    <s v=""/>
  </r>
  <r>
    <x v="0"/>
    <s v="University of Alabama "/>
    <n v="100751"/>
    <x v="0"/>
    <n v="3927"/>
    <n v="4381"/>
    <m/>
    <n v="5240"/>
    <n v="5864"/>
    <n v="5921"/>
    <n v="2051"/>
    <n v="2581"/>
    <n v="2561"/>
    <n v="2566"/>
    <n v="2791"/>
    <n v="2357"/>
    <n v="2590"/>
    <n v="3052"/>
    <n v="3345"/>
    <n v="3704"/>
    <n v="4335"/>
    <n v="4493"/>
    <n v="2"/>
    <m/>
    <m/>
    <m/>
    <m/>
    <m/>
    <m/>
    <m/>
    <m/>
    <m/>
    <m/>
    <m/>
    <n v="2049"/>
    <n v="2581"/>
    <n v="2561"/>
    <n v="2566"/>
    <n v="2791"/>
    <n v="2357"/>
    <n v="2590"/>
    <n v="3052"/>
    <n v="3345"/>
    <n v="3704"/>
    <n v="4335"/>
    <n v="4493"/>
    <n v="3130"/>
    <n v="3730"/>
    <n v="3790"/>
    <n v="215"/>
    <n v="213"/>
    <n v="245"/>
    <n v="359"/>
    <n v="392"/>
    <n v="458"/>
    <n v="1820"/>
    <n v="1553"/>
    <n v="1667"/>
    <m/>
    <m/>
    <m/>
    <m/>
    <m/>
    <m/>
    <n v="705"/>
    <n v="472"/>
    <n v="503"/>
    <n v="266"/>
    <n v="332"/>
    <n v="420"/>
    <m/>
    <m/>
    <m/>
    <m/>
    <m/>
    <m/>
    <m/>
    <m/>
    <m/>
    <m/>
    <m/>
    <m/>
    <m/>
    <m/>
    <m/>
    <m/>
    <m/>
    <m/>
    <m/>
    <m/>
    <m/>
    <m/>
    <s v=""/>
    <s v=""/>
    <s v=""/>
    <s v=""/>
    <s v=""/>
    <s v=""/>
    <s v=""/>
    <s v=""/>
    <m/>
    <m/>
    <m/>
    <m/>
    <m/>
    <m/>
    <s v=""/>
    <s v=""/>
    <s v=""/>
    <m/>
    <m/>
    <m/>
    <m/>
    <m/>
    <m/>
    <m/>
    <m/>
    <m/>
    <m/>
    <m/>
    <m/>
    <s v=""/>
    <s v=""/>
    <s v=""/>
  </r>
  <r>
    <x v="0"/>
    <s v="University of Alabama at Birmingham"/>
    <n v="100663"/>
    <x v="0"/>
    <n v="2921"/>
    <n v="1708"/>
    <m/>
    <n v="2562"/>
    <n v="2576"/>
    <n v="2485"/>
    <n v="1025"/>
    <n v="1115"/>
    <n v="1016"/>
    <n v="1146"/>
    <n v="1228"/>
    <n v="1216"/>
    <n v="1401"/>
    <n v="1619"/>
    <n v="1543"/>
    <n v="1533"/>
    <n v="1487"/>
    <n v="1392"/>
    <m/>
    <m/>
    <m/>
    <m/>
    <m/>
    <m/>
    <m/>
    <m/>
    <m/>
    <m/>
    <m/>
    <m/>
    <n v="1025"/>
    <n v="1115"/>
    <n v="1016"/>
    <n v="1146"/>
    <n v="1228"/>
    <n v="1216"/>
    <n v="1401"/>
    <n v="1619"/>
    <n v="1543"/>
    <n v="1533"/>
    <n v="1487"/>
    <n v="1392"/>
    <n v="1167"/>
    <n v="1135"/>
    <n v="1104"/>
    <n v="168"/>
    <n v="165"/>
    <n v="117"/>
    <n v="198"/>
    <n v="187"/>
    <n v="171"/>
    <n v="441"/>
    <n v="461"/>
    <n v="557"/>
    <m/>
    <m/>
    <m/>
    <m/>
    <m/>
    <m/>
    <n v="295"/>
    <n v="287"/>
    <n v="446"/>
    <n v="492"/>
    <n v="468"/>
    <n v="398"/>
    <m/>
    <m/>
    <m/>
    <m/>
    <m/>
    <m/>
    <m/>
    <m/>
    <m/>
    <m/>
    <m/>
    <m/>
    <m/>
    <m/>
    <m/>
    <m/>
    <m/>
    <m/>
    <m/>
    <m/>
    <m/>
    <m/>
    <s v=""/>
    <s v=""/>
    <s v=""/>
    <s v=""/>
    <s v=""/>
    <s v=""/>
    <s v=""/>
    <s v=""/>
    <m/>
    <m/>
    <m/>
    <m/>
    <m/>
    <m/>
    <s v=""/>
    <s v=""/>
    <s v=""/>
    <m/>
    <m/>
    <m/>
    <m/>
    <m/>
    <m/>
    <m/>
    <m/>
    <m/>
    <m/>
    <m/>
    <m/>
    <s v=""/>
    <s v=""/>
    <s v=""/>
  </r>
  <r>
    <x v="0"/>
    <s v="University of Alabama in Huntsville"/>
    <n v="100706"/>
    <x v="1"/>
    <n v="1907"/>
    <n v="1727"/>
    <m/>
    <n v="1850"/>
    <n v="1862"/>
    <n v="1763"/>
    <n v="410"/>
    <n v="396"/>
    <n v="468"/>
    <n v="518"/>
    <n v="571"/>
    <n v="583"/>
    <n v="585"/>
    <n v="774"/>
    <n v="653"/>
    <n v="628"/>
    <n v="805"/>
    <n v="759"/>
    <m/>
    <m/>
    <m/>
    <m/>
    <m/>
    <m/>
    <m/>
    <m/>
    <m/>
    <m/>
    <m/>
    <m/>
    <n v="410"/>
    <n v="396"/>
    <n v="468"/>
    <n v="518"/>
    <n v="571"/>
    <n v="583"/>
    <n v="585"/>
    <n v="774"/>
    <n v="653"/>
    <n v="628"/>
    <n v="805"/>
    <n v="759"/>
    <n v="493"/>
    <n v="628"/>
    <n v="602"/>
    <n v="68"/>
    <n v="69"/>
    <n v="87"/>
    <n v="67"/>
    <n v="108"/>
    <n v="70"/>
    <n v="256"/>
    <n v="261"/>
    <n v="290"/>
    <m/>
    <m/>
    <m/>
    <m/>
    <m/>
    <m/>
    <n v="181"/>
    <n v="196"/>
    <n v="209"/>
    <n v="134"/>
    <n v="126"/>
    <n v="86"/>
    <m/>
    <m/>
    <m/>
    <m/>
    <m/>
    <m/>
    <m/>
    <m/>
    <m/>
    <m/>
    <m/>
    <m/>
    <m/>
    <m/>
    <m/>
    <m/>
    <m/>
    <m/>
    <m/>
    <m/>
    <m/>
    <m/>
    <s v=""/>
    <s v=""/>
    <s v=""/>
    <s v=""/>
    <s v=""/>
    <s v=""/>
    <s v=""/>
    <s v=""/>
    <m/>
    <m/>
    <m/>
    <m/>
    <m/>
    <m/>
    <s v=""/>
    <s v=""/>
    <s v=""/>
    <m/>
    <m/>
    <m/>
    <m/>
    <m/>
    <m/>
    <m/>
    <m/>
    <m/>
    <m/>
    <m/>
    <m/>
    <s v=""/>
    <s v=""/>
    <s v=""/>
  </r>
  <r>
    <x v="0"/>
    <s v="Alabama Agricultural &amp; Mechanical University"/>
    <n v="100654"/>
    <x v="2"/>
    <n v="1126"/>
    <n v="1534"/>
    <m/>
    <n v="1300"/>
    <n v="1334"/>
    <n v="885"/>
    <n v="716"/>
    <n v="789"/>
    <n v="847"/>
    <n v="972"/>
    <n v="924"/>
    <n v="925"/>
    <n v="881"/>
    <n v="1056"/>
    <n v="1130"/>
    <n v="916"/>
    <n v="1071"/>
    <n v="828"/>
    <m/>
    <m/>
    <m/>
    <m/>
    <m/>
    <m/>
    <m/>
    <m/>
    <m/>
    <m/>
    <m/>
    <m/>
    <n v="716"/>
    <n v="789"/>
    <n v="847"/>
    <n v="972"/>
    <n v="924"/>
    <n v="925"/>
    <n v="881"/>
    <n v="1056"/>
    <n v="1130"/>
    <n v="916"/>
    <n v="1071"/>
    <n v="828"/>
    <n v="711"/>
    <n v="793"/>
    <n v="625"/>
    <n v="41"/>
    <n v="54"/>
    <n v="38"/>
    <n v="164"/>
    <n v="224"/>
    <n v="165"/>
    <n v="342"/>
    <n v="346"/>
    <n v="339"/>
    <m/>
    <m/>
    <m/>
    <m/>
    <m/>
    <m/>
    <n v="0"/>
    <m/>
    <n v="0"/>
    <n v="582"/>
    <n v="579"/>
    <n v="542"/>
    <m/>
    <m/>
    <m/>
    <m/>
    <m/>
    <m/>
    <m/>
    <m/>
    <m/>
    <m/>
    <m/>
    <m/>
    <m/>
    <m/>
    <m/>
    <m/>
    <m/>
    <m/>
    <m/>
    <m/>
    <m/>
    <m/>
    <s v=""/>
    <s v=""/>
    <s v=""/>
    <s v=""/>
    <s v=""/>
    <s v=""/>
    <s v=""/>
    <s v=""/>
    <m/>
    <m/>
    <m/>
    <m/>
    <m/>
    <m/>
    <s v=""/>
    <s v=""/>
    <s v=""/>
    <m/>
    <m/>
    <m/>
    <m/>
    <m/>
    <m/>
    <m/>
    <m/>
    <m/>
    <m/>
    <m/>
    <m/>
    <s v=""/>
    <s v=""/>
    <s v=""/>
  </r>
  <r>
    <x v="0"/>
    <s v="Jacksonville State University "/>
    <n v="101480"/>
    <x v="2"/>
    <n v="1887"/>
    <n v="1078"/>
    <m/>
    <n v="1877"/>
    <n v="1864"/>
    <n v="1982"/>
    <n v="817"/>
    <n v="764"/>
    <n v="752"/>
    <n v="847.75"/>
    <n v="896.8125"/>
    <n v="934.359375"/>
    <n v="1135"/>
    <n v="1044"/>
    <n v="1047"/>
    <n v="2094"/>
    <n v="2155"/>
    <n v="2121"/>
    <m/>
    <m/>
    <m/>
    <m/>
    <m/>
    <m/>
    <m/>
    <m/>
    <m/>
    <m/>
    <m/>
    <m/>
    <n v="817"/>
    <n v="764"/>
    <n v="752"/>
    <n v="847.75"/>
    <n v="896.8125"/>
    <n v="934.359375"/>
    <n v="1135"/>
    <n v="1044"/>
    <n v="1047"/>
    <n v="2094"/>
    <n v="2155"/>
    <n v="2121"/>
    <n v="1366"/>
    <n v="1431"/>
    <n v="1763"/>
    <n v="185"/>
    <n v="185"/>
    <n v="214"/>
    <n v="543"/>
    <n v="539"/>
    <n v="144"/>
    <n v="300"/>
    <n v="331"/>
    <n v="347"/>
    <m/>
    <m/>
    <m/>
    <m/>
    <m/>
    <m/>
    <n v="0"/>
    <m/>
    <n v="329"/>
    <n v="596.8125"/>
    <n v="603.359375"/>
    <n v="459"/>
    <m/>
    <m/>
    <m/>
    <m/>
    <m/>
    <m/>
    <m/>
    <m/>
    <m/>
    <m/>
    <m/>
    <m/>
    <m/>
    <m/>
    <m/>
    <m/>
    <m/>
    <m/>
    <m/>
    <m/>
    <m/>
    <m/>
    <s v=""/>
    <s v=""/>
    <s v=""/>
    <s v=""/>
    <s v=""/>
    <s v=""/>
    <s v=""/>
    <s v=""/>
    <m/>
    <m/>
    <m/>
    <m/>
    <m/>
    <m/>
    <s v=""/>
    <s v=""/>
    <s v=""/>
    <m/>
    <m/>
    <m/>
    <m/>
    <m/>
    <m/>
    <m/>
    <m/>
    <m/>
    <m/>
    <m/>
    <m/>
    <s v=""/>
    <s v=""/>
    <s v=""/>
  </r>
  <r>
    <x v="0"/>
    <s v="Troy University"/>
    <n v="102368"/>
    <x v="2"/>
    <n v="3965"/>
    <n v="3186"/>
    <m/>
    <n v="3286"/>
    <n v="3384"/>
    <n v="3394"/>
    <n v="924"/>
    <n v="890"/>
    <n v="752"/>
    <n v="649"/>
    <n v="673"/>
    <n v="915"/>
    <n v="1067"/>
    <n v="1031"/>
    <n v="1185"/>
    <n v="1383"/>
    <n v="1581"/>
    <n v="1620"/>
    <m/>
    <m/>
    <m/>
    <m/>
    <m/>
    <m/>
    <m/>
    <m/>
    <m/>
    <m/>
    <m/>
    <m/>
    <n v="924"/>
    <n v="890"/>
    <n v="752"/>
    <n v="649"/>
    <n v="673"/>
    <n v="915"/>
    <n v="1067"/>
    <n v="1031"/>
    <n v="1185"/>
    <n v="1383"/>
    <n v="1581"/>
    <n v="1620"/>
    <n v="1029"/>
    <n v="1201"/>
    <n v="1338"/>
    <n v="126"/>
    <n v="157"/>
    <n v="151"/>
    <n v="228"/>
    <n v="223"/>
    <n v="131"/>
    <n v="401"/>
    <n v="371"/>
    <n v="450"/>
    <m/>
    <m/>
    <m/>
    <m/>
    <m/>
    <m/>
    <n v="239"/>
    <n v="256"/>
    <n v="157"/>
    <n v="33"/>
    <n v="288"/>
    <n v="460"/>
    <m/>
    <m/>
    <m/>
    <m/>
    <m/>
    <m/>
    <m/>
    <m/>
    <m/>
    <m/>
    <m/>
    <m/>
    <m/>
    <m/>
    <m/>
    <m/>
    <m/>
    <m/>
    <m/>
    <m/>
    <m/>
    <m/>
    <s v=""/>
    <s v=""/>
    <s v=""/>
    <s v=""/>
    <s v=""/>
    <s v=""/>
    <s v=""/>
    <s v=""/>
    <m/>
    <m/>
    <m/>
    <m/>
    <m/>
    <m/>
    <s v=""/>
    <s v=""/>
    <s v=""/>
    <m/>
    <m/>
    <m/>
    <m/>
    <m/>
    <m/>
    <m/>
    <m/>
    <m/>
    <m/>
    <m/>
    <m/>
    <s v=""/>
    <s v=""/>
    <s v=""/>
  </r>
  <r>
    <x v="0"/>
    <s v="University of South Alabama"/>
    <n v="102094"/>
    <x v="2"/>
    <n v="2478"/>
    <n v="2469"/>
    <m/>
    <n v="2659"/>
    <n v="2825"/>
    <n v="3144"/>
    <n v="1056"/>
    <n v="1132"/>
    <n v="1044"/>
    <n v="1052.5"/>
    <n v="1061"/>
    <n v="1117"/>
    <n v="1005"/>
    <n v="1195"/>
    <n v="1215"/>
    <n v="1192"/>
    <n v="1355"/>
    <n v="1457"/>
    <m/>
    <m/>
    <m/>
    <m/>
    <m/>
    <m/>
    <m/>
    <m/>
    <m/>
    <m/>
    <m/>
    <m/>
    <n v="1056"/>
    <n v="1132"/>
    <n v="1044"/>
    <n v="1052.5"/>
    <n v="1061"/>
    <n v="1117"/>
    <n v="1005"/>
    <n v="1195"/>
    <n v="1215"/>
    <n v="1192"/>
    <n v="1355"/>
    <n v="1457"/>
    <n v="850"/>
    <n v="996"/>
    <n v="1007"/>
    <n v="73"/>
    <n v="86"/>
    <n v="99"/>
    <n v="269"/>
    <n v="273"/>
    <n v="351"/>
    <n v="413"/>
    <n v="404"/>
    <n v="322"/>
    <m/>
    <m/>
    <m/>
    <m/>
    <m/>
    <m/>
    <n v="0"/>
    <m/>
    <n v="0"/>
    <n v="648"/>
    <n v="713"/>
    <n v="683"/>
    <m/>
    <m/>
    <m/>
    <m/>
    <m/>
    <m/>
    <m/>
    <m/>
    <m/>
    <m/>
    <m/>
    <m/>
    <m/>
    <m/>
    <m/>
    <m/>
    <m/>
    <m/>
    <m/>
    <m/>
    <m/>
    <m/>
    <s v=""/>
    <s v=""/>
    <s v=""/>
    <s v=""/>
    <s v=""/>
    <s v=""/>
    <s v=""/>
    <s v=""/>
    <m/>
    <m/>
    <m/>
    <m/>
    <m/>
    <m/>
    <s v=""/>
    <s v=""/>
    <s v=""/>
    <m/>
    <m/>
    <m/>
    <m/>
    <m/>
    <m/>
    <m/>
    <m/>
    <m/>
    <m/>
    <m/>
    <m/>
    <s v=""/>
    <s v=""/>
    <s v=""/>
  </r>
  <r>
    <x v="0"/>
    <s v="Alabama State University "/>
    <n v="100724"/>
    <x v="3"/>
    <n v="1633"/>
    <n v="1436"/>
    <m/>
    <n v="1497"/>
    <n v="1517"/>
    <n v="1535"/>
    <n v="1067"/>
    <n v="954"/>
    <n v="939"/>
    <n v="1000"/>
    <n v="1176"/>
    <n v="1485"/>
    <n v="1408"/>
    <n v="1186"/>
    <n v="1139"/>
    <n v="1198"/>
    <n v="1295"/>
    <n v="1351"/>
    <m/>
    <m/>
    <m/>
    <m/>
    <m/>
    <m/>
    <m/>
    <m/>
    <m/>
    <m/>
    <m/>
    <m/>
    <n v="1067"/>
    <n v="954"/>
    <n v="939"/>
    <n v="1000"/>
    <n v="1176"/>
    <n v="1485"/>
    <n v="1408"/>
    <n v="1186"/>
    <n v="1139"/>
    <n v="1198"/>
    <n v="1295"/>
    <n v="1351"/>
    <n v="679"/>
    <n v="743"/>
    <n v="741"/>
    <n v="70"/>
    <n v="74"/>
    <n v="89"/>
    <n v="449"/>
    <n v="478"/>
    <n v="521"/>
    <n v="292"/>
    <n v="344"/>
    <n v="297"/>
    <m/>
    <m/>
    <m/>
    <m/>
    <m/>
    <m/>
    <n v="0"/>
    <m/>
    <n v="0"/>
    <n v="884"/>
    <n v="1141"/>
    <n v="1111"/>
    <m/>
    <m/>
    <m/>
    <m/>
    <m/>
    <m/>
    <m/>
    <m/>
    <m/>
    <m/>
    <m/>
    <m/>
    <m/>
    <m/>
    <m/>
    <m/>
    <m/>
    <m/>
    <m/>
    <m/>
    <m/>
    <m/>
    <s v=""/>
    <s v=""/>
    <s v=""/>
    <s v=""/>
    <s v=""/>
    <s v=""/>
    <s v=""/>
    <s v=""/>
    <m/>
    <m/>
    <m/>
    <m/>
    <m/>
    <m/>
    <s v=""/>
    <s v=""/>
    <s v=""/>
    <m/>
    <m/>
    <m/>
    <m/>
    <m/>
    <m/>
    <m/>
    <m/>
    <m/>
    <m/>
    <m/>
    <m/>
    <s v=""/>
    <s v=""/>
    <s v=""/>
  </r>
  <r>
    <x v="0"/>
    <s v="Auburn University at Montgomery"/>
    <n v="100830"/>
    <x v="3"/>
    <n v="1293"/>
    <n v="1315"/>
    <m/>
    <n v="1201"/>
    <n v="1286"/>
    <n v="1211"/>
    <n v="548"/>
    <n v="421"/>
    <n v="405"/>
    <n v="374"/>
    <n v="381"/>
    <n v="349"/>
    <n v="402"/>
    <n v="434"/>
    <n v="445"/>
    <n v="374"/>
    <n v="413"/>
    <n v="409"/>
    <m/>
    <m/>
    <m/>
    <m/>
    <m/>
    <m/>
    <m/>
    <m/>
    <m/>
    <m/>
    <m/>
    <m/>
    <n v="548"/>
    <n v="421"/>
    <n v="405"/>
    <n v="374"/>
    <n v="381"/>
    <n v="349"/>
    <n v="402"/>
    <n v="434"/>
    <n v="445"/>
    <n v="374"/>
    <n v="413"/>
    <n v="409"/>
    <n v="268"/>
    <n v="282"/>
    <n v="293"/>
    <n v="52"/>
    <n v="47"/>
    <n v="44"/>
    <n v="54"/>
    <n v="84"/>
    <n v="72"/>
    <n v="143"/>
    <n v="128"/>
    <n v="125"/>
    <m/>
    <m/>
    <m/>
    <m/>
    <m/>
    <m/>
    <n v="171"/>
    <n v="139"/>
    <n v="176"/>
    <n v="67"/>
    <n v="82"/>
    <n v="101"/>
    <m/>
    <m/>
    <m/>
    <m/>
    <m/>
    <m/>
    <m/>
    <m/>
    <m/>
    <m/>
    <m/>
    <m/>
    <m/>
    <m/>
    <m/>
    <m/>
    <m/>
    <m/>
    <m/>
    <m/>
    <m/>
    <m/>
    <s v=""/>
    <s v=""/>
    <s v=""/>
    <s v=""/>
    <s v=""/>
    <s v=""/>
    <s v=""/>
    <s v=""/>
    <m/>
    <m/>
    <m/>
    <m/>
    <m/>
    <m/>
    <s v=""/>
    <s v=""/>
    <s v=""/>
    <m/>
    <m/>
    <m/>
    <m/>
    <m/>
    <m/>
    <m/>
    <m/>
    <m/>
    <m/>
    <m/>
    <m/>
    <s v=""/>
    <s v=""/>
    <s v=""/>
  </r>
  <r>
    <x v="0"/>
    <s v="University of North Alabama"/>
    <n v="101879"/>
    <x v="3"/>
    <n v="1287"/>
    <n v="803"/>
    <m/>
    <n v="1543"/>
    <n v="2063"/>
    <n v="1568"/>
    <n v="790"/>
    <n v="751"/>
    <n v="808"/>
    <n v="762"/>
    <n v="787"/>
    <n v="787"/>
    <n v="718"/>
    <n v="790"/>
    <n v="874"/>
    <n v="963"/>
    <n v="1004"/>
    <n v="1014"/>
    <m/>
    <m/>
    <m/>
    <m/>
    <m/>
    <m/>
    <m/>
    <m/>
    <m/>
    <m/>
    <m/>
    <m/>
    <n v="790"/>
    <n v="751"/>
    <n v="808"/>
    <n v="762"/>
    <n v="787"/>
    <n v="787"/>
    <n v="718"/>
    <n v="790"/>
    <n v="874"/>
    <n v="963"/>
    <n v="1004"/>
    <n v="1014"/>
    <n v="653"/>
    <n v="643"/>
    <n v="601"/>
    <n v="99"/>
    <n v="100"/>
    <n v="115"/>
    <n v="211"/>
    <n v="261"/>
    <n v="298"/>
    <n v="310"/>
    <n v="332"/>
    <n v="321"/>
    <m/>
    <m/>
    <m/>
    <m/>
    <m/>
    <m/>
    <n v="293"/>
    <n v="291"/>
    <n v="268"/>
    <n v="184"/>
    <n v="164"/>
    <n v="129"/>
    <m/>
    <m/>
    <m/>
    <m/>
    <m/>
    <m/>
    <m/>
    <m/>
    <m/>
    <m/>
    <m/>
    <m/>
    <m/>
    <m/>
    <m/>
    <m/>
    <m/>
    <m/>
    <m/>
    <m/>
    <m/>
    <m/>
    <s v=""/>
    <s v=""/>
    <s v=""/>
    <s v=""/>
    <s v=""/>
    <s v=""/>
    <s v=""/>
    <s v=""/>
    <m/>
    <m/>
    <m/>
    <m/>
    <m/>
    <m/>
    <s v=""/>
    <s v=""/>
    <s v=""/>
    <m/>
    <m/>
    <m/>
    <m/>
    <m/>
    <m/>
    <m/>
    <m/>
    <m/>
    <m/>
    <m/>
    <m/>
    <s v=""/>
    <s v=""/>
    <s v=""/>
  </r>
  <r>
    <x v="0"/>
    <s v="University of Montevallo"/>
    <n v="101709"/>
    <x v="4"/>
    <n v="771"/>
    <n v="823"/>
    <m/>
    <n v="775"/>
    <n v="706"/>
    <n v="491"/>
    <n v="486"/>
    <n v="483"/>
    <n v="502"/>
    <n v="507"/>
    <n v="506"/>
    <n v="533"/>
    <n v="508"/>
    <n v="525"/>
    <n v="488"/>
    <n v="486"/>
    <n v="468"/>
    <n v="421"/>
    <n v="1"/>
    <m/>
    <m/>
    <m/>
    <m/>
    <m/>
    <m/>
    <m/>
    <m/>
    <m/>
    <m/>
    <m/>
    <n v="485"/>
    <n v="483"/>
    <n v="502"/>
    <n v="507"/>
    <n v="506"/>
    <n v="533"/>
    <n v="508"/>
    <n v="525"/>
    <n v="488"/>
    <n v="486"/>
    <n v="468"/>
    <n v="421"/>
    <n v="345"/>
    <n v="351"/>
    <n v="356"/>
    <n v="56"/>
    <n v="43"/>
    <n v="54"/>
    <n v="85"/>
    <n v="74"/>
    <n v="11"/>
    <n v="208"/>
    <n v="246"/>
    <n v="257"/>
    <m/>
    <m/>
    <m/>
    <m/>
    <m/>
    <m/>
    <n v="0"/>
    <n v="0"/>
    <n v="0"/>
    <n v="298"/>
    <n v="287"/>
    <n v="251"/>
    <m/>
    <m/>
    <m/>
    <m/>
    <m/>
    <m/>
    <m/>
    <m/>
    <m/>
    <m/>
    <m/>
    <m/>
    <m/>
    <m/>
    <m/>
    <m/>
    <m/>
    <m/>
    <m/>
    <m/>
    <m/>
    <m/>
    <s v=""/>
    <s v=""/>
    <s v=""/>
    <s v=""/>
    <s v=""/>
    <s v=""/>
    <s v=""/>
    <s v=""/>
    <m/>
    <m/>
    <m/>
    <m/>
    <m/>
    <m/>
    <s v=""/>
    <s v=""/>
    <s v=""/>
    <m/>
    <m/>
    <m/>
    <m/>
    <m/>
    <m/>
    <m/>
    <m/>
    <m/>
    <m/>
    <m/>
    <m/>
    <s v=""/>
    <s v=""/>
    <s v=""/>
  </r>
  <r>
    <x v="0"/>
    <s v="University of West Alabama"/>
    <n v="101587"/>
    <x v="4"/>
    <n v="468"/>
    <n v="531"/>
    <m/>
    <n v="563"/>
    <n v="542"/>
    <n v="592"/>
    <n v="334"/>
    <n v="340"/>
    <n v="341"/>
    <n v="366"/>
    <n v="428"/>
    <n v="492"/>
    <n v="269"/>
    <n v="317"/>
    <n v="260"/>
    <n v="347"/>
    <n v="351"/>
    <n v="348"/>
    <m/>
    <m/>
    <m/>
    <m/>
    <m/>
    <m/>
    <m/>
    <m/>
    <m/>
    <m/>
    <m/>
    <m/>
    <n v="334"/>
    <n v="340"/>
    <n v="341"/>
    <n v="366"/>
    <n v="428"/>
    <n v="492"/>
    <n v="269"/>
    <n v="317"/>
    <n v="260"/>
    <n v="347"/>
    <n v="351"/>
    <n v="348"/>
    <n v="221"/>
    <n v="221"/>
    <n v="216"/>
    <n v="44"/>
    <n v="41"/>
    <n v="29"/>
    <n v="82"/>
    <n v="89"/>
    <n v="103"/>
    <n v="73"/>
    <n v="58"/>
    <n v="70"/>
    <m/>
    <m/>
    <m/>
    <m/>
    <m/>
    <m/>
    <n v="101"/>
    <n v="117"/>
    <n v="73"/>
    <n v="254"/>
    <n v="317"/>
    <n v="126"/>
    <m/>
    <m/>
    <m/>
    <m/>
    <m/>
    <m/>
    <m/>
    <m/>
    <m/>
    <m/>
    <m/>
    <m/>
    <m/>
    <m/>
    <m/>
    <m/>
    <m/>
    <m/>
    <m/>
    <m/>
    <m/>
    <m/>
    <s v=""/>
    <s v=""/>
    <s v=""/>
    <s v=""/>
    <s v=""/>
    <s v=""/>
    <s v=""/>
    <s v=""/>
    <m/>
    <m/>
    <m/>
    <m/>
    <m/>
    <m/>
    <s v=""/>
    <s v=""/>
    <s v=""/>
    <m/>
    <m/>
    <m/>
    <m/>
    <m/>
    <m/>
    <m/>
    <m/>
    <m/>
    <m/>
    <m/>
    <s v=" "/>
    <s v=""/>
    <s v=""/>
    <s v=""/>
  </r>
  <r>
    <x v="0"/>
    <s v="Jefferson State Community College"/>
    <n v="101505"/>
    <x v="5"/>
    <m/>
    <m/>
    <m/>
    <m/>
    <m/>
    <m/>
    <m/>
    <m/>
    <m/>
    <m/>
    <m/>
    <m/>
    <m/>
    <m/>
    <m/>
    <m/>
    <m/>
    <m/>
    <m/>
    <m/>
    <m/>
    <m/>
    <m/>
    <m/>
    <m/>
    <m/>
    <m/>
    <m/>
    <m/>
    <m/>
    <s v=" "/>
    <s v=" "/>
    <s v=" "/>
    <s v=" "/>
    <s v=" "/>
    <s v=" "/>
    <s v=" "/>
    <s v=" "/>
    <s v=" "/>
    <s v=" "/>
    <s v=" "/>
    <s v=" "/>
    <m/>
    <m/>
    <m/>
    <m/>
    <m/>
    <m/>
    <s v=" "/>
    <s v=" "/>
    <s v=" "/>
    <m/>
    <m/>
    <m/>
    <m/>
    <m/>
    <m/>
    <m/>
    <m/>
    <m/>
    <m/>
    <m/>
    <m/>
    <s v=""/>
    <s v=""/>
    <s v=""/>
    <m/>
    <m/>
    <m/>
    <m/>
    <n v="3070"/>
    <n v="3260"/>
    <n v="261"/>
    <n v="672"/>
    <n v="670"/>
    <n v="791"/>
    <n v="810"/>
    <n v="889"/>
    <n v="864"/>
    <n v="919"/>
    <m/>
    <m/>
    <m/>
    <m/>
    <m/>
    <m/>
    <m/>
    <m/>
    <n v="261"/>
    <n v="672"/>
    <n v="670"/>
    <n v="791"/>
    <n v="810"/>
    <n v="889"/>
    <n v="864"/>
    <n v="919"/>
    <n v="635"/>
    <n v="603"/>
    <n v="640"/>
    <n v="84"/>
    <n v="98"/>
    <n v="104"/>
    <n v="170"/>
    <n v="163"/>
    <n v="175"/>
    <n v="68"/>
    <n v="72"/>
    <n v="79"/>
    <m/>
    <m/>
    <m/>
    <m/>
    <m/>
    <m/>
    <n v="247"/>
    <n v="227"/>
    <n v="253"/>
    <n v="476"/>
    <n v="511"/>
    <n v="557"/>
  </r>
  <r>
    <x v="0"/>
    <s v="John C. Calhoun State Community College "/>
    <n v="101514"/>
    <x v="5"/>
    <m/>
    <m/>
    <m/>
    <m/>
    <m/>
    <m/>
    <m/>
    <m/>
    <m/>
    <m/>
    <m/>
    <m/>
    <m/>
    <m/>
    <m/>
    <m/>
    <m/>
    <m/>
    <m/>
    <m/>
    <m/>
    <m/>
    <m/>
    <m/>
    <m/>
    <m/>
    <m/>
    <m/>
    <m/>
    <m/>
    <s v=" "/>
    <s v=" "/>
    <s v=" "/>
    <s v=" "/>
    <s v=" "/>
    <s v=" "/>
    <s v=" "/>
    <s v=" "/>
    <s v=" "/>
    <s v=" "/>
    <s v=" "/>
    <s v=" "/>
    <m/>
    <m/>
    <m/>
    <m/>
    <m/>
    <m/>
    <s v=" "/>
    <s v=" "/>
    <s v=" "/>
    <m/>
    <m/>
    <m/>
    <m/>
    <m/>
    <m/>
    <m/>
    <m/>
    <m/>
    <m/>
    <m/>
    <m/>
    <s v=""/>
    <s v=""/>
    <s v=""/>
    <m/>
    <m/>
    <m/>
    <m/>
    <n v="2701"/>
    <n v="3063"/>
    <n v="887"/>
    <n v="963"/>
    <n v="919"/>
    <n v="1024"/>
    <n v="931"/>
    <n v="808"/>
    <n v="1028"/>
    <n v="1240"/>
    <m/>
    <m/>
    <m/>
    <m/>
    <m/>
    <m/>
    <m/>
    <m/>
    <n v="887"/>
    <n v="963"/>
    <n v="919"/>
    <n v="1024"/>
    <n v="931"/>
    <n v="808"/>
    <n v="1028"/>
    <n v="1240"/>
    <n v="632"/>
    <n v="759"/>
    <n v="964"/>
    <n v="78"/>
    <n v="90"/>
    <n v="187"/>
    <n v="98"/>
    <n v="179"/>
    <n v="89"/>
    <n v="112"/>
    <n v="80"/>
    <n v="96"/>
    <m/>
    <m/>
    <m/>
    <m/>
    <m/>
    <m/>
    <n v="275"/>
    <n v="349"/>
    <n v="370"/>
    <n v="637"/>
    <n v="502"/>
    <n v="342"/>
  </r>
  <r>
    <x v="0"/>
    <s v="Bevill State Community College"/>
    <n v="102429"/>
    <x v="6"/>
    <m/>
    <m/>
    <m/>
    <m/>
    <m/>
    <m/>
    <m/>
    <m/>
    <m/>
    <m/>
    <m/>
    <m/>
    <m/>
    <m/>
    <m/>
    <m/>
    <m/>
    <m/>
    <m/>
    <m/>
    <m/>
    <m/>
    <m/>
    <m/>
    <m/>
    <m/>
    <m/>
    <m/>
    <m/>
    <m/>
    <s v=" "/>
    <s v=" "/>
    <s v=" "/>
    <s v=" "/>
    <s v=" "/>
    <s v=" "/>
    <s v=" "/>
    <s v=" "/>
    <s v=" "/>
    <s v=" "/>
    <s v=" "/>
    <s v=" "/>
    <m/>
    <m/>
    <m/>
    <m/>
    <m/>
    <m/>
    <s v=" "/>
    <s v=" "/>
    <s v=" "/>
    <m/>
    <m/>
    <m/>
    <m/>
    <m/>
    <m/>
    <m/>
    <m/>
    <m/>
    <m/>
    <m/>
    <m/>
    <s v=""/>
    <s v=""/>
    <s v=""/>
    <m/>
    <m/>
    <m/>
    <m/>
    <n v="1353"/>
    <n v="1498"/>
    <n v="719"/>
    <n v="745"/>
    <n v="769"/>
    <n v="705"/>
    <n v="683"/>
    <n v="649"/>
    <n v="699"/>
    <n v="734"/>
    <m/>
    <m/>
    <m/>
    <m/>
    <m/>
    <m/>
    <m/>
    <m/>
    <n v="719"/>
    <n v="745"/>
    <n v="769"/>
    <n v="705"/>
    <n v="683"/>
    <n v="649"/>
    <n v="699"/>
    <n v="734"/>
    <n v="445"/>
    <n v="478"/>
    <n v="536"/>
    <n v="52"/>
    <n v="52"/>
    <n v="42"/>
    <n v="152"/>
    <n v="169"/>
    <n v="156"/>
    <n v="139"/>
    <n v="99"/>
    <n v="111"/>
    <m/>
    <m/>
    <m/>
    <m/>
    <m/>
    <m/>
    <n v="169"/>
    <n v="218"/>
    <n v="237"/>
    <n v="397"/>
    <n v="366"/>
    <n v="301"/>
  </r>
  <r>
    <x v="0"/>
    <s v="Bishop State Community College"/>
    <n v="102030"/>
    <x v="6"/>
    <m/>
    <m/>
    <m/>
    <m/>
    <m/>
    <m/>
    <m/>
    <m/>
    <m/>
    <m/>
    <m/>
    <m/>
    <m/>
    <m/>
    <m/>
    <m/>
    <m/>
    <m/>
    <m/>
    <m/>
    <m/>
    <m/>
    <m/>
    <m/>
    <m/>
    <m/>
    <m/>
    <m/>
    <m/>
    <m/>
    <s v=" "/>
    <s v=" "/>
    <s v=" "/>
    <s v=" "/>
    <s v=" "/>
    <s v=" "/>
    <s v=" "/>
    <s v=" "/>
    <s v=" "/>
    <s v=" "/>
    <s v=" "/>
    <s v=" "/>
    <m/>
    <m/>
    <m/>
    <m/>
    <m/>
    <m/>
    <s v=" "/>
    <s v=" "/>
    <s v=" "/>
    <m/>
    <m/>
    <m/>
    <m/>
    <m/>
    <m/>
    <m/>
    <m/>
    <m/>
    <m/>
    <m/>
    <m/>
    <s v=""/>
    <s v=""/>
    <s v=""/>
    <m/>
    <m/>
    <m/>
    <m/>
    <n v="1434"/>
    <n v="1013"/>
    <n v="606"/>
    <n v="693"/>
    <n v="616"/>
    <n v="736"/>
    <n v="540"/>
    <n v="553"/>
    <n v="502"/>
    <n v="335"/>
    <m/>
    <m/>
    <m/>
    <m/>
    <m/>
    <m/>
    <m/>
    <m/>
    <n v="606"/>
    <n v="693"/>
    <n v="616"/>
    <n v="736"/>
    <n v="540"/>
    <n v="553"/>
    <n v="502"/>
    <n v="335"/>
    <n v="286"/>
    <n v="193"/>
    <n v="195"/>
    <n v="19"/>
    <n v="24"/>
    <n v="17"/>
    <n v="248"/>
    <n v="285"/>
    <n v="123"/>
    <n v="77"/>
    <n v="50"/>
    <n v="100"/>
    <m/>
    <m/>
    <m/>
    <m/>
    <m/>
    <m/>
    <n v="70"/>
    <n v="54"/>
    <n v="66"/>
    <n v="589"/>
    <n v="436"/>
    <n v="387"/>
  </r>
  <r>
    <x v="0"/>
    <s v="Gadsden State Community College"/>
    <n v="101240"/>
    <x v="6"/>
    <m/>
    <m/>
    <m/>
    <m/>
    <m/>
    <m/>
    <m/>
    <m/>
    <m/>
    <m/>
    <m/>
    <m/>
    <m/>
    <m/>
    <m/>
    <m/>
    <m/>
    <m/>
    <m/>
    <m/>
    <m/>
    <m/>
    <m/>
    <m/>
    <m/>
    <m/>
    <m/>
    <m/>
    <m/>
    <m/>
    <s v=" "/>
    <s v=" "/>
    <s v=" "/>
    <s v=" "/>
    <s v=" "/>
    <s v=" "/>
    <s v=" "/>
    <s v=" "/>
    <s v=" "/>
    <s v=" "/>
    <s v=" "/>
    <s v=" "/>
    <m/>
    <m/>
    <m/>
    <m/>
    <m/>
    <m/>
    <s v=" "/>
    <s v=" "/>
    <s v=" "/>
    <m/>
    <m/>
    <m/>
    <m/>
    <m/>
    <m/>
    <m/>
    <m/>
    <m/>
    <m/>
    <m/>
    <m/>
    <s v=""/>
    <s v=""/>
    <s v=""/>
    <m/>
    <m/>
    <m/>
    <m/>
    <n v="1773"/>
    <n v="2018"/>
    <n v="1283"/>
    <n v="1401"/>
    <n v="1173"/>
    <n v="1112"/>
    <n v="1029"/>
    <n v="1000"/>
    <n v="947"/>
    <n v="1168"/>
    <m/>
    <m/>
    <m/>
    <m/>
    <m/>
    <m/>
    <m/>
    <m/>
    <n v="1283"/>
    <n v="1401"/>
    <n v="1173"/>
    <n v="1112"/>
    <n v="1029"/>
    <n v="1000"/>
    <n v="947"/>
    <n v="1168"/>
    <n v="666"/>
    <n v="611"/>
    <n v="742"/>
    <n v="53"/>
    <n v="47"/>
    <n v="62"/>
    <n v="281"/>
    <n v="289"/>
    <n v="364"/>
    <n v="244"/>
    <n v="183"/>
    <n v="219"/>
    <m/>
    <m/>
    <m/>
    <m/>
    <m/>
    <m/>
    <n v="230"/>
    <n v="187"/>
    <n v="211"/>
    <n v="638"/>
    <n v="659"/>
    <n v="570"/>
  </r>
  <r>
    <x v="0"/>
    <s v="George C. Wallace State Community College - Dothan"/>
    <n v="101286"/>
    <x v="6"/>
    <m/>
    <m/>
    <m/>
    <m/>
    <m/>
    <m/>
    <m/>
    <m/>
    <m/>
    <m/>
    <m/>
    <m/>
    <m/>
    <m/>
    <m/>
    <m/>
    <m/>
    <m/>
    <m/>
    <m/>
    <m/>
    <m/>
    <m/>
    <m/>
    <m/>
    <m/>
    <m/>
    <m/>
    <m/>
    <m/>
    <s v=" "/>
    <s v=" "/>
    <s v=" "/>
    <s v=" "/>
    <s v=" "/>
    <s v=" "/>
    <s v=" "/>
    <s v=" "/>
    <s v=" "/>
    <s v=" "/>
    <s v=" "/>
    <s v=" "/>
    <m/>
    <m/>
    <m/>
    <m/>
    <m/>
    <m/>
    <s v=" "/>
    <s v=" "/>
    <s v=" "/>
    <m/>
    <m/>
    <m/>
    <m/>
    <m/>
    <m/>
    <m/>
    <m/>
    <m/>
    <m/>
    <m/>
    <m/>
    <s v=""/>
    <s v=""/>
    <s v=""/>
    <m/>
    <m/>
    <m/>
    <m/>
    <n v="1168"/>
    <n v="1238"/>
    <n v="787"/>
    <n v="916"/>
    <n v="809"/>
    <n v="729"/>
    <n v="747"/>
    <n v="688"/>
    <n v="666"/>
    <n v="706"/>
    <m/>
    <m/>
    <m/>
    <m/>
    <m/>
    <m/>
    <m/>
    <m/>
    <n v="787"/>
    <n v="916"/>
    <n v="809"/>
    <n v="729"/>
    <n v="747"/>
    <n v="688"/>
    <n v="666"/>
    <n v="706"/>
    <n v="389"/>
    <n v="409"/>
    <n v="425"/>
    <n v="50"/>
    <n v="37"/>
    <n v="54"/>
    <n v="249"/>
    <n v="220"/>
    <n v="227"/>
    <n v="119"/>
    <n v="130"/>
    <n v="109"/>
    <m/>
    <m/>
    <m/>
    <m/>
    <m/>
    <m/>
    <n v="175"/>
    <n v="163"/>
    <n v="154"/>
    <n v="435"/>
    <n v="454"/>
    <n v="425"/>
  </r>
  <r>
    <x v="0"/>
    <s v="James H. Faulkner State Community College"/>
    <n v="101161"/>
    <x v="6"/>
    <m/>
    <m/>
    <m/>
    <m/>
    <m/>
    <m/>
    <m/>
    <m/>
    <m/>
    <m/>
    <m/>
    <m/>
    <m/>
    <m/>
    <m/>
    <m/>
    <m/>
    <m/>
    <m/>
    <m/>
    <m/>
    <m/>
    <m/>
    <m/>
    <m/>
    <m/>
    <m/>
    <m/>
    <m/>
    <m/>
    <s v=" "/>
    <s v=" "/>
    <s v=" "/>
    <s v=" "/>
    <s v=" "/>
    <s v=" "/>
    <s v=" "/>
    <s v=" "/>
    <s v=" "/>
    <s v=" "/>
    <s v=" "/>
    <s v=" "/>
    <m/>
    <m/>
    <m/>
    <m/>
    <m/>
    <m/>
    <s v=" "/>
    <s v=" "/>
    <s v=" "/>
    <m/>
    <m/>
    <m/>
    <m/>
    <m/>
    <m/>
    <m/>
    <m/>
    <m/>
    <m/>
    <m/>
    <m/>
    <s v=""/>
    <s v=""/>
    <s v=""/>
    <m/>
    <m/>
    <m/>
    <m/>
    <n v="1419"/>
    <n v="1587"/>
    <n v="688"/>
    <n v="811"/>
    <n v="828"/>
    <n v="696"/>
    <n v="781"/>
    <n v="765"/>
    <n v="810"/>
    <n v="879"/>
    <m/>
    <m/>
    <m/>
    <m/>
    <m/>
    <m/>
    <m/>
    <m/>
    <n v="688"/>
    <n v="811"/>
    <n v="828"/>
    <n v="696"/>
    <n v="781"/>
    <n v="765"/>
    <n v="810"/>
    <n v="879"/>
    <n v="537"/>
    <n v="564"/>
    <n v="531"/>
    <n v="70"/>
    <n v="74"/>
    <n v="98"/>
    <n v="158"/>
    <n v="172"/>
    <n v="250"/>
    <n v="108"/>
    <n v="102"/>
    <n v="111"/>
    <m/>
    <m/>
    <m/>
    <m/>
    <m/>
    <m/>
    <n v="276"/>
    <n v="304"/>
    <n v="274"/>
    <n v="312"/>
    <n v="375"/>
    <n v="380"/>
  </r>
  <r>
    <x v="0"/>
    <s v="Lawson State Community College "/>
    <n v="101569"/>
    <x v="6"/>
    <m/>
    <m/>
    <m/>
    <m/>
    <m/>
    <m/>
    <m/>
    <m/>
    <m/>
    <m/>
    <m/>
    <m/>
    <m/>
    <m/>
    <m/>
    <m/>
    <m/>
    <m/>
    <m/>
    <m/>
    <m/>
    <m/>
    <m/>
    <m/>
    <m/>
    <m/>
    <m/>
    <m/>
    <m/>
    <m/>
    <s v=" "/>
    <s v=" "/>
    <s v=" "/>
    <s v=" "/>
    <s v=" "/>
    <s v=" "/>
    <s v=" "/>
    <s v=" "/>
    <s v=" "/>
    <s v=" "/>
    <s v=" "/>
    <s v=" "/>
    <m/>
    <m/>
    <m/>
    <m/>
    <m/>
    <m/>
    <s v=" "/>
    <s v=" "/>
    <s v=" "/>
    <m/>
    <m/>
    <m/>
    <m/>
    <m/>
    <m/>
    <m/>
    <m/>
    <m/>
    <m/>
    <m/>
    <m/>
    <s v=""/>
    <s v=""/>
    <s v=""/>
    <m/>
    <m/>
    <m/>
    <m/>
    <n v="1167"/>
    <n v="1258"/>
    <n v="560"/>
    <n v="525"/>
    <n v="601"/>
    <n v="709"/>
    <n v="665"/>
    <n v="622"/>
    <n v="572"/>
    <n v="637"/>
    <n v="0"/>
    <n v="0"/>
    <n v="0"/>
    <n v="0"/>
    <n v="0"/>
    <m/>
    <m/>
    <m/>
    <n v="560"/>
    <n v="525"/>
    <n v="601"/>
    <n v="709"/>
    <n v="665"/>
    <n v="622"/>
    <n v="572"/>
    <n v="637"/>
    <n v="355"/>
    <n v="314"/>
    <n v="339"/>
    <n v="21"/>
    <n v="22"/>
    <n v="43"/>
    <n v="246"/>
    <n v="236"/>
    <n v="255"/>
    <n v="184"/>
    <n v="163"/>
    <n v="102"/>
    <m/>
    <m/>
    <m/>
    <m/>
    <m/>
    <m/>
    <n v="125"/>
    <n v="143"/>
    <n v="166"/>
    <n v="400"/>
    <n v="359"/>
    <n v="354"/>
  </r>
  <r>
    <x v="0"/>
    <s v="Northwest-Shoals Community College"/>
    <n v="101736"/>
    <x v="6"/>
    <m/>
    <m/>
    <m/>
    <m/>
    <m/>
    <m/>
    <m/>
    <m/>
    <m/>
    <m/>
    <m/>
    <m/>
    <m/>
    <m/>
    <m/>
    <m/>
    <m/>
    <m/>
    <m/>
    <m/>
    <m/>
    <m/>
    <m/>
    <m/>
    <m/>
    <m/>
    <m/>
    <m/>
    <m/>
    <m/>
    <s v=" "/>
    <s v=" "/>
    <s v=" "/>
    <s v=" "/>
    <s v=" "/>
    <s v=" "/>
    <s v=" "/>
    <s v=" "/>
    <s v=" "/>
    <s v=" "/>
    <s v=" "/>
    <s v=" "/>
    <m/>
    <m/>
    <m/>
    <m/>
    <m/>
    <m/>
    <s v=" "/>
    <s v=" "/>
    <s v=" "/>
    <m/>
    <m/>
    <m/>
    <m/>
    <m/>
    <m/>
    <m/>
    <m/>
    <m/>
    <m/>
    <m/>
    <m/>
    <s v=""/>
    <s v=""/>
    <s v=""/>
    <m/>
    <m/>
    <m/>
    <m/>
    <n v="1214"/>
    <n v="1424"/>
    <n v="1694"/>
    <n v="940"/>
    <n v="1040"/>
    <n v="725"/>
    <n v="713"/>
    <n v="447"/>
    <n v="652"/>
    <n v="611"/>
    <m/>
    <m/>
    <m/>
    <m/>
    <m/>
    <m/>
    <m/>
    <m/>
    <n v="1694"/>
    <n v="940"/>
    <n v="1040"/>
    <n v="725"/>
    <n v="713"/>
    <n v="447"/>
    <n v="652"/>
    <n v="611"/>
    <n v="247"/>
    <n v="434"/>
    <n v="398"/>
    <n v="25"/>
    <n v="51"/>
    <n v="31"/>
    <n v="175"/>
    <n v="167"/>
    <n v="182"/>
    <n v="90"/>
    <n v="77"/>
    <n v="70"/>
    <m/>
    <m/>
    <m/>
    <m/>
    <m/>
    <m/>
    <n v="141"/>
    <n v="132"/>
    <n v="116"/>
    <n v="494"/>
    <n v="504"/>
    <n v="261"/>
  </r>
  <r>
    <x v="0"/>
    <s v="Shelton State Community College"/>
    <n v="102067"/>
    <x v="6"/>
    <m/>
    <m/>
    <m/>
    <m/>
    <m/>
    <m/>
    <m/>
    <m/>
    <m/>
    <m/>
    <m/>
    <m/>
    <m/>
    <m/>
    <m/>
    <m/>
    <m/>
    <m/>
    <m/>
    <m/>
    <m/>
    <m/>
    <m/>
    <m/>
    <m/>
    <m/>
    <m/>
    <m/>
    <m/>
    <m/>
    <s v=" "/>
    <s v=" "/>
    <s v=" "/>
    <s v=" "/>
    <s v=" "/>
    <s v=" "/>
    <s v=" "/>
    <s v=" "/>
    <s v=" "/>
    <s v=" "/>
    <s v=" "/>
    <s v=" "/>
    <m/>
    <m/>
    <m/>
    <m/>
    <m/>
    <m/>
    <s v=" "/>
    <s v=" "/>
    <s v=" "/>
    <m/>
    <m/>
    <m/>
    <m/>
    <m/>
    <m/>
    <m/>
    <m/>
    <m/>
    <m/>
    <m/>
    <m/>
    <s v=""/>
    <s v=""/>
    <s v=""/>
    <m/>
    <m/>
    <m/>
    <m/>
    <n v="2210"/>
    <n v="1768"/>
    <n v="964"/>
    <n v="1061"/>
    <n v="1115"/>
    <n v="1367"/>
    <n v="1479"/>
    <n v="996"/>
    <n v="1521"/>
    <n v="1150"/>
    <m/>
    <m/>
    <m/>
    <m/>
    <m/>
    <m/>
    <m/>
    <m/>
    <n v="964"/>
    <n v="1061"/>
    <n v="1115"/>
    <n v="1367"/>
    <n v="1479"/>
    <n v="996"/>
    <n v="1521"/>
    <n v="1150"/>
    <n v="610"/>
    <n v="1009"/>
    <n v="723"/>
    <n v="81"/>
    <n v="209"/>
    <n v="117"/>
    <n v="305"/>
    <n v="303"/>
    <n v="310"/>
    <n v="136"/>
    <n v="179"/>
    <n v="130"/>
    <m/>
    <m/>
    <m/>
    <m/>
    <m/>
    <m/>
    <n v="422"/>
    <n v="439"/>
    <n v="417"/>
    <n v="809"/>
    <n v="861"/>
    <n v="449"/>
  </r>
  <r>
    <x v="0"/>
    <s v="Southern Union State Community College"/>
    <n v="251260"/>
    <x v="6"/>
    <m/>
    <m/>
    <m/>
    <m/>
    <m/>
    <m/>
    <m/>
    <m/>
    <m/>
    <m/>
    <m/>
    <m/>
    <m/>
    <m/>
    <m/>
    <m/>
    <m/>
    <m/>
    <m/>
    <m/>
    <m/>
    <m/>
    <m/>
    <m/>
    <m/>
    <m/>
    <m/>
    <m/>
    <m/>
    <m/>
    <s v=" "/>
    <s v=" "/>
    <s v=" "/>
    <s v=" "/>
    <s v=" "/>
    <s v=" "/>
    <s v=" "/>
    <s v=" "/>
    <s v=" "/>
    <s v=" "/>
    <s v=" "/>
    <s v=" "/>
    <m/>
    <m/>
    <m/>
    <m/>
    <m/>
    <m/>
    <s v=" "/>
    <s v=" "/>
    <s v=" "/>
    <m/>
    <m/>
    <m/>
    <m/>
    <m/>
    <m/>
    <m/>
    <m/>
    <m/>
    <m/>
    <m/>
    <m/>
    <s v=""/>
    <s v=""/>
    <s v=""/>
    <m/>
    <m/>
    <m/>
    <m/>
    <n v="1894"/>
    <n v="2011"/>
    <n v="807"/>
    <n v="897"/>
    <n v="975"/>
    <n v="975"/>
    <n v="930"/>
    <n v="970"/>
    <n v="1030"/>
    <n v="1134"/>
    <m/>
    <m/>
    <m/>
    <m/>
    <m/>
    <m/>
    <m/>
    <m/>
    <n v="807"/>
    <n v="897"/>
    <n v="975"/>
    <n v="975"/>
    <n v="930"/>
    <n v="970"/>
    <n v="1030"/>
    <n v="1134"/>
    <n v="590"/>
    <n v="682"/>
    <n v="709"/>
    <n v="104"/>
    <n v="93"/>
    <n v="117"/>
    <n v="276"/>
    <n v="255"/>
    <n v="308"/>
    <n v="158"/>
    <n v="125"/>
    <n v="138"/>
    <m/>
    <m/>
    <m/>
    <m/>
    <m/>
    <m/>
    <n v="298"/>
    <n v="263"/>
    <n v="321"/>
    <n v="519"/>
    <n v="542"/>
    <n v="511"/>
  </r>
  <r>
    <x v="0"/>
    <s v="Wallace Community College - Hanceville"/>
    <n v="101295"/>
    <x v="6"/>
    <m/>
    <m/>
    <m/>
    <m/>
    <m/>
    <m/>
    <m/>
    <m/>
    <m/>
    <m/>
    <m/>
    <m/>
    <m/>
    <m/>
    <m/>
    <m/>
    <m/>
    <m/>
    <m/>
    <m/>
    <m/>
    <m/>
    <m/>
    <m/>
    <m/>
    <m/>
    <m/>
    <m/>
    <m/>
    <m/>
    <s v=" "/>
    <s v=" "/>
    <s v=" "/>
    <s v=" "/>
    <s v=" "/>
    <s v=" "/>
    <s v=" "/>
    <s v=" "/>
    <s v=" "/>
    <s v=" "/>
    <s v=" "/>
    <s v=" "/>
    <m/>
    <m/>
    <m/>
    <m/>
    <m/>
    <m/>
    <s v=" "/>
    <s v=" "/>
    <s v=" "/>
    <m/>
    <m/>
    <m/>
    <m/>
    <m/>
    <m/>
    <m/>
    <m/>
    <m/>
    <m/>
    <m/>
    <m/>
    <s v=""/>
    <s v=""/>
    <s v=""/>
    <m/>
    <m/>
    <m/>
    <m/>
    <n v="1774"/>
    <n v="1755"/>
    <n v="860"/>
    <n v="865"/>
    <n v="934"/>
    <n v="766"/>
    <n v="675"/>
    <n v="790"/>
    <n v="762"/>
    <n v="886"/>
    <m/>
    <m/>
    <m/>
    <m/>
    <m/>
    <m/>
    <m/>
    <m/>
    <n v="860"/>
    <n v="865"/>
    <n v="934"/>
    <n v="766"/>
    <n v="675"/>
    <n v="790"/>
    <n v="762"/>
    <n v="886"/>
    <n v="550"/>
    <n v="539"/>
    <n v="588"/>
    <n v="61"/>
    <n v="46"/>
    <n v="69"/>
    <n v="179"/>
    <n v="177"/>
    <n v="229"/>
    <n v="325"/>
    <n v="244"/>
    <n v="201"/>
    <m/>
    <m/>
    <m/>
    <m/>
    <m/>
    <m/>
    <n v="228"/>
    <n v="190"/>
    <n v="196"/>
    <n v="213"/>
    <n v="241"/>
    <n v="393"/>
  </r>
  <r>
    <x v="0"/>
    <s v="Alabama Southern Community College"/>
    <n v="101949"/>
    <x v="7"/>
    <m/>
    <m/>
    <m/>
    <m/>
    <m/>
    <m/>
    <m/>
    <m/>
    <m/>
    <m/>
    <m/>
    <m/>
    <m/>
    <m/>
    <m/>
    <m/>
    <m/>
    <m/>
    <m/>
    <m/>
    <m/>
    <m/>
    <m/>
    <m/>
    <m/>
    <m/>
    <m/>
    <m/>
    <m/>
    <m/>
    <s v=" "/>
    <s v=" "/>
    <s v=" "/>
    <s v=" "/>
    <s v=" "/>
    <s v=" "/>
    <s v=" "/>
    <s v=" "/>
    <s v=" "/>
    <s v=" "/>
    <s v=" "/>
    <s v=" "/>
    <m/>
    <m/>
    <m/>
    <m/>
    <m/>
    <m/>
    <s v=" "/>
    <s v=" "/>
    <s v=" "/>
    <m/>
    <m/>
    <m/>
    <m/>
    <m/>
    <m/>
    <m/>
    <m/>
    <m/>
    <m/>
    <m/>
    <m/>
    <s v=""/>
    <s v=""/>
    <s v=""/>
    <m/>
    <m/>
    <m/>
    <m/>
    <n v="545"/>
    <n v="550"/>
    <n v="341"/>
    <n v="335"/>
    <n v="351"/>
    <n v="355"/>
    <n v="384"/>
    <n v="230"/>
    <n v="336"/>
    <n v="339"/>
    <m/>
    <m/>
    <m/>
    <m/>
    <m/>
    <m/>
    <m/>
    <m/>
    <n v="341"/>
    <n v="335"/>
    <n v="351"/>
    <n v="355"/>
    <n v="384"/>
    <n v="230"/>
    <n v="336"/>
    <n v="339"/>
    <n v="121"/>
    <n v="194"/>
    <n v="201"/>
    <n v="36"/>
    <n v="31"/>
    <n v="36"/>
    <n v="73"/>
    <n v="111"/>
    <n v="102"/>
    <n v="82"/>
    <n v="89"/>
    <n v="169"/>
    <m/>
    <m/>
    <m/>
    <m/>
    <m/>
    <m/>
    <n v="93"/>
    <n v="95"/>
    <n v="1"/>
    <n v="180"/>
    <n v="200"/>
    <n v="60"/>
  </r>
  <r>
    <x v="0"/>
    <s v="Central Alabama Community College"/>
    <n v="100760"/>
    <x v="7"/>
    <m/>
    <m/>
    <m/>
    <m/>
    <m/>
    <m/>
    <m/>
    <m/>
    <m/>
    <m/>
    <m/>
    <m/>
    <m/>
    <m/>
    <m/>
    <m/>
    <m/>
    <m/>
    <m/>
    <m/>
    <m/>
    <m/>
    <m/>
    <m/>
    <m/>
    <m/>
    <m/>
    <m/>
    <m/>
    <m/>
    <s v=" "/>
    <s v=" "/>
    <s v=" "/>
    <s v=" "/>
    <s v=" "/>
    <s v=" "/>
    <s v=" "/>
    <s v=" "/>
    <s v=" "/>
    <s v=" "/>
    <s v=" "/>
    <s v=" "/>
    <m/>
    <m/>
    <m/>
    <m/>
    <m/>
    <m/>
    <s v=" "/>
    <s v=" "/>
    <s v=" "/>
    <m/>
    <m/>
    <m/>
    <m/>
    <m/>
    <m/>
    <m/>
    <m/>
    <m/>
    <m/>
    <m/>
    <m/>
    <s v=""/>
    <s v=""/>
    <s v=""/>
    <m/>
    <m/>
    <m/>
    <m/>
    <n v="867"/>
    <n v="720"/>
    <n v="356"/>
    <n v="415"/>
    <n v="408"/>
    <n v="444"/>
    <n v="379"/>
    <n v="476"/>
    <n v="443"/>
    <n v="451"/>
    <m/>
    <m/>
    <m/>
    <m/>
    <m/>
    <m/>
    <m/>
    <m/>
    <n v="356"/>
    <n v="415"/>
    <n v="408"/>
    <n v="444"/>
    <n v="379"/>
    <n v="476"/>
    <n v="443"/>
    <n v="451"/>
    <n v="333"/>
    <n v="306"/>
    <n v="294"/>
    <n v="40"/>
    <n v="31"/>
    <n v="48"/>
    <n v="103"/>
    <n v="106"/>
    <n v="109"/>
    <n v="106"/>
    <n v="33"/>
    <n v="95"/>
    <m/>
    <m/>
    <m/>
    <m/>
    <m/>
    <m/>
    <n v="142"/>
    <n v="46"/>
    <n v="14"/>
    <n v="196"/>
    <n v="300"/>
    <n v="367"/>
  </r>
  <r>
    <x v="0"/>
    <s v="Chattahoochee Valley State Community College "/>
    <n v="101028"/>
    <x v="7"/>
    <m/>
    <m/>
    <m/>
    <m/>
    <m/>
    <m/>
    <m/>
    <m/>
    <m/>
    <m/>
    <m/>
    <m/>
    <m/>
    <m/>
    <m/>
    <m/>
    <m/>
    <m/>
    <m/>
    <m/>
    <m/>
    <m/>
    <m/>
    <m/>
    <m/>
    <m/>
    <m/>
    <m/>
    <m/>
    <m/>
    <s v=" "/>
    <s v=" "/>
    <s v=" "/>
    <s v=" "/>
    <s v=" "/>
    <s v=" "/>
    <s v=" "/>
    <s v=" "/>
    <s v=" "/>
    <s v=" "/>
    <s v=" "/>
    <s v=" "/>
    <m/>
    <m/>
    <m/>
    <m/>
    <m/>
    <m/>
    <s v=" "/>
    <s v=" "/>
    <s v=" "/>
    <m/>
    <m/>
    <m/>
    <m/>
    <m/>
    <m/>
    <m/>
    <m/>
    <m/>
    <m/>
    <m/>
    <m/>
    <s v=""/>
    <s v=""/>
    <s v=""/>
    <m/>
    <m/>
    <m/>
    <m/>
    <n v="973"/>
    <n v="816"/>
    <n v="252"/>
    <n v="262"/>
    <n v="239"/>
    <n v="251"/>
    <n v="306"/>
    <n v="269"/>
    <n v="249"/>
    <n v="255"/>
    <m/>
    <m/>
    <m/>
    <m/>
    <m/>
    <m/>
    <m/>
    <m/>
    <n v="252"/>
    <n v="262"/>
    <n v="239"/>
    <n v="251"/>
    <n v="306"/>
    <n v="269"/>
    <n v="249"/>
    <n v="255"/>
    <n v="161"/>
    <n v="163"/>
    <n v="143"/>
    <n v="8"/>
    <n v="3"/>
    <n v="13"/>
    <n v="100"/>
    <n v="83"/>
    <n v="99"/>
    <n v="30"/>
    <n v="30"/>
    <n v="16"/>
    <m/>
    <m/>
    <m/>
    <m/>
    <m/>
    <m/>
    <n v="11"/>
    <n v="47"/>
    <n v="39"/>
    <n v="210"/>
    <n v="229"/>
    <n v="214"/>
  </r>
  <r>
    <x v="0"/>
    <s v="Enterprise-Ozark Community College "/>
    <n v="101143"/>
    <x v="7"/>
    <m/>
    <m/>
    <m/>
    <m/>
    <m/>
    <m/>
    <m/>
    <m/>
    <m/>
    <m/>
    <m/>
    <m/>
    <m/>
    <m/>
    <m/>
    <m/>
    <m/>
    <m/>
    <m/>
    <m/>
    <m/>
    <m/>
    <m/>
    <m/>
    <m/>
    <m/>
    <m/>
    <m/>
    <m/>
    <m/>
    <s v=" "/>
    <s v=" "/>
    <s v=" "/>
    <s v=" "/>
    <s v=" "/>
    <s v=" "/>
    <s v=" "/>
    <s v=" "/>
    <s v=" "/>
    <s v=" "/>
    <s v=" "/>
    <s v=" "/>
    <m/>
    <m/>
    <m/>
    <m/>
    <m/>
    <m/>
    <s v=" "/>
    <s v=" "/>
    <s v=" "/>
    <m/>
    <m/>
    <m/>
    <m/>
    <m/>
    <m/>
    <m/>
    <m/>
    <m/>
    <m/>
    <m/>
    <m/>
    <s v=""/>
    <s v=""/>
    <s v=""/>
    <m/>
    <m/>
    <m/>
    <m/>
    <n v="935"/>
    <n v="932"/>
    <n v="317"/>
    <n v="307"/>
    <n v="327"/>
    <n v="376"/>
    <n v="339"/>
    <n v="353"/>
    <n v="391"/>
    <n v="427"/>
    <m/>
    <m/>
    <m/>
    <m/>
    <m/>
    <m/>
    <m/>
    <m/>
    <n v="317"/>
    <n v="307"/>
    <n v="327"/>
    <n v="376"/>
    <n v="339"/>
    <n v="353"/>
    <n v="391"/>
    <n v="427"/>
    <n v="226"/>
    <n v="260"/>
    <n v="279"/>
    <n v="29"/>
    <n v="33"/>
    <n v="46"/>
    <n v="98"/>
    <n v="98"/>
    <n v="102"/>
    <n v="75"/>
    <n v="59"/>
    <n v="73"/>
    <m/>
    <m/>
    <m/>
    <m/>
    <m/>
    <m/>
    <n v="165"/>
    <n v="138"/>
    <n v="147"/>
    <n v="136"/>
    <n v="142"/>
    <n v="133"/>
  </r>
  <r>
    <x v="0"/>
    <s v="George Corley Wallace State Community College - Selma"/>
    <n v="101301"/>
    <x v="7"/>
    <m/>
    <m/>
    <m/>
    <m/>
    <m/>
    <m/>
    <m/>
    <m/>
    <m/>
    <m/>
    <m/>
    <m/>
    <m/>
    <m/>
    <m/>
    <m/>
    <m/>
    <m/>
    <m/>
    <m/>
    <m/>
    <m/>
    <m/>
    <m/>
    <m/>
    <m/>
    <m/>
    <m/>
    <m/>
    <m/>
    <s v=" "/>
    <s v=" "/>
    <s v=" "/>
    <s v=" "/>
    <s v=" "/>
    <s v=" "/>
    <s v=" "/>
    <s v=" "/>
    <s v=" "/>
    <s v=" "/>
    <s v=" "/>
    <s v=" "/>
    <m/>
    <m/>
    <m/>
    <m/>
    <m/>
    <m/>
    <s v=" "/>
    <s v=" "/>
    <s v=" "/>
    <m/>
    <m/>
    <m/>
    <m/>
    <m/>
    <m/>
    <m/>
    <m/>
    <m/>
    <m/>
    <m/>
    <m/>
    <s v=""/>
    <s v=""/>
    <s v=""/>
    <m/>
    <m/>
    <m/>
    <m/>
    <n v="673"/>
    <n v="658"/>
    <n v="305"/>
    <n v="408"/>
    <n v="332"/>
    <n v="300"/>
    <n v="266"/>
    <n v="390"/>
    <n v="336"/>
    <n v="362"/>
    <m/>
    <m/>
    <m/>
    <m/>
    <m/>
    <m/>
    <m/>
    <m/>
    <n v="305"/>
    <n v="408"/>
    <n v="332"/>
    <n v="300"/>
    <n v="266"/>
    <n v="390"/>
    <n v="336"/>
    <n v="362"/>
    <n v="182"/>
    <n v="180"/>
    <n v="187"/>
    <n v="29"/>
    <n v="27"/>
    <n v="18"/>
    <n v="179"/>
    <n v="129"/>
    <n v="157"/>
    <n v="56"/>
    <n v="92"/>
    <n v="103"/>
    <m/>
    <m/>
    <m/>
    <m/>
    <m/>
    <m/>
    <n v="62"/>
    <n v="40"/>
    <n v="61"/>
    <n v="182"/>
    <n v="134"/>
    <n v="226"/>
  </r>
  <r>
    <x v="0"/>
    <s v="Jefferson Davis Community College"/>
    <n v="101499"/>
    <x v="7"/>
    <m/>
    <m/>
    <m/>
    <m/>
    <m/>
    <m/>
    <m/>
    <m/>
    <m/>
    <m/>
    <m/>
    <m/>
    <m/>
    <m/>
    <m/>
    <m/>
    <m/>
    <m/>
    <m/>
    <m/>
    <m/>
    <m/>
    <m/>
    <m/>
    <m/>
    <m/>
    <m/>
    <m/>
    <m/>
    <m/>
    <s v=" "/>
    <s v=" "/>
    <s v=" "/>
    <s v=" "/>
    <s v=" "/>
    <s v=" "/>
    <s v=" "/>
    <s v=" "/>
    <s v=" "/>
    <s v=" "/>
    <s v=" "/>
    <s v=" "/>
    <m/>
    <m/>
    <m/>
    <m/>
    <m/>
    <m/>
    <s v=" "/>
    <s v=" "/>
    <s v=" "/>
    <m/>
    <m/>
    <m/>
    <m/>
    <m/>
    <m/>
    <m/>
    <m/>
    <m/>
    <m/>
    <m/>
    <m/>
    <s v=""/>
    <s v=""/>
    <s v=""/>
    <m/>
    <m/>
    <m/>
    <m/>
    <n v="454"/>
    <n v="530"/>
    <n v="300"/>
    <n v="334"/>
    <n v="338"/>
    <n v="350"/>
    <n v="322"/>
    <n v="283"/>
    <n v="269"/>
    <n v="306"/>
    <m/>
    <m/>
    <m/>
    <m/>
    <m/>
    <m/>
    <m/>
    <m/>
    <n v="300"/>
    <n v="334"/>
    <n v="338"/>
    <n v="350"/>
    <n v="322"/>
    <n v="283"/>
    <n v="269"/>
    <n v="306"/>
    <n v="101"/>
    <n v="154"/>
    <n v="130"/>
    <n v="23"/>
    <n v="15"/>
    <n v="22"/>
    <n v="159"/>
    <n v="100"/>
    <n v="154"/>
    <n v="81"/>
    <n v="64"/>
    <n v="77"/>
    <m/>
    <m/>
    <m/>
    <m/>
    <m/>
    <m/>
    <n v="110"/>
    <n v="111"/>
    <n v="37"/>
    <n v="159"/>
    <n v="147"/>
    <n v="169"/>
  </r>
  <r>
    <x v="0"/>
    <s v="Lurleen B. Wallace Community College "/>
    <n v="101602"/>
    <x v="7"/>
    <m/>
    <m/>
    <m/>
    <m/>
    <m/>
    <m/>
    <m/>
    <m/>
    <m/>
    <m/>
    <m/>
    <m/>
    <m/>
    <m/>
    <m/>
    <m/>
    <m/>
    <m/>
    <m/>
    <m/>
    <m/>
    <m/>
    <m/>
    <m/>
    <m/>
    <m/>
    <m/>
    <m/>
    <m/>
    <m/>
    <s v=" "/>
    <s v=" "/>
    <s v=" "/>
    <s v=" "/>
    <s v=" "/>
    <s v=" "/>
    <s v=" "/>
    <s v=" "/>
    <s v=" "/>
    <s v=" "/>
    <s v=" "/>
    <s v=" "/>
    <m/>
    <m/>
    <m/>
    <m/>
    <m/>
    <m/>
    <s v=" "/>
    <s v=" "/>
    <s v=" "/>
    <m/>
    <m/>
    <m/>
    <m/>
    <m/>
    <m/>
    <m/>
    <m/>
    <m/>
    <m/>
    <m/>
    <m/>
    <s v=""/>
    <s v=""/>
    <s v=""/>
    <m/>
    <m/>
    <m/>
    <m/>
    <n v="530"/>
    <n v="652"/>
    <n v="367"/>
    <n v="379"/>
    <n v="345"/>
    <n v="402"/>
    <n v="441"/>
    <n v="292"/>
    <n v="303"/>
    <n v="396"/>
    <m/>
    <m/>
    <m/>
    <m/>
    <m/>
    <m/>
    <m/>
    <m/>
    <n v="367"/>
    <n v="379"/>
    <n v="345"/>
    <n v="402"/>
    <n v="441"/>
    <n v="292"/>
    <n v="303"/>
    <n v="396"/>
    <n v="193"/>
    <n v="187"/>
    <n v="236"/>
    <n v="16"/>
    <n v="28"/>
    <n v="30"/>
    <n v="83"/>
    <n v="88"/>
    <n v="130"/>
    <n v="210"/>
    <n v="185"/>
    <n v="93"/>
    <m/>
    <m/>
    <m/>
    <m/>
    <m/>
    <m/>
    <n v="128"/>
    <n v="67"/>
    <n v="112"/>
    <n v="64"/>
    <n v="189"/>
    <n v="87"/>
  </r>
  <r>
    <x v="0"/>
    <s v="Northeast Alabama State Community College "/>
    <n v="101897"/>
    <x v="7"/>
    <m/>
    <m/>
    <m/>
    <m/>
    <m/>
    <m/>
    <m/>
    <m/>
    <m/>
    <m/>
    <m/>
    <m/>
    <m/>
    <m/>
    <m/>
    <m/>
    <m/>
    <m/>
    <m/>
    <m/>
    <m/>
    <m/>
    <m/>
    <m/>
    <m/>
    <m/>
    <m/>
    <m/>
    <m/>
    <m/>
    <s v=" "/>
    <s v=" "/>
    <s v=" "/>
    <s v=" "/>
    <s v=" "/>
    <s v=" "/>
    <s v=" "/>
    <s v=" "/>
    <s v=" "/>
    <s v=" "/>
    <s v=" "/>
    <s v=" "/>
    <m/>
    <m/>
    <m/>
    <m/>
    <m/>
    <m/>
    <s v=" "/>
    <s v=" "/>
    <s v=" "/>
    <m/>
    <m/>
    <m/>
    <m/>
    <m/>
    <m/>
    <m/>
    <m/>
    <m/>
    <m/>
    <m/>
    <m/>
    <s v=""/>
    <s v=""/>
    <s v=""/>
    <m/>
    <m/>
    <m/>
    <m/>
    <n v="834"/>
    <n v="904"/>
    <n v="579"/>
    <n v="439"/>
    <n v="399"/>
    <n v="455"/>
    <n v="220"/>
    <n v="333"/>
    <n v="186"/>
    <n v="491"/>
    <m/>
    <m/>
    <m/>
    <m/>
    <m/>
    <m/>
    <m/>
    <m/>
    <n v="579"/>
    <n v="439"/>
    <n v="399"/>
    <n v="455"/>
    <n v="220"/>
    <n v="333"/>
    <n v="186"/>
    <n v="491"/>
    <n v="217"/>
    <n v="131"/>
    <n v="370"/>
    <n v="21"/>
    <n v="9"/>
    <n v="36"/>
    <n v="95"/>
    <n v="46"/>
    <n v="85"/>
    <n v="97"/>
    <n v="74"/>
    <n v="108"/>
    <m/>
    <m/>
    <m/>
    <m/>
    <m/>
    <m/>
    <n v="75"/>
    <n v="93"/>
    <n v="38"/>
    <n v="283"/>
    <n v="53"/>
    <n v="187"/>
  </r>
  <r>
    <x v="0"/>
    <s v="Snead State Community College "/>
    <n v="102076"/>
    <x v="7"/>
    <m/>
    <m/>
    <m/>
    <m/>
    <m/>
    <m/>
    <m/>
    <m/>
    <m/>
    <m/>
    <m/>
    <m/>
    <m/>
    <m/>
    <m/>
    <m/>
    <m/>
    <m/>
    <m/>
    <m/>
    <m/>
    <m/>
    <m/>
    <m/>
    <m/>
    <m/>
    <m/>
    <m/>
    <m/>
    <m/>
    <s v=" "/>
    <s v=" "/>
    <s v=" "/>
    <s v=" "/>
    <s v=" "/>
    <s v=" "/>
    <s v=" "/>
    <s v=" "/>
    <s v=" "/>
    <s v=" "/>
    <s v=" "/>
    <s v=" "/>
    <m/>
    <m/>
    <m/>
    <m/>
    <m/>
    <m/>
    <s v=" "/>
    <s v=" "/>
    <s v=" "/>
    <m/>
    <m/>
    <m/>
    <m/>
    <m/>
    <m/>
    <m/>
    <m/>
    <m/>
    <m/>
    <m/>
    <m/>
    <s v=""/>
    <s v=""/>
    <s v=""/>
    <m/>
    <m/>
    <m/>
    <m/>
    <n v="809"/>
    <n v="822"/>
    <n v="320"/>
    <n v="371"/>
    <n v="418"/>
    <n v="434"/>
    <n v="450"/>
    <n v="394"/>
    <n v="465"/>
    <n v="478"/>
    <m/>
    <m/>
    <m/>
    <m/>
    <m/>
    <m/>
    <m/>
    <m/>
    <n v="320"/>
    <n v="371"/>
    <n v="418"/>
    <n v="434"/>
    <n v="450"/>
    <n v="394"/>
    <n v="465"/>
    <n v="478"/>
    <n v="285"/>
    <n v="342"/>
    <n v="332"/>
    <n v="37"/>
    <n v="69"/>
    <n v="75"/>
    <n v="72"/>
    <n v="54"/>
    <n v="71"/>
    <n v="98"/>
    <n v="93"/>
    <n v="109"/>
    <m/>
    <m/>
    <m/>
    <m/>
    <m/>
    <m/>
    <n v="150"/>
    <n v="146"/>
    <n v="174"/>
    <n v="186"/>
    <n v="211"/>
    <n v="111"/>
  </r>
  <r>
    <x v="0"/>
    <s v="Trenholm State Technical College "/>
    <n v="102313"/>
    <x v="8"/>
    <m/>
    <m/>
    <m/>
    <m/>
    <m/>
    <m/>
    <m/>
    <m/>
    <m/>
    <m/>
    <m/>
    <m/>
    <m/>
    <m/>
    <m/>
    <m/>
    <m/>
    <m/>
    <m/>
    <m/>
    <m/>
    <m/>
    <m/>
    <m/>
    <m/>
    <m/>
    <m/>
    <m/>
    <m/>
    <m/>
    <s v=" "/>
    <s v=" "/>
    <s v=" "/>
    <s v=" "/>
    <s v=" "/>
    <s v=" "/>
    <s v=" "/>
    <s v=" "/>
    <s v=" "/>
    <s v=" "/>
    <s v=" "/>
    <s v=" "/>
    <m/>
    <m/>
    <m/>
    <m/>
    <m/>
    <m/>
    <s v=" "/>
    <s v=" "/>
    <s v=" "/>
    <m/>
    <m/>
    <m/>
    <m/>
    <m/>
    <m/>
    <m/>
    <m/>
    <m/>
    <m/>
    <m/>
    <m/>
    <s v=""/>
    <s v=""/>
    <s v=""/>
    <m/>
    <m/>
    <m/>
    <m/>
    <n v="552"/>
    <n v="586"/>
    <n v="263"/>
    <n v="241"/>
    <n v="289"/>
    <n v="265"/>
    <n v="240"/>
    <n v="275"/>
    <n v="219"/>
    <n v="269"/>
    <m/>
    <m/>
    <m/>
    <m/>
    <m/>
    <m/>
    <m/>
    <m/>
    <n v="263"/>
    <n v="241"/>
    <n v="289"/>
    <n v="265"/>
    <n v="240"/>
    <n v="275"/>
    <n v="219"/>
    <n v="269"/>
    <n v="135"/>
    <n v="148"/>
    <n v="203"/>
    <n v="14"/>
    <n v="12"/>
    <n v="15"/>
    <n v="126"/>
    <n v="59"/>
    <n v="51"/>
    <n v="91"/>
    <n v="76"/>
    <n v="71"/>
    <m/>
    <m/>
    <m/>
    <m/>
    <m/>
    <m/>
    <n v="36"/>
    <n v="31"/>
    <n v="33"/>
    <n v="138"/>
    <n v="133"/>
    <n v="171"/>
  </r>
  <r>
    <x v="0"/>
    <s v="J.F. Drake State Technical College "/>
    <n v="101462"/>
    <x v="9"/>
    <m/>
    <m/>
    <m/>
    <m/>
    <m/>
    <m/>
    <m/>
    <m/>
    <m/>
    <m/>
    <m/>
    <m/>
    <m/>
    <m/>
    <m/>
    <m/>
    <m/>
    <m/>
    <m/>
    <m/>
    <m/>
    <m/>
    <m/>
    <m/>
    <m/>
    <m/>
    <m/>
    <m/>
    <m/>
    <m/>
    <s v=" "/>
    <s v=" "/>
    <s v=" "/>
    <s v=" "/>
    <s v=" "/>
    <s v=" "/>
    <s v=" "/>
    <s v=" "/>
    <s v=" "/>
    <s v=" "/>
    <s v=" "/>
    <s v=" "/>
    <m/>
    <m/>
    <m/>
    <m/>
    <m/>
    <m/>
    <s v=" "/>
    <s v=" "/>
    <s v=" "/>
    <m/>
    <m/>
    <m/>
    <m/>
    <m/>
    <m/>
    <m/>
    <m/>
    <m/>
    <m/>
    <m/>
    <m/>
    <s v=""/>
    <s v=""/>
    <s v=""/>
    <m/>
    <m/>
    <m/>
    <m/>
    <n v="322"/>
    <n v="335"/>
    <n v="95"/>
    <n v="148"/>
    <n v="177"/>
    <n v="150"/>
    <n v="145"/>
    <n v="131"/>
    <n v="130"/>
    <n v="134"/>
    <m/>
    <m/>
    <m/>
    <m/>
    <m/>
    <m/>
    <m/>
    <m/>
    <n v="95"/>
    <n v="148"/>
    <n v="177"/>
    <n v="150"/>
    <n v="145"/>
    <n v="131"/>
    <n v="130"/>
    <n v="134"/>
    <n v="72"/>
    <n v="66"/>
    <n v="75"/>
    <n v="9"/>
    <n v="6"/>
    <n v="14"/>
    <n v="50"/>
    <n v="58"/>
    <n v="45"/>
    <n v="39"/>
    <n v="44"/>
    <n v="28"/>
    <m/>
    <m/>
    <m/>
    <m/>
    <m/>
    <m/>
    <n v="23"/>
    <n v="29"/>
    <n v="30"/>
    <n v="88"/>
    <n v="72"/>
    <n v="73"/>
  </r>
  <r>
    <x v="0"/>
    <s v="J.F. Ingram State Technical College "/>
    <n v="101471"/>
    <x v="9"/>
    <m/>
    <m/>
    <m/>
    <m/>
    <m/>
    <m/>
    <m/>
    <m/>
    <m/>
    <m/>
    <m/>
    <m/>
    <m/>
    <m/>
    <m/>
    <m/>
    <m/>
    <m/>
    <m/>
    <m/>
    <m/>
    <m/>
    <m/>
    <m/>
    <m/>
    <m/>
    <m/>
    <m/>
    <m/>
    <m/>
    <s v=" "/>
    <s v=" "/>
    <s v=" "/>
    <s v=" "/>
    <s v=" "/>
    <s v=" "/>
    <s v=" "/>
    <s v=" "/>
    <s v=" "/>
    <s v=" "/>
    <s v=" "/>
    <s v=" "/>
    <m/>
    <m/>
    <m/>
    <m/>
    <m/>
    <m/>
    <s v=" "/>
    <s v=" "/>
    <s v=" "/>
    <m/>
    <m/>
    <m/>
    <m/>
    <m/>
    <m/>
    <m/>
    <m/>
    <m/>
    <m/>
    <m/>
    <m/>
    <s v=""/>
    <s v=""/>
    <s v=""/>
    <m/>
    <m/>
    <m/>
    <m/>
    <n v="358"/>
    <n v="370"/>
    <m/>
    <m/>
    <m/>
    <m/>
    <m/>
    <m/>
    <m/>
    <m/>
    <m/>
    <m/>
    <m/>
    <m/>
    <m/>
    <m/>
    <m/>
    <m/>
    <s v=""/>
    <s v=""/>
    <s v=""/>
    <s v=""/>
    <s v=""/>
    <s v=""/>
    <s v=""/>
    <s v=""/>
    <m/>
    <m/>
    <m/>
    <m/>
    <n v="0"/>
    <m/>
    <s v=""/>
    <s v=""/>
    <s v=""/>
    <s v=" "/>
    <m/>
    <m/>
    <m/>
    <m/>
    <m/>
    <m/>
    <m/>
    <m/>
    <m/>
    <n v="0"/>
    <n v="0"/>
    <s v=""/>
    <s v=""/>
    <s v=""/>
  </r>
  <r>
    <x v="0"/>
    <s v="Reid State Technical College "/>
    <n v="101994"/>
    <x v="9"/>
    <m/>
    <m/>
    <m/>
    <m/>
    <m/>
    <m/>
    <m/>
    <m/>
    <m/>
    <m/>
    <m/>
    <m/>
    <m/>
    <m/>
    <m/>
    <m/>
    <m/>
    <m/>
    <m/>
    <m/>
    <m/>
    <m/>
    <m/>
    <m/>
    <m/>
    <m/>
    <m/>
    <m/>
    <m/>
    <m/>
    <s v=" "/>
    <s v=" "/>
    <s v=" "/>
    <s v=" "/>
    <s v=" "/>
    <s v=" "/>
    <s v=" "/>
    <s v=" "/>
    <s v=" "/>
    <s v=" "/>
    <s v=" "/>
    <s v=" "/>
    <m/>
    <m/>
    <m/>
    <m/>
    <m/>
    <m/>
    <s v=" "/>
    <s v=" "/>
    <s v=" "/>
    <m/>
    <m/>
    <m/>
    <m/>
    <m/>
    <m/>
    <m/>
    <m/>
    <m/>
    <m/>
    <m/>
    <m/>
    <s v=""/>
    <s v=""/>
    <s v=""/>
    <m/>
    <m/>
    <m/>
    <m/>
    <n v="226"/>
    <n v="302"/>
    <n v="162"/>
    <n v="157"/>
    <n v="171"/>
    <n v="155"/>
    <n v="87"/>
    <n v="113"/>
    <n v="92"/>
    <n v="115"/>
    <m/>
    <m/>
    <m/>
    <m/>
    <m/>
    <m/>
    <m/>
    <m/>
    <n v="162"/>
    <n v="157"/>
    <n v="171"/>
    <n v="155"/>
    <n v="87"/>
    <n v="113"/>
    <n v="92"/>
    <n v="115"/>
    <n v="45"/>
    <n v="40"/>
    <n v="64"/>
    <n v="3"/>
    <n v="6"/>
    <n v="4"/>
    <n v="65"/>
    <n v="46"/>
    <n v="47"/>
    <n v="60"/>
    <n v="25"/>
    <n v="25"/>
    <m/>
    <m/>
    <m/>
    <m/>
    <m/>
    <m/>
    <n v="12"/>
    <n v="6"/>
    <n v="11"/>
    <n v="83"/>
    <n v="56"/>
    <n v="77"/>
  </r>
  <r>
    <x v="0"/>
    <s v="Marion Military Institute"/>
    <n v="101648"/>
    <x v="10"/>
    <m/>
    <m/>
    <m/>
    <m/>
    <m/>
    <m/>
    <m/>
    <m/>
    <m/>
    <m/>
    <m/>
    <m/>
    <m/>
    <m/>
    <m/>
    <m/>
    <m/>
    <m/>
    <m/>
    <m/>
    <m/>
    <m/>
    <m/>
    <m/>
    <m/>
    <m/>
    <m/>
    <m/>
    <m/>
    <m/>
    <s v=" "/>
    <s v=" "/>
    <s v=" "/>
    <s v=" "/>
    <s v=" "/>
    <s v=" "/>
    <s v=" "/>
    <s v=" "/>
    <s v=" "/>
    <s v=" "/>
    <s v=" "/>
    <s v=" "/>
    <m/>
    <m/>
    <m/>
    <m/>
    <m/>
    <m/>
    <s v=" "/>
    <s v=" "/>
    <s v=" "/>
    <m/>
    <m/>
    <m/>
    <m/>
    <m/>
    <m/>
    <m/>
    <m/>
    <m/>
    <m/>
    <m/>
    <m/>
    <s v=""/>
    <s v=""/>
    <s v=""/>
    <m/>
    <m/>
    <m/>
    <m/>
    <n v="231"/>
    <n v="271"/>
    <m/>
    <m/>
    <m/>
    <m/>
    <m/>
    <m/>
    <m/>
    <m/>
    <m/>
    <m/>
    <m/>
    <m/>
    <m/>
    <m/>
    <m/>
    <m/>
    <s v=""/>
    <s v=""/>
    <s v=""/>
    <s v=""/>
    <s v=""/>
    <s v=""/>
    <s v=""/>
    <s v=""/>
    <m/>
    <m/>
    <n v="70"/>
    <m/>
    <m/>
    <n v="13"/>
    <s v=""/>
    <s v=""/>
    <s v=""/>
    <m/>
    <m/>
    <n v="67"/>
    <m/>
    <m/>
    <m/>
    <m/>
    <m/>
    <m/>
    <m/>
    <m/>
    <n v="0"/>
    <s v=""/>
    <s v=""/>
    <s v=""/>
  </r>
  <r>
    <x v="1"/>
    <s v="University of Arkansas, Fayetteville"/>
    <n v="106397"/>
    <x v="0"/>
    <n v="3401"/>
    <n v="3619"/>
    <n v="3748"/>
    <n v="4110"/>
    <n v="4026"/>
    <n v="4163"/>
    <n v="2175"/>
    <n v="2115"/>
    <n v="2463"/>
    <n v="2200"/>
    <n v="2168"/>
    <n v="2187"/>
    <n v="2157"/>
    <n v="2277"/>
    <n v="2423"/>
    <n v="2666"/>
    <n v="2726"/>
    <n v="2879"/>
    <m/>
    <n v="4"/>
    <n v="4"/>
    <m/>
    <m/>
    <m/>
    <m/>
    <m/>
    <m/>
    <m/>
    <m/>
    <m/>
    <n v="2175"/>
    <n v="2111"/>
    <n v="2459"/>
    <n v="2200"/>
    <n v="2168"/>
    <n v="2187"/>
    <n v="2157"/>
    <n v="2277"/>
    <n v="2423"/>
    <n v="2666"/>
    <n v="2726"/>
    <n v="2879"/>
    <n v="2211"/>
    <n v="2236"/>
    <n v="2308"/>
    <n v="149"/>
    <n v="129"/>
    <n v="180"/>
    <n v="306"/>
    <n v="361"/>
    <n v="391"/>
    <n v="1167"/>
    <n v="1240"/>
    <n v="1177"/>
    <n v="1076"/>
    <n v="1126"/>
    <n v="1449"/>
    <n v="103"/>
    <n v="107"/>
    <n v="107"/>
    <n v="428"/>
    <n v="393"/>
    <n v="373"/>
    <n v="470"/>
    <n v="447"/>
    <n v="500"/>
    <m/>
    <m/>
    <m/>
    <m/>
    <m/>
    <m/>
    <m/>
    <m/>
    <m/>
    <m/>
    <m/>
    <m/>
    <m/>
    <m/>
    <m/>
    <m/>
    <m/>
    <m/>
    <m/>
    <m/>
    <m/>
    <m/>
    <s v=""/>
    <s v=""/>
    <s v=""/>
    <s v=""/>
    <s v=""/>
    <s v=""/>
    <s v=""/>
    <s v=""/>
    <m/>
    <m/>
    <m/>
    <m/>
    <m/>
    <m/>
    <s v=""/>
    <s v=""/>
    <s v=""/>
    <m/>
    <m/>
    <m/>
    <m/>
    <m/>
    <m/>
    <m/>
    <m/>
    <m/>
    <m/>
    <m/>
    <m/>
    <s v=""/>
    <s v=""/>
    <s v=""/>
  </r>
  <r>
    <x v="1"/>
    <s v="Arkansas State University"/>
    <n v="106458"/>
    <x v="2"/>
    <n v="2459"/>
    <n v="2423"/>
    <n v="2264"/>
    <n v="2418"/>
    <n v="2499"/>
    <n v="2559"/>
    <n v="1594"/>
    <n v="1693"/>
    <n v="1708"/>
    <n v="1657"/>
    <n v="1591"/>
    <n v="1607"/>
    <n v="1546"/>
    <n v="1433"/>
    <n v="1254"/>
    <n v="1446"/>
    <n v="1594"/>
    <n v="1666"/>
    <m/>
    <n v="3"/>
    <n v="3"/>
    <m/>
    <m/>
    <m/>
    <m/>
    <m/>
    <m/>
    <m/>
    <m/>
    <m/>
    <n v="1594"/>
    <n v="1690"/>
    <n v="1705"/>
    <n v="1657"/>
    <n v="1591"/>
    <n v="1607"/>
    <n v="1546"/>
    <n v="1433"/>
    <n v="1254"/>
    <n v="1446"/>
    <n v="1594"/>
    <n v="1666"/>
    <n v="1045"/>
    <n v="1083"/>
    <n v="1131"/>
    <n v="82"/>
    <n v="136"/>
    <n v="133"/>
    <n v="319"/>
    <n v="375"/>
    <n v="402"/>
    <n v="606"/>
    <n v="603"/>
    <n v="562"/>
    <n v="652"/>
    <n v="730"/>
    <n v="696"/>
    <n v="110"/>
    <n v="116"/>
    <n v="91"/>
    <n v="370"/>
    <n v="387"/>
    <n v="366"/>
    <n v="505"/>
    <n v="501"/>
    <n v="527"/>
    <m/>
    <m/>
    <m/>
    <m/>
    <m/>
    <m/>
    <m/>
    <m/>
    <m/>
    <m/>
    <m/>
    <m/>
    <m/>
    <m/>
    <m/>
    <m/>
    <m/>
    <m/>
    <m/>
    <m/>
    <m/>
    <m/>
    <s v=""/>
    <s v=""/>
    <s v=""/>
    <s v=""/>
    <s v=""/>
    <s v=""/>
    <s v=""/>
    <s v=""/>
    <m/>
    <m/>
    <m/>
    <m/>
    <m/>
    <m/>
    <s v=""/>
    <s v=""/>
    <s v=""/>
    <m/>
    <m/>
    <m/>
    <m/>
    <m/>
    <m/>
    <m/>
    <m/>
    <m/>
    <m/>
    <m/>
    <m/>
    <s v=""/>
    <s v=""/>
    <s v=""/>
  </r>
  <r>
    <x v="1"/>
    <s v="University of Arkansas at Little Rock"/>
    <n v="106245"/>
    <x v="2"/>
    <n v="2254"/>
    <n v="2289"/>
    <n v="2678"/>
    <n v="2942"/>
    <n v="1868"/>
    <n v="1982"/>
    <n v="676"/>
    <n v="836"/>
    <n v="779"/>
    <n v="822"/>
    <n v="828"/>
    <n v="709"/>
    <n v="739"/>
    <n v="691"/>
    <n v="761"/>
    <n v="762"/>
    <n v="605"/>
    <n v="814"/>
    <m/>
    <n v="0"/>
    <n v="27"/>
    <m/>
    <m/>
    <m/>
    <m/>
    <m/>
    <m/>
    <m/>
    <m/>
    <m/>
    <n v="676"/>
    <n v="836"/>
    <n v="752"/>
    <n v="822"/>
    <n v="828"/>
    <n v="709"/>
    <n v="739"/>
    <n v="691"/>
    <n v="761"/>
    <n v="762"/>
    <n v="605"/>
    <n v="814"/>
    <n v="453"/>
    <n v="358"/>
    <n v="501"/>
    <n v="62"/>
    <n v="63"/>
    <n v="79"/>
    <n v="247"/>
    <n v="184"/>
    <n v="234"/>
    <n v="178"/>
    <n v="149"/>
    <n v="132"/>
    <n v="188"/>
    <n v="236"/>
    <n v="343"/>
    <n v="93"/>
    <n v="93"/>
    <n v="76"/>
    <n v="231"/>
    <n v="195"/>
    <n v="223"/>
    <n v="326"/>
    <n v="272"/>
    <n v="308"/>
    <m/>
    <m/>
    <m/>
    <m/>
    <m/>
    <m/>
    <m/>
    <m/>
    <m/>
    <m/>
    <m/>
    <m/>
    <m/>
    <m/>
    <m/>
    <m/>
    <m/>
    <m/>
    <m/>
    <m/>
    <m/>
    <m/>
    <s v=""/>
    <s v=""/>
    <s v=""/>
    <s v=""/>
    <s v=""/>
    <s v=""/>
    <s v=""/>
    <s v=""/>
    <m/>
    <m/>
    <m/>
    <m/>
    <m/>
    <m/>
    <s v=""/>
    <s v=""/>
    <s v=""/>
    <m/>
    <m/>
    <m/>
    <m/>
    <m/>
    <m/>
    <m/>
    <m/>
    <m/>
    <m/>
    <m/>
    <m/>
    <s v=""/>
    <s v=""/>
    <s v=""/>
  </r>
  <r>
    <x v="1"/>
    <s v="University of Central Arkansas "/>
    <n v="106704"/>
    <x v="2"/>
    <n v="2297"/>
    <n v="3030"/>
    <n v="2849"/>
    <n v="3218"/>
    <n v="3076"/>
    <n v="2419"/>
    <n v="1626"/>
    <n v="1592"/>
    <n v="1575"/>
    <n v="1729"/>
    <n v="1627"/>
    <n v="1668"/>
    <n v="1766"/>
    <n v="2414"/>
    <n v="2216"/>
    <n v="2424"/>
    <n v="2352"/>
    <n v="1763"/>
    <m/>
    <n v="0"/>
    <m/>
    <m/>
    <m/>
    <m/>
    <m/>
    <m/>
    <m/>
    <m/>
    <m/>
    <m/>
    <n v="1626"/>
    <n v="1592"/>
    <n v="1575"/>
    <n v="1729"/>
    <n v="1627"/>
    <n v="1668"/>
    <n v="1766"/>
    <n v="2414"/>
    <n v="2216"/>
    <n v="2424"/>
    <n v="2352"/>
    <n v="1763"/>
    <n v="1729"/>
    <n v="1662"/>
    <n v="1273"/>
    <n v="278"/>
    <n v="290"/>
    <n v="195"/>
    <n v="417"/>
    <n v="400"/>
    <n v="295"/>
    <n v="694"/>
    <n v="728"/>
    <n v="705"/>
    <n v="714"/>
    <n v="664"/>
    <n v="777"/>
    <n v="67"/>
    <n v="75"/>
    <n v="80"/>
    <n v="518"/>
    <n v="520"/>
    <n v="527"/>
    <n v="348"/>
    <n v="345"/>
    <n v="454"/>
    <m/>
    <m/>
    <m/>
    <m/>
    <m/>
    <m/>
    <m/>
    <m/>
    <m/>
    <m/>
    <m/>
    <m/>
    <m/>
    <m/>
    <m/>
    <m/>
    <m/>
    <m/>
    <m/>
    <m/>
    <m/>
    <m/>
    <s v=""/>
    <s v=""/>
    <s v=""/>
    <s v=""/>
    <s v=""/>
    <s v=""/>
    <s v=""/>
    <s v=""/>
    <m/>
    <m/>
    <m/>
    <m/>
    <m/>
    <m/>
    <s v=""/>
    <s v=""/>
    <s v=""/>
    <m/>
    <m/>
    <m/>
    <m/>
    <m/>
    <m/>
    <m/>
    <m/>
    <m/>
    <m/>
    <m/>
    <m/>
    <s v=""/>
    <s v=""/>
    <s v=""/>
  </r>
  <r>
    <x v="1"/>
    <s v="Arkansas Tech University"/>
    <n v="106467"/>
    <x v="4"/>
    <n v="1518"/>
    <n v="1857"/>
    <n v="1806"/>
    <n v="1883"/>
    <n v="1881"/>
    <n v="2196"/>
    <n v="668"/>
    <n v="724"/>
    <n v="821"/>
    <n v="1057"/>
    <n v="1124"/>
    <n v="1205"/>
    <n v="1170"/>
    <n v="1450"/>
    <n v="1290"/>
    <n v="1311"/>
    <n v="1291"/>
    <n v="1552"/>
    <m/>
    <n v="0"/>
    <n v="2"/>
    <m/>
    <m/>
    <m/>
    <m/>
    <m/>
    <m/>
    <m/>
    <m/>
    <m/>
    <n v="668"/>
    <n v="724"/>
    <n v="819"/>
    <n v="1057"/>
    <n v="1124"/>
    <n v="1205"/>
    <n v="1170"/>
    <n v="1450"/>
    <n v="1290"/>
    <n v="1311"/>
    <n v="1291"/>
    <n v="1552"/>
    <n v="904"/>
    <n v="853"/>
    <n v="1003"/>
    <n v="142"/>
    <n v="155"/>
    <n v="159"/>
    <n v="265"/>
    <n v="283"/>
    <n v="390"/>
    <n v="410"/>
    <n v="469"/>
    <n v="414"/>
    <n v="303"/>
    <n v="306"/>
    <n v="357"/>
    <n v="63"/>
    <n v="62"/>
    <n v="47"/>
    <n v="291"/>
    <n v="289"/>
    <n v="292"/>
    <n v="360"/>
    <n v="385"/>
    <n v="417"/>
    <m/>
    <m/>
    <m/>
    <m/>
    <m/>
    <m/>
    <m/>
    <m/>
    <m/>
    <m/>
    <m/>
    <m/>
    <m/>
    <m/>
    <m/>
    <m/>
    <m/>
    <m/>
    <m/>
    <m/>
    <m/>
    <m/>
    <s v=""/>
    <s v=""/>
    <s v=""/>
    <s v=""/>
    <s v=""/>
    <s v=""/>
    <s v=""/>
    <s v=""/>
    <m/>
    <m/>
    <m/>
    <m/>
    <m/>
    <m/>
    <s v=""/>
    <s v=""/>
    <s v=""/>
    <m/>
    <m/>
    <m/>
    <m/>
    <m/>
    <m/>
    <m/>
    <m/>
    <m/>
    <m/>
    <m/>
    <m/>
    <s v=""/>
    <s v=""/>
    <s v=""/>
  </r>
  <r>
    <x v="1"/>
    <s v="Henderson State University"/>
    <n v="107071"/>
    <x v="4"/>
    <n v="911"/>
    <n v="834"/>
    <n v="884"/>
    <n v="903"/>
    <n v="888"/>
    <n v="1062"/>
    <n v="570"/>
    <n v="563"/>
    <n v="603"/>
    <n v="561"/>
    <n v="652"/>
    <n v="646"/>
    <n v="618"/>
    <n v="534"/>
    <n v="587"/>
    <n v="560"/>
    <n v="588"/>
    <n v="786"/>
    <m/>
    <n v="0"/>
    <m/>
    <m/>
    <m/>
    <m/>
    <m/>
    <m/>
    <m/>
    <m/>
    <m/>
    <m/>
    <n v="570"/>
    <n v="563"/>
    <n v="603"/>
    <n v="561"/>
    <n v="652"/>
    <n v="646"/>
    <n v="618"/>
    <n v="534"/>
    <n v="587"/>
    <n v="560"/>
    <n v="588"/>
    <n v="786"/>
    <n v="315"/>
    <n v="365"/>
    <n v="432"/>
    <n v="76"/>
    <n v="76"/>
    <n v="92"/>
    <n v="169"/>
    <n v="147"/>
    <n v="262"/>
    <n v="173"/>
    <n v="205"/>
    <n v="199"/>
    <n v="185"/>
    <n v="207"/>
    <n v="199"/>
    <n v="44"/>
    <n v="36"/>
    <n v="30"/>
    <n v="214"/>
    <n v="194"/>
    <n v="177"/>
    <n v="221"/>
    <n v="211"/>
    <n v="212"/>
    <m/>
    <m/>
    <m/>
    <m/>
    <m/>
    <m/>
    <m/>
    <m/>
    <m/>
    <m/>
    <m/>
    <m/>
    <m/>
    <m/>
    <m/>
    <m/>
    <m/>
    <m/>
    <m/>
    <m/>
    <m/>
    <m/>
    <s v=""/>
    <s v=""/>
    <s v=""/>
    <s v=""/>
    <s v=""/>
    <s v=""/>
    <s v=""/>
    <s v=""/>
    <m/>
    <m/>
    <m/>
    <m/>
    <m/>
    <m/>
    <s v=""/>
    <s v=""/>
    <s v=""/>
    <m/>
    <m/>
    <m/>
    <m/>
    <m/>
    <m/>
    <m/>
    <m/>
    <m/>
    <m/>
    <m/>
    <m/>
    <s v=""/>
    <s v=""/>
    <s v=""/>
  </r>
  <r>
    <x v="1"/>
    <s v="Southern Arkansas University"/>
    <n v="107983"/>
    <x v="4"/>
    <n v="796"/>
    <n v="761"/>
    <n v="830"/>
    <n v="747"/>
    <n v="810"/>
    <n v="771"/>
    <n v="520"/>
    <n v="523"/>
    <n v="523"/>
    <n v="555"/>
    <n v="623"/>
    <n v="571"/>
    <n v="579"/>
    <n v="544"/>
    <n v="647"/>
    <n v="566"/>
    <n v="588"/>
    <n v="528"/>
    <m/>
    <n v="0"/>
    <n v="2"/>
    <m/>
    <m/>
    <m/>
    <m/>
    <m/>
    <m/>
    <m/>
    <m/>
    <m/>
    <n v="520"/>
    <n v="523"/>
    <n v="521"/>
    <n v="555"/>
    <n v="623"/>
    <n v="571"/>
    <n v="579"/>
    <n v="544"/>
    <n v="647"/>
    <n v="566"/>
    <n v="588"/>
    <n v="528"/>
    <n v="352"/>
    <n v="361"/>
    <n v="296"/>
    <n v="47"/>
    <n v="42"/>
    <n v="33"/>
    <n v="167"/>
    <n v="185"/>
    <n v="199"/>
    <n v="215"/>
    <n v="188"/>
    <n v="155"/>
    <n v="176"/>
    <n v="166"/>
    <n v="202"/>
    <n v="24"/>
    <n v="28"/>
    <n v="21"/>
    <n v="110"/>
    <n v="118"/>
    <n v="133"/>
    <n v="274"/>
    <n v="237"/>
    <n v="270"/>
    <m/>
    <m/>
    <m/>
    <m/>
    <m/>
    <m/>
    <m/>
    <m/>
    <m/>
    <m/>
    <m/>
    <m/>
    <m/>
    <m/>
    <m/>
    <m/>
    <m/>
    <m/>
    <m/>
    <m/>
    <m/>
    <m/>
    <s v=""/>
    <s v=""/>
    <s v=""/>
    <s v=""/>
    <s v=""/>
    <s v=""/>
    <s v=""/>
    <s v=""/>
    <m/>
    <m/>
    <m/>
    <m/>
    <m/>
    <m/>
    <s v=""/>
    <s v=""/>
    <s v=""/>
    <m/>
    <m/>
    <m/>
    <m/>
    <m/>
    <m/>
    <m/>
    <m/>
    <m/>
    <m/>
    <m/>
    <m/>
    <s v=""/>
    <s v=""/>
    <s v=""/>
  </r>
  <r>
    <x v="1"/>
    <s v="University of Arkansas at Fort Smith"/>
    <n v="108092"/>
    <x v="11"/>
    <n v="1659"/>
    <n v="1574"/>
    <n v="1672"/>
    <n v="1598"/>
    <n v="1535"/>
    <n v="1506"/>
    <m/>
    <m/>
    <m/>
    <m/>
    <m/>
    <m/>
    <m/>
    <m/>
    <m/>
    <m/>
    <m/>
    <m/>
    <m/>
    <m/>
    <m/>
    <m/>
    <m/>
    <m/>
    <m/>
    <m/>
    <m/>
    <m/>
    <m/>
    <m/>
    <s v=" "/>
    <s v=" "/>
    <s v=" "/>
    <s v=" "/>
    <s v=" "/>
    <s v=" "/>
    <s v=" "/>
    <s v=" "/>
    <s v=" "/>
    <s v=" "/>
    <s v=" "/>
    <s v=" "/>
    <m/>
    <m/>
    <m/>
    <m/>
    <m/>
    <m/>
    <s v=" "/>
    <s v=" "/>
    <s v=" "/>
    <m/>
    <m/>
    <m/>
    <m/>
    <m/>
    <m/>
    <m/>
    <m/>
    <m/>
    <m/>
    <m/>
    <m/>
    <s v=""/>
    <s v=""/>
    <s v=""/>
    <m/>
    <m/>
    <m/>
    <m/>
    <m/>
    <m/>
    <n v="756"/>
    <n v="866"/>
    <n v="1040"/>
    <n v="772"/>
    <n v="833"/>
    <n v="772"/>
    <n v="802"/>
    <n v="853"/>
    <m/>
    <m/>
    <m/>
    <m/>
    <m/>
    <m/>
    <m/>
    <m/>
    <n v="756"/>
    <n v="866"/>
    <n v="1040"/>
    <n v="772"/>
    <n v="833"/>
    <n v="772"/>
    <n v="802"/>
    <n v="853"/>
    <n v="476"/>
    <n v="511"/>
    <n v="512"/>
    <n v="46"/>
    <n v="49"/>
    <n v="64"/>
    <n v="250"/>
    <n v="242"/>
    <n v="277"/>
    <n v="138"/>
    <n v="139"/>
    <n v="89"/>
    <n v="245"/>
    <n v="224"/>
    <n v="260"/>
    <n v="178"/>
    <n v="182"/>
    <n v="269"/>
    <n v="115"/>
    <n v="125"/>
    <n v="103"/>
    <n v="341"/>
    <n v="387"/>
    <n v="311"/>
  </r>
  <r>
    <x v="1"/>
    <s v="University of Arkansas at Monticello"/>
    <n v="106485"/>
    <x v="11"/>
    <n v="816"/>
    <n v="1064"/>
    <n v="905"/>
    <n v="895"/>
    <n v="882"/>
    <n v="892"/>
    <n v="453"/>
    <n v="449"/>
    <n v="457"/>
    <n v="511"/>
    <n v="467"/>
    <n v="462"/>
    <n v="528"/>
    <n v="679"/>
    <n v="522"/>
    <n v="486"/>
    <n v="543"/>
    <n v="619"/>
    <m/>
    <n v="2"/>
    <n v="1"/>
    <m/>
    <m/>
    <m/>
    <m/>
    <m/>
    <m/>
    <m/>
    <m/>
    <m/>
    <n v="453"/>
    <n v="447"/>
    <n v="456"/>
    <n v="511"/>
    <n v="467"/>
    <n v="462"/>
    <n v="528"/>
    <n v="679"/>
    <n v="522"/>
    <n v="486"/>
    <n v="543"/>
    <n v="619"/>
    <n v="230"/>
    <n v="262"/>
    <n v="281"/>
    <n v="41"/>
    <n v="58"/>
    <n v="49"/>
    <n v="215"/>
    <n v="223"/>
    <n v="289"/>
    <n v="77"/>
    <n v="112"/>
    <n v="59"/>
    <n v="143"/>
    <n v="118"/>
    <n v="166"/>
    <n v="21"/>
    <n v="26"/>
    <n v="17"/>
    <n v="115"/>
    <n v="112"/>
    <n v="133"/>
    <n v="254"/>
    <n v="212"/>
    <n v="319"/>
    <m/>
    <m/>
    <m/>
    <m/>
    <m/>
    <m/>
    <m/>
    <m/>
    <m/>
    <m/>
    <m/>
    <m/>
    <m/>
    <m/>
    <m/>
    <m/>
    <m/>
    <m/>
    <m/>
    <m/>
    <m/>
    <m/>
    <s v=""/>
    <s v=""/>
    <s v=""/>
    <s v=""/>
    <s v=""/>
    <s v=""/>
    <s v=""/>
    <s v=""/>
    <m/>
    <m/>
    <m/>
    <m/>
    <m/>
    <m/>
    <s v=""/>
    <s v=""/>
    <s v=""/>
    <m/>
    <m/>
    <m/>
    <m/>
    <m/>
    <m/>
    <m/>
    <m/>
    <m/>
    <m/>
    <m/>
    <m/>
    <s v=""/>
    <s v=""/>
    <s v=""/>
  </r>
  <r>
    <x v="1"/>
    <s v="University of Arkansas at Pine Bluff"/>
    <n v="106412"/>
    <x v="11"/>
    <n v="859"/>
    <n v="902"/>
    <n v="856"/>
    <n v="884"/>
    <n v="886"/>
    <n v="970"/>
    <n v="575"/>
    <n v="609"/>
    <n v="722"/>
    <n v="661"/>
    <n v="633"/>
    <n v="704"/>
    <n v="718"/>
    <n v="733"/>
    <n v="694"/>
    <n v="714"/>
    <n v="691"/>
    <n v="788"/>
    <m/>
    <n v="1"/>
    <m/>
    <m/>
    <m/>
    <m/>
    <m/>
    <m/>
    <m/>
    <m/>
    <m/>
    <m/>
    <n v="575"/>
    <n v="608"/>
    <n v="722"/>
    <n v="661"/>
    <n v="633"/>
    <n v="704"/>
    <n v="718"/>
    <n v="733"/>
    <n v="694"/>
    <n v="714"/>
    <n v="691"/>
    <n v="788"/>
    <n v="388"/>
    <n v="394"/>
    <n v="472"/>
    <n v="44"/>
    <n v="39"/>
    <n v="38"/>
    <n v="282"/>
    <n v="258"/>
    <n v="278"/>
    <n v="182"/>
    <n v="229"/>
    <n v="198"/>
    <n v="178"/>
    <n v="208"/>
    <n v="264"/>
    <n v="49"/>
    <n v="40"/>
    <n v="46"/>
    <n v="115"/>
    <n v="112"/>
    <n v="126"/>
    <n v="287"/>
    <n v="323"/>
    <n v="348"/>
    <m/>
    <m/>
    <m/>
    <m/>
    <m/>
    <m/>
    <m/>
    <m/>
    <m/>
    <m/>
    <m/>
    <m/>
    <m/>
    <m/>
    <m/>
    <m/>
    <m/>
    <m/>
    <m/>
    <m/>
    <m/>
    <m/>
    <s v=""/>
    <s v=""/>
    <s v=""/>
    <s v=""/>
    <s v=""/>
    <s v=""/>
    <s v=""/>
    <s v=""/>
    <m/>
    <m/>
    <m/>
    <m/>
    <m/>
    <m/>
    <s v=""/>
    <s v=""/>
    <s v=""/>
    <m/>
    <m/>
    <m/>
    <m/>
    <m/>
    <m/>
    <m/>
    <m/>
    <m/>
    <m/>
    <m/>
    <m/>
    <s v=""/>
    <s v=""/>
    <s v=""/>
  </r>
  <r>
    <x v="1"/>
    <s v="Pulaski Technical College"/>
    <n v="107664"/>
    <x v="5"/>
    <m/>
    <m/>
    <m/>
    <m/>
    <m/>
    <m/>
    <m/>
    <m/>
    <m/>
    <m/>
    <m/>
    <m/>
    <m/>
    <m/>
    <m/>
    <m/>
    <m/>
    <m/>
    <m/>
    <m/>
    <m/>
    <m/>
    <m/>
    <m/>
    <m/>
    <m/>
    <m/>
    <m/>
    <m/>
    <m/>
    <s v=" "/>
    <s v=" "/>
    <s v=" "/>
    <s v=" "/>
    <s v=" "/>
    <s v=" "/>
    <s v=" "/>
    <s v=" "/>
    <s v=" "/>
    <s v=" "/>
    <s v=" "/>
    <s v=" "/>
    <m/>
    <m/>
    <m/>
    <m/>
    <m/>
    <m/>
    <s v=" "/>
    <s v=" "/>
    <s v=" "/>
    <m/>
    <m/>
    <m/>
    <m/>
    <m/>
    <m/>
    <m/>
    <m/>
    <m/>
    <m/>
    <m/>
    <m/>
    <s v=""/>
    <s v=""/>
    <s v=""/>
    <n v="1517"/>
    <n v="1699"/>
    <n v="1713"/>
    <n v="2410"/>
    <n v="2126"/>
    <n v="1623"/>
    <n v="601"/>
    <n v="648"/>
    <n v="646"/>
    <n v="707"/>
    <n v="779"/>
    <n v="994"/>
    <n v="832"/>
    <n v="892"/>
    <m/>
    <m/>
    <m/>
    <m/>
    <m/>
    <m/>
    <m/>
    <m/>
    <n v="601"/>
    <n v="648"/>
    <n v="646"/>
    <n v="707"/>
    <n v="779"/>
    <n v="994"/>
    <n v="832"/>
    <n v="892"/>
    <n v="509"/>
    <n v="407"/>
    <n v="472"/>
    <n v="51"/>
    <n v="38"/>
    <n v="37"/>
    <n v="434"/>
    <n v="387"/>
    <n v="383"/>
    <n v="137"/>
    <n v="134"/>
    <n v="159"/>
    <n v="158"/>
    <n v="191"/>
    <n v="166"/>
    <n v="131"/>
    <n v="148"/>
    <n v="160"/>
    <n v="96"/>
    <n v="120"/>
    <n v="134"/>
    <n v="343"/>
    <n v="377"/>
    <n v="541"/>
  </r>
  <r>
    <x v="1"/>
    <s v="Arkansas State University-Beebe"/>
    <n v="106449"/>
    <x v="6"/>
    <m/>
    <m/>
    <m/>
    <m/>
    <m/>
    <m/>
    <m/>
    <m/>
    <m/>
    <m/>
    <m/>
    <m/>
    <m/>
    <m/>
    <m/>
    <m/>
    <m/>
    <m/>
    <m/>
    <m/>
    <m/>
    <m/>
    <m/>
    <m/>
    <m/>
    <m/>
    <m/>
    <m/>
    <m/>
    <m/>
    <s v=" "/>
    <s v=" "/>
    <s v=" "/>
    <s v=" "/>
    <s v=" "/>
    <s v=" "/>
    <s v=" "/>
    <s v=" "/>
    <s v=" "/>
    <s v=" "/>
    <s v=" "/>
    <s v=" "/>
    <m/>
    <m/>
    <m/>
    <m/>
    <m/>
    <m/>
    <s v=" "/>
    <s v=" "/>
    <s v=" "/>
    <m/>
    <m/>
    <m/>
    <m/>
    <m/>
    <m/>
    <m/>
    <m/>
    <m/>
    <m/>
    <m/>
    <m/>
    <s v=""/>
    <s v=""/>
    <s v=""/>
    <n v="1009"/>
    <n v="1166"/>
    <n v="1197"/>
    <n v="1371"/>
    <n v="1247"/>
    <n v="962"/>
    <n v="473"/>
    <n v="433"/>
    <n v="543"/>
    <n v="653"/>
    <n v="692"/>
    <n v="755"/>
    <n v="742"/>
    <n v="766"/>
    <m/>
    <m/>
    <m/>
    <m/>
    <m/>
    <m/>
    <m/>
    <m/>
    <n v="473"/>
    <n v="433"/>
    <n v="543"/>
    <n v="653"/>
    <n v="692"/>
    <n v="755"/>
    <n v="742"/>
    <n v="766"/>
    <n v="387"/>
    <n v="382"/>
    <n v="398"/>
    <n v="49"/>
    <n v="36"/>
    <n v="35"/>
    <n v="319"/>
    <n v="324"/>
    <n v="333"/>
    <n v="188"/>
    <n v="250"/>
    <n v="262"/>
    <n v="164"/>
    <n v="155"/>
    <n v="165"/>
    <n v="73"/>
    <n v="55"/>
    <n v="76"/>
    <n v="117"/>
    <n v="107"/>
    <n v="127"/>
    <n v="275"/>
    <n v="280"/>
    <n v="290"/>
  </r>
  <r>
    <x v="1"/>
    <s v="Northwest Arkansas Community College "/>
    <n v="367459"/>
    <x v="6"/>
    <m/>
    <m/>
    <m/>
    <m/>
    <m/>
    <m/>
    <m/>
    <m/>
    <m/>
    <m/>
    <m/>
    <m/>
    <m/>
    <m/>
    <m/>
    <m/>
    <m/>
    <m/>
    <m/>
    <m/>
    <m/>
    <m/>
    <m/>
    <m/>
    <m/>
    <m/>
    <m/>
    <m/>
    <m/>
    <m/>
    <s v=" "/>
    <s v=" "/>
    <s v=" "/>
    <s v=" "/>
    <s v=" "/>
    <s v=" "/>
    <s v=" "/>
    <s v=" "/>
    <s v=" "/>
    <s v=" "/>
    <s v=" "/>
    <s v=" "/>
    <m/>
    <m/>
    <m/>
    <m/>
    <m/>
    <m/>
    <s v=" "/>
    <s v=" "/>
    <s v=" "/>
    <m/>
    <m/>
    <m/>
    <m/>
    <m/>
    <m/>
    <m/>
    <m/>
    <m/>
    <m/>
    <m/>
    <m/>
    <s v=""/>
    <s v=""/>
    <s v=""/>
    <n v="1714"/>
    <n v="1735"/>
    <n v="1773"/>
    <n v="1834"/>
    <n v="1832"/>
    <n v="2240"/>
    <n v="375"/>
    <n v="433"/>
    <n v="410"/>
    <n v="465"/>
    <n v="511"/>
    <n v="516"/>
    <n v="552"/>
    <n v="656"/>
    <m/>
    <m/>
    <m/>
    <m/>
    <m/>
    <m/>
    <m/>
    <m/>
    <n v="375"/>
    <n v="433"/>
    <n v="410"/>
    <n v="465"/>
    <n v="511"/>
    <n v="516"/>
    <n v="552"/>
    <n v="656"/>
    <n v="267"/>
    <n v="313"/>
    <n v="364"/>
    <n v="28"/>
    <n v="20"/>
    <n v="28"/>
    <n v="221"/>
    <n v="219"/>
    <n v="264"/>
    <n v="33"/>
    <n v="35"/>
    <n v="45"/>
    <n v="67"/>
    <n v="67"/>
    <n v="49"/>
    <n v="97"/>
    <n v="111"/>
    <n v="105"/>
    <n v="90"/>
    <n v="83"/>
    <n v="80"/>
    <n v="245"/>
    <n v="282"/>
    <n v="286"/>
  </r>
  <r>
    <x v="1"/>
    <s v="Arkansas Northeastern College"/>
    <n v="107327"/>
    <x v="7"/>
    <m/>
    <m/>
    <m/>
    <m/>
    <m/>
    <m/>
    <m/>
    <m/>
    <m/>
    <m/>
    <m/>
    <m/>
    <m/>
    <m/>
    <m/>
    <m/>
    <m/>
    <m/>
    <m/>
    <m/>
    <m/>
    <m/>
    <m/>
    <m/>
    <m/>
    <m/>
    <m/>
    <m/>
    <m/>
    <m/>
    <s v=" "/>
    <s v=" "/>
    <s v=" "/>
    <s v=" "/>
    <s v=" "/>
    <s v=" "/>
    <s v=" "/>
    <s v=" "/>
    <s v=" "/>
    <s v=" "/>
    <s v=" "/>
    <s v=" "/>
    <m/>
    <m/>
    <m/>
    <m/>
    <m/>
    <m/>
    <s v=" "/>
    <s v=" "/>
    <s v=" "/>
    <m/>
    <m/>
    <m/>
    <m/>
    <m/>
    <m/>
    <m/>
    <m/>
    <m/>
    <m/>
    <m/>
    <m/>
    <s v=""/>
    <s v=""/>
    <s v=""/>
    <n v="465"/>
    <n v="487"/>
    <n v="500"/>
    <n v="483"/>
    <n v="453"/>
    <n v="504"/>
    <n v="206"/>
    <n v="266"/>
    <n v="326"/>
    <n v="331"/>
    <n v="336"/>
    <n v="335"/>
    <n v="268"/>
    <n v="286"/>
    <m/>
    <m/>
    <m/>
    <m/>
    <m/>
    <m/>
    <m/>
    <m/>
    <n v="206"/>
    <n v="266"/>
    <n v="326"/>
    <n v="331"/>
    <n v="336"/>
    <n v="335"/>
    <n v="268"/>
    <n v="286"/>
    <n v="139"/>
    <n v="91"/>
    <n v="118"/>
    <n v="11"/>
    <n v="13"/>
    <n v="10"/>
    <n v="185"/>
    <n v="164"/>
    <n v="158"/>
    <n v="81"/>
    <n v="63"/>
    <n v="64"/>
    <n v="72"/>
    <n v="61"/>
    <n v="84"/>
    <n v="29"/>
    <n v="48"/>
    <n v="30"/>
    <n v="26"/>
    <n v="30"/>
    <n v="27"/>
    <n v="195"/>
    <n v="195"/>
    <n v="214"/>
  </r>
  <r>
    <x v="1"/>
    <s v="Arkansas State University Mountain Home"/>
    <n v="420538"/>
    <x v="7"/>
    <m/>
    <m/>
    <m/>
    <m/>
    <m/>
    <m/>
    <m/>
    <m/>
    <m/>
    <m/>
    <m/>
    <m/>
    <m/>
    <m/>
    <m/>
    <m/>
    <m/>
    <m/>
    <m/>
    <m/>
    <m/>
    <m/>
    <m/>
    <m/>
    <m/>
    <m/>
    <m/>
    <m/>
    <m/>
    <m/>
    <s v=" "/>
    <s v=" "/>
    <s v=" "/>
    <s v=" "/>
    <s v=" "/>
    <s v=" "/>
    <s v=" "/>
    <s v=" "/>
    <s v=" "/>
    <s v=" "/>
    <s v=" "/>
    <s v=" "/>
    <m/>
    <m/>
    <m/>
    <m/>
    <m/>
    <m/>
    <s v=" "/>
    <s v=" "/>
    <s v=" "/>
    <m/>
    <m/>
    <m/>
    <m/>
    <m/>
    <m/>
    <m/>
    <m/>
    <m/>
    <m/>
    <m/>
    <m/>
    <s v=""/>
    <s v=""/>
    <s v=""/>
    <n v="337"/>
    <n v="472"/>
    <n v="459"/>
    <n v="480"/>
    <n v="387"/>
    <n v="478"/>
    <n v="173"/>
    <n v="216"/>
    <n v="192"/>
    <n v="242"/>
    <n v="244"/>
    <n v="180"/>
    <n v="166"/>
    <n v="193"/>
    <m/>
    <m/>
    <m/>
    <m/>
    <m/>
    <m/>
    <m/>
    <m/>
    <n v="173"/>
    <n v="216"/>
    <n v="192"/>
    <n v="242"/>
    <n v="244"/>
    <n v="180"/>
    <n v="166"/>
    <n v="193"/>
    <n v="90"/>
    <n v="75"/>
    <n v="91"/>
    <n v="14"/>
    <n v="9"/>
    <n v="3"/>
    <n v="76"/>
    <n v="82"/>
    <n v="99"/>
    <n v="37"/>
    <n v="49"/>
    <n v="38"/>
    <n v="44"/>
    <n v="68"/>
    <n v="43"/>
    <n v="25"/>
    <n v="28"/>
    <n v="13"/>
    <n v="30"/>
    <n v="53"/>
    <n v="27"/>
    <n v="150"/>
    <n v="114"/>
    <n v="102"/>
  </r>
  <r>
    <x v="1"/>
    <s v="Arkansas State University-Newport"/>
    <n v="440402"/>
    <x v="7"/>
    <m/>
    <m/>
    <m/>
    <m/>
    <m/>
    <m/>
    <m/>
    <m/>
    <m/>
    <m/>
    <m/>
    <m/>
    <m/>
    <m/>
    <m/>
    <m/>
    <m/>
    <m/>
    <m/>
    <m/>
    <m/>
    <m/>
    <m/>
    <m/>
    <m/>
    <m/>
    <m/>
    <m/>
    <m/>
    <m/>
    <s v=" "/>
    <s v=" "/>
    <s v=" "/>
    <s v=" "/>
    <s v=" "/>
    <s v=" "/>
    <s v=" "/>
    <s v=" "/>
    <s v=" "/>
    <s v=" "/>
    <s v=" "/>
    <s v=" "/>
    <m/>
    <m/>
    <m/>
    <m/>
    <m/>
    <m/>
    <s v=" "/>
    <s v=" "/>
    <s v=" "/>
    <m/>
    <m/>
    <m/>
    <m/>
    <m/>
    <m/>
    <m/>
    <m/>
    <m/>
    <m/>
    <m/>
    <m/>
    <s v=""/>
    <s v=""/>
    <s v=""/>
    <n v="226"/>
    <n v="523"/>
    <n v="376"/>
    <n v="425"/>
    <n v="456"/>
    <n v="545"/>
    <n v="72"/>
    <n v="126"/>
    <n v="82"/>
    <n v="64"/>
    <n v="99"/>
    <n v="107"/>
    <n v="127"/>
    <n v="121"/>
    <m/>
    <m/>
    <m/>
    <m/>
    <m/>
    <m/>
    <m/>
    <m/>
    <n v="72"/>
    <n v="126"/>
    <n v="82"/>
    <n v="64"/>
    <n v="99"/>
    <n v="107"/>
    <n v="127"/>
    <n v="121"/>
    <n v="42"/>
    <n v="65"/>
    <n v="48"/>
    <n v="1"/>
    <n v="9"/>
    <n v="6"/>
    <n v="64"/>
    <n v="53"/>
    <n v="67"/>
    <n v="21"/>
    <n v="25"/>
    <n v="30"/>
    <n v="32"/>
    <n v="51"/>
    <n v="33"/>
    <n v="8"/>
    <n v="9"/>
    <n v="5"/>
    <n v="9"/>
    <n v="16"/>
    <n v="9"/>
    <n v="26"/>
    <n v="49"/>
    <n v="63"/>
  </r>
  <r>
    <x v="1"/>
    <s v="Black River Technical College"/>
    <n v="106625"/>
    <x v="7"/>
    <m/>
    <m/>
    <m/>
    <m/>
    <m/>
    <m/>
    <m/>
    <m/>
    <m/>
    <m/>
    <m/>
    <m/>
    <m/>
    <m/>
    <m/>
    <m/>
    <m/>
    <m/>
    <m/>
    <m/>
    <m/>
    <m/>
    <m/>
    <m/>
    <m/>
    <m/>
    <m/>
    <m/>
    <m/>
    <m/>
    <s v=" "/>
    <s v=" "/>
    <s v=" "/>
    <s v=" "/>
    <s v=" "/>
    <s v=" "/>
    <s v=" "/>
    <s v=" "/>
    <s v=" "/>
    <s v=" "/>
    <s v=" "/>
    <s v=" "/>
    <m/>
    <m/>
    <m/>
    <m/>
    <m/>
    <m/>
    <s v=" "/>
    <s v=" "/>
    <s v=" "/>
    <m/>
    <m/>
    <m/>
    <m/>
    <m/>
    <m/>
    <m/>
    <m/>
    <m/>
    <m/>
    <m/>
    <m/>
    <s v=""/>
    <s v=""/>
    <s v=""/>
    <n v="614"/>
    <n v="608"/>
    <n v="574"/>
    <n v="610"/>
    <n v="636"/>
    <n v="708"/>
    <n v="231"/>
    <n v="300"/>
    <n v="311"/>
    <n v="340"/>
    <n v="321"/>
    <n v="311"/>
    <n v="355"/>
    <n v="435"/>
    <m/>
    <m/>
    <m/>
    <m/>
    <m/>
    <m/>
    <m/>
    <m/>
    <n v="231"/>
    <n v="300"/>
    <n v="311"/>
    <n v="340"/>
    <n v="321"/>
    <n v="311"/>
    <n v="355"/>
    <n v="435"/>
    <n v="157"/>
    <n v="160"/>
    <n v="220"/>
    <n v="5"/>
    <n v="17"/>
    <n v="10"/>
    <n v="149"/>
    <n v="178"/>
    <n v="205"/>
    <n v="92"/>
    <n v="68"/>
    <n v="85"/>
    <n v="88"/>
    <n v="118"/>
    <n v="111"/>
    <n v="42"/>
    <n v="29"/>
    <n v="31"/>
    <n v="50"/>
    <n v="55"/>
    <n v="47"/>
    <n v="156"/>
    <n v="169"/>
    <n v="148"/>
  </r>
  <r>
    <x v="1"/>
    <s v="Cossatot Community College of the University of Arkansas"/>
    <n v="106795"/>
    <x v="7"/>
    <m/>
    <m/>
    <m/>
    <m/>
    <m/>
    <m/>
    <m/>
    <m/>
    <m/>
    <m/>
    <m/>
    <m/>
    <m/>
    <m/>
    <m/>
    <m/>
    <m/>
    <m/>
    <m/>
    <m/>
    <m/>
    <m/>
    <m/>
    <m/>
    <m/>
    <m/>
    <m/>
    <m/>
    <m/>
    <m/>
    <s v=" "/>
    <s v=" "/>
    <s v=" "/>
    <s v=" "/>
    <s v=" "/>
    <s v=" "/>
    <s v=" "/>
    <s v=" "/>
    <s v=" "/>
    <s v=" "/>
    <s v=" "/>
    <s v=" "/>
    <m/>
    <m/>
    <m/>
    <m/>
    <m/>
    <m/>
    <s v=" "/>
    <s v=" "/>
    <s v=" "/>
    <m/>
    <m/>
    <m/>
    <m/>
    <m/>
    <m/>
    <m/>
    <m/>
    <m/>
    <m/>
    <m/>
    <m/>
    <s v=""/>
    <s v=""/>
    <s v=""/>
    <n v="217"/>
    <n v="243"/>
    <n v="203"/>
    <n v="254"/>
    <n v="233"/>
    <n v="288"/>
    <n v="57"/>
    <n v="98"/>
    <n v="71"/>
    <n v="88"/>
    <n v="78"/>
    <n v="100"/>
    <n v="85"/>
    <n v="133"/>
    <m/>
    <m/>
    <m/>
    <m/>
    <m/>
    <m/>
    <m/>
    <m/>
    <n v="57"/>
    <n v="98"/>
    <n v="71"/>
    <n v="88"/>
    <n v="78"/>
    <n v="100"/>
    <n v="85"/>
    <n v="133"/>
    <n v="62"/>
    <n v="44"/>
    <n v="67"/>
    <n v="9"/>
    <n v="6"/>
    <n v="9"/>
    <n v="29"/>
    <n v="35"/>
    <n v="57"/>
    <n v="15"/>
    <n v="15"/>
    <n v="27"/>
    <n v="29"/>
    <n v="32"/>
    <n v="13"/>
    <n v="9"/>
    <n v="12"/>
    <n v="19"/>
    <n v="7"/>
    <n v="7"/>
    <n v="13"/>
    <n v="57"/>
    <n v="44"/>
    <n v="41"/>
  </r>
  <r>
    <x v="1"/>
    <s v="East Arkansas Community College "/>
    <n v="106883"/>
    <x v="7"/>
    <m/>
    <m/>
    <m/>
    <m/>
    <m/>
    <m/>
    <m/>
    <m/>
    <m/>
    <m/>
    <m/>
    <m/>
    <m/>
    <m/>
    <m/>
    <m/>
    <m/>
    <m/>
    <m/>
    <m/>
    <m/>
    <m/>
    <m/>
    <m/>
    <m/>
    <m/>
    <m/>
    <m/>
    <m/>
    <m/>
    <s v=" "/>
    <s v=" "/>
    <s v=" "/>
    <s v=" "/>
    <s v=" "/>
    <s v=" "/>
    <s v=" "/>
    <s v=" "/>
    <s v=" "/>
    <s v=" "/>
    <s v=" "/>
    <s v=" "/>
    <m/>
    <m/>
    <m/>
    <m/>
    <m/>
    <m/>
    <s v=" "/>
    <s v=" "/>
    <s v=" "/>
    <m/>
    <m/>
    <m/>
    <m/>
    <m/>
    <m/>
    <m/>
    <m/>
    <m/>
    <m/>
    <m/>
    <m/>
    <s v=""/>
    <s v=""/>
    <s v=""/>
    <n v="365"/>
    <n v="360"/>
    <n v="410"/>
    <n v="366"/>
    <n v="332"/>
    <n v="381"/>
    <n v="171"/>
    <n v="263"/>
    <n v="246"/>
    <n v="252"/>
    <n v="260"/>
    <n v="231"/>
    <n v="248"/>
    <n v="247"/>
    <m/>
    <m/>
    <m/>
    <m/>
    <m/>
    <m/>
    <m/>
    <m/>
    <n v="171"/>
    <n v="263"/>
    <n v="246"/>
    <n v="252"/>
    <n v="260"/>
    <n v="231"/>
    <n v="248"/>
    <n v="247"/>
    <n v="122"/>
    <n v="124"/>
    <n v="133"/>
    <n v="9"/>
    <n v="11"/>
    <n v="15"/>
    <n v="100"/>
    <n v="113"/>
    <n v="99"/>
    <n v="18"/>
    <n v="32"/>
    <n v="42"/>
    <n v="51"/>
    <n v="44"/>
    <n v="38"/>
    <n v="29"/>
    <n v="29"/>
    <n v="26"/>
    <n v="27"/>
    <n v="26"/>
    <n v="22"/>
    <n v="178"/>
    <n v="173"/>
    <n v="141"/>
  </r>
  <r>
    <x v="1"/>
    <s v="Mid-South Community College "/>
    <n v="107318"/>
    <x v="7"/>
    <m/>
    <m/>
    <m/>
    <m/>
    <m/>
    <m/>
    <m/>
    <m/>
    <m/>
    <m/>
    <m/>
    <m/>
    <m/>
    <m/>
    <m/>
    <m/>
    <m/>
    <m/>
    <m/>
    <m/>
    <m/>
    <m/>
    <m/>
    <m/>
    <m/>
    <m/>
    <m/>
    <m/>
    <m/>
    <m/>
    <s v=" "/>
    <s v=" "/>
    <s v=" "/>
    <s v=" "/>
    <s v=" "/>
    <s v=" "/>
    <s v=" "/>
    <s v=" "/>
    <s v=" "/>
    <s v=" "/>
    <s v=" "/>
    <s v=" "/>
    <m/>
    <m/>
    <m/>
    <m/>
    <m/>
    <m/>
    <s v=" "/>
    <s v=" "/>
    <s v=" "/>
    <m/>
    <m/>
    <m/>
    <m/>
    <m/>
    <m/>
    <m/>
    <m/>
    <m/>
    <m/>
    <m/>
    <m/>
    <s v=""/>
    <s v=""/>
    <s v=""/>
    <n v="284"/>
    <n v="341"/>
    <n v="302"/>
    <n v="267"/>
    <n v="370"/>
    <n v="397"/>
    <n v="98"/>
    <n v="18"/>
    <n v="38"/>
    <n v="62"/>
    <n v="119"/>
    <n v="128"/>
    <n v="141"/>
    <n v="150"/>
    <m/>
    <m/>
    <m/>
    <m/>
    <m/>
    <m/>
    <m/>
    <m/>
    <n v="98"/>
    <n v="18"/>
    <n v="38"/>
    <n v="62"/>
    <n v="119"/>
    <n v="128"/>
    <n v="141"/>
    <n v="150"/>
    <n v="68"/>
    <n v="60"/>
    <n v="63"/>
    <n v="7"/>
    <n v="6"/>
    <n v="7"/>
    <n v="53"/>
    <n v="75"/>
    <n v="80"/>
    <n v="17"/>
    <n v="13"/>
    <n v="11"/>
    <n v="16"/>
    <n v="6"/>
    <n v="5"/>
    <n v="7"/>
    <n v="13"/>
    <n v="21"/>
    <n v="12"/>
    <n v="9"/>
    <n v="16"/>
    <n v="26"/>
    <n v="84"/>
    <n v="80"/>
  </r>
  <r>
    <x v="1"/>
    <s v="National Park Community College"/>
    <n v="106980"/>
    <x v="7"/>
    <m/>
    <m/>
    <m/>
    <m/>
    <m/>
    <m/>
    <m/>
    <m/>
    <m/>
    <m/>
    <m/>
    <m/>
    <m/>
    <m/>
    <m/>
    <m/>
    <m/>
    <m/>
    <m/>
    <m/>
    <m/>
    <m/>
    <m/>
    <m/>
    <m/>
    <m/>
    <m/>
    <m/>
    <m/>
    <m/>
    <s v=" "/>
    <s v=" "/>
    <s v=" "/>
    <s v=" "/>
    <s v=" "/>
    <s v=" "/>
    <s v=" "/>
    <s v=" "/>
    <s v=" "/>
    <s v=" "/>
    <s v=" "/>
    <s v=" "/>
    <m/>
    <m/>
    <m/>
    <m/>
    <m/>
    <m/>
    <s v=" "/>
    <s v=" "/>
    <s v=" "/>
    <m/>
    <m/>
    <m/>
    <m/>
    <m/>
    <m/>
    <m/>
    <m/>
    <m/>
    <m/>
    <m/>
    <m/>
    <s v=""/>
    <s v=""/>
    <s v=""/>
    <n v="499"/>
    <n v="662"/>
    <n v="652"/>
    <n v="583"/>
    <n v="481"/>
    <n v="526"/>
    <n v="237"/>
    <n v="195"/>
    <n v="245"/>
    <n v="322"/>
    <n v="335"/>
    <n v="286"/>
    <n v="254"/>
    <n v="307"/>
    <m/>
    <m/>
    <m/>
    <m/>
    <m/>
    <m/>
    <m/>
    <m/>
    <n v="237"/>
    <n v="195"/>
    <n v="245"/>
    <n v="322"/>
    <n v="335"/>
    <n v="286"/>
    <n v="254"/>
    <n v="307"/>
    <n v="125"/>
    <n v="124"/>
    <n v="149"/>
    <n v="15"/>
    <n v="11"/>
    <n v="9"/>
    <n v="146"/>
    <n v="119"/>
    <n v="149"/>
    <n v="53"/>
    <n v="97"/>
    <n v="65"/>
    <n v="43"/>
    <n v="45"/>
    <n v="51"/>
    <n v="51"/>
    <n v="27"/>
    <n v="34"/>
    <n v="34"/>
    <n v="42"/>
    <n v="31"/>
    <n v="184"/>
    <n v="169"/>
    <n v="156"/>
  </r>
  <r>
    <x v="1"/>
    <s v="North Arkansas College"/>
    <n v="107460"/>
    <x v="7"/>
    <m/>
    <m/>
    <m/>
    <m/>
    <m/>
    <m/>
    <m/>
    <m/>
    <m/>
    <m/>
    <m/>
    <m/>
    <m/>
    <m/>
    <m/>
    <m/>
    <m/>
    <m/>
    <m/>
    <m/>
    <m/>
    <m/>
    <m/>
    <m/>
    <m/>
    <m/>
    <m/>
    <m/>
    <m/>
    <m/>
    <s v=" "/>
    <s v=" "/>
    <s v=" "/>
    <s v=" "/>
    <s v=" "/>
    <s v=" "/>
    <s v=" "/>
    <s v=" "/>
    <s v=" "/>
    <s v=" "/>
    <s v=" "/>
    <s v=" "/>
    <m/>
    <m/>
    <m/>
    <m/>
    <m/>
    <m/>
    <s v=" "/>
    <s v=" "/>
    <s v=" "/>
    <m/>
    <m/>
    <m/>
    <m/>
    <m/>
    <m/>
    <m/>
    <m/>
    <m/>
    <m/>
    <m/>
    <m/>
    <s v=""/>
    <s v=""/>
    <s v=""/>
    <n v="648"/>
    <n v="662"/>
    <n v="631"/>
    <n v="633"/>
    <n v="538"/>
    <n v="584"/>
    <n v="394"/>
    <n v="423"/>
    <n v="385"/>
    <n v="435"/>
    <n v="391"/>
    <n v="382"/>
    <n v="340"/>
    <n v="400"/>
    <m/>
    <m/>
    <m/>
    <m/>
    <m/>
    <m/>
    <m/>
    <m/>
    <n v="394"/>
    <n v="423"/>
    <n v="385"/>
    <n v="435"/>
    <n v="391"/>
    <n v="382"/>
    <n v="340"/>
    <n v="400"/>
    <n v="168"/>
    <n v="166"/>
    <n v="206"/>
    <n v="24"/>
    <n v="18"/>
    <n v="21"/>
    <n v="190"/>
    <n v="156"/>
    <n v="173"/>
    <n v="90"/>
    <n v="92"/>
    <n v="99"/>
    <n v="104"/>
    <n v="131"/>
    <n v="132"/>
    <n v="47"/>
    <n v="50"/>
    <n v="26"/>
    <n v="59"/>
    <n v="54"/>
    <n v="69"/>
    <n v="239"/>
    <n v="195"/>
    <n v="188"/>
  </r>
  <r>
    <x v="1"/>
    <s v="Ouachita Technical College "/>
    <n v="107521"/>
    <x v="7"/>
    <m/>
    <m/>
    <m/>
    <m/>
    <m/>
    <m/>
    <m/>
    <m/>
    <m/>
    <m/>
    <m/>
    <m/>
    <m/>
    <m/>
    <m/>
    <m/>
    <m/>
    <m/>
    <m/>
    <m/>
    <m/>
    <m/>
    <m/>
    <m/>
    <m/>
    <m/>
    <m/>
    <m/>
    <m/>
    <m/>
    <s v=" "/>
    <s v=" "/>
    <s v=" "/>
    <s v=" "/>
    <s v=" "/>
    <s v=" "/>
    <s v=" "/>
    <s v=" "/>
    <s v=" "/>
    <s v=" "/>
    <s v=" "/>
    <s v=" "/>
    <m/>
    <m/>
    <m/>
    <m/>
    <m/>
    <m/>
    <s v=" "/>
    <s v=" "/>
    <s v=" "/>
    <m/>
    <m/>
    <m/>
    <m/>
    <m/>
    <m/>
    <m/>
    <m/>
    <m/>
    <m/>
    <m/>
    <m/>
    <s v=""/>
    <s v=""/>
    <s v=""/>
    <n v="384"/>
    <n v="357"/>
    <n v="296"/>
    <n v="313"/>
    <n v="301"/>
    <n v="345"/>
    <n v="118"/>
    <n v="158"/>
    <n v="222"/>
    <n v="204"/>
    <n v="189"/>
    <n v="176"/>
    <n v="150"/>
    <n v="151"/>
    <m/>
    <m/>
    <m/>
    <m/>
    <m/>
    <m/>
    <m/>
    <m/>
    <n v="118"/>
    <n v="158"/>
    <n v="222"/>
    <n v="204"/>
    <n v="189"/>
    <n v="176"/>
    <n v="150"/>
    <n v="151"/>
    <n v="64"/>
    <n v="73"/>
    <n v="55"/>
    <n v="13"/>
    <n v="13"/>
    <n v="16"/>
    <n v="99"/>
    <n v="64"/>
    <n v="80"/>
    <n v="50"/>
    <n v="47"/>
    <n v="42"/>
    <n v="36"/>
    <n v="44"/>
    <n v="45"/>
    <n v="21"/>
    <n v="13"/>
    <n v="11"/>
    <n v="37"/>
    <n v="40"/>
    <n v="31"/>
    <n v="96"/>
    <n v="89"/>
    <n v="92"/>
  </r>
  <r>
    <x v="1"/>
    <s v="Ozarka College "/>
    <n v="107549"/>
    <x v="7"/>
    <m/>
    <m/>
    <m/>
    <m/>
    <m/>
    <m/>
    <m/>
    <m/>
    <m/>
    <m/>
    <m/>
    <m/>
    <m/>
    <m/>
    <m/>
    <m/>
    <m/>
    <m/>
    <m/>
    <m/>
    <m/>
    <m/>
    <m/>
    <m/>
    <m/>
    <m/>
    <m/>
    <m/>
    <m/>
    <m/>
    <s v=" "/>
    <s v=" "/>
    <s v=" "/>
    <s v=" "/>
    <s v=" "/>
    <s v=" "/>
    <s v=" "/>
    <s v=" "/>
    <s v=" "/>
    <s v=" "/>
    <s v=" "/>
    <s v=" "/>
    <m/>
    <m/>
    <m/>
    <m/>
    <m/>
    <m/>
    <s v=" "/>
    <s v=" "/>
    <s v=" "/>
    <m/>
    <m/>
    <m/>
    <m/>
    <m/>
    <m/>
    <m/>
    <m/>
    <m/>
    <m/>
    <m/>
    <m/>
    <s v=""/>
    <s v=""/>
    <s v=""/>
    <n v="335"/>
    <n v="349"/>
    <n v="345"/>
    <n v="433"/>
    <n v="421"/>
    <n v="445"/>
    <n v="95"/>
    <n v="153"/>
    <n v="250"/>
    <n v="144"/>
    <n v="149"/>
    <n v="182"/>
    <n v="156"/>
    <n v="214"/>
    <m/>
    <m/>
    <m/>
    <m/>
    <m/>
    <m/>
    <m/>
    <m/>
    <n v="95"/>
    <n v="153"/>
    <n v="250"/>
    <n v="144"/>
    <n v="149"/>
    <n v="182"/>
    <n v="156"/>
    <n v="214"/>
    <n v="77"/>
    <n v="79"/>
    <n v="109"/>
    <n v="8"/>
    <n v="12"/>
    <n v="12"/>
    <n v="97"/>
    <n v="65"/>
    <n v="93"/>
    <n v="22"/>
    <n v="29"/>
    <n v="38"/>
    <n v="32"/>
    <n v="51"/>
    <n v="82"/>
    <n v="9"/>
    <n v="18"/>
    <n v="20"/>
    <n v="23"/>
    <n v="14"/>
    <n v="15"/>
    <n v="90"/>
    <n v="88"/>
    <n v="109"/>
  </r>
  <r>
    <x v="1"/>
    <s v="Phillips Community College of the Univ of Arkansas"/>
    <n v="107619"/>
    <x v="7"/>
    <m/>
    <m/>
    <m/>
    <m/>
    <m/>
    <m/>
    <m/>
    <m/>
    <m/>
    <m/>
    <m/>
    <m/>
    <m/>
    <m/>
    <m/>
    <m/>
    <m/>
    <m/>
    <m/>
    <m/>
    <m/>
    <m/>
    <m/>
    <m/>
    <m/>
    <m/>
    <m/>
    <m/>
    <m/>
    <m/>
    <s v=" "/>
    <s v=" "/>
    <s v=" "/>
    <s v=" "/>
    <s v=" "/>
    <s v=" "/>
    <s v=" "/>
    <s v=" "/>
    <s v=" "/>
    <s v=" "/>
    <s v=" "/>
    <s v=" "/>
    <m/>
    <m/>
    <m/>
    <m/>
    <m/>
    <m/>
    <s v=" "/>
    <s v=" "/>
    <s v=" "/>
    <m/>
    <m/>
    <m/>
    <m/>
    <m/>
    <m/>
    <m/>
    <m/>
    <m/>
    <m/>
    <m/>
    <m/>
    <s v=""/>
    <s v=""/>
    <s v=""/>
    <n v="440"/>
    <n v="501"/>
    <n v="407"/>
    <n v="407"/>
    <n v="311"/>
    <n v="348"/>
    <n v="170"/>
    <n v="179"/>
    <n v="200"/>
    <n v="230"/>
    <n v="175"/>
    <n v="199"/>
    <n v="127"/>
    <n v="122"/>
    <m/>
    <m/>
    <m/>
    <m/>
    <m/>
    <m/>
    <m/>
    <m/>
    <n v="170"/>
    <n v="179"/>
    <n v="200"/>
    <n v="230"/>
    <n v="175"/>
    <n v="199"/>
    <n v="127"/>
    <n v="122"/>
    <n v="86"/>
    <n v="74"/>
    <n v="70"/>
    <n v="15"/>
    <n v="5"/>
    <n v="8"/>
    <n v="98"/>
    <n v="48"/>
    <n v="44"/>
    <n v="38"/>
    <n v="33"/>
    <n v="33"/>
    <n v="42"/>
    <n v="43"/>
    <n v="60"/>
    <n v="24"/>
    <n v="17"/>
    <n v="21"/>
    <n v="27"/>
    <n v="24"/>
    <n v="31"/>
    <n v="141"/>
    <n v="101"/>
    <n v="114"/>
  </r>
  <r>
    <x v="1"/>
    <s v="Rich Mountain Community College "/>
    <n v="107743"/>
    <x v="7"/>
    <m/>
    <m/>
    <m/>
    <m/>
    <m/>
    <m/>
    <m/>
    <m/>
    <m/>
    <m/>
    <m/>
    <m/>
    <m/>
    <m/>
    <m/>
    <m/>
    <m/>
    <m/>
    <m/>
    <m/>
    <m/>
    <m/>
    <m/>
    <m/>
    <m/>
    <m/>
    <m/>
    <m/>
    <m/>
    <m/>
    <s v=" "/>
    <s v=" "/>
    <s v=" "/>
    <s v=" "/>
    <s v=" "/>
    <s v=" "/>
    <s v=" "/>
    <s v=" "/>
    <s v=" "/>
    <s v=" "/>
    <s v=" "/>
    <s v=" "/>
    <m/>
    <m/>
    <m/>
    <m/>
    <m/>
    <m/>
    <s v=" "/>
    <s v=" "/>
    <s v=" "/>
    <m/>
    <m/>
    <m/>
    <m/>
    <m/>
    <m/>
    <m/>
    <m/>
    <m/>
    <m/>
    <m/>
    <m/>
    <s v=""/>
    <s v=""/>
    <s v=""/>
    <n v="272"/>
    <n v="217"/>
    <n v="283"/>
    <n v="235"/>
    <n v="231"/>
    <n v="186"/>
    <n v="126"/>
    <n v="126"/>
    <n v="176"/>
    <n v="147"/>
    <n v="164"/>
    <n v="122"/>
    <n v="132"/>
    <n v="115"/>
    <m/>
    <m/>
    <m/>
    <m/>
    <m/>
    <m/>
    <m/>
    <m/>
    <n v="126"/>
    <n v="126"/>
    <n v="176"/>
    <n v="147"/>
    <n v="164"/>
    <n v="122"/>
    <n v="132"/>
    <n v="115"/>
    <n v="51"/>
    <n v="57"/>
    <n v="51"/>
    <n v="5"/>
    <n v="11"/>
    <n v="8"/>
    <n v="66"/>
    <n v="64"/>
    <n v="56"/>
    <n v="27"/>
    <n v="36"/>
    <n v="24"/>
    <n v="33"/>
    <n v="43"/>
    <n v="50"/>
    <n v="9"/>
    <n v="12"/>
    <n v="11"/>
    <n v="16"/>
    <n v="16"/>
    <n v="13"/>
    <n v="95"/>
    <n v="100"/>
    <n v="74"/>
  </r>
  <r>
    <x v="1"/>
    <s v="South Arkansas Community College"/>
    <n v="107974"/>
    <x v="7"/>
    <m/>
    <m/>
    <m/>
    <m/>
    <m/>
    <m/>
    <m/>
    <m/>
    <m/>
    <m/>
    <m/>
    <m/>
    <m/>
    <m/>
    <m/>
    <m/>
    <m/>
    <m/>
    <m/>
    <m/>
    <m/>
    <m/>
    <m/>
    <m/>
    <m/>
    <m/>
    <m/>
    <m/>
    <m/>
    <m/>
    <s v=" "/>
    <s v=" "/>
    <s v=" "/>
    <s v=" "/>
    <s v=" "/>
    <s v=" "/>
    <s v=" "/>
    <s v=" "/>
    <s v=" "/>
    <s v=" "/>
    <s v=" "/>
    <s v=" "/>
    <m/>
    <m/>
    <m/>
    <m/>
    <m/>
    <m/>
    <s v=" "/>
    <s v=" "/>
    <s v=" "/>
    <m/>
    <m/>
    <m/>
    <m/>
    <m/>
    <m/>
    <m/>
    <m/>
    <m/>
    <m/>
    <m/>
    <m/>
    <s v=""/>
    <s v=""/>
    <s v=""/>
    <n v="364"/>
    <n v="511"/>
    <n v="471"/>
    <n v="316"/>
    <n v="329"/>
    <n v="310"/>
    <n v="142"/>
    <n v="149"/>
    <n v="161"/>
    <n v="212"/>
    <n v="161"/>
    <n v="106"/>
    <n v="99"/>
    <n v="127"/>
    <m/>
    <m/>
    <m/>
    <m/>
    <m/>
    <m/>
    <m/>
    <m/>
    <n v="142"/>
    <n v="149"/>
    <n v="161"/>
    <n v="212"/>
    <n v="161"/>
    <n v="106"/>
    <n v="99"/>
    <n v="127"/>
    <n v="51"/>
    <n v="50"/>
    <n v="66"/>
    <n v="5"/>
    <n v="6"/>
    <n v="10"/>
    <n v="50"/>
    <n v="43"/>
    <n v="51"/>
    <n v="54"/>
    <n v="22"/>
    <n v="24"/>
    <n v="31"/>
    <n v="33"/>
    <n v="39"/>
    <n v="24"/>
    <n v="20"/>
    <n v="13"/>
    <n v="31"/>
    <n v="26"/>
    <n v="7"/>
    <n v="103"/>
    <n v="93"/>
    <n v="62"/>
  </r>
  <r>
    <x v="1"/>
    <s v="Southeast Arkansas College"/>
    <n v="107637"/>
    <x v="7"/>
    <m/>
    <m/>
    <m/>
    <m/>
    <m/>
    <m/>
    <m/>
    <m/>
    <m/>
    <m/>
    <m/>
    <m/>
    <m/>
    <m/>
    <m/>
    <m/>
    <m/>
    <m/>
    <m/>
    <m/>
    <m/>
    <m/>
    <m/>
    <m/>
    <m/>
    <m/>
    <m/>
    <m/>
    <m/>
    <m/>
    <s v=" "/>
    <s v=" "/>
    <s v=" "/>
    <s v=" "/>
    <s v=" "/>
    <s v=" "/>
    <s v=" "/>
    <s v=" "/>
    <s v=" "/>
    <s v=" "/>
    <s v=" "/>
    <s v=" "/>
    <m/>
    <m/>
    <m/>
    <m/>
    <m/>
    <m/>
    <s v=" "/>
    <s v=" "/>
    <s v=" "/>
    <m/>
    <m/>
    <m/>
    <m/>
    <m/>
    <m/>
    <m/>
    <m/>
    <m/>
    <m/>
    <m/>
    <m/>
    <s v=""/>
    <s v=""/>
    <s v=""/>
    <n v="693"/>
    <n v="511"/>
    <n v="777"/>
    <n v="546"/>
    <n v="659"/>
    <n v="590"/>
    <n v="235"/>
    <n v="250"/>
    <n v="319"/>
    <n v="261"/>
    <n v="231"/>
    <n v="172"/>
    <n v="174"/>
    <n v="215"/>
    <m/>
    <m/>
    <m/>
    <m/>
    <m/>
    <m/>
    <m/>
    <m/>
    <n v="235"/>
    <n v="250"/>
    <n v="319"/>
    <n v="261"/>
    <n v="231"/>
    <n v="172"/>
    <n v="174"/>
    <n v="215"/>
    <n v="79"/>
    <n v="77"/>
    <n v="93"/>
    <n v="4"/>
    <n v="8"/>
    <n v="9"/>
    <n v="89"/>
    <n v="89"/>
    <n v="113"/>
    <n v="37"/>
    <n v="36"/>
    <n v="31"/>
    <n v="51"/>
    <n v="87"/>
    <n v="91"/>
    <n v="36"/>
    <n v="24"/>
    <n v="20"/>
    <n v="35"/>
    <n v="31"/>
    <n v="17"/>
    <n v="153"/>
    <n v="140"/>
    <n v="104"/>
  </r>
  <r>
    <x v="1"/>
    <s v="Southern Arkansas University Tech"/>
    <n v="107992"/>
    <x v="7"/>
    <m/>
    <m/>
    <m/>
    <m/>
    <m/>
    <m/>
    <m/>
    <m/>
    <m/>
    <m/>
    <m/>
    <m/>
    <m/>
    <m/>
    <m/>
    <m/>
    <m/>
    <m/>
    <m/>
    <m/>
    <m/>
    <m/>
    <m/>
    <m/>
    <m/>
    <m/>
    <m/>
    <m/>
    <m/>
    <m/>
    <s v=" "/>
    <s v=" "/>
    <s v=" "/>
    <s v=" "/>
    <s v=" "/>
    <s v=" "/>
    <s v=" "/>
    <s v=" "/>
    <s v=" "/>
    <s v=" "/>
    <s v=" "/>
    <s v=" "/>
    <m/>
    <m/>
    <m/>
    <m/>
    <m/>
    <m/>
    <s v=" "/>
    <s v=" "/>
    <s v=" "/>
    <m/>
    <m/>
    <m/>
    <m/>
    <m/>
    <m/>
    <m/>
    <m/>
    <m/>
    <m/>
    <m/>
    <m/>
    <s v=""/>
    <s v=""/>
    <s v=""/>
    <n v="317"/>
    <n v="261"/>
    <n v="381"/>
    <n v="367"/>
    <n v="348"/>
    <n v="401"/>
    <n v="97"/>
    <n v="89"/>
    <n v="139"/>
    <n v="107"/>
    <n v="129"/>
    <n v="144"/>
    <n v="141"/>
    <n v="196"/>
    <m/>
    <m/>
    <m/>
    <m/>
    <m/>
    <m/>
    <m/>
    <m/>
    <n v="97"/>
    <n v="89"/>
    <n v="139"/>
    <n v="107"/>
    <n v="129"/>
    <n v="144"/>
    <n v="141"/>
    <n v="196"/>
    <n v="50"/>
    <n v="37"/>
    <n v="84"/>
    <n v="8"/>
    <n v="7"/>
    <n v="7"/>
    <n v="86"/>
    <n v="97"/>
    <n v="105"/>
    <n v="24"/>
    <n v="64"/>
    <n v="64"/>
    <n v="56"/>
    <n v="30"/>
    <n v="44"/>
    <n v="9"/>
    <n v="6"/>
    <n v="8"/>
    <n v="17"/>
    <n v="14"/>
    <n v="14"/>
    <n v="57"/>
    <n v="45"/>
    <n v="58"/>
  </r>
  <r>
    <x v="1"/>
    <s v="University of Arkansas Community College at Batesville"/>
    <n v="106999"/>
    <x v="7"/>
    <m/>
    <m/>
    <m/>
    <m/>
    <m/>
    <m/>
    <m/>
    <m/>
    <m/>
    <m/>
    <m/>
    <m/>
    <m/>
    <m/>
    <m/>
    <m/>
    <m/>
    <m/>
    <m/>
    <m/>
    <m/>
    <m/>
    <m/>
    <m/>
    <m/>
    <m/>
    <m/>
    <m/>
    <m/>
    <m/>
    <s v=" "/>
    <s v=" "/>
    <s v=" "/>
    <s v=" "/>
    <s v=" "/>
    <s v=" "/>
    <s v=" "/>
    <s v=" "/>
    <s v=" "/>
    <s v=" "/>
    <s v=" "/>
    <s v=" "/>
    <m/>
    <m/>
    <m/>
    <m/>
    <m/>
    <m/>
    <s v=" "/>
    <s v=" "/>
    <s v=" "/>
    <m/>
    <m/>
    <m/>
    <m/>
    <m/>
    <m/>
    <m/>
    <m/>
    <m/>
    <m/>
    <m/>
    <m/>
    <s v=""/>
    <s v=""/>
    <s v=""/>
    <n v="381"/>
    <n v="358"/>
    <n v="476"/>
    <n v="338"/>
    <n v="339"/>
    <n v="427"/>
    <n v="155"/>
    <n v="224"/>
    <n v="164"/>
    <n v="129"/>
    <n v="149"/>
    <n v="142"/>
    <n v="163"/>
    <n v="220"/>
    <m/>
    <m/>
    <m/>
    <m/>
    <m/>
    <m/>
    <m/>
    <m/>
    <n v="155"/>
    <n v="224"/>
    <n v="164"/>
    <n v="129"/>
    <n v="149"/>
    <n v="142"/>
    <n v="163"/>
    <n v="220"/>
    <n v="66"/>
    <n v="95"/>
    <n v="96"/>
    <n v="8"/>
    <n v="7"/>
    <n v="7"/>
    <n v="68"/>
    <n v="61"/>
    <n v="117"/>
    <n v="28"/>
    <n v="35"/>
    <n v="34"/>
    <n v="47"/>
    <n v="65"/>
    <n v="49"/>
    <n v="20"/>
    <n v="23"/>
    <n v="22"/>
    <n v="26"/>
    <n v="25"/>
    <n v="17"/>
    <n v="55"/>
    <n v="66"/>
    <n v="69"/>
  </r>
  <r>
    <x v="1"/>
    <s v="University of Arkansas Community College at Hope"/>
    <n v="107725"/>
    <x v="7"/>
    <m/>
    <m/>
    <m/>
    <m/>
    <m/>
    <m/>
    <m/>
    <m/>
    <m/>
    <m/>
    <m/>
    <m/>
    <m/>
    <m/>
    <m/>
    <m/>
    <m/>
    <m/>
    <m/>
    <m/>
    <m/>
    <m/>
    <m/>
    <m/>
    <m/>
    <m/>
    <m/>
    <m/>
    <m/>
    <m/>
    <s v=" "/>
    <s v=" "/>
    <s v=" "/>
    <s v=" "/>
    <s v=" "/>
    <s v=" "/>
    <s v=" "/>
    <s v=" "/>
    <s v=" "/>
    <s v=" "/>
    <s v=" "/>
    <s v=" "/>
    <m/>
    <m/>
    <m/>
    <m/>
    <m/>
    <m/>
    <s v=" "/>
    <s v=" "/>
    <s v=" "/>
    <m/>
    <m/>
    <m/>
    <m/>
    <m/>
    <m/>
    <m/>
    <m/>
    <m/>
    <m/>
    <m/>
    <m/>
    <s v=""/>
    <s v=""/>
    <s v=""/>
    <n v="360"/>
    <n v="452"/>
    <n v="441"/>
    <n v="361"/>
    <n v="321"/>
    <n v="458"/>
    <n v="243"/>
    <n v="261"/>
    <n v="223"/>
    <n v="250"/>
    <n v="235"/>
    <n v="187"/>
    <n v="161"/>
    <n v="249"/>
    <m/>
    <m/>
    <m/>
    <m/>
    <m/>
    <m/>
    <m/>
    <m/>
    <n v="243"/>
    <n v="261"/>
    <n v="223"/>
    <n v="250"/>
    <n v="235"/>
    <n v="187"/>
    <n v="161"/>
    <n v="249"/>
    <n v="66"/>
    <n v="74"/>
    <n v="110"/>
    <n v="12"/>
    <n v="11"/>
    <n v="5"/>
    <n v="109"/>
    <n v="76"/>
    <n v="134"/>
    <n v="61"/>
    <n v="46"/>
    <n v="58"/>
    <n v="50"/>
    <n v="71"/>
    <n v="56"/>
    <n v="13"/>
    <n v="27"/>
    <n v="17"/>
    <n v="26"/>
    <n v="36"/>
    <n v="20"/>
    <n v="150"/>
    <n v="126"/>
    <n v="92"/>
  </r>
  <r>
    <x v="1"/>
    <s v="University of Arkansas Community College at Morrilton"/>
    <n v="107585"/>
    <x v="7"/>
    <m/>
    <m/>
    <m/>
    <m/>
    <m/>
    <m/>
    <m/>
    <m/>
    <m/>
    <m/>
    <m/>
    <m/>
    <m/>
    <m/>
    <m/>
    <m/>
    <m/>
    <m/>
    <m/>
    <m/>
    <m/>
    <m/>
    <m/>
    <m/>
    <m/>
    <m/>
    <m/>
    <m/>
    <m/>
    <m/>
    <s v=" "/>
    <s v=" "/>
    <s v=" "/>
    <s v=" "/>
    <s v=" "/>
    <s v=" "/>
    <s v=" "/>
    <s v=" "/>
    <s v=" "/>
    <s v=" "/>
    <s v=" "/>
    <s v=" "/>
    <m/>
    <m/>
    <m/>
    <m/>
    <m/>
    <m/>
    <s v=" "/>
    <s v=" "/>
    <s v=" "/>
    <m/>
    <m/>
    <m/>
    <m/>
    <m/>
    <m/>
    <m/>
    <m/>
    <m/>
    <m/>
    <m/>
    <m/>
    <s v=""/>
    <s v=""/>
    <s v=""/>
    <n v="602"/>
    <n v="790"/>
    <n v="545"/>
    <n v="719"/>
    <n v="690"/>
    <n v="784"/>
    <n v="219"/>
    <n v="328"/>
    <n v="377"/>
    <n v="462"/>
    <n v="312"/>
    <n v="424"/>
    <n v="415"/>
    <n v="483"/>
    <m/>
    <m/>
    <m/>
    <m/>
    <m/>
    <m/>
    <m/>
    <m/>
    <n v="219"/>
    <n v="328"/>
    <n v="377"/>
    <n v="462"/>
    <n v="312"/>
    <n v="424"/>
    <n v="415"/>
    <n v="483"/>
    <n v="173"/>
    <n v="170"/>
    <n v="234"/>
    <n v="31"/>
    <n v="27"/>
    <n v="34"/>
    <n v="220"/>
    <n v="218"/>
    <n v="215"/>
    <n v="104"/>
    <n v="52"/>
    <n v="52"/>
    <n v="64"/>
    <n v="86"/>
    <n v="90"/>
    <n v="43"/>
    <n v="46"/>
    <n v="47"/>
    <n v="61"/>
    <n v="47"/>
    <n v="76"/>
    <n v="254"/>
    <n v="167"/>
    <n v="249"/>
  </r>
  <r>
    <x v="2"/>
    <s v="University of Delaware"/>
    <n v="130943"/>
    <x v="0"/>
    <n v="4438"/>
    <n v="4375"/>
    <n v="3845"/>
    <n v="4172"/>
    <n v="4425"/>
    <n v="4298"/>
    <n v="3290"/>
    <n v="3179"/>
    <n v="3898"/>
    <n v="3870"/>
    <n v="3128"/>
    <n v="3358"/>
    <n v="3712"/>
    <n v="3794"/>
    <n v="3769"/>
    <n v="3830"/>
    <n v="3567"/>
    <n v="3835"/>
    <m/>
    <m/>
    <m/>
    <m/>
    <m/>
    <m/>
    <m/>
    <m/>
    <m/>
    <m/>
    <m/>
    <m/>
    <n v="3290"/>
    <n v="3179"/>
    <n v="3898"/>
    <n v="3870"/>
    <n v="3128"/>
    <n v="3358"/>
    <n v="3712"/>
    <n v="3794"/>
    <n v="3769"/>
    <n v="3830"/>
    <n v="3567"/>
    <n v="3835"/>
    <n v="3128"/>
    <n v="3252"/>
    <n v="3545"/>
    <m/>
    <n v="0"/>
    <n v="0"/>
    <n v="702"/>
    <n v="315"/>
    <n v="290"/>
    <n v="2365"/>
    <n v="2607"/>
    <n v="2705"/>
    <m/>
    <n v="3180"/>
    <n v="2771"/>
    <m/>
    <m/>
    <n v="5"/>
    <m/>
    <m/>
    <n v="0"/>
    <n v="763"/>
    <n v="751"/>
    <n v="1002"/>
    <m/>
    <m/>
    <m/>
    <m/>
    <m/>
    <m/>
    <m/>
    <m/>
    <m/>
    <m/>
    <m/>
    <m/>
    <m/>
    <m/>
    <m/>
    <m/>
    <m/>
    <m/>
    <m/>
    <m/>
    <m/>
    <m/>
    <s v=""/>
    <s v=""/>
    <s v=""/>
    <s v=""/>
    <s v=""/>
    <s v=""/>
    <s v=""/>
    <s v=""/>
    <m/>
    <m/>
    <m/>
    <m/>
    <m/>
    <m/>
    <s v=""/>
    <s v=""/>
    <s v=""/>
    <m/>
    <m/>
    <m/>
    <m/>
    <m/>
    <m/>
    <m/>
    <m/>
    <m/>
    <m/>
    <m/>
    <m/>
    <s v=""/>
    <s v=""/>
    <s v=""/>
  </r>
  <r>
    <x v="2"/>
    <s v="Delaware State University"/>
    <n v="130934"/>
    <x v="3"/>
    <n v="1003"/>
    <n v="618"/>
    <n v="747"/>
    <n v="1160"/>
    <n v="828"/>
    <n v="806"/>
    <n v="544"/>
    <n v="637"/>
    <n v="578"/>
    <n v="632"/>
    <n v="684"/>
    <n v="686"/>
    <n v="761"/>
    <n v="597"/>
    <n v="687"/>
    <n v="885"/>
    <n v="818"/>
    <n v="799"/>
    <m/>
    <m/>
    <m/>
    <m/>
    <m/>
    <m/>
    <m/>
    <m/>
    <m/>
    <m/>
    <m/>
    <m/>
    <n v="544"/>
    <n v="637"/>
    <n v="578"/>
    <n v="632"/>
    <n v="684"/>
    <n v="686"/>
    <n v="761"/>
    <n v="597"/>
    <n v="687"/>
    <n v="885"/>
    <n v="818"/>
    <n v="799"/>
    <n v="684"/>
    <n v="528"/>
    <n v="578"/>
    <m/>
    <n v="0"/>
    <m/>
    <n v="201"/>
    <n v="290"/>
    <n v="221"/>
    <n v="259"/>
    <n v="256"/>
    <n v="273"/>
    <m/>
    <n v="230"/>
    <n v="277"/>
    <m/>
    <n v="0"/>
    <n v="4"/>
    <m/>
    <n v="0"/>
    <m/>
    <n v="425"/>
    <n v="430"/>
    <n v="484"/>
    <m/>
    <m/>
    <m/>
    <m/>
    <m/>
    <m/>
    <m/>
    <m/>
    <m/>
    <m/>
    <m/>
    <m/>
    <m/>
    <m/>
    <m/>
    <m/>
    <m/>
    <m/>
    <m/>
    <m/>
    <m/>
    <m/>
    <s v=""/>
    <s v=""/>
    <s v=""/>
    <s v=""/>
    <s v=""/>
    <s v=""/>
    <s v=""/>
    <s v=""/>
    <m/>
    <m/>
    <m/>
    <m/>
    <m/>
    <m/>
    <s v=""/>
    <s v=""/>
    <s v=""/>
    <m/>
    <m/>
    <m/>
    <m/>
    <m/>
    <m/>
    <m/>
    <m/>
    <m/>
    <m/>
    <m/>
    <m/>
    <s v=""/>
    <s v=""/>
    <s v=""/>
  </r>
  <r>
    <x v="2"/>
    <s v="Delaware Technical and Community College--Owens"/>
    <n v="130891"/>
    <x v="6"/>
    <m/>
    <m/>
    <m/>
    <m/>
    <m/>
    <m/>
    <m/>
    <m/>
    <m/>
    <m/>
    <m/>
    <m/>
    <m/>
    <m/>
    <m/>
    <m/>
    <m/>
    <m/>
    <m/>
    <m/>
    <m/>
    <m/>
    <m/>
    <m/>
    <m/>
    <m/>
    <m/>
    <m/>
    <m/>
    <m/>
    <s v=" "/>
    <s v=" "/>
    <s v=" "/>
    <s v=" "/>
    <s v=" "/>
    <s v=" "/>
    <s v=" "/>
    <s v=" "/>
    <s v=" "/>
    <s v=" "/>
    <s v=" "/>
    <s v=" "/>
    <m/>
    <m/>
    <m/>
    <m/>
    <m/>
    <m/>
    <s v=" "/>
    <s v=" "/>
    <s v=" "/>
    <m/>
    <m/>
    <m/>
    <m/>
    <m/>
    <m/>
    <m/>
    <m/>
    <m/>
    <m/>
    <m/>
    <m/>
    <s v=""/>
    <s v=""/>
    <s v=""/>
    <n v="830"/>
    <n v="1006"/>
    <n v="1148"/>
    <n v="1246"/>
    <n v="1369"/>
    <n v="1520"/>
    <n v="347"/>
    <n v="402"/>
    <n v="478"/>
    <n v="533"/>
    <n v="411"/>
    <n v="514"/>
    <n v="626"/>
    <n v="682"/>
    <m/>
    <m/>
    <m/>
    <m/>
    <m/>
    <m/>
    <m/>
    <m/>
    <n v="347"/>
    <n v="402"/>
    <n v="478"/>
    <n v="533"/>
    <n v="411"/>
    <n v="514"/>
    <n v="626"/>
    <n v="682"/>
    <n v="57"/>
    <n v="0"/>
    <n v="379"/>
    <m/>
    <n v="0"/>
    <n v="34"/>
    <n v="457"/>
    <n v="626"/>
    <n v="269"/>
    <n v="79"/>
    <n v="57"/>
    <n v="46"/>
    <m/>
    <n v="126"/>
    <n v="133"/>
    <m/>
    <m/>
    <m/>
    <m/>
    <m/>
    <n v="62"/>
    <n v="454"/>
    <n v="354"/>
    <n v="406"/>
  </r>
  <r>
    <x v="2"/>
    <s v="Delaware Technical and Community College--Stanton-Wilmington"/>
    <n v="130916"/>
    <x v="6"/>
    <m/>
    <m/>
    <m/>
    <m/>
    <m/>
    <m/>
    <m/>
    <m/>
    <m/>
    <m/>
    <m/>
    <m/>
    <m/>
    <m/>
    <m/>
    <m/>
    <m/>
    <m/>
    <m/>
    <m/>
    <m/>
    <m/>
    <m/>
    <m/>
    <m/>
    <m/>
    <m/>
    <m/>
    <m/>
    <m/>
    <s v=" "/>
    <s v=" "/>
    <s v=" "/>
    <s v=" "/>
    <s v=" "/>
    <s v=" "/>
    <s v=" "/>
    <s v=" "/>
    <s v=" "/>
    <s v=" "/>
    <s v=" "/>
    <s v=" "/>
    <m/>
    <m/>
    <m/>
    <m/>
    <m/>
    <m/>
    <s v=" "/>
    <s v=" "/>
    <s v=" "/>
    <m/>
    <m/>
    <m/>
    <m/>
    <m/>
    <m/>
    <m/>
    <m/>
    <m/>
    <m/>
    <m/>
    <m/>
    <s v=""/>
    <s v=""/>
    <s v=""/>
    <n v="2013"/>
    <n v="2004"/>
    <n v="2806"/>
    <n v="2570"/>
    <n v="2675"/>
    <n v="2762"/>
    <n v="648"/>
    <n v="809"/>
    <n v="1016"/>
    <n v="1017"/>
    <n v="858"/>
    <n v="858"/>
    <n v="927"/>
    <n v="1093"/>
    <m/>
    <m/>
    <m/>
    <m/>
    <m/>
    <m/>
    <m/>
    <m/>
    <n v="648"/>
    <n v="809"/>
    <n v="1016"/>
    <n v="1017"/>
    <n v="858"/>
    <n v="858"/>
    <n v="927"/>
    <n v="1093"/>
    <n v="62"/>
    <m/>
    <n v="596"/>
    <m/>
    <m/>
    <n v="70"/>
    <n v="796"/>
    <n v="927"/>
    <n v="427"/>
    <n v="58"/>
    <n v="61"/>
    <n v="42"/>
    <m/>
    <n v="143"/>
    <n v="171"/>
    <m/>
    <m/>
    <m/>
    <m/>
    <m/>
    <n v="117"/>
    <n v="959"/>
    <n v="797"/>
    <n v="699"/>
  </r>
  <r>
    <x v="2"/>
    <s v="Delaware Technical and Community College--Terry"/>
    <n v="130907"/>
    <x v="7"/>
    <m/>
    <m/>
    <m/>
    <m/>
    <m/>
    <m/>
    <m/>
    <m/>
    <m/>
    <m/>
    <m/>
    <m/>
    <m/>
    <m/>
    <m/>
    <m/>
    <m/>
    <m/>
    <m/>
    <m/>
    <m/>
    <m/>
    <m/>
    <m/>
    <m/>
    <m/>
    <m/>
    <m/>
    <m/>
    <m/>
    <s v=" "/>
    <s v=" "/>
    <s v=" "/>
    <s v=" "/>
    <s v=" "/>
    <s v=" "/>
    <s v=" "/>
    <s v=" "/>
    <s v=" "/>
    <s v=" "/>
    <s v=" "/>
    <s v=" "/>
    <m/>
    <m/>
    <m/>
    <m/>
    <m/>
    <m/>
    <s v=" "/>
    <s v=" "/>
    <s v=" "/>
    <m/>
    <m/>
    <m/>
    <m/>
    <m/>
    <m/>
    <m/>
    <m/>
    <m/>
    <m/>
    <m/>
    <m/>
    <s v=""/>
    <s v=""/>
    <s v=""/>
    <n v="559"/>
    <n v="595"/>
    <n v="1043"/>
    <n v="957"/>
    <n v="1135"/>
    <n v="1241"/>
    <n v="174"/>
    <n v="182"/>
    <n v="240"/>
    <n v="245"/>
    <n v="308"/>
    <n v="288"/>
    <n v="509"/>
    <n v="591"/>
    <m/>
    <m/>
    <m/>
    <m/>
    <m/>
    <m/>
    <m/>
    <m/>
    <n v="174"/>
    <n v="182"/>
    <n v="240"/>
    <n v="245"/>
    <n v="308"/>
    <n v="288"/>
    <n v="509"/>
    <n v="591"/>
    <n v="25"/>
    <m/>
    <n v="312"/>
    <m/>
    <m/>
    <n v="32"/>
    <n v="263"/>
    <n v="509"/>
    <n v="247"/>
    <n v="15"/>
    <n v="25"/>
    <n v="8"/>
    <m/>
    <n v="36"/>
    <n v="47"/>
    <m/>
    <m/>
    <m/>
    <m/>
    <m/>
    <n v="40"/>
    <n v="230"/>
    <n v="283"/>
    <n v="240"/>
  </r>
  <r>
    <x v="3"/>
    <s v="Florida State University "/>
    <n v="134097"/>
    <x v="0"/>
    <n v="8632"/>
    <n v="8133"/>
    <n v="8465"/>
    <n v="8153"/>
    <n v="8295"/>
    <n v="8273"/>
    <n v="3999"/>
    <n v="4491"/>
    <n v="5109"/>
    <n v="5118"/>
    <n v="5617"/>
    <n v="5732"/>
    <n v="6332"/>
    <n v="6100"/>
    <n v="6224"/>
    <n v="6108"/>
    <n v="6211"/>
    <n v="6126"/>
    <m/>
    <m/>
    <n v="43"/>
    <n v="40"/>
    <n v="60"/>
    <m/>
    <m/>
    <m/>
    <m/>
    <m/>
    <m/>
    <m/>
    <n v="3999"/>
    <n v="4491"/>
    <n v="5066"/>
    <n v="5078"/>
    <n v="5557"/>
    <n v="5732"/>
    <n v="6332"/>
    <n v="6100"/>
    <n v="6224"/>
    <n v="6108"/>
    <n v="6211"/>
    <n v="6126"/>
    <n v="5340"/>
    <n v="5502"/>
    <n v="5481"/>
    <n v="190"/>
    <n v="154"/>
    <n v="136"/>
    <n v="578"/>
    <n v="555"/>
    <n v="509"/>
    <n v="3795"/>
    <n v="3899"/>
    <n v="4351"/>
    <n v="2645"/>
    <n v="2928"/>
    <n v="3426"/>
    <n v="92"/>
    <n v="101"/>
    <n v="193"/>
    <n v="608"/>
    <n v="578"/>
    <n v="677"/>
    <n v="1062"/>
    <n v="1154"/>
    <n v="1111"/>
    <m/>
    <m/>
    <m/>
    <m/>
    <m/>
    <m/>
    <m/>
    <m/>
    <m/>
    <m/>
    <m/>
    <m/>
    <m/>
    <m/>
    <m/>
    <m/>
    <m/>
    <m/>
    <m/>
    <m/>
    <m/>
    <m/>
    <s v=""/>
    <s v=""/>
    <s v=""/>
    <s v=""/>
    <s v=""/>
    <s v=""/>
    <s v=""/>
    <s v=""/>
    <m/>
    <m/>
    <m/>
    <m/>
    <m/>
    <m/>
    <s v=""/>
    <s v=""/>
    <s v=""/>
    <m/>
    <m/>
    <m/>
    <m/>
    <m/>
    <m/>
    <m/>
    <m/>
    <m/>
    <m/>
    <m/>
    <m/>
    <s v=""/>
    <s v=""/>
    <s v=""/>
  </r>
  <r>
    <x v="3"/>
    <s v="University of Central Florida "/>
    <n v="132903"/>
    <x v="0"/>
    <n v="9059"/>
    <n v="10175"/>
    <n v="9715"/>
    <n v="11152"/>
    <n v="11434"/>
    <n v="11574"/>
    <n v="2580"/>
    <n v="2839"/>
    <n v="3792"/>
    <n v="4303"/>
    <n v="4604"/>
    <n v="4938"/>
    <n v="5330"/>
    <n v="5678"/>
    <n v="5753"/>
    <n v="6084"/>
    <n v="6399"/>
    <n v="6359"/>
    <n v="1"/>
    <m/>
    <m/>
    <n v="36"/>
    <n v="46"/>
    <m/>
    <m/>
    <m/>
    <m/>
    <m/>
    <m/>
    <m/>
    <n v="2579"/>
    <n v="2839"/>
    <n v="3792"/>
    <n v="4267"/>
    <n v="4558"/>
    <n v="4938"/>
    <n v="5330"/>
    <n v="5678"/>
    <n v="5753"/>
    <n v="6084"/>
    <n v="6399"/>
    <n v="6359"/>
    <n v="4970"/>
    <n v="5365"/>
    <n v="5434"/>
    <n v="167"/>
    <n v="160"/>
    <n v="105"/>
    <n v="947"/>
    <n v="874"/>
    <n v="820"/>
    <n v="2631"/>
    <n v="2891"/>
    <n v="3348"/>
    <n v="1390"/>
    <n v="1652"/>
    <n v="2251"/>
    <n v="202"/>
    <n v="237"/>
    <n v="421"/>
    <n v="519"/>
    <n v="525"/>
    <n v="573"/>
    <n v="1206"/>
    <n v="1285"/>
    <n v="988"/>
    <m/>
    <m/>
    <m/>
    <m/>
    <m/>
    <m/>
    <m/>
    <m/>
    <m/>
    <m/>
    <m/>
    <m/>
    <m/>
    <m/>
    <m/>
    <m/>
    <m/>
    <m/>
    <m/>
    <m/>
    <m/>
    <m/>
    <s v=""/>
    <s v=""/>
    <s v=""/>
    <s v=""/>
    <s v=""/>
    <s v=""/>
    <s v=""/>
    <s v=""/>
    <m/>
    <m/>
    <m/>
    <m/>
    <m/>
    <m/>
    <s v=""/>
    <s v=""/>
    <s v=""/>
    <m/>
    <m/>
    <m/>
    <m/>
    <m/>
    <m/>
    <m/>
    <m/>
    <m/>
    <m/>
    <m/>
    <m/>
    <s v=""/>
    <s v=""/>
    <s v=""/>
  </r>
  <r>
    <x v="3"/>
    <s v="University of Florida"/>
    <n v="134130"/>
    <x v="0"/>
    <n v="8835"/>
    <n v="8749"/>
    <n v="8743"/>
    <n v="9305"/>
    <n v="9675"/>
    <n v="9629"/>
    <n v="5172"/>
    <n v="5962"/>
    <n v="5629"/>
    <n v="6115"/>
    <n v="6946"/>
    <n v="6269"/>
    <n v="6505"/>
    <n v="6572"/>
    <n v="6691"/>
    <n v="7224"/>
    <n v="6686"/>
    <n v="6442"/>
    <n v="1"/>
    <n v="2"/>
    <n v="0"/>
    <n v="27"/>
    <n v="26"/>
    <m/>
    <m/>
    <m/>
    <m/>
    <m/>
    <m/>
    <m/>
    <n v="5171"/>
    <n v="5960"/>
    <n v="5629"/>
    <n v="6088"/>
    <n v="6920"/>
    <n v="6269"/>
    <n v="6505"/>
    <n v="6572"/>
    <n v="6691"/>
    <n v="7224"/>
    <n v="6686"/>
    <n v="6442"/>
    <n v="6783"/>
    <n v="6362"/>
    <n v="6131"/>
    <n v="118"/>
    <n v="74"/>
    <n v="60"/>
    <n v="323"/>
    <n v="250"/>
    <n v="251"/>
    <n v="5474"/>
    <n v="5006"/>
    <n v="5230"/>
    <n v="4084"/>
    <n v="4709"/>
    <n v="4517"/>
    <n v="150"/>
    <n v="104"/>
    <n v="220"/>
    <n v="437"/>
    <n v="362"/>
    <n v="377"/>
    <n v="859"/>
    <n v="797"/>
    <n v="678"/>
    <m/>
    <m/>
    <m/>
    <m/>
    <m/>
    <m/>
    <m/>
    <m/>
    <m/>
    <m/>
    <m/>
    <m/>
    <m/>
    <m/>
    <m/>
    <m/>
    <m/>
    <m/>
    <m/>
    <m/>
    <m/>
    <m/>
    <s v=""/>
    <s v=""/>
    <s v=""/>
    <s v=""/>
    <s v=""/>
    <s v=""/>
    <s v=""/>
    <s v=""/>
    <m/>
    <m/>
    <m/>
    <m/>
    <m/>
    <m/>
    <s v=""/>
    <s v=""/>
    <s v=""/>
    <m/>
    <m/>
    <m/>
    <m/>
    <m/>
    <m/>
    <m/>
    <m/>
    <m/>
    <m/>
    <m/>
    <m/>
    <s v=""/>
    <s v=""/>
    <s v=""/>
  </r>
  <r>
    <x v="3"/>
    <s v="University of South Florida "/>
    <n v="137351"/>
    <x v="0"/>
    <n v="7613"/>
    <n v="8390"/>
    <n v="8473"/>
    <n v="5629"/>
    <n v="8053"/>
    <n v="10176"/>
    <n v="2356"/>
    <n v="2244"/>
    <n v="2538"/>
    <n v="3127"/>
    <n v="3359"/>
    <n v="3772"/>
    <n v="4297"/>
    <n v="4976"/>
    <n v="4568"/>
    <n v="4349"/>
    <n v="4399"/>
    <n v="4143"/>
    <m/>
    <n v="3"/>
    <m/>
    <n v="0"/>
    <n v="40"/>
    <m/>
    <m/>
    <m/>
    <m/>
    <m/>
    <m/>
    <m/>
    <n v="2356"/>
    <n v="2241"/>
    <n v="2538"/>
    <n v="3127"/>
    <n v="3319"/>
    <n v="3772"/>
    <n v="4297"/>
    <n v="4976"/>
    <n v="4568"/>
    <n v="4349"/>
    <n v="4399"/>
    <n v="4143"/>
    <n v="3522"/>
    <n v="3624"/>
    <n v="3582"/>
    <n v="98"/>
    <n v="88"/>
    <n v="58"/>
    <n v="729"/>
    <n v="687"/>
    <n v="503"/>
    <n v="1616"/>
    <n v="1837"/>
    <n v="2023"/>
    <n v="1243"/>
    <n v="1264"/>
    <n v="1386"/>
    <n v="274"/>
    <n v="299"/>
    <n v="683"/>
    <n v="302"/>
    <n v="285"/>
    <n v="293"/>
    <n v="1127"/>
    <n v="1351"/>
    <n v="1298"/>
    <m/>
    <m/>
    <m/>
    <m/>
    <m/>
    <m/>
    <m/>
    <m/>
    <m/>
    <m/>
    <m/>
    <m/>
    <m/>
    <m/>
    <m/>
    <m/>
    <m/>
    <m/>
    <m/>
    <m/>
    <m/>
    <m/>
    <s v=""/>
    <s v=""/>
    <s v=""/>
    <s v=""/>
    <s v=""/>
    <s v=""/>
    <s v=""/>
    <s v=""/>
    <m/>
    <m/>
    <m/>
    <m/>
    <m/>
    <m/>
    <s v=""/>
    <s v=""/>
    <s v=""/>
    <m/>
    <m/>
    <m/>
    <m/>
    <m/>
    <m/>
    <m/>
    <m/>
    <m/>
    <m/>
    <m/>
    <m/>
    <s v=""/>
    <s v=""/>
    <s v=""/>
  </r>
  <r>
    <x v="3"/>
    <s v="Florida Atlantic University "/>
    <n v="133669"/>
    <x v="1"/>
    <n v="6013"/>
    <n v="5615"/>
    <n v="2534"/>
    <n v="5539"/>
    <n v="6201"/>
    <n v="5795"/>
    <n v="1001"/>
    <n v="1176"/>
    <n v="1310"/>
    <n v="1444"/>
    <n v="1838"/>
    <n v="1967"/>
    <n v="2018"/>
    <n v="2059"/>
    <n v="2283"/>
    <n v="2079"/>
    <n v="2194"/>
    <n v="2563"/>
    <m/>
    <n v="1"/>
    <n v="1"/>
    <n v="21"/>
    <n v="20"/>
    <m/>
    <m/>
    <m/>
    <m/>
    <m/>
    <m/>
    <m/>
    <n v="1001"/>
    <n v="1175"/>
    <n v="1309"/>
    <n v="1423"/>
    <n v="1818"/>
    <n v="1967"/>
    <n v="2018"/>
    <n v="2059"/>
    <n v="2283"/>
    <n v="2079"/>
    <n v="2194"/>
    <n v="2563"/>
    <n v="1519"/>
    <n v="1633"/>
    <n v="1951"/>
    <n v="66"/>
    <n v="64"/>
    <n v="29"/>
    <n v="494"/>
    <n v="497"/>
    <n v="583"/>
    <n v="670"/>
    <n v="734"/>
    <n v="786"/>
    <n v="450"/>
    <n v="489"/>
    <n v="560"/>
    <n v="148"/>
    <n v="140"/>
    <n v="289"/>
    <n v="227"/>
    <n v="236"/>
    <n v="243"/>
    <n v="773"/>
    <n v="857"/>
    <n v="700"/>
    <m/>
    <m/>
    <m/>
    <m/>
    <m/>
    <m/>
    <m/>
    <m/>
    <m/>
    <m/>
    <m/>
    <m/>
    <m/>
    <m/>
    <m/>
    <m/>
    <m/>
    <m/>
    <m/>
    <m/>
    <m/>
    <m/>
    <s v=""/>
    <s v=""/>
    <s v=""/>
    <s v=""/>
    <s v=""/>
    <s v=""/>
    <s v=""/>
    <s v=""/>
    <m/>
    <m/>
    <m/>
    <m/>
    <m/>
    <m/>
    <s v=""/>
    <s v=""/>
    <s v=""/>
    <m/>
    <m/>
    <m/>
    <m/>
    <m/>
    <m/>
    <m/>
    <m/>
    <m/>
    <m/>
    <m/>
    <m/>
    <s v=""/>
    <s v=""/>
    <s v=""/>
  </r>
  <r>
    <x v="3"/>
    <s v="Florida International University"/>
    <n v="133951"/>
    <x v="1"/>
    <n v="3820"/>
    <n v="6827"/>
    <n v="7938"/>
    <n v="8180"/>
    <n v="5299"/>
    <n v="6454"/>
    <n v="1850"/>
    <n v="1988"/>
    <n v="2230"/>
    <n v="2506"/>
    <n v="2607"/>
    <n v="2482"/>
    <n v="2828"/>
    <n v="3047"/>
    <n v="3381"/>
    <n v="3978"/>
    <n v="3891"/>
    <n v="3234"/>
    <n v="4"/>
    <n v="1"/>
    <n v="3"/>
    <n v="24"/>
    <n v="25"/>
    <m/>
    <m/>
    <m/>
    <m/>
    <m/>
    <m/>
    <m/>
    <n v="1846"/>
    <n v="1987"/>
    <n v="2227"/>
    <n v="2482"/>
    <n v="2582"/>
    <n v="2482"/>
    <n v="2828"/>
    <n v="3047"/>
    <n v="3381"/>
    <n v="3978"/>
    <n v="3891"/>
    <n v="3234"/>
    <n v="3121"/>
    <n v="3155"/>
    <n v="2642"/>
    <n v="51"/>
    <n v="59"/>
    <n v="32"/>
    <n v="806"/>
    <n v="677"/>
    <n v="560"/>
    <n v="1243"/>
    <n v="1209"/>
    <n v="1365"/>
    <n v="990"/>
    <n v="1123"/>
    <n v="1242"/>
    <n v="289"/>
    <n v="255"/>
    <n v="624"/>
    <n v="164"/>
    <n v="146"/>
    <n v="163"/>
    <n v="886"/>
    <n v="872"/>
    <n v="676"/>
    <m/>
    <m/>
    <m/>
    <m/>
    <m/>
    <m/>
    <m/>
    <m/>
    <m/>
    <m/>
    <m/>
    <m/>
    <m/>
    <m/>
    <m/>
    <m/>
    <m/>
    <m/>
    <m/>
    <m/>
    <m/>
    <m/>
    <s v=""/>
    <s v=""/>
    <s v=""/>
    <s v=""/>
    <s v=""/>
    <s v=""/>
    <s v=""/>
    <s v=""/>
    <m/>
    <m/>
    <m/>
    <m/>
    <m/>
    <m/>
    <s v=""/>
    <s v=""/>
    <s v=""/>
    <m/>
    <m/>
    <m/>
    <m/>
    <m/>
    <m/>
    <m/>
    <m/>
    <m/>
    <m/>
    <m/>
    <m/>
    <s v=""/>
    <s v=""/>
    <s v=""/>
  </r>
  <r>
    <x v="3"/>
    <s v="Florida Agricultural &amp; Mechanical University "/>
    <n v="133650"/>
    <x v="2"/>
    <n v="3863"/>
    <n v="9969"/>
    <n v="10221"/>
    <n v="3038"/>
    <n v="2067"/>
    <n v="2096"/>
    <n v="1717"/>
    <n v="1892"/>
    <n v="2216"/>
    <n v="2242"/>
    <n v="2172"/>
    <n v="2356"/>
    <n v="2244"/>
    <n v="2526"/>
    <n v="2219"/>
    <n v="1644"/>
    <n v="1615"/>
    <n v="1854"/>
    <m/>
    <n v="3"/>
    <n v="3"/>
    <n v="37"/>
    <n v="27"/>
    <m/>
    <m/>
    <m/>
    <m/>
    <m/>
    <m/>
    <m/>
    <n v="1717"/>
    <n v="1889"/>
    <n v="2213"/>
    <n v="2205"/>
    <n v="2145"/>
    <n v="2356"/>
    <n v="2244"/>
    <n v="2526"/>
    <n v="2219"/>
    <n v="1644"/>
    <n v="1615"/>
    <n v="1854"/>
    <n v="1324"/>
    <n v="1319"/>
    <n v="1549"/>
    <n v="12"/>
    <n v="12"/>
    <n v="6"/>
    <n v="308"/>
    <n v="284"/>
    <n v="299"/>
    <n v="911"/>
    <n v="884"/>
    <n v="858"/>
    <n v="912"/>
    <n v="968"/>
    <n v="1133"/>
    <n v="178"/>
    <n v="204"/>
    <n v="506"/>
    <n v="110"/>
    <n v="130"/>
    <n v="117"/>
    <n v="946"/>
    <n v="1138"/>
    <n v="763"/>
    <m/>
    <m/>
    <m/>
    <m/>
    <m/>
    <m/>
    <m/>
    <m/>
    <m/>
    <m/>
    <m/>
    <m/>
    <m/>
    <m/>
    <m/>
    <m/>
    <m/>
    <m/>
    <m/>
    <m/>
    <m/>
    <m/>
    <s v=""/>
    <s v=""/>
    <s v=""/>
    <s v=""/>
    <s v=""/>
    <s v=""/>
    <s v=""/>
    <s v=""/>
    <m/>
    <m/>
    <m/>
    <m/>
    <m/>
    <m/>
    <s v=""/>
    <s v=""/>
    <s v=""/>
    <m/>
    <m/>
    <m/>
    <m/>
    <m/>
    <m/>
    <m/>
    <m/>
    <m/>
    <m/>
    <m/>
    <m/>
    <s v=""/>
    <s v=""/>
    <s v=""/>
  </r>
  <r>
    <x v="3"/>
    <s v="University of North Florida"/>
    <n v="136172"/>
    <x v="2"/>
    <n v="3343"/>
    <n v="3367"/>
    <n v="3864"/>
    <n v="4113"/>
    <n v="4189"/>
    <n v="3952"/>
    <n v="987"/>
    <n v="1105"/>
    <n v="1371"/>
    <n v="1515"/>
    <n v="1687"/>
    <n v="1781"/>
    <n v="1867"/>
    <n v="1933"/>
    <n v="2228"/>
    <n v="2297"/>
    <n v="2308"/>
    <n v="2048"/>
    <m/>
    <m/>
    <m/>
    <n v="15"/>
    <n v="23"/>
    <m/>
    <m/>
    <m/>
    <m/>
    <m/>
    <m/>
    <m/>
    <n v="987"/>
    <n v="1105"/>
    <n v="1371"/>
    <n v="1500"/>
    <n v="1664"/>
    <n v="1781"/>
    <n v="1867"/>
    <n v="1933"/>
    <n v="2228"/>
    <n v="2297"/>
    <n v="2308"/>
    <n v="2048"/>
    <n v="1790"/>
    <n v="1782"/>
    <n v="1578"/>
    <n v="58"/>
    <n v="66"/>
    <n v="52"/>
    <n v="449"/>
    <n v="460"/>
    <n v="418"/>
    <n v="748"/>
    <n v="776"/>
    <n v="843"/>
    <n v="478"/>
    <n v="600"/>
    <n v="713"/>
    <n v="96"/>
    <n v="107"/>
    <n v="238"/>
    <n v="243"/>
    <n v="217"/>
    <n v="241"/>
    <n v="577"/>
    <n v="681"/>
    <n v="545"/>
    <m/>
    <m/>
    <m/>
    <m/>
    <m/>
    <m/>
    <m/>
    <m/>
    <m/>
    <m/>
    <m/>
    <m/>
    <m/>
    <m/>
    <m/>
    <m/>
    <m/>
    <m/>
    <m/>
    <m/>
    <m/>
    <m/>
    <s v=""/>
    <s v=""/>
    <s v=""/>
    <s v=""/>
    <s v=""/>
    <s v=""/>
    <s v=""/>
    <s v=""/>
    <m/>
    <m/>
    <m/>
    <m/>
    <m/>
    <m/>
    <s v=""/>
    <s v=""/>
    <s v=""/>
    <m/>
    <m/>
    <m/>
    <m/>
    <m/>
    <m/>
    <m/>
    <m/>
    <m/>
    <m/>
    <m/>
    <m/>
    <s v=""/>
    <s v=""/>
    <s v=""/>
  </r>
  <r>
    <x v="3"/>
    <s v="University of West Florida"/>
    <n v="138354"/>
    <x v="2"/>
    <n v="1385"/>
    <n v="2164"/>
    <n v="956"/>
    <n v="1361"/>
    <n v="2384"/>
    <n v="2514"/>
    <n v="459"/>
    <n v="620"/>
    <n v="647"/>
    <n v="655"/>
    <n v="648"/>
    <n v="721"/>
    <n v="782"/>
    <n v="823"/>
    <n v="869"/>
    <n v="832"/>
    <n v="861"/>
    <n v="912"/>
    <m/>
    <m/>
    <m/>
    <n v="18"/>
    <n v="20"/>
    <m/>
    <m/>
    <m/>
    <m/>
    <m/>
    <m/>
    <m/>
    <n v="459"/>
    <n v="620"/>
    <n v="647"/>
    <n v="637"/>
    <n v="628"/>
    <n v="721"/>
    <n v="782"/>
    <n v="823"/>
    <n v="869"/>
    <n v="832"/>
    <n v="861"/>
    <n v="912"/>
    <n v="617"/>
    <n v="626"/>
    <n v="650"/>
    <n v="22"/>
    <n v="21"/>
    <n v="15"/>
    <n v="193"/>
    <n v="214"/>
    <n v="247"/>
    <n v="264"/>
    <n v="337"/>
    <n v="336"/>
    <n v="214"/>
    <n v="278"/>
    <n v="302"/>
    <n v="39"/>
    <n v="43"/>
    <n v="113"/>
    <n v="89"/>
    <n v="66"/>
    <n v="95"/>
    <n v="236"/>
    <n v="275"/>
    <n v="238"/>
    <m/>
    <m/>
    <m/>
    <m/>
    <m/>
    <m/>
    <m/>
    <m/>
    <m/>
    <m/>
    <m/>
    <m/>
    <m/>
    <m/>
    <m/>
    <m/>
    <m/>
    <m/>
    <m/>
    <m/>
    <m/>
    <m/>
    <s v=""/>
    <s v=""/>
    <s v=""/>
    <s v=""/>
    <s v=""/>
    <s v=""/>
    <s v=""/>
    <s v=""/>
    <m/>
    <m/>
    <m/>
    <m/>
    <m/>
    <m/>
    <s v=""/>
    <s v=""/>
    <s v=""/>
    <m/>
    <m/>
    <m/>
    <m/>
    <m/>
    <m/>
    <m/>
    <m/>
    <m/>
    <m/>
    <m/>
    <m/>
    <s v=""/>
    <s v=""/>
    <s v=""/>
  </r>
  <r>
    <x v="3"/>
    <s v="Florida Gulf Coast University"/>
    <n v="433660"/>
    <x v="3"/>
    <n v="848"/>
    <n v="1748"/>
    <n v="1583"/>
    <n v="2219"/>
    <n v="2584"/>
    <n v="2901"/>
    <m/>
    <n v="129"/>
    <n v="199"/>
    <n v="262"/>
    <n v="403"/>
    <n v="489"/>
    <n v="757"/>
    <n v="770"/>
    <n v="918"/>
    <n v="1202"/>
    <n v="1460"/>
    <n v="1689"/>
    <m/>
    <m/>
    <n v="1"/>
    <n v="0"/>
    <n v="10"/>
    <m/>
    <m/>
    <m/>
    <m/>
    <m/>
    <m/>
    <m/>
    <s v=" "/>
    <n v="129"/>
    <n v="198"/>
    <n v="262"/>
    <n v="393"/>
    <n v="489"/>
    <n v="757"/>
    <n v="770"/>
    <n v="918"/>
    <n v="1202"/>
    <n v="1460"/>
    <n v="1689"/>
    <n v="892"/>
    <n v="1108"/>
    <n v="1253"/>
    <n v="44"/>
    <n v="52"/>
    <n v="51"/>
    <n v="266"/>
    <n v="300"/>
    <n v="385"/>
    <n v="137"/>
    <n v="167"/>
    <n v="304"/>
    <m/>
    <n v="56"/>
    <n v="79"/>
    <n v="21"/>
    <n v="25"/>
    <n v="60"/>
    <n v="69"/>
    <n v="47"/>
    <n v="110"/>
    <n v="166"/>
    <n v="250"/>
    <n v="283"/>
    <m/>
    <m/>
    <m/>
    <m/>
    <m/>
    <m/>
    <m/>
    <m/>
    <m/>
    <m/>
    <m/>
    <m/>
    <m/>
    <m/>
    <m/>
    <m/>
    <m/>
    <m/>
    <m/>
    <m/>
    <m/>
    <m/>
    <s v=""/>
    <s v=""/>
    <s v=""/>
    <s v=""/>
    <s v=""/>
    <s v=""/>
    <s v=""/>
    <s v=""/>
    <m/>
    <m/>
    <m/>
    <m/>
    <m/>
    <m/>
    <s v=""/>
    <s v=""/>
    <s v=""/>
    <m/>
    <m/>
    <m/>
    <m/>
    <m/>
    <m/>
    <m/>
    <m/>
    <m/>
    <m/>
    <m/>
    <m/>
    <s v=""/>
    <s v=""/>
    <s v=""/>
  </r>
  <r>
    <x v="3"/>
    <s v="New College of Florida"/>
    <n v="262129"/>
    <x v="11"/>
    <n v="192"/>
    <n v="199"/>
    <n v="232"/>
    <n v="246"/>
    <n v="175"/>
    <n v="236"/>
    <m/>
    <m/>
    <m/>
    <m/>
    <m/>
    <n v="151"/>
    <n v="159"/>
    <n v="162"/>
    <n v="191"/>
    <n v="221"/>
    <n v="175"/>
    <n v="202"/>
    <m/>
    <m/>
    <m/>
    <m/>
    <m/>
    <m/>
    <m/>
    <m/>
    <m/>
    <m/>
    <m/>
    <m/>
    <s v=" "/>
    <s v=" "/>
    <s v=" "/>
    <s v=" "/>
    <s v=" "/>
    <n v="151"/>
    <n v="159"/>
    <n v="162"/>
    <n v="191"/>
    <n v="221"/>
    <n v="175"/>
    <n v="202"/>
    <n v="177"/>
    <n v="152"/>
    <n v="165"/>
    <n v="14"/>
    <n v="5"/>
    <n v="5"/>
    <n v="30"/>
    <n v="18"/>
    <n v="32"/>
    <m/>
    <n v="85"/>
    <n v="101"/>
    <m/>
    <m/>
    <m/>
    <m/>
    <n v="1"/>
    <n v="0"/>
    <m/>
    <m/>
    <n v="53"/>
    <s v=""/>
    <n v="65"/>
    <n v="5"/>
    <m/>
    <m/>
    <m/>
    <m/>
    <m/>
    <m/>
    <m/>
    <m/>
    <m/>
    <m/>
    <m/>
    <m/>
    <m/>
    <m/>
    <m/>
    <m/>
    <m/>
    <m/>
    <m/>
    <m/>
    <m/>
    <m/>
    <s v=""/>
    <s v=""/>
    <s v=""/>
    <s v=""/>
    <s v=""/>
    <s v=""/>
    <s v=""/>
    <s v=""/>
    <m/>
    <m/>
    <m/>
    <m/>
    <m/>
    <m/>
    <s v=""/>
    <s v=""/>
    <s v=""/>
    <m/>
    <m/>
    <m/>
    <m/>
    <m/>
    <m/>
    <m/>
    <m/>
    <m/>
    <m/>
    <m/>
    <m/>
    <s v=""/>
    <s v=""/>
    <s v=""/>
  </r>
  <r>
    <x v="3"/>
    <s v="Chipola College "/>
    <n v="133021"/>
    <x v="12"/>
    <m/>
    <m/>
    <m/>
    <m/>
    <m/>
    <m/>
    <m/>
    <m/>
    <m/>
    <m/>
    <m/>
    <m/>
    <m/>
    <m/>
    <m/>
    <m/>
    <m/>
    <m/>
    <m/>
    <m/>
    <m/>
    <m/>
    <m/>
    <m/>
    <m/>
    <m/>
    <m/>
    <m/>
    <m/>
    <m/>
    <s v=" "/>
    <s v=" "/>
    <s v=" "/>
    <s v=" "/>
    <s v=" "/>
    <s v=" "/>
    <s v=" "/>
    <s v=" "/>
    <s v=" "/>
    <s v=" "/>
    <s v=" "/>
    <s v=" "/>
    <m/>
    <m/>
    <m/>
    <m/>
    <m/>
    <m/>
    <s v=" "/>
    <s v=" "/>
    <s v=" "/>
    <m/>
    <m/>
    <m/>
    <m/>
    <m/>
    <m/>
    <m/>
    <m/>
    <m/>
    <m/>
    <m/>
    <m/>
    <s v=""/>
    <s v=""/>
    <s v=""/>
    <n v="769"/>
    <n v="904"/>
    <n v="889"/>
    <n v="884"/>
    <n v="773"/>
    <n v="544"/>
    <n v="365"/>
    <n v="326"/>
    <n v="380"/>
    <n v="397"/>
    <n v="385"/>
    <n v="385"/>
    <n v="313"/>
    <n v="378"/>
    <m/>
    <m/>
    <n v="2"/>
    <n v="5"/>
    <n v="9"/>
    <n v="6"/>
    <m/>
    <m/>
    <n v="365"/>
    <n v="326"/>
    <n v="378"/>
    <n v="392"/>
    <n v="376"/>
    <n v="379"/>
    <n v="313"/>
    <n v="378"/>
    <n v="253"/>
    <n v="216"/>
    <n v="264"/>
    <n v="36"/>
    <n v="22"/>
    <n v="20"/>
    <n v="90"/>
    <n v="75"/>
    <n v="94"/>
    <n v="183"/>
    <n v="157"/>
    <n v="181"/>
    <n v="233"/>
    <n v="196"/>
    <n v="211"/>
    <n v="29"/>
    <n v="44"/>
    <n v="25"/>
    <n v="57"/>
    <n v="50"/>
    <n v="69"/>
    <n v="123"/>
    <n v="125"/>
    <n v="104"/>
  </r>
  <r>
    <x v="3"/>
    <s v="Miami Dade College "/>
    <n v="135717"/>
    <x v="12"/>
    <m/>
    <m/>
    <m/>
    <m/>
    <m/>
    <m/>
    <m/>
    <m/>
    <m/>
    <m/>
    <m/>
    <m/>
    <m/>
    <m/>
    <m/>
    <m/>
    <m/>
    <m/>
    <m/>
    <m/>
    <m/>
    <m/>
    <m/>
    <m/>
    <m/>
    <m/>
    <m/>
    <m/>
    <m/>
    <m/>
    <s v=" "/>
    <s v=" "/>
    <s v=" "/>
    <s v=" "/>
    <s v=" "/>
    <s v=" "/>
    <s v=" "/>
    <s v=" "/>
    <s v=" "/>
    <s v=" "/>
    <s v=" "/>
    <s v=" "/>
    <m/>
    <m/>
    <m/>
    <m/>
    <m/>
    <m/>
    <s v=" "/>
    <s v=" "/>
    <s v=" "/>
    <m/>
    <m/>
    <m/>
    <m/>
    <m/>
    <m/>
    <m/>
    <m/>
    <m/>
    <m/>
    <m/>
    <m/>
    <s v=""/>
    <s v=""/>
    <s v=""/>
    <n v="14291"/>
    <n v="15164"/>
    <n v="13879"/>
    <n v="13871"/>
    <n v="13551"/>
    <n v="13134"/>
    <n v="4072"/>
    <n v="3023"/>
    <n v="5774"/>
    <n v="6546"/>
    <n v="6060"/>
    <n v="6131"/>
    <n v="6147"/>
    <n v="7176"/>
    <n v="2"/>
    <n v="2"/>
    <n v="48"/>
    <n v="51"/>
    <n v="52"/>
    <n v="56"/>
    <m/>
    <m/>
    <n v="4070"/>
    <n v="3021"/>
    <n v="5726"/>
    <n v="6495"/>
    <n v="6008"/>
    <n v="6075"/>
    <n v="6147"/>
    <n v="7176"/>
    <n v="3828"/>
    <n v="4086"/>
    <n v="4792"/>
    <n v="247"/>
    <n v="209"/>
    <n v="238"/>
    <n v="2000"/>
    <n v="1852"/>
    <n v="2146"/>
    <n v="1612"/>
    <n v="1505"/>
    <n v="1481"/>
    <n v="1363"/>
    <n v="992"/>
    <n v="2065"/>
    <n v="1100"/>
    <n v="1038"/>
    <n v="1022"/>
    <n v="572"/>
    <n v="825"/>
    <n v="787"/>
    <n v="3211"/>
    <n v="2640"/>
    <n v="2785"/>
  </r>
  <r>
    <x v="3"/>
    <s v="Northwest Florida State College"/>
    <n v="136233"/>
    <x v="12"/>
    <m/>
    <m/>
    <m/>
    <m/>
    <m/>
    <m/>
    <m/>
    <m/>
    <m/>
    <m/>
    <m/>
    <m/>
    <m/>
    <m/>
    <m/>
    <m/>
    <m/>
    <m/>
    <m/>
    <m/>
    <m/>
    <m/>
    <m/>
    <m/>
    <m/>
    <m/>
    <m/>
    <m/>
    <m/>
    <m/>
    <s v=" "/>
    <s v=" "/>
    <s v=" "/>
    <s v=" "/>
    <s v=" "/>
    <s v=" "/>
    <s v=" "/>
    <s v=" "/>
    <s v=" "/>
    <s v=" "/>
    <s v=" "/>
    <s v=" "/>
    <m/>
    <m/>
    <m/>
    <m/>
    <m/>
    <m/>
    <s v=" "/>
    <s v=" "/>
    <s v=" "/>
    <m/>
    <m/>
    <m/>
    <m/>
    <m/>
    <m/>
    <m/>
    <m/>
    <m/>
    <m/>
    <m/>
    <m/>
    <s v=""/>
    <s v=""/>
    <s v=""/>
    <n v="2291"/>
    <n v="2660"/>
    <n v="2311"/>
    <n v="2293"/>
    <n v="2191"/>
    <n v="1750"/>
    <n v="350"/>
    <n v="622"/>
    <n v="541"/>
    <n v="682"/>
    <n v="706"/>
    <n v="653"/>
    <n v="663"/>
    <n v="696"/>
    <m/>
    <m/>
    <n v="29"/>
    <n v="18"/>
    <n v="20"/>
    <n v="17"/>
    <m/>
    <m/>
    <n v="350"/>
    <n v="622"/>
    <n v="512"/>
    <n v="664"/>
    <n v="686"/>
    <n v="636"/>
    <n v="663"/>
    <n v="696"/>
    <n v="403"/>
    <n v="421"/>
    <n v="464"/>
    <n v="54"/>
    <n v="42"/>
    <n v="43"/>
    <n v="179"/>
    <n v="200"/>
    <n v="189"/>
    <n v="234"/>
    <n v="244"/>
    <n v="225"/>
    <n v="205"/>
    <n v="270"/>
    <n v="207"/>
    <n v="100"/>
    <n v="97"/>
    <n v="78"/>
    <n v="51"/>
    <n v="71"/>
    <n v="80"/>
    <n v="279"/>
    <n v="274"/>
    <n v="253"/>
  </r>
  <r>
    <x v="3"/>
    <s v="St. Petersburg College "/>
    <n v="137078"/>
    <x v="12"/>
    <m/>
    <m/>
    <m/>
    <m/>
    <m/>
    <m/>
    <m/>
    <m/>
    <m/>
    <m/>
    <m/>
    <m/>
    <m/>
    <m/>
    <m/>
    <m/>
    <m/>
    <m/>
    <m/>
    <m/>
    <m/>
    <m/>
    <m/>
    <m/>
    <m/>
    <m/>
    <m/>
    <m/>
    <m/>
    <m/>
    <s v=" "/>
    <s v=" "/>
    <s v=" "/>
    <s v=" "/>
    <s v=" "/>
    <s v=" "/>
    <s v=" "/>
    <s v=" "/>
    <s v=" "/>
    <s v=" "/>
    <s v=" "/>
    <s v=" "/>
    <m/>
    <m/>
    <m/>
    <m/>
    <m/>
    <m/>
    <s v=" "/>
    <s v=" "/>
    <s v=" "/>
    <m/>
    <m/>
    <m/>
    <m/>
    <m/>
    <m/>
    <m/>
    <m/>
    <m/>
    <m/>
    <m/>
    <m/>
    <s v=""/>
    <s v=""/>
    <s v=""/>
    <n v="6426"/>
    <n v="6347"/>
    <n v="6270"/>
    <n v="6370"/>
    <n v="6528"/>
    <n v="5872"/>
    <n v="1486"/>
    <n v="1629"/>
    <n v="1877"/>
    <n v="2260"/>
    <n v="2030"/>
    <n v="1979"/>
    <n v="1963"/>
    <n v="2170"/>
    <m/>
    <m/>
    <n v="27"/>
    <n v="41"/>
    <n v="40"/>
    <n v="49"/>
    <m/>
    <m/>
    <n v="1486"/>
    <n v="1629"/>
    <n v="1850"/>
    <n v="2219"/>
    <n v="1990"/>
    <n v="1930"/>
    <n v="1963"/>
    <n v="2170"/>
    <n v="1329"/>
    <n v="1303"/>
    <n v="1422"/>
    <n v="114"/>
    <n v="128"/>
    <n v="152"/>
    <n v="487"/>
    <n v="532"/>
    <n v="596"/>
    <n v="620"/>
    <n v="551"/>
    <n v="518"/>
    <n v="666"/>
    <n v="654"/>
    <n v="820"/>
    <n v="408"/>
    <n v="378"/>
    <n v="385"/>
    <n v="288"/>
    <n v="260"/>
    <n v="310"/>
    <n v="903"/>
    <n v="801"/>
    <n v="717"/>
  </r>
  <r>
    <x v="3"/>
    <s v="Brevard Community College "/>
    <n v="132693"/>
    <x v="5"/>
    <m/>
    <m/>
    <m/>
    <m/>
    <m/>
    <m/>
    <m/>
    <m/>
    <m/>
    <m/>
    <m/>
    <m/>
    <m/>
    <m/>
    <m/>
    <m/>
    <m/>
    <m/>
    <m/>
    <m/>
    <m/>
    <m/>
    <m/>
    <m/>
    <m/>
    <m/>
    <m/>
    <m/>
    <m/>
    <m/>
    <s v=" "/>
    <s v=" "/>
    <s v=" "/>
    <s v=" "/>
    <s v=" "/>
    <s v=" "/>
    <s v=" "/>
    <s v=" "/>
    <s v=" "/>
    <s v=" "/>
    <s v=" "/>
    <s v=" "/>
    <m/>
    <m/>
    <m/>
    <m/>
    <m/>
    <m/>
    <s v=" "/>
    <s v=" "/>
    <s v=" "/>
    <m/>
    <m/>
    <m/>
    <m/>
    <m/>
    <m/>
    <m/>
    <m/>
    <m/>
    <m/>
    <m/>
    <m/>
    <s v=""/>
    <s v=""/>
    <s v=""/>
    <n v="4531"/>
    <n v="4946"/>
    <n v="4790"/>
    <n v="4763"/>
    <n v="4406"/>
    <n v="3293"/>
    <n v="1123"/>
    <n v="1264"/>
    <n v="1263"/>
    <n v="1451"/>
    <n v="1438"/>
    <n v="1469"/>
    <n v="1456"/>
    <n v="1708"/>
    <m/>
    <n v="2"/>
    <n v="18"/>
    <n v="27"/>
    <n v="43"/>
    <n v="51"/>
    <m/>
    <m/>
    <n v="1123"/>
    <n v="1262"/>
    <n v="1245"/>
    <n v="1424"/>
    <n v="1395"/>
    <n v="1418"/>
    <n v="1456"/>
    <n v="1708"/>
    <n v="996"/>
    <n v="1009"/>
    <n v="1227"/>
    <n v="74"/>
    <n v="112"/>
    <n v="86"/>
    <n v="348"/>
    <n v="335"/>
    <n v="395"/>
    <n v="563"/>
    <n v="563"/>
    <n v="620"/>
    <n v="589"/>
    <n v="652"/>
    <n v="676"/>
    <n v="224"/>
    <n v="207"/>
    <n v="187"/>
    <n v="97"/>
    <n v="115"/>
    <n v="113"/>
    <n v="540"/>
    <n v="510"/>
    <n v="498"/>
  </r>
  <r>
    <x v="3"/>
    <s v="Broward Community College "/>
    <n v="132709"/>
    <x v="5"/>
    <m/>
    <m/>
    <m/>
    <m/>
    <m/>
    <m/>
    <m/>
    <m/>
    <m/>
    <m/>
    <m/>
    <m/>
    <m/>
    <m/>
    <m/>
    <m/>
    <m/>
    <m/>
    <m/>
    <m/>
    <m/>
    <m/>
    <m/>
    <m/>
    <m/>
    <m/>
    <m/>
    <m/>
    <m/>
    <m/>
    <s v=" "/>
    <s v=" "/>
    <s v=" "/>
    <s v=" "/>
    <s v=" "/>
    <s v=" "/>
    <s v=" "/>
    <s v=" "/>
    <s v=" "/>
    <s v=" "/>
    <s v=" "/>
    <s v=" "/>
    <m/>
    <m/>
    <m/>
    <m/>
    <m/>
    <m/>
    <s v=" "/>
    <s v=" "/>
    <s v=" "/>
    <m/>
    <m/>
    <m/>
    <m/>
    <m/>
    <m/>
    <m/>
    <m/>
    <m/>
    <m/>
    <m/>
    <m/>
    <s v=""/>
    <s v=""/>
    <s v=""/>
    <n v="9729"/>
    <n v="9988"/>
    <n v="10294"/>
    <n v="9959"/>
    <n v="9492"/>
    <n v="7946"/>
    <n v="2176"/>
    <n v="2633"/>
    <n v="2877"/>
    <n v="2867"/>
    <n v="2926"/>
    <n v="2918"/>
    <n v="2985"/>
    <n v="3335"/>
    <m/>
    <m/>
    <n v="24"/>
    <n v="39"/>
    <n v="57"/>
    <n v="65"/>
    <m/>
    <m/>
    <n v="2176"/>
    <n v="2633"/>
    <n v="2853"/>
    <n v="2828"/>
    <n v="2869"/>
    <n v="2853"/>
    <n v="2985"/>
    <n v="3335"/>
    <n v="1880"/>
    <n v="2043"/>
    <n v="2360"/>
    <n v="233"/>
    <n v="245"/>
    <n v="217"/>
    <n v="740"/>
    <n v="697"/>
    <n v="758"/>
    <n v="629"/>
    <n v="634"/>
    <n v="717"/>
    <n v="818"/>
    <n v="912"/>
    <n v="1035"/>
    <n v="509"/>
    <n v="512"/>
    <n v="467"/>
    <n v="516"/>
    <n v="585"/>
    <n v="580"/>
    <n v="1174"/>
    <n v="1138"/>
    <n v="1089"/>
  </r>
  <r>
    <x v="3"/>
    <s v="Daytona Beach Community College "/>
    <n v="133386"/>
    <x v="5"/>
    <m/>
    <m/>
    <m/>
    <m/>
    <m/>
    <m/>
    <m/>
    <m/>
    <m/>
    <m/>
    <m/>
    <m/>
    <m/>
    <m/>
    <m/>
    <m/>
    <m/>
    <m/>
    <m/>
    <m/>
    <m/>
    <m/>
    <m/>
    <m/>
    <m/>
    <m/>
    <m/>
    <m/>
    <m/>
    <m/>
    <s v=" "/>
    <s v=" "/>
    <s v=" "/>
    <s v=" "/>
    <s v=" "/>
    <s v=" "/>
    <s v=" "/>
    <s v=" "/>
    <s v=" "/>
    <s v=" "/>
    <s v=" "/>
    <s v=" "/>
    <m/>
    <m/>
    <m/>
    <m/>
    <m/>
    <m/>
    <s v=" "/>
    <s v=" "/>
    <s v=" "/>
    <m/>
    <m/>
    <m/>
    <m/>
    <m/>
    <m/>
    <m/>
    <m/>
    <m/>
    <m/>
    <m/>
    <m/>
    <s v=""/>
    <s v=""/>
    <s v=""/>
    <n v="2072"/>
    <n v="3090"/>
    <n v="11882"/>
    <n v="11403"/>
    <n v="12016"/>
    <n v="2995"/>
    <n v="834"/>
    <n v="1124"/>
    <n v="1127"/>
    <n v="1173"/>
    <n v="1282"/>
    <n v="1329"/>
    <n v="1566"/>
    <n v="1351"/>
    <n v="3"/>
    <n v="2"/>
    <n v="9"/>
    <n v="11"/>
    <n v="19"/>
    <n v="30"/>
    <m/>
    <m/>
    <n v="831"/>
    <n v="1122"/>
    <n v="1118"/>
    <n v="1162"/>
    <n v="1263"/>
    <n v="1299"/>
    <n v="1566"/>
    <n v="1351"/>
    <n v="781"/>
    <n v="900"/>
    <n v="922"/>
    <n v="78"/>
    <n v="97"/>
    <n v="73"/>
    <n v="440"/>
    <n v="569"/>
    <n v="356"/>
    <n v="333"/>
    <n v="417"/>
    <n v="368"/>
    <n v="371"/>
    <n v="414"/>
    <n v="488"/>
    <n v="160"/>
    <n v="171"/>
    <n v="232"/>
    <n v="105"/>
    <n v="130"/>
    <n v="130"/>
    <n v="564"/>
    <n v="545"/>
    <n v="569"/>
  </r>
  <r>
    <x v="3"/>
    <s v="Edison State College "/>
    <n v="133508"/>
    <x v="5"/>
    <m/>
    <m/>
    <m/>
    <m/>
    <m/>
    <m/>
    <m/>
    <m/>
    <m/>
    <m/>
    <m/>
    <m/>
    <m/>
    <m/>
    <m/>
    <m/>
    <m/>
    <m/>
    <m/>
    <m/>
    <m/>
    <m/>
    <m/>
    <m/>
    <m/>
    <m/>
    <m/>
    <m/>
    <m/>
    <m/>
    <s v=" "/>
    <s v=" "/>
    <s v=" "/>
    <s v=" "/>
    <s v=" "/>
    <s v=" "/>
    <s v=" "/>
    <s v=" "/>
    <s v=" "/>
    <s v=" "/>
    <s v=" "/>
    <s v=" "/>
    <m/>
    <m/>
    <m/>
    <m/>
    <m/>
    <m/>
    <s v=" "/>
    <s v=" "/>
    <s v=" "/>
    <m/>
    <m/>
    <m/>
    <m/>
    <m/>
    <m/>
    <m/>
    <m/>
    <m/>
    <m/>
    <m/>
    <m/>
    <s v=""/>
    <s v=""/>
    <s v=""/>
    <n v="5150"/>
    <n v="4244"/>
    <n v="4109"/>
    <n v="3947"/>
    <n v="4298"/>
    <n v="7061"/>
    <n v="815"/>
    <n v="1048"/>
    <n v="1495"/>
    <n v="1280"/>
    <n v="1512"/>
    <n v="1347"/>
    <n v="1573"/>
    <n v="1359"/>
    <m/>
    <m/>
    <n v="13"/>
    <n v="19"/>
    <n v="26"/>
    <n v="30"/>
    <m/>
    <m/>
    <n v="815"/>
    <n v="1048"/>
    <n v="1482"/>
    <n v="1261"/>
    <n v="1486"/>
    <n v="1317"/>
    <n v="1573"/>
    <n v="1359"/>
    <n v="758"/>
    <n v="964"/>
    <n v="790"/>
    <n v="87"/>
    <n v="134"/>
    <n v="95"/>
    <n v="472"/>
    <n v="475"/>
    <n v="474"/>
    <n v="312"/>
    <n v="397"/>
    <n v="338"/>
    <n v="474"/>
    <n v="474"/>
    <n v="597"/>
    <n v="144"/>
    <n v="188"/>
    <n v="179"/>
    <n v="179"/>
    <n v="227"/>
    <n v="211"/>
    <n v="626"/>
    <n v="674"/>
    <n v="589"/>
  </r>
  <r>
    <x v="3"/>
    <s v="Florida Community College at Jacksonville"/>
    <n v="133702"/>
    <x v="5"/>
    <m/>
    <m/>
    <m/>
    <m/>
    <m/>
    <m/>
    <m/>
    <m/>
    <m/>
    <m/>
    <m/>
    <m/>
    <m/>
    <m/>
    <m/>
    <m/>
    <m/>
    <m/>
    <m/>
    <m/>
    <m/>
    <m/>
    <m/>
    <m/>
    <m/>
    <m/>
    <m/>
    <m/>
    <m/>
    <m/>
    <s v=" "/>
    <s v=" "/>
    <s v=" "/>
    <s v=" "/>
    <s v=" "/>
    <s v=" "/>
    <s v=" "/>
    <s v=" "/>
    <s v=" "/>
    <s v=" "/>
    <s v=" "/>
    <s v=" "/>
    <m/>
    <m/>
    <m/>
    <m/>
    <m/>
    <m/>
    <s v=" "/>
    <s v=" "/>
    <s v=" "/>
    <m/>
    <m/>
    <m/>
    <m/>
    <m/>
    <m/>
    <m/>
    <m/>
    <m/>
    <m/>
    <m/>
    <m/>
    <s v=""/>
    <s v=""/>
    <s v=""/>
    <n v="7306"/>
    <n v="8090"/>
    <n v="7725"/>
    <n v="7276"/>
    <n v="6781"/>
    <n v="5374"/>
    <n v="773"/>
    <n v="1018"/>
    <n v="2004"/>
    <n v="2065"/>
    <n v="1904"/>
    <n v="1945"/>
    <n v="1897"/>
    <n v="2095"/>
    <m/>
    <m/>
    <n v="24"/>
    <n v="35"/>
    <n v="31"/>
    <n v="47"/>
    <m/>
    <m/>
    <n v="773"/>
    <n v="1018"/>
    <n v="1980"/>
    <n v="2030"/>
    <n v="1873"/>
    <n v="1898"/>
    <n v="1897"/>
    <n v="2095"/>
    <n v="1133"/>
    <n v="1137"/>
    <n v="1270"/>
    <n v="103"/>
    <n v="100"/>
    <n v="121"/>
    <n v="662"/>
    <n v="660"/>
    <n v="704"/>
    <n v="607"/>
    <n v="578"/>
    <n v="594"/>
    <n v="406"/>
    <n v="453"/>
    <n v="857"/>
    <n v="298"/>
    <n v="254"/>
    <n v="286"/>
    <n v="159"/>
    <n v="153"/>
    <n v="184"/>
    <n v="966"/>
    <n v="888"/>
    <n v="834"/>
  </r>
  <r>
    <x v="3"/>
    <s v="Hillsborough Community College "/>
    <n v="134495"/>
    <x v="5"/>
    <m/>
    <m/>
    <m/>
    <m/>
    <m/>
    <m/>
    <m/>
    <m/>
    <m/>
    <m/>
    <m/>
    <m/>
    <m/>
    <m/>
    <m/>
    <m/>
    <m/>
    <m/>
    <m/>
    <m/>
    <m/>
    <m/>
    <m/>
    <m/>
    <m/>
    <m/>
    <m/>
    <m/>
    <m/>
    <m/>
    <s v=" "/>
    <s v=" "/>
    <s v=" "/>
    <s v=" "/>
    <s v=" "/>
    <s v=" "/>
    <s v=" "/>
    <s v=" "/>
    <s v=" "/>
    <s v=" "/>
    <s v=" "/>
    <s v=" "/>
    <m/>
    <m/>
    <m/>
    <m/>
    <m/>
    <m/>
    <s v=" "/>
    <s v=" "/>
    <s v=" "/>
    <m/>
    <m/>
    <m/>
    <m/>
    <m/>
    <m/>
    <m/>
    <m/>
    <m/>
    <m/>
    <m/>
    <m/>
    <s v=""/>
    <s v=""/>
    <s v=""/>
    <n v="6193"/>
    <n v="6364"/>
    <n v="6796"/>
    <n v="6426"/>
    <n v="4881"/>
    <n v="4813"/>
    <n v="1301"/>
    <n v="1456"/>
    <n v="1560"/>
    <n v="1545"/>
    <n v="1674"/>
    <n v="1636"/>
    <n v="1853"/>
    <n v="1825"/>
    <m/>
    <m/>
    <n v="16"/>
    <n v="28"/>
    <n v="39"/>
    <n v="31"/>
    <m/>
    <m/>
    <n v="1301"/>
    <n v="1456"/>
    <n v="1544"/>
    <n v="1517"/>
    <n v="1635"/>
    <n v="1605"/>
    <n v="1853"/>
    <n v="1825"/>
    <n v="987"/>
    <n v="1204"/>
    <n v="1192"/>
    <n v="131"/>
    <n v="131"/>
    <n v="132"/>
    <n v="487"/>
    <n v="518"/>
    <n v="501"/>
    <n v="394"/>
    <n v="442"/>
    <n v="429"/>
    <n v="486"/>
    <n v="494"/>
    <n v="520"/>
    <n v="192"/>
    <n v="219"/>
    <n v="241"/>
    <n v="195"/>
    <n v="233"/>
    <n v="252"/>
    <n v="736"/>
    <n v="741"/>
    <n v="683"/>
  </r>
  <r>
    <x v="3"/>
    <s v="Indian River Community College "/>
    <n v="134608"/>
    <x v="5"/>
    <m/>
    <m/>
    <m/>
    <m/>
    <m/>
    <m/>
    <m/>
    <m/>
    <m/>
    <m/>
    <m/>
    <m/>
    <m/>
    <m/>
    <m/>
    <m/>
    <m/>
    <m/>
    <m/>
    <m/>
    <m/>
    <m/>
    <m/>
    <m/>
    <m/>
    <m/>
    <m/>
    <m/>
    <m/>
    <m/>
    <s v=" "/>
    <s v=" "/>
    <s v=" "/>
    <s v=" "/>
    <s v=" "/>
    <s v=" "/>
    <s v=" "/>
    <s v=" "/>
    <s v=" "/>
    <s v=" "/>
    <s v=" "/>
    <s v=" "/>
    <m/>
    <m/>
    <m/>
    <m/>
    <m/>
    <m/>
    <s v=" "/>
    <s v=" "/>
    <s v=" "/>
    <m/>
    <m/>
    <m/>
    <m/>
    <m/>
    <m/>
    <m/>
    <m/>
    <m/>
    <m/>
    <m/>
    <m/>
    <s v=""/>
    <s v=""/>
    <s v=""/>
    <n v="3616"/>
    <n v="4210"/>
    <n v="3911"/>
    <n v="4297"/>
    <n v="4177"/>
    <n v="3321"/>
    <n v="707"/>
    <n v="718"/>
    <n v="920"/>
    <n v="1030"/>
    <n v="1035"/>
    <n v="978"/>
    <n v="1174"/>
    <n v="1255"/>
    <m/>
    <m/>
    <n v="9"/>
    <n v="14"/>
    <n v="20"/>
    <n v="21"/>
    <m/>
    <m/>
    <n v="707"/>
    <n v="718"/>
    <n v="911"/>
    <n v="1016"/>
    <n v="1015"/>
    <n v="957"/>
    <n v="1174"/>
    <n v="1255"/>
    <n v="647"/>
    <n v="810"/>
    <n v="844"/>
    <n v="56"/>
    <n v="56"/>
    <n v="61"/>
    <n v="254"/>
    <n v="308"/>
    <n v="350"/>
    <n v="379"/>
    <n v="413"/>
    <n v="366"/>
    <n v="374"/>
    <n v="348"/>
    <n v="389"/>
    <n v="129"/>
    <n v="116"/>
    <n v="154"/>
    <n v="78"/>
    <n v="102"/>
    <n v="95"/>
    <n v="430"/>
    <n v="384"/>
    <n v="342"/>
  </r>
  <r>
    <x v="3"/>
    <s v="Manatee Community College "/>
    <n v="135391"/>
    <x v="5"/>
    <m/>
    <m/>
    <m/>
    <m/>
    <m/>
    <m/>
    <m/>
    <m/>
    <m/>
    <m/>
    <m/>
    <m/>
    <m/>
    <m/>
    <m/>
    <m/>
    <m/>
    <m/>
    <m/>
    <m/>
    <m/>
    <m/>
    <m/>
    <m/>
    <m/>
    <m/>
    <m/>
    <m/>
    <m/>
    <m/>
    <s v=" "/>
    <s v=" "/>
    <s v=" "/>
    <s v=" "/>
    <s v=" "/>
    <s v=" "/>
    <s v=" "/>
    <s v=" "/>
    <s v=" "/>
    <s v=" "/>
    <s v=" "/>
    <s v=" "/>
    <m/>
    <m/>
    <m/>
    <m/>
    <m/>
    <m/>
    <s v=" "/>
    <s v=" "/>
    <s v=" "/>
    <m/>
    <m/>
    <m/>
    <m/>
    <m/>
    <m/>
    <m/>
    <m/>
    <m/>
    <m/>
    <m/>
    <m/>
    <s v=""/>
    <s v=""/>
    <s v=""/>
    <n v="2681"/>
    <n v="2807"/>
    <n v="3442"/>
    <n v="3436"/>
    <n v="3085"/>
    <n v="2723"/>
    <n v="841"/>
    <n v="956"/>
    <n v="1073"/>
    <n v="975"/>
    <n v="1085"/>
    <n v="1060"/>
    <n v="1401"/>
    <n v="1417"/>
    <m/>
    <n v="1"/>
    <n v="8"/>
    <n v="17"/>
    <n v="13"/>
    <n v="18"/>
    <m/>
    <m/>
    <n v="841"/>
    <n v="955"/>
    <n v="1065"/>
    <n v="958"/>
    <n v="1072"/>
    <n v="1042"/>
    <n v="1401"/>
    <n v="1417"/>
    <n v="711"/>
    <n v="934"/>
    <n v="956"/>
    <n v="91"/>
    <n v="116"/>
    <n v="101"/>
    <n v="240"/>
    <n v="351"/>
    <n v="360"/>
    <n v="291"/>
    <n v="330"/>
    <n v="331"/>
    <n v="353"/>
    <n v="443"/>
    <n v="465"/>
    <n v="127"/>
    <n v="154"/>
    <n v="139"/>
    <n v="130"/>
    <n v="149"/>
    <n v="171"/>
    <n v="410"/>
    <n v="439"/>
    <n v="401"/>
  </r>
  <r>
    <x v="3"/>
    <s v="Palm Beach Community College "/>
    <n v="136358"/>
    <x v="5"/>
    <m/>
    <m/>
    <m/>
    <m/>
    <m/>
    <m/>
    <m/>
    <m/>
    <m/>
    <m/>
    <m/>
    <m/>
    <m/>
    <m/>
    <m/>
    <m/>
    <m/>
    <m/>
    <m/>
    <m/>
    <m/>
    <m/>
    <m/>
    <m/>
    <m/>
    <m/>
    <m/>
    <m/>
    <m/>
    <m/>
    <s v=" "/>
    <s v=" "/>
    <s v=" "/>
    <s v=" "/>
    <s v=" "/>
    <s v=" "/>
    <s v=" "/>
    <s v=" "/>
    <s v=" "/>
    <s v=" "/>
    <s v=" "/>
    <s v=" "/>
    <m/>
    <m/>
    <m/>
    <m/>
    <m/>
    <m/>
    <s v=" "/>
    <s v=" "/>
    <s v=" "/>
    <m/>
    <m/>
    <m/>
    <m/>
    <m/>
    <m/>
    <m/>
    <m/>
    <m/>
    <m/>
    <m/>
    <m/>
    <s v=""/>
    <s v=""/>
    <s v=""/>
    <n v="6629"/>
    <n v="7792"/>
    <n v="7409"/>
    <n v="7038"/>
    <n v="6999"/>
    <n v="5343"/>
    <n v="647"/>
    <n v="1709"/>
    <n v="2033"/>
    <n v="1952"/>
    <n v="1889"/>
    <n v="1903"/>
    <n v="2049"/>
    <n v="2399"/>
    <m/>
    <m/>
    <n v="22"/>
    <n v="21"/>
    <n v="31"/>
    <n v="29"/>
    <m/>
    <m/>
    <n v="647"/>
    <n v="1709"/>
    <n v="2011"/>
    <n v="1931"/>
    <n v="1858"/>
    <n v="1874"/>
    <n v="2049"/>
    <n v="2399"/>
    <n v="1225"/>
    <n v="1390"/>
    <n v="1619"/>
    <n v="157"/>
    <n v="178"/>
    <n v="161"/>
    <n v="492"/>
    <n v="481"/>
    <n v="619"/>
    <n v="522"/>
    <n v="573"/>
    <n v="573"/>
    <n v="339"/>
    <n v="681"/>
    <n v="844"/>
    <n v="361"/>
    <n v="346"/>
    <n v="339"/>
    <n v="236"/>
    <n v="237"/>
    <n v="271"/>
    <n v="812"/>
    <n v="702"/>
    <n v="691"/>
  </r>
  <r>
    <x v="3"/>
    <s v="Pasco-Hernando Community College "/>
    <n v="136400"/>
    <x v="5"/>
    <m/>
    <m/>
    <m/>
    <m/>
    <m/>
    <m/>
    <m/>
    <m/>
    <m/>
    <m/>
    <m/>
    <m/>
    <m/>
    <m/>
    <m/>
    <m/>
    <m/>
    <m/>
    <m/>
    <m/>
    <m/>
    <m/>
    <m/>
    <m/>
    <m/>
    <m/>
    <m/>
    <m/>
    <m/>
    <m/>
    <s v=" "/>
    <s v=" "/>
    <s v=" "/>
    <s v=" "/>
    <s v=" "/>
    <s v=" "/>
    <s v=" "/>
    <s v=" "/>
    <s v=" "/>
    <s v=" "/>
    <s v=" "/>
    <s v=" "/>
    <m/>
    <m/>
    <m/>
    <m/>
    <m/>
    <m/>
    <s v=" "/>
    <s v=" "/>
    <s v=" "/>
    <m/>
    <m/>
    <m/>
    <m/>
    <m/>
    <m/>
    <m/>
    <m/>
    <m/>
    <m/>
    <m/>
    <m/>
    <s v=""/>
    <s v=""/>
    <s v=""/>
    <n v="2416"/>
    <n v="2577"/>
    <n v="2714"/>
    <n v="2690"/>
    <n v="2945"/>
    <n v="2277"/>
    <n v="594"/>
    <n v="627"/>
    <n v="703"/>
    <n v="744"/>
    <n v="822"/>
    <n v="883"/>
    <n v="1003"/>
    <n v="1170"/>
    <m/>
    <m/>
    <n v="13"/>
    <n v="12"/>
    <n v="17"/>
    <n v="22"/>
    <m/>
    <m/>
    <n v="594"/>
    <n v="627"/>
    <n v="690"/>
    <n v="732"/>
    <n v="805"/>
    <n v="861"/>
    <n v="1003"/>
    <n v="1170"/>
    <n v="535"/>
    <n v="656"/>
    <n v="797"/>
    <n v="55"/>
    <n v="57"/>
    <n v="62"/>
    <n v="271"/>
    <n v="290"/>
    <n v="311"/>
    <n v="220"/>
    <n v="229"/>
    <n v="232"/>
    <n v="247"/>
    <n v="295"/>
    <n v="325"/>
    <n v="109"/>
    <n v="115"/>
    <n v="157"/>
    <n v="89"/>
    <n v="119"/>
    <n v="107"/>
    <n v="314"/>
    <n v="342"/>
    <n v="365"/>
  </r>
  <r>
    <x v="3"/>
    <s v="Pensacola Junior College "/>
    <n v="136473"/>
    <x v="5"/>
    <m/>
    <m/>
    <m/>
    <m/>
    <m/>
    <m/>
    <m/>
    <m/>
    <m/>
    <m/>
    <m/>
    <m/>
    <m/>
    <m/>
    <m/>
    <m/>
    <m/>
    <m/>
    <m/>
    <m/>
    <m/>
    <m/>
    <m/>
    <m/>
    <m/>
    <m/>
    <m/>
    <m/>
    <m/>
    <m/>
    <s v=" "/>
    <s v=" "/>
    <s v=" "/>
    <s v=" "/>
    <s v=" "/>
    <s v=" "/>
    <s v=" "/>
    <s v=" "/>
    <s v=" "/>
    <s v=" "/>
    <s v=" "/>
    <s v=" "/>
    <m/>
    <m/>
    <m/>
    <m/>
    <m/>
    <m/>
    <s v=" "/>
    <s v=" "/>
    <s v=" "/>
    <m/>
    <m/>
    <m/>
    <m/>
    <m/>
    <m/>
    <m/>
    <m/>
    <m/>
    <m/>
    <m/>
    <m/>
    <s v=""/>
    <s v=""/>
    <s v=""/>
    <n v="3373"/>
    <n v="3794"/>
    <n v="3819"/>
    <n v="3197"/>
    <n v="3575"/>
    <n v="2543"/>
    <n v="1094"/>
    <n v="1184"/>
    <n v="1283"/>
    <n v="1249"/>
    <n v="1314"/>
    <n v="1095"/>
    <n v="1131"/>
    <n v="1330"/>
    <m/>
    <m/>
    <n v="26"/>
    <n v="25"/>
    <n v="39"/>
    <n v="26"/>
    <m/>
    <m/>
    <n v="1094"/>
    <n v="1184"/>
    <n v="1257"/>
    <n v="1224"/>
    <n v="1275"/>
    <n v="1069"/>
    <n v="1131"/>
    <n v="1330"/>
    <n v="713"/>
    <n v="747"/>
    <n v="883"/>
    <n v="42"/>
    <n v="45"/>
    <n v="39"/>
    <n v="314"/>
    <n v="339"/>
    <n v="408"/>
    <n v="320"/>
    <n v="356"/>
    <n v="315"/>
    <n v="482"/>
    <n v="486"/>
    <n v="530"/>
    <n v="211"/>
    <n v="216"/>
    <n v="211"/>
    <n v="103"/>
    <n v="122"/>
    <n v="93"/>
    <n v="590"/>
    <n v="581"/>
    <n v="450"/>
  </r>
  <r>
    <x v="3"/>
    <s v="Santa Fe Community College "/>
    <n v="137096"/>
    <x v="5"/>
    <m/>
    <m/>
    <m/>
    <m/>
    <m/>
    <m/>
    <m/>
    <m/>
    <m/>
    <m/>
    <m/>
    <m/>
    <m/>
    <m/>
    <m/>
    <m/>
    <m/>
    <m/>
    <m/>
    <m/>
    <m/>
    <m/>
    <m/>
    <m/>
    <m/>
    <m/>
    <m/>
    <m/>
    <m/>
    <m/>
    <s v=" "/>
    <s v=" "/>
    <s v=" "/>
    <s v=" "/>
    <s v=" "/>
    <s v=" "/>
    <s v=" "/>
    <s v=" "/>
    <s v=" "/>
    <s v=" "/>
    <s v=" "/>
    <s v=" "/>
    <m/>
    <m/>
    <m/>
    <m/>
    <m/>
    <m/>
    <s v=" "/>
    <s v=" "/>
    <s v=" "/>
    <m/>
    <m/>
    <m/>
    <m/>
    <m/>
    <m/>
    <m/>
    <m/>
    <m/>
    <m/>
    <m/>
    <m/>
    <s v=""/>
    <s v=""/>
    <s v=""/>
    <n v="4073"/>
    <n v="4018"/>
    <n v="3997"/>
    <n v="4379"/>
    <n v="4569"/>
    <n v="4672"/>
    <n v="957"/>
    <n v="1076"/>
    <n v="1128"/>
    <n v="1002"/>
    <n v="1741"/>
    <n v="2001"/>
    <n v="2053"/>
    <n v="2156"/>
    <m/>
    <m/>
    <n v="6"/>
    <n v="9"/>
    <n v="27"/>
    <n v="32"/>
    <m/>
    <m/>
    <n v="957"/>
    <n v="1076"/>
    <n v="1122"/>
    <n v="993"/>
    <n v="1714"/>
    <n v="1969"/>
    <n v="2053"/>
    <n v="2156"/>
    <n v="1369"/>
    <n v="1386"/>
    <n v="1421"/>
    <n v="196"/>
    <n v="247"/>
    <n v="297"/>
    <n v="404"/>
    <n v="420"/>
    <n v="438"/>
    <n v="562"/>
    <n v="692"/>
    <n v="836"/>
    <n v="579"/>
    <n v="711"/>
    <n v="719"/>
    <n v="95"/>
    <n v="212"/>
    <n v="246"/>
    <n v="143"/>
    <n v="306"/>
    <n v="330"/>
    <n v="193"/>
    <n v="504"/>
    <n v="557"/>
  </r>
  <r>
    <x v="3"/>
    <s v="Seminole Community College "/>
    <n v="137209"/>
    <x v="5"/>
    <m/>
    <m/>
    <m/>
    <m/>
    <m/>
    <m/>
    <m/>
    <m/>
    <m/>
    <m/>
    <m/>
    <m/>
    <m/>
    <m/>
    <m/>
    <m/>
    <m/>
    <m/>
    <m/>
    <m/>
    <m/>
    <m/>
    <m/>
    <m/>
    <m/>
    <m/>
    <m/>
    <m/>
    <m/>
    <m/>
    <s v=" "/>
    <s v=" "/>
    <s v=" "/>
    <s v=" "/>
    <s v=" "/>
    <s v=" "/>
    <s v=" "/>
    <s v=" "/>
    <s v=" "/>
    <s v=" "/>
    <s v=" "/>
    <s v=" "/>
    <m/>
    <m/>
    <m/>
    <m/>
    <m/>
    <m/>
    <s v=" "/>
    <s v=" "/>
    <s v=" "/>
    <m/>
    <m/>
    <m/>
    <m/>
    <m/>
    <m/>
    <m/>
    <m/>
    <m/>
    <m/>
    <m/>
    <m/>
    <s v=""/>
    <s v=""/>
    <s v=""/>
    <n v="4152"/>
    <n v="4363"/>
    <n v="4057"/>
    <n v="3881"/>
    <n v="4102"/>
    <n v="3268"/>
    <n v="1085"/>
    <n v="1356"/>
    <n v="1311"/>
    <n v="1426"/>
    <n v="1613"/>
    <n v="1254"/>
    <n v="1402"/>
    <n v="1653"/>
    <m/>
    <n v="1"/>
    <n v="17"/>
    <n v="27"/>
    <n v="33"/>
    <n v="21"/>
    <m/>
    <m/>
    <n v="1085"/>
    <n v="1355"/>
    <n v="1294"/>
    <n v="1399"/>
    <n v="1580"/>
    <n v="1233"/>
    <n v="1402"/>
    <n v="1653"/>
    <n v="804"/>
    <n v="941"/>
    <n v="1103"/>
    <n v="78"/>
    <n v="96"/>
    <n v="105"/>
    <n v="351"/>
    <n v="365"/>
    <n v="445"/>
    <n v="395"/>
    <n v="467"/>
    <n v="387"/>
    <n v="478"/>
    <n v="639"/>
    <n v="592"/>
    <n v="211"/>
    <n v="223"/>
    <n v="201"/>
    <n v="197"/>
    <n v="222"/>
    <n v="154"/>
    <n v="596"/>
    <n v="668"/>
    <n v="491"/>
  </r>
  <r>
    <x v="3"/>
    <s v="Tallahassee Community College "/>
    <n v="137759"/>
    <x v="5"/>
    <m/>
    <m/>
    <m/>
    <m/>
    <m/>
    <m/>
    <m/>
    <m/>
    <m/>
    <m/>
    <m/>
    <m/>
    <m/>
    <m/>
    <m/>
    <m/>
    <m/>
    <m/>
    <m/>
    <m/>
    <m/>
    <m/>
    <m/>
    <m/>
    <m/>
    <m/>
    <m/>
    <m/>
    <m/>
    <m/>
    <s v=" "/>
    <s v=" "/>
    <s v=" "/>
    <s v=" "/>
    <s v=" "/>
    <s v=" "/>
    <s v=" "/>
    <s v=" "/>
    <s v=" "/>
    <s v=" "/>
    <s v=" "/>
    <s v=" "/>
    <m/>
    <m/>
    <m/>
    <m/>
    <m/>
    <m/>
    <s v=" "/>
    <s v=" "/>
    <s v=" "/>
    <m/>
    <m/>
    <m/>
    <m/>
    <m/>
    <m/>
    <m/>
    <m/>
    <m/>
    <m/>
    <m/>
    <m/>
    <s v=""/>
    <s v=""/>
    <s v=""/>
    <n v="3850"/>
    <n v="4380"/>
    <n v="4656"/>
    <n v="4904"/>
    <n v="4661"/>
    <n v="4182"/>
    <n v="1281"/>
    <n v="1425"/>
    <n v="1578"/>
    <n v="1758"/>
    <n v="1901"/>
    <n v="2053"/>
    <n v="1857"/>
    <n v="2102"/>
    <m/>
    <m/>
    <n v="18"/>
    <n v="33"/>
    <n v="28"/>
    <n v="29"/>
    <m/>
    <m/>
    <n v="1281"/>
    <n v="1425"/>
    <n v="1560"/>
    <n v="1725"/>
    <n v="1873"/>
    <n v="2024"/>
    <n v="1857"/>
    <n v="2102"/>
    <n v="1214"/>
    <n v="1186"/>
    <n v="1299"/>
    <n v="217"/>
    <n v="201"/>
    <n v="266"/>
    <n v="593"/>
    <n v="470"/>
    <n v="537"/>
    <n v="422"/>
    <n v="574"/>
    <n v="620"/>
    <n v="555"/>
    <n v="585"/>
    <n v="673"/>
    <n v="253"/>
    <n v="229"/>
    <n v="251"/>
    <n v="295"/>
    <n v="373"/>
    <n v="384"/>
    <n v="755"/>
    <n v="697"/>
    <n v="769"/>
  </r>
  <r>
    <x v="3"/>
    <s v="Valencia Community College "/>
    <n v="138187"/>
    <x v="5"/>
    <m/>
    <m/>
    <m/>
    <m/>
    <m/>
    <m/>
    <m/>
    <m/>
    <m/>
    <m/>
    <m/>
    <m/>
    <m/>
    <m/>
    <m/>
    <m/>
    <m/>
    <m/>
    <m/>
    <m/>
    <m/>
    <m/>
    <m/>
    <m/>
    <m/>
    <m/>
    <m/>
    <m/>
    <m/>
    <m/>
    <s v=" "/>
    <s v=" "/>
    <s v=" "/>
    <s v=" "/>
    <s v=" "/>
    <s v=" "/>
    <s v=" "/>
    <s v=" "/>
    <s v=" "/>
    <s v=" "/>
    <s v=" "/>
    <s v=" "/>
    <m/>
    <m/>
    <m/>
    <m/>
    <m/>
    <m/>
    <s v=" "/>
    <s v=" "/>
    <s v=" "/>
    <m/>
    <m/>
    <m/>
    <m/>
    <m/>
    <m/>
    <m/>
    <m/>
    <m/>
    <m/>
    <m/>
    <m/>
    <s v=""/>
    <s v=""/>
    <s v=""/>
    <n v="10106"/>
    <n v="9917"/>
    <n v="9762"/>
    <n v="10206"/>
    <n v="10710"/>
    <n v="9693"/>
    <n v="2950"/>
    <n v="3144"/>
    <n v="2571"/>
    <n v="2649"/>
    <n v="2966"/>
    <n v="3216"/>
    <n v="3698"/>
    <n v="4423"/>
    <m/>
    <m/>
    <n v="33"/>
    <n v="30"/>
    <n v="39"/>
    <n v="50"/>
    <m/>
    <m/>
    <n v="2950"/>
    <n v="3144"/>
    <n v="2538"/>
    <n v="2619"/>
    <n v="2927"/>
    <n v="3166"/>
    <n v="3698"/>
    <n v="4423"/>
    <n v="2212"/>
    <n v="2620"/>
    <n v="3063"/>
    <n v="196"/>
    <n v="276"/>
    <n v="299"/>
    <n v="758"/>
    <n v="802"/>
    <n v="1061"/>
    <n v="885"/>
    <n v="1020"/>
    <n v="1193"/>
    <n v="1351"/>
    <n v="1464"/>
    <n v="1233"/>
    <n v="422"/>
    <n v="465"/>
    <n v="438"/>
    <n v="350"/>
    <n v="379"/>
    <n v="405"/>
    <n v="962"/>
    <n v="1063"/>
    <n v="1130"/>
  </r>
  <r>
    <x v="3"/>
    <s v="Central Florida Community College "/>
    <n v="132851"/>
    <x v="6"/>
    <m/>
    <m/>
    <m/>
    <m/>
    <m/>
    <m/>
    <m/>
    <m/>
    <m/>
    <m/>
    <m/>
    <m/>
    <m/>
    <m/>
    <m/>
    <m/>
    <m/>
    <m/>
    <m/>
    <m/>
    <m/>
    <m/>
    <m/>
    <m/>
    <m/>
    <m/>
    <m/>
    <m/>
    <m/>
    <m/>
    <s v=" "/>
    <s v=" "/>
    <s v=" "/>
    <s v=" "/>
    <s v=" "/>
    <s v=" "/>
    <s v=" "/>
    <s v=" "/>
    <s v=" "/>
    <s v=" "/>
    <s v=" "/>
    <s v=" "/>
    <m/>
    <m/>
    <m/>
    <m/>
    <m/>
    <m/>
    <s v=" "/>
    <s v=" "/>
    <s v=" "/>
    <m/>
    <m/>
    <m/>
    <m/>
    <m/>
    <m/>
    <m/>
    <m/>
    <m/>
    <m/>
    <m/>
    <m/>
    <s v=""/>
    <s v=""/>
    <s v=""/>
    <n v="1921"/>
    <n v="1225"/>
    <n v="1498"/>
    <n v="1814"/>
    <n v="1664"/>
    <n v="2316"/>
    <n v="599"/>
    <n v="649"/>
    <n v="645"/>
    <n v="495"/>
    <n v="501"/>
    <n v="755"/>
    <n v="700"/>
    <n v="818"/>
    <m/>
    <m/>
    <n v="8"/>
    <n v="0"/>
    <n v="8"/>
    <n v="8"/>
    <m/>
    <m/>
    <n v="599"/>
    <n v="649"/>
    <n v="637"/>
    <n v="495"/>
    <n v="493"/>
    <n v="747"/>
    <n v="700"/>
    <n v="818"/>
    <n v="429"/>
    <n v="439"/>
    <n v="542"/>
    <n v="68"/>
    <n v="49"/>
    <n v="55"/>
    <n v="250"/>
    <n v="212"/>
    <n v="221"/>
    <n v="174"/>
    <n v="167"/>
    <n v="259"/>
    <n v="282"/>
    <n v="317"/>
    <n v="302"/>
    <n v="61"/>
    <n v="50"/>
    <n v="80"/>
    <n v="55"/>
    <n v="78"/>
    <n v="103"/>
    <n v="205"/>
    <n v="198"/>
    <n v="305"/>
  </r>
  <r>
    <x v="3"/>
    <s v="Gulf Coast Community College "/>
    <n v="134343"/>
    <x v="6"/>
    <m/>
    <m/>
    <m/>
    <m/>
    <m/>
    <m/>
    <m/>
    <m/>
    <m/>
    <m/>
    <m/>
    <m/>
    <m/>
    <m/>
    <m/>
    <m/>
    <m/>
    <m/>
    <m/>
    <m/>
    <m/>
    <m/>
    <m/>
    <m/>
    <m/>
    <m/>
    <m/>
    <m/>
    <m/>
    <m/>
    <s v=" "/>
    <s v=" "/>
    <s v=" "/>
    <s v=" "/>
    <s v=" "/>
    <s v=" "/>
    <s v=" "/>
    <s v=" "/>
    <s v=" "/>
    <s v=" "/>
    <s v=" "/>
    <s v=" "/>
    <m/>
    <m/>
    <m/>
    <m/>
    <m/>
    <m/>
    <s v=" "/>
    <s v=" "/>
    <s v=" "/>
    <m/>
    <m/>
    <m/>
    <m/>
    <m/>
    <m/>
    <m/>
    <m/>
    <m/>
    <m/>
    <m/>
    <m/>
    <s v=""/>
    <s v=""/>
    <s v=""/>
    <n v="1740"/>
    <n v="1830"/>
    <n v="2079"/>
    <n v="1767"/>
    <n v="1816"/>
    <n v="1471"/>
    <n v="541"/>
    <n v="520"/>
    <n v="587"/>
    <n v="701"/>
    <n v="604"/>
    <n v="622"/>
    <n v="656"/>
    <n v="698"/>
    <m/>
    <m/>
    <n v="10"/>
    <n v="14"/>
    <n v="12"/>
    <n v="9"/>
    <m/>
    <m/>
    <n v="541"/>
    <n v="520"/>
    <n v="577"/>
    <n v="687"/>
    <n v="592"/>
    <n v="613"/>
    <n v="656"/>
    <n v="698"/>
    <n v="410"/>
    <n v="430"/>
    <n v="453"/>
    <n v="38"/>
    <n v="33"/>
    <n v="39"/>
    <n v="165"/>
    <n v="193"/>
    <n v="206"/>
    <n v="235"/>
    <n v="185"/>
    <n v="200"/>
    <n v="234"/>
    <n v="254"/>
    <n v="247"/>
    <n v="109"/>
    <n v="104"/>
    <n v="107"/>
    <n v="77"/>
    <n v="57"/>
    <n v="63"/>
    <n v="266"/>
    <n v="246"/>
    <n v="243"/>
  </r>
  <r>
    <x v="3"/>
    <s v="Lake City Community College "/>
    <n v="135160"/>
    <x v="6"/>
    <m/>
    <m/>
    <m/>
    <m/>
    <m/>
    <m/>
    <m/>
    <m/>
    <m/>
    <m/>
    <m/>
    <m/>
    <m/>
    <m/>
    <m/>
    <m/>
    <m/>
    <m/>
    <m/>
    <m/>
    <m/>
    <m/>
    <m/>
    <m/>
    <m/>
    <m/>
    <m/>
    <m/>
    <m/>
    <m/>
    <s v=" "/>
    <s v=" "/>
    <s v=" "/>
    <s v=" "/>
    <s v=" "/>
    <s v=" "/>
    <s v=" "/>
    <s v=" "/>
    <s v=" "/>
    <s v=" "/>
    <s v=" "/>
    <s v=" "/>
    <m/>
    <m/>
    <m/>
    <m/>
    <m/>
    <m/>
    <s v=" "/>
    <s v=" "/>
    <s v=" "/>
    <m/>
    <m/>
    <m/>
    <m/>
    <m/>
    <m/>
    <m/>
    <m/>
    <m/>
    <m/>
    <m/>
    <m/>
    <s v=""/>
    <s v=""/>
    <s v=""/>
    <n v="940"/>
    <n v="1029"/>
    <n v="1092"/>
    <n v="945"/>
    <n v="968"/>
    <n v="689"/>
    <n v="364"/>
    <n v="349"/>
    <n v="347"/>
    <n v="397"/>
    <n v="397"/>
    <n v="332"/>
    <n v="353"/>
    <n v="369"/>
    <m/>
    <m/>
    <n v="1"/>
    <n v="6"/>
    <n v="6"/>
    <n v="10"/>
    <m/>
    <m/>
    <n v="364"/>
    <n v="349"/>
    <n v="346"/>
    <n v="391"/>
    <n v="391"/>
    <n v="322"/>
    <n v="353"/>
    <n v="369"/>
    <n v="212"/>
    <n v="226"/>
    <n v="193"/>
    <n v="17"/>
    <n v="17"/>
    <n v="32"/>
    <n v="93"/>
    <n v="110"/>
    <n v="144"/>
    <n v="170"/>
    <n v="170"/>
    <n v="139"/>
    <n v="216"/>
    <n v="193"/>
    <n v="199"/>
    <n v="32"/>
    <n v="43"/>
    <n v="38"/>
    <n v="52"/>
    <n v="38"/>
    <n v="40"/>
    <n v="137"/>
    <n v="140"/>
    <n v="105"/>
  </r>
  <r>
    <x v="3"/>
    <s v="Lake-Sumter Community College "/>
    <n v="135188"/>
    <x v="6"/>
    <m/>
    <m/>
    <m/>
    <m/>
    <m/>
    <m/>
    <m/>
    <m/>
    <m/>
    <m/>
    <m/>
    <m/>
    <m/>
    <m/>
    <m/>
    <m/>
    <m/>
    <m/>
    <m/>
    <m/>
    <m/>
    <m/>
    <m/>
    <m/>
    <m/>
    <m/>
    <m/>
    <m/>
    <m/>
    <m/>
    <s v=" "/>
    <s v=" "/>
    <s v=" "/>
    <s v=" "/>
    <s v=" "/>
    <s v=" "/>
    <s v=" "/>
    <s v=" "/>
    <s v=" "/>
    <s v=" "/>
    <s v=" "/>
    <s v=" "/>
    <m/>
    <m/>
    <m/>
    <m/>
    <m/>
    <m/>
    <s v=" "/>
    <s v=" "/>
    <s v=" "/>
    <m/>
    <m/>
    <m/>
    <m/>
    <m/>
    <m/>
    <m/>
    <m/>
    <m/>
    <m/>
    <m/>
    <m/>
    <s v=""/>
    <s v=""/>
    <s v=""/>
    <n v="1275"/>
    <n v="1276"/>
    <n v="1516"/>
    <n v="1345"/>
    <n v="1470"/>
    <n v="1258"/>
    <n v="317"/>
    <n v="268"/>
    <n v="244"/>
    <n v="371"/>
    <n v="437"/>
    <n v="408"/>
    <n v="390"/>
    <n v="536"/>
    <m/>
    <m/>
    <n v="4"/>
    <n v="3"/>
    <n v="9"/>
    <n v="5"/>
    <m/>
    <m/>
    <n v="317"/>
    <n v="268"/>
    <n v="240"/>
    <n v="368"/>
    <n v="428"/>
    <n v="403"/>
    <n v="390"/>
    <n v="536"/>
    <n v="243"/>
    <n v="249"/>
    <n v="349"/>
    <n v="54"/>
    <n v="40"/>
    <n v="53"/>
    <n v="106"/>
    <n v="101"/>
    <n v="134"/>
    <n v="122"/>
    <n v="124"/>
    <n v="121"/>
    <n v="114"/>
    <n v="121"/>
    <n v="110"/>
    <n v="41"/>
    <n v="38"/>
    <n v="48"/>
    <n v="75"/>
    <n v="92"/>
    <n v="89"/>
    <n v="130"/>
    <n v="174"/>
    <n v="145"/>
  </r>
  <r>
    <x v="3"/>
    <s v="Polk Community College "/>
    <n v="136516"/>
    <x v="6"/>
    <m/>
    <m/>
    <m/>
    <m/>
    <m/>
    <m/>
    <m/>
    <m/>
    <m/>
    <m/>
    <m/>
    <m/>
    <m/>
    <m/>
    <m/>
    <m/>
    <m/>
    <m/>
    <m/>
    <m/>
    <m/>
    <m/>
    <m/>
    <m/>
    <m/>
    <m/>
    <m/>
    <m/>
    <m/>
    <m/>
    <s v=" "/>
    <s v=" "/>
    <s v=" "/>
    <s v=" "/>
    <s v=" "/>
    <s v=" "/>
    <s v=" "/>
    <s v=" "/>
    <s v=" "/>
    <s v=" "/>
    <s v=" "/>
    <s v=" "/>
    <m/>
    <m/>
    <m/>
    <m/>
    <m/>
    <m/>
    <s v=" "/>
    <s v=" "/>
    <s v=" "/>
    <m/>
    <m/>
    <m/>
    <m/>
    <m/>
    <m/>
    <m/>
    <m/>
    <m/>
    <m/>
    <m/>
    <m/>
    <s v=""/>
    <s v=""/>
    <s v=""/>
    <n v="2183"/>
    <n v="2351"/>
    <n v="2090"/>
    <n v="2222"/>
    <n v="2201"/>
    <n v="2048"/>
    <n v="620"/>
    <n v="691"/>
    <n v="751"/>
    <n v="707"/>
    <n v="699"/>
    <n v="715"/>
    <n v="676"/>
    <n v="947"/>
    <m/>
    <m/>
    <n v="7"/>
    <n v="13"/>
    <n v="14"/>
    <n v="8"/>
    <m/>
    <m/>
    <n v="620"/>
    <n v="691"/>
    <n v="744"/>
    <n v="694"/>
    <n v="685"/>
    <n v="707"/>
    <n v="676"/>
    <n v="947"/>
    <n v="459"/>
    <n v="439"/>
    <n v="625"/>
    <n v="60"/>
    <n v="48"/>
    <n v="68"/>
    <n v="188"/>
    <n v="189"/>
    <n v="254"/>
    <n v="196"/>
    <n v="202"/>
    <n v="200"/>
    <n v="258"/>
    <n v="291"/>
    <n v="293"/>
    <n v="121"/>
    <n v="110"/>
    <n v="105"/>
    <n v="90"/>
    <n v="113"/>
    <n v="106"/>
    <n v="287"/>
    <n v="260"/>
    <n v="296"/>
  </r>
  <r>
    <x v="3"/>
    <s v="South Florida Community College "/>
    <n v="137315"/>
    <x v="6"/>
    <m/>
    <m/>
    <m/>
    <m/>
    <m/>
    <m/>
    <m/>
    <m/>
    <m/>
    <m/>
    <m/>
    <m/>
    <m/>
    <m/>
    <m/>
    <m/>
    <m/>
    <m/>
    <m/>
    <m/>
    <m/>
    <m/>
    <m/>
    <m/>
    <m/>
    <m/>
    <m/>
    <m/>
    <m/>
    <m/>
    <s v=" "/>
    <s v=" "/>
    <s v=" "/>
    <s v=" "/>
    <s v=" "/>
    <s v=" "/>
    <s v=" "/>
    <s v=" "/>
    <s v=" "/>
    <s v=" "/>
    <s v=" "/>
    <s v=" "/>
    <m/>
    <m/>
    <m/>
    <m/>
    <m/>
    <m/>
    <s v=" "/>
    <s v=" "/>
    <s v=" "/>
    <m/>
    <m/>
    <m/>
    <m/>
    <m/>
    <m/>
    <m/>
    <m/>
    <m/>
    <m/>
    <m/>
    <m/>
    <s v=""/>
    <s v=""/>
    <s v=""/>
    <n v="837"/>
    <n v="1046"/>
    <n v="898"/>
    <n v="1019"/>
    <n v="1018"/>
    <n v="615"/>
    <n v="269"/>
    <n v="228"/>
    <n v="265"/>
    <n v="358"/>
    <n v="277"/>
    <n v="202"/>
    <n v="276"/>
    <n v="353"/>
    <m/>
    <m/>
    <n v="5"/>
    <n v="3"/>
    <n v="2"/>
    <n v="1"/>
    <m/>
    <m/>
    <n v="269"/>
    <n v="228"/>
    <n v="260"/>
    <n v="355"/>
    <n v="275"/>
    <n v="201"/>
    <n v="276"/>
    <n v="353"/>
    <n v="138"/>
    <n v="170"/>
    <n v="228"/>
    <n v="17"/>
    <n v="27"/>
    <n v="15"/>
    <n v="46"/>
    <n v="79"/>
    <n v="110"/>
    <n v="143"/>
    <n v="125"/>
    <n v="97"/>
    <n v="135"/>
    <n v="129"/>
    <n v="134"/>
    <n v="30"/>
    <n v="21"/>
    <n v="14"/>
    <n v="38"/>
    <n v="33"/>
    <n v="22"/>
    <n v="144"/>
    <n v="96"/>
    <n v="68"/>
  </r>
  <r>
    <x v="3"/>
    <s v="St. Johns River Community College "/>
    <n v="137281"/>
    <x v="6"/>
    <m/>
    <m/>
    <m/>
    <m/>
    <m/>
    <m/>
    <m/>
    <m/>
    <m/>
    <m/>
    <m/>
    <m/>
    <m/>
    <m/>
    <m/>
    <m/>
    <m/>
    <m/>
    <m/>
    <m/>
    <m/>
    <m/>
    <m/>
    <m/>
    <m/>
    <m/>
    <m/>
    <m/>
    <m/>
    <m/>
    <s v=" "/>
    <s v=" "/>
    <s v=" "/>
    <s v=" "/>
    <s v=" "/>
    <s v=" "/>
    <s v=" "/>
    <s v=" "/>
    <s v=" "/>
    <s v=" "/>
    <s v=" "/>
    <s v=" "/>
    <m/>
    <m/>
    <m/>
    <m/>
    <m/>
    <m/>
    <s v=" "/>
    <s v=" "/>
    <s v=" "/>
    <m/>
    <m/>
    <m/>
    <m/>
    <m/>
    <m/>
    <m/>
    <m/>
    <m/>
    <m/>
    <m/>
    <m/>
    <s v=""/>
    <s v=""/>
    <s v=""/>
    <n v="2008"/>
    <n v="1800"/>
    <n v="2122"/>
    <n v="2107"/>
    <n v="2234"/>
    <n v="1354"/>
    <n v="552"/>
    <n v="593"/>
    <n v="452"/>
    <n v="538"/>
    <n v="561"/>
    <n v="623"/>
    <n v="577"/>
    <n v="672"/>
    <m/>
    <n v="1"/>
    <n v="3"/>
    <n v="13"/>
    <n v="14"/>
    <n v="26"/>
    <m/>
    <m/>
    <n v="552"/>
    <n v="592"/>
    <n v="449"/>
    <n v="525"/>
    <n v="547"/>
    <n v="597"/>
    <n v="577"/>
    <n v="672"/>
    <n v="395"/>
    <n v="367"/>
    <n v="442"/>
    <n v="47"/>
    <n v="70"/>
    <n v="73"/>
    <n v="155"/>
    <n v="140"/>
    <n v="157"/>
    <n v="171"/>
    <n v="167"/>
    <n v="182"/>
    <n v="264"/>
    <n v="264"/>
    <n v="213"/>
    <n v="45"/>
    <n v="56"/>
    <n v="74"/>
    <n v="106"/>
    <n v="112"/>
    <n v="127"/>
    <n v="203"/>
    <n v="212"/>
    <n v="214"/>
  </r>
  <r>
    <x v="3"/>
    <s v="Florida Keys Community College "/>
    <n v="133960"/>
    <x v="7"/>
    <m/>
    <m/>
    <m/>
    <m/>
    <m/>
    <m/>
    <m/>
    <m/>
    <m/>
    <m/>
    <m/>
    <m/>
    <m/>
    <m/>
    <m/>
    <m/>
    <m/>
    <m/>
    <m/>
    <m/>
    <m/>
    <m/>
    <m/>
    <m/>
    <m/>
    <m/>
    <m/>
    <m/>
    <m/>
    <m/>
    <s v=" "/>
    <s v=" "/>
    <s v=" "/>
    <s v=" "/>
    <s v=" "/>
    <s v=" "/>
    <s v=" "/>
    <s v=" "/>
    <s v=" "/>
    <s v=" "/>
    <s v=" "/>
    <s v=" "/>
    <m/>
    <m/>
    <m/>
    <m/>
    <m/>
    <m/>
    <s v=" "/>
    <s v=" "/>
    <s v=" "/>
    <m/>
    <m/>
    <m/>
    <m/>
    <m/>
    <m/>
    <m/>
    <m/>
    <m/>
    <m/>
    <m/>
    <m/>
    <s v=""/>
    <s v=""/>
    <s v=""/>
    <n v="573"/>
    <n v="519"/>
    <n v="400"/>
    <n v="430"/>
    <n v="335"/>
    <n v="300"/>
    <n v="71"/>
    <n v="51"/>
    <n v="74"/>
    <n v="66"/>
    <n v="58"/>
    <n v="51"/>
    <n v="59"/>
    <n v="81"/>
    <m/>
    <m/>
    <n v="1"/>
    <n v="0"/>
    <n v="0"/>
    <n v="1"/>
    <m/>
    <m/>
    <n v="71"/>
    <n v="51"/>
    <n v="73"/>
    <n v="66"/>
    <n v="58"/>
    <n v="50"/>
    <n v="59"/>
    <n v="81"/>
    <n v="27"/>
    <n v="36"/>
    <n v="52"/>
    <n v="6"/>
    <n v="7"/>
    <n v="4"/>
    <n v="17"/>
    <n v="16"/>
    <n v="25"/>
    <n v="18"/>
    <n v="22"/>
    <n v="20"/>
    <n v="32"/>
    <n v="23"/>
    <n v="26"/>
    <n v="5"/>
    <n v="3"/>
    <n v="3"/>
    <n v="12"/>
    <n v="9"/>
    <n v="8"/>
    <n v="31"/>
    <n v="24"/>
    <n v="19"/>
  </r>
  <r>
    <x v="3"/>
    <s v="North Florida Community College "/>
    <n v="136145"/>
    <x v="7"/>
    <m/>
    <m/>
    <m/>
    <m/>
    <m/>
    <m/>
    <m/>
    <m/>
    <m/>
    <m/>
    <m/>
    <m/>
    <m/>
    <m/>
    <m/>
    <m/>
    <m/>
    <m/>
    <m/>
    <m/>
    <m/>
    <m/>
    <m/>
    <m/>
    <m/>
    <m/>
    <m/>
    <m/>
    <m/>
    <m/>
    <s v=" "/>
    <s v=" "/>
    <s v=" "/>
    <s v=" "/>
    <s v=" "/>
    <s v=" "/>
    <s v=" "/>
    <s v=" "/>
    <s v=" "/>
    <s v=" "/>
    <s v=" "/>
    <s v=" "/>
    <m/>
    <m/>
    <m/>
    <m/>
    <m/>
    <m/>
    <s v=" "/>
    <s v=" "/>
    <s v=" "/>
    <m/>
    <m/>
    <m/>
    <m/>
    <m/>
    <m/>
    <m/>
    <m/>
    <m/>
    <m/>
    <m/>
    <m/>
    <s v=""/>
    <s v=""/>
    <s v=""/>
    <n v="549"/>
    <n v="382"/>
    <n v="539"/>
    <n v="513"/>
    <n v="566"/>
    <n v="334"/>
    <n v="251"/>
    <n v="240"/>
    <n v="199"/>
    <n v="188"/>
    <n v="183"/>
    <n v="204"/>
    <n v="231"/>
    <n v="215"/>
    <m/>
    <m/>
    <n v="1"/>
    <n v="2"/>
    <n v="1"/>
    <n v="7"/>
    <m/>
    <m/>
    <n v="251"/>
    <n v="240"/>
    <n v="198"/>
    <n v="186"/>
    <n v="182"/>
    <n v="197"/>
    <n v="231"/>
    <n v="215"/>
    <n v="120"/>
    <n v="145"/>
    <n v="108"/>
    <n v="21"/>
    <n v="24"/>
    <n v="38"/>
    <n v="56"/>
    <n v="62"/>
    <n v="69"/>
    <n v="72"/>
    <n v="65"/>
    <n v="79"/>
    <n v="155"/>
    <n v="120"/>
    <n v="103"/>
    <n v="11"/>
    <n v="9"/>
    <n v="19"/>
    <n v="31"/>
    <n v="40"/>
    <n v="34"/>
    <n v="72"/>
    <n v="68"/>
    <n v="65"/>
  </r>
  <r>
    <x v="4"/>
    <s v="Georgia State University "/>
    <n v="139940"/>
    <x v="0"/>
    <n v="5864"/>
    <n v="5132"/>
    <n v="5107"/>
    <n v="5433"/>
    <n v="5087"/>
    <n v="5654"/>
    <n v="1551"/>
    <n v="1906"/>
    <n v="1490"/>
    <n v="1772"/>
    <n v="2062"/>
    <n v="2136"/>
    <n v="2474"/>
    <n v="1923"/>
    <n v="2272"/>
    <n v="2325"/>
    <n v="2174"/>
    <n v="2517"/>
    <m/>
    <m/>
    <m/>
    <m/>
    <n v="1"/>
    <m/>
    <m/>
    <m/>
    <m/>
    <m/>
    <m/>
    <m/>
    <n v="1551"/>
    <n v="1906"/>
    <n v="1490"/>
    <n v="1772"/>
    <n v="2061"/>
    <n v="2136"/>
    <n v="2474"/>
    <n v="1923"/>
    <n v="2272"/>
    <n v="2325"/>
    <n v="2174"/>
    <n v="2517"/>
    <n v="1844"/>
    <n v="1784"/>
    <n v="2074"/>
    <n v="119"/>
    <n v="108"/>
    <n v="144"/>
    <n v="362"/>
    <n v="282"/>
    <n v="299"/>
    <n v="850"/>
    <n v="1009"/>
    <n v="1089"/>
    <n v="664"/>
    <n v="765"/>
    <n v="712"/>
    <n v="177"/>
    <n v="194"/>
    <n v="258"/>
    <n v="470"/>
    <n v="358"/>
    <n v="481"/>
    <n v="564"/>
    <n v="575"/>
    <n v="646"/>
    <m/>
    <m/>
    <m/>
    <m/>
    <m/>
    <m/>
    <m/>
    <m/>
    <m/>
    <m/>
    <m/>
    <m/>
    <m/>
    <m/>
    <m/>
    <m/>
    <m/>
    <m/>
    <m/>
    <m/>
    <m/>
    <m/>
    <s v=""/>
    <s v=""/>
    <s v=""/>
    <s v=""/>
    <s v=""/>
    <s v=""/>
    <s v=""/>
    <s v=""/>
    <m/>
    <m/>
    <m/>
    <m/>
    <m/>
    <m/>
    <s v=""/>
    <s v=""/>
    <s v=""/>
    <m/>
    <m/>
    <m/>
    <m/>
    <m/>
    <m/>
    <m/>
    <m/>
    <m/>
    <m/>
    <m/>
    <m/>
    <s v=""/>
    <s v=""/>
    <s v=""/>
  </r>
  <r>
    <x v="4"/>
    <s v="University of Georgia"/>
    <n v="139959"/>
    <x v="0"/>
    <n v="6561"/>
    <n v="7087"/>
    <n v="6129"/>
    <n v="6484"/>
    <n v="6739"/>
    <n v="6427"/>
    <n v="3671"/>
    <n v="4353"/>
    <n v="4384"/>
    <n v="4375"/>
    <n v="4207"/>
    <n v="4459"/>
    <n v="4282"/>
    <n v="5157"/>
    <n v="4500"/>
    <n v="4673"/>
    <n v="5062"/>
    <n v="4677"/>
    <m/>
    <m/>
    <m/>
    <m/>
    <m/>
    <m/>
    <m/>
    <m/>
    <m/>
    <m/>
    <m/>
    <m/>
    <n v="3671"/>
    <n v="4353"/>
    <n v="4384"/>
    <n v="4375"/>
    <n v="4207"/>
    <n v="4459"/>
    <n v="4282"/>
    <n v="5157"/>
    <n v="4500"/>
    <n v="4673"/>
    <n v="5062"/>
    <n v="4677"/>
    <n v="4367"/>
    <n v="4702"/>
    <n v="4353"/>
    <n v="86"/>
    <n v="108"/>
    <n v="86"/>
    <n v="220"/>
    <n v="252"/>
    <n v="238"/>
    <n v="3167"/>
    <n v="3432"/>
    <n v="3334"/>
    <n v="2700"/>
    <n v="3257"/>
    <n v="3298"/>
    <n v="100"/>
    <n v="120"/>
    <n v="304"/>
    <n v="508"/>
    <n v="353"/>
    <n v="326"/>
    <n v="432"/>
    <n v="554"/>
    <n v="318"/>
    <m/>
    <m/>
    <m/>
    <m/>
    <m/>
    <m/>
    <m/>
    <m/>
    <m/>
    <m/>
    <m/>
    <m/>
    <m/>
    <m/>
    <m/>
    <m/>
    <m/>
    <m/>
    <m/>
    <m/>
    <m/>
    <m/>
    <s v=""/>
    <s v=""/>
    <s v=""/>
    <s v=""/>
    <s v=""/>
    <s v=""/>
    <s v=""/>
    <s v=""/>
    <m/>
    <m/>
    <m/>
    <m/>
    <m/>
    <m/>
    <s v=""/>
    <s v=""/>
    <s v=""/>
    <m/>
    <m/>
    <m/>
    <m/>
    <m/>
    <m/>
    <m/>
    <m/>
    <m/>
    <m/>
    <m/>
    <m/>
    <s v=""/>
    <s v=""/>
    <s v=""/>
  </r>
  <r>
    <x v="4"/>
    <s v="Georgia Institute of Technology"/>
    <n v="139755"/>
    <x v="1"/>
    <n v="2848"/>
    <n v="2739"/>
    <n v="3262"/>
    <n v="3086"/>
    <n v="3513"/>
    <n v="3256"/>
    <n v="2133"/>
    <n v="2058"/>
    <n v="2499"/>
    <n v="2329"/>
    <n v="2244"/>
    <n v="2230"/>
    <n v="2283"/>
    <n v="2228"/>
    <n v="2573"/>
    <n v="2453"/>
    <n v="2836"/>
    <n v="2631"/>
    <m/>
    <m/>
    <m/>
    <m/>
    <n v="1"/>
    <m/>
    <m/>
    <m/>
    <m/>
    <m/>
    <m/>
    <m/>
    <n v="2133"/>
    <n v="2058"/>
    <n v="2499"/>
    <n v="2329"/>
    <n v="2243"/>
    <n v="2230"/>
    <n v="2283"/>
    <n v="2228"/>
    <n v="2573"/>
    <n v="2453"/>
    <n v="2836"/>
    <n v="2631"/>
    <n v="2243"/>
    <n v="2619"/>
    <n v="2452"/>
    <n v="38"/>
    <n v="49"/>
    <n v="31"/>
    <n v="172"/>
    <n v="168"/>
    <n v="148"/>
    <n v="1727"/>
    <n v="1729"/>
    <n v="1759"/>
    <n v="1529"/>
    <n v="1521"/>
    <n v="1883"/>
    <n v="51"/>
    <n v="62"/>
    <n v="168"/>
    <n v="223"/>
    <n v="158"/>
    <n v="149"/>
    <n v="242"/>
    <n v="281"/>
    <n v="207"/>
    <m/>
    <m/>
    <m/>
    <m/>
    <m/>
    <m/>
    <m/>
    <m/>
    <m/>
    <m/>
    <m/>
    <m/>
    <m/>
    <m/>
    <m/>
    <m/>
    <m/>
    <m/>
    <m/>
    <m/>
    <m/>
    <m/>
    <s v=""/>
    <s v=""/>
    <s v=""/>
    <s v=""/>
    <s v=""/>
    <s v=""/>
    <s v=""/>
    <s v=""/>
    <m/>
    <m/>
    <m/>
    <m/>
    <m/>
    <m/>
    <s v=""/>
    <s v=""/>
    <s v=""/>
    <m/>
    <m/>
    <m/>
    <m/>
    <m/>
    <m/>
    <m/>
    <m/>
    <m/>
    <m/>
    <m/>
    <m/>
    <s v=""/>
    <s v=""/>
    <s v=""/>
  </r>
  <r>
    <x v="4"/>
    <s v="Georgia Southern University"/>
    <n v="139931"/>
    <x v="2"/>
    <n v="3871"/>
    <n v="4076"/>
    <n v="4217"/>
    <n v="4507"/>
    <n v="4205"/>
    <n v="4485"/>
    <n v="3159"/>
    <n v="2596"/>
    <n v="2897"/>
    <n v="3266"/>
    <n v="2861"/>
    <n v="2633"/>
    <n v="2599"/>
    <n v="2735"/>
    <n v="2983"/>
    <n v="3125"/>
    <n v="2732"/>
    <n v="3029"/>
    <m/>
    <m/>
    <m/>
    <m/>
    <n v="2"/>
    <m/>
    <m/>
    <m/>
    <m/>
    <m/>
    <m/>
    <m/>
    <n v="3159"/>
    <n v="2596"/>
    <n v="2897"/>
    <n v="3266"/>
    <n v="2859"/>
    <n v="2633"/>
    <n v="2599"/>
    <n v="2735"/>
    <n v="2983"/>
    <n v="3125"/>
    <n v="2732"/>
    <n v="3029"/>
    <n v="2389"/>
    <n v="2156"/>
    <n v="2442"/>
    <n v="307"/>
    <n v="216"/>
    <n v="223"/>
    <n v="429"/>
    <n v="360"/>
    <n v="364"/>
    <n v="1226"/>
    <n v="93"/>
    <n v="1180"/>
    <n v="1263"/>
    <n v="1070"/>
    <n v="1223"/>
    <n v="120"/>
    <n v="123"/>
    <n v="141"/>
    <n v="887"/>
    <n v="692"/>
    <n v="688"/>
    <n v="626"/>
    <n v="1725"/>
    <n v="590"/>
    <m/>
    <m/>
    <m/>
    <m/>
    <m/>
    <m/>
    <m/>
    <m/>
    <m/>
    <m/>
    <m/>
    <m/>
    <m/>
    <m/>
    <m/>
    <m/>
    <m/>
    <m/>
    <m/>
    <m/>
    <m/>
    <m/>
    <s v=""/>
    <s v=""/>
    <s v=""/>
    <s v=""/>
    <s v=""/>
    <s v=""/>
    <s v=""/>
    <s v=""/>
    <m/>
    <m/>
    <m/>
    <m/>
    <m/>
    <m/>
    <s v=""/>
    <s v=""/>
    <s v=""/>
    <m/>
    <m/>
    <m/>
    <m/>
    <m/>
    <m/>
    <m/>
    <m/>
    <m/>
    <m/>
    <m/>
    <m/>
    <s v=""/>
    <s v=""/>
    <s v=""/>
  </r>
  <r>
    <x v="4"/>
    <s v="University of West Georgia"/>
    <n v="141334"/>
    <x v="2"/>
    <n v="2441"/>
    <n v="2613"/>
    <n v="2573"/>
    <n v="2488"/>
    <n v="2564"/>
    <n v="2709"/>
    <n v="1292"/>
    <n v="1208"/>
    <n v="1670"/>
    <n v="1604"/>
    <n v="1661"/>
    <n v="1551"/>
    <n v="1621"/>
    <n v="1738"/>
    <n v="1702"/>
    <n v="1640"/>
    <n v="1694"/>
    <n v="1795"/>
    <m/>
    <m/>
    <m/>
    <m/>
    <m/>
    <m/>
    <m/>
    <m/>
    <m/>
    <m/>
    <m/>
    <m/>
    <n v="1292"/>
    <n v="1208"/>
    <n v="1670"/>
    <n v="1604"/>
    <n v="1661"/>
    <n v="1551"/>
    <n v="1621"/>
    <n v="1738"/>
    <n v="1702"/>
    <n v="1640"/>
    <n v="1694"/>
    <n v="1795"/>
    <n v="1164"/>
    <n v="1238"/>
    <n v="1350"/>
    <n v="133"/>
    <n v="119"/>
    <n v="107"/>
    <n v="343"/>
    <n v="337"/>
    <n v="338"/>
    <n v="573"/>
    <n v="570"/>
    <n v="518"/>
    <n v="467"/>
    <n v="434"/>
    <n v="561"/>
    <n v="78"/>
    <n v="91"/>
    <n v="122"/>
    <n v="485"/>
    <n v="388"/>
    <n v="426"/>
    <n v="525"/>
    <n v="502"/>
    <n v="555"/>
    <m/>
    <m/>
    <m/>
    <m/>
    <m/>
    <m/>
    <m/>
    <m/>
    <m/>
    <m/>
    <m/>
    <m/>
    <m/>
    <m/>
    <m/>
    <m/>
    <m/>
    <m/>
    <m/>
    <m/>
    <m/>
    <m/>
    <s v=""/>
    <s v=""/>
    <s v=""/>
    <s v=""/>
    <s v=""/>
    <s v=""/>
    <s v=""/>
    <s v=""/>
    <m/>
    <m/>
    <m/>
    <m/>
    <m/>
    <m/>
    <s v=""/>
    <s v=""/>
    <s v=""/>
    <m/>
    <m/>
    <m/>
    <m/>
    <m/>
    <m/>
    <m/>
    <m/>
    <m/>
    <m/>
    <m/>
    <m/>
    <s v=""/>
    <s v=""/>
    <s v=""/>
  </r>
  <r>
    <x v="4"/>
    <s v="Valdosta State University "/>
    <n v="141264"/>
    <x v="2"/>
    <n v="2505"/>
    <n v="2681"/>
    <n v="2589"/>
    <n v="2665"/>
    <n v="2937"/>
    <n v="2939"/>
    <n v="1829"/>
    <n v="1589"/>
    <n v="1289"/>
    <n v="1168"/>
    <n v="1269"/>
    <n v="1517"/>
    <n v="1572"/>
    <n v="1744"/>
    <n v="1676"/>
    <n v="1763"/>
    <n v="2001"/>
    <n v="2016"/>
    <m/>
    <m/>
    <m/>
    <m/>
    <m/>
    <m/>
    <m/>
    <m/>
    <m/>
    <m/>
    <m/>
    <m/>
    <n v="1829"/>
    <n v="1589"/>
    <n v="1289"/>
    <n v="1168"/>
    <n v="1269"/>
    <n v="1517"/>
    <n v="1572"/>
    <n v="1744"/>
    <n v="1676"/>
    <n v="1763"/>
    <n v="2001"/>
    <n v="2016"/>
    <n v="1300"/>
    <n v="1433"/>
    <n v="1436"/>
    <n v="158"/>
    <n v="243"/>
    <n v="227"/>
    <n v="305"/>
    <n v="325"/>
    <n v="353"/>
    <n v="534"/>
    <n v="623"/>
    <n v="623"/>
    <n v="641"/>
    <n v="613"/>
    <n v="551"/>
    <n v="43"/>
    <n v="84"/>
    <n v="95"/>
    <n v="328"/>
    <n v="415"/>
    <n v="448"/>
    <n v="364"/>
    <n v="395"/>
    <n v="406"/>
    <m/>
    <m/>
    <m/>
    <m/>
    <m/>
    <m/>
    <m/>
    <m/>
    <m/>
    <m/>
    <m/>
    <m/>
    <m/>
    <m/>
    <m/>
    <m/>
    <m/>
    <m/>
    <m/>
    <m/>
    <m/>
    <m/>
    <s v=""/>
    <s v=""/>
    <s v=""/>
    <s v=""/>
    <s v=""/>
    <s v=""/>
    <s v=""/>
    <s v=""/>
    <m/>
    <m/>
    <m/>
    <m/>
    <m/>
    <m/>
    <s v=""/>
    <s v=""/>
    <s v=""/>
    <m/>
    <m/>
    <m/>
    <m/>
    <m/>
    <m/>
    <m/>
    <m/>
    <m/>
    <m/>
    <m/>
    <m/>
    <s v=""/>
    <s v=""/>
    <s v=""/>
  </r>
  <r>
    <x v="4"/>
    <s v="Albany State University "/>
    <n v="138716"/>
    <x v="3"/>
    <n v="615"/>
    <n v="756"/>
    <n v="809"/>
    <n v="854"/>
    <n v="992"/>
    <n v="908"/>
    <n v="438"/>
    <n v="504"/>
    <n v="420"/>
    <n v="648"/>
    <n v="643"/>
    <n v="420"/>
    <n v="470"/>
    <n v="537"/>
    <n v="602"/>
    <n v="596"/>
    <n v="702"/>
    <n v="597"/>
    <m/>
    <m/>
    <m/>
    <m/>
    <m/>
    <m/>
    <m/>
    <m/>
    <m/>
    <m/>
    <m/>
    <m/>
    <n v="438"/>
    <n v="504"/>
    <n v="420"/>
    <n v="648"/>
    <n v="643"/>
    <n v="420"/>
    <n v="470"/>
    <n v="537"/>
    <n v="602"/>
    <n v="596"/>
    <n v="702"/>
    <n v="597"/>
    <n v="476"/>
    <n v="530"/>
    <n v="457"/>
    <n v="30"/>
    <n v="51"/>
    <n v="40"/>
    <n v="90"/>
    <n v="121"/>
    <n v="100"/>
    <n v="272"/>
    <n v="174"/>
    <n v="236"/>
    <n v="150"/>
    <n v="209"/>
    <n v="192"/>
    <n v="55"/>
    <n v="35"/>
    <n v="45"/>
    <n v="167"/>
    <n v="93"/>
    <n v="107"/>
    <n v="149"/>
    <n v="118"/>
    <n v="82"/>
    <m/>
    <m/>
    <m/>
    <m/>
    <m/>
    <m/>
    <m/>
    <m/>
    <m/>
    <m/>
    <m/>
    <m/>
    <m/>
    <m/>
    <m/>
    <m/>
    <m/>
    <m/>
    <m/>
    <m/>
    <m/>
    <m/>
    <s v=""/>
    <s v=""/>
    <s v=""/>
    <s v=""/>
    <s v=""/>
    <s v=""/>
    <s v=""/>
    <s v=""/>
    <m/>
    <m/>
    <m/>
    <m/>
    <m/>
    <m/>
    <s v=""/>
    <s v=""/>
    <s v=""/>
    <m/>
    <m/>
    <m/>
    <m/>
    <m/>
    <m/>
    <m/>
    <m/>
    <m/>
    <m/>
    <m/>
    <m/>
    <s v=""/>
    <s v=""/>
    <s v=""/>
  </r>
  <r>
    <x v="4"/>
    <s v="Armstrong Atlantic State University"/>
    <n v="138789"/>
    <x v="3"/>
    <n v="1561"/>
    <n v="1840"/>
    <n v="1988"/>
    <n v="1644"/>
    <n v="1758"/>
    <n v="1763"/>
    <n v="785"/>
    <n v="688"/>
    <n v="549"/>
    <n v="593"/>
    <n v="562"/>
    <n v="538"/>
    <n v="561"/>
    <n v="663"/>
    <n v="771"/>
    <n v="678"/>
    <n v="722"/>
    <n v="752"/>
    <m/>
    <m/>
    <m/>
    <m/>
    <m/>
    <m/>
    <m/>
    <m/>
    <m/>
    <m/>
    <m/>
    <m/>
    <n v="785"/>
    <n v="688"/>
    <n v="549"/>
    <n v="593"/>
    <n v="562"/>
    <n v="538"/>
    <n v="561"/>
    <n v="663"/>
    <n v="771"/>
    <n v="678"/>
    <n v="722"/>
    <n v="752"/>
    <n v="475"/>
    <n v="505"/>
    <n v="527"/>
    <n v="42"/>
    <n v="51"/>
    <n v="45"/>
    <n v="161"/>
    <n v="166"/>
    <n v="180"/>
    <n v="123"/>
    <n v="132"/>
    <n v="159"/>
    <n v="188"/>
    <n v="197"/>
    <n v="136"/>
    <n v="56"/>
    <n v="56"/>
    <n v="52"/>
    <n v="150"/>
    <n v="133"/>
    <n v="109"/>
    <n v="233"/>
    <n v="217"/>
    <n v="241"/>
    <m/>
    <m/>
    <m/>
    <m/>
    <m/>
    <m/>
    <m/>
    <m/>
    <m/>
    <m/>
    <m/>
    <m/>
    <m/>
    <m/>
    <m/>
    <m/>
    <m/>
    <m/>
    <m/>
    <m/>
    <m/>
    <m/>
    <s v=""/>
    <s v=""/>
    <s v=""/>
    <s v=""/>
    <s v=""/>
    <s v=""/>
    <s v=""/>
    <s v=""/>
    <m/>
    <m/>
    <m/>
    <m/>
    <m/>
    <m/>
    <s v=""/>
    <s v=""/>
    <s v=""/>
    <m/>
    <m/>
    <m/>
    <m/>
    <m/>
    <m/>
    <m/>
    <m/>
    <m/>
    <m/>
    <m/>
    <m/>
    <s v=""/>
    <s v=""/>
    <s v=""/>
  </r>
  <r>
    <x v="4"/>
    <s v="Columbus State University"/>
    <n v="139366"/>
    <x v="3"/>
    <n v="1716"/>
    <n v="1917"/>
    <n v="1804"/>
    <n v="1927"/>
    <n v="1909"/>
    <n v="1752"/>
    <n v="573"/>
    <n v="586"/>
    <n v="687"/>
    <n v="682"/>
    <n v="784"/>
    <n v="778"/>
    <n v="930"/>
    <n v="1048"/>
    <n v="973"/>
    <n v="1070"/>
    <n v="1069"/>
    <n v="966"/>
    <m/>
    <m/>
    <m/>
    <n v="17"/>
    <n v="32"/>
    <m/>
    <m/>
    <m/>
    <m/>
    <m/>
    <m/>
    <m/>
    <n v="573"/>
    <n v="586"/>
    <n v="687"/>
    <n v="665"/>
    <n v="752"/>
    <n v="778"/>
    <n v="930"/>
    <n v="1048"/>
    <n v="973"/>
    <n v="1070"/>
    <n v="1069"/>
    <n v="966"/>
    <n v="726"/>
    <n v="757"/>
    <n v="662"/>
    <n v="61"/>
    <n v="52"/>
    <n v="52"/>
    <n v="283"/>
    <n v="260"/>
    <n v="252"/>
    <n v="253"/>
    <n v="245"/>
    <n v="267"/>
    <n v="158"/>
    <n v="185"/>
    <n v="235"/>
    <n v="80"/>
    <n v="72"/>
    <n v="92"/>
    <n v="104"/>
    <n v="109"/>
    <n v="149"/>
    <n v="315"/>
    <n v="352"/>
    <n v="422"/>
    <m/>
    <m/>
    <m/>
    <m/>
    <m/>
    <m/>
    <m/>
    <m/>
    <m/>
    <m/>
    <m/>
    <m/>
    <m/>
    <m/>
    <m/>
    <m/>
    <m/>
    <m/>
    <m/>
    <m/>
    <m/>
    <m/>
    <s v=""/>
    <s v=""/>
    <s v=""/>
    <s v=""/>
    <s v=""/>
    <s v=""/>
    <s v=""/>
    <s v=""/>
    <m/>
    <m/>
    <m/>
    <m/>
    <m/>
    <m/>
    <s v=""/>
    <s v=""/>
    <s v=""/>
    <m/>
    <m/>
    <m/>
    <m/>
    <m/>
    <m/>
    <m/>
    <m/>
    <m/>
    <m/>
    <m/>
    <m/>
    <s v=""/>
    <s v=""/>
    <s v=""/>
  </r>
  <r>
    <x v="4"/>
    <s v="Georgia College and State University"/>
    <n v="139861"/>
    <x v="3"/>
    <n v="1479"/>
    <n v="1473"/>
    <n v="1385"/>
    <n v="1456"/>
    <n v="1579"/>
    <n v="1683"/>
    <n v="714"/>
    <n v="818"/>
    <n v="750"/>
    <n v="787"/>
    <n v="823"/>
    <n v="879"/>
    <n v="984"/>
    <n v="1027"/>
    <n v="918"/>
    <n v="1032"/>
    <n v="1137"/>
    <n v="1198"/>
    <m/>
    <m/>
    <m/>
    <n v="1"/>
    <m/>
    <m/>
    <m/>
    <m/>
    <m/>
    <m/>
    <m/>
    <m/>
    <n v="714"/>
    <n v="818"/>
    <n v="750"/>
    <n v="786"/>
    <n v="823"/>
    <n v="879"/>
    <n v="984"/>
    <n v="1027"/>
    <n v="918"/>
    <n v="1032"/>
    <n v="1137"/>
    <n v="1198"/>
    <n v="868"/>
    <n v="930"/>
    <n v="1009"/>
    <n v="85"/>
    <n v="110"/>
    <n v="101"/>
    <n v="79"/>
    <n v="97"/>
    <n v="88"/>
    <n v="335"/>
    <n v="409"/>
    <n v="409"/>
    <n v="273"/>
    <n v="310"/>
    <n v="298"/>
    <n v="29"/>
    <n v="29"/>
    <n v="49"/>
    <n v="258"/>
    <n v="249"/>
    <n v="320"/>
    <n v="201"/>
    <n v="192"/>
    <n v="206"/>
    <m/>
    <m/>
    <m/>
    <m/>
    <m/>
    <m/>
    <m/>
    <m/>
    <m/>
    <m/>
    <m/>
    <m/>
    <m/>
    <m/>
    <m/>
    <m/>
    <m/>
    <m/>
    <m/>
    <m/>
    <m/>
    <m/>
    <s v=""/>
    <s v=""/>
    <s v=""/>
    <s v=""/>
    <s v=""/>
    <s v=""/>
    <s v=""/>
    <s v=""/>
    <m/>
    <m/>
    <m/>
    <m/>
    <m/>
    <m/>
    <s v=""/>
    <s v=""/>
    <s v=""/>
    <m/>
    <m/>
    <m/>
    <m/>
    <m/>
    <m/>
    <m/>
    <m/>
    <m/>
    <m/>
    <m/>
    <m/>
    <s v=""/>
    <s v=""/>
    <s v=""/>
  </r>
  <r>
    <x v="4"/>
    <s v="Kennesaw State University"/>
    <n v="140164"/>
    <x v="3"/>
    <n v="4124"/>
    <n v="4500"/>
    <n v="4035"/>
    <n v="4550"/>
    <n v="4830"/>
    <n v="4644"/>
    <n v="1044"/>
    <n v="1143"/>
    <n v="1020"/>
    <n v="1223"/>
    <n v="1228"/>
    <n v="1314"/>
    <n v="1822"/>
    <n v="2074"/>
    <n v="1658"/>
    <n v="2083"/>
    <n v="2411"/>
    <n v="2330"/>
    <m/>
    <m/>
    <m/>
    <m/>
    <m/>
    <m/>
    <m/>
    <m/>
    <m/>
    <m/>
    <m/>
    <m/>
    <n v="1044"/>
    <n v="1143"/>
    <n v="1020"/>
    <n v="1223"/>
    <n v="1228"/>
    <n v="1314"/>
    <n v="1822"/>
    <n v="2074"/>
    <n v="1658"/>
    <n v="2083"/>
    <n v="2411"/>
    <n v="2330"/>
    <n v="1523"/>
    <n v="1837"/>
    <n v="1774"/>
    <n v="120"/>
    <n v="156"/>
    <n v="167"/>
    <n v="440"/>
    <n v="418"/>
    <n v="389"/>
    <n v="344"/>
    <n v="429"/>
    <n v="646"/>
    <n v="367"/>
    <n v="451"/>
    <n v="416"/>
    <n v="154"/>
    <n v="184"/>
    <n v="225"/>
    <n v="274"/>
    <n v="207"/>
    <n v="317"/>
    <n v="456"/>
    <n v="494"/>
    <n v="634"/>
    <m/>
    <m/>
    <m/>
    <m/>
    <m/>
    <m/>
    <m/>
    <m/>
    <m/>
    <m/>
    <m/>
    <m/>
    <m/>
    <m/>
    <m/>
    <m/>
    <m/>
    <m/>
    <m/>
    <m/>
    <m/>
    <m/>
    <s v=""/>
    <s v=""/>
    <s v=""/>
    <s v=""/>
    <s v=""/>
    <s v=""/>
    <s v=""/>
    <s v=""/>
    <m/>
    <m/>
    <m/>
    <m/>
    <m/>
    <m/>
    <s v=""/>
    <s v=""/>
    <s v=""/>
    <m/>
    <m/>
    <m/>
    <m/>
    <m/>
    <m/>
    <m/>
    <m/>
    <m/>
    <m/>
    <m/>
    <m/>
    <s v=""/>
    <s v=""/>
    <s v=""/>
  </r>
  <r>
    <x v="4"/>
    <s v="Augusta State University"/>
    <n v="138983"/>
    <x v="4"/>
    <n v="1449"/>
    <n v="1536"/>
    <n v="1587"/>
    <n v="1663"/>
    <n v="1666"/>
    <n v="1539"/>
    <n v="718"/>
    <n v="722"/>
    <n v="662"/>
    <n v="697"/>
    <n v="657"/>
    <n v="719"/>
    <n v="696"/>
    <n v="717"/>
    <n v="767"/>
    <n v="844"/>
    <n v="857"/>
    <n v="804"/>
    <m/>
    <m/>
    <m/>
    <m/>
    <m/>
    <m/>
    <m/>
    <m/>
    <m/>
    <m/>
    <m/>
    <m/>
    <n v="718"/>
    <n v="722"/>
    <n v="662"/>
    <n v="697"/>
    <n v="657"/>
    <n v="719"/>
    <n v="696"/>
    <n v="717"/>
    <n v="767"/>
    <n v="844"/>
    <n v="857"/>
    <n v="804"/>
    <n v="563"/>
    <n v="565"/>
    <n v="551"/>
    <n v="32"/>
    <n v="29"/>
    <n v="35"/>
    <n v="249"/>
    <n v="263"/>
    <n v="218"/>
    <n v="152"/>
    <n v="175"/>
    <n v="144"/>
    <n v="195"/>
    <n v="204"/>
    <n v="167"/>
    <n v="74"/>
    <n v="57"/>
    <n v="89"/>
    <n v="120"/>
    <n v="113"/>
    <n v="103"/>
    <n v="311"/>
    <n v="374"/>
    <n v="360"/>
    <m/>
    <m/>
    <m/>
    <m/>
    <m/>
    <m/>
    <m/>
    <m/>
    <m/>
    <m/>
    <m/>
    <m/>
    <m/>
    <m/>
    <m/>
    <m/>
    <m/>
    <m/>
    <m/>
    <m/>
    <m/>
    <m/>
    <s v=""/>
    <s v=""/>
    <s v=""/>
    <s v=""/>
    <s v=""/>
    <s v=""/>
    <s v=""/>
    <s v=""/>
    <m/>
    <m/>
    <m/>
    <m/>
    <m/>
    <m/>
    <s v=""/>
    <s v=""/>
    <s v=""/>
    <m/>
    <m/>
    <m/>
    <m/>
    <m/>
    <m/>
    <m/>
    <m/>
    <m/>
    <m/>
    <m/>
    <m/>
    <s v=""/>
    <s v=""/>
    <s v=""/>
  </r>
  <r>
    <x v="4"/>
    <s v="Fort Valley State University"/>
    <n v="139719"/>
    <x v="4"/>
    <n v="543"/>
    <n v="668"/>
    <n v="602"/>
    <n v="426"/>
    <n v="680"/>
    <n v="845"/>
    <n v="569"/>
    <n v="502"/>
    <n v="431"/>
    <n v="406"/>
    <n v="344"/>
    <n v="408"/>
    <n v="370"/>
    <n v="487"/>
    <n v="443"/>
    <n v="312"/>
    <n v="479"/>
    <n v="707"/>
    <m/>
    <m/>
    <m/>
    <m/>
    <m/>
    <m/>
    <m/>
    <m/>
    <m/>
    <m/>
    <m/>
    <m/>
    <n v="569"/>
    <n v="502"/>
    <n v="431"/>
    <n v="406"/>
    <n v="344"/>
    <n v="408"/>
    <n v="370"/>
    <n v="487"/>
    <n v="443"/>
    <n v="312"/>
    <n v="479"/>
    <n v="707"/>
    <n v="233"/>
    <n v="364"/>
    <n v="525"/>
    <n v="15"/>
    <n v="25"/>
    <n v="34"/>
    <n v="64"/>
    <n v="90"/>
    <n v="148"/>
    <n v="124"/>
    <n v="132"/>
    <n v="128"/>
    <n v="185"/>
    <n v="189"/>
    <n v="151"/>
    <n v="18"/>
    <n v="20"/>
    <n v="12"/>
    <n v="89"/>
    <n v="87"/>
    <n v="85"/>
    <n v="113"/>
    <n v="169"/>
    <n v="145"/>
    <m/>
    <m/>
    <m/>
    <m/>
    <m/>
    <m/>
    <m/>
    <m/>
    <m/>
    <m/>
    <m/>
    <m/>
    <m/>
    <m/>
    <m/>
    <m/>
    <m/>
    <m/>
    <m/>
    <m/>
    <m/>
    <m/>
    <s v=""/>
    <s v=""/>
    <s v=""/>
    <s v=""/>
    <s v=""/>
    <s v=""/>
    <s v=""/>
    <s v=""/>
    <m/>
    <m/>
    <m/>
    <m/>
    <m/>
    <m/>
    <s v=""/>
    <s v=""/>
    <s v=""/>
    <m/>
    <m/>
    <m/>
    <m/>
    <m/>
    <m/>
    <m/>
    <m/>
    <m/>
    <m/>
    <m/>
    <m/>
    <s v=""/>
    <s v=""/>
    <s v=""/>
  </r>
  <r>
    <x v="4"/>
    <s v="Georgia Southwestern State University"/>
    <n v="139764"/>
    <x v="4"/>
    <n v="658"/>
    <n v="701"/>
    <n v="721"/>
    <n v="751"/>
    <n v="767"/>
    <n v="740"/>
    <n v="304"/>
    <n v="412"/>
    <n v="322"/>
    <n v="256"/>
    <n v="306"/>
    <n v="266"/>
    <n v="330"/>
    <n v="323"/>
    <n v="352"/>
    <n v="357"/>
    <n v="399"/>
    <n v="388"/>
    <m/>
    <m/>
    <m/>
    <m/>
    <m/>
    <m/>
    <m/>
    <m/>
    <m/>
    <m/>
    <m/>
    <m/>
    <n v="304"/>
    <n v="412"/>
    <n v="322"/>
    <n v="256"/>
    <n v="306"/>
    <n v="266"/>
    <n v="330"/>
    <n v="323"/>
    <n v="352"/>
    <n v="357"/>
    <n v="399"/>
    <n v="388"/>
    <n v="230"/>
    <n v="255"/>
    <n v="295"/>
    <n v="50"/>
    <n v="33"/>
    <n v="29"/>
    <n v="77"/>
    <n v="111"/>
    <n v="64"/>
    <n v="114"/>
    <n v="93"/>
    <n v="108"/>
    <n v="98"/>
    <n v="172"/>
    <n v="120"/>
    <n v="24"/>
    <n v="11"/>
    <n v="16"/>
    <n v="103"/>
    <n v="86"/>
    <n v="107"/>
    <n v="65"/>
    <n v="76"/>
    <n v="99"/>
    <m/>
    <m/>
    <m/>
    <m/>
    <m/>
    <m/>
    <m/>
    <m/>
    <m/>
    <m/>
    <m/>
    <m/>
    <m/>
    <m/>
    <m/>
    <m/>
    <m/>
    <m/>
    <m/>
    <m/>
    <m/>
    <m/>
    <s v=""/>
    <s v=""/>
    <s v=""/>
    <s v=""/>
    <s v=""/>
    <s v=""/>
    <s v=""/>
    <s v=""/>
    <m/>
    <m/>
    <m/>
    <m/>
    <m/>
    <m/>
    <s v=""/>
    <s v=""/>
    <s v=""/>
    <m/>
    <m/>
    <m/>
    <m/>
    <m/>
    <m/>
    <m/>
    <m/>
    <m/>
    <m/>
    <m/>
    <m/>
    <s v=""/>
    <s v=""/>
    <s v=""/>
  </r>
  <r>
    <x v="4"/>
    <s v="North Georgia College and State University"/>
    <n v="140669"/>
    <x v="4"/>
    <n v="1127"/>
    <n v="1278"/>
    <n v="1184"/>
    <n v="1277"/>
    <n v="1369"/>
    <n v="1347"/>
    <n v="588"/>
    <n v="565"/>
    <n v="600"/>
    <n v="645"/>
    <n v="604"/>
    <n v="641"/>
    <n v="655"/>
    <n v="677"/>
    <n v="673"/>
    <n v="695"/>
    <n v="791"/>
    <n v="759"/>
    <m/>
    <m/>
    <m/>
    <n v="3"/>
    <m/>
    <m/>
    <m/>
    <m/>
    <m/>
    <m/>
    <m/>
    <m/>
    <n v="588"/>
    <n v="565"/>
    <n v="600"/>
    <n v="642"/>
    <n v="604"/>
    <n v="641"/>
    <n v="655"/>
    <n v="677"/>
    <n v="673"/>
    <n v="695"/>
    <n v="791"/>
    <n v="759"/>
    <n v="519"/>
    <n v="586"/>
    <n v="599"/>
    <n v="31"/>
    <n v="66"/>
    <n v="42"/>
    <n v="145"/>
    <n v="139"/>
    <n v="118"/>
    <n v="310"/>
    <n v="299"/>
    <n v="319"/>
    <n v="292"/>
    <n v="273"/>
    <n v="314"/>
    <n v="21"/>
    <n v="27"/>
    <n v="59"/>
    <n v="160"/>
    <n v="145"/>
    <n v="131"/>
    <n v="113"/>
    <n v="170"/>
    <n v="146"/>
    <m/>
    <m/>
    <m/>
    <m/>
    <m/>
    <m/>
    <m/>
    <m/>
    <m/>
    <m/>
    <m/>
    <m/>
    <m/>
    <m/>
    <m/>
    <m/>
    <m/>
    <m/>
    <m/>
    <m/>
    <m/>
    <m/>
    <s v=""/>
    <s v=""/>
    <s v=""/>
    <s v=""/>
    <s v=""/>
    <s v=""/>
    <s v=""/>
    <s v=""/>
    <m/>
    <m/>
    <m/>
    <m/>
    <m/>
    <m/>
    <s v=""/>
    <s v=""/>
    <s v=""/>
    <m/>
    <m/>
    <m/>
    <m/>
    <m/>
    <m/>
    <m/>
    <m/>
    <m/>
    <m/>
    <m/>
    <m/>
    <s v=""/>
    <s v=""/>
    <s v=""/>
  </r>
  <r>
    <x v="4"/>
    <s v="Savannah State University"/>
    <n v="140960"/>
    <x v="4"/>
    <n v="718"/>
    <n v="789"/>
    <n v="776"/>
    <n v="1033"/>
    <n v="892"/>
    <n v="786"/>
    <n v="476"/>
    <n v="454"/>
    <n v="321"/>
    <n v="281"/>
    <n v="369"/>
    <n v="440"/>
    <n v="496"/>
    <n v="607"/>
    <n v="568"/>
    <n v="806"/>
    <n v="697"/>
    <n v="609"/>
    <m/>
    <m/>
    <m/>
    <m/>
    <m/>
    <m/>
    <m/>
    <m/>
    <m/>
    <m/>
    <m/>
    <m/>
    <n v="476"/>
    <n v="454"/>
    <n v="321"/>
    <n v="281"/>
    <n v="369"/>
    <n v="440"/>
    <n v="496"/>
    <n v="607"/>
    <n v="568"/>
    <n v="806"/>
    <n v="697"/>
    <n v="609"/>
    <n v="581"/>
    <n v="517"/>
    <n v="443"/>
    <n v="61"/>
    <n v="36"/>
    <n v="41"/>
    <n v="164"/>
    <n v="144"/>
    <n v="125"/>
    <n v="117"/>
    <n v="178"/>
    <n v="171"/>
    <n v="108"/>
    <n v="120"/>
    <n v="115"/>
    <n v="17"/>
    <n v="28"/>
    <n v="32"/>
    <n v="86"/>
    <n v="80"/>
    <n v="109"/>
    <n v="149"/>
    <n v="154"/>
    <n v="184"/>
    <m/>
    <m/>
    <m/>
    <m/>
    <m/>
    <m/>
    <m/>
    <m/>
    <m/>
    <m/>
    <m/>
    <m/>
    <m/>
    <m/>
    <m/>
    <m/>
    <m/>
    <m/>
    <m/>
    <m/>
    <m/>
    <m/>
    <s v=""/>
    <s v=""/>
    <s v=""/>
    <s v=""/>
    <s v=""/>
    <s v=""/>
    <s v=""/>
    <s v=""/>
    <m/>
    <m/>
    <m/>
    <m/>
    <m/>
    <m/>
    <s v=""/>
    <s v=""/>
    <s v=""/>
    <m/>
    <m/>
    <m/>
    <m/>
    <m/>
    <m/>
    <m/>
    <m/>
    <m/>
    <m/>
    <m/>
    <m/>
    <s v=""/>
    <s v=""/>
    <s v=""/>
  </r>
  <r>
    <x v="4"/>
    <s v="Clayton State University"/>
    <n v="139311"/>
    <x v="11"/>
    <n v="1565"/>
    <n v="1614"/>
    <n v="1778"/>
    <n v="1909"/>
    <n v="1712"/>
    <n v="1562"/>
    <n v="170"/>
    <n v="119"/>
    <n v="155"/>
    <n v="148"/>
    <n v="163"/>
    <n v="233"/>
    <n v="253"/>
    <n v="276"/>
    <n v="535"/>
    <n v="561"/>
    <n v="514"/>
    <n v="420"/>
    <m/>
    <m/>
    <m/>
    <m/>
    <m/>
    <m/>
    <m/>
    <m/>
    <m/>
    <m/>
    <m/>
    <m/>
    <n v="170"/>
    <n v="119"/>
    <n v="155"/>
    <n v="148"/>
    <n v="163"/>
    <n v="233"/>
    <n v="253"/>
    <n v="276"/>
    <n v="535"/>
    <n v="561"/>
    <n v="514"/>
    <n v="420"/>
    <n v="331"/>
    <n v="311"/>
    <n v="244"/>
    <n v="28"/>
    <n v="38"/>
    <n v="27"/>
    <n v="202"/>
    <n v="165"/>
    <n v="149"/>
    <n v="39"/>
    <n v="57"/>
    <n v="59"/>
    <n v="43"/>
    <n v="22"/>
    <n v="35"/>
    <n v="12"/>
    <n v="10"/>
    <n v="25"/>
    <n v="46"/>
    <n v="62"/>
    <n v="51"/>
    <n v="66"/>
    <n v="104"/>
    <n v="118"/>
    <m/>
    <m/>
    <m/>
    <m/>
    <m/>
    <m/>
    <m/>
    <m/>
    <m/>
    <m/>
    <m/>
    <m/>
    <m/>
    <m/>
    <m/>
    <m/>
    <m/>
    <m/>
    <m/>
    <m/>
    <m/>
    <m/>
    <s v=""/>
    <s v=""/>
    <s v=""/>
    <s v=""/>
    <s v=""/>
    <s v=""/>
    <s v=""/>
    <s v=""/>
    <m/>
    <m/>
    <m/>
    <m/>
    <m/>
    <m/>
    <s v=""/>
    <s v=""/>
    <s v=""/>
    <m/>
    <m/>
    <m/>
    <m/>
    <m/>
    <m/>
    <m/>
    <m/>
    <m/>
    <m/>
    <m/>
    <m/>
    <s v=""/>
    <s v=""/>
    <s v=""/>
  </r>
  <r>
    <x v="4"/>
    <s v="Georgia Gwinnett College"/>
    <n v="447689"/>
    <x v="10"/>
    <m/>
    <m/>
    <m/>
    <m/>
    <n v="118"/>
    <n v="666"/>
    <m/>
    <m/>
    <m/>
    <m/>
    <m/>
    <m/>
    <m/>
    <m/>
    <m/>
    <m/>
    <m/>
    <n v="295"/>
    <m/>
    <m/>
    <m/>
    <m/>
    <m/>
    <m/>
    <m/>
    <m/>
    <m/>
    <m/>
    <m/>
    <m/>
    <s v=" "/>
    <s v=" "/>
    <s v=" "/>
    <s v=" "/>
    <s v=" "/>
    <s v=" "/>
    <s v=" "/>
    <s v=" "/>
    <s v=" "/>
    <s v=" "/>
    <s v=" "/>
    <n v="295"/>
    <m/>
    <m/>
    <n v="215"/>
    <m/>
    <m/>
    <n v="17"/>
    <s v=" "/>
    <s v=" "/>
    <n v="63"/>
    <m/>
    <m/>
    <m/>
    <m/>
    <m/>
    <m/>
    <m/>
    <m/>
    <m/>
    <m/>
    <m/>
    <m/>
    <s v=""/>
    <s v=""/>
    <s v=""/>
    <m/>
    <m/>
    <m/>
    <m/>
    <m/>
    <m/>
    <m/>
    <m/>
    <m/>
    <m/>
    <m/>
    <m/>
    <m/>
    <m/>
    <m/>
    <m/>
    <m/>
    <m/>
    <m/>
    <m/>
    <m/>
    <m/>
    <s v=""/>
    <s v=""/>
    <s v=""/>
    <s v=""/>
    <s v=""/>
    <s v=""/>
    <s v=""/>
    <s v=""/>
    <m/>
    <m/>
    <m/>
    <m/>
    <m/>
    <m/>
    <s v=""/>
    <s v=""/>
    <s v=""/>
    <m/>
    <m/>
    <m/>
    <m/>
    <m/>
    <m/>
    <m/>
    <m/>
    <m/>
    <m/>
    <m/>
    <m/>
    <s v=""/>
    <s v=""/>
    <s v=""/>
  </r>
  <r>
    <x v="4"/>
    <s v="Macon State College "/>
    <n v="140322"/>
    <x v="11"/>
    <n v="1625"/>
    <n v="1656"/>
    <n v="1676"/>
    <n v="1990"/>
    <n v="1875"/>
    <n v="1946"/>
    <m/>
    <n v="6"/>
    <n v="10"/>
    <n v="18"/>
    <n v="57"/>
    <n v="69"/>
    <n v="76"/>
    <n v="71"/>
    <n v="68"/>
    <n v="75"/>
    <n v="46"/>
    <n v="91"/>
    <m/>
    <m/>
    <m/>
    <m/>
    <m/>
    <m/>
    <m/>
    <m/>
    <m/>
    <m/>
    <m/>
    <m/>
    <s v=" "/>
    <n v="6"/>
    <n v="10"/>
    <n v="18"/>
    <n v="57"/>
    <n v="69"/>
    <n v="76"/>
    <n v="71"/>
    <n v="68"/>
    <n v="75"/>
    <n v="46"/>
    <n v="91"/>
    <n v="46"/>
    <n v="29"/>
    <n v="49"/>
    <n v="2"/>
    <n v="4"/>
    <n v="11"/>
    <n v="27"/>
    <n v="13"/>
    <n v="31"/>
    <n v="9"/>
    <n v="10"/>
    <n v="10"/>
    <m/>
    <n v="6"/>
    <n v="0"/>
    <n v="9"/>
    <n v="9"/>
    <n v="3"/>
    <n v="9"/>
    <n v="12"/>
    <n v="13"/>
    <n v="30"/>
    <n v="38"/>
    <n v="50"/>
    <m/>
    <m/>
    <m/>
    <m/>
    <m/>
    <m/>
    <m/>
    <m/>
    <m/>
    <m/>
    <m/>
    <m/>
    <m/>
    <m/>
    <m/>
    <m/>
    <m/>
    <m/>
    <m/>
    <m/>
    <m/>
    <m/>
    <s v=""/>
    <s v=""/>
    <s v=""/>
    <s v=""/>
    <s v=""/>
    <s v=""/>
    <s v=""/>
    <s v=""/>
    <m/>
    <m/>
    <m/>
    <m/>
    <m/>
    <m/>
    <s v=""/>
    <s v=""/>
    <s v=""/>
    <m/>
    <m/>
    <m/>
    <m/>
    <m/>
    <m/>
    <m/>
    <m/>
    <m/>
    <m/>
    <m/>
    <m/>
    <s v=""/>
    <s v=""/>
    <s v=""/>
  </r>
  <r>
    <x v="4"/>
    <s v="Dalton State College "/>
    <n v="139463"/>
    <x v="12"/>
    <n v="1368"/>
    <n v="1297"/>
    <n v="1308"/>
    <n v="1305"/>
    <n v="1321"/>
    <n v="1372"/>
    <m/>
    <m/>
    <m/>
    <n v="4"/>
    <n v="2"/>
    <n v="11"/>
    <n v="20"/>
    <n v="34"/>
    <n v="40"/>
    <n v="110"/>
    <n v="134"/>
    <n v="116"/>
    <m/>
    <m/>
    <m/>
    <m/>
    <m/>
    <m/>
    <m/>
    <m/>
    <m/>
    <m/>
    <m/>
    <m/>
    <s v=" "/>
    <s v=" "/>
    <s v=" "/>
    <n v="4"/>
    <n v="2"/>
    <n v="11"/>
    <n v="20"/>
    <n v="34"/>
    <n v="40"/>
    <n v="110"/>
    <n v="134"/>
    <n v="116"/>
    <n v="68"/>
    <n v="91"/>
    <n v="71"/>
    <n v="3"/>
    <n v="3"/>
    <n v="4"/>
    <n v="39"/>
    <n v="40"/>
    <n v="41"/>
    <m/>
    <m/>
    <m/>
    <m/>
    <m/>
    <m/>
    <n v="0"/>
    <n v="0"/>
    <n v="1"/>
    <n v="0"/>
    <n v="0"/>
    <m/>
    <n v="2"/>
    <n v="11"/>
    <n v="19"/>
    <m/>
    <m/>
    <m/>
    <m/>
    <m/>
    <m/>
    <m/>
    <m/>
    <m/>
    <m/>
    <m/>
    <m/>
    <m/>
    <m/>
    <m/>
    <m/>
    <m/>
    <m/>
    <m/>
    <m/>
    <m/>
    <m/>
    <s v=""/>
    <s v=""/>
    <s v=""/>
    <s v=""/>
    <s v=""/>
    <s v=""/>
    <s v=""/>
    <s v=""/>
    <m/>
    <m/>
    <m/>
    <m/>
    <m/>
    <m/>
    <s v=""/>
    <s v=""/>
    <s v=""/>
    <m/>
    <m/>
    <m/>
    <m/>
    <m/>
    <m/>
    <m/>
    <m/>
    <m/>
    <m/>
    <m/>
    <m/>
    <s v=""/>
    <s v=""/>
    <s v=""/>
  </r>
  <r>
    <x v="4"/>
    <s v="Georgia Perimeter College "/>
    <n v="244437"/>
    <x v="5"/>
    <m/>
    <m/>
    <m/>
    <m/>
    <m/>
    <m/>
    <m/>
    <m/>
    <m/>
    <m/>
    <m/>
    <m/>
    <m/>
    <m/>
    <m/>
    <m/>
    <m/>
    <m/>
    <m/>
    <m/>
    <m/>
    <m/>
    <m/>
    <m/>
    <m/>
    <m/>
    <m/>
    <m/>
    <m/>
    <m/>
    <s v=" "/>
    <s v=" "/>
    <s v=" "/>
    <s v=" "/>
    <s v=" "/>
    <s v=" "/>
    <s v=" "/>
    <s v=" "/>
    <s v=" "/>
    <s v=" "/>
    <s v=" "/>
    <s v=" "/>
    <m/>
    <m/>
    <m/>
    <m/>
    <m/>
    <m/>
    <s v=" "/>
    <s v=" "/>
    <s v=" "/>
    <m/>
    <m/>
    <m/>
    <m/>
    <m/>
    <m/>
    <m/>
    <m/>
    <m/>
    <m/>
    <m/>
    <m/>
    <s v=""/>
    <s v=""/>
    <s v=""/>
    <n v="17573"/>
    <n v="18986"/>
    <n v="20316"/>
    <n v="20461"/>
    <n v="19955"/>
    <n v="21473"/>
    <n v="1498"/>
    <n v="1820"/>
    <n v="2269"/>
    <n v="2158"/>
    <n v="2649"/>
    <n v="2612"/>
    <n v="2574"/>
    <n v="2559"/>
    <m/>
    <m/>
    <m/>
    <m/>
    <m/>
    <m/>
    <m/>
    <m/>
    <n v="1498"/>
    <n v="1820"/>
    <n v="2269"/>
    <n v="2158"/>
    <n v="2649"/>
    <n v="2612"/>
    <n v="2574"/>
    <n v="2559"/>
    <n v="1719"/>
    <n v="1659"/>
    <n v="1639"/>
    <n v="124"/>
    <n v="121"/>
    <n v="111"/>
    <n v="769"/>
    <n v="794"/>
    <n v="809"/>
    <n v="210"/>
    <n v="252"/>
    <n v="241"/>
    <n v="261"/>
    <n v="346"/>
    <n v="412"/>
    <n v="369"/>
    <n v="485"/>
    <n v="398"/>
    <n v="538"/>
    <n v="515"/>
    <n v="496"/>
    <n v="1041"/>
    <n v="1397"/>
    <n v="1477"/>
  </r>
  <r>
    <x v="4"/>
    <s v="Abraham Baldwin Agricultural College "/>
    <n v="138558"/>
    <x v="6"/>
    <m/>
    <m/>
    <m/>
    <m/>
    <m/>
    <m/>
    <m/>
    <m/>
    <m/>
    <m/>
    <m/>
    <m/>
    <m/>
    <m/>
    <m/>
    <m/>
    <m/>
    <m/>
    <m/>
    <m/>
    <m/>
    <m/>
    <m/>
    <m/>
    <m/>
    <m/>
    <m/>
    <m/>
    <m/>
    <m/>
    <s v=" "/>
    <s v=" "/>
    <s v=" "/>
    <s v=" "/>
    <s v=" "/>
    <s v=" "/>
    <s v=" "/>
    <s v=" "/>
    <s v=" "/>
    <s v=" "/>
    <s v=" "/>
    <s v=" "/>
    <m/>
    <m/>
    <m/>
    <m/>
    <m/>
    <m/>
    <s v=" "/>
    <s v=" "/>
    <s v=" "/>
    <m/>
    <m/>
    <m/>
    <m/>
    <m/>
    <m/>
    <m/>
    <m/>
    <m/>
    <m/>
    <m/>
    <m/>
    <s v=""/>
    <s v=""/>
    <s v=""/>
    <n v="3032"/>
    <n v="3407"/>
    <n v="3362"/>
    <n v="3423"/>
    <n v="3574"/>
    <n v="3665"/>
    <n v="756"/>
    <n v="817"/>
    <n v="772"/>
    <n v="813"/>
    <n v="943"/>
    <n v="984"/>
    <n v="1145"/>
    <n v="1238"/>
    <m/>
    <m/>
    <m/>
    <m/>
    <m/>
    <m/>
    <m/>
    <m/>
    <n v="756"/>
    <n v="817"/>
    <n v="772"/>
    <n v="813"/>
    <n v="943"/>
    <n v="984"/>
    <n v="1145"/>
    <n v="1238"/>
    <n v="652"/>
    <n v="660"/>
    <n v="682"/>
    <n v="54"/>
    <n v="82"/>
    <n v="105"/>
    <n v="278"/>
    <n v="403"/>
    <n v="451"/>
    <n v="148"/>
    <n v="173"/>
    <n v="191"/>
    <n v="246"/>
    <n v="241"/>
    <n v="249"/>
    <n v="84"/>
    <n v="123"/>
    <n v="130"/>
    <n v="201"/>
    <n v="181"/>
    <n v="154"/>
    <n v="380"/>
    <n v="466"/>
    <n v="509"/>
  </r>
  <r>
    <x v="4"/>
    <s v="College of Coastal Georgia "/>
    <n v="139250"/>
    <x v="6"/>
    <m/>
    <m/>
    <m/>
    <m/>
    <m/>
    <m/>
    <m/>
    <m/>
    <m/>
    <m/>
    <m/>
    <m/>
    <m/>
    <m/>
    <m/>
    <m/>
    <m/>
    <m/>
    <m/>
    <m/>
    <m/>
    <m/>
    <m/>
    <m/>
    <m/>
    <m/>
    <m/>
    <m/>
    <m/>
    <m/>
    <s v=" "/>
    <s v=" "/>
    <s v=" "/>
    <s v=" "/>
    <s v=" "/>
    <s v=" "/>
    <s v=" "/>
    <s v=" "/>
    <s v=" "/>
    <s v=" "/>
    <s v=" "/>
    <s v=" "/>
    <m/>
    <m/>
    <m/>
    <m/>
    <m/>
    <m/>
    <s v=" "/>
    <s v=" "/>
    <s v=" "/>
    <m/>
    <m/>
    <m/>
    <m/>
    <m/>
    <m/>
    <m/>
    <m/>
    <m/>
    <m/>
    <m/>
    <m/>
    <s v=""/>
    <s v=""/>
    <s v=""/>
    <n v="2395"/>
    <n v="2816"/>
    <n v="2879"/>
    <n v="3062"/>
    <n v="3051"/>
    <n v="2942"/>
    <n v="230"/>
    <n v="226"/>
    <n v="281"/>
    <n v="379"/>
    <n v="368"/>
    <n v="381"/>
    <n v="374"/>
    <n v="399"/>
    <m/>
    <m/>
    <m/>
    <m/>
    <m/>
    <m/>
    <m/>
    <m/>
    <n v="230"/>
    <n v="226"/>
    <n v="281"/>
    <n v="379"/>
    <n v="368"/>
    <n v="381"/>
    <n v="374"/>
    <n v="399"/>
    <n v="203"/>
    <n v="235"/>
    <n v="236"/>
    <n v="23"/>
    <n v="13"/>
    <n v="21"/>
    <n v="155"/>
    <n v="126"/>
    <n v="142"/>
    <n v="66"/>
    <n v="58"/>
    <n v="54"/>
    <n v="46"/>
    <n v="58"/>
    <n v="68"/>
    <n v="49"/>
    <n v="66"/>
    <n v="62"/>
    <n v="66"/>
    <n v="57"/>
    <n v="50"/>
    <n v="198"/>
    <n v="187"/>
    <n v="215"/>
  </r>
  <r>
    <x v="4"/>
    <s v="Darton College "/>
    <n v="138691"/>
    <x v="6"/>
    <m/>
    <m/>
    <m/>
    <m/>
    <m/>
    <m/>
    <m/>
    <m/>
    <m/>
    <m/>
    <m/>
    <m/>
    <m/>
    <m/>
    <m/>
    <m/>
    <m/>
    <m/>
    <m/>
    <m/>
    <m/>
    <m/>
    <m/>
    <m/>
    <m/>
    <m/>
    <m/>
    <m/>
    <m/>
    <m/>
    <s v=" "/>
    <s v=" "/>
    <s v=" "/>
    <s v=" "/>
    <s v=" "/>
    <s v=" "/>
    <s v=" "/>
    <s v=" "/>
    <s v=" "/>
    <s v=" "/>
    <s v=" "/>
    <s v=" "/>
    <m/>
    <m/>
    <m/>
    <m/>
    <m/>
    <m/>
    <s v=" "/>
    <s v=" "/>
    <s v=" "/>
    <m/>
    <m/>
    <m/>
    <m/>
    <m/>
    <m/>
    <m/>
    <m/>
    <m/>
    <m/>
    <m/>
    <m/>
    <s v=""/>
    <s v=""/>
    <s v=""/>
    <n v="3357"/>
    <n v="3811"/>
    <n v="4125"/>
    <n v="4578"/>
    <n v="4678"/>
    <n v="4760"/>
    <n v="498"/>
    <n v="538"/>
    <n v="617"/>
    <n v="674"/>
    <n v="729"/>
    <n v="835"/>
    <n v="750"/>
    <n v="825"/>
    <m/>
    <m/>
    <m/>
    <m/>
    <m/>
    <m/>
    <m/>
    <m/>
    <n v="498"/>
    <n v="538"/>
    <n v="617"/>
    <n v="674"/>
    <n v="729"/>
    <n v="835"/>
    <n v="750"/>
    <n v="825"/>
    <n v="392"/>
    <n v="407"/>
    <n v="410"/>
    <n v="45"/>
    <n v="34"/>
    <n v="30"/>
    <n v="398"/>
    <n v="309"/>
    <n v="385"/>
    <n v="109"/>
    <n v="109"/>
    <n v="84"/>
    <n v="143"/>
    <n v="148"/>
    <n v="150"/>
    <n v="95"/>
    <n v="106"/>
    <n v="73"/>
    <n v="144"/>
    <n v="114"/>
    <n v="118"/>
    <n v="326"/>
    <n v="400"/>
    <n v="560"/>
  </r>
  <r>
    <x v="4"/>
    <s v="Gainesville State College "/>
    <n v="139773"/>
    <x v="6"/>
    <m/>
    <m/>
    <m/>
    <m/>
    <m/>
    <m/>
    <m/>
    <m/>
    <m/>
    <m/>
    <m/>
    <m/>
    <m/>
    <m/>
    <m/>
    <m/>
    <m/>
    <m/>
    <m/>
    <m/>
    <m/>
    <m/>
    <m/>
    <m/>
    <m/>
    <m/>
    <m/>
    <m/>
    <m/>
    <m/>
    <s v=" "/>
    <s v=" "/>
    <s v=" "/>
    <s v=" "/>
    <s v=" "/>
    <s v=" "/>
    <s v=" "/>
    <s v=" "/>
    <s v=" "/>
    <s v=" "/>
    <s v=" "/>
    <s v=" "/>
    <m/>
    <m/>
    <m/>
    <m/>
    <m/>
    <m/>
    <s v=" "/>
    <s v=" "/>
    <s v=" "/>
    <m/>
    <m/>
    <m/>
    <m/>
    <m/>
    <m/>
    <m/>
    <m/>
    <m/>
    <m/>
    <m/>
    <m/>
    <s v=""/>
    <s v=""/>
    <s v=""/>
    <n v="4159"/>
    <n v="5278"/>
    <n v="5778"/>
    <n v="5981"/>
    <n v="6717"/>
    <n v="7474"/>
    <n v="622"/>
    <n v="783"/>
    <n v="882"/>
    <n v="1189"/>
    <n v="1348"/>
    <n v="1417"/>
    <n v="1606"/>
    <n v="1890"/>
    <m/>
    <m/>
    <m/>
    <m/>
    <m/>
    <m/>
    <m/>
    <m/>
    <n v="622"/>
    <n v="783"/>
    <n v="882"/>
    <n v="1189"/>
    <n v="1348"/>
    <n v="1417"/>
    <n v="1606"/>
    <n v="1890"/>
    <n v="921"/>
    <n v="1038"/>
    <n v="1206"/>
    <n v="67"/>
    <n v="70"/>
    <n v="102"/>
    <n v="429"/>
    <n v="498"/>
    <n v="582"/>
    <n v="76"/>
    <n v="142"/>
    <n v="156"/>
    <n v="178"/>
    <n v="222"/>
    <n v="238"/>
    <n v="148"/>
    <n v="239"/>
    <n v="235"/>
    <n v="441"/>
    <n v="147"/>
    <n v="202"/>
    <n v="524"/>
    <n v="820"/>
    <n v="824"/>
  </r>
  <r>
    <x v="4"/>
    <s v="Georgia Highlands College "/>
    <n v="139700"/>
    <x v="6"/>
    <m/>
    <m/>
    <m/>
    <m/>
    <m/>
    <m/>
    <m/>
    <m/>
    <m/>
    <m/>
    <m/>
    <m/>
    <m/>
    <m/>
    <m/>
    <m/>
    <m/>
    <m/>
    <m/>
    <m/>
    <m/>
    <m/>
    <m/>
    <m/>
    <m/>
    <m/>
    <m/>
    <m/>
    <m/>
    <m/>
    <s v=" "/>
    <s v=" "/>
    <s v=" "/>
    <s v=" "/>
    <s v=" "/>
    <s v=" "/>
    <s v=" "/>
    <s v=" "/>
    <s v=" "/>
    <s v=" "/>
    <s v=" "/>
    <s v=" "/>
    <m/>
    <m/>
    <m/>
    <m/>
    <m/>
    <m/>
    <s v=" "/>
    <s v=" "/>
    <s v=" "/>
    <m/>
    <m/>
    <m/>
    <m/>
    <m/>
    <m/>
    <m/>
    <m/>
    <m/>
    <m/>
    <m/>
    <m/>
    <s v=""/>
    <s v=""/>
    <s v=""/>
    <n v="2863"/>
    <n v="3293"/>
    <n v="3416"/>
    <n v="3817"/>
    <n v="3933"/>
    <n v="4346"/>
    <n v="436"/>
    <n v="543"/>
    <n v="551"/>
    <n v="577"/>
    <n v="714"/>
    <n v="833"/>
    <n v="924"/>
    <n v="1084"/>
    <m/>
    <m/>
    <m/>
    <m/>
    <m/>
    <m/>
    <m/>
    <m/>
    <n v="436"/>
    <n v="543"/>
    <n v="551"/>
    <n v="577"/>
    <n v="714"/>
    <n v="833"/>
    <n v="924"/>
    <n v="1084"/>
    <n v="459"/>
    <n v="490"/>
    <n v="590"/>
    <n v="76"/>
    <n v="124"/>
    <n v="122"/>
    <n v="298"/>
    <n v="310"/>
    <n v="372"/>
    <n v="44"/>
    <n v="57"/>
    <n v="64"/>
    <n v="65"/>
    <n v="80"/>
    <n v="92"/>
    <n v="74"/>
    <n v="114"/>
    <n v="104"/>
    <n v="165"/>
    <n v="168"/>
    <n v="169"/>
    <n v="294"/>
    <n v="375"/>
    <n v="496"/>
  </r>
  <r>
    <x v="4"/>
    <s v="Gordon College "/>
    <n v="139968"/>
    <x v="6"/>
    <m/>
    <m/>
    <m/>
    <m/>
    <m/>
    <m/>
    <m/>
    <m/>
    <m/>
    <m/>
    <m/>
    <m/>
    <m/>
    <m/>
    <m/>
    <m/>
    <m/>
    <m/>
    <m/>
    <m/>
    <m/>
    <m/>
    <m/>
    <m/>
    <m/>
    <m/>
    <m/>
    <m/>
    <m/>
    <m/>
    <s v=" "/>
    <s v=" "/>
    <s v=" "/>
    <s v=" "/>
    <s v=" "/>
    <s v=" "/>
    <s v=" "/>
    <s v=" "/>
    <s v=" "/>
    <s v=" "/>
    <s v=" "/>
    <s v=" "/>
    <m/>
    <m/>
    <m/>
    <m/>
    <m/>
    <m/>
    <s v=" "/>
    <s v=" "/>
    <s v=" "/>
    <m/>
    <m/>
    <m/>
    <m/>
    <m/>
    <m/>
    <m/>
    <m/>
    <m/>
    <m/>
    <m/>
    <m/>
    <s v=""/>
    <s v=""/>
    <s v=""/>
    <n v="3116"/>
    <n v="3415"/>
    <n v="3449"/>
    <n v="3500"/>
    <n v="3596"/>
    <n v="3703"/>
    <n v="844"/>
    <n v="990"/>
    <n v="950"/>
    <n v="1060"/>
    <n v="1009"/>
    <n v="1102"/>
    <n v="1127"/>
    <n v="1048"/>
    <m/>
    <m/>
    <m/>
    <m/>
    <m/>
    <m/>
    <m/>
    <m/>
    <n v="844"/>
    <n v="990"/>
    <n v="950"/>
    <n v="1060"/>
    <n v="1009"/>
    <n v="1102"/>
    <n v="1127"/>
    <n v="1048"/>
    <n v="573"/>
    <n v="584"/>
    <n v="534"/>
    <n v="72"/>
    <n v="86"/>
    <n v="87"/>
    <n v="457"/>
    <n v="457"/>
    <n v="427"/>
    <n v="176"/>
    <n v="171"/>
    <n v="153"/>
    <n v="210"/>
    <n v="239"/>
    <n v="227"/>
    <n v="68"/>
    <n v="100"/>
    <n v="116"/>
    <n v="300"/>
    <n v="237"/>
    <n v="218"/>
    <n v="516"/>
    <n v="501"/>
    <n v="615"/>
  </r>
  <r>
    <x v="4"/>
    <s v="Middle Georgia College "/>
    <n v="140483"/>
    <x v="6"/>
    <m/>
    <m/>
    <m/>
    <m/>
    <m/>
    <m/>
    <m/>
    <m/>
    <m/>
    <m/>
    <m/>
    <m/>
    <m/>
    <m/>
    <m/>
    <m/>
    <m/>
    <m/>
    <m/>
    <m/>
    <m/>
    <m/>
    <m/>
    <m/>
    <m/>
    <m/>
    <m/>
    <m/>
    <m/>
    <m/>
    <s v=" "/>
    <s v=" "/>
    <s v=" "/>
    <s v=" "/>
    <s v=" "/>
    <s v=" "/>
    <s v=" "/>
    <s v=" "/>
    <s v=" "/>
    <s v=" "/>
    <s v=" "/>
    <s v=" "/>
    <m/>
    <m/>
    <m/>
    <m/>
    <m/>
    <m/>
    <s v=" "/>
    <s v=" "/>
    <s v=" "/>
    <m/>
    <m/>
    <m/>
    <m/>
    <m/>
    <m/>
    <m/>
    <m/>
    <m/>
    <m/>
    <m/>
    <m/>
    <s v=""/>
    <s v=""/>
    <s v=""/>
    <n v="2213"/>
    <n v="2514"/>
    <n v="2626"/>
    <n v="2677"/>
    <n v="3051"/>
    <n v="3444"/>
    <n v="556"/>
    <n v="630"/>
    <n v="589"/>
    <n v="654"/>
    <n v="662"/>
    <n v="784"/>
    <n v="980"/>
    <n v="973"/>
    <m/>
    <m/>
    <m/>
    <m/>
    <m/>
    <m/>
    <m/>
    <m/>
    <n v="556"/>
    <n v="630"/>
    <n v="589"/>
    <n v="654"/>
    <n v="662"/>
    <n v="784"/>
    <n v="980"/>
    <n v="973"/>
    <n v="459"/>
    <n v="591"/>
    <n v="552"/>
    <n v="71"/>
    <n v="95"/>
    <n v="80"/>
    <n v="254"/>
    <n v="294"/>
    <n v="341"/>
    <n v="114"/>
    <n v="86"/>
    <n v="102"/>
    <n v="115"/>
    <n v="127"/>
    <n v="144"/>
    <n v="59"/>
    <n v="50"/>
    <n v="71"/>
    <n v="216"/>
    <n v="237"/>
    <n v="223"/>
    <n v="265"/>
    <n v="289"/>
    <n v="388"/>
  </r>
  <r>
    <x v="4"/>
    <s v="Atlanta Metropolitan College"/>
    <n v="138901"/>
    <x v="7"/>
    <m/>
    <m/>
    <m/>
    <m/>
    <m/>
    <m/>
    <m/>
    <m/>
    <m/>
    <m/>
    <m/>
    <m/>
    <m/>
    <m/>
    <m/>
    <m/>
    <m/>
    <m/>
    <m/>
    <m/>
    <m/>
    <m/>
    <m/>
    <m/>
    <m/>
    <m/>
    <m/>
    <m/>
    <m/>
    <m/>
    <s v=" "/>
    <s v=" "/>
    <s v=" "/>
    <s v=" "/>
    <s v=" "/>
    <s v=" "/>
    <s v=" "/>
    <s v=" "/>
    <s v=" "/>
    <s v=" "/>
    <s v=" "/>
    <s v=" "/>
    <m/>
    <m/>
    <m/>
    <m/>
    <m/>
    <m/>
    <s v=" "/>
    <s v=" "/>
    <s v=" "/>
    <m/>
    <m/>
    <m/>
    <m/>
    <m/>
    <m/>
    <m/>
    <m/>
    <m/>
    <m/>
    <m/>
    <m/>
    <s v=""/>
    <s v=""/>
    <s v=""/>
    <n v="1995"/>
    <n v="1907"/>
    <n v="1802"/>
    <n v="1748"/>
    <n v="1683"/>
    <n v="1882"/>
    <n v="294"/>
    <n v="223"/>
    <n v="220"/>
    <n v="237"/>
    <n v="225"/>
    <n v="229"/>
    <n v="226"/>
    <n v="263"/>
    <m/>
    <m/>
    <m/>
    <m/>
    <m/>
    <m/>
    <m/>
    <m/>
    <n v="294"/>
    <n v="223"/>
    <n v="220"/>
    <n v="237"/>
    <n v="225"/>
    <n v="229"/>
    <n v="226"/>
    <n v="263"/>
    <n v="108"/>
    <n v="109"/>
    <n v="148"/>
    <n v="10"/>
    <n v="6"/>
    <n v="10"/>
    <n v="111"/>
    <n v="111"/>
    <n v="105"/>
    <n v="28"/>
    <n v="14"/>
    <n v="21"/>
    <n v="26"/>
    <n v="37"/>
    <n v="32"/>
    <n v="34"/>
    <n v="45"/>
    <n v="29"/>
    <n v="33"/>
    <n v="17"/>
    <n v="22"/>
    <n v="142"/>
    <n v="149"/>
    <n v="157"/>
  </r>
  <r>
    <x v="4"/>
    <s v="Bainbridge College "/>
    <n v="139010"/>
    <x v="6"/>
    <m/>
    <m/>
    <m/>
    <m/>
    <m/>
    <m/>
    <m/>
    <m/>
    <m/>
    <m/>
    <m/>
    <m/>
    <m/>
    <m/>
    <m/>
    <m/>
    <m/>
    <m/>
    <m/>
    <m/>
    <m/>
    <m/>
    <m/>
    <m/>
    <m/>
    <m/>
    <m/>
    <m/>
    <m/>
    <m/>
    <s v=" "/>
    <s v=" "/>
    <s v=" "/>
    <s v=" "/>
    <s v=" "/>
    <s v=" "/>
    <s v=" "/>
    <s v=" "/>
    <s v=" "/>
    <s v=" "/>
    <s v=" "/>
    <s v=" "/>
    <m/>
    <m/>
    <m/>
    <m/>
    <m/>
    <m/>
    <s v=" "/>
    <s v=" "/>
    <s v=" "/>
    <m/>
    <m/>
    <m/>
    <m/>
    <m/>
    <m/>
    <m/>
    <m/>
    <m/>
    <m/>
    <m/>
    <m/>
    <s v=""/>
    <s v=""/>
    <s v=""/>
    <n v="2045"/>
    <n v="2267"/>
    <n v="2617"/>
    <n v="2473"/>
    <n v="2781"/>
    <n v="2661"/>
    <n v="152"/>
    <n v="217"/>
    <n v="161"/>
    <n v="243"/>
    <n v="283"/>
    <n v="295"/>
    <n v="220"/>
    <n v="340"/>
    <m/>
    <m/>
    <m/>
    <m/>
    <m/>
    <m/>
    <m/>
    <m/>
    <n v="152"/>
    <n v="217"/>
    <n v="161"/>
    <n v="243"/>
    <n v="283"/>
    <n v="295"/>
    <n v="220"/>
    <n v="340"/>
    <n v="162"/>
    <n v="152"/>
    <n v="206"/>
    <n v="22"/>
    <n v="10"/>
    <n v="17"/>
    <n v="111"/>
    <n v="58"/>
    <n v="117"/>
    <n v="34"/>
    <n v="36"/>
    <n v="30"/>
    <n v="24"/>
    <n v="51"/>
    <n v="34"/>
    <n v="42"/>
    <n v="50"/>
    <n v="41"/>
    <n v="41"/>
    <n v="34"/>
    <n v="41"/>
    <n v="126"/>
    <n v="163"/>
    <n v="183"/>
  </r>
  <r>
    <x v="4"/>
    <s v="East Georgia College"/>
    <n v="139621"/>
    <x v="7"/>
    <m/>
    <m/>
    <m/>
    <m/>
    <m/>
    <m/>
    <m/>
    <m/>
    <m/>
    <m/>
    <m/>
    <m/>
    <m/>
    <m/>
    <m/>
    <m/>
    <m/>
    <m/>
    <m/>
    <m/>
    <m/>
    <m/>
    <m/>
    <m/>
    <m/>
    <m/>
    <m/>
    <m/>
    <m/>
    <m/>
    <s v=" "/>
    <s v=" "/>
    <s v=" "/>
    <s v=" "/>
    <s v=" "/>
    <s v=" "/>
    <s v=" "/>
    <s v=" "/>
    <s v=" "/>
    <s v=" "/>
    <s v=" "/>
    <s v=" "/>
    <m/>
    <m/>
    <m/>
    <m/>
    <m/>
    <m/>
    <s v=" "/>
    <s v=" "/>
    <s v=" "/>
    <m/>
    <m/>
    <m/>
    <m/>
    <m/>
    <m/>
    <m/>
    <m/>
    <m/>
    <m/>
    <m/>
    <m/>
    <s v=""/>
    <s v=""/>
    <s v=""/>
    <n v="1499"/>
    <n v="1420"/>
    <n v="1318"/>
    <n v="1503"/>
    <n v="1718"/>
    <n v="1987"/>
    <n v="421"/>
    <n v="419"/>
    <n v="469"/>
    <n v="417"/>
    <n v="385"/>
    <n v="547"/>
    <n v="604"/>
    <n v="723"/>
    <m/>
    <m/>
    <m/>
    <m/>
    <m/>
    <m/>
    <m/>
    <m/>
    <n v="421"/>
    <n v="419"/>
    <n v="469"/>
    <n v="417"/>
    <n v="385"/>
    <n v="547"/>
    <n v="604"/>
    <n v="723"/>
    <n v="297"/>
    <n v="338"/>
    <n v="416"/>
    <n v="57"/>
    <n v="70"/>
    <n v="79"/>
    <n v="193"/>
    <n v="196"/>
    <n v="228"/>
    <n v="39"/>
    <n v="41"/>
    <n v="40"/>
    <n v="37"/>
    <n v="50"/>
    <n v="50"/>
    <n v="25"/>
    <n v="23"/>
    <n v="38"/>
    <n v="222"/>
    <n v="126"/>
    <n v="157"/>
    <n v="131"/>
    <n v="195"/>
    <n v="312"/>
  </r>
  <r>
    <x v="4"/>
    <s v="South Georgia College "/>
    <n v="140997"/>
    <x v="7"/>
    <m/>
    <m/>
    <m/>
    <m/>
    <m/>
    <m/>
    <m/>
    <m/>
    <m/>
    <m/>
    <m/>
    <m/>
    <m/>
    <m/>
    <m/>
    <m/>
    <m/>
    <m/>
    <m/>
    <m/>
    <m/>
    <m/>
    <m/>
    <m/>
    <m/>
    <m/>
    <m/>
    <m/>
    <m/>
    <m/>
    <s v=" "/>
    <s v=" "/>
    <s v=" "/>
    <s v=" "/>
    <s v=" "/>
    <s v=" "/>
    <s v=" "/>
    <s v=" "/>
    <s v=" "/>
    <s v=" "/>
    <s v=" "/>
    <s v=" "/>
    <m/>
    <m/>
    <m/>
    <m/>
    <m/>
    <m/>
    <s v=" "/>
    <s v=" "/>
    <s v=" "/>
    <m/>
    <m/>
    <m/>
    <m/>
    <m/>
    <m/>
    <m/>
    <m/>
    <m/>
    <m/>
    <m/>
    <m/>
    <s v=""/>
    <s v=""/>
    <s v=""/>
    <n v="1361"/>
    <n v="1431"/>
    <n v="1443"/>
    <n v="1504"/>
    <n v="1465"/>
    <n v="1754"/>
    <n v="279"/>
    <n v="329"/>
    <n v="315"/>
    <n v="312"/>
    <n v="349"/>
    <n v="491"/>
    <n v="501"/>
    <n v="611"/>
    <m/>
    <m/>
    <m/>
    <m/>
    <m/>
    <m/>
    <m/>
    <m/>
    <n v="279"/>
    <n v="329"/>
    <n v="315"/>
    <n v="312"/>
    <n v="349"/>
    <n v="491"/>
    <n v="501"/>
    <n v="611"/>
    <n v="249"/>
    <n v="272"/>
    <n v="313"/>
    <n v="56"/>
    <n v="50"/>
    <n v="54"/>
    <n v="186"/>
    <n v="179"/>
    <n v="244"/>
    <n v="73"/>
    <n v="65"/>
    <n v="72"/>
    <n v="77"/>
    <n v="98"/>
    <n v="93"/>
    <n v="17"/>
    <n v="30"/>
    <n v="30"/>
    <n v="79"/>
    <n v="93"/>
    <n v="127"/>
    <n v="143"/>
    <n v="161"/>
    <n v="262"/>
  </r>
  <r>
    <x v="4"/>
    <s v="Waycross College "/>
    <n v="141307"/>
    <x v="7"/>
    <m/>
    <m/>
    <m/>
    <m/>
    <m/>
    <m/>
    <m/>
    <m/>
    <m/>
    <m/>
    <m/>
    <m/>
    <m/>
    <m/>
    <m/>
    <m/>
    <m/>
    <m/>
    <m/>
    <m/>
    <m/>
    <m/>
    <m/>
    <m/>
    <m/>
    <m/>
    <m/>
    <m/>
    <m/>
    <m/>
    <s v=" "/>
    <s v=" "/>
    <s v=" "/>
    <s v=" "/>
    <s v=" "/>
    <s v=" "/>
    <s v=" "/>
    <s v=" "/>
    <s v=" "/>
    <s v=" "/>
    <s v=" "/>
    <s v=" "/>
    <m/>
    <m/>
    <m/>
    <m/>
    <m/>
    <m/>
    <s v=" "/>
    <s v=" "/>
    <s v=" "/>
    <m/>
    <m/>
    <m/>
    <m/>
    <m/>
    <m/>
    <m/>
    <m/>
    <m/>
    <m/>
    <m/>
    <m/>
    <s v=""/>
    <s v=""/>
    <s v=""/>
    <n v="900"/>
    <n v="1026"/>
    <n v="1005"/>
    <n v="880"/>
    <n v="1017"/>
    <n v="989"/>
    <n v="163"/>
    <n v="146"/>
    <n v="154"/>
    <n v="187"/>
    <n v="144"/>
    <n v="157"/>
    <n v="183"/>
    <n v="178"/>
    <m/>
    <m/>
    <m/>
    <m/>
    <m/>
    <m/>
    <m/>
    <m/>
    <n v="163"/>
    <n v="146"/>
    <n v="154"/>
    <n v="187"/>
    <n v="144"/>
    <n v="157"/>
    <n v="183"/>
    <n v="178"/>
    <n v="89"/>
    <n v="100"/>
    <n v="103"/>
    <n v="8"/>
    <n v="18"/>
    <n v="17"/>
    <n v="60"/>
    <n v="65"/>
    <n v="58"/>
    <n v="31"/>
    <n v="29"/>
    <n v="23"/>
    <n v="40"/>
    <n v="48"/>
    <n v="47"/>
    <n v="21"/>
    <n v="19"/>
    <n v="12"/>
    <n v="51"/>
    <n v="39"/>
    <n v="45"/>
    <n v="84"/>
    <n v="57"/>
    <n v="77"/>
  </r>
  <r>
    <x v="4"/>
    <s v="Albany Technical College"/>
    <n v="138682"/>
    <x v="8"/>
    <m/>
    <m/>
    <m/>
    <m/>
    <m/>
    <m/>
    <m/>
    <m/>
    <m/>
    <m/>
    <m/>
    <m/>
    <m/>
    <m/>
    <m/>
    <m/>
    <m/>
    <m/>
    <m/>
    <m/>
    <m/>
    <m/>
    <m/>
    <m/>
    <m/>
    <m/>
    <m/>
    <m/>
    <m/>
    <m/>
    <s v=" "/>
    <s v=" "/>
    <s v=" "/>
    <s v=" "/>
    <s v=" "/>
    <s v=" "/>
    <s v=" "/>
    <s v=" "/>
    <s v=" "/>
    <s v=" "/>
    <s v=" "/>
    <s v=" "/>
    <m/>
    <m/>
    <m/>
    <m/>
    <m/>
    <m/>
    <s v=" "/>
    <s v=" "/>
    <s v=" "/>
    <m/>
    <m/>
    <m/>
    <m/>
    <m/>
    <m/>
    <m/>
    <m/>
    <m/>
    <m/>
    <m/>
    <m/>
    <s v=""/>
    <s v=""/>
    <s v=""/>
    <n v="1022"/>
    <n v="634"/>
    <n v="591"/>
    <n v="653"/>
    <n v="599"/>
    <n v="681"/>
    <n v="353"/>
    <n v="350"/>
    <n v="327"/>
    <n v="340"/>
    <n v="308"/>
    <n v="303"/>
    <n v="247"/>
    <n v="362"/>
    <m/>
    <m/>
    <m/>
    <m/>
    <m/>
    <m/>
    <m/>
    <m/>
    <n v="353"/>
    <n v="350"/>
    <n v="327"/>
    <n v="340"/>
    <n v="308"/>
    <n v="303"/>
    <n v="247"/>
    <n v="362"/>
    <n v="142"/>
    <n v="134"/>
    <n v="200"/>
    <n v="3"/>
    <n v="2"/>
    <n v="3"/>
    <n v="158"/>
    <n v="111"/>
    <n v="159"/>
    <n v="155"/>
    <n v="119"/>
    <n v="129"/>
    <n v="121"/>
    <n v="134"/>
    <n v="169"/>
    <n v="30"/>
    <n v="23"/>
    <n v="34"/>
    <n v="5"/>
    <n v="12"/>
    <n v="9"/>
    <n v="150"/>
    <n v="154"/>
    <n v="131"/>
  </r>
  <r>
    <x v="4"/>
    <s v="Athens Technical College"/>
    <n v="246813"/>
    <x v="8"/>
    <m/>
    <m/>
    <m/>
    <m/>
    <m/>
    <m/>
    <m/>
    <m/>
    <m/>
    <m/>
    <m/>
    <m/>
    <m/>
    <m/>
    <m/>
    <m/>
    <m/>
    <m/>
    <m/>
    <m/>
    <m/>
    <m/>
    <m/>
    <m/>
    <m/>
    <m/>
    <m/>
    <m/>
    <m/>
    <m/>
    <s v=" "/>
    <s v=" "/>
    <s v=" "/>
    <s v=" "/>
    <s v=" "/>
    <s v=" "/>
    <s v=" "/>
    <s v=" "/>
    <s v=" "/>
    <s v=" "/>
    <s v=" "/>
    <s v=" "/>
    <m/>
    <m/>
    <m/>
    <m/>
    <m/>
    <m/>
    <s v=" "/>
    <s v=" "/>
    <s v=" "/>
    <m/>
    <m/>
    <m/>
    <m/>
    <m/>
    <m/>
    <m/>
    <m/>
    <m/>
    <m/>
    <m/>
    <m/>
    <s v=""/>
    <s v=""/>
    <s v=""/>
    <n v="966"/>
    <n v="723"/>
    <n v="774"/>
    <n v="778"/>
    <n v="791"/>
    <n v="947"/>
    <n v="388"/>
    <n v="548"/>
    <n v="279"/>
    <n v="208"/>
    <n v="213"/>
    <n v="250"/>
    <n v="300"/>
    <n v="386"/>
    <m/>
    <m/>
    <m/>
    <m/>
    <m/>
    <m/>
    <m/>
    <m/>
    <n v="388"/>
    <n v="548"/>
    <n v="279"/>
    <n v="208"/>
    <n v="213"/>
    <n v="250"/>
    <n v="300"/>
    <n v="386"/>
    <n v="145"/>
    <n v="180"/>
    <n v="221"/>
    <n v="3"/>
    <n v="8"/>
    <n v="9"/>
    <n v="102"/>
    <n v="112"/>
    <n v="156"/>
    <n v="59"/>
    <n v="54"/>
    <n v="80"/>
    <n v="61"/>
    <n v="132"/>
    <n v="88"/>
    <n v="20"/>
    <n v="30"/>
    <n v="37"/>
    <n v="13"/>
    <n v="12"/>
    <n v="7"/>
    <n v="116"/>
    <n v="117"/>
    <n v="126"/>
  </r>
  <r>
    <x v="4"/>
    <s v="Atlanta Technical College"/>
    <n v="138840"/>
    <x v="8"/>
    <m/>
    <m/>
    <m/>
    <m/>
    <m/>
    <m/>
    <m/>
    <m/>
    <m/>
    <m/>
    <m/>
    <m/>
    <m/>
    <m/>
    <m/>
    <m/>
    <m/>
    <m/>
    <m/>
    <m/>
    <m/>
    <m/>
    <m/>
    <m/>
    <m/>
    <m/>
    <m/>
    <m/>
    <m/>
    <m/>
    <s v=" "/>
    <s v=" "/>
    <s v=" "/>
    <s v=" "/>
    <s v=" "/>
    <s v=" "/>
    <s v=" "/>
    <s v=" "/>
    <s v=" "/>
    <s v=" "/>
    <s v=" "/>
    <s v=" "/>
    <m/>
    <m/>
    <m/>
    <m/>
    <m/>
    <m/>
    <s v=" "/>
    <s v=" "/>
    <s v=" "/>
    <m/>
    <m/>
    <m/>
    <m/>
    <m/>
    <m/>
    <m/>
    <m/>
    <m/>
    <m/>
    <m/>
    <m/>
    <s v=""/>
    <s v=""/>
    <s v=""/>
    <n v="1241"/>
    <n v="1097"/>
    <n v="848"/>
    <n v="949"/>
    <n v="870"/>
    <n v="1021"/>
    <n v="451"/>
    <n v="695"/>
    <n v="429"/>
    <n v="437"/>
    <n v="327"/>
    <n v="291"/>
    <n v="329"/>
    <n v="404"/>
    <m/>
    <m/>
    <m/>
    <m/>
    <m/>
    <m/>
    <m/>
    <m/>
    <n v="451"/>
    <n v="695"/>
    <n v="429"/>
    <n v="437"/>
    <n v="327"/>
    <n v="291"/>
    <n v="329"/>
    <n v="404"/>
    <n v="141"/>
    <n v="139"/>
    <n v="190"/>
    <n v="1"/>
    <n v="4"/>
    <n v="2"/>
    <n v="149"/>
    <n v="186"/>
    <n v="212"/>
    <n v="123"/>
    <n v="105"/>
    <n v="95"/>
    <n v="165"/>
    <n v="261"/>
    <n v="165"/>
    <n v="27"/>
    <n v="12"/>
    <n v="22"/>
    <n v="9"/>
    <n v="4"/>
    <n v="9"/>
    <n v="278"/>
    <n v="206"/>
    <n v="165"/>
  </r>
  <r>
    <x v="4"/>
    <s v="Augusta Technical College"/>
    <n v="138956"/>
    <x v="8"/>
    <m/>
    <m/>
    <m/>
    <m/>
    <m/>
    <m/>
    <m/>
    <m/>
    <m/>
    <m/>
    <m/>
    <m/>
    <m/>
    <m/>
    <m/>
    <m/>
    <m/>
    <m/>
    <m/>
    <m/>
    <m/>
    <m/>
    <m/>
    <m/>
    <m/>
    <m/>
    <m/>
    <m/>
    <m/>
    <m/>
    <s v=" "/>
    <s v=" "/>
    <s v=" "/>
    <s v=" "/>
    <s v=" "/>
    <s v=" "/>
    <s v=" "/>
    <s v=" "/>
    <s v=" "/>
    <s v=" "/>
    <s v=" "/>
    <s v=" "/>
    <m/>
    <m/>
    <m/>
    <m/>
    <m/>
    <m/>
    <s v=" "/>
    <s v=" "/>
    <s v=" "/>
    <m/>
    <m/>
    <m/>
    <m/>
    <m/>
    <m/>
    <m/>
    <m/>
    <m/>
    <m/>
    <m/>
    <m/>
    <s v=""/>
    <s v=""/>
    <s v=""/>
    <n v="1378"/>
    <n v="1080"/>
    <n v="1094"/>
    <n v="1048"/>
    <n v="1059"/>
    <n v="1033"/>
    <n v="620"/>
    <n v="536"/>
    <n v="352"/>
    <n v="445"/>
    <n v="485"/>
    <n v="459"/>
    <n v="542"/>
    <n v="523"/>
    <m/>
    <m/>
    <m/>
    <m/>
    <m/>
    <m/>
    <m/>
    <m/>
    <n v="620"/>
    <n v="536"/>
    <n v="352"/>
    <n v="445"/>
    <n v="485"/>
    <n v="459"/>
    <n v="542"/>
    <n v="523"/>
    <n v="238"/>
    <n v="320"/>
    <n v="297"/>
    <n v="3"/>
    <n v="5"/>
    <n v="3"/>
    <n v="218"/>
    <n v="217"/>
    <n v="223"/>
    <n v="215"/>
    <n v="220"/>
    <n v="171"/>
    <n v="244"/>
    <n v="214"/>
    <n v="165"/>
    <n v="39"/>
    <n v="54"/>
    <n v="43"/>
    <n v="10"/>
    <n v="6"/>
    <n v="4"/>
    <n v="181"/>
    <n v="205"/>
    <n v="241"/>
  </r>
  <r>
    <x v="4"/>
    <s v="Central Georgia Technical College"/>
    <n v="140304"/>
    <x v="8"/>
    <m/>
    <m/>
    <m/>
    <m/>
    <m/>
    <m/>
    <m/>
    <m/>
    <m/>
    <m/>
    <m/>
    <m/>
    <m/>
    <m/>
    <m/>
    <m/>
    <m/>
    <m/>
    <m/>
    <m/>
    <m/>
    <m/>
    <m/>
    <m/>
    <m/>
    <m/>
    <m/>
    <m/>
    <m/>
    <m/>
    <s v=" "/>
    <s v=" "/>
    <s v=" "/>
    <s v=" "/>
    <s v=" "/>
    <s v=" "/>
    <s v=" "/>
    <s v=" "/>
    <s v=" "/>
    <s v=" "/>
    <s v=" "/>
    <s v=" "/>
    <m/>
    <m/>
    <m/>
    <m/>
    <m/>
    <m/>
    <s v=" "/>
    <s v=" "/>
    <s v=" "/>
    <m/>
    <m/>
    <m/>
    <m/>
    <m/>
    <m/>
    <m/>
    <m/>
    <m/>
    <m/>
    <m/>
    <m/>
    <s v=""/>
    <s v=""/>
    <s v=""/>
    <n v="1893"/>
    <n v="1598"/>
    <n v="1347"/>
    <n v="1142"/>
    <n v="854"/>
    <n v="936"/>
    <n v="634"/>
    <n v="670"/>
    <n v="576"/>
    <n v="597"/>
    <n v="546"/>
    <n v="626"/>
    <n v="432"/>
    <n v="436"/>
    <m/>
    <m/>
    <m/>
    <m/>
    <m/>
    <m/>
    <m/>
    <m/>
    <n v="634"/>
    <n v="670"/>
    <n v="576"/>
    <n v="597"/>
    <n v="546"/>
    <n v="626"/>
    <n v="432"/>
    <n v="436"/>
    <n v="242"/>
    <n v="236"/>
    <n v="213"/>
    <n v="2"/>
    <n v="5"/>
    <n v="6"/>
    <n v="382"/>
    <n v="191"/>
    <n v="217"/>
    <n v="91"/>
    <n v="99"/>
    <n v="86"/>
    <n v="156"/>
    <n v="163"/>
    <n v="159"/>
    <n v="52"/>
    <n v="60"/>
    <n v="72"/>
    <n v="23"/>
    <n v="24"/>
    <n v="15"/>
    <n v="431"/>
    <n v="363"/>
    <n v="453"/>
  </r>
  <r>
    <x v="4"/>
    <s v="Chattahoochee Technical College"/>
    <n v="140331"/>
    <x v="8"/>
    <m/>
    <m/>
    <m/>
    <m/>
    <m/>
    <m/>
    <m/>
    <m/>
    <m/>
    <m/>
    <m/>
    <m/>
    <m/>
    <m/>
    <m/>
    <m/>
    <m/>
    <m/>
    <m/>
    <m/>
    <m/>
    <m/>
    <m/>
    <m/>
    <m/>
    <m/>
    <m/>
    <m/>
    <m/>
    <m/>
    <s v=" "/>
    <s v=" "/>
    <s v=" "/>
    <s v=" "/>
    <s v=" "/>
    <s v=" "/>
    <s v=" "/>
    <s v=" "/>
    <s v=" "/>
    <s v=" "/>
    <s v=" "/>
    <s v=" "/>
    <m/>
    <m/>
    <m/>
    <m/>
    <m/>
    <m/>
    <s v=" "/>
    <s v=" "/>
    <s v=" "/>
    <m/>
    <m/>
    <m/>
    <m/>
    <m/>
    <m/>
    <m/>
    <m/>
    <m/>
    <m/>
    <m/>
    <m/>
    <s v=""/>
    <s v=""/>
    <s v=""/>
    <n v="2189"/>
    <n v="1125"/>
    <n v="1680"/>
    <n v="3021"/>
    <n v="2739"/>
    <n v="2897"/>
    <n v="549"/>
    <n v="604"/>
    <n v="439"/>
    <n v="530"/>
    <n v="526"/>
    <n v="587"/>
    <n v="564"/>
    <n v="598"/>
    <m/>
    <m/>
    <m/>
    <m/>
    <m/>
    <m/>
    <m/>
    <m/>
    <n v="549"/>
    <n v="604"/>
    <n v="439"/>
    <n v="530"/>
    <n v="526"/>
    <n v="587"/>
    <n v="564"/>
    <n v="598"/>
    <n v="272"/>
    <n v="294"/>
    <n v="291"/>
    <n v="14"/>
    <n v="11"/>
    <n v="10"/>
    <n v="301"/>
    <n v="259"/>
    <n v="297"/>
    <n v="118"/>
    <n v="96"/>
    <n v="95"/>
    <n v="106"/>
    <n v="98"/>
    <n v="87"/>
    <n v="68"/>
    <n v="59"/>
    <n v="88"/>
    <n v="33"/>
    <n v="15"/>
    <n v="34"/>
    <n v="311"/>
    <n v="356"/>
    <n v="370"/>
  </r>
  <r>
    <x v="4"/>
    <s v="Columbus Technical College"/>
    <n v="139357"/>
    <x v="8"/>
    <m/>
    <m/>
    <m/>
    <m/>
    <m/>
    <m/>
    <m/>
    <m/>
    <m/>
    <m/>
    <m/>
    <m/>
    <m/>
    <m/>
    <m/>
    <m/>
    <m/>
    <m/>
    <m/>
    <m/>
    <m/>
    <m/>
    <m/>
    <m/>
    <m/>
    <m/>
    <m/>
    <m/>
    <m/>
    <m/>
    <s v=" "/>
    <s v=" "/>
    <s v=" "/>
    <s v=" "/>
    <s v=" "/>
    <s v=" "/>
    <s v=" "/>
    <s v=" "/>
    <s v=" "/>
    <s v=" "/>
    <s v=" "/>
    <s v=" "/>
    <m/>
    <m/>
    <m/>
    <m/>
    <m/>
    <m/>
    <s v=" "/>
    <s v=" "/>
    <s v=" "/>
    <m/>
    <m/>
    <m/>
    <m/>
    <m/>
    <m/>
    <m/>
    <m/>
    <m/>
    <m/>
    <m/>
    <m/>
    <s v=""/>
    <s v=""/>
    <s v=""/>
    <n v="1014"/>
    <n v="957"/>
    <n v="1238"/>
    <n v="926"/>
    <n v="798"/>
    <n v="818"/>
    <n v="305"/>
    <n v="426"/>
    <n v="426"/>
    <n v="431"/>
    <n v="511"/>
    <n v="426"/>
    <n v="293"/>
    <n v="355"/>
    <m/>
    <m/>
    <m/>
    <m/>
    <m/>
    <m/>
    <m/>
    <m/>
    <n v="305"/>
    <n v="426"/>
    <n v="426"/>
    <n v="431"/>
    <n v="511"/>
    <n v="426"/>
    <n v="293"/>
    <n v="355"/>
    <n v="199"/>
    <n v="138"/>
    <n v="170"/>
    <n v="5"/>
    <n v="8"/>
    <n v="2"/>
    <n v="222"/>
    <n v="147"/>
    <n v="183"/>
    <n v="159"/>
    <n v="114"/>
    <n v="104"/>
    <n v="115"/>
    <n v="160"/>
    <n v="163"/>
    <n v="39"/>
    <n v="71"/>
    <n v="62"/>
    <n v="9"/>
    <n v="10"/>
    <n v="9"/>
    <n v="224"/>
    <n v="316"/>
    <n v="251"/>
  </r>
  <r>
    <x v="4"/>
    <s v="Coosa Valley Technical College"/>
    <n v="139384"/>
    <x v="8"/>
    <m/>
    <m/>
    <m/>
    <m/>
    <m/>
    <m/>
    <m/>
    <m/>
    <m/>
    <m/>
    <m/>
    <m/>
    <m/>
    <m/>
    <m/>
    <m/>
    <m/>
    <m/>
    <m/>
    <m/>
    <m/>
    <m/>
    <m/>
    <m/>
    <m/>
    <m/>
    <m/>
    <m/>
    <m/>
    <m/>
    <s v=" "/>
    <s v=" "/>
    <s v=" "/>
    <s v=" "/>
    <s v=" "/>
    <s v=" "/>
    <s v=" "/>
    <s v=" "/>
    <s v=" "/>
    <s v=" "/>
    <s v=" "/>
    <s v=" "/>
    <m/>
    <m/>
    <m/>
    <m/>
    <m/>
    <m/>
    <s v=" "/>
    <s v=" "/>
    <s v=" "/>
    <m/>
    <m/>
    <m/>
    <m/>
    <m/>
    <m/>
    <m/>
    <m/>
    <m/>
    <m/>
    <m/>
    <m/>
    <s v=""/>
    <s v=""/>
    <s v=""/>
    <n v="843"/>
    <n v="758"/>
    <n v="841"/>
    <n v="830"/>
    <n v="737"/>
    <n v="720"/>
    <n v="292"/>
    <n v="442"/>
    <n v="264"/>
    <n v="249"/>
    <n v="332"/>
    <n v="357"/>
    <n v="335"/>
    <n v="354"/>
    <m/>
    <m/>
    <m/>
    <m/>
    <m/>
    <m/>
    <m/>
    <m/>
    <n v="292"/>
    <n v="442"/>
    <n v="264"/>
    <n v="249"/>
    <n v="332"/>
    <n v="357"/>
    <n v="335"/>
    <n v="354"/>
    <n v="151"/>
    <n v="161"/>
    <n v="155"/>
    <n v="2"/>
    <n v="1"/>
    <n v="5"/>
    <n v="204"/>
    <n v="173"/>
    <n v="194"/>
    <n v="79"/>
    <n v="104"/>
    <n v="90"/>
    <n v="75"/>
    <n v="130"/>
    <n v="113"/>
    <n v="20"/>
    <n v="49"/>
    <n v="42"/>
    <n v="4"/>
    <n v="10"/>
    <n v="6"/>
    <n v="146"/>
    <n v="169"/>
    <n v="219"/>
  </r>
  <r>
    <x v="4"/>
    <s v="DeKalb Technical College"/>
    <n v="244446"/>
    <x v="8"/>
    <m/>
    <m/>
    <m/>
    <m/>
    <m/>
    <m/>
    <m/>
    <m/>
    <m/>
    <m/>
    <m/>
    <m/>
    <m/>
    <m/>
    <m/>
    <m/>
    <m/>
    <m/>
    <m/>
    <m/>
    <m/>
    <m/>
    <m/>
    <m/>
    <m/>
    <m/>
    <m/>
    <m/>
    <m/>
    <m/>
    <s v=" "/>
    <s v=" "/>
    <s v=" "/>
    <s v=" "/>
    <s v=" "/>
    <s v=" "/>
    <s v=" "/>
    <s v=" "/>
    <s v=" "/>
    <s v=" "/>
    <s v=" "/>
    <s v=" "/>
    <m/>
    <m/>
    <m/>
    <m/>
    <m/>
    <m/>
    <s v=" "/>
    <s v=" "/>
    <s v=" "/>
    <m/>
    <m/>
    <m/>
    <m/>
    <m/>
    <m/>
    <m/>
    <m/>
    <m/>
    <m/>
    <m/>
    <m/>
    <s v=""/>
    <s v=""/>
    <s v=""/>
    <n v="1514"/>
    <n v="1686"/>
    <n v="1347"/>
    <n v="689"/>
    <n v="739"/>
    <n v="749"/>
    <n v="393"/>
    <n v="499"/>
    <n v="356"/>
    <n v="368"/>
    <n v="434"/>
    <n v="321"/>
    <n v="341"/>
    <n v="327"/>
    <m/>
    <m/>
    <m/>
    <m/>
    <m/>
    <m/>
    <m/>
    <m/>
    <n v="393"/>
    <n v="499"/>
    <n v="356"/>
    <n v="368"/>
    <n v="434"/>
    <n v="321"/>
    <n v="341"/>
    <n v="327"/>
    <n v="138"/>
    <n v="170"/>
    <n v="161"/>
    <n v="1"/>
    <n v="7"/>
    <n v="2"/>
    <n v="182"/>
    <n v="164"/>
    <n v="164"/>
    <n v="83"/>
    <n v="87"/>
    <n v="74"/>
    <n v="98"/>
    <n v="95"/>
    <n v="82"/>
    <n v="21"/>
    <n v="45"/>
    <n v="31"/>
    <n v="21"/>
    <n v="21"/>
    <n v="15"/>
    <n v="243"/>
    <n v="281"/>
    <n v="201"/>
  </r>
  <r>
    <x v="4"/>
    <s v="East Central Technical College"/>
    <n v="139126"/>
    <x v="8"/>
    <m/>
    <m/>
    <m/>
    <m/>
    <m/>
    <m/>
    <m/>
    <m/>
    <m/>
    <m/>
    <m/>
    <m/>
    <m/>
    <m/>
    <m/>
    <m/>
    <m/>
    <m/>
    <m/>
    <m/>
    <m/>
    <m/>
    <m/>
    <m/>
    <m/>
    <m/>
    <m/>
    <m/>
    <m/>
    <m/>
    <s v=" "/>
    <s v=" "/>
    <s v=" "/>
    <s v=" "/>
    <s v=" "/>
    <s v=" "/>
    <s v=" "/>
    <s v=" "/>
    <s v=" "/>
    <s v=" "/>
    <s v=" "/>
    <s v=" "/>
    <m/>
    <m/>
    <m/>
    <m/>
    <m/>
    <m/>
    <s v=" "/>
    <s v=" "/>
    <s v=" "/>
    <m/>
    <m/>
    <m/>
    <m/>
    <m/>
    <m/>
    <m/>
    <m/>
    <m/>
    <m/>
    <m/>
    <m/>
    <s v=""/>
    <s v=""/>
    <s v=""/>
    <n v="599"/>
    <n v="491"/>
    <n v="379"/>
    <n v="448"/>
    <n v="454"/>
    <n v="603"/>
    <n v="348"/>
    <n v="253"/>
    <n v="187"/>
    <n v="224"/>
    <n v="167"/>
    <n v="149"/>
    <n v="168"/>
    <n v="206"/>
    <m/>
    <m/>
    <m/>
    <m/>
    <m/>
    <m/>
    <m/>
    <m/>
    <n v="348"/>
    <n v="253"/>
    <n v="187"/>
    <n v="224"/>
    <n v="167"/>
    <n v="149"/>
    <n v="168"/>
    <n v="206"/>
    <n v="73"/>
    <n v="83"/>
    <n v="102"/>
    <n v="3"/>
    <n v="2"/>
    <n v="1"/>
    <n v="73"/>
    <n v="83"/>
    <n v="103"/>
    <n v="125"/>
    <n v="79"/>
    <n v="67"/>
    <n v="164"/>
    <n v="111"/>
    <n v="105"/>
    <n v="7"/>
    <n v="5"/>
    <n v="9"/>
    <n v="9"/>
    <n v="7"/>
    <n v="10"/>
    <n v="83"/>
    <n v="76"/>
    <n v="63"/>
  </r>
  <r>
    <x v="4"/>
    <s v="Griffin Technical College"/>
    <n v="139986"/>
    <x v="8"/>
    <m/>
    <m/>
    <m/>
    <m/>
    <m/>
    <m/>
    <m/>
    <m/>
    <m/>
    <m/>
    <m/>
    <m/>
    <m/>
    <m/>
    <m/>
    <m/>
    <m/>
    <m/>
    <m/>
    <m/>
    <m/>
    <m/>
    <m/>
    <m/>
    <m/>
    <m/>
    <m/>
    <m/>
    <m/>
    <m/>
    <s v=" "/>
    <s v=" "/>
    <s v=" "/>
    <s v=" "/>
    <s v=" "/>
    <s v=" "/>
    <s v=" "/>
    <s v=" "/>
    <s v=" "/>
    <s v=" "/>
    <s v=" "/>
    <s v=" "/>
    <m/>
    <m/>
    <m/>
    <m/>
    <m/>
    <m/>
    <s v=" "/>
    <s v=" "/>
    <s v=" "/>
    <m/>
    <m/>
    <m/>
    <m/>
    <m/>
    <m/>
    <m/>
    <m/>
    <m/>
    <m/>
    <m/>
    <m/>
    <s v=""/>
    <s v=""/>
    <s v=""/>
    <n v="1784"/>
    <n v="1048"/>
    <n v="1027"/>
    <n v="892"/>
    <n v="928"/>
    <n v="1140"/>
    <n v="420"/>
    <n v="498"/>
    <n v="344"/>
    <n v="439"/>
    <n v="412"/>
    <n v="403"/>
    <n v="331"/>
    <n v="478"/>
    <m/>
    <m/>
    <m/>
    <m/>
    <m/>
    <m/>
    <m/>
    <m/>
    <n v="420"/>
    <n v="498"/>
    <n v="344"/>
    <n v="439"/>
    <n v="412"/>
    <n v="403"/>
    <n v="331"/>
    <n v="478"/>
    <n v="209"/>
    <n v="219"/>
    <n v="257"/>
    <n v="3"/>
    <n v="5"/>
    <n v="5"/>
    <n v="191"/>
    <n v="107"/>
    <n v="216"/>
    <n v="145"/>
    <n v="112"/>
    <n v="144"/>
    <n v="85"/>
    <n v="151"/>
    <n v="135"/>
    <n v="43"/>
    <n v="51"/>
    <n v="32"/>
    <n v="17"/>
    <n v="11"/>
    <n v="13"/>
    <n v="234"/>
    <n v="238"/>
    <n v="214"/>
  </r>
  <r>
    <x v="4"/>
    <s v="Gwinnett Technical College"/>
    <n v="140012"/>
    <x v="8"/>
    <m/>
    <m/>
    <m/>
    <m/>
    <m/>
    <m/>
    <m/>
    <m/>
    <m/>
    <m/>
    <m/>
    <m/>
    <m/>
    <m/>
    <m/>
    <m/>
    <m/>
    <m/>
    <m/>
    <m/>
    <m/>
    <m/>
    <m/>
    <m/>
    <m/>
    <m/>
    <m/>
    <m/>
    <m/>
    <m/>
    <s v=" "/>
    <s v=" "/>
    <s v=" "/>
    <s v=" "/>
    <s v=" "/>
    <s v=" "/>
    <s v=" "/>
    <s v=" "/>
    <s v=" "/>
    <s v=" "/>
    <s v=" "/>
    <s v=" "/>
    <m/>
    <m/>
    <m/>
    <m/>
    <m/>
    <m/>
    <s v=" "/>
    <s v=" "/>
    <s v=" "/>
    <m/>
    <m/>
    <m/>
    <m/>
    <m/>
    <m/>
    <m/>
    <m/>
    <m/>
    <m/>
    <m/>
    <m/>
    <s v=""/>
    <s v=""/>
    <s v=""/>
    <n v="1743"/>
    <n v="1517"/>
    <n v="1348"/>
    <n v="632"/>
    <n v="729"/>
    <n v="898"/>
    <n v="478"/>
    <n v="621"/>
    <n v="338"/>
    <n v="288"/>
    <n v="317"/>
    <n v="266"/>
    <n v="365"/>
    <n v="514"/>
    <m/>
    <m/>
    <m/>
    <m/>
    <m/>
    <m/>
    <m/>
    <m/>
    <n v="478"/>
    <n v="621"/>
    <n v="338"/>
    <n v="288"/>
    <n v="317"/>
    <n v="266"/>
    <n v="365"/>
    <n v="514"/>
    <n v="122"/>
    <n v="185"/>
    <n v="280"/>
    <n v="6"/>
    <n v="6"/>
    <n v="5"/>
    <n v="138"/>
    <n v="174"/>
    <n v="229"/>
    <n v="50"/>
    <n v="84"/>
    <n v="77"/>
    <n v="65"/>
    <n v="110"/>
    <n v="112"/>
    <n v="33"/>
    <n v="40"/>
    <n v="30"/>
    <n v="14"/>
    <n v="8"/>
    <n v="14"/>
    <n v="191"/>
    <n v="185"/>
    <n v="145"/>
  </r>
  <r>
    <x v="4"/>
    <s v="Heart of Georgia Technical College"/>
    <n v="140076"/>
    <x v="8"/>
    <m/>
    <m/>
    <m/>
    <m/>
    <m/>
    <m/>
    <m/>
    <m/>
    <m/>
    <m/>
    <m/>
    <m/>
    <m/>
    <m/>
    <m/>
    <m/>
    <m/>
    <m/>
    <m/>
    <m/>
    <m/>
    <m/>
    <m/>
    <m/>
    <m/>
    <m/>
    <m/>
    <m/>
    <m/>
    <m/>
    <s v=" "/>
    <s v=" "/>
    <s v=" "/>
    <s v=" "/>
    <s v=" "/>
    <s v=" "/>
    <s v=" "/>
    <s v=" "/>
    <s v=" "/>
    <s v=" "/>
    <s v=" "/>
    <s v=" "/>
    <m/>
    <m/>
    <m/>
    <m/>
    <m/>
    <m/>
    <s v=" "/>
    <s v=" "/>
    <s v=" "/>
    <m/>
    <m/>
    <m/>
    <m/>
    <m/>
    <m/>
    <m/>
    <m/>
    <m/>
    <m/>
    <m/>
    <m/>
    <s v=""/>
    <s v=""/>
    <s v=""/>
    <n v="633"/>
    <n v="322"/>
    <n v="432"/>
    <n v="801"/>
    <n v="667"/>
    <n v="666"/>
    <n v="177"/>
    <n v="137"/>
    <n v="149"/>
    <n v="147"/>
    <n v="177"/>
    <n v="180"/>
    <n v="165"/>
    <n v="149"/>
    <m/>
    <m/>
    <m/>
    <m/>
    <m/>
    <m/>
    <m/>
    <m/>
    <n v="177"/>
    <n v="137"/>
    <n v="149"/>
    <n v="147"/>
    <n v="177"/>
    <n v="180"/>
    <n v="165"/>
    <n v="149"/>
    <n v="94"/>
    <n v="87"/>
    <n v="85"/>
    <n v="2"/>
    <n v="1"/>
    <n v="1"/>
    <n v="84"/>
    <n v="77"/>
    <n v="63"/>
    <n v="63"/>
    <n v="60"/>
    <n v="81"/>
    <n v="120"/>
    <n v="53"/>
    <n v="83"/>
    <n v="9"/>
    <n v="14"/>
    <n v="16"/>
    <n v="5"/>
    <n v="7"/>
    <n v="6"/>
    <n v="70"/>
    <n v="96"/>
    <n v="77"/>
  </r>
  <r>
    <x v="4"/>
    <s v="Lanier Technical College"/>
    <n v="140243"/>
    <x v="8"/>
    <m/>
    <m/>
    <m/>
    <m/>
    <m/>
    <m/>
    <m/>
    <m/>
    <m/>
    <m/>
    <m/>
    <m/>
    <m/>
    <m/>
    <m/>
    <m/>
    <m/>
    <m/>
    <m/>
    <m/>
    <m/>
    <m/>
    <m/>
    <m/>
    <m/>
    <m/>
    <m/>
    <m/>
    <m/>
    <m/>
    <s v=" "/>
    <s v=" "/>
    <s v=" "/>
    <s v=" "/>
    <s v=" "/>
    <s v=" "/>
    <s v=" "/>
    <s v=" "/>
    <s v=" "/>
    <s v=" "/>
    <s v=" "/>
    <s v=" "/>
    <m/>
    <m/>
    <m/>
    <m/>
    <m/>
    <m/>
    <s v=" "/>
    <s v=" "/>
    <s v=" "/>
    <m/>
    <m/>
    <m/>
    <m/>
    <m/>
    <m/>
    <m/>
    <m/>
    <m/>
    <m/>
    <m/>
    <m/>
    <s v=""/>
    <s v=""/>
    <s v=""/>
    <n v="1181"/>
    <n v="1187"/>
    <n v="1083"/>
    <n v="1285"/>
    <n v="1190"/>
    <n v="1292"/>
    <n v="285"/>
    <n v="317"/>
    <n v="336"/>
    <n v="349"/>
    <n v="364"/>
    <n v="384"/>
    <n v="321"/>
    <n v="385"/>
    <m/>
    <m/>
    <m/>
    <m/>
    <m/>
    <m/>
    <m/>
    <m/>
    <n v="285"/>
    <n v="317"/>
    <n v="336"/>
    <n v="349"/>
    <n v="364"/>
    <n v="384"/>
    <n v="321"/>
    <n v="385"/>
    <n v="224"/>
    <n v="175"/>
    <n v="196"/>
    <n v="3"/>
    <n v="5"/>
    <n v="7"/>
    <n v="157"/>
    <n v="141"/>
    <n v="182"/>
    <n v="133"/>
    <n v="120"/>
    <n v="144"/>
    <n v="252"/>
    <n v="117"/>
    <n v="149"/>
    <n v="33"/>
    <n v="40"/>
    <n v="36"/>
    <n v="15"/>
    <n v="20"/>
    <n v="13"/>
    <n v="168"/>
    <n v="184"/>
    <n v="191"/>
  </r>
  <r>
    <x v="4"/>
    <s v="Middle Georgia Technical College"/>
    <n v="140085"/>
    <x v="8"/>
    <m/>
    <m/>
    <m/>
    <m/>
    <m/>
    <m/>
    <m/>
    <m/>
    <m/>
    <m/>
    <m/>
    <m/>
    <m/>
    <m/>
    <m/>
    <m/>
    <m/>
    <m/>
    <m/>
    <m/>
    <m/>
    <m/>
    <m/>
    <m/>
    <m/>
    <m/>
    <m/>
    <m/>
    <m/>
    <m/>
    <s v=" "/>
    <s v=" "/>
    <s v=" "/>
    <s v=" "/>
    <s v=" "/>
    <s v=" "/>
    <s v=" "/>
    <s v=" "/>
    <s v=" "/>
    <s v=" "/>
    <s v=" "/>
    <s v=" "/>
    <m/>
    <m/>
    <m/>
    <m/>
    <m/>
    <m/>
    <s v=" "/>
    <s v=" "/>
    <s v=" "/>
    <m/>
    <m/>
    <m/>
    <m/>
    <m/>
    <m/>
    <m/>
    <m/>
    <m/>
    <m/>
    <m/>
    <m/>
    <s v=""/>
    <s v=""/>
    <s v=""/>
    <n v="1114"/>
    <n v="1040"/>
    <n v="957"/>
    <n v="960"/>
    <n v="1047"/>
    <n v="1126"/>
    <n v="489"/>
    <n v="517"/>
    <n v="460"/>
    <n v="496"/>
    <n v="447"/>
    <n v="360"/>
    <n v="505"/>
    <n v="616"/>
    <m/>
    <m/>
    <m/>
    <m/>
    <m/>
    <m/>
    <m/>
    <m/>
    <n v="489"/>
    <n v="517"/>
    <n v="460"/>
    <n v="496"/>
    <n v="447"/>
    <n v="360"/>
    <n v="505"/>
    <n v="616"/>
    <n v="177"/>
    <n v="289"/>
    <n v="385"/>
    <n v="5"/>
    <n v="6"/>
    <n v="10"/>
    <n v="178"/>
    <n v="210"/>
    <n v="221"/>
    <n v="212"/>
    <n v="214"/>
    <n v="132"/>
    <n v="72"/>
    <n v="210"/>
    <n v="215"/>
    <n v="23"/>
    <n v="23"/>
    <n v="29"/>
    <n v="25"/>
    <n v="27"/>
    <n v="17"/>
    <n v="236"/>
    <n v="183"/>
    <n v="182"/>
  </r>
  <r>
    <x v="4"/>
    <s v="Moultrie Technical College"/>
    <n v="140599"/>
    <x v="8"/>
    <m/>
    <m/>
    <m/>
    <m/>
    <m/>
    <m/>
    <m/>
    <m/>
    <m/>
    <m/>
    <m/>
    <m/>
    <m/>
    <m/>
    <m/>
    <m/>
    <m/>
    <m/>
    <m/>
    <m/>
    <m/>
    <m/>
    <m/>
    <m/>
    <m/>
    <m/>
    <m/>
    <m/>
    <m/>
    <m/>
    <s v=" "/>
    <s v=" "/>
    <s v=" "/>
    <s v=" "/>
    <s v=" "/>
    <s v=" "/>
    <s v=" "/>
    <s v=" "/>
    <s v=" "/>
    <s v=" "/>
    <s v=" "/>
    <s v=" "/>
    <m/>
    <m/>
    <m/>
    <m/>
    <m/>
    <m/>
    <s v=" "/>
    <s v=" "/>
    <s v=" "/>
    <m/>
    <m/>
    <m/>
    <m/>
    <m/>
    <m/>
    <m/>
    <m/>
    <m/>
    <m/>
    <m/>
    <m/>
    <s v=""/>
    <s v=""/>
    <s v=""/>
    <n v="588"/>
    <n v="631"/>
    <n v="598"/>
    <n v="775"/>
    <n v="834"/>
    <n v="921"/>
    <n v="189"/>
    <n v="237"/>
    <n v="225"/>
    <n v="266"/>
    <n v="277"/>
    <n v="238"/>
    <n v="254"/>
    <n v="272"/>
    <m/>
    <m/>
    <m/>
    <m/>
    <m/>
    <m/>
    <m/>
    <m/>
    <n v="189"/>
    <n v="237"/>
    <n v="225"/>
    <n v="266"/>
    <n v="277"/>
    <n v="238"/>
    <n v="254"/>
    <n v="272"/>
    <n v="120"/>
    <n v="132"/>
    <n v="144"/>
    <n v="3"/>
    <n v="5"/>
    <n v="2"/>
    <n v="115"/>
    <n v="117"/>
    <n v="126"/>
    <n v="112"/>
    <n v="110"/>
    <n v="107"/>
    <n v="134"/>
    <n v="107"/>
    <n v="110"/>
    <n v="14"/>
    <n v="17"/>
    <n v="18"/>
    <n v="13"/>
    <n v="12"/>
    <n v="7"/>
    <n v="127"/>
    <n v="138"/>
    <n v="106"/>
  </r>
  <r>
    <x v="4"/>
    <s v="North Georgia Technical College"/>
    <n v="140678"/>
    <x v="8"/>
    <m/>
    <m/>
    <m/>
    <m/>
    <m/>
    <m/>
    <m/>
    <m/>
    <m/>
    <m/>
    <m/>
    <m/>
    <m/>
    <m/>
    <m/>
    <m/>
    <m/>
    <m/>
    <m/>
    <m/>
    <m/>
    <m/>
    <m/>
    <m/>
    <m/>
    <m/>
    <m/>
    <m/>
    <m/>
    <m/>
    <s v=" "/>
    <s v=" "/>
    <s v=" "/>
    <s v=" "/>
    <s v=" "/>
    <s v=" "/>
    <s v=" "/>
    <s v=" "/>
    <s v=" "/>
    <s v=" "/>
    <s v=" "/>
    <s v=" "/>
    <m/>
    <m/>
    <m/>
    <m/>
    <m/>
    <m/>
    <s v=" "/>
    <s v=" "/>
    <s v=" "/>
    <m/>
    <m/>
    <m/>
    <m/>
    <m/>
    <m/>
    <m/>
    <m/>
    <m/>
    <m/>
    <m/>
    <m/>
    <s v=""/>
    <s v=""/>
    <s v=""/>
    <n v="781"/>
    <n v="771"/>
    <n v="765"/>
    <n v="569"/>
    <n v="578"/>
    <n v="606"/>
    <n v="340"/>
    <n v="419"/>
    <n v="395"/>
    <n v="388"/>
    <n v="337"/>
    <n v="349"/>
    <n v="386"/>
    <n v="389"/>
    <m/>
    <m/>
    <m/>
    <m/>
    <m/>
    <m/>
    <m/>
    <m/>
    <n v="340"/>
    <n v="419"/>
    <n v="395"/>
    <n v="388"/>
    <n v="337"/>
    <n v="349"/>
    <n v="386"/>
    <n v="389"/>
    <n v="209"/>
    <n v="256"/>
    <n v="227"/>
    <n v="3"/>
    <n v="9"/>
    <n v="5"/>
    <n v="137"/>
    <n v="121"/>
    <n v="157"/>
    <n v="183"/>
    <n v="160"/>
    <n v="146"/>
    <n v="40"/>
    <n v="161"/>
    <n v="219"/>
    <n v="26"/>
    <n v="23"/>
    <n v="29"/>
    <n v="13"/>
    <n v="14"/>
    <n v="15"/>
    <n v="166"/>
    <n v="140"/>
    <n v="159"/>
  </r>
  <r>
    <x v="4"/>
    <s v="North Metro Technical College"/>
    <n v="366456"/>
    <x v="8"/>
    <m/>
    <m/>
    <m/>
    <m/>
    <m/>
    <m/>
    <m/>
    <m/>
    <m/>
    <m/>
    <m/>
    <m/>
    <m/>
    <m/>
    <m/>
    <m/>
    <m/>
    <m/>
    <m/>
    <m/>
    <m/>
    <m/>
    <m/>
    <m/>
    <m/>
    <m/>
    <m/>
    <m/>
    <m/>
    <m/>
    <s v=" "/>
    <s v=" "/>
    <s v=" "/>
    <s v=" "/>
    <s v=" "/>
    <s v=" "/>
    <s v=" "/>
    <s v=" "/>
    <s v=" "/>
    <s v=" "/>
    <s v=" "/>
    <s v=" "/>
    <m/>
    <m/>
    <m/>
    <m/>
    <m/>
    <m/>
    <s v=" "/>
    <s v=" "/>
    <s v=" "/>
    <m/>
    <m/>
    <m/>
    <m/>
    <m/>
    <m/>
    <m/>
    <m/>
    <m/>
    <m/>
    <m/>
    <m/>
    <s v=""/>
    <s v=""/>
    <s v=""/>
    <n v="689"/>
    <n v="705"/>
    <n v="655"/>
    <n v="526"/>
    <n v="475"/>
    <n v="661"/>
    <n v="225"/>
    <n v="271"/>
    <n v="217"/>
    <n v="244"/>
    <n v="210"/>
    <n v="229"/>
    <n v="210"/>
    <n v="321"/>
    <m/>
    <m/>
    <m/>
    <m/>
    <m/>
    <m/>
    <m/>
    <m/>
    <n v="225"/>
    <n v="271"/>
    <n v="217"/>
    <n v="244"/>
    <n v="210"/>
    <n v="229"/>
    <n v="210"/>
    <n v="321"/>
    <n v="114"/>
    <n v="106"/>
    <n v="158"/>
    <n v="2"/>
    <n v="2"/>
    <n v="7"/>
    <n v="113"/>
    <n v="102"/>
    <n v="156"/>
    <n v="52"/>
    <n v="64"/>
    <n v="77"/>
    <n v="102"/>
    <n v="63"/>
    <n v="58"/>
    <n v="19"/>
    <n v="20"/>
    <n v="39"/>
    <n v="13"/>
    <n v="11"/>
    <n v="7"/>
    <n v="160"/>
    <n v="115"/>
    <n v="106"/>
  </r>
  <r>
    <x v="4"/>
    <s v="Northwestern Technical College"/>
    <n v="141273"/>
    <x v="8"/>
    <m/>
    <m/>
    <m/>
    <m/>
    <m/>
    <m/>
    <m/>
    <m/>
    <m/>
    <m/>
    <m/>
    <m/>
    <m/>
    <m/>
    <m/>
    <m/>
    <m/>
    <m/>
    <m/>
    <m/>
    <m/>
    <m/>
    <m/>
    <m/>
    <m/>
    <m/>
    <m/>
    <m/>
    <m/>
    <m/>
    <s v=" "/>
    <s v=" "/>
    <s v=" "/>
    <s v=" "/>
    <s v=" "/>
    <s v=" "/>
    <s v=" "/>
    <s v=" "/>
    <s v=" "/>
    <s v=" "/>
    <s v=" "/>
    <s v=" "/>
    <m/>
    <m/>
    <m/>
    <m/>
    <m/>
    <m/>
    <s v=" "/>
    <s v=" "/>
    <s v=" "/>
    <m/>
    <m/>
    <m/>
    <m/>
    <m/>
    <m/>
    <m/>
    <m/>
    <m/>
    <m/>
    <m/>
    <m/>
    <s v=""/>
    <s v=""/>
    <s v=""/>
    <n v="688"/>
    <n v="488"/>
    <n v="424"/>
    <n v="572"/>
    <n v="598"/>
    <n v="640"/>
    <n v="259"/>
    <n v="265"/>
    <n v="167"/>
    <n v="188"/>
    <n v="169"/>
    <n v="173"/>
    <n v="192"/>
    <n v="235"/>
    <m/>
    <m/>
    <m/>
    <m/>
    <m/>
    <m/>
    <m/>
    <m/>
    <n v="259"/>
    <n v="265"/>
    <n v="167"/>
    <n v="188"/>
    <n v="169"/>
    <n v="173"/>
    <n v="192"/>
    <n v="235"/>
    <n v="101"/>
    <n v="122"/>
    <n v="122"/>
    <n v="2"/>
    <n v="2"/>
    <n v="0"/>
    <n v="70"/>
    <n v="68"/>
    <n v="113"/>
    <n v="76"/>
    <n v="80"/>
    <n v="65"/>
    <n v="62"/>
    <n v="106"/>
    <n v="74"/>
    <n v="17"/>
    <n v="13"/>
    <n v="15"/>
    <n v="5"/>
    <n v="4"/>
    <n v="5"/>
    <n v="90"/>
    <n v="72"/>
    <n v="88"/>
  </r>
  <r>
    <x v="4"/>
    <s v="Ogeechee Technical College"/>
    <n v="366465"/>
    <x v="8"/>
    <m/>
    <m/>
    <m/>
    <m/>
    <m/>
    <m/>
    <m/>
    <m/>
    <m/>
    <m/>
    <m/>
    <m/>
    <m/>
    <m/>
    <m/>
    <m/>
    <m/>
    <m/>
    <m/>
    <m/>
    <m/>
    <m/>
    <m/>
    <m/>
    <m/>
    <m/>
    <m/>
    <m/>
    <m/>
    <m/>
    <s v=" "/>
    <s v=" "/>
    <s v=" "/>
    <s v=" "/>
    <s v=" "/>
    <s v=" "/>
    <s v=" "/>
    <s v=" "/>
    <s v=" "/>
    <s v=" "/>
    <s v=" "/>
    <s v=" "/>
    <m/>
    <m/>
    <m/>
    <m/>
    <m/>
    <m/>
    <s v=" "/>
    <s v=" "/>
    <s v=" "/>
    <m/>
    <m/>
    <m/>
    <m/>
    <m/>
    <m/>
    <m/>
    <m/>
    <m/>
    <m/>
    <m/>
    <m/>
    <s v=""/>
    <s v=""/>
    <s v=""/>
    <n v="926"/>
    <n v="683"/>
    <n v="639"/>
    <n v="465"/>
    <n v="472"/>
    <n v="400"/>
    <n v="234"/>
    <n v="312"/>
    <n v="260"/>
    <n v="254"/>
    <n v="276"/>
    <n v="245"/>
    <n v="224"/>
    <n v="193"/>
    <m/>
    <m/>
    <m/>
    <m/>
    <m/>
    <m/>
    <m/>
    <m/>
    <n v="234"/>
    <n v="312"/>
    <n v="260"/>
    <n v="254"/>
    <n v="276"/>
    <n v="245"/>
    <n v="224"/>
    <n v="193"/>
    <n v="121"/>
    <n v="102"/>
    <n v="104"/>
    <n v="3"/>
    <n v="4"/>
    <n v="5"/>
    <n v="121"/>
    <n v="118"/>
    <n v="84"/>
    <n v="96"/>
    <n v="103"/>
    <n v="91"/>
    <n v="54"/>
    <n v="73"/>
    <n v="95"/>
    <n v="27"/>
    <n v="42"/>
    <n v="36"/>
    <n v="13"/>
    <n v="14"/>
    <n v="9"/>
    <n v="118"/>
    <n v="117"/>
    <n v="109"/>
  </r>
  <r>
    <x v="4"/>
    <s v="Okefenokee Technical College"/>
    <n v="248776"/>
    <x v="8"/>
    <m/>
    <m/>
    <m/>
    <m/>
    <m/>
    <m/>
    <m/>
    <m/>
    <m/>
    <m/>
    <m/>
    <m/>
    <m/>
    <m/>
    <m/>
    <m/>
    <m/>
    <m/>
    <m/>
    <m/>
    <m/>
    <m/>
    <m/>
    <m/>
    <m/>
    <m/>
    <m/>
    <m/>
    <m/>
    <m/>
    <s v=" "/>
    <s v=" "/>
    <s v=" "/>
    <s v=" "/>
    <s v=" "/>
    <s v=" "/>
    <s v=" "/>
    <s v=" "/>
    <s v=" "/>
    <s v=" "/>
    <s v=" "/>
    <s v=" "/>
    <m/>
    <m/>
    <m/>
    <m/>
    <m/>
    <m/>
    <s v=" "/>
    <s v=" "/>
    <s v=" "/>
    <m/>
    <m/>
    <m/>
    <m/>
    <m/>
    <m/>
    <m/>
    <m/>
    <m/>
    <m/>
    <m/>
    <m/>
    <s v=""/>
    <s v=""/>
    <s v=""/>
    <n v="507"/>
    <n v="313"/>
    <n v="524"/>
    <n v="585"/>
    <n v="479"/>
    <n v="603"/>
    <n v="113"/>
    <n v="72"/>
    <n v="71"/>
    <n v="96"/>
    <n v="183"/>
    <n v="130"/>
    <n v="104"/>
    <n v="122"/>
    <m/>
    <m/>
    <m/>
    <m/>
    <m/>
    <m/>
    <m/>
    <m/>
    <n v="113"/>
    <n v="72"/>
    <n v="71"/>
    <n v="96"/>
    <n v="183"/>
    <n v="130"/>
    <n v="104"/>
    <n v="122"/>
    <n v="63"/>
    <n v="51"/>
    <n v="63"/>
    <n v="3"/>
    <n v="1"/>
    <n v="2"/>
    <n v="64"/>
    <n v="52"/>
    <n v="57"/>
    <n v="57"/>
    <n v="104"/>
    <n v="45"/>
    <n v="74"/>
    <n v="39"/>
    <n v="42"/>
    <n v="13"/>
    <n v="33"/>
    <n v="17"/>
    <n v="1"/>
    <n v="3"/>
    <n v="8"/>
    <n v="25"/>
    <n v="43"/>
    <n v="60"/>
  </r>
  <r>
    <x v="4"/>
    <s v="Savannah Technical College"/>
    <n v="140942"/>
    <x v="8"/>
    <m/>
    <m/>
    <m/>
    <m/>
    <m/>
    <m/>
    <m/>
    <m/>
    <m/>
    <m/>
    <m/>
    <m/>
    <m/>
    <m/>
    <m/>
    <m/>
    <m/>
    <m/>
    <m/>
    <m/>
    <m/>
    <m/>
    <m/>
    <m/>
    <m/>
    <m/>
    <m/>
    <m/>
    <m/>
    <m/>
    <s v=" "/>
    <s v=" "/>
    <s v=" "/>
    <s v=" "/>
    <s v=" "/>
    <s v=" "/>
    <s v=" "/>
    <s v=" "/>
    <s v=" "/>
    <s v=" "/>
    <s v=" "/>
    <s v=" "/>
    <m/>
    <m/>
    <m/>
    <m/>
    <m/>
    <m/>
    <s v=" "/>
    <s v=" "/>
    <s v=" "/>
    <m/>
    <m/>
    <m/>
    <m/>
    <m/>
    <m/>
    <m/>
    <m/>
    <m/>
    <m/>
    <m/>
    <m/>
    <s v=""/>
    <s v=""/>
    <s v=""/>
    <n v="1354"/>
    <n v="1253"/>
    <n v="1084"/>
    <n v="1105"/>
    <n v="1202"/>
    <n v="1252"/>
    <n v="467"/>
    <n v="449"/>
    <n v="537"/>
    <n v="445"/>
    <n v="419"/>
    <n v="427"/>
    <n v="475"/>
    <n v="486"/>
    <m/>
    <m/>
    <m/>
    <m/>
    <m/>
    <m/>
    <m/>
    <m/>
    <n v="467"/>
    <n v="449"/>
    <n v="537"/>
    <n v="445"/>
    <n v="419"/>
    <n v="427"/>
    <n v="475"/>
    <n v="486"/>
    <n v="197"/>
    <n v="215"/>
    <n v="236"/>
    <n v="2"/>
    <n v="4"/>
    <n v="5"/>
    <n v="228"/>
    <n v="256"/>
    <n v="245"/>
    <n v="117"/>
    <n v="104"/>
    <n v="109"/>
    <n v="130"/>
    <n v="124"/>
    <n v="155"/>
    <n v="60"/>
    <n v="44"/>
    <n v="32"/>
    <n v="16"/>
    <n v="9"/>
    <n v="9"/>
    <n v="252"/>
    <n v="262"/>
    <n v="277"/>
  </r>
  <r>
    <x v="4"/>
    <s v="South Georgia Technical College"/>
    <n v="141006"/>
    <x v="8"/>
    <m/>
    <m/>
    <m/>
    <m/>
    <m/>
    <m/>
    <m/>
    <m/>
    <m/>
    <m/>
    <m/>
    <m/>
    <m/>
    <m/>
    <m/>
    <m/>
    <m/>
    <m/>
    <m/>
    <m/>
    <m/>
    <m/>
    <m/>
    <m/>
    <m/>
    <m/>
    <m/>
    <m/>
    <m/>
    <m/>
    <s v=" "/>
    <s v=" "/>
    <s v=" "/>
    <s v=" "/>
    <s v=" "/>
    <s v=" "/>
    <s v=" "/>
    <s v=" "/>
    <s v=" "/>
    <s v=" "/>
    <s v=" "/>
    <s v=" "/>
    <m/>
    <m/>
    <m/>
    <m/>
    <m/>
    <m/>
    <s v=" "/>
    <s v=" "/>
    <s v=" "/>
    <m/>
    <m/>
    <m/>
    <m/>
    <m/>
    <m/>
    <m/>
    <m/>
    <m/>
    <m/>
    <m/>
    <m/>
    <s v=""/>
    <s v=""/>
    <s v=""/>
    <n v="585"/>
    <n v="323"/>
    <n v="417"/>
    <n v="564"/>
    <n v="605"/>
    <n v="649"/>
    <n v="252"/>
    <n v="278"/>
    <n v="221"/>
    <n v="190"/>
    <n v="251"/>
    <n v="314"/>
    <n v="270"/>
    <n v="314"/>
    <m/>
    <m/>
    <m/>
    <m/>
    <m/>
    <m/>
    <m/>
    <m/>
    <n v="252"/>
    <n v="278"/>
    <n v="221"/>
    <n v="190"/>
    <n v="251"/>
    <n v="314"/>
    <n v="270"/>
    <n v="314"/>
    <n v="171"/>
    <n v="140"/>
    <n v="157"/>
    <n v="7"/>
    <n v="12"/>
    <n v="9"/>
    <n v="136"/>
    <n v="118"/>
    <n v="148"/>
    <n v="74"/>
    <n v="95"/>
    <n v="117"/>
    <n v="60"/>
    <n v="129"/>
    <n v="107"/>
    <n v="14"/>
    <n v="27"/>
    <n v="22"/>
    <n v="22"/>
    <n v="24"/>
    <n v="13"/>
    <n v="80"/>
    <n v="105"/>
    <n v="162"/>
  </r>
  <r>
    <x v="4"/>
    <s v="Southwest Georgia Technical College"/>
    <n v="141158"/>
    <x v="8"/>
    <m/>
    <m/>
    <m/>
    <m/>
    <m/>
    <m/>
    <m/>
    <m/>
    <m/>
    <m/>
    <m/>
    <m/>
    <m/>
    <m/>
    <m/>
    <m/>
    <m/>
    <m/>
    <m/>
    <m/>
    <m/>
    <m/>
    <m/>
    <m/>
    <m/>
    <m/>
    <m/>
    <m/>
    <m/>
    <m/>
    <s v=" "/>
    <s v=" "/>
    <s v=" "/>
    <s v=" "/>
    <s v=" "/>
    <s v=" "/>
    <s v=" "/>
    <s v=" "/>
    <s v=" "/>
    <s v=" "/>
    <s v=" "/>
    <s v=" "/>
    <m/>
    <m/>
    <m/>
    <m/>
    <m/>
    <m/>
    <s v=" "/>
    <s v=" "/>
    <s v=" "/>
    <m/>
    <m/>
    <m/>
    <m/>
    <m/>
    <m/>
    <m/>
    <m/>
    <m/>
    <m/>
    <m/>
    <m/>
    <s v=""/>
    <s v=""/>
    <s v=""/>
    <n v="368"/>
    <n v="255"/>
    <n v="394"/>
    <n v="401"/>
    <n v="478"/>
    <n v="454"/>
    <n v="101"/>
    <n v="113"/>
    <n v="83"/>
    <n v="97"/>
    <n v="172"/>
    <n v="133"/>
    <n v="147"/>
    <n v="90"/>
    <m/>
    <m/>
    <m/>
    <m/>
    <m/>
    <m/>
    <m/>
    <m/>
    <n v="101"/>
    <n v="113"/>
    <n v="83"/>
    <n v="97"/>
    <n v="172"/>
    <n v="133"/>
    <n v="147"/>
    <n v="90"/>
    <n v="68"/>
    <n v="67"/>
    <n v="47"/>
    <n v="2"/>
    <n v="6"/>
    <n v="1"/>
    <n v="63"/>
    <n v="74"/>
    <n v="42"/>
    <n v="42"/>
    <n v="39"/>
    <n v="42"/>
    <n v="58"/>
    <n v="46"/>
    <n v="32"/>
    <n v="10"/>
    <n v="33"/>
    <n v="23"/>
    <n v="3"/>
    <n v="13"/>
    <n v="8"/>
    <n v="42"/>
    <n v="87"/>
    <n v="60"/>
  </r>
  <r>
    <x v="4"/>
    <s v="Valdosta Technical College"/>
    <n v="141255"/>
    <x v="8"/>
    <m/>
    <m/>
    <m/>
    <m/>
    <m/>
    <m/>
    <m/>
    <m/>
    <m/>
    <m/>
    <m/>
    <m/>
    <m/>
    <m/>
    <m/>
    <m/>
    <m/>
    <m/>
    <m/>
    <m/>
    <m/>
    <m/>
    <m/>
    <m/>
    <m/>
    <m/>
    <m/>
    <m/>
    <m/>
    <m/>
    <s v=" "/>
    <s v=" "/>
    <s v=" "/>
    <s v=" "/>
    <s v=" "/>
    <s v=" "/>
    <s v=" "/>
    <s v=" "/>
    <s v=" "/>
    <s v=" "/>
    <s v=" "/>
    <s v=" "/>
    <m/>
    <m/>
    <m/>
    <m/>
    <m/>
    <m/>
    <s v=" "/>
    <s v=" "/>
    <s v=" "/>
    <m/>
    <m/>
    <m/>
    <m/>
    <m/>
    <m/>
    <m/>
    <m/>
    <m/>
    <m/>
    <m/>
    <m/>
    <s v=""/>
    <s v=""/>
    <s v=""/>
    <n v="914"/>
    <n v="706"/>
    <n v="657"/>
    <n v="713"/>
    <n v="753"/>
    <n v="742"/>
    <n v="343"/>
    <n v="310"/>
    <n v="305"/>
    <n v="248"/>
    <n v="225"/>
    <n v="192"/>
    <n v="235"/>
    <n v="227"/>
    <m/>
    <m/>
    <m/>
    <m/>
    <m/>
    <m/>
    <m/>
    <m/>
    <n v="343"/>
    <n v="310"/>
    <n v="305"/>
    <n v="248"/>
    <n v="225"/>
    <n v="192"/>
    <n v="235"/>
    <n v="227"/>
    <n v="102"/>
    <n v="125"/>
    <n v="115"/>
    <n v="2"/>
    <n v="5"/>
    <n v="3"/>
    <n v="88"/>
    <n v="105"/>
    <n v="109"/>
    <n v="95"/>
    <n v="91"/>
    <n v="59"/>
    <n v="95"/>
    <n v="130"/>
    <n v="125"/>
    <n v="25"/>
    <n v="22"/>
    <n v="22"/>
    <n v="9"/>
    <n v="10"/>
    <n v="7"/>
    <n v="119"/>
    <n v="102"/>
    <n v="104"/>
  </r>
  <r>
    <x v="4"/>
    <s v="West Central Technical College"/>
    <n v="139278"/>
    <x v="8"/>
    <m/>
    <m/>
    <m/>
    <m/>
    <m/>
    <m/>
    <m/>
    <m/>
    <m/>
    <m/>
    <m/>
    <m/>
    <m/>
    <m/>
    <m/>
    <m/>
    <m/>
    <m/>
    <m/>
    <m/>
    <m/>
    <m/>
    <m/>
    <m/>
    <m/>
    <m/>
    <m/>
    <m/>
    <m/>
    <m/>
    <s v=" "/>
    <s v=" "/>
    <s v=" "/>
    <s v=" "/>
    <s v=" "/>
    <s v=" "/>
    <s v=" "/>
    <s v=" "/>
    <s v=" "/>
    <s v=" "/>
    <s v=" "/>
    <s v=" "/>
    <m/>
    <m/>
    <m/>
    <m/>
    <m/>
    <m/>
    <s v=" "/>
    <s v=" "/>
    <s v=" "/>
    <m/>
    <m/>
    <m/>
    <m/>
    <m/>
    <m/>
    <m/>
    <m/>
    <m/>
    <m/>
    <m/>
    <m/>
    <s v=""/>
    <s v=""/>
    <s v=""/>
    <n v="589"/>
    <n v="591"/>
    <n v="829"/>
    <n v="766"/>
    <n v="785"/>
    <n v="1069"/>
    <n v="232"/>
    <n v="218"/>
    <n v="148"/>
    <n v="148"/>
    <n v="222"/>
    <n v="215"/>
    <n v="262"/>
    <n v="345"/>
    <m/>
    <m/>
    <m/>
    <m/>
    <m/>
    <m/>
    <m/>
    <m/>
    <n v="232"/>
    <n v="218"/>
    <n v="148"/>
    <n v="148"/>
    <n v="222"/>
    <n v="215"/>
    <n v="262"/>
    <n v="345"/>
    <n v="109"/>
    <n v="140"/>
    <n v="191"/>
    <n v="1"/>
    <n v="5"/>
    <n v="7"/>
    <n v="105"/>
    <n v="117"/>
    <n v="147"/>
    <n v="52"/>
    <n v="69"/>
    <n v="70"/>
    <n v="41"/>
    <n v="83"/>
    <n v="61"/>
    <n v="16"/>
    <n v="31"/>
    <n v="34"/>
    <n v="2"/>
    <n v="5"/>
    <n v="5"/>
    <n v="78"/>
    <n v="117"/>
    <n v="106"/>
  </r>
  <r>
    <x v="4"/>
    <s v="West Georgia Technical College"/>
    <n v="141228"/>
    <x v="8"/>
    <m/>
    <m/>
    <m/>
    <m/>
    <m/>
    <m/>
    <m/>
    <m/>
    <m/>
    <m/>
    <m/>
    <m/>
    <m/>
    <m/>
    <m/>
    <m/>
    <m/>
    <m/>
    <m/>
    <m/>
    <m/>
    <m/>
    <m/>
    <m/>
    <m/>
    <m/>
    <m/>
    <m/>
    <m/>
    <m/>
    <s v=" "/>
    <s v=" "/>
    <s v=" "/>
    <s v=" "/>
    <s v=" "/>
    <s v=" "/>
    <s v=" "/>
    <s v=" "/>
    <s v=" "/>
    <s v=" "/>
    <s v=" "/>
    <s v=" "/>
    <m/>
    <m/>
    <m/>
    <m/>
    <m/>
    <m/>
    <s v=" "/>
    <s v=" "/>
    <s v=" "/>
    <m/>
    <m/>
    <m/>
    <m/>
    <m/>
    <m/>
    <m/>
    <m/>
    <m/>
    <m/>
    <m/>
    <m/>
    <s v=""/>
    <s v=""/>
    <s v=""/>
    <n v="686"/>
    <n v="593"/>
    <n v="554"/>
    <n v="571"/>
    <n v="488"/>
    <n v="570"/>
    <n v="130"/>
    <n v="187"/>
    <n v="226"/>
    <n v="286"/>
    <n v="232"/>
    <n v="245"/>
    <n v="197"/>
    <n v="239"/>
    <m/>
    <m/>
    <m/>
    <m/>
    <m/>
    <m/>
    <m/>
    <m/>
    <n v="130"/>
    <n v="187"/>
    <n v="226"/>
    <n v="286"/>
    <n v="232"/>
    <n v="245"/>
    <n v="197"/>
    <n v="239"/>
    <n v="140"/>
    <n v="98"/>
    <n v="122"/>
    <n v="2"/>
    <n v="1"/>
    <n v="7"/>
    <n v="103"/>
    <n v="98"/>
    <n v="110"/>
    <n v="97"/>
    <n v="79"/>
    <n v="95"/>
    <m/>
    <n v="63"/>
    <n v="95"/>
    <n v="21"/>
    <n v="18"/>
    <n v="26"/>
    <n v="8"/>
    <n v="8"/>
    <n v="7"/>
    <n v="160"/>
    <n v="127"/>
    <n v="117"/>
  </r>
  <r>
    <x v="4"/>
    <s v="Altamaha Technical College"/>
    <n v="366447"/>
    <x v="9"/>
    <m/>
    <m/>
    <m/>
    <m/>
    <m/>
    <m/>
    <m/>
    <m/>
    <m/>
    <m/>
    <m/>
    <m/>
    <m/>
    <m/>
    <m/>
    <m/>
    <m/>
    <m/>
    <m/>
    <m/>
    <m/>
    <m/>
    <m/>
    <m/>
    <m/>
    <m/>
    <m/>
    <m/>
    <m/>
    <m/>
    <s v=" "/>
    <s v=" "/>
    <s v=" "/>
    <s v=" "/>
    <s v=" "/>
    <s v=" "/>
    <s v=" "/>
    <s v=" "/>
    <s v=" "/>
    <s v=" "/>
    <s v=" "/>
    <s v=" "/>
    <m/>
    <m/>
    <m/>
    <m/>
    <m/>
    <m/>
    <s v=" "/>
    <s v=" "/>
    <s v=" "/>
    <m/>
    <m/>
    <m/>
    <m/>
    <m/>
    <m/>
    <m/>
    <m/>
    <m/>
    <m/>
    <m/>
    <m/>
    <s v=""/>
    <s v=""/>
    <s v=""/>
    <n v="502"/>
    <n v="431"/>
    <n v="328"/>
    <n v="275"/>
    <n v="375"/>
    <n v="299"/>
    <n v="217"/>
    <n v="275"/>
    <n v="196"/>
    <n v="156"/>
    <n v="124"/>
    <n v="97"/>
    <n v="135"/>
    <n v="91"/>
    <m/>
    <m/>
    <m/>
    <m/>
    <m/>
    <m/>
    <m/>
    <m/>
    <n v="217"/>
    <n v="275"/>
    <n v="196"/>
    <n v="156"/>
    <n v="124"/>
    <n v="97"/>
    <n v="135"/>
    <n v="91"/>
    <n v="68"/>
    <n v="85"/>
    <n v="52"/>
    <n v="2"/>
    <n v="2"/>
    <n v="1"/>
    <n v="27"/>
    <n v="48"/>
    <n v="38"/>
    <n v="99"/>
    <n v="71"/>
    <n v="63"/>
    <n v="91"/>
    <n v="131"/>
    <n v="110"/>
    <n v="6"/>
    <n v="8"/>
    <n v="4"/>
    <n v="3"/>
    <n v="7"/>
    <n v="3"/>
    <n v="48"/>
    <n v="38"/>
    <n v="27"/>
  </r>
  <r>
    <x v="4"/>
    <s v="Appalachian Technical College"/>
    <n v="140809"/>
    <x v="9"/>
    <m/>
    <m/>
    <m/>
    <m/>
    <m/>
    <m/>
    <m/>
    <m/>
    <m/>
    <m/>
    <m/>
    <m/>
    <m/>
    <m/>
    <m/>
    <m/>
    <m/>
    <m/>
    <m/>
    <m/>
    <m/>
    <m/>
    <m/>
    <m/>
    <m/>
    <m/>
    <m/>
    <m/>
    <m/>
    <m/>
    <s v=" "/>
    <s v=" "/>
    <s v=" "/>
    <s v=" "/>
    <s v=" "/>
    <s v=" "/>
    <s v=" "/>
    <s v=" "/>
    <s v=" "/>
    <s v=" "/>
    <s v=" "/>
    <s v=" "/>
    <m/>
    <m/>
    <m/>
    <m/>
    <m/>
    <m/>
    <s v=" "/>
    <s v=" "/>
    <s v=" "/>
    <m/>
    <m/>
    <m/>
    <m/>
    <m/>
    <m/>
    <m/>
    <m/>
    <m/>
    <m/>
    <m/>
    <m/>
    <s v=""/>
    <s v=""/>
    <s v=""/>
    <n v="521"/>
    <n v="260"/>
    <n v="310"/>
    <n v="327"/>
    <n v="372"/>
    <n v="298"/>
    <n v="123"/>
    <n v="131"/>
    <n v="144"/>
    <n v="97"/>
    <n v="129"/>
    <n v="125"/>
    <n v="149"/>
    <n v="103"/>
    <m/>
    <m/>
    <m/>
    <m/>
    <m/>
    <m/>
    <m/>
    <m/>
    <n v="123"/>
    <n v="131"/>
    <n v="144"/>
    <n v="97"/>
    <n v="129"/>
    <n v="125"/>
    <n v="149"/>
    <n v="103"/>
    <n v="60"/>
    <n v="64"/>
    <n v="40"/>
    <n v="3"/>
    <n v="8"/>
    <n v="2"/>
    <n v="62"/>
    <n v="77"/>
    <n v="61"/>
    <n v="36"/>
    <n v="51"/>
    <n v="37"/>
    <n v="73"/>
    <n v="79"/>
    <n v="77"/>
    <n v="4"/>
    <n v="6"/>
    <n v="13"/>
    <n v="2"/>
    <n v="8"/>
    <n v="13"/>
    <n v="55"/>
    <n v="64"/>
    <n v="62"/>
  </r>
  <r>
    <x v="4"/>
    <s v="Flint River Technical College"/>
    <n v="248794"/>
    <x v="9"/>
    <m/>
    <m/>
    <m/>
    <m/>
    <m/>
    <m/>
    <m/>
    <m/>
    <m/>
    <m/>
    <m/>
    <m/>
    <m/>
    <m/>
    <m/>
    <m/>
    <m/>
    <m/>
    <m/>
    <m/>
    <m/>
    <m/>
    <m/>
    <m/>
    <m/>
    <m/>
    <m/>
    <m/>
    <m/>
    <m/>
    <s v=" "/>
    <s v=" "/>
    <s v=" "/>
    <s v=" "/>
    <s v=" "/>
    <s v=" "/>
    <s v=" "/>
    <s v=" "/>
    <s v=" "/>
    <s v=" "/>
    <s v=" "/>
    <s v=" "/>
    <m/>
    <m/>
    <m/>
    <m/>
    <m/>
    <m/>
    <s v=" "/>
    <s v=" "/>
    <s v=" "/>
    <m/>
    <m/>
    <m/>
    <m/>
    <m/>
    <m/>
    <m/>
    <m/>
    <m/>
    <m/>
    <m/>
    <m/>
    <s v=""/>
    <s v=""/>
    <s v=""/>
    <n v="315"/>
    <n v="306"/>
    <n v="247"/>
    <n v="288"/>
    <n v="338"/>
    <n v="284"/>
    <n v="118"/>
    <n v="248"/>
    <n v="131"/>
    <n v="177"/>
    <n v="143"/>
    <n v="124"/>
    <n v="139"/>
    <n v="157"/>
    <m/>
    <m/>
    <m/>
    <m/>
    <m/>
    <m/>
    <m/>
    <m/>
    <n v="118"/>
    <n v="248"/>
    <n v="131"/>
    <n v="177"/>
    <n v="143"/>
    <n v="124"/>
    <n v="139"/>
    <n v="157"/>
    <n v="82"/>
    <n v="101"/>
    <n v="97"/>
    <n v="3"/>
    <n v="0"/>
    <n v="4"/>
    <n v="39"/>
    <n v="38"/>
    <n v="56"/>
    <n v="86"/>
    <n v="66"/>
    <n v="73"/>
    <n v="44"/>
    <n v="123"/>
    <n v="81"/>
    <n v="7"/>
    <n v="12"/>
    <n v="8"/>
    <n v="3"/>
    <n v="8"/>
    <n v="6"/>
    <n v="81"/>
    <n v="57"/>
    <n v="37"/>
  </r>
  <r>
    <x v="4"/>
    <s v="Sandersville Technical College"/>
    <n v="420431"/>
    <x v="9"/>
    <m/>
    <m/>
    <m/>
    <m/>
    <m/>
    <m/>
    <m/>
    <m/>
    <m/>
    <m/>
    <m/>
    <m/>
    <m/>
    <m/>
    <m/>
    <m/>
    <m/>
    <m/>
    <m/>
    <m/>
    <m/>
    <m/>
    <m/>
    <m/>
    <m/>
    <m/>
    <m/>
    <m/>
    <m/>
    <m/>
    <s v=" "/>
    <s v=" "/>
    <s v=" "/>
    <s v=" "/>
    <s v=" "/>
    <s v=" "/>
    <s v=" "/>
    <s v=" "/>
    <s v=" "/>
    <s v=" "/>
    <s v=" "/>
    <s v=" "/>
    <m/>
    <m/>
    <m/>
    <m/>
    <m/>
    <m/>
    <s v=" "/>
    <s v=" "/>
    <s v=" "/>
    <m/>
    <m/>
    <m/>
    <m/>
    <m/>
    <m/>
    <m/>
    <m/>
    <m/>
    <m/>
    <m/>
    <m/>
    <s v=""/>
    <s v=""/>
    <s v=""/>
    <n v="451"/>
    <n v="247"/>
    <n v="265"/>
    <n v="321"/>
    <n v="307"/>
    <n v="361"/>
    <n v="118"/>
    <n v="120"/>
    <n v="140"/>
    <n v="81"/>
    <n v="134"/>
    <n v="92"/>
    <n v="100"/>
    <n v="85"/>
    <m/>
    <m/>
    <m/>
    <m/>
    <m/>
    <m/>
    <m/>
    <m/>
    <n v="118"/>
    <n v="120"/>
    <n v="140"/>
    <n v="81"/>
    <n v="134"/>
    <n v="92"/>
    <n v="100"/>
    <n v="85"/>
    <n v="60"/>
    <n v="62"/>
    <n v="55"/>
    <n v="2"/>
    <n v="2"/>
    <n v="2"/>
    <n v="30"/>
    <n v="36"/>
    <n v="28"/>
    <n v="30"/>
    <n v="47"/>
    <n v="54"/>
    <n v="139"/>
    <n v="68"/>
    <n v="66"/>
    <n v="6"/>
    <n v="12"/>
    <n v="5"/>
    <n v="3"/>
    <n v="5"/>
    <n v="4"/>
    <n v="42"/>
    <n v="70"/>
    <n v="29"/>
  </r>
  <r>
    <x v="4"/>
    <s v="Southeastern Technical College"/>
    <n v="368911"/>
    <x v="9"/>
    <m/>
    <m/>
    <m/>
    <m/>
    <m/>
    <m/>
    <m/>
    <m/>
    <m/>
    <m/>
    <m/>
    <m/>
    <m/>
    <m/>
    <m/>
    <m/>
    <m/>
    <m/>
    <m/>
    <m/>
    <m/>
    <m/>
    <m/>
    <m/>
    <m/>
    <m/>
    <m/>
    <m/>
    <m/>
    <m/>
    <s v=" "/>
    <s v=" "/>
    <s v=" "/>
    <s v=" "/>
    <s v=" "/>
    <s v=" "/>
    <s v=" "/>
    <s v=" "/>
    <s v=" "/>
    <s v=" "/>
    <s v=" "/>
    <s v=" "/>
    <m/>
    <m/>
    <m/>
    <m/>
    <m/>
    <m/>
    <s v=" "/>
    <s v=" "/>
    <s v=" "/>
    <m/>
    <m/>
    <m/>
    <m/>
    <m/>
    <m/>
    <m/>
    <m/>
    <m/>
    <m/>
    <m/>
    <m/>
    <s v=""/>
    <s v=""/>
    <s v=""/>
    <n v="489"/>
    <n v="376"/>
    <n v="312"/>
    <n v="260"/>
    <n v="235"/>
    <n v="253"/>
    <n v="150"/>
    <n v="174"/>
    <n v="141"/>
    <n v="138"/>
    <n v="128"/>
    <n v="125"/>
    <n v="100"/>
    <n v="96"/>
    <m/>
    <m/>
    <m/>
    <m/>
    <m/>
    <m/>
    <m/>
    <m/>
    <n v="150"/>
    <n v="174"/>
    <n v="141"/>
    <n v="138"/>
    <n v="128"/>
    <n v="125"/>
    <n v="100"/>
    <n v="96"/>
    <n v="58"/>
    <n v="62"/>
    <n v="46"/>
    <n v="6"/>
    <n v="2"/>
    <n v="3"/>
    <n v="61"/>
    <n v="36"/>
    <n v="47"/>
    <n v="44"/>
    <n v="46"/>
    <n v="40"/>
    <n v="44"/>
    <n v="62"/>
    <n v="60"/>
    <n v="19"/>
    <n v="17"/>
    <n v="19"/>
    <n v="16"/>
    <n v="7"/>
    <n v="10"/>
    <n v="59"/>
    <n v="58"/>
    <n v="56"/>
  </r>
  <r>
    <x v="4"/>
    <s v="Swainsboro Technical College"/>
    <n v="141121"/>
    <x v="9"/>
    <m/>
    <m/>
    <m/>
    <m/>
    <m/>
    <m/>
    <m/>
    <m/>
    <m/>
    <m/>
    <m/>
    <m/>
    <m/>
    <m/>
    <m/>
    <m/>
    <m/>
    <m/>
    <m/>
    <m/>
    <m/>
    <m/>
    <m/>
    <m/>
    <m/>
    <m/>
    <m/>
    <m/>
    <m/>
    <m/>
    <s v=" "/>
    <s v=" "/>
    <s v=" "/>
    <s v=" "/>
    <s v=" "/>
    <s v=" "/>
    <s v=" "/>
    <s v=" "/>
    <s v=" "/>
    <s v=" "/>
    <s v=" "/>
    <s v=" "/>
    <m/>
    <m/>
    <m/>
    <m/>
    <m/>
    <m/>
    <s v=" "/>
    <s v=" "/>
    <s v=" "/>
    <m/>
    <m/>
    <m/>
    <m/>
    <m/>
    <m/>
    <m/>
    <m/>
    <m/>
    <m/>
    <m/>
    <m/>
    <s v=""/>
    <s v=""/>
    <s v=""/>
    <n v="334"/>
    <n v="173"/>
    <n v="186"/>
    <n v="260"/>
    <n v="294"/>
    <n v="229"/>
    <n v="138"/>
    <n v="125"/>
    <n v="74"/>
    <n v="59"/>
    <n v="74"/>
    <n v="72"/>
    <n v="73"/>
    <n v="65"/>
    <m/>
    <m/>
    <m/>
    <m/>
    <m/>
    <m/>
    <m/>
    <m/>
    <n v="138"/>
    <n v="125"/>
    <n v="74"/>
    <n v="59"/>
    <n v="74"/>
    <n v="72"/>
    <n v="73"/>
    <n v="65"/>
    <n v="33"/>
    <n v="37"/>
    <n v="37"/>
    <n v="2"/>
    <n v="2"/>
    <n v="1"/>
    <n v="37"/>
    <n v="34"/>
    <n v="27"/>
    <n v="23"/>
    <n v="25"/>
    <n v="26"/>
    <n v="135"/>
    <n v="45"/>
    <n v="32"/>
    <n v="6"/>
    <n v="2"/>
    <n v="5"/>
    <n v="3"/>
    <n v="7"/>
    <n v="7"/>
    <n v="27"/>
    <n v="40"/>
    <n v="34"/>
  </r>
  <r>
    <x v="5"/>
    <s v="University of Kentucky"/>
    <n v="157085"/>
    <x v="0"/>
    <n v="5167"/>
    <n v="5037"/>
    <n v="5204"/>
    <n v="5087"/>
    <n v="5392"/>
    <n v="4694"/>
    <n v="2625"/>
    <n v="2616"/>
    <n v="2841"/>
    <n v="2650"/>
    <n v="2909"/>
    <n v="3035"/>
    <n v="3658"/>
    <n v="3628"/>
    <n v="3897"/>
    <n v="3771"/>
    <n v="4020"/>
    <n v="3681"/>
    <m/>
    <m/>
    <m/>
    <m/>
    <m/>
    <m/>
    <m/>
    <m/>
    <m/>
    <m/>
    <m/>
    <m/>
    <n v="2625"/>
    <n v="2616"/>
    <n v="2841"/>
    <n v="2650"/>
    <n v="2909"/>
    <n v="3035"/>
    <n v="3658"/>
    <n v="3628"/>
    <n v="3897"/>
    <n v="3771"/>
    <n v="4020"/>
    <n v="3681"/>
    <n v="2950"/>
    <n v="3083"/>
    <n v="2987"/>
    <n v="368"/>
    <n v="425"/>
    <n v="306"/>
    <n v="453"/>
    <n v="512"/>
    <n v="388"/>
    <n v="1775"/>
    <n v="1882"/>
    <n v="2161"/>
    <n v="1733"/>
    <n v="1787"/>
    <n v="1906"/>
    <n v="127"/>
    <n v="120"/>
    <n v="157"/>
    <n v="438"/>
    <n v="472"/>
    <n v="584"/>
    <n v="569"/>
    <n v="561"/>
    <n v="756"/>
    <m/>
    <m/>
    <m/>
    <m/>
    <m/>
    <m/>
    <m/>
    <m/>
    <m/>
    <m/>
    <m/>
    <m/>
    <m/>
    <m/>
    <m/>
    <m/>
    <m/>
    <m/>
    <m/>
    <m/>
    <m/>
    <m/>
    <s v=""/>
    <s v=""/>
    <s v=""/>
    <s v=""/>
    <s v=""/>
    <s v=""/>
    <s v=""/>
    <s v=""/>
    <m/>
    <m/>
    <m/>
    <m/>
    <m/>
    <m/>
    <s v=""/>
    <s v=""/>
    <s v=""/>
    <m/>
    <m/>
    <m/>
    <m/>
    <m/>
    <m/>
    <m/>
    <m/>
    <m/>
    <m/>
    <m/>
    <m/>
    <s v=""/>
    <s v=""/>
    <s v=""/>
  </r>
  <r>
    <x v="5"/>
    <s v="University of Louisville"/>
    <n v="157289"/>
    <x v="0"/>
    <n v="3336"/>
    <n v="3343"/>
    <n v="3339"/>
    <n v="3355"/>
    <n v="3408"/>
    <n v="3603"/>
    <n v="1788"/>
    <n v="1908"/>
    <n v="1973"/>
    <n v="2253"/>
    <n v="2203"/>
    <n v="2151"/>
    <n v="1424"/>
    <n v="1493"/>
    <n v="2268"/>
    <n v="2236"/>
    <n v="2342"/>
    <n v="2498"/>
    <m/>
    <m/>
    <m/>
    <m/>
    <m/>
    <m/>
    <m/>
    <m/>
    <m/>
    <m/>
    <m/>
    <m/>
    <n v="1788"/>
    <n v="1908"/>
    <n v="1973"/>
    <n v="2253"/>
    <n v="2203"/>
    <n v="2151"/>
    <n v="1424"/>
    <n v="1493"/>
    <n v="2268"/>
    <n v="2236"/>
    <n v="2342"/>
    <n v="2498"/>
    <n v="1768"/>
    <n v="1856"/>
    <n v="1956"/>
    <n v="135"/>
    <n v="173"/>
    <n v="200"/>
    <n v="333"/>
    <n v="313"/>
    <n v="342"/>
    <n v="901"/>
    <n v="951"/>
    <n v="689"/>
    <n v="646"/>
    <n v="703"/>
    <n v="792"/>
    <n v="159"/>
    <n v="153"/>
    <n v="105"/>
    <n v="253"/>
    <n v="229"/>
    <n v="148"/>
    <n v="890"/>
    <n v="818"/>
    <n v="482"/>
    <m/>
    <m/>
    <m/>
    <m/>
    <m/>
    <m/>
    <m/>
    <m/>
    <m/>
    <m/>
    <m/>
    <m/>
    <m/>
    <m/>
    <m/>
    <m/>
    <m/>
    <m/>
    <m/>
    <m/>
    <m/>
    <m/>
    <s v=""/>
    <s v=""/>
    <s v=""/>
    <s v=""/>
    <s v=""/>
    <s v=""/>
    <s v=""/>
    <s v=""/>
    <m/>
    <m/>
    <m/>
    <m/>
    <m/>
    <m/>
    <s v=""/>
    <s v=""/>
    <s v=""/>
    <m/>
    <m/>
    <m/>
    <m/>
    <m/>
    <m/>
    <m/>
    <m/>
    <m/>
    <m/>
    <m/>
    <m/>
    <s v=""/>
    <s v=""/>
    <s v=""/>
  </r>
  <r>
    <x v="5"/>
    <s v="Eastern Kentucky University "/>
    <n v="156620"/>
    <x v="2"/>
    <n v="3529"/>
    <n v="3555"/>
    <n v="3573"/>
    <n v="3518"/>
    <n v="3448"/>
    <n v="3567"/>
    <n v="1603"/>
    <n v="1921"/>
    <n v="1862"/>
    <n v="1777"/>
    <n v="1757"/>
    <n v="1703"/>
    <n v="1932"/>
    <n v="1189"/>
    <n v="1301"/>
    <n v="1301"/>
    <n v="1365"/>
    <n v="1362"/>
    <m/>
    <m/>
    <m/>
    <m/>
    <m/>
    <m/>
    <m/>
    <m/>
    <m/>
    <m/>
    <m/>
    <m/>
    <n v="1603"/>
    <n v="1921"/>
    <n v="1862"/>
    <n v="1777"/>
    <n v="1757"/>
    <n v="1703"/>
    <n v="1932"/>
    <n v="1189"/>
    <n v="1301"/>
    <n v="1301"/>
    <n v="1365"/>
    <n v="1362"/>
    <n v="915"/>
    <n v="938"/>
    <n v="956"/>
    <n v="111"/>
    <n v="136"/>
    <n v="103"/>
    <n v="275"/>
    <n v="291"/>
    <n v="303"/>
    <n v="619"/>
    <n v="676"/>
    <n v="751"/>
    <n v="622"/>
    <n v="818"/>
    <n v="750"/>
    <n v="109"/>
    <n v="117"/>
    <n v="118"/>
    <n v="286"/>
    <n v="212"/>
    <n v="234"/>
    <n v="743"/>
    <n v="698"/>
    <n v="829"/>
    <m/>
    <m/>
    <m/>
    <m/>
    <m/>
    <m/>
    <m/>
    <m/>
    <m/>
    <m/>
    <m/>
    <m/>
    <m/>
    <m/>
    <m/>
    <m/>
    <m/>
    <m/>
    <m/>
    <m/>
    <m/>
    <m/>
    <s v=""/>
    <s v=""/>
    <s v=""/>
    <s v=""/>
    <s v=""/>
    <s v=""/>
    <s v=""/>
    <s v=""/>
    <m/>
    <m/>
    <m/>
    <m/>
    <m/>
    <m/>
    <s v=""/>
    <s v=""/>
    <s v=""/>
    <m/>
    <m/>
    <m/>
    <m/>
    <m/>
    <m/>
    <m/>
    <m/>
    <m/>
    <m/>
    <m/>
    <m/>
    <s v=""/>
    <s v=""/>
    <s v=""/>
  </r>
  <r>
    <x v="5"/>
    <s v="Murray State University "/>
    <n v="157401"/>
    <x v="2"/>
    <n v="2309"/>
    <n v="2328"/>
    <n v="2347"/>
    <n v="2321"/>
    <n v="2268"/>
    <n v="2113"/>
    <n v="951"/>
    <n v="887"/>
    <n v="905"/>
    <n v="889"/>
    <n v="874"/>
    <n v="1002"/>
    <n v="988"/>
    <n v="1429"/>
    <n v="1350"/>
    <n v="1370"/>
    <n v="1325"/>
    <n v="1318"/>
    <m/>
    <m/>
    <m/>
    <m/>
    <m/>
    <m/>
    <m/>
    <m/>
    <m/>
    <m/>
    <m/>
    <m/>
    <n v="951"/>
    <n v="887"/>
    <n v="905"/>
    <n v="889"/>
    <n v="874"/>
    <n v="1002"/>
    <n v="988"/>
    <n v="1429"/>
    <n v="1350"/>
    <n v="1370"/>
    <n v="1325"/>
    <n v="1318"/>
    <n v="1019"/>
    <n v="1006"/>
    <n v="977"/>
    <n v="104"/>
    <n v="105"/>
    <n v="122"/>
    <n v="247"/>
    <n v="214"/>
    <n v="219"/>
    <n v="486"/>
    <n v="560"/>
    <n v="558"/>
    <n v="562"/>
    <n v="523"/>
    <n v="546"/>
    <n v="41"/>
    <n v="39"/>
    <n v="38"/>
    <n v="75"/>
    <n v="85"/>
    <n v="77"/>
    <n v="272"/>
    <n v="318"/>
    <n v="315"/>
    <m/>
    <m/>
    <m/>
    <m/>
    <m/>
    <m/>
    <m/>
    <m/>
    <m/>
    <m/>
    <m/>
    <m/>
    <m/>
    <m/>
    <m/>
    <m/>
    <m/>
    <m/>
    <m/>
    <m/>
    <m/>
    <m/>
    <s v=""/>
    <s v=""/>
    <s v=""/>
    <s v=""/>
    <s v=""/>
    <s v=""/>
    <s v=""/>
    <s v=""/>
    <m/>
    <m/>
    <m/>
    <m/>
    <m/>
    <m/>
    <s v=""/>
    <s v=""/>
    <s v=""/>
    <m/>
    <m/>
    <m/>
    <m/>
    <m/>
    <m/>
    <m/>
    <m/>
    <m/>
    <m/>
    <m/>
    <m/>
    <s v=""/>
    <s v=""/>
    <s v=""/>
  </r>
  <r>
    <x v="5"/>
    <s v="Western Kentucky University "/>
    <n v="157951"/>
    <x v="2"/>
    <n v="3913"/>
    <n v="3842"/>
    <n v="3788"/>
    <n v="3948"/>
    <n v="4015"/>
    <n v="3886"/>
    <n v="1888"/>
    <n v="1902"/>
    <n v="2006"/>
    <n v="2077"/>
    <n v="2050"/>
    <n v="2130"/>
    <n v="2482"/>
    <n v="2423"/>
    <n v="2170"/>
    <n v="2289"/>
    <n v="2404"/>
    <n v="2392"/>
    <m/>
    <m/>
    <m/>
    <m/>
    <m/>
    <m/>
    <m/>
    <m/>
    <m/>
    <m/>
    <m/>
    <m/>
    <n v="1888"/>
    <n v="1902"/>
    <n v="2006"/>
    <n v="2077"/>
    <n v="2050"/>
    <n v="2130"/>
    <n v="2482"/>
    <n v="2423"/>
    <n v="2170"/>
    <n v="2289"/>
    <n v="2404"/>
    <n v="2392"/>
    <n v="1694"/>
    <n v="1799"/>
    <n v="1773"/>
    <n v="205"/>
    <n v="212"/>
    <n v="235"/>
    <n v="390"/>
    <n v="393"/>
    <n v="384"/>
    <n v="995"/>
    <n v="1038"/>
    <n v="1161"/>
    <n v="868"/>
    <n v="924"/>
    <n v="1002"/>
    <n v="119"/>
    <n v="96"/>
    <n v="150"/>
    <n v="244"/>
    <n v="258"/>
    <n v="271"/>
    <n v="692"/>
    <n v="738"/>
    <n v="900"/>
    <m/>
    <m/>
    <m/>
    <m/>
    <m/>
    <m/>
    <m/>
    <m/>
    <m/>
    <m/>
    <m/>
    <m/>
    <m/>
    <m/>
    <m/>
    <m/>
    <m/>
    <m/>
    <m/>
    <m/>
    <m/>
    <m/>
    <s v=""/>
    <s v=""/>
    <s v=""/>
    <s v=""/>
    <s v=""/>
    <s v=""/>
    <s v=""/>
    <s v=""/>
    <m/>
    <m/>
    <m/>
    <m/>
    <m/>
    <m/>
    <s v=""/>
    <s v=""/>
    <s v=""/>
    <m/>
    <m/>
    <m/>
    <m/>
    <m/>
    <m/>
    <m/>
    <m/>
    <m/>
    <m/>
    <m/>
    <m/>
    <s v=""/>
    <s v=""/>
    <s v=""/>
  </r>
  <r>
    <x v="5"/>
    <s v="Morehead State University "/>
    <n v="157386"/>
    <x v="3"/>
    <n v="2105"/>
    <n v="2014"/>
    <n v="1839"/>
    <n v="1729"/>
    <n v="1817"/>
    <n v="1862"/>
    <n v="861"/>
    <n v="889"/>
    <n v="940"/>
    <n v="867"/>
    <n v="872"/>
    <n v="1204"/>
    <n v="1112"/>
    <n v="1084"/>
    <n v="938"/>
    <n v="991"/>
    <n v="1028"/>
    <n v="1121"/>
    <m/>
    <m/>
    <m/>
    <m/>
    <m/>
    <m/>
    <m/>
    <m/>
    <m/>
    <m/>
    <m/>
    <m/>
    <n v="861"/>
    <n v="889"/>
    <n v="940"/>
    <n v="867"/>
    <n v="872"/>
    <n v="1204"/>
    <n v="1112"/>
    <n v="1084"/>
    <n v="938"/>
    <n v="991"/>
    <n v="1028"/>
    <n v="1121"/>
    <n v="689"/>
    <n v="730"/>
    <n v="793"/>
    <n v="89"/>
    <n v="91"/>
    <n v="108"/>
    <n v="213"/>
    <n v="207"/>
    <n v="220"/>
    <n v="378"/>
    <n v="492"/>
    <n v="428"/>
    <n v="413"/>
    <n v="408"/>
    <n v="404"/>
    <n v="39"/>
    <n v="66"/>
    <n v="62"/>
    <n v="124"/>
    <n v="173"/>
    <n v="127"/>
    <n v="331"/>
    <n v="473"/>
    <n v="495"/>
    <m/>
    <m/>
    <m/>
    <m/>
    <m/>
    <m/>
    <m/>
    <m/>
    <m/>
    <m/>
    <m/>
    <m/>
    <m/>
    <m/>
    <m/>
    <m/>
    <m/>
    <m/>
    <m/>
    <m/>
    <m/>
    <m/>
    <s v=""/>
    <s v=""/>
    <s v=""/>
    <s v=""/>
    <s v=""/>
    <s v=""/>
    <s v=""/>
    <s v=""/>
    <m/>
    <m/>
    <m/>
    <m/>
    <m/>
    <m/>
    <s v=""/>
    <s v=""/>
    <s v=""/>
    <m/>
    <m/>
    <m/>
    <m/>
    <m/>
    <m/>
    <m/>
    <m/>
    <m/>
    <m/>
    <m/>
    <m/>
    <s v=""/>
    <s v=""/>
    <s v=""/>
  </r>
  <r>
    <x v="5"/>
    <s v="Northern Kentucky University "/>
    <n v="157447"/>
    <x v="3"/>
    <n v="2867"/>
    <n v="2841"/>
    <n v="2714"/>
    <n v="2531"/>
    <n v="2849"/>
    <n v="2933"/>
    <n v="740"/>
    <n v="944"/>
    <n v="1037"/>
    <n v="1131"/>
    <n v="1073"/>
    <n v="1168"/>
    <n v="1205"/>
    <n v="1393"/>
    <n v="1258"/>
    <n v="1353"/>
    <n v="1457"/>
    <n v="1485"/>
    <m/>
    <m/>
    <m/>
    <m/>
    <m/>
    <m/>
    <m/>
    <m/>
    <m/>
    <m/>
    <m/>
    <m/>
    <n v="740"/>
    <n v="944"/>
    <n v="1037"/>
    <n v="1131"/>
    <n v="1073"/>
    <n v="1168"/>
    <n v="1205"/>
    <n v="1393"/>
    <n v="1258"/>
    <n v="1353"/>
    <n v="1457"/>
    <n v="1485"/>
    <n v="1055"/>
    <n v="1064"/>
    <n v="1055"/>
    <n v="59"/>
    <n v="73"/>
    <n v="81"/>
    <n v="239"/>
    <n v="320"/>
    <n v="349"/>
    <n v="432"/>
    <n v="473"/>
    <n v="491"/>
    <n v="350"/>
    <n v="389"/>
    <n v="518"/>
    <n v="124"/>
    <n v="108"/>
    <n v="105"/>
    <n v="87"/>
    <n v="92"/>
    <n v="74"/>
    <n v="430"/>
    <n v="495"/>
    <n v="535"/>
    <m/>
    <m/>
    <m/>
    <m/>
    <m/>
    <m/>
    <m/>
    <m/>
    <m/>
    <m/>
    <m/>
    <m/>
    <m/>
    <m/>
    <m/>
    <m/>
    <m/>
    <m/>
    <m/>
    <m/>
    <m/>
    <m/>
    <s v=""/>
    <s v=""/>
    <s v=""/>
    <s v=""/>
    <s v=""/>
    <s v=""/>
    <s v=""/>
    <s v=""/>
    <m/>
    <m/>
    <m/>
    <m/>
    <m/>
    <m/>
    <s v=""/>
    <s v=""/>
    <s v=""/>
    <m/>
    <m/>
    <m/>
    <m/>
    <m/>
    <m/>
    <m/>
    <m/>
    <m/>
    <m/>
    <m/>
    <m/>
    <s v=""/>
    <s v=""/>
    <s v=""/>
  </r>
  <r>
    <x v="5"/>
    <s v="Kentucky State University "/>
    <n v="157058"/>
    <x v="4"/>
    <n v="478"/>
    <n v="427"/>
    <n v="460"/>
    <n v="530"/>
    <n v="706"/>
    <n v="893"/>
    <n v="203"/>
    <n v="195"/>
    <n v="227"/>
    <n v="324"/>
    <n v="306"/>
    <n v="336"/>
    <n v="227"/>
    <n v="198"/>
    <n v="215"/>
    <n v="243"/>
    <n v="329"/>
    <n v="394"/>
    <m/>
    <m/>
    <m/>
    <m/>
    <m/>
    <m/>
    <m/>
    <m/>
    <m/>
    <m/>
    <m/>
    <m/>
    <n v="203"/>
    <n v="195"/>
    <n v="227"/>
    <n v="324"/>
    <n v="306"/>
    <n v="336"/>
    <n v="227"/>
    <n v="198"/>
    <n v="215"/>
    <n v="243"/>
    <n v="329"/>
    <n v="394"/>
    <n v="136"/>
    <n v="165"/>
    <n v="200"/>
    <n v="17"/>
    <n v="18"/>
    <n v="16"/>
    <n v="90"/>
    <n v="146"/>
    <n v="178"/>
    <n v="95"/>
    <n v="78"/>
    <n v="54"/>
    <n v="65"/>
    <n v="87"/>
    <n v="89"/>
    <n v="16"/>
    <n v="26"/>
    <n v="18"/>
    <n v="26"/>
    <n v="18"/>
    <n v="18"/>
    <n v="169"/>
    <n v="214"/>
    <n v="137"/>
    <m/>
    <m/>
    <m/>
    <m/>
    <m/>
    <m/>
    <m/>
    <m/>
    <m/>
    <m/>
    <m/>
    <m/>
    <m/>
    <m/>
    <m/>
    <m/>
    <m/>
    <m/>
    <m/>
    <m/>
    <m/>
    <m/>
    <s v=""/>
    <s v=""/>
    <s v=""/>
    <s v=""/>
    <s v=""/>
    <s v=""/>
    <s v=""/>
    <s v=""/>
    <m/>
    <m/>
    <m/>
    <m/>
    <m/>
    <m/>
    <s v=""/>
    <s v=""/>
    <s v=""/>
    <m/>
    <m/>
    <m/>
    <m/>
    <m/>
    <m/>
    <m/>
    <m/>
    <m/>
    <m/>
    <m/>
    <m/>
    <s v=""/>
    <s v=""/>
    <s v=""/>
  </r>
  <r>
    <x v="5"/>
    <s v="Bluegrass Community and Technical College"/>
    <n v="157173"/>
    <x v="5"/>
    <m/>
    <m/>
    <m/>
    <m/>
    <m/>
    <m/>
    <m/>
    <m/>
    <m/>
    <m/>
    <m/>
    <m/>
    <m/>
    <m/>
    <m/>
    <m/>
    <m/>
    <m/>
    <m/>
    <m/>
    <m/>
    <m/>
    <m/>
    <m/>
    <m/>
    <m/>
    <m/>
    <m/>
    <m/>
    <m/>
    <s v=" "/>
    <s v=" "/>
    <s v=" "/>
    <s v=" "/>
    <s v=" "/>
    <s v=" "/>
    <s v=" "/>
    <s v=" "/>
    <s v=" "/>
    <s v=" "/>
    <s v=" "/>
    <s v=" "/>
    <m/>
    <m/>
    <m/>
    <m/>
    <m/>
    <m/>
    <s v=" "/>
    <s v=" "/>
    <s v=" "/>
    <m/>
    <m/>
    <m/>
    <m/>
    <m/>
    <m/>
    <m/>
    <m/>
    <m/>
    <m/>
    <m/>
    <m/>
    <s v=""/>
    <s v=""/>
    <s v=""/>
    <n v="3762"/>
    <n v="3615"/>
    <n v="3325"/>
    <n v="3259"/>
    <n v="2824"/>
    <n v="2748"/>
    <n v="1755"/>
    <n v="1831"/>
    <n v="1802"/>
    <n v="1860"/>
    <n v="1640"/>
    <n v="1568"/>
    <n v="1151"/>
    <n v="1193"/>
    <m/>
    <m/>
    <m/>
    <m/>
    <m/>
    <m/>
    <m/>
    <m/>
    <n v="1755"/>
    <n v="1831"/>
    <n v="1802"/>
    <n v="1860"/>
    <n v="1640"/>
    <n v="1568"/>
    <n v="1151"/>
    <n v="1193"/>
    <n v="927"/>
    <n v="679"/>
    <n v="688"/>
    <n v="140"/>
    <n v="82"/>
    <n v="79"/>
    <n v="501"/>
    <n v="390"/>
    <n v="426"/>
    <n v="193"/>
    <n v="144"/>
    <n v="179"/>
    <n v="331"/>
    <n v="313"/>
    <n v="324"/>
    <n v="323"/>
    <n v="262"/>
    <n v="217"/>
    <n v="335"/>
    <n v="275"/>
    <n v="243"/>
    <n v="1009"/>
    <n v="959"/>
    <n v="929"/>
  </r>
  <r>
    <x v="5"/>
    <s v="Jefferson Community and Technical College "/>
    <n v="156921"/>
    <x v="5"/>
    <m/>
    <m/>
    <m/>
    <m/>
    <m/>
    <m/>
    <m/>
    <m/>
    <m/>
    <m/>
    <m/>
    <m/>
    <m/>
    <m/>
    <m/>
    <m/>
    <m/>
    <m/>
    <m/>
    <m/>
    <m/>
    <m/>
    <m/>
    <m/>
    <m/>
    <m/>
    <m/>
    <m/>
    <m/>
    <m/>
    <s v=" "/>
    <s v=" "/>
    <s v=" "/>
    <s v=" "/>
    <s v=" "/>
    <s v=" "/>
    <s v=" "/>
    <s v=" "/>
    <s v=" "/>
    <s v=" "/>
    <s v=" "/>
    <s v=" "/>
    <m/>
    <m/>
    <m/>
    <m/>
    <m/>
    <m/>
    <s v=" "/>
    <s v=" "/>
    <s v=" "/>
    <m/>
    <m/>
    <m/>
    <m/>
    <m/>
    <m/>
    <m/>
    <m/>
    <m/>
    <m/>
    <m/>
    <m/>
    <s v=""/>
    <s v=""/>
    <s v=""/>
    <n v="2174"/>
    <n v="2132"/>
    <n v="2218"/>
    <n v="2804"/>
    <n v="2796"/>
    <n v="3009"/>
    <n v="1535"/>
    <n v="687"/>
    <n v="910"/>
    <n v="917"/>
    <n v="918"/>
    <n v="988"/>
    <n v="1082"/>
    <n v="1182"/>
    <m/>
    <m/>
    <m/>
    <m/>
    <m/>
    <m/>
    <m/>
    <m/>
    <n v="1535"/>
    <n v="687"/>
    <n v="910"/>
    <n v="917"/>
    <n v="918"/>
    <n v="988"/>
    <n v="1082"/>
    <n v="1182"/>
    <n v="558"/>
    <n v="664"/>
    <n v="681"/>
    <n v="61"/>
    <n v="51"/>
    <n v="66"/>
    <n v="369"/>
    <n v="367"/>
    <n v="435"/>
    <n v="88"/>
    <n v="86"/>
    <n v="107"/>
    <n v="177"/>
    <n v="117"/>
    <n v="141"/>
    <n v="150"/>
    <n v="161"/>
    <n v="156"/>
    <n v="80"/>
    <n v="74"/>
    <n v="75"/>
    <n v="599"/>
    <n v="597"/>
    <n v="650"/>
  </r>
  <r>
    <x v="5"/>
    <s v="Ashland Community and Technical College"/>
    <n v="156231"/>
    <x v="6"/>
    <m/>
    <m/>
    <m/>
    <m/>
    <m/>
    <m/>
    <m/>
    <m/>
    <m/>
    <m/>
    <m/>
    <m/>
    <m/>
    <m/>
    <m/>
    <m/>
    <m/>
    <m/>
    <m/>
    <m/>
    <m/>
    <m/>
    <m/>
    <m/>
    <m/>
    <m/>
    <m/>
    <m/>
    <m/>
    <m/>
    <s v=" "/>
    <s v=" "/>
    <s v=" "/>
    <s v=" "/>
    <s v=" "/>
    <s v=" "/>
    <s v=" "/>
    <s v=" "/>
    <s v=" "/>
    <s v=" "/>
    <s v=" "/>
    <s v=" "/>
    <m/>
    <m/>
    <m/>
    <m/>
    <m/>
    <m/>
    <s v=" "/>
    <s v=" "/>
    <s v=" "/>
    <m/>
    <m/>
    <m/>
    <m/>
    <m/>
    <m/>
    <m/>
    <m/>
    <m/>
    <m/>
    <m/>
    <m/>
    <s v=""/>
    <s v=""/>
    <s v=""/>
    <n v="661"/>
    <n v="612"/>
    <n v="505"/>
    <n v="801"/>
    <n v="706"/>
    <n v="1236"/>
    <n v="570"/>
    <n v="486"/>
    <n v="448"/>
    <n v="451"/>
    <n v="354"/>
    <n v="459"/>
    <n v="351"/>
    <n v="354"/>
    <m/>
    <m/>
    <m/>
    <m/>
    <m/>
    <m/>
    <m/>
    <m/>
    <n v="570"/>
    <n v="486"/>
    <n v="448"/>
    <n v="451"/>
    <n v="354"/>
    <n v="459"/>
    <n v="351"/>
    <n v="354"/>
    <n v="273"/>
    <n v="194"/>
    <n v="224"/>
    <n v="20"/>
    <n v="11"/>
    <n v="4"/>
    <n v="166"/>
    <n v="146"/>
    <n v="126"/>
    <n v="80"/>
    <n v="67"/>
    <n v="85"/>
    <n v="150"/>
    <n v="147"/>
    <n v="130"/>
    <n v="58"/>
    <n v="64"/>
    <n v="68"/>
    <n v="36"/>
    <n v="28"/>
    <n v="30"/>
    <n v="277"/>
    <n v="195"/>
    <n v="276"/>
  </r>
  <r>
    <x v="5"/>
    <s v="Big Sandy Community and Technical College "/>
    <n v="157553"/>
    <x v="6"/>
    <m/>
    <m/>
    <m/>
    <m/>
    <m/>
    <m/>
    <m/>
    <m/>
    <m/>
    <m/>
    <m/>
    <m/>
    <m/>
    <m/>
    <m/>
    <m/>
    <m/>
    <m/>
    <m/>
    <m/>
    <m/>
    <m/>
    <m/>
    <m/>
    <m/>
    <m/>
    <m/>
    <m/>
    <m/>
    <m/>
    <s v=" "/>
    <s v=" "/>
    <s v=" "/>
    <s v=" "/>
    <s v=" "/>
    <s v=" "/>
    <s v=" "/>
    <s v=" "/>
    <s v=" "/>
    <s v=" "/>
    <s v=" "/>
    <s v=" "/>
    <m/>
    <m/>
    <m/>
    <m/>
    <m/>
    <m/>
    <s v=" "/>
    <s v=" "/>
    <s v=" "/>
    <m/>
    <m/>
    <m/>
    <m/>
    <m/>
    <m/>
    <m/>
    <m/>
    <m/>
    <m/>
    <m/>
    <m/>
    <s v=""/>
    <s v=""/>
    <s v=""/>
    <n v="994"/>
    <n v="666"/>
    <n v="594"/>
    <n v="841"/>
    <n v="887"/>
    <n v="1053"/>
    <n v="528"/>
    <n v="572"/>
    <n v="539"/>
    <n v="483"/>
    <n v="422"/>
    <n v="323"/>
    <n v="309"/>
    <n v="377"/>
    <m/>
    <m/>
    <m/>
    <m/>
    <m/>
    <m/>
    <m/>
    <m/>
    <n v="528"/>
    <n v="572"/>
    <n v="539"/>
    <n v="483"/>
    <n v="422"/>
    <n v="323"/>
    <n v="309"/>
    <n v="377"/>
    <n v="188"/>
    <n v="186"/>
    <n v="230"/>
    <n v="14"/>
    <n v="7"/>
    <n v="17"/>
    <n v="121"/>
    <n v="116"/>
    <n v="130"/>
    <n v="84"/>
    <n v="60"/>
    <n v="49"/>
    <n v="127"/>
    <n v="126"/>
    <n v="136"/>
    <n v="66"/>
    <n v="78"/>
    <n v="66"/>
    <n v="34"/>
    <n v="22"/>
    <n v="18"/>
    <n v="299"/>
    <n v="262"/>
    <n v="190"/>
  </r>
  <r>
    <x v="5"/>
    <s v="Elizabethtown Community and Technical College "/>
    <n v="156648"/>
    <x v="6"/>
    <m/>
    <m/>
    <m/>
    <m/>
    <m/>
    <m/>
    <m/>
    <m/>
    <m/>
    <m/>
    <m/>
    <m/>
    <m/>
    <m/>
    <m/>
    <m/>
    <m/>
    <m/>
    <m/>
    <m/>
    <m/>
    <m/>
    <m/>
    <m/>
    <m/>
    <m/>
    <m/>
    <m/>
    <m/>
    <m/>
    <s v=" "/>
    <s v=" "/>
    <s v=" "/>
    <s v=" "/>
    <s v=" "/>
    <s v=" "/>
    <s v=" "/>
    <s v=" "/>
    <s v=" "/>
    <s v=" "/>
    <s v=" "/>
    <s v=" "/>
    <m/>
    <m/>
    <m/>
    <m/>
    <m/>
    <m/>
    <s v=" "/>
    <s v=" "/>
    <s v=" "/>
    <m/>
    <m/>
    <m/>
    <m/>
    <m/>
    <m/>
    <m/>
    <m/>
    <m/>
    <m/>
    <m/>
    <m/>
    <s v=""/>
    <s v=""/>
    <s v=""/>
    <n v="1042"/>
    <n v="1016"/>
    <n v="1129"/>
    <n v="1249"/>
    <n v="1336"/>
    <n v="1637"/>
    <n v="727"/>
    <n v="559"/>
    <n v="611"/>
    <n v="632"/>
    <n v="660"/>
    <n v="679"/>
    <n v="659"/>
    <n v="676"/>
    <m/>
    <m/>
    <m/>
    <m/>
    <m/>
    <m/>
    <m/>
    <m/>
    <n v="727"/>
    <n v="559"/>
    <n v="611"/>
    <n v="632"/>
    <n v="660"/>
    <n v="679"/>
    <n v="659"/>
    <n v="676"/>
    <n v="395"/>
    <n v="393"/>
    <n v="429"/>
    <n v="41"/>
    <n v="48"/>
    <n v="28"/>
    <n v="243"/>
    <n v="218"/>
    <n v="219"/>
    <n v="103"/>
    <n v="113"/>
    <n v="137"/>
    <n v="171"/>
    <n v="121"/>
    <n v="141"/>
    <n v="111"/>
    <n v="128"/>
    <n v="87"/>
    <n v="61"/>
    <n v="60"/>
    <n v="65"/>
    <n v="357"/>
    <n v="359"/>
    <n v="390"/>
  </r>
  <r>
    <x v="5"/>
    <s v="Madisonville Community College"/>
    <n v="157304"/>
    <x v="6"/>
    <m/>
    <m/>
    <m/>
    <m/>
    <m/>
    <m/>
    <m/>
    <m/>
    <m/>
    <m/>
    <m/>
    <m/>
    <m/>
    <m/>
    <m/>
    <m/>
    <m/>
    <m/>
    <m/>
    <m/>
    <m/>
    <m/>
    <m/>
    <m/>
    <m/>
    <m/>
    <m/>
    <m/>
    <m/>
    <m/>
    <s v=" "/>
    <s v=" "/>
    <s v=" "/>
    <s v=" "/>
    <s v=" "/>
    <s v=" "/>
    <s v=" "/>
    <s v=" "/>
    <s v=" "/>
    <s v=" "/>
    <s v=" "/>
    <s v=" "/>
    <m/>
    <m/>
    <m/>
    <m/>
    <m/>
    <m/>
    <s v=" "/>
    <s v=" "/>
    <s v=" "/>
    <m/>
    <m/>
    <m/>
    <m/>
    <m/>
    <m/>
    <m/>
    <m/>
    <m/>
    <m/>
    <m/>
    <m/>
    <s v=""/>
    <s v=""/>
    <s v=""/>
    <n v="438"/>
    <n v="375"/>
    <n v="359"/>
    <n v="633"/>
    <n v="645"/>
    <n v="575"/>
    <n v="435"/>
    <n v="368"/>
    <n v="327"/>
    <n v="281"/>
    <n v="273"/>
    <n v="282"/>
    <n v="322"/>
    <n v="300"/>
    <m/>
    <m/>
    <m/>
    <m/>
    <m/>
    <m/>
    <m/>
    <m/>
    <n v="435"/>
    <n v="368"/>
    <n v="327"/>
    <n v="281"/>
    <n v="273"/>
    <n v="282"/>
    <n v="322"/>
    <n v="300"/>
    <n v="176"/>
    <n v="223"/>
    <n v="194"/>
    <n v="25"/>
    <n v="19"/>
    <n v="22"/>
    <n v="81"/>
    <n v="80"/>
    <n v="84"/>
    <n v="60"/>
    <n v="57"/>
    <n v="71"/>
    <n v="137"/>
    <n v="124"/>
    <n v="120"/>
    <n v="46"/>
    <n v="41"/>
    <n v="51"/>
    <n v="30"/>
    <n v="27"/>
    <n v="26"/>
    <n v="145"/>
    <n v="148"/>
    <n v="134"/>
  </r>
  <r>
    <x v="5"/>
    <s v="Maysville Community and Technical College "/>
    <n v="157331"/>
    <x v="6"/>
    <m/>
    <m/>
    <m/>
    <m/>
    <m/>
    <m/>
    <m/>
    <m/>
    <m/>
    <m/>
    <m/>
    <m/>
    <m/>
    <m/>
    <m/>
    <m/>
    <m/>
    <m/>
    <m/>
    <m/>
    <m/>
    <m/>
    <m/>
    <m/>
    <m/>
    <m/>
    <m/>
    <m/>
    <m/>
    <m/>
    <s v=" "/>
    <s v=" "/>
    <s v=" "/>
    <s v=" "/>
    <s v=" "/>
    <s v=" "/>
    <s v=" "/>
    <s v=" "/>
    <s v=" "/>
    <s v=" "/>
    <s v=" "/>
    <s v=" "/>
    <m/>
    <m/>
    <m/>
    <m/>
    <m/>
    <m/>
    <s v=" "/>
    <s v=" "/>
    <s v=" "/>
    <m/>
    <m/>
    <m/>
    <m/>
    <m/>
    <m/>
    <m/>
    <m/>
    <m/>
    <m/>
    <m/>
    <m/>
    <s v=""/>
    <s v=""/>
    <s v=""/>
    <n v="419"/>
    <n v="348"/>
    <n v="295"/>
    <n v="461"/>
    <n v="582"/>
    <n v="698"/>
    <n v="289"/>
    <n v="301"/>
    <n v="251"/>
    <n v="218"/>
    <n v="161"/>
    <n v="214"/>
    <n v="237"/>
    <n v="271"/>
    <m/>
    <m/>
    <m/>
    <m/>
    <m/>
    <m/>
    <m/>
    <m/>
    <n v="289"/>
    <n v="301"/>
    <n v="251"/>
    <n v="218"/>
    <n v="161"/>
    <n v="214"/>
    <n v="237"/>
    <n v="271"/>
    <n v="130"/>
    <n v="140"/>
    <n v="176"/>
    <n v="13"/>
    <n v="11"/>
    <n v="8"/>
    <n v="71"/>
    <n v="86"/>
    <n v="87"/>
    <n v="61"/>
    <n v="47"/>
    <n v="70"/>
    <n v="112"/>
    <n v="117"/>
    <n v="106"/>
    <n v="17"/>
    <n v="9"/>
    <n v="28"/>
    <n v="14"/>
    <n v="5"/>
    <n v="12"/>
    <n v="126"/>
    <n v="100"/>
    <n v="104"/>
  </r>
  <r>
    <x v="5"/>
    <s v="Owensboro Community and Technical College "/>
    <n v="247940"/>
    <x v="6"/>
    <m/>
    <m/>
    <m/>
    <m/>
    <m/>
    <m/>
    <m/>
    <m/>
    <m/>
    <m/>
    <m/>
    <m/>
    <m/>
    <m/>
    <m/>
    <m/>
    <m/>
    <m/>
    <m/>
    <m/>
    <m/>
    <m/>
    <m/>
    <m/>
    <m/>
    <m/>
    <m/>
    <m/>
    <m/>
    <m/>
    <s v=" "/>
    <s v=" "/>
    <s v=" "/>
    <s v=" "/>
    <s v=" "/>
    <s v=" "/>
    <s v=" "/>
    <s v=" "/>
    <s v=" "/>
    <s v=" "/>
    <s v=" "/>
    <s v=" "/>
    <m/>
    <m/>
    <m/>
    <m/>
    <m/>
    <m/>
    <s v=" "/>
    <s v=" "/>
    <s v=" "/>
    <m/>
    <m/>
    <m/>
    <m/>
    <m/>
    <m/>
    <m/>
    <m/>
    <m/>
    <m/>
    <m/>
    <m/>
    <s v=""/>
    <s v=""/>
    <s v=""/>
    <n v="642"/>
    <n v="427"/>
    <n v="723"/>
    <n v="998"/>
    <n v="852"/>
    <n v="850"/>
    <n v="534"/>
    <n v="516"/>
    <n v="434"/>
    <n v="290"/>
    <n v="215"/>
    <n v="496"/>
    <n v="408"/>
    <n v="467"/>
    <m/>
    <m/>
    <m/>
    <m/>
    <m/>
    <m/>
    <m/>
    <m/>
    <n v="534"/>
    <n v="516"/>
    <n v="434"/>
    <n v="290"/>
    <n v="215"/>
    <n v="496"/>
    <n v="408"/>
    <n v="467"/>
    <n v="313"/>
    <n v="275"/>
    <n v="310"/>
    <n v="19"/>
    <n v="15"/>
    <n v="26"/>
    <n v="164"/>
    <n v="118"/>
    <n v="131"/>
    <n v="59"/>
    <n v="44"/>
    <n v="138"/>
    <n v="151"/>
    <n v="139"/>
    <n v="131"/>
    <n v="39"/>
    <n v="33"/>
    <n v="88"/>
    <n v="20"/>
    <n v="12"/>
    <n v="24"/>
    <n v="172"/>
    <n v="126"/>
    <n v="246"/>
  </r>
  <r>
    <x v="5"/>
    <s v="Somerset Community and Technical College "/>
    <n v="157711"/>
    <x v="6"/>
    <m/>
    <m/>
    <m/>
    <m/>
    <m/>
    <m/>
    <m/>
    <m/>
    <m/>
    <m/>
    <m/>
    <m/>
    <m/>
    <m/>
    <m/>
    <m/>
    <m/>
    <m/>
    <m/>
    <m/>
    <m/>
    <m/>
    <m/>
    <m/>
    <m/>
    <m/>
    <m/>
    <m/>
    <m/>
    <m/>
    <s v=" "/>
    <s v=" "/>
    <s v=" "/>
    <s v=" "/>
    <s v=" "/>
    <s v=" "/>
    <s v=" "/>
    <s v=" "/>
    <s v=" "/>
    <s v=" "/>
    <s v=" "/>
    <s v=" "/>
    <m/>
    <m/>
    <m/>
    <m/>
    <m/>
    <m/>
    <s v=" "/>
    <s v=" "/>
    <s v=" "/>
    <m/>
    <m/>
    <m/>
    <m/>
    <m/>
    <m/>
    <m/>
    <m/>
    <m/>
    <m/>
    <m/>
    <m/>
    <s v=""/>
    <s v=""/>
    <s v=""/>
    <n v="1028"/>
    <n v="975"/>
    <n v="899"/>
    <n v="1431"/>
    <n v="1760"/>
    <n v="1368"/>
    <n v="751"/>
    <n v="949"/>
    <n v="731"/>
    <n v="726"/>
    <n v="650"/>
    <n v="724"/>
    <n v="863"/>
    <n v="740"/>
    <m/>
    <m/>
    <m/>
    <m/>
    <m/>
    <m/>
    <m/>
    <m/>
    <n v="751"/>
    <n v="949"/>
    <n v="731"/>
    <n v="726"/>
    <n v="650"/>
    <n v="724"/>
    <n v="863"/>
    <n v="740"/>
    <n v="462"/>
    <n v="549"/>
    <n v="448"/>
    <n v="35"/>
    <n v="30"/>
    <n v="35"/>
    <n v="227"/>
    <n v="284"/>
    <n v="257"/>
    <n v="141"/>
    <n v="162"/>
    <n v="183"/>
    <n v="255"/>
    <n v="388"/>
    <n v="221"/>
    <n v="104"/>
    <n v="87"/>
    <n v="108"/>
    <n v="55"/>
    <n v="43"/>
    <n v="56"/>
    <n v="426"/>
    <n v="358"/>
    <n v="377"/>
  </r>
  <r>
    <x v="5"/>
    <s v="Southeast Kentucky Community and Technical College"/>
    <n v="157739"/>
    <x v="6"/>
    <m/>
    <m/>
    <m/>
    <m/>
    <m/>
    <m/>
    <m/>
    <m/>
    <m/>
    <m/>
    <m/>
    <m/>
    <m/>
    <m/>
    <m/>
    <m/>
    <m/>
    <m/>
    <m/>
    <m/>
    <m/>
    <m/>
    <m/>
    <m/>
    <m/>
    <m/>
    <m/>
    <m/>
    <m/>
    <m/>
    <s v=" "/>
    <s v=" "/>
    <s v=" "/>
    <s v=" "/>
    <s v=" "/>
    <s v=" "/>
    <s v=" "/>
    <s v=" "/>
    <s v=" "/>
    <s v=" "/>
    <s v=" "/>
    <s v=" "/>
    <m/>
    <m/>
    <m/>
    <m/>
    <m/>
    <m/>
    <s v=" "/>
    <s v=" "/>
    <s v=" "/>
    <m/>
    <m/>
    <m/>
    <m/>
    <m/>
    <m/>
    <m/>
    <m/>
    <m/>
    <m/>
    <m/>
    <m/>
    <s v=""/>
    <s v=""/>
    <s v=""/>
    <n v="596"/>
    <n v="475"/>
    <n v="400"/>
    <n v="879"/>
    <n v="701"/>
    <n v="902"/>
    <n v="636"/>
    <n v="405"/>
    <n v="427"/>
    <n v="337"/>
    <n v="307"/>
    <n v="265"/>
    <n v="324"/>
    <n v="358"/>
    <m/>
    <m/>
    <m/>
    <m/>
    <m/>
    <m/>
    <m/>
    <m/>
    <n v="636"/>
    <n v="405"/>
    <n v="427"/>
    <n v="337"/>
    <n v="307"/>
    <n v="265"/>
    <n v="324"/>
    <n v="358"/>
    <n v="174"/>
    <n v="238"/>
    <n v="230"/>
    <n v="8"/>
    <n v="5"/>
    <n v="9"/>
    <n v="83"/>
    <n v="81"/>
    <n v="119"/>
    <n v="70"/>
    <n v="88"/>
    <n v="94"/>
    <n v="252"/>
    <n v="158"/>
    <n v="147"/>
    <n v="35"/>
    <n v="35"/>
    <n v="32"/>
    <n v="8"/>
    <n v="10"/>
    <n v="14"/>
    <n v="224"/>
    <n v="174"/>
    <n v="125"/>
  </r>
  <r>
    <x v="5"/>
    <s v="West Kentucky Community and Technical College"/>
    <n v="157483"/>
    <x v="6"/>
    <m/>
    <m/>
    <m/>
    <m/>
    <m/>
    <m/>
    <m/>
    <m/>
    <m/>
    <m/>
    <m/>
    <m/>
    <m/>
    <m/>
    <m/>
    <m/>
    <m/>
    <m/>
    <m/>
    <m/>
    <m/>
    <m/>
    <m/>
    <m/>
    <m/>
    <m/>
    <m/>
    <m/>
    <m/>
    <m/>
    <s v=" "/>
    <s v=" "/>
    <s v=" "/>
    <s v=" "/>
    <s v=" "/>
    <s v=" "/>
    <s v=" "/>
    <s v=" "/>
    <s v=" "/>
    <s v=" "/>
    <s v=" "/>
    <s v=" "/>
    <m/>
    <m/>
    <m/>
    <m/>
    <m/>
    <m/>
    <s v=" "/>
    <s v=" "/>
    <s v=" "/>
    <m/>
    <m/>
    <m/>
    <m/>
    <m/>
    <m/>
    <m/>
    <m/>
    <m/>
    <m/>
    <m/>
    <m/>
    <s v=""/>
    <s v=""/>
    <s v=""/>
    <n v="807"/>
    <n v="627"/>
    <n v="395"/>
    <n v="1339"/>
    <n v="1643"/>
    <n v="1943"/>
    <n v="1004"/>
    <n v="609"/>
    <n v="548"/>
    <n v="427"/>
    <n v="206"/>
    <n v="411"/>
    <n v="521"/>
    <n v="535"/>
    <m/>
    <m/>
    <m/>
    <m/>
    <m/>
    <m/>
    <m/>
    <m/>
    <n v="1004"/>
    <n v="609"/>
    <n v="548"/>
    <n v="427"/>
    <n v="206"/>
    <n v="411"/>
    <n v="521"/>
    <n v="535"/>
    <n v="254"/>
    <n v="367"/>
    <n v="367"/>
    <n v="10"/>
    <n v="18"/>
    <n v="23"/>
    <n v="147"/>
    <n v="136"/>
    <n v="145"/>
    <n v="136"/>
    <n v="70"/>
    <n v="131"/>
    <n v="446"/>
    <n v="240"/>
    <n v="209"/>
    <n v="47"/>
    <n v="22"/>
    <n v="43"/>
    <n v="29"/>
    <n v="3"/>
    <n v="19"/>
    <n v="215"/>
    <n v="111"/>
    <n v="218"/>
  </r>
  <r>
    <x v="5"/>
    <s v="Hazard Community and Technical College"/>
    <n v="156790"/>
    <x v="7"/>
    <m/>
    <m/>
    <m/>
    <m/>
    <m/>
    <m/>
    <m/>
    <m/>
    <m/>
    <m/>
    <m/>
    <m/>
    <m/>
    <m/>
    <m/>
    <m/>
    <m/>
    <m/>
    <m/>
    <m/>
    <m/>
    <m/>
    <m/>
    <m/>
    <m/>
    <m/>
    <m/>
    <m/>
    <m/>
    <m/>
    <s v=" "/>
    <s v=" "/>
    <s v=" "/>
    <s v=" "/>
    <s v=" "/>
    <s v=" "/>
    <s v=" "/>
    <s v=" "/>
    <s v=" "/>
    <s v=" "/>
    <s v=" "/>
    <s v=" "/>
    <m/>
    <m/>
    <m/>
    <m/>
    <m/>
    <m/>
    <s v=" "/>
    <s v=" "/>
    <s v=" "/>
    <m/>
    <m/>
    <m/>
    <m/>
    <m/>
    <m/>
    <m/>
    <m/>
    <m/>
    <m/>
    <m/>
    <m/>
    <s v=""/>
    <s v=""/>
    <s v=""/>
    <n v="462"/>
    <n v="408"/>
    <n v="516"/>
    <n v="629"/>
    <n v="690"/>
    <n v="798"/>
    <n v="646"/>
    <n v="500"/>
    <n v="328"/>
    <n v="302"/>
    <n v="303"/>
    <n v="320"/>
    <n v="393"/>
    <n v="367"/>
    <m/>
    <m/>
    <m/>
    <m/>
    <m/>
    <m/>
    <m/>
    <m/>
    <n v="646"/>
    <n v="500"/>
    <n v="328"/>
    <n v="302"/>
    <n v="303"/>
    <n v="320"/>
    <n v="393"/>
    <n v="367"/>
    <n v="193"/>
    <n v="243"/>
    <n v="222"/>
    <n v="5"/>
    <n v="14"/>
    <n v="15"/>
    <n v="122"/>
    <n v="136"/>
    <n v="130"/>
    <n v="75"/>
    <n v="47"/>
    <n v="73"/>
    <n v="162"/>
    <n v="143"/>
    <n v="91"/>
    <n v="33"/>
    <n v="49"/>
    <n v="55"/>
    <n v="8"/>
    <n v="14"/>
    <n v="7"/>
    <n v="186"/>
    <n v="193"/>
    <n v="185"/>
  </r>
  <r>
    <x v="5"/>
    <s v="Henderson Community College "/>
    <n v="156851"/>
    <x v="7"/>
    <m/>
    <m/>
    <m/>
    <m/>
    <m/>
    <m/>
    <m/>
    <m/>
    <m/>
    <m/>
    <m/>
    <m/>
    <m/>
    <m/>
    <m/>
    <m/>
    <m/>
    <m/>
    <m/>
    <m/>
    <m/>
    <m/>
    <m/>
    <m/>
    <m/>
    <m/>
    <m/>
    <m/>
    <m/>
    <m/>
    <s v=" "/>
    <s v=" "/>
    <s v=" "/>
    <s v=" "/>
    <s v=" "/>
    <s v=" "/>
    <s v=" "/>
    <s v=" "/>
    <s v=" "/>
    <s v=" "/>
    <s v=" "/>
    <s v=" "/>
    <m/>
    <m/>
    <m/>
    <m/>
    <m/>
    <m/>
    <s v=" "/>
    <s v=" "/>
    <s v=" "/>
    <m/>
    <m/>
    <m/>
    <m/>
    <m/>
    <m/>
    <m/>
    <m/>
    <m/>
    <m/>
    <m/>
    <m/>
    <s v=""/>
    <s v=""/>
    <s v=""/>
    <n v="248"/>
    <n v="238"/>
    <n v="497"/>
    <n v="553"/>
    <n v="439"/>
    <n v="451"/>
    <n v="220"/>
    <n v="185"/>
    <n v="172"/>
    <n v="164"/>
    <n v="115"/>
    <n v="159"/>
    <n v="126"/>
    <n v="181"/>
    <m/>
    <m/>
    <m/>
    <m/>
    <m/>
    <m/>
    <m/>
    <m/>
    <n v="220"/>
    <n v="185"/>
    <n v="172"/>
    <n v="164"/>
    <n v="115"/>
    <n v="159"/>
    <n v="126"/>
    <n v="181"/>
    <n v="86"/>
    <n v="78"/>
    <n v="108"/>
    <n v="15"/>
    <n v="5"/>
    <n v="8"/>
    <n v="58"/>
    <n v="43"/>
    <n v="65"/>
    <n v="21"/>
    <n v="17"/>
    <n v="24"/>
    <n v="46"/>
    <n v="44"/>
    <n v="40"/>
    <n v="23"/>
    <n v="19"/>
    <n v="29"/>
    <n v="17"/>
    <n v="9"/>
    <n v="20"/>
    <n v="103"/>
    <n v="70"/>
    <n v="86"/>
  </r>
  <r>
    <x v="5"/>
    <s v="Hopkinsville Community College "/>
    <n v="156860"/>
    <x v="7"/>
    <m/>
    <m/>
    <m/>
    <m/>
    <m/>
    <m/>
    <m/>
    <m/>
    <m/>
    <m/>
    <m/>
    <m/>
    <m/>
    <m/>
    <m/>
    <m/>
    <m/>
    <m/>
    <m/>
    <m/>
    <m/>
    <m/>
    <m/>
    <m/>
    <m/>
    <m/>
    <m/>
    <m/>
    <m/>
    <m/>
    <s v=" "/>
    <s v=" "/>
    <s v=" "/>
    <s v=" "/>
    <s v=" "/>
    <s v=" "/>
    <s v=" "/>
    <s v=" "/>
    <s v=" "/>
    <s v=" "/>
    <s v=" "/>
    <s v=" "/>
    <m/>
    <m/>
    <m/>
    <m/>
    <m/>
    <m/>
    <s v=" "/>
    <s v=" "/>
    <s v=" "/>
    <m/>
    <m/>
    <m/>
    <m/>
    <m/>
    <m/>
    <m/>
    <m/>
    <m/>
    <m/>
    <m/>
    <m/>
    <s v=""/>
    <s v=""/>
    <s v=""/>
    <n v="757"/>
    <n v="491"/>
    <n v="778"/>
    <n v="716"/>
    <n v="954"/>
    <n v="903"/>
    <n v="301"/>
    <n v="299"/>
    <n v="284"/>
    <n v="144"/>
    <n v="263"/>
    <n v="267"/>
    <n v="294"/>
    <n v="326"/>
    <m/>
    <m/>
    <m/>
    <m/>
    <m/>
    <m/>
    <m/>
    <m/>
    <n v="301"/>
    <n v="299"/>
    <n v="284"/>
    <n v="144"/>
    <n v="263"/>
    <n v="267"/>
    <n v="294"/>
    <n v="326"/>
    <n v="137"/>
    <n v="172"/>
    <n v="181"/>
    <n v="15"/>
    <n v="9"/>
    <n v="11"/>
    <n v="115"/>
    <n v="113"/>
    <n v="134"/>
    <n v="18"/>
    <n v="46"/>
    <n v="32"/>
    <n v="90"/>
    <n v="85"/>
    <n v="75"/>
    <n v="15"/>
    <n v="41"/>
    <n v="48"/>
    <n v="11"/>
    <n v="14"/>
    <n v="16"/>
    <n v="100"/>
    <n v="162"/>
    <n v="171"/>
  </r>
  <r>
    <x v="5"/>
    <s v="Bowling Green Technical College"/>
    <n v="156338"/>
    <x v="8"/>
    <m/>
    <m/>
    <m/>
    <m/>
    <m/>
    <m/>
    <m/>
    <m/>
    <m/>
    <m/>
    <m/>
    <m/>
    <m/>
    <m/>
    <m/>
    <m/>
    <m/>
    <m/>
    <m/>
    <m/>
    <m/>
    <m/>
    <m/>
    <m/>
    <m/>
    <m/>
    <m/>
    <m/>
    <m/>
    <m/>
    <s v=" "/>
    <s v=" "/>
    <s v=" "/>
    <s v=" "/>
    <s v=" "/>
    <s v=" "/>
    <s v=" "/>
    <s v=" "/>
    <s v=" "/>
    <s v=" "/>
    <s v=" "/>
    <s v=" "/>
    <m/>
    <m/>
    <m/>
    <m/>
    <m/>
    <m/>
    <s v=" "/>
    <s v=" "/>
    <s v=" "/>
    <m/>
    <m/>
    <m/>
    <m/>
    <m/>
    <m/>
    <m/>
    <m/>
    <m/>
    <m/>
    <m/>
    <m/>
    <s v=""/>
    <s v=""/>
    <s v=""/>
    <n v="232"/>
    <n v="175"/>
    <n v="454"/>
    <n v="566"/>
    <n v="624"/>
    <n v="1482"/>
    <n v="106"/>
    <n v="129"/>
    <n v="140"/>
    <n v="92"/>
    <n v="62"/>
    <n v="80"/>
    <n v="115"/>
    <n v="150"/>
    <m/>
    <m/>
    <m/>
    <m/>
    <m/>
    <m/>
    <m/>
    <m/>
    <n v="106"/>
    <n v="129"/>
    <n v="140"/>
    <n v="92"/>
    <n v="62"/>
    <n v="80"/>
    <n v="115"/>
    <n v="150"/>
    <n v="42"/>
    <n v="71"/>
    <n v="102"/>
    <n v="3"/>
    <n v="7"/>
    <n v="7"/>
    <n v="35"/>
    <n v="37"/>
    <n v="41"/>
    <n v="48"/>
    <n v="31"/>
    <n v="33"/>
    <n v="3"/>
    <n v="71"/>
    <n v="73"/>
    <n v="3"/>
    <n v="4"/>
    <n v="13"/>
    <n v="0"/>
    <n v="1"/>
    <n v="1"/>
    <n v="41"/>
    <n v="26"/>
    <n v="33"/>
  </r>
  <r>
    <x v="5"/>
    <s v="Gateway Community and Technical College"/>
    <n v="157438"/>
    <x v="8"/>
    <m/>
    <m/>
    <m/>
    <m/>
    <m/>
    <m/>
    <m/>
    <m/>
    <m/>
    <m/>
    <m/>
    <m/>
    <m/>
    <m/>
    <m/>
    <m/>
    <m/>
    <m/>
    <m/>
    <m/>
    <m/>
    <m/>
    <m/>
    <m/>
    <m/>
    <m/>
    <m/>
    <m/>
    <m/>
    <m/>
    <s v=" "/>
    <s v=" "/>
    <s v=" "/>
    <s v=" "/>
    <s v=" "/>
    <s v=" "/>
    <s v=" "/>
    <s v=" "/>
    <s v=" "/>
    <s v=" "/>
    <s v=" "/>
    <s v=" "/>
    <m/>
    <m/>
    <m/>
    <m/>
    <m/>
    <m/>
    <s v=" "/>
    <s v=" "/>
    <s v=" "/>
    <m/>
    <m/>
    <m/>
    <m/>
    <m/>
    <m/>
    <m/>
    <m/>
    <m/>
    <m/>
    <m/>
    <m/>
    <s v=""/>
    <s v=""/>
    <s v=""/>
    <n v="387"/>
    <n v="307"/>
    <n v="416"/>
    <n v="714"/>
    <n v="834"/>
    <n v="597"/>
    <n v="153"/>
    <n v="147"/>
    <n v="159"/>
    <n v="131"/>
    <n v="100"/>
    <n v="124"/>
    <n v="123"/>
    <n v="176"/>
    <m/>
    <m/>
    <m/>
    <m/>
    <m/>
    <m/>
    <m/>
    <m/>
    <n v="153"/>
    <n v="147"/>
    <n v="159"/>
    <n v="131"/>
    <n v="100"/>
    <n v="124"/>
    <n v="123"/>
    <n v="176"/>
    <n v="75"/>
    <n v="81"/>
    <n v="115"/>
    <n v="7"/>
    <n v="5"/>
    <n v="10"/>
    <n v="42"/>
    <n v="37"/>
    <n v="51"/>
    <n v="33"/>
    <n v="35"/>
    <n v="37"/>
    <n v="69"/>
    <n v="52"/>
    <n v="67"/>
    <n v="13"/>
    <n v="7"/>
    <n v="13"/>
    <n v="0"/>
    <n v="2"/>
    <n v="11"/>
    <n v="85"/>
    <n v="56"/>
    <n v="63"/>
  </r>
  <r>
    <x v="6"/>
    <s v="Louisiana State University and A &amp; M College"/>
    <n v="159391"/>
    <x v="0"/>
    <n v="6275"/>
    <n v="6264"/>
    <n v="6562"/>
    <n v="5806"/>
    <n v="5209"/>
    <n v="5257"/>
    <n v="3992"/>
    <n v="4442"/>
    <n v="5068"/>
    <n v="5167"/>
    <n v="5072"/>
    <n v="5220"/>
    <n v="5173"/>
    <n v="5366"/>
    <n v="5697"/>
    <n v="4969"/>
    <n v="4502"/>
    <n v="4588"/>
    <m/>
    <m/>
    <m/>
    <m/>
    <m/>
    <m/>
    <m/>
    <m/>
    <m/>
    <m/>
    <m/>
    <m/>
    <n v="3992"/>
    <n v="4442"/>
    <n v="5068"/>
    <n v="5167"/>
    <n v="5072"/>
    <n v="5220"/>
    <n v="5173"/>
    <n v="5366"/>
    <n v="5697"/>
    <n v="4969"/>
    <n v="4502"/>
    <n v="4588"/>
    <n v="4078"/>
    <n v="3799"/>
    <n v="3904"/>
    <n v="328"/>
    <n v="308"/>
    <n v="293"/>
    <n v="563"/>
    <n v="395"/>
    <n v="391"/>
    <n v="2885"/>
    <n v="3013"/>
    <n v="3016"/>
    <n v="2408"/>
    <n v="2687"/>
    <n v="3013"/>
    <n v="285"/>
    <n v="244"/>
    <n v="240"/>
    <n v="626"/>
    <n v="615"/>
    <n v="636"/>
    <n v="1276"/>
    <n v="1348"/>
    <n v="1281"/>
    <m/>
    <m/>
    <m/>
    <m/>
    <m/>
    <m/>
    <m/>
    <m/>
    <m/>
    <m/>
    <m/>
    <m/>
    <m/>
    <m/>
    <m/>
    <m/>
    <m/>
    <m/>
    <m/>
    <m/>
    <m/>
    <m/>
    <s v=""/>
    <s v=""/>
    <s v=""/>
    <s v=""/>
    <s v=""/>
    <s v=""/>
    <s v=""/>
    <s v=""/>
    <m/>
    <m/>
    <m/>
    <m/>
    <m/>
    <m/>
    <s v=""/>
    <s v=""/>
    <s v=""/>
    <m/>
    <m/>
    <m/>
    <m/>
    <m/>
    <m/>
    <m/>
    <m/>
    <m/>
    <m/>
    <m/>
    <m/>
    <s v=""/>
    <s v=""/>
    <s v=""/>
  </r>
  <r>
    <x v="6"/>
    <s v="Louisiana Tech University "/>
    <n v="159647"/>
    <x v="1"/>
    <n v="1641"/>
    <n v="2633"/>
    <n v="2412"/>
    <n v="2320"/>
    <n v="2172"/>
    <n v="1963"/>
    <n v="1276"/>
    <n v="1427"/>
    <n v="1672"/>
    <n v="1763"/>
    <n v="1843"/>
    <n v="1824"/>
    <n v="1969"/>
    <n v="1962"/>
    <n v="1646"/>
    <n v="1656"/>
    <n v="1624"/>
    <n v="1525"/>
    <m/>
    <m/>
    <m/>
    <m/>
    <m/>
    <m/>
    <m/>
    <m/>
    <m/>
    <m/>
    <m/>
    <m/>
    <n v="1276"/>
    <n v="1427"/>
    <n v="1672"/>
    <n v="1763"/>
    <n v="1843"/>
    <n v="1824"/>
    <n v="1969"/>
    <n v="1962"/>
    <n v="1646"/>
    <n v="1656"/>
    <n v="1624"/>
    <n v="1525"/>
    <n v="1204"/>
    <n v="1160"/>
    <n v="1096"/>
    <n v="163"/>
    <n v="165"/>
    <n v="171"/>
    <n v="289"/>
    <n v="299"/>
    <n v="258"/>
    <n v="855"/>
    <n v="821"/>
    <n v="899"/>
    <n v="647"/>
    <n v="747"/>
    <n v="862"/>
    <n v="82"/>
    <n v="80"/>
    <n v="84"/>
    <n v="283"/>
    <n v="358"/>
    <n v="370"/>
    <n v="623"/>
    <n v="565"/>
    <n v="616"/>
    <m/>
    <m/>
    <m/>
    <m/>
    <m/>
    <m/>
    <m/>
    <m/>
    <m/>
    <m/>
    <m/>
    <m/>
    <m/>
    <m/>
    <m/>
    <m/>
    <m/>
    <m/>
    <m/>
    <m/>
    <m/>
    <m/>
    <s v=""/>
    <s v=""/>
    <s v=""/>
    <s v=""/>
    <s v=""/>
    <s v=""/>
    <s v=""/>
    <s v=""/>
    <m/>
    <m/>
    <m/>
    <m/>
    <m/>
    <m/>
    <s v=""/>
    <s v=""/>
    <s v=""/>
    <m/>
    <m/>
    <m/>
    <m/>
    <m/>
    <m/>
    <m/>
    <m/>
    <m/>
    <m/>
    <m/>
    <m/>
    <s v=""/>
    <s v=""/>
    <s v=""/>
  </r>
  <r>
    <x v="6"/>
    <s v="University of Louisiana at Lafayette"/>
    <n v="160658"/>
    <x v="1"/>
    <n v="3236"/>
    <n v="3482"/>
    <n v="3587"/>
    <n v="3518"/>
    <n v="3452"/>
    <n v="3414"/>
    <n v="2698"/>
    <n v="2776"/>
    <n v="2961"/>
    <n v="2414"/>
    <n v="2305"/>
    <n v="2322"/>
    <n v="2395"/>
    <n v="2595"/>
    <n v="2644"/>
    <n v="2703"/>
    <n v="2784"/>
    <n v="2662"/>
    <m/>
    <m/>
    <m/>
    <m/>
    <m/>
    <m/>
    <m/>
    <m/>
    <m/>
    <m/>
    <m/>
    <m/>
    <n v="2698"/>
    <n v="2776"/>
    <n v="2961"/>
    <n v="2414"/>
    <n v="2305"/>
    <n v="2322"/>
    <n v="2395"/>
    <n v="2595"/>
    <n v="2644"/>
    <n v="2703"/>
    <n v="2784"/>
    <n v="2662"/>
    <n v="1972"/>
    <n v="2076"/>
    <n v="1953"/>
    <n v="254"/>
    <n v="262"/>
    <n v="273"/>
    <n v="477"/>
    <n v="446"/>
    <n v="436"/>
    <n v="908"/>
    <n v="932"/>
    <n v="956"/>
    <n v="1007"/>
    <n v="1029"/>
    <n v="1148"/>
    <n v="252"/>
    <n v="223"/>
    <n v="278"/>
    <n v="370"/>
    <n v="403"/>
    <n v="454"/>
    <n v="775"/>
    <n v="764"/>
    <n v="707"/>
    <m/>
    <m/>
    <m/>
    <m/>
    <m/>
    <m/>
    <m/>
    <m/>
    <m/>
    <m/>
    <m/>
    <m/>
    <m/>
    <m/>
    <m/>
    <m/>
    <m/>
    <m/>
    <m/>
    <m/>
    <m/>
    <m/>
    <s v=""/>
    <s v=""/>
    <s v=""/>
    <s v=""/>
    <s v=""/>
    <s v=""/>
    <s v=""/>
    <s v=""/>
    <m/>
    <m/>
    <m/>
    <m/>
    <m/>
    <m/>
    <s v=""/>
    <s v=""/>
    <s v=""/>
    <m/>
    <m/>
    <m/>
    <m/>
    <m/>
    <m/>
    <m/>
    <m/>
    <m/>
    <m/>
    <m/>
    <m/>
    <s v=""/>
    <s v=""/>
    <s v=""/>
  </r>
  <r>
    <x v="6"/>
    <s v="University of New Orleans"/>
    <n v="159939"/>
    <x v="1"/>
    <n v="3301"/>
    <n v="3356"/>
    <n v="3139"/>
    <s v=" "/>
    <n v="1575"/>
    <n v="1791"/>
    <n v="1443"/>
    <n v="1482"/>
    <n v="1716"/>
    <n v="1680"/>
    <n v="1870"/>
    <n v="1977"/>
    <n v="1684"/>
    <n v="1962"/>
    <n v="1784"/>
    <s v=" "/>
    <n v="950"/>
    <n v="1030"/>
    <m/>
    <m/>
    <m/>
    <m/>
    <m/>
    <m/>
    <m/>
    <m/>
    <m/>
    <m/>
    <m/>
    <m/>
    <n v="1443"/>
    <n v="1482"/>
    <n v="1716"/>
    <n v="1680"/>
    <n v="1870"/>
    <n v="1977"/>
    <n v="1684"/>
    <n v="1962"/>
    <n v="1784"/>
    <s v=" "/>
    <n v="950"/>
    <n v="1030"/>
    <m/>
    <n v="652"/>
    <n v="707"/>
    <m/>
    <n v="120"/>
    <n v="97"/>
    <s v=" "/>
    <n v="178"/>
    <n v="226"/>
    <n v="440"/>
    <n v="459"/>
    <n v="364"/>
    <n v="425"/>
    <n v="460"/>
    <n v="542"/>
    <n v="191"/>
    <n v="201"/>
    <n v="192"/>
    <n v="503"/>
    <n v="527"/>
    <n v="484"/>
    <n v="736"/>
    <n v="790"/>
    <n v="644"/>
    <m/>
    <m/>
    <m/>
    <m/>
    <m/>
    <m/>
    <m/>
    <m/>
    <m/>
    <m/>
    <m/>
    <m/>
    <m/>
    <m/>
    <m/>
    <m/>
    <m/>
    <m/>
    <m/>
    <m/>
    <m/>
    <m/>
    <s v=""/>
    <s v=""/>
    <s v=""/>
    <s v=""/>
    <s v=""/>
    <s v=""/>
    <s v=""/>
    <s v=""/>
    <m/>
    <m/>
    <m/>
    <m/>
    <m/>
    <m/>
    <s v=""/>
    <s v=""/>
    <s v=""/>
    <m/>
    <m/>
    <m/>
    <m/>
    <m/>
    <m/>
    <m/>
    <m/>
    <m/>
    <m/>
    <m/>
    <m/>
    <s v=""/>
    <s v=""/>
    <s v=""/>
  </r>
  <r>
    <x v="6"/>
    <s v="Southeastern Louisiana University "/>
    <n v="160612"/>
    <x v="2"/>
    <n v="3405"/>
    <n v="3526"/>
    <n v="3344"/>
    <n v="1532"/>
    <n v="3611"/>
    <n v="3448"/>
    <n v="2444"/>
    <n v="2598"/>
    <n v="2686"/>
    <n v="2437"/>
    <n v="2303"/>
    <n v="2118"/>
    <n v="2492"/>
    <n v="2556"/>
    <n v="2142"/>
    <n v="2207"/>
    <n v="2673"/>
    <n v="2536"/>
    <m/>
    <m/>
    <m/>
    <m/>
    <m/>
    <m/>
    <m/>
    <m/>
    <m/>
    <m/>
    <m/>
    <m/>
    <n v="2444"/>
    <n v="2598"/>
    <n v="2686"/>
    <n v="2437"/>
    <n v="2303"/>
    <n v="2118"/>
    <n v="2492"/>
    <n v="2556"/>
    <n v="2142"/>
    <n v="2207"/>
    <n v="2673"/>
    <n v="2536"/>
    <n v="1459"/>
    <n v="1650"/>
    <n v="1616"/>
    <n v="210"/>
    <n v="377"/>
    <n v="294"/>
    <n v="538"/>
    <n v="646"/>
    <n v="626"/>
    <n v="647"/>
    <n v="650"/>
    <n v="678"/>
    <n v="773"/>
    <n v="767"/>
    <n v="851"/>
    <n v="200"/>
    <n v="175"/>
    <n v="207"/>
    <n v="437"/>
    <n v="363"/>
    <n v="515"/>
    <n v="1019"/>
    <n v="930"/>
    <n v="1092"/>
    <m/>
    <m/>
    <m/>
    <m/>
    <m/>
    <m/>
    <m/>
    <m/>
    <m/>
    <m/>
    <m/>
    <m/>
    <m/>
    <m/>
    <m/>
    <m/>
    <m/>
    <m/>
    <m/>
    <m/>
    <m/>
    <m/>
    <s v=""/>
    <s v=""/>
    <s v=""/>
    <s v=""/>
    <s v=""/>
    <s v=""/>
    <s v=""/>
    <s v=""/>
    <m/>
    <m/>
    <m/>
    <m/>
    <m/>
    <m/>
    <s v=""/>
    <s v=""/>
    <s v=""/>
    <m/>
    <m/>
    <m/>
    <m/>
    <m/>
    <m/>
    <m/>
    <m/>
    <m/>
    <m/>
    <m/>
    <m/>
    <s v=""/>
    <s v=""/>
    <s v=""/>
  </r>
  <r>
    <x v="6"/>
    <s v="Southern University and A&amp;M College at Baton Rouge "/>
    <n v="160621"/>
    <x v="2"/>
    <n v="1386"/>
    <n v="1595"/>
    <n v="1770"/>
    <n v="1784"/>
    <n v="1417"/>
    <n v="1361"/>
    <n v="1910"/>
    <n v="1853"/>
    <n v="1715"/>
    <n v="1287"/>
    <n v="1767"/>
    <n v="1206"/>
    <n v="1178"/>
    <n v="1351"/>
    <n v="1498"/>
    <n v="1493"/>
    <n v="1136"/>
    <n v="1125"/>
    <m/>
    <m/>
    <m/>
    <m/>
    <m/>
    <m/>
    <m/>
    <m/>
    <m/>
    <m/>
    <m/>
    <m/>
    <n v="1910"/>
    <n v="1853"/>
    <n v="1715"/>
    <n v="1287"/>
    <n v="1767"/>
    <n v="1206"/>
    <n v="1178"/>
    <n v="1351"/>
    <n v="1498"/>
    <n v="1493"/>
    <n v="1136"/>
    <n v="1125"/>
    <n v="1004"/>
    <n v="747"/>
    <n v="768"/>
    <n v="71"/>
    <n v="67"/>
    <n v="56"/>
    <n v="418"/>
    <n v="322"/>
    <n v="301"/>
    <n v="502"/>
    <n v="364"/>
    <n v="344"/>
    <n v="631"/>
    <n v="573"/>
    <n v="593"/>
    <n v="193"/>
    <n v="135"/>
    <n v="131"/>
    <n v="324"/>
    <n v="192"/>
    <n v="174"/>
    <n v="748"/>
    <n v="515"/>
    <n v="529"/>
    <m/>
    <m/>
    <m/>
    <m/>
    <m/>
    <m/>
    <m/>
    <m/>
    <m/>
    <m/>
    <m/>
    <m/>
    <m/>
    <m/>
    <m/>
    <m/>
    <m/>
    <m/>
    <m/>
    <m/>
    <m/>
    <m/>
    <s v=""/>
    <s v=""/>
    <s v=""/>
    <s v=""/>
    <s v=""/>
    <s v=""/>
    <s v=""/>
    <s v=""/>
    <m/>
    <m/>
    <m/>
    <m/>
    <m/>
    <m/>
    <s v=""/>
    <s v=""/>
    <s v=""/>
    <m/>
    <m/>
    <m/>
    <m/>
    <m/>
    <m/>
    <m/>
    <m/>
    <m/>
    <m/>
    <m/>
    <m/>
    <s v=""/>
    <s v=""/>
    <s v=""/>
  </r>
  <r>
    <x v="6"/>
    <s v="University of Louisiana at Monroe"/>
    <n v="159993"/>
    <x v="2"/>
    <n v="1313"/>
    <n v="1873"/>
    <n v="1756"/>
    <n v="1823"/>
    <n v="1622"/>
    <n v="1622"/>
    <n v="1816"/>
    <n v="1708"/>
    <n v="1580"/>
    <n v="1469"/>
    <n v="1208"/>
    <n v="1170"/>
    <n v="1058"/>
    <n v="1287"/>
    <n v="1477"/>
    <n v="1505"/>
    <n v="1428"/>
    <n v="1401"/>
    <m/>
    <m/>
    <m/>
    <m/>
    <m/>
    <m/>
    <m/>
    <m/>
    <m/>
    <m/>
    <m/>
    <m/>
    <n v="1816"/>
    <n v="1708"/>
    <n v="1580"/>
    <n v="1469"/>
    <n v="1208"/>
    <n v="1170"/>
    <n v="1058"/>
    <n v="1287"/>
    <n v="1477"/>
    <n v="1505"/>
    <n v="1428"/>
    <n v="1401"/>
    <n v="950"/>
    <n v="939"/>
    <n v="925"/>
    <n v="131"/>
    <n v="142"/>
    <n v="174"/>
    <n v="424"/>
    <n v="347"/>
    <n v="302"/>
    <n v="324"/>
    <n v="343"/>
    <n v="307"/>
    <n v="626"/>
    <n v="576"/>
    <n v="497"/>
    <n v="89"/>
    <n v="78"/>
    <n v="75"/>
    <n v="230"/>
    <n v="222"/>
    <n v="215"/>
    <n v="565"/>
    <n v="527"/>
    <n v="461"/>
    <m/>
    <m/>
    <m/>
    <m/>
    <m/>
    <m/>
    <m/>
    <m/>
    <m/>
    <m/>
    <m/>
    <m/>
    <m/>
    <m/>
    <m/>
    <m/>
    <m/>
    <m/>
    <m/>
    <m/>
    <m/>
    <m/>
    <s v=""/>
    <s v=""/>
    <s v=""/>
    <s v=""/>
    <s v=""/>
    <s v=""/>
    <s v=""/>
    <s v=""/>
    <m/>
    <m/>
    <m/>
    <m/>
    <m/>
    <m/>
    <s v=""/>
    <s v=""/>
    <s v=""/>
    <m/>
    <m/>
    <m/>
    <m/>
    <m/>
    <m/>
    <m/>
    <m/>
    <m/>
    <m/>
    <m/>
    <m/>
    <s v=""/>
    <s v=""/>
    <s v=""/>
  </r>
  <r>
    <x v="6"/>
    <s v="Grambling State University"/>
    <n v="159009"/>
    <x v="3"/>
    <n v="1076"/>
    <n v="1222"/>
    <n v="1399"/>
    <n v="1372"/>
    <n v="1366"/>
    <n v="1427"/>
    <n v="1091"/>
    <n v="799"/>
    <n v="760"/>
    <n v="690"/>
    <n v="908"/>
    <n v="886"/>
    <n v="851"/>
    <n v="1027"/>
    <n v="1169"/>
    <n v="1131"/>
    <n v="1122"/>
    <n v="1184"/>
    <m/>
    <m/>
    <m/>
    <m/>
    <m/>
    <m/>
    <m/>
    <m/>
    <m/>
    <m/>
    <m/>
    <m/>
    <n v="1091"/>
    <n v="799"/>
    <n v="760"/>
    <n v="690"/>
    <n v="908"/>
    <n v="886"/>
    <n v="851"/>
    <n v="1027"/>
    <n v="1169"/>
    <n v="1131"/>
    <n v="1122"/>
    <n v="1184"/>
    <n v="621"/>
    <n v="663"/>
    <n v="694"/>
    <n v="48"/>
    <n v="50"/>
    <n v="41"/>
    <n v="462"/>
    <n v="409"/>
    <n v="449"/>
    <n v="344"/>
    <n v="286"/>
    <n v="297"/>
    <n v="362"/>
    <n v="285"/>
    <n v="101"/>
    <n v="45"/>
    <n v="63"/>
    <n v="47"/>
    <n v="131"/>
    <n v="113"/>
    <n v="82"/>
    <n v="388"/>
    <n v="424"/>
    <n v="425"/>
    <m/>
    <m/>
    <m/>
    <m/>
    <m/>
    <m/>
    <m/>
    <m/>
    <m/>
    <m/>
    <m/>
    <m/>
    <m/>
    <m/>
    <m/>
    <m/>
    <m/>
    <m/>
    <m/>
    <m/>
    <m/>
    <m/>
    <s v=""/>
    <s v=""/>
    <s v=""/>
    <s v=""/>
    <s v=""/>
    <s v=""/>
    <s v=""/>
    <s v=""/>
    <m/>
    <m/>
    <m/>
    <m/>
    <m/>
    <m/>
    <s v=""/>
    <s v=""/>
    <s v=""/>
    <m/>
    <m/>
    <m/>
    <m/>
    <m/>
    <m/>
    <m/>
    <m/>
    <m/>
    <m/>
    <m/>
    <m/>
    <s v=""/>
    <s v=""/>
    <s v=""/>
  </r>
  <r>
    <x v="6"/>
    <s v="Louisiana State University in Shreveport"/>
    <n v="159416"/>
    <x v="3"/>
    <n v="945"/>
    <n v="1079"/>
    <n v="958"/>
    <n v="923"/>
    <n v="885"/>
    <n v="882"/>
    <n v="370"/>
    <n v="454"/>
    <n v="504"/>
    <n v="463"/>
    <n v="470"/>
    <n v="457"/>
    <n v="463"/>
    <n v="565"/>
    <n v="494"/>
    <n v="408"/>
    <n v="383"/>
    <n v="396"/>
    <m/>
    <m/>
    <m/>
    <m/>
    <m/>
    <m/>
    <m/>
    <m/>
    <m/>
    <m/>
    <m/>
    <m/>
    <n v="370"/>
    <n v="454"/>
    <n v="504"/>
    <n v="463"/>
    <n v="470"/>
    <n v="457"/>
    <n v="463"/>
    <n v="565"/>
    <n v="494"/>
    <n v="408"/>
    <n v="383"/>
    <n v="396"/>
    <n v="261"/>
    <n v="231"/>
    <n v="240"/>
    <n v="58"/>
    <n v="53"/>
    <n v="61"/>
    <n v="89"/>
    <n v="99"/>
    <n v="95"/>
    <n v="105"/>
    <n v="124"/>
    <n v="93"/>
    <n v="109"/>
    <n v="114"/>
    <n v="304"/>
    <n v="42"/>
    <n v="39"/>
    <n v="24"/>
    <n v="142"/>
    <n v="130"/>
    <n v="132"/>
    <n v="181"/>
    <n v="164"/>
    <n v="214"/>
    <m/>
    <m/>
    <m/>
    <m/>
    <m/>
    <m/>
    <m/>
    <m/>
    <m/>
    <m/>
    <m/>
    <m/>
    <m/>
    <m/>
    <m/>
    <m/>
    <m/>
    <m/>
    <m/>
    <m/>
    <m/>
    <m/>
    <s v=""/>
    <s v=""/>
    <s v=""/>
    <s v=""/>
    <s v=""/>
    <s v=""/>
    <s v=""/>
    <s v=""/>
    <m/>
    <m/>
    <m/>
    <m/>
    <m/>
    <m/>
    <s v=""/>
    <s v=""/>
    <s v=""/>
    <m/>
    <m/>
    <m/>
    <m/>
    <m/>
    <m/>
    <m/>
    <m/>
    <m/>
    <m/>
    <m/>
    <m/>
    <s v=""/>
    <s v=""/>
    <s v=""/>
  </r>
  <r>
    <x v="6"/>
    <s v="McNeese State University"/>
    <n v="159717"/>
    <x v="3"/>
    <n v="1795"/>
    <n v="1956"/>
    <n v="2009"/>
    <n v="1708"/>
    <n v="1641"/>
    <n v="1625"/>
    <n v="1363"/>
    <n v="1444"/>
    <n v="1451"/>
    <n v="1222"/>
    <n v="1269"/>
    <n v="1313"/>
    <n v="1361"/>
    <n v="1521"/>
    <n v="1601"/>
    <n v="1313"/>
    <n v="1273"/>
    <n v="1252"/>
    <m/>
    <m/>
    <m/>
    <m/>
    <m/>
    <m/>
    <m/>
    <m/>
    <m/>
    <m/>
    <m/>
    <m/>
    <n v="1363"/>
    <n v="1444"/>
    <n v="1451"/>
    <n v="1222"/>
    <n v="1269"/>
    <n v="1313"/>
    <n v="1361"/>
    <n v="1521"/>
    <n v="1601"/>
    <n v="1313"/>
    <n v="1273"/>
    <n v="1252"/>
    <n v="874"/>
    <n v="820"/>
    <n v="841"/>
    <n v="88"/>
    <n v="108"/>
    <n v="87"/>
    <n v="351"/>
    <n v="345"/>
    <n v="324"/>
    <n v="358"/>
    <n v="436"/>
    <n v="487"/>
    <n v="431"/>
    <n v="449"/>
    <n v="493"/>
    <n v="110"/>
    <n v="92"/>
    <n v="95"/>
    <n v="190"/>
    <n v="216"/>
    <n v="227"/>
    <n v="611"/>
    <n v="569"/>
    <n v="552"/>
    <m/>
    <m/>
    <m/>
    <m/>
    <m/>
    <m/>
    <m/>
    <m/>
    <m/>
    <m/>
    <m/>
    <m/>
    <m/>
    <m/>
    <m/>
    <m/>
    <m/>
    <m/>
    <m/>
    <m/>
    <m/>
    <m/>
    <s v=""/>
    <s v=""/>
    <s v=""/>
    <s v=""/>
    <s v=""/>
    <s v=""/>
    <s v=""/>
    <s v=""/>
    <m/>
    <m/>
    <m/>
    <m/>
    <m/>
    <m/>
    <s v=""/>
    <s v=""/>
    <s v=""/>
    <m/>
    <m/>
    <m/>
    <m/>
    <m/>
    <m/>
    <m/>
    <m/>
    <m/>
    <m/>
    <m/>
    <m/>
    <s v=""/>
    <s v=""/>
    <s v=""/>
  </r>
  <r>
    <x v="6"/>
    <s v="Nicholls State University "/>
    <n v="159966"/>
    <x v="3"/>
    <n v="1790"/>
    <n v="1723"/>
    <n v="1961"/>
    <n v="1532"/>
    <n v="1390"/>
    <n v="1454"/>
    <n v="1268"/>
    <n v="1120"/>
    <n v="1434"/>
    <n v="1472"/>
    <n v="1467"/>
    <n v="1419"/>
    <n v="1411"/>
    <n v="1398"/>
    <n v="1584"/>
    <n v="1173"/>
    <n v="1059"/>
    <n v="1161"/>
    <m/>
    <m/>
    <m/>
    <m/>
    <m/>
    <m/>
    <m/>
    <m/>
    <m/>
    <m/>
    <m/>
    <m/>
    <n v="1268"/>
    <n v="1120"/>
    <n v="1434"/>
    <n v="1472"/>
    <n v="1467"/>
    <n v="1419"/>
    <n v="1411"/>
    <n v="1398"/>
    <n v="1584"/>
    <n v="1173"/>
    <n v="1059"/>
    <n v="1161"/>
    <n v="766"/>
    <n v="702"/>
    <n v="771"/>
    <n v="125"/>
    <n v="101"/>
    <n v="141"/>
    <n v="282"/>
    <n v="256"/>
    <n v="249"/>
    <n v="368"/>
    <n v="348"/>
    <n v="359"/>
    <n v="367"/>
    <n v="362"/>
    <n v="442"/>
    <n v="105"/>
    <n v="100"/>
    <n v="102"/>
    <n v="326"/>
    <n v="327"/>
    <n v="368"/>
    <n v="668"/>
    <n v="644"/>
    <n v="582"/>
    <m/>
    <m/>
    <m/>
    <m/>
    <m/>
    <m/>
    <m/>
    <m/>
    <m/>
    <m/>
    <m/>
    <m/>
    <m/>
    <m/>
    <m/>
    <m/>
    <m/>
    <m/>
    <m/>
    <m/>
    <m/>
    <m/>
    <s v=""/>
    <s v=""/>
    <s v=""/>
    <s v=""/>
    <s v=""/>
    <s v=""/>
    <s v=""/>
    <s v=""/>
    <m/>
    <m/>
    <m/>
    <m/>
    <m/>
    <m/>
    <s v=""/>
    <s v=""/>
    <s v=""/>
    <m/>
    <m/>
    <m/>
    <m/>
    <m/>
    <m/>
    <m/>
    <m/>
    <m/>
    <m/>
    <m/>
    <m/>
    <s v=""/>
    <s v=""/>
    <s v=""/>
  </r>
  <r>
    <x v="6"/>
    <s v="Northwestern State University"/>
    <n v="160038"/>
    <x v="3"/>
    <n v="2599"/>
    <n v="2589"/>
    <n v="2598"/>
    <n v="2021"/>
    <n v="1980"/>
    <n v="1982"/>
    <n v="1483"/>
    <n v="1412"/>
    <n v="1373"/>
    <n v="1663"/>
    <n v="1561"/>
    <n v="1550"/>
    <n v="1889"/>
    <n v="1849"/>
    <n v="1801"/>
    <n v="1422"/>
    <n v="1331"/>
    <n v="1288"/>
    <m/>
    <m/>
    <m/>
    <m/>
    <m/>
    <m/>
    <m/>
    <m/>
    <m/>
    <m/>
    <m/>
    <m/>
    <n v="1483"/>
    <n v="1412"/>
    <n v="1373"/>
    <n v="1663"/>
    <n v="1561"/>
    <n v="1550"/>
    <n v="1889"/>
    <n v="1849"/>
    <n v="1801"/>
    <n v="1422"/>
    <n v="1331"/>
    <n v="1288"/>
    <n v="901"/>
    <n v="872"/>
    <n v="869"/>
    <n v="137"/>
    <n v="158"/>
    <n v="140"/>
    <n v="384"/>
    <n v="301"/>
    <n v="279"/>
    <n v="486"/>
    <n v="480"/>
    <n v="516"/>
    <n v="436"/>
    <n v="402"/>
    <n v="452"/>
    <n v="83"/>
    <n v="63"/>
    <n v="107"/>
    <n v="353"/>
    <n v="324"/>
    <n v="429"/>
    <n v="639"/>
    <n v="683"/>
    <n v="837"/>
    <m/>
    <m/>
    <m/>
    <m/>
    <m/>
    <m/>
    <m/>
    <m/>
    <m/>
    <m/>
    <m/>
    <m/>
    <m/>
    <m/>
    <m/>
    <m/>
    <m/>
    <m/>
    <m/>
    <m/>
    <m/>
    <m/>
    <s v=""/>
    <s v=""/>
    <s v=""/>
    <s v=""/>
    <s v=""/>
    <s v=""/>
    <s v=""/>
    <s v=""/>
    <m/>
    <m/>
    <m/>
    <m/>
    <m/>
    <m/>
    <s v=""/>
    <s v=""/>
    <s v=""/>
    <m/>
    <m/>
    <m/>
    <m/>
    <m/>
    <m/>
    <m/>
    <m/>
    <m/>
    <m/>
    <m/>
    <m/>
    <s v=""/>
    <s v=""/>
    <s v=""/>
  </r>
  <r>
    <x v="6"/>
    <s v="Southern University at New Orleans"/>
    <n v="160630"/>
    <x v="4"/>
    <n v="519"/>
    <n v="645"/>
    <n v="661"/>
    <s v=" "/>
    <n v="405"/>
    <n v="619"/>
    <n v="417"/>
    <n v="311"/>
    <n v="351"/>
    <n v="294"/>
    <n v="299"/>
    <n v="355"/>
    <n v="286"/>
    <n v="388"/>
    <n v="372"/>
    <s v=" "/>
    <n v="183"/>
    <n v="279"/>
    <m/>
    <m/>
    <m/>
    <m/>
    <m/>
    <m/>
    <m/>
    <m/>
    <m/>
    <m/>
    <m/>
    <m/>
    <n v="417"/>
    <n v="311"/>
    <n v="351"/>
    <n v="294"/>
    <n v="299"/>
    <n v="355"/>
    <n v="286"/>
    <n v="388"/>
    <n v="372"/>
    <s v=" "/>
    <n v="183"/>
    <n v="279"/>
    <m/>
    <n v="72"/>
    <n v="121"/>
    <m/>
    <n v="20"/>
    <n v="28"/>
    <s v=" "/>
    <n v="91"/>
    <n v="130"/>
    <n v="34"/>
    <n v="29"/>
    <n v="14"/>
    <n v="74"/>
    <n v="56"/>
    <n v="64"/>
    <n v="33"/>
    <n v="31"/>
    <n v="29"/>
    <n v="77"/>
    <n v="89"/>
    <n v="64"/>
    <n v="155"/>
    <n v="206"/>
    <n v="179"/>
    <m/>
    <m/>
    <m/>
    <m/>
    <m/>
    <m/>
    <m/>
    <m/>
    <m/>
    <m/>
    <m/>
    <m/>
    <m/>
    <m/>
    <m/>
    <m/>
    <m/>
    <m/>
    <m/>
    <m/>
    <m/>
    <m/>
    <s v=""/>
    <s v=""/>
    <s v=""/>
    <s v=""/>
    <s v=""/>
    <s v=""/>
    <s v=""/>
    <s v=""/>
    <m/>
    <m/>
    <m/>
    <m/>
    <m/>
    <m/>
    <s v=""/>
    <s v=""/>
    <s v=""/>
    <m/>
    <m/>
    <m/>
    <m/>
    <m/>
    <m/>
    <m/>
    <m/>
    <m/>
    <m/>
    <m/>
    <m/>
    <s v=""/>
    <s v=""/>
    <s v=""/>
  </r>
  <r>
    <x v="6"/>
    <s v="Louisiana State University at Alexandria"/>
    <n v="159382"/>
    <x v="12"/>
    <m/>
    <m/>
    <m/>
    <m/>
    <m/>
    <m/>
    <m/>
    <m/>
    <m/>
    <m/>
    <m/>
    <m/>
    <m/>
    <m/>
    <m/>
    <m/>
    <m/>
    <m/>
    <m/>
    <m/>
    <m/>
    <m/>
    <m/>
    <m/>
    <m/>
    <m/>
    <m/>
    <m/>
    <m/>
    <m/>
    <s v=" "/>
    <s v=" "/>
    <s v=" "/>
    <s v=" "/>
    <s v=" "/>
    <s v=" "/>
    <s v=" "/>
    <s v=" "/>
    <s v=" "/>
    <s v=" "/>
    <s v=" "/>
    <s v=" "/>
    <m/>
    <m/>
    <m/>
    <m/>
    <m/>
    <m/>
    <s v=" "/>
    <s v=" "/>
    <s v=" "/>
    <m/>
    <m/>
    <m/>
    <m/>
    <m/>
    <m/>
    <m/>
    <m/>
    <m/>
    <m/>
    <m/>
    <m/>
    <s v=""/>
    <s v=""/>
    <s v=""/>
    <n v="909"/>
    <n v="805"/>
    <n v="723"/>
    <n v="795"/>
    <n v="614"/>
    <n v="527"/>
    <n v="376"/>
    <n v="422"/>
    <n v="455"/>
    <n v="389"/>
    <n v="415"/>
    <n v="388"/>
    <n v="324"/>
    <n v="298"/>
    <m/>
    <m/>
    <m/>
    <m/>
    <m/>
    <m/>
    <m/>
    <m/>
    <n v="376"/>
    <n v="422"/>
    <n v="455"/>
    <n v="389"/>
    <n v="415"/>
    <n v="388"/>
    <n v="324"/>
    <n v="298"/>
    <n v="163"/>
    <n v="156"/>
    <n v="139"/>
    <n v="50"/>
    <n v="36"/>
    <n v="40"/>
    <n v="175"/>
    <n v="132"/>
    <n v="119"/>
    <n v="15"/>
    <n v="21"/>
    <n v="10"/>
    <n v="77"/>
    <n v="64"/>
    <n v="69"/>
    <n v="95"/>
    <n v="105"/>
    <n v="93"/>
    <n v="69"/>
    <n v="95"/>
    <n v="97"/>
    <n v="210"/>
    <n v="194"/>
    <n v="188"/>
  </r>
  <r>
    <x v="6"/>
    <s v="Delgado Community College "/>
    <n v="158662"/>
    <x v="5"/>
    <m/>
    <m/>
    <m/>
    <m/>
    <m/>
    <m/>
    <m/>
    <m/>
    <m/>
    <m/>
    <m/>
    <m/>
    <m/>
    <m/>
    <m/>
    <m/>
    <m/>
    <m/>
    <m/>
    <m/>
    <m/>
    <m/>
    <m/>
    <m/>
    <m/>
    <m/>
    <m/>
    <m/>
    <m/>
    <m/>
    <s v=" "/>
    <s v=" "/>
    <s v=" "/>
    <s v=" "/>
    <s v=" "/>
    <s v=" "/>
    <s v=" "/>
    <s v=" "/>
    <s v=" "/>
    <s v=" "/>
    <s v=" "/>
    <s v=" "/>
    <m/>
    <m/>
    <m/>
    <m/>
    <m/>
    <m/>
    <s v=" "/>
    <s v=" "/>
    <s v=" "/>
    <m/>
    <m/>
    <m/>
    <m/>
    <m/>
    <m/>
    <m/>
    <m/>
    <m/>
    <m/>
    <m/>
    <m/>
    <s v=""/>
    <s v=""/>
    <s v=""/>
    <n v="4193"/>
    <n v="4645"/>
    <n v="4385"/>
    <m/>
    <n v="3151"/>
    <n v="3776"/>
    <n v="1566"/>
    <n v="1640"/>
    <n v="1736"/>
    <n v="1791"/>
    <n v="1818"/>
    <m/>
    <n v="1350"/>
    <n v="1605"/>
    <m/>
    <m/>
    <m/>
    <m/>
    <m/>
    <m/>
    <m/>
    <m/>
    <n v="1566"/>
    <n v="1640"/>
    <n v="1736"/>
    <n v="1791"/>
    <n v="1818"/>
    <s v=""/>
    <n v="1350"/>
    <n v="1605"/>
    <m/>
    <n v="713"/>
    <n v="880"/>
    <m/>
    <n v="82"/>
    <n v="100"/>
    <s v=""/>
    <n v="555"/>
    <n v="625"/>
    <n v="28"/>
    <n v="26"/>
    <m/>
    <n v="181"/>
    <n v="166"/>
    <n v="150"/>
    <n v="352"/>
    <n v="352"/>
    <m/>
    <n v="270"/>
    <n v="328"/>
    <m/>
    <n v="1141"/>
    <n v="1112"/>
    <s v=""/>
  </r>
  <r>
    <x v="6"/>
    <s v="Baton Rouge Community College"/>
    <n v="437103"/>
    <x v="6"/>
    <m/>
    <m/>
    <m/>
    <m/>
    <m/>
    <m/>
    <m/>
    <m/>
    <m/>
    <m/>
    <m/>
    <m/>
    <m/>
    <m/>
    <m/>
    <m/>
    <m/>
    <m/>
    <m/>
    <m/>
    <m/>
    <m/>
    <m/>
    <m/>
    <m/>
    <m/>
    <m/>
    <m/>
    <m/>
    <m/>
    <s v=" "/>
    <s v=" "/>
    <s v=" "/>
    <s v=" "/>
    <s v=" "/>
    <s v=" "/>
    <s v=" "/>
    <s v=" "/>
    <s v=" "/>
    <s v=" "/>
    <s v=" "/>
    <s v=" "/>
    <m/>
    <m/>
    <m/>
    <m/>
    <m/>
    <m/>
    <s v=" "/>
    <s v=" "/>
    <s v=" "/>
    <m/>
    <m/>
    <m/>
    <m/>
    <m/>
    <m/>
    <m/>
    <m/>
    <m/>
    <m/>
    <m/>
    <m/>
    <s v=""/>
    <s v=""/>
    <s v=""/>
    <n v="2073"/>
    <n v="2420"/>
    <n v="2308"/>
    <n v="2330"/>
    <n v="2172"/>
    <n v="2490"/>
    <n v="515"/>
    <n v="844"/>
    <n v="843"/>
    <n v="1051"/>
    <n v="1135"/>
    <n v="1155"/>
    <n v="1118"/>
    <n v="1212"/>
    <m/>
    <m/>
    <m/>
    <m/>
    <m/>
    <m/>
    <m/>
    <m/>
    <n v="515"/>
    <n v="844"/>
    <n v="843"/>
    <n v="1051"/>
    <n v="1135"/>
    <n v="1155"/>
    <n v="1118"/>
    <n v="1212"/>
    <n v="544"/>
    <n v="498"/>
    <n v="597"/>
    <n v="89"/>
    <n v="125"/>
    <n v="141"/>
    <n v="522"/>
    <n v="495"/>
    <n v="474"/>
    <n v="28"/>
    <n v="34"/>
    <n v="25"/>
    <n v="47"/>
    <n v="79"/>
    <n v="62"/>
    <n v="164"/>
    <n v="156"/>
    <n v="196"/>
    <n v="218"/>
    <n v="320"/>
    <n v="289"/>
    <n v="641"/>
    <n v="625"/>
    <n v="645"/>
  </r>
  <r>
    <x v="6"/>
    <s v="Bossier Parish Community College"/>
    <n v="158431"/>
    <x v="6"/>
    <m/>
    <m/>
    <m/>
    <m/>
    <m/>
    <m/>
    <m/>
    <m/>
    <m/>
    <m/>
    <m/>
    <m/>
    <m/>
    <m/>
    <m/>
    <m/>
    <m/>
    <m/>
    <m/>
    <m/>
    <m/>
    <m/>
    <m/>
    <m/>
    <m/>
    <m/>
    <m/>
    <m/>
    <m/>
    <m/>
    <s v=" "/>
    <s v=" "/>
    <s v=" "/>
    <s v=" "/>
    <s v=" "/>
    <s v=" "/>
    <s v=" "/>
    <s v=" "/>
    <s v=" "/>
    <s v=" "/>
    <s v=" "/>
    <s v=" "/>
    <m/>
    <m/>
    <m/>
    <m/>
    <m/>
    <m/>
    <s v=" "/>
    <s v=" "/>
    <s v=" "/>
    <m/>
    <m/>
    <m/>
    <m/>
    <m/>
    <m/>
    <m/>
    <m/>
    <m/>
    <m/>
    <m/>
    <m/>
    <s v=""/>
    <s v=""/>
    <s v=""/>
    <n v="1211"/>
    <n v="1284"/>
    <n v="1274"/>
    <n v="1652"/>
    <n v="1547"/>
    <n v="1708"/>
    <n v="511"/>
    <n v="613"/>
    <n v="589"/>
    <n v="651"/>
    <n v="662"/>
    <n v="940"/>
    <n v="905"/>
    <n v="1058"/>
    <m/>
    <m/>
    <m/>
    <m/>
    <m/>
    <m/>
    <m/>
    <m/>
    <n v="511"/>
    <n v="613"/>
    <n v="589"/>
    <n v="651"/>
    <n v="662"/>
    <n v="940"/>
    <n v="905"/>
    <n v="1058"/>
    <n v="429"/>
    <n v="421"/>
    <n v="474"/>
    <n v="86"/>
    <n v="101"/>
    <n v="127"/>
    <n v="425"/>
    <n v="383"/>
    <n v="457"/>
    <n v="46"/>
    <n v="58"/>
    <n v="74"/>
    <n v="91"/>
    <n v="111"/>
    <n v="105"/>
    <n v="88"/>
    <n v="103"/>
    <n v="133"/>
    <n v="154"/>
    <n v="157"/>
    <n v="225"/>
    <n v="363"/>
    <n v="344"/>
    <n v="508"/>
  </r>
  <r>
    <x v="6"/>
    <s v="Louisiana State University at Eunice"/>
    <n v="159407"/>
    <x v="6"/>
    <m/>
    <m/>
    <m/>
    <m/>
    <m/>
    <m/>
    <m/>
    <m/>
    <m/>
    <m/>
    <m/>
    <m/>
    <m/>
    <m/>
    <m/>
    <m/>
    <m/>
    <m/>
    <m/>
    <m/>
    <m/>
    <m/>
    <m/>
    <m/>
    <m/>
    <m/>
    <m/>
    <m/>
    <m/>
    <m/>
    <s v=" "/>
    <s v=" "/>
    <s v=" "/>
    <s v=" "/>
    <s v=" "/>
    <s v=" "/>
    <s v=" "/>
    <s v=" "/>
    <s v=" "/>
    <s v=" "/>
    <s v=" "/>
    <s v=" "/>
    <m/>
    <m/>
    <m/>
    <m/>
    <m/>
    <m/>
    <s v=" "/>
    <s v=" "/>
    <s v=" "/>
    <m/>
    <m/>
    <m/>
    <m/>
    <m/>
    <m/>
    <m/>
    <m/>
    <m/>
    <m/>
    <m/>
    <m/>
    <s v=""/>
    <s v=""/>
    <s v=""/>
    <n v="1048"/>
    <n v="1181"/>
    <n v="1108"/>
    <n v="1034"/>
    <n v="938"/>
    <n v="1044"/>
    <n v="533"/>
    <n v="677"/>
    <n v="585"/>
    <n v="772"/>
    <n v="794"/>
    <n v="702"/>
    <n v="659"/>
    <n v="698"/>
    <m/>
    <m/>
    <m/>
    <m/>
    <m/>
    <m/>
    <m/>
    <m/>
    <n v="533"/>
    <n v="677"/>
    <n v="585"/>
    <n v="772"/>
    <n v="794"/>
    <n v="702"/>
    <n v="659"/>
    <n v="698"/>
    <n v="356"/>
    <n v="313"/>
    <n v="319"/>
    <n v="95"/>
    <n v="129"/>
    <n v="141"/>
    <n v="251"/>
    <n v="217"/>
    <n v="238"/>
    <n v="57"/>
    <n v="79"/>
    <n v="64"/>
    <n v="122"/>
    <n v="155"/>
    <n v="144"/>
    <n v="93"/>
    <n v="74"/>
    <n v="86"/>
    <n v="228"/>
    <n v="311"/>
    <n v="262"/>
    <n v="394"/>
    <n v="330"/>
    <n v="290"/>
  </r>
  <r>
    <x v="6"/>
    <s v="Louisiana Delta Community College"/>
    <n v="440624"/>
    <x v="7"/>
    <m/>
    <m/>
    <m/>
    <m/>
    <m/>
    <m/>
    <m/>
    <m/>
    <m/>
    <m/>
    <m/>
    <m/>
    <m/>
    <m/>
    <m/>
    <m/>
    <m/>
    <m/>
    <m/>
    <m/>
    <m/>
    <m/>
    <m/>
    <m/>
    <m/>
    <m/>
    <m/>
    <m/>
    <m/>
    <m/>
    <s v=" "/>
    <s v=" "/>
    <s v=" "/>
    <s v=" "/>
    <s v=" "/>
    <s v=" "/>
    <s v=" "/>
    <s v=" "/>
    <s v=" "/>
    <s v=" "/>
    <s v=" "/>
    <s v=" "/>
    <m/>
    <m/>
    <m/>
    <m/>
    <m/>
    <m/>
    <s v=" "/>
    <s v=" "/>
    <s v=" "/>
    <m/>
    <m/>
    <m/>
    <m/>
    <m/>
    <m/>
    <m/>
    <m/>
    <m/>
    <m/>
    <m/>
    <m/>
    <s v=""/>
    <s v=""/>
    <s v=""/>
    <n v="253"/>
    <n v="369"/>
    <n v="505"/>
    <n v="422"/>
    <n v="346"/>
    <n v="440"/>
    <m/>
    <m/>
    <n v="42"/>
    <n v="68"/>
    <n v="118"/>
    <n v="137"/>
    <n v="161"/>
    <n v="217"/>
    <m/>
    <m/>
    <m/>
    <m/>
    <m/>
    <m/>
    <m/>
    <m/>
    <s v=""/>
    <s v=""/>
    <n v="42"/>
    <n v="68"/>
    <n v="118"/>
    <n v="137"/>
    <n v="161"/>
    <n v="217"/>
    <n v="54"/>
    <n v="92"/>
    <n v="106"/>
    <n v="22"/>
    <n v="15"/>
    <n v="24"/>
    <n v="61"/>
    <n v="54"/>
    <n v="87"/>
    <n v="2"/>
    <n v="8"/>
    <n v="6"/>
    <m/>
    <m/>
    <n v="11"/>
    <n v="8"/>
    <n v="11"/>
    <n v="19"/>
    <n v="16"/>
    <n v="51"/>
    <n v="40"/>
    <n v="42"/>
    <n v="48"/>
    <n v="72"/>
  </r>
  <r>
    <x v="6"/>
    <s v="Nunez Community College"/>
    <n v="158884"/>
    <x v="7"/>
    <m/>
    <m/>
    <m/>
    <m/>
    <m/>
    <m/>
    <m/>
    <m/>
    <m/>
    <m/>
    <m/>
    <m/>
    <m/>
    <m/>
    <m/>
    <m/>
    <m/>
    <m/>
    <m/>
    <m/>
    <m/>
    <m/>
    <m/>
    <m/>
    <m/>
    <m/>
    <m/>
    <m/>
    <m/>
    <m/>
    <s v=" "/>
    <s v=" "/>
    <s v=" "/>
    <s v=" "/>
    <s v=" "/>
    <s v=" "/>
    <s v=" "/>
    <s v=" "/>
    <s v=" "/>
    <s v=" "/>
    <s v=" "/>
    <s v=" "/>
    <m/>
    <m/>
    <m/>
    <m/>
    <m/>
    <m/>
    <s v=" "/>
    <s v=" "/>
    <s v=" "/>
    <m/>
    <m/>
    <m/>
    <m/>
    <m/>
    <m/>
    <m/>
    <m/>
    <m/>
    <m/>
    <m/>
    <m/>
    <s v=""/>
    <s v=""/>
    <s v=""/>
    <n v="726"/>
    <n v="731"/>
    <n v="683"/>
    <m/>
    <n v="230"/>
    <n v="341"/>
    <n v="304"/>
    <n v="242"/>
    <n v="250"/>
    <n v="328"/>
    <n v="270"/>
    <m/>
    <n v="76"/>
    <n v="127"/>
    <m/>
    <m/>
    <m/>
    <m/>
    <m/>
    <m/>
    <m/>
    <m/>
    <n v="304"/>
    <n v="242"/>
    <n v="250"/>
    <n v="328"/>
    <n v="270"/>
    <s v=""/>
    <n v="76"/>
    <n v="127"/>
    <m/>
    <n v="34"/>
    <n v="58"/>
    <m/>
    <n v="5"/>
    <n v="6"/>
    <s v=""/>
    <n v="37"/>
    <n v="63"/>
    <n v="11"/>
    <n v="6"/>
    <m/>
    <n v="74"/>
    <n v="39"/>
    <n v="35"/>
    <n v="25"/>
    <n v="36"/>
    <m/>
    <n v="39"/>
    <n v="51"/>
    <m/>
    <n v="253"/>
    <n v="177"/>
    <s v=""/>
  </r>
  <r>
    <x v="6"/>
    <s v="River Parishes Community College"/>
    <n v="436304"/>
    <x v="7"/>
    <m/>
    <m/>
    <m/>
    <m/>
    <m/>
    <m/>
    <m/>
    <m/>
    <m/>
    <m/>
    <m/>
    <m/>
    <m/>
    <m/>
    <m/>
    <m/>
    <m/>
    <m/>
    <m/>
    <m/>
    <m/>
    <m/>
    <m/>
    <m/>
    <m/>
    <m/>
    <m/>
    <m/>
    <m/>
    <m/>
    <s v=" "/>
    <s v=" "/>
    <s v=" "/>
    <s v=" "/>
    <s v=" "/>
    <s v=" "/>
    <s v=" "/>
    <s v=" "/>
    <s v=" "/>
    <s v=" "/>
    <s v=" "/>
    <s v=" "/>
    <m/>
    <m/>
    <m/>
    <m/>
    <m/>
    <m/>
    <s v=" "/>
    <s v=" "/>
    <s v=" "/>
    <m/>
    <m/>
    <m/>
    <m/>
    <m/>
    <m/>
    <m/>
    <m/>
    <m/>
    <m/>
    <m/>
    <m/>
    <s v=""/>
    <s v=""/>
    <s v=""/>
    <n v="146"/>
    <n v="291"/>
    <n v="250"/>
    <n v="366"/>
    <n v="350"/>
    <n v="354"/>
    <n v="67"/>
    <n v="69"/>
    <n v="82"/>
    <n v="129"/>
    <n v="123"/>
    <n v="136"/>
    <n v="158"/>
    <n v="152"/>
    <m/>
    <m/>
    <m/>
    <m/>
    <m/>
    <m/>
    <m/>
    <m/>
    <n v="67"/>
    <n v="69"/>
    <n v="82"/>
    <n v="129"/>
    <n v="123"/>
    <n v="136"/>
    <n v="158"/>
    <n v="152"/>
    <n v="59"/>
    <n v="70"/>
    <n v="71"/>
    <n v="18"/>
    <n v="19"/>
    <n v="13"/>
    <n v="59"/>
    <n v="69"/>
    <n v="68"/>
    <n v="11"/>
    <n v="10"/>
    <n v="11"/>
    <n v="15"/>
    <n v="13"/>
    <n v="21"/>
    <n v="19"/>
    <n v="18"/>
    <n v="20"/>
    <n v="39"/>
    <n v="44"/>
    <n v="44"/>
    <n v="60"/>
    <n v="51"/>
    <n v="61"/>
  </r>
  <r>
    <x v="6"/>
    <s v="South Louisiana Community College"/>
    <n v="434061"/>
    <x v="7"/>
    <m/>
    <m/>
    <m/>
    <m/>
    <m/>
    <m/>
    <m/>
    <m/>
    <m/>
    <m/>
    <m/>
    <m/>
    <m/>
    <m/>
    <m/>
    <m/>
    <m/>
    <m/>
    <m/>
    <m/>
    <m/>
    <m/>
    <m/>
    <m/>
    <m/>
    <m/>
    <m/>
    <m/>
    <m/>
    <m/>
    <s v=" "/>
    <s v=" "/>
    <s v=" "/>
    <s v=" "/>
    <s v=" "/>
    <s v=" "/>
    <s v=" "/>
    <s v=" "/>
    <s v=" "/>
    <s v=" "/>
    <s v=" "/>
    <s v=" "/>
    <m/>
    <m/>
    <m/>
    <m/>
    <m/>
    <m/>
    <s v=" "/>
    <s v=" "/>
    <s v=" "/>
    <m/>
    <m/>
    <m/>
    <m/>
    <m/>
    <m/>
    <m/>
    <m/>
    <m/>
    <m/>
    <m/>
    <m/>
    <s v=""/>
    <s v=""/>
    <s v=""/>
    <n v="184"/>
    <n v="524"/>
    <n v="529"/>
    <n v="826"/>
    <n v="943"/>
    <n v="936"/>
    <n v="112"/>
    <n v="151"/>
    <n v="143"/>
    <n v="134"/>
    <n v="145"/>
    <n v="335"/>
    <n v="367"/>
    <n v="369"/>
    <m/>
    <m/>
    <m/>
    <m/>
    <m/>
    <m/>
    <m/>
    <m/>
    <n v="112"/>
    <n v="151"/>
    <n v="143"/>
    <n v="134"/>
    <n v="145"/>
    <n v="335"/>
    <n v="367"/>
    <n v="369"/>
    <n v="155"/>
    <n v="161"/>
    <n v="183"/>
    <n v="42"/>
    <n v="65"/>
    <n v="52"/>
    <n v="138"/>
    <n v="141"/>
    <n v="134"/>
    <n v="4"/>
    <n v="5"/>
    <n v="9"/>
    <n v="11"/>
    <n v="19"/>
    <n v="17"/>
    <n v="18"/>
    <n v="24"/>
    <n v="54"/>
    <n v="45"/>
    <n v="41"/>
    <n v="101"/>
    <n v="67"/>
    <n v="75"/>
    <n v="171"/>
  </r>
  <r>
    <x v="6"/>
    <s v="Southern University in Shreveport"/>
    <n v="160649"/>
    <x v="7"/>
    <m/>
    <m/>
    <m/>
    <m/>
    <m/>
    <m/>
    <m/>
    <m/>
    <m/>
    <m/>
    <m/>
    <m/>
    <m/>
    <m/>
    <m/>
    <m/>
    <m/>
    <m/>
    <m/>
    <m/>
    <m/>
    <m/>
    <m/>
    <m/>
    <m/>
    <m/>
    <m/>
    <m/>
    <m/>
    <m/>
    <s v=" "/>
    <s v=" "/>
    <s v=" "/>
    <s v=" "/>
    <s v=" "/>
    <s v=" "/>
    <s v=" "/>
    <s v=" "/>
    <s v=" "/>
    <s v=" "/>
    <s v=" "/>
    <s v=" "/>
    <m/>
    <m/>
    <m/>
    <m/>
    <m/>
    <m/>
    <s v=" "/>
    <s v=" "/>
    <s v=" "/>
    <m/>
    <m/>
    <m/>
    <m/>
    <m/>
    <m/>
    <m/>
    <m/>
    <m/>
    <m/>
    <m/>
    <m/>
    <s v=""/>
    <s v=""/>
    <s v=""/>
    <n v="634"/>
    <n v="956"/>
    <n v="430"/>
    <n v="998"/>
    <n v="750"/>
    <n v="808"/>
    <n v="214"/>
    <n v="283"/>
    <n v="372"/>
    <n v="409"/>
    <n v="341"/>
    <n v="384"/>
    <n v="316"/>
    <n v="360"/>
    <m/>
    <m/>
    <m/>
    <m/>
    <m/>
    <m/>
    <m/>
    <m/>
    <n v="214"/>
    <n v="283"/>
    <n v="372"/>
    <n v="409"/>
    <n v="341"/>
    <n v="384"/>
    <n v="316"/>
    <n v="360"/>
    <n v="194"/>
    <n v="154"/>
    <n v="165"/>
    <n v="25"/>
    <n v="20"/>
    <n v="28"/>
    <n v="165"/>
    <n v="142"/>
    <n v="167"/>
    <n v="63"/>
    <n v="37"/>
    <n v="54"/>
    <n v="59"/>
    <n v="74"/>
    <n v="90"/>
    <n v="74"/>
    <n v="54"/>
    <n v="54"/>
    <n v="56"/>
    <n v="44"/>
    <n v="66"/>
    <n v="216"/>
    <n v="206"/>
    <n v="210"/>
  </r>
  <r>
    <x v="6"/>
    <s v="Sowela Technical Community College"/>
    <n v="160579"/>
    <x v="8"/>
    <m/>
    <m/>
    <m/>
    <m/>
    <m/>
    <m/>
    <m/>
    <m/>
    <m/>
    <m/>
    <m/>
    <m/>
    <m/>
    <m/>
    <m/>
    <m/>
    <m/>
    <m/>
    <m/>
    <m/>
    <m/>
    <m/>
    <m/>
    <m/>
    <m/>
    <m/>
    <m/>
    <m/>
    <m/>
    <m/>
    <s v=" "/>
    <s v=" "/>
    <s v=" "/>
    <s v=" "/>
    <s v=" "/>
    <s v=" "/>
    <s v=" "/>
    <s v=" "/>
    <s v=" "/>
    <s v=" "/>
    <s v=" "/>
    <s v=" "/>
    <m/>
    <m/>
    <m/>
    <m/>
    <m/>
    <m/>
    <s v=" "/>
    <s v=" "/>
    <s v=" "/>
    <m/>
    <m/>
    <m/>
    <m/>
    <m/>
    <m/>
    <m/>
    <m/>
    <m/>
    <m/>
    <m/>
    <m/>
    <s v=""/>
    <s v=""/>
    <s v=""/>
    <m/>
    <n v="147"/>
    <n v="625"/>
    <n v="756"/>
    <n v="887"/>
    <n v="466"/>
    <m/>
    <m/>
    <m/>
    <n v="126"/>
    <n v="262"/>
    <n v="217"/>
    <n v="172"/>
    <n v="214"/>
    <m/>
    <m/>
    <m/>
    <m/>
    <m/>
    <m/>
    <m/>
    <m/>
    <s v=""/>
    <s v=""/>
    <s v=""/>
    <n v="126"/>
    <n v="262"/>
    <n v="217"/>
    <n v="172"/>
    <n v="214"/>
    <m/>
    <n v="93"/>
    <n v="125"/>
    <m/>
    <n v="10"/>
    <n v="5"/>
    <n v="217"/>
    <n v="69"/>
    <n v="84"/>
    <n v="36"/>
    <n v="93"/>
    <m/>
    <m/>
    <m/>
    <m/>
    <n v="12"/>
    <n v="29"/>
    <m/>
    <n v="11"/>
    <n v="19"/>
    <m/>
    <n v="67"/>
    <n v="121"/>
    <n v="217"/>
  </r>
  <r>
    <x v="6"/>
    <s v="L.E. Fletcher Technical Community College"/>
    <n v="160481"/>
    <x v="9"/>
    <m/>
    <m/>
    <m/>
    <m/>
    <m/>
    <m/>
    <m/>
    <m/>
    <m/>
    <m/>
    <m/>
    <m/>
    <m/>
    <m/>
    <m/>
    <m/>
    <m/>
    <m/>
    <m/>
    <m/>
    <m/>
    <m/>
    <m/>
    <m/>
    <m/>
    <m/>
    <m/>
    <m/>
    <m/>
    <m/>
    <s v=" "/>
    <s v=" "/>
    <s v=" "/>
    <s v=" "/>
    <s v=" "/>
    <s v=" "/>
    <s v=" "/>
    <s v=" "/>
    <s v=" "/>
    <s v=" "/>
    <s v=" "/>
    <s v=" "/>
    <m/>
    <m/>
    <m/>
    <m/>
    <m/>
    <m/>
    <s v=" "/>
    <s v=" "/>
    <s v=" "/>
    <m/>
    <m/>
    <m/>
    <m/>
    <m/>
    <m/>
    <m/>
    <m/>
    <m/>
    <m/>
    <m/>
    <m/>
    <s v=""/>
    <s v=""/>
    <s v=""/>
    <m/>
    <n v="1058"/>
    <n v="714"/>
    <n v="792"/>
    <n v="831"/>
    <n v="1003"/>
    <m/>
    <m/>
    <m/>
    <n v="153"/>
    <n v="203"/>
    <n v="197"/>
    <n v="176"/>
    <n v="313"/>
    <m/>
    <m/>
    <m/>
    <m/>
    <m/>
    <m/>
    <m/>
    <m/>
    <s v=""/>
    <s v=""/>
    <s v=""/>
    <n v="153"/>
    <n v="203"/>
    <n v="197"/>
    <n v="176"/>
    <n v="313"/>
    <n v="90"/>
    <n v="80"/>
    <n v="164"/>
    <n v="11"/>
    <n v="9"/>
    <n v="25"/>
    <n v="96"/>
    <n v="87"/>
    <n v="124"/>
    <n v="67"/>
    <n v="49"/>
    <n v="19"/>
    <m/>
    <m/>
    <m/>
    <n v="3"/>
    <n v="14"/>
    <n v="18"/>
    <n v="9"/>
    <n v="29"/>
    <n v="33"/>
    <n v="74"/>
    <n v="111"/>
    <n v="127"/>
  </r>
  <r>
    <x v="6"/>
    <s v="Louisiana Technical College-Acadian Campus"/>
    <n v="160560"/>
    <x v="13"/>
    <m/>
    <m/>
    <m/>
    <m/>
    <m/>
    <m/>
    <m/>
    <m/>
    <m/>
    <m/>
    <m/>
    <m/>
    <m/>
    <m/>
    <m/>
    <m/>
    <m/>
    <m/>
    <m/>
    <m/>
    <m/>
    <m/>
    <m/>
    <m/>
    <m/>
    <m/>
    <m/>
    <m/>
    <m/>
    <m/>
    <s v=" "/>
    <s v=" "/>
    <s v=" "/>
    <s v=" "/>
    <s v=" "/>
    <s v=" "/>
    <s v=" "/>
    <s v=" "/>
    <s v=" "/>
    <s v=" "/>
    <s v=" "/>
    <s v=" "/>
    <m/>
    <m/>
    <m/>
    <m/>
    <m/>
    <m/>
    <s v=" "/>
    <s v=" "/>
    <s v=" "/>
    <m/>
    <m/>
    <m/>
    <m/>
    <m/>
    <m/>
    <m/>
    <m/>
    <m/>
    <m/>
    <m/>
    <m/>
    <s v=""/>
    <s v=""/>
    <s v=""/>
    <m/>
    <m/>
    <m/>
    <m/>
    <m/>
    <m/>
    <m/>
    <m/>
    <m/>
    <m/>
    <m/>
    <m/>
    <m/>
    <m/>
    <m/>
    <m/>
    <m/>
    <m/>
    <m/>
    <m/>
    <m/>
    <m/>
    <s v=""/>
    <s v=""/>
    <s v=""/>
    <s v=""/>
    <s v=""/>
    <s v=""/>
    <s v=""/>
    <s v=""/>
    <m/>
    <m/>
    <m/>
    <m/>
    <m/>
    <m/>
    <s v=""/>
    <s v=""/>
    <s v=""/>
    <m/>
    <m/>
    <m/>
    <m/>
    <m/>
    <m/>
    <m/>
    <m/>
    <m/>
    <m/>
    <m/>
    <m/>
    <s v=""/>
    <s v=""/>
    <s v=""/>
  </r>
  <r>
    <x v="6"/>
    <s v="Louisiana Technical College-Alexandria Campus"/>
    <n v="158088"/>
    <x v="13"/>
    <m/>
    <m/>
    <m/>
    <m/>
    <m/>
    <m/>
    <m/>
    <m/>
    <m/>
    <m/>
    <m/>
    <m/>
    <m/>
    <m/>
    <m/>
    <m/>
    <m/>
    <m/>
    <m/>
    <m/>
    <m/>
    <m/>
    <m/>
    <m/>
    <m/>
    <m/>
    <m/>
    <m/>
    <m/>
    <m/>
    <s v=" "/>
    <s v=" "/>
    <s v=" "/>
    <s v=" "/>
    <s v=" "/>
    <s v=" "/>
    <s v=" "/>
    <s v=" "/>
    <s v=" "/>
    <s v=" "/>
    <s v=" "/>
    <s v=" "/>
    <m/>
    <m/>
    <m/>
    <m/>
    <m/>
    <m/>
    <s v=" "/>
    <s v=" "/>
    <s v=" "/>
    <m/>
    <m/>
    <m/>
    <m/>
    <m/>
    <m/>
    <m/>
    <m/>
    <m/>
    <m/>
    <m/>
    <m/>
    <s v=""/>
    <s v=""/>
    <s v=""/>
    <m/>
    <m/>
    <m/>
    <m/>
    <m/>
    <m/>
    <m/>
    <m/>
    <m/>
    <m/>
    <m/>
    <m/>
    <m/>
    <m/>
    <m/>
    <m/>
    <m/>
    <m/>
    <m/>
    <m/>
    <m/>
    <m/>
    <s v=""/>
    <s v=""/>
    <s v=""/>
    <s v=""/>
    <s v=""/>
    <s v=""/>
    <s v=""/>
    <s v=""/>
    <m/>
    <m/>
    <m/>
    <m/>
    <m/>
    <m/>
    <s v=""/>
    <s v=""/>
    <s v=""/>
    <m/>
    <m/>
    <m/>
    <m/>
    <m/>
    <m/>
    <m/>
    <m/>
    <m/>
    <m/>
    <m/>
    <m/>
    <s v=""/>
    <s v=""/>
    <s v=""/>
  </r>
  <r>
    <x v="6"/>
    <s v="Louisiana Technical College-Ascension Campus"/>
    <n v="158219"/>
    <x v="13"/>
    <m/>
    <m/>
    <m/>
    <m/>
    <m/>
    <m/>
    <m/>
    <m/>
    <m/>
    <m/>
    <m/>
    <m/>
    <m/>
    <m/>
    <m/>
    <m/>
    <m/>
    <m/>
    <m/>
    <m/>
    <m/>
    <m/>
    <m/>
    <m/>
    <m/>
    <m/>
    <m/>
    <m/>
    <m/>
    <m/>
    <s v=" "/>
    <s v=" "/>
    <s v=" "/>
    <s v=" "/>
    <s v=" "/>
    <s v=" "/>
    <s v=" "/>
    <s v=" "/>
    <s v=" "/>
    <s v=" "/>
    <s v=" "/>
    <s v=" "/>
    <m/>
    <m/>
    <m/>
    <m/>
    <m/>
    <m/>
    <s v=" "/>
    <s v=" "/>
    <s v=" "/>
    <m/>
    <m/>
    <m/>
    <m/>
    <m/>
    <m/>
    <m/>
    <m/>
    <m/>
    <m/>
    <m/>
    <m/>
    <s v=""/>
    <s v=""/>
    <s v=""/>
    <m/>
    <m/>
    <m/>
    <m/>
    <m/>
    <m/>
    <m/>
    <m/>
    <m/>
    <m/>
    <m/>
    <m/>
    <m/>
    <m/>
    <m/>
    <m/>
    <m/>
    <m/>
    <m/>
    <m/>
    <m/>
    <m/>
    <s v=""/>
    <s v=""/>
    <s v=""/>
    <s v=""/>
    <s v=""/>
    <s v=""/>
    <s v=""/>
    <s v=""/>
    <m/>
    <m/>
    <m/>
    <m/>
    <m/>
    <m/>
    <s v=""/>
    <s v=""/>
    <s v=""/>
    <m/>
    <m/>
    <m/>
    <m/>
    <m/>
    <m/>
    <m/>
    <m/>
    <m/>
    <m/>
    <m/>
    <m/>
    <s v=""/>
    <s v=""/>
    <s v=""/>
  </r>
  <r>
    <x v="6"/>
    <s v="Louisiana Technical College-Avoyelles Campus"/>
    <n v="158237"/>
    <x v="13"/>
    <m/>
    <m/>
    <m/>
    <m/>
    <m/>
    <m/>
    <m/>
    <m/>
    <m/>
    <m/>
    <m/>
    <m/>
    <m/>
    <m/>
    <m/>
    <m/>
    <m/>
    <m/>
    <m/>
    <m/>
    <m/>
    <m/>
    <m/>
    <m/>
    <m/>
    <m/>
    <m/>
    <m/>
    <m/>
    <m/>
    <s v=" "/>
    <s v=" "/>
    <s v=" "/>
    <s v=" "/>
    <s v=" "/>
    <s v=" "/>
    <s v=" "/>
    <s v=" "/>
    <s v=" "/>
    <s v=" "/>
    <s v=" "/>
    <s v=" "/>
    <m/>
    <m/>
    <m/>
    <m/>
    <m/>
    <m/>
    <s v=" "/>
    <s v=" "/>
    <s v=" "/>
    <m/>
    <m/>
    <m/>
    <m/>
    <m/>
    <m/>
    <m/>
    <m/>
    <m/>
    <m/>
    <m/>
    <m/>
    <s v=""/>
    <s v=""/>
    <s v=""/>
    <m/>
    <m/>
    <m/>
    <m/>
    <m/>
    <m/>
    <m/>
    <m/>
    <m/>
    <m/>
    <m/>
    <m/>
    <m/>
    <m/>
    <m/>
    <m/>
    <m/>
    <m/>
    <m/>
    <m/>
    <m/>
    <m/>
    <s v=""/>
    <s v=""/>
    <s v=""/>
    <s v=""/>
    <s v=""/>
    <s v=""/>
    <s v=""/>
    <s v=""/>
    <m/>
    <m/>
    <m/>
    <m/>
    <m/>
    <m/>
    <s v=""/>
    <s v=""/>
    <s v=""/>
    <m/>
    <m/>
    <m/>
    <m/>
    <m/>
    <m/>
    <m/>
    <m/>
    <m/>
    <m/>
    <m/>
    <m/>
    <s v=""/>
    <s v=""/>
    <s v=""/>
  </r>
  <r>
    <x v="6"/>
    <s v="Louisiana Technical College-Bastrop Campus"/>
    <n v="158307"/>
    <x v="13"/>
    <m/>
    <m/>
    <m/>
    <m/>
    <m/>
    <m/>
    <m/>
    <m/>
    <m/>
    <m/>
    <m/>
    <m/>
    <m/>
    <m/>
    <m/>
    <m/>
    <m/>
    <m/>
    <m/>
    <m/>
    <m/>
    <m/>
    <m/>
    <m/>
    <m/>
    <m/>
    <m/>
    <m/>
    <m/>
    <m/>
    <s v=" "/>
    <s v=" "/>
    <s v=" "/>
    <s v=" "/>
    <s v=" "/>
    <s v=" "/>
    <s v=" "/>
    <s v=" "/>
    <s v=" "/>
    <s v=" "/>
    <s v=" "/>
    <s v=" "/>
    <m/>
    <m/>
    <m/>
    <m/>
    <m/>
    <m/>
    <s v=" "/>
    <s v=" "/>
    <s v=" "/>
    <m/>
    <m/>
    <m/>
    <m/>
    <m/>
    <m/>
    <m/>
    <m/>
    <m/>
    <m/>
    <m/>
    <m/>
    <s v=""/>
    <s v=""/>
    <s v=""/>
    <m/>
    <m/>
    <m/>
    <m/>
    <m/>
    <m/>
    <m/>
    <m/>
    <m/>
    <m/>
    <m/>
    <m/>
    <m/>
    <m/>
    <m/>
    <m/>
    <m/>
    <m/>
    <m/>
    <m/>
    <m/>
    <m/>
    <s v=""/>
    <s v=""/>
    <s v=""/>
    <s v=""/>
    <s v=""/>
    <s v=""/>
    <s v=""/>
    <s v=""/>
    <m/>
    <m/>
    <m/>
    <m/>
    <m/>
    <m/>
    <s v=""/>
    <s v=""/>
    <s v=""/>
    <m/>
    <m/>
    <m/>
    <m/>
    <m/>
    <m/>
    <m/>
    <m/>
    <m/>
    <m/>
    <m/>
    <m/>
    <s v=""/>
    <s v=""/>
    <s v=""/>
  </r>
  <r>
    <x v="6"/>
    <s v="Louisiana Technical College-Baton Rouge Campus"/>
    <n v="158352"/>
    <x v="13"/>
    <m/>
    <m/>
    <m/>
    <m/>
    <m/>
    <m/>
    <m/>
    <m/>
    <m/>
    <m/>
    <m/>
    <m/>
    <m/>
    <m/>
    <m/>
    <m/>
    <m/>
    <m/>
    <m/>
    <m/>
    <m/>
    <m/>
    <m/>
    <m/>
    <m/>
    <m/>
    <m/>
    <m/>
    <m/>
    <m/>
    <s v=" "/>
    <s v=" "/>
    <s v=" "/>
    <s v=" "/>
    <s v=" "/>
    <s v=" "/>
    <s v=" "/>
    <s v=" "/>
    <s v=" "/>
    <s v=" "/>
    <s v=" "/>
    <s v=" "/>
    <m/>
    <m/>
    <m/>
    <m/>
    <m/>
    <m/>
    <s v=" "/>
    <s v=" "/>
    <s v=" "/>
    <m/>
    <m/>
    <m/>
    <m/>
    <m/>
    <m/>
    <m/>
    <m/>
    <m/>
    <m/>
    <m/>
    <m/>
    <s v=""/>
    <s v=""/>
    <s v=""/>
    <m/>
    <m/>
    <m/>
    <m/>
    <m/>
    <m/>
    <m/>
    <m/>
    <m/>
    <m/>
    <m/>
    <m/>
    <m/>
    <m/>
    <m/>
    <m/>
    <m/>
    <m/>
    <m/>
    <m/>
    <m/>
    <m/>
    <s v=""/>
    <s v=""/>
    <s v=""/>
    <s v=""/>
    <s v=""/>
    <s v=""/>
    <s v=""/>
    <s v=""/>
    <m/>
    <m/>
    <m/>
    <m/>
    <m/>
    <m/>
    <s v=""/>
    <s v=""/>
    <s v=""/>
    <m/>
    <m/>
    <m/>
    <m/>
    <m/>
    <m/>
    <m/>
    <m/>
    <m/>
    <m/>
    <m/>
    <m/>
    <s v=""/>
    <s v=""/>
    <s v=""/>
  </r>
  <r>
    <x v="6"/>
    <s v="Louisiana Technical College-Charles B. Coreil Campus"/>
    <n v="160816"/>
    <x v="13"/>
    <m/>
    <m/>
    <m/>
    <m/>
    <m/>
    <m/>
    <m/>
    <m/>
    <m/>
    <m/>
    <m/>
    <m/>
    <m/>
    <m/>
    <m/>
    <m/>
    <m/>
    <m/>
    <m/>
    <m/>
    <m/>
    <m/>
    <m/>
    <m/>
    <m/>
    <m/>
    <m/>
    <m/>
    <m/>
    <m/>
    <s v=" "/>
    <s v=" "/>
    <s v=" "/>
    <s v=" "/>
    <s v=" "/>
    <s v=" "/>
    <s v=" "/>
    <s v=" "/>
    <s v=" "/>
    <s v=" "/>
    <s v=" "/>
    <s v=" "/>
    <m/>
    <m/>
    <m/>
    <m/>
    <m/>
    <m/>
    <s v=" "/>
    <s v=" "/>
    <s v=" "/>
    <m/>
    <m/>
    <m/>
    <m/>
    <m/>
    <m/>
    <m/>
    <m/>
    <m/>
    <m/>
    <m/>
    <m/>
    <s v=""/>
    <s v=""/>
    <s v=""/>
    <m/>
    <m/>
    <m/>
    <m/>
    <m/>
    <m/>
    <m/>
    <m/>
    <m/>
    <m/>
    <m/>
    <m/>
    <m/>
    <m/>
    <m/>
    <m/>
    <m/>
    <m/>
    <m/>
    <m/>
    <m/>
    <m/>
    <s v=""/>
    <s v=""/>
    <s v=""/>
    <s v=""/>
    <s v=""/>
    <s v=""/>
    <s v=""/>
    <s v=""/>
    <m/>
    <m/>
    <m/>
    <m/>
    <m/>
    <m/>
    <s v=""/>
    <s v=""/>
    <s v=""/>
    <m/>
    <m/>
    <m/>
    <m/>
    <m/>
    <m/>
    <m/>
    <m/>
    <m/>
    <m/>
    <m/>
    <m/>
    <s v=""/>
    <s v=""/>
    <s v=""/>
  </r>
  <r>
    <x v="6"/>
    <s v="Louisiana Technical College-Delta/Ouachita Campus"/>
    <n v="158769"/>
    <x v="13"/>
    <m/>
    <m/>
    <m/>
    <m/>
    <m/>
    <m/>
    <m/>
    <m/>
    <m/>
    <m/>
    <m/>
    <m/>
    <m/>
    <m/>
    <m/>
    <m/>
    <m/>
    <m/>
    <m/>
    <m/>
    <m/>
    <m/>
    <m/>
    <m/>
    <m/>
    <m/>
    <m/>
    <m/>
    <m/>
    <m/>
    <s v=" "/>
    <s v=" "/>
    <s v=" "/>
    <s v=" "/>
    <s v=" "/>
    <s v=" "/>
    <s v=" "/>
    <s v=" "/>
    <s v=" "/>
    <s v=" "/>
    <s v=" "/>
    <s v=" "/>
    <m/>
    <m/>
    <m/>
    <m/>
    <m/>
    <m/>
    <s v=" "/>
    <s v=" "/>
    <s v=" "/>
    <m/>
    <m/>
    <m/>
    <m/>
    <m/>
    <m/>
    <m/>
    <m/>
    <m/>
    <m/>
    <m/>
    <m/>
    <s v=""/>
    <s v=""/>
    <s v=""/>
    <m/>
    <m/>
    <m/>
    <m/>
    <m/>
    <m/>
    <m/>
    <m/>
    <m/>
    <m/>
    <m/>
    <m/>
    <m/>
    <m/>
    <m/>
    <m/>
    <m/>
    <m/>
    <m/>
    <m/>
    <m/>
    <m/>
    <s v=""/>
    <s v=""/>
    <s v=""/>
    <s v=""/>
    <s v=""/>
    <s v=""/>
    <s v=""/>
    <s v=""/>
    <m/>
    <m/>
    <m/>
    <m/>
    <m/>
    <m/>
    <s v=""/>
    <s v=""/>
    <s v=""/>
    <m/>
    <m/>
    <m/>
    <m/>
    <m/>
    <m/>
    <m/>
    <m/>
    <m/>
    <m/>
    <m/>
    <m/>
    <s v=""/>
    <s v=""/>
    <s v=""/>
  </r>
  <r>
    <x v="6"/>
    <s v="Louisiana Technical College-Evangeline Campus"/>
    <n v="158893"/>
    <x v="13"/>
    <m/>
    <m/>
    <m/>
    <m/>
    <m/>
    <m/>
    <m/>
    <m/>
    <m/>
    <m/>
    <m/>
    <m/>
    <m/>
    <m/>
    <m/>
    <m/>
    <m/>
    <m/>
    <m/>
    <m/>
    <m/>
    <m/>
    <m/>
    <m/>
    <m/>
    <m/>
    <m/>
    <m/>
    <m/>
    <m/>
    <s v=" "/>
    <s v=" "/>
    <s v=" "/>
    <s v=" "/>
    <s v=" "/>
    <s v=" "/>
    <s v=" "/>
    <s v=" "/>
    <s v=" "/>
    <s v=" "/>
    <s v=" "/>
    <s v=" "/>
    <m/>
    <m/>
    <m/>
    <m/>
    <m/>
    <m/>
    <s v=" "/>
    <s v=" "/>
    <s v=" "/>
    <m/>
    <m/>
    <m/>
    <m/>
    <m/>
    <m/>
    <m/>
    <m/>
    <m/>
    <m/>
    <m/>
    <m/>
    <s v=""/>
    <s v=""/>
    <s v=""/>
    <m/>
    <m/>
    <m/>
    <m/>
    <m/>
    <m/>
    <m/>
    <m/>
    <m/>
    <m/>
    <m/>
    <m/>
    <m/>
    <m/>
    <m/>
    <m/>
    <m/>
    <m/>
    <m/>
    <m/>
    <m/>
    <m/>
    <s v=""/>
    <s v=""/>
    <s v=""/>
    <s v=""/>
    <s v=""/>
    <s v=""/>
    <s v=""/>
    <s v=""/>
    <m/>
    <m/>
    <m/>
    <m/>
    <m/>
    <m/>
    <s v=""/>
    <s v=""/>
    <s v=""/>
    <m/>
    <m/>
    <m/>
    <m/>
    <m/>
    <m/>
    <m/>
    <m/>
    <m/>
    <m/>
    <m/>
    <m/>
    <s v=""/>
    <s v=""/>
    <s v=""/>
  </r>
  <r>
    <x v="6"/>
    <s v="Louisiana Technical College-Florida Parishes Campus"/>
    <n v="158936"/>
    <x v="13"/>
    <m/>
    <m/>
    <m/>
    <m/>
    <m/>
    <m/>
    <m/>
    <m/>
    <m/>
    <m/>
    <m/>
    <m/>
    <m/>
    <m/>
    <m/>
    <m/>
    <m/>
    <m/>
    <m/>
    <m/>
    <m/>
    <m/>
    <m/>
    <m/>
    <m/>
    <m/>
    <m/>
    <m/>
    <m/>
    <m/>
    <s v=" "/>
    <s v=" "/>
    <s v=" "/>
    <s v=" "/>
    <s v=" "/>
    <s v=" "/>
    <s v=" "/>
    <s v=" "/>
    <s v=" "/>
    <s v=" "/>
    <s v=" "/>
    <s v=" "/>
    <m/>
    <m/>
    <m/>
    <m/>
    <m/>
    <m/>
    <s v=" "/>
    <s v=" "/>
    <s v=" "/>
    <m/>
    <m/>
    <m/>
    <m/>
    <m/>
    <m/>
    <m/>
    <m/>
    <m/>
    <m/>
    <m/>
    <m/>
    <s v=""/>
    <s v=""/>
    <s v=""/>
    <m/>
    <m/>
    <m/>
    <m/>
    <m/>
    <m/>
    <m/>
    <m/>
    <m/>
    <m/>
    <m/>
    <m/>
    <m/>
    <m/>
    <m/>
    <m/>
    <m/>
    <m/>
    <m/>
    <m/>
    <m/>
    <m/>
    <s v=""/>
    <s v=""/>
    <s v=""/>
    <s v=""/>
    <s v=""/>
    <s v=""/>
    <s v=""/>
    <s v=""/>
    <m/>
    <m/>
    <m/>
    <m/>
    <m/>
    <m/>
    <s v=""/>
    <s v=""/>
    <s v=""/>
    <m/>
    <m/>
    <m/>
    <m/>
    <m/>
    <m/>
    <m/>
    <m/>
    <m/>
    <m/>
    <m/>
    <m/>
    <s v=""/>
    <s v=""/>
    <s v=""/>
  </r>
  <r>
    <x v="6"/>
    <s v="Louisiana Technical College-Folkes Campus"/>
    <n v="158945"/>
    <x v="13"/>
    <m/>
    <m/>
    <m/>
    <m/>
    <m/>
    <m/>
    <m/>
    <m/>
    <m/>
    <m/>
    <m/>
    <m/>
    <m/>
    <m/>
    <m/>
    <m/>
    <m/>
    <m/>
    <m/>
    <m/>
    <m/>
    <m/>
    <m/>
    <m/>
    <m/>
    <m/>
    <m/>
    <m/>
    <m/>
    <m/>
    <s v=" "/>
    <s v=" "/>
    <s v=" "/>
    <s v=" "/>
    <s v=" "/>
    <s v=" "/>
    <s v=" "/>
    <s v=" "/>
    <s v=" "/>
    <s v=" "/>
    <s v=" "/>
    <s v=" "/>
    <m/>
    <m/>
    <m/>
    <m/>
    <m/>
    <m/>
    <s v=" "/>
    <s v=" "/>
    <s v=" "/>
    <m/>
    <m/>
    <m/>
    <m/>
    <m/>
    <m/>
    <m/>
    <m/>
    <m/>
    <m/>
    <m/>
    <m/>
    <s v=""/>
    <s v=""/>
    <s v=""/>
    <m/>
    <m/>
    <m/>
    <m/>
    <m/>
    <m/>
    <m/>
    <m/>
    <m/>
    <m/>
    <m/>
    <m/>
    <m/>
    <m/>
    <m/>
    <m/>
    <m/>
    <m/>
    <m/>
    <m/>
    <m/>
    <m/>
    <s v=""/>
    <s v=""/>
    <s v=""/>
    <s v=""/>
    <s v=""/>
    <s v=""/>
    <s v=""/>
    <s v=""/>
    <m/>
    <m/>
    <m/>
    <m/>
    <m/>
    <m/>
    <s v=""/>
    <s v=""/>
    <s v=""/>
    <m/>
    <m/>
    <m/>
    <m/>
    <m/>
    <m/>
    <m/>
    <m/>
    <m/>
    <m/>
    <m/>
    <m/>
    <s v=""/>
    <s v=""/>
    <s v=""/>
  </r>
  <r>
    <x v="6"/>
    <s v="Louisiana Technical College-Gulf Area Campus"/>
    <n v="159018"/>
    <x v="13"/>
    <m/>
    <m/>
    <m/>
    <m/>
    <m/>
    <m/>
    <m/>
    <m/>
    <m/>
    <m/>
    <m/>
    <m/>
    <m/>
    <m/>
    <m/>
    <m/>
    <m/>
    <m/>
    <m/>
    <m/>
    <m/>
    <m/>
    <m/>
    <m/>
    <m/>
    <m/>
    <m/>
    <m/>
    <m/>
    <m/>
    <s v=" "/>
    <s v=" "/>
    <s v=" "/>
    <s v=" "/>
    <s v=" "/>
    <s v=" "/>
    <s v=" "/>
    <s v=" "/>
    <s v=" "/>
    <s v=" "/>
    <s v=" "/>
    <s v=" "/>
    <m/>
    <m/>
    <m/>
    <m/>
    <m/>
    <m/>
    <s v=" "/>
    <s v=" "/>
    <s v=" "/>
    <m/>
    <m/>
    <m/>
    <m/>
    <m/>
    <m/>
    <m/>
    <m/>
    <m/>
    <m/>
    <m/>
    <m/>
    <s v=""/>
    <s v=""/>
    <s v=""/>
    <m/>
    <m/>
    <m/>
    <m/>
    <m/>
    <m/>
    <m/>
    <m/>
    <m/>
    <m/>
    <m/>
    <m/>
    <m/>
    <m/>
    <m/>
    <m/>
    <m/>
    <m/>
    <m/>
    <m/>
    <m/>
    <m/>
    <s v=""/>
    <s v=""/>
    <s v=""/>
    <s v=""/>
    <s v=""/>
    <s v=""/>
    <s v=""/>
    <s v=""/>
    <m/>
    <m/>
    <m/>
    <m/>
    <m/>
    <m/>
    <s v=""/>
    <s v=""/>
    <s v=""/>
    <m/>
    <m/>
    <m/>
    <m/>
    <m/>
    <m/>
    <m/>
    <m/>
    <m/>
    <m/>
    <m/>
    <m/>
    <s v=""/>
    <s v=""/>
    <s v=""/>
  </r>
  <r>
    <x v="6"/>
    <s v="Louisiana Technical College-Hammond Area Campus"/>
    <n v="159045"/>
    <x v="13"/>
    <m/>
    <m/>
    <m/>
    <m/>
    <m/>
    <m/>
    <m/>
    <m/>
    <m/>
    <m/>
    <m/>
    <m/>
    <m/>
    <m/>
    <m/>
    <m/>
    <m/>
    <m/>
    <m/>
    <m/>
    <m/>
    <m/>
    <m/>
    <m/>
    <m/>
    <m/>
    <m/>
    <m/>
    <m/>
    <m/>
    <s v=" "/>
    <s v=" "/>
    <s v=" "/>
    <s v=" "/>
    <s v=" "/>
    <s v=" "/>
    <s v=" "/>
    <s v=" "/>
    <s v=" "/>
    <s v=" "/>
    <s v=" "/>
    <s v=" "/>
    <m/>
    <m/>
    <m/>
    <m/>
    <m/>
    <m/>
    <s v=" "/>
    <s v=" "/>
    <s v=" "/>
    <m/>
    <m/>
    <m/>
    <m/>
    <m/>
    <m/>
    <m/>
    <m/>
    <m/>
    <m/>
    <m/>
    <m/>
    <s v=""/>
    <s v=""/>
    <s v=""/>
    <m/>
    <m/>
    <m/>
    <m/>
    <m/>
    <m/>
    <m/>
    <m/>
    <m/>
    <m/>
    <m/>
    <m/>
    <m/>
    <m/>
    <m/>
    <m/>
    <m/>
    <m/>
    <m/>
    <m/>
    <m/>
    <m/>
    <s v=""/>
    <s v=""/>
    <s v=""/>
    <s v=""/>
    <s v=""/>
    <s v=""/>
    <s v=""/>
    <s v=""/>
    <m/>
    <m/>
    <m/>
    <m/>
    <m/>
    <m/>
    <s v=""/>
    <s v=""/>
    <s v=""/>
    <m/>
    <m/>
    <m/>
    <m/>
    <m/>
    <m/>
    <m/>
    <m/>
    <m/>
    <m/>
    <m/>
    <m/>
    <s v=""/>
    <s v=""/>
    <s v=""/>
  </r>
  <r>
    <x v="6"/>
    <s v="Louisiana Technical College-Huey P. Long Campus"/>
    <n v="159090"/>
    <x v="13"/>
    <m/>
    <m/>
    <m/>
    <m/>
    <m/>
    <m/>
    <m/>
    <m/>
    <m/>
    <m/>
    <m/>
    <m/>
    <m/>
    <m/>
    <m/>
    <m/>
    <m/>
    <m/>
    <m/>
    <m/>
    <m/>
    <m/>
    <m/>
    <m/>
    <m/>
    <m/>
    <m/>
    <m/>
    <m/>
    <m/>
    <s v=" "/>
    <s v=" "/>
    <s v=" "/>
    <s v=" "/>
    <s v=" "/>
    <s v=" "/>
    <s v=" "/>
    <s v=" "/>
    <s v=" "/>
    <s v=" "/>
    <s v=" "/>
    <s v=" "/>
    <m/>
    <m/>
    <m/>
    <m/>
    <m/>
    <m/>
    <s v=" "/>
    <s v=" "/>
    <s v=" "/>
    <m/>
    <m/>
    <m/>
    <m/>
    <m/>
    <m/>
    <m/>
    <m/>
    <m/>
    <m/>
    <m/>
    <m/>
    <s v=""/>
    <s v=""/>
    <s v=""/>
    <m/>
    <m/>
    <m/>
    <m/>
    <m/>
    <m/>
    <m/>
    <m/>
    <m/>
    <m/>
    <m/>
    <m/>
    <m/>
    <m/>
    <m/>
    <m/>
    <m/>
    <m/>
    <m/>
    <m/>
    <m/>
    <m/>
    <s v=""/>
    <s v=""/>
    <s v=""/>
    <s v=""/>
    <s v=""/>
    <s v=""/>
    <s v=""/>
    <s v=""/>
    <m/>
    <m/>
    <m/>
    <m/>
    <m/>
    <m/>
    <s v=""/>
    <s v=""/>
    <s v=""/>
    <m/>
    <m/>
    <m/>
    <m/>
    <m/>
    <m/>
    <m/>
    <m/>
    <m/>
    <m/>
    <m/>
    <m/>
    <s v=""/>
    <s v=""/>
    <s v=""/>
  </r>
  <r>
    <x v="6"/>
    <s v="Louisiana Technical College-Jefferson Campus"/>
    <n v="159258"/>
    <x v="13"/>
    <m/>
    <m/>
    <m/>
    <m/>
    <m/>
    <m/>
    <m/>
    <m/>
    <m/>
    <m/>
    <m/>
    <m/>
    <m/>
    <m/>
    <m/>
    <m/>
    <m/>
    <m/>
    <m/>
    <m/>
    <m/>
    <m/>
    <m/>
    <m/>
    <m/>
    <m/>
    <m/>
    <m/>
    <m/>
    <m/>
    <s v=" "/>
    <s v=" "/>
    <s v=" "/>
    <s v=" "/>
    <s v=" "/>
    <s v=" "/>
    <s v=" "/>
    <s v=" "/>
    <s v=" "/>
    <s v=" "/>
    <s v=" "/>
    <s v=" "/>
    <m/>
    <m/>
    <m/>
    <m/>
    <m/>
    <m/>
    <s v=" "/>
    <s v=" "/>
    <s v=" "/>
    <m/>
    <m/>
    <m/>
    <m/>
    <m/>
    <m/>
    <m/>
    <m/>
    <m/>
    <m/>
    <m/>
    <m/>
    <s v=""/>
    <s v=""/>
    <s v=""/>
    <m/>
    <m/>
    <m/>
    <m/>
    <m/>
    <m/>
    <m/>
    <m/>
    <m/>
    <m/>
    <m/>
    <m/>
    <m/>
    <m/>
    <m/>
    <m/>
    <m/>
    <m/>
    <m/>
    <m/>
    <m/>
    <m/>
    <s v=""/>
    <s v=""/>
    <s v=""/>
    <s v=""/>
    <s v=""/>
    <s v=""/>
    <s v=""/>
    <s v=""/>
    <m/>
    <m/>
    <m/>
    <m/>
    <m/>
    <m/>
    <s v=""/>
    <s v=""/>
    <s v=""/>
    <m/>
    <m/>
    <m/>
    <m/>
    <m/>
    <m/>
    <m/>
    <m/>
    <m/>
    <m/>
    <m/>
    <m/>
    <s v=""/>
    <s v=""/>
    <s v=""/>
  </r>
  <r>
    <x v="6"/>
    <s v="Louisiana Technical College-Jumonville Memorial Campus"/>
    <n v="160214"/>
    <x v="13"/>
    <m/>
    <m/>
    <m/>
    <m/>
    <m/>
    <m/>
    <m/>
    <m/>
    <m/>
    <m/>
    <m/>
    <m/>
    <m/>
    <m/>
    <m/>
    <m/>
    <m/>
    <m/>
    <m/>
    <m/>
    <m/>
    <m/>
    <m/>
    <m/>
    <m/>
    <m/>
    <m/>
    <m/>
    <m/>
    <m/>
    <s v=" "/>
    <s v=" "/>
    <s v=" "/>
    <s v=" "/>
    <s v=" "/>
    <s v=" "/>
    <s v=" "/>
    <s v=" "/>
    <s v=" "/>
    <s v=" "/>
    <s v=" "/>
    <s v=" "/>
    <m/>
    <m/>
    <m/>
    <m/>
    <m/>
    <m/>
    <s v=" "/>
    <s v=" "/>
    <s v=" "/>
    <m/>
    <m/>
    <m/>
    <m/>
    <m/>
    <m/>
    <m/>
    <m/>
    <m/>
    <m/>
    <m/>
    <m/>
    <s v=""/>
    <s v=""/>
    <s v=""/>
    <m/>
    <m/>
    <m/>
    <m/>
    <m/>
    <m/>
    <m/>
    <m/>
    <m/>
    <m/>
    <m/>
    <m/>
    <m/>
    <m/>
    <m/>
    <m/>
    <m/>
    <m/>
    <m/>
    <m/>
    <m/>
    <m/>
    <s v=""/>
    <s v=""/>
    <s v=""/>
    <s v=""/>
    <s v=""/>
    <s v=""/>
    <s v=""/>
    <s v=""/>
    <m/>
    <m/>
    <m/>
    <m/>
    <m/>
    <m/>
    <s v=""/>
    <s v=""/>
    <s v=""/>
    <m/>
    <m/>
    <m/>
    <m/>
    <m/>
    <m/>
    <m/>
    <m/>
    <m/>
    <m/>
    <m/>
    <m/>
    <s v=""/>
    <s v=""/>
    <s v=""/>
  </r>
  <r>
    <x v="6"/>
    <s v="Louisiana Technical College-Lafayette Campus"/>
    <n v="159443"/>
    <x v="13"/>
    <m/>
    <m/>
    <m/>
    <m/>
    <m/>
    <m/>
    <m/>
    <m/>
    <m/>
    <m/>
    <m/>
    <m/>
    <m/>
    <m/>
    <m/>
    <m/>
    <m/>
    <m/>
    <m/>
    <m/>
    <m/>
    <m/>
    <m/>
    <m/>
    <m/>
    <m/>
    <m/>
    <m/>
    <m/>
    <m/>
    <s v=" "/>
    <s v=" "/>
    <s v=" "/>
    <s v=" "/>
    <s v=" "/>
    <s v=" "/>
    <s v=" "/>
    <s v=" "/>
    <s v=" "/>
    <s v=" "/>
    <s v=" "/>
    <s v=" "/>
    <m/>
    <m/>
    <m/>
    <m/>
    <m/>
    <m/>
    <s v=" "/>
    <s v=" "/>
    <s v=" "/>
    <m/>
    <m/>
    <m/>
    <m/>
    <m/>
    <m/>
    <m/>
    <m/>
    <m/>
    <m/>
    <m/>
    <m/>
    <s v=""/>
    <s v=""/>
    <s v=""/>
    <m/>
    <m/>
    <m/>
    <m/>
    <m/>
    <m/>
    <m/>
    <m/>
    <m/>
    <m/>
    <m/>
    <m/>
    <m/>
    <m/>
    <m/>
    <m/>
    <m/>
    <m/>
    <m/>
    <m/>
    <m/>
    <m/>
    <s v=""/>
    <s v=""/>
    <s v=""/>
    <s v=""/>
    <s v=""/>
    <s v=""/>
    <s v=""/>
    <s v=""/>
    <m/>
    <m/>
    <m/>
    <m/>
    <m/>
    <m/>
    <s v=""/>
    <s v=""/>
    <s v=""/>
    <m/>
    <m/>
    <m/>
    <m/>
    <m/>
    <m/>
    <m/>
    <m/>
    <m/>
    <m/>
    <m/>
    <m/>
    <s v=""/>
    <s v=""/>
    <s v=""/>
  </r>
  <r>
    <x v="6"/>
    <s v="Louisiana Technical College-Lafourche Campus"/>
    <n v="160719"/>
    <x v="13"/>
    <m/>
    <m/>
    <m/>
    <m/>
    <m/>
    <m/>
    <m/>
    <m/>
    <m/>
    <m/>
    <m/>
    <m/>
    <m/>
    <m/>
    <m/>
    <m/>
    <m/>
    <m/>
    <m/>
    <m/>
    <m/>
    <m/>
    <m/>
    <m/>
    <m/>
    <m/>
    <m/>
    <m/>
    <m/>
    <m/>
    <s v=" "/>
    <s v=" "/>
    <s v=" "/>
    <s v=" "/>
    <s v=" "/>
    <s v=" "/>
    <s v=" "/>
    <s v=" "/>
    <s v=" "/>
    <s v=" "/>
    <s v=" "/>
    <s v=" "/>
    <m/>
    <m/>
    <m/>
    <m/>
    <m/>
    <m/>
    <s v=" "/>
    <s v=" "/>
    <s v=" "/>
    <m/>
    <m/>
    <m/>
    <m/>
    <m/>
    <m/>
    <m/>
    <m/>
    <m/>
    <m/>
    <m/>
    <m/>
    <s v=""/>
    <s v=""/>
    <s v=""/>
    <m/>
    <m/>
    <m/>
    <m/>
    <m/>
    <m/>
    <m/>
    <m/>
    <m/>
    <m/>
    <m/>
    <m/>
    <m/>
    <m/>
    <m/>
    <m/>
    <m/>
    <m/>
    <m/>
    <m/>
    <m/>
    <m/>
    <s v=""/>
    <s v=""/>
    <s v=""/>
    <s v=""/>
    <s v=""/>
    <s v=""/>
    <s v=""/>
    <s v=""/>
    <m/>
    <m/>
    <m/>
    <m/>
    <m/>
    <m/>
    <s v=""/>
    <s v=""/>
    <s v=""/>
    <m/>
    <m/>
    <m/>
    <m/>
    <m/>
    <m/>
    <m/>
    <m/>
    <m/>
    <m/>
    <m/>
    <m/>
    <s v=""/>
    <s v=""/>
    <s v=""/>
  </r>
  <r>
    <x v="6"/>
    <s v="Louisiana Technical College-Lamar Salter Campus"/>
    <n v="160843"/>
    <x v="13"/>
    <m/>
    <m/>
    <m/>
    <m/>
    <m/>
    <m/>
    <m/>
    <m/>
    <m/>
    <m/>
    <m/>
    <m/>
    <m/>
    <m/>
    <m/>
    <m/>
    <m/>
    <m/>
    <m/>
    <m/>
    <m/>
    <m/>
    <m/>
    <m/>
    <m/>
    <m/>
    <m/>
    <m/>
    <m/>
    <m/>
    <s v=" "/>
    <s v=" "/>
    <s v=" "/>
    <s v=" "/>
    <s v=" "/>
    <s v=" "/>
    <s v=" "/>
    <s v=" "/>
    <s v=" "/>
    <s v=" "/>
    <s v=" "/>
    <s v=" "/>
    <m/>
    <m/>
    <m/>
    <m/>
    <m/>
    <m/>
    <s v=" "/>
    <s v=" "/>
    <s v=" "/>
    <m/>
    <m/>
    <m/>
    <m/>
    <m/>
    <m/>
    <m/>
    <m/>
    <m/>
    <m/>
    <m/>
    <m/>
    <s v=""/>
    <s v=""/>
    <s v=""/>
    <m/>
    <m/>
    <m/>
    <m/>
    <m/>
    <m/>
    <m/>
    <m/>
    <m/>
    <m/>
    <m/>
    <m/>
    <m/>
    <m/>
    <m/>
    <m/>
    <m/>
    <m/>
    <m/>
    <m/>
    <m/>
    <m/>
    <s v=""/>
    <s v=""/>
    <s v=""/>
    <s v=""/>
    <s v=""/>
    <s v=""/>
    <s v=""/>
    <s v=""/>
    <m/>
    <m/>
    <m/>
    <m/>
    <m/>
    <m/>
    <s v=""/>
    <s v=""/>
    <s v=""/>
    <m/>
    <m/>
    <m/>
    <m/>
    <m/>
    <m/>
    <m/>
    <m/>
    <m/>
    <m/>
    <m/>
    <m/>
    <s v=""/>
    <s v=""/>
    <s v=""/>
  </r>
  <r>
    <x v="6"/>
    <s v="Louisiana Technical College-Mansfield Campus"/>
    <n v="159692"/>
    <x v="13"/>
    <m/>
    <m/>
    <m/>
    <m/>
    <m/>
    <m/>
    <m/>
    <m/>
    <m/>
    <m/>
    <m/>
    <m/>
    <m/>
    <m/>
    <m/>
    <m/>
    <m/>
    <m/>
    <m/>
    <m/>
    <m/>
    <m/>
    <m/>
    <m/>
    <m/>
    <m/>
    <m/>
    <m/>
    <m/>
    <m/>
    <s v=" "/>
    <s v=" "/>
    <s v=" "/>
    <s v=" "/>
    <s v=" "/>
    <s v=" "/>
    <s v=" "/>
    <s v=" "/>
    <s v=" "/>
    <s v=" "/>
    <s v=" "/>
    <s v=" "/>
    <m/>
    <m/>
    <m/>
    <m/>
    <m/>
    <m/>
    <s v=" "/>
    <s v=" "/>
    <s v=" "/>
    <m/>
    <m/>
    <m/>
    <m/>
    <m/>
    <m/>
    <m/>
    <m/>
    <m/>
    <m/>
    <m/>
    <m/>
    <s v=""/>
    <s v=""/>
    <s v=""/>
    <m/>
    <m/>
    <m/>
    <m/>
    <m/>
    <m/>
    <m/>
    <m/>
    <m/>
    <m/>
    <m/>
    <m/>
    <m/>
    <m/>
    <m/>
    <m/>
    <m/>
    <m/>
    <m/>
    <m/>
    <m/>
    <m/>
    <s v=""/>
    <s v=""/>
    <s v=""/>
    <s v=""/>
    <s v=""/>
    <s v=""/>
    <s v=""/>
    <s v=""/>
    <m/>
    <m/>
    <m/>
    <m/>
    <m/>
    <m/>
    <s v=""/>
    <s v=""/>
    <s v=""/>
    <m/>
    <m/>
    <m/>
    <m/>
    <m/>
    <m/>
    <m/>
    <m/>
    <m/>
    <m/>
    <m/>
    <m/>
    <s v=""/>
    <s v=""/>
    <s v=""/>
  </r>
  <r>
    <x v="6"/>
    <s v="Louisiana Technical College-Morgan Smith Campus"/>
    <n v="159249"/>
    <x v="13"/>
    <m/>
    <m/>
    <m/>
    <m/>
    <m/>
    <m/>
    <m/>
    <m/>
    <m/>
    <m/>
    <m/>
    <m/>
    <m/>
    <m/>
    <m/>
    <m/>
    <m/>
    <m/>
    <m/>
    <m/>
    <m/>
    <m/>
    <m/>
    <m/>
    <m/>
    <m/>
    <m/>
    <m/>
    <m/>
    <m/>
    <s v=" "/>
    <s v=" "/>
    <s v=" "/>
    <s v=" "/>
    <s v=" "/>
    <s v=" "/>
    <s v=" "/>
    <s v=" "/>
    <s v=" "/>
    <s v=" "/>
    <s v=" "/>
    <s v=" "/>
    <m/>
    <m/>
    <m/>
    <m/>
    <m/>
    <m/>
    <s v=" "/>
    <s v=" "/>
    <s v=" "/>
    <m/>
    <m/>
    <m/>
    <m/>
    <m/>
    <m/>
    <m/>
    <m/>
    <m/>
    <m/>
    <m/>
    <m/>
    <s v=""/>
    <s v=""/>
    <s v=""/>
    <m/>
    <m/>
    <m/>
    <m/>
    <m/>
    <m/>
    <m/>
    <m/>
    <m/>
    <m/>
    <m/>
    <m/>
    <m/>
    <m/>
    <m/>
    <m/>
    <m/>
    <m/>
    <m/>
    <m/>
    <m/>
    <m/>
    <s v=""/>
    <s v=""/>
    <s v=""/>
    <s v=""/>
    <s v=""/>
    <s v=""/>
    <s v=""/>
    <s v=""/>
    <m/>
    <m/>
    <m/>
    <m/>
    <m/>
    <m/>
    <s v=""/>
    <s v=""/>
    <s v=""/>
    <m/>
    <m/>
    <m/>
    <m/>
    <m/>
    <m/>
    <m/>
    <m/>
    <m/>
    <m/>
    <m/>
    <m/>
    <s v=""/>
    <s v=""/>
    <s v=""/>
  </r>
  <r>
    <x v="6"/>
    <s v="Louisiana Technical College-Nachitoches Campus"/>
    <n v="159823"/>
    <x v="13"/>
    <m/>
    <m/>
    <m/>
    <m/>
    <m/>
    <m/>
    <m/>
    <m/>
    <m/>
    <m/>
    <m/>
    <m/>
    <m/>
    <m/>
    <m/>
    <m/>
    <m/>
    <m/>
    <m/>
    <m/>
    <m/>
    <m/>
    <m/>
    <m/>
    <m/>
    <m/>
    <m/>
    <m/>
    <m/>
    <m/>
    <s v=" "/>
    <s v=" "/>
    <s v=" "/>
    <s v=" "/>
    <s v=" "/>
    <s v=" "/>
    <s v=" "/>
    <s v=" "/>
    <s v=" "/>
    <s v=" "/>
    <s v=" "/>
    <s v=" "/>
    <m/>
    <m/>
    <m/>
    <m/>
    <m/>
    <m/>
    <s v=" "/>
    <s v=" "/>
    <s v=" "/>
    <m/>
    <m/>
    <m/>
    <m/>
    <m/>
    <m/>
    <m/>
    <m/>
    <m/>
    <m/>
    <m/>
    <m/>
    <s v=""/>
    <s v=""/>
    <s v=""/>
    <m/>
    <m/>
    <m/>
    <m/>
    <m/>
    <m/>
    <m/>
    <m/>
    <m/>
    <m/>
    <m/>
    <m/>
    <m/>
    <m/>
    <m/>
    <m/>
    <m/>
    <m/>
    <m/>
    <m/>
    <m/>
    <m/>
    <s v=""/>
    <s v=""/>
    <s v=""/>
    <s v=""/>
    <s v=""/>
    <s v=""/>
    <s v=""/>
    <s v=""/>
    <m/>
    <m/>
    <m/>
    <m/>
    <m/>
    <m/>
    <s v=""/>
    <s v=""/>
    <s v=""/>
    <m/>
    <m/>
    <m/>
    <m/>
    <m/>
    <m/>
    <m/>
    <m/>
    <m/>
    <m/>
    <m/>
    <m/>
    <s v=""/>
    <s v=""/>
    <s v=""/>
  </r>
  <r>
    <x v="6"/>
    <s v="Louisiana Technical College-North Central Campus"/>
    <n v="159984"/>
    <x v="13"/>
    <m/>
    <m/>
    <m/>
    <m/>
    <m/>
    <m/>
    <m/>
    <m/>
    <m/>
    <m/>
    <m/>
    <m/>
    <m/>
    <m/>
    <m/>
    <m/>
    <m/>
    <m/>
    <m/>
    <m/>
    <m/>
    <m/>
    <m/>
    <m/>
    <m/>
    <m/>
    <m/>
    <m/>
    <m/>
    <m/>
    <s v=" "/>
    <s v=" "/>
    <s v=" "/>
    <s v=" "/>
    <s v=" "/>
    <s v=" "/>
    <s v=" "/>
    <s v=" "/>
    <s v=" "/>
    <s v=" "/>
    <s v=" "/>
    <s v=" "/>
    <m/>
    <m/>
    <m/>
    <m/>
    <m/>
    <m/>
    <s v=" "/>
    <s v=" "/>
    <s v=" "/>
    <m/>
    <m/>
    <m/>
    <m/>
    <m/>
    <m/>
    <m/>
    <m/>
    <m/>
    <m/>
    <m/>
    <m/>
    <s v=""/>
    <s v=""/>
    <s v=""/>
    <m/>
    <m/>
    <m/>
    <m/>
    <m/>
    <m/>
    <m/>
    <m/>
    <m/>
    <m/>
    <m/>
    <m/>
    <m/>
    <m/>
    <m/>
    <m/>
    <m/>
    <m/>
    <m/>
    <m/>
    <m/>
    <m/>
    <s v=""/>
    <s v=""/>
    <s v=""/>
    <s v=""/>
    <s v=""/>
    <s v=""/>
    <s v=""/>
    <s v=""/>
    <m/>
    <m/>
    <m/>
    <m/>
    <m/>
    <m/>
    <s v=""/>
    <s v=""/>
    <s v=""/>
    <m/>
    <m/>
    <m/>
    <m/>
    <m/>
    <m/>
    <m/>
    <m/>
    <m/>
    <m/>
    <m/>
    <m/>
    <s v=""/>
    <s v=""/>
    <s v=""/>
  </r>
  <r>
    <x v="6"/>
    <s v="Louisiana Technical College-Northeast Louisiana Campus"/>
    <n v="160001"/>
    <x v="13"/>
    <m/>
    <m/>
    <m/>
    <m/>
    <m/>
    <m/>
    <m/>
    <m/>
    <m/>
    <m/>
    <m/>
    <m/>
    <m/>
    <m/>
    <m/>
    <m/>
    <m/>
    <m/>
    <m/>
    <m/>
    <m/>
    <m/>
    <m/>
    <m/>
    <m/>
    <m/>
    <m/>
    <m/>
    <m/>
    <m/>
    <s v=" "/>
    <s v=" "/>
    <s v=" "/>
    <s v=" "/>
    <s v=" "/>
    <s v=" "/>
    <s v=" "/>
    <s v=" "/>
    <s v=" "/>
    <s v=" "/>
    <s v=" "/>
    <s v=" "/>
    <m/>
    <m/>
    <m/>
    <m/>
    <m/>
    <m/>
    <s v=" "/>
    <s v=" "/>
    <s v=" "/>
    <m/>
    <m/>
    <m/>
    <m/>
    <m/>
    <m/>
    <m/>
    <m/>
    <m/>
    <m/>
    <m/>
    <m/>
    <s v=""/>
    <s v=""/>
    <s v=""/>
    <m/>
    <m/>
    <m/>
    <m/>
    <m/>
    <m/>
    <m/>
    <m/>
    <m/>
    <m/>
    <m/>
    <m/>
    <m/>
    <m/>
    <m/>
    <m/>
    <m/>
    <m/>
    <m/>
    <m/>
    <m/>
    <m/>
    <s v=""/>
    <s v=""/>
    <s v=""/>
    <s v=""/>
    <s v=""/>
    <s v=""/>
    <s v=""/>
    <s v=""/>
    <m/>
    <m/>
    <m/>
    <m/>
    <m/>
    <m/>
    <s v=""/>
    <s v=""/>
    <s v=""/>
    <m/>
    <m/>
    <m/>
    <m/>
    <m/>
    <m/>
    <m/>
    <m/>
    <m/>
    <m/>
    <m/>
    <m/>
    <s v=""/>
    <s v=""/>
    <s v=""/>
  </r>
  <r>
    <x v="6"/>
    <s v="Louisiana Technical College-Northwest Louisiana Campus"/>
    <n v="160010"/>
    <x v="13"/>
    <m/>
    <m/>
    <m/>
    <m/>
    <m/>
    <m/>
    <m/>
    <m/>
    <m/>
    <m/>
    <m/>
    <m/>
    <m/>
    <m/>
    <m/>
    <m/>
    <m/>
    <m/>
    <m/>
    <m/>
    <m/>
    <m/>
    <m/>
    <m/>
    <m/>
    <m/>
    <m/>
    <m/>
    <m/>
    <m/>
    <s v=" "/>
    <s v=" "/>
    <s v=" "/>
    <s v=" "/>
    <s v=" "/>
    <s v=" "/>
    <s v=" "/>
    <s v=" "/>
    <s v=" "/>
    <s v=" "/>
    <s v=" "/>
    <s v=" "/>
    <m/>
    <m/>
    <m/>
    <m/>
    <m/>
    <m/>
    <s v=" "/>
    <s v=" "/>
    <s v=" "/>
    <m/>
    <m/>
    <m/>
    <m/>
    <m/>
    <m/>
    <m/>
    <m/>
    <m/>
    <m/>
    <m/>
    <m/>
    <s v=""/>
    <s v=""/>
    <s v=""/>
    <m/>
    <m/>
    <m/>
    <m/>
    <m/>
    <m/>
    <m/>
    <m/>
    <m/>
    <m/>
    <m/>
    <m/>
    <m/>
    <m/>
    <m/>
    <m/>
    <m/>
    <m/>
    <m/>
    <m/>
    <m/>
    <m/>
    <s v=""/>
    <s v=""/>
    <s v=""/>
    <s v=""/>
    <s v=""/>
    <s v=""/>
    <s v=""/>
    <s v=""/>
    <m/>
    <m/>
    <m/>
    <m/>
    <m/>
    <m/>
    <s v=""/>
    <s v=""/>
    <s v=""/>
    <m/>
    <m/>
    <m/>
    <m/>
    <m/>
    <m/>
    <m/>
    <m/>
    <m/>
    <m/>
    <m/>
    <m/>
    <s v=""/>
    <s v=""/>
    <s v=""/>
  </r>
  <r>
    <x v="6"/>
    <s v="Louisiana Technical College-Oakdale Campus"/>
    <n v="160047"/>
    <x v="13"/>
    <m/>
    <m/>
    <m/>
    <m/>
    <m/>
    <m/>
    <m/>
    <m/>
    <m/>
    <m/>
    <m/>
    <m/>
    <m/>
    <m/>
    <m/>
    <m/>
    <m/>
    <m/>
    <m/>
    <m/>
    <m/>
    <m/>
    <m/>
    <m/>
    <m/>
    <m/>
    <m/>
    <m/>
    <m/>
    <m/>
    <s v=" "/>
    <s v=" "/>
    <s v=" "/>
    <s v=" "/>
    <s v=" "/>
    <s v=" "/>
    <s v=" "/>
    <s v=" "/>
    <s v=" "/>
    <s v=" "/>
    <s v=" "/>
    <s v=" "/>
    <m/>
    <m/>
    <m/>
    <m/>
    <m/>
    <m/>
    <s v=" "/>
    <s v=" "/>
    <s v=" "/>
    <m/>
    <m/>
    <m/>
    <m/>
    <m/>
    <m/>
    <m/>
    <m/>
    <m/>
    <m/>
    <m/>
    <m/>
    <s v=""/>
    <s v=""/>
    <s v=""/>
    <m/>
    <m/>
    <m/>
    <m/>
    <m/>
    <m/>
    <m/>
    <m/>
    <m/>
    <m/>
    <m/>
    <m/>
    <m/>
    <m/>
    <m/>
    <m/>
    <m/>
    <m/>
    <m/>
    <m/>
    <m/>
    <m/>
    <s v=""/>
    <s v=""/>
    <s v=""/>
    <s v=""/>
    <s v=""/>
    <s v=""/>
    <s v=""/>
    <s v=""/>
    <m/>
    <m/>
    <m/>
    <m/>
    <m/>
    <m/>
    <s v=""/>
    <s v=""/>
    <s v=""/>
    <m/>
    <m/>
    <m/>
    <m/>
    <m/>
    <m/>
    <m/>
    <m/>
    <m/>
    <m/>
    <m/>
    <m/>
    <s v=""/>
    <s v=""/>
    <s v=""/>
  </r>
  <r>
    <x v="6"/>
    <s v="Louisiana Technical College-River Parishes Campus"/>
    <n v="160311"/>
    <x v="13"/>
    <m/>
    <m/>
    <m/>
    <m/>
    <m/>
    <m/>
    <m/>
    <m/>
    <m/>
    <m/>
    <m/>
    <m/>
    <m/>
    <m/>
    <m/>
    <m/>
    <m/>
    <m/>
    <m/>
    <m/>
    <m/>
    <m/>
    <m/>
    <m/>
    <m/>
    <m/>
    <m/>
    <m/>
    <m/>
    <m/>
    <s v=" "/>
    <s v=" "/>
    <s v=" "/>
    <s v=" "/>
    <s v=" "/>
    <s v=" "/>
    <s v=" "/>
    <s v=" "/>
    <s v=" "/>
    <s v=" "/>
    <s v=" "/>
    <s v=" "/>
    <m/>
    <m/>
    <m/>
    <m/>
    <m/>
    <m/>
    <s v=" "/>
    <s v=" "/>
    <s v=" "/>
    <m/>
    <m/>
    <m/>
    <m/>
    <m/>
    <m/>
    <m/>
    <m/>
    <m/>
    <m/>
    <m/>
    <m/>
    <s v=""/>
    <s v=""/>
    <s v=""/>
    <m/>
    <m/>
    <m/>
    <m/>
    <m/>
    <m/>
    <m/>
    <m/>
    <m/>
    <m/>
    <m/>
    <m/>
    <m/>
    <m/>
    <m/>
    <m/>
    <m/>
    <m/>
    <m/>
    <m/>
    <m/>
    <m/>
    <s v=""/>
    <s v=""/>
    <s v=""/>
    <s v=""/>
    <s v=""/>
    <s v=""/>
    <s v=""/>
    <s v=""/>
    <m/>
    <m/>
    <m/>
    <m/>
    <m/>
    <m/>
    <s v=""/>
    <s v=""/>
    <s v=""/>
    <m/>
    <m/>
    <m/>
    <m/>
    <m/>
    <m/>
    <m/>
    <m/>
    <m/>
    <m/>
    <m/>
    <m/>
    <s v=""/>
    <s v=""/>
    <s v=""/>
  </r>
  <r>
    <x v="6"/>
    <s v="Louisiana Technical College-Ruston Campus"/>
    <n v="160366"/>
    <x v="13"/>
    <m/>
    <m/>
    <m/>
    <m/>
    <m/>
    <m/>
    <m/>
    <m/>
    <m/>
    <m/>
    <m/>
    <m/>
    <m/>
    <m/>
    <m/>
    <m/>
    <m/>
    <m/>
    <m/>
    <m/>
    <m/>
    <m/>
    <m/>
    <m/>
    <m/>
    <m/>
    <m/>
    <m/>
    <m/>
    <m/>
    <s v=" "/>
    <s v=" "/>
    <s v=" "/>
    <s v=" "/>
    <s v=" "/>
    <s v=" "/>
    <s v=" "/>
    <s v=" "/>
    <s v=" "/>
    <s v=" "/>
    <s v=" "/>
    <s v=" "/>
    <m/>
    <m/>
    <m/>
    <m/>
    <m/>
    <m/>
    <s v=" "/>
    <s v=" "/>
    <s v=" "/>
    <m/>
    <m/>
    <m/>
    <m/>
    <m/>
    <m/>
    <m/>
    <m/>
    <m/>
    <m/>
    <m/>
    <m/>
    <s v=""/>
    <s v=""/>
    <s v=""/>
    <m/>
    <m/>
    <m/>
    <m/>
    <m/>
    <m/>
    <m/>
    <m/>
    <m/>
    <m/>
    <m/>
    <m/>
    <m/>
    <m/>
    <m/>
    <m/>
    <m/>
    <m/>
    <m/>
    <m/>
    <m/>
    <m/>
    <s v=""/>
    <s v=""/>
    <s v=""/>
    <s v=""/>
    <s v=""/>
    <s v=""/>
    <s v=""/>
    <s v=""/>
    <m/>
    <m/>
    <m/>
    <m/>
    <m/>
    <m/>
    <s v=""/>
    <s v=""/>
    <s v=""/>
    <m/>
    <m/>
    <m/>
    <m/>
    <m/>
    <m/>
    <m/>
    <m/>
    <m/>
    <m/>
    <m/>
    <m/>
    <s v=""/>
    <s v=""/>
    <s v=""/>
  </r>
  <r>
    <x v="6"/>
    <s v="Louisiana Technical College-Sabine Valley Campus"/>
    <n v="160384"/>
    <x v="13"/>
    <m/>
    <m/>
    <m/>
    <m/>
    <m/>
    <m/>
    <m/>
    <m/>
    <m/>
    <m/>
    <m/>
    <m/>
    <m/>
    <m/>
    <m/>
    <m/>
    <m/>
    <m/>
    <m/>
    <m/>
    <m/>
    <m/>
    <m/>
    <m/>
    <m/>
    <m/>
    <m/>
    <m/>
    <m/>
    <m/>
    <s v=" "/>
    <s v=" "/>
    <s v=" "/>
    <s v=" "/>
    <s v=" "/>
    <s v=" "/>
    <s v=" "/>
    <s v=" "/>
    <s v=" "/>
    <s v=" "/>
    <s v=" "/>
    <s v=" "/>
    <m/>
    <m/>
    <m/>
    <m/>
    <m/>
    <m/>
    <s v=" "/>
    <s v=" "/>
    <s v=" "/>
    <m/>
    <m/>
    <m/>
    <m/>
    <m/>
    <m/>
    <m/>
    <m/>
    <m/>
    <m/>
    <m/>
    <m/>
    <s v=""/>
    <s v=""/>
    <s v=""/>
    <m/>
    <m/>
    <m/>
    <m/>
    <m/>
    <m/>
    <m/>
    <m/>
    <m/>
    <m/>
    <m/>
    <m/>
    <m/>
    <m/>
    <m/>
    <m/>
    <m/>
    <m/>
    <m/>
    <m/>
    <m/>
    <m/>
    <s v=""/>
    <s v=""/>
    <s v=""/>
    <s v=""/>
    <s v=""/>
    <s v=""/>
    <s v=""/>
    <s v=""/>
    <m/>
    <m/>
    <m/>
    <m/>
    <m/>
    <m/>
    <s v=""/>
    <s v=""/>
    <s v=""/>
    <m/>
    <m/>
    <m/>
    <m/>
    <m/>
    <m/>
    <m/>
    <m/>
    <m/>
    <m/>
    <m/>
    <m/>
    <s v=""/>
    <s v=""/>
    <s v=""/>
  </r>
  <r>
    <x v="6"/>
    <s v="Louisiana Technical College-Shelby M. Jackson Campus"/>
    <n v="158583"/>
    <x v="13"/>
    <m/>
    <m/>
    <m/>
    <m/>
    <m/>
    <m/>
    <m/>
    <m/>
    <m/>
    <m/>
    <m/>
    <m/>
    <m/>
    <m/>
    <m/>
    <m/>
    <m/>
    <m/>
    <m/>
    <m/>
    <m/>
    <m/>
    <m/>
    <m/>
    <m/>
    <m/>
    <m/>
    <m/>
    <m/>
    <m/>
    <s v=" "/>
    <s v=" "/>
    <s v=" "/>
    <s v=" "/>
    <s v=" "/>
    <s v=" "/>
    <s v=" "/>
    <s v=" "/>
    <s v=" "/>
    <s v=" "/>
    <s v=" "/>
    <s v=" "/>
    <m/>
    <m/>
    <m/>
    <m/>
    <m/>
    <m/>
    <s v=" "/>
    <s v=" "/>
    <s v=" "/>
    <m/>
    <m/>
    <m/>
    <m/>
    <m/>
    <m/>
    <m/>
    <m/>
    <m/>
    <m/>
    <m/>
    <m/>
    <s v=""/>
    <s v=""/>
    <s v=""/>
    <m/>
    <m/>
    <m/>
    <m/>
    <m/>
    <m/>
    <m/>
    <m/>
    <m/>
    <m/>
    <m/>
    <m/>
    <m/>
    <m/>
    <m/>
    <m/>
    <m/>
    <m/>
    <m/>
    <m/>
    <m/>
    <m/>
    <s v=""/>
    <s v=""/>
    <s v=""/>
    <s v=""/>
    <s v=""/>
    <s v=""/>
    <s v=""/>
    <s v=""/>
    <m/>
    <m/>
    <m/>
    <m/>
    <m/>
    <m/>
    <s v=""/>
    <s v=""/>
    <s v=""/>
    <m/>
    <m/>
    <m/>
    <m/>
    <m/>
    <m/>
    <m/>
    <m/>
    <m/>
    <m/>
    <m/>
    <m/>
    <s v=""/>
    <s v=""/>
    <s v=""/>
  </r>
  <r>
    <x v="6"/>
    <s v="Louisiana Technical College-Shreveport/Bossier Campus"/>
    <n v="160427"/>
    <x v="13"/>
    <m/>
    <m/>
    <m/>
    <m/>
    <m/>
    <m/>
    <m/>
    <m/>
    <m/>
    <m/>
    <m/>
    <m/>
    <m/>
    <m/>
    <m/>
    <m/>
    <m/>
    <m/>
    <m/>
    <m/>
    <m/>
    <m/>
    <m/>
    <m/>
    <m/>
    <m/>
    <m/>
    <m/>
    <m/>
    <m/>
    <s v=" "/>
    <s v=" "/>
    <s v=" "/>
    <s v=" "/>
    <s v=" "/>
    <s v=" "/>
    <s v=" "/>
    <s v=" "/>
    <s v=" "/>
    <s v=" "/>
    <s v=" "/>
    <s v=" "/>
    <m/>
    <m/>
    <m/>
    <m/>
    <m/>
    <m/>
    <s v=" "/>
    <s v=" "/>
    <s v=" "/>
    <m/>
    <m/>
    <m/>
    <m/>
    <m/>
    <m/>
    <m/>
    <m/>
    <m/>
    <m/>
    <m/>
    <m/>
    <s v=""/>
    <s v=""/>
    <s v=""/>
    <m/>
    <m/>
    <m/>
    <m/>
    <m/>
    <m/>
    <m/>
    <m/>
    <m/>
    <m/>
    <m/>
    <m/>
    <m/>
    <m/>
    <m/>
    <m/>
    <m/>
    <m/>
    <m/>
    <m/>
    <m/>
    <m/>
    <s v=""/>
    <s v=""/>
    <s v=""/>
    <s v=""/>
    <s v=""/>
    <s v=""/>
    <s v=""/>
    <s v=""/>
    <m/>
    <m/>
    <m/>
    <m/>
    <m/>
    <m/>
    <s v=""/>
    <s v=""/>
    <s v=""/>
    <m/>
    <m/>
    <m/>
    <m/>
    <m/>
    <m/>
    <m/>
    <m/>
    <m/>
    <m/>
    <m/>
    <m/>
    <s v=""/>
    <s v=""/>
    <s v=""/>
  </r>
  <r>
    <x v="6"/>
    <s v="Louisiana Technical College-Sidney N. Collier Campus"/>
    <n v="160436"/>
    <x v="13"/>
    <m/>
    <m/>
    <m/>
    <m/>
    <m/>
    <m/>
    <m/>
    <m/>
    <m/>
    <m/>
    <m/>
    <m/>
    <m/>
    <m/>
    <m/>
    <m/>
    <m/>
    <m/>
    <m/>
    <m/>
    <m/>
    <m/>
    <m/>
    <m/>
    <m/>
    <m/>
    <m/>
    <m/>
    <m/>
    <m/>
    <s v=" "/>
    <s v=" "/>
    <s v=" "/>
    <s v=" "/>
    <s v=" "/>
    <s v=" "/>
    <s v=" "/>
    <s v=" "/>
    <s v=" "/>
    <s v=" "/>
    <s v=" "/>
    <s v=" "/>
    <m/>
    <m/>
    <m/>
    <m/>
    <m/>
    <m/>
    <s v=" "/>
    <s v=" "/>
    <s v=" "/>
    <m/>
    <m/>
    <m/>
    <m/>
    <m/>
    <m/>
    <m/>
    <m/>
    <m/>
    <m/>
    <m/>
    <m/>
    <s v=""/>
    <s v=""/>
    <s v=""/>
    <m/>
    <m/>
    <m/>
    <m/>
    <m/>
    <m/>
    <m/>
    <m/>
    <m/>
    <m/>
    <m/>
    <m/>
    <m/>
    <m/>
    <m/>
    <m/>
    <m/>
    <m/>
    <m/>
    <m/>
    <m/>
    <m/>
    <s v=""/>
    <s v=""/>
    <s v=""/>
    <s v=""/>
    <s v=""/>
    <s v=""/>
    <s v=""/>
    <s v=""/>
    <m/>
    <m/>
    <m/>
    <m/>
    <m/>
    <m/>
    <s v=""/>
    <s v=""/>
    <s v=""/>
    <m/>
    <m/>
    <m/>
    <m/>
    <m/>
    <m/>
    <m/>
    <m/>
    <m/>
    <m/>
    <m/>
    <m/>
    <s v=""/>
    <s v=""/>
    <s v=""/>
  </r>
  <r>
    <x v="6"/>
    <s v="Louisiana Technical College-Slidell Campus"/>
    <n v="160454"/>
    <x v="13"/>
    <m/>
    <m/>
    <m/>
    <m/>
    <m/>
    <m/>
    <m/>
    <m/>
    <m/>
    <m/>
    <m/>
    <m/>
    <m/>
    <m/>
    <m/>
    <m/>
    <m/>
    <m/>
    <m/>
    <m/>
    <m/>
    <m/>
    <m/>
    <m/>
    <m/>
    <m/>
    <m/>
    <m/>
    <m/>
    <m/>
    <s v=" "/>
    <s v=" "/>
    <s v=" "/>
    <s v=" "/>
    <s v=" "/>
    <s v=" "/>
    <s v=" "/>
    <s v=" "/>
    <s v=" "/>
    <s v=" "/>
    <s v=" "/>
    <s v=" "/>
    <m/>
    <m/>
    <m/>
    <m/>
    <m/>
    <m/>
    <s v=" "/>
    <s v=" "/>
    <s v=" "/>
    <m/>
    <m/>
    <m/>
    <m/>
    <m/>
    <m/>
    <m/>
    <m/>
    <m/>
    <m/>
    <m/>
    <m/>
    <s v=""/>
    <s v=""/>
    <s v=""/>
    <m/>
    <m/>
    <m/>
    <m/>
    <m/>
    <m/>
    <m/>
    <m/>
    <m/>
    <m/>
    <m/>
    <m/>
    <m/>
    <m/>
    <m/>
    <m/>
    <m/>
    <m/>
    <m/>
    <m/>
    <m/>
    <m/>
    <s v=""/>
    <s v=""/>
    <s v=""/>
    <s v=""/>
    <s v=""/>
    <s v=""/>
    <s v=""/>
    <s v=""/>
    <m/>
    <m/>
    <m/>
    <m/>
    <m/>
    <m/>
    <s v=""/>
    <s v=""/>
    <s v=""/>
    <m/>
    <m/>
    <m/>
    <m/>
    <m/>
    <m/>
    <m/>
    <m/>
    <m/>
    <m/>
    <m/>
    <m/>
    <s v=""/>
    <s v=""/>
    <s v=""/>
  </r>
  <r>
    <x v="6"/>
    <s v="Louisiana Technical College-Sullivan Campus"/>
    <n v="160667"/>
    <x v="13"/>
    <m/>
    <m/>
    <m/>
    <m/>
    <m/>
    <m/>
    <m/>
    <m/>
    <m/>
    <m/>
    <m/>
    <m/>
    <m/>
    <m/>
    <m/>
    <m/>
    <m/>
    <m/>
    <m/>
    <m/>
    <m/>
    <m/>
    <m/>
    <m/>
    <m/>
    <m/>
    <m/>
    <m/>
    <m/>
    <m/>
    <s v=" "/>
    <s v=" "/>
    <s v=" "/>
    <s v=" "/>
    <s v=" "/>
    <s v=" "/>
    <s v=" "/>
    <s v=" "/>
    <s v=" "/>
    <s v=" "/>
    <s v=" "/>
    <s v=" "/>
    <m/>
    <m/>
    <m/>
    <m/>
    <m/>
    <m/>
    <s v=" "/>
    <s v=" "/>
    <s v=" "/>
    <m/>
    <m/>
    <m/>
    <m/>
    <m/>
    <m/>
    <m/>
    <m/>
    <m/>
    <m/>
    <m/>
    <m/>
    <s v=""/>
    <s v=""/>
    <s v=""/>
    <m/>
    <m/>
    <m/>
    <m/>
    <m/>
    <m/>
    <m/>
    <m/>
    <m/>
    <m/>
    <m/>
    <m/>
    <m/>
    <m/>
    <m/>
    <m/>
    <m/>
    <m/>
    <m/>
    <m/>
    <m/>
    <m/>
    <s v=""/>
    <s v=""/>
    <s v=""/>
    <s v=""/>
    <s v=""/>
    <s v=""/>
    <s v=""/>
    <s v=""/>
    <m/>
    <m/>
    <m/>
    <m/>
    <m/>
    <m/>
    <s v=""/>
    <s v=""/>
    <s v=""/>
    <m/>
    <m/>
    <m/>
    <m/>
    <m/>
    <m/>
    <m/>
    <m/>
    <m/>
    <m/>
    <m/>
    <m/>
    <s v=""/>
    <s v=""/>
    <s v=""/>
  </r>
  <r>
    <x v="6"/>
    <s v="Louisiana Technical College-T.H. Harris Campus"/>
    <n v="160676"/>
    <x v="13"/>
    <m/>
    <m/>
    <m/>
    <m/>
    <m/>
    <m/>
    <m/>
    <m/>
    <m/>
    <m/>
    <m/>
    <m/>
    <m/>
    <m/>
    <m/>
    <m/>
    <m/>
    <m/>
    <m/>
    <m/>
    <m/>
    <m/>
    <m/>
    <m/>
    <m/>
    <m/>
    <m/>
    <m/>
    <m/>
    <m/>
    <s v=" "/>
    <s v=" "/>
    <s v=" "/>
    <s v=" "/>
    <s v=" "/>
    <s v=" "/>
    <s v=" "/>
    <s v=" "/>
    <s v=" "/>
    <s v=" "/>
    <s v=" "/>
    <s v=" "/>
    <m/>
    <m/>
    <m/>
    <m/>
    <m/>
    <m/>
    <s v=" "/>
    <s v=" "/>
    <s v=" "/>
    <m/>
    <m/>
    <m/>
    <m/>
    <m/>
    <m/>
    <m/>
    <m/>
    <m/>
    <m/>
    <m/>
    <m/>
    <s v=""/>
    <s v=""/>
    <s v=""/>
    <m/>
    <m/>
    <m/>
    <m/>
    <m/>
    <m/>
    <m/>
    <m/>
    <m/>
    <m/>
    <m/>
    <m/>
    <m/>
    <m/>
    <m/>
    <m/>
    <m/>
    <m/>
    <m/>
    <m/>
    <m/>
    <m/>
    <s v=""/>
    <s v=""/>
    <s v=""/>
    <s v=""/>
    <s v=""/>
    <s v=""/>
    <s v=""/>
    <s v=""/>
    <m/>
    <m/>
    <m/>
    <m/>
    <m/>
    <m/>
    <s v=""/>
    <s v=""/>
    <s v=""/>
    <m/>
    <m/>
    <m/>
    <m/>
    <m/>
    <m/>
    <m/>
    <m/>
    <m/>
    <m/>
    <m/>
    <m/>
    <s v=""/>
    <s v=""/>
    <s v=""/>
  </r>
  <r>
    <x v="6"/>
    <s v="Louisiana Technical College-Tallulah Campus"/>
    <n v="160685"/>
    <x v="13"/>
    <m/>
    <m/>
    <m/>
    <m/>
    <m/>
    <m/>
    <m/>
    <m/>
    <m/>
    <m/>
    <m/>
    <m/>
    <m/>
    <m/>
    <m/>
    <m/>
    <m/>
    <m/>
    <m/>
    <m/>
    <m/>
    <m/>
    <m/>
    <m/>
    <m/>
    <m/>
    <m/>
    <m/>
    <m/>
    <m/>
    <s v=" "/>
    <s v=" "/>
    <s v=" "/>
    <s v=" "/>
    <s v=" "/>
    <s v=" "/>
    <s v=" "/>
    <s v=" "/>
    <s v=" "/>
    <s v=" "/>
    <s v=" "/>
    <s v=" "/>
    <m/>
    <m/>
    <m/>
    <m/>
    <m/>
    <m/>
    <s v=" "/>
    <s v=" "/>
    <s v=" "/>
    <m/>
    <m/>
    <m/>
    <m/>
    <m/>
    <m/>
    <m/>
    <m/>
    <m/>
    <m/>
    <m/>
    <m/>
    <s v=""/>
    <s v=""/>
    <s v=""/>
    <m/>
    <m/>
    <m/>
    <m/>
    <m/>
    <m/>
    <m/>
    <m/>
    <m/>
    <m/>
    <m/>
    <m/>
    <m/>
    <m/>
    <m/>
    <m/>
    <m/>
    <m/>
    <m/>
    <m/>
    <m/>
    <m/>
    <s v=""/>
    <s v=""/>
    <s v=""/>
    <s v=""/>
    <s v=""/>
    <s v=""/>
    <s v=""/>
    <s v=""/>
    <m/>
    <m/>
    <m/>
    <m/>
    <m/>
    <m/>
    <s v=""/>
    <s v=""/>
    <s v=""/>
    <m/>
    <m/>
    <m/>
    <m/>
    <m/>
    <m/>
    <m/>
    <m/>
    <m/>
    <m/>
    <m/>
    <m/>
    <s v=""/>
    <s v=""/>
    <s v=""/>
  </r>
  <r>
    <x v="6"/>
    <s v="Louisiana Technical College-Teche Area Campus"/>
    <n v="160694"/>
    <x v="13"/>
    <m/>
    <m/>
    <m/>
    <m/>
    <m/>
    <m/>
    <m/>
    <m/>
    <m/>
    <m/>
    <m/>
    <m/>
    <m/>
    <m/>
    <m/>
    <m/>
    <m/>
    <m/>
    <m/>
    <m/>
    <m/>
    <m/>
    <m/>
    <m/>
    <m/>
    <m/>
    <m/>
    <m/>
    <m/>
    <m/>
    <s v=" "/>
    <s v=" "/>
    <s v=" "/>
    <s v=" "/>
    <s v=" "/>
    <s v=" "/>
    <s v=" "/>
    <s v=" "/>
    <s v=" "/>
    <s v=" "/>
    <s v=" "/>
    <s v=" "/>
    <m/>
    <m/>
    <m/>
    <m/>
    <m/>
    <m/>
    <s v=" "/>
    <s v=" "/>
    <s v=" "/>
    <m/>
    <m/>
    <m/>
    <m/>
    <m/>
    <m/>
    <m/>
    <m/>
    <m/>
    <m/>
    <m/>
    <m/>
    <s v=""/>
    <s v=""/>
    <s v=""/>
    <m/>
    <m/>
    <m/>
    <m/>
    <m/>
    <m/>
    <m/>
    <m/>
    <m/>
    <m/>
    <m/>
    <m/>
    <m/>
    <m/>
    <m/>
    <m/>
    <m/>
    <m/>
    <m/>
    <m/>
    <m/>
    <m/>
    <s v=""/>
    <s v=""/>
    <s v=""/>
    <s v=""/>
    <s v=""/>
    <s v=""/>
    <s v=""/>
    <s v=""/>
    <m/>
    <m/>
    <m/>
    <m/>
    <m/>
    <m/>
    <s v=""/>
    <s v=""/>
    <s v=""/>
    <m/>
    <m/>
    <m/>
    <m/>
    <m/>
    <m/>
    <m/>
    <m/>
    <m/>
    <m/>
    <m/>
    <m/>
    <s v=""/>
    <s v=""/>
    <s v=""/>
  </r>
  <r>
    <x v="6"/>
    <s v="Louisiana Technical College-West Jefferson Campus"/>
    <n v="159267"/>
    <x v="13"/>
    <m/>
    <m/>
    <m/>
    <m/>
    <m/>
    <m/>
    <m/>
    <m/>
    <m/>
    <m/>
    <m/>
    <m/>
    <m/>
    <m/>
    <m/>
    <m/>
    <m/>
    <m/>
    <m/>
    <m/>
    <m/>
    <m/>
    <m/>
    <m/>
    <m/>
    <m/>
    <m/>
    <m/>
    <m/>
    <m/>
    <s v=" "/>
    <s v=" "/>
    <s v=" "/>
    <s v=" "/>
    <s v=" "/>
    <s v=" "/>
    <s v=" "/>
    <s v=" "/>
    <s v=" "/>
    <s v=" "/>
    <s v=" "/>
    <s v=" "/>
    <m/>
    <m/>
    <m/>
    <m/>
    <m/>
    <m/>
    <s v=" "/>
    <s v=" "/>
    <s v=" "/>
    <m/>
    <m/>
    <m/>
    <m/>
    <m/>
    <m/>
    <m/>
    <m/>
    <m/>
    <m/>
    <m/>
    <m/>
    <s v=""/>
    <s v=""/>
    <s v=""/>
    <m/>
    <m/>
    <m/>
    <m/>
    <m/>
    <m/>
    <m/>
    <m/>
    <m/>
    <m/>
    <m/>
    <m/>
    <m/>
    <m/>
    <m/>
    <m/>
    <m/>
    <m/>
    <m/>
    <m/>
    <m/>
    <m/>
    <s v=""/>
    <s v=""/>
    <s v=""/>
    <s v=""/>
    <s v=""/>
    <s v=""/>
    <s v=""/>
    <s v=""/>
    <m/>
    <m/>
    <m/>
    <m/>
    <m/>
    <m/>
    <s v=""/>
    <s v=""/>
    <s v=""/>
    <m/>
    <m/>
    <m/>
    <m/>
    <m/>
    <m/>
    <m/>
    <m/>
    <m/>
    <m/>
    <m/>
    <m/>
    <s v=""/>
    <s v=""/>
    <s v=""/>
  </r>
  <r>
    <x v="6"/>
    <s v="Louisiana Technical College-Westside Campus"/>
    <n v="160870"/>
    <x v="13"/>
    <m/>
    <m/>
    <m/>
    <m/>
    <m/>
    <m/>
    <m/>
    <m/>
    <m/>
    <m/>
    <m/>
    <m/>
    <m/>
    <m/>
    <m/>
    <m/>
    <m/>
    <m/>
    <m/>
    <m/>
    <m/>
    <m/>
    <m/>
    <m/>
    <m/>
    <m/>
    <m/>
    <m/>
    <m/>
    <m/>
    <s v=" "/>
    <s v=" "/>
    <s v=" "/>
    <s v=" "/>
    <s v=" "/>
    <s v=" "/>
    <s v=" "/>
    <s v=" "/>
    <s v=" "/>
    <s v=" "/>
    <s v=" "/>
    <s v=" "/>
    <m/>
    <m/>
    <m/>
    <m/>
    <m/>
    <m/>
    <s v=" "/>
    <s v=" "/>
    <s v=" "/>
    <m/>
    <m/>
    <m/>
    <m/>
    <m/>
    <m/>
    <m/>
    <m/>
    <m/>
    <m/>
    <m/>
    <m/>
    <s v=""/>
    <s v=""/>
    <s v=""/>
    <m/>
    <m/>
    <m/>
    <m/>
    <m/>
    <m/>
    <m/>
    <m/>
    <m/>
    <m/>
    <m/>
    <m/>
    <m/>
    <m/>
    <m/>
    <m/>
    <m/>
    <m/>
    <m/>
    <m/>
    <m/>
    <m/>
    <s v=""/>
    <s v=""/>
    <s v=""/>
    <s v=""/>
    <s v=""/>
    <s v=""/>
    <s v=""/>
    <s v=""/>
    <m/>
    <m/>
    <m/>
    <m/>
    <m/>
    <m/>
    <s v=""/>
    <s v=""/>
    <s v=""/>
    <m/>
    <m/>
    <m/>
    <m/>
    <m/>
    <m/>
    <m/>
    <m/>
    <m/>
    <m/>
    <m/>
    <m/>
    <s v=""/>
    <s v=""/>
    <s v=""/>
  </r>
  <r>
    <x v="6"/>
    <s v="Louisiana Technical College-Young Memorial Campus"/>
    <n v="160913"/>
    <x v="13"/>
    <m/>
    <m/>
    <m/>
    <m/>
    <m/>
    <m/>
    <m/>
    <m/>
    <m/>
    <m/>
    <m/>
    <m/>
    <m/>
    <m/>
    <m/>
    <m/>
    <m/>
    <m/>
    <m/>
    <m/>
    <m/>
    <m/>
    <m/>
    <m/>
    <m/>
    <m/>
    <m/>
    <m/>
    <m/>
    <m/>
    <s v=" "/>
    <s v=" "/>
    <s v=" "/>
    <s v=" "/>
    <s v=" "/>
    <s v=" "/>
    <s v=" "/>
    <s v=" "/>
    <s v=" "/>
    <s v=" "/>
    <s v=" "/>
    <s v=" "/>
    <m/>
    <m/>
    <m/>
    <m/>
    <m/>
    <m/>
    <s v=" "/>
    <s v=" "/>
    <s v=" "/>
    <m/>
    <m/>
    <m/>
    <m/>
    <m/>
    <m/>
    <m/>
    <m/>
    <m/>
    <m/>
    <m/>
    <m/>
    <s v=""/>
    <s v=""/>
    <s v=""/>
    <m/>
    <m/>
    <m/>
    <m/>
    <m/>
    <m/>
    <m/>
    <m/>
    <m/>
    <m/>
    <m/>
    <m/>
    <m/>
    <m/>
    <m/>
    <m/>
    <m/>
    <m/>
    <m/>
    <m/>
    <m/>
    <m/>
    <s v=""/>
    <s v=""/>
    <s v=""/>
    <s v=""/>
    <s v=""/>
    <s v=""/>
    <s v=""/>
    <s v=""/>
    <m/>
    <m/>
    <m/>
    <m/>
    <m/>
    <m/>
    <s v=""/>
    <s v=""/>
    <s v=""/>
    <m/>
    <m/>
    <m/>
    <m/>
    <m/>
    <m/>
    <m/>
    <m/>
    <m/>
    <m/>
    <m/>
    <m/>
    <s v=""/>
    <s v=""/>
    <s v=""/>
  </r>
  <r>
    <x v="7"/>
    <s v="University of Maryland College Park"/>
    <n v="163286"/>
    <x v="0"/>
    <s v="Please provide when possible."/>
    <m/>
    <n v="6337"/>
    <n v="6864"/>
    <n v="6297"/>
    <n v="6519"/>
    <n v="3553"/>
    <n v="3960"/>
    <n v="4056"/>
    <n v="3906"/>
    <n v="3952"/>
    <n v="4357"/>
    <n v="3898"/>
    <n v="4055"/>
    <n v="4179"/>
    <n v="4198"/>
    <n v="3945"/>
    <n v="4225"/>
    <m/>
    <m/>
    <m/>
    <m/>
    <m/>
    <m/>
    <m/>
    <m/>
    <m/>
    <m/>
    <m/>
    <m/>
    <n v="3553"/>
    <n v="3960"/>
    <n v="4056"/>
    <n v="3906"/>
    <n v="3952"/>
    <n v="4357"/>
    <n v="3898"/>
    <n v="4055"/>
    <n v="4179"/>
    <n v="4198"/>
    <n v="3945"/>
    <n v="4225"/>
    <n v="3846"/>
    <n v="3647"/>
    <n v="3958"/>
    <n v="88"/>
    <n v="113"/>
    <n v="69"/>
    <n v="264"/>
    <n v="185"/>
    <n v="198"/>
    <n v="3065"/>
    <n v="3381"/>
    <n v="3201"/>
    <m/>
    <m/>
    <m/>
    <n v="73"/>
    <n v="52"/>
    <n v="47"/>
    <n v="88"/>
    <n v="110"/>
    <n v="73"/>
    <n v="726"/>
    <n v="814"/>
    <n v="577"/>
    <m/>
    <m/>
    <m/>
    <m/>
    <m/>
    <m/>
    <m/>
    <m/>
    <m/>
    <m/>
    <m/>
    <m/>
    <m/>
    <m/>
    <m/>
    <m/>
    <m/>
    <m/>
    <m/>
    <m/>
    <m/>
    <m/>
    <s v=""/>
    <s v=""/>
    <s v=""/>
    <s v=""/>
    <s v=""/>
    <s v=""/>
    <s v=""/>
    <s v=""/>
    <m/>
    <m/>
    <m/>
    <m/>
    <m/>
    <m/>
    <s v=""/>
    <s v=""/>
    <s v=""/>
    <m/>
    <m/>
    <m/>
    <m/>
    <m/>
    <m/>
    <m/>
    <m/>
    <m/>
    <m/>
    <m/>
    <m/>
    <s v=""/>
    <s v=""/>
    <s v=""/>
  </r>
  <r>
    <x v="7"/>
    <s v="University of Maryland, Baltimore County"/>
    <n v="163268"/>
    <x v="1"/>
    <m/>
    <m/>
    <m/>
    <m/>
    <n v="2599"/>
    <n v="2749"/>
    <n v="1005"/>
    <n v="1136"/>
    <n v="1246"/>
    <n v="1400"/>
    <n v="1307"/>
    <n v="1333"/>
    <n v="1356"/>
    <n v="1489"/>
    <n v="1403"/>
    <n v="1415"/>
    <n v="1420"/>
    <n v="1425"/>
    <m/>
    <m/>
    <m/>
    <m/>
    <m/>
    <m/>
    <m/>
    <m/>
    <m/>
    <m/>
    <m/>
    <m/>
    <n v="1005"/>
    <n v="1136"/>
    <n v="1246"/>
    <n v="1400"/>
    <n v="1307"/>
    <n v="1333"/>
    <n v="1356"/>
    <n v="1489"/>
    <n v="1403"/>
    <n v="1415"/>
    <n v="1420"/>
    <n v="1425"/>
    <n v="1168"/>
    <n v="1198"/>
    <n v="1237"/>
    <n v="147"/>
    <n v="114"/>
    <n v="95"/>
    <n v="100"/>
    <n v="108"/>
    <n v="93"/>
    <n v="708"/>
    <n v="760"/>
    <n v="900"/>
    <m/>
    <m/>
    <m/>
    <n v="48"/>
    <n v="50"/>
    <n v="57"/>
    <n v="65"/>
    <n v="66"/>
    <n v="79"/>
    <n v="486"/>
    <n v="457"/>
    <n v="320"/>
    <m/>
    <m/>
    <m/>
    <m/>
    <m/>
    <m/>
    <m/>
    <m/>
    <m/>
    <m/>
    <m/>
    <m/>
    <m/>
    <m/>
    <m/>
    <m/>
    <m/>
    <m/>
    <m/>
    <m/>
    <m/>
    <m/>
    <s v=""/>
    <s v=""/>
    <s v=""/>
    <s v=""/>
    <s v=""/>
    <s v=""/>
    <s v=""/>
    <s v=""/>
    <m/>
    <m/>
    <m/>
    <m/>
    <m/>
    <m/>
    <s v=""/>
    <s v=""/>
    <s v=""/>
    <m/>
    <m/>
    <m/>
    <m/>
    <m/>
    <m/>
    <m/>
    <m/>
    <m/>
    <m/>
    <m/>
    <m/>
    <s v=""/>
    <s v=""/>
    <s v=""/>
  </r>
  <r>
    <x v="7"/>
    <s v="Morgan State University"/>
    <n v="163453"/>
    <x v="2"/>
    <m/>
    <m/>
    <m/>
    <m/>
    <n v="1931"/>
    <n v="1695"/>
    <n v="917"/>
    <n v="1016"/>
    <n v="1135"/>
    <n v="1163"/>
    <n v="1102"/>
    <n v="1125"/>
    <n v="1242"/>
    <n v="1220"/>
    <n v="1337"/>
    <n v="751"/>
    <n v="1368"/>
    <n v="1299"/>
    <m/>
    <m/>
    <m/>
    <m/>
    <m/>
    <m/>
    <m/>
    <m/>
    <m/>
    <m/>
    <m/>
    <m/>
    <n v="917"/>
    <n v="1016"/>
    <n v="1135"/>
    <n v="1163"/>
    <n v="1102"/>
    <n v="1125"/>
    <n v="1242"/>
    <n v="1220"/>
    <n v="1337"/>
    <n v="751"/>
    <n v="1368"/>
    <n v="1299"/>
    <n v="512"/>
    <n v="860"/>
    <n v="880"/>
    <n v="30"/>
    <n v="65"/>
    <n v="68"/>
    <n v="209"/>
    <n v="443"/>
    <n v="351"/>
    <n v="448"/>
    <n v="426"/>
    <n v="427"/>
    <m/>
    <m/>
    <m/>
    <n v="67"/>
    <n v="72"/>
    <n v="80"/>
    <n v="41"/>
    <n v="57"/>
    <n v="63"/>
    <n v="546"/>
    <n v="570"/>
    <n v="672"/>
    <m/>
    <m/>
    <m/>
    <m/>
    <m/>
    <m/>
    <m/>
    <m/>
    <m/>
    <m/>
    <m/>
    <m/>
    <m/>
    <m/>
    <m/>
    <m/>
    <m/>
    <m/>
    <m/>
    <m/>
    <m/>
    <m/>
    <s v=""/>
    <s v=""/>
    <s v=""/>
    <s v=""/>
    <s v=""/>
    <s v=""/>
    <s v=""/>
    <s v=""/>
    <m/>
    <m/>
    <m/>
    <m/>
    <m/>
    <m/>
    <s v=""/>
    <s v=""/>
    <s v=""/>
    <m/>
    <m/>
    <m/>
    <m/>
    <m/>
    <m/>
    <m/>
    <m/>
    <m/>
    <m/>
    <m/>
    <m/>
    <s v=""/>
    <s v=""/>
    <s v=""/>
  </r>
  <r>
    <x v="7"/>
    <s v="Towson University "/>
    <n v="164076"/>
    <x v="2"/>
    <m/>
    <m/>
    <m/>
    <m/>
    <n v="4350"/>
    <n v="4286"/>
    <n v="1851"/>
    <n v="1808"/>
    <n v="1923"/>
    <n v="2115"/>
    <n v="1981"/>
    <n v="1910"/>
    <n v="2198"/>
    <n v="1755"/>
    <n v="2085"/>
    <n v="2315"/>
    <n v="2692"/>
    <n v="2657"/>
    <m/>
    <m/>
    <m/>
    <m/>
    <m/>
    <m/>
    <m/>
    <m/>
    <m/>
    <m/>
    <m/>
    <m/>
    <n v="1851"/>
    <n v="1808"/>
    <n v="1923"/>
    <n v="2115"/>
    <n v="1981"/>
    <n v="1910"/>
    <n v="2198"/>
    <n v="1755"/>
    <n v="2085"/>
    <n v="2315"/>
    <n v="2692"/>
    <n v="2657"/>
    <n v="1837"/>
    <n v="2176"/>
    <n v="2148"/>
    <n v="208"/>
    <n v="178"/>
    <n v="180"/>
    <n v="270"/>
    <n v="338"/>
    <n v="329"/>
    <n v="1208"/>
    <n v="1221"/>
    <n v="1552"/>
    <m/>
    <m/>
    <m/>
    <n v="52"/>
    <n v="53"/>
    <n v="57"/>
    <n v="47"/>
    <n v="51"/>
    <n v="52"/>
    <n v="674"/>
    <n v="585"/>
    <n v="537"/>
    <m/>
    <m/>
    <m/>
    <m/>
    <m/>
    <m/>
    <m/>
    <m/>
    <m/>
    <m/>
    <m/>
    <m/>
    <m/>
    <m/>
    <m/>
    <m/>
    <m/>
    <m/>
    <m/>
    <m/>
    <m/>
    <m/>
    <s v=""/>
    <s v=""/>
    <s v=""/>
    <s v=""/>
    <s v=""/>
    <s v=""/>
    <s v=""/>
    <s v=""/>
    <m/>
    <m/>
    <m/>
    <m/>
    <m/>
    <m/>
    <s v=""/>
    <s v=""/>
    <s v=""/>
    <m/>
    <m/>
    <m/>
    <m/>
    <m/>
    <m/>
    <m/>
    <m/>
    <m/>
    <m/>
    <m/>
    <m/>
    <s v=""/>
    <s v=""/>
    <s v=""/>
  </r>
  <r>
    <x v="7"/>
    <s v="Bowie State University "/>
    <n v="162007"/>
    <x v="3"/>
    <m/>
    <m/>
    <s v="a=644+352"/>
    <s v="a=663+353"/>
    <n v="1190"/>
    <n v="1274"/>
    <n v="301"/>
    <n v="357"/>
    <n v="418"/>
    <n v="343"/>
    <n v="361"/>
    <n v="594"/>
    <n v="560"/>
    <n v="754"/>
    <n v="627"/>
    <n v="923"/>
    <n v="765"/>
    <n v="820"/>
    <m/>
    <m/>
    <m/>
    <m/>
    <m/>
    <m/>
    <m/>
    <m/>
    <m/>
    <m/>
    <m/>
    <m/>
    <n v="301"/>
    <n v="357"/>
    <n v="418"/>
    <n v="343"/>
    <n v="361"/>
    <n v="594"/>
    <n v="560"/>
    <n v="754"/>
    <n v="627"/>
    <n v="923"/>
    <n v="765"/>
    <n v="820"/>
    <n v="659"/>
    <n v="538"/>
    <n v="569"/>
    <n v="66"/>
    <n v="61"/>
    <n v="75"/>
    <n v="198"/>
    <n v="166"/>
    <n v="176"/>
    <n v="131"/>
    <n v="217"/>
    <n v="259"/>
    <m/>
    <m/>
    <m/>
    <n v="27"/>
    <n v="43"/>
    <n v="35"/>
    <n v="23"/>
    <n v="41"/>
    <n v="37"/>
    <n v="180"/>
    <n v="293"/>
    <n v="229"/>
    <m/>
    <m/>
    <m/>
    <m/>
    <m/>
    <m/>
    <m/>
    <m/>
    <m/>
    <m/>
    <m/>
    <m/>
    <m/>
    <m/>
    <m/>
    <m/>
    <m/>
    <m/>
    <m/>
    <m/>
    <m/>
    <m/>
    <s v=""/>
    <s v=""/>
    <s v=""/>
    <s v=""/>
    <s v=""/>
    <s v=""/>
    <s v=""/>
    <s v=""/>
    <m/>
    <m/>
    <m/>
    <m/>
    <m/>
    <m/>
    <s v=""/>
    <s v=""/>
    <s v=""/>
    <m/>
    <m/>
    <m/>
    <m/>
    <m/>
    <m/>
    <m/>
    <m/>
    <m/>
    <m/>
    <m/>
    <m/>
    <s v=""/>
    <s v=""/>
    <s v=""/>
  </r>
  <r>
    <x v="7"/>
    <s v="Coppin State University"/>
    <n v="162283"/>
    <x v="3"/>
    <m/>
    <m/>
    <m/>
    <m/>
    <n v="555"/>
    <n v="858"/>
    <n v="513"/>
    <n v="382"/>
    <n v="457"/>
    <n v="441"/>
    <n v="416"/>
    <n v="595"/>
    <n v="578"/>
    <n v="571"/>
    <n v="601"/>
    <n v="661"/>
    <n v="508"/>
    <n v="570"/>
    <m/>
    <m/>
    <m/>
    <m/>
    <m/>
    <m/>
    <m/>
    <m/>
    <m/>
    <m/>
    <m/>
    <m/>
    <n v="513"/>
    <n v="382"/>
    <n v="457"/>
    <n v="441"/>
    <n v="416"/>
    <n v="595"/>
    <n v="578"/>
    <n v="571"/>
    <n v="601"/>
    <n v="661"/>
    <n v="508"/>
    <n v="570"/>
    <n v="437"/>
    <n v="304"/>
    <n v="333"/>
    <n v="45"/>
    <n v="31"/>
    <n v="32"/>
    <n v="179"/>
    <n v="173"/>
    <n v="205"/>
    <n v="77"/>
    <n v="102"/>
    <n v="106"/>
    <m/>
    <m/>
    <m/>
    <n v="30"/>
    <n v="34"/>
    <n v="38"/>
    <n v="33"/>
    <n v="49"/>
    <n v="50"/>
    <n v="276"/>
    <n v="410"/>
    <n v="384"/>
    <m/>
    <m/>
    <m/>
    <m/>
    <m/>
    <m/>
    <m/>
    <m/>
    <m/>
    <m/>
    <m/>
    <m/>
    <m/>
    <m/>
    <m/>
    <m/>
    <m/>
    <m/>
    <m/>
    <m/>
    <m/>
    <m/>
    <s v=""/>
    <s v=""/>
    <s v=""/>
    <s v=""/>
    <s v=""/>
    <s v=""/>
    <s v=""/>
    <s v=""/>
    <m/>
    <m/>
    <m/>
    <m/>
    <m/>
    <m/>
    <s v=""/>
    <s v=""/>
    <s v=""/>
    <m/>
    <m/>
    <m/>
    <m/>
    <m/>
    <m/>
    <m/>
    <m/>
    <m/>
    <m/>
    <m/>
    <m/>
    <s v=""/>
    <s v=""/>
    <s v=""/>
  </r>
  <r>
    <x v="7"/>
    <s v="Frostburg State University "/>
    <n v="162584"/>
    <x v="3"/>
    <m/>
    <m/>
    <m/>
    <m/>
    <n v="1292"/>
    <n v="1430"/>
    <n v="975"/>
    <n v="865"/>
    <n v="932"/>
    <n v="939"/>
    <n v="1028"/>
    <n v="926"/>
    <n v="999"/>
    <n v="988"/>
    <n v="959"/>
    <n v="928"/>
    <n v="1013"/>
    <n v="1059"/>
    <m/>
    <m/>
    <m/>
    <m/>
    <m/>
    <m/>
    <m/>
    <m/>
    <m/>
    <m/>
    <m/>
    <m/>
    <n v="975"/>
    <n v="865"/>
    <n v="932"/>
    <n v="939"/>
    <n v="1028"/>
    <n v="926"/>
    <n v="999"/>
    <n v="988"/>
    <n v="959"/>
    <n v="928"/>
    <n v="1013"/>
    <n v="1059"/>
    <n v="666"/>
    <n v="683"/>
    <n v="787"/>
    <n v="132"/>
    <n v="178"/>
    <n v="136"/>
    <n v="130"/>
    <n v="152"/>
    <n v="136"/>
    <n v="487"/>
    <n v="473"/>
    <n v="573"/>
    <m/>
    <m/>
    <m/>
    <n v="19"/>
    <n v="7"/>
    <n v="19"/>
    <n v="62"/>
    <n v="47"/>
    <n v="51"/>
    <n v="460"/>
    <n v="399"/>
    <n v="356"/>
    <m/>
    <m/>
    <m/>
    <m/>
    <m/>
    <m/>
    <m/>
    <m/>
    <m/>
    <m/>
    <m/>
    <m/>
    <m/>
    <m/>
    <m/>
    <m/>
    <m/>
    <m/>
    <m/>
    <m/>
    <m/>
    <m/>
    <s v=""/>
    <s v=""/>
    <s v=""/>
    <s v=""/>
    <s v=""/>
    <s v=""/>
    <s v=""/>
    <s v=""/>
    <m/>
    <m/>
    <m/>
    <m/>
    <m/>
    <m/>
    <s v=""/>
    <s v=""/>
    <s v=""/>
    <m/>
    <m/>
    <m/>
    <m/>
    <m/>
    <m/>
    <m/>
    <m/>
    <m/>
    <m/>
    <m/>
    <m/>
    <s v=""/>
    <s v=""/>
    <s v=""/>
  </r>
  <r>
    <x v="7"/>
    <s v="Salisbury University "/>
    <n v="163851"/>
    <x v="3"/>
    <m/>
    <m/>
    <m/>
    <m/>
    <n v="2019"/>
    <n v="1977"/>
    <n v="689"/>
    <n v="886"/>
    <n v="935"/>
    <n v="878"/>
    <n v="940"/>
    <n v="941"/>
    <n v="908"/>
    <n v="947"/>
    <n v="983"/>
    <n v="956"/>
    <n v="1028"/>
    <n v="1144"/>
    <m/>
    <m/>
    <m/>
    <m/>
    <m/>
    <m/>
    <m/>
    <m/>
    <m/>
    <m/>
    <m/>
    <m/>
    <n v="689"/>
    <n v="886"/>
    <n v="935"/>
    <n v="878"/>
    <n v="940"/>
    <n v="941"/>
    <n v="908"/>
    <n v="947"/>
    <n v="983"/>
    <n v="956"/>
    <n v="1028"/>
    <n v="1144"/>
    <n v="777"/>
    <n v="829"/>
    <n v="946"/>
    <n v="91"/>
    <n v="90"/>
    <n v="96"/>
    <n v="88"/>
    <n v="109"/>
    <n v="102"/>
    <n v="645"/>
    <n v="639"/>
    <n v="680"/>
    <m/>
    <m/>
    <m/>
    <n v="8"/>
    <n v="7"/>
    <n v="9"/>
    <n v="30"/>
    <n v="29"/>
    <n v="25"/>
    <n v="257"/>
    <n v="266"/>
    <n v="194"/>
    <m/>
    <m/>
    <m/>
    <m/>
    <m/>
    <m/>
    <m/>
    <m/>
    <m/>
    <m/>
    <m/>
    <m/>
    <m/>
    <m/>
    <m/>
    <m/>
    <m/>
    <m/>
    <m/>
    <m/>
    <m/>
    <m/>
    <s v=""/>
    <s v=""/>
    <s v=""/>
    <s v=""/>
    <s v=""/>
    <s v=""/>
    <s v=""/>
    <s v=""/>
    <m/>
    <m/>
    <m/>
    <m/>
    <m/>
    <m/>
    <s v=""/>
    <s v=""/>
    <s v=""/>
    <m/>
    <m/>
    <m/>
    <m/>
    <m/>
    <m/>
    <m/>
    <m/>
    <m/>
    <m/>
    <m/>
    <m/>
    <s v=""/>
    <s v=""/>
    <s v=""/>
  </r>
  <r>
    <x v="7"/>
    <s v="University of Baltimore"/>
    <n v="161873"/>
    <x v="3"/>
    <m/>
    <m/>
    <m/>
    <m/>
    <n v="0"/>
    <n v="824"/>
    <m/>
    <m/>
    <m/>
    <m/>
    <m/>
    <m/>
    <m/>
    <m/>
    <m/>
    <m/>
    <m/>
    <n v="143"/>
    <m/>
    <m/>
    <m/>
    <m/>
    <m/>
    <m/>
    <m/>
    <m/>
    <m/>
    <m/>
    <m/>
    <m/>
    <s v=" "/>
    <s v=" "/>
    <s v=" "/>
    <s v=" "/>
    <s v=" "/>
    <s v=" "/>
    <s v=" "/>
    <s v=" "/>
    <s v=" "/>
    <s v=" "/>
    <s v=" "/>
    <n v="143"/>
    <m/>
    <m/>
    <n v="97"/>
    <m/>
    <m/>
    <n v="22"/>
    <s v=" "/>
    <s v=" "/>
    <n v="24"/>
    <m/>
    <m/>
    <m/>
    <m/>
    <m/>
    <m/>
    <m/>
    <m/>
    <m/>
    <m/>
    <m/>
    <m/>
    <s v=""/>
    <s v=""/>
    <s v=""/>
    <m/>
    <m/>
    <m/>
    <m/>
    <m/>
    <m/>
    <m/>
    <m/>
    <m/>
    <m/>
    <m/>
    <m/>
    <m/>
    <m/>
    <m/>
    <m/>
    <m/>
    <m/>
    <m/>
    <m/>
    <m/>
    <m/>
    <s v=""/>
    <s v=""/>
    <s v=""/>
    <s v=""/>
    <s v=""/>
    <s v=""/>
    <s v=""/>
    <s v=""/>
    <m/>
    <m/>
    <m/>
    <m/>
    <m/>
    <m/>
    <s v=""/>
    <s v=""/>
    <s v=""/>
    <m/>
    <m/>
    <m/>
    <m/>
    <m/>
    <m/>
    <m/>
    <m/>
    <m/>
    <m/>
    <m/>
    <m/>
    <s v=""/>
    <s v=""/>
    <s v=""/>
  </r>
  <r>
    <x v="7"/>
    <s v="University of Maryland Eastern Shore "/>
    <n v="163338"/>
    <x v="3"/>
    <m/>
    <m/>
    <m/>
    <m/>
    <n v="1318"/>
    <n v="1102"/>
    <n v="728"/>
    <n v="646"/>
    <n v="622"/>
    <n v="533"/>
    <n v="780"/>
    <n v="802"/>
    <n v="918"/>
    <n v="951"/>
    <n v="926"/>
    <n v="983"/>
    <n v="1128"/>
    <n v="875"/>
    <m/>
    <m/>
    <m/>
    <m/>
    <m/>
    <m/>
    <m/>
    <m/>
    <m/>
    <m/>
    <m/>
    <m/>
    <n v="728"/>
    <n v="646"/>
    <n v="622"/>
    <n v="533"/>
    <n v="780"/>
    <n v="802"/>
    <n v="918"/>
    <n v="951"/>
    <n v="926"/>
    <n v="983"/>
    <n v="1128"/>
    <n v="875"/>
    <n v="637"/>
    <n v="729"/>
    <n v="577"/>
    <n v="94"/>
    <n v="113"/>
    <n v="94"/>
    <n v="252"/>
    <n v="286"/>
    <n v="204"/>
    <n v="262"/>
    <n v="448"/>
    <n v="419"/>
    <m/>
    <m/>
    <m/>
    <n v="22"/>
    <n v="28"/>
    <n v="16"/>
    <n v="49"/>
    <n v="71"/>
    <n v="49"/>
    <n v="447"/>
    <n v="255"/>
    <n v="434"/>
    <m/>
    <m/>
    <m/>
    <m/>
    <m/>
    <m/>
    <m/>
    <m/>
    <m/>
    <m/>
    <m/>
    <m/>
    <m/>
    <m/>
    <m/>
    <m/>
    <m/>
    <m/>
    <m/>
    <m/>
    <m/>
    <m/>
    <s v=""/>
    <s v=""/>
    <s v=""/>
    <s v=""/>
    <s v=""/>
    <s v=""/>
    <s v=""/>
    <s v=""/>
    <m/>
    <m/>
    <m/>
    <m/>
    <m/>
    <m/>
    <s v=""/>
    <s v=""/>
    <s v=""/>
    <m/>
    <m/>
    <m/>
    <m/>
    <m/>
    <m/>
    <m/>
    <m/>
    <m/>
    <m/>
    <m/>
    <m/>
    <s v=""/>
    <s v=""/>
    <s v=""/>
  </r>
  <r>
    <x v="7"/>
    <s v="Saint Mary's College of Maryland"/>
    <n v="163912"/>
    <x v="11"/>
    <m/>
    <m/>
    <m/>
    <m/>
    <n v="549"/>
    <n v="532"/>
    <n v="312"/>
    <n v="345"/>
    <n v="332"/>
    <n v="282"/>
    <n v="375"/>
    <n v="456"/>
    <n v="425"/>
    <n v="421"/>
    <n v="431"/>
    <n v="488"/>
    <n v="428"/>
    <n v="464"/>
    <m/>
    <m/>
    <m/>
    <m/>
    <m/>
    <m/>
    <m/>
    <m/>
    <m/>
    <m/>
    <m/>
    <m/>
    <n v="312"/>
    <n v="345"/>
    <n v="332"/>
    <n v="282"/>
    <n v="375"/>
    <n v="456"/>
    <n v="425"/>
    <n v="421"/>
    <n v="431"/>
    <n v="488"/>
    <n v="428"/>
    <n v="464"/>
    <n v="423"/>
    <n v="389"/>
    <n v="414"/>
    <n v="23"/>
    <n v="28"/>
    <n v="29"/>
    <n v="42"/>
    <n v="11"/>
    <n v="21"/>
    <n v="300"/>
    <n v="377"/>
    <n v="344"/>
    <m/>
    <m/>
    <m/>
    <n v="0"/>
    <n v="1"/>
    <n v="1"/>
    <n v="11"/>
    <n v="9"/>
    <n v="11"/>
    <n v="64"/>
    <n v="69"/>
    <n v="69"/>
    <m/>
    <m/>
    <m/>
    <m/>
    <m/>
    <m/>
    <m/>
    <m/>
    <m/>
    <m/>
    <m/>
    <m/>
    <m/>
    <m/>
    <m/>
    <m/>
    <m/>
    <m/>
    <m/>
    <m/>
    <m/>
    <m/>
    <s v=""/>
    <s v=""/>
    <s v=""/>
    <s v=""/>
    <s v=""/>
    <s v=""/>
    <s v=""/>
    <s v=""/>
    <m/>
    <m/>
    <m/>
    <m/>
    <m/>
    <m/>
    <s v=""/>
    <s v=""/>
    <s v=""/>
    <m/>
    <m/>
    <m/>
    <m/>
    <m/>
    <m/>
    <m/>
    <m/>
    <m/>
    <m/>
    <m/>
    <m/>
    <s v=""/>
    <s v=""/>
    <s v=""/>
  </r>
  <r>
    <x v="7"/>
    <s v="Anne Arundel Community College "/>
    <n v="161767"/>
    <x v="5"/>
    <m/>
    <m/>
    <m/>
    <m/>
    <m/>
    <m/>
    <m/>
    <m/>
    <m/>
    <m/>
    <m/>
    <m/>
    <m/>
    <m/>
    <m/>
    <m/>
    <m/>
    <m/>
    <m/>
    <m/>
    <m/>
    <m/>
    <m/>
    <m/>
    <m/>
    <m/>
    <m/>
    <m/>
    <m/>
    <m/>
    <s v=" "/>
    <s v=" "/>
    <s v=" "/>
    <s v=" "/>
    <s v=" "/>
    <s v=" "/>
    <s v=" "/>
    <s v=" "/>
    <s v=" "/>
    <s v=" "/>
    <s v=" "/>
    <s v=" "/>
    <m/>
    <m/>
    <m/>
    <m/>
    <m/>
    <m/>
    <s v=" "/>
    <s v=" "/>
    <s v=" "/>
    <m/>
    <m/>
    <m/>
    <m/>
    <m/>
    <m/>
    <m/>
    <m/>
    <m/>
    <m/>
    <m/>
    <m/>
    <s v=""/>
    <s v=""/>
    <s v=""/>
    <s v="please provide when possible"/>
    <m/>
    <m/>
    <m/>
    <n v="3167"/>
    <n v="5054"/>
    <n v="1402"/>
    <n v="1449"/>
    <n v="1726"/>
    <n v="1798"/>
    <n v="1767"/>
    <n v="1763"/>
    <n v="1880"/>
    <n v="1963"/>
    <m/>
    <m/>
    <m/>
    <m/>
    <m/>
    <m/>
    <m/>
    <m/>
    <n v="1402"/>
    <n v="1449"/>
    <n v="1726"/>
    <n v="1798"/>
    <n v="1767"/>
    <n v="1763"/>
    <n v="1880"/>
    <n v="1963"/>
    <n v="1120"/>
    <n v="1157"/>
    <n v="1210"/>
    <n v="121"/>
    <n v="172"/>
    <n v="170"/>
    <n v="522"/>
    <n v="551"/>
    <n v="583"/>
    <n v="98"/>
    <n v="97"/>
    <n v="237"/>
    <m/>
    <m/>
    <m/>
    <n v="317"/>
    <n v="346"/>
    <n v="339"/>
    <n v="506"/>
    <n v="490"/>
    <n v="375"/>
    <n v="877"/>
    <n v="834"/>
    <n v="812"/>
  </r>
  <r>
    <x v="7"/>
    <s v="Community College of Baltimore County"/>
    <n v="434672"/>
    <x v="5"/>
    <m/>
    <m/>
    <m/>
    <m/>
    <m/>
    <m/>
    <m/>
    <m/>
    <m/>
    <m/>
    <m/>
    <m/>
    <m/>
    <m/>
    <m/>
    <m/>
    <m/>
    <m/>
    <m/>
    <m/>
    <m/>
    <m/>
    <m/>
    <m/>
    <m/>
    <m/>
    <m/>
    <m/>
    <m/>
    <m/>
    <s v=" "/>
    <s v=" "/>
    <s v=" "/>
    <s v=" "/>
    <s v=" "/>
    <s v=" "/>
    <s v=" "/>
    <s v=" "/>
    <s v=" "/>
    <s v=" "/>
    <s v=" "/>
    <s v=" "/>
    <m/>
    <m/>
    <m/>
    <m/>
    <m/>
    <m/>
    <s v=" "/>
    <s v=" "/>
    <s v=" "/>
    <m/>
    <m/>
    <m/>
    <m/>
    <m/>
    <m/>
    <m/>
    <m/>
    <m/>
    <m/>
    <m/>
    <m/>
    <s v=""/>
    <s v=""/>
    <s v=""/>
    <m/>
    <m/>
    <m/>
    <m/>
    <n v="3480"/>
    <n v="7665"/>
    <n v="1746"/>
    <n v="1903"/>
    <n v="2088"/>
    <n v="2497"/>
    <n v="2554"/>
    <n v="2016"/>
    <n v="2133"/>
    <n v="2375"/>
    <m/>
    <m/>
    <m/>
    <m/>
    <m/>
    <m/>
    <m/>
    <m/>
    <n v="1746"/>
    <n v="1903"/>
    <n v="2088"/>
    <n v="2497"/>
    <n v="2554"/>
    <n v="2016"/>
    <n v="2133"/>
    <n v="2375"/>
    <n v="1312"/>
    <n v="1237"/>
    <n v="1439"/>
    <n v="127"/>
    <n v="106"/>
    <n v="171"/>
    <n v="577"/>
    <n v="790"/>
    <n v="765"/>
    <n v="114"/>
    <n v="113"/>
    <n v="234"/>
    <m/>
    <m/>
    <m/>
    <n v="495"/>
    <n v="478"/>
    <n v="452"/>
    <n v="527"/>
    <n v="507"/>
    <n v="397"/>
    <n v="1361"/>
    <n v="1456"/>
    <n v="933"/>
  </r>
  <r>
    <x v="7"/>
    <s v="Montgomery College (all campuses)"/>
    <n v="163426"/>
    <x v="5"/>
    <m/>
    <m/>
    <m/>
    <m/>
    <m/>
    <m/>
    <m/>
    <m/>
    <m/>
    <m/>
    <m/>
    <m/>
    <m/>
    <m/>
    <m/>
    <m/>
    <m/>
    <m/>
    <m/>
    <m/>
    <m/>
    <m/>
    <m/>
    <m/>
    <m/>
    <m/>
    <m/>
    <m/>
    <m/>
    <m/>
    <s v=" "/>
    <s v=" "/>
    <s v=" "/>
    <s v=" "/>
    <s v=" "/>
    <s v=" "/>
    <s v=" "/>
    <s v=" "/>
    <s v=" "/>
    <s v=" "/>
    <s v=" "/>
    <s v=" "/>
    <m/>
    <m/>
    <m/>
    <m/>
    <m/>
    <m/>
    <s v=" "/>
    <s v=" "/>
    <s v=" "/>
    <m/>
    <m/>
    <m/>
    <m/>
    <m/>
    <m/>
    <m/>
    <m/>
    <m/>
    <m/>
    <m/>
    <m/>
    <s v=""/>
    <s v=""/>
    <s v=""/>
    <m/>
    <m/>
    <m/>
    <m/>
    <n v="6359"/>
    <n v="6496"/>
    <n v="1038"/>
    <n v="1068"/>
    <n v="1250"/>
    <n v="1337"/>
    <n v="1733"/>
    <n v="1611"/>
    <n v="3170"/>
    <n v="2922"/>
    <m/>
    <m/>
    <m/>
    <m/>
    <m/>
    <m/>
    <m/>
    <m/>
    <n v="1038"/>
    <n v="1068"/>
    <n v="1250"/>
    <n v="1337"/>
    <n v="1733"/>
    <n v="1611"/>
    <n v="3170"/>
    <n v="2922"/>
    <n v="1059"/>
    <n v="1904"/>
    <n v="1931"/>
    <n v="169"/>
    <n v="214"/>
    <n v="206"/>
    <n v="383"/>
    <n v="1052"/>
    <n v="785"/>
    <n v="85"/>
    <n v="107"/>
    <n v="162"/>
    <m/>
    <m/>
    <m/>
    <n v="509"/>
    <n v="495"/>
    <n v="498"/>
    <n v="651"/>
    <n v="570"/>
    <n v="472"/>
    <n v="92"/>
    <n v="561"/>
    <n v="479"/>
  </r>
  <r>
    <x v="7"/>
    <s v="Prince George's Community College "/>
    <n v="163657"/>
    <x v="5"/>
    <m/>
    <m/>
    <m/>
    <m/>
    <m/>
    <m/>
    <m/>
    <m/>
    <m/>
    <m/>
    <m/>
    <m/>
    <m/>
    <m/>
    <m/>
    <m/>
    <m/>
    <m/>
    <m/>
    <m/>
    <m/>
    <m/>
    <m/>
    <m/>
    <m/>
    <m/>
    <m/>
    <m/>
    <m/>
    <m/>
    <s v=" "/>
    <s v=" "/>
    <s v=" "/>
    <s v=" "/>
    <s v=" "/>
    <s v=" "/>
    <s v=" "/>
    <s v=" "/>
    <s v=" "/>
    <s v=" "/>
    <s v=" "/>
    <s v=" "/>
    <m/>
    <m/>
    <m/>
    <m/>
    <m/>
    <m/>
    <s v=" "/>
    <s v=" "/>
    <s v=" "/>
    <m/>
    <m/>
    <m/>
    <m/>
    <m/>
    <m/>
    <m/>
    <m/>
    <m/>
    <m/>
    <m/>
    <m/>
    <s v=""/>
    <s v=""/>
    <s v=""/>
    <m/>
    <m/>
    <m/>
    <m/>
    <n v="3385"/>
    <n v="3618"/>
    <n v="574"/>
    <n v="590"/>
    <n v="555"/>
    <n v="599"/>
    <n v="573"/>
    <n v="577"/>
    <n v="898"/>
    <n v="1008"/>
    <m/>
    <m/>
    <m/>
    <m/>
    <m/>
    <m/>
    <m/>
    <m/>
    <n v="574"/>
    <n v="590"/>
    <n v="555"/>
    <n v="599"/>
    <n v="573"/>
    <n v="577"/>
    <n v="898"/>
    <n v="1008"/>
    <n v="583"/>
    <n v="501"/>
    <n v="577"/>
    <n v="46"/>
    <n v="31"/>
    <n v="60"/>
    <n v="-52"/>
    <n v="366"/>
    <n v="371"/>
    <n v="20"/>
    <n v="11"/>
    <n v="50"/>
    <m/>
    <m/>
    <m/>
    <n v="201"/>
    <n v="185"/>
    <n v="194"/>
    <n v="173"/>
    <n v="156"/>
    <n v="167"/>
    <n v="205"/>
    <n v="221"/>
    <n v="166"/>
  </r>
  <r>
    <x v="7"/>
    <s v="Allegany College of Maryland"/>
    <n v="161688"/>
    <x v="6"/>
    <m/>
    <m/>
    <m/>
    <m/>
    <m/>
    <m/>
    <m/>
    <m/>
    <m/>
    <m/>
    <m/>
    <m/>
    <m/>
    <m/>
    <m/>
    <m/>
    <m/>
    <m/>
    <m/>
    <m/>
    <m/>
    <m/>
    <m/>
    <m/>
    <m/>
    <m/>
    <m/>
    <m/>
    <m/>
    <m/>
    <s v=" "/>
    <s v=" "/>
    <s v=" "/>
    <s v=" "/>
    <s v=" "/>
    <s v=" "/>
    <s v=" "/>
    <s v=" "/>
    <s v=" "/>
    <s v=" "/>
    <s v=" "/>
    <s v=" "/>
    <m/>
    <m/>
    <m/>
    <m/>
    <m/>
    <m/>
    <s v=" "/>
    <s v=" "/>
    <s v=" "/>
    <m/>
    <m/>
    <m/>
    <m/>
    <m/>
    <m/>
    <m/>
    <m/>
    <m/>
    <m/>
    <m/>
    <m/>
    <s v=""/>
    <s v=""/>
    <s v=""/>
    <m/>
    <m/>
    <m/>
    <m/>
    <n v="1336"/>
    <n v="882"/>
    <n v="330"/>
    <n v="597"/>
    <n v="728"/>
    <n v="756"/>
    <n v="728"/>
    <n v="708"/>
    <n v="733"/>
    <n v="709"/>
    <m/>
    <m/>
    <m/>
    <m/>
    <m/>
    <m/>
    <m/>
    <m/>
    <n v="330"/>
    <n v="597"/>
    <n v="728"/>
    <n v="756"/>
    <n v="728"/>
    <n v="708"/>
    <n v="733"/>
    <n v="709"/>
    <n v="383"/>
    <n v="357"/>
    <n v="408"/>
    <n v="11"/>
    <n v="12"/>
    <n v="55"/>
    <n v="314"/>
    <n v="364"/>
    <n v="246"/>
    <n v="189"/>
    <n v="157"/>
    <n v="181"/>
    <m/>
    <m/>
    <m/>
    <n v="86"/>
    <n v="93"/>
    <n v="82"/>
    <n v="73"/>
    <n v="66"/>
    <n v="49"/>
    <n v="408"/>
    <n v="412"/>
    <n v="396"/>
  </r>
  <r>
    <x v="7"/>
    <s v="Baltimore City Community College"/>
    <n v="161864"/>
    <x v="6"/>
    <m/>
    <m/>
    <m/>
    <m/>
    <m/>
    <m/>
    <m/>
    <m/>
    <m/>
    <m/>
    <m/>
    <m/>
    <m/>
    <m/>
    <m/>
    <m/>
    <m/>
    <m/>
    <m/>
    <m/>
    <m/>
    <m/>
    <m/>
    <m/>
    <m/>
    <m/>
    <m/>
    <m/>
    <m/>
    <m/>
    <s v=" "/>
    <s v=" "/>
    <s v=" "/>
    <s v=" "/>
    <s v=" "/>
    <s v=" "/>
    <s v=" "/>
    <s v=" "/>
    <s v=" "/>
    <s v=" "/>
    <s v=" "/>
    <s v=" "/>
    <m/>
    <m/>
    <m/>
    <m/>
    <m/>
    <m/>
    <s v=" "/>
    <s v=" "/>
    <s v=" "/>
    <m/>
    <m/>
    <m/>
    <m/>
    <m/>
    <m/>
    <m/>
    <m/>
    <m/>
    <m/>
    <m/>
    <m/>
    <s v=""/>
    <s v=""/>
    <s v=""/>
    <m/>
    <m/>
    <m/>
    <m/>
    <n v="1646"/>
    <n v="1909"/>
    <n v="595"/>
    <n v="548"/>
    <n v="561"/>
    <n v="657"/>
    <n v="770"/>
    <n v="732"/>
    <n v="815"/>
    <n v="769"/>
    <m/>
    <m/>
    <m/>
    <m/>
    <m/>
    <m/>
    <m/>
    <m/>
    <n v="595"/>
    <n v="548"/>
    <n v="561"/>
    <n v="657"/>
    <n v="770"/>
    <n v="732"/>
    <n v="815"/>
    <n v="769"/>
    <n v="376"/>
    <n v="373"/>
    <n v="325"/>
    <n v="25"/>
    <n v="22"/>
    <n v="35"/>
    <n v="331"/>
    <n v="420"/>
    <n v="409"/>
    <n v="26"/>
    <n v="21"/>
    <n v="37"/>
    <m/>
    <m/>
    <m/>
    <n v="131"/>
    <n v="118"/>
    <n v="119"/>
    <n v="89"/>
    <n v="88"/>
    <n v="82"/>
    <n v="411"/>
    <n v="543"/>
    <n v="494"/>
  </r>
  <r>
    <x v="7"/>
    <s v="College of Southern Maryland"/>
    <n v="162122"/>
    <x v="6"/>
    <m/>
    <m/>
    <m/>
    <m/>
    <m/>
    <m/>
    <m/>
    <m/>
    <m/>
    <m/>
    <m/>
    <m/>
    <m/>
    <m/>
    <m/>
    <m/>
    <m/>
    <m/>
    <m/>
    <m/>
    <m/>
    <m/>
    <m/>
    <m/>
    <m/>
    <m/>
    <m/>
    <m/>
    <m/>
    <m/>
    <s v=" "/>
    <s v=" "/>
    <s v=" "/>
    <s v=" "/>
    <s v=" "/>
    <s v=" "/>
    <s v=" "/>
    <s v=" "/>
    <s v=" "/>
    <s v=" "/>
    <s v=" "/>
    <s v=" "/>
    <m/>
    <m/>
    <m/>
    <m/>
    <m/>
    <m/>
    <s v=" "/>
    <s v=" "/>
    <s v=" "/>
    <m/>
    <m/>
    <m/>
    <m/>
    <m/>
    <m/>
    <m/>
    <m/>
    <m/>
    <m/>
    <m/>
    <m/>
    <s v=""/>
    <s v=""/>
    <s v=""/>
    <m/>
    <m/>
    <m/>
    <m/>
    <n v="2337"/>
    <n v="2509"/>
    <n v="499"/>
    <n v="563"/>
    <n v="582"/>
    <n v="808"/>
    <n v="649"/>
    <n v="551"/>
    <n v="1121"/>
    <n v="1268"/>
    <m/>
    <m/>
    <m/>
    <m/>
    <m/>
    <m/>
    <m/>
    <m/>
    <n v="499"/>
    <n v="563"/>
    <n v="582"/>
    <n v="808"/>
    <n v="649"/>
    <n v="551"/>
    <n v="1121"/>
    <n v="1268"/>
    <n v="607"/>
    <n v="677"/>
    <n v="737"/>
    <n v="72"/>
    <n v="62"/>
    <n v="88"/>
    <n v="-128"/>
    <n v="382"/>
    <n v="443"/>
    <n v="55"/>
    <n v="54"/>
    <n v="117"/>
    <m/>
    <m/>
    <m/>
    <n v="152"/>
    <n v="159"/>
    <n v="189"/>
    <n v="254"/>
    <n v="250"/>
    <n v="192"/>
    <n v="347"/>
    <n v="186"/>
    <n v="53"/>
  </r>
  <r>
    <x v="7"/>
    <s v="Frederick Community College "/>
    <n v="162557"/>
    <x v="6"/>
    <m/>
    <m/>
    <m/>
    <m/>
    <m/>
    <m/>
    <m/>
    <m/>
    <m/>
    <m/>
    <m/>
    <m/>
    <m/>
    <m/>
    <m/>
    <m/>
    <m/>
    <m/>
    <m/>
    <m/>
    <m/>
    <m/>
    <m/>
    <m/>
    <m/>
    <m/>
    <m/>
    <m/>
    <m/>
    <m/>
    <s v=" "/>
    <s v=" "/>
    <s v=" "/>
    <s v=" "/>
    <s v=" "/>
    <s v=" "/>
    <s v=" "/>
    <s v=" "/>
    <s v=" "/>
    <s v=" "/>
    <s v=" "/>
    <s v=" "/>
    <m/>
    <m/>
    <m/>
    <m/>
    <m/>
    <m/>
    <s v=" "/>
    <s v=" "/>
    <s v=" "/>
    <m/>
    <m/>
    <m/>
    <m/>
    <m/>
    <m/>
    <m/>
    <m/>
    <m/>
    <m/>
    <m/>
    <m/>
    <s v=""/>
    <s v=""/>
    <s v=""/>
    <m/>
    <m/>
    <m/>
    <m/>
    <n v="3167"/>
    <n v="4458"/>
    <n v="572"/>
    <n v="537"/>
    <n v="641"/>
    <n v="703"/>
    <n v="664"/>
    <n v="730"/>
    <n v="677"/>
    <n v="823"/>
    <m/>
    <m/>
    <m/>
    <m/>
    <m/>
    <m/>
    <m/>
    <m/>
    <n v="572"/>
    <n v="537"/>
    <n v="641"/>
    <n v="703"/>
    <n v="664"/>
    <n v="730"/>
    <n v="677"/>
    <n v="823"/>
    <n v="428"/>
    <n v="395"/>
    <n v="507"/>
    <n v="39"/>
    <n v="47"/>
    <n v="96"/>
    <n v="263"/>
    <n v="235"/>
    <n v="220"/>
    <n v="55"/>
    <n v="76"/>
    <n v="134"/>
    <m/>
    <m/>
    <m/>
    <n v="92"/>
    <n v="86"/>
    <n v="104"/>
    <n v="162"/>
    <n v="176"/>
    <n v="116"/>
    <n v="394"/>
    <n v="326"/>
    <n v="376"/>
  </r>
  <r>
    <x v="7"/>
    <s v="Hagerstown Community College "/>
    <n v="162690"/>
    <x v="6"/>
    <m/>
    <m/>
    <m/>
    <m/>
    <m/>
    <m/>
    <m/>
    <m/>
    <m/>
    <m/>
    <m/>
    <m/>
    <m/>
    <m/>
    <m/>
    <m/>
    <m/>
    <m/>
    <m/>
    <m/>
    <m/>
    <m/>
    <m/>
    <m/>
    <m/>
    <m/>
    <m/>
    <m/>
    <m/>
    <m/>
    <s v=" "/>
    <s v=" "/>
    <s v=" "/>
    <s v=" "/>
    <s v=" "/>
    <s v=" "/>
    <s v=" "/>
    <s v=" "/>
    <s v=" "/>
    <s v=" "/>
    <s v=" "/>
    <s v=" "/>
    <m/>
    <m/>
    <m/>
    <m/>
    <m/>
    <m/>
    <s v=" "/>
    <s v=" "/>
    <s v=" "/>
    <m/>
    <m/>
    <m/>
    <m/>
    <m/>
    <m/>
    <m/>
    <m/>
    <m/>
    <m/>
    <m/>
    <m/>
    <s v=""/>
    <s v=""/>
    <s v=""/>
    <m/>
    <m/>
    <m/>
    <m/>
    <n v="1377"/>
    <n v="1096"/>
    <n v="388"/>
    <n v="378"/>
    <n v="447"/>
    <n v="406"/>
    <n v="454"/>
    <n v="418"/>
    <n v="473"/>
    <n v="493"/>
    <m/>
    <m/>
    <m/>
    <m/>
    <m/>
    <m/>
    <m/>
    <m/>
    <n v="388"/>
    <n v="378"/>
    <n v="447"/>
    <n v="406"/>
    <n v="454"/>
    <n v="418"/>
    <n v="473"/>
    <n v="493"/>
    <n v="258"/>
    <n v="272"/>
    <n v="289"/>
    <n v="19"/>
    <n v="17"/>
    <n v="40"/>
    <n v="141"/>
    <n v="184"/>
    <n v="164"/>
    <n v="64"/>
    <n v="73"/>
    <n v="104"/>
    <m/>
    <m/>
    <m/>
    <n v="54"/>
    <n v="65"/>
    <n v="54"/>
    <n v="77"/>
    <n v="75"/>
    <n v="46"/>
    <n v="211"/>
    <n v="241"/>
    <n v="214"/>
  </r>
  <r>
    <x v="7"/>
    <s v="Harford Community College "/>
    <n v="162706"/>
    <x v="6"/>
    <m/>
    <m/>
    <m/>
    <m/>
    <m/>
    <m/>
    <m/>
    <m/>
    <m/>
    <m/>
    <m/>
    <m/>
    <m/>
    <m/>
    <m/>
    <m/>
    <m/>
    <m/>
    <m/>
    <m/>
    <m/>
    <m/>
    <m/>
    <m/>
    <m/>
    <m/>
    <m/>
    <m/>
    <m/>
    <m/>
    <s v=" "/>
    <s v=" "/>
    <s v=" "/>
    <s v=" "/>
    <s v=" "/>
    <s v=" "/>
    <s v=" "/>
    <s v=" "/>
    <s v=" "/>
    <s v=" "/>
    <s v=" "/>
    <s v=" "/>
    <m/>
    <m/>
    <m/>
    <m/>
    <m/>
    <m/>
    <s v=" "/>
    <s v=" "/>
    <s v=" "/>
    <m/>
    <m/>
    <m/>
    <m/>
    <m/>
    <m/>
    <m/>
    <m/>
    <m/>
    <m/>
    <m/>
    <m/>
    <s v=""/>
    <s v=""/>
    <s v=""/>
    <m/>
    <m/>
    <m/>
    <m/>
    <n v="1596"/>
    <n v="1508"/>
    <n v="579"/>
    <n v="711"/>
    <n v="787"/>
    <n v="663"/>
    <n v="992"/>
    <n v="882"/>
    <n v="999"/>
    <n v="1009"/>
    <m/>
    <m/>
    <m/>
    <m/>
    <m/>
    <m/>
    <m/>
    <m/>
    <n v="579"/>
    <n v="711"/>
    <n v="787"/>
    <n v="663"/>
    <n v="992"/>
    <n v="882"/>
    <n v="999"/>
    <n v="1009"/>
    <n v="576"/>
    <n v="589"/>
    <n v="609"/>
    <n v="52"/>
    <n v="65"/>
    <n v="83"/>
    <n v="254"/>
    <n v="345"/>
    <n v="317"/>
    <n v="39"/>
    <n v="57"/>
    <n v="136"/>
    <m/>
    <m/>
    <m/>
    <n v="140"/>
    <n v="180"/>
    <n v="151"/>
    <n v="203"/>
    <n v="205"/>
    <n v="205"/>
    <n v="281"/>
    <n v="550"/>
    <n v="390"/>
  </r>
  <r>
    <x v="7"/>
    <s v="Howard Community College "/>
    <n v="162779"/>
    <x v="6"/>
    <m/>
    <m/>
    <m/>
    <m/>
    <m/>
    <m/>
    <m/>
    <m/>
    <m/>
    <m/>
    <m/>
    <m/>
    <m/>
    <m/>
    <m/>
    <m/>
    <m/>
    <m/>
    <m/>
    <m/>
    <m/>
    <m/>
    <m/>
    <m/>
    <m/>
    <m/>
    <m/>
    <m/>
    <m/>
    <m/>
    <s v=" "/>
    <s v=" "/>
    <s v=" "/>
    <s v=" "/>
    <s v=" "/>
    <s v=" "/>
    <s v=" "/>
    <s v=" "/>
    <s v=" "/>
    <s v=" "/>
    <s v=" "/>
    <s v=" "/>
    <m/>
    <m/>
    <m/>
    <m/>
    <m/>
    <m/>
    <s v=" "/>
    <s v=" "/>
    <s v=" "/>
    <m/>
    <m/>
    <m/>
    <m/>
    <m/>
    <m/>
    <m/>
    <m/>
    <m/>
    <m/>
    <m/>
    <m/>
    <s v=""/>
    <s v=""/>
    <s v=""/>
    <m/>
    <m/>
    <m/>
    <m/>
    <n v="2344"/>
    <n v="2338"/>
    <n v="597"/>
    <n v="634"/>
    <n v="671"/>
    <n v="711"/>
    <n v="835"/>
    <n v="910"/>
    <n v="1024"/>
    <n v="1019"/>
    <m/>
    <m/>
    <m/>
    <m/>
    <m/>
    <m/>
    <m/>
    <m/>
    <n v="597"/>
    <n v="634"/>
    <n v="671"/>
    <n v="711"/>
    <n v="835"/>
    <n v="910"/>
    <n v="1024"/>
    <n v="1019"/>
    <n v="572"/>
    <n v="650"/>
    <n v="636"/>
    <n v="79"/>
    <n v="73"/>
    <n v="113"/>
    <n v="259"/>
    <n v="301"/>
    <n v="270"/>
    <n v="23"/>
    <n v="33"/>
    <n v="114"/>
    <m/>
    <m/>
    <m/>
    <n v="117"/>
    <n v="144"/>
    <n v="171"/>
    <n v="210"/>
    <n v="242"/>
    <n v="253"/>
    <n v="361"/>
    <n v="416"/>
    <n v="372"/>
  </r>
  <r>
    <x v="7"/>
    <s v="Carroll Community College"/>
    <n v="405872"/>
    <x v="7"/>
    <m/>
    <m/>
    <m/>
    <m/>
    <m/>
    <m/>
    <m/>
    <m/>
    <m/>
    <m/>
    <m/>
    <m/>
    <m/>
    <m/>
    <m/>
    <m/>
    <m/>
    <m/>
    <m/>
    <m/>
    <m/>
    <m/>
    <m/>
    <m/>
    <m/>
    <m/>
    <m/>
    <m/>
    <m/>
    <m/>
    <s v=" "/>
    <s v=" "/>
    <s v=" "/>
    <s v=" "/>
    <s v=" "/>
    <s v=" "/>
    <s v=" "/>
    <s v=" "/>
    <s v=" "/>
    <s v=" "/>
    <s v=" "/>
    <s v=" "/>
    <m/>
    <m/>
    <m/>
    <m/>
    <m/>
    <m/>
    <s v=" "/>
    <s v=" "/>
    <s v=" "/>
    <m/>
    <m/>
    <m/>
    <m/>
    <m/>
    <m/>
    <m/>
    <m/>
    <m/>
    <m/>
    <m/>
    <m/>
    <s v=""/>
    <s v=""/>
    <s v=""/>
    <m/>
    <m/>
    <m/>
    <m/>
    <n v="1259"/>
    <n v="1156"/>
    <n v="357"/>
    <n v="368"/>
    <n v="480"/>
    <n v="507"/>
    <n v="513"/>
    <n v="494"/>
    <n v="583"/>
    <n v="650"/>
    <m/>
    <m/>
    <m/>
    <m/>
    <m/>
    <m/>
    <m/>
    <m/>
    <n v="357"/>
    <n v="368"/>
    <n v="480"/>
    <n v="507"/>
    <n v="513"/>
    <n v="494"/>
    <n v="583"/>
    <n v="650"/>
    <n v="296"/>
    <n v="376"/>
    <n v="402"/>
    <n v="43"/>
    <n v="37"/>
    <n v="65"/>
    <n v="155"/>
    <n v="170"/>
    <n v="183"/>
    <n v="46"/>
    <n v="42"/>
    <n v="87"/>
    <m/>
    <m/>
    <m/>
    <n v="90"/>
    <n v="86"/>
    <n v="80"/>
    <n v="149"/>
    <n v="140"/>
    <n v="100"/>
    <n v="222"/>
    <n v="245"/>
    <n v="227"/>
  </r>
  <r>
    <x v="7"/>
    <s v="Cecil Community College "/>
    <n v="162104"/>
    <x v="7"/>
    <m/>
    <m/>
    <m/>
    <m/>
    <m/>
    <m/>
    <m/>
    <m/>
    <m/>
    <m/>
    <m/>
    <m/>
    <m/>
    <m/>
    <m/>
    <m/>
    <m/>
    <m/>
    <m/>
    <m/>
    <m/>
    <m/>
    <m/>
    <m/>
    <m/>
    <m/>
    <m/>
    <m/>
    <m/>
    <m/>
    <s v=" "/>
    <s v=" "/>
    <s v=" "/>
    <s v=" "/>
    <s v=" "/>
    <s v=" "/>
    <s v=" "/>
    <s v=" "/>
    <s v=" "/>
    <s v=" "/>
    <s v=" "/>
    <s v=" "/>
    <m/>
    <m/>
    <m/>
    <m/>
    <m/>
    <m/>
    <s v=" "/>
    <s v=" "/>
    <s v=" "/>
    <m/>
    <m/>
    <m/>
    <m/>
    <m/>
    <m/>
    <m/>
    <m/>
    <m/>
    <m/>
    <m/>
    <m/>
    <s v=""/>
    <s v=""/>
    <s v=""/>
    <m/>
    <m/>
    <m/>
    <m/>
    <n v="542"/>
    <n v="650"/>
    <n v="157"/>
    <n v="157"/>
    <n v="171"/>
    <n v="184"/>
    <n v="209"/>
    <n v="193"/>
    <n v="235"/>
    <n v="259"/>
    <m/>
    <m/>
    <m/>
    <m/>
    <m/>
    <m/>
    <m/>
    <m/>
    <n v="157"/>
    <n v="157"/>
    <n v="171"/>
    <n v="184"/>
    <n v="209"/>
    <n v="193"/>
    <n v="235"/>
    <n v="259"/>
    <n v="122"/>
    <n v="123"/>
    <n v="130"/>
    <n v="2"/>
    <n v="7"/>
    <n v="15"/>
    <n v="69"/>
    <n v="105"/>
    <n v="114"/>
    <n v="11"/>
    <n v="15"/>
    <n v="11"/>
    <m/>
    <m/>
    <m/>
    <n v="31"/>
    <n v="27"/>
    <n v="39"/>
    <n v="19"/>
    <n v="12"/>
    <n v="17"/>
    <n v="123"/>
    <n v="155"/>
    <n v="126"/>
  </r>
  <r>
    <x v="7"/>
    <s v="Chesapeake College "/>
    <n v="162168"/>
    <x v="7"/>
    <m/>
    <m/>
    <m/>
    <m/>
    <m/>
    <m/>
    <m/>
    <m/>
    <m/>
    <m/>
    <m/>
    <m/>
    <m/>
    <m/>
    <m/>
    <m/>
    <m/>
    <m/>
    <m/>
    <m/>
    <m/>
    <m/>
    <m/>
    <m/>
    <m/>
    <m/>
    <m/>
    <m/>
    <m/>
    <m/>
    <s v=" "/>
    <s v=" "/>
    <s v=" "/>
    <s v=" "/>
    <s v=" "/>
    <s v=" "/>
    <s v=" "/>
    <s v=" "/>
    <s v=" "/>
    <s v=" "/>
    <s v=" "/>
    <s v=" "/>
    <m/>
    <m/>
    <m/>
    <m/>
    <m/>
    <m/>
    <s v=" "/>
    <s v=" "/>
    <s v=" "/>
    <m/>
    <m/>
    <m/>
    <m/>
    <m/>
    <m/>
    <m/>
    <m/>
    <m/>
    <m/>
    <m/>
    <m/>
    <s v=""/>
    <s v=""/>
    <s v=""/>
    <m/>
    <m/>
    <m/>
    <m/>
    <n v="653"/>
    <n v="799"/>
    <n v="209"/>
    <n v="186"/>
    <n v="225"/>
    <n v="269"/>
    <n v="296"/>
    <n v="272"/>
    <n v="376"/>
    <n v="406"/>
    <m/>
    <m/>
    <m/>
    <m/>
    <m/>
    <m/>
    <m/>
    <m/>
    <n v="209"/>
    <n v="186"/>
    <n v="225"/>
    <n v="269"/>
    <n v="296"/>
    <n v="272"/>
    <n v="376"/>
    <n v="406"/>
    <n v="185"/>
    <n v="207"/>
    <n v="219"/>
    <n v="26"/>
    <n v="27"/>
    <n v="37"/>
    <n v="61"/>
    <n v="142"/>
    <n v="150"/>
    <n v="19"/>
    <n v="21"/>
    <n v="39"/>
    <m/>
    <m/>
    <m/>
    <n v="57"/>
    <n v="47"/>
    <n v="59"/>
    <n v="60"/>
    <n v="68"/>
    <n v="55"/>
    <n v="133"/>
    <n v="160"/>
    <n v="119"/>
  </r>
  <r>
    <x v="7"/>
    <s v="Garrett College "/>
    <n v="162609"/>
    <x v="7"/>
    <m/>
    <m/>
    <m/>
    <m/>
    <m/>
    <m/>
    <m/>
    <m/>
    <m/>
    <m/>
    <m/>
    <m/>
    <m/>
    <m/>
    <m/>
    <m/>
    <m/>
    <m/>
    <m/>
    <m/>
    <m/>
    <m/>
    <m/>
    <m/>
    <m/>
    <m/>
    <m/>
    <m/>
    <m/>
    <m/>
    <s v=" "/>
    <s v=" "/>
    <s v=" "/>
    <s v=" "/>
    <s v=" "/>
    <s v=" "/>
    <s v=" "/>
    <s v=" "/>
    <s v=" "/>
    <s v=" "/>
    <s v=" "/>
    <s v=" "/>
    <m/>
    <m/>
    <m/>
    <m/>
    <m/>
    <m/>
    <s v=" "/>
    <s v=" "/>
    <s v=" "/>
    <m/>
    <m/>
    <m/>
    <m/>
    <m/>
    <m/>
    <m/>
    <m/>
    <m/>
    <m/>
    <m/>
    <m/>
    <s v=""/>
    <s v=""/>
    <s v=""/>
    <m/>
    <m/>
    <m/>
    <m/>
    <n v="389"/>
    <n v="375"/>
    <n v="129"/>
    <n v="121"/>
    <n v="125"/>
    <n v="120"/>
    <n v="145"/>
    <n v="179"/>
    <n v="224"/>
    <n v="233"/>
    <m/>
    <m/>
    <m/>
    <m/>
    <m/>
    <m/>
    <m/>
    <m/>
    <n v="129"/>
    <n v="121"/>
    <n v="125"/>
    <n v="120"/>
    <n v="145"/>
    <n v="179"/>
    <n v="224"/>
    <n v="233"/>
    <n v="89"/>
    <n v="126"/>
    <n v="130"/>
    <n v="5"/>
    <n v="3"/>
    <n v="12"/>
    <n v="85"/>
    <n v="95"/>
    <n v="91"/>
    <n v="20"/>
    <n v="33"/>
    <n v="37"/>
    <m/>
    <m/>
    <m/>
    <n v="10"/>
    <n v="8"/>
    <n v="16"/>
    <n v="18"/>
    <n v="22"/>
    <n v="23"/>
    <n v="72"/>
    <n v="82"/>
    <n v="103"/>
  </r>
  <r>
    <x v="7"/>
    <s v="Wor-Wic Community College "/>
    <n v="164313"/>
    <x v="7"/>
    <m/>
    <m/>
    <m/>
    <m/>
    <m/>
    <m/>
    <m/>
    <m/>
    <m/>
    <m/>
    <m/>
    <m/>
    <m/>
    <m/>
    <m/>
    <m/>
    <m/>
    <m/>
    <m/>
    <m/>
    <m/>
    <m/>
    <m/>
    <m/>
    <m/>
    <m/>
    <m/>
    <m/>
    <m/>
    <m/>
    <s v=" "/>
    <s v=" "/>
    <s v=" "/>
    <s v=" "/>
    <s v=" "/>
    <s v=" "/>
    <s v=" "/>
    <s v=" "/>
    <s v=" "/>
    <s v=" "/>
    <s v=" "/>
    <s v=" "/>
    <m/>
    <m/>
    <m/>
    <m/>
    <m/>
    <m/>
    <s v=" "/>
    <s v=" "/>
    <s v=" "/>
    <m/>
    <m/>
    <m/>
    <m/>
    <m/>
    <m/>
    <m/>
    <m/>
    <m/>
    <m/>
    <m/>
    <m/>
    <s v=""/>
    <s v=""/>
    <s v=""/>
    <m/>
    <m/>
    <m/>
    <m/>
    <n v="1049"/>
    <n v="1097"/>
    <n v="213"/>
    <n v="248"/>
    <n v="240"/>
    <n v="282"/>
    <n v="321"/>
    <n v="361"/>
    <n v="411"/>
    <n v="401"/>
    <m/>
    <m/>
    <m/>
    <m/>
    <m/>
    <m/>
    <m/>
    <m/>
    <n v="213"/>
    <n v="248"/>
    <n v="240"/>
    <n v="282"/>
    <n v="321"/>
    <n v="361"/>
    <n v="411"/>
    <n v="401"/>
    <n v="189"/>
    <n v="212"/>
    <n v="215"/>
    <n v="54"/>
    <n v="45"/>
    <n v="46"/>
    <n v="118"/>
    <n v="154"/>
    <n v="140"/>
    <n v="32"/>
    <n v="23"/>
    <n v="58"/>
    <m/>
    <m/>
    <m/>
    <n v="46"/>
    <n v="33"/>
    <n v="69"/>
    <n v="61"/>
    <n v="83"/>
    <n v="96"/>
    <n v="143"/>
    <n v="182"/>
    <n v="138"/>
  </r>
  <r>
    <x v="8"/>
    <s v="Mississippi State University"/>
    <n v="176080"/>
    <x v="0"/>
    <n v="3351"/>
    <n v="3167"/>
    <n v="3301"/>
    <n v="3394"/>
    <n v="3358"/>
    <n v="3800"/>
    <n v="1874"/>
    <n v="2018"/>
    <n v="1933"/>
    <n v="2038"/>
    <n v="2064"/>
    <n v="1837"/>
    <n v="1747"/>
    <n v="1668"/>
    <n v="1743"/>
    <n v="1955"/>
    <n v="1904"/>
    <n v="2273"/>
    <n v="0"/>
    <n v="2"/>
    <n v="4"/>
    <n v="5"/>
    <n v="9"/>
    <n v="11"/>
    <n v="1"/>
    <n v="1"/>
    <n v="3"/>
    <n v="2"/>
    <n v="2"/>
    <n v="0"/>
    <n v="1874"/>
    <n v="2016"/>
    <n v="1929"/>
    <n v="2033"/>
    <n v="2055"/>
    <n v="1826"/>
    <n v="1746"/>
    <n v="1667"/>
    <n v="1740"/>
    <n v="1953"/>
    <n v="1902"/>
    <n v="2273"/>
    <n v="1610"/>
    <n v="1588"/>
    <n v="1920"/>
    <m/>
    <m/>
    <m/>
    <n v="343"/>
    <n v="314"/>
    <n v="353"/>
    <n v="1190"/>
    <n v="1062"/>
    <n v="1040"/>
    <n v="1058"/>
    <n v="1164"/>
    <n v="1143"/>
    <n v="81"/>
    <n v="73"/>
    <n v="67"/>
    <m/>
    <m/>
    <m/>
    <n v="784"/>
    <n v="691"/>
    <n v="639"/>
    <m/>
    <m/>
    <m/>
    <m/>
    <m/>
    <m/>
    <m/>
    <m/>
    <m/>
    <m/>
    <m/>
    <m/>
    <m/>
    <m/>
    <m/>
    <m/>
    <m/>
    <m/>
    <m/>
    <m/>
    <m/>
    <m/>
    <s v=""/>
    <s v=""/>
    <s v=""/>
    <s v=""/>
    <s v=""/>
    <s v=""/>
    <s v=""/>
    <s v=""/>
    <m/>
    <m/>
    <m/>
    <m/>
    <m/>
    <m/>
    <s v=""/>
    <s v=""/>
    <s v=""/>
    <m/>
    <m/>
    <m/>
    <m/>
    <m/>
    <m/>
    <m/>
    <m/>
    <m/>
    <m/>
    <m/>
    <m/>
    <s v=""/>
    <s v=""/>
    <s v=""/>
  </r>
  <r>
    <x v="8"/>
    <s v="University of Southern Mississippi"/>
    <n v="176372"/>
    <x v="0"/>
    <n v="3538"/>
    <n v="3095"/>
    <n v="3201"/>
    <n v="2980"/>
    <n v="3104"/>
    <n v="2996"/>
    <n v="1245"/>
    <n v="1314"/>
    <n v="1237"/>
    <n v="1219"/>
    <n v="1266"/>
    <n v="1383"/>
    <n v="1539"/>
    <n v="1376"/>
    <n v="1460"/>
    <n v="1332"/>
    <n v="1563"/>
    <n v="1382"/>
    <n v="0"/>
    <n v="0"/>
    <m/>
    <m/>
    <n v="0"/>
    <n v="0"/>
    <n v="4"/>
    <n v="2"/>
    <n v="2"/>
    <n v="1"/>
    <n v="0"/>
    <n v="1"/>
    <n v="1245"/>
    <n v="1314"/>
    <n v="1237"/>
    <n v="1219"/>
    <n v="1266"/>
    <n v="1383"/>
    <n v="1535"/>
    <n v="1374"/>
    <n v="1458"/>
    <n v="1331"/>
    <n v="1563"/>
    <n v="1381"/>
    <n v="971"/>
    <n v="1147"/>
    <n v="992"/>
    <m/>
    <m/>
    <m/>
    <n v="360"/>
    <n v="416"/>
    <n v="389"/>
    <n v="582"/>
    <n v="639"/>
    <n v="671"/>
    <n v="638"/>
    <n v="643"/>
    <n v="664"/>
    <n v="87"/>
    <n v="86"/>
    <n v="103"/>
    <m/>
    <m/>
    <m/>
    <n v="597"/>
    <n v="658"/>
    <n v="761"/>
    <m/>
    <m/>
    <m/>
    <m/>
    <m/>
    <m/>
    <m/>
    <m/>
    <m/>
    <m/>
    <m/>
    <m/>
    <m/>
    <m/>
    <m/>
    <m/>
    <m/>
    <m/>
    <m/>
    <m/>
    <m/>
    <m/>
    <s v=""/>
    <s v=""/>
    <s v=""/>
    <s v=""/>
    <s v=""/>
    <s v=""/>
    <s v=""/>
    <s v=""/>
    <m/>
    <m/>
    <m/>
    <m/>
    <m/>
    <m/>
    <s v=""/>
    <s v=""/>
    <s v=""/>
    <m/>
    <m/>
    <m/>
    <m/>
    <m/>
    <m/>
    <m/>
    <m/>
    <m/>
    <m/>
    <m/>
    <m/>
    <s v=""/>
    <s v=""/>
    <s v=""/>
  </r>
  <r>
    <x v="8"/>
    <s v="Jackson State University "/>
    <n v="175856"/>
    <x v="1"/>
    <n v="1443"/>
    <n v="1307"/>
    <n v="1656"/>
    <n v="1813"/>
    <n v="1509"/>
    <n v="1500"/>
    <n v="951"/>
    <n v="808"/>
    <n v="842"/>
    <n v="802"/>
    <n v="995"/>
    <n v="978"/>
    <n v="1033"/>
    <n v="928"/>
    <n v="995"/>
    <n v="1131"/>
    <n v="889"/>
    <n v="919"/>
    <n v="0"/>
    <n v="0"/>
    <m/>
    <m/>
    <n v="0"/>
    <n v="0"/>
    <m/>
    <m/>
    <m/>
    <m/>
    <n v="0"/>
    <n v="0"/>
    <n v="951"/>
    <n v="808"/>
    <n v="842"/>
    <n v="802"/>
    <n v="995"/>
    <n v="978"/>
    <n v="1033"/>
    <n v="928"/>
    <n v="995"/>
    <n v="1131"/>
    <n v="889"/>
    <n v="919"/>
    <n v="748"/>
    <n v="684"/>
    <n v="676"/>
    <m/>
    <m/>
    <m/>
    <n v="383"/>
    <n v="205"/>
    <n v="243"/>
    <n v="329"/>
    <n v="338"/>
    <n v="431"/>
    <n v="348"/>
    <n v="338"/>
    <n v="380"/>
    <n v="83"/>
    <n v="98"/>
    <n v="79"/>
    <m/>
    <m/>
    <n v="0"/>
    <n v="583"/>
    <n v="542"/>
    <n v="523"/>
    <m/>
    <m/>
    <m/>
    <m/>
    <m/>
    <m/>
    <m/>
    <m/>
    <m/>
    <m/>
    <m/>
    <m/>
    <m/>
    <m/>
    <m/>
    <m/>
    <m/>
    <m/>
    <m/>
    <m/>
    <m/>
    <m/>
    <s v=""/>
    <s v=""/>
    <s v=""/>
    <s v=""/>
    <s v=""/>
    <s v=""/>
    <s v=""/>
    <s v=""/>
    <m/>
    <m/>
    <m/>
    <m/>
    <m/>
    <m/>
    <s v=""/>
    <s v=""/>
    <s v=""/>
    <m/>
    <m/>
    <m/>
    <m/>
    <m/>
    <m/>
    <m/>
    <m/>
    <m/>
    <m/>
    <m/>
    <m/>
    <s v=""/>
    <s v=""/>
    <s v=""/>
  </r>
  <r>
    <x v="8"/>
    <s v="University of Mississippi"/>
    <n v="176017"/>
    <x v="1"/>
    <n v="4719"/>
    <n v="3512"/>
    <n v="3056"/>
    <n v="3503"/>
    <n v="3725"/>
    <n v="3504"/>
    <n v="1741"/>
    <n v="1773"/>
    <n v="1798"/>
    <n v="1810"/>
    <n v="1983"/>
    <n v="2131"/>
    <n v="2232"/>
    <n v="2382"/>
    <n v="2255"/>
    <n v="2136"/>
    <n v="2527"/>
    <n v="2437"/>
    <n v="5"/>
    <n v="3"/>
    <n v="4"/>
    <m/>
    <n v="1"/>
    <n v="5"/>
    <n v="1"/>
    <n v="3"/>
    <n v="4"/>
    <n v="1"/>
    <n v="3"/>
    <n v="2"/>
    <n v="1736"/>
    <n v="1770"/>
    <n v="1794"/>
    <n v="1810"/>
    <n v="1982"/>
    <n v="2126"/>
    <n v="2231"/>
    <n v="2379"/>
    <n v="2251"/>
    <n v="2135"/>
    <n v="2524"/>
    <n v="2435"/>
    <n v="1715"/>
    <n v="2032"/>
    <n v="1907"/>
    <m/>
    <m/>
    <m/>
    <n v="420"/>
    <n v="492"/>
    <n v="528"/>
    <n v="1101"/>
    <n v="1133"/>
    <n v="1240"/>
    <n v="1041"/>
    <n v="1030"/>
    <n v="1005"/>
    <n v="64"/>
    <n v="73"/>
    <n v="73"/>
    <m/>
    <m/>
    <m/>
    <n v="817"/>
    <n v="920"/>
    <n v="918"/>
    <m/>
    <m/>
    <m/>
    <m/>
    <m/>
    <m/>
    <m/>
    <m/>
    <m/>
    <m/>
    <m/>
    <m/>
    <m/>
    <m/>
    <m/>
    <m/>
    <m/>
    <m/>
    <m/>
    <m/>
    <m/>
    <m/>
    <s v=""/>
    <s v=""/>
    <s v=""/>
    <s v=""/>
    <s v=""/>
    <s v=""/>
    <s v=""/>
    <s v=""/>
    <m/>
    <m/>
    <m/>
    <m/>
    <m/>
    <m/>
    <s v=""/>
    <s v=""/>
    <s v=""/>
    <m/>
    <m/>
    <m/>
    <m/>
    <m/>
    <m/>
    <m/>
    <m/>
    <m/>
    <m/>
    <m/>
    <m/>
    <s v=""/>
    <s v=""/>
    <s v=""/>
  </r>
  <r>
    <x v="8"/>
    <s v="Alcorn State University"/>
    <n v="175342"/>
    <x v="3"/>
    <n v="589"/>
    <n v="696"/>
    <n v="845"/>
    <n v="781"/>
    <n v="831"/>
    <n v="797"/>
    <n v="618"/>
    <n v="530"/>
    <n v="534"/>
    <n v="552"/>
    <n v="489"/>
    <n v="495"/>
    <n v="423"/>
    <n v="495"/>
    <n v="572"/>
    <n v="526"/>
    <n v="545"/>
    <n v="514"/>
    <n v="0"/>
    <n v="0"/>
    <n v="0"/>
    <n v="0"/>
    <n v="0"/>
    <n v="0"/>
    <n v="0"/>
    <n v="0"/>
    <n v="0"/>
    <n v="0"/>
    <n v="0"/>
    <n v="0"/>
    <n v="618"/>
    <n v="530"/>
    <n v="534"/>
    <n v="552"/>
    <n v="489"/>
    <n v="495"/>
    <n v="423"/>
    <n v="495"/>
    <n v="572"/>
    <n v="526"/>
    <n v="545"/>
    <n v="514"/>
    <n v="362"/>
    <n v="342"/>
    <n v="305"/>
    <m/>
    <m/>
    <m/>
    <n v="164"/>
    <n v="203"/>
    <n v="209"/>
    <n v="221"/>
    <n v="208"/>
    <n v="164"/>
    <n v="258"/>
    <n v="260"/>
    <n v="255"/>
    <n v="15"/>
    <n v="23"/>
    <n v="20"/>
    <m/>
    <m/>
    <m/>
    <n v="253"/>
    <n v="264"/>
    <n v="239"/>
    <m/>
    <m/>
    <m/>
    <m/>
    <m/>
    <m/>
    <m/>
    <m/>
    <m/>
    <m/>
    <m/>
    <m/>
    <m/>
    <m/>
    <m/>
    <m/>
    <m/>
    <m/>
    <m/>
    <m/>
    <m/>
    <m/>
    <s v=""/>
    <s v=""/>
    <s v=""/>
    <s v=""/>
    <s v=""/>
    <s v=""/>
    <s v=""/>
    <s v=""/>
    <m/>
    <m/>
    <m/>
    <m/>
    <m/>
    <m/>
    <s v=""/>
    <s v=""/>
    <s v=""/>
    <m/>
    <m/>
    <m/>
    <m/>
    <m/>
    <m/>
    <m/>
    <m/>
    <m/>
    <m/>
    <m/>
    <m/>
    <s v=""/>
    <s v=""/>
    <s v=""/>
  </r>
  <r>
    <x v="8"/>
    <s v="Delta State University"/>
    <n v="175616"/>
    <x v="3"/>
    <n v="827"/>
    <n v="791"/>
    <n v="974"/>
    <n v="1014"/>
    <n v="1019"/>
    <n v="904"/>
    <n v="449"/>
    <n v="500"/>
    <n v="427"/>
    <n v="458"/>
    <n v="462"/>
    <n v="427"/>
    <n v="352"/>
    <n v="327"/>
    <n v="381"/>
    <n v="393"/>
    <n v="465"/>
    <n v="477"/>
    <n v="0"/>
    <n v="0"/>
    <n v="0"/>
    <n v="0"/>
    <n v="0"/>
    <n v="0"/>
    <n v="1"/>
    <n v="0"/>
    <n v="0"/>
    <n v="0"/>
    <n v="0"/>
    <n v="0"/>
    <n v="449"/>
    <n v="500"/>
    <n v="427"/>
    <n v="458"/>
    <n v="462"/>
    <n v="427"/>
    <n v="351"/>
    <n v="327"/>
    <n v="381"/>
    <n v="393"/>
    <n v="465"/>
    <n v="477"/>
    <n v="251"/>
    <n v="281"/>
    <n v="303"/>
    <n v="0"/>
    <n v="0"/>
    <n v="0"/>
    <n v="142"/>
    <n v="184"/>
    <n v="174"/>
    <n v="218"/>
    <n v="180"/>
    <n v="143"/>
    <n v="209"/>
    <n v="315"/>
    <n v="215"/>
    <n v="21"/>
    <n v="13"/>
    <n v="24"/>
    <n v="0"/>
    <n v="0"/>
    <n v="0"/>
    <n v="223"/>
    <n v="234"/>
    <n v="184"/>
    <m/>
    <m/>
    <m/>
    <m/>
    <m/>
    <m/>
    <m/>
    <m/>
    <m/>
    <m/>
    <m/>
    <m/>
    <m/>
    <m/>
    <m/>
    <m/>
    <m/>
    <m/>
    <m/>
    <m/>
    <m/>
    <m/>
    <s v=""/>
    <s v=""/>
    <s v=""/>
    <s v=""/>
    <s v=""/>
    <s v=""/>
    <s v=""/>
    <s v=""/>
    <m/>
    <m/>
    <m/>
    <m/>
    <m/>
    <m/>
    <s v=""/>
    <s v=""/>
    <s v=""/>
    <m/>
    <m/>
    <m/>
    <m/>
    <m/>
    <m/>
    <m/>
    <m/>
    <m/>
    <m/>
    <m/>
    <m/>
    <s v=""/>
    <s v=""/>
    <s v=""/>
  </r>
  <r>
    <x v="8"/>
    <s v="Mississippi University for Women"/>
    <n v="176035"/>
    <x v="4"/>
    <n v="511"/>
    <n v="449"/>
    <n v="561"/>
    <n v="553"/>
    <n v="568"/>
    <n v="549"/>
    <n v="281"/>
    <n v="223"/>
    <n v="198"/>
    <n v="198"/>
    <n v="193"/>
    <n v="183"/>
    <n v="238"/>
    <n v="190"/>
    <n v="231"/>
    <n v="222"/>
    <n v="199"/>
    <n v="212"/>
    <n v="0"/>
    <n v="0"/>
    <n v="1"/>
    <m/>
    <n v="1"/>
    <n v="0"/>
    <m/>
    <m/>
    <m/>
    <m/>
    <n v="0"/>
    <n v="0"/>
    <n v="281"/>
    <n v="223"/>
    <n v="197"/>
    <n v="198"/>
    <n v="192"/>
    <n v="183"/>
    <n v="238"/>
    <n v="190"/>
    <n v="231"/>
    <n v="222"/>
    <n v="199"/>
    <n v="212"/>
    <n v="155"/>
    <n v="132"/>
    <n v="145"/>
    <n v="0"/>
    <n v="0"/>
    <n v="0"/>
    <n v="67"/>
    <n v="67"/>
    <n v="67"/>
    <n v="82"/>
    <n v="66"/>
    <n v="100"/>
    <n v="134"/>
    <n v="110"/>
    <n v="83"/>
    <n v="4"/>
    <n v="7"/>
    <n v="14"/>
    <n v="0"/>
    <n v="0"/>
    <n v="0"/>
    <n v="106"/>
    <n v="110"/>
    <n v="124"/>
    <m/>
    <m/>
    <m/>
    <m/>
    <m/>
    <m/>
    <m/>
    <m/>
    <m/>
    <m/>
    <m/>
    <m/>
    <m/>
    <m/>
    <m/>
    <m/>
    <m/>
    <m/>
    <m/>
    <m/>
    <m/>
    <m/>
    <s v=""/>
    <s v=""/>
    <s v=""/>
    <s v=""/>
    <s v=""/>
    <s v=""/>
    <s v=""/>
    <s v=""/>
    <m/>
    <m/>
    <m/>
    <m/>
    <m/>
    <m/>
    <s v=""/>
    <s v=""/>
    <s v=""/>
    <m/>
    <m/>
    <m/>
    <m/>
    <m/>
    <m/>
    <m/>
    <m/>
    <m/>
    <m/>
    <m/>
    <m/>
    <s v=""/>
    <s v=""/>
    <s v=""/>
  </r>
  <r>
    <x v="8"/>
    <s v="Mississippi Valley State University"/>
    <n v="176044"/>
    <x v="4"/>
    <n v="620"/>
    <n v="699"/>
    <n v="753"/>
    <n v="660"/>
    <n v="673"/>
    <n v="719"/>
    <n v="480"/>
    <n v="343"/>
    <n v="321"/>
    <n v="248"/>
    <n v="332"/>
    <n v="257"/>
    <n v="269"/>
    <n v="325"/>
    <n v="372"/>
    <n v="398"/>
    <n v="443"/>
    <n v="469"/>
    <n v="0"/>
    <n v="0"/>
    <n v="1"/>
    <m/>
    <n v="0"/>
    <n v="0"/>
    <m/>
    <m/>
    <m/>
    <m/>
    <n v="0"/>
    <n v="0"/>
    <n v="480"/>
    <n v="343"/>
    <n v="320"/>
    <n v="248"/>
    <n v="332"/>
    <n v="257"/>
    <n v="269"/>
    <n v="325"/>
    <n v="372"/>
    <n v="398"/>
    <n v="443"/>
    <n v="469"/>
    <n v="250"/>
    <n v="287"/>
    <n v="290"/>
    <m/>
    <m/>
    <n v="0"/>
    <n v="148"/>
    <n v="156"/>
    <n v="179"/>
    <n v="104"/>
    <n v="93"/>
    <n v="77"/>
    <n v="190"/>
    <n v="154"/>
    <n v="154"/>
    <n v="27"/>
    <n v="33"/>
    <n v="34"/>
    <m/>
    <m/>
    <n v="0"/>
    <n v="201"/>
    <n v="131"/>
    <n v="158"/>
    <m/>
    <m/>
    <m/>
    <m/>
    <m/>
    <m/>
    <m/>
    <m/>
    <m/>
    <m/>
    <m/>
    <m/>
    <m/>
    <m/>
    <m/>
    <m/>
    <m/>
    <m/>
    <m/>
    <m/>
    <m/>
    <m/>
    <s v=""/>
    <s v=""/>
    <s v=""/>
    <s v=""/>
    <s v=""/>
    <s v=""/>
    <s v=""/>
    <s v=""/>
    <m/>
    <m/>
    <m/>
    <m/>
    <m/>
    <m/>
    <s v=""/>
    <s v=""/>
    <s v=""/>
    <m/>
    <m/>
    <m/>
    <m/>
    <m/>
    <m/>
    <m/>
    <m/>
    <m/>
    <m/>
    <m/>
    <m/>
    <s v=""/>
    <s v=""/>
    <s v=""/>
  </r>
  <r>
    <x v="8"/>
    <s v="Hinds Community College "/>
    <n v="175786"/>
    <x v="5"/>
    <m/>
    <m/>
    <m/>
    <m/>
    <m/>
    <m/>
    <m/>
    <m/>
    <m/>
    <m/>
    <m/>
    <m/>
    <m/>
    <m/>
    <m/>
    <m/>
    <m/>
    <m/>
    <m/>
    <m/>
    <m/>
    <m/>
    <m/>
    <m/>
    <m/>
    <m/>
    <m/>
    <m/>
    <m/>
    <m/>
    <s v=" "/>
    <s v=" "/>
    <s v=" "/>
    <s v=" "/>
    <s v=" "/>
    <s v=" "/>
    <s v=" "/>
    <s v=" "/>
    <s v=" "/>
    <s v=" "/>
    <s v=" "/>
    <s v=" "/>
    <m/>
    <m/>
    <m/>
    <m/>
    <m/>
    <m/>
    <s v=" "/>
    <s v=" "/>
    <s v=" "/>
    <m/>
    <m/>
    <m/>
    <m/>
    <m/>
    <m/>
    <m/>
    <m/>
    <m/>
    <m/>
    <m/>
    <m/>
    <s v=""/>
    <s v=""/>
    <s v=""/>
    <m/>
    <n v="4298"/>
    <n v="3187"/>
    <n v="6777"/>
    <n v="5802"/>
    <n v="2978"/>
    <m/>
    <n v="5103"/>
    <n v="6281"/>
    <n v="3288"/>
    <n v="1892"/>
    <n v="1942"/>
    <n v="1823"/>
    <n v="2324"/>
    <m/>
    <m/>
    <m/>
    <m/>
    <m/>
    <m/>
    <m/>
    <n v="0"/>
    <s v=""/>
    <n v="5103"/>
    <n v="6281"/>
    <n v="3288"/>
    <n v="1892"/>
    <n v="1942"/>
    <n v="1823"/>
    <n v="2324"/>
    <m/>
    <m/>
    <n v="1172"/>
    <m/>
    <m/>
    <m/>
    <n v="1942"/>
    <n v="1823"/>
    <n v="1152"/>
    <n v="418"/>
    <n v="196"/>
    <n v="267"/>
    <s v="NA"/>
    <s v="NA"/>
    <s v="NA"/>
    <m/>
    <m/>
    <m/>
    <n v="1196"/>
    <n v="1009"/>
    <n v="1065"/>
    <n v="1674"/>
    <n v="687"/>
    <n v="610"/>
  </r>
  <r>
    <x v="8"/>
    <s v="Mississippi Gulf Coast Community College "/>
    <n v="176071"/>
    <x v="5"/>
    <m/>
    <m/>
    <m/>
    <m/>
    <m/>
    <m/>
    <m/>
    <m/>
    <m/>
    <m/>
    <m/>
    <m/>
    <m/>
    <m/>
    <m/>
    <m/>
    <m/>
    <m/>
    <m/>
    <m/>
    <m/>
    <m/>
    <m/>
    <m/>
    <m/>
    <m/>
    <m/>
    <m/>
    <m/>
    <m/>
    <s v=" "/>
    <s v=" "/>
    <s v=" "/>
    <s v=" "/>
    <s v=" "/>
    <s v=" "/>
    <s v=" "/>
    <s v=" "/>
    <s v=" "/>
    <s v=" "/>
    <s v=" "/>
    <s v=" "/>
    <m/>
    <m/>
    <m/>
    <m/>
    <m/>
    <m/>
    <s v=" "/>
    <s v=" "/>
    <s v=" "/>
    <m/>
    <m/>
    <m/>
    <m/>
    <m/>
    <m/>
    <m/>
    <m/>
    <m/>
    <m/>
    <m/>
    <m/>
    <s v=""/>
    <s v=""/>
    <s v=""/>
    <m/>
    <n v="2593"/>
    <n v="3405"/>
    <n v="2283"/>
    <n v="2525"/>
    <n v="2621"/>
    <m/>
    <n v="2080"/>
    <n v="2443"/>
    <n v="1940"/>
    <n v="1858"/>
    <n v="1519"/>
    <n v="1564"/>
    <n v="1565"/>
    <m/>
    <m/>
    <m/>
    <m/>
    <m/>
    <m/>
    <n v="2"/>
    <n v="5"/>
    <s v=""/>
    <n v="2080"/>
    <n v="2443"/>
    <n v="1940"/>
    <n v="1858"/>
    <n v="1519"/>
    <n v="1562"/>
    <n v="1560"/>
    <m/>
    <m/>
    <n v="1120"/>
    <m/>
    <m/>
    <m/>
    <n v="1519"/>
    <n v="1562"/>
    <n v="440"/>
    <n v="420"/>
    <n v="334"/>
    <n v="310"/>
    <m/>
    <m/>
    <m/>
    <m/>
    <m/>
    <m/>
    <n v="402"/>
    <n v="860"/>
    <n v="645"/>
    <n v="1118"/>
    <n v="664"/>
    <n v="564"/>
  </r>
  <r>
    <x v="8"/>
    <s v="Northwest Mississippi Community College "/>
    <n v="176178"/>
    <x v="5"/>
    <m/>
    <m/>
    <m/>
    <m/>
    <m/>
    <m/>
    <m/>
    <m/>
    <m/>
    <m/>
    <m/>
    <m/>
    <m/>
    <m/>
    <m/>
    <m/>
    <m/>
    <m/>
    <m/>
    <m/>
    <m/>
    <m/>
    <m/>
    <m/>
    <m/>
    <m/>
    <m/>
    <m/>
    <m/>
    <m/>
    <s v=" "/>
    <s v=" "/>
    <s v=" "/>
    <s v=" "/>
    <s v=" "/>
    <s v=" "/>
    <s v=" "/>
    <s v=" "/>
    <s v=" "/>
    <s v=" "/>
    <s v=" "/>
    <s v=" "/>
    <m/>
    <m/>
    <m/>
    <m/>
    <m/>
    <m/>
    <s v=" "/>
    <s v=" "/>
    <s v=" "/>
    <m/>
    <m/>
    <m/>
    <m/>
    <m/>
    <m/>
    <m/>
    <m/>
    <m/>
    <m/>
    <m/>
    <m/>
    <s v=""/>
    <s v=""/>
    <s v=""/>
    <m/>
    <n v="2617"/>
    <n v="2210"/>
    <n v="2448"/>
    <n v="2408"/>
    <n v="6444"/>
    <m/>
    <n v="1487"/>
    <n v="1446"/>
    <n v="1464"/>
    <n v="1568"/>
    <n v="1568"/>
    <n v="1476"/>
    <n v="1576"/>
    <m/>
    <m/>
    <m/>
    <m/>
    <m/>
    <m/>
    <n v="1"/>
    <n v="0"/>
    <s v=""/>
    <n v="1487"/>
    <n v="1446"/>
    <n v="1464"/>
    <n v="1568"/>
    <n v="1568"/>
    <n v="1475"/>
    <n v="1576"/>
    <m/>
    <m/>
    <n v="1138"/>
    <m/>
    <m/>
    <m/>
    <n v="1568"/>
    <n v="1475"/>
    <n v="438"/>
    <n v="53"/>
    <n v="270"/>
    <n v="283"/>
    <m/>
    <m/>
    <m/>
    <m/>
    <m/>
    <m/>
    <n v="341"/>
    <n v="254"/>
    <n v="282"/>
    <n v="1070"/>
    <n v="1044"/>
    <n v="1003"/>
  </r>
  <r>
    <x v="8"/>
    <s v="Copiah-Lincoln Community College "/>
    <n v="175573"/>
    <x v="6"/>
    <m/>
    <m/>
    <m/>
    <m/>
    <m/>
    <m/>
    <m/>
    <m/>
    <m/>
    <m/>
    <m/>
    <m/>
    <m/>
    <m/>
    <m/>
    <m/>
    <m/>
    <m/>
    <m/>
    <m/>
    <m/>
    <m/>
    <m/>
    <m/>
    <m/>
    <m/>
    <m/>
    <m/>
    <m/>
    <m/>
    <s v=" "/>
    <s v=" "/>
    <s v=" "/>
    <s v=" "/>
    <s v=" "/>
    <s v=" "/>
    <s v=" "/>
    <s v=" "/>
    <s v=" "/>
    <s v=" "/>
    <s v=" "/>
    <s v=" "/>
    <m/>
    <m/>
    <m/>
    <m/>
    <m/>
    <m/>
    <s v=" "/>
    <s v=" "/>
    <s v=" "/>
    <m/>
    <m/>
    <m/>
    <m/>
    <m/>
    <m/>
    <m/>
    <m/>
    <m/>
    <m/>
    <m/>
    <m/>
    <s v=""/>
    <s v=""/>
    <s v=""/>
    <m/>
    <n v="1471"/>
    <n v="1597"/>
    <n v="1619"/>
    <n v="1302"/>
    <n v="1291"/>
    <m/>
    <n v="1221"/>
    <n v="1312"/>
    <n v="1186"/>
    <n v="1491"/>
    <n v="1517"/>
    <n v="965"/>
    <n v="772"/>
    <m/>
    <m/>
    <m/>
    <m/>
    <m/>
    <m/>
    <m/>
    <n v="0"/>
    <s v=""/>
    <n v="1221"/>
    <n v="1312"/>
    <n v="1186"/>
    <n v="1491"/>
    <n v="1517"/>
    <n v="965"/>
    <n v="772"/>
    <m/>
    <m/>
    <n v="97"/>
    <m/>
    <m/>
    <m/>
    <n v="1517"/>
    <n v="965"/>
    <n v="675"/>
    <n v="182"/>
    <n v="163"/>
    <n v="274"/>
    <m/>
    <m/>
    <m/>
    <m/>
    <m/>
    <m/>
    <n v="0"/>
    <n v="0"/>
    <n v="0"/>
    <n v="1004"/>
    <n v="1328"/>
    <n v="1243"/>
  </r>
  <r>
    <x v="8"/>
    <s v="East Central Community College "/>
    <n v="175643"/>
    <x v="6"/>
    <m/>
    <m/>
    <m/>
    <m/>
    <m/>
    <m/>
    <m/>
    <m/>
    <m/>
    <m/>
    <m/>
    <m/>
    <m/>
    <m/>
    <m/>
    <m/>
    <m/>
    <m/>
    <m/>
    <m/>
    <m/>
    <m/>
    <m/>
    <m/>
    <m/>
    <m/>
    <m/>
    <m/>
    <m/>
    <m/>
    <s v=" "/>
    <s v=" "/>
    <s v=" "/>
    <s v=" "/>
    <s v=" "/>
    <s v=" "/>
    <s v=" "/>
    <s v=" "/>
    <s v=" "/>
    <s v=" "/>
    <s v=" "/>
    <s v=" "/>
    <m/>
    <m/>
    <m/>
    <m/>
    <m/>
    <m/>
    <s v=" "/>
    <s v=" "/>
    <s v=" "/>
    <m/>
    <m/>
    <m/>
    <m/>
    <m/>
    <m/>
    <m/>
    <m/>
    <m/>
    <m/>
    <m/>
    <m/>
    <s v=""/>
    <s v=""/>
    <s v=""/>
    <m/>
    <n v="780"/>
    <n v="812"/>
    <n v="751"/>
    <n v="801"/>
    <n v="928"/>
    <m/>
    <n v="714"/>
    <n v="780"/>
    <n v="769"/>
    <n v="810"/>
    <n v="751"/>
    <n v="551"/>
    <n v="630"/>
    <m/>
    <m/>
    <m/>
    <m/>
    <m/>
    <m/>
    <m/>
    <n v="0"/>
    <s v=""/>
    <n v="714"/>
    <n v="780"/>
    <n v="769"/>
    <n v="810"/>
    <n v="751"/>
    <n v="551"/>
    <n v="630"/>
    <m/>
    <m/>
    <n v="418"/>
    <m/>
    <m/>
    <m/>
    <n v="751"/>
    <n v="551"/>
    <n v="212"/>
    <n v="272"/>
    <n v="254"/>
    <n v="261"/>
    <m/>
    <m/>
    <m/>
    <m/>
    <m/>
    <m/>
    <n v="165"/>
    <n v="205"/>
    <n v="190"/>
    <n v="332"/>
    <n v="351"/>
    <n v="300"/>
  </r>
  <r>
    <x v="8"/>
    <s v="East Mississippi Community College "/>
    <n v="175652"/>
    <x v="6"/>
    <m/>
    <m/>
    <m/>
    <m/>
    <m/>
    <m/>
    <m/>
    <m/>
    <m/>
    <m/>
    <m/>
    <m/>
    <m/>
    <m/>
    <m/>
    <m/>
    <m/>
    <m/>
    <m/>
    <m/>
    <m/>
    <m/>
    <m/>
    <m/>
    <m/>
    <m/>
    <m/>
    <m/>
    <m/>
    <m/>
    <s v=" "/>
    <s v=" "/>
    <s v=" "/>
    <s v=" "/>
    <s v=" "/>
    <s v=" "/>
    <s v=" "/>
    <s v=" "/>
    <s v=" "/>
    <s v=" "/>
    <s v=" "/>
    <s v=" "/>
    <m/>
    <m/>
    <m/>
    <m/>
    <m/>
    <m/>
    <s v=" "/>
    <s v=" "/>
    <s v=" "/>
    <m/>
    <m/>
    <m/>
    <m/>
    <m/>
    <m/>
    <m/>
    <m/>
    <m/>
    <m/>
    <m/>
    <m/>
    <s v=""/>
    <s v=""/>
    <s v=""/>
    <m/>
    <n v="1381"/>
    <n v="1401"/>
    <n v="1234"/>
    <n v="1445"/>
    <n v="1407"/>
    <m/>
    <n v="272"/>
    <n v="999"/>
    <n v="1029"/>
    <n v="1009"/>
    <n v="874"/>
    <n v="1009"/>
    <n v="962"/>
    <m/>
    <m/>
    <m/>
    <m/>
    <m/>
    <m/>
    <m/>
    <n v="0"/>
    <s v=""/>
    <n v="272"/>
    <n v="999"/>
    <n v="1029"/>
    <n v="1009"/>
    <n v="874"/>
    <n v="1009"/>
    <n v="962"/>
    <m/>
    <m/>
    <n v="617"/>
    <m/>
    <m/>
    <m/>
    <n v="874"/>
    <n v="1009"/>
    <n v="345"/>
    <n v="259"/>
    <n v="233"/>
    <n v="146"/>
    <m/>
    <m/>
    <m/>
    <m/>
    <m/>
    <m/>
    <n v="180"/>
    <n v="285"/>
    <n v="229"/>
    <n v="590"/>
    <n v="491"/>
    <n v="499"/>
  </r>
  <r>
    <x v="8"/>
    <s v="Holmes Community College "/>
    <n v="175810"/>
    <x v="6"/>
    <m/>
    <m/>
    <m/>
    <m/>
    <m/>
    <m/>
    <m/>
    <m/>
    <m/>
    <m/>
    <m/>
    <m/>
    <m/>
    <m/>
    <m/>
    <m/>
    <m/>
    <m/>
    <m/>
    <m/>
    <m/>
    <m/>
    <m/>
    <m/>
    <m/>
    <m/>
    <m/>
    <m/>
    <m/>
    <m/>
    <s v=" "/>
    <s v=" "/>
    <s v=" "/>
    <s v=" "/>
    <s v=" "/>
    <s v=" "/>
    <s v=" "/>
    <s v=" "/>
    <s v=" "/>
    <s v=" "/>
    <s v=" "/>
    <s v=" "/>
    <m/>
    <m/>
    <m/>
    <m/>
    <m/>
    <m/>
    <s v=" "/>
    <s v=" "/>
    <s v=" "/>
    <m/>
    <m/>
    <m/>
    <m/>
    <m/>
    <m/>
    <m/>
    <m/>
    <m/>
    <m/>
    <m/>
    <m/>
    <s v=""/>
    <s v=""/>
    <s v=""/>
    <m/>
    <n v="1046"/>
    <n v="3251"/>
    <n v="1348"/>
    <n v="4876"/>
    <n v="1981"/>
    <m/>
    <n v="917"/>
    <n v="863"/>
    <n v="773"/>
    <n v="1331"/>
    <n v="946"/>
    <n v="1082"/>
    <n v="1059"/>
    <m/>
    <m/>
    <m/>
    <m/>
    <m/>
    <m/>
    <m/>
    <n v="0"/>
    <s v=""/>
    <n v="917"/>
    <n v="863"/>
    <n v="773"/>
    <n v="1331"/>
    <n v="946"/>
    <n v="1082"/>
    <n v="1059"/>
    <m/>
    <m/>
    <n v="600"/>
    <m/>
    <m/>
    <m/>
    <n v="946"/>
    <n v="1082"/>
    <n v="459"/>
    <n v="146"/>
    <n v="145"/>
    <n v="140"/>
    <m/>
    <m/>
    <m/>
    <m/>
    <m/>
    <m/>
    <n v="82"/>
    <n v="50"/>
    <n v="168"/>
    <n v="545"/>
    <n v="1136"/>
    <n v="638"/>
  </r>
  <r>
    <x v="8"/>
    <s v="Itawamba Community College "/>
    <n v="175829"/>
    <x v="6"/>
    <m/>
    <m/>
    <m/>
    <m/>
    <m/>
    <m/>
    <m/>
    <m/>
    <m/>
    <m/>
    <m/>
    <m/>
    <m/>
    <m/>
    <m/>
    <m/>
    <m/>
    <m/>
    <m/>
    <m/>
    <m/>
    <m/>
    <m/>
    <m/>
    <m/>
    <m/>
    <m/>
    <m/>
    <m/>
    <m/>
    <s v=" "/>
    <s v=" "/>
    <s v=" "/>
    <s v=" "/>
    <s v=" "/>
    <s v=" "/>
    <s v=" "/>
    <s v=" "/>
    <s v=" "/>
    <s v=" "/>
    <s v=" "/>
    <s v=" "/>
    <m/>
    <m/>
    <m/>
    <m/>
    <m/>
    <m/>
    <s v=" "/>
    <s v=" "/>
    <s v=" "/>
    <m/>
    <m/>
    <m/>
    <m/>
    <m/>
    <m/>
    <m/>
    <m/>
    <m/>
    <m/>
    <m/>
    <m/>
    <s v=""/>
    <s v=""/>
    <s v=""/>
    <m/>
    <n v="1991"/>
    <n v="3315"/>
    <n v="2970"/>
    <n v="2296"/>
    <n v="2459"/>
    <m/>
    <n v="1095"/>
    <n v="921"/>
    <n v="1289"/>
    <n v="1213"/>
    <n v="2068"/>
    <n v="1407"/>
    <n v="1548"/>
    <m/>
    <m/>
    <m/>
    <m/>
    <m/>
    <m/>
    <m/>
    <n v="0"/>
    <s v=""/>
    <n v="1095"/>
    <n v="921"/>
    <n v="1289"/>
    <n v="1213"/>
    <n v="2068"/>
    <n v="1407"/>
    <n v="1548"/>
    <m/>
    <m/>
    <n v="1213"/>
    <m/>
    <m/>
    <m/>
    <n v="2068"/>
    <n v="1407"/>
    <n v="335"/>
    <n v="236"/>
    <n v="227"/>
    <n v="250"/>
    <m/>
    <m/>
    <m/>
    <m/>
    <m/>
    <m/>
    <n v="297"/>
    <n v="320"/>
    <n v="300"/>
    <n v="756"/>
    <n v="666"/>
    <n v="1518"/>
  </r>
  <r>
    <x v="8"/>
    <s v="Jones County Junior College "/>
    <n v="175883"/>
    <x v="6"/>
    <m/>
    <m/>
    <m/>
    <m/>
    <m/>
    <m/>
    <m/>
    <m/>
    <m/>
    <m/>
    <m/>
    <m/>
    <m/>
    <m/>
    <m/>
    <m/>
    <m/>
    <m/>
    <m/>
    <m/>
    <m/>
    <m/>
    <m/>
    <m/>
    <m/>
    <m/>
    <m/>
    <m/>
    <m/>
    <m/>
    <s v=" "/>
    <s v=" "/>
    <s v=" "/>
    <s v=" "/>
    <s v=" "/>
    <s v=" "/>
    <s v=" "/>
    <s v=" "/>
    <s v=" "/>
    <s v=" "/>
    <s v=" "/>
    <s v=" "/>
    <m/>
    <m/>
    <m/>
    <m/>
    <m/>
    <m/>
    <s v=" "/>
    <s v=" "/>
    <s v=" "/>
    <m/>
    <m/>
    <m/>
    <m/>
    <m/>
    <m/>
    <m/>
    <m/>
    <m/>
    <m/>
    <m/>
    <m/>
    <s v=""/>
    <s v=""/>
    <s v=""/>
    <m/>
    <n v="1991"/>
    <n v="1849"/>
    <n v="1906"/>
    <n v="1715"/>
    <n v="1891"/>
    <m/>
    <n v="1597"/>
    <n v="1478"/>
    <n v="1609"/>
    <n v="1429"/>
    <n v="1483"/>
    <n v="1314"/>
    <n v="1342"/>
    <m/>
    <m/>
    <m/>
    <m/>
    <m/>
    <m/>
    <m/>
    <n v="0"/>
    <s v=""/>
    <n v="1597"/>
    <n v="1478"/>
    <n v="1609"/>
    <n v="1429"/>
    <n v="1483"/>
    <n v="1314"/>
    <n v="1342"/>
    <m/>
    <m/>
    <n v="868"/>
    <m/>
    <m/>
    <m/>
    <n v="1483"/>
    <n v="1314"/>
    <n v="474"/>
    <n v="339"/>
    <n v="323"/>
    <n v="306"/>
    <m/>
    <m/>
    <m/>
    <m/>
    <m/>
    <m/>
    <n v="217"/>
    <n v="192"/>
    <n v="177"/>
    <n v="1053"/>
    <n v="914"/>
    <n v="1000"/>
  </r>
  <r>
    <x v="8"/>
    <s v="Meridian Community College "/>
    <n v="175935"/>
    <x v="6"/>
    <m/>
    <m/>
    <m/>
    <m/>
    <m/>
    <m/>
    <m/>
    <m/>
    <m/>
    <m/>
    <m/>
    <m/>
    <m/>
    <m/>
    <m/>
    <m/>
    <m/>
    <m/>
    <m/>
    <m/>
    <m/>
    <m/>
    <m/>
    <m/>
    <m/>
    <m/>
    <m/>
    <m/>
    <m/>
    <m/>
    <s v=" "/>
    <s v=" "/>
    <s v=" "/>
    <s v=" "/>
    <s v=" "/>
    <s v=" "/>
    <s v=" "/>
    <s v=" "/>
    <s v=" "/>
    <s v=" "/>
    <s v=" "/>
    <s v=" "/>
    <m/>
    <m/>
    <m/>
    <m/>
    <m/>
    <m/>
    <s v=" "/>
    <s v=" "/>
    <s v=" "/>
    <m/>
    <m/>
    <m/>
    <m/>
    <m/>
    <m/>
    <m/>
    <m/>
    <m/>
    <m/>
    <m/>
    <m/>
    <s v=""/>
    <s v=""/>
    <s v=""/>
    <m/>
    <n v="1144"/>
    <n v="1101"/>
    <n v="1577"/>
    <n v="1598"/>
    <n v="1700"/>
    <m/>
    <n v="748"/>
    <n v="765"/>
    <n v="882"/>
    <n v="898"/>
    <n v="1227"/>
    <n v="1214"/>
    <n v="1301"/>
    <m/>
    <m/>
    <m/>
    <m/>
    <m/>
    <m/>
    <m/>
    <n v="0"/>
    <s v=""/>
    <n v="748"/>
    <n v="765"/>
    <n v="882"/>
    <n v="898"/>
    <n v="1227"/>
    <n v="1214"/>
    <n v="1301"/>
    <m/>
    <m/>
    <n v="871"/>
    <m/>
    <m/>
    <m/>
    <n v="1227"/>
    <n v="1214"/>
    <n v="430"/>
    <n v="225"/>
    <n v="223"/>
    <n v="830"/>
    <m/>
    <m/>
    <m/>
    <m/>
    <m/>
    <m/>
    <n v="0"/>
    <n v="0"/>
    <n v="0"/>
    <n v="657"/>
    <n v="675"/>
    <n v="397"/>
  </r>
  <r>
    <x v="8"/>
    <s v="Mississippi Delta Community College "/>
    <n v="176008"/>
    <x v="6"/>
    <m/>
    <m/>
    <m/>
    <m/>
    <m/>
    <m/>
    <m/>
    <m/>
    <m/>
    <m/>
    <m/>
    <m/>
    <m/>
    <m/>
    <m/>
    <m/>
    <m/>
    <m/>
    <m/>
    <m/>
    <m/>
    <m/>
    <m/>
    <m/>
    <m/>
    <m/>
    <m/>
    <m/>
    <m/>
    <m/>
    <s v=" "/>
    <s v=" "/>
    <s v=" "/>
    <s v=" "/>
    <s v=" "/>
    <s v=" "/>
    <s v=" "/>
    <s v=" "/>
    <s v=" "/>
    <s v=" "/>
    <s v=" "/>
    <s v=" "/>
    <m/>
    <m/>
    <m/>
    <m/>
    <m/>
    <m/>
    <s v=" "/>
    <s v=" "/>
    <s v=" "/>
    <m/>
    <m/>
    <m/>
    <m/>
    <m/>
    <m/>
    <m/>
    <m/>
    <m/>
    <m/>
    <m/>
    <m/>
    <s v=""/>
    <s v=""/>
    <s v=""/>
    <m/>
    <n v="3309"/>
    <n v="951"/>
    <n v="925"/>
    <n v="906"/>
    <n v="901"/>
    <m/>
    <n v="843"/>
    <n v="933"/>
    <n v="888"/>
    <n v="863"/>
    <n v="789"/>
    <n v="726"/>
    <n v="727"/>
    <m/>
    <m/>
    <m/>
    <m/>
    <m/>
    <m/>
    <m/>
    <n v="0"/>
    <s v=""/>
    <n v="843"/>
    <n v="933"/>
    <n v="888"/>
    <n v="863"/>
    <n v="789"/>
    <n v="726"/>
    <n v="727"/>
    <m/>
    <m/>
    <n v="500"/>
    <m/>
    <m/>
    <m/>
    <n v="789"/>
    <n v="726"/>
    <n v="227"/>
    <n v="130"/>
    <n v="91"/>
    <n v="133"/>
    <m/>
    <m/>
    <m/>
    <m/>
    <m/>
    <m/>
    <n v="0"/>
    <n v="0"/>
    <n v="0"/>
    <n v="758"/>
    <n v="772"/>
    <n v="656"/>
  </r>
  <r>
    <x v="8"/>
    <s v="Northeast Mississippi Community College "/>
    <n v="176169"/>
    <x v="6"/>
    <m/>
    <m/>
    <m/>
    <m/>
    <m/>
    <m/>
    <m/>
    <m/>
    <m/>
    <m/>
    <m/>
    <m/>
    <m/>
    <m/>
    <m/>
    <m/>
    <m/>
    <m/>
    <m/>
    <m/>
    <m/>
    <m/>
    <m/>
    <m/>
    <m/>
    <m/>
    <m/>
    <m/>
    <m/>
    <m/>
    <s v=" "/>
    <s v=" "/>
    <s v=" "/>
    <s v=" "/>
    <s v=" "/>
    <s v=" "/>
    <s v=" "/>
    <s v=" "/>
    <s v=" "/>
    <s v=" "/>
    <s v=" "/>
    <s v=" "/>
    <m/>
    <m/>
    <m/>
    <m/>
    <m/>
    <m/>
    <s v=" "/>
    <s v=" "/>
    <s v=" "/>
    <m/>
    <m/>
    <m/>
    <m/>
    <m/>
    <m/>
    <m/>
    <m/>
    <m/>
    <m/>
    <m/>
    <m/>
    <s v=""/>
    <s v=""/>
    <s v=""/>
    <m/>
    <n v="1101"/>
    <n v="1109"/>
    <n v="1116"/>
    <n v="1273"/>
    <n v="1277"/>
    <m/>
    <n v="974"/>
    <n v="1168"/>
    <n v="1003"/>
    <n v="1007"/>
    <n v="1011"/>
    <n v="995"/>
    <n v="1001"/>
    <m/>
    <m/>
    <m/>
    <m/>
    <m/>
    <m/>
    <m/>
    <n v="0"/>
    <s v=""/>
    <n v="974"/>
    <n v="1168"/>
    <n v="1003"/>
    <n v="1007"/>
    <n v="1011"/>
    <n v="995"/>
    <n v="1001"/>
    <m/>
    <m/>
    <n v="664"/>
    <m/>
    <m/>
    <m/>
    <n v="1011"/>
    <n v="995"/>
    <n v="337"/>
    <n v="219"/>
    <n v="198"/>
    <n v="207"/>
    <m/>
    <m/>
    <m/>
    <m/>
    <m/>
    <m/>
    <n v="194"/>
    <n v="154"/>
    <n v="146"/>
    <n v="590"/>
    <n v="655"/>
    <n v="658"/>
  </r>
  <r>
    <x v="8"/>
    <s v="Pearl River Community College "/>
    <n v="176239"/>
    <x v="6"/>
    <m/>
    <m/>
    <m/>
    <m/>
    <m/>
    <m/>
    <m/>
    <m/>
    <m/>
    <m/>
    <m/>
    <m/>
    <m/>
    <m/>
    <m/>
    <m/>
    <m/>
    <m/>
    <m/>
    <m/>
    <m/>
    <m/>
    <m/>
    <m/>
    <m/>
    <m/>
    <m/>
    <m/>
    <m/>
    <m/>
    <s v=" "/>
    <s v=" "/>
    <s v=" "/>
    <s v=" "/>
    <s v=" "/>
    <s v=" "/>
    <s v=" "/>
    <s v=" "/>
    <s v=" "/>
    <s v=" "/>
    <s v=" "/>
    <s v=" "/>
    <m/>
    <m/>
    <m/>
    <m/>
    <m/>
    <m/>
    <s v=" "/>
    <s v=" "/>
    <s v=" "/>
    <m/>
    <m/>
    <m/>
    <m/>
    <m/>
    <m/>
    <m/>
    <m/>
    <m/>
    <m/>
    <m/>
    <m/>
    <s v=""/>
    <s v=""/>
    <s v=""/>
    <m/>
    <n v="1759"/>
    <n v="2104"/>
    <n v="2206"/>
    <n v="2613"/>
    <n v="2881"/>
    <m/>
    <n v="1015"/>
    <n v="1083"/>
    <n v="1196"/>
    <n v="1373"/>
    <n v="1371"/>
    <n v="1514"/>
    <n v="1623"/>
    <m/>
    <m/>
    <m/>
    <m/>
    <m/>
    <m/>
    <m/>
    <n v="0"/>
    <s v=""/>
    <n v="1015"/>
    <n v="1083"/>
    <n v="1196"/>
    <n v="1373"/>
    <n v="1371"/>
    <n v="1514"/>
    <n v="1623"/>
    <m/>
    <m/>
    <n v="1083"/>
    <m/>
    <m/>
    <m/>
    <n v="1371"/>
    <n v="1514"/>
    <n v="540"/>
    <n v="482"/>
    <n v="492"/>
    <n v="582"/>
    <m/>
    <m/>
    <m/>
    <m/>
    <m/>
    <m/>
    <n v="312"/>
    <n v="330"/>
    <n v="350"/>
    <n v="402"/>
    <n v="551"/>
    <n v="439"/>
  </r>
  <r>
    <x v="8"/>
    <s v="Coahoma Community College "/>
    <n v="175519"/>
    <x v="7"/>
    <m/>
    <m/>
    <m/>
    <m/>
    <m/>
    <m/>
    <m/>
    <m/>
    <m/>
    <m/>
    <m/>
    <m/>
    <m/>
    <m/>
    <m/>
    <m/>
    <m/>
    <m/>
    <m/>
    <m/>
    <m/>
    <m/>
    <m/>
    <m/>
    <m/>
    <m/>
    <m/>
    <m/>
    <m/>
    <m/>
    <s v=" "/>
    <s v=" "/>
    <s v=" "/>
    <s v=" "/>
    <s v=" "/>
    <s v=" "/>
    <s v=" "/>
    <s v=" "/>
    <s v=" "/>
    <s v=" "/>
    <s v=" "/>
    <s v=" "/>
    <m/>
    <m/>
    <m/>
    <m/>
    <m/>
    <m/>
    <s v=" "/>
    <s v=" "/>
    <s v=" "/>
    <m/>
    <m/>
    <m/>
    <m/>
    <m/>
    <m/>
    <m/>
    <m/>
    <m/>
    <m/>
    <m/>
    <m/>
    <s v=""/>
    <s v=""/>
    <s v=""/>
    <m/>
    <n v="939"/>
    <n v="1183"/>
    <n v="1333"/>
    <n v="1176"/>
    <n v="1526"/>
    <m/>
    <n v="429"/>
    <n v="796"/>
    <n v="818"/>
    <n v="1102"/>
    <n v="1247"/>
    <n v="1115"/>
    <n v="1341"/>
    <m/>
    <m/>
    <m/>
    <m/>
    <m/>
    <m/>
    <m/>
    <n v="0"/>
    <s v=""/>
    <n v="429"/>
    <n v="796"/>
    <n v="818"/>
    <n v="1102"/>
    <n v="1247"/>
    <n v="1115"/>
    <n v="1341"/>
    <m/>
    <m/>
    <n v="739"/>
    <m/>
    <m/>
    <m/>
    <n v="1247"/>
    <n v="1115"/>
    <n v="602"/>
    <n v="191"/>
    <n v="90"/>
    <n v="256"/>
    <m/>
    <m/>
    <m/>
    <m/>
    <m/>
    <m/>
    <n v="0"/>
    <n v="0"/>
    <n v="0"/>
    <n v="627"/>
    <n v="1012"/>
    <n v="991"/>
  </r>
  <r>
    <x v="8"/>
    <s v="Southwest Mississippi Community College"/>
    <n v="176354"/>
    <x v="7"/>
    <m/>
    <m/>
    <m/>
    <m/>
    <m/>
    <m/>
    <m/>
    <m/>
    <m/>
    <m/>
    <m/>
    <m/>
    <m/>
    <m/>
    <m/>
    <m/>
    <m/>
    <m/>
    <m/>
    <m/>
    <m/>
    <m/>
    <m/>
    <m/>
    <m/>
    <m/>
    <m/>
    <m/>
    <m/>
    <m/>
    <s v=" "/>
    <s v=" "/>
    <s v=" "/>
    <s v=" "/>
    <s v=" "/>
    <s v=" "/>
    <s v=" "/>
    <s v=" "/>
    <s v=" "/>
    <s v=" "/>
    <s v=" "/>
    <s v=" "/>
    <m/>
    <m/>
    <m/>
    <m/>
    <m/>
    <m/>
    <s v=" "/>
    <s v=" "/>
    <s v=" "/>
    <m/>
    <m/>
    <m/>
    <m/>
    <m/>
    <m/>
    <m/>
    <m/>
    <m/>
    <m/>
    <m/>
    <m/>
    <s v=""/>
    <s v=""/>
    <s v=""/>
    <m/>
    <n v="874"/>
    <n v="1096"/>
    <n v="726"/>
    <n v="543"/>
    <n v="805"/>
    <m/>
    <n v="761"/>
    <n v="792"/>
    <n v="735"/>
    <n v="601"/>
    <n v="517"/>
    <n v="473"/>
    <n v="472"/>
    <m/>
    <m/>
    <m/>
    <m/>
    <m/>
    <m/>
    <m/>
    <n v="0"/>
    <s v=""/>
    <n v="761"/>
    <n v="792"/>
    <n v="735"/>
    <n v="601"/>
    <n v="517"/>
    <n v="473"/>
    <n v="472"/>
    <m/>
    <m/>
    <n v="303"/>
    <m/>
    <m/>
    <m/>
    <n v="517"/>
    <n v="473"/>
    <n v="169"/>
    <n v="203"/>
    <n v="171"/>
    <n v="102"/>
    <m/>
    <m/>
    <m/>
    <m/>
    <m/>
    <m/>
    <n v="67"/>
    <n v="40"/>
    <n v="135"/>
    <n v="465"/>
    <n v="390"/>
    <n v="280"/>
  </r>
  <r>
    <x v="9"/>
    <s v="North Carolina State University "/>
    <n v="199193"/>
    <x v="0"/>
    <n v="6355"/>
    <n v="6471"/>
    <n v="6388"/>
    <n v="6655"/>
    <n v="7242"/>
    <n v="7205"/>
    <n v="3517"/>
    <n v="3620"/>
    <n v="3617"/>
    <n v="3528"/>
    <n v="3732"/>
    <n v="3808"/>
    <n v="3612"/>
    <n v="3837"/>
    <n v="3835"/>
    <n v="4243"/>
    <n v="4535"/>
    <n v="4786"/>
    <n v="7"/>
    <n v="6"/>
    <n v="3"/>
    <n v="3"/>
    <n v="5"/>
    <n v="7"/>
    <n v="0"/>
    <m/>
    <n v="0"/>
    <n v="0"/>
    <n v="0"/>
    <n v="0"/>
    <n v="3510"/>
    <n v="3614"/>
    <n v="3614"/>
    <n v="3525"/>
    <n v="3727"/>
    <n v="3801"/>
    <n v="3612"/>
    <n v="3837"/>
    <n v="3835"/>
    <n v="4243"/>
    <n v="4535"/>
    <n v="4786"/>
    <n v="3793"/>
    <n v="4047"/>
    <n v="4290"/>
    <n v="119"/>
    <n v="107"/>
    <n v="104"/>
    <n v="331"/>
    <n v="381"/>
    <n v="392"/>
    <n v="2618"/>
    <n v="2651"/>
    <n v="2584"/>
    <n v="2409"/>
    <n v="2443"/>
    <n v="2557"/>
    <n v="116"/>
    <n v="128"/>
    <n v="115"/>
    <n v="356"/>
    <n v="388"/>
    <n v="356"/>
    <n v="637"/>
    <n v="634"/>
    <n v="557"/>
    <m/>
    <m/>
    <m/>
    <m/>
    <m/>
    <m/>
    <m/>
    <m/>
    <m/>
    <m/>
    <m/>
    <m/>
    <m/>
    <m/>
    <m/>
    <m/>
    <m/>
    <m/>
    <m/>
    <m/>
    <m/>
    <m/>
    <s v=""/>
    <s v=""/>
    <s v=""/>
    <s v=""/>
    <s v=""/>
    <s v=""/>
    <s v=""/>
    <s v=""/>
    <m/>
    <m/>
    <m/>
    <m/>
    <m/>
    <m/>
    <s v=""/>
    <s v=""/>
    <s v=""/>
    <m/>
    <m/>
    <m/>
    <m/>
    <m/>
    <m/>
    <m/>
    <m/>
    <m/>
    <m/>
    <m/>
    <m/>
    <s v=""/>
    <s v=""/>
    <s v=""/>
  </r>
  <r>
    <x v="9"/>
    <s v="University of North Carolina at Chapel Hill "/>
    <n v="199120"/>
    <x v="0"/>
    <n v="4368"/>
    <n v="4560"/>
    <n v="4665"/>
    <n v="4824"/>
    <n v="4893"/>
    <n v="4940"/>
    <n v="3270"/>
    <n v="3414"/>
    <n v="3427"/>
    <n v="3390"/>
    <n v="3408"/>
    <n v="3682"/>
    <n v="3457"/>
    <n v="3511"/>
    <n v="3589"/>
    <n v="3749"/>
    <n v="3800"/>
    <n v="3880"/>
    <m/>
    <n v="2"/>
    <n v="2"/>
    <n v="2"/>
    <n v="2"/>
    <n v="1"/>
    <n v="2"/>
    <m/>
    <n v="0"/>
    <n v="0"/>
    <n v="0"/>
    <n v="0"/>
    <n v="3270"/>
    <n v="3412"/>
    <n v="3425"/>
    <n v="3388"/>
    <n v="3406"/>
    <n v="3681"/>
    <n v="3455"/>
    <n v="3511"/>
    <n v="3589"/>
    <n v="3749"/>
    <n v="3800"/>
    <n v="3880"/>
    <n v="3618"/>
    <n v="3665"/>
    <n v="3733"/>
    <n v="41"/>
    <n v="40"/>
    <n v="23"/>
    <n v="90"/>
    <n v="95"/>
    <n v="124"/>
    <n v="2857"/>
    <n v="3039"/>
    <n v="2961"/>
    <n v="2675"/>
    <n v="2890"/>
    <n v="2868"/>
    <n v="25"/>
    <n v="31"/>
    <n v="30"/>
    <n v="120"/>
    <n v="141"/>
    <n v="107"/>
    <n v="404"/>
    <n v="470"/>
    <n v="357"/>
    <m/>
    <m/>
    <m/>
    <m/>
    <m/>
    <m/>
    <m/>
    <m/>
    <m/>
    <m/>
    <m/>
    <m/>
    <m/>
    <m/>
    <m/>
    <m/>
    <m/>
    <m/>
    <m/>
    <m/>
    <m/>
    <m/>
    <s v=""/>
    <s v=""/>
    <s v=""/>
    <s v=""/>
    <s v=""/>
    <s v=""/>
    <s v=""/>
    <s v=""/>
    <m/>
    <m/>
    <m/>
    <m/>
    <m/>
    <m/>
    <s v=""/>
    <s v=""/>
    <s v=""/>
    <m/>
    <m/>
    <m/>
    <m/>
    <m/>
    <m/>
    <m/>
    <m/>
    <m/>
    <m/>
    <m/>
    <m/>
    <s v=""/>
    <s v=""/>
    <s v=""/>
  </r>
  <r>
    <x v="9"/>
    <s v="University of North Carolina at Charlotte"/>
    <n v="199139"/>
    <x v="1"/>
    <n v="4528"/>
    <n v="4639"/>
    <n v="4680"/>
    <n v="5006"/>
    <n v="4789"/>
    <n v="5055"/>
    <n v="1684"/>
    <n v="1905"/>
    <n v="2126"/>
    <n v="2078"/>
    <n v="2143"/>
    <n v="2313"/>
    <n v="2384"/>
    <n v="2473"/>
    <n v="2601"/>
    <n v="2864"/>
    <n v="2767"/>
    <n v="2933"/>
    <n v="2"/>
    <n v="1"/>
    <n v="4"/>
    <n v="0"/>
    <n v="1"/>
    <n v="4"/>
    <n v="1"/>
    <m/>
    <n v="0"/>
    <n v="0"/>
    <n v="0"/>
    <n v="0"/>
    <n v="1682"/>
    <n v="1904"/>
    <n v="2122"/>
    <n v="2078"/>
    <n v="2142"/>
    <n v="2309"/>
    <n v="2383"/>
    <n v="2473"/>
    <n v="2601"/>
    <n v="2864"/>
    <n v="2767"/>
    <n v="2933"/>
    <n v="2217"/>
    <n v="2130"/>
    <n v="2290"/>
    <n v="97"/>
    <n v="95"/>
    <n v="115"/>
    <n v="550"/>
    <n v="542"/>
    <n v="528"/>
    <n v="1068"/>
    <n v="1170"/>
    <n v="1206"/>
    <n v="852"/>
    <n v="1045"/>
    <n v="1106"/>
    <n v="109"/>
    <n v="114"/>
    <n v="112"/>
    <n v="340"/>
    <n v="412"/>
    <n v="455"/>
    <n v="625"/>
    <n v="613"/>
    <n v="610"/>
    <m/>
    <m/>
    <m/>
    <m/>
    <m/>
    <m/>
    <m/>
    <m/>
    <m/>
    <m/>
    <m/>
    <m/>
    <m/>
    <m/>
    <m/>
    <m/>
    <m/>
    <m/>
    <m/>
    <m/>
    <m/>
    <m/>
    <s v=""/>
    <s v=""/>
    <s v=""/>
    <s v=""/>
    <s v=""/>
    <s v=""/>
    <s v=""/>
    <s v=""/>
    <m/>
    <m/>
    <m/>
    <m/>
    <m/>
    <m/>
    <s v=""/>
    <s v=""/>
    <s v=""/>
    <m/>
    <m/>
    <m/>
    <m/>
    <m/>
    <m/>
    <m/>
    <m/>
    <m/>
    <m/>
    <m/>
    <m/>
    <s v=""/>
    <s v=""/>
    <s v=""/>
  </r>
  <r>
    <x v="9"/>
    <s v="University of North Carolina at Greensboro"/>
    <n v="199148"/>
    <x v="1"/>
    <n v="3234"/>
    <n v="3295"/>
    <n v="3403"/>
    <n v="3811"/>
    <n v="4048"/>
    <n v="5297"/>
    <n v="1552"/>
    <n v="1578"/>
    <n v="1796"/>
    <n v="1911"/>
    <n v="1870"/>
    <n v="1898"/>
    <n v="2073"/>
    <n v="2039"/>
    <n v="2161"/>
    <n v="2401"/>
    <n v="2401"/>
    <n v="2433"/>
    <m/>
    <n v="2"/>
    <n v="6"/>
    <n v="3"/>
    <n v="3"/>
    <n v="0"/>
    <n v="2"/>
    <m/>
    <n v="0"/>
    <n v="0"/>
    <n v="0"/>
    <n v="0"/>
    <n v="1552"/>
    <n v="1576"/>
    <n v="1790"/>
    <n v="1908"/>
    <n v="1867"/>
    <n v="1898"/>
    <n v="2071"/>
    <n v="2039"/>
    <n v="2161"/>
    <n v="2401"/>
    <n v="2401"/>
    <n v="2433"/>
    <n v="1827"/>
    <n v="1818"/>
    <n v="1834"/>
    <n v="94"/>
    <n v="81"/>
    <n v="105"/>
    <n v="480"/>
    <n v="502"/>
    <n v="494"/>
    <n v="972"/>
    <n v="946"/>
    <n v="1088"/>
    <n v="798"/>
    <n v="846"/>
    <n v="957"/>
    <n v="42"/>
    <n v="68"/>
    <n v="73"/>
    <n v="350"/>
    <n v="406"/>
    <n v="422"/>
    <n v="503"/>
    <n v="478"/>
    <n v="488"/>
    <m/>
    <m/>
    <m/>
    <m/>
    <m/>
    <m/>
    <m/>
    <m/>
    <m/>
    <m/>
    <m/>
    <m/>
    <m/>
    <m/>
    <m/>
    <m/>
    <m/>
    <m/>
    <m/>
    <m/>
    <m/>
    <m/>
    <s v=""/>
    <s v=""/>
    <s v=""/>
    <s v=""/>
    <s v=""/>
    <s v=""/>
    <s v=""/>
    <s v=""/>
    <m/>
    <m/>
    <m/>
    <m/>
    <m/>
    <m/>
    <s v=""/>
    <s v=""/>
    <s v=""/>
    <m/>
    <m/>
    <m/>
    <m/>
    <m/>
    <m/>
    <m/>
    <m/>
    <m/>
    <m/>
    <m/>
    <m/>
    <s v=""/>
    <s v=""/>
    <s v=""/>
  </r>
  <r>
    <x v="9"/>
    <s v="Appalachian State University "/>
    <n v="197869"/>
    <x v="2"/>
    <n v="3573"/>
    <n v="3552"/>
    <n v="3728"/>
    <n v="3543"/>
    <n v="3739"/>
    <n v="3805"/>
    <n v="2025"/>
    <n v="2161"/>
    <n v="2311"/>
    <n v="2199"/>
    <n v="2548"/>
    <n v="2307"/>
    <n v="2417"/>
    <n v="2465"/>
    <n v="2516"/>
    <n v="2541"/>
    <n v="2711"/>
    <n v="2732"/>
    <m/>
    <n v="0"/>
    <m/>
    <n v="0"/>
    <n v="4"/>
    <n v="4"/>
    <n v="5"/>
    <m/>
    <n v="0"/>
    <n v="0"/>
    <n v="0"/>
    <n v="0"/>
    <n v="2025"/>
    <n v="2161"/>
    <n v="2311"/>
    <n v="2199"/>
    <n v="2544"/>
    <n v="2303"/>
    <n v="2412"/>
    <n v="2465"/>
    <n v="2516"/>
    <n v="2541"/>
    <n v="2711"/>
    <n v="2732"/>
    <n v="2145"/>
    <n v="2320"/>
    <n v="2389"/>
    <n v="99"/>
    <n v="82"/>
    <n v="67"/>
    <n v="297"/>
    <n v="309"/>
    <n v="276"/>
    <n v="1569"/>
    <n v="1441"/>
    <n v="1545"/>
    <n v="1274"/>
    <n v="1383"/>
    <n v="1465"/>
    <n v="68"/>
    <n v="61"/>
    <n v="51"/>
    <n v="381"/>
    <n v="369"/>
    <n v="386"/>
    <n v="526"/>
    <n v="432"/>
    <n v="430"/>
    <m/>
    <m/>
    <m/>
    <m/>
    <m/>
    <m/>
    <m/>
    <m/>
    <m/>
    <m/>
    <m/>
    <m/>
    <m/>
    <m/>
    <m/>
    <m/>
    <m/>
    <m/>
    <m/>
    <m/>
    <m/>
    <m/>
    <s v=""/>
    <s v=""/>
    <s v=""/>
    <s v=""/>
    <s v=""/>
    <s v=""/>
    <s v=""/>
    <s v=""/>
    <m/>
    <m/>
    <m/>
    <m/>
    <m/>
    <m/>
    <s v=""/>
    <s v=""/>
    <s v=""/>
    <m/>
    <m/>
    <m/>
    <m/>
    <m/>
    <m/>
    <m/>
    <m/>
    <m/>
    <m/>
    <m/>
    <m/>
    <s v=""/>
    <s v=""/>
    <s v=""/>
  </r>
  <r>
    <x v="9"/>
    <s v="East Carolina University "/>
    <n v="198464"/>
    <x v="2"/>
    <n v="4850"/>
    <n v="4872"/>
    <n v="4950"/>
    <n v="4733"/>
    <n v="5465"/>
    <n v="5937"/>
    <n v="2628"/>
    <n v="2874"/>
    <n v="2805"/>
    <n v="3257"/>
    <n v="3106"/>
    <n v="3184"/>
    <n v="3561"/>
    <n v="3462"/>
    <n v="3456"/>
    <n v="3223"/>
    <n v="3792"/>
    <n v="4196"/>
    <n v="3"/>
    <n v="3"/>
    <n v="2"/>
    <n v="2"/>
    <n v="1"/>
    <n v="2"/>
    <n v="0"/>
    <m/>
    <n v="0"/>
    <n v="0"/>
    <n v="0"/>
    <n v="0"/>
    <n v="2625"/>
    <n v="2871"/>
    <n v="2803"/>
    <n v="3255"/>
    <n v="3105"/>
    <n v="3182"/>
    <n v="3561"/>
    <n v="3462"/>
    <n v="3456"/>
    <n v="3223"/>
    <n v="3792"/>
    <n v="4196"/>
    <n v="2537"/>
    <n v="2927"/>
    <n v="3184"/>
    <n v="93"/>
    <n v="110"/>
    <n v="127"/>
    <n v="593"/>
    <n v="755"/>
    <n v="885"/>
    <n v="1752"/>
    <n v="1733"/>
    <n v="1934"/>
    <n v="1503"/>
    <n v="1636"/>
    <n v="1602"/>
    <n v="105"/>
    <n v="86"/>
    <n v="123"/>
    <n v="449"/>
    <n v="564"/>
    <n v="641"/>
    <n v="799"/>
    <n v="799"/>
    <n v="863"/>
    <m/>
    <m/>
    <m/>
    <m/>
    <m/>
    <m/>
    <m/>
    <m/>
    <m/>
    <m/>
    <m/>
    <m/>
    <m/>
    <m/>
    <m/>
    <m/>
    <m/>
    <m/>
    <m/>
    <m/>
    <m/>
    <m/>
    <s v=""/>
    <s v=""/>
    <s v=""/>
    <s v=""/>
    <s v=""/>
    <s v=""/>
    <s v=""/>
    <s v=""/>
    <m/>
    <m/>
    <m/>
    <m/>
    <m/>
    <m/>
    <s v=""/>
    <s v=""/>
    <s v=""/>
    <m/>
    <m/>
    <m/>
    <m/>
    <m/>
    <m/>
    <m/>
    <m/>
    <m/>
    <m/>
    <m/>
    <m/>
    <s v=""/>
    <s v=""/>
    <s v=""/>
  </r>
  <r>
    <x v="9"/>
    <s v="North Carolina A&amp;T State University"/>
    <n v="199102"/>
    <x v="2"/>
    <n v="2552"/>
    <n v="2762"/>
    <n v="2726"/>
    <n v="2776"/>
    <n v="2656"/>
    <n v="1913"/>
    <n v="1313"/>
    <n v="1381"/>
    <n v="1365"/>
    <n v="1530"/>
    <n v="1661"/>
    <n v="1760"/>
    <n v="2025"/>
    <n v="2221"/>
    <n v="2212"/>
    <n v="2239"/>
    <n v="2074"/>
    <n v="1569"/>
    <m/>
    <n v="0"/>
    <m/>
    <n v="0"/>
    <n v="0"/>
    <n v="0"/>
    <n v="0"/>
    <m/>
    <n v="0"/>
    <n v="0"/>
    <n v="0"/>
    <n v="0"/>
    <n v="1313"/>
    <n v="1381"/>
    <n v="1365"/>
    <n v="1530"/>
    <n v="1661"/>
    <n v="1760"/>
    <n v="2025"/>
    <n v="2221"/>
    <n v="2212"/>
    <n v="2239"/>
    <n v="2074"/>
    <n v="1569"/>
    <n v="1543"/>
    <n v="1488"/>
    <n v="1155"/>
    <n v="44"/>
    <n v="51"/>
    <n v="19"/>
    <n v="652"/>
    <n v="535"/>
    <n v="395"/>
    <n v="631"/>
    <n v="730"/>
    <n v="764"/>
    <n v="566"/>
    <n v="650"/>
    <n v="610"/>
    <n v="75"/>
    <n v="74"/>
    <n v="84"/>
    <n v="209"/>
    <n v="249"/>
    <n v="311"/>
    <n v="746"/>
    <n v="707"/>
    <n v="866"/>
    <m/>
    <m/>
    <m/>
    <m/>
    <m/>
    <m/>
    <m/>
    <m/>
    <m/>
    <m/>
    <m/>
    <m/>
    <m/>
    <m/>
    <m/>
    <m/>
    <m/>
    <m/>
    <m/>
    <m/>
    <m/>
    <m/>
    <s v=""/>
    <s v=""/>
    <s v=""/>
    <s v=""/>
    <s v=""/>
    <s v=""/>
    <s v=""/>
    <s v=""/>
    <m/>
    <m/>
    <m/>
    <m/>
    <m/>
    <m/>
    <s v=""/>
    <s v=""/>
    <s v=""/>
    <m/>
    <m/>
    <m/>
    <m/>
    <m/>
    <m/>
    <m/>
    <m/>
    <m/>
    <m/>
    <m/>
    <m/>
    <s v=""/>
    <s v=""/>
    <s v=""/>
  </r>
  <r>
    <x v="9"/>
    <s v="North Carolina Central University "/>
    <n v="199157"/>
    <x v="2"/>
    <n v="1487"/>
    <n v="1779"/>
    <n v="1868"/>
    <n v="1618"/>
    <n v="2072"/>
    <n v="1673"/>
    <n v="681"/>
    <n v="712"/>
    <n v="673"/>
    <n v="625"/>
    <n v="720"/>
    <n v="764"/>
    <n v="821"/>
    <n v="1025"/>
    <n v="1138"/>
    <n v="1195"/>
    <n v="978"/>
    <n v="1236"/>
    <m/>
    <n v="0"/>
    <m/>
    <n v="0"/>
    <n v="0"/>
    <n v="1"/>
    <n v="0"/>
    <m/>
    <n v="0"/>
    <n v="0"/>
    <n v="0"/>
    <n v="0"/>
    <n v="681"/>
    <n v="712"/>
    <n v="673"/>
    <n v="625"/>
    <n v="720"/>
    <n v="763"/>
    <n v="821"/>
    <n v="1025"/>
    <n v="1138"/>
    <n v="1195"/>
    <n v="978"/>
    <n v="1236"/>
    <n v="844"/>
    <n v="756"/>
    <n v="862"/>
    <n v="50"/>
    <n v="20"/>
    <n v="30"/>
    <n v="301"/>
    <n v="202"/>
    <n v="344"/>
    <n v="356"/>
    <n v="370"/>
    <n v="393"/>
    <n v="365"/>
    <n v="380"/>
    <n v="366"/>
    <n v="45"/>
    <n v="39"/>
    <n v="46"/>
    <n v="80"/>
    <n v="72"/>
    <n v="94"/>
    <n v="239"/>
    <n v="282"/>
    <n v="288"/>
    <m/>
    <m/>
    <m/>
    <m/>
    <m/>
    <m/>
    <m/>
    <m/>
    <m/>
    <m/>
    <m/>
    <m/>
    <m/>
    <m/>
    <m/>
    <m/>
    <m/>
    <m/>
    <m/>
    <m/>
    <m/>
    <m/>
    <s v=""/>
    <s v=""/>
    <s v=""/>
    <s v=""/>
    <s v=""/>
    <s v=""/>
    <s v=""/>
    <s v=""/>
    <m/>
    <m/>
    <m/>
    <m/>
    <m/>
    <m/>
    <s v=""/>
    <s v=""/>
    <s v=""/>
    <m/>
    <m/>
    <m/>
    <m/>
    <m/>
    <m/>
    <m/>
    <m/>
    <m/>
    <m/>
    <m/>
    <m/>
    <s v=""/>
    <s v=""/>
    <s v=""/>
  </r>
  <r>
    <x v="9"/>
    <s v="University of North Carolina at Wilmington"/>
    <n v="199218"/>
    <x v="2"/>
    <n v="2890"/>
    <n v="3204"/>
    <n v="3378"/>
    <n v="3394"/>
    <n v="3511"/>
    <n v="3349"/>
    <n v="1620"/>
    <n v="1352"/>
    <n v="1683"/>
    <n v="1650"/>
    <n v="1662"/>
    <n v="1986"/>
    <n v="1633"/>
    <n v="1768"/>
    <n v="1891"/>
    <n v="1936"/>
    <n v="1984"/>
    <n v="1917"/>
    <n v="1"/>
    <n v="2"/>
    <n v="2"/>
    <n v="1"/>
    <n v="1"/>
    <n v="3"/>
    <n v="4"/>
    <m/>
    <n v="0"/>
    <n v="0"/>
    <n v="0"/>
    <n v="0"/>
    <n v="1619"/>
    <n v="1350"/>
    <n v="1681"/>
    <n v="1649"/>
    <n v="1661"/>
    <n v="1983"/>
    <n v="1629"/>
    <n v="1768"/>
    <n v="1891"/>
    <n v="1936"/>
    <n v="1984"/>
    <n v="1917"/>
    <n v="1609"/>
    <n v="1677"/>
    <n v="1637"/>
    <n v="79"/>
    <n v="65"/>
    <n v="60"/>
    <n v="248"/>
    <n v="242"/>
    <n v="220"/>
    <n v="1082"/>
    <n v="1287"/>
    <n v="1096"/>
    <n v="1034"/>
    <n v="826"/>
    <n v="1075"/>
    <n v="35"/>
    <n v="47"/>
    <n v="25"/>
    <n v="242"/>
    <n v="298"/>
    <n v="242"/>
    <n v="302"/>
    <n v="351"/>
    <n v="266"/>
    <m/>
    <m/>
    <m/>
    <m/>
    <m/>
    <m/>
    <m/>
    <m/>
    <m/>
    <m/>
    <m/>
    <m/>
    <m/>
    <m/>
    <m/>
    <m/>
    <m/>
    <m/>
    <m/>
    <m/>
    <m/>
    <m/>
    <s v=""/>
    <s v=""/>
    <s v=""/>
    <s v=""/>
    <s v=""/>
    <s v=""/>
    <s v=""/>
    <s v=""/>
    <m/>
    <m/>
    <m/>
    <m/>
    <m/>
    <m/>
    <s v=""/>
    <s v=""/>
    <s v=""/>
    <m/>
    <m/>
    <m/>
    <m/>
    <m/>
    <m/>
    <m/>
    <m/>
    <m/>
    <m/>
    <m/>
    <m/>
    <s v=""/>
    <s v=""/>
    <s v=""/>
  </r>
  <r>
    <x v="9"/>
    <s v="Western Carolina University "/>
    <n v="200004"/>
    <x v="2"/>
    <n v="1776"/>
    <n v="2152"/>
    <n v="2315"/>
    <n v="2329"/>
    <n v="2219"/>
    <n v="2103"/>
    <n v="1177"/>
    <n v="1225"/>
    <n v="1098"/>
    <n v="1151"/>
    <n v="1211"/>
    <n v="1176"/>
    <n v="1222"/>
    <n v="1494"/>
    <n v="1575"/>
    <n v="1555"/>
    <n v="1567"/>
    <n v="1250"/>
    <m/>
    <n v="1"/>
    <m/>
    <n v="0"/>
    <n v="0"/>
    <n v="0"/>
    <n v="6"/>
    <m/>
    <n v="0"/>
    <n v="0"/>
    <n v="0"/>
    <n v="0"/>
    <n v="1177"/>
    <n v="1224"/>
    <n v="1098"/>
    <n v="1151"/>
    <n v="1211"/>
    <n v="1176"/>
    <n v="1216"/>
    <n v="1494"/>
    <n v="1575"/>
    <n v="1555"/>
    <n v="1567"/>
    <n v="1250"/>
    <n v="1109"/>
    <n v="1041"/>
    <n v="893"/>
    <n v="85"/>
    <n v="101"/>
    <n v="67"/>
    <n v="361"/>
    <n v="425"/>
    <n v="290"/>
    <n v="566"/>
    <n v="559"/>
    <n v="605"/>
    <n v="574"/>
    <n v="622"/>
    <n v="529"/>
    <n v="31"/>
    <n v="34"/>
    <n v="28"/>
    <n v="287"/>
    <n v="277"/>
    <n v="306"/>
    <n v="327"/>
    <n v="306"/>
    <n v="277"/>
    <m/>
    <m/>
    <m/>
    <m/>
    <m/>
    <m/>
    <m/>
    <m/>
    <m/>
    <m/>
    <m/>
    <m/>
    <m/>
    <m/>
    <m/>
    <m/>
    <m/>
    <m/>
    <m/>
    <m/>
    <m/>
    <m/>
    <s v=""/>
    <s v=""/>
    <s v=""/>
    <s v=""/>
    <s v=""/>
    <s v=""/>
    <s v=""/>
    <s v=""/>
    <m/>
    <m/>
    <m/>
    <m/>
    <m/>
    <m/>
    <s v=""/>
    <s v=""/>
    <s v=""/>
    <m/>
    <m/>
    <m/>
    <m/>
    <m/>
    <m/>
    <m/>
    <m/>
    <m/>
    <m/>
    <m/>
    <m/>
    <s v=""/>
    <s v=""/>
    <s v=""/>
  </r>
  <r>
    <x v="9"/>
    <s v="Fayetteville State University "/>
    <n v="198543"/>
    <x v="3"/>
    <n v="1280"/>
    <n v="1304"/>
    <n v="1217"/>
    <n v="1616"/>
    <n v="1646"/>
    <n v="1988"/>
    <n v="591"/>
    <n v="517"/>
    <n v="519"/>
    <n v="799"/>
    <n v="535"/>
    <n v="763"/>
    <n v="734"/>
    <n v="794"/>
    <n v="760"/>
    <n v="835"/>
    <n v="823"/>
    <n v="931"/>
    <m/>
    <n v="0"/>
    <m/>
    <n v="0"/>
    <n v="0"/>
    <n v="1"/>
    <n v="0"/>
    <m/>
    <n v="0"/>
    <n v="0"/>
    <n v="0"/>
    <n v="0"/>
    <n v="591"/>
    <n v="517"/>
    <n v="519"/>
    <n v="799"/>
    <n v="535"/>
    <n v="762"/>
    <n v="734"/>
    <n v="794"/>
    <n v="760"/>
    <n v="835"/>
    <n v="823"/>
    <n v="931"/>
    <n v="591"/>
    <n v="603"/>
    <n v="644"/>
    <n v="22"/>
    <n v="19"/>
    <n v="37"/>
    <n v="222"/>
    <n v="201"/>
    <n v="250"/>
    <n v="198"/>
    <n v="272"/>
    <n v="278"/>
    <n v="242"/>
    <n v="229"/>
    <n v="207"/>
    <n v="30"/>
    <n v="55"/>
    <n v="54"/>
    <n v="77"/>
    <n v="103"/>
    <n v="105"/>
    <n v="230"/>
    <n v="332"/>
    <n v="297"/>
    <m/>
    <m/>
    <m/>
    <m/>
    <m/>
    <m/>
    <m/>
    <m/>
    <m/>
    <m/>
    <m/>
    <m/>
    <m/>
    <m/>
    <m/>
    <m/>
    <m/>
    <m/>
    <m/>
    <m/>
    <m/>
    <m/>
    <s v=""/>
    <s v=""/>
    <s v=""/>
    <s v=""/>
    <s v=""/>
    <s v=""/>
    <s v=""/>
    <s v=""/>
    <m/>
    <m/>
    <m/>
    <m/>
    <m/>
    <m/>
    <s v=""/>
    <s v=""/>
    <s v=""/>
    <m/>
    <m/>
    <m/>
    <m/>
    <m/>
    <m/>
    <m/>
    <m/>
    <m/>
    <m/>
    <m/>
    <m/>
    <s v=""/>
    <s v=""/>
    <s v=""/>
  </r>
  <r>
    <x v="9"/>
    <s v="University of North Carolina at Pembroke"/>
    <n v="199281"/>
    <x v="4"/>
    <n v="1231"/>
    <n v="1350"/>
    <n v="1478"/>
    <n v="1677"/>
    <n v="1643"/>
    <n v="1715"/>
    <n v="449"/>
    <n v="480"/>
    <n v="464"/>
    <n v="475"/>
    <n v="567"/>
    <n v="688"/>
    <n v="710"/>
    <n v="794"/>
    <n v="741"/>
    <n v="961"/>
    <n v="929"/>
    <n v="1101"/>
    <m/>
    <n v="0"/>
    <m/>
    <n v="0"/>
    <n v="0"/>
    <n v="0"/>
    <n v="1"/>
    <m/>
    <n v="0"/>
    <n v="0"/>
    <n v="0"/>
    <n v="0"/>
    <n v="449"/>
    <n v="480"/>
    <n v="464"/>
    <n v="475"/>
    <n v="567"/>
    <n v="688"/>
    <n v="709"/>
    <n v="794"/>
    <n v="741"/>
    <n v="961"/>
    <n v="929"/>
    <n v="1101"/>
    <n v="649"/>
    <n v="664"/>
    <n v="741"/>
    <n v="34"/>
    <n v="37"/>
    <n v="48"/>
    <n v="278"/>
    <n v="228"/>
    <n v="312"/>
    <n v="213"/>
    <n v="234"/>
    <n v="238"/>
    <n v="174"/>
    <n v="204"/>
    <n v="211"/>
    <n v="32"/>
    <n v="39"/>
    <n v="30"/>
    <n v="112"/>
    <n v="169"/>
    <n v="208"/>
    <n v="210"/>
    <n v="246"/>
    <n v="233"/>
    <m/>
    <m/>
    <m/>
    <m/>
    <m/>
    <m/>
    <m/>
    <m/>
    <m/>
    <m/>
    <m/>
    <m/>
    <m/>
    <m/>
    <m/>
    <m/>
    <m/>
    <m/>
    <m/>
    <m/>
    <m/>
    <m/>
    <s v=""/>
    <s v=""/>
    <s v=""/>
    <s v=""/>
    <s v=""/>
    <s v=""/>
    <s v=""/>
    <s v=""/>
    <m/>
    <m/>
    <m/>
    <m/>
    <m/>
    <m/>
    <s v=""/>
    <s v=""/>
    <s v=""/>
    <m/>
    <m/>
    <m/>
    <m/>
    <m/>
    <m/>
    <m/>
    <m/>
    <m/>
    <m/>
    <m/>
    <m/>
    <s v=""/>
    <s v=""/>
    <s v=""/>
  </r>
  <r>
    <x v="9"/>
    <s v="Winston-Salem State University "/>
    <n v="199999"/>
    <x v="4"/>
    <n v="1113"/>
    <n v="1290"/>
    <n v="1495"/>
    <n v="1579"/>
    <n v="1418"/>
    <n v="1608"/>
    <n v="480"/>
    <n v="485"/>
    <n v="524"/>
    <n v="476"/>
    <n v="499"/>
    <n v="614"/>
    <n v="670"/>
    <n v="883"/>
    <n v="891"/>
    <n v="1050"/>
    <n v="976"/>
    <n v="962"/>
    <m/>
    <n v="0"/>
    <m/>
    <n v="0"/>
    <n v="0"/>
    <n v="0"/>
    <n v="0"/>
    <m/>
    <n v="0"/>
    <n v="0"/>
    <n v="0"/>
    <n v="0"/>
    <n v="480"/>
    <n v="485"/>
    <n v="524"/>
    <n v="476"/>
    <n v="499"/>
    <n v="614"/>
    <n v="670"/>
    <n v="883"/>
    <n v="891"/>
    <n v="1050"/>
    <n v="976"/>
    <n v="962"/>
    <n v="767"/>
    <n v="664"/>
    <n v="706"/>
    <n v="36"/>
    <n v="31"/>
    <n v="32"/>
    <n v="247"/>
    <n v="281"/>
    <n v="224"/>
    <n v="220"/>
    <n v="277"/>
    <n v="263"/>
    <n v="222"/>
    <n v="242"/>
    <n v="242"/>
    <n v="24"/>
    <n v="37"/>
    <n v="28"/>
    <n v="74"/>
    <n v="76"/>
    <n v="107"/>
    <n v="181"/>
    <n v="224"/>
    <n v="272"/>
    <m/>
    <m/>
    <m/>
    <m/>
    <m/>
    <m/>
    <m/>
    <m/>
    <m/>
    <m/>
    <m/>
    <m/>
    <m/>
    <m/>
    <m/>
    <m/>
    <m/>
    <m/>
    <m/>
    <m/>
    <m/>
    <m/>
    <s v=""/>
    <s v=""/>
    <s v=""/>
    <s v=""/>
    <s v=""/>
    <s v=""/>
    <s v=""/>
    <s v=""/>
    <m/>
    <m/>
    <m/>
    <m/>
    <m/>
    <m/>
    <s v=""/>
    <s v=""/>
    <s v=""/>
    <m/>
    <m/>
    <m/>
    <m/>
    <m/>
    <m/>
    <m/>
    <m/>
    <m/>
    <m/>
    <m/>
    <m/>
    <s v=""/>
    <s v=""/>
    <s v=""/>
  </r>
  <r>
    <x v="9"/>
    <s v="Elizabeth City State University "/>
    <n v="198507"/>
    <x v="11"/>
    <n v="669"/>
    <n v="666"/>
    <n v="804"/>
    <n v="779"/>
    <n v="768"/>
    <n v="879"/>
    <n v="379"/>
    <n v="424"/>
    <n v="377"/>
    <n v="402"/>
    <n v="440"/>
    <n v="363"/>
    <n v="458"/>
    <n v="459"/>
    <n v="558"/>
    <n v="556"/>
    <n v="534"/>
    <n v="644"/>
    <m/>
    <n v="0"/>
    <m/>
    <n v="0"/>
    <n v="0"/>
    <n v="0"/>
    <n v="0"/>
    <m/>
    <n v="0"/>
    <n v="0"/>
    <n v="0"/>
    <n v="0"/>
    <n v="379"/>
    <n v="424"/>
    <n v="377"/>
    <n v="402"/>
    <n v="440"/>
    <n v="363"/>
    <n v="458"/>
    <n v="459"/>
    <n v="558"/>
    <n v="556"/>
    <n v="534"/>
    <n v="644"/>
    <n v="402"/>
    <n v="424"/>
    <n v="494"/>
    <n v="17"/>
    <n v="9"/>
    <n v="24"/>
    <n v="137"/>
    <n v="101"/>
    <n v="126"/>
    <n v="217"/>
    <n v="184"/>
    <n v="196"/>
    <n v="213"/>
    <n v="232"/>
    <n v="183"/>
    <n v="9"/>
    <n v="9"/>
    <n v="21"/>
    <n v="52"/>
    <n v="36"/>
    <n v="68"/>
    <n v="162"/>
    <n v="134"/>
    <n v="173"/>
    <m/>
    <m/>
    <m/>
    <m/>
    <m/>
    <m/>
    <m/>
    <m/>
    <m/>
    <m/>
    <m/>
    <m/>
    <m/>
    <m/>
    <m/>
    <m/>
    <m/>
    <m/>
    <m/>
    <m/>
    <m/>
    <m/>
    <s v=""/>
    <s v=""/>
    <s v=""/>
    <s v=""/>
    <s v=""/>
    <s v=""/>
    <s v=""/>
    <s v=""/>
    <m/>
    <m/>
    <m/>
    <m/>
    <m/>
    <m/>
    <s v=""/>
    <s v=""/>
    <s v=""/>
    <m/>
    <m/>
    <m/>
    <m/>
    <m/>
    <m/>
    <m/>
    <m/>
    <m/>
    <m/>
    <m/>
    <m/>
    <s v=""/>
    <s v=""/>
    <s v=""/>
  </r>
  <r>
    <x v="9"/>
    <s v="University of North Carolina at Asheville"/>
    <n v="199111"/>
    <x v="11"/>
    <n v="812"/>
    <n v="903"/>
    <n v="934"/>
    <n v="760"/>
    <n v="877"/>
    <n v="863"/>
    <n v="450"/>
    <n v="470"/>
    <n v="474"/>
    <n v="456"/>
    <n v="495"/>
    <n v="446"/>
    <n v="423"/>
    <n v="593"/>
    <n v="698"/>
    <n v="471"/>
    <n v="569"/>
    <n v="572"/>
    <m/>
    <n v="0"/>
    <m/>
    <n v="0"/>
    <n v="0"/>
    <n v="1"/>
    <n v="2"/>
    <m/>
    <n v="0"/>
    <n v="0"/>
    <n v="0"/>
    <n v="0"/>
    <n v="450"/>
    <n v="470"/>
    <n v="474"/>
    <n v="456"/>
    <n v="495"/>
    <n v="445"/>
    <n v="421"/>
    <n v="593"/>
    <n v="698"/>
    <n v="471"/>
    <n v="569"/>
    <n v="572"/>
    <n v="380"/>
    <n v="434"/>
    <n v="449"/>
    <n v="22"/>
    <n v="21"/>
    <n v="29"/>
    <n v="69"/>
    <n v="114"/>
    <n v="94"/>
    <n v="265"/>
    <n v="240"/>
    <n v="252"/>
    <n v="241"/>
    <n v="255"/>
    <n v="258"/>
    <n v="14"/>
    <n v="19"/>
    <n v="10"/>
    <n v="96"/>
    <n v="85"/>
    <n v="75"/>
    <n v="120"/>
    <n v="101"/>
    <n v="84"/>
    <m/>
    <m/>
    <m/>
    <m/>
    <m/>
    <m/>
    <m/>
    <m/>
    <m/>
    <m/>
    <m/>
    <m/>
    <m/>
    <m/>
    <m/>
    <m/>
    <m/>
    <m/>
    <m/>
    <m/>
    <m/>
    <m/>
    <s v=""/>
    <s v=""/>
    <s v=""/>
    <s v=""/>
    <s v=""/>
    <s v=""/>
    <s v=""/>
    <s v=""/>
    <m/>
    <m/>
    <m/>
    <m/>
    <m/>
    <m/>
    <s v=""/>
    <s v=""/>
    <s v=""/>
    <m/>
    <m/>
    <m/>
    <m/>
    <m/>
    <m/>
    <m/>
    <m/>
    <m/>
    <m/>
    <m/>
    <m/>
    <s v=""/>
    <s v=""/>
    <s v=""/>
  </r>
  <r>
    <x v="9"/>
    <s v="Asheville-Buncombe Technical Community College"/>
    <n v="197887"/>
    <x v="5"/>
    <m/>
    <m/>
    <m/>
    <m/>
    <m/>
    <m/>
    <m/>
    <m/>
    <m/>
    <m/>
    <m/>
    <m/>
    <m/>
    <m/>
    <m/>
    <m/>
    <m/>
    <m/>
    <m/>
    <m/>
    <m/>
    <m/>
    <m/>
    <m/>
    <m/>
    <m/>
    <m/>
    <m/>
    <m/>
    <m/>
    <s v=" "/>
    <s v=" "/>
    <s v=" "/>
    <s v=" "/>
    <s v=" "/>
    <s v=" "/>
    <s v=" "/>
    <s v=" "/>
    <s v=" "/>
    <s v=" "/>
    <s v=" "/>
    <s v=" "/>
    <m/>
    <m/>
    <m/>
    <m/>
    <m/>
    <m/>
    <s v=" "/>
    <s v=" "/>
    <s v=" "/>
    <m/>
    <m/>
    <m/>
    <m/>
    <m/>
    <m/>
    <m/>
    <m/>
    <m/>
    <m/>
    <m/>
    <m/>
    <s v=""/>
    <s v=""/>
    <s v=""/>
    <n v="2115"/>
    <n v="3213"/>
    <n v="3253"/>
    <n v="2161"/>
    <n v="3011"/>
    <n v="3012"/>
    <n v="260"/>
    <n v="226"/>
    <n v="289"/>
    <n v="320"/>
    <n v="314"/>
    <n v="311"/>
    <n v="351"/>
    <n v="351"/>
    <m/>
    <n v="0"/>
    <m/>
    <m/>
    <m/>
    <m/>
    <m/>
    <n v="0"/>
    <n v="260"/>
    <n v="226"/>
    <n v="289"/>
    <n v="320"/>
    <n v="314"/>
    <n v="311"/>
    <n v="351"/>
    <n v="351"/>
    <n v="152.38999999999999"/>
    <n v="172"/>
    <n v="288"/>
    <m/>
    <m/>
    <m/>
    <n v="158.61000000000001"/>
    <n v="179"/>
    <n v="63"/>
    <n v="44"/>
    <n v="55"/>
    <n v="49"/>
    <m/>
    <m/>
    <m/>
    <m/>
    <m/>
    <m/>
    <n v="64"/>
    <n v="36"/>
    <n v="57"/>
    <n v="212"/>
    <n v="223"/>
    <n v="205"/>
  </r>
  <r>
    <x v="9"/>
    <s v="Cape Fear Community College"/>
    <n v="198154"/>
    <x v="5"/>
    <m/>
    <m/>
    <m/>
    <m/>
    <m/>
    <m/>
    <m/>
    <m/>
    <m/>
    <m/>
    <m/>
    <m/>
    <m/>
    <m/>
    <m/>
    <m/>
    <m/>
    <m/>
    <m/>
    <m/>
    <m/>
    <m/>
    <m/>
    <m/>
    <m/>
    <m/>
    <m/>
    <m/>
    <m/>
    <m/>
    <s v=" "/>
    <s v=" "/>
    <s v=" "/>
    <s v=" "/>
    <s v=" "/>
    <s v=" "/>
    <s v=" "/>
    <s v=" "/>
    <s v=" "/>
    <s v=" "/>
    <s v=" "/>
    <s v=" "/>
    <m/>
    <m/>
    <m/>
    <m/>
    <m/>
    <m/>
    <s v=" "/>
    <s v=" "/>
    <s v=" "/>
    <m/>
    <m/>
    <m/>
    <m/>
    <m/>
    <m/>
    <m/>
    <m/>
    <m/>
    <m/>
    <m/>
    <m/>
    <s v=""/>
    <s v=""/>
    <s v=""/>
    <n v="934"/>
    <n v="3657"/>
    <n v="1080"/>
    <n v="2724"/>
    <n v="2424"/>
    <n v="3311"/>
    <n v="603"/>
    <n v="547"/>
    <n v="774"/>
    <n v="808"/>
    <n v="736"/>
    <n v="723"/>
    <n v="779"/>
    <n v="855"/>
    <m/>
    <n v="5"/>
    <n v="5"/>
    <m/>
    <m/>
    <m/>
    <m/>
    <n v="4"/>
    <n v="603"/>
    <n v="542"/>
    <n v="769"/>
    <n v="808"/>
    <n v="736"/>
    <n v="723"/>
    <n v="779"/>
    <n v="851"/>
    <n v="390.42"/>
    <n v="421"/>
    <n v="496"/>
    <m/>
    <m/>
    <m/>
    <n v="332.58"/>
    <n v="358"/>
    <n v="355"/>
    <n v="74"/>
    <n v="132"/>
    <n v="93"/>
    <m/>
    <m/>
    <m/>
    <m/>
    <m/>
    <m/>
    <n v="216"/>
    <n v="211"/>
    <n v="44"/>
    <n v="518"/>
    <n v="393"/>
    <n v="586"/>
  </r>
  <r>
    <x v="9"/>
    <s v="Catawba Valley Community College"/>
    <n v="198233"/>
    <x v="5"/>
    <m/>
    <m/>
    <m/>
    <m/>
    <m/>
    <m/>
    <m/>
    <m/>
    <m/>
    <m/>
    <m/>
    <m/>
    <m/>
    <m/>
    <m/>
    <m/>
    <m/>
    <m/>
    <m/>
    <m/>
    <m/>
    <m/>
    <m/>
    <m/>
    <m/>
    <m/>
    <m/>
    <m/>
    <m/>
    <m/>
    <s v=" "/>
    <s v=" "/>
    <s v=" "/>
    <s v=" "/>
    <s v=" "/>
    <s v=" "/>
    <s v=" "/>
    <s v=" "/>
    <s v=" "/>
    <s v=" "/>
    <s v=" "/>
    <s v=" "/>
    <m/>
    <m/>
    <m/>
    <m/>
    <m/>
    <m/>
    <s v=" "/>
    <s v=" "/>
    <s v=" "/>
    <m/>
    <m/>
    <m/>
    <m/>
    <m/>
    <m/>
    <m/>
    <m/>
    <m/>
    <m/>
    <m/>
    <m/>
    <s v=""/>
    <s v=""/>
    <s v=""/>
    <n v="618"/>
    <n v="707"/>
    <n v="4766"/>
    <n v="1648"/>
    <n v="1059"/>
    <n v="1913"/>
    <n v="295"/>
    <n v="295"/>
    <n v="529"/>
    <n v="519"/>
    <n v="488"/>
    <n v="632"/>
    <n v="608"/>
    <n v="504"/>
    <m/>
    <n v="0"/>
    <m/>
    <m/>
    <m/>
    <m/>
    <m/>
    <n v="0"/>
    <n v="295"/>
    <n v="295"/>
    <n v="529"/>
    <n v="519"/>
    <n v="488"/>
    <n v="632"/>
    <n v="608"/>
    <n v="504"/>
    <n v="379.2"/>
    <n v="365"/>
    <n v="318"/>
    <m/>
    <m/>
    <m/>
    <n v="252.8"/>
    <n v="243"/>
    <n v="186"/>
    <n v="21"/>
    <n v="105"/>
    <n v="102"/>
    <m/>
    <m/>
    <m/>
    <m/>
    <m/>
    <m/>
    <s v=" "/>
    <m/>
    <m/>
    <n v="498"/>
    <n v="383"/>
    <n v="530"/>
  </r>
  <r>
    <x v="9"/>
    <s v="Central Carolina Commuity College"/>
    <n v="198251"/>
    <x v="5"/>
    <m/>
    <m/>
    <m/>
    <m/>
    <m/>
    <m/>
    <m/>
    <m/>
    <m/>
    <m/>
    <m/>
    <m/>
    <m/>
    <m/>
    <m/>
    <m/>
    <m/>
    <m/>
    <m/>
    <m/>
    <m/>
    <m/>
    <m/>
    <m/>
    <m/>
    <m/>
    <m/>
    <m/>
    <m/>
    <m/>
    <s v=" "/>
    <s v=" "/>
    <s v=" "/>
    <s v=" "/>
    <s v=" "/>
    <s v=" "/>
    <s v=" "/>
    <s v=" "/>
    <s v=" "/>
    <s v=" "/>
    <s v=" "/>
    <s v=" "/>
    <m/>
    <m/>
    <m/>
    <m/>
    <m/>
    <m/>
    <s v=" "/>
    <s v=" "/>
    <s v=" "/>
    <m/>
    <m/>
    <m/>
    <m/>
    <m/>
    <m/>
    <m/>
    <m/>
    <m/>
    <m/>
    <m/>
    <m/>
    <s v=""/>
    <s v=""/>
    <s v=""/>
    <n v="362"/>
    <n v="1654"/>
    <n v="1594"/>
    <n v="1365"/>
    <n v="1483"/>
    <n v="1383"/>
    <n v="355"/>
    <n v="344"/>
    <n v="362"/>
    <n v="378"/>
    <n v="311"/>
    <n v="322"/>
    <n v="366"/>
    <n v="379"/>
    <m/>
    <n v="2"/>
    <m/>
    <m/>
    <m/>
    <m/>
    <m/>
    <n v="0"/>
    <n v="355"/>
    <n v="342"/>
    <n v="362"/>
    <n v="378"/>
    <n v="311"/>
    <n v="322"/>
    <n v="366"/>
    <n v="379"/>
    <n v="183.54"/>
    <n v="209"/>
    <n v="152"/>
    <m/>
    <m/>
    <m/>
    <n v="138.46"/>
    <n v="157"/>
    <n v="227"/>
    <n v="118"/>
    <n v="112"/>
    <n v="68"/>
    <m/>
    <m/>
    <m/>
    <m/>
    <m/>
    <m/>
    <s v=" "/>
    <m/>
    <m/>
    <n v="260"/>
    <n v="199"/>
    <n v="254"/>
  </r>
  <r>
    <x v="9"/>
    <s v="Central Piedmont Community College "/>
    <n v="198260"/>
    <x v="5"/>
    <m/>
    <m/>
    <m/>
    <m/>
    <m/>
    <m/>
    <m/>
    <m/>
    <m/>
    <m/>
    <m/>
    <m/>
    <m/>
    <m/>
    <m/>
    <m/>
    <m/>
    <m/>
    <m/>
    <m/>
    <m/>
    <m/>
    <m/>
    <m/>
    <m/>
    <m/>
    <m/>
    <m/>
    <m/>
    <m/>
    <s v=" "/>
    <s v=" "/>
    <s v=" "/>
    <s v=" "/>
    <s v=" "/>
    <s v=" "/>
    <s v=" "/>
    <s v=" "/>
    <s v=" "/>
    <s v=" "/>
    <s v=" "/>
    <s v=" "/>
    <m/>
    <m/>
    <m/>
    <m/>
    <m/>
    <m/>
    <s v=" "/>
    <s v=" "/>
    <s v=" "/>
    <m/>
    <m/>
    <m/>
    <m/>
    <m/>
    <m/>
    <m/>
    <m/>
    <m/>
    <m/>
    <m/>
    <m/>
    <s v=""/>
    <s v=""/>
    <s v=""/>
    <n v="5675"/>
    <n v="3548"/>
    <n v="3447"/>
    <n v="3522"/>
    <n v="3580"/>
    <n v="4887"/>
    <n v="908"/>
    <n v="908"/>
    <n v="787"/>
    <n v="773"/>
    <n v="891"/>
    <n v="967"/>
    <n v="693"/>
    <n v="1407"/>
    <m/>
    <n v="0"/>
    <m/>
    <m/>
    <m/>
    <m/>
    <m/>
    <n v="0"/>
    <n v="908"/>
    <n v="908"/>
    <n v="787"/>
    <n v="773"/>
    <n v="891"/>
    <n v="967"/>
    <n v="693"/>
    <n v="1407"/>
    <n v="551.19000000000005"/>
    <n v="395"/>
    <n v="815"/>
    <m/>
    <m/>
    <m/>
    <n v="415.80999999999995"/>
    <n v="298"/>
    <n v="592"/>
    <n v="54"/>
    <n v="60"/>
    <n v="60"/>
    <m/>
    <m/>
    <m/>
    <m/>
    <m/>
    <m/>
    <s v=" "/>
    <m/>
    <n v="292"/>
    <n v="719"/>
    <n v="831"/>
    <n v="615"/>
  </r>
  <r>
    <x v="9"/>
    <s v="Durham Technical Community College"/>
    <n v="198455"/>
    <x v="5"/>
    <m/>
    <m/>
    <m/>
    <m/>
    <m/>
    <m/>
    <m/>
    <m/>
    <m/>
    <m/>
    <m/>
    <m/>
    <m/>
    <m/>
    <m/>
    <m/>
    <m/>
    <m/>
    <m/>
    <m/>
    <m/>
    <m/>
    <m/>
    <m/>
    <m/>
    <m/>
    <m/>
    <m/>
    <m/>
    <m/>
    <s v=" "/>
    <s v=" "/>
    <s v=" "/>
    <s v=" "/>
    <s v=" "/>
    <s v=" "/>
    <s v=" "/>
    <s v=" "/>
    <s v=" "/>
    <s v=" "/>
    <s v=" "/>
    <s v=" "/>
    <m/>
    <m/>
    <m/>
    <m/>
    <m/>
    <m/>
    <s v=" "/>
    <s v=" "/>
    <s v=" "/>
    <m/>
    <m/>
    <m/>
    <m/>
    <m/>
    <m/>
    <m/>
    <m/>
    <m/>
    <m/>
    <m/>
    <m/>
    <s v=""/>
    <s v=""/>
    <s v=""/>
    <n v="732"/>
    <n v="508"/>
    <n v="847"/>
    <n v="881"/>
    <n v="839"/>
    <n v="945"/>
    <n v="299"/>
    <n v="299"/>
    <n v="335"/>
    <n v="239"/>
    <n v="244"/>
    <n v="241"/>
    <n v="271"/>
    <n v="316"/>
    <m/>
    <n v="0"/>
    <m/>
    <m/>
    <m/>
    <m/>
    <m/>
    <n v="0"/>
    <n v="299"/>
    <n v="299"/>
    <n v="335"/>
    <n v="239"/>
    <n v="244"/>
    <n v="241"/>
    <n v="271"/>
    <n v="316"/>
    <n v="132.55000000000001"/>
    <n v="149"/>
    <n v="167"/>
    <m/>
    <m/>
    <m/>
    <n v="108.44999999999999"/>
    <n v="122"/>
    <n v="149"/>
    <n v="22"/>
    <n v="33"/>
    <n v="23"/>
    <m/>
    <m/>
    <m/>
    <m/>
    <m/>
    <m/>
    <n v="64"/>
    <m/>
    <n v="64"/>
    <n v="153"/>
    <n v="211"/>
    <n v="154"/>
  </r>
  <r>
    <x v="9"/>
    <s v="Fayetteville Technical Community College"/>
    <n v="198534"/>
    <x v="5"/>
    <m/>
    <m/>
    <m/>
    <m/>
    <m/>
    <m/>
    <m/>
    <m/>
    <m/>
    <m/>
    <m/>
    <m/>
    <m/>
    <m/>
    <m/>
    <m/>
    <m/>
    <m/>
    <m/>
    <m/>
    <m/>
    <m/>
    <m/>
    <m/>
    <m/>
    <m/>
    <m/>
    <m/>
    <m/>
    <m/>
    <s v=" "/>
    <s v=" "/>
    <s v=" "/>
    <s v=" "/>
    <s v=" "/>
    <s v=" "/>
    <s v=" "/>
    <s v=" "/>
    <s v=" "/>
    <s v=" "/>
    <s v=" "/>
    <s v=" "/>
    <m/>
    <m/>
    <m/>
    <m/>
    <m/>
    <m/>
    <s v=" "/>
    <s v=" "/>
    <s v=" "/>
    <m/>
    <m/>
    <m/>
    <m/>
    <m/>
    <m/>
    <m/>
    <m/>
    <m/>
    <m/>
    <m/>
    <m/>
    <s v=""/>
    <s v=""/>
    <s v=""/>
    <n v="3050"/>
    <n v="3149"/>
    <n v="3346"/>
    <n v="3460"/>
    <n v="3470"/>
    <n v="3723"/>
    <n v="666"/>
    <n v="559"/>
    <n v="996"/>
    <n v="1020"/>
    <n v="1056"/>
    <n v="591"/>
    <n v="674"/>
    <n v="785"/>
    <m/>
    <n v="18"/>
    <n v="23"/>
    <m/>
    <m/>
    <m/>
    <m/>
    <n v="3"/>
    <n v="666"/>
    <n v="541"/>
    <n v="973"/>
    <n v="1020"/>
    <n v="1056"/>
    <n v="591"/>
    <n v="674"/>
    <n v="782"/>
    <n v="360.51"/>
    <n v="411"/>
    <n v="411"/>
    <m/>
    <m/>
    <m/>
    <n v="230.49"/>
    <n v="263"/>
    <n v="371"/>
    <n v="131"/>
    <n v="93"/>
    <n v="59"/>
    <m/>
    <m/>
    <m/>
    <m/>
    <m/>
    <m/>
    <m/>
    <m/>
    <m/>
    <n v="889"/>
    <n v="963"/>
    <n v="532"/>
  </r>
  <r>
    <x v="9"/>
    <s v="Forsyth Technical Community College"/>
    <n v="198552"/>
    <x v="5"/>
    <m/>
    <m/>
    <m/>
    <m/>
    <m/>
    <m/>
    <m/>
    <m/>
    <m/>
    <m/>
    <m/>
    <m/>
    <m/>
    <m/>
    <m/>
    <m/>
    <m/>
    <m/>
    <m/>
    <m/>
    <m/>
    <m/>
    <m/>
    <m/>
    <m/>
    <m/>
    <m/>
    <m/>
    <m/>
    <m/>
    <s v=" "/>
    <s v=" "/>
    <s v=" "/>
    <s v=" "/>
    <s v=" "/>
    <s v=" "/>
    <s v=" "/>
    <s v=" "/>
    <s v=" "/>
    <s v=" "/>
    <s v=" "/>
    <s v=" "/>
    <m/>
    <m/>
    <m/>
    <m/>
    <m/>
    <m/>
    <s v=" "/>
    <s v=" "/>
    <s v=" "/>
    <m/>
    <m/>
    <m/>
    <m/>
    <m/>
    <m/>
    <m/>
    <m/>
    <m/>
    <m/>
    <m/>
    <m/>
    <s v=""/>
    <s v=""/>
    <s v=""/>
    <n v="1326"/>
    <n v="1624"/>
    <n v="2694"/>
    <n v="1446"/>
    <n v="1428"/>
    <n v="2338"/>
    <n v="362"/>
    <n v="389"/>
    <n v="434"/>
    <n v="699"/>
    <n v="664"/>
    <n v="414"/>
    <n v="488"/>
    <n v="798"/>
    <m/>
    <n v="0"/>
    <n v="1"/>
    <m/>
    <m/>
    <m/>
    <m/>
    <n v="0"/>
    <n v="362"/>
    <n v="389"/>
    <n v="433"/>
    <n v="699"/>
    <n v="664"/>
    <n v="414"/>
    <n v="488"/>
    <n v="798"/>
    <n v="219.42"/>
    <n v="259"/>
    <n v="484"/>
    <m/>
    <m/>
    <m/>
    <n v="194.58"/>
    <n v="229"/>
    <n v="314"/>
    <n v="111"/>
    <n v="102"/>
    <n v="152"/>
    <m/>
    <m/>
    <m/>
    <m/>
    <m/>
    <m/>
    <n v="14"/>
    <m/>
    <m/>
    <n v="574"/>
    <n v="562"/>
    <n v="262"/>
  </r>
  <r>
    <x v="9"/>
    <s v="Guilford Technical Community College"/>
    <n v="198622"/>
    <x v="5"/>
    <m/>
    <m/>
    <m/>
    <m/>
    <m/>
    <m/>
    <m/>
    <m/>
    <m/>
    <m/>
    <m/>
    <m/>
    <m/>
    <m/>
    <m/>
    <m/>
    <m/>
    <m/>
    <m/>
    <m/>
    <m/>
    <m/>
    <m/>
    <m/>
    <m/>
    <m/>
    <m/>
    <m/>
    <m/>
    <m/>
    <s v=" "/>
    <s v=" "/>
    <s v=" "/>
    <s v=" "/>
    <s v=" "/>
    <s v=" "/>
    <s v=" "/>
    <s v=" "/>
    <s v=" "/>
    <s v=" "/>
    <s v=" "/>
    <s v=" "/>
    <m/>
    <m/>
    <m/>
    <m/>
    <m/>
    <m/>
    <s v=" "/>
    <s v=" "/>
    <s v=" "/>
    <m/>
    <m/>
    <m/>
    <m/>
    <m/>
    <m/>
    <m/>
    <m/>
    <m/>
    <m/>
    <m/>
    <m/>
    <s v=""/>
    <s v=""/>
    <s v=""/>
    <n v="2803"/>
    <n v="3179"/>
    <n v="4910"/>
    <n v="4243"/>
    <n v="3394"/>
    <n v="3566"/>
    <n v="1274"/>
    <n v="832"/>
    <n v="1004"/>
    <n v="955"/>
    <n v="1174"/>
    <n v="987"/>
    <n v="1561"/>
    <n v="1688"/>
    <m/>
    <n v="0"/>
    <n v="2"/>
    <m/>
    <m/>
    <m/>
    <m/>
    <n v="0"/>
    <n v="1274"/>
    <n v="832"/>
    <n v="1002"/>
    <n v="955"/>
    <n v="1174"/>
    <n v="987"/>
    <n v="1561"/>
    <n v="1688"/>
    <n v="523.11"/>
    <n v="827"/>
    <n v="945"/>
    <m/>
    <m/>
    <m/>
    <n v="463.89"/>
    <n v="734"/>
    <n v="743"/>
    <n v="97"/>
    <n v="136"/>
    <n v="165"/>
    <m/>
    <m/>
    <m/>
    <m/>
    <m/>
    <m/>
    <n v="179"/>
    <n v="252"/>
    <n v="215"/>
    <n v="679"/>
    <n v="786"/>
    <n v="607"/>
  </r>
  <r>
    <x v="9"/>
    <s v="Pitt Community College"/>
    <n v="199333"/>
    <x v="5"/>
    <m/>
    <m/>
    <m/>
    <m/>
    <m/>
    <m/>
    <m/>
    <m/>
    <m/>
    <m/>
    <m/>
    <m/>
    <m/>
    <m/>
    <m/>
    <m/>
    <m/>
    <m/>
    <m/>
    <m/>
    <m/>
    <m/>
    <m/>
    <m/>
    <m/>
    <m/>
    <m/>
    <m/>
    <m/>
    <m/>
    <s v=" "/>
    <s v=" "/>
    <s v=" "/>
    <s v=" "/>
    <s v=" "/>
    <s v=" "/>
    <s v=" "/>
    <s v=" "/>
    <s v=" "/>
    <s v=" "/>
    <s v=" "/>
    <s v=" "/>
    <m/>
    <m/>
    <m/>
    <m/>
    <m/>
    <m/>
    <s v=" "/>
    <s v=" "/>
    <s v=" "/>
    <m/>
    <m/>
    <m/>
    <m/>
    <m/>
    <m/>
    <m/>
    <m/>
    <m/>
    <m/>
    <m/>
    <m/>
    <s v=""/>
    <s v=""/>
    <s v=""/>
    <n v="2988"/>
    <n v="2239"/>
    <n v="2121"/>
    <n v="1273"/>
    <n v="1359"/>
    <n v="1507"/>
    <n v="567"/>
    <n v="486"/>
    <n v="657"/>
    <n v="126"/>
    <n v="749"/>
    <n v="774"/>
    <n v="717"/>
    <n v="745"/>
    <m/>
    <n v="0"/>
    <m/>
    <m/>
    <m/>
    <m/>
    <m/>
    <n v="0"/>
    <n v="567"/>
    <n v="486"/>
    <n v="657"/>
    <n v="126"/>
    <n v="749"/>
    <n v="774"/>
    <n v="717"/>
    <n v="745"/>
    <n v="441.18"/>
    <n v="409"/>
    <n v="426"/>
    <m/>
    <m/>
    <m/>
    <n v="332.82"/>
    <n v="308"/>
    <n v="319"/>
    <n v="59"/>
    <n v="74"/>
    <n v="78"/>
    <m/>
    <m/>
    <m/>
    <m/>
    <m/>
    <m/>
    <n v="197"/>
    <n v="217"/>
    <n v="219"/>
    <n v="-130"/>
    <n v="458"/>
    <n v="477"/>
  </r>
  <r>
    <x v="9"/>
    <s v="Rowan-Cabarrus Community College"/>
    <n v="199494"/>
    <x v="5"/>
    <m/>
    <m/>
    <m/>
    <m/>
    <m/>
    <m/>
    <m/>
    <m/>
    <m/>
    <m/>
    <m/>
    <m/>
    <m/>
    <m/>
    <m/>
    <m/>
    <m/>
    <m/>
    <m/>
    <m/>
    <m/>
    <m/>
    <m/>
    <m/>
    <m/>
    <m/>
    <m/>
    <m/>
    <m/>
    <m/>
    <s v=" "/>
    <s v=" "/>
    <s v=" "/>
    <s v=" "/>
    <s v=" "/>
    <s v=" "/>
    <s v=" "/>
    <s v=" "/>
    <s v=" "/>
    <s v=" "/>
    <s v=" "/>
    <s v=" "/>
    <m/>
    <m/>
    <m/>
    <m/>
    <m/>
    <m/>
    <s v=" "/>
    <s v=" "/>
    <s v=" "/>
    <m/>
    <m/>
    <m/>
    <m/>
    <m/>
    <m/>
    <m/>
    <m/>
    <m/>
    <m/>
    <m/>
    <m/>
    <s v=""/>
    <s v=""/>
    <s v=""/>
    <n v="1476"/>
    <n v="1673"/>
    <n v="1589"/>
    <n v="1486"/>
    <n v="1812"/>
    <n v="1934"/>
    <n v="421"/>
    <n v="457"/>
    <n v="553"/>
    <n v="827"/>
    <n v="750"/>
    <n v="465"/>
    <n v="473"/>
    <n v="482"/>
    <m/>
    <n v="0"/>
    <m/>
    <m/>
    <m/>
    <m/>
    <m/>
    <n v="0"/>
    <n v="421"/>
    <n v="457"/>
    <n v="553"/>
    <n v="827"/>
    <n v="750"/>
    <n v="465"/>
    <n v="473"/>
    <n v="482"/>
    <n v="426"/>
    <n v="284"/>
    <n v="275"/>
    <m/>
    <m/>
    <m/>
    <n v="39"/>
    <n v="189"/>
    <n v="207"/>
    <n v="85"/>
    <n v="55"/>
    <n v="165"/>
    <m/>
    <m/>
    <m/>
    <m/>
    <m/>
    <m/>
    <m/>
    <m/>
    <m/>
    <n v="742"/>
    <n v="695"/>
    <n v="300"/>
  </r>
  <r>
    <x v="9"/>
    <s v="Wake Technical Community College"/>
    <n v="199856"/>
    <x v="5"/>
    <m/>
    <m/>
    <m/>
    <m/>
    <m/>
    <m/>
    <m/>
    <m/>
    <m/>
    <m/>
    <m/>
    <m/>
    <m/>
    <m/>
    <m/>
    <m/>
    <m/>
    <m/>
    <m/>
    <m/>
    <m/>
    <m/>
    <m/>
    <m/>
    <m/>
    <m/>
    <m/>
    <m/>
    <m/>
    <m/>
    <s v=" "/>
    <s v=" "/>
    <s v=" "/>
    <s v=" "/>
    <s v=" "/>
    <s v=" "/>
    <s v=" "/>
    <s v=" "/>
    <s v=" "/>
    <s v=" "/>
    <s v=" "/>
    <s v=" "/>
    <m/>
    <m/>
    <m/>
    <m/>
    <m/>
    <m/>
    <s v=" "/>
    <s v=" "/>
    <s v=" "/>
    <m/>
    <m/>
    <m/>
    <m/>
    <m/>
    <m/>
    <m/>
    <m/>
    <m/>
    <m/>
    <m/>
    <m/>
    <s v=""/>
    <s v=""/>
    <s v=""/>
    <n v="3643"/>
    <n v="3641"/>
    <n v="5104"/>
    <n v="4017"/>
    <n v="4313"/>
    <n v="4525"/>
    <n v="707"/>
    <n v="707"/>
    <n v="934"/>
    <n v="898"/>
    <n v="593"/>
    <n v="946"/>
    <n v="732"/>
    <n v="931"/>
    <m/>
    <n v="0"/>
    <n v="2"/>
    <m/>
    <m/>
    <m/>
    <m/>
    <n v="36"/>
    <n v="707"/>
    <n v="707"/>
    <n v="932"/>
    <n v="898"/>
    <n v="593"/>
    <n v="946"/>
    <n v="732"/>
    <n v="895"/>
    <n v="662.2"/>
    <n v="512"/>
    <n v="628"/>
    <m/>
    <m/>
    <m/>
    <n v="283.79999999999995"/>
    <n v="220"/>
    <n v="267"/>
    <n v="225"/>
    <n v="96"/>
    <n v="107"/>
    <m/>
    <m/>
    <m/>
    <m/>
    <m/>
    <m/>
    <n v="127"/>
    <n v="78"/>
    <n v="112"/>
    <n v="546"/>
    <n v="419"/>
    <n v="727"/>
  </r>
  <r>
    <x v="9"/>
    <s v="Alamance Community College"/>
    <n v="199786"/>
    <x v="6"/>
    <m/>
    <m/>
    <m/>
    <m/>
    <m/>
    <m/>
    <m/>
    <m/>
    <m/>
    <m/>
    <m/>
    <m/>
    <m/>
    <m/>
    <m/>
    <m/>
    <m/>
    <m/>
    <m/>
    <m/>
    <m/>
    <m/>
    <m/>
    <m/>
    <m/>
    <m/>
    <m/>
    <m/>
    <m/>
    <m/>
    <s v=" "/>
    <s v=" "/>
    <s v=" "/>
    <s v=" "/>
    <s v=" "/>
    <s v=" "/>
    <s v=" "/>
    <s v=" "/>
    <s v=" "/>
    <s v=" "/>
    <s v=" "/>
    <s v=" "/>
    <m/>
    <m/>
    <m/>
    <m/>
    <m/>
    <m/>
    <s v=" "/>
    <s v=" "/>
    <s v=" "/>
    <m/>
    <m/>
    <m/>
    <m/>
    <m/>
    <m/>
    <m/>
    <m/>
    <m/>
    <m/>
    <m/>
    <m/>
    <s v=""/>
    <s v=""/>
    <s v=""/>
    <n v="1521"/>
    <n v="1777"/>
    <n v="1688"/>
    <n v="1910"/>
    <n v="860"/>
    <n v="1598"/>
    <n v="266"/>
    <n v="266"/>
    <n v="318"/>
    <n v="382"/>
    <n v="257"/>
    <n v="385"/>
    <n v="351"/>
    <n v="361"/>
    <m/>
    <n v="0"/>
    <m/>
    <m/>
    <m/>
    <m/>
    <m/>
    <n v="0"/>
    <n v="266"/>
    <n v="266"/>
    <n v="318"/>
    <n v="382"/>
    <n v="257"/>
    <n v="385"/>
    <n v="351"/>
    <n v="361"/>
    <n v="242.55"/>
    <n v="221"/>
    <n v="171"/>
    <m/>
    <m/>
    <m/>
    <n v="142.44999999999999"/>
    <n v="130"/>
    <n v="190"/>
    <n v="91"/>
    <n v="39"/>
    <n v="65"/>
    <m/>
    <m/>
    <m/>
    <m/>
    <m/>
    <m/>
    <n v="40"/>
    <m/>
    <n v="60"/>
    <n v="251"/>
    <n v="218"/>
    <n v="260"/>
  </r>
  <r>
    <x v="9"/>
    <s v="Blue Ridge Community College"/>
    <n v="198039"/>
    <x v="6"/>
    <m/>
    <m/>
    <m/>
    <m/>
    <m/>
    <m/>
    <m/>
    <m/>
    <m/>
    <m/>
    <m/>
    <m/>
    <m/>
    <m/>
    <m/>
    <m/>
    <m/>
    <m/>
    <m/>
    <m/>
    <m/>
    <m/>
    <m/>
    <m/>
    <m/>
    <m/>
    <m/>
    <m/>
    <m/>
    <m/>
    <s v=" "/>
    <s v=" "/>
    <s v=" "/>
    <s v=" "/>
    <s v=" "/>
    <s v=" "/>
    <s v=" "/>
    <s v=" "/>
    <s v=" "/>
    <s v=" "/>
    <s v=" "/>
    <s v=" "/>
    <m/>
    <m/>
    <m/>
    <m/>
    <m/>
    <m/>
    <s v=" "/>
    <s v=" "/>
    <s v=" "/>
    <m/>
    <m/>
    <m/>
    <m/>
    <m/>
    <m/>
    <m/>
    <m/>
    <m/>
    <m/>
    <m/>
    <m/>
    <s v=""/>
    <s v=""/>
    <s v=""/>
    <n v="434"/>
    <n v="484"/>
    <n v="1234"/>
    <n v="869"/>
    <n v="721"/>
    <n v="617"/>
    <n v="178"/>
    <n v="143"/>
    <n v="222"/>
    <n v="196"/>
    <n v="280"/>
    <n v="141"/>
    <n v="158"/>
    <n v="164"/>
    <m/>
    <n v="0"/>
    <m/>
    <m/>
    <m/>
    <m/>
    <m/>
    <n v="0"/>
    <n v="178"/>
    <n v="143"/>
    <n v="222"/>
    <n v="196"/>
    <n v="280"/>
    <n v="141"/>
    <n v="158"/>
    <n v="164"/>
    <n v="70.180000000000007"/>
    <n v="34"/>
    <n v="92"/>
    <m/>
    <m/>
    <m/>
    <n v="70.819999999999993"/>
    <n v="124"/>
    <n v="72"/>
    <n v="25"/>
    <n v="45"/>
    <n v="28"/>
    <m/>
    <m/>
    <m/>
    <m/>
    <m/>
    <m/>
    <n v="61"/>
    <n v="74"/>
    <n v="37"/>
    <n v="110"/>
    <n v="161"/>
    <n v="76"/>
  </r>
  <r>
    <x v="9"/>
    <s v="Caldwell Community College &amp; Technical Institute"/>
    <n v="198118"/>
    <x v="6"/>
    <m/>
    <m/>
    <m/>
    <m/>
    <m/>
    <m/>
    <m/>
    <m/>
    <m/>
    <m/>
    <m/>
    <m/>
    <m/>
    <m/>
    <m/>
    <m/>
    <m/>
    <m/>
    <m/>
    <m/>
    <m/>
    <m/>
    <m/>
    <m/>
    <m/>
    <m/>
    <m/>
    <m/>
    <m/>
    <m/>
    <s v=" "/>
    <s v=" "/>
    <s v=" "/>
    <s v=" "/>
    <s v=" "/>
    <s v=" "/>
    <s v=" "/>
    <s v=" "/>
    <s v=" "/>
    <s v=" "/>
    <s v=" "/>
    <s v=" "/>
    <m/>
    <m/>
    <m/>
    <m/>
    <m/>
    <m/>
    <s v=" "/>
    <s v=" "/>
    <s v=" "/>
    <m/>
    <m/>
    <m/>
    <m/>
    <m/>
    <m/>
    <m/>
    <m/>
    <m/>
    <m/>
    <m/>
    <m/>
    <s v=""/>
    <s v=""/>
    <s v=""/>
    <n v="1644"/>
    <n v="1649"/>
    <n v="1532"/>
    <n v="1681"/>
    <n v="1634"/>
    <n v="1508"/>
    <n v="288"/>
    <n v="253"/>
    <n v="458"/>
    <n v="509"/>
    <n v="269"/>
    <n v="415"/>
    <n v="397"/>
    <n v="437"/>
    <m/>
    <n v="0"/>
    <m/>
    <m/>
    <m/>
    <m/>
    <m/>
    <n v="0"/>
    <n v="288"/>
    <n v="253"/>
    <n v="458"/>
    <n v="509"/>
    <n v="269"/>
    <n v="415"/>
    <n v="397"/>
    <n v="437"/>
    <n v="290.5"/>
    <n v="278"/>
    <n v="306"/>
    <m/>
    <m/>
    <m/>
    <n v="124.5"/>
    <n v="119"/>
    <n v="131"/>
    <n v="55"/>
    <n v="52"/>
    <n v="104"/>
    <m/>
    <m/>
    <m/>
    <m/>
    <m/>
    <m/>
    <s v=" "/>
    <m/>
    <m/>
    <n v="454"/>
    <n v="217"/>
    <n v="311"/>
  </r>
  <r>
    <x v="9"/>
    <s v="Cleveland Community College"/>
    <n v="198321"/>
    <x v="6"/>
    <m/>
    <m/>
    <m/>
    <m/>
    <m/>
    <m/>
    <m/>
    <m/>
    <m/>
    <m/>
    <m/>
    <m/>
    <m/>
    <m/>
    <m/>
    <m/>
    <m/>
    <m/>
    <m/>
    <m/>
    <m/>
    <m/>
    <m/>
    <m/>
    <m/>
    <m/>
    <m/>
    <m/>
    <m/>
    <m/>
    <s v=" "/>
    <s v=" "/>
    <s v=" "/>
    <s v=" "/>
    <s v=" "/>
    <s v=" "/>
    <s v=" "/>
    <s v=" "/>
    <s v=" "/>
    <s v=" "/>
    <s v=" "/>
    <s v=" "/>
    <m/>
    <m/>
    <m/>
    <m/>
    <m/>
    <m/>
    <s v=" "/>
    <s v=" "/>
    <s v=" "/>
    <m/>
    <m/>
    <m/>
    <m/>
    <m/>
    <m/>
    <m/>
    <m/>
    <m/>
    <m/>
    <m/>
    <m/>
    <s v=""/>
    <s v=""/>
    <s v=""/>
    <n v="462"/>
    <n v="827"/>
    <n v="754"/>
    <n v="1749"/>
    <n v="968"/>
    <n v="610"/>
    <n v="133"/>
    <n v="142"/>
    <n v="180"/>
    <n v="192"/>
    <n v="159"/>
    <n v="173"/>
    <n v="176"/>
    <n v="109"/>
    <m/>
    <n v="0"/>
    <m/>
    <m/>
    <m/>
    <m/>
    <m/>
    <n v="0"/>
    <n v="133"/>
    <n v="142"/>
    <n v="180"/>
    <n v="192"/>
    <n v="159"/>
    <n v="173"/>
    <n v="176"/>
    <n v="109"/>
    <n v="95.15"/>
    <n v="97"/>
    <n v="60"/>
    <m/>
    <m/>
    <m/>
    <n v="77.849999999999994"/>
    <n v="79"/>
    <n v="49"/>
    <n v="59"/>
    <n v="40"/>
    <n v="49"/>
    <m/>
    <m/>
    <m/>
    <m/>
    <m/>
    <m/>
    <n v="31"/>
    <m/>
    <n v="47"/>
    <n v="102"/>
    <n v="119"/>
    <n v="77"/>
  </r>
  <r>
    <x v="9"/>
    <s v="Coastal Carolina Community College "/>
    <n v="198330"/>
    <x v="6"/>
    <m/>
    <m/>
    <m/>
    <m/>
    <m/>
    <m/>
    <m/>
    <m/>
    <m/>
    <m/>
    <m/>
    <m/>
    <m/>
    <m/>
    <m/>
    <m/>
    <m/>
    <m/>
    <m/>
    <m/>
    <m/>
    <m/>
    <m/>
    <m/>
    <m/>
    <m/>
    <m/>
    <m/>
    <m/>
    <m/>
    <s v=" "/>
    <s v=" "/>
    <s v=" "/>
    <s v=" "/>
    <s v=" "/>
    <s v=" "/>
    <s v=" "/>
    <s v=" "/>
    <s v=" "/>
    <s v=" "/>
    <s v=" "/>
    <s v=" "/>
    <m/>
    <m/>
    <m/>
    <m/>
    <m/>
    <m/>
    <s v=" "/>
    <s v=" "/>
    <s v=" "/>
    <m/>
    <m/>
    <m/>
    <m/>
    <m/>
    <m/>
    <m/>
    <m/>
    <m/>
    <m/>
    <m/>
    <m/>
    <s v=""/>
    <s v=""/>
    <s v=""/>
    <n v="2750"/>
    <n v="2091"/>
    <n v="877"/>
    <n v="832"/>
    <n v="915"/>
    <n v="1087"/>
    <n v="405"/>
    <n v="444"/>
    <n v="575"/>
    <n v="601"/>
    <n v="541"/>
    <n v="519"/>
    <n v="487"/>
    <n v="412"/>
    <m/>
    <n v="0"/>
    <m/>
    <m/>
    <m/>
    <m/>
    <m/>
    <n v="1"/>
    <n v="405"/>
    <n v="444"/>
    <n v="575"/>
    <n v="601"/>
    <n v="541"/>
    <n v="519"/>
    <n v="487"/>
    <n v="411"/>
    <n v="311.39999999999998"/>
    <n v="292"/>
    <n v="247"/>
    <m/>
    <m/>
    <m/>
    <n v="207.60000000000002"/>
    <n v="195"/>
    <n v="164"/>
    <n v="152"/>
    <n v="126"/>
    <n v="114"/>
    <m/>
    <m/>
    <m/>
    <m/>
    <m/>
    <m/>
    <n v="112"/>
    <n v="110"/>
    <n v="111"/>
    <n v="337"/>
    <n v="305"/>
    <n v="294"/>
  </r>
  <r>
    <x v="9"/>
    <s v="College of the Albemarle"/>
    <n v="197814"/>
    <x v="6"/>
    <m/>
    <m/>
    <m/>
    <m/>
    <m/>
    <m/>
    <m/>
    <m/>
    <m/>
    <m/>
    <m/>
    <m/>
    <m/>
    <m/>
    <m/>
    <m/>
    <m/>
    <m/>
    <m/>
    <m/>
    <m/>
    <m/>
    <m/>
    <m/>
    <m/>
    <m/>
    <m/>
    <m/>
    <m/>
    <m/>
    <s v=" "/>
    <s v=" "/>
    <s v=" "/>
    <s v=" "/>
    <s v=" "/>
    <s v=" "/>
    <s v=" "/>
    <s v=" "/>
    <s v=" "/>
    <s v=" "/>
    <s v=" "/>
    <s v=" "/>
    <m/>
    <m/>
    <m/>
    <m/>
    <m/>
    <m/>
    <s v=" "/>
    <s v=" "/>
    <s v=" "/>
    <m/>
    <m/>
    <m/>
    <m/>
    <m/>
    <m/>
    <m/>
    <m/>
    <m/>
    <m/>
    <m/>
    <m/>
    <s v=""/>
    <s v=""/>
    <s v=""/>
    <n v="1500"/>
    <n v="1234"/>
    <n v="815"/>
    <n v="980"/>
    <n v="835"/>
    <n v="799"/>
    <n v="157"/>
    <n v="157"/>
    <n v="146"/>
    <n v="149"/>
    <n v="104"/>
    <n v="149"/>
    <n v="139"/>
    <n v="194"/>
    <m/>
    <n v="0"/>
    <m/>
    <m/>
    <m/>
    <m/>
    <m/>
    <n v="0"/>
    <n v="157"/>
    <n v="157"/>
    <n v="146"/>
    <n v="149"/>
    <n v="104"/>
    <n v="149"/>
    <n v="139"/>
    <n v="194"/>
    <n v="107.28"/>
    <n v="100"/>
    <n v="130"/>
    <m/>
    <m/>
    <m/>
    <n v="41.72"/>
    <n v="39"/>
    <n v="64"/>
    <n v="26"/>
    <n v="26"/>
    <n v="40"/>
    <m/>
    <m/>
    <m/>
    <m/>
    <m/>
    <m/>
    <m/>
    <m/>
    <m/>
    <n v="123"/>
    <n v="78"/>
    <n v="109"/>
  </r>
  <r>
    <x v="9"/>
    <s v="Craven Community College "/>
    <n v="198367"/>
    <x v="6"/>
    <m/>
    <m/>
    <m/>
    <m/>
    <m/>
    <m/>
    <m/>
    <m/>
    <m/>
    <m/>
    <m/>
    <m/>
    <m/>
    <m/>
    <m/>
    <m/>
    <m/>
    <m/>
    <m/>
    <m/>
    <m/>
    <m/>
    <m/>
    <m/>
    <m/>
    <m/>
    <m/>
    <m/>
    <m/>
    <m/>
    <s v=" "/>
    <s v=" "/>
    <s v=" "/>
    <s v=" "/>
    <s v=" "/>
    <s v=" "/>
    <s v=" "/>
    <s v=" "/>
    <s v=" "/>
    <s v=" "/>
    <s v=" "/>
    <s v=" "/>
    <m/>
    <m/>
    <m/>
    <m/>
    <m/>
    <m/>
    <s v=" "/>
    <s v=" "/>
    <s v=" "/>
    <m/>
    <m/>
    <m/>
    <m/>
    <m/>
    <m/>
    <m/>
    <m/>
    <m/>
    <m/>
    <m/>
    <m/>
    <s v=""/>
    <s v=""/>
    <s v=""/>
    <n v="1674"/>
    <n v="2961"/>
    <n v="3005"/>
    <n v="1014"/>
    <n v="940"/>
    <n v="1365"/>
    <n v="226"/>
    <n v="225"/>
    <n v="227"/>
    <n v="261"/>
    <n v="235"/>
    <n v="278"/>
    <n v="290"/>
    <n v="217"/>
    <m/>
    <n v="0"/>
    <n v="2"/>
    <m/>
    <m/>
    <m/>
    <m/>
    <n v="0"/>
    <n v="226"/>
    <n v="225"/>
    <n v="225"/>
    <n v="261"/>
    <n v="235"/>
    <n v="278"/>
    <n v="290"/>
    <n v="217"/>
    <n v="164.02"/>
    <n v="171"/>
    <n v="147"/>
    <m/>
    <m/>
    <m/>
    <n v="113.97999999999999"/>
    <n v="119"/>
    <n v="70"/>
    <n v="46"/>
    <n v="37"/>
    <n v="25"/>
    <m/>
    <m/>
    <m/>
    <m/>
    <m/>
    <m/>
    <n v="41"/>
    <n v="58"/>
    <n v="67"/>
    <n v="174"/>
    <n v="140"/>
    <n v="186"/>
  </r>
  <r>
    <x v="9"/>
    <s v="Davidson County Community College "/>
    <n v="198376"/>
    <x v="6"/>
    <m/>
    <m/>
    <m/>
    <m/>
    <m/>
    <m/>
    <m/>
    <m/>
    <m/>
    <m/>
    <m/>
    <m/>
    <m/>
    <m/>
    <m/>
    <m/>
    <m/>
    <m/>
    <m/>
    <m/>
    <m/>
    <m/>
    <m/>
    <m/>
    <m/>
    <m/>
    <m/>
    <m/>
    <m/>
    <m/>
    <s v=" "/>
    <s v=" "/>
    <s v=" "/>
    <s v=" "/>
    <s v=" "/>
    <s v=" "/>
    <s v=" "/>
    <s v=" "/>
    <s v=" "/>
    <s v=" "/>
    <s v=" "/>
    <s v=" "/>
    <m/>
    <m/>
    <m/>
    <m/>
    <m/>
    <m/>
    <s v=" "/>
    <s v=" "/>
    <s v=" "/>
    <m/>
    <m/>
    <m/>
    <m/>
    <m/>
    <m/>
    <m/>
    <m/>
    <m/>
    <m/>
    <m/>
    <m/>
    <s v=""/>
    <s v=""/>
    <s v=""/>
    <n v="1228"/>
    <n v="1208"/>
    <n v="860"/>
    <n v="1121"/>
    <n v="932"/>
    <n v="1138"/>
    <n v="245"/>
    <n v="273"/>
    <n v="202"/>
    <n v="322"/>
    <n v="374"/>
    <n v="351"/>
    <n v="265"/>
    <n v="314"/>
    <m/>
    <n v="0"/>
    <m/>
    <m/>
    <m/>
    <m/>
    <m/>
    <n v="0"/>
    <n v="245"/>
    <n v="273"/>
    <n v="202"/>
    <n v="322"/>
    <n v="374"/>
    <n v="351"/>
    <n v="265"/>
    <n v="314"/>
    <n v="235.17"/>
    <n v="178"/>
    <n v="208"/>
    <m/>
    <m/>
    <m/>
    <n v="115.83000000000001"/>
    <n v="87"/>
    <n v="106"/>
    <n v="96"/>
    <n v="90"/>
    <n v="147"/>
    <m/>
    <m/>
    <m/>
    <m/>
    <m/>
    <m/>
    <m/>
    <n v="57"/>
    <n v="65"/>
    <n v="226"/>
    <n v="227"/>
    <n v="139"/>
  </r>
  <r>
    <x v="9"/>
    <s v="Edgecombe Community College"/>
    <n v="198491"/>
    <x v="6"/>
    <m/>
    <m/>
    <m/>
    <m/>
    <m/>
    <m/>
    <m/>
    <m/>
    <m/>
    <m/>
    <m/>
    <m/>
    <m/>
    <m/>
    <m/>
    <m/>
    <m/>
    <m/>
    <m/>
    <m/>
    <m/>
    <m/>
    <m/>
    <m/>
    <m/>
    <m/>
    <m/>
    <m/>
    <m/>
    <m/>
    <s v=" "/>
    <s v=" "/>
    <s v=" "/>
    <s v=" "/>
    <s v=" "/>
    <s v=" "/>
    <s v=" "/>
    <s v=" "/>
    <s v=" "/>
    <s v=" "/>
    <s v=" "/>
    <s v=" "/>
    <m/>
    <m/>
    <m/>
    <m/>
    <m/>
    <m/>
    <s v=" "/>
    <s v=" "/>
    <s v=" "/>
    <m/>
    <m/>
    <m/>
    <m/>
    <m/>
    <m/>
    <m/>
    <m/>
    <m/>
    <m/>
    <m/>
    <m/>
    <s v=""/>
    <s v=""/>
    <s v=""/>
    <n v="619"/>
    <n v="424"/>
    <n v="385"/>
    <n v="188"/>
    <n v="304"/>
    <n v="1349"/>
    <n v="103"/>
    <n v="103"/>
    <n v="140"/>
    <n v="186"/>
    <n v="252"/>
    <n v="128"/>
    <n v="124"/>
    <n v="94"/>
    <m/>
    <n v="0"/>
    <m/>
    <m/>
    <m/>
    <m/>
    <m/>
    <n v="0"/>
    <n v="103"/>
    <n v="103"/>
    <n v="140"/>
    <n v="186"/>
    <n v="252"/>
    <n v="128"/>
    <n v="124"/>
    <n v="94"/>
    <n v="47.36"/>
    <n v="46"/>
    <n v="67"/>
    <m/>
    <m/>
    <m/>
    <n v="80.64"/>
    <n v="78"/>
    <n v="27"/>
    <n v="13"/>
    <n v="29"/>
    <n v="12"/>
    <m/>
    <m/>
    <m/>
    <m/>
    <m/>
    <m/>
    <m/>
    <m/>
    <m/>
    <n v="173"/>
    <n v="223"/>
    <n v="116"/>
  </r>
  <r>
    <x v="9"/>
    <s v="Gaston College "/>
    <n v="198570"/>
    <x v="6"/>
    <m/>
    <m/>
    <m/>
    <m/>
    <m/>
    <m/>
    <m/>
    <m/>
    <m/>
    <m/>
    <m/>
    <m/>
    <m/>
    <m/>
    <m/>
    <m/>
    <m/>
    <m/>
    <m/>
    <m/>
    <m/>
    <m/>
    <m/>
    <m/>
    <m/>
    <m/>
    <m/>
    <m/>
    <m/>
    <m/>
    <s v=" "/>
    <s v=" "/>
    <s v=" "/>
    <s v=" "/>
    <s v=" "/>
    <s v=" "/>
    <s v=" "/>
    <s v=" "/>
    <s v=" "/>
    <s v=" "/>
    <s v=" "/>
    <s v=" "/>
    <m/>
    <m/>
    <m/>
    <m/>
    <m/>
    <m/>
    <s v=" "/>
    <s v=" "/>
    <s v=" "/>
    <m/>
    <m/>
    <m/>
    <m/>
    <m/>
    <m/>
    <m/>
    <m/>
    <m/>
    <m/>
    <m/>
    <m/>
    <s v=""/>
    <s v=""/>
    <s v=""/>
    <n v="888"/>
    <n v="1656"/>
    <n v="933"/>
    <n v="1531"/>
    <n v="1578"/>
    <n v="1116"/>
    <n v="491"/>
    <n v="458"/>
    <n v="550"/>
    <n v="636"/>
    <n v="680"/>
    <n v="628"/>
    <n v="579"/>
    <n v="495"/>
    <m/>
    <n v="0"/>
    <m/>
    <m/>
    <m/>
    <m/>
    <m/>
    <n v="0"/>
    <n v="491"/>
    <n v="458"/>
    <n v="550"/>
    <n v="636"/>
    <n v="680"/>
    <n v="628"/>
    <n v="579"/>
    <n v="495"/>
    <n v="395.64"/>
    <n v="365"/>
    <n v="340"/>
    <m/>
    <m/>
    <m/>
    <n v="232.36"/>
    <n v="214"/>
    <n v="155"/>
    <n v="107"/>
    <n v="145"/>
    <n v="165"/>
    <m/>
    <m/>
    <m/>
    <m/>
    <m/>
    <m/>
    <n v="185"/>
    <m/>
    <m/>
    <n v="344"/>
    <n v="535"/>
    <n v="463"/>
  </r>
  <r>
    <x v="9"/>
    <s v="Haywood Community College"/>
    <n v="198668"/>
    <x v="6"/>
    <m/>
    <m/>
    <m/>
    <m/>
    <m/>
    <m/>
    <m/>
    <m/>
    <m/>
    <m/>
    <m/>
    <m/>
    <m/>
    <m/>
    <m/>
    <m/>
    <m/>
    <m/>
    <m/>
    <m/>
    <m/>
    <m/>
    <m/>
    <m/>
    <m/>
    <m/>
    <m/>
    <m/>
    <m/>
    <m/>
    <s v=" "/>
    <s v=" "/>
    <s v=" "/>
    <s v=" "/>
    <s v=" "/>
    <s v=" "/>
    <s v=" "/>
    <s v=" "/>
    <s v=" "/>
    <s v=" "/>
    <s v=" "/>
    <s v=" "/>
    <m/>
    <m/>
    <m/>
    <m/>
    <m/>
    <m/>
    <s v=" "/>
    <s v=" "/>
    <s v=" "/>
    <m/>
    <m/>
    <m/>
    <m/>
    <m/>
    <m/>
    <m/>
    <m/>
    <m/>
    <m/>
    <m/>
    <m/>
    <s v=""/>
    <s v=""/>
    <s v=""/>
    <n v="688"/>
    <n v="727"/>
    <n v="576"/>
    <n v="630"/>
    <n v="1189"/>
    <n v="825"/>
    <n v="172"/>
    <n v="172"/>
    <n v="200"/>
    <n v="140"/>
    <n v="131"/>
    <n v="155"/>
    <n v="158"/>
    <n v="174"/>
    <m/>
    <n v="0"/>
    <m/>
    <m/>
    <m/>
    <m/>
    <m/>
    <n v="0"/>
    <n v="172"/>
    <n v="172"/>
    <n v="200"/>
    <n v="140"/>
    <n v="131"/>
    <n v="155"/>
    <n v="158"/>
    <n v="174"/>
    <n v="72.849999999999994"/>
    <n v="74"/>
    <n v="117"/>
    <m/>
    <m/>
    <m/>
    <n v="82.15"/>
    <n v="84"/>
    <n v="57"/>
    <n v="63"/>
    <n v="37"/>
    <n v="37"/>
    <m/>
    <m/>
    <m/>
    <m/>
    <m/>
    <m/>
    <m/>
    <n v="7"/>
    <n v="10"/>
    <n v="77"/>
    <n v="87"/>
    <n v="108"/>
  </r>
  <r>
    <x v="9"/>
    <s v="Isothermal Community College "/>
    <n v="198710"/>
    <x v="6"/>
    <m/>
    <m/>
    <m/>
    <m/>
    <m/>
    <m/>
    <m/>
    <m/>
    <m/>
    <m/>
    <m/>
    <m/>
    <m/>
    <m/>
    <m/>
    <m/>
    <m/>
    <m/>
    <m/>
    <m/>
    <m/>
    <m/>
    <m/>
    <m/>
    <m/>
    <m/>
    <m/>
    <m/>
    <m/>
    <m/>
    <s v=" "/>
    <s v=" "/>
    <s v=" "/>
    <s v=" "/>
    <s v=" "/>
    <s v=" "/>
    <s v=" "/>
    <s v=" "/>
    <s v=" "/>
    <s v=" "/>
    <s v=" "/>
    <s v=" "/>
    <m/>
    <m/>
    <m/>
    <m/>
    <m/>
    <m/>
    <s v=" "/>
    <s v=" "/>
    <s v=" "/>
    <m/>
    <m/>
    <m/>
    <m/>
    <m/>
    <m/>
    <m/>
    <m/>
    <m/>
    <m/>
    <m/>
    <m/>
    <s v=""/>
    <s v=""/>
    <s v=""/>
    <n v="635"/>
    <n v="606"/>
    <n v="527"/>
    <n v="548"/>
    <n v="281"/>
    <n v="526"/>
    <n v="140"/>
    <n v="143"/>
    <n v="178"/>
    <n v="219"/>
    <n v="204"/>
    <n v="212"/>
    <n v="191"/>
    <n v="183"/>
    <m/>
    <n v="0"/>
    <m/>
    <m/>
    <m/>
    <m/>
    <m/>
    <n v="0"/>
    <n v="140"/>
    <n v="143"/>
    <n v="178"/>
    <n v="219"/>
    <n v="204"/>
    <n v="212"/>
    <n v="191"/>
    <n v="183"/>
    <n v="127.2"/>
    <n v="26"/>
    <n v="130"/>
    <m/>
    <m/>
    <m/>
    <n v="84.8"/>
    <n v="165"/>
    <n v="53"/>
    <n v="31"/>
    <n v="31"/>
    <n v="16"/>
    <m/>
    <m/>
    <m/>
    <m/>
    <m/>
    <m/>
    <m/>
    <m/>
    <m/>
    <n v="188"/>
    <n v="173"/>
    <n v="196"/>
  </r>
  <r>
    <x v="9"/>
    <s v="Johnston Community College"/>
    <n v="198774"/>
    <x v="6"/>
    <m/>
    <m/>
    <m/>
    <m/>
    <m/>
    <m/>
    <m/>
    <m/>
    <m/>
    <m/>
    <m/>
    <m/>
    <m/>
    <m/>
    <m/>
    <m/>
    <m/>
    <m/>
    <m/>
    <m/>
    <m/>
    <m/>
    <m/>
    <m/>
    <m/>
    <m/>
    <m/>
    <m/>
    <m/>
    <m/>
    <s v=" "/>
    <s v=" "/>
    <s v=" "/>
    <s v=" "/>
    <s v=" "/>
    <s v=" "/>
    <s v=" "/>
    <s v=" "/>
    <s v=" "/>
    <s v=" "/>
    <s v=" "/>
    <s v=" "/>
    <m/>
    <m/>
    <m/>
    <m/>
    <m/>
    <m/>
    <s v=" "/>
    <s v=" "/>
    <s v=" "/>
    <m/>
    <m/>
    <m/>
    <m/>
    <m/>
    <m/>
    <m/>
    <m/>
    <m/>
    <m/>
    <m/>
    <m/>
    <s v=""/>
    <s v=""/>
    <s v=""/>
    <n v="1665"/>
    <n v="1742"/>
    <n v="1697"/>
    <n v="1843"/>
    <n v="3130"/>
    <n v="3100"/>
    <n v="378"/>
    <n v="372"/>
    <n v="517"/>
    <n v="529"/>
    <n v="443"/>
    <n v="447"/>
    <n v="813"/>
    <n v="716"/>
    <m/>
    <n v="0"/>
    <m/>
    <m/>
    <m/>
    <m/>
    <m/>
    <n v="0"/>
    <n v="378"/>
    <n v="372"/>
    <n v="517"/>
    <n v="529"/>
    <n v="443"/>
    <n v="447"/>
    <n v="813"/>
    <n v="716"/>
    <n v="312.89999999999998"/>
    <n v="569"/>
    <n v="327"/>
    <m/>
    <m/>
    <m/>
    <n v="134.10000000000002"/>
    <n v="244"/>
    <n v="389"/>
    <n v="231"/>
    <n v="135"/>
    <n v="146"/>
    <m/>
    <m/>
    <m/>
    <m/>
    <m/>
    <m/>
    <n v="70"/>
    <n v="67"/>
    <n v="77"/>
    <n v="228"/>
    <n v="241"/>
    <n v="224"/>
  </r>
  <r>
    <x v="9"/>
    <s v="Lenoir Community College "/>
    <n v="198817"/>
    <x v="6"/>
    <m/>
    <m/>
    <m/>
    <m/>
    <m/>
    <m/>
    <m/>
    <m/>
    <m/>
    <m/>
    <m/>
    <m/>
    <m/>
    <m/>
    <m/>
    <m/>
    <m/>
    <m/>
    <m/>
    <m/>
    <m/>
    <m/>
    <m/>
    <m/>
    <m/>
    <m/>
    <m/>
    <m/>
    <m/>
    <m/>
    <s v=" "/>
    <s v=" "/>
    <s v=" "/>
    <s v=" "/>
    <s v=" "/>
    <s v=" "/>
    <s v=" "/>
    <s v=" "/>
    <s v=" "/>
    <s v=" "/>
    <s v=" "/>
    <s v=" "/>
    <m/>
    <m/>
    <m/>
    <m/>
    <m/>
    <m/>
    <s v=" "/>
    <s v=" "/>
    <s v=" "/>
    <m/>
    <m/>
    <m/>
    <m/>
    <m/>
    <m/>
    <m/>
    <m/>
    <m/>
    <m/>
    <m/>
    <m/>
    <s v=""/>
    <s v=""/>
    <s v=""/>
    <n v="1252"/>
    <n v="1152"/>
    <n v="365"/>
    <n v="400"/>
    <n v="1319"/>
    <n v="659"/>
    <n v="220"/>
    <n v="206"/>
    <n v="270"/>
    <n v="309"/>
    <n v="281"/>
    <n v="319"/>
    <n v="328"/>
    <n v="218"/>
    <m/>
    <n v="0"/>
    <m/>
    <m/>
    <m/>
    <m/>
    <m/>
    <n v="0"/>
    <n v="220"/>
    <n v="206"/>
    <n v="270"/>
    <n v="309"/>
    <n v="281"/>
    <n v="319"/>
    <n v="328"/>
    <n v="218"/>
    <n v="191.4"/>
    <n v="187"/>
    <n v="142"/>
    <m/>
    <m/>
    <m/>
    <n v="127.6"/>
    <n v="141"/>
    <n v="76"/>
    <n v="4"/>
    <n v="37"/>
    <n v="57"/>
    <m/>
    <m/>
    <m/>
    <m/>
    <m/>
    <m/>
    <m/>
    <m/>
    <m/>
    <n v="305"/>
    <n v="244"/>
    <n v="262"/>
  </r>
  <r>
    <x v="9"/>
    <s v="Mayland Community College"/>
    <n v="198914"/>
    <x v="6"/>
    <m/>
    <m/>
    <m/>
    <m/>
    <m/>
    <m/>
    <m/>
    <m/>
    <m/>
    <m/>
    <m/>
    <m/>
    <m/>
    <m/>
    <m/>
    <m/>
    <m/>
    <m/>
    <m/>
    <m/>
    <m/>
    <m/>
    <m/>
    <m/>
    <m/>
    <m/>
    <m/>
    <m/>
    <m/>
    <m/>
    <s v=" "/>
    <s v=" "/>
    <s v=" "/>
    <s v=" "/>
    <s v=" "/>
    <s v=" "/>
    <s v=" "/>
    <s v=" "/>
    <s v=" "/>
    <s v=" "/>
    <s v=" "/>
    <s v=" "/>
    <m/>
    <m/>
    <m/>
    <m/>
    <m/>
    <m/>
    <s v=" "/>
    <s v=" "/>
    <s v=" "/>
    <m/>
    <m/>
    <m/>
    <m/>
    <m/>
    <m/>
    <m/>
    <m/>
    <m/>
    <m/>
    <m/>
    <m/>
    <s v=""/>
    <s v=""/>
    <s v=""/>
    <n v="231"/>
    <n v="287"/>
    <n v="39"/>
    <n v="588"/>
    <n v="217"/>
    <n v="887"/>
    <n v="84"/>
    <n v="58"/>
    <n v="99"/>
    <n v="103"/>
    <n v="100"/>
    <n v="224"/>
    <n v="158"/>
    <n v="174"/>
    <m/>
    <n v="0"/>
    <m/>
    <m/>
    <m/>
    <m/>
    <m/>
    <n v="0"/>
    <n v="84"/>
    <n v="58"/>
    <n v="99"/>
    <n v="103"/>
    <n v="100"/>
    <n v="224"/>
    <n v="158"/>
    <n v="174"/>
    <n v="150.08000000000001"/>
    <n v="19"/>
    <n v="135"/>
    <m/>
    <m/>
    <m/>
    <n v="73.919999999999987"/>
    <n v="139"/>
    <n v="39"/>
    <n v="47"/>
    <n v="53"/>
    <n v="112"/>
    <m/>
    <m/>
    <m/>
    <m/>
    <m/>
    <m/>
    <m/>
    <m/>
    <m/>
    <n v="56"/>
    <n v="47"/>
    <n v="112"/>
  </r>
  <r>
    <x v="9"/>
    <s v="Mitchell Community College "/>
    <n v="198987"/>
    <x v="6"/>
    <m/>
    <m/>
    <m/>
    <m/>
    <m/>
    <m/>
    <m/>
    <m/>
    <m/>
    <m/>
    <m/>
    <m/>
    <m/>
    <m/>
    <m/>
    <m/>
    <m/>
    <m/>
    <m/>
    <m/>
    <m/>
    <m/>
    <m/>
    <m/>
    <m/>
    <m/>
    <m/>
    <m/>
    <m/>
    <m/>
    <s v=" "/>
    <s v=" "/>
    <s v=" "/>
    <s v=" "/>
    <s v=" "/>
    <s v=" "/>
    <s v=" "/>
    <s v=" "/>
    <s v=" "/>
    <s v=" "/>
    <s v=" "/>
    <s v=" "/>
    <m/>
    <m/>
    <m/>
    <m/>
    <m/>
    <m/>
    <s v=" "/>
    <s v=" "/>
    <s v=" "/>
    <m/>
    <m/>
    <m/>
    <m/>
    <m/>
    <m/>
    <m/>
    <m/>
    <m/>
    <m/>
    <m/>
    <m/>
    <s v=""/>
    <s v=""/>
    <s v=""/>
    <n v="568"/>
    <n v="1451"/>
    <n v="1362"/>
    <n v="836"/>
    <n v="602"/>
    <n v="600"/>
    <n v="220"/>
    <n v="172"/>
    <n v="250"/>
    <n v="351"/>
    <n v="268"/>
    <n v="312"/>
    <n v="325"/>
    <n v="302"/>
    <m/>
    <n v="0"/>
    <m/>
    <m/>
    <m/>
    <m/>
    <m/>
    <n v="0"/>
    <n v="220"/>
    <n v="172"/>
    <n v="250"/>
    <n v="351"/>
    <n v="268"/>
    <n v="312"/>
    <n v="325"/>
    <n v="302"/>
    <n v="165.36"/>
    <n v="172"/>
    <n v="183"/>
    <m/>
    <m/>
    <m/>
    <n v="146.63999999999999"/>
    <n v="153"/>
    <n v="119"/>
    <n v="67"/>
    <n v="53"/>
    <n v="50"/>
    <m/>
    <m/>
    <m/>
    <m/>
    <m/>
    <m/>
    <n v="40"/>
    <n v="72"/>
    <n v="92"/>
    <n v="244"/>
    <n v="143"/>
    <n v="170"/>
  </r>
  <r>
    <x v="9"/>
    <s v="Nash Community College"/>
    <n v="199087"/>
    <x v="6"/>
    <m/>
    <m/>
    <m/>
    <m/>
    <m/>
    <m/>
    <m/>
    <m/>
    <m/>
    <m/>
    <m/>
    <m/>
    <m/>
    <m/>
    <m/>
    <m/>
    <m/>
    <m/>
    <m/>
    <m/>
    <m/>
    <m/>
    <m/>
    <m/>
    <m/>
    <m/>
    <m/>
    <m/>
    <m/>
    <m/>
    <s v=" "/>
    <s v=" "/>
    <s v=" "/>
    <s v=" "/>
    <s v=" "/>
    <s v=" "/>
    <s v=" "/>
    <s v=" "/>
    <s v=" "/>
    <s v=" "/>
    <s v=" "/>
    <s v=" "/>
    <m/>
    <m/>
    <m/>
    <m/>
    <m/>
    <m/>
    <s v=" "/>
    <s v=" "/>
    <s v=" "/>
    <m/>
    <m/>
    <m/>
    <m/>
    <m/>
    <m/>
    <m/>
    <m/>
    <m/>
    <m/>
    <m/>
    <m/>
    <s v=""/>
    <s v=""/>
    <s v=""/>
    <n v="534"/>
    <n v="360"/>
    <n v="509"/>
    <n v="312"/>
    <n v="607"/>
    <n v="1242"/>
    <n v="184"/>
    <n v="218"/>
    <n v="199"/>
    <n v="210"/>
    <n v="284"/>
    <n v="256"/>
    <n v="301"/>
    <n v="408"/>
    <m/>
    <n v="0"/>
    <n v="1"/>
    <m/>
    <m/>
    <m/>
    <m/>
    <n v="0"/>
    <n v="184"/>
    <n v="218"/>
    <n v="198"/>
    <n v="210"/>
    <n v="284"/>
    <n v="256"/>
    <n v="301"/>
    <n v="408"/>
    <n v="67.319999999999993"/>
    <n v="102"/>
    <n v="208"/>
    <m/>
    <m/>
    <m/>
    <n v="188.68"/>
    <n v="199"/>
    <n v="200"/>
    <n v="19"/>
    <n v="41"/>
    <n v="20"/>
    <m/>
    <m/>
    <m/>
    <m/>
    <m/>
    <m/>
    <m/>
    <m/>
    <m/>
    <n v="191"/>
    <n v="243"/>
    <n v="236"/>
  </r>
  <r>
    <x v="9"/>
    <s v="Piedmont Community College"/>
    <n v="199324"/>
    <x v="6"/>
    <m/>
    <m/>
    <m/>
    <m/>
    <m/>
    <m/>
    <m/>
    <m/>
    <m/>
    <m/>
    <m/>
    <m/>
    <m/>
    <m/>
    <m/>
    <m/>
    <m/>
    <m/>
    <m/>
    <m/>
    <m/>
    <m/>
    <m/>
    <m/>
    <m/>
    <m/>
    <m/>
    <m/>
    <m/>
    <m/>
    <s v=" "/>
    <s v=" "/>
    <s v=" "/>
    <s v=" "/>
    <s v=" "/>
    <s v=" "/>
    <s v=" "/>
    <s v=" "/>
    <s v=" "/>
    <s v=" "/>
    <s v=" "/>
    <s v=" "/>
    <m/>
    <m/>
    <m/>
    <m/>
    <m/>
    <m/>
    <s v=" "/>
    <s v=" "/>
    <s v=" "/>
    <m/>
    <m/>
    <m/>
    <m/>
    <m/>
    <m/>
    <m/>
    <m/>
    <m/>
    <m/>
    <m/>
    <m/>
    <s v=""/>
    <s v=""/>
    <s v=""/>
    <n v="825"/>
    <n v="791"/>
    <n v="792"/>
    <n v="1416"/>
    <n v="469"/>
    <n v="406"/>
    <n v="140"/>
    <n v="220"/>
    <n v="210"/>
    <n v="154"/>
    <n v="181"/>
    <n v="212"/>
    <n v="267"/>
    <n v="130"/>
    <m/>
    <n v="0"/>
    <m/>
    <m/>
    <m/>
    <m/>
    <m/>
    <n v="0"/>
    <n v="140"/>
    <n v="220"/>
    <n v="210"/>
    <n v="154"/>
    <n v="181"/>
    <n v="212"/>
    <n v="267"/>
    <n v="130"/>
    <n v="154.76"/>
    <n v="195"/>
    <n v="61"/>
    <m/>
    <m/>
    <m/>
    <n v="57.240000000000009"/>
    <n v="72"/>
    <n v="69"/>
    <n v="78"/>
    <n v="65"/>
    <n v="77"/>
    <m/>
    <m/>
    <m/>
    <m/>
    <m/>
    <m/>
    <n v="6"/>
    <n v="6"/>
    <n v="28"/>
    <n v="70"/>
    <n v="110"/>
    <n v="107"/>
  </r>
  <r>
    <x v="9"/>
    <s v="Randolph Community College"/>
    <n v="199421"/>
    <x v="6"/>
    <m/>
    <m/>
    <m/>
    <m/>
    <m/>
    <m/>
    <m/>
    <m/>
    <m/>
    <m/>
    <m/>
    <m/>
    <m/>
    <m/>
    <m/>
    <m/>
    <m/>
    <m/>
    <m/>
    <m/>
    <m/>
    <m/>
    <m/>
    <m/>
    <m/>
    <m/>
    <m/>
    <m/>
    <m/>
    <m/>
    <s v=" "/>
    <s v=" "/>
    <s v=" "/>
    <s v=" "/>
    <s v=" "/>
    <s v=" "/>
    <s v=" "/>
    <s v=" "/>
    <s v=" "/>
    <s v=" "/>
    <s v=" "/>
    <s v=" "/>
    <m/>
    <m/>
    <m/>
    <m/>
    <m/>
    <m/>
    <s v=" "/>
    <s v=" "/>
    <s v=" "/>
    <m/>
    <m/>
    <m/>
    <m/>
    <m/>
    <m/>
    <m/>
    <m/>
    <m/>
    <m/>
    <m/>
    <m/>
    <s v=""/>
    <s v=""/>
    <s v=""/>
    <n v="875"/>
    <n v="655"/>
    <n v="440"/>
    <n v="782"/>
    <n v="1167"/>
    <n v="697"/>
    <n v="206"/>
    <n v="209"/>
    <n v="207"/>
    <n v="269"/>
    <n v="258"/>
    <n v="318"/>
    <n v="222"/>
    <n v="66"/>
    <m/>
    <n v="2"/>
    <n v="1"/>
    <m/>
    <m/>
    <m/>
    <m/>
    <n v="0"/>
    <n v="206"/>
    <n v="207"/>
    <n v="206"/>
    <n v="269"/>
    <n v="258"/>
    <n v="318"/>
    <n v="222"/>
    <n v="66"/>
    <n v="228.96"/>
    <n v="160"/>
    <n v="25"/>
    <m/>
    <m/>
    <m/>
    <n v="89.039999999999992"/>
    <n v="62"/>
    <n v="41"/>
    <n v="115"/>
    <n v="31"/>
    <n v="59"/>
    <m/>
    <m/>
    <m/>
    <m/>
    <m/>
    <m/>
    <n v="10"/>
    <n v="14"/>
    <m/>
    <n v="144"/>
    <n v="213"/>
    <n v="259"/>
  </r>
  <r>
    <x v="9"/>
    <s v="Richmond Community College"/>
    <n v="199449"/>
    <x v="6"/>
    <m/>
    <m/>
    <m/>
    <m/>
    <m/>
    <m/>
    <m/>
    <m/>
    <m/>
    <m/>
    <m/>
    <m/>
    <m/>
    <m/>
    <m/>
    <m/>
    <m/>
    <m/>
    <m/>
    <m/>
    <m/>
    <m/>
    <m/>
    <m/>
    <m/>
    <m/>
    <m/>
    <m/>
    <m/>
    <m/>
    <s v=" "/>
    <s v=" "/>
    <s v=" "/>
    <s v=" "/>
    <s v=" "/>
    <s v=" "/>
    <s v=" "/>
    <s v=" "/>
    <s v=" "/>
    <s v=" "/>
    <s v=" "/>
    <s v=" "/>
    <m/>
    <m/>
    <m/>
    <m/>
    <m/>
    <m/>
    <s v=" "/>
    <s v=" "/>
    <s v=" "/>
    <m/>
    <m/>
    <m/>
    <m/>
    <m/>
    <m/>
    <m/>
    <m/>
    <m/>
    <m/>
    <m/>
    <m/>
    <s v=""/>
    <s v=""/>
    <s v=""/>
    <n v="193"/>
    <n v="154"/>
    <n v="144"/>
    <n v="123"/>
    <n v="521"/>
    <n v="550"/>
    <n v="80"/>
    <n v="79"/>
    <n v="148"/>
    <n v="192"/>
    <n v="235"/>
    <n v="145"/>
    <n v="130"/>
    <n v="209"/>
    <m/>
    <n v="0"/>
    <m/>
    <m/>
    <m/>
    <m/>
    <m/>
    <n v="0"/>
    <n v="80"/>
    <n v="79"/>
    <n v="148"/>
    <n v="192"/>
    <n v="235"/>
    <n v="145"/>
    <n v="130"/>
    <n v="209"/>
    <n v="57.6"/>
    <n v="83"/>
    <n v="121"/>
    <m/>
    <m/>
    <m/>
    <n v="87.4"/>
    <n v="47"/>
    <n v="88"/>
    <n v="42"/>
    <n v="23"/>
    <n v="26"/>
    <m/>
    <m/>
    <m/>
    <m/>
    <m/>
    <m/>
    <n v="64"/>
    <n v="40"/>
    <n v="33"/>
    <n v="86"/>
    <n v="172"/>
    <n v="86"/>
  </r>
  <r>
    <x v="9"/>
    <s v="Robeson Community College"/>
    <n v="199476"/>
    <x v="6"/>
    <m/>
    <m/>
    <m/>
    <m/>
    <m/>
    <m/>
    <m/>
    <m/>
    <m/>
    <m/>
    <m/>
    <m/>
    <m/>
    <m/>
    <m/>
    <m/>
    <m/>
    <m/>
    <m/>
    <m/>
    <m/>
    <m/>
    <m/>
    <m/>
    <m/>
    <m/>
    <m/>
    <m/>
    <m/>
    <m/>
    <s v=" "/>
    <s v=" "/>
    <s v=" "/>
    <s v=" "/>
    <s v=" "/>
    <s v=" "/>
    <s v=" "/>
    <s v=" "/>
    <s v=" "/>
    <s v=" "/>
    <s v=" "/>
    <s v=" "/>
    <m/>
    <m/>
    <m/>
    <m/>
    <m/>
    <m/>
    <s v=" "/>
    <s v=" "/>
    <s v=" "/>
    <m/>
    <m/>
    <m/>
    <m/>
    <m/>
    <m/>
    <m/>
    <m/>
    <m/>
    <m/>
    <m/>
    <m/>
    <s v=""/>
    <s v=""/>
    <s v=""/>
    <n v="1130"/>
    <n v="1426"/>
    <n v="1463"/>
    <n v="677"/>
    <n v="831"/>
    <n v="715"/>
    <n v="224"/>
    <n v="224"/>
    <n v="334"/>
    <n v="330"/>
    <n v="154"/>
    <n v="297"/>
    <n v="420"/>
    <n v="224"/>
    <m/>
    <n v="0"/>
    <m/>
    <m/>
    <m/>
    <m/>
    <m/>
    <n v="2"/>
    <n v="224"/>
    <n v="224"/>
    <n v="334"/>
    <n v="330"/>
    <n v="154"/>
    <n v="297"/>
    <n v="420"/>
    <n v="222"/>
    <n v="166.32"/>
    <n v="235"/>
    <n v="144"/>
    <m/>
    <m/>
    <m/>
    <n v="130.68"/>
    <n v="185"/>
    <n v="78"/>
    <n v="58"/>
    <n v="19"/>
    <n v="46"/>
    <m/>
    <m/>
    <m/>
    <m/>
    <m/>
    <m/>
    <n v="23"/>
    <n v="43"/>
    <n v="28"/>
    <n v="249"/>
    <n v="92"/>
    <n v="223"/>
  </r>
  <r>
    <x v="9"/>
    <s v="Rockingham Community College "/>
    <n v="199485"/>
    <x v="6"/>
    <m/>
    <m/>
    <m/>
    <m/>
    <m/>
    <m/>
    <m/>
    <m/>
    <m/>
    <m/>
    <m/>
    <m/>
    <m/>
    <m/>
    <m/>
    <m/>
    <m/>
    <m/>
    <m/>
    <m/>
    <m/>
    <m/>
    <m/>
    <m/>
    <m/>
    <m/>
    <m/>
    <m/>
    <m/>
    <m/>
    <s v=" "/>
    <s v=" "/>
    <s v=" "/>
    <s v=" "/>
    <s v=" "/>
    <s v=" "/>
    <s v=" "/>
    <s v=" "/>
    <s v=" "/>
    <s v=" "/>
    <s v=" "/>
    <s v=" "/>
    <m/>
    <m/>
    <m/>
    <m/>
    <m/>
    <m/>
    <s v=" "/>
    <s v=" "/>
    <s v=" "/>
    <m/>
    <m/>
    <m/>
    <m/>
    <m/>
    <m/>
    <m/>
    <m/>
    <m/>
    <m/>
    <m/>
    <m/>
    <s v=""/>
    <s v=""/>
    <s v=""/>
    <n v="414"/>
    <n v="505"/>
    <n v="616"/>
    <n v="875"/>
    <n v="759"/>
    <n v="529"/>
    <n v="255"/>
    <n v="178"/>
    <n v="223"/>
    <n v="299"/>
    <n v="244"/>
    <n v="178"/>
    <n v="263"/>
    <n v="282"/>
    <m/>
    <n v="3"/>
    <m/>
    <m/>
    <m/>
    <m/>
    <m/>
    <n v="0"/>
    <n v="255"/>
    <n v="175"/>
    <n v="223"/>
    <n v="299"/>
    <n v="244"/>
    <n v="178"/>
    <n v="263"/>
    <n v="282"/>
    <n v="87.22"/>
    <n v="129"/>
    <n v="188"/>
    <m/>
    <m/>
    <m/>
    <n v="90.78"/>
    <n v="134"/>
    <n v="94"/>
    <n v="50"/>
    <n v="67"/>
    <n v="30"/>
    <m/>
    <m/>
    <m/>
    <m/>
    <m/>
    <m/>
    <m/>
    <n v="16"/>
    <m/>
    <n v="249"/>
    <n v="161"/>
    <n v="148"/>
  </r>
  <r>
    <x v="9"/>
    <s v="Sandhills Community College "/>
    <n v="199634"/>
    <x v="6"/>
    <m/>
    <m/>
    <m/>
    <m/>
    <m/>
    <m/>
    <m/>
    <m/>
    <m/>
    <m/>
    <m/>
    <m/>
    <m/>
    <m/>
    <m/>
    <m/>
    <m/>
    <m/>
    <m/>
    <m/>
    <m/>
    <m/>
    <m/>
    <m/>
    <m/>
    <m/>
    <m/>
    <m/>
    <m/>
    <m/>
    <s v=" "/>
    <s v=" "/>
    <s v=" "/>
    <s v=" "/>
    <s v=" "/>
    <s v=" "/>
    <s v=" "/>
    <s v=" "/>
    <s v=" "/>
    <s v=" "/>
    <s v=" "/>
    <s v=" "/>
    <m/>
    <m/>
    <m/>
    <m/>
    <m/>
    <m/>
    <s v=" "/>
    <s v=" "/>
    <s v=" "/>
    <m/>
    <m/>
    <m/>
    <m/>
    <m/>
    <m/>
    <m/>
    <m/>
    <m/>
    <m/>
    <m/>
    <m/>
    <s v=""/>
    <s v=""/>
    <s v=""/>
    <n v="1500"/>
    <n v="1361"/>
    <n v="1243"/>
    <n v="1563"/>
    <n v="1339"/>
    <n v="1653"/>
    <n v="249"/>
    <n v="422"/>
    <n v="435"/>
    <n v="361"/>
    <n v="383"/>
    <n v="405"/>
    <n v="284"/>
    <n v="532"/>
    <m/>
    <n v="0"/>
    <m/>
    <m/>
    <m/>
    <m/>
    <m/>
    <n v="0"/>
    <n v="249"/>
    <n v="422"/>
    <n v="435"/>
    <n v="361"/>
    <n v="383"/>
    <n v="405"/>
    <n v="284"/>
    <n v="532"/>
    <n v="271.35000000000002"/>
    <n v="190"/>
    <n v="218"/>
    <m/>
    <m/>
    <m/>
    <n v="133.64999999999998"/>
    <n v="94"/>
    <n v="314"/>
    <n v="77"/>
    <n v="69"/>
    <n v="76"/>
    <m/>
    <m/>
    <m/>
    <m/>
    <m/>
    <m/>
    <m/>
    <m/>
    <m/>
    <n v="284"/>
    <n v="314"/>
    <n v="329"/>
  </r>
  <r>
    <x v="9"/>
    <s v="South Piedmont Community College"/>
    <n v="197850"/>
    <x v="6"/>
    <m/>
    <m/>
    <m/>
    <m/>
    <m/>
    <m/>
    <m/>
    <m/>
    <m/>
    <m/>
    <m/>
    <m/>
    <m/>
    <m/>
    <m/>
    <m/>
    <m/>
    <m/>
    <m/>
    <m/>
    <m/>
    <m/>
    <m/>
    <m/>
    <m/>
    <m/>
    <m/>
    <m/>
    <m/>
    <m/>
    <s v=" "/>
    <s v=" "/>
    <s v=" "/>
    <s v=" "/>
    <s v=" "/>
    <s v=" "/>
    <s v=" "/>
    <s v=" "/>
    <s v=" "/>
    <s v=" "/>
    <s v=" "/>
    <s v=" "/>
    <m/>
    <m/>
    <m/>
    <m/>
    <m/>
    <m/>
    <s v=" "/>
    <s v=" "/>
    <s v=" "/>
    <m/>
    <m/>
    <m/>
    <m/>
    <m/>
    <m/>
    <m/>
    <m/>
    <m/>
    <m/>
    <m/>
    <m/>
    <s v=""/>
    <s v=""/>
    <s v=""/>
    <n v="2064"/>
    <n v="506"/>
    <n v="802"/>
    <n v="829"/>
    <n v="881"/>
    <n v="528"/>
    <n v="156"/>
    <n v="250"/>
    <n v="186"/>
    <n v="134"/>
    <n v="176"/>
    <n v="150"/>
    <n v="186"/>
    <n v="138"/>
    <m/>
    <n v="0"/>
    <m/>
    <m/>
    <m/>
    <m/>
    <m/>
    <n v="0"/>
    <n v="156"/>
    <n v="250"/>
    <n v="186"/>
    <n v="134"/>
    <n v="176"/>
    <n v="150"/>
    <n v="186"/>
    <n v="138"/>
    <n v="70.5"/>
    <n v="87"/>
    <n v="101"/>
    <m/>
    <m/>
    <m/>
    <n v="79.5"/>
    <n v="99"/>
    <n v="37"/>
    <n v="43"/>
    <n v="35"/>
    <n v="29"/>
    <m/>
    <m/>
    <m/>
    <m/>
    <m/>
    <m/>
    <n v="24"/>
    <n v="29"/>
    <n v="28"/>
    <n v="67"/>
    <n v="112"/>
    <n v="93"/>
  </r>
  <r>
    <x v="9"/>
    <s v="Southeastern Community College "/>
    <n v="199722"/>
    <x v="6"/>
    <m/>
    <m/>
    <m/>
    <m/>
    <m/>
    <m/>
    <m/>
    <m/>
    <m/>
    <m/>
    <m/>
    <m/>
    <m/>
    <m/>
    <m/>
    <m/>
    <m/>
    <m/>
    <m/>
    <m/>
    <m/>
    <m/>
    <m/>
    <m/>
    <m/>
    <m/>
    <m/>
    <m/>
    <m/>
    <m/>
    <s v=" "/>
    <s v=" "/>
    <s v=" "/>
    <s v=" "/>
    <s v=" "/>
    <s v=" "/>
    <s v=" "/>
    <s v=" "/>
    <s v=" "/>
    <s v=" "/>
    <s v=" "/>
    <s v=" "/>
    <m/>
    <m/>
    <m/>
    <m/>
    <m/>
    <m/>
    <s v=" "/>
    <s v=" "/>
    <s v=" "/>
    <m/>
    <m/>
    <m/>
    <m/>
    <m/>
    <m/>
    <m/>
    <m/>
    <m/>
    <m/>
    <m/>
    <m/>
    <s v=""/>
    <s v=""/>
    <s v=""/>
    <n v="422"/>
    <n v="350"/>
    <n v="514"/>
    <n v="342"/>
    <n v="464"/>
    <n v="651"/>
    <n v="227"/>
    <n v="227"/>
    <n v="190"/>
    <n v="160"/>
    <n v="198"/>
    <n v="178"/>
    <n v="238"/>
    <n v="260"/>
    <m/>
    <n v="0"/>
    <m/>
    <m/>
    <m/>
    <m/>
    <m/>
    <n v="0"/>
    <n v="227"/>
    <n v="227"/>
    <n v="190"/>
    <n v="160"/>
    <n v="198"/>
    <n v="178"/>
    <n v="238"/>
    <n v="260"/>
    <n v="92.56"/>
    <n v="124"/>
    <n v="66"/>
    <m/>
    <m/>
    <m/>
    <n v="85.44"/>
    <n v="114"/>
    <n v="194"/>
    <n v="26"/>
    <n v="54"/>
    <n v="77"/>
    <m/>
    <m/>
    <m/>
    <m/>
    <m/>
    <m/>
    <m/>
    <m/>
    <m/>
    <n v="134"/>
    <n v="144"/>
    <n v="101"/>
  </r>
  <r>
    <x v="9"/>
    <s v="Southwestern Community College "/>
    <n v="199731"/>
    <x v="6"/>
    <m/>
    <m/>
    <m/>
    <m/>
    <m/>
    <m/>
    <m/>
    <m/>
    <m/>
    <m/>
    <m/>
    <m/>
    <m/>
    <m/>
    <m/>
    <m/>
    <m/>
    <m/>
    <m/>
    <m/>
    <m/>
    <m/>
    <m/>
    <m/>
    <m/>
    <m/>
    <m/>
    <m/>
    <m/>
    <m/>
    <s v=" "/>
    <s v=" "/>
    <s v=" "/>
    <s v=" "/>
    <s v=" "/>
    <s v=" "/>
    <s v=" "/>
    <s v=" "/>
    <s v=" "/>
    <s v=" "/>
    <s v=" "/>
    <s v=" "/>
    <m/>
    <m/>
    <m/>
    <m/>
    <m/>
    <m/>
    <s v=" "/>
    <s v=" "/>
    <s v=" "/>
    <m/>
    <m/>
    <m/>
    <m/>
    <m/>
    <m/>
    <m/>
    <m/>
    <m/>
    <m/>
    <m/>
    <m/>
    <s v=""/>
    <s v=""/>
    <s v=""/>
    <n v="433"/>
    <n v="659"/>
    <n v="780"/>
    <n v="742"/>
    <n v="903"/>
    <n v="890"/>
    <n v="143"/>
    <n v="143"/>
    <n v="118"/>
    <n v="174"/>
    <n v="157"/>
    <n v="175"/>
    <n v="167"/>
    <n v="176"/>
    <m/>
    <n v="0"/>
    <m/>
    <m/>
    <m/>
    <m/>
    <m/>
    <n v="0"/>
    <n v="143"/>
    <n v="143"/>
    <n v="118"/>
    <n v="174"/>
    <n v="157"/>
    <n v="175"/>
    <n v="167"/>
    <n v="176"/>
    <n v="85.75"/>
    <n v="82"/>
    <n v="64"/>
    <m/>
    <m/>
    <m/>
    <n v="89.25"/>
    <n v="85"/>
    <n v="112"/>
    <n v="34"/>
    <n v="43"/>
    <n v="21"/>
    <m/>
    <m/>
    <m/>
    <m/>
    <m/>
    <m/>
    <m/>
    <m/>
    <m/>
    <n v="140"/>
    <n v="114"/>
    <n v="154"/>
  </r>
  <r>
    <x v="9"/>
    <s v="Stanly Community College"/>
    <n v="199740"/>
    <x v="6"/>
    <m/>
    <m/>
    <m/>
    <m/>
    <m/>
    <m/>
    <m/>
    <m/>
    <m/>
    <m/>
    <m/>
    <m/>
    <m/>
    <m/>
    <m/>
    <m/>
    <m/>
    <m/>
    <m/>
    <m/>
    <m/>
    <m/>
    <m/>
    <m/>
    <m/>
    <m/>
    <m/>
    <m/>
    <m/>
    <m/>
    <s v=" "/>
    <s v=" "/>
    <s v=" "/>
    <s v=" "/>
    <s v=" "/>
    <s v=" "/>
    <s v=" "/>
    <s v=" "/>
    <s v=" "/>
    <s v=" "/>
    <s v=" "/>
    <s v=" "/>
    <m/>
    <m/>
    <m/>
    <m/>
    <m/>
    <m/>
    <s v=" "/>
    <s v=" "/>
    <s v=" "/>
    <m/>
    <m/>
    <m/>
    <m/>
    <m/>
    <m/>
    <m/>
    <m/>
    <m/>
    <m/>
    <m/>
    <m/>
    <s v=""/>
    <s v=""/>
    <s v=""/>
    <n v="300"/>
    <n v="630"/>
    <n v="350"/>
    <n v="791"/>
    <n v="1173"/>
    <n v="1196"/>
    <n v="110"/>
    <n v="116"/>
    <n v="171"/>
    <n v="218"/>
    <n v="181"/>
    <n v="236"/>
    <n v="237"/>
    <n v="203"/>
    <m/>
    <n v="1"/>
    <n v="2"/>
    <m/>
    <m/>
    <m/>
    <m/>
    <n v="0"/>
    <n v="110"/>
    <n v="115"/>
    <n v="169"/>
    <n v="218"/>
    <n v="181"/>
    <n v="236"/>
    <n v="237"/>
    <n v="203"/>
    <n v="84.96"/>
    <n v="85"/>
    <n v="97"/>
    <m/>
    <m/>
    <m/>
    <n v="151.04000000000002"/>
    <n v="152"/>
    <n v="106"/>
    <n v="76"/>
    <n v="35"/>
    <n v="52"/>
    <m/>
    <m/>
    <m/>
    <m/>
    <m/>
    <m/>
    <n v="9"/>
    <m/>
    <m/>
    <n v="133"/>
    <n v="146"/>
    <n v="184"/>
  </r>
  <r>
    <x v="9"/>
    <s v="Surry Community College "/>
    <n v="199768"/>
    <x v="6"/>
    <m/>
    <m/>
    <m/>
    <m/>
    <m/>
    <m/>
    <m/>
    <m/>
    <m/>
    <m/>
    <m/>
    <m/>
    <m/>
    <m/>
    <m/>
    <m/>
    <m/>
    <m/>
    <m/>
    <m/>
    <m/>
    <m/>
    <m/>
    <m/>
    <m/>
    <m/>
    <m/>
    <m/>
    <m/>
    <m/>
    <s v=" "/>
    <s v=" "/>
    <s v=" "/>
    <s v=" "/>
    <s v=" "/>
    <s v=" "/>
    <s v=" "/>
    <s v=" "/>
    <s v=" "/>
    <s v=" "/>
    <s v=" "/>
    <s v=" "/>
    <m/>
    <m/>
    <m/>
    <m/>
    <m/>
    <m/>
    <s v=" "/>
    <s v=" "/>
    <s v=" "/>
    <m/>
    <m/>
    <m/>
    <m/>
    <m/>
    <m/>
    <m/>
    <m/>
    <m/>
    <m/>
    <m/>
    <m/>
    <s v=""/>
    <s v=""/>
    <s v=""/>
    <n v="1788"/>
    <n v="1412"/>
    <n v="1348"/>
    <n v="1407"/>
    <n v="1268"/>
    <n v="1302"/>
    <n v="487"/>
    <n v="476"/>
    <n v="451"/>
    <n v="329"/>
    <n v="319"/>
    <n v="316"/>
    <n v="365"/>
    <n v="413"/>
    <m/>
    <n v="0"/>
    <m/>
    <m/>
    <m/>
    <m/>
    <m/>
    <n v="0"/>
    <n v="487"/>
    <n v="476"/>
    <n v="451"/>
    <n v="329"/>
    <n v="319"/>
    <n v="316"/>
    <n v="365"/>
    <n v="413"/>
    <n v="218.04"/>
    <n v="252"/>
    <n v="301"/>
    <m/>
    <m/>
    <m/>
    <n v="97.960000000000008"/>
    <n v="113"/>
    <n v="112"/>
    <n v="81"/>
    <n v="78"/>
    <n v="79"/>
    <m/>
    <m/>
    <m/>
    <m/>
    <m/>
    <m/>
    <n v="57"/>
    <n v="62"/>
    <n v="81"/>
    <n v="191"/>
    <n v="179"/>
    <n v="156"/>
  </r>
  <r>
    <x v="9"/>
    <s v="Vance-Granville Community College "/>
    <n v="199838"/>
    <x v="6"/>
    <m/>
    <m/>
    <m/>
    <m/>
    <m/>
    <m/>
    <m/>
    <m/>
    <m/>
    <m/>
    <m/>
    <m/>
    <m/>
    <m/>
    <m/>
    <m/>
    <m/>
    <m/>
    <m/>
    <m/>
    <m/>
    <m/>
    <m/>
    <m/>
    <m/>
    <m/>
    <m/>
    <m/>
    <m/>
    <m/>
    <s v=" "/>
    <s v=" "/>
    <s v=" "/>
    <s v=" "/>
    <s v=" "/>
    <s v=" "/>
    <s v=" "/>
    <s v=" "/>
    <s v=" "/>
    <s v=" "/>
    <s v=" "/>
    <s v=" "/>
    <m/>
    <m/>
    <m/>
    <m/>
    <m/>
    <m/>
    <s v=" "/>
    <s v=" "/>
    <s v=" "/>
    <m/>
    <m/>
    <m/>
    <m/>
    <m/>
    <m/>
    <m/>
    <m/>
    <m/>
    <m/>
    <m/>
    <m/>
    <s v=""/>
    <s v=""/>
    <s v=""/>
    <n v="1646"/>
    <n v="1517"/>
    <n v="513"/>
    <n v="738"/>
    <n v="766"/>
    <n v="2268"/>
    <n v="268"/>
    <n v="189"/>
    <n v="279"/>
    <n v="320"/>
    <n v="268"/>
    <n v="293"/>
    <n v="301"/>
    <n v="287"/>
    <m/>
    <n v="0"/>
    <m/>
    <m/>
    <m/>
    <m/>
    <m/>
    <n v="10"/>
    <n v="268"/>
    <n v="189"/>
    <n v="279"/>
    <n v="320"/>
    <n v="268"/>
    <n v="293"/>
    <n v="301"/>
    <n v="277"/>
    <n v="167.01"/>
    <n v="172"/>
    <n v="173"/>
    <m/>
    <m/>
    <m/>
    <n v="125.99000000000001"/>
    <n v="129"/>
    <n v="104"/>
    <n v="62"/>
    <n v="61"/>
    <n v="87"/>
    <m/>
    <m/>
    <m/>
    <m/>
    <m/>
    <m/>
    <n v="64"/>
    <n v="55"/>
    <n v="74"/>
    <n v="194"/>
    <n v="152"/>
    <n v="132"/>
  </r>
  <r>
    <x v="9"/>
    <s v="Wayne Community College"/>
    <n v="199892"/>
    <x v="6"/>
    <m/>
    <m/>
    <m/>
    <m/>
    <m/>
    <m/>
    <m/>
    <m/>
    <m/>
    <m/>
    <m/>
    <m/>
    <m/>
    <m/>
    <m/>
    <m/>
    <m/>
    <m/>
    <m/>
    <m/>
    <m/>
    <m/>
    <m/>
    <m/>
    <m/>
    <m/>
    <m/>
    <m/>
    <m/>
    <m/>
    <s v=" "/>
    <s v=" "/>
    <s v=" "/>
    <s v=" "/>
    <s v=" "/>
    <s v=" "/>
    <s v=" "/>
    <s v=" "/>
    <s v=" "/>
    <s v=" "/>
    <s v=" "/>
    <s v=" "/>
    <m/>
    <m/>
    <m/>
    <m/>
    <m/>
    <m/>
    <s v=" "/>
    <s v=" "/>
    <s v=" "/>
    <m/>
    <m/>
    <m/>
    <m/>
    <m/>
    <m/>
    <m/>
    <m/>
    <m/>
    <m/>
    <m/>
    <m/>
    <s v=""/>
    <s v=""/>
    <s v=""/>
    <n v="2829"/>
    <n v="1409"/>
    <n v="3181"/>
    <n v="935"/>
    <n v="1093"/>
    <n v="1158"/>
    <n v="268"/>
    <n v="303"/>
    <n v="698"/>
    <n v="404"/>
    <n v="453"/>
    <n v="419"/>
    <n v="528"/>
    <n v="499"/>
    <m/>
    <n v="0"/>
    <m/>
    <m/>
    <m/>
    <m/>
    <m/>
    <n v="0"/>
    <n v="268"/>
    <n v="303"/>
    <n v="698"/>
    <n v="404"/>
    <n v="453"/>
    <n v="419"/>
    <n v="528"/>
    <n v="499"/>
    <n v="255.59"/>
    <n v="322"/>
    <n v="346"/>
    <m/>
    <m/>
    <m/>
    <n v="163.41"/>
    <n v="206"/>
    <n v="153"/>
    <n v="109"/>
    <n v="108"/>
    <n v="84"/>
    <m/>
    <m/>
    <m/>
    <m/>
    <m/>
    <m/>
    <n v="118"/>
    <n v="104"/>
    <n v="104"/>
    <n v="177"/>
    <n v="241"/>
    <n v="231"/>
  </r>
  <r>
    <x v="9"/>
    <s v="Western Piedmont Community College "/>
    <n v="199908"/>
    <x v="6"/>
    <m/>
    <m/>
    <m/>
    <m/>
    <m/>
    <m/>
    <m/>
    <m/>
    <m/>
    <m/>
    <m/>
    <m/>
    <m/>
    <m/>
    <m/>
    <m/>
    <m/>
    <m/>
    <m/>
    <m/>
    <m/>
    <m/>
    <m/>
    <m/>
    <m/>
    <m/>
    <m/>
    <m/>
    <m/>
    <m/>
    <s v=" "/>
    <s v=" "/>
    <s v=" "/>
    <s v=" "/>
    <s v=" "/>
    <s v=" "/>
    <s v=" "/>
    <s v=" "/>
    <s v=" "/>
    <s v=" "/>
    <s v=" "/>
    <s v=" "/>
    <m/>
    <m/>
    <m/>
    <m/>
    <m/>
    <m/>
    <s v=" "/>
    <s v=" "/>
    <s v=" "/>
    <m/>
    <m/>
    <m/>
    <m/>
    <m/>
    <m/>
    <m/>
    <m/>
    <m/>
    <m/>
    <m/>
    <m/>
    <s v=""/>
    <s v=""/>
    <s v=""/>
    <n v="2770"/>
    <n v="441"/>
    <n v="423"/>
    <n v="433"/>
    <n v="986"/>
    <n v="792"/>
    <n v="216"/>
    <n v="224"/>
    <n v="283"/>
    <n v="307"/>
    <n v="217"/>
    <n v="221"/>
    <n v="229"/>
    <n v="247"/>
    <m/>
    <n v="4"/>
    <m/>
    <m/>
    <m/>
    <m/>
    <m/>
    <n v="0"/>
    <n v="216"/>
    <n v="220"/>
    <n v="283"/>
    <n v="307"/>
    <n v="217"/>
    <n v="221"/>
    <n v="229"/>
    <n v="247"/>
    <n v="121.55"/>
    <n v="126"/>
    <n v="132"/>
    <m/>
    <m/>
    <m/>
    <n v="99.45"/>
    <n v="103"/>
    <n v="115"/>
    <n v="39"/>
    <n v="89"/>
    <n v="65"/>
    <m/>
    <m/>
    <m/>
    <m/>
    <m/>
    <m/>
    <m/>
    <m/>
    <m/>
    <n v="268"/>
    <n v="128"/>
    <n v="156"/>
  </r>
  <r>
    <x v="9"/>
    <s v="Wilkes Community College "/>
    <n v="199926"/>
    <x v="6"/>
    <m/>
    <m/>
    <m/>
    <m/>
    <m/>
    <m/>
    <m/>
    <m/>
    <m/>
    <m/>
    <m/>
    <m/>
    <m/>
    <m/>
    <m/>
    <m/>
    <m/>
    <m/>
    <m/>
    <m/>
    <m/>
    <m/>
    <m/>
    <m/>
    <m/>
    <m/>
    <m/>
    <m/>
    <m/>
    <m/>
    <s v=" "/>
    <s v=" "/>
    <s v=" "/>
    <s v=" "/>
    <s v=" "/>
    <s v=" "/>
    <s v=" "/>
    <s v=" "/>
    <s v=" "/>
    <s v=" "/>
    <s v=" "/>
    <s v=" "/>
    <m/>
    <m/>
    <m/>
    <m/>
    <m/>
    <m/>
    <s v=" "/>
    <s v=" "/>
    <s v=" "/>
    <m/>
    <m/>
    <m/>
    <m/>
    <m/>
    <m/>
    <m/>
    <m/>
    <m/>
    <m/>
    <m/>
    <m/>
    <s v=""/>
    <s v=""/>
    <s v=""/>
    <n v="869"/>
    <n v="975"/>
    <n v="916"/>
    <n v="967"/>
    <n v="891"/>
    <n v="754"/>
    <n v="279"/>
    <n v="279"/>
    <n v="345"/>
    <n v="377"/>
    <n v="336"/>
    <n v="318"/>
    <n v="223"/>
    <n v="394"/>
    <m/>
    <n v="0"/>
    <m/>
    <m/>
    <m/>
    <m/>
    <m/>
    <n v="0"/>
    <n v="279"/>
    <n v="279"/>
    <n v="345"/>
    <n v="377"/>
    <n v="336"/>
    <n v="318"/>
    <n v="223"/>
    <n v="394"/>
    <n v="184.44"/>
    <n v="129"/>
    <n v="168"/>
    <m/>
    <m/>
    <m/>
    <n v="133.56"/>
    <n v="94"/>
    <n v="226"/>
    <n v="111"/>
    <n v="77"/>
    <n v="78"/>
    <m/>
    <m/>
    <m/>
    <m/>
    <m/>
    <m/>
    <m/>
    <m/>
    <n v="15"/>
    <n v="266"/>
    <n v="259"/>
    <n v="225"/>
  </r>
  <r>
    <x v="9"/>
    <s v="Wilson Technical Community College"/>
    <n v="199953"/>
    <x v="6"/>
    <m/>
    <m/>
    <m/>
    <m/>
    <m/>
    <m/>
    <m/>
    <m/>
    <m/>
    <m/>
    <m/>
    <m/>
    <m/>
    <m/>
    <m/>
    <m/>
    <m/>
    <m/>
    <m/>
    <m/>
    <m/>
    <m/>
    <m/>
    <m/>
    <m/>
    <m/>
    <m/>
    <m/>
    <m/>
    <m/>
    <s v=" "/>
    <s v=" "/>
    <s v=" "/>
    <s v=" "/>
    <s v=" "/>
    <s v=" "/>
    <s v=" "/>
    <s v=" "/>
    <s v=" "/>
    <s v=" "/>
    <s v=" "/>
    <s v=" "/>
    <m/>
    <m/>
    <m/>
    <m/>
    <m/>
    <m/>
    <s v=" "/>
    <s v=" "/>
    <s v=" "/>
    <m/>
    <m/>
    <m/>
    <m/>
    <m/>
    <m/>
    <m/>
    <m/>
    <m/>
    <m/>
    <m/>
    <m/>
    <s v=""/>
    <s v=""/>
    <s v=""/>
    <n v="296"/>
    <n v="1364"/>
    <n v="529"/>
    <n v="663"/>
    <n v="586"/>
    <n v="628"/>
    <n v="178"/>
    <n v="183"/>
    <n v="230"/>
    <n v="236"/>
    <n v="267"/>
    <n v="145"/>
    <n v="158"/>
    <n v="173"/>
    <m/>
    <n v="0"/>
    <m/>
    <m/>
    <m/>
    <m/>
    <m/>
    <n v="0"/>
    <n v="178"/>
    <n v="183"/>
    <n v="230"/>
    <n v="236"/>
    <n v="267"/>
    <n v="145"/>
    <n v="158"/>
    <n v="173"/>
    <n v="55.29"/>
    <n v="53"/>
    <n v="85"/>
    <m/>
    <m/>
    <m/>
    <n v="89.710000000000008"/>
    <n v="105"/>
    <n v="88"/>
    <n v="20"/>
    <n v="22"/>
    <n v="52"/>
    <m/>
    <m/>
    <m/>
    <m/>
    <m/>
    <m/>
    <m/>
    <m/>
    <m/>
    <n v="216"/>
    <n v="245"/>
    <n v="93"/>
  </r>
  <r>
    <x v="9"/>
    <s v="Beaufort County Community College "/>
    <n v="197966"/>
    <x v="7"/>
    <m/>
    <m/>
    <m/>
    <m/>
    <m/>
    <m/>
    <m/>
    <m/>
    <m/>
    <m/>
    <m/>
    <m/>
    <m/>
    <m/>
    <m/>
    <m/>
    <m/>
    <m/>
    <m/>
    <m/>
    <m/>
    <m/>
    <m/>
    <m/>
    <m/>
    <m/>
    <m/>
    <m/>
    <m/>
    <m/>
    <s v=" "/>
    <s v=" "/>
    <s v=" "/>
    <s v=" "/>
    <s v=" "/>
    <s v=" "/>
    <s v=" "/>
    <s v=" "/>
    <s v=" "/>
    <s v=" "/>
    <s v=" "/>
    <s v=" "/>
    <m/>
    <m/>
    <m/>
    <m/>
    <m/>
    <m/>
    <s v=" "/>
    <s v=" "/>
    <s v=" "/>
    <m/>
    <m/>
    <m/>
    <m/>
    <m/>
    <m/>
    <m/>
    <m/>
    <m/>
    <m/>
    <m/>
    <m/>
    <s v=""/>
    <s v=""/>
    <s v=""/>
    <n v="318"/>
    <n v="306"/>
    <n v="329"/>
    <n v="296"/>
    <n v="472"/>
    <n v="787"/>
    <n v="178"/>
    <n v="175"/>
    <n v="194"/>
    <n v="190"/>
    <n v="226"/>
    <n v="197"/>
    <n v="128"/>
    <n v="231"/>
    <m/>
    <n v="0"/>
    <m/>
    <m/>
    <m/>
    <m/>
    <m/>
    <n v="0"/>
    <n v="178"/>
    <n v="175"/>
    <n v="194"/>
    <n v="190"/>
    <n v="226"/>
    <n v="197"/>
    <n v="128"/>
    <n v="231"/>
    <n v="45.31"/>
    <n v="29"/>
    <n v="100"/>
    <m/>
    <m/>
    <m/>
    <n v="151.69"/>
    <n v="99"/>
    <n v="131"/>
    <n v="47"/>
    <n v="46"/>
    <n v="28"/>
    <m/>
    <m/>
    <m/>
    <m/>
    <m/>
    <m/>
    <n v="37"/>
    <m/>
    <m/>
    <n v="106"/>
    <n v="180"/>
    <n v="169"/>
  </r>
  <r>
    <x v="9"/>
    <s v="Bladen Community College"/>
    <n v="198011"/>
    <x v="7"/>
    <m/>
    <m/>
    <m/>
    <m/>
    <m/>
    <m/>
    <m/>
    <m/>
    <m/>
    <m/>
    <m/>
    <m/>
    <m/>
    <m/>
    <m/>
    <m/>
    <m/>
    <m/>
    <m/>
    <m/>
    <m/>
    <m/>
    <m/>
    <m/>
    <m/>
    <m/>
    <m/>
    <m/>
    <m/>
    <m/>
    <s v=" "/>
    <s v=" "/>
    <s v=" "/>
    <s v=" "/>
    <s v=" "/>
    <s v=" "/>
    <s v=" "/>
    <s v=" "/>
    <s v=" "/>
    <s v=" "/>
    <s v=" "/>
    <s v=" "/>
    <m/>
    <m/>
    <m/>
    <m/>
    <m/>
    <m/>
    <s v=" "/>
    <s v=" "/>
    <s v=" "/>
    <m/>
    <m/>
    <m/>
    <m/>
    <m/>
    <m/>
    <m/>
    <m/>
    <m/>
    <m/>
    <m/>
    <m/>
    <s v=""/>
    <s v=""/>
    <s v=""/>
    <n v="360"/>
    <n v="418"/>
    <n v="391"/>
    <n v="442"/>
    <n v="430"/>
    <n v="391"/>
    <n v="97"/>
    <n v="102"/>
    <n v="166"/>
    <n v="189"/>
    <n v="87"/>
    <n v="158"/>
    <n v="154"/>
    <n v="141"/>
    <m/>
    <n v="0"/>
    <m/>
    <m/>
    <m/>
    <m/>
    <m/>
    <n v="0"/>
    <n v="97"/>
    <n v="102"/>
    <n v="166"/>
    <n v="189"/>
    <n v="87"/>
    <n v="158"/>
    <n v="154"/>
    <n v="141"/>
    <n v="80.58"/>
    <n v="79"/>
    <n v="77"/>
    <m/>
    <m/>
    <m/>
    <n v="77.42"/>
    <n v="75"/>
    <n v="64"/>
    <n v="30"/>
    <n v="9"/>
    <n v="26"/>
    <m/>
    <m/>
    <m/>
    <m/>
    <m/>
    <m/>
    <s v=" "/>
    <n v="10"/>
    <n v="15"/>
    <n v="159"/>
    <n v="68"/>
    <n v="117"/>
  </r>
  <r>
    <x v="9"/>
    <s v="Brunswick Community College"/>
    <n v="198084"/>
    <x v="7"/>
    <m/>
    <m/>
    <m/>
    <m/>
    <m/>
    <m/>
    <m/>
    <m/>
    <m/>
    <m/>
    <m/>
    <m/>
    <m/>
    <m/>
    <m/>
    <m/>
    <m/>
    <m/>
    <m/>
    <m/>
    <m/>
    <m/>
    <m/>
    <m/>
    <m/>
    <m/>
    <m/>
    <m/>
    <m/>
    <m/>
    <s v=" "/>
    <s v=" "/>
    <s v=" "/>
    <s v=" "/>
    <s v=" "/>
    <s v=" "/>
    <s v=" "/>
    <s v=" "/>
    <s v=" "/>
    <s v=" "/>
    <s v=" "/>
    <s v=" "/>
    <m/>
    <m/>
    <m/>
    <m/>
    <m/>
    <m/>
    <s v=" "/>
    <s v=" "/>
    <s v=" "/>
    <m/>
    <m/>
    <m/>
    <m/>
    <m/>
    <m/>
    <m/>
    <m/>
    <m/>
    <m/>
    <m/>
    <m/>
    <s v=""/>
    <s v=""/>
    <s v=""/>
    <n v="663"/>
    <n v="723"/>
    <n v="602"/>
    <n v="635"/>
    <n v="357"/>
    <n v="1132"/>
    <n v="133"/>
    <n v="133"/>
    <n v="160"/>
    <n v="150"/>
    <n v="146"/>
    <n v="125"/>
    <n v="99"/>
    <n v="172"/>
    <m/>
    <n v="0"/>
    <m/>
    <m/>
    <m/>
    <m/>
    <m/>
    <n v="0"/>
    <n v="133"/>
    <n v="133"/>
    <n v="160"/>
    <n v="150"/>
    <n v="146"/>
    <n v="125"/>
    <n v="99"/>
    <n v="172"/>
    <n v="58.75"/>
    <n v="47"/>
    <n v="95"/>
    <m/>
    <m/>
    <m/>
    <n v="66.25"/>
    <n v="52"/>
    <n v="77"/>
    <n v="49"/>
    <n v="32"/>
    <n v="32"/>
    <m/>
    <m/>
    <m/>
    <m/>
    <m/>
    <m/>
    <n v="20"/>
    <n v="16"/>
    <n v="4"/>
    <n v="81"/>
    <n v="98"/>
    <n v="89"/>
  </r>
  <r>
    <x v="9"/>
    <s v="Carteret Community College"/>
    <n v="198206"/>
    <x v="7"/>
    <m/>
    <m/>
    <m/>
    <m/>
    <m/>
    <m/>
    <m/>
    <m/>
    <m/>
    <m/>
    <m/>
    <m/>
    <m/>
    <m/>
    <m/>
    <m/>
    <m/>
    <m/>
    <m/>
    <m/>
    <m/>
    <m/>
    <m/>
    <m/>
    <m/>
    <m/>
    <m/>
    <m/>
    <m/>
    <m/>
    <s v=" "/>
    <s v=" "/>
    <s v=" "/>
    <s v=" "/>
    <s v=" "/>
    <s v=" "/>
    <s v=" "/>
    <s v=" "/>
    <s v=" "/>
    <s v=" "/>
    <s v=" "/>
    <s v=" "/>
    <m/>
    <m/>
    <m/>
    <m/>
    <m/>
    <m/>
    <s v=" "/>
    <s v=" "/>
    <s v=" "/>
    <m/>
    <m/>
    <m/>
    <m/>
    <m/>
    <m/>
    <m/>
    <m/>
    <m/>
    <m/>
    <m/>
    <m/>
    <s v=""/>
    <s v=""/>
    <s v=""/>
    <n v="567"/>
    <n v="565"/>
    <n v="590"/>
    <n v="288"/>
    <n v="431"/>
    <n v="447"/>
    <n v="182"/>
    <n v="114"/>
    <n v="159"/>
    <n v="155"/>
    <n v="145"/>
    <n v="149"/>
    <n v="145"/>
    <n v="147"/>
    <m/>
    <n v="0"/>
    <m/>
    <m/>
    <m/>
    <m/>
    <m/>
    <n v="0"/>
    <n v="182"/>
    <n v="114"/>
    <n v="159"/>
    <n v="155"/>
    <n v="145"/>
    <n v="149"/>
    <n v="145"/>
    <n v="147"/>
    <n v="59.78"/>
    <n v="82"/>
    <n v="84"/>
    <m/>
    <m/>
    <m/>
    <n v="89.22"/>
    <n v="63"/>
    <n v="63"/>
    <n v="17"/>
    <n v="19"/>
    <n v="27"/>
    <m/>
    <m/>
    <m/>
    <m/>
    <m/>
    <m/>
    <n v="44"/>
    <n v="36"/>
    <n v="34"/>
    <n v="94"/>
    <n v="90"/>
    <n v="88"/>
  </r>
  <r>
    <x v="9"/>
    <s v="Halifax Community College "/>
    <n v="198640"/>
    <x v="7"/>
    <m/>
    <m/>
    <m/>
    <m/>
    <m/>
    <m/>
    <m/>
    <m/>
    <m/>
    <m/>
    <m/>
    <m/>
    <m/>
    <m/>
    <m/>
    <m/>
    <m/>
    <m/>
    <m/>
    <m/>
    <m/>
    <m/>
    <m/>
    <m/>
    <m/>
    <m/>
    <m/>
    <m/>
    <m/>
    <m/>
    <s v=" "/>
    <s v=" "/>
    <s v=" "/>
    <s v=" "/>
    <s v=" "/>
    <s v=" "/>
    <s v=" "/>
    <s v=" "/>
    <s v=" "/>
    <s v=" "/>
    <s v=" "/>
    <s v=" "/>
    <m/>
    <m/>
    <m/>
    <m/>
    <m/>
    <m/>
    <s v=" "/>
    <s v=" "/>
    <s v=" "/>
    <m/>
    <m/>
    <m/>
    <m/>
    <m/>
    <m/>
    <m/>
    <m/>
    <m/>
    <m/>
    <m/>
    <m/>
    <s v=""/>
    <s v=""/>
    <s v=""/>
    <n v="759"/>
    <n v="741"/>
    <n v="703"/>
    <n v="559"/>
    <n v="319"/>
    <n v="349"/>
    <n v="141"/>
    <n v="145"/>
    <n v="201"/>
    <n v="208"/>
    <n v="203"/>
    <n v="169"/>
    <n v="171"/>
    <n v="123"/>
    <m/>
    <n v="0"/>
    <m/>
    <m/>
    <m/>
    <m/>
    <m/>
    <n v="0"/>
    <n v="141"/>
    <n v="145"/>
    <n v="201"/>
    <n v="208"/>
    <n v="203"/>
    <n v="169"/>
    <n v="171"/>
    <n v="123"/>
    <n v="98.02"/>
    <n v="99"/>
    <n v="86"/>
    <m/>
    <m/>
    <m/>
    <n v="70.98"/>
    <n v="72"/>
    <n v="37"/>
    <n v="50"/>
    <n v="40"/>
    <n v="34"/>
    <m/>
    <m/>
    <m/>
    <m/>
    <m/>
    <m/>
    <m/>
    <m/>
    <n v="25"/>
    <n v="158"/>
    <n v="163"/>
    <n v="110"/>
  </r>
  <r>
    <x v="9"/>
    <s v="James Sprunt Community College"/>
    <n v="198729"/>
    <x v="7"/>
    <m/>
    <m/>
    <m/>
    <m/>
    <m/>
    <m/>
    <m/>
    <m/>
    <m/>
    <m/>
    <m/>
    <m/>
    <m/>
    <m/>
    <m/>
    <m/>
    <m/>
    <m/>
    <m/>
    <m/>
    <m/>
    <m/>
    <m/>
    <m/>
    <m/>
    <m/>
    <m/>
    <m/>
    <m/>
    <m/>
    <s v=" "/>
    <s v=" "/>
    <s v=" "/>
    <s v=" "/>
    <s v=" "/>
    <s v=" "/>
    <s v=" "/>
    <s v=" "/>
    <s v=" "/>
    <s v=" "/>
    <s v=" "/>
    <s v=" "/>
    <m/>
    <m/>
    <m/>
    <m/>
    <m/>
    <m/>
    <s v=" "/>
    <s v=" "/>
    <s v=" "/>
    <m/>
    <m/>
    <m/>
    <m/>
    <m/>
    <m/>
    <m/>
    <m/>
    <m/>
    <m/>
    <m/>
    <m/>
    <s v=""/>
    <s v=""/>
    <s v=""/>
    <n v="698"/>
    <n v="769"/>
    <n v="757"/>
    <n v="689"/>
    <n v="988"/>
    <n v="581"/>
    <n v="117"/>
    <n v="74"/>
    <n v="117"/>
    <n v="136"/>
    <n v="99"/>
    <n v="112"/>
    <n v="156"/>
    <n v="163"/>
    <m/>
    <n v="0"/>
    <m/>
    <m/>
    <m/>
    <m/>
    <m/>
    <n v="0"/>
    <n v="117"/>
    <n v="74"/>
    <n v="117"/>
    <n v="136"/>
    <n v="99"/>
    <n v="112"/>
    <n v="156"/>
    <n v="163"/>
    <n v="69.44"/>
    <n v="74"/>
    <n v="99"/>
    <m/>
    <m/>
    <m/>
    <n v="42.56"/>
    <n v="82"/>
    <n v="64"/>
    <n v="49"/>
    <n v="29"/>
    <n v="47"/>
    <m/>
    <m/>
    <m/>
    <m/>
    <m/>
    <m/>
    <n v="17"/>
    <n v="20"/>
    <n v="24"/>
    <n v="70"/>
    <n v="50"/>
    <n v="41"/>
  </r>
  <r>
    <x v="9"/>
    <s v="Martin Community College "/>
    <n v="198905"/>
    <x v="7"/>
    <m/>
    <m/>
    <m/>
    <m/>
    <m/>
    <m/>
    <m/>
    <m/>
    <m/>
    <m/>
    <m/>
    <m/>
    <m/>
    <m/>
    <m/>
    <m/>
    <m/>
    <m/>
    <m/>
    <m/>
    <m/>
    <m/>
    <m/>
    <m/>
    <m/>
    <m/>
    <m/>
    <m/>
    <m/>
    <m/>
    <s v=" "/>
    <s v=" "/>
    <s v=" "/>
    <s v=" "/>
    <s v=" "/>
    <s v=" "/>
    <s v=" "/>
    <s v=" "/>
    <s v=" "/>
    <s v=" "/>
    <s v=" "/>
    <s v=" "/>
    <m/>
    <m/>
    <m/>
    <m/>
    <m/>
    <m/>
    <s v=" "/>
    <s v=" "/>
    <s v=" "/>
    <m/>
    <m/>
    <m/>
    <m/>
    <m/>
    <m/>
    <m/>
    <m/>
    <m/>
    <m/>
    <m/>
    <m/>
    <s v=""/>
    <s v=""/>
    <s v=""/>
    <n v="777"/>
    <n v="267"/>
    <n v="370"/>
    <n v="739"/>
    <n v="865"/>
    <n v="585"/>
    <n v="76"/>
    <n v="80"/>
    <n v="87"/>
    <n v="95"/>
    <n v="93"/>
    <n v="88"/>
    <n v="67"/>
    <n v="63"/>
    <m/>
    <n v="0"/>
    <n v="1"/>
    <m/>
    <m/>
    <m/>
    <m/>
    <n v="0"/>
    <n v="76"/>
    <n v="80"/>
    <n v="86"/>
    <n v="95"/>
    <n v="93"/>
    <n v="88"/>
    <n v="67"/>
    <n v="63"/>
    <n v="34.32"/>
    <n v="26"/>
    <n v="54"/>
    <m/>
    <m/>
    <m/>
    <n v="53.68"/>
    <n v="41"/>
    <n v="9"/>
    <n v="15"/>
    <n v="14"/>
    <n v="7"/>
    <m/>
    <m/>
    <m/>
    <m/>
    <m/>
    <m/>
    <m/>
    <m/>
    <m/>
    <n v="80"/>
    <n v="79"/>
    <n v="81"/>
  </r>
  <r>
    <x v="9"/>
    <s v="McDowell Technical Community College"/>
    <n v="198923"/>
    <x v="7"/>
    <m/>
    <m/>
    <m/>
    <m/>
    <m/>
    <m/>
    <m/>
    <m/>
    <m/>
    <m/>
    <m/>
    <m/>
    <m/>
    <m/>
    <m/>
    <m/>
    <m/>
    <m/>
    <m/>
    <m/>
    <m/>
    <m/>
    <m/>
    <m/>
    <m/>
    <m/>
    <m/>
    <m/>
    <m/>
    <m/>
    <s v=" "/>
    <s v=" "/>
    <s v=" "/>
    <s v=" "/>
    <s v=" "/>
    <s v=" "/>
    <s v=" "/>
    <s v=" "/>
    <s v=" "/>
    <s v=" "/>
    <s v=" "/>
    <s v=" "/>
    <m/>
    <m/>
    <m/>
    <m/>
    <m/>
    <m/>
    <s v=" "/>
    <s v=" "/>
    <s v=" "/>
    <m/>
    <m/>
    <m/>
    <m/>
    <m/>
    <m/>
    <m/>
    <m/>
    <m/>
    <m/>
    <m/>
    <m/>
    <s v=""/>
    <s v=""/>
    <s v=""/>
    <n v="407"/>
    <n v="375"/>
    <n v="412"/>
    <n v="395"/>
    <n v="405"/>
    <n v="437"/>
    <n v="117"/>
    <n v="111"/>
    <n v="120"/>
    <n v="108"/>
    <n v="114"/>
    <n v="104"/>
    <n v="117"/>
    <n v="127"/>
    <m/>
    <n v="1"/>
    <m/>
    <m/>
    <m/>
    <m/>
    <m/>
    <n v="0"/>
    <n v="117"/>
    <n v="110"/>
    <n v="120"/>
    <n v="108"/>
    <n v="114"/>
    <n v="104"/>
    <n v="117"/>
    <n v="127"/>
    <n v="60.32"/>
    <n v="68"/>
    <n v="87"/>
    <m/>
    <m/>
    <m/>
    <n v="43.68"/>
    <n v="49"/>
    <n v="40"/>
    <n v="25"/>
    <n v="27"/>
    <n v="22"/>
    <m/>
    <m/>
    <m/>
    <m/>
    <m/>
    <m/>
    <n v="12"/>
    <n v="14"/>
    <n v="14"/>
    <n v="71"/>
    <n v="73"/>
    <n v="68"/>
  </r>
  <r>
    <x v="9"/>
    <s v="Montgomery Community College"/>
    <n v="199023"/>
    <x v="7"/>
    <m/>
    <m/>
    <m/>
    <m/>
    <m/>
    <m/>
    <m/>
    <m/>
    <m/>
    <m/>
    <m/>
    <m/>
    <m/>
    <m/>
    <m/>
    <m/>
    <m/>
    <m/>
    <m/>
    <m/>
    <m/>
    <m/>
    <m/>
    <m/>
    <m/>
    <m/>
    <m/>
    <m/>
    <m/>
    <m/>
    <s v=" "/>
    <s v=" "/>
    <s v=" "/>
    <s v=" "/>
    <s v=" "/>
    <s v=" "/>
    <s v=" "/>
    <s v=" "/>
    <s v=" "/>
    <s v=" "/>
    <s v=" "/>
    <s v=" "/>
    <m/>
    <m/>
    <m/>
    <m/>
    <m/>
    <m/>
    <s v=" "/>
    <s v=" "/>
    <s v=" "/>
    <m/>
    <m/>
    <m/>
    <m/>
    <m/>
    <m/>
    <m/>
    <m/>
    <m/>
    <m/>
    <m/>
    <m/>
    <s v=""/>
    <s v=""/>
    <s v=""/>
    <n v="324"/>
    <n v="309"/>
    <n v="319"/>
    <n v="308"/>
    <n v="329"/>
    <n v="435"/>
    <n v="49"/>
    <n v="47"/>
    <n v="104"/>
    <n v="93"/>
    <n v="61"/>
    <n v="72"/>
    <n v="86"/>
    <n v="91"/>
    <m/>
    <n v="0"/>
    <m/>
    <m/>
    <m/>
    <m/>
    <m/>
    <n v="0"/>
    <n v="49"/>
    <n v="47"/>
    <n v="104"/>
    <n v="93"/>
    <n v="61"/>
    <n v="72"/>
    <n v="86"/>
    <n v="91"/>
    <n v="41.04"/>
    <n v="49"/>
    <n v="47"/>
    <m/>
    <m/>
    <m/>
    <n v="30.96"/>
    <n v="37"/>
    <n v="44"/>
    <n v="27"/>
    <n v="22"/>
    <n v="23"/>
    <m/>
    <m/>
    <m/>
    <m/>
    <m/>
    <m/>
    <m/>
    <m/>
    <m/>
    <n v="66"/>
    <n v="39"/>
    <n v="49"/>
  </r>
  <r>
    <x v="9"/>
    <s v="Pamlico Community College"/>
    <n v="199263"/>
    <x v="7"/>
    <m/>
    <m/>
    <m/>
    <m/>
    <m/>
    <m/>
    <m/>
    <m/>
    <m/>
    <m/>
    <m/>
    <m/>
    <m/>
    <m/>
    <m/>
    <m/>
    <m/>
    <m/>
    <m/>
    <m/>
    <m/>
    <m/>
    <m/>
    <m/>
    <m/>
    <m/>
    <m/>
    <m/>
    <m/>
    <m/>
    <s v=" "/>
    <s v=" "/>
    <s v=" "/>
    <s v=" "/>
    <s v=" "/>
    <s v=" "/>
    <s v=" "/>
    <s v=" "/>
    <s v=" "/>
    <s v=" "/>
    <s v=" "/>
    <s v=" "/>
    <m/>
    <m/>
    <m/>
    <m/>
    <m/>
    <m/>
    <s v=" "/>
    <s v=" "/>
    <s v=" "/>
    <m/>
    <m/>
    <m/>
    <m/>
    <m/>
    <m/>
    <m/>
    <m/>
    <m/>
    <m/>
    <m/>
    <m/>
    <s v=""/>
    <s v=""/>
    <s v=""/>
    <n v="197"/>
    <n v="99"/>
    <n v="106"/>
    <n v="117"/>
    <n v="147"/>
    <n v="101"/>
    <n v="47"/>
    <n v="44"/>
    <n v="47"/>
    <n v="53"/>
    <n v="101"/>
    <n v="69"/>
    <n v="73"/>
    <n v="41"/>
    <m/>
    <n v="1"/>
    <m/>
    <m/>
    <m/>
    <m/>
    <m/>
    <n v="0"/>
    <n v="47"/>
    <n v="43"/>
    <n v="47"/>
    <n v="53"/>
    <n v="101"/>
    <n v="69"/>
    <n v="73"/>
    <n v="41"/>
    <n v="4.72"/>
    <n v="6"/>
    <n v="12"/>
    <m/>
    <m/>
    <m/>
    <n v="64.28"/>
    <n v="67"/>
    <n v="29"/>
    <n v="22"/>
    <n v="49"/>
    <n v="57"/>
    <m/>
    <m/>
    <m/>
    <m/>
    <m/>
    <m/>
    <n v="10"/>
    <m/>
    <m/>
    <n v="21"/>
    <n v="52"/>
    <n v="12"/>
  </r>
  <r>
    <x v="9"/>
    <s v="Roanoke-Chowan Community College"/>
    <n v="199467"/>
    <x v="7"/>
    <m/>
    <m/>
    <m/>
    <m/>
    <m/>
    <m/>
    <m/>
    <m/>
    <m/>
    <m/>
    <m/>
    <m/>
    <m/>
    <m/>
    <m/>
    <m/>
    <m/>
    <m/>
    <m/>
    <m/>
    <m/>
    <m/>
    <m/>
    <m/>
    <m/>
    <m/>
    <m/>
    <m/>
    <m/>
    <m/>
    <s v=" "/>
    <s v=" "/>
    <s v=" "/>
    <s v=" "/>
    <s v=" "/>
    <s v=" "/>
    <s v=" "/>
    <s v=" "/>
    <s v=" "/>
    <s v=" "/>
    <s v=" "/>
    <s v=" "/>
    <m/>
    <m/>
    <m/>
    <m/>
    <m/>
    <m/>
    <s v=" "/>
    <s v=" "/>
    <s v=" "/>
    <m/>
    <m/>
    <m/>
    <m/>
    <m/>
    <m/>
    <m/>
    <m/>
    <m/>
    <m/>
    <m/>
    <m/>
    <s v=""/>
    <s v=""/>
    <s v=""/>
    <n v="337"/>
    <n v="296"/>
    <n v="291"/>
    <n v="259"/>
    <n v="289"/>
    <n v="312"/>
    <n v="124"/>
    <n v="126"/>
    <n v="147"/>
    <n v="115"/>
    <n v="99"/>
    <n v="113"/>
    <n v="146"/>
    <n v="133"/>
    <m/>
    <n v="0"/>
    <m/>
    <m/>
    <m/>
    <m/>
    <m/>
    <n v="0"/>
    <n v="124"/>
    <n v="126"/>
    <n v="147"/>
    <n v="115"/>
    <n v="99"/>
    <n v="113"/>
    <n v="146"/>
    <n v="133"/>
    <n v="58.76"/>
    <n v="76"/>
    <n v="48"/>
    <m/>
    <m/>
    <m/>
    <n v="54.24"/>
    <n v="70"/>
    <n v="85"/>
    <n v="65"/>
    <n v="27"/>
    <n v="11"/>
    <m/>
    <m/>
    <m/>
    <m/>
    <m/>
    <m/>
    <n v="8"/>
    <m/>
    <n v="18"/>
    <n v="42"/>
    <n v="72"/>
    <n v="84"/>
  </r>
  <r>
    <x v="9"/>
    <s v="Sampson Community College"/>
    <n v="199625"/>
    <x v="7"/>
    <m/>
    <m/>
    <m/>
    <m/>
    <m/>
    <m/>
    <m/>
    <m/>
    <m/>
    <m/>
    <m/>
    <m/>
    <m/>
    <m/>
    <m/>
    <m/>
    <m/>
    <m/>
    <m/>
    <m/>
    <m/>
    <m/>
    <m/>
    <m/>
    <m/>
    <m/>
    <m/>
    <m/>
    <m/>
    <m/>
    <s v=" "/>
    <s v=" "/>
    <s v=" "/>
    <s v=" "/>
    <s v=" "/>
    <s v=" "/>
    <s v=" "/>
    <s v=" "/>
    <s v=" "/>
    <s v=" "/>
    <s v=" "/>
    <s v=" "/>
    <m/>
    <m/>
    <m/>
    <m/>
    <m/>
    <m/>
    <s v=" "/>
    <s v=" "/>
    <s v=" "/>
    <m/>
    <m/>
    <m/>
    <m/>
    <m/>
    <m/>
    <m/>
    <m/>
    <m/>
    <m/>
    <m/>
    <m/>
    <s v=""/>
    <s v=""/>
    <s v=""/>
    <n v="528"/>
    <n v="447"/>
    <n v="393"/>
    <n v="463"/>
    <n v="1131"/>
    <n v="1102"/>
    <n v="109"/>
    <n v="117"/>
    <n v="145"/>
    <n v="150"/>
    <n v="152"/>
    <n v="140"/>
    <n v="163"/>
    <n v="176"/>
    <m/>
    <n v="0"/>
    <m/>
    <m/>
    <m/>
    <m/>
    <m/>
    <n v="0"/>
    <n v="109"/>
    <n v="117"/>
    <n v="145"/>
    <n v="150"/>
    <n v="152"/>
    <n v="140"/>
    <n v="163"/>
    <n v="176"/>
    <n v="16.8"/>
    <n v="112"/>
    <n v="70"/>
    <m/>
    <m/>
    <m/>
    <n v="123.2"/>
    <n v="51"/>
    <n v="106"/>
    <n v="31"/>
    <n v="16"/>
    <n v="26"/>
    <m/>
    <m/>
    <m/>
    <m/>
    <m/>
    <m/>
    <n v="5"/>
    <n v="39"/>
    <n v="22"/>
    <n v="114"/>
    <n v="97"/>
    <n v="92"/>
  </r>
  <r>
    <x v="9"/>
    <s v="Tri-County Community College "/>
    <n v="199795"/>
    <x v="7"/>
    <m/>
    <m/>
    <m/>
    <m/>
    <m/>
    <m/>
    <m/>
    <m/>
    <m/>
    <m/>
    <m/>
    <m/>
    <m/>
    <m/>
    <m/>
    <m/>
    <m/>
    <m/>
    <m/>
    <m/>
    <m/>
    <m/>
    <m/>
    <m/>
    <m/>
    <m/>
    <m/>
    <m/>
    <m/>
    <m/>
    <s v=" "/>
    <s v=" "/>
    <s v=" "/>
    <s v=" "/>
    <s v=" "/>
    <s v=" "/>
    <s v=" "/>
    <s v=" "/>
    <s v=" "/>
    <s v=" "/>
    <s v=" "/>
    <s v=" "/>
    <m/>
    <m/>
    <m/>
    <m/>
    <m/>
    <m/>
    <s v=" "/>
    <s v=" "/>
    <s v=" "/>
    <m/>
    <m/>
    <m/>
    <m/>
    <m/>
    <m/>
    <m/>
    <m/>
    <m/>
    <m/>
    <m/>
    <m/>
    <s v=""/>
    <s v=""/>
    <s v=""/>
    <n v="339"/>
    <n v="150"/>
    <n v="352"/>
    <n v="346"/>
    <n v="898"/>
    <n v="548"/>
    <n v="79"/>
    <n v="84"/>
    <n v="103"/>
    <n v="90"/>
    <n v="84"/>
    <n v="89"/>
    <n v="77"/>
    <n v="91"/>
    <m/>
    <n v="0"/>
    <m/>
    <m/>
    <m/>
    <m/>
    <m/>
    <n v="0"/>
    <n v="79"/>
    <n v="84"/>
    <n v="103"/>
    <n v="90"/>
    <n v="84"/>
    <n v="89"/>
    <n v="77"/>
    <n v="91"/>
    <n v="29.37"/>
    <n v="25"/>
    <n v="63"/>
    <m/>
    <m/>
    <m/>
    <n v="59.629999999999995"/>
    <n v="52"/>
    <n v="28"/>
    <n v="22"/>
    <n v="25"/>
    <n v="16"/>
    <m/>
    <m/>
    <m/>
    <m/>
    <m/>
    <m/>
    <m/>
    <m/>
    <n v="9"/>
    <n v="68"/>
    <n v="59"/>
    <n v="64"/>
  </r>
  <r>
    <x v="10"/>
    <s v="Oklahoma State University Main Campus"/>
    <n v="207388"/>
    <x v="0"/>
    <m/>
    <n v="5220"/>
    <n v="5010"/>
    <n v="5084"/>
    <n v="4817"/>
    <n v="4699"/>
    <n v="2336"/>
    <n v="2321"/>
    <n v="2584"/>
    <n v="2796"/>
    <n v="2948"/>
    <n v="3115"/>
    <n v="3192"/>
    <n v="3113"/>
    <n v="3126"/>
    <n v="3150"/>
    <n v="3097"/>
    <n v="3058"/>
    <m/>
    <m/>
    <m/>
    <m/>
    <m/>
    <m/>
    <m/>
    <m/>
    <m/>
    <m/>
    <m/>
    <m/>
    <n v="2336"/>
    <n v="2321"/>
    <n v="2584"/>
    <n v="2796"/>
    <n v="2948"/>
    <n v="3115"/>
    <n v="3192"/>
    <n v="3113"/>
    <n v="3126"/>
    <n v="3150"/>
    <n v="3097"/>
    <n v="3058"/>
    <n v="2476"/>
    <n v="2444"/>
    <n v="2381"/>
    <n v="310"/>
    <n v="401"/>
    <n v="387"/>
    <n v="364"/>
    <n v="252"/>
    <n v="290"/>
    <n v="1746"/>
    <n v="1826"/>
    <n v="1928"/>
    <n v="1349"/>
    <n v="1465"/>
    <n v="1533"/>
    <n v="122"/>
    <n v="148"/>
    <n v="283"/>
    <n v="705"/>
    <n v="776"/>
    <n v="741"/>
    <n v="375"/>
    <n v="365"/>
    <n v="240"/>
    <m/>
    <m/>
    <m/>
    <m/>
    <m/>
    <m/>
    <m/>
    <m/>
    <m/>
    <m/>
    <m/>
    <m/>
    <m/>
    <m/>
    <m/>
    <m/>
    <m/>
    <m/>
    <m/>
    <m/>
    <m/>
    <m/>
    <s v=""/>
    <s v=""/>
    <s v=""/>
    <s v=""/>
    <s v=""/>
    <s v=""/>
    <s v=""/>
    <s v=""/>
    <m/>
    <m/>
    <m/>
    <m/>
    <m/>
    <m/>
    <s v=""/>
    <s v=""/>
    <s v=""/>
    <m/>
    <m/>
    <m/>
    <m/>
    <m/>
    <m/>
    <m/>
    <m/>
    <m/>
    <m/>
    <m/>
    <m/>
    <s v=""/>
    <s v=""/>
    <s v=""/>
  </r>
  <r>
    <x v="10"/>
    <s v="University of Oklahoma Norman Campus"/>
    <n v="207500"/>
    <x v="0"/>
    <m/>
    <n v="5768"/>
    <n v="5542"/>
    <n v="4798"/>
    <n v="4968"/>
    <n v="5515"/>
    <n v="2605"/>
    <n v="2895"/>
    <n v="3148"/>
    <n v="3206"/>
    <n v="3231"/>
    <n v="3575"/>
    <n v="3642"/>
    <n v="3699"/>
    <n v="3487"/>
    <n v="3106"/>
    <n v="3243"/>
    <n v="3743"/>
    <m/>
    <m/>
    <m/>
    <m/>
    <m/>
    <m/>
    <m/>
    <m/>
    <m/>
    <m/>
    <m/>
    <m/>
    <n v="2605"/>
    <n v="2895"/>
    <n v="3148"/>
    <n v="3206"/>
    <n v="3231"/>
    <n v="3575"/>
    <n v="3642"/>
    <n v="3699"/>
    <n v="3487"/>
    <n v="3106"/>
    <n v="3243"/>
    <n v="3743"/>
    <n v="2574"/>
    <n v="2569"/>
    <n v="2909"/>
    <n v="199"/>
    <n v="302"/>
    <n v="597"/>
    <n v="333"/>
    <n v="372"/>
    <n v="237"/>
    <n v="1956"/>
    <n v="2269"/>
    <n v="2201"/>
    <n v="1418"/>
    <n v="1752"/>
    <n v="1790"/>
    <n v="169"/>
    <n v="164"/>
    <n v="433"/>
    <n v="775"/>
    <n v="748"/>
    <n v="907"/>
    <n v="331"/>
    <n v="394"/>
    <n v="101"/>
    <m/>
    <m/>
    <m/>
    <m/>
    <m/>
    <m/>
    <m/>
    <m/>
    <m/>
    <m/>
    <m/>
    <m/>
    <m/>
    <m/>
    <m/>
    <m/>
    <m/>
    <m/>
    <m/>
    <m/>
    <m/>
    <m/>
    <s v=""/>
    <s v=""/>
    <s v=""/>
    <s v=""/>
    <s v=""/>
    <s v=""/>
    <s v=""/>
    <s v=""/>
    <m/>
    <m/>
    <m/>
    <m/>
    <m/>
    <m/>
    <s v=""/>
    <s v=""/>
    <s v=""/>
    <m/>
    <m/>
    <m/>
    <m/>
    <m/>
    <m/>
    <m/>
    <m/>
    <m/>
    <m/>
    <m/>
    <m/>
    <s v=""/>
    <s v=""/>
    <s v=""/>
  </r>
  <r>
    <x v="10"/>
    <s v="University of Central Oklahoma"/>
    <n v="206941"/>
    <x v="2"/>
    <m/>
    <n v="2011"/>
    <n v="2011"/>
    <n v="2076"/>
    <n v="1996"/>
    <n v="2052"/>
    <n v="986"/>
    <n v="1006"/>
    <n v="1156"/>
    <n v="1481"/>
    <n v="1437"/>
    <n v="1621"/>
    <n v="1686"/>
    <n v="1711"/>
    <n v="1721"/>
    <n v="1714"/>
    <n v="1951"/>
    <n v="1397"/>
    <m/>
    <m/>
    <m/>
    <m/>
    <m/>
    <m/>
    <m/>
    <m/>
    <m/>
    <m/>
    <m/>
    <m/>
    <n v="986"/>
    <n v="1006"/>
    <n v="1156"/>
    <n v="1481"/>
    <n v="1437"/>
    <n v="1621"/>
    <n v="1686"/>
    <n v="1711"/>
    <n v="1721"/>
    <n v="1714"/>
    <n v="1951"/>
    <n v="1397"/>
    <n v="1041"/>
    <n v="998"/>
    <n v="911"/>
    <n v="309"/>
    <n v="430"/>
    <n v="237"/>
    <n v="364"/>
    <n v="523"/>
    <n v="249"/>
    <n v="504"/>
    <n v="516"/>
    <n v="534"/>
    <n v="326"/>
    <n v="320"/>
    <n v="413"/>
    <n v="82"/>
    <n v="216"/>
    <n v="194"/>
    <n v="578"/>
    <n v="554"/>
    <n v="608"/>
    <n v="273"/>
    <n v="335"/>
    <n v="350"/>
    <m/>
    <m/>
    <m/>
    <m/>
    <m/>
    <m/>
    <m/>
    <m/>
    <m/>
    <m/>
    <m/>
    <m/>
    <m/>
    <m/>
    <m/>
    <m/>
    <m/>
    <m/>
    <m/>
    <m/>
    <m/>
    <m/>
    <s v=""/>
    <s v=""/>
    <s v=""/>
    <s v=""/>
    <s v=""/>
    <s v=""/>
    <s v=""/>
    <s v=""/>
    <m/>
    <m/>
    <m/>
    <m/>
    <m/>
    <m/>
    <s v=""/>
    <s v=""/>
    <s v=""/>
    <m/>
    <m/>
    <m/>
    <m/>
    <m/>
    <m/>
    <m/>
    <m/>
    <m/>
    <m/>
    <m/>
    <m/>
    <s v=""/>
    <s v=""/>
    <s v=""/>
  </r>
  <r>
    <x v="10"/>
    <s v="Northeastern State University"/>
    <n v="207263"/>
    <x v="3"/>
    <m/>
    <n v="2174"/>
    <n v="2159"/>
    <n v="2201"/>
    <n v="2075"/>
    <n v="1973"/>
    <n v="890"/>
    <n v="836"/>
    <n v="1004"/>
    <n v="838"/>
    <n v="979"/>
    <n v="1053"/>
    <n v="1167"/>
    <n v="1163"/>
    <n v="1144"/>
    <n v="1030"/>
    <n v="1004"/>
    <n v="921"/>
    <m/>
    <m/>
    <m/>
    <m/>
    <m/>
    <m/>
    <m/>
    <m/>
    <m/>
    <m/>
    <m/>
    <m/>
    <n v="890"/>
    <n v="836"/>
    <n v="1004"/>
    <n v="838"/>
    <n v="979"/>
    <n v="1053"/>
    <n v="1167"/>
    <n v="1163"/>
    <n v="1144"/>
    <n v="1030"/>
    <n v="1004"/>
    <n v="921"/>
    <n v="636"/>
    <n v="652"/>
    <n v="623"/>
    <n v="110"/>
    <n v="140"/>
    <n v="122"/>
    <n v="284"/>
    <n v="212"/>
    <n v="176"/>
    <n v="329"/>
    <n v="338"/>
    <n v="325"/>
    <n v="321"/>
    <n v="325"/>
    <n v="321"/>
    <n v="79"/>
    <n v="96"/>
    <n v="129"/>
    <n v="323"/>
    <n v="272"/>
    <n v="389"/>
    <n v="248"/>
    <n v="347"/>
    <n v="324"/>
    <m/>
    <m/>
    <m/>
    <m/>
    <m/>
    <m/>
    <m/>
    <m/>
    <m/>
    <m/>
    <m/>
    <m/>
    <m/>
    <m/>
    <m/>
    <m/>
    <m/>
    <m/>
    <m/>
    <m/>
    <m/>
    <m/>
    <s v=""/>
    <s v=""/>
    <s v=""/>
    <s v=""/>
    <s v=""/>
    <s v=""/>
    <s v=""/>
    <s v=""/>
    <m/>
    <m/>
    <m/>
    <m/>
    <m/>
    <m/>
    <s v=""/>
    <s v=""/>
    <s v=""/>
    <m/>
    <m/>
    <m/>
    <m/>
    <m/>
    <m/>
    <m/>
    <m/>
    <m/>
    <m/>
    <m/>
    <m/>
    <s v=""/>
    <s v=""/>
    <s v=""/>
  </r>
  <r>
    <x v="10"/>
    <s v="Cameron University "/>
    <n v="206914"/>
    <x v="4"/>
    <m/>
    <n v="1127"/>
    <n v="1179"/>
    <n v="1125"/>
    <n v="1090"/>
    <n v="948"/>
    <n v="451"/>
    <n v="436"/>
    <n v="433"/>
    <n v="474"/>
    <n v="461"/>
    <n v="472"/>
    <n v="402"/>
    <n v="492"/>
    <n v="562"/>
    <n v="548"/>
    <n v="604"/>
    <n v="517"/>
    <m/>
    <m/>
    <m/>
    <m/>
    <m/>
    <m/>
    <m/>
    <m/>
    <m/>
    <m/>
    <m/>
    <m/>
    <n v="451"/>
    <n v="436"/>
    <n v="433"/>
    <n v="474"/>
    <n v="461"/>
    <n v="472"/>
    <n v="402"/>
    <n v="492"/>
    <n v="562"/>
    <n v="548"/>
    <n v="604"/>
    <n v="517"/>
    <n v="283"/>
    <n v="283"/>
    <n v="326"/>
    <n v="36"/>
    <n v="43"/>
    <n v="39"/>
    <n v="229"/>
    <n v="278"/>
    <n v="152"/>
    <n v="153"/>
    <n v="124"/>
    <n v="103"/>
    <n v="133"/>
    <n v="119"/>
    <n v="97"/>
    <n v="30"/>
    <n v="70"/>
    <n v="33"/>
    <n v="97"/>
    <n v="75"/>
    <n v="106"/>
    <n v="181"/>
    <n v="203"/>
    <n v="160"/>
    <m/>
    <m/>
    <m/>
    <m/>
    <m/>
    <m/>
    <m/>
    <m/>
    <m/>
    <m/>
    <m/>
    <m/>
    <m/>
    <m/>
    <m/>
    <m/>
    <m/>
    <m/>
    <m/>
    <m/>
    <m/>
    <m/>
    <s v=""/>
    <s v=""/>
    <s v=""/>
    <s v=""/>
    <s v=""/>
    <s v=""/>
    <s v=""/>
    <s v=""/>
    <m/>
    <m/>
    <m/>
    <m/>
    <m/>
    <m/>
    <s v=""/>
    <s v=""/>
    <s v=""/>
    <m/>
    <m/>
    <m/>
    <m/>
    <m/>
    <m/>
    <m/>
    <m/>
    <m/>
    <m/>
    <m/>
    <m/>
    <s v=""/>
    <s v=""/>
    <s v=""/>
  </r>
  <r>
    <x v="10"/>
    <s v="East Central University "/>
    <n v="207041"/>
    <x v="4"/>
    <m/>
    <n v="1173"/>
    <n v="1102"/>
    <n v="997"/>
    <n v="1019"/>
    <n v="963"/>
    <n v="577"/>
    <n v="571"/>
    <n v="580"/>
    <n v="557"/>
    <n v="641"/>
    <n v="602"/>
    <n v="627"/>
    <n v="602"/>
    <n v="641"/>
    <n v="529"/>
    <n v="621"/>
    <n v="511"/>
    <m/>
    <m/>
    <m/>
    <m/>
    <m/>
    <m/>
    <m/>
    <m/>
    <m/>
    <m/>
    <m/>
    <m/>
    <n v="577"/>
    <n v="571"/>
    <n v="580"/>
    <n v="557"/>
    <n v="641"/>
    <n v="602"/>
    <n v="627"/>
    <n v="602"/>
    <n v="641"/>
    <n v="529"/>
    <n v="621"/>
    <n v="511"/>
    <n v="331"/>
    <n v="383"/>
    <n v="338"/>
    <n v="56"/>
    <n v="56"/>
    <n v="65"/>
    <n v="142"/>
    <n v="182"/>
    <n v="108"/>
    <n v="218"/>
    <n v="229"/>
    <n v="216"/>
    <n v="218"/>
    <n v="212"/>
    <n v="201"/>
    <n v="40"/>
    <n v="49"/>
    <n v="73"/>
    <n v="192"/>
    <n v="167"/>
    <n v="215"/>
    <n v="191"/>
    <n v="157"/>
    <n v="123"/>
    <m/>
    <m/>
    <m/>
    <m/>
    <m/>
    <m/>
    <m/>
    <m/>
    <m/>
    <m/>
    <m/>
    <m/>
    <m/>
    <m/>
    <m/>
    <m/>
    <m/>
    <m/>
    <m/>
    <m/>
    <m/>
    <m/>
    <s v=""/>
    <s v=""/>
    <s v=""/>
    <s v=""/>
    <s v=""/>
    <s v=""/>
    <s v=""/>
    <s v=""/>
    <m/>
    <m/>
    <m/>
    <m/>
    <m/>
    <m/>
    <s v=""/>
    <s v=""/>
    <s v=""/>
    <m/>
    <m/>
    <m/>
    <m/>
    <m/>
    <m/>
    <m/>
    <m/>
    <m/>
    <m/>
    <m/>
    <m/>
    <s v=""/>
    <s v=""/>
    <s v=""/>
  </r>
  <r>
    <x v="10"/>
    <s v="Langston University"/>
    <n v="207209"/>
    <x v="4"/>
    <m/>
    <n v="970"/>
    <n v="1179"/>
    <n v="1124"/>
    <n v="858"/>
    <n v="866"/>
    <n v="216"/>
    <n v="225"/>
    <n v="180"/>
    <n v="136"/>
    <n v="156"/>
    <n v="198"/>
    <n v="161"/>
    <n v="171"/>
    <n v="229"/>
    <n v="321"/>
    <n v="268"/>
    <n v="289"/>
    <m/>
    <m/>
    <m/>
    <m/>
    <m/>
    <m/>
    <m/>
    <m/>
    <m/>
    <m/>
    <m/>
    <m/>
    <n v="216"/>
    <n v="225"/>
    <n v="180"/>
    <n v="136"/>
    <n v="156"/>
    <n v="198"/>
    <n v="161"/>
    <n v="171"/>
    <n v="229"/>
    <n v="321"/>
    <n v="268"/>
    <n v="289"/>
    <n v="162"/>
    <n v="154"/>
    <n v="172"/>
    <n v="29"/>
    <n v="38"/>
    <n v="22"/>
    <n v="130"/>
    <n v="76"/>
    <n v="95"/>
    <n v="92"/>
    <n v="71"/>
    <n v="55"/>
    <n v="84"/>
    <n v="91"/>
    <n v="62"/>
    <n v="8"/>
    <n v="46"/>
    <n v="5"/>
    <n v="34"/>
    <n v="55"/>
    <n v="46"/>
    <n v="22"/>
    <n v="26"/>
    <n v="55"/>
    <m/>
    <m/>
    <m/>
    <m/>
    <m/>
    <m/>
    <m/>
    <m/>
    <m/>
    <m/>
    <m/>
    <m/>
    <m/>
    <m/>
    <m/>
    <m/>
    <m/>
    <m/>
    <m/>
    <m/>
    <m/>
    <m/>
    <s v=""/>
    <s v=""/>
    <s v=""/>
    <s v=""/>
    <s v=""/>
    <s v=""/>
    <s v=""/>
    <s v=""/>
    <m/>
    <m/>
    <m/>
    <m/>
    <m/>
    <m/>
    <s v=""/>
    <s v=""/>
    <s v=""/>
    <m/>
    <m/>
    <m/>
    <m/>
    <m/>
    <m/>
    <m/>
    <m/>
    <m/>
    <m/>
    <m/>
    <m/>
    <s v=""/>
    <s v=""/>
    <s v=""/>
  </r>
  <r>
    <x v="10"/>
    <s v="Northwestern Oklahoma State University "/>
    <n v="207306"/>
    <x v="4"/>
    <m/>
    <n v="551"/>
    <n v="535"/>
    <n v="547"/>
    <n v="461"/>
    <n v="636"/>
    <n v="234"/>
    <n v="293"/>
    <n v="290"/>
    <n v="310"/>
    <n v="331"/>
    <n v="309"/>
    <n v="297"/>
    <n v="308"/>
    <n v="291"/>
    <n v="270"/>
    <n v="236"/>
    <n v="322"/>
    <m/>
    <m/>
    <m/>
    <m/>
    <m/>
    <m/>
    <m/>
    <m/>
    <m/>
    <m/>
    <m/>
    <m/>
    <n v="234"/>
    <n v="293"/>
    <n v="290"/>
    <n v="310"/>
    <n v="331"/>
    <n v="309"/>
    <n v="297"/>
    <n v="308"/>
    <n v="291"/>
    <n v="270"/>
    <n v="236"/>
    <n v="322"/>
    <n v="169"/>
    <n v="140"/>
    <n v="212"/>
    <n v="25"/>
    <n v="19"/>
    <n v="33"/>
    <n v="76"/>
    <n v="77"/>
    <n v="77"/>
    <n v="91"/>
    <n v="115"/>
    <n v="107"/>
    <n v="74"/>
    <n v="104"/>
    <n v="80"/>
    <n v="9"/>
    <n v="10"/>
    <n v="19"/>
    <n v="105"/>
    <n v="111"/>
    <n v="89"/>
    <n v="126"/>
    <n v="73"/>
    <n v="82"/>
    <m/>
    <m/>
    <m/>
    <m/>
    <m/>
    <m/>
    <m/>
    <m/>
    <m/>
    <m/>
    <m/>
    <m/>
    <m/>
    <m/>
    <m/>
    <m/>
    <m/>
    <m/>
    <m/>
    <m/>
    <m/>
    <m/>
    <s v=""/>
    <s v=""/>
    <s v=""/>
    <s v=""/>
    <s v=""/>
    <s v=""/>
    <s v=""/>
    <s v=""/>
    <m/>
    <m/>
    <m/>
    <m/>
    <m/>
    <m/>
    <s v=""/>
    <s v=""/>
    <s v=""/>
    <m/>
    <m/>
    <m/>
    <m/>
    <m/>
    <m/>
    <m/>
    <m/>
    <m/>
    <m/>
    <m/>
    <m/>
    <s v=""/>
    <s v=""/>
    <s v=""/>
  </r>
  <r>
    <x v="10"/>
    <s v="Southeastern Oklahoma State University "/>
    <n v="207847"/>
    <x v="4"/>
    <m/>
    <n v="1590"/>
    <n v="1492"/>
    <n v="1464"/>
    <n v="1440"/>
    <n v="1454"/>
    <n v="579"/>
    <n v="578"/>
    <n v="499"/>
    <n v="572"/>
    <n v="513"/>
    <n v="614"/>
    <n v="574"/>
    <n v="653"/>
    <n v="606"/>
    <n v="587"/>
    <n v="603"/>
    <n v="632"/>
    <m/>
    <m/>
    <m/>
    <m/>
    <m/>
    <m/>
    <m/>
    <m/>
    <m/>
    <m/>
    <m/>
    <m/>
    <n v="579"/>
    <n v="578"/>
    <n v="499"/>
    <n v="572"/>
    <n v="513"/>
    <n v="614"/>
    <n v="574"/>
    <n v="653"/>
    <n v="606"/>
    <n v="587"/>
    <n v="603"/>
    <n v="632"/>
    <n v="322"/>
    <n v="348"/>
    <n v="367"/>
    <n v="46"/>
    <n v="44"/>
    <n v="70"/>
    <n v="219"/>
    <n v="211"/>
    <n v="195"/>
    <n v="157"/>
    <n v="183"/>
    <n v="167"/>
    <n v="219"/>
    <n v="234"/>
    <n v="166"/>
    <n v="29"/>
    <n v="36"/>
    <n v="43"/>
    <n v="122"/>
    <n v="148"/>
    <n v="112"/>
    <n v="205"/>
    <n v="247"/>
    <n v="252"/>
    <m/>
    <m/>
    <m/>
    <m/>
    <m/>
    <m/>
    <m/>
    <m/>
    <m/>
    <m/>
    <m/>
    <m/>
    <m/>
    <m/>
    <m/>
    <m/>
    <m/>
    <m/>
    <m/>
    <m/>
    <m/>
    <m/>
    <s v=""/>
    <s v=""/>
    <s v=""/>
    <s v=""/>
    <s v=""/>
    <s v=""/>
    <s v=""/>
    <s v=""/>
    <m/>
    <m/>
    <m/>
    <m/>
    <m/>
    <m/>
    <s v=""/>
    <s v=""/>
    <s v=""/>
    <m/>
    <m/>
    <m/>
    <m/>
    <m/>
    <m/>
    <m/>
    <m/>
    <m/>
    <m/>
    <m/>
    <m/>
    <s v=""/>
    <s v=""/>
    <s v=""/>
  </r>
  <r>
    <x v="10"/>
    <s v="Southwestern Oklahoma State University"/>
    <n v="207865"/>
    <x v="4"/>
    <m/>
    <n v="1433"/>
    <n v="1250"/>
    <n v="1186"/>
    <n v="1167"/>
    <n v="1195"/>
    <n v="730"/>
    <n v="712"/>
    <n v="856"/>
    <n v="774"/>
    <n v="797"/>
    <n v="830"/>
    <n v="893"/>
    <n v="948"/>
    <n v="915"/>
    <n v="719"/>
    <n v="744"/>
    <n v="790"/>
    <m/>
    <m/>
    <m/>
    <m/>
    <m/>
    <m/>
    <m/>
    <m/>
    <m/>
    <m/>
    <m/>
    <m/>
    <n v="730"/>
    <n v="712"/>
    <n v="856"/>
    <n v="774"/>
    <n v="797"/>
    <n v="830"/>
    <n v="893"/>
    <n v="948"/>
    <n v="915"/>
    <n v="719"/>
    <n v="744"/>
    <n v="790"/>
    <n v="456"/>
    <n v="456"/>
    <n v="520"/>
    <n v="101"/>
    <n v="97"/>
    <n v="118"/>
    <n v="162"/>
    <n v="191"/>
    <n v="152"/>
    <n v="314"/>
    <n v="291"/>
    <n v="303"/>
    <n v="288"/>
    <n v="294"/>
    <n v="289"/>
    <n v="45"/>
    <n v="70"/>
    <n v="101"/>
    <n v="271"/>
    <n v="277"/>
    <n v="280"/>
    <n v="167"/>
    <n v="192"/>
    <n v="209"/>
    <m/>
    <m/>
    <m/>
    <m/>
    <m/>
    <m/>
    <m/>
    <m/>
    <m/>
    <m/>
    <m/>
    <m/>
    <m/>
    <m/>
    <m/>
    <m/>
    <m/>
    <m/>
    <m/>
    <m/>
    <m/>
    <m/>
    <s v=""/>
    <s v=""/>
    <s v=""/>
    <s v=""/>
    <s v=""/>
    <s v=""/>
    <s v=""/>
    <s v=""/>
    <m/>
    <m/>
    <m/>
    <m/>
    <m/>
    <m/>
    <s v=""/>
    <s v=""/>
    <s v=""/>
    <m/>
    <m/>
    <m/>
    <m/>
    <m/>
    <m/>
    <m/>
    <m/>
    <m/>
    <m/>
    <m/>
    <m/>
    <s v=""/>
    <s v=""/>
    <s v=""/>
  </r>
  <r>
    <x v="10"/>
    <s v="Oklahoma Panhandle State University "/>
    <n v="207351"/>
    <x v="11"/>
    <m/>
    <n v="398"/>
    <n v="436"/>
    <n v="310"/>
    <n v="395"/>
    <n v="400"/>
    <n v="43"/>
    <n v="23"/>
    <n v="29"/>
    <n v="87"/>
    <n v="94"/>
    <n v="75"/>
    <n v="48"/>
    <n v="54"/>
    <n v="113"/>
    <n v="61"/>
    <n v="62"/>
    <n v="87"/>
    <m/>
    <m/>
    <m/>
    <m/>
    <m/>
    <m/>
    <m/>
    <m/>
    <m/>
    <m/>
    <m/>
    <m/>
    <n v="43"/>
    <n v="23"/>
    <n v="29"/>
    <n v="87"/>
    <n v="94"/>
    <n v="75"/>
    <n v="48"/>
    <n v="54"/>
    <n v="113"/>
    <n v="61"/>
    <n v="62"/>
    <n v="87"/>
    <n v="39"/>
    <n v="35"/>
    <n v="50"/>
    <n v="2"/>
    <n v="23"/>
    <n v="6"/>
    <n v="20"/>
    <n v="4"/>
    <n v="31"/>
    <n v="53"/>
    <n v="16"/>
    <n v="20"/>
    <n v="8"/>
    <n v="1"/>
    <n v="6"/>
    <n v="0"/>
    <n v="8"/>
    <n v="3"/>
    <n v="15"/>
    <n v="18"/>
    <n v="13"/>
    <n v="26"/>
    <n v="33"/>
    <n v="12"/>
    <m/>
    <m/>
    <m/>
    <m/>
    <m/>
    <m/>
    <m/>
    <m/>
    <m/>
    <m/>
    <m/>
    <m/>
    <m/>
    <m/>
    <m/>
    <m/>
    <m/>
    <m/>
    <m/>
    <m/>
    <m/>
    <m/>
    <s v=""/>
    <s v=""/>
    <s v=""/>
    <s v=""/>
    <s v=""/>
    <s v=""/>
    <s v=""/>
    <s v=""/>
    <m/>
    <m/>
    <m/>
    <m/>
    <m/>
    <m/>
    <s v=""/>
    <s v=""/>
    <s v=""/>
    <m/>
    <m/>
    <m/>
    <m/>
    <m/>
    <m/>
    <m/>
    <m/>
    <m/>
    <m/>
    <m/>
    <m/>
    <s v=""/>
    <s v=""/>
    <s v=""/>
  </r>
  <r>
    <x v="10"/>
    <s v="Rogers State University"/>
    <n v="207661"/>
    <x v="11"/>
    <m/>
    <n v="1132"/>
    <n v="1154"/>
    <n v="1321"/>
    <n v="1071"/>
    <n v="1099"/>
    <m/>
    <m/>
    <m/>
    <m/>
    <m/>
    <m/>
    <n v="61"/>
    <n v="85"/>
    <n v="145"/>
    <n v="158"/>
    <n v="231"/>
    <n v="228"/>
    <m/>
    <m/>
    <m/>
    <m/>
    <m/>
    <m/>
    <m/>
    <m/>
    <m/>
    <m/>
    <m/>
    <m/>
    <s v=" "/>
    <s v=" "/>
    <s v=" "/>
    <s v=" "/>
    <s v=" "/>
    <s v=" "/>
    <n v="61"/>
    <n v="85"/>
    <n v="145"/>
    <n v="158"/>
    <n v="231"/>
    <n v="228"/>
    <m/>
    <m/>
    <n v="143"/>
    <m/>
    <n v="80"/>
    <n v="35"/>
    <n v="158"/>
    <n v="151"/>
    <n v="50"/>
    <m/>
    <m/>
    <n v="9"/>
    <m/>
    <m/>
    <n v="1"/>
    <m/>
    <m/>
    <n v="8"/>
    <m/>
    <m/>
    <n v="27"/>
    <s v=""/>
    <s v=""/>
    <n v="17"/>
    <m/>
    <m/>
    <m/>
    <m/>
    <m/>
    <m/>
    <n v="413"/>
    <n v="447"/>
    <n v="526"/>
    <n v="554"/>
    <n v="607"/>
    <n v="535"/>
    <n v="634"/>
    <n v="706"/>
    <m/>
    <m/>
    <m/>
    <m/>
    <m/>
    <m/>
    <m/>
    <m/>
    <n v="413"/>
    <n v="447"/>
    <n v="526"/>
    <n v="554"/>
    <n v="607"/>
    <n v="535"/>
    <n v="634"/>
    <n v="706"/>
    <n v="254"/>
    <n v="338"/>
    <n v="143"/>
    <n v="48"/>
    <n v="80"/>
    <n v="35"/>
    <n v="233"/>
    <n v="216"/>
    <n v="528"/>
    <n v="33"/>
    <m/>
    <n v="57"/>
    <n v="73"/>
    <m/>
    <n v="11"/>
    <n v="61"/>
    <n v="132"/>
    <n v="55"/>
    <m/>
    <n v="122"/>
    <n v="27"/>
    <n v="460"/>
    <n v="353"/>
    <n v="396"/>
  </r>
  <r>
    <x v="10"/>
    <s v="University of Science and Arts of Oklahoma"/>
    <n v="207722"/>
    <x v="11"/>
    <m/>
    <n v="409"/>
    <n v="433"/>
    <n v="419"/>
    <n v="430"/>
    <n v="207"/>
    <n v="261"/>
    <n v="222"/>
    <n v="279"/>
    <n v="229"/>
    <n v="210"/>
    <n v="223"/>
    <n v="277"/>
    <n v="287"/>
    <n v="244"/>
    <n v="259"/>
    <n v="235"/>
    <n v="204"/>
    <m/>
    <m/>
    <m/>
    <m/>
    <m/>
    <m/>
    <m/>
    <m/>
    <m/>
    <m/>
    <m/>
    <m/>
    <n v="261"/>
    <n v="222"/>
    <n v="279"/>
    <n v="229"/>
    <n v="210"/>
    <n v="223"/>
    <n v="277"/>
    <n v="287"/>
    <n v="244"/>
    <n v="259"/>
    <n v="235"/>
    <n v="204"/>
    <n v="154"/>
    <n v="144"/>
    <n v="131"/>
    <n v="35"/>
    <n v="20"/>
    <n v="27"/>
    <n v="70"/>
    <n v="71"/>
    <n v="46"/>
    <n v="56"/>
    <n v="48"/>
    <n v="95"/>
    <n v="66"/>
    <n v="76"/>
    <n v="103"/>
    <n v="6"/>
    <n v="17"/>
    <n v="12"/>
    <n v="65"/>
    <n v="83"/>
    <n v="95"/>
    <n v="83"/>
    <n v="75"/>
    <n v="75"/>
    <m/>
    <m/>
    <m/>
    <m/>
    <m/>
    <m/>
    <m/>
    <m/>
    <m/>
    <m/>
    <m/>
    <m/>
    <m/>
    <m/>
    <m/>
    <m/>
    <m/>
    <m/>
    <m/>
    <m/>
    <m/>
    <m/>
    <s v=""/>
    <s v=""/>
    <s v=""/>
    <s v=""/>
    <s v=""/>
    <s v=""/>
    <s v=""/>
    <s v=""/>
    <m/>
    <m/>
    <m/>
    <m/>
    <m/>
    <m/>
    <s v=""/>
    <s v=""/>
    <s v=""/>
    <m/>
    <m/>
    <m/>
    <m/>
    <m/>
    <m/>
    <m/>
    <m/>
    <m/>
    <m/>
    <m/>
    <m/>
    <s v=""/>
    <s v=""/>
    <s v=""/>
  </r>
  <r>
    <x v="10"/>
    <s v="Oklahoma State University Technical Branch-Okmulgee "/>
    <n v="207564"/>
    <x v="12"/>
    <m/>
    <n v="1320"/>
    <n v="1240"/>
    <n v="1184"/>
    <n v="1582"/>
    <n v="1819"/>
    <m/>
    <m/>
    <m/>
    <m/>
    <m/>
    <m/>
    <m/>
    <m/>
    <m/>
    <m/>
    <m/>
    <m/>
    <m/>
    <m/>
    <m/>
    <m/>
    <m/>
    <m/>
    <m/>
    <m/>
    <m/>
    <m/>
    <m/>
    <m/>
    <s v=" "/>
    <s v=" "/>
    <s v=" "/>
    <s v=" "/>
    <s v=" "/>
    <s v=" "/>
    <s v=" "/>
    <s v=" "/>
    <s v=" "/>
    <s v=" "/>
    <s v=" "/>
    <s v=" "/>
    <m/>
    <m/>
    <m/>
    <m/>
    <m/>
    <m/>
    <s v=" "/>
    <s v=" "/>
    <s v=" "/>
    <m/>
    <m/>
    <m/>
    <m/>
    <m/>
    <m/>
    <m/>
    <m/>
    <m/>
    <m/>
    <m/>
    <m/>
    <s v=""/>
    <s v=""/>
    <s v=""/>
    <n v="1505"/>
    <n v="1177"/>
    <n v="759"/>
    <n v="1168"/>
    <n v="1925"/>
    <n v="1292"/>
    <n v="589"/>
    <n v="616"/>
    <n v="639"/>
    <n v="638"/>
    <n v="607"/>
    <n v="669"/>
    <n v="837"/>
    <n v="805"/>
    <m/>
    <m/>
    <m/>
    <m/>
    <m/>
    <m/>
    <m/>
    <m/>
    <n v="589"/>
    <n v="616"/>
    <n v="639"/>
    <n v="638"/>
    <n v="607"/>
    <n v="669"/>
    <n v="837"/>
    <n v="805"/>
    <n v="354"/>
    <n v="393"/>
    <n v="351"/>
    <n v="28"/>
    <n v="173"/>
    <n v="33"/>
    <n v="287"/>
    <n v="271"/>
    <n v="421"/>
    <n v="201"/>
    <n v="197"/>
    <n v="173"/>
    <n v="229"/>
    <n v="268"/>
    <n v="237"/>
    <n v="27"/>
    <n v="22"/>
    <n v="52"/>
    <n v="90"/>
    <n v="81"/>
    <n v="33"/>
    <n v="320"/>
    <n v="307"/>
    <n v="411"/>
  </r>
  <r>
    <x v="10"/>
    <s v="Oklahoma City Community College "/>
    <n v="207449"/>
    <x v="5"/>
    <m/>
    <n v="3881"/>
    <n v="4161"/>
    <n v="4494"/>
    <n v="3655"/>
    <n v="3760"/>
    <m/>
    <m/>
    <m/>
    <m/>
    <m/>
    <m/>
    <m/>
    <m/>
    <m/>
    <m/>
    <m/>
    <m/>
    <m/>
    <m/>
    <m/>
    <m/>
    <m/>
    <m/>
    <m/>
    <m/>
    <m/>
    <m/>
    <m/>
    <m/>
    <s v=" "/>
    <s v=" "/>
    <s v=" "/>
    <s v=" "/>
    <s v=" "/>
    <s v=" "/>
    <s v=" "/>
    <s v=" "/>
    <s v=" "/>
    <s v=" "/>
    <s v=" "/>
    <s v=" "/>
    <m/>
    <m/>
    <m/>
    <m/>
    <m/>
    <m/>
    <s v=" "/>
    <s v=" "/>
    <s v=" "/>
    <m/>
    <m/>
    <m/>
    <m/>
    <m/>
    <m/>
    <m/>
    <m/>
    <m/>
    <m/>
    <m/>
    <m/>
    <s v=""/>
    <s v=""/>
    <s v=""/>
    <n v="3627"/>
    <n v="2882"/>
    <n v="3053"/>
    <n v="3387"/>
    <n v="4365"/>
    <n v="2567"/>
    <n v="1075"/>
    <n v="1355"/>
    <n v="1344"/>
    <n v="1524"/>
    <n v="1719"/>
    <n v="1750"/>
    <n v="1525"/>
    <n v="1319"/>
    <m/>
    <m/>
    <m/>
    <m/>
    <m/>
    <m/>
    <m/>
    <m/>
    <n v="1075"/>
    <n v="1355"/>
    <n v="1344"/>
    <n v="1524"/>
    <n v="1719"/>
    <n v="1750"/>
    <n v="1525"/>
    <n v="1319"/>
    <n v="437"/>
    <n v="638"/>
    <n v="701"/>
    <n v="329"/>
    <n v="162"/>
    <n v="136"/>
    <n v="984"/>
    <n v="725"/>
    <n v="482"/>
    <n v="123"/>
    <n v="154"/>
    <n v="186"/>
    <n v="209"/>
    <n v="324"/>
    <n v="236"/>
    <n v="225"/>
    <n v="368"/>
    <n v="253"/>
    <n v="379"/>
    <n v="365"/>
    <n v="333"/>
    <n v="797"/>
    <n v="832"/>
    <n v="978"/>
  </r>
  <r>
    <x v="10"/>
    <s v="Tulsa Community College "/>
    <n v="207935"/>
    <x v="5"/>
    <m/>
    <n v="4495"/>
    <n v="4591"/>
    <n v="4280"/>
    <n v="4379"/>
    <n v="4785"/>
    <m/>
    <m/>
    <m/>
    <m/>
    <m/>
    <m/>
    <m/>
    <m/>
    <m/>
    <m/>
    <m/>
    <m/>
    <m/>
    <m/>
    <m/>
    <m/>
    <m/>
    <m/>
    <m/>
    <m/>
    <m/>
    <m/>
    <m/>
    <m/>
    <s v=" "/>
    <s v=" "/>
    <s v=" "/>
    <s v=" "/>
    <s v=" "/>
    <s v=" "/>
    <s v=" "/>
    <s v=" "/>
    <s v=" "/>
    <s v=" "/>
    <s v=" "/>
    <s v=" "/>
    <m/>
    <m/>
    <m/>
    <m/>
    <m/>
    <m/>
    <s v=" "/>
    <s v=" "/>
    <s v=" "/>
    <m/>
    <m/>
    <m/>
    <m/>
    <m/>
    <m/>
    <m/>
    <m/>
    <m/>
    <m/>
    <m/>
    <m/>
    <s v=""/>
    <s v=""/>
    <s v=""/>
    <m/>
    <n v="2022"/>
    <n v="2171"/>
    <n v="1842"/>
    <n v="6611"/>
    <n v="6980"/>
    <n v="1578"/>
    <n v="1365"/>
    <n v="1147"/>
    <n v="1294"/>
    <n v="1473"/>
    <n v="1477"/>
    <n v="1099"/>
    <n v="1456"/>
    <m/>
    <m/>
    <m/>
    <m/>
    <m/>
    <m/>
    <m/>
    <m/>
    <n v="1578"/>
    <n v="1365"/>
    <n v="1147"/>
    <n v="1294"/>
    <n v="1473"/>
    <n v="1477"/>
    <n v="1099"/>
    <n v="1456"/>
    <n v="702"/>
    <n v="558"/>
    <n v="1005"/>
    <n v="103"/>
    <n v="134"/>
    <n v="122"/>
    <n v="672"/>
    <n v="407"/>
    <n v="329"/>
    <n v="212"/>
    <n v="204"/>
    <n v="195"/>
    <n v="351"/>
    <n v="399"/>
    <n v="279"/>
    <n v="227"/>
    <n v="317"/>
    <n v="251"/>
    <n v="251"/>
    <n v="380"/>
    <n v="224"/>
    <n v="604"/>
    <n v="572"/>
    <n v="807"/>
  </r>
  <r>
    <x v="10"/>
    <s v="Northern Oklahoma College "/>
    <n v="207281"/>
    <x v="6"/>
    <m/>
    <n v="1511"/>
    <n v="1808"/>
    <n v="1672"/>
    <n v="1719"/>
    <n v="1861"/>
    <m/>
    <m/>
    <m/>
    <m/>
    <m/>
    <m/>
    <m/>
    <m/>
    <m/>
    <m/>
    <m/>
    <m/>
    <m/>
    <m/>
    <m/>
    <m/>
    <m/>
    <m/>
    <m/>
    <m/>
    <m/>
    <m/>
    <m/>
    <m/>
    <s v=" "/>
    <s v=" "/>
    <s v=" "/>
    <s v=" "/>
    <s v=" "/>
    <s v=" "/>
    <s v=" "/>
    <s v=" "/>
    <s v=" "/>
    <s v=" "/>
    <s v=" "/>
    <s v=" "/>
    <m/>
    <m/>
    <m/>
    <m/>
    <m/>
    <m/>
    <s v=" "/>
    <s v=" "/>
    <s v=" "/>
    <m/>
    <m/>
    <m/>
    <m/>
    <m/>
    <m/>
    <m/>
    <m/>
    <m/>
    <m/>
    <m/>
    <m/>
    <s v=""/>
    <s v=""/>
    <s v=""/>
    <m/>
    <n v="1209"/>
    <n v="1176"/>
    <n v="1290"/>
    <n v="2735"/>
    <n v="2913"/>
    <n v="608"/>
    <n v="712"/>
    <n v="679"/>
    <n v="676"/>
    <n v="796"/>
    <n v="983"/>
    <n v="870"/>
    <n v="955"/>
    <m/>
    <m/>
    <m/>
    <m/>
    <m/>
    <m/>
    <m/>
    <m/>
    <n v="608"/>
    <n v="712"/>
    <n v="679"/>
    <n v="676"/>
    <n v="796"/>
    <n v="983"/>
    <n v="870"/>
    <n v="955"/>
    <n v="523"/>
    <n v="497"/>
    <n v="438"/>
    <n v="154"/>
    <n v="219"/>
    <n v="210"/>
    <n v="306"/>
    <n v="154"/>
    <n v="307"/>
    <n v="174"/>
    <n v="134"/>
    <n v="169"/>
    <n v="182"/>
    <n v="264"/>
    <n v="253"/>
    <n v="51"/>
    <n v="112"/>
    <n v="0"/>
    <n v="146"/>
    <n v="303"/>
    <n v="328"/>
    <n v="305"/>
    <n v="247"/>
    <n v="486"/>
  </r>
  <r>
    <x v="10"/>
    <s v="Oklahoma State University-Oklahoma City "/>
    <n v="207397"/>
    <x v="6"/>
    <m/>
    <m/>
    <n v="5264"/>
    <n v="5162"/>
    <n v="5119"/>
    <n v="5287"/>
    <m/>
    <m/>
    <m/>
    <m/>
    <m/>
    <m/>
    <m/>
    <m/>
    <m/>
    <m/>
    <m/>
    <m/>
    <m/>
    <m/>
    <m/>
    <m/>
    <m/>
    <m/>
    <m/>
    <m/>
    <m/>
    <m/>
    <m/>
    <m/>
    <s v=" "/>
    <s v=" "/>
    <s v=" "/>
    <s v=" "/>
    <s v=" "/>
    <s v=" "/>
    <s v=" "/>
    <s v=" "/>
    <s v=" "/>
    <s v=" "/>
    <s v=" "/>
    <s v=" "/>
    <m/>
    <m/>
    <m/>
    <m/>
    <m/>
    <m/>
    <s v=" "/>
    <s v=" "/>
    <s v=" "/>
    <m/>
    <m/>
    <m/>
    <m/>
    <m/>
    <m/>
    <m/>
    <m/>
    <m/>
    <m/>
    <m/>
    <m/>
    <s v=""/>
    <s v=""/>
    <s v=""/>
    <m/>
    <n v="869"/>
    <n v="910"/>
    <n v="865"/>
    <n v="764"/>
    <n v="1962"/>
    <n v="403"/>
    <n v="406"/>
    <n v="482"/>
    <n v="528"/>
    <n v="414"/>
    <n v="385"/>
    <n v="400"/>
    <n v="471"/>
    <m/>
    <m/>
    <m/>
    <m/>
    <m/>
    <m/>
    <m/>
    <m/>
    <n v="403"/>
    <n v="406"/>
    <n v="482"/>
    <n v="528"/>
    <n v="414"/>
    <n v="385"/>
    <n v="400"/>
    <n v="471"/>
    <n v="167"/>
    <n v="169"/>
    <n v="168"/>
    <n v="90"/>
    <n v="95"/>
    <n v="41"/>
    <n v="128"/>
    <n v="136"/>
    <n v="262"/>
    <n v="27"/>
    <n v="22"/>
    <m/>
    <n v="56"/>
    <n v="61"/>
    <n v="54"/>
    <n v="85"/>
    <n v="121"/>
    <n v="28"/>
    <n v="153"/>
    <n v="142"/>
    <n v="0"/>
    <n v="263"/>
    <n v="129"/>
    <n v="357"/>
  </r>
  <r>
    <x v="10"/>
    <s v="Rose State College "/>
    <n v="207670"/>
    <x v="6"/>
    <m/>
    <n v="2618"/>
    <n v="2212"/>
    <n v="2017"/>
    <n v="1910"/>
    <n v="1930"/>
    <m/>
    <m/>
    <m/>
    <m/>
    <m/>
    <m/>
    <m/>
    <m/>
    <m/>
    <m/>
    <m/>
    <m/>
    <m/>
    <m/>
    <m/>
    <m/>
    <m/>
    <m/>
    <m/>
    <m/>
    <m/>
    <m/>
    <m/>
    <m/>
    <s v=" "/>
    <s v=" "/>
    <s v=" "/>
    <s v=" "/>
    <s v=" "/>
    <s v=" "/>
    <s v=" "/>
    <s v=" "/>
    <s v=" "/>
    <s v=" "/>
    <s v=" "/>
    <s v=" "/>
    <m/>
    <m/>
    <m/>
    <m/>
    <m/>
    <m/>
    <s v=" "/>
    <s v=" "/>
    <s v=" "/>
    <m/>
    <m/>
    <m/>
    <m/>
    <m/>
    <m/>
    <m/>
    <m/>
    <m/>
    <m/>
    <m/>
    <m/>
    <s v=""/>
    <s v=""/>
    <s v=""/>
    <n v="2405"/>
    <n v="1378"/>
    <n v="1306"/>
    <n v="1323"/>
    <n v="3198"/>
    <n v="3461"/>
    <n v="715"/>
    <n v="847"/>
    <n v="820"/>
    <n v="922"/>
    <n v="826"/>
    <n v="688"/>
    <n v="757"/>
    <n v="729"/>
    <m/>
    <m/>
    <m/>
    <m/>
    <m/>
    <m/>
    <m/>
    <m/>
    <n v="715"/>
    <n v="847"/>
    <n v="820"/>
    <n v="922"/>
    <n v="826"/>
    <n v="688"/>
    <n v="757"/>
    <n v="729"/>
    <n v="311"/>
    <n v="343"/>
    <n v="341"/>
    <n v="91"/>
    <n v="200"/>
    <n v="79"/>
    <n v="286"/>
    <n v="214"/>
    <n v="309"/>
    <n v="76"/>
    <n v="80"/>
    <n v="81"/>
    <n v="103"/>
    <n v="170"/>
    <n v="125"/>
    <n v="135"/>
    <n v="136"/>
    <n v="122"/>
    <n v="247"/>
    <n v="263"/>
    <n v="176"/>
    <n v="464"/>
    <n v="347"/>
    <n v="309"/>
  </r>
  <r>
    <x v="10"/>
    <s v="Carl Albert State College"/>
    <n v="206923"/>
    <x v="7"/>
    <m/>
    <n v="2522"/>
    <n v="2364"/>
    <n v="2124"/>
    <n v="1955"/>
    <n v="1965"/>
    <m/>
    <m/>
    <m/>
    <m/>
    <m/>
    <m/>
    <m/>
    <m/>
    <m/>
    <m/>
    <m/>
    <m/>
    <m/>
    <m/>
    <m/>
    <m/>
    <m/>
    <m/>
    <m/>
    <m/>
    <m/>
    <m/>
    <m/>
    <m/>
    <s v=" "/>
    <s v=" "/>
    <s v=" "/>
    <s v=" "/>
    <s v=" "/>
    <s v=" "/>
    <s v=" "/>
    <s v=" "/>
    <s v=" "/>
    <s v=" "/>
    <s v=" "/>
    <s v=" "/>
    <m/>
    <m/>
    <m/>
    <m/>
    <m/>
    <m/>
    <s v=" "/>
    <s v=" "/>
    <s v=" "/>
    <m/>
    <m/>
    <m/>
    <m/>
    <m/>
    <m/>
    <m/>
    <m/>
    <m/>
    <m/>
    <m/>
    <m/>
    <s v=""/>
    <s v=""/>
    <s v=""/>
    <n v="2443"/>
    <n v="960"/>
    <n v="519"/>
    <n v="984"/>
    <n v="736"/>
    <n v="1601"/>
    <n v="391"/>
    <n v="443"/>
    <n v="452"/>
    <n v="603"/>
    <n v="1011"/>
    <n v="575"/>
    <n v="457"/>
    <n v="430"/>
    <m/>
    <m/>
    <m/>
    <m/>
    <m/>
    <m/>
    <m/>
    <m/>
    <n v="391"/>
    <n v="443"/>
    <n v="452"/>
    <n v="603"/>
    <n v="1011"/>
    <n v="575"/>
    <n v="457"/>
    <n v="430"/>
    <n v="319"/>
    <n v="267"/>
    <n v="292"/>
    <n v="70"/>
    <n v="27"/>
    <n v="38"/>
    <n v="186"/>
    <n v="163"/>
    <n v="100"/>
    <n v="254"/>
    <n v="398"/>
    <n v="186"/>
    <n v="167"/>
    <n v="191"/>
    <n v="193"/>
    <n v="49"/>
    <n v="68"/>
    <n v="95"/>
    <n v="65"/>
    <n v="294"/>
    <n v="82"/>
    <n v="235"/>
    <n v="251"/>
    <n v="212"/>
  </r>
  <r>
    <x v="10"/>
    <s v="Connors State College "/>
    <n v="206996"/>
    <x v="7"/>
    <m/>
    <n v="868"/>
    <n v="1061"/>
    <n v="776"/>
    <n v="538"/>
    <n v="849"/>
    <m/>
    <m/>
    <m/>
    <m/>
    <m/>
    <m/>
    <m/>
    <m/>
    <m/>
    <m/>
    <m/>
    <m/>
    <m/>
    <m/>
    <m/>
    <m/>
    <m/>
    <m/>
    <m/>
    <m/>
    <m/>
    <m/>
    <m/>
    <m/>
    <s v=" "/>
    <s v=" "/>
    <s v=" "/>
    <s v=" "/>
    <s v=" "/>
    <s v=" "/>
    <s v=" "/>
    <s v=" "/>
    <s v=" "/>
    <s v=" "/>
    <s v=" "/>
    <s v=" "/>
    <m/>
    <m/>
    <m/>
    <m/>
    <m/>
    <m/>
    <s v=" "/>
    <s v=" "/>
    <s v=" "/>
    <m/>
    <m/>
    <m/>
    <m/>
    <m/>
    <m/>
    <m/>
    <m/>
    <m/>
    <m/>
    <m/>
    <m/>
    <s v=""/>
    <s v=""/>
    <s v=""/>
    <n v="687"/>
    <n v="899"/>
    <n v="645"/>
    <n v="622"/>
    <n v="579"/>
    <n v="1108"/>
    <n v="425"/>
    <n v="393"/>
    <n v="379"/>
    <n v="441"/>
    <n v="464"/>
    <n v="424"/>
    <n v="453"/>
    <n v="475"/>
    <m/>
    <m/>
    <m/>
    <m/>
    <m/>
    <m/>
    <m/>
    <m/>
    <n v="425"/>
    <n v="393"/>
    <n v="379"/>
    <n v="441"/>
    <n v="464"/>
    <n v="424"/>
    <n v="453"/>
    <n v="475"/>
    <n v="212"/>
    <n v="182"/>
    <n v="243"/>
    <n v="24"/>
    <n v="44"/>
    <n v="46"/>
    <n v="188"/>
    <n v="227"/>
    <n v="186"/>
    <n v="108"/>
    <n v="90"/>
    <n v="79"/>
    <n v="117"/>
    <n v="127"/>
    <n v="124"/>
    <n v="32"/>
    <n v="35"/>
    <n v="36"/>
    <n v="76"/>
    <n v="134"/>
    <n v="78"/>
    <n v="225"/>
    <n v="205"/>
    <n v="231"/>
  </r>
  <r>
    <x v="10"/>
    <s v="Eastern Oklahoma State College "/>
    <n v="207050"/>
    <x v="7"/>
    <m/>
    <n v="794"/>
    <n v="737"/>
    <n v="607"/>
    <n v="665"/>
    <n v="518"/>
    <m/>
    <m/>
    <m/>
    <m/>
    <m/>
    <m/>
    <m/>
    <m/>
    <m/>
    <m/>
    <m/>
    <m/>
    <m/>
    <m/>
    <m/>
    <m/>
    <m/>
    <m/>
    <m/>
    <m/>
    <m/>
    <m/>
    <m/>
    <m/>
    <s v=" "/>
    <s v=" "/>
    <s v=" "/>
    <s v=" "/>
    <s v=" "/>
    <s v=" "/>
    <s v=" "/>
    <s v=" "/>
    <s v=" "/>
    <s v=" "/>
    <s v=" "/>
    <s v=" "/>
    <m/>
    <m/>
    <m/>
    <m/>
    <m/>
    <m/>
    <s v=" "/>
    <s v=" "/>
    <s v=" "/>
    <m/>
    <m/>
    <m/>
    <m/>
    <m/>
    <m/>
    <m/>
    <m/>
    <m/>
    <m/>
    <m/>
    <m/>
    <s v=""/>
    <s v=""/>
    <s v=""/>
    <n v="513"/>
    <n v="2041"/>
    <n v="518"/>
    <n v="553"/>
    <n v="686"/>
    <n v="867"/>
    <n v="446"/>
    <n v="413"/>
    <n v="413"/>
    <n v="359"/>
    <n v="359"/>
    <n v="371"/>
    <n v="392"/>
    <n v="511"/>
    <m/>
    <m/>
    <m/>
    <m/>
    <m/>
    <m/>
    <m/>
    <m/>
    <n v="446"/>
    <n v="413"/>
    <n v="413"/>
    <n v="359"/>
    <n v="359"/>
    <n v="371"/>
    <n v="392"/>
    <n v="511"/>
    <n v="206"/>
    <n v="202"/>
    <n v="162"/>
    <n v="29"/>
    <n v="48"/>
    <n v="31"/>
    <n v="136"/>
    <n v="142"/>
    <n v="318"/>
    <n v="106"/>
    <n v="99"/>
    <n v="116"/>
    <n v="153"/>
    <n v="142"/>
    <n v="136"/>
    <n v="17"/>
    <n v="22"/>
    <n v="9"/>
    <n v="79"/>
    <n v="103"/>
    <n v="66"/>
    <n v="157"/>
    <n v="135"/>
    <n v="180"/>
  </r>
  <r>
    <x v="10"/>
    <s v="Murray State College "/>
    <n v="207236"/>
    <x v="7"/>
    <m/>
    <n v="1379"/>
    <n v="1424"/>
    <n v="955"/>
    <n v="698"/>
    <n v="696"/>
    <m/>
    <m/>
    <m/>
    <m/>
    <m/>
    <m/>
    <m/>
    <m/>
    <m/>
    <m/>
    <m/>
    <m/>
    <m/>
    <m/>
    <m/>
    <m/>
    <m/>
    <m/>
    <m/>
    <m/>
    <m/>
    <m/>
    <m/>
    <m/>
    <s v=" "/>
    <s v=" "/>
    <s v=" "/>
    <s v=" "/>
    <s v=" "/>
    <s v=" "/>
    <s v=" "/>
    <s v=" "/>
    <s v=" "/>
    <s v=" "/>
    <s v=" "/>
    <s v=" "/>
    <m/>
    <m/>
    <m/>
    <m/>
    <m/>
    <m/>
    <s v=" "/>
    <s v=" "/>
    <s v=" "/>
    <m/>
    <m/>
    <m/>
    <m/>
    <m/>
    <m/>
    <m/>
    <m/>
    <m/>
    <m/>
    <m/>
    <m/>
    <s v=""/>
    <s v=""/>
    <s v=""/>
    <n v="783"/>
    <n v="565"/>
    <n v="569"/>
    <n v="526"/>
    <n v="1100"/>
    <n v="1124"/>
    <n v="444"/>
    <n v="486"/>
    <n v="459"/>
    <n v="382"/>
    <n v="430"/>
    <n v="359"/>
    <n v="413"/>
    <n v="406"/>
    <m/>
    <m/>
    <m/>
    <m/>
    <m/>
    <m/>
    <m/>
    <m/>
    <n v="444"/>
    <n v="486"/>
    <n v="459"/>
    <n v="382"/>
    <n v="430"/>
    <n v="359"/>
    <n v="413"/>
    <n v="406"/>
    <n v="145"/>
    <n v="202"/>
    <n v="211"/>
    <n v="39"/>
    <n v="37"/>
    <n v="35"/>
    <n v="175"/>
    <n v="174"/>
    <n v="160"/>
    <n v="68"/>
    <n v="90"/>
    <n v="57"/>
    <n v="104"/>
    <n v="116"/>
    <n v="126"/>
    <n v="40"/>
    <n v="37"/>
    <n v="49"/>
    <n v="77"/>
    <n v="91"/>
    <n v="80"/>
    <n v="197"/>
    <n v="212"/>
    <n v="173"/>
  </r>
  <r>
    <x v="10"/>
    <s v="Northeastern Oklahoma A &amp; M College "/>
    <n v="207290"/>
    <x v="7"/>
    <m/>
    <n v="68"/>
    <n v="23"/>
    <n v="54"/>
    <n v="119"/>
    <n v="122"/>
    <m/>
    <m/>
    <m/>
    <m/>
    <m/>
    <m/>
    <m/>
    <m/>
    <m/>
    <m/>
    <m/>
    <m/>
    <m/>
    <m/>
    <m/>
    <m/>
    <m/>
    <m/>
    <m/>
    <m/>
    <m/>
    <m/>
    <m/>
    <m/>
    <s v=" "/>
    <s v=" "/>
    <s v=" "/>
    <s v=" "/>
    <s v=" "/>
    <s v=" "/>
    <s v=" "/>
    <s v=" "/>
    <s v=" "/>
    <s v=" "/>
    <s v=" "/>
    <s v=" "/>
    <m/>
    <m/>
    <m/>
    <m/>
    <m/>
    <m/>
    <s v=" "/>
    <s v=" "/>
    <s v=" "/>
    <m/>
    <m/>
    <m/>
    <m/>
    <m/>
    <m/>
    <m/>
    <m/>
    <m/>
    <m/>
    <m/>
    <m/>
    <s v=""/>
    <s v=""/>
    <s v=""/>
    <m/>
    <n v="686"/>
    <n v="703"/>
    <n v="660"/>
    <n v="1787"/>
    <n v="1796"/>
    <n v="611"/>
    <n v="598"/>
    <n v="540"/>
    <n v="618"/>
    <n v="609"/>
    <n v="607"/>
    <n v="604"/>
    <n v="597"/>
    <m/>
    <m/>
    <m/>
    <m/>
    <m/>
    <m/>
    <m/>
    <m/>
    <n v="611"/>
    <n v="598"/>
    <n v="540"/>
    <n v="618"/>
    <n v="609"/>
    <n v="607"/>
    <n v="604"/>
    <n v="597"/>
    <n v="293"/>
    <n v="359"/>
    <n v="278"/>
    <n v="67"/>
    <n v="40"/>
    <n v="81"/>
    <n v="247"/>
    <n v="205"/>
    <n v="238"/>
    <n v="152"/>
    <n v="109"/>
    <n v="120"/>
    <n v="190"/>
    <n v="213"/>
    <n v="166"/>
    <n v="49"/>
    <n v="34"/>
    <n v="48"/>
    <n v="111"/>
    <n v="113"/>
    <n v="139"/>
    <n v="306"/>
    <n v="353"/>
    <n v="300"/>
  </r>
  <r>
    <x v="10"/>
    <s v="Redlands Community College"/>
    <n v="207069"/>
    <x v="7"/>
    <m/>
    <n v="1345"/>
    <n v="1808"/>
    <n v="2124"/>
    <n v="1359"/>
    <n v="1465"/>
    <m/>
    <m/>
    <m/>
    <m/>
    <m/>
    <m/>
    <m/>
    <m/>
    <m/>
    <m/>
    <m/>
    <m/>
    <m/>
    <m/>
    <m/>
    <m/>
    <m/>
    <m/>
    <m/>
    <m/>
    <m/>
    <m/>
    <m/>
    <m/>
    <s v=" "/>
    <s v=" "/>
    <s v=" "/>
    <s v=" "/>
    <s v=" "/>
    <s v=" "/>
    <s v=" "/>
    <s v=" "/>
    <s v=" "/>
    <s v=" "/>
    <s v=" "/>
    <s v=" "/>
    <m/>
    <m/>
    <m/>
    <m/>
    <m/>
    <m/>
    <s v=" "/>
    <s v=" "/>
    <s v=" "/>
    <m/>
    <m/>
    <m/>
    <m/>
    <m/>
    <m/>
    <m/>
    <m/>
    <m/>
    <m/>
    <m/>
    <m/>
    <s v=""/>
    <s v=""/>
    <s v=""/>
    <m/>
    <n v="772"/>
    <n v="485"/>
    <n v="461"/>
    <n v="890"/>
    <n v="2388"/>
    <n v="326"/>
    <n v="295"/>
    <n v="304"/>
    <n v="260"/>
    <n v="287"/>
    <n v="275"/>
    <n v="286"/>
    <n v="244"/>
    <m/>
    <m/>
    <m/>
    <m/>
    <m/>
    <m/>
    <m/>
    <m/>
    <n v="326"/>
    <n v="295"/>
    <n v="304"/>
    <n v="260"/>
    <n v="287"/>
    <n v="275"/>
    <n v="286"/>
    <n v="244"/>
    <n v="137"/>
    <n v="118"/>
    <n v="152"/>
    <n v="47"/>
    <n v="34"/>
    <n v="32"/>
    <n v="91"/>
    <n v="134"/>
    <n v="60"/>
    <n v="51"/>
    <n v="65"/>
    <n v="81"/>
    <n v="85"/>
    <n v="183"/>
    <n v="62"/>
    <n v="32"/>
    <n v="24"/>
    <n v="32"/>
    <n v="53"/>
    <n v="51"/>
    <n v="69"/>
    <n v="124"/>
    <n v="147"/>
    <n v="93"/>
  </r>
  <r>
    <x v="10"/>
    <s v="Seminole State College "/>
    <n v="207740"/>
    <x v="7"/>
    <m/>
    <n v="1239"/>
    <n v="807"/>
    <n v="750"/>
    <n v="645"/>
    <n v="768"/>
    <m/>
    <m/>
    <m/>
    <m/>
    <m/>
    <m/>
    <m/>
    <m/>
    <m/>
    <m/>
    <m/>
    <m/>
    <m/>
    <m/>
    <m/>
    <m/>
    <m/>
    <m/>
    <m/>
    <m/>
    <m/>
    <m/>
    <m/>
    <m/>
    <s v=" "/>
    <s v=" "/>
    <s v=" "/>
    <s v=" "/>
    <s v=" "/>
    <s v=" "/>
    <s v=" "/>
    <s v=" "/>
    <s v=" "/>
    <s v=" "/>
    <s v=" "/>
    <s v=" "/>
    <m/>
    <m/>
    <m/>
    <m/>
    <m/>
    <m/>
    <s v=" "/>
    <s v=" "/>
    <s v=" "/>
    <m/>
    <m/>
    <m/>
    <m/>
    <m/>
    <m/>
    <m/>
    <m/>
    <m/>
    <m/>
    <m/>
    <m/>
    <s v=""/>
    <s v=""/>
    <s v=""/>
    <n v="837"/>
    <n v="577"/>
    <n v="512"/>
    <n v="779"/>
    <n v="984"/>
    <n v="639"/>
    <n v="335"/>
    <n v="407"/>
    <n v="408"/>
    <n v="390"/>
    <n v="405"/>
    <n v="394"/>
    <n v="355"/>
    <n v="414"/>
    <m/>
    <m/>
    <m/>
    <m/>
    <m/>
    <m/>
    <m/>
    <m/>
    <n v="335"/>
    <n v="407"/>
    <n v="408"/>
    <n v="390"/>
    <n v="405"/>
    <n v="394"/>
    <n v="355"/>
    <n v="414"/>
    <n v="191"/>
    <n v="150"/>
    <n v="204"/>
    <n v="43"/>
    <n v="41"/>
    <n v="30"/>
    <n v="160"/>
    <n v="164"/>
    <n v="180"/>
    <n v="109"/>
    <n v="83"/>
    <n v="80"/>
    <n v="122"/>
    <n v="124"/>
    <n v="116"/>
    <n v="25"/>
    <n v="40"/>
    <n v="43"/>
    <n v="75"/>
    <n v="94"/>
    <n v="85"/>
    <n v="181"/>
    <n v="188"/>
    <n v="186"/>
  </r>
  <r>
    <x v="10"/>
    <s v="Western Oklahoma State College "/>
    <n v="208035"/>
    <x v="7"/>
    <m/>
    <n v="1186"/>
    <n v="978"/>
    <n v="1039"/>
    <n v="1178"/>
    <n v="1228"/>
    <m/>
    <m/>
    <m/>
    <m/>
    <m/>
    <m/>
    <m/>
    <m/>
    <m/>
    <m/>
    <m/>
    <m/>
    <m/>
    <m/>
    <m/>
    <m/>
    <m/>
    <m/>
    <m/>
    <m/>
    <m/>
    <m/>
    <m/>
    <m/>
    <s v=" "/>
    <s v=" "/>
    <s v=" "/>
    <s v=" "/>
    <s v=" "/>
    <s v=" "/>
    <s v=" "/>
    <s v=" "/>
    <s v=" "/>
    <s v=" "/>
    <s v=" "/>
    <s v=" "/>
    <m/>
    <m/>
    <m/>
    <m/>
    <m/>
    <m/>
    <s v=" "/>
    <s v=" "/>
    <s v=" "/>
    <m/>
    <m/>
    <m/>
    <m/>
    <m/>
    <m/>
    <m/>
    <m/>
    <m/>
    <m/>
    <m/>
    <m/>
    <s v=""/>
    <s v=""/>
    <s v=""/>
    <n v="801"/>
    <n v="543"/>
    <n v="436"/>
    <n v="499"/>
    <n v="1519"/>
    <n v="1552"/>
    <n v="291"/>
    <n v="340"/>
    <n v="354"/>
    <n v="334"/>
    <n v="260"/>
    <n v="304"/>
    <n v="301"/>
    <n v="264"/>
    <m/>
    <m/>
    <m/>
    <m/>
    <m/>
    <m/>
    <m/>
    <m/>
    <n v="291"/>
    <n v="340"/>
    <n v="354"/>
    <n v="334"/>
    <n v="260"/>
    <n v="304"/>
    <n v="301"/>
    <n v="264"/>
    <n v="130"/>
    <n v="159"/>
    <n v="125"/>
    <n v="21"/>
    <n v="18"/>
    <n v="29"/>
    <n v="153"/>
    <n v="124"/>
    <n v="110"/>
    <n v="67"/>
    <n v="53"/>
    <n v="54"/>
    <n v="84"/>
    <n v="84"/>
    <n v="104"/>
    <n v="32"/>
    <n v="26"/>
    <n v="45"/>
    <n v="63"/>
    <n v="51"/>
    <n v="43"/>
    <n v="172"/>
    <n v="130"/>
    <n v="162"/>
  </r>
  <r>
    <x v="11"/>
    <s v="Clemson University"/>
    <n v="217882"/>
    <x v="0"/>
    <n v="3175"/>
    <n v="3558"/>
    <n v="3709"/>
    <n v="3592"/>
    <n v="3600"/>
    <n v="3590"/>
    <n v="2538"/>
    <n v="2581"/>
    <n v="2706"/>
    <n v="2889"/>
    <n v="3028"/>
    <n v="2534"/>
    <n v="2464"/>
    <n v="2749"/>
    <n v="2998"/>
    <n v="2893"/>
    <n v="2758"/>
    <n v="2707"/>
    <m/>
    <n v="3"/>
    <m/>
    <n v="3"/>
    <m/>
    <m/>
    <m/>
    <m/>
    <m/>
    <m/>
    <m/>
    <m/>
    <n v="2538"/>
    <n v="2578"/>
    <n v="2706"/>
    <n v="2886"/>
    <n v="3028"/>
    <n v="2534"/>
    <n v="2464"/>
    <n v="2749"/>
    <n v="2998"/>
    <n v="2893"/>
    <n v="2758"/>
    <n v="2707"/>
    <n v="2565"/>
    <n v="2484"/>
    <n v="2475"/>
    <n v="95"/>
    <n v="91"/>
    <n v="83"/>
    <n v="233"/>
    <n v="183"/>
    <n v="149"/>
    <n v="2273"/>
    <n v="1983"/>
    <n v="1956"/>
    <n v="1866"/>
    <n v="1929"/>
    <n v="2024"/>
    <n v="45"/>
    <n v="47"/>
    <n v="40"/>
    <n v="251"/>
    <n v="161"/>
    <n v="155"/>
    <n v="459"/>
    <n v="343"/>
    <n v="313"/>
    <m/>
    <m/>
    <m/>
    <m/>
    <m/>
    <m/>
    <m/>
    <m/>
    <m/>
    <m/>
    <m/>
    <m/>
    <m/>
    <m/>
    <m/>
    <m/>
    <m/>
    <m/>
    <m/>
    <m/>
    <m/>
    <m/>
    <s v=""/>
    <s v=""/>
    <s v=""/>
    <s v=""/>
    <s v=""/>
    <s v=""/>
    <s v=""/>
    <s v=""/>
    <m/>
    <m/>
    <m/>
    <m/>
    <m/>
    <m/>
    <s v=""/>
    <s v=""/>
    <s v=""/>
    <m/>
    <m/>
    <m/>
    <m/>
    <m/>
    <m/>
    <m/>
    <m/>
    <m/>
    <m/>
    <m/>
    <m/>
    <s v=""/>
    <s v=""/>
    <s v=""/>
  </r>
  <r>
    <x v="11"/>
    <s v="University of South Carolina-Columbia"/>
    <n v="218663"/>
    <x v="0"/>
    <n v="4694"/>
    <n v="4623"/>
    <n v="4599"/>
    <n v="4989"/>
    <n v="4944"/>
    <n v="4949"/>
    <n v="2635"/>
    <n v="2925"/>
    <n v="2760"/>
    <n v="2598"/>
    <n v="2477"/>
    <n v="3229"/>
    <n v="3503"/>
    <n v="3443"/>
    <n v="3337"/>
    <n v="3677"/>
    <n v="3646"/>
    <n v="3690"/>
    <m/>
    <n v="6"/>
    <n v="5"/>
    <n v="2"/>
    <n v="2"/>
    <m/>
    <m/>
    <m/>
    <m/>
    <m/>
    <m/>
    <m/>
    <n v="2635"/>
    <n v="2919"/>
    <n v="2755"/>
    <n v="2596"/>
    <n v="2475"/>
    <n v="3229"/>
    <n v="3503"/>
    <n v="3443"/>
    <n v="3337"/>
    <n v="3677"/>
    <n v="3646"/>
    <n v="3690"/>
    <n v="3157"/>
    <n v="3173"/>
    <n v="3215"/>
    <n v="187"/>
    <n v="153"/>
    <n v="141"/>
    <n v="333"/>
    <n v="320"/>
    <n v="334"/>
    <n v="1553"/>
    <n v="2027"/>
    <n v="2307"/>
    <n v="1658"/>
    <n v="1868"/>
    <n v="1833"/>
    <n v="53"/>
    <n v="41"/>
    <n v="53"/>
    <n v="315"/>
    <n v="426"/>
    <n v="471"/>
    <n v="554"/>
    <n v="735"/>
    <n v="672"/>
    <m/>
    <m/>
    <m/>
    <m/>
    <m/>
    <m/>
    <m/>
    <m/>
    <m/>
    <m/>
    <m/>
    <m/>
    <m/>
    <m/>
    <m/>
    <m/>
    <m/>
    <m/>
    <m/>
    <m/>
    <m/>
    <m/>
    <s v=""/>
    <s v=""/>
    <s v=""/>
    <s v=""/>
    <s v=""/>
    <s v=""/>
    <s v=""/>
    <s v=""/>
    <m/>
    <m/>
    <m/>
    <m/>
    <m/>
    <m/>
    <s v=""/>
    <s v=""/>
    <s v=""/>
    <m/>
    <m/>
    <m/>
    <m/>
    <m/>
    <m/>
    <m/>
    <m/>
    <m/>
    <m/>
    <m/>
    <m/>
    <s v=""/>
    <s v=""/>
    <s v=""/>
  </r>
  <r>
    <x v="11"/>
    <s v="College of Charleston"/>
    <n v="217819"/>
    <x v="2"/>
    <n v="2520"/>
    <n v="2503"/>
    <n v="2639"/>
    <n v="2682"/>
    <n v="2603"/>
    <n v="2749"/>
    <n v="1869"/>
    <n v="1567"/>
    <n v="1936"/>
    <n v="2067"/>
    <n v="1990"/>
    <n v="1970"/>
    <n v="1999"/>
    <n v="1870"/>
    <n v="1944"/>
    <n v="1988"/>
    <n v="1968"/>
    <n v="2062"/>
    <n v="2"/>
    <n v="2"/>
    <n v="1"/>
    <m/>
    <m/>
    <m/>
    <n v="4"/>
    <n v="1"/>
    <m/>
    <m/>
    <m/>
    <m/>
    <n v="1867"/>
    <n v="1565"/>
    <n v="1935"/>
    <n v="2067"/>
    <n v="1990"/>
    <n v="1970"/>
    <n v="1995"/>
    <n v="1869"/>
    <n v="1944"/>
    <n v="1988"/>
    <n v="1968"/>
    <n v="2062"/>
    <n v="1599"/>
    <n v="1620"/>
    <n v="1635"/>
    <n v="123"/>
    <n v="94"/>
    <n v="141"/>
    <n v="266"/>
    <n v="254"/>
    <n v="286"/>
    <n v="1204"/>
    <n v="1171"/>
    <n v="1275"/>
    <n v="1040"/>
    <n v="907"/>
    <n v="1157"/>
    <n v="24"/>
    <n v="23"/>
    <n v="20"/>
    <n v="229"/>
    <n v="252"/>
    <n v="236"/>
    <n v="533"/>
    <n v="524"/>
    <n v="464"/>
    <m/>
    <m/>
    <m/>
    <m/>
    <m/>
    <m/>
    <m/>
    <m/>
    <m/>
    <m/>
    <m/>
    <m/>
    <m/>
    <m/>
    <m/>
    <m/>
    <m/>
    <m/>
    <m/>
    <m/>
    <m/>
    <m/>
    <s v=""/>
    <s v=""/>
    <s v=""/>
    <s v=""/>
    <s v=""/>
    <s v=""/>
    <s v=""/>
    <s v=""/>
    <m/>
    <m/>
    <m/>
    <m/>
    <m/>
    <m/>
    <s v=""/>
    <s v=""/>
    <s v=""/>
    <m/>
    <m/>
    <m/>
    <m/>
    <m/>
    <m/>
    <m/>
    <m/>
    <m/>
    <m/>
    <m/>
    <m/>
    <s v=""/>
    <s v=""/>
    <s v=""/>
  </r>
  <r>
    <x v="11"/>
    <s v="Winthrop University "/>
    <n v="218964"/>
    <x v="2"/>
    <n v="1426"/>
    <n v="1382"/>
    <n v="1365"/>
    <n v="1376"/>
    <n v="1491"/>
    <n v="1367"/>
    <n v="812"/>
    <n v="909"/>
    <n v="826"/>
    <n v="966"/>
    <n v="902"/>
    <n v="940"/>
    <n v="1086"/>
    <n v="1070"/>
    <n v="999"/>
    <n v="1015"/>
    <n v="1180"/>
    <n v="1074"/>
    <m/>
    <m/>
    <m/>
    <m/>
    <m/>
    <m/>
    <m/>
    <m/>
    <m/>
    <m/>
    <m/>
    <m/>
    <n v="812"/>
    <n v="909"/>
    <n v="826"/>
    <n v="966"/>
    <n v="902"/>
    <n v="940"/>
    <n v="1086"/>
    <n v="1070"/>
    <n v="999"/>
    <n v="1015"/>
    <n v="1180"/>
    <n v="1074"/>
    <n v="756"/>
    <n v="845"/>
    <n v="768"/>
    <n v="127"/>
    <n v="156"/>
    <n v="149"/>
    <n v="132"/>
    <n v="179"/>
    <n v="157"/>
    <n v="523"/>
    <n v="549"/>
    <n v="636"/>
    <n v="477"/>
    <n v="529"/>
    <n v="481"/>
    <n v="8"/>
    <n v="9"/>
    <n v="17"/>
    <n v="188"/>
    <n v="192"/>
    <n v="240"/>
    <n v="183"/>
    <n v="190"/>
    <n v="193"/>
    <m/>
    <m/>
    <m/>
    <m/>
    <m/>
    <m/>
    <m/>
    <m/>
    <m/>
    <m/>
    <m/>
    <m/>
    <m/>
    <m/>
    <m/>
    <m/>
    <m/>
    <m/>
    <m/>
    <m/>
    <m/>
    <m/>
    <s v=""/>
    <s v=""/>
    <s v=""/>
    <s v=""/>
    <s v=""/>
    <s v=""/>
    <s v=""/>
    <s v=""/>
    <m/>
    <m/>
    <m/>
    <m/>
    <m/>
    <m/>
    <s v=""/>
    <s v=""/>
    <s v=""/>
    <m/>
    <m/>
    <m/>
    <m/>
    <m/>
    <m/>
    <m/>
    <m/>
    <m/>
    <m/>
    <m/>
    <m/>
    <s v=""/>
    <s v=""/>
    <s v=""/>
  </r>
  <r>
    <x v="11"/>
    <s v="The Citadel, the Military College of South Carolina "/>
    <n v="217864"/>
    <x v="3"/>
    <n v="575"/>
    <n v="636"/>
    <n v="663"/>
    <n v="657"/>
    <n v="614"/>
    <n v="684"/>
    <n v="474"/>
    <n v="441"/>
    <n v="484"/>
    <n v="517"/>
    <n v="553"/>
    <n v="570"/>
    <n v="520"/>
    <n v="553"/>
    <n v="569"/>
    <n v="585"/>
    <n v="538"/>
    <n v="621"/>
    <n v="1"/>
    <n v="3"/>
    <n v="1"/>
    <n v="2"/>
    <n v="2"/>
    <m/>
    <m/>
    <m/>
    <m/>
    <m/>
    <m/>
    <m/>
    <n v="473"/>
    <n v="438"/>
    <n v="483"/>
    <n v="515"/>
    <n v="551"/>
    <n v="570"/>
    <n v="520"/>
    <n v="553"/>
    <n v="569"/>
    <n v="585"/>
    <n v="538"/>
    <n v="621"/>
    <n v="478"/>
    <n v="431"/>
    <n v="517"/>
    <n v="16"/>
    <n v="18"/>
    <n v="10"/>
    <n v="91"/>
    <n v="89"/>
    <n v="94"/>
    <n v="393"/>
    <n v="368"/>
    <n v="349"/>
    <n v="319"/>
    <n v="323"/>
    <n v="326"/>
    <n v="5"/>
    <n v="7"/>
    <n v="7"/>
    <n v="27"/>
    <n v="35"/>
    <n v="32"/>
    <n v="126"/>
    <n v="160"/>
    <n v="132"/>
    <m/>
    <m/>
    <m/>
    <m/>
    <m/>
    <m/>
    <m/>
    <m/>
    <m/>
    <m/>
    <m/>
    <m/>
    <m/>
    <m/>
    <m/>
    <m/>
    <m/>
    <m/>
    <m/>
    <m/>
    <m/>
    <m/>
    <s v=""/>
    <s v=""/>
    <s v=""/>
    <s v=""/>
    <s v=""/>
    <s v=""/>
    <s v=""/>
    <s v=""/>
    <m/>
    <m/>
    <m/>
    <m/>
    <m/>
    <m/>
    <s v=""/>
    <s v=""/>
    <s v=""/>
    <m/>
    <m/>
    <m/>
    <m/>
    <m/>
    <m/>
    <m/>
    <m/>
    <m/>
    <m/>
    <m/>
    <m/>
    <s v=""/>
    <s v=""/>
    <s v=""/>
  </r>
  <r>
    <x v="11"/>
    <s v="Coastal Carolina University"/>
    <n v="218724"/>
    <x v="4"/>
    <n v="1623"/>
    <n v="1898"/>
    <n v="1910"/>
    <n v="2087"/>
    <n v="2089"/>
    <n v="2310"/>
    <n v="825"/>
    <n v="830"/>
    <n v="859"/>
    <n v="758"/>
    <n v="786"/>
    <n v="934"/>
    <n v="1072"/>
    <n v="1268"/>
    <n v="1322"/>
    <n v="1495"/>
    <n v="1468"/>
    <n v="1649"/>
    <n v="2"/>
    <n v="4"/>
    <n v="4"/>
    <n v="1"/>
    <n v="2"/>
    <m/>
    <m/>
    <m/>
    <m/>
    <m/>
    <m/>
    <m/>
    <n v="823"/>
    <n v="826"/>
    <n v="855"/>
    <n v="757"/>
    <n v="784"/>
    <n v="934"/>
    <n v="1072"/>
    <n v="1268"/>
    <n v="1322"/>
    <n v="1495"/>
    <n v="1468"/>
    <n v="1649"/>
    <n v="1009"/>
    <n v="1044"/>
    <n v="1178"/>
    <n v="107"/>
    <n v="99"/>
    <n v="119"/>
    <n v="379"/>
    <n v="325"/>
    <n v="352"/>
    <n v="332"/>
    <n v="409"/>
    <n v="499"/>
    <n v="308"/>
    <n v="325"/>
    <n v="373"/>
    <n v="21"/>
    <n v="21"/>
    <n v="29"/>
    <n v="132"/>
    <n v="144"/>
    <n v="174"/>
    <n v="299"/>
    <n v="360"/>
    <n v="370"/>
    <m/>
    <m/>
    <m/>
    <m/>
    <m/>
    <m/>
    <m/>
    <m/>
    <m/>
    <m/>
    <m/>
    <m/>
    <m/>
    <m/>
    <m/>
    <m/>
    <m/>
    <m/>
    <m/>
    <m/>
    <m/>
    <m/>
    <s v=""/>
    <s v=""/>
    <s v=""/>
    <s v=""/>
    <s v=""/>
    <s v=""/>
    <s v=""/>
    <s v=""/>
    <m/>
    <m/>
    <m/>
    <m/>
    <m/>
    <m/>
    <s v=""/>
    <s v=""/>
    <s v=""/>
    <m/>
    <m/>
    <m/>
    <m/>
    <m/>
    <m/>
    <m/>
    <m/>
    <m/>
    <m/>
    <m/>
    <m/>
    <s v=""/>
    <s v=""/>
    <s v=""/>
  </r>
  <r>
    <x v="11"/>
    <s v="Francis Marion University "/>
    <n v="218061"/>
    <x v="4"/>
    <n v="982"/>
    <n v="963"/>
    <n v="962"/>
    <n v="1006"/>
    <n v="1008"/>
    <n v="980"/>
    <n v="636"/>
    <n v="582"/>
    <n v="646"/>
    <n v="570"/>
    <n v="603"/>
    <n v="634"/>
    <n v="734"/>
    <n v="766"/>
    <n v="745"/>
    <n v="801"/>
    <n v="797"/>
    <n v="778"/>
    <m/>
    <m/>
    <m/>
    <m/>
    <m/>
    <m/>
    <m/>
    <m/>
    <m/>
    <m/>
    <m/>
    <m/>
    <n v="636"/>
    <n v="582"/>
    <n v="646"/>
    <n v="570"/>
    <n v="603"/>
    <n v="634"/>
    <n v="734"/>
    <n v="766"/>
    <n v="745"/>
    <n v="801"/>
    <n v="797"/>
    <n v="778"/>
    <n v="540"/>
    <n v="543"/>
    <n v="519"/>
    <n v="127"/>
    <n v="104"/>
    <n v="111"/>
    <n v="134"/>
    <n v="150"/>
    <n v="148"/>
    <n v="229"/>
    <n v="268"/>
    <n v="288"/>
    <n v="264"/>
    <n v="245"/>
    <n v="300"/>
    <n v="14"/>
    <n v="10"/>
    <n v="15"/>
    <n v="197"/>
    <n v="188"/>
    <n v="247"/>
    <n v="163"/>
    <n v="168"/>
    <n v="184"/>
    <m/>
    <m/>
    <m/>
    <m/>
    <m/>
    <m/>
    <m/>
    <m/>
    <m/>
    <m/>
    <m/>
    <m/>
    <m/>
    <m/>
    <m/>
    <m/>
    <m/>
    <m/>
    <m/>
    <m/>
    <m/>
    <m/>
    <s v=""/>
    <s v=""/>
    <s v=""/>
    <s v=""/>
    <s v=""/>
    <s v=""/>
    <s v=""/>
    <s v=""/>
    <m/>
    <m/>
    <m/>
    <m/>
    <m/>
    <m/>
    <s v=""/>
    <s v=""/>
    <s v=""/>
    <m/>
    <m/>
    <m/>
    <m/>
    <m/>
    <m/>
    <m/>
    <m/>
    <m/>
    <m/>
    <m/>
    <m/>
    <s v=""/>
    <s v=""/>
    <s v=""/>
  </r>
  <r>
    <x v="11"/>
    <s v="Lander University"/>
    <n v="218229"/>
    <x v="4"/>
    <n v="771"/>
    <n v="767"/>
    <n v="879"/>
    <n v="801"/>
    <n v="781"/>
    <n v="613"/>
    <n v="437"/>
    <n v="433"/>
    <n v="487"/>
    <n v="494"/>
    <n v="509"/>
    <n v="487"/>
    <n v="526"/>
    <n v="541"/>
    <n v="647"/>
    <n v="555"/>
    <n v="578"/>
    <n v="433"/>
    <m/>
    <m/>
    <m/>
    <m/>
    <m/>
    <m/>
    <m/>
    <m/>
    <m/>
    <m/>
    <m/>
    <m/>
    <n v="437"/>
    <n v="433"/>
    <n v="487"/>
    <n v="494"/>
    <n v="509"/>
    <n v="487"/>
    <n v="526"/>
    <n v="541"/>
    <n v="647"/>
    <n v="555"/>
    <n v="578"/>
    <n v="433"/>
    <n v="345"/>
    <n v="343"/>
    <n v="294"/>
    <n v="107"/>
    <n v="111"/>
    <n v="75"/>
    <n v="103"/>
    <n v="124"/>
    <n v="64"/>
    <n v="206"/>
    <n v="226"/>
    <n v="229"/>
    <n v="222"/>
    <n v="207"/>
    <n v="223"/>
    <n v="6"/>
    <n v="2"/>
    <n v="9"/>
    <n v="181"/>
    <n v="153"/>
    <n v="168"/>
    <n v="116"/>
    <n v="106"/>
    <n v="120"/>
    <m/>
    <m/>
    <m/>
    <m/>
    <m/>
    <m/>
    <m/>
    <m/>
    <m/>
    <m/>
    <m/>
    <m/>
    <m/>
    <m/>
    <m/>
    <m/>
    <m/>
    <m/>
    <m/>
    <m/>
    <m/>
    <m/>
    <s v=""/>
    <s v=""/>
    <s v=""/>
    <s v=""/>
    <s v=""/>
    <s v=""/>
    <s v=""/>
    <s v=""/>
    <m/>
    <m/>
    <m/>
    <m/>
    <m/>
    <m/>
    <s v=""/>
    <s v=""/>
    <s v=""/>
    <m/>
    <m/>
    <m/>
    <m/>
    <m/>
    <m/>
    <m/>
    <m/>
    <m/>
    <m/>
    <m/>
    <m/>
    <s v=""/>
    <s v=""/>
    <s v=""/>
  </r>
  <r>
    <x v="11"/>
    <s v="South Carolina State University "/>
    <n v="218733"/>
    <x v="4"/>
    <n v="950"/>
    <n v="991"/>
    <n v="1202"/>
    <n v="1246"/>
    <n v="1104"/>
    <n v="1519"/>
    <n v="801"/>
    <n v="601"/>
    <n v="739"/>
    <n v="680"/>
    <n v="569"/>
    <n v="615"/>
    <n v="716"/>
    <n v="794"/>
    <n v="945"/>
    <n v="1002"/>
    <n v="870"/>
    <n v="1292"/>
    <m/>
    <m/>
    <m/>
    <m/>
    <m/>
    <m/>
    <m/>
    <m/>
    <m/>
    <m/>
    <m/>
    <m/>
    <n v="801"/>
    <n v="601"/>
    <n v="739"/>
    <n v="680"/>
    <n v="569"/>
    <n v="615"/>
    <n v="716"/>
    <n v="794"/>
    <n v="945"/>
    <n v="1002"/>
    <n v="870"/>
    <n v="1292"/>
    <n v="647"/>
    <n v="569"/>
    <n v="830"/>
    <n v="57"/>
    <n v="61"/>
    <n v="104"/>
    <n v="298"/>
    <n v="240"/>
    <n v="358"/>
    <n v="306"/>
    <n v="278"/>
    <n v="323"/>
    <n v="454"/>
    <n v="319"/>
    <n v="421"/>
    <n v="27"/>
    <n v="23"/>
    <n v="29"/>
    <n v="64"/>
    <n v="88"/>
    <n v="106"/>
    <n v="172"/>
    <n v="226"/>
    <n v="258"/>
    <m/>
    <m/>
    <m/>
    <m/>
    <m/>
    <m/>
    <m/>
    <m/>
    <m/>
    <m/>
    <m/>
    <m/>
    <m/>
    <m/>
    <m/>
    <m/>
    <m/>
    <m/>
    <m/>
    <m/>
    <m/>
    <m/>
    <s v=""/>
    <s v=""/>
    <s v=""/>
    <s v=""/>
    <s v=""/>
    <s v=""/>
    <s v=""/>
    <s v=""/>
    <m/>
    <m/>
    <m/>
    <m/>
    <m/>
    <m/>
    <s v=""/>
    <s v=""/>
    <s v=""/>
    <m/>
    <m/>
    <m/>
    <m/>
    <m/>
    <m/>
    <m/>
    <m/>
    <m/>
    <m/>
    <m/>
    <m/>
    <s v=""/>
    <s v=""/>
    <s v=""/>
  </r>
  <r>
    <x v="11"/>
    <s v="University of South Carolina-Aiken"/>
    <n v="218645"/>
    <x v="11"/>
    <n v="845"/>
    <n v="876"/>
    <n v="913"/>
    <n v="867"/>
    <n v="920"/>
    <n v="871"/>
    <n v="384"/>
    <n v="305"/>
    <n v="403"/>
    <n v="393"/>
    <n v="473"/>
    <n v="417"/>
    <n v="471"/>
    <n v="537"/>
    <n v="581"/>
    <n v="562"/>
    <n v="622"/>
    <n v="584"/>
    <m/>
    <n v="1"/>
    <m/>
    <n v="1"/>
    <m/>
    <m/>
    <m/>
    <m/>
    <m/>
    <m/>
    <m/>
    <m/>
    <n v="384"/>
    <n v="304"/>
    <n v="403"/>
    <n v="392"/>
    <n v="473"/>
    <n v="417"/>
    <n v="471"/>
    <n v="537"/>
    <n v="581"/>
    <n v="562"/>
    <n v="622"/>
    <n v="584"/>
    <n v="374"/>
    <n v="426"/>
    <n v="404"/>
    <n v="77"/>
    <n v="101"/>
    <n v="86"/>
    <n v="111"/>
    <n v="95"/>
    <n v="94"/>
    <n v="194"/>
    <n v="169"/>
    <n v="182"/>
    <n v="143"/>
    <n v="142"/>
    <n v="184"/>
    <n v="13"/>
    <n v="9"/>
    <n v="13"/>
    <n v="141"/>
    <n v="108"/>
    <n v="141"/>
    <n v="125"/>
    <n v="131"/>
    <n v="135"/>
    <m/>
    <m/>
    <m/>
    <m/>
    <m/>
    <m/>
    <m/>
    <m/>
    <m/>
    <m/>
    <m/>
    <m/>
    <m/>
    <m/>
    <m/>
    <m/>
    <m/>
    <m/>
    <m/>
    <m/>
    <m/>
    <m/>
    <s v=""/>
    <s v=""/>
    <s v=""/>
    <s v=""/>
    <s v=""/>
    <s v=""/>
    <s v=""/>
    <s v=""/>
    <m/>
    <m/>
    <m/>
    <m/>
    <m/>
    <m/>
    <s v=""/>
    <s v=""/>
    <s v=""/>
    <m/>
    <m/>
    <m/>
    <m/>
    <m/>
    <m/>
    <m/>
    <m/>
    <m/>
    <m/>
    <m/>
    <m/>
    <s v=""/>
    <s v=""/>
    <s v=""/>
  </r>
  <r>
    <x v="11"/>
    <s v="University of South Carolina-Upstate"/>
    <n v="218742"/>
    <x v="11"/>
    <n v="1213"/>
    <n v="1273"/>
    <n v="1160"/>
    <n v="1347"/>
    <n v="1403"/>
    <n v="1476"/>
    <n v="425"/>
    <n v="531"/>
    <n v="535"/>
    <n v="537"/>
    <n v="531"/>
    <n v="570"/>
    <n v="632"/>
    <n v="682"/>
    <n v="643"/>
    <n v="718"/>
    <n v="781"/>
    <n v="805"/>
    <m/>
    <m/>
    <m/>
    <m/>
    <m/>
    <m/>
    <m/>
    <m/>
    <m/>
    <m/>
    <m/>
    <m/>
    <n v="425"/>
    <n v="531"/>
    <n v="535"/>
    <n v="537"/>
    <n v="531"/>
    <n v="570"/>
    <n v="632"/>
    <n v="682"/>
    <n v="643"/>
    <n v="718"/>
    <n v="781"/>
    <n v="805"/>
    <n v="470"/>
    <n v="496"/>
    <n v="525"/>
    <n v="117"/>
    <n v="156"/>
    <n v="153"/>
    <n v="131"/>
    <n v="129"/>
    <n v="127"/>
    <n v="191"/>
    <n v="219"/>
    <n v="232"/>
    <n v="166"/>
    <n v="211"/>
    <n v="247"/>
    <n v="12"/>
    <n v="9"/>
    <n v="14"/>
    <n v="151"/>
    <n v="159"/>
    <n v="196"/>
    <n v="177"/>
    <n v="183"/>
    <n v="190"/>
    <m/>
    <m/>
    <m/>
    <m/>
    <m/>
    <m/>
    <m/>
    <m/>
    <m/>
    <m/>
    <m/>
    <m/>
    <m/>
    <m/>
    <m/>
    <m/>
    <m/>
    <m/>
    <m/>
    <m/>
    <m/>
    <m/>
    <s v=""/>
    <s v=""/>
    <s v=""/>
    <s v=""/>
    <s v=""/>
    <s v=""/>
    <s v=""/>
    <s v=""/>
    <m/>
    <m/>
    <m/>
    <m/>
    <m/>
    <m/>
    <s v=""/>
    <s v=""/>
    <s v=""/>
    <m/>
    <m/>
    <m/>
    <m/>
    <m/>
    <m/>
    <m/>
    <m/>
    <m/>
    <m/>
    <m/>
    <m/>
    <s v=""/>
    <s v=""/>
    <s v=""/>
  </r>
  <r>
    <x v="11"/>
    <s v="University of South Carolina-Beaufort"/>
    <n v="218654"/>
    <x v="12"/>
    <m/>
    <m/>
    <m/>
    <m/>
    <m/>
    <m/>
    <m/>
    <m/>
    <m/>
    <m/>
    <m/>
    <m/>
    <m/>
    <m/>
    <m/>
    <m/>
    <m/>
    <m/>
    <m/>
    <m/>
    <m/>
    <m/>
    <m/>
    <m/>
    <m/>
    <m/>
    <m/>
    <m/>
    <m/>
    <m/>
    <s v=" "/>
    <s v=" "/>
    <s v=" "/>
    <s v=" "/>
    <s v=" "/>
    <s v=" "/>
    <s v=" "/>
    <s v=" "/>
    <s v=" "/>
    <s v=" "/>
    <s v=" "/>
    <s v=" "/>
    <m/>
    <m/>
    <m/>
    <m/>
    <m/>
    <m/>
    <s v=" "/>
    <s v=" "/>
    <s v=" "/>
    <m/>
    <m/>
    <m/>
    <m/>
    <m/>
    <m/>
    <m/>
    <m/>
    <m/>
    <m/>
    <m/>
    <m/>
    <s v=""/>
    <s v=""/>
    <s v=""/>
    <n v="327"/>
    <n v="285"/>
    <n v="337"/>
    <n v="387"/>
    <n v="363"/>
    <n v="478"/>
    <n v="137"/>
    <n v="109"/>
    <n v="131"/>
    <n v="126"/>
    <n v="122"/>
    <n v="195"/>
    <n v="204"/>
    <n v="265"/>
    <m/>
    <m/>
    <m/>
    <m/>
    <m/>
    <m/>
    <m/>
    <m/>
    <n v="137"/>
    <n v="109"/>
    <n v="131"/>
    <n v="126"/>
    <n v="122"/>
    <n v="195"/>
    <n v="204"/>
    <n v="265"/>
    <n v="94"/>
    <n v="111"/>
    <n v="152"/>
    <n v="51"/>
    <n v="43"/>
    <n v="44"/>
    <n v="50"/>
    <n v="50"/>
    <n v="69"/>
    <n v="4"/>
    <n v="0"/>
    <n v="0"/>
    <n v="27"/>
    <n v="14"/>
    <n v="18"/>
    <n v="27"/>
    <n v="39"/>
    <n v="52"/>
    <n v="34"/>
    <n v="32"/>
    <n v="72"/>
    <n v="61"/>
    <n v="51"/>
    <n v="71"/>
  </r>
  <r>
    <x v="11"/>
    <s v="Greenville Technical College "/>
    <n v="218113"/>
    <x v="5"/>
    <m/>
    <m/>
    <m/>
    <m/>
    <m/>
    <m/>
    <m/>
    <m/>
    <m/>
    <m/>
    <m/>
    <m/>
    <m/>
    <m/>
    <m/>
    <m/>
    <m/>
    <m/>
    <m/>
    <m/>
    <m/>
    <m/>
    <m/>
    <m/>
    <m/>
    <m/>
    <m/>
    <m/>
    <m/>
    <m/>
    <s v=" "/>
    <s v=" "/>
    <s v=" "/>
    <s v=" "/>
    <s v=" "/>
    <s v=" "/>
    <s v=" "/>
    <s v=" "/>
    <s v=" "/>
    <s v=" "/>
    <s v=" "/>
    <s v=" "/>
    <m/>
    <m/>
    <m/>
    <m/>
    <m/>
    <m/>
    <s v=" "/>
    <s v=" "/>
    <s v=" "/>
    <m/>
    <m/>
    <m/>
    <m/>
    <m/>
    <m/>
    <m/>
    <m/>
    <m/>
    <m/>
    <m/>
    <m/>
    <s v=""/>
    <s v=""/>
    <s v=""/>
    <n v="2502"/>
    <n v="3457"/>
    <n v="4383"/>
    <n v="3616"/>
    <n v="3906"/>
    <n v="4648"/>
    <n v="1188"/>
    <n v="1470"/>
    <n v="1179"/>
    <n v="1381"/>
    <n v="1589"/>
    <n v="1616"/>
    <n v="1774"/>
    <n v="1979"/>
    <m/>
    <m/>
    <m/>
    <m/>
    <m/>
    <m/>
    <m/>
    <m/>
    <n v="1188"/>
    <n v="1470"/>
    <n v="1179"/>
    <n v="1381"/>
    <n v="1589"/>
    <n v="1616"/>
    <n v="1774"/>
    <n v="1979"/>
    <n v="888"/>
    <n v="939"/>
    <n v="1048"/>
    <n v="79"/>
    <n v="80"/>
    <n v="127"/>
    <n v="649"/>
    <n v="755"/>
    <n v="804"/>
    <n v="117"/>
    <n v="179"/>
    <n v="165"/>
    <n v="253"/>
    <n v="136"/>
    <n v="257"/>
    <n v="302"/>
    <n v="342"/>
    <n v="346"/>
    <n v="136"/>
    <n v="160"/>
    <n v="154"/>
    <n v="826"/>
    <n v="908"/>
    <n v="951"/>
  </r>
  <r>
    <x v="11"/>
    <s v="Midlands Technical College "/>
    <n v="218353"/>
    <x v="5"/>
    <m/>
    <m/>
    <m/>
    <m/>
    <m/>
    <m/>
    <m/>
    <m/>
    <m/>
    <m/>
    <m/>
    <m/>
    <m/>
    <m/>
    <m/>
    <m/>
    <m/>
    <m/>
    <m/>
    <m/>
    <m/>
    <m/>
    <m/>
    <m/>
    <m/>
    <m/>
    <m/>
    <m/>
    <m/>
    <m/>
    <s v=" "/>
    <s v=" "/>
    <s v=" "/>
    <s v=" "/>
    <s v=" "/>
    <s v=" "/>
    <s v=" "/>
    <s v=" "/>
    <s v=" "/>
    <s v=" "/>
    <s v=" "/>
    <s v=" "/>
    <m/>
    <m/>
    <m/>
    <m/>
    <m/>
    <m/>
    <s v=" "/>
    <s v=" "/>
    <s v=" "/>
    <m/>
    <m/>
    <m/>
    <m/>
    <m/>
    <m/>
    <m/>
    <m/>
    <m/>
    <m/>
    <m/>
    <m/>
    <s v=""/>
    <s v=""/>
    <s v=""/>
    <n v="2630"/>
    <n v="2893"/>
    <n v="3157"/>
    <n v="3132"/>
    <n v="3498"/>
    <n v="3402"/>
    <n v="1121"/>
    <n v="1121"/>
    <n v="1293"/>
    <n v="1405"/>
    <n v="1490"/>
    <n v="1479"/>
    <n v="1511"/>
    <n v="1528"/>
    <m/>
    <m/>
    <m/>
    <m/>
    <m/>
    <m/>
    <m/>
    <m/>
    <n v="1121"/>
    <n v="1121"/>
    <n v="1293"/>
    <n v="1405"/>
    <n v="1490"/>
    <n v="1479"/>
    <n v="1511"/>
    <n v="1528"/>
    <n v="750"/>
    <n v="798"/>
    <n v="782"/>
    <n v="80"/>
    <n v="102"/>
    <n v="141"/>
    <n v="649"/>
    <n v="611"/>
    <n v="605"/>
    <n v="141"/>
    <n v="112"/>
    <n v="128"/>
    <n v="257"/>
    <n v="277"/>
    <n v="283"/>
    <n v="292"/>
    <n v="279"/>
    <n v="258"/>
    <n v="194"/>
    <n v="188"/>
    <n v="172"/>
    <n v="778"/>
    <n v="911"/>
    <n v="921"/>
  </r>
  <r>
    <x v="11"/>
    <s v="Trident Technical College "/>
    <n v="218894"/>
    <x v="5"/>
    <m/>
    <m/>
    <m/>
    <m/>
    <m/>
    <m/>
    <m/>
    <m/>
    <m/>
    <m/>
    <m/>
    <m/>
    <m/>
    <m/>
    <m/>
    <m/>
    <m/>
    <m/>
    <m/>
    <m/>
    <m/>
    <m/>
    <m/>
    <m/>
    <m/>
    <m/>
    <m/>
    <m/>
    <m/>
    <m/>
    <s v=" "/>
    <s v=" "/>
    <s v=" "/>
    <s v=" "/>
    <s v=" "/>
    <s v=" "/>
    <s v=" "/>
    <s v=" "/>
    <s v=" "/>
    <s v=" "/>
    <s v=" "/>
    <s v=" "/>
    <m/>
    <m/>
    <m/>
    <m/>
    <m/>
    <m/>
    <s v=" "/>
    <s v=" "/>
    <s v=" "/>
    <m/>
    <m/>
    <m/>
    <m/>
    <m/>
    <m/>
    <m/>
    <m/>
    <m/>
    <m/>
    <m/>
    <m/>
    <s v=""/>
    <s v=""/>
    <s v=""/>
    <n v="2525"/>
    <n v="2941"/>
    <n v="2944"/>
    <n v="2721"/>
    <n v="3056"/>
    <n v="3023"/>
    <n v="944"/>
    <n v="873"/>
    <n v="1235"/>
    <n v="1477"/>
    <n v="1535"/>
    <n v="1390"/>
    <n v="1594"/>
    <n v="1564"/>
    <m/>
    <m/>
    <m/>
    <m/>
    <m/>
    <m/>
    <m/>
    <m/>
    <n v="944"/>
    <n v="873"/>
    <n v="1235"/>
    <n v="1477"/>
    <n v="1535"/>
    <n v="1390"/>
    <n v="1594"/>
    <n v="1564"/>
    <n v="764"/>
    <n v="819"/>
    <n v="840"/>
    <n v="71"/>
    <n v="90"/>
    <n v="89"/>
    <n v="555"/>
    <n v="685"/>
    <n v="635"/>
    <n v="131"/>
    <n v="126"/>
    <n v="97"/>
    <n v="233"/>
    <n v="190"/>
    <n v="248"/>
    <n v="304"/>
    <n v="307"/>
    <n v="284"/>
    <n v="120"/>
    <n v="149"/>
    <n v="142"/>
    <n v="922"/>
    <n v="953"/>
    <n v="867"/>
  </r>
  <r>
    <x v="11"/>
    <s v="Aiken Technical College "/>
    <n v="217615"/>
    <x v="6"/>
    <m/>
    <m/>
    <m/>
    <m/>
    <m/>
    <m/>
    <m/>
    <m/>
    <m/>
    <m/>
    <m/>
    <m/>
    <m/>
    <m/>
    <m/>
    <m/>
    <m/>
    <m/>
    <m/>
    <m/>
    <m/>
    <m/>
    <m/>
    <m/>
    <m/>
    <m/>
    <m/>
    <m/>
    <m/>
    <m/>
    <s v=" "/>
    <s v=" "/>
    <s v=" "/>
    <s v=" "/>
    <s v=" "/>
    <s v=" "/>
    <s v=" "/>
    <s v=" "/>
    <s v=" "/>
    <s v=" "/>
    <s v=" "/>
    <s v=" "/>
    <m/>
    <m/>
    <m/>
    <m/>
    <m/>
    <m/>
    <s v=" "/>
    <s v=" "/>
    <s v=" "/>
    <m/>
    <m/>
    <m/>
    <m/>
    <m/>
    <m/>
    <m/>
    <m/>
    <m/>
    <m/>
    <m/>
    <m/>
    <s v=""/>
    <s v=""/>
    <s v=""/>
    <n v="734"/>
    <n v="760"/>
    <n v="727"/>
    <n v="732"/>
    <n v="845"/>
    <n v="799"/>
    <n v="322"/>
    <n v="277"/>
    <n v="399"/>
    <n v="384"/>
    <n v="346"/>
    <n v="286"/>
    <n v="392"/>
    <n v="352"/>
    <m/>
    <m/>
    <m/>
    <m/>
    <m/>
    <m/>
    <m/>
    <m/>
    <n v="322"/>
    <n v="277"/>
    <n v="399"/>
    <n v="384"/>
    <n v="346"/>
    <n v="286"/>
    <n v="392"/>
    <n v="352"/>
    <n v="144"/>
    <n v="203"/>
    <n v="193"/>
    <n v="12"/>
    <n v="21"/>
    <n v="16"/>
    <n v="130"/>
    <n v="168"/>
    <n v="143"/>
    <n v="48"/>
    <n v="61"/>
    <n v="31"/>
    <n v="76"/>
    <n v="73"/>
    <n v="90"/>
    <n v="92"/>
    <n v="68"/>
    <n v="53"/>
    <n v="24"/>
    <n v="31"/>
    <n v="26"/>
    <n v="220"/>
    <n v="186"/>
    <n v="176"/>
  </r>
  <r>
    <x v="11"/>
    <s v="Central Carolina Technical College "/>
    <n v="218858"/>
    <x v="6"/>
    <m/>
    <m/>
    <m/>
    <m/>
    <m/>
    <m/>
    <m/>
    <m/>
    <m/>
    <m/>
    <m/>
    <m/>
    <m/>
    <m/>
    <m/>
    <m/>
    <m/>
    <m/>
    <m/>
    <m/>
    <m/>
    <m/>
    <m/>
    <m/>
    <m/>
    <m/>
    <m/>
    <m/>
    <m/>
    <m/>
    <s v=" "/>
    <s v=" "/>
    <s v=" "/>
    <s v=" "/>
    <s v=" "/>
    <s v=" "/>
    <s v=" "/>
    <s v=" "/>
    <s v=" "/>
    <s v=" "/>
    <s v=" "/>
    <s v=" "/>
    <m/>
    <m/>
    <m/>
    <m/>
    <m/>
    <m/>
    <s v=" "/>
    <s v=" "/>
    <s v=" "/>
    <m/>
    <m/>
    <m/>
    <m/>
    <m/>
    <m/>
    <m/>
    <m/>
    <m/>
    <m/>
    <m/>
    <m/>
    <s v=""/>
    <s v=""/>
    <s v=""/>
    <n v="1045"/>
    <n v="949"/>
    <n v="1056"/>
    <n v="916"/>
    <n v="716"/>
    <n v="862"/>
    <n v="309"/>
    <n v="287"/>
    <n v="337"/>
    <n v="311"/>
    <n v="330"/>
    <n v="307"/>
    <n v="262"/>
    <n v="338"/>
    <n v="1"/>
    <m/>
    <m/>
    <m/>
    <n v="1"/>
    <m/>
    <m/>
    <m/>
    <n v="308"/>
    <n v="287"/>
    <n v="337"/>
    <n v="311"/>
    <n v="329"/>
    <n v="307"/>
    <n v="262"/>
    <n v="338"/>
    <n v="164"/>
    <n v="142"/>
    <n v="169"/>
    <n v="13"/>
    <n v="14"/>
    <n v="19"/>
    <n v="130"/>
    <n v="106"/>
    <n v="150"/>
    <n v="30"/>
    <n v="20"/>
    <n v="24"/>
    <n v="64"/>
    <n v="70"/>
    <n v="71"/>
    <n v="65"/>
    <n v="67"/>
    <n v="84"/>
    <n v="20"/>
    <n v="23"/>
    <n v="17"/>
    <n v="196"/>
    <n v="219"/>
    <n v="182"/>
  </r>
  <r>
    <x v="11"/>
    <s v="Florence-Darlington Technical College "/>
    <n v="218025"/>
    <x v="6"/>
    <m/>
    <m/>
    <m/>
    <m/>
    <m/>
    <m/>
    <m/>
    <m/>
    <m/>
    <m/>
    <m/>
    <m/>
    <m/>
    <m/>
    <m/>
    <m/>
    <m/>
    <m/>
    <m/>
    <m/>
    <m/>
    <m/>
    <m/>
    <m/>
    <m/>
    <m/>
    <m/>
    <m/>
    <m/>
    <m/>
    <s v=" "/>
    <s v=" "/>
    <s v=" "/>
    <s v=" "/>
    <s v=" "/>
    <s v=" "/>
    <s v=" "/>
    <s v=" "/>
    <s v=" "/>
    <s v=" "/>
    <s v=" "/>
    <s v=" "/>
    <m/>
    <m/>
    <m/>
    <m/>
    <m/>
    <m/>
    <s v=" "/>
    <s v=" "/>
    <s v=" "/>
    <m/>
    <m/>
    <m/>
    <m/>
    <m/>
    <m/>
    <m/>
    <m/>
    <m/>
    <m/>
    <m/>
    <m/>
    <s v=""/>
    <s v=""/>
    <s v=""/>
    <n v="1095"/>
    <n v="990"/>
    <n v="1178"/>
    <n v="1109"/>
    <n v="1351"/>
    <n v="1449"/>
    <n v="582"/>
    <n v="549"/>
    <n v="587"/>
    <n v="601"/>
    <n v="701"/>
    <n v="724"/>
    <n v="733"/>
    <n v="789"/>
    <m/>
    <m/>
    <m/>
    <m/>
    <m/>
    <m/>
    <m/>
    <m/>
    <n v="582"/>
    <n v="549"/>
    <n v="587"/>
    <n v="601"/>
    <n v="701"/>
    <n v="724"/>
    <n v="733"/>
    <n v="789"/>
    <n v="419"/>
    <n v="390"/>
    <n v="434"/>
    <n v="36"/>
    <n v="28"/>
    <n v="42"/>
    <n v="269"/>
    <n v="315"/>
    <n v="313"/>
    <n v="88"/>
    <n v="73"/>
    <n v="87"/>
    <n v="161"/>
    <n v="133"/>
    <n v="177"/>
    <n v="116"/>
    <n v="127"/>
    <n v="152"/>
    <n v="53"/>
    <n v="64"/>
    <n v="72"/>
    <n v="344"/>
    <n v="437"/>
    <n v="413"/>
  </r>
  <r>
    <x v="11"/>
    <s v="Horry-Georgetown Technical College "/>
    <n v="218140"/>
    <x v="6"/>
    <m/>
    <m/>
    <m/>
    <m/>
    <m/>
    <m/>
    <m/>
    <m/>
    <m/>
    <m/>
    <m/>
    <m/>
    <m/>
    <m/>
    <m/>
    <m/>
    <m/>
    <m/>
    <m/>
    <m/>
    <m/>
    <m/>
    <m/>
    <m/>
    <m/>
    <m/>
    <m/>
    <m/>
    <m/>
    <m/>
    <s v=" "/>
    <s v=" "/>
    <s v=" "/>
    <s v=" "/>
    <s v=" "/>
    <s v=" "/>
    <s v=" "/>
    <s v=" "/>
    <s v=" "/>
    <s v=" "/>
    <s v=" "/>
    <s v=" "/>
    <m/>
    <m/>
    <m/>
    <m/>
    <m/>
    <m/>
    <s v=" "/>
    <s v=" "/>
    <s v=" "/>
    <m/>
    <m/>
    <m/>
    <m/>
    <m/>
    <m/>
    <m/>
    <m/>
    <m/>
    <m/>
    <m/>
    <m/>
    <s v=""/>
    <s v=""/>
    <s v=""/>
    <n v="1318"/>
    <n v="1594"/>
    <n v="1514"/>
    <n v="1583"/>
    <n v="1554"/>
    <n v="1509"/>
    <n v="452"/>
    <n v="534"/>
    <n v="525"/>
    <n v="712"/>
    <n v="731"/>
    <n v="740"/>
    <n v="748"/>
    <n v="750"/>
    <m/>
    <m/>
    <m/>
    <m/>
    <m/>
    <m/>
    <m/>
    <m/>
    <n v="452"/>
    <n v="534"/>
    <n v="525"/>
    <n v="712"/>
    <n v="731"/>
    <n v="740"/>
    <n v="748"/>
    <n v="750"/>
    <n v="383"/>
    <n v="433"/>
    <n v="428"/>
    <n v="30"/>
    <n v="30"/>
    <n v="36"/>
    <n v="327"/>
    <n v="285"/>
    <n v="286"/>
    <n v="86"/>
    <n v="60"/>
    <n v="63"/>
    <n v="160"/>
    <n v="153"/>
    <n v="136"/>
    <n v="108"/>
    <n v="140"/>
    <n v="169"/>
    <n v="67"/>
    <n v="66"/>
    <n v="61"/>
    <n v="451"/>
    <n v="465"/>
    <n v="447"/>
  </r>
  <r>
    <x v="11"/>
    <s v="Orangeburg-Calhoun Technical College "/>
    <n v="218487"/>
    <x v="6"/>
    <m/>
    <m/>
    <m/>
    <m/>
    <m/>
    <m/>
    <m/>
    <m/>
    <m/>
    <m/>
    <m/>
    <m/>
    <m/>
    <m/>
    <m/>
    <m/>
    <m/>
    <m/>
    <m/>
    <m/>
    <m/>
    <m/>
    <m/>
    <m/>
    <m/>
    <m/>
    <m/>
    <m/>
    <m/>
    <m/>
    <s v=" "/>
    <s v=" "/>
    <s v=" "/>
    <s v=" "/>
    <s v=" "/>
    <s v=" "/>
    <s v=" "/>
    <s v=" "/>
    <s v=" "/>
    <s v=" "/>
    <s v=" "/>
    <s v=" "/>
    <m/>
    <m/>
    <m/>
    <m/>
    <m/>
    <m/>
    <s v=" "/>
    <s v=" "/>
    <s v=" "/>
    <m/>
    <m/>
    <m/>
    <m/>
    <m/>
    <m/>
    <m/>
    <m/>
    <m/>
    <m/>
    <m/>
    <m/>
    <s v=""/>
    <s v=""/>
    <s v=""/>
    <n v="670"/>
    <n v="723"/>
    <n v="638"/>
    <n v="708"/>
    <n v="692"/>
    <n v="749"/>
    <n v="281"/>
    <n v="366"/>
    <n v="426"/>
    <n v="484"/>
    <n v="424"/>
    <n v="459"/>
    <n v="315"/>
    <n v="365"/>
    <m/>
    <m/>
    <m/>
    <m/>
    <m/>
    <m/>
    <m/>
    <m/>
    <n v="281"/>
    <n v="366"/>
    <n v="426"/>
    <n v="484"/>
    <n v="424"/>
    <n v="459"/>
    <n v="315"/>
    <n v="365"/>
    <n v="252"/>
    <n v="164"/>
    <n v="194"/>
    <n v="22"/>
    <n v="14"/>
    <n v="11"/>
    <n v="185"/>
    <n v="137"/>
    <n v="160"/>
    <n v="76"/>
    <n v="71"/>
    <n v="82"/>
    <n v="105"/>
    <n v="125"/>
    <n v="127"/>
    <n v="82"/>
    <n v="75"/>
    <n v="79"/>
    <n v="31"/>
    <n v="26"/>
    <n v="39"/>
    <n v="295"/>
    <n v="252"/>
    <n v="259"/>
  </r>
  <r>
    <x v="11"/>
    <s v="Piedmont Technical College "/>
    <n v="218520"/>
    <x v="6"/>
    <m/>
    <m/>
    <m/>
    <m/>
    <m/>
    <m/>
    <m/>
    <m/>
    <m/>
    <m/>
    <m/>
    <m/>
    <m/>
    <m/>
    <m/>
    <m/>
    <m/>
    <m/>
    <m/>
    <m/>
    <m/>
    <m/>
    <m/>
    <m/>
    <m/>
    <m/>
    <m/>
    <m/>
    <m/>
    <m/>
    <s v=" "/>
    <s v=" "/>
    <s v=" "/>
    <s v=" "/>
    <s v=" "/>
    <s v=" "/>
    <s v=" "/>
    <s v=" "/>
    <s v=" "/>
    <s v=" "/>
    <s v=" "/>
    <s v=" "/>
    <m/>
    <m/>
    <m/>
    <m/>
    <m/>
    <m/>
    <s v=" "/>
    <s v=" "/>
    <s v=" "/>
    <m/>
    <m/>
    <m/>
    <m/>
    <m/>
    <m/>
    <m/>
    <m/>
    <m/>
    <m/>
    <m/>
    <m/>
    <s v=""/>
    <s v=""/>
    <s v=""/>
    <n v="1293"/>
    <n v="1818"/>
    <n v="1130"/>
    <n v="1234"/>
    <n v="1055"/>
    <n v="1268"/>
    <n v="484"/>
    <n v="663"/>
    <n v="697"/>
    <n v="647"/>
    <n v="544"/>
    <n v="547"/>
    <n v="491"/>
    <n v="685"/>
    <m/>
    <m/>
    <m/>
    <m/>
    <m/>
    <m/>
    <m/>
    <m/>
    <n v="484"/>
    <n v="663"/>
    <n v="697"/>
    <n v="647"/>
    <n v="544"/>
    <n v="547"/>
    <n v="491"/>
    <n v="685"/>
    <n v="306"/>
    <n v="291"/>
    <n v="398"/>
    <n v="11"/>
    <n v="11"/>
    <n v="38"/>
    <n v="230"/>
    <n v="189"/>
    <n v="249"/>
    <n v="106"/>
    <n v="86"/>
    <n v="76"/>
    <n v="183"/>
    <n v="274"/>
    <n v="230"/>
    <n v="119"/>
    <n v="104"/>
    <n v="112"/>
    <n v="40"/>
    <n v="39"/>
    <n v="32"/>
    <n v="382"/>
    <n v="315"/>
    <n v="327"/>
  </r>
  <r>
    <x v="11"/>
    <s v="Spartanburg Technical College "/>
    <n v="218830"/>
    <x v="6"/>
    <m/>
    <m/>
    <m/>
    <m/>
    <m/>
    <m/>
    <m/>
    <m/>
    <m/>
    <m/>
    <m/>
    <m/>
    <m/>
    <m/>
    <m/>
    <m/>
    <m/>
    <m/>
    <m/>
    <m/>
    <m/>
    <m/>
    <m/>
    <m/>
    <m/>
    <m/>
    <m/>
    <m/>
    <m/>
    <m/>
    <s v=" "/>
    <s v=" "/>
    <s v=" "/>
    <s v=" "/>
    <s v=" "/>
    <s v=" "/>
    <s v=" "/>
    <s v=" "/>
    <s v=" "/>
    <s v=" "/>
    <s v=" "/>
    <s v=" "/>
    <m/>
    <m/>
    <m/>
    <m/>
    <m/>
    <m/>
    <s v=" "/>
    <s v=" "/>
    <s v=" "/>
    <m/>
    <m/>
    <m/>
    <m/>
    <m/>
    <m/>
    <m/>
    <m/>
    <m/>
    <m/>
    <m/>
    <m/>
    <s v=""/>
    <s v=""/>
    <s v=""/>
    <n v="1215"/>
    <n v="1215"/>
    <n v="1245"/>
    <n v="1619"/>
    <n v="1388"/>
    <n v="1507"/>
    <n v="516"/>
    <n v="490"/>
    <n v="646"/>
    <n v="625"/>
    <n v="643"/>
    <n v="848"/>
    <n v="656"/>
    <n v="775"/>
    <m/>
    <m/>
    <m/>
    <m/>
    <m/>
    <m/>
    <m/>
    <m/>
    <n v="516"/>
    <n v="490"/>
    <n v="646"/>
    <n v="625"/>
    <n v="643"/>
    <n v="848"/>
    <n v="656"/>
    <n v="775"/>
    <n v="470"/>
    <n v="375"/>
    <n v="403"/>
    <n v="21"/>
    <n v="23"/>
    <n v="24"/>
    <n v="357"/>
    <n v="258"/>
    <n v="348"/>
    <n v="93"/>
    <n v="85"/>
    <n v="102"/>
    <n v="177"/>
    <n v="183"/>
    <n v="184"/>
    <n v="109"/>
    <n v="137"/>
    <n v="180"/>
    <n v="35"/>
    <n v="42"/>
    <n v="66"/>
    <n v="388"/>
    <n v="379"/>
    <n v="500"/>
  </r>
  <r>
    <x v="11"/>
    <s v="Tri-County Technical College "/>
    <n v="218885"/>
    <x v="6"/>
    <m/>
    <m/>
    <m/>
    <m/>
    <m/>
    <m/>
    <m/>
    <m/>
    <m/>
    <m/>
    <m/>
    <m/>
    <m/>
    <m/>
    <m/>
    <m/>
    <m/>
    <m/>
    <m/>
    <m/>
    <m/>
    <m/>
    <m/>
    <m/>
    <m/>
    <m/>
    <m/>
    <m/>
    <m/>
    <m/>
    <s v=" "/>
    <s v=" "/>
    <s v=" "/>
    <s v=" "/>
    <s v=" "/>
    <s v=" "/>
    <s v=" "/>
    <s v=" "/>
    <s v=" "/>
    <s v=" "/>
    <s v=" "/>
    <s v=" "/>
    <m/>
    <m/>
    <m/>
    <m/>
    <m/>
    <m/>
    <s v=" "/>
    <s v=" "/>
    <s v=" "/>
    <m/>
    <m/>
    <m/>
    <m/>
    <m/>
    <m/>
    <m/>
    <m/>
    <m/>
    <m/>
    <m/>
    <m/>
    <s v=""/>
    <s v=""/>
    <s v=""/>
    <n v="1279"/>
    <n v="1368"/>
    <n v="1408"/>
    <n v="1447"/>
    <n v="1675"/>
    <n v="1647"/>
    <n v="578"/>
    <n v="628"/>
    <n v="811"/>
    <n v="847"/>
    <n v="875"/>
    <n v="1000"/>
    <n v="1091"/>
    <n v="1079"/>
    <m/>
    <m/>
    <m/>
    <m/>
    <m/>
    <m/>
    <m/>
    <m/>
    <n v="578"/>
    <n v="628"/>
    <n v="811"/>
    <n v="847"/>
    <n v="875"/>
    <n v="1000"/>
    <n v="1091"/>
    <n v="1079"/>
    <n v="513"/>
    <n v="504"/>
    <n v="490"/>
    <n v="77"/>
    <n v="240"/>
    <n v="255"/>
    <n v="410"/>
    <n v="347"/>
    <n v="334"/>
    <n v="101"/>
    <n v="94"/>
    <n v="135"/>
    <n v="178"/>
    <n v="181"/>
    <n v="226"/>
    <n v="144"/>
    <n v="145"/>
    <n v="160"/>
    <n v="122"/>
    <n v="124"/>
    <n v="166"/>
    <n v="480"/>
    <n v="512"/>
    <n v="539"/>
  </r>
  <r>
    <x v="11"/>
    <s v="York Technical College "/>
    <n v="218991"/>
    <x v="6"/>
    <m/>
    <m/>
    <m/>
    <m/>
    <m/>
    <m/>
    <m/>
    <m/>
    <m/>
    <m/>
    <m/>
    <m/>
    <m/>
    <m/>
    <m/>
    <m/>
    <m/>
    <m/>
    <m/>
    <m/>
    <m/>
    <m/>
    <m/>
    <m/>
    <m/>
    <m/>
    <m/>
    <m/>
    <m/>
    <m/>
    <s v=" "/>
    <s v=" "/>
    <s v=" "/>
    <s v=" "/>
    <s v=" "/>
    <s v=" "/>
    <s v=" "/>
    <s v=" "/>
    <s v=" "/>
    <s v=" "/>
    <s v=" "/>
    <s v=" "/>
    <m/>
    <m/>
    <m/>
    <m/>
    <m/>
    <m/>
    <s v=" "/>
    <s v=" "/>
    <s v=" "/>
    <m/>
    <m/>
    <m/>
    <m/>
    <m/>
    <m/>
    <m/>
    <m/>
    <m/>
    <m/>
    <m/>
    <m/>
    <s v=""/>
    <s v=""/>
    <s v=""/>
    <n v="990"/>
    <n v="1112"/>
    <n v="984"/>
    <n v="1034"/>
    <n v="1564"/>
    <n v="1461"/>
    <n v="488"/>
    <n v="445"/>
    <n v="575"/>
    <n v="618"/>
    <n v="585"/>
    <n v="626"/>
    <n v="736"/>
    <n v="743"/>
    <m/>
    <m/>
    <m/>
    <m/>
    <m/>
    <m/>
    <m/>
    <m/>
    <n v="488"/>
    <n v="445"/>
    <n v="575"/>
    <n v="618"/>
    <n v="585"/>
    <n v="626"/>
    <n v="736"/>
    <n v="743"/>
    <n v="309"/>
    <n v="377"/>
    <n v="387"/>
    <n v="30"/>
    <n v="27"/>
    <n v="46"/>
    <n v="287"/>
    <n v="332"/>
    <n v="310"/>
    <n v="65"/>
    <n v="63"/>
    <n v="69"/>
    <n v="126"/>
    <n v="99"/>
    <n v="149"/>
    <n v="110"/>
    <n v="103"/>
    <n v="107"/>
    <n v="59"/>
    <n v="59"/>
    <n v="62"/>
    <n v="384"/>
    <n v="360"/>
    <n v="388"/>
  </r>
  <r>
    <x v="11"/>
    <s v="Denmark Technical College "/>
    <n v="217989"/>
    <x v="7"/>
    <m/>
    <m/>
    <m/>
    <m/>
    <m/>
    <m/>
    <m/>
    <m/>
    <m/>
    <m/>
    <m/>
    <m/>
    <m/>
    <m/>
    <m/>
    <m/>
    <m/>
    <m/>
    <m/>
    <m/>
    <m/>
    <m/>
    <m/>
    <m/>
    <m/>
    <m/>
    <m/>
    <m/>
    <m/>
    <m/>
    <s v=" "/>
    <s v=" "/>
    <s v=" "/>
    <s v=" "/>
    <s v=" "/>
    <s v=" "/>
    <s v=" "/>
    <s v=" "/>
    <s v=" "/>
    <s v=" "/>
    <s v=" "/>
    <s v=" "/>
    <m/>
    <m/>
    <m/>
    <m/>
    <m/>
    <m/>
    <s v=" "/>
    <s v=" "/>
    <s v=" "/>
    <m/>
    <m/>
    <m/>
    <m/>
    <m/>
    <m/>
    <m/>
    <m/>
    <m/>
    <m/>
    <m/>
    <m/>
    <s v=""/>
    <s v=""/>
    <s v=""/>
    <n v="507"/>
    <n v="529"/>
    <n v="424"/>
    <n v="633"/>
    <n v="685"/>
    <n v="863"/>
    <n v="341"/>
    <n v="431"/>
    <n v="374"/>
    <n v="324"/>
    <n v="330"/>
    <n v="389"/>
    <n v="442"/>
    <n v="414"/>
    <m/>
    <m/>
    <m/>
    <m/>
    <m/>
    <m/>
    <m/>
    <m/>
    <n v="341"/>
    <n v="431"/>
    <n v="374"/>
    <n v="324"/>
    <n v="330"/>
    <n v="389"/>
    <n v="442"/>
    <n v="414"/>
    <n v="126"/>
    <n v="150"/>
    <n v="129"/>
    <n v="28"/>
    <n v="22"/>
    <n v="25"/>
    <n v="235"/>
    <n v="270"/>
    <n v="260"/>
    <n v="42"/>
    <n v="48"/>
    <n v="51"/>
    <n v="96"/>
    <n v="79"/>
    <n v="86"/>
    <n v="16"/>
    <n v="29"/>
    <n v="19"/>
    <n v="24"/>
    <n v="30"/>
    <n v="43"/>
    <n v="242"/>
    <n v="223"/>
    <n v="276"/>
  </r>
  <r>
    <x v="11"/>
    <s v="Northeastern Technical College "/>
    <n v="217837"/>
    <x v="7"/>
    <m/>
    <m/>
    <m/>
    <m/>
    <m/>
    <m/>
    <m/>
    <m/>
    <m/>
    <m/>
    <m/>
    <m/>
    <m/>
    <m/>
    <m/>
    <m/>
    <m/>
    <m/>
    <m/>
    <m/>
    <m/>
    <m/>
    <m/>
    <m/>
    <m/>
    <m/>
    <m/>
    <m/>
    <m/>
    <m/>
    <s v=" "/>
    <s v=" "/>
    <s v=" "/>
    <s v=" "/>
    <s v=" "/>
    <s v=" "/>
    <s v=" "/>
    <s v=" "/>
    <s v=" "/>
    <s v=" "/>
    <s v=" "/>
    <s v=" "/>
    <m/>
    <m/>
    <m/>
    <m/>
    <m/>
    <m/>
    <s v=" "/>
    <s v=" "/>
    <s v=" "/>
    <m/>
    <m/>
    <m/>
    <m/>
    <m/>
    <m/>
    <m/>
    <m/>
    <m/>
    <m/>
    <m/>
    <m/>
    <s v=""/>
    <s v=""/>
    <s v=""/>
    <n v="296"/>
    <n v="342"/>
    <n v="316"/>
    <n v="343"/>
    <n v="296"/>
    <n v="319"/>
    <n v="144"/>
    <n v="117"/>
    <n v="185"/>
    <n v="225"/>
    <n v="189"/>
    <n v="198"/>
    <n v="164"/>
    <n v="160"/>
    <m/>
    <m/>
    <m/>
    <m/>
    <m/>
    <m/>
    <m/>
    <m/>
    <n v="144"/>
    <n v="117"/>
    <n v="185"/>
    <n v="225"/>
    <n v="189"/>
    <n v="198"/>
    <n v="164"/>
    <n v="160"/>
    <n v="99"/>
    <n v="88"/>
    <n v="80"/>
    <n v="3"/>
    <n v="7"/>
    <n v="8"/>
    <n v="96"/>
    <n v="69"/>
    <n v="72"/>
    <n v="30"/>
    <n v="23"/>
    <n v="38"/>
    <n v="43"/>
    <n v="45"/>
    <n v="41"/>
    <n v="30"/>
    <n v="29"/>
    <n v="31"/>
    <n v="17"/>
    <n v="11"/>
    <n v="13"/>
    <n v="148"/>
    <n v="126"/>
    <n v="116"/>
  </r>
  <r>
    <x v="11"/>
    <s v="Technical College of the Lowcountry"/>
    <n v="217712"/>
    <x v="7"/>
    <m/>
    <m/>
    <m/>
    <m/>
    <m/>
    <m/>
    <m/>
    <m/>
    <m/>
    <m/>
    <m/>
    <m/>
    <m/>
    <m/>
    <m/>
    <m/>
    <m/>
    <m/>
    <m/>
    <m/>
    <m/>
    <m/>
    <m/>
    <m/>
    <m/>
    <m/>
    <m/>
    <m/>
    <m/>
    <m/>
    <s v=" "/>
    <s v=" "/>
    <s v=" "/>
    <s v=" "/>
    <s v=" "/>
    <s v=" "/>
    <s v=" "/>
    <s v=" "/>
    <s v=" "/>
    <s v=" "/>
    <s v=" "/>
    <s v=" "/>
    <m/>
    <m/>
    <m/>
    <m/>
    <m/>
    <m/>
    <s v=" "/>
    <s v=" "/>
    <s v=" "/>
    <m/>
    <m/>
    <m/>
    <m/>
    <m/>
    <m/>
    <m/>
    <m/>
    <m/>
    <m/>
    <m/>
    <m/>
    <s v=""/>
    <s v=""/>
    <s v=""/>
    <n v="560"/>
    <n v="497"/>
    <n v="416"/>
    <n v="491"/>
    <n v="670"/>
    <n v="704"/>
    <n v="145"/>
    <n v="108"/>
    <n v="176"/>
    <n v="188"/>
    <n v="157"/>
    <n v="138"/>
    <n v="179"/>
    <n v="165"/>
    <m/>
    <m/>
    <m/>
    <m/>
    <m/>
    <m/>
    <m/>
    <m/>
    <n v="145"/>
    <n v="108"/>
    <n v="176"/>
    <n v="188"/>
    <n v="157"/>
    <n v="138"/>
    <n v="179"/>
    <n v="165"/>
    <n v="65"/>
    <n v="93"/>
    <n v="83"/>
    <n v="3"/>
    <n v="2"/>
    <n v="7"/>
    <n v="70"/>
    <n v="84"/>
    <n v="75"/>
    <n v="29"/>
    <n v="14"/>
    <n v="10"/>
    <n v="35"/>
    <n v="37"/>
    <n v="47"/>
    <n v="27"/>
    <n v="18"/>
    <n v="26"/>
    <n v="14"/>
    <n v="11"/>
    <n v="8"/>
    <n v="118"/>
    <n v="114"/>
    <n v="94"/>
  </r>
  <r>
    <x v="11"/>
    <s v="University of South Carolina-Lancaster"/>
    <n v="218672"/>
    <x v="7"/>
    <m/>
    <m/>
    <m/>
    <m/>
    <m/>
    <m/>
    <m/>
    <m/>
    <m/>
    <m/>
    <m/>
    <m/>
    <m/>
    <m/>
    <m/>
    <m/>
    <m/>
    <m/>
    <m/>
    <m/>
    <m/>
    <m/>
    <m/>
    <m/>
    <m/>
    <m/>
    <m/>
    <m/>
    <m/>
    <m/>
    <s v=" "/>
    <s v=" "/>
    <s v=" "/>
    <s v=" "/>
    <s v=" "/>
    <s v=" "/>
    <s v=" "/>
    <s v=" "/>
    <s v=" "/>
    <s v=" "/>
    <s v=" "/>
    <s v=" "/>
    <m/>
    <m/>
    <m/>
    <m/>
    <m/>
    <m/>
    <s v=" "/>
    <s v=" "/>
    <s v=" "/>
    <m/>
    <m/>
    <m/>
    <m/>
    <m/>
    <m/>
    <m/>
    <m/>
    <m/>
    <m/>
    <m/>
    <m/>
    <s v=""/>
    <s v=""/>
    <s v=""/>
    <n v="293"/>
    <n v="254"/>
    <n v="312"/>
    <n v="327"/>
    <n v="357"/>
    <n v="445"/>
    <n v="168"/>
    <n v="202"/>
    <n v="214"/>
    <n v="197"/>
    <n v="234"/>
    <n v="234"/>
    <n v="259"/>
    <n v="330"/>
    <m/>
    <m/>
    <m/>
    <m/>
    <m/>
    <m/>
    <m/>
    <m/>
    <n v="168"/>
    <n v="202"/>
    <n v="214"/>
    <n v="197"/>
    <n v="234"/>
    <n v="234"/>
    <n v="259"/>
    <n v="330"/>
    <n v="151"/>
    <n v="155"/>
    <n v="196"/>
    <n v="37"/>
    <n v="45"/>
    <n v="47"/>
    <n v="46"/>
    <n v="59"/>
    <n v="87"/>
    <n v="65"/>
    <n v="61"/>
    <n v="78"/>
    <n v="68"/>
    <n v="70"/>
    <n v="71"/>
    <n v="11"/>
    <n v="19"/>
    <n v="13"/>
    <n v="46"/>
    <n v="70"/>
    <n v="70"/>
    <n v="75"/>
    <n v="84"/>
    <n v="73"/>
  </r>
  <r>
    <x v="11"/>
    <s v="University of South Carolina-Salkehatchie"/>
    <n v="218681"/>
    <x v="7"/>
    <m/>
    <m/>
    <m/>
    <m/>
    <m/>
    <m/>
    <m/>
    <m/>
    <m/>
    <m/>
    <m/>
    <m/>
    <m/>
    <m/>
    <m/>
    <m/>
    <m/>
    <m/>
    <m/>
    <m/>
    <m/>
    <m/>
    <m/>
    <m/>
    <m/>
    <m/>
    <m/>
    <m/>
    <m/>
    <m/>
    <s v=" "/>
    <s v=" "/>
    <s v=" "/>
    <s v=" "/>
    <s v=" "/>
    <s v=" "/>
    <s v=" "/>
    <s v=" "/>
    <s v=" "/>
    <s v=" "/>
    <s v=" "/>
    <s v=" "/>
    <m/>
    <m/>
    <m/>
    <m/>
    <m/>
    <m/>
    <s v=" "/>
    <s v=" "/>
    <s v=" "/>
    <m/>
    <m/>
    <m/>
    <m/>
    <m/>
    <m/>
    <m/>
    <m/>
    <m/>
    <m/>
    <m/>
    <m/>
    <s v=""/>
    <s v=""/>
    <s v=""/>
    <n v="226"/>
    <n v="224"/>
    <n v="196"/>
    <n v="236"/>
    <n v="288"/>
    <n v="336"/>
    <n v="137"/>
    <n v="117"/>
    <n v="140"/>
    <n v="144"/>
    <n v="121"/>
    <n v="148"/>
    <n v="186"/>
    <n v="220"/>
    <m/>
    <m/>
    <m/>
    <m/>
    <m/>
    <m/>
    <m/>
    <m/>
    <n v="137"/>
    <n v="117"/>
    <n v="140"/>
    <n v="144"/>
    <n v="121"/>
    <n v="148"/>
    <n v="186"/>
    <n v="220"/>
    <n v="86"/>
    <n v="106"/>
    <n v="99"/>
    <n v="19"/>
    <n v="33"/>
    <n v="35"/>
    <n v="43"/>
    <n v="47"/>
    <n v="86"/>
    <n v="22"/>
    <n v="30"/>
    <n v="34"/>
    <n v="40"/>
    <n v="38"/>
    <n v="35"/>
    <n v="8"/>
    <n v="7"/>
    <n v="9"/>
    <n v="40"/>
    <n v="28"/>
    <n v="39"/>
    <n v="74"/>
    <n v="56"/>
    <n v="66"/>
  </r>
  <r>
    <x v="11"/>
    <s v="University of South Carolina-Sumter"/>
    <n v="218690"/>
    <x v="7"/>
    <m/>
    <m/>
    <m/>
    <m/>
    <m/>
    <m/>
    <m/>
    <m/>
    <m/>
    <m/>
    <m/>
    <m/>
    <m/>
    <m/>
    <m/>
    <m/>
    <m/>
    <m/>
    <m/>
    <m/>
    <m/>
    <m/>
    <m/>
    <m/>
    <m/>
    <m/>
    <m/>
    <m/>
    <m/>
    <m/>
    <s v=" "/>
    <s v=" "/>
    <s v=" "/>
    <s v=" "/>
    <s v=" "/>
    <s v=" "/>
    <s v=" "/>
    <s v=" "/>
    <s v=" "/>
    <s v=" "/>
    <s v=" "/>
    <s v=" "/>
    <m/>
    <m/>
    <m/>
    <m/>
    <m/>
    <m/>
    <s v=" "/>
    <s v=" "/>
    <s v=" "/>
    <m/>
    <m/>
    <m/>
    <m/>
    <m/>
    <m/>
    <m/>
    <m/>
    <m/>
    <m/>
    <m/>
    <m/>
    <s v=""/>
    <s v=""/>
    <s v=""/>
    <n v="294"/>
    <n v="290"/>
    <n v="336"/>
    <n v="309"/>
    <n v="339"/>
    <n v="384"/>
    <n v="193"/>
    <n v="175"/>
    <n v="198"/>
    <n v="178"/>
    <n v="208"/>
    <n v="191"/>
    <n v="225"/>
    <n v="261"/>
    <m/>
    <m/>
    <m/>
    <m/>
    <m/>
    <m/>
    <m/>
    <m/>
    <n v="193"/>
    <n v="175"/>
    <n v="198"/>
    <n v="178"/>
    <n v="208"/>
    <n v="191"/>
    <n v="225"/>
    <n v="261"/>
    <n v="108"/>
    <n v="135"/>
    <n v="148"/>
    <n v="34"/>
    <n v="40"/>
    <n v="60"/>
    <n v="49"/>
    <n v="50"/>
    <n v="53"/>
    <n v="7"/>
    <n v="6"/>
    <n v="10"/>
    <n v="35"/>
    <n v="23"/>
    <n v="22"/>
    <n v="19"/>
    <n v="17"/>
    <n v="19"/>
    <n v="75"/>
    <n v="107"/>
    <n v="76"/>
    <n v="77"/>
    <n v="78"/>
    <n v="86"/>
  </r>
  <r>
    <x v="11"/>
    <s v="University of South Carolina-Union"/>
    <n v="218706"/>
    <x v="7"/>
    <m/>
    <m/>
    <m/>
    <m/>
    <m/>
    <m/>
    <m/>
    <m/>
    <m/>
    <m/>
    <m/>
    <m/>
    <m/>
    <m/>
    <m/>
    <m/>
    <m/>
    <m/>
    <m/>
    <m/>
    <m/>
    <m/>
    <m/>
    <m/>
    <m/>
    <m/>
    <m/>
    <m/>
    <m/>
    <m/>
    <s v=" "/>
    <s v=" "/>
    <s v=" "/>
    <s v=" "/>
    <s v=" "/>
    <s v=" "/>
    <s v=" "/>
    <s v=" "/>
    <s v=" "/>
    <s v=" "/>
    <s v=" "/>
    <s v=" "/>
    <m/>
    <m/>
    <m/>
    <m/>
    <m/>
    <m/>
    <s v=" "/>
    <s v=" "/>
    <s v=" "/>
    <m/>
    <m/>
    <m/>
    <m/>
    <m/>
    <m/>
    <m/>
    <m/>
    <m/>
    <m/>
    <m/>
    <m/>
    <s v=""/>
    <s v=""/>
    <s v=""/>
    <n v="103"/>
    <n v="81"/>
    <n v="103"/>
    <n v="86"/>
    <n v="108"/>
    <n v="101"/>
    <n v="33"/>
    <n v="55"/>
    <n v="56"/>
    <n v="52"/>
    <n v="79"/>
    <n v="63"/>
    <n v="67"/>
    <n v="78"/>
    <m/>
    <m/>
    <m/>
    <m/>
    <m/>
    <m/>
    <m/>
    <m/>
    <n v="33"/>
    <n v="55"/>
    <n v="56"/>
    <n v="52"/>
    <n v="79"/>
    <n v="63"/>
    <n v="67"/>
    <n v="78"/>
    <n v="37"/>
    <n v="43"/>
    <n v="42"/>
    <n v="11"/>
    <n v="8"/>
    <n v="11"/>
    <n v="15"/>
    <n v="16"/>
    <n v="25"/>
    <n v="23"/>
    <n v="16"/>
    <n v="23"/>
    <n v="16"/>
    <n v="18"/>
    <n v="24"/>
    <n v="3"/>
    <n v="5"/>
    <n v="0"/>
    <n v="16"/>
    <n v="34"/>
    <n v="21"/>
    <n v="10"/>
    <n v="24"/>
    <n v="19"/>
  </r>
  <r>
    <x v="11"/>
    <s v="Willamsburg Technical College "/>
    <n v="218955"/>
    <x v="7"/>
    <m/>
    <m/>
    <m/>
    <m/>
    <m/>
    <m/>
    <m/>
    <m/>
    <m/>
    <m/>
    <m/>
    <m/>
    <m/>
    <m/>
    <m/>
    <m/>
    <m/>
    <m/>
    <m/>
    <m/>
    <m/>
    <m/>
    <m/>
    <m/>
    <m/>
    <m/>
    <m/>
    <m/>
    <m/>
    <m/>
    <s v=" "/>
    <s v=" "/>
    <s v=" "/>
    <s v=" "/>
    <s v=" "/>
    <s v=" "/>
    <s v=" "/>
    <s v=" "/>
    <s v=" "/>
    <s v=" "/>
    <s v=" "/>
    <s v=" "/>
    <m/>
    <m/>
    <m/>
    <m/>
    <m/>
    <m/>
    <s v=" "/>
    <s v=" "/>
    <s v=" "/>
    <m/>
    <m/>
    <m/>
    <m/>
    <m/>
    <m/>
    <m/>
    <m/>
    <m/>
    <m/>
    <m/>
    <m/>
    <s v=""/>
    <s v=""/>
    <s v=""/>
    <n v="134"/>
    <n v="159"/>
    <n v="157"/>
    <n v="169"/>
    <n v="228"/>
    <n v="270"/>
    <n v="84"/>
    <n v="49"/>
    <n v="76"/>
    <n v="80"/>
    <n v="77"/>
    <n v="95"/>
    <n v="85"/>
    <n v="82"/>
    <m/>
    <m/>
    <m/>
    <m/>
    <m/>
    <m/>
    <m/>
    <m/>
    <n v="84"/>
    <n v="49"/>
    <n v="76"/>
    <n v="80"/>
    <n v="77"/>
    <n v="95"/>
    <n v="85"/>
    <n v="82"/>
    <n v="44"/>
    <n v="44"/>
    <n v="51"/>
    <n v="6"/>
    <n v="1"/>
    <n v="4"/>
    <n v="45"/>
    <n v="40"/>
    <n v="27"/>
    <n v="14"/>
    <n v="15"/>
    <n v="18"/>
    <n v="29"/>
    <n v="19"/>
    <n v="28"/>
    <n v="7"/>
    <n v="8"/>
    <n v="13"/>
    <n v="10"/>
    <n v="10"/>
    <n v="11"/>
    <n v="49"/>
    <n v="44"/>
    <n v="53"/>
  </r>
  <r>
    <x v="12"/>
    <s v="University of Tennessee, Knoxville"/>
    <n v="221759"/>
    <x v="0"/>
    <m/>
    <m/>
    <n v="4432"/>
    <n v="4272"/>
    <n v="4251"/>
    <n v="4355"/>
    <n v="3660"/>
    <n v="3864"/>
    <n v="3664"/>
    <n v="4017"/>
    <n v="3705"/>
    <n v="3931"/>
    <n v="3560"/>
    <n v="3466"/>
    <n v="4312"/>
    <n v="4164"/>
    <n v="4132"/>
    <n v="4247"/>
    <m/>
    <m/>
    <m/>
    <m/>
    <m/>
    <m/>
    <m/>
    <m/>
    <m/>
    <m/>
    <m/>
    <m/>
    <n v="3660"/>
    <n v="3864"/>
    <n v="3664"/>
    <n v="4017"/>
    <n v="3705"/>
    <n v="3931"/>
    <n v="3560"/>
    <n v="3466"/>
    <n v="4312"/>
    <n v="4164"/>
    <n v="4132"/>
    <n v="4247"/>
    <n v="3403"/>
    <n v="3473"/>
    <n v="3547"/>
    <n v="361"/>
    <n v="362"/>
    <n v="386"/>
    <n v="400"/>
    <n v="297"/>
    <n v="314"/>
    <n v="2385"/>
    <n v="2350"/>
    <n v="2200"/>
    <n v="2451"/>
    <n v="2558"/>
    <n v="2474"/>
    <n v="232"/>
    <n v="280"/>
    <n v="253"/>
    <n v="341"/>
    <n v="477"/>
    <n v="386"/>
    <n v="747"/>
    <n v="824"/>
    <n v="721"/>
    <m/>
    <m/>
    <m/>
    <m/>
    <m/>
    <m/>
    <m/>
    <m/>
    <m/>
    <m/>
    <m/>
    <m/>
    <m/>
    <m/>
    <m/>
    <m/>
    <m/>
    <m/>
    <m/>
    <m/>
    <m/>
    <m/>
    <s v=""/>
    <s v=""/>
    <s v=""/>
    <s v=""/>
    <s v=""/>
    <s v=""/>
    <s v=""/>
    <s v=""/>
    <m/>
    <m/>
    <m/>
    <m/>
    <m/>
    <m/>
    <s v=""/>
    <s v=""/>
    <s v=""/>
    <m/>
    <m/>
    <m/>
    <m/>
    <m/>
    <m/>
    <m/>
    <m/>
    <m/>
    <m/>
    <m/>
    <m/>
    <s v=""/>
    <s v=""/>
    <s v=""/>
  </r>
  <r>
    <x v="12"/>
    <s v="University of Memphis"/>
    <n v="220862"/>
    <x v="1"/>
    <m/>
    <m/>
    <n v="2144"/>
    <n v="2136"/>
    <n v="2184"/>
    <n v="2093"/>
    <n v="1612"/>
    <n v="1649"/>
    <n v="1668"/>
    <n v="1794"/>
    <n v="1740"/>
    <n v="1877"/>
    <n v="1704"/>
    <n v="1857"/>
    <n v="1975"/>
    <n v="2004"/>
    <n v="2014"/>
    <n v="1978"/>
    <m/>
    <m/>
    <m/>
    <m/>
    <m/>
    <m/>
    <m/>
    <m/>
    <m/>
    <m/>
    <m/>
    <m/>
    <n v="1612"/>
    <n v="1649"/>
    <n v="1668"/>
    <n v="1794"/>
    <n v="1740"/>
    <n v="1877"/>
    <n v="1704"/>
    <n v="1857"/>
    <n v="1975"/>
    <n v="2004"/>
    <n v="2014"/>
    <n v="1978"/>
    <n v="1449"/>
    <n v="1474"/>
    <n v="1479"/>
    <n v="135"/>
    <n v="137"/>
    <n v="142"/>
    <n v="420"/>
    <n v="403"/>
    <n v="357"/>
    <n v="615"/>
    <n v="661"/>
    <n v="679"/>
    <n v="730"/>
    <n v="746"/>
    <n v="804"/>
    <n v="281"/>
    <n v="288"/>
    <n v="239"/>
    <n v="112"/>
    <n v="185"/>
    <n v="142"/>
    <n v="732"/>
    <n v="743"/>
    <n v="644"/>
    <m/>
    <m/>
    <m/>
    <m/>
    <m/>
    <m/>
    <m/>
    <m/>
    <m/>
    <m/>
    <m/>
    <m/>
    <m/>
    <m/>
    <m/>
    <m/>
    <m/>
    <m/>
    <m/>
    <m/>
    <m/>
    <m/>
    <s v=""/>
    <s v=""/>
    <s v=""/>
    <s v=""/>
    <s v=""/>
    <s v=""/>
    <s v=""/>
    <s v=""/>
    <m/>
    <m/>
    <m/>
    <m/>
    <m/>
    <m/>
    <s v=""/>
    <s v=""/>
    <s v=""/>
    <m/>
    <m/>
    <m/>
    <m/>
    <m/>
    <m/>
    <m/>
    <m/>
    <m/>
    <m/>
    <m/>
    <m/>
    <s v=""/>
    <s v=""/>
    <s v=""/>
  </r>
  <r>
    <x v="12"/>
    <s v="East Tennessee State University "/>
    <n v="220075"/>
    <x v="2"/>
    <m/>
    <m/>
    <n v="1538"/>
    <n v="1604"/>
    <n v="1752"/>
    <n v="1956"/>
    <n v="1547"/>
    <n v="1489"/>
    <n v="1448"/>
    <n v="1409"/>
    <n v="1454"/>
    <n v="1490"/>
    <n v="1433"/>
    <n v="1512"/>
    <n v="1447"/>
    <n v="1514"/>
    <n v="1663"/>
    <n v="1849"/>
    <m/>
    <m/>
    <m/>
    <m/>
    <m/>
    <m/>
    <m/>
    <m/>
    <m/>
    <m/>
    <m/>
    <m/>
    <n v="1547"/>
    <n v="1489"/>
    <n v="1448"/>
    <n v="1409"/>
    <n v="1454"/>
    <n v="1490"/>
    <n v="1433"/>
    <n v="1512"/>
    <n v="1447"/>
    <n v="1514"/>
    <n v="1663"/>
    <n v="1849"/>
    <n v="1075"/>
    <n v="1133"/>
    <n v="1247"/>
    <n v="134"/>
    <n v="191"/>
    <n v="197"/>
    <n v="305"/>
    <n v="339"/>
    <n v="405"/>
    <n v="600"/>
    <n v="567"/>
    <n v="629"/>
    <n v="664"/>
    <n v="685"/>
    <n v="676"/>
    <n v="164"/>
    <n v="166"/>
    <n v="149"/>
    <n v="173"/>
    <n v="163"/>
    <n v="197"/>
    <n v="517"/>
    <n v="594"/>
    <n v="458"/>
    <m/>
    <m/>
    <m/>
    <m/>
    <m/>
    <m/>
    <m/>
    <m/>
    <m/>
    <m/>
    <m/>
    <m/>
    <m/>
    <m/>
    <m/>
    <m/>
    <m/>
    <m/>
    <m/>
    <m/>
    <m/>
    <m/>
    <s v=""/>
    <s v=""/>
    <s v=""/>
    <s v=""/>
    <s v=""/>
    <s v=""/>
    <s v=""/>
    <s v=""/>
    <m/>
    <m/>
    <m/>
    <m/>
    <m/>
    <m/>
    <s v=""/>
    <s v=""/>
    <s v=""/>
    <m/>
    <m/>
    <m/>
    <m/>
    <m/>
    <m/>
    <m/>
    <m/>
    <m/>
    <m/>
    <m/>
    <m/>
    <s v=""/>
    <s v=""/>
    <s v=""/>
  </r>
  <r>
    <x v="12"/>
    <s v="Middle Tennessee State University "/>
    <n v="220978"/>
    <x v="2"/>
    <m/>
    <m/>
    <n v="3222"/>
    <n v="3276"/>
    <n v="3436"/>
    <n v="3674"/>
    <n v="2215"/>
    <n v="2520"/>
    <n v="2471"/>
    <n v="2510"/>
    <n v="2712"/>
    <n v="2839"/>
    <n v="3039"/>
    <n v="2932"/>
    <n v="3076"/>
    <n v="3122"/>
    <n v="3294"/>
    <n v="3509"/>
    <m/>
    <m/>
    <m/>
    <m/>
    <m/>
    <m/>
    <m/>
    <m/>
    <m/>
    <m/>
    <m/>
    <m/>
    <n v="2215"/>
    <n v="2520"/>
    <n v="2471"/>
    <n v="2510"/>
    <n v="2712"/>
    <n v="2839"/>
    <n v="3039"/>
    <n v="2932"/>
    <n v="3076"/>
    <n v="3122"/>
    <n v="3294"/>
    <n v="3509"/>
    <n v="2263"/>
    <n v="2310"/>
    <n v="2485"/>
    <n v="270"/>
    <n v="289"/>
    <n v="332"/>
    <n v="589"/>
    <n v="695"/>
    <n v="692"/>
    <n v="1196"/>
    <n v="1280"/>
    <n v="1441"/>
    <n v="1137"/>
    <n v="1300"/>
    <n v="1267"/>
    <n v="287"/>
    <n v="267"/>
    <n v="270"/>
    <n v="352"/>
    <n v="295"/>
    <n v="332"/>
    <n v="877"/>
    <n v="997"/>
    <n v="996"/>
    <m/>
    <m/>
    <m/>
    <m/>
    <m/>
    <m/>
    <m/>
    <m/>
    <m/>
    <m/>
    <m/>
    <m/>
    <m/>
    <m/>
    <m/>
    <m/>
    <m/>
    <m/>
    <m/>
    <m/>
    <m/>
    <m/>
    <s v=""/>
    <s v=""/>
    <s v=""/>
    <s v=""/>
    <s v=""/>
    <s v=""/>
    <s v=""/>
    <s v=""/>
    <m/>
    <m/>
    <m/>
    <m/>
    <m/>
    <m/>
    <s v=""/>
    <s v=""/>
    <s v=""/>
    <m/>
    <m/>
    <m/>
    <m/>
    <m/>
    <m/>
    <m/>
    <m/>
    <m/>
    <m/>
    <m/>
    <m/>
    <s v=""/>
    <s v=""/>
    <s v=""/>
  </r>
  <r>
    <x v="12"/>
    <s v="Tennessee State University "/>
    <n v="221838"/>
    <x v="2"/>
    <m/>
    <m/>
    <n v="1241"/>
    <n v="1217"/>
    <n v="1193"/>
    <n v="1243"/>
    <n v="1081"/>
    <n v="1140"/>
    <n v="1231"/>
    <n v="1355"/>
    <n v="1242"/>
    <n v="1262"/>
    <n v="1288"/>
    <n v="1157"/>
    <n v="1190"/>
    <n v="1181"/>
    <n v="1143"/>
    <n v="1208"/>
    <m/>
    <m/>
    <m/>
    <m/>
    <m/>
    <m/>
    <m/>
    <m/>
    <m/>
    <m/>
    <m/>
    <m/>
    <n v="1081"/>
    <n v="1140"/>
    <n v="1231"/>
    <n v="1355"/>
    <n v="1242"/>
    <n v="1262"/>
    <n v="1288"/>
    <n v="1157"/>
    <n v="1190"/>
    <n v="1181"/>
    <n v="1143"/>
    <n v="1208"/>
    <n v="844"/>
    <n v="820"/>
    <n v="749"/>
    <n v="52"/>
    <n v="61"/>
    <n v="82"/>
    <n v="285"/>
    <n v="262"/>
    <n v="377"/>
    <n v="507"/>
    <n v="503"/>
    <n v="485"/>
    <n v="586"/>
    <n v="635"/>
    <n v="662"/>
    <n v="130"/>
    <n v="130"/>
    <n v="122"/>
    <n v="210"/>
    <n v="171"/>
    <n v="182"/>
    <n v="395"/>
    <n v="458"/>
    <n v="499"/>
    <m/>
    <m/>
    <m/>
    <m/>
    <m/>
    <m/>
    <m/>
    <m/>
    <m/>
    <m/>
    <m/>
    <m/>
    <m/>
    <m/>
    <m/>
    <m/>
    <m/>
    <m/>
    <m/>
    <m/>
    <m/>
    <m/>
    <s v=""/>
    <s v=""/>
    <s v=""/>
    <s v=""/>
    <s v=""/>
    <s v=""/>
    <s v=""/>
    <s v=""/>
    <m/>
    <m/>
    <m/>
    <m/>
    <m/>
    <m/>
    <s v=""/>
    <s v=""/>
    <s v=""/>
    <m/>
    <m/>
    <m/>
    <m/>
    <m/>
    <m/>
    <m/>
    <m/>
    <m/>
    <m/>
    <m/>
    <m/>
    <s v=""/>
    <s v=""/>
    <s v=""/>
  </r>
  <r>
    <x v="12"/>
    <s v="University of Tennessee at Chattanooga"/>
    <n v="221740"/>
    <x v="2"/>
    <m/>
    <m/>
    <n v="1504"/>
    <n v="1457"/>
    <n v="1785"/>
    <n v="1948"/>
    <n v="1009"/>
    <n v="1145"/>
    <n v="1231"/>
    <n v="1075"/>
    <n v="1080"/>
    <n v="1067"/>
    <n v="1176"/>
    <n v="1382"/>
    <n v="1488"/>
    <n v="1437"/>
    <n v="1763"/>
    <n v="1928"/>
    <m/>
    <m/>
    <m/>
    <m/>
    <m/>
    <m/>
    <m/>
    <m/>
    <m/>
    <m/>
    <m/>
    <m/>
    <n v="1009"/>
    <n v="1145"/>
    <n v="1231"/>
    <n v="1075"/>
    <n v="1080"/>
    <n v="1067"/>
    <n v="1176"/>
    <n v="1382"/>
    <n v="1488"/>
    <n v="1437"/>
    <n v="1763"/>
    <n v="1928"/>
    <n v="908"/>
    <n v="1138"/>
    <n v="1175"/>
    <n v="266"/>
    <n v="333"/>
    <n v="393"/>
    <n v="263"/>
    <n v="292"/>
    <n v="360"/>
    <n v="531"/>
    <n v="485"/>
    <n v="508"/>
    <n v="584"/>
    <n v="610"/>
    <n v="730"/>
    <n v="104"/>
    <n v="80"/>
    <n v="101"/>
    <n v="233"/>
    <n v="192"/>
    <n v="393"/>
    <n v="212"/>
    <n v="310"/>
    <n v="174"/>
    <m/>
    <m/>
    <m/>
    <m/>
    <m/>
    <m/>
    <m/>
    <m/>
    <m/>
    <m/>
    <m/>
    <m/>
    <m/>
    <m/>
    <m/>
    <m/>
    <m/>
    <m/>
    <m/>
    <m/>
    <m/>
    <m/>
    <s v=""/>
    <s v=""/>
    <s v=""/>
    <s v=""/>
    <s v=""/>
    <s v=""/>
    <s v=""/>
    <s v=""/>
    <m/>
    <m/>
    <m/>
    <m/>
    <m/>
    <m/>
    <s v=""/>
    <s v=""/>
    <s v=""/>
    <m/>
    <m/>
    <m/>
    <m/>
    <m/>
    <m/>
    <m/>
    <m/>
    <m/>
    <m/>
    <m/>
    <m/>
    <s v=""/>
    <s v=""/>
    <s v=""/>
  </r>
  <r>
    <x v="12"/>
    <s v="Austin Peay State University "/>
    <n v="219602"/>
    <x v="3"/>
    <m/>
    <m/>
    <n v="1828"/>
    <n v="1450"/>
    <n v="1438"/>
    <n v="1419"/>
    <n v="840"/>
    <n v="798"/>
    <n v="812"/>
    <n v="690"/>
    <n v="843"/>
    <n v="903"/>
    <n v="944"/>
    <n v="929"/>
    <n v="1122"/>
    <n v="1180"/>
    <n v="1116"/>
    <n v="1139"/>
    <m/>
    <m/>
    <m/>
    <m/>
    <m/>
    <m/>
    <m/>
    <m/>
    <m/>
    <m/>
    <m/>
    <m/>
    <n v="840"/>
    <n v="798"/>
    <n v="812"/>
    <n v="690"/>
    <n v="843"/>
    <n v="903"/>
    <n v="944"/>
    <n v="929"/>
    <n v="1122"/>
    <n v="1180"/>
    <n v="1116"/>
    <n v="1139"/>
    <n v="757"/>
    <n v="729"/>
    <n v="754"/>
    <n v="106"/>
    <n v="89"/>
    <n v="71"/>
    <n v="317"/>
    <n v="298"/>
    <n v="314"/>
    <n v="294"/>
    <n v="262"/>
    <n v="327"/>
    <n v="318"/>
    <n v="333"/>
    <n v="333"/>
    <n v="98"/>
    <n v="89"/>
    <n v="98"/>
    <n v="159"/>
    <n v="167"/>
    <n v="171"/>
    <n v="292"/>
    <n v="385"/>
    <n v="348"/>
    <m/>
    <m/>
    <m/>
    <m/>
    <m/>
    <m/>
    <m/>
    <m/>
    <m/>
    <m/>
    <m/>
    <m/>
    <m/>
    <m/>
    <m/>
    <m/>
    <m/>
    <m/>
    <m/>
    <m/>
    <m/>
    <m/>
    <s v=""/>
    <s v=""/>
    <s v=""/>
    <s v=""/>
    <s v=""/>
    <s v=""/>
    <s v=""/>
    <s v=""/>
    <m/>
    <m/>
    <m/>
    <m/>
    <m/>
    <m/>
    <s v=""/>
    <s v=""/>
    <s v=""/>
    <m/>
    <m/>
    <m/>
    <m/>
    <m/>
    <m/>
    <m/>
    <m/>
    <m/>
    <m/>
    <m/>
    <m/>
    <s v=""/>
    <s v=""/>
    <s v=""/>
  </r>
  <r>
    <x v="12"/>
    <s v="Tennessee Technological University "/>
    <n v="221847"/>
    <x v="3"/>
    <m/>
    <m/>
    <n v="1259"/>
    <n v="1193"/>
    <n v="1256"/>
    <n v="1627"/>
    <n v="1140"/>
    <n v="1109"/>
    <n v="1017"/>
    <n v="1149"/>
    <n v="1102"/>
    <n v="1102"/>
    <n v="1163"/>
    <n v="1132"/>
    <n v="1232"/>
    <n v="1169"/>
    <n v="1231"/>
    <n v="1597"/>
    <m/>
    <m/>
    <m/>
    <m/>
    <m/>
    <m/>
    <m/>
    <m/>
    <m/>
    <m/>
    <m/>
    <m/>
    <n v="1140"/>
    <n v="1109"/>
    <n v="1017"/>
    <n v="1149"/>
    <n v="1102"/>
    <n v="1102"/>
    <n v="1163"/>
    <n v="1132"/>
    <n v="1232"/>
    <n v="1169"/>
    <n v="1231"/>
    <n v="1597"/>
    <n v="837"/>
    <n v="863"/>
    <n v="1124"/>
    <n v="140"/>
    <n v="156"/>
    <n v="195"/>
    <n v="192"/>
    <n v="212"/>
    <n v="278"/>
    <n v="524"/>
    <n v="474"/>
    <n v="537"/>
    <n v="659"/>
    <n v="570"/>
    <n v="591"/>
    <n v="105"/>
    <n v="95"/>
    <n v="105"/>
    <n v="249"/>
    <n v="236"/>
    <n v="195"/>
    <n v="224"/>
    <n v="297"/>
    <n v="326"/>
    <m/>
    <m/>
    <m/>
    <m/>
    <m/>
    <m/>
    <m/>
    <m/>
    <m/>
    <m/>
    <m/>
    <m/>
    <m/>
    <m/>
    <m/>
    <m/>
    <m/>
    <m/>
    <m/>
    <m/>
    <m/>
    <m/>
    <s v=""/>
    <s v=""/>
    <s v=""/>
    <s v=""/>
    <s v=""/>
    <s v=""/>
    <s v=""/>
    <s v=""/>
    <m/>
    <m/>
    <m/>
    <m/>
    <m/>
    <m/>
    <s v=""/>
    <s v=""/>
    <s v=""/>
    <m/>
    <m/>
    <m/>
    <m/>
    <m/>
    <m/>
    <m/>
    <m/>
    <m/>
    <m/>
    <m/>
    <m/>
    <s v=""/>
    <s v=""/>
    <s v=""/>
  </r>
  <r>
    <x v="12"/>
    <s v="University of Tennessee at Martin"/>
    <n v="221768"/>
    <x v="4"/>
    <m/>
    <m/>
    <n v="1208"/>
    <n v="1262"/>
    <n v="1241"/>
    <n v="1312"/>
    <n v="986"/>
    <n v="1157"/>
    <n v="1126"/>
    <n v="932"/>
    <n v="1073"/>
    <n v="1089"/>
    <n v="1072"/>
    <n v="951"/>
    <n v="1132"/>
    <n v="1203"/>
    <n v="1175"/>
    <n v="1250"/>
    <m/>
    <m/>
    <m/>
    <m/>
    <m/>
    <m/>
    <m/>
    <m/>
    <m/>
    <m/>
    <m/>
    <m/>
    <n v="986"/>
    <n v="1157"/>
    <n v="1126"/>
    <n v="932"/>
    <n v="1073"/>
    <n v="1089"/>
    <n v="1072"/>
    <n v="951"/>
    <n v="1132"/>
    <n v="1203"/>
    <n v="1175"/>
    <n v="1250"/>
    <n v="837"/>
    <n v="834"/>
    <n v="877"/>
    <n v="138"/>
    <n v="131"/>
    <n v="133"/>
    <n v="228"/>
    <n v="210"/>
    <n v="240"/>
    <n v="484"/>
    <n v="485"/>
    <n v="545"/>
    <n v="503"/>
    <n v="568"/>
    <n v="563"/>
    <n v="66"/>
    <n v="77"/>
    <n v="56"/>
    <n v="198"/>
    <n v="172"/>
    <n v="133"/>
    <n v="325"/>
    <n v="355"/>
    <n v="338"/>
    <m/>
    <m/>
    <m/>
    <m/>
    <m/>
    <m/>
    <m/>
    <m/>
    <m/>
    <m/>
    <m/>
    <m/>
    <m/>
    <m/>
    <m/>
    <m/>
    <m/>
    <m/>
    <m/>
    <m/>
    <m/>
    <m/>
    <s v=""/>
    <s v=""/>
    <s v=""/>
    <s v=""/>
    <s v=""/>
    <s v=""/>
    <s v=""/>
    <s v=""/>
    <m/>
    <m/>
    <m/>
    <m/>
    <m/>
    <m/>
    <s v=""/>
    <s v=""/>
    <s v=""/>
    <m/>
    <m/>
    <m/>
    <m/>
    <m/>
    <m/>
    <m/>
    <m/>
    <m/>
    <m/>
    <m/>
    <m/>
    <s v=""/>
    <s v=""/>
    <s v=""/>
  </r>
  <r>
    <x v="12"/>
    <s v="Chattanooga State Technical Community College "/>
    <n v="219824"/>
    <x v="5"/>
    <m/>
    <m/>
    <m/>
    <m/>
    <m/>
    <m/>
    <m/>
    <m/>
    <m/>
    <m/>
    <m/>
    <m/>
    <m/>
    <m/>
    <m/>
    <m/>
    <m/>
    <m/>
    <m/>
    <m/>
    <m/>
    <m/>
    <m/>
    <m/>
    <m/>
    <m/>
    <m/>
    <m/>
    <m/>
    <m/>
    <s v=" "/>
    <s v=" "/>
    <s v=" "/>
    <s v=" "/>
    <s v=" "/>
    <s v=" "/>
    <s v=" "/>
    <s v=" "/>
    <s v=" "/>
    <s v=" "/>
    <s v=" "/>
    <s v=" "/>
    <m/>
    <m/>
    <m/>
    <m/>
    <m/>
    <m/>
    <s v=" "/>
    <s v=" "/>
    <s v=" "/>
    <m/>
    <m/>
    <m/>
    <m/>
    <m/>
    <m/>
    <m/>
    <m/>
    <m/>
    <m/>
    <m/>
    <m/>
    <s v=""/>
    <s v=""/>
    <s v=""/>
    <m/>
    <m/>
    <n v="1457"/>
    <n v="1369"/>
    <n v="1378"/>
    <n v="1398"/>
    <n v="931"/>
    <n v="1068"/>
    <n v="956"/>
    <n v="1057"/>
    <n v="1063"/>
    <n v="1031"/>
    <n v="984"/>
    <n v="974"/>
    <m/>
    <m/>
    <m/>
    <m/>
    <m/>
    <m/>
    <m/>
    <m/>
    <n v="931"/>
    <n v="1068"/>
    <n v="956"/>
    <n v="1057"/>
    <n v="1063"/>
    <n v="1031"/>
    <n v="984"/>
    <n v="974"/>
    <n v="554"/>
    <n v="536"/>
    <n v="517"/>
    <n v="30"/>
    <n v="56"/>
    <n v="41"/>
    <n v="447"/>
    <n v="392"/>
    <n v="416"/>
    <n v="78"/>
    <n v="108"/>
    <n v="79"/>
    <n v="151"/>
    <n v="196"/>
    <n v="159"/>
    <n v="224"/>
    <n v="205"/>
    <n v="170"/>
    <n v="125"/>
    <n v="109"/>
    <n v="110"/>
    <n v="630"/>
    <n v="641"/>
    <n v="672"/>
  </r>
  <r>
    <x v="12"/>
    <s v="Pellissippi State Technical Community College"/>
    <n v="221643"/>
    <x v="5"/>
    <m/>
    <m/>
    <m/>
    <m/>
    <m/>
    <m/>
    <m/>
    <m/>
    <m/>
    <m/>
    <m/>
    <m/>
    <m/>
    <m/>
    <m/>
    <m/>
    <m/>
    <m/>
    <m/>
    <m/>
    <m/>
    <m/>
    <m/>
    <m/>
    <m/>
    <m/>
    <m/>
    <m/>
    <m/>
    <m/>
    <s v=" "/>
    <s v=" "/>
    <s v=" "/>
    <s v=" "/>
    <s v=" "/>
    <s v=" "/>
    <s v=" "/>
    <s v=" "/>
    <s v=" "/>
    <s v=" "/>
    <s v=" "/>
    <s v=" "/>
    <m/>
    <m/>
    <m/>
    <m/>
    <m/>
    <m/>
    <s v=" "/>
    <s v=" "/>
    <s v=" "/>
    <m/>
    <m/>
    <m/>
    <m/>
    <m/>
    <m/>
    <m/>
    <m/>
    <m/>
    <m/>
    <m/>
    <m/>
    <s v=""/>
    <s v=""/>
    <s v=""/>
    <m/>
    <m/>
    <n v="1384"/>
    <n v="1517"/>
    <n v="1489"/>
    <n v="1666"/>
    <n v="948"/>
    <n v="923"/>
    <n v="937"/>
    <n v="859"/>
    <n v="985"/>
    <n v="1067"/>
    <n v="1053"/>
    <n v="1184"/>
    <m/>
    <m/>
    <m/>
    <m/>
    <m/>
    <m/>
    <m/>
    <m/>
    <n v="948"/>
    <n v="923"/>
    <n v="937"/>
    <n v="859"/>
    <n v="985"/>
    <n v="1067"/>
    <n v="1053"/>
    <n v="1184"/>
    <n v="624"/>
    <n v="633"/>
    <n v="672"/>
    <n v="57"/>
    <n v="57"/>
    <n v="93"/>
    <n v="386"/>
    <n v="363"/>
    <n v="419"/>
    <n v="92"/>
    <n v="111"/>
    <n v="115"/>
    <n v="183"/>
    <n v="178"/>
    <n v="191"/>
    <n v="182"/>
    <n v="216"/>
    <n v="193"/>
    <n v="169"/>
    <n v="183"/>
    <n v="237"/>
    <n v="416"/>
    <n v="475"/>
    <n v="522"/>
  </r>
  <r>
    <x v="12"/>
    <s v="Southwest Tennessee Community College "/>
    <n v="221485"/>
    <x v="5"/>
    <m/>
    <m/>
    <m/>
    <m/>
    <m/>
    <m/>
    <m/>
    <m/>
    <m/>
    <m/>
    <m/>
    <m/>
    <m/>
    <m/>
    <m/>
    <m/>
    <m/>
    <m/>
    <m/>
    <m/>
    <m/>
    <m/>
    <m/>
    <m/>
    <m/>
    <m/>
    <m/>
    <m/>
    <m/>
    <m/>
    <s v=" "/>
    <s v=" "/>
    <s v=" "/>
    <s v=" "/>
    <s v=" "/>
    <s v=" "/>
    <s v=" "/>
    <s v=" "/>
    <s v=" "/>
    <s v=" "/>
    <s v=" "/>
    <s v=" "/>
    <m/>
    <m/>
    <m/>
    <m/>
    <m/>
    <m/>
    <s v=" "/>
    <s v=" "/>
    <s v=" "/>
    <m/>
    <m/>
    <m/>
    <m/>
    <m/>
    <m/>
    <m/>
    <m/>
    <m/>
    <m/>
    <m/>
    <m/>
    <s v=""/>
    <s v=""/>
    <s v=""/>
    <m/>
    <m/>
    <n v="2308"/>
    <n v="2263"/>
    <n v="2335"/>
    <n v="2133"/>
    <n v="1069"/>
    <n v="1379"/>
    <n v="1174"/>
    <n v="1314"/>
    <n v="1461"/>
    <n v="1478"/>
    <n v="1547"/>
    <n v="1330"/>
    <m/>
    <m/>
    <m/>
    <m/>
    <m/>
    <m/>
    <m/>
    <m/>
    <n v="1069"/>
    <n v="1379"/>
    <n v="1174"/>
    <n v="1314"/>
    <n v="1461"/>
    <n v="1478"/>
    <n v="1547"/>
    <n v="1330"/>
    <n v="698"/>
    <n v="692"/>
    <n v="646"/>
    <n v="79"/>
    <n v="78"/>
    <n v="88"/>
    <n v="701"/>
    <n v="777"/>
    <n v="596"/>
    <n v="51"/>
    <n v="95"/>
    <n v="70"/>
    <n v="127"/>
    <n v="150"/>
    <n v="158"/>
    <n v="224"/>
    <n v="244"/>
    <n v="216"/>
    <n v="113"/>
    <n v="140"/>
    <n v="128"/>
    <n v="926"/>
    <n v="982"/>
    <n v="1064"/>
  </r>
  <r>
    <x v="12"/>
    <s v="Cleveland State Community College "/>
    <n v="219879"/>
    <x v="6"/>
    <m/>
    <m/>
    <m/>
    <m/>
    <m/>
    <m/>
    <m/>
    <m/>
    <m/>
    <m/>
    <m/>
    <m/>
    <m/>
    <m/>
    <m/>
    <m/>
    <m/>
    <m/>
    <m/>
    <m/>
    <m/>
    <m/>
    <m/>
    <m/>
    <m/>
    <m/>
    <m/>
    <m/>
    <m/>
    <m/>
    <s v=" "/>
    <s v=" "/>
    <s v=" "/>
    <s v=" "/>
    <s v=" "/>
    <s v=" "/>
    <s v=" "/>
    <s v=" "/>
    <s v=" "/>
    <s v=" "/>
    <s v=" "/>
    <s v=" "/>
    <m/>
    <m/>
    <m/>
    <m/>
    <m/>
    <m/>
    <s v=" "/>
    <s v=" "/>
    <s v=" "/>
    <m/>
    <m/>
    <m/>
    <m/>
    <m/>
    <m/>
    <m/>
    <m/>
    <m/>
    <m/>
    <m/>
    <m/>
    <s v=""/>
    <s v=""/>
    <s v=""/>
    <m/>
    <m/>
    <n v="615"/>
    <n v="604"/>
    <n v="609"/>
    <n v="588"/>
    <n v="474"/>
    <n v="553"/>
    <n v="482"/>
    <n v="536"/>
    <n v="509"/>
    <n v="503"/>
    <n v="501"/>
    <n v="476"/>
    <m/>
    <m/>
    <m/>
    <m/>
    <m/>
    <m/>
    <m/>
    <m/>
    <n v="474"/>
    <n v="553"/>
    <n v="482"/>
    <n v="536"/>
    <n v="509"/>
    <n v="503"/>
    <n v="501"/>
    <n v="476"/>
    <n v="269"/>
    <n v="290"/>
    <n v="267"/>
    <n v="31"/>
    <n v="23"/>
    <n v="23"/>
    <n v="203"/>
    <n v="188"/>
    <n v="186"/>
    <n v="82"/>
    <n v="72"/>
    <n v="67"/>
    <n v="106"/>
    <n v="108"/>
    <n v="120"/>
    <n v="66"/>
    <n v="81"/>
    <n v="68"/>
    <n v="62"/>
    <n v="94"/>
    <n v="82"/>
    <n v="326"/>
    <n v="262"/>
    <n v="286"/>
  </r>
  <r>
    <x v="12"/>
    <s v="Columbia State Community College "/>
    <n v="219888"/>
    <x v="6"/>
    <m/>
    <m/>
    <m/>
    <m/>
    <m/>
    <m/>
    <m/>
    <m/>
    <m/>
    <m/>
    <m/>
    <m/>
    <m/>
    <m/>
    <m/>
    <m/>
    <m/>
    <m/>
    <m/>
    <m/>
    <m/>
    <m/>
    <m/>
    <m/>
    <m/>
    <m/>
    <m/>
    <m/>
    <m/>
    <m/>
    <s v=" "/>
    <s v=" "/>
    <s v=" "/>
    <s v=" "/>
    <s v=" "/>
    <s v=" "/>
    <s v=" "/>
    <s v=" "/>
    <s v=" "/>
    <s v=" "/>
    <s v=" "/>
    <s v=" "/>
    <m/>
    <m/>
    <m/>
    <m/>
    <m/>
    <m/>
    <s v=" "/>
    <s v=" "/>
    <s v=" "/>
    <m/>
    <m/>
    <m/>
    <m/>
    <m/>
    <m/>
    <m/>
    <m/>
    <m/>
    <m/>
    <m/>
    <m/>
    <s v=""/>
    <s v=""/>
    <s v=""/>
    <m/>
    <m/>
    <n v="1002"/>
    <n v="882"/>
    <n v="989"/>
    <n v="1091"/>
    <n v="686"/>
    <n v="780"/>
    <n v="651"/>
    <n v="661"/>
    <n v="729"/>
    <n v="684"/>
    <n v="779"/>
    <n v="793"/>
    <m/>
    <m/>
    <m/>
    <m/>
    <m/>
    <m/>
    <m/>
    <m/>
    <n v="686"/>
    <n v="780"/>
    <n v="651"/>
    <n v="661"/>
    <n v="729"/>
    <n v="684"/>
    <n v="779"/>
    <n v="793"/>
    <n v="405"/>
    <n v="448"/>
    <n v="427"/>
    <n v="57"/>
    <n v="60"/>
    <n v="74"/>
    <n v="222"/>
    <n v="271"/>
    <n v="292"/>
    <n v="122"/>
    <n v="133"/>
    <n v="103"/>
    <n v="178"/>
    <n v="197"/>
    <n v="164"/>
    <n v="86"/>
    <n v="128"/>
    <n v="122"/>
    <n v="143"/>
    <n v="164"/>
    <n v="154"/>
    <n v="310"/>
    <n v="304"/>
    <n v="305"/>
  </r>
  <r>
    <x v="12"/>
    <s v="Jackson State Community College "/>
    <n v="220400"/>
    <x v="6"/>
    <m/>
    <m/>
    <m/>
    <m/>
    <m/>
    <m/>
    <m/>
    <m/>
    <m/>
    <m/>
    <m/>
    <m/>
    <m/>
    <m/>
    <m/>
    <m/>
    <m/>
    <m/>
    <m/>
    <m/>
    <m/>
    <m/>
    <m/>
    <m/>
    <m/>
    <m/>
    <m/>
    <m/>
    <m/>
    <m/>
    <s v=" "/>
    <s v=" "/>
    <s v=" "/>
    <s v=" "/>
    <s v=" "/>
    <s v=" "/>
    <s v=" "/>
    <s v=" "/>
    <s v=" "/>
    <s v=" "/>
    <s v=" "/>
    <s v=" "/>
    <m/>
    <m/>
    <m/>
    <m/>
    <m/>
    <m/>
    <s v=" "/>
    <s v=" "/>
    <s v=" "/>
    <m/>
    <m/>
    <m/>
    <m/>
    <m/>
    <m/>
    <m/>
    <m/>
    <m/>
    <m/>
    <m/>
    <m/>
    <s v=""/>
    <s v=""/>
    <s v=""/>
    <m/>
    <m/>
    <n v="876"/>
    <n v="808"/>
    <n v="953"/>
    <n v="1045"/>
    <n v="611"/>
    <n v="681"/>
    <n v="646"/>
    <n v="641"/>
    <n v="685"/>
    <n v="623"/>
    <n v="759"/>
    <n v="835"/>
    <m/>
    <m/>
    <m/>
    <m/>
    <m/>
    <m/>
    <m/>
    <m/>
    <n v="611"/>
    <n v="681"/>
    <n v="646"/>
    <n v="641"/>
    <n v="685"/>
    <n v="623"/>
    <n v="759"/>
    <n v="835"/>
    <n v="321"/>
    <n v="383"/>
    <n v="407"/>
    <n v="34"/>
    <n v="33"/>
    <n v="50"/>
    <n v="268"/>
    <n v="343"/>
    <n v="378"/>
    <n v="71"/>
    <n v="72"/>
    <n v="51"/>
    <n v="134"/>
    <n v="143"/>
    <n v="158"/>
    <n v="105"/>
    <n v="119"/>
    <n v="115"/>
    <n v="91"/>
    <n v="105"/>
    <n v="87"/>
    <n v="374"/>
    <n v="389"/>
    <n v="370"/>
  </r>
  <r>
    <x v="12"/>
    <s v="Motlow State Community College "/>
    <n v="221096"/>
    <x v="6"/>
    <m/>
    <m/>
    <m/>
    <m/>
    <m/>
    <m/>
    <m/>
    <m/>
    <m/>
    <m/>
    <m/>
    <m/>
    <m/>
    <m/>
    <m/>
    <m/>
    <m/>
    <m/>
    <m/>
    <m/>
    <m/>
    <m/>
    <m/>
    <m/>
    <m/>
    <m/>
    <m/>
    <m/>
    <m/>
    <m/>
    <s v=" "/>
    <s v=" "/>
    <s v=" "/>
    <s v=" "/>
    <s v=" "/>
    <s v=" "/>
    <s v=" "/>
    <s v=" "/>
    <s v=" "/>
    <s v=" "/>
    <s v=" "/>
    <s v=" "/>
    <m/>
    <m/>
    <m/>
    <m/>
    <m/>
    <m/>
    <s v=" "/>
    <s v=" "/>
    <s v=" "/>
    <m/>
    <m/>
    <m/>
    <m/>
    <m/>
    <m/>
    <m/>
    <m/>
    <m/>
    <m/>
    <m/>
    <m/>
    <s v=""/>
    <s v=""/>
    <s v=""/>
    <m/>
    <m/>
    <n v="1012"/>
    <n v="982"/>
    <n v="1028"/>
    <n v="1101"/>
    <n v="626"/>
    <n v="740"/>
    <n v="750"/>
    <n v="721"/>
    <n v="790"/>
    <n v="802"/>
    <n v="832"/>
    <n v="883"/>
    <m/>
    <m/>
    <m/>
    <m/>
    <m/>
    <m/>
    <m/>
    <m/>
    <n v="626"/>
    <n v="740"/>
    <n v="750"/>
    <n v="721"/>
    <n v="790"/>
    <n v="802"/>
    <n v="832"/>
    <n v="883"/>
    <n v="422"/>
    <n v="443"/>
    <n v="455"/>
    <n v="48"/>
    <n v="59"/>
    <n v="78"/>
    <n v="332"/>
    <n v="330"/>
    <n v="350"/>
    <n v="125"/>
    <n v="134"/>
    <n v="138"/>
    <n v="151"/>
    <n v="184"/>
    <n v="177"/>
    <n v="97"/>
    <n v="88"/>
    <n v="64"/>
    <n v="166"/>
    <n v="187"/>
    <n v="172"/>
    <n v="333"/>
    <n v="381"/>
    <n v="428"/>
  </r>
  <r>
    <x v="12"/>
    <s v="Nashville State Technical Community College"/>
    <n v="221184"/>
    <x v="6"/>
    <m/>
    <m/>
    <m/>
    <m/>
    <m/>
    <m/>
    <m/>
    <m/>
    <m/>
    <m/>
    <m/>
    <m/>
    <m/>
    <m/>
    <m/>
    <m/>
    <m/>
    <m/>
    <m/>
    <m/>
    <m/>
    <m/>
    <m/>
    <m/>
    <m/>
    <m/>
    <m/>
    <m/>
    <m/>
    <m/>
    <s v=" "/>
    <s v=" "/>
    <s v=" "/>
    <s v=" "/>
    <s v=" "/>
    <s v=" "/>
    <s v=" "/>
    <s v=" "/>
    <s v=" "/>
    <s v=" "/>
    <s v=" "/>
    <s v=" "/>
    <m/>
    <m/>
    <m/>
    <m/>
    <m/>
    <m/>
    <s v=" "/>
    <s v=" "/>
    <s v=" "/>
    <m/>
    <m/>
    <m/>
    <m/>
    <m/>
    <m/>
    <m/>
    <m/>
    <m/>
    <m/>
    <m/>
    <m/>
    <s v=""/>
    <s v=""/>
    <s v=""/>
    <m/>
    <m/>
    <n v="1064"/>
    <n v="1072"/>
    <n v="1034"/>
    <n v="1110"/>
    <n v="393"/>
    <n v="393"/>
    <n v="432"/>
    <n v="472"/>
    <n v="581"/>
    <n v="584"/>
    <n v="585"/>
    <n v="566"/>
    <m/>
    <m/>
    <m/>
    <m/>
    <m/>
    <m/>
    <m/>
    <m/>
    <n v="393"/>
    <n v="393"/>
    <n v="432"/>
    <n v="472"/>
    <n v="581"/>
    <n v="584"/>
    <n v="585"/>
    <n v="566"/>
    <n v="291"/>
    <n v="285"/>
    <n v="278"/>
    <n v="43"/>
    <n v="35"/>
    <n v="61"/>
    <n v="250"/>
    <n v="265"/>
    <n v="227"/>
    <n v="42"/>
    <n v="69"/>
    <n v="41"/>
    <n v="62"/>
    <n v="64"/>
    <n v="80"/>
    <n v="81"/>
    <n v="97"/>
    <n v="80"/>
    <n v="54"/>
    <n v="86"/>
    <n v="69"/>
    <n v="295"/>
    <n v="329"/>
    <n v="394"/>
  </r>
  <r>
    <x v="12"/>
    <s v="Northeast State Technical Community College"/>
    <n v="221908"/>
    <x v="6"/>
    <m/>
    <m/>
    <m/>
    <m/>
    <m/>
    <m/>
    <m/>
    <m/>
    <m/>
    <m/>
    <m/>
    <m/>
    <m/>
    <m/>
    <m/>
    <m/>
    <m/>
    <m/>
    <m/>
    <m/>
    <m/>
    <m/>
    <m/>
    <m/>
    <m/>
    <m/>
    <m/>
    <m/>
    <m/>
    <m/>
    <s v=" "/>
    <s v=" "/>
    <s v=" "/>
    <s v=" "/>
    <s v=" "/>
    <s v=" "/>
    <s v=" "/>
    <s v=" "/>
    <s v=" "/>
    <s v=" "/>
    <s v=" "/>
    <s v=" "/>
    <m/>
    <m/>
    <m/>
    <m/>
    <m/>
    <m/>
    <s v=" "/>
    <s v=" "/>
    <s v=" "/>
    <m/>
    <m/>
    <m/>
    <m/>
    <m/>
    <m/>
    <m/>
    <m/>
    <m/>
    <m/>
    <m/>
    <m/>
    <s v=""/>
    <s v=""/>
    <s v=""/>
    <m/>
    <m/>
    <n v="1029"/>
    <n v="987"/>
    <n v="1023"/>
    <n v="1080"/>
    <n v="591"/>
    <n v="678"/>
    <n v="641"/>
    <n v="734"/>
    <n v="789"/>
    <n v="775"/>
    <n v="814"/>
    <n v="772"/>
    <m/>
    <m/>
    <m/>
    <m/>
    <m/>
    <m/>
    <m/>
    <m/>
    <n v="591"/>
    <n v="678"/>
    <n v="641"/>
    <n v="734"/>
    <n v="789"/>
    <n v="775"/>
    <n v="814"/>
    <n v="772"/>
    <n v="463"/>
    <n v="501"/>
    <n v="435"/>
    <n v="18"/>
    <n v="12"/>
    <n v="23"/>
    <n v="294"/>
    <n v="301"/>
    <n v="314"/>
    <n v="111"/>
    <n v="176"/>
    <n v="123"/>
    <n v="126"/>
    <n v="151"/>
    <n v="161"/>
    <n v="146"/>
    <n v="158"/>
    <n v="133"/>
    <n v="84"/>
    <n v="96"/>
    <n v="118"/>
    <n v="393"/>
    <n v="359"/>
    <n v="401"/>
  </r>
  <r>
    <x v="12"/>
    <s v="Roane State Community College "/>
    <n v="221397"/>
    <x v="6"/>
    <m/>
    <m/>
    <m/>
    <m/>
    <m/>
    <m/>
    <m/>
    <m/>
    <m/>
    <m/>
    <m/>
    <m/>
    <m/>
    <m/>
    <m/>
    <m/>
    <m/>
    <m/>
    <m/>
    <m/>
    <m/>
    <m/>
    <m/>
    <m/>
    <m/>
    <m/>
    <m/>
    <m/>
    <m/>
    <m/>
    <s v=" "/>
    <s v=" "/>
    <s v=" "/>
    <s v=" "/>
    <s v=" "/>
    <s v=" "/>
    <s v=" "/>
    <s v=" "/>
    <s v=" "/>
    <s v=" "/>
    <s v=" "/>
    <s v=" "/>
    <m/>
    <m/>
    <m/>
    <m/>
    <m/>
    <m/>
    <s v=" "/>
    <s v=" "/>
    <s v=" "/>
    <m/>
    <m/>
    <m/>
    <m/>
    <m/>
    <m/>
    <m/>
    <m/>
    <m/>
    <m/>
    <m/>
    <m/>
    <s v=""/>
    <s v=""/>
    <s v=""/>
    <m/>
    <m/>
    <n v="1185"/>
    <n v="1044"/>
    <n v="1166"/>
    <n v="1173"/>
    <n v="789"/>
    <n v="837"/>
    <n v="870"/>
    <n v="878"/>
    <n v="907"/>
    <n v="850"/>
    <n v="956"/>
    <n v="949"/>
    <m/>
    <m/>
    <m/>
    <m/>
    <m/>
    <m/>
    <m/>
    <m/>
    <n v="789"/>
    <n v="837"/>
    <n v="870"/>
    <n v="878"/>
    <n v="907"/>
    <n v="850"/>
    <n v="956"/>
    <n v="949"/>
    <n v="478"/>
    <n v="538"/>
    <n v="562"/>
    <n v="49"/>
    <n v="62"/>
    <n v="46"/>
    <n v="323"/>
    <n v="356"/>
    <n v="341"/>
    <n v="135"/>
    <n v="161"/>
    <n v="112"/>
    <n v="191"/>
    <n v="200"/>
    <n v="230"/>
    <n v="142"/>
    <n v="140"/>
    <n v="145"/>
    <n v="184"/>
    <n v="183"/>
    <n v="161"/>
    <n v="417"/>
    <n v="423"/>
    <n v="432"/>
  </r>
  <r>
    <x v="12"/>
    <s v="Volunteer State Community College "/>
    <n v="222053"/>
    <x v="6"/>
    <m/>
    <m/>
    <m/>
    <m/>
    <m/>
    <m/>
    <m/>
    <m/>
    <m/>
    <m/>
    <m/>
    <m/>
    <m/>
    <m/>
    <m/>
    <m/>
    <m/>
    <m/>
    <m/>
    <m/>
    <m/>
    <m/>
    <m/>
    <m/>
    <m/>
    <m/>
    <m/>
    <m/>
    <m/>
    <m/>
    <s v=" "/>
    <s v=" "/>
    <s v=" "/>
    <s v=" "/>
    <s v=" "/>
    <s v=" "/>
    <s v=" "/>
    <s v=" "/>
    <s v=" "/>
    <s v=" "/>
    <s v=" "/>
    <s v=" "/>
    <m/>
    <m/>
    <m/>
    <m/>
    <m/>
    <m/>
    <s v=" "/>
    <s v=" "/>
    <s v=" "/>
    <m/>
    <m/>
    <m/>
    <m/>
    <m/>
    <m/>
    <m/>
    <m/>
    <m/>
    <m/>
    <m/>
    <m/>
    <s v=""/>
    <s v=""/>
    <s v=""/>
    <m/>
    <m/>
    <n v="1391"/>
    <n v="1360"/>
    <n v="1432"/>
    <n v="1379"/>
    <n v="908"/>
    <n v="958"/>
    <n v="863"/>
    <n v="933"/>
    <n v="986"/>
    <n v="1019"/>
    <n v="1082"/>
    <n v="1050"/>
    <m/>
    <m/>
    <m/>
    <m/>
    <m/>
    <m/>
    <m/>
    <m/>
    <n v="908"/>
    <n v="958"/>
    <n v="863"/>
    <n v="933"/>
    <n v="986"/>
    <n v="1019"/>
    <n v="1082"/>
    <n v="1050"/>
    <n v="543"/>
    <n v="566"/>
    <n v="549"/>
    <n v="63"/>
    <n v="68"/>
    <n v="69"/>
    <n v="413"/>
    <n v="448"/>
    <n v="432"/>
    <n v="107"/>
    <n v="128"/>
    <n v="102"/>
    <n v="163"/>
    <n v="166"/>
    <n v="174"/>
    <n v="149"/>
    <n v="156"/>
    <n v="159"/>
    <n v="139"/>
    <n v="136"/>
    <n v="182"/>
    <n v="538"/>
    <n v="566"/>
    <n v="576"/>
  </r>
  <r>
    <x v="12"/>
    <s v="Walters State Community College "/>
    <n v="222062"/>
    <x v="6"/>
    <m/>
    <m/>
    <m/>
    <m/>
    <m/>
    <m/>
    <m/>
    <m/>
    <m/>
    <m/>
    <m/>
    <m/>
    <m/>
    <m/>
    <m/>
    <m/>
    <m/>
    <m/>
    <m/>
    <m/>
    <m/>
    <m/>
    <m/>
    <m/>
    <m/>
    <m/>
    <m/>
    <m/>
    <m/>
    <m/>
    <s v=" "/>
    <s v=" "/>
    <s v=" "/>
    <s v=" "/>
    <s v=" "/>
    <s v=" "/>
    <s v=" "/>
    <s v=" "/>
    <s v=" "/>
    <s v=" "/>
    <s v=" "/>
    <s v=" "/>
    <m/>
    <m/>
    <m/>
    <m/>
    <m/>
    <m/>
    <s v=" "/>
    <s v=" "/>
    <s v=" "/>
    <m/>
    <m/>
    <m/>
    <m/>
    <m/>
    <m/>
    <m/>
    <m/>
    <m/>
    <m/>
    <m/>
    <m/>
    <s v=""/>
    <s v=""/>
    <s v=""/>
    <m/>
    <m/>
    <n v="1146"/>
    <n v="1250"/>
    <n v="1254"/>
    <n v="1237"/>
    <n v="876"/>
    <n v="1006"/>
    <n v="871"/>
    <n v="1080"/>
    <n v="894"/>
    <n v="1018"/>
    <n v="1005"/>
    <n v="1004"/>
    <m/>
    <m/>
    <m/>
    <m/>
    <m/>
    <m/>
    <m/>
    <m/>
    <n v="876"/>
    <n v="1006"/>
    <n v="871"/>
    <n v="1080"/>
    <n v="894"/>
    <n v="1018"/>
    <n v="1005"/>
    <n v="1004"/>
    <n v="577"/>
    <n v="584"/>
    <n v="583"/>
    <n v="44"/>
    <n v="45"/>
    <n v="42"/>
    <n v="397"/>
    <n v="376"/>
    <n v="379"/>
    <n v="167"/>
    <n v="161"/>
    <n v="154"/>
    <n v="205"/>
    <n v="250"/>
    <n v="223"/>
    <n v="157"/>
    <n v="112"/>
    <n v="140"/>
    <n v="111"/>
    <n v="149"/>
    <n v="184"/>
    <n v="645"/>
    <n v="472"/>
    <n v="540"/>
  </r>
  <r>
    <x v="12"/>
    <s v="Dyersburg State Community College "/>
    <n v="220057"/>
    <x v="7"/>
    <m/>
    <m/>
    <m/>
    <m/>
    <m/>
    <m/>
    <m/>
    <m/>
    <m/>
    <m/>
    <m/>
    <m/>
    <m/>
    <m/>
    <m/>
    <m/>
    <m/>
    <m/>
    <m/>
    <m/>
    <m/>
    <m/>
    <m/>
    <m/>
    <m/>
    <m/>
    <m/>
    <m/>
    <m/>
    <m/>
    <s v=" "/>
    <s v=" "/>
    <s v=" "/>
    <s v=" "/>
    <s v=" "/>
    <s v=" "/>
    <s v=" "/>
    <s v=" "/>
    <s v=" "/>
    <s v=" "/>
    <s v=" "/>
    <s v=" "/>
    <m/>
    <m/>
    <m/>
    <m/>
    <m/>
    <m/>
    <s v=" "/>
    <s v=" "/>
    <s v=" "/>
    <m/>
    <m/>
    <m/>
    <m/>
    <m/>
    <m/>
    <m/>
    <m/>
    <m/>
    <m/>
    <m/>
    <m/>
    <s v=""/>
    <s v=""/>
    <s v=""/>
    <m/>
    <m/>
    <n v="641"/>
    <n v="625"/>
    <n v="583"/>
    <n v="636"/>
    <n v="447"/>
    <n v="498"/>
    <n v="457"/>
    <n v="599"/>
    <n v="491"/>
    <n v="476"/>
    <n v="464"/>
    <n v="503"/>
    <m/>
    <m/>
    <m/>
    <m/>
    <m/>
    <m/>
    <m/>
    <m/>
    <n v="447"/>
    <n v="498"/>
    <n v="457"/>
    <n v="599"/>
    <n v="491"/>
    <n v="476"/>
    <n v="464"/>
    <n v="503"/>
    <n v="243"/>
    <n v="220"/>
    <n v="242"/>
    <n v="29"/>
    <n v="33"/>
    <n v="38"/>
    <n v="204"/>
    <n v="211"/>
    <n v="223"/>
    <n v="48"/>
    <n v="54"/>
    <n v="41"/>
    <n v="83"/>
    <n v="89"/>
    <n v="80"/>
    <n v="86"/>
    <n v="63"/>
    <n v="66"/>
    <n v="75"/>
    <n v="66"/>
    <n v="89"/>
    <n v="390"/>
    <n v="308"/>
    <n v="280"/>
  </r>
  <r>
    <x v="12"/>
    <s v="Tennessee Technology Center at Athens"/>
    <n v="219596"/>
    <x v="9"/>
    <m/>
    <m/>
    <m/>
    <m/>
    <m/>
    <m/>
    <m/>
    <m/>
    <m/>
    <m/>
    <m/>
    <m/>
    <m/>
    <m/>
    <m/>
    <m/>
    <m/>
    <m/>
    <m/>
    <m/>
    <m/>
    <m/>
    <m/>
    <m/>
    <m/>
    <m/>
    <m/>
    <m/>
    <m/>
    <m/>
    <s v=" "/>
    <s v=" "/>
    <s v=" "/>
    <s v=" "/>
    <s v=" "/>
    <s v=" "/>
    <s v=" "/>
    <s v=" "/>
    <s v=" "/>
    <s v=" "/>
    <s v=" "/>
    <s v=" "/>
    <m/>
    <m/>
    <m/>
    <m/>
    <m/>
    <m/>
    <s v=" "/>
    <s v=" "/>
    <s v=" "/>
    <m/>
    <m/>
    <m/>
    <m/>
    <m/>
    <m/>
    <m/>
    <m/>
    <m/>
    <m/>
    <m/>
    <m/>
    <s v=""/>
    <s v=""/>
    <s v=""/>
    <m/>
    <m/>
    <m/>
    <m/>
    <m/>
    <m/>
    <m/>
    <m/>
    <m/>
    <m/>
    <m/>
    <m/>
    <m/>
    <m/>
    <m/>
    <m/>
    <m/>
    <m/>
    <m/>
    <m/>
    <m/>
    <m/>
    <s v=""/>
    <s v=""/>
    <s v=""/>
    <s v=""/>
    <s v=""/>
    <s v=""/>
    <s v=""/>
    <s v=""/>
    <m/>
    <m/>
    <m/>
    <m/>
    <m/>
    <m/>
    <s v=""/>
    <s v=""/>
    <s v=""/>
    <m/>
    <m/>
    <m/>
    <m/>
    <m/>
    <m/>
    <m/>
    <m/>
    <m/>
    <m/>
    <m/>
    <m/>
    <s v=""/>
    <s v=""/>
    <s v=""/>
  </r>
  <r>
    <x v="12"/>
    <s v="Tennessee Technology Center at Chattanooga"/>
    <s v="219824B"/>
    <x v="9"/>
    <m/>
    <m/>
    <m/>
    <m/>
    <m/>
    <m/>
    <m/>
    <m/>
    <m/>
    <m/>
    <m/>
    <m/>
    <m/>
    <m/>
    <m/>
    <m/>
    <m/>
    <m/>
    <m/>
    <m/>
    <m/>
    <m/>
    <m/>
    <m/>
    <m/>
    <m/>
    <m/>
    <m/>
    <m/>
    <m/>
    <s v=" "/>
    <s v=" "/>
    <s v=" "/>
    <s v=" "/>
    <s v=" "/>
    <s v=" "/>
    <s v=" "/>
    <s v=" "/>
    <s v=" "/>
    <s v=" "/>
    <s v=" "/>
    <s v=" "/>
    <m/>
    <m/>
    <m/>
    <m/>
    <m/>
    <m/>
    <s v=" "/>
    <s v=" "/>
    <s v=" "/>
    <m/>
    <m/>
    <m/>
    <m/>
    <m/>
    <m/>
    <m/>
    <m/>
    <m/>
    <m/>
    <m/>
    <m/>
    <s v=""/>
    <s v=""/>
    <s v=""/>
    <m/>
    <m/>
    <m/>
    <m/>
    <m/>
    <m/>
    <m/>
    <m/>
    <m/>
    <m/>
    <m/>
    <m/>
    <m/>
    <m/>
    <m/>
    <m/>
    <m/>
    <m/>
    <m/>
    <m/>
    <m/>
    <m/>
    <s v=""/>
    <s v=""/>
    <s v=""/>
    <s v=""/>
    <s v=""/>
    <s v=""/>
    <s v=""/>
    <s v=""/>
    <m/>
    <m/>
    <m/>
    <m/>
    <m/>
    <m/>
    <s v=""/>
    <s v=""/>
    <s v=""/>
    <m/>
    <m/>
    <m/>
    <m/>
    <m/>
    <m/>
    <m/>
    <m/>
    <m/>
    <m/>
    <m/>
    <m/>
    <s v=""/>
    <s v=""/>
    <s v=""/>
  </r>
  <r>
    <x v="12"/>
    <s v="Tennessee Technology Center at Covington"/>
    <n v="219921"/>
    <x v="9"/>
    <m/>
    <m/>
    <m/>
    <m/>
    <m/>
    <m/>
    <m/>
    <m/>
    <m/>
    <m/>
    <m/>
    <m/>
    <m/>
    <m/>
    <m/>
    <m/>
    <m/>
    <m/>
    <m/>
    <m/>
    <m/>
    <m/>
    <m/>
    <m/>
    <m/>
    <m/>
    <m/>
    <m/>
    <m/>
    <m/>
    <s v=" "/>
    <s v=" "/>
    <s v=" "/>
    <s v=" "/>
    <s v=" "/>
    <s v=" "/>
    <s v=" "/>
    <s v=" "/>
    <s v=" "/>
    <s v=" "/>
    <s v=" "/>
    <s v=" "/>
    <m/>
    <m/>
    <m/>
    <m/>
    <m/>
    <m/>
    <s v=" "/>
    <s v=" "/>
    <s v=" "/>
    <m/>
    <m/>
    <m/>
    <m/>
    <m/>
    <m/>
    <m/>
    <m/>
    <m/>
    <m/>
    <m/>
    <m/>
    <s v=""/>
    <s v=""/>
    <s v=""/>
    <m/>
    <m/>
    <m/>
    <m/>
    <m/>
    <m/>
    <m/>
    <m/>
    <m/>
    <m/>
    <m/>
    <m/>
    <m/>
    <m/>
    <m/>
    <m/>
    <m/>
    <m/>
    <m/>
    <m/>
    <m/>
    <m/>
    <s v=""/>
    <s v=""/>
    <s v=""/>
    <s v=""/>
    <s v=""/>
    <s v=""/>
    <s v=""/>
    <s v=""/>
    <m/>
    <m/>
    <m/>
    <m/>
    <m/>
    <m/>
    <s v=""/>
    <s v=""/>
    <s v=""/>
    <m/>
    <m/>
    <m/>
    <m/>
    <m/>
    <m/>
    <m/>
    <m/>
    <m/>
    <m/>
    <m/>
    <m/>
    <s v=""/>
    <s v=""/>
    <s v=""/>
  </r>
  <r>
    <x v="12"/>
    <s v="Tennessee Technology Center at Crossville"/>
    <n v="221591"/>
    <x v="9"/>
    <m/>
    <m/>
    <m/>
    <m/>
    <m/>
    <m/>
    <m/>
    <m/>
    <m/>
    <m/>
    <m/>
    <m/>
    <m/>
    <m/>
    <m/>
    <m/>
    <m/>
    <m/>
    <m/>
    <m/>
    <m/>
    <m/>
    <m/>
    <m/>
    <m/>
    <m/>
    <m/>
    <m/>
    <m/>
    <m/>
    <s v=" "/>
    <s v=" "/>
    <s v=" "/>
    <s v=" "/>
    <s v=" "/>
    <s v=" "/>
    <s v=" "/>
    <s v=" "/>
    <s v=" "/>
    <s v=" "/>
    <s v=" "/>
    <s v=" "/>
    <m/>
    <m/>
    <m/>
    <m/>
    <m/>
    <m/>
    <s v=" "/>
    <s v=" "/>
    <s v=" "/>
    <m/>
    <m/>
    <m/>
    <m/>
    <m/>
    <m/>
    <m/>
    <m/>
    <m/>
    <m/>
    <m/>
    <m/>
    <s v=""/>
    <s v=""/>
    <s v=""/>
    <m/>
    <m/>
    <m/>
    <m/>
    <m/>
    <m/>
    <m/>
    <m/>
    <m/>
    <m/>
    <m/>
    <m/>
    <m/>
    <m/>
    <m/>
    <m/>
    <m/>
    <m/>
    <m/>
    <m/>
    <m/>
    <m/>
    <s v=""/>
    <s v=""/>
    <s v=""/>
    <s v=""/>
    <s v=""/>
    <s v=""/>
    <s v=""/>
    <s v=""/>
    <m/>
    <m/>
    <m/>
    <m/>
    <m/>
    <m/>
    <s v=""/>
    <s v=""/>
    <s v=""/>
    <m/>
    <m/>
    <m/>
    <m/>
    <m/>
    <m/>
    <m/>
    <m/>
    <m/>
    <m/>
    <m/>
    <m/>
    <s v=""/>
    <s v=""/>
    <s v=""/>
  </r>
  <r>
    <x v="12"/>
    <s v="Tennessee Technology Center at Crump"/>
    <n v="221430"/>
    <x v="9"/>
    <m/>
    <m/>
    <m/>
    <m/>
    <m/>
    <m/>
    <m/>
    <m/>
    <m/>
    <m/>
    <m/>
    <m/>
    <m/>
    <m/>
    <m/>
    <m/>
    <m/>
    <m/>
    <m/>
    <m/>
    <m/>
    <m/>
    <m/>
    <m/>
    <m/>
    <m/>
    <m/>
    <m/>
    <m/>
    <m/>
    <s v=" "/>
    <s v=" "/>
    <s v=" "/>
    <s v=" "/>
    <s v=" "/>
    <s v=" "/>
    <s v=" "/>
    <s v=" "/>
    <s v=" "/>
    <s v=" "/>
    <s v=" "/>
    <s v=" "/>
    <m/>
    <m/>
    <m/>
    <m/>
    <m/>
    <m/>
    <s v=" "/>
    <s v=" "/>
    <s v=" "/>
    <m/>
    <m/>
    <m/>
    <m/>
    <m/>
    <m/>
    <m/>
    <m/>
    <m/>
    <m/>
    <m/>
    <m/>
    <s v=""/>
    <s v=""/>
    <s v=""/>
    <m/>
    <m/>
    <m/>
    <m/>
    <m/>
    <m/>
    <m/>
    <m/>
    <m/>
    <m/>
    <m/>
    <m/>
    <m/>
    <m/>
    <m/>
    <m/>
    <m/>
    <m/>
    <m/>
    <m/>
    <m/>
    <m/>
    <s v=""/>
    <s v=""/>
    <s v=""/>
    <s v=""/>
    <s v=""/>
    <s v=""/>
    <s v=""/>
    <s v=""/>
    <m/>
    <m/>
    <m/>
    <m/>
    <m/>
    <m/>
    <s v=""/>
    <s v=""/>
    <s v=""/>
    <m/>
    <m/>
    <m/>
    <m/>
    <m/>
    <m/>
    <m/>
    <m/>
    <m/>
    <m/>
    <m/>
    <m/>
    <s v=""/>
    <s v=""/>
    <s v=""/>
  </r>
  <r>
    <x v="12"/>
    <s v="Tennessee Technology Center at Dickson"/>
    <n v="219994"/>
    <x v="9"/>
    <m/>
    <m/>
    <m/>
    <m/>
    <m/>
    <m/>
    <m/>
    <m/>
    <m/>
    <m/>
    <m/>
    <m/>
    <m/>
    <m/>
    <m/>
    <m/>
    <m/>
    <m/>
    <m/>
    <m/>
    <m/>
    <m/>
    <m/>
    <m/>
    <m/>
    <m/>
    <m/>
    <m/>
    <m/>
    <m/>
    <s v=" "/>
    <s v=" "/>
    <s v=" "/>
    <s v=" "/>
    <s v=" "/>
    <s v=" "/>
    <s v=" "/>
    <s v=" "/>
    <s v=" "/>
    <s v=" "/>
    <s v=" "/>
    <s v=" "/>
    <m/>
    <m/>
    <m/>
    <m/>
    <m/>
    <m/>
    <s v=" "/>
    <s v=" "/>
    <s v=" "/>
    <m/>
    <m/>
    <m/>
    <m/>
    <m/>
    <m/>
    <m/>
    <m/>
    <m/>
    <m/>
    <m/>
    <m/>
    <s v=""/>
    <s v=""/>
    <s v=""/>
    <m/>
    <m/>
    <m/>
    <m/>
    <m/>
    <m/>
    <m/>
    <m/>
    <m/>
    <m/>
    <m/>
    <m/>
    <m/>
    <m/>
    <m/>
    <m/>
    <m/>
    <m/>
    <m/>
    <m/>
    <m/>
    <m/>
    <s v=""/>
    <s v=""/>
    <s v=""/>
    <s v=""/>
    <s v=""/>
    <s v=""/>
    <s v=""/>
    <s v=""/>
    <m/>
    <m/>
    <m/>
    <m/>
    <m/>
    <m/>
    <s v=""/>
    <s v=""/>
    <s v=""/>
    <m/>
    <m/>
    <m/>
    <m/>
    <m/>
    <m/>
    <m/>
    <m/>
    <m/>
    <m/>
    <m/>
    <m/>
    <s v=""/>
    <s v=""/>
    <s v=""/>
  </r>
  <r>
    <x v="12"/>
    <s v="Tennessee Technology Center at Elizabethton"/>
    <n v="220127"/>
    <x v="9"/>
    <m/>
    <m/>
    <m/>
    <m/>
    <m/>
    <m/>
    <m/>
    <m/>
    <m/>
    <m/>
    <m/>
    <m/>
    <m/>
    <m/>
    <m/>
    <m/>
    <m/>
    <m/>
    <m/>
    <m/>
    <m/>
    <m/>
    <m/>
    <m/>
    <m/>
    <m/>
    <m/>
    <m/>
    <m/>
    <m/>
    <s v=" "/>
    <s v=" "/>
    <s v=" "/>
    <s v=" "/>
    <s v=" "/>
    <s v=" "/>
    <s v=" "/>
    <s v=" "/>
    <s v=" "/>
    <s v=" "/>
    <s v=" "/>
    <s v=" "/>
    <m/>
    <m/>
    <m/>
    <m/>
    <m/>
    <m/>
    <s v=" "/>
    <s v=" "/>
    <s v=" "/>
    <m/>
    <m/>
    <m/>
    <m/>
    <m/>
    <m/>
    <m/>
    <m/>
    <m/>
    <m/>
    <m/>
    <m/>
    <s v=""/>
    <s v=""/>
    <s v=""/>
    <m/>
    <m/>
    <m/>
    <m/>
    <m/>
    <m/>
    <m/>
    <m/>
    <m/>
    <m/>
    <m/>
    <m/>
    <m/>
    <m/>
    <m/>
    <m/>
    <m/>
    <m/>
    <m/>
    <m/>
    <m/>
    <m/>
    <s v=""/>
    <s v=""/>
    <s v=""/>
    <s v=""/>
    <s v=""/>
    <s v=""/>
    <s v=""/>
    <s v=""/>
    <m/>
    <m/>
    <m/>
    <m/>
    <m/>
    <m/>
    <s v=""/>
    <s v=""/>
    <s v=""/>
    <m/>
    <m/>
    <m/>
    <m/>
    <m/>
    <m/>
    <m/>
    <m/>
    <m/>
    <m/>
    <m/>
    <m/>
    <s v=""/>
    <s v=""/>
    <s v=""/>
  </r>
  <r>
    <x v="12"/>
    <s v="Tennessee Technology Center at Harriman"/>
    <n v="220251"/>
    <x v="9"/>
    <m/>
    <m/>
    <m/>
    <m/>
    <m/>
    <m/>
    <m/>
    <m/>
    <m/>
    <m/>
    <m/>
    <m/>
    <m/>
    <m/>
    <m/>
    <m/>
    <m/>
    <m/>
    <m/>
    <m/>
    <m/>
    <m/>
    <m/>
    <m/>
    <m/>
    <m/>
    <m/>
    <m/>
    <m/>
    <m/>
    <s v=" "/>
    <s v=" "/>
    <s v=" "/>
    <s v=" "/>
    <s v=" "/>
    <s v=" "/>
    <s v=" "/>
    <s v=" "/>
    <s v=" "/>
    <s v=" "/>
    <s v=" "/>
    <s v=" "/>
    <m/>
    <m/>
    <m/>
    <m/>
    <m/>
    <m/>
    <s v=" "/>
    <s v=" "/>
    <s v=" "/>
    <m/>
    <m/>
    <m/>
    <m/>
    <m/>
    <m/>
    <m/>
    <m/>
    <m/>
    <m/>
    <m/>
    <m/>
    <s v=""/>
    <s v=""/>
    <s v=""/>
    <m/>
    <m/>
    <m/>
    <m/>
    <m/>
    <m/>
    <m/>
    <m/>
    <m/>
    <m/>
    <m/>
    <m/>
    <m/>
    <m/>
    <m/>
    <m/>
    <m/>
    <m/>
    <m/>
    <m/>
    <m/>
    <m/>
    <s v=""/>
    <s v=""/>
    <s v=""/>
    <s v=""/>
    <s v=""/>
    <s v=""/>
    <s v=""/>
    <s v=""/>
    <m/>
    <m/>
    <m/>
    <m/>
    <m/>
    <m/>
    <s v=""/>
    <s v=""/>
    <s v=""/>
    <m/>
    <m/>
    <m/>
    <m/>
    <m/>
    <m/>
    <m/>
    <m/>
    <m/>
    <m/>
    <m/>
    <m/>
    <s v=""/>
    <s v=""/>
    <s v=""/>
  </r>
  <r>
    <x v="12"/>
    <s v="Tennessee Technology Center at Hartsville"/>
    <n v="220279"/>
    <x v="9"/>
    <m/>
    <m/>
    <m/>
    <m/>
    <m/>
    <m/>
    <m/>
    <m/>
    <m/>
    <m/>
    <m/>
    <m/>
    <m/>
    <m/>
    <m/>
    <m/>
    <m/>
    <m/>
    <m/>
    <m/>
    <m/>
    <m/>
    <m/>
    <m/>
    <m/>
    <m/>
    <m/>
    <m/>
    <m/>
    <m/>
    <s v=" "/>
    <s v=" "/>
    <s v=" "/>
    <s v=" "/>
    <s v=" "/>
    <s v=" "/>
    <s v=" "/>
    <s v=" "/>
    <s v=" "/>
    <s v=" "/>
    <s v=" "/>
    <s v=" "/>
    <m/>
    <m/>
    <m/>
    <m/>
    <m/>
    <m/>
    <s v=" "/>
    <s v=" "/>
    <s v=" "/>
    <m/>
    <m/>
    <m/>
    <m/>
    <m/>
    <m/>
    <m/>
    <m/>
    <m/>
    <m/>
    <m/>
    <m/>
    <s v=""/>
    <s v=""/>
    <s v=""/>
    <m/>
    <m/>
    <m/>
    <m/>
    <m/>
    <m/>
    <m/>
    <m/>
    <m/>
    <m/>
    <m/>
    <m/>
    <m/>
    <m/>
    <m/>
    <m/>
    <m/>
    <m/>
    <m/>
    <m/>
    <m/>
    <m/>
    <s v=""/>
    <s v=""/>
    <s v=""/>
    <s v=""/>
    <s v=""/>
    <s v=""/>
    <s v=""/>
    <s v=""/>
    <m/>
    <m/>
    <m/>
    <m/>
    <m/>
    <m/>
    <s v=""/>
    <s v=""/>
    <s v=""/>
    <m/>
    <m/>
    <m/>
    <m/>
    <m/>
    <m/>
    <m/>
    <m/>
    <m/>
    <m/>
    <m/>
    <m/>
    <s v=""/>
    <s v=""/>
    <s v=""/>
  </r>
  <r>
    <x v="12"/>
    <s v="Tennessee Technology Center at Hohenwald"/>
    <n v="220321"/>
    <x v="9"/>
    <m/>
    <m/>
    <m/>
    <m/>
    <m/>
    <m/>
    <m/>
    <m/>
    <m/>
    <m/>
    <m/>
    <m/>
    <m/>
    <m/>
    <m/>
    <m/>
    <m/>
    <m/>
    <m/>
    <m/>
    <m/>
    <m/>
    <m/>
    <m/>
    <m/>
    <m/>
    <m/>
    <m/>
    <m/>
    <m/>
    <s v=" "/>
    <s v=" "/>
    <s v=" "/>
    <s v=" "/>
    <s v=" "/>
    <s v=" "/>
    <s v=" "/>
    <s v=" "/>
    <s v=" "/>
    <s v=" "/>
    <s v=" "/>
    <s v=" "/>
    <m/>
    <m/>
    <m/>
    <m/>
    <m/>
    <m/>
    <s v=" "/>
    <s v=" "/>
    <s v=" "/>
    <m/>
    <m/>
    <m/>
    <m/>
    <m/>
    <m/>
    <m/>
    <m/>
    <m/>
    <m/>
    <m/>
    <m/>
    <s v=""/>
    <s v=""/>
    <s v=""/>
    <m/>
    <m/>
    <m/>
    <m/>
    <m/>
    <m/>
    <m/>
    <m/>
    <m/>
    <m/>
    <m/>
    <m/>
    <m/>
    <m/>
    <m/>
    <m/>
    <m/>
    <m/>
    <m/>
    <m/>
    <m/>
    <m/>
    <s v=""/>
    <s v=""/>
    <s v=""/>
    <s v=""/>
    <s v=""/>
    <s v=""/>
    <s v=""/>
    <s v=""/>
    <m/>
    <m/>
    <m/>
    <m/>
    <m/>
    <m/>
    <s v=""/>
    <s v=""/>
    <s v=""/>
    <m/>
    <m/>
    <m/>
    <m/>
    <m/>
    <m/>
    <m/>
    <m/>
    <m/>
    <m/>
    <m/>
    <m/>
    <s v=""/>
    <s v=""/>
    <s v=""/>
  </r>
  <r>
    <x v="12"/>
    <s v="Tennessee Technology Center at Jacksboro"/>
    <n v="220394"/>
    <x v="9"/>
    <m/>
    <m/>
    <m/>
    <m/>
    <m/>
    <m/>
    <m/>
    <m/>
    <m/>
    <m/>
    <m/>
    <m/>
    <m/>
    <m/>
    <m/>
    <m/>
    <m/>
    <m/>
    <m/>
    <m/>
    <m/>
    <m/>
    <m/>
    <m/>
    <m/>
    <m/>
    <m/>
    <m/>
    <m/>
    <m/>
    <s v=" "/>
    <s v=" "/>
    <s v=" "/>
    <s v=" "/>
    <s v=" "/>
    <s v=" "/>
    <s v=" "/>
    <s v=" "/>
    <s v=" "/>
    <s v=" "/>
    <s v=" "/>
    <s v=" "/>
    <m/>
    <m/>
    <m/>
    <m/>
    <m/>
    <m/>
    <s v=" "/>
    <s v=" "/>
    <s v=" "/>
    <m/>
    <m/>
    <m/>
    <m/>
    <m/>
    <m/>
    <m/>
    <m/>
    <m/>
    <m/>
    <m/>
    <m/>
    <s v=""/>
    <s v=""/>
    <s v=""/>
    <m/>
    <m/>
    <m/>
    <m/>
    <m/>
    <m/>
    <m/>
    <m/>
    <m/>
    <m/>
    <m/>
    <m/>
    <m/>
    <m/>
    <m/>
    <m/>
    <m/>
    <m/>
    <m/>
    <m/>
    <m/>
    <m/>
    <s v=""/>
    <s v=""/>
    <s v=""/>
    <s v=""/>
    <s v=""/>
    <s v=""/>
    <s v=""/>
    <s v=""/>
    <m/>
    <m/>
    <m/>
    <m/>
    <m/>
    <m/>
    <s v=""/>
    <s v=""/>
    <s v=""/>
    <m/>
    <m/>
    <m/>
    <m/>
    <m/>
    <m/>
    <m/>
    <m/>
    <m/>
    <m/>
    <m/>
    <m/>
    <s v=""/>
    <s v=""/>
    <s v=""/>
  </r>
  <r>
    <x v="12"/>
    <s v="Tennessee Technology Center at Jackson"/>
    <n v="221616"/>
    <x v="9"/>
    <m/>
    <m/>
    <m/>
    <m/>
    <m/>
    <m/>
    <m/>
    <m/>
    <m/>
    <m/>
    <m/>
    <m/>
    <m/>
    <m/>
    <m/>
    <m/>
    <m/>
    <m/>
    <m/>
    <m/>
    <m/>
    <m/>
    <m/>
    <m/>
    <m/>
    <m/>
    <m/>
    <m/>
    <m/>
    <m/>
    <s v=" "/>
    <s v=" "/>
    <s v=" "/>
    <s v=" "/>
    <s v=" "/>
    <s v=" "/>
    <s v=" "/>
    <s v=" "/>
    <s v=" "/>
    <s v=" "/>
    <s v=" "/>
    <s v=" "/>
    <m/>
    <m/>
    <m/>
    <m/>
    <m/>
    <m/>
    <s v=" "/>
    <s v=" "/>
    <s v=" "/>
    <m/>
    <m/>
    <m/>
    <m/>
    <m/>
    <m/>
    <m/>
    <m/>
    <m/>
    <m/>
    <m/>
    <m/>
    <s v=""/>
    <s v=""/>
    <s v=""/>
    <m/>
    <m/>
    <m/>
    <m/>
    <m/>
    <m/>
    <m/>
    <m/>
    <m/>
    <m/>
    <m/>
    <m/>
    <m/>
    <m/>
    <m/>
    <m/>
    <m/>
    <m/>
    <m/>
    <m/>
    <m/>
    <m/>
    <s v=""/>
    <s v=""/>
    <s v=""/>
    <s v=""/>
    <s v=""/>
    <s v=""/>
    <s v=""/>
    <s v=""/>
    <m/>
    <m/>
    <m/>
    <m/>
    <m/>
    <m/>
    <s v=""/>
    <s v=""/>
    <s v=""/>
    <m/>
    <m/>
    <m/>
    <m/>
    <m/>
    <m/>
    <m/>
    <m/>
    <m/>
    <m/>
    <m/>
    <m/>
    <s v=""/>
    <s v=""/>
    <s v=""/>
  </r>
  <r>
    <x v="12"/>
    <s v="Tennessee Technology Center at Knoxville"/>
    <n v="221625"/>
    <x v="9"/>
    <m/>
    <m/>
    <m/>
    <m/>
    <m/>
    <m/>
    <m/>
    <m/>
    <m/>
    <m/>
    <m/>
    <m/>
    <m/>
    <m/>
    <m/>
    <m/>
    <m/>
    <m/>
    <m/>
    <m/>
    <m/>
    <m/>
    <m/>
    <m/>
    <m/>
    <m/>
    <m/>
    <m/>
    <m/>
    <m/>
    <s v=" "/>
    <s v=" "/>
    <s v=" "/>
    <s v=" "/>
    <s v=" "/>
    <s v=" "/>
    <s v=" "/>
    <s v=" "/>
    <s v=" "/>
    <s v=" "/>
    <s v=" "/>
    <s v=" "/>
    <m/>
    <m/>
    <m/>
    <m/>
    <m/>
    <m/>
    <s v=" "/>
    <s v=" "/>
    <s v=" "/>
    <m/>
    <m/>
    <m/>
    <m/>
    <m/>
    <m/>
    <m/>
    <m/>
    <m/>
    <m/>
    <m/>
    <m/>
    <s v=""/>
    <s v=""/>
    <s v=""/>
    <m/>
    <m/>
    <m/>
    <m/>
    <m/>
    <m/>
    <m/>
    <m/>
    <m/>
    <m/>
    <m/>
    <m/>
    <m/>
    <m/>
    <m/>
    <m/>
    <m/>
    <m/>
    <m/>
    <m/>
    <m/>
    <m/>
    <s v=""/>
    <s v=""/>
    <s v=""/>
    <s v=""/>
    <s v=""/>
    <s v=""/>
    <s v=""/>
    <s v=""/>
    <m/>
    <m/>
    <m/>
    <m/>
    <m/>
    <m/>
    <s v=""/>
    <s v=""/>
    <s v=""/>
    <m/>
    <m/>
    <m/>
    <m/>
    <m/>
    <m/>
    <m/>
    <m/>
    <m/>
    <m/>
    <m/>
    <m/>
    <s v=""/>
    <s v=""/>
    <s v=""/>
  </r>
  <r>
    <x v="12"/>
    <s v="Tennessee Technology Center at Livingston"/>
    <n v="220640"/>
    <x v="9"/>
    <m/>
    <m/>
    <m/>
    <m/>
    <m/>
    <m/>
    <m/>
    <m/>
    <m/>
    <m/>
    <m/>
    <m/>
    <m/>
    <m/>
    <m/>
    <m/>
    <m/>
    <m/>
    <m/>
    <m/>
    <m/>
    <m/>
    <m/>
    <m/>
    <m/>
    <m/>
    <m/>
    <m/>
    <m/>
    <m/>
    <s v=" "/>
    <s v=" "/>
    <s v=" "/>
    <s v=" "/>
    <s v=" "/>
    <s v=" "/>
    <s v=" "/>
    <s v=" "/>
    <s v=" "/>
    <s v=" "/>
    <s v=" "/>
    <s v=" "/>
    <m/>
    <m/>
    <m/>
    <m/>
    <m/>
    <m/>
    <s v=" "/>
    <s v=" "/>
    <s v=" "/>
    <m/>
    <m/>
    <m/>
    <m/>
    <m/>
    <m/>
    <m/>
    <m/>
    <m/>
    <m/>
    <m/>
    <m/>
    <s v=""/>
    <s v=""/>
    <s v=""/>
    <m/>
    <m/>
    <m/>
    <m/>
    <m/>
    <m/>
    <m/>
    <m/>
    <m/>
    <m/>
    <m/>
    <m/>
    <m/>
    <m/>
    <m/>
    <m/>
    <m/>
    <m/>
    <m/>
    <m/>
    <m/>
    <m/>
    <s v=""/>
    <s v=""/>
    <s v=""/>
    <s v=""/>
    <s v=""/>
    <s v=""/>
    <s v=""/>
    <s v=""/>
    <m/>
    <m/>
    <m/>
    <m/>
    <m/>
    <m/>
    <s v=""/>
    <s v=""/>
    <s v=""/>
    <m/>
    <m/>
    <m/>
    <m/>
    <m/>
    <m/>
    <m/>
    <m/>
    <m/>
    <m/>
    <m/>
    <m/>
    <s v=""/>
    <s v=""/>
    <s v=""/>
  </r>
  <r>
    <x v="12"/>
    <s v="Tennessee Technology Center at McKenzie"/>
    <n v="220756"/>
    <x v="9"/>
    <m/>
    <m/>
    <m/>
    <m/>
    <m/>
    <m/>
    <m/>
    <m/>
    <m/>
    <m/>
    <m/>
    <m/>
    <m/>
    <m/>
    <m/>
    <m/>
    <m/>
    <m/>
    <m/>
    <m/>
    <m/>
    <m/>
    <m/>
    <m/>
    <m/>
    <m/>
    <m/>
    <m/>
    <m/>
    <m/>
    <s v=" "/>
    <s v=" "/>
    <s v=" "/>
    <s v=" "/>
    <s v=" "/>
    <s v=" "/>
    <s v=" "/>
    <s v=" "/>
    <s v=" "/>
    <s v=" "/>
    <s v=" "/>
    <s v=" "/>
    <m/>
    <m/>
    <m/>
    <m/>
    <m/>
    <m/>
    <s v=" "/>
    <s v=" "/>
    <s v=" "/>
    <m/>
    <m/>
    <m/>
    <m/>
    <m/>
    <m/>
    <m/>
    <m/>
    <m/>
    <m/>
    <m/>
    <m/>
    <s v=""/>
    <s v=""/>
    <s v=""/>
    <m/>
    <m/>
    <m/>
    <m/>
    <m/>
    <m/>
    <m/>
    <m/>
    <m/>
    <m/>
    <m/>
    <m/>
    <m/>
    <m/>
    <m/>
    <m/>
    <m/>
    <m/>
    <m/>
    <m/>
    <m/>
    <m/>
    <s v=""/>
    <s v=""/>
    <s v=""/>
    <s v=""/>
    <s v=""/>
    <s v=""/>
    <s v=""/>
    <s v=""/>
    <m/>
    <m/>
    <m/>
    <m/>
    <m/>
    <m/>
    <s v=""/>
    <s v=""/>
    <s v=""/>
    <m/>
    <m/>
    <m/>
    <m/>
    <m/>
    <m/>
    <m/>
    <m/>
    <m/>
    <m/>
    <m/>
    <m/>
    <s v=""/>
    <s v=""/>
    <s v=""/>
  </r>
  <r>
    <x v="12"/>
    <s v="Tennessee Technology Center at McMinnville"/>
    <n v="221607"/>
    <x v="9"/>
    <m/>
    <m/>
    <m/>
    <m/>
    <m/>
    <m/>
    <m/>
    <m/>
    <m/>
    <m/>
    <m/>
    <m/>
    <m/>
    <m/>
    <m/>
    <m/>
    <m/>
    <m/>
    <m/>
    <m/>
    <m/>
    <m/>
    <m/>
    <m/>
    <m/>
    <m/>
    <m/>
    <m/>
    <m/>
    <m/>
    <s v=" "/>
    <s v=" "/>
    <s v=" "/>
    <s v=" "/>
    <s v=" "/>
    <s v=" "/>
    <s v=" "/>
    <s v=" "/>
    <s v=" "/>
    <s v=" "/>
    <s v=" "/>
    <s v=" "/>
    <m/>
    <m/>
    <m/>
    <m/>
    <m/>
    <m/>
    <s v=" "/>
    <s v=" "/>
    <s v=" "/>
    <m/>
    <m/>
    <m/>
    <m/>
    <m/>
    <m/>
    <m/>
    <m/>
    <m/>
    <m/>
    <m/>
    <m/>
    <s v=""/>
    <s v=""/>
    <s v=""/>
    <m/>
    <m/>
    <m/>
    <m/>
    <m/>
    <m/>
    <m/>
    <m/>
    <m/>
    <m/>
    <m/>
    <m/>
    <m/>
    <m/>
    <m/>
    <m/>
    <m/>
    <m/>
    <m/>
    <m/>
    <m/>
    <m/>
    <s v=""/>
    <s v=""/>
    <s v=""/>
    <s v=""/>
    <s v=""/>
    <s v=""/>
    <s v=""/>
    <s v=""/>
    <m/>
    <m/>
    <m/>
    <m/>
    <m/>
    <m/>
    <s v=""/>
    <s v=""/>
    <s v=""/>
    <m/>
    <m/>
    <m/>
    <m/>
    <m/>
    <m/>
    <m/>
    <m/>
    <m/>
    <m/>
    <m/>
    <m/>
    <s v=""/>
    <s v=""/>
    <s v=""/>
  </r>
  <r>
    <x v="12"/>
    <s v="Tennessee Technology Center at Memphis"/>
    <n v="220853"/>
    <x v="9"/>
    <m/>
    <m/>
    <m/>
    <m/>
    <m/>
    <m/>
    <m/>
    <m/>
    <m/>
    <m/>
    <m/>
    <m/>
    <m/>
    <m/>
    <m/>
    <m/>
    <m/>
    <m/>
    <m/>
    <m/>
    <m/>
    <m/>
    <m/>
    <m/>
    <m/>
    <m/>
    <m/>
    <m/>
    <m/>
    <m/>
    <s v=" "/>
    <s v=" "/>
    <s v=" "/>
    <s v=" "/>
    <s v=" "/>
    <s v=" "/>
    <s v=" "/>
    <s v=" "/>
    <s v=" "/>
    <s v=" "/>
    <s v=" "/>
    <s v=" "/>
    <m/>
    <m/>
    <m/>
    <m/>
    <m/>
    <m/>
    <s v=" "/>
    <s v=" "/>
    <s v=" "/>
    <m/>
    <m/>
    <m/>
    <m/>
    <m/>
    <m/>
    <m/>
    <m/>
    <m/>
    <m/>
    <m/>
    <m/>
    <s v=""/>
    <s v=""/>
    <s v=""/>
    <m/>
    <m/>
    <m/>
    <m/>
    <m/>
    <m/>
    <m/>
    <m/>
    <m/>
    <m/>
    <m/>
    <m/>
    <m/>
    <m/>
    <m/>
    <m/>
    <m/>
    <m/>
    <m/>
    <m/>
    <m/>
    <m/>
    <s v=""/>
    <s v=""/>
    <s v=""/>
    <s v=""/>
    <s v=""/>
    <s v=""/>
    <s v=""/>
    <s v=""/>
    <m/>
    <m/>
    <m/>
    <m/>
    <m/>
    <m/>
    <s v=""/>
    <s v=""/>
    <s v=""/>
    <m/>
    <m/>
    <m/>
    <m/>
    <m/>
    <m/>
    <m/>
    <m/>
    <m/>
    <m/>
    <m/>
    <m/>
    <s v=""/>
    <s v=""/>
    <s v=""/>
  </r>
  <r>
    <x v="12"/>
    <s v="Tennessee Technology Center at Morristown"/>
    <n v="221050"/>
    <x v="9"/>
    <m/>
    <m/>
    <m/>
    <m/>
    <m/>
    <m/>
    <m/>
    <m/>
    <m/>
    <m/>
    <m/>
    <m/>
    <m/>
    <m/>
    <m/>
    <m/>
    <m/>
    <m/>
    <m/>
    <m/>
    <m/>
    <m/>
    <m/>
    <m/>
    <m/>
    <m/>
    <m/>
    <m/>
    <m/>
    <m/>
    <s v=" "/>
    <s v=" "/>
    <s v=" "/>
    <s v=" "/>
    <s v=" "/>
    <s v=" "/>
    <s v=" "/>
    <s v=" "/>
    <s v=" "/>
    <s v=" "/>
    <s v=" "/>
    <s v=" "/>
    <m/>
    <m/>
    <m/>
    <m/>
    <m/>
    <m/>
    <s v=" "/>
    <s v=" "/>
    <s v=" "/>
    <m/>
    <m/>
    <m/>
    <m/>
    <m/>
    <m/>
    <m/>
    <m/>
    <m/>
    <m/>
    <m/>
    <m/>
    <s v=""/>
    <s v=""/>
    <s v=""/>
    <m/>
    <m/>
    <m/>
    <m/>
    <m/>
    <m/>
    <m/>
    <m/>
    <m/>
    <m/>
    <m/>
    <m/>
    <m/>
    <m/>
    <m/>
    <m/>
    <m/>
    <m/>
    <m/>
    <m/>
    <m/>
    <m/>
    <s v=""/>
    <s v=""/>
    <s v=""/>
    <s v=""/>
    <s v=""/>
    <s v=""/>
    <s v=""/>
    <s v=""/>
    <m/>
    <m/>
    <m/>
    <m/>
    <m/>
    <m/>
    <s v=""/>
    <s v=""/>
    <s v=""/>
    <m/>
    <m/>
    <m/>
    <m/>
    <m/>
    <m/>
    <m/>
    <m/>
    <m/>
    <m/>
    <m/>
    <m/>
    <s v=""/>
    <s v=""/>
    <s v=""/>
  </r>
  <r>
    <x v="12"/>
    <s v="Tennessee Technology Center at Murfreesboro"/>
    <n v="221102"/>
    <x v="9"/>
    <m/>
    <m/>
    <m/>
    <m/>
    <m/>
    <m/>
    <m/>
    <m/>
    <m/>
    <m/>
    <m/>
    <m/>
    <m/>
    <m/>
    <m/>
    <m/>
    <m/>
    <m/>
    <m/>
    <m/>
    <m/>
    <m/>
    <m/>
    <m/>
    <m/>
    <m/>
    <m/>
    <m/>
    <m/>
    <m/>
    <s v=" "/>
    <s v=" "/>
    <s v=" "/>
    <s v=" "/>
    <s v=" "/>
    <s v=" "/>
    <s v=" "/>
    <s v=" "/>
    <s v=" "/>
    <s v=" "/>
    <s v=" "/>
    <s v=" "/>
    <m/>
    <m/>
    <m/>
    <m/>
    <m/>
    <m/>
    <s v=" "/>
    <s v=" "/>
    <s v=" "/>
    <m/>
    <m/>
    <m/>
    <m/>
    <m/>
    <m/>
    <m/>
    <m/>
    <m/>
    <m/>
    <m/>
    <m/>
    <s v=""/>
    <s v=""/>
    <s v=""/>
    <m/>
    <m/>
    <m/>
    <m/>
    <m/>
    <m/>
    <m/>
    <m/>
    <m/>
    <m/>
    <m/>
    <m/>
    <m/>
    <m/>
    <m/>
    <m/>
    <m/>
    <m/>
    <m/>
    <m/>
    <m/>
    <m/>
    <s v=""/>
    <s v=""/>
    <s v=""/>
    <s v=""/>
    <s v=""/>
    <s v=""/>
    <s v=""/>
    <s v=""/>
    <m/>
    <m/>
    <m/>
    <m/>
    <m/>
    <m/>
    <s v=""/>
    <s v=""/>
    <s v=""/>
    <m/>
    <m/>
    <m/>
    <m/>
    <m/>
    <m/>
    <m/>
    <m/>
    <m/>
    <m/>
    <m/>
    <m/>
    <s v=""/>
    <s v=""/>
    <s v=""/>
  </r>
  <r>
    <x v="12"/>
    <s v="Tennessee Technology Center at Nashville"/>
    <n v="248925"/>
    <x v="9"/>
    <m/>
    <m/>
    <m/>
    <m/>
    <m/>
    <m/>
    <m/>
    <m/>
    <m/>
    <m/>
    <m/>
    <m/>
    <m/>
    <m/>
    <m/>
    <m/>
    <m/>
    <m/>
    <m/>
    <m/>
    <m/>
    <m/>
    <m/>
    <m/>
    <m/>
    <m/>
    <m/>
    <m/>
    <m/>
    <m/>
    <s v=" "/>
    <s v=" "/>
    <s v=" "/>
    <s v=" "/>
    <s v=" "/>
    <s v=" "/>
    <s v=" "/>
    <s v=" "/>
    <s v=" "/>
    <s v=" "/>
    <s v=" "/>
    <s v=" "/>
    <m/>
    <m/>
    <m/>
    <m/>
    <m/>
    <m/>
    <s v=" "/>
    <s v=" "/>
    <s v=" "/>
    <m/>
    <m/>
    <m/>
    <m/>
    <m/>
    <m/>
    <m/>
    <m/>
    <m/>
    <m/>
    <m/>
    <m/>
    <s v=""/>
    <s v=""/>
    <s v=""/>
    <m/>
    <m/>
    <m/>
    <m/>
    <m/>
    <m/>
    <m/>
    <m/>
    <m/>
    <m/>
    <m/>
    <m/>
    <m/>
    <m/>
    <m/>
    <m/>
    <m/>
    <m/>
    <m/>
    <m/>
    <m/>
    <m/>
    <s v=""/>
    <s v=""/>
    <s v=""/>
    <s v=""/>
    <s v=""/>
    <s v=""/>
    <s v=""/>
    <s v=""/>
    <m/>
    <m/>
    <m/>
    <m/>
    <m/>
    <m/>
    <s v=""/>
    <s v=""/>
    <s v=""/>
    <m/>
    <m/>
    <m/>
    <m/>
    <m/>
    <m/>
    <m/>
    <m/>
    <m/>
    <m/>
    <m/>
    <m/>
    <s v=""/>
    <s v=""/>
    <s v=""/>
  </r>
  <r>
    <x v="12"/>
    <s v="Tennessee Technology Center at Newbern"/>
    <n v="221236"/>
    <x v="9"/>
    <m/>
    <m/>
    <m/>
    <m/>
    <m/>
    <m/>
    <m/>
    <m/>
    <m/>
    <m/>
    <m/>
    <m/>
    <m/>
    <m/>
    <m/>
    <m/>
    <m/>
    <m/>
    <m/>
    <m/>
    <m/>
    <m/>
    <m/>
    <m/>
    <m/>
    <m/>
    <m/>
    <m/>
    <m/>
    <m/>
    <s v=" "/>
    <s v=" "/>
    <s v=" "/>
    <s v=" "/>
    <s v=" "/>
    <s v=" "/>
    <s v=" "/>
    <s v=" "/>
    <s v=" "/>
    <s v=" "/>
    <s v=" "/>
    <s v=" "/>
    <m/>
    <m/>
    <m/>
    <m/>
    <m/>
    <m/>
    <s v=" "/>
    <s v=" "/>
    <s v=" "/>
    <m/>
    <m/>
    <m/>
    <m/>
    <m/>
    <m/>
    <m/>
    <m/>
    <m/>
    <m/>
    <m/>
    <m/>
    <s v=""/>
    <s v=""/>
    <s v=""/>
    <m/>
    <m/>
    <m/>
    <m/>
    <m/>
    <m/>
    <m/>
    <m/>
    <m/>
    <m/>
    <m/>
    <m/>
    <m/>
    <m/>
    <m/>
    <m/>
    <m/>
    <m/>
    <m/>
    <m/>
    <m/>
    <m/>
    <s v=""/>
    <s v=""/>
    <s v=""/>
    <s v=""/>
    <s v=""/>
    <s v=""/>
    <s v=""/>
    <s v=""/>
    <m/>
    <m/>
    <m/>
    <m/>
    <m/>
    <m/>
    <s v=""/>
    <s v=""/>
    <s v=""/>
    <m/>
    <m/>
    <m/>
    <m/>
    <m/>
    <m/>
    <m/>
    <m/>
    <m/>
    <m/>
    <m/>
    <m/>
    <s v=""/>
    <s v=""/>
    <s v=""/>
  </r>
  <r>
    <x v="12"/>
    <s v="Tennessee Technology Center at Oneida"/>
    <n v="221582"/>
    <x v="9"/>
    <m/>
    <m/>
    <m/>
    <m/>
    <m/>
    <m/>
    <m/>
    <m/>
    <m/>
    <m/>
    <m/>
    <m/>
    <m/>
    <m/>
    <m/>
    <m/>
    <m/>
    <m/>
    <m/>
    <m/>
    <m/>
    <m/>
    <m/>
    <m/>
    <m/>
    <m/>
    <m/>
    <m/>
    <m/>
    <m/>
    <s v=" "/>
    <s v=" "/>
    <s v=" "/>
    <s v=" "/>
    <s v=" "/>
    <s v=" "/>
    <s v=" "/>
    <s v=" "/>
    <s v=" "/>
    <s v=" "/>
    <s v=" "/>
    <s v=" "/>
    <m/>
    <m/>
    <m/>
    <m/>
    <m/>
    <m/>
    <s v=" "/>
    <s v=" "/>
    <s v=" "/>
    <m/>
    <m/>
    <m/>
    <m/>
    <m/>
    <m/>
    <m/>
    <m/>
    <m/>
    <m/>
    <m/>
    <m/>
    <s v=""/>
    <s v=""/>
    <s v=""/>
    <m/>
    <m/>
    <m/>
    <m/>
    <m/>
    <m/>
    <m/>
    <m/>
    <m/>
    <m/>
    <m/>
    <m/>
    <m/>
    <m/>
    <m/>
    <m/>
    <m/>
    <m/>
    <m/>
    <m/>
    <m/>
    <m/>
    <s v=""/>
    <s v=""/>
    <s v=""/>
    <s v=""/>
    <s v=""/>
    <s v=""/>
    <s v=""/>
    <s v=""/>
    <m/>
    <m/>
    <m/>
    <m/>
    <m/>
    <m/>
    <s v=""/>
    <s v=""/>
    <s v=""/>
    <m/>
    <m/>
    <m/>
    <m/>
    <m/>
    <m/>
    <m/>
    <m/>
    <m/>
    <m/>
    <m/>
    <m/>
    <s v=""/>
    <s v=""/>
    <s v=""/>
  </r>
  <r>
    <x v="12"/>
    <s v="Tennessee Technology Center at Paris"/>
    <n v="221281"/>
    <x v="9"/>
    <m/>
    <m/>
    <m/>
    <m/>
    <m/>
    <m/>
    <m/>
    <m/>
    <m/>
    <m/>
    <m/>
    <m/>
    <m/>
    <m/>
    <m/>
    <m/>
    <m/>
    <m/>
    <m/>
    <m/>
    <m/>
    <m/>
    <m/>
    <m/>
    <m/>
    <m/>
    <m/>
    <m/>
    <m/>
    <m/>
    <s v=" "/>
    <s v=" "/>
    <s v=" "/>
    <s v=" "/>
    <s v=" "/>
    <s v=" "/>
    <s v=" "/>
    <s v=" "/>
    <s v=" "/>
    <s v=" "/>
    <s v=" "/>
    <s v=" "/>
    <m/>
    <m/>
    <m/>
    <m/>
    <m/>
    <m/>
    <s v=" "/>
    <s v=" "/>
    <s v=" "/>
    <m/>
    <m/>
    <m/>
    <m/>
    <m/>
    <m/>
    <m/>
    <m/>
    <m/>
    <m/>
    <m/>
    <m/>
    <s v=""/>
    <s v=""/>
    <s v=""/>
    <m/>
    <m/>
    <m/>
    <m/>
    <m/>
    <m/>
    <m/>
    <m/>
    <m/>
    <m/>
    <m/>
    <m/>
    <m/>
    <m/>
    <m/>
    <m/>
    <m/>
    <m/>
    <m/>
    <m/>
    <m/>
    <m/>
    <s v=""/>
    <s v=""/>
    <s v=""/>
    <s v=""/>
    <s v=""/>
    <s v=""/>
    <s v=""/>
    <s v=""/>
    <m/>
    <m/>
    <m/>
    <m/>
    <m/>
    <m/>
    <s v=""/>
    <s v=""/>
    <s v=""/>
    <m/>
    <m/>
    <m/>
    <m/>
    <m/>
    <m/>
    <m/>
    <m/>
    <m/>
    <m/>
    <m/>
    <m/>
    <s v=""/>
    <s v=""/>
    <s v=""/>
  </r>
  <r>
    <x v="12"/>
    <s v="Tennessee Technology Center at Pulaski"/>
    <n v="221333"/>
    <x v="9"/>
    <m/>
    <m/>
    <m/>
    <m/>
    <m/>
    <m/>
    <m/>
    <m/>
    <m/>
    <m/>
    <m/>
    <m/>
    <m/>
    <m/>
    <m/>
    <m/>
    <m/>
    <m/>
    <m/>
    <m/>
    <m/>
    <m/>
    <m/>
    <m/>
    <m/>
    <m/>
    <m/>
    <m/>
    <m/>
    <m/>
    <s v=" "/>
    <s v=" "/>
    <s v=" "/>
    <s v=" "/>
    <s v=" "/>
    <s v=" "/>
    <s v=" "/>
    <s v=" "/>
    <s v=" "/>
    <s v=" "/>
    <s v=" "/>
    <s v=" "/>
    <m/>
    <m/>
    <m/>
    <m/>
    <m/>
    <m/>
    <s v=" "/>
    <s v=" "/>
    <s v=" "/>
    <m/>
    <m/>
    <m/>
    <m/>
    <m/>
    <m/>
    <m/>
    <m/>
    <m/>
    <m/>
    <m/>
    <m/>
    <s v=""/>
    <s v=""/>
    <s v=""/>
    <m/>
    <m/>
    <m/>
    <m/>
    <m/>
    <m/>
    <m/>
    <m/>
    <m/>
    <m/>
    <m/>
    <m/>
    <m/>
    <m/>
    <m/>
    <m/>
    <m/>
    <m/>
    <m/>
    <m/>
    <m/>
    <m/>
    <s v=""/>
    <s v=""/>
    <s v=""/>
    <s v=""/>
    <s v=""/>
    <s v=""/>
    <s v=""/>
    <s v=""/>
    <m/>
    <m/>
    <m/>
    <m/>
    <m/>
    <m/>
    <s v=""/>
    <s v=""/>
    <s v=""/>
    <m/>
    <m/>
    <m/>
    <m/>
    <m/>
    <m/>
    <m/>
    <m/>
    <m/>
    <m/>
    <m/>
    <m/>
    <s v=""/>
    <s v=""/>
    <s v=""/>
  </r>
  <r>
    <x v="12"/>
    <s v="Tennessee Technology Center at Ripley"/>
    <n v="221388"/>
    <x v="9"/>
    <m/>
    <m/>
    <m/>
    <m/>
    <m/>
    <m/>
    <m/>
    <m/>
    <m/>
    <m/>
    <m/>
    <m/>
    <m/>
    <m/>
    <m/>
    <m/>
    <m/>
    <m/>
    <m/>
    <m/>
    <m/>
    <m/>
    <m/>
    <m/>
    <m/>
    <m/>
    <m/>
    <m/>
    <m/>
    <m/>
    <s v=" "/>
    <s v=" "/>
    <s v=" "/>
    <s v=" "/>
    <s v=" "/>
    <s v=" "/>
    <s v=" "/>
    <s v=" "/>
    <s v=" "/>
    <s v=" "/>
    <s v=" "/>
    <s v=" "/>
    <m/>
    <m/>
    <m/>
    <m/>
    <m/>
    <m/>
    <s v=" "/>
    <s v=" "/>
    <s v=" "/>
    <m/>
    <m/>
    <m/>
    <m/>
    <m/>
    <m/>
    <m/>
    <m/>
    <m/>
    <m/>
    <m/>
    <m/>
    <s v=""/>
    <s v=""/>
    <s v=""/>
    <m/>
    <m/>
    <m/>
    <m/>
    <m/>
    <m/>
    <m/>
    <m/>
    <m/>
    <m/>
    <m/>
    <m/>
    <m/>
    <m/>
    <m/>
    <m/>
    <m/>
    <m/>
    <m/>
    <m/>
    <m/>
    <m/>
    <s v=""/>
    <s v=""/>
    <s v=""/>
    <s v=""/>
    <s v=""/>
    <s v=""/>
    <s v=""/>
    <s v=""/>
    <m/>
    <m/>
    <m/>
    <m/>
    <m/>
    <m/>
    <s v=""/>
    <s v=""/>
    <s v=""/>
    <m/>
    <m/>
    <m/>
    <m/>
    <m/>
    <m/>
    <m/>
    <m/>
    <m/>
    <m/>
    <m/>
    <m/>
    <s v=""/>
    <s v=""/>
    <s v=""/>
  </r>
  <r>
    <x v="12"/>
    <s v="Tennessee Technology Center at Shelbyville"/>
    <n v="221494"/>
    <x v="9"/>
    <m/>
    <m/>
    <m/>
    <m/>
    <m/>
    <m/>
    <m/>
    <m/>
    <m/>
    <m/>
    <m/>
    <m/>
    <m/>
    <m/>
    <m/>
    <m/>
    <m/>
    <m/>
    <m/>
    <m/>
    <m/>
    <m/>
    <m/>
    <m/>
    <m/>
    <m/>
    <m/>
    <m/>
    <m/>
    <m/>
    <s v=" "/>
    <s v=" "/>
    <s v=" "/>
    <s v=" "/>
    <s v=" "/>
    <s v=" "/>
    <s v=" "/>
    <s v=" "/>
    <s v=" "/>
    <s v=" "/>
    <s v=" "/>
    <s v=" "/>
    <m/>
    <m/>
    <m/>
    <m/>
    <m/>
    <m/>
    <s v=" "/>
    <s v=" "/>
    <s v=" "/>
    <m/>
    <m/>
    <m/>
    <m/>
    <m/>
    <m/>
    <m/>
    <m/>
    <m/>
    <m/>
    <m/>
    <m/>
    <s v=""/>
    <s v=""/>
    <s v=""/>
    <m/>
    <m/>
    <m/>
    <m/>
    <m/>
    <m/>
    <m/>
    <m/>
    <m/>
    <m/>
    <m/>
    <m/>
    <m/>
    <m/>
    <m/>
    <m/>
    <m/>
    <m/>
    <m/>
    <m/>
    <m/>
    <m/>
    <s v=""/>
    <s v=""/>
    <s v=""/>
    <s v=""/>
    <s v=""/>
    <s v=""/>
    <s v=""/>
    <s v=""/>
    <m/>
    <m/>
    <m/>
    <m/>
    <m/>
    <m/>
    <s v=""/>
    <s v=""/>
    <s v=""/>
    <m/>
    <m/>
    <m/>
    <m/>
    <m/>
    <m/>
    <m/>
    <m/>
    <m/>
    <m/>
    <m/>
    <m/>
    <s v=""/>
    <s v=""/>
    <s v=""/>
  </r>
  <r>
    <x v="12"/>
    <s v="Tennessee Technology Center at Whiteville"/>
    <n v="221634"/>
    <x v="9"/>
    <m/>
    <m/>
    <m/>
    <m/>
    <m/>
    <m/>
    <m/>
    <m/>
    <m/>
    <m/>
    <m/>
    <m/>
    <m/>
    <m/>
    <m/>
    <m/>
    <m/>
    <m/>
    <m/>
    <m/>
    <m/>
    <m/>
    <m/>
    <m/>
    <m/>
    <m/>
    <m/>
    <m/>
    <m/>
    <m/>
    <s v=" "/>
    <s v=" "/>
    <s v=" "/>
    <s v=" "/>
    <s v=" "/>
    <s v=" "/>
    <s v=" "/>
    <s v=" "/>
    <s v=" "/>
    <s v=" "/>
    <s v=" "/>
    <s v=" "/>
    <m/>
    <m/>
    <m/>
    <m/>
    <m/>
    <m/>
    <s v=" "/>
    <s v=" "/>
    <s v=" "/>
    <m/>
    <m/>
    <m/>
    <m/>
    <m/>
    <m/>
    <m/>
    <m/>
    <m/>
    <m/>
    <m/>
    <m/>
    <s v=""/>
    <s v=""/>
    <s v=""/>
    <m/>
    <m/>
    <m/>
    <m/>
    <m/>
    <m/>
    <m/>
    <m/>
    <m/>
    <m/>
    <m/>
    <m/>
    <m/>
    <m/>
    <m/>
    <m/>
    <m/>
    <m/>
    <m/>
    <m/>
    <m/>
    <m/>
    <s v=""/>
    <s v=""/>
    <s v=""/>
    <s v=""/>
    <s v=""/>
    <s v=""/>
    <s v=""/>
    <s v=""/>
    <m/>
    <m/>
    <m/>
    <m/>
    <m/>
    <m/>
    <s v=""/>
    <s v=""/>
    <s v=""/>
    <m/>
    <m/>
    <m/>
    <m/>
    <m/>
    <m/>
    <m/>
    <m/>
    <m/>
    <m/>
    <m/>
    <m/>
    <s v=""/>
    <s v=""/>
    <s v=""/>
  </r>
  <r>
    <x v="13"/>
    <s v="Texas A &amp; M University "/>
    <n v="228723"/>
    <x v="0"/>
    <n v="6949"/>
    <n v="6726"/>
    <n v="7068"/>
    <n v="7104"/>
    <n v="7804"/>
    <n v="8094"/>
    <n v="5670"/>
    <n v="5559"/>
    <n v="6627"/>
    <n v="6660"/>
    <n v="6652"/>
    <n v="6313"/>
    <n v="6589"/>
    <n v="6389"/>
    <n v="6677"/>
    <n v="6734"/>
    <n v="7472"/>
    <n v="7587"/>
    <m/>
    <m/>
    <m/>
    <m/>
    <m/>
    <m/>
    <n v="24"/>
    <m/>
    <m/>
    <m/>
    <m/>
    <m/>
    <n v="5670"/>
    <n v="5559"/>
    <n v="6627"/>
    <n v="6660"/>
    <n v="6652"/>
    <n v="6313"/>
    <n v="6565"/>
    <n v="6389"/>
    <n v="6677"/>
    <n v="6734"/>
    <n v="7472"/>
    <n v="7587"/>
    <n v="6207"/>
    <n v="6828"/>
    <n v="7010"/>
    <n v="327"/>
    <n v="427"/>
    <n v="385"/>
    <n v="200"/>
    <n v="217"/>
    <n v="192"/>
    <n v="5088"/>
    <n v="4887"/>
    <n v="5146"/>
    <n v="4380"/>
    <n v="4326"/>
    <n v="5202"/>
    <n v="168"/>
    <n v="140"/>
    <n v="120"/>
    <n v="1077"/>
    <n v="908"/>
    <n v="943"/>
    <n v="319"/>
    <n v="378"/>
    <n v="356"/>
    <m/>
    <m/>
    <m/>
    <m/>
    <m/>
    <m/>
    <m/>
    <m/>
    <m/>
    <m/>
    <m/>
    <m/>
    <m/>
    <m/>
    <m/>
    <m/>
    <m/>
    <m/>
    <m/>
    <m/>
    <m/>
    <m/>
    <s v=""/>
    <s v=""/>
    <s v=""/>
    <s v=""/>
    <s v=""/>
    <s v=""/>
    <s v=""/>
    <s v=""/>
    <m/>
    <m/>
    <m/>
    <m/>
    <m/>
    <m/>
    <s v=""/>
    <s v=""/>
    <s v=""/>
    <m/>
    <m/>
    <m/>
    <m/>
    <m/>
    <m/>
    <m/>
    <m/>
    <m/>
    <m/>
    <m/>
    <m/>
    <s v=""/>
    <s v=""/>
    <s v=""/>
  </r>
  <r>
    <x v="13"/>
    <s v="Texas Tech University "/>
    <n v="229115"/>
    <x v="0"/>
    <n v="4533"/>
    <n v="4445"/>
    <n v="3951"/>
    <n v="3802"/>
    <n v="3922"/>
    <n v="4518"/>
    <n v="3645"/>
    <n v="3227"/>
    <n v="3136"/>
    <n v="3410"/>
    <n v="3971"/>
    <n v="4057"/>
    <n v="4285"/>
    <n v="4326"/>
    <n v="3833"/>
    <n v="3743"/>
    <n v="3862"/>
    <n v="4442"/>
    <m/>
    <m/>
    <m/>
    <m/>
    <m/>
    <m/>
    <n v="20"/>
    <m/>
    <m/>
    <m/>
    <m/>
    <m/>
    <n v="3645"/>
    <n v="3227"/>
    <n v="3136"/>
    <n v="3410"/>
    <n v="3971"/>
    <n v="4057"/>
    <n v="4265"/>
    <n v="4326"/>
    <n v="3833"/>
    <n v="3743"/>
    <n v="3862"/>
    <n v="4442"/>
    <n v="3104"/>
    <n v="3189"/>
    <n v="3560"/>
    <n v="386"/>
    <n v="431"/>
    <n v="544"/>
    <n v="253"/>
    <n v="242"/>
    <n v="338"/>
    <n v="2210"/>
    <n v="2272"/>
    <n v="2450"/>
    <n v="2053"/>
    <n v="1871"/>
    <n v="1814"/>
    <n v="176"/>
    <n v="158"/>
    <n v="172"/>
    <n v="1135"/>
    <n v="1174"/>
    <n v="1202"/>
    <n v="450"/>
    <n v="453"/>
    <n v="441"/>
    <m/>
    <m/>
    <m/>
    <m/>
    <m/>
    <m/>
    <m/>
    <m/>
    <m/>
    <m/>
    <m/>
    <m/>
    <m/>
    <m/>
    <m/>
    <m/>
    <m/>
    <m/>
    <m/>
    <m/>
    <m/>
    <m/>
    <s v=""/>
    <s v=""/>
    <s v=""/>
    <s v=""/>
    <s v=""/>
    <s v=""/>
    <s v=""/>
    <s v=""/>
    <m/>
    <m/>
    <m/>
    <m/>
    <m/>
    <m/>
    <s v=""/>
    <s v=""/>
    <s v=""/>
    <m/>
    <m/>
    <m/>
    <m/>
    <m/>
    <m/>
    <m/>
    <m/>
    <m/>
    <m/>
    <m/>
    <m/>
    <s v=""/>
    <s v=""/>
    <s v=""/>
  </r>
  <r>
    <x v="13"/>
    <s v="University of Houston"/>
    <n v="225511"/>
    <x v="0"/>
    <n v="3457"/>
    <n v="3325"/>
    <n v="3389"/>
    <n v="3461"/>
    <n v="3472"/>
    <n v="3609"/>
    <n v="2253"/>
    <n v="2576"/>
    <n v="2952"/>
    <n v="2941"/>
    <n v="2847"/>
    <n v="3213"/>
    <n v="3142"/>
    <n v="3092"/>
    <n v="3044"/>
    <n v="3218"/>
    <n v="3250"/>
    <n v="3292"/>
    <m/>
    <m/>
    <m/>
    <m/>
    <m/>
    <m/>
    <n v="17"/>
    <m/>
    <m/>
    <m/>
    <m/>
    <m/>
    <n v="2253"/>
    <n v="2576"/>
    <n v="2952"/>
    <n v="2941"/>
    <n v="2847"/>
    <n v="3213"/>
    <n v="3125"/>
    <n v="3092"/>
    <n v="3044"/>
    <n v="3218"/>
    <n v="3250"/>
    <n v="3292"/>
    <n v="2481"/>
    <n v="2517"/>
    <n v="2584"/>
    <n v="385"/>
    <n v="378"/>
    <n v="371"/>
    <n v="352"/>
    <n v="355"/>
    <n v="337"/>
    <n v="1231"/>
    <n v="1375"/>
    <n v="1307"/>
    <n v="1059"/>
    <n v="1243"/>
    <n v="1374"/>
    <n v="299"/>
    <n v="315"/>
    <n v="272"/>
    <n v="902"/>
    <n v="1005"/>
    <n v="1049"/>
    <n v="415"/>
    <n v="518"/>
    <n v="497"/>
    <m/>
    <m/>
    <m/>
    <m/>
    <m/>
    <m/>
    <m/>
    <m/>
    <m/>
    <m/>
    <m/>
    <m/>
    <m/>
    <m/>
    <m/>
    <m/>
    <m/>
    <m/>
    <m/>
    <m/>
    <m/>
    <m/>
    <s v=""/>
    <s v=""/>
    <s v=""/>
    <s v=""/>
    <s v=""/>
    <s v=""/>
    <s v=""/>
    <s v=""/>
    <m/>
    <m/>
    <m/>
    <m/>
    <m/>
    <m/>
    <s v=""/>
    <s v=""/>
    <s v=""/>
    <m/>
    <m/>
    <m/>
    <m/>
    <m/>
    <m/>
    <m/>
    <m/>
    <m/>
    <m/>
    <m/>
    <m/>
    <s v=""/>
    <s v=""/>
    <s v=""/>
  </r>
  <r>
    <x v="13"/>
    <s v="University of North Texas"/>
    <n v="227216"/>
    <x v="0"/>
    <n v="3029"/>
    <n v="3440"/>
    <n v="3356"/>
    <n v="3643"/>
    <n v="3696"/>
    <n v="3570"/>
    <n v="2268"/>
    <n v="2292"/>
    <n v="2449"/>
    <n v="2691"/>
    <n v="2844"/>
    <n v="2816"/>
    <n v="2882"/>
    <n v="3308"/>
    <n v="3212"/>
    <n v="3498"/>
    <n v="3535"/>
    <n v="3473"/>
    <m/>
    <m/>
    <m/>
    <m/>
    <m/>
    <m/>
    <n v="20"/>
    <m/>
    <m/>
    <m/>
    <m/>
    <m/>
    <n v="2268"/>
    <n v="2292"/>
    <n v="2449"/>
    <n v="2691"/>
    <n v="2844"/>
    <n v="2816"/>
    <n v="2862"/>
    <n v="3308"/>
    <n v="3212"/>
    <n v="3498"/>
    <n v="3535"/>
    <n v="3473"/>
    <n v="2642"/>
    <n v="2596"/>
    <n v="2549"/>
    <n v="459"/>
    <n v="543"/>
    <n v="496"/>
    <n v="397"/>
    <n v="396"/>
    <n v="428"/>
    <n v="1280"/>
    <n v="1251"/>
    <n v="1304"/>
    <n v="1006"/>
    <n v="1017"/>
    <n v="1146"/>
    <n v="231"/>
    <n v="180"/>
    <n v="204"/>
    <n v="934"/>
    <n v="924"/>
    <n v="875"/>
    <n v="399"/>
    <n v="461"/>
    <n v="479"/>
    <m/>
    <m/>
    <m/>
    <m/>
    <m/>
    <m/>
    <m/>
    <m/>
    <m/>
    <m/>
    <m/>
    <m/>
    <m/>
    <m/>
    <m/>
    <m/>
    <m/>
    <m/>
    <m/>
    <m/>
    <m/>
    <m/>
    <s v=""/>
    <s v=""/>
    <s v=""/>
    <s v=""/>
    <s v=""/>
    <s v=""/>
    <s v=""/>
    <s v=""/>
    <m/>
    <m/>
    <m/>
    <m/>
    <m/>
    <m/>
    <s v=""/>
    <s v=""/>
    <s v=""/>
    <m/>
    <m/>
    <m/>
    <m/>
    <m/>
    <m/>
    <m/>
    <m/>
    <m/>
    <m/>
    <m/>
    <m/>
    <s v=""/>
    <s v=""/>
    <s v=""/>
  </r>
  <r>
    <x v="13"/>
    <s v="University of Texas at Arlington"/>
    <n v="228769"/>
    <x v="0"/>
    <n v="2208"/>
    <n v="2498"/>
    <n v="2072"/>
    <n v="2104"/>
    <n v="2120"/>
    <n v="2159"/>
    <n v="1058"/>
    <n v="1263"/>
    <n v="1216"/>
    <n v="1389"/>
    <n v="1586"/>
    <n v="1833"/>
    <n v="2114"/>
    <n v="2414"/>
    <n v="1714"/>
    <n v="1781"/>
    <n v="2028"/>
    <n v="2096"/>
    <m/>
    <m/>
    <m/>
    <m/>
    <m/>
    <m/>
    <n v="10"/>
    <m/>
    <m/>
    <m/>
    <m/>
    <m/>
    <n v="1058"/>
    <n v="1263"/>
    <n v="1216"/>
    <n v="1389"/>
    <n v="1586"/>
    <n v="1833"/>
    <n v="2104"/>
    <n v="2414"/>
    <n v="1714"/>
    <n v="1781"/>
    <n v="2028"/>
    <n v="2096"/>
    <n v="1142"/>
    <n v="1241"/>
    <n v="1220"/>
    <n v="338"/>
    <n v="487"/>
    <n v="468"/>
    <n v="301"/>
    <n v="300"/>
    <n v="408"/>
    <n v="660"/>
    <n v="678"/>
    <n v="779"/>
    <n v="460"/>
    <n v="545"/>
    <n v="526"/>
    <n v="111"/>
    <n v="133"/>
    <n v="143"/>
    <n v="554"/>
    <n v="699"/>
    <n v="835"/>
    <n v="261"/>
    <n v="323"/>
    <n v="347"/>
    <m/>
    <m/>
    <m/>
    <m/>
    <m/>
    <m/>
    <m/>
    <m/>
    <m/>
    <m/>
    <m/>
    <m/>
    <m/>
    <m/>
    <m/>
    <m/>
    <m/>
    <m/>
    <m/>
    <m/>
    <m/>
    <m/>
    <s v=""/>
    <s v=""/>
    <s v=""/>
    <s v=""/>
    <s v=""/>
    <s v=""/>
    <s v=""/>
    <s v=""/>
    <m/>
    <m/>
    <m/>
    <m/>
    <m/>
    <m/>
    <s v=""/>
    <s v=""/>
    <s v=""/>
    <m/>
    <m/>
    <m/>
    <m/>
    <m/>
    <m/>
    <m/>
    <m/>
    <m/>
    <m/>
    <m/>
    <m/>
    <s v=""/>
    <s v=""/>
    <s v=""/>
  </r>
  <r>
    <x v="13"/>
    <s v="University of Texas at Austin"/>
    <n v="228778"/>
    <x v="0"/>
    <n v="7918"/>
    <n v="6536"/>
    <n v="6782"/>
    <n v="6833"/>
    <n v="7410"/>
    <n v="7435"/>
    <n v="5656"/>
    <n v="6630"/>
    <n v="6596"/>
    <n v="6921"/>
    <n v="7558"/>
    <n v="7197"/>
    <n v="7832"/>
    <n v="6480"/>
    <n v="6741"/>
    <n v="6789"/>
    <n v="7364"/>
    <n v="7378"/>
    <m/>
    <m/>
    <m/>
    <m/>
    <m/>
    <m/>
    <n v="17"/>
    <m/>
    <m/>
    <m/>
    <m/>
    <m/>
    <n v="5656"/>
    <n v="6630"/>
    <n v="6596"/>
    <n v="6921"/>
    <n v="7558"/>
    <n v="7197"/>
    <n v="7815"/>
    <n v="6480"/>
    <n v="6741"/>
    <n v="6789"/>
    <n v="7364"/>
    <n v="7378"/>
    <n v="6250"/>
    <n v="6732"/>
    <n v="6672"/>
    <n v="272"/>
    <n v="354"/>
    <n v="379"/>
    <n v="267"/>
    <n v="278"/>
    <n v="327"/>
    <n v="5777"/>
    <n v="5537"/>
    <n v="6054"/>
    <n v="4310"/>
    <n v="4964"/>
    <n v="5158"/>
    <n v="227"/>
    <n v="175"/>
    <n v="231"/>
    <n v="864"/>
    <n v="828"/>
    <n v="878"/>
    <n v="690"/>
    <n v="657"/>
    <n v="652"/>
    <m/>
    <m/>
    <m/>
    <m/>
    <m/>
    <m/>
    <m/>
    <m/>
    <m/>
    <m/>
    <m/>
    <m/>
    <m/>
    <m/>
    <m/>
    <m/>
    <m/>
    <m/>
    <m/>
    <m/>
    <m/>
    <m/>
    <s v=""/>
    <s v=""/>
    <s v=""/>
    <s v=""/>
    <s v=""/>
    <s v=""/>
    <s v=""/>
    <s v=""/>
    <m/>
    <m/>
    <m/>
    <m/>
    <m/>
    <m/>
    <s v=""/>
    <s v=""/>
    <s v=""/>
    <m/>
    <m/>
    <m/>
    <m/>
    <m/>
    <m/>
    <m/>
    <m/>
    <m/>
    <m/>
    <m/>
    <m/>
    <s v=""/>
    <s v=""/>
    <s v=""/>
  </r>
  <r>
    <x v="13"/>
    <s v="University of Texas at Dallas"/>
    <n v="228787"/>
    <x v="0"/>
    <n v="945"/>
    <n v="1091"/>
    <n v="1167"/>
    <n v="1099"/>
    <n v="1085"/>
    <n v="1057"/>
    <n v="445"/>
    <n v="445"/>
    <n v="491"/>
    <n v="601"/>
    <n v="801"/>
    <n v="984"/>
    <n v="905"/>
    <n v="1048"/>
    <n v="1134"/>
    <n v="1064"/>
    <n v="1053"/>
    <n v="1030"/>
    <m/>
    <m/>
    <m/>
    <m/>
    <m/>
    <m/>
    <n v="3"/>
    <m/>
    <m/>
    <m/>
    <m/>
    <m/>
    <n v="445"/>
    <n v="445"/>
    <n v="491"/>
    <n v="601"/>
    <n v="801"/>
    <n v="984"/>
    <n v="902"/>
    <n v="1048"/>
    <n v="1134"/>
    <n v="1064"/>
    <n v="1053"/>
    <n v="1030"/>
    <n v="850"/>
    <n v="852"/>
    <n v="849"/>
    <n v="116"/>
    <n v="117"/>
    <n v="88"/>
    <n v="98"/>
    <n v="84"/>
    <n v="93"/>
    <n v="443"/>
    <n v="546"/>
    <n v="532"/>
    <n v="259"/>
    <n v="270"/>
    <n v="292"/>
    <n v="36"/>
    <n v="50"/>
    <n v="43"/>
    <n v="217"/>
    <n v="278"/>
    <n v="204"/>
    <n v="105"/>
    <n v="110"/>
    <n v="123"/>
    <m/>
    <m/>
    <m/>
    <m/>
    <m/>
    <m/>
    <m/>
    <m/>
    <m/>
    <m/>
    <m/>
    <m/>
    <m/>
    <m/>
    <m/>
    <m/>
    <m/>
    <m/>
    <m/>
    <m/>
    <m/>
    <m/>
    <s v=""/>
    <s v=""/>
    <s v=""/>
    <s v=""/>
    <s v=""/>
    <s v=""/>
    <s v=""/>
    <s v=""/>
    <m/>
    <m/>
    <m/>
    <m/>
    <m/>
    <m/>
    <s v=""/>
    <s v=""/>
    <s v=""/>
    <m/>
    <m/>
    <m/>
    <m/>
    <m/>
    <m/>
    <m/>
    <m/>
    <m/>
    <m/>
    <m/>
    <m/>
    <s v=""/>
    <s v=""/>
    <s v=""/>
  </r>
  <r>
    <x v="13"/>
    <s v="Texas Woman's University"/>
    <n v="229179"/>
    <x v="1"/>
    <n v="658"/>
    <n v="638"/>
    <n v="665"/>
    <n v="688"/>
    <n v="751"/>
    <n v="740"/>
    <n v="426"/>
    <n v="395"/>
    <n v="402"/>
    <n v="336"/>
    <n v="391"/>
    <n v="546"/>
    <n v="593"/>
    <n v="605"/>
    <n v="649"/>
    <n v="677"/>
    <n v="734"/>
    <n v="726"/>
    <m/>
    <m/>
    <m/>
    <m/>
    <m/>
    <m/>
    <n v="1"/>
    <m/>
    <m/>
    <m/>
    <m/>
    <m/>
    <n v="426"/>
    <n v="395"/>
    <n v="402"/>
    <n v="336"/>
    <n v="391"/>
    <n v="546"/>
    <n v="592"/>
    <n v="605"/>
    <n v="649"/>
    <n v="677"/>
    <n v="734"/>
    <n v="726"/>
    <n v="456"/>
    <n v="504"/>
    <n v="520"/>
    <n v="122"/>
    <n v="125"/>
    <n v="110"/>
    <n v="99"/>
    <n v="105"/>
    <n v="96"/>
    <n v="154"/>
    <n v="224"/>
    <n v="270"/>
    <n v="182"/>
    <n v="155"/>
    <n v="189"/>
    <n v="23"/>
    <n v="32"/>
    <n v="24"/>
    <n v="160"/>
    <n v="217"/>
    <n v="216"/>
    <n v="54"/>
    <n v="73"/>
    <n v="82"/>
    <m/>
    <m/>
    <m/>
    <m/>
    <m/>
    <m/>
    <m/>
    <m/>
    <m/>
    <m/>
    <m/>
    <m/>
    <m/>
    <m/>
    <m/>
    <m/>
    <m/>
    <m/>
    <m/>
    <m/>
    <m/>
    <m/>
    <s v=""/>
    <s v=""/>
    <s v=""/>
    <s v=""/>
    <s v=""/>
    <s v=""/>
    <s v=""/>
    <s v=""/>
    <m/>
    <m/>
    <m/>
    <m/>
    <m/>
    <m/>
    <s v=""/>
    <s v=""/>
    <s v=""/>
    <m/>
    <m/>
    <m/>
    <m/>
    <m/>
    <m/>
    <m/>
    <m/>
    <m/>
    <m/>
    <m/>
    <m/>
    <s v=""/>
    <s v=""/>
    <s v=""/>
  </r>
  <r>
    <x v="13"/>
    <s v="University of Texas at El Paso"/>
    <n v="228796"/>
    <x v="1"/>
    <n v="2473"/>
    <n v="2587"/>
    <n v="2573"/>
    <n v="2604"/>
    <n v="2706"/>
    <n v="2346"/>
    <n v="1435"/>
    <n v="1508"/>
    <n v="1639"/>
    <n v="1662"/>
    <n v="2018"/>
    <n v="2156"/>
    <n v="2310"/>
    <n v="2421"/>
    <n v="2321"/>
    <n v="2181"/>
    <n v="2446"/>
    <n v="2017"/>
    <m/>
    <m/>
    <m/>
    <m/>
    <m/>
    <m/>
    <n v="31"/>
    <m/>
    <m/>
    <m/>
    <m/>
    <m/>
    <n v="1435"/>
    <n v="1508"/>
    <n v="1639"/>
    <n v="1662"/>
    <n v="2018"/>
    <n v="2156"/>
    <n v="2279"/>
    <n v="2421"/>
    <n v="2321"/>
    <n v="2181"/>
    <n v="2446"/>
    <n v="2017"/>
    <n v="1467"/>
    <n v="1661"/>
    <n v="1419"/>
    <n v="269"/>
    <n v="313"/>
    <n v="264"/>
    <n v="445"/>
    <n v="472"/>
    <n v="334"/>
    <n v="583"/>
    <n v="622"/>
    <n v="714"/>
    <n v="488"/>
    <n v="497"/>
    <n v="614"/>
    <n v="328"/>
    <n v="345"/>
    <n v="389"/>
    <n v="569"/>
    <n v="581"/>
    <n v="585"/>
    <n v="538"/>
    <n v="608"/>
    <n v="591"/>
    <m/>
    <m/>
    <m/>
    <m/>
    <m/>
    <m/>
    <m/>
    <m/>
    <m/>
    <m/>
    <m/>
    <m/>
    <m/>
    <m/>
    <m/>
    <m/>
    <m/>
    <m/>
    <m/>
    <m/>
    <m/>
    <m/>
    <s v=""/>
    <s v=""/>
    <s v=""/>
    <s v=""/>
    <s v=""/>
    <s v=""/>
    <s v=""/>
    <s v=""/>
    <m/>
    <m/>
    <m/>
    <m/>
    <m/>
    <m/>
    <s v=""/>
    <s v=""/>
    <s v=""/>
    <m/>
    <m/>
    <m/>
    <m/>
    <m/>
    <m/>
    <m/>
    <m/>
    <m/>
    <m/>
    <m/>
    <m/>
    <s v=""/>
    <s v=""/>
    <s v=""/>
  </r>
  <r>
    <x v="13"/>
    <s v="Angelo State University"/>
    <n v="222831"/>
    <x v="2"/>
    <n v="1302"/>
    <n v="1152"/>
    <n v="1246"/>
    <n v="1308"/>
    <n v="1450"/>
    <n v="1475"/>
    <n v="1175"/>
    <n v="1168"/>
    <n v="1193"/>
    <n v="1180"/>
    <n v="1236"/>
    <n v="1240"/>
    <n v="1250"/>
    <n v="1096"/>
    <n v="763"/>
    <n v="816"/>
    <n v="1406"/>
    <n v="1429"/>
    <m/>
    <m/>
    <m/>
    <m/>
    <m/>
    <m/>
    <n v="9"/>
    <m/>
    <m/>
    <m/>
    <m/>
    <m/>
    <n v="1175"/>
    <n v="1168"/>
    <n v="1193"/>
    <n v="1180"/>
    <n v="1236"/>
    <n v="1240"/>
    <n v="1241"/>
    <n v="1096"/>
    <n v="763"/>
    <n v="816"/>
    <n v="1406"/>
    <n v="1429"/>
    <n v="492"/>
    <n v="831"/>
    <n v="795"/>
    <n v="152"/>
    <n v="268"/>
    <n v="273"/>
    <n v="172"/>
    <n v="307"/>
    <n v="361"/>
    <n v="397"/>
    <n v="404"/>
    <n v="396"/>
    <n v="456"/>
    <n v="457"/>
    <n v="441"/>
    <n v="74"/>
    <n v="68"/>
    <n v="62"/>
    <n v="464"/>
    <n v="472"/>
    <n v="467"/>
    <n v="301"/>
    <n v="296"/>
    <n v="316"/>
    <m/>
    <m/>
    <m/>
    <m/>
    <m/>
    <m/>
    <m/>
    <m/>
    <m/>
    <m/>
    <m/>
    <m/>
    <m/>
    <m/>
    <m/>
    <m/>
    <m/>
    <m/>
    <m/>
    <m/>
    <m/>
    <m/>
    <s v=""/>
    <s v=""/>
    <s v=""/>
    <s v=""/>
    <s v=""/>
    <s v=""/>
    <s v=""/>
    <s v=""/>
    <m/>
    <m/>
    <m/>
    <m/>
    <m/>
    <m/>
    <s v=""/>
    <s v=""/>
    <s v=""/>
    <m/>
    <m/>
    <m/>
    <m/>
    <m/>
    <m/>
    <m/>
    <m/>
    <m/>
    <m/>
    <m/>
    <m/>
    <s v=""/>
    <s v=""/>
    <s v=""/>
  </r>
  <r>
    <x v="13"/>
    <s v="Lamar University"/>
    <n v="226091"/>
    <x v="2"/>
    <n v="1373"/>
    <n v="1510"/>
    <n v="1735"/>
    <n v="1735"/>
    <n v="1543"/>
    <n v="1511"/>
    <n v="438"/>
    <n v="560"/>
    <n v="847"/>
    <n v="987"/>
    <n v="1021"/>
    <n v="1036"/>
    <n v="1254"/>
    <n v="1384"/>
    <n v="1047"/>
    <n v="1629"/>
    <n v="1445"/>
    <n v="1418"/>
    <m/>
    <m/>
    <m/>
    <m/>
    <m/>
    <m/>
    <n v="14"/>
    <m/>
    <m/>
    <m/>
    <m/>
    <m/>
    <n v="438"/>
    <n v="560"/>
    <n v="847"/>
    <n v="987"/>
    <n v="1021"/>
    <n v="1036"/>
    <n v="1240"/>
    <n v="1384"/>
    <n v="1047"/>
    <n v="1629"/>
    <n v="1445"/>
    <n v="1418"/>
    <n v="981"/>
    <n v="928"/>
    <n v="925"/>
    <n v="251"/>
    <n v="189"/>
    <n v="201"/>
    <n v="397"/>
    <n v="328"/>
    <n v="292"/>
    <n v="326"/>
    <n v="371"/>
    <n v="400"/>
    <n v="157"/>
    <n v="200"/>
    <n v="323"/>
    <n v="102"/>
    <n v="100"/>
    <n v="119"/>
    <n v="309"/>
    <n v="289"/>
    <n v="378"/>
    <n v="284"/>
    <n v="276"/>
    <n v="343"/>
    <m/>
    <m/>
    <m/>
    <m/>
    <m/>
    <m/>
    <m/>
    <m/>
    <m/>
    <m/>
    <m/>
    <m/>
    <m/>
    <m/>
    <m/>
    <m/>
    <m/>
    <m/>
    <m/>
    <m/>
    <m/>
    <m/>
    <s v=""/>
    <s v=""/>
    <s v=""/>
    <s v=""/>
    <s v=""/>
    <s v=""/>
    <s v=""/>
    <s v=""/>
    <m/>
    <m/>
    <m/>
    <m/>
    <m/>
    <m/>
    <s v=""/>
    <s v=""/>
    <s v=""/>
    <m/>
    <m/>
    <m/>
    <m/>
    <m/>
    <m/>
    <m/>
    <m/>
    <m/>
    <m/>
    <m/>
    <m/>
    <s v=""/>
    <s v=""/>
    <s v=""/>
  </r>
  <r>
    <x v="13"/>
    <s v="Midwestern State University  "/>
    <n v="226833"/>
    <x v="2"/>
    <n v="822"/>
    <n v="852"/>
    <n v="838"/>
    <n v="859"/>
    <n v="680"/>
    <n v="744"/>
    <n v="499"/>
    <n v="478"/>
    <n v="463"/>
    <n v="290"/>
    <n v="618"/>
    <n v="594"/>
    <n v="584"/>
    <n v="805"/>
    <n v="808"/>
    <n v="827"/>
    <n v="656"/>
    <n v="716"/>
    <m/>
    <m/>
    <m/>
    <m/>
    <m/>
    <m/>
    <n v="5"/>
    <m/>
    <m/>
    <m/>
    <m/>
    <m/>
    <n v="499"/>
    <n v="478"/>
    <n v="463"/>
    <n v="290"/>
    <n v="618"/>
    <n v="594"/>
    <n v="579"/>
    <n v="805"/>
    <n v="808"/>
    <n v="827"/>
    <n v="656"/>
    <n v="716"/>
    <n v="542"/>
    <n v="467"/>
    <n v="498"/>
    <n v="142"/>
    <n v="89"/>
    <n v="98"/>
    <n v="143"/>
    <n v="100"/>
    <n v="120"/>
    <n v="197"/>
    <n v="201"/>
    <n v="216"/>
    <n v="179"/>
    <n v="161"/>
    <n v="171"/>
    <n v="40"/>
    <n v="36"/>
    <n v="37"/>
    <n v="226"/>
    <n v="198"/>
    <n v="180"/>
    <n v="155"/>
    <n v="159"/>
    <n v="146"/>
    <m/>
    <m/>
    <m/>
    <m/>
    <m/>
    <m/>
    <m/>
    <m/>
    <m/>
    <m/>
    <m/>
    <m/>
    <m/>
    <m/>
    <m/>
    <m/>
    <m/>
    <m/>
    <m/>
    <m/>
    <m/>
    <m/>
    <s v=""/>
    <s v=""/>
    <s v=""/>
    <s v=""/>
    <s v=""/>
    <s v=""/>
    <s v=""/>
    <s v=""/>
    <m/>
    <m/>
    <m/>
    <m/>
    <m/>
    <m/>
    <s v=""/>
    <s v=""/>
    <s v=""/>
    <m/>
    <m/>
    <m/>
    <m/>
    <m/>
    <m/>
    <m/>
    <m/>
    <m/>
    <m/>
    <m/>
    <m/>
    <s v=""/>
    <s v=""/>
    <s v=""/>
  </r>
  <r>
    <x v="13"/>
    <s v="Prairie View A &amp; M University"/>
    <n v="227526"/>
    <x v="2"/>
    <n v="1461"/>
    <n v="1586"/>
    <n v="1613"/>
    <n v="1183"/>
    <n v="1292"/>
    <n v="1402"/>
    <n v="1167"/>
    <n v="1183"/>
    <n v="1197"/>
    <n v="968"/>
    <n v="1337"/>
    <n v="1383"/>
    <n v="1458"/>
    <n v="1580"/>
    <n v="1600"/>
    <n v="1170"/>
    <n v="1285"/>
    <n v="1396"/>
    <m/>
    <m/>
    <m/>
    <m/>
    <m/>
    <m/>
    <n v="15"/>
    <m/>
    <m/>
    <m/>
    <m/>
    <m/>
    <n v="1167"/>
    <n v="1183"/>
    <n v="1197"/>
    <n v="968"/>
    <n v="1337"/>
    <n v="1383"/>
    <n v="1443"/>
    <n v="1580"/>
    <n v="1600"/>
    <n v="1170"/>
    <n v="1285"/>
    <n v="1396"/>
    <n v="828"/>
    <n v="958"/>
    <n v="1044"/>
    <n v="131"/>
    <n v="124"/>
    <n v="126"/>
    <n v="211"/>
    <n v="203"/>
    <n v="226"/>
    <n v="464"/>
    <n v="519"/>
    <n v="527"/>
    <n v="440"/>
    <n v="488"/>
    <n v="472"/>
    <n v="51"/>
    <n v="58"/>
    <n v="68"/>
    <n v="478"/>
    <n v="461"/>
    <n v="519"/>
    <n v="344"/>
    <n v="345"/>
    <n v="329"/>
    <m/>
    <m/>
    <m/>
    <m/>
    <m/>
    <m/>
    <m/>
    <m/>
    <m/>
    <m/>
    <m/>
    <m/>
    <m/>
    <m/>
    <m/>
    <m/>
    <m/>
    <m/>
    <m/>
    <m/>
    <m/>
    <m/>
    <s v=""/>
    <s v=""/>
    <s v=""/>
    <s v=""/>
    <s v=""/>
    <s v=""/>
    <s v=""/>
    <s v=""/>
    <m/>
    <m/>
    <m/>
    <m/>
    <m/>
    <m/>
    <s v=""/>
    <s v=""/>
    <s v=""/>
    <m/>
    <m/>
    <m/>
    <m/>
    <m/>
    <m/>
    <m/>
    <m/>
    <m/>
    <m/>
    <m/>
    <m/>
    <s v=""/>
    <s v=""/>
    <s v=""/>
  </r>
  <r>
    <x v="13"/>
    <s v="Sam Houston State University "/>
    <n v="227881"/>
    <x v="2"/>
    <n v="1673"/>
    <n v="1829"/>
    <n v="2144"/>
    <n v="2236"/>
    <n v="2224"/>
    <n v="2266"/>
    <n v="1791"/>
    <n v="1703"/>
    <n v="1533"/>
    <n v="1557"/>
    <n v="1648"/>
    <n v="1717"/>
    <n v="1603"/>
    <n v="1772"/>
    <n v="2082"/>
    <n v="2179"/>
    <n v="2166"/>
    <n v="2213"/>
    <m/>
    <m/>
    <m/>
    <m/>
    <m/>
    <m/>
    <n v="21"/>
    <m/>
    <m/>
    <m/>
    <m/>
    <m/>
    <n v="1791"/>
    <n v="1703"/>
    <n v="1533"/>
    <n v="1557"/>
    <n v="1648"/>
    <n v="1717"/>
    <n v="1582"/>
    <n v="1772"/>
    <n v="2082"/>
    <n v="2179"/>
    <n v="2166"/>
    <n v="2213"/>
    <n v="1586"/>
    <n v="1525"/>
    <n v="1595"/>
    <n v="373"/>
    <n v="376"/>
    <n v="351"/>
    <n v="220"/>
    <n v="265"/>
    <n v="267"/>
    <n v="725"/>
    <n v="699"/>
    <n v="697"/>
    <n v="701"/>
    <n v="648"/>
    <n v="669"/>
    <n v="76"/>
    <n v="72"/>
    <n v="54"/>
    <n v="610"/>
    <n v="677"/>
    <n v="605"/>
    <n v="237"/>
    <n v="269"/>
    <n v="226"/>
    <m/>
    <m/>
    <m/>
    <m/>
    <m/>
    <m/>
    <m/>
    <m/>
    <m/>
    <m/>
    <m/>
    <m/>
    <m/>
    <m/>
    <m/>
    <m/>
    <m/>
    <m/>
    <m/>
    <m/>
    <m/>
    <m/>
    <s v=""/>
    <s v=""/>
    <s v=""/>
    <s v=""/>
    <s v=""/>
    <s v=""/>
    <s v=""/>
    <s v=""/>
    <m/>
    <m/>
    <m/>
    <m/>
    <m/>
    <m/>
    <s v=""/>
    <s v=""/>
    <s v=""/>
    <m/>
    <m/>
    <m/>
    <m/>
    <m/>
    <m/>
    <m/>
    <m/>
    <m/>
    <m/>
    <m/>
    <m/>
    <s v=""/>
    <s v=""/>
    <s v=""/>
  </r>
  <r>
    <x v="13"/>
    <s v="Stephen F. Austin State University"/>
    <n v="228431"/>
    <x v="2"/>
    <n v="2050"/>
    <n v="1873"/>
    <n v="1771"/>
    <n v="2020"/>
    <n v="2369"/>
    <n v="2288"/>
    <n v="2007"/>
    <n v="2324"/>
    <n v="2341"/>
    <n v="2266"/>
    <n v="2227"/>
    <n v="2191"/>
    <n v="2024"/>
    <n v="1852"/>
    <n v="1748"/>
    <n v="1994"/>
    <n v="2318"/>
    <n v="2263"/>
    <m/>
    <m/>
    <m/>
    <m/>
    <m/>
    <m/>
    <n v="18"/>
    <m/>
    <m/>
    <m/>
    <m/>
    <m/>
    <n v="2007"/>
    <n v="2324"/>
    <n v="2341"/>
    <n v="2266"/>
    <n v="2227"/>
    <n v="2191"/>
    <n v="2006"/>
    <n v="1852"/>
    <n v="1748"/>
    <n v="1994"/>
    <n v="2318"/>
    <n v="2263"/>
    <n v="1276"/>
    <n v="1477"/>
    <n v="1419"/>
    <n v="413"/>
    <n v="476"/>
    <n v="476"/>
    <n v="305"/>
    <n v="365"/>
    <n v="368"/>
    <n v="861"/>
    <n v="849"/>
    <n v="780"/>
    <n v="827"/>
    <n v="913"/>
    <n v="883"/>
    <n v="77"/>
    <n v="75"/>
    <n v="68"/>
    <n v="995"/>
    <n v="980"/>
    <n v="850"/>
    <n v="294"/>
    <n v="287"/>
    <n v="308"/>
    <m/>
    <m/>
    <m/>
    <m/>
    <m/>
    <m/>
    <m/>
    <m/>
    <m/>
    <m/>
    <m/>
    <m/>
    <m/>
    <m/>
    <m/>
    <m/>
    <m/>
    <m/>
    <m/>
    <m/>
    <m/>
    <m/>
    <s v=""/>
    <s v=""/>
    <s v=""/>
    <s v=""/>
    <s v=""/>
    <s v=""/>
    <s v=""/>
    <s v=""/>
    <m/>
    <m/>
    <m/>
    <m/>
    <m/>
    <m/>
    <s v=""/>
    <s v=""/>
    <s v=""/>
    <m/>
    <m/>
    <m/>
    <m/>
    <m/>
    <m/>
    <m/>
    <m/>
    <m/>
    <m/>
    <m/>
    <m/>
    <s v=""/>
    <s v=""/>
    <s v=""/>
  </r>
  <r>
    <x v="13"/>
    <s v="Sul Ross State University "/>
    <n v="228501"/>
    <x v="2"/>
    <n v="336"/>
    <n v="369"/>
    <n v="299"/>
    <n v="341"/>
    <n v="272"/>
    <n v="265"/>
    <n v="315"/>
    <n v="277"/>
    <n v="315"/>
    <n v="227"/>
    <n v="252"/>
    <n v="333"/>
    <n v="324"/>
    <n v="361"/>
    <n v="200"/>
    <n v="260"/>
    <n v="190"/>
    <n v="253"/>
    <m/>
    <m/>
    <m/>
    <m/>
    <m/>
    <m/>
    <n v="6"/>
    <m/>
    <m/>
    <m/>
    <m/>
    <m/>
    <n v="315"/>
    <n v="277"/>
    <n v="315"/>
    <n v="227"/>
    <n v="252"/>
    <n v="333"/>
    <n v="318"/>
    <n v="361"/>
    <n v="200"/>
    <n v="260"/>
    <n v="190"/>
    <n v="253"/>
    <n v="135"/>
    <n v="94"/>
    <n v="126"/>
    <n v="43"/>
    <n v="38"/>
    <n v="44"/>
    <n v="82"/>
    <n v="58"/>
    <n v="83"/>
    <n v="48"/>
    <n v="63"/>
    <n v="57"/>
    <n v="53"/>
    <n v="54"/>
    <n v="69"/>
    <n v="10"/>
    <n v="19"/>
    <n v="11"/>
    <n v="97"/>
    <n v="132"/>
    <n v="131"/>
    <n v="97"/>
    <n v="119"/>
    <n v="119"/>
    <m/>
    <m/>
    <m/>
    <m/>
    <m/>
    <m/>
    <m/>
    <m/>
    <m/>
    <m/>
    <m/>
    <m/>
    <m/>
    <m/>
    <m/>
    <m/>
    <m/>
    <m/>
    <m/>
    <m/>
    <m/>
    <m/>
    <s v=""/>
    <s v=""/>
    <s v=""/>
    <s v=""/>
    <s v=""/>
    <s v=""/>
    <s v=""/>
    <s v=""/>
    <m/>
    <m/>
    <m/>
    <m/>
    <m/>
    <m/>
    <s v=""/>
    <s v=""/>
    <s v=""/>
    <m/>
    <m/>
    <m/>
    <m/>
    <m/>
    <m/>
    <m/>
    <m/>
    <m/>
    <m/>
    <m/>
    <m/>
    <s v=""/>
    <s v=""/>
    <s v=""/>
  </r>
  <r>
    <x v="13"/>
    <s v="Tarleton State University  "/>
    <n v="228529"/>
    <x v="2"/>
    <n v="1162"/>
    <n v="1312"/>
    <n v="1220"/>
    <n v="1233"/>
    <n v="1278"/>
    <n v="1216"/>
    <n v="571"/>
    <n v="595"/>
    <n v="605"/>
    <n v="590"/>
    <n v="453"/>
    <n v="751"/>
    <n v="952"/>
    <n v="1285"/>
    <n v="1196"/>
    <n v="1204"/>
    <n v="1256"/>
    <n v="1190"/>
    <m/>
    <m/>
    <m/>
    <m/>
    <m/>
    <m/>
    <n v="10"/>
    <m/>
    <m/>
    <m/>
    <m/>
    <m/>
    <n v="571"/>
    <n v="595"/>
    <n v="605"/>
    <n v="590"/>
    <n v="453"/>
    <n v="751"/>
    <n v="942"/>
    <n v="1285"/>
    <n v="1196"/>
    <n v="1204"/>
    <n v="1256"/>
    <n v="1190"/>
    <n v="745"/>
    <n v="785"/>
    <n v="782"/>
    <n v="212"/>
    <n v="245"/>
    <n v="213"/>
    <n v="247"/>
    <n v="226"/>
    <n v="195"/>
    <n v="206"/>
    <n v="272"/>
    <n v="370"/>
    <n v="278"/>
    <n v="277"/>
    <n v="280"/>
    <n v="20"/>
    <n v="29"/>
    <n v="39"/>
    <n v="138"/>
    <n v="303"/>
    <n v="353"/>
    <n v="89"/>
    <n v="147"/>
    <n v="180"/>
    <m/>
    <m/>
    <m/>
    <m/>
    <m/>
    <m/>
    <m/>
    <m/>
    <m/>
    <m/>
    <m/>
    <m/>
    <m/>
    <m/>
    <m/>
    <m/>
    <m/>
    <m/>
    <m/>
    <m/>
    <m/>
    <m/>
    <s v=""/>
    <s v=""/>
    <s v=""/>
    <s v=""/>
    <s v=""/>
    <s v=""/>
    <s v=""/>
    <s v=""/>
    <m/>
    <m/>
    <m/>
    <m/>
    <m/>
    <m/>
    <s v=""/>
    <s v=""/>
    <s v=""/>
    <m/>
    <m/>
    <m/>
    <m/>
    <m/>
    <m/>
    <m/>
    <m/>
    <m/>
    <m/>
    <m/>
    <m/>
    <s v=""/>
    <s v=""/>
    <s v=""/>
  </r>
  <r>
    <x v="13"/>
    <s v="Texas A &amp; M University-Corpus Christi "/>
    <n v="224147"/>
    <x v="2"/>
    <n v="1048"/>
    <n v="1173"/>
    <n v="1186"/>
    <n v="1275"/>
    <n v="1317"/>
    <n v="1767"/>
    <n v="484"/>
    <n v="458"/>
    <n v="561"/>
    <n v="743"/>
    <n v="813"/>
    <n v="1034"/>
    <n v="1026"/>
    <n v="1111"/>
    <n v="1164"/>
    <n v="1244"/>
    <n v="1256"/>
    <n v="1512"/>
    <m/>
    <m/>
    <m/>
    <m/>
    <m/>
    <m/>
    <n v="7"/>
    <m/>
    <m/>
    <m/>
    <m/>
    <m/>
    <n v="484"/>
    <n v="458"/>
    <n v="561"/>
    <n v="743"/>
    <n v="813"/>
    <n v="1034"/>
    <n v="1019"/>
    <n v="1111"/>
    <n v="1164"/>
    <n v="1244"/>
    <n v="1256"/>
    <n v="1512"/>
    <n v="711"/>
    <n v="762"/>
    <n v="943"/>
    <n v="286"/>
    <n v="253"/>
    <n v="296"/>
    <n v="247"/>
    <n v="241"/>
    <n v="273"/>
    <n v="322"/>
    <n v="363"/>
    <n v="408"/>
    <n v="193"/>
    <n v="194"/>
    <n v="268"/>
    <n v="43"/>
    <n v="44"/>
    <n v="48"/>
    <n v="327"/>
    <n v="464"/>
    <n v="410"/>
    <n v="121"/>
    <n v="163"/>
    <n v="153"/>
    <m/>
    <m/>
    <m/>
    <m/>
    <m/>
    <m/>
    <m/>
    <m/>
    <m/>
    <m/>
    <m/>
    <m/>
    <m/>
    <m/>
    <m/>
    <m/>
    <m/>
    <m/>
    <m/>
    <m/>
    <m/>
    <m/>
    <s v=""/>
    <s v=""/>
    <s v=""/>
    <s v=""/>
    <s v=""/>
    <s v=""/>
    <s v=""/>
    <s v=""/>
    <m/>
    <m/>
    <m/>
    <m/>
    <m/>
    <m/>
    <s v=""/>
    <s v=""/>
    <s v=""/>
    <m/>
    <m/>
    <m/>
    <m/>
    <m/>
    <m/>
    <m/>
    <m/>
    <m/>
    <m/>
    <m/>
    <m/>
    <s v=""/>
    <s v=""/>
    <s v=""/>
  </r>
  <r>
    <x v="13"/>
    <s v="Texas A &amp; M University-Kingsville"/>
    <n v="228705"/>
    <x v="2"/>
    <n v="988"/>
    <n v="916"/>
    <n v="950"/>
    <n v="760"/>
    <n v="847"/>
    <n v="803"/>
    <n v="923"/>
    <n v="884"/>
    <n v="817"/>
    <n v="730"/>
    <n v="928"/>
    <n v="889"/>
    <n v="938"/>
    <n v="881"/>
    <n v="763"/>
    <n v="618"/>
    <n v="733"/>
    <n v="651"/>
    <m/>
    <m/>
    <m/>
    <m/>
    <m/>
    <m/>
    <n v="21"/>
    <m/>
    <m/>
    <m/>
    <m/>
    <m/>
    <n v="923"/>
    <n v="884"/>
    <n v="817"/>
    <n v="730"/>
    <n v="928"/>
    <n v="889"/>
    <n v="917"/>
    <n v="881"/>
    <n v="763"/>
    <n v="618"/>
    <n v="733"/>
    <n v="651"/>
    <n v="387"/>
    <n v="442"/>
    <n v="388"/>
    <n v="83"/>
    <n v="113"/>
    <n v="107"/>
    <n v="148"/>
    <n v="178"/>
    <n v="156"/>
    <n v="275"/>
    <n v="259"/>
    <n v="258"/>
    <n v="287"/>
    <n v="250"/>
    <n v="273"/>
    <n v="74"/>
    <n v="59"/>
    <n v="60"/>
    <n v="307"/>
    <n v="309"/>
    <n v="355"/>
    <n v="272"/>
    <n v="262"/>
    <n v="244"/>
    <m/>
    <m/>
    <m/>
    <m/>
    <m/>
    <m/>
    <m/>
    <m/>
    <m/>
    <m/>
    <m/>
    <m/>
    <m/>
    <m/>
    <m/>
    <m/>
    <m/>
    <m/>
    <m/>
    <m/>
    <m/>
    <m/>
    <s v=""/>
    <s v=""/>
    <s v=""/>
    <s v=""/>
    <s v=""/>
    <s v=""/>
    <s v=""/>
    <s v=""/>
    <m/>
    <m/>
    <m/>
    <m/>
    <m/>
    <m/>
    <s v=""/>
    <s v=""/>
    <s v=""/>
    <m/>
    <m/>
    <m/>
    <m/>
    <m/>
    <m/>
    <m/>
    <m/>
    <m/>
    <m/>
    <m/>
    <m/>
    <s v=""/>
    <s v=""/>
    <s v=""/>
  </r>
  <r>
    <x v="13"/>
    <s v="Texas A&amp;M University-Commerce"/>
    <n v="224554"/>
    <x v="2"/>
    <n v="681"/>
    <n v="653"/>
    <n v="589"/>
    <n v="532"/>
    <n v="750"/>
    <n v="693"/>
    <n v="568"/>
    <n v="456"/>
    <n v="441"/>
    <n v="537"/>
    <n v="518"/>
    <n v="547"/>
    <n v="604"/>
    <n v="586"/>
    <n v="504"/>
    <n v="441"/>
    <n v="579"/>
    <n v="602"/>
    <m/>
    <m/>
    <m/>
    <m/>
    <m/>
    <m/>
    <n v="9"/>
    <m/>
    <m/>
    <m/>
    <m/>
    <m/>
    <n v="568"/>
    <n v="456"/>
    <n v="441"/>
    <n v="537"/>
    <n v="518"/>
    <n v="547"/>
    <n v="595"/>
    <n v="586"/>
    <n v="504"/>
    <n v="441"/>
    <n v="579"/>
    <n v="602"/>
    <n v="270"/>
    <n v="343"/>
    <n v="397"/>
    <n v="77"/>
    <n v="110"/>
    <n v="90"/>
    <n v="94"/>
    <n v="126"/>
    <n v="115"/>
    <n v="179"/>
    <n v="207"/>
    <n v="217"/>
    <n v="216"/>
    <n v="175"/>
    <n v="190"/>
    <n v="35"/>
    <n v="21"/>
    <n v="24"/>
    <n v="210"/>
    <n v="218"/>
    <n v="214"/>
    <n v="94"/>
    <n v="101"/>
    <n v="140"/>
    <m/>
    <m/>
    <m/>
    <m/>
    <m/>
    <m/>
    <m/>
    <m/>
    <m/>
    <m/>
    <m/>
    <m/>
    <m/>
    <m/>
    <m/>
    <m/>
    <m/>
    <m/>
    <m/>
    <m/>
    <m/>
    <m/>
    <s v=""/>
    <s v=""/>
    <s v=""/>
    <s v=""/>
    <s v=""/>
    <s v=""/>
    <s v=""/>
    <s v=""/>
    <m/>
    <m/>
    <m/>
    <m/>
    <m/>
    <m/>
    <s v=""/>
    <s v=""/>
    <s v=""/>
    <m/>
    <m/>
    <m/>
    <m/>
    <m/>
    <m/>
    <m/>
    <m/>
    <m/>
    <m/>
    <m/>
    <m/>
    <s v=""/>
    <s v=""/>
    <s v=""/>
  </r>
  <r>
    <x v="13"/>
    <s v="Texas Southern University "/>
    <n v="229063"/>
    <x v="2"/>
    <n v="1851"/>
    <n v="2446"/>
    <n v="2149"/>
    <n v="2004"/>
    <n v="1762"/>
    <n v="1307"/>
    <n v="1405"/>
    <n v="1312"/>
    <n v="703"/>
    <n v="771"/>
    <n v="1047"/>
    <n v="1499"/>
    <n v="1814"/>
    <n v="2358"/>
    <n v="2039"/>
    <n v="1806"/>
    <n v="1648"/>
    <n v="1177"/>
    <m/>
    <m/>
    <m/>
    <m/>
    <m/>
    <m/>
    <n v="24"/>
    <m/>
    <m/>
    <m/>
    <m/>
    <m/>
    <n v="1405"/>
    <n v="1312"/>
    <n v="703"/>
    <n v="771"/>
    <n v="1047"/>
    <n v="1499"/>
    <n v="1790"/>
    <n v="2358"/>
    <n v="2039"/>
    <n v="1806"/>
    <n v="1648"/>
    <n v="1177"/>
    <n v="1029"/>
    <n v="816"/>
    <n v="662"/>
    <n v="134"/>
    <n v="163"/>
    <n v="81"/>
    <n v="643"/>
    <n v="669"/>
    <n v="434"/>
    <n v="130"/>
    <n v="168"/>
    <n v="235"/>
    <n v="349"/>
    <n v="351"/>
    <n v="158"/>
    <n v="127"/>
    <n v="124"/>
    <n v="151"/>
    <n v="266"/>
    <n v="414"/>
    <n v="473"/>
    <n v="524"/>
    <n v="793"/>
    <n v="931"/>
    <m/>
    <m/>
    <m/>
    <m/>
    <m/>
    <m/>
    <m/>
    <m/>
    <m/>
    <m/>
    <m/>
    <m/>
    <m/>
    <m/>
    <m/>
    <m/>
    <m/>
    <m/>
    <m/>
    <m/>
    <m/>
    <m/>
    <s v=""/>
    <s v=""/>
    <s v=""/>
    <s v=""/>
    <s v=""/>
    <s v=""/>
    <s v=""/>
    <s v=""/>
    <m/>
    <m/>
    <m/>
    <m/>
    <m/>
    <m/>
    <s v=""/>
    <s v=""/>
    <s v=""/>
    <m/>
    <m/>
    <m/>
    <m/>
    <m/>
    <m/>
    <m/>
    <m/>
    <m/>
    <m/>
    <m/>
    <m/>
    <s v=""/>
    <s v=""/>
    <s v=""/>
  </r>
  <r>
    <x v="13"/>
    <s v="Texas State University - San Marcos "/>
    <n v="228459"/>
    <x v="2"/>
    <n v="2748"/>
    <n v="2897"/>
    <n v="2833"/>
    <n v="3125"/>
    <n v="3050"/>
    <n v="3298"/>
    <n v="2393"/>
    <n v="2314"/>
    <n v="2581"/>
    <n v="2427"/>
    <n v="2520"/>
    <n v="2462"/>
    <n v="2659"/>
    <n v="2807"/>
    <n v="2753"/>
    <n v="3040"/>
    <n v="2976"/>
    <n v="3238"/>
    <m/>
    <m/>
    <m/>
    <m/>
    <m/>
    <m/>
    <n v="16"/>
    <m/>
    <m/>
    <m/>
    <m/>
    <m/>
    <n v="2393"/>
    <n v="2314"/>
    <n v="2581"/>
    <n v="2427"/>
    <n v="2520"/>
    <n v="2462"/>
    <n v="2643"/>
    <n v="2807"/>
    <n v="2753"/>
    <n v="3040"/>
    <n v="2976"/>
    <n v="3238"/>
    <n v="2311"/>
    <n v="2212"/>
    <n v="2499"/>
    <n v="480"/>
    <n v="464"/>
    <n v="443"/>
    <n v="249"/>
    <n v="300"/>
    <n v="296"/>
    <n v="1316"/>
    <n v="1335"/>
    <n v="1428"/>
    <n v="1209"/>
    <n v="1175"/>
    <n v="1368"/>
    <n v="161"/>
    <n v="129"/>
    <n v="162"/>
    <n v="715"/>
    <n v="657"/>
    <n v="718"/>
    <n v="328"/>
    <n v="341"/>
    <n v="335"/>
    <m/>
    <m/>
    <m/>
    <m/>
    <m/>
    <m/>
    <m/>
    <m/>
    <m/>
    <m/>
    <m/>
    <m/>
    <m/>
    <m/>
    <m/>
    <m/>
    <m/>
    <m/>
    <m/>
    <m/>
    <m/>
    <m/>
    <s v=""/>
    <s v=""/>
    <s v=""/>
    <s v=""/>
    <s v=""/>
    <s v=""/>
    <s v=""/>
    <s v=""/>
    <m/>
    <m/>
    <m/>
    <m/>
    <m/>
    <m/>
    <s v=""/>
    <s v=""/>
    <s v=""/>
    <m/>
    <m/>
    <m/>
    <m/>
    <m/>
    <m/>
    <m/>
    <m/>
    <m/>
    <m/>
    <m/>
    <m/>
    <s v=""/>
    <s v=""/>
    <s v=""/>
  </r>
  <r>
    <x v="13"/>
    <s v="University of Houston-Clear Lake "/>
    <n v="225414"/>
    <x v="2"/>
    <m/>
    <m/>
    <n v="3"/>
    <m/>
    <m/>
    <m/>
    <m/>
    <m/>
    <m/>
    <m/>
    <m/>
    <m/>
    <m/>
    <m/>
    <n v="2"/>
    <m/>
    <m/>
    <m/>
    <m/>
    <m/>
    <m/>
    <m/>
    <m/>
    <m/>
    <m/>
    <m/>
    <m/>
    <m/>
    <m/>
    <m/>
    <s v=" "/>
    <s v=" "/>
    <s v=" "/>
    <s v=" "/>
    <s v=" "/>
    <s v=" "/>
    <s v=" "/>
    <s v=" "/>
    <n v="2"/>
    <s v=" "/>
    <s v=" "/>
    <s v=" "/>
    <m/>
    <m/>
    <m/>
    <m/>
    <m/>
    <m/>
    <s v=" "/>
    <s v=" "/>
    <s v=" "/>
    <m/>
    <m/>
    <m/>
    <m/>
    <m/>
    <m/>
    <m/>
    <m/>
    <m/>
    <m/>
    <m/>
    <m/>
    <s v=""/>
    <s v=""/>
    <s v=""/>
    <m/>
    <m/>
    <m/>
    <m/>
    <m/>
    <m/>
    <m/>
    <m/>
    <m/>
    <m/>
    <m/>
    <m/>
    <m/>
    <m/>
    <m/>
    <m/>
    <m/>
    <m/>
    <m/>
    <m/>
    <m/>
    <m/>
    <s v=""/>
    <s v=""/>
    <s v=""/>
    <s v=""/>
    <s v=""/>
    <s v=""/>
    <s v=""/>
    <s v=""/>
    <m/>
    <m/>
    <m/>
    <m/>
    <m/>
    <m/>
    <s v=""/>
    <s v=""/>
    <s v=""/>
    <m/>
    <m/>
    <m/>
    <m/>
    <m/>
    <m/>
    <m/>
    <m/>
    <m/>
    <m/>
    <m/>
    <m/>
    <s v=""/>
    <s v=""/>
    <s v=""/>
  </r>
  <r>
    <x v="13"/>
    <s v="University of Texas at San Antonio"/>
    <n v="229027"/>
    <x v="2"/>
    <n v="3141"/>
    <n v="4270"/>
    <n v="4421"/>
    <n v="4482"/>
    <n v="4783"/>
    <n v="4928"/>
    <n v="1682"/>
    <n v="1751"/>
    <n v="1896"/>
    <n v="1670"/>
    <n v="1729"/>
    <n v="1911"/>
    <n v="3002"/>
    <n v="4132"/>
    <n v="4246"/>
    <n v="3455"/>
    <n v="3600"/>
    <n v="4809"/>
    <m/>
    <m/>
    <m/>
    <m/>
    <m/>
    <m/>
    <n v="25"/>
    <m/>
    <m/>
    <m/>
    <m/>
    <m/>
    <n v="1682"/>
    <n v="1751"/>
    <n v="1896"/>
    <n v="1670"/>
    <n v="1729"/>
    <n v="1911"/>
    <n v="2977"/>
    <n v="4132"/>
    <n v="4246"/>
    <n v="3455"/>
    <n v="3600"/>
    <n v="4809"/>
    <n v="2228"/>
    <n v="2374"/>
    <n v="2805"/>
    <n v="657"/>
    <n v="713"/>
    <n v="1354"/>
    <n v="570"/>
    <n v="513"/>
    <n v="650"/>
    <n v="485"/>
    <n v="557"/>
    <n v="852"/>
    <n v="577"/>
    <n v="640"/>
    <n v="685"/>
    <n v="210"/>
    <n v="150"/>
    <n v="206"/>
    <n v="705"/>
    <n v="853"/>
    <n v="1410"/>
    <n v="329"/>
    <n v="351"/>
    <n v="509"/>
    <m/>
    <m/>
    <m/>
    <m/>
    <m/>
    <m/>
    <m/>
    <m/>
    <m/>
    <m/>
    <m/>
    <m/>
    <m/>
    <m/>
    <m/>
    <m/>
    <m/>
    <m/>
    <m/>
    <m/>
    <m/>
    <m/>
    <s v=""/>
    <s v=""/>
    <s v=""/>
    <s v=""/>
    <s v=""/>
    <s v=""/>
    <s v=""/>
    <s v=""/>
    <m/>
    <m/>
    <m/>
    <m/>
    <m/>
    <m/>
    <s v=""/>
    <s v=""/>
    <s v=""/>
    <m/>
    <m/>
    <m/>
    <m/>
    <m/>
    <m/>
    <m/>
    <m/>
    <m/>
    <m/>
    <m/>
    <m/>
    <s v=""/>
    <s v=""/>
    <s v=""/>
  </r>
  <r>
    <x v="13"/>
    <s v="University of Texas at Tyler"/>
    <n v="228802"/>
    <x v="2"/>
    <n v="319"/>
    <n v="437"/>
    <n v="521"/>
    <n v="583"/>
    <n v="636"/>
    <n v="626"/>
    <m/>
    <m/>
    <n v="99"/>
    <n v="191"/>
    <n v="175"/>
    <n v="243"/>
    <n v="293"/>
    <n v="425"/>
    <n v="508"/>
    <n v="576"/>
    <n v="585"/>
    <n v="612"/>
    <m/>
    <m/>
    <m/>
    <m/>
    <m/>
    <m/>
    <n v="1"/>
    <m/>
    <m/>
    <m/>
    <m/>
    <m/>
    <s v=" "/>
    <s v=" "/>
    <n v="99"/>
    <n v="191"/>
    <n v="175"/>
    <n v="243"/>
    <n v="292"/>
    <n v="425"/>
    <n v="508"/>
    <n v="576"/>
    <n v="585"/>
    <n v="612"/>
    <n v="338"/>
    <n v="395"/>
    <n v="400"/>
    <n v="146"/>
    <n v="119"/>
    <n v="133"/>
    <n v="92"/>
    <n v="71"/>
    <n v="79"/>
    <n v="70"/>
    <n v="91"/>
    <n v="92"/>
    <m/>
    <m/>
    <n v="45"/>
    <n v="20"/>
    <n v="17"/>
    <n v="7"/>
    <n v="67"/>
    <n v="98"/>
    <n v="145"/>
    <n v="18"/>
    <n v="37"/>
    <n v="48"/>
    <m/>
    <m/>
    <m/>
    <m/>
    <m/>
    <m/>
    <m/>
    <m/>
    <m/>
    <m/>
    <m/>
    <m/>
    <m/>
    <m/>
    <m/>
    <m/>
    <m/>
    <m/>
    <m/>
    <m/>
    <m/>
    <m/>
    <s v=""/>
    <s v=""/>
    <s v=""/>
    <s v=""/>
    <s v=""/>
    <s v=""/>
    <s v=""/>
    <s v=""/>
    <m/>
    <m/>
    <m/>
    <m/>
    <m/>
    <m/>
    <s v=""/>
    <s v=""/>
    <s v=""/>
    <m/>
    <m/>
    <m/>
    <m/>
    <m/>
    <m/>
    <m/>
    <m/>
    <m/>
    <m/>
    <m/>
    <m/>
    <s v=""/>
    <s v=""/>
    <s v=""/>
  </r>
  <r>
    <x v="13"/>
    <s v="University of Texas-Pan American"/>
    <n v="227368"/>
    <x v="2"/>
    <n v="2262"/>
    <n v="2675"/>
    <n v="2823"/>
    <n v="2425"/>
    <n v="2803"/>
    <n v="2623"/>
    <n v="1652"/>
    <n v="1715"/>
    <n v="1686"/>
    <n v="1692"/>
    <n v="1771"/>
    <n v="1945"/>
    <n v="2082"/>
    <n v="2485"/>
    <n v="2620"/>
    <n v="2279"/>
    <n v="2691"/>
    <n v="2524"/>
    <m/>
    <m/>
    <m/>
    <m/>
    <m/>
    <m/>
    <n v="11"/>
    <m/>
    <m/>
    <m/>
    <m/>
    <m/>
    <n v="1652"/>
    <n v="1715"/>
    <n v="1686"/>
    <n v="1692"/>
    <n v="1771"/>
    <n v="1945"/>
    <n v="2071"/>
    <n v="2485"/>
    <n v="2620"/>
    <n v="2279"/>
    <n v="2691"/>
    <n v="2524"/>
    <n v="1644"/>
    <n v="1816"/>
    <n v="1789"/>
    <n v="232"/>
    <n v="335"/>
    <n v="290"/>
    <n v="403"/>
    <n v="540"/>
    <n v="445"/>
    <n v="573"/>
    <n v="627"/>
    <n v="743"/>
    <n v="592"/>
    <n v="639"/>
    <n v="638"/>
    <n v="204"/>
    <n v="231"/>
    <n v="227"/>
    <n v="619"/>
    <n v="639"/>
    <n v="675"/>
    <n v="375"/>
    <n v="448"/>
    <n v="426"/>
    <m/>
    <m/>
    <m/>
    <m/>
    <m/>
    <m/>
    <m/>
    <m/>
    <m/>
    <m/>
    <m/>
    <m/>
    <m/>
    <m/>
    <m/>
    <m/>
    <m/>
    <m/>
    <m/>
    <m/>
    <m/>
    <m/>
    <s v=""/>
    <s v=""/>
    <s v=""/>
    <s v=""/>
    <s v=""/>
    <s v=""/>
    <s v=""/>
    <s v=""/>
    <m/>
    <m/>
    <m/>
    <m/>
    <m/>
    <m/>
    <s v=""/>
    <s v=""/>
    <s v=""/>
    <m/>
    <m/>
    <m/>
    <m/>
    <m/>
    <m/>
    <m/>
    <m/>
    <m/>
    <m/>
    <m/>
    <m/>
    <s v=""/>
    <s v=""/>
    <s v=""/>
  </r>
  <r>
    <x v="13"/>
    <s v="West Texas A &amp; M University"/>
    <n v="229814"/>
    <x v="2"/>
    <n v="859"/>
    <n v="837"/>
    <n v="838"/>
    <n v="799"/>
    <n v="949"/>
    <n v="960"/>
    <n v="849"/>
    <n v="883"/>
    <n v="873"/>
    <n v="981"/>
    <n v="866"/>
    <n v="776"/>
    <n v="831"/>
    <n v="802"/>
    <n v="813"/>
    <n v="768"/>
    <n v="920"/>
    <n v="923"/>
    <m/>
    <m/>
    <m/>
    <m/>
    <m/>
    <m/>
    <n v="10"/>
    <m/>
    <m/>
    <m/>
    <m/>
    <m/>
    <n v="849"/>
    <n v="883"/>
    <n v="873"/>
    <n v="981"/>
    <n v="866"/>
    <n v="776"/>
    <n v="821"/>
    <n v="802"/>
    <n v="813"/>
    <n v="768"/>
    <n v="920"/>
    <n v="923"/>
    <n v="482"/>
    <n v="607"/>
    <n v="591"/>
    <n v="122"/>
    <n v="113"/>
    <n v="160"/>
    <n v="164"/>
    <n v="200"/>
    <n v="172"/>
    <n v="327"/>
    <n v="294"/>
    <n v="329"/>
    <n v="352"/>
    <n v="368"/>
    <n v="365"/>
    <n v="56"/>
    <n v="53"/>
    <n v="40"/>
    <n v="293"/>
    <n v="240"/>
    <n v="249"/>
    <n v="190"/>
    <n v="189"/>
    <n v="203"/>
    <m/>
    <m/>
    <m/>
    <m/>
    <m/>
    <m/>
    <m/>
    <m/>
    <m/>
    <m/>
    <m/>
    <m/>
    <m/>
    <m/>
    <m/>
    <m/>
    <m/>
    <m/>
    <m/>
    <m/>
    <m/>
    <m/>
    <s v=""/>
    <s v=""/>
    <s v=""/>
    <s v=""/>
    <s v=""/>
    <s v=""/>
    <s v=""/>
    <s v=""/>
    <m/>
    <m/>
    <m/>
    <m/>
    <m/>
    <m/>
    <s v=""/>
    <s v=""/>
    <s v=""/>
    <m/>
    <m/>
    <m/>
    <m/>
    <m/>
    <m/>
    <m/>
    <m/>
    <m/>
    <m/>
    <m/>
    <m/>
    <s v=""/>
    <s v=""/>
    <s v=""/>
  </r>
  <r>
    <x v="13"/>
    <s v="Texas A &amp; M -Texarkana"/>
    <n v="224545"/>
    <x v="3"/>
    <m/>
    <m/>
    <m/>
    <m/>
    <m/>
    <m/>
    <m/>
    <m/>
    <m/>
    <m/>
    <m/>
    <m/>
    <m/>
    <m/>
    <m/>
    <m/>
    <m/>
    <m/>
    <m/>
    <m/>
    <m/>
    <m/>
    <m/>
    <m/>
    <m/>
    <m/>
    <m/>
    <m/>
    <m/>
    <m/>
    <s v=" "/>
    <s v=" "/>
    <s v=" "/>
    <s v=" "/>
    <s v=" "/>
    <s v=" "/>
    <s v=" "/>
    <s v=" "/>
    <s v=" "/>
    <s v=" "/>
    <s v=" "/>
    <s v=" "/>
    <m/>
    <m/>
    <m/>
    <m/>
    <m/>
    <m/>
    <s v=" "/>
    <s v=" "/>
    <s v=" "/>
    <m/>
    <m/>
    <m/>
    <m/>
    <m/>
    <m/>
    <m/>
    <m/>
    <m/>
    <m/>
    <m/>
    <m/>
    <s v=""/>
    <s v=""/>
    <s v=""/>
    <m/>
    <m/>
    <m/>
    <m/>
    <m/>
    <m/>
    <m/>
    <m/>
    <m/>
    <m/>
    <m/>
    <m/>
    <m/>
    <m/>
    <m/>
    <m/>
    <m/>
    <m/>
    <m/>
    <m/>
    <m/>
    <m/>
    <s v=""/>
    <s v=""/>
    <s v=""/>
    <s v=""/>
    <s v=""/>
    <s v=""/>
    <s v=""/>
    <s v=""/>
    <m/>
    <m/>
    <m/>
    <m/>
    <m/>
    <m/>
    <s v=""/>
    <s v=""/>
    <s v=""/>
    <m/>
    <m/>
    <m/>
    <m/>
    <m/>
    <m/>
    <m/>
    <m/>
    <m/>
    <m/>
    <m/>
    <m/>
    <s v=""/>
    <s v=""/>
    <s v=""/>
  </r>
  <r>
    <x v="13"/>
    <s v="Texas A&amp;M International University"/>
    <n v="226152"/>
    <x v="3"/>
    <n v="416"/>
    <n v="481"/>
    <n v="525"/>
    <n v="434"/>
    <n v="650"/>
    <n v="703"/>
    <n v="158"/>
    <n v="163"/>
    <n v="223"/>
    <n v="264"/>
    <n v="263"/>
    <n v="320"/>
    <n v="346"/>
    <n v="440"/>
    <n v="446"/>
    <n v="394"/>
    <n v="602"/>
    <n v="674"/>
    <m/>
    <m/>
    <m/>
    <m/>
    <m/>
    <m/>
    <n v="2"/>
    <m/>
    <m/>
    <m/>
    <m/>
    <m/>
    <n v="158"/>
    <n v="163"/>
    <n v="223"/>
    <n v="264"/>
    <n v="263"/>
    <n v="320"/>
    <n v="344"/>
    <n v="440"/>
    <n v="446"/>
    <n v="394"/>
    <n v="602"/>
    <n v="674"/>
    <n v="284"/>
    <n v="335"/>
    <n v="470"/>
    <n v="58"/>
    <n v="122"/>
    <n v="113"/>
    <n v="52"/>
    <n v="145"/>
    <n v="91"/>
    <n v="111"/>
    <n v="119"/>
    <n v="127"/>
    <n v="68"/>
    <n v="55"/>
    <n v="89"/>
    <n v="26"/>
    <n v="28"/>
    <n v="32"/>
    <n v="95"/>
    <n v="129"/>
    <n v="127"/>
    <n v="31"/>
    <n v="44"/>
    <n v="58"/>
    <m/>
    <m/>
    <m/>
    <m/>
    <m/>
    <m/>
    <m/>
    <m/>
    <m/>
    <m/>
    <m/>
    <m/>
    <m/>
    <m/>
    <m/>
    <m/>
    <m/>
    <m/>
    <m/>
    <m/>
    <m/>
    <m/>
    <s v=""/>
    <s v=""/>
    <s v=""/>
    <s v=""/>
    <s v=""/>
    <s v=""/>
    <s v=""/>
    <s v=""/>
    <m/>
    <m/>
    <m/>
    <m/>
    <m/>
    <m/>
    <s v=""/>
    <s v=""/>
    <s v=""/>
    <m/>
    <m/>
    <m/>
    <m/>
    <m/>
    <m/>
    <m/>
    <m/>
    <m/>
    <m/>
    <m/>
    <m/>
    <s v=""/>
    <s v=""/>
    <s v=""/>
  </r>
  <r>
    <x v="13"/>
    <s v="University of Texas at Brownsville"/>
    <n v="227377"/>
    <x v="3"/>
    <n v="100"/>
    <n v="27"/>
    <n v="32"/>
    <n v="18"/>
    <n v="16"/>
    <n v="297"/>
    <m/>
    <n v="2"/>
    <n v="0"/>
    <n v="0"/>
    <n v="22"/>
    <n v="120"/>
    <n v="86"/>
    <n v="0"/>
    <n v="1"/>
    <n v="2"/>
    <n v="0"/>
    <n v="297"/>
    <m/>
    <m/>
    <m/>
    <m/>
    <m/>
    <m/>
    <n v="3"/>
    <m/>
    <m/>
    <m/>
    <m/>
    <m/>
    <s v=" "/>
    <n v="2"/>
    <s v=" "/>
    <s v=" "/>
    <n v="22"/>
    <n v="120"/>
    <n v="83"/>
    <s v=" "/>
    <n v="1"/>
    <n v="2"/>
    <s v=" "/>
    <n v="297"/>
    <n v="0"/>
    <n v="0"/>
    <n v="195"/>
    <n v="1"/>
    <n v="0"/>
    <n v="35"/>
    <n v="1"/>
    <s v=" "/>
    <n v="67"/>
    <n v="6"/>
    <n v="26"/>
    <n v="21"/>
    <m/>
    <n v="2"/>
    <m/>
    <n v="4"/>
    <n v="17"/>
    <n v="11"/>
    <n v="11"/>
    <n v="55"/>
    <n v="35"/>
    <n v="1"/>
    <n v="22"/>
    <n v="16"/>
    <m/>
    <m/>
    <m/>
    <m/>
    <m/>
    <m/>
    <m/>
    <m/>
    <m/>
    <m/>
    <m/>
    <m/>
    <m/>
    <m/>
    <m/>
    <m/>
    <m/>
    <m/>
    <m/>
    <m/>
    <m/>
    <m/>
    <s v=""/>
    <s v=""/>
    <s v=""/>
    <s v=""/>
    <s v=""/>
    <s v=""/>
    <s v=""/>
    <s v=""/>
    <m/>
    <m/>
    <m/>
    <m/>
    <m/>
    <m/>
    <s v=""/>
    <s v=""/>
    <s v=""/>
    <m/>
    <m/>
    <m/>
    <m/>
    <m/>
    <m/>
    <m/>
    <m/>
    <m/>
    <m/>
    <m/>
    <m/>
    <s v=""/>
    <s v=""/>
    <s v=""/>
  </r>
  <r>
    <x v="13"/>
    <s v="University of Texas of the Permian Basin"/>
    <n v="229018"/>
    <x v="3"/>
    <n v="226"/>
    <n v="304"/>
    <n v="265"/>
    <n v="313"/>
    <n v="339"/>
    <n v="383"/>
    <n v="108"/>
    <n v="112"/>
    <n v="112"/>
    <n v="97"/>
    <n v="144"/>
    <n v="165"/>
    <n v="218"/>
    <n v="295"/>
    <n v="260"/>
    <n v="302"/>
    <n v="315"/>
    <n v="372"/>
    <m/>
    <m/>
    <m/>
    <m/>
    <m/>
    <m/>
    <n v="2"/>
    <m/>
    <m/>
    <m/>
    <m/>
    <m/>
    <n v="108"/>
    <n v="112"/>
    <n v="112"/>
    <n v="97"/>
    <n v="144"/>
    <n v="165"/>
    <n v="216"/>
    <n v="295"/>
    <n v="260"/>
    <n v="302"/>
    <n v="315"/>
    <n v="372"/>
    <n v="172"/>
    <n v="195"/>
    <n v="201"/>
    <n v="60"/>
    <n v="58"/>
    <n v="78"/>
    <n v="70"/>
    <n v="62"/>
    <n v="93"/>
    <n v="42"/>
    <n v="56"/>
    <n v="67"/>
    <n v="29"/>
    <n v="43"/>
    <n v="48"/>
    <n v="14"/>
    <n v="17"/>
    <n v="15"/>
    <n v="64"/>
    <n v="54"/>
    <n v="90"/>
    <n v="24"/>
    <n v="38"/>
    <n v="44"/>
    <m/>
    <m/>
    <m/>
    <m/>
    <m/>
    <m/>
    <m/>
    <m/>
    <m/>
    <m/>
    <m/>
    <m/>
    <m/>
    <m/>
    <m/>
    <m/>
    <m/>
    <m/>
    <m/>
    <m/>
    <m/>
    <m/>
    <s v=""/>
    <s v=""/>
    <s v=""/>
    <s v=""/>
    <s v=""/>
    <s v=""/>
    <s v=""/>
    <s v=""/>
    <m/>
    <m/>
    <m/>
    <m/>
    <m/>
    <m/>
    <s v=""/>
    <s v=""/>
    <s v=""/>
    <m/>
    <m/>
    <m/>
    <m/>
    <m/>
    <m/>
    <m/>
    <m/>
    <m/>
    <m/>
    <m/>
    <m/>
    <s v=""/>
    <s v=""/>
    <s v=""/>
  </r>
  <r>
    <x v="13"/>
    <s v="Sul Ross State University-Rio Grande College"/>
    <s v="228501B"/>
    <x v="4"/>
    <m/>
    <m/>
    <m/>
    <m/>
    <m/>
    <m/>
    <m/>
    <m/>
    <m/>
    <m/>
    <m/>
    <m/>
    <m/>
    <m/>
    <m/>
    <m/>
    <m/>
    <m/>
    <m/>
    <m/>
    <m/>
    <m/>
    <m/>
    <m/>
    <m/>
    <m/>
    <m/>
    <m/>
    <m/>
    <m/>
    <s v=" "/>
    <s v=" "/>
    <s v=" "/>
    <s v=" "/>
    <s v=" "/>
    <s v=" "/>
    <s v=" "/>
    <s v=" "/>
    <s v=" "/>
    <s v=" "/>
    <s v=" "/>
    <s v=" "/>
    <m/>
    <m/>
    <m/>
    <m/>
    <m/>
    <m/>
    <s v=" "/>
    <s v=" "/>
    <s v=" "/>
    <m/>
    <m/>
    <m/>
    <m/>
    <m/>
    <m/>
    <m/>
    <m/>
    <m/>
    <m/>
    <m/>
    <m/>
    <s v=""/>
    <s v=""/>
    <s v=""/>
    <m/>
    <m/>
    <m/>
    <m/>
    <m/>
    <m/>
    <m/>
    <m/>
    <m/>
    <m/>
    <m/>
    <m/>
    <m/>
    <m/>
    <m/>
    <m/>
    <m/>
    <m/>
    <m/>
    <m/>
    <m/>
    <m/>
    <s v=""/>
    <s v=""/>
    <s v=""/>
    <s v=""/>
    <s v=""/>
    <s v=""/>
    <s v=""/>
    <s v=""/>
    <m/>
    <m/>
    <m/>
    <m/>
    <m/>
    <m/>
    <s v=""/>
    <s v=""/>
    <s v=""/>
    <m/>
    <m/>
    <m/>
    <m/>
    <m/>
    <m/>
    <m/>
    <m/>
    <m/>
    <m/>
    <m/>
    <m/>
    <s v=""/>
    <s v=""/>
    <s v=""/>
  </r>
  <r>
    <x v="13"/>
    <s v="University of Houston-Downtown"/>
    <n v="225432"/>
    <x v="4"/>
    <n v="1146"/>
    <n v="1232"/>
    <n v="1139"/>
    <n v="1051"/>
    <n v="1013"/>
    <n v="1014"/>
    <n v="638"/>
    <n v="679"/>
    <n v="695"/>
    <n v="728"/>
    <n v="794"/>
    <n v="869"/>
    <n v="911"/>
    <n v="1012"/>
    <n v="664"/>
    <n v="624"/>
    <n v="671"/>
    <n v="737"/>
    <m/>
    <m/>
    <m/>
    <m/>
    <m/>
    <m/>
    <n v="5"/>
    <m/>
    <m/>
    <m/>
    <m/>
    <m/>
    <n v="638"/>
    <n v="679"/>
    <n v="695"/>
    <n v="728"/>
    <n v="794"/>
    <n v="869"/>
    <n v="906"/>
    <n v="1012"/>
    <n v="664"/>
    <n v="624"/>
    <n v="671"/>
    <n v="737"/>
    <n v="324"/>
    <n v="376"/>
    <n v="421"/>
    <n v="94"/>
    <n v="106"/>
    <n v="123"/>
    <n v="206"/>
    <n v="189"/>
    <n v="193"/>
    <n v="122"/>
    <n v="132"/>
    <n v="119"/>
    <n v="152"/>
    <n v="134"/>
    <n v="132"/>
    <n v="92"/>
    <n v="90"/>
    <n v="122"/>
    <n v="350"/>
    <n v="382"/>
    <n v="373"/>
    <n v="230"/>
    <n v="265"/>
    <n v="292"/>
    <m/>
    <m/>
    <m/>
    <m/>
    <m/>
    <m/>
    <m/>
    <m/>
    <m/>
    <m/>
    <m/>
    <m/>
    <m/>
    <m/>
    <m/>
    <m/>
    <m/>
    <m/>
    <m/>
    <m/>
    <m/>
    <m/>
    <s v=""/>
    <s v=""/>
    <s v=""/>
    <s v=""/>
    <s v=""/>
    <s v=""/>
    <s v=""/>
    <s v=""/>
    <m/>
    <m/>
    <m/>
    <m/>
    <m/>
    <m/>
    <s v=""/>
    <s v=""/>
    <s v=""/>
    <m/>
    <m/>
    <m/>
    <m/>
    <m/>
    <m/>
    <m/>
    <m/>
    <m/>
    <m/>
    <m/>
    <m/>
    <s v=""/>
    <s v=""/>
    <s v=""/>
  </r>
  <r>
    <x v="13"/>
    <s v="University of Houston-Victoria"/>
    <n v="225502"/>
    <x v="4"/>
    <m/>
    <m/>
    <m/>
    <m/>
    <m/>
    <n v="1"/>
    <m/>
    <m/>
    <m/>
    <m/>
    <m/>
    <m/>
    <m/>
    <m/>
    <m/>
    <m/>
    <m/>
    <m/>
    <m/>
    <m/>
    <m/>
    <m/>
    <m/>
    <m/>
    <m/>
    <m/>
    <m/>
    <m/>
    <m/>
    <m/>
    <s v=" "/>
    <s v=" "/>
    <s v=" "/>
    <s v=" "/>
    <s v=" "/>
    <s v=" "/>
    <s v=" "/>
    <s v=" "/>
    <s v=" "/>
    <s v=" "/>
    <s v=" "/>
    <s v=" "/>
    <m/>
    <m/>
    <m/>
    <m/>
    <m/>
    <m/>
    <s v=" "/>
    <s v=" "/>
    <s v=" "/>
    <m/>
    <m/>
    <m/>
    <m/>
    <m/>
    <m/>
    <m/>
    <m/>
    <m/>
    <m/>
    <m/>
    <m/>
    <s v=""/>
    <s v=""/>
    <s v=""/>
    <m/>
    <m/>
    <m/>
    <m/>
    <m/>
    <m/>
    <m/>
    <m/>
    <m/>
    <m/>
    <m/>
    <m/>
    <m/>
    <m/>
    <m/>
    <m/>
    <m/>
    <m/>
    <m/>
    <m/>
    <m/>
    <m/>
    <s v=""/>
    <s v=""/>
    <s v=""/>
    <s v=""/>
    <s v=""/>
    <s v=""/>
    <s v=""/>
    <s v=""/>
    <m/>
    <m/>
    <m/>
    <m/>
    <m/>
    <m/>
    <s v=""/>
    <s v=""/>
    <s v=""/>
    <m/>
    <m/>
    <m/>
    <m/>
    <m/>
    <m/>
    <m/>
    <m/>
    <m/>
    <m/>
    <m/>
    <m/>
    <s v=""/>
    <s v=""/>
    <s v=""/>
  </r>
  <r>
    <x v="13"/>
    <s v="Texas A &amp; M University at Galveston"/>
    <n v="228714"/>
    <x v="11"/>
    <n v="415"/>
    <n v="412"/>
    <n v="380"/>
    <n v="466"/>
    <n v="416"/>
    <n v="444"/>
    <n v="246"/>
    <n v="179"/>
    <n v="296"/>
    <n v="395"/>
    <n v="423"/>
    <n v="347"/>
    <n v="409"/>
    <n v="406"/>
    <n v="377"/>
    <n v="461"/>
    <n v="412"/>
    <n v="438"/>
    <m/>
    <m/>
    <m/>
    <m/>
    <m/>
    <m/>
    <n v="3"/>
    <m/>
    <m/>
    <m/>
    <m/>
    <m/>
    <n v="246"/>
    <n v="179"/>
    <n v="296"/>
    <n v="395"/>
    <n v="423"/>
    <n v="347"/>
    <n v="406"/>
    <n v="406"/>
    <n v="377"/>
    <n v="461"/>
    <n v="412"/>
    <n v="438"/>
    <n v="225"/>
    <n v="234"/>
    <n v="234"/>
    <n v="196"/>
    <n v="131"/>
    <n v="128"/>
    <n v="40"/>
    <n v="47"/>
    <n v="76"/>
    <n v="124"/>
    <n v="125"/>
    <n v="133"/>
    <n v="86"/>
    <n v="72"/>
    <n v="107"/>
    <n v="10"/>
    <n v="5"/>
    <n v="12"/>
    <n v="238"/>
    <n v="176"/>
    <n v="219"/>
    <n v="51"/>
    <n v="41"/>
    <n v="42"/>
    <m/>
    <m/>
    <m/>
    <m/>
    <m/>
    <m/>
    <m/>
    <m/>
    <m/>
    <m/>
    <m/>
    <m/>
    <m/>
    <m/>
    <m/>
    <m/>
    <m/>
    <m/>
    <m/>
    <m/>
    <m/>
    <m/>
    <s v=""/>
    <s v=""/>
    <s v=""/>
    <s v=""/>
    <s v=""/>
    <s v=""/>
    <s v=""/>
    <s v=""/>
    <m/>
    <m/>
    <m/>
    <m/>
    <m/>
    <m/>
    <s v=""/>
    <s v=""/>
    <s v=""/>
    <m/>
    <m/>
    <m/>
    <m/>
    <m/>
    <m/>
    <m/>
    <m/>
    <m/>
    <m/>
    <m/>
    <m/>
    <s v=""/>
    <s v=""/>
    <s v=""/>
  </r>
  <r>
    <x v="13"/>
    <s v="Amarillo College "/>
    <n v="222576"/>
    <x v="5"/>
    <m/>
    <m/>
    <m/>
    <m/>
    <m/>
    <m/>
    <m/>
    <m/>
    <m/>
    <m/>
    <m/>
    <m/>
    <m/>
    <m/>
    <m/>
    <m/>
    <m/>
    <m/>
    <m/>
    <m/>
    <m/>
    <m/>
    <m/>
    <m/>
    <m/>
    <m/>
    <m/>
    <m/>
    <m/>
    <m/>
    <s v=" "/>
    <s v=" "/>
    <s v=" "/>
    <s v=" "/>
    <s v=" "/>
    <s v=" "/>
    <s v=" "/>
    <s v=" "/>
    <s v=" "/>
    <s v=" "/>
    <s v=" "/>
    <s v=" "/>
    <m/>
    <m/>
    <m/>
    <m/>
    <m/>
    <m/>
    <s v=" "/>
    <s v=" "/>
    <s v=" "/>
    <m/>
    <m/>
    <m/>
    <m/>
    <m/>
    <m/>
    <m/>
    <m/>
    <m/>
    <m/>
    <m/>
    <m/>
    <s v=""/>
    <s v=""/>
    <s v=""/>
    <n v="1812"/>
    <n v="1943"/>
    <n v="2027"/>
    <n v="1750"/>
    <n v="3562"/>
    <n v="1540"/>
    <n v="681"/>
    <n v="856"/>
    <n v="899"/>
    <n v="828"/>
    <n v="947"/>
    <n v="742"/>
    <n v="899"/>
    <n v="655"/>
    <m/>
    <m/>
    <m/>
    <m/>
    <m/>
    <n v="2"/>
    <m/>
    <m/>
    <n v="681"/>
    <n v="856"/>
    <n v="899"/>
    <n v="828"/>
    <n v="947"/>
    <n v="740"/>
    <n v="899"/>
    <n v="655"/>
    <n v="409"/>
    <n v="505"/>
    <n v="345"/>
    <n v="40"/>
    <n v="73"/>
    <n v="28"/>
    <n v="291"/>
    <n v="321"/>
    <n v="282"/>
    <n v="94"/>
    <n v="94"/>
    <n v="92"/>
    <n v="143"/>
    <n v="160"/>
    <n v="182"/>
    <n v="166"/>
    <n v="181"/>
    <n v="140"/>
    <n v="105"/>
    <n v="111"/>
    <n v="89"/>
    <n v="463"/>
    <n v="561"/>
    <n v="419"/>
  </r>
  <r>
    <x v="13"/>
    <s v="Austin Community College "/>
    <n v="222992"/>
    <x v="5"/>
    <m/>
    <m/>
    <m/>
    <m/>
    <m/>
    <m/>
    <m/>
    <m/>
    <m/>
    <m/>
    <m/>
    <m/>
    <m/>
    <m/>
    <m/>
    <m/>
    <m/>
    <m/>
    <m/>
    <m/>
    <m/>
    <m/>
    <m/>
    <m/>
    <m/>
    <m/>
    <m/>
    <m/>
    <m/>
    <m/>
    <s v=" "/>
    <s v=" "/>
    <s v=" "/>
    <s v=" "/>
    <s v=" "/>
    <s v=" "/>
    <s v=" "/>
    <s v=" "/>
    <s v=" "/>
    <s v=" "/>
    <s v=" "/>
    <s v=" "/>
    <m/>
    <m/>
    <m/>
    <m/>
    <m/>
    <m/>
    <s v=" "/>
    <s v=" "/>
    <s v=" "/>
    <m/>
    <m/>
    <m/>
    <m/>
    <m/>
    <m/>
    <m/>
    <m/>
    <m/>
    <m/>
    <m/>
    <m/>
    <s v=""/>
    <s v=""/>
    <s v=""/>
    <n v="6760"/>
    <n v="5867"/>
    <n v="8002"/>
    <n v="8605"/>
    <n v="8868"/>
    <n v="8405"/>
    <n v="1349"/>
    <n v="998"/>
    <n v="1922"/>
    <n v="1860"/>
    <n v="2449"/>
    <n v="2676"/>
    <n v="2977"/>
    <n v="2718"/>
    <m/>
    <m/>
    <m/>
    <m/>
    <m/>
    <n v="16"/>
    <m/>
    <m/>
    <n v="1349"/>
    <n v="998"/>
    <n v="1922"/>
    <n v="1860"/>
    <n v="2449"/>
    <n v="2660"/>
    <n v="2977"/>
    <n v="2718"/>
    <n v="1321"/>
    <n v="1405"/>
    <n v="1267"/>
    <n v="541"/>
    <n v="603"/>
    <n v="567"/>
    <n v="798"/>
    <n v="969"/>
    <n v="884"/>
    <n v="65"/>
    <n v="77"/>
    <n v="79"/>
    <n v="98"/>
    <n v="88"/>
    <n v="131"/>
    <n v="288"/>
    <n v="363"/>
    <n v="420"/>
    <n v="643"/>
    <n v="845"/>
    <n v="1053"/>
    <n v="864"/>
    <n v="1164"/>
    <n v="1108"/>
  </r>
  <r>
    <x v="13"/>
    <s v="Blinn College "/>
    <n v="223427"/>
    <x v="5"/>
    <m/>
    <m/>
    <m/>
    <m/>
    <m/>
    <m/>
    <m/>
    <m/>
    <m/>
    <m/>
    <m/>
    <m/>
    <m/>
    <m/>
    <m/>
    <m/>
    <m/>
    <m/>
    <m/>
    <m/>
    <m/>
    <m/>
    <m/>
    <m/>
    <m/>
    <m/>
    <m/>
    <m/>
    <m/>
    <m/>
    <s v=" "/>
    <s v=" "/>
    <s v=" "/>
    <s v=" "/>
    <s v=" "/>
    <s v=" "/>
    <s v=" "/>
    <s v=" "/>
    <s v=" "/>
    <s v=" "/>
    <s v=" "/>
    <s v=" "/>
    <m/>
    <m/>
    <m/>
    <m/>
    <m/>
    <m/>
    <s v=" "/>
    <s v=" "/>
    <s v=" "/>
    <m/>
    <m/>
    <m/>
    <m/>
    <m/>
    <m/>
    <m/>
    <m/>
    <m/>
    <m/>
    <m/>
    <m/>
    <s v=""/>
    <s v=""/>
    <s v=""/>
    <n v="5115"/>
    <n v="7254"/>
    <n v="4427"/>
    <n v="4060"/>
    <n v="3749"/>
    <n v="3658"/>
    <n v="3221"/>
    <n v="4468"/>
    <n v="2862"/>
    <n v="4342"/>
    <n v="2812"/>
    <n v="2518"/>
    <n v="2389"/>
    <n v="2713"/>
    <m/>
    <m/>
    <m/>
    <m/>
    <m/>
    <n v="25"/>
    <m/>
    <m/>
    <n v="3221"/>
    <n v="4468"/>
    <n v="2862"/>
    <n v="4342"/>
    <n v="2812"/>
    <n v="2493"/>
    <n v="2389"/>
    <n v="2713"/>
    <n v="1200"/>
    <n v="1229"/>
    <n v="1348"/>
    <n v="483"/>
    <n v="460"/>
    <n v="541"/>
    <n v="810"/>
    <n v="700"/>
    <n v="824"/>
    <n v="453"/>
    <n v="185"/>
    <n v="146"/>
    <n v="430"/>
    <n v="669"/>
    <n v="396"/>
    <n v="368"/>
    <n v="234"/>
    <n v="227"/>
    <n v="2146"/>
    <n v="1348"/>
    <n v="1194"/>
    <n v="1375"/>
    <n v="1045"/>
    <n v="926"/>
  </r>
  <r>
    <x v="13"/>
    <s v="Brookhaven College  (DCCCD)"/>
    <n v="223524"/>
    <x v="5"/>
    <m/>
    <m/>
    <m/>
    <m/>
    <m/>
    <m/>
    <m/>
    <m/>
    <m/>
    <m/>
    <m/>
    <m/>
    <m/>
    <m/>
    <m/>
    <m/>
    <m/>
    <m/>
    <m/>
    <m/>
    <m/>
    <m/>
    <m/>
    <m/>
    <m/>
    <m/>
    <m/>
    <m/>
    <m/>
    <m/>
    <s v=" "/>
    <s v=" "/>
    <s v=" "/>
    <s v=" "/>
    <s v=" "/>
    <s v=" "/>
    <s v=" "/>
    <s v=" "/>
    <s v=" "/>
    <s v=" "/>
    <s v=" "/>
    <s v=" "/>
    <m/>
    <m/>
    <m/>
    <m/>
    <m/>
    <m/>
    <s v=" "/>
    <s v=" "/>
    <s v=" "/>
    <m/>
    <m/>
    <m/>
    <m/>
    <m/>
    <m/>
    <m/>
    <m/>
    <m/>
    <m/>
    <m/>
    <m/>
    <s v=""/>
    <s v=""/>
    <s v=""/>
    <n v="2556"/>
    <n v="2411"/>
    <n v="2417"/>
    <n v="2135"/>
    <n v="2318"/>
    <n v="1898"/>
    <n v="55"/>
    <n v="747"/>
    <n v="681"/>
    <n v="620"/>
    <n v="798"/>
    <n v="623"/>
    <n v="628"/>
    <n v="530"/>
    <m/>
    <m/>
    <m/>
    <m/>
    <m/>
    <n v="5"/>
    <m/>
    <m/>
    <n v="55"/>
    <n v="747"/>
    <n v="681"/>
    <n v="620"/>
    <n v="798"/>
    <n v="618"/>
    <n v="628"/>
    <n v="530"/>
    <n v="309"/>
    <n v="340"/>
    <n v="249"/>
    <n v="105"/>
    <n v="77"/>
    <n v="83"/>
    <n v="204"/>
    <n v="211"/>
    <n v="198"/>
    <n v="28"/>
    <n v="49"/>
    <n v="35"/>
    <n v="7"/>
    <n v="55"/>
    <n v="60"/>
    <n v="74"/>
    <n v="112"/>
    <n v="101"/>
    <n v="173"/>
    <n v="174"/>
    <n v="220"/>
    <n v="345"/>
    <n v="463"/>
    <n v="262"/>
  </r>
  <r>
    <x v="13"/>
    <s v="Central Texas College "/>
    <n v="223816"/>
    <x v="5"/>
    <m/>
    <m/>
    <m/>
    <m/>
    <m/>
    <m/>
    <m/>
    <m/>
    <m/>
    <m/>
    <m/>
    <m/>
    <m/>
    <m/>
    <m/>
    <m/>
    <m/>
    <m/>
    <m/>
    <m/>
    <m/>
    <m/>
    <m/>
    <m/>
    <m/>
    <m/>
    <m/>
    <m/>
    <m/>
    <m/>
    <s v=" "/>
    <s v=" "/>
    <s v=" "/>
    <s v=" "/>
    <s v=" "/>
    <s v=" "/>
    <s v=" "/>
    <s v=" "/>
    <s v=" "/>
    <s v=" "/>
    <s v=" "/>
    <s v=" "/>
    <m/>
    <m/>
    <m/>
    <m/>
    <m/>
    <m/>
    <s v=" "/>
    <s v=" "/>
    <s v=" "/>
    <m/>
    <m/>
    <m/>
    <m/>
    <m/>
    <m/>
    <m/>
    <m/>
    <m/>
    <m/>
    <m/>
    <m/>
    <s v=""/>
    <s v=""/>
    <s v=""/>
    <n v="1331"/>
    <n v="1154"/>
    <n v="1185"/>
    <n v="1888"/>
    <n v="1560"/>
    <n v="1548"/>
    <n v="646"/>
    <n v="601"/>
    <n v="518"/>
    <n v="486"/>
    <n v="469"/>
    <n v="585"/>
    <n v="665"/>
    <n v="498"/>
    <m/>
    <m/>
    <m/>
    <m/>
    <m/>
    <n v="11"/>
    <m/>
    <m/>
    <n v="646"/>
    <n v="601"/>
    <n v="518"/>
    <n v="486"/>
    <n v="469"/>
    <n v="574"/>
    <n v="665"/>
    <n v="498"/>
    <n v="283"/>
    <n v="306"/>
    <n v="259"/>
    <n v="34"/>
    <n v="66"/>
    <n v="33"/>
    <n v="257"/>
    <n v="293"/>
    <n v="206"/>
    <n v="29"/>
    <n v="29"/>
    <n v="50"/>
    <n v="109"/>
    <n v="118"/>
    <n v="84"/>
    <n v="82"/>
    <n v="90"/>
    <n v="84"/>
    <n v="61"/>
    <n v="59"/>
    <n v="86"/>
    <n v="314"/>
    <n v="291"/>
    <n v="354"/>
  </r>
  <r>
    <x v="13"/>
    <s v="Collin County Community College District"/>
    <n v="247834"/>
    <x v="5"/>
    <m/>
    <m/>
    <m/>
    <m/>
    <m/>
    <m/>
    <m/>
    <m/>
    <m/>
    <m/>
    <m/>
    <m/>
    <m/>
    <m/>
    <m/>
    <m/>
    <m/>
    <m/>
    <m/>
    <m/>
    <m/>
    <m/>
    <m/>
    <m/>
    <m/>
    <m/>
    <m/>
    <m/>
    <m/>
    <m/>
    <s v=" "/>
    <s v=" "/>
    <s v=" "/>
    <s v=" "/>
    <s v=" "/>
    <s v=" "/>
    <s v=" "/>
    <s v=" "/>
    <s v=" "/>
    <s v=" "/>
    <s v=" "/>
    <s v=" "/>
    <m/>
    <m/>
    <m/>
    <m/>
    <m/>
    <m/>
    <s v=" "/>
    <s v=" "/>
    <s v=" "/>
    <m/>
    <m/>
    <m/>
    <m/>
    <m/>
    <m/>
    <m/>
    <m/>
    <m/>
    <m/>
    <m/>
    <m/>
    <s v=""/>
    <s v=""/>
    <s v=""/>
    <n v="3070"/>
    <n v="3265"/>
    <n v="3387"/>
    <n v="3664"/>
    <n v="3782"/>
    <n v="4088"/>
    <n v="1436"/>
    <n v="1661"/>
    <n v="1954"/>
    <n v="1971"/>
    <n v="1934"/>
    <n v="2234"/>
    <n v="2371"/>
    <n v="2560"/>
    <m/>
    <m/>
    <m/>
    <m/>
    <m/>
    <n v="19"/>
    <m/>
    <m/>
    <n v="1436"/>
    <n v="1661"/>
    <n v="1954"/>
    <n v="1971"/>
    <n v="1934"/>
    <n v="2215"/>
    <n v="2371"/>
    <n v="2560"/>
    <n v="1326"/>
    <n v="1382"/>
    <n v="1517"/>
    <n v="247"/>
    <n v="278"/>
    <n v="289"/>
    <n v="642"/>
    <n v="711"/>
    <n v="754"/>
    <n v="184"/>
    <n v="213"/>
    <n v="228"/>
    <n v="184"/>
    <n v="232"/>
    <n v="328"/>
    <n v="386"/>
    <n v="350"/>
    <n v="373"/>
    <n v="522"/>
    <n v="483"/>
    <n v="652"/>
    <n v="879"/>
    <n v="888"/>
    <n v="962"/>
  </r>
  <r>
    <x v="13"/>
    <s v="Del Mar College "/>
    <n v="224350"/>
    <x v="5"/>
    <m/>
    <m/>
    <m/>
    <m/>
    <m/>
    <m/>
    <m/>
    <m/>
    <m/>
    <m/>
    <m/>
    <m/>
    <m/>
    <m/>
    <m/>
    <m/>
    <m/>
    <m/>
    <m/>
    <m/>
    <m/>
    <m/>
    <m/>
    <m/>
    <m/>
    <m/>
    <m/>
    <m/>
    <m/>
    <m/>
    <s v=" "/>
    <s v=" "/>
    <s v=" "/>
    <s v=" "/>
    <s v=" "/>
    <s v=" "/>
    <s v=" "/>
    <s v=" "/>
    <s v=" "/>
    <s v=" "/>
    <s v=" "/>
    <s v=" "/>
    <m/>
    <m/>
    <m/>
    <m/>
    <m/>
    <m/>
    <s v=" "/>
    <s v=" "/>
    <s v=" "/>
    <m/>
    <m/>
    <m/>
    <m/>
    <m/>
    <m/>
    <m/>
    <m/>
    <m/>
    <m/>
    <m/>
    <m/>
    <s v=""/>
    <s v=""/>
    <s v=""/>
    <n v="2062"/>
    <n v="1944"/>
    <n v="2190"/>
    <n v="1943"/>
    <n v="1763"/>
    <n v="1315"/>
    <n v="929"/>
    <n v="1010"/>
    <n v="1049"/>
    <n v="984"/>
    <n v="776"/>
    <n v="598"/>
    <n v="461"/>
    <n v="577"/>
    <m/>
    <m/>
    <m/>
    <m/>
    <m/>
    <n v="2"/>
    <m/>
    <m/>
    <n v="929"/>
    <n v="1010"/>
    <n v="1049"/>
    <n v="984"/>
    <n v="776"/>
    <n v="596"/>
    <n v="461"/>
    <n v="577"/>
    <n v="340"/>
    <n v="250"/>
    <n v="340"/>
    <n v="35"/>
    <n v="28"/>
    <n v="38"/>
    <n v="221"/>
    <n v="183"/>
    <n v="199"/>
    <n v="85"/>
    <n v="55"/>
    <n v="62"/>
    <n v="203"/>
    <n v="201"/>
    <n v="209"/>
    <n v="227"/>
    <n v="206"/>
    <n v="134"/>
    <n v="111"/>
    <n v="84"/>
    <n v="86"/>
    <n v="561"/>
    <n v="431"/>
    <n v="314"/>
  </r>
  <r>
    <x v="13"/>
    <s v="Eastfield College  (DCCCD)"/>
    <n v="224572"/>
    <x v="5"/>
    <m/>
    <m/>
    <m/>
    <m/>
    <m/>
    <m/>
    <m/>
    <m/>
    <m/>
    <m/>
    <m/>
    <m/>
    <m/>
    <m/>
    <m/>
    <m/>
    <m/>
    <m/>
    <m/>
    <m/>
    <m/>
    <m/>
    <m/>
    <m/>
    <m/>
    <m/>
    <m/>
    <m/>
    <m/>
    <m/>
    <s v=" "/>
    <s v=" "/>
    <s v=" "/>
    <s v=" "/>
    <s v=" "/>
    <s v=" "/>
    <s v=" "/>
    <s v=" "/>
    <s v=" "/>
    <s v=" "/>
    <s v=" "/>
    <s v=" "/>
    <m/>
    <m/>
    <m/>
    <m/>
    <m/>
    <m/>
    <s v=" "/>
    <s v=" "/>
    <s v=" "/>
    <m/>
    <m/>
    <m/>
    <m/>
    <m/>
    <m/>
    <m/>
    <m/>
    <m/>
    <m/>
    <m/>
    <m/>
    <s v=""/>
    <s v=""/>
    <s v=""/>
    <n v="2658"/>
    <n v="2494"/>
    <n v="2397"/>
    <n v="2208"/>
    <n v="2112"/>
    <n v="2069"/>
    <n v="155"/>
    <n v="790"/>
    <n v="961"/>
    <n v="938"/>
    <n v="871"/>
    <n v="835"/>
    <n v="748"/>
    <n v="786"/>
    <m/>
    <m/>
    <m/>
    <m/>
    <m/>
    <n v="9"/>
    <m/>
    <m/>
    <n v="155"/>
    <n v="790"/>
    <n v="961"/>
    <n v="938"/>
    <n v="871"/>
    <n v="826"/>
    <n v="748"/>
    <n v="786"/>
    <n v="423"/>
    <n v="400"/>
    <n v="395"/>
    <n v="98"/>
    <n v="104"/>
    <n v="100"/>
    <n v="305"/>
    <n v="244"/>
    <n v="291"/>
    <n v="71"/>
    <n v="53"/>
    <n v="36"/>
    <n v="21"/>
    <n v="91"/>
    <n v="102"/>
    <n v="127"/>
    <n v="130"/>
    <n v="148"/>
    <n v="177"/>
    <n v="151"/>
    <n v="250"/>
    <n v="563"/>
    <n v="537"/>
    <n v="392"/>
  </r>
  <r>
    <x v="13"/>
    <s v="El Paso County Community College District"/>
    <n v="224642"/>
    <x v="5"/>
    <m/>
    <m/>
    <m/>
    <m/>
    <m/>
    <m/>
    <m/>
    <m/>
    <m/>
    <m/>
    <m/>
    <m/>
    <m/>
    <m/>
    <m/>
    <m/>
    <m/>
    <m/>
    <m/>
    <m/>
    <m/>
    <m/>
    <m/>
    <m/>
    <m/>
    <m/>
    <m/>
    <m/>
    <m/>
    <m/>
    <s v=" "/>
    <s v=" "/>
    <s v=" "/>
    <s v=" "/>
    <s v=" "/>
    <s v=" "/>
    <s v=" "/>
    <s v=" "/>
    <s v=" "/>
    <s v=" "/>
    <s v=" "/>
    <s v=" "/>
    <m/>
    <m/>
    <m/>
    <m/>
    <m/>
    <m/>
    <s v=" "/>
    <s v=" "/>
    <s v=" "/>
    <m/>
    <m/>
    <m/>
    <m/>
    <m/>
    <m/>
    <m/>
    <m/>
    <m/>
    <m/>
    <m/>
    <m/>
    <s v=""/>
    <s v=""/>
    <s v=""/>
    <n v="3951"/>
    <n v="8346"/>
    <n v="4933"/>
    <n v="4742"/>
    <n v="3946"/>
    <n v="4353"/>
    <n v="1239"/>
    <n v="2007"/>
    <n v="2373"/>
    <n v="4990"/>
    <n v="2508"/>
    <n v="2494"/>
    <n v="2039"/>
    <n v="2326"/>
    <m/>
    <m/>
    <m/>
    <m/>
    <m/>
    <n v="26"/>
    <m/>
    <m/>
    <n v="1239"/>
    <n v="2007"/>
    <n v="2373"/>
    <n v="4990"/>
    <n v="2508"/>
    <n v="2468"/>
    <n v="2039"/>
    <n v="2326"/>
    <n v="1609"/>
    <n v="1327"/>
    <n v="1560"/>
    <n v="57"/>
    <n v="43"/>
    <n v="52"/>
    <n v="802"/>
    <n v="669"/>
    <n v="714"/>
    <n v="551"/>
    <n v="158"/>
    <n v="180"/>
    <n v="244"/>
    <n v="360"/>
    <n v="408"/>
    <n v="1275"/>
    <n v="670"/>
    <n v="657"/>
    <n v="327"/>
    <n v="156"/>
    <n v="212"/>
    <n v="2837"/>
    <n v="1524"/>
    <n v="1419"/>
  </r>
  <r>
    <x v="13"/>
    <s v="Houston Community College"/>
    <n v="225423"/>
    <x v="5"/>
    <m/>
    <m/>
    <m/>
    <m/>
    <m/>
    <m/>
    <m/>
    <m/>
    <m/>
    <m/>
    <m/>
    <m/>
    <m/>
    <m/>
    <m/>
    <m/>
    <m/>
    <m/>
    <m/>
    <m/>
    <m/>
    <m/>
    <m/>
    <m/>
    <m/>
    <m/>
    <m/>
    <m/>
    <m/>
    <m/>
    <s v=" "/>
    <s v=" "/>
    <s v=" "/>
    <s v=" "/>
    <s v=" "/>
    <s v=" "/>
    <s v=" "/>
    <s v=" "/>
    <s v=" "/>
    <s v=" "/>
    <s v=" "/>
    <s v=" "/>
    <m/>
    <m/>
    <m/>
    <m/>
    <m/>
    <m/>
    <s v=" "/>
    <s v=" "/>
    <s v=" "/>
    <m/>
    <m/>
    <m/>
    <m/>
    <m/>
    <m/>
    <m/>
    <m/>
    <m/>
    <m/>
    <m/>
    <m/>
    <s v=""/>
    <s v=""/>
    <s v=""/>
    <n v="5255"/>
    <n v="4895"/>
    <n v="5537"/>
    <n v="3580"/>
    <n v="3926"/>
    <n v="3562"/>
    <n v="1538"/>
    <n v="1334"/>
    <n v="1268"/>
    <n v="1431"/>
    <n v="1468"/>
    <n v="1393"/>
    <n v="1120"/>
    <n v="1366"/>
    <m/>
    <m/>
    <m/>
    <m/>
    <m/>
    <n v="10"/>
    <m/>
    <m/>
    <n v="1538"/>
    <n v="1334"/>
    <n v="1268"/>
    <n v="1431"/>
    <n v="1468"/>
    <n v="1383"/>
    <n v="1120"/>
    <n v="1366"/>
    <n v="830"/>
    <n v="697"/>
    <n v="838"/>
    <n v="100"/>
    <n v="83"/>
    <n v="104"/>
    <n v="453"/>
    <n v="340"/>
    <n v="424"/>
    <n v="136"/>
    <n v="143"/>
    <n v="144"/>
    <n v="204"/>
    <n v="196"/>
    <n v="215"/>
    <n v="281"/>
    <n v="267"/>
    <n v="308"/>
    <n v="291"/>
    <n v="279"/>
    <n v="278"/>
    <n v="723"/>
    <n v="779"/>
    <n v="653"/>
  </r>
  <r>
    <x v="13"/>
    <s v="Laredo Community College "/>
    <n v="226134"/>
    <x v="5"/>
    <m/>
    <m/>
    <m/>
    <m/>
    <m/>
    <m/>
    <m/>
    <m/>
    <m/>
    <m/>
    <m/>
    <m/>
    <m/>
    <m/>
    <m/>
    <m/>
    <m/>
    <m/>
    <m/>
    <m/>
    <m/>
    <m/>
    <m/>
    <m/>
    <m/>
    <m/>
    <m/>
    <m/>
    <m/>
    <m/>
    <s v=" "/>
    <s v=" "/>
    <s v=" "/>
    <s v=" "/>
    <s v=" "/>
    <s v=" "/>
    <s v=" "/>
    <s v=" "/>
    <s v=" "/>
    <s v=" "/>
    <s v=" "/>
    <s v=" "/>
    <m/>
    <m/>
    <m/>
    <m/>
    <m/>
    <m/>
    <s v=" "/>
    <s v=" "/>
    <s v=" "/>
    <m/>
    <m/>
    <m/>
    <m/>
    <m/>
    <m/>
    <m/>
    <m/>
    <m/>
    <m/>
    <m/>
    <m/>
    <s v=""/>
    <s v=""/>
    <s v=""/>
    <n v="1307"/>
    <n v="1136"/>
    <n v="1602"/>
    <n v="1394"/>
    <n v="1051"/>
    <n v="1289"/>
    <n v="686"/>
    <n v="614"/>
    <n v="805"/>
    <n v="632"/>
    <n v="936"/>
    <n v="860"/>
    <n v="638"/>
    <n v="750"/>
    <m/>
    <m/>
    <m/>
    <m/>
    <m/>
    <n v="1"/>
    <m/>
    <m/>
    <n v="686"/>
    <n v="614"/>
    <n v="805"/>
    <n v="632"/>
    <n v="936"/>
    <n v="859"/>
    <n v="638"/>
    <n v="750"/>
    <n v="608"/>
    <n v="435"/>
    <n v="528"/>
    <n v="33"/>
    <n v="30"/>
    <n v="28"/>
    <n v="218"/>
    <n v="173"/>
    <n v="194"/>
    <n v="102"/>
    <n v="141"/>
    <n v="153"/>
    <n v="208"/>
    <n v="165"/>
    <n v="231"/>
    <n v="179"/>
    <n v="268"/>
    <n v="223"/>
    <n v="80"/>
    <n v="106"/>
    <n v="106"/>
    <n v="271"/>
    <n v="421"/>
    <n v="377"/>
  </r>
  <r>
    <x v="13"/>
    <s v="McLennan Community College "/>
    <n v="226578"/>
    <x v="5"/>
    <m/>
    <m/>
    <m/>
    <m/>
    <m/>
    <m/>
    <m/>
    <m/>
    <m/>
    <m/>
    <m/>
    <m/>
    <m/>
    <m/>
    <m/>
    <m/>
    <m/>
    <m/>
    <m/>
    <m/>
    <m/>
    <m/>
    <m/>
    <m/>
    <m/>
    <m/>
    <m/>
    <m/>
    <m/>
    <m/>
    <s v=" "/>
    <s v=" "/>
    <s v=" "/>
    <s v=" "/>
    <s v=" "/>
    <s v=" "/>
    <s v=" "/>
    <s v=" "/>
    <s v=" "/>
    <s v=" "/>
    <s v=" "/>
    <s v=" "/>
    <m/>
    <m/>
    <m/>
    <m/>
    <m/>
    <m/>
    <s v=" "/>
    <s v=" "/>
    <s v=" "/>
    <m/>
    <m/>
    <m/>
    <m/>
    <m/>
    <m/>
    <m/>
    <m/>
    <m/>
    <m/>
    <m/>
    <m/>
    <s v=""/>
    <s v=""/>
    <s v=""/>
    <n v="1265"/>
    <n v="1379"/>
    <n v="1358"/>
    <n v="1324"/>
    <n v="1375"/>
    <n v="1391"/>
    <n v="885"/>
    <n v="902"/>
    <n v="809"/>
    <n v="865"/>
    <n v="869"/>
    <n v="923"/>
    <n v="975"/>
    <n v="1012"/>
    <m/>
    <m/>
    <m/>
    <m/>
    <m/>
    <n v="3"/>
    <m/>
    <m/>
    <n v="885"/>
    <n v="902"/>
    <n v="809"/>
    <n v="865"/>
    <n v="869"/>
    <n v="920"/>
    <n v="975"/>
    <n v="1012"/>
    <n v="499"/>
    <n v="580"/>
    <n v="546"/>
    <n v="98"/>
    <n v="111"/>
    <n v="101"/>
    <n v="323"/>
    <n v="284"/>
    <n v="365"/>
    <n v="128"/>
    <n v="104"/>
    <n v="95"/>
    <n v="146"/>
    <n v="167"/>
    <n v="138"/>
    <n v="148"/>
    <n v="160"/>
    <n v="166"/>
    <n v="166"/>
    <n v="171"/>
    <n v="236"/>
    <n v="423"/>
    <n v="434"/>
    <n v="423"/>
  </r>
  <r>
    <x v="13"/>
    <s v="Navarro College "/>
    <n v="227146"/>
    <x v="5"/>
    <m/>
    <m/>
    <m/>
    <m/>
    <m/>
    <m/>
    <m/>
    <m/>
    <m/>
    <m/>
    <m/>
    <m/>
    <m/>
    <m/>
    <m/>
    <m/>
    <m/>
    <m/>
    <m/>
    <m/>
    <m/>
    <m/>
    <m/>
    <m/>
    <m/>
    <m/>
    <m/>
    <m/>
    <m/>
    <m/>
    <s v=" "/>
    <s v=" "/>
    <s v=" "/>
    <s v=" "/>
    <s v=" "/>
    <s v=" "/>
    <s v=" "/>
    <s v=" "/>
    <s v=" "/>
    <s v=" "/>
    <s v=" "/>
    <s v=" "/>
    <m/>
    <m/>
    <m/>
    <m/>
    <m/>
    <m/>
    <s v=" "/>
    <s v=" "/>
    <s v=" "/>
    <m/>
    <m/>
    <m/>
    <m/>
    <m/>
    <m/>
    <m/>
    <m/>
    <m/>
    <m/>
    <m/>
    <m/>
    <s v=""/>
    <s v=""/>
    <s v=""/>
    <n v="1547"/>
    <n v="1450"/>
    <n v="1412"/>
    <n v="1461"/>
    <n v="1641"/>
    <n v="1577"/>
    <n v="929"/>
    <n v="1064"/>
    <n v="1073"/>
    <n v="1106"/>
    <n v="1103"/>
    <n v="1068"/>
    <n v="1224"/>
    <n v="1040"/>
    <m/>
    <m/>
    <m/>
    <m/>
    <m/>
    <n v="9"/>
    <m/>
    <m/>
    <n v="929"/>
    <n v="1064"/>
    <n v="1073"/>
    <n v="1106"/>
    <n v="1103"/>
    <n v="1059"/>
    <n v="1224"/>
    <n v="1040"/>
    <n v="545"/>
    <n v="634"/>
    <n v="526"/>
    <n v="154"/>
    <n v="176"/>
    <n v="145"/>
    <n v="360"/>
    <n v="414"/>
    <n v="369"/>
    <n v="155"/>
    <n v="139"/>
    <n v="138"/>
    <n v="204"/>
    <n v="226"/>
    <n v="197"/>
    <n v="97"/>
    <n v="113"/>
    <n v="116"/>
    <n v="330"/>
    <n v="301"/>
    <n v="333"/>
    <n v="524"/>
    <n v="550"/>
    <n v="472"/>
  </r>
  <r>
    <x v="13"/>
    <s v="North Harris Montgomery Community College District"/>
    <n v="227182"/>
    <x v="5"/>
    <m/>
    <m/>
    <m/>
    <m/>
    <m/>
    <m/>
    <m/>
    <m/>
    <m/>
    <m/>
    <m/>
    <m/>
    <m/>
    <m/>
    <m/>
    <m/>
    <m/>
    <m/>
    <m/>
    <m/>
    <m/>
    <m/>
    <m/>
    <m/>
    <m/>
    <m/>
    <m/>
    <m/>
    <m/>
    <m/>
    <s v=" "/>
    <s v=" "/>
    <s v=" "/>
    <s v=" "/>
    <s v=" "/>
    <s v=" "/>
    <s v=" "/>
    <s v=" "/>
    <s v=" "/>
    <s v=" "/>
    <s v=" "/>
    <s v=" "/>
    <m/>
    <m/>
    <m/>
    <m/>
    <m/>
    <m/>
    <s v=" "/>
    <s v=" "/>
    <s v=" "/>
    <m/>
    <m/>
    <m/>
    <m/>
    <m/>
    <m/>
    <m/>
    <m/>
    <m/>
    <m/>
    <m/>
    <m/>
    <s v=""/>
    <s v=""/>
    <s v=""/>
    <n v="6913"/>
    <n v="7506"/>
    <n v="7649"/>
    <n v="8238"/>
    <n v="7863"/>
    <n v="8173"/>
    <n v="2416"/>
    <n v="2752"/>
    <n v="2855"/>
    <n v="2775"/>
    <n v="2239"/>
    <n v="2566"/>
    <n v="2301"/>
    <n v="2696"/>
    <m/>
    <m/>
    <m/>
    <m/>
    <m/>
    <n v="21"/>
    <m/>
    <m/>
    <n v="2416"/>
    <n v="2752"/>
    <n v="2855"/>
    <n v="2775"/>
    <n v="2239"/>
    <n v="2545"/>
    <n v="2301"/>
    <n v="2696"/>
    <n v="1445"/>
    <n v="1374"/>
    <n v="1607"/>
    <n v="389"/>
    <n v="248"/>
    <n v="360"/>
    <n v="711"/>
    <n v="679"/>
    <n v="729"/>
    <n v="156"/>
    <n v="136"/>
    <n v="183"/>
    <n v="273"/>
    <n v="299"/>
    <n v="337"/>
    <n v="499"/>
    <n v="402"/>
    <n v="450"/>
    <n v="584"/>
    <n v="555"/>
    <n v="907"/>
    <n v="1536"/>
    <n v="1146"/>
    <n v="1005"/>
  </r>
  <r>
    <x v="13"/>
    <s v="North Lake College  (DCCCD)"/>
    <n v="227191"/>
    <x v="5"/>
    <m/>
    <m/>
    <m/>
    <m/>
    <m/>
    <m/>
    <m/>
    <m/>
    <m/>
    <m/>
    <m/>
    <m/>
    <m/>
    <m/>
    <m/>
    <m/>
    <m/>
    <m/>
    <m/>
    <m/>
    <m/>
    <m/>
    <m/>
    <m/>
    <m/>
    <m/>
    <m/>
    <m/>
    <m/>
    <m/>
    <s v=" "/>
    <s v=" "/>
    <s v=" "/>
    <s v=" "/>
    <s v=" "/>
    <s v=" "/>
    <s v=" "/>
    <s v=" "/>
    <s v=" "/>
    <s v=" "/>
    <s v=" "/>
    <s v=" "/>
    <m/>
    <m/>
    <m/>
    <m/>
    <m/>
    <m/>
    <s v=" "/>
    <s v=" "/>
    <s v=" "/>
    <m/>
    <m/>
    <m/>
    <m/>
    <m/>
    <m/>
    <m/>
    <m/>
    <m/>
    <m/>
    <m/>
    <m/>
    <s v=""/>
    <s v=""/>
    <s v=""/>
    <n v="2400"/>
    <n v="2059"/>
    <n v="2029"/>
    <n v="2008"/>
    <n v="1989"/>
    <n v="2031"/>
    <n v="34"/>
    <n v="788"/>
    <n v="810"/>
    <n v="772"/>
    <n v="788"/>
    <n v="743"/>
    <n v="768"/>
    <n v="842"/>
    <m/>
    <m/>
    <m/>
    <m/>
    <m/>
    <n v="3"/>
    <m/>
    <m/>
    <n v="34"/>
    <n v="788"/>
    <n v="810"/>
    <n v="772"/>
    <n v="788"/>
    <n v="740"/>
    <n v="768"/>
    <n v="842"/>
    <n v="376"/>
    <n v="443"/>
    <n v="431"/>
    <n v="110"/>
    <n v="89"/>
    <n v="120"/>
    <n v="254"/>
    <n v="236"/>
    <n v="291"/>
    <n v="57"/>
    <n v="58"/>
    <n v="58"/>
    <n v="3"/>
    <n v="88"/>
    <n v="74"/>
    <n v="96"/>
    <n v="127"/>
    <n v="120"/>
    <n v="192"/>
    <n v="165"/>
    <n v="231"/>
    <n v="427"/>
    <n v="438"/>
    <n v="331"/>
  </r>
  <r>
    <x v="13"/>
    <s v="Northwest Vista College (ACCD)"/>
    <n v="420398"/>
    <x v="5"/>
    <m/>
    <m/>
    <m/>
    <m/>
    <m/>
    <m/>
    <m/>
    <m/>
    <m/>
    <m/>
    <m/>
    <m/>
    <m/>
    <m/>
    <m/>
    <m/>
    <m/>
    <m/>
    <m/>
    <m/>
    <m/>
    <m/>
    <m/>
    <m/>
    <m/>
    <m/>
    <m/>
    <m/>
    <m/>
    <m/>
    <s v=" "/>
    <s v=" "/>
    <s v=" "/>
    <s v=" "/>
    <s v=" "/>
    <s v=" "/>
    <s v=" "/>
    <s v=" "/>
    <s v=" "/>
    <s v=" "/>
    <s v=" "/>
    <s v=" "/>
    <m/>
    <m/>
    <m/>
    <m/>
    <m/>
    <m/>
    <s v=" "/>
    <s v=" "/>
    <s v=" "/>
    <m/>
    <m/>
    <m/>
    <m/>
    <m/>
    <m/>
    <m/>
    <m/>
    <m/>
    <m/>
    <m/>
    <m/>
    <s v=""/>
    <s v=""/>
    <s v=""/>
    <n v="1267"/>
    <n v="1371"/>
    <n v="1345"/>
    <n v="1491"/>
    <n v="1645"/>
    <n v="1520"/>
    <n v="362"/>
    <n v="555"/>
    <n v="683"/>
    <n v="733"/>
    <n v="640"/>
    <n v="676"/>
    <n v="577"/>
    <n v="563"/>
    <m/>
    <m/>
    <m/>
    <m/>
    <m/>
    <n v="6"/>
    <m/>
    <m/>
    <n v="362"/>
    <n v="555"/>
    <n v="683"/>
    <n v="733"/>
    <n v="640"/>
    <n v="670"/>
    <n v="577"/>
    <n v="563"/>
    <n v="446"/>
    <n v="400"/>
    <n v="380"/>
    <n v="47"/>
    <n v="44"/>
    <n v="41"/>
    <n v="177"/>
    <n v="133"/>
    <n v="142"/>
    <n v="75"/>
    <n v="66"/>
    <n v="64"/>
    <n v="45"/>
    <n v="85"/>
    <n v="128"/>
    <n v="158"/>
    <n v="143"/>
    <n v="130"/>
    <n v="127"/>
    <n v="96"/>
    <n v="158"/>
    <n v="373"/>
    <n v="335"/>
    <n v="318"/>
  </r>
  <r>
    <x v="13"/>
    <s v="Palo Alto College (ACCD)"/>
    <n v="246354"/>
    <x v="5"/>
    <m/>
    <m/>
    <m/>
    <m/>
    <m/>
    <m/>
    <m/>
    <m/>
    <m/>
    <m/>
    <m/>
    <m/>
    <m/>
    <m/>
    <m/>
    <m/>
    <m/>
    <m/>
    <m/>
    <m/>
    <m/>
    <m/>
    <m/>
    <m/>
    <m/>
    <m/>
    <m/>
    <m/>
    <m/>
    <m/>
    <s v=" "/>
    <s v=" "/>
    <s v=" "/>
    <s v=" "/>
    <s v=" "/>
    <s v=" "/>
    <s v=" "/>
    <s v=" "/>
    <s v=" "/>
    <s v=" "/>
    <s v=" "/>
    <s v=" "/>
    <m/>
    <m/>
    <m/>
    <m/>
    <m/>
    <m/>
    <s v=" "/>
    <s v=" "/>
    <s v=" "/>
    <m/>
    <m/>
    <m/>
    <m/>
    <m/>
    <m/>
    <m/>
    <m/>
    <m/>
    <m/>
    <m/>
    <m/>
    <s v=""/>
    <s v=""/>
    <s v=""/>
    <n v="1352"/>
    <n v="1392"/>
    <n v="1320"/>
    <n v="1276"/>
    <n v="1175"/>
    <n v="1286"/>
    <n v="754"/>
    <n v="826"/>
    <n v="858"/>
    <n v="798"/>
    <n v="819"/>
    <n v="759"/>
    <n v="726"/>
    <n v="809"/>
    <m/>
    <m/>
    <m/>
    <m/>
    <m/>
    <n v="6"/>
    <m/>
    <m/>
    <n v="754"/>
    <n v="826"/>
    <n v="858"/>
    <n v="798"/>
    <n v="819"/>
    <n v="753"/>
    <n v="726"/>
    <n v="809"/>
    <n v="433"/>
    <n v="442"/>
    <n v="447"/>
    <n v="41"/>
    <n v="43"/>
    <n v="57"/>
    <n v="279"/>
    <n v="241"/>
    <n v="305"/>
    <n v="49"/>
    <n v="49"/>
    <n v="43"/>
    <n v="96"/>
    <n v="91"/>
    <n v="104"/>
    <n v="188"/>
    <n v="191"/>
    <n v="146"/>
    <n v="67"/>
    <n v="53"/>
    <n v="129"/>
    <n v="494"/>
    <n v="526"/>
    <n v="435"/>
  </r>
  <r>
    <x v="13"/>
    <s v="Richland College  (DCCCD)"/>
    <n v="227766"/>
    <x v="5"/>
    <m/>
    <m/>
    <m/>
    <m/>
    <m/>
    <m/>
    <m/>
    <m/>
    <m/>
    <m/>
    <m/>
    <m/>
    <m/>
    <m/>
    <m/>
    <m/>
    <m/>
    <m/>
    <m/>
    <m/>
    <m/>
    <m/>
    <m/>
    <m/>
    <m/>
    <m/>
    <m/>
    <m/>
    <m/>
    <m/>
    <s v=" "/>
    <s v=" "/>
    <s v=" "/>
    <s v=" "/>
    <s v=" "/>
    <s v=" "/>
    <s v=" "/>
    <s v=" "/>
    <s v=" "/>
    <s v=" "/>
    <s v=" "/>
    <s v=" "/>
    <m/>
    <m/>
    <m/>
    <m/>
    <m/>
    <m/>
    <s v=" "/>
    <s v=" "/>
    <s v=" "/>
    <m/>
    <m/>
    <m/>
    <m/>
    <m/>
    <m/>
    <m/>
    <m/>
    <m/>
    <m/>
    <m/>
    <m/>
    <s v=""/>
    <s v=""/>
    <s v=""/>
    <n v="3508"/>
    <n v="3110"/>
    <n v="3248"/>
    <n v="2686"/>
    <n v="2713"/>
    <n v="2710"/>
    <n v="181"/>
    <n v="1369"/>
    <n v="1365"/>
    <n v="1001"/>
    <n v="1150"/>
    <n v="887"/>
    <n v="888"/>
    <n v="970"/>
    <m/>
    <m/>
    <m/>
    <m/>
    <m/>
    <n v="6"/>
    <m/>
    <m/>
    <n v="181"/>
    <n v="1369"/>
    <n v="1365"/>
    <n v="1001"/>
    <n v="1150"/>
    <n v="881"/>
    <n v="888"/>
    <n v="970"/>
    <n v="483"/>
    <n v="525"/>
    <n v="503"/>
    <n v="123"/>
    <n v="118"/>
    <n v="147"/>
    <n v="275"/>
    <n v="245"/>
    <n v="320"/>
    <n v="95"/>
    <n v="121"/>
    <n v="87"/>
    <n v="26"/>
    <n v="185"/>
    <n v="185"/>
    <n v="161"/>
    <n v="190"/>
    <n v="140"/>
    <n v="245"/>
    <n v="260"/>
    <n v="298"/>
    <n v="500"/>
    <n v="579"/>
    <n v="356"/>
  </r>
  <r>
    <x v="13"/>
    <s v="San Antonio College (ACCD)"/>
    <n v="227924"/>
    <x v="5"/>
    <m/>
    <m/>
    <m/>
    <m/>
    <m/>
    <m/>
    <m/>
    <m/>
    <m/>
    <m/>
    <m/>
    <m/>
    <m/>
    <m/>
    <m/>
    <m/>
    <m/>
    <m/>
    <m/>
    <m/>
    <m/>
    <m/>
    <m/>
    <m/>
    <m/>
    <m/>
    <m/>
    <m/>
    <m/>
    <m/>
    <s v=" "/>
    <s v=" "/>
    <s v=" "/>
    <s v=" "/>
    <s v=" "/>
    <s v=" "/>
    <s v=" "/>
    <s v=" "/>
    <s v=" "/>
    <s v=" "/>
    <s v=" "/>
    <s v=" "/>
    <m/>
    <m/>
    <m/>
    <m/>
    <m/>
    <m/>
    <s v=" "/>
    <s v=" "/>
    <s v=" "/>
    <m/>
    <m/>
    <m/>
    <m/>
    <m/>
    <m/>
    <m/>
    <m/>
    <m/>
    <m/>
    <m/>
    <m/>
    <s v=""/>
    <s v=""/>
    <s v=""/>
    <n v="3550"/>
    <n v="3638"/>
    <n v="3529"/>
    <n v="3284"/>
    <n v="3401"/>
    <n v="3303"/>
    <n v="1821"/>
    <n v="2060"/>
    <n v="1928"/>
    <n v="1973"/>
    <n v="1853"/>
    <n v="1858"/>
    <n v="1997"/>
    <n v="1976"/>
    <m/>
    <m/>
    <m/>
    <m/>
    <m/>
    <n v="18"/>
    <m/>
    <m/>
    <n v="1821"/>
    <n v="2060"/>
    <n v="1928"/>
    <n v="1973"/>
    <n v="1853"/>
    <n v="1840"/>
    <n v="1997"/>
    <n v="1976"/>
    <n v="1059"/>
    <n v="1094"/>
    <n v="1132"/>
    <n v="129"/>
    <n v="154"/>
    <n v="114"/>
    <n v="652"/>
    <n v="749"/>
    <n v="730"/>
    <n v="43"/>
    <n v="45"/>
    <n v="39"/>
    <n v="109"/>
    <n v="160"/>
    <n v="144"/>
    <n v="423"/>
    <n v="393"/>
    <n v="415"/>
    <n v="192"/>
    <n v="176"/>
    <n v="337"/>
    <n v="1315"/>
    <n v="1239"/>
    <n v="1049"/>
  </r>
  <r>
    <x v="13"/>
    <s v="San Jacinto College"/>
    <n v="227979"/>
    <x v="5"/>
    <m/>
    <m/>
    <m/>
    <m/>
    <m/>
    <m/>
    <m/>
    <m/>
    <m/>
    <m/>
    <m/>
    <m/>
    <m/>
    <m/>
    <m/>
    <m/>
    <m/>
    <m/>
    <m/>
    <m/>
    <m/>
    <m/>
    <m/>
    <m/>
    <m/>
    <m/>
    <m/>
    <m/>
    <m/>
    <m/>
    <s v=" "/>
    <s v=" "/>
    <s v=" "/>
    <s v=" "/>
    <s v=" "/>
    <s v=" "/>
    <s v=" "/>
    <s v=" "/>
    <s v=" "/>
    <s v=" "/>
    <s v=" "/>
    <s v=" "/>
    <m/>
    <m/>
    <m/>
    <m/>
    <m/>
    <m/>
    <s v=" "/>
    <s v=" "/>
    <s v=" "/>
    <m/>
    <m/>
    <m/>
    <m/>
    <m/>
    <m/>
    <m/>
    <m/>
    <m/>
    <m/>
    <m/>
    <m/>
    <s v=""/>
    <s v=""/>
    <s v=""/>
    <n v="5239"/>
    <n v="4263"/>
    <n v="5026"/>
    <n v="5334"/>
    <n v="5165"/>
    <n v="4854"/>
    <n v="2416"/>
    <n v="2677"/>
    <n v="2594"/>
    <n v="2152"/>
    <n v="2708"/>
    <n v="2688"/>
    <n v="2735"/>
    <n v="2523"/>
    <m/>
    <m/>
    <m/>
    <m/>
    <m/>
    <n v="15"/>
    <m/>
    <m/>
    <n v="2416"/>
    <n v="2677"/>
    <n v="2594"/>
    <n v="2152"/>
    <n v="2708"/>
    <n v="2673"/>
    <n v="2735"/>
    <n v="2523"/>
    <n v="1536"/>
    <n v="1625"/>
    <n v="1499"/>
    <n v="279"/>
    <n v="252"/>
    <n v="247"/>
    <n v="858"/>
    <n v="858"/>
    <n v="777"/>
    <n v="240"/>
    <n v="311"/>
    <n v="310"/>
    <n v="414"/>
    <n v="476"/>
    <n v="537"/>
    <n v="438"/>
    <n v="517"/>
    <n v="513"/>
    <n v="423"/>
    <n v="494"/>
    <n v="680"/>
    <n v="1051"/>
    <n v="1386"/>
    <n v="1170"/>
  </r>
  <r>
    <x v="13"/>
    <s v="South Plains College "/>
    <n v="228158"/>
    <x v="5"/>
    <m/>
    <m/>
    <m/>
    <m/>
    <m/>
    <m/>
    <m/>
    <m/>
    <m/>
    <m/>
    <m/>
    <m/>
    <m/>
    <m/>
    <m/>
    <m/>
    <m/>
    <m/>
    <m/>
    <m/>
    <m/>
    <m/>
    <m/>
    <m/>
    <m/>
    <m/>
    <m/>
    <m/>
    <m/>
    <m/>
    <s v=" "/>
    <s v=" "/>
    <s v=" "/>
    <s v=" "/>
    <s v=" "/>
    <s v=" "/>
    <s v=" "/>
    <s v=" "/>
    <s v=" "/>
    <s v=" "/>
    <s v=" "/>
    <s v=" "/>
    <m/>
    <m/>
    <m/>
    <m/>
    <m/>
    <m/>
    <s v=" "/>
    <s v=" "/>
    <s v=" "/>
    <m/>
    <m/>
    <m/>
    <m/>
    <m/>
    <m/>
    <m/>
    <m/>
    <m/>
    <m/>
    <m/>
    <m/>
    <s v=""/>
    <s v=""/>
    <s v=""/>
    <n v="2660"/>
    <n v="2826"/>
    <n v="2673"/>
    <n v="2441"/>
    <n v="2490"/>
    <n v="1946"/>
    <n v="1175"/>
    <n v="1391"/>
    <n v="1465"/>
    <n v="1455"/>
    <n v="1339"/>
    <n v="1128"/>
    <n v="1108"/>
    <n v="1457"/>
    <m/>
    <m/>
    <m/>
    <m/>
    <m/>
    <n v="11"/>
    <m/>
    <m/>
    <n v="1175"/>
    <n v="1391"/>
    <n v="1465"/>
    <n v="1455"/>
    <n v="1339"/>
    <n v="1117"/>
    <n v="1108"/>
    <n v="1457"/>
    <n v="542"/>
    <n v="551"/>
    <n v="718"/>
    <n v="106"/>
    <n v="112"/>
    <n v="125"/>
    <n v="469"/>
    <n v="445"/>
    <n v="614"/>
    <n v="158"/>
    <n v="152"/>
    <n v="158"/>
    <n v="260"/>
    <n v="280"/>
    <n v="296"/>
    <n v="173"/>
    <n v="167"/>
    <n v="153"/>
    <n v="321"/>
    <n v="355"/>
    <n v="257"/>
    <n v="803"/>
    <n v="665"/>
    <n v="549"/>
  </r>
  <r>
    <x v="13"/>
    <s v="South Texas College"/>
    <n v="409315"/>
    <x v="5"/>
    <m/>
    <m/>
    <m/>
    <m/>
    <m/>
    <m/>
    <m/>
    <m/>
    <m/>
    <m/>
    <m/>
    <m/>
    <m/>
    <m/>
    <m/>
    <m/>
    <m/>
    <m/>
    <m/>
    <m/>
    <m/>
    <m/>
    <m/>
    <m/>
    <m/>
    <m/>
    <m/>
    <m/>
    <m/>
    <m/>
    <s v=" "/>
    <s v=" "/>
    <s v=" "/>
    <s v=" "/>
    <s v=" "/>
    <s v=" "/>
    <s v=" "/>
    <s v=" "/>
    <s v=" "/>
    <s v=" "/>
    <s v=" "/>
    <s v=" "/>
    <m/>
    <m/>
    <m/>
    <m/>
    <m/>
    <m/>
    <s v=" "/>
    <s v=" "/>
    <s v=" "/>
    <m/>
    <m/>
    <m/>
    <m/>
    <m/>
    <m/>
    <m/>
    <m/>
    <m/>
    <m/>
    <m/>
    <m/>
    <s v=""/>
    <s v=""/>
    <s v=""/>
    <n v="2412"/>
    <n v="4234"/>
    <n v="2629"/>
    <n v="2341"/>
    <n v="3248"/>
    <n v="3102"/>
    <n v="1310"/>
    <n v="1464"/>
    <n v="1633"/>
    <n v="1492"/>
    <n v="1857"/>
    <n v="1593"/>
    <n v="1945"/>
    <n v="1913"/>
    <m/>
    <m/>
    <m/>
    <m/>
    <m/>
    <n v="9"/>
    <m/>
    <m/>
    <n v="1310"/>
    <n v="1464"/>
    <n v="1633"/>
    <n v="1492"/>
    <n v="1857"/>
    <n v="1584"/>
    <n v="1945"/>
    <n v="1913"/>
    <n v="910"/>
    <n v="1119"/>
    <n v="1141"/>
    <n v="50"/>
    <n v="62"/>
    <n v="66"/>
    <n v="624"/>
    <n v="764"/>
    <n v="706"/>
    <n v="188"/>
    <n v="212"/>
    <n v="201"/>
    <n v="306"/>
    <n v="354"/>
    <n v="409"/>
    <n v="301"/>
    <n v="408"/>
    <n v="382"/>
    <n v="96"/>
    <n v="104"/>
    <n v="139"/>
    <n v="907"/>
    <n v="1133"/>
    <n v="862"/>
  </r>
  <r>
    <x v="13"/>
    <s v="St. Philip's College  (ACCD)"/>
    <n v="227854"/>
    <x v="5"/>
    <m/>
    <m/>
    <m/>
    <m/>
    <m/>
    <m/>
    <m/>
    <m/>
    <m/>
    <m/>
    <m/>
    <m/>
    <m/>
    <m/>
    <m/>
    <m/>
    <m/>
    <m/>
    <m/>
    <m/>
    <m/>
    <m/>
    <m/>
    <m/>
    <m/>
    <m/>
    <m/>
    <m/>
    <m/>
    <m/>
    <s v=" "/>
    <s v=" "/>
    <s v=" "/>
    <s v=" "/>
    <s v=" "/>
    <s v=" "/>
    <s v=" "/>
    <s v=" "/>
    <s v=" "/>
    <s v=" "/>
    <s v=" "/>
    <s v=" "/>
    <m/>
    <m/>
    <m/>
    <m/>
    <m/>
    <m/>
    <s v=" "/>
    <s v=" "/>
    <s v=" "/>
    <m/>
    <m/>
    <m/>
    <m/>
    <m/>
    <m/>
    <m/>
    <m/>
    <m/>
    <m/>
    <m/>
    <m/>
    <s v=""/>
    <s v=""/>
    <s v=""/>
    <n v="1639"/>
    <n v="1894"/>
    <n v="1857"/>
    <n v="1647"/>
    <n v="1627"/>
    <n v="1443"/>
    <n v="878"/>
    <n v="853"/>
    <n v="856"/>
    <n v="965"/>
    <n v="986"/>
    <n v="904"/>
    <n v="1009"/>
    <n v="889"/>
    <m/>
    <m/>
    <m/>
    <m/>
    <m/>
    <n v="9"/>
    <m/>
    <m/>
    <n v="878"/>
    <n v="853"/>
    <n v="856"/>
    <n v="965"/>
    <n v="986"/>
    <n v="895"/>
    <n v="1009"/>
    <n v="889"/>
    <n v="436"/>
    <n v="554"/>
    <n v="473"/>
    <n v="64"/>
    <n v="55"/>
    <n v="57"/>
    <n v="395"/>
    <n v="400"/>
    <n v="359"/>
    <n v="78"/>
    <n v="84"/>
    <n v="52"/>
    <n v="121"/>
    <n v="140"/>
    <n v="142"/>
    <n v="163"/>
    <n v="154"/>
    <n v="139"/>
    <n v="57"/>
    <n v="51"/>
    <n v="153"/>
    <n v="667"/>
    <n v="697"/>
    <n v="551"/>
  </r>
  <r>
    <x v="13"/>
    <s v="Tarrant County College"/>
    <n v="228547"/>
    <x v="5"/>
    <m/>
    <m/>
    <m/>
    <m/>
    <m/>
    <m/>
    <m/>
    <m/>
    <m/>
    <m/>
    <m/>
    <m/>
    <m/>
    <m/>
    <m/>
    <m/>
    <m/>
    <m/>
    <m/>
    <m/>
    <m/>
    <m/>
    <m/>
    <m/>
    <m/>
    <m/>
    <m/>
    <m/>
    <m/>
    <m/>
    <s v=" "/>
    <s v=" "/>
    <s v=" "/>
    <s v=" "/>
    <s v=" "/>
    <s v=" "/>
    <s v=" "/>
    <s v=" "/>
    <s v=" "/>
    <s v=" "/>
    <s v=" "/>
    <s v=" "/>
    <m/>
    <m/>
    <m/>
    <m/>
    <m/>
    <m/>
    <s v=" "/>
    <s v=" "/>
    <s v=" "/>
    <m/>
    <m/>
    <m/>
    <m/>
    <m/>
    <m/>
    <m/>
    <m/>
    <m/>
    <m/>
    <m/>
    <m/>
    <s v=""/>
    <s v=""/>
    <s v=""/>
    <n v="6121"/>
    <n v="6359"/>
    <n v="7497"/>
    <n v="7231"/>
    <n v="7343"/>
    <n v="7495"/>
    <n v="2084"/>
    <n v="1625"/>
    <n v="3050"/>
    <n v="3101"/>
    <n v="3198"/>
    <n v="3165"/>
    <n v="3261"/>
    <n v="3121"/>
    <m/>
    <m/>
    <m/>
    <m/>
    <m/>
    <n v="27"/>
    <m/>
    <m/>
    <n v="2084"/>
    <n v="1625"/>
    <n v="3050"/>
    <n v="3101"/>
    <n v="3198"/>
    <n v="3138"/>
    <n v="3261"/>
    <n v="3121"/>
    <n v="1616"/>
    <n v="1765"/>
    <n v="1669"/>
    <n v="393"/>
    <n v="355"/>
    <n v="356"/>
    <n v="1129"/>
    <n v="1141"/>
    <n v="1096"/>
    <n v="191"/>
    <n v="248"/>
    <n v="218"/>
    <n v="303"/>
    <n v="179"/>
    <n v="400"/>
    <n v="521"/>
    <n v="539"/>
    <n v="530"/>
    <n v="513"/>
    <n v="507"/>
    <n v="1003"/>
    <n v="1876"/>
    <n v="1904"/>
    <n v="1387"/>
  </r>
  <r>
    <x v="13"/>
    <s v="Texas Southmost College "/>
    <n v="229072"/>
    <x v="5"/>
    <m/>
    <m/>
    <m/>
    <m/>
    <m/>
    <m/>
    <m/>
    <m/>
    <m/>
    <m/>
    <m/>
    <m/>
    <m/>
    <m/>
    <m/>
    <m/>
    <m/>
    <m/>
    <m/>
    <m/>
    <m/>
    <m/>
    <m/>
    <m/>
    <m/>
    <m/>
    <m/>
    <m/>
    <m/>
    <m/>
    <s v=" "/>
    <s v=" "/>
    <s v=" "/>
    <s v=" "/>
    <s v=" "/>
    <s v=" "/>
    <s v=" "/>
    <s v=" "/>
    <s v=" "/>
    <s v=" "/>
    <s v=" "/>
    <s v=" "/>
    <m/>
    <m/>
    <m/>
    <m/>
    <m/>
    <m/>
    <s v=" "/>
    <s v=" "/>
    <s v=" "/>
    <m/>
    <m/>
    <m/>
    <m/>
    <m/>
    <m/>
    <m/>
    <m/>
    <m/>
    <m/>
    <m/>
    <m/>
    <s v=""/>
    <s v=""/>
    <s v=""/>
    <n v="1868"/>
    <n v="2039"/>
    <n v="1916"/>
    <n v="1608"/>
    <n v="1451"/>
    <n v="1463"/>
    <n v="238"/>
    <n v="814"/>
    <n v="1039"/>
    <n v="1240"/>
    <n v="1355"/>
    <n v="1168"/>
    <n v="1031"/>
    <n v="997"/>
    <m/>
    <m/>
    <m/>
    <m/>
    <m/>
    <n v="3"/>
    <m/>
    <m/>
    <n v="238"/>
    <n v="814"/>
    <n v="1039"/>
    <n v="1240"/>
    <n v="1355"/>
    <n v="1165"/>
    <n v="1031"/>
    <n v="997"/>
    <n v="744"/>
    <n v="660"/>
    <n v="531"/>
    <n v="79"/>
    <n v="53"/>
    <n v="58"/>
    <n v="342"/>
    <n v="318"/>
    <n v="408"/>
    <n v="132"/>
    <n v="124"/>
    <n v="85"/>
    <n v="48"/>
    <n v="180"/>
    <n v="290"/>
    <n v="367"/>
    <n v="403"/>
    <n v="255"/>
    <n v="196"/>
    <n v="165"/>
    <n v="193"/>
    <n v="545"/>
    <n v="663"/>
    <n v="632"/>
  </r>
  <r>
    <x v="13"/>
    <s v="Tyler Junior College "/>
    <n v="229355"/>
    <x v="5"/>
    <m/>
    <m/>
    <m/>
    <m/>
    <m/>
    <m/>
    <m/>
    <m/>
    <m/>
    <m/>
    <m/>
    <m/>
    <m/>
    <m/>
    <m/>
    <m/>
    <m/>
    <m/>
    <m/>
    <m/>
    <m/>
    <m/>
    <m/>
    <m/>
    <m/>
    <m/>
    <m/>
    <m/>
    <m/>
    <m/>
    <s v=" "/>
    <s v=" "/>
    <s v=" "/>
    <s v=" "/>
    <s v=" "/>
    <s v=" "/>
    <s v=" "/>
    <s v=" "/>
    <s v=" "/>
    <s v=" "/>
    <s v=" "/>
    <s v=" "/>
    <m/>
    <m/>
    <m/>
    <m/>
    <m/>
    <m/>
    <s v=" "/>
    <s v=" "/>
    <s v=" "/>
    <m/>
    <m/>
    <m/>
    <m/>
    <m/>
    <m/>
    <m/>
    <m/>
    <m/>
    <m/>
    <m/>
    <m/>
    <s v=""/>
    <s v=""/>
    <s v=""/>
    <n v="2561"/>
    <n v="2755"/>
    <n v="2487"/>
    <n v="2557"/>
    <n v="2714"/>
    <n v="2168"/>
    <n v="1508"/>
    <n v="1480"/>
    <n v="1411"/>
    <n v="1643"/>
    <n v="1574"/>
    <n v="1544"/>
    <n v="1664"/>
    <n v="1766"/>
    <m/>
    <m/>
    <m/>
    <m/>
    <m/>
    <n v="10"/>
    <m/>
    <m/>
    <n v="1508"/>
    <n v="1480"/>
    <n v="1411"/>
    <n v="1643"/>
    <n v="1574"/>
    <n v="1534"/>
    <n v="1664"/>
    <n v="1766"/>
    <n v="814"/>
    <n v="843"/>
    <n v="886"/>
    <n v="159"/>
    <n v="207"/>
    <n v="224"/>
    <n v="561"/>
    <n v="614"/>
    <n v="656"/>
    <n v="185"/>
    <n v="168"/>
    <n v="159"/>
    <n v="288"/>
    <n v="305"/>
    <n v="247"/>
    <n v="208"/>
    <n v="202"/>
    <n v="212"/>
    <n v="388"/>
    <n v="388"/>
    <n v="381"/>
    <n v="862"/>
    <n v="816"/>
    <n v="782"/>
  </r>
  <r>
    <x v="13"/>
    <s v="Alvin Community College "/>
    <n v="222567"/>
    <x v="6"/>
    <m/>
    <m/>
    <m/>
    <m/>
    <m/>
    <m/>
    <m/>
    <m/>
    <m/>
    <m/>
    <m/>
    <m/>
    <m/>
    <m/>
    <m/>
    <m/>
    <m/>
    <m/>
    <m/>
    <m/>
    <m/>
    <m/>
    <m/>
    <m/>
    <m/>
    <m/>
    <m/>
    <m/>
    <m/>
    <m/>
    <s v=" "/>
    <s v=" "/>
    <s v=" "/>
    <s v=" "/>
    <s v=" "/>
    <s v=" "/>
    <s v=" "/>
    <s v=" "/>
    <s v=" "/>
    <s v=" "/>
    <s v=" "/>
    <s v=" "/>
    <m/>
    <m/>
    <m/>
    <m/>
    <m/>
    <m/>
    <s v=" "/>
    <s v=" "/>
    <s v=" "/>
    <m/>
    <m/>
    <m/>
    <m/>
    <m/>
    <m/>
    <m/>
    <m/>
    <m/>
    <m/>
    <m/>
    <m/>
    <s v=""/>
    <s v=""/>
    <s v=""/>
    <n v="739"/>
    <n v="728"/>
    <n v="680"/>
    <n v="676"/>
    <n v="637"/>
    <n v="666"/>
    <n v="401"/>
    <n v="438"/>
    <n v="210"/>
    <n v="450"/>
    <n v="402"/>
    <n v="411"/>
    <n v="369"/>
    <n v="379"/>
    <m/>
    <m/>
    <m/>
    <m/>
    <m/>
    <n v="2"/>
    <m/>
    <m/>
    <n v="401"/>
    <n v="438"/>
    <n v="210"/>
    <n v="450"/>
    <n v="402"/>
    <n v="409"/>
    <n v="369"/>
    <n v="379"/>
    <n v="214"/>
    <n v="202"/>
    <n v="208"/>
    <n v="49"/>
    <n v="39"/>
    <n v="40"/>
    <n v="146"/>
    <n v="128"/>
    <n v="131"/>
    <n v="79"/>
    <n v="49"/>
    <n v="54"/>
    <n v="72"/>
    <n v="89"/>
    <n v="35"/>
    <n v="59"/>
    <n v="53"/>
    <n v="63"/>
    <n v="120"/>
    <n v="116"/>
    <n v="111"/>
    <n v="192"/>
    <n v="184"/>
    <n v="181"/>
  </r>
  <r>
    <x v="13"/>
    <s v="Angelina College "/>
    <n v="222822"/>
    <x v="6"/>
    <m/>
    <m/>
    <m/>
    <m/>
    <m/>
    <m/>
    <m/>
    <m/>
    <m/>
    <m/>
    <m/>
    <m/>
    <m/>
    <m/>
    <m/>
    <m/>
    <m/>
    <m/>
    <m/>
    <m/>
    <m/>
    <m/>
    <m/>
    <m/>
    <m/>
    <m/>
    <m/>
    <m/>
    <m/>
    <m/>
    <s v=" "/>
    <s v=" "/>
    <s v=" "/>
    <s v=" "/>
    <s v=" "/>
    <s v=" "/>
    <s v=" "/>
    <s v=" "/>
    <s v=" "/>
    <s v=" "/>
    <s v=" "/>
    <s v=" "/>
    <m/>
    <m/>
    <m/>
    <m/>
    <m/>
    <m/>
    <s v=" "/>
    <s v=" "/>
    <s v=" "/>
    <m/>
    <m/>
    <m/>
    <m/>
    <m/>
    <m/>
    <m/>
    <m/>
    <m/>
    <m/>
    <m/>
    <m/>
    <s v=""/>
    <s v=""/>
    <s v=""/>
    <n v="992"/>
    <n v="996"/>
    <n v="947"/>
    <n v="881"/>
    <n v="635"/>
    <n v="1234"/>
    <n v="649"/>
    <n v="641"/>
    <n v="622"/>
    <n v="565"/>
    <n v="717"/>
    <n v="579"/>
    <n v="264"/>
    <n v="571"/>
    <m/>
    <m/>
    <m/>
    <m/>
    <m/>
    <n v="3"/>
    <m/>
    <m/>
    <n v="649"/>
    <n v="641"/>
    <n v="622"/>
    <n v="565"/>
    <n v="717"/>
    <n v="576"/>
    <n v="264"/>
    <n v="571"/>
    <n v="244"/>
    <n v="121"/>
    <n v="252"/>
    <n v="33"/>
    <n v="35"/>
    <n v="43"/>
    <n v="299"/>
    <n v="108"/>
    <n v="276"/>
    <n v="79"/>
    <n v="74"/>
    <n v="71"/>
    <n v="96"/>
    <n v="103"/>
    <n v="119"/>
    <n v="79"/>
    <n v="101"/>
    <n v="76"/>
    <n v="67"/>
    <n v="93"/>
    <n v="88"/>
    <n v="340"/>
    <n v="449"/>
    <n v="341"/>
  </r>
  <r>
    <x v="13"/>
    <s v="Brazosport College "/>
    <n v="223506"/>
    <x v="6"/>
    <m/>
    <m/>
    <m/>
    <m/>
    <m/>
    <m/>
    <m/>
    <m/>
    <m/>
    <m/>
    <m/>
    <m/>
    <m/>
    <m/>
    <m/>
    <m/>
    <m/>
    <m/>
    <m/>
    <m/>
    <m/>
    <m/>
    <m/>
    <m/>
    <m/>
    <m/>
    <m/>
    <m/>
    <m/>
    <m/>
    <s v=" "/>
    <s v=" "/>
    <s v=" "/>
    <s v=" "/>
    <s v=" "/>
    <s v=" "/>
    <s v=" "/>
    <s v=" "/>
    <s v=" "/>
    <s v=" "/>
    <s v=" "/>
    <s v=" "/>
    <m/>
    <m/>
    <m/>
    <m/>
    <m/>
    <m/>
    <s v=" "/>
    <s v=" "/>
    <s v=" "/>
    <m/>
    <m/>
    <m/>
    <m/>
    <m/>
    <m/>
    <m/>
    <m/>
    <m/>
    <m/>
    <m/>
    <m/>
    <s v=""/>
    <s v=""/>
    <s v=""/>
    <n v="1251"/>
    <n v="778"/>
    <n v="157"/>
    <n v="376"/>
    <n v="793"/>
    <n v="659"/>
    <n v="342"/>
    <n v="390"/>
    <n v="419"/>
    <n v="389"/>
    <n v="48"/>
    <n v="119"/>
    <n v="366"/>
    <n v="366"/>
    <m/>
    <m/>
    <m/>
    <m/>
    <m/>
    <n v="1"/>
    <m/>
    <m/>
    <n v="342"/>
    <n v="390"/>
    <n v="419"/>
    <n v="389"/>
    <n v="48"/>
    <n v="118"/>
    <n v="366"/>
    <n v="366"/>
    <n v="75"/>
    <n v="206"/>
    <n v="198"/>
    <n v="11"/>
    <n v="55"/>
    <n v="68"/>
    <n v="32"/>
    <n v="105"/>
    <n v="100"/>
    <n v="38"/>
    <n v="6"/>
    <n v="15"/>
    <n v="55"/>
    <n v="64"/>
    <n v="60"/>
    <n v="70"/>
    <n v="9"/>
    <n v="23"/>
    <n v="135"/>
    <n v="13"/>
    <n v="33"/>
    <n v="146"/>
    <n v="20"/>
    <n v="47"/>
  </r>
  <r>
    <x v="13"/>
    <s v="Cedar Valley College (DCCCD)"/>
    <n v="223773"/>
    <x v="6"/>
    <m/>
    <m/>
    <m/>
    <m/>
    <m/>
    <m/>
    <m/>
    <m/>
    <m/>
    <m/>
    <m/>
    <m/>
    <m/>
    <m/>
    <m/>
    <m/>
    <m/>
    <m/>
    <m/>
    <m/>
    <m/>
    <m/>
    <m/>
    <m/>
    <m/>
    <m/>
    <m/>
    <m/>
    <m/>
    <m/>
    <s v=" "/>
    <s v=" "/>
    <s v=" "/>
    <s v=" "/>
    <s v=" "/>
    <s v=" "/>
    <s v=" "/>
    <s v=" "/>
    <s v=" "/>
    <s v=" "/>
    <s v=" "/>
    <s v=" "/>
    <m/>
    <m/>
    <m/>
    <m/>
    <m/>
    <m/>
    <s v=" "/>
    <s v=" "/>
    <s v=" "/>
    <m/>
    <m/>
    <m/>
    <m/>
    <m/>
    <m/>
    <m/>
    <m/>
    <m/>
    <m/>
    <m/>
    <m/>
    <s v=""/>
    <s v=""/>
    <s v=""/>
    <n v="994"/>
    <n v="1058"/>
    <n v="931"/>
    <n v="1007"/>
    <n v="705"/>
    <n v="830"/>
    <n v="52"/>
    <n v="380"/>
    <n v="422"/>
    <n v="385"/>
    <n v="312"/>
    <n v="409"/>
    <n v="304"/>
    <n v="342"/>
    <m/>
    <m/>
    <m/>
    <m/>
    <m/>
    <n v="3"/>
    <m/>
    <m/>
    <n v="52"/>
    <n v="380"/>
    <n v="422"/>
    <n v="385"/>
    <n v="312"/>
    <n v="406"/>
    <n v="304"/>
    <n v="342"/>
    <n v="172"/>
    <n v="125"/>
    <n v="171"/>
    <n v="71"/>
    <n v="44"/>
    <n v="44"/>
    <n v="163"/>
    <n v="135"/>
    <n v="127"/>
    <n v="64"/>
    <n v="42"/>
    <n v="45"/>
    <n v="16"/>
    <n v="72"/>
    <n v="75"/>
    <n v="27"/>
    <n v="22"/>
    <n v="28"/>
    <n v="63"/>
    <n v="51"/>
    <n v="139"/>
    <n v="231"/>
    <n v="197"/>
    <n v="194"/>
  </r>
  <r>
    <x v="13"/>
    <s v="Cisco Junior College "/>
    <n v="223898"/>
    <x v="6"/>
    <m/>
    <m/>
    <m/>
    <m/>
    <m/>
    <m/>
    <m/>
    <m/>
    <m/>
    <m/>
    <m/>
    <m/>
    <m/>
    <m/>
    <m/>
    <m/>
    <m/>
    <m/>
    <m/>
    <m/>
    <m/>
    <m/>
    <m/>
    <m/>
    <m/>
    <m/>
    <m/>
    <m/>
    <m/>
    <m/>
    <s v=" "/>
    <s v=" "/>
    <s v=" "/>
    <s v=" "/>
    <s v=" "/>
    <s v=" "/>
    <s v=" "/>
    <s v=" "/>
    <s v=" "/>
    <s v=" "/>
    <s v=" "/>
    <s v=" "/>
    <m/>
    <m/>
    <m/>
    <m/>
    <m/>
    <m/>
    <s v=" "/>
    <s v=" "/>
    <s v=" "/>
    <m/>
    <m/>
    <m/>
    <m/>
    <m/>
    <m/>
    <m/>
    <m/>
    <m/>
    <m/>
    <m/>
    <m/>
    <s v=""/>
    <s v=""/>
    <s v=""/>
    <n v="1033"/>
    <n v="1145"/>
    <n v="1315"/>
    <n v="1206"/>
    <n v="1000"/>
    <n v="919"/>
    <n v="499"/>
    <n v="542"/>
    <n v="484"/>
    <n v="705"/>
    <n v="782"/>
    <n v="678"/>
    <n v="687"/>
    <n v="636"/>
    <m/>
    <m/>
    <m/>
    <m/>
    <m/>
    <n v="7"/>
    <m/>
    <m/>
    <n v="499"/>
    <n v="542"/>
    <n v="484"/>
    <n v="705"/>
    <n v="782"/>
    <n v="671"/>
    <n v="687"/>
    <n v="636"/>
    <n v="273"/>
    <n v="299"/>
    <n v="266"/>
    <n v="93"/>
    <n v="96"/>
    <n v="90"/>
    <n v="305"/>
    <n v="292"/>
    <n v="280"/>
    <n v="100"/>
    <n v="75"/>
    <n v="88"/>
    <n v="82"/>
    <n v="104"/>
    <n v="99"/>
    <n v="35"/>
    <n v="44"/>
    <n v="37"/>
    <n v="169"/>
    <n v="212"/>
    <n v="193"/>
    <n v="401"/>
    <n v="451"/>
    <n v="353"/>
  </r>
  <r>
    <x v="13"/>
    <s v="Coastal Bend College"/>
    <n v="223320"/>
    <x v="6"/>
    <m/>
    <m/>
    <m/>
    <m/>
    <m/>
    <m/>
    <m/>
    <m/>
    <m/>
    <m/>
    <m/>
    <m/>
    <m/>
    <m/>
    <m/>
    <m/>
    <m/>
    <m/>
    <m/>
    <m/>
    <m/>
    <m/>
    <m/>
    <m/>
    <m/>
    <m/>
    <m/>
    <m/>
    <m/>
    <m/>
    <s v=" "/>
    <s v=" "/>
    <s v=" "/>
    <s v=" "/>
    <s v=" "/>
    <s v=" "/>
    <s v=" "/>
    <s v=" "/>
    <s v=" "/>
    <s v=" "/>
    <s v=" "/>
    <s v=" "/>
    <m/>
    <m/>
    <m/>
    <m/>
    <m/>
    <m/>
    <s v=" "/>
    <s v=" "/>
    <s v=" "/>
    <m/>
    <m/>
    <m/>
    <m/>
    <m/>
    <m/>
    <m/>
    <m/>
    <m/>
    <m/>
    <m/>
    <m/>
    <s v=""/>
    <s v=""/>
    <s v=""/>
    <n v="1229"/>
    <n v="1146"/>
    <n v="1363"/>
    <n v="1342"/>
    <n v="827"/>
    <n v="769"/>
    <n v="488"/>
    <n v="466"/>
    <n v="548"/>
    <n v="519"/>
    <n v="533"/>
    <n v="343"/>
    <n v="410"/>
    <n v="530"/>
    <m/>
    <m/>
    <m/>
    <m/>
    <m/>
    <n v="3"/>
    <m/>
    <m/>
    <n v="488"/>
    <n v="466"/>
    <n v="548"/>
    <n v="519"/>
    <n v="533"/>
    <n v="340"/>
    <n v="410"/>
    <n v="530"/>
    <n v="144"/>
    <n v="167"/>
    <n v="246"/>
    <n v="29"/>
    <n v="36"/>
    <n v="52"/>
    <n v="167"/>
    <n v="207"/>
    <n v="232"/>
    <n v="120"/>
    <n v="94"/>
    <n v="83"/>
    <n v="118"/>
    <n v="122"/>
    <n v="132"/>
    <n v="38"/>
    <n v="48"/>
    <n v="24"/>
    <n v="80"/>
    <n v="60"/>
    <n v="60"/>
    <n v="281"/>
    <n v="331"/>
    <n v="173"/>
  </r>
  <r>
    <x v="13"/>
    <s v="College of the Mainland"/>
    <n v="226408"/>
    <x v="6"/>
    <m/>
    <m/>
    <m/>
    <m/>
    <m/>
    <m/>
    <m/>
    <m/>
    <m/>
    <m/>
    <m/>
    <m/>
    <m/>
    <m/>
    <m/>
    <m/>
    <m/>
    <m/>
    <m/>
    <m/>
    <m/>
    <m/>
    <m/>
    <m/>
    <m/>
    <m/>
    <m/>
    <m/>
    <m/>
    <m/>
    <s v=" "/>
    <s v=" "/>
    <s v=" "/>
    <s v=" "/>
    <s v=" "/>
    <s v=" "/>
    <s v=" "/>
    <s v=" "/>
    <s v=" "/>
    <s v=" "/>
    <s v=" "/>
    <s v=" "/>
    <m/>
    <m/>
    <m/>
    <m/>
    <m/>
    <m/>
    <s v=" "/>
    <s v=" "/>
    <s v=" "/>
    <m/>
    <m/>
    <m/>
    <m/>
    <m/>
    <m/>
    <m/>
    <m/>
    <m/>
    <m/>
    <m/>
    <m/>
    <s v=""/>
    <s v=""/>
    <s v=""/>
    <n v="531"/>
    <n v="639"/>
    <n v="598"/>
    <n v="543"/>
    <n v="812"/>
    <n v="467"/>
    <n v="284"/>
    <n v="317"/>
    <n v="293"/>
    <n v="371"/>
    <n v="346"/>
    <n v="291"/>
    <n v="401"/>
    <n v="209"/>
    <m/>
    <m/>
    <m/>
    <m/>
    <m/>
    <n v="5"/>
    <m/>
    <m/>
    <n v="284"/>
    <n v="317"/>
    <n v="293"/>
    <n v="371"/>
    <n v="346"/>
    <n v="286"/>
    <n v="401"/>
    <n v="209"/>
    <n v="141"/>
    <n v="205"/>
    <n v="107"/>
    <n v="22"/>
    <n v="42"/>
    <n v="18"/>
    <n v="123"/>
    <n v="154"/>
    <n v="84"/>
    <n v="32"/>
    <n v="26"/>
    <n v="24"/>
    <n v="46"/>
    <n v="56"/>
    <n v="59"/>
    <n v="69"/>
    <n v="55"/>
    <n v="48"/>
    <n v="75"/>
    <n v="65"/>
    <n v="54"/>
    <n v="195"/>
    <n v="200"/>
    <n v="160"/>
  </r>
  <r>
    <x v="13"/>
    <s v="El Centro College  (DCCCD)"/>
    <n v="224615"/>
    <x v="6"/>
    <m/>
    <m/>
    <m/>
    <m/>
    <m/>
    <m/>
    <m/>
    <m/>
    <m/>
    <m/>
    <m/>
    <m/>
    <m/>
    <m/>
    <m/>
    <m/>
    <m/>
    <m/>
    <m/>
    <m/>
    <m/>
    <m/>
    <m/>
    <m/>
    <m/>
    <m/>
    <m/>
    <m/>
    <m/>
    <m/>
    <s v=" "/>
    <s v=" "/>
    <s v=" "/>
    <s v=" "/>
    <s v=" "/>
    <s v=" "/>
    <s v=" "/>
    <s v=" "/>
    <s v=" "/>
    <s v=" "/>
    <s v=" "/>
    <s v=" "/>
    <m/>
    <m/>
    <m/>
    <m/>
    <m/>
    <m/>
    <s v=" "/>
    <s v=" "/>
    <s v=" "/>
    <m/>
    <m/>
    <m/>
    <m/>
    <m/>
    <m/>
    <m/>
    <m/>
    <m/>
    <m/>
    <m/>
    <m/>
    <s v=""/>
    <s v=""/>
    <s v=""/>
    <n v="1510"/>
    <n v="1326"/>
    <n v="1278"/>
    <n v="1413"/>
    <n v="1132"/>
    <n v="1223"/>
    <n v="81"/>
    <n v="187"/>
    <n v="347"/>
    <n v="353"/>
    <n v="350"/>
    <n v="376"/>
    <n v="396"/>
    <n v="428"/>
    <m/>
    <m/>
    <m/>
    <m/>
    <m/>
    <n v="1"/>
    <m/>
    <m/>
    <n v="81"/>
    <n v="187"/>
    <n v="347"/>
    <n v="353"/>
    <n v="350"/>
    <n v="375"/>
    <n v="396"/>
    <n v="428"/>
    <n v="142"/>
    <n v="165"/>
    <n v="171"/>
    <n v="54"/>
    <n v="43"/>
    <n v="50"/>
    <n v="179"/>
    <n v="188"/>
    <n v="207"/>
    <n v="28"/>
    <n v="40"/>
    <n v="39"/>
    <n v="11"/>
    <n v="25"/>
    <n v="64"/>
    <n v="26"/>
    <n v="42"/>
    <n v="44"/>
    <n v="37"/>
    <n v="24"/>
    <n v="110"/>
    <n v="262"/>
    <n v="244"/>
    <n v="182"/>
  </r>
  <r>
    <x v="13"/>
    <s v="Grayson County College "/>
    <n v="225070"/>
    <x v="6"/>
    <m/>
    <m/>
    <m/>
    <m/>
    <m/>
    <m/>
    <m/>
    <m/>
    <m/>
    <m/>
    <m/>
    <m/>
    <m/>
    <m/>
    <m/>
    <m/>
    <m/>
    <m/>
    <m/>
    <m/>
    <m/>
    <m/>
    <m/>
    <m/>
    <m/>
    <m/>
    <m/>
    <m/>
    <m/>
    <m/>
    <s v=" "/>
    <s v=" "/>
    <s v=" "/>
    <s v=" "/>
    <s v=" "/>
    <s v=" "/>
    <s v=" "/>
    <s v=" "/>
    <s v=" "/>
    <s v=" "/>
    <s v=" "/>
    <s v=" "/>
    <m/>
    <m/>
    <m/>
    <m/>
    <m/>
    <m/>
    <s v=" "/>
    <s v=" "/>
    <s v=" "/>
    <m/>
    <m/>
    <m/>
    <m/>
    <m/>
    <m/>
    <m/>
    <m/>
    <m/>
    <m/>
    <m/>
    <m/>
    <s v=""/>
    <s v=""/>
    <s v=""/>
    <n v="977"/>
    <n v="1113"/>
    <n v="1014"/>
    <n v="634"/>
    <n v="758"/>
    <n v="734"/>
    <n v="511"/>
    <n v="482"/>
    <n v="489"/>
    <n v="516"/>
    <n v="491"/>
    <n v="439"/>
    <n v="572"/>
    <n v="532"/>
    <m/>
    <m/>
    <m/>
    <m/>
    <m/>
    <n v="4"/>
    <m/>
    <m/>
    <n v="511"/>
    <n v="482"/>
    <n v="489"/>
    <n v="516"/>
    <n v="491"/>
    <n v="435"/>
    <n v="572"/>
    <n v="532"/>
    <n v="245"/>
    <n v="311"/>
    <n v="321"/>
    <n v="40"/>
    <n v="45"/>
    <n v="37"/>
    <n v="150"/>
    <n v="216"/>
    <n v="174"/>
    <n v="126"/>
    <n v="72"/>
    <n v="69"/>
    <n v="146"/>
    <n v="127"/>
    <n v="129"/>
    <n v="72"/>
    <n v="69"/>
    <n v="43"/>
    <n v="73"/>
    <n v="74"/>
    <n v="79"/>
    <n v="245"/>
    <n v="276"/>
    <n v="244"/>
  </r>
  <r>
    <x v="13"/>
    <s v="Hill College"/>
    <n v="225371"/>
    <x v="6"/>
    <m/>
    <m/>
    <m/>
    <m/>
    <m/>
    <m/>
    <m/>
    <m/>
    <m/>
    <m/>
    <m/>
    <m/>
    <m/>
    <m/>
    <m/>
    <m/>
    <m/>
    <m/>
    <m/>
    <m/>
    <m/>
    <m/>
    <m/>
    <m/>
    <m/>
    <m/>
    <m/>
    <m/>
    <m/>
    <m/>
    <s v=" "/>
    <s v=" "/>
    <s v=" "/>
    <s v=" "/>
    <s v=" "/>
    <s v=" "/>
    <s v=" "/>
    <s v=" "/>
    <s v=" "/>
    <s v=" "/>
    <s v=" "/>
    <s v=" "/>
    <m/>
    <m/>
    <m/>
    <m/>
    <m/>
    <m/>
    <s v=" "/>
    <s v=" "/>
    <s v=" "/>
    <m/>
    <m/>
    <m/>
    <m/>
    <m/>
    <m/>
    <m/>
    <m/>
    <m/>
    <m/>
    <m/>
    <m/>
    <s v=""/>
    <s v=""/>
    <s v=""/>
    <n v="1141"/>
    <n v="1231"/>
    <n v="1263"/>
    <n v="1063"/>
    <n v="769"/>
    <n v="705"/>
    <n v="405"/>
    <n v="413"/>
    <n v="400"/>
    <n v="525"/>
    <n v="477"/>
    <n v="336"/>
    <n v="522"/>
    <n v="464"/>
    <m/>
    <m/>
    <m/>
    <m/>
    <m/>
    <n v="1"/>
    <m/>
    <m/>
    <n v="405"/>
    <n v="413"/>
    <n v="400"/>
    <n v="525"/>
    <n v="477"/>
    <n v="335"/>
    <n v="522"/>
    <n v="464"/>
    <n v="161"/>
    <n v="257"/>
    <n v="224"/>
    <n v="49"/>
    <n v="63"/>
    <n v="50"/>
    <n v="125"/>
    <n v="202"/>
    <n v="190"/>
    <n v="107"/>
    <n v="89"/>
    <n v="63"/>
    <n v="74"/>
    <n v="89"/>
    <n v="94"/>
    <n v="31"/>
    <n v="23"/>
    <n v="28"/>
    <n v="131"/>
    <n v="130"/>
    <n v="97"/>
    <n v="256"/>
    <n v="235"/>
    <n v="147"/>
  </r>
  <r>
    <x v="13"/>
    <s v="Howard College (HCJCD)"/>
    <n v="225520"/>
    <x v="6"/>
    <m/>
    <m/>
    <m/>
    <m/>
    <m/>
    <m/>
    <m/>
    <m/>
    <m/>
    <m/>
    <m/>
    <m/>
    <m/>
    <m/>
    <m/>
    <m/>
    <m/>
    <m/>
    <m/>
    <m/>
    <m/>
    <m/>
    <m/>
    <m/>
    <m/>
    <m/>
    <m/>
    <m/>
    <m/>
    <m/>
    <s v=" "/>
    <s v=" "/>
    <s v=" "/>
    <s v=" "/>
    <s v=" "/>
    <s v=" "/>
    <s v=" "/>
    <s v=" "/>
    <s v=" "/>
    <s v=" "/>
    <s v=" "/>
    <s v=" "/>
    <m/>
    <m/>
    <m/>
    <m/>
    <m/>
    <m/>
    <s v=" "/>
    <s v=" "/>
    <s v=" "/>
    <m/>
    <m/>
    <m/>
    <m/>
    <m/>
    <m/>
    <m/>
    <m/>
    <m/>
    <m/>
    <m/>
    <m/>
    <s v=""/>
    <s v=""/>
    <s v=""/>
    <n v="1001"/>
    <n v="920"/>
    <n v="926"/>
    <n v="831"/>
    <n v="470"/>
    <n v="544"/>
    <n v="385"/>
    <n v="408"/>
    <n v="387"/>
    <n v="330"/>
    <n v="351"/>
    <n v="303"/>
    <n v="277"/>
    <n v="283"/>
    <m/>
    <m/>
    <m/>
    <m/>
    <m/>
    <n v="2"/>
    <m/>
    <m/>
    <n v="385"/>
    <n v="408"/>
    <n v="387"/>
    <n v="330"/>
    <n v="351"/>
    <n v="301"/>
    <n v="277"/>
    <n v="283"/>
    <n v="139"/>
    <n v="123"/>
    <n v="121"/>
    <n v="39"/>
    <n v="21"/>
    <n v="37"/>
    <n v="123"/>
    <n v="133"/>
    <n v="125"/>
    <n v="54"/>
    <n v="70"/>
    <n v="58"/>
    <n v="89"/>
    <n v="89"/>
    <n v="49"/>
    <n v="27"/>
    <n v="24"/>
    <n v="18"/>
    <n v="94"/>
    <n v="78"/>
    <n v="85"/>
    <n v="155"/>
    <n v="179"/>
    <n v="140"/>
  </r>
  <r>
    <x v="13"/>
    <s v="Kilgore College "/>
    <n v="226019"/>
    <x v="6"/>
    <m/>
    <m/>
    <m/>
    <m/>
    <m/>
    <m/>
    <m/>
    <m/>
    <m/>
    <m/>
    <m/>
    <m/>
    <m/>
    <m/>
    <m/>
    <m/>
    <m/>
    <m/>
    <m/>
    <m/>
    <m/>
    <m/>
    <m/>
    <m/>
    <m/>
    <m/>
    <m/>
    <m/>
    <m/>
    <m/>
    <s v=" "/>
    <s v=" "/>
    <s v=" "/>
    <s v=" "/>
    <s v=" "/>
    <s v=" "/>
    <s v=" "/>
    <s v=" "/>
    <s v=" "/>
    <s v=" "/>
    <s v=" "/>
    <s v=" "/>
    <m/>
    <m/>
    <m/>
    <m/>
    <m/>
    <m/>
    <s v=" "/>
    <s v=" "/>
    <s v=" "/>
    <m/>
    <m/>
    <m/>
    <m/>
    <m/>
    <m/>
    <m/>
    <m/>
    <m/>
    <m/>
    <m/>
    <m/>
    <s v=""/>
    <s v=""/>
    <s v=""/>
    <n v="1368"/>
    <n v="1352"/>
    <n v="1180"/>
    <n v="1367"/>
    <n v="1068"/>
    <n v="1267"/>
    <n v="860"/>
    <n v="773"/>
    <n v="859"/>
    <n v="826"/>
    <n v="697"/>
    <n v="868"/>
    <n v="769"/>
    <n v="983"/>
    <m/>
    <m/>
    <m/>
    <m/>
    <m/>
    <n v="5"/>
    <m/>
    <m/>
    <n v="860"/>
    <n v="773"/>
    <n v="859"/>
    <n v="826"/>
    <n v="697"/>
    <n v="863"/>
    <n v="769"/>
    <n v="983"/>
    <n v="442"/>
    <n v="427"/>
    <n v="518"/>
    <n v="74"/>
    <n v="62"/>
    <n v="110"/>
    <n v="347"/>
    <n v="280"/>
    <n v="355"/>
    <n v="117"/>
    <n v="96"/>
    <n v="122"/>
    <n v="212"/>
    <n v="208"/>
    <n v="215"/>
    <n v="98"/>
    <n v="84"/>
    <n v="113"/>
    <n v="173"/>
    <n v="123"/>
    <n v="200"/>
    <n v="438"/>
    <n v="394"/>
    <n v="428"/>
  </r>
  <r>
    <x v="13"/>
    <s v="Lamar Institute of Technology"/>
    <n v="229337"/>
    <x v="6"/>
    <m/>
    <m/>
    <m/>
    <m/>
    <m/>
    <m/>
    <m/>
    <m/>
    <m/>
    <m/>
    <m/>
    <m/>
    <m/>
    <m/>
    <m/>
    <m/>
    <m/>
    <m/>
    <m/>
    <m/>
    <m/>
    <m/>
    <m/>
    <m/>
    <m/>
    <m/>
    <m/>
    <m/>
    <m/>
    <m/>
    <s v=" "/>
    <s v=" "/>
    <s v=" "/>
    <s v=" "/>
    <s v=" "/>
    <s v=" "/>
    <s v=" "/>
    <s v=" "/>
    <s v=" "/>
    <s v=" "/>
    <s v=" "/>
    <s v=" "/>
    <m/>
    <m/>
    <m/>
    <m/>
    <m/>
    <m/>
    <s v=" "/>
    <s v=" "/>
    <s v=" "/>
    <m/>
    <m/>
    <m/>
    <m/>
    <m/>
    <m/>
    <m/>
    <m/>
    <m/>
    <m/>
    <m/>
    <m/>
    <s v=""/>
    <s v=""/>
    <s v=""/>
    <n v="588"/>
    <n v="672"/>
    <n v="616"/>
    <n v="702"/>
    <n v="590"/>
    <n v="630"/>
    <n v="256"/>
    <n v="323"/>
    <n v="378"/>
    <n v="417"/>
    <n v="390"/>
    <n v="423"/>
    <n v="402"/>
    <n v="404"/>
    <m/>
    <m/>
    <m/>
    <m/>
    <m/>
    <n v="2"/>
    <m/>
    <m/>
    <n v="256"/>
    <n v="323"/>
    <n v="378"/>
    <n v="417"/>
    <n v="390"/>
    <n v="421"/>
    <n v="402"/>
    <n v="404"/>
    <n v="152"/>
    <n v="181"/>
    <n v="184"/>
    <n v="42"/>
    <n v="26"/>
    <n v="35"/>
    <n v="227"/>
    <n v="195"/>
    <n v="185"/>
    <n v="91"/>
    <n v="70"/>
    <n v="55"/>
    <n v="82"/>
    <n v="121"/>
    <n v="119"/>
    <n v="46"/>
    <n v="28"/>
    <n v="42"/>
    <n v="54"/>
    <n v="56"/>
    <n v="73"/>
    <n v="226"/>
    <n v="236"/>
    <n v="251"/>
  </r>
  <r>
    <x v="13"/>
    <s v="Lee College "/>
    <n v="226204"/>
    <x v="6"/>
    <m/>
    <m/>
    <m/>
    <m/>
    <m/>
    <m/>
    <m/>
    <m/>
    <m/>
    <m/>
    <m/>
    <m/>
    <m/>
    <m/>
    <m/>
    <m/>
    <m/>
    <m/>
    <m/>
    <m/>
    <m/>
    <m/>
    <m/>
    <m/>
    <m/>
    <m/>
    <m/>
    <m/>
    <m/>
    <m/>
    <s v=" "/>
    <s v=" "/>
    <s v=" "/>
    <s v=" "/>
    <s v=" "/>
    <s v=" "/>
    <s v=" "/>
    <s v=" "/>
    <s v=" "/>
    <s v=" "/>
    <s v=" "/>
    <s v=" "/>
    <m/>
    <m/>
    <m/>
    <m/>
    <m/>
    <m/>
    <s v=" "/>
    <s v=" "/>
    <s v=" "/>
    <m/>
    <m/>
    <m/>
    <m/>
    <m/>
    <m/>
    <m/>
    <m/>
    <m/>
    <m/>
    <m/>
    <m/>
    <s v=""/>
    <s v=""/>
    <s v=""/>
    <n v="434"/>
    <n v="1122"/>
    <n v="682"/>
    <n v="667"/>
    <n v="828"/>
    <n v="763"/>
    <n v="503"/>
    <n v="94"/>
    <n v="259"/>
    <n v="614"/>
    <n v="378"/>
    <n v="422"/>
    <n v="405"/>
    <n v="331"/>
    <m/>
    <m/>
    <m/>
    <m/>
    <m/>
    <n v="2"/>
    <m/>
    <m/>
    <n v="503"/>
    <n v="94"/>
    <n v="259"/>
    <n v="614"/>
    <n v="378"/>
    <n v="420"/>
    <n v="405"/>
    <n v="331"/>
    <n v="256"/>
    <n v="236"/>
    <n v="186"/>
    <n v="32"/>
    <n v="39"/>
    <n v="26"/>
    <n v="132"/>
    <n v="130"/>
    <n v="119"/>
    <n v="79"/>
    <n v="57"/>
    <n v="73"/>
    <n v="111"/>
    <n v="54"/>
    <n v="46"/>
    <n v="136"/>
    <n v="79"/>
    <n v="91"/>
    <n v="119"/>
    <n v="51"/>
    <n v="84"/>
    <n v="280"/>
    <n v="191"/>
    <n v="172"/>
  </r>
  <r>
    <x v="13"/>
    <s v="Midland College "/>
    <n v="226806"/>
    <x v="6"/>
    <m/>
    <m/>
    <m/>
    <m/>
    <m/>
    <m/>
    <m/>
    <m/>
    <m/>
    <m/>
    <m/>
    <m/>
    <m/>
    <m/>
    <m/>
    <m/>
    <m/>
    <m/>
    <m/>
    <m/>
    <m/>
    <m/>
    <m/>
    <m/>
    <m/>
    <m/>
    <m/>
    <m/>
    <m/>
    <m/>
    <s v=" "/>
    <s v=" "/>
    <s v=" "/>
    <s v=" "/>
    <s v=" "/>
    <s v=" "/>
    <s v=" "/>
    <s v=" "/>
    <s v=" "/>
    <s v=" "/>
    <s v=" "/>
    <s v=" "/>
    <m/>
    <m/>
    <m/>
    <m/>
    <m/>
    <m/>
    <s v=" "/>
    <s v=" "/>
    <s v=" "/>
    <m/>
    <m/>
    <m/>
    <m/>
    <m/>
    <m/>
    <m/>
    <m/>
    <m/>
    <m/>
    <m/>
    <m/>
    <s v=""/>
    <s v=""/>
    <s v=""/>
    <n v="1436"/>
    <n v="1539"/>
    <n v="1426"/>
    <n v="1312"/>
    <n v="817"/>
    <n v="788"/>
    <n v="539"/>
    <n v="469"/>
    <n v="403"/>
    <n v="502"/>
    <n v="505"/>
    <n v="423"/>
    <n v="520"/>
    <n v="487"/>
    <m/>
    <m/>
    <m/>
    <m/>
    <m/>
    <n v="4"/>
    <m/>
    <m/>
    <n v="539"/>
    <n v="469"/>
    <n v="403"/>
    <n v="502"/>
    <n v="505"/>
    <n v="419"/>
    <n v="520"/>
    <n v="487"/>
    <n v="204"/>
    <n v="245"/>
    <n v="248"/>
    <n v="49"/>
    <n v="52"/>
    <n v="42"/>
    <n v="166"/>
    <n v="223"/>
    <n v="197"/>
    <n v="77"/>
    <n v="67"/>
    <n v="50"/>
    <n v="111"/>
    <n v="121"/>
    <n v="95"/>
    <n v="79"/>
    <n v="67"/>
    <n v="49"/>
    <n v="90"/>
    <n v="101"/>
    <n v="111"/>
    <n v="256"/>
    <n v="270"/>
    <n v="209"/>
  </r>
  <r>
    <x v="13"/>
    <s v="Mountain View College (DCCCD)"/>
    <n v="226930"/>
    <x v="6"/>
    <m/>
    <m/>
    <m/>
    <m/>
    <m/>
    <m/>
    <m/>
    <m/>
    <m/>
    <m/>
    <m/>
    <m/>
    <m/>
    <m/>
    <m/>
    <m/>
    <m/>
    <m/>
    <m/>
    <m/>
    <m/>
    <m/>
    <m/>
    <m/>
    <m/>
    <m/>
    <m/>
    <m/>
    <m/>
    <m/>
    <s v=" "/>
    <s v=" "/>
    <s v=" "/>
    <s v=" "/>
    <s v=" "/>
    <s v=" "/>
    <s v=" "/>
    <s v=" "/>
    <s v=" "/>
    <s v=" "/>
    <s v=" "/>
    <s v=" "/>
    <m/>
    <m/>
    <m/>
    <m/>
    <m/>
    <m/>
    <s v=" "/>
    <s v=" "/>
    <s v=" "/>
    <m/>
    <m/>
    <m/>
    <m/>
    <m/>
    <m/>
    <m/>
    <m/>
    <m/>
    <m/>
    <m/>
    <m/>
    <s v=""/>
    <s v=""/>
    <s v=""/>
    <n v="1557"/>
    <n v="1391"/>
    <n v="1420"/>
    <n v="1450"/>
    <n v="1310"/>
    <n v="1217"/>
    <n v="70"/>
    <n v="451"/>
    <n v="515"/>
    <n v="430"/>
    <n v="496"/>
    <n v="466"/>
    <n v="477"/>
    <n v="486"/>
    <m/>
    <m/>
    <m/>
    <m/>
    <m/>
    <n v="4"/>
    <m/>
    <m/>
    <n v="70"/>
    <n v="451"/>
    <n v="515"/>
    <n v="430"/>
    <n v="496"/>
    <n v="462"/>
    <n v="477"/>
    <n v="486"/>
    <n v="229"/>
    <n v="265"/>
    <n v="254"/>
    <n v="55"/>
    <n v="45"/>
    <n v="53"/>
    <n v="178"/>
    <n v="167"/>
    <n v="179"/>
    <n v="32"/>
    <n v="45"/>
    <n v="37"/>
    <n v="18"/>
    <n v="74"/>
    <n v="70"/>
    <n v="69"/>
    <n v="67"/>
    <n v="79"/>
    <n v="65"/>
    <n v="59"/>
    <n v="115"/>
    <n v="264"/>
    <n v="325"/>
    <n v="231"/>
  </r>
  <r>
    <x v="13"/>
    <s v="North Central Texas Community College"/>
    <n v="224110"/>
    <x v="6"/>
    <m/>
    <m/>
    <m/>
    <m/>
    <m/>
    <m/>
    <m/>
    <m/>
    <m/>
    <m/>
    <m/>
    <m/>
    <m/>
    <m/>
    <m/>
    <m/>
    <m/>
    <m/>
    <m/>
    <m/>
    <m/>
    <m/>
    <m/>
    <m/>
    <m/>
    <m/>
    <m/>
    <m/>
    <m/>
    <m/>
    <s v=" "/>
    <s v=" "/>
    <s v=" "/>
    <s v=" "/>
    <s v=" "/>
    <s v=" "/>
    <s v=" "/>
    <s v=" "/>
    <s v=" "/>
    <s v=" "/>
    <s v=" "/>
    <s v=" "/>
    <m/>
    <m/>
    <m/>
    <m/>
    <m/>
    <m/>
    <s v=" "/>
    <s v=" "/>
    <s v=" "/>
    <m/>
    <m/>
    <m/>
    <m/>
    <m/>
    <m/>
    <m/>
    <m/>
    <m/>
    <m/>
    <m/>
    <m/>
    <s v=""/>
    <s v=""/>
    <s v=""/>
    <n v="1616"/>
    <n v="1909"/>
    <n v="1987"/>
    <n v="2147"/>
    <n v="2416"/>
    <n v="1958"/>
    <n v="642"/>
    <n v="653"/>
    <n v="707"/>
    <n v="902"/>
    <n v="933"/>
    <n v="919"/>
    <n v="1000"/>
    <n v="911"/>
    <m/>
    <m/>
    <m/>
    <m/>
    <m/>
    <n v="5"/>
    <m/>
    <m/>
    <n v="642"/>
    <n v="653"/>
    <n v="707"/>
    <n v="902"/>
    <n v="933"/>
    <n v="914"/>
    <n v="1000"/>
    <n v="911"/>
    <n v="433"/>
    <n v="490"/>
    <n v="427"/>
    <n v="139"/>
    <n v="142"/>
    <n v="118"/>
    <n v="342"/>
    <n v="368"/>
    <n v="366"/>
    <n v="107"/>
    <n v="82"/>
    <n v="70"/>
    <n v="110"/>
    <n v="113"/>
    <n v="113"/>
    <n v="123"/>
    <n v="148"/>
    <n v="134"/>
    <n v="250"/>
    <n v="255"/>
    <n v="310"/>
    <n v="422"/>
    <n v="448"/>
    <n v="400"/>
  </r>
  <r>
    <x v="13"/>
    <s v="Odessa College "/>
    <n v="227304"/>
    <x v="6"/>
    <m/>
    <m/>
    <m/>
    <m/>
    <m/>
    <m/>
    <m/>
    <m/>
    <m/>
    <m/>
    <m/>
    <m/>
    <m/>
    <m/>
    <m/>
    <m/>
    <m/>
    <m/>
    <m/>
    <m/>
    <m/>
    <m/>
    <m/>
    <m/>
    <m/>
    <m/>
    <m/>
    <m/>
    <m/>
    <m/>
    <s v=" "/>
    <s v=" "/>
    <s v=" "/>
    <s v=" "/>
    <s v=" "/>
    <s v=" "/>
    <s v=" "/>
    <s v=" "/>
    <s v=" "/>
    <s v=" "/>
    <s v=" "/>
    <s v=" "/>
    <m/>
    <m/>
    <m/>
    <m/>
    <m/>
    <m/>
    <s v=" "/>
    <s v=" "/>
    <s v=" "/>
    <m/>
    <m/>
    <m/>
    <m/>
    <m/>
    <m/>
    <m/>
    <m/>
    <m/>
    <m/>
    <m/>
    <m/>
    <s v=""/>
    <s v=""/>
    <s v=""/>
    <n v="1358"/>
    <n v="1236"/>
    <n v="1169"/>
    <n v="1205"/>
    <n v="1172"/>
    <n v="761"/>
    <n v="432"/>
    <n v="419"/>
    <n v="442"/>
    <n v="436"/>
    <n v="501"/>
    <n v="513"/>
    <n v="416"/>
    <n v="399"/>
    <m/>
    <m/>
    <m/>
    <m/>
    <m/>
    <n v="2"/>
    <m/>
    <m/>
    <n v="432"/>
    <n v="419"/>
    <n v="442"/>
    <n v="436"/>
    <n v="501"/>
    <n v="511"/>
    <n v="416"/>
    <n v="399"/>
    <n v="265"/>
    <n v="221"/>
    <n v="194"/>
    <n v="32"/>
    <n v="23"/>
    <n v="24"/>
    <n v="214"/>
    <n v="172"/>
    <n v="181"/>
    <n v="57"/>
    <n v="54"/>
    <n v="46"/>
    <n v="76"/>
    <n v="88"/>
    <n v="69"/>
    <n v="70"/>
    <n v="86"/>
    <n v="81"/>
    <n v="57"/>
    <n v="73"/>
    <n v="83"/>
    <n v="252"/>
    <n v="288"/>
    <n v="301"/>
  </r>
  <r>
    <x v="13"/>
    <s v="Paris Junior College"/>
    <n v="227401"/>
    <x v="6"/>
    <m/>
    <m/>
    <m/>
    <m/>
    <m/>
    <m/>
    <m/>
    <m/>
    <m/>
    <m/>
    <m/>
    <m/>
    <m/>
    <m/>
    <m/>
    <m/>
    <m/>
    <m/>
    <m/>
    <m/>
    <m/>
    <m/>
    <m/>
    <m/>
    <m/>
    <m/>
    <m/>
    <m/>
    <m/>
    <m/>
    <s v=" "/>
    <s v=" "/>
    <s v=" "/>
    <s v=" "/>
    <s v=" "/>
    <s v=" "/>
    <s v=" "/>
    <s v=" "/>
    <s v=" "/>
    <s v=" "/>
    <s v=" "/>
    <s v=" "/>
    <m/>
    <m/>
    <m/>
    <m/>
    <m/>
    <m/>
    <s v=" "/>
    <s v=" "/>
    <s v=" "/>
    <m/>
    <m/>
    <m/>
    <m/>
    <m/>
    <m/>
    <m/>
    <m/>
    <m/>
    <m/>
    <m/>
    <m/>
    <s v=""/>
    <s v=""/>
    <s v=""/>
    <n v="1375"/>
    <n v="1542"/>
    <n v="1555"/>
    <n v="1590"/>
    <n v="1213"/>
    <n v="1035"/>
    <n v="378"/>
    <n v="417"/>
    <n v="309"/>
    <n v="386"/>
    <n v="278"/>
    <n v="279"/>
    <n v="526"/>
    <n v="670"/>
    <m/>
    <m/>
    <m/>
    <m/>
    <m/>
    <n v="1"/>
    <m/>
    <m/>
    <n v="378"/>
    <n v="417"/>
    <n v="309"/>
    <n v="386"/>
    <n v="278"/>
    <n v="278"/>
    <n v="526"/>
    <n v="670"/>
    <n v="124"/>
    <n v="244"/>
    <n v="332"/>
    <n v="15"/>
    <n v="36"/>
    <n v="54"/>
    <n v="139"/>
    <n v="246"/>
    <n v="284"/>
    <n v="71"/>
    <n v="38"/>
    <n v="43"/>
    <n v="89"/>
    <n v="108"/>
    <n v="65"/>
    <n v="31"/>
    <n v="32"/>
    <n v="31"/>
    <n v="69"/>
    <n v="32"/>
    <n v="40"/>
    <n v="215"/>
    <n v="176"/>
    <n v="164"/>
  </r>
  <r>
    <x v="13"/>
    <s v="Southwest Texas Junior College "/>
    <n v="228316"/>
    <x v="6"/>
    <m/>
    <m/>
    <m/>
    <m/>
    <m/>
    <m/>
    <m/>
    <m/>
    <m/>
    <m/>
    <m/>
    <m/>
    <m/>
    <m/>
    <m/>
    <m/>
    <m/>
    <m/>
    <m/>
    <m/>
    <m/>
    <m/>
    <m/>
    <m/>
    <m/>
    <m/>
    <m/>
    <m/>
    <m/>
    <m/>
    <s v=" "/>
    <s v=" "/>
    <s v=" "/>
    <s v=" "/>
    <s v=" "/>
    <s v=" "/>
    <s v=" "/>
    <s v=" "/>
    <s v=" "/>
    <s v=" "/>
    <s v=" "/>
    <s v=" "/>
    <m/>
    <m/>
    <m/>
    <m/>
    <m/>
    <m/>
    <s v=" "/>
    <s v=" "/>
    <s v=" "/>
    <m/>
    <m/>
    <m/>
    <m/>
    <m/>
    <m/>
    <m/>
    <m/>
    <m/>
    <m/>
    <m/>
    <m/>
    <s v=""/>
    <s v=""/>
    <s v=""/>
    <n v="989"/>
    <n v="981"/>
    <n v="1082"/>
    <n v="895"/>
    <n v="880"/>
    <n v="832"/>
    <n v="543"/>
    <n v="518"/>
    <n v="560"/>
    <n v="527"/>
    <n v="495"/>
    <n v="587"/>
    <n v="542"/>
    <n v="514"/>
    <m/>
    <m/>
    <m/>
    <m/>
    <m/>
    <n v="1"/>
    <m/>
    <m/>
    <n v="543"/>
    <n v="518"/>
    <n v="560"/>
    <n v="527"/>
    <n v="495"/>
    <n v="586"/>
    <n v="542"/>
    <n v="514"/>
    <n v="312"/>
    <n v="287"/>
    <n v="262"/>
    <n v="30"/>
    <n v="28"/>
    <n v="30"/>
    <n v="244"/>
    <n v="227"/>
    <n v="222"/>
    <n v="89"/>
    <n v="83"/>
    <n v="114"/>
    <n v="116"/>
    <n v="132"/>
    <n v="147"/>
    <n v="81"/>
    <n v="56"/>
    <n v="77"/>
    <n v="65"/>
    <n v="65"/>
    <n v="82"/>
    <n v="292"/>
    <n v="291"/>
    <n v="313"/>
  </r>
  <r>
    <x v="13"/>
    <s v="Temple College "/>
    <n v="228608"/>
    <x v="6"/>
    <m/>
    <m/>
    <m/>
    <m/>
    <m/>
    <m/>
    <m/>
    <m/>
    <m/>
    <m/>
    <m/>
    <m/>
    <m/>
    <m/>
    <m/>
    <m/>
    <m/>
    <m/>
    <m/>
    <m/>
    <m/>
    <m/>
    <m/>
    <m/>
    <m/>
    <m/>
    <m/>
    <m/>
    <m/>
    <m/>
    <s v=" "/>
    <s v=" "/>
    <s v=" "/>
    <s v=" "/>
    <s v=" "/>
    <s v=" "/>
    <s v=" "/>
    <s v=" "/>
    <s v=" "/>
    <s v=" "/>
    <s v=" "/>
    <s v=" "/>
    <m/>
    <m/>
    <m/>
    <m/>
    <m/>
    <m/>
    <s v=" "/>
    <s v=" "/>
    <s v=" "/>
    <m/>
    <m/>
    <m/>
    <m/>
    <m/>
    <m/>
    <m/>
    <m/>
    <m/>
    <m/>
    <m/>
    <m/>
    <s v=""/>
    <s v=""/>
    <s v=""/>
    <n v="1034"/>
    <n v="784"/>
    <n v="831"/>
    <n v="752"/>
    <n v="886"/>
    <n v="860"/>
    <n v="418"/>
    <n v="391"/>
    <n v="442"/>
    <n v="481"/>
    <n v="482"/>
    <n v="425"/>
    <n v="535"/>
    <n v="540"/>
    <m/>
    <m/>
    <m/>
    <m/>
    <m/>
    <n v="4"/>
    <m/>
    <m/>
    <n v="418"/>
    <n v="391"/>
    <n v="442"/>
    <n v="481"/>
    <n v="482"/>
    <n v="421"/>
    <n v="535"/>
    <n v="540"/>
    <n v="204"/>
    <n v="279"/>
    <n v="277"/>
    <n v="48"/>
    <n v="61"/>
    <n v="79"/>
    <n v="169"/>
    <n v="195"/>
    <n v="184"/>
    <n v="68"/>
    <n v="43"/>
    <n v="45"/>
    <n v="91"/>
    <n v="84"/>
    <n v="85"/>
    <n v="57"/>
    <n v="62"/>
    <n v="52"/>
    <n v="125"/>
    <n v="135"/>
    <n v="134"/>
    <n v="231"/>
    <n v="242"/>
    <n v="190"/>
  </r>
  <r>
    <x v="13"/>
    <s v="Texarkana College "/>
    <n v="228699"/>
    <x v="6"/>
    <m/>
    <m/>
    <m/>
    <m/>
    <m/>
    <m/>
    <m/>
    <m/>
    <m/>
    <m/>
    <m/>
    <m/>
    <m/>
    <m/>
    <m/>
    <m/>
    <m/>
    <m/>
    <m/>
    <m/>
    <m/>
    <m/>
    <m/>
    <m/>
    <m/>
    <m/>
    <m/>
    <m/>
    <m/>
    <m/>
    <s v=" "/>
    <s v=" "/>
    <s v=" "/>
    <s v=" "/>
    <s v=" "/>
    <s v=" "/>
    <s v=" "/>
    <s v=" "/>
    <s v=" "/>
    <s v=" "/>
    <s v=" "/>
    <s v=" "/>
    <m/>
    <m/>
    <m/>
    <m/>
    <m/>
    <m/>
    <s v=" "/>
    <s v=" "/>
    <s v=" "/>
    <m/>
    <m/>
    <m/>
    <m/>
    <m/>
    <m/>
    <m/>
    <m/>
    <m/>
    <m/>
    <m/>
    <m/>
    <s v=""/>
    <s v=""/>
    <s v=""/>
    <n v="1103"/>
    <n v="1318"/>
    <n v="1146"/>
    <n v="1093"/>
    <n v="915"/>
    <n v="770"/>
    <n v="389"/>
    <n v="298"/>
    <n v="289"/>
    <n v="660"/>
    <n v="548"/>
    <n v="521"/>
    <n v="413"/>
    <n v="612"/>
    <m/>
    <m/>
    <m/>
    <m/>
    <m/>
    <n v="5"/>
    <m/>
    <m/>
    <n v="389"/>
    <n v="298"/>
    <n v="289"/>
    <n v="660"/>
    <n v="548"/>
    <n v="516"/>
    <n v="413"/>
    <n v="612"/>
    <n v="237"/>
    <n v="204"/>
    <n v="305"/>
    <n v="24"/>
    <n v="23"/>
    <n v="30"/>
    <n v="255"/>
    <n v="186"/>
    <n v="277"/>
    <n v="73"/>
    <n v="65"/>
    <n v="55"/>
    <n v="48"/>
    <n v="44"/>
    <n v="46"/>
    <n v="112"/>
    <n v="85"/>
    <n v="70"/>
    <n v="74"/>
    <n v="49"/>
    <n v="44"/>
    <n v="401"/>
    <n v="349"/>
    <n v="347"/>
  </r>
  <r>
    <x v="13"/>
    <s v="Texas State Technical College-Harlingen "/>
    <n v="229319"/>
    <x v="6"/>
    <m/>
    <m/>
    <m/>
    <m/>
    <m/>
    <m/>
    <m/>
    <m/>
    <m/>
    <m/>
    <m/>
    <m/>
    <m/>
    <m/>
    <m/>
    <m/>
    <m/>
    <m/>
    <m/>
    <m/>
    <m/>
    <m/>
    <m/>
    <m/>
    <m/>
    <m/>
    <m/>
    <m/>
    <m/>
    <m/>
    <s v=" "/>
    <s v=" "/>
    <s v=" "/>
    <s v=" "/>
    <s v=" "/>
    <s v=" "/>
    <s v=" "/>
    <s v=" "/>
    <s v=" "/>
    <s v=" "/>
    <s v=" "/>
    <s v=" "/>
    <m/>
    <m/>
    <m/>
    <m/>
    <m/>
    <m/>
    <s v=" "/>
    <s v=" "/>
    <s v=" "/>
    <m/>
    <m/>
    <m/>
    <m/>
    <m/>
    <m/>
    <m/>
    <m/>
    <m/>
    <m/>
    <m/>
    <m/>
    <s v=""/>
    <s v=""/>
    <s v=""/>
    <n v="1561"/>
    <n v="1459"/>
    <n v="1707"/>
    <n v="1463"/>
    <n v="1020"/>
    <n v="965"/>
    <n v="841"/>
    <n v="980"/>
    <n v="943"/>
    <n v="742"/>
    <n v="895"/>
    <n v="802"/>
    <n v="735"/>
    <n v="651"/>
    <m/>
    <m/>
    <m/>
    <m/>
    <m/>
    <n v="5"/>
    <m/>
    <m/>
    <n v="841"/>
    <n v="980"/>
    <n v="943"/>
    <n v="742"/>
    <n v="895"/>
    <n v="797"/>
    <n v="735"/>
    <n v="651"/>
    <n v="372"/>
    <n v="342"/>
    <n v="293"/>
    <n v="51"/>
    <n v="43"/>
    <n v="21"/>
    <n v="374"/>
    <n v="350"/>
    <n v="337"/>
    <n v="126"/>
    <n v="184"/>
    <n v="144"/>
    <n v="250"/>
    <n v="267"/>
    <n v="252"/>
    <n v="81"/>
    <n v="88"/>
    <n v="82"/>
    <n v="122"/>
    <n v="136"/>
    <n v="117"/>
    <n v="413"/>
    <n v="487"/>
    <n v="454"/>
  </r>
  <r>
    <x v="13"/>
    <s v="Texas State Technical College-Waco"/>
    <n v="228680"/>
    <x v="6"/>
    <m/>
    <m/>
    <m/>
    <m/>
    <m/>
    <m/>
    <m/>
    <m/>
    <m/>
    <m/>
    <m/>
    <m/>
    <m/>
    <m/>
    <m/>
    <m/>
    <m/>
    <m/>
    <m/>
    <m/>
    <m/>
    <m/>
    <m/>
    <m/>
    <m/>
    <m/>
    <m/>
    <m/>
    <m/>
    <m/>
    <s v=" "/>
    <s v=" "/>
    <s v=" "/>
    <s v=" "/>
    <s v=" "/>
    <s v=" "/>
    <s v=" "/>
    <s v=" "/>
    <s v=" "/>
    <s v=" "/>
    <s v=" "/>
    <s v=" "/>
    <m/>
    <m/>
    <m/>
    <m/>
    <m/>
    <m/>
    <s v=" "/>
    <s v=" "/>
    <s v=" "/>
    <m/>
    <m/>
    <m/>
    <m/>
    <m/>
    <m/>
    <m/>
    <m/>
    <m/>
    <m/>
    <m/>
    <m/>
    <s v=""/>
    <s v=""/>
    <s v=""/>
    <n v="1479"/>
    <n v="1464"/>
    <n v="1636"/>
    <n v="1478"/>
    <n v="1272"/>
    <n v="1240"/>
    <n v="1044"/>
    <n v="1028"/>
    <n v="1184"/>
    <n v="1234"/>
    <n v="1366"/>
    <n v="1213"/>
    <n v="1087"/>
    <n v="1049"/>
    <m/>
    <m/>
    <m/>
    <m/>
    <m/>
    <n v="11"/>
    <m/>
    <m/>
    <n v="1044"/>
    <n v="1028"/>
    <n v="1184"/>
    <n v="1234"/>
    <n v="1366"/>
    <n v="1202"/>
    <n v="1087"/>
    <n v="1049"/>
    <n v="572"/>
    <n v="536"/>
    <n v="499"/>
    <n v="60"/>
    <n v="74"/>
    <n v="73"/>
    <n v="570"/>
    <n v="477"/>
    <n v="477"/>
    <n v="300"/>
    <n v="355"/>
    <n v="323"/>
    <n v="341"/>
    <n v="364"/>
    <n v="375"/>
    <n v="80"/>
    <n v="78"/>
    <n v="85"/>
    <n v="178"/>
    <n v="174"/>
    <n v="149"/>
    <n v="676"/>
    <n v="759"/>
    <n v="645"/>
  </r>
  <r>
    <x v="13"/>
    <s v="Trinity Valley Community College"/>
    <n v="225308"/>
    <x v="6"/>
    <m/>
    <m/>
    <m/>
    <m/>
    <m/>
    <m/>
    <m/>
    <m/>
    <m/>
    <m/>
    <m/>
    <m/>
    <m/>
    <m/>
    <m/>
    <m/>
    <m/>
    <m/>
    <m/>
    <m/>
    <m/>
    <m/>
    <m/>
    <m/>
    <m/>
    <m/>
    <m/>
    <m/>
    <m/>
    <m/>
    <s v=" "/>
    <s v=" "/>
    <s v=" "/>
    <s v=" "/>
    <s v=" "/>
    <s v=" "/>
    <s v=" "/>
    <s v=" "/>
    <s v=" "/>
    <s v=" "/>
    <s v=" "/>
    <s v=" "/>
    <m/>
    <m/>
    <m/>
    <m/>
    <m/>
    <m/>
    <s v=" "/>
    <s v=" "/>
    <s v=" "/>
    <m/>
    <m/>
    <m/>
    <m/>
    <m/>
    <m/>
    <m/>
    <m/>
    <m/>
    <m/>
    <m/>
    <m/>
    <s v=""/>
    <s v=""/>
    <s v=""/>
    <n v="1477"/>
    <n v="1428"/>
    <n v="1379"/>
    <n v="1484"/>
    <n v="1469"/>
    <n v="1031"/>
    <n v="620"/>
    <n v="557"/>
    <n v="646"/>
    <n v="651"/>
    <n v="661"/>
    <n v="664"/>
    <n v="611"/>
    <n v="594"/>
    <m/>
    <m/>
    <m/>
    <m/>
    <m/>
    <n v="8"/>
    <m/>
    <m/>
    <n v="620"/>
    <n v="557"/>
    <n v="646"/>
    <n v="651"/>
    <n v="661"/>
    <n v="656"/>
    <n v="611"/>
    <n v="594"/>
    <n v="319"/>
    <n v="289"/>
    <n v="283"/>
    <n v="62"/>
    <n v="66"/>
    <n v="55"/>
    <n v="275"/>
    <n v="256"/>
    <n v="256"/>
    <n v="120"/>
    <n v="135"/>
    <n v="115"/>
    <n v="154"/>
    <n v="165"/>
    <n v="163"/>
    <n v="63"/>
    <n v="45"/>
    <n v="60"/>
    <n v="129"/>
    <n v="134"/>
    <n v="155"/>
    <n v="339"/>
    <n v="347"/>
    <n v="326"/>
  </r>
  <r>
    <x v="13"/>
    <s v="Vernon College "/>
    <n v="229504"/>
    <x v="6"/>
    <m/>
    <m/>
    <m/>
    <m/>
    <m/>
    <m/>
    <m/>
    <m/>
    <m/>
    <m/>
    <m/>
    <m/>
    <m/>
    <m/>
    <m/>
    <m/>
    <m/>
    <m/>
    <m/>
    <m/>
    <m/>
    <m/>
    <m/>
    <m/>
    <m/>
    <m/>
    <m/>
    <m/>
    <m/>
    <m/>
    <s v=" "/>
    <s v=" "/>
    <s v=" "/>
    <s v=" "/>
    <s v=" "/>
    <s v=" "/>
    <s v=" "/>
    <s v=" "/>
    <s v=" "/>
    <s v=" "/>
    <s v=" "/>
    <s v=" "/>
    <m/>
    <m/>
    <m/>
    <m/>
    <m/>
    <m/>
    <s v=" "/>
    <s v=" "/>
    <s v=" "/>
    <m/>
    <m/>
    <m/>
    <m/>
    <m/>
    <m/>
    <m/>
    <m/>
    <m/>
    <m/>
    <m/>
    <m/>
    <s v=""/>
    <s v=""/>
    <s v=""/>
    <n v="846"/>
    <n v="797"/>
    <n v="718"/>
    <n v="790"/>
    <n v="814"/>
    <n v="489"/>
    <n v="8"/>
    <n v="3"/>
    <n v="2"/>
    <n v="313"/>
    <n v="278"/>
    <n v="305"/>
    <n v="323"/>
    <n v="311"/>
    <m/>
    <m/>
    <m/>
    <m/>
    <m/>
    <n v="2"/>
    <m/>
    <m/>
    <n v="8"/>
    <n v="3"/>
    <n v="2"/>
    <n v="313"/>
    <n v="278"/>
    <n v="303"/>
    <n v="323"/>
    <n v="311"/>
    <n v="154"/>
    <n v="161"/>
    <n v="152"/>
    <n v="16"/>
    <n v="21"/>
    <n v="15"/>
    <n v="133"/>
    <n v="141"/>
    <n v="144"/>
    <n v="63"/>
    <n v="70"/>
    <n v="58"/>
    <n v="4"/>
    <n v="0"/>
    <n v="0"/>
    <n v="35"/>
    <n v="23"/>
    <n v="27"/>
    <n v="52"/>
    <n v="39"/>
    <n v="45"/>
    <n v="163"/>
    <n v="146"/>
    <n v="173"/>
  </r>
  <r>
    <x v="13"/>
    <s v="Victoria College "/>
    <n v="229540"/>
    <x v="6"/>
    <m/>
    <m/>
    <m/>
    <m/>
    <m/>
    <m/>
    <m/>
    <m/>
    <m/>
    <m/>
    <m/>
    <m/>
    <m/>
    <m/>
    <m/>
    <m/>
    <m/>
    <m/>
    <m/>
    <m/>
    <m/>
    <m/>
    <m/>
    <m/>
    <m/>
    <m/>
    <m/>
    <m/>
    <m/>
    <m/>
    <s v=" "/>
    <s v=" "/>
    <s v=" "/>
    <s v=" "/>
    <s v=" "/>
    <s v=" "/>
    <s v=" "/>
    <s v=" "/>
    <s v=" "/>
    <s v=" "/>
    <s v=" "/>
    <s v=" "/>
    <m/>
    <m/>
    <m/>
    <m/>
    <m/>
    <m/>
    <s v=" "/>
    <s v=" "/>
    <s v=" "/>
    <m/>
    <m/>
    <m/>
    <m/>
    <m/>
    <m/>
    <m/>
    <m/>
    <m/>
    <m/>
    <m/>
    <m/>
    <s v=""/>
    <s v=""/>
    <s v=""/>
    <n v="765"/>
    <n v="847"/>
    <n v="804"/>
    <n v="699"/>
    <n v="722"/>
    <n v="748"/>
    <n v="449"/>
    <n v="433"/>
    <n v="424"/>
    <n v="59"/>
    <n v="89"/>
    <n v="66"/>
    <n v="78"/>
    <n v="82"/>
    <m/>
    <m/>
    <m/>
    <m/>
    <m/>
    <n v="0"/>
    <m/>
    <m/>
    <n v="449"/>
    <n v="433"/>
    <n v="424"/>
    <n v="59"/>
    <n v="89"/>
    <n v="66"/>
    <n v="78"/>
    <n v="82"/>
    <n v="22"/>
    <n v="34"/>
    <n v="26"/>
    <n v="5"/>
    <n v="4"/>
    <n v="7"/>
    <n v="39"/>
    <n v="40"/>
    <n v="49"/>
    <n v="16"/>
    <n v="22"/>
    <n v="17"/>
    <n v="98"/>
    <n v="112"/>
    <n v="105"/>
    <n v="7"/>
    <n v="15"/>
    <n v="12"/>
    <n v="8"/>
    <n v="11"/>
    <n v="7"/>
    <n v="28"/>
    <n v="41"/>
    <n v="30"/>
  </r>
  <r>
    <x v="13"/>
    <s v="Weatherford College "/>
    <n v="229799"/>
    <x v="6"/>
    <m/>
    <m/>
    <m/>
    <m/>
    <m/>
    <m/>
    <m/>
    <m/>
    <m/>
    <m/>
    <m/>
    <m/>
    <m/>
    <m/>
    <m/>
    <m/>
    <m/>
    <m/>
    <m/>
    <m/>
    <m/>
    <m/>
    <m/>
    <m/>
    <m/>
    <m/>
    <m/>
    <m/>
    <m/>
    <m/>
    <s v=" "/>
    <s v=" "/>
    <s v=" "/>
    <s v=" "/>
    <s v=" "/>
    <s v=" "/>
    <s v=" "/>
    <s v=" "/>
    <s v=" "/>
    <s v=" "/>
    <s v=" "/>
    <s v=" "/>
    <m/>
    <m/>
    <m/>
    <m/>
    <m/>
    <m/>
    <s v=" "/>
    <s v=" "/>
    <s v=" "/>
    <m/>
    <m/>
    <m/>
    <m/>
    <m/>
    <m/>
    <m/>
    <m/>
    <m/>
    <m/>
    <m/>
    <m/>
    <s v=""/>
    <s v=""/>
    <s v=""/>
    <n v="948"/>
    <n v="959"/>
    <n v="982"/>
    <n v="945"/>
    <n v="960"/>
    <n v="1190"/>
    <n v="495"/>
    <n v="630"/>
    <n v="671"/>
    <n v="664"/>
    <n v="725"/>
    <n v="662"/>
    <n v="695"/>
    <n v="841"/>
    <m/>
    <m/>
    <m/>
    <m/>
    <m/>
    <n v="5"/>
    <m/>
    <m/>
    <n v="495"/>
    <n v="630"/>
    <n v="671"/>
    <n v="664"/>
    <n v="725"/>
    <n v="657"/>
    <n v="695"/>
    <n v="841"/>
    <n v="293"/>
    <n v="313"/>
    <n v="360"/>
    <n v="83"/>
    <n v="85"/>
    <n v="106"/>
    <n v="281"/>
    <n v="297"/>
    <n v="375"/>
    <n v="73"/>
    <n v="85"/>
    <n v="54"/>
    <n v="97"/>
    <n v="134"/>
    <n v="138"/>
    <n v="68"/>
    <n v="82"/>
    <n v="64"/>
    <n v="175"/>
    <n v="144"/>
    <n v="179"/>
    <n v="348"/>
    <n v="414"/>
    <n v="360"/>
  </r>
  <r>
    <x v="13"/>
    <s v="Wharton County Junior College "/>
    <n v="229841"/>
    <x v="6"/>
    <m/>
    <m/>
    <m/>
    <m/>
    <m/>
    <m/>
    <m/>
    <m/>
    <m/>
    <m/>
    <m/>
    <m/>
    <m/>
    <m/>
    <m/>
    <m/>
    <m/>
    <m/>
    <m/>
    <m/>
    <m/>
    <m/>
    <m/>
    <m/>
    <m/>
    <m/>
    <m/>
    <m/>
    <m/>
    <m/>
    <s v=" "/>
    <s v=" "/>
    <s v=" "/>
    <s v=" "/>
    <s v=" "/>
    <s v=" "/>
    <s v=" "/>
    <s v=" "/>
    <s v=" "/>
    <s v=" "/>
    <s v=" "/>
    <s v=" "/>
    <m/>
    <m/>
    <m/>
    <m/>
    <m/>
    <m/>
    <s v=" "/>
    <s v=" "/>
    <s v=" "/>
    <m/>
    <m/>
    <m/>
    <m/>
    <m/>
    <m/>
    <m/>
    <m/>
    <m/>
    <m/>
    <m/>
    <m/>
    <s v=""/>
    <s v=""/>
    <s v=""/>
    <n v="2007"/>
    <n v="1875"/>
    <n v="1602"/>
    <n v="1496"/>
    <n v="1570"/>
    <n v="1416"/>
    <n v="239"/>
    <n v="326"/>
    <n v="311"/>
    <n v="1106"/>
    <n v="1094"/>
    <n v="1013"/>
    <n v="1090"/>
    <n v="1006"/>
    <m/>
    <m/>
    <m/>
    <m/>
    <m/>
    <n v="5"/>
    <m/>
    <m/>
    <n v="239"/>
    <n v="326"/>
    <n v="311"/>
    <n v="1106"/>
    <n v="1094"/>
    <n v="1008"/>
    <n v="1090"/>
    <n v="1006"/>
    <n v="572"/>
    <n v="589"/>
    <n v="550"/>
    <n v="144"/>
    <n v="166"/>
    <n v="141"/>
    <n v="292"/>
    <n v="335"/>
    <n v="315"/>
    <n v="163"/>
    <n v="163"/>
    <n v="152"/>
    <n v="70"/>
    <n v="90"/>
    <n v="106"/>
    <n v="159"/>
    <n v="146"/>
    <n v="124"/>
    <n v="348"/>
    <n v="355"/>
    <n v="364"/>
    <n v="436"/>
    <n v="430"/>
    <n v="368"/>
  </r>
  <r>
    <x v="13"/>
    <s v="Clarendon College "/>
    <n v="223922"/>
    <x v="7"/>
    <m/>
    <m/>
    <m/>
    <m/>
    <m/>
    <m/>
    <m/>
    <m/>
    <m/>
    <m/>
    <m/>
    <m/>
    <m/>
    <m/>
    <m/>
    <m/>
    <m/>
    <m/>
    <m/>
    <m/>
    <m/>
    <m/>
    <m/>
    <m/>
    <m/>
    <m/>
    <m/>
    <m/>
    <m/>
    <m/>
    <s v=" "/>
    <s v=" "/>
    <s v=" "/>
    <s v=" "/>
    <s v=" "/>
    <s v=" "/>
    <s v=" "/>
    <s v=" "/>
    <s v=" "/>
    <s v=" "/>
    <s v=" "/>
    <s v=" "/>
    <m/>
    <m/>
    <m/>
    <m/>
    <m/>
    <m/>
    <s v=" "/>
    <s v=" "/>
    <s v=" "/>
    <m/>
    <m/>
    <m/>
    <m/>
    <m/>
    <m/>
    <m/>
    <m/>
    <m/>
    <m/>
    <m/>
    <m/>
    <s v=""/>
    <s v=""/>
    <s v=""/>
    <n v="372"/>
    <n v="390"/>
    <n v="421"/>
    <n v="493"/>
    <n v="261"/>
    <n v="279"/>
    <n v="81"/>
    <n v="105"/>
    <n v="159"/>
    <n v="168"/>
    <n v="208"/>
    <n v="226"/>
    <n v="185"/>
    <n v="225"/>
    <m/>
    <m/>
    <m/>
    <m/>
    <m/>
    <n v="0"/>
    <m/>
    <m/>
    <n v="81"/>
    <n v="105"/>
    <n v="159"/>
    <n v="168"/>
    <n v="208"/>
    <n v="226"/>
    <n v="185"/>
    <n v="225"/>
    <n v="91"/>
    <n v="80"/>
    <n v="97"/>
    <n v="31"/>
    <n v="22"/>
    <n v="42"/>
    <n v="104"/>
    <n v="83"/>
    <n v="86"/>
    <n v="59"/>
    <n v="62"/>
    <n v="80"/>
    <n v="22"/>
    <n v="44"/>
    <n v="43"/>
    <n v="4"/>
    <n v="7"/>
    <n v="3"/>
    <n v="35"/>
    <n v="56"/>
    <n v="54"/>
    <n v="70"/>
    <n v="83"/>
    <n v="89"/>
  </r>
  <r>
    <x v="13"/>
    <s v="Frank Phillips College "/>
    <n v="224891"/>
    <x v="7"/>
    <m/>
    <m/>
    <m/>
    <m/>
    <m/>
    <m/>
    <m/>
    <m/>
    <m/>
    <m/>
    <m/>
    <m/>
    <m/>
    <m/>
    <m/>
    <m/>
    <m/>
    <m/>
    <m/>
    <m/>
    <m/>
    <m/>
    <m/>
    <m/>
    <m/>
    <m/>
    <m/>
    <m/>
    <m/>
    <m/>
    <s v=" "/>
    <s v=" "/>
    <s v=" "/>
    <s v=" "/>
    <s v=" "/>
    <s v=" "/>
    <s v=" "/>
    <s v=" "/>
    <s v=" "/>
    <s v=" "/>
    <s v=" "/>
    <s v=" "/>
    <m/>
    <m/>
    <m/>
    <m/>
    <m/>
    <m/>
    <s v=" "/>
    <s v=" "/>
    <s v=" "/>
    <m/>
    <m/>
    <m/>
    <m/>
    <m/>
    <m/>
    <m/>
    <m/>
    <m/>
    <m/>
    <m/>
    <m/>
    <s v=""/>
    <s v=""/>
    <s v=""/>
    <n v="381"/>
    <n v="295"/>
    <n v="302"/>
    <n v="241"/>
    <n v="331"/>
    <n v="271"/>
    <n v="210"/>
    <n v="251"/>
    <n v="231"/>
    <n v="230"/>
    <n v="231"/>
    <n v="172"/>
    <n v="266"/>
    <n v="210"/>
    <m/>
    <m/>
    <m/>
    <m/>
    <m/>
    <n v="0"/>
    <m/>
    <m/>
    <n v="210"/>
    <n v="251"/>
    <n v="231"/>
    <n v="230"/>
    <n v="231"/>
    <n v="172"/>
    <n v="266"/>
    <n v="210"/>
    <n v="92"/>
    <n v="104"/>
    <n v="94"/>
    <n v="22"/>
    <n v="32"/>
    <n v="23"/>
    <n v="58"/>
    <n v="130"/>
    <n v="93"/>
    <n v="59"/>
    <n v="57"/>
    <n v="38"/>
    <n v="57"/>
    <n v="91"/>
    <n v="77"/>
    <n v="8"/>
    <n v="12"/>
    <n v="11"/>
    <n v="47"/>
    <n v="39"/>
    <n v="46"/>
    <n v="116"/>
    <n v="123"/>
    <n v="77"/>
  </r>
  <r>
    <x v="13"/>
    <s v="Galveston College "/>
    <n v="224961"/>
    <x v="7"/>
    <m/>
    <m/>
    <m/>
    <m/>
    <m/>
    <m/>
    <m/>
    <m/>
    <m/>
    <m/>
    <m/>
    <m/>
    <m/>
    <m/>
    <m/>
    <m/>
    <m/>
    <m/>
    <m/>
    <m/>
    <m/>
    <m/>
    <m/>
    <m/>
    <m/>
    <m/>
    <m/>
    <m/>
    <m/>
    <m/>
    <s v=" "/>
    <s v=" "/>
    <s v=" "/>
    <s v=" "/>
    <s v=" "/>
    <s v=" "/>
    <s v=" "/>
    <s v=" "/>
    <s v=" "/>
    <s v=" "/>
    <s v=" "/>
    <s v=" "/>
    <m/>
    <m/>
    <m/>
    <m/>
    <m/>
    <m/>
    <s v=" "/>
    <s v=" "/>
    <s v=" "/>
    <m/>
    <m/>
    <m/>
    <m/>
    <m/>
    <m/>
    <m/>
    <m/>
    <m/>
    <m/>
    <m/>
    <m/>
    <s v=""/>
    <s v=""/>
    <s v=""/>
    <n v="300"/>
    <n v="453"/>
    <n v="624"/>
    <n v="344"/>
    <n v="385"/>
    <n v="314"/>
    <n v="45"/>
    <n v="190"/>
    <n v="148"/>
    <n v="268"/>
    <n v="368"/>
    <n v="203"/>
    <n v="220"/>
    <n v="183"/>
    <m/>
    <m/>
    <m/>
    <m/>
    <m/>
    <n v="0"/>
    <m/>
    <m/>
    <n v="45"/>
    <n v="190"/>
    <n v="148"/>
    <n v="268"/>
    <n v="368"/>
    <n v="203"/>
    <n v="220"/>
    <n v="183"/>
    <n v="100"/>
    <n v="115"/>
    <n v="103"/>
    <n v="30"/>
    <n v="21"/>
    <n v="19"/>
    <n v="73"/>
    <n v="84"/>
    <n v="61"/>
    <n v="26"/>
    <n v="44"/>
    <n v="19"/>
    <n v="6"/>
    <n v="23"/>
    <n v="22"/>
    <n v="39"/>
    <n v="52"/>
    <n v="36"/>
    <n v="74"/>
    <n v="96"/>
    <n v="50"/>
    <n v="129"/>
    <n v="176"/>
    <n v="98"/>
  </r>
  <r>
    <x v="13"/>
    <s v="Lamar State College-Orange"/>
    <n v="226107"/>
    <x v="7"/>
    <m/>
    <m/>
    <m/>
    <m/>
    <m/>
    <m/>
    <m/>
    <m/>
    <m/>
    <m/>
    <m/>
    <m/>
    <m/>
    <m/>
    <m/>
    <m/>
    <m/>
    <m/>
    <m/>
    <m/>
    <m/>
    <m/>
    <m/>
    <m/>
    <m/>
    <m/>
    <m/>
    <m/>
    <m/>
    <m/>
    <s v=" "/>
    <s v=" "/>
    <s v=" "/>
    <s v=" "/>
    <s v=" "/>
    <s v=" "/>
    <s v=" "/>
    <s v=" "/>
    <s v=" "/>
    <s v=" "/>
    <s v=" "/>
    <s v=" "/>
    <m/>
    <m/>
    <m/>
    <m/>
    <m/>
    <m/>
    <s v=" "/>
    <s v=" "/>
    <s v=" "/>
    <m/>
    <m/>
    <m/>
    <m/>
    <m/>
    <m/>
    <m/>
    <m/>
    <m/>
    <m/>
    <m/>
    <m/>
    <s v=""/>
    <s v=""/>
    <s v=""/>
    <n v="327"/>
    <n v="362"/>
    <n v="364"/>
    <n v="313"/>
    <n v="307"/>
    <n v="405"/>
    <n v="228"/>
    <n v="254"/>
    <n v="238"/>
    <n v="262"/>
    <n v="256"/>
    <n v="218"/>
    <n v="223"/>
    <n v="309"/>
    <m/>
    <m/>
    <m/>
    <m/>
    <m/>
    <n v="4"/>
    <m/>
    <m/>
    <n v="228"/>
    <n v="254"/>
    <n v="238"/>
    <n v="262"/>
    <n v="256"/>
    <n v="214"/>
    <n v="223"/>
    <n v="309"/>
    <n v="113"/>
    <n v="112"/>
    <n v="144"/>
    <n v="20"/>
    <n v="16"/>
    <n v="35"/>
    <n v="81"/>
    <n v="95"/>
    <n v="130"/>
    <n v="40"/>
    <n v="38"/>
    <n v="41"/>
    <n v="47"/>
    <n v="52"/>
    <n v="56"/>
    <n v="34"/>
    <n v="33"/>
    <n v="27"/>
    <n v="50"/>
    <n v="49"/>
    <n v="42"/>
    <n v="138"/>
    <n v="136"/>
    <n v="104"/>
  </r>
  <r>
    <x v="13"/>
    <s v="Lamar State College-Port Arthur"/>
    <n v="226116"/>
    <x v="7"/>
    <m/>
    <m/>
    <m/>
    <m/>
    <m/>
    <m/>
    <m/>
    <m/>
    <m/>
    <m/>
    <m/>
    <m/>
    <m/>
    <m/>
    <m/>
    <m/>
    <m/>
    <m/>
    <m/>
    <m/>
    <m/>
    <m/>
    <m/>
    <m/>
    <m/>
    <m/>
    <m/>
    <m/>
    <m/>
    <m/>
    <s v=" "/>
    <s v=" "/>
    <s v=" "/>
    <s v=" "/>
    <s v=" "/>
    <s v=" "/>
    <s v=" "/>
    <s v=" "/>
    <s v=" "/>
    <s v=" "/>
    <s v=" "/>
    <s v=" "/>
    <m/>
    <m/>
    <m/>
    <m/>
    <m/>
    <m/>
    <s v=" "/>
    <s v=" "/>
    <s v=" "/>
    <m/>
    <m/>
    <m/>
    <m/>
    <m/>
    <m/>
    <m/>
    <m/>
    <m/>
    <m/>
    <m/>
    <m/>
    <s v=""/>
    <s v=""/>
    <s v=""/>
    <n v="472"/>
    <n v="530"/>
    <n v="494"/>
    <n v="450"/>
    <n v="453"/>
    <n v="406"/>
    <n v="352"/>
    <n v="334"/>
    <n v="304"/>
    <n v="293"/>
    <n v="284"/>
    <n v="257"/>
    <n v="323"/>
    <n v="286"/>
    <m/>
    <m/>
    <m/>
    <m/>
    <m/>
    <n v="3"/>
    <m/>
    <m/>
    <n v="352"/>
    <n v="334"/>
    <n v="304"/>
    <n v="293"/>
    <n v="284"/>
    <n v="254"/>
    <n v="323"/>
    <n v="286"/>
    <n v="136"/>
    <n v="183"/>
    <n v="149"/>
    <n v="32"/>
    <n v="32"/>
    <n v="35"/>
    <n v="86"/>
    <n v="108"/>
    <n v="102"/>
    <n v="54"/>
    <n v="39"/>
    <n v="38"/>
    <n v="87"/>
    <n v="103"/>
    <n v="72"/>
    <n v="40"/>
    <n v="46"/>
    <n v="34"/>
    <n v="61"/>
    <n v="60"/>
    <n v="66"/>
    <n v="138"/>
    <n v="139"/>
    <n v="116"/>
  </r>
  <r>
    <x v="13"/>
    <s v="Northeast Lakeview College (ACCD)"/>
    <m/>
    <x v="7"/>
    <m/>
    <m/>
    <m/>
    <m/>
    <m/>
    <m/>
    <m/>
    <m/>
    <m/>
    <m/>
    <m/>
    <m/>
    <m/>
    <m/>
    <m/>
    <m/>
    <m/>
    <m/>
    <m/>
    <m/>
    <m/>
    <m/>
    <m/>
    <m/>
    <m/>
    <m/>
    <m/>
    <m/>
    <m/>
    <m/>
    <s v=" "/>
    <s v=" "/>
    <s v=" "/>
    <s v=" "/>
    <s v=" "/>
    <s v=" "/>
    <s v=" "/>
    <s v=" "/>
    <s v=" "/>
    <s v=" "/>
    <s v=" "/>
    <s v=" "/>
    <m/>
    <m/>
    <m/>
    <m/>
    <m/>
    <m/>
    <s v=" "/>
    <s v=" "/>
    <s v=" "/>
    <m/>
    <m/>
    <m/>
    <m/>
    <m/>
    <m/>
    <m/>
    <m/>
    <m/>
    <m/>
    <m/>
    <m/>
    <s v=""/>
    <s v=""/>
    <s v=""/>
    <m/>
    <m/>
    <m/>
    <m/>
    <m/>
    <n v="59"/>
    <m/>
    <m/>
    <m/>
    <m/>
    <m/>
    <m/>
    <m/>
    <n v="25"/>
    <m/>
    <m/>
    <m/>
    <m/>
    <m/>
    <m/>
    <m/>
    <m/>
    <s v=""/>
    <s v=""/>
    <s v=""/>
    <s v=""/>
    <s v=""/>
    <s v=""/>
    <s v=""/>
    <n v="25"/>
    <m/>
    <m/>
    <n v="9"/>
    <m/>
    <m/>
    <n v="10"/>
    <s v=""/>
    <s v=""/>
    <n v="6"/>
    <m/>
    <m/>
    <m/>
    <m/>
    <m/>
    <m/>
    <m/>
    <m/>
    <m/>
    <m/>
    <m/>
    <m/>
    <s v=""/>
    <s v=""/>
    <s v=""/>
  </r>
  <r>
    <x v="13"/>
    <s v="Northeast Texas Community College "/>
    <n v="227225"/>
    <x v="7"/>
    <m/>
    <m/>
    <m/>
    <m/>
    <m/>
    <m/>
    <m/>
    <m/>
    <m/>
    <m/>
    <m/>
    <m/>
    <m/>
    <m/>
    <m/>
    <m/>
    <m/>
    <m/>
    <m/>
    <m/>
    <m/>
    <m/>
    <m/>
    <m/>
    <m/>
    <m/>
    <m/>
    <m/>
    <m/>
    <m/>
    <s v=" "/>
    <s v=" "/>
    <s v=" "/>
    <s v=" "/>
    <s v=" "/>
    <s v=" "/>
    <s v=" "/>
    <s v=" "/>
    <s v=" "/>
    <s v=" "/>
    <s v=" "/>
    <s v=" "/>
    <m/>
    <m/>
    <m/>
    <m/>
    <m/>
    <m/>
    <s v=" "/>
    <s v=" "/>
    <s v=" "/>
    <m/>
    <m/>
    <m/>
    <m/>
    <m/>
    <m/>
    <m/>
    <m/>
    <m/>
    <m/>
    <m/>
    <m/>
    <s v=""/>
    <s v=""/>
    <s v=""/>
    <n v="738"/>
    <n v="746"/>
    <n v="738"/>
    <n v="659"/>
    <n v="577"/>
    <n v="599"/>
    <n v="282"/>
    <n v="301"/>
    <n v="286"/>
    <n v="410"/>
    <n v="336"/>
    <n v="296"/>
    <n v="312"/>
    <n v="362"/>
    <m/>
    <m/>
    <m/>
    <m/>
    <m/>
    <n v="4"/>
    <m/>
    <m/>
    <n v="282"/>
    <n v="301"/>
    <n v="286"/>
    <n v="410"/>
    <n v="336"/>
    <n v="292"/>
    <n v="312"/>
    <n v="362"/>
    <n v="126"/>
    <n v="156"/>
    <n v="202"/>
    <n v="25"/>
    <n v="24"/>
    <n v="23"/>
    <n v="141"/>
    <n v="132"/>
    <n v="137"/>
    <n v="83"/>
    <n v="63"/>
    <n v="38"/>
    <n v="83"/>
    <n v="72"/>
    <n v="68"/>
    <n v="50"/>
    <n v="45"/>
    <n v="36"/>
    <n v="81"/>
    <n v="48"/>
    <n v="57"/>
    <n v="196"/>
    <n v="180"/>
    <n v="161"/>
  </r>
  <r>
    <x v="13"/>
    <s v="Panola College"/>
    <n v="227386"/>
    <x v="7"/>
    <m/>
    <m/>
    <m/>
    <m/>
    <m/>
    <m/>
    <m/>
    <m/>
    <m/>
    <m/>
    <m/>
    <m/>
    <m/>
    <m/>
    <m/>
    <m/>
    <m/>
    <m/>
    <m/>
    <m/>
    <m/>
    <m/>
    <m/>
    <m/>
    <m/>
    <m/>
    <m/>
    <m/>
    <m/>
    <m/>
    <s v=" "/>
    <s v=" "/>
    <s v=" "/>
    <s v=" "/>
    <s v=" "/>
    <s v=" "/>
    <s v=" "/>
    <s v=" "/>
    <s v=" "/>
    <s v=" "/>
    <s v=" "/>
    <s v=" "/>
    <m/>
    <m/>
    <m/>
    <m/>
    <m/>
    <m/>
    <s v=" "/>
    <s v=" "/>
    <s v=" "/>
    <m/>
    <m/>
    <m/>
    <m/>
    <m/>
    <m/>
    <m/>
    <m/>
    <m/>
    <m/>
    <m/>
    <m/>
    <s v=""/>
    <s v=""/>
    <s v=""/>
    <n v="576"/>
    <n v="531"/>
    <n v="508"/>
    <n v="418"/>
    <n v="372"/>
    <n v="378"/>
    <n v="343"/>
    <n v="335"/>
    <n v="380"/>
    <n v="298"/>
    <n v="297"/>
    <n v="321"/>
    <n v="325"/>
    <n v="332"/>
    <m/>
    <m/>
    <m/>
    <m/>
    <m/>
    <n v="2"/>
    <m/>
    <m/>
    <n v="343"/>
    <n v="335"/>
    <n v="380"/>
    <n v="298"/>
    <n v="297"/>
    <n v="319"/>
    <n v="325"/>
    <n v="332"/>
    <n v="145"/>
    <n v="162"/>
    <n v="172"/>
    <n v="27"/>
    <n v="25"/>
    <n v="36"/>
    <n v="147"/>
    <n v="138"/>
    <n v="124"/>
    <n v="62"/>
    <n v="64"/>
    <n v="55"/>
    <n v="93"/>
    <n v="92"/>
    <n v="99"/>
    <n v="16"/>
    <n v="33"/>
    <n v="41"/>
    <n v="56"/>
    <n v="49"/>
    <n v="54"/>
    <n v="164"/>
    <n v="151"/>
    <n v="169"/>
  </r>
  <r>
    <x v="13"/>
    <s v="Ranger College "/>
    <n v="227687"/>
    <x v="7"/>
    <m/>
    <m/>
    <m/>
    <m/>
    <m/>
    <m/>
    <m/>
    <m/>
    <m/>
    <m/>
    <m/>
    <m/>
    <m/>
    <m/>
    <m/>
    <m/>
    <m/>
    <m/>
    <m/>
    <m/>
    <m/>
    <m/>
    <m/>
    <m/>
    <m/>
    <m/>
    <m/>
    <m/>
    <m/>
    <m/>
    <s v=" "/>
    <s v=" "/>
    <s v=" "/>
    <s v=" "/>
    <s v=" "/>
    <s v=" "/>
    <s v=" "/>
    <s v=" "/>
    <s v=" "/>
    <s v=" "/>
    <s v=" "/>
    <s v=" "/>
    <m/>
    <m/>
    <m/>
    <m/>
    <m/>
    <m/>
    <s v=" "/>
    <s v=" "/>
    <s v=" "/>
    <m/>
    <m/>
    <m/>
    <m/>
    <m/>
    <m/>
    <m/>
    <m/>
    <m/>
    <m/>
    <m/>
    <m/>
    <s v=""/>
    <s v=""/>
    <s v=""/>
    <n v="321"/>
    <n v="320"/>
    <n v="272"/>
    <n v="319"/>
    <n v="308"/>
    <n v="320"/>
    <n v="298"/>
    <n v="239"/>
    <n v="277"/>
    <n v="258"/>
    <n v="242"/>
    <n v="303"/>
    <n v="300"/>
    <n v="298"/>
    <m/>
    <m/>
    <m/>
    <m/>
    <m/>
    <n v="2"/>
    <m/>
    <m/>
    <n v="298"/>
    <n v="239"/>
    <n v="277"/>
    <n v="258"/>
    <n v="242"/>
    <n v="301"/>
    <n v="300"/>
    <n v="298"/>
    <n v="75"/>
    <n v="58"/>
    <n v="89"/>
    <n v="78"/>
    <n v="74"/>
    <n v="68"/>
    <n v="148"/>
    <n v="168"/>
    <n v="141"/>
    <n v="64"/>
    <n v="53"/>
    <n v="62"/>
    <n v="65"/>
    <n v="49"/>
    <n v="23"/>
    <n v="1"/>
    <n v="4"/>
    <n v="0"/>
    <n v="74"/>
    <n v="72"/>
    <n v="125"/>
    <n v="119"/>
    <n v="113"/>
    <n v="114"/>
  </r>
  <r>
    <x v="13"/>
    <s v="Southwest Collegiate Institute for the Deaf (HCJCD)"/>
    <n v="382911"/>
    <x v="7"/>
    <m/>
    <m/>
    <m/>
    <m/>
    <m/>
    <m/>
    <m/>
    <m/>
    <m/>
    <m/>
    <m/>
    <m/>
    <m/>
    <m/>
    <m/>
    <m/>
    <m/>
    <m/>
    <m/>
    <m/>
    <m/>
    <m/>
    <m/>
    <m/>
    <m/>
    <m/>
    <m/>
    <m/>
    <m/>
    <m/>
    <s v=" "/>
    <s v=" "/>
    <s v=" "/>
    <s v=" "/>
    <s v=" "/>
    <s v=" "/>
    <s v=" "/>
    <s v=" "/>
    <s v=" "/>
    <s v=" "/>
    <s v=" "/>
    <s v=" "/>
    <m/>
    <m/>
    <m/>
    <m/>
    <m/>
    <m/>
    <s v=" "/>
    <s v=" "/>
    <s v=" "/>
    <m/>
    <m/>
    <m/>
    <m/>
    <m/>
    <m/>
    <m/>
    <m/>
    <m/>
    <m/>
    <m/>
    <m/>
    <s v=""/>
    <s v=""/>
    <s v=""/>
    <n v="51"/>
    <n v="46"/>
    <n v="63"/>
    <n v="42"/>
    <n v="37"/>
    <n v="54"/>
    <n v="23"/>
    <n v="35"/>
    <n v="38"/>
    <n v="26"/>
    <n v="27"/>
    <n v="32"/>
    <n v="19"/>
    <n v="34"/>
    <m/>
    <m/>
    <m/>
    <m/>
    <m/>
    <n v="0"/>
    <m/>
    <m/>
    <n v="23"/>
    <n v="35"/>
    <n v="38"/>
    <n v="26"/>
    <n v="27"/>
    <n v="32"/>
    <n v="19"/>
    <n v="34"/>
    <n v="15"/>
    <n v="10"/>
    <n v="17"/>
    <n v="4"/>
    <n v="1"/>
    <n v="1"/>
    <n v="13"/>
    <n v="8"/>
    <n v="16"/>
    <n v="9"/>
    <n v="6"/>
    <n v="6"/>
    <n v="5"/>
    <n v="9"/>
    <n v="9"/>
    <n v="3"/>
    <n v="4"/>
    <n v="3"/>
    <n v="3"/>
    <n v="4"/>
    <n v="5"/>
    <n v="11"/>
    <n v="13"/>
    <n v="18"/>
  </r>
  <r>
    <x v="13"/>
    <s v="Texas State Technical College-Marshall"/>
    <n v="408394"/>
    <x v="7"/>
    <m/>
    <m/>
    <m/>
    <m/>
    <m/>
    <m/>
    <m/>
    <m/>
    <m/>
    <m/>
    <m/>
    <m/>
    <m/>
    <m/>
    <m/>
    <m/>
    <m/>
    <m/>
    <m/>
    <m/>
    <m/>
    <m/>
    <m/>
    <m/>
    <m/>
    <m/>
    <m/>
    <m/>
    <m/>
    <m/>
    <s v=" "/>
    <s v=" "/>
    <s v=" "/>
    <s v=" "/>
    <s v=" "/>
    <s v=" "/>
    <s v=" "/>
    <s v=" "/>
    <s v=" "/>
    <s v=" "/>
    <s v=" "/>
    <s v=" "/>
    <m/>
    <m/>
    <m/>
    <m/>
    <m/>
    <m/>
    <s v=" "/>
    <s v=" "/>
    <s v=" "/>
    <m/>
    <m/>
    <m/>
    <m/>
    <m/>
    <m/>
    <m/>
    <m/>
    <m/>
    <m/>
    <m/>
    <m/>
    <s v=""/>
    <s v=""/>
    <s v=""/>
    <n v="215"/>
    <n v="217"/>
    <n v="288"/>
    <n v="178"/>
    <n v="143"/>
    <n v="159"/>
    <n v="121"/>
    <n v="134"/>
    <n v="152"/>
    <n v="120"/>
    <n v="154"/>
    <n v="100"/>
    <n v="90"/>
    <n v="106"/>
    <m/>
    <m/>
    <m/>
    <m/>
    <m/>
    <n v="0"/>
    <m/>
    <m/>
    <n v="121"/>
    <n v="134"/>
    <n v="152"/>
    <n v="120"/>
    <n v="154"/>
    <n v="100"/>
    <n v="90"/>
    <n v="106"/>
    <n v="54"/>
    <n v="42"/>
    <n v="60"/>
    <n v="13"/>
    <n v="4"/>
    <n v="7"/>
    <n v="33"/>
    <n v="44"/>
    <n v="39"/>
    <n v="27"/>
    <n v="26"/>
    <n v="31"/>
    <n v="35"/>
    <n v="41"/>
    <n v="43"/>
    <n v="7"/>
    <n v="7"/>
    <n v="4"/>
    <n v="16"/>
    <n v="21"/>
    <n v="22"/>
    <n v="70"/>
    <n v="100"/>
    <n v="43"/>
  </r>
  <r>
    <x v="13"/>
    <s v="Texas State Technical College-West Texas"/>
    <n v="229328"/>
    <x v="7"/>
    <m/>
    <m/>
    <m/>
    <m/>
    <m/>
    <m/>
    <m/>
    <m/>
    <m/>
    <m/>
    <m/>
    <m/>
    <m/>
    <m/>
    <m/>
    <m/>
    <m/>
    <m/>
    <m/>
    <m/>
    <m/>
    <m/>
    <m/>
    <m/>
    <m/>
    <m/>
    <m/>
    <m/>
    <m/>
    <m/>
    <s v=" "/>
    <s v=" "/>
    <s v=" "/>
    <s v=" "/>
    <s v=" "/>
    <s v=" "/>
    <s v=" "/>
    <s v=" "/>
    <s v=" "/>
    <s v=" "/>
    <s v=" "/>
    <s v=" "/>
    <m/>
    <m/>
    <m/>
    <m/>
    <m/>
    <m/>
    <s v=" "/>
    <s v=" "/>
    <s v=" "/>
    <m/>
    <m/>
    <m/>
    <m/>
    <m/>
    <m/>
    <m/>
    <m/>
    <m/>
    <m/>
    <m/>
    <m/>
    <s v=""/>
    <s v=""/>
    <s v=""/>
    <n v="693"/>
    <n v="633"/>
    <n v="749"/>
    <n v="663"/>
    <n v="426"/>
    <n v="358"/>
    <n v="451"/>
    <n v="441"/>
    <n v="455"/>
    <n v="376"/>
    <n v="472"/>
    <n v="276"/>
    <n v="268"/>
    <n v="107"/>
    <m/>
    <m/>
    <m/>
    <m/>
    <m/>
    <n v="3"/>
    <m/>
    <m/>
    <n v="451"/>
    <n v="441"/>
    <n v="455"/>
    <n v="376"/>
    <n v="472"/>
    <n v="273"/>
    <n v="268"/>
    <n v="107"/>
    <n v="120"/>
    <n v="92"/>
    <n v="40"/>
    <n v="23"/>
    <n v="9"/>
    <n v="5"/>
    <n v="130"/>
    <n v="167"/>
    <n v="62"/>
    <n v="138"/>
    <n v="125"/>
    <n v="64"/>
    <n v="229"/>
    <n v="164"/>
    <n v="168"/>
    <n v="9"/>
    <n v="13"/>
    <n v="9"/>
    <n v="33"/>
    <n v="39"/>
    <n v="33"/>
    <n v="196"/>
    <n v="295"/>
    <n v="167"/>
  </r>
  <r>
    <x v="13"/>
    <s v="Western Texas College "/>
    <n v="229832"/>
    <x v="7"/>
    <m/>
    <m/>
    <m/>
    <m/>
    <m/>
    <m/>
    <m/>
    <m/>
    <m/>
    <m/>
    <m/>
    <m/>
    <m/>
    <m/>
    <m/>
    <m/>
    <m/>
    <m/>
    <m/>
    <m/>
    <m/>
    <m/>
    <m/>
    <m/>
    <m/>
    <m/>
    <m/>
    <m/>
    <m/>
    <m/>
    <s v=" "/>
    <s v=" "/>
    <s v=" "/>
    <s v=" "/>
    <s v=" "/>
    <s v=" "/>
    <s v=" "/>
    <s v=" "/>
    <s v=" "/>
    <s v=" "/>
    <s v=" "/>
    <s v=" "/>
    <m/>
    <m/>
    <m/>
    <m/>
    <m/>
    <m/>
    <s v=" "/>
    <s v=" "/>
    <s v=" "/>
    <m/>
    <m/>
    <m/>
    <m/>
    <m/>
    <m/>
    <m/>
    <m/>
    <m/>
    <m/>
    <m/>
    <m/>
    <s v=""/>
    <s v=""/>
    <s v=""/>
    <n v="725"/>
    <n v="681"/>
    <n v="701"/>
    <n v="854"/>
    <n v="1091"/>
    <n v="1153"/>
    <n v="150"/>
    <n v="127"/>
    <n v="175"/>
    <n v="138"/>
    <n v="161"/>
    <n v="172"/>
    <n v="268"/>
    <n v="250"/>
    <m/>
    <m/>
    <m/>
    <m/>
    <m/>
    <n v="1"/>
    <m/>
    <m/>
    <n v="150"/>
    <n v="127"/>
    <n v="175"/>
    <n v="138"/>
    <n v="161"/>
    <n v="171"/>
    <n v="268"/>
    <n v="250"/>
    <n v="85"/>
    <n v="111"/>
    <n v="104"/>
    <n v="27"/>
    <n v="65"/>
    <n v="39"/>
    <n v="59"/>
    <n v="92"/>
    <n v="107"/>
    <n v="34"/>
    <n v="44"/>
    <n v="39"/>
    <n v="38"/>
    <n v="34"/>
    <n v="41"/>
    <n v="9"/>
    <n v="3"/>
    <n v="9"/>
    <n v="21"/>
    <n v="39"/>
    <n v="54"/>
    <n v="74"/>
    <n v="75"/>
    <n v="69"/>
  </r>
  <r>
    <x v="14"/>
    <s v="George Mason University "/>
    <n v="232186"/>
    <x v="0"/>
    <n v="2225"/>
    <n v="2251"/>
    <n v="2261"/>
    <n v="2529"/>
    <n v="2458"/>
    <n v="2229"/>
    <n v="1877"/>
    <n v="1935"/>
    <n v="2024"/>
    <n v="2035"/>
    <n v="2100"/>
    <n v="2074"/>
    <n v="2163"/>
    <n v="2192"/>
    <n v="2210"/>
    <n v="2458"/>
    <n v="2414"/>
    <n v="2190"/>
    <n v="2"/>
    <n v="5"/>
    <n v="2"/>
    <n v="4"/>
    <n v="2"/>
    <n v="3"/>
    <m/>
    <m/>
    <m/>
    <m/>
    <m/>
    <m/>
    <n v="1875"/>
    <n v="1930"/>
    <n v="2022"/>
    <n v="2031"/>
    <n v="2098"/>
    <n v="2071"/>
    <n v="2163"/>
    <n v="2192"/>
    <n v="2210"/>
    <n v="2458"/>
    <n v="2414"/>
    <n v="2190"/>
    <n v="2008"/>
    <n v="1959"/>
    <n v="1733"/>
    <n v="123"/>
    <n v="148"/>
    <n v="130"/>
    <n v="327"/>
    <n v="307"/>
    <n v="327"/>
    <n v="1168"/>
    <n v="1206"/>
    <n v="1317"/>
    <n v="1016"/>
    <n v="1024"/>
    <n v="1148"/>
    <n v="121"/>
    <n v="128"/>
    <n v="111"/>
    <n v="391"/>
    <n v="314"/>
    <n v="320"/>
    <n v="418"/>
    <n v="423"/>
    <n v="415"/>
    <m/>
    <m/>
    <m/>
    <m/>
    <m/>
    <m/>
    <m/>
    <m/>
    <m/>
    <m/>
    <m/>
    <m/>
    <m/>
    <m/>
    <m/>
    <m/>
    <m/>
    <m/>
    <m/>
    <m/>
    <m/>
    <m/>
    <s v=""/>
    <s v=""/>
    <s v=""/>
    <s v=""/>
    <s v=""/>
    <s v=""/>
    <s v=""/>
    <s v=""/>
    <m/>
    <m/>
    <m/>
    <m/>
    <m/>
    <m/>
    <s v=""/>
    <s v=""/>
    <s v=""/>
    <m/>
    <m/>
    <m/>
    <m/>
    <m/>
    <m/>
    <m/>
    <m/>
    <m/>
    <m/>
    <m/>
    <m/>
    <s v=""/>
    <s v=""/>
    <s v=""/>
  </r>
  <r>
    <x v="14"/>
    <s v="University of Virginia"/>
    <n v="234076"/>
    <x v="0"/>
    <n v="2999"/>
    <n v="3101"/>
    <n v="3096"/>
    <n v="3112"/>
    <n v="3091"/>
    <n v="3248"/>
    <n v="2822"/>
    <n v="2903"/>
    <n v="2903"/>
    <n v="2922"/>
    <n v="2924"/>
    <n v="2975"/>
    <n v="2987"/>
    <n v="3088"/>
    <n v="3091"/>
    <n v="3105"/>
    <n v="3075"/>
    <n v="3246"/>
    <n v="1"/>
    <n v="2"/>
    <n v="2"/>
    <n v="2"/>
    <n v="4"/>
    <n v="1"/>
    <m/>
    <m/>
    <m/>
    <m/>
    <m/>
    <m/>
    <n v="2821"/>
    <n v="2901"/>
    <n v="2901"/>
    <n v="2920"/>
    <n v="2920"/>
    <n v="2974"/>
    <n v="2987"/>
    <n v="3088"/>
    <n v="3091"/>
    <n v="3105"/>
    <n v="3075"/>
    <n v="3246"/>
    <n v="3007"/>
    <n v="2947"/>
    <n v="3128"/>
    <n v="20"/>
    <n v="28"/>
    <n v="19"/>
    <n v="78"/>
    <n v="100"/>
    <n v="99"/>
    <n v="2686"/>
    <n v="2772"/>
    <n v="2779"/>
    <n v="2590"/>
    <n v="2680"/>
    <n v="2686"/>
    <n v="19"/>
    <n v="13"/>
    <n v="8"/>
    <n v="73"/>
    <n v="62"/>
    <n v="74"/>
    <n v="142"/>
    <n v="127"/>
    <n v="126"/>
    <m/>
    <m/>
    <m/>
    <m/>
    <m/>
    <m/>
    <m/>
    <m/>
    <m/>
    <m/>
    <m/>
    <m/>
    <m/>
    <m/>
    <m/>
    <m/>
    <m/>
    <m/>
    <m/>
    <m/>
    <m/>
    <m/>
    <s v=""/>
    <s v=""/>
    <s v=""/>
    <s v=""/>
    <s v=""/>
    <s v=""/>
    <s v=""/>
    <s v=""/>
    <m/>
    <m/>
    <m/>
    <m/>
    <m/>
    <m/>
    <s v=""/>
    <s v=""/>
    <s v=""/>
    <m/>
    <m/>
    <m/>
    <m/>
    <m/>
    <m/>
    <m/>
    <m/>
    <m/>
    <m/>
    <m/>
    <m/>
    <s v=""/>
    <s v=""/>
    <s v=""/>
  </r>
  <r>
    <x v="14"/>
    <s v="Virginia Tech "/>
    <n v="233921"/>
    <x v="0"/>
    <n v="4735"/>
    <n v="4948"/>
    <n v="4943"/>
    <n v="5049"/>
    <n v="5085"/>
    <n v="5122"/>
    <n v="4985"/>
    <n v="4460"/>
    <n v="4574"/>
    <n v="4608"/>
    <n v="4525"/>
    <n v="4960"/>
    <n v="4663"/>
    <n v="4860"/>
    <n v="4878"/>
    <n v="4976"/>
    <n v="5030"/>
    <n v="5119"/>
    <m/>
    <n v="0"/>
    <m/>
    <m/>
    <n v="0"/>
    <n v="0"/>
    <m/>
    <m/>
    <m/>
    <m/>
    <m/>
    <m/>
    <n v="4985"/>
    <n v="4460"/>
    <n v="4574"/>
    <n v="4608"/>
    <n v="4525"/>
    <n v="4960"/>
    <n v="4663"/>
    <n v="4860"/>
    <n v="4878"/>
    <n v="4976"/>
    <n v="5030"/>
    <n v="5119"/>
    <n v="4370"/>
    <n v="4648"/>
    <n v="4571"/>
    <n v="193"/>
    <n v="119"/>
    <n v="148"/>
    <n v="413"/>
    <n v="263"/>
    <n v="400"/>
    <n v="3586"/>
    <n v="3844"/>
    <n v="3661"/>
    <n v="3799"/>
    <n v="3380"/>
    <n v="3503"/>
    <n v="79"/>
    <n v="95"/>
    <n v="93"/>
    <n v="342"/>
    <n v="369"/>
    <n v="316"/>
    <n v="518"/>
    <n v="652"/>
    <n v="593"/>
    <m/>
    <m/>
    <m/>
    <m/>
    <m/>
    <m/>
    <m/>
    <m/>
    <m/>
    <m/>
    <m/>
    <m/>
    <m/>
    <m/>
    <m/>
    <m/>
    <m/>
    <m/>
    <m/>
    <m/>
    <m/>
    <m/>
    <s v=""/>
    <s v=""/>
    <s v=""/>
    <s v=""/>
    <s v=""/>
    <s v=""/>
    <s v=""/>
    <s v=""/>
    <m/>
    <m/>
    <m/>
    <m/>
    <m/>
    <m/>
    <s v=""/>
    <s v=""/>
    <s v=""/>
    <m/>
    <m/>
    <m/>
    <m/>
    <m/>
    <m/>
    <m/>
    <m/>
    <m/>
    <m/>
    <m/>
    <m/>
    <s v=""/>
    <s v=""/>
    <s v=""/>
  </r>
  <r>
    <x v="14"/>
    <s v="College of William &amp; Mary"/>
    <n v="231624"/>
    <x v="1"/>
    <n v="1320"/>
    <n v="1326"/>
    <n v="1341"/>
    <n v="1344"/>
    <n v="1349"/>
    <n v="1346"/>
    <n v="1329"/>
    <n v="1328"/>
    <n v="1291"/>
    <n v="1299"/>
    <n v="1348"/>
    <n v="1359"/>
    <n v="1317"/>
    <n v="1325"/>
    <n v="1339"/>
    <n v="1340"/>
    <n v="1344"/>
    <n v="1345"/>
    <n v="1"/>
    <n v="2"/>
    <n v="1"/>
    <m/>
    <n v="1"/>
    <n v="1"/>
    <m/>
    <m/>
    <m/>
    <m/>
    <m/>
    <m/>
    <n v="1328"/>
    <n v="1326"/>
    <n v="1290"/>
    <n v="1299"/>
    <n v="1347"/>
    <n v="1358"/>
    <n v="1317"/>
    <n v="1325"/>
    <n v="1339"/>
    <n v="1340"/>
    <n v="1344"/>
    <n v="1345"/>
    <n v="1256"/>
    <n v="1242"/>
    <n v="1224"/>
    <n v="22"/>
    <n v="24"/>
    <n v="23"/>
    <n v="62"/>
    <n v="78"/>
    <n v="98"/>
    <n v="1226"/>
    <n v="1243"/>
    <n v="1197"/>
    <n v="1205"/>
    <n v="1201"/>
    <n v="1164"/>
    <n v="6"/>
    <n v="4"/>
    <n v="2"/>
    <n v="56"/>
    <n v="76"/>
    <n v="62"/>
    <n v="59"/>
    <n v="35"/>
    <n v="56"/>
    <m/>
    <m/>
    <m/>
    <m/>
    <m/>
    <m/>
    <m/>
    <m/>
    <m/>
    <m/>
    <m/>
    <m/>
    <m/>
    <m/>
    <m/>
    <m/>
    <m/>
    <m/>
    <m/>
    <m/>
    <m/>
    <m/>
    <s v=""/>
    <s v=""/>
    <s v=""/>
    <s v=""/>
    <s v=""/>
    <s v=""/>
    <s v=""/>
    <s v=""/>
    <m/>
    <m/>
    <m/>
    <m/>
    <m/>
    <m/>
    <s v=""/>
    <s v=""/>
    <s v=""/>
    <m/>
    <m/>
    <m/>
    <m/>
    <m/>
    <m/>
    <m/>
    <m/>
    <m/>
    <m/>
    <m/>
    <m/>
    <s v=""/>
    <s v=""/>
    <s v=""/>
  </r>
  <r>
    <x v="14"/>
    <s v="Old Dominion University "/>
    <n v="232982"/>
    <x v="1"/>
    <n v="1754"/>
    <n v="2051"/>
    <n v="1953"/>
    <n v="2094"/>
    <n v="2094"/>
    <n v="2562"/>
    <n v="1480"/>
    <n v="1468"/>
    <n v="1562"/>
    <n v="1504"/>
    <n v="1407"/>
    <n v="1504"/>
    <n v="1701"/>
    <n v="2001"/>
    <n v="1918"/>
    <n v="2055"/>
    <n v="2058"/>
    <n v="2507"/>
    <n v="2"/>
    <n v="4"/>
    <n v="1"/>
    <n v="4"/>
    <n v="1"/>
    <n v="2"/>
    <m/>
    <m/>
    <m/>
    <m/>
    <m/>
    <m/>
    <n v="1478"/>
    <n v="1464"/>
    <n v="1561"/>
    <n v="1500"/>
    <n v="1406"/>
    <n v="1502"/>
    <n v="1701"/>
    <n v="2001"/>
    <n v="1918"/>
    <n v="2055"/>
    <n v="2058"/>
    <n v="2507"/>
    <n v="1552"/>
    <n v="1483"/>
    <n v="1998"/>
    <n v="190"/>
    <n v="237"/>
    <n v="239"/>
    <n v="313"/>
    <n v="338"/>
    <n v="270"/>
    <n v="692"/>
    <n v="729"/>
    <n v="825"/>
    <n v="661"/>
    <n v="639"/>
    <n v="776"/>
    <n v="84"/>
    <n v="91"/>
    <n v="114"/>
    <n v="290"/>
    <n v="327"/>
    <n v="359"/>
    <n v="340"/>
    <n v="355"/>
    <n v="403"/>
    <m/>
    <m/>
    <m/>
    <m/>
    <m/>
    <m/>
    <m/>
    <m/>
    <m/>
    <m/>
    <m/>
    <m/>
    <m/>
    <m/>
    <m/>
    <m/>
    <m/>
    <m/>
    <m/>
    <m/>
    <m/>
    <m/>
    <s v=""/>
    <s v=""/>
    <s v=""/>
    <s v=""/>
    <s v=""/>
    <s v=""/>
    <s v=""/>
    <s v=""/>
    <m/>
    <m/>
    <m/>
    <m/>
    <m/>
    <m/>
    <s v=""/>
    <s v=""/>
    <s v=""/>
    <m/>
    <m/>
    <m/>
    <m/>
    <m/>
    <m/>
    <m/>
    <m/>
    <m/>
    <m/>
    <m/>
    <m/>
    <s v=""/>
    <s v=""/>
    <s v=""/>
  </r>
  <r>
    <x v="14"/>
    <s v="Virginia Commonwealth University  "/>
    <n v="234030"/>
    <x v="1"/>
    <n v="3048"/>
    <n v="3326"/>
    <n v="3364"/>
    <n v="3540"/>
    <n v="3540"/>
    <n v="3885"/>
    <n v="1876"/>
    <n v="2179"/>
    <n v="2141"/>
    <n v="2410"/>
    <n v="2673"/>
    <n v="2675"/>
    <n v="3017"/>
    <n v="3276"/>
    <n v="3321"/>
    <n v="3481"/>
    <n v="3499"/>
    <n v="3859"/>
    <n v="1"/>
    <n v="4"/>
    <m/>
    <n v="2"/>
    <n v="3"/>
    <n v="0"/>
    <m/>
    <m/>
    <m/>
    <m/>
    <m/>
    <m/>
    <n v="1875"/>
    <n v="2175"/>
    <n v="2141"/>
    <n v="2408"/>
    <n v="2670"/>
    <n v="2675"/>
    <n v="3017"/>
    <n v="3276"/>
    <n v="3321"/>
    <n v="3481"/>
    <n v="3499"/>
    <n v="3859"/>
    <n v="2842"/>
    <n v="2886"/>
    <n v="3120"/>
    <n v="259"/>
    <n v="215"/>
    <n v="267"/>
    <n v="380"/>
    <n v="398"/>
    <n v="472"/>
    <n v="1208"/>
    <n v="1260"/>
    <n v="1496"/>
    <n v="840"/>
    <n v="1014"/>
    <n v="970"/>
    <n v="157"/>
    <n v="154"/>
    <n v="152"/>
    <n v="669"/>
    <n v="634"/>
    <n v="907"/>
    <n v="636"/>
    <n v="627"/>
    <n v="462"/>
    <m/>
    <m/>
    <m/>
    <m/>
    <m/>
    <m/>
    <m/>
    <m/>
    <m/>
    <m/>
    <m/>
    <m/>
    <m/>
    <m/>
    <m/>
    <m/>
    <m/>
    <m/>
    <m/>
    <m/>
    <m/>
    <m/>
    <s v=""/>
    <s v=""/>
    <s v=""/>
    <s v=""/>
    <s v=""/>
    <s v=""/>
    <s v=""/>
    <s v=""/>
    <m/>
    <m/>
    <m/>
    <m/>
    <m/>
    <m/>
    <s v=""/>
    <s v=""/>
    <s v=""/>
    <m/>
    <m/>
    <m/>
    <m/>
    <m/>
    <m/>
    <m/>
    <m/>
    <m/>
    <m/>
    <m/>
    <m/>
    <s v=""/>
    <s v=""/>
    <s v=""/>
  </r>
  <r>
    <x v="14"/>
    <s v="James Madison University  "/>
    <n v="232423"/>
    <x v="2"/>
    <n v="3283"/>
    <n v="3388"/>
    <n v="3285"/>
    <n v="3798"/>
    <n v="3748"/>
    <n v="3867"/>
    <n v="3258"/>
    <n v="3059"/>
    <n v="2971"/>
    <n v="3039"/>
    <n v="3223"/>
    <n v="3244"/>
    <n v="3283"/>
    <n v="3386"/>
    <n v="3281"/>
    <n v="3796"/>
    <n v="3745"/>
    <n v="3864"/>
    <m/>
    <n v="0"/>
    <m/>
    <m/>
    <n v="0"/>
    <n v="0"/>
    <m/>
    <m/>
    <m/>
    <m/>
    <m/>
    <m/>
    <n v="3258"/>
    <n v="3059"/>
    <n v="2971"/>
    <n v="3039"/>
    <n v="3223"/>
    <n v="3244"/>
    <n v="3283"/>
    <n v="3386"/>
    <n v="3281"/>
    <n v="3796"/>
    <n v="3745"/>
    <n v="3864"/>
    <n v="3478"/>
    <n v="3384"/>
    <n v="3522"/>
    <n v="123"/>
    <n v="144"/>
    <n v="113"/>
    <n v="195"/>
    <n v="217"/>
    <n v="229"/>
    <n v="2572"/>
    <n v="2635"/>
    <n v="2704"/>
    <n v="2582"/>
    <n v="2479"/>
    <n v="2414"/>
    <n v="26"/>
    <n v="38"/>
    <n v="31"/>
    <n v="282"/>
    <n v="246"/>
    <n v="237"/>
    <n v="343"/>
    <n v="325"/>
    <n v="311"/>
    <m/>
    <m/>
    <m/>
    <m/>
    <m/>
    <m/>
    <m/>
    <m/>
    <m/>
    <m/>
    <m/>
    <m/>
    <m/>
    <m/>
    <m/>
    <m/>
    <m/>
    <m/>
    <m/>
    <m/>
    <m/>
    <m/>
    <s v=""/>
    <s v=""/>
    <s v=""/>
    <s v=""/>
    <s v=""/>
    <s v=""/>
    <s v=""/>
    <s v=""/>
    <m/>
    <m/>
    <m/>
    <m/>
    <m/>
    <m/>
    <s v=""/>
    <s v=""/>
    <s v=""/>
    <m/>
    <m/>
    <m/>
    <m/>
    <m/>
    <m/>
    <m/>
    <m/>
    <m/>
    <m/>
    <m/>
    <m/>
    <s v=""/>
    <s v=""/>
    <s v=""/>
  </r>
  <r>
    <x v="14"/>
    <s v="Radford University"/>
    <n v="233277"/>
    <x v="2"/>
    <n v="1817"/>
    <n v="1802"/>
    <n v="1830"/>
    <n v="1896"/>
    <n v="1729"/>
    <n v="1839"/>
    <n v="1420"/>
    <n v="1619"/>
    <n v="1518"/>
    <n v="1655"/>
    <n v="1753"/>
    <n v="1875"/>
    <n v="1813"/>
    <n v="1800"/>
    <n v="1828"/>
    <n v="1894"/>
    <n v="1731"/>
    <n v="1839"/>
    <n v="1"/>
    <n v="1"/>
    <n v="1"/>
    <m/>
    <n v="0"/>
    <n v="0"/>
    <m/>
    <m/>
    <m/>
    <m/>
    <m/>
    <m/>
    <n v="1419"/>
    <n v="1618"/>
    <n v="1517"/>
    <n v="1655"/>
    <n v="1753"/>
    <n v="1875"/>
    <n v="1813"/>
    <n v="1800"/>
    <n v="1828"/>
    <n v="1894"/>
    <n v="1731"/>
    <n v="1839"/>
    <n v="1395"/>
    <n v="1325"/>
    <n v="1428"/>
    <n v="297"/>
    <n v="254"/>
    <n v="245"/>
    <n v="202"/>
    <n v="152"/>
    <n v="166"/>
    <n v="987"/>
    <n v="1055"/>
    <n v="1083"/>
    <n v="770"/>
    <n v="893"/>
    <n v="873"/>
    <n v="24"/>
    <n v="16"/>
    <n v="14"/>
    <n v="469"/>
    <n v="514"/>
    <n v="484"/>
    <n v="273"/>
    <n v="290"/>
    <n v="232"/>
    <m/>
    <m/>
    <m/>
    <m/>
    <m/>
    <m/>
    <m/>
    <m/>
    <m/>
    <m/>
    <m/>
    <m/>
    <m/>
    <m/>
    <m/>
    <m/>
    <m/>
    <m/>
    <m/>
    <m/>
    <m/>
    <m/>
    <s v=""/>
    <s v=""/>
    <s v=""/>
    <s v=""/>
    <s v=""/>
    <s v=""/>
    <s v=""/>
    <s v=""/>
    <m/>
    <m/>
    <m/>
    <m/>
    <m/>
    <m/>
    <s v=""/>
    <s v=""/>
    <s v=""/>
    <m/>
    <m/>
    <m/>
    <m/>
    <m/>
    <m/>
    <m/>
    <m/>
    <m/>
    <m/>
    <m/>
    <m/>
    <s v=""/>
    <s v=""/>
    <s v=""/>
  </r>
  <r>
    <x v="14"/>
    <s v="Christopher Newport University"/>
    <n v="231712"/>
    <x v="3"/>
    <n v="1180"/>
    <n v="1210"/>
    <n v="1176"/>
    <n v="1250"/>
    <n v="1174"/>
    <n v="1242"/>
    <n v="517"/>
    <n v="665"/>
    <n v="693"/>
    <n v="811"/>
    <n v="1002"/>
    <n v="1043"/>
    <n v="1176"/>
    <n v="1207"/>
    <n v="1175"/>
    <n v="1248"/>
    <n v="1173"/>
    <n v="1242"/>
    <m/>
    <n v="0"/>
    <m/>
    <n v="3"/>
    <n v="3"/>
    <n v="1"/>
    <m/>
    <m/>
    <m/>
    <m/>
    <m/>
    <m/>
    <n v="517"/>
    <n v="665"/>
    <n v="693"/>
    <n v="808"/>
    <n v="999"/>
    <n v="1042"/>
    <n v="1176"/>
    <n v="1207"/>
    <n v="1175"/>
    <n v="1248"/>
    <n v="1173"/>
    <n v="1242"/>
    <n v="976"/>
    <n v="960"/>
    <n v="991"/>
    <n v="166"/>
    <n v="114"/>
    <n v="151"/>
    <n v="106"/>
    <n v="99"/>
    <n v="100"/>
    <n v="505"/>
    <n v="537"/>
    <n v="575"/>
    <n v="217"/>
    <n v="263"/>
    <n v="305"/>
    <n v="21"/>
    <n v="11"/>
    <n v="16"/>
    <n v="282"/>
    <n v="305"/>
    <n v="422"/>
    <n v="191"/>
    <n v="189"/>
    <n v="163"/>
    <m/>
    <m/>
    <m/>
    <m/>
    <m/>
    <m/>
    <m/>
    <m/>
    <m/>
    <m/>
    <m/>
    <m/>
    <m/>
    <m/>
    <m/>
    <m/>
    <m/>
    <m/>
    <m/>
    <m/>
    <m/>
    <m/>
    <s v=""/>
    <s v=""/>
    <s v=""/>
    <s v=""/>
    <s v=""/>
    <s v=""/>
    <s v=""/>
    <s v=""/>
    <m/>
    <m/>
    <m/>
    <m/>
    <m/>
    <m/>
    <s v=""/>
    <s v=""/>
    <s v=""/>
    <m/>
    <m/>
    <m/>
    <m/>
    <m/>
    <m/>
    <m/>
    <m/>
    <m/>
    <m/>
    <m/>
    <m/>
    <s v=""/>
    <s v=""/>
    <s v=""/>
  </r>
  <r>
    <x v="14"/>
    <s v="Norfolk State University "/>
    <n v="232937"/>
    <x v="3"/>
    <n v="1178"/>
    <n v="1158"/>
    <n v="1015"/>
    <n v="1003"/>
    <n v="1057"/>
    <n v="995"/>
    <n v="1212"/>
    <n v="1045"/>
    <n v="1009"/>
    <n v="1029"/>
    <n v="1171"/>
    <n v="997"/>
    <n v="1026"/>
    <n v="987"/>
    <n v="901"/>
    <n v="874"/>
    <n v="916"/>
    <n v="938"/>
    <m/>
    <n v="4"/>
    <n v="6"/>
    <n v="7"/>
    <n v="4"/>
    <n v="8"/>
    <m/>
    <m/>
    <m/>
    <m/>
    <m/>
    <m/>
    <n v="1212"/>
    <n v="1041"/>
    <n v="1003"/>
    <n v="1022"/>
    <n v="1167"/>
    <n v="989"/>
    <n v="1026"/>
    <n v="987"/>
    <n v="901"/>
    <n v="874"/>
    <n v="916"/>
    <n v="938"/>
    <n v="582"/>
    <n v="642"/>
    <n v="611"/>
    <n v="50"/>
    <n v="75"/>
    <n v="52"/>
    <n v="242"/>
    <n v="199"/>
    <n v="275"/>
    <n v="350"/>
    <n v="306"/>
    <n v="327"/>
    <n v="398"/>
    <n v="345"/>
    <n v="347"/>
    <n v="68"/>
    <n v="56"/>
    <n v="58"/>
    <n v="166"/>
    <n v="137"/>
    <n v="175"/>
    <n v="583"/>
    <n v="490"/>
    <n v="466"/>
    <m/>
    <m/>
    <m/>
    <m/>
    <m/>
    <m/>
    <m/>
    <m/>
    <m/>
    <m/>
    <m/>
    <m/>
    <m/>
    <m/>
    <m/>
    <m/>
    <m/>
    <m/>
    <m/>
    <m/>
    <m/>
    <m/>
    <s v=""/>
    <s v=""/>
    <s v=""/>
    <s v=""/>
    <s v=""/>
    <s v=""/>
    <s v=""/>
    <s v=""/>
    <m/>
    <m/>
    <m/>
    <m/>
    <m/>
    <m/>
    <s v=""/>
    <s v=""/>
    <s v=""/>
    <m/>
    <m/>
    <m/>
    <m/>
    <m/>
    <m/>
    <m/>
    <m/>
    <m/>
    <m/>
    <m/>
    <m/>
    <s v=""/>
    <s v=""/>
    <s v=""/>
  </r>
  <r>
    <x v="14"/>
    <s v="Virginia State University "/>
    <n v="234155"/>
    <x v="3"/>
    <n v="1133"/>
    <n v="964"/>
    <n v="1028"/>
    <n v="1112"/>
    <n v="827"/>
    <n v="1040"/>
    <n v="782"/>
    <n v="865"/>
    <n v="871"/>
    <n v="937"/>
    <n v="885"/>
    <n v="1085"/>
    <n v="1129"/>
    <n v="959"/>
    <n v="1025"/>
    <n v="1112"/>
    <n v="825"/>
    <n v="1037"/>
    <m/>
    <n v="0"/>
    <m/>
    <m/>
    <n v="0"/>
    <n v="0"/>
    <m/>
    <m/>
    <m/>
    <m/>
    <m/>
    <m/>
    <n v="782"/>
    <n v="865"/>
    <n v="871"/>
    <n v="937"/>
    <n v="885"/>
    <n v="1085"/>
    <n v="1129"/>
    <n v="959"/>
    <n v="1025"/>
    <n v="1112"/>
    <n v="825"/>
    <n v="1037"/>
    <n v="830"/>
    <n v="606"/>
    <n v="709"/>
    <n v="49"/>
    <n v="48"/>
    <n v="74"/>
    <n v="233"/>
    <n v="171"/>
    <n v="254"/>
    <n v="377"/>
    <n v="458"/>
    <n v="444"/>
    <n v="352"/>
    <n v="357"/>
    <n v="385"/>
    <n v="23"/>
    <n v="26"/>
    <n v="19"/>
    <n v="88"/>
    <n v="142"/>
    <n v="165"/>
    <n v="397"/>
    <n v="459"/>
    <n v="501"/>
    <m/>
    <m/>
    <m/>
    <m/>
    <m/>
    <m/>
    <m/>
    <m/>
    <m/>
    <m/>
    <m/>
    <m/>
    <m/>
    <m/>
    <m/>
    <m/>
    <m/>
    <m/>
    <m/>
    <m/>
    <m/>
    <m/>
    <s v=""/>
    <s v=""/>
    <s v=""/>
    <s v=""/>
    <s v=""/>
    <s v=""/>
    <s v=""/>
    <s v=""/>
    <m/>
    <m/>
    <m/>
    <m/>
    <m/>
    <m/>
    <s v=""/>
    <s v=""/>
    <s v=""/>
    <m/>
    <m/>
    <m/>
    <m/>
    <m/>
    <m/>
    <m/>
    <m/>
    <m/>
    <m/>
    <m/>
    <m/>
    <s v=""/>
    <s v=""/>
    <s v=""/>
  </r>
  <r>
    <x v="14"/>
    <s v="Longwood University "/>
    <n v="232566"/>
    <x v="4"/>
    <n v="880"/>
    <n v="880"/>
    <n v="980"/>
    <n v="958"/>
    <n v="987"/>
    <n v="988"/>
    <n v="661"/>
    <n v="730"/>
    <n v="814"/>
    <n v="815"/>
    <n v="895"/>
    <n v="893"/>
    <n v="879"/>
    <n v="880"/>
    <n v="980"/>
    <n v="956"/>
    <n v="989"/>
    <n v="988"/>
    <n v="4"/>
    <n v="2"/>
    <m/>
    <m/>
    <n v="0"/>
    <n v="2"/>
    <m/>
    <m/>
    <m/>
    <m/>
    <m/>
    <m/>
    <n v="657"/>
    <n v="728"/>
    <n v="814"/>
    <n v="815"/>
    <n v="895"/>
    <n v="891"/>
    <n v="879"/>
    <n v="880"/>
    <n v="980"/>
    <n v="956"/>
    <n v="989"/>
    <n v="988"/>
    <n v="711"/>
    <n v="775"/>
    <n v="778"/>
    <n v="135"/>
    <n v="130"/>
    <n v="138"/>
    <n v="110"/>
    <n v="84"/>
    <n v="72"/>
    <n v="586"/>
    <n v="568"/>
    <n v="565"/>
    <n v="381"/>
    <n v="450"/>
    <n v="523"/>
    <n v="6"/>
    <n v="11"/>
    <n v="7"/>
    <n v="212"/>
    <n v="222"/>
    <n v="223"/>
    <n v="91"/>
    <n v="90"/>
    <n v="84"/>
    <m/>
    <m/>
    <m/>
    <m/>
    <m/>
    <m/>
    <m/>
    <m/>
    <m/>
    <m/>
    <m/>
    <m/>
    <m/>
    <m/>
    <m/>
    <m/>
    <m/>
    <m/>
    <m/>
    <m/>
    <m/>
    <m/>
    <s v=""/>
    <s v=""/>
    <s v=""/>
    <s v=""/>
    <s v=""/>
    <s v=""/>
    <s v=""/>
    <s v=""/>
    <m/>
    <m/>
    <m/>
    <m/>
    <m/>
    <m/>
    <s v=""/>
    <s v=""/>
    <s v=""/>
    <m/>
    <m/>
    <m/>
    <m/>
    <m/>
    <m/>
    <m/>
    <m/>
    <m/>
    <m/>
    <m/>
    <m/>
    <s v=""/>
    <s v=""/>
    <s v=""/>
  </r>
  <r>
    <x v="14"/>
    <s v="University of Mary Washington "/>
    <n v="232681"/>
    <x v="4"/>
    <n v="885"/>
    <n v="882"/>
    <n v="871"/>
    <n v="904"/>
    <n v="930"/>
    <n v="964"/>
    <n v="729"/>
    <n v="808"/>
    <n v="812"/>
    <n v="834"/>
    <n v="873"/>
    <n v="840"/>
    <n v="882"/>
    <n v="879"/>
    <n v="869"/>
    <n v="877"/>
    <n v="909"/>
    <n v="949"/>
    <m/>
    <n v="0"/>
    <m/>
    <m/>
    <n v="0"/>
    <n v="0"/>
    <m/>
    <m/>
    <m/>
    <m/>
    <m/>
    <m/>
    <n v="729"/>
    <n v="808"/>
    <n v="812"/>
    <n v="834"/>
    <n v="873"/>
    <n v="840"/>
    <n v="882"/>
    <n v="879"/>
    <n v="869"/>
    <n v="877"/>
    <n v="909"/>
    <n v="949"/>
    <n v="733"/>
    <n v="790"/>
    <n v="790"/>
    <n v="55"/>
    <n v="60"/>
    <n v="74"/>
    <n v="89"/>
    <n v="59"/>
    <n v="85"/>
    <n v="673"/>
    <n v="637"/>
    <n v="668"/>
    <n v="520"/>
    <n v="584"/>
    <n v="612"/>
    <n v="2"/>
    <n v="6"/>
    <n v="3"/>
    <n v="102"/>
    <n v="89"/>
    <n v="85"/>
    <n v="96"/>
    <n v="108"/>
    <n v="126"/>
    <m/>
    <m/>
    <m/>
    <m/>
    <m/>
    <m/>
    <m/>
    <m/>
    <m/>
    <m/>
    <m/>
    <m/>
    <m/>
    <m/>
    <m/>
    <m/>
    <m/>
    <m/>
    <m/>
    <m/>
    <m/>
    <m/>
    <s v=""/>
    <s v=""/>
    <s v=""/>
    <s v=""/>
    <s v=""/>
    <s v=""/>
    <s v=""/>
    <s v=""/>
    <m/>
    <m/>
    <m/>
    <m/>
    <m/>
    <m/>
    <s v=""/>
    <s v=""/>
    <s v=""/>
    <m/>
    <m/>
    <m/>
    <m/>
    <m/>
    <m/>
    <m/>
    <m/>
    <m/>
    <m/>
    <m/>
    <m/>
    <s v=""/>
    <s v=""/>
    <s v=""/>
  </r>
  <r>
    <x v="14"/>
    <s v="University of Virginia's College at Wise "/>
    <n v="233897"/>
    <x v="11"/>
    <n v="346"/>
    <n v="349"/>
    <n v="374"/>
    <n v="366"/>
    <n v="401"/>
    <n v="401"/>
    <n v="246"/>
    <n v="303"/>
    <n v="297"/>
    <n v="299"/>
    <n v="277"/>
    <n v="325"/>
    <n v="345"/>
    <n v="348"/>
    <n v="373"/>
    <n v="366"/>
    <n v="400"/>
    <n v="400"/>
    <m/>
    <n v="0"/>
    <m/>
    <m/>
    <n v="0"/>
    <n v="0"/>
    <m/>
    <m/>
    <m/>
    <m/>
    <m/>
    <m/>
    <n v="246"/>
    <n v="303"/>
    <n v="297"/>
    <n v="299"/>
    <n v="277"/>
    <n v="325"/>
    <n v="345"/>
    <n v="348"/>
    <n v="373"/>
    <n v="366"/>
    <n v="400"/>
    <n v="400"/>
    <n v="226"/>
    <n v="280"/>
    <n v="261"/>
    <n v="65"/>
    <n v="57"/>
    <n v="81"/>
    <n v="75"/>
    <n v="63"/>
    <n v="58"/>
    <n v="126"/>
    <n v="134"/>
    <n v="162"/>
    <n v="109"/>
    <n v="133"/>
    <n v="132"/>
    <n v="7"/>
    <n v="11"/>
    <n v="9"/>
    <n v="89"/>
    <n v="111"/>
    <n v="117"/>
    <n v="55"/>
    <n v="69"/>
    <n v="57"/>
    <m/>
    <m/>
    <m/>
    <m/>
    <m/>
    <m/>
    <m/>
    <m/>
    <m/>
    <m/>
    <m/>
    <m/>
    <m/>
    <m/>
    <m/>
    <m/>
    <m/>
    <m/>
    <m/>
    <m/>
    <m/>
    <m/>
    <s v=""/>
    <s v=""/>
    <s v=""/>
    <s v=""/>
    <s v=""/>
    <s v=""/>
    <s v=""/>
    <s v=""/>
    <m/>
    <m/>
    <m/>
    <m/>
    <m/>
    <m/>
    <s v=""/>
    <s v=""/>
    <s v=""/>
    <m/>
    <m/>
    <m/>
    <m/>
    <m/>
    <m/>
    <m/>
    <m/>
    <m/>
    <m/>
    <m/>
    <m/>
    <s v=""/>
    <s v=""/>
    <s v=""/>
  </r>
  <r>
    <x v="14"/>
    <s v="J.S. Reynolds Community College"/>
    <n v="232414"/>
    <x v="5"/>
    <m/>
    <m/>
    <m/>
    <m/>
    <m/>
    <m/>
    <m/>
    <m/>
    <m/>
    <m/>
    <m/>
    <m/>
    <m/>
    <m/>
    <m/>
    <m/>
    <m/>
    <m/>
    <m/>
    <m/>
    <m/>
    <m/>
    <m/>
    <m/>
    <m/>
    <m/>
    <m/>
    <m/>
    <m/>
    <m/>
    <s v=" "/>
    <s v=" "/>
    <s v=" "/>
    <s v=" "/>
    <s v=" "/>
    <s v=" "/>
    <s v=" "/>
    <s v=" "/>
    <s v=" "/>
    <s v=" "/>
    <s v=" "/>
    <s v=" "/>
    <m/>
    <m/>
    <m/>
    <m/>
    <m/>
    <m/>
    <s v=" "/>
    <s v=" "/>
    <s v=" "/>
    <m/>
    <m/>
    <m/>
    <m/>
    <m/>
    <m/>
    <m/>
    <m/>
    <m/>
    <m/>
    <m/>
    <m/>
    <s v=""/>
    <s v=""/>
    <s v=""/>
    <n v="1011"/>
    <n v="1319"/>
    <n v="1254"/>
    <n v="1098"/>
    <n v="1269"/>
    <n v="1579"/>
    <n v="499"/>
    <n v="625"/>
    <n v="544"/>
    <n v="644"/>
    <n v="615"/>
    <n v="510"/>
    <n v="595"/>
    <n v="821"/>
    <m/>
    <m/>
    <m/>
    <m/>
    <m/>
    <m/>
    <m/>
    <m/>
    <n v="499"/>
    <n v="625"/>
    <n v="544"/>
    <n v="644"/>
    <n v="615"/>
    <n v="510"/>
    <n v="595"/>
    <n v="821"/>
    <n v="273"/>
    <n v="350"/>
    <n v="473"/>
    <n v="39"/>
    <n v="32"/>
    <n v="56"/>
    <n v="198"/>
    <n v="213"/>
    <n v="292"/>
    <n v="75"/>
    <n v="58"/>
    <n v="58"/>
    <n v="84"/>
    <n v="105"/>
    <n v="116"/>
    <n v="111"/>
    <n v="119"/>
    <n v="85"/>
    <n v="87"/>
    <n v="90"/>
    <n v="81"/>
    <n v="371"/>
    <n v="348"/>
    <n v="286"/>
  </r>
  <r>
    <x v="14"/>
    <s v="Northern Virginia Community College "/>
    <n v="232946"/>
    <x v="5"/>
    <m/>
    <m/>
    <m/>
    <m/>
    <m/>
    <m/>
    <m/>
    <m/>
    <m/>
    <m/>
    <m/>
    <m/>
    <m/>
    <m/>
    <m/>
    <m/>
    <m/>
    <m/>
    <m/>
    <m/>
    <m/>
    <m/>
    <m/>
    <m/>
    <m/>
    <m/>
    <m/>
    <m/>
    <m/>
    <m/>
    <s v=" "/>
    <s v=" "/>
    <s v=" "/>
    <s v=" "/>
    <s v=" "/>
    <s v=" "/>
    <s v=" "/>
    <s v=" "/>
    <s v=" "/>
    <s v=" "/>
    <s v=" "/>
    <s v=" "/>
    <m/>
    <m/>
    <m/>
    <m/>
    <m/>
    <m/>
    <s v=" "/>
    <s v=" "/>
    <s v=" "/>
    <m/>
    <m/>
    <m/>
    <m/>
    <m/>
    <m/>
    <m/>
    <m/>
    <m/>
    <m/>
    <m/>
    <m/>
    <s v=""/>
    <s v=""/>
    <s v=""/>
    <n v="2697"/>
    <n v="2626"/>
    <n v="5451"/>
    <n v="5245"/>
    <n v="7060"/>
    <n v="7721"/>
    <n v="1499"/>
    <n v="1592"/>
    <n v="1634"/>
    <n v="1650"/>
    <n v="3015"/>
    <n v="3071"/>
    <n v="3959"/>
    <n v="4586"/>
    <m/>
    <m/>
    <m/>
    <m/>
    <m/>
    <m/>
    <m/>
    <m/>
    <n v="1499"/>
    <n v="1592"/>
    <n v="1634"/>
    <n v="1650"/>
    <n v="3015"/>
    <n v="3071"/>
    <n v="3959"/>
    <n v="4586"/>
    <n v="1998"/>
    <n v="2650"/>
    <n v="2993"/>
    <n v="161"/>
    <n v="244"/>
    <n v="269"/>
    <n v="912"/>
    <n v="1065"/>
    <n v="1324"/>
    <n v="206"/>
    <n v="384"/>
    <n v="391"/>
    <n v="265"/>
    <n v="342"/>
    <n v="389"/>
    <n v="412"/>
    <n v="730"/>
    <n v="791"/>
    <n v="253"/>
    <n v="425"/>
    <n v="377"/>
    <n v="779"/>
    <n v="1476"/>
    <n v="1512"/>
  </r>
  <r>
    <x v="14"/>
    <s v="Thomas Nelson Community College "/>
    <n v="233754"/>
    <x v="5"/>
    <m/>
    <m/>
    <m/>
    <m/>
    <m/>
    <m/>
    <m/>
    <m/>
    <m/>
    <m/>
    <m/>
    <m/>
    <m/>
    <m/>
    <m/>
    <m/>
    <m/>
    <m/>
    <m/>
    <m/>
    <m/>
    <m/>
    <m/>
    <m/>
    <m/>
    <m/>
    <m/>
    <m/>
    <m/>
    <m/>
    <s v=" "/>
    <s v=" "/>
    <s v=" "/>
    <s v=" "/>
    <s v=" "/>
    <s v=" "/>
    <s v=" "/>
    <s v=" "/>
    <s v=" "/>
    <s v=" "/>
    <s v=" "/>
    <s v=" "/>
    <m/>
    <m/>
    <m/>
    <m/>
    <m/>
    <m/>
    <s v=" "/>
    <s v=" "/>
    <s v=" "/>
    <m/>
    <m/>
    <m/>
    <m/>
    <m/>
    <m/>
    <m/>
    <m/>
    <m/>
    <m/>
    <m/>
    <m/>
    <s v=""/>
    <s v=""/>
    <s v=""/>
    <n v="1155"/>
    <n v="1315"/>
    <n v="1298"/>
    <n v="1211"/>
    <n v="1629"/>
    <n v="1579"/>
    <n v="594"/>
    <n v="710"/>
    <n v="669"/>
    <n v="770"/>
    <n v="780"/>
    <n v="674"/>
    <n v="862"/>
    <n v="842"/>
    <m/>
    <m/>
    <m/>
    <m/>
    <m/>
    <m/>
    <m/>
    <m/>
    <n v="594"/>
    <n v="710"/>
    <n v="669"/>
    <n v="770"/>
    <n v="780"/>
    <n v="674"/>
    <n v="862"/>
    <n v="842"/>
    <n v="363"/>
    <n v="459"/>
    <n v="444"/>
    <n v="38"/>
    <n v="39"/>
    <n v="51"/>
    <n v="273"/>
    <n v="364"/>
    <n v="347"/>
    <n v="79"/>
    <n v="81"/>
    <n v="74"/>
    <n v="100"/>
    <n v="112"/>
    <n v="138"/>
    <n v="124"/>
    <n v="143"/>
    <n v="134"/>
    <n v="94"/>
    <n v="84"/>
    <n v="80"/>
    <n v="473"/>
    <n v="472"/>
    <n v="386"/>
  </r>
  <r>
    <x v="14"/>
    <s v="Tidewater Community College "/>
    <n v="233772"/>
    <x v="5"/>
    <m/>
    <m/>
    <m/>
    <m/>
    <m/>
    <m/>
    <m/>
    <m/>
    <m/>
    <m/>
    <m/>
    <m/>
    <m/>
    <m/>
    <m/>
    <m/>
    <m/>
    <m/>
    <m/>
    <m/>
    <m/>
    <m/>
    <m/>
    <m/>
    <m/>
    <m/>
    <m/>
    <m/>
    <m/>
    <m/>
    <s v=" "/>
    <s v=" "/>
    <s v=" "/>
    <s v=" "/>
    <s v=" "/>
    <s v=" "/>
    <s v=" "/>
    <s v=" "/>
    <s v=" "/>
    <s v=" "/>
    <s v=" "/>
    <s v=" "/>
    <m/>
    <m/>
    <m/>
    <m/>
    <m/>
    <m/>
    <s v=" "/>
    <s v=" "/>
    <s v=" "/>
    <m/>
    <m/>
    <m/>
    <m/>
    <m/>
    <m/>
    <m/>
    <m/>
    <m/>
    <m/>
    <m/>
    <m/>
    <s v=""/>
    <s v=""/>
    <s v=""/>
    <n v="3114"/>
    <n v="3230"/>
    <n v="3351"/>
    <n v="3564"/>
    <n v="4433"/>
    <n v="4840"/>
    <n v="1781"/>
    <n v="1895"/>
    <n v="1843"/>
    <n v="1923"/>
    <n v="2014"/>
    <n v="2072"/>
    <n v="2595"/>
    <n v="3029"/>
    <m/>
    <m/>
    <m/>
    <m/>
    <m/>
    <m/>
    <m/>
    <m/>
    <n v="1781"/>
    <n v="1895"/>
    <n v="1843"/>
    <n v="1923"/>
    <n v="2014"/>
    <n v="2072"/>
    <n v="2595"/>
    <n v="3029"/>
    <n v="1238"/>
    <n v="1594"/>
    <n v="1884"/>
    <n v="75"/>
    <n v="100"/>
    <n v="126"/>
    <n v="759"/>
    <n v="901"/>
    <n v="1019"/>
    <n v="172"/>
    <n v="216"/>
    <n v="247"/>
    <n v="325"/>
    <n v="357"/>
    <n v="380"/>
    <n v="474"/>
    <n v="470"/>
    <n v="493"/>
    <n v="155"/>
    <n v="190"/>
    <n v="167"/>
    <n v="1122"/>
    <n v="1138"/>
    <n v="1165"/>
  </r>
  <r>
    <x v="14"/>
    <s v="Blue Ridge Community College "/>
    <n v="231536"/>
    <x v="6"/>
    <m/>
    <m/>
    <m/>
    <m/>
    <m/>
    <m/>
    <m/>
    <m/>
    <m/>
    <m/>
    <m/>
    <m/>
    <m/>
    <m/>
    <m/>
    <m/>
    <m/>
    <m/>
    <m/>
    <m/>
    <m/>
    <m/>
    <m/>
    <m/>
    <m/>
    <m/>
    <m/>
    <m/>
    <m/>
    <m/>
    <s v=" "/>
    <s v=" "/>
    <s v=" "/>
    <s v=" "/>
    <s v=" "/>
    <s v=" "/>
    <s v=" "/>
    <s v=" "/>
    <s v=" "/>
    <s v=" "/>
    <s v=" "/>
    <s v=" "/>
    <m/>
    <m/>
    <m/>
    <m/>
    <m/>
    <m/>
    <s v=" "/>
    <s v=" "/>
    <s v=" "/>
    <m/>
    <m/>
    <m/>
    <m/>
    <m/>
    <m/>
    <m/>
    <m/>
    <m/>
    <m/>
    <m/>
    <m/>
    <s v=""/>
    <s v=""/>
    <s v=""/>
    <n v="515"/>
    <n v="615"/>
    <n v="624"/>
    <n v="619"/>
    <n v="765"/>
    <n v="900"/>
    <n v="178"/>
    <n v="248"/>
    <n v="282"/>
    <n v="390"/>
    <n v="401"/>
    <n v="398"/>
    <n v="509"/>
    <n v="595"/>
    <m/>
    <m/>
    <m/>
    <m/>
    <m/>
    <m/>
    <m/>
    <m/>
    <n v="178"/>
    <n v="248"/>
    <n v="282"/>
    <n v="390"/>
    <n v="401"/>
    <n v="398"/>
    <n v="509"/>
    <n v="595"/>
    <n v="239"/>
    <n v="309"/>
    <n v="346"/>
    <n v="27"/>
    <n v="38"/>
    <n v="37"/>
    <n v="132"/>
    <n v="162"/>
    <n v="212"/>
    <n v="82"/>
    <n v="77"/>
    <n v="85"/>
    <n v="62"/>
    <n v="80"/>
    <n v="86"/>
    <n v="56"/>
    <n v="78"/>
    <n v="62"/>
    <n v="47"/>
    <n v="44"/>
    <n v="53"/>
    <n v="205"/>
    <n v="202"/>
    <n v="198"/>
  </r>
  <r>
    <x v="14"/>
    <s v="Central Virginia Community College "/>
    <n v="231697"/>
    <x v="6"/>
    <m/>
    <m/>
    <m/>
    <m/>
    <m/>
    <m/>
    <m/>
    <m/>
    <m/>
    <m/>
    <m/>
    <m/>
    <m/>
    <m/>
    <m/>
    <m/>
    <m/>
    <m/>
    <m/>
    <m/>
    <m/>
    <m/>
    <m/>
    <m/>
    <m/>
    <m/>
    <m/>
    <m/>
    <m/>
    <m/>
    <s v=" "/>
    <s v=" "/>
    <s v=" "/>
    <s v=" "/>
    <s v=" "/>
    <s v=" "/>
    <s v=" "/>
    <s v=" "/>
    <s v=" "/>
    <s v=" "/>
    <s v=" "/>
    <s v=" "/>
    <m/>
    <m/>
    <m/>
    <m/>
    <m/>
    <m/>
    <s v=" "/>
    <s v=" "/>
    <s v=" "/>
    <m/>
    <m/>
    <m/>
    <m/>
    <m/>
    <m/>
    <m/>
    <m/>
    <m/>
    <m/>
    <m/>
    <m/>
    <s v=""/>
    <s v=""/>
    <s v=""/>
    <n v="373"/>
    <n v="603"/>
    <n v="556"/>
    <n v="493"/>
    <n v="716"/>
    <n v="767"/>
    <n v="222"/>
    <n v="275"/>
    <n v="237"/>
    <n v="346"/>
    <n v="311"/>
    <n v="210"/>
    <n v="400"/>
    <n v="435"/>
    <m/>
    <m/>
    <m/>
    <m/>
    <m/>
    <m/>
    <m/>
    <m/>
    <n v="222"/>
    <n v="275"/>
    <n v="237"/>
    <n v="346"/>
    <n v="311"/>
    <n v="210"/>
    <n v="400"/>
    <n v="435"/>
    <n v="112"/>
    <n v="222"/>
    <n v="247"/>
    <n v="13"/>
    <n v="31"/>
    <n v="30"/>
    <n v="85"/>
    <n v="147"/>
    <n v="158"/>
    <n v="46"/>
    <n v="36"/>
    <n v="38"/>
    <n v="69"/>
    <n v="75"/>
    <n v="56"/>
    <n v="51"/>
    <n v="54"/>
    <n v="30"/>
    <n v="56"/>
    <n v="46"/>
    <n v="24"/>
    <n v="193"/>
    <n v="175"/>
    <n v="118"/>
  </r>
  <r>
    <x v="14"/>
    <s v="Danville Community College "/>
    <n v="231882"/>
    <x v="6"/>
    <m/>
    <m/>
    <m/>
    <m/>
    <m/>
    <m/>
    <m/>
    <m/>
    <m/>
    <m/>
    <m/>
    <m/>
    <m/>
    <m/>
    <m/>
    <m/>
    <m/>
    <m/>
    <m/>
    <m/>
    <m/>
    <m/>
    <m/>
    <m/>
    <m/>
    <m/>
    <m/>
    <m/>
    <m/>
    <m/>
    <s v=" "/>
    <s v=" "/>
    <s v=" "/>
    <s v=" "/>
    <s v=" "/>
    <s v=" "/>
    <s v=" "/>
    <s v=" "/>
    <s v=" "/>
    <s v=" "/>
    <s v=" "/>
    <s v=" "/>
    <m/>
    <m/>
    <m/>
    <m/>
    <m/>
    <m/>
    <s v=" "/>
    <s v=" "/>
    <s v=" "/>
    <m/>
    <m/>
    <m/>
    <m/>
    <m/>
    <m/>
    <m/>
    <m/>
    <m/>
    <m/>
    <m/>
    <m/>
    <s v=""/>
    <s v=""/>
    <s v=""/>
    <n v="286"/>
    <n v="404"/>
    <n v="400"/>
    <n v="397"/>
    <n v="563"/>
    <n v="523"/>
    <n v="201"/>
    <n v="232"/>
    <n v="224"/>
    <n v="298"/>
    <n v="292"/>
    <n v="276"/>
    <n v="426"/>
    <n v="360"/>
    <m/>
    <m/>
    <m/>
    <m/>
    <m/>
    <m/>
    <m/>
    <m/>
    <n v="201"/>
    <n v="232"/>
    <n v="224"/>
    <n v="298"/>
    <n v="292"/>
    <n v="276"/>
    <n v="426"/>
    <n v="360"/>
    <n v="147"/>
    <n v="282"/>
    <n v="207"/>
    <n v="19"/>
    <n v="24"/>
    <n v="17"/>
    <n v="110"/>
    <n v="120"/>
    <n v="136"/>
    <n v="54"/>
    <n v="66"/>
    <n v="54"/>
    <n v="63"/>
    <n v="69"/>
    <n v="75"/>
    <n v="35"/>
    <n v="30"/>
    <n v="36"/>
    <n v="31"/>
    <n v="29"/>
    <n v="37"/>
    <n v="178"/>
    <n v="167"/>
    <n v="149"/>
  </r>
  <r>
    <x v="14"/>
    <s v="Germanna Community College"/>
    <n v="232195"/>
    <x v="6"/>
    <m/>
    <m/>
    <m/>
    <m/>
    <m/>
    <m/>
    <m/>
    <m/>
    <m/>
    <m/>
    <m/>
    <m/>
    <m/>
    <m/>
    <m/>
    <m/>
    <m/>
    <m/>
    <m/>
    <m/>
    <m/>
    <m/>
    <m/>
    <m/>
    <m/>
    <m/>
    <m/>
    <m/>
    <m/>
    <m/>
    <s v=" "/>
    <s v=" "/>
    <s v=" "/>
    <s v=" "/>
    <s v=" "/>
    <s v=" "/>
    <s v=" "/>
    <s v=" "/>
    <s v=" "/>
    <s v=" "/>
    <s v=" "/>
    <s v=" "/>
    <m/>
    <m/>
    <m/>
    <m/>
    <m/>
    <m/>
    <s v=" "/>
    <s v=" "/>
    <s v=" "/>
    <m/>
    <m/>
    <m/>
    <m/>
    <m/>
    <m/>
    <m/>
    <m/>
    <m/>
    <m/>
    <m/>
    <m/>
    <s v=""/>
    <s v=""/>
    <s v=""/>
    <n v="529"/>
    <n v="767"/>
    <n v="838"/>
    <n v="809"/>
    <n v="1040"/>
    <n v="1084"/>
    <n v="210"/>
    <n v="248"/>
    <n v="263"/>
    <n v="391"/>
    <n v="393"/>
    <n v="407"/>
    <n v="593"/>
    <n v="599"/>
    <m/>
    <m/>
    <m/>
    <m/>
    <m/>
    <m/>
    <m/>
    <m/>
    <n v="210"/>
    <n v="248"/>
    <n v="263"/>
    <n v="391"/>
    <n v="393"/>
    <n v="407"/>
    <n v="593"/>
    <n v="599"/>
    <n v="220"/>
    <n v="367"/>
    <n v="358"/>
    <n v="30"/>
    <n v="43"/>
    <n v="51"/>
    <n v="157"/>
    <n v="183"/>
    <n v="190"/>
    <n v="72"/>
    <n v="66"/>
    <n v="78"/>
    <n v="54"/>
    <n v="53"/>
    <n v="74"/>
    <n v="46"/>
    <n v="60"/>
    <n v="73"/>
    <n v="60"/>
    <n v="55"/>
    <n v="61"/>
    <n v="213"/>
    <n v="212"/>
    <n v="195"/>
  </r>
  <r>
    <x v="14"/>
    <s v="John Tyler Community College"/>
    <n v="232450"/>
    <x v="6"/>
    <m/>
    <m/>
    <m/>
    <m/>
    <m/>
    <m/>
    <m/>
    <m/>
    <m/>
    <m/>
    <m/>
    <m/>
    <m/>
    <m/>
    <m/>
    <m/>
    <m/>
    <m/>
    <m/>
    <m/>
    <m/>
    <m/>
    <m/>
    <m/>
    <m/>
    <m/>
    <m/>
    <m/>
    <m/>
    <m/>
    <s v=" "/>
    <s v=" "/>
    <s v=" "/>
    <s v=" "/>
    <s v=" "/>
    <s v=" "/>
    <s v=" "/>
    <s v=" "/>
    <s v=" "/>
    <s v=" "/>
    <s v=" "/>
    <s v=" "/>
    <m/>
    <m/>
    <m/>
    <m/>
    <m/>
    <m/>
    <s v=" "/>
    <s v=" "/>
    <s v=" "/>
    <m/>
    <m/>
    <m/>
    <m/>
    <m/>
    <m/>
    <m/>
    <m/>
    <m/>
    <m/>
    <m/>
    <m/>
    <s v=""/>
    <s v=""/>
    <s v=""/>
    <n v="366"/>
    <n v="378"/>
    <n v="532"/>
    <n v="604"/>
    <n v="922"/>
    <n v="1018"/>
    <n v="178"/>
    <n v="192"/>
    <n v="211"/>
    <n v="196"/>
    <n v="315"/>
    <n v="358"/>
    <n v="562"/>
    <n v="620"/>
    <m/>
    <m/>
    <m/>
    <m/>
    <m/>
    <m/>
    <m/>
    <m/>
    <n v="178"/>
    <n v="192"/>
    <n v="211"/>
    <n v="196"/>
    <n v="315"/>
    <n v="358"/>
    <n v="562"/>
    <n v="620"/>
    <n v="227"/>
    <n v="349"/>
    <n v="365"/>
    <n v="19"/>
    <n v="44"/>
    <n v="48"/>
    <n v="112"/>
    <n v="169"/>
    <n v="207"/>
    <n v="25"/>
    <n v="40"/>
    <n v="30"/>
    <n v="33"/>
    <n v="41"/>
    <n v="49"/>
    <n v="45"/>
    <n v="61"/>
    <n v="85"/>
    <n v="29"/>
    <n v="48"/>
    <n v="44"/>
    <n v="97"/>
    <n v="166"/>
    <n v="199"/>
  </r>
  <r>
    <x v="14"/>
    <s v="Lord Fairfax Community College  "/>
    <n v="232575"/>
    <x v="6"/>
    <m/>
    <m/>
    <m/>
    <m/>
    <m/>
    <m/>
    <m/>
    <m/>
    <m/>
    <m/>
    <m/>
    <m/>
    <m/>
    <m/>
    <m/>
    <m/>
    <m/>
    <m/>
    <m/>
    <m/>
    <m/>
    <m/>
    <m/>
    <m/>
    <m/>
    <m/>
    <m/>
    <m/>
    <m/>
    <m/>
    <s v=" "/>
    <s v=" "/>
    <s v=" "/>
    <s v=" "/>
    <s v=" "/>
    <s v=" "/>
    <s v=" "/>
    <s v=" "/>
    <s v=" "/>
    <s v=" "/>
    <s v=" "/>
    <s v=" "/>
    <m/>
    <m/>
    <m/>
    <m/>
    <m/>
    <m/>
    <s v=" "/>
    <s v=" "/>
    <s v=" "/>
    <m/>
    <m/>
    <m/>
    <m/>
    <m/>
    <m/>
    <m/>
    <m/>
    <m/>
    <m/>
    <m/>
    <m/>
    <s v=""/>
    <s v=""/>
    <s v=""/>
    <n v="551"/>
    <n v="658"/>
    <n v="714"/>
    <n v="687"/>
    <n v="970"/>
    <n v="934"/>
    <n v="321"/>
    <n v="323"/>
    <n v="351"/>
    <n v="381"/>
    <n v="351"/>
    <n v="342"/>
    <n v="523"/>
    <n v="511"/>
    <m/>
    <m/>
    <m/>
    <m/>
    <m/>
    <m/>
    <m/>
    <m/>
    <n v="321"/>
    <n v="323"/>
    <n v="351"/>
    <n v="381"/>
    <n v="351"/>
    <n v="342"/>
    <n v="523"/>
    <n v="511"/>
    <n v="195"/>
    <n v="311"/>
    <n v="323"/>
    <n v="16"/>
    <n v="40"/>
    <n v="34"/>
    <n v="131"/>
    <n v="172"/>
    <n v="154"/>
    <n v="111"/>
    <n v="83"/>
    <n v="89"/>
    <n v="102"/>
    <n v="89"/>
    <n v="106"/>
    <n v="51"/>
    <n v="47"/>
    <n v="60"/>
    <n v="46"/>
    <n v="40"/>
    <n v="41"/>
    <n v="173"/>
    <n v="181"/>
    <n v="152"/>
  </r>
  <r>
    <x v="14"/>
    <s v="New River Community College "/>
    <n v="232867"/>
    <x v="6"/>
    <m/>
    <m/>
    <m/>
    <m/>
    <m/>
    <m/>
    <m/>
    <m/>
    <m/>
    <m/>
    <m/>
    <m/>
    <m/>
    <m/>
    <m/>
    <m/>
    <m/>
    <m/>
    <m/>
    <m/>
    <m/>
    <m/>
    <m/>
    <m/>
    <m/>
    <m/>
    <m/>
    <m/>
    <m/>
    <m/>
    <s v=" "/>
    <s v=" "/>
    <s v=" "/>
    <s v=" "/>
    <s v=" "/>
    <s v=" "/>
    <s v=" "/>
    <s v=" "/>
    <s v=" "/>
    <s v=" "/>
    <s v=" "/>
    <s v=" "/>
    <m/>
    <m/>
    <m/>
    <m/>
    <m/>
    <m/>
    <s v=" "/>
    <s v=" "/>
    <s v=" "/>
    <m/>
    <m/>
    <m/>
    <m/>
    <m/>
    <m/>
    <m/>
    <m/>
    <m/>
    <m/>
    <m/>
    <m/>
    <s v=""/>
    <s v=""/>
    <s v=""/>
    <n v="337"/>
    <n v="593"/>
    <n v="440"/>
    <n v="411"/>
    <n v="566"/>
    <n v="636"/>
    <n v="273"/>
    <n v="301"/>
    <n v="253"/>
    <n v="427"/>
    <n v="313"/>
    <n v="287"/>
    <n v="374"/>
    <n v="454"/>
    <m/>
    <m/>
    <m/>
    <m/>
    <m/>
    <m/>
    <m/>
    <m/>
    <n v="273"/>
    <n v="301"/>
    <n v="253"/>
    <n v="427"/>
    <n v="313"/>
    <n v="287"/>
    <n v="374"/>
    <n v="454"/>
    <n v="159"/>
    <n v="219"/>
    <n v="259"/>
    <n v="13"/>
    <n v="37"/>
    <n v="38"/>
    <n v="115"/>
    <n v="118"/>
    <n v="157"/>
    <n v="66"/>
    <n v="41"/>
    <n v="44"/>
    <n v="85"/>
    <n v="78"/>
    <n v="58"/>
    <n v="52"/>
    <n v="37"/>
    <n v="46"/>
    <n v="74"/>
    <n v="59"/>
    <n v="36"/>
    <n v="235"/>
    <n v="176"/>
    <n v="161"/>
  </r>
  <r>
    <x v="14"/>
    <s v="Piedmont Virginia Community College "/>
    <n v="233116"/>
    <x v="6"/>
    <m/>
    <m/>
    <m/>
    <m/>
    <m/>
    <m/>
    <m/>
    <m/>
    <m/>
    <m/>
    <m/>
    <m/>
    <m/>
    <m/>
    <m/>
    <m/>
    <m/>
    <m/>
    <m/>
    <m/>
    <m/>
    <m/>
    <m/>
    <m/>
    <m/>
    <m/>
    <m/>
    <m/>
    <m/>
    <m/>
    <s v=" "/>
    <s v=" "/>
    <s v=" "/>
    <s v=" "/>
    <s v=" "/>
    <s v=" "/>
    <s v=" "/>
    <s v=" "/>
    <s v=" "/>
    <s v=" "/>
    <s v=" "/>
    <s v=" "/>
    <m/>
    <m/>
    <m/>
    <m/>
    <m/>
    <m/>
    <s v=" "/>
    <s v=" "/>
    <s v=" "/>
    <m/>
    <m/>
    <m/>
    <m/>
    <m/>
    <m/>
    <m/>
    <m/>
    <m/>
    <m/>
    <m/>
    <m/>
    <s v=""/>
    <s v=""/>
    <s v=""/>
    <n v="306"/>
    <n v="413"/>
    <n v="422"/>
    <n v="384"/>
    <n v="489"/>
    <n v="493"/>
    <n v="217"/>
    <n v="199"/>
    <n v="222"/>
    <n v="230"/>
    <n v="263"/>
    <n v="239"/>
    <n v="386"/>
    <n v="314"/>
    <m/>
    <m/>
    <m/>
    <m/>
    <m/>
    <m/>
    <m/>
    <m/>
    <n v="217"/>
    <n v="199"/>
    <n v="222"/>
    <n v="230"/>
    <n v="263"/>
    <n v="239"/>
    <n v="386"/>
    <n v="314"/>
    <n v="137"/>
    <n v="231"/>
    <n v="172"/>
    <n v="22"/>
    <n v="39"/>
    <n v="25"/>
    <n v="80"/>
    <n v="116"/>
    <n v="117"/>
    <n v="30"/>
    <n v="34"/>
    <n v="19"/>
    <n v="47"/>
    <n v="39"/>
    <n v="59"/>
    <n v="39"/>
    <n v="46"/>
    <n v="32"/>
    <n v="42"/>
    <n v="46"/>
    <n v="16"/>
    <n v="119"/>
    <n v="137"/>
    <n v="172"/>
  </r>
  <r>
    <x v="14"/>
    <s v="Southside Virginia Community College  "/>
    <n v="233639"/>
    <x v="6"/>
    <m/>
    <m/>
    <m/>
    <m/>
    <m/>
    <m/>
    <m/>
    <m/>
    <m/>
    <m/>
    <m/>
    <m/>
    <m/>
    <m/>
    <m/>
    <m/>
    <m/>
    <m/>
    <m/>
    <m/>
    <m/>
    <m/>
    <m/>
    <m/>
    <m/>
    <m/>
    <m/>
    <m/>
    <m/>
    <m/>
    <s v=" "/>
    <s v=" "/>
    <s v=" "/>
    <s v=" "/>
    <s v=" "/>
    <s v=" "/>
    <s v=" "/>
    <s v=" "/>
    <s v=" "/>
    <s v=" "/>
    <s v=" "/>
    <s v=" "/>
    <m/>
    <m/>
    <m/>
    <m/>
    <m/>
    <m/>
    <s v=" "/>
    <s v=" "/>
    <s v=" "/>
    <m/>
    <m/>
    <m/>
    <m/>
    <m/>
    <m/>
    <m/>
    <m/>
    <m/>
    <m/>
    <m/>
    <m/>
    <s v=""/>
    <s v=""/>
    <s v=""/>
    <n v="318"/>
    <n v="357"/>
    <n v="467"/>
    <n v="442"/>
    <n v="721"/>
    <n v="717"/>
    <n v="130"/>
    <n v="160"/>
    <n v="220"/>
    <n v="219"/>
    <n v="224"/>
    <n v="233"/>
    <n v="374"/>
    <n v="360"/>
    <m/>
    <m/>
    <m/>
    <m/>
    <m/>
    <m/>
    <m/>
    <m/>
    <n v="130"/>
    <n v="160"/>
    <n v="220"/>
    <n v="219"/>
    <n v="224"/>
    <n v="233"/>
    <n v="374"/>
    <n v="360"/>
    <n v="103"/>
    <n v="201"/>
    <n v="234"/>
    <n v="6"/>
    <n v="16"/>
    <n v="23"/>
    <n v="124"/>
    <n v="157"/>
    <n v="103"/>
    <n v="51"/>
    <n v="51"/>
    <n v="26"/>
    <n v="35"/>
    <n v="43"/>
    <n v="62"/>
    <n v="19"/>
    <n v="25"/>
    <n v="36"/>
    <n v="16"/>
    <n v="15"/>
    <n v="39"/>
    <n v="133"/>
    <n v="133"/>
    <n v="132"/>
  </r>
  <r>
    <x v="14"/>
    <s v="Southwest Virginia Community College "/>
    <n v="233648"/>
    <x v="6"/>
    <m/>
    <m/>
    <m/>
    <m/>
    <m/>
    <m/>
    <m/>
    <m/>
    <m/>
    <m/>
    <m/>
    <m/>
    <m/>
    <m/>
    <m/>
    <m/>
    <m/>
    <m/>
    <m/>
    <m/>
    <m/>
    <m/>
    <m/>
    <m/>
    <m/>
    <m/>
    <m/>
    <m/>
    <m/>
    <m/>
    <s v=" "/>
    <s v=" "/>
    <s v=" "/>
    <s v=" "/>
    <s v=" "/>
    <s v=" "/>
    <s v=" "/>
    <s v=" "/>
    <s v=" "/>
    <s v=" "/>
    <s v=" "/>
    <s v=" "/>
    <m/>
    <m/>
    <m/>
    <m/>
    <m/>
    <m/>
    <s v=" "/>
    <s v=" "/>
    <s v=" "/>
    <m/>
    <m/>
    <m/>
    <m/>
    <m/>
    <m/>
    <m/>
    <m/>
    <m/>
    <m/>
    <m/>
    <m/>
    <s v=""/>
    <s v=""/>
    <s v=""/>
    <n v="370"/>
    <n v="393"/>
    <n v="382"/>
    <n v="376"/>
    <n v="595"/>
    <n v="700"/>
    <n v="351"/>
    <n v="400"/>
    <n v="329"/>
    <n v="307"/>
    <n v="303"/>
    <n v="275"/>
    <n v="372"/>
    <n v="446"/>
    <m/>
    <m/>
    <m/>
    <m/>
    <m/>
    <m/>
    <m/>
    <m/>
    <n v="351"/>
    <n v="400"/>
    <n v="329"/>
    <n v="307"/>
    <n v="303"/>
    <n v="275"/>
    <n v="372"/>
    <n v="446"/>
    <n v="143"/>
    <n v="206"/>
    <n v="219"/>
    <n v="3"/>
    <n v="10"/>
    <n v="32"/>
    <n v="129"/>
    <n v="156"/>
    <n v="195"/>
    <n v="58"/>
    <n v="67"/>
    <n v="47"/>
    <n v="110"/>
    <n v="136"/>
    <n v="58"/>
    <n v="42"/>
    <n v="32"/>
    <n v="36"/>
    <n v="25"/>
    <n v="21"/>
    <n v="16"/>
    <n v="182"/>
    <n v="183"/>
    <n v="176"/>
  </r>
  <r>
    <x v="14"/>
    <s v="Virginia Western Community College "/>
    <n v="233949"/>
    <x v="6"/>
    <m/>
    <m/>
    <m/>
    <m/>
    <m/>
    <m/>
    <m/>
    <m/>
    <m/>
    <m/>
    <m/>
    <m/>
    <m/>
    <m/>
    <m/>
    <m/>
    <m/>
    <m/>
    <m/>
    <m/>
    <m/>
    <m/>
    <m/>
    <m/>
    <m/>
    <m/>
    <m/>
    <m/>
    <m/>
    <m/>
    <s v=" "/>
    <s v=" "/>
    <s v=" "/>
    <s v=" "/>
    <s v=" "/>
    <s v=" "/>
    <s v=" "/>
    <s v=" "/>
    <s v=" "/>
    <s v=" "/>
    <s v=" "/>
    <s v=" "/>
    <m/>
    <m/>
    <m/>
    <m/>
    <m/>
    <m/>
    <s v=" "/>
    <s v=" "/>
    <s v=" "/>
    <m/>
    <m/>
    <m/>
    <m/>
    <m/>
    <m/>
    <m/>
    <m/>
    <m/>
    <m/>
    <m/>
    <m/>
    <s v=""/>
    <s v=""/>
    <s v=""/>
    <n v="429"/>
    <n v="452"/>
    <n v="460"/>
    <n v="418"/>
    <n v="541"/>
    <n v="540"/>
    <n v="352"/>
    <n v="377"/>
    <n v="421"/>
    <n v="433"/>
    <n v="422"/>
    <n v="414"/>
    <n v="619"/>
    <n v="410"/>
    <m/>
    <m/>
    <m/>
    <m/>
    <m/>
    <m/>
    <m/>
    <m/>
    <n v="352"/>
    <n v="377"/>
    <n v="421"/>
    <n v="433"/>
    <n v="422"/>
    <n v="414"/>
    <n v="619"/>
    <n v="410"/>
    <n v="210"/>
    <n v="345"/>
    <n v="208"/>
    <n v="29"/>
    <n v="48"/>
    <n v="20"/>
    <n v="175"/>
    <n v="226"/>
    <n v="182"/>
    <n v="61"/>
    <n v="55"/>
    <n v="40"/>
    <n v="84"/>
    <n v="87"/>
    <n v="118"/>
    <n v="78"/>
    <n v="70"/>
    <n v="37"/>
    <n v="54"/>
    <n v="49"/>
    <n v="21"/>
    <n v="240"/>
    <n v="248"/>
    <n v="316"/>
  </r>
  <r>
    <x v="14"/>
    <s v="D.S. Lancaster Community College "/>
    <n v="231873"/>
    <x v="7"/>
    <m/>
    <m/>
    <m/>
    <m/>
    <m/>
    <m/>
    <m/>
    <m/>
    <m/>
    <m/>
    <m/>
    <m/>
    <m/>
    <m/>
    <m/>
    <m/>
    <m/>
    <m/>
    <m/>
    <m/>
    <m/>
    <m/>
    <m/>
    <m/>
    <m/>
    <m/>
    <m/>
    <m/>
    <m/>
    <m/>
    <s v=" "/>
    <s v=" "/>
    <s v=" "/>
    <s v=" "/>
    <s v=" "/>
    <s v=" "/>
    <s v=" "/>
    <s v=" "/>
    <s v=" "/>
    <s v=" "/>
    <s v=" "/>
    <s v=" "/>
    <m/>
    <m/>
    <m/>
    <m/>
    <m/>
    <m/>
    <s v=" "/>
    <s v=" "/>
    <s v=" "/>
    <m/>
    <m/>
    <m/>
    <m/>
    <m/>
    <m/>
    <m/>
    <m/>
    <m/>
    <m/>
    <m/>
    <m/>
    <s v=""/>
    <s v=""/>
    <s v=""/>
    <n v="663"/>
    <n v="729"/>
    <n v="701"/>
    <n v="713"/>
    <n v="958"/>
    <n v="1076"/>
    <n v="115"/>
    <n v="79"/>
    <n v="94"/>
    <n v="139"/>
    <n v="111"/>
    <n v="86"/>
    <n v="167"/>
    <n v="690"/>
    <m/>
    <m/>
    <m/>
    <m/>
    <m/>
    <m/>
    <m/>
    <m/>
    <n v="115"/>
    <n v="79"/>
    <n v="94"/>
    <n v="139"/>
    <n v="111"/>
    <n v="86"/>
    <n v="167"/>
    <n v="690"/>
    <n v="47"/>
    <n v="76"/>
    <n v="415"/>
    <n v="2"/>
    <n v="21"/>
    <n v="51"/>
    <n v="37"/>
    <n v="70"/>
    <n v="224"/>
    <n v="34"/>
    <n v="27"/>
    <n v="49"/>
    <n v="30"/>
    <n v="23"/>
    <n v="102"/>
    <n v="10"/>
    <n v="16"/>
    <n v="82"/>
    <n v="18"/>
    <n v="10"/>
    <n v="49"/>
    <n v="77"/>
    <n v="58"/>
    <n v="-94"/>
  </r>
  <r>
    <x v="14"/>
    <s v="Eastern Shore Community College  "/>
    <n v="232052"/>
    <x v="7"/>
    <m/>
    <m/>
    <m/>
    <m/>
    <m/>
    <m/>
    <m/>
    <m/>
    <m/>
    <m/>
    <m/>
    <m/>
    <m/>
    <m/>
    <m/>
    <m/>
    <m/>
    <m/>
    <m/>
    <m/>
    <m/>
    <m/>
    <m/>
    <m/>
    <m/>
    <m/>
    <m/>
    <m/>
    <m/>
    <m/>
    <s v=" "/>
    <s v=" "/>
    <s v=" "/>
    <s v=" "/>
    <s v=" "/>
    <s v=" "/>
    <s v=" "/>
    <s v=" "/>
    <s v=" "/>
    <s v=" "/>
    <s v=" "/>
    <s v=" "/>
    <m/>
    <m/>
    <m/>
    <m/>
    <m/>
    <m/>
    <s v=" "/>
    <s v=" "/>
    <s v=" "/>
    <m/>
    <m/>
    <m/>
    <m/>
    <m/>
    <m/>
    <m/>
    <m/>
    <m/>
    <m/>
    <m/>
    <m/>
    <s v=""/>
    <s v=""/>
    <s v=""/>
    <n v="140"/>
    <n v="200"/>
    <n v="169"/>
    <n v="131"/>
    <n v="226"/>
    <n v="221"/>
    <n v="66"/>
    <n v="46"/>
    <n v="77"/>
    <n v="65"/>
    <n v="73"/>
    <n v="69"/>
    <n v="94"/>
    <n v="175"/>
    <m/>
    <m/>
    <m/>
    <m/>
    <m/>
    <m/>
    <m/>
    <m/>
    <n v="66"/>
    <n v="46"/>
    <n v="77"/>
    <n v="65"/>
    <n v="73"/>
    <n v="69"/>
    <n v="94"/>
    <n v="175"/>
    <n v="34"/>
    <n v="47"/>
    <n v="99"/>
    <n v="1"/>
    <n v="4"/>
    <n v="17"/>
    <n v="34"/>
    <n v="43"/>
    <n v="59"/>
    <n v="11"/>
    <n v="9"/>
    <n v="22"/>
    <n v="14"/>
    <n v="16"/>
    <n v="27"/>
    <n v="10"/>
    <n v="12"/>
    <n v="9"/>
    <n v="9"/>
    <n v="6"/>
    <n v="7"/>
    <n v="35"/>
    <n v="46"/>
    <n v="31"/>
  </r>
  <r>
    <x v="14"/>
    <s v="Mountain Empire Community College"/>
    <n v="232788"/>
    <x v="7"/>
    <m/>
    <m/>
    <m/>
    <m/>
    <m/>
    <m/>
    <m/>
    <m/>
    <m/>
    <m/>
    <m/>
    <m/>
    <m/>
    <m/>
    <m/>
    <m/>
    <m/>
    <m/>
    <m/>
    <m/>
    <m/>
    <m/>
    <m/>
    <m/>
    <m/>
    <m/>
    <m/>
    <m/>
    <m/>
    <m/>
    <s v=" "/>
    <s v=" "/>
    <s v=" "/>
    <s v=" "/>
    <s v=" "/>
    <s v=" "/>
    <s v=" "/>
    <s v=" "/>
    <s v=" "/>
    <s v=" "/>
    <s v=" "/>
    <s v=" "/>
    <m/>
    <m/>
    <m/>
    <m/>
    <m/>
    <m/>
    <s v=" "/>
    <s v=" "/>
    <s v=" "/>
    <m/>
    <m/>
    <m/>
    <m/>
    <m/>
    <m/>
    <m/>
    <m/>
    <m/>
    <m/>
    <m/>
    <m/>
    <s v=""/>
    <s v=""/>
    <s v=""/>
    <n v="139"/>
    <n v="130"/>
    <n v="139"/>
    <n v="124"/>
    <n v="181"/>
    <n v="160"/>
    <n v="374"/>
    <n v="279"/>
    <n v="290"/>
    <n v="290"/>
    <n v="261"/>
    <n v="224"/>
    <n v="411"/>
    <n v="85"/>
    <m/>
    <m/>
    <m/>
    <m/>
    <m/>
    <m/>
    <m/>
    <m/>
    <n v="374"/>
    <n v="279"/>
    <n v="290"/>
    <n v="290"/>
    <n v="261"/>
    <n v="224"/>
    <n v="411"/>
    <n v="85"/>
    <n v="116"/>
    <n v="210"/>
    <n v="49"/>
    <n v="1"/>
    <n v="5"/>
    <n v="6"/>
    <n v="107"/>
    <n v="196"/>
    <n v="30"/>
    <n v="43"/>
    <n v="34"/>
    <n v="14"/>
    <n v="85"/>
    <n v="53"/>
    <n v="35"/>
    <n v="37"/>
    <n v="44"/>
    <n v="17"/>
    <n v="10"/>
    <n v="8"/>
    <n v="2"/>
    <n v="200"/>
    <n v="175"/>
    <n v="191"/>
  </r>
  <r>
    <x v="14"/>
    <s v="Patrick Henry Community College "/>
    <n v="233019"/>
    <x v="7"/>
    <m/>
    <m/>
    <m/>
    <m/>
    <m/>
    <m/>
    <m/>
    <m/>
    <m/>
    <m/>
    <m/>
    <m/>
    <m/>
    <m/>
    <m/>
    <m/>
    <m/>
    <m/>
    <m/>
    <m/>
    <m/>
    <m/>
    <m/>
    <m/>
    <m/>
    <m/>
    <m/>
    <m/>
    <m/>
    <m/>
    <s v=" "/>
    <s v=" "/>
    <s v=" "/>
    <s v=" "/>
    <s v=" "/>
    <s v=" "/>
    <s v=" "/>
    <s v=" "/>
    <s v=" "/>
    <s v=" "/>
    <s v=" "/>
    <s v=" "/>
    <m/>
    <m/>
    <m/>
    <m/>
    <m/>
    <m/>
    <s v=" "/>
    <s v=" "/>
    <s v=" "/>
    <m/>
    <m/>
    <m/>
    <m/>
    <m/>
    <m/>
    <m/>
    <m/>
    <m/>
    <m/>
    <m/>
    <m/>
    <s v=""/>
    <s v=""/>
    <s v=""/>
    <n v="393"/>
    <n v="403"/>
    <n v="363"/>
    <n v="338"/>
    <n v="524"/>
    <n v="512"/>
    <n v="102"/>
    <n v="152"/>
    <n v="176"/>
    <n v="229"/>
    <n v="234"/>
    <n v="191"/>
    <n v="305"/>
    <n v="380"/>
    <m/>
    <m/>
    <m/>
    <m/>
    <m/>
    <m/>
    <m/>
    <m/>
    <n v="102"/>
    <n v="152"/>
    <n v="176"/>
    <n v="229"/>
    <n v="234"/>
    <n v="191"/>
    <n v="305"/>
    <n v="380"/>
    <n v="85"/>
    <n v="160"/>
    <n v="207"/>
    <n v="5"/>
    <n v="25"/>
    <n v="9"/>
    <n v="101"/>
    <n v="120"/>
    <n v="164"/>
    <n v="43"/>
    <n v="48"/>
    <n v="34"/>
    <n v="22"/>
    <n v="37"/>
    <n v="54"/>
    <n v="29"/>
    <n v="23"/>
    <n v="28"/>
    <n v="17"/>
    <n v="20"/>
    <n v="6"/>
    <n v="140"/>
    <n v="143"/>
    <n v="123"/>
  </r>
  <r>
    <x v="14"/>
    <s v="Paul D. Camp Community College  "/>
    <n v="233037"/>
    <x v="7"/>
    <m/>
    <m/>
    <m/>
    <m/>
    <m/>
    <m/>
    <m/>
    <m/>
    <m/>
    <m/>
    <m/>
    <m/>
    <m/>
    <m/>
    <m/>
    <m/>
    <m/>
    <m/>
    <m/>
    <m/>
    <m/>
    <m/>
    <m/>
    <m/>
    <m/>
    <m/>
    <m/>
    <m/>
    <m/>
    <m/>
    <s v=" "/>
    <s v=" "/>
    <s v=" "/>
    <s v=" "/>
    <s v=" "/>
    <s v=" "/>
    <s v=" "/>
    <s v=" "/>
    <s v=" "/>
    <s v=" "/>
    <s v=" "/>
    <s v=" "/>
    <m/>
    <m/>
    <m/>
    <m/>
    <m/>
    <m/>
    <s v=" "/>
    <s v=" "/>
    <s v=" "/>
    <m/>
    <m/>
    <m/>
    <m/>
    <m/>
    <m/>
    <m/>
    <m/>
    <m/>
    <m/>
    <m/>
    <m/>
    <s v=""/>
    <s v=""/>
    <s v=""/>
    <n v="203"/>
    <n v="287"/>
    <n v="202"/>
    <n v="214"/>
    <n v="265"/>
    <n v="298"/>
    <n v="99"/>
    <n v="98"/>
    <n v="85"/>
    <n v="148"/>
    <n v="102"/>
    <n v="98"/>
    <n v="136"/>
    <n v="167"/>
    <m/>
    <m/>
    <m/>
    <m/>
    <m/>
    <m/>
    <m/>
    <m/>
    <n v="99"/>
    <n v="98"/>
    <n v="85"/>
    <n v="148"/>
    <n v="102"/>
    <n v="98"/>
    <n v="136"/>
    <n v="167"/>
    <n v="47"/>
    <n v="64"/>
    <n v="97"/>
    <n v="4"/>
    <n v="11"/>
    <n v="12"/>
    <n v="47"/>
    <n v="61"/>
    <n v="58"/>
    <n v="19"/>
    <n v="11"/>
    <n v="14"/>
    <n v="25"/>
    <n v="22"/>
    <n v="13"/>
    <n v="16"/>
    <n v="13"/>
    <n v="11"/>
    <n v="30"/>
    <n v="13"/>
    <n v="13"/>
    <n v="83"/>
    <n v="65"/>
    <n v="60"/>
  </r>
  <r>
    <x v="14"/>
    <s v="Rappahannock Community College  "/>
    <n v="233310"/>
    <x v="7"/>
    <m/>
    <m/>
    <m/>
    <m/>
    <m/>
    <m/>
    <m/>
    <m/>
    <m/>
    <m/>
    <m/>
    <m/>
    <m/>
    <m/>
    <m/>
    <m/>
    <m/>
    <m/>
    <m/>
    <m/>
    <m/>
    <m/>
    <m/>
    <m/>
    <m/>
    <m/>
    <m/>
    <m/>
    <m/>
    <m/>
    <s v=" "/>
    <s v=" "/>
    <s v=" "/>
    <s v=" "/>
    <s v=" "/>
    <s v=" "/>
    <s v=" "/>
    <s v=" "/>
    <s v=" "/>
    <s v=" "/>
    <s v=" "/>
    <s v=" "/>
    <m/>
    <m/>
    <m/>
    <m/>
    <m/>
    <m/>
    <s v=" "/>
    <s v=" "/>
    <s v=" "/>
    <m/>
    <m/>
    <m/>
    <m/>
    <m/>
    <m/>
    <m/>
    <m/>
    <m/>
    <m/>
    <m/>
    <m/>
    <s v=""/>
    <s v=""/>
    <s v=""/>
    <n v="280"/>
    <n v="276"/>
    <n v="260"/>
    <n v="331"/>
    <n v="366"/>
    <n v="439"/>
    <n v="75"/>
    <n v="88"/>
    <n v="151"/>
    <n v="123"/>
    <n v="115"/>
    <n v="158"/>
    <n v="214"/>
    <n v="238"/>
    <m/>
    <m/>
    <m/>
    <m/>
    <m/>
    <m/>
    <m/>
    <m/>
    <n v="75"/>
    <n v="88"/>
    <n v="151"/>
    <n v="123"/>
    <n v="115"/>
    <n v="158"/>
    <n v="214"/>
    <n v="238"/>
    <n v="93"/>
    <n v="129"/>
    <n v="143"/>
    <n v="7"/>
    <n v="13"/>
    <n v="23"/>
    <n v="58"/>
    <n v="72"/>
    <n v="72"/>
    <n v="21"/>
    <n v="15"/>
    <n v="28"/>
    <n v="19"/>
    <n v="14"/>
    <n v="35"/>
    <n v="10"/>
    <n v="13"/>
    <n v="25"/>
    <n v="20"/>
    <n v="19"/>
    <n v="23"/>
    <n v="72"/>
    <n v="68"/>
    <n v="82"/>
  </r>
  <r>
    <x v="14"/>
    <s v="Richard Bland College "/>
    <n v="233338"/>
    <x v="7"/>
    <m/>
    <m/>
    <m/>
    <m/>
    <m/>
    <m/>
    <m/>
    <m/>
    <m/>
    <m/>
    <m/>
    <m/>
    <m/>
    <m/>
    <m/>
    <m/>
    <m/>
    <m/>
    <m/>
    <m/>
    <m/>
    <m/>
    <m/>
    <m/>
    <m/>
    <m/>
    <m/>
    <m/>
    <m/>
    <m/>
    <s v=" "/>
    <s v=" "/>
    <s v=" "/>
    <s v=" "/>
    <s v=" "/>
    <s v=" "/>
    <s v=" "/>
    <s v=" "/>
    <s v=" "/>
    <s v=" "/>
    <s v=" "/>
    <s v=" "/>
    <m/>
    <m/>
    <m/>
    <m/>
    <m/>
    <m/>
    <s v=" "/>
    <s v=" "/>
    <s v=" "/>
    <m/>
    <m/>
    <m/>
    <m/>
    <m/>
    <m/>
    <m/>
    <m/>
    <m/>
    <m/>
    <m/>
    <m/>
    <s v=""/>
    <s v=""/>
    <s v=""/>
    <n v="316"/>
    <n v="439"/>
    <n v="469"/>
    <n v="406"/>
    <n v="398"/>
    <n v="415"/>
    <n v="334"/>
    <n v="337"/>
    <n v="270"/>
    <n v="393"/>
    <n v="367"/>
    <n v="357"/>
    <n v="371"/>
    <n v="375"/>
    <m/>
    <m/>
    <m/>
    <m/>
    <m/>
    <m/>
    <m/>
    <m/>
    <n v="334"/>
    <n v="337"/>
    <n v="270"/>
    <n v="393"/>
    <n v="367"/>
    <n v="357"/>
    <n v="371"/>
    <n v="375"/>
    <n v="220"/>
    <n v="229"/>
    <n v="238"/>
    <n v="34"/>
    <n v="32"/>
    <n v="27"/>
    <n v="103"/>
    <n v="110"/>
    <n v="110"/>
    <n v="128"/>
    <n v="129"/>
    <n v="99"/>
    <n v="161"/>
    <n v="138"/>
    <n v="114"/>
    <n v="33"/>
    <n v="24"/>
    <n v="30"/>
    <n v="71"/>
    <n v="72"/>
    <n v="80"/>
    <n v="161"/>
    <n v="142"/>
    <n v="148"/>
  </r>
  <r>
    <x v="14"/>
    <s v="Virginia Highlands Community College "/>
    <n v="233903"/>
    <x v="7"/>
    <m/>
    <m/>
    <m/>
    <m/>
    <m/>
    <m/>
    <m/>
    <m/>
    <m/>
    <m/>
    <m/>
    <m/>
    <m/>
    <m/>
    <m/>
    <m/>
    <m/>
    <m/>
    <m/>
    <m/>
    <m/>
    <m/>
    <m/>
    <m/>
    <m/>
    <m/>
    <m/>
    <m/>
    <m/>
    <m/>
    <s v=" "/>
    <s v=" "/>
    <s v=" "/>
    <s v=" "/>
    <s v=" "/>
    <s v=" "/>
    <s v=" "/>
    <s v=" "/>
    <s v=" "/>
    <s v=" "/>
    <s v=" "/>
    <s v=" "/>
    <m/>
    <m/>
    <m/>
    <m/>
    <m/>
    <m/>
    <s v=" "/>
    <s v=" "/>
    <s v=" "/>
    <m/>
    <m/>
    <m/>
    <m/>
    <m/>
    <m/>
    <m/>
    <m/>
    <m/>
    <m/>
    <m/>
    <m/>
    <s v=""/>
    <s v=""/>
    <s v=""/>
    <n v="310"/>
    <n v="275"/>
    <n v="266"/>
    <n v="329"/>
    <n v="398"/>
    <n v="409"/>
    <n v="252"/>
    <n v="243"/>
    <n v="242"/>
    <n v="198"/>
    <n v="181"/>
    <n v="237"/>
    <n v="309"/>
    <n v="321"/>
    <m/>
    <m/>
    <m/>
    <m/>
    <m/>
    <m/>
    <m/>
    <m/>
    <n v="252"/>
    <n v="243"/>
    <n v="242"/>
    <n v="198"/>
    <n v="181"/>
    <n v="237"/>
    <n v="309"/>
    <n v="321"/>
    <n v="136"/>
    <n v="169"/>
    <n v="195"/>
    <n v="14"/>
    <n v="8"/>
    <n v="11"/>
    <n v="87"/>
    <n v="132"/>
    <n v="115"/>
    <n v="33"/>
    <n v="36"/>
    <n v="50"/>
    <n v="52"/>
    <n v="56"/>
    <n v="65"/>
    <n v="31"/>
    <n v="26"/>
    <n v="43"/>
    <n v="16"/>
    <n v="14"/>
    <n v="30"/>
    <n v="118"/>
    <n v="105"/>
    <n v="114"/>
  </r>
  <r>
    <x v="14"/>
    <s v="Wytheville Community College "/>
    <n v="234377"/>
    <x v="7"/>
    <m/>
    <m/>
    <m/>
    <m/>
    <m/>
    <m/>
    <m/>
    <m/>
    <m/>
    <m/>
    <m/>
    <m/>
    <m/>
    <m/>
    <m/>
    <m/>
    <m/>
    <m/>
    <m/>
    <m/>
    <m/>
    <m/>
    <m/>
    <m/>
    <m/>
    <m/>
    <m/>
    <m/>
    <m/>
    <m/>
    <s v=" "/>
    <s v=" "/>
    <s v=" "/>
    <s v=" "/>
    <s v=" "/>
    <s v=" "/>
    <s v=" "/>
    <s v=" "/>
    <s v=" "/>
    <s v=" "/>
    <s v=" "/>
    <s v=" "/>
    <m/>
    <m/>
    <m/>
    <m/>
    <m/>
    <m/>
    <s v=" "/>
    <s v=" "/>
    <s v=" "/>
    <m/>
    <m/>
    <m/>
    <m/>
    <m/>
    <m/>
    <m/>
    <m/>
    <m/>
    <m/>
    <m/>
    <m/>
    <s v=""/>
    <s v=""/>
    <s v=""/>
    <n v="138"/>
    <n v="191"/>
    <n v="202"/>
    <n v="135"/>
    <n v="384"/>
    <n v="463"/>
    <n v="142"/>
    <n v="102"/>
    <n v="107"/>
    <n v="148"/>
    <n v="140"/>
    <n v="86"/>
    <n v="277"/>
    <n v="359"/>
    <m/>
    <m/>
    <m/>
    <m/>
    <m/>
    <m/>
    <m/>
    <m/>
    <n v="142"/>
    <n v="102"/>
    <n v="107"/>
    <n v="148"/>
    <n v="140"/>
    <n v="86"/>
    <n v="277"/>
    <n v="359"/>
    <n v="38"/>
    <n v="155"/>
    <n v="221"/>
    <n v="7"/>
    <n v="17"/>
    <n v="18"/>
    <n v="41"/>
    <n v="105"/>
    <n v="120"/>
    <n v="40"/>
    <n v="31"/>
    <n v="18"/>
    <n v="61"/>
    <n v="29"/>
    <n v="36"/>
    <n v="15"/>
    <n v="14"/>
    <n v="10"/>
    <n v="13"/>
    <n v="13"/>
    <n v="9"/>
    <n v="80"/>
    <n v="82"/>
    <n v="49"/>
  </r>
  <r>
    <x v="15"/>
    <s v="West Virginia University"/>
    <n v="238032"/>
    <x v="0"/>
    <n v="3978"/>
    <n v="4415"/>
    <n v="4359"/>
    <n v="4574"/>
    <n v="4828"/>
    <n v="4731"/>
    <n v="3065"/>
    <n v="3079"/>
    <n v="3335"/>
    <n v="3482"/>
    <n v="3469"/>
    <n v="3584"/>
    <n v="3899"/>
    <n v="4390"/>
    <n v="4330"/>
    <n v="4539"/>
    <n v="4787"/>
    <n v="4678"/>
    <m/>
    <n v="0"/>
    <n v="0"/>
    <n v="0"/>
    <n v="25"/>
    <n v="24"/>
    <n v="0"/>
    <n v="0"/>
    <n v="0"/>
    <n v="0"/>
    <n v="0"/>
    <n v="7"/>
    <n v="3065"/>
    <n v="3079"/>
    <n v="3335"/>
    <n v="3482"/>
    <n v="3444"/>
    <n v="3560"/>
    <n v="3899"/>
    <n v="4390"/>
    <n v="4330"/>
    <n v="4539"/>
    <n v="4787"/>
    <n v="4671"/>
    <n v="3624"/>
    <n v="3753"/>
    <n v="3744"/>
    <n v="144"/>
    <n v="153"/>
    <n v="151"/>
    <n v="771"/>
    <n v="881"/>
    <n v="776"/>
    <n v="1878"/>
    <n v="1947"/>
    <n v="2169"/>
    <n v="1830"/>
    <n v="1850"/>
    <n v="1951"/>
    <n v="143"/>
    <n v="151"/>
    <n v="156"/>
    <n v="340"/>
    <n v="325"/>
    <n v="426"/>
    <n v="1083"/>
    <n v="1137"/>
    <n v="1148"/>
    <m/>
    <m/>
    <m/>
    <m/>
    <m/>
    <m/>
    <m/>
    <m/>
    <m/>
    <m/>
    <m/>
    <m/>
    <m/>
    <m/>
    <m/>
    <m/>
    <m/>
    <m/>
    <m/>
    <m/>
    <m/>
    <m/>
    <s v=""/>
    <s v=""/>
    <s v=""/>
    <s v=""/>
    <s v=""/>
    <s v=""/>
    <s v=""/>
    <s v=""/>
    <m/>
    <m/>
    <m/>
    <m/>
    <m/>
    <m/>
    <s v=""/>
    <s v=""/>
    <s v=""/>
    <m/>
    <m/>
    <m/>
    <m/>
    <m/>
    <m/>
    <m/>
    <m/>
    <m/>
    <m/>
    <m/>
    <m/>
    <s v=""/>
    <s v=""/>
    <s v=""/>
  </r>
  <r>
    <x v="15"/>
    <s v="Marshall University "/>
    <n v="237525"/>
    <x v="2"/>
    <n v="1890"/>
    <n v="1934"/>
    <n v="1803"/>
    <n v="1724"/>
    <n v="1549"/>
    <n v="1686"/>
    <n v="1739"/>
    <n v="1818"/>
    <n v="2068"/>
    <n v="1783"/>
    <n v="1779"/>
    <n v="1754"/>
    <n v="1864"/>
    <n v="1912"/>
    <n v="1764"/>
    <n v="1689"/>
    <n v="1523"/>
    <n v="1492"/>
    <m/>
    <n v="0"/>
    <n v="9"/>
    <n v="7"/>
    <m/>
    <n v="5"/>
    <n v="5"/>
    <n v="4"/>
    <n v="2"/>
    <n v="3"/>
    <m/>
    <m/>
    <n v="1739"/>
    <n v="1818"/>
    <n v="2059"/>
    <n v="1776"/>
    <n v="1779"/>
    <n v="1749"/>
    <n v="1859"/>
    <n v="1908"/>
    <n v="1762"/>
    <n v="1686"/>
    <n v="1523"/>
    <n v="1492"/>
    <n v="1221"/>
    <n v="1082"/>
    <n v="1053"/>
    <n v="125"/>
    <n v="111"/>
    <n v="123"/>
    <n v="340"/>
    <n v="330"/>
    <n v="316"/>
    <n v="813"/>
    <n v="692"/>
    <n v="815"/>
    <n v="803"/>
    <n v="853"/>
    <n v="906"/>
    <n v="113"/>
    <n v="148"/>
    <n v="125"/>
    <n v="345"/>
    <n v="384"/>
    <n v="329"/>
    <n v="508"/>
    <n v="525"/>
    <n v="590"/>
    <m/>
    <m/>
    <m/>
    <m/>
    <m/>
    <m/>
    <m/>
    <m/>
    <m/>
    <m/>
    <m/>
    <m/>
    <m/>
    <m/>
    <m/>
    <m/>
    <m/>
    <m/>
    <m/>
    <m/>
    <m/>
    <m/>
    <s v=""/>
    <s v=""/>
    <s v=""/>
    <s v=""/>
    <s v=""/>
    <s v=""/>
    <s v=""/>
    <s v=""/>
    <m/>
    <m/>
    <m/>
    <m/>
    <m/>
    <m/>
    <s v=""/>
    <s v=""/>
    <s v=""/>
    <m/>
    <m/>
    <m/>
    <m/>
    <m/>
    <m/>
    <m/>
    <m/>
    <m/>
    <m/>
    <m/>
    <m/>
    <s v=""/>
    <s v=""/>
    <s v=""/>
  </r>
  <r>
    <x v="15"/>
    <s v="Bluefield State College "/>
    <n v="237215"/>
    <x v="11"/>
    <n v="33"/>
    <n v="297"/>
    <n v="282"/>
    <n v="251"/>
    <n v="261"/>
    <n v="307"/>
    <n v="41"/>
    <n v="24"/>
    <n v="38"/>
    <n v="33"/>
    <n v="14"/>
    <n v="38"/>
    <n v="29"/>
    <n v="81"/>
    <n v="246"/>
    <n v="238"/>
    <n v="246"/>
    <n v="288"/>
    <m/>
    <n v="0"/>
    <n v="0"/>
    <n v="0"/>
    <m/>
    <n v="0"/>
    <n v="0"/>
    <n v="0"/>
    <n v="0"/>
    <n v="0"/>
    <n v="0"/>
    <n v="0"/>
    <n v="41"/>
    <n v="24"/>
    <n v="38"/>
    <n v="33"/>
    <n v="14"/>
    <n v="38"/>
    <n v="29"/>
    <n v="81"/>
    <n v="246"/>
    <n v="238"/>
    <n v="246"/>
    <n v="288"/>
    <n v="157"/>
    <n v="147"/>
    <n v="167"/>
    <n v="11"/>
    <n v="11"/>
    <n v="14"/>
    <n v="70"/>
    <n v="88"/>
    <n v="107"/>
    <n v="65"/>
    <n v="8"/>
    <n v="7"/>
    <n v="19"/>
    <n v="12"/>
    <n v="9"/>
    <n v="3"/>
    <n v="0"/>
    <m/>
    <n v="2"/>
    <n v="4"/>
    <m/>
    <n v="-56"/>
    <n v="26"/>
    <n v="22"/>
    <m/>
    <m/>
    <m/>
    <m/>
    <m/>
    <m/>
    <m/>
    <m/>
    <m/>
    <m/>
    <m/>
    <m/>
    <m/>
    <m/>
    <m/>
    <m/>
    <m/>
    <m/>
    <m/>
    <m/>
    <m/>
    <m/>
    <s v=""/>
    <s v=""/>
    <s v=""/>
    <s v=""/>
    <s v=""/>
    <s v=""/>
    <s v=""/>
    <s v=""/>
    <m/>
    <m/>
    <m/>
    <m/>
    <m/>
    <m/>
    <s v=""/>
    <s v=""/>
    <s v=""/>
    <m/>
    <m/>
    <m/>
    <m/>
    <m/>
    <m/>
    <m/>
    <m/>
    <m/>
    <m/>
    <m/>
    <m/>
    <s v=""/>
    <s v=""/>
    <s v=""/>
  </r>
  <r>
    <x v="15"/>
    <s v="Concord University "/>
    <n v="237330"/>
    <x v="11"/>
    <n v="599"/>
    <n v="620"/>
    <n v="578"/>
    <n v="653"/>
    <n v="603"/>
    <n v="627"/>
    <n v="581"/>
    <n v="517"/>
    <n v="545"/>
    <n v="611"/>
    <n v="695"/>
    <n v="480"/>
    <n v="498"/>
    <n v="606"/>
    <n v="566"/>
    <n v="642"/>
    <n v="593"/>
    <n v="618"/>
    <m/>
    <m/>
    <n v="0"/>
    <n v="0"/>
    <n v="3"/>
    <m/>
    <n v="0"/>
    <n v="0"/>
    <n v="0"/>
    <n v="0"/>
    <n v="0"/>
    <n v="0"/>
    <n v="581"/>
    <n v="517"/>
    <n v="545"/>
    <n v="611"/>
    <n v="692"/>
    <n v="480"/>
    <n v="498"/>
    <n v="606"/>
    <n v="566"/>
    <n v="642"/>
    <n v="593"/>
    <n v="618"/>
    <n v="378"/>
    <n v="358"/>
    <n v="394"/>
    <n v="67"/>
    <n v="61"/>
    <n v="68"/>
    <n v="197"/>
    <n v="174"/>
    <n v="156"/>
    <n v="211"/>
    <n v="243"/>
    <n v="190"/>
    <n v="195"/>
    <n v="206"/>
    <n v="215"/>
    <n v="27"/>
    <n v="27"/>
    <n v="29"/>
    <n v="160"/>
    <n v="157"/>
    <n v="136"/>
    <n v="294"/>
    <n v="53"/>
    <n v="143"/>
    <m/>
    <m/>
    <m/>
    <m/>
    <m/>
    <m/>
    <m/>
    <m/>
    <m/>
    <m/>
    <m/>
    <m/>
    <m/>
    <m/>
    <m/>
    <m/>
    <m/>
    <m/>
    <m/>
    <m/>
    <m/>
    <m/>
    <s v=""/>
    <s v=""/>
    <s v=""/>
    <s v=""/>
    <s v=""/>
    <s v=""/>
    <s v=""/>
    <s v=""/>
    <m/>
    <m/>
    <m/>
    <m/>
    <m/>
    <m/>
    <s v=""/>
    <s v=""/>
    <s v=""/>
    <m/>
    <m/>
    <m/>
    <m/>
    <m/>
    <m/>
    <m/>
    <m/>
    <m/>
    <m/>
    <m/>
    <m/>
    <s v=""/>
    <s v=""/>
    <s v=""/>
  </r>
  <r>
    <x v="15"/>
    <s v="Fairmont State University"/>
    <n v="237367"/>
    <x v="11"/>
    <n v="681"/>
    <n v="637"/>
    <n v="615"/>
    <n v="672"/>
    <n v="649"/>
    <n v="618"/>
    <n v="542"/>
    <n v="540"/>
    <n v="555"/>
    <n v="534"/>
    <n v="592"/>
    <n v="553"/>
    <n v="659"/>
    <n v="610"/>
    <n v="581"/>
    <n v="639"/>
    <n v="622"/>
    <n v="581"/>
    <m/>
    <n v="0"/>
    <n v="0"/>
    <n v="0"/>
    <m/>
    <n v="0"/>
    <n v="0"/>
    <n v="0"/>
    <n v="0"/>
    <n v="0"/>
    <n v="0"/>
    <n v="0"/>
    <n v="542"/>
    <n v="540"/>
    <n v="555"/>
    <n v="534"/>
    <n v="592"/>
    <n v="553"/>
    <n v="659"/>
    <n v="610"/>
    <n v="581"/>
    <n v="639"/>
    <n v="622"/>
    <n v="581"/>
    <n v="415"/>
    <n v="397"/>
    <n v="374"/>
    <n v="61"/>
    <n v="87"/>
    <n v="68"/>
    <n v="163"/>
    <n v="138"/>
    <n v="139"/>
    <n v="239"/>
    <n v="235"/>
    <n v="310"/>
    <n v="243"/>
    <n v="250"/>
    <n v="270"/>
    <n v="37"/>
    <n v="44"/>
    <n v="46"/>
    <n v="71"/>
    <n v="55"/>
    <n v="69"/>
    <n v="245"/>
    <n v="219"/>
    <n v="234"/>
    <m/>
    <m/>
    <m/>
    <m/>
    <m/>
    <m/>
    <m/>
    <m/>
    <m/>
    <m/>
    <m/>
    <m/>
    <m/>
    <m/>
    <m/>
    <m/>
    <m/>
    <m/>
    <m/>
    <m/>
    <m/>
    <m/>
    <s v=""/>
    <s v=""/>
    <s v=""/>
    <s v=""/>
    <s v=""/>
    <s v=""/>
    <s v=""/>
    <s v=""/>
    <m/>
    <m/>
    <m/>
    <m/>
    <m/>
    <m/>
    <s v=""/>
    <s v=""/>
    <s v=""/>
    <m/>
    <m/>
    <m/>
    <m/>
    <m/>
    <m/>
    <m/>
    <m/>
    <m/>
    <m/>
    <m/>
    <m/>
    <s v=""/>
    <s v=""/>
    <s v=""/>
  </r>
  <r>
    <x v="15"/>
    <s v="Glenville State College "/>
    <n v="237385"/>
    <x v="11"/>
    <n v="518"/>
    <n v="315"/>
    <n v="292"/>
    <n v="304"/>
    <n v="268"/>
    <n v="291"/>
    <n v="229"/>
    <n v="184"/>
    <n v="229"/>
    <n v="250"/>
    <n v="226"/>
    <n v="291"/>
    <n v="266"/>
    <n v="248"/>
    <n v="262"/>
    <n v="275"/>
    <n v="248"/>
    <n v="269"/>
    <m/>
    <n v="0"/>
    <n v="0"/>
    <n v="0"/>
    <m/>
    <n v="3"/>
    <n v="4"/>
    <m/>
    <n v="0"/>
    <n v="0"/>
    <m/>
    <n v="0"/>
    <n v="229"/>
    <n v="184"/>
    <n v="229"/>
    <n v="250"/>
    <n v="226"/>
    <n v="288"/>
    <n v="262"/>
    <n v="248"/>
    <n v="262"/>
    <n v="275"/>
    <n v="248"/>
    <n v="269"/>
    <n v="163"/>
    <n v="138"/>
    <n v="151"/>
    <n v="21"/>
    <n v="22"/>
    <n v="17"/>
    <n v="91"/>
    <n v="88"/>
    <n v="101"/>
    <n v="70"/>
    <n v="124"/>
    <n v="86"/>
    <n v="125"/>
    <n v="147"/>
    <n v="157"/>
    <n v="12"/>
    <n v="9"/>
    <n v="7"/>
    <n v="44"/>
    <n v="108"/>
    <n v="83"/>
    <n v="100"/>
    <n v="47"/>
    <n v="86"/>
    <m/>
    <m/>
    <m/>
    <m/>
    <m/>
    <m/>
    <m/>
    <m/>
    <m/>
    <m/>
    <m/>
    <m/>
    <m/>
    <m/>
    <m/>
    <m/>
    <m/>
    <m/>
    <m/>
    <m/>
    <m/>
    <m/>
    <s v=""/>
    <s v=""/>
    <s v=""/>
    <s v=""/>
    <s v=""/>
    <s v=""/>
    <s v=""/>
    <s v=""/>
    <m/>
    <m/>
    <m/>
    <m/>
    <m/>
    <m/>
    <s v=""/>
    <s v=""/>
    <s v=""/>
    <m/>
    <m/>
    <m/>
    <m/>
    <m/>
    <m/>
    <m/>
    <m/>
    <m/>
    <m/>
    <m/>
    <m/>
    <s v=""/>
    <s v=""/>
    <s v=""/>
  </r>
  <r>
    <x v="15"/>
    <s v="Shepherd University "/>
    <n v="237792"/>
    <x v="11"/>
    <n v="647"/>
    <n v="650"/>
    <n v="688"/>
    <n v="675"/>
    <n v="699"/>
    <n v="706"/>
    <n v="535"/>
    <n v="558"/>
    <n v="522"/>
    <n v="565"/>
    <n v="537"/>
    <n v="526"/>
    <n v="617"/>
    <n v="629"/>
    <n v="642"/>
    <n v="657"/>
    <n v="688"/>
    <n v="691"/>
    <m/>
    <n v="0"/>
    <n v="0"/>
    <n v="0"/>
    <m/>
    <n v="0"/>
    <n v="0"/>
    <n v="0"/>
    <n v="0"/>
    <n v="0"/>
    <n v="0"/>
    <n v="0"/>
    <n v="535"/>
    <n v="558"/>
    <n v="522"/>
    <n v="565"/>
    <n v="537"/>
    <n v="526"/>
    <n v="617"/>
    <n v="629"/>
    <n v="642"/>
    <n v="657"/>
    <n v="688"/>
    <n v="691"/>
    <n v="460"/>
    <n v="458"/>
    <n v="453"/>
    <n v="23"/>
    <n v="36"/>
    <n v="34"/>
    <n v="174"/>
    <n v="194"/>
    <n v="204"/>
    <n v="239"/>
    <n v="186"/>
    <n v="246"/>
    <n v="244"/>
    <n v="263"/>
    <n v="241"/>
    <n v="30"/>
    <n v="35"/>
    <n v="39"/>
    <n v="47"/>
    <n v="53"/>
    <n v="48"/>
    <n v="221"/>
    <n v="252"/>
    <n v="284"/>
    <m/>
    <m/>
    <m/>
    <m/>
    <m/>
    <m/>
    <m/>
    <m/>
    <m/>
    <m/>
    <m/>
    <m/>
    <m/>
    <m/>
    <m/>
    <m/>
    <m/>
    <m/>
    <m/>
    <m/>
    <m/>
    <m/>
    <s v=""/>
    <s v=""/>
    <s v=""/>
    <s v=""/>
    <s v=""/>
    <s v=""/>
    <s v=""/>
    <s v=""/>
    <m/>
    <m/>
    <m/>
    <m/>
    <m/>
    <m/>
    <s v=""/>
    <s v=""/>
    <s v=""/>
    <m/>
    <m/>
    <m/>
    <m/>
    <m/>
    <m/>
    <m/>
    <m/>
    <m/>
    <m/>
    <m/>
    <m/>
    <s v=""/>
    <s v=""/>
    <s v=""/>
  </r>
  <r>
    <x v="15"/>
    <s v="West Liberty University"/>
    <n v="237932"/>
    <x v="11"/>
    <n v="487"/>
    <n v="463"/>
    <n v="462"/>
    <n v="402"/>
    <n v="473"/>
    <n v="475"/>
    <n v="458"/>
    <n v="483"/>
    <n v="484"/>
    <n v="492"/>
    <n v="519"/>
    <n v="510"/>
    <n v="460"/>
    <n v="449"/>
    <n v="445"/>
    <n v="303"/>
    <n v="368"/>
    <n v="393"/>
    <n v="0"/>
    <n v="0"/>
    <n v="0"/>
    <n v="3"/>
    <m/>
    <n v="0"/>
    <n v="4"/>
    <m/>
    <n v="0"/>
    <n v="0"/>
    <m/>
    <m/>
    <n v="458"/>
    <n v="483"/>
    <n v="484"/>
    <n v="489"/>
    <n v="519"/>
    <n v="510"/>
    <n v="456"/>
    <n v="449"/>
    <n v="445"/>
    <n v="303"/>
    <n v="368"/>
    <n v="393"/>
    <n v="213"/>
    <n v="239"/>
    <n v="266"/>
    <n v="24"/>
    <n v="28"/>
    <n v="29"/>
    <n v="66"/>
    <n v="101"/>
    <n v="98"/>
    <n v="219"/>
    <n v="225"/>
    <n v="203"/>
    <n v="219"/>
    <n v="226"/>
    <n v="215"/>
    <n v="15"/>
    <n v="11"/>
    <n v="13"/>
    <n v="94"/>
    <n v="80"/>
    <n v="73"/>
    <n v="191"/>
    <n v="194"/>
    <n v="167"/>
    <m/>
    <m/>
    <m/>
    <m/>
    <m/>
    <m/>
    <m/>
    <m/>
    <m/>
    <m/>
    <m/>
    <m/>
    <m/>
    <m/>
    <m/>
    <m/>
    <m/>
    <m/>
    <m/>
    <m/>
    <m/>
    <m/>
    <s v=""/>
    <s v=""/>
    <s v=""/>
    <s v=""/>
    <s v=""/>
    <s v=""/>
    <s v=""/>
    <s v=""/>
    <m/>
    <m/>
    <m/>
    <m/>
    <m/>
    <m/>
    <s v=""/>
    <s v=""/>
    <s v=""/>
    <m/>
    <m/>
    <m/>
    <m/>
    <m/>
    <m/>
    <m/>
    <m/>
    <m/>
    <m/>
    <m/>
    <m/>
    <s v=""/>
    <s v=""/>
    <s v=""/>
  </r>
  <r>
    <x v="15"/>
    <s v="West Virginia State University "/>
    <n v="237899"/>
    <x v="11"/>
    <n v="433"/>
    <n v="428"/>
    <n v="398"/>
    <n v="381"/>
    <n v="415"/>
    <n v="391"/>
    <n v="380"/>
    <n v="410"/>
    <n v="412"/>
    <n v="400"/>
    <n v="393"/>
    <n v="379"/>
    <n v="351"/>
    <n v="405"/>
    <n v="367"/>
    <n v="351"/>
    <n v="392"/>
    <n v="372"/>
    <m/>
    <n v="0"/>
    <n v="0"/>
    <n v="0"/>
    <m/>
    <n v="0"/>
    <n v="0"/>
    <n v="0"/>
    <n v="0"/>
    <n v="0"/>
    <n v="0"/>
    <n v="0"/>
    <n v="380"/>
    <n v="410"/>
    <n v="412"/>
    <n v="400"/>
    <n v="393"/>
    <n v="379"/>
    <n v="351"/>
    <n v="405"/>
    <n v="367"/>
    <n v="351"/>
    <n v="392"/>
    <n v="372"/>
    <n v="182"/>
    <n v="182"/>
    <n v="181"/>
    <n v="31"/>
    <n v="35"/>
    <n v="31"/>
    <n v="138"/>
    <n v="175"/>
    <n v="160"/>
    <n v="92"/>
    <n v="114"/>
    <n v="102"/>
    <n v="110"/>
    <n v="126"/>
    <n v="143"/>
    <n v="30"/>
    <n v="56"/>
    <n v="25"/>
    <n v="77"/>
    <n v="68"/>
    <n v="71"/>
    <n v="194"/>
    <n v="141"/>
    <n v="153"/>
    <m/>
    <m/>
    <m/>
    <m/>
    <m/>
    <m/>
    <m/>
    <m/>
    <m/>
    <m/>
    <m/>
    <m/>
    <m/>
    <m/>
    <m/>
    <m/>
    <m/>
    <m/>
    <m/>
    <m/>
    <m/>
    <m/>
    <s v=""/>
    <s v=""/>
    <s v=""/>
    <s v=""/>
    <s v=""/>
    <s v=""/>
    <s v=""/>
    <s v=""/>
    <m/>
    <m/>
    <m/>
    <m/>
    <m/>
    <m/>
    <s v=""/>
    <s v=""/>
    <s v=""/>
    <m/>
    <m/>
    <m/>
    <m/>
    <m/>
    <m/>
    <m/>
    <m/>
    <m/>
    <m/>
    <m/>
    <m/>
    <s v=""/>
    <s v=""/>
    <s v=""/>
  </r>
  <r>
    <x v="15"/>
    <s v="West Virginia University Institute of Technology"/>
    <n v="237950"/>
    <x v="11"/>
    <n v="274"/>
    <n v="261"/>
    <n v="254"/>
    <n v="182"/>
    <n v="212"/>
    <n v="253"/>
    <n v="274"/>
    <n v="438"/>
    <n v="257"/>
    <n v="256"/>
    <n v="257"/>
    <n v="441"/>
    <n v="242"/>
    <n v="239"/>
    <n v="253"/>
    <n v="178"/>
    <n v="209"/>
    <n v="249"/>
    <m/>
    <n v="0"/>
    <n v="0"/>
    <n v="0"/>
    <m/>
    <m/>
    <n v="0"/>
    <n v="0"/>
    <n v="0"/>
    <n v="0"/>
    <n v="0"/>
    <n v="0"/>
    <n v="274"/>
    <n v="438"/>
    <n v="257"/>
    <n v="256"/>
    <n v="257"/>
    <n v="441"/>
    <n v="242"/>
    <n v="239"/>
    <n v="253"/>
    <n v="178"/>
    <n v="209"/>
    <n v="249"/>
    <n v="98"/>
    <n v="118"/>
    <n v="116"/>
    <n v="28"/>
    <n v="35"/>
    <n v="39"/>
    <n v="52"/>
    <n v="56"/>
    <n v="94"/>
    <n v="120"/>
    <n v="159"/>
    <n v="89"/>
    <n v="134"/>
    <n v="131"/>
    <n v="109"/>
    <n v="6"/>
    <n v="5"/>
    <n v="3"/>
    <n v="94"/>
    <n v="117"/>
    <n v="86"/>
    <n v="37"/>
    <n v="160"/>
    <n v="64"/>
    <m/>
    <m/>
    <m/>
    <m/>
    <m/>
    <m/>
    <m/>
    <m/>
    <m/>
    <m/>
    <m/>
    <m/>
    <m/>
    <m/>
    <m/>
    <m/>
    <m/>
    <m/>
    <m/>
    <m/>
    <m/>
    <m/>
    <s v=""/>
    <s v=""/>
    <s v=""/>
    <s v=""/>
    <s v=""/>
    <s v=""/>
    <s v=""/>
    <s v=""/>
    <m/>
    <m/>
    <m/>
    <m/>
    <m/>
    <m/>
    <s v=""/>
    <s v=""/>
    <s v=""/>
    <m/>
    <m/>
    <m/>
    <m/>
    <m/>
    <m/>
    <m/>
    <m/>
    <m/>
    <m/>
    <m/>
    <m/>
    <s v=""/>
    <s v=""/>
    <s v=""/>
  </r>
  <r>
    <x v="15"/>
    <s v="West Virginia University at Parkersburg"/>
    <n v="237686"/>
    <x v="12"/>
    <m/>
    <m/>
    <m/>
    <m/>
    <m/>
    <m/>
    <m/>
    <m/>
    <m/>
    <m/>
    <m/>
    <m/>
    <m/>
    <m/>
    <m/>
    <m/>
    <m/>
    <m/>
    <m/>
    <m/>
    <m/>
    <m/>
    <m/>
    <m/>
    <m/>
    <m/>
    <m/>
    <m/>
    <m/>
    <m/>
    <s v=" "/>
    <s v=" "/>
    <s v=" "/>
    <s v=" "/>
    <s v=" "/>
    <s v=" "/>
    <s v=" "/>
    <s v=" "/>
    <s v=" "/>
    <s v=" "/>
    <s v=" "/>
    <s v=" "/>
    <m/>
    <m/>
    <m/>
    <m/>
    <m/>
    <m/>
    <s v=" "/>
    <s v=" "/>
    <s v=" "/>
    <m/>
    <m/>
    <m/>
    <m/>
    <m/>
    <m/>
    <m/>
    <m/>
    <m/>
    <m/>
    <m/>
    <m/>
    <s v=""/>
    <s v=""/>
    <s v=""/>
    <m/>
    <m/>
    <m/>
    <m/>
    <m/>
    <m/>
    <m/>
    <m/>
    <m/>
    <m/>
    <m/>
    <m/>
    <m/>
    <m/>
    <m/>
    <m/>
    <m/>
    <m/>
    <m/>
    <m/>
    <m/>
    <m/>
    <s v=""/>
    <s v=""/>
    <s v=""/>
    <s v=""/>
    <s v=""/>
    <s v=""/>
    <s v=""/>
    <s v=""/>
    <m/>
    <m/>
    <m/>
    <m/>
    <m/>
    <m/>
    <s v=""/>
    <s v=""/>
    <s v=""/>
    <m/>
    <m/>
    <m/>
    <m/>
    <m/>
    <m/>
    <m/>
    <m/>
    <m/>
    <m/>
    <m/>
    <m/>
    <s v=""/>
    <s v=""/>
    <s v=""/>
  </r>
  <r>
    <x v="15"/>
    <s v="Pierpont Community &amp; Technical College"/>
    <n v="443492"/>
    <x v="6"/>
    <m/>
    <m/>
    <m/>
    <m/>
    <m/>
    <m/>
    <m/>
    <m/>
    <m/>
    <m/>
    <m/>
    <m/>
    <m/>
    <m/>
    <m/>
    <m/>
    <m/>
    <m/>
    <m/>
    <m/>
    <m/>
    <m/>
    <m/>
    <m/>
    <m/>
    <m/>
    <m/>
    <m/>
    <m/>
    <m/>
    <s v=" "/>
    <s v=" "/>
    <s v=" "/>
    <s v=" "/>
    <s v=" "/>
    <s v=" "/>
    <s v=" "/>
    <s v=" "/>
    <s v=" "/>
    <s v=" "/>
    <s v=" "/>
    <s v=" "/>
    <m/>
    <m/>
    <m/>
    <m/>
    <m/>
    <m/>
    <s v=" "/>
    <s v=" "/>
    <s v=" "/>
    <m/>
    <m/>
    <m/>
    <m/>
    <m/>
    <m/>
    <m/>
    <m/>
    <m/>
    <m/>
    <m/>
    <m/>
    <s v=""/>
    <s v=""/>
    <s v=""/>
    <n v="572"/>
    <n v="539"/>
    <n v="643"/>
    <n v="543"/>
    <n v="634"/>
    <n v="556"/>
    <m/>
    <n v="491"/>
    <n v="467"/>
    <n v="437"/>
    <n v="544"/>
    <n v="435"/>
    <n v="542"/>
    <n v="478"/>
    <m/>
    <m/>
    <n v="0"/>
    <n v="0"/>
    <n v="0"/>
    <n v="0"/>
    <n v="0"/>
    <n v="0"/>
    <s v=""/>
    <n v="491"/>
    <n v="467"/>
    <n v="437"/>
    <n v="544"/>
    <n v="435"/>
    <n v="542"/>
    <n v="478"/>
    <n v="231"/>
    <n v="301"/>
    <n v="230"/>
    <n v="27"/>
    <n v="36"/>
    <n v="49"/>
    <n v="177"/>
    <n v="205"/>
    <n v="199"/>
    <n v="61"/>
    <n v="75"/>
    <n v="45"/>
    <m/>
    <n v="117"/>
    <n v="97"/>
    <n v="51"/>
    <n v="77"/>
    <n v="51"/>
    <n v="7"/>
    <n v="24"/>
    <n v="30"/>
    <n v="318"/>
    <n v="368"/>
    <n v="309"/>
  </r>
  <r>
    <x v="15"/>
    <s v="Blue Ridge Community &amp; Technical College"/>
    <n v="446774"/>
    <x v="7"/>
    <m/>
    <m/>
    <m/>
    <m/>
    <m/>
    <m/>
    <m/>
    <m/>
    <m/>
    <m/>
    <m/>
    <m/>
    <m/>
    <m/>
    <m/>
    <m/>
    <m/>
    <m/>
    <m/>
    <m/>
    <m/>
    <m/>
    <m/>
    <m/>
    <m/>
    <m/>
    <m/>
    <m/>
    <m/>
    <m/>
    <s v=" "/>
    <s v=" "/>
    <s v=" "/>
    <s v=" "/>
    <s v=" "/>
    <s v=" "/>
    <s v=" "/>
    <s v=" "/>
    <s v=" "/>
    <s v=" "/>
    <s v=" "/>
    <s v=" "/>
    <m/>
    <m/>
    <m/>
    <m/>
    <m/>
    <m/>
    <s v=" "/>
    <s v=" "/>
    <s v=" "/>
    <m/>
    <m/>
    <m/>
    <m/>
    <m/>
    <m/>
    <m/>
    <m/>
    <m/>
    <m/>
    <m/>
    <m/>
    <s v=""/>
    <s v=""/>
    <s v=""/>
    <m/>
    <m/>
    <m/>
    <n v="205"/>
    <n v="276"/>
    <n v="304"/>
    <m/>
    <m/>
    <m/>
    <m/>
    <m/>
    <n v="138"/>
    <n v="206"/>
    <n v="224"/>
    <m/>
    <m/>
    <m/>
    <m/>
    <m/>
    <m/>
    <n v="0"/>
    <n v="0"/>
    <s v=""/>
    <s v=""/>
    <s v=""/>
    <s v=""/>
    <s v=""/>
    <n v="138"/>
    <n v="206"/>
    <n v="224"/>
    <n v="79"/>
    <n v="98"/>
    <n v="120"/>
    <n v="7"/>
    <n v="9"/>
    <n v="4"/>
    <n v="52"/>
    <n v="99"/>
    <n v="100"/>
    <m/>
    <m/>
    <n v="29"/>
    <m/>
    <m/>
    <m/>
    <m/>
    <m/>
    <n v="16"/>
    <m/>
    <m/>
    <n v="16"/>
    <s v=""/>
    <s v=""/>
    <n v="77"/>
  </r>
  <r>
    <x v="15"/>
    <s v="Community &amp; Technical College at WVU Tech"/>
    <n v="445674"/>
    <x v="7"/>
    <m/>
    <m/>
    <m/>
    <m/>
    <m/>
    <m/>
    <m/>
    <m/>
    <m/>
    <m/>
    <m/>
    <m/>
    <m/>
    <m/>
    <m/>
    <m/>
    <m/>
    <m/>
    <m/>
    <m/>
    <m/>
    <m/>
    <m/>
    <m/>
    <m/>
    <m/>
    <m/>
    <m/>
    <m/>
    <m/>
    <s v=" "/>
    <s v=" "/>
    <s v=" "/>
    <s v=" "/>
    <s v=" "/>
    <s v=" "/>
    <s v=" "/>
    <s v=" "/>
    <s v=" "/>
    <s v=" "/>
    <s v=" "/>
    <s v=" "/>
    <m/>
    <m/>
    <m/>
    <m/>
    <m/>
    <m/>
    <s v=" "/>
    <s v=" "/>
    <s v=" "/>
    <m/>
    <m/>
    <m/>
    <m/>
    <m/>
    <m/>
    <m/>
    <m/>
    <m/>
    <m/>
    <m/>
    <m/>
    <s v=""/>
    <s v=""/>
    <s v=""/>
    <n v="147"/>
    <n v="165"/>
    <n v="122"/>
    <n v="164"/>
    <n v="192"/>
    <n v="203"/>
    <m/>
    <n v="122"/>
    <n v="120"/>
    <n v="154"/>
    <n v="111"/>
    <n v="132"/>
    <n v="163"/>
    <n v="182"/>
    <m/>
    <n v="0"/>
    <n v="0"/>
    <n v="0"/>
    <n v="0"/>
    <n v="0"/>
    <n v="0"/>
    <n v="0"/>
    <s v=""/>
    <n v="122"/>
    <n v="120"/>
    <n v="154"/>
    <n v="111"/>
    <n v="132"/>
    <n v="163"/>
    <n v="182"/>
    <n v="59"/>
    <n v="69"/>
    <n v="72"/>
    <n v="17"/>
    <n v="27"/>
    <n v="19"/>
    <n v="56"/>
    <n v="67"/>
    <n v="91"/>
    <n v="41"/>
    <n v="31"/>
    <n v="30"/>
    <n v="31"/>
    <n v="28"/>
    <n v="39"/>
    <n v="15"/>
    <n v="8"/>
    <n v="17"/>
    <n v="41"/>
    <n v="27"/>
    <n v="31"/>
    <n v="57"/>
    <n v="45"/>
    <n v="54"/>
  </r>
  <r>
    <x v="15"/>
    <s v="Eastern West Virginia Community &amp; Technical College"/>
    <n v="438708"/>
    <x v="7"/>
    <m/>
    <m/>
    <m/>
    <m/>
    <m/>
    <m/>
    <m/>
    <m/>
    <m/>
    <m/>
    <m/>
    <m/>
    <m/>
    <m/>
    <m/>
    <m/>
    <m/>
    <m/>
    <m/>
    <m/>
    <m/>
    <m/>
    <m/>
    <m/>
    <m/>
    <m/>
    <m/>
    <m/>
    <m/>
    <m/>
    <s v=" "/>
    <s v=" "/>
    <s v=" "/>
    <s v=" "/>
    <s v=" "/>
    <s v=" "/>
    <s v=" "/>
    <s v=" "/>
    <s v=" "/>
    <s v=" "/>
    <s v=" "/>
    <s v=" "/>
    <m/>
    <m/>
    <m/>
    <m/>
    <m/>
    <m/>
    <s v=" "/>
    <s v=" "/>
    <s v=" "/>
    <m/>
    <m/>
    <m/>
    <m/>
    <m/>
    <m/>
    <m/>
    <m/>
    <m/>
    <m/>
    <m/>
    <m/>
    <s v=""/>
    <s v=""/>
    <s v=""/>
    <n v="83"/>
    <n v="50"/>
    <n v="64"/>
    <n v="77"/>
    <n v="70"/>
    <n v="52"/>
    <m/>
    <m/>
    <n v="9"/>
    <n v="10"/>
    <n v="20"/>
    <n v="14"/>
    <n v="20"/>
    <n v="17"/>
    <m/>
    <m/>
    <n v="0"/>
    <n v="0"/>
    <n v="0"/>
    <n v="0"/>
    <n v="0"/>
    <n v="0"/>
    <s v=""/>
    <s v=""/>
    <n v="9"/>
    <n v="10"/>
    <n v="20"/>
    <n v="14"/>
    <n v="20"/>
    <n v="17"/>
    <n v="7"/>
    <n v="11"/>
    <n v="9"/>
    <m/>
    <m/>
    <m/>
    <n v="7"/>
    <n v="9"/>
    <n v="8"/>
    <m/>
    <m/>
    <m/>
    <m/>
    <n v="0"/>
    <n v="3"/>
    <m/>
    <n v="0"/>
    <m/>
    <n v="5"/>
    <m/>
    <m/>
    <n v="5"/>
    <n v="20"/>
    <n v="14"/>
  </r>
  <r>
    <x v="15"/>
    <s v="Marshall Community &amp; Technical College"/>
    <n v="444954"/>
    <x v="7"/>
    <m/>
    <m/>
    <m/>
    <m/>
    <m/>
    <m/>
    <m/>
    <m/>
    <m/>
    <m/>
    <m/>
    <m/>
    <m/>
    <m/>
    <m/>
    <m/>
    <m/>
    <m/>
    <m/>
    <m/>
    <m/>
    <m/>
    <m/>
    <m/>
    <m/>
    <m/>
    <m/>
    <m/>
    <m/>
    <m/>
    <s v=" "/>
    <s v=" "/>
    <s v=" "/>
    <s v=" "/>
    <s v=" "/>
    <s v=" "/>
    <s v=" "/>
    <s v=" "/>
    <s v=" "/>
    <s v=" "/>
    <s v=" "/>
    <s v=" "/>
    <m/>
    <m/>
    <m/>
    <m/>
    <m/>
    <m/>
    <s v=" "/>
    <s v=" "/>
    <s v=" "/>
    <m/>
    <m/>
    <m/>
    <m/>
    <m/>
    <m/>
    <m/>
    <m/>
    <m/>
    <m/>
    <m/>
    <m/>
    <s v=""/>
    <s v=""/>
    <s v=""/>
    <n v="386"/>
    <n v="466"/>
    <n v="450"/>
    <n v="438"/>
    <n v="464"/>
    <n v="461"/>
    <m/>
    <n v="329"/>
    <n v="310"/>
    <n v="371"/>
    <n v="382"/>
    <n v="355"/>
    <n v="381"/>
    <n v="409"/>
    <m/>
    <n v="4"/>
    <n v="3"/>
    <n v="0"/>
    <n v="0"/>
    <n v="0"/>
    <n v="0"/>
    <m/>
    <s v=""/>
    <n v="325"/>
    <n v="307"/>
    <n v="371"/>
    <n v="382"/>
    <n v="355"/>
    <n v="381"/>
    <n v="409"/>
    <n v="189"/>
    <n v="160"/>
    <n v="181"/>
    <n v="45"/>
    <n v="43"/>
    <n v="56"/>
    <n v="121"/>
    <n v="178"/>
    <n v="172"/>
    <n v="54"/>
    <n v="36"/>
    <n v="47"/>
    <n v="34"/>
    <n v="66"/>
    <n v="44"/>
    <n v="39"/>
    <n v="48"/>
    <n v="53"/>
    <n v="99"/>
    <n v="89"/>
    <n v="91"/>
    <n v="179"/>
    <n v="209"/>
    <n v="164"/>
  </r>
  <r>
    <x v="15"/>
    <s v="New River Community &amp; Technical College"/>
    <n v="447582"/>
    <x v="7"/>
    <m/>
    <m/>
    <m/>
    <m/>
    <m/>
    <m/>
    <m/>
    <m/>
    <m/>
    <m/>
    <m/>
    <m/>
    <m/>
    <m/>
    <m/>
    <m/>
    <m/>
    <m/>
    <m/>
    <m/>
    <m/>
    <m/>
    <m/>
    <m/>
    <m/>
    <m/>
    <m/>
    <m/>
    <m/>
    <m/>
    <s v=" "/>
    <s v=" "/>
    <s v=" "/>
    <s v=" "/>
    <s v=" "/>
    <s v=" "/>
    <s v=" "/>
    <s v=" "/>
    <s v=" "/>
    <s v=" "/>
    <s v=" "/>
    <s v=" "/>
    <m/>
    <m/>
    <m/>
    <m/>
    <m/>
    <m/>
    <s v=" "/>
    <s v=" "/>
    <s v=" "/>
    <m/>
    <m/>
    <m/>
    <m/>
    <m/>
    <m/>
    <m/>
    <m/>
    <m/>
    <m/>
    <m/>
    <m/>
    <s v=""/>
    <s v=""/>
    <s v=""/>
    <m/>
    <m/>
    <m/>
    <n v="341"/>
    <n v="351"/>
    <n v="386"/>
    <m/>
    <m/>
    <m/>
    <m/>
    <m/>
    <n v="293"/>
    <n v="241"/>
    <n v="310"/>
    <m/>
    <m/>
    <m/>
    <m/>
    <m/>
    <n v="0"/>
    <m/>
    <n v="0"/>
    <s v=""/>
    <s v=""/>
    <s v=""/>
    <s v=""/>
    <s v=""/>
    <n v="293"/>
    <n v="241"/>
    <n v="310"/>
    <n v="156"/>
    <n v="132"/>
    <n v="169"/>
    <n v="33"/>
    <n v="16"/>
    <n v="19"/>
    <n v="104"/>
    <n v="93"/>
    <n v="122"/>
    <m/>
    <m/>
    <n v="41"/>
    <m/>
    <m/>
    <m/>
    <m/>
    <m/>
    <n v="47"/>
    <m/>
    <m/>
    <n v="60"/>
    <s v=""/>
    <s v=""/>
    <n v="145"/>
  </r>
  <r>
    <x v="15"/>
    <s v="Potomac State College of West Virginia University"/>
    <n v="237701"/>
    <x v="7"/>
    <m/>
    <m/>
    <m/>
    <m/>
    <m/>
    <m/>
    <m/>
    <m/>
    <m/>
    <m/>
    <m/>
    <m/>
    <m/>
    <m/>
    <m/>
    <m/>
    <m/>
    <m/>
    <m/>
    <m/>
    <m/>
    <m/>
    <m/>
    <m/>
    <m/>
    <m/>
    <m/>
    <m/>
    <m/>
    <m/>
    <s v=" "/>
    <s v=" "/>
    <s v=" "/>
    <s v=" "/>
    <s v=" "/>
    <s v=" "/>
    <s v=" "/>
    <s v=" "/>
    <s v=" "/>
    <s v=" "/>
    <s v=" "/>
    <s v=" "/>
    <m/>
    <m/>
    <m/>
    <m/>
    <m/>
    <m/>
    <s v=" "/>
    <s v=" "/>
    <s v=" "/>
    <m/>
    <m/>
    <m/>
    <m/>
    <m/>
    <m/>
    <m/>
    <m/>
    <m/>
    <m/>
    <m/>
    <m/>
    <s v=""/>
    <s v=""/>
    <s v=""/>
    <n v="410"/>
    <n v="442"/>
    <n v="434"/>
    <n v="465"/>
    <n v="541"/>
    <n v="616"/>
    <n v="318"/>
    <n v="420"/>
    <n v="405"/>
    <n v="434"/>
    <n v="441.5"/>
    <n v="449"/>
    <n v="531"/>
    <n v="607"/>
    <m/>
    <n v="0"/>
    <n v="3"/>
    <m/>
    <m/>
    <n v="3"/>
    <m/>
    <n v="0"/>
    <n v="318"/>
    <n v="420"/>
    <n v="402"/>
    <n v="434"/>
    <n v="441.5"/>
    <n v="446"/>
    <n v="531"/>
    <n v="607"/>
    <n v="229"/>
    <n v="252"/>
    <n v="239"/>
    <n v="51"/>
    <n v="49"/>
    <n v="100"/>
    <n v="166"/>
    <n v="230"/>
    <n v="268"/>
    <n v="91"/>
    <n v="96"/>
    <n v="123"/>
    <n v="85"/>
    <n v="118"/>
    <n v="116"/>
    <n v="12"/>
    <n v="10"/>
    <n v="15"/>
    <n v="104"/>
    <n v="110"/>
    <n v="94"/>
    <n v="227"/>
    <n v="225.5"/>
    <n v="214"/>
  </r>
  <r>
    <x v="15"/>
    <s v="Southern West Virginia Community &amp; Technical College "/>
    <n v="237817"/>
    <x v="7"/>
    <m/>
    <m/>
    <m/>
    <m/>
    <m/>
    <m/>
    <m/>
    <m/>
    <m/>
    <m/>
    <m/>
    <m/>
    <m/>
    <m/>
    <m/>
    <m/>
    <m/>
    <m/>
    <m/>
    <m/>
    <m/>
    <m/>
    <m/>
    <m/>
    <m/>
    <m/>
    <m/>
    <m/>
    <m/>
    <m/>
    <s v=" "/>
    <s v=" "/>
    <s v=" "/>
    <s v=" "/>
    <s v=" "/>
    <s v=" "/>
    <s v=" "/>
    <s v=" "/>
    <s v=" "/>
    <s v=" "/>
    <s v=" "/>
    <s v=" "/>
    <m/>
    <m/>
    <m/>
    <m/>
    <m/>
    <m/>
    <s v=" "/>
    <s v=" "/>
    <s v=" "/>
    <m/>
    <m/>
    <m/>
    <m/>
    <m/>
    <m/>
    <m/>
    <m/>
    <m/>
    <m/>
    <m/>
    <m/>
    <s v=""/>
    <s v=""/>
    <s v=""/>
    <n v="606"/>
    <n v="628"/>
    <n v="545"/>
    <n v="517"/>
    <n v="540"/>
    <n v="551"/>
    <n v="412"/>
    <n v="428"/>
    <n v="460"/>
    <n v="467"/>
    <n v="445"/>
    <n v="388"/>
    <n v="403"/>
    <n v="428"/>
    <m/>
    <n v="0"/>
    <n v="0"/>
    <n v="0"/>
    <n v="1"/>
    <n v="0"/>
    <n v="0"/>
    <n v="0"/>
    <n v="412"/>
    <n v="428"/>
    <n v="460"/>
    <n v="467"/>
    <n v="444"/>
    <n v="388"/>
    <n v="403"/>
    <n v="428"/>
    <n v="225"/>
    <n v="234"/>
    <n v="230"/>
    <n v="18"/>
    <n v="21"/>
    <n v="24"/>
    <n v="145"/>
    <n v="148"/>
    <n v="174"/>
    <n v="47"/>
    <n v="33"/>
    <n v="34"/>
    <n v="82"/>
    <n v="104"/>
    <n v="85"/>
    <n v="65"/>
    <n v="69"/>
    <n v="89"/>
    <n v="70"/>
    <n v="47"/>
    <n v="41"/>
    <n v="285"/>
    <n v="295"/>
    <n v="224"/>
  </r>
  <r>
    <x v="15"/>
    <s v="West Virginia Northern Community College"/>
    <n v="238014"/>
    <x v="7"/>
    <m/>
    <m/>
    <m/>
    <m/>
    <m/>
    <m/>
    <m/>
    <m/>
    <m/>
    <m/>
    <m/>
    <m/>
    <m/>
    <m/>
    <m/>
    <m/>
    <m/>
    <m/>
    <m/>
    <m/>
    <m/>
    <m/>
    <m/>
    <m/>
    <m/>
    <m/>
    <m/>
    <m/>
    <m/>
    <m/>
    <s v=" "/>
    <s v=" "/>
    <s v=" "/>
    <s v=" "/>
    <s v=" "/>
    <s v=" "/>
    <s v=" "/>
    <s v=" "/>
    <s v=" "/>
    <s v=" "/>
    <s v=" "/>
    <s v=" "/>
    <m/>
    <m/>
    <m/>
    <m/>
    <m/>
    <m/>
    <s v=" "/>
    <s v=" "/>
    <s v=" "/>
    <m/>
    <m/>
    <m/>
    <m/>
    <m/>
    <m/>
    <m/>
    <m/>
    <m/>
    <m/>
    <m/>
    <m/>
    <s v=""/>
    <s v=""/>
    <s v=""/>
    <n v="378"/>
    <n v="381"/>
    <n v="430"/>
    <n v="415"/>
    <n v="420"/>
    <n v="435"/>
    <n v="232"/>
    <n v="245"/>
    <n v="271"/>
    <n v="327"/>
    <n v="346"/>
    <n v="333"/>
    <n v="352"/>
    <n v="363"/>
    <m/>
    <n v="0"/>
    <n v="0"/>
    <n v="0"/>
    <n v="0"/>
    <n v="0"/>
    <m/>
    <n v="0"/>
    <n v="232"/>
    <n v="245"/>
    <n v="271"/>
    <n v="327"/>
    <n v="346"/>
    <n v="333"/>
    <n v="352"/>
    <n v="363"/>
    <n v="176"/>
    <n v="190"/>
    <n v="194"/>
    <n v="13"/>
    <n v="18"/>
    <n v="19"/>
    <n v="144"/>
    <n v="144"/>
    <n v="150"/>
    <n v="45"/>
    <n v="50"/>
    <n v="45"/>
    <n v="49"/>
    <n v="76"/>
    <n v="57"/>
    <n v="52"/>
    <n v="57"/>
    <n v="44"/>
    <n v="30"/>
    <n v="30"/>
    <n v="29"/>
    <n v="200"/>
    <n v="209"/>
    <n v="215"/>
  </r>
  <r>
    <x v="15"/>
    <s v="WV State Community &amp; Technical College"/>
    <n v="445018"/>
    <x v="7"/>
    <m/>
    <m/>
    <m/>
    <m/>
    <m/>
    <m/>
    <m/>
    <m/>
    <m/>
    <m/>
    <m/>
    <m/>
    <m/>
    <m/>
    <m/>
    <m/>
    <m/>
    <m/>
    <m/>
    <m/>
    <m/>
    <m/>
    <m/>
    <m/>
    <m/>
    <m/>
    <m/>
    <m/>
    <m/>
    <m/>
    <s v=" "/>
    <s v=" "/>
    <s v=" "/>
    <s v=" "/>
    <s v=" "/>
    <s v=" "/>
    <s v=" "/>
    <s v=" "/>
    <s v=" "/>
    <s v=" "/>
    <s v=" "/>
    <s v=" "/>
    <m/>
    <m/>
    <m/>
    <m/>
    <m/>
    <m/>
    <s v=" "/>
    <s v=" "/>
    <s v=" "/>
    <m/>
    <m/>
    <m/>
    <m/>
    <m/>
    <m/>
    <m/>
    <m/>
    <m/>
    <m/>
    <m/>
    <m/>
    <s v=""/>
    <s v=""/>
    <s v=""/>
    <n v="353"/>
    <n v="404"/>
    <n v="332"/>
    <n v="323"/>
    <n v="348"/>
    <n v="336"/>
    <m/>
    <n v="199"/>
    <n v="274"/>
    <n v="361"/>
    <n v="223"/>
    <n v="213"/>
    <n v="272"/>
    <n v="284"/>
    <m/>
    <m/>
    <n v="0"/>
    <n v="0"/>
    <n v="0"/>
    <n v="0"/>
    <n v="0"/>
    <n v="0"/>
    <s v=""/>
    <n v="199"/>
    <n v="274"/>
    <n v="361"/>
    <n v="223"/>
    <n v="213"/>
    <n v="272"/>
    <n v="284"/>
    <n v="127"/>
    <n v="110"/>
    <n v="133"/>
    <n v="20"/>
    <n v="36"/>
    <n v="23"/>
    <n v="66"/>
    <n v="126"/>
    <n v="128"/>
    <n v="25"/>
    <n v="18"/>
    <n v="33"/>
    <n v="12"/>
    <n v="34"/>
    <n v="28"/>
    <n v="45"/>
    <n v="32"/>
    <n v="33"/>
    <n v="46"/>
    <n v="40"/>
    <n v="35"/>
    <n v="245"/>
    <n v="133"/>
    <n v="112"/>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1" cacheId="0" dataOnRows="1" applyNumberFormats="0" applyBorderFormats="0" applyFontFormats="0" applyPatternFormats="0" applyAlignmentFormats="0" applyWidthHeightFormats="1" dataCaption="Data" grandTotalCaption="uuu" updatedVersion="3" minRefreshableVersion="3" showMemberPropertyTips="0" useAutoFormatting="1" colGrandTotals="0" itemPrintTitles="1" createdVersion="3" indent="0" compact="0" compactData="0" gridDropZones="1">
  <location ref="A2:I718" firstHeaderRow="1" firstDataRow="3" firstDataCol="2"/>
  <pivotFields count="125">
    <pivotField axis="axisRow" compact="0" outline="0" subtotalTop="0" showAll="0" includeNewItemsInFilter="1">
      <items count="18">
        <item x="0"/>
        <item x="1"/>
        <item x="2"/>
        <item x="3"/>
        <item x="4"/>
        <item x="5"/>
        <item x="6"/>
        <item x="7"/>
        <item x="8"/>
        <item x="9"/>
        <item x="10"/>
        <item x="11"/>
        <item x="12"/>
        <item x="13"/>
        <item x="14"/>
        <item x="15"/>
        <item m="1" x="16"/>
        <item t="default"/>
      </items>
    </pivotField>
    <pivotField compact="0" outline="0" subtotalTop="0" showAll="0" includeNewItemsInFilter="1"/>
    <pivotField compact="0" outline="0" subtotalTop="0" showAll="0" includeNewItemsInFilter="1"/>
    <pivotField axis="axisCol" compact="0" numFmtId="164" outline="0" subtotalTop="0" showAll="0" includeNewItemsInFilter="1">
      <items count="15">
        <item x="0"/>
        <item x="1"/>
        <item x="2"/>
        <item x="3"/>
        <item x="4"/>
        <item x="11"/>
        <item h="1" x="12"/>
        <item h="1" x="5"/>
        <item h="1" x="6"/>
        <item h="1" x="7"/>
        <item h="1" x="8"/>
        <item h="1" x="9"/>
        <item h="1" x="13"/>
        <item h="1" x="10"/>
        <item t="default"/>
      </items>
    </pivotField>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numFmtId="164"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numFmtId="164"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numFmtId="3" outline="0" subtotalTop="0" showAll="0" includeNewItemsInFilter="1"/>
    <pivotField compact="0" outline="0" subtotalTop="0" showAll="0" includeNewItemsInFilter="1"/>
    <pivotField compact="0" outline="0" subtotalTop="0" showAll="0" includeNewItemsInFilter="1"/>
    <pivotField compact="0" numFmtId="3" outline="0" subtotalTop="0" showAll="0" includeNewItemsInFilter="1"/>
    <pivotField compact="0" outline="0" subtotalTop="0" showAll="0" includeNewItemsInFilter="1"/>
    <pivotField compact="0" outline="0" subtotalTop="0" showAll="0" includeNewItemsInFilter="1"/>
    <pivotField compact="0" numFmtId="3" outline="0" subtotalTop="0" showAll="0" includeNewItemsInFilter="1"/>
    <pivotField compact="0" outline="0" subtotalTop="0" showAll="0" includeNewItemsInFilter="1"/>
    <pivotField compact="0" outline="0" subtotalTop="0" showAll="0" includeNewItemsInFilter="1"/>
    <pivotField compact="0" numFmtId="3" outline="0" subtotalTop="0" showAll="0" includeNewItemsInFilter="1"/>
    <pivotField compact="0" outline="0" subtotalTop="0" showAll="0" includeNewItemsInFilter="1"/>
    <pivotField compact="0" outline="0" subtotalTop="0" showAll="0" includeNewItemsInFilter="1"/>
    <pivotField compact="0" numFmtId="164" outline="0" subtotalTop="0" showAll="0" includeNewItemsInFilter="1"/>
    <pivotField compact="0" outline="0" subtotalTop="0" showAll="0" includeNewItemsInFilter="1"/>
    <pivotField compact="0" outline="0" subtotalTop="0" showAll="0" includeNewItemsInFilter="1"/>
    <pivotField compact="0" numFmtId="164" outline="0" subtotalTop="0" showAll="0" includeNewItemsInFilter="1"/>
    <pivotField compact="0" outline="0" subtotalTop="0" showAll="0" includeNewItemsInFilter="1"/>
    <pivotField compact="0" outline="0" subtotalTop="0" showAll="0" includeNewItemsInFilter="1"/>
    <pivotField compact="0" numFmtId="164" outline="0" subtotalTop="0" showAll="0" includeNewItemsInFilter="1"/>
    <pivotField compact="0" outline="0" subtotalTop="0" showAll="0" includeNewItemsInFilter="1"/>
    <pivotField compact="0" outline="0" subtotalTop="0" showAll="0" includeNewItemsInFilter="1"/>
    <pivotField compact="0" numFmtId="164"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axis="axisCol" compact="0" outline="0" subtotalTop="0" showAll="0" includeNewItemsInFilter="1">
      <items count="5">
        <item n="Four-Year" x="0"/>
        <item n="Two-Year" x="1"/>
        <item x="3"/>
        <item h="1" x="2"/>
        <item t="default"/>
      </items>
    </pivotField>
  </pivotFields>
  <rowFields count="2">
    <field x="0"/>
    <field x="-2"/>
  </rowFields>
  <rowItems count="714">
    <i>
      <x/>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r="1" i="32">
      <x v="32"/>
    </i>
    <i r="1" i="33">
      <x v="33"/>
    </i>
    <i r="1" i="34">
      <x v="34"/>
    </i>
    <i r="1" i="35">
      <x v="35"/>
    </i>
    <i r="1" i="36">
      <x v="36"/>
    </i>
    <i r="1" i="37">
      <x v="37"/>
    </i>
    <i r="1" i="38">
      <x v="38"/>
    </i>
    <i r="1" i="39">
      <x v="39"/>
    </i>
    <i r="1" i="40">
      <x v="40"/>
    </i>
    <i r="1" i="41">
      <x v="41"/>
    </i>
    <i>
      <x v="1"/>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r="1" i="32">
      <x v="32"/>
    </i>
    <i r="1" i="33">
      <x v="33"/>
    </i>
    <i r="1" i="34">
      <x v="34"/>
    </i>
    <i r="1" i="35">
      <x v="35"/>
    </i>
    <i r="1" i="36">
      <x v="36"/>
    </i>
    <i r="1" i="37">
      <x v="37"/>
    </i>
    <i r="1" i="38">
      <x v="38"/>
    </i>
    <i r="1" i="39">
      <x v="39"/>
    </i>
    <i r="1" i="40">
      <x v="40"/>
    </i>
    <i r="1" i="41">
      <x v="41"/>
    </i>
    <i>
      <x v="2"/>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r="1" i="32">
      <x v="32"/>
    </i>
    <i r="1" i="33">
      <x v="33"/>
    </i>
    <i r="1" i="34">
      <x v="34"/>
    </i>
    <i r="1" i="35">
      <x v="35"/>
    </i>
    <i r="1" i="36">
      <x v="36"/>
    </i>
    <i r="1" i="37">
      <x v="37"/>
    </i>
    <i r="1" i="38">
      <x v="38"/>
    </i>
    <i r="1" i="39">
      <x v="39"/>
    </i>
    <i r="1" i="40">
      <x v="40"/>
    </i>
    <i r="1" i="41">
      <x v="41"/>
    </i>
    <i>
      <x v="3"/>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r="1" i="32">
      <x v="32"/>
    </i>
    <i r="1" i="33">
      <x v="33"/>
    </i>
    <i r="1" i="34">
      <x v="34"/>
    </i>
    <i r="1" i="35">
      <x v="35"/>
    </i>
    <i r="1" i="36">
      <x v="36"/>
    </i>
    <i r="1" i="37">
      <x v="37"/>
    </i>
    <i r="1" i="38">
      <x v="38"/>
    </i>
    <i r="1" i="39">
      <x v="39"/>
    </i>
    <i r="1" i="40">
      <x v="40"/>
    </i>
    <i r="1" i="41">
      <x v="41"/>
    </i>
    <i>
      <x v="4"/>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r="1" i="32">
      <x v="32"/>
    </i>
    <i r="1" i="33">
      <x v="33"/>
    </i>
    <i r="1" i="34">
      <x v="34"/>
    </i>
    <i r="1" i="35">
      <x v="35"/>
    </i>
    <i r="1" i="36">
      <x v="36"/>
    </i>
    <i r="1" i="37">
      <x v="37"/>
    </i>
    <i r="1" i="38">
      <x v="38"/>
    </i>
    <i r="1" i="39">
      <x v="39"/>
    </i>
    <i r="1" i="40">
      <x v="40"/>
    </i>
    <i r="1" i="41">
      <x v="41"/>
    </i>
    <i>
      <x v="5"/>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r="1" i="32">
      <x v="32"/>
    </i>
    <i r="1" i="33">
      <x v="33"/>
    </i>
    <i r="1" i="34">
      <x v="34"/>
    </i>
    <i r="1" i="35">
      <x v="35"/>
    </i>
    <i r="1" i="36">
      <x v="36"/>
    </i>
    <i r="1" i="37">
      <x v="37"/>
    </i>
    <i r="1" i="38">
      <x v="38"/>
    </i>
    <i r="1" i="39">
      <x v="39"/>
    </i>
    <i r="1" i="40">
      <x v="40"/>
    </i>
    <i r="1" i="41">
      <x v="41"/>
    </i>
    <i>
      <x v="6"/>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r="1" i="32">
      <x v="32"/>
    </i>
    <i r="1" i="33">
      <x v="33"/>
    </i>
    <i r="1" i="34">
      <x v="34"/>
    </i>
    <i r="1" i="35">
      <x v="35"/>
    </i>
    <i r="1" i="36">
      <x v="36"/>
    </i>
    <i r="1" i="37">
      <x v="37"/>
    </i>
    <i r="1" i="38">
      <x v="38"/>
    </i>
    <i r="1" i="39">
      <x v="39"/>
    </i>
    <i r="1" i="40">
      <x v="40"/>
    </i>
    <i r="1" i="41">
      <x v="41"/>
    </i>
    <i>
      <x v="7"/>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r="1" i="32">
      <x v="32"/>
    </i>
    <i r="1" i="33">
      <x v="33"/>
    </i>
    <i r="1" i="34">
      <x v="34"/>
    </i>
    <i r="1" i="35">
      <x v="35"/>
    </i>
    <i r="1" i="36">
      <x v="36"/>
    </i>
    <i r="1" i="37">
      <x v="37"/>
    </i>
    <i r="1" i="38">
      <x v="38"/>
    </i>
    <i r="1" i="39">
      <x v="39"/>
    </i>
    <i r="1" i="40">
      <x v="40"/>
    </i>
    <i r="1" i="41">
      <x v="41"/>
    </i>
    <i>
      <x v="8"/>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r="1" i="32">
      <x v="32"/>
    </i>
    <i r="1" i="33">
      <x v="33"/>
    </i>
    <i r="1" i="34">
      <x v="34"/>
    </i>
    <i r="1" i="35">
      <x v="35"/>
    </i>
    <i r="1" i="36">
      <x v="36"/>
    </i>
    <i r="1" i="37">
      <x v="37"/>
    </i>
    <i r="1" i="38">
      <x v="38"/>
    </i>
    <i r="1" i="39">
      <x v="39"/>
    </i>
    <i r="1" i="40">
      <x v="40"/>
    </i>
    <i r="1" i="41">
      <x v="41"/>
    </i>
    <i>
      <x v="9"/>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r="1" i="32">
      <x v="32"/>
    </i>
    <i r="1" i="33">
      <x v="33"/>
    </i>
    <i r="1" i="34">
      <x v="34"/>
    </i>
    <i r="1" i="35">
      <x v="35"/>
    </i>
    <i r="1" i="36">
      <x v="36"/>
    </i>
    <i r="1" i="37">
      <x v="37"/>
    </i>
    <i r="1" i="38">
      <x v="38"/>
    </i>
    <i r="1" i="39">
      <x v="39"/>
    </i>
    <i r="1" i="40">
      <x v="40"/>
    </i>
    <i r="1" i="41">
      <x v="41"/>
    </i>
    <i>
      <x v="10"/>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r="1" i="32">
      <x v="32"/>
    </i>
    <i r="1" i="33">
      <x v="33"/>
    </i>
    <i r="1" i="34">
      <x v="34"/>
    </i>
    <i r="1" i="35">
      <x v="35"/>
    </i>
    <i r="1" i="36">
      <x v="36"/>
    </i>
    <i r="1" i="37">
      <x v="37"/>
    </i>
    <i r="1" i="38">
      <x v="38"/>
    </i>
    <i r="1" i="39">
      <x v="39"/>
    </i>
    <i r="1" i="40">
      <x v="40"/>
    </i>
    <i r="1" i="41">
      <x v="41"/>
    </i>
    <i>
      <x v="11"/>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r="1" i="32">
      <x v="32"/>
    </i>
    <i r="1" i="33">
      <x v="33"/>
    </i>
    <i r="1" i="34">
      <x v="34"/>
    </i>
    <i r="1" i="35">
      <x v="35"/>
    </i>
    <i r="1" i="36">
      <x v="36"/>
    </i>
    <i r="1" i="37">
      <x v="37"/>
    </i>
    <i r="1" i="38">
      <x v="38"/>
    </i>
    <i r="1" i="39">
      <x v="39"/>
    </i>
    <i r="1" i="40">
      <x v="40"/>
    </i>
    <i r="1" i="41">
      <x v="41"/>
    </i>
    <i>
      <x v="12"/>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r="1" i="32">
      <x v="32"/>
    </i>
    <i r="1" i="33">
      <x v="33"/>
    </i>
    <i r="1" i="34">
      <x v="34"/>
    </i>
    <i r="1" i="35">
      <x v="35"/>
    </i>
    <i r="1" i="36">
      <x v="36"/>
    </i>
    <i r="1" i="37">
      <x v="37"/>
    </i>
    <i r="1" i="38">
      <x v="38"/>
    </i>
    <i r="1" i="39">
      <x v="39"/>
    </i>
    <i r="1" i="40">
      <x v="40"/>
    </i>
    <i r="1" i="41">
      <x v="41"/>
    </i>
    <i>
      <x v="13"/>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r="1" i="32">
      <x v="32"/>
    </i>
    <i r="1" i="33">
      <x v="33"/>
    </i>
    <i r="1" i="34">
      <x v="34"/>
    </i>
    <i r="1" i="35">
      <x v="35"/>
    </i>
    <i r="1" i="36">
      <x v="36"/>
    </i>
    <i r="1" i="37">
      <x v="37"/>
    </i>
    <i r="1" i="38">
      <x v="38"/>
    </i>
    <i r="1" i="39">
      <x v="39"/>
    </i>
    <i r="1" i="40">
      <x v="40"/>
    </i>
    <i r="1" i="41">
      <x v="41"/>
    </i>
    <i>
      <x v="14"/>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r="1" i="32">
      <x v="32"/>
    </i>
    <i r="1" i="33">
      <x v="33"/>
    </i>
    <i r="1" i="34">
      <x v="34"/>
    </i>
    <i r="1" i="35">
      <x v="35"/>
    </i>
    <i r="1" i="36">
      <x v="36"/>
    </i>
    <i r="1" i="37">
      <x v="37"/>
    </i>
    <i r="1" i="38">
      <x v="38"/>
    </i>
    <i r="1" i="39">
      <x v="39"/>
    </i>
    <i r="1" i="40">
      <x v="40"/>
    </i>
    <i r="1" i="41">
      <x v="41"/>
    </i>
    <i>
      <x v="15"/>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r="1" i="32">
      <x v="32"/>
    </i>
    <i r="1" i="33">
      <x v="33"/>
    </i>
    <i r="1" i="34">
      <x v="34"/>
    </i>
    <i r="1" i="35">
      <x v="35"/>
    </i>
    <i r="1" i="36">
      <x v="36"/>
    </i>
    <i r="1" i="37">
      <x v="37"/>
    </i>
    <i r="1" i="38">
      <x v="38"/>
    </i>
    <i r="1" i="39">
      <x v="39"/>
    </i>
    <i r="1" i="40">
      <x v="40"/>
    </i>
    <i r="1" i="41">
      <x v="41"/>
    </i>
    <i t="grand">
      <x/>
    </i>
    <i t="grand" i="1">
      <x/>
    </i>
    <i t="grand" i="2">
      <x/>
    </i>
    <i t="grand" i="3">
      <x/>
    </i>
    <i t="grand" i="4">
      <x/>
    </i>
    <i t="grand" i="5">
      <x/>
    </i>
    <i t="grand" i="6">
      <x/>
    </i>
    <i t="grand" i="7">
      <x/>
    </i>
    <i t="grand" i="8">
      <x/>
    </i>
    <i t="grand" i="9">
      <x/>
    </i>
    <i t="grand" i="10">
      <x/>
    </i>
    <i t="grand" i="11">
      <x/>
    </i>
    <i t="grand" i="12">
      <x/>
    </i>
    <i t="grand" i="13">
      <x/>
    </i>
    <i t="grand" i="14">
      <x/>
    </i>
    <i t="grand" i="15">
      <x/>
    </i>
    <i t="grand" i="16">
      <x/>
    </i>
    <i t="grand" i="17">
      <x/>
    </i>
    <i t="grand" i="18">
      <x/>
    </i>
    <i t="grand" i="19">
      <x/>
    </i>
    <i t="grand" i="20">
      <x/>
    </i>
    <i t="grand" i="21">
      <x/>
    </i>
    <i t="grand" i="22">
      <x/>
    </i>
    <i t="grand" i="23">
      <x/>
    </i>
    <i t="grand" i="24">
      <x/>
    </i>
    <i t="grand" i="25">
      <x/>
    </i>
    <i t="grand" i="26">
      <x/>
    </i>
    <i t="grand" i="27">
      <x/>
    </i>
    <i t="grand" i="28">
      <x/>
    </i>
    <i t="grand" i="29">
      <x/>
    </i>
    <i t="grand" i="30">
      <x/>
    </i>
    <i t="grand" i="31">
      <x/>
    </i>
    <i t="grand" i="32">
      <x/>
    </i>
    <i t="grand" i="33">
      <x/>
    </i>
    <i t="grand" i="34">
      <x/>
    </i>
    <i t="grand" i="35">
      <x/>
    </i>
    <i t="grand" i="36">
      <x/>
    </i>
    <i t="grand" i="37">
      <x/>
    </i>
    <i t="grand" i="38">
      <x/>
    </i>
    <i t="grand" i="39">
      <x/>
    </i>
    <i t="grand" i="40">
      <x/>
    </i>
    <i t="grand" i="41">
      <x/>
    </i>
  </rowItems>
  <colFields count="2">
    <field x="124"/>
    <field x="3"/>
  </colFields>
  <colItems count="7">
    <i>
      <x/>
      <x/>
    </i>
    <i r="1">
      <x v="1"/>
    </i>
    <i r="1">
      <x v="2"/>
    </i>
    <i r="1">
      <x v="3"/>
    </i>
    <i r="1">
      <x v="4"/>
    </i>
    <i r="1">
      <x v="5"/>
    </i>
    <i t="default">
      <x/>
    </i>
  </colItems>
  <dataFields count="42">
    <dataField name=" 4y-Freshm 02" fld="4" baseField="0" baseItem="0" numFmtId="164"/>
    <dataField name=" 4y-Freshm 03" fld="5" baseField="0" baseItem="0" numFmtId="164"/>
    <dataField name=" 4y-Freshm 04" fld="6" baseField="0" baseItem="0" numFmtId="164"/>
    <dataField name=" 4y-Freshm 05" fld="7" baseField="0" baseItem="0" numFmtId="164"/>
    <dataField name=" 4y-Freshm 06" fld="8" baseField="0" baseItem="0" numFmtId="164"/>
    <dataField name=" 4y-Freshm 07" fld="9" baseField="0" baseItem="0" numFmtId="164"/>
    <dataField name=" 4y-Adjcohort 96" fld="34" baseField="0" baseItem="0" numFmtId="164"/>
    <dataField name=" 4y-Adjcohort 97" fld="35" baseField="0" baseItem="0" numFmtId="164"/>
    <dataField name=" 4y-Adjcohort 98" fld="36" baseField="0" baseItem="0" numFmtId="164"/>
    <dataField name=" 4y-Adjcohort 99" fld="37" baseField="0" baseItem="0" numFmtId="164"/>
    <dataField name=" 4y-Adjcohort 00" fld="38" baseField="0" baseItem="0" numFmtId="164"/>
    <dataField name=" 4y-Adjcohort 01" fld="39" baseField="0" baseItem="0" numFmtId="164"/>
    <dataField name=" 4y-Adjcohort 02" fld="40" baseField="0" baseItem="0" numFmtId="164"/>
    <dataField name=" 4y-Adjcohort 03" fld="41" baseField="0" baseItem="0" numFmtId="164"/>
    <dataField name=" 4y-Adjcohort 04" fld="42" baseField="0" baseItem="0" numFmtId="164"/>
    <dataField name=" 4y-Adjcohort 05" fld="43" baseField="0" baseItem="0" numFmtId="164"/>
    <dataField name=" 4y-Adjcohort 06" fld="44" baseField="0" baseItem="0" numFmtId="164"/>
    <dataField name=" 4y-Adjcohort 07" fld="45" baseField="0" baseItem="0" numFmtId="164"/>
    <dataField name=" 4y-EnrlY2 05" fld="46" baseField="0" baseItem="0" numFmtId="164"/>
    <dataField name=" 4y-EnrlY2 06" fld="47" baseField="0" baseItem="0" numFmtId="164"/>
    <dataField name=" 4y-EnrlY2 07" fld="48" baseField="0" baseItem="0" numFmtId="164"/>
    <dataField name=" 4y-TransfY2 05" fld="49" baseField="0" baseItem="0" numFmtId="164"/>
    <dataField name=" 4y-TransfY2 06" fld="50" baseField="0" baseItem="0" numFmtId="164"/>
    <dataField name=" 4y-TransfY2 07" fld="51" baseField="0" baseItem="0" numFmtId="164"/>
    <dataField name=" 4y-OtherY2 05" fld="52" baseField="0" baseItem="0" numFmtId="164"/>
    <dataField name=" 4y-OtherY2 06" fld="53" baseField="0" baseItem="0" numFmtId="164"/>
    <dataField name=" 4y-OtherY2 07" fld="54" baseField="0" baseItem="0" numFmtId="164"/>
    <dataField name=" 4y-CompY6 00" fld="55" baseField="0" baseItem="0" numFmtId="164"/>
    <dataField name=" 4y-CompY6 01" fld="56" baseField="0" baseItem="0" numFmtId="164"/>
    <dataField name=" 4y-CompY6 02" fld="57" baseField="0" baseItem="0" numFmtId="164"/>
    <dataField name=" 4y-EnrlY6 00" fld="61" baseField="0" baseItem="0" numFmtId="164"/>
    <dataField name=" 4y-EnrlY6 01" fld="62" baseField="0" baseItem="0" numFmtId="164"/>
    <dataField name=" 4y-EnrlY6 02" fld="63" baseField="0" baseItem="0" numFmtId="164"/>
    <dataField name=" 4y-TransfY6 00" fld="64" baseField="0" baseItem="0" numFmtId="164"/>
    <dataField name=" 4y-TransfY6 01" fld="65" baseField="0" baseItem="0" numFmtId="164"/>
    <dataField name=" 4y-TransfY6 02" fld="66" baseField="0" baseItem="0" numFmtId="164"/>
    <dataField name=" 4y-OtherY6 00" fld="67" baseField="0" baseItem="0" numFmtId="164"/>
    <dataField name=" 4y-OtherY6 01" fld="68" baseField="0" baseItem="0" numFmtId="164"/>
    <dataField name=" 4y-OtherY6 02" fld="69" baseField="0" baseItem="0" numFmtId="164"/>
    <dataField name=" 4y-CompY10 96" fld="58" baseField="0" baseItem="0" numFmtId="164"/>
    <dataField name=" 4y-CompY10 97" fld="59" baseField="0" baseItem="0" numFmtId="164"/>
    <dataField name=" 4y-CompY10 98" fld="60" baseField="0" baseItem="0" numFmtId="164"/>
  </dataFields>
  <formats count="316">
    <format dxfId="11752">
      <pivotArea outline="0" fieldPosition="0">
        <references count="2">
          <reference field="3" count="5" selected="0">
            <x v="1"/>
            <x v="2"/>
            <x v="3"/>
            <x v="4"/>
            <x v="5"/>
          </reference>
          <reference field="124" count="1" selected="0">
            <x v="0"/>
          </reference>
        </references>
      </pivotArea>
    </format>
    <format dxfId="11751">
      <pivotArea outline="0" fieldPosition="0">
        <references count="1">
          <reference field="124" count="1" selected="0" defaultSubtotal="1">
            <x v="0"/>
          </reference>
        </references>
      </pivotArea>
    </format>
    <format dxfId="11750">
      <pivotArea outline="0" fieldPosition="0">
        <references count="1">
          <reference field="124" count="1" selected="0" defaultSubtotal="1">
            <x v="1"/>
          </reference>
        </references>
      </pivotArea>
    </format>
    <format dxfId="11749">
      <pivotArea outline="0" fieldPosition="0"/>
    </format>
    <format dxfId="11748">
      <pivotArea dataOnly="0" labelOnly="1" outline="0" fieldPosition="0">
        <references count="1">
          <reference field="124" count="1" defaultSubtotal="1">
            <x v="0"/>
          </reference>
        </references>
      </pivotArea>
    </format>
    <format dxfId="11747">
      <pivotArea field="0" type="button" dataOnly="0" labelOnly="1" outline="0" axis="axisRow" fieldPosition="0"/>
    </format>
    <format dxfId="11746">
      <pivotArea field="-2" type="button" dataOnly="0" labelOnly="1" outline="0" axis="axisRow" fieldPosition="1"/>
    </format>
    <format dxfId="11745">
      <pivotArea dataOnly="0" labelOnly="1" outline="0" offset="IV256" fieldPosition="0">
        <references count="1">
          <reference field="124" count="1" defaultSubtotal="1">
            <x v="0"/>
          </reference>
        </references>
      </pivotArea>
    </format>
    <format dxfId="11744">
      <pivotArea dataOnly="0" labelOnly="1" outline="0" fieldPosition="0">
        <references count="2">
          <reference field="3" count="0"/>
          <reference field="124" count="1" selected="0">
            <x v="0"/>
          </reference>
        </references>
      </pivotArea>
    </format>
    <format dxfId="11743">
      <pivotArea dataOnly="0" labelOnly="1" outline="0" offset="IV1" fieldPosition="0">
        <references count="1">
          <reference field="0" count="1">
            <x v="1"/>
          </reference>
        </references>
      </pivotArea>
    </format>
    <format dxfId="11742">
      <pivotArea field="0" grandRow="1" outline="0" axis="axisRow" fieldPosition="0">
        <references count="1">
          <reference field="4294967294" count="6" selected="0">
            <x v="6"/>
            <x v="10"/>
            <x v="24"/>
            <x v="27"/>
            <x v="33"/>
            <x v="39"/>
          </reference>
        </references>
      </pivotArea>
    </format>
    <format dxfId="11741">
      <pivotArea dataOnly="0" labelOnly="1" outline="0" fieldPosition="0">
        <references count="1">
          <reference field="124" count="1">
            <x v="0"/>
          </reference>
        </references>
      </pivotArea>
    </format>
    <format dxfId="11740">
      <pivotArea dataOnly="0" outline="0" fieldPosition="0">
        <references count="1">
          <reference field="3" count="1">
            <x v="3"/>
          </reference>
        </references>
      </pivotArea>
    </format>
    <format dxfId="11739">
      <pivotArea outline="0" fieldPosition="0">
        <references count="2">
          <reference field="3" count="1" selected="0">
            <x v="3"/>
          </reference>
          <reference field="124" count="1" selected="0">
            <x v="0"/>
          </reference>
        </references>
      </pivotArea>
    </format>
    <format dxfId="11738">
      <pivotArea type="topRight" dataOnly="0" labelOnly="1" outline="0" offset="B1" fieldPosition="0"/>
    </format>
    <format dxfId="11737">
      <pivotArea dataOnly="0" labelOnly="1" outline="0" offset="D256" fieldPosition="0">
        <references count="1">
          <reference field="124" count="1">
            <x v="0"/>
          </reference>
        </references>
      </pivotArea>
    </format>
    <format dxfId="11736">
      <pivotArea dataOnly="0" labelOnly="1" outline="0" fieldPosition="0">
        <references count="2">
          <reference field="3" count="1">
            <x v="3"/>
          </reference>
          <reference field="124" count="1" selected="0">
            <x v="0"/>
          </reference>
        </references>
      </pivotArea>
    </format>
    <format dxfId="11735">
      <pivotArea outline="0" fieldPosition="0"/>
    </format>
    <format dxfId="11734">
      <pivotArea field="124" type="button" dataOnly="0" labelOnly="1" outline="0" axis="axisCol" fieldPosition="0"/>
    </format>
    <format dxfId="11733">
      <pivotArea field="3" type="button" dataOnly="0" labelOnly="1" outline="0" axis="axisCol" fieldPosition="1"/>
    </format>
    <format dxfId="11732">
      <pivotArea type="topRight" dataOnly="0" labelOnly="1" outline="0" fieldPosition="0"/>
    </format>
    <format dxfId="11731">
      <pivotArea dataOnly="0" labelOnly="1" outline="0" fieldPosition="0">
        <references count="1">
          <reference field="124" count="1">
            <x v="0"/>
          </reference>
        </references>
      </pivotArea>
    </format>
    <format dxfId="11730">
      <pivotArea dataOnly="0" labelOnly="1" outline="0" fieldPosition="0">
        <references count="1">
          <reference field="124" count="1" defaultSubtotal="1">
            <x v="0"/>
          </reference>
        </references>
      </pivotArea>
    </format>
    <format dxfId="11729">
      <pivotArea dataOnly="0" labelOnly="1" outline="0" fieldPosition="0">
        <references count="2">
          <reference field="3" count="0"/>
          <reference field="124" count="1" selected="0">
            <x v="0"/>
          </reference>
        </references>
      </pivotArea>
    </format>
    <format dxfId="11728">
      <pivotArea dataOnly="0" labelOnly="1" outline="0" fieldPosition="0">
        <references count="1">
          <reference field="0" count="0"/>
        </references>
      </pivotArea>
    </format>
    <format dxfId="11727">
      <pivotArea dataOnly="0" outline="0" fieldPosition="0">
        <references count="1">
          <reference field="124" count="0" defaultSubtotal="1"/>
        </references>
      </pivotArea>
    </format>
    <format dxfId="11726">
      <pivotArea dataOnly="0" outline="0" fieldPosition="0">
        <references count="1">
          <reference field="124" count="0" defaultSubtotal="1"/>
        </references>
      </pivotArea>
    </format>
    <format dxfId="11725">
      <pivotArea field="0" grandRow="1" outline="0" axis="axisRow" fieldPosition="0">
        <references count="1">
          <reference field="4294967294" count="1" selected="0">
            <x v="7"/>
          </reference>
        </references>
      </pivotArea>
    </format>
    <format dxfId="11724">
      <pivotArea field="0" grandRow="1" outline="0" axis="axisRow" fieldPosition="0">
        <references count="1">
          <reference field="4294967294" count="1" selected="0">
            <x v="33"/>
          </reference>
        </references>
      </pivotArea>
    </format>
    <format dxfId="11723">
      <pivotArea field="0" dataOnly="0" labelOnly="1" grandRow="1" outline="0" axis="axisRow" fieldPosition="0">
        <references count="1">
          <reference field="4294967294" count="1" selected="0">
            <x v="6"/>
          </reference>
        </references>
      </pivotArea>
    </format>
    <format dxfId="11722">
      <pivotArea field="0" dataOnly="0" labelOnly="1" grandRow="1" outline="0" axis="axisRow" fieldPosition="0">
        <references count="1">
          <reference field="4294967294" count="1" selected="0">
            <x v="33"/>
          </reference>
        </references>
      </pivotArea>
    </format>
    <format dxfId="11721">
      <pivotArea field="0" dataOnly="0" labelOnly="1" grandRow="1" outline="0" axis="axisRow" fieldPosition="0">
        <references count="1">
          <reference field="4294967294" count="1" selected="0">
            <x v="7"/>
          </reference>
        </references>
      </pivotArea>
    </format>
    <format dxfId="11720">
      <pivotArea field="0" dataOnly="0" labelOnly="1" grandRow="1" outline="0" axis="axisRow" fieldPosition="0">
        <references count="1">
          <reference field="4294967294" count="1" selected="0">
            <x v="21"/>
          </reference>
        </references>
      </pivotArea>
    </format>
    <format dxfId="11719">
      <pivotArea field="0" dataOnly="0" labelOnly="1" grandRow="1" outline="0" axis="axisRow" fieldPosition="0">
        <references count="1">
          <reference field="4294967294" count="1" selected="0">
            <x v="36"/>
          </reference>
        </references>
      </pivotArea>
    </format>
    <format dxfId="11718">
      <pivotArea field="0" dataOnly="0" labelOnly="1" grandRow="1" outline="0" axis="axisRow" fieldPosition="0">
        <references count="1">
          <reference field="4294967294" count="1" selected="0">
            <x v="24"/>
          </reference>
        </references>
      </pivotArea>
    </format>
    <format dxfId="11717">
      <pivotArea field="0" dataOnly="0" labelOnly="1" grandRow="1" outline="0" axis="axisRow" fieldPosition="0">
        <references count="1">
          <reference field="4294967294" count="1" selected="0">
            <x v="39"/>
          </reference>
        </references>
      </pivotArea>
    </format>
    <format dxfId="11716">
      <pivotArea field="0" dataOnly="0" labelOnly="1" grandRow="1" outline="0" axis="axisRow" fieldPosition="0">
        <references count="1">
          <reference field="4294967294" count="1" selected="0">
            <x v="10"/>
          </reference>
        </references>
      </pivotArea>
    </format>
    <format dxfId="11715">
      <pivotArea field="0" dataOnly="0" labelOnly="1" grandRow="1" outline="0" axis="axisRow" fieldPosition="0">
        <references count="1">
          <reference field="4294967294" count="1" selected="0">
            <x v="27"/>
          </reference>
        </references>
      </pivotArea>
    </format>
    <format dxfId="11714">
      <pivotArea field="0" dataOnly="0" labelOnly="1" grandRow="1" outline="0" axis="axisRow" fieldPosition="0">
        <references count="1">
          <reference field="4294967294" count="1" selected="0">
            <x v="15"/>
          </reference>
        </references>
      </pivotArea>
    </format>
    <format dxfId="11713">
      <pivotArea type="topRight" dataOnly="0" labelOnly="1" outline="0" offset="F1" fieldPosition="0"/>
    </format>
    <format dxfId="11712">
      <pivotArea dataOnly="0" outline="0" fieldPosition="0">
        <references count="1">
          <reference field="4294967294" count="1">
            <x v="30"/>
          </reference>
        </references>
      </pivotArea>
    </format>
    <format dxfId="11711">
      <pivotArea field="0" dataOnly="0" labelOnly="1" grandRow="1" outline="0" axis="axisRow" fieldPosition="0">
        <references count="1">
          <reference field="4294967294" count="1" selected="0">
            <x v="6"/>
          </reference>
        </references>
      </pivotArea>
    </format>
    <format dxfId="11710">
      <pivotArea field="0" dataOnly="0" labelOnly="1" grandRow="1" outline="0" axis="axisRow" fieldPosition="0">
        <references count="1">
          <reference field="4294967294" count="1" selected="0">
            <x v="7"/>
          </reference>
        </references>
      </pivotArea>
    </format>
    <format dxfId="11709">
      <pivotArea field="0" dataOnly="0" labelOnly="1" grandRow="1" outline="0" axis="axisRow" fieldPosition="0">
        <references count="1">
          <reference field="4294967294" count="1" selected="0">
            <x v="10"/>
          </reference>
        </references>
      </pivotArea>
    </format>
    <format dxfId="11708">
      <pivotArea field="0" dataOnly="0" labelOnly="1" grandRow="1" outline="0" axis="axisRow" fieldPosition="0">
        <references count="1">
          <reference field="4294967294" count="1" selected="0">
            <x v="15"/>
          </reference>
        </references>
      </pivotArea>
    </format>
    <format dxfId="11707">
      <pivotArea field="0" dataOnly="0" labelOnly="1" grandRow="1" outline="0" axis="axisRow" fieldPosition="0">
        <references count="1">
          <reference field="4294967294" count="1" selected="0">
            <x v="16"/>
          </reference>
        </references>
      </pivotArea>
    </format>
    <format dxfId="11706">
      <pivotArea field="0" dataOnly="0" labelOnly="1" grandRow="1" outline="0" axis="axisRow" fieldPosition="0">
        <references count="1">
          <reference field="4294967294" count="1" selected="0">
            <x v="21"/>
          </reference>
        </references>
      </pivotArea>
    </format>
    <format dxfId="11705">
      <pivotArea field="0" dataOnly="0" labelOnly="1" grandRow="1" outline="0" axis="axisRow" fieldPosition="0">
        <references count="1">
          <reference field="4294967294" count="1" selected="0">
            <x v="24"/>
          </reference>
        </references>
      </pivotArea>
    </format>
    <format dxfId="11704">
      <pivotArea field="0" dataOnly="0" labelOnly="1" grandRow="1" outline="0" axis="axisRow" fieldPosition="0">
        <references count="1">
          <reference field="4294967294" count="1" selected="0">
            <x v="27"/>
          </reference>
        </references>
      </pivotArea>
    </format>
    <format dxfId="11703">
      <pivotArea field="0" dataOnly="0" labelOnly="1" grandRow="1" outline="0" axis="axisRow" fieldPosition="0">
        <references count="1">
          <reference field="4294967294" count="1" selected="0">
            <x v="30"/>
          </reference>
        </references>
      </pivotArea>
    </format>
    <format dxfId="11702">
      <pivotArea field="0" dataOnly="0" labelOnly="1" grandRow="1" outline="0" axis="axisRow" fieldPosition="0">
        <references count="1">
          <reference field="4294967294" count="1" selected="0">
            <x v="33"/>
          </reference>
        </references>
      </pivotArea>
    </format>
    <format dxfId="11701">
      <pivotArea field="0" dataOnly="0" labelOnly="1" grandRow="1" outline="0" axis="axisRow" fieldPosition="0">
        <references count="1">
          <reference field="4294967294" count="1" selected="0">
            <x v="36"/>
          </reference>
        </references>
      </pivotArea>
    </format>
    <format dxfId="11700">
      <pivotArea field="0" dataOnly="0" labelOnly="1" grandRow="1" outline="0" axis="axisRow" fieldPosition="0">
        <references count="1">
          <reference field="4294967294" count="1" selected="0">
            <x v="39"/>
          </reference>
        </references>
      </pivotArea>
    </format>
    <format dxfId="11699">
      <pivotArea dataOnly="0" labelOnly="1" outline="0" fieldPosition="0">
        <references count="2">
          <reference field="4294967294" count="12">
            <x v="6"/>
            <x v="7"/>
            <x v="10"/>
            <x v="15"/>
            <x v="16"/>
            <x v="21"/>
            <x v="24"/>
            <x v="27"/>
            <x v="30"/>
            <x v="33"/>
            <x v="36"/>
            <x v="39"/>
          </reference>
          <reference field="0" count="1" selected="0">
            <x v="4"/>
          </reference>
        </references>
      </pivotArea>
    </format>
    <format dxfId="11698">
      <pivotArea outline="0" fieldPosition="0">
        <references count="1">
          <reference field="0" count="15" selected="0">
            <x v="1"/>
            <x v="2"/>
            <x v="3"/>
            <x v="4"/>
            <x v="5"/>
            <x v="6"/>
            <x v="7"/>
            <x v="8"/>
            <x v="9"/>
            <x v="10"/>
            <x v="11"/>
            <x v="12"/>
            <x v="13"/>
            <x v="14"/>
            <x v="15"/>
          </reference>
        </references>
      </pivotArea>
    </format>
    <format dxfId="11697">
      <pivotArea dataOnly="0" labelOnly="1" outline="0" fieldPosition="0">
        <references count="1">
          <reference field="0" count="15">
            <x v="1"/>
            <x v="2"/>
            <x v="3"/>
            <x v="4"/>
            <x v="5"/>
            <x v="6"/>
            <x v="7"/>
            <x v="8"/>
            <x v="9"/>
            <x v="10"/>
            <x v="11"/>
            <x v="12"/>
            <x v="13"/>
            <x v="14"/>
            <x v="15"/>
          </reference>
        </references>
      </pivotArea>
    </format>
    <format dxfId="11696">
      <pivotArea dataOnly="0" labelOnly="1" outline="0" fieldPosition="0">
        <references count="2">
          <reference field="4294967294" count="16">
            <x v="3"/>
            <x v="4"/>
            <x v="6"/>
            <x v="7"/>
            <x v="10"/>
            <x v="15"/>
            <x v="16"/>
            <x v="18"/>
            <x v="19"/>
            <x v="21"/>
            <x v="24"/>
            <x v="27"/>
            <x v="30"/>
            <x v="33"/>
            <x v="36"/>
            <x v="39"/>
          </reference>
          <reference field="0" count="1" selected="0">
            <x v="4"/>
          </reference>
        </references>
      </pivotArea>
    </format>
    <format dxfId="11695">
      <pivotArea field="0" dataOnly="0" labelOnly="1" grandRow="1" outline="0" offset="A256" axis="axisRow" fieldPosition="0">
        <references count="1">
          <reference field="4294967294" count="1" selected="0">
            <x v="3"/>
          </reference>
        </references>
      </pivotArea>
    </format>
    <format dxfId="11694">
      <pivotArea field="0" dataOnly="0" labelOnly="1" grandRow="1" outline="0" offset="A256" axis="axisRow" fieldPosition="0">
        <references count="1">
          <reference field="4294967294" count="1" selected="0">
            <x v="4"/>
          </reference>
        </references>
      </pivotArea>
    </format>
    <format dxfId="11693">
      <pivotArea field="0" dataOnly="0" labelOnly="1" grandRow="1" outline="0" offset="A256" axis="axisRow" fieldPosition="0">
        <references count="1">
          <reference field="4294967294" count="1" selected="0">
            <x v="6"/>
          </reference>
        </references>
      </pivotArea>
    </format>
    <format dxfId="11692">
      <pivotArea field="0" dataOnly="0" labelOnly="1" grandRow="1" outline="0" offset="A256" axis="axisRow" fieldPosition="0">
        <references count="1">
          <reference field="4294967294" count="1" selected="0">
            <x v="7"/>
          </reference>
        </references>
      </pivotArea>
    </format>
    <format dxfId="11691">
      <pivotArea field="0" dataOnly="0" labelOnly="1" grandRow="1" outline="0" offset="A256" axis="axisRow" fieldPosition="0">
        <references count="1">
          <reference field="4294967294" count="1" selected="0">
            <x v="10"/>
          </reference>
        </references>
      </pivotArea>
    </format>
    <format dxfId="11690">
      <pivotArea field="0" dataOnly="0" labelOnly="1" grandRow="1" outline="0" offset="A256" axis="axisRow" fieldPosition="0">
        <references count="1">
          <reference field="4294967294" count="1" selected="0">
            <x v="15"/>
          </reference>
        </references>
      </pivotArea>
    </format>
    <format dxfId="11689">
      <pivotArea field="0" dataOnly="0" labelOnly="1" grandRow="1" outline="0" offset="A256" axis="axisRow" fieldPosition="0">
        <references count="1">
          <reference field="4294967294" count="1" selected="0">
            <x v="16"/>
          </reference>
        </references>
      </pivotArea>
    </format>
    <format dxfId="11688">
      <pivotArea field="0" dataOnly="0" labelOnly="1" grandRow="1" outline="0" offset="A256" axis="axisRow" fieldPosition="0">
        <references count="1">
          <reference field="4294967294" count="1" selected="0">
            <x v="18"/>
          </reference>
        </references>
      </pivotArea>
    </format>
    <format dxfId="11687">
      <pivotArea field="0" dataOnly="0" labelOnly="1" grandRow="1" outline="0" offset="A256" axis="axisRow" fieldPosition="0">
        <references count="1">
          <reference field="4294967294" count="1" selected="0">
            <x v="19"/>
          </reference>
        </references>
      </pivotArea>
    </format>
    <format dxfId="11686">
      <pivotArea field="0" dataOnly="0" labelOnly="1" grandRow="1" outline="0" offset="A256" axis="axisRow" fieldPosition="0">
        <references count="1">
          <reference field="4294967294" count="1" selected="0">
            <x v="21"/>
          </reference>
        </references>
      </pivotArea>
    </format>
    <format dxfId="11685">
      <pivotArea field="0" dataOnly="0" labelOnly="1" grandRow="1" outline="0" offset="A256" axis="axisRow" fieldPosition="0">
        <references count="1">
          <reference field="4294967294" count="1" selected="0">
            <x v="24"/>
          </reference>
        </references>
      </pivotArea>
    </format>
    <format dxfId="11684">
      <pivotArea field="0" dataOnly="0" labelOnly="1" grandRow="1" outline="0" offset="A256" axis="axisRow" fieldPosition="0">
        <references count="1">
          <reference field="4294967294" count="1" selected="0">
            <x v="27"/>
          </reference>
        </references>
      </pivotArea>
    </format>
    <format dxfId="11683">
      <pivotArea field="0" dataOnly="0" labelOnly="1" grandRow="1" outline="0" offset="A256" axis="axisRow" fieldPosition="0">
        <references count="1">
          <reference field="4294967294" count="1" selected="0">
            <x v="30"/>
          </reference>
        </references>
      </pivotArea>
    </format>
    <format dxfId="11682">
      <pivotArea field="0" dataOnly="0" labelOnly="1" grandRow="1" outline="0" offset="A256" axis="axisRow" fieldPosition="0">
        <references count="1">
          <reference field="4294967294" count="1" selected="0">
            <x v="33"/>
          </reference>
        </references>
      </pivotArea>
    </format>
    <format dxfId="11681">
      <pivotArea field="0" dataOnly="0" labelOnly="1" grandRow="1" outline="0" offset="A256" axis="axisRow" fieldPosition="0">
        <references count="1">
          <reference field="4294967294" count="1" selected="0">
            <x v="36"/>
          </reference>
        </references>
      </pivotArea>
    </format>
    <format dxfId="11680">
      <pivotArea field="0" dataOnly="0" labelOnly="1" grandRow="1" outline="0" offset="A256" axis="axisRow" fieldPosition="0">
        <references count="1">
          <reference field="4294967294" count="1" selected="0">
            <x v="39"/>
          </reference>
        </references>
      </pivotArea>
    </format>
    <format dxfId="11679">
      <pivotArea type="origin" dataOnly="0" labelOnly="1" outline="0" fieldPosition="0"/>
    </format>
    <format dxfId="11678">
      <pivotArea type="origin" dataOnly="0" labelOnly="1" outline="0" fieldPosition="0"/>
    </format>
    <format dxfId="11677">
      <pivotArea field="0" type="button" dataOnly="0" labelOnly="1" outline="0" axis="axisRow" fieldPosition="0"/>
    </format>
    <format dxfId="11676">
      <pivotArea dataOnly="0" outline="0" fieldPosition="0">
        <references count="1">
          <reference field="4294967294" count="1">
            <x v="37"/>
          </reference>
        </references>
      </pivotArea>
    </format>
    <format dxfId="11675">
      <pivotArea outline="0" fieldPosition="0">
        <references count="2">
          <reference field="4294967294" count="2" selected="0">
            <x v="27"/>
            <x v="28"/>
          </reference>
          <reference field="0" count="1" selected="0">
            <x v="0"/>
          </reference>
        </references>
      </pivotArea>
    </format>
    <format dxfId="11674">
      <pivotArea dataOnly="0" labelOnly="1" outline="0" fieldPosition="0">
        <references count="2">
          <reference field="4294967294" count="2">
            <x v="27"/>
            <x v="28"/>
          </reference>
          <reference field="0" count="1" selected="0">
            <x v="0"/>
          </reference>
        </references>
      </pivotArea>
    </format>
    <format dxfId="11673">
      <pivotArea outline="0" fieldPosition="0">
        <references count="2">
          <reference field="4294967294" count="2" selected="0">
            <x v="30"/>
            <x v="31"/>
          </reference>
          <reference field="0" count="1" selected="0">
            <x v="0"/>
          </reference>
        </references>
      </pivotArea>
    </format>
    <format dxfId="11672">
      <pivotArea dataOnly="0" labelOnly="1" outline="0" fieldPosition="0">
        <references count="2">
          <reference field="4294967294" count="2">
            <x v="30"/>
            <x v="31"/>
          </reference>
          <reference field="0" count="1" selected="0">
            <x v="0"/>
          </reference>
        </references>
      </pivotArea>
    </format>
    <format dxfId="11671">
      <pivotArea outline="0" fieldPosition="0">
        <references count="2">
          <reference field="4294967294" count="2" selected="0">
            <x v="33"/>
            <x v="34"/>
          </reference>
          <reference field="0" count="1" selected="0">
            <x v="0"/>
          </reference>
        </references>
      </pivotArea>
    </format>
    <format dxfId="11670">
      <pivotArea dataOnly="0" labelOnly="1" outline="0" fieldPosition="0">
        <references count="2">
          <reference field="4294967294" count="2">
            <x v="33"/>
            <x v="34"/>
          </reference>
          <reference field="0" count="1" selected="0">
            <x v="0"/>
          </reference>
        </references>
      </pivotArea>
    </format>
    <format dxfId="11669">
      <pivotArea dataOnly="0" labelOnly="1" outline="0" fieldPosition="0">
        <references count="2">
          <reference field="4294967294" count="2">
            <x v="36"/>
            <x v="37"/>
          </reference>
          <reference field="0" count="1" selected="0">
            <x v="0"/>
          </reference>
        </references>
      </pivotArea>
    </format>
    <format dxfId="11668">
      <pivotArea dataOnly="0" labelOnly="1" outline="0" fieldPosition="0">
        <references count="2">
          <reference field="4294967294" count="2">
            <x v="39"/>
            <x v="40"/>
          </reference>
          <reference field="0" count="1" selected="0">
            <x v="0"/>
          </reference>
        </references>
      </pivotArea>
    </format>
    <format dxfId="11667">
      <pivotArea field="0" dataOnly="0" labelOnly="1" grandRow="1" outline="0" offset="A256" axis="axisRow" fieldPosition="0">
        <references count="1">
          <reference field="4294967294" count="1" selected="0">
            <x v="3"/>
          </reference>
        </references>
      </pivotArea>
    </format>
    <format dxfId="11666">
      <pivotArea field="0" dataOnly="0" labelOnly="1" grandRow="1" outline="0" offset="A256" axis="axisRow" fieldPosition="0">
        <references count="1">
          <reference field="4294967294" count="1" selected="0">
            <x v="4"/>
          </reference>
        </references>
      </pivotArea>
    </format>
    <format dxfId="11665">
      <pivotArea field="0" dataOnly="0" labelOnly="1" grandRow="1" outline="0" offset="A256" axis="axisRow" fieldPosition="0">
        <references count="1">
          <reference field="4294967294" count="1" selected="0">
            <x v="6"/>
          </reference>
        </references>
      </pivotArea>
    </format>
    <format dxfId="11664">
      <pivotArea field="0" dataOnly="0" labelOnly="1" grandRow="1" outline="0" offset="A256" axis="axisRow" fieldPosition="0">
        <references count="1">
          <reference field="4294967294" count="1" selected="0">
            <x v="7"/>
          </reference>
        </references>
      </pivotArea>
    </format>
    <format dxfId="11663">
      <pivotArea field="0" dataOnly="0" labelOnly="1" grandRow="1" outline="0" offset="A256" axis="axisRow" fieldPosition="0">
        <references count="1">
          <reference field="4294967294" count="1" selected="0">
            <x v="10"/>
          </reference>
        </references>
      </pivotArea>
    </format>
    <format dxfId="11662">
      <pivotArea field="0" dataOnly="0" labelOnly="1" grandRow="1" outline="0" offset="A256" axis="axisRow" fieldPosition="0">
        <references count="1">
          <reference field="4294967294" count="1" selected="0">
            <x v="11"/>
          </reference>
        </references>
      </pivotArea>
    </format>
    <format dxfId="11661">
      <pivotArea field="0" dataOnly="0" labelOnly="1" grandRow="1" outline="0" offset="A256" axis="axisRow" fieldPosition="0">
        <references count="1">
          <reference field="4294967294" count="1" selected="0">
            <x v="15"/>
          </reference>
        </references>
      </pivotArea>
    </format>
    <format dxfId="11660">
      <pivotArea field="0" dataOnly="0" labelOnly="1" grandRow="1" outline="0" offset="A256" axis="axisRow" fieldPosition="0">
        <references count="1">
          <reference field="4294967294" count="1" selected="0">
            <x v="16"/>
          </reference>
        </references>
      </pivotArea>
    </format>
    <format dxfId="11659">
      <pivotArea field="0" dataOnly="0" labelOnly="1" grandRow="1" outline="0" offset="A256" axis="axisRow" fieldPosition="0">
        <references count="1">
          <reference field="4294967294" count="1" selected="0">
            <x v="18"/>
          </reference>
        </references>
      </pivotArea>
    </format>
    <format dxfId="11658">
      <pivotArea field="0" dataOnly="0" labelOnly="1" grandRow="1" outline="0" offset="A256" axis="axisRow" fieldPosition="0">
        <references count="1">
          <reference field="4294967294" count="1" selected="0">
            <x v="19"/>
          </reference>
        </references>
      </pivotArea>
    </format>
    <format dxfId="11657">
      <pivotArea field="0" dataOnly="0" labelOnly="1" grandRow="1" outline="0" offset="A256" axis="axisRow" fieldPosition="0">
        <references count="1">
          <reference field="4294967294" count="1" selected="0">
            <x v="21"/>
          </reference>
        </references>
      </pivotArea>
    </format>
    <format dxfId="11656">
      <pivotArea field="0" dataOnly="0" labelOnly="1" grandRow="1" outline="0" offset="A256" axis="axisRow" fieldPosition="0">
        <references count="1">
          <reference field="4294967294" count="1" selected="0">
            <x v="22"/>
          </reference>
        </references>
      </pivotArea>
    </format>
    <format dxfId="11655">
      <pivotArea field="0" dataOnly="0" labelOnly="1" grandRow="1" outline="0" offset="A256" axis="axisRow" fieldPosition="0">
        <references count="1">
          <reference field="4294967294" count="1" selected="0">
            <x v="24"/>
          </reference>
        </references>
      </pivotArea>
    </format>
    <format dxfId="11654">
      <pivotArea field="0" dataOnly="0" labelOnly="1" grandRow="1" outline="0" offset="A256" axis="axisRow" fieldPosition="0">
        <references count="1">
          <reference field="4294967294" count="1" selected="0">
            <x v="25"/>
          </reference>
        </references>
      </pivotArea>
    </format>
    <format dxfId="11653">
      <pivotArea field="0" dataOnly="0" labelOnly="1" grandRow="1" outline="0" offset="A256" axis="axisRow" fieldPosition="0">
        <references count="1">
          <reference field="4294967294" count="1" selected="0">
            <x v="27"/>
          </reference>
        </references>
      </pivotArea>
    </format>
    <format dxfId="11652">
      <pivotArea field="0" dataOnly="0" labelOnly="1" grandRow="1" outline="0" offset="A256" axis="axisRow" fieldPosition="0">
        <references count="1">
          <reference field="4294967294" count="1" selected="0">
            <x v="28"/>
          </reference>
        </references>
      </pivotArea>
    </format>
    <format dxfId="11651">
      <pivotArea field="0" dataOnly="0" labelOnly="1" grandRow="1" outline="0" offset="A256" axis="axisRow" fieldPosition="0">
        <references count="1">
          <reference field="4294967294" count="1" selected="0">
            <x v="30"/>
          </reference>
        </references>
      </pivotArea>
    </format>
    <format dxfId="11650">
      <pivotArea field="0" dataOnly="0" labelOnly="1" grandRow="1" outline="0" offset="A256" axis="axisRow" fieldPosition="0">
        <references count="1">
          <reference field="4294967294" count="1" selected="0">
            <x v="31"/>
          </reference>
        </references>
      </pivotArea>
    </format>
    <format dxfId="11649">
      <pivotArea field="0" dataOnly="0" labelOnly="1" grandRow="1" outline="0" offset="A256" axis="axisRow" fieldPosition="0">
        <references count="1">
          <reference field="4294967294" count="1" selected="0">
            <x v="33"/>
          </reference>
        </references>
      </pivotArea>
    </format>
    <format dxfId="11648">
      <pivotArea field="0" dataOnly="0" labelOnly="1" grandRow="1" outline="0" offset="A256" axis="axisRow" fieldPosition="0">
        <references count="1">
          <reference field="4294967294" count="1" selected="0">
            <x v="34"/>
          </reference>
        </references>
      </pivotArea>
    </format>
    <format dxfId="11647">
      <pivotArea field="0" dataOnly="0" labelOnly="1" grandRow="1" outline="0" offset="A256" axis="axisRow" fieldPosition="0">
        <references count="1">
          <reference field="4294967294" count="1" selected="0">
            <x v="36"/>
          </reference>
        </references>
      </pivotArea>
    </format>
    <format dxfId="11646">
      <pivotArea field="0" dataOnly="0" labelOnly="1" grandRow="1" outline="0" offset="A256" axis="axisRow" fieldPosition="0">
        <references count="1">
          <reference field="4294967294" count="1" selected="0">
            <x v="37"/>
          </reference>
        </references>
      </pivotArea>
    </format>
    <format dxfId="11645">
      <pivotArea field="0" dataOnly="0" labelOnly="1" grandRow="1" outline="0" offset="A256" axis="axisRow" fieldPosition="0">
        <references count="1">
          <reference field="4294967294" count="1" selected="0">
            <x v="39"/>
          </reference>
        </references>
      </pivotArea>
    </format>
    <format dxfId="11644">
      <pivotArea field="0" dataOnly="0" labelOnly="1" grandRow="1" outline="0" offset="A256" axis="axisRow" fieldPosition="0">
        <references count="1">
          <reference field="4294967294" count="1" selected="0">
            <x v="40"/>
          </reference>
        </references>
      </pivotArea>
    </format>
    <format dxfId="11643">
      <pivotArea outline="0" fieldPosition="0">
        <references count="4">
          <reference field="4294967294" count="1" selected="0">
            <x v="34"/>
          </reference>
          <reference field="0" count="1" selected="0">
            <x v="3"/>
          </reference>
          <reference field="3" count="1" selected="0">
            <x v="5"/>
          </reference>
          <reference field="124" count="1" selected="0">
            <x v="0"/>
          </reference>
        </references>
      </pivotArea>
    </format>
    <format dxfId="11642">
      <pivotArea outline="0" fieldPosition="0">
        <references count="4">
          <reference field="4294967294" count="1" selected="0">
            <x v="34"/>
          </reference>
          <reference field="0" count="1" selected="0">
            <x v="3"/>
          </reference>
          <reference field="3" count="1" selected="0">
            <x v="5"/>
          </reference>
          <reference field="124" count="1" selected="0">
            <x v="0"/>
          </reference>
        </references>
      </pivotArea>
    </format>
    <format dxfId="11641">
      <pivotArea outline="0" fieldPosition="0">
        <references count="4">
          <reference field="4294967294" count="1" selected="0">
            <x v="25"/>
          </reference>
          <reference field="0" count="1" selected="0">
            <x v="10"/>
          </reference>
          <reference field="3" count="1" selected="0">
            <x v="5"/>
          </reference>
          <reference field="124" count="1" selected="0">
            <x v="0"/>
          </reference>
        </references>
      </pivotArea>
    </format>
    <format dxfId="11640">
      <pivotArea outline="0" fieldPosition="0">
        <references count="4">
          <reference field="4294967294" count="1" selected="0">
            <x v="25"/>
          </reference>
          <reference field="0" count="1" selected="0">
            <x v="10"/>
          </reference>
          <reference field="3" count="1" selected="0">
            <x v="5"/>
          </reference>
          <reference field="124" count="1" selected="0">
            <x v="0"/>
          </reference>
        </references>
      </pivotArea>
    </format>
    <format dxfId="11639">
      <pivotArea outline="0" fieldPosition="0">
        <references count="2">
          <reference field="4294967294" count="4" selected="0">
            <x v="36"/>
            <x v="37"/>
            <x v="39"/>
            <x v="40"/>
          </reference>
          <reference field="0" count="1" selected="0">
            <x v="0"/>
          </reference>
        </references>
      </pivotArea>
    </format>
    <format dxfId="11638">
      <pivotArea outline="0" fieldPosition="0">
        <references count="4">
          <reference field="4294967294" count="1" selected="0">
            <x v="34"/>
          </reference>
          <reference field="0" count="1" selected="0">
            <x v="3"/>
          </reference>
          <reference field="3" count="1" selected="0">
            <x v="5"/>
          </reference>
          <reference field="124" count="1" selected="0">
            <x v="0"/>
          </reference>
        </references>
      </pivotArea>
    </format>
    <format dxfId="11637">
      <pivotArea outline="0" fieldPosition="0">
        <references count="4">
          <reference field="4294967294" count="1" selected="0">
            <x v="34"/>
          </reference>
          <reference field="0" count="1" selected="0">
            <x v="3"/>
          </reference>
          <reference field="3" count="1" selected="0">
            <x v="5"/>
          </reference>
          <reference field="124" count="1" selected="0">
            <x v="0"/>
          </reference>
        </references>
      </pivotArea>
    </format>
    <format dxfId="11636">
      <pivotArea outline="0" fieldPosition="0">
        <references count="1">
          <reference field="0" count="1" selected="0">
            <x v="0"/>
          </reference>
        </references>
      </pivotArea>
    </format>
    <format dxfId="11635">
      <pivotArea dataOnly="0" labelOnly="1" outline="0" fieldPosition="0">
        <references count="2">
          <reference field="4294967294" count="0"/>
          <reference field="0" count="1" selected="0">
            <x v="0"/>
          </reference>
        </references>
      </pivotArea>
    </format>
    <format dxfId="11634">
      <pivotArea dataOnly="0" labelOnly="1" outline="0" fieldPosition="0">
        <references count="1">
          <reference field="0" count="1">
            <x v="0"/>
          </reference>
        </references>
      </pivotArea>
    </format>
    <format dxfId="11633">
      <pivotArea dataOnly="0" outline="0" fieldPosition="0">
        <references count="1">
          <reference field="4294967294" count="1">
            <x v="5"/>
          </reference>
        </references>
      </pivotArea>
    </format>
    <format dxfId="11632">
      <pivotArea dataOnly="0" outline="0" fieldPosition="0">
        <references count="1">
          <reference field="4294967294" count="4">
            <x v="14"/>
            <x v="15"/>
            <x v="16"/>
            <x v="17"/>
          </reference>
        </references>
      </pivotArea>
    </format>
    <format dxfId="11631">
      <pivotArea dataOnly="0" outline="0" fieldPosition="0">
        <references count="1">
          <reference field="4294967294" count="1">
            <x v="20"/>
          </reference>
        </references>
      </pivotArea>
    </format>
    <format dxfId="11630">
      <pivotArea dataOnly="0" outline="0" fieldPosition="0">
        <references count="1">
          <reference field="4294967294" count="1">
            <x v="23"/>
          </reference>
        </references>
      </pivotArea>
    </format>
    <format dxfId="11629">
      <pivotArea dataOnly="0" outline="0" fieldPosition="0">
        <references count="1">
          <reference field="4294967294" count="1">
            <x v="27"/>
          </reference>
        </references>
      </pivotArea>
    </format>
    <format dxfId="11628">
      <pivotArea outline="0" fieldPosition="0">
        <references count="2">
          <reference field="4294967294" count="1" selected="0">
            <x v="29"/>
          </reference>
          <reference field="0" count="1" selected="0">
            <x v="0"/>
          </reference>
        </references>
      </pivotArea>
    </format>
    <format dxfId="11627">
      <pivotArea dataOnly="0" labelOnly="1" outline="0" fieldPosition="0">
        <references count="2">
          <reference field="4294967294" count="1">
            <x v="29"/>
          </reference>
          <reference field="0" count="1" selected="0">
            <x v="0"/>
          </reference>
        </references>
      </pivotArea>
    </format>
    <format dxfId="11626">
      <pivotArea outline="0" fieldPosition="0">
        <references count="2">
          <reference field="4294967294" count="1" selected="0">
            <x v="32"/>
          </reference>
          <reference field="0" count="1" selected="0">
            <x v="0"/>
          </reference>
        </references>
      </pivotArea>
    </format>
    <format dxfId="11625">
      <pivotArea dataOnly="0" labelOnly="1" outline="0" fieldPosition="0">
        <references count="2">
          <reference field="4294967294" count="1">
            <x v="32"/>
          </reference>
          <reference field="0" count="1" selected="0">
            <x v="0"/>
          </reference>
        </references>
      </pivotArea>
    </format>
    <format dxfId="11624">
      <pivotArea outline="0" fieldPosition="0">
        <references count="2">
          <reference field="4294967294" count="1" selected="0">
            <x v="35"/>
          </reference>
          <reference field="0" count="1" selected="0">
            <x v="0"/>
          </reference>
        </references>
      </pivotArea>
    </format>
    <format dxfId="11623">
      <pivotArea dataOnly="0" labelOnly="1" outline="0" fieldPosition="0">
        <references count="2">
          <reference field="4294967294" count="1">
            <x v="35"/>
          </reference>
          <reference field="0" count="1" selected="0">
            <x v="0"/>
          </reference>
        </references>
      </pivotArea>
    </format>
    <format dxfId="11622">
      <pivotArea outline="0" fieldPosition="0">
        <references count="2">
          <reference field="4294967294" count="1" selected="0">
            <x v="41"/>
          </reference>
          <reference field="0" count="1" selected="0">
            <x v="0"/>
          </reference>
        </references>
      </pivotArea>
    </format>
    <format dxfId="11621">
      <pivotArea dataOnly="0" labelOnly="1" outline="0" fieldPosition="0">
        <references count="2">
          <reference field="4294967294" count="1">
            <x v="41"/>
          </reference>
          <reference field="0" count="1" selected="0">
            <x v="0"/>
          </reference>
        </references>
      </pivotArea>
    </format>
    <format dxfId="11620">
      <pivotArea outline="0" fieldPosition="0">
        <references count="2">
          <reference field="4294967294" count="1" selected="0">
            <x v="38"/>
          </reference>
          <reference field="0" count="1" selected="0">
            <x v="0"/>
          </reference>
        </references>
      </pivotArea>
    </format>
    <format dxfId="11619">
      <pivotArea dataOnly="0" labelOnly="1" outline="0" fieldPosition="0">
        <references count="2">
          <reference field="4294967294" count="1">
            <x v="38"/>
          </reference>
          <reference field="0" count="1" selected="0">
            <x v="0"/>
          </reference>
        </references>
      </pivotArea>
    </format>
    <format dxfId="11618">
      <pivotArea outline="0" fieldPosition="0">
        <references count="1">
          <reference field="0" count="14" selected="0">
            <x v="1"/>
            <x v="2"/>
            <x v="3"/>
            <x v="5"/>
            <x v="6"/>
            <x v="7"/>
            <x v="8"/>
            <x v="9"/>
            <x v="10"/>
            <x v="11"/>
            <x v="12"/>
            <x v="13"/>
            <x v="14"/>
            <x v="15"/>
          </reference>
        </references>
      </pivotArea>
    </format>
    <format dxfId="11617">
      <pivotArea dataOnly="0" labelOnly="1" outline="0" fieldPosition="0">
        <references count="1">
          <reference field="0" count="14">
            <x v="1"/>
            <x v="2"/>
            <x v="3"/>
            <x v="5"/>
            <x v="6"/>
            <x v="7"/>
            <x v="8"/>
            <x v="9"/>
            <x v="10"/>
            <x v="11"/>
            <x v="12"/>
            <x v="13"/>
            <x v="14"/>
            <x v="15"/>
          </reference>
        </references>
      </pivotArea>
    </format>
    <format dxfId="11616">
      <pivotArea dataOnly="0" labelOnly="1" outline="0" fieldPosition="0">
        <references count="2">
          <reference field="4294967294" count="0"/>
          <reference field="0" count="1" selected="0">
            <x v="1"/>
          </reference>
        </references>
      </pivotArea>
    </format>
    <format dxfId="11615">
      <pivotArea dataOnly="0" labelOnly="1" outline="0" fieldPosition="0">
        <references count="2">
          <reference field="4294967294" count="0"/>
          <reference field="0" count="1" selected="0">
            <x v="2"/>
          </reference>
        </references>
      </pivotArea>
    </format>
    <format dxfId="11614">
      <pivotArea dataOnly="0" labelOnly="1" outline="0" fieldPosition="0">
        <references count="2">
          <reference field="4294967294" count="0"/>
          <reference field="0" count="1" selected="0">
            <x v="3"/>
          </reference>
        </references>
      </pivotArea>
    </format>
    <format dxfId="11613">
      <pivotArea dataOnly="0" labelOnly="1" outline="0" fieldPosition="0">
        <references count="2">
          <reference field="4294967294" count="0"/>
          <reference field="0" count="1" selected="0">
            <x v="5"/>
          </reference>
        </references>
      </pivotArea>
    </format>
    <format dxfId="11612">
      <pivotArea dataOnly="0" labelOnly="1" outline="0" fieldPosition="0">
        <references count="2">
          <reference field="4294967294" count="0"/>
          <reference field="0" count="1" selected="0">
            <x v="6"/>
          </reference>
        </references>
      </pivotArea>
    </format>
    <format dxfId="11611">
      <pivotArea dataOnly="0" labelOnly="1" outline="0" fieldPosition="0">
        <references count="2">
          <reference field="4294967294" count="0"/>
          <reference field="0" count="1" selected="0">
            <x v="7"/>
          </reference>
        </references>
      </pivotArea>
    </format>
    <format dxfId="11610">
      <pivotArea dataOnly="0" labelOnly="1" outline="0" fieldPosition="0">
        <references count="2">
          <reference field="4294967294" count="0"/>
          <reference field="0" count="1" selected="0">
            <x v="8"/>
          </reference>
        </references>
      </pivotArea>
    </format>
    <format dxfId="11609">
      <pivotArea dataOnly="0" labelOnly="1" outline="0" fieldPosition="0">
        <references count="2">
          <reference field="4294967294" count="0"/>
          <reference field="0" count="1" selected="0">
            <x v="9"/>
          </reference>
        </references>
      </pivotArea>
    </format>
    <format dxfId="11608">
      <pivotArea dataOnly="0" labelOnly="1" outline="0" fieldPosition="0">
        <references count="2">
          <reference field="4294967294" count="0"/>
          <reference field="0" count="1" selected="0">
            <x v="10"/>
          </reference>
        </references>
      </pivotArea>
    </format>
    <format dxfId="11607">
      <pivotArea dataOnly="0" labelOnly="1" outline="0" fieldPosition="0">
        <references count="2">
          <reference field="4294967294" count="0"/>
          <reference field="0" count="1" selected="0">
            <x v="11"/>
          </reference>
        </references>
      </pivotArea>
    </format>
    <format dxfId="11606">
      <pivotArea dataOnly="0" labelOnly="1" outline="0" fieldPosition="0">
        <references count="2">
          <reference field="4294967294" count="0"/>
          <reference field="0" count="1" selected="0">
            <x v="12"/>
          </reference>
        </references>
      </pivotArea>
    </format>
    <format dxfId="11605">
      <pivotArea dataOnly="0" labelOnly="1" outline="0" fieldPosition="0">
        <references count="2">
          <reference field="4294967294" count="0"/>
          <reference field="0" count="1" selected="0">
            <x v="13"/>
          </reference>
        </references>
      </pivotArea>
    </format>
    <format dxfId="11604">
      <pivotArea dataOnly="0" labelOnly="1" outline="0" fieldPosition="0">
        <references count="2">
          <reference field="4294967294" count="0"/>
          <reference field="0" count="1" selected="0">
            <x v="14"/>
          </reference>
        </references>
      </pivotArea>
    </format>
    <format dxfId="11603">
      <pivotArea outline="0" fieldPosition="0">
        <references count="1">
          <reference field="0" count="1" selected="0">
            <x v="15"/>
          </reference>
        </references>
      </pivotArea>
    </format>
    <format dxfId="11602">
      <pivotArea field="0" grandRow="1" outline="0" axis="axisRow" fieldPosition="0">
        <references count="1">
          <reference field="4294967294" count="0" selected="0"/>
        </references>
      </pivotArea>
    </format>
    <format dxfId="11601">
      <pivotArea dataOnly="0" labelOnly="1" outline="0" fieldPosition="0">
        <references count="1">
          <reference field="0" count="1">
            <x v="15"/>
          </reference>
        </references>
      </pivotArea>
    </format>
    <format dxfId="11600">
      <pivotArea field="0" dataOnly="0" labelOnly="1" grandRow="1" outline="0" axis="axisRow" fieldPosition="0">
        <references count="1">
          <reference field="4294967294" count="1" selected="0">
            <x v="0"/>
          </reference>
        </references>
      </pivotArea>
    </format>
    <format dxfId="11599">
      <pivotArea field="0" dataOnly="0" labelOnly="1" grandRow="1" outline="0" axis="axisRow" fieldPosition="0">
        <references count="1">
          <reference field="4294967294" count="1" selected="0">
            <x v="1"/>
          </reference>
        </references>
      </pivotArea>
    </format>
    <format dxfId="11598">
      <pivotArea field="0" dataOnly="0" labelOnly="1" grandRow="1" outline="0" axis="axisRow" fieldPosition="0">
        <references count="1">
          <reference field="4294967294" count="1" selected="0">
            <x v="2"/>
          </reference>
        </references>
      </pivotArea>
    </format>
    <format dxfId="11597">
      <pivotArea field="0" dataOnly="0" labelOnly="1" grandRow="1" outline="0" axis="axisRow" fieldPosition="0">
        <references count="1">
          <reference field="4294967294" count="1" selected="0">
            <x v="3"/>
          </reference>
        </references>
      </pivotArea>
    </format>
    <format dxfId="11596">
      <pivotArea field="0" dataOnly="0" labelOnly="1" grandRow="1" outline="0" axis="axisRow" fieldPosition="0">
        <references count="1">
          <reference field="4294967294" count="1" selected="0">
            <x v="4"/>
          </reference>
        </references>
      </pivotArea>
    </format>
    <format dxfId="11595">
      <pivotArea field="0" dataOnly="0" labelOnly="1" grandRow="1" outline="0" axis="axisRow" fieldPosition="0">
        <references count="1">
          <reference field="4294967294" count="1" selected="0">
            <x v="5"/>
          </reference>
        </references>
      </pivotArea>
    </format>
    <format dxfId="11594">
      <pivotArea field="0" dataOnly="0" labelOnly="1" grandRow="1" outline="0" axis="axisRow" fieldPosition="0">
        <references count="1">
          <reference field="4294967294" count="1" selected="0">
            <x v="6"/>
          </reference>
        </references>
      </pivotArea>
    </format>
    <format dxfId="11593">
      <pivotArea field="0" dataOnly="0" labelOnly="1" grandRow="1" outline="0" axis="axisRow" fieldPosition="0">
        <references count="1">
          <reference field="4294967294" count="1" selected="0">
            <x v="7"/>
          </reference>
        </references>
      </pivotArea>
    </format>
    <format dxfId="11592">
      <pivotArea field="0" dataOnly="0" labelOnly="1" grandRow="1" outline="0" axis="axisRow" fieldPosition="0">
        <references count="1">
          <reference field="4294967294" count="1" selected="0">
            <x v="8"/>
          </reference>
        </references>
      </pivotArea>
    </format>
    <format dxfId="11591">
      <pivotArea field="0" dataOnly="0" labelOnly="1" grandRow="1" outline="0" axis="axisRow" fieldPosition="0">
        <references count="1">
          <reference field="4294967294" count="1" selected="0">
            <x v="9"/>
          </reference>
        </references>
      </pivotArea>
    </format>
    <format dxfId="11590">
      <pivotArea field="0" dataOnly="0" labelOnly="1" grandRow="1" outline="0" axis="axisRow" fieldPosition="0">
        <references count="1">
          <reference field="4294967294" count="1" selected="0">
            <x v="10"/>
          </reference>
        </references>
      </pivotArea>
    </format>
    <format dxfId="11589">
      <pivotArea field="0" dataOnly="0" labelOnly="1" grandRow="1" outline="0" axis="axisRow" fieldPosition="0">
        <references count="1">
          <reference field="4294967294" count="1" selected="0">
            <x v="11"/>
          </reference>
        </references>
      </pivotArea>
    </format>
    <format dxfId="11588">
      <pivotArea field="0" dataOnly="0" labelOnly="1" grandRow="1" outline="0" axis="axisRow" fieldPosition="0">
        <references count="1">
          <reference field="4294967294" count="1" selected="0">
            <x v="12"/>
          </reference>
        </references>
      </pivotArea>
    </format>
    <format dxfId="11587">
      <pivotArea field="0" dataOnly="0" labelOnly="1" grandRow="1" outline="0" axis="axisRow" fieldPosition="0">
        <references count="1">
          <reference field="4294967294" count="1" selected="0">
            <x v="13"/>
          </reference>
        </references>
      </pivotArea>
    </format>
    <format dxfId="11586">
      <pivotArea field="0" dataOnly="0" labelOnly="1" grandRow="1" outline="0" axis="axisRow" fieldPosition="0">
        <references count="1">
          <reference field="4294967294" count="1" selected="0">
            <x v="14"/>
          </reference>
        </references>
      </pivotArea>
    </format>
    <format dxfId="11585">
      <pivotArea field="0" dataOnly="0" labelOnly="1" grandRow="1" outline="0" axis="axisRow" fieldPosition="0">
        <references count="1">
          <reference field="4294967294" count="1" selected="0">
            <x v="15"/>
          </reference>
        </references>
      </pivotArea>
    </format>
    <format dxfId="11584">
      <pivotArea field="0" dataOnly="0" labelOnly="1" grandRow="1" outline="0" axis="axisRow" fieldPosition="0">
        <references count="1">
          <reference field="4294967294" count="1" selected="0">
            <x v="16"/>
          </reference>
        </references>
      </pivotArea>
    </format>
    <format dxfId="11583">
      <pivotArea field="0" dataOnly="0" labelOnly="1" grandRow="1" outline="0" axis="axisRow" fieldPosition="0">
        <references count="1">
          <reference field="4294967294" count="1" selected="0">
            <x v="17"/>
          </reference>
        </references>
      </pivotArea>
    </format>
    <format dxfId="11582">
      <pivotArea field="0" dataOnly="0" labelOnly="1" grandRow="1" outline="0" axis="axisRow" fieldPosition="0">
        <references count="1">
          <reference field="4294967294" count="1" selected="0">
            <x v="18"/>
          </reference>
        </references>
      </pivotArea>
    </format>
    <format dxfId="11581">
      <pivotArea field="0" dataOnly="0" labelOnly="1" grandRow="1" outline="0" axis="axisRow" fieldPosition="0">
        <references count="1">
          <reference field="4294967294" count="1" selected="0">
            <x v="19"/>
          </reference>
        </references>
      </pivotArea>
    </format>
    <format dxfId="11580">
      <pivotArea field="0" dataOnly="0" labelOnly="1" grandRow="1" outline="0" axis="axisRow" fieldPosition="0">
        <references count="1">
          <reference field="4294967294" count="1" selected="0">
            <x v="20"/>
          </reference>
        </references>
      </pivotArea>
    </format>
    <format dxfId="11579">
      <pivotArea field="0" dataOnly="0" labelOnly="1" grandRow="1" outline="0" axis="axisRow" fieldPosition="0">
        <references count="1">
          <reference field="4294967294" count="1" selected="0">
            <x v="21"/>
          </reference>
        </references>
      </pivotArea>
    </format>
    <format dxfId="11578">
      <pivotArea field="0" dataOnly="0" labelOnly="1" grandRow="1" outline="0" axis="axisRow" fieldPosition="0">
        <references count="1">
          <reference field="4294967294" count="1" selected="0">
            <x v="22"/>
          </reference>
        </references>
      </pivotArea>
    </format>
    <format dxfId="11577">
      <pivotArea field="0" dataOnly="0" labelOnly="1" grandRow="1" outline="0" axis="axisRow" fieldPosition="0">
        <references count="1">
          <reference field="4294967294" count="1" selected="0">
            <x v="23"/>
          </reference>
        </references>
      </pivotArea>
    </format>
    <format dxfId="11576">
      <pivotArea field="0" dataOnly="0" labelOnly="1" grandRow="1" outline="0" axis="axisRow" fieldPosition="0">
        <references count="1">
          <reference field="4294967294" count="1" selected="0">
            <x v="24"/>
          </reference>
        </references>
      </pivotArea>
    </format>
    <format dxfId="11575">
      <pivotArea field="0" dataOnly="0" labelOnly="1" grandRow="1" outline="0" axis="axisRow" fieldPosition="0">
        <references count="1">
          <reference field="4294967294" count="1" selected="0">
            <x v="25"/>
          </reference>
        </references>
      </pivotArea>
    </format>
    <format dxfId="11574">
      <pivotArea field="0" dataOnly="0" labelOnly="1" grandRow="1" outline="0" axis="axisRow" fieldPosition="0">
        <references count="1">
          <reference field="4294967294" count="1" selected="0">
            <x v="26"/>
          </reference>
        </references>
      </pivotArea>
    </format>
    <format dxfId="11573">
      <pivotArea field="0" dataOnly="0" labelOnly="1" grandRow="1" outline="0" axis="axisRow" fieldPosition="0">
        <references count="1">
          <reference field="4294967294" count="1" selected="0">
            <x v="27"/>
          </reference>
        </references>
      </pivotArea>
    </format>
    <format dxfId="11572">
      <pivotArea field="0" dataOnly="0" labelOnly="1" grandRow="1" outline="0" axis="axisRow" fieldPosition="0">
        <references count="1">
          <reference field="4294967294" count="1" selected="0">
            <x v="28"/>
          </reference>
        </references>
      </pivotArea>
    </format>
    <format dxfId="11571">
      <pivotArea field="0" dataOnly="0" labelOnly="1" grandRow="1" outline="0" axis="axisRow" fieldPosition="0">
        <references count="1">
          <reference field="4294967294" count="1" selected="0">
            <x v="29"/>
          </reference>
        </references>
      </pivotArea>
    </format>
    <format dxfId="11570">
      <pivotArea field="0" dataOnly="0" labelOnly="1" grandRow="1" outline="0" axis="axisRow" fieldPosition="0">
        <references count="1">
          <reference field="4294967294" count="1" selected="0">
            <x v="30"/>
          </reference>
        </references>
      </pivotArea>
    </format>
    <format dxfId="11569">
      <pivotArea field="0" dataOnly="0" labelOnly="1" grandRow="1" outline="0" axis="axisRow" fieldPosition="0">
        <references count="1">
          <reference field="4294967294" count="1" selected="0">
            <x v="31"/>
          </reference>
        </references>
      </pivotArea>
    </format>
    <format dxfId="11568">
      <pivotArea field="0" dataOnly="0" labelOnly="1" grandRow="1" outline="0" axis="axisRow" fieldPosition="0">
        <references count="1">
          <reference field="4294967294" count="1" selected="0">
            <x v="32"/>
          </reference>
        </references>
      </pivotArea>
    </format>
    <format dxfId="11567">
      <pivotArea field="0" dataOnly="0" labelOnly="1" grandRow="1" outline="0" axis="axisRow" fieldPosition="0">
        <references count="1">
          <reference field="4294967294" count="1" selected="0">
            <x v="33"/>
          </reference>
        </references>
      </pivotArea>
    </format>
    <format dxfId="11566">
      <pivotArea field="0" dataOnly="0" labelOnly="1" grandRow="1" outline="0" axis="axisRow" fieldPosition="0">
        <references count="1">
          <reference field="4294967294" count="1" selected="0">
            <x v="34"/>
          </reference>
        </references>
      </pivotArea>
    </format>
    <format dxfId="11565">
      <pivotArea field="0" dataOnly="0" labelOnly="1" grandRow="1" outline="0" axis="axisRow" fieldPosition="0">
        <references count="1">
          <reference field="4294967294" count="1" selected="0">
            <x v="35"/>
          </reference>
        </references>
      </pivotArea>
    </format>
    <format dxfId="11564">
      <pivotArea field="0" dataOnly="0" labelOnly="1" grandRow="1" outline="0" axis="axisRow" fieldPosition="0">
        <references count="1">
          <reference field="4294967294" count="1" selected="0">
            <x v="36"/>
          </reference>
        </references>
      </pivotArea>
    </format>
    <format dxfId="11563">
      <pivotArea field="0" dataOnly="0" labelOnly="1" grandRow="1" outline="0" axis="axisRow" fieldPosition="0">
        <references count="1">
          <reference field="4294967294" count="1" selected="0">
            <x v="37"/>
          </reference>
        </references>
      </pivotArea>
    </format>
    <format dxfId="11562">
      <pivotArea field="0" dataOnly="0" labelOnly="1" grandRow="1" outline="0" axis="axisRow" fieldPosition="0">
        <references count="1">
          <reference field="4294967294" count="1" selected="0">
            <x v="38"/>
          </reference>
        </references>
      </pivotArea>
    </format>
    <format dxfId="11561">
      <pivotArea field="0" dataOnly="0" labelOnly="1" grandRow="1" outline="0" axis="axisRow" fieldPosition="0">
        <references count="1">
          <reference field="4294967294" count="1" selected="0">
            <x v="39"/>
          </reference>
        </references>
      </pivotArea>
    </format>
    <format dxfId="11560">
      <pivotArea field="0" dataOnly="0" labelOnly="1" grandRow="1" outline="0" axis="axisRow" fieldPosition="0">
        <references count="1">
          <reference field="4294967294" count="1" selected="0">
            <x v="40"/>
          </reference>
        </references>
      </pivotArea>
    </format>
    <format dxfId="11559">
      <pivotArea field="0" dataOnly="0" labelOnly="1" grandRow="1" outline="0" axis="axisRow" fieldPosition="0">
        <references count="1">
          <reference field="4294967294" count="1" selected="0">
            <x v="41"/>
          </reference>
        </references>
      </pivotArea>
    </format>
    <format dxfId="11558">
      <pivotArea dataOnly="0" labelOnly="1" outline="0" fieldPosition="0">
        <references count="2">
          <reference field="4294967294" count="0"/>
          <reference field="0" count="1" selected="0">
            <x v="15"/>
          </reference>
        </references>
      </pivotArea>
    </format>
    <format dxfId="11557">
      <pivotArea type="all" dataOnly="0" outline="0" fieldPosition="0"/>
    </format>
    <format dxfId="11556">
      <pivotArea type="all" dataOnly="0" outline="0" fieldPosition="0"/>
    </format>
    <format dxfId="11555">
      <pivotArea outline="0" collapsedLevelsAreSubtotals="1" fieldPosition="0">
        <references count="2">
          <reference field="4294967294" count="1" selected="0">
            <x v="30"/>
          </reference>
          <reference field="0" count="1" selected="0">
            <x v="0"/>
          </reference>
        </references>
      </pivotArea>
    </format>
    <format dxfId="11554">
      <pivotArea dataOnly="0" labelOnly="1" outline="0" fieldPosition="0">
        <references count="2">
          <reference field="4294967294" count="1">
            <x v="30"/>
          </reference>
          <reference field="0" count="1" selected="0">
            <x v="0"/>
          </reference>
        </references>
      </pivotArea>
    </format>
    <format dxfId="11553">
      <pivotArea outline="0" collapsedLevelsAreSubtotals="1" fieldPosition="0">
        <references count="4">
          <reference field="4294967294" count="1" selected="0">
            <x v="25"/>
          </reference>
          <reference field="0" count="1" selected="0">
            <x v="10"/>
          </reference>
          <reference field="3" count="1" selected="0">
            <x v="5"/>
          </reference>
          <reference field="124" count="1" selected="0">
            <x v="0"/>
          </reference>
        </references>
      </pivotArea>
    </format>
    <format dxfId="11552">
      <pivotArea outline="0" collapsedLevelsAreSubtotals="1" fieldPosition="0">
        <references count="4">
          <reference field="4294967294" count="1" selected="0">
            <x v="25"/>
          </reference>
          <reference field="0" count="1" selected="0">
            <x v="10"/>
          </reference>
          <reference field="3" count="1" selected="0">
            <x v="5"/>
          </reference>
          <reference field="124" count="1" selected="0">
            <x v="0"/>
          </reference>
        </references>
      </pivotArea>
    </format>
    <format dxfId="11551">
      <pivotArea outline="0" collapsedLevelsAreSubtotals="1" fieldPosition="0">
        <references count="4">
          <reference field="4294967294" count="1" selected="0">
            <x v="34"/>
          </reference>
          <reference field="0" count="1" selected="0">
            <x v="3"/>
          </reference>
          <reference field="3" count="1" selected="0">
            <x v="5"/>
          </reference>
          <reference field="124" count="1" selected="0">
            <x v="0"/>
          </reference>
        </references>
      </pivotArea>
    </format>
    <format dxfId="11550">
      <pivotArea outline="0" collapsedLevelsAreSubtotals="1" fieldPosition="0">
        <references count="2">
          <reference field="4294967294" count="2" selected="0">
            <x v="36"/>
            <x v="37"/>
          </reference>
          <reference field="0" count="1" selected="0">
            <x v="0"/>
          </reference>
        </references>
      </pivotArea>
    </format>
    <format dxfId="11549">
      <pivotArea outline="0" collapsedLevelsAreSubtotals="1" fieldPosition="0">
        <references count="4">
          <reference field="4294967294" count="1" selected="0">
            <x v="0"/>
          </reference>
          <reference field="0" count="1" selected="0">
            <x v="6"/>
          </reference>
          <reference field="3" count="1" selected="0">
            <x v="0"/>
          </reference>
          <reference field="124" count="1" selected="0">
            <x v="0"/>
          </reference>
        </references>
      </pivotArea>
    </format>
    <format dxfId="11548">
      <pivotArea field="124" grandRow="1" outline="0" collapsedLevelsAreSubtotals="1" axis="axisCol" fieldPosition="0">
        <references count="3">
          <reference field="4294967294" count="42" selected="0">
            <x v="0"/>
            <x v="1"/>
            <x v="2"/>
            <x v="3"/>
            <x v="4"/>
            <x v="5"/>
            <x v="6"/>
            <x v="7"/>
            <x v="8"/>
            <x v="9"/>
            <x v="10"/>
            <x v="11"/>
            <x v="12"/>
            <x v="13"/>
            <x v="14"/>
            <x v="15"/>
            <x v="16"/>
            <x v="17"/>
            <x v="18"/>
            <x v="19"/>
            <x v="20"/>
            <x v="21"/>
            <x v="22"/>
            <x v="23"/>
            <x v="24"/>
            <x v="25"/>
            <x v="26"/>
            <x v="27"/>
            <x v="28"/>
            <x v="29"/>
            <x v="30"/>
            <x v="31"/>
            <x v="32"/>
            <x v="33"/>
            <x v="34"/>
            <x v="35"/>
            <x v="36"/>
            <x v="37"/>
            <x v="38"/>
            <x v="39"/>
            <x v="40"/>
            <x v="41"/>
          </reference>
          <reference field="3" count="1" selected="0">
            <x v="5"/>
          </reference>
          <reference field="124" count="1" selected="0">
            <x v="0"/>
          </reference>
        </references>
      </pivotArea>
    </format>
    <format dxfId="11547">
      <pivotArea type="origin" dataOnly="0" labelOnly="1" outline="0" fieldPosition="0"/>
    </format>
    <format dxfId="11546">
      <pivotArea field="0" type="button" dataOnly="0" labelOnly="1" outline="0" axis="axisRow" fieldPosition="0"/>
    </format>
    <format dxfId="11545">
      <pivotArea dataOnly="0" labelOnly="1" outline="0" fieldPosition="0">
        <references count="1">
          <reference field="0" count="0"/>
        </references>
      </pivotArea>
    </format>
    <format dxfId="11544">
      <pivotArea field="0" dataOnly="0" labelOnly="1" grandRow="1" outline="0" offset="A256" axis="axisRow" fieldPosition="0">
        <references count="1">
          <reference field="4294967294" count="1" selected="0">
            <x v="0"/>
          </reference>
        </references>
      </pivotArea>
    </format>
    <format dxfId="11543">
      <pivotArea field="0" dataOnly="0" labelOnly="1" grandRow="1" outline="0" offset="A256" axis="axisRow" fieldPosition="0">
        <references count="1">
          <reference field="4294967294" count="1" selected="0">
            <x v="1"/>
          </reference>
        </references>
      </pivotArea>
    </format>
    <format dxfId="11542">
      <pivotArea field="0" dataOnly="0" labelOnly="1" grandRow="1" outline="0" offset="A256" axis="axisRow" fieldPosition="0">
        <references count="1">
          <reference field="4294967294" count="1" selected="0">
            <x v="2"/>
          </reference>
        </references>
      </pivotArea>
    </format>
    <format dxfId="11541">
      <pivotArea field="0" dataOnly="0" labelOnly="1" grandRow="1" outline="0" offset="A256" axis="axisRow" fieldPosition="0">
        <references count="1">
          <reference field="4294967294" count="1" selected="0">
            <x v="3"/>
          </reference>
        </references>
      </pivotArea>
    </format>
    <format dxfId="11540">
      <pivotArea field="0" dataOnly="0" labelOnly="1" grandRow="1" outline="0" offset="A256" axis="axisRow" fieldPosition="0">
        <references count="1">
          <reference field="4294967294" count="1" selected="0">
            <x v="4"/>
          </reference>
        </references>
      </pivotArea>
    </format>
    <format dxfId="11539">
      <pivotArea field="0" dataOnly="0" labelOnly="1" grandRow="1" outline="0" offset="A256" axis="axisRow" fieldPosition="0">
        <references count="1">
          <reference field="4294967294" count="1" selected="0">
            <x v="5"/>
          </reference>
        </references>
      </pivotArea>
    </format>
    <format dxfId="11538">
      <pivotArea field="0" dataOnly="0" labelOnly="1" grandRow="1" outline="0" offset="A256" axis="axisRow" fieldPosition="0">
        <references count="1">
          <reference field="4294967294" count="1" selected="0">
            <x v="6"/>
          </reference>
        </references>
      </pivotArea>
    </format>
    <format dxfId="11537">
      <pivotArea field="0" dataOnly="0" labelOnly="1" grandRow="1" outline="0" offset="A256" axis="axisRow" fieldPosition="0">
        <references count="1">
          <reference field="4294967294" count="1" selected="0">
            <x v="7"/>
          </reference>
        </references>
      </pivotArea>
    </format>
    <format dxfId="11536">
      <pivotArea field="0" dataOnly="0" labelOnly="1" grandRow="1" outline="0" offset="A256" axis="axisRow" fieldPosition="0">
        <references count="1">
          <reference field="4294967294" count="1" selected="0">
            <x v="8"/>
          </reference>
        </references>
      </pivotArea>
    </format>
    <format dxfId="11535">
      <pivotArea field="0" dataOnly="0" labelOnly="1" grandRow="1" outline="0" offset="A256" axis="axisRow" fieldPosition="0">
        <references count="1">
          <reference field="4294967294" count="1" selected="0">
            <x v="9"/>
          </reference>
        </references>
      </pivotArea>
    </format>
    <format dxfId="11534">
      <pivotArea field="0" dataOnly="0" labelOnly="1" grandRow="1" outline="0" offset="A256" axis="axisRow" fieldPosition="0">
        <references count="1">
          <reference field="4294967294" count="1" selected="0">
            <x v="10"/>
          </reference>
        </references>
      </pivotArea>
    </format>
    <format dxfId="11533">
      <pivotArea field="0" dataOnly="0" labelOnly="1" grandRow="1" outline="0" offset="A256" axis="axisRow" fieldPosition="0">
        <references count="1">
          <reference field="4294967294" count="1" selected="0">
            <x v="11"/>
          </reference>
        </references>
      </pivotArea>
    </format>
    <format dxfId="11532">
      <pivotArea field="0" dataOnly="0" labelOnly="1" grandRow="1" outline="0" offset="A256" axis="axisRow" fieldPosition="0">
        <references count="1">
          <reference field="4294967294" count="1" selected="0">
            <x v="12"/>
          </reference>
        </references>
      </pivotArea>
    </format>
    <format dxfId="11531">
      <pivotArea field="0" dataOnly="0" labelOnly="1" grandRow="1" outline="0" offset="A256" axis="axisRow" fieldPosition="0">
        <references count="1">
          <reference field="4294967294" count="1" selected="0">
            <x v="13"/>
          </reference>
        </references>
      </pivotArea>
    </format>
    <format dxfId="11530">
      <pivotArea field="0" dataOnly="0" labelOnly="1" grandRow="1" outline="0" offset="A256" axis="axisRow" fieldPosition="0">
        <references count="1">
          <reference field="4294967294" count="1" selected="0">
            <x v="14"/>
          </reference>
        </references>
      </pivotArea>
    </format>
    <format dxfId="11529">
      <pivotArea field="0" dataOnly="0" labelOnly="1" grandRow="1" outline="0" offset="A256" axis="axisRow" fieldPosition="0">
        <references count="1">
          <reference field="4294967294" count="1" selected="0">
            <x v="15"/>
          </reference>
        </references>
      </pivotArea>
    </format>
    <format dxfId="11528">
      <pivotArea field="0" dataOnly="0" labelOnly="1" grandRow="1" outline="0" offset="A256" axis="axisRow" fieldPosition="0">
        <references count="1">
          <reference field="4294967294" count="1" selected="0">
            <x v="16"/>
          </reference>
        </references>
      </pivotArea>
    </format>
    <format dxfId="11527">
      <pivotArea field="0" dataOnly="0" labelOnly="1" grandRow="1" outline="0" offset="A256" axis="axisRow" fieldPosition="0">
        <references count="1">
          <reference field="4294967294" count="1" selected="0">
            <x v="17"/>
          </reference>
        </references>
      </pivotArea>
    </format>
    <format dxfId="11526">
      <pivotArea field="0" dataOnly="0" labelOnly="1" grandRow="1" outline="0" offset="A256" axis="axisRow" fieldPosition="0">
        <references count="1">
          <reference field="4294967294" count="1" selected="0">
            <x v="18"/>
          </reference>
        </references>
      </pivotArea>
    </format>
    <format dxfId="11525">
      <pivotArea field="0" dataOnly="0" labelOnly="1" grandRow="1" outline="0" offset="A256" axis="axisRow" fieldPosition="0">
        <references count="1">
          <reference field="4294967294" count="1" selected="0">
            <x v="19"/>
          </reference>
        </references>
      </pivotArea>
    </format>
    <format dxfId="11524">
      <pivotArea field="0" dataOnly="0" labelOnly="1" grandRow="1" outline="0" offset="A256" axis="axisRow" fieldPosition="0">
        <references count="1">
          <reference field="4294967294" count="1" selected="0">
            <x v="20"/>
          </reference>
        </references>
      </pivotArea>
    </format>
    <format dxfId="11523">
      <pivotArea field="0" dataOnly="0" labelOnly="1" grandRow="1" outline="0" offset="A256" axis="axisRow" fieldPosition="0">
        <references count="1">
          <reference field="4294967294" count="1" selected="0">
            <x v="21"/>
          </reference>
        </references>
      </pivotArea>
    </format>
    <format dxfId="11522">
      <pivotArea field="0" dataOnly="0" labelOnly="1" grandRow="1" outline="0" offset="A256" axis="axisRow" fieldPosition="0">
        <references count="1">
          <reference field="4294967294" count="1" selected="0">
            <x v="22"/>
          </reference>
        </references>
      </pivotArea>
    </format>
    <format dxfId="11521">
      <pivotArea field="0" dataOnly="0" labelOnly="1" grandRow="1" outline="0" offset="A256" axis="axisRow" fieldPosition="0">
        <references count="1">
          <reference field="4294967294" count="1" selected="0">
            <x v="23"/>
          </reference>
        </references>
      </pivotArea>
    </format>
    <format dxfId="11520">
      <pivotArea field="0" dataOnly="0" labelOnly="1" grandRow="1" outline="0" offset="A256" axis="axisRow" fieldPosition="0">
        <references count="1">
          <reference field="4294967294" count="1" selected="0">
            <x v="24"/>
          </reference>
        </references>
      </pivotArea>
    </format>
    <format dxfId="11519">
      <pivotArea field="0" dataOnly="0" labelOnly="1" grandRow="1" outline="0" offset="A256" axis="axisRow" fieldPosition="0">
        <references count="1">
          <reference field="4294967294" count="1" selected="0">
            <x v="25"/>
          </reference>
        </references>
      </pivotArea>
    </format>
    <format dxfId="11518">
      <pivotArea field="0" dataOnly="0" labelOnly="1" grandRow="1" outline="0" offset="A256" axis="axisRow" fieldPosition="0">
        <references count="1">
          <reference field="4294967294" count="1" selected="0">
            <x v="26"/>
          </reference>
        </references>
      </pivotArea>
    </format>
    <format dxfId="11517">
      <pivotArea field="0" dataOnly="0" labelOnly="1" grandRow="1" outline="0" offset="A256" axis="axisRow" fieldPosition="0">
        <references count="1">
          <reference field="4294967294" count="1" selected="0">
            <x v="27"/>
          </reference>
        </references>
      </pivotArea>
    </format>
    <format dxfId="11516">
      <pivotArea field="0" dataOnly="0" labelOnly="1" grandRow="1" outline="0" offset="A256" axis="axisRow" fieldPosition="0">
        <references count="1">
          <reference field="4294967294" count="1" selected="0">
            <x v="28"/>
          </reference>
        </references>
      </pivotArea>
    </format>
    <format dxfId="11515">
      <pivotArea field="0" dataOnly="0" labelOnly="1" grandRow="1" outline="0" offset="A256" axis="axisRow" fieldPosition="0">
        <references count="1">
          <reference field="4294967294" count="1" selected="0">
            <x v="29"/>
          </reference>
        </references>
      </pivotArea>
    </format>
    <format dxfId="11514">
      <pivotArea field="0" dataOnly="0" labelOnly="1" grandRow="1" outline="0" offset="A256" axis="axisRow" fieldPosition="0">
        <references count="1">
          <reference field="4294967294" count="1" selected="0">
            <x v="30"/>
          </reference>
        </references>
      </pivotArea>
    </format>
    <format dxfId="11513">
      <pivotArea field="0" dataOnly="0" labelOnly="1" grandRow="1" outline="0" offset="A256" axis="axisRow" fieldPosition="0">
        <references count="1">
          <reference field="4294967294" count="1" selected="0">
            <x v="31"/>
          </reference>
        </references>
      </pivotArea>
    </format>
    <format dxfId="11512">
      <pivotArea field="0" dataOnly="0" labelOnly="1" grandRow="1" outline="0" offset="A256" axis="axisRow" fieldPosition="0">
        <references count="1">
          <reference field="4294967294" count="1" selected="0">
            <x v="32"/>
          </reference>
        </references>
      </pivotArea>
    </format>
    <format dxfId="11511">
      <pivotArea field="0" dataOnly="0" labelOnly="1" grandRow="1" outline="0" offset="A256" axis="axisRow" fieldPosition="0">
        <references count="1">
          <reference field="4294967294" count="1" selected="0">
            <x v="33"/>
          </reference>
        </references>
      </pivotArea>
    </format>
    <format dxfId="11510">
      <pivotArea field="0" dataOnly="0" labelOnly="1" grandRow="1" outline="0" offset="A256" axis="axisRow" fieldPosition="0">
        <references count="1">
          <reference field="4294967294" count="1" selected="0">
            <x v="34"/>
          </reference>
        </references>
      </pivotArea>
    </format>
    <format dxfId="11509">
      <pivotArea field="0" dataOnly="0" labelOnly="1" grandRow="1" outline="0" offset="A256" axis="axisRow" fieldPosition="0">
        <references count="1">
          <reference field="4294967294" count="1" selected="0">
            <x v="35"/>
          </reference>
        </references>
      </pivotArea>
    </format>
    <format dxfId="11508">
      <pivotArea field="0" dataOnly="0" labelOnly="1" grandRow="1" outline="0" offset="A256" axis="axisRow" fieldPosition="0">
        <references count="1">
          <reference field="4294967294" count="1" selected="0">
            <x v="36"/>
          </reference>
        </references>
      </pivotArea>
    </format>
    <format dxfId="11507">
      <pivotArea field="0" dataOnly="0" labelOnly="1" grandRow="1" outline="0" offset="A256" axis="axisRow" fieldPosition="0">
        <references count="1">
          <reference field="4294967294" count="1" selected="0">
            <x v="37"/>
          </reference>
        </references>
      </pivotArea>
    </format>
    <format dxfId="11506">
      <pivotArea field="0" dataOnly="0" labelOnly="1" grandRow="1" outline="0" offset="A256" axis="axisRow" fieldPosition="0">
        <references count="1">
          <reference field="4294967294" count="1" selected="0">
            <x v="38"/>
          </reference>
        </references>
      </pivotArea>
    </format>
    <format dxfId="11505">
      <pivotArea field="0" dataOnly="0" labelOnly="1" grandRow="1" outline="0" offset="A256" axis="axisRow" fieldPosition="0">
        <references count="1">
          <reference field="4294967294" count="1" selected="0">
            <x v="39"/>
          </reference>
        </references>
      </pivotArea>
    </format>
    <format dxfId="11504">
      <pivotArea field="0" dataOnly="0" labelOnly="1" grandRow="1" outline="0" offset="A256" axis="axisRow" fieldPosition="0">
        <references count="1">
          <reference field="4294967294" count="1" selected="0">
            <x v="40"/>
          </reference>
        </references>
      </pivotArea>
    </format>
    <format dxfId="11503">
      <pivotArea field="0" dataOnly="0" labelOnly="1" grandRow="1" outline="0" offset="A256" axis="axisRow" fieldPosition="0">
        <references count="1">
          <reference field="4294967294" count="1" selected="0">
            <x v="41"/>
          </reference>
        </references>
      </pivotArea>
    </format>
    <format dxfId="11502">
      <pivotArea outline="0" collapsedLevelsAreSubtotals="1" fieldPosition="0"/>
    </format>
    <format dxfId="11501">
      <pivotArea field="-2" type="button" dataOnly="0" labelOnly="1" outline="0" axis="axisRow" fieldPosition="1"/>
    </format>
    <format dxfId="11500">
      <pivotArea field="124" type="button" dataOnly="0" labelOnly="1" outline="0" axis="axisCol" fieldPosition="0"/>
    </format>
    <format dxfId="11499">
      <pivotArea field="3" type="button" dataOnly="0" labelOnly="1" outline="0" axis="axisCol" fieldPosition="1"/>
    </format>
    <format dxfId="11498">
      <pivotArea type="topRight" dataOnly="0" labelOnly="1" outline="0" fieldPosition="0"/>
    </format>
    <format dxfId="11497">
      <pivotArea field="0" dataOnly="0" labelOnly="1" grandRow="1" outline="0" axis="axisRow" fieldPosition="0">
        <references count="1">
          <reference field="4294967294" count="1" selected="0">
            <x v="0"/>
          </reference>
        </references>
      </pivotArea>
    </format>
    <format dxfId="11496">
      <pivotArea field="0" dataOnly="0" labelOnly="1" grandRow="1" outline="0" axis="axisRow" fieldPosition="0">
        <references count="1">
          <reference field="4294967294" count="1" selected="0">
            <x v="1"/>
          </reference>
        </references>
      </pivotArea>
    </format>
    <format dxfId="11495">
      <pivotArea field="0" dataOnly="0" labelOnly="1" grandRow="1" outline="0" axis="axisRow" fieldPosition="0">
        <references count="1">
          <reference field="4294967294" count="1" selected="0">
            <x v="2"/>
          </reference>
        </references>
      </pivotArea>
    </format>
    <format dxfId="11494">
      <pivotArea field="0" dataOnly="0" labelOnly="1" grandRow="1" outline="0" axis="axisRow" fieldPosition="0">
        <references count="1">
          <reference field="4294967294" count="1" selected="0">
            <x v="3"/>
          </reference>
        </references>
      </pivotArea>
    </format>
    <format dxfId="11493">
      <pivotArea field="0" dataOnly="0" labelOnly="1" grandRow="1" outline="0" axis="axisRow" fieldPosition="0">
        <references count="1">
          <reference field="4294967294" count="1" selected="0">
            <x v="4"/>
          </reference>
        </references>
      </pivotArea>
    </format>
    <format dxfId="11492">
      <pivotArea field="0" dataOnly="0" labelOnly="1" grandRow="1" outline="0" axis="axisRow" fieldPosition="0">
        <references count="1">
          <reference field="4294967294" count="1" selected="0">
            <x v="5"/>
          </reference>
        </references>
      </pivotArea>
    </format>
    <format dxfId="11491">
      <pivotArea field="0" dataOnly="0" labelOnly="1" grandRow="1" outline="0" axis="axisRow" fieldPosition="0">
        <references count="1">
          <reference field="4294967294" count="1" selected="0">
            <x v="6"/>
          </reference>
        </references>
      </pivotArea>
    </format>
    <format dxfId="11490">
      <pivotArea field="0" dataOnly="0" labelOnly="1" grandRow="1" outline="0" axis="axisRow" fieldPosition="0">
        <references count="1">
          <reference field="4294967294" count="1" selected="0">
            <x v="7"/>
          </reference>
        </references>
      </pivotArea>
    </format>
    <format dxfId="11489">
      <pivotArea field="0" dataOnly="0" labelOnly="1" grandRow="1" outline="0" axis="axisRow" fieldPosition="0">
        <references count="1">
          <reference field="4294967294" count="1" selected="0">
            <x v="8"/>
          </reference>
        </references>
      </pivotArea>
    </format>
    <format dxfId="11488">
      <pivotArea field="0" dataOnly="0" labelOnly="1" grandRow="1" outline="0" axis="axisRow" fieldPosition="0">
        <references count="1">
          <reference field="4294967294" count="1" selected="0">
            <x v="9"/>
          </reference>
        </references>
      </pivotArea>
    </format>
    <format dxfId="11487">
      <pivotArea field="0" dataOnly="0" labelOnly="1" grandRow="1" outline="0" axis="axisRow" fieldPosition="0">
        <references count="1">
          <reference field="4294967294" count="1" selected="0">
            <x v="10"/>
          </reference>
        </references>
      </pivotArea>
    </format>
    <format dxfId="11486">
      <pivotArea field="0" dataOnly="0" labelOnly="1" grandRow="1" outline="0" axis="axisRow" fieldPosition="0">
        <references count="1">
          <reference field="4294967294" count="1" selected="0">
            <x v="11"/>
          </reference>
        </references>
      </pivotArea>
    </format>
    <format dxfId="11485">
      <pivotArea field="0" dataOnly="0" labelOnly="1" grandRow="1" outline="0" axis="axisRow" fieldPosition="0">
        <references count="1">
          <reference field="4294967294" count="1" selected="0">
            <x v="12"/>
          </reference>
        </references>
      </pivotArea>
    </format>
    <format dxfId="11484">
      <pivotArea field="0" dataOnly="0" labelOnly="1" grandRow="1" outline="0" axis="axisRow" fieldPosition="0">
        <references count="1">
          <reference field="4294967294" count="1" selected="0">
            <x v="13"/>
          </reference>
        </references>
      </pivotArea>
    </format>
    <format dxfId="11483">
      <pivotArea field="0" dataOnly="0" labelOnly="1" grandRow="1" outline="0" axis="axisRow" fieldPosition="0">
        <references count="1">
          <reference field="4294967294" count="1" selected="0">
            <x v="14"/>
          </reference>
        </references>
      </pivotArea>
    </format>
    <format dxfId="11482">
      <pivotArea field="0" dataOnly="0" labelOnly="1" grandRow="1" outline="0" axis="axisRow" fieldPosition="0">
        <references count="1">
          <reference field="4294967294" count="1" selected="0">
            <x v="15"/>
          </reference>
        </references>
      </pivotArea>
    </format>
    <format dxfId="11481">
      <pivotArea field="0" dataOnly="0" labelOnly="1" grandRow="1" outline="0" axis="axisRow" fieldPosition="0">
        <references count="1">
          <reference field="4294967294" count="1" selected="0">
            <x v="16"/>
          </reference>
        </references>
      </pivotArea>
    </format>
    <format dxfId="11480">
      <pivotArea field="0" dataOnly="0" labelOnly="1" grandRow="1" outline="0" axis="axisRow" fieldPosition="0">
        <references count="1">
          <reference field="4294967294" count="1" selected="0">
            <x v="17"/>
          </reference>
        </references>
      </pivotArea>
    </format>
    <format dxfId="11479">
      <pivotArea field="0" dataOnly="0" labelOnly="1" grandRow="1" outline="0" axis="axisRow" fieldPosition="0">
        <references count="1">
          <reference field="4294967294" count="1" selected="0">
            <x v="18"/>
          </reference>
        </references>
      </pivotArea>
    </format>
    <format dxfId="11478">
      <pivotArea field="0" dataOnly="0" labelOnly="1" grandRow="1" outline="0" axis="axisRow" fieldPosition="0">
        <references count="1">
          <reference field="4294967294" count="1" selected="0">
            <x v="19"/>
          </reference>
        </references>
      </pivotArea>
    </format>
    <format dxfId="11477">
      <pivotArea field="0" dataOnly="0" labelOnly="1" grandRow="1" outline="0" axis="axisRow" fieldPosition="0">
        <references count="1">
          <reference field="4294967294" count="1" selected="0">
            <x v="20"/>
          </reference>
        </references>
      </pivotArea>
    </format>
    <format dxfId="11476">
      <pivotArea field="0" dataOnly="0" labelOnly="1" grandRow="1" outline="0" axis="axisRow" fieldPosition="0">
        <references count="1">
          <reference field="4294967294" count="1" selected="0">
            <x v="21"/>
          </reference>
        </references>
      </pivotArea>
    </format>
    <format dxfId="11475">
      <pivotArea field="0" dataOnly="0" labelOnly="1" grandRow="1" outline="0" axis="axisRow" fieldPosition="0">
        <references count="1">
          <reference field="4294967294" count="1" selected="0">
            <x v="22"/>
          </reference>
        </references>
      </pivotArea>
    </format>
    <format dxfId="11474">
      <pivotArea field="0" dataOnly="0" labelOnly="1" grandRow="1" outline="0" axis="axisRow" fieldPosition="0">
        <references count="1">
          <reference field="4294967294" count="1" selected="0">
            <x v="23"/>
          </reference>
        </references>
      </pivotArea>
    </format>
    <format dxfId="11473">
      <pivotArea field="0" dataOnly="0" labelOnly="1" grandRow="1" outline="0" axis="axisRow" fieldPosition="0">
        <references count="1">
          <reference field="4294967294" count="1" selected="0">
            <x v="24"/>
          </reference>
        </references>
      </pivotArea>
    </format>
    <format dxfId="11472">
      <pivotArea field="0" dataOnly="0" labelOnly="1" grandRow="1" outline="0" axis="axisRow" fieldPosition="0">
        <references count="1">
          <reference field="4294967294" count="1" selected="0">
            <x v="25"/>
          </reference>
        </references>
      </pivotArea>
    </format>
    <format dxfId="11471">
      <pivotArea field="0" dataOnly="0" labelOnly="1" grandRow="1" outline="0" axis="axisRow" fieldPosition="0">
        <references count="1">
          <reference field="4294967294" count="1" selected="0">
            <x v="26"/>
          </reference>
        </references>
      </pivotArea>
    </format>
    <format dxfId="11470">
      <pivotArea field="0" dataOnly="0" labelOnly="1" grandRow="1" outline="0" axis="axisRow" fieldPosition="0">
        <references count="1">
          <reference field="4294967294" count="1" selected="0">
            <x v="27"/>
          </reference>
        </references>
      </pivotArea>
    </format>
    <format dxfId="11469">
      <pivotArea field="0" dataOnly="0" labelOnly="1" grandRow="1" outline="0" axis="axisRow" fieldPosition="0">
        <references count="1">
          <reference field="4294967294" count="1" selected="0">
            <x v="28"/>
          </reference>
        </references>
      </pivotArea>
    </format>
    <format dxfId="11468">
      <pivotArea field="0" dataOnly="0" labelOnly="1" grandRow="1" outline="0" axis="axisRow" fieldPosition="0">
        <references count="1">
          <reference field="4294967294" count="1" selected="0">
            <x v="29"/>
          </reference>
        </references>
      </pivotArea>
    </format>
    <format dxfId="11467">
      <pivotArea field="0" dataOnly="0" labelOnly="1" grandRow="1" outline="0" axis="axisRow" fieldPosition="0">
        <references count="1">
          <reference field="4294967294" count="1" selected="0">
            <x v="30"/>
          </reference>
        </references>
      </pivotArea>
    </format>
    <format dxfId="11466">
      <pivotArea field="0" dataOnly="0" labelOnly="1" grandRow="1" outline="0" axis="axisRow" fieldPosition="0">
        <references count="1">
          <reference field="4294967294" count="1" selected="0">
            <x v="31"/>
          </reference>
        </references>
      </pivotArea>
    </format>
    <format dxfId="11465">
      <pivotArea field="0" dataOnly="0" labelOnly="1" grandRow="1" outline="0" axis="axisRow" fieldPosition="0">
        <references count="1">
          <reference field="4294967294" count="1" selected="0">
            <x v="32"/>
          </reference>
        </references>
      </pivotArea>
    </format>
    <format dxfId="11464">
      <pivotArea field="0" dataOnly="0" labelOnly="1" grandRow="1" outline="0" axis="axisRow" fieldPosition="0">
        <references count="1">
          <reference field="4294967294" count="1" selected="0">
            <x v="33"/>
          </reference>
        </references>
      </pivotArea>
    </format>
    <format dxfId="11463">
      <pivotArea field="0" dataOnly="0" labelOnly="1" grandRow="1" outline="0" axis="axisRow" fieldPosition="0">
        <references count="1">
          <reference field="4294967294" count="1" selected="0">
            <x v="34"/>
          </reference>
        </references>
      </pivotArea>
    </format>
    <format dxfId="11462">
      <pivotArea field="0" dataOnly="0" labelOnly="1" grandRow="1" outline="0" axis="axisRow" fieldPosition="0">
        <references count="1">
          <reference field="4294967294" count="1" selected="0">
            <x v="35"/>
          </reference>
        </references>
      </pivotArea>
    </format>
    <format dxfId="11461">
      <pivotArea field="0" dataOnly="0" labelOnly="1" grandRow="1" outline="0" axis="axisRow" fieldPosition="0">
        <references count="1">
          <reference field="4294967294" count="1" selected="0">
            <x v="36"/>
          </reference>
        </references>
      </pivotArea>
    </format>
    <format dxfId="11460">
      <pivotArea field="0" dataOnly="0" labelOnly="1" grandRow="1" outline="0" axis="axisRow" fieldPosition="0">
        <references count="1">
          <reference field="4294967294" count="1" selected="0">
            <x v="37"/>
          </reference>
        </references>
      </pivotArea>
    </format>
    <format dxfId="11459">
      <pivotArea field="0" dataOnly="0" labelOnly="1" grandRow="1" outline="0" axis="axisRow" fieldPosition="0">
        <references count="1">
          <reference field="4294967294" count="1" selected="0">
            <x v="38"/>
          </reference>
        </references>
      </pivotArea>
    </format>
    <format dxfId="11458">
      <pivotArea field="0" dataOnly="0" labelOnly="1" grandRow="1" outline="0" axis="axisRow" fieldPosition="0">
        <references count="1">
          <reference field="4294967294" count="1" selected="0">
            <x v="39"/>
          </reference>
        </references>
      </pivotArea>
    </format>
    <format dxfId="11457">
      <pivotArea field="0" dataOnly="0" labelOnly="1" grandRow="1" outline="0" axis="axisRow" fieldPosition="0">
        <references count="1">
          <reference field="4294967294" count="1" selected="0">
            <x v="40"/>
          </reference>
        </references>
      </pivotArea>
    </format>
    <format dxfId="11456">
      <pivotArea field="0" dataOnly="0" labelOnly="1" grandRow="1" outline="0" axis="axisRow" fieldPosition="0">
        <references count="1">
          <reference field="4294967294" count="1" selected="0">
            <x v="41"/>
          </reference>
        </references>
      </pivotArea>
    </format>
    <format dxfId="11455">
      <pivotArea dataOnly="0" labelOnly="1" outline="0" fieldPosition="0">
        <references count="2">
          <reference field="4294967294" count="42">
            <x v="0"/>
            <x v="1"/>
            <x v="2"/>
            <x v="3"/>
            <x v="4"/>
            <x v="5"/>
            <x v="6"/>
            <x v="7"/>
            <x v="8"/>
            <x v="9"/>
            <x v="10"/>
            <x v="11"/>
            <x v="12"/>
            <x v="13"/>
            <x v="14"/>
            <x v="15"/>
            <x v="16"/>
            <x v="17"/>
            <x v="18"/>
            <x v="19"/>
            <x v="20"/>
            <x v="21"/>
            <x v="22"/>
            <x v="23"/>
            <x v="24"/>
            <x v="25"/>
            <x v="26"/>
            <x v="27"/>
            <x v="28"/>
            <x v="29"/>
            <x v="30"/>
            <x v="31"/>
            <x v="32"/>
            <x v="33"/>
            <x v="34"/>
            <x v="35"/>
            <x v="36"/>
            <x v="37"/>
            <x v="38"/>
            <x v="39"/>
            <x v="40"/>
            <x v="41"/>
          </reference>
          <reference field="0" count="1" selected="0">
            <x v="0"/>
          </reference>
        </references>
      </pivotArea>
    </format>
    <format dxfId="11454">
      <pivotArea dataOnly="0" labelOnly="1" outline="0" fieldPosition="0">
        <references count="2">
          <reference field="4294967294" count="42">
            <x v="0"/>
            <x v="1"/>
            <x v="2"/>
            <x v="3"/>
            <x v="4"/>
            <x v="5"/>
            <x v="6"/>
            <x v="7"/>
            <x v="8"/>
            <x v="9"/>
            <x v="10"/>
            <x v="11"/>
            <x v="12"/>
            <x v="13"/>
            <x v="14"/>
            <x v="15"/>
            <x v="16"/>
            <x v="17"/>
            <x v="18"/>
            <x v="19"/>
            <x v="20"/>
            <x v="21"/>
            <x v="22"/>
            <x v="23"/>
            <x v="24"/>
            <x v="25"/>
            <x v="26"/>
            <x v="27"/>
            <x v="28"/>
            <x v="29"/>
            <x v="30"/>
            <x v="31"/>
            <x v="32"/>
            <x v="33"/>
            <x v="34"/>
            <x v="35"/>
            <x v="36"/>
            <x v="37"/>
            <x v="38"/>
            <x v="39"/>
            <x v="40"/>
            <x v="41"/>
          </reference>
          <reference field="0" count="1" selected="0">
            <x v="1"/>
          </reference>
        </references>
      </pivotArea>
    </format>
    <format dxfId="11453">
      <pivotArea dataOnly="0" labelOnly="1" outline="0" fieldPosition="0">
        <references count="2">
          <reference field="4294967294" count="42">
            <x v="0"/>
            <x v="1"/>
            <x v="2"/>
            <x v="3"/>
            <x v="4"/>
            <x v="5"/>
            <x v="6"/>
            <x v="7"/>
            <x v="8"/>
            <x v="9"/>
            <x v="10"/>
            <x v="11"/>
            <x v="12"/>
            <x v="13"/>
            <x v="14"/>
            <x v="15"/>
            <x v="16"/>
            <x v="17"/>
            <x v="18"/>
            <x v="19"/>
            <x v="20"/>
            <x v="21"/>
            <x v="22"/>
            <x v="23"/>
            <x v="24"/>
            <x v="25"/>
            <x v="26"/>
            <x v="27"/>
            <x v="28"/>
            <x v="29"/>
            <x v="30"/>
            <x v="31"/>
            <x v="32"/>
            <x v="33"/>
            <x v="34"/>
            <x v="35"/>
            <x v="36"/>
            <x v="37"/>
            <x v="38"/>
            <x v="39"/>
            <x v="40"/>
            <x v="41"/>
          </reference>
          <reference field="0" count="1" selected="0">
            <x v="2"/>
          </reference>
        </references>
      </pivotArea>
    </format>
    <format dxfId="11452">
      <pivotArea dataOnly="0" labelOnly="1" outline="0" fieldPosition="0">
        <references count="2">
          <reference field="4294967294" count="42">
            <x v="0"/>
            <x v="1"/>
            <x v="2"/>
            <x v="3"/>
            <x v="4"/>
            <x v="5"/>
            <x v="6"/>
            <x v="7"/>
            <x v="8"/>
            <x v="9"/>
            <x v="10"/>
            <x v="11"/>
            <x v="12"/>
            <x v="13"/>
            <x v="14"/>
            <x v="15"/>
            <x v="16"/>
            <x v="17"/>
            <x v="18"/>
            <x v="19"/>
            <x v="20"/>
            <x v="21"/>
            <x v="22"/>
            <x v="23"/>
            <x v="24"/>
            <x v="25"/>
            <x v="26"/>
            <x v="27"/>
            <x v="28"/>
            <x v="29"/>
            <x v="30"/>
            <x v="31"/>
            <x v="32"/>
            <x v="33"/>
            <x v="34"/>
            <x v="35"/>
            <x v="36"/>
            <x v="37"/>
            <x v="38"/>
            <x v="39"/>
            <x v="40"/>
            <x v="41"/>
          </reference>
          <reference field="0" count="1" selected="0">
            <x v="3"/>
          </reference>
        </references>
      </pivotArea>
    </format>
    <format dxfId="11451">
      <pivotArea dataOnly="0" labelOnly="1" outline="0" fieldPosition="0">
        <references count="2">
          <reference field="4294967294" count="42">
            <x v="0"/>
            <x v="1"/>
            <x v="2"/>
            <x v="3"/>
            <x v="4"/>
            <x v="5"/>
            <x v="6"/>
            <x v="7"/>
            <x v="8"/>
            <x v="9"/>
            <x v="10"/>
            <x v="11"/>
            <x v="12"/>
            <x v="13"/>
            <x v="14"/>
            <x v="15"/>
            <x v="16"/>
            <x v="17"/>
            <x v="18"/>
            <x v="19"/>
            <x v="20"/>
            <x v="21"/>
            <x v="22"/>
            <x v="23"/>
            <x v="24"/>
            <x v="25"/>
            <x v="26"/>
            <x v="27"/>
            <x v="28"/>
            <x v="29"/>
            <x v="30"/>
            <x v="31"/>
            <x v="32"/>
            <x v="33"/>
            <x v="34"/>
            <x v="35"/>
            <x v="36"/>
            <x v="37"/>
            <x v="38"/>
            <x v="39"/>
            <x v="40"/>
            <x v="41"/>
          </reference>
          <reference field="0" count="1" selected="0">
            <x v="4"/>
          </reference>
        </references>
      </pivotArea>
    </format>
    <format dxfId="11450">
      <pivotArea dataOnly="0" labelOnly="1" outline="0" fieldPosition="0">
        <references count="2">
          <reference field="4294967294" count="42">
            <x v="0"/>
            <x v="1"/>
            <x v="2"/>
            <x v="3"/>
            <x v="4"/>
            <x v="5"/>
            <x v="6"/>
            <x v="7"/>
            <x v="8"/>
            <x v="9"/>
            <x v="10"/>
            <x v="11"/>
            <x v="12"/>
            <x v="13"/>
            <x v="14"/>
            <x v="15"/>
            <x v="16"/>
            <x v="17"/>
            <x v="18"/>
            <x v="19"/>
            <x v="20"/>
            <x v="21"/>
            <x v="22"/>
            <x v="23"/>
            <x v="24"/>
            <x v="25"/>
            <x v="26"/>
            <x v="27"/>
            <x v="28"/>
            <x v="29"/>
            <x v="30"/>
            <x v="31"/>
            <x v="32"/>
            <x v="33"/>
            <x v="34"/>
            <x v="35"/>
            <x v="36"/>
            <x v="37"/>
            <x v="38"/>
            <x v="39"/>
            <x v="40"/>
            <x v="41"/>
          </reference>
          <reference field="0" count="1" selected="0">
            <x v="5"/>
          </reference>
        </references>
      </pivotArea>
    </format>
    <format dxfId="11449">
      <pivotArea dataOnly="0" labelOnly="1" outline="0" fieldPosition="0">
        <references count="2">
          <reference field="4294967294" count="42">
            <x v="0"/>
            <x v="1"/>
            <x v="2"/>
            <x v="3"/>
            <x v="4"/>
            <x v="5"/>
            <x v="6"/>
            <x v="7"/>
            <x v="8"/>
            <x v="9"/>
            <x v="10"/>
            <x v="11"/>
            <x v="12"/>
            <x v="13"/>
            <x v="14"/>
            <x v="15"/>
            <x v="16"/>
            <x v="17"/>
            <x v="18"/>
            <x v="19"/>
            <x v="20"/>
            <x v="21"/>
            <x v="22"/>
            <x v="23"/>
            <x v="24"/>
            <x v="25"/>
            <x v="26"/>
            <x v="27"/>
            <x v="28"/>
            <x v="29"/>
            <x v="30"/>
            <x v="31"/>
            <x v="32"/>
            <x v="33"/>
            <x v="34"/>
            <x v="35"/>
            <x v="36"/>
            <x v="37"/>
            <x v="38"/>
            <x v="39"/>
            <x v="40"/>
            <x v="41"/>
          </reference>
          <reference field="0" count="1" selected="0">
            <x v="6"/>
          </reference>
        </references>
      </pivotArea>
    </format>
    <format dxfId="11448">
      <pivotArea dataOnly="0" labelOnly="1" outline="0" fieldPosition="0">
        <references count="2">
          <reference field="4294967294" count="42">
            <x v="0"/>
            <x v="1"/>
            <x v="2"/>
            <x v="3"/>
            <x v="4"/>
            <x v="5"/>
            <x v="6"/>
            <x v="7"/>
            <x v="8"/>
            <x v="9"/>
            <x v="10"/>
            <x v="11"/>
            <x v="12"/>
            <x v="13"/>
            <x v="14"/>
            <x v="15"/>
            <x v="16"/>
            <x v="17"/>
            <x v="18"/>
            <x v="19"/>
            <x v="20"/>
            <x v="21"/>
            <x v="22"/>
            <x v="23"/>
            <x v="24"/>
            <x v="25"/>
            <x v="26"/>
            <x v="27"/>
            <x v="28"/>
            <x v="29"/>
            <x v="30"/>
            <x v="31"/>
            <x v="32"/>
            <x v="33"/>
            <x v="34"/>
            <x v="35"/>
            <x v="36"/>
            <x v="37"/>
            <x v="38"/>
            <x v="39"/>
            <x v="40"/>
            <x v="41"/>
          </reference>
          <reference field="0" count="1" selected="0">
            <x v="7"/>
          </reference>
        </references>
      </pivotArea>
    </format>
    <format dxfId="11447">
      <pivotArea dataOnly="0" labelOnly="1" outline="0" fieldPosition="0">
        <references count="2">
          <reference field="4294967294" count="42">
            <x v="0"/>
            <x v="1"/>
            <x v="2"/>
            <x v="3"/>
            <x v="4"/>
            <x v="5"/>
            <x v="6"/>
            <x v="7"/>
            <x v="8"/>
            <x v="9"/>
            <x v="10"/>
            <x v="11"/>
            <x v="12"/>
            <x v="13"/>
            <x v="14"/>
            <x v="15"/>
            <x v="16"/>
            <x v="17"/>
            <x v="18"/>
            <x v="19"/>
            <x v="20"/>
            <x v="21"/>
            <x v="22"/>
            <x v="23"/>
            <x v="24"/>
            <x v="25"/>
            <x v="26"/>
            <x v="27"/>
            <x v="28"/>
            <x v="29"/>
            <x v="30"/>
            <x v="31"/>
            <x v="32"/>
            <x v="33"/>
            <x v="34"/>
            <x v="35"/>
            <x v="36"/>
            <x v="37"/>
            <x v="38"/>
            <x v="39"/>
            <x v="40"/>
            <x v="41"/>
          </reference>
          <reference field="0" count="1" selected="0">
            <x v="8"/>
          </reference>
        </references>
      </pivotArea>
    </format>
    <format dxfId="11446">
      <pivotArea dataOnly="0" labelOnly="1" outline="0" fieldPosition="0">
        <references count="2">
          <reference field="4294967294" count="42">
            <x v="0"/>
            <x v="1"/>
            <x v="2"/>
            <x v="3"/>
            <x v="4"/>
            <x v="5"/>
            <x v="6"/>
            <x v="7"/>
            <x v="8"/>
            <x v="9"/>
            <x v="10"/>
            <x v="11"/>
            <x v="12"/>
            <x v="13"/>
            <x v="14"/>
            <x v="15"/>
            <x v="16"/>
            <x v="17"/>
            <x v="18"/>
            <x v="19"/>
            <x v="20"/>
            <x v="21"/>
            <x v="22"/>
            <x v="23"/>
            <x v="24"/>
            <x v="25"/>
            <x v="26"/>
            <x v="27"/>
            <x v="28"/>
            <x v="29"/>
            <x v="30"/>
            <x v="31"/>
            <x v="32"/>
            <x v="33"/>
            <x v="34"/>
            <x v="35"/>
            <x v="36"/>
            <x v="37"/>
            <x v="38"/>
            <x v="39"/>
            <x v="40"/>
            <x v="41"/>
          </reference>
          <reference field="0" count="1" selected="0">
            <x v="9"/>
          </reference>
        </references>
      </pivotArea>
    </format>
    <format dxfId="11445">
      <pivotArea dataOnly="0" labelOnly="1" outline="0" fieldPosition="0">
        <references count="2">
          <reference field="4294967294" count="42">
            <x v="0"/>
            <x v="1"/>
            <x v="2"/>
            <x v="3"/>
            <x v="4"/>
            <x v="5"/>
            <x v="6"/>
            <x v="7"/>
            <x v="8"/>
            <x v="9"/>
            <x v="10"/>
            <x v="11"/>
            <x v="12"/>
            <x v="13"/>
            <x v="14"/>
            <x v="15"/>
            <x v="16"/>
            <x v="17"/>
            <x v="18"/>
            <x v="19"/>
            <x v="20"/>
            <x v="21"/>
            <x v="22"/>
            <x v="23"/>
            <x v="24"/>
            <x v="25"/>
            <x v="26"/>
            <x v="27"/>
            <x v="28"/>
            <x v="29"/>
            <x v="30"/>
            <x v="31"/>
            <x v="32"/>
            <x v="33"/>
            <x v="34"/>
            <x v="35"/>
            <x v="36"/>
            <x v="37"/>
            <x v="38"/>
            <x v="39"/>
            <x v="40"/>
            <x v="41"/>
          </reference>
          <reference field="0" count="1" selected="0">
            <x v="10"/>
          </reference>
        </references>
      </pivotArea>
    </format>
    <format dxfId="11444">
      <pivotArea dataOnly="0" labelOnly="1" outline="0" fieldPosition="0">
        <references count="2">
          <reference field="4294967294" count="42">
            <x v="0"/>
            <x v="1"/>
            <x v="2"/>
            <x v="3"/>
            <x v="4"/>
            <x v="5"/>
            <x v="6"/>
            <x v="7"/>
            <x v="8"/>
            <x v="9"/>
            <x v="10"/>
            <x v="11"/>
            <x v="12"/>
            <x v="13"/>
            <x v="14"/>
            <x v="15"/>
            <x v="16"/>
            <x v="17"/>
            <x v="18"/>
            <x v="19"/>
            <x v="20"/>
            <x v="21"/>
            <x v="22"/>
            <x v="23"/>
            <x v="24"/>
            <x v="25"/>
            <x v="26"/>
            <x v="27"/>
            <x v="28"/>
            <x v="29"/>
            <x v="30"/>
            <x v="31"/>
            <x v="32"/>
            <x v="33"/>
            <x v="34"/>
            <x v="35"/>
            <x v="36"/>
            <x v="37"/>
            <x v="38"/>
            <x v="39"/>
            <x v="40"/>
            <x v="41"/>
          </reference>
          <reference field="0" count="1" selected="0">
            <x v="11"/>
          </reference>
        </references>
      </pivotArea>
    </format>
    <format dxfId="11443">
      <pivotArea dataOnly="0" labelOnly="1" outline="0" fieldPosition="0">
        <references count="2">
          <reference field="4294967294" count="42">
            <x v="0"/>
            <x v="1"/>
            <x v="2"/>
            <x v="3"/>
            <x v="4"/>
            <x v="5"/>
            <x v="6"/>
            <x v="7"/>
            <x v="8"/>
            <x v="9"/>
            <x v="10"/>
            <x v="11"/>
            <x v="12"/>
            <x v="13"/>
            <x v="14"/>
            <x v="15"/>
            <x v="16"/>
            <x v="17"/>
            <x v="18"/>
            <x v="19"/>
            <x v="20"/>
            <x v="21"/>
            <x v="22"/>
            <x v="23"/>
            <x v="24"/>
            <x v="25"/>
            <x v="26"/>
            <x v="27"/>
            <x v="28"/>
            <x v="29"/>
            <x v="30"/>
            <x v="31"/>
            <x v="32"/>
            <x v="33"/>
            <x v="34"/>
            <x v="35"/>
            <x v="36"/>
            <x v="37"/>
            <x v="38"/>
            <x v="39"/>
            <x v="40"/>
            <x v="41"/>
          </reference>
          <reference field="0" count="1" selected="0">
            <x v="12"/>
          </reference>
        </references>
      </pivotArea>
    </format>
    <format dxfId="11442">
      <pivotArea dataOnly="0" labelOnly="1" outline="0" fieldPosition="0">
        <references count="2">
          <reference field="4294967294" count="42">
            <x v="0"/>
            <x v="1"/>
            <x v="2"/>
            <x v="3"/>
            <x v="4"/>
            <x v="5"/>
            <x v="6"/>
            <x v="7"/>
            <x v="8"/>
            <x v="9"/>
            <x v="10"/>
            <x v="11"/>
            <x v="12"/>
            <x v="13"/>
            <x v="14"/>
            <x v="15"/>
            <x v="16"/>
            <x v="17"/>
            <x v="18"/>
            <x v="19"/>
            <x v="20"/>
            <x v="21"/>
            <x v="22"/>
            <x v="23"/>
            <x v="24"/>
            <x v="25"/>
            <x v="26"/>
            <x v="27"/>
            <x v="28"/>
            <x v="29"/>
            <x v="30"/>
            <x v="31"/>
            <x v="32"/>
            <x v="33"/>
            <x v="34"/>
            <x v="35"/>
            <x v="36"/>
            <x v="37"/>
            <x v="38"/>
            <x v="39"/>
            <x v="40"/>
            <x v="41"/>
          </reference>
          <reference field="0" count="1" selected="0">
            <x v="13"/>
          </reference>
        </references>
      </pivotArea>
    </format>
    <format dxfId="11441">
      <pivotArea dataOnly="0" labelOnly="1" outline="0" fieldPosition="0">
        <references count="2">
          <reference field="4294967294" count="42">
            <x v="0"/>
            <x v="1"/>
            <x v="2"/>
            <x v="3"/>
            <x v="4"/>
            <x v="5"/>
            <x v="6"/>
            <x v="7"/>
            <x v="8"/>
            <x v="9"/>
            <x v="10"/>
            <x v="11"/>
            <x v="12"/>
            <x v="13"/>
            <x v="14"/>
            <x v="15"/>
            <x v="16"/>
            <x v="17"/>
            <x v="18"/>
            <x v="19"/>
            <x v="20"/>
            <x v="21"/>
            <x v="22"/>
            <x v="23"/>
            <x v="24"/>
            <x v="25"/>
            <x v="26"/>
            <x v="27"/>
            <x v="28"/>
            <x v="29"/>
            <x v="30"/>
            <x v="31"/>
            <x v="32"/>
            <x v="33"/>
            <x v="34"/>
            <x v="35"/>
            <x v="36"/>
            <x v="37"/>
            <x v="38"/>
            <x v="39"/>
            <x v="40"/>
            <x v="41"/>
          </reference>
          <reference field="0" count="1" selected="0">
            <x v="14"/>
          </reference>
        </references>
      </pivotArea>
    </format>
    <format dxfId="11440">
      <pivotArea dataOnly="0" labelOnly="1" outline="0" fieldPosition="0">
        <references count="2">
          <reference field="4294967294" count="42">
            <x v="0"/>
            <x v="1"/>
            <x v="2"/>
            <x v="3"/>
            <x v="4"/>
            <x v="5"/>
            <x v="6"/>
            <x v="7"/>
            <x v="8"/>
            <x v="9"/>
            <x v="10"/>
            <x v="11"/>
            <x v="12"/>
            <x v="13"/>
            <x v="14"/>
            <x v="15"/>
            <x v="16"/>
            <x v="17"/>
            <x v="18"/>
            <x v="19"/>
            <x v="20"/>
            <x v="21"/>
            <x v="22"/>
            <x v="23"/>
            <x v="24"/>
            <x v="25"/>
            <x v="26"/>
            <x v="27"/>
            <x v="28"/>
            <x v="29"/>
            <x v="30"/>
            <x v="31"/>
            <x v="32"/>
            <x v="33"/>
            <x v="34"/>
            <x v="35"/>
            <x v="36"/>
            <x v="37"/>
            <x v="38"/>
            <x v="39"/>
            <x v="40"/>
            <x v="41"/>
          </reference>
          <reference field="0" count="1" selected="0">
            <x v="15"/>
          </reference>
        </references>
      </pivotArea>
    </format>
    <format dxfId="11439">
      <pivotArea dataOnly="0" labelOnly="1" outline="0" fieldPosition="0">
        <references count="1">
          <reference field="124" count="1">
            <x v="0"/>
          </reference>
        </references>
      </pivotArea>
    </format>
    <format dxfId="11438">
      <pivotArea dataOnly="0" labelOnly="1" outline="0" fieldPosition="0">
        <references count="1">
          <reference field="124" count="1" defaultSubtotal="1">
            <x v="0"/>
          </reference>
        </references>
      </pivotArea>
    </format>
    <format dxfId="11437">
      <pivotArea dataOnly="0" labelOnly="1" outline="0" fieldPosition="0">
        <references count="2">
          <reference field="3" count="0"/>
          <reference field="124" count="1" selected="0">
            <x v="0"/>
          </reference>
        </references>
      </pivotArea>
    </format>
  </formats>
  <pivotTableStyleInfo showRowHeaders="1" showColHeaders="1" showRowStripes="0" showColStripes="0" showLastColumn="1"/>
</pivotTableDefinition>
</file>

<file path=xl/pivotTables/pivotTable2.xml><?xml version="1.0" encoding="utf-8"?>
<pivotTableDefinition xmlns="http://schemas.openxmlformats.org/spreadsheetml/2006/main" name="PivotTable2" cacheId="0" dataOnRows="1" applyNumberFormats="0" applyBorderFormats="0" applyFontFormats="0" applyPatternFormats="0" applyAlignmentFormats="0" applyWidthHeightFormats="1" dataCaption="Data" updatedVersion="3" minRefreshableVersion="3" showMemberPropertyTips="0" colGrandTotals="0" itemPrintTitles="1" createdVersion="3" indent="0" compact="0" compactData="0" gridDropZones="1">
  <location ref="A2:K650" firstHeaderRow="1" firstDataRow="3" firstDataCol="2"/>
  <pivotFields count="125">
    <pivotField axis="axisRow" compact="0" outline="0" subtotalTop="0" showAll="0" includeNewItemsInFilter="1">
      <items count="18">
        <item x="0"/>
        <item x="1"/>
        <item x="2"/>
        <item x="3"/>
        <item x="4"/>
        <item x="5"/>
        <item x="6"/>
        <item x="7"/>
        <item x="8"/>
        <item x="9"/>
        <item x="10"/>
        <item x="11"/>
        <item x="12"/>
        <item x="13"/>
        <item x="14"/>
        <item x="15"/>
        <item m="1" x="16"/>
        <item t="default"/>
      </items>
    </pivotField>
    <pivotField compact="0" outline="0" subtotalTop="0" showAll="0" includeNewItemsInFilter="1"/>
    <pivotField compact="0" outline="0" subtotalTop="0" showAll="0" includeNewItemsInFilter="1"/>
    <pivotField axis="axisCol" compact="0" numFmtId="164" outline="0" subtotalTop="0" showAll="0" includeNewItemsInFilter="1">
      <items count="15">
        <item h="1" x="0"/>
        <item h="1" x="1"/>
        <item h="1" x="2"/>
        <item h="1" x="3"/>
        <item h="1" x="4"/>
        <item h="1" x="11"/>
        <item x="12"/>
        <item x="5"/>
        <item x="6"/>
        <item x="7"/>
        <item x="8"/>
        <item x="9"/>
        <item x="13"/>
        <item h="1" x="10"/>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numFmtId="164" outline="0" subtotalTop="0" showAll="0" includeNewItemsInFilter="1"/>
    <pivotField dataField="1"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numFmtId="164"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numFmtId="3" outline="0" subtotalTop="0" showAll="0" includeNewItemsInFilter="1"/>
    <pivotField dataField="1" compact="0" outline="0" subtotalTop="0" showAll="0" includeNewItemsInFilter="1"/>
    <pivotField dataField="1" compact="0" outline="0" subtotalTop="0" showAll="0" includeNewItemsInFilter="1"/>
    <pivotField dataField="1" compact="0" numFmtId="3" outline="0" subtotalTop="0" showAll="0" includeNewItemsInFilter="1"/>
    <pivotField dataField="1" compact="0" outline="0" subtotalTop="0" showAll="0" includeNewItemsInFilter="1"/>
    <pivotField dataField="1" compact="0" outline="0" subtotalTop="0" showAll="0" includeNewItemsInFilter="1"/>
    <pivotField dataField="1" compact="0" numFmtId="3" outline="0" subtotalTop="0" showAll="0" includeNewItemsInFilter="1"/>
    <pivotField dataField="1" compact="0" outline="0" subtotalTop="0" showAll="0" includeNewItemsInFilter="1"/>
    <pivotField dataField="1" compact="0" outline="0" subtotalTop="0" showAll="0" includeNewItemsInFilter="1"/>
    <pivotField dataField="1" compact="0" numFmtId="3" outline="0" subtotalTop="0" showAll="0" includeNewItemsInFilter="1"/>
    <pivotField dataField="1" compact="0" outline="0" subtotalTop="0" showAll="0" includeNewItemsInFilter="1"/>
    <pivotField dataField="1" compact="0" outline="0" subtotalTop="0" showAll="0" includeNewItemsInFilter="1"/>
    <pivotField dataField="1" compact="0" numFmtId="164" outline="0" subtotalTop="0" showAll="0" includeNewItemsInFilter="1"/>
    <pivotField dataField="1" compact="0" outline="0" subtotalTop="0" showAll="0" includeNewItemsInFilter="1"/>
    <pivotField dataField="1" compact="0" outline="0" subtotalTop="0" showAll="0" includeNewItemsInFilter="1"/>
    <pivotField dataField="1" compact="0" numFmtId="164" outline="0" subtotalTop="0" showAll="0" includeNewItemsInFilter="1"/>
    <pivotField dataField="1" compact="0" outline="0" subtotalTop="0" showAll="0" includeNewItemsInFilter="1"/>
    <pivotField dataField="1" compact="0" outline="0" subtotalTop="0" showAll="0" includeNewItemsInFilter="1"/>
    <pivotField dataField="1" compact="0" numFmtId="164" outline="0" subtotalTop="0" showAll="0" includeNewItemsInFilter="1"/>
    <pivotField dataField="1" compact="0" outline="0" subtotalTop="0" showAll="0" includeNewItemsInFilter="1"/>
    <pivotField dataField="1" compact="0" outline="0" subtotalTop="0" showAll="0" includeNewItemsInFilter="1"/>
    <pivotField dataField="1" compact="0" numFmtId="164"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axis="axisCol" subtotalCaption="Sub-Total" compact="0" outline="0" subtotalTop="0" showAll="0" includeNewItemsInFilter="1">
      <items count="5">
        <item n="Four-Year" x="0"/>
        <item n="Two-Year" x="1"/>
        <item n="Technical" x="3"/>
        <item h="1" x="2"/>
        <item t="default"/>
      </items>
    </pivotField>
  </pivotFields>
  <rowFields count="2">
    <field x="0"/>
    <field x="-2"/>
  </rowFields>
  <rowItems count="646">
    <i>
      <x/>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r="1" i="32">
      <x v="32"/>
    </i>
    <i r="1" i="33">
      <x v="33"/>
    </i>
    <i r="1" i="34">
      <x v="34"/>
    </i>
    <i r="1" i="35">
      <x v="35"/>
    </i>
    <i r="1" i="36">
      <x v="36"/>
    </i>
    <i r="1" i="37">
      <x v="37"/>
    </i>
    <i>
      <x v="1"/>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r="1" i="32">
      <x v="32"/>
    </i>
    <i r="1" i="33">
      <x v="33"/>
    </i>
    <i r="1" i="34">
      <x v="34"/>
    </i>
    <i r="1" i="35">
      <x v="35"/>
    </i>
    <i r="1" i="36">
      <x v="36"/>
    </i>
    <i r="1" i="37">
      <x v="37"/>
    </i>
    <i>
      <x v="2"/>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r="1" i="32">
      <x v="32"/>
    </i>
    <i r="1" i="33">
      <x v="33"/>
    </i>
    <i r="1" i="34">
      <x v="34"/>
    </i>
    <i r="1" i="35">
      <x v="35"/>
    </i>
    <i r="1" i="36">
      <x v="36"/>
    </i>
    <i r="1" i="37">
      <x v="37"/>
    </i>
    <i>
      <x v="3"/>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r="1" i="32">
      <x v="32"/>
    </i>
    <i r="1" i="33">
      <x v="33"/>
    </i>
    <i r="1" i="34">
      <x v="34"/>
    </i>
    <i r="1" i="35">
      <x v="35"/>
    </i>
    <i r="1" i="36">
      <x v="36"/>
    </i>
    <i r="1" i="37">
      <x v="37"/>
    </i>
    <i>
      <x v="4"/>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r="1" i="32">
      <x v="32"/>
    </i>
    <i r="1" i="33">
      <x v="33"/>
    </i>
    <i r="1" i="34">
      <x v="34"/>
    </i>
    <i r="1" i="35">
      <x v="35"/>
    </i>
    <i r="1" i="36">
      <x v="36"/>
    </i>
    <i r="1" i="37">
      <x v="37"/>
    </i>
    <i>
      <x v="5"/>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r="1" i="32">
      <x v="32"/>
    </i>
    <i r="1" i="33">
      <x v="33"/>
    </i>
    <i r="1" i="34">
      <x v="34"/>
    </i>
    <i r="1" i="35">
      <x v="35"/>
    </i>
    <i r="1" i="36">
      <x v="36"/>
    </i>
    <i r="1" i="37">
      <x v="37"/>
    </i>
    <i>
      <x v="6"/>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r="1" i="32">
      <x v="32"/>
    </i>
    <i r="1" i="33">
      <x v="33"/>
    </i>
    <i r="1" i="34">
      <x v="34"/>
    </i>
    <i r="1" i="35">
      <x v="35"/>
    </i>
    <i r="1" i="36">
      <x v="36"/>
    </i>
    <i r="1" i="37">
      <x v="37"/>
    </i>
    <i>
      <x v="7"/>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r="1" i="32">
      <x v="32"/>
    </i>
    <i r="1" i="33">
      <x v="33"/>
    </i>
    <i r="1" i="34">
      <x v="34"/>
    </i>
    <i r="1" i="35">
      <x v="35"/>
    </i>
    <i r="1" i="36">
      <x v="36"/>
    </i>
    <i r="1" i="37">
      <x v="37"/>
    </i>
    <i>
      <x v="8"/>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r="1" i="32">
      <x v="32"/>
    </i>
    <i r="1" i="33">
      <x v="33"/>
    </i>
    <i r="1" i="34">
      <x v="34"/>
    </i>
    <i r="1" i="35">
      <x v="35"/>
    </i>
    <i r="1" i="36">
      <x v="36"/>
    </i>
    <i r="1" i="37">
      <x v="37"/>
    </i>
    <i>
      <x v="9"/>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r="1" i="32">
      <x v="32"/>
    </i>
    <i r="1" i="33">
      <x v="33"/>
    </i>
    <i r="1" i="34">
      <x v="34"/>
    </i>
    <i r="1" i="35">
      <x v="35"/>
    </i>
    <i r="1" i="36">
      <x v="36"/>
    </i>
    <i r="1" i="37">
      <x v="37"/>
    </i>
    <i>
      <x v="10"/>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r="1" i="32">
      <x v="32"/>
    </i>
    <i r="1" i="33">
      <x v="33"/>
    </i>
    <i r="1" i="34">
      <x v="34"/>
    </i>
    <i r="1" i="35">
      <x v="35"/>
    </i>
    <i r="1" i="36">
      <x v="36"/>
    </i>
    <i r="1" i="37">
      <x v="37"/>
    </i>
    <i>
      <x v="11"/>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r="1" i="32">
      <x v="32"/>
    </i>
    <i r="1" i="33">
      <x v="33"/>
    </i>
    <i r="1" i="34">
      <x v="34"/>
    </i>
    <i r="1" i="35">
      <x v="35"/>
    </i>
    <i r="1" i="36">
      <x v="36"/>
    </i>
    <i r="1" i="37">
      <x v="37"/>
    </i>
    <i>
      <x v="12"/>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r="1" i="32">
      <x v="32"/>
    </i>
    <i r="1" i="33">
      <x v="33"/>
    </i>
    <i r="1" i="34">
      <x v="34"/>
    </i>
    <i r="1" i="35">
      <x v="35"/>
    </i>
    <i r="1" i="36">
      <x v="36"/>
    </i>
    <i r="1" i="37">
      <x v="37"/>
    </i>
    <i>
      <x v="13"/>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r="1" i="32">
      <x v="32"/>
    </i>
    <i r="1" i="33">
      <x v="33"/>
    </i>
    <i r="1" i="34">
      <x v="34"/>
    </i>
    <i r="1" i="35">
      <x v="35"/>
    </i>
    <i r="1" i="36">
      <x v="36"/>
    </i>
    <i r="1" i="37">
      <x v="37"/>
    </i>
    <i>
      <x v="14"/>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r="1" i="32">
      <x v="32"/>
    </i>
    <i r="1" i="33">
      <x v="33"/>
    </i>
    <i r="1" i="34">
      <x v="34"/>
    </i>
    <i r="1" i="35">
      <x v="35"/>
    </i>
    <i r="1" i="36">
      <x v="36"/>
    </i>
    <i r="1" i="37">
      <x v="37"/>
    </i>
    <i>
      <x v="15"/>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r="1" i="32">
      <x v="32"/>
    </i>
    <i r="1" i="33">
      <x v="33"/>
    </i>
    <i r="1" i="34">
      <x v="34"/>
    </i>
    <i r="1" i="35">
      <x v="35"/>
    </i>
    <i r="1" i="36">
      <x v="36"/>
    </i>
    <i r="1" i="37">
      <x v="37"/>
    </i>
    <i t="grand">
      <x/>
    </i>
    <i t="grand" i="1">
      <x/>
    </i>
    <i t="grand" i="2">
      <x/>
    </i>
    <i t="grand" i="3">
      <x/>
    </i>
    <i t="grand" i="4">
      <x/>
    </i>
    <i t="grand" i="5">
      <x/>
    </i>
    <i t="grand" i="6">
      <x/>
    </i>
    <i t="grand" i="7">
      <x/>
    </i>
    <i t="grand" i="8">
      <x/>
    </i>
    <i t="grand" i="9">
      <x/>
    </i>
    <i t="grand" i="10">
      <x/>
    </i>
    <i t="grand" i="11">
      <x/>
    </i>
    <i t="grand" i="12">
      <x/>
    </i>
    <i t="grand" i="13">
      <x/>
    </i>
    <i t="grand" i="14">
      <x/>
    </i>
    <i t="grand" i="15">
      <x/>
    </i>
    <i t="grand" i="16">
      <x/>
    </i>
    <i t="grand" i="17">
      <x/>
    </i>
    <i t="grand" i="18">
      <x/>
    </i>
    <i t="grand" i="19">
      <x/>
    </i>
    <i t="grand" i="20">
      <x/>
    </i>
    <i t="grand" i="21">
      <x/>
    </i>
    <i t="grand" i="22">
      <x/>
    </i>
    <i t="grand" i="23">
      <x/>
    </i>
    <i t="grand" i="24">
      <x/>
    </i>
    <i t="grand" i="25">
      <x/>
    </i>
    <i t="grand" i="26">
      <x/>
    </i>
    <i t="grand" i="27">
      <x/>
    </i>
    <i t="grand" i="28">
      <x/>
    </i>
    <i t="grand" i="29">
      <x/>
    </i>
    <i t="grand" i="30">
      <x/>
    </i>
    <i t="grand" i="31">
      <x/>
    </i>
    <i t="grand" i="32">
      <x/>
    </i>
    <i t="grand" i="33">
      <x/>
    </i>
    <i t="grand" i="34">
      <x/>
    </i>
    <i t="grand" i="35">
      <x/>
    </i>
    <i t="grand" i="36">
      <x/>
    </i>
    <i t="grand" i="37">
      <x/>
    </i>
  </rowItems>
  <colFields count="2">
    <field x="124"/>
    <field x="3"/>
  </colFields>
  <colItems count="9">
    <i>
      <x v="1"/>
      <x v="6"/>
    </i>
    <i r="1">
      <x v="7"/>
    </i>
    <i r="1">
      <x v="8"/>
    </i>
    <i r="1">
      <x v="9"/>
    </i>
    <i t="default">
      <x v="1"/>
    </i>
    <i>
      <x v="2"/>
      <x v="10"/>
    </i>
    <i r="1">
      <x v="11"/>
    </i>
    <i r="1">
      <x v="12"/>
    </i>
    <i t="default">
      <x v="2"/>
    </i>
  </colItems>
  <dataFields count="38">
    <dataField name=" 2y-Freshm 02" fld="70" baseField="0" baseItem="0" numFmtId="164"/>
    <dataField name=" 2y-Freshm 03" fld="71" baseField="0" baseItem="0" numFmtId="164"/>
    <dataField name=" 2y-Freshm 04" fld="72" baseField="0" baseItem="0" numFmtId="164"/>
    <dataField name=" 2y-Freshm 05" fld="73" baseField="0" baseItem="0" numFmtId="164"/>
    <dataField name=" 2y-Freshm 06" fld="74" baseField="0" baseItem="0" numFmtId="164"/>
    <dataField name=" 2y-Freshm 07" fld="75" baseField="0" baseItem="0" numFmtId="164"/>
    <dataField name=" 2y-Adjcohort 00" fld="92" baseField="0" baseItem="0" numFmtId="164"/>
    <dataField name=" 2y-Adjcohort 01" fld="93" baseField="0" baseItem="0" numFmtId="164"/>
    <dataField name=" 2y-Adjcohort 02" fld="94" baseField="0" baseItem="0" numFmtId="164"/>
    <dataField name=" 2y-Adjcohort 03" fld="95" baseField="0" baseItem="0" numFmtId="164"/>
    <dataField name=" 2y-Adjcohort 04" fld="96" baseField="0" baseItem="0" numFmtId="164"/>
    <dataField name=" 2y-Adjcohort 05" fld="97" baseField="0" baseItem="0" numFmtId="164"/>
    <dataField name=" 2y-Adjcohort 06" fld="98" baseField="0" baseItem="0" numFmtId="164"/>
    <dataField name=" 2y-Adjcohort 07" fld="99" baseField="0" baseItem="0" numFmtId="164"/>
    <dataField name=" 2y-EnrlY2 05" fld="100" baseField="0" baseItem="0" numFmtId="164"/>
    <dataField name=" 2y-EnrlY2 06" fld="101" baseField="0" baseItem="0" numFmtId="164"/>
    <dataField name=" 2y-EnrlY2 07" fld="102" baseField="0" baseItem="0" numFmtId="164"/>
    <dataField name=" 2y-TransfY2 05" fld="103" baseField="0" baseItem="0" numFmtId="164"/>
    <dataField name=" 2y-TransfY2 06" fld="104" baseField="0" baseItem="0" numFmtId="164"/>
    <dataField name=" 2y-TransfY2 07" fld="105" baseField="0" baseItem="0" numFmtId="164"/>
    <dataField name=" 2y-OtherY2 05" fld="106" baseField="0" baseItem="0" numFmtId="164"/>
    <dataField name=" 2y-OtherY2 06" fld="107" baseField="0" baseItem="0" numFmtId="164"/>
    <dataField name=" 2y-OtherY2 07" fld="108" baseField="0" baseItem="0" numFmtId="164"/>
    <dataField name=" 2y-CompY3 03" fld="109" baseField="0" baseItem="0" numFmtId="164"/>
    <dataField name=" 2y-CompY3 04" fld="110" baseField="0" baseItem="0" numFmtId="164"/>
    <dataField name=" 2y-CompY3 05" fld="111" baseField="0" baseItem="0" numFmtId="164"/>
    <dataField name=" 2y-EnrlY3 03" fld="115" baseField="0" baseItem="0" numFmtId="164"/>
    <dataField name=" 2y-EnrlY3 04" fld="116" baseField="0" baseItem="0" numFmtId="164"/>
    <dataField name=" 2y-EnrlY3 05" fld="117" baseField="0" baseItem="0" numFmtId="164"/>
    <dataField name=" 2y-TransfY3 03" fld="118" baseField="0" baseItem="0" numFmtId="164"/>
    <dataField name=" 2y-TransfY3 04" fld="119" baseField="0" baseItem="0" numFmtId="164"/>
    <dataField name=" 2y-TransfY3 05" fld="120" baseField="0" baseItem="0" numFmtId="164"/>
    <dataField name=" 2y-OtherY3 03" fld="121" baseField="0" baseItem="0" numFmtId="164"/>
    <dataField name=" 2y-OtherY3 04" fld="122" baseField="0" baseItem="0" numFmtId="164"/>
    <dataField name=" 2y-OtherY3 05" fld="123" baseField="0" baseItem="0" numFmtId="164"/>
    <dataField name=" 2y-CompY6 00" fld="112" baseField="0" baseItem="0" numFmtId="164"/>
    <dataField name=" 2y-CompY6 01" fld="113" baseField="0" baseItem="0" numFmtId="164"/>
    <dataField name=" 2y-CompY6 02" fld="114" baseField="0" baseItem="0" numFmtId="164"/>
  </dataFields>
  <formats count="434">
    <format dxfId="11436">
      <pivotArea outline="0" fieldPosition="0">
        <references count="2">
          <reference field="3" count="5" selected="0">
            <x v="1"/>
            <x v="2"/>
            <x v="3"/>
            <x v="4"/>
            <x v="5"/>
          </reference>
          <reference field="124" count="1" selected="0">
            <x v="0"/>
          </reference>
        </references>
      </pivotArea>
    </format>
    <format dxfId="11435">
      <pivotArea outline="0" fieldPosition="0">
        <references count="1">
          <reference field="124" count="1" selected="0" defaultSubtotal="1">
            <x v="0"/>
          </reference>
        </references>
      </pivotArea>
    </format>
    <format dxfId="11434">
      <pivotArea outline="0" fieldPosition="0">
        <references count="1">
          <reference field="124" count="1" selected="0" defaultSubtotal="1">
            <x v="1"/>
          </reference>
        </references>
      </pivotArea>
    </format>
    <format dxfId="11433">
      <pivotArea dataOnly="0" labelOnly="1" outline="0" fieldPosition="0">
        <references count="1">
          <reference field="124" count="1" defaultSubtotal="1">
            <x v="0"/>
          </reference>
        </references>
      </pivotArea>
    </format>
    <format dxfId="11432">
      <pivotArea dataOnly="0" labelOnly="1" outline="0" offset="IV256" fieldPosition="0">
        <references count="1">
          <reference field="124" count="1" defaultSubtotal="1">
            <x v="0"/>
          </reference>
        </references>
      </pivotArea>
    </format>
    <format dxfId="11431">
      <pivotArea dataOnly="0" labelOnly="1" outline="0" fieldPosition="0">
        <references count="2">
          <reference field="3" count="0"/>
          <reference field="124" count="1" selected="0">
            <x v="0"/>
          </reference>
        </references>
      </pivotArea>
    </format>
    <format dxfId="11430">
      <pivotArea dataOnly="0" outline="0" fieldPosition="0">
        <references count="1">
          <reference field="124" count="1">
            <x v="1"/>
          </reference>
        </references>
      </pivotArea>
    </format>
    <format dxfId="11429">
      <pivotArea dataOnly="0" outline="0" fieldPosition="0">
        <references count="1">
          <reference field="124" count="0" defaultSubtotal="1"/>
        </references>
      </pivotArea>
    </format>
    <format dxfId="11428">
      <pivotArea outline="0" fieldPosition="0">
        <references count="1">
          <reference field="0" count="1" selected="0">
            <x v="0"/>
          </reference>
        </references>
      </pivotArea>
    </format>
    <format dxfId="11427">
      <pivotArea outline="0" fieldPosition="0">
        <references count="1">
          <reference field="124" count="1" selected="0" defaultSubtotal="1">
            <x v="2"/>
          </reference>
        </references>
      </pivotArea>
    </format>
    <format dxfId="11426">
      <pivotArea type="topRight" dataOnly="0" labelOnly="1" outline="0" offset="G1" fieldPosition="0"/>
    </format>
    <format dxfId="11425">
      <pivotArea dataOnly="0" labelOnly="1" outline="0" fieldPosition="0">
        <references count="1">
          <reference field="124" count="1" defaultSubtotal="1">
            <x v="2"/>
          </reference>
        </references>
      </pivotArea>
    </format>
    <format dxfId="11424">
      <pivotArea dataOnly="0" labelOnly="1" outline="0" fieldPosition="0">
        <references count="2">
          <reference field="4294967294" count="1">
            <x v="35"/>
          </reference>
          <reference field="0" count="1" selected="0">
            <x v="0"/>
          </reference>
        </references>
      </pivotArea>
    </format>
    <format dxfId="11423">
      <pivotArea dataOnly="0" labelOnly="1" outline="0" offset="IV256" fieldPosition="0">
        <references count="1">
          <reference field="0" count="1">
            <x v="5"/>
          </reference>
        </references>
      </pivotArea>
    </format>
    <format dxfId="11422">
      <pivotArea field="0" type="button" dataOnly="0" labelOnly="1" outline="0" axis="axisRow" fieldPosition="0"/>
    </format>
    <format dxfId="11421">
      <pivotArea field="-2" type="button" dataOnly="0" labelOnly="1" outline="0" axis="axisRow" fieldPosition="1"/>
    </format>
    <format dxfId="11420">
      <pivotArea dataOnly="0" labelOnly="1" outline="0" offset="IV256" fieldPosition="0">
        <references count="1">
          <reference field="124" count="1" defaultSubtotal="1">
            <x v="1"/>
          </reference>
        </references>
      </pivotArea>
    </format>
    <format dxfId="11419">
      <pivotArea dataOnly="0" labelOnly="1" outline="0" offset="IV256" fieldPosition="0">
        <references count="1">
          <reference field="124" count="1" defaultSubtotal="1">
            <x v="2"/>
          </reference>
        </references>
      </pivotArea>
    </format>
    <format dxfId="11418">
      <pivotArea dataOnly="0" labelOnly="1" outline="0" fieldPosition="0">
        <references count="2">
          <reference field="3" count="4">
            <x v="6"/>
            <x v="7"/>
            <x v="8"/>
            <x v="9"/>
          </reference>
          <reference field="124" count="1" selected="0">
            <x v="1"/>
          </reference>
        </references>
      </pivotArea>
    </format>
    <format dxfId="11417">
      <pivotArea dataOnly="0" labelOnly="1" outline="0" fieldPosition="0">
        <references count="2">
          <reference field="3" count="3">
            <x v="10"/>
            <x v="11"/>
            <x v="12"/>
          </reference>
          <reference field="124" count="1" selected="0">
            <x v="2"/>
          </reference>
        </references>
      </pivotArea>
    </format>
    <format dxfId="11416">
      <pivotArea type="origin" dataOnly="0" labelOnly="1" outline="0" offset="A1:B1" fieldPosition="0"/>
    </format>
    <format dxfId="11415">
      <pivotArea type="origin" dataOnly="0" labelOnly="1" outline="0" offset="B2" fieldPosition="0"/>
    </format>
    <format dxfId="11414">
      <pivotArea field="0" dataOnly="0" labelOnly="1" grandRow="1" outline="0" axis="axisRow" fieldPosition="0">
        <references count="1">
          <reference field="4294967294" count="1" selected="0">
            <x v="4"/>
          </reference>
        </references>
      </pivotArea>
    </format>
    <format dxfId="11413">
      <pivotArea field="0" dataOnly="0" labelOnly="1" grandRow="1" outline="0" axis="axisRow" fieldPosition="0">
        <references count="1">
          <reference field="4294967294" count="1" selected="0">
            <x v="20"/>
          </reference>
        </references>
      </pivotArea>
    </format>
    <format dxfId="11412">
      <pivotArea field="0" dataOnly="0" labelOnly="1" grandRow="1" outline="0" axis="axisRow" fieldPosition="0">
        <references count="1">
          <reference field="4294967294" count="1" selected="0">
            <x v="29"/>
          </reference>
        </references>
      </pivotArea>
    </format>
    <format dxfId="11411">
      <pivotArea field="0" dataOnly="0" labelOnly="1" grandRow="1" outline="0" axis="axisRow" fieldPosition="0">
        <references count="1">
          <reference field="4294967294" count="1" selected="0">
            <x v="9"/>
          </reference>
        </references>
      </pivotArea>
    </format>
    <format dxfId="11410">
      <pivotArea field="0" dataOnly="0" labelOnly="1" grandRow="1" outline="0" axis="axisRow" fieldPosition="0">
        <references count="1">
          <reference field="4294967294" count="1" selected="0">
            <x v="23"/>
          </reference>
        </references>
      </pivotArea>
    </format>
    <format dxfId="11409">
      <pivotArea field="0" dataOnly="0" labelOnly="1" grandRow="1" outline="0" axis="axisRow" fieldPosition="0">
        <references count="1">
          <reference field="4294967294" count="1" selected="0">
            <x v="32"/>
          </reference>
        </references>
      </pivotArea>
    </format>
    <format dxfId="11408">
      <pivotArea field="0" dataOnly="0" labelOnly="1" grandRow="1" outline="0" axis="axisRow" fieldPosition="0">
        <references count="1">
          <reference field="4294967294" count="1" selected="0">
            <x v="26"/>
          </reference>
        </references>
      </pivotArea>
    </format>
    <format dxfId="11407">
      <pivotArea field="0" dataOnly="0" labelOnly="1" grandRow="1" outline="0" axis="axisRow" fieldPosition="0">
        <references count="1">
          <reference field="4294967294" count="1" selected="0">
            <x v="35"/>
          </reference>
        </references>
      </pivotArea>
    </format>
    <format dxfId="11406">
      <pivotArea field="0" dataOnly="0" labelOnly="1" grandRow="1" outline="0" axis="axisRow" fieldPosition="0">
        <references count="1">
          <reference field="4294967294" count="1" selected="0">
            <x v="4"/>
          </reference>
        </references>
      </pivotArea>
    </format>
    <format dxfId="11405">
      <pivotArea field="0" dataOnly="0" labelOnly="1" grandRow="1" outline="0" axis="axisRow" fieldPosition="0">
        <references count="1">
          <reference field="4294967294" count="1" selected="0">
            <x v="20"/>
          </reference>
        </references>
      </pivotArea>
    </format>
    <format dxfId="11404">
      <pivotArea field="0" dataOnly="0" labelOnly="1" grandRow="1" outline="0" axis="axisRow" fieldPosition="0">
        <references count="1">
          <reference field="4294967294" count="1" selected="0">
            <x v="29"/>
          </reference>
        </references>
      </pivotArea>
    </format>
    <format dxfId="11403">
      <pivotArea field="0" dataOnly="0" labelOnly="1" grandRow="1" outline="0" axis="axisRow" fieldPosition="0">
        <references count="1">
          <reference field="4294967294" count="1" selected="0">
            <x v="9"/>
          </reference>
        </references>
      </pivotArea>
    </format>
    <format dxfId="11402">
      <pivotArea field="0" dataOnly="0" labelOnly="1" grandRow="1" outline="0" axis="axisRow" fieldPosition="0">
        <references count="1">
          <reference field="4294967294" count="1" selected="0">
            <x v="23"/>
          </reference>
        </references>
      </pivotArea>
    </format>
    <format dxfId="11401">
      <pivotArea field="0" dataOnly="0" labelOnly="1" grandRow="1" outline="0" axis="axisRow" fieldPosition="0">
        <references count="1">
          <reference field="4294967294" count="1" selected="0">
            <x v="32"/>
          </reference>
        </references>
      </pivotArea>
    </format>
    <format dxfId="11400">
      <pivotArea field="0" dataOnly="0" labelOnly="1" grandRow="1" outline="0" axis="axisRow" fieldPosition="0">
        <references count="1">
          <reference field="4294967294" count="1" selected="0">
            <x v="26"/>
          </reference>
        </references>
      </pivotArea>
    </format>
    <format dxfId="11399">
      <pivotArea field="0" dataOnly="0" labelOnly="1" grandRow="1" outline="0" axis="axisRow" fieldPosition="0">
        <references count="1">
          <reference field="4294967294" count="1" selected="0">
            <x v="35"/>
          </reference>
        </references>
      </pivotArea>
    </format>
    <format dxfId="11398">
      <pivotArea field="0" dataOnly="0" labelOnly="1" grandRow="1" outline="0" axis="axisRow" fieldPosition="0">
        <references count="1">
          <reference field="4294967294" count="1" selected="0">
            <x v="4"/>
          </reference>
        </references>
      </pivotArea>
    </format>
    <format dxfId="11397">
      <pivotArea field="0" dataOnly="0" labelOnly="1" grandRow="1" outline="0" axis="axisRow" fieldPosition="0">
        <references count="1">
          <reference field="4294967294" count="1" selected="0">
            <x v="20"/>
          </reference>
        </references>
      </pivotArea>
    </format>
    <format dxfId="11396">
      <pivotArea field="0" dataOnly="0" labelOnly="1" grandRow="1" outline="0" axis="axisRow" fieldPosition="0">
        <references count="1">
          <reference field="4294967294" count="1" selected="0">
            <x v="29"/>
          </reference>
        </references>
      </pivotArea>
    </format>
    <format dxfId="11395">
      <pivotArea field="0" dataOnly="0" labelOnly="1" grandRow="1" outline="0" axis="axisRow" fieldPosition="0">
        <references count="1">
          <reference field="4294967294" count="1" selected="0">
            <x v="9"/>
          </reference>
        </references>
      </pivotArea>
    </format>
    <format dxfId="11394">
      <pivotArea field="0" dataOnly="0" labelOnly="1" grandRow="1" outline="0" axis="axisRow" fieldPosition="0">
        <references count="1">
          <reference field="4294967294" count="1" selected="0">
            <x v="23"/>
          </reference>
        </references>
      </pivotArea>
    </format>
    <format dxfId="11393">
      <pivotArea field="0" dataOnly="0" labelOnly="1" grandRow="1" outline="0" axis="axisRow" fieldPosition="0">
        <references count="1">
          <reference field="4294967294" count="1" selected="0">
            <x v="32"/>
          </reference>
        </references>
      </pivotArea>
    </format>
    <format dxfId="11392">
      <pivotArea field="0" dataOnly="0" labelOnly="1" grandRow="1" outline="0" axis="axisRow" fieldPosition="0">
        <references count="1">
          <reference field="4294967294" count="1" selected="0">
            <x v="26"/>
          </reference>
        </references>
      </pivotArea>
    </format>
    <format dxfId="11391">
      <pivotArea field="0" dataOnly="0" labelOnly="1" grandRow="1" outline="0" axis="axisRow" fieldPosition="0">
        <references count="1">
          <reference field="4294967294" count="1" selected="0">
            <x v="35"/>
          </reference>
        </references>
      </pivotArea>
    </format>
    <format dxfId="11390">
      <pivotArea outline="0" fieldPosition="0">
        <references count="1">
          <reference field="0" count="1" selected="0">
            <x v="0"/>
          </reference>
        </references>
      </pivotArea>
    </format>
    <format dxfId="11389">
      <pivotArea dataOnly="0" labelOnly="1" outline="0" fieldPosition="0">
        <references count="1">
          <reference field="0" count="1">
            <x v="0"/>
          </reference>
        </references>
      </pivotArea>
    </format>
    <format dxfId="11388">
      <pivotArea dataOnly="0" labelOnly="1" outline="0" fieldPosition="0">
        <references count="2">
          <reference field="4294967294" count="0"/>
          <reference field="0" count="1" selected="0">
            <x v="0"/>
          </reference>
        </references>
      </pivotArea>
    </format>
    <format dxfId="11387">
      <pivotArea outline="0" fieldPosition="0">
        <references count="1">
          <reference field="0" count="1" selected="0">
            <x v="0"/>
          </reference>
        </references>
      </pivotArea>
    </format>
    <format dxfId="11386">
      <pivotArea type="origin" dataOnly="0" labelOnly="1" outline="0" fieldPosition="0"/>
    </format>
    <format dxfId="11385">
      <pivotArea field="0" type="button" dataOnly="0" labelOnly="1" outline="0" axis="axisRow" fieldPosition="0"/>
    </format>
    <format dxfId="11384">
      <pivotArea field="-2" type="button" dataOnly="0" labelOnly="1" outline="0" axis="axisRow" fieldPosition="1"/>
    </format>
    <format dxfId="11383">
      <pivotArea field="124" type="button" dataOnly="0" labelOnly="1" outline="0" axis="axisCol" fieldPosition="0"/>
    </format>
    <format dxfId="11382">
      <pivotArea field="3" type="button" dataOnly="0" labelOnly="1" outline="0" axis="axisCol" fieldPosition="1"/>
    </format>
    <format dxfId="11381">
      <pivotArea type="topRight" dataOnly="0" labelOnly="1" outline="0" fieldPosition="0"/>
    </format>
    <format dxfId="11380">
      <pivotArea dataOnly="0" labelOnly="1" outline="0" fieldPosition="0">
        <references count="1">
          <reference field="0" count="1">
            <x v="0"/>
          </reference>
        </references>
      </pivotArea>
    </format>
    <format dxfId="11379">
      <pivotArea dataOnly="0" labelOnly="1" outline="0" fieldPosition="0">
        <references count="2">
          <reference field="4294967294" count="0"/>
          <reference field="0" count="1" selected="0">
            <x v="0"/>
          </reference>
        </references>
      </pivotArea>
    </format>
    <format dxfId="11378">
      <pivotArea dataOnly="0" labelOnly="1" outline="0" fieldPosition="0">
        <references count="1">
          <reference field="124" count="2">
            <x v="1"/>
            <x v="2"/>
          </reference>
        </references>
      </pivotArea>
    </format>
    <format dxfId="11377">
      <pivotArea dataOnly="0" labelOnly="1" outline="0" fieldPosition="0">
        <references count="1">
          <reference field="124" count="2" defaultSubtotal="1">
            <x v="1"/>
            <x v="2"/>
          </reference>
        </references>
      </pivotArea>
    </format>
    <format dxfId="11376">
      <pivotArea dataOnly="0" labelOnly="1" outline="0" fieldPosition="0">
        <references count="2">
          <reference field="3" count="4">
            <x v="6"/>
            <x v="7"/>
            <x v="8"/>
            <x v="9"/>
          </reference>
          <reference field="124" count="1" selected="0">
            <x v="1"/>
          </reference>
        </references>
      </pivotArea>
    </format>
    <format dxfId="11375">
      <pivotArea dataOnly="0" labelOnly="1" outline="0" fieldPosition="0">
        <references count="2">
          <reference field="3" count="3">
            <x v="10"/>
            <x v="11"/>
            <x v="12"/>
          </reference>
          <reference field="124" count="1" selected="0">
            <x v="2"/>
          </reference>
        </references>
      </pivotArea>
    </format>
    <format dxfId="11374">
      <pivotArea outline="0" fieldPosition="0">
        <references count="2">
          <reference field="4294967294" count="1" selected="0">
            <x v="20"/>
          </reference>
          <reference field="0" count="1" selected="0">
            <x v="0"/>
          </reference>
        </references>
      </pivotArea>
    </format>
    <format dxfId="11373">
      <pivotArea dataOnly="0" labelOnly="1" outline="0" fieldPosition="0">
        <references count="2">
          <reference field="4294967294" count="1">
            <x v="20"/>
          </reference>
          <reference field="0" count="1" selected="0">
            <x v="0"/>
          </reference>
        </references>
      </pivotArea>
    </format>
    <format dxfId="11372">
      <pivotArea outline="0" fieldPosition="0"/>
    </format>
    <format dxfId="11371">
      <pivotArea outline="0" fieldPosition="0">
        <references count="2">
          <reference field="4294967294" count="1" selected="0">
            <x v="11"/>
          </reference>
          <reference field="0" count="1" selected="0">
            <x v="0"/>
          </reference>
        </references>
      </pivotArea>
    </format>
    <format dxfId="11370">
      <pivotArea type="all" dataOnly="0" outline="0" fieldPosition="0"/>
    </format>
    <format dxfId="11369">
      <pivotArea dataOnly="0" labelOnly="1" outline="0" fieldPosition="0">
        <references count="2">
          <reference field="4294967294" count="3">
            <x v="12"/>
            <x v="14"/>
            <x v="17"/>
          </reference>
          <reference field="0" count="1" selected="0">
            <x v="0"/>
          </reference>
        </references>
      </pivotArea>
    </format>
    <format dxfId="11368">
      <pivotArea dataOnly="0" labelOnly="1" outline="0" fieldPosition="0">
        <references count="2">
          <reference field="4294967294" count="2">
            <x v="1"/>
            <x v="3"/>
          </reference>
          <reference field="0" count="1" selected="0">
            <x v="0"/>
          </reference>
        </references>
      </pivotArea>
    </format>
    <format dxfId="11367">
      <pivotArea type="origin" dataOnly="0" labelOnly="1" outline="0" fieldPosition="0"/>
    </format>
    <format dxfId="11366">
      <pivotArea field="0" type="button" dataOnly="0" labelOnly="1" outline="0" axis="axisRow" fieldPosition="0"/>
    </format>
    <format dxfId="11365">
      <pivotArea dataOnly="0" labelOnly="1" outline="0" fieldPosition="0">
        <references count="1">
          <reference field="0" count="0"/>
        </references>
      </pivotArea>
    </format>
    <format dxfId="11364">
      <pivotArea outline="0" fieldPosition="0">
        <references count="4">
          <reference field="4294967294" count="1" selected="0">
            <x v="4"/>
          </reference>
          <reference field="0" count="1" selected="0">
            <x v="15"/>
          </reference>
          <reference field="3" count="1" selected="0">
            <x v="8"/>
          </reference>
          <reference field="124" count="1" selected="0">
            <x v="1"/>
          </reference>
        </references>
      </pivotArea>
    </format>
    <format dxfId="11363">
      <pivotArea outline="0" fieldPosition="0">
        <references count="4">
          <reference field="4294967294" count="1" selected="0">
            <x v="3"/>
          </reference>
          <reference field="0" count="1" selected="0">
            <x v="15"/>
          </reference>
          <reference field="3" count="1" selected="0">
            <x v="8"/>
          </reference>
          <reference field="124" count="1" selected="0">
            <x v="1"/>
          </reference>
        </references>
      </pivotArea>
    </format>
    <format dxfId="11362">
      <pivotArea type="all" dataOnly="0" outline="0" fieldPosition="0"/>
    </format>
    <format dxfId="11361">
      <pivotArea outline="0" fieldPosition="0">
        <references count="4">
          <reference field="4294967294" count="1" selected="0">
            <x v="26"/>
          </reference>
          <reference field="0" count="1" selected="0">
            <x v="9"/>
          </reference>
          <reference field="3" count="1" selected="0">
            <x v="9"/>
          </reference>
          <reference field="124" count="1" selected="0">
            <x v="1"/>
          </reference>
        </references>
      </pivotArea>
    </format>
    <format dxfId="11360">
      <pivotArea outline="0" fieldPosition="0">
        <references count="4">
          <reference field="4294967294" count="2" selected="0">
            <x v="17"/>
            <x v="20"/>
          </reference>
          <reference field="0" count="1" selected="0">
            <x v="15"/>
          </reference>
          <reference field="3" count="1" selected="0">
            <x v="8"/>
          </reference>
          <reference field="124" count="1" selected="0">
            <x v="1"/>
          </reference>
        </references>
      </pivotArea>
    </format>
    <format dxfId="11359">
      <pivotArea outline="0" fieldPosition="0">
        <references count="4">
          <reference field="4294967294" count="4" selected="0">
            <x v="1"/>
            <x v="3"/>
            <x v="4"/>
            <x v="9"/>
          </reference>
          <reference field="0" count="1" selected="0">
            <x v="15"/>
          </reference>
          <reference field="3" count="1" selected="0">
            <x v="8"/>
          </reference>
          <reference field="124" count="1" selected="0">
            <x v="1"/>
          </reference>
        </references>
      </pivotArea>
    </format>
    <format dxfId="11358">
      <pivotArea outline="0" fieldPosition="0">
        <references count="4">
          <reference field="4294967294" count="1" selected="0">
            <x v="17"/>
          </reference>
          <reference field="0" count="1" selected="0">
            <x v="13"/>
          </reference>
          <reference field="3" count="3" selected="0">
            <x v="7"/>
            <x v="8"/>
            <x v="9"/>
          </reference>
          <reference field="124" count="1" selected="0">
            <x v="1"/>
          </reference>
        </references>
      </pivotArea>
    </format>
    <format dxfId="11357">
      <pivotArea outline="0" fieldPosition="0">
        <references count="3">
          <reference field="4294967294" count="1" selected="0">
            <x v="17"/>
          </reference>
          <reference field="0" count="1" selected="0">
            <x v="13"/>
          </reference>
          <reference field="124" count="1" selected="0" defaultSubtotal="1">
            <x v="1"/>
          </reference>
        </references>
      </pivotArea>
    </format>
    <format dxfId="11356">
      <pivotArea outline="0" fieldPosition="0">
        <references count="4">
          <reference field="4294967294" count="1" selected="0">
            <x v="17"/>
          </reference>
          <reference field="0" count="1" selected="0">
            <x v="13"/>
          </reference>
          <reference field="3" count="3" selected="0">
            <x v="7"/>
            <x v="8"/>
            <x v="9"/>
          </reference>
          <reference field="124" count="1" selected="0">
            <x v="1"/>
          </reference>
        </references>
      </pivotArea>
    </format>
    <format dxfId="11355">
      <pivotArea outline="0" fieldPosition="0">
        <references count="3">
          <reference field="4294967294" count="1" selected="0">
            <x v="17"/>
          </reference>
          <reference field="0" count="1" selected="0">
            <x v="13"/>
          </reference>
          <reference field="124" count="1" selected="0" defaultSubtotal="1">
            <x v="1"/>
          </reference>
        </references>
      </pivotArea>
    </format>
    <format dxfId="11354">
      <pivotArea outline="0" fieldPosition="0">
        <references count="4">
          <reference field="4294967294" count="1" selected="0">
            <x v="17"/>
          </reference>
          <reference field="0" count="1" selected="0">
            <x v="13"/>
          </reference>
          <reference field="3" count="1" selected="0">
            <x v="7"/>
          </reference>
          <reference field="124" count="1" selected="0">
            <x v="1"/>
          </reference>
        </references>
      </pivotArea>
    </format>
    <format dxfId="11353">
      <pivotArea outline="0" fieldPosition="0">
        <references count="2">
          <reference field="0" count="1" selected="0">
            <x v="0"/>
          </reference>
          <reference field="124" count="1" selected="0" defaultSubtotal="1">
            <x v="1"/>
          </reference>
        </references>
      </pivotArea>
    </format>
    <format dxfId="11352">
      <pivotArea outline="0" fieldPosition="0">
        <references count="2">
          <reference field="0" count="1" selected="0">
            <x v="0"/>
          </reference>
          <reference field="124" count="1" selected="0" defaultSubtotal="1">
            <x v="1"/>
          </reference>
        </references>
      </pivotArea>
    </format>
    <format dxfId="11351">
      <pivotArea outline="0" fieldPosition="0">
        <references count="2">
          <reference field="0" count="1" selected="0">
            <x v="0"/>
          </reference>
          <reference field="124" count="1" selected="0" defaultSubtotal="1">
            <x v="1"/>
          </reference>
        </references>
      </pivotArea>
    </format>
    <format dxfId="11350">
      <pivotArea outline="0" fieldPosition="0">
        <references count="3">
          <reference field="0" count="1" selected="0">
            <x v="0"/>
          </reference>
          <reference field="3" count="1" selected="0">
            <x v="11"/>
          </reference>
          <reference field="124" count="1" selected="0">
            <x v="2"/>
          </reference>
        </references>
      </pivotArea>
    </format>
    <format dxfId="11349">
      <pivotArea outline="0" fieldPosition="0">
        <references count="3">
          <reference field="0" count="1" selected="0">
            <x v="0"/>
          </reference>
          <reference field="3" count="1" selected="0">
            <x v="12"/>
          </reference>
          <reference field="124" count="1" selected="0">
            <x v="2"/>
          </reference>
        </references>
      </pivotArea>
    </format>
    <format dxfId="11348">
      <pivotArea dataOnly="0" labelOnly="1" outline="0" fieldPosition="0">
        <references count="2">
          <reference field="3" count="1">
            <x v="12"/>
          </reference>
          <reference field="124" count="1" selected="0">
            <x v="2"/>
          </reference>
        </references>
      </pivotArea>
    </format>
    <format dxfId="11347">
      <pivotArea outline="0" fieldPosition="0">
        <references count="1">
          <reference field="124" count="1" selected="0" defaultSubtotal="1">
            <x v="2"/>
          </reference>
        </references>
      </pivotArea>
    </format>
    <format dxfId="11346">
      <pivotArea outline="0" fieldPosition="0">
        <references count="3">
          <reference field="4294967294" count="1" selected="0">
            <x v="15"/>
          </reference>
          <reference field="0" count="1" selected="0">
            <x v="0"/>
          </reference>
          <reference field="124" count="1" selected="0" defaultSubtotal="1">
            <x v="1"/>
          </reference>
        </references>
      </pivotArea>
    </format>
    <format dxfId="11345">
      <pivotArea outline="0" fieldPosition="0">
        <references count="3">
          <reference field="4294967294" count="1" selected="0">
            <x v="15"/>
          </reference>
          <reference field="0" count="1" selected="0">
            <x v="0"/>
          </reference>
          <reference field="124" count="1" selected="0" defaultSubtotal="1">
            <x v="2"/>
          </reference>
        </references>
      </pivotArea>
    </format>
    <format dxfId="11344">
      <pivotArea outline="0" fieldPosition="0">
        <references count="3">
          <reference field="4294967294" count="1" selected="0">
            <x v="18"/>
          </reference>
          <reference field="0" count="1" selected="0">
            <x v="0"/>
          </reference>
          <reference field="124" count="1" selected="0" defaultSubtotal="1">
            <x v="1"/>
          </reference>
        </references>
      </pivotArea>
    </format>
    <format dxfId="11343">
      <pivotArea outline="0" fieldPosition="0">
        <references count="3">
          <reference field="4294967294" count="1" selected="0">
            <x v="18"/>
          </reference>
          <reference field="0" count="1" selected="0">
            <x v="0"/>
          </reference>
          <reference field="124" count="1" selected="0" defaultSubtotal="1">
            <x v="2"/>
          </reference>
        </references>
      </pivotArea>
    </format>
    <format dxfId="11342">
      <pivotArea outline="0" fieldPosition="0">
        <references count="3">
          <reference field="4294967294" count="1" selected="0">
            <x v="21"/>
          </reference>
          <reference field="0" count="1" selected="0">
            <x v="0"/>
          </reference>
          <reference field="124" count="1" selected="0" defaultSubtotal="1">
            <x v="2"/>
          </reference>
        </references>
      </pivotArea>
    </format>
    <format dxfId="11341">
      <pivotArea outline="0" fieldPosition="0">
        <references count="3">
          <reference field="4294967294" count="1" selected="0">
            <x v="21"/>
          </reference>
          <reference field="0" count="1" selected="0">
            <x v="0"/>
          </reference>
          <reference field="124" count="1" selected="0" defaultSubtotal="1">
            <x v="1"/>
          </reference>
        </references>
      </pivotArea>
    </format>
    <format dxfId="11340">
      <pivotArea outline="0" fieldPosition="0">
        <references count="3">
          <reference field="4294967294" count="1" selected="0">
            <x v="24"/>
          </reference>
          <reference field="0" count="1" selected="0">
            <x v="0"/>
          </reference>
          <reference field="124" count="1" selected="0" defaultSubtotal="1">
            <x v="1"/>
          </reference>
        </references>
      </pivotArea>
    </format>
    <format dxfId="11339">
      <pivotArea outline="0" fieldPosition="0">
        <references count="3">
          <reference field="4294967294" count="1" selected="0">
            <x v="24"/>
          </reference>
          <reference field="0" count="1" selected="0">
            <x v="0"/>
          </reference>
          <reference field="124" count="1" selected="0" defaultSubtotal="1">
            <x v="2"/>
          </reference>
        </references>
      </pivotArea>
    </format>
    <format dxfId="11338">
      <pivotArea outline="0" fieldPosition="0">
        <references count="3">
          <reference field="4294967294" count="1" selected="0">
            <x v="33"/>
          </reference>
          <reference field="0" count="1" selected="0">
            <x v="0"/>
          </reference>
          <reference field="124" count="1" selected="0" defaultSubtotal="1">
            <x v="1"/>
          </reference>
        </references>
      </pivotArea>
    </format>
    <format dxfId="11337">
      <pivotArea outline="0" fieldPosition="0">
        <references count="3">
          <reference field="4294967294" count="1" selected="0">
            <x v="33"/>
          </reference>
          <reference field="0" count="1" selected="0">
            <x v="0"/>
          </reference>
          <reference field="124" count="1" selected="0" defaultSubtotal="1">
            <x v="2"/>
          </reference>
        </references>
      </pivotArea>
    </format>
    <format dxfId="11336">
      <pivotArea outline="0" fieldPosition="0">
        <references count="4">
          <reference field="4294967294" count="2" selected="0">
            <x v="17"/>
            <x v="18"/>
          </reference>
          <reference field="0" count="1" selected="0">
            <x v="2"/>
          </reference>
          <reference field="3" count="2" selected="0">
            <x v="8"/>
            <x v="9"/>
          </reference>
          <reference field="124" count="1" selected="0">
            <x v="1"/>
          </reference>
        </references>
      </pivotArea>
    </format>
    <format dxfId="11335">
      <pivotArea outline="0" fieldPosition="0">
        <references count="4">
          <reference field="4294967294" count="2" selected="0">
            <x v="20"/>
            <x v="21"/>
          </reference>
          <reference field="0" count="1" selected="0">
            <x v="2"/>
          </reference>
          <reference field="3" count="2" selected="0">
            <x v="8"/>
            <x v="9"/>
          </reference>
          <reference field="124" count="1" selected="0">
            <x v="1"/>
          </reference>
        </references>
      </pivotArea>
    </format>
    <format dxfId="11334">
      <pivotArea outline="0" fieldPosition="0">
        <references count="3">
          <reference field="4294967294" count="4" selected="0">
            <x v="17"/>
            <x v="18"/>
            <x v="20"/>
            <x v="21"/>
          </reference>
          <reference field="0" count="1" selected="0">
            <x v="2"/>
          </reference>
          <reference field="124" count="1" selected="0" defaultSubtotal="1">
            <x v="1"/>
          </reference>
        </references>
      </pivotArea>
    </format>
    <format dxfId="11333">
      <pivotArea outline="0" fieldPosition="0">
        <references count="4">
          <reference field="4294967294" count="4" selected="0">
            <x v="17"/>
            <x v="18"/>
            <x v="20"/>
            <x v="21"/>
          </reference>
          <reference field="0" count="1" selected="0">
            <x v="2"/>
          </reference>
          <reference field="3" count="2" selected="0">
            <x v="8"/>
            <x v="9"/>
          </reference>
          <reference field="124" count="1" selected="0">
            <x v="1"/>
          </reference>
        </references>
      </pivotArea>
    </format>
    <format dxfId="11332">
      <pivotArea outline="0" fieldPosition="0">
        <references count="3">
          <reference field="4294967294" count="4" selected="0">
            <x v="17"/>
            <x v="18"/>
            <x v="20"/>
            <x v="21"/>
          </reference>
          <reference field="0" count="1" selected="0">
            <x v="2"/>
          </reference>
          <reference field="124" count="1" selected="0" defaultSubtotal="1">
            <x v="1"/>
          </reference>
        </references>
      </pivotArea>
    </format>
    <format dxfId="11331">
      <pivotArea outline="0" fieldPosition="0">
        <references count="4">
          <reference field="4294967294" count="1" selected="0">
            <x v="18"/>
          </reference>
          <reference field="0" count="1" selected="0">
            <x v="9"/>
          </reference>
          <reference field="3" count="3" selected="0">
            <x v="7"/>
            <x v="8"/>
            <x v="9"/>
          </reference>
          <reference field="124" count="1" selected="0">
            <x v="1"/>
          </reference>
        </references>
      </pivotArea>
    </format>
    <format dxfId="11330">
      <pivotArea outline="0" fieldPosition="0">
        <references count="3">
          <reference field="4294967294" count="1" selected="0">
            <x v="18"/>
          </reference>
          <reference field="0" count="1" selected="0">
            <x v="9"/>
          </reference>
          <reference field="124" count="1" selected="0" defaultSubtotal="1">
            <x v="1"/>
          </reference>
        </references>
      </pivotArea>
    </format>
    <format dxfId="11329">
      <pivotArea outline="0" fieldPosition="0">
        <references count="4">
          <reference field="4294967294" count="1" selected="0">
            <x v="18"/>
          </reference>
          <reference field="0" count="1" selected="0">
            <x v="9"/>
          </reference>
          <reference field="3" count="3" selected="0">
            <x v="7"/>
            <x v="8"/>
            <x v="9"/>
          </reference>
          <reference field="124" count="1" selected="0">
            <x v="1"/>
          </reference>
        </references>
      </pivotArea>
    </format>
    <format dxfId="11328">
      <pivotArea outline="0" fieldPosition="0">
        <references count="3">
          <reference field="4294967294" count="1" selected="0">
            <x v="18"/>
          </reference>
          <reference field="0" count="1" selected="0">
            <x v="9"/>
          </reference>
          <reference field="124" count="1" selected="0" defaultSubtotal="1">
            <x v="1"/>
          </reference>
        </references>
      </pivotArea>
    </format>
    <format dxfId="11327">
      <pivotArea outline="0" fieldPosition="0">
        <references count="4">
          <reference field="4294967294" count="2" selected="0">
            <x v="20"/>
            <x v="21"/>
          </reference>
          <reference field="0" count="1" selected="0">
            <x v="9"/>
          </reference>
          <reference field="3" count="3" selected="0">
            <x v="7"/>
            <x v="8"/>
            <x v="9"/>
          </reference>
          <reference field="124" count="1" selected="0">
            <x v="1"/>
          </reference>
        </references>
      </pivotArea>
    </format>
    <format dxfId="11326">
      <pivotArea outline="0" fieldPosition="0">
        <references count="3">
          <reference field="4294967294" count="2" selected="0">
            <x v="20"/>
            <x v="21"/>
          </reference>
          <reference field="0" count="1" selected="0">
            <x v="9"/>
          </reference>
          <reference field="124" count="1" selected="0" defaultSubtotal="1">
            <x v="1"/>
          </reference>
        </references>
      </pivotArea>
    </format>
    <format dxfId="11325">
      <pivotArea outline="0" fieldPosition="0">
        <references count="4">
          <reference field="4294967294" count="2" selected="0">
            <x v="20"/>
            <x v="21"/>
          </reference>
          <reference field="0" count="1" selected="0">
            <x v="9"/>
          </reference>
          <reference field="3" count="3" selected="0">
            <x v="7"/>
            <x v="8"/>
            <x v="9"/>
          </reference>
          <reference field="124" count="1" selected="0">
            <x v="1"/>
          </reference>
        </references>
      </pivotArea>
    </format>
    <format dxfId="11324">
      <pivotArea outline="0" fieldPosition="0">
        <references count="3">
          <reference field="4294967294" count="2" selected="0">
            <x v="20"/>
            <x v="21"/>
          </reference>
          <reference field="0" count="1" selected="0">
            <x v="9"/>
          </reference>
          <reference field="124" count="1" selected="0" defaultSubtotal="1">
            <x v="1"/>
          </reference>
        </references>
      </pivotArea>
    </format>
    <format dxfId="11323">
      <pivotArea outline="0" fieldPosition="0">
        <references count="4">
          <reference field="4294967294" count="2" selected="0">
            <x v="29"/>
            <x v="30"/>
          </reference>
          <reference field="0" count="1" selected="0">
            <x v="9"/>
          </reference>
          <reference field="3" count="3" selected="0">
            <x v="7"/>
            <x v="8"/>
            <x v="9"/>
          </reference>
          <reference field="124" count="1" selected="0">
            <x v="1"/>
          </reference>
        </references>
      </pivotArea>
    </format>
    <format dxfId="11322">
      <pivotArea outline="0" fieldPosition="0">
        <references count="3">
          <reference field="4294967294" count="2" selected="0">
            <x v="29"/>
            <x v="30"/>
          </reference>
          <reference field="0" count="1" selected="0">
            <x v="9"/>
          </reference>
          <reference field="124" count="1" selected="0" defaultSubtotal="1">
            <x v="1"/>
          </reference>
        </references>
      </pivotArea>
    </format>
    <format dxfId="11321">
      <pivotArea outline="0" fieldPosition="0">
        <references count="4">
          <reference field="4294967294" count="2" selected="0">
            <x v="29"/>
            <x v="30"/>
          </reference>
          <reference field="0" count="1" selected="0">
            <x v="9"/>
          </reference>
          <reference field="3" count="3" selected="0">
            <x v="7"/>
            <x v="8"/>
            <x v="9"/>
          </reference>
          <reference field="124" count="1" selected="0">
            <x v="1"/>
          </reference>
        </references>
      </pivotArea>
    </format>
    <format dxfId="11320">
      <pivotArea outline="0" fieldPosition="0">
        <references count="3">
          <reference field="4294967294" count="2" selected="0">
            <x v="29"/>
            <x v="30"/>
          </reference>
          <reference field="0" count="1" selected="0">
            <x v="9"/>
          </reference>
          <reference field="124" count="1" selected="0" defaultSubtotal="1">
            <x v="1"/>
          </reference>
        </references>
      </pivotArea>
    </format>
    <format dxfId="11319">
      <pivotArea outline="0" fieldPosition="0">
        <references count="4">
          <reference field="4294967294" count="4" selected="0">
            <x v="29"/>
            <x v="30"/>
            <x v="32"/>
            <x v="33"/>
          </reference>
          <reference field="0" count="1" selected="0">
            <x v="2"/>
          </reference>
          <reference field="3" count="2" selected="0">
            <x v="8"/>
            <x v="9"/>
          </reference>
          <reference field="124" count="1" selected="0">
            <x v="1"/>
          </reference>
        </references>
      </pivotArea>
    </format>
    <format dxfId="11318">
      <pivotArea outline="0" fieldPosition="0">
        <references count="3">
          <reference field="4294967294" count="4" selected="0">
            <x v="29"/>
            <x v="30"/>
            <x v="32"/>
            <x v="33"/>
          </reference>
          <reference field="0" count="1" selected="0">
            <x v="2"/>
          </reference>
          <reference field="124" count="1" selected="0" defaultSubtotal="1">
            <x v="1"/>
          </reference>
        </references>
      </pivotArea>
    </format>
    <format dxfId="11317">
      <pivotArea outline="0" fieldPosition="0">
        <references count="4">
          <reference field="4294967294" count="4" selected="0">
            <x v="29"/>
            <x v="30"/>
            <x v="32"/>
            <x v="33"/>
          </reference>
          <reference field="0" count="1" selected="0">
            <x v="2"/>
          </reference>
          <reference field="3" count="2" selected="0">
            <x v="8"/>
            <x v="9"/>
          </reference>
          <reference field="124" count="1" selected="0">
            <x v="1"/>
          </reference>
        </references>
      </pivotArea>
    </format>
    <format dxfId="11316">
      <pivotArea outline="0" fieldPosition="0">
        <references count="3">
          <reference field="4294967294" count="4" selected="0">
            <x v="29"/>
            <x v="30"/>
            <x v="32"/>
            <x v="33"/>
          </reference>
          <reference field="0" count="1" selected="0">
            <x v="2"/>
          </reference>
          <reference field="124" count="1" selected="0" defaultSubtotal="1">
            <x v="1"/>
          </reference>
        </references>
      </pivotArea>
    </format>
    <format dxfId="11315">
      <pivotArea outline="0" fieldPosition="0">
        <references count="4">
          <reference field="4294967294" count="2" selected="0">
            <x v="29"/>
            <x v="30"/>
          </reference>
          <reference field="0" count="1" selected="0">
            <x v="0"/>
          </reference>
          <reference field="3" count="3" selected="0">
            <x v="7"/>
            <x v="8"/>
            <x v="9"/>
          </reference>
          <reference field="124" count="1" selected="0">
            <x v="1"/>
          </reference>
        </references>
      </pivotArea>
    </format>
    <format dxfId="11314">
      <pivotArea outline="0" fieldPosition="0">
        <references count="3">
          <reference field="4294967294" count="2" selected="0">
            <x v="29"/>
            <x v="30"/>
          </reference>
          <reference field="0" count="1" selected="0">
            <x v="0"/>
          </reference>
          <reference field="124" count="1" selected="0" defaultSubtotal="1">
            <x v="1"/>
          </reference>
        </references>
      </pivotArea>
    </format>
    <format dxfId="11313">
      <pivotArea outline="0" fieldPosition="0">
        <references count="4">
          <reference field="4294967294" count="2" selected="0">
            <x v="29"/>
            <x v="30"/>
          </reference>
          <reference field="0" count="1" selected="0">
            <x v="0"/>
          </reference>
          <reference field="3" count="2" selected="0">
            <x v="10"/>
            <x v="11"/>
          </reference>
          <reference field="124" count="1" selected="0">
            <x v="2"/>
          </reference>
        </references>
      </pivotArea>
    </format>
    <format dxfId="11312">
      <pivotArea outline="0" fieldPosition="0">
        <references count="4">
          <reference field="4294967294" count="2" selected="0">
            <x v="29"/>
            <x v="30"/>
          </reference>
          <reference field="0" count="1" selected="0">
            <x v="0"/>
          </reference>
          <reference field="3" count="3" selected="0">
            <x v="7"/>
            <x v="8"/>
            <x v="9"/>
          </reference>
          <reference field="124" count="1" selected="0">
            <x v="1"/>
          </reference>
        </references>
      </pivotArea>
    </format>
    <format dxfId="11311">
      <pivotArea outline="0" fieldPosition="0">
        <references count="3">
          <reference field="4294967294" count="2" selected="0">
            <x v="29"/>
            <x v="30"/>
          </reference>
          <reference field="0" count="1" selected="0">
            <x v="0"/>
          </reference>
          <reference field="124" count="1" selected="0" defaultSubtotal="1">
            <x v="1"/>
          </reference>
        </references>
      </pivotArea>
    </format>
    <format dxfId="11310">
      <pivotArea outline="0" fieldPosition="0">
        <references count="3">
          <reference field="4294967294" count="2" selected="0">
            <x v="29"/>
            <x v="30"/>
          </reference>
          <reference field="0" count="1" selected="0">
            <x v="0"/>
          </reference>
          <reference field="124" count="1" selected="0" defaultSubtotal="1">
            <x v="2"/>
          </reference>
        </references>
      </pivotArea>
    </format>
    <format dxfId="11309">
      <pivotArea outline="0" fieldPosition="0">
        <references count="3">
          <reference field="4294967294" count="2" selected="0">
            <x v="29"/>
            <x v="30"/>
          </reference>
          <reference field="0" count="1" selected="0">
            <x v="0"/>
          </reference>
          <reference field="124" count="1" selected="0" defaultSubtotal="1">
            <x v="2"/>
          </reference>
        </references>
      </pivotArea>
    </format>
    <format dxfId="11308">
      <pivotArea outline="0" fieldPosition="0">
        <references count="4">
          <reference field="4294967294" count="2" selected="0">
            <x v="29"/>
            <x v="30"/>
          </reference>
          <reference field="0" count="1" selected="0">
            <x v="0"/>
          </reference>
          <reference field="3" count="3" selected="0">
            <x v="7"/>
            <x v="8"/>
            <x v="9"/>
          </reference>
          <reference field="124" count="1" selected="0">
            <x v="1"/>
          </reference>
        </references>
      </pivotArea>
    </format>
    <format dxfId="11307">
      <pivotArea outline="0" fieldPosition="0">
        <references count="3">
          <reference field="4294967294" count="2" selected="0">
            <x v="29"/>
            <x v="30"/>
          </reference>
          <reference field="0" count="1" selected="0">
            <x v="0"/>
          </reference>
          <reference field="124" count="1" selected="0" defaultSubtotal="1">
            <x v="1"/>
          </reference>
        </references>
      </pivotArea>
    </format>
    <format dxfId="11306">
      <pivotArea outline="0" fieldPosition="0">
        <references count="3">
          <reference field="4294967294" count="2" selected="0">
            <x v="29"/>
            <x v="30"/>
          </reference>
          <reference field="0" count="1" selected="0">
            <x v="0"/>
          </reference>
          <reference field="124" count="1" selected="0" defaultSubtotal="1">
            <x v="2"/>
          </reference>
        </references>
      </pivotArea>
    </format>
    <format dxfId="11305">
      <pivotArea outline="0" fieldPosition="0">
        <references count="4">
          <reference field="4294967294" count="1" selected="0">
            <x v="18"/>
          </reference>
          <reference field="0" count="1" selected="0">
            <x v="9"/>
          </reference>
          <reference field="3" count="1" selected="0">
            <x v="7"/>
          </reference>
          <reference field="124" count="1" selected="0">
            <x v="1"/>
          </reference>
        </references>
      </pivotArea>
    </format>
    <format dxfId="11304">
      <pivotArea dataOnly="0" outline="0" fieldPosition="0">
        <references count="2">
          <reference field="4294967294" count="1">
            <x v="5"/>
          </reference>
          <reference field="0" count="1" selected="0">
            <x v="0"/>
          </reference>
        </references>
      </pivotArea>
    </format>
    <format dxfId="11303">
      <pivotArea outline="0" fieldPosition="0">
        <references count="2">
          <reference field="4294967294" count="1" selected="0">
            <x v="13"/>
          </reference>
          <reference field="0" count="1" selected="0">
            <x v="0"/>
          </reference>
        </references>
      </pivotArea>
    </format>
    <format dxfId="11302">
      <pivotArea dataOnly="0" labelOnly="1" outline="0" fieldPosition="0">
        <references count="2">
          <reference field="4294967294" count="1">
            <x v="13"/>
          </reference>
          <reference field="0" count="1" selected="0">
            <x v="0"/>
          </reference>
        </references>
      </pivotArea>
    </format>
    <format dxfId="11301">
      <pivotArea dataOnly="0" outline="0" fieldPosition="0">
        <references count="1">
          <reference field="4294967294" count="1">
            <x v="16"/>
          </reference>
        </references>
      </pivotArea>
    </format>
    <format dxfId="11300">
      <pivotArea outline="0" fieldPosition="0">
        <references count="2">
          <reference field="4294967294" count="1" selected="0">
            <x v="19"/>
          </reference>
          <reference field="0" count="1" selected="0">
            <x v="0"/>
          </reference>
        </references>
      </pivotArea>
    </format>
    <format dxfId="11299">
      <pivotArea dataOnly="0" labelOnly="1" outline="0" fieldPosition="0">
        <references count="2">
          <reference field="4294967294" count="1">
            <x v="19"/>
          </reference>
          <reference field="0" count="1" selected="0">
            <x v="0"/>
          </reference>
        </references>
      </pivotArea>
    </format>
    <format dxfId="11298">
      <pivotArea outline="0" fieldPosition="0">
        <references count="2">
          <reference field="4294967294" count="1" selected="0">
            <x v="22"/>
          </reference>
          <reference field="0" count="1" selected="0">
            <x v="0"/>
          </reference>
        </references>
      </pivotArea>
    </format>
    <format dxfId="11297">
      <pivotArea outline="0" fieldPosition="0">
        <references count="2">
          <reference field="4294967294" count="1" selected="0">
            <x v="25"/>
          </reference>
          <reference field="0" count="1" selected="0">
            <x v="0"/>
          </reference>
        </references>
      </pivotArea>
    </format>
    <format dxfId="11296">
      <pivotArea dataOnly="0" labelOnly="1" outline="0" fieldPosition="0">
        <references count="2">
          <reference field="4294967294" count="1">
            <x v="25"/>
          </reference>
          <reference field="0" count="1" selected="0">
            <x v="0"/>
          </reference>
        </references>
      </pivotArea>
    </format>
    <format dxfId="11295">
      <pivotArea outline="0" fieldPosition="0">
        <references count="2">
          <reference field="4294967294" count="1" selected="0">
            <x v="28"/>
          </reference>
          <reference field="0" count="1" selected="0">
            <x v="0"/>
          </reference>
        </references>
      </pivotArea>
    </format>
    <format dxfId="11294">
      <pivotArea dataOnly="0" labelOnly="1" outline="0" fieldPosition="0">
        <references count="2">
          <reference field="4294967294" count="1">
            <x v="28"/>
          </reference>
          <reference field="0" count="1" selected="0">
            <x v="0"/>
          </reference>
        </references>
      </pivotArea>
    </format>
    <format dxfId="11293">
      <pivotArea outline="0" fieldPosition="0">
        <references count="2">
          <reference field="4294967294" count="1" selected="0">
            <x v="31"/>
          </reference>
          <reference field="0" count="1" selected="0">
            <x v="0"/>
          </reference>
        </references>
      </pivotArea>
    </format>
    <format dxfId="11292">
      <pivotArea dataOnly="0" labelOnly="1" outline="0" fieldPosition="0">
        <references count="2">
          <reference field="4294967294" count="1">
            <x v="31"/>
          </reference>
          <reference field="0" count="1" selected="0">
            <x v="0"/>
          </reference>
        </references>
      </pivotArea>
    </format>
    <format dxfId="11291">
      <pivotArea outline="0" fieldPosition="0">
        <references count="2">
          <reference field="4294967294" count="1" selected="0">
            <x v="34"/>
          </reference>
          <reference field="0" count="1" selected="0">
            <x v="0"/>
          </reference>
        </references>
      </pivotArea>
    </format>
    <format dxfId="11290">
      <pivotArea dataOnly="0" labelOnly="1" outline="0" fieldPosition="0">
        <references count="2">
          <reference field="4294967294" count="1">
            <x v="34"/>
          </reference>
          <reference field="0" count="1" selected="0">
            <x v="0"/>
          </reference>
        </references>
      </pivotArea>
    </format>
    <format dxfId="11289">
      <pivotArea dataOnly="0" outline="0" fieldPosition="0">
        <references count="1">
          <reference field="4294967294" count="1">
            <x v="11"/>
          </reference>
        </references>
      </pivotArea>
    </format>
    <format dxfId="11288">
      <pivotArea outline="0" fieldPosition="0">
        <references count="3">
          <reference field="4294967294" count="3" selected="0">
            <x v="26"/>
            <x v="27"/>
            <x v="28"/>
          </reference>
          <reference field="0" count="1" selected="0">
            <x v="0"/>
          </reference>
          <reference field="124" count="1" selected="0" defaultSubtotal="1">
            <x v="1"/>
          </reference>
        </references>
      </pivotArea>
    </format>
    <format dxfId="11287">
      <pivotArea outline="0" fieldPosition="0">
        <references count="3">
          <reference field="4294967294" count="3" selected="0">
            <x v="26"/>
            <x v="27"/>
            <x v="28"/>
          </reference>
          <reference field="0" count="1" selected="0">
            <x v="0"/>
          </reference>
          <reference field="124" count="1" selected="0" defaultSubtotal="1">
            <x v="2"/>
          </reference>
        </references>
      </pivotArea>
    </format>
    <format dxfId="11286">
      <pivotArea outline="0" fieldPosition="0">
        <references count="2">
          <reference field="4294967294" count="12" selected="0">
            <x v="26"/>
            <x v="27"/>
            <x v="28"/>
            <x v="29"/>
            <x v="30"/>
            <x v="31"/>
            <x v="32"/>
            <x v="33"/>
            <x v="34"/>
            <x v="35"/>
            <x v="36"/>
            <x v="37"/>
          </reference>
          <reference field="0" count="1" selected="0">
            <x v="0"/>
          </reference>
        </references>
      </pivotArea>
    </format>
    <format dxfId="11285">
      <pivotArea outline="0" fieldPosition="0">
        <references count="4">
          <reference field="4294967294" count="35" selected="0">
            <x v="1"/>
            <x v="2"/>
            <x v="3"/>
            <x v="4"/>
            <x v="5"/>
            <x v="8"/>
            <x v="9"/>
            <x v="10"/>
            <x v="11"/>
            <x v="12"/>
            <x v="13"/>
            <x v="14"/>
            <x v="15"/>
            <x v="16"/>
            <x v="17"/>
            <x v="18"/>
            <x v="19"/>
            <x v="20"/>
            <x v="21"/>
            <x v="22"/>
            <x v="23"/>
            <x v="24"/>
            <x v="25"/>
            <x v="26"/>
            <x v="27"/>
            <x v="28"/>
            <x v="29"/>
            <x v="30"/>
            <x v="31"/>
            <x v="32"/>
            <x v="33"/>
            <x v="34"/>
            <x v="35"/>
            <x v="36"/>
            <x v="37"/>
          </reference>
          <reference field="0" count="1" selected="0">
            <x v="0"/>
          </reference>
          <reference field="3" count="1" selected="0">
            <x v="12"/>
          </reference>
          <reference field="124" count="1" selected="0">
            <x v="2"/>
          </reference>
        </references>
      </pivotArea>
    </format>
    <format dxfId="11284">
      <pivotArea outline="0" fieldPosition="0">
        <references count="4">
          <reference field="4294967294" count="1" selected="0">
            <x v="0"/>
          </reference>
          <reference field="0" count="1" selected="0">
            <x v="0"/>
          </reference>
          <reference field="3" count="1" selected="0">
            <x v="12"/>
          </reference>
          <reference field="124" count="1" selected="0">
            <x v="2"/>
          </reference>
        </references>
      </pivotArea>
    </format>
    <format dxfId="11283">
      <pivotArea outline="0" fieldPosition="0">
        <references count="4">
          <reference field="4294967294" count="1" selected="0">
            <x v="0"/>
          </reference>
          <reference field="0" count="1" selected="0">
            <x v="0"/>
          </reference>
          <reference field="3" count="1" selected="0">
            <x v="12"/>
          </reference>
          <reference field="124" count="1" selected="0">
            <x v="2"/>
          </reference>
        </references>
      </pivotArea>
    </format>
    <format dxfId="11282">
      <pivotArea outline="0" fieldPosition="0">
        <references count="2">
          <reference field="4294967294" count="12" selected="0">
            <x v="14"/>
            <x v="15"/>
            <x v="16"/>
            <x v="17"/>
            <x v="18"/>
            <x v="19"/>
            <x v="20"/>
            <x v="21"/>
            <x v="22"/>
            <x v="23"/>
            <x v="24"/>
            <x v="25"/>
          </reference>
          <reference field="0" count="1" selected="0">
            <x v="0"/>
          </reference>
        </references>
      </pivotArea>
    </format>
    <format dxfId="11281">
      <pivotArea outline="0" fieldPosition="0">
        <references count="2">
          <reference field="4294967294" count="9" selected="0">
            <x v="29"/>
            <x v="30"/>
            <x v="31"/>
            <x v="32"/>
            <x v="33"/>
            <x v="34"/>
            <x v="35"/>
            <x v="36"/>
            <x v="37"/>
          </reference>
          <reference field="0" count="1" selected="0">
            <x v="0"/>
          </reference>
        </references>
      </pivotArea>
    </format>
    <format dxfId="11280">
      <pivotArea type="all" dataOnly="0" outline="0" fieldPosition="0"/>
    </format>
    <format dxfId="11279">
      <pivotArea outline="0" fieldPosition="0">
        <references count="1">
          <reference field="0" count="15" selected="0">
            <x v="1"/>
            <x v="2"/>
            <x v="3"/>
            <x v="4"/>
            <x v="5"/>
            <x v="6"/>
            <x v="7"/>
            <x v="8"/>
            <x v="9"/>
            <x v="10"/>
            <x v="11"/>
            <x v="12"/>
            <x v="13"/>
            <x v="14"/>
            <x v="15"/>
          </reference>
        </references>
      </pivotArea>
    </format>
    <format dxfId="11278">
      <pivotArea field="0" grandRow="1" outline="0" axis="axisRow" fieldPosition="0">
        <references count="1">
          <reference field="4294967294" count="0" selected="0"/>
        </references>
      </pivotArea>
    </format>
    <format dxfId="11277">
      <pivotArea dataOnly="0" labelOnly="1" outline="0" fieldPosition="0">
        <references count="1">
          <reference field="0" count="15">
            <x v="1"/>
            <x v="2"/>
            <x v="3"/>
            <x v="4"/>
            <x v="5"/>
            <x v="6"/>
            <x v="7"/>
            <x v="8"/>
            <x v="9"/>
            <x v="10"/>
            <x v="11"/>
            <x v="12"/>
            <x v="13"/>
            <x v="14"/>
            <x v="15"/>
          </reference>
        </references>
      </pivotArea>
    </format>
    <format dxfId="11276">
      <pivotArea field="0" dataOnly="0" labelOnly="1" grandRow="1" outline="0" axis="axisRow" fieldPosition="0">
        <references count="1">
          <reference field="4294967294" count="1" selected="0">
            <x v="0"/>
          </reference>
        </references>
      </pivotArea>
    </format>
    <format dxfId="11275">
      <pivotArea field="0" dataOnly="0" labelOnly="1" grandRow="1" outline="0" axis="axisRow" fieldPosition="0">
        <references count="1">
          <reference field="4294967294" count="1" selected="0">
            <x v="1"/>
          </reference>
        </references>
      </pivotArea>
    </format>
    <format dxfId="11274">
      <pivotArea field="0" dataOnly="0" labelOnly="1" grandRow="1" outline="0" axis="axisRow" fieldPosition="0">
        <references count="1">
          <reference field="4294967294" count="1" selected="0">
            <x v="2"/>
          </reference>
        </references>
      </pivotArea>
    </format>
    <format dxfId="11273">
      <pivotArea field="0" dataOnly="0" labelOnly="1" grandRow="1" outline="0" axis="axisRow" fieldPosition="0">
        <references count="1">
          <reference field="4294967294" count="1" selected="0">
            <x v="3"/>
          </reference>
        </references>
      </pivotArea>
    </format>
    <format dxfId="11272">
      <pivotArea field="0" dataOnly="0" labelOnly="1" grandRow="1" outline="0" axis="axisRow" fieldPosition="0">
        <references count="1">
          <reference field="4294967294" count="1" selected="0">
            <x v="4"/>
          </reference>
        </references>
      </pivotArea>
    </format>
    <format dxfId="11271">
      <pivotArea field="0" dataOnly="0" labelOnly="1" grandRow="1" outline="0" axis="axisRow" fieldPosition="0">
        <references count="1">
          <reference field="4294967294" count="1" selected="0">
            <x v="5"/>
          </reference>
        </references>
      </pivotArea>
    </format>
    <format dxfId="11270">
      <pivotArea field="0" dataOnly="0" labelOnly="1" grandRow="1" outline="0" axis="axisRow" fieldPosition="0">
        <references count="1">
          <reference field="4294967294" count="1" selected="0">
            <x v="6"/>
          </reference>
        </references>
      </pivotArea>
    </format>
    <format dxfId="11269">
      <pivotArea field="0" dataOnly="0" labelOnly="1" grandRow="1" outline="0" axis="axisRow" fieldPosition="0">
        <references count="1">
          <reference field="4294967294" count="1" selected="0">
            <x v="7"/>
          </reference>
        </references>
      </pivotArea>
    </format>
    <format dxfId="11268">
      <pivotArea field="0" dataOnly="0" labelOnly="1" grandRow="1" outline="0" axis="axisRow" fieldPosition="0">
        <references count="1">
          <reference field="4294967294" count="1" selected="0">
            <x v="8"/>
          </reference>
        </references>
      </pivotArea>
    </format>
    <format dxfId="11267">
      <pivotArea field="0" dataOnly="0" labelOnly="1" grandRow="1" outline="0" axis="axisRow" fieldPosition="0">
        <references count="1">
          <reference field="4294967294" count="1" selected="0">
            <x v="9"/>
          </reference>
        </references>
      </pivotArea>
    </format>
    <format dxfId="11266">
      <pivotArea field="0" dataOnly="0" labelOnly="1" grandRow="1" outline="0" axis="axisRow" fieldPosition="0">
        <references count="1">
          <reference field="4294967294" count="1" selected="0">
            <x v="10"/>
          </reference>
        </references>
      </pivotArea>
    </format>
    <format dxfId="11265">
      <pivotArea field="0" dataOnly="0" labelOnly="1" grandRow="1" outline="0" axis="axisRow" fieldPosition="0">
        <references count="1">
          <reference field="4294967294" count="1" selected="0">
            <x v="11"/>
          </reference>
        </references>
      </pivotArea>
    </format>
    <format dxfId="11264">
      <pivotArea field="0" dataOnly="0" labelOnly="1" grandRow="1" outline="0" axis="axisRow" fieldPosition="0">
        <references count="1">
          <reference field="4294967294" count="1" selected="0">
            <x v="12"/>
          </reference>
        </references>
      </pivotArea>
    </format>
    <format dxfId="11263">
      <pivotArea field="0" dataOnly="0" labelOnly="1" grandRow="1" outline="0" axis="axisRow" fieldPosition="0">
        <references count="1">
          <reference field="4294967294" count="1" selected="0">
            <x v="13"/>
          </reference>
        </references>
      </pivotArea>
    </format>
    <format dxfId="11262">
      <pivotArea field="0" dataOnly="0" labelOnly="1" grandRow="1" outline="0" axis="axisRow" fieldPosition="0">
        <references count="1">
          <reference field="4294967294" count="1" selected="0">
            <x v="14"/>
          </reference>
        </references>
      </pivotArea>
    </format>
    <format dxfId="11261">
      <pivotArea field="0" dataOnly="0" labelOnly="1" grandRow="1" outline="0" axis="axisRow" fieldPosition="0">
        <references count="1">
          <reference field="4294967294" count="1" selected="0">
            <x v="15"/>
          </reference>
        </references>
      </pivotArea>
    </format>
    <format dxfId="11260">
      <pivotArea field="0" dataOnly="0" labelOnly="1" grandRow="1" outline="0" axis="axisRow" fieldPosition="0">
        <references count="1">
          <reference field="4294967294" count="1" selected="0">
            <x v="16"/>
          </reference>
        </references>
      </pivotArea>
    </format>
    <format dxfId="11259">
      <pivotArea field="0" dataOnly="0" labelOnly="1" grandRow="1" outline="0" axis="axisRow" fieldPosition="0">
        <references count="1">
          <reference field="4294967294" count="1" selected="0">
            <x v="17"/>
          </reference>
        </references>
      </pivotArea>
    </format>
    <format dxfId="11258">
      <pivotArea field="0" dataOnly="0" labelOnly="1" grandRow="1" outline="0" axis="axisRow" fieldPosition="0">
        <references count="1">
          <reference field="4294967294" count="1" selected="0">
            <x v="18"/>
          </reference>
        </references>
      </pivotArea>
    </format>
    <format dxfId="11257">
      <pivotArea field="0" dataOnly="0" labelOnly="1" grandRow="1" outline="0" axis="axisRow" fieldPosition="0">
        <references count="1">
          <reference field="4294967294" count="1" selected="0">
            <x v="19"/>
          </reference>
        </references>
      </pivotArea>
    </format>
    <format dxfId="11256">
      <pivotArea field="0" dataOnly="0" labelOnly="1" grandRow="1" outline="0" axis="axisRow" fieldPosition="0">
        <references count="1">
          <reference field="4294967294" count="1" selected="0">
            <x v="20"/>
          </reference>
        </references>
      </pivotArea>
    </format>
    <format dxfId="11255">
      <pivotArea field="0" dataOnly="0" labelOnly="1" grandRow="1" outline="0" axis="axisRow" fieldPosition="0">
        <references count="1">
          <reference field="4294967294" count="1" selected="0">
            <x v="21"/>
          </reference>
        </references>
      </pivotArea>
    </format>
    <format dxfId="11254">
      <pivotArea field="0" dataOnly="0" labelOnly="1" grandRow="1" outline="0" axis="axisRow" fieldPosition="0">
        <references count="1">
          <reference field="4294967294" count="1" selected="0">
            <x v="22"/>
          </reference>
        </references>
      </pivotArea>
    </format>
    <format dxfId="11253">
      <pivotArea field="0" dataOnly="0" labelOnly="1" grandRow="1" outline="0" axis="axisRow" fieldPosition="0">
        <references count="1">
          <reference field="4294967294" count="1" selected="0">
            <x v="23"/>
          </reference>
        </references>
      </pivotArea>
    </format>
    <format dxfId="11252">
      <pivotArea field="0" dataOnly="0" labelOnly="1" grandRow="1" outline="0" axis="axisRow" fieldPosition="0">
        <references count="1">
          <reference field="4294967294" count="1" selected="0">
            <x v="24"/>
          </reference>
        </references>
      </pivotArea>
    </format>
    <format dxfId="11251">
      <pivotArea field="0" dataOnly="0" labelOnly="1" grandRow="1" outline="0" axis="axisRow" fieldPosition="0">
        <references count="1">
          <reference field="4294967294" count="1" selected="0">
            <x v="25"/>
          </reference>
        </references>
      </pivotArea>
    </format>
    <format dxfId="11250">
      <pivotArea field="0" dataOnly="0" labelOnly="1" grandRow="1" outline="0" axis="axisRow" fieldPosition="0">
        <references count="1">
          <reference field="4294967294" count="1" selected="0">
            <x v="26"/>
          </reference>
        </references>
      </pivotArea>
    </format>
    <format dxfId="11249">
      <pivotArea field="0" dataOnly="0" labelOnly="1" grandRow="1" outline="0" axis="axisRow" fieldPosition="0">
        <references count="1">
          <reference field="4294967294" count="1" selected="0">
            <x v="27"/>
          </reference>
        </references>
      </pivotArea>
    </format>
    <format dxfId="11248">
      <pivotArea field="0" dataOnly="0" labelOnly="1" grandRow="1" outline="0" axis="axisRow" fieldPosition="0">
        <references count="1">
          <reference field="4294967294" count="1" selected="0">
            <x v="28"/>
          </reference>
        </references>
      </pivotArea>
    </format>
    <format dxfId="11247">
      <pivotArea field="0" dataOnly="0" labelOnly="1" grandRow="1" outline="0" axis="axisRow" fieldPosition="0">
        <references count="1">
          <reference field="4294967294" count="1" selected="0">
            <x v="29"/>
          </reference>
        </references>
      </pivotArea>
    </format>
    <format dxfId="11246">
      <pivotArea field="0" dataOnly="0" labelOnly="1" grandRow="1" outline="0" axis="axisRow" fieldPosition="0">
        <references count="1">
          <reference field="4294967294" count="1" selected="0">
            <x v="30"/>
          </reference>
        </references>
      </pivotArea>
    </format>
    <format dxfId="11245">
      <pivotArea field="0" dataOnly="0" labelOnly="1" grandRow="1" outline="0" axis="axisRow" fieldPosition="0">
        <references count="1">
          <reference field="4294967294" count="1" selected="0">
            <x v="31"/>
          </reference>
        </references>
      </pivotArea>
    </format>
    <format dxfId="11244">
      <pivotArea field="0" dataOnly="0" labelOnly="1" grandRow="1" outline="0" axis="axisRow" fieldPosition="0">
        <references count="1">
          <reference field="4294967294" count="1" selected="0">
            <x v="32"/>
          </reference>
        </references>
      </pivotArea>
    </format>
    <format dxfId="11243">
      <pivotArea field="0" dataOnly="0" labelOnly="1" grandRow="1" outline="0" axis="axisRow" fieldPosition="0">
        <references count="1">
          <reference field="4294967294" count="1" selected="0">
            <x v="33"/>
          </reference>
        </references>
      </pivotArea>
    </format>
    <format dxfId="11242">
      <pivotArea field="0" dataOnly="0" labelOnly="1" grandRow="1" outline="0" axis="axisRow" fieldPosition="0">
        <references count="1">
          <reference field="4294967294" count="1" selected="0">
            <x v="34"/>
          </reference>
        </references>
      </pivotArea>
    </format>
    <format dxfId="11241">
      <pivotArea field="0" dataOnly="0" labelOnly="1" grandRow="1" outline="0" axis="axisRow" fieldPosition="0">
        <references count="1">
          <reference field="4294967294" count="1" selected="0">
            <x v="35"/>
          </reference>
        </references>
      </pivotArea>
    </format>
    <format dxfId="11240">
      <pivotArea field="0" dataOnly="0" labelOnly="1" grandRow="1" outline="0" axis="axisRow" fieldPosition="0">
        <references count="1">
          <reference field="4294967294" count="1" selected="0">
            <x v="36"/>
          </reference>
        </references>
      </pivotArea>
    </format>
    <format dxfId="11239">
      <pivotArea field="0" dataOnly="0" labelOnly="1" grandRow="1" outline="0" axis="axisRow" fieldPosition="0">
        <references count="1">
          <reference field="4294967294" count="1" selected="0">
            <x v="37"/>
          </reference>
        </references>
      </pivotArea>
    </format>
    <format dxfId="11238">
      <pivotArea dataOnly="0" labelOnly="1" outline="0" fieldPosition="0">
        <references count="2">
          <reference field="4294967294" count="0"/>
          <reference field="0" count="1" selected="0">
            <x v="1"/>
          </reference>
        </references>
      </pivotArea>
    </format>
    <format dxfId="11237">
      <pivotArea dataOnly="0" labelOnly="1" outline="0" fieldPosition="0">
        <references count="2">
          <reference field="4294967294" count="0"/>
          <reference field="0" count="1" selected="0">
            <x v="2"/>
          </reference>
        </references>
      </pivotArea>
    </format>
    <format dxfId="11236">
      <pivotArea dataOnly="0" labelOnly="1" outline="0" fieldPosition="0">
        <references count="2">
          <reference field="4294967294" count="0"/>
          <reference field="0" count="1" selected="0">
            <x v="3"/>
          </reference>
        </references>
      </pivotArea>
    </format>
    <format dxfId="11235">
      <pivotArea dataOnly="0" labelOnly="1" outline="0" fieldPosition="0">
        <references count="2">
          <reference field="4294967294" count="0"/>
          <reference field="0" count="1" selected="0">
            <x v="4"/>
          </reference>
        </references>
      </pivotArea>
    </format>
    <format dxfId="11234">
      <pivotArea dataOnly="0" labelOnly="1" outline="0" fieldPosition="0">
        <references count="2">
          <reference field="4294967294" count="0"/>
          <reference field="0" count="1" selected="0">
            <x v="5"/>
          </reference>
        </references>
      </pivotArea>
    </format>
    <format dxfId="11233">
      <pivotArea dataOnly="0" labelOnly="1" outline="0" fieldPosition="0">
        <references count="2">
          <reference field="4294967294" count="0"/>
          <reference field="0" count="1" selected="0">
            <x v="6"/>
          </reference>
        </references>
      </pivotArea>
    </format>
    <format dxfId="11232">
      <pivotArea dataOnly="0" labelOnly="1" outline="0" fieldPosition="0">
        <references count="2">
          <reference field="4294967294" count="0"/>
          <reference field="0" count="1" selected="0">
            <x v="7"/>
          </reference>
        </references>
      </pivotArea>
    </format>
    <format dxfId="11231">
      <pivotArea dataOnly="0" labelOnly="1" outline="0" fieldPosition="0">
        <references count="2">
          <reference field="4294967294" count="0"/>
          <reference field="0" count="1" selected="0">
            <x v="8"/>
          </reference>
        </references>
      </pivotArea>
    </format>
    <format dxfId="11230">
      <pivotArea dataOnly="0" labelOnly="1" outline="0" fieldPosition="0">
        <references count="2">
          <reference field="4294967294" count="0"/>
          <reference field="0" count="1" selected="0">
            <x v="9"/>
          </reference>
        </references>
      </pivotArea>
    </format>
    <format dxfId="11229">
      <pivotArea dataOnly="0" labelOnly="1" outline="0" fieldPosition="0">
        <references count="2">
          <reference field="4294967294" count="0"/>
          <reference field="0" count="1" selected="0">
            <x v="10"/>
          </reference>
        </references>
      </pivotArea>
    </format>
    <format dxfId="11228">
      <pivotArea dataOnly="0" labelOnly="1" outline="0" fieldPosition="0">
        <references count="2">
          <reference field="4294967294" count="0"/>
          <reference field="0" count="1" selected="0">
            <x v="11"/>
          </reference>
        </references>
      </pivotArea>
    </format>
    <format dxfId="11227">
      <pivotArea dataOnly="0" labelOnly="1" outline="0" fieldPosition="0">
        <references count="2">
          <reference field="4294967294" count="0"/>
          <reference field="0" count="1" selected="0">
            <x v="12"/>
          </reference>
        </references>
      </pivotArea>
    </format>
    <format dxfId="11226">
      <pivotArea dataOnly="0" labelOnly="1" outline="0" fieldPosition="0">
        <references count="2">
          <reference field="4294967294" count="0"/>
          <reference field="0" count="1" selected="0">
            <x v="13"/>
          </reference>
        </references>
      </pivotArea>
    </format>
    <format dxfId="11225">
      <pivotArea dataOnly="0" labelOnly="1" outline="0" fieldPosition="0">
        <references count="2">
          <reference field="4294967294" count="0"/>
          <reference field="0" count="1" selected="0">
            <x v="14"/>
          </reference>
        </references>
      </pivotArea>
    </format>
    <format dxfId="11224">
      <pivotArea dataOnly="0" labelOnly="1" outline="0" fieldPosition="0">
        <references count="2">
          <reference field="4294967294" count="0"/>
          <reference field="0" count="1" selected="0">
            <x v="15"/>
          </reference>
        </references>
      </pivotArea>
    </format>
    <format dxfId="11223">
      <pivotArea outline="0" collapsedLevelsAreSubtotals="1" fieldPosition="0"/>
    </format>
    <format dxfId="11222">
      <pivotArea field="-2" type="button" dataOnly="0" labelOnly="1" outline="0" axis="axisRow" fieldPosition="1"/>
    </format>
    <format dxfId="11221">
      <pivotArea field="124" type="button" dataOnly="0" labelOnly="1" outline="0" axis="axisCol" fieldPosition="0"/>
    </format>
    <format dxfId="11220">
      <pivotArea field="3" type="button" dataOnly="0" labelOnly="1" outline="0" axis="axisCol" fieldPosition="1"/>
    </format>
    <format dxfId="11219">
      <pivotArea type="topRight" dataOnly="0" labelOnly="1" outline="0" fieldPosition="0"/>
    </format>
    <format dxfId="11218">
      <pivotArea field="0" dataOnly="0" labelOnly="1" grandRow="1" outline="0" axis="axisRow" fieldPosition="0">
        <references count="1">
          <reference field="4294967294" count="1" selected="0">
            <x v="0"/>
          </reference>
        </references>
      </pivotArea>
    </format>
    <format dxfId="11217">
      <pivotArea field="0" dataOnly="0" labelOnly="1" grandRow="1" outline="0" axis="axisRow" fieldPosition="0">
        <references count="1">
          <reference field="4294967294" count="1" selected="0">
            <x v="1"/>
          </reference>
        </references>
      </pivotArea>
    </format>
    <format dxfId="11216">
      <pivotArea field="0" dataOnly="0" labelOnly="1" grandRow="1" outline="0" axis="axisRow" fieldPosition="0">
        <references count="1">
          <reference field="4294967294" count="1" selected="0">
            <x v="2"/>
          </reference>
        </references>
      </pivotArea>
    </format>
    <format dxfId="11215">
      <pivotArea field="0" dataOnly="0" labelOnly="1" grandRow="1" outline="0" axis="axisRow" fieldPosition="0">
        <references count="1">
          <reference field="4294967294" count="1" selected="0">
            <x v="3"/>
          </reference>
        </references>
      </pivotArea>
    </format>
    <format dxfId="11214">
      <pivotArea field="0" dataOnly="0" labelOnly="1" grandRow="1" outline="0" axis="axisRow" fieldPosition="0">
        <references count="1">
          <reference field="4294967294" count="1" selected="0">
            <x v="4"/>
          </reference>
        </references>
      </pivotArea>
    </format>
    <format dxfId="11213">
      <pivotArea field="0" dataOnly="0" labelOnly="1" grandRow="1" outline="0" axis="axisRow" fieldPosition="0">
        <references count="1">
          <reference field="4294967294" count="1" selected="0">
            <x v="5"/>
          </reference>
        </references>
      </pivotArea>
    </format>
    <format dxfId="11212">
      <pivotArea field="0" dataOnly="0" labelOnly="1" grandRow="1" outline="0" axis="axisRow" fieldPosition="0">
        <references count="1">
          <reference field="4294967294" count="1" selected="0">
            <x v="6"/>
          </reference>
        </references>
      </pivotArea>
    </format>
    <format dxfId="11211">
      <pivotArea field="0" dataOnly="0" labelOnly="1" grandRow="1" outline="0" axis="axisRow" fieldPosition="0">
        <references count="1">
          <reference field="4294967294" count="1" selected="0">
            <x v="7"/>
          </reference>
        </references>
      </pivotArea>
    </format>
    <format dxfId="11210">
      <pivotArea field="0" dataOnly="0" labelOnly="1" grandRow="1" outline="0" axis="axisRow" fieldPosition="0">
        <references count="1">
          <reference field="4294967294" count="1" selected="0">
            <x v="8"/>
          </reference>
        </references>
      </pivotArea>
    </format>
    <format dxfId="11209">
      <pivotArea field="0" dataOnly="0" labelOnly="1" grandRow="1" outline="0" axis="axisRow" fieldPosition="0">
        <references count="1">
          <reference field="4294967294" count="1" selected="0">
            <x v="9"/>
          </reference>
        </references>
      </pivotArea>
    </format>
    <format dxfId="11208">
      <pivotArea field="0" dataOnly="0" labelOnly="1" grandRow="1" outline="0" axis="axisRow" fieldPosition="0">
        <references count="1">
          <reference field="4294967294" count="1" selected="0">
            <x v="10"/>
          </reference>
        </references>
      </pivotArea>
    </format>
    <format dxfId="11207">
      <pivotArea field="0" dataOnly="0" labelOnly="1" grandRow="1" outline="0" axis="axisRow" fieldPosition="0">
        <references count="1">
          <reference field="4294967294" count="1" selected="0">
            <x v="11"/>
          </reference>
        </references>
      </pivotArea>
    </format>
    <format dxfId="11206">
      <pivotArea field="0" dataOnly="0" labelOnly="1" grandRow="1" outline="0" axis="axisRow" fieldPosition="0">
        <references count="1">
          <reference field="4294967294" count="1" selected="0">
            <x v="12"/>
          </reference>
        </references>
      </pivotArea>
    </format>
    <format dxfId="11205">
      <pivotArea field="0" dataOnly="0" labelOnly="1" grandRow="1" outline="0" axis="axisRow" fieldPosition="0">
        <references count="1">
          <reference field="4294967294" count="1" selected="0">
            <x v="13"/>
          </reference>
        </references>
      </pivotArea>
    </format>
    <format dxfId="11204">
      <pivotArea field="0" dataOnly="0" labelOnly="1" grandRow="1" outline="0" axis="axisRow" fieldPosition="0">
        <references count="1">
          <reference field="4294967294" count="1" selected="0">
            <x v="14"/>
          </reference>
        </references>
      </pivotArea>
    </format>
    <format dxfId="11203">
      <pivotArea field="0" dataOnly="0" labelOnly="1" grandRow="1" outline="0" axis="axisRow" fieldPosition="0">
        <references count="1">
          <reference field="4294967294" count="1" selected="0">
            <x v="15"/>
          </reference>
        </references>
      </pivotArea>
    </format>
    <format dxfId="11202">
      <pivotArea field="0" dataOnly="0" labelOnly="1" grandRow="1" outline="0" axis="axisRow" fieldPosition="0">
        <references count="1">
          <reference field="4294967294" count="1" selected="0">
            <x v="16"/>
          </reference>
        </references>
      </pivotArea>
    </format>
    <format dxfId="11201">
      <pivotArea field="0" dataOnly="0" labelOnly="1" grandRow="1" outline="0" axis="axisRow" fieldPosition="0">
        <references count="1">
          <reference field="4294967294" count="1" selected="0">
            <x v="17"/>
          </reference>
        </references>
      </pivotArea>
    </format>
    <format dxfId="11200">
      <pivotArea field="0" dataOnly="0" labelOnly="1" grandRow="1" outline="0" axis="axisRow" fieldPosition="0">
        <references count="1">
          <reference field="4294967294" count="1" selected="0">
            <x v="18"/>
          </reference>
        </references>
      </pivotArea>
    </format>
    <format dxfId="11199">
      <pivotArea field="0" dataOnly="0" labelOnly="1" grandRow="1" outline="0" axis="axisRow" fieldPosition="0">
        <references count="1">
          <reference field="4294967294" count="1" selected="0">
            <x v="19"/>
          </reference>
        </references>
      </pivotArea>
    </format>
    <format dxfId="11198">
      <pivotArea field="0" dataOnly="0" labelOnly="1" grandRow="1" outline="0" axis="axisRow" fieldPosition="0">
        <references count="1">
          <reference field="4294967294" count="1" selected="0">
            <x v="20"/>
          </reference>
        </references>
      </pivotArea>
    </format>
    <format dxfId="11197">
      <pivotArea field="0" dataOnly="0" labelOnly="1" grandRow="1" outline="0" axis="axisRow" fieldPosition="0">
        <references count="1">
          <reference field="4294967294" count="1" selected="0">
            <x v="21"/>
          </reference>
        </references>
      </pivotArea>
    </format>
    <format dxfId="11196">
      <pivotArea field="0" dataOnly="0" labelOnly="1" grandRow="1" outline="0" axis="axisRow" fieldPosition="0">
        <references count="1">
          <reference field="4294967294" count="1" selected="0">
            <x v="22"/>
          </reference>
        </references>
      </pivotArea>
    </format>
    <format dxfId="11195">
      <pivotArea field="0" dataOnly="0" labelOnly="1" grandRow="1" outline="0" axis="axisRow" fieldPosition="0">
        <references count="1">
          <reference field="4294967294" count="1" selected="0">
            <x v="23"/>
          </reference>
        </references>
      </pivotArea>
    </format>
    <format dxfId="11194">
      <pivotArea field="0" dataOnly="0" labelOnly="1" grandRow="1" outline="0" axis="axisRow" fieldPosition="0">
        <references count="1">
          <reference field="4294967294" count="1" selected="0">
            <x v="24"/>
          </reference>
        </references>
      </pivotArea>
    </format>
    <format dxfId="11193">
      <pivotArea field="0" dataOnly="0" labelOnly="1" grandRow="1" outline="0" axis="axisRow" fieldPosition="0">
        <references count="1">
          <reference field="4294967294" count="1" selected="0">
            <x v="25"/>
          </reference>
        </references>
      </pivotArea>
    </format>
    <format dxfId="11192">
      <pivotArea field="0" dataOnly="0" labelOnly="1" grandRow="1" outline="0" axis="axisRow" fieldPosition="0">
        <references count="1">
          <reference field="4294967294" count="1" selected="0">
            <x v="26"/>
          </reference>
        </references>
      </pivotArea>
    </format>
    <format dxfId="11191">
      <pivotArea field="0" dataOnly="0" labelOnly="1" grandRow="1" outline="0" axis="axisRow" fieldPosition="0">
        <references count="1">
          <reference field="4294967294" count="1" selected="0">
            <x v="27"/>
          </reference>
        </references>
      </pivotArea>
    </format>
    <format dxfId="11190">
      <pivotArea field="0" dataOnly="0" labelOnly="1" grandRow="1" outline="0" axis="axisRow" fieldPosition="0">
        <references count="1">
          <reference field="4294967294" count="1" selected="0">
            <x v="28"/>
          </reference>
        </references>
      </pivotArea>
    </format>
    <format dxfId="11189">
      <pivotArea field="0" dataOnly="0" labelOnly="1" grandRow="1" outline="0" axis="axisRow" fieldPosition="0">
        <references count="1">
          <reference field="4294967294" count="1" selected="0">
            <x v="29"/>
          </reference>
        </references>
      </pivotArea>
    </format>
    <format dxfId="11188">
      <pivotArea field="0" dataOnly="0" labelOnly="1" grandRow="1" outline="0" axis="axisRow" fieldPosition="0">
        <references count="1">
          <reference field="4294967294" count="1" selected="0">
            <x v="30"/>
          </reference>
        </references>
      </pivotArea>
    </format>
    <format dxfId="11187">
      <pivotArea field="0" dataOnly="0" labelOnly="1" grandRow="1" outline="0" axis="axisRow" fieldPosition="0">
        <references count="1">
          <reference field="4294967294" count="1" selected="0">
            <x v="31"/>
          </reference>
        </references>
      </pivotArea>
    </format>
    <format dxfId="11186">
      <pivotArea field="0" dataOnly="0" labelOnly="1" grandRow="1" outline="0" axis="axisRow" fieldPosition="0">
        <references count="1">
          <reference field="4294967294" count="1" selected="0">
            <x v="32"/>
          </reference>
        </references>
      </pivotArea>
    </format>
    <format dxfId="11185">
      <pivotArea field="0" dataOnly="0" labelOnly="1" grandRow="1" outline="0" axis="axisRow" fieldPosition="0">
        <references count="1">
          <reference field="4294967294" count="1" selected="0">
            <x v="33"/>
          </reference>
        </references>
      </pivotArea>
    </format>
    <format dxfId="11184">
      <pivotArea field="0" dataOnly="0" labelOnly="1" grandRow="1" outline="0" axis="axisRow" fieldPosition="0">
        <references count="1">
          <reference field="4294967294" count="1" selected="0">
            <x v="34"/>
          </reference>
        </references>
      </pivotArea>
    </format>
    <format dxfId="11183">
      <pivotArea field="0" dataOnly="0" labelOnly="1" grandRow="1" outline="0" axis="axisRow" fieldPosition="0">
        <references count="1">
          <reference field="4294967294" count="1" selected="0">
            <x v="35"/>
          </reference>
        </references>
      </pivotArea>
    </format>
    <format dxfId="11182">
      <pivotArea field="0" dataOnly="0" labelOnly="1" grandRow="1" outline="0" axis="axisRow" fieldPosition="0">
        <references count="1">
          <reference field="4294967294" count="1" selected="0">
            <x v="36"/>
          </reference>
        </references>
      </pivotArea>
    </format>
    <format dxfId="11181">
      <pivotArea field="0" dataOnly="0" labelOnly="1" grandRow="1" outline="0" axis="axisRow" fieldPosition="0">
        <references count="1">
          <reference field="4294967294" count="1" selected="0">
            <x v="37"/>
          </reference>
        </references>
      </pivotArea>
    </format>
    <format dxfId="11180">
      <pivotArea dataOnly="0" labelOnly="1" outline="0" fieldPosition="0">
        <references count="2">
          <reference field="4294967294" count="38">
            <x v="0"/>
            <x v="1"/>
            <x v="2"/>
            <x v="3"/>
            <x v="4"/>
            <x v="5"/>
            <x v="6"/>
            <x v="7"/>
            <x v="8"/>
            <x v="9"/>
            <x v="10"/>
            <x v="11"/>
            <x v="12"/>
            <x v="13"/>
            <x v="14"/>
            <x v="15"/>
            <x v="16"/>
            <x v="17"/>
            <x v="18"/>
            <x v="19"/>
            <x v="20"/>
            <x v="21"/>
            <x v="22"/>
            <x v="23"/>
            <x v="24"/>
            <x v="25"/>
            <x v="26"/>
            <x v="27"/>
            <x v="28"/>
            <x v="29"/>
            <x v="30"/>
            <x v="31"/>
            <x v="32"/>
            <x v="33"/>
            <x v="34"/>
            <x v="35"/>
            <x v="36"/>
            <x v="37"/>
          </reference>
          <reference field="0" count="1" selected="0">
            <x v="0"/>
          </reference>
        </references>
      </pivotArea>
    </format>
    <format dxfId="11179">
      <pivotArea dataOnly="0" labelOnly="1" outline="0" fieldPosition="0">
        <references count="2">
          <reference field="4294967294" count="38">
            <x v="0"/>
            <x v="1"/>
            <x v="2"/>
            <x v="3"/>
            <x v="4"/>
            <x v="5"/>
            <x v="6"/>
            <x v="7"/>
            <x v="8"/>
            <x v="9"/>
            <x v="10"/>
            <x v="11"/>
            <x v="12"/>
            <x v="13"/>
            <x v="14"/>
            <x v="15"/>
            <x v="16"/>
            <x v="17"/>
            <x v="18"/>
            <x v="19"/>
            <x v="20"/>
            <x v="21"/>
            <x v="22"/>
            <x v="23"/>
            <x v="24"/>
            <x v="25"/>
            <x v="26"/>
            <x v="27"/>
            <x v="28"/>
            <x v="29"/>
            <x v="30"/>
            <x v="31"/>
            <x v="32"/>
            <x v="33"/>
            <x v="34"/>
            <x v="35"/>
            <x v="36"/>
            <x v="37"/>
          </reference>
          <reference field="0" count="1" selected="0">
            <x v="1"/>
          </reference>
        </references>
      </pivotArea>
    </format>
    <format dxfId="11178">
      <pivotArea dataOnly="0" labelOnly="1" outline="0" fieldPosition="0">
        <references count="2">
          <reference field="4294967294" count="38">
            <x v="0"/>
            <x v="1"/>
            <x v="2"/>
            <x v="3"/>
            <x v="4"/>
            <x v="5"/>
            <x v="6"/>
            <x v="7"/>
            <x v="8"/>
            <x v="9"/>
            <x v="10"/>
            <x v="11"/>
            <x v="12"/>
            <x v="13"/>
            <x v="14"/>
            <x v="15"/>
            <x v="16"/>
            <x v="17"/>
            <x v="18"/>
            <x v="19"/>
            <x v="20"/>
            <x v="21"/>
            <x v="22"/>
            <x v="23"/>
            <x v="24"/>
            <x v="25"/>
            <x v="26"/>
            <x v="27"/>
            <x v="28"/>
            <x v="29"/>
            <x v="30"/>
            <x v="31"/>
            <x v="32"/>
            <x v="33"/>
            <x v="34"/>
            <x v="35"/>
            <x v="36"/>
            <x v="37"/>
          </reference>
          <reference field="0" count="1" selected="0">
            <x v="2"/>
          </reference>
        </references>
      </pivotArea>
    </format>
    <format dxfId="11177">
      <pivotArea dataOnly="0" labelOnly="1" outline="0" fieldPosition="0">
        <references count="2">
          <reference field="4294967294" count="38">
            <x v="0"/>
            <x v="1"/>
            <x v="2"/>
            <x v="3"/>
            <x v="4"/>
            <x v="5"/>
            <x v="6"/>
            <x v="7"/>
            <x v="8"/>
            <x v="9"/>
            <x v="10"/>
            <x v="11"/>
            <x v="12"/>
            <x v="13"/>
            <x v="14"/>
            <x v="15"/>
            <x v="16"/>
            <x v="17"/>
            <x v="18"/>
            <x v="19"/>
            <x v="20"/>
            <x v="21"/>
            <x v="22"/>
            <x v="23"/>
            <x v="24"/>
            <x v="25"/>
            <x v="26"/>
            <x v="27"/>
            <x v="28"/>
            <x v="29"/>
            <x v="30"/>
            <x v="31"/>
            <x v="32"/>
            <x v="33"/>
            <x v="34"/>
            <x v="35"/>
            <x v="36"/>
            <x v="37"/>
          </reference>
          <reference field="0" count="1" selected="0">
            <x v="3"/>
          </reference>
        </references>
      </pivotArea>
    </format>
    <format dxfId="11176">
      <pivotArea dataOnly="0" labelOnly="1" outline="0" fieldPosition="0">
        <references count="2">
          <reference field="4294967294" count="38">
            <x v="0"/>
            <x v="1"/>
            <x v="2"/>
            <x v="3"/>
            <x v="4"/>
            <x v="5"/>
            <x v="6"/>
            <x v="7"/>
            <x v="8"/>
            <x v="9"/>
            <x v="10"/>
            <x v="11"/>
            <x v="12"/>
            <x v="13"/>
            <x v="14"/>
            <x v="15"/>
            <x v="16"/>
            <x v="17"/>
            <x v="18"/>
            <x v="19"/>
            <x v="20"/>
            <x v="21"/>
            <x v="22"/>
            <x v="23"/>
            <x v="24"/>
            <x v="25"/>
            <x v="26"/>
            <x v="27"/>
            <x v="28"/>
            <x v="29"/>
            <x v="30"/>
            <x v="31"/>
            <x v="32"/>
            <x v="33"/>
            <x v="34"/>
            <x v="35"/>
            <x v="36"/>
            <x v="37"/>
          </reference>
          <reference field="0" count="1" selected="0">
            <x v="4"/>
          </reference>
        </references>
      </pivotArea>
    </format>
    <format dxfId="11175">
      <pivotArea dataOnly="0" labelOnly="1" outline="0" fieldPosition="0">
        <references count="2">
          <reference field="4294967294" count="38">
            <x v="0"/>
            <x v="1"/>
            <x v="2"/>
            <x v="3"/>
            <x v="4"/>
            <x v="5"/>
            <x v="6"/>
            <x v="7"/>
            <x v="8"/>
            <x v="9"/>
            <x v="10"/>
            <x v="11"/>
            <x v="12"/>
            <x v="13"/>
            <x v="14"/>
            <x v="15"/>
            <x v="16"/>
            <x v="17"/>
            <x v="18"/>
            <x v="19"/>
            <x v="20"/>
            <x v="21"/>
            <x v="22"/>
            <x v="23"/>
            <x v="24"/>
            <x v="25"/>
            <x v="26"/>
            <x v="27"/>
            <x v="28"/>
            <x v="29"/>
            <x v="30"/>
            <x v="31"/>
            <x v="32"/>
            <x v="33"/>
            <x v="34"/>
            <x v="35"/>
            <x v="36"/>
            <x v="37"/>
          </reference>
          <reference field="0" count="1" selected="0">
            <x v="5"/>
          </reference>
        </references>
      </pivotArea>
    </format>
    <format dxfId="11174">
      <pivotArea dataOnly="0" labelOnly="1" outline="0" fieldPosition="0">
        <references count="2">
          <reference field="4294967294" count="38">
            <x v="0"/>
            <x v="1"/>
            <x v="2"/>
            <x v="3"/>
            <x v="4"/>
            <x v="5"/>
            <x v="6"/>
            <x v="7"/>
            <x v="8"/>
            <x v="9"/>
            <x v="10"/>
            <x v="11"/>
            <x v="12"/>
            <x v="13"/>
            <x v="14"/>
            <x v="15"/>
            <x v="16"/>
            <x v="17"/>
            <x v="18"/>
            <x v="19"/>
            <x v="20"/>
            <x v="21"/>
            <x v="22"/>
            <x v="23"/>
            <x v="24"/>
            <x v="25"/>
            <x v="26"/>
            <x v="27"/>
            <x v="28"/>
            <x v="29"/>
            <x v="30"/>
            <x v="31"/>
            <x v="32"/>
            <x v="33"/>
            <x v="34"/>
            <x v="35"/>
            <x v="36"/>
            <x v="37"/>
          </reference>
          <reference field="0" count="1" selected="0">
            <x v="6"/>
          </reference>
        </references>
      </pivotArea>
    </format>
    <format dxfId="11173">
      <pivotArea dataOnly="0" labelOnly="1" outline="0" fieldPosition="0">
        <references count="2">
          <reference field="4294967294" count="38">
            <x v="0"/>
            <x v="1"/>
            <x v="2"/>
            <x v="3"/>
            <x v="4"/>
            <x v="5"/>
            <x v="6"/>
            <x v="7"/>
            <x v="8"/>
            <x v="9"/>
            <x v="10"/>
            <x v="11"/>
            <x v="12"/>
            <x v="13"/>
            <x v="14"/>
            <x v="15"/>
            <x v="16"/>
            <x v="17"/>
            <x v="18"/>
            <x v="19"/>
            <x v="20"/>
            <x v="21"/>
            <x v="22"/>
            <x v="23"/>
            <x v="24"/>
            <x v="25"/>
            <x v="26"/>
            <x v="27"/>
            <x v="28"/>
            <x v="29"/>
            <x v="30"/>
            <x v="31"/>
            <x v="32"/>
            <x v="33"/>
            <x v="34"/>
            <x v="35"/>
            <x v="36"/>
            <x v="37"/>
          </reference>
          <reference field="0" count="1" selected="0">
            <x v="7"/>
          </reference>
        </references>
      </pivotArea>
    </format>
    <format dxfId="11172">
      <pivotArea dataOnly="0" labelOnly="1" outline="0" fieldPosition="0">
        <references count="2">
          <reference field="4294967294" count="38">
            <x v="0"/>
            <x v="1"/>
            <x v="2"/>
            <x v="3"/>
            <x v="4"/>
            <x v="5"/>
            <x v="6"/>
            <x v="7"/>
            <x v="8"/>
            <x v="9"/>
            <x v="10"/>
            <x v="11"/>
            <x v="12"/>
            <x v="13"/>
            <x v="14"/>
            <x v="15"/>
            <x v="16"/>
            <x v="17"/>
            <x v="18"/>
            <x v="19"/>
            <x v="20"/>
            <x v="21"/>
            <x v="22"/>
            <x v="23"/>
            <x v="24"/>
            <x v="25"/>
            <x v="26"/>
            <x v="27"/>
            <x v="28"/>
            <x v="29"/>
            <x v="30"/>
            <x v="31"/>
            <x v="32"/>
            <x v="33"/>
            <x v="34"/>
            <x v="35"/>
            <x v="36"/>
            <x v="37"/>
          </reference>
          <reference field="0" count="1" selected="0">
            <x v="8"/>
          </reference>
        </references>
      </pivotArea>
    </format>
    <format dxfId="11171">
      <pivotArea dataOnly="0" labelOnly="1" outline="0" fieldPosition="0">
        <references count="2">
          <reference field="4294967294" count="38">
            <x v="0"/>
            <x v="1"/>
            <x v="2"/>
            <x v="3"/>
            <x v="4"/>
            <x v="5"/>
            <x v="6"/>
            <x v="7"/>
            <x v="8"/>
            <x v="9"/>
            <x v="10"/>
            <x v="11"/>
            <x v="12"/>
            <x v="13"/>
            <x v="14"/>
            <x v="15"/>
            <x v="16"/>
            <x v="17"/>
            <x v="18"/>
            <x v="19"/>
            <x v="20"/>
            <x v="21"/>
            <x v="22"/>
            <x v="23"/>
            <x v="24"/>
            <x v="25"/>
            <x v="26"/>
            <x v="27"/>
            <x v="28"/>
            <x v="29"/>
            <x v="30"/>
            <x v="31"/>
            <x v="32"/>
            <x v="33"/>
            <x v="34"/>
            <x v="35"/>
            <x v="36"/>
            <x v="37"/>
          </reference>
          <reference field="0" count="1" selected="0">
            <x v="9"/>
          </reference>
        </references>
      </pivotArea>
    </format>
    <format dxfId="11170">
      <pivotArea dataOnly="0" labelOnly="1" outline="0" fieldPosition="0">
        <references count="2">
          <reference field="4294967294" count="38">
            <x v="0"/>
            <x v="1"/>
            <x v="2"/>
            <x v="3"/>
            <x v="4"/>
            <x v="5"/>
            <x v="6"/>
            <x v="7"/>
            <x v="8"/>
            <x v="9"/>
            <x v="10"/>
            <x v="11"/>
            <x v="12"/>
            <x v="13"/>
            <x v="14"/>
            <x v="15"/>
            <x v="16"/>
            <x v="17"/>
            <x v="18"/>
            <x v="19"/>
            <x v="20"/>
            <x v="21"/>
            <x v="22"/>
            <x v="23"/>
            <x v="24"/>
            <x v="25"/>
            <x v="26"/>
            <x v="27"/>
            <x v="28"/>
            <x v="29"/>
            <x v="30"/>
            <x v="31"/>
            <x v="32"/>
            <x v="33"/>
            <x v="34"/>
            <x v="35"/>
            <x v="36"/>
            <x v="37"/>
          </reference>
          <reference field="0" count="1" selected="0">
            <x v="10"/>
          </reference>
        </references>
      </pivotArea>
    </format>
    <format dxfId="11169">
      <pivotArea dataOnly="0" labelOnly="1" outline="0" fieldPosition="0">
        <references count="2">
          <reference field="4294967294" count="38">
            <x v="0"/>
            <x v="1"/>
            <x v="2"/>
            <x v="3"/>
            <x v="4"/>
            <x v="5"/>
            <x v="6"/>
            <x v="7"/>
            <x v="8"/>
            <x v="9"/>
            <x v="10"/>
            <x v="11"/>
            <x v="12"/>
            <x v="13"/>
            <x v="14"/>
            <x v="15"/>
            <x v="16"/>
            <x v="17"/>
            <x v="18"/>
            <x v="19"/>
            <x v="20"/>
            <x v="21"/>
            <x v="22"/>
            <x v="23"/>
            <x v="24"/>
            <x v="25"/>
            <x v="26"/>
            <x v="27"/>
            <x v="28"/>
            <x v="29"/>
            <x v="30"/>
            <x v="31"/>
            <x v="32"/>
            <x v="33"/>
            <x v="34"/>
            <x v="35"/>
            <x v="36"/>
            <x v="37"/>
          </reference>
          <reference field="0" count="1" selected="0">
            <x v="11"/>
          </reference>
        </references>
      </pivotArea>
    </format>
    <format dxfId="11168">
      <pivotArea dataOnly="0" labelOnly="1" outline="0" fieldPosition="0">
        <references count="2">
          <reference field="4294967294" count="38">
            <x v="0"/>
            <x v="1"/>
            <x v="2"/>
            <x v="3"/>
            <x v="4"/>
            <x v="5"/>
            <x v="6"/>
            <x v="7"/>
            <x v="8"/>
            <x v="9"/>
            <x v="10"/>
            <x v="11"/>
            <x v="12"/>
            <x v="13"/>
            <x v="14"/>
            <x v="15"/>
            <x v="16"/>
            <x v="17"/>
            <x v="18"/>
            <x v="19"/>
            <x v="20"/>
            <x v="21"/>
            <x v="22"/>
            <x v="23"/>
            <x v="24"/>
            <x v="25"/>
            <x v="26"/>
            <x v="27"/>
            <x v="28"/>
            <x v="29"/>
            <x v="30"/>
            <x v="31"/>
            <x v="32"/>
            <x v="33"/>
            <x v="34"/>
            <x v="35"/>
            <x v="36"/>
            <x v="37"/>
          </reference>
          <reference field="0" count="1" selected="0">
            <x v="12"/>
          </reference>
        </references>
      </pivotArea>
    </format>
    <format dxfId="11167">
      <pivotArea dataOnly="0" labelOnly="1" outline="0" fieldPosition="0">
        <references count="2">
          <reference field="4294967294" count="38">
            <x v="0"/>
            <x v="1"/>
            <x v="2"/>
            <x v="3"/>
            <x v="4"/>
            <x v="5"/>
            <x v="6"/>
            <x v="7"/>
            <x v="8"/>
            <x v="9"/>
            <x v="10"/>
            <x v="11"/>
            <x v="12"/>
            <x v="13"/>
            <x v="14"/>
            <x v="15"/>
            <x v="16"/>
            <x v="17"/>
            <x v="18"/>
            <x v="19"/>
            <x v="20"/>
            <x v="21"/>
            <x v="22"/>
            <x v="23"/>
            <x v="24"/>
            <x v="25"/>
            <x v="26"/>
            <x v="27"/>
            <x v="28"/>
            <x v="29"/>
            <x v="30"/>
            <x v="31"/>
            <x v="32"/>
            <x v="33"/>
            <x v="34"/>
            <x v="35"/>
            <x v="36"/>
            <x v="37"/>
          </reference>
          <reference field="0" count="1" selected="0">
            <x v="13"/>
          </reference>
        </references>
      </pivotArea>
    </format>
    <format dxfId="11166">
      <pivotArea dataOnly="0" labelOnly="1" outline="0" fieldPosition="0">
        <references count="2">
          <reference field="4294967294" count="38">
            <x v="0"/>
            <x v="1"/>
            <x v="2"/>
            <x v="3"/>
            <x v="4"/>
            <x v="5"/>
            <x v="6"/>
            <x v="7"/>
            <x v="8"/>
            <x v="9"/>
            <x v="10"/>
            <x v="11"/>
            <x v="12"/>
            <x v="13"/>
            <x v="14"/>
            <x v="15"/>
            <x v="16"/>
            <x v="17"/>
            <x v="18"/>
            <x v="19"/>
            <x v="20"/>
            <x v="21"/>
            <x v="22"/>
            <x v="23"/>
            <x v="24"/>
            <x v="25"/>
            <x v="26"/>
            <x v="27"/>
            <x v="28"/>
            <x v="29"/>
            <x v="30"/>
            <x v="31"/>
            <x v="32"/>
            <x v="33"/>
            <x v="34"/>
            <x v="35"/>
            <x v="36"/>
            <x v="37"/>
          </reference>
          <reference field="0" count="1" selected="0">
            <x v="14"/>
          </reference>
        </references>
      </pivotArea>
    </format>
    <format dxfId="11165">
      <pivotArea dataOnly="0" labelOnly="1" outline="0" fieldPosition="0">
        <references count="2">
          <reference field="4294967294" count="38">
            <x v="0"/>
            <x v="1"/>
            <x v="2"/>
            <x v="3"/>
            <x v="4"/>
            <x v="5"/>
            <x v="6"/>
            <x v="7"/>
            <x v="8"/>
            <x v="9"/>
            <x v="10"/>
            <x v="11"/>
            <x v="12"/>
            <x v="13"/>
            <x v="14"/>
            <x v="15"/>
            <x v="16"/>
            <x v="17"/>
            <x v="18"/>
            <x v="19"/>
            <x v="20"/>
            <x v="21"/>
            <x v="22"/>
            <x v="23"/>
            <x v="24"/>
            <x v="25"/>
            <x v="26"/>
            <x v="27"/>
            <x v="28"/>
            <x v="29"/>
            <x v="30"/>
            <x v="31"/>
            <x v="32"/>
            <x v="33"/>
            <x v="34"/>
            <x v="35"/>
            <x v="36"/>
            <x v="37"/>
          </reference>
          <reference field="0" count="1" selected="0">
            <x v="15"/>
          </reference>
        </references>
      </pivotArea>
    </format>
    <format dxfId="11164">
      <pivotArea dataOnly="0" labelOnly="1" outline="0" fieldPosition="0">
        <references count="1">
          <reference field="124" count="2">
            <x v="1"/>
            <x v="2"/>
          </reference>
        </references>
      </pivotArea>
    </format>
    <format dxfId="11163">
      <pivotArea dataOnly="0" labelOnly="1" outline="0" fieldPosition="0">
        <references count="1">
          <reference field="124" count="2" defaultSubtotal="1">
            <x v="1"/>
            <x v="2"/>
          </reference>
        </references>
      </pivotArea>
    </format>
    <format dxfId="11162">
      <pivotArea dataOnly="0" labelOnly="1" outline="0" fieldPosition="0">
        <references count="2">
          <reference field="3" count="4">
            <x v="6"/>
            <x v="7"/>
            <x v="8"/>
            <x v="9"/>
          </reference>
          <reference field="124" count="1" selected="0">
            <x v="1"/>
          </reference>
        </references>
      </pivotArea>
    </format>
    <format dxfId="11161">
      <pivotArea dataOnly="0" labelOnly="1" outline="0" fieldPosition="0">
        <references count="2">
          <reference field="3" count="3">
            <x v="10"/>
            <x v="11"/>
            <x v="12"/>
          </reference>
          <reference field="124" count="1" selected="0">
            <x v="2"/>
          </reference>
        </references>
      </pivotArea>
    </format>
    <format dxfId="11160">
      <pivotArea outline="0" collapsedLevelsAreSubtotals="1" fieldPosition="0">
        <references count="2">
          <reference field="4294967294" count="1" selected="0">
            <x v="5"/>
          </reference>
          <reference field="0" count="1" selected="0">
            <x v="1"/>
          </reference>
        </references>
      </pivotArea>
    </format>
    <format dxfId="11159">
      <pivotArea dataOnly="0" labelOnly="1" outline="0" fieldPosition="0">
        <references count="2">
          <reference field="4294967294" count="1">
            <x v="5"/>
          </reference>
          <reference field="0" count="1" selected="0">
            <x v="1"/>
          </reference>
        </references>
      </pivotArea>
    </format>
    <format dxfId="11158">
      <pivotArea outline="0" collapsedLevelsAreSubtotals="1" fieldPosition="0">
        <references count="2">
          <reference field="4294967294" count="2" selected="0">
            <x v="12"/>
            <x v="13"/>
          </reference>
          <reference field="0" count="1" selected="0">
            <x v="1"/>
          </reference>
        </references>
      </pivotArea>
    </format>
    <format dxfId="11157">
      <pivotArea dataOnly="0" labelOnly="1" outline="0" fieldPosition="0">
        <references count="2">
          <reference field="4294967294" count="2">
            <x v="12"/>
            <x v="13"/>
          </reference>
          <reference field="0" count="1" selected="0">
            <x v="1"/>
          </reference>
        </references>
      </pivotArea>
    </format>
    <format dxfId="11156">
      <pivotArea outline="0" collapsedLevelsAreSubtotals="1" fieldPosition="0">
        <references count="2">
          <reference field="4294967294" count="1" selected="0">
            <x v="19"/>
          </reference>
          <reference field="0" count="1" selected="0">
            <x v="1"/>
          </reference>
        </references>
      </pivotArea>
    </format>
    <format dxfId="11155">
      <pivotArea dataOnly="0" labelOnly="1" outline="0" fieldPosition="0">
        <references count="2">
          <reference field="4294967294" count="1">
            <x v="19"/>
          </reference>
          <reference field="0" count="1" selected="0">
            <x v="1"/>
          </reference>
        </references>
      </pivotArea>
    </format>
    <format dxfId="11154">
      <pivotArea dataOnly="0" outline="0" fieldPosition="0">
        <references count="1">
          <reference field="4294967294" count="1">
            <x v="22"/>
          </reference>
        </references>
      </pivotArea>
    </format>
    <format dxfId="11153">
      <pivotArea outline="0" collapsedLevelsAreSubtotals="1" fieldPosition="0">
        <references count="2">
          <reference field="4294967294" count="1" selected="0">
            <x v="25"/>
          </reference>
          <reference field="0" count="1" selected="0">
            <x v="1"/>
          </reference>
        </references>
      </pivotArea>
    </format>
    <format dxfId="11152">
      <pivotArea dataOnly="0" labelOnly="1" outline="0" fieldPosition="0">
        <references count="2">
          <reference field="4294967294" count="1">
            <x v="25"/>
          </reference>
          <reference field="0" count="1" selected="0">
            <x v="1"/>
          </reference>
        </references>
      </pivotArea>
    </format>
    <format dxfId="11151">
      <pivotArea outline="0" collapsedLevelsAreSubtotals="1" fieldPosition="0">
        <references count="2">
          <reference field="4294967294" count="1" selected="0">
            <x v="28"/>
          </reference>
          <reference field="0" count="1" selected="0">
            <x v="1"/>
          </reference>
        </references>
      </pivotArea>
    </format>
    <format dxfId="11150">
      <pivotArea dataOnly="0" labelOnly="1" outline="0" fieldPosition="0">
        <references count="2">
          <reference field="4294967294" count="1">
            <x v="28"/>
          </reference>
          <reference field="0" count="1" selected="0">
            <x v="1"/>
          </reference>
        </references>
      </pivotArea>
    </format>
    <format dxfId="11149">
      <pivotArea outline="0" collapsedLevelsAreSubtotals="1" fieldPosition="0">
        <references count="2">
          <reference field="4294967294" count="1" selected="0">
            <x v="31"/>
          </reference>
          <reference field="0" count="1" selected="0">
            <x v="1"/>
          </reference>
        </references>
      </pivotArea>
    </format>
    <format dxfId="11148">
      <pivotArea dataOnly="0" labelOnly="1" outline="0" fieldPosition="0">
        <references count="2">
          <reference field="4294967294" count="1">
            <x v="31"/>
          </reference>
          <reference field="0" count="1" selected="0">
            <x v="1"/>
          </reference>
        </references>
      </pivotArea>
    </format>
    <format dxfId="11147">
      <pivotArea outline="0" collapsedLevelsAreSubtotals="1" fieldPosition="0">
        <references count="2">
          <reference field="4294967294" count="1" selected="0">
            <x v="34"/>
          </reference>
          <reference field="0" count="1" selected="0">
            <x v="1"/>
          </reference>
        </references>
      </pivotArea>
    </format>
    <format dxfId="11146">
      <pivotArea dataOnly="0" labelOnly="1" outline="0" fieldPosition="0">
        <references count="2">
          <reference field="4294967294" count="1">
            <x v="34"/>
          </reference>
          <reference field="0" count="1" selected="0">
            <x v="1"/>
          </reference>
        </references>
      </pivotArea>
    </format>
    <format dxfId="11145">
      <pivotArea outline="0" collapsedLevelsAreSubtotals="1" fieldPosition="0">
        <references count="2">
          <reference field="4294967294" count="1" selected="0">
            <x v="37"/>
          </reference>
          <reference field="0" count="1" selected="0">
            <x v="1"/>
          </reference>
        </references>
      </pivotArea>
    </format>
    <format dxfId="11144">
      <pivotArea dataOnly="0" labelOnly="1" outline="0" fieldPosition="0">
        <references count="1">
          <reference field="0" count="1">
            <x v="1"/>
          </reference>
        </references>
      </pivotArea>
    </format>
    <format dxfId="11143">
      <pivotArea dataOnly="0" labelOnly="1" outline="0" fieldPosition="0">
        <references count="2">
          <reference field="4294967294" count="1">
            <x v="37"/>
          </reference>
          <reference field="0" count="1" selected="0">
            <x v="1"/>
          </reference>
        </references>
      </pivotArea>
    </format>
    <format dxfId="11142">
      <pivotArea type="origin" dataOnly="0" labelOnly="1" outline="0" fieldPosition="0"/>
    </format>
    <format dxfId="11141">
      <pivotArea field="0" type="button" dataOnly="0" labelOnly="1" outline="0" axis="axisRow" fieldPosition="0"/>
    </format>
    <format dxfId="11140">
      <pivotArea dataOnly="0" labelOnly="1" outline="0" fieldPosition="0">
        <references count="1">
          <reference field="0" count="0"/>
        </references>
      </pivotArea>
    </format>
    <format dxfId="11139">
      <pivotArea field="0" dataOnly="0" labelOnly="1" grandRow="1" outline="0" offset="A256" axis="axisRow" fieldPosition="0">
        <references count="1">
          <reference field="4294967294" count="1" selected="0">
            <x v="0"/>
          </reference>
        </references>
      </pivotArea>
    </format>
    <format dxfId="11138">
      <pivotArea field="0" dataOnly="0" labelOnly="1" grandRow="1" outline="0" offset="A256" axis="axisRow" fieldPosition="0">
        <references count="1">
          <reference field="4294967294" count="1" selected="0">
            <x v="1"/>
          </reference>
        </references>
      </pivotArea>
    </format>
    <format dxfId="11137">
      <pivotArea field="0" dataOnly="0" labelOnly="1" grandRow="1" outline="0" offset="A256" axis="axisRow" fieldPosition="0">
        <references count="1">
          <reference field="4294967294" count="1" selected="0">
            <x v="2"/>
          </reference>
        </references>
      </pivotArea>
    </format>
    <format dxfId="11136">
      <pivotArea field="0" dataOnly="0" labelOnly="1" grandRow="1" outline="0" offset="A256" axis="axisRow" fieldPosition="0">
        <references count="1">
          <reference field="4294967294" count="1" selected="0">
            <x v="3"/>
          </reference>
        </references>
      </pivotArea>
    </format>
    <format dxfId="11135">
      <pivotArea field="0" dataOnly="0" labelOnly="1" grandRow="1" outline="0" offset="A256" axis="axisRow" fieldPosition="0">
        <references count="1">
          <reference field="4294967294" count="1" selected="0">
            <x v="4"/>
          </reference>
        </references>
      </pivotArea>
    </format>
    <format dxfId="11134">
      <pivotArea field="0" dataOnly="0" labelOnly="1" grandRow="1" outline="0" offset="A256" axis="axisRow" fieldPosition="0">
        <references count="1">
          <reference field="4294967294" count="1" selected="0">
            <x v="5"/>
          </reference>
        </references>
      </pivotArea>
    </format>
    <format dxfId="11133">
      <pivotArea field="0" dataOnly="0" labelOnly="1" grandRow="1" outline="0" offset="A256" axis="axisRow" fieldPosition="0">
        <references count="1">
          <reference field="4294967294" count="1" selected="0">
            <x v="6"/>
          </reference>
        </references>
      </pivotArea>
    </format>
    <format dxfId="11132">
      <pivotArea field="0" dataOnly="0" labelOnly="1" grandRow="1" outline="0" offset="A256" axis="axisRow" fieldPosition="0">
        <references count="1">
          <reference field="4294967294" count="1" selected="0">
            <x v="7"/>
          </reference>
        </references>
      </pivotArea>
    </format>
    <format dxfId="11131">
      <pivotArea field="0" dataOnly="0" labelOnly="1" grandRow="1" outline="0" offset="A256" axis="axisRow" fieldPosition="0">
        <references count="1">
          <reference field="4294967294" count="1" selected="0">
            <x v="8"/>
          </reference>
        </references>
      </pivotArea>
    </format>
    <format dxfId="11130">
      <pivotArea field="0" dataOnly="0" labelOnly="1" grandRow="1" outline="0" offset="A256" axis="axisRow" fieldPosition="0">
        <references count="1">
          <reference field="4294967294" count="1" selected="0">
            <x v="9"/>
          </reference>
        </references>
      </pivotArea>
    </format>
    <format dxfId="11129">
      <pivotArea field="0" dataOnly="0" labelOnly="1" grandRow="1" outline="0" offset="A256" axis="axisRow" fieldPosition="0">
        <references count="1">
          <reference field="4294967294" count="1" selected="0">
            <x v="10"/>
          </reference>
        </references>
      </pivotArea>
    </format>
    <format dxfId="11128">
      <pivotArea field="0" dataOnly="0" labelOnly="1" grandRow="1" outline="0" offset="A256" axis="axisRow" fieldPosition="0">
        <references count="1">
          <reference field="4294967294" count="1" selected="0">
            <x v="11"/>
          </reference>
        </references>
      </pivotArea>
    </format>
    <format dxfId="11127">
      <pivotArea field="0" dataOnly="0" labelOnly="1" grandRow="1" outline="0" offset="A256" axis="axisRow" fieldPosition="0">
        <references count="1">
          <reference field="4294967294" count="1" selected="0">
            <x v="12"/>
          </reference>
        </references>
      </pivotArea>
    </format>
    <format dxfId="11126">
      <pivotArea field="0" dataOnly="0" labelOnly="1" grandRow="1" outline="0" offset="A256" axis="axisRow" fieldPosition="0">
        <references count="1">
          <reference field="4294967294" count="1" selected="0">
            <x v="13"/>
          </reference>
        </references>
      </pivotArea>
    </format>
    <format dxfId="11125">
      <pivotArea field="0" dataOnly="0" labelOnly="1" grandRow="1" outline="0" offset="A256" axis="axisRow" fieldPosition="0">
        <references count="1">
          <reference field="4294967294" count="1" selected="0">
            <x v="14"/>
          </reference>
        </references>
      </pivotArea>
    </format>
    <format dxfId="11124">
      <pivotArea field="0" dataOnly="0" labelOnly="1" grandRow="1" outline="0" offset="A256" axis="axisRow" fieldPosition="0">
        <references count="1">
          <reference field="4294967294" count="1" selected="0">
            <x v="15"/>
          </reference>
        </references>
      </pivotArea>
    </format>
    <format dxfId="11123">
      <pivotArea field="0" dataOnly="0" labelOnly="1" grandRow="1" outline="0" offset="A256" axis="axisRow" fieldPosition="0">
        <references count="1">
          <reference field="4294967294" count="1" selected="0">
            <x v="16"/>
          </reference>
        </references>
      </pivotArea>
    </format>
    <format dxfId="11122">
      <pivotArea field="0" dataOnly="0" labelOnly="1" grandRow="1" outline="0" offset="A256" axis="axisRow" fieldPosition="0">
        <references count="1">
          <reference field="4294967294" count="1" selected="0">
            <x v="17"/>
          </reference>
        </references>
      </pivotArea>
    </format>
    <format dxfId="11121">
      <pivotArea field="0" dataOnly="0" labelOnly="1" grandRow="1" outline="0" offset="A256" axis="axisRow" fieldPosition="0">
        <references count="1">
          <reference field="4294967294" count="1" selected="0">
            <x v="18"/>
          </reference>
        </references>
      </pivotArea>
    </format>
    <format dxfId="11120">
      <pivotArea field="0" dataOnly="0" labelOnly="1" grandRow="1" outline="0" offset="A256" axis="axisRow" fieldPosition="0">
        <references count="1">
          <reference field="4294967294" count="1" selected="0">
            <x v="19"/>
          </reference>
        </references>
      </pivotArea>
    </format>
    <format dxfId="11119">
      <pivotArea field="0" dataOnly="0" labelOnly="1" grandRow="1" outline="0" offset="A256" axis="axisRow" fieldPosition="0">
        <references count="1">
          <reference field="4294967294" count="1" selected="0">
            <x v="20"/>
          </reference>
        </references>
      </pivotArea>
    </format>
    <format dxfId="11118">
      <pivotArea field="0" dataOnly="0" labelOnly="1" grandRow="1" outline="0" offset="A256" axis="axisRow" fieldPosition="0">
        <references count="1">
          <reference field="4294967294" count="1" selected="0">
            <x v="21"/>
          </reference>
        </references>
      </pivotArea>
    </format>
    <format dxfId="11117">
      <pivotArea field="0" dataOnly="0" labelOnly="1" grandRow="1" outline="0" offset="A256" axis="axisRow" fieldPosition="0">
        <references count="1">
          <reference field="4294967294" count="1" selected="0">
            <x v="22"/>
          </reference>
        </references>
      </pivotArea>
    </format>
    <format dxfId="11116">
      <pivotArea field="0" dataOnly="0" labelOnly="1" grandRow="1" outline="0" offset="A256" axis="axisRow" fieldPosition="0">
        <references count="1">
          <reference field="4294967294" count="1" selected="0">
            <x v="23"/>
          </reference>
        </references>
      </pivotArea>
    </format>
    <format dxfId="11115">
      <pivotArea field="0" dataOnly="0" labelOnly="1" grandRow="1" outline="0" offset="A256" axis="axisRow" fieldPosition="0">
        <references count="1">
          <reference field="4294967294" count="1" selected="0">
            <x v="24"/>
          </reference>
        </references>
      </pivotArea>
    </format>
    <format dxfId="11114">
      <pivotArea field="0" dataOnly="0" labelOnly="1" grandRow="1" outline="0" offset="A256" axis="axisRow" fieldPosition="0">
        <references count="1">
          <reference field="4294967294" count="1" selected="0">
            <x v="25"/>
          </reference>
        </references>
      </pivotArea>
    </format>
    <format dxfId="11113">
      <pivotArea field="0" dataOnly="0" labelOnly="1" grandRow="1" outline="0" offset="A256" axis="axisRow" fieldPosition="0">
        <references count="1">
          <reference field="4294967294" count="1" selected="0">
            <x v="26"/>
          </reference>
        </references>
      </pivotArea>
    </format>
    <format dxfId="11112">
      <pivotArea field="0" dataOnly="0" labelOnly="1" grandRow="1" outline="0" offset="A256" axis="axisRow" fieldPosition="0">
        <references count="1">
          <reference field="4294967294" count="1" selected="0">
            <x v="27"/>
          </reference>
        </references>
      </pivotArea>
    </format>
    <format dxfId="11111">
      <pivotArea field="0" dataOnly="0" labelOnly="1" grandRow="1" outline="0" offset="A256" axis="axisRow" fieldPosition="0">
        <references count="1">
          <reference field="4294967294" count="1" selected="0">
            <x v="28"/>
          </reference>
        </references>
      </pivotArea>
    </format>
    <format dxfId="11110">
      <pivotArea field="0" dataOnly="0" labelOnly="1" grandRow="1" outline="0" offset="A256" axis="axisRow" fieldPosition="0">
        <references count="1">
          <reference field="4294967294" count="1" selected="0">
            <x v="29"/>
          </reference>
        </references>
      </pivotArea>
    </format>
    <format dxfId="11109">
      <pivotArea field="0" dataOnly="0" labelOnly="1" grandRow="1" outline="0" offset="A256" axis="axisRow" fieldPosition="0">
        <references count="1">
          <reference field="4294967294" count="1" selected="0">
            <x v="30"/>
          </reference>
        </references>
      </pivotArea>
    </format>
    <format dxfId="11108">
      <pivotArea field="0" dataOnly="0" labelOnly="1" grandRow="1" outline="0" offset="A256" axis="axisRow" fieldPosition="0">
        <references count="1">
          <reference field="4294967294" count="1" selected="0">
            <x v="31"/>
          </reference>
        </references>
      </pivotArea>
    </format>
    <format dxfId="11107">
      <pivotArea field="0" dataOnly="0" labelOnly="1" grandRow="1" outline="0" offset="A256" axis="axisRow" fieldPosition="0">
        <references count="1">
          <reference field="4294967294" count="1" selected="0">
            <x v="32"/>
          </reference>
        </references>
      </pivotArea>
    </format>
    <format dxfId="11106">
      <pivotArea field="0" dataOnly="0" labelOnly="1" grandRow="1" outline="0" offset="A256" axis="axisRow" fieldPosition="0">
        <references count="1">
          <reference field="4294967294" count="1" selected="0">
            <x v="33"/>
          </reference>
        </references>
      </pivotArea>
    </format>
    <format dxfId="11105">
      <pivotArea field="0" dataOnly="0" labelOnly="1" grandRow="1" outline="0" offset="A256" axis="axisRow" fieldPosition="0">
        <references count="1">
          <reference field="4294967294" count="1" selected="0">
            <x v="34"/>
          </reference>
        </references>
      </pivotArea>
    </format>
    <format dxfId="11104">
      <pivotArea field="0" dataOnly="0" labelOnly="1" grandRow="1" outline="0" offset="A256" axis="axisRow" fieldPosition="0">
        <references count="1">
          <reference field="4294967294" count="1" selected="0">
            <x v="35"/>
          </reference>
        </references>
      </pivotArea>
    </format>
    <format dxfId="11103">
      <pivotArea field="0" dataOnly="0" labelOnly="1" grandRow="1" outline="0" offset="A256" axis="axisRow" fieldPosition="0">
        <references count="1">
          <reference field="4294967294" count="1" selected="0">
            <x v="36"/>
          </reference>
        </references>
      </pivotArea>
    </format>
    <format dxfId="11102">
      <pivotArea field="0" dataOnly="0" labelOnly="1" grandRow="1" outline="0" offset="A256" axis="axisRow" fieldPosition="0">
        <references count="1">
          <reference field="4294967294" count="1" selected="0">
            <x v="37"/>
          </reference>
        </references>
      </pivotArea>
    </format>
    <format dxfId="11101">
      <pivotArea outline="0" collapsedLevelsAreSubtotals="1" fieldPosition="0">
        <references count="2">
          <reference field="4294967294" count="3" selected="0">
            <x v="35"/>
            <x v="36"/>
            <x v="37"/>
          </reference>
          <reference field="0" count="1" selected="0">
            <x v="0"/>
          </reference>
        </references>
      </pivotArea>
    </format>
    <format dxfId="11100">
      <pivotArea outline="0" collapsedLevelsAreSubtotals="1" fieldPosition="0">
        <references count="4">
          <reference field="4294967294" count="2" selected="0">
            <x v="3"/>
            <x v="4"/>
          </reference>
          <reference field="0" count="1" selected="0">
            <x v="15"/>
          </reference>
          <reference field="3" count="1" selected="0">
            <x v="8"/>
          </reference>
          <reference field="124" count="1" selected="0">
            <x v="1"/>
          </reference>
        </references>
      </pivotArea>
    </format>
    <format dxfId="11099">
      <pivotArea outline="0" collapsedLevelsAreSubtotals="1" fieldPosition="0">
        <references count="2">
          <reference field="4294967294" count="1" selected="0">
            <x v="37"/>
          </reference>
          <reference field="0" count="1" selected="0">
            <x v="0"/>
          </reference>
        </references>
      </pivotArea>
    </format>
    <format dxfId="11098">
      <pivotArea dataOnly="0" labelOnly="1" outline="0" offset="IV256" fieldPosition="0">
        <references count="1">
          <reference field="0" count="1">
            <x v="0"/>
          </reference>
        </references>
      </pivotArea>
    </format>
    <format dxfId="11097">
      <pivotArea dataOnly="0" labelOnly="1" outline="0" fieldPosition="0">
        <references count="2">
          <reference field="4294967294" count="1">
            <x v="37"/>
          </reference>
          <reference field="0" count="1" selected="0">
            <x v="0"/>
          </reference>
        </references>
      </pivotArea>
    </format>
    <format dxfId="11096">
      <pivotArea outline="0" collapsedLevelsAreSubtotals="1" fieldPosition="0">
        <references count="4">
          <reference field="4294967294" count="1" selected="0">
            <x v="0"/>
          </reference>
          <reference field="0" count="1" selected="0">
            <x v="1"/>
          </reference>
          <reference field="3" count="1" selected="0">
            <x v="6"/>
          </reference>
          <reference field="124" count="1" selected="0">
            <x v="1"/>
          </reference>
        </references>
      </pivotArea>
    </format>
    <format dxfId="11095">
      <pivotArea outline="0" collapsedLevelsAreSubtotals="1" fieldPosition="0">
        <references count="4">
          <reference field="4294967294" count="1" selected="0">
            <x v="1"/>
          </reference>
          <reference field="0" count="1" selected="0">
            <x v="2"/>
          </reference>
          <reference field="3" count="1" selected="0">
            <x v="6"/>
          </reference>
          <reference field="124" count="1" selected="0">
            <x v="1"/>
          </reference>
        </references>
      </pivotArea>
    </format>
    <format dxfId="11094">
      <pivotArea outline="0" collapsedLevelsAreSubtotals="1" fieldPosition="0">
        <references count="4">
          <reference field="4294967294" count="1" selected="0">
            <x v="0"/>
          </reference>
          <reference field="0" count="1" selected="0">
            <x v="2"/>
          </reference>
          <reference field="3" count="1" selected="0">
            <x v="6"/>
          </reference>
          <reference field="124" count="1" selected="0">
            <x v="1"/>
          </reference>
        </references>
      </pivotArea>
    </format>
    <format dxfId="11093">
      <pivotArea outline="0" collapsedLevelsAreSubtotals="1" fieldPosition="0">
        <references count="4">
          <reference field="4294967294" count="1" selected="0">
            <x v="0"/>
          </reference>
          <reference field="0" count="1" selected="0">
            <x v="4"/>
          </reference>
          <reference field="3" count="1" selected="0">
            <x v="6"/>
          </reference>
          <reference field="124" count="1" selected="0">
            <x v="1"/>
          </reference>
        </references>
      </pivotArea>
    </format>
    <format dxfId="11092">
      <pivotArea outline="0" collapsedLevelsAreSubtotals="1" fieldPosition="0">
        <references count="4">
          <reference field="4294967294" count="1" selected="0">
            <x v="0"/>
          </reference>
          <reference field="0" count="1" selected="0">
            <x v="5"/>
          </reference>
          <reference field="3" count="1" selected="0">
            <x v="6"/>
          </reference>
          <reference field="124" count="1" selected="0">
            <x v="1"/>
          </reference>
        </references>
      </pivotArea>
    </format>
    <format dxfId="11091">
      <pivotArea outline="0" collapsedLevelsAreSubtotals="1" fieldPosition="0">
        <references count="4">
          <reference field="4294967294" count="1" selected="0">
            <x v="0"/>
          </reference>
          <reference field="0" count="1" selected="0">
            <x v="6"/>
          </reference>
          <reference field="3" count="1" selected="0">
            <x v="6"/>
          </reference>
          <reference field="124" count="1" selected="0">
            <x v="1"/>
          </reference>
        </references>
      </pivotArea>
    </format>
    <format dxfId="11090">
      <pivotArea outline="0" collapsedLevelsAreSubtotals="1" fieldPosition="0">
        <references count="4">
          <reference field="4294967294" count="1" selected="0">
            <x v="0"/>
          </reference>
          <reference field="0" count="1" selected="0">
            <x v="7"/>
          </reference>
          <reference field="3" count="1" selected="0">
            <x v="6"/>
          </reference>
          <reference field="124" count="1" selected="0">
            <x v="1"/>
          </reference>
        </references>
      </pivotArea>
    </format>
    <format dxfId="11089">
      <pivotArea outline="0" collapsedLevelsAreSubtotals="1" fieldPosition="0">
        <references count="4">
          <reference field="4294967294" count="1" selected="0">
            <x v="0"/>
          </reference>
          <reference field="0" count="1" selected="0">
            <x v="8"/>
          </reference>
          <reference field="3" count="1" selected="0">
            <x v="6"/>
          </reference>
          <reference field="124" count="1" selected="0">
            <x v="1"/>
          </reference>
        </references>
      </pivotArea>
    </format>
    <format dxfId="11088">
      <pivotArea outline="0" collapsedLevelsAreSubtotals="1" fieldPosition="0">
        <references count="4">
          <reference field="4294967294" count="1" selected="0">
            <x v="0"/>
          </reference>
          <reference field="0" count="1" selected="0">
            <x v="9"/>
          </reference>
          <reference field="3" count="1" selected="0">
            <x v="6"/>
          </reference>
          <reference field="124" count="1" selected="0">
            <x v="1"/>
          </reference>
        </references>
      </pivotArea>
    </format>
    <format dxfId="11087">
      <pivotArea outline="0" collapsedLevelsAreSubtotals="1" fieldPosition="0">
        <references count="4">
          <reference field="4294967294" count="1" selected="0">
            <x v="0"/>
          </reference>
          <reference field="0" count="1" selected="0">
            <x v="10"/>
          </reference>
          <reference field="3" count="1" selected="0">
            <x v="6"/>
          </reference>
          <reference field="124" count="1" selected="0">
            <x v="1"/>
          </reference>
        </references>
      </pivotArea>
    </format>
    <format dxfId="11086">
      <pivotArea outline="0" collapsedLevelsAreSubtotals="1" fieldPosition="0">
        <references count="4">
          <reference field="4294967294" count="1" selected="0">
            <x v="0"/>
          </reference>
          <reference field="0" count="1" selected="0">
            <x v="11"/>
          </reference>
          <reference field="3" count="1" selected="0">
            <x v="6"/>
          </reference>
          <reference field="124" count="1" selected="0">
            <x v="1"/>
          </reference>
        </references>
      </pivotArea>
    </format>
    <format dxfId="11085">
      <pivotArea outline="0" collapsedLevelsAreSubtotals="1" fieldPosition="0">
        <references count="4">
          <reference field="4294967294" count="1" selected="0">
            <x v="0"/>
          </reference>
          <reference field="0" count="1" selected="0">
            <x v="12"/>
          </reference>
          <reference field="3" count="1" selected="0">
            <x v="6"/>
          </reference>
          <reference field="124" count="1" selected="0">
            <x v="1"/>
          </reference>
        </references>
      </pivotArea>
    </format>
    <format dxfId="11084">
      <pivotArea outline="0" collapsedLevelsAreSubtotals="1" fieldPosition="0">
        <references count="4">
          <reference field="4294967294" count="1" selected="0">
            <x v="0"/>
          </reference>
          <reference field="0" count="1" selected="0">
            <x v="13"/>
          </reference>
          <reference field="3" count="1" selected="0">
            <x v="6"/>
          </reference>
          <reference field="124" count="1" selected="0">
            <x v="1"/>
          </reference>
        </references>
      </pivotArea>
    </format>
    <format dxfId="11083">
      <pivotArea outline="0" collapsedLevelsAreSubtotals="1" fieldPosition="0">
        <references count="4">
          <reference field="4294967294" count="1" selected="0">
            <x v="0"/>
          </reference>
          <reference field="0" count="1" selected="0">
            <x v="14"/>
          </reference>
          <reference field="3" count="1" selected="0">
            <x v="6"/>
          </reference>
          <reference field="124" count="1" selected="0">
            <x v="1"/>
          </reference>
        </references>
      </pivotArea>
    </format>
    <format dxfId="11082">
      <pivotArea outline="0" collapsedLevelsAreSubtotals="1" fieldPosition="0">
        <references count="4">
          <reference field="4294967294" count="1" selected="0">
            <x v="0"/>
          </reference>
          <reference field="0" count="1" selected="0">
            <x v="15"/>
          </reference>
          <reference field="3" count="1" selected="0">
            <x v="6"/>
          </reference>
          <reference field="124" count="1" selected="0">
            <x v="1"/>
          </reference>
        </references>
      </pivotArea>
    </format>
    <format dxfId="11081">
      <pivotArea field="124" grandRow="1" outline="0" collapsedLevelsAreSubtotals="1" axis="axisCol" fieldPosition="0">
        <references count="3">
          <reference field="4294967294" count="1" selected="0">
            <x v="0"/>
          </reference>
          <reference field="3" count="1" selected="0">
            <x v="6"/>
          </reference>
          <reference field="124" count="1" selected="0">
            <x v="1"/>
          </reference>
        </references>
      </pivotArea>
    </format>
    <format dxfId="11080">
      <pivotArea field="0" dataOnly="0" labelOnly="1" grandRow="1" outline="0" axis="axisRow" fieldPosition="0">
        <references count="1">
          <reference field="4294967294" count="1" selected="0">
            <x v="0"/>
          </reference>
        </references>
      </pivotArea>
    </format>
    <format dxfId="11079">
      <pivotArea field="0" dataOnly="0" labelOnly="1" grandRow="1" outline="0" axis="axisRow" fieldPosition="0">
        <references count="1">
          <reference field="4294967294" count="1" selected="0">
            <x v="1"/>
          </reference>
        </references>
      </pivotArea>
    </format>
    <format dxfId="11078">
      <pivotArea field="0" dataOnly="0" labelOnly="1" grandRow="1" outline="0" axis="axisRow" fieldPosition="0">
        <references count="1">
          <reference field="4294967294" count="1" selected="0">
            <x v="2"/>
          </reference>
        </references>
      </pivotArea>
    </format>
    <format dxfId="11077">
      <pivotArea field="0" dataOnly="0" labelOnly="1" grandRow="1" outline="0" axis="axisRow" fieldPosition="0">
        <references count="1">
          <reference field="4294967294" count="1" selected="0">
            <x v="3"/>
          </reference>
        </references>
      </pivotArea>
    </format>
    <format dxfId="11076">
      <pivotArea field="0" dataOnly="0" labelOnly="1" grandRow="1" outline="0" axis="axisRow" fieldPosition="0">
        <references count="1">
          <reference field="4294967294" count="1" selected="0">
            <x v="4"/>
          </reference>
        </references>
      </pivotArea>
    </format>
    <format dxfId="11075">
      <pivotArea field="0" dataOnly="0" labelOnly="1" grandRow="1" outline="0" axis="axisRow" fieldPosition="0">
        <references count="1">
          <reference field="4294967294" count="1" selected="0">
            <x v="5"/>
          </reference>
        </references>
      </pivotArea>
    </format>
    <format dxfId="11074">
      <pivotArea field="0" dataOnly="0" labelOnly="1" grandRow="1" outline="0" axis="axisRow" fieldPosition="0">
        <references count="1">
          <reference field="4294967294" count="1" selected="0">
            <x v="6"/>
          </reference>
        </references>
      </pivotArea>
    </format>
    <format dxfId="11073">
      <pivotArea field="0" dataOnly="0" labelOnly="1" grandRow="1" outline="0" axis="axisRow" fieldPosition="0">
        <references count="1">
          <reference field="4294967294" count="1" selected="0">
            <x v="7"/>
          </reference>
        </references>
      </pivotArea>
    </format>
    <format dxfId="11072">
      <pivotArea field="0" dataOnly="0" labelOnly="1" grandRow="1" outline="0" axis="axisRow" fieldPosition="0">
        <references count="1">
          <reference field="4294967294" count="1" selected="0">
            <x v="8"/>
          </reference>
        </references>
      </pivotArea>
    </format>
    <format dxfId="11071">
      <pivotArea field="0" dataOnly="0" labelOnly="1" grandRow="1" outline="0" axis="axisRow" fieldPosition="0">
        <references count="1">
          <reference field="4294967294" count="1" selected="0">
            <x v="9"/>
          </reference>
        </references>
      </pivotArea>
    </format>
    <format dxfId="11070">
      <pivotArea field="0" dataOnly="0" labelOnly="1" grandRow="1" outline="0" axis="axisRow" fieldPosition="0">
        <references count="1">
          <reference field="4294967294" count="1" selected="0">
            <x v="10"/>
          </reference>
        </references>
      </pivotArea>
    </format>
    <format dxfId="11069">
      <pivotArea field="0" dataOnly="0" labelOnly="1" grandRow="1" outline="0" axis="axisRow" fieldPosition="0">
        <references count="1">
          <reference field="4294967294" count="1" selected="0">
            <x v="11"/>
          </reference>
        </references>
      </pivotArea>
    </format>
    <format dxfId="11068">
      <pivotArea field="0" dataOnly="0" labelOnly="1" grandRow="1" outline="0" axis="axisRow" fieldPosition="0">
        <references count="1">
          <reference field="4294967294" count="1" selected="0">
            <x v="12"/>
          </reference>
        </references>
      </pivotArea>
    </format>
    <format dxfId="11067">
      <pivotArea field="0" dataOnly="0" labelOnly="1" grandRow="1" outline="0" axis="axisRow" fieldPosition="0">
        <references count="1">
          <reference field="4294967294" count="1" selected="0">
            <x v="13"/>
          </reference>
        </references>
      </pivotArea>
    </format>
    <format dxfId="11066">
      <pivotArea field="0" dataOnly="0" labelOnly="1" grandRow="1" outline="0" axis="axisRow" fieldPosition="0">
        <references count="1">
          <reference field="4294967294" count="1" selected="0">
            <x v="14"/>
          </reference>
        </references>
      </pivotArea>
    </format>
    <format dxfId="11065">
      <pivotArea field="0" dataOnly="0" labelOnly="1" grandRow="1" outline="0" axis="axisRow" fieldPosition="0">
        <references count="1">
          <reference field="4294967294" count="1" selected="0">
            <x v="15"/>
          </reference>
        </references>
      </pivotArea>
    </format>
    <format dxfId="11064">
      <pivotArea field="0" dataOnly="0" labelOnly="1" grandRow="1" outline="0" axis="axisRow" fieldPosition="0">
        <references count="1">
          <reference field="4294967294" count="1" selected="0">
            <x v="16"/>
          </reference>
        </references>
      </pivotArea>
    </format>
    <format dxfId="11063">
      <pivotArea field="0" dataOnly="0" labelOnly="1" grandRow="1" outline="0" axis="axisRow" fieldPosition="0">
        <references count="1">
          <reference field="4294967294" count="1" selected="0">
            <x v="17"/>
          </reference>
        </references>
      </pivotArea>
    </format>
    <format dxfId="11062">
      <pivotArea field="0" dataOnly="0" labelOnly="1" grandRow="1" outline="0" axis="axisRow" fieldPosition="0">
        <references count="1">
          <reference field="4294967294" count="1" selected="0">
            <x v="18"/>
          </reference>
        </references>
      </pivotArea>
    </format>
    <format dxfId="11061">
      <pivotArea field="0" dataOnly="0" labelOnly="1" grandRow="1" outline="0" axis="axisRow" fieldPosition="0">
        <references count="1">
          <reference field="4294967294" count="1" selected="0">
            <x v="19"/>
          </reference>
        </references>
      </pivotArea>
    </format>
    <format dxfId="11060">
      <pivotArea field="0" dataOnly="0" labelOnly="1" grandRow="1" outline="0" axis="axisRow" fieldPosition="0">
        <references count="1">
          <reference field="4294967294" count="1" selected="0">
            <x v="20"/>
          </reference>
        </references>
      </pivotArea>
    </format>
    <format dxfId="11059">
      <pivotArea field="0" dataOnly="0" labelOnly="1" grandRow="1" outline="0" axis="axisRow" fieldPosition="0">
        <references count="1">
          <reference field="4294967294" count="1" selected="0">
            <x v="21"/>
          </reference>
        </references>
      </pivotArea>
    </format>
    <format dxfId="11058">
      <pivotArea field="0" dataOnly="0" labelOnly="1" grandRow="1" outline="0" axis="axisRow" fieldPosition="0">
        <references count="1">
          <reference field="4294967294" count="1" selected="0">
            <x v="22"/>
          </reference>
        </references>
      </pivotArea>
    </format>
    <format dxfId="11057">
      <pivotArea field="0" dataOnly="0" labelOnly="1" grandRow="1" outline="0" axis="axisRow" fieldPosition="0">
        <references count="1">
          <reference field="4294967294" count="1" selected="0">
            <x v="23"/>
          </reference>
        </references>
      </pivotArea>
    </format>
    <format dxfId="11056">
      <pivotArea field="0" dataOnly="0" labelOnly="1" grandRow="1" outline="0" axis="axisRow" fieldPosition="0">
        <references count="1">
          <reference field="4294967294" count="1" selected="0">
            <x v="24"/>
          </reference>
        </references>
      </pivotArea>
    </format>
    <format dxfId="11055">
      <pivotArea field="0" dataOnly="0" labelOnly="1" grandRow="1" outline="0" axis="axisRow" fieldPosition="0">
        <references count="1">
          <reference field="4294967294" count="1" selected="0">
            <x v="25"/>
          </reference>
        </references>
      </pivotArea>
    </format>
    <format dxfId="11054">
      <pivotArea field="0" dataOnly="0" labelOnly="1" grandRow="1" outline="0" axis="axisRow" fieldPosition="0">
        <references count="1">
          <reference field="4294967294" count="1" selected="0">
            <x v="26"/>
          </reference>
        </references>
      </pivotArea>
    </format>
    <format dxfId="11053">
      <pivotArea field="0" dataOnly="0" labelOnly="1" grandRow="1" outline="0" axis="axisRow" fieldPosition="0">
        <references count="1">
          <reference field="4294967294" count="1" selected="0">
            <x v="27"/>
          </reference>
        </references>
      </pivotArea>
    </format>
    <format dxfId="11052">
      <pivotArea field="0" dataOnly="0" labelOnly="1" grandRow="1" outline="0" axis="axisRow" fieldPosition="0">
        <references count="1">
          <reference field="4294967294" count="1" selected="0">
            <x v="28"/>
          </reference>
        </references>
      </pivotArea>
    </format>
    <format dxfId="11051">
      <pivotArea field="0" dataOnly="0" labelOnly="1" grandRow="1" outline="0" axis="axisRow" fieldPosition="0">
        <references count="1">
          <reference field="4294967294" count="1" selected="0">
            <x v="29"/>
          </reference>
        </references>
      </pivotArea>
    </format>
    <format dxfId="11050">
      <pivotArea field="0" dataOnly="0" labelOnly="1" grandRow="1" outline="0" axis="axisRow" fieldPosition="0">
        <references count="1">
          <reference field="4294967294" count="1" selected="0">
            <x v="30"/>
          </reference>
        </references>
      </pivotArea>
    </format>
    <format dxfId="11049">
      <pivotArea field="0" dataOnly="0" labelOnly="1" grandRow="1" outline="0" axis="axisRow" fieldPosition="0">
        <references count="1">
          <reference field="4294967294" count="1" selected="0">
            <x v="31"/>
          </reference>
        </references>
      </pivotArea>
    </format>
    <format dxfId="11048">
      <pivotArea field="0" dataOnly="0" labelOnly="1" grandRow="1" outline="0" axis="axisRow" fieldPosition="0">
        <references count="1">
          <reference field="4294967294" count="1" selected="0">
            <x v="32"/>
          </reference>
        </references>
      </pivotArea>
    </format>
    <format dxfId="11047">
      <pivotArea field="0" dataOnly="0" labelOnly="1" grandRow="1" outline="0" axis="axisRow" fieldPosition="0">
        <references count="1">
          <reference field="4294967294" count="1" selected="0">
            <x v="33"/>
          </reference>
        </references>
      </pivotArea>
    </format>
    <format dxfId="11046">
      <pivotArea field="0" dataOnly="0" labelOnly="1" grandRow="1" outline="0" axis="axisRow" fieldPosition="0">
        <references count="1">
          <reference field="4294967294" count="1" selected="0">
            <x v="34"/>
          </reference>
        </references>
      </pivotArea>
    </format>
    <format dxfId="11045">
      <pivotArea field="0" dataOnly="0" labelOnly="1" grandRow="1" outline="0" axis="axisRow" fieldPosition="0">
        <references count="1">
          <reference field="4294967294" count="1" selected="0">
            <x v="35"/>
          </reference>
        </references>
      </pivotArea>
    </format>
    <format dxfId="11044">
      <pivotArea field="0" dataOnly="0" labelOnly="1" grandRow="1" outline="0" axis="axisRow" fieldPosition="0">
        <references count="1">
          <reference field="4294967294" count="1" selected="0">
            <x v="36"/>
          </reference>
        </references>
      </pivotArea>
    </format>
    <format dxfId="11043">
      <pivotArea field="0" dataOnly="0" labelOnly="1" grandRow="1" outline="0" axis="axisRow" fieldPosition="0">
        <references count="1">
          <reference field="4294967294" count="1" selected="0">
            <x v="37"/>
          </reference>
        </references>
      </pivotArea>
    </format>
    <format dxfId="11042">
      <pivotArea dataOnly="0" labelOnly="1" outline="0" fieldPosition="0">
        <references count="1">
          <reference field="124" count="1" defaultSubtotal="1">
            <x v="1"/>
          </reference>
        </references>
      </pivotArea>
    </format>
    <format dxfId="11041">
      <pivotArea dataOnly="0" labelOnly="1" outline="0" fieldPosition="0">
        <references count="1">
          <reference field="124" count="1" defaultSubtotal="1">
            <x v="2"/>
          </reference>
        </references>
      </pivotArea>
    </format>
    <format dxfId="11040">
      <pivotArea outline="0" collapsedLevelsAreSubtotals="1" fieldPosition="0">
        <references count="4">
          <reference field="4294967294" count="2" selected="0">
            <x v="29"/>
            <x v="30"/>
          </reference>
          <reference field="0" count="1" selected="0">
            <x v="0"/>
          </reference>
          <reference field="3" count="2" selected="0">
            <x v="10"/>
            <x v="11"/>
          </reference>
          <reference field="124" count="1" selected="0">
            <x v="2"/>
          </reference>
        </references>
      </pivotArea>
    </format>
    <format dxfId="11039">
      <pivotArea outline="0" collapsedLevelsAreSubtotals="1" fieldPosition="0">
        <references count="2">
          <reference field="4294967294" count="1" selected="0">
            <x v="5"/>
          </reference>
          <reference field="0" count="1" selected="0">
            <x v="4"/>
          </reference>
        </references>
      </pivotArea>
    </format>
    <format dxfId="11038">
      <pivotArea dataOnly="0" labelOnly="1" outline="0" fieldPosition="0">
        <references count="2">
          <reference field="4294967294" count="1">
            <x v="5"/>
          </reference>
          <reference field="0" count="1" selected="0">
            <x v="4"/>
          </reference>
        </references>
      </pivotArea>
    </format>
    <format dxfId="11037">
      <pivotArea outline="0" collapsedLevelsAreSubtotals="1" fieldPosition="0">
        <references count="2">
          <reference field="4294967294" count="1" selected="0">
            <x v="13"/>
          </reference>
          <reference field="0" count="1" selected="0">
            <x v="4"/>
          </reference>
        </references>
      </pivotArea>
    </format>
    <format dxfId="11036">
      <pivotArea dataOnly="0" labelOnly="1" outline="0" fieldPosition="0">
        <references count="2">
          <reference field="4294967294" count="1">
            <x v="13"/>
          </reference>
          <reference field="0" count="1" selected="0">
            <x v="4"/>
          </reference>
        </references>
      </pivotArea>
    </format>
    <format dxfId="11035">
      <pivotArea outline="0" collapsedLevelsAreSubtotals="1" fieldPosition="0">
        <references count="2">
          <reference field="4294967294" count="1" selected="0">
            <x v="5"/>
          </reference>
          <reference field="0" count="1" selected="0">
            <x v="9"/>
          </reference>
        </references>
      </pivotArea>
    </format>
    <format dxfId="11034">
      <pivotArea dataOnly="0" labelOnly="1" outline="0" fieldPosition="0">
        <references count="2">
          <reference field="4294967294" count="1">
            <x v="5"/>
          </reference>
          <reference field="0" count="1" selected="0">
            <x v="9"/>
          </reference>
        </references>
      </pivotArea>
    </format>
    <format dxfId="11033">
      <pivotArea outline="0" collapsedLevelsAreSubtotals="1" fieldPosition="0">
        <references count="2">
          <reference field="4294967294" count="1" selected="0">
            <x v="13"/>
          </reference>
          <reference field="0" count="1" selected="0">
            <x v="9"/>
          </reference>
        </references>
      </pivotArea>
    </format>
    <format dxfId="11032">
      <pivotArea dataOnly="0" labelOnly="1" outline="0" fieldPosition="0">
        <references count="2">
          <reference field="4294967294" count="1">
            <x v="13"/>
          </reference>
          <reference field="0" count="1" selected="0">
            <x v="9"/>
          </reference>
        </references>
      </pivotArea>
    </format>
    <format dxfId="11031">
      <pivotArea outline="0" collapsedLevelsAreSubtotals="1" fieldPosition="0">
        <references count="2">
          <reference field="4294967294" count="1" selected="0">
            <x v="19"/>
          </reference>
          <reference field="0" count="1" selected="0">
            <x v="9"/>
          </reference>
        </references>
      </pivotArea>
    </format>
    <format dxfId="11030">
      <pivotArea dataOnly="0" labelOnly="1" outline="0" fieldPosition="0">
        <references count="2">
          <reference field="4294967294" count="1">
            <x v="19"/>
          </reference>
          <reference field="0" count="1" selected="0">
            <x v="9"/>
          </reference>
        </references>
      </pivotArea>
    </format>
    <format dxfId="11029">
      <pivotArea outline="0" collapsedLevelsAreSubtotals="1" fieldPosition="0">
        <references count="2">
          <reference field="4294967294" count="1" selected="0">
            <x v="25"/>
          </reference>
          <reference field="0" count="1" selected="0">
            <x v="9"/>
          </reference>
        </references>
      </pivotArea>
    </format>
    <format dxfId="11028">
      <pivotArea dataOnly="0" labelOnly="1" outline="0" fieldPosition="0">
        <references count="2">
          <reference field="4294967294" count="1">
            <x v="25"/>
          </reference>
          <reference field="0" count="1" selected="0">
            <x v="9"/>
          </reference>
        </references>
      </pivotArea>
    </format>
    <format dxfId="11027">
      <pivotArea outline="0" collapsedLevelsAreSubtotals="1" fieldPosition="0">
        <references count="2">
          <reference field="4294967294" count="1" selected="0">
            <x v="28"/>
          </reference>
          <reference field="0" count="1" selected="0">
            <x v="9"/>
          </reference>
        </references>
      </pivotArea>
    </format>
    <format dxfId="11026">
      <pivotArea dataOnly="0" labelOnly="1" outline="0" fieldPosition="0">
        <references count="2">
          <reference field="4294967294" count="1">
            <x v="28"/>
          </reference>
          <reference field="0" count="1" selected="0">
            <x v="9"/>
          </reference>
        </references>
      </pivotArea>
    </format>
    <format dxfId="11025">
      <pivotArea outline="0" collapsedLevelsAreSubtotals="1" fieldPosition="0">
        <references count="2">
          <reference field="4294967294" count="1" selected="0">
            <x v="31"/>
          </reference>
          <reference field="0" count="1" selected="0">
            <x v="9"/>
          </reference>
        </references>
      </pivotArea>
    </format>
    <format dxfId="11024">
      <pivotArea dataOnly="0" labelOnly="1" outline="0" fieldPosition="0">
        <references count="2">
          <reference field="4294967294" count="1">
            <x v="31"/>
          </reference>
          <reference field="0" count="1" selected="0">
            <x v="9"/>
          </reference>
        </references>
      </pivotArea>
    </format>
    <format dxfId="11023">
      <pivotArea outline="0" collapsedLevelsAreSubtotals="1" fieldPosition="0">
        <references count="2">
          <reference field="4294967294" count="1" selected="0">
            <x v="34"/>
          </reference>
          <reference field="0" count="1" selected="0">
            <x v="9"/>
          </reference>
        </references>
      </pivotArea>
    </format>
    <format dxfId="11022">
      <pivotArea dataOnly="0" labelOnly="1" outline="0" fieldPosition="0">
        <references count="2">
          <reference field="4294967294" count="1">
            <x v="34"/>
          </reference>
          <reference field="0" count="1" selected="0">
            <x v="9"/>
          </reference>
        </references>
      </pivotArea>
    </format>
    <format dxfId="11021">
      <pivotArea outline="0" collapsedLevelsAreSubtotals="1" fieldPosition="0">
        <references count="4">
          <reference field="4294967294" count="1" selected="0">
            <x v="20"/>
          </reference>
          <reference field="0" count="1" selected="0">
            <x v="9"/>
          </reference>
          <reference field="3" count="1" selected="0">
            <x v="7"/>
          </reference>
          <reference field="124" count="1" selected="0">
            <x v="1"/>
          </reference>
        </references>
      </pivotArea>
    </format>
    <format dxfId="11020">
      <pivotArea outline="0" collapsedLevelsAreSubtotals="1" fieldPosition="0">
        <references count="4">
          <reference field="4294967294" count="1" selected="0">
            <x v="29"/>
          </reference>
          <reference field="0" count="1" selected="0">
            <x v="9"/>
          </reference>
          <reference field="3" count="1" selected="0">
            <x v="7"/>
          </reference>
          <reference field="124" count="1" selected="0">
            <x v="1"/>
          </reference>
        </references>
      </pivotArea>
    </format>
    <format dxfId="11019">
      <pivotArea outline="0" collapsedLevelsAreSubtotals="1" fieldPosition="0">
        <references count="2">
          <reference field="4294967294" count="1" selected="0">
            <x v="5"/>
          </reference>
          <reference field="0" count="1" selected="0">
            <x v="10"/>
          </reference>
        </references>
      </pivotArea>
    </format>
    <format dxfId="11018">
      <pivotArea dataOnly="0" labelOnly="1" outline="0" fieldPosition="0">
        <references count="2">
          <reference field="4294967294" count="1">
            <x v="5"/>
          </reference>
          <reference field="0" count="1" selected="0">
            <x v="10"/>
          </reference>
        </references>
      </pivotArea>
    </format>
    <format dxfId="11017">
      <pivotArea outline="0" collapsedLevelsAreSubtotals="1" fieldPosition="0">
        <references count="2">
          <reference field="4294967294" count="1" selected="0">
            <x v="13"/>
          </reference>
          <reference field="0" count="1" selected="0">
            <x v="10"/>
          </reference>
        </references>
      </pivotArea>
    </format>
    <format dxfId="11016">
      <pivotArea dataOnly="0" labelOnly="1" outline="0" fieldPosition="0">
        <references count="2">
          <reference field="4294967294" count="1">
            <x v="13"/>
          </reference>
          <reference field="0" count="1" selected="0">
            <x v="10"/>
          </reference>
        </references>
      </pivotArea>
    </format>
    <format dxfId="11015">
      <pivotArea outline="0" collapsedLevelsAreSubtotals="1" fieldPosition="0">
        <references count="2">
          <reference field="4294967294" count="2" selected="0">
            <x v="18"/>
            <x v="19"/>
          </reference>
          <reference field="0" count="1" selected="0">
            <x v="10"/>
          </reference>
        </references>
      </pivotArea>
    </format>
    <format dxfId="11014">
      <pivotArea dataOnly="0" labelOnly="1" outline="0" fieldPosition="0">
        <references count="2">
          <reference field="4294967294" count="2">
            <x v="18"/>
            <x v="19"/>
          </reference>
          <reference field="0" count="1" selected="0">
            <x v="10"/>
          </reference>
        </references>
      </pivotArea>
    </format>
    <format dxfId="11013">
      <pivotArea outline="0" collapsedLevelsAreSubtotals="1" fieldPosition="0">
        <references count="2">
          <reference field="4294967294" count="1" selected="0">
            <x v="25"/>
          </reference>
          <reference field="0" count="1" selected="0">
            <x v="10"/>
          </reference>
        </references>
      </pivotArea>
    </format>
    <format dxfId="11012">
      <pivotArea dataOnly="0" labelOnly="1" outline="0" fieldPosition="0">
        <references count="2">
          <reference field="4294967294" count="1">
            <x v="25"/>
          </reference>
          <reference field="0" count="1" selected="0">
            <x v="10"/>
          </reference>
        </references>
      </pivotArea>
    </format>
    <format dxfId="11011">
      <pivotArea outline="0" collapsedLevelsAreSubtotals="1" fieldPosition="0">
        <references count="2">
          <reference field="4294967294" count="1" selected="0">
            <x v="28"/>
          </reference>
          <reference field="0" count="1" selected="0">
            <x v="10"/>
          </reference>
        </references>
      </pivotArea>
    </format>
    <format dxfId="11010">
      <pivotArea dataOnly="0" labelOnly="1" outline="0" fieldPosition="0">
        <references count="2">
          <reference field="4294967294" count="1">
            <x v="28"/>
          </reference>
          <reference field="0" count="1" selected="0">
            <x v="10"/>
          </reference>
        </references>
      </pivotArea>
    </format>
    <format dxfId="11009">
      <pivotArea outline="0" collapsedLevelsAreSubtotals="1" fieldPosition="0">
        <references count="2">
          <reference field="4294967294" count="1" selected="0">
            <x v="31"/>
          </reference>
          <reference field="0" count="1" selected="0">
            <x v="10"/>
          </reference>
        </references>
      </pivotArea>
    </format>
    <format dxfId="11008">
      <pivotArea dataOnly="0" labelOnly="1" outline="0" fieldPosition="0">
        <references count="2">
          <reference field="4294967294" count="1">
            <x v="31"/>
          </reference>
          <reference field="0" count="1" selected="0">
            <x v="10"/>
          </reference>
        </references>
      </pivotArea>
    </format>
    <format dxfId="11007">
      <pivotArea outline="0" collapsedLevelsAreSubtotals="1" fieldPosition="0">
        <references count="2">
          <reference field="4294967294" count="1" selected="0">
            <x v="34"/>
          </reference>
          <reference field="0" count="1" selected="0">
            <x v="10"/>
          </reference>
        </references>
      </pivotArea>
    </format>
    <format dxfId="11006">
      <pivotArea dataOnly="0" labelOnly="1" outline="0" fieldPosition="0">
        <references count="2">
          <reference field="4294967294" count="1">
            <x v="34"/>
          </reference>
          <reference field="0" count="1" selected="0">
            <x v="10"/>
          </reference>
        </references>
      </pivotArea>
    </format>
    <format dxfId="11005">
      <pivotArea outline="0" collapsedLevelsAreSubtotals="1" fieldPosition="0">
        <references count="2">
          <reference field="4294967294" count="1" selected="0">
            <x v="37"/>
          </reference>
          <reference field="0" count="1" selected="0">
            <x v="10"/>
          </reference>
        </references>
      </pivotArea>
    </format>
    <format dxfId="11004">
      <pivotArea dataOnly="0" labelOnly="1" outline="0" offset="IV256" fieldPosition="0">
        <references count="1">
          <reference field="0" count="1">
            <x v="10"/>
          </reference>
        </references>
      </pivotArea>
    </format>
    <format dxfId="11003">
      <pivotArea dataOnly="0" labelOnly="1" outline="0" fieldPosition="0">
        <references count="2">
          <reference field="4294967294" count="1">
            <x v="37"/>
          </reference>
          <reference field="0" count="1" selected="0">
            <x v="10"/>
          </reference>
        </references>
      </pivotArea>
    </format>
  </formats>
  <pivotTableStyleInfo showRowHeaders="1" showColHeaders="1" showRowStripes="0" showColStripes="0" showLastColumn="1"/>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2.bin"/><Relationship Id="rId1" Type="http://schemas.openxmlformats.org/officeDocument/2006/relationships/pivotTable" Target="../pivotTables/pivotTable1.xml"/><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3.bin"/><Relationship Id="rId1" Type="http://schemas.openxmlformats.org/officeDocument/2006/relationships/pivotTable" Target="../pivotTables/pivotTable2.xml"/><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sheetPr codeName="Sheet1">
    <tabColor indexed="18"/>
  </sheetPr>
  <dimension ref="A1:HP668"/>
  <sheetViews>
    <sheetView tabSelected="1" zoomScale="80" zoomScaleNormal="80" workbookViewId="0">
      <pane xSplit="4" ySplit="5" topLeftCell="E6" activePane="bottomRight" state="frozen"/>
      <selection pane="topRight" activeCell="E1" sqref="E1"/>
      <selection pane="bottomLeft" activeCell="A6" sqref="A6"/>
      <selection pane="bottomRight" activeCell="I31" sqref="I31"/>
    </sheetView>
  </sheetViews>
  <sheetFormatPr defaultColWidth="10.77734375" defaultRowHeight="12.75"/>
  <cols>
    <col min="1" max="1" width="4.44140625" style="437" bestFit="1" customWidth="1"/>
    <col min="2" max="2" width="25.109375" style="578" customWidth="1"/>
    <col min="3" max="3" width="8.21875" style="437" bestFit="1" customWidth="1"/>
    <col min="4" max="4" width="7.88671875" style="437" customWidth="1"/>
    <col min="5" max="8" width="6.6640625" style="5" customWidth="1"/>
    <col min="9" max="9" width="6.6640625" style="28" customWidth="1"/>
    <col min="10" max="10" width="7.77734375" style="28" customWidth="1"/>
    <col min="11" max="21" width="6.6640625" style="5" customWidth="1"/>
    <col min="22" max="22" width="6.6640625" style="28" customWidth="1"/>
    <col min="23" max="33" width="8.33203125" style="5" customWidth="1"/>
    <col min="34" max="34" width="6.6640625" style="28" customWidth="1"/>
    <col min="35" max="45" width="7.77734375" style="5" customWidth="1"/>
    <col min="46" max="46" width="7.77734375" style="28" customWidth="1"/>
    <col min="47" max="48" width="6.6640625" style="5" customWidth="1"/>
    <col min="49" max="49" width="6.6640625" style="28" customWidth="1"/>
    <col min="50" max="51" width="7.109375" style="5" customWidth="1"/>
    <col min="52" max="52" width="6.6640625" style="28" customWidth="1"/>
    <col min="53" max="57" width="6.6640625" style="5" customWidth="1"/>
    <col min="58" max="58" width="6.6640625" style="28" customWidth="1"/>
    <col min="59" max="60" width="7.109375" style="5" customWidth="1"/>
    <col min="61" max="61" width="6.6640625" style="28" customWidth="1"/>
    <col min="62" max="63" width="6.21875" style="5" customWidth="1"/>
    <col min="64" max="64" width="6.6640625" style="28" customWidth="1"/>
    <col min="65" max="65" width="8.21875" style="5" customWidth="1"/>
    <col min="66" max="66" width="8.33203125" style="5" customWidth="1"/>
    <col min="67" max="67" width="6.6640625" style="28" customWidth="1"/>
    <col min="68" max="68" width="7.109375" style="5" customWidth="1"/>
    <col min="69" max="70" width="8" style="5" customWidth="1"/>
    <col min="71" max="74" width="6.6640625" style="5" customWidth="1"/>
    <col min="75" max="76" width="6.6640625" style="28" customWidth="1"/>
    <col min="77" max="83" width="6.6640625" style="5" customWidth="1"/>
    <col min="84" max="84" width="6.6640625" style="28" customWidth="1"/>
    <col min="85" max="91" width="6.6640625" style="5" customWidth="1"/>
    <col min="92" max="92" width="6.6640625" style="28" customWidth="1"/>
    <col min="93" max="100" width="7.6640625" style="5" customWidth="1"/>
    <col min="101" max="102" width="6.6640625" style="5" customWidth="1"/>
    <col min="103" max="103" width="6.6640625" style="28" customWidth="1"/>
    <col min="104" max="105" width="7" style="5" customWidth="1"/>
    <col min="106" max="106" width="6.6640625" style="28" customWidth="1"/>
    <col min="107" max="109" width="6.6640625" style="5" customWidth="1"/>
    <col min="110" max="110" width="7.44140625" style="5" customWidth="1"/>
    <col min="111" max="111" width="7.33203125" style="5" customWidth="1"/>
    <col min="112" max="112" width="6.6640625" style="28" customWidth="1"/>
    <col min="113" max="113" width="7.77734375" style="5" customWidth="1"/>
    <col min="114" max="114" width="7.21875" style="5" customWidth="1"/>
    <col min="115" max="115" width="6.6640625" style="28" customWidth="1"/>
    <col min="116" max="117" width="6.6640625" style="5" customWidth="1"/>
    <col min="118" max="118" width="6.6640625" style="28" customWidth="1"/>
    <col min="119" max="120" width="7.109375" style="5" customWidth="1"/>
    <col min="121" max="121" width="6.6640625" style="28" customWidth="1"/>
    <col min="122" max="124" width="6.6640625" style="5" customWidth="1"/>
    <col min="125" max="125" width="7.109375" style="28" customWidth="1"/>
    <col min="126" max="126" width="9.33203125" style="28" hidden="1" customWidth="1"/>
    <col min="127" max="127" width="11" style="5" hidden="1" customWidth="1"/>
    <col min="128" max="128" width="9.109375" style="5" hidden="1" customWidth="1"/>
    <col min="129" max="129" width="9.109375" style="28" hidden="1" customWidth="1"/>
    <col min="130" max="130" width="10.21875" style="28" hidden="1" customWidth="1"/>
    <col min="131" max="132" width="8.44140625" style="5" hidden="1" customWidth="1"/>
    <col min="133" max="133" width="11.21875" style="5" hidden="1" customWidth="1"/>
    <col min="134" max="135" width="8.44140625" style="5" hidden="1" customWidth="1"/>
    <col min="136" max="136" width="11" style="5" hidden="1" customWidth="1"/>
    <col min="137" max="138" width="8.44140625" style="5" hidden="1" customWidth="1"/>
    <col min="139" max="139" width="10.21875" style="5" hidden="1" customWidth="1"/>
    <col min="140" max="141" width="8.44140625" style="5" hidden="1" customWidth="1"/>
    <col min="142" max="142" width="10.88671875" style="5" hidden="1" customWidth="1"/>
    <col min="143" max="144" width="8.44140625" style="5" hidden="1" customWidth="1"/>
    <col min="145" max="145" width="10.88671875" style="409" bestFit="1" customWidth="1"/>
    <col min="146" max="155" width="8.44140625" style="409" customWidth="1"/>
    <col min="156" max="164" width="7.77734375" style="409" customWidth="1"/>
    <col min="165" max="165" width="7.33203125" style="409" customWidth="1"/>
    <col min="166" max="166" width="7.44140625" style="409" customWidth="1"/>
    <col min="167" max="173" width="9" style="409" customWidth="1"/>
    <col min="174" max="174" width="8.77734375" style="409" bestFit="1" customWidth="1"/>
    <col min="175" max="175" width="9" style="409" customWidth="1"/>
    <col min="176" max="179" width="7" style="409" customWidth="1"/>
    <col min="180" max="185" width="8.33203125" style="409" customWidth="1"/>
    <col min="186" max="191" width="8.44140625" style="409" customWidth="1"/>
    <col min="192" max="197" width="8.88671875" style="409" customWidth="1"/>
    <col min="198" max="198" width="8.109375" style="409" customWidth="1"/>
    <col min="199" max="199" width="7.77734375" style="409" customWidth="1"/>
    <col min="200" max="200" width="10" style="409" bestFit="1" customWidth="1"/>
    <col min="201" max="201" width="10" style="409" customWidth="1"/>
    <col min="202" max="202" width="8.6640625" style="409" customWidth="1"/>
    <col min="203" max="203" width="10.21875" style="409" bestFit="1" customWidth="1"/>
    <col min="204" max="205" width="7.77734375" style="409" customWidth="1"/>
    <col min="206" max="206" width="10" style="409" bestFit="1" customWidth="1"/>
    <col min="207" max="207" width="10" style="409" customWidth="1"/>
    <col min="208" max="208" width="7.77734375" style="409" customWidth="1"/>
    <col min="209" max="209" width="10.21875" style="409" bestFit="1" customWidth="1"/>
    <col min="210" max="216" width="7.21875" style="409" customWidth="1"/>
    <col min="217" max="223" width="7.6640625" style="409" customWidth="1"/>
    <col min="224" max="16384" width="10.77734375" style="409"/>
  </cols>
  <sheetData>
    <row r="1" spans="1:224">
      <c r="B1" s="438" t="s">
        <v>1035</v>
      </c>
      <c r="C1" s="439"/>
      <c r="D1" s="439"/>
      <c r="E1" s="132" t="s">
        <v>476</v>
      </c>
      <c r="F1" s="101"/>
      <c r="G1" s="101"/>
      <c r="H1" s="101"/>
      <c r="I1" s="195"/>
      <c r="J1" s="195"/>
      <c r="K1" s="371"/>
      <c r="L1" s="371"/>
      <c r="M1" s="101"/>
      <c r="N1" s="101"/>
      <c r="O1" s="9"/>
      <c r="P1" s="9"/>
      <c r="Q1" s="101"/>
      <c r="R1" s="101"/>
      <c r="S1" s="101"/>
      <c r="T1" s="101"/>
      <c r="U1" s="101"/>
      <c r="V1" s="195"/>
      <c r="W1" s="371"/>
      <c r="X1" s="371"/>
      <c r="Y1" s="101"/>
      <c r="Z1" s="101"/>
      <c r="AA1" s="9"/>
      <c r="AB1" s="9"/>
      <c r="AC1" s="101"/>
      <c r="AD1" s="101"/>
      <c r="AE1" s="101"/>
      <c r="AF1" s="101"/>
      <c r="AG1" s="101"/>
      <c r="AH1" s="195"/>
      <c r="AI1" s="4"/>
      <c r="AJ1" s="4"/>
      <c r="AK1" s="4"/>
      <c r="AL1" s="4"/>
      <c r="AM1" s="4"/>
      <c r="AN1" s="4"/>
      <c r="AO1" s="4"/>
      <c r="AP1" s="4"/>
      <c r="AQ1" s="4"/>
      <c r="AR1" s="4"/>
      <c r="AS1" s="4"/>
      <c r="AT1" s="196"/>
      <c r="AU1" s="7"/>
      <c r="AV1" s="9"/>
      <c r="AW1" s="195"/>
      <c r="AX1" s="7"/>
      <c r="AY1" s="101"/>
      <c r="AZ1" s="195"/>
      <c r="BA1" s="22"/>
      <c r="BB1" s="22"/>
      <c r="BC1" s="197"/>
      <c r="BD1" s="9"/>
      <c r="BE1" s="21"/>
      <c r="BF1" s="195"/>
      <c r="BG1" s="102"/>
      <c r="BH1" s="102"/>
      <c r="BI1" s="195"/>
      <c r="BJ1" s="9"/>
      <c r="BK1" s="9"/>
      <c r="BL1" s="195"/>
      <c r="BM1" s="9"/>
      <c r="BN1" s="9"/>
      <c r="BO1" s="195"/>
      <c r="BP1" s="22"/>
      <c r="BQ1" s="198"/>
      <c r="BR1" s="198"/>
      <c r="BS1" s="372" t="s">
        <v>866</v>
      </c>
      <c r="BT1" s="21"/>
      <c r="BU1" s="21"/>
      <c r="BV1" s="21"/>
      <c r="BW1" s="195"/>
      <c r="BX1" s="195"/>
      <c r="BY1" s="4"/>
      <c r="BZ1" s="4"/>
      <c r="CA1" s="21"/>
      <c r="CB1" s="21"/>
      <c r="CC1" s="21"/>
      <c r="CD1" s="21"/>
      <c r="CE1" s="21"/>
      <c r="CF1" s="195"/>
      <c r="CG1" s="9"/>
      <c r="CH1" s="9"/>
      <c r="CI1" s="21"/>
      <c r="CJ1" s="21"/>
      <c r="CK1" s="21"/>
      <c r="CL1" s="21"/>
      <c r="CM1" s="21"/>
      <c r="CN1" s="195"/>
      <c r="CO1" s="22"/>
      <c r="CP1" s="22"/>
      <c r="CQ1" s="22"/>
      <c r="CR1" s="22"/>
      <c r="CS1" s="22"/>
      <c r="CT1" s="22"/>
      <c r="CU1" s="22"/>
      <c r="CV1" s="197"/>
      <c r="CW1" s="9"/>
      <c r="CX1" s="9"/>
      <c r="CY1" s="195"/>
      <c r="CZ1" s="9"/>
      <c r="DA1" s="9"/>
      <c r="DB1" s="195"/>
      <c r="DC1" s="9"/>
      <c r="DD1" s="9"/>
      <c r="DE1" s="198"/>
      <c r="DF1" s="9"/>
      <c r="DG1" s="9"/>
      <c r="DH1" s="195"/>
      <c r="DI1" s="9"/>
      <c r="DJ1" s="9"/>
      <c r="DK1" s="195"/>
      <c r="DL1" s="9"/>
      <c r="DM1" s="9"/>
      <c r="DN1" s="195"/>
      <c r="DO1" s="9"/>
      <c r="DP1" s="9"/>
      <c r="DQ1" s="195"/>
      <c r="DR1" s="9"/>
      <c r="DS1" s="9"/>
      <c r="DT1" s="198"/>
      <c r="DU1" s="409"/>
      <c r="DV1" s="345"/>
      <c r="DW1" s="345"/>
      <c r="DX1" s="345"/>
      <c r="DY1" s="345"/>
      <c r="DZ1" s="345"/>
      <c r="EA1" s="345"/>
      <c r="EB1" s="345"/>
      <c r="EC1" s="345"/>
      <c r="ED1" s="345"/>
      <c r="EE1" s="136"/>
      <c r="EF1" s="345"/>
      <c r="EG1" s="345"/>
      <c r="EH1" s="345"/>
      <c r="EI1" s="345"/>
      <c r="EJ1" s="409"/>
      <c r="EK1" s="409"/>
      <c r="EL1" s="409"/>
      <c r="EM1" s="409"/>
      <c r="EN1" s="409"/>
    </row>
    <row r="2" spans="1:224" ht="13.5" thickBot="1">
      <c r="B2" s="440"/>
      <c r="D2" s="439"/>
      <c r="E2" s="77" t="s">
        <v>891</v>
      </c>
      <c r="F2" s="103"/>
      <c r="G2" s="103"/>
      <c r="H2" s="103"/>
      <c r="I2" s="199"/>
      <c r="J2" s="199"/>
      <c r="K2" s="373"/>
      <c r="L2" s="373"/>
      <c r="M2" s="103"/>
      <c r="N2" s="103"/>
      <c r="O2" s="10"/>
      <c r="P2" s="10"/>
      <c r="Q2" s="103"/>
      <c r="R2" s="103"/>
      <c r="S2" s="103"/>
      <c r="T2" s="103"/>
      <c r="U2" s="103"/>
      <c r="V2" s="199"/>
      <c r="W2" s="373"/>
      <c r="X2" s="373"/>
      <c r="Y2" s="103"/>
      <c r="Z2" s="103"/>
      <c r="AA2" s="10"/>
      <c r="AB2" s="10"/>
      <c r="AC2" s="103"/>
      <c r="AD2" s="103"/>
      <c r="AE2" s="103"/>
      <c r="AF2" s="103"/>
      <c r="AG2" s="103"/>
      <c r="AH2" s="199"/>
      <c r="AI2" s="22"/>
      <c r="AJ2" s="22"/>
      <c r="AK2" s="22"/>
      <c r="AL2" s="22"/>
      <c r="AM2" s="22"/>
      <c r="AN2" s="22"/>
      <c r="AO2" s="22"/>
      <c r="AP2" s="22"/>
      <c r="AQ2" s="22"/>
      <c r="AR2" s="22"/>
      <c r="AS2" s="22"/>
      <c r="AT2" s="197"/>
      <c r="AU2" s="374" t="s">
        <v>933</v>
      </c>
      <c r="AV2" s="21"/>
      <c r="AW2" s="199"/>
      <c r="AX2" s="8"/>
      <c r="AY2" s="103"/>
      <c r="AZ2" s="199"/>
      <c r="BA2" s="78"/>
      <c r="BB2" s="78"/>
      <c r="BC2" s="200"/>
      <c r="BD2" s="374" t="s">
        <v>867</v>
      </c>
      <c r="BE2" s="104"/>
      <c r="BF2" s="199"/>
      <c r="BG2" s="102"/>
      <c r="BH2" s="102"/>
      <c r="BI2" s="199"/>
      <c r="BJ2" s="441"/>
      <c r="BK2" s="441"/>
      <c r="BL2" s="199"/>
      <c r="BM2" s="102"/>
      <c r="BN2" s="102"/>
      <c r="BO2" s="199"/>
      <c r="BP2" s="442"/>
      <c r="BQ2" s="201"/>
      <c r="BR2" s="198"/>
      <c r="BS2" s="443" t="s">
        <v>891</v>
      </c>
      <c r="BT2" s="104"/>
      <c r="BU2" s="104"/>
      <c r="BV2" s="104"/>
      <c r="BW2" s="199"/>
      <c r="BX2" s="199"/>
      <c r="BY2" s="4"/>
      <c r="BZ2" s="4"/>
      <c r="CA2" s="104"/>
      <c r="CB2" s="104"/>
      <c r="CC2" s="104"/>
      <c r="CD2" s="104"/>
      <c r="CE2" s="104"/>
      <c r="CF2" s="199"/>
      <c r="CG2" s="10"/>
      <c r="CH2" s="10"/>
      <c r="CI2" s="104"/>
      <c r="CJ2" s="104"/>
      <c r="CK2" s="104"/>
      <c r="CL2" s="104"/>
      <c r="CM2" s="104"/>
      <c r="CN2" s="199"/>
      <c r="CO2" s="133"/>
      <c r="CP2" s="78"/>
      <c r="CQ2" s="22"/>
      <c r="CR2" s="22"/>
      <c r="CS2" s="22"/>
      <c r="CT2" s="22"/>
      <c r="CU2" s="22"/>
      <c r="CV2" s="197"/>
      <c r="CW2" s="444" t="s">
        <v>531</v>
      </c>
      <c r="CX2" s="21"/>
      <c r="CY2" s="199"/>
      <c r="CZ2" s="21"/>
      <c r="DA2" s="21"/>
      <c r="DB2" s="199"/>
      <c r="DC2" s="9"/>
      <c r="DD2" s="9"/>
      <c r="DE2" s="198"/>
      <c r="DF2" s="444" t="s">
        <v>892</v>
      </c>
      <c r="DG2" s="21"/>
      <c r="DH2" s="199"/>
      <c r="DI2" s="21"/>
      <c r="DJ2" s="21"/>
      <c r="DK2" s="199"/>
      <c r="DL2" s="21"/>
      <c r="DM2" s="21"/>
      <c r="DN2" s="199"/>
      <c r="DO2" s="21"/>
      <c r="DP2" s="21"/>
      <c r="DQ2" s="199"/>
      <c r="DR2" s="9"/>
      <c r="DS2" s="9"/>
      <c r="DT2" s="198"/>
      <c r="DU2" s="409"/>
      <c r="DV2" s="345"/>
      <c r="DW2" s="345"/>
      <c r="DX2" s="345"/>
      <c r="DY2" s="345"/>
      <c r="DZ2" s="345"/>
      <c r="EA2" s="345"/>
      <c r="EB2" s="345"/>
      <c r="EC2" s="345"/>
      <c r="ED2" s="345"/>
      <c r="EE2" s="136"/>
      <c r="EF2" s="345"/>
      <c r="EG2" s="345"/>
      <c r="EH2" s="345"/>
      <c r="EI2" s="345"/>
      <c r="EJ2" s="409"/>
      <c r="EK2" s="409"/>
      <c r="EL2" s="409"/>
      <c r="EM2" s="409"/>
      <c r="EN2" s="409"/>
    </row>
    <row r="3" spans="1:224" ht="95.25" customHeight="1" thickBot="1">
      <c r="B3" s="445" t="s">
        <v>1036</v>
      </c>
      <c r="C3" s="439"/>
      <c r="D3" s="439"/>
      <c r="E3" s="446" t="s">
        <v>1037</v>
      </c>
      <c r="F3" s="377"/>
      <c r="G3" s="377"/>
      <c r="H3" s="377"/>
      <c r="I3" s="202"/>
      <c r="J3" s="202"/>
      <c r="K3" s="79" t="s">
        <v>532</v>
      </c>
      <c r="L3" s="26"/>
      <c r="M3" s="26"/>
      <c r="N3" s="378"/>
      <c r="O3" s="375"/>
      <c r="P3" s="375"/>
      <c r="Q3" s="378"/>
      <c r="R3" s="377"/>
      <c r="S3" s="377"/>
      <c r="T3" s="377"/>
      <c r="U3" s="377"/>
      <c r="V3" s="202"/>
      <c r="W3" s="79" t="s">
        <v>533</v>
      </c>
      <c r="X3" s="26"/>
      <c r="Y3" s="378"/>
      <c r="Z3" s="378"/>
      <c r="AA3" s="376"/>
      <c r="AB3" s="376"/>
      <c r="AC3" s="378"/>
      <c r="AD3" s="377"/>
      <c r="AE3" s="377"/>
      <c r="AF3" s="377"/>
      <c r="AG3" s="377"/>
      <c r="AH3" s="202"/>
      <c r="AI3" s="380" t="s">
        <v>1038</v>
      </c>
      <c r="AJ3" s="382"/>
      <c r="AK3" s="382"/>
      <c r="AL3" s="381"/>
      <c r="AM3" s="381"/>
      <c r="AN3" s="381"/>
      <c r="AO3" s="381"/>
      <c r="AP3" s="381"/>
      <c r="AQ3" s="381"/>
      <c r="AR3" s="381"/>
      <c r="AS3" s="381"/>
      <c r="AT3" s="383"/>
      <c r="AU3" s="384" t="s">
        <v>534</v>
      </c>
      <c r="AV3" s="106"/>
      <c r="AW3" s="202"/>
      <c r="AX3" s="385" t="s">
        <v>535</v>
      </c>
      <c r="AY3" s="377"/>
      <c r="AZ3" s="202"/>
      <c r="BA3" s="134" t="s">
        <v>1039</v>
      </c>
      <c r="BB3" s="107"/>
      <c r="BC3" s="203"/>
      <c r="BD3" s="386" t="s">
        <v>536</v>
      </c>
      <c r="BE3" s="108"/>
      <c r="BF3" s="202"/>
      <c r="BG3" s="79" t="s">
        <v>537</v>
      </c>
      <c r="BH3" s="79"/>
      <c r="BI3" s="202"/>
      <c r="BJ3" s="436" t="s">
        <v>538</v>
      </c>
      <c r="BK3" s="436"/>
      <c r="BL3" s="202"/>
      <c r="BM3" s="79" t="s">
        <v>539</v>
      </c>
      <c r="BN3" s="79"/>
      <c r="BO3" s="202"/>
      <c r="BP3" s="447" t="s">
        <v>1040</v>
      </c>
      <c r="BQ3" s="134"/>
      <c r="BR3" s="204"/>
      <c r="BS3" s="448" t="s">
        <v>1037</v>
      </c>
      <c r="BT3" s="27"/>
      <c r="BU3" s="27"/>
      <c r="BV3" s="27"/>
      <c r="BW3" s="202"/>
      <c r="BX3" s="202"/>
      <c r="BY3" s="385" t="s">
        <v>515</v>
      </c>
      <c r="BZ3" s="26"/>
      <c r="CA3" s="27"/>
      <c r="CB3" s="27"/>
      <c r="CC3" s="27"/>
      <c r="CD3" s="27"/>
      <c r="CE3" s="27"/>
      <c r="CF3" s="202"/>
      <c r="CG3" s="385" t="s">
        <v>540</v>
      </c>
      <c r="CH3" s="26"/>
      <c r="CI3" s="27"/>
      <c r="CJ3" s="27"/>
      <c r="CK3" s="27"/>
      <c r="CL3" s="27"/>
      <c r="CM3" s="27"/>
      <c r="CN3" s="202"/>
      <c r="CO3" s="134" t="s">
        <v>1041</v>
      </c>
      <c r="CP3" s="381"/>
      <c r="CQ3" s="381"/>
      <c r="CR3" s="381"/>
      <c r="CS3" s="382"/>
      <c r="CT3" s="382"/>
      <c r="CU3" s="382"/>
      <c r="CV3" s="383"/>
      <c r="CW3" s="386" t="s">
        <v>529</v>
      </c>
      <c r="CX3" s="80"/>
      <c r="CY3" s="202"/>
      <c r="CZ3" s="80" t="s">
        <v>541</v>
      </c>
      <c r="DA3" s="80"/>
      <c r="DB3" s="202"/>
      <c r="DC3" s="134" t="s">
        <v>1042</v>
      </c>
      <c r="DD3" s="134"/>
      <c r="DE3" s="204"/>
      <c r="DF3" s="386" t="s">
        <v>1013</v>
      </c>
      <c r="DG3" s="80"/>
      <c r="DH3" s="202"/>
      <c r="DI3" s="80" t="s">
        <v>542</v>
      </c>
      <c r="DJ3" s="80"/>
      <c r="DK3" s="202"/>
      <c r="DL3" s="80" t="s">
        <v>893</v>
      </c>
      <c r="DM3" s="80"/>
      <c r="DN3" s="202"/>
      <c r="DO3" s="80" t="s">
        <v>894</v>
      </c>
      <c r="DP3" s="80"/>
      <c r="DQ3" s="202"/>
      <c r="DR3" s="134" t="s">
        <v>1040</v>
      </c>
      <c r="DS3" s="134"/>
      <c r="DT3" s="204"/>
      <c r="DV3" s="345" t="s">
        <v>543</v>
      </c>
      <c r="DW3" s="345"/>
      <c r="DX3" s="345"/>
      <c r="DY3" s="345"/>
      <c r="DZ3" s="345"/>
      <c r="EA3" s="345"/>
      <c r="EB3" s="345"/>
      <c r="EC3" s="345"/>
      <c r="ED3" s="345"/>
      <c r="EE3" s="136"/>
      <c r="EF3" s="345"/>
      <c r="EG3" s="345"/>
      <c r="EH3" s="345"/>
      <c r="EI3" s="345"/>
      <c r="EJ3" s="409"/>
      <c r="EK3" s="409"/>
      <c r="EL3" s="409"/>
      <c r="EM3" s="409"/>
      <c r="EN3" s="409"/>
    </row>
    <row r="4" spans="1:224" ht="22.5" customHeight="1">
      <c r="A4" s="449" t="s">
        <v>475</v>
      </c>
      <c r="B4" s="450" t="s">
        <v>473</v>
      </c>
      <c r="C4" s="449" t="s">
        <v>479</v>
      </c>
      <c r="D4" s="449" t="s">
        <v>474</v>
      </c>
      <c r="E4" s="451">
        <v>2002</v>
      </c>
      <c r="F4" s="451">
        <v>2003</v>
      </c>
      <c r="G4" s="451">
        <v>2004</v>
      </c>
      <c r="H4" s="451">
        <v>2005</v>
      </c>
      <c r="I4" s="452">
        <v>2006</v>
      </c>
      <c r="J4" s="452">
        <v>2007</v>
      </c>
      <c r="K4" s="453">
        <v>1996</v>
      </c>
      <c r="L4" s="454">
        <v>1997</v>
      </c>
      <c r="M4" s="451">
        <v>1998</v>
      </c>
      <c r="N4" s="451">
        <v>1999</v>
      </c>
      <c r="O4" s="454">
        <v>2000</v>
      </c>
      <c r="P4" s="454">
        <v>2001</v>
      </c>
      <c r="Q4" s="451">
        <v>2002</v>
      </c>
      <c r="R4" s="451">
        <v>2003</v>
      </c>
      <c r="S4" s="451">
        <v>2004</v>
      </c>
      <c r="T4" s="451">
        <v>2005</v>
      </c>
      <c r="U4" s="451">
        <v>2006</v>
      </c>
      <c r="V4" s="452">
        <v>2007</v>
      </c>
      <c r="W4" s="455" t="s">
        <v>895</v>
      </c>
      <c r="X4" s="456" t="s">
        <v>897</v>
      </c>
      <c r="Y4" s="456" t="s">
        <v>898</v>
      </c>
      <c r="Z4" s="456" t="s">
        <v>899</v>
      </c>
      <c r="AA4" s="454" t="s">
        <v>896</v>
      </c>
      <c r="AB4" s="454" t="s">
        <v>868</v>
      </c>
      <c r="AC4" s="451" t="s">
        <v>915</v>
      </c>
      <c r="AD4" s="451" t="s">
        <v>916</v>
      </c>
      <c r="AE4" s="451" t="s">
        <v>950</v>
      </c>
      <c r="AF4" s="451" t="s">
        <v>961</v>
      </c>
      <c r="AG4" s="451" t="s">
        <v>544</v>
      </c>
      <c r="AH4" s="452" t="s">
        <v>1043</v>
      </c>
      <c r="AI4" s="457">
        <v>1996</v>
      </c>
      <c r="AJ4" s="458">
        <v>1997</v>
      </c>
      <c r="AK4" s="459">
        <v>1998</v>
      </c>
      <c r="AL4" s="459">
        <v>1999</v>
      </c>
      <c r="AM4" s="459">
        <v>2000</v>
      </c>
      <c r="AN4" s="459">
        <v>2001</v>
      </c>
      <c r="AO4" s="459">
        <v>2002</v>
      </c>
      <c r="AP4" s="459">
        <v>2003</v>
      </c>
      <c r="AQ4" s="459">
        <v>2004</v>
      </c>
      <c r="AR4" s="459">
        <v>2005</v>
      </c>
      <c r="AS4" s="459">
        <v>2006</v>
      </c>
      <c r="AT4" s="460">
        <v>2007</v>
      </c>
      <c r="AU4" s="461" t="s">
        <v>961</v>
      </c>
      <c r="AV4" s="451" t="s">
        <v>544</v>
      </c>
      <c r="AW4" s="452" t="s">
        <v>1043</v>
      </c>
      <c r="AX4" s="453" t="s">
        <v>961</v>
      </c>
      <c r="AY4" s="451" t="s">
        <v>544</v>
      </c>
      <c r="AZ4" s="452" t="s">
        <v>1043</v>
      </c>
      <c r="BA4" s="457" t="s">
        <v>961</v>
      </c>
      <c r="BB4" s="459" t="s">
        <v>544</v>
      </c>
      <c r="BC4" s="460" t="s">
        <v>1043</v>
      </c>
      <c r="BD4" s="462" t="s">
        <v>896</v>
      </c>
      <c r="BE4" s="463" t="s">
        <v>868</v>
      </c>
      <c r="BF4" s="452" t="s">
        <v>915</v>
      </c>
      <c r="BG4" s="464" t="s">
        <v>895</v>
      </c>
      <c r="BH4" s="463" t="s">
        <v>897</v>
      </c>
      <c r="BI4" s="452" t="s">
        <v>898</v>
      </c>
      <c r="BJ4" s="464" t="s">
        <v>896</v>
      </c>
      <c r="BK4" s="463" t="s">
        <v>868</v>
      </c>
      <c r="BL4" s="452" t="s">
        <v>915</v>
      </c>
      <c r="BM4" s="464" t="s">
        <v>896</v>
      </c>
      <c r="BN4" s="463" t="s">
        <v>868</v>
      </c>
      <c r="BO4" s="452" t="s">
        <v>915</v>
      </c>
      <c r="BP4" s="457" t="s">
        <v>896</v>
      </c>
      <c r="BQ4" s="459" t="s">
        <v>868</v>
      </c>
      <c r="BR4" s="460" t="s">
        <v>915</v>
      </c>
      <c r="BS4" s="465">
        <v>2002</v>
      </c>
      <c r="BT4" s="463">
        <v>2003</v>
      </c>
      <c r="BU4" s="463">
        <v>2004</v>
      </c>
      <c r="BV4" s="463">
        <v>2005</v>
      </c>
      <c r="BW4" s="452">
        <v>2006</v>
      </c>
      <c r="BX4" s="452">
        <v>2007</v>
      </c>
      <c r="BY4" s="464" t="s">
        <v>896</v>
      </c>
      <c r="BZ4" s="463" t="s">
        <v>868</v>
      </c>
      <c r="CA4" s="463" t="s">
        <v>915</v>
      </c>
      <c r="CB4" s="463" t="s">
        <v>916</v>
      </c>
      <c r="CC4" s="463" t="s">
        <v>950</v>
      </c>
      <c r="CD4" s="463" t="s">
        <v>961</v>
      </c>
      <c r="CE4" s="463" t="s">
        <v>544</v>
      </c>
      <c r="CF4" s="452" t="s">
        <v>1043</v>
      </c>
      <c r="CG4" s="464" t="s">
        <v>896</v>
      </c>
      <c r="CH4" s="454" t="s">
        <v>868</v>
      </c>
      <c r="CI4" s="463" t="s">
        <v>915</v>
      </c>
      <c r="CJ4" s="463" t="s">
        <v>916</v>
      </c>
      <c r="CK4" s="463" t="s">
        <v>950</v>
      </c>
      <c r="CL4" s="463" t="s">
        <v>961</v>
      </c>
      <c r="CM4" s="463" t="s">
        <v>544</v>
      </c>
      <c r="CN4" s="452" t="s">
        <v>1043</v>
      </c>
      <c r="CO4" s="457">
        <v>2000</v>
      </c>
      <c r="CP4" s="459">
        <v>2001</v>
      </c>
      <c r="CQ4" s="459">
        <v>2002</v>
      </c>
      <c r="CR4" s="459">
        <v>2003</v>
      </c>
      <c r="CS4" s="458">
        <v>2004</v>
      </c>
      <c r="CT4" s="458">
        <v>2005</v>
      </c>
      <c r="CU4" s="458">
        <v>2006</v>
      </c>
      <c r="CV4" s="460">
        <v>2007</v>
      </c>
      <c r="CW4" s="461" t="s">
        <v>961</v>
      </c>
      <c r="CX4" s="463" t="s">
        <v>544</v>
      </c>
      <c r="CY4" s="452" t="s">
        <v>1043</v>
      </c>
      <c r="CZ4" s="453" t="s">
        <v>961</v>
      </c>
      <c r="DA4" s="463" t="s">
        <v>544</v>
      </c>
      <c r="DB4" s="452" t="s">
        <v>1043</v>
      </c>
      <c r="DC4" s="459" t="s">
        <v>961</v>
      </c>
      <c r="DD4" s="459" t="s">
        <v>544</v>
      </c>
      <c r="DE4" s="460" t="s">
        <v>1043</v>
      </c>
      <c r="DF4" s="461" t="s">
        <v>916</v>
      </c>
      <c r="DG4" s="463" t="s">
        <v>950</v>
      </c>
      <c r="DH4" s="452" t="s">
        <v>961</v>
      </c>
      <c r="DI4" s="453" t="s">
        <v>896</v>
      </c>
      <c r="DJ4" s="463" t="s">
        <v>868</v>
      </c>
      <c r="DK4" s="452" t="s">
        <v>915</v>
      </c>
      <c r="DL4" s="453" t="s">
        <v>916</v>
      </c>
      <c r="DM4" s="463" t="s">
        <v>950</v>
      </c>
      <c r="DN4" s="452" t="s">
        <v>961</v>
      </c>
      <c r="DO4" s="453" t="s">
        <v>916</v>
      </c>
      <c r="DP4" s="463" t="s">
        <v>950</v>
      </c>
      <c r="DQ4" s="452" t="s">
        <v>961</v>
      </c>
      <c r="DR4" s="459" t="s">
        <v>916</v>
      </c>
      <c r="DS4" s="459" t="s">
        <v>950</v>
      </c>
      <c r="DT4" s="460" t="s">
        <v>961</v>
      </c>
      <c r="DU4" s="409"/>
      <c r="DV4" s="277" t="s">
        <v>1</v>
      </c>
      <c r="DW4" s="277" t="s">
        <v>3</v>
      </c>
      <c r="DX4" s="345"/>
      <c r="DY4" s="277" t="s">
        <v>2</v>
      </c>
      <c r="DZ4" s="277" t="s">
        <v>4</v>
      </c>
      <c r="EA4" s="345"/>
      <c r="EB4" s="345" t="s">
        <v>527</v>
      </c>
      <c r="EC4" s="345" t="s">
        <v>526</v>
      </c>
      <c r="ED4" s="345"/>
      <c r="EE4" s="410" t="s">
        <v>5</v>
      </c>
      <c r="EF4" s="277" t="s">
        <v>7</v>
      </c>
      <c r="EG4" s="345"/>
      <c r="EH4" s="277" t="s">
        <v>6</v>
      </c>
      <c r="EI4" s="277" t="s">
        <v>8</v>
      </c>
      <c r="EJ4" s="409"/>
      <c r="EK4" s="277" t="s">
        <v>523</v>
      </c>
      <c r="EL4" s="277" t="s">
        <v>522</v>
      </c>
      <c r="EM4" s="409"/>
    </row>
    <row r="5" spans="1:224" s="408" customFormat="1" ht="43.5" hidden="1" customHeight="1">
      <c r="A5" s="466" t="s">
        <v>475</v>
      </c>
      <c r="B5" s="467" t="s">
        <v>473</v>
      </c>
      <c r="C5" s="466" t="s">
        <v>479</v>
      </c>
      <c r="D5" s="466" t="s">
        <v>474</v>
      </c>
      <c r="E5" s="388" t="s">
        <v>941</v>
      </c>
      <c r="F5" s="388" t="s">
        <v>942</v>
      </c>
      <c r="G5" s="388" t="s">
        <v>394</v>
      </c>
      <c r="H5" s="388" t="s">
        <v>962</v>
      </c>
      <c r="I5" s="388" t="s">
        <v>842</v>
      </c>
      <c r="J5" s="388" t="s">
        <v>1044</v>
      </c>
      <c r="K5" s="387" t="s">
        <v>943</v>
      </c>
      <c r="L5" s="388" t="s">
        <v>944</v>
      </c>
      <c r="M5" s="388" t="s">
        <v>945</v>
      </c>
      <c r="N5" s="388" t="s">
        <v>395</v>
      </c>
      <c r="O5" s="388" t="s">
        <v>946</v>
      </c>
      <c r="P5" s="388" t="s">
        <v>947</v>
      </c>
      <c r="Q5" s="388" t="s">
        <v>948</v>
      </c>
      <c r="R5" s="388" t="s">
        <v>949</v>
      </c>
      <c r="S5" s="388" t="s">
        <v>396</v>
      </c>
      <c r="T5" s="388" t="s">
        <v>963</v>
      </c>
      <c r="U5" s="388" t="s">
        <v>843</v>
      </c>
      <c r="V5" s="388" t="s">
        <v>1045</v>
      </c>
      <c r="W5" s="387" t="s">
        <v>402</v>
      </c>
      <c r="X5" s="388" t="s">
        <v>403</v>
      </c>
      <c r="Y5" s="388" t="s">
        <v>404</v>
      </c>
      <c r="Z5" s="388" t="s">
        <v>397</v>
      </c>
      <c r="AA5" s="388" t="s">
        <v>406</v>
      </c>
      <c r="AB5" s="388" t="s">
        <v>407</v>
      </c>
      <c r="AC5" s="388" t="s">
        <v>408</v>
      </c>
      <c r="AD5" s="388" t="s">
        <v>409</v>
      </c>
      <c r="AE5" s="388" t="s">
        <v>398</v>
      </c>
      <c r="AF5" s="388" t="s">
        <v>964</v>
      </c>
      <c r="AG5" s="388" t="s">
        <v>844</v>
      </c>
      <c r="AH5" s="388" t="s">
        <v>1046</v>
      </c>
      <c r="AI5" s="387" t="s">
        <v>934</v>
      </c>
      <c r="AJ5" s="388" t="s">
        <v>935</v>
      </c>
      <c r="AK5" s="388" t="s">
        <v>936</v>
      </c>
      <c r="AL5" s="388" t="s">
        <v>391</v>
      </c>
      <c r="AM5" s="388" t="s">
        <v>937</v>
      </c>
      <c r="AN5" s="388" t="s">
        <v>938</v>
      </c>
      <c r="AO5" s="388" t="s">
        <v>939</v>
      </c>
      <c r="AP5" s="388" t="s">
        <v>940</v>
      </c>
      <c r="AQ5" s="388" t="s">
        <v>392</v>
      </c>
      <c r="AR5" s="388" t="s">
        <v>965</v>
      </c>
      <c r="AS5" s="388" t="s">
        <v>845</v>
      </c>
      <c r="AT5" s="388" t="s">
        <v>1047</v>
      </c>
      <c r="AU5" s="389" t="s">
        <v>966</v>
      </c>
      <c r="AV5" s="390" t="s">
        <v>846</v>
      </c>
      <c r="AW5" s="388" t="s">
        <v>1048</v>
      </c>
      <c r="AX5" s="391" t="s">
        <v>967</v>
      </c>
      <c r="AY5" s="390" t="s">
        <v>847</v>
      </c>
      <c r="AZ5" s="388" t="s">
        <v>1049</v>
      </c>
      <c r="BA5" s="391" t="s">
        <v>972</v>
      </c>
      <c r="BB5" s="390" t="s">
        <v>848</v>
      </c>
      <c r="BC5" s="390" t="s">
        <v>1050</v>
      </c>
      <c r="BD5" s="389" t="s">
        <v>973</v>
      </c>
      <c r="BE5" s="390" t="s">
        <v>849</v>
      </c>
      <c r="BF5" s="388" t="s">
        <v>1051</v>
      </c>
      <c r="BG5" s="391" t="s">
        <v>974</v>
      </c>
      <c r="BH5" s="390" t="s">
        <v>850</v>
      </c>
      <c r="BI5" s="388" t="s">
        <v>1052</v>
      </c>
      <c r="BJ5" s="391" t="s">
        <v>975</v>
      </c>
      <c r="BK5" s="390" t="s">
        <v>851</v>
      </c>
      <c r="BL5" s="388" t="s">
        <v>1053</v>
      </c>
      <c r="BM5" s="391" t="s">
        <v>976</v>
      </c>
      <c r="BN5" s="390" t="s">
        <v>852</v>
      </c>
      <c r="BO5" s="388" t="s">
        <v>1054</v>
      </c>
      <c r="BP5" s="391" t="s">
        <v>977</v>
      </c>
      <c r="BQ5" s="390" t="s">
        <v>853</v>
      </c>
      <c r="BR5" s="390" t="s">
        <v>1055</v>
      </c>
      <c r="BS5" s="392" t="s">
        <v>410</v>
      </c>
      <c r="BT5" s="388" t="s">
        <v>411</v>
      </c>
      <c r="BU5" s="388" t="s">
        <v>399</v>
      </c>
      <c r="BV5" s="388" t="s">
        <v>978</v>
      </c>
      <c r="BW5" s="388" t="s">
        <v>854</v>
      </c>
      <c r="BX5" s="388" t="s">
        <v>1056</v>
      </c>
      <c r="BY5" s="387" t="s">
        <v>412</v>
      </c>
      <c r="BZ5" s="388" t="s">
        <v>413</v>
      </c>
      <c r="CA5" s="388" t="s">
        <v>414</v>
      </c>
      <c r="CB5" s="388" t="s">
        <v>415</v>
      </c>
      <c r="CC5" s="388" t="s">
        <v>876</v>
      </c>
      <c r="CD5" s="388" t="s">
        <v>979</v>
      </c>
      <c r="CE5" s="388" t="s">
        <v>855</v>
      </c>
      <c r="CF5" s="388" t="s">
        <v>1057</v>
      </c>
      <c r="CG5" s="387" t="s">
        <v>416</v>
      </c>
      <c r="CH5" s="388" t="s">
        <v>417</v>
      </c>
      <c r="CI5" s="388" t="s">
        <v>418</v>
      </c>
      <c r="CJ5" s="388" t="s">
        <v>419</v>
      </c>
      <c r="CK5" s="388" t="s">
        <v>877</v>
      </c>
      <c r="CL5" s="388" t="s">
        <v>980</v>
      </c>
      <c r="CM5" s="388" t="s">
        <v>856</v>
      </c>
      <c r="CN5" s="388" t="s">
        <v>1058</v>
      </c>
      <c r="CO5" s="387" t="s">
        <v>420</v>
      </c>
      <c r="CP5" s="388" t="s">
        <v>421</v>
      </c>
      <c r="CQ5" s="388" t="s">
        <v>422</v>
      </c>
      <c r="CR5" s="388" t="s">
        <v>423</v>
      </c>
      <c r="CS5" s="388" t="s">
        <v>393</v>
      </c>
      <c r="CT5" s="388" t="s">
        <v>981</v>
      </c>
      <c r="CU5" s="388" t="s">
        <v>857</v>
      </c>
      <c r="CV5" s="388" t="s">
        <v>1059</v>
      </c>
      <c r="CW5" s="393" t="s">
        <v>982</v>
      </c>
      <c r="CX5" s="388" t="s">
        <v>858</v>
      </c>
      <c r="CY5" s="388" t="s">
        <v>1060</v>
      </c>
      <c r="CZ5" s="387" t="s">
        <v>983</v>
      </c>
      <c r="DA5" s="388" t="s">
        <v>859</v>
      </c>
      <c r="DB5" s="388" t="s">
        <v>1061</v>
      </c>
      <c r="DC5" s="388" t="s">
        <v>984</v>
      </c>
      <c r="DD5" s="388" t="s">
        <v>860</v>
      </c>
      <c r="DE5" s="388" t="s">
        <v>1062</v>
      </c>
      <c r="DF5" s="393" t="s">
        <v>985</v>
      </c>
      <c r="DG5" s="388" t="s">
        <v>861</v>
      </c>
      <c r="DH5" s="388" t="s">
        <v>1063</v>
      </c>
      <c r="DI5" s="387" t="s">
        <v>986</v>
      </c>
      <c r="DJ5" s="388" t="s">
        <v>862</v>
      </c>
      <c r="DK5" s="388" t="s">
        <v>1064</v>
      </c>
      <c r="DL5" s="387" t="s">
        <v>987</v>
      </c>
      <c r="DM5" s="388" t="s">
        <v>863</v>
      </c>
      <c r="DN5" s="388" t="s">
        <v>1065</v>
      </c>
      <c r="DO5" s="387" t="s">
        <v>988</v>
      </c>
      <c r="DP5" s="388" t="s">
        <v>864</v>
      </c>
      <c r="DQ5" s="388" t="s">
        <v>1066</v>
      </c>
      <c r="DR5" s="388" t="s">
        <v>989</v>
      </c>
      <c r="DS5" s="388" t="s">
        <v>865</v>
      </c>
      <c r="DT5" s="388" t="s">
        <v>1067</v>
      </c>
      <c r="DU5" s="468" t="s">
        <v>1068</v>
      </c>
      <c r="DV5" s="346" t="s">
        <v>1069</v>
      </c>
      <c r="DW5" s="346" t="s">
        <v>518</v>
      </c>
      <c r="DX5" s="346"/>
      <c r="DY5" s="346" t="s">
        <v>1070</v>
      </c>
      <c r="DZ5" s="346" t="s">
        <v>990</v>
      </c>
      <c r="EA5" s="346"/>
      <c r="EB5" s="346" t="s">
        <v>1071</v>
      </c>
      <c r="EC5" s="346" t="s">
        <v>520</v>
      </c>
      <c r="ED5" s="346"/>
      <c r="EE5" s="347" t="s">
        <v>1072</v>
      </c>
      <c r="EF5" s="346" t="s">
        <v>519</v>
      </c>
      <c r="EG5" s="346"/>
      <c r="EH5" s="346" t="s">
        <v>1073</v>
      </c>
      <c r="EI5" s="346" t="s">
        <v>991</v>
      </c>
      <c r="EJ5" s="5"/>
      <c r="EK5" s="346" t="s">
        <v>1074</v>
      </c>
      <c r="EL5" s="346" t="s">
        <v>521</v>
      </c>
      <c r="EM5" s="346"/>
      <c r="EN5" s="5" t="s">
        <v>528</v>
      </c>
      <c r="EO5" s="409"/>
      <c r="EP5" s="409"/>
      <c r="EQ5" s="409"/>
      <c r="ER5" s="409"/>
      <c r="ES5" s="409"/>
      <c r="ET5" s="409"/>
      <c r="EU5" s="409"/>
      <c r="EV5" s="409"/>
      <c r="EW5" s="409"/>
      <c r="EX5" s="409"/>
      <c r="EY5" s="409"/>
      <c r="EZ5" s="409"/>
      <c r="FA5" s="409"/>
      <c r="FB5" s="409"/>
      <c r="FC5" s="409"/>
      <c r="FD5" s="409"/>
      <c r="FE5" s="409"/>
      <c r="FF5" s="409"/>
      <c r="FG5" s="409"/>
      <c r="FH5" s="409"/>
      <c r="FI5" s="409"/>
      <c r="FJ5" s="409"/>
      <c r="FK5" s="409"/>
      <c r="FL5" s="409"/>
      <c r="FM5" s="409"/>
      <c r="FN5" s="409"/>
      <c r="FO5" s="409"/>
      <c r="FP5" s="409"/>
      <c r="FQ5" s="409"/>
      <c r="FR5" s="409"/>
      <c r="FS5" s="409"/>
      <c r="FT5" s="409"/>
      <c r="FU5" s="409"/>
      <c r="FV5" s="409"/>
      <c r="FW5" s="409"/>
      <c r="FX5" s="409"/>
      <c r="FY5" s="409"/>
      <c r="FZ5" s="409"/>
      <c r="GA5" s="409"/>
      <c r="GB5" s="409"/>
      <c r="GC5" s="409"/>
      <c r="GD5" s="409"/>
      <c r="GE5" s="409"/>
      <c r="GF5" s="409"/>
      <c r="GG5" s="409"/>
      <c r="GH5" s="409"/>
      <c r="GI5" s="409"/>
      <c r="GJ5" s="409"/>
      <c r="GK5" s="409"/>
      <c r="GL5" s="409"/>
      <c r="GM5" s="409"/>
      <c r="GN5" s="409"/>
      <c r="GO5" s="409"/>
      <c r="GP5" s="409"/>
      <c r="GQ5" s="409"/>
      <c r="GR5" s="409"/>
      <c r="GS5" s="409"/>
      <c r="GT5" s="409"/>
      <c r="GU5" s="409"/>
      <c r="GV5" s="409"/>
      <c r="GW5" s="409"/>
      <c r="GX5" s="409"/>
      <c r="GY5" s="409"/>
      <c r="GZ5" s="409"/>
      <c r="HA5" s="409"/>
      <c r="HB5" s="409"/>
      <c r="HC5" s="409"/>
      <c r="HD5" s="409"/>
      <c r="HE5" s="409"/>
      <c r="HF5" s="409"/>
      <c r="HG5" s="409"/>
      <c r="HH5" s="409"/>
      <c r="HI5" s="409"/>
      <c r="HJ5" s="409"/>
      <c r="HK5" s="409"/>
      <c r="HL5" s="409"/>
      <c r="HM5" s="409"/>
      <c r="HN5" s="409"/>
      <c r="HO5" s="409"/>
      <c r="HP5" s="409"/>
    </row>
    <row r="6" spans="1:224">
      <c r="A6" s="580" t="s">
        <v>545</v>
      </c>
      <c r="B6" s="488" t="s">
        <v>546</v>
      </c>
      <c r="C6" s="487">
        <v>100858</v>
      </c>
      <c r="D6" s="487">
        <v>1</v>
      </c>
      <c r="E6" s="878">
        <v>5542</v>
      </c>
      <c r="F6" s="878">
        <v>5081</v>
      </c>
      <c r="G6" s="878"/>
      <c r="H6" s="878">
        <v>5303</v>
      </c>
      <c r="I6" s="472">
        <v>5395</v>
      </c>
      <c r="J6" s="472">
        <v>5511</v>
      </c>
      <c r="K6" s="394">
        <v>3287</v>
      </c>
      <c r="L6" s="395">
        <v>3488</v>
      </c>
      <c r="M6" s="395">
        <v>3529</v>
      </c>
      <c r="N6" s="395">
        <v>3652</v>
      </c>
      <c r="O6" s="582">
        <v>3826</v>
      </c>
      <c r="P6" s="582">
        <v>3705</v>
      </c>
      <c r="Q6" s="395">
        <v>4143</v>
      </c>
      <c r="R6" s="395">
        <v>3684</v>
      </c>
      <c r="S6" s="395">
        <v>3564</v>
      </c>
      <c r="T6" s="395">
        <v>4154</v>
      </c>
      <c r="U6" s="395">
        <v>4069</v>
      </c>
      <c r="V6" s="581">
        <v>4160</v>
      </c>
      <c r="W6" s="882"/>
      <c r="X6" s="395"/>
      <c r="Y6" s="395"/>
      <c r="Z6" s="395"/>
      <c r="AA6" s="582"/>
      <c r="AB6" s="582"/>
      <c r="AC6" s="395"/>
      <c r="AD6" s="395"/>
      <c r="AE6" s="395"/>
      <c r="AF6" s="395"/>
      <c r="AG6" s="395"/>
      <c r="AH6" s="581"/>
      <c r="AI6" s="489">
        <f t="shared" ref="AI6:AI37" si="0">IF(K6&gt;0,K6-W6," " )</f>
        <v>3287</v>
      </c>
      <c r="AJ6" s="397">
        <f t="shared" ref="AJ6:AJ44" si="1">IF(L6&gt;0,L6-X6," " )</f>
        <v>3488</v>
      </c>
      <c r="AK6" s="397">
        <f t="shared" ref="AK6:AK44" si="2">IF(M6&gt;0,M6-Y6," " )</f>
        <v>3529</v>
      </c>
      <c r="AL6" s="397">
        <f t="shared" ref="AL6:AL37" si="3">IF(N6&gt;0,N6-Z6," " )</f>
        <v>3652</v>
      </c>
      <c r="AM6" s="397">
        <f t="shared" ref="AM6:AM44" si="4">IF(O6&gt;0,O6-AA6," " )</f>
        <v>3826</v>
      </c>
      <c r="AN6" s="397">
        <f t="shared" ref="AN6:AN44" si="5">IF(P6&gt;0,P6-AB6," " )</f>
        <v>3705</v>
      </c>
      <c r="AO6" s="397">
        <f t="shared" ref="AO6:AO44" si="6">IF(Q6&gt;0,Q6-AC6," " )</f>
        <v>4143</v>
      </c>
      <c r="AP6" s="397">
        <f t="shared" ref="AP6:AP44" si="7">IF(R6&gt;0,R6-AD6," " )</f>
        <v>3684</v>
      </c>
      <c r="AQ6" s="397">
        <f t="shared" ref="AQ6:AQ44" si="8">IF(S6&gt;0,S6-AE6," " )</f>
        <v>3564</v>
      </c>
      <c r="AR6" s="397">
        <f t="shared" ref="AR6:AR44" si="9">IF(T6&gt;0,T6-AF6," " )</f>
        <v>4154</v>
      </c>
      <c r="AS6" s="397">
        <f t="shared" ref="AS6:AS44" si="10">IF(U6&gt;0,U6-AG6," " )</f>
        <v>4069</v>
      </c>
      <c r="AT6" s="398">
        <f t="shared" ref="AT6:AT44" si="11">IF(V6&gt;0,V6-AH6," " )</f>
        <v>4160</v>
      </c>
      <c r="AU6" s="379">
        <v>3552</v>
      </c>
      <c r="AV6" s="395">
        <v>3514</v>
      </c>
      <c r="AW6" s="581">
        <v>3647</v>
      </c>
      <c r="AX6" s="400">
        <v>165</v>
      </c>
      <c r="AY6" s="395">
        <v>177</v>
      </c>
      <c r="AZ6" s="581">
        <v>142</v>
      </c>
      <c r="BA6" s="489">
        <f t="shared" ref="BA6:BC69" si="12">IF(AR6=" "," ",(AR6-AU6-AX6))</f>
        <v>437</v>
      </c>
      <c r="BB6" s="397">
        <f t="shared" ref="BB6:BB44" si="13">IF(AS6=" "," ",(AS6-AV6-AY6))</f>
        <v>378</v>
      </c>
      <c r="BC6" s="398">
        <f t="shared" ref="BC6:BC44" si="14">IF(AT6=" "," ",(AT6-AW6-AZ6))</f>
        <v>371</v>
      </c>
      <c r="BD6" s="401">
        <v>2423</v>
      </c>
      <c r="BE6" s="402">
        <v>2369</v>
      </c>
      <c r="BF6" s="581">
        <v>2661</v>
      </c>
      <c r="BG6" s="508"/>
      <c r="BH6" s="494"/>
      <c r="BI6" s="581"/>
      <c r="BJ6" s="508"/>
      <c r="BK6" s="494"/>
      <c r="BL6" s="581"/>
      <c r="BM6" s="523">
        <v>941</v>
      </c>
      <c r="BN6" s="485">
        <v>663</v>
      </c>
      <c r="BO6" s="581">
        <v>637</v>
      </c>
      <c r="BP6" s="490">
        <f t="shared" ref="BP6:BR69" si="15">IF(AM6=" ","",(AM6-SUM(BD6,BJ6,BM6)))</f>
        <v>462</v>
      </c>
      <c r="BQ6" s="475">
        <f t="shared" ref="BQ6:BQ44" si="16">IF(AN6=" ","",(AN6-SUM(BE6,BK6,BN6)))</f>
        <v>673</v>
      </c>
      <c r="BR6" s="405">
        <f t="shared" ref="BR6:BR44" si="17">IF(AO6=" ","",(AO6-SUM(BF6,BL6,BO6)))</f>
        <v>845</v>
      </c>
      <c r="BS6" s="476"/>
      <c r="BT6" s="402"/>
      <c r="BU6" s="402"/>
      <c r="BV6" s="402"/>
      <c r="BW6" s="581"/>
      <c r="BX6" s="581"/>
      <c r="BY6" s="403"/>
      <c r="BZ6" s="402"/>
      <c r="CA6" s="402"/>
      <c r="CB6" s="402"/>
      <c r="CC6" s="402"/>
      <c r="CD6" s="402"/>
      <c r="CE6" s="402"/>
      <c r="CF6" s="581"/>
      <c r="CG6" s="403"/>
      <c r="CH6" s="399"/>
      <c r="CI6" s="402"/>
      <c r="CJ6" s="402"/>
      <c r="CK6" s="402"/>
      <c r="CL6" s="402"/>
      <c r="CM6" s="402"/>
      <c r="CN6" s="581"/>
      <c r="CO6" s="489" t="str">
        <f t="shared" ref="CO6:CO37" si="18">IF(BY6&gt;0,BY6-CG6,"")</f>
        <v/>
      </c>
      <c r="CP6" s="397" t="str">
        <f t="shared" ref="CP6:CP44" si="19">IF(BZ6&gt;0,BZ6-CH6,"")</f>
        <v/>
      </c>
      <c r="CQ6" s="397" t="str">
        <f t="shared" ref="CQ6:CQ44" si="20">IF(CA6&gt;0,CA6-CI6,"")</f>
        <v/>
      </c>
      <c r="CR6" s="397" t="str">
        <f t="shared" ref="CR6:CR44" si="21">IF(CB6&gt;0,CB6-CJ6,"")</f>
        <v/>
      </c>
      <c r="CS6" s="397" t="str">
        <f t="shared" ref="CS6:CS44" si="22">IF(CC6&gt;0,CC6-CK6,"")</f>
        <v/>
      </c>
      <c r="CT6" s="397" t="str">
        <f t="shared" ref="CT6:CT44" si="23">IF(CD6&gt;0,CD6-CL6,"")</f>
        <v/>
      </c>
      <c r="CU6" s="397" t="str">
        <f t="shared" ref="CU6:CU44" si="24">IF(CE6&gt;0,CE6-CM6,"")</f>
        <v/>
      </c>
      <c r="CV6" s="491" t="str">
        <f t="shared" ref="CV6:CV69" si="25">IF(CF6&gt;0,CF6-CN6,"")</f>
        <v/>
      </c>
      <c r="CW6" s="379"/>
      <c r="CX6" s="402"/>
      <c r="CY6" s="581"/>
      <c r="CZ6" s="400"/>
      <c r="DA6" s="402"/>
      <c r="DB6" s="581"/>
      <c r="DC6" s="404" t="str">
        <f t="shared" ref="DC6:DE69" si="26">IF(CT6="","",(CT6-CW6-CZ6))</f>
        <v/>
      </c>
      <c r="DD6" s="404" t="str">
        <f t="shared" ref="DD6:DD44" si="27">IF(CU6="","",(CU6-CX6-DA6))</f>
        <v/>
      </c>
      <c r="DE6" s="405" t="str">
        <f t="shared" ref="DE6:DE44" si="28">IF(CV6="","",(CV6-CY6-DB6))</f>
        <v/>
      </c>
      <c r="DF6" s="379"/>
      <c r="DG6" s="402"/>
      <c r="DH6" s="581"/>
      <c r="DI6" s="400"/>
      <c r="DJ6" s="399"/>
      <c r="DK6" s="581"/>
      <c r="DL6" s="400"/>
      <c r="DM6" s="399"/>
      <c r="DN6" s="581"/>
      <c r="DO6" s="400"/>
      <c r="DP6" s="399"/>
      <c r="DQ6" s="581"/>
      <c r="DR6" s="404" t="str">
        <f t="shared" ref="DR6:DT69" si="29">IF(CR6="","",(CR6-SUM(DF6,DL6,DO6)))</f>
        <v/>
      </c>
      <c r="DS6" s="404" t="str">
        <f t="shared" ref="DS6:DS44" si="30">IF(CS6="","",(CS6-SUM(DG6,DM6,DP6)))</f>
        <v/>
      </c>
      <c r="DT6" s="405" t="str">
        <f t="shared" ref="DT6:DT44" si="31">IF(CT6="","",(CT6-SUM(DH6,DN6,DQ6)))</f>
        <v/>
      </c>
      <c r="DU6" s="583"/>
      <c r="DV6" s="583"/>
      <c r="DW6" s="583"/>
      <c r="DX6" s="583"/>
      <c r="DY6" s="583"/>
      <c r="DZ6" s="583"/>
      <c r="EA6" s="583"/>
      <c r="EB6" s="583"/>
      <c r="EC6" s="583"/>
      <c r="ED6" s="583"/>
      <c r="EE6" s="607"/>
      <c r="EF6" s="583"/>
      <c r="EG6" s="583"/>
      <c r="EH6" s="583"/>
      <c r="EI6" s="583"/>
      <c r="EJ6" s="583"/>
      <c r="EK6" s="583"/>
      <c r="EL6" s="583"/>
      <c r="EM6" s="583"/>
      <c r="EN6" s="583"/>
      <c r="EO6" s="583"/>
      <c r="EP6" s="583"/>
      <c r="EQ6" s="583"/>
      <c r="ER6" s="583"/>
      <c r="ES6" s="583"/>
      <c r="ET6" s="583"/>
      <c r="EU6" s="583"/>
      <c r="EV6" s="583"/>
      <c r="EW6" s="583"/>
      <c r="EX6" s="583"/>
      <c r="EY6" s="583"/>
      <c r="EZ6" s="583"/>
      <c r="FA6" s="583"/>
      <c r="FB6" s="583"/>
      <c r="FC6" s="583"/>
      <c r="FD6" s="583"/>
      <c r="FE6" s="583"/>
      <c r="FF6" s="583"/>
      <c r="FG6" s="583"/>
      <c r="FH6" s="583"/>
      <c r="FI6" s="583"/>
      <c r="FJ6" s="583"/>
      <c r="FK6" s="583"/>
      <c r="FL6" s="583"/>
      <c r="FM6" s="583"/>
      <c r="FN6" s="583"/>
      <c r="FO6" s="583"/>
      <c r="FP6" s="583"/>
      <c r="FQ6" s="583"/>
      <c r="FR6" s="583"/>
      <c r="FS6" s="583"/>
      <c r="FT6" s="583"/>
      <c r="FU6" s="583"/>
      <c r="FV6" s="583"/>
      <c r="FW6" s="583"/>
      <c r="FX6" s="583"/>
      <c r="FY6" s="583"/>
      <c r="FZ6" s="583"/>
      <c r="GA6" s="583"/>
      <c r="GB6" s="583"/>
      <c r="GC6" s="583"/>
    </row>
    <row r="7" spans="1:224">
      <c r="A7" s="580" t="s">
        <v>545</v>
      </c>
      <c r="B7" s="488" t="s">
        <v>547</v>
      </c>
      <c r="C7" s="487">
        <v>100751</v>
      </c>
      <c r="D7" s="487">
        <v>1</v>
      </c>
      <c r="E7" s="878">
        <v>3927</v>
      </c>
      <c r="F7" s="878">
        <v>4381</v>
      </c>
      <c r="G7" s="878"/>
      <c r="H7" s="878">
        <v>5240</v>
      </c>
      <c r="I7" s="472">
        <v>5864</v>
      </c>
      <c r="J7" s="472">
        <v>5921</v>
      </c>
      <c r="K7" s="394">
        <v>2051</v>
      </c>
      <c r="L7" s="395">
        <v>2581</v>
      </c>
      <c r="M7" s="395">
        <v>2561</v>
      </c>
      <c r="N7" s="395">
        <v>2566</v>
      </c>
      <c r="O7" s="582">
        <v>2791</v>
      </c>
      <c r="P7" s="582">
        <v>2357</v>
      </c>
      <c r="Q7" s="395">
        <v>2590</v>
      </c>
      <c r="R7" s="395">
        <v>3052</v>
      </c>
      <c r="S7" s="395">
        <v>3345</v>
      </c>
      <c r="T7" s="395">
        <v>3704</v>
      </c>
      <c r="U7" s="395">
        <v>4335</v>
      </c>
      <c r="V7" s="581">
        <v>4493</v>
      </c>
      <c r="W7" s="394">
        <v>2</v>
      </c>
      <c r="X7" s="395"/>
      <c r="Y7" s="395"/>
      <c r="Z7" s="395"/>
      <c r="AA7" s="582"/>
      <c r="AB7" s="582"/>
      <c r="AC7" s="395"/>
      <c r="AD7" s="395"/>
      <c r="AE7" s="395"/>
      <c r="AF7" s="395"/>
      <c r="AG7" s="395"/>
      <c r="AH7" s="581"/>
      <c r="AI7" s="489">
        <f t="shared" si="0"/>
        <v>2049</v>
      </c>
      <c r="AJ7" s="397">
        <f t="shared" si="1"/>
        <v>2581</v>
      </c>
      <c r="AK7" s="397">
        <f t="shared" si="2"/>
        <v>2561</v>
      </c>
      <c r="AL7" s="397">
        <f t="shared" si="3"/>
        <v>2566</v>
      </c>
      <c r="AM7" s="397">
        <f t="shared" si="4"/>
        <v>2791</v>
      </c>
      <c r="AN7" s="397">
        <f t="shared" si="5"/>
        <v>2357</v>
      </c>
      <c r="AO7" s="397">
        <f t="shared" si="6"/>
        <v>2590</v>
      </c>
      <c r="AP7" s="397">
        <f t="shared" si="7"/>
        <v>3052</v>
      </c>
      <c r="AQ7" s="397">
        <f t="shared" si="8"/>
        <v>3345</v>
      </c>
      <c r="AR7" s="397">
        <f t="shared" si="9"/>
        <v>3704</v>
      </c>
      <c r="AS7" s="397">
        <f t="shared" si="10"/>
        <v>4335</v>
      </c>
      <c r="AT7" s="398">
        <f t="shared" si="11"/>
        <v>4493</v>
      </c>
      <c r="AU7" s="379">
        <v>3130</v>
      </c>
      <c r="AV7" s="395">
        <v>3730</v>
      </c>
      <c r="AW7" s="581">
        <v>3790</v>
      </c>
      <c r="AX7" s="400">
        <v>215</v>
      </c>
      <c r="AY7" s="395">
        <v>213</v>
      </c>
      <c r="AZ7" s="581">
        <v>245</v>
      </c>
      <c r="BA7" s="489">
        <f t="shared" si="12"/>
        <v>359</v>
      </c>
      <c r="BB7" s="397">
        <f t="shared" si="13"/>
        <v>392</v>
      </c>
      <c r="BC7" s="398">
        <f t="shared" si="14"/>
        <v>458</v>
      </c>
      <c r="BD7" s="401">
        <v>1820</v>
      </c>
      <c r="BE7" s="402">
        <v>1553</v>
      </c>
      <c r="BF7" s="581">
        <v>1667</v>
      </c>
      <c r="BG7" s="508"/>
      <c r="BH7" s="494"/>
      <c r="BI7" s="581"/>
      <c r="BJ7" s="508"/>
      <c r="BK7" s="494"/>
      <c r="BL7" s="581"/>
      <c r="BM7" s="403">
        <v>705</v>
      </c>
      <c r="BN7" s="485">
        <v>472</v>
      </c>
      <c r="BO7" s="581">
        <v>503</v>
      </c>
      <c r="BP7" s="490">
        <f t="shared" si="15"/>
        <v>266</v>
      </c>
      <c r="BQ7" s="475">
        <f t="shared" si="16"/>
        <v>332</v>
      </c>
      <c r="BR7" s="405">
        <f t="shared" si="17"/>
        <v>420</v>
      </c>
      <c r="BS7" s="476"/>
      <c r="BT7" s="402"/>
      <c r="BU7" s="402"/>
      <c r="BV7" s="402"/>
      <c r="BW7" s="581"/>
      <c r="BX7" s="581"/>
      <c r="BY7" s="403"/>
      <c r="BZ7" s="402"/>
      <c r="CA7" s="402"/>
      <c r="CB7" s="402"/>
      <c r="CC7" s="402"/>
      <c r="CD7" s="402"/>
      <c r="CE7" s="402"/>
      <c r="CF7" s="581"/>
      <c r="CG7" s="403"/>
      <c r="CH7" s="399"/>
      <c r="CI7" s="402"/>
      <c r="CJ7" s="402"/>
      <c r="CK7" s="402"/>
      <c r="CL7" s="402"/>
      <c r="CM7" s="402"/>
      <c r="CN7" s="581"/>
      <c r="CO7" s="489" t="str">
        <f t="shared" si="18"/>
        <v/>
      </c>
      <c r="CP7" s="397" t="str">
        <f t="shared" si="19"/>
        <v/>
      </c>
      <c r="CQ7" s="397" t="str">
        <f t="shared" si="20"/>
        <v/>
      </c>
      <c r="CR7" s="397" t="str">
        <f t="shared" si="21"/>
        <v/>
      </c>
      <c r="CS7" s="397" t="str">
        <f t="shared" si="22"/>
        <v/>
      </c>
      <c r="CT7" s="397" t="str">
        <f t="shared" si="23"/>
        <v/>
      </c>
      <c r="CU7" s="397" t="str">
        <f t="shared" si="24"/>
        <v/>
      </c>
      <c r="CV7" s="491" t="str">
        <f t="shared" si="25"/>
        <v/>
      </c>
      <c r="CW7" s="379"/>
      <c r="CX7" s="402"/>
      <c r="CY7" s="581"/>
      <c r="CZ7" s="400"/>
      <c r="DA7" s="402"/>
      <c r="DB7" s="581"/>
      <c r="DC7" s="404" t="str">
        <f t="shared" si="26"/>
        <v/>
      </c>
      <c r="DD7" s="404" t="str">
        <f t="shared" si="27"/>
        <v/>
      </c>
      <c r="DE7" s="405" t="str">
        <f t="shared" si="28"/>
        <v/>
      </c>
      <c r="DF7" s="379"/>
      <c r="DG7" s="402"/>
      <c r="DH7" s="581"/>
      <c r="DI7" s="400"/>
      <c r="DJ7" s="399"/>
      <c r="DK7" s="581"/>
      <c r="DL7" s="400"/>
      <c r="DM7" s="399"/>
      <c r="DN7" s="581"/>
      <c r="DO7" s="400"/>
      <c r="DP7" s="399"/>
      <c r="DQ7" s="581"/>
      <c r="DR7" s="404" t="str">
        <f t="shared" si="29"/>
        <v/>
      </c>
      <c r="DS7" s="404" t="str">
        <f t="shared" si="30"/>
        <v/>
      </c>
      <c r="DT7" s="405" t="str">
        <f t="shared" si="31"/>
        <v/>
      </c>
      <c r="DU7" s="583"/>
      <c r="DV7" s="583"/>
      <c r="DW7" s="583"/>
      <c r="DX7" s="583"/>
      <c r="DY7" s="583"/>
      <c r="DZ7" s="583"/>
      <c r="EA7" s="583"/>
      <c r="EB7" s="583"/>
      <c r="EC7" s="583"/>
      <c r="ED7" s="583"/>
      <c r="EE7" s="607"/>
      <c r="EF7" s="583"/>
      <c r="EG7" s="583"/>
      <c r="EH7" s="583"/>
      <c r="EI7" s="583"/>
      <c r="EJ7" s="583"/>
      <c r="EK7" s="583"/>
      <c r="EL7" s="583"/>
      <c r="EM7" s="583"/>
      <c r="EN7" s="583"/>
      <c r="EO7" s="583"/>
      <c r="EP7" s="583"/>
      <c r="EQ7" s="583"/>
      <c r="ER7" s="583"/>
      <c r="ES7" s="583"/>
      <c r="ET7" s="583"/>
      <c r="EU7" s="583"/>
      <c r="EV7" s="583"/>
      <c r="EW7" s="583"/>
      <c r="EX7" s="583"/>
      <c r="EY7" s="583"/>
      <c r="EZ7" s="583"/>
      <c r="FA7" s="583"/>
      <c r="FB7" s="583"/>
      <c r="FC7" s="583"/>
      <c r="FD7" s="583"/>
      <c r="FE7" s="583"/>
      <c r="FF7" s="583"/>
      <c r="FG7" s="583"/>
      <c r="FH7" s="583"/>
      <c r="FI7" s="583"/>
      <c r="FJ7" s="583"/>
      <c r="FK7" s="583"/>
      <c r="FL7" s="583"/>
      <c r="FM7" s="583"/>
      <c r="FN7" s="583"/>
      <c r="FO7" s="583"/>
      <c r="FP7" s="583"/>
      <c r="FQ7" s="583"/>
      <c r="FR7" s="583"/>
      <c r="FS7" s="583"/>
      <c r="FT7" s="583"/>
      <c r="FU7" s="583"/>
      <c r="FV7" s="583"/>
      <c r="FW7" s="583"/>
      <c r="FX7" s="583"/>
      <c r="FY7" s="583"/>
      <c r="FZ7" s="583"/>
      <c r="GA7" s="583"/>
      <c r="GB7" s="583"/>
      <c r="GC7" s="583"/>
    </row>
    <row r="8" spans="1:224">
      <c r="A8" s="580" t="s">
        <v>545</v>
      </c>
      <c r="B8" s="584" t="s">
        <v>548</v>
      </c>
      <c r="C8" s="487">
        <v>100663</v>
      </c>
      <c r="D8" s="487">
        <v>1</v>
      </c>
      <c r="E8" s="878">
        <v>2921</v>
      </c>
      <c r="F8" s="878">
        <v>1708</v>
      </c>
      <c r="G8" s="878"/>
      <c r="H8" s="878">
        <v>2562</v>
      </c>
      <c r="I8" s="472">
        <v>2576</v>
      </c>
      <c r="J8" s="472">
        <v>2485</v>
      </c>
      <c r="K8" s="394">
        <v>1025</v>
      </c>
      <c r="L8" s="395">
        <v>1115</v>
      </c>
      <c r="M8" s="395">
        <v>1016</v>
      </c>
      <c r="N8" s="395">
        <v>1146</v>
      </c>
      <c r="O8" s="582">
        <v>1228</v>
      </c>
      <c r="P8" s="582">
        <v>1216</v>
      </c>
      <c r="Q8" s="395">
        <v>1401</v>
      </c>
      <c r="R8" s="395">
        <v>1619</v>
      </c>
      <c r="S8" s="395">
        <v>1543</v>
      </c>
      <c r="T8" s="395">
        <v>1533</v>
      </c>
      <c r="U8" s="395">
        <v>1487</v>
      </c>
      <c r="V8" s="581">
        <v>1392</v>
      </c>
      <c r="W8" s="394"/>
      <c r="X8" s="395"/>
      <c r="Y8" s="395"/>
      <c r="Z8" s="395"/>
      <c r="AA8" s="582"/>
      <c r="AB8" s="582"/>
      <c r="AC8" s="395"/>
      <c r="AD8" s="395"/>
      <c r="AE8" s="395"/>
      <c r="AF8" s="395"/>
      <c r="AG8" s="395"/>
      <c r="AH8" s="581"/>
      <c r="AI8" s="489">
        <f t="shared" si="0"/>
        <v>1025</v>
      </c>
      <c r="AJ8" s="397">
        <f t="shared" si="1"/>
        <v>1115</v>
      </c>
      <c r="AK8" s="397">
        <f t="shared" si="2"/>
        <v>1016</v>
      </c>
      <c r="AL8" s="397">
        <f t="shared" si="3"/>
        <v>1146</v>
      </c>
      <c r="AM8" s="397">
        <f t="shared" si="4"/>
        <v>1228</v>
      </c>
      <c r="AN8" s="397">
        <f t="shared" si="5"/>
        <v>1216</v>
      </c>
      <c r="AO8" s="397">
        <f t="shared" si="6"/>
        <v>1401</v>
      </c>
      <c r="AP8" s="397">
        <f t="shared" si="7"/>
        <v>1619</v>
      </c>
      <c r="AQ8" s="397">
        <f t="shared" si="8"/>
        <v>1543</v>
      </c>
      <c r="AR8" s="397">
        <f t="shared" si="9"/>
        <v>1533</v>
      </c>
      <c r="AS8" s="397">
        <f t="shared" si="10"/>
        <v>1487</v>
      </c>
      <c r="AT8" s="398">
        <f t="shared" si="11"/>
        <v>1392</v>
      </c>
      <c r="AU8" s="379">
        <v>1167</v>
      </c>
      <c r="AV8" s="395">
        <v>1135</v>
      </c>
      <c r="AW8" s="581">
        <v>1104</v>
      </c>
      <c r="AX8" s="400">
        <v>168</v>
      </c>
      <c r="AY8" s="395">
        <v>165</v>
      </c>
      <c r="AZ8" s="581">
        <v>117</v>
      </c>
      <c r="BA8" s="489">
        <f t="shared" si="12"/>
        <v>198</v>
      </c>
      <c r="BB8" s="397">
        <f t="shared" si="13"/>
        <v>187</v>
      </c>
      <c r="BC8" s="398">
        <f t="shared" si="14"/>
        <v>171</v>
      </c>
      <c r="BD8" s="401">
        <v>441</v>
      </c>
      <c r="BE8" s="402">
        <v>461</v>
      </c>
      <c r="BF8" s="581">
        <v>557</v>
      </c>
      <c r="BG8" s="508"/>
      <c r="BH8" s="494"/>
      <c r="BI8" s="581"/>
      <c r="BJ8" s="508"/>
      <c r="BK8" s="494"/>
      <c r="BL8" s="581"/>
      <c r="BM8" s="403">
        <v>295</v>
      </c>
      <c r="BN8" s="402">
        <v>287</v>
      </c>
      <c r="BO8" s="581">
        <v>446</v>
      </c>
      <c r="BP8" s="490">
        <f t="shared" si="15"/>
        <v>492</v>
      </c>
      <c r="BQ8" s="475">
        <f t="shared" si="16"/>
        <v>468</v>
      </c>
      <c r="BR8" s="405">
        <f t="shared" si="17"/>
        <v>398</v>
      </c>
      <c r="BS8" s="476"/>
      <c r="BT8" s="402"/>
      <c r="BU8" s="402"/>
      <c r="BV8" s="402"/>
      <c r="BW8" s="581"/>
      <c r="BX8" s="581"/>
      <c r="BY8" s="403"/>
      <c r="BZ8" s="402"/>
      <c r="CA8" s="402"/>
      <c r="CB8" s="402"/>
      <c r="CC8" s="402"/>
      <c r="CD8" s="402"/>
      <c r="CE8" s="402"/>
      <c r="CF8" s="581"/>
      <c r="CG8" s="403"/>
      <c r="CH8" s="399"/>
      <c r="CI8" s="402"/>
      <c r="CJ8" s="402"/>
      <c r="CK8" s="402"/>
      <c r="CL8" s="402"/>
      <c r="CM8" s="402"/>
      <c r="CN8" s="581"/>
      <c r="CO8" s="489" t="str">
        <f t="shared" si="18"/>
        <v/>
      </c>
      <c r="CP8" s="397" t="str">
        <f t="shared" si="19"/>
        <v/>
      </c>
      <c r="CQ8" s="397" t="str">
        <f t="shared" si="20"/>
        <v/>
      </c>
      <c r="CR8" s="397" t="str">
        <f t="shared" si="21"/>
        <v/>
      </c>
      <c r="CS8" s="397" t="str">
        <f t="shared" si="22"/>
        <v/>
      </c>
      <c r="CT8" s="397" t="str">
        <f t="shared" si="23"/>
        <v/>
      </c>
      <c r="CU8" s="397" t="str">
        <f t="shared" si="24"/>
        <v/>
      </c>
      <c r="CV8" s="491" t="str">
        <f t="shared" si="25"/>
        <v/>
      </c>
      <c r="CW8" s="379"/>
      <c r="CX8" s="402"/>
      <c r="CY8" s="581"/>
      <c r="CZ8" s="400"/>
      <c r="DA8" s="402"/>
      <c r="DB8" s="581"/>
      <c r="DC8" s="404" t="str">
        <f t="shared" si="26"/>
        <v/>
      </c>
      <c r="DD8" s="404" t="str">
        <f t="shared" si="27"/>
        <v/>
      </c>
      <c r="DE8" s="405" t="str">
        <f t="shared" si="28"/>
        <v/>
      </c>
      <c r="DF8" s="379"/>
      <c r="DG8" s="402"/>
      <c r="DH8" s="581"/>
      <c r="DI8" s="400"/>
      <c r="DJ8" s="399"/>
      <c r="DK8" s="581"/>
      <c r="DL8" s="400"/>
      <c r="DM8" s="399"/>
      <c r="DN8" s="581"/>
      <c r="DO8" s="400"/>
      <c r="DP8" s="399"/>
      <c r="DQ8" s="581"/>
      <c r="DR8" s="404" t="str">
        <f t="shared" si="29"/>
        <v/>
      </c>
      <c r="DS8" s="404" t="str">
        <f t="shared" si="30"/>
        <v/>
      </c>
      <c r="DT8" s="405" t="str">
        <f t="shared" si="31"/>
        <v/>
      </c>
      <c r="DU8" s="583"/>
      <c r="DV8" s="583"/>
      <c r="DW8" s="583"/>
      <c r="DX8" s="583"/>
      <c r="DY8" s="583"/>
      <c r="DZ8" s="583"/>
      <c r="EA8" s="583"/>
      <c r="EB8" s="583"/>
      <c r="EC8" s="583"/>
      <c r="ED8" s="583"/>
      <c r="EE8" s="607"/>
      <c r="EF8" s="583"/>
      <c r="EG8" s="583"/>
      <c r="EH8" s="583"/>
      <c r="EI8" s="583"/>
      <c r="EJ8" s="583"/>
      <c r="EK8" s="583"/>
      <c r="EL8" s="583"/>
      <c r="EM8" s="583"/>
      <c r="EN8" s="583"/>
      <c r="EO8" s="583"/>
      <c r="EP8" s="583"/>
      <c r="EQ8" s="583"/>
      <c r="ER8" s="583"/>
      <c r="ES8" s="583"/>
      <c r="ET8" s="583"/>
      <c r="EU8" s="583"/>
      <c r="EV8" s="583"/>
      <c r="EW8" s="583"/>
      <c r="EX8" s="583"/>
      <c r="EY8" s="583"/>
      <c r="EZ8" s="583"/>
      <c r="FA8" s="583"/>
      <c r="FB8" s="583"/>
      <c r="FC8" s="583"/>
      <c r="FD8" s="583"/>
      <c r="FE8" s="583"/>
      <c r="FF8" s="583"/>
      <c r="FG8" s="583"/>
      <c r="FH8" s="583"/>
      <c r="FI8" s="583"/>
      <c r="FJ8" s="583"/>
      <c r="FK8" s="583"/>
      <c r="FL8" s="583"/>
      <c r="FM8" s="583"/>
      <c r="FN8" s="583"/>
      <c r="FO8" s="583"/>
      <c r="FP8" s="583"/>
      <c r="FQ8" s="583"/>
      <c r="FR8" s="583"/>
      <c r="FS8" s="583"/>
      <c r="FT8" s="583"/>
      <c r="FU8" s="583"/>
      <c r="FV8" s="583"/>
      <c r="FW8" s="583"/>
      <c r="FX8" s="583"/>
      <c r="FY8" s="583"/>
      <c r="FZ8" s="583"/>
      <c r="GA8" s="583"/>
      <c r="GB8" s="583"/>
      <c r="GC8" s="583"/>
    </row>
    <row r="9" spans="1:224">
      <c r="A9" s="580" t="s">
        <v>545</v>
      </c>
      <c r="B9" s="584" t="s">
        <v>549</v>
      </c>
      <c r="C9" s="487">
        <v>100706</v>
      </c>
      <c r="D9" s="487">
        <v>2</v>
      </c>
      <c r="E9" s="878">
        <v>1907</v>
      </c>
      <c r="F9" s="878">
        <v>1727</v>
      </c>
      <c r="G9" s="878"/>
      <c r="H9" s="878">
        <v>1850</v>
      </c>
      <c r="I9" s="472">
        <v>1862</v>
      </c>
      <c r="J9" s="472">
        <v>1763</v>
      </c>
      <c r="K9" s="394">
        <v>410</v>
      </c>
      <c r="L9" s="395">
        <v>396</v>
      </c>
      <c r="M9" s="395">
        <v>468</v>
      </c>
      <c r="N9" s="395">
        <v>518</v>
      </c>
      <c r="O9" s="582">
        <v>571</v>
      </c>
      <c r="P9" s="582">
        <v>583</v>
      </c>
      <c r="Q9" s="395">
        <v>585</v>
      </c>
      <c r="R9" s="395">
        <v>774</v>
      </c>
      <c r="S9" s="395">
        <v>653</v>
      </c>
      <c r="T9" s="395">
        <v>628</v>
      </c>
      <c r="U9" s="395">
        <v>805</v>
      </c>
      <c r="V9" s="581">
        <v>759</v>
      </c>
      <c r="W9" s="394"/>
      <c r="X9" s="395"/>
      <c r="Y9" s="395"/>
      <c r="Z9" s="395"/>
      <c r="AA9" s="582"/>
      <c r="AB9" s="582"/>
      <c r="AC9" s="395"/>
      <c r="AD9" s="395"/>
      <c r="AE9" s="395"/>
      <c r="AF9" s="395"/>
      <c r="AG9" s="395"/>
      <c r="AH9" s="581"/>
      <c r="AI9" s="489">
        <f t="shared" si="0"/>
        <v>410</v>
      </c>
      <c r="AJ9" s="397">
        <f t="shared" si="1"/>
        <v>396</v>
      </c>
      <c r="AK9" s="397">
        <f t="shared" si="2"/>
        <v>468</v>
      </c>
      <c r="AL9" s="397">
        <f t="shared" si="3"/>
        <v>518</v>
      </c>
      <c r="AM9" s="397">
        <f t="shared" si="4"/>
        <v>571</v>
      </c>
      <c r="AN9" s="397">
        <f t="shared" si="5"/>
        <v>583</v>
      </c>
      <c r="AO9" s="397">
        <f t="shared" si="6"/>
        <v>585</v>
      </c>
      <c r="AP9" s="397">
        <f t="shared" si="7"/>
        <v>774</v>
      </c>
      <c r="AQ9" s="397">
        <f t="shared" si="8"/>
        <v>653</v>
      </c>
      <c r="AR9" s="397">
        <f t="shared" si="9"/>
        <v>628</v>
      </c>
      <c r="AS9" s="397">
        <f t="shared" si="10"/>
        <v>805</v>
      </c>
      <c r="AT9" s="398">
        <f t="shared" si="11"/>
        <v>759</v>
      </c>
      <c r="AU9" s="379">
        <v>493</v>
      </c>
      <c r="AV9" s="395">
        <v>628</v>
      </c>
      <c r="AW9" s="581">
        <v>602</v>
      </c>
      <c r="AX9" s="400">
        <v>68</v>
      </c>
      <c r="AY9" s="395">
        <v>69</v>
      </c>
      <c r="AZ9" s="581">
        <v>87</v>
      </c>
      <c r="BA9" s="489">
        <f t="shared" si="12"/>
        <v>67</v>
      </c>
      <c r="BB9" s="397">
        <f t="shared" si="13"/>
        <v>108</v>
      </c>
      <c r="BC9" s="398">
        <f t="shared" si="14"/>
        <v>70</v>
      </c>
      <c r="BD9" s="401">
        <v>256</v>
      </c>
      <c r="BE9" s="402">
        <v>261</v>
      </c>
      <c r="BF9" s="581">
        <v>290</v>
      </c>
      <c r="BG9" s="508"/>
      <c r="BH9" s="494"/>
      <c r="BI9" s="581"/>
      <c r="BJ9" s="508"/>
      <c r="BK9" s="494"/>
      <c r="BL9" s="581"/>
      <c r="BM9" s="403">
        <v>181</v>
      </c>
      <c r="BN9" s="402">
        <v>196</v>
      </c>
      <c r="BO9" s="581">
        <v>209</v>
      </c>
      <c r="BP9" s="490">
        <f t="shared" si="15"/>
        <v>134</v>
      </c>
      <c r="BQ9" s="475">
        <f t="shared" si="16"/>
        <v>126</v>
      </c>
      <c r="BR9" s="405">
        <f t="shared" si="17"/>
        <v>86</v>
      </c>
      <c r="BS9" s="476"/>
      <c r="BT9" s="402"/>
      <c r="BU9" s="402"/>
      <c r="BV9" s="402"/>
      <c r="BW9" s="581"/>
      <c r="BX9" s="581"/>
      <c r="BY9" s="403"/>
      <c r="BZ9" s="402"/>
      <c r="CA9" s="402"/>
      <c r="CB9" s="402"/>
      <c r="CC9" s="402"/>
      <c r="CD9" s="402"/>
      <c r="CE9" s="402"/>
      <c r="CF9" s="581"/>
      <c r="CG9" s="403"/>
      <c r="CH9" s="399"/>
      <c r="CI9" s="402"/>
      <c r="CJ9" s="402"/>
      <c r="CK9" s="402"/>
      <c r="CL9" s="402"/>
      <c r="CM9" s="402"/>
      <c r="CN9" s="581"/>
      <c r="CO9" s="489" t="str">
        <f t="shared" si="18"/>
        <v/>
      </c>
      <c r="CP9" s="397" t="str">
        <f t="shared" si="19"/>
        <v/>
      </c>
      <c r="CQ9" s="397" t="str">
        <f t="shared" si="20"/>
        <v/>
      </c>
      <c r="CR9" s="397" t="str">
        <f t="shared" si="21"/>
        <v/>
      </c>
      <c r="CS9" s="397" t="str">
        <f t="shared" si="22"/>
        <v/>
      </c>
      <c r="CT9" s="397" t="str">
        <f t="shared" si="23"/>
        <v/>
      </c>
      <c r="CU9" s="397" t="str">
        <f t="shared" si="24"/>
        <v/>
      </c>
      <c r="CV9" s="491" t="str">
        <f t="shared" si="25"/>
        <v/>
      </c>
      <c r="CW9" s="379"/>
      <c r="CX9" s="402"/>
      <c r="CY9" s="581"/>
      <c r="CZ9" s="400"/>
      <c r="DA9" s="402"/>
      <c r="DB9" s="581"/>
      <c r="DC9" s="404" t="str">
        <f t="shared" si="26"/>
        <v/>
      </c>
      <c r="DD9" s="404" t="str">
        <f t="shared" si="27"/>
        <v/>
      </c>
      <c r="DE9" s="405" t="str">
        <f t="shared" si="28"/>
        <v/>
      </c>
      <c r="DF9" s="379"/>
      <c r="DG9" s="402"/>
      <c r="DH9" s="581"/>
      <c r="DI9" s="400"/>
      <c r="DJ9" s="399"/>
      <c r="DK9" s="581"/>
      <c r="DL9" s="400"/>
      <c r="DM9" s="399"/>
      <c r="DN9" s="581"/>
      <c r="DO9" s="400"/>
      <c r="DP9" s="399"/>
      <c r="DQ9" s="581"/>
      <c r="DR9" s="404" t="str">
        <f t="shared" si="29"/>
        <v/>
      </c>
      <c r="DS9" s="404" t="str">
        <f t="shared" si="30"/>
        <v/>
      </c>
      <c r="DT9" s="405" t="str">
        <f t="shared" si="31"/>
        <v/>
      </c>
      <c r="DU9" s="583"/>
      <c r="DV9" s="583"/>
      <c r="DW9" s="583"/>
      <c r="DX9" s="583"/>
      <c r="DY9" s="583"/>
      <c r="DZ9" s="583"/>
      <c r="EA9" s="583"/>
      <c r="EB9" s="583"/>
      <c r="EC9" s="583"/>
      <c r="ED9" s="583"/>
      <c r="EE9" s="607"/>
      <c r="EF9" s="583"/>
      <c r="EG9" s="583"/>
      <c r="EH9" s="583"/>
      <c r="EI9" s="583"/>
      <c r="EJ9" s="583"/>
      <c r="EK9" s="583"/>
      <c r="EL9" s="583"/>
      <c r="EM9" s="583"/>
      <c r="EN9" s="583"/>
      <c r="EO9" s="583"/>
      <c r="EP9" s="583"/>
      <c r="EQ9" s="583"/>
      <c r="ER9" s="583"/>
      <c r="ES9" s="583"/>
      <c r="ET9" s="583"/>
      <c r="EU9" s="583"/>
      <c r="EV9" s="583"/>
      <c r="EW9" s="583"/>
      <c r="EX9" s="583"/>
      <c r="EY9" s="583"/>
      <c r="EZ9" s="583"/>
      <c r="FA9" s="583"/>
      <c r="FB9" s="583"/>
      <c r="FC9" s="583"/>
      <c r="FD9" s="583"/>
      <c r="FE9" s="583"/>
      <c r="FF9" s="583"/>
      <c r="FG9" s="583"/>
      <c r="FH9" s="583"/>
      <c r="FI9" s="583"/>
      <c r="FJ9" s="583"/>
      <c r="FK9" s="583"/>
      <c r="FL9" s="583"/>
      <c r="FM9" s="583"/>
      <c r="FN9" s="583"/>
      <c r="FO9" s="583"/>
      <c r="FP9" s="583"/>
      <c r="FQ9" s="583"/>
      <c r="FR9" s="583"/>
      <c r="FS9" s="583"/>
      <c r="FT9" s="583"/>
      <c r="FU9" s="583"/>
      <c r="FV9" s="583"/>
      <c r="FW9" s="583"/>
      <c r="FX9" s="583"/>
      <c r="FY9" s="583"/>
      <c r="FZ9" s="583"/>
      <c r="GA9" s="583"/>
      <c r="GB9" s="583"/>
      <c r="GC9" s="583"/>
    </row>
    <row r="10" spans="1:224">
      <c r="A10" s="580" t="s">
        <v>545</v>
      </c>
      <c r="B10" s="488" t="s">
        <v>550</v>
      </c>
      <c r="C10" s="487">
        <v>100654</v>
      </c>
      <c r="D10" s="487">
        <v>3</v>
      </c>
      <c r="E10" s="878">
        <v>1126</v>
      </c>
      <c r="F10" s="878">
        <v>1534</v>
      </c>
      <c r="G10" s="878"/>
      <c r="H10" s="878">
        <v>1300</v>
      </c>
      <c r="I10" s="472">
        <v>1334</v>
      </c>
      <c r="J10" s="472">
        <v>885</v>
      </c>
      <c r="K10" s="394">
        <v>716</v>
      </c>
      <c r="L10" s="395">
        <v>789</v>
      </c>
      <c r="M10" s="395">
        <v>847</v>
      </c>
      <c r="N10" s="395">
        <v>972</v>
      </c>
      <c r="O10" s="582">
        <v>924</v>
      </c>
      <c r="P10" s="582">
        <v>925</v>
      </c>
      <c r="Q10" s="395">
        <v>881</v>
      </c>
      <c r="R10" s="395">
        <v>1056</v>
      </c>
      <c r="S10" s="395">
        <v>1130</v>
      </c>
      <c r="T10" s="395">
        <v>916</v>
      </c>
      <c r="U10" s="395">
        <v>1071</v>
      </c>
      <c r="V10" s="581">
        <v>828</v>
      </c>
      <c r="W10" s="394"/>
      <c r="X10" s="395"/>
      <c r="Y10" s="395"/>
      <c r="Z10" s="395"/>
      <c r="AA10" s="582"/>
      <c r="AB10" s="582"/>
      <c r="AC10" s="395"/>
      <c r="AD10" s="395"/>
      <c r="AE10" s="395"/>
      <c r="AF10" s="395"/>
      <c r="AG10" s="395"/>
      <c r="AH10" s="581"/>
      <c r="AI10" s="489">
        <f t="shared" si="0"/>
        <v>716</v>
      </c>
      <c r="AJ10" s="397">
        <f t="shared" si="1"/>
        <v>789</v>
      </c>
      <c r="AK10" s="397">
        <f t="shared" si="2"/>
        <v>847</v>
      </c>
      <c r="AL10" s="397">
        <f t="shared" si="3"/>
        <v>972</v>
      </c>
      <c r="AM10" s="397">
        <f t="shared" si="4"/>
        <v>924</v>
      </c>
      <c r="AN10" s="397">
        <f t="shared" si="5"/>
        <v>925</v>
      </c>
      <c r="AO10" s="397">
        <f t="shared" si="6"/>
        <v>881</v>
      </c>
      <c r="AP10" s="397">
        <f t="shared" si="7"/>
        <v>1056</v>
      </c>
      <c r="AQ10" s="397">
        <f t="shared" si="8"/>
        <v>1130</v>
      </c>
      <c r="AR10" s="397">
        <f t="shared" si="9"/>
        <v>916</v>
      </c>
      <c r="AS10" s="397">
        <f t="shared" si="10"/>
        <v>1071</v>
      </c>
      <c r="AT10" s="398">
        <f t="shared" si="11"/>
        <v>828</v>
      </c>
      <c r="AU10" s="379">
        <v>711</v>
      </c>
      <c r="AV10" s="395">
        <v>793</v>
      </c>
      <c r="AW10" s="581">
        <v>625</v>
      </c>
      <c r="AX10" s="400">
        <v>41</v>
      </c>
      <c r="AY10" s="395">
        <v>54</v>
      </c>
      <c r="AZ10" s="581">
        <v>38</v>
      </c>
      <c r="BA10" s="489">
        <f t="shared" si="12"/>
        <v>164</v>
      </c>
      <c r="BB10" s="397">
        <f t="shared" si="13"/>
        <v>224</v>
      </c>
      <c r="BC10" s="398">
        <f t="shared" si="14"/>
        <v>165</v>
      </c>
      <c r="BD10" s="401">
        <v>342</v>
      </c>
      <c r="BE10" s="402">
        <v>346</v>
      </c>
      <c r="BF10" s="581">
        <v>339</v>
      </c>
      <c r="BG10" s="508"/>
      <c r="BH10" s="494"/>
      <c r="BI10" s="581"/>
      <c r="BJ10" s="508"/>
      <c r="BK10" s="494"/>
      <c r="BL10" s="581"/>
      <c r="BM10" s="403">
        <v>0</v>
      </c>
      <c r="BN10" s="402"/>
      <c r="BO10" s="581">
        <v>0</v>
      </c>
      <c r="BP10" s="490">
        <f t="shared" si="15"/>
        <v>582</v>
      </c>
      <c r="BQ10" s="475">
        <f t="shared" si="16"/>
        <v>579</v>
      </c>
      <c r="BR10" s="405">
        <f t="shared" si="17"/>
        <v>542</v>
      </c>
      <c r="BS10" s="476"/>
      <c r="BT10" s="402"/>
      <c r="BU10" s="402"/>
      <c r="BV10" s="402"/>
      <c r="BW10" s="581"/>
      <c r="BX10" s="581"/>
      <c r="BY10" s="403"/>
      <c r="BZ10" s="402"/>
      <c r="CA10" s="402"/>
      <c r="CB10" s="402"/>
      <c r="CC10" s="402"/>
      <c r="CD10" s="402"/>
      <c r="CE10" s="402"/>
      <c r="CF10" s="581"/>
      <c r="CG10" s="403"/>
      <c r="CH10" s="399"/>
      <c r="CI10" s="402"/>
      <c r="CJ10" s="402"/>
      <c r="CK10" s="402"/>
      <c r="CL10" s="402"/>
      <c r="CM10" s="402"/>
      <c r="CN10" s="581"/>
      <c r="CO10" s="489" t="str">
        <f t="shared" si="18"/>
        <v/>
      </c>
      <c r="CP10" s="397" t="str">
        <f t="shared" si="19"/>
        <v/>
      </c>
      <c r="CQ10" s="397" t="str">
        <f t="shared" si="20"/>
        <v/>
      </c>
      <c r="CR10" s="397" t="str">
        <f t="shared" si="21"/>
        <v/>
      </c>
      <c r="CS10" s="397" t="str">
        <f t="shared" si="22"/>
        <v/>
      </c>
      <c r="CT10" s="397" t="str">
        <f t="shared" si="23"/>
        <v/>
      </c>
      <c r="CU10" s="397" t="str">
        <f t="shared" si="24"/>
        <v/>
      </c>
      <c r="CV10" s="491" t="str">
        <f t="shared" si="25"/>
        <v/>
      </c>
      <c r="CW10" s="379"/>
      <c r="CX10" s="402"/>
      <c r="CY10" s="581"/>
      <c r="CZ10" s="400"/>
      <c r="DA10" s="402"/>
      <c r="DB10" s="581"/>
      <c r="DC10" s="404" t="str">
        <f t="shared" si="26"/>
        <v/>
      </c>
      <c r="DD10" s="404" t="str">
        <f t="shared" si="27"/>
        <v/>
      </c>
      <c r="DE10" s="405" t="str">
        <f t="shared" si="28"/>
        <v/>
      </c>
      <c r="DF10" s="379"/>
      <c r="DG10" s="402"/>
      <c r="DH10" s="581"/>
      <c r="DI10" s="400"/>
      <c r="DJ10" s="399"/>
      <c r="DK10" s="581"/>
      <c r="DL10" s="400"/>
      <c r="DM10" s="399"/>
      <c r="DN10" s="581"/>
      <c r="DO10" s="400"/>
      <c r="DP10" s="399"/>
      <c r="DQ10" s="581"/>
      <c r="DR10" s="404" t="str">
        <f t="shared" si="29"/>
        <v/>
      </c>
      <c r="DS10" s="404" t="str">
        <f t="shared" si="30"/>
        <v/>
      </c>
      <c r="DT10" s="405" t="str">
        <f t="shared" si="31"/>
        <v/>
      </c>
      <c r="DU10" s="583"/>
      <c r="DV10" s="583"/>
      <c r="DW10" s="583"/>
      <c r="DX10" s="583"/>
      <c r="DY10" s="583"/>
      <c r="DZ10" s="583"/>
      <c r="EA10" s="583"/>
      <c r="EB10" s="583"/>
      <c r="EC10" s="583"/>
      <c r="ED10" s="583"/>
      <c r="EE10" s="607"/>
      <c r="EF10" s="583"/>
      <c r="EG10" s="583"/>
      <c r="EH10" s="583"/>
      <c r="EI10" s="583"/>
      <c r="EJ10" s="583"/>
      <c r="EK10" s="583"/>
      <c r="EL10" s="583"/>
      <c r="EM10" s="583"/>
      <c r="EN10" s="583"/>
      <c r="EO10" s="583"/>
      <c r="EP10" s="583"/>
      <c r="EQ10" s="583"/>
      <c r="ER10" s="583"/>
      <c r="ES10" s="583"/>
      <c r="ET10" s="583"/>
      <c r="EU10" s="583"/>
      <c r="EV10" s="583"/>
      <c r="EW10" s="583"/>
      <c r="EX10" s="583"/>
      <c r="EY10" s="583"/>
      <c r="EZ10" s="583"/>
      <c r="FA10" s="583"/>
      <c r="FB10" s="583"/>
      <c r="FC10" s="583"/>
      <c r="FD10" s="583"/>
      <c r="FE10" s="583"/>
      <c r="FF10" s="583"/>
      <c r="FG10" s="583"/>
      <c r="FH10" s="583"/>
      <c r="FI10" s="583"/>
      <c r="FJ10" s="583"/>
      <c r="FK10" s="583"/>
      <c r="FL10" s="583"/>
      <c r="FM10" s="583"/>
      <c r="FN10" s="583"/>
      <c r="FO10" s="583"/>
      <c r="FP10" s="583"/>
      <c r="FQ10" s="583"/>
      <c r="FR10" s="583"/>
      <c r="FS10" s="583"/>
      <c r="FT10" s="583"/>
      <c r="FU10" s="583"/>
      <c r="FV10" s="583"/>
      <c r="FW10" s="583"/>
      <c r="FX10" s="583"/>
      <c r="FY10" s="583"/>
      <c r="FZ10" s="583"/>
      <c r="GA10" s="583"/>
      <c r="GB10" s="583"/>
      <c r="GC10" s="583"/>
    </row>
    <row r="11" spans="1:224">
      <c r="A11" s="580" t="s">
        <v>545</v>
      </c>
      <c r="B11" s="488" t="s">
        <v>551</v>
      </c>
      <c r="C11" s="487">
        <v>101480</v>
      </c>
      <c r="D11" s="487">
        <v>3</v>
      </c>
      <c r="E11" s="878">
        <v>1887</v>
      </c>
      <c r="F11" s="878">
        <v>1078</v>
      </c>
      <c r="G11" s="878"/>
      <c r="H11" s="878">
        <v>1877</v>
      </c>
      <c r="I11" s="472">
        <v>1864</v>
      </c>
      <c r="J11" s="472">
        <v>1982</v>
      </c>
      <c r="K11" s="394">
        <v>817</v>
      </c>
      <c r="L11" s="395">
        <v>764</v>
      </c>
      <c r="M11" s="395">
        <v>752</v>
      </c>
      <c r="N11" s="395">
        <v>847.75</v>
      </c>
      <c r="O11" s="582">
        <v>896.8125</v>
      </c>
      <c r="P11" s="582">
        <v>934.359375</v>
      </c>
      <c r="Q11" s="395">
        <v>1135</v>
      </c>
      <c r="R11" s="395">
        <v>1044</v>
      </c>
      <c r="S11" s="395">
        <v>1047</v>
      </c>
      <c r="T11" s="395">
        <v>2094</v>
      </c>
      <c r="U11" s="395">
        <v>2155</v>
      </c>
      <c r="V11" s="581">
        <v>2121</v>
      </c>
      <c r="W11" s="394"/>
      <c r="X11" s="395"/>
      <c r="Y11" s="395"/>
      <c r="Z11" s="395"/>
      <c r="AA11" s="582"/>
      <c r="AB11" s="582"/>
      <c r="AC11" s="395"/>
      <c r="AD11" s="395"/>
      <c r="AE11" s="395"/>
      <c r="AF11" s="395"/>
      <c r="AG11" s="395"/>
      <c r="AH11" s="581"/>
      <c r="AI11" s="489">
        <f t="shared" si="0"/>
        <v>817</v>
      </c>
      <c r="AJ11" s="397">
        <f t="shared" si="1"/>
        <v>764</v>
      </c>
      <c r="AK11" s="397">
        <f t="shared" si="2"/>
        <v>752</v>
      </c>
      <c r="AL11" s="397">
        <f t="shared" si="3"/>
        <v>847.75</v>
      </c>
      <c r="AM11" s="397">
        <f t="shared" si="4"/>
        <v>896.8125</v>
      </c>
      <c r="AN11" s="397">
        <f t="shared" si="5"/>
        <v>934.359375</v>
      </c>
      <c r="AO11" s="397">
        <f t="shared" si="6"/>
        <v>1135</v>
      </c>
      <c r="AP11" s="397">
        <f t="shared" si="7"/>
        <v>1044</v>
      </c>
      <c r="AQ11" s="397">
        <f t="shared" si="8"/>
        <v>1047</v>
      </c>
      <c r="AR11" s="397">
        <f t="shared" si="9"/>
        <v>2094</v>
      </c>
      <c r="AS11" s="397">
        <f t="shared" si="10"/>
        <v>2155</v>
      </c>
      <c r="AT11" s="398">
        <f t="shared" si="11"/>
        <v>2121</v>
      </c>
      <c r="AU11" s="379">
        <v>1366</v>
      </c>
      <c r="AV11" s="395">
        <v>1431</v>
      </c>
      <c r="AW11" s="581">
        <v>1763</v>
      </c>
      <c r="AX11" s="400">
        <v>185</v>
      </c>
      <c r="AY11" s="395">
        <v>185</v>
      </c>
      <c r="AZ11" s="581">
        <v>214</v>
      </c>
      <c r="BA11" s="489">
        <f t="shared" si="12"/>
        <v>543</v>
      </c>
      <c r="BB11" s="397">
        <f t="shared" si="13"/>
        <v>539</v>
      </c>
      <c r="BC11" s="398">
        <f t="shared" si="14"/>
        <v>144</v>
      </c>
      <c r="BD11" s="401">
        <v>300</v>
      </c>
      <c r="BE11" s="402">
        <v>331</v>
      </c>
      <c r="BF11" s="581">
        <v>347</v>
      </c>
      <c r="BG11" s="508"/>
      <c r="BH11" s="494"/>
      <c r="BI11" s="581"/>
      <c r="BJ11" s="508"/>
      <c r="BK11" s="494"/>
      <c r="BL11" s="581"/>
      <c r="BM11" s="403">
        <v>0</v>
      </c>
      <c r="BN11" s="402"/>
      <c r="BO11" s="581">
        <v>329</v>
      </c>
      <c r="BP11" s="490">
        <f t="shared" si="15"/>
        <v>596.8125</v>
      </c>
      <c r="BQ11" s="475">
        <f t="shared" si="16"/>
        <v>603.359375</v>
      </c>
      <c r="BR11" s="405">
        <f t="shared" si="17"/>
        <v>459</v>
      </c>
      <c r="BS11" s="476"/>
      <c r="BT11" s="402"/>
      <c r="BU11" s="402"/>
      <c r="BV11" s="402"/>
      <c r="BW11" s="581"/>
      <c r="BX11" s="581"/>
      <c r="BY11" s="403"/>
      <c r="BZ11" s="402"/>
      <c r="CA11" s="402"/>
      <c r="CB11" s="402"/>
      <c r="CC11" s="402"/>
      <c r="CD11" s="402"/>
      <c r="CE11" s="402"/>
      <c r="CF11" s="581"/>
      <c r="CG11" s="403"/>
      <c r="CH11" s="399"/>
      <c r="CI11" s="402"/>
      <c r="CJ11" s="402"/>
      <c r="CK11" s="402"/>
      <c r="CL11" s="402"/>
      <c r="CM11" s="402"/>
      <c r="CN11" s="581"/>
      <c r="CO11" s="489" t="str">
        <f t="shared" si="18"/>
        <v/>
      </c>
      <c r="CP11" s="397" t="str">
        <f t="shared" si="19"/>
        <v/>
      </c>
      <c r="CQ11" s="397" t="str">
        <f t="shared" si="20"/>
        <v/>
      </c>
      <c r="CR11" s="397" t="str">
        <f t="shared" si="21"/>
        <v/>
      </c>
      <c r="CS11" s="397" t="str">
        <f t="shared" si="22"/>
        <v/>
      </c>
      <c r="CT11" s="397" t="str">
        <f t="shared" si="23"/>
        <v/>
      </c>
      <c r="CU11" s="397" t="str">
        <f t="shared" si="24"/>
        <v/>
      </c>
      <c r="CV11" s="491" t="str">
        <f t="shared" si="25"/>
        <v/>
      </c>
      <c r="CW11" s="379"/>
      <c r="CX11" s="402"/>
      <c r="CY11" s="581"/>
      <c r="CZ11" s="400"/>
      <c r="DA11" s="402"/>
      <c r="DB11" s="581"/>
      <c r="DC11" s="404" t="str">
        <f t="shared" si="26"/>
        <v/>
      </c>
      <c r="DD11" s="404" t="str">
        <f t="shared" si="27"/>
        <v/>
      </c>
      <c r="DE11" s="405" t="str">
        <f t="shared" si="28"/>
        <v/>
      </c>
      <c r="DF11" s="379"/>
      <c r="DG11" s="402"/>
      <c r="DH11" s="581"/>
      <c r="DI11" s="400"/>
      <c r="DJ11" s="399"/>
      <c r="DK11" s="581"/>
      <c r="DL11" s="400"/>
      <c r="DM11" s="399"/>
      <c r="DN11" s="581"/>
      <c r="DO11" s="400"/>
      <c r="DP11" s="399"/>
      <c r="DQ11" s="581"/>
      <c r="DR11" s="404" t="str">
        <f t="shared" si="29"/>
        <v/>
      </c>
      <c r="DS11" s="404" t="str">
        <f t="shared" si="30"/>
        <v/>
      </c>
      <c r="DT11" s="405" t="str">
        <f t="shared" si="31"/>
        <v/>
      </c>
      <c r="DU11" s="583"/>
      <c r="DV11" s="583"/>
      <c r="DW11" s="583"/>
      <c r="DX11" s="583"/>
      <c r="DY11" s="583"/>
      <c r="DZ11" s="583"/>
      <c r="EA11" s="583"/>
      <c r="EB11" s="583"/>
      <c r="EC11" s="583"/>
      <c r="ED11" s="583"/>
      <c r="EE11" s="607"/>
      <c r="EF11" s="583"/>
      <c r="EG11" s="583"/>
      <c r="EH11" s="583"/>
      <c r="EI11" s="583"/>
      <c r="EJ11" s="583"/>
      <c r="EK11" s="583"/>
      <c r="EL11" s="583"/>
      <c r="EM11" s="583"/>
      <c r="EN11" s="583"/>
      <c r="EO11" s="583"/>
      <c r="EP11" s="583"/>
      <c r="EQ11" s="583"/>
      <c r="ER11" s="583"/>
      <c r="ES11" s="583"/>
      <c r="ET11" s="583"/>
      <c r="EU11" s="583"/>
      <c r="EV11" s="583"/>
      <c r="EW11" s="583"/>
      <c r="EX11" s="583"/>
      <c r="EY11" s="583"/>
      <c r="EZ11" s="583"/>
      <c r="FA11" s="583"/>
      <c r="FB11" s="583"/>
      <c r="FC11" s="583"/>
      <c r="FD11" s="583"/>
      <c r="FE11" s="583"/>
      <c r="FF11" s="583"/>
      <c r="FG11" s="583"/>
      <c r="FH11" s="583"/>
      <c r="FI11" s="583"/>
      <c r="FJ11" s="583"/>
      <c r="FK11" s="583"/>
      <c r="FL11" s="583"/>
      <c r="FM11" s="583"/>
      <c r="FN11" s="583"/>
      <c r="FO11" s="583"/>
      <c r="FP11" s="583"/>
      <c r="FQ11" s="583"/>
      <c r="FR11" s="583"/>
      <c r="FS11" s="583"/>
      <c r="FT11" s="583"/>
      <c r="FU11" s="583"/>
      <c r="FV11" s="583"/>
      <c r="FW11" s="583"/>
      <c r="FX11" s="583"/>
      <c r="FY11" s="583"/>
      <c r="FZ11" s="583"/>
      <c r="GA11" s="583"/>
      <c r="GB11" s="583"/>
      <c r="GC11" s="583"/>
    </row>
    <row r="12" spans="1:224">
      <c r="A12" s="580" t="s">
        <v>545</v>
      </c>
      <c r="B12" s="584" t="s">
        <v>552</v>
      </c>
      <c r="C12" s="487">
        <v>102368</v>
      </c>
      <c r="D12" s="585">
        <v>3</v>
      </c>
      <c r="E12" s="878">
        <v>3965</v>
      </c>
      <c r="F12" s="878">
        <f>1672+1514</f>
        <v>3186</v>
      </c>
      <c r="G12" s="878"/>
      <c r="H12" s="878">
        <v>3286</v>
      </c>
      <c r="I12" s="472">
        <v>3384</v>
      </c>
      <c r="J12" s="472">
        <v>3394</v>
      </c>
      <c r="K12" s="394">
        <v>924</v>
      </c>
      <c r="L12" s="395">
        <v>890</v>
      </c>
      <c r="M12" s="395">
        <v>752</v>
      </c>
      <c r="N12" s="395">
        <v>649</v>
      </c>
      <c r="O12" s="582">
        <v>673</v>
      </c>
      <c r="P12" s="582">
        <v>915</v>
      </c>
      <c r="Q12" s="395">
        <v>1067</v>
      </c>
      <c r="R12" s="395">
        <v>1031</v>
      </c>
      <c r="S12" s="395">
        <v>1185</v>
      </c>
      <c r="T12" s="395">
        <v>1383</v>
      </c>
      <c r="U12" s="395">
        <v>1581</v>
      </c>
      <c r="V12" s="581">
        <v>1620</v>
      </c>
      <c r="W12" s="394"/>
      <c r="X12" s="395"/>
      <c r="Y12" s="395"/>
      <c r="Z12" s="395"/>
      <c r="AA12" s="582"/>
      <c r="AB12" s="582"/>
      <c r="AC12" s="395"/>
      <c r="AD12" s="395"/>
      <c r="AE12" s="395"/>
      <c r="AF12" s="395"/>
      <c r="AG12" s="395"/>
      <c r="AH12" s="581"/>
      <c r="AI12" s="489">
        <f t="shared" si="0"/>
        <v>924</v>
      </c>
      <c r="AJ12" s="397">
        <f t="shared" si="1"/>
        <v>890</v>
      </c>
      <c r="AK12" s="397">
        <f t="shared" si="2"/>
        <v>752</v>
      </c>
      <c r="AL12" s="397">
        <f t="shared" si="3"/>
        <v>649</v>
      </c>
      <c r="AM12" s="397">
        <f t="shared" si="4"/>
        <v>673</v>
      </c>
      <c r="AN12" s="397">
        <f t="shared" si="5"/>
        <v>915</v>
      </c>
      <c r="AO12" s="397">
        <f t="shared" si="6"/>
        <v>1067</v>
      </c>
      <c r="AP12" s="397">
        <f t="shared" si="7"/>
        <v>1031</v>
      </c>
      <c r="AQ12" s="397">
        <f t="shared" si="8"/>
        <v>1185</v>
      </c>
      <c r="AR12" s="397">
        <f t="shared" si="9"/>
        <v>1383</v>
      </c>
      <c r="AS12" s="397">
        <f t="shared" si="10"/>
        <v>1581</v>
      </c>
      <c r="AT12" s="398">
        <f t="shared" si="11"/>
        <v>1620</v>
      </c>
      <c r="AU12" s="379">
        <v>1029</v>
      </c>
      <c r="AV12" s="395">
        <v>1201</v>
      </c>
      <c r="AW12" s="581">
        <v>1338</v>
      </c>
      <c r="AX12" s="400">
        <v>126</v>
      </c>
      <c r="AY12" s="395">
        <v>157</v>
      </c>
      <c r="AZ12" s="581">
        <v>151</v>
      </c>
      <c r="BA12" s="489">
        <f t="shared" si="12"/>
        <v>228</v>
      </c>
      <c r="BB12" s="397">
        <f t="shared" si="13"/>
        <v>223</v>
      </c>
      <c r="BC12" s="398">
        <f t="shared" si="14"/>
        <v>131</v>
      </c>
      <c r="BD12" s="401">
        <v>401</v>
      </c>
      <c r="BE12" s="402">
        <v>371</v>
      </c>
      <c r="BF12" s="581">
        <v>450</v>
      </c>
      <c r="BG12" s="508"/>
      <c r="BH12" s="494"/>
      <c r="BI12" s="581"/>
      <c r="BJ12" s="508"/>
      <c r="BK12" s="494"/>
      <c r="BL12" s="581"/>
      <c r="BM12" s="403">
        <v>239</v>
      </c>
      <c r="BN12" s="402">
        <v>256</v>
      </c>
      <c r="BO12" s="581">
        <v>157</v>
      </c>
      <c r="BP12" s="490">
        <f t="shared" si="15"/>
        <v>33</v>
      </c>
      <c r="BQ12" s="475">
        <f t="shared" si="16"/>
        <v>288</v>
      </c>
      <c r="BR12" s="405">
        <f t="shared" si="17"/>
        <v>460</v>
      </c>
      <c r="BS12" s="476"/>
      <c r="BT12" s="402"/>
      <c r="BU12" s="402"/>
      <c r="BV12" s="402"/>
      <c r="BW12" s="581"/>
      <c r="BX12" s="581"/>
      <c r="BY12" s="403"/>
      <c r="BZ12" s="402"/>
      <c r="CA12" s="402"/>
      <c r="CB12" s="402"/>
      <c r="CC12" s="402"/>
      <c r="CD12" s="402"/>
      <c r="CE12" s="402"/>
      <c r="CF12" s="581"/>
      <c r="CG12" s="403"/>
      <c r="CH12" s="399"/>
      <c r="CI12" s="402"/>
      <c r="CJ12" s="402"/>
      <c r="CK12" s="402"/>
      <c r="CL12" s="402"/>
      <c r="CM12" s="402"/>
      <c r="CN12" s="581"/>
      <c r="CO12" s="489" t="str">
        <f t="shared" si="18"/>
        <v/>
      </c>
      <c r="CP12" s="397" t="str">
        <f t="shared" si="19"/>
        <v/>
      </c>
      <c r="CQ12" s="397" t="str">
        <f t="shared" si="20"/>
        <v/>
      </c>
      <c r="CR12" s="397" t="str">
        <f t="shared" si="21"/>
        <v/>
      </c>
      <c r="CS12" s="397" t="str">
        <f t="shared" si="22"/>
        <v/>
      </c>
      <c r="CT12" s="397" t="str">
        <f t="shared" si="23"/>
        <v/>
      </c>
      <c r="CU12" s="397" t="str">
        <f t="shared" si="24"/>
        <v/>
      </c>
      <c r="CV12" s="491" t="str">
        <f t="shared" si="25"/>
        <v/>
      </c>
      <c r="CW12" s="379"/>
      <c r="CX12" s="402"/>
      <c r="CY12" s="581"/>
      <c r="CZ12" s="400"/>
      <c r="DA12" s="402"/>
      <c r="DB12" s="581"/>
      <c r="DC12" s="404" t="str">
        <f t="shared" si="26"/>
        <v/>
      </c>
      <c r="DD12" s="404" t="str">
        <f t="shared" si="27"/>
        <v/>
      </c>
      <c r="DE12" s="405" t="str">
        <f t="shared" si="28"/>
        <v/>
      </c>
      <c r="DF12" s="379"/>
      <c r="DG12" s="402"/>
      <c r="DH12" s="581"/>
      <c r="DI12" s="400"/>
      <c r="DJ12" s="399"/>
      <c r="DK12" s="581"/>
      <c r="DL12" s="400"/>
      <c r="DM12" s="399"/>
      <c r="DN12" s="581"/>
      <c r="DO12" s="400"/>
      <c r="DP12" s="399"/>
      <c r="DQ12" s="581"/>
      <c r="DR12" s="404" t="str">
        <f t="shared" si="29"/>
        <v/>
      </c>
      <c r="DS12" s="404" t="str">
        <f t="shared" si="30"/>
        <v/>
      </c>
      <c r="DT12" s="405" t="str">
        <f t="shared" si="31"/>
        <v/>
      </c>
      <c r="DU12" s="583"/>
      <c r="DV12" s="583"/>
      <c r="DW12" s="583"/>
      <c r="DX12" s="583"/>
      <c r="DY12" s="583"/>
      <c r="DZ12" s="583"/>
      <c r="EA12" s="583"/>
      <c r="EB12" s="583"/>
      <c r="EC12" s="583"/>
      <c r="ED12" s="583"/>
      <c r="EE12" s="607"/>
      <c r="EF12" s="583"/>
      <c r="EG12" s="583"/>
      <c r="EH12" s="583"/>
      <c r="EI12" s="583"/>
      <c r="EJ12" s="583"/>
      <c r="EK12" s="583"/>
      <c r="EL12" s="583"/>
      <c r="EM12" s="583"/>
      <c r="EN12" s="583"/>
      <c r="EO12" s="583"/>
      <c r="EP12" s="583"/>
      <c r="EQ12" s="583"/>
      <c r="ER12" s="583"/>
      <c r="ES12" s="583"/>
      <c r="ET12" s="583"/>
      <c r="EU12" s="583"/>
      <c r="EV12" s="583"/>
      <c r="EW12" s="583"/>
      <c r="EX12" s="583"/>
      <c r="EY12" s="583"/>
      <c r="EZ12" s="583"/>
      <c r="FA12" s="583"/>
      <c r="FB12" s="583"/>
      <c r="FC12" s="583"/>
      <c r="FD12" s="583"/>
      <c r="FE12" s="583"/>
      <c r="FF12" s="583"/>
      <c r="FG12" s="583"/>
      <c r="FH12" s="583"/>
      <c r="FI12" s="583"/>
      <c r="FJ12" s="583"/>
      <c r="FK12" s="583"/>
      <c r="FL12" s="583"/>
      <c r="FM12" s="583"/>
      <c r="FN12" s="583"/>
      <c r="FO12" s="583"/>
      <c r="FP12" s="583"/>
      <c r="FQ12" s="583"/>
      <c r="FR12" s="583"/>
      <c r="FS12" s="583"/>
      <c r="FT12" s="583"/>
      <c r="FU12" s="583"/>
      <c r="FV12" s="583"/>
      <c r="FW12" s="583"/>
      <c r="FX12" s="583"/>
      <c r="FY12" s="583"/>
      <c r="FZ12" s="583"/>
      <c r="GA12" s="583"/>
      <c r="GB12" s="583"/>
      <c r="GC12" s="583"/>
    </row>
    <row r="13" spans="1:224">
      <c r="A13" s="580" t="s">
        <v>545</v>
      </c>
      <c r="B13" s="488" t="s">
        <v>553</v>
      </c>
      <c r="C13" s="487">
        <v>102094</v>
      </c>
      <c r="D13" s="487">
        <v>3</v>
      </c>
      <c r="E13" s="878">
        <v>2478</v>
      </c>
      <c r="F13" s="878">
        <v>2469</v>
      </c>
      <c r="G13" s="878"/>
      <c r="H13" s="878">
        <v>2659</v>
      </c>
      <c r="I13" s="472">
        <v>2825</v>
      </c>
      <c r="J13" s="472">
        <v>3144</v>
      </c>
      <c r="K13" s="394">
        <v>1056</v>
      </c>
      <c r="L13" s="395">
        <v>1132</v>
      </c>
      <c r="M13" s="395">
        <v>1044</v>
      </c>
      <c r="N13" s="395">
        <v>1052.5</v>
      </c>
      <c r="O13" s="582">
        <v>1061</v>
      </c>
      <c r="P13" s="582">
        <v>1117</v>
      </c>
      <c r="Q13" s="395">
        <v>1005</v>
      </c>
      <c r="R13" s="395">
        <v>1195</v>
      </c>
      <c r="S13" s="395">
        <v>1215</v>
      </c>
      <c r="T13" s="395">
        <v>1192</v>
      </c>
      <c r="U13" s="395">
        <v>1355</v>
      </c>
      <c r="V13" s="581">
        <v>1457</v>
      </c>
      <c r="W13" s="394"/>
      <c r="X13" s="395"/>
      <c r="Y13" s="395"/>
      <c r="Z13" s="395"/>
      <c r="AA13" s="582"/>
      <c r="AB13" s="582"/>
      <c r="AC13" s="395"/>
      <c r="AD13" s="395"/>
      <c r="AE13" s="395"/>
      <c r="AF13" s="395"/>
      <c r="AG13" s="395"/>
      <c r="AH13" s="581"/>
      <c r="AI13" s="489">
        <f t="shared" si="0"/>
        <v>1056</v>
      </c>
      <c r="AJ13" s="397">
        <f t="shared" si="1"/>
        <v>1132</v>
      </c>
      <c r="AK13" s="397">
        <f t="shared" si="2"/>
        <v>1044</v>
      </c>
      <c r="AL13" s="397">
        <f t="shared" si="3"/>
        <v>1052.5</v>
      </c>
      <c r="AM13" s="397">
        <f t="shared" si="4"/>
        <v>1061</v>
      </c>
      <c r="AN13" s="397">
        <f t="shared" si="5"/>
        <v>1117</v>
      </c>
      <c r="AO13" s="397">
        <f t="shared" si="6"/>
        <v>1005</v>
      </c>
      <c r="AP13" s="397">
        <f t="shared" si="7"/>
        <v>1195</v>
      </c>
      <c r="AQ13" s="397">
        <f t="shared" si="8"/>
        <v>1215</v>
      </c>
      <c r="AR13" s="397">
        <f t="shared" si="9"/>
        <v>1192</v>
      </c>
      <c r="AS13" s="397">
        <f t="shared" si="10"/>
        <v>1355</v>
      </c>
      <c r="AT13" s="398">
        <f t="shared" si="11"/>
        <v>1457</v>
      </c>
      <c r="AU13" s="379">
        <v>850</v>
      </c>
      <c r="AV13" s="395">
        <v>996</v>
      </c>
      <c r="AW13" s="581">
        <v>1007</v>
      </c>
      <c r="AX13" s="400">
        <v>73</v>
      </c>
      <c r="AY13" s="395">
        <v>86</v>
      </c>
      <c r="AZ13" s="581">
        <v>99</v>
      </c>
      <c r="BA13" s="489">
        <f t="shared" si="12"/>
        <v>269</v>
      </c>
      <c r="BB13" s="397">
        <f t="shared" si="13"/>
        <v>273</v>
      </c>
      <c r="BC13" s="398">
        <f t="shared" si="14"/>
        <v>351</v>
      </c>
      <c r="BD13" s="401">
        <v>413</v>
      </c>
      <c r="BE13" s="402">
        <v>404</v>
      </c>
      <c r="BF13" s="581">
        <v>322</v>
      </c>
      <c r="BG13" s="508"/>
      <c r="BH13" s="494"/>
      <c r="BI13" s="581"/>
      <c r="BJ13" s="508"/>
      <c r="BK13" s="494"/>
      <c r="BL13" s="581"/>
      <c r="BM13" s="403">
        <v>0</v>
      </c>
      <c r="BN13" s="402"/>
      <c r="BO13" s="581">
        <v>0</v>
      </c>
      <c r="BP13" s="490">
        <f t="shared" si="15"/>
        <v>648</v>
      </c>
      <c r="BQ13" s="475">
        <f t="shared" si="16"/>
        <v>713</v>
      </c>
      <c r="BR13" s="405">
        <f t="shared" si="17"/>
        <v>683</v>
      </c>
      <c r="BS13" s="476"/>
      <c r="BT13" s="402"/>
      <c r="BU13" s="402"/>
      <c r="BV13" s="402"/>
      <c r="BW13" s="581"/>
      <c r="BX13" s="581"/>
      <c r="BY13" s="403"/>
      <c r="BZ13" s="402"/>
      <c r="CA13" s="402"/>
      <c r="CB13" s="402"/>
      <c r="CC13" s="402"/>
      <c r="CD13" s="402"/>
      <c r="CE13" s="402"/>
      <c r="CF13" s="581"/>
      <c r="CG13" s="403"/>
      <c r="CH13" s="399"/>
      <c r="CI13" s="402"/>
      <c r="CJ13" s="402"/>
      <c r="CK13" s="402"/>
      <c r="CL13" s="402"/>
      <c r="CM13" s="402"/>
      <c r="CN13" s="581"/>
      <c r="CO13" s="489" t="str">
        <f t="shared" si="18"/>
        <v/>
      </c>
      <c r="CP13" s="397" t="str">
        <f t="shared" si="19"/>
        <v/>
      </c>
      <c r="CQ13" s="397" t="str">
        <f t="shared" si="20"/>
        <v/>
      </c>
      <c r="CR13" s="397" t="str">
        <f t="shared" si="21"/>
        <v/>
      </c>
      <c r="CS13" s="397" t="str">
        <f t="shared" si="22"/>
        <v/>
      </c>
      <c r="CT13" s="397" t="str">
        <f t="shared" si="23"/>
        <v/>
      </c>
      <c r="CU13" s="397" t="str">
        <f t="shared" si="24"/>
        <v/>
      </c>
      <c r="CV13" s="491" t="str">
        <f t="shared" si="25"/>
        <v/>
      </c>
      <c r="CW13" s="379"/>
      <c r="CX13" s="402"/>
      <c r="CY13" s="581"/>
      <c r="CZ13" s="400"/>
      <c r="DA13" s="402"/>
      <c r="DB13" s="581"/>
      <c r="DC13" s="404" t="str">
        <f t="shared" si="26"/>
        <v/>
      </c>
      <c r="DD13" s="404" t="str">
        <f t="shared" si="27"/>
        <v/>
      </c>
      <c r="DE13" s="405" t="str">
        <f t="shared" si="28"/>
        <v/>
      </c>
      <c r="DF13" s="379"/>
      <c r="DG13" s="402"/>
      <c r="DH13" s="581"/>
      <c r="DI13" s="400"/>
      <c r="DJ13" s="399"/>
      <c r="DK13" s="581"/>
      <c r="DL13" s="400"/>
      <c r="DM13" s="399"/>
      <c r="DN13" s="581"/>
      <c r="DO13" s="400"/>
      <c r="DP13" s="399"/>
      <c r="DQ13" s="581"/>
      <c r="DR13" s="404" t="str">
        <f t="shared" si="29"/>
        <v/>
      </c>
      <c r="DS13" s="404" t="str">
        <f t="shared" si="30"/>
        <v/>
      </c>
      <c r="DT13" s="405" t="str">
        <f t="shared" si="31"/>
        <v/>
      </c>
      <c r="DU13" s="583"/>
      <c r="DV13" s="583"/>
      <c r="DW13" s="583"/>
      <c r="DX13" s="583"/>
      <c r="DY13" s="583"/>
      <c r="DZ13" s="583"/>
      <c r="EA13" s="583"/>
      <c r="EB13" s="583"/>
      <c r="EC13" s="583"/>
      <c r="ED13" s="583"/>
      <c r="EE13" s="607"/>
      <c r="EF13" s="583"/>
      <c r="EG13" s="583"/>
      <c r="EH13" s="583"/>
      <c r="EI13" s="583"/>
      <c r="EJ13" s="583"/>
      <c r="EK13" s="583"/>
      <c r="EL13" s="583"/>
      <c r="EM13" s="583"/>
      <c r="EN13" s="583"/>
      <c r="EO13" s="583"/>
      <c r="EP13" s="583"/>
      <c r="EQ13" s="583"/>
      <c r="ER13" s="583"/>
      <c r="ES13" s="583"/>
      <c r="ET13" s="583"/>
      <c r="EU13" s="583"/>
      <c r="EV13" s="583"/>
      <c r="EW13" s="583"/>
      <c r="EX13" s="583"/>
      <c r="EY13" s="583"/>
      <c r="EZ13" s="583"/>
      <c r="FA13" s="583"/>
      <c r="FB13" s="583"/>
      <c r="FC13" s="583"/>
      <c r="FD13" s="583"/>
      <c r="FE13" s="583"/>
      <c r="FF13" s="583"/>
      <c r="FG13" s="583"/>
      <c r="FH13" s="583"/>
      <c r="FI13" s="583"/>
      <c r="FJ13" s="583"/>
      <c r="FK13" s="583"/>
      <c r="FL13" s="583"/>
      <c r="FM13" s="583"/>
      <c r="FN13" s="583"/>
      <c r="FO13" s="583"/>
      <c r="FP13" s="583"/>
      <c r="FQ13" s="583"/>
      <c r="FR13" s="583"/>
      <c r="FS13" s="583"/>
      <c r="FT13" s="583"/>
      <c r="FU13" s="583"/>
      <c r="FV13" s="583"/>
      <c r="FW13" s="583"/>
      <c r="FX13" s="583"/>
      <c r="FY13" s="583"/>
      <c r="FZ13" s="583"/>
      <c r="GA13" s="583"/>
      <c r="GB13" s="583"/>
      <c r="GC13" s="583"/>
    </row>
    <row r="14" spans="1:224">
      <c r="A14" s="580" t="s">
        <v>545</v>
      </c>
      <c r="B14" s="584" t="s">
        <v>554</v>
      </c>
      <c r="C14" s="487">
        <v>100724</v>
      </c>
      <c r="D14" s="487">
        <v>4</v>
      </c>
      <c r="E14" s="878">
        <v>1633</v>
      </c>
      <c r="F14" s="878">
        <v>1436</v>
      </c>
      <c r="G14" s="878"/>
      <c r="H14" s="878">
        <v>1497</v>
      </c>
      <c r="I14" s="472">
        <v>1517</v>
      </c>
      <c r="J14" s="472">
        <v>1535</v>
      </c>
      <c r="K14" s="394">
        <v>1067</v>
      </c>
      <c r="L14" s="395">
        <v>954</v>
      </c>
      <c r="M14" s="395">
        <v>939</v>
      </c>
      <c r="N14" s="395">
        <v>1000</v>
      </c>
      <c r="O14" s="582">
        <v>1176</v>
      </c>
      <c r="P14" s="582">
        <v>1485</v>
      </c>
      <c r="Q14" s="395">
        <v>1408</v>
      </c>
      <c r="R14" s="395">
        <v>1186</v>
      </c>
      <c r="S14" s="395">
        <v>1139</v>
      </c>
      <c r="T14" s="395">
        <v>1198</v>
      </c>
      <c r="U14" s="395">
        <v>1295</v>
      </c>
      <c r="V14" s="581">
        <v>1351</v>
      </c>
      <c r="W14" s="394"/>
      <c r="X14" s="395"/>
      <c r="Y14" s="395"/>
      <c r="Z14" s="395"/>
      <c r="AA14" s="582"/>
      <c r="AB14" s="582"/>
      <c r="AC14" s="395"/>
      <c r="AD14" s="395"/>
      <c r="AE14" s="395"/>
      <c r="AF14" s="395"/>
      <c r="AG14" s="395"/>
      <c r="AH14" s="581"/>
      <c r="AI14" s="489">
        <f t="shared" si="0"/>
        <v>1067</v>
      </c>
      <c r="AJ14" s="397">
        <f t="shared" si="1"/>
        <v>954</v>
      </c>
      <c r="AK14" s="397">
        <f t="shared" si="2"/>
        <v>939</v>
      </c>
      <c r="AL14" s="397">
        <f t="shared" si="3"/>
        <v>1000</v>
      </c>
      <c r="AM14" s="397">
        <f t="shared" si="4"/>
        <v>1176</v>
      </c>
      <c r="AN14" s="397">
        <f t="shared" si="5"/>
        <v>1485</v>
      </c>
      <c r="AO14" s="397">
        <f t="shared" si="6"/>
        <v>1408</v>
      </c>
      <c r="AP14" s="397">
        <f t="shared" si="7"/>
        <v>1186</v>
      </c>
      <c r="AQ14" s="397">
        <f t="shared" si="8"/>
        <v>1139</v>
      </c>
      <c r="AR14" s="397">
        <f t="shared" si="9"/>
        <v>1198</v>
      </c>
      <c r="AS14" s="397">
        <f t="shared" si="10"/>
        <v>1295</v>
      </c>
      <c r="AT14" s="398">
        <f t="shared" si="11"/>
        <v>1351</v>
      </c>
      <c r="AU14" s="379">
        <v>679</v>
      </c>
      <c r="AV14" s="395">
        <v>743</v>
      </c>
      <c r="AW14" s="581">
        <v>741</v>
      </c>
      <c r="AX14" s="400">
        <v>70</v>
      </c>
      <c r="AY14" s="395">
        <v>74</v>
      </c>
      <c r="AZ14" s="581">
        <v>89</v>
      </c>
      <c r="BA14" s="489">
        <f t="shared" si="12"/>
        <v>449</v>
      </c>
      <c r="BB14" s="397">
        <f t="shared" si="13"/>
        <v>478</v>
      </c>
      <c r="BC14" s="398">
        <f t="shared" si="14"/>
        <v>521</v>
      </c>
      <c r="BD14" s="401">
        <v>292</v>
      </c>
      <c r="BE14" s="402">
        <v>344</v>
      </c>
      <c r="BF14" s="581">
        <v>297</v>
      </c>
      <c r="BG14" s="508"/>
      <c r="BH14" s="494"/>
      <c r="BI14" s="581"/>
      <c r="BJ14" s="508"/>
      <c r="BK14" s="494"/>
      <c r="BL14" s="581"/>
      <c r="BM14" s="403">
        <v>0</v>
      </c>
      <c r="BN14" s="402"/>
      <c r="BO14" s="581">
        <v>0</v>
      </c>
      <c r="BP14" s="490">
        <f t="shared" si="15"/>
        <v>884</v>
      </c>
      <c r="BQ14" s="475">
        <f t="shared" si="16"/>
        <v>1141</v>
      </c>
      <c r="BR14" s="405">
        <f t="shared" si="17"/>
        <v>1111</v>
      </c>
      <c r="BS14" s="476"/>
      <c r="BT14" s="402"/>
      <c r="BU14" s="402"/>
      <c r="BV14" s="402"/>
      <c r="BW14" s="581"/>
      <c r="BX14" s="581"/>
      <c r="BY14" s="403"/>
      <c r="BZ14" s="402"/>
      <c r="CA14" s="402"/>
      <c r="CB14" s="402"/>
      <c r="CC14" s="402"/>
      <c r="CD14" s="402"/>
      <c r="CE14" s="402"/>
      <c r="CF14" s="581"/>
      <c r="CG14" s="403"/>
      <c r="CH14" s="399"/>
      <c r="CI14" s="402"/>
      <c r="CJ14" s="402"/>
      <c r="CK14" s="402"/>
      <c r="CL14" s="402"/>
      <c r="CM14" s="402"/>
      <c r="CN14" s="581"/>
      <c r="CO14" s="489" t="str">
        <f t="shared" si="18"/>
        <v/>
      </c>
      <c r="CP14" s="397" t="str">
        <f t="shared" si="19"/>
        <v/>
      </c>
      <c r="CQ14" s="397" t="str">
        <f t="shared" si="20"/>
        <v/>
      </c>
      <c r="CR14" s="397" t="str">
        <f t="shared" si="21"/>
        <v/>
      </c>
      <c r="CS14" s="397" t="str">
        <f t="shared" si="22"/>
        <v/>
      </c>
      <c r="CT14" s="397" t="str">
        <f t="shared" si="23"/>
        <v/>
      </c>
      <c r="CU14" s="397" t="str">
        <f t="shared" si="24"/>
        <v/>
      </c>
      <c r="CV14" s="491" t="str">
        <f t="shared" si="25"/>
        <v/>
      </c>
      <c r="CW14" s="379"/>
      <c r="CX14" s="402"/>
      <c r="CY14" s="581"/>
      <c r="CZ14" s="400"/>
      <c r="DA14" s="402"/>
      <c r="DB14" s="581"/>
      <c r="DC14" s="404" t="str">
        <f t="shared" si="26"/>
        <v/>
      </c>
      <c r="DD14" s="404" t="str">
        <f t="shared" si="27"/>
        <v/>
      </c>
      <c r="DE14" s="405" t="str">
        <f t="shared" si="28"/>
        <v/>
      </c>
      <c r="DF14" s="379"/>
      <c r="DG14" s="402"/>
      <c r="DH14" s="581"/>
      <c r="DI14" s="400"/>
      <c r="DJ14" s="399"/>
      <c r="DK14" s="581"/>
      <c r="DL14" s="400"/>
      <c r="DM14" s="399"/>
      <c r="DN14" s="581"/>
      <c r="DO14" s="400"/>
      <c r="DP14" s="399"/>
      <c r="DQ14" s="581"/>
      <c r="DR14" s="404" t="str">
        <f t="shared" si="29"/>
        <v/>
      </c>
      <c r="DS14" s="404" t="str">
        <f t="shared" si="30"/>
        <v/>
      </c>
      <c r="DT14" s="405" t="str">
        <f t="shared" si="31"/>
        <v/>
      </c>
      <c r="DU14" s="583"/>
      <c r="DV14" s="583"/>
      <c r="DW14" s="583"/>
      <c r="DX14" s="583"/>
      <c r="DY14" s="583"/>
      <c r="DZ14" s="583"/>
      <c r="EA14" s="583"/>
      <c r="EB14" s="583"/>
      <c r="EC14" s="583"/>
      <c r="ED14" s="583"/>
      <c r="EE14" s="607"/>
      <c r="EF14" s="583"/>
      <c r="EG14" s="583"/>
      <c r="EH14" s="583"/>
      <c r="EI14" s="583"/>
      <c r="EJ14" s="583"/>
      <c r="EK14" s="583"/>
      <c r="EL14" s="583"/>
      <c r="EM14" s="583"/>
      <c r="EN14" s="583"/>
      <c r="EO14" s="583"/>
      <c r="EP14" s="583"/>
      <c r="EQ14" s="583"/>
      <c r="ER14" s="583"/>
      <c r="ES14" s="583"/>
      <c r="ET14" s="583"/>
      <c r="EU14" s="583"/>
      <c r="EV14" s="583"/>
      <c r="EW14" s="583"/>
      <c r="EX14" s="583"/>
      <c r="EY14" s="583"/>
      <c r="EZ14" s="583"/>
      <c r="FA14" s="583"/>
      <c r="FB14" s="583"/>
      <c r="FC14" s="583"/>
      <c r="FD14" s="583"/>
      <c r="FE14" s="583"/>
      <c r="FF14" s="583"/>
      <c r="FG14" s="583"/>
      <c r="FH14" s="583"/>
      <c r="FI14" s="583"/>
      <c r="FJ14" s="583"/>
      <c r="FK14" s="583"/>
      <c r="FL14" s="583"/>
      <c r="FM14" s="583"/>
      <c r="FN14" s="583"/>
      <c r="FO14" s="583"/>
      <c r="FP14" s="583"/>
      <c r="FQ14" s="583"/>
      <c r="FR14" s="583"/>
      <c r="FS14" s="583"/>
      <c r="FT14" s="583"/>
      <c r="FU14" s="583"/>
      <c r="FV14" s="583"/>
      <c r="FW14" s="583"/>
      <c r="FX14" s="583"/>
      <c r="FY14" s="583"/>
      <c r="FZ14" s="583"/>
      <c r="GA14" s="583"/>
      <c r="GB14" s="583"/>
      <c r="GC14" s="583"/>
    </row>
    <row r="15" spans="1:224">
      <c r="A15" s="580" t="s">
        <v>545</v>
      </c>
      <c r="B15" s="488" t="s">
        <v>555</v>
      </c>
      <c r="C15" s="487">
        <v>100830</v>
      </c>
      <c r="D15" s="487">
        <v>4</v>
      </c>
      <c r="E15" s="878">
        <v>1293</v>
      </c>
      <c r="F15" s="878">
        <v>1315</v>
      </c>
      <c r="G15" s="878"/>
      <c r="H15" s="878">
        <v>1201</v>
      </c>
      <c r="I15" s="472">
        <v>1286</v>
      </c>
      <c r="J15" s="472">
        <v>1211</v>
      </c>
      <c r="K15" s="394">
        <v>548</v>
      </c>
      <c r="L15" s="395">
        <v>421</v>
      </c>
      <c r="M15" s="395">
        <v>405</v>
      </c>
      <c r="N15" s="395">
        <v>374</v>
      </c>
      <c r="O15" s="582">
        <v>381</v>
      </c>
      <c r="P15" s="582">
        <v>349</v>
      </c>
      <c r="Q15" s="395">
        <v>402</v>
      </c>
      <c r="R15" s="395">
        <v>434</v>
      </c>
      <c r="S15" s="395">
        <v>445</v>
      </c>
      <c r="T15" s="395">
        <v>374</v>
      </c>
      <c r="U15" s="395">
        <v>413</v>
      </c>
      <c r="V15" s="581">
        <v>409</v>
      </c>
      <c r="W15" s="394"/>
      <c r="X15" s="395"/>
      <c r="Y15" s="395"/>
      <c r="Z15" s="395"/>
      <c r="AA15" s="582"/>
      <c r="AB15" s="582"/>
      <c r="AC15" s="395"/>
      <c r="AD15" s="395"/>
      <c r="AE15" s="395"/>
      <c r="AF15" s="395"/>
      <c r="AG15" s="395"/>
      <c r="AH15" s="581"/>
      <c r="AI15" s="489">
        <f t="shared" si="0"/>
        <v>548</v>
      </c>
      <c r="AJ15" s="397">
        <f t="shared" si="1"/>
        <v>421</v>
      </c>
      <c r="AK15" s="397">
        <f t="shared" si="2"/>
        <v>405</v>
      </c>
      <c r="AL15" s="397">
        <f t="shared" si="3"/>
        <v>374</v>
      </c>
      <c r="AM15" s="397">
        <f t="shared" si="4"/>
        <v>381</v>
      </c>
      <c r="AN15" s="397">
        <f t="shared" si="5"/>
        <v>349</v>
      </c>
      <c r="AO15" s="397">
        <f t="shared" si="6"/>
        <v>402</v>
      </c>
      <c r="AP15" s="397">
        <f t="shared" si="7"/>
        <v>434</v>
      </c>
      <c r="AQ15" s="397">
        <f t="shared" si="8"/>
        <v>445</v>
      </c>
      <c r="AR15" s="397">
        <f t="shared" si="9"/>
        <v>374</v>
      </c>
      <c r="AS15" s="397">
        <f t="shared" si="10"/>
        <v>413</v>
      </c>
      <c r="AT15" s="398">
        <f t="shared" si="11"/>
        <v>409</v>
      </c>
      <c r="AU15" s="379">
        <v>268</v>
      </c>
      <c r="AV15" s="395">
        <v>282</v>
      </c>
      <c r="AW15" s="581">
        <v>293</v>
      </c>
      <c r="AX15" s="400">
        <v>52</v>
      </c>
      <c r="AY15" s="395">
        <v>47</v>
      </c>
      <c r="AZ15" s="581">
        <v>44</v>
      </c>
      <c r="BA15" s="489">
        <f t="shared" si="12"/>
        <v>54</v>
      </c>
      <c r="BB15" s="397">
        <f t="shared" si="13"/>
        <v>84</v>
      </c>
      <c r="BC15" s="398">
        <f t="shared" si="14"/>
        <v>72</v>
      </c>
      <c r="BD15" s="401">
        <v>143</v>
      </c>
      <c r="BE15" s="402">
        <v>128</v>
      </c>
      <c r="BF15" s="581">
        <v>125</v>
      </c>
      <c r="BG15" s="508"/>
      <c r="BH15" s="494"/>
      <c r="BI15" s="581"/>
      <c r="BJ15" s="508"/>
      <c r="BK15" s="494"/>
      <c r="BL15" s="581"/>
      <c r="BM15" s="403">
        <v>171</v>
      </c>
      <c r="BN15" s="402">
        <v>139</v>
      </c>
      <c r="BO15" s="581">
        <v>176</v>
      </c>
      <c r="BP15" s="490">
        <f t="shared" si="15"/>
        <v>67</v>
      </c>
      <c r="BQ15" s="475">
        <f t="shared" si="16"/>
        <v>82</v>
      </c>
      <c r="BR15" s="405">
        <f t="shared" si="17"/>
        <v>101</v>
      </c>
      <c r="BS15" s="476"/>
      <c r="BT15" s="402"/>
      <c r="BU15" s="402"/>
      <c r="BV15" s="402"/>
      <c r="BW15" s="581"/>
      <c r="BX15" s="581"/>
      <c r="BY15" s="403"/>
      <c r="BZ15" s="402"/>
      <c r="CA15" s="402"/>
      <c r="CB15" s="402"/>
      <c r="CC15" s="402"/>
      <c r="CD15" s="402"/>
      <c r="CE15" s="402"/>
      <c r="CF15" s="581"/>
      <c r="CG15" s="403"/>
      <c r="CH15" s="399"/>
      <c r="CI15" s="402"/>
      <c r="CJ15" s="402"/>
      <c r="CK15" s="402"/>
      <c r="CL15" s="402"/>
      <c r="CM15" s="402"/>
      <c r="CN15" s="581"/>
      <c r="CO15" s="489" t="str">
        <f t="shared" si="18"/>
        <v/>
      </c>
      <c r="CP15" s="397" t="str">
        <f t="shared" si="19"/>
        <v/>
      </c>
      <c r="CQ15" s="397" t="str">
        <f t="shared" si="20"/>
        <v/>
      </c>
      <c r="CR15" s="397" t="str">
        <f t="shared" si="21"/>
        <v/>
      </c>
      <c r="CS15" s="397" t="str">
        <f t="shared" si="22"/>
        <v/>
      </c>
      <c r="CT15" s="397" t="str">
        <f t="shared" si="23"/>
        <v/>
      </c>
      <c r="CU15" s="397" t="str">
        <f t="shared" si="24"/>
        <v/>
      </c>
      <c r="CV15" s="491" t="str">
        <f t="shared" si="25"/>
        <v/>
      </c>
      <c r="CW15" s="379"/>
      <c r="CX15" s="402"/>
      <c r="CY15" s="581"/>
      <c r="CZ15" s="400"/>
      <c r="DA15" s="402"/>
      <c r="DB15" s="581"/>
      <c r="DC15" s="404" t="str">
        <f t="shared" si="26"/>
        <v/>
      </c>
      <c r="DD15" s="404" t="str">
        <f t="shared" si="27"/>
        <v/>
      </c>
      <c r="DE15" s="405" t="str">
        <f t="shared" si="28"/>
        <v/>
      </c>
      <c r="DF15" s="379"/>
      <c r="DG15" s="402"/>
      <c r="DH15" s="581"/>
      <c r="DI15" s="400"/>
      <c r="DJ15" s="399"/>
      <c r="DK15" s="581"/>
      <c r="DL15" s="400"/>
      <c r="DM15" s="399"/>
      <c r="DN15" s="581"/>
      <c r="DO15" s="400"/>
      <c r="DP15" s="399"/>
      <c r="DQ15" s="581"/>
      <c r="DR15" s="404" t="str">
        <f t="shared" si="29"/>
        <v/>
      </c>
      <c r="DS15" s="404" t="str">
        <f t="shared" si="30"/>
        <v/>
      </c>
      <c r="DT15" s="405" t="str">
        <f t="shared" si="31"/>
        <v/>
      </c>
      <c r="DU15" s="583"/>
      <c r="DV15" s="583"/>
      <c r="DW15" s="583"/>
      <c r="DX15" s="583"/>
      <c r="DY15" s="583"/>
      <c r="DZ15" s="583"/>
      <c r="EA15" s="583"/>
      <c r="EB15" s="583"/>
      <c r="EC15" s="583"/>
      <c r="ED15" s="583"/>
      <c r="EE15" s="607"/>
      <c r="EF15" s="583"/>
      <c r="EG15" s="583"/>
      <c r="EH15" s="583"/>
      <c r="EI15" s="583"/>
      <c r="EJ15" s="583"/>
      <c r="EK15" s="583"/>
      <c r="EL15" s="583"/>
      <c r="EM15" s="583"/>
      <c r="EN15" s="583"/>
      <c r="EO15" s="583"/>
      <c r="EP15" s="583"/>
      <c r="EQ15" s="583"/>
      <c r="ER15" s="583"/>
      <c r="ES15" s="583"/>
      <c r="ET15" s="583"/>
      <c r="EU15" s="583"/>
      <c r="EV15" s="583"/>
      <c r="EW15" s="583"/>
      <c r="EX15" s="583"/>
      <c r="EY15" s="583"/>
      <c r="EZ15" s="583"/>
      <c r="FA15" s="583"/>
      <c r="FB15" s="583"/>
      <c r="FC15" s="583"/>
      <c r="FD15" s="583"/>
      <c r="FE15" s="583"/>
      <c r="FF15" s="583"/>
      <c r="FG15" s="583"/>
      <c r="FH15" s="583"/>
      <c r="FI15" s="583"/>
      <c r="FJ15" s="583"/>
      <c r="FK15" s="583"/>
      <c r="FL15" s="583"/>
      <c r="FM15" s="583"/>
      <c r="FN15" s="583"/>
      <c r="FO15" s="583"/>
      <c r="FP15" s="583"/>
      <c r="FQ15" s="583"/>
      <c r="FR15" s="583"/>
      <c r="FS15" s="583"/>
      <c r="FT15" s="583"/>
      <c r="FU15" s="583"/>
      <c r="FV15" s="583"/>
      <c r="FW15" s="583"/>
      <c r="FX15" s="583"/>
      <c r="FY15" s="583"/>
      <c r="FZ15" s="583"/>
      <c r="GA15" s="583"/>
      <c r="GB15" s="583"/>
      <c r="GC15" s="583"/>
    </row>
    <row r="16" spans="1:224">
      <c r="A16" s="580" t="s">
        <v>545</v>
      </c>
      <c r="B16" s="488" t="s">
        <v>556</v>
      </c>
      <c r="C16" s="487">
        <v>101879</v>
      </c>
      <c r="D16" s="487">
        <v>4</v>
      </c>
      <c r="E16" s="878">
        <v>1287</v>
      </c>
      <c r="F16" s="878">
        <v>803</v>
      </c>
      <c r="G16" s="878"/>
      <c r="H16" s="878">
        <v>1543</v>
      </c>
      <c r="I16" s="472">
        <v>2063</v>
      </c>
      <c r="J16" s="472">
        <v>1568</v>
      </c>
      <c r="K16" s="394">
        <v>790</v>
      </c>
      <c r="L16" s="395">
        <v>751</v>
      </c>
      <c r="M16" s="395">
        <v>808</v>
      </c>
      <c r="N16" s="395">
        <v>762</v>
      </c>
      <c r="O16" s="582">
        <v>787</v>
      </c>
      <c r="P16" s="582">
        <v>787</v>
      </c>
      <c r="Q16" s="395">
        <v>718</v>
      </c>
      <c r="R16" s="395">
        <v>790</v>
      </c>
      <c r="S16" s="395">
        <v>874</v>
      </c>
      <c r="T16" s="395">
        <v>963</v>
      </c>
      <c r="U16" s="395">
        <v>1004</v>
      </c>
      <c r="V16" s="581">
        <v>1014</v>
      </c>
      <c r="W16" s="394"/>
      <c r="X16" s="395"/>
      <c r="Y16" s="395"/>
      <c r="Z16" s="395"/>
      <c r="AA16" s="582"/>
      <c r="AB16" s="582"/>
      <c r="AC16" s="395"/>
      <c r="AD16" s="395"/>
      <c r="AE16" s="395"/>
      <c r="AF16" s="395"/>
      <c r="AG16" s="395"/>
      <c r="AH16" s="581"/>
      <c r="AI16" s="489">
        <f t="shared" si="0"/>
        <v>790</v>
      </c>
      <c r="AJ16" s="397">
        <f t="shared" si="1"/>
        <v>751</v>
      </c>
      <c r="AK16" s="397">
        <f t="shared" si="2"/>
        <v>808</v>
      </c>
      <c r="AL16" s="397">
        <f t="shared" si="3"/>
        <v>762</v>
      </c>
      <c r="AM16" s="397">
        <f t="shared" si="4"/>
        <v>787</v>
      </c>
      <c r="AN16" s="397">
        <f t="shared" si="5"/>
        <v>787</v>
      </c>
      <c r="AO16" s="397">
        <f t="shared" si="6"/>
        <v>718</v>
      </c>
      <c r="AP16" s="397">
        <f t="shared" si="7"/>
        <v>790</v>
      </c>
      <c r="AQ16" s="397">
        <f t="shared" si="8"/>
        <v>874</v>
      </c>
      <c r="AR16" s="397">
        <f t="shared" si="9"/>
        <v>963</v>
      </c>
      <c r="AS16" s="397">
        <f t="shared" si="10"/>
        <v>1004</v>
      </c>
      <c r="AT16" s="398">
        <f t="shared" si="11"/>
        <v>1014</v>
      </c>
      <c r="AU16" s="379">
        <v>653</v>
      </c>
      <c r="AV16" s="395">
        <v>643</v>
      </c>
      <c r="AW16" s="581">
        <v>601</v>
      </c>
      <c r="AX16" s="400">
        <v>99</v>
      </c>
      <c r="AY16" s="395">
        <v>100</v>
      </c>
      <c r="AZ16" s="581">
        <v>115</v>
      </c>
      <c r="BA16" s="489">
        <f t="shared" si="12"/>
        <v>211</v>
      </c>
      <c r="BB16" s="397">
        <f t="shared" si="13"/>
        <v>261</v>
      </c>
      <c r="BC16" s="398">
        <f t="shared" si="14"/>
        <v>298</v>
      </c>
      <c r="BD16" s="401">
        <v>310</v>
      </c>
      <c r="BE16" s="402">
        <v>332</v>
      </c>
      <c r="BF16" s="581">
        <v>321</v>
      </c>
      <c r="BG16" s="508"/>
      <c r="BH16" s="494"/>
      <c r="BI16" s="581"/>
      <c r="BJ16" s="508"/>
      <c r="BK16" s="494"/>
      <c r="BL16" s="581"/>
      <c r="BM16" s="403">
        <v>293</v>
      </c>
      <c r="BN16" s="402">
        <v>291</v>
      </c>
      <c r="BO16" s="581">
        <v>268</v>
      </c>
      <c r="BP16" s="490">
        <f t="shared" si="15"/>
        <v>184</v>
      </c>
      <c r="BQ16" s="475">
        <f t="shared" si="16"/>
        <v>164</v>
      </c>
      <c r="BR16" s="405">
        <f t="shared" si="17"/>
        <v>129</v>
      </c>
      <c r="BS16" s="476"/>
      <c r="BT16" s="402"/>
      <c r="BU16" s="402"/>
      <c r="BV16" s="402"/>
      <c r="BW16" s="581"/>
      <c r="BX16" s="581"/>
      <c r="BY16" s="403"/>
      <c r="BZ16" s="402"/>
      <c r="CA16" s="402"/>
      <c r="CB16" s="402"/>
      <c r="CC16" s="402"/>
      <c r="CD16" s="402"/>
      <c r="CE16" s="402"/>
      <c r="CF16" s="581"/>
      <c r="CG16" s="403"/>
      <c r="CH16" s="399"/>
      <c r="CI16" s="402"/>
      <c r="CJ16" s="402"/>
      <c r="CK16" s="402"/>
      <c r="CL16" s="402"/>
      <c r="CM16" s="402"/>
      <c r="CN16" s="581"/>
      <c r="CO16" s="489" t="str">
        <f t="shared" si="18"/>
        <v/>
      </c>
      <c r="CP16" s="397" t="str">
        <f t="shared" si="19"/>
        <v/>
      </c>
      <c r="CQ16" s="397" t="str">
        <f t="shared" si="20"/>
        <v/>
      </c>
      <c r="CR16" s="397" t="str">
        <f t="shared" si="21"/>
        <v/>
      </c>
      <c r="CS16" s="397" t="str">
        <f t="shared" si="22"/>
        <v/>
      </c>
      <c r="CT16" s="397" t="str">
        <f t="shared" si="23"/>
        <v/>
      </c>
      <c r="CU16" s="397" t="str">
        <f t="shared" si="24"/>
        <v/>
      </c>
      <c r="CV16" s="491" t="str">
        <f t="shared" si="25"/>
        <v/>
      </c>
      <c r="CW16" s="379"/>
      <c r="CX16" s="402"/>
      <c r="CY16" s="581"/>
      <c r="CZ16" s="400"/>
      <c r="DA16" s="402"/>
      <c r="DB16" s="581"/>
      <c r="DC16" s="404" t="str">
        <f t="shared" si="26"/>
        <v/>
      </c>
      <c r="DD16" s="404" t="str">
        <f t="shared" si="27"/>
        <v/>
      </c>
      <c r="DE16" s="405" t="str">
        <f t="shared" si="28"/>
        <v/>
      </c>
      <c r="DF16" s="379"/>
      <c r="DG16" s="402"/>
      <c r="DH16" s="581"/>
      <c r="DI16" s="400"/>
      <c r="DJ16" s="399"/>
      <c r="DK16" s="581"/>
      <c r="DL16" s="400"/>
      <c r="DM16" s="399"/>
      <c r="DN16" s="581"/>
      <c r="DO16" s="400"/>
      <c r="DP16" s="399"/>
      <c r="DQ16" s="581"/>
      <c r="DR16" s="404" t="str">
        <f t="shared" si="29"/>
        <v/>
      </c>
      <c r="DS16" s="404" t="str">
        <f t="shared" si="30"/>
        <v/>
      </c>
      <c r="DT16" s="405" t="str">
        <f t="shared" si="31"/>
        <v/>
      </c>
      <c r="DU16" s="583"/>
      <c r="DV16" s="583"/>
      <c r="DW16" s="583"/>
      <c r="DX16" s="583"/>
      <c r="DY16" s="583"/>
      <c r="DZ16" s="583"/>
      <c r="EA16" s="583"/>
      <c r="EB16" s="583"/>
      <c r="EC16" s="583"/>
      <c r="ED16" s="583"/>
      <c r="EE16" s="607"/>
      <c r="EF16" s="583"/>
      <c r="EG16" s="583"/>
      <c r="EH16" s="583"/>
      <c r="EI16" s="583"/>
      <c r="EJ16" s="583"/>
      <c r="EK16" s="583"/>
      <c r="EL16" s="583"/>
      <c r="EM16" s="583"/>
      <c r="EN16" s="583"/>
      <c r="EO16" s="583"/>
      <c r="EP16" s="583"/>
      <c r="EQ16" s="583"/>
      <c r="ER16" s="583"/>
      <c r="ES16" s="583"/>
      <c r="ET16" s="583"/>
      <c r="EU16" s="583"/>
      <c r="EV16" s="583"/>
      <c r="EW16" s="583"/>
      <c r="EX16" s="583"/>
      <c r="EY16" s="583"/>
      <c r="EZ16" s="583"/>
      <c r="FA16" s="583"/>
      <c r="FB16" s="583"/>
      <c r="FC16" s="583"/>
      <c r="FD16" s="583"/>
      <c r="FE16" s="583"/>
      <c r="FF16" s="583"/>
      <c r="FG16" s="583"/>
      <c r="FH16" s="583"/>
      <c r="FI16" s="583"/>
      <c r="FJ16" s="583"/>
      <c r="FK16" s="583"/>
      <c r="FL16" s="583"/>
      <c r="FM16" s="583"/>
      <c r="FN16" s="583"/>
      <c r="FO16" s="583"/>
      <c r="FP16" s="583"/>
      <c r="FQ16" s="583"/>
      <c r="FR16" s="583"/>
      <c r="FS16" s="583"/>
      <c r="FT16" s="583"/>
      <c r="FU16" s="583"/>
      <c r="FV16" s="583"/>
      <c r="FW16" s="583"/>
      <c r="FX16" s="583"/>
      <c r="FY16" s="583"/>
      <c r="FZ16" s="583"/>
      <c r="GA16" s="583"/>
      <c r="GB16" s="583"/>
      <c r="GC16" s="583"/>
    </row>
    <row r="17" spans="1:185">
      <c r="A17" s="580" t="s">
        <v>545</v>
      </c>
      <c r="B17" s="488" t="s">
        <v>557</v>
      </c>
      <c r="C17" s="487">
        <v>101709</v>
      </c>
      <c r="D17" s="487">
        <v>5</v>
      </c>
      <c r="E17" s="878">
        <v>771</v>
      </c>
      <c r="F17" s="878">
        <v>823</v>
      </c>
      <c r="G17" s="878"/>
      <c r="H17" s="878">
        <v>775</v>
      </c>
      <c r="I17" s="472">
        <v>706</v>
      </c>
      <c r="J17" s="472">
        <v>491</v>
      </c>
      <c r="K17" s="394">
        <v>486</v>
      </c>
      <c r="L17" s="395">
        <v>483</v>
      </c>
      <c r="M17" s="395">
        <v>502</v>
      </c>
      <c r="N17" s="395">
        <v>507</v>
      </c>
      <c r="O17" s="582">
        <v>506</v>
      </c>
      <c r="P17" s="582">
        <v>533</v>
      </c>
      <c r="Q17" s="395">
        <v>508</v>
      </c>
      <c r="R17" s="395">
        <v>525</v>
      </c>
      <c r="S17" s="395">
        <v>488</v>
      </c>
      <c r="T17" s="395">
        <v>486</v>
      </c>
      <c r="U17" s="395">
        <v>468</v>
      </c>
      <c r="V17" s="581">
        <v>421</v>
      </c>
      <c r="W17" s="394">
        <v>1</v>
      </c>
      <c r="X17" s="395"/>
      <c r="Y17" s="395"/>
      <c r="Z17" s="395"/>
      <c r="AA17" s="582"/>
      <c r="AB17" s="582"/>
      <c r="AC17" s="395"/>
      <c r="AD17" s="395"/>
      <c r="AE17" s="395"/>
      <c r="AF17" s="395"/>
      <c r="AG17" s="395"/>
      <c r="AH17" s="581"/>
      <c r="AI17" s="489">
        <f t="shared" si="0"/>
        <v>485</v>
      </c>
      <c r="AJ17" s="397">
        <f t="shared" si="1"/>
        <v>483</v>
      </c>
      <c r="AK17" s="397">
        <f t="shared" si="2"/>
        <v>502</v>
      </c>
      <c r="AL17" s="397">
        <f t="shared" si="3"/>
        <v>507</v>
      </c>
      <c r="AM17" s="397">
        <f t="shared" si="4"/>
        <v>506</v>
      </c>
      <c r="AN17" s="397">
        <f t="shared" si="5"/>
        <v>533</v>
      </c>
      <c r="AO17" s="397">
        <f t="shared" si="6"/>
        <v>508</v>
      </c>
      <c r="AP17" s="397">
        <f t="shared" si="7"/>
        <v>525</v>
      </c>
      <c r="AQ17" s="397">
        <f t="shared" si="8"/>
        <v>488</v>
      </c>
      <c r="AR17" s="397">
        <f t="shared" si="9"/>
        <v>486</v>
      </c>
      <c r="AS17" s="397">
        <f t="shared" si="10"/>
        <v>468</v>
      </c>
      <c r="AT17" s="398">
        <f t="shared" si="11"/>
        <v>421</v>
      </c>
      <c r="AU17" s="379">
        <v>345</v>
      </c>
      <c r="AV17" s="395">
        <v>351</v>
      </c>
      <c r="AW17" s="581">
        <v>356</v>
      </c>
      <c r="AX17" s="400">
        <v>56</v>
      </c>
      <c r="AY17" s="395">
        <v>43</v>
      </c>
      <c r="AZ17" s="581">
        <v>54</v>
      </c>
      <c r="BA17" s="489">
        <f t="shared" si="12"/>
        <v>85</v>
      </c>
      <c r="BB17" s="397">
        <f t="shared" si="13"/>
        <v>74</v>
      </c>
      <c r="BC17" s="398">
        <f t="shared" si="14"/>
        <v>11</v>
      </c>
      <c r="BD17" s="401">
        <v>208</v>
      </c>
      <c r="BE17" s="402">
        <v>246</v>
      </c>
      <c r="BF17" s="581">
        <v>257</v>
      </c>
      <c r="BG17" s="508"/>
      <c r="BH17" s="494"/>
      <c r="BI17" s="581"/>
      <c r="BJ17" s="508"/>
      <c r="BK17" s="494"/>
      <c r="BL17" s="581"/>
      <c r="BM17" s="400">
        <v>0</v>
      </c>
      <c r="BN17" s="402">
        <v>0</v>
      </c>
      <c r="BO17" s="581">
        <v>0</v>
      </c>
      <c r="BP17" s="490">
        <f t="shared" si="15"/>
        <v>298</v>
      </c>
      <c r="BQ17" s="475">
        <f t="shared" si="16"/>
        <v>287</v>
      </c>
      <c r="BR17" s="405">
        <f t="shared" si="17"/>
        <v>251</v>
      </c>
      <c r="BS17" s="476"/>
      <c r="BT17" s="402"/>
      <c r="BU17" s="402"/>
      <c r="BV17" s="402"/>
      <c r="BW17" s="581"/>
      <c r="BX17" s="581"/>
      <c r="BY17" s="403"/>
      <c r="BZ17" s="402"/>
      <c r="CA17" s="402"/>
      <c r="CB17" s="402"/>
      <c r="CC17" s="402"/>
      <c r="CD17" s="402"/>
      <c r="CE17" s="402"/>
      <c r="CF17" s="581"/>
      <c r="CG17" s="403"/>
      <c r="CH17" s="399"/>
      <c r="CI17" s="402"/>
      <c r="CJ17" s="402"/>
      <c r="CK17" s="402"/>
      <c r="CL17" s="402"/>
      <c r="CM17" s="402"/>
      <c r="CN17" s="581"/>
      <c r="CO17" s="489" t="str">
        <f t="shared" si="18"/>
        <v/>
      </c>
      <c r="CP17" s="397" t="str">
        <f t="shared" si="19"/>
        <v/>
      </c>
      <c r="CQ17" s="397" t="str">
        <f t="shared" si="20"/>
        <v/>
      </c>
      <c r="CR17" s="397" t="str">
        <f t="shared" si="21"/>
        <v/>
      </c>
      <c r="CS17" s="397" t="str">
        <f t="shared" si="22"/>
        <v/>
      </c>
      <c r="CT17" s="397" t="str">
        <f t="shared" si="23"/>
        <v/>
      </c>
      <c r="CU17" s="397" t="str">
        <f t="shared" si="24"/>
        <v/>
      </c>
      <c r="CV17" s="491" t="str">
        <f t="shared" si="25"/>
        <v/>
      </c>
      <c r="CW17" s="379"/>
      <c r="CX17" s="402"/>
      <c r="CY17" s="581"/>
      <c r="CZ17" s="400"/>
      <c r="DA17" s="402"/>
      <c r="DB17" s="581"/>
      <c r="DC17" s="404" t="str">
        <f t="shared" si="26"/>
        <v/>
      </c>
      <c r="DD17" s="404" t="str">
        <f t="shared" si="27"/>
        <v/>
      </c>
      <c r="DE17" s="405" t="str">
        <f t="shared" si="28"/>
        <v/>
      </c>
      <c r="DF17" s="379"/>
      <c r="DG17" s="402"/>
      <c r="DH17" s="581"/>
      <c r="DI17" s="400"/>
      <c r="DJ17" s="399"/>
      <c r="DK17" s="581"/>
      <c r="DL17" s="400"/>
      <c r="DM17" s="399"/>
      <c r="DN17" s="581"/>
      <c r="DO17" s="400"/>
      <c r="DP17" s="399"/>
      <c r="DQ17" s="581"/>
      <c r="DR17" s="404" t="str">
        <f t="shared" si="29"/>
        <v/>
      </c>
      <c r="DS17" s="404" t="str">
        <f t="shared" si="30"/>
        <v/>
      </c>
      <c r="DT17" s="405" t="str">
        <f t="shared" si="31"/>
        <v/>
      </c>
      <c r="DU17" s="583"/>
      <c r="DV17" s="583"/>
      <c r="DW17" s="583"/>
      <c r="DX17" s="583"/>
      <c r="DY17" s="583"/>
      <c r="DZ17" s="583"/>
      <c r="EA17" s="583"/>
      <c r="EB17" s="583"/>
      <c r="EC17" s="583"/>
      <c r="ED17" s="583"/>
      <c r="EE17" s="607"/>
      <c r="EF17" s="583"/>
      <c r="EG17" s="583"/>
      <c r="EH17" s="583"/>
      <c r="EI17" s="583"/>
      <c r="EJ17" s="583"/>
      <c r="EK17" s="583"/>
      <c r="EL17" s="583"/>
      <c r="EM17" s="583"/>
      <c r="EN17" s="583"/>
      <c r="EO17" s="583"/>
      <c r="EP17" s="583"/>
      <c r="EQ17" s="583"/>
      <c r="ER17" s="583"/>
      <c r="ES17" s="583"/>
      <c r="ET17" s="583"/>
      <c r="EU17" s="583"/>
      <c r="EV17" s="583"/>
      <c r="EW17" s="583"/>
      <c r="EX17" s="583"/>
      <c r="EY17" s="583"/>
      <c r="EZ17" s="583"/>
      <c r="FA17" s="583"/>
      <c r="FB17" s="583"/>
      <c r="FC17" s="583"/>
      <c r="FD17" s="583"/>
      <c r="FE17" s="583"/>
      <c r="FF17" s="583"/>
      <c r="FG17" s="583"/>
      <c r="FH17" s="583"/>
      <c r="FI17" s="583"/>
      <c r="FJ17" s="583"/>
      <c r="FK17" s="583"/>
      <c r="FL17" s="583"/>
      <c r="FM17" s="583"/>
      <c r="FN17" s="583"/>
      <c r="FO17" s="583"/>
      <c r="FP17" s="583"/>
      <c r="FQ17" s="583"/>
      <c r="FR17" s="583"/>
      <c r="FS17" s="583"/>
      <c r="FT17" s="583"/>
      <c r="FU17" s="583"/>
      <c r="FV17" s="583"/>
      <c r="FW17" s="583"/>
      <c r="FX17" s="583"/>
      <c r="FY17" s="583"/>
      <c r="FZ17" s="583"/>
      <c r="GA17" s="583"/>
      <c r="GB17" s="583"/>
      <c r="GC17" s="583"/>
    </row>
    <row r="18" spans="1:185">
      <c r="A18" s="580" t="s">
        <v>545</v>
      </c>
      <c r="B18" s="488" t="s">
        <v>558</v>
      </c>
      <c r="C18" s="487">
        <v>101587</v>
      </c>
      <c r="D18" s="487">
        <v>5</v>
      </c>
      <c r="E18" s="878">
        <v>468</v>
      </c>
      <c r="F18" s="878">
        <v>531</v>
      </c>
      <c r="G18" s="878"/>
      <c r="H18" s="878">
        <v>563</v>
      </c>
      <c r="I18" s="472">
        <v>542</v>
      </c>
      <c r="J18" s="472">
        <v>592</v>
      </c>
      <c r="K18" s="394">
        <v>334</v>
      </c>
      <c r="L18" s="395">
        <v>340</v>
      </c>
      <c r="M18" s="395">
        <v>341</v>
      </c>
      <c r="N18" s="395">
        <v>366</v>
      </c>
      <c r="O18" s="582">
        <v>428</v>
      </c>
      <c r="P18" s="582">
        <v>492</v>
      </c>
      <c r="Q18" s="395">
        <v>269</v>
      </c>
      <c r="R18" s="395">
        <v>317</v>
      </c>
      <c r="S18" s="395">
        <v>260</v>
      </c>
      <c r="T18" s="395">
        <v>347</v>
      </c>
      <c r="U18" s="395">
        <v>351</v>
      </c>
      <c r="V18" s="581">
        <v>348</v>
      </c>
      <c r="W18" s="394"/>
      <c r="X18" s="395"/>
      <c r="Y18" s="395"/>
      <c r="Z18" s="395"/>
      <c r="AA18" s="582"/>
      <c r="AB18" s="582"/>
      <c r="AC18" s="395"/>
      <c r="AD18" s="395"/>
      <c r="AE18" s="395"/>
      <c r="AF18" s="395"/>
      <c r="AG18" s="395"/>
      <c r="AH18" s="581"/>
      <c r="AI18" s="489">
        <f t="shared" si="0"/>
        <v>334</v>
      </c>
      <c r="AJ18" s="397">
        <f t="shared" si="1"/>
        <v>340</v>
      </c>
      <c r="AK18" s="397">
        <f t="shared" si="2"/>
        <v>341</v>
      </c>
      <c r="AL18" s="397">
        <f t="shared" si="3"/>
        <v>366</v>
      </c>
      <c r="AM18" s="397">
        <f t="shared" si="4"/>
        <v>428</v>
      </c>
      <c r="AN18" s="397">
        <f t="shared" si="5"/>
        <v>492</v>
      </c>
      <c r="AO18" s="397">
        <f t="shared" si="6"/>
        <v>269</v>
      </c>
      <c r="AP18" s="397">
        <f t="shared" si="7"/>
        <v>317</v>
      </c>
      <c r="AQ18" s="397">
        <f t="shared" si="8"/>
        <v>260</v>
      </c>
      <c r="AR18" s="397">
        <f t="shared" si="9"/>
        <v>347</v>
      </c>
      <c r="AS18" s="397">
        <f t="shared" si="10"/>
        <v>351</v>
      </c>
      <c r="AT18" s="398">
        <f t="shared" si="11"/>
        <v>348</v>
      </c>
      <c r="AU18" s="379">
        <v>221</v>
      </c>
      <c r="AV18" s="395">
        <v>221</v>
      </c>
      <c r="AW18" s="581">
        <v>216</v>
      </c>
      <c r="AX18" s="400">
        <v>44</v>
      </c>
      <c r="AY18" s="395">
        <v>41</v>
      </c>
      <c r="AZ18" s="581">
        <v>29</v>
      </c>
      <c r="BA18" s="489">
        <f t="shared" si="12"/>
        <v>82</v>
      </c>
      <c r="BB18" s="397">
        <f t="shared" si="13"/>
        <v>89</v>
      </c>
      <c r="BC18" s="398">
        <f t="shared" si="14"/>
        <v>103</v>
      </c>
      <c r="BD18" s="401">
        <v>73</v>
      </c>
      <c r="BE18" s="402">
        <v>58</v>
      </c>
      <c r="BF18" s="581">
        <v>70</v>
      </c>
      <c r="BG18" s="508"/>
      <c r="BH18" s="494"/>
      <c r="BI18" s="581"/>
      <c r="BJ18" s="508"/>
      <c r="BK18" s="494"/>
      <c r="BL18" s="581"/>
      <c r="BM18" s="403">
        <v>101</v>
      </c>
      <c r="BN18" s="402">
        <v>117</v>
      </c>
      <c r="BO18" s="581">
        <v>73</v>
      </c>
      <c r="BP18" s="490">
        <f t="shared" si="15"/>
        <v>254</v>
      </c>
      <c r="BQ18" s="475">
        <f t="shared" si="16"/>
        <v>317</v>
      </c>
      <c r="BR18" s="405">
        <f t="shared" si="17"/>
        <v>126</v>
      </c>
      <c r="BS18" s="476"/>
      <c r="BT18" s="402"/>
      <c r="BU18" s="402"/>
      <c r="BV18" s="402"/>
      <c r="BW18" s="581"/>
      <c r="BX18" s="581"/>
      <c r="BY18" s="403"/>
      <c r="BZ18" s="402"/>
      <c r="CA18" s="402"/>
      <c r="CB18" s="402"/>
      <c r="CC18" s="402"/>
      <c r="CD18" s="402"/>
      <c r="CE18" s="402"/>
      <c r="CF18" s="581"/>
      <c r="CG18" s="403"/>
      <c r="CH18" s="399"/>
      <c r="CI18" s="402"/>
      <c r="CJ18" s="402"/>
      <c r="CK18" s="402"/>
      <c r="CL18" s="402"/>
      <c r="CM18" s="402"/>
      <c r="CN18" s="581"/>
      <c r="CO18" s="489" t="str">
        <f t="shared" si="18"/>
        <v/>
      </c>
      <c r="CP18" s="397" t="str">
        <f t="shared" si="19"/>
        <v/>
      </c>
      <c r="CQ18" s="397" t="str">
        <f t="shared" si="20"/>
        <v/>
      </c>
      <c r="CR18" s="397" t="str">
        <f t="shared" si="21"/>
        <v/>
      </c>
      <c r="CS18" s="397" t="str">
        <f t="shared" si="22"/>
        <v/>
      </c>
      <c r="CT18" s="397" t="str">
        <f t="shared" si="23"/>
        <v/>
      </c>
      <c r="CU18" s="397" t="str">
        <f t="shared" si="24"/>
        <v/>
      </c>
      <c r="CV18" s="491" t="str">
        <f t="shared" si="25"/>
        <v/>
      </c>
      <c r="CW18" s="379"/>
      <c r="CX18" s="402"/>
      <c r="CY18" s="581"/>
      <c r="CZ18" s="400"/>
      <c r="DA18" s="402"/>
      <c r="DB18" s="581"/>
      <c r="DC18" s="404" t="str">
        <f t="shared" si="26"/>
        <v/>
      </c>
      <c r="DD18" s="404" t="str">
        <f t="shared" si="27"/>
        <v/>
      </c>
      <c r="DE18" s="405" t="str">
        <f t="shared" si="28"/>
        <v/>
      </c>
      <c r="DF18" s="379"/>
      <c r="DG18" s="402"/>
      <c r="DH18" s="581"/>
      <c r="DI18" s="400"/>
      <c r="DJ18" s="399"/>
      <c r="DK18" s="581"/>
      <c r="DL18" s="400"/>
      <c r="DM18" s="399"/>
      <c r="DN18" s="581"/>
      <c r="DO18" s="400"/>
      <c r="DP18" s="399"/>
      <c r="DQ18" s="581" t="s">
        <v>472</v>
      </c>
      <c r="DR18" s="404" t="str">
        <f t="shared" si="29"/>
        <v/>
      </c>
      <c r="DS18" s="404" t="str">
        <f t="shared" si="30"/>
        <v/>
      </c>
      <c r="DT18" s="405" t="str">
        <f t="shared" si="31"/>
        <v/>
      </c>
      <c r="DU18" s="583"/>
      <c r="DV18" s="583"/>
      <c r="DW18" s="583"/>
      <c r="DX18" s="583"/>
      <c r="DY18" s="583"/>
      <c r="DZ18" s="583"/>
      <c r="EA18" s="583"/>
      <c r="EB18" s="583"/>
      <c r="EC18" s="583"/>
      <c r="ED18" s="583"/>
      <c r="EE18" s="607"/>
      <c r="EF18" s="583"/>
      <c r="EG18" s="583"/>
      <c r="EH18" s="583"/>
      <c r="EI18" s="583"/>
      <c r="EJ18" s="583"/>
      <c r="EK18" s="583"/>
      <c r="EL18" s="583"/>
      <c r="EM18" s="583"/>
      <c r="EN18" s="583"/>
      <c r="EO18" s="583"/>
      <c r="EP18" s="583"/>
      <c r="EQ18" s="583"/>
      <c r="ER18" s="583"/>
      <c r="ES18" s="583"/>
      <c r="ET18" s="583"/>
      <c r="EU18" s="583"/>
      <c r="EV18" s="583"/>
      <c r="EW18" s="583"/>
      <c r="EX18" s="583"/>
      <c r="EY18" s="583"/>
      <c r="EZ18" s="583"/>
      <c r="FA18" s="583"/>
      <c r="FB18" s="583"/>
      <c r="FC18" s="583"/>
      <c r="FD18" s="583"/>
      <c r="FE18" s="583"/>
      <c r="FF18" s="583"/>
      <c r="FG18" s="583"/>
      <c r="FH18" s="583"/>
      <c r="FI18" s="583"/>
      <c r="FJ18" s="583"/>
      <c r="FK18" s="583"/>
      <c r="FL18" s="583"/>
      <c r="FM18" s="583"/>
      <c r="FN18" s="583"/>
      <c r="FO18" s="583"/>
      <c r="FP18" s="583"/>
      <c r="FQ18" s="583"/>
      <c r="FR18" s="583"/>
      <c r="FS18" s="583"/>
      <c r="FT18" s="583"/>
      <c r="FU18" s="583"/>
      <c r="FV18" s="583"/>
      <c r="FW18" s="583"/>
      <c r="FX18" s="583"/>
      <c r="FY18" s="583"/>
      <c r="FZ18" s="583"/>
      <c r="GA18" s="583"/>
      <c r="GB18" s="583"/>
      <c r="GC18" s="583"/>
    </row>
    <row r="19" spans="1:185">
      <c r="A19" s="580" t="s">
        <v>545</v>
      </c>
      <c r="B19" s="584" t="s">
        <v>559</v>
      </c>
      <c r="C19" s="487">
        <v>101505</v>
      </c>
      <c r="D19" s="487">
        <v>8</v>
      </c>
      <c r="E19" s="395"/>
      <c r="F19" s="395"/>
      <c r="G19" s="395"/>
      <c r="H19" s="395"/>
      <c r="I19" s="472"/>
      <c r="J19" s="472"/>
      <c r="K19" s="394"/>
      <c r="L19" s="395"/>
      <c r="M19" s="395"/>
      <c r="N19" s="395"/>
      <c r="O19" s="582"/>
      <c r="P19" s="582"/>
      <c r="Q19" s="395"/>
      <c r="R19" s="395"/>
      <c r="S19" s="395"/>
      <c r="T19" s="395"/>
      <c r="U19" s="395"/>
      <c r="V19" s="581"/>
      <c r="W19" s="394"/>
      <c r="X19" s="395"/>
      <c r="Y19" s="395"/>
      <c r="Z19" s="395"/>
      <c r="AA19" s="582"/>
      <c r="AB19" s="582"/>
      <c r="AC19" s="395"/>
      <c r="AD19" s="395"/>
      <c r="AE19" s="395"/>
      <c r="AF19" s="395"/>
      <c r="AG19" s="395"/>
      <c r="AH19" s="581"/>
      <c r="AI19" s="489" t="str">
        <f t="shared" si="0"/>
        <v xml:space="preserve"> </v>
      </c>
      <c r="AJ19" s="397" t="str">
        <f t="shared" si="1"/>
        <v xml:space="preserve"> </v>
      </c>
      <c r="AK19" s="397" t="str">
        <f t="shared" si="2"/>
        <v xml:space="preserve"> </v>
      </c>
      <c r="AL19" s="397" t="str">
        <f t="shared" si="3"/>
        <v xml:space="preserve"> </v>
      </c>
      <c r="AM19" s="397" t="str">
        <f t="shared" si="4"/>
        <v xml:space="preserve"> </v>
      </c>
      <c r="AN19" s="397" t="str">
        <f t="shared" si="5"/>
        <v xml:space="preserve"> </v>
      </c>
      <c r="AO19" s="397" t="str">
        <f t="shared" si="6"/>
        <v xml:space="preserve"> </v>
      </c>
      <c r="AP19" s="397" t="str">
        <f t="shared" si="7"/>
        <v xml:space="preserve"> </v>
      </c>
      <c r="AQ19" s="397" t="str">
        <f t="shared" si="8"/>
        <v xml:space="preserve"> </v>
      </c>
      <c r="AR19" s="397" t="str">
        <f t="shared" si="9"/>
        <v xml:space="preserve"> </v>
      </c>
      <c r="AS19" s="397" t="str">
        <f t="shared" si="10"/>
        <v xml:space="preserve"> </v>
      </c>
      <c r="AT19" s="398" t="str">
        <f t="shared" si="11"/>
        <v xml:space="preserve"> </v>
      </c>
      <c r="AU19" s="379"/>
      <c r="AV19" s="395"/>
      <c r="AW19" s="581"/>
      <c r="AX19" s="400"/>
      <c r="AY19" s="395"/>
      <c r="AZ19" s="581"/>
      <c r="BA19" s="489" t="str">
        <f t="shared" si="12"/>
        <v xml:space="preserve"> </v>
      </c>
      <c r="BB19" s="397" t="str">
        <f t="shared" si="13"/>
        <v xml:space="preserve"> </v>
      </c>
      <c r="BC19" s="398" t="str">
        <f t="shared" si="14"/>
        <v xml:space="preserve"> </v>
      </c>
      <c r="BD19" s="401"/>
      <c r="BE19" s="402"/>
      <c r="BF19" s="581"/>
      <c r="BG19" s="403"/>
      <c r="BH19" s="402"/>
      <c r="BI19" s="581"/>
      <c r="BJ19" s="403"/>
      <c r="BK19" s="402"/>
      <c r="BL19" s="581"/>
      <c r="BM19" s="403"/>
      <c r="BN19" s="402"/>
      <c r="BO19" s="581"/>
      <c r="BP19" s="490" t="str">
        <f t="shared" si="15"/>
        <v/>
      </c>
      <c r="BQ19" s="475" t="str">
        <f t="shared" si="16"/>
        <v/>
      </c>
      <c r="BR19" s="405" t="str">
        <f t="shared" si="17"/>
        <v/>
      </c>
      <c r="BS19" s="476"/>
      <c r="BT19" s="402"/>
      <c r="BU19" s="402"/>
      <c r="BV19" s="402"/>
      <c r="BW19" s="581">
        <v>3070</v>
      </c>
      <c r="BX19" s="581">
        <v>3260</v>
      </c>
      <c r="BY19" s="586">
        <v>261</v>
      </c>
      <c r="BZ19" s="402">
        <v>672</v>
      </c>
      <c r="CA19" s="402">
        <v>670</v>
      </c>
      <c r="CB19" s="402">
        <v>791</v>
      </c>
      <c r="CC19" s="402">
        <v>810</v>
      </c>
      <c r="CD19" s="402">
        <v>889</v>
      </c>
      <c r="CE19" s="565">
        <v>864</v>
      </c>
      <c r="CF19" s="581">
        <v>919</v>
      </c>
      <c r="CG19" s="883"/>
      <c r="CH19" s="399"/>
      <c r="CI19" s="402"/>
      <c r="CJ19" s="402"/>
      <c r="CK19" s="402"/>
      <c r="CL19" s="402"/>
      <c r="CM19" s="402"/>
      <c r="CN19" s="581"/>
      <c r="CO19" s="489">
        <f t="shared" si="18"/>
        <v>261</v>
      </c>
      <c r="CP19" s="397">
        <f t="shared" si="19"/>
        <v>672</v>
      </c>
      <c r="CQ19" s="397">
        <f t="shared" si="20"/>
        <v>670</v>
      </c>
      <c r="CR19" s="397">
        <f t="shared" si="21"/>
        <v>791</v>
      </c>
      <c r="CS19" s="397">
        <f t="shared" si="22"/>
        <v>810</v>
      </c>
      <c r="CT19" s="397">
        <f t="shared" si="23"/>
        <v>889</v>
      </c>
      <c r="CU19" s="397">
        <f t="shared" si="24"/>
        <v>864</v>
      </c>
      <c r="CV19" s="491">
        <f t="shared" si="25"/>
        <v>919</v>
      </c>
      <c r="CW19" s="379">
        <v>635</v>
      </c>
      <c r="CX19" s="565">
        <v>603</v>
      </c>
      <c r="CY19" s="581">
        <v>640</v>
      </c>
      <c r="CZ19" s="400">
        <v>84</v>
      </c>
      <c r="DA19" s="565">
        <v>98</v>
      </c>
      <c r="DB19" s="581">
        <v>104</v>
      </c>
      <c r="DC19" s="404">
        <f t="shared" si="26"/>
        <v>170</v>
      </c>
      <c r="DD19" s="404">
        <f t="shared" si="27"/>
        <v>163</v>
      </c>
      <c r="DE19" s="405">
        <f t="shared" si="28"/>
        <v>175</v>
      </c>
      <c r="DF19" s="379">
        <v>68</v>
      </c>
      <c r="DG19" s="565">
        <v>72</v>
      </c>
      <c r="DH19" s="581">
        <v>79</v>
      </c>
      <c r="DI19" s="493"/>
      <c r="DJ19" s="492"/>
      <c r="DK19" s="581"/>
      <c r="DL19" s="493"/>
      <c r="DM19" s="492"/>
      <c r="DN19" s="581"/>
      <c r="DO19" s="400">
        <v>247</v>
      </c>
      <c r="DP19" s="587">
        <v>227</v>
      </c>
      <c r="DQ19" s="581">
        <v>253</v>
      </c>
      <c r="DR19" s="404">
        <f t="shared" si="29"/>
        <v>476</v>
      </c>
      <c r="DS19" s="404">
        <f t="shared" si="30"/>
        <v>511</v>
      </c>
      <c r="DT19" s="405">
        <f t="shared" si="31"/>
        <v>557</v>
      </c>
      <c r="DU19" s="583"/>
      <c r="DV19" s="583"/>
      <c r="DW19" s="583"/>
      <c r="DX19" s="583"/>
      <c r="DY19" s="583"/>
      <c r="DZ19" s="583"/>
      <c r="EA19" s="583"/>
      <c r="EB19" s="583"/>
      <c r="EC19" s="583"/>
      <c r="ED19" s="583"/>
      <c r="EE19" s="607"/>
      <c r="EF19" s="583"/>
      <c r="EG19" s="583"/>
      <c r="EH19" s="583"/>
      <c r="EI19" s="583"/>
      <c r="EJ19" s="583"/>
      <c r="EK19" s="583"/>
      <c r="EL19" s="583"/>
      <c r="EM19" s="583"/>
      <c r="EN19" s="583"/>
      <c r="EO19" s="583"/>
      <c r="EP19" s="583"/>
      <c r="EQ19" s="583"/>
      <c r="ER19" s="583"/>
      <c r="ES19" s="583"/>
      <c r="ET19" s="583"/>
      <c r="EU19" s="583"/>
      <c r="EV19" s="583"/>
      <c r="EW19" s="583"/>
      <c r="EX19" s="583"/>
      <c r="EY19" s="583"/>
      <c r="EZ19" s="583"/>
      <c r="FA19" s="583"/>
      <c r="FB19" s="583"/>
      <c r="FC19" s="583"/>
      <c r="FD19" s="583"/>
      <c r="FE19" s="583"/>
      <c r="FF19" s="583"/>
      <c r="FG19" s="583"/>
      <c r="FH19" s="583"/>
      <c r="FI19" s="583"/>
      <c r="FJ19" s="583"/>
      <c r="FK19" s="583"/>
      <c r="FL19" s="583"/>
      <c r="FM19" s="583"/>
      <c r="FN19" s="583"/>
      <c r="FO19" s="583"/>
      <c r="FP19" s="583"/>
      <c r="FQ19" s="583"/>
      <c r="FR19" s="583"/>
      <c r="FS19" s="583"/>
      <c r="FT19" s="583"/>
      <c r="FU19" s="583"/>
      <c r="FV19" s="583"/>
      <c r="FW19" s="583"/>
      <c r="FX19" s="583"/>
      <c r="FY19" s="583"/>
      <c r="FZ19" s="583"/>
      <c r="GA19" s="583"/>
      <c r="GB19" s="583"/>
      <c r="GC19" s="583"/>
    </row>
    <row r="20" spans="1:185">
      <c r="A20" s="580" t="s">
        <v>545</v>
      </c>
      <c r="B20" s="488" t="s">
        <v>560</v>
      </c>
      <c r="C20" s="487">
        <v>101514</v>
      </c>
      <c r="D20" s="487">
        <v>8</v>
      </c>
      <c r="E20" s="395"/>
      <c r="F20" s="395"/>
      <c r="G20" s="395"/>
      <c r="H20" s="395"/>
      <c r="I20" s="472"/>
      <c r="J20" s="472"/>
      <c r="K20" s="394"/>
      <c r="L20" s="395"/>
      <c r="M20" s="395"/>
      <c r="N20" s="395"/>
      <c r="O20" s="582"/>
      <c r="P20" s="582"/>
      <c r="Q20" s="395"/>
      <c r="R20" s="395"/>
      <c r="S20" s="395"/>
      <c r="T20" s="395"/>
      <c r="U20" s="395"/>
      <c r="V20" s="581"/>
      <c r="W20" s="394"/>
      <c r="X20" s="395"/>
      <c r="Y20" s="395"/>
      <c r="Z20" s="395"/>
      <c r="AA20" s="582"/>
      <c r="AB20" s="582"/>
      <c r="AC20" s="395"/>
      <c r="AD20" s="395"/>
      <c r="AE20" s="395"/>
      <c r="AF20" s="395"/>
      <c r="AG20" s="395"/>
      <c r="AH20" s="581"/>
      <c r="AI20" s="489" t="str">
        <f t="shared" si="0"/>
        <v xml:space="preserve"> </v>
      </c>
      <c r="AJ20" s="397" t="str">
        <f t="shared" si="1"/>
        <v xml:space="preserve"> </v>
      </c>
      <c r="AK20" s="397" t="str">
        <f t="shared" si="2"/>
        <v xml:space="preserve"> </v>
      </c>
      <c r="AL20" s="397" t="str">
        <f t="shared" si="3"/>
        <v xml:space="preserve"> </v>
      </c>
      <c r="AM20" s="397" t="str">
        <f t="shared" si="4"/>
        <v xml:space="preserve"> </v>
      </c>
      <c r="AN20" s="397" t="str">
        <f t="shared" si="5"/>
        <v xml:space="preserve"> </v>
      </c>
      <c r="AO20" s="397" t="str">
        <f t="shared" si="6"/>
        <v xml:space="preserve"> </v>
      </c>
      <c r="AP20" s="397" t="str">
        <f t="shared" si="7"/>
        <v xml:space="preserve"> </v>
      </c>
      <c r="AQ20" s="397" t="str">
        <f t="shared" si="8"/>
        <v xml:space="preserve"> </v>
      </c>
      <c r="AR20" s="397" t="str">
        <f t="shared" si="9"/>
        <v xml:space="preserve"> </v>
      </c>
      <c r="AS20" s="397" t="str">
        <f t="shared" si="10"/>
        <v xml:space="preserve"> </v>
      </c>
      <c r="AT20" s="398" t="str">
        <f t="shared" si="11"/>
        <v xml:space="preserve"> </v>
      </c>
      <c r="AU20" s="379"/>
      <c r="AV20" s="395"/>
      <c r="AW20" s="581"/>
      <c r="AX20" s="400"/>
      <c r="AY20" s="395"/>
      <c r="AZ20" s="581"/>
      <c r="BA20" s="489" t="str">
        <f t="shared" si="12"/>
        <v xml:space="preserve"> </v>
      </c>
      <c r="BB20" s="397" t="str">
        <f t="shared" si="13"/>
        <v xml:space="preserve"> </v>
      </c>
      <c r="BC20" s="398" t="str">
        <f t="shared" si="14"/>
        <v xml:space="preserve"> </v>
      </c>
      <c r="BD20" s="401"/>
      <c r="BE20" s="402"/>
      <c r="BF20" s="581"/>
      <c r="BG20" s="403"/>
      <c r="BH20" s="402"/>
      <c r="BI20" s="581"/>
      <c r="BJ20" s="403"/>
      <c r="BK20" s="402"/>
      <c r="BL20" s="581"/>
      <c r="BM20" s="403"/>
      <c r="BN20" s="402"/>
      <c r="BO20" s="581"/>
      <c r="BP20" s="490" t="str">
        <f t="shared" si="15"/>
        <v/>
      </c>
      <c r="BQ20" s="475" t="str">
        <f t="shared" si="16"/>
        <v/>
      </c>
      <c r="BR20" s="405" t="str">
        <f t="shared" si="17"/>
        <v/>
      </c>
      <c r="BS20" s="476"/>
      <c r="BT20" s="402"/>
      <c r="BU20" s="402"/>
      <c r="BV20" s="402"/>
      <c r="BW20" s="581">
        <v>2701</v>
      </c>
      <c r="BX20" s="581">
        <v>3063</v>
      </c>
      <c r="BY20" s="403">
        <v>887</v>
      </c>
      <c r="BZ20" s="402">
        <v>963</v>
      </c>
      <c r="CA20" s="402">
        <v>919</v>
      </c>
      <c r="CB20" s="402">
        <v>1024</v>
      </c>
      <c r="CC20" s="402">
        <v>931</v>
      </c>
      <c r="CD20" s="402">
        <v>808</v>
      </c>
      <c r="CE20" s="565">
        <v>1028</v>
      </c>
      <c r="CF20" s="581">
        <v>1240</v>
      </c>
      <c r="CG20" s="403"/>
      <c r="CH20" s="399"/>
      <c r="CI20" s="402"/>
      <c r="CJ20" s="402"/>
      <c r="CK20" s="402"/>
      <c r="CL20" s="402"/>
      <c r="CM20" s="402"/>
      <c r="CN20" s="581"/>
      <c r="CO20" s="489">
        <f t="shared" si="18"/>
        <v>887</v>
      </c>
      <c r="CP20" s="397">
        <f t="shared" si="19"/>
        <v>963</v>
      </c>
      <c r="CQ20" s="397">
        <f t="shared" si="20"/>
        <v>919</v>
      </c>
      <c r="CR20" s="397">
        <f t="shared" si="21"/>
        <v>1024</v>
      </c>
      <c r="CS20" s="397">
        <f t="shared" si="22"/>
        <v>931</v>
      </c>
      <c r="CT20" s="397">
        <f t="shared" si="23"/>
        <v>808</v>
      </c>
      <c r="CU20" s="397">
        <f t="shared" si="24"/>
        <v>1028</v>
      </c>
      <c r="CV20" s="491">
        <f t="shared" si="25"/>
        <v>1240</v>
      </c>
      <c r="CW20" s="379">
        <v>632</v>
      </c>
      <c r="CX20" s="565">
        <v>759</v>
      </c>
      <c r="CY20" s="581">
        <v>964</v>
      </c>
      <c r="CZ20" s="400">
        <v>78</v>
      </c>
      <c r="DA20" s="565">
        <v>90</v>
      </c>
      <c r="DB20" s="581">
        <v>187</v>
      </c>
      <c r="DC20" s="404">
        <f t="shared" si="26"/>
        <v>98</v>
      </c>
      <c r="DD20" s="404">
        <f t="shared" si="27"/>
        <v>179</v>
      </c>
      <c r="DE20" s="405">
        <f t="shared" si="28"/>
        <v>89</v>
      </c>
      <c r="DF20" s="379">
        <v>112</v>
      </c>
      <c r="DG20" s="565">
        <v>80</v>
      </c>
      <c r="DH20" s="581">
        <v>96</v>
      </c>
      <c r="DI20" s="493"/>
      <c r="DJ20" s="492"/>
      <c r="DK20" s="581"/>
      <c r="DL20" s="493"/>
      <c r="DM20" s="492"/>
      <c r="DN20" s="581"/>
      <c r="DO20" s="400">
        <v>275</v>
      </c>
      <c r="DP20" s="587">
        <v>349</v>
      </c>
      <c r="DQ20" s="581">
        <v>370</v>
      </c>
      <c r="DR20" s="404">
        <f t="shared" si="29"/>
        <v>637</v>
      </c>
      <c r="DS20" s="404">
        <f t="shared" si="30"/>
        <v>502</v>
      </c>
      <c r="DT20" s="405">
        <f t="shared" si="31"/>
        <v>342</v>
      </c>
      <c r="DU20" s="583"/>
      <c r="DV20" s="583"/>
      <c r="DW20" s="583"/>
      <c r="DX20" s="583"/>
      <c r="DY20" s="583"/>
      <c r="DZ20" s="583"/>
      <c r="EA20" s="583"/>
      <c r="EB20" s="583"/>
      <c r="EC20" s="583"/>
      <c r="ED20" s="583"/>
      <c r="EE20" s="607"/>
      <c r="EF20" s="583"/>
      <c r="EG20" s="583"/>
      <c r="EH20" s="583"/>
      <c r="EI20" s="583"/>
      <c r="EJ20" s="583"/>
      <c r="EK20" s="583"/>
      <c r="EL20" s="583"/>
      <c r="EM20" s="583"/>
      <c r="EN20" s="583"/>
      <c r="EO20" s="583"/>
      <c r="EP20" s="583"/>
      <c r="EQ20" s="583"/>
      <c r="ER20" s="583"/>
      <c r="ES20" s="583"/>
      <c r="ET20" s="583"/>
      <c r="EU20" s="583"/>
      <c r="EV20" s="583"/>
      <c r="EW20" s="583"/>
      <c r="EX20" s="583"/>
      <c r="EY20" s="583"/>
      <c r="EZ20" s="583"/>
      <c r="FA20" s="583"/>
      <c r="FB20" s="583"/>
      <c r="FC20" s="583"/>
      <c r="FD20" s="583"/>
      <c r="FE20" s="583"/>
      <c r="FF20" s="583"/>
      <c r="FG20" s="583"/>
      <c r="FH20" s="583"/>
      <c r="FI20" s="583"/>
      <c r="FJ20" s="583"/>
      <c r="FK20" s="583"/>
      <c r="FL20" s="583"/>
      <c r="FM20" s="583"/>
      <c r="FN20" s="583"/>
      <c r="FO20" s="583"/>
      <c r="FP20" s="583"/>
      <c r="FQ20" s="583"/>
      <c r="FR20" s="583"/>
      <c r="FS20" s="583"/>
      <c r="FT20" s="583"/>
      <c r="FU20" s="583"/>
      <c r="FV20" s="583"/>
      <c r="FW20" s="583"/>
      <c r="FX20" s="583"/>
      <c r="FY20" s="583"/>
      <c r="FZ20" s="583"/>
      <c r="GA20" s="583"/>
      <c r="GB20" s="583"/>
      <c r="GC20" s="583"/>
    </row>
    <row r="21" spans="1:185">
      <c r="A21" s="580" t="s">
        <v>545</v>
      </c>
      <c r="B21" s="488" t="s">
        <v>561</v>
      </c>
      <c r="C21" s="487">
        <v>102429</v>
      </c>
      <c r="D21" s="487">
        <v>9</v>
      </c>
      <c r="E21" s="395"/>
      <c r="F21" s="395"/>
      <c r="G21" s="395"/>
      <c r="H21" s="395"/>
      <c r="I21" s="472"/>
      <c r="J21" s="472"/>
      <c r="K21" s="394"/>
      <c r="L21" s="395"/>
      <c r="M21" s="395"/>
      <c r="N21" s="395"/>
      <c r="O21" s="582"/>
      <c r="P21" s="582"/>
      <c r="Q21" s="395"/>
      <c r="R21" s="395"/>
      <c r="S21" s="395"/>
      <c r="T21" s="395"/>
      <c r="U21" s="395"/>
      <c r="V21" s="581"/>
      <c r="W21" s="394"/>
      <c r="X21" s="395"/>
      <c r="Y21" s="395"/>
      <c r="Z21" s="395"/>
      <c r="AA21" s="582"/>
      <c r="AB21" s="582"/>
      <c r="AC21" s="395"/>
      <c r="AD21" s="395"/>
      <c r="AE21" s="395"/>
      <c r="AF21" s="395"/>
      <c r="AG21" s="395"/>
      <c r="AH21" s="581"/>
      <c r="AI21" s="489" t="str">
        <f t="shared" si="0"/>
        <v xml:space="preserve"> </v>
      </c>
      <c r="AJ21" s="397" t="str">
        <f t="shared" si="1"/>
        <v xml:space="preserve"> </v>
      </c>
      <c r="AK21" s="397" t="str">
        <f t="shared" si="2"/>
        <v xml:space="preserve"> </v>
      </c>
      <c r="AL21" s="397" t="str">
        <f t="shared" si="3"/>
        <v xml:space="preserve"> </v>
      </c>
      <c r="AM21" s="397" t="str">
        <f t="shared" si="4"/>
        <v xml:space="preserve"> </v>
      </c>
      <c r="AN21" s="397" t="str">
        <f t="shared" si="5"/>
        <v xml:space="preserve"> </v>
      </c>
      <c r="AO21" s="397" t="str">
        <f t="shared" si="6"/>
        <v xml:space="preserve"> </v>
      </c>
      <c r="AP21" s="397" t="str">
        <f t="shared" si="7"/>
        <v xml:space="preserve"> </v>
      </c>
      <c r="AQ21" s="397" t="str">
        <f t="shared" si="8"/>
        <v xml:space="preserve"> </v>
      </c>
      <c r="AR21" s="397" t="str">
        <f t="shared" si="9"/>
        <v xml:space="preserve"> </v>
      </c>
      <c r="AS21" s="397" t="str">
        <f t="shared" si="10"/>
        <v xml:space="preserve"> </v>
      </c>
      <c r="AT21" s="398" t="str">
        <f t="shared" si="11"/>
        <v xml:space="preserve"> </v>
      </c>
      <c r="AU21" s="379"/>
      <c r="AV21" s="395"/>
      <c r="AW21" s="581"/>
      <c r="AX21" s="400"/>
      <c r="AY21" s="395"/>
      <c r="AZ21" s="581"/>
      <c r="BA21" s="489" t="str">
        <f t="shared" si="12"/>
        <v xml:space="preserve"> </v>
      </c>
      <c r="BB21" s="397" t="str">
        <f t="shared" si="13"/>
        <v xml:space="preserve"> </v>
      </c>
      <c r="BC21" s="398" t="str">
        <f t="shared" si="14"/>
        <v xml:space="preserve"> </v>
      </c>
      <c r="BD21" s="401"/>
      <c r="BE21" s="402"/>
      <c r="BF21" s="581"/>
      <c r="BG21" s="403"/>
      <c r="BH21" s="402"/>
      <c r="BI21" s="581"/>
      <c r="BJ21" s="403"/>
      <c r="BK21" s="402"/>
      <c r="BL21" s="581"/>
      <c r="BM21" s="403"/>
      <c r="BN21" s="402"/>
      <c r="BO21" s="581"/>
      <c r="BP21" s="490" t="str">
        <f t="shared" si="15"/>
        <v/>
      </c>
      <c r="BQ21" s="475" t="str">
        <f t="shared" si="16"/>
        <v/>
      </c>
      <c r="BR21" s="405" t="str">
        <f t="shared" si="17"/>
        <v/>
      </c>
      <c r="BS21" s="476"/>
      <c r="BT21" s="402"/>
      <c r="BU21" s="402"/>
      <c r="BV21" s="402"/>
      <c r="BW21" s="581">
        <v>1353</v>
      </c>
      <c r="BX21" s="581">
        <v>1498</v>
      </c>
      <c r="BY21" s="403">
        <v>719</v>
      </c>
      <c r="BZ21" s="402">
        <v>745</v>
      </c>
      <c r="CA21" s="402">
        <v>769</v>
      </c>
      <c r="CB21" s="402">
        <v>705</v>
      </c>
      <c r="CC21" s="402">
        <v>683</v>
      </c>
      <c r="CD21" s="402">
        <v>649</v>
      </c>
      <c r="CE21" s="565">
        <v>699</v>
      </c>
      <c r="CF21" s="581">
        <v>734</v>
      </c>
      <c r="CG21" s="403"/>
      <c r="CH21" s="399"/>
      <c r="CI21" s="402"/>
      <c r="CJ21" s="402"/>
      <c r="CK21" s="402"/>
      <c r="CL21" s="402"/>
      <c r="CM21" s="402"/>
      <c r="CN21" s="581"/>
      <c r="CO21" s="489">
        <f t="shared" si="18"/>
        <v>719</v>
      </c>
      <c r="CP21" s="397">
        <f t="shared" si="19"/>
        <v>745</v>
      </c>
      <c r="CQ21" s="397">
        <f t="shared" si="20"/>
        <v>769</v>
      </c>
      <c r="CR21" s="397">
        <f t="shared" si="21"/>
        <v>705</v>
      </c>
      <c r="CS21" s="397">
        <f t="shared" si="22"/>
        <v>683</v>
      </c>
      <c r="CT21" s="397">
        <f t="shared" si="23"/>
        <v>649</v>
      </c>
      <c r="CU21" s="397">
        <f t="shared" si="24"/>
        <v>699</v>
      </c>
      <c r="CV21" s="491">
        <f t="shared" si="25"/>
        <v>734</v>
      </c>
      <c r="CW21" s="379">
        <v>445</v>
      </c>
      <c r="CX21" s="565">
        <v>478</v>
      </c>
      <c r="CY21" s="581">
        <v>536</v>
      </c>
      <c r="CZ21" s="400">
        <v>52</v>
      </c>
      <c r="DA21" s="565">
        <v>52</v>
      </c>
      <c r="DB21" s="581">
        <v>42</v>
      </c>
      <c r="DC21" s="404">
        <f t="shared" si="26"/>
        <v>152</v>
      </c>
      <c r="DD21" s="404">
        <f t="shared" si="27"/>
        <v>169</v>
      </c>
      <c r="DE21" s="405">
        <f t="shared" si="28"/>
        <v>156</v>
      </c>
      <c r="DF21" s="379">
        <v>139</v>
      </c>
      <c r="DG21" s="565">
        <v>99</v>
      </c>
      <c r="DH21" s="581">
        <v>111</v>
      </c>
      <c r="DI21" s="493"/>
      <c r="DJ21" s="492"/>
      <c r="DK21" s="581"/>
      <c r="DL21" s="493"/>
      <c r="DM21" s="492"/>
      <c r="DN21" s="581"/>
      <c r="DO21" s="400">
        <v>169</v>
      </c>
      <c r="DP21" s="587">
        <v>218</v>
      </c>
      <c r="DQ21" s="581">
        <v>237</v>
      </c>
      <c r="DR21" s="404">
        <f t="shared" si="29"/>
        <v>397</v>
      </c>
      <c r="DS21" s="404">
        <f t="shared" si="30"/>
        <v>366</v>
      </c>
      <c r="DT21" s="405">
        <f t="shared" si="31"/>
        <v>301</v>
      </c>
      <c r="DU21" s="583"/>
      <c r="DV21" s="583"/>
      <c r="DW21" s="583"/>
      <c r="DX21" s="583"/>
      <c r="DY21" s="583"/>
      <c r="DZ21" s="583"/>
      <c r="EA21" s="583"/>
      <c r="EB21" s="583"/>
      <c r="EC21" s="583"/>
      <c r="ED21" s="583"/>
      <c r="EE21" s="607"/>
      <c r="EF21" s="583"/>
      <c r="EG21" s="583"/>
      <c r="EH21" s="583"/>
      <c r="EI21" s="583"/>
      <c r="EJ21" s="583"/>
      <c r="EK21" s="583"/>
      <c r="EL21" s="583"/>
      <c r="EM21" s="583"/>
      <c r="EN21" s="583"/>
      <c r="EO21" s="583"/>
      <c r="EP21" s="583"/>
      <c r="EQ21" s="583"/>
      <c r="ER21" s="583"/>
      <c r="ES21" s="583"/>
      <c r="ET21" s="583"/>
      <c r="EU21" s="583"/>
      <c r="EV21" s="583"/>
      <c r="EW21" s="583"/>
      <c r="EX21" s="583"/>
      <c r="EY21" s="583"/>
      <c r="EZ21" s="583"/>
      <c r="FA21" s="583"/>
      <c r="FB21" s="583"/>
      <c r="FC21" s="583"/>
      <c r="FD21" s="583"/>
      <c r="FE21" s="583"/>
      <c r="FF21" s="583"/>
      <c r="FG21" s="583"/>
      <c r="FH21" s="583"/>
      <c r="FI21" s="583"/>
      <c r="FJ21" s="583"/>
      <c r="FK21" s="583"/>
      <c r="FL21" s="583"/>
      <c r="FM21" s="583"/>
      <c r="FN21" s="583"/>
      <c r="FO21" s="583"/>
      <c r="FP21" s="583"/>
      <c r="FQ21" s="583"/>
      <c r="FR21" s="583"/>
      <c r="FS21" s="583"/>
      <c r="FT21" s="583"/>
      <c r="FU21" s="583"/>
      <c r="FV21" s="583"/>
      <c r="FW21" s="583"/>
      <c r="FX21" s="583"/>
      <c r="FY21" s="583"/>
      <c r="FZ21" s="583"/>
      <c r="GA21" s="583"/>
      <c r="GB21" s="583"/>
      <c r="GC21" s="583"/>
    </row>
    <row r="22" spans="1:185">
      <c r="A22" s="580" t="s">
        <v>545</v>
      </c>
      <c r="B22" s="642" t="s">
        <v>562</v>
      </c>
      <c r="C22" s="487">
        <v>102030</v>
      </c>
      <c r="D22" s="487">
        <v>9</v>
      </c>
      <c r="E22" s="395"/>
      <c r="F22" s="395"/>
      <c r="G22" s="395"/>
      <c r="H22" s="395"/>
      <c r="I22" s="472"/>
      <c r="J22" s="472"/>
      <c r="K22" s="394"/>
      <c r="L22" s="395"/>
      <c r="M22" s="395"/>
      <c r="N22" s="395"/>
      <c r="O22" s="582"/>
      <c r="P22" s="582"/>
      <c r="Q22" s="395"/>
      <c r="R22" s="395"/>
      <c r="S22" s="395"/>
      <c r="T22" s="395"/>
      <c r="U22" s="395"/>
      <c r="V22" s="581"/>
      <c r="W22" s="394"/>
      <c r="X22" s="395"/>
      <c r="Y22" s="395"/>
      <c r="Z22" s="395"/>
      <c r="AA22" s="582"/>
      <c r="AB22" s="582"/>
      <c r="AC22" s="395"/>
      <c r="AD22" s="395"/>
      <c r="AE22" s="395"/>
      <c r="AF22" s="395"/>
      <c r="AG22" s="395"/>
      <c r="AH22" s="581"/>
      <c r="AI22" s="489" t="str">
        <f t="shared" si="0"/>
        <v xml:space="preserve"> </v>
      </c>
      <c r="AJ22" s="397" t="str">
        <f t="shared" si="1"/>
        <v xml:space="preserve"> </v>
      </c>
      <c r="AK22" s="397" t="str">
        <f t="shared" si="2"/>
        <v xml:space="preserve"> </v>
      </c>
      <c r="AL22" s="397" t="str">
        <f t="shared" si="3"/>
        <v xml:space="preserve"> </v>
      </c>
      <c r="AM22" s="397" t="str">
        <f t="shared" si="4"/>
        <v xml:space="preserve"> </v>
      </c>
      <c r="AN22" s="397" t="str">
        <f t="shared" si="5"/>
        <v xml:space="preserve"> </v>
      </c>
      <c r="AO22" s="397" t="str">
        <f t="shared" si="6"/>
        <v xml:space="preserve"> </v>
      </c>
      <c r="AP22" s="397" t="str">
        <f t="shared" si="7"/>
        <v xml:space="preserve"> </v>
      </c>
      <c r="AQ22" s="397" t="str">
        <f t="shared" si="8"/>
        <v xml:space="preserve"> </v>
      </c>
      <c r="AR22" s="397" t="str">
        <f t="shared" si="9"/>
        <v xml:space="preserve"> </v>
      </c>
      <c r="AS22" s="397" t="str">
        <f t="shared" si="10"/>
        <v xml:space="preserve"> </v>
      </c>
      <c r="AT22" s="398" t="str">
        <f t="shared" si="11"/>
        <v xml:space="preserve"> </v>
      </c>
      <c r="AU22" s="379"/>
      <c r="AV22" s="395"/>
      <c r="AW22" s="581"/>
      <c r="AX22" s="400"/>
      <c r="AY22" s="395"/>
      <c r="AZ22" s="581"/>
      <c r="BA22" s="489" t="str">
        <f t="shared" si="12"/>
        <v xml:space="preserve"> </v>
      </c>
      <c r="BB22" s="397" t="str">
        <f t="shared" si="13"/>
        <v xml:space="preserve"> </v>
      </c>
      <c r="BC22" s="398" t="str">
        <f t="shared" si="14"/>
        <v xml:space="preserve"> </v>
      </c>
      <c r="BD22" s="401"/>
      <c r="BE22" s="402"/>
      <c r="BF22" s="581"/>
      <c r="BG22" s="403"/>
      <c r="BH22" s="402"/>
      <c r="BI22" s="581"/>
      <c r="BJ22" s="403"/>
      <c r="BK22" s="402"/>
      <c r="BL22" s="581"/>
      <c r="BM22" s="403"/>
      <c r="BN22" s="402"/>
      <c r="BO22" s="581"/>
      <c r="BP22" s="490" t="str">
        <f t="shared" si="15"/>
        <v/>
      </c>
      <c r="BQ22" s="475" t="str">
        <f t="shared" si="16"/>
        <v/>
      </c>
      <c r="BR22" s="405" t="str">
        <f t="shared" si="17"/>
        <v/>
      </c>
      <c r="BS22" s="476"/>
      <c r="BT22" s="402"/>
      <c r="BU22" s="402"/>
      <c r="BV22" s="402"/>
      <c r="BW22" s="581">
        <v>1434</v>
      </c>
      <c r="BX22" s="581">
        <v>1013</v>
      </c>
      <c r="BY22" s="403">
        <v>606</v>
      </c>
      <c r="BZ22" s="402">
        <v>693</v>
      </c>
      <c r="CA22" s="402">
        <v>616</v>
      </c>
      <c r="CB22" s="402">
        <v>736</v>
      </c>
      <c r="CC22" s="402">
        <v>540</v>
      </c>
      <c r="CD22" s="402">
        <v>553</v>
      </c>
      <c r="CE22" s="565">
        <v>502</v>
      </c>
      <c r="CF22" s="581">
        <v>335</v>
      </c>
      <c r="CG22" s="403"/>
      <c r="CH22" s="399"/>
      <c r="CI22" s="402"/>
      <c r="CJ22" s="402"/>
      <c r="CK22" s="402"/>
      <c r="CL22" s="402"/>
      <c r="CM22" s="402"/>
      <c r="CN22" s="581"/>
      <c r="CO22" s="489">
        <f t="shared" si="18"/>
        <v>606</v>
      </c>
      <c r="CP22" s="397">
        <f t="shared" si="19"/>
        <v>693</v>
      </c>
      <c r="CQ22" s="397">
        <f t="shared" si="20"/>
        <v>616</v>
      </c>
      <c r="CR22" s="397">
        <f t="shared" si="21"/>
        <v>736</v>
      </c>
      <c r="CS22" s="397">
        <f t="shared" si="22"/>
        <v>540</v>
      </c>
      <c r="CT22" s="397">
        <f t="shared" si="23"/>
        <v>553</v>
      </c>
      <c r="CU22" s="397">
        <f t="shared" si="24"/>
        <v>502</v>
      </c>
      <c r="CV22" s="491">
        <f t="shared" si="25"/>
        <v>335</v>
      </c>
      <c r="CW22" s="379">
        <v>286</v>
      </c>
      <c r="CX22" s="565">
        <v>193</v>
      </c>
      <c r="CY22" s="581">
        <v>195</v>
      </c>
      <c r="CZ22" s="400">
        <v>19</v>
      </c>
      <c r="DA22" s="565">
        <v>24</v>
      </c>
      <c r="DB22" s="581">
        <v>17</v>
      </c>
      <c r="DC22" s="404">
        <f t="shared" si="26"/>
        <v>248</v>
      </c>
      <c r="DD22" s="404">
        <f t="shared" si="27"/>
        <v>285</v>
      </c>
      <c r="DE22" s="405">
        <f t="shared" si="28"/>
        <v>123</v>
      </c>
      <c r="DF22" s="379">
        <v>77</v>
      </c>
      <c r="DG22" s="565">
        <v>50</v>
      </c>
      <c r="DH22" s="581">
        <v>100</v>
      </c>
      <c r="DI22" s="493"/>
      <c r="DJ22" s="492"/>
      <c r="DK22" s="581"/>
      <c r="DL22" s="493"/>
      <c r="DM22" s="492"/>
      <c r="DN22" s="581"/>
      <c r="DO22" s="400">
        <v>70</v>
      </c>
      <c r="DP22" s="587">
        <v>54</v>
      </c>
      <c r="DQ22" s="581">
        <v>66</v>
      </c>
      <c r="DR22" s="404">
        <f t="shared" si="29"/>
        <v>589</v>
      </c>
      <c r="DS22" s="404">
        <f t="shared" si="30"/>
        <v>436</v>
      </c>
      <c r="DT22" s="405">
        <f t="shared" si="31"/>
        <v>387</v>
      </c>
      <c r="DU22" s="583"/>
      <c r="DV22" s="583"/>
      <c r="DW22" s="583"/>
      <c r="DX22" s="583"/>
      <c r="DY22" s="583"/>
      <c r="DZ22" s="583"/>
      <c r="EA22" s="583"/>
      <c r="EB22" s="583"/>
      <c r="EC22" s="583"/>
      <c r="ED22" s="583"/>
      <c r="EE22" s="607"/>
      <c r="EF22" s="583"/>
      <c r="EG22" s="583"/>
      <c r="EH22" s="583"/>
      <c r="EI22" s="583"/>
      <c r="EJ22" s="583"/>
      <c r="EK22" s="583"/>
      <c r="EL22" s="583"/>
      <c r="EM22" s="583"/>
      <c r="EN22" s="583"/>
      <c r="EO22" s="583"/>
      <c r="EP22" s="583"/>
      <c r="EQ22" s="583"/>
      <c r="ER22" s="583"/>
      <c r="ES22" s="583"/>
      <c r="ET22" s="583"/>
      <c r="EU22" s="583"/>
      <c r="EV22" s="583"/>
      <c r="EW22" s="583"/>
      <c r="EX22" s="583"/>
      <c r="EY22" s="583"/>
      <c r="EZ22" s="583"/>
      <c r="FA22" s="583"/>
      <c r="FB22" s="583"/>
      <c r="FC22" s="583"/>
      <c r="FD22" s="583"/>
      <c r="FE22" s="583"/>
      <c r="FF22" s="583"/>
      <c r="FG22" s="583"/>
      <c r="FH22" s="583"/>
      <c r="FI22" s="583"/>
      <c r="FJ22" s="583"/>
      <c r="FK22" s="583"/>
      <c r="FL22" s="583"/>
      <c r="FM22" s="583"/>
      <c r="FN22" s="583"/>
      <c r="FO22" s="583"/>
      <c r="FP22" s="583"/>
      <c r="FQ22" s="583"/>
      <c r="FR22" s="583"/>
      <c r="FS22" s="583"/>
      <c r="FT22" s="583"/>
      <c r="FU22" s="583"/>
      <c r="FV22" s="583"/>
      <c r="FW22" s="583"/>
      <c r="FX22" s="583"/>
      <c r="FY22" s="583"/>
      <c r="FZ22" s="583"/>
      <c r="GA22" s="583"/>
      <c r="GB22" s="583"/>
      <c r="GC22" s="583"/>
    </row>
    <row r="23" spans="1:185">
      <c r="A23" s="580" t="s">
        <v>545</v>
      </c>
      <c r="B23" s="488" t="s">
        <v>563</v>
      </c>
      <c r="C23" s="487">
        <v>101240</v>
      </c>
      <c r="D23" s="487">
        <v>9</v>
      </c>
      <c r="E23" s="395"/>
      <c r="F23" s="395"/>
      <c r="G23" s="395"/>
      <c r="H23" s="395"/>
      <c r="I23" s="472"/>
      <c r="J23" s="472"/>
      <c r="K23" s="394"/>
      <c r="L23" s="395"/>
      <c r="M23" s="395"/>
      <c r="N23" s="395"/>
      <c r="O23" s="582"/>
      <c r="P23" s="582"/>
      <c r="Q23" s="395"/>
      <c r="R23" s="395"/>
      <c r="S23" s="395"/>
      <c r="T23" s="395"/>
      <c r="U23" s="395"/>
      <c r="V23" s="581"/>
      <c r="W23" s="394"/>
      <c r="X23" s="395"/>
      <c r="Y23" s="395"/>
      <c r="Z23" s="395"/>
      <c r="AA23" s="582"/>
      <c r="AB23" s="582"/>
      <c r="AC23" s="395"/>
      <c r="AD23" s="395"/>
      <c r="AE23" s="395"/>
      <c r="AF23" s="395"/>
      <c r="AG23" s="395"/>
      <c r="AH23" s="581"/>
      <c r="AI23" s="489" t="str">
        <f t="shared" si="0"/>
        <v xml:space="preserve"> </v>
      </c>
      <c r="AJ23" s="397" t="str">
        <f t="shared" si="1"/>
        <v xml:space="preserve"> </v>
      </c>
      <c r="AK23" s="397" t="str">
        <f t="shared" si="2"/>
        <v xml:space="preserve"> </v>
      </c>
      <c r="AL23" s="397" t="str">
        <f t="shared" si="3"/>
        <v xml:space="preserve"> </v>
      </c>
      <c r="AM23" s="397" t="str">
        <f t="shared" si="4"/>
        <v xml:space="preserve"> </v>
      </c>
      <c r="AN23" s="397" t="str">
        <f t="shared" si="5"/>
        <v xml:space="preserve"> </v>
      </c>
      <c r="AO23" s="397" t="str">
        <f t="shared" si="6"/>
        <v xml:space="preserve"> </v>
      </c>
      <c r="AP23" s="397" t="str">
        <f t="shared" si="7"/>
        <v xml:space="preserve"> </v>
      </c>
      <c r="AQ23" s="397" t="str">
        <f t="shared" si="8"/>
        <v xml:space="preserve"> </v>
      </c>
      <c r="AR23" s="397" t="str">
        <f t="shared" si="9"/>
        <v xml:space="preserve"> </v>
      </c>
      <c r="AS23" s="397" t="str">
        <f t="shared" si="10"/>
        <v xml:space="preserve"> </v>
      </c>
      <c r="AT23" s="398" t="str">
        <f t="shared" si="11"/>
        <v xml:space="preserve"> </v>
      </c>
      <c r="AU23" s="379"/>
      <c r="AV23" s="395"/>
      <c r="AW23" s="581"/>
      <c r="AX23" s="400"/>
      <c r="AY23" s="395"/>
      <c r="AZ23" s="581"/>
      <c r="BA23" s="489" t="str">
        <f t="shared" si="12"/>
        <v xml:space="preserve"> </v>
      </c>
      <c r="BB23" s="397" t="str">
        <f t="shared" si="13"/>
        <v xml:space="preserve"> </v>
      </c>
      <c r="BC23" s="398" t="str">
        <f t="shared" si="14"/>
        <v xml:space="preserve"> </v>
      </c>
      <c r="BD23" s="401"/>
      <c r="BE23" s="402"/>
      <c r="BF23" s="581"/>
      <c r="BG23" s="403"/>
      <c r="BH23" s="402"/>
      <c r="BI23" s="581"/>
      <c r="BJ23" s="403"/>
      <c r="BK23" s="402"/>
      <c r="BL23" s="581"/>
      <c r="BM23" s="403"/>
      <c r="BN23" s="402"/>
      <c r="BO23" s="581"/>
      <c r="BP23" s="490" t="str">
        <f t="shared" si="15"/>
        <v/>
      </c>
      <c r="BQ23" s="475" t="str">
        <f t="shared" si="16"/>
        <v/>
      </c>
      <c r="BR23" s="405" t="str">
        <f t="shared" si="17"/>
        <v/>
      </c>
      <c r="BS23" s="476"/>
      <c r="BT23" s="402"/>
      <c r="BU23" s="402"/>
      <c r="BV23" s="402"/>
      <c r="BW23" s="581">
        <v>1773</v>
      </c>
      <c r="BX23" s="581">
        <v>2018</v>
      </c>
      <c r="BY23" s="403">
        <v>1283</v>
      </c>
      <c r="BZ23" s="402">
        <v>1401</v>
      </c>
      <c r="CA23" s="402">
        <v>1173</v>
      </c>
      <c r="CB23" s="402">
        <v>1112</v>
      </c>
      <c r="CC23" s="402">
        <v>1029</v>
      </c>
      <c r="CD23" s="402">
        <v>1000</v>
      </c>
      <c r="CE23" s="565">
        <v>947</v>
      </c>
      <c r="CF23" s="581">
        <v>1168</v>
      </c>
      <c r="CG23" s="403"/>
      <c r="CH23" s="399"/>
      <c r="CI23" s="402"/>
      <c r="CJ23" s="402"/>
      <c r="CK23" s="402"/>
      <c r="CL23" s="402"/>
      <c r="CM23" s="402"/>
      <c r="CN23" s="581"/>
      <c r="CO23" s="489">
        <f t="shared" si="18"/>
        <v>1283</v>
      </c>
      <c r="CP23" s="397">
        <f t="shared" si="19"/>
        <v>1401</v>
      </c>
      <c r="CQ23" s="397">
        <f t="shared" si="20"/>
        <v>1173</v>
      </c>
      <c r="CR23" s="397">
        <f t="shared" si="21"/>
        <v>1112</v>
      </c>
      <c r="CS23" s="397">
        <f t="shared" si="22"/>
        <v>1029</v>
      </c>
      <c r="CT23" s="397">
        <f t="shared" si="23"/>
        <v>1000</v>
      </c>
      <c r="CU23" s="397">
        <f t="shared" si="24"/>
        <v>947</v>
      </c>
      <c r="CV23" s="491">
        <f t="shared" si="25"/>
        <v>1168</v>
      </c>
      <c r="CW23" s="379">
        <v>666</v>
      </c>
      <c r="CX23" s="565">
        <v>611</v>
      </c>
      <c r="CY23" s="581">
        <v>742</v>
      </c>
      <c r="CZ23" s="400">
        <v>53</v>
      </c>
      <c r="DA23" s="565">
        <v>47</v>
      </c>
      <c r="DB23" s="581">
        <v>62</v>
      </c>
      <c r="DC23" s="404">
        <f t="shared" si="26"/>
        <v>281</v>
      </c>
      <c r="DD23" s="404">
        <f t="shared" si="27"/>
        <v>289</v>
      </c>
      <c r="DE23" s="405">
        <f t="shared" si="28"/>
        <v>364</v>
      </c>
      <c r="DF23" s="379">
        <v>244</v>
      </c>
      <c r="DG23" s="565">
        <v>183</v>
      </c>
      <c r="DH23" s="581">
        <v>219</v>
      </c>
      <c r="DI23" s="493"/>
      <c r="DJ23" s="492"/>
      <c r="DK23" s="581"/>
      <c r="DL23" s="493"/>
      <c r="DM23" s="492"/>
      <c r="DN23" s="581"/>
      <c r="DO23" s="400">
        <v>230</v>
      </c>
      <c r="DP23" s="587">
        <v>187</v>
      </c>
      <c r="DQ23" s="581">
        <v>211</v>
      </c>
      <c r="DR23" s="404">
        <f t="shared" si="29"/>
        <v>638</v>
      </c>
      <c r="DS23" s="404">
        <f t="shared" si="30"/>
        <v>659</v>
      </c>
      <c r="DT23" s="405">
        <f t="shared" si="31"/>
        <v>570</v>
      </c>
      <c r="DU23" s="583"/>
      <c r="DV23" s="583"/>
      <c r="DW23" s="583"/>
      <c r="DX23" s="583"/>
      <c r="DY23" s="583"/>
      <c r="DZ23" s="583"/>
      <c r="EA23" s="583"/>
      <c r="EB23" s="583"/>
      <c r="EC23" s="583"/>
      <c r="ED23" s="583"/>
      <c r="EE23" s="607"/>
      <c r="EF23" s="583"/>
      <c r="EG23" s="583"/>
      <c r="EH23" s="583"/>
      <c r="EI23" s="583"/>
      <c r="EJ23" s="583"/>
      <c r="EK23" s="583"/>
      <c r="EL23" s="583"/>
      <c r="EM23" s="583"/>
      <c r="EN23" s="583"/>
      <c r="EO23" s="583"/>
      <c r="EP23" s="583"/>
      <c r="EQ23" s="583"/>
      <c r="ER23" s="583"/>
      <c r="ES23" s="583"/>
      <c r="ET23" s="583"/>
      <c r="EU23" s="583"/>
      <c r="EV23" s="583"/>
      <c r="EW23" s="583"/>
      <c r="EX23" s="583"/>
      <c r="EY23" s="583"/>
      <c r="EZ23" s="583"/>
      <c r="FA23" s="583"/>
      <c r="FB23" s="583"/>
      <c r="FC23" s="583"/>
      <c r="FD23" s="583"/>
      <c r="FE23" s="583"/>
      <c r="FF23" s="583"/>
      <c r="FG23" s="583"/>
      <c r="FH23" s="583"/>
      <c r="FI23" s="583"/>
      <c r="FJ23" s="583"/>
      <c r="FK23" s="583"/>
      <c r="FL23" s="583"/>
      <c r="FM23" s="583"/>
      <c r="FN23" s="583"/>
      <c r="FO23" s="583"/>
      <c r="FP23" s="583"/>
      <c r="FQ23" s="583"/>
      <c r="FR23" s="583"/>
      <c r="FS23" s="583"/>
      <c r="FT23" s="583"/>
      <c r="FU23" s="583"/>
      <c r="FV23" s="583"/>
      <c r="FW23" s="583"/>
      <c r="FX23" s="583"/>
      <c r="FY23" s="583"/>
      <c r="FZ23" s="583"/>
      <c r="GA23" s="583"/>
      <c r="GB23" s="583"/>
      <c r="GC23" s="583"/>
    </row>
    <row r="24" spans="1:185">
      <c r="A24" s="580" t="s">
        <v>545</v>
      </c>
      <c r="B24" s="488" t="s">
        <v>564</v>
      </c>
      <c r="C24" s="487">
        <v>101286</v>
      </c>
      <c r="D24" s="487">
        <v>9</v>
      </c>
      <c r="E24" s="395"/>
      <c r="F24" s="395"/>
      <c r="G24" s="395"/>
      <c r="H24" s="395"/>
      <c r="I24" s="472"/>
      <c r="J24" s="472"/>
      <c r="K24" s="394"/>
      <c r="L24" s="395"/>
      <c r="M24" s="395"/>
      <c r="N24" s="395"/>
      <c r="O24" s="582"/>
      <c r="P24" s="582"/>
      <c r="Q24" s="395"/>
      <c r="R24" s="395"/>
      <c r="S24" s="395"/>
      <c r="T24" s="395"/>
      <c r="U24" s="395"/>
      <c r="V24" s="581"/>
      <c r="W24" s="394"/>
      <c r="X24" s="395"/>
      <c r="Y24" s="395"/>
      <c r="Z24" s="395"/>
      <c r="AA24" s="582"/>
      <c r="AB24" s="582"/>
      <c r="AC24" s="395"/>
      <c r="AD24" s="395"/>
      <c r="AE24" s="395"/>
      <c r="AF24" s="395"/>
      <c r="AG24" s="395"/>
      <c r="AH24" s="581"/>
      <c r="AI24" s="489" t="str">
        <f t="shared" si="0"/>
        <v xml:space="preserve"> </v>
      </c>
      <c r="AJ24" s="397" t="str">
        <f t="shared" si="1"/>
        <v xml:space="preserve"> </v>
      </c>
      <c r="AK24" s="397" t="str">
        <f t="shared" si="2"/>
        <v xml:space="preserve"> </v>
      </c>
      <c r="AL24" s="397" t="str">
        <f t="shared" si="3"/>
        <v xml:space="preserve"> </v>
      </c>
      <c r="AM24" s="397" t="str">
        <f t="shared" si="4"/>
        <v xml:space="preserve"> </v>
      </c>
      <c r="AN24" s="397" t="str">
        <f t="shared" si="5"/>
        <v xml:space="preserve"> </v>
      </c>
      <c r="AO24" s="397" t="str">
        <f t="shared" si="6"/>
        <v xml:space="preserve"> </v>
      </c>
      <c r="AP24" s="397" t="str">
        <f t="shared" si="7"/>
        <v xml:space="preserve"> </v>
      </c>
      <c r="AQ24" s="397" t="str">
        <f t="shared" si="8"/>
        <v xml:space="preserve"> </v>
      </c>
      <c r="AR24" s="397" t="str">
        <f t="shared" si="9"/>
        <v xml:space="preserve"> </v>
      </c>
      <c r="AS24" s="397" t="str">
        <f t="shared" si="10"/>
        <v xml:space="preserve"> </v>
      </c>
      <c r="AT24" s="398" t="str">
        <f t="shared" si="11"/>
        <v xml:space="preserve"> </v>
      </c>
      <c r="AU24" s="379"/>
      <c r="AV24" s="395"/>
      <c r="AW24" s="581"/>
      <c r="AX24" s="400"/>
      <c r="AY24" s="395"/>
      <c r="AZ24" s="581"/>
      <c r="BA24" s="489" t="str">
        <f t="shared" si="12"/>
        <v xml:space="preserve"> </v>
      </c>
      <c r="BB24" s="397" t="str">
        <f t="shared" si="13"/>
        <v xml:space="preserve"> </v>
      </c>
      <c r="BC24" s="398" t="str">
        <f t="shared" si="14"/>
        <v xml:space="preserve"> </v>
      </c>
      <c r="BD24" s="401"/>
      <c r="BE24" s="402"/>
      <c r="BF24" s="581"/>
      <c r="BG24" s="403"/>
      <c r="BH24" s="402"/>
      <c r="BI24" s="581"/>
      <c r="BJ24" s="403"/>
      <c r="BK24" s="402"/>
      <c r="BL24" s="581"/>
      <c r="BM24" s="403"/>
      <c r="BN24" s="402"/>
      <c r="BO24" s="581"/>
      <c r="BP24" s="490" t="str">
        <f t="shared" si="15"/>
        <v/>
      </c>
      <c r="BQ24" s="475" t="str">
        <f t="shared" si="16"/>
        <v/>
      </c>
      <c r="BR24" s="405" t="str">
        <f t="shared" si="17"/>
        <v/>
      </c>
      <c r="BS24" s="476"/>
      <c r="BT24" s="402"/>
      <c r="BU24" s="402"/>
      <c r="BV24" s="402"/>
      <c r="BW24" s="581">
        <v>1168</v>
      </c>
      <c r="BX24" s="581">
        <v>1238</v>
      </c>
      <c r="BY24" s="403">
        <v>787</v>
      </c>
      <c r="BZ24" s="402">
        <v>916</v>
      </c>
      <c r="CA24" s="402">
        <v>809</v>
      </c>
      <c r="CB24" s="402">
        <v>729</v>
      </c>
      <c r="CC24" s="402">
        <v>747</v>
      </c>
      <c r="CD24" s="402">
        <v>688</v>
      </c>
      <c r="CE24" s="565">
        <v>666</v>
      </c>
      <c r="CF24" s="581">
        <v>706</v>
      </c>
      <c r="CG24" s="403"/>
      <c r="CH24" s="399"/>
      <c r="CI24" s="402"/>
      <c r="CJ24" s="402"/>
      <c r="CK24" s="402"/>
      <c r="CL24" s="402"/>
      <c r="CM24" s="402"/>
      <c r="CN24" s="581"/>
      <c r="CO24" s="489">
        <f t="shared" si="18"/>
        <v>787</v>
      </c>
      <c r="CP24" s="397">
        <f t="shared" si="19"/>
        <v>916</v>
      </c>
      <c r="CQ24" s="397">
        <f t="shared" si="20"/>
        <v>809</v>
      </c>
      <c r="CR24" s="397">
        <f t="shared" si="21"/>
        <v>729</v>
      </c>
      <c r="CS24" s="397">
        <f t="shared" si="22"/>
        <v>747</v>
      </c>
      <c r="CT24" s="397">
        <f t="shared" si="23"/>
        <v>688</v>
      </c>
      <c r="CU24" s="397">
        <f t="shared" si="24"/>
        <v>666</v>
      </c>
      <c r="CV24" s="491">
        <f t="shared" si="25"/>
        <v>706</v>
      </c>
      <c r="CW24" s="379">
        <v>389</v>
      </c>
      <c r="CX24" s="565">
        <v>409</v>
      </c>
      <c r="CY24" s="581">
        <v>425</v>
      </c>
      <c r="CZ24" s="400">
        <v>50</v>
      </c>
      <c r="DA24" s="565">
        <v>37</v>
      </c>
      <c r="DB24" s="581">
        <v>54</v>
      </c>
      <c r="DC24" s="404">
        <f t="shared" si="26"/>
        <v>249</v>
      </c>
      <c r="DD24" s="404">
        <f t="shared" si="27"/>
        <v>220</v>
      </c>
      <c r="DE24" s="405">
        <f t="shared" si="28"/>
        <v>227</v>
      </c>
      <c r="DF24" s="379">
        <v>119</v>
      </c>
      <c r="DG24" s="565">
        <v>130</v>
      </c>
      <c r="DH24" s="581">
        <v>109</v>
      </c>
      <c r="DI24" s="493"/>
      <c r="DJ24" s="492"/>
      <c r="DK24" s="581"/>
      <c r="DL24" s="493"/>
      <c r="DM24" s="492"/>
      <c r="DN24" s="581"/>
      <c r="DO24" s="400">
        <v>175</v>
      </c>
      <c r="DP24" s="587">
        <v>163</v>
      </c>
      <c r="DQ24" s="581">
        <v>154</v>
      </c>
      <c r="DR24" s="404">
        <f t="shared" si="29"/>
        <v>435</v>
      </c>
      <c r="DS24" s="404">
        <f t="shared" si="30"/>
        <v>454</v>
      </c>
      <c r="DT24" s="405">
        <f t="shared" si="31"/>
        <v>425</v>
      </c>
      <c r="DU24" s="583"/>
      <c r="DV24" s="583"/>
      <c r="DW24" s="583"/>
      <c r="DX24" s="583"/>
      <c r="DY24" s="583"/>
      <c r="DZ24" s="583"/>
      <c r="EA24" s="583"/>
      <c r="EB24" s="583"/>
      <c r="EC24" s="583"/>
      <c r="ED24" s="583"/>
      <c r="EE24" s="607"/>
      <c r="EF24" s="583"/>
      <c r="EG24" s="583"/>
      <c r="EH24" s="583"/>
      <c r="EI24" s="583"/>
      <c r="EJ24" s="583"/>
      <c r="EK24" s="583"/>
      <c r="EL24" s="583"/>
      <c r="EM24" s="583"/>
      <c r="EN24" s="583"/>
      <c r="EO24" s="583"/>
      <c r="EP24" s="583"/>
      <c r="EQ24" s="583"/>
      <c r="ER24" s="583"/>
      <c r="ES24" s="583"/>
      <c r="ET24" s="583"/>
      <c r="EU24" s="583"/>
      <c r="EV24" s="583"/>
      <c r="EW24" s="583"/>
      <c r="EX24" s="583"/>
      <c r="EY24" s="583"/>
      <c r="EZ24" s="583"/>
      <c r="FA24" s="583"/>
      <c r="FB24" s="583"/>
      <c r="FC24" s="583"/>
      <c r="FD24" s="583"/>
      <c r="FE24" s="583"/>
      <c r="FF24" s="583"/>
      <c r="FG24" s="583"/>
      <c r="FH24" s="583"/>
      <c r="FI24" s="583"/>
      <c r="FJ24" s="583"/>
      <c r="FK24" s="583"/>
      <c r="FL24" s="583"/>
      <c r="FM24" s="583"/>
      <c r="FN24" s="583"/>
      <c r="FO24" s="583"/>
      <c r="FP24" s="583"/>
      <c r="FQ24" s="583"/>
      <c r="FR24" s="583"/>
      <c r="FS24" s="583"/>
      <c r="FT24" s="583"/>
      <c r="FU24" s="583"/>
      <c r="FV24" s="583"/>
      <c r="FW24" s="583"/>
      <c r="FX24" s="583"/>
      <c r="FY24" s="583"/>
      <c r="FZ24" s="583"/>
      <c r="GA24" s="583"/>
      <c r="GB24" s="583"/>
      <c r="GC24" s="583"/>
    </row>
    <row r="25" spans="1:185">
      <c r="A25" s="580" t="s">
        <v>545</v>
      </c>
      <c r="B25" s="488" t="s">
        <v>565</v>
      </c>
      <c r="C25" s="487">
        <v>101161</v>
      </c>
      <c r="D25" s="487">
        <v>9</v>
      </c>
      <c r="E25" s="395"/>
      <c r="F25" s="395"/>
      <c r="G25" s="395"/>
      <c r="H25" s="395"/>
      <c r="I25" s="472"/>
      <c r="J25" s="472"/>
      <c r="K25" s="394"/>
      <c r="L25" s="395"/>
      <c r="M25" s="395"/>
      <c r="N25" s="395"/>
      <c r="O25" s="582"/>
      <c r="P25" s="582"/>
      <c r="Q25" s="395"/>
      <c r="R25" s="395"/>
      <c r="S25" s="395"/>
      <c r="T25" s="395"/>
      <c r="U25" s="395"/>
      <c r="V25" s="581"/>
      <c r="W25" s="394"/>
      <c r="X25" s="395"/>
      <c r="Y25" s="395"/>
      <c r="Z25" s="395"/>
      <c r="AA25" s="582"/>
      <c r="AB25" s="582"/>
      <c r="AC25" s="395"/>
      <c r="AD25" s="395"/>
      <c r="AE25" s="395"/>
      <c r="AF25" s="395"/>
      <c r="AG25" s="395"/>
      <c r="AH25" s="581"/>
      <c r="AI25" s="489" t="str">
        <f t="shared" si="0"/>
        <v xml:space="preserve"> </v>
      </c>
      <c r="AJ25" s="397" t="str">
        <f t="shared" si="1"/>
        <v xml:space="preserve"> </v>
      </c>
      <c r="AK25" s="397" t="str">
        <f t="shared" si="2"/>
        <v xml:space="preserve"> </v>
      </c>
      <c r="AL25" s="397" t="str">
        <f t="shared" si="3"/>
        <v xml:space="preserve"> </v>
      </c>
      <c r="AM25" s="397" t="str">
        <f t="shared" si="4"/>
        <v xml:space="preserve"> </v>
      </c>
      <c r="AN25" s="397" t="str">
        <f t="shared" si="5"/>
        <v xml:space="preserve"> </v>
      </c>
      <c r="AO25" s="397" t="str">
        <f t="shared" si="6"/>
        <v xml:space="preserve"> </v>
      </c>
      <c r="AP25" s="397" t="str">
        <f t="shared" si="7"/>
        <v xml:space="preserve"> </v>
      </c>
      <c r="AQ25" s="397" t="str">
        <f t="shared" si="8"/>
        <v xml:space="preserve"> </v>
      </c>
      <c r="AR25" s="397" t="str">
        <f t="shared" si="9"/>
        <v xml:space="preserve"> </v>
      </c>
      <c r="AS25" s="397" t="str">
        <f t="shared" si="10"/>
        <v xml:space="preserve"> </v>
      </c>
      <c r="AT25" s="398" t="str">
        <f t="shared" si="11"/>
        <v xml:space="preserve"> </v>
      </c>
      <c r="AU25" s="379"/>
      <c r="AV25" s="395"/>
      <c r="AW25" s="581"/>
      <c r="AX25" s="400"/>
      <c r="AY25" s="395"/>
      <c r="AZ25" s="581"/>
      <c r="BA25" s="489" t="str">
        <f t="shared" si="12"/>
        <v xml:space="preserve"> </v>
      </c>
      <c r="BB25" s="397" t="str">
        <f t="shared" si="13"/>
        <v xml:space="preserve"> </v>
      </c>
      <c r="BC25" s="398" t="str">
        <f t="shared" si="14"/>
        <v xml:space="preserve"> </v>
      </c>
      <c r="BD25" s="401"/>
      <c r="BE25" s="402"/>
      <c r="BF25" s="581"/>
      <c r="BG25" s="403"/>
      <c r="BH25" s="402"/>
      <c r="BI25" s="581"/>
      <c r="BJ25" s="403"/>
      <c r="BK25" s="402"/>
      <c r="BL25" s="581"/>
      <c r="BM25" s="403"/>
      <c r="BN25" s="402"/>
      <c r="BO25" s="581"/>
      <c r="BP25" s="490" t="str">
        <f t="shared" si="15"/>
        <v/>
      </c>
      <c r="BQ25" s="475" t="str">
        <f t="shared" si="16"/>
        <v/>
      </c>
      <c r="BR25" s="405" t="str">
        <f t="shared" si="17"/>
        <v/>
      </c>
      <c r="BS25" s="476"/>
      <c r="BT25" s="402"/>
      <c r="BU25" s="402"/>
      <c r="BV25" s="402"/>
      <c r="BW25" s="581">
        <v>1419</v>
      </c>
      <c r="BX25" s="581">
        <v>1587</v>
      </c>
      <c r="BY25" s="403">
        <v>688</v>
      </c>
      <c r="BZ25" s="402">
        <v>811</v>
      </c>
      <c r="CA25" s="402">
        <v>828</v>
      </c>
      <c r="CB25" s="402">
        <v>696</v>
      </c>
      <c r="CC25" s="402">
        <v>781</v>
      </c>
      <c r="CD25" s="402">
        <v>765</v>
      </c>
      <c r="CE25" s="565">
        <v>810</v>
      </c>
      <c r="CF25" s="581">
        <v>879</v>
      </c>
      <c r="CG25" s="403"/>
      <c r="CH25" s="399"/>
      <c r="CI25" s="402"/>
      <c r="CJ25" s="402"/>
      <c r="CK25" s="402"/>
      <c r="CL25" s="402"/>
      <c r="CM25" s="402"/>
      <c r="CN25" s="581"/>
      <c r="CO25" s="489">
        <f t="shared" si="18"/>
        <v>688</v>
      </c>
      <c r="CP25" s="397">
        <f t="shared" si="19"/>
        <v>811</v>
      </c>
      <c r="CQ25" s="397">
        <f t="shared" si="20"/>
        <v>828</v>
      </c>
      <c r="CR25" s="397">
        <f t="shared" si="21"/>
        <v>696</v>
      </c>
      <c r="CS25" s="397">
        <f t="shared" si="22"/>
        <v>781</v>
      </c>
      <c r="CT25" s="397">
        <f t="shared" si="23"/>
        <v>765</v>
      </c>
      <c r="CU25" s="397">
        <f t="shared" si="24"/>
        <v>810</v>
      </c>
      <c r="CV25" s="491">
        <f t="shared" si="25"/>
        <v>879</v>
      </c>
      <c r="CW25" s="379">
        <v>537</v>
      </c>
      <c r="CX25" s="565">
        <v>564</v>
      </c>
      <c r="CY25" s="581">
        <v>531</v>
      </c>
      <c r="CZ25" s="400">
        <v>70</v>
      </c>
      <c r="DA25" s="565">
        <v>74</v>
      </c>
      <c r="DB25" s="581">
        <v>98</v>
      </c>
      <c r="DC25" s="404">
        <f t="shared" si="26"/>
        <v>158</v>
      </c>
      <c r="DD25" s="404">
        <f t="shared" si="27"/>
        <v>172</v>
      </c>
      <c r="DE25" s="405">
        <f t="shared" si="28"/>
        <v>250</v>
      </c>
      <c r="DF25" s="379">
        <v>108</v>
      </c>
      <c r="DG25" s="565">
        <v>102</v>
      </c>
      <c r="DH25" s="581">
        <v>111</v>
      </c>
      <c r="DI25" s="493"/>
      <c r="DJ25" s="492"/>
      <c r="DK25" s="581"/>
      <c r="DL25" s="493"/>
      <c r="DM25" s="492"/>
      <c r="DN25" s="581"/>
      <c r="DO25" s="400">
        <v>276</v>
      </c>
      <c r="DP25" s="587">
        <v>304</v>
      </c>
      <c r="DQ25" s="581">
        <v>274</v>
      </c>
      <c r="DR25" s="404">
        <f t="shared" si="29"/>
        <v>312</v>
      </c>
      <c r="DS25" s="404">
        <f t="shared" si="30"/>
        <v>375</v>
      </c>
      <c r="DT25" s="405">
        <f t="shared" si="31"/>
        <v>380</v>
      </c>
      <c r="DU25" s="583"/>
      <c r="DV25" s="583"/>
      <c r="DW25" s="583"/>
      <c r="DX25" s="583"/>
      <c r="DY25" s="583"/>
      <c r="DZ25" s="583"/>
      <c r="EA25" s="583"/>
      <c r="EB25" s="583"/>
      <c r="EC25" s="583"/>
      <c r="ED25" s="583"/>
      <c r="EE25" s="607"/>
      <c r="EF25" s="583"/>
      <c r="EG25" s="583"/>
      <c r="EH25" s="583"/>
      <c r="EI25" s="583"/>
      <c r="EJ25" s="583"/>
      <c r="EK25" s="583"/>
      <c r="EL25" s="583"/>
      <c r="EM25" s="583"/>
      <c r="EN25" s="583"/>
      <c r="EO25" s="583"/>
      <c r="EP25" s="583"/>
      <c r="EQ25" s="583"/>
      <c r="ER25" s="583"/>
      <c r="ES25" s="583"/>
      <c r="ET25" s="583"/>
      <c r="EU25" s="583"/>
      <c r="EV25" s="583"/>
      <c r="EW25" s="583"/>
      <c r="EX25" s="583"/>
      <c r="EY25" s="583"/>
      <c r="EZ25" s="583"/>
      <c r="FA25" s="583"/>
      <c r="FB25" s="583"/>
      <c r="FC25" s="583"/>
      <c r="FD25" s="583"/>
      <c r="FE25" s="583"/>
      <c r="FF25" s="583"/>
      <c r="FG25" s="583"/>
      <c r="FH25" s="583"/>
      <c r="FI25" s="583"/>
      <c r="FJ25" s="583"/>
      <c r="FK25" s="583"/>
      <c r="FL25" s="583"/>
      <c r="FM25" s="583"/>
      <c r="FN25" s="583"/>
      <c r="FO25" s="583"/>
      <c r="FP25" s="583"/>
      <c r="FQ25" s="583"/>
      <c r="FR25" s="583"/>
      <c r="FS25" s="583"/>
      <c r="FT25" s="583"/>
      <c r="FU25" s="583"/>
      <c r="FV25" s="583"/>
      <c r="FW25" s="583"/>
      <c r="FX25" s="583"/>
      <c r="FY25" s="583"/>
      <c r="FZ25" s="583"/>
      <c r="GA25" s="583"/>
      <c r="GB25" s="583"/>
      <c r="GC25" s="583"/>
    </row>
    <row r="26" spans="1:185">
      <c r="A26" s="580" t="s">
        <v>545</v>
      </c>
      <c r="B26" s="584" t="s">
        <v>566</v>
      </c>
      <c r="C26" s="487">
        <v>101569</v>
      </c>
      <c r="D26" s="487">
        <v>9</v>
      </c>
      <c r="E26" s="395"/>
      <c r="F26" s="395"/>
      <c r="G26" s="395"/>
      <c r="H26" s="395"/>
      <c r="I26" s="472"/>
      <c r="J26" s="472"/>
      <c r="K26" s="394"/>
      <c r="L26" s="395"/>
      <c r="M26" s="395"/>
      <c r="N26" s="395"/>
      <c r="O26" s="582"/>
      <c r="P26" s="582"/>
      <c r="Q26" s="395"/>
      <c r="R26" s="395"/>
      <c r="S26" s="395"/>
      <c r="T26" s="395"/>
      <c r="U26" s="395"/>
      <c r="V26" s="581"/>
      <c r="W26" s="394"/>
      <c r="X26" s="395"/>
      <c r="Y26" s="395"/>
      <c r="Z26" s="395"/>
      <c r="AA26" s="582"/>
      <c r="AB26" s="582"/>
      <c r="AC26" s="395"/>
      <c r="AD26" s="395"/>
      <c r="AE26" s="395"/>
      <c r="AF26" s="395"/>
      <c r="AG26" s="395"/>
      <c r="AH26" s="581"/>
      <c r="AI26" s="489" t="str">
        <f t="shared" si="0"/>
        <v xml:space="preserve"> </v>
      </c>
      <c r="AJ26" s="397" t="str">
        <f t="shared" si="1"/>
        <v xml:space="preserve"> </v>
      </c>
      <c r="AK26" s="397" t="str">
        <f t="shared" si="2"/>
        <v xml:space="preserve"> </v>
      </c>
      <c r="AL26" s="397" t="str">
        <f t="shared" si="3"/>
        <v xml:space="preserve"> </v>
      </c>
      <c r="AM26" s="397" t="str">
        <f t="shared" si="4"/>
        <v xml:space="preserve"> </v>
      </c>
      <c r="AN26" s="397" t="str">
        <f t="shared" si="5"/>
        <v xml:space="preserve"> </v>
      </c>
      <c r="AO26" s="397" t="str">
        <f t="shared" si="6"/>
        <v xml:space="preserve"> </v>
      </c>
      <c r="AP26" s="397" t="str">
        <f t="shared" si="7"/>
        <v xml:space="preserve"> </v>
      </c>
      <c r="AQ26" s="397" t="str">
        <f t="shared" si="8"/>
        <v xml:space="preserve"> </v>
      </c>
      <c r="AR26" s="397" t="str">
        <f t="shared" si="9"/>
        <v xml:space="preserve"> </v>
      </c>
      <c r="AS26" s="397" t="str">
        <f t="shared" si="10"/>
        <v xml:space="preserve"> </v>
      </c>
      <c r="AT26" s="398" t="str">
        <f t="shared" si="11"/>
        <v xml:space="preserve"> </v>
      </c>
      <c r="AU26" s="379"/>
      <c r="AV26" s="395"/>
      <c r="AW26" s="581"/>
      <c r="AX26" s="400"/>
      <c r="AY26" s="395"/>
      <c r="AZ26" s="581"/>
      <c r="BA26" s="489" t="str">
        <f t="shared" si="12"/>
        <v xml:space="preserve"> </v>
      </c>
      <c r="BB26" s="397" t="str">
        <f t="shared" si="13"/>
        <v xml:space="preserve"> </v>
      </c>
      <c r="BC26" s="398" t="str">
        <f t="shared" si="14"/>
        <v xml:space="preserve"> </v>
      </c>
      <c r="BD26" s="401"/>
      <c r="BE26" s="402"/>
      <c r="BF26" s="581"/>
      <c r="BG26" s="403"/>
      <c r="BH26" s="402"/>
      <c r="BI26" s="581"/>
      <c r="BJ26" s="403"/>
      <c r="BK26" s="402"/>
      <c r="BL26" s="581"/>
      <c r="BM26" s="403"/>
      <c r="BN26" s="402"/>
      <c r="BO26" s="581"/>
      <c r="BP26" s="490" t="str">
        <f t="shared" si="15"/>
        <v/>
      </c>
      <c r="BQ26" s="475" t="str">
        <f t="shared" si="16"/>
        <v/>
      </c>
      <c r="BR26" s="405" t="str">
        <f t="shared" si="17"/>
        <v/>
      </c>
      <c r="BS26" s="476"/>
      <c r="BT26" s="402"/>
      <c r="BU26" s="402"/>
      <c r="BV26" s="402"/>
      <c r="BW26" s="581">
        <v>1167</v>
      </c>
      <c r="BX26" s="581">
        <v>1258</v>
      </c>
      <c r="BY26" s="403">
        <v>560</v>
      </c>
      <c r="BZ26" s="402">
        <v>525</v>
      </c>
      <c r="CA26" s="402">
        <v>601</v>
      </c>
      <c r="CB26" s="402">
        <v>709</v>
      </c>
      <c r="CC26" s="402">
        <v>665</v>
      </c>
      <c r="CD26" s="402">
        <v>622</v>
      </c>
      <c r="CE26" s="565">
        <v>572</v>
      </c>
      <c r="CF26" s="581">
        <v>637</v>
      </c>
      <c r="CG26" s="403">
        <v>0</v>
      </c>
      <c r="CH26" s="399">
        <v>0</v>
      </c>
      <c r="CI26" s="402">
        <v>0</v>
      </c>
      <c r="CJ26" s="402">
        <v>0</v>
      </c>
      <c r="CK26" s="402">
        <v>0</v>
      </c>
      <c r="CL26" s="402"/>
      <c r="CM26" s="402"/>
      <c r="CN26" s="581"/>
      <c r="CO26" s="489">
        <f t="shared" si="18"/>
        <v>560</v>
      </c>
      <c r="CP26" s="397">
        <f t="shared" si="19"/>
        <v>525</v>
      </c>
      <c r="CQ26" s="397">
        <f t="shared" si="20"/>
        <v>601</v>
      </c>
      <c r="CR26" s="397">
        <f t="shared" si="21"/>
        <v>709</v>
      </c>
      <c r="CS26" s="397">
        <f t="shared" si="22"/>
        <v>665</v>
      </c>
      <c r="CT26" s="397">
        <f t="shared" si="23"/>
        <v>622</v>
      </c>
      <c r="CU26" s="397">
        <f t="shared" si="24"/>
        <v>572</v>
      </c>
      <c r="CV26" s="491">
        <f t="shared" si="25"/>
        <v>637</v>
      </c>
      <c r="CW26" s="379">
        <v>355</v>
      </c>
      <c r="CX26" s="565">
        <v>314</v>
      </c>
      <c r="CY26" s="581">
        <v>339</v>
      </c>
      <c r="CZ26" s="400">
        <v>21</v>
      </c>
      <c r="DA26" s="565">
        <v>22</v>
      </c>
      <c r="DB26" s="581">
        <v>43</v>
      </c>
      <c r="DC26" s="404">
        <f t="shared" si="26"/>
        <v>246</v>
      </c>
      <c r="DD26" s="404">
        <f t="shared" si="27"/>
        <v>236</v>
      </c>
      <c r="DE26" s="405">
        <f t="shared" si="28"/>
        <v>255</v>
      </c>
      <c r="DF26" s="379">
        <v>184</v>
      </c>
      <c r="DG26" s="565">
        <v>163</v>
      </c>
      <c r="DH26" s="581">
        <v>102</v>
      </c>
      <c r="DI26" s="493"/>
      <c r="DJ26" s="492"/>
      <c r="DK26" s="581"/>
      <c r="DL26" s="493"/>
      <c r="DM26" s="492"/>
      <c r="DN26" s="581"/>
      <c r="DO26" s="400">
        <v>125</v>
      </c>
      <c r="DP26" s="587">
        <v>143</v>
      </c>
      <c r="DQ26" s="581">
        <v>166</v>
      </c>
      <c r="DR26" s="404">
        <f t="shared" si="29"/>
        <v>400</v>
      </c>
      <c r="DS26" s="404">
        <f t="shared" si="30"/>
        <v>359</v>
      </c>
      <c r="DT26" s="405">
        <f t="shared" si="31"/>
        <v>354</v>
      </c>
      <c r="DU26" s="583"/>
      <c r="DV26" s="583"/>
      <c r="DW26" s="583"/>
      <c r="DX26" s="583"/>
      <c r="DY26" s="583"/>
      <c r="DZ26" s="583"/>
      <c r="EA26" s="583"/>
      <c r="EB26" s="583"/>
      <c r="EC26" s="583"/>
      <c r="ED26" s="583"/>
      <c r="EE26" s="607"/>
      <c r="EF26" s="583"/>
      <c r="EG26" s="583"/>
      <c r="EH26" s="583"/>
      <c r="EI26" s="583"/>
      <c r="EJ26" s="583"/>
      <c r="EK26" s="583"/>
      <c r="EL26" s="583"/>
      <c r="EM26" s="583"/>
      <c r="EN26" s="583"/>
      <c r="EO26" s="583"/>
      <c r="EP26" s="583"/>
      <c r="EQ26" s="583"/>
      <c r="ER26" s="583"/>
      <c r="ES26" s="583"/>
      <c r="ET26" s="583"/>
      <c r="EU26" s="583"/>
      <c r="EV26" s="583"/>
      <c r="EW26" s="583"/>
      <c r="EX26" s="583"/>
      <c r="EY26" s="583"/>
      <c r="EZ26" s="583"/>
      <c r="FA26" s="583"/>
      <c r="FB26" s="583"/>
      <c r="FC26" s="583"/>
      <c r="FD26" s="583"/>
      <c r="FE26" s="583"/>
      <c r="FF26" s="583"/>
      <c r="FG26" s="583"/>
      <c r="FH26" s="583"/>
      <c r="FI26" s="583"/>
      <c r="FJ26" s="583"/>
      <c r="FK26" s="583"/>
      <c r="FL26" s="583"/>
      <c r="FM26" s="583"/>
      <c r="FN26" s="583"/>
      <c r="FO26" s="583"/>
      <c r="FP26" s="583"/>
      <c r="FQ26" s="583"/>
      <c r="FR26" s="583"/>
      <c r="FS26" s="583"/>
      <c r="FT26" s="583"/>
      <c r="FU26" s="583"/>
      <c r="FV26" s="583"/>
      <c r="FW26" s="583"/>
      <c r="FX26" s="583"/>
      <c r="FY26" s="583"/>
      <c r="FZ26" s="583"/>
      <c r="GA26" s="583"/>
      <c r="GB26" s="583"/>
      <c r="GC26" s="583"/>
    </row>
    <row r="27" spans="1:185">
      <c r="A27" s="580" t="s">
        <v>545</v>
      </c>
      <c r="B27" s="488" t="s">
        <v>567</v>
      </c>
      <c r="C27" s="487">
        <v>101736</v>
      </c>
      <c r="D27" s="487">
        <v>9</v>
      </c>
      <c r="E27" s="395"/>
      <c r="F27" s="395"/>
      <c r="G27" s="395"/>
      <c r="H27" s="395"/>
      <c r="I27" s="472"/>
      <c r="J27" s="472"/>
      <c r="K27" s="394"/>
      <c r="L27" s="395"/>
      <c r="M27" s="395"/>
      <c r="N27" s="395"/>
      <c r="O27" s="582"/>
      <c r="P27" s="582"/>
      <c r="Q27" s="395"/>
      <c r="R27" s="395"/>
      <c r="S27" s="395"/>
      <c r="T27" s="395"/>
      <c r="U27" s="395"/>
      <c r="V27" s="581"/>
      <c r="W27" s="394"/>
      <c r="X27" s="395"/>
      <c r="Y27" s="395"/>
      <c r="Z27" s="395"/>
      <c r="AA27" s="582"/>
      <c r="AB27" s="582"/>
      <c r="AC27" s="395"/>
      <c r="AD27" s="395"/>
      <c r="AE27" s="395"/>
      <c r="AF27" s="395"/>
      <c r="AG27" s="395"/>
      <c r="AH27" s="581"/>
      <c r="AI27" s="489" t="str">
        <f t="shared" si="0"/>
        <v xml:space="preserve"> </v>
      </c>
      <c r="AJ27" s="397" t="str">
        <f t="shared" si="1"/>
        <v xml:space="preserve"> </v>
      </c>
      <c r="AK27" s="397" t="str">
        <f t="shared" si="2"/>
        <v xml:space="preserve"> </v>
      </c>
      <c r="AL27" s="397" t="str">
        <f t="shared" si="3"/>
        <v xml:space="preserve"> </v>
      </c>
      <c r="AM27" s="397" t="str">
        <f t="shared" si="4"/>
        <v xml:space="preserve"> </v>
      </c>
      <c r="AN27" s="397" t="str">
        <f t="shared" si="5"/>
        <v xml:space="preserve"> </v>
      </c>
      <c r="AO27" s="397" t="str">
        <f t="shared" si="6"/>
        <v xml:space="preserve"> </v>
      </c>
      <c r="AP27" s="397" t="str">
        <f t="shared" si="7"/>
        <v xml:space="preserve"> </v>
      </c>
      <c r="AQ27" s="397" t="str">
        <f t="shared" si="8"/>
        <v xml:space="preserve"> </v>
      </c>
      <c r="AR27" s="397" t="str">
        <f t="shared" si="9"/>
        <v xml:space="preserve"> </v>
      </c>
      <c r="AS27" s="397" t="str">
        <f t="shared" si="10"/>
        <v xml:space="preserve"> </v>
      </c>
      <c r="AT27" s="398" t="str">
        <f t="shared" si="11"/>
        <v xml:space="preserve"> </v>
      </c>
      <c r="AU27" s="379"/>
      <c r="AV27" s="395"/>
      <c r="AW27" s="581"/>
      <c r="AX27" s="400"/>
      <c r="AY27" s="395"/>
      <c r="AZ27" s="581"/>
      <c r="BA27" s="489" t="str">
        <f t="shared" si="12"/>
        <v xml:space="preserve"> </v>
      </c>
      <c r="BB27" s="397" t="str">
        <f t="shared" si="13"/>
        <v xml:space="preserve"> </v>
      </c>
      <c r="BC27" s="398" t="str">
        <f t="shared" si="14"/>
        <v xml:space="preserve"> </v>
      </c>
      <c r="BD27" s="401"/>
      <c r="BE27" s="402"/>
      <c r="BF27" s="581"/>
      <c r="BG27" s="403"/>
      <c r="BH27" s="402"/>
      <c r="BI27" s="581"/>
      <c r="BJ27" s="403"/>
      <c r="BK27" s="402"/>
      <c r="BL27" s="581"/>
      <c r="BM27" s="403"/>
      <c r="BN27" s="402"/>
      <c r="BO27" s="581"/>
      <c r="BP27" s="490" t="str">
        <f t="shared" si="15"/>
        <v/>
      </c>
      <c r="BQ27" s="475" t="str">
        <f t="shared" si="16"/>
        <v/>
      </c>
      <c r="BR27" s="405" t="str">
        <f t="shared" si="17"/>
        <v/>
      </c>
      <c r="BS27" s="476"/>
      <c r="BT27" s="402"/>
      <c r="BU27" s="402"/>
      <c r="BV27" s="565"/>
      <c r="BW27" s="581">
        <v>1214</v>
      </c>
      <c r="BX27" s="581">
        <v>1424</v>
      </c>
      <c r="BY27" s="586">
        <v>1694</v>
      </c>
      <c r="BZ27" s="402">
        <v>940</v>
      </c>
      <c r="CA27" s="402">
        <v>1040</v>
      </c>
      <c r="CB27" s="402">
        <v>725</v>
      </c>
      <c r="CC27" s="402">
        <v>713</v>
      </c>
      <c r="CD27" s="588">
        <v>447</v>
      </c>
      <c r="CE27" s="565">
        <v>652</v>
      </c>
      <c r="CF27" s="581">
        <v>611</v>
      </c>
      <c r="CG27" s="403"/>
      <c r="CH27" s="399"/>
      <c r="CI27" s="402"/>
      <c r="CJ27" s="402"/>
      <c r="CK27" s="402"/>
      <c r="CL27" s="402"/>
      <c r="CM27" s="402"/>
      <c r="CN27" s="581"/>
      <c r="CO27" s="489">
        <f t="shared" si="18"/>
        <v>1694</v>
      </c>
      <c r="CP27" s="397">
        <f t="shared" si="19"/>
        <v>940</v>
      </c>
      <c r="CQ27" s="397">
        <f t="shared" si="20"/>
        <v>1040</v>
      </c>
      <c r="CR27" s="397">
        <f t="shared" si="21"/>
        <v>725</v>
      </c>
      <c r="CS27" s="397">
        <f t="shared" si="22"/>
        <v>713</v>
      </c>
      <c r="CT27" s="397">
        <f t="shared" si="23"/>
        <v>447</v>
      </c>
      <c r="CU27" s="397">
        <f t="shared" si="24"/>
        <v>652</v>
      </c>
      <c r="CV27" s="491">
        <f t="shared" si="25"/>
        <v>611</v>
      </c>
      <c r="CW27" s="486">
        <v>247</v>
      </c>
      <c r="CX27" s="565">
        <v>434</v>
      </c>
      <c r="CY27" s="581">
        <v>398</v>
      </c>
      <c r="CZ27" s="523">
        <v>25</v>
      </c>
      <c r="DA27" s="565">
        <v>51</v>
      </c>
      <c r="DB27" s="581">
        <v>31</v>
      </c>
      <c r="DC27" s="404">
        <f t="shared" si="26"/>
        <v>175</v>
      </c>
      <c r="DD27" s="404">
        <f t="shared" si="27"/>
        <v>167</v>
      </c>
      <c r="DE27" s="405">
        <f t="shared" si="28"/>
        <v>182</v>
      </c>
      <c r="DF27" s="379">
        <v>90</v>
      </c>
      <c r="DG27" s="565">
        <v>77</v>
      </c>
      <c r="DH27" s="581">
        <v>70</v>
      </c>
      <c r="DI27" s="493"/>
      <c r="DJ27" s="492"/>
      <c r="DK27" s="581"/>
      <c r="DL27" s="493"/>
      <c r="DM27" s="492"/>
      <c r="DN27" s="581"/>
      <c r="DO27" s="400">
        <v>141</v>
      </c>
      <c r="DP27" s="587">
        <v>132</v>
      </c>
      <c r="DQ27" s="581">
        <v>116</v>
      </c>
      <c r="DR27" s="404">
        <f t="shared" si="29"/>
        <v>494</v>
      </c>
      <c r="DS27" s="404">
        <f t="shared" si="30"/>
        <v>504</v>
      </c>
      <c r="DT27" s="405">
        <f t="shared" si="31"/>
        <v>261</v>
      </c>
      <c r="DU27" s="583"/>
      <c r="DV27" s="583"/>
      <c r="DW27" s="583"/>
      <c r="DX27" s="583"/>
      <c r="DY27" s="583"/>
      <c r="DZ27" s="583"/>
      <c r="EA27" s="583"/>
      <c r="EB27" s="583"/>
      <c r="EC27" s="583"/>
      <c r="ED27" s="583"/>
      <c r="EE27" s="607"/>
      <c r="EF27" s="583"/>
      <c r="EG27" s="583"/>
      <c r="EH27" s="583"/>
      <c r="EI27" s="583"/>
      <c r="EJ27" s="583"/>
      <c r="EK27" s="583"/>
      <c r="EL27" s="583"/>
      <c r="EM27" s="583"/>
      <c r="EN27" s="583"/>
      <c r="EO27" s="583"/>
      <c r="EP27" s="583"/>
      <c r="EQ27" s="583"/>
      <c r="ER27" s="583"/>
      <c r="ES27" s="583"/>
      <c r="ET27" s="583"/>
      <c r="EU27" s="583"/>
      <c r="EV27" s="583"/>
      <c r="EW27" s="583"/>
      <c r="EX27" s="583"/>
      <c r="EY27" s="583"/>
      <c r="EZ27" s="583"/>
      <c r="FA27" s="583"/>
      <c r="FB27" s="583"/>
      <c r="FC27" s="583"/>
      <c r="FD27" s="583"/>
      <c r="FE27" s="583"/>
      <c r="FF27" s="583"/>
      <c r="FG27" s="583"/>
      <c r="FH27" s="583"/>
      <c r="FI27" s="583"/>
      <c r="FJ27" s="583"/>
      <c r="FK27" s="583"/>
      <c r="FL27" s="583"/>
      <c r="FM27" s="583"/>
      <c r="FN27" s="583"/>
      <c r="FO27" s="583"/>
      <c r="FP27" s="583"/>
      <c r="FQ27" s="583"/>
      <c r="FR27" s="583"/>
      <c r="FS27" s="583"/>
      <c r="FT27" s="583"/>
      <c r="FU27" s="583"/>
      <c r="FV27" s="583"/>
      <c r="FW27" s="583"/>
      <c r="FX27" s="583"/>
      <c r="FY27" s="583"/>
      <c r="FZ27" s="583"/>
      <c r="GA27" s="583"/>
      <c r="GB27" s="583"/>
      <c r="GC27" s="583"/>
    </row>
    <row r="28" spans="1:185">
      <c r="A28" s="580" t="s">
        <v>545</v>
      </c>
      <c r="B28" s="488" t="s">
        <v>568</v>
      </c>
      <c r="C28" s="487">
        <v>102067</v>
      </c>
      <c r="D28" s="487">
        <v>9</v>
      </c>
      <c r="E28" s="395"/>
      <c r="F28" s="395"/>
      <c r="G28" s="395"/>
      <c r="H28" s="395"/>
      <c r="I28" s="472"/>
      <c r="J28" s="472"/>
      <c r="K28" s="394"/>
      <c r="L28" s="395"/>
      <c r="M28" s="395"/>
      <c r="N28" s="395"/>
      <c r="O28" s="582"/>
      <c r="P28" s="582"/>
      <c r="Q28" s="395"/>
      <c r="R28" s="395"/>
      <c r="S28" s="395"/>
      <c r="T28" s="395"/>
      <c r="U28" s="395"/>
      <c r="V28" s="581"/>
      <c r="W28" s="394"/>
      <c r="X28" s="395"/>
      <c r="Y28" s="395"/>
      <c r="Z28" s="395"/>
      <c r="AA28" s="582"/>
      <c r="AB28" s="582"/>
      <c r="AC28" s="395"/>
      <c r="AD28" s="395"/>
      <c r="AE28" s="395"/>
      <c r="AF28" s="395"/>
      <c r="AG28" s="395"/>
      <c r="AH28" s="581"/>
      <c r="AI28" s="489" t="str">
        <f t="shared" si="0"/>
        <v xml:space="preserve"> </v>
      </c>
      <c r="AJ28" s="397" t="str">
        <f t="shared" si="1"/>
        <v xml:space="preserve"> </v>
      </c>
      <c r="AK28" s="397" t="str">
        <f t="shared" si="2"/>
        <v xml:space="preserve"> </v>
      </c>
      <c r="AL28" s="397" t="str">
        <f t="shared" si="3"/>
        <v xml:space="preserve"> </v>
      </c>
      <c r="AM28" s="397" t="str">
        <f t="shared" si="4"/>
        <v xml:space="preserve"> </v>
      </c>
      <c r="AN28" s="397" t="str">
        <f t="shared" si="5"/>
        <v xml:space="preserve"> </v>
      </c>
      <c r="AO28" s="397" t="str">
        <f t="shared" si="6"/>
        <v xml:space="preserve"> </v>
      </c>
      <c r="AP28" s="397" t="str">
        <f t="shared" si="7"/>
        <v xml:space="preserve"> </v>
      </c>
      <c r="AQ28" s="397" t="str">
        <f t="shared" si="8"/>
        <v xml:space="preserve"> </v>
      </c>
      <c r="AR28" s="397" t="str">
        <f t="shared" si="9"/>
        <v xml:space="preserve"> </v>
      </c>
      <c r="AS28" s="397" t="str">
        <f t="shared" si="10"/>
        <v xml:space="preserve"> </v>
      </c>
      <c r="AT28" s="398" t="str">
        <f t="shared" si="11"/>
        <v xml:space="preserve"> </v>
      </c>
      <c r="AU28" s="379"/>
      <c r="AV28" s="395"/>
      <c r="AW28" s="581"/>
      <c r="AX28" s="400"/>
      <c r="AY28" s="395"/>
      <c r="AZ28" s="581"/>
      <c r="BA28" s="489" t="str">
        <f t="shared" si="12"/>
        <v xml:space="preserve"> </v>
      </c>
      <c r="BB28" s="397" t="str">
        <f t="shared" si="13"/>
        <v xml:space="preserve"> </v>
      </c>
      <c r="BC28" s="398" t="str">
        <f t="shared" si="14"/>
        <v xml:space="preserve"> </v>
      </c>
      <c r="BD28" s="401"/>
      <c r="BE28" s="402"/>
      <c r="BF28" s="581"/>
      <c r="BG28" s="403"/>
      <c r="BH28" s="402"/>
      <c r="BI28" s="581"/>
      <c r="BJ28" s="403"/>
      <c r="BK28" s="402"/>
      <c r="BL28" s="581"/>
      <c r="BM28" s="403"/>
      <c r="BN28" s="402"/>
      <c r="BO28" s="581"/>
      <c r="BP28" s="490" t="str">
        <f t="shared" si="15"/>
        <v/>
      </c>
      <c r="BQ28" s="475" t="str">
        <f t="shared" si="16"/>
        <v/>
      </c>
      <c r="BR28" s="405" t="str">
        <f t="shared" si="17"/>
        <v/>
      </c>
      <c r="BS28" s="476"/>
      <c r="BT28" s="402"/>
      <c r="BU28" s="402"/>
      <c r="BV28" s="565"/>
      <c r="BW28" s="581">
        <v>2210</v>
      </c>
      <c r="BX28" s="581">
        <v>1768</v>
      </c>
      <c r="BY28" s="403">
        <v>964</v>
      </c>
      <c r="BZ28" s="402">
        <v>1061</v>
      </c>
      <c r="CA28" s="402">
        <v>1115</v>
      </c>
      <c r="CB28" s="402">
        <v>1367</v>
      </c>
      <c r="CC28" s="402">
        <v>1479</v>
      </c>
      <c r="CD28" s="588">
        <v>996</v>
      </c>
      <c r="CE28" s="565">
        <v>1521</v>
      </c>
      <c r="CF28" s="581">
        <v>1150</v>
      </c>
      <c r="CG28" s="403"/>
      <c r="CH28" s="399"/>
      <c r="CI28" s="402"/>
      <c r="CJ28" s="402"/>
      <c r="CK28" s="402"/>
      <c r="CL28" s="402"/>
      <c r="CM28" s="402"/>
      <c r="CN28" s="581"/>
      <c r="CO28" s="489">
        <f t="shared" si="18"/>
        <v>964</v>
      </c>
      <c r="CP28" s="397">
        <f t="shared" si="19"/>
        <v>1061</v>
      </c>
      <c r="CQ28" s="397">
        <f t="shared" si="20"/>
        <v>1115</v>
      </c>
      <c r="CR28" s="397">
        <f t="shared" si="21"/>
        <v>1367</v>
      </c>
      <c r="CS28" s="397">
        <f t="shared" si="22"/>
        <v>1479</v>
      </c>
      <c r="CT28" s="397">
        <f t="shared" si="23"/>
        <v>996</v>
      </c>
      <c r="CU28" s="397">
        <f t="shared" si="24"/>
        <v>1521</v>
      </c>
      <c r="CV28" s="491">
        <f t="shared" si="25"/>
        <v>1150</v>
      </c>
      <c r="CW28" s="486">
        <v>610</v>
      </c>
      <c r="CX28" s="565">
        <v>1009</v>
      </c>
      <c r="CY28" s="581">
        <v>723</v>
      </c>
      <c r="CZ28" s="400">
        <v>81</v>
      </c>
      <c r="DA28" s="565">
        <v>209</v>
      </c>
      <c r="DB28" s="581">
        <v>117</v>
      </c>
      <c r="DC28" s="404">
        <f t="shared" si="26"/>
        <v>305</v>
      </c>
      <c r="DD28" s="404">
        <f t="shared" si="27"/>
        <v>303</v>
      </c>
      <c r="DE28" s="405">
        <f t="shared" si="28"/>
        <v>310</v>
      </c>
      <c r="DF28" s="379">
        <v>136</v>
      </c>
      <c r="DG28" s="565">
        <v>179</v>
      </c>
      <c r="DH28" s="581">
        <v>130</v>
      </c>
      <c r="DI28" s="493"/>
      <c r="DJ28" s="492"/>
      <c r="DK28" s="581"/>
      <c r="DL28" s="493"/>
      <c r="DM28" s="492"/>
      <c r="DN28" s="581"/>
      <c r="DO28" s="400">
        <v>422</v>
      </c>
      <c r="DP28" s="587">
        <v>439</v>
      </c>
      <c r="DQ28" s="581">
        <v>417</v>
      </c>
      <c r="DR28" s="404">
        <f t="shared" si="29"/>
        <v>809</v>
      </c>
      <c r="DS28" s="404">
        <f t="shared" si="30"/>
        <v>861</v>
      </c>
      <c r="DT28" s="405">
        <f t="shared" si="31"/>
        <v>449</v>
      </c>
      <c r="DU28" s="583"/>
      <c r="DV28" s="583"/>
      <c r="DW28" s="583"/>
      <c r="DX28" s="583"/>
      <c r="DY28" s="583"/>
      <c r="DZ28" s="583"/>
      <c r="EA28" s="583"/>
      <c r="EB28" s="583"/>
      <c r="EC28" s="583"/>
      <c r="ED28" s="583"/>
      <c r="EE28" s="607"/>
      <c r="EF28" s="583"/>
      <c r="EG28" s="583"/>
      <c r="EH28" s="583"/>
      <c r="EI28" s="583"/>
      <c r="EJ28" s="583"/>
      <c r="EK28" s="583"/>
      <c r="EL28" s="583"/>
      <c r="EM28" s="583"/>
      <c r="EN28" s="583"/>
      <c r="EO28" s="583"/>
      <c r="EP28" s="583"/>
      <c r="EQ28" s="583"/>
      <c r="ER28" s="583"/>
      <c r="ES28" s="583"/>
      <c r="ET28" s="583"/>
      <c r="EU28" s="583"/>
      <c r="EV28" s="583"/>
      <c r="EW28" s="583"/>
      <c r="EX28" s="583"/>
      <c r="EY28" s="583"/>
      <c r="EZ28" s="583"/>
      <c r="FA28" s="583"/>
      <c r="FB28" s="583"/>
      <c r="FC28" s="583"/>
      <c r="FD28" s="583"/>
      <c r="FE28" s="583"/>
      <c r="FF28" s="583"/>
      <c r="FG28" s="583"/>
      <c r="FH28" s="583"/>
      <c r="FI28" s="583"/>
      <c r="FJ28" s="583"/>
      <c r="FK28" s="583"/>
      <c r="FL28" s="583"/>
      <c r="FM28" s="583"/>
      <c r="FN28" s="583"/>
      <c r="FO28" s="583"/>
      <c r="FP28" s="583"/>
      <c r="FQ28" s="583"/>
      <c r="FR28" s="583"/>
      <c r="FS28" s="583"/>
      <c r="FT28" s="583"/>
      <c r="FU28" s="583"/>
      <c r="FV28" s="583"/>
      <c r="FW28" s="583"/>
      <c r="FX28" s="583"/>
      <c r="FY28" s="583"/>
      <c r="FZ28" s="583"/>
      <c r="GA28" s="583"/>
      <c r="GB28" s="583"/>
      <c r="GC28" s="583"/>
    </row>
    <row r="29" spans="1:185">
      <c r="A29" s="580" t="s">
        <v>545</v>
      </c>
      <c r="B29" s="488" t="s">
        <v>569</v>
      </c>
      <c r="C29" s="487">
        <v>251260</v>
      </c>
      <c r="D29" s="487">
        <v>9</v>
      </c>
      <c r="E29" s="395"/>
      <c r="F29" s="395"/>
      <c r="G29" s="395"/>
      <c r="H29" s="395"/>
      <c r="I29" s="472"/>
      <c r="J29" s="472"/>
      <c r="K29" s="394"/>
      <c r="L29" s="395"/>
      <c r="M29" s="395"/>
      <c r="N29" s="395"/>
      <c r="O29" s="582"/>
      <c r="P29" s="582"/>
      <c r="Q29" s="395"/>
      <c r="R29" s="395"/>
      <c r="S29" s="395"/>
      <c r="T29" s="395"/>
      <c r="U29" s="395"/>
      <c r="V29" s="581"/>
      <c r="W29" s="394"/>
      <c r="X29" s="395"/>
      <c r="Y29" s="395"/>
      <c r="Z29" s="395"/>
      <c r="AA29" s="582"/>
      <c r="AB29" s="582"/>
      <c r="AC29" s="395"/>
      <c r="AD29" s="395"/>
      <c r="AE29" s="395"/>
      <c r="AF29" s="395"/>
      <c r="AG29" s="395"/>
      <c r="AH29" s="581"/>
      <c r="AI29" s="489" t="str">
        <f t="shared" si="0"/>
        <v xml:space="preserve"> </v>
      </c>
      <c r="AJ29" s="397" t="str">
        <f t="shared" si="1"/>
        <v xml:space="preserve"> </v>
      </c>
      <c r="AK29" s="397" t="str">
        <f t="shared" si="2"/>
        <v xml:space="preserve"> </v>
      </c>
      <c r="AL29" s="397" t="str">
        <f t="shared" si="3"/>
        <v xml:space="preserve"> </v>
      </c>
      <c r="AM29" s="397" t="str">
        <f t="shared" si="4"/>
        <v xml:space="preserve"> </v>
      </c>
      <c r="AN29" s="397" t="str">
        <f t="shared" si="5"/>
        <v xml:space="preserve"> </v>
      </c>
      <c r="AO29" s="397" t="str">
        <f t="shared" si="6"/>
        <v xml:space="preserve"> </v>
      </c>
      <c r="AP29" s="397" t="str">
        <f t="shared" si="7"/>
        <v xml:space="preserve"> </v>
      </c>
      <c r="AQ29" s="397" t="str">
        <f t="shared" si="8"/>
        <v xml:space="preserve"> </v>
      </c>
      <c r="AR29" s="397" t="str">
        <f t="shared" si="9"/>
        <v xml:space="preserve"> </v>
      </c>
      <c r="AS29" s="397" t="str">
        <f t="shared" si="10"/>
        <v xml:space="preserve"> </v>
      </c>
      <c r="AT29" s="398" t="str">
        <f t="shared" si="11"/>
        <v xml:space="preserve"> </v>
      </c>
      <c r="AU29" s="379"/>
      <c r="AV29" s="395"/>
      <c r="AW29" s="581"/>
      <c r="AX29" s="400"/>
      <c r="AY29" s="395"/>
      <c r="AZ29" s="581"/>
      <c r="BA29" s="489" t="str">
        <f t="shared" si="12"/>
        <v xml:space="preserve"> </v>
      </c>
      <c r="BB29" s="397" t="str">
        <f t="shared" si="13"/>
        <v xml:space="preserve"> </v>
      </c>
      <c r="BC29" s="398" t="str">
        <f t="shared" si="14"/>
        <v xml:space="preserve"> </v>
      </c>
      <c r="BD29" s="401"/>
      <c r="BE29" s="402"/>
      <c r="BF29" s="581"/>
      <c r="BG29" s="403"/>
      <c r="BH29" s="402"/>
      <c r="BI29" s="581"/>
      <c r="BJ29" s="403"/>
      <c r="BK29" s="402"/>
      <c r="BL29" s="581"/>
      <c r="BM29" s="403"/>
      <c r="BN29" s="402"/>
      <c r="BO29" s="581"/>
      <c r="BP29" s="490" t="str">
        <f t="shared" si="15"/>
        <v/>
      </c>
      <c r="BQ29" s="475" t="str">
        <f t="shared" si="16"/>
        <v/>
      </c>
      <c r="BR29" s="405" t="str">
        <f t="shared" si="17"/>
        <v/>
      </c>
      <c r="BS29" s="476"/>
      <c r="BT29" s="402"/>
      <c r="BU29" s="402"/>
      <c r="BV29" s="402"/>
      <c r="BW29" s="581">
        <v>1894</v>
      </c>
      <c r="BX29" s="581">
        <v>2011</v>
      </c>
      <c r="BY29" s="403">
        <v>807</v>
      </c>
      <c r="BZ29" s="402">
        <v>897</v>
      </c>
      <c r="CA29" s="402">
        <v>975</v>
      </c>
      <c r="CB29" s="402">
        <v>975</v>
      </c>
      <c r="CC29" s="402">
        <v>930</v>
      </c>
      <c r="CD29" s="402">
        <v>970</v>
      </c>
      <c r="CE29" s="565">
        <v>1030</v>
      </c>
      <c r="CF29" s="581">
        <v>1134</v>
      </c>
      <c r="CG29" s="403"/>
      <c r="CH29" s="399"/>
      <c r="CI29" s="402"/>
      <c r="CJ29" s="402"/>
      <c r="CK29" s="402"/>
      <c r="CL29" s="402"/>
      <c r="CM29" s="402"/>
      <c r="CN29" s="581"/>
      <c r="CO29" s="489">
        <f t="shared" si="18"/>
        <v>807</v>
      </c>
      <c r="CP29" s="397">
        <f t="shared" si="19"/>
        <v>897</v>
      </c>
      <c r="CQ29" s="397">
        <f t="shared" si="20"/>
        <v>975</v>
      </c>
      <c r="CR29" s="397">
        <f t="shared" si="21"/>
        <v>975</v>
      </c>
      <c r="CS29" s="397">
        <f t="shared" si="22"/>
        <v>930</v>
      </c>
      <c r="CT29" s="397">
        <f t="shared" si="23"/>
        <v>970</v>
      </c>
      <c r="CU29" s="397">
        <f t="shared" si="24"/>
        <v>1030</v>
      </c>
      <c r="CV29" s="491">
        <f t="shared" si="25"/>
        <v>1134</v>
      </c>
      <c r="CW29" s="379">
        <v>590</v>
      </c>
      <c r="CX29" s="565">
        <v>682</v>
      </c>
      <c r="CY29" s="581">
        <v>709</v>
      </c>
      <c r="CZ29" s="400">
        <v>104</v>
      </c>
      <c r="DA29" s="565">
        <v>93</v>
      </c>
      <c r="DB29" s="581">
        <v>117</v>
      </c>
      <c r="DC29" s="404">
        <f t="shared" si="26"/>
        <v>276</v>
      </c>
      <c r="DD29" s="404">
        <f t="shared" si="27"/>
        <v>255</v>
      </c>
      <c r="DE29" s="405">
        <f t="shared" si="28"/>
        <v>308</v>
      </c>
      <c r="DF29" s="379">
        <v>158</v>
      </c>
      <c r="DG29" s="565">
        <v>125</v>
      </c>
      <c r="DH29" s="581">
        <v>138</v>
      </c>
      <c r="DI29" s="493"/>
      <c r="DJ29" s="492"/>
      <c r="DK29" s="581"/>
      <c r="DL29" s="493"/>
      <c r="DM29" s="492"/>
      <c r="DN29" s="581"/>
      <c r="DO29" s="400">
        <v>298</v>
      </c>
      <c r="DP29" s="587">
        <v>263</v>
      </c>
      <c r="DQ29" s="581">
        <v>321</v>
      </c>
      <c r="DR29" s="404">
        <f t="shared" si="29"/>
        <v>519</v>
      </c>
      <c r="DS29" s="404">
        <f t="shared" si="30"/>
        <v>542</v>
      </c>
      <c r="DT29" s="405">
        <f t="shared" si="31"/>
        <v>511</v>
      </c>
      <c r="DU29" s="583"/>
      <c r="DV29" s="583"/>
      <c r="DW29" s="583"/>
      <c r="DX29" s="583"/>
      <c r="DY29" s="583"/>
      <c r="DZ29" s="583"/>
      <c r="EA29" s="583"/>
      <c r="EB29" s="583"/>
      <c r="EC29" s="583"/>
      <c r="ED29" s="583"/>
      <c r="EE29" s="607"/>
      <c r="EF29" s="583"/>
      <c r="EG29" s="583"/>
      <c r="EH29" s="583"/>
      <c r="EI29" s="583"/>
      <c r="EJ29" s="583"/>
      <c r="EK29" s="583"/>
      <c r="EL29" s="583"/>
      <c r="EM29" s="583"/>
      <c r="EN29" s="583"/>
      <c r="EO29" s="583"/>
      <c r="EP29" s="583"/>
      <c r="EQ29" s="583"/>
      <c r="ER29" s="583"/>
      <c r="ES29" s="583"/>
      <c r="ET29" s="583"/>
      <c r="EU29" s="583"/>
      <c r="EV29" s="583"/>
      <c r="EW29" s="583"/>
      <c r="EX29" s="583"/>
      <c r="EY29" s="583"/>
      <c r="EZ29" s="583"/>
      <c r="FA29" s="583"/>
      <c r="FB29" s="583"/>
      <c r="FC29" s="583"/>
      <c r="FD29" s="583"/>
      <c r="FE29" s="583"/>
      <c r="FF29" s="583"/>
      <c r="FG29" s="583"/>
      <c r="FH29" s="583"/>
      <c r="FI29" s="583"/>
      <c r="FJ29" s="583"/>
      <c r="FK29" s="583"/>
      <c r="FL29" s="583"/>
      <c r="FM29" s="583"/>
      <c r="FN29" s="583"/>
      <c r="FO29" s="583"/>
      <c r="FP29" s="583"/>
      <c r="FQ29" s="583"/>
      <c r="FR29" s="583"/>
      <c r="FS29" s="583"/>
      <c r="FT29" s="583"/>
      <c r="FU29" s="583"/>
      <c r="FV29" s="583"/>
      <c r="FW29" s="583"/>
      <c r="FX29" s="583"/>
      <c r="FY29" s="583"/>
      <c r="FZ29" s="583"/>
      <c r="GA29" s="583"/>
      <c r="GB29" s="583"/>
      <c r="GC29" s="583"/>
    </row>
    <row r="30" spans="1:185">
      <c r="A30" s="580" t="s">
        <v>545</v>
      </c>
      <c r="B30" s="488" t="s">
        <v>570</v>
      </c>
      <c r="C30" s="487">
        <v>101295</v>
      </c>
      <c r="D30" s="487">
        <v>9</v>
      </c>
      <c r="E30" s="395"/>
      <c r="F30" s="395"/>
      <c r="G30" s="395"/>
      <c r="H30" s="395"/>
      <c r="I30" s="472"/>
      <c r="J30" s="472"/>
      <c r="K30" s="394"/>
      <c r="L30" s="395"/>
      <c r="M30" s="395"/>
      <c r="N30" s="395"/>
      <c r="O30" s="582"/>
      <c r="P30" s="582"/>
      <c r="Q30" s="395"/>
      <c r="R30" s="395"/>
      <c r="S30" s="395"/>
      <c r="T30" s="395"/>
      <c r="U30" s="395"/>
      <c r="V30" s="581"/>
      <c r="W30" s="394"/>
      <c r="X30" s="395"/>
      <c r="Y30" s="395"/>
      <c r="Z30" s="395"/>
      <c r="AA30" s="582"/>
      <c r="AB30" s="582"/>
      <c r="AC30" s="395"/>
      <c r="AD30" s="395"/>
      <c r="AE30" s="395"/>
      <c r="AF30" s="395"/>
      <c r="AG30" s="395"/>
      <c r="AH30" s="581"/>
      <c r="AI30" s="489" t="str">
        <f t="shared" si="0"/>
        <v xml:space="preserve"> </v>
      </c>
      <c r="AJ30" s="397" t="str">
        <f t="shared" si="1"/>
        <v xml:space="preserve"> </v>
      </c>
      <c r="AK30" s="397" t="str">
        <f t="shared" si="2"/>
        <v xml:space="preserve"> </v>
      </c>
      <c r="AL30" s="397" t="str">
        <f t="shared" si="3"/>
        <v xml:space="preserve"> </v>
      </c>
      <c r="AM30" s="397" t="str">
        <f t="shared" si="4"/>
        <v xml:space="preserve"> </v>
      </c>
      <c r="AN30" s="397" t="str">
        <f t="shared" si="5"/>
        <v xml:space="preserve"> </v>
      </c>
      <c r="AO30" s="397" t="str">
        <f t="shared" si="6"/>
        <v xml:space="preserve"> </v>
      </c>
      <c r="AP30" s="397" t="str">
        <f t="shared" si="7"/>
        <v xml:space="preserve"> </v>
      </c>
      <c r="AQ30" s="397" t="str">
        <f t="shared" si="8"/>
        <v xml:space="preserve"> </v>
      </c>
      <c r="AR30" s="397" t="str">
        <f t="shared" si="9"/>
        <v xml:space="preserve"> </v>
      </c>
      <c r="AS30" s="397" t="str">
        <f t="shared" si="10"/>
        <v xml:space="preserve"> </v>
      </c>
      <c r="AT30" s="398" t="str">
        <f t="shared" si="11"/>
        <v xml:space="preserve"> </v>
      </c>
      <c r="AU30" s="379"/>
      <c r="AV30" s="395"/>
      <c r="AW30" s="581"/>
      <c r="AX30" s="400"/>
      <c r="AY30" s="395"/>
      <c r="AZ30" s="581"/>
      <c r="BA30" s="489" t="str">
        <f t="shared" si="12"/>
        <v xml:space="preserve"> </v>
      </c>
      <c r="BB30" s="397" t="str">
        <f t="shared" si="13"/>
        <v xml:space="preserve"> </v>
      </c>
      <c r="BC30" s="398" t="str">
        <f t="shared" si="14"/>
        <v xml:space="preserve"> </v>
      </c>
      <c r="BD30" s="401"/>
      <c r="BE30" s="402"/>
      <c r="BF30" s="581"/>
      <c r="BG30" s="403"/>
      <c r="BH30" s="402"/>
      <c r="BI30" s="581"/>
      <c r="BJ30" s="403"/>
      <c r="BK30" s="402"/>
      <c r="BL30" s="581"/>
      <c r="BM30" s="403"/>
      <c r="BN30" s="402"/>
      <c r="BO30" s="581"/>
      <c r="BP30" s="490" t="str">
        <f t="shared" si="15"/>
        <v/>
      </c>
      <c r="BQ30" s="475" t="str">
        <f t="shared" si="16"/>
        <v/>
      </c>
      <c r="BR30" s="405" t="str">
        <f t="shared" si="17"/>
        <v/>
      </c>
      <c r="BS30" s="476"/>
      <c r="BT30" s="402"/>
      <c r="BU30" s="402"/>
      <c r="BV30" s="402"/>
      <c r="BW30" s="581">
        <v>1774</v>
      </c>
      <c r="BX30" s="581">
        <v>1755</v>
      </c>
      <c r="BY30" s="403">
        <v>860</v>
      </c>
      <c r="BZ30" s="402">
        <v>865</v>
      </c>
      <c r="CA30" s="402">
        <v>934</v>
      </c>
      <c r="CB30" s="402">
        <v>766</v>
      </c>
      <c r="CC30" s="402">
        <v>675</v>
      </c>
      <c r="CD30" s="402">
        <v>790</v>
      </c>
      <c r="CE30" s="565">
        <v>762</v>
      </c>
      <c r="CF30" s="581">
        <v>886</v>
      </c>
      <c r="CG30" s="403"/>
      <c r="CH30" s="399"/>
      <c r="CI30" s="402"/>
      <c r="CJ30" s="402"/>
      <c r="CK30" s="402"/>
      <c r="CL30" s="402"/>
      <c r="CM30" s="402"/>
      <c r="CN30" s="581"/>
      <c r="CO30" s="489">
        <f t="shared" si="18"/>
        <v>860</v>
      </c>
      <c r="CP30" s="397">
        <f t="shared" si="19"/>
        <v>865</v>
      </c>
      <c r="CQ30" s="397">
        <f t="shared" si="20"/>
        <v>934</v>
      </c>
      <c r="CR30" s="397">
        <f t="shared" si="21"/>
        <v>766</v>
      </c>
      <c r="CS30" s="397">
        <f t="shared" si="22"/>
        <v>675</v>
      </c>
      <c r="CT30" s="397">
        <f t="shared" si="23"/>
        <v>790</v>
      </c>
      <c r="CU30" s="397">
        <f t="shared" si="24"/>
        <v>762</v>
      </c>
      <c r="CV30" s="491">
        <f t="shared" si="25"/>
        <v>886</v>
      </c>
      <c r="CW30" s="379">
        <v>550</v>
      </c>
      <c r="CX30" s="565">
        <v>539</v>
      </c>
      <c r="CY30" s="581">
        <v>588</v>
      </c>
      <c r="CZ30" s="400">
        <v>61</v>
      </c>
      <c r="DA30" s="565">
        <v>46</v>
      </c>
      <c r="DB30" s="581">
        <v>69</v>
      </c>
      <c r="DC30" s="404">
        <f t="shared" si="26"/>
        <v>179</v>
      </c>
      <c r="DD30" s="404">
        <f t="shared" si="27"/>
        <v>177</v>
      </c>
      <c r="DE30" s="405">
        <f t="shared" si="28"/>
        <v>229</v>
      </c>
      <c r="DF30" s="379">
        <v>325</v>
      </c>
      <c r="DG30" s="565">
        <v>244</v>
      </c>
      <c r="DH30" s="581">
        <v>201</v>
      </c>
      <c r="DI30" s="493"/>
      <c r="DJ30" s="492"/>
      <c r="DK30" s="581"/>
      <c r="DL30" s="493"/>
      <c r="DM30" s="492"/>
      <c r="DN30" s="581"/>
      <c r="DO30" s="400">
        <v>228</v>
      </c>
      <c r="DP30" s="587">
        <v>190</v>
      </c>
      <c r="DQ30" s="581">
        <v>196</v>
      </c>
      <c r="DR30" s="404">
        <f t="shared" si="29"/>
        <v>213</v>
      </c>
      <c r="DS30" s="404">
        <f t="shared" si="30"/>
        <v>241</v>
      </c>
      <c r="DT30" s="405">
        <f t="shared" si="31"/>
        <v>393</v>
      </c>
      <c r="DU30" s="583"/>
      <c r="DV30" s="583"/>
      <c r="DW30" s="583"/>
      <c r="DX30" s="583"/>
      <c r="DY30" s="583"/>
      <c r="DZ30" s="583"/>
      <c r="EA30" s="583"/>
      <c r="EB30" s="583"/>
      <c r="EC30" s="583"/>
      <c r="ED30" s="583"/>
      <c r="EE30" s="607"/>
      <c r="EF30" s="583"/>
      <c r="EG30" s="583"/>
      <c r="EH30" s="583"/>
      <c r="EI30" s="583"/>
      <c r="EJ30" s="583"/>
      <c r="EK30" s="583"/>
      <c r="EL30" s="583"/>
      <c r="EM30" s="583"/>
      <c r="EN30" s="583"/>
      <c r="EO30" s="583"/>
      <c r="EP30" s="583"/>
      <c r="EQ30" s="583"/>
      <c r="ER30" s="583"/>
      <c r="ES30" s="583"/>
      <c r="ET30" s="583"/>
      <c r="EU30" s="583"/>
      <c r="EV30" s="583"/>
      <c r="EW30" s="583"/>
      <c r="EX30" s="583"/>
      <c r="EY30" s="583"/>
      <c r="EZ30" s="583"/>
      <c r="FA30" s="583"/>
      <c r="FB30" s="583"/>
      <c r="FC30" s="583"/>
      <c r="FD30" s="583"/>
      <c r="FE30" s="583"/>
      <c r="FF30" s="583"/>
      <c r="FG30" s="583"/>
      <c r="FH30" s="583"/>
      <c r="FI30" s="583"/>
      <c r="FJ30" s="583"/>
      <c r="FK30" s="583"/>
      <c r="FL30" s="583"/>
      <c r="FM30" s="583"/>
      <c r="FN30" s="583"/>
      <c r="FO30" s="583"/>
      <c r="FP30" s="583"/>
      <c r="FQ30" s="583"/>
      <c r="FR30" s="583"/>
      <c r="FS30" s="583"/>
      <c r="FT30" s="583"/>
      <c r="FU30" s="583"/>
      <c r="FV30" s="583"/>
      <c r="FW30" s="583"/>
      <c r="FX30" s="583"/>
      <c r="FY30" s="583"/>
      <c r="FZ30" s="583"/>
      <c r="GA30" s="583"/>
      <c r="GB30" s="583"/>
      <c r="GC30" s="583"/>
    </row>
    <row r="31" spans="1:185">
      <c r="A31" s="580" t="s">
        <v>545</v>
      </c>
      <c r="B31" s="488" t="s">
        <v>571</v>
      </c>
      <c r="C31" s="487">
        <v>101949</v>
      </c>
      <c r="D31" s="487">
        <v>10</v>
      </c>
      <c r="E31" s="395"/>
      <c r="F31" s="395"/>
      <c r="G31" s="395"/>
      <c r="H31" s="395"/>
      <c r="I31" s="472"/>
      <c r="J31" s="472"/>
      <c r="K31" s="394"/>
      <c r="L31" s="395"/>
      <c r="M31" s="395"/>
      <c r="N31" s="395"/>
      <c r="O31" s="582"/>
      <c r="P31" s="582"/>
      <c r="Q31" s="395"/>
      <c r="R31" s="395"/>
      <c r="S31" s="395"/>
      <c r="T31" s="395"/>
      <c r="U31" s="395"/>
      <c r="V31" s="581"/>
      <c r="W31" s="394"/>
      <c r="X31" s="395"/>
      <c r="Y31" s="395"/>
      <c r="Z31" s="395"/>
      <c r="AA31" s="582"/>
      <c r="AB31" s="582"/>
      <c r="AC31" s="395"/>
      <c r="AD31" s="395"/>
      <c r="AE31" s="395"/>
      <c r="AF31" s="395"/>
      <c r="AG31" s="395"/>
      <c r="AH31" s="581"/>
      <c r="AI31" s="489" t="str">
        <f t="shared" si="0"/>
        <v xml:space="preserve"> </v>
      </c>
      <c r="AJ31" s="397" t="str">
        <f t="shared" si="1"/>
        <v xml:space="preserve"> </v>
      </c>
      <c r="AK31" s="397" t="str">
        <f t="shared" si="2"/>
        <v xml:space="preserve"> </v>
      </c>
      <c r="AL31" s="397" t="str">
        <f t="shared" si="3"/>
        <v xml:space="preserve"> </v>
      </c>
      <c r="AM31" s="397" t="str">
        <f t="shared" si="4"/>
        <v xml:space="preserve"> </v>
      </c>
      <c r="AN31" s="397" t="str">
        <f t="shared" si="5"/>
        <v xml:space="preserve"> </v>
      </c>
      <c r="AO31" s="397" t="str">
        <f t="shared" si="6"/>
        <v xml:space="preserve"> </v>
      </c>
      <c r="AP31" s="397" t="str">
        <f t="shared" si="7"/>
        <v xml:space="preserve"> </v>
      </c>
      <c r="AQ31" s="397" t="str">
        <f t="shared" si="8"/>
        <v xml:space="preserve"> </v>
      </c>
      <c r="AR31" s="397" t="str">
        <f t="shared" si="9"/>
        <v xml:space="preserve"> </v>
      </c>
      <c r="AS31" s="397" t="str">
        <f t="shared" si="10"/>
        <v xml:space="preserve"> </v>
      </c>
      <c r="AT31" s="398" t="str">
        <f t="shared" si="11"/>
        <v xml:space="preserve"> </v>
      </c>
      <c r="AU31" s="379"/>
      <c r="AV31" s="395"/>
      <c r="AW31" s="581"/>
      <c r="AX31" s="400"/>
      <c r="AY31" s="395"/>
      <c r="AZ31" s="581"/>
      <c r="BA31" s="489" t="str">
        <f t="shared" si="12"/>
        <v xml:space="preserve"> </v>
      </c>
      <c r="BB31" s="397" t="str">
        <f t="shared" si="13"/>
        <v xml:space="preserve"> </v>
      </c>
      <c r="BC31" s="398" t="str">
        <f t="shared" si="14"/>
        <v xml:space="preserve"> </v>
      </c>
      <c r="BD31" s="401"/>
      <c r="BE31" s="402"/>
      <c r="BF31" s="581"/>
      <c r="BG31" s="403"/>
      <c r="BH31" s="402"/>
      <c r="BI31" s="581"/>
      <c r="BJ31" s="403"/>
      <c r="BK31" s="402"/>
      <c r="BL31" s="581"/>
      <c r="BM31" s="403"/>
      <c r="BN31" s="402"/>
      <c r="BO31" s="581"/>
      <c r="BP31" s="490" t="str">
        <f t="shared" si="15"/>
        <v/>
      </c>
      <c r="BQ31" s="475" t="str">
        <f t="shared" si="16"/>
        <v/>
      </c>
      <c r="BR31" s="405" t="str">
        <f t="shared" si="17"/>
        <v/>
      </c>
      <c r="BS31" s="476"/>
      <c r="BT31" s="402"/>
      <c r="BU31" s="402"/>
      <c r="BV31" s="402"/>
      <c r="BW31" s="581">
        <v>545</v>
      </c>
      <c r="BX31" s="581">
        <v>550</v>
      </c>
      <c r="BY31" s="403">
        <v>341</v>
      </c>
      <c r="BZ31" s="402">
        <v>335</v>
      </c>
      <c r="CA31" s="402">
        <v>351</v>
      </c>
      <c r="CB31" s="402">
        <v>355</v>
      </c>
      <c r="CC31" s="402">
        <v>384</v>
      </c>
      <c r="CD31" s="588">
        <v>230</v>
      </c>
      <c r="CE31" s="565">
        <v>336</v>
      </c>
      <c r="CF31" s="581">
        <v>339</v>
      </c>
      <c r="CG31" s="403"/>
      <c r="CH31" s="399"/>
      <c r="CI31" s="402"/>
      <c r="CJ31" s="402"/>
      <c r="CK31" s="402"/>
      <c r="CL31" s="402"/>
      <c r="CM31" s="402"/>
      <c r="CN31" s="581"/>
      <c r="CO31" s="489">
        <f t="shared" si="18"/>
        <v>341</v>
      </c>
      <c r="CP31" s="397">
        <f t="shared" si="19"/>
        <v>335</v>
      </c>
      <c r="CQ31" s="397">
        <f t="shared" si="20"/>
        <v>351</v>
      </c>
      <c r="CR31" s="397">
        <f t="shared" si="21"/>
        <v>355</v>
      </c>
      <c r="CS31" s="397">
        <f t="shared" si="22"/>
        <v>384</v>
      </c>
      <c r="CT31" s="397">
        <f t="shared" si="23"/>
        <v>230</v>
      </c>
      <c r="CU31" s="397">
        <f t="shared" si="24"/>
        <v>336</v>
      </c>
      <c r="CV31" s="491">
        <f t="shared" si="25"/>
        <v>339</v>
      </c>
      <c r="CW31" s="379">
        <v>121</v>
      </c>
      <c r="CX31" s="565">
        <v>194</v>
      </c>
      <c r="CY31" s="581">
        <v>201</v>
      </c>
      <c r="CZ31" s="400">
        <v>36</v>
      </c>
      <c r="DA31" s="565">
        <v>31</v>
      </c>
      <c r="DB31" s="581">
        <v>36</v>
      </c>
      <c r="DC31" s="404">
        <f t="shared" si="26"/>
        <v>73</v>
      </c>
      <c r="DD31" s="404">
        <f t="shared" si="27"/>
        <v>111</v>
      </c>
      <c r="DE31" s="405">
        <f t="shared" si="28"/>
        <v>102</v>
      </c>
      <c r="DF31" s="379">
        <v>82</v>
      </c>
      <c r="DG31" s="565">
        <v>89</v>
      </c>
      <c r="DH31" s="581">
        <v>169</v>
      </c>
      <c r="DI31" s="493"/>
      <c r="DJ31" s="492"/>
      <c r="DK31" s="581"/>
      <c r="DL31" s="493"/>
      <c r="DM31" s="492"/>
      <c r="DN31" s="581"/>
      <c r="DO31" s="400">
        <v>93</v>
      </c>
      <c r="DP31" s="587">
        <v>95</v>
      </c>
      <c r="DQ31" s="581">
        <v>1</v>
      </c>
      <c r="DR31" s="404">
        <f t="shared" si="29"/>
        <v>180</v>
      </c>
      <c r="DS31" s="404">
        <f t="shared" si="30"/>
        <v>200</v>
      </c>
      <c r="DT31" s="405">
        <f t="shared" si="31"/>
        <v>60</v>
      </c>
      <c r="DU31" s="583"/>
      <c r="DV31" s="583"/>
      <c r="DW31" s="583"/>
      <c r="DX31" s="583"/>
      <c r="DY31" s="583"/>
      <c r="DZ31" s="583"/>
      <c r="EA31" s="583"/>
      <c r="EB31" s="583"/>
      <c r="EC31" s="583"/>
      <c r="ED31" s="583"/>
      <c r="EE31" s="607"/>
      <c r="EF31" s="583"/>
      <c r="EG31" s="583"/>
      <c r="EH31" s="583"/>
      <c r="EI31" s="583"/>
      <c r="EJ31" s="583"/>
      <c r="EK31" s="583"/>
      <c r="EL31" s="583"/>
      <c r="EM31" s="583"/>
      <c r="EN31" s="583"/>
      <c r="EO31" s="583"/>
      <c r="EP31" s="583"/>
      <c r="EQ31" s="583"/>
      <c r="ER31" s="583"/>
      <c r="ES31" s="583"/>
      <c r="ET31" s="583"/>
      <c r="EU31" s="583"/>
      <c r="EV31" s="583"/>
      <c r="EW31" s="583"/>
      <c r="EX31" s="583"/>
      <c r="EY31" s="583"/>
      <c r="EZ31" s="583"/>
      <c r="FA31" s="583"/>
      <c r="FB31" s="583"/>
      <c r="FC31" s="583"/>
      <c r="FD31" s="583"/>
      <c r="FE31" s="583"/>
      <c r="FF31" s="583"/>
      <c r="FG31" s="583"/>
      <c r="FH31" s="583"/>
      <c r="FI31" s="583"/>
      <c r="FJ31" s="583"/>
      <c r="FK31" s="583"/>
      <c r="FL31" s="583"/>
      <c r="FM31" s="583"/>
      <c r="FN31" s="583"/>
      <c r="FO31" s="583"/>
      <c r="FP31" s="583"/>
      <c r="FQ31" s="583"/>
      <c r="FR31" s="583"/>
      <c r="FS31" s="583"/>
      <c r="FT31" s="583"/>
      <c r="FU31" s="583"/>
      <c r="FV31" s="583"/>
      <c r="FW31" s="583"/>
      <c r="FX31" s="583"/>
      <c r="FY31" s="583"/>
      <c r="FZ31" s="583"/>
      <c r="GA31" s="583"/>
      <c r="GB31" s="583"/>
      <c r="GC31" s="583"/>
    </row>
    <row r="32" spans="1:185">
      <c r="A32" s="580" t="s">
        <v>545</v>
      </c>
      <c r="B32" s="488" t="s">
        <v>572</v>
      </c>
      <c r="C32" s="487">
        <v>100760</v>
      </c>
      <c r="D32" s="487">
        <v>10</v>
      </c>
      <c r="E32" s="395"/>
      <c r="F32" s="395"/>
      <c r="G32" s="395"/>
      <c r="H32" s="395"/>
      <c r="I32" s="472"/>
      <c r="J32" s="472"/>
      <c r="K32" s="394"/>
      <c r="L32" s="395"/>
      <c r="M32" s="395"/>
      <c r="N32" s="395"/>
      <c r="O32" s="582"/>
      <c r="P32" s="582"/>
      <c r="Q32" s="395"/>
      <c r="R32" s="395"/>
      <c r="S32" s="395"/>
      <c r="T32" s="395"/>
      <c r="U32" s="395"/>
      <c r="V32" s="581"/>
      <c r="W32" s="394"/>
      <c r="X32" s="395"/>
      <c r="Y32" s="395"/>
      <c r="Z32" s="395"/>
      <c r="AA32" s="582"/>
      <c r="AB32" s="582"/>
      <c r="AC32" s="395"/>
      <c r="AD32" s="395"/>
      <c r="AE32" s="395"/>
      <c r="AF32" s="395"/>
      <c r="AG32" s="395"/>
      <c r="AH32" s="581"/>
      <c r="AI32" s="489" t="str">
        <f t="shared" si="0"/>
        <v xml:space="preserve"> </v>
      </c>
      <c r="AJ32" s="397" t="str">
        <f t="shared" si="1"/>
        <v xml:space="preserve"> </v>
      </c>
      <c r="AK32" s="397" t="str">
        <f t="shared" si="2"/>
        <v xml:space="preserve"> </v>
      </c>
      <c r="AL32" s="397" t="str">
        <f t="shared" si="3"/>
        <v xml:space="preserve"> </v>
      </c>
      <c r="AM32" s="397" t="str">
        <f t="shared" si="4"/>
        <v xml:space="preserve"> </v>
      </c>
      <c r="AN32" s="397" t="str">
        <f t="shared" si="5"/>
        <v xml:space="preserve"> </v>
      </c>
      <c r="AO32" s="397" t="str">
        <f t="shared" si="6"/>
        <v xml:space="preserve"> </v>
      </c>
      <c r="AP32" s="397" t="str">
        <f t="shared" si="7"/>
        <v xml:space="preserve"> </v>
      </c>
      <c r="AQ32" s="397" t="str">
        <f t="shared" si="8"/>
        <v xml:space="preserve"> </v>
      </c>
      <c r="AR32" s="397" t="str">
        <f t="shared" si="9"/>
        <v xml:space="preserve"> </v>
      </c>
      <c r="AS32" s="397" t="str">
        <f t="shared" si="10"/>
        <v xml:space="preserve"> </v>
      </c>
      <c r="AT32" s="398" t="str">
        <f t="shared" si="11"/>
        <v xml:space="preserve"> </v>
      </c>
      <c r="AU32" s="379"/>
      <c r="AV32" s="395"/>
      <c r="AW32" s="581"/>
      <c r="AX32" s="400"/>
      <c r="AY32" s="395"/>
      <c r="AZ32" s="581"/>
      <c r="BA32" s="489" t="str">
        <f t="shared" si="12"/>
        <v xml:space="preserve"> </v>
      </c>
      <c r="BB32" s="397" t="str">
        <f t="shared" si="13"/>
        <v xml:space="preserve"> </v>
      </c>
      <c r="BC32" s="398" t="str">
        <f t="shared" si="14"/>
        <v xml:space="preserve"> </v>
      </c>
      <c r="BD32" s="401"/>
      <c r="BE32" s="402"/>
      <c r="BF32" s="581"/>
      <c r="BG32" s="403"/>
      <c r="BH32" s="402"/>
      <c r="BI32" s="581"/>
      <c r="BJ32" s="403"/>
      <c r="BK32" s="402"/>
      <c r="BL32" s="581"/>
      <c r="BM32" s="403"/>
      <c r="BN32" s="402"/>
      <c r="BO32" s="581"/>
      <c r="BP32" s="490" t="str">
        <f t="shared" si="15"/>
        <v/>
      </c>
      <c r="BQ32" s="475" t="str">
        <f t="shared" si="16"/>
        <v/>
      </c>
      <c r="BR32" s="405" t="str">
        <f t="shared" si="17"/>
        <v/>
      </c>
      <c r="BS32" s="476"/>
      <c r="BT32" s="402"/>
      <c r="BU32" s="565"/>
      <c r="BV32" s="402"/>
      <c r="BW32" s="581">
        <v>867</v>
      </c>
      <c r="BX32" s="581">
        <v>720</v>
      </c>
      <c r="BY32" s="403">
        <v>356</v>
      </c>
      <c r="BZ32" s="402">
        <v>415</v>
      </c>
      <c r="CA32" s="402">
        <v>408</v>
      </c>
      <c r="CB32" s="402">
        <v>444</v>
      </c>
      <c r="CC32" s="402">
        <v>379</v>
      </c>
      <c r="CD32" s="402">
        <v>476</v>
      </c>
      <c r="CE32" s="565">
        <v>443</v>
      </c>
      <c r="CF32" s="581">
        <v>451</v>
      </c>
      <c r="CG32" s="403"/>
      <c r="CH32" s="399"/>
      <c r="CI32" s="402"/>
      <c r="CJ32" s="402"/>
      <c r="CK32" s="402"/>
      <c r="CL32" s="402"/>
      <c r="CM32" s="402"/>
      <c r="CN32" s="581"/>
      <c r="CO32" s="489">
        <f t="shared" si="18"/>
        <v>356</v>
      </c>
      <c r="CP32" s="397">
        <f t="shared" si="19"/>
        <v>415</v>
      </c>
      <c r="CQ32" s="397">
        <f t="shared" si="20"/>
        <v>408</v>
      </c>
      <c r="CR32" s="397">
        <f t="shared" si="21"/>
        <v>444</v>
      </c>
      <c r="CS32" s="397">
        <f t="shared" si="22"/>
        <v>379</v>
      </c>
      <c r="CT32" s="397">
        <f t="shared" si="23"/>
        <v>476</v>
      </c>
      <c r="CU32" s="397">
        <f t="shared" si="24"/>
        <v>443</v>
      </c>
      <c r="CV32" s="491">
        <f t="shared" si="25"/>
        <v>451</v>
      </c>
      <c r="CW32" s="379">
        <v>333</v>
      </c>
      <c r="CX32" s="565">
        <v>306</v>
      </c>
      <c r="CY32" s="581">
        <v>294</v>
      </c>
      <c r="CZ32" s="400">
        <v>40</v>
      </c>
      <c r="DA32" s="565">
        <v>31</v>
      </c>
      <c r="DB32" s="581">
        <v>48</v>
      </c>
      <c r="DC32" s="404">
        <f t="shared" si="26"/>
        <v>103</v>
      </c>
      <c r="DD32" s="404">
        <f t="shared" si="27"/>
        <v>106</v>
      </c>
      <c r="DE32" s="405">
        <f t="shared" si="28"/>
        <v>109</v>
      </c>
      <c r="DF32" s="379">
        <v>106</v>
      </c>
      <c r="DG32" s="483">
        <v>33</v>
      </c>
      <c r="DH32" s="581">
        <v>95</v>
      </c>
      <c r="DI32" s="493"/>
      <c r="DJ32" s="492"/>
      <c r="DK32" s="581"/>
      <c r="DL32" s="493"/>
      <c r="DM32" s="492"/>
      <c r="DN32" s="581"/>
      <c r="DO32" s="400">
        <v>142</v>
      </c>
      <c r="DP32" s="483">
        <v>46</v>
      </c>
      <c r="DQ32" s="581">
        <v>14</v>
      </c>
      <c r="DR32" s="404">
        <f t="shared" si="29"/>
        <v>196</v>
      </c>
      <c r="DS32" s="404">
        <f t="shared" si="30"/>
        <v>300</v>
      </c>
      <c r="DT32" s="405">
        <f t="shared" si="31"/>
        <v>367</v>
      </c>
      <c r="DU32" s="583"/>
      <c r="DV32" s="583"/>
      <c r="DW32" s="583"/>
      <c r="DX32" s="583"/>
      <c r="DY32" s="583"/>
      <c r="DZ32" s="583"/>
      <c r="EA32" s="583"/>
      <c r="EB32" s="583"/>
      <c r="EC32" s="583"/>
      <c r="ED32" s="583"/>
      <c r="EE32" s="607"/>
      <c r="EF32" s="583"/>
      <c r="EG32" s="583"/>
      <c r="EH32" s="583"/>
      <c r="EI32" s="583"/>
      <c r="EJ32" s="583"/>
      <c r="EK32" s="583"/>
      <c r="EL32" s="583"/>
      <c r="EM32" s="583"/>
      <c r="EN32" s="583"/>
      <c r="EO32" s="583"/>
      <c r="EP32" s="583"/>
      <c r="EQ32" s="583"/>
      <c r="ER32" s="583"/>
      <c r="ES32" s="583"/>
      <c r="ET32" s="583"/>
      <c r="EU32" s="583"/>
      <c r="EV32" s="583"/>
      <c r="EW32" s="583"/>
      <c r="EX32" s="583"/>
      <c r="EY32" s="583"/>
      <c r="EZ32" s="583"/>
      <c r="FA32" s="583"/>
      <c r="FB32" s="583"/>
      <c r="FC32" s="583"/>
      <c r="FD32" s="583"/>
      <c r="FE32" s="583"/>
      <c r="FF32" s="583"/>
      <c r="FG32" s="583"/>
      <c r="FH32" s="583"/>
      <c r="FI32" s="583"/>
      <c r="FJ32" s="583"/>
      <c r="FK32" s="583"/>
      <c r="FL32" s="583"/>
      <c r="FM32" s="583"/>
      <c r="FN32" s="583"/>
      <c r="FO32" s="583"/>
      <c r="FP32" s="583"/>
      <c r="FQ32" s="583"/>
      <c r="FR32" s="583"/>
      <c r="FS32" s="583"/>
      <c r="FT32" s="583"/>
      <c r="FU32" s="583"/>
      <c r="FV32" s="583"/>
      <c r="FW32" s="583"/>
      <c r="FX32" s="583"/>
      <c r="FY32" s="583"/>
      <c r="FZ32" s="583"/>
      <c r="GA32" s="583"/>
      <c r="GB32" s="583"/>
      <c r="GC32" s="583"/>
    </row>
    <row r="33" spans="1:224">
      <c r="A33" s="580" t="s">
        <v>545</v>
      </c>
      <c r="B33" s="488" t="s">
        <v>573</v>
      </c>
      <c r="C33" s="487">
        <v>101028</v>
      </c>
      <c r="D33" s="487">
        <v>10</v>
      </c>
      <c r="E33" s="395"/>
      <c r="F33" s="395"/>
      <c r="G33" s="395"/>
      <c r="H33" s="395"/>
      <c r="I33" s="472"/>
      <c r="J33" s="472"/>
      <c r="K33" s="394"/>
      <c r="L33" s="395"/>
      <c r="M33" s="395"/>
      <c r="N33" s="395"/>
      <c r="O33" s="582"/>
      <c r="P33" s="582"/>
      <c r="Q33" s="395"/>
      <c r="R33" s="395"/>
      <c r="S33" s="395"/>
      <c r="T33" s="395"/>
      <c r="U33" s="395"/>
      <c r="V33" s="581"/>
      <c r="W33" s="394"/>
      <c r="X33" s="395"/>
      <c r="Y33" s="395"/>
      <c r="Z33" s="395"/>
      <c r="AA33" s="582"/>
      <c r="AB33" s="582"/>
      <c r="AC33" s="395"/>
      <c r="AD33" s="395"/>
      <c r="AE33" s="395"/>
      <c r="AF33" s="395"/>
      <c r="AG33" s="395"/>
      <c r="AH33" s="581"/>
      <c r="AI33" s="489" t="str">
        <f t="shared" si="0"/>
        <v xml:space="preserve"> </v>
      </c>
      <c r="AJ33" s="397" t="str">
        <f t="shared" si="1"/>
        <v xml:space="preserve"> </v>
      </c>
      <c r="AK33" s="397" t="str">
        <f t="shared" si="2"/>
        <v xml:space="preserve"> </v>
      </c>
      <c r="AL33" s="397" t="str">
        <f t="shared" si="3"/>
        <v xml:space="preserve"> </v>
      </c>
      <c r="AM33" s="397" t="str">
        <f t="shared" si="4"/>
        <v xml:space="preserve"> </v>
      </c>
      <c r="AN33" s="397" t="str">
        <f t="shared" si="5"/>
        <v xml:space="preserve"> </v>
      </c>
      <c r="AO33" s="397" t="str">
        <f t="shared" si="6"/>
        <v xml:space="preserve"> </v>
      </c>
      <c r="AP33" s="397" t="str">
        <f t="shared" si="7"/>
        <v xml:space="preserve"> </v>
      </c>
      <c r="AQ33" s="397" t="str">
        <f t="shared" si="8"/>
        <v xml:space="preserve"> </v>
      </c>
      <c r="AR33" s="397" t="str">
        <f t="shared" si="9"/>
        <v xml:space="preserve"> </v>
      </c>
      <c r="AS33" s="397" t="str">
        <f t="shared" si="10"/>
        <v xml:space="preserve"> </v>
      </c>
      <c r="AT33" s="398" t="str">
        <f t="shared" si="11"/>
        <v xml:space="preserve"> </v>
      </c>
      <c r="AU33" s="379"/>
      <c r="AV33" s="395"/>
      <c r="AW33" s="581"/>
      <c r="AX33" s="400"/>
      <c r="AY33" s="395"/>
      <c r="AZ33" s="581"/>
      <c r="BA33" s="489" t="str">
        <f t="shared" si="12"/>
        <v xml:space="preserve"> </v>
      </c>
      <c r="BB33" s="397" t="str">
        <f t="shared" si="13"/>
        <v xml:space="preserve"> </v>
      </c>
      <c r="BC33" s="398" t="str">
        <f t="shared" si="14"/>
        <v xml:space="preserve"> </v>
      </c>
      <c r="BD33" s="401"/>
      <c r="BE33" s="402"/>
      <c r="BF33" s="581"/>
      <c r="BG33" s="403"/>
      <c r="BH33" s="402"/>
      <c r="BI33" s="581"/>
      <c r="BJ33" s="403"/>
      <c r="BK33" s="402"/>
      <c r="BL33" s="581"/>
      <c r="BM33" s="403"/>
      <c r="BN33" s="402"/>
      <c r="BO33" s="581"/>
      <c r="BP33" s="490" t="str">
        <f t="shared" si="15"/>
        <v/>
      </c>
      <c r="BQ33" s="475" t="str">
        <f t="shared" si="16"/>
        <v/>
      </c>
      <c r="BR33" s="405" t="str">
        <f t="shared" si="17"/>
        <v/>
      </c>
      <c r="BS33" s="476"/>
      <c r="BT33" s="402"/>
      <c r="BU33" s="402"/>
      <c r="BV33" s="402"/>
      <c r="BW33" s="581">
        <v>973</v>
      </c>
      <c r="BX33" s="581">
        <v>816</v>
      </c>
      <c r="BY33" s="403">
        <v>252</v>
      </c>
      <c r="BZ33" s="402">
        <v>262</v>
      </c>
      <c r="CA33" s="402">
        <v>239</v>
      </c>
      <c r="CB33" s="402">
        <v>251</v>
      </c>
      <c r="CC33" s="402">
        <v>306</v>
      </c>
      <c r="CD33" s="402">
        <v>269</v>
      </c>
      <c r="CE33" s="565">
        <v>249</v>
      </c>
      <c r="CF33" s="581">
        <v>255</v>
      </c>
      <c r="CG33" s="403"/>
      <c r="CH33" s="399"/>
      <c r="CI33" s="402"/>
      <c r="CJ33" s="402"/>
      <c r="CK33" s="402"/>
      <c r="CL33" s="402"/>
      <c r="CM33" s="402"/>
      <c r="CN33" s="581"/>
      <c r="CO33" s="489">
        <f t="shared" si="18"/>
        <v>252</v>
      </c>
      <c r="CP33" s="397">
        <f t="shared" si="19"/>
        <v>262</v>
      </c>
      <c r="CQ33" s="397">
        <f t="shared" si="20"/>
        <v>239</v>
      </c>
      <c r="CR33" s="397">
        <f t="shared" si="21"/>
        <v>251</v>
      </c>
      <c r="CS33" s="397">
        <f t="shared" si="22"/>
        <v>306</v>
      </c>
      <c r="CT33" s="397">
        <f t="shared" si="23"/>
        <v>269</v>
      </c>
      <c r="CU33" s="397">
        <f t="shared" si="24"/>
        <v>249</v>
      </c>
      <c r="CV33" s="491">
        <f t="shared" si="25"/>
        <v>255</v>
      </c>
      <c r="CW33" s="379">
        <v>161</v>
      </c>
      <c r="CX33" s="565">
        <v>163</v>
      </c>
      <c r="CY33" s="581">
        <v>143</v>
      </c>
      <c r="CZ33" s="400">
        <v>8</v>
      </c>
      <c r="DA33" s="565">
        <v>3</v>
      </c>
      <c r="DB33" s="581">
        <v>13</v>
      </c>
      <c r="DC33" s="404">
        <f t="shared" si="26"/>
        <v>100</v>
      </c>
      <c r="DD33" s="404">
        <f t="shared" si="27"/>
        <v>83</v>
      </c>
      <c r="DE33" s="405">
        <f t="shared" si="28"/>
        <v>99</v>
      </c>
      <c r="DF33" s="379">
        <v>30</v>
      </c>
      <c r="DG33" s="565">
        <v>30</v>
      </c>
      <c r="DH33" s="581">
        <v>16</v>
      </c>
      <c r="DI33" s="493"/>
      <c r="DJ33" s="492"/>
      <c r="DK33" s="581"/>
      <c r="DL33" s="493"/>
      <c r="DM33" s="492"/>
      <c r="DN33" s="581"/>
      <c r="DO33" s="400">
        <v>11</v>
      </c>
      <c r="DP33" s="587">
        <v>47</v>
      </c>
      <c r="DQ33" s="581">
        <v>39</v>
      </c>
      <c r="DR33" s="404">
        <f t="shared" si="29"/>
        <v>210</v>
      </c>
      <c r="DS33" s="404">
        <f t="shared" si="30"/>
        <v>229</v>
      </c>
      <c r="DT33" s="405">
        <f t="shared" si="31"/>
        <v>214</v>
      </c>
      <c r="DU33" s="583"/>
      <c r="DV33" s="583"/>
      <c r="DW33" s="583"/>
      <c r="DX33" s="583"/>
      <c r="DY33" s="583"/>
      <c r="DZ33" s="583"/>
      <c r="EA33" s="583"/>
      <c r="EB33" s="583"/>
      <c r="EC33" s="583"/>
      <c r="ED33" s="583"/>
      <c r="EE33" s="607"/>
      <c r="EF33" s="583"/>
      <c r="EG33" s="583"/>
      <c r="EH33" s="583"/>
      <c r="EI33" s="583"/>
      <c r="EJ33" s="583"/>
      <c r="EK33" s="583"/>
      <c r="EL33" s="583"/>
      <c r="EM33" s="583"/>
      <c r="EN33" s="583"/>
      <c r="EO33" s="583"/>
      <c r="EP33" s="583"/>
      <c r="EQ33" s="583"/>
      <c r="ER33" s="583"/>
      <c r="ES33" s="583"/>
      <c r="ET33" s="583"/>
      <c r="EU33" s="583"/>
      <c r="EV33" s="583"/>
      <c r="EW33" s="583"/>
      <c r="EX33" s="583"/>
      <c r="EY33" s="583"/>
      <c r="EZ33" s="583"/>
      <c r="FA33" s="583"/>
      <c r="FB33" s="583"/>
      <c r="FC33" s="583"/>
      <c r="FD33" s="583"/>
      <c r="FE33" s="583"/>
      <c r="FF33" s="583"/>
      <c r="FG33" s="583"/>
      <c r="FH33" s="583"/>
      <c r="FI33" s="583"/>
      <c r="FJ33" s="583"/>
      <c r="FK33" s="583"/>
      <c r="FL33" s="583"/>
      <c r="FM33" s="583"/>
      <c r="FN33" s="583"/>
      <c r="FO33" s="583"/>
      <c r="FP33" s="583"/>
      <c r="FQ33" s="583"/>
      <c r="FR33" s="583"/>
      <c r="FS33" s="583"/>
      <c r="FT33" s="583"/>
      <c r="FU33" s="583"/>
      <c r="FV33" s="583"/>
      <c r="FW33" s="583"/>
      <c r="FX33" s="583"/>
      <c r="FY33" s="583"/>
      <c r="FZ33" s="583"/>
      <c r="GA33" s="583"/>
      <c r="GB33" s="583"/>
      <c r="GC33" s="583"/>
    </row>
    <row r="34" spans="1:224">
      <c r="A34" s="580" t="s">
        <v>545</v>
      </c>
      <c r="B34" s="488" t="s">
        <v>574</v>
      </c>
      <c r="C34" s="487">
        <v>101143</v>
      </c>
      <c r="D34" s="487">
        <v>10</v>
      </c>
      <c r="E34" s="395"/>
      <c r="F34" s="395"/>
      <c r="G34" s="395"/>
      <c r="H34" s="395"/>
      <c r="I34" s="472"/>
      <c r="J34" s="472"/>
      <c r="K34" s="394"/>
      <c r="L34" s="395"/>
      <c r="M34" s="395"/>
      <c r="N34" s="395"/>
      <c r="O34" s="582"/>
      <c r="P34" s="582"/>
      <c r="Q34" s="395"/>
      <c r="R34" s="395"/>
      <c r="S34" s="395"/>
      <c r="T34" s="395"/>
      <c r="U34" s="395"/>
      <c r="V34" s="581"/>
      <c r="W34" s="394"/>
      <c r="X34" s="395"/>
      <c r="Y34" s="395"/>
      <c r="Z34" s="395"/>
      <c r="AA34" s="582"/>
      <c r="AB34" s="582"/>
      <c r="AC34" s="395"/>
      <c r="AD34" s="395"/>
      <c r="AE34" s="395"/>
      <c r="AF34" s="395"/>
      <c r="AG34" s="395"/>
      <c r="AH34" s="581"/>
      <c r="AI34" s="489" t="str">
        <f t="shared" si="0"/>
        <v xml:space="preserve"> </v>
      </c>
      <c r="AJ34" s="397" t="str">
        <f t="shared" si="1"/>
        <v xml:space="preserve"> </v>
      </c>
      <c r="AK34" s="397" t="str">
        <f t="shared" si="2"/>
        <v xml:space="preserve"> </v>
      </c>
      <c r="AL34" s="397" t="str">
        <f t="shared" si="3"/>
        <v xml:space="preserve"> </v>
      </c>
      <c r="AM34" s="397" t="str">
        <f t="shared" si="4"/>
        <v xml:space="preserve"> </v>
      </c>
      <c r="AN34" s="397" t="str">
        <f t="shared" si="5"/>
        <v xml:space="preserve"> </v>
      </c>
      <c r="AO34" s="397" t="str">
        <f t="shared" si="6"/>
        <v xml:space="preserve"> </v>
      </c>
      <c r="AP34" s="397" t="str">
        <f t="shared" si="7"/>
        <v xml:space="preserve"> </v>
      </c>
      <c r="AQ34" s="397" t="str">
        <f t="shared" si="8"/>
        <v xml:space="preserve"> </v>
      </c>
      <c r="AR34" s="397" t="str">
        <f t="shared" si="9"/>
        <v xml:space="preserve"> </v>
      </c>
      <c r="AS34" s="397" t="str">
        <f t="shared" si="10"/>
        <v xml:space="preserve"> </v>
      </c>
      <c r="AT34" s="398" t="str">
        <f t="shared" si="11"/>
        <v xml:space="preserve"> </v>
      </c>
      <c r="AU34" s="379"/>
      <c r="AV34" s="395"/>
      <c r="AW34" s="581"/>
      <c r="AX34" s="400"/>
      <c r="AY34" s="395"/>
      <c r="AZ34" s="581"/>
      <c r="BA34" s="489" t="str">
        <f t="shared" si="12"/>
        <v xml:space="preserve"> </v>
      </c>
      <c r="BB34" s="397" t="str">
        <f t="shared" si="13"/>
        <v xml:space="preserve"> </v>
      </c>
      <c r="BC34" s="398" t="str">
        <f t="shared" si="14"/>
        <v xml:space="preserve"> </v>
      </c>
      <c r="BD34" s="401"/>
      <c r="BE34" s="402"/>
      <c r="BF34" s="581"/>
      <c r="BG34" s="403"/>
      <c r="BH34" s="402"/>
      <c r="BI34" s="581"/>
      <c r="BJ34" s="403"/>
      <c r="BK34" s="402"/>
      <c r="BL34" s="581"/>
      <c r="BM34" s="403"/>
      <c r="BN34" s="402"/>
      <c r="BO34" s="581"/>
      <c r="BP34" s="490" t="str">
        <f t="shared" si="15"/>
        <v/>
      </c>
      <c r="BQ34" s="475" t="str">
        <f t="shared" si="16"/>
        <v/>
      </c>
      <c r="BR34" s="405" t="str">
        <f t="shared" si="17"/>
        <v/>
      </c>
      <c r="BS34" s="476"/>
      <c r="BT34" s="402"/>
      <c r="BU34" s="402"/>
      <c r="BV34" s="402"/>
      <c r="BW34" s="581">
        <v>935</v>
      </c>
      <c r="BX34" s="581">
        <v>932</v>
      </c>
      <c r="BY34" s="403">
        <v>317</v>
      </c>
      <c r="BZ34" s="402">
        <v>307</v>
      </c>
      <c r="CA34" s="402">
        <v>327</v>
      </c>
      <c r="CB34" s="402">
        <v>376</v>
      </c>
      <c r="CC34" s="402">
        <v>339</v>
      </c>
      <c r="CD34" s="402">
        <v>353</v>
      </c>
      <c r="CE34" s="565">
        <v>391</v>
      </c>
      <c r="CF34" s="581">
        <v>427</v>
      </c>
      <c r="CG34" s="403"/>
      <c r="CH34" s="399"/>
      <c r="CI34" s="402"/>
      <c r="CJ34" s="402"/>
      <c r="CK34" s="402"/>
      <c r="CL34" s="402"/>
      <c r="CM34" s="402"/>
      <c r="CN34" s="581"/>
      <c r="CO34" s="489">
        <f t="shared" si="18"/>
        <v>317</v>
      </c>
      <c r="CP34" s="397">
        <f t="shared" si="19"/>
        <v>307</v>
      </c>
      <c r="CQ34" s="397">
        <f t="shared" si="20"/>
        <v>327</v>
      </c>
      <c r="CR34" s="397">
        <f t="shared" si="21"/>
        <v>376</v>
      </c>
      <c r="CS34" s="397">
        <f t="shared" si="22"/>
        <v>339</v>
      </c>
      <c r="CT34" s="397">
        <f t="shared" si="23"/>
        <v>353</v>
      </c>
      <c r="CU34" s="397">
        <f t="shared" si="24"/>
        <v>391</v>
      </c>
      <c r="CV34" s="491">
        <f t="shared" si="25"/>
        <v>427</v>
      </c>
      <c r="CW34" s="379">
        <v>226</v>
      </c>
      <c r="CX34" s="565">
        <v>260</v>
      </c>
      <c r="CY34" s="581">
        <v>279</v>
      </c>
      <c r="CZ34" s="400">
        <v>29</v>
      </c>
      <c r="DA34" s="565">
        <v>33</v>
      </c>
      <c r="DB34" s="581">
        <v>46</v>
      </c>
      <c r="DC34" s="404">
        <f t="shared" si="26"/>
        <v>98</v>
      </c>
      <c r="DD34" s="404">
        <f t="shared" si="27"/>
        <v>98</v>
      </c>
      <c r="DE34" s="405">
        <f t="shared" si="28"/>
        <v>102</v>
      </c>
      <c r="DF34" s="379">
        <v>75</v>
      </c>
      <c r="DG34" s="565">
        <v>59</v>
      </c>
      <c r="DH34" s="581">
        <v>73</v>
      </c>
      <c r="DI34" s="493"/>
      <c r="DJ34" s="492"/>
      <c r="DK34" s="581"/>
      <c r="DL34" s="493"/>
      <c r="DM34" s="492"/>
      <c r="DN34" s="581"/>
      <c r="DO34" s="400">
        <v>165</v>
      </c>
      <c r="DP34" s="587">
        <v>138</v>
      </c>
      <c r="DQ34" s="581">
        <v>147</v>
      </c>
      <c r="DR34" s="404">
        <f t="shared" si="29"/>
        <v>136</v>
      </c>
      <c r="DS34" s="404">
        <f t="shared" si="30"/>
        <v>142</v>
      </c>
      <c r="DT34" s="405">
        <f t="shared" si="31"/>
        <v>133</v>
      </c>
      <c r="DU34" s="583"/>
      <c r="DV34" s="583"/>
      <c r="DW34" s="583"/>
      <c r="DX34" s="583"/>
      <c r="DY34" s="583"/>
      <c r="DZ34" s="583"/>
      <c r="EA34" s="583"/>
      <c r="EB34" s="583"/>
      <c r="EC34" s="583"/>
      <c r="ED34" s="583"/>
      <c r="EE34" s="607"/>
      <c r="EF34" s="583"/>
      <c r="EG34" s="583"/>
      <c r="EH34" s="583"/>
      <c r="EI34" s="583"/>
      <c r="EJ34" s="583"/>
      <c r="EK34" s="583"/>
      <c r="EL34" s="583"/>
      <c r="EM34" s="583"/>
      <c r="EN34" s="583"/>
      <c r="EO34" s="583"/>
      <c r="EP34" s="583"/>
      <c r="EQ34" s="583"/>
      <c r="ER34" s="583"/>
      <c r="ES34" s="583"/>
      <c r="ET34" s="583"/>
      <c r="EU34" s="583"/>
      <c r="EV34" s="583"/>
      <c r="EW34" s="583"/>
      <c r="EX34" s="583"/>
      <c r="EY34" s="583"/>
      <c r="EZ34" s="583"/>
      <c r="FA34" s="583"/>
      <c r="FB34" s="583"/>
      <c r="FC34" s="583"/>
      <c r="FD34" s="583"/>
      <c r="FE34" s="583"/>
      <c r="FF34" s="583"/>
      <c r="FG34" s="583"/>
      <c r="FH34" s="583"/>
      <c r="FI34" s="583"/>
      <c r="FJ34" s="583"/>
      <c r="FK34" s="583"/>
      <c r="FL34" s="583"/>
      <c r="FM34" s="583"/>
      <c r="FN34" s="583"/>
      <c r="FO34" s="583"/>
      <c r="FP34" s="583"/>
      <c r="FQ34" s="583"/>
      <c r="FR34" s="583"/>
      <c r="FS34" s="583"/>
      <c r="FT34" s="583"/>
      <c r="FU34" s="583"/>
      <c r="FV34" s="583"/>
      <c r="FW34" s="583"/>
      <c r="FX34" s="583"/>
      <c r="FY34" s="583"/>
      <c r="FZ34" s="583"/>
      <c r="GA34" s="583"/>
      <c r="GB34" s="583"/>
      <c r="GC34" s="583"/>
    </row>
    <row r="35" spans="1:224">
      <c r="A35" s="580" t="s">
        <v>545</v>
      </c>
      <c r="B35" s="488" t="s">
        <v>575</v>
      </c>
      <c r="C35" s="487">
        <v>101301</v>
      </c>
      <c r="D35" s="487">
        <v>10</v>
      </c>
      <c r="E35" s="395"/>
      <c r="F35" s="395"/>
      <c r="G35" s="395"/>
      <c r="H35" s="395"/>
      <c r="I35" s="472"/>
      <c r="J35" s="472"/>
      <c r="K35" s="394"/>
      <c r="L35" s="395"/>
      <c r="M35" s="395"/>
      <c r="N35" s="395"/>
      <c r="O35" s="582"/>
      <c r="P35" s="582"/>
      <c r="Q35" s="395"/>
      <c r="R35" s="395"/>
      <c r="S35" s="395"/>
      <c r="T35" s="395"/>
      <c r="U35" s="395"/>
      <c r="V35" s="581"/>
      <c r="W35" s="394"/>
      <c r="X35" s="395"/>
      <c r="Y35" s="395"/>
      <c r="Z35" s="395"/>
      <c r="AA35" s="582"/>
      <c r="AB35" s="582"/>
      <c r="AC35" s="395"/>
      <c r="AD35" s="395"/>
      <c r="AE35" s="395"/>
      <c r="AF35" s="395"/>
      <c r="AG35" s="395"/>
      <c r="AH35" s="581"/>
      <c r="AI35" s="489" t="str">
        <f t="shared" si="0"/>
        <v xml:space="preserve"> </v>
      </c>
      <c r="AJ35" s="397" t="str">
        <f t="shared" si="1"/>
        <v xml:space="preserve"> </v>
      </c>
      <c r="AK35" s="397" t="str">
        <f t="shared" si="2"/>
        <v xml:space="preserve"> </v>
      </c>
      <c r="AL35" s="397" t="str">
        <f t="shared" si="3"/>
        <v xml:space="preserve"> </v>
      </c>
      <c r="AM35" s="397" t="str">
        <f t="shared" si="4"/>
        <v xml:space="preserve"> </v>
      </c>
      <c r="AN35" s="397" t="str">
        <f t="shared" si="5"/>
        <v xml:space="preserve"> </v>
      </c>
      <c r="AO35" s="397" t="str">
        <f t="shared" si="6"/>
        <v xml:space="preserve"> </v>
      </c>
      <c r="AP35" s="397" t="str">
        <f t="shared" si="7"/>
        <v xml:space="preserve"> </v>
      </c>
      <c r="AQ35" s="397" t="str">
        <f t="shared" si="8"/>
        <v xml:space="preserve"> </v>
      </c>
      <c r="AR35" s="397" t="str">
        <f t="shared" si="9"/>
        <v xml:space="preserve"> </v>
      </c>
      <c r="AS35" s="397" t="str">
        <f t="shared" si="10"/>
        <v xml:space="preserve"> </v>
      </c>
      <c r="AT35" s="398" t="str">
        <f t="shared" si="11"/>
        <v xml:space="preserve"> </v>
      </c>
      <c r="AU35" s="379"/>
      <c r="AV35" s="395"/>
      <c r="AW35" s="581"/>
      <c r="AX35" s="400"/>
      <c r="AY35" s="395"/>
      <c r="AZ35" s="581"/>
      <c r="BA35" s="489" t="str">
        <f t="shared" si="12"/>
        <v xml:space="preserve"> </v>
      </c>
      <c r="BB35" s="397" t="str">
        <f t="shared" si="13"/>
        <v xml:space="preserve"> </v>
      </c>
      <c r="BC35" s="398" t="str">
        <f t="shared" si="14"/>
        <v xml:space="preserve"> </v>
      </c>
      <c r="BD35" s="401"/>
      <c r="BE35" s="402"/>
      <c r="BF35" s="581"/>
      <c r="BG35" s="403"/>
      <c r="BH35" s="402"/>
      <c r="BI35" s="581"/>
      <c r="BJ35" s="403"/>
      <c r="BK35" s="402"/>
      <c r="BL35" s="581"/>
      <c r="BM35" s="403"/>
      <c r="BN35" s="402"/>
      <c r="BO35" s="581"/>
      <c r="BP35" s="490" t="str">
        <f t="shared" si="15"/>
        <v/>
      </c>
      <c r="BQ35" s="475" t="str">
        <f t="shared" si="16"/>
        <v/>
      </c>
      <c r="BR35" s="405" t="str">
        <f t="shared" si="17"/>
        <v/>
      </c>
      <c r="BS35" s="476"/>
      <c r="BT35" s="402"/>
      <c r="BU35" s="565"/>
      <c r="BV35" s="402"/>
      <c r="BW35" s="581">
        <v>673</v>
      </c>
      <c r="BX35" s="581">
        <v>658</v>
      </c>
      <c r="BY35" s="403">
        <v>305</v>
      </c>
      <c r="BZ35" s="402">
        <v>408</v>
      </c>
      <c r="CA35" s="402">
        <v>332</v>
      </c>
      <c r="CB35" s="402">
        <v>300</v>
      </c>
      <c r="CC35" s="402">
        <v>266</v>
      </c>
      <c r="CD35" s="402">
        <v>390</v>
      </c>
      <c r="CE35" s="565">
        <v>336</v>
      </c>
      <c r="CF35" s="581">
        <v>362</v>
      </c>
      <c r="CG35" s="403"/>
      <c r="CH35" s="399"/>
      <c r="CI35" s="402"/>
      <c r="CJ35" s="402"/>
      <c r="CK35" s="402"/>
      <c r="CL35" s="402"/>
      <c r="CM35" s="402"/>
      <c r="CN35" s="581"/>
      <c r="CO35" s="489">
        <f t="shared" si="18"/>
        <v>305</v>
      </c>
      <c r="CP35" s="397">
        <f t="shared" si="19"/>
        <v>408</v>
      </c>
      <c r="CQ35" s="397">
        <f t="shared" si="20"/>
        <v>332</v>
      </c>
      <c r="CR35" s="397">
        <f t="shared" si="21"/>
        <v>300</v>
      </c>
      <c r="CS35" s="397">
        <f t="shared" si="22"/>
        <v>266</v>
      </c>
      <c r="CT35" s="397">
        <f t="shared" si="23"/>
        <v>390</v>
      </c>
      <c r="CU35" s="397">
        <f t="shared" si="24"/>
        <v>336</v>
      </c>
      <c r="CV35" s="491">
        <f t="shared" si="25"/>
        <v>362</v>
      </c>
      <c r="CW35" s="379">
        <v>182</v>
      </c>
      <c r="CX35" s="565">
        <v>180</v>
      </c>
      <c r="CY35" s="581">
        <v>187</v>
      </c>
      <c r="CZ35" s="400">
        <v>29</v>
      </c>
      <c r="DA35" s="565">
        <v>27</v>
      </c>
      <c r="DB35" s="581">
        <v>18</v>
      </c>
      <c r="DC35" s="404">
        <f t="shared" si="26"/>
        <v>179</v>
      </c>
      <c r="DD35" s="404">
        <f t="shared" si="27"/>
        <v>129</v>
      </c>
      <c r="DE35" s="405">
        <f t="shared" si="28"/>
        <v>157</v>
      </c>
      <c r="DF35" s="379">
        <v>56</v>
      </c>
      <c r="DG35" s="565">
        <v>92</v>
      </c>
      <c r="DH35" s="581">
        <v>103</v>
      </c>
      <c r="DI35" s="493"/>
      <c r="DJ35" s="492"/>
      <c r="DK35" s="581"/>
      <c r="DL35" s="493"/>
      <c r="DM35" s="492"/>
      <c r="DN35" s="581"/>
      <c r="DO35" s="400">
        <v>62</v>
      </c>
      <c r="DP35" s="587">
        <v>40</v>
      </c>
      <c r="DQ35" s="581">
        <v>61</v>
      </c>
      <c r="DR35" s="404">
        <f t="shared" si="29"/>
        <v>182</v>
      </c>
      <c r="DS35" s="404">
        <f t="shared" si="30"/>
        <v>134</v>
      </c>
      <c r="DT35" s="405">
        <f t="shared" si="31"/>
        <v>226</v>
      </c>
      <c r="DU35" s="583"/>
      <c r="DV35" s="583"/>
      <c r="DW35" s="583"/>
      <c r="DX35" s="583"/>
      <c r="DY35" s="583"/>
      <c r="DZ35" s="583"/>
      <c r="EA35" s="583"/>
      <c r="EB35" s="583"/>
      <c r="EC35" s="583"/>
      <c r="ED35" s="583"/>
      <c r="EE35" s="607"/>
      <c r="EF35" s="583"/>
      <c r="EG35" s="583"/>
      <c r="EH35" s="583"/>
      <c r="EI35" s="583"/>
      <c r="EJ35" s="583"/>
      <c r="EK35" s="583"/>
      <c r="EL35" s="583"/>
      <c r="EM35" s="583"/>
      <c r="EN35" s="583"/>
      <c r="EO35" s="583"/>
      <c r="EP35" s="583"/>
      <c r="EQ35" s="583"/>
      <c r="ER35" s="583"/>
      <c r="ES35" s="583"/>
      <c r="ET35" s="583"/>
      <c r="EU35" s="583"/>
      <c r="EV35" s="583"/>
      <c r="EW35" s="583"/>
      <c r="EX35" s="583"/>
      <c r="EY35" s="583"/>
      <c r="EZ35" s="583"/>
      <c r="FA35" s="583"/>
      <c r="FB35" s="583"/>
      <c r="FC35" s="583"/>
      <c r="FD35" s="583"/>
      <c r="FE35" s="583"/>
      <c r="FF35" s="583"/>
      <c r="FG35" s="583"/>
      <c r="FH35" s="583"/>
      <c r="FI35" s="583"/>
      <c r="FJ35" s="583"/>
      <c r="FK35" s="583"/>
      <c r="FL35" s="583"/>
      <c r="FM35" s="583"/>
      <c r="FN35" s="583"/>
      <c r="FO35" s="583"/>
      <c r="FP35" s="583"/>
      <c r="FQ35" s="583"/>
      <c r="FR35" s="583"/>
      <c r="FS35" s="583"/>
      <c r="FT35" s="583"/>
      <c r="FU35" s="583"/>
      <c r="FV35" s="583"/>
      <c r="FW35" s="583"/>
      <c r="FX35" s="583"/>
      <c r="FY35" s="583"/>
      <c r="FZ35" s="583"/>
      <c r="GA35" s="583"/>
      <c r="GB35" s="583"/>
      <c r="GC35" s="583"/>
    </row>
    <row r="36" spans="1:224">
      <c r="A36" s="580" t="s">
        <v>545</v>
      </c>
      <c r="B36" s="488" t="s">
        <v>576</v>
      </c>
      <c r="C36" s="487">
        <v>101499</v>
      </c>
      <c r="D36" s="487">
        <v>10</v>
      </c>
      <c r="E36" s="395"/>
      <c r="F36" s="395"/>
      <c r="G36" s="395"/>
      <c r="H36" s="395"/>
      <c r="I36" s="472"/>
      <c r="J36" s="472"/>
      <c r="K36" s="394"/>
      <c r="L36" s="395"/>
      <c r="M36" s="395"/>
      <c r="N36" s="395"/>
      <c r="O36" s="582"/>
      <c r="P36" s="582"/>
      <c r="Q36" s="395"/>
      <c r="R36" s="395"/>
      <c r="S36" s="395"/>
      <c r="T36" s="395"/>
      <c r="U36" s="395"/>
      <c r="V36" s="581"/>
      <c r="W36" s="394"/>
      <c r="X36" s="395"/>
      <c r="Y36" s="395"/>
      <c r="Z36" s="395"/>
      <c r="AA36" s="582"/>
      <c r="AB36" s="582"/>
      <c r="AC36" s="395"/>
      <c r="AD36" s="395"/>
      <c r="AE36" s="395"/>
      <c r="AF36" s="395"/>
      <c r="AG36" s="395"/>
      <c r="AH36" s="581"/>
      <c r="AI36" s="489" t="str">
        <f t="shared" si="0"/>
        <v xml:space="preserve"> </v>
      </c>
      <c r="AJ36" s="397" t="str">
        <f t="shared" si="1"/>
        <v xml:space="preserve"> </v>
      </c>
      <c r="AK36" s="397" t="str">
        <f t="shared" si="2"/>
        <v xml:space="preserve"> </v>
      </c>
      <c r="AL36" s="397" t="str">
        <f t="shared" si="3"/>
        <v xml:space="preserve"> </v>
      </c>
      <c r="AM36" s="397" t="str">
        <f t="shared" si="4"/>
        <v xml:space="preserve"> </v>
      </c>
      <c r="AN36" s="397" t="str">
        <f t="shared" si="5"/>
        <v xml:space="preserve"> </v>
      </c>
      <c r="AO36" s="397" t="str">
        <f t="shared" si="6"/>
        <v xml:space="preserve"> </v>
      </c>
      <c r="AP36" s="397" t="str">
        <f t="shared" si="7"/>
        <v xml:space="preserve"> </v>
      </c>
      <c r="AQ36" s="397" t="str">
        <f t="shared" si="8"/>
        <v xml:space="preserve"> </v>
      </c>
      <c r="AR36" s="397" t="str">
        <f t="shared" si="9"/>
        <v xml:space="preserve"> </v>
      </c>
      <c r="AS36" s="397" t="str">
        <f t="shared" si="10"/>
        <v xml:space="preserve"> </v>
      </c>
      <c r="AT36" s="398" t="str">
        <f t="shared" si="11"/>
        <v xml:space="preserve"> </v>
      </c>
      <c r="AU36" s="379"/>
      <c r="AV36" s="395"/>
      <c r="AW36" s="581"/>
      <c r="AX36" s="400"/>
      <c r="AY36" s="395"/>
      <c r="AZ36" s="581"/>
      <c r="BA36" s="489" t="str">
        <f t="shared" si="12"/>
        <v xml:space="preserve"> </v>
      </c>
      <c r="BB36" s="397" t="str">
        <f t="shared" si="13"/>
        <v xml:space="preserve"> </v>
      </c>
      <c r="BC36" s="398" t="str">
        <f t="shared" si="14"/>
        <v xml:space="preserve"> </v>
      </c>
      <c r="BD36" s="401"/>
      <c r="BE36" s="402"/>
      <c r="BF36" s="581"/>
      <c r="BG36" s="403"/>
      <c r="BH36" s="402"/>
      <c r="BI36" s="581"/>
      <c r="BJ36" s="403"/>
      <c r="BK36" s="402"/>
      <c r="BL36" s="581"/>
      <c r="BM36" s="403"/>
      <c r="BN36" s="402"/>
      <c r="BO36" s="581"/>
      <c r="BP36" s="490" t="str">
        <f t="shared" si="15"/>
        <v/>
      </c>
      <c r="BQ36" s="475" t="str">
        <f t="shared" si="16"/>
        <v/>
      </c>
      <c r="BR36" s="405" t="str">
        <f t="shared" si="17"/>
        <v/>
      </c>
      <c r="BS36" s="476"/>
      <c r="BT36" s="402"/>
      <c r="BU36" s="402"/>
      <c r="BV36" s="402"/>
      <c r="BW36" s="581">
        <v>454</v>
      </c>
      <c r="BX36" s="581">
        <v>530</v>
      </c>
      <c r="BY36" s="403">
        <v>300</v>
      </c>
      <c r="BZ36" s="402">
        <v>334</v>
      </c>
      <c r="CA36" s="402">
        <v>338</v>
      </c>
      <c r="CB36" s="402">
        <v>350</v>
      </c>
      <c r="CC36" s="402">
        <v>322</v>
      </c>
      <c r="CD36" s="402">
        <v>283</v>
      </c>
      <c r="CE36" s="565">
        <v>269</v>
      </c>
      <c r="CF36" s="581">
        <v>306</v>
      </c>
      <c r="CG36" s="403"/>
      <c r="CH36" s="399"/>
      <c r="CI36" s="402"/>
      <c r="CJ36" s="402"/>
      <c r="CK36" s="402"/>
      <c r="CL36" s="402"/>
      <c r="CM36" s="402"/>
      <c r="CN36" s="581"/>
      <c r="CO36" s="489">
        <f t="shared" si="18"/>
        <v>300</v>
      </c>
      <c r="CP36" s="397">
        <f t="shared" si="19"/>
        <v>334</v>
      </c>
      <c r="CQ36" s="397">
        <f t="shared" si="20"/>
        <v>338</v>
      </c>
      <c r="CR36" s="397">
        <f t="shared" si="21"/>
        <v>350</v>
      </c>
      <c r="CS36" s="397">
        <f t="shared" si="22"/>
        <v>322</v>
      </c>
      <c r="CT36" s="397">
        <f t="shared" si="23"/>
        <v>283</v>
      </c>
      <c r="CU36" s="397">
        <f t="shared" si="24"/>
        <v>269</v>
      </c>
      <c r="CV36" s="491">
        <f t="shared" si="25"/>
        <v>306</v>
      </c>
      <c r="CW36" s="379">
        <v>101</v>
      </c>
      <c r="CX36" s="565">
        <v>154</v>
      </c>
      <c r="CY36" s="581">
        <v>130</v>
      </c>
      <c r="CZ36" s="400">
        <v>23</v>
      </c>
      <c r="DA36" s="565">
        <v>15</v>
      </c>
      <c r="DB36" s="581">
        <v>22</v>
      </c>
      <c r="DC36" s="404">
        <f t="shared" si="26"/>
        <v>159</v>
      </c>
      <c r="DD36" s="404">
        <f t="shared" si="27"/>
        <v>100</v>
      </c>
      <c r="DE36" s="405">
        <f t="shared" si="28"/>
        <v>154</v>
      </c>
      <c r="DF36" s="379">
        <v>81</v>
      </c>
      <c r="DG36" s="565">
        <v>64</v>
      </c>
      <c r="DH36" s="581">
        <v>77</v>
      </c>
      <c r="DI36" s="493"/>
      <c r="DJ36" s="492"/>
      <c r="DK36" s="581"/>
      <c r="DL36" s="493"/>
      <c r="DM36" s="492"/>
      <c r="DN36" s="581"/>
      <c r="DO36" s="400">
        <v>110</v>
      </c>
      <c r="DP36" s="587">
        <v>111</v>
      </c>
      <c r="DQ36" s="581">
        <v>37</v>
      </c>
      <c r="DR36" s="404">
        <f t="shared" si="29"/>
        <v>159</v>
      </c>
      <c r="DS36" s="404">
        <f t="shared" si="30"/>
        <v>147</v>
      </c>
      <c r="DT36" s="405">
        <f t="shared" si="31"/>
        <v>169</v>
      </c>
      <c r="DU36" s="583"/>
      <c r="DV36" s="583"/>
      <c r="DW36" s="583"/>
      <c r="DX36" s="583"/>
      <c r="DY36" s="583"/>
      <c r="DZ36" s="583"/>
      <c r="EA36" s="583"/>
      <c r="EB36" s="583"/>
      <c r="EC36" s="583"/>
      <c r="ED36" s="583"/>
      <c r="EE36" s="607"/>
      <c r="EF36" s="583"/>
      <c r="EG36" s="583"/>
      <c r="EH36" s="583"/>
      <c r="EI36" s="583"/>
      <c r="EJ36" s="583"/>
      <c r="EK36" s="583"/>
      <c r="EL36" s="583"/>
      <c r="EM36" s="583"/>
      <c r="EN36" s="583"/>
      <c r="EO36" s="583"/>
      <c r="EP36" s="583"/>
      <c r="EQ36" s="583"/>
      <c r="ER36" s="583"/>
      <c r="ES36" s="583"/>
      <c r="ET36" s="583"/>
      <c r="EU36" s="583"/>
      <c r="EV36" s="583"/>
      <c r="EW36" s="583"/>
      <c r="EX36" s="583"/>
      <c r="EY36" s="583"/>
      <c r="EZ36" s="583"/>
      <c r="FA36" s="583"/>
      <c r="FB36" s="583"/>
      <c r="FC36" s="583"/>
      <c r="FD36" s="583"/>
      <c r="FE36" s="583"/>
      <c r="FF36" s="583"/>
      <c r="FG36" s="583"/>
      <c r="FH36" s="583"/>
      <c r="FI36" s="583"/>
      <c r="FJ36" s="583"/>
      <c r="FK36" s="583"/>
      <c r="FL36" s="583"/>
      <c r="FM36" s="583"/>
      <c r="FN36" s="583"/>
      <c r="FO36" s="583"/>
      <c r="FP36" s="583"/>
      <c r="FQ36" s="583"/>
      <c r="FR36" s="583"/>
      <c r="FS36" s="583"/>
      <c r="FT36" s="583"/>
      <c r="FU36" s="583"/>
      <c r="FV36" s="583"/>
      <c r="FW36" s="583"/>
      <c r="FX36" s="583"/>
      <c r="FY36" s="583"/>
      <c r="FZ36" s="583"/>
      <c r="GA36" s="583"/>
      <c r="GB36" s="583"/>
      <c r="GC36" s="583"/>
    </row>
    <row r="37" spans="1:224">
      <c r="A37" s="580" t="s">
        <v>545</v>
      </c>
      <c r="B37" s="488" t="s">
        <v>577</v>
      </c>
      <c r="C37" s="487">
        <v>101602</v>
      </c>
      <c r="D37" s="487">
        <v>10</v>
      </c>
      <c r="E37" s="395"/>
      <c r="F37" s="395"/>
      <c r="G37" s="395"/>
      <c r="H37" s="395"/>
      <c r="I37" s="472"/>
      <c r="J37" s="472"/>
      <c r="K37" s="394"/>
      <c r="L37" s="395"/>
      <c r="M37" s="395"/>
      <c r="N37" s="395"/>
      <c r="O37" s="582"/>
      <c r="P37" s="582"/>
      <c r="Q37" s="395"/>
      <c r="R37" s="395"/>
      <c r="S37" s="395"/>
      <c r="T37" s="395"/>
      <c r="U37" s="395"/>
      <c r="V37" s="581"/>
      <c r="W37" s="394"/>
      <c r="X37" s="395"/>
      <c r="Y37" s="395"/>
      <c r="Z37" s="395"/>
      <c r="AA37" s="582"/>
      <c r="AB37" s="582"/>
      <c r="AC37" s="395"/>
      <c r="AD37" s="395"/>
      <c r="AE37" s="395"/>
      <c r="AF37" s="395"/>
      <c r="AG37" s="395"/>
      <c r="AH37" s="581"/>
      <c r="AI37" s="489" t="str">
        <f t="shared" si="0"/>
        <v xml:space="preserve"> </v>
      </c>
      <c r="AJ37" s="397" t="str">
        <f t="shared" si="1"/>
        <v xml:space="preserve"> </v>
      </c>
      <c r="AK37" s="397" t="str">
        <f t="shared" si="2"/>
        <v xml:space="preserve"> </v>
      </c>
      <c r="AL37" s="397" t="str">
        <f t="shared" si="3"/>
        <v xml:space="preserve"> </v>
      </c>
      <c r="AM37" s="397" t="str">
        <f t="shared" si="4"/>
        <v xml:space="preserve"> </v>
      </c>
      <c r="AN37" s="397" t="str">
        <f t="shared" si="5"/>
        <v xml:space="preserve"> </v>
      </c>
      <c r="AO37" s="397" t="str">
        <f t="shared" si="6"/>
        <v xml:space="preserve"> </v>
      </c>
      <c r="AP37" s="397" t="str">
        <f t="shared" si="7"/>
        <v xml:space="preserve"> </v>
      </c>
      <c r="AQ37" s="397" t="str">
        <f t="shared" si="8"/>
        <v xml:space="preserve"> </v>
      </c>
      <c r="AR37" s="397" t="str">
        <f t="shared" si="9"/>
        <v xml:space="preserve"> </v>
      </c>
      <c r="AS37" s="397" t="str">
        <f t="shared" si="10"/>
        <v xml:space="preserve"> </v>
      </c>
      <c r="AT37" s="398" t="str">
        <f t="shared" si="11"/>
        <v xml:space="preserve"> </v>
      </c>
      <c r="AU37" s="379"/>
      <c r="AV37" s="395"/>
      <c r="AW37" s="581"/>
      <c r="AX37" s="400"/>
      <c r="AY37" s="395"/>
      <c r="AZ37" s="581"/>
      <c r="BA37" s="489" t="str">
        <f t="shared" si="12"/>
        <v xml:space="preserve"> </v>
      </c>
      <c r="BB37" s="397" t="str">
        <f t="shared" si="13"/>
        <v xml:space="preserve"> </v>
      </c>
      <c r="BC37" s="398" t="str">
        <f t="shared" si="14"/>
        <v xml:space="preserve"> </v>
      </c>
      <c r="BD37" s="401"/>
      <c r="BE37" s="402"/>
      <c r="BF37" s="581"/>
      <c r="BG37" s="403"/>
      <c r="BH37" s="402"/>
      <c r="BI37" s="581"/>
      <c r="BJ37" s="403"/>
      <c r="BK37" s="402"/>
      <c r="BL37" s="581"/>
      <c r="BM37" s="403"/>
      <c r="BN37" s="402"/>
      <c r="BO37" s="581"/>
      <c r="BP37" s="490" t="str">
        <f t="shared" si="15"/>
        <v/>
      </c>
      <c r="BQ37" s="475" t="str">
        <f t="shared" si="16"/>
        <v/>
      </c>
      <c r="BR37" s="405" t="str">
        <f t="shared" si="17"/>
        <v/>
      </c>
      <c r="BS37" s="476"/>
      <c r="BT37" s="402"/>
      <c r="BU37" s="402"/>
      <c r="BV37" s="402"/>
      <c r="BW37" s="581">
        <v>530</v>
      </c>
      <c r="BX37" s="581">
        <v>652</v>
      </c>
      <c r="BY37" s="403">
        <v>367</v>
      </c>
      <c r="BZ37" s="402">
        <v>379</v>
      </c>
      <c r="CA37" s="402">
        <v>345</v>
      </c>
      <c r="CB37" s="402">
        <v>402</v>
      </c>
      <c r="CC37" s="402">
        <v>441</v>
      </c>
      <c r="CD37" s="402">
        <v>292</v>
      </c>
      <c r="CE37" s="565">
        <v>303</v>
      </c>
      <c r="CF37" s="581">
        <v>396</v>
      </c>
      <c r="CG37" s="403"/>
      <c r="CH37" s="399"/>
      <c r="CI37" s="402"/>
      <c r="CJ37" s="402"/>
      <c r="CK37" s="402"/>
      <c r="CL37" s="402"/>
      <c r="CM37" s="402"/>
      <c r="CN37" s="581"/>
      <c r="CO37" s="489">
        <f t="shared" si="18"/>
        <v>367</v>
      </c>
      <c r="CP37" s="397">
        <f t="shared" si="19"/>
        <v>379</v>
      </c>
      <c r="CQ37" s="397">
        <f t="shared" si="20"/>
        <v>345</v>
      </c>
      <c r="CR37" s="397">
        <f t="shared" si="21"/>
        <v>402</v>
      </c>
      <c r="CS37" s="397">
        <f t="shared" si="22"/>
        <v>441</v>
      </c>
      <c r="CT37" s="397">
        <f t="shared" si="23"/>
        <v>292</v>
      </c>
      <c r="CU37" s="397">
        <f t="shared" si="24"/>
        <v>303</v>
      </c>
      <c r="CV37" s="491">
        <f t="shared" si="25"/>
        <v>396</v>
      </c>
      <c r="CW37" s="379">
        <v>193</v>
      </c>
      <c r="CX37" s="565">
        <v>187</v>
      </c>
      <c r="CY37" s="581">
        <v>236</v>
      </c>
      <c r="CZ37" s="400">
        <v>16</v>
      </c>
      <c r="DA37" s="565">
        <v>28</v>
      </c>
      <c r="DB37" s="581">
        <v>30</v>
      </c>
      <c r="DC37" s="404">
        <f t="shared" si="26"/>
        <v>83</v>
      </c>
      <c r="DD37" s="404">
        <f t="shared" si="27"/>
        <v>88</v>
      </c>
      <c r="DE37" s="405">
        <f t="shared" si="28"/>
        <v>130</v>
      </c>
      <c r="DF37" s="379">
        <v>210</v>
      </c>
      <c r="DG37" s="565">
        <v>185</v>
      </c>
      <c r="DH37" s="581">
        <v>93</v>
      </c>
      <c r="DI37" s="493"/>
      <c r="DJ37" s="492"/>
      <c r="DK37" s="581"/>
      <c r="DL37" s="493"/>
      <c r="DM37" s="492"/>
      <c r="DN37" s="581"/>
      <c r="DO37" s="400">
        <v>128</v>
      </c>
      <c r="DP37" s="483">
        <v>67</v>
      </c>
      <c r="DQ37" s="581">
        <v>112</v>
      </c>
      <c r="DR37" s="404">
        <f t="shared" si="29"/>
        <v>64</v>
      </c>
      <c r="DS37" s="404">
        <f t="shared" si="30"/>
        <v>189</v>
      </c>
      <c r="DT37" s="405">
        <f t="shared" si="31"/>
        <v>87</v>
      </c>
      <c r="DU37" s="583"/>
      <c r="DV37" s="583"/>
      <c r="DW37" s="583"/>
      <c r="DX37" s="583"/>
      <c r="DY37" s="583"/>
      <c r="DZ37" s="583"/>
      <c r="EA37" s="583"/>
      <c r="EB37" s="583"/>
      <c r="EC37" s="583"/>
      <c r="ED37" s="583"/>
      <c r="EE37" s="607"/>
      <c r="EF37" s="583"/>
      <c r="EG37" s="583"/>
      <c r="EH37" s="583"/>
      <c r="EI37" s="583"/>
      <c r="EJ37" s="583"/>
      <c r="EK37" s="583"/>
      <c r="EL37" s="583"/>
      <c r="EM37" s="583"/>
      <c r="EN37" s="583"/>
      <c r="EO37" s="583"/>
      <c r="EP37" s="583"/>
      <c r="EQ37" s="583"/>
      <c r="ER37" s="583"/>
      <c r="ES37" s="583"/>
      <c r="ET37" s="583"/>
      <c r="EU37" s="583"/>
      <c r="EV37" s="583"/>
      <c r="EW37" s="583"/>
      <c r="EX37" s="583"/>
      <c r="EY37" s="583"/>
      <c r="EZ37" s="583"/>
      <c r="FA37" s="583"/>
      <c r="FB37" s="583"/>
      <c r="FC37" s="583"/>
      <c r="FD37" s="583"/>
      <c r="FE37" s="583"/>
      <c r="FF37" s="583"/>
      <c r="FG37" s="583"/>
      <c r="FH37" s="583"/>
      <c r="FI37" s="583"/>
      <c r="FJ37" s="583"/>
      <c r="FK37" s="583"/>
      <c r="FL37" s="583"/>
      <c r="FM37" s="583"/>
      <c r="FN37" s="583"/>
      <c r="FO37" s="583"/>
      <c r="FP37" s="583"/>
      <c r="FQ37" s="583"/>
      <c r="FR37" s="583"/>
      <c r="FS37" s="583"/>
      <c r="FT37" s="583"/>
      <c r="FU37" s="583"/>
      <c r="FV37" s="583"/>
      <c r="FW37" s="583"/>
      <c r="FX37" s="583"/>
      <c r="FY37" s="583"/>
      <c r="FZ37" s="583"/>
      <c r="GA37" s="583"/>
      <c r="GB37" s="583"/>
      <c r="GC37" s="583"/>
    </row>
    <row r="38" spans="1:224">
      <c r="A38" s="580" t="s">
        <v>545</v>
      </c>
      <c r="B38" s="642" t="s">
        <v>578</v>
      </c>
      <c r="C38" s="487">
        <v>101897</v>
      </c>
      <c r="D38" s="487">
        <v>10</v>
      </c>
      <c r="E38" s="395"/>
      <c r="F38" s="395"/>
      <c r="G38" s="395"/>
      <c r="H38" s="395"/>
      <c r="I38" s="472"/>
      <c r="J38" s="472"/>
      <c r="K38" s="394"/>
      <c r="L38" s="395"/>
      <c r="M38" s="395"/>
      <c r="N38" s="395"/>
      <c r="O38" s="582"/>
      <c r="P38" s="582"/>
      <c r="Q38" s="395"/>
      <c r="R38" s="395"/>
      <c r="S38" s="395"/>
      <c r="T38" s="395"/>
      <c r="U38" s="395"/>
      <c r="V38" s="581"/>
      <c r="W38" s="394"/>
      <c r="X38" s="395"/>
      <c r="Y38" s="395"/>
      <c r="Z38" s="395"/>
      <c r="AA38" s="582"/>
      <c r="AB38" s="582"/>
      <c r="AC38" s="395"/>
      <c r="AD38" s="395"/>
      <c r="AE38" s="395"/>
      <c r="AF38" s="395"/>
      <c r="AG38" s="395"/>
      <c r="AH38" s="581"/>
      <c r="AI38" s="489" t="str">
        <f t="shared" ref="AI38:AI69" si="32">IF(K38&gt;0,K38-W38," " )</f>
        <v xml:space="preserve"> </v>
      </c>
      <c r="AJ38" s="397" t="str">
        <f t="shared" si="1"/>
        <v xml:space="preserve"> </v>
      </c>
      <c r="AK38" s="397" t="str">
        <f t="shared" si="2"/>
        <v xml:space="preserve"> </v>
      </c>
      <c r="AL38" s="397" t="str">
        <f t="shared" ref="AL38:AL69" si="33">IF(N38&gt;0,N38-Z38," " )</f>
        <v xml:space="preserve"> </v>
      </c>
      <c r="AM38" s="397" t="str">
        <f t="shared" si="4"/>
        <v xml:space="preserve"> </v>
      </c>
      <c r="AN38" s="397" t="str">
        <f t="shared" si="5"/>
        <v xml:space="preserve"> </v>
      </c>
      <c r="AO38" s="397" t="str">
        <f t="shared" si="6"/>
        <v xml:space="preserve"> </v>
      </c>
      <c r="AP38" s="397" t="str">
        <f t="shared" si="7"/>
        <v xml:space="preserve"> </v>
      </c>
      <c r="AQ38" s="397" t="str">
        <f t="shared" si="8"/>
        <v xml:space="preserve"> </v>
      </c>
      <c r="AR38" s="397" t="str">
        <f t="shared" si="9"/>
        <v xml:space="preserve"> </v>
      </c>
      <c r="AS38" s="397" t="str">
        <f t="shared" si="10"/>
        <v xml:space="preserve"> </v>
      </c>
      <c r="AT38" s="398" t="str">
        <f t="shared" si="11"/>
        <v xml:space="preserve"> </v>
      </c>
      <c r="AU38" s="379"/>
      <c r="AV38" s="395"/>
      <c r="AW38" s="581"/>
      <c r="AX38" s="400"/>
      <c r="AY38" s="395"/>
      <c r="AZ38" s="581"/>
      <c r="BA38" s="489" t="str">
        <f t="shared" si="12"/>
        <v xml:space="preserve"> </v>
      </c>
      <c r="BB38" s="397" t="str">
        <f t="shared" si="13"/>
        <v xml:space="preserve"> </v>
      </c>
      <c r="BC38" s="398" t="str">
        <f t="shared" si="14"/>
        <v xml:space="preserve"> </v>
      </c>
      <c r="BD38" s="401"/>
      <c r="BE38" s="402"/>
      <c r="BF38" s="581"/>
      <c r="BG38" s="403"/>
      <c r="BH38" s="402"/>
      <c r="BI38" s="581"/>
      <c r="BJ38" s="403"/>
      <c r="BK38" s="402"/>
      <c r="BL38" s="581"/>
      <c r="BM38" s="403"/>
      <c r="BN38" s="402"/>
      <c r="BO38" s="581"/>
      <c r="BP38" s="490" t="str">
        <f t="shared" si="15"/>
        <v/>
      </c>
      <c r="BQ38" s="475" t="str">
        <f t="shared" si="16"/>
        <v/>
      </c>
      <c r="BR38" s="405" t="str">
        <f t="shared" si="17"/>
        <v/>
      </c>
      <c r="BS38" s="476"/>
      <c r="BT38" s="402"/>
      <c r="BU38" s="565"/>
      <c r="BV38" s="565"/>
      <c r="BW38" s="581">
        <v>834</v>
      </c>
      <c r="BX38" s="581">
        <v>904</v>
      </c>
      <c r="BY38" s="586">
        <v>579</v>
      </c>
      <c r="BZ38" s="402">
        <v>439</v>
      </c>
      <c r="CA38" s="402">
        <v>399</v>
      </c>
      <c r="CB38" s="402">
        <v>455</v>
      </c>
      <c r="CC38" s="402">
        <v>220</v>
      </c>
      <c r="CD38" s="402">
        <v>333</v>
      </c>
      <c r="CE38" s="565">
        <v>186</v>
      </c>
      <c r="CF38" s="581">
        <v>491</v>
      </c>
      <c r="CG38" s="403"/>
      <c r="CH38" s="399"/>
      <c r="CI38" s="402"/>
      <c r="CJ38" s="402"/>
      <c r="CK38" s="402"/>
      <c r="CL38" s="402"/>
      <c r="CM38" s="402"/>
      <c r="CN38" s="581"/>
      <c r="CO38" s="489">
        <f t="shared" ref="CO38:CO69" si="34">IF(BY38&gt;0,BY38-CG38,"")</f>
        <v>579</v>
      </c>
      <c r="CP38" s="397">
        <f t="shared" si="19"/>
        <v>439</v>
      </c>
      <c r="CQ38" s="397">
        <f t="shared" si="20"/>
        <v>399</v>
      </c>
      <c r="CR38" s="397">
        <f t="shared" si="21"/>
        <v>455</v>
      </c>
      <c r="CS38" s="397">
        <f t="shared" si="22"/>
        <v>220</v>
      </c>
      <c r="CT38" s="397">
        <f t="shared" si="23"/>
        <v>333</v>
      </c>
      <c r="CU38" s="397">
        <f t="shared" si="24"/>
        <v>186</v>
      </c>
      <c r="CV38" s="491">
        <f t="shared" si="25"/>
        <v>491</v>
      </c>
      <c r="CW38" s="379">
        <v>217</v>
      </c>
      <c r="CX38" s="565">
        <v>131</v>
      </c>
      <c r="CY38" s="581">
        <v>370</v>
      </c>
      <c r="CZ38" s="400">
        <v>21</v>
      </c>
      <c r="DA38" s="565">
        <v>9</v>
      </c>
      <c r="DB38" s="581">
        <v>36</v>
      </c>
      <c r="DC38" s="404">
        <f t="shared" si="26"/>
        <v>95</v>
      </c>
      <c r="DD38" s="404">
        <f t="shared" si="27"/>
        <v>46</v>
      </c>
      <c r="DE38" s="405">
        <f t="shared" si="28"/>
        <v>85</v>
      </c>
      <c r="DF38" s="379">
        <v>97</v>
      </c>
      <c r="DG38" s="565">
        <v>74</v>
      </c>
      <c r="DH38" s="581">
        <v>108</v>
      </c>
      <c r="DI38" s="493"/>
      <c r="DJ38" s="492"/>
      <c r="DK38" s="581"/>
      <c r="DL38" s="493"/>
      <c r="DM38" s="492"/>
      <c r="DN38" s="581"/>
      <c r="DO38" s="400">
        <v>75</v>
      </c>
      <c r="DP38" s="587">
        <v>93</v>
      </c>
      <c r="DQ38" s="581">
        <v>38</v>
      </c>
      <c r="DR38" s="404">
        <f t="shared" si="29"/>
        <v>283</v>
      </c>
      <c r="DS38" s="404">
        <f t="shared" si="30"/>
        <v>53</v>
      </c>
      <c r="DT38" s="405">
        <f t="shared" si="31"/>
        <v>187</v>
      </c>
      <c r="DU38" s="583"/>
      <c r="DV38" s="583"/>
      <c r="DW38" s="583"/>
      <c r="DX38" s="583"/>
      <c r="DY38" s="583"/>
      <c r="DZ38" s="583"/>
      <c r="EA38" s="583"/>
      <c r="EB38" s="583"/>
      <c r="EC38" s="583"/>
      <c r="ED38" s="583"/>
      <c r="EE38" s="608"/>
      <c r="EF38" s="583"/>
      <c r="EG38" s="583"/>
      <c r="EH38" s="583"/>
      <c r="EI38" s="583"/>
      <c r="EJ38" s="583"/>
      <c r="EK38" s="583"/>
      <c r="EL38" s="583"/>
      <c r="EM38" s="583"/>
      <c r="EN38" s="583"/>
      <c r="EO38" s="583"/>
      <c r="EP38" s="583"/>
      <c r="EQ38" s="583"/>
      <c r="ER38" s="583"/>
      <c r="ES38" s="583"/>
      <c r="ET38" s="583"/>
      <c r="EU38" s="583"/>
      <c r="EV38" s="583"/>
      <c r="EW38" s="583"/>
      <c r="EX38" s="583"/>
      <c r="EY38" s="583"/>
      <c r="EZ38" s="583"/>
      <c r="FA38" s="583"/>
      <c r="FB38" s="583"/>
      <c r="FC38" s="583"/>
      <c r="FD38" s="583"/>
      <c r="FE38" s="583"/>
      <c r="FF38" s="583"/>
      <c r="FG38" s="583"/>
      <c r="FH38" s="583"/>
      <c r="FI38" s="583"/>
      <c r="FJ38" s="583"/>
      <c r="FK38" s="583"/>
      <c r="FL38" s="583"/>
      <c r="FM38" s="583"/>
      <c r="FN38" s="583"/>
      <c r="FO38" s="583"/>
      <c r="FP38" s="583"/>
      <c r="FQ38" s="583"/>
      <c r="FR38" s="583"/>
      <c r="FS38" s="583"/>
      <c r="FT38" s="583"/>
      <c r="FU38" s="583"/>
      <c r="FV38" s="583"/>
      <c r="FW38" s="583"/>
      <c r="FX38" s="583"/>
      <c r="FY38" s="583"/>
      <c r="FZ38" s="583"/>
      <c r="GA38" s="583"/>
      <c r="GB38" s="583"/>
      <c r="GC38" s="583"/>
    </row>
    <row r="39" spans="1:224">
      <c r="A39" s="580" t="s">
        <v>545</v>
      </c>
      <c r="B39" s="488" t="s">
        <v>579</v>
      </c>
      <c r="C39" s="487">
        <v>102076</v>
      </c>
      <c r="D39" s="487">
        <v>10</v>
      </c>
      <c r="E39" s="395"/>
      <c r="F39" s="395"/>
      <c r="G39" s="395"/>
      <c r="H39" s="395"/>
      <c r="I39" s="472"/>
      <c r="J39" s="472"/>
      <c r="K39" s="394"/>
      <c r="L39" s="395"/>
      <c r="M39" s="395"/>
      <c r="N39" s="395"/>
      <c r="O39" s="582"/>
      <c r="P39" s="582"/>
      <c r="Q39" s="395"/>
      <c r="R39" s="395"/>
      <c r="S39" s="395"/>
      <c r="T39" s="395"/>
      <c r="U39" s="395"/>
      <c r="V39" s="581"/>
      <c r="W39" s="394"/>
      <c r="X39" s="395"/>
      <c r="Y39" s="395"/>
      <c r="Z39" s="395"/>
      <c r="AA39" s="582"/>
      <c r="AB39" s="582"/>
      <c r="AC39" s="395"/>
      <c r="AD39" s="395"/>
      <c r="AE39" s="395"/>
      <c r="AF39" s="395"/>
      <c r="AG39" s="395"/>
      <c r="AH39" s="581"/>
      <c r="AI39" s="489" t="str">
        <f t="shared" si="32"/>
        <v xml:space="preserve"> </v>
      </c>
      <c r="AJ39" s="397" t="str">
        <f t="shared" si="1"/>
        <v xml:space="preserve"> </v>
      </c>
      <c r="AK39" s="397" t="str">
        <f t="shared" si="2"/>
        <v xml:space="preserve"> </v>
      </c>
      <c r="AL39" s="397" t="str">
        <f t="shared" si="33"/>
        <v xml:space="preserve"> </v>
      </c>
      <c r="AM39" s="397" t="str">
        <f t="shared" si="4"/>
        <v xml:space="preserve"> </v>
      </c>
      <c r="AN39" s="397" t="str">
        <f t="shared" si="5"/>
        <v xml:space="preserve"> </v>
      </c>
      <c r="AO39" s="397" t="str">
        <f t="shared" si="6"/>
        <v xml:space="preserve"> </v>
      </c>
      <c r="AP39" s="397" t="str">
        <f t="shared" si="7"/>
        <v xml:space="preserve"> </v>
      </c>
      <c r="AQ39" s="397" t="str">
        <f t="shared" si="8"/>
        <v xml:space="preserve"> </v>
      </c>
      <c r="AR39" s="397" t="str">
        <f t="shared" si="9"/>
        <v xml:space="preserve"> </v>
      </c>
      <c r="AS39" s="397" t="str">
        <f t="shared" si="10"/>
        <v xml:space="preserve"> </v>
      </c>
      <c r="AT39" s="398" t="str">
        <f t="shared" si="11"/>
        <v xml:space="preserve"> </v>
      </c>
      <c r="AU39" s="379"/>
      <c r="AV39" s="395"/>
      <c r="AW39" s="581"/>
      <c r="AX39" s="400"/>
      <c r="AY39" s="395"/>
      <c r="AZ39" s="581"/>
      <c r="BA39" s="489" t="str">
        <f t="shared" si="12"/>
        <v xml:space="preserve"> </v>
      </c>
      <c r="BB39" s="397" t="str">
        <f t="shared" si="13"/>
        <v xml:space="preserve"> </v>
      </c>
      <c r="BC39" s="398" t="str">
        <f t="shared" si="14"/>
        <v xml:space="preserve"> </v>
      </c>
      <c r="BD39" s="401"/>
      <c r="BE39" s="402"/>
      <c r="BF39" s="581"/>
      <c r="BG39" s="403"/>
      <c r="BH39" s="402"/>
      <c r="BI39" s="581"/>
      <c r="BJ39" s="403"/>
      <c r="BK39" s="402"/>
      <c r="BL39" s="581"/>
      <c r="BM39" s="403"/>
      <c r="BN39" s="402"/>
      <c r="BO39" s="581"/>
      <c r="BP39" s="490" t="str">
        <f t="shared" si="15"/>
        <v/>
      </c>
      <c r="BQ39" s="475" t="str">
        <f t="shared" si="16"/>
        <v/>
      </c>
      <c r="BR39" s="405" t="str">
        <f t="shared" si="17"/>
        <v/>
      </c>
      <c r="BS39" s="476"/>
      <c r="BT39" s="402"/>
      <c r="BU39" s="402"/>
      <c r="BV39" s="402"/>
      <c r="BW39" s="581">
        <v>809</v>
      </c>
      <c r="BX39" s="581">
        <v>822</v>
      </c>
      <c r="BY39" s="403">
        <v>320</v>
      </c>
      <c r="BZ39" s="402">
        <v>371</v>
      </c>
      <c r="CA39" s="402">
        <v>418</v>
      </c>
      <c r="CB39" s="402">
        <v>434</v>
      </c>
      <c r="CC39" s="402">
        <v>450</v>
      </c>
      <c r="CD39" s="402">
        <v>394</v>
      </c>
      <c r="CE39" s="565">
        <v>465</v>
      </c>
      <c r="CF39" s="581">
        <v>478</v>
      </c>
      <c r="CG39" s="403"/>
      <c r="CH39" s="399"/>
      <c r="CI39" s="402"/>
      <c r="CJ39" s="402"/>
      <c r="CK39" s="402"/>
      <c r="CL39" s="402"/>
      <c r="CM39" s="402"/>
      <c r="CN39" s="581"/>
      <c r="CO39" s="489">
        <f t="shared" si="34"/>
        <v>320</v>
      </c>
      <c r="CP39" s="397">
        <f t="shared" si="19"/>
        <v>371</v>
      </c>
      <c r="CQ39" s="397">
        <f t="shared" si="20"/>
        <v>418</v>
      </c>
      <c r="CR39" s="397">
        <f t="shared" si="21"/>
        <v>434</v>
      </c>
      <c r="CS39" s="397">
        <f t="shared" si="22"/>
        <v>450</v>
      </c>
      <c r="CT39" s="397">
        <f t="shared" si="23"/>
        <v>394</v>
      </c>
      <c r="CU39" s="397">
        <f t="shared" si="24"/>
        <v>465</v>
      </c>
      <c r="CV39" s="491">
        <f t="shared" si="25"/>
        <v>478</v>
      </c>
      <c r="CW39" s="379">
        <v>285</v>
      </c>
      <c r="CX39" s="565">
        <v>342</v>
      </c>
      <c r="CY39" s="581">
        <v>332</v>
      </c>
      <c r="CZ39" s="523">
        <v>37</v>
      </c>
      <c r="DA39" s="565">
        <v>69</v>
      </c>
      <c r="DB39" s="581">
        <v>75</v>
      </c>
      <c r="DC39" s="404">
        <f t="shared" si="26"/>
        <v>72</v>
      </c>
      <c r="DD39" s="404">
        <f t="shared" si="27"/>
        <v>54</v>
      </c>
      <c r="DE39" s="405">
        <f t="shared" si="28"/>
        <v>71</v>
      </c>
      <c r="DF39" s="379">
        <v>98</v>
      </c>
      <c r="DG39" s="565">
        <v>93</v>
      </c>
      <c r="DH39" s="581">
        <v>109</v>
      </c>
      <c r="DI39" s="493"/>
      <c r="DJ39" s="492"/>
      <c r="DK39" s="581"/>
      <c r="DL39" s="493"/>
      <c r="DM39" s="492"/>
      <c r="DN39" s="581"/>
      <c r="DO39" s="400">
        <v>150</v>
      </c>
      <c r="DP39" s="587">
        <v>146</v>
      </c>
      <c r="DQ39" s="581">
        <v>174</v>
      </c>
      <c r="DR39" s="404">
        <f t="shared" si="29"/>
        <v>186</v>
      </c>
      <c r="DS39" s="404">
        <f t="shared" si="30"/>
        <v>211</v>
      </c>
      <c r="DT39" s="405">
        <f t="shared" si="31"/>
        <v>111</v>
      </c>
      <c r="DU39" s="583"/>
      <c r="DV39" s="583"/>
      <c r="DW39" s="583"/>
      <c r="DX39" s="583"/>
      <c r="DY39" s="583"/>
      <c r="DZ39" s="583"/>
      <c r="EA39" s="583"/>
      <c r="EB39" s="583"/>
      <c r="EC39" s="583"/>
      <c r="ED39" s="583"/>
      <c r="EE39" s="608"/>
      <c r="EF39" s="583"/>
      <c r="EG39" s="583"/>
      <c r="EH39" s="583"/>
      <c r="EI39" s="583"/>
      <c r="EJ39" s="583"/>
      <c r="EK39" s="583"/>
      <c r="EL39" s="583"/>
      <c r="EM39" s="583"/>
      <c r="EN39" s="583"/>
      <c r="EO39" s="583"/>
      <c r="EP39" s="583"/>
      <c r="EQ39" s="583"/>
      <c r="ER39" s="583"/>
      <c r="ES39" s="583"/>
      <c r="ET39" s="583"/>
      <c r="EU39" s="583"/>
      <c r="EV39" s="583"/>
      <c r="EW39" s="583"/>
      <c r="EX39" s="583"/>
      <c r="EY39" s="583"/>
      <c r="EZ39" s="583"/>
      <c r="FA39" s="583"/>
      <c r="FB39" s="583"/>
      <c r="FC39" s="583"/>
      <c r="FD39" s="583"/>
      <c r="FE39" s="583"/>
      <c r="FF39" s="583"/>
      <c r="FG39" s="583"/>
      <c r="FH39" s="583"/>
      <c r="FI39" s="583"/>
      <c r="FJ39" s="583"/>
      <c r="FK39" s="583"/>
      <c r="FL39" s="583"/>
      <c r="FM39" s="583"/>
      <c r="FN39" s="583"/>
      <c r="FO39" s="583"/>
      <c r="FP39" s="583"/>
      <c r="FQ39" s="583"/>
      <c r="FR39" s="583"/>
      <c r="FS39" s="583"/>
      <c r="FT39" s="583"/>
      <c r="FU39" s="583"/>
      <c r="FV39" s="583"/>
      <c r="FW39" s="583"/>
      <c r="FX39" s="583"/>
      <c r="FY39" s="583"/>
      <c r="FZ39" s="583"/>
      <c r="GA39" s="583"/>
      <c r="GB39" s="583"/>
      <c r="GC39" s="583"/>
    </row>
    <row r="40" spans="1:224">
      <c r="A40" s="580" t="s">
        <v>545</v>
      </c>
      <c r="B40" s="488" t="s">
        <v>580</v>
      </c>
      <c r="C40" s="487">
        <v>102313</v>
      </c>
      <c r="D40" s="487">
        <v>12</v>
      </c>
      <c r="E40" s="395"/>
      <c r="F40" s="395"/>
      <c r="G40" s="395"/>
      <c r="H40" s="395"/>
      <c r="I40" s="472"/>
      <c r="J40" s="472"/>
      <c r="K40" s="394"/>
      <c r="L40" s="395"/>
      <c r="M40" s="395"/>
      <c r="N40" s="395"/>
      <c r="O40" s="582"/>
      <c r="P40" s="582"/>
      <c r="Q40" s="395"/>
      <c r="R40" s="395"/>
      <c r="S40" s="395"/>
      <c r="T40" s="395"/>
      <c r="U40" s="395"/>
      <c r="V40" s="581"/>
      <c r="W40" s="394"/>
      <c r="X40" s="395"/>
      <c r="Y40" s="395"/>
      <c r="Z40" s="395"/>
      <c r="AA40" s="582"/>
      <c r="AB40" s="582"/>
      <c r="AC40" s="395"/>
      <c r="AD40" s="395"/>
      <c r="AE40" s="395"/>
      <c r="AF40" s="395"/>
      <c r="AG40" s="395"/>
      <c r="AH40" s="581"/>
      <c r="AI40" s="489" t="str">
        <f t="shared" si="32"/>
        <v xml:space="preserve"> </v>
      </c>
      <c r="AJ40" s="397" t="str">
        <f t="shared" si="1"/>
        <v xml:space="preserve"> </v>
      </c>
      <c r="AK40" s="397" t="str">
        <f t="shared" si="2"/>
        <v xml:space="preserve"> </v>
      </c>
      <c r="AL40" s="397" t="str">
        <f t="shared" si="33"/>
        <v xml:space="preserve"> </v>
      </c>
      <c r="AM40" s="397" t="str">
        <f t="shared" si="4"/>
        <v xml:space="preserve"> </v>
      </c>
      <c r="AN40" s="397" t="str">
        <f t="shared" si="5"/>
        <v xml:space="preserve"> </v>
      </c>
      <c r="AO40" s="397" t="str">
        <f t="shared" si="6"/>
        <v xml:space="preserve"> </v>
      </c>
      <c r="AP40" s="397" t="str">
        <f t="shared" si="7"/>
        <v xml:space="preserve"> </v>
      </c>
      <c r="AQ40" s="397" t="str">
        <f t="shared" si="8"/>
        <v xml:space="preserve"> </v>
      </c>
      <c r="AR40" s="397" t="str">
        <f t="shared" si="9"/>
        <v xml:space="preserve"> </v>
      </c>
      <c r="AS40" s="397" t="str">
        <f t="shared" si="10"/>
        <v xml:space="preserve"> </v>
      </c>
      <c r="AT40" s="398" t="str">
        <f t="shared" si="11"/>
        <v xml:space="preserve"> </v>
      </c>
      <c r="AU40" s="379"/>
      <c r="AV40" s="395"/>
      <c r="AW40" s="581"/>
      <c r="AX40" s="400"/>
      <c r="AY40" s="395"/>
      <c r="AZ40" s="581"/>
      <c r="BA40" s="489" t="str">
        <f t="shared" si="12"/>
        <v xml:space="preserve"> </v>
      </c>
      <c r="BB40" s="397" t="str">
        <f t="shared" si="13"/>
        <v xml:space="preserve"> </v>
      </c>
      <c r="BC40" s="398" t="str">
        <f t="shared" si="14"/>
        <v xml:space="preserve"> </v>
      </c>
      <c r="BD40" s="401"/>
      <c r="BE40" s="402"/>
      <c r="BF40" s="581"/>
      <c r="BG40" s="403"/>
      <c r="BH40" s="402"/>
      <c r="BI40" s="581"/>
      <c r="BJ40" s="403"/>
      <c r="BK40" s="402"/>
      <c r="BL40" s="581"/>
      <c r="BM40" s="403"/>
      <c r="BN40" s="402"/>
      <c r="BO40" s="581"/>
      <c r="BP40" s="490" t="str">
        <f t="shared" si="15"/>
        <v/>
      </c>
      <c r="BQ40" s="475" t="str">
        <f t="shared" si="16"/>
        <v/>
      </c>
      <c r="BR40" s="405" t="str">
        <f t="shared" si="17"/>
        <v/>
      </c>
      <c r="BS40" s="476"/>
      <c r="BT40" s="402"/>
      <c r="BU40" s="402"/>
      <c r="BV40" s="402"/>
      <c r="BW40" s="581">
        <v>552</v>
      </c>
      <c r="BX40" s="581">
        <v>586</v>
      </c>
      <c r="BY40" s="403">
        <v>263</v>
      </c>
      <c r="BZ40" s="402">
        <v>241</v>
      </c>
      <c r="CA40" s="402">
        <v>289</v>
      </c>
      <c r="CB40" s="402">
        <v>265</v>
      </c>
      <c r="CC40" s="402">
        <v>240</v>
      </c>
      <c r="CD40" s="402">
        <v>275</v>
      </c>
      <c r="CE40" s="565">
        <v>219</v>
      </c>
      <c r="CF40" s="581">
        <v>269</v>
      </c>
      <c r="CG40" s="403"/>
      <c r="CH40" s="399"/>
      <c r="CI40" s="402"/>
      <c r="CJ40" s="402"/>
      <c r="CK40" s="402"/>
      <c r="CL40" s="402"/>
      <c r="CM40" s="402"/>
      <c r="CN40" s="581"/>
      <c r="CO40" s="489">
        <f t="shared" si="34"/>
        <v>263</v>
      </c>
      <c r="CP40" s="397">
        <f t="shared" si="19"/>
        <v>241</v>
      </c>
      <c r="CQ40" s="397">
        <f t="shared" si="20"/>
        <v>289</v>
      </c>
      <c r="CR40" s="397">
        <f t="shared" si="21"/>
        <v>265</v>
      </c>
      <c r="CS40" s="397">
        <f t="shared" si="22"/>
        <v>240</v>
      </c>
      <c r="CT40" s="397">
        <f t="shared" si="23"/>
        <v>275</v>
      </c>
      <c r="CU40" s="397">
        <f t="shared" si="24"/>
        <v>219</v>
      </c>
      <c r="CV40" s="491">
        <f t="shared" si="25"/>
        <v>269</v>
      </c>
      <c r="CW40" s="379">
        <v>135</v>
      </c>
      <c r="CX40" s="565">
        <v>148</v>
      </c>
      <c r="CY40" s="581">
        <v>203</v>
      </c>
      <c r="CZ40" s="400">
        <v>14</v>
      </c>
      <c r="DA40" s="565">
        <v>12</v>
      </c>
      <c r="DB40" s="581">
        <v>15</v>
      </c>
      <c r="DC40" s="404">
        <f t="shared" si="26"/>
        <v>126</v>
      </c>
      <c r="DD40" s="404">
        <f t="shared" si="27"/>
        <v>59</v>
      </c>
      <c r="DE40" s="405">
        <f t="shared" si="28"/>
        <v>51</v>
      </c>
      <c r="DF40" s="379">
        <v>91</v>
      </c>
      <c r="DG40" s="565">
        <v>76</v>
      </c>
      <c r="DH40" s="581">
        <v>71</v>
      </c>
      <c r="DI40" s="493"/>
      <c r="DJ40" s="492"/>
      <c r="DK40" s="581"/>
      <c r="DL40" s="493"/>
      <c r="DM40" s="492"/>
      <c r="DN40" s="581"/>
      <c r="DO40" s="400">
        <v>36</v>
      </c>
      <c r="DP40" s="587">
        <v>31</v>
      </c>
      <c r="DQ40" s="581">
        <v>33</v>
      </c>
      <c r="DR40" s="404">
        <f t="shared" si="29"/>
        <v>138</v>
      </c>
      <c r="DS40" s="404">
        <f t="shared" si="30"/>
        <v>133</v>
      </c>
      <c r="DT40" s="405">
        <f t="shared" si="31"/>
        <v>171</v>
      </c>
      <c r="DU40" s="583"/>
      <c r="DV40" s="583"/>
      <c r="DW40" s="583"/>
      <c r="DX40" s="583"/>
      <c r="DY40" s="583"/>
      <c r="DZ40" s="583"/>
      <c r="EA40" s="583"/>
      <c r="EB40" s="583"/>
      <c r="EC40" s="583"/>
      <c r="ED40" s="583"/>
      <c r="EE40" s="608"/>
      <c r="EF40" s="583"/>
      <c r="EG40" s="583"/>
      <c r="EH40" s="583"/>
      <c r="EI40" s="583"/>
      <c r="EJ40" s="583"/>
      <c r="EK40" s="583"/>
      <c r="EL40" s="583"/>
      <c r="EM40" s="583"/>
      <c r="EN40" s="583"/>
      <c r="EO40" s="583"/>
      <c r="EP40" s="583"/>
      <c r="EQ40" s="583"/>
      <c r="ER40" s="583"/>
      <c r="ES40" s="583"/>
      <c r="ET40" s="583"/>
      <c r="EU40" s="583"/>
      <c r="EV40" s="583"/>
      <c r="EW40" s="583"/>
      <c r="EX40" s="583"/>
      <c r="EY40" s="583"/>
      <c r="EZ40" s="583"/>
      <c r="FA40" s="583"/>
      <c r="FB40" s="583"/>
      <c r="FC40" s="583"/>
      <c r="FD40" s="583"/>
      <c r="FE40" s="583"/>
      <c r="FF40" s="583"/>
      <c r="FG40" s="583"/>
      <c r="FH40" s="583"/>
      <c r="FI40" s="583"/>
      <c r="FJ40" s="583"/>
      <c r="FK40" s="583"/>
      <c r="FL40" s="583"/>
      <c r="FM40" s="583"/>
      <c r="FN40" s="583"/>
      <c r="FO40" s="583"/>
      <c r="FP40" s="583"/>
      <c r="FQ40" s="583"/>
      <c r="FR40" s="583"/>
      <c r="FS40" s="583"/>
      <c r="FT40" s="583"/>
      <c r="FU40" s="583"/>
      <c r="FV40" s="583"/>
      <c r="FW40" s="583"/>
      <c r="FX40" s="583"/>
      <c r="FY40" s="583"/>
      <c r="FZ40" s="583"/>
      <c r="GA40" s="583"/>
      <c r="GB40" s="583"/>
      <c r="GC40" s="583"/>
    </row>
    <row r="41" spans="1:224">
      <c r="A41" s="580" t="s">
        <v>545</v>
      </c>
      <c r="B41" s="488" t="s">
        <v>581</v>
      </c>
      <c r="C41" s="487">
        <v>101462</v>
      </c>
      <c r="D41" s="487">
        <v>13</v>
      </c>
      <c r="E41" s="395"/>
      <c r="F41" s="395"/>
      <c r="G41" s="395"/>
      <c r="H41" s="395"/>
      <c r="I41" s="472"/>
      <c r="J41" s="472"/>
      <c r="K41" s="394"/>
      <c r="L41" s="395"/>
      <c r="M41" s="395"/>
      <c r="N41" s="395"/>
      <c r="O41" s="582"/>
      <c r="P41" s="582"/>
      <c r="Q41" s="395"/>
      <c r="R41" s="395"/>
      <c r="S41" s="395"/>
      <c r="T41" s="395"/>
      <c r="U41" s="395"/>
      <c r="V41" s="581"/>
      <c r="W41" s="394"/>
      <c r="X41" s="395"/>
      <c r="Y41" s="395"/>
      <c r="Z41" s="395"/>
      <c r="AA41" s="582"/>
      <c r="AB41" s="582"/>
      <c r="AC41" s="395"/>
      <c r="AD41" s="395"/>
      <c r="AE41" s="395"/>
      <c r="AF41" s="395"/>
      <c r="AG41" s="395"/>
      <c r="AH41" s="581"/>
      <c r="AI41" s="489" t="str">
        <f t="shared" si="32"/>
        <v xml:space="preserve"> </v>
      </c>
      <c r="AJ41" s="397" t="str">
        <f t="shared" si="1"/>
        <v xml:space="preserve"> </v>
      </c>
      <c r="AK41" s="397" t="str">
        <f t="shared" si="2"/>
        <v xml:space="preserve"> </v>
      </c>
      <c r="AL41" s="397" t="str">
        <f t="shared" si="33"/>
        <v xml:space="preserve"> </v>
      </c>
      <c r="AM41" s="397" t="str">
        <f t="shared" si="4"/>
        <v xml:space="preserve"> </v>
      </c>
      <c r="AN41" s="397" t="str">
        <f t="shared" si="5"/>
        <v xml:space="preserve"> </v>
      </c>
      <c r="AO41" s="397" t="str">
        <f t="shared" si="6"/>
        <v xml:space="preserve"> </v>
      </c>
      <c r="AP41" s="397" t="str">
        <f t="shared" si="7"/>
        <v xml:space="preserve"> </v>
      </c>
      <c r="AQ41" s="397" t="str">
        <f t="shared" si="8"/>
        <v xml:space="preserve"> </v>
      </c>
      <c r="AR41" s="397" t="str">
        <f t="shared" si="9"/>
        <v xml:space="preserve"> </v>
      </c>
      <c r="AS41" s="397" t="str">
        <f t="shared" si="10"/>
        <v xml:space="preserve"> </v>
      </c>
      <c r="AT41" s="398" t="str">
        <f t="shared" si="11"/>
        <v xml:space="preserve"> </v>
      </c>
      <c r="AU41" s="379"/>
      <c r="AV41" s="395"/>
      <c r="AW41" s="581"/>
      <c r="AX41" s="400"/>
      <c r="AY41" s="395"/>
      <c r="AZ41" s="581"/>
      <c r="BA41" s="489" t="str">
        <f t="shared" si="12"/>
        <v xml:space="preserve"> </v>
      </c>
      <c r="BB41" s="397" t="str">
        <f t="shared" si="13"/>
        <v xml:space="preserve"> </v>
      </c>
      <c r="BC41" s="398" t="str">
        <f t="shared" si="14"/>
        <v xml:space="preserve"> </v>
      </c>
      <c r="BD41" s="401"/>
      <c r="BE41" s="402"/>
      <c r="BF41" s="581"/>
      <c r="BG41" s="403"/>
      <c r="BH41" s="402"/>
      <c r="BI41" s="581"/>
      <c r="BJ41" s="403"/>
      <c r="BK41" s="402"/>
      <c r="BL41" s="581"/>
      <c r="BM41" s="403"/>
      <c r="BN41" s="402"/>
      <c r="BO41" s="581"/>
      <c r="BP41" s="490" t="str">
        <f t="shared" si="15"/>
        <v/>
      </c>
      <c r="BQ41" s="475" t="str">
        <f t="shared" si="16"/>
        <v/>
      </c>
      <c r="BR41" s="405" t="str">
        <f t="shared" si="17"/>
        <v/>
      </c>
      <c r="BS41" s="476"/>
      <c r="BT41" s="402"/>
      <c r="BU41" s="402"/>
      <c r="BV41" s="402"/>
      <c r="BW41" s="581">
        <v>322</v>
      </c>
      <c r="BX41" s="581">
        <v>335</v>
      </c>
      <c r="BY41" s="403">
        <v>95</v>
      </c>
      <c r="BZ41" s="402">
        <v>148</v>
      </c>
      <c r="CA41" s="402">
        <v>177</v>
      </c>
      <c r="CB41" s="402">
        <v>150</v>
      </c>
      <c r="CC41" s="402">
        <v>145</v>
      </c>
      <c r="CD41" s="402">
        <v>131</v>
      </c>
      <c r="CE41" s="565">
        <v>130</v>
      </c>
      <c r="CF41" s="581">
        <v>134</v>
      </c>
      <c r="CG41" s="403"/>
      <c r="CH41" s="399"/>
      <c r="CI41" s="402"/>
      <c r="CJ41" s="402"/>
      <c r="CK41" s="402"/>
      <c r="CL41" s="402"/>
      <c r="CM41" s="402"/>
      <c r="CN41" s="581"/>
      <c r="CO41" s="489">
        <f t="shared" si="34"/>
        <v>95</v>
      </c>
      <c r="CP41" s="397">
        <f t="shared" si="19"/>
        <v>148</v>
      </c>
      <c r="CQ41" s="397">
        <f t="shared" si="20"/>
        <v>177</v>
      </c>
      <c r="CR41" s="397">
        <f t="shared" si="21"/>
        <v>150</v>
      </c>
      <c r="CS41" s="397">
        <f t="shared" si="22"/>
        <v>145</v>
      </c>
      <c r="CT41" s="397">
        <f t="shared" si="23"/>
        <v>131</v>
      </c>
      <c r="CU41" s="397">
        <f t="shared" si="24"/>
        <v>130</v>
      </c>
      <c r="CV41" s="491">
        <f t="shared" si="25"/>
        <v>134</v>
      </c>
      <c r="CW41" s="379">
        <v>72</v>
      </c>
      <c r="CX41" s="565">
        <v>66</v>
      </c>
      <c r="CY41" s="581">
        <v>75</v>
      </c>
      <c r="CZ41" s="400">
        <v>9</v>
      </c>
      <c r="DA41" s="565">
        <v>6</v>
      </c>
      <c r="DB41" s="581">
        <v>14</v>
      </c>
      <c r="DC41" s="404">
        <f t="shared" si="26"/>
        <v>50</v>
      </c>
      <c r="DD41" s="404">
        <f t="shared" si="27"/>
        <v>58</v>
      </c>
      <c r="DE41" s="405">
        <f t="shared" si="28"/>
        <v>45</v>
      </c>
      <c r="DF41" s="379">
        <v>39</v>
      </c>
      <c r="DG41" s="565">
        <v>44</v>
      </c>
      <c r="DH41" s="581">
        <v>28</v>
      </c>
      <c r="DI41" s="493"/>
      <c r="DJ41" s="492"/>
      <c r="DK41" s="581"/>
      <c r="DL41" s="493"/>
      <c r="DM41" s="492"/>
      <c r="DN41" s="581"/>
      <c r="DO41" s="400">
        <v>23</v>
      </c>
      <c r="DP41" s="587">
        <v>29</v>
      </c>
      <c r="DQ41" s="581">
        <v>30</v>
      </c>
      <c r="DR41" s="404">
        <f t="shared" si="29"/>
        <v>88</v>
      </c>
      <c r="DS41" s="404">
        <f t="shared" si="30"/>
        <v>72</v>
      </c>
      <c r="DT41" s="405">
        <f t="shared" si="31"/>
        <v>73</v>
      </c>
      <c r="DU41" s="583"/>
      <c r="DV41" s="583"/>
      <c r="DW41" s="583"/>
      <c r="DX41" s="583"/>
      <c r="DY41" s="583"/>
      <c r="DZ41" s="583"/>
      <c r="EA41" s="583"/>
      <c r="EB41" s="583"/>
      <c r="EC41" s="583"/>
      <c r="ED41" s="583"/>
      <c r="EE41" s="608"/>
      <c r="EF41" s="583"/>
      <c r="EG41" s="583"/>
      <c r="EH41" s="583"/>
      <c r="EI41" s="583"/>
      <c r="EJ41" s="583"/>
      <c r="EK41" s="583"/>
      <c r="EL41" s="583"/>
      <c r="EM41" s="583"/>
      <c r="EN41" s="583"/>
      <c r="EO41" s="583"/>
      <c r="EP41" s="583"/>
      <c r="EQ41" s="583"/>
      <c r="ER41" s="583"/>
      <c r="ES41" s="583"/>
      <c r="ET41" s="583"/>
      <c r="EU41" s="583"/>
      <c r="EV41" s="583"/>
      <c r="EW41" s="583"/>
      <c r="EX41" s="583"/>
      <c r="EY41" s="583"/>
      <c r="EZ41" s="583"/>
      <c r="FA41" s="583"/>
      <c r="FB41" s="583"/>
      <c r="FC41" s="583"/>
      <c r="FD41" s="583"/>
      <c r="FE41" s="583"/>
      <c r="FF41" s="583"/>
      <c r="FG41" s="583"/>
      <c r="FH41" s="583"/>
      <c r="FI41" s="583"/>
      <c r="FJ41" s="583"/>
      <c r="FK41" s="583"/>
      <c r="FL41" s="583"/>
      <c r="FM41" s="583"/>
      <c r="FN41" s="583"/>
      <c r="FO41" s="583"/>
      <c r="FP41" s="583"/>
      <c r="FQ41" s="583"/>
      <c r="FR41" s="583"/>
      <c r="FS41" s="583"/>
      <c r="FT41" s="583"/>
      <c r="FU41" s="583"/>
      <c r="FV41" s="583"/>
      <c r="FW41" s="583"/>
      <c r="FX41" s="583"/>
      <c r="FY41" s="583"/>
      <c r="FZ41" s="583"/>
      <c r="GA41" s="583"/>
      <c r="GB41" s="583"/>
      <c r="GC41" s="583"/>
    </row>
    <row r="42" spans="1:224">
      <c r="A42" s="580" t="s">
        <v>545</v>
      </c>
      <c r="B42" s="488" t="s">
        <v>582</v>
      </c>
      <c r="C42" s="487">
        <v>101471</v>
      </c>
      <c r="D42" s="487">
        <v>13</v>
      </c>
      <c r="E42" s="395"/>
      <c r="F42" s="395"/>
      <c r="G42" s="395"/>
      <c r="H42" s="395"/>
      <c r="I42" s="472"/>
      <c r="J42" s="472"/>
      <c r="K42" s="394"/>
      <c r="L42" s="395"/>
      <c r="M42" s="395"/>
      <c r="N42" s="395"/>
      <c r="O42" s="582"/>
      <c r="P42" s="582"/>
      <c r="Q42" s="395"/>
      <c r="R42" s="395"/>
      <c r="S42" s="395"/>
      <c r="T42" s="395"/>
      <c r="U42" s="395"/>
      <c r="V42" s="581"/>
      <c r="W42" s="394"/>
      <c r="X42" s="395"/>
      <c r="Y42" s="395"/>
      <c r="Z42" s="395"/>
      <c r="AA42" s="582"/>
      <c r="AB42" s="582"/>
      <c r="AC42" s="395"/>
      <c r="AD42" s="395"/>
      <c r="AE42" s="395"/>
      <c r="AF42" s="395"/>
      <c r="AG42" s="395"/>
      <c r="AH42" s="581"/>
      <c r="AI42" s="489" t="str">
        <f t="shared" si="32"/>
        <v xml:space="preserve"> </v>
      </c>
      <c r="AJ42" s="397" t="str">
        <f t="shared" si="1"/>
        <v xml:space="preserve"> </v>
      </c>
      <c r="AK42" s="397" t="str">
        <f t="shared" si="2"/>
        <v xml:space="preserve"> </v>
      </c>
      <c r="AL42" s="397" t="str">
        <f t="shared" si="33"/>
        <v xml:space="preserve"> </v>
      </c>
      <c r="AM42" s="397" t="str">
        <f t="shared" si="4"/>
        <v xml:space="preserve"> </v>
      </c>
      <c r="AN42" s="397" t="str">
        <f t="shared" si="5"/>
        <v xml:space="preserve"> </v>
      </c>
      <c r="AO42" s="397" t="str">
        <f t="shared" si="6"/>
        <v xml:space="preserve"> </v>
      </c>
      <c r="AP42" s="397" t="str">
        <f t="shared" si="7"/>
        <v xml:space="preserve"> </v>
      </c>
      <c r="AQ42" s="397" t="str">
        <f t="shared" si="8"/>
        <v xml:space="preserve"> </v>
      </c>
      <c r="AR42" s="397" t="str">
        <f t="shared" si="9"/>
        <v xml:space="preserve"> </v>
      </c>
      <c r="AS42" s="397" t="str">
        <f t="shared" si="10"/>
        <v xml:space="preserve"> </v>
      </c>
      <c r="AT42" s="398" t="str">
        <f t="shared" si="11"/>
        <v xml:space="preserve"> </v>
      </c>
      <c r="AU42" s="379"/>
      <c r="AV42" s="395"/>
      <c r="AW42" s="581"/>
      <c r="AX42" s="400"/>
      <c r="AY42" s="395"/>
      <c r="AZ42" s="581"/>
      <c r="BA42" s="489" t="str">
        <f t="shared" si="12"/>
        <v xml:space="preserve"> </v>
      </c>
      <c r="BB42" s="397" t="str">
        <f t="shared" si="13"/>
        <v xml:space="preserve"> </v>
      </c>
      <c r="BC42" s="398" t="str">
        <f t="shared" si="14"/>
        <v xml:space="preserve"> </v>
      </c>
      <c r="BD42" s="401"/>
      <c r="BE42" s="402"/>
      <c r="BF42" s="581"/>
      <c r="BG42" s="403"/>
      <c r="BH42" s="402"/>
      <c r="BI42" s="581"/>
      <c r="BJ42" s="403"/>
      <c r="BK42" s="402"/>
      <c r="BL42" s="581"/>
      <c r="BM42" s="403"/>
      <c r="BN42" s="402"/>
      <c r="BO42" s="581"/>
      <c r="BP42" s="490" t="str">
        <f t="shared" si="15"/>
        <v/>
      </c>
      <c r="BQ42" s="475" t="str">
        <f t="shared" si="16"/>
        <v/>
      </c>
      <c r="BR42" s="405" t="str">
        <f t="shared" si="17"/>
        <v/>
      </c>
      <c r="BS42" s="476"/>
      <c r="BT42" s="402"/>
      <c r="BU42" s="402"/>
      <c r="BV42" s="402"/>
      <c r="BW42" s="581">
        <v>358</v>
      </c>
      <c r="BX42" s="581">
        <v>370</v>
      </c>
      <c r="BY42" s="403"/>
      <c r="BZ42" s="402"/>
      <c r="CA42" s="402"/>
      <c r="CB42" s="402"/>
      <c r="CC42" s="402"/>
      <c r="CD42" s="402"/>
      <c r="CE42" s="565"/>
      <c r="CF42" s="581"/>
      <c r="CG42" s="403"/>
      <c r="CH42" s="399"/>
      <c r="CI42" s="402"/>
      <c r="CJ42" s="402"/>
      <c r="CK42" s="402"/>
      <c r="CL42" s="402"/>
      <c r="CM42" s="402"/>
      <c r="CN42" s="581"/>
      <c r="CO42" s="489" t="str">
        <f t="shared" si="34"/>
        <v/>
      </c>
      <c r="CP42" s="397" t="str">
        <f t="shared" si="19"/>
        <v/>
      </c>
      <c r="CQ42" s="397" t="str">
        <f t="shared" si="20"/>
        <v/>
      </c>
      <c r="CR42" s="397" t="str">
        <f t="shared" si="21"/>
        <v/>
      </c>
      <c r="CS42" s="397" t="str">
        <f t="shared" si="22"/>
        <v/>
      </c>
      <c r="CT42" s="397" t="str">
        <f t="shared" si="23"/>
        <v/>
      </c>
      <c r="CU42" s="397" t="str">
        <f t="shared" si="24"/>
        <v/>
      </c>
      <c r="CV42" s="491" t="str">
        <f t="shared" si="25"/>
        <v/>
      </c>
      <c r="CW42" s="379"/>
      <c r="CX42" s="565"/>
      <c r="CY42" s="581"/>
      <c r="CZ42" s="400"/>
      <c r="DA42" s="565">
        <v>0</v>
      </c>
      <c r="DB42" s="581"/>
      <c r="DC42" s="404" t="str">
        <f t="shared" si="26"/>
        <v/>
      </c>
      <c r="DD42" s="404" t="str">
        <f t="shared" si="27"/>
        <v/>
      </c>
      <c r="DE42" s="405" t="str">
        <f t="shared" si="28"/>
        <v/>
      </c>
      <c r="DF42" s="379" t="s">
        <v>472</v>
      </c>
      <c r="DG42" s="565"/>
      <c r="DH42" s="581"/>
      <c r="DI42" s="400"/>
      <c r="DJ42" s="399"/>
      <c r="DK42" s="581"/>
      <c r="DL42" s="400"/>
      <c r="DM42" s="399"/>
      <c r="DN42" s="581"/>
      <c r="DO42" s="400"/>
      <c r="DP42" s="587">
        <v>0</v>
      </c>
      <c r="DQ42" s="581">
        <v>0</v>
      </c>
      <c r="DR42" s="404" t="str">
        <f t="shared" si="29"/>
        <v/>
      </c>
      <c r="DS42" s="404" t="str">
        <f t="shared" si="30"/>
        <v/>
      </c>
      <c r="DT42" s="405" t="str">
        <f t="shared" si="31"/>
        <v/>
      </c>
      <c r="DU42" s="583"/>
      <c r="DV42" s="583"/>
      <c r="DW42" s="583"/>
      <c r="DX42" s="583"/>
      <c r="DY42" s="583"/>
      <c r="DZ42" s="583"/>
      <c r="EA42" s="583"/>
      <c r="EB42" s="583"/>
      <c r="EC42" s="583"/>
      <c r="ED42" s="583"/>
      <c r="EE42" s="608"/>
      <c r="EF42" s="583"/>
      <c r="EG42" s="583"/>
      <c r="EH42" s="583"/>
      <c r="EI42" s="583"/>
      <c r="EJ42" s="583"/>
      <c r="EK42" s="583"/>
      <c r="EL42" s="583"/>
      <c r="EM42" s="583"/>
      <c r="EN42" s="583"/>
      <c r="EO42" s="583"/>
      <c r="EP42" s="583"/>
      <c r="EQ42" s="583"/>
      <c r="ER42" s="583"/>
      <c r="ES42" s="583"/>
      <c r="ET42" s="583"/>
      <c r="EU42" s="583"/>
      <c r="EV42" s="583"/>
      <c r="EW42" s="583"/>
      <c r="EX42" s="583"/>
      <c r="EY42" s="583"/>
      <c r="EZ42" s="583"/>
      <c r="FA42" s="583"/>
      <c r="FB42" s="583"/>
      <c r="FC42" s="583"/>
      <c r="FD42" s="583"/>
      <c r="FE42" s="583"/>
      <c r="FF42" s="583"/>
      <c r="FG42" s="583"/>
      <c r="FH42" s="583"/>
      <c r="FI42" s="583"/>
      <c r="FJ42" s="583"/>
      <c r="FK42" s="583"/>
      <c r="FL42" s="583"/>
      <c r="FM42" s="583"/>
      <c r="FN42" s="583"/>
      <c r="FO42" s="583"/>
      <c r="FP42" s="583"/>
      <c r="FQ42" s="583"/>
      <c r="FR42" s="583"/>
      <c r="FS42" s="583"/>
      <c r="FT42" s="583"/>
      <c r="FU42" s="583"/>
      <c r="FV42" s="583"/>
      <c r="FW42" s="583"/>
      <c r="FX42" s="583"/>
      <c r="FY42" s="583"/>
      <c r="FZ42" s="583"/>
      <c r="GA42" s="583"/>
      <c r="GB42" s="583"/>
      <c r="GC42" s="583"/>
    </row>
    <row r="43" spans="1:224">
      <c r="A43" s="580" t="s">
        <v>545</v>
      </c>
      <c r="B43" s="488" t="s">
        <v>583</v>
      </c>
      <c r="C43" s="487">
        <v>101994</v>
      </c>
      <c r="D43" s="487">
        <v>13</v>
      </c>
      <c r="E43" s="395"/>
      <c r="F43" s="395"/>
      <c r="G43" s="395"/>
      <c r="H43" s="395"/>
      <c r="I43" s="472"/>
      <c r="J43" s="472"/>
      <c r="K43" s="394"/>
      <c r="L43" s="395"/>
      <c r="M43" s="395"/>
      <c r="N43" s="395"/>
      <c r="O43" s="582"/>
      <c r="P43" s="582"/>
      <c r="Q43" s="395"/>
      <c r="R43" s="395"/>
      <c r="S43" s="395"/>
      <c r="T43" s="395"/>
      <c r="U43" s="395"/>
      <c r="V43" s="581"/>
      <c r="W43" s="394"/>
      <c r="X43" s="395"/>
      <c r="Y43" s="395"/>
      <c r="Z43" s="395"/>
      <c r="AA43" s="582"/>
      <c r="AB43" s="582"/>
      <c r="AC43" s="395"/>
      <c r="AD43" s="395"/>
      <c r="AE43" s="395"/>
      <c r="AF43" s="395"/>
      <c r="AG43" s="395"/>
      <c r="AH43" s="581"/>
      <c r="AI43" s="489" t="str">
        <f t="shared" si="32"/>
        <v xml:space="preserve"> </v>
      </c>
      <c r="AJ43" s="397" t="str">
        <f t="shared" si="1"/>
        <v xml:space="preserve"> </v>
      </c>
      <c r="AK43" s="397" t="str">
        <f t="shared" si="2"/>
        <v xml:space="preserve"> </v>
      </c>
      <c r="AL43" s="397" t="str">
        <f t="shared" si="33"/>
        <v xml:space="preserve"> </v>
      </c>
      <c r="AM43" s="397" t="str">
        <f t="shared" si="4"/>
        <v xml:space="preserve"> </v>
      </c>
      <c r="AN43" s="397" t="str">
        <f t="shared" si="5"/>
        <v xml:space="preserve"> </v>
      </c>
      <c r="AO43" s="397" t="str">
        <f t="shared" si="6"/>
        <v xml:space="preserve"> </v>
      </c>
      <c r="AP43" s="397" t="str">
        <f t="shared" si="7"/>
        <v xml:space="preserve"> </v>
      </c>
      <c r="AQ43" s="397" t="str">
        <f t="shared" si="8"/>
        <v xml:space="preserve"> </v>
      </c>
      <c r="AR43" s="397" t="str">
        <f t="shared" si="9"/>
        <v xml:space="preserve"> </v>
      </c>
      <c r="AS43" s="397" t="str">
        <f t="shared" si="10"/>
        <v xml:space="preserve"> </v>
      </c>
      <c r="AT43" s="398" t="str">
        <f t="shared" si="11"/>
        <v xml:space="preserve"> </v>
      </c>
      <c r="AU43" s="379"/>
      <c r="AV43" s="395"/>
      <c r="AW43" s="581"/>
      <c r="AX43" s="400"/>
      <c r="AY43" s="395"/>
      <c r="AZ43" s="581"/>
      <c r="BA43" s="489" t="str">
        <f t="shared" si="12"/>
        <v xml:space="preserve"> </v>
      </c>
      <c r="BB43" s="397" t="str">
        <f t="shared" si="13"/>
        <v xml:space="preserve"> </v>
      </c>
      <c r="BC43" s="398" t="str">
        <f t="shared" si="14"/>
        <v xml:space="preserve"> </v>
      </c>
      <c r="BD43" s="401"/>
      <c r="BE43" s="402"/>
      <c r="BF43" s="581"/>
      <c r="BG43" s="403"/>
      <c r="BH43" s="402"/>
      <c r="BI43" s="581"/>
      <c r="BJ43" s="403"/>
      <c r="BK43" s="402"/>
      <c r="BL43" s="581"/>
      <c r="BM43" s="403"/>
      <c r="BN43" s="402"/>
      <c r="BO43" s="581"/>
      <c r="BP43" s="490" t="str">
        <f t="shared" si="15"/>
        <v/>
      </c>
      <c r="BQ43" s="475" t="str">
        <f t="shared" si="16"/>
        <v/>
      </c>
      <c r="BR43" s="405" t="str">
        <f t="shared" si="17"/>
        <v/>
      </c>
      <c r="BS43" s="476"/>
      <c r="BT43" s="402"/>
      <c r="BU43" s="565"/>
      <c r="BV43" s="402"/>
      <c r="BW43" s="581">
        <v>226</v>
      </c>
      <c r="BX43" s="581">
        <v>302</v>
      </c>
      <c r="BY43" s="403">
        <v>162</v>
      </c>
      <c r="BZ43" s="402">
        <v>157</v>
      </c>
      <c r="CA43" s="402">
        <v>171</v>
      </c>
      <c r="CB43" s="402">
        <v>155</v>
      </c>
      <c r="CC43" s="402">
        <v>87</v>
      </c>
      <c r="CD43" s="402">
        <v>113</v>
      </c>
      <c r="CE43" s="565">
        <v>92</v>
      </c>
      <c r="CF43" s="581">
        <v>115</v>
      </c>
      <c r="CG43" s="403"/>
      <c r="CH43" s="399"/>
      <c r="CI43" s="402"/>
      <c r="CJ43" s="402"/>
      <c r="CK43" s="402"/>
      <c r="CL43" s="402"/>
      <c r="CM43" s="402"/>
      <c r="CN43" s="581"/>
      <c r="CO43" s="489">
        <f t="shared" si="34"/>
        <v>162</v>
      </c>
      <c r="CP43" s="397">
        <f t="shared" si="19"/>
        <v>157</v>
      </c>
      <c r="CQ43" s="397">
        <f t="shared" si="20"/>
        <v>171</v>
      </c>
      <c r="CR43" s="397">
        <f t="shared" si="21"/>
        <v>155</v>
      </c>
      <c r="CS43" s="397">
        <f t="shared" si="22"/>
        <v>87</v>
      </c>
      <c r="CT43" s="397">
        <f t="shared" si="23"/>
        <v>113</v>
      </c>
      <c r="CU43" s="397">
        <f t="shared" si="24"/>
        <v>92</v>
      </c>
      <c r="CV43" s="491">
        <f t="shared" si="25"/>
        <v>115</v>
      </c>
      <c r="CW43" s="379">
        <v>45</v>
      </c>
      <c r="CX43" s="565">
        <v>40</v>
      </c>
      <c r="CY43" s="581">
        <v>64</v>
      </c>
      <c r="CZ43" s="400">
        <v>3</v>
      </c>
      <c r="DA43" s="565">
        <v>6</v>
      </c>
      <c r="DB43" s="581">
        <v>4</v>
      </c>
      <c r="DC43" s="404">
        <f t="shared" si="26"/>
        <v>65</v>
      </c>
      <c r="DD43" s="404">
        <f t="shared" si="27"/>
        <v>46</v>
      </c>
      <c r="DE43" s="405">
        <f t="shared" si="28"/>
        <v>47</v>
      </c>
      <c r="DF43" s="379">
        <v>60</v>
      </c>
      <c r="DG43" s="483">
        <v>25</v>
      </c>
      <c r="DH43" s="581">
        <v>25</v>
      </c>
      <c r="DI43" s="493"/>
      <c r="DJ43" s="492"/>
      <c r="DK43" s="581"/>
      <c r="DL43" s="493"/>
      <c r="DM43" s="492"/>
      <c r="DN43" s="581"/>
      <c r="DO43" s="400">
        <v>12</v>
      </c>
      <c r="DP43" s="587">
        <v>6</v>
      </c>
      <c r="DQ43" s="581">
        <v>11</v>
      </c>
      <c r="DR43" s="404">
        <f t="shared" si="29"/>
        <v>83</v>
      </c>
      <c r="DS43" s="404">
        <f t="shared" si="30"/>
        <v>56</v>
      </c>
      <c r="DT43" s="405">
        <f t="shared" si="31"/>
        <v>77</v>
      </c>
      <c r="DU43" s="583"/>
      <c r="DV43" s="583"/>
      <c r="DW43" s="583"/>
      <c r="DX43" s="583"/>
      <c r="DY43" s="583"/>
      <c r="DZ43" s="583"/>
      <c r="EA43" s="583"/>
      <c r="EB43" s="583"/>
      <c r="EC43" s="583"/>
      <c r="ED43" s="583"/>
      <c r="EE43" s="608"/>
      <c r="EF43" s="583"/>
      <c r="EG43" s="583"/>
      <c r="EH43" s="583"/>
      <c r="EI43" s="583"/>
      <c r="EJ43" s="583"/>
      <c r="EK43" s="583"/>
      <c r="EL43" s="583"/>
      <c r="EM43" s="583"/>
      <c r="EN43" s="583"/>
      <c r="EO43" s="583"/>
      <c r="EP43" s="583"/>
      <c r="EQ43" s="583"/>
      <c r="ER43" s="583"/>
      <c r="ES43" s="583"/>
      <c r="ET43" s="583"/>
      <c r="EU43" s="583"/>
      <c r="EV43" s="583"/>
      <c r="EW43" s="583"/>
      <c r="EX43" s="583"/>
      <c r="EY43" s="583"/>
      <c r="EZ43" s="583"/>
      <c r="FA43" s="583"/>
      <c r="FB43" s="583"/>
      <c r="FC43" s="583"/>
      <c r="FD43" s="583"/>
      <c r="FE43" s="583"/>
      <c r="FF43" s="583"/>
      <c r="FG43" s="583"/>
      <c r="FH43" s="583"/>
      <c r="FI43" s="583"/>
      <c r="FJ43" s="583"/>
      <c r="FK43" s="583"/>
      <c r="FL43" s="583"/>
      <c r="FM43" s="583"/>
      <c r="FN43" s="583"/>
      <c r="FO43" s="583"/>
      <c r="FP43" s="583"/>
      <c r="FQ43" s="583"/>
      <c r="FR43" s="583"/>
      <c r="FS43" s="583"/>
      <c r="FT43" s="583"/>
      <c r="FU43" s="583"/>
      <c r="FV43" s="583"/>
      <c r="FW43" s="583"/>
      <c r="FX43" s="583"/>
      <c r="FY43" s="583"/>
      <c r="FZ43" s="583"/>
      <c r="GA43" s="583"/>
      <c r="GB43" s="583"/>
      <c r="GC43" s="583"/>
    </row>
    <row r="44" spans="1:224" ht="13.5" customHeight="1">
      <c r="A44" s="580" t="s">
        <v>545</v>
      </c>
      <c r="B44" s="488" t="s">
        <v>584</v>
      </c>
      <c r="C44" s="487">
        <v>101648</v>
      </c>
      <c r="D44" s="487">
        <v>15</v>
      </c>
      <c r="E44" s="395"/>
      <c r="F44" s="395"/>
      <c r="G44" s="395"/>
      <c r="H44" s="395"/>
      <c r="I44" s="472"/>
      <c r="J44" s="472"/>
      <c r="K44" s="394"/>
      <c r="L44" s="395"/>
      <c r="M44" s="395"/>
      <c r="N44" s="395"/>
      <c r="O44" s="582"/>
      <c r="P44" s="582"/>
      <c r="Q44" s="395"/>
      <c r="R44" s="395"/>
      <c r="S44" s="395"/>
      <c r="T44" s="395"/>
      <c r="U44" s="395"/>
      <c r="V44" s="581"/>
      <c r="W44" s="394"/>
      <c r="X44" s="395"/>
      <c r="Y44" s="395"/>
      <c r="Z44" s="395"/>
      <c r="AA44" s="582"/>
      <c r="AB44" s="582"/>
      <c r="AC44" s="395"/>
      <c r="AD44" s="395"/>
      <c r="AE44" s="395"/>
      <c r="AF44" s="395"/>
      <c r="AG44" s="395"/>
      <c r="AH44" s="581"/>
      <c r="AI44" s="489" t="str">
        <f t="shared" si="32"/>
        <v xml:space="preserve"> </v>
      </c>
      <c r="AJ44" s="397" t="str">
        <f t="shared" si="1"/>
        <v xml:space="preserve"> </v>
      </c>
      <c r="AK44" s="397" t="str">
        <f t="shared" si="2"/>
        <v xml:space="preserve"> </v>
      </c>
      <c r="AL44" s="397" t="str">
        <f t="shared" si="33"/>
        <v xml:space="preserve"> </v>
      </c>
      <c r="AM44" s="397" t="str">
        <f t="shared" si="4"/>
        <v xml:space="preserve"> </v>
      </c>
      <c r="AN44" s="397" t="str">
        <f t="shared" si="5"/>
        <v xml:space="preserve"> </v>
      </c>
      <c r="AO44" s="397" t="str">
        <f t="shared" si="6"/>
        <v xml:space="preserve"> </v>
      </c>
      <c r="AP44" s="397" t="str">
        <f t="shared" si="7"/>
        <v xml:space="preserve"> </v>
      </c>
      <c r="AQ44" s="397" t="str">
        <f t="shared" si="8"/>
        <v xml:space="preserve"> </v>
      </c>
      <c r="AR44" s="397" t="str">
        <f t="shared" si="9"/>
        <v xml:space="preserve"> </v>
      </c>
      <c r="AS44" s="397" t="str">
        <f t="shared" si="10"/>
        <v xml:space="preserve"> </v>
      </c>
      <c r="AT44" s="398" t="str">
        <f t="shared" si="11"/>
        <v xml:space="preserve"> </v>
      </c>
      <c r="AU44" s="379"/>
      <c r="AV44" s="395"/>
      <c r="AW44" s="581"/>
      <c r="AX44" s="400"/>
      <c r="AY44" s="395"/>
      <c r="AZ44" s="581"/>
      <c r="BA44" s="489" t="str">
        <f t="shared" si="12"/>
        <v xml:space="preserve"> </v>
      </c>
      <c r="BB44" s="397" t="str">
        <f t="shared" si="13"/>
        <v xml:space="preserve"> </v>
      </c>
      <c r="BC44" s="398" t="str">
        <f t="shared" si="14"/>
        <v xml:space="preserve"> </v>
      </c>
      <c r="BD44" s="401"/>
      <c r="BE44" s="402"/>
      <c r="BF44" s="581"/>
      <c r="BG44" s="403"/>
      <c r="BH44" s="402"/>
      <c r="BI44" s="581"/>
      <c r="BJ44" s="403"/>
      <c r="BK44" s="402"/>
      <c r="BL44" s="581"/>
      <c r="BM44" s="403"/>
      <c r="BN44" s="402"/>
      <c r="BO44" s="581"/>
      <c r="BP44" s="490" t="str">
        <f t="shared" si="15"/>
        <v/>
      </c>
      <c r="BQ44" s="475" t="str">
        <f t="shared" si="16"/>
        <v/>
      </c>
      <c r="BR44" s="405" t="str">
        <f t="shared" si="17"/>
        <v/>
      </c>
      <c r="BS44" s="476"/>
      <c r="BT44" s="402"/>
      <c r="BU44" s="565"/>
      <c r="BV44" s="402"/>
      <c r="BW44" s="581">
        <v>231</v>
      </c>
      <c r="BX44" s="581">
        <v>271</v>
      </c>
      <c r="BY44" s="403"/>
      <c r="BZ44" s="402"/>
      <c r="CA44" s="402"/>
      <c r="CB44" s="402"/>
      <c r="CC44" s="402"/>
      <c r="CD44" s="402"/>
      <c r="CE44" s="565"/>
      <c r="CF44" s="581"/>
      <c r="CG44" s="403"/>
      <c r="CH44" s="399"/>
      <c r="CI44" s="402"/>
      <c r="CJ44" s="402"/>
      <c r="CK44" s="402"/>
      <c r="CL44" s="402"/>
      <c r="CM44" s="402"/>
      <c r="CN44" s="581"/>
      <c r="CO44" s="489" t="str">
        <f t="shared" si="34"/>
        <v/>
      </c>
      <c r="CP44" s="397" t="str">
        <f t="shared" si="19"/>
        <v/>
      </c>
      <c r="CQ44" s="397" t="str">
        <f t="shared" si="20"/>
        <v/>
      </c>
      <c r="CR44" s="397" t="str">
        <f t="shared" si="21"/>
        <v/>
      </c>
      <c r="CS44" s="397" t="str">
        <f t="shared" si="22"/>
        <v/>
      </c>
      <c r="CT44" s="397" t="str">
        <f t="shared" si="23"/>
        <v/>
      </c>
      <c r="CU44" s="397" t="str">
        <f t="shared" si="24"/>
        <v/>
      </c>
      <c r="CV44" s="491" t="str">
        <f t="shared" si="25"/>
        <v/>
      </c>
      <c r="CW44" s="379"/>
      <c r="CX44" s="565"/>
      <c r="CY44" s="581">
        <v>70</v>
      </c>
      <c r="CZ44" s="400"/>
      <c r="DA44" s="565"/>
      <c r="DB44" s="581">
        <v>13</v>
      </c>
      <c r="DC44" s="404" t="str">
        <f t="shared" si="26"/>
        <v/>
      </c>
      <c r="DD44" s="404" t="str">
        <f t="shared" si="27"/>
        <v/>
      </c>
      <c r="DE44" s="405" t="str">
        <f t="shared" si="28"/>
        <v/>
      </c>
      <c r="DF44" s="379"/>
      <c r="DG44" s="483"/>
      <c r="DH44" s="581">
        <v>67</v>
      </c>
      <c r="DI44" s="400"/>
      <c r="DJ44" s="399"/>
      <c r="DK44" s="581"/>
      <c r="DL44" s="400"/>
      <c r="DM44" s="399"/>
      <c r="DN44" s="581"/>
      <c r="DO44" s="400"/>
      <c r="DP44" s="587"/>
      <c r="DQ44" s="581">
        <v>0</v>
      </c>
      <c r="DR44" s="404" t="str">
        <f t="shared" si="29"/>
        <v/>
      </c>
      <c r="DS44" s="404" t="str">
        <f t="shared" si="30"/>
        <v/>
      </c>
      <c r="DT44" s="405" t="str">
        <f t="shared" si="31"/>
        <v/>
      </c>
      <c r="DU44" s="583"/>
      <c r="DV44" s="583"/>
      <c r="DW44" s="583"/>
      <c r="DX44" s="583"/>
      <c r="DY44" s="583"/>
      <c r="DZ44" s="583"/>
      <c r="EA44" s="583"/>
      <c r="EB44" s="583"/>
      <c r="EC44" s="583"/>
      <c r="ED44" s="583"/>
      <c r="EE44" s="608"/>
      <c r="EF44" s="583"/>
      <c r="EG44" s="583"/>
      <c r="EH44" s="583"/>
      <c r="EI44" s="583"/>
      <c r="EJ44" s="583"/>
      <c r="EK44" s="583"/>
      <c r="EL44" s="583"/>
      <c r="EM44" s="583"/>
      <c r="EN44" s="583"/>
      <c r="EO44" s="583"/>
      <c r="EP44" s="583"/>
      <c r="EQ44" s="583"/>
      <c r="ER44" s="583"/>
      <c r="ES44" s="583"/>
      <c r="ET44" s="583"/>
      <c r="EU44" s="583"/>
      <c r="EV44" s="583"/>
      <c r="EW44" s="583"/>
      <c r="EX44" s="583"/>
      <c r="EY44" s="583"/>
      <c r="EZ44" s="583"/>
      <c r="FA44" s="583"/>
      <c r="FB44" s="583"/>
      <c r="FC44" s="583"/>
      <c r="FD44" s="583"/>
      <c r="FE44" s="583"/>
      <c r="FF44" s="583"/>
      <c r="FG44" s="583"/>
      <c r="FH44" s="583"/>
      <c r="FI44" s="583"/>
      <c r="FJ44" s="583"/>
      <c r="FK44" s="583"/>
      <c r="FL44" s="583"/>
      <c r="FM44" s="583"/>
      <c r="FN44" s="583"/>
      <c r="FO44" s="583"/>
      <c r="FP44" s="583"/>
      <c r="FQ44" s="583"/>
      <c r="FR44" s="583"/>
      <c r="FS44" s="583"/>
      <c r="FT44" s="583"/>
      <c r="FU44" s="583"/>
      <c r="FV44" s="583"/>
      <c r="FW44" s="583"/>
      <c r="FX44" s="583"/>
      <c r="FY44" s="583"/>
      <c r="FZ44" s="583"/>
      <c r="GA44" s="583"/>
      <c r="GB44" s="583"/>
      <c r="GC44" s="583"/>
    </row>
    <row r="45" spans="1:224" s="407" customFormat="1">
      <c r="A45" s="469" t="s">
        <v>914</v>
      </c>
      <c r="B45" s="470" t="s">
        <v>1129</v>
      </c>
      <c r="C45" s="471">
        <v>106397</v>
      </c>
      <c r="D45" s="471">
        <v>1</v>
      </c>
      <c r="E45" s="878">
        <v>3401</v>
      </c>
      <c r="F45" s="878">
        <v>3619</v>
      </c>
      <c r="G45" s="878">
        <v>3748</v>
      </c>
      <c r="H45" s="878">
        <v>4110</v>
      </c>
      <c r="I45" s="879">
        <v>4026</v>
      </c>
      <c r="J45" s="879">
        <v>4163</v>
      </c>
      <c r="K45" s="394">
        <v>2175</v>
      </c>
      <c r="L45" s="395">
        <v>2115</v>
      </c>
      <c r="M45" s="395">
        <v>2463</v>
      </c>
      <c r="N45" s="395">
        <v>2200</v>
      </c>
      <c r="O45" s="473">
        <v>2168</v>
      </c>
      <c r="P45" s="473">
        <v>2187</v>
      </c>
      <c r="Q45" s="395">
        <v>2157</v>
      </c>
      <c r="R45" s="395">
        <v>2277</v>
      </c>
      <c r="S45" s="395">
        <v>2423</v>
      </c>
      <c r="T45" s="395">
        <v>2666</v>
      </c>
      <c r="U45" s="395">
        <v>2726</v>
      </c>
      <c r="V45" s="472">
        <v>2879</v>
      </c>
      <c r="W45" s="394"/>
      <c r="X45" s="395">
        <v>4</v>
      </c>
      <c r="Y45" s="395">
        <v>4</v>
      </c>
      <c r="Z45" s="395"/>
      <c r="AA45" s="396"/>
      <c r="AB45" s="396"/>
      <c r="AC45" s="395"/>
      <c r="AD45" s="395"/>
      <c r="AE45" s="395"/>
      <c r="AF45" s="395"/>
      <c r="AG45" s="395"/>
      <c r="AH45" s="472"/>
      <c r="AI45" s="489">
        <f t="shared" si="32"/>
        <v>2175</v>
      </c>
      <c r="AJ45" s="397">
        <f t="shared" ref="AJ45:AJ69" si="35">IF(L45&gt;0,L45-X45," " )</f>
        <v>2111</v>
      </c>
      <c r="AK45" s="397">
        <f t="shared" ref="AK45:AK69" si="36">IF(M45&gt;0,M45-Y45," " )</f>
        <v>2459</v>
      </c>
      <c r="AL45" s="397">
        <f t="shared" si="33"/>
        <v>2200</v>
      </c>
      <c r="AM45" s="397">
        <f t="shared" ref="AM45:AM69" si="37">IF(O45&gt;0,O45-AA45," " )</f>
        <v>2168</v>
      </c>
      <c r="AN45" s="397">
        <f t="shared" ref="AN45:AN69" si="38">IF(P45&gt;0,P45-AB45," " )</f>
        <v>2187</v>
      </c>
      <c r="AO45" s="397">
        <f t="shared" ref="AO45:AO69" si="39">IF(Q45&gt;0,Q45-AC45," " )</f>
        <v>2157</v>
      </c>
      <c r="AP45" s="397">
        <f t="shared" ref="AP45:AP69" si="40">IF(R45&gt;0,R45-AD45," " )</f>
        <v>2277</v>
      </c>
      <c r="AQ45" s="397">
        <f t="shared" ref="AQ45:AQ69" si="41">IF(S45&gt;0,S45-AE45," " )</f>
        <v>2423</v>
      </c>
      <c r="AR45" s="397">
        <f t="shared" ref="AR45:AR69" si="42">IF(T45&gt;0,T45-AF45," " )</f>
        <v>2666</v>
      </c>
      <c r="AS45" s="397">
        <f t="shared" ref="AS45:AS69" si="43">IF(U45&gt;0,U45-AG45," " )</f>
        <v>2726</v>
      </c>
      <c r="AT45" s="398">
        <f t="shared" ref="AT45:AT69" si="44">IF(V45&gt;0,V45-AH45," " )</f>
        <v>2879</v>
      </c>
      <c r="AU45" s="379">
        <v>2211</v>
      </c>
      <c r="AV45" s="395">
        <v>2236</v>
      </c>
      <c r="AW45" s="472">
        <v>2308</v>
      </c>
      <c r="AX45" s="400">
        <v>149</v>
      </c>
      <c r="AY45" s="395">
        <v>129</v>
      </c>
      <c r="AZ45" s="472">
        <v>180</v>
      </c>
      <c r="BA45" s="489">
        <f t="shared" si="12"/>
        <v>306</v>
      </c>
      <c r="BB45" s="397">
        <f t="shared" si="12"/>
        <v>361</v>
      </c>
      <c r="BC45" s="398">
        <f t="shared" si="12"/>
        <v>391</v>
      </c>
      <c r="BD45" s="401">
        <v>1167</v>
      </c>
      <c r="BE45" s="474">
        <v>1240</v>
      </c>
      <c r="BF45" s="472">
        <v>1177</v>
      </c>
      <c r="BG45" s="403">
        <v>1076</v>
      </c>
      <c r="BH45" s="402">
        <v>1126</v>
      </c>
      <c r="BI45" s="472">
        <v>1449</v>
      </c>
      <c r="BJ45" s="403">
        <v>103</v>
      </c>
      <c r="BK45" s="402">
        <v>107</v>
      </c>
      <c r="BL45" s="472">
        <v>107</v>
      </c>
      <c r="BM45" s="403">
        <v>428</v>
      </c>
      <c r="BN45" s="402">
        <v>393</v>
      </c>
      <c r="BO45" s="472">
        <v>373</v>
      </c>
      <c r="BP45" s="490">
        <f t="shared" si="15"/>
        <v>470</v>
      </c>
      <c r="BQ45" s="475">
        <f t="shared" si="15"/>
        <v>447</v>
      </c>
      <c r="BR45" s="405">
        <f t="shared" si="15"/>
        <v>500</v>
      </c>
      <c r="BS45" s="476"/>
      <c r="BT45" s="402"/>
      <c r="BU45" s="402"/>
      <c r="BV45" s="402"/>
      <c r="BW45" s="472"/>
      <c r="BX45" s="472"/>
      <c r="BY45" s="403"/>
      <c r="BZ45" s="402"/>
      <c r="CA45" s="402"/>
      <c r="CB45" s="402"/>
      <c r="CC45" s="402"/>
      <c r="CD45" s="402"/>
      <c r="CE45" s="402"/>
      <c r="CF45" s="472"/>
      <c r="CG45" s="403"/>
      <c r="CH45" s="399"/>
      <c r="CI45" s="402"/>
      <c r="CJ45" s="402"/>
      <c r="CK45" s="402"/>
      <c r="CL45" s="402"/>
      <c r="CM45" s="402"/>
      <c r="CN45" s="472"/>
      <c r="CO45" s="489" t="str">
        <f t="shared" si="34"/>
        <v/>
      </c>
      <c r="CP45" s="397" t="str">
        <f t="shared" ref="CP45:CP69" si="45">IF(BZ45&gt;0,BZ45-CH45,"")</f>
        <v/>
      </c>
      <c r="CQ45" s="397" t="str">
        <f t="shared" ref="CQ45:CQ69" si="46">IF(CA45&gt;0,CA45-CI45,"")</f>
        <v/>
      </c>
      <c r="CR45" s="397" t="str">
        <f t="shared" ref="CR45:CR69" si="47">IF(CB45&gt;0,CB45-CJ45,"")</f>
        <v/>
      </c>
      <c r="CS45" s="397" t="str">
        <f t="shared" ref="CS45:CS69" si="48">IF(CC45&gt;0,CC45-CK45,"")</f>
        <v/>
      </c>
      <c r="CT45" s="397" t="str">
        <f t="shared" ref="CT45:CT69" si="49">IF(CD45&gt;0,CD45-CL45,"")</f>
        <v/>
      </c>
      <c r="CU45" s="397" t="str">
        <f t="shared" ref="CU45:CU69" si="50">IF(CE45&gt;0,CE45-CM45,"")</f>
        <v/>
      </c>
      <c r="CV45" s="491" t="str">
        <f t="shared" si="25"/>
        <v/>
      </c>
      <c r="CW45" s="379"/>
      <c r="CX45" s="399"/>
      <c r="CY45" s="472"/>
      <c r="CZ45" s="400"/>
      <c r="DA45" s="399"/>
      <c r="DB45" s="472"/>
      <c r="DC45" s="404" t="str">
        <f t="shared" si="26"/>
        <v/>
      </c>
      <c r="DD45" s="404" t="str">
        <f t="shared" si="26"/>
        <v/>
      </c>
      <c r="DE45" s="405" t="str">
        <f t="shared" si="26"/>
        <v/>
      </c>
      <c r="DF45" s="379"/>
      <c r="DG45" s="399"/>
      <c r="DH45" s="472"/>
      <c r="DI45" s="400"/>
      <c r="DJ45" s="399"/>
      <c r="DK45" s="472"/>
      <c r="DL45" s="400"/>
      <c r="DM45" s="399"/>
      <c r="DN45" s="472"/>
      <c r="DO45" s="400"/>
      <c r="DP45" s="399"/>
      <c r="DQ45" s="472"/>
      <c r="DR45" s="404" t="str">
        <f t="shared" si="29"/>
        <v/>
      </c>
      <c r="DS45" s="404" t="str">
        <f t="shared" si="29"/>
        <v/>
      </c>
      <c r="DT45" s="405" t="str">
        <f t="shared" si="29"/>
        <v/>
      </c>
      <c r="DU45" s="409"/>
      <c r="DV45" s="406" t="b">
        <f t="shared" ref="DV45:DV76" si="51">V45&gt;0</f>
        <v>1</v>
      </c>
      <c r="DW45" s="136" t="b">
        <f t="shared" ref="DW45:DW76" si="52">AW45&gt;0</f>
        <v>1</v>
      </c>
      <c r="DX45" s="408" t="b">
        <f t="shared" ref="DX45:DX76" si="53">DV45=DW45</f>
        <v>1</v>
      </c>
      <c r="DY45" s="136" t="b">
        <f t="shared" ref="DY45:DY76" si="54">Q45&gt;0</f>
        <v>1</v>
      </c>
      <c r="DZ45" s="136" t="b">
        <f t="shared" ref="DZ45:DZ76" si="55">BF45&gt;0</f>
        <v>1</v>
      </c>
      <c r="EA45" s="408" t="b">
        <f t="shared" ref="EA45:EA76" si="56">DY45=DZ45</f>
        <v>1</v>
      </c>
      <c r="EB45" s="136" t="b">
        <f t="shared" ref="EB45:EB76" si="57">M45&gt;0</f>
        <v>1</v>
      </c>
      <c r="EC45" s="136" t="b">
        <f t="shared" ref="EC45:EC76" si="58">BI45&gt;0</f>
        <v>1</v>
      </c>
      <c r="ED45" s="408" t="b">
        <f t="shared" ref="ED45:ED76" si="59">EB45=EC45</f>
        <v>1</v>
      </c>
      <c r="EE45" s="136" t="b">
        <f t="shared" ref="EE45:EE76" si="60">CF45&gt;0</f>
        <v>0</v>
      </c>
      <c r="EF45" s="136" t="b">
        <f t="shared" ref="EF45:EF76" si="61">CY45&gt;0</f>
        <v>0</v>
      </c>
      <c r="EG45" s="408" t="b">
        <f t="shared" ref="EG45:EG76" si="62">EE45=EF45</f>
        <v>1</v>
      </c>
      <c r="EH45" s="136" t="b">
        <f t="shared" ref="EH45:EH76" si="63">CD45&gt;0</f>
        <v>0</v>
      </c>
      <c r="EI45" s="136" t="b">
        <f t="shared" ref="EI45:EI76" si="64">DH45&gt;0</f>
        <v>0</v>
      </c>
      <c r="EJ45" s="408" t="b">
        <f t="shared" ref="EJ45:EJ76" si="65">EH45=EI45</f>
        <v>1</v>
      </c>
      <c r="EK45" s="136" t="b">
        <f t="shared" ref="EK45:EK76" si="66">CA45&gt;0</f>
        <v>0</v>
      </c>
      <c r="EL45" s="136" t="b">
        <f t="shared" ref="EL45:EL76" si="67">DK45&gt;0</f>
        <v>0</v>
      </c>
      <c r="EM45" s="408" t="b">
        <f t="shared" ref="EM45:EM76" si="68">EK45=EL45</f>
        <v>1</v>
      </c>
      <c r="EN45" s="583"/>
      <c r="EO45" s="409"/>
      <c r="EP45" s="409"/>
      <c r="EQ45" s="409"/>
      <c r="ER45" s="409"/>
      <c r="ES45" s="409"/>
      <c r="ET45" s="409"/>
      <c r="EU45" s="409"/>
      <c r="EV45" s="409"/>
      <c r="EW45" s="409"/>
      <c r="EX45" s="409"/>
      <c r="EY45" s="409"/>
      <c r="EZ45" s="409"/>
      <c r="FA45" s="409"/>
      <c r="FB45" s="409"/>
      <c r="FC45" s="409"/>
      <c r="FD45" s="409"/>
      <c r="FE45" s="409"/>
      <c r="FF45" s="409"/>
      <c r="FG45" s="409"/>
      <c r="FH45" s="409"/>
      <c r="FI45" s="409"/>
      <c r="FJ45" s="409"/>
      <c r="FK45" s="409"/>
      <c r="FL45" s="409"/>
      <c r="FM45" s="409"/>
      <c r="FN45" s="409"/>
      <c r="FO45" s="409"/>
      <c r="FP45" s="409"/>
      <c r="FQ45" s="409"/>
      <c r="FR45" s="409"/>
      <c r="FS45" s="409"/>
      <c r="FT45" s="409"/>
      <c r="FU45" s="409"/>
      <c r="FV45" s="409"/>
      <c r="FW45" s="409"/>
      <c r="FX45" s="409"/>
      <c r="FY45" s="409"/>
      <c r="FZ45" s="409"/>
      <c r="GA45" s="409"/>
      <c r="GB45" s="409"/>
      <c r="GC45" s="409"/>
      <c r="GD45" s="409"/>
      <c r="GE45" s="409"/>
      <c r="GF45" s="409"/>
      <c r="GG45" s="409"/>
      <c r="GH45" s="409"/>
      <c r="GI45" s="409"/>
      <c r="GJ45" s="409"/>
      <c r="GK45" s="409"/>
      <c r="GL45" s="409"/>
      <c r="GM45" s="409"/>
      <c r="GN45" s="409"/>
      <c r="GO45" s="409"/>
      <c r="GP45" s="409"/>
      <c r="GQ45" s="409"/>
      <c r="GR45" s="409"/>
      <c r="GS45" s="409"/>
      <c r="GT45" s="409"/>
      <c r="GU45" s="409"/>
      <c r="GV45" s="409"/>
      <c r="GW45" s="409"/>
      <c r="GX45" s="409"/>
      <c r="GY45" s="409"/>
      <c r="GZ45" s="409"/>
      <c r="HA45" s="409"/>
      <c r="HB45" s="409"/>
      <c r="HC45" s="409"/>
      <c r="HD45" s="409"/>
      <c r="HE45" s="409"/>
      <c r="HF45" s="409"/>
      <c r="HG45" s="409"/>
      <c r="HH45" s="409"/>
      <c r="HI45" s="409"/>
      <c r="HJ45" s="409"/>
      <c r="HK45" s="409"/>
      <c r="HL45" s="409"/>
      <c r="HM45" s="409"/>
      <c r="HN45" s="409"/>
      <c r="HO45" s="409"/>
      <c r="HP45" s="409"/>
    </row>
    <row r="46" spans="1:224" s="407" customFormat="1">
      <c r="A46" s="469" t="s">
        <v>914</v>
      </c>
      <c r="B46" s="470" t="s">
        <v>1130</v>
      </c>
      <c r="C46" s="471">
        <v>106458</v>
      </c>
      <c r="D46" s="471">
        <v>3</v>
      </c>
      <c r="E46" s="878">
        <v>2459</v>
      </c>
      <c r="F46" s="878">
        <v>2423</v>
      </c>
      <c r="G46" s="878">
        <v>2264</v>
      </c>
      <c r="H46" s="878">
        <v>2418</v>
      </c>
      <c r="I46" s="879">
        <v>2499</v>
      </c>
      <c r="J46" s="879">
        <v>2559</v>
      </c>
      <c r="K46" s="394">
        <v>1594</v>
      </c>
      <c r="L46" s="395">
        <v>1693</v>
      </c>
      <c r="M46" s="395">
        <v>1708</v>
      </c>
      <c r="N46" s="395">
        <v>1657</v>
      </c>
      <c r="O46" s="396">
        <v>1591</v>
      </c>
      <c r="P46" s="396">
        <v>1607</v>
      </c>
      <c r="Q46" s="395">
        <v>1546</v>
      </c>
      <c r="R46" s="395">
        <v>1433</v>
      </c>
      <c r="S46" s="477">
        <v>1254</v>
      </c>
      <c r="T46" s="477">
        <v>1446</v>
      </c>
      <c r="U46" s="477">
        <v>1594</v>
      </c>
      <c r="V46" s="472">
        <v>1666</v>
      </c>
      <c r="W46" s="394"/>
      <c r="X46" s="395">
        <v>3</v>
      </c>
      <c r="Y46" s="395">
        <v>3</v>
      </c>
      <c r="Z46" s="395"/>
      <c r="AA46" s="396"/>
      <c r="AB46" s="396"/>
      <c r="AC46" s="395"/>
      <c r="AD46" s="395"/>
      <c r="AE46" s="395"/>
      <c r="AF46" s="395"/>
      <c r="AG46" s="395"/>
      <c r="AH46" s="472"/>
      <c r="AI46" s="489">
        <f t="shared" si="32"/>
        <v>1594</v>
      </c>
      <c r="AJ46" s="397">
        <f t="shared" si="35"/>
        <v>1690</v>
      </c>
      <c r="AK46" s="397">
        <f t="shared" si="36"/>
        <v>1705</v>
      </c>
      <c r="AL46" s="397">
        <f t="shared" si="33"/>
        <v>1657</v>
      </c>
      <c r="AM46" s="397">
        <f t="shared" si="37"/>
        <v>1591</v>
      </c>
      <c r="AN46" s="397">
        <f t="shared" si="38"/>
        <v>1607</v>
      </c>
      <c r="AO46" s="397">
        <f t="shared" si="39"/>
        <v>1546</v>
      </c>
      <c r="AP46" s="397">
        <f t="shared" si="40"/>
        <v>1433</v>
      </c>
      <c r="AQ46" s="397">
        <f t="shared" si="41"/>
        <v>1254</v>
      </c>
      <c r="AR46" s="397">
        <f t="shared" si="42"/>
        <v>1446</v>
      </c>
      <c r="AS46" s="397">
        <f t="shared" si="43"/>
        <v>1594</v>
      </c>
      <c r="AT46" s="398">
        <f t="shared" si="44"/>
        <v>1666</v>
      </c>
      <c r="AU46" s="379">
        <v>1045</v>
      </c>
      <c r="AV46" s="395">
        <v>1083</v>
      </c>
      <c r="AW46" s="472">
        <v>1131</v>
      </c>
      <c r="AX46" s="400">
        <v>82</v>
      </c>
      <c r="AY46" s="395">
        <v>136</v>
      </c>
      <c r="AZ46" s="472">
        <v>133</v>
      </c>
      <c r="BA46" s="489">
        <f t="shared" si="12"/>
        <v>319</v>
      </c>
      <c r="BB46" s="397">
        <f t="shared" si="12"/>
        <v>375</v>
      </c>
      <c r="BC46" s="398">
        <f t="shared" si="12"/>
        <v>402</v>
      </c>
      <c r="BD46" s="401">
        <v>606</v>
      </c>
      <c r="BE46" s="402">
        <v>603</v>
      </c>
      <c r="BF46" s="472">
        <v>562</v>
      </c>
      <c r="BG46" s="403">
        <v>652</v>
      </c>
      <c r="BH46" s="402">
        <v>730</v>
      </c>
      <c r="BI46" s="472">
        <v>696</v>
      </c>
      <c r="BJ46" s="403">
        <v>110</v>
      </c>
      <c r="BK46" s="402">
        <v>116</v>
      </c>
      <c r="BL46" s="472">
        <v>91</v>
      </c>
      <c r="BM46" s="403">
        <v>370</v>
      </c>
      <c r="BN46" s="402">
        <v>387</v>
      </c>
      <c r="BO46" s="472">
        <v>366</v>
      </c>
      <c r="BP46" s="490">
        <f t="shared" si="15"/>
        <v>505</v>
      </c>
      <c r="BQ46" s="475">
        <f t="shared" si="15"/>
        <v>501</v>
      </c>
      <c r="BR46" s="405">
        <f t="shared" si="15"/>
        <v>527</v>
      </c>
      <c r="BS46" s="476"/>
      <c r="BT46" s="402"/>
      <c r="BU46" s="402"/>
      <c r="BV46" s="402"/>
      <c r="BW46" s="472"/>
      <c r="BX46" s="472"/>
      <c r="BY46" s="403"/>
      <c r="BZ46" s="402"/>
      <c r="CA46" s="402"/>
      <c r="CB46" s="402"/>
      <c r="CC46" s="402"/>
      <c r="CD46" s="402"/>
      <c r="CE46" s="402"/>
      <c r="CF46" s="472"/>
      <c r="CG46" s="403"/>
      <c r="CH46" s="399"/>
      <c r="CI46" s="402"/>
      <c r="CJ46" s="402"/>
      <c r="CK46" s="402"/>
      <c r="CL46" s="402"/>
      <c r="CM46" s="402"/>
      <c r="CN46" s="472"/>
      <c r="CO46" s="489" t="str">
        <f t="shared" si="34"/>
        <v/>
      </c>
      <c r="CP46" s="397" t="str">
        <f t="shared" si="45"/>
        <v/>
      </c>
      <c r="CQ46" s="397" t="str">
        <f t="shared" si="46"/>
        <v/>
      </c>
      <c r="CR46" s="397" t="str">
        <f t="shared" si="47"/>
        <v/>
      </c>
      <c r="CS46" s="397" t="str">
        <f t="shared" si="48"/>
        <v/>
      </c>
      <c r="CT46" s="397" t="str">
        <f t="shared" si="49"/>
        <v/>
      </c>
      <c r="CU46" s="397" t="str">
        <f t="shared" si="50"/>
        <v/>
      </c>
      <c r="CV46" s="491" t="str">
        <f t="shared" si="25"/>
        <v/>
      </c>
      <c r="CW46" s="379"/>
      <c r="CX46" s="399"/>
      <c r="CY46" s="472"/>
      <c r="CZ46" s="400"/>
      <c r="DA46" s="399"/>
      <c r="DB46" s="472"/>
      <c r="DC46" s="404" t="str">
        <f t="shared" si="26"/>
        <v/>
      </c>
      <c r="DD46" s="404" t="str">
        <f t="shared" si="26"/>
        <v/>
      </c>
      <c r="DE46" s="405" t="str">
        <f t="shared" si="26"/>
        <v/>
      </c>
      <c r="DF46" s="379"/>
      <c r="DG46" s="399"/>
      <c r="DH46" s="472"/>
      <c r="DI46" s="400"/>
      <c r="DJ46" s="399"/>
      <c r="DK46" s="472"/>
      <c r="DL46" s="400"/>
      <c r="DM46" s="399"/>
      <c r="DN46" s="472"/>
      <c r="DO46" s="400"/>
      <c r="DP46" s="399"/>
      <c r="DQ46" s="472"/>
      <c r="DR46" s="404" t="str">
        <f t="shared" si="29"/>
        <v/>
      </c>
      <c r="DS46" s="404" t="str">
        <f t="shared" si="29"/>
        <v/>
      </c>
      <c r="DT46" s="405" t="str">
        <f t="shared" si="29"/>
        <v/>
      </c>
      <c r="DU46" s="409"/>
      <c r="DV46" s="406" t="b">
        <f t="shared" si="51"/>
        <v>1</v>
      </c>
      <c r="DW46" s="136" t="b">
        <f t="shared" si="52"/>
        <v>1</v>
      </c>
      <c r="DX46" s="408" t="b">
        <f t="shared" si="53"/>
        <v>1</v>
      </c>
      <c r="DY46" s="136" t="b">
        <f t="shared" si="54"/>
        <v>1</v>
      </c>
      <c r="DZ46" s="136" t="b">
        <f t="shared" si="55"/>
        <v>1</v>
      </c>
      <c r="EA46" s="408" t="b">
        <f t="shared" si="56"/>
        <v>1</v>
      </c>
      <c r="EB46" s="136" t="b">
        <f t="shared" si="57"/>
        <v>1</v>
      </c>
      <c r="EC46" s="136" t="b">
        <f t="shared" si="58"/>
        <v>1</v>
      </c>
      <c r="ED46" s="408" t="b">
        <f t="shared" si="59"/>
        <v>1</v>
      </c>
      <c r="EE46" s="136" t="b">
        <f t="shared" si="60"/>
        <v>0</v>
      </c>
      <c r="EF46" s="136" t="b">
        <f t="shared" si="61"/>
        <v>0</v>
      </c>
      <c r="EG46" s="408" t="b">
        <f t="shared" si="62"/>
        <v>1</v>
      </c>
      <c r="EH46" s="136" t="b">
        <f t="shared" si="63"/>
        <v>0</v>
      </c>
      <c r="EI46" s="136" t="b">
        <f t="shared" si="64"/>
        <v>0</v>
      </c>
      <c r="EJ46" s="408" t="b">
        <f t="shared" si="65"/>
        <v>1</v>
      </c>
      <c r="EK46" s="136" t="b">
        <f t="shared" si="66"/>
        <v>0</v>
      </c>
      <c r="EL46" s="136" t="b">
        <f t="shared" si="67"/>
        <v>0</v>
      </c>
      <c r="EM46" s="408" t="b">
        <f t="shared" si="68"/>
        <v>1</v>
      </c>
      <c r="EN46" s="583"/>
      <c r="EO46" s="409"/>
      <c r="EP46" s="409"/>
      <c r="EQ46" s="409"/>
      <c r="ER46" s="409"/>
      <c r="ES46" s="409"/>
      <c r="ET46" s="409"/>
      <c r="EU46" s="409"/>
      <c r="EV46" s="409"/>
      <c r="EW46" s="409"/>
      <c r="EX46" s="409"/>
      <c r="EY46" s="409"/>
      <c r="EZ46" s="409"/>
      <c r="FA46" s="409"/>
      <c r="FB46" s="409"/>
      <c r="FC46" s="409"/>
      <c r="FD46" s="409"/>
      <c r="FE46" s="409"/>
      <c r="FF46" s="409"/>
      <c r="FG46" s="409"/>
      <c r="FH46" s="409"/>
      <c r="FI46" s="409"/>
      <c r="FJ46" s="409"/>
      <c r="FK46" s="409"/>
      <c r="FL46" s="409"/>
      <c r="FM46" s="409"/>
      <c r="FN46" s="409"/>
      <c r="FO46" s="409"/>
      <c r="FP46" s="409"/>
      <c r="FQ46" s="409"/>
      <c r="FR46" s="409"/>
      <c r="FS46" s="409"/>
      <c r="FT46" s="409"/>
      <c r="FU46" s="409"/>
      <c r="FV46" s="409"/>
      <c r="FW46" s="409"/>
      <c r="FX46" s="409"/>
      <c r="FY46" s="409"/>
      <c r="FZ46" s="409"/>
      <c r="GA46" s="409"/>
      <c r="GB46" s="409"/>
      <c r="GC46" s="409"/>
      <c r="GD46" s="409"/>
      <c r="GE46" s="409"/>
      <c r="GF46" s="409"/>
      <c r="GG46" s="409"/>
      <c r="GH46" s="409"/>
      <c r="GI46" s="409"/>
      <c r="GJ46" s="409"/>
      <c r="GK46" s="409"/>
      <c r="GL46" s="409"/>
      <c r="GM46" s="409"/>
      <c r="GN46" s="409"/>
      <c r="GO46" s="409"/>
      <c r="GP46" s="409"/>
      <c r="GQ46" s="409"/>
      <c r="GR46" s="409"/>
      <c r="GS46" s="409"/>
      <c r="GT46" s="409"/>
      <c r="GU46" s="409"/>
      <c r="GV46" s="409"/>
      <c r="GW46" s="409"/>
      <c r="GX46" s="409"/>
      <c r="GY46" s="409"/>
      <c r="GZ46" s="409"/>
      <c r="HA46" s="409"/>
      <c r="HB46" s="409"/>
      <c r="HC46" s="409"/>
      <c r="HD46" s="409"/>
      <c r="HE46" s="409"/>
      <c r="HF46" s="409"/>
      <c r="HG46" s="409"/>
      <c r="HH46" s="409"/>
      <c r="HI46" s="409"/>
      <c r="HJ46" s="409"/>
      <c r="HK46" s="409"/>
      <c r="HL46" s="409"/>
      <c r="HM46" s="409"/>
      <c r="HN46" s="409"/>
      <c r="HO46" s="409"/>
      <c r="HP46" s="409"/>
    </row>
    <row r="47" spans="1:224" s="407" customFormat="1">
      <c r="A47" s="469" t="s">
        <v>914</v>
      </c>
      <c r="B47" s="470" t="s">
        <v>1131</v>
      </c>
      <c r="C47" s="471">
        <v>106245</v>
      </c>
      <c r="D47" s="471">
        <v>3</v>
      </c>
      <c r="E47" s="878">
        <v>2254</v>
      </c>
      <c r="F47" s="878">
        <v>2289</v>
      </c>
      <c r="G47" s="878">
        <v>2678</v>
      </c>
      <c r="H47" s="878">
        <v>2942</v>
      </c>
      <c r="I47" s="879">
        <v>1868</v>
      </c>
      <c r="J47" s="879">
        <v>1982</v>
      </c>
      <c r="K47" s="394">
        <v>676</v>
      </c>
      <c r="L47" s="395">
        <v>836</v>
      </c>
      <c r="M47" s="395">
        <v>779</v>
      </c>
      <c r="N47" s="395">
        <v>822</v>
      </c>
      <c r="O47" s="396">
        <v>828</v>
      </c>
      <c r="P47" s="396">
        <v>709</v>
      </c>
      <c r="Q47" s="395">
        <v>739</v>
      </c>
      <c r="R47" s="395">
        <v>691</v>
      </c>
      <c r="S47" s="395">
        <v>761</v>
      </c>
      <c r="T47" s="395">
        <v>762</v>
      </c>
      <c r="U47" s="395">
        <v>605</v>
      </c>
      <c r="V47" s="472">
        <v>814</v>
      </c>
      <c r="W47" s="394"/>
      <c r="X47" s="395">
        <v>0</v>
      </c>
      <c r="Y47" s="395">
        <v>27</v>
      </c>
      <c r="Z47" s="395"/>
      <c r="AA47" s="396"/>
      <c r="AB47" s="396"/>
      <c r="AC47" s="395"/>
      <c r="AD47" s="395"/>
      <c r="AE47" s="395"/>
      <c r="AF47" s="395"/>
      <c r="AG47" s="395"/>
      <c r="AH47" s="472"/>
      <c r="AI47" s="489">
        <f t="shared" si="32"/>
        <v>676</v>
      </c>
      <c r="AJ47" s="397">
        <f t="shared" si="35"/>
        <v>836</v>
      </c>
      <c r="AK47" s="397">
        <f t="shared" si="36"/>
        <v>752</v>
      </c>
      <c r="AL47" s="397">
        <f t="shared" si="33"/>
        <v>822</v>
      </c>
      <c r="AM47" s="397">
        <f t="shared" si="37"/>
        <v>828</v>
      </c>
      <c r="AN47" s="397">
        <f t="shared" si="38"/>
        <v>709</v>
      </c>
      <c r="AO47" s="397">
        <f t="shared" si="39"/>
        <v>739</v>
      </c>
      <c r="AP47" s="397">
        <f t="shared" si="40"/>
        <v>691</v>
      </c>
      <c r="AQ47" s="397">
        <f t="shared" si="41"/>
        <v>761</v>
      </c>
      <c r="AR47" s="397">
        <f t="shared" si="42"/>
        <v>762</v>
      </c>
      <c r="AS47" s="397">
        <f t="shared" si="43"/>
        <v>605</v>
      </c>
      <c r="AT47" s="398">
        <f t="shared" si="44"/>
        <v>814</v>
      </c>
      <c r="AU47" s="379">
        <v>453</v>
      </c>
      <c r="AV47" s="395">
        <v>358</v>
      </c>
      <c r="AW47" s="472">
        <v>501</v>
      </c>
      <c r="AX47" s="400">
        <v>62</v>
      </c>
      <c r="AY47" s="395">
        <v>63</v>
      </c>
      <c r="AZ47" s="472">
        <v>79</v>
      </c>
      <c r="BA47" s="489">
        <f t="shared" si="12"/>
        <v>247</v>
      </c>
      <c r="BB47" s="397">
        <f t="shared" si="12"/>
        <v>184</v>
      </c>
      <c r="BC47" s="398">
        <f t="shared" si="12"/>
        <v>234</v>
      </c>
      <c r="BD47" s="401">
        <v>178</v>
      </c>
      <c r="BE47" s="402">
        <v>149</v>
      </c>
      <c r="BF47" s="472">
        <v>132</v>
      </c>
      <c r="BG47" s="403">
        <v>188</v>
      </c>
      <c r="BH47" s="402">
        <v>236</v>
      </c>
      <c r="BI47" s="472">
        <v>343</v>
      </c>
      <c r="BJ47" s="403">
        <v>93</v>
      </c>
      <c r="BK47" s="402">
        <v>93</v>
      </c>
      <c r="BL47" s="472">
        <v>76</v>
      </c>
      <c r="BM47" s="403">
        <v>231</v>
      </c>
      <c r="BN47" s="402">
        <v>195</v>
      </c>
      <c r="BO47" s="472">
        <v>223</v>
      </c>
      <c r="BP47" s="490">
        <f t="shared" si="15"/>
        <v>326</v>
      </c>
      <c r="BQ47" s="475">
        <f t="shared" si="15"/>
        <v>272</v>
      </c>
      <c r="BR47" s="405">
        <f t="shared" si="15"/>
        <v>308</v>
      </c>
      <c r="BS47" s="476"/>
      <c r="BT47" s="402"/>
      <c r="BU47" s="402"/>
      <c r="BV47" s="402"/>
      <c r="BW47" s="472"/>
      <c r="BX47" s="472"/>
      <c r="BY47" s="403"/>
      <c r="BZ47" s="402"/>
      <c r="CA47" s="402"/>
      <c r="CB47" s="402"/>
      <c r="CC47" s="402"/>
      <c r="CD47" s="402"/>
      <c r="CE47" s="402"/>
      <c r="CF47" s="472"/>
      <c r="CG47" s="403"/>
      <c r="CH47" s="399"/>
      <c r="CI47" s="402"/>
      <c r="CJ47" s="402"/>
      <c r="CK47" s="402"/>
      <c r="CL47" s="402"/>
      <c r="CM47" s="402"/>
      <c r="CN47" s="472"/>
      <c r="CO47" s="489" t="str">
        <f t="shared" si="34"/>
        <v/>
      </c>
      <c r="CP47" s="397" t="str">
        <f t="shared" si="45"/>
        <v/>
      </c>
      <c r="CQ47" s="397" t="str">
        <f t="shared" si="46"/>
        <v/>
      </c>
      <c r="CR47" s="397" t="str">
        <f t="shared" si="47"/>
        <v/>
      </c>
      <c r="CS47" s="397" t="str">
        <f t="shared" si="48"/>
        <v/>
      </c>
      <c r="CT47" s="397" t="str">
        <f t="shared" si="49"/>
        <v/>
      </c>
      <c r="CU47" s="397" t="str">
        <f t="shared" si="50"/>
        <v/>
      </c>
      <c r="CV47" s="491" t="str">
        <f t="shared" si="25"/>
        <v/>
      </c>
      <c r="CW47" s="379"/>
      <c r="CX47" s="399"/>
      <c r="CY47" s="472"/>
      <c r="CZ47" s="400"/>
      <c r="DA47" s="399"/>
      <c r="DB47" s="472"/>
      <c r="DC47" s="404" t="str">
        <f t="shared" si="26"/>
        <v/>
      </c>
      <c r="DD47" s="404" t="str">
        <f t="shared" si="26"/>
        <v/>
      </c>
      <c r="DE47" s="405" t="str">
        <f t="shared" si="26"/>
        <v/>
      </c>
      <c r="DF47" s="379"/>
      <c r="DG47" s="399"/>
      <c r="DH47" s="472"/>
      <c r="DI47" s="400"/>
      <c r="DJ47" s="399"/>
      <c r="DK47" s="472"/>
      <c r="DL47" s="400"/>
      <c r="DM47" s="399"/>
      <c r="DN47" s="472"/>
      <c r="DO47" s="400"/>
      <c r="DP47" s="399"/>
      <c r="DQ47" s="472"/>
      <c r="DR47" s="404" t="str">
        <f t="shared" si="29"/>
        <v/>
      </c>
      <c r="DS47" s="404" t="str">
        <f t="shared" si="29"/>
        <v/>
      </c>
      <c r="DT47" s="405" t="str">
        <f t="shared" si="29"/>
        <v/>
      </c>
      <c r="DU47" s="409"/>
      <c r="DV47" s="406" t="b">
        <f t="shared" si="51"/>
        <v>1</v>
      </c>
      <c r="DW47" s="136" t="b">
        <f t="shared" si="52"/>
        <v>1</v>
      </c>
      <c r="DX47" s="408" t="b">
        <f t="shared" si="53"/>
        <v>1</v>
      </c>
      <c r="DY47" s="136" t="b">
        <f t="shared" si="54"/>
        <v>1</v>
      </c>
      <c r="DZ47" s="136" t="b">
        <f t="shared" si="55"/>
        <v>1</v>
      </c>
      <c r="EA47" s="408" t="b">
        <f t="shared" si="56"/>
        <v>1</v>
      </c>
      <c r="EB47" s="136" t="b">
        <f t="shared" si="57"/>
        <v>1</v>
      </c>
      <c r="EC47" s="136" t="b">
        <f t="shared" si="58"/>
        <v>1</v>
      </c>
      <c r="ED47" s="408" t="b">
        <f t="shared" si="59"/>
        <v>1</v>
      </c>
      <c r="EE47" s="136" t="b">
        <f t="shared" si="60"/>
        <v>0</v>
      </c>
      <c r="EF47" s="136" t="b">
        <f t="shared" si="61"/>
        <v>0</v>
      </c>
      <c r="EG47" s="408" t="b">
        <f t="shared" si="62"/>
        <v>1</v>
      </c>
      <c r="EH47" s="136" t="b">
        <f t="shared" si="63"/>
        <v>0</v>
      </c>
      <c r="EI47" s="136" t="b">
        <f t="shared" si="64"/>
        <v>0</v>
      </c>
      <c r="EJ47" s="408" t="b">
        <f t="shared" si="65"/>
        <v>1</v>
      </c>
      <c r="EK47" s="136" t="b">
        <f t="shared" si="66"/>
        <v>0</v>
      </c>
      <c r="EL47" s="136" t="b">
        <f t="shared" si="67"/>
        <v>0</v>
      </c>
      <c r="EM47" s="408" t="b">
        <f t="shared" si="68"/>
        <v>1</v>
      </c>
      <c r="EN47" s="583"/>
      <c r="EO47" s="409"/>
      <c r="EP47" s="409"/>
      <c r="EQ47" s="409"/>
      <c r="ER47" s="409"/>
      <c r="ES47" s="409"/>
      <c r="ET47" s="409"/>
      <c r="EU47" s="409"/>
      <c r="EV47" s="409"/>
      <c r="EW47" s="409"/>
      <c r="EX47" s="409"/>
      <c r="EY47" s="409"/>
      <c r="EZ47" s="409"/>
      <c r="FA47" s="409"/>
      <c r="FB47" s="409"/>
      <c r="FC47" s="409"/>
      <c r="FD47" s="409"/>
      <c r="FE47" s="409"/>
      <c r="FF47" s="409"/>
      <c r="FG47" s="409"/>
      <c r="FH47" s="409"/>
      <c r="FI47" s="409"/>
      <c r="FJ47" s="409"/>
      <c r="FK47" s="409"/>
      <c r="FL47" s="409"/>
      <c r="FM47" s="409"/>
      <c r="FN47" s="409"/>
      <c r="FO47" s="409"/>
      <c r="FP47" s="409"/>
      <c r="FQ47" s="409"/>
      <c r="FR47" s="409"/>
      <c r="FS47" s="409"/>
      <c r="FT47" s="409"/>
      <c r="FU47" s="409"/>
      <c r="FV47" s="409"/>
      <c r="FW47" s="409"/>
      <c r="FX47" s="409"/>
      <c r="FY47" s="409"/>
      <c r="FZ47" s="409"/>
      <c r="GA47" s="409"/>
      <c r="GB47" s="409"/>
      <c r="GC47" s="409"/>
      <c r="GD47" s="409"/>
      <c r="GE47" s="409"/>
      <c r="GF47" s="409"/>
      <c r="GG47" s="409"/>
      <c r="GH47" s="409"/>
      <c r="GI47" s="409"/>
      <c r="GJ47" s="409"/>
      <c r="GK47" s="409"/>
      <c r="GL47" s="409"/>
      <c r="GM47" s="409"/>
      <c r="GN47" s="409"/>
      <c r="GO47" s="409"/>
      <c r="GP47" s="409"/>
      <c r="GQ47" s="409"/>
      <c r="GR47" s="409"/>
      <c r="GS47" s="409"/>
      <c r="GT47" s="409"/>
      <c r="GU47" s="409"/>
      <c r="GV47" s="409"/>
      <c r="GW47" s="409"/>
      <c r="GX47" s="409"/>
      <c r="GY47" s="409"/>
      <c r="GZ47" s="409"/>
      <c r="HA47" s="409"/>
      <c r="HB47" s="409"/>
      <c r="HC47" s="409"/>
      <c r="HD47" s="409"/>
      <c r="HE47" s="409"/>
      <c r="HF47" s="409"/>
      <c r="HG47" s="409"/>
      <c r="HH47" s="409"/>
      <c r="HI47" s="409"/>
      <c r="HJ47" s="409"/>
      <c r="HK47" s="409"/>
      <c r="HL47" s="409"/>
      <c r="HM47" s="409"/>
      <c r="HN47" s="409"/>
      <c r="HO47" s="409"/>
      <c r="HP47" s="409"/>
    </row>
    <row r="48" spans="1:224" s="407" customFormat="1">
      <c r="A48" s="469" t="s">
        <v>914</v>
      </c>
      <c r="B48" s="470" t="s">
        <v>1132</v>
      </c>
      <c r="C48" s="471">
        <v>106704</v>
      </c>
      <c r="D48" s="471">
        <v>3</v>
      </c>
      <c r="E48" s="878">
        <v>2297</v>
      </c>
      <c r="F48" s="878">
        <v>3030</v>
      </c>
      <c r="G48" s="878">
        <v>2849</v>
      </c>
      <c r="H48" s="878">
        <v>3218</v>
      </c>
      <c r="I48" s="879">
        <v>3076</v>
      </c>
      <c r="J48" s="879">
        <v>2419</v>
      </c>
      <c r="K48" s="394">
        <v>1626</v>
      </c>
      <c r="L48" s="395">
        <v>1592</v>
      </c>
      <c r="M48" s="395">
        <v>1575</v>
      </c>
      <c r="N48" s="395">
        <v>1729</v>
      </c>
      <c r="O48" s="396">
        <v>1627</v>
      </c>
      <c r="P48" s="396">
        <v>1668</v>
      </c>
      <c r="Q48" s="395">
        <v>1766</v>
      </c>
      <c r="R48" s="395">
        <v>2414</v>
      </c>
      <c r="S48" s="395">
        <v>2216</v>
      </c>
      <c r="T48" s="395">
        <v>2424</v>
      </c>
      <c r="U48" s="395">
        <v>2352</v>
      </c>
      <c r="V48" s="472">
        <v>1763</v>
      </c>
      <c r="W48" s="394"/>
      <c r="X48" s="395">
        <v>0</v>
      </c>
      <c r="Y48" s="395"/>
      <c r="Z48" s="395"/>
      <c r="AA48" s="396"/>
      <c r="AB48" s="396"/>
      <c r="AC48" s="395"/>
      <c r="AD48" s="395"/>
      <c r="AE48" s="395"/>
      <c r="AF48" s="395"/>
      <c r="AG48" s="395"/>
      <c r="AH48" s="472"/>
      <c r="AI48" s="489">
        <f t="shared" si="32"/>
        <v>1626</v>
      </c>
      <c r="AJ48" s="397">
        <f t="shared" si="35"/>
        <v>1592</v>
      </c>
      <c r="AK48" s="397">
        <f t="shared" si="36"/>
        <v>1575</v>
      </c>
      <c r="AL48" s="397">
        <f t="shared" si="33"/>
        <v>1729</v>
      </c>
      <c r="AM48" s="397">
        <f t="shared" si="37"/>
        <v>1627</v>
      </c>
      <c r="AN48" s="397">
        <f t="shared" si="38"/>
        <v>1668</v>
      </c>
      <c r="AO48" s="397">
        <f t="shared" si="39"/>
        <v>1766</v>
      </c>
      <c r="AP48" s="397">
        <f t="shared" si="40"/>
        <v>2414</v>
      </c>
      <c r="AQ48" s="397">
        <f t="shared" si="41"/>
        <v>2216</v>
      </c>
      <c r="AR48" s="397">
        <f t="shared" si="42"/>
        <v>2424</v>
      </c>
      <c r="AS48" s="397">
        <f t="shared" si="43"/>
        <v>2352</v>
      </c>
      <c r="AT48" s="398">
        <f t="shared" si="44"/>
        <v>1763</v>
      </c>
      <c r="AU48" s="379">
        <v>1729</v>
      </c>
      <c r="AV48" s="395">
        <v>1662</v>
      </c>
      <c r="AW48" s="472">
        <v>1273</v>
      </c>
      <c r="AX48" s="400">
        <v>278</v>
      </c>
      <c r="AY48" s="395">
        <v>290</v>
      </c>
      <c r="AZ48" s="472">
        <v>195</v>
      </c>
      <c r="BA48" s="489">
        <f t="shared" si="12"/>
        <v>417</v>
      </c>
      <c r="BB48" s="397">
        <f t="shared" si="12"/>
        <v>400</v>
      </c>
      <c r="BC48" s="398">
        <f t="shared" si="12"/>
        <v>295</v>
      </c>
      <c r="BD48" s="401">
        <v>694</v>
      </c>
      <c r="BE48" s="402">
        <v>728</v>
      </c>
      <c r="BF48" s="472">
        <v>705</v>
      </c>
      <c r="BG48" s="403">
        <v>714</v>
      </c>
      <c r="BH48" s="402">
        <v>664</v>
      </c>
      <c r="BI48" s="472">
        <v>777</v>
      </c>
      <c r="BJ48" s="403">
        <v>67</v>
      </c>
      <c r="BK48" s="402">
        <v>75</v>
      </c>
      <c r="BL48" s="472">
        <v>80</v>
      </c>
      <c r="BM48" s="403">
        <v>518</v>
      </c>
      <c r="BN48" s="402">
        <v>520</v>
      </c>
      <c r="BO48" s="472">
        <v>527</v>
      </c>
      <c r="BP48" s="490">
        <f t="shared" si="15"/>
        <v>348</v>
      </c>
      <c r="BQ48" s="475">
        <f t="shared" si="15"/>
        <v>345</v>
      </c>
      <c r="BR48" s="405">
        <f t="shared" si="15"/>
        <v>454</v>
      </c>
      <c r="BS48" s="476"/>
      <c r="BT48" s="402"/>
      <c r="BU48" s="402"/>
      <c r="BV48" s="402"/>
      <c r="BW48" s="472"/>
      <c r="BX48" s="472"/>
      <c r="BY48" s="403"/>
      <c r="BZ48" s="402"/>
      <c r="CA48" s="402"/>
      <c r="CB48" s="402"/>
      <c r="CC48" s="402"/>
      <c r="CD48" s="402"/>
      <c r="CE48" s="402"/>
      <c r="CF48" s="472"/>
      <c r="CG48" s="403"/>
      <c r="CH48" s="399"/>
      <c r="CI48" s="402"/>
      <c r="CJ48" s="402"/>
      <c r="CK48" s="402"/>
      <c r="CL48" s="402"/>
      <c r="CM48" s="402"/>
      <c r="CN48" s="472"/>
      <c r="CO48" s="489" t="str">
        <f t="shared" si="34"/>
        <v/>
      </c>
      <c r="CP48" s="397" t="str">
        <f t="shared" si="45"/>
        <v/>
      </c>
      <c r="CQ48" s="397" t="str">
        <f t="shared" si="46"/>
        <v/>
      </c>
      <c r="CR48" s="397" t="str">
        <f t="shared" si="47"/>
        <v/>
      </c>
      <c r="CS48" s="397" t="str">
        <f t="shared" si="48"/>
        <v/>
      </c>
      <c r="CT48" s="397" t="str">
        <f t="shared" si="49"/>
        <v/>
      </c>
      <c r="CU48" s="397" t="str">
        <f t="shared" si="50"/>
        <v/>
      </c>
      <c r="CV48" s="491" t="str">
        <f t="shared" si="25"/>
        <v/>
      </c>
      <c r="CW48" s="379"/>
      <c r="CX48" s="399"/>
      <c r="CY48" s="472"/>
      <c r="CZ48" s="400"/>
      <c r="DA48" s="399"/>
      <c r="DB48" s="472"/>
      <c r="DC48" s="404" t="str">
        <f t="shared" si="26"/>
        <v/>
      </c>
      <c r="DD48" s="404" t="str">
        <f t="shared" si="26"/>
        <v/>
      </c>
      <c r="DE48" s="405" t="str">
        <f t="shared" si="26"/>
        <v/>
      </c>
      <c r="DF48" s="379"/>
      <c r="DG48" s="399"/>
      <c r="DH48" s="472"/>
      <c r="DI48" s="400"/>
      <c r="DJ48" s="399"/>
      <c r="DK48" s="472"/>
      <c r="DL48" s="400"/>
      <c r="DM48" s="399"/>
      <c r="DN48" s="472"/>
      <c r="DO48" s="400"/>
      <c r="DP48" s="399"/>
      <c r="DQ48" s="472"/>
      <c r="DR48" s="404" t="str">
        <f t="shared" si="29"/>
        <v/>
      </c>
      <c r="DS48" s="404" t="str">
        <f t="shared" si="29"/>
        <v/>
      </c>
      <c r="DT48" s="405" t="str">
        <f t="shared" si="29"/>
        <v/>
      </c>
      <c r="DU48" s="409"/>
      <c r="DV48" s="406" t="b">
        <f t="shared" si="51"/>
        <v>1</v>
      </c>
      <c r="DW48" s="136" t="b">
        <f t="shared" si="52"/>
        <v>1</v>
      </c>
      <c r="DX48" s="408" t="b">
        <f t="shared" si="53"/>
        <v>1</v>
      </c>
      <c r="DY48" s="136" t="b">
        <f t="shared" si="54"/>
        <v>1</v>
      </c>
      <c r="DZ48" s="136" t="b">
        <f t="shared" si="55"/>
        <v>1</v>
      </c>
      <c r="EA48" s="408" t="b">
        <f t="shared" si="56"/>
        <v>1</v>
      </c>
      <c r="EB48" s="136" t="b">
        <f t="shared" si="57"/>
        <v>1</v>
      </c>
      <c r="EC48" s="136" t="b">
        <f t="shared" si="58"/>
        <v>1</v>
      </c>
      <c r="ED48" s="408" t="b">
        <f t="shared" si="59"/>
        <v>1</v>
      </c>
      <c r="EE48" s="136" t="b">
        <f t="shared" si="60"/>
        <v>0</v>
      </c>
      <c r="EF48" s="136" t="b">
        <f t="shared" si="61"/>
        <v>0</v>
      </c>
      <c r="EG48" s="408" t="b">
        <f t="shared" si="62"/>
        <v>1</v>
      </c>
      <c r="EH48" s="136" t="b">
        <f t="shared" si="63"/>
        <v>0</v>
      </c>
      <c r="EI48" s="136" t="b">
        <f t="shared" si="64"/>
        <v>0</v>
      </c>
      <c r="EJ48" s="408" t="b">
        <f t="shared" si="65"/>
        <v>1</v>
      </c>
      <c r="EK48" s="136" t="b">
        <f t="shared" si="66"/>
        <v>0</v>
      </c>
      <c r="EL48" s="136" t="b">
        <f t="shared" si="67"/>
        <v>0</v>
      </c>
      <c r="EM48" s="408" t="b">
        <f t="shared" si="68"/>
        <v>1</v>
      </c>
      <c r="EN48" s="583"/>
      <c r="EO48" s="409"/>
      <c r="EP48" s="409"/>
      <c r="EQ48" s="409"/>
      <c r="ER48" s="409"/>
      <c r="ES48" s="409"/>
      <c r="ET48" s="409"/>
      <c r="EU48" s="409"/>
      <c r="EV48" s="409"/>
      <c r="EW48" s="409"/>
      <c r="EX48" s="409"/>
      <c r="EY48" s="409"/>
      <c r="EZ48" s="409"/>
      <c r="FA48" s="409"/>
      <c r="FB48" s="409"/>
      <c r="FC48" s="409"/>
      <c r="FD48" s="409"/>
      <c r="FE48" s="409"/>
      <c r="FF48" s="409"/>
      <c r="FG48" s="409"/>
      <c r="FH48" s="409"/>
      <c r="FI48" s="409"/>
      <c r="FJ48" s="409"/>
      <c r="FK48" s="409"/>
      <c r="FL48" s="409"/>
      <c r="FM48" s="409"/>
      <c r="FN48" s="409"/>
      <c r="FO48" s="409"/>
      <c r="FP48" s="409"/>
      <c r="FQ48" s="409"/>
      <c r="FR48" s="409"/>
      <c r="FS48" s="409"/>
      <c r="FT48" s="409"/>
      <c r="FU48" s="409"/>
      <c r="FV48" s="409"/>
      <c r="FW48" s="409"/>
      <c r="FX48" s="409"/>
      <c r="FY48" s="409"/>
      <c r="FZ48" s="409"/>
      <c r="GA48" s="409"/>
      <c r="GB48" s="409"/>
      <c r="GC48" s="409"/>
      <c r="GD48" s="409"/>
      <c r="GE48" s="409"/>
      <c r="GF48" s="409"/>
      <c r="GG48" s="409"/>
      <c r="GH48" s="409"/>
      <c r="GI48" s="409"/>
      <c r="GJ48" s="409"/>
      <c r="GK48" s="409"/>
      <c r="GL48" s="409"/>
      <c r="GM48" s="409"/>
      <c r="GN48" s="409"/>
      <c r="GO48" s="409"/>
      <c r="GP48" s="409"/>
      <c r="GQ48" s="409"/>
      <c r="GR48" s="409"/>
      <c r="GS48" s="409"/>
      <c r="GT48" s="409"/>
      <c r="GU48" s="409"/>
      <c r="GV48" s="409"/>
      <c r="GW48" s="409"/>
      <c r="GX48" s="409"/>
      <c r="GY48" s="409"/>
      <c r="GZ48" s="409"/>
      <c r="HA48" s="409"/>
      <c r="HB48" s="409"/>
      <c r="HC48" s="409"/>
      <c r="HD48" s="409"/>
      <c r="HE48" s="409"/>
      <c r="HF48" s="409"/>
      <c r="HG48" s="409"/>
      <c r="HH48" s="409"/>
      <c r="HI48" s="409"/>
      <c r="HJ48" s="409"/>
      <c r="HK48" s="409"/>
      <c r="HL48" s="409"/>
      <c r="HM48" s="409"/>
      <c r="HN48" s="409"/>
      <c r="HO48" s="409"/>
      <c r="HP48" s="409"/>
    </row>
    <row r="49" spans="1:224" s="407" customFormat="1">
      <c r="A49" s="469" t="s">
        <v>914</v>
      </c>
      <c r="B49" s="470" t="s">
        <v>1133</v>
      </c>
      <c r="C49" s="471">
        <v>106467</v>
      </c>
      <c r="D49" s="471">
        <v>5</v>
      </c>
      <c r="E49" s="878">
        <v>1518</v>
      </c>
      <c r="F49" s="878">
        <v>1857</v>
      </c>
      <c r="G49" s="878">
        <v>1806</v>
      </c>
      <c r="H49" s="878">
        <v>1883</v>
      </c>
      <c r="I49" s="879">
        <v>1881</v>
      </c>
      <c r="J49" s="879">
        <v>2196</v>
      </c>
      <c r="K49" s="394">
        <v>668</v>
      </c>
      <c r="L49" s="395">
        <v>724</v>
      </c>
      <c r="M49" s="477">
        <v>821</v>
      </c>
      <c r="N49" s="395">
        <v>1057</v>
      </c>
      <c r="O49" s="396">
        <v>1124</v>
      </c>
      <c r="P49" s="396">
        <v>1205</v>
      </c>
      <c r="Q49" s="395">
        <v>1170</v>
      </c>
      <c r="R49" s="395">
        <v>1450</v>
      </c>
      <c r="S49" s="477">
        <v>1290</v>
      </c>
      <c r="T49" s="477">
        <v>1311</v>
      </c>
      <c r="U49" s="477">
        <v>1291</v>
      </c>
      <c r="V49" s="472">
        <v>1552</v>
      </c>
      <c r="W49" s="394"/>
      <c r="X49" s="395">
        <v>0</v>
      </c>
      <c r="Y49" s="395">
        <v>2</v>
      </c>
      <c r="Z49" s="395"/>
      <c r="AA49" s="396"/>
      <c r="AB49" s="396"/>
      <c r="AC49" s="395"/>
      <c r="AD49" s="395"/>
      <c r="AE49" s="395"/>
      <c r="AF49" s="395"/>
      <c r="AG49" s="395"/>
      <c r="AH49" s="472"/>
      <c r="AI49" s="489">
        <f t="shared" si="32"/>
        <v>668</v>
      </c>
      <c r="AJ49" s="397">
        <f t="shared" si="35"/>
        <v>724</v>
      </c>
      <c r="AK49" s="397">
        <f t="shared" si="36"/>
        <v>819</v>
      </c>
      <c r="AL49" s="397">
        <f t="shared" si="33"/>
        <v>1057</v>
      </c>
      <c r="AM49" s="397">
        <f t="shared" si="37"/>
        <v>1124</v>
      </c>
      <c r="AN49" s="397">
        <f t="shared" si="38"/>
        <v>1205</v>
      </c>
      <c r="AO49" s="397">
        <f t="shared" si="39"/>
        <v>1170</v>
      </c>
      <c r="AP49" s="397">
        <f t="shared" si="40"/>
        <v>1450</v>
      </c>
      <c r="AQ49" s="397">
        <f t="shared" si="41"/>
        <v>1290</v>
      </c>
      <c r="AR49" s="397">
        <f t="shared" si="42"/>
        <v>1311</v>
      </c>
      <c r="AS49" s="397">
        <f t="shared" si="43"/>
        <v>1291</v>
      </c>
      <c r="AT49" s="398">
        <f t="shared" si="44"/>
        <v>1552</v>
      </c>
      <c r="AU49" s="379">
        <v>904</v>
      </c>
      <c r="AV49" s="395">
        <v>853</v>
      </c>
      <c r="AW49" s="472">
        <v>1003</v>
      </c>
      <c r="AX49" s="400">
        <v>142</v>
      </c>
      <c r="AY49" s="395">
        <v>155</v>
      </c>
      <c r="AZ49" s="472">
        <v>159</v>
      </c>
      <c r="BA49" s="489">
        <f t="shared" si="12"/>
        <v>265</v>
      </c>
      <c r="BB49" s="397">
        <f t="shared" si="12"/>
        <v>283</v>
      </c>
      <c r="BC49" s="398">
        <f t="shared" si="12"/>
        <v>390</v>
      </c>
      <c r="BD49" s="401">
        <v>410</v>
      </c>
      <c r="BE49" s="402">
        <v>469</v>
      </c>
      <c r="BF49" s="472">
        <v>414</v>
      </c>
      <c r="BG49" s="403">
        <v>303</v>
      </c>
      <c r="BH49" s="402">
        <v>306</v>
      </c>
      <c r="BI49" s="472">
        <v>357</v>
      </c>
      <c r="BJ49" s="403">
        <v>63</v>
      </c>
      <c r="BK49" s="402">
        <v>62</v>
      </c>
      <c r="BL49" s="472">
        <v>47</v>
      </c>
      <c r="BM49" s="403">
        <v>291</v>
      </c>
      <c r="BN49" s="402">
        <v>289</v>
      </c>
      <c r="BO49" s="472">
        <v>292</v>
      </c>
      <c r="BP49" s="490">
        <f t="shared" si="15"/>
        <v>360</v>
      </c>
      <c r="BQ49" s="475">
        <f t="shared" si="15"/>
        <v>385</v>
      </c>
      <c r="BR49" s="405">
        <f t="shared" si="15"/>
        <v>417</v>
      </c>
      <c r="BS49" s="476"/>
      <c r="BT49" s="402"/>
      <c r="BU49" s="402"/>
      <c r="BV49" s="402"/>
      <c r="BW49" s="472"/>
      <c r="BX49" s="472"/>
      <c r="BY49" s="403"/>
      <c r="BZ49" s="402"/>
      <c r="CA49" s="402"/>
      <c r="CB49" s="402"/>
      <c r="CC49" s="402"/>
      <c r="CD49" s="402"/>
      <c r="CE49" s="402"/>
      <c r="CF49" s="472"/>
      <c r="CG49" s="403"/>
      <c r="CH49" s="399"/>
      <c r="CI49" s="402"/>
      <c r="CJ49" s="402"/>
      <c r="CK49" s="402"/>
      <c r="CL49" s="402"/>
      <c r="CM49" s="402"/>
      <c r="CN49" s="472"/>
      <c r="CO49" s="489" t="str">
        <f t="shared" si="34"/>
        <v/>
      </c>
      <c r="CP49" s="397" t="str">
        <f t="shared" si="45"/>
        <v/>
      </c>
      <c r="CQ49" s="397" t="str">
        <f t="shared" si="46"/>
        <v/>
      </c>
      <c r="CR49" s="397" t="str">
        <f t="shared" si="47"/>
        <v/>
      </c>
      <c r="CS49" s="397" t="str">
        <f t="shared" si="48"/>
        <v/>
      </c>
      <c r="CT49" s="397" t="str">
        <f t="shared" si="49"/>
        <v/>
      </c>
      <c r="CU49" s="397" t="str">
        <f t="shared" si="50"/>
        <v/>
      </c>
      <c r="CV49" s="491" t="str">
        <f t="shared" si="25"/>
        <v/>
      </c>
      <c r="CW49" s="379"/>
      <c r="CX49" s="399"/>
      <c r="CY49" s="472"/>
      <c r="CZ49" s="400"/>
      <c r="DA49" s="399"/>
      <c r="DB49" s="472"/>
      <c r="DC49" s="404" t="str">
        <f t="shared" si="26"/>
        <v/>
      </c>
      <c r="DD49" s="404" t="str">
        <f t="shared" si="26"/>
        <v/>
      </c>
      <c r="DE49" s="405" t="str">
        <f t="shared" si="26"/>
        <v/>
      </c>
      <c r="DF49" s="379"/>
      <c r="DG49" s="399"/>
      <c r="DH49" s="472"/>
      <c r="DI49" s="400"/>
      <c r="DJ49" s="399"/>
      <c r="DK49" s="472"/>
      <c r="DL49" s="400"/>
      <c r="DM49" s="399"/>
      <c r="DN49" s="472"/>
      <c r="DO49" s="400"/>
      <c r="DP49" s="399"/>
      <c r="DQ49" s="472"/>
      <c r="DR49" s="404" t="str">
        <f t="shared" si="29"/>
        <v/>
      </c>
      <c r="DS49" s="404" t="str">
        <f t="shared" si="29"/>
        <v/>
      </c>
      <c r="DT49" s="405" t="str">
        <f t="shared" si="29"/>
        <v/>
      </c>
      <c r="DU49" s="409"/>
      <c r="DV49" s="406" t="b">
        <f t="shared" si="51"/>
        <v>1</v>
      </c>
      <c r="DW49" s="136" t="b">
        <f t="shared" si="52"/>
        <v>1</v>
      </c>
      <c r="DX49" s="408" t="b">
        <f t="shared" si="53"/>
        <v>1</v>
      </c>
      <c r="DY49" s="136" t="b">
        <f t="shared" si="54"/>
        <v>1</v>
      </c>
      <c r="DZ49" s="136" t="b">
        <f t="shared" si="55"/>
        <v>1</v>
      </c>
      <c r="EA49" s="408" t="b">
        <f t="shared" si="56"/>
        <v>1</v>
      </c>
      <c r="EB49" s="136" t="b">
        <f t="shared" si="57"/>
        <v>1</v>
      </c>
      <c r="EC49" s="136" t="b">
        <f t="shared" si="58"/>
        <v>1</v>
      </c>
      <c r="ED49" s="408" t="b">
        <f t="shared" si="59"/>
        <v>1</v>
      </c>
      <c r="EE49" s="136" t="b">
        <f t="shared" si="60"/>
        <v>0</v>
      </c>
      <c r="EF49" s="136" t="b">
        <f t="shared" si="61"/>
        <v>0</v>
      </c>
      <c r="EG49" s="408" t="b">
        <f t="shared" si="62"/>
        <v>1</v>
      </c>
      <c r="EH49" s="136" t="b">
        <f t="shared" si="63"/>
        <v>0</v>
      </c>
      <c r="EI49" s="136" t="b">
        <f t="shared" si="64"/>
        <v>0</v>
      </c>
      <c r="EJ49" s="408" t="b">
        <f t="shared" si="65"/>
        <v>1</v>
      </c>
      <c r="EK49" s="136" t="b">
        <f t="shared" si="66"/>
        <v>0</v>
      </c>
      <c r="EL49" s="136" t="b">
        <f t="shared" si="67"/>
        <v>0</v>
      </c>
      <c r="EM49" s="408" t="b">
        <f t="shared" si="68"/>
        <v>1</v>
      </c>
      <c r="EN49" s="583"/>
      <c r="EO49" s="409"/>
      <c r="EP49" s="409"/>
      <c r="EQ49" s="409"/>
      <c r="ER49" s="409"/>
      <c r="ES49" s="409"/>
      <c r="ET49" s="409"/>
      <c r="EU49" s="409"/>
      <c r="EV49" s="409"/>
      <c r="EW49" s="409"/>
      <c r="EX49" s="409"/>
      <c r="EY49" s="409"/>
      <c r="EZ49" s="409"/>
      <c r="FA49" s="409"/>
      <c r="FB49" s="409"/>
      <c r="FC49" s="409"/>
      <c r="FD49" s="409"/>
      <c r="FE49" s="409"/>
      <c r="FF49" s="409"/>
      <c r="FG49" s="409"/>
      <c r="FH49" s="409"/>
      <c r="FI49" s="409"/>
      <c r="FJ49" s="409"/>
      <c r="FK49" s="409"/>
      <c r="FL49" s="409"/>
      <c r="FM49" s="409"/>
      <c r="FN49" s="409"/>
      <c r="FO49" s="409"/>
      <c r="FP49" s="409"/>
      <c r="FQ49" s="409"/>
      <c r="FR49" s="409"/>
      <c r="FS49" s="409"/>
      <c r="FT49" s="409"/>
      <c r="FU49" s="409"/>
      <c r="FV49" s="409"/>
      <c r="FW49" s="409"/>
      <c r="FX49" s="409"/>
      <c r="FY49" s="409"/>
      <c r="FZ49" s="409"/>
      <c r="GA49" s="409"/>
      <c r="GB49" s="409"/>
      <c r="GC49" s="409"/>
      <c r="GD49" s="409"/>
      <c r="GE49" s="409"/>
      <c r="GF49" s="409"/>
      <c r="GG49" s="409"/>
      <c r="GH49" s="409"/>
      <c r="GI49" s="409"/>
      <c r="GJ49" s="409"/>
      <c r="GK49" s="409"/>
      <c r="GL49" s="409"/>
      <c r="GM49" s="409"/>
      <c r="GN49" s="409"/>
      <c r="GO49" s="409"/>
      <c r="GP49" s="409"/>
      <c r="GQ49" s="409"/>
      <c r="GR49" s="409"/>
      <c r="GS49" s="409"/>
      <c r="GT49" s="409"/>
      <c r="GU49" s="409"/>
      <c r="GV49" s="409"/>
      <c r="GW49" s="409"/>
      <c r="GX49" s="409"/>
      <c r="GY49" s="409"/>
      <c r="GZ49" s="409"/>
      <c r="HA49" s="409"/>
      <c r="HB49" s="409"/>
      <c r="HC49" s="409"/>
      <c r="HD49" s="409"/>
      <c r="HE49" s="409"/>
      <c r="HF49" s="409"/>
      <c r="HG49" s="409"/>
      <c r="HH49" s="409"/>
      <c r="HI49" s="409"/>
      <c r="HJ49" s="409"/>
      <c r="HK49" s="409"/>
      <c r="HL49" s="409"/>
      <c r="HM49" s="409"/>
      <c r="HN49" s="409"/>
      <c r="HO49" s="409"/>
      <c r="HP49" s="409"/>
    </row>
    <row r="50" spans="1:224" s="407" customFormat="1">
      <c r="A50" s="469" t="s">
        <v>914</v>
      </c>
      <c r="B50" s="470" t="s">
        <v>1134</v>
      </c>
      <c r="C50" s="471">
        <v>107071</v>
      </c>
      <c r="D50" s="471">
        <v>5</v>
      </c>
      <c r="E50" s="878">
        <v>911</v>
      </c>
      <c r="F50" s="878">
        <v>834</v>
      </c>
      <c r="G50" s="878">
        <v>884</v>
      </c>
      <c r="H50" s="878">
        <v>903</v>
      </c>
      <c r="I50" s="879">
        <v>888</v>
      </c>
      <c r="J50" s="879">
        <v>1062</v>
      </c>
      <c r="K50" s="394">
        <v>570</v>
      </c>
      <c r="L50" s="395">
        <v>563</v>
      </c>
      <c r="M50" s="395">
        <v>603</v>
      </c>
      <c r="N50" s="395">
        <v>561</v>
      </c>
      <c r="O50" s="396">
        <v>652</v>
      </c>
      <c r="P50" s="396">
        <v>646</v>
      </c>
      <c r="Q50" s="395">
        <v>618</v>
      </c>
      <c r="R50" s="395">
        <v>534</v>
      </c>
      <c r="S50" s="395">
        <v>587</v>
      </c>
      <c r="T50" s="395">
        <v>560</v>
      </c>
      <c r="U50" s="395">
        <v>588</v>
      </c>
      <c r="V50" s="472">
        <v>786</v>
      </c>
      <c r="W50" s="394"/>
      <c r="X50" s="395">
        <v>0</v>
      </c>
      <c r="Y50" s="395"/>
      <c r="Z50" s="395"/>
      <c r="AA50" s="396"/>
      <c r="AB50" s="396"/>
      <c r="AC50" s="395"/>
      <c r="AD50" s="395"/>
      <c r="AE50" s="395"/>
      <c r="AF50" s="395"/>
      <c r="AG50" s="395"/>
      <c r="AH50" s="472"/>
      <c r="AI50" s="489">
        <f t="shared" si="32"/>
        <v>570</v>
      </c>
      <c r="AJ50" s="397">
        <f t="shared" si="35"/>
        <v>563</v>
      </c>
      <c r="AK50" s="397">
        <f t="shared" si="36"/>
        <v>603</v>
      </c>
      <c r="AL50" s="397">
        <f t="shared" si="33"/>
        <v>561</v>
      </c>
      <c r="AM50" s="397">
        <f t="shared" si="37"/>
        <v>652</v>
      </c>
      <c r="AN50" s="397">
        <f t="shared" si="38"/>
        <v>646</v>
      </c>
      <c r="AO50" s="397">
        <f t="shared" si="39"/>
        <v>618</v>
      </c>
      <c r="AP50" s="397">
        <f t="shared" si="40"/>
        <v>534</v>
      </c>
      <c r="AQ50" s="397">
        <f t="shared" si="41"/>
        <v>587</v>
      </c>
      <c r="AR50" s="397">
        <f t="shared" si="42"/>
        <v>560</v>
      </c>
      <c r="AS50" s="397">
        <f t="shared" si="43"/>
        <v>588</v>
      </c>
      <c r="AT50" s="398">
        <f t="shared" si="44"/>
        <v>786</v>
      </c>
      <c r="AU50" s="379">
        <v>315</v>
      </c>
      <c r="AV50" s="395">
        <v>365</v>
      </c>
      <c r="AW50" s="472">
        <v>432</v>
      </c>
      <c r="AX50" s="400">
        <v>76</v>
      </c>
      <c r="AY50" s="395">
        <v>76</v>
      </c>
      <c r="AZ50" s="472">
        <v>92</v>
      </c>
      <c r="BA50" s="489">
        <f t="shared" si="12"/>
        <v>169</v>
      </c>
      <c r="BB50" s="397">
        <f t="shared" si="12"/>
        <v>147</v>
      </c>
      <c r="BC50" s="398">
        <f t="shared" si="12"/>
        <v>262</v>
      </c>
      <c r="BD50" s="401">
        <v>173</v>
      </c>
      <c r="BE50" s="402">
        <v>205</v>
      </c>
      <c r="BF50" s="472">
        <v>199</v>
      </c>
      <c r="BG50" s="403">
        <v>185</v>
      </c>
      <c r="BH50" s="402">
        <v>207</v>
      </c>
      <c r="BI50" s="472">
        <v>199</v>
      </c>
      <c r="BJ50" s="403">
        <v>44</v>
      </c>
      <c r="BK50" s="402">
        <v>36</v>
      </c>
      <c r="BL50" s="472">
        <v>30</v>
      </c>
      <c r="BM50" s="403">
        <v>214</v>
      </c>
      <c r="BN50" s="402">
        <v>194</v>
      </c>
      <c r="BO50" s="472">
        <v>177</v>
      </c>
      <c r="BP50" s="490">
        <f t="shared" si="15"/>
        <v>221</v>
      </c>
      <c r="BQ50" s="475">
        <f t="shared" si="15"/>
        <v>211</v>
      </c>
      <c r="BR50" s="405">
        <f t="shared" si="15"/>
        <v>212</v>
      </c>
      <c r="BS50" s="476"/>
      <c r="BT50" s="402"/>
      <c r="BU50" s="402"/>
      <c r="BV50" s="402"/>
      <c r="BW50" s="472"/>
      <c r="BX50" s="472"/>
      <c r="BY50" s="403"/>
      <c r="BZ50" s="402"/>
      <c r="CA50" s="402"/>
      <c r="CB50" s="402"/>
      <c r="CC50" s="402"/>
      <c r="CD50" s="402"/>
      <c r="CE50" s="402"/>
      <c r="CF50" s="472"/>
      <c r="CG50" s="403"/>
      <c r="CH50" s="399"/>
      <c r="CI50" s="402"/>
      <c r="CJ50" s="402"/>
      <c r="CK50" s="402"/>
      <c r="CL50" s="402"/>
      <c r="CM50" s="402"/>
      <c r="CN50" s="472"/>
      <c r="CO50" s="489" t="str">
        <f t="shared" si="34"/>
        <v/>
      </c>
      <c r="CP50" s="397" t="str">
        <f t="shared" si="45"/>
        <v/>
      </c>
      <c r="CQ50" s="397" t="str">
        <f t="shared" si="46"/>
        <v/>
      </c>
      <c r="CR50" s="397" t="str">
        <f t="shared" si="47"/>
        <v/>
      </c>
      <c r="CS50" s="397" t="str">
        <f t="shared" si="48"/>
        <v/>
      </c>
      <c r="CT50" s="397" t="str">
        <f t="shared" si="49"/>
        <v/>
      </c>
      <c r="CU50" s="397" t="str">
        <f t="shared" si="50"/>
        <v/>
      </c>
      <c r="CV50" s="491" t="str">
        <f t="shared" si="25"/>
        <v/>
      </c>
      <c r="CW50" s="379"/>
      <c r="CX50" s="399"/>
      <c r="CY50" s="472"/>
      <c r="CZ50" s="400"/>
      <c r="DA50" s="399"/>
      <c r="DB50" s="472"/>
      <c r="DC50" s="404" t="str">
        <f t="shared" si="26"/>
        <v/>
      </c>
      <c r="DD50" s="404" t="str">
        <f t="shared" si="26"/>
        <v/>
      </c>
      <c r="DE50" s="405" t="str">
        <f t="shared" si="26"/>
        <v/>
      </c>
      <c r="DF50" s="379"/>
      <c r="DG50" s="399"/>
      <c r="DH50" s="472"/>
      <c r="DI50" s="400"/>
      <c r="DJ50" s="399"/>
      <c r="DK50" s="472"/>
      <c r="DL50" s="400"/>
      <c r="DM50" s="399"/>
      <c r="DN50" s="472"/>
      <c r="DO50" s="400"/>
      <c r="DP50" s="399"/>
      <c r="DQ50" s="472"/>
      <c r="DR50" s="404" t="str">
        <f t="shared" si="29"/>
        <v/>
      </c>
      <c r="DS50" s="404" t="str">
        <f t="shared" si="29"/>
        <v/>
      </c>
      <c r="DT50" s="405" t="str">
        <f t="shared" si="29"/>
        <v/>
      </c>
      <c r="DU50" s="409"/>
      <c r="DV50" s="406" t="b">
        <f t="shared" si="51"/>
        <v>1</v>
      </c>
      <c r="DW50" s="136" t="b">
        <f t="shared" si="52"/>
        <v>1</v>
      </c>
      <c r="DX50" s="408" t="b">
        <f t="shared" si="53"/>
        <v>1</v>
      </c>
      <c r="DY50" s="136" t="b">
        <f t="shared" si="54"/>
        <v>1</v>
      </c>
      <c r="DZ50" s="136" t="b">
        <f t="shared" si="55"/>
        <v>1</v>
      </c>
      <c r="EA50" s="408" t="b">
        <f t="shared" si="56"/>
        <v>1</v>
      </c>
      <c r="EB50" s="136" t="b">
        <f t="shared" si="57"/>
        <v>1</v>
      </c>
      <c r="EC50" s="136" t="b">
        <f t="shared" si="58"/>
        <v>1</v>
      </c>
      <c r="ED50" s="408" t="b">
        <f t="shared" si="59"/>
        <v>1</v>
      </c>
      <c r="EE50" s="136" t="b">
        <f t="shared" si="60"/>
        <v>0</v>
      </c>
      <c r="EF50" s="136" t="b">
        <f t="shared" si="61"/>
        <v>0</v>
      </c>
      <c r="EG50" s="408" t="b">
        <f t="shared" si="62"/>
        <v>1</v>
      </c>
      <c r="EH50" s="136" t="b">
        <f t="shared" si="63"/>
        <v>0</v>
      </c>
      <c r="EI50" s="136" t="b">
        <f t="shared" si="64"/>
        <v>0</v>
      </c>
      <c r="EJ50" s="408" t="b">
        <f t="shared" si="65"/>
        <v>1</v>
      </c>
      <c r="EK50" s="136" t="b">
        <f t="shared" si="66"/>
        <v>0</v>
      </c>
      <c r="EL50" s="136" t="b">
        <f t="shared" si="67"/>
        <v>0</v>
      </c>
      <c r="EM50" s="408" t="b">
        <f t="shared" si="68"/>
        <v>1</v>
      </c>
      <c r="EN50" s="583"/>
      <c r="EO50" s="409"/>
      <c r="EP50" s="409"/>
      <c r="EQ50" s="409"/>
      <c r="ER50" s="409"/>
      <c r="ES50" s="409"/>
      <c r="ET50" s="409"/>
      <c r="EU50" s="409"/>
      <c r="EV50" s="409"/>
      <c r="EW50" s="409"/>
      <c r="EX50" s="409"/>
      <c r="EY50" s="409"/>
      <c r="EZ50" s="409"/>
      <c r="FA50" s="409"/>
      <c r="FB50" s="409"/>
      <c r="FC50" s="409"/>
      <c r="FD50" s="409"/>
      <c r="FE50" s="409"/>
      <c r="FF50" s="409"/>
      <c r="FG50" s="409"/>
      <c r="FH50" s="409"/>
      <c r="FI50" s="409"/>
      <c r="FJ50" s="409"/>
      <c r="FK50" s="409"/>
      <c r="FL50" s="409"/>
      <c r="FM50" s="409"/>
      <c r="FN50" s="409"/>
      <c r="FO50" s="409"/>
      <c r="FP50" s="409"/>
      <c r="FQ50" s="409"/>
      <c r="FR50" s="409"/>
      <c r="FS50" s="409"/>
      <c r="FT50" s="409"/>
      <c r="FU50" s="409"/>
      <c r="FV50" s="409"/>
      <c r="FW50" s="409"/>
      <c r="FX50" s="409"/>
      <c r="FY50" s="409"/>
      <c r="FZ50" s="409"/>
      <c r="GA50" s="409"/>
      <c r="GB50" s="409"/>
      <c r="GC50" s="409"/>
      <c r="GD50" s="409"/>
      <c r="GE50" s="409"/>
      <c r="GF50" s="409"/>
      <c r="GG50" s="409"/>
      <c r="GH50" s="409"/>
      <c r="GI50" s="409"/>
      <c r="GJ50" s="409"/>
      <c r="GK50" s="409"/>
      <c r="GL50" s="409"/>
      <c r="GM50" s="409"/>
      <c r="GN50" s="409"/>
      <c r="GO50" s="409"/>
      <c r="GP50" s="409"/>
      <c r="GQ50" s="409"/>
      <c r="GR50" s="409"/>
      <c r="GS50" s="409"/>
      <c r="GT50" s="409"/>
      <c r="GU50" s="409"/>
      <c r="GV50" s="409"/>
      <c r="GW50" s="409"/>
      <c r="GX50" s="409"/>
      <c r="GY50" s="409"/>
      <c r="GZ50" s="409"/>
      <c r="HA50" s="409"/>
      <c r="HB50" s="409"/>
      <c r="HC50" s="409"/>
      <c r="HD50" s="409"/>
      <c r="HE50" s="409"/>
      <c r="HF50" s="409"/>
      <c r="HG50" s="409"/>
      <c r="HH50" s="409"/>
      <c r="HI50" s="409"/>
      <c r="HJ50" s="409"/>
      <c r="HK50" s="409"/>
      <c r="HL50" s="409"/>
      <c r="HM50" s="409"/>
      <c r="HN50" s="409"/>
      <c r="HO50" s="409"/>
      <c r="HP50" s="409"/>
    </row>
    <row r="51" spans="1:224" s="407" customFormat="1">
      <c r="A51" s="469" t="s">
        <v>914</v>
      </c>
      <c r="B51" s="470" t="s">
        <v>1135</v>
      </c>
      <c r="C51" s="471">
        <v>107983</v>
      </c>
      <c r="D51" s="471">
        <v>5</v>
      </c>
      <c r="E51" s="878">
        <v>796</v>
      </c>
      <c r="F51" s="878">
        <v>761</v>
      </c>
      <c r="G51" s="878">
        <v>830</v>
      </c>
      <c r="H51" s="878">
        <v>747</v>
      </c>
      <c r="I51" s="879">
        <v>810</v>
      </c>
      <c r="J51" s="879">
        <v>771</v>
      </c>
      <c r="K51" s="394">
        <v>520</v>
      </c>
      <c r="L51" s="395">
        <v>523</v>
      </c>
      <c r="M51" s="395">
        <v>523</v>
      </c>
      <c r="N51" s="395">
        <v>555</v>
      </c>
      <c r="O51" s="396">
        <v>623</v>
      </c>
      <c r="P51" s="396">
        <v>571</v>
      </c>
      <c r="Q51" s="395">
        <v>579</v>
      </c>
      <c r="R51" s="395">
        <v>544</v>
      </c>
      <c r="S51" s="395">
        <v>647</v>
      </c>
      <c r="T51" s="395">
        <v>566</v>
      </c>
      <c r="U51" s="395">
        <v>588</v>
      </c>
      <c r="V51" s="472">
        <v>528</v>
      </c>
      <c r="W51" s="394"/>
      <c r="X51" s="395">
        <v>0</v>
      </c>
      <c r="Y51" s="395">
        <v>2</v>
      </c>
      <c r="Z51" s="395"/>
      <c r="AA51" s="396"/>
      <c r="AB51" s="396"/>
      <c r="AC51" s="395"/>
      <c r="AD51" s="395"/>
      <c r="AE51" s="395"/>
      <c r="AF51" s="395"/>
      <c r="AG51" s="395"/>
      <c r="AH51" s="472"/>
      <c r="AI51" s="489">
        <f t="shared" si="32"/>
        <v>520</v>
      </c>
      <c r="AJ51" s="397">
        <f t="shared" si="35"/>
        <v>523</v>
      </c>
      <c r="AK51" s="397">
        <f t="shared" si="36"/>
        <v>521</v>
      </c>
      <c r="AL51" s="397">
        <f t="shared" si="33"/>
        <v>555</v>
      </c>
      <c r="AM51" s="397">
        <f t="shared" si="37"/>
        <v>623</v>
      </c>
      <c r="AN51" s="397">
        <f t="shared" si="38"/>
        <v>571</v>
      </c>
      <c r="AO51" s="397">
        <f t="shared" si="39"/>
        <v>579</v>
      </c>
      <c r="AP51" s="397">
        <f t="shared" si="40"/>
        <v>544</v>
      </c>
      <c r="AQ51" s="397">
        <f t="shared" si="41"/>
        <v>647</v>
      </c>
      <c r="AR51" s="397">
        <f t="shared" si="42"/>
        <v>566</v>
      </c>
      <c r="AS51" s="397">
        <f t="shared" si="43"/>
        <v>588</v>
      </c>
      <c r="AT51" s="398">
        <f t="shared" si="44"/>
        <v>528</v>
      </c>
      <c r="AU51" s="379">
        <v>352</v>
      </c>
      <c r="AV51" s="395">
        <v>361</v>
      </c>
      <c r="AW51" s="472">
        <v>296</v>
      </c>
      <c r="AX51" s="400">
        <v>47</v>
      </c>
      <c r="AY51" s="395">
        <v>42</v>
      </c>
      <c r="AZ51" s="472">
        <v>33</v>
      </c>
      <c r="BA51" s="489">
        <f t="shared" si="12"/>
        <v>167</v>
      </c>
      <c r="BB51" s="397">
        <f t="shared" si="12"/>
        <v>185</v>
      </c>
      <c r="BC51" s="398">
        <f t="shared" si="12"/>
        <v>199</v>
      </c>
      <c r="BD51" s="401">
        <v>215</v>
      </c>
      <c r="BE51" s="402">
        <v>188</v>
      </c>
      <c r="BF51" s="472">
        <v>155</v>
      </c>
      <c r="BG51" s="403">
        <v>176</v>
      </c>
      <c r="BH51" s="402">
        <v>166</v>
      </c>
      <c r="BI51" s="472">
        <v>202</v>
      </c>
      <c r="BJ51" s="403">
        <v>24</v>
      </c>
      <c r="BK51" s="402">
        <v>28</v>
      </c>
      <c r="BL51" s="472">
        <v>21</v>
      </c>
      <c r="BM51" s="403">
        <v>110</v>
      </c>
      <c r="BN51" s="402">
        <v>118</v>
      </c>
      <c r="BO51" s="472">
        <v>133</v>
      </c>
      <c r="BP51" s="490">
        <f t="shared" si="15"/>
        <v>274</v>
      </c>
      <c r="BQ51" s="475">
        <f t="shared" si="15"/>
        <v>237</v>
      </c>
      <c r="BR51" s="405">
        <f t="shared" si="15"/>
        <v>270</v>
      </c>
      <c r="BS51" s="476"/>
      <c r="BT51" s="402"/>
      <c r="BU51" s="402"/>
      <c r="BV51" s="402"/>
      <c r="BW51" s="472"/>
      <c r="BX51" s="472"/>
      <c r="BY51" s="403"/>
      <c r="BZ51" s="402"/>
      <c r="CA51" s="402"/>
      <c r="CB51" s="402"/>
      <c r="CC51" s="402"/>
      <c r="CD51" s="402"/>
      <c r="CE51" s="402"/>
      <c r="CF51" s="472"/>
      <c r="CG51" s="403"/>
      <c r="CH51" s="399"/>
      <c r="CI51" s="402"/>
      <c r="CJ51" s="402"/>
      <c r="CK51" s="402"/>
      <c r="CL51" s="402"/>
      <c r="CM51" s="402"/>
      <c r="CN51" s="472"/>
      <c r="CO51" s="489" t="str">
        <f t="shared" si="34"/>
        <v/>
      </c>
      <c r="CP51" s="397" t="str">
        <f t="shared" si="45"/>
        <v/>
      </c>
      <c r="CQ51" s="397" t="str">
        <f t="shared" si="46"/>
        <v/>
      </c>
      <c r="CR51" s="397" t="str">
        <f t="shared" si="47"/>
        <v/>
      </c>
      <c r="CS51" s="397" t="str">
        <f t="shared" si="48"/>
        <v/>
      </c>
      <c r="CT51" s="397" t="str">
        <f t="shared" si="49"/>
        <v/>
      </c>
      <c r="CU51" s="397" t="str">
        <f t="shared" si="50"/>
        <v/>
      </c>
      <c r="CV51" s="491" t="str">
        <f t="shared" si="25"/>
        <v/>
      </c>
      <c r="CW51" s="379"/>
      <c r="CX51" s="399"/>
      <c r="CY51" s="472"/>
      <c r="CZ51" s="400"/>
      <c r="DA51" s="399"/>
      <c r="DB51" s="472"/>
      <c r="DC51" s="404" t="str">
        <f t="shared" si="26"/>
        <v/>
      </c>
      <c r="DD51" s="404" t="str">
        <f t="shared" si="26"/>
        <v/>
      </c>
      <c r="DE51" s="405" t="str">
        <f t="shared" si="26"/>
        <v/>
      </c>
      <c r="DF51" s="379"/>
      <c r="DG51" s="399"/>
      <c r="DH51" s="472"/>
      <c r="DI51" s="400"/>
      <c r="DJ51" s="399"/>
      <c r="DK51" s="472"/>
      <c r="DL51" s="400"/>
      <c r="DM51" s="399"/>
      <c r="DN51" s="472"/>
      <c r="DO51" s="400"/>
      <c r="DP51" s="399"/>
      <c r="DQ51" s="472"/>
      <c r="DR51" s="404" t="str">
        <f t="shared" si="29"/>
        <v/>
      </c>
      <c r="DS51" s="404" t="str">
        <f t="shared" si="29"/>
        <v/>
      </c>
      <c r="DT51" s="405" t="str">
        <f t="shared" si="29"/>
        <v/>
      </c>
      <c r="DU51" s="409"/>
      <c r="DV51" s="406" t="b">
        <f t="shared" si="51"/>
        <v>1</v>
      </c>
      <c r="DW51" s="136" t="b">
        <f t="shared" si="52"/>
        <v>1</v>
      </c>
      <c r="DX51" s="408" t="b">
        <f t="shared" si="53"/>
        <v>1</v>
      </c>
      <c r="DY51" s="136" t="b">
        <f t="shared" si="54"/>
        <v>1</v>
      </c>
      <c r="DZ51" s="136" t="b">
        <f t="shared" si="55"/>
        <v>1</v>
      </c>
      <c r="EA51" s="408" t="b">
        <f t="shared" si="56"/>
        <v>1</v>
      </c>
      <c r="EB51" s="136" t="b">
        <f t="shared" si="57"/>
        <v>1</v>
      </c>
      <c r="EC51" s="136" t="b">
        <f t="shared" si="58"/>
        <v>1</v>
      </c>
      <c r="ED51" s="408" t="b">
        <f t="shared" si="59"/>
        <v>1</v>
      </c>
      <c r="EE51" s="136" t="b">
        <f t="shared" si="60"/>
        <v>0</v>
      </c>
      <c r="EF51" s="136" t="b">
        <f t="shared" si="61"/>
        <v>0</v>
      </c>
      <c r="EG51" s="408" t="b">
        <f t="shared" si="62"/>
        <v>1</v>
      </c>
      <c r="EH51" s="136" t="b">
        <f t="shared" si="63"/>
        <v>0</v>
      </c>
      <c r="EI51" s="136" t="b">
        <f t="shared" si="64"/>
        <v>0</v>
      </c>
      <c r="EJ51" s="408" t="b">
        <f t="shared" si="65"/>
        <v>1</v>
      </c>
      <c r="EK51" s="136" t="b">
        <f t="shared" si="66"/>
        <v>0</v>
      </c>
      <c r="EL51" s="136" t="b">
        <f t="shared" si="67"/>
        <v>0</v>
      </c>
      <c r="EM51" s="408" t="b">
        <f t="shared" si="68"/>
        <v>1</v>
      </c>
      <c r="EN51" s="583"/>
      <c r="EO51" s="409"/>
      <c r="EP51" s="409"/>
      <c r="EQ51" s="409"/>
      <c r="ER51" s="409"/>
      <c r="ES51" s="409"/>
      <c r="ET51" s="409"/>
      <c r="EU51" s="409"/>
      <c r="EV51" s="409"/>
      <c r="EW51" s="409"/>
      <c r="EX51" s="409"/>
      <c r="EY51" s="409"/>
      <c r="EZ51" s="409"/>
      <c r="FA51" s="409"/>
      <c r="FB51" s="409"/>
      <c r="FC51" s="409"/>
      <c r="FD51" s="409"/>
      <c r="FE51" s="409"/>
      <c r="FF51" s="409"/>
      <c r="FG51" s="409"/>
      <c r="FH51" s="409"/>
      <c r="FI51" s="409"/>
      <c r="FJ51" s="409"/>
      <c r="FK51" s="409"/>
      <c r="FL51" s="409"/>
      <c r="FM51" s="409"/>
      <c r="FN51" s="409"/>
      <c r="FO51" s="409"/>
      <c r="FP51" s="409"/>
      <c r="FQ51" s="409"/>
      <c r="FR51" s="409"/>
      <c r="FS51" s="409"/>
      <c r="FT51" s="409"/>
      <c r="FU51" s="409"/>
      <c r="FV51" s="409"/>
      <c r="FW51" s="409"/>
      <c r="FX51" s="409"/>
      <c r="FY51" s="409"/>
      <c r="FZ51" s="409"/>
      <c r="GA51" s="409"/>
      <c r="GB51" s="409"/>
      <c r="GC51" s="409"/>
      <c r="GD51" s="409"/>
      <c r="GE51" s="409"/>
      <c r="GF51" s="409"/>
      <c r="GG51" s="409"/>
      <c r="GH51" s="409"/>
      <c r="GI51" s="409"/>
      <c r="GJ51" s="409"/>
      <c r="GK51" s="409"/>
      <c r="GL51" s="409"/>
      <c r="GM51" s="409"/>
      <c r="GN51" s="409"/>
      <c r="GO51" s="409"/>
      <c r="GP51" s="409"/>
      <c r="GQ51" s="409"/>
      <c r="GR51" s="409"/>
      <c r="GS51" s="409"/>
      <c r="GT51" s="409"/>
      <c r="GU51" s="409"/>
      <c r="GV51" s="409"/>
      <c r="GW51" s="409"/>
      <c r="GX51" s="409"/>
      <c r="GY51" s="409"/>
      <c r="GZ51" s="409"/>
      <c r="HA51" s="409"/>
      <c r="HB51" s="409"/>
      <c r="HC51" s="409"/>
      <c r="HD51" s="409"/>
      <c r="HE51" s="409"/>
      <c r="HF51" s="409"/>
      <c r="HG51" s="409"/>
      <c r="HH51" s="409"/>
      <c r="HI51" s="409"/>
      <c r="HJ51" s="409"/>
      <c r="HK51" s="409"/>
      <c r="HL51" s="409"/>
      <c r="HM51" s="409"/>
      <c r="HN51" s="409"/>
      <c r="HO51" s="409"/>
      <c r="HP51" s="409"/>
    </row>
    <row r="52" spans="1:224" s="407" customFormat="1">
      <c r="A52" s="469" t="s">
        <v>914</v>
      </c>
      <c r="B52" s="643" t="s">
        <v>968</v>
      </c>
      <c r="C52" s="591">
        <v>108092</v>
      </c>
      <c r="D52" s="644">
        <v>6</v>
      </c>
      <c r="E52" s="878">
        <v>1659</v>
      </c>
      <c r="F52" s="878">
        <v>1574</v>
      </c>
      <c r="G52" s="878">
        <v>1672</v>
      </c>
      <c r="H52" s="878">
        <v>1598</v>
      </c>
      <c r="I52" s="879">
        <v>1535</v>
      </c>
      <c r="J52" s="879">
        <v>1506</v>
      </c>
      <c r="K52" s="394"/>
      <c r="L52" s="395"/>
      <c r="M52" s="395"/>
      <c r="N52" s="395"/>
      <c r="O52" s="396"/>
      <c r="P52" s="396"/>
      <c r="Q52" s="395"/>
      <c r="R52" s="395"/>
      <c r="S52" s="395"/>
      <c r="T52" s="395"/>
      <c r="U52" s="395"/>
      <c r="V52" s="472"/>
      <c r="W52" s="394"/>
      <c r="X52" s="395"/>
      <c r="Y52" s="395"/>
      <c r="Z52" s="395"/>
      <c r="AA52" s="396"/>
      <c r="AB52" s="396"/>
      <c r="AC52" s="395"/>
      <c r="AD52" s="395"/>
      <c r="AE52" s="395"/>
      <c r="AF52" s="395"/>
      <c r="AG52" s="395"/>
      <c r="AH52" s="472"/>
      <c r="AI52" s="489" t="str">
        <f t="shared" si="32"/>
        <v xml:space="preserve"> </v>
      </c>
      <c r="AJ52" s="397" t="str">
        <f t="shared" si="35"/>
        <v xml:space="preserve"> </v>
      </c>
      <c r="AK52" s="397" t="str">
        <f t="shared" si="36"/>
        <v xml:space="preserve"> </v>
      </c>
      <c r="AL52" s="397" t="str">
        <f t="shared" si="33"/>
        <v xml:space="preserve"> </v>
      </c>
      <c r="AM52" s="397" t="str">
        <f t="shared" si="37"/>
        <v xml:space="preserve"> </v>
      </c>
      <c r="AN52" s="397" t="str">
        <f t="shared" si="38"/>
        <v xml:space="preserve"> </v>
      </c>
      <c r="AO52" s="397" t="str">
        <f t="shared" si="39"/>
        <v xml:space="preserve"> </v>
      </c>
      <c r="AP52" s="397" t="str">
        <f t="shared" si="40"/>
        <v xml:space="preserve"> </v>
      </c>
      <c r="AQ52" s="397" t="str">
        <f t="shared" si="41"/>
        <v xml:space="preserve"> </v>
      </c>
      <c r="AR52" s="397" t="str">
        <f t="shared" si="42"/>
        <v xml:space="preserve"> </v>
      </c>
      <c r="AS52" s="397" t="str">
        <f t="shared" si="43"/>
        <v xml:space="preserve"> </v>
      </c>
      <c r="AT52" s="398" t="str">
        <f t="shared" si="44"/>
        <v xml:space="preserve"> </v>
      </c>
      <c r="AU52" s="379"/>
      <c r="AV52" s="395"/>
      <c r="AW52" s="472"/>
      <c r="AX52" s="400"/>
      <c r="AY52" s="395"/>
      <c r="AZ52" s="472"/>
      <c r="BA52" s="489" t="str">
        <f t="shared" si="12"/>
        <v xml:space="preserve"> </v>
      </c>
      <c r="BB52" s="397" t="str">
        <f t="shared" si="12"/>
        <v xml:space="preserve"> </v>
      </c>
      <c r="BC52" s="398" t="str">
        <f t="shared" si="12"/>
        <v xml:space="preserve"> </v>
      </c>
      <c r="BD52" s="401"/>
      <c r="BE52" s="479"/>
      <c r="BF52" s="472"/>
      <c r="BG52" s="403"/>
      <c r="BH52" s="479"/>
      <c r="BI52" s="472"/>
      <c r="BJ52" s="403"/>
      <c r="BK52" s="402"/>
      <c r="BL52" s="472"/>
      <c r="BM52" s="403"/>
      <c r="BN52" s="402"/>
      <c r="BO52" s="472"/>
      <c r="BP52" s="490" t="str">
        <f t="shared" si="15"/>
        <v/>
      </c>
      <c r="BQ52" s="475" t="str">
        <f t="shared" si="15"/>
        <v/>
      </c>
      <c r="BR52" s="405" t="str">
        <f t="shared" si="15"/>
        <v/>
      </c>
      <c r="BS52" s="476"/>
      <c r="BT52" s="402"/>
      <c r="BU52" s="402"/>
      <c r="BV52" s="402"/>
      <c r="BW52" s="472"/>
      <c r="BX52" s="472"/>
      <c r="BY52" s="403">
        <v>756</v>
      </c>
      <c r="BZ52" s="402">
        <v>866</v>
      </c>
      <c r="CA52" s="402">
        <v>1040</v>
      </c>
      <c r="CB52" s="402">
        <v>772</v>
      </c>
      <c r="CC52" s="402">
        <v>833</v>
      </c>
      <c r="CD52" s="402">
        <v>772</v>
      </c>
      <c r="CE52" s="402">
        <v>802</v>
      </c>
      <c r="CF52" s="472">
        <v>853</v>
      </c>
      <c r="CG52" s="403"/>
      <c r="CH52" s="399"/>
      <c r="CI52" s="402"/>
      <c r="CJ52" s="402"/>
      <c r="CK52" s="402"/>
      <c r="CL52" s="402"/>
      <c r="CM52" s="402"/>
      <c r="CN52" s="472"/>
      <c r="CO52" s="489">
        <f t="shared" si="34"/>
        <v>756</v>
      </c>
      <c r="CP52" s="397">
        <f t="shared" si="45"/>
        <v>866</v>
      </c>
      <c r="CQ52" s="397">
        <f t="shared" si="46"/>
        <v>1040</v>
      </c>
      <c r="CR52" s="397">
        <f t="shared" si="47"/>
        <v>772</v>
      </c>
      <c r="CS52" s="397">
        <f t="shared" si="48"/>
        <v>833</v>
      </c>
      <c r="CT52" s="397">
        <f t="shared" si="49"/>
        <v>772</v>
      </c>
      <c r="CU52" s="397">
        <f t="shared" si="50"/>
        <v>802</v>
      </c>
      <c r="CV52" s="491">
        <f t="shared" si="25"/>
        <v>853</v>
      </c>
      <c r="CW52" s="379">
        <v>476</v>
      </c>
      <c r="CX52" s="399">
        <v>511</v>
      </c>
      <c r="CY52" s="472">
        <v>512</v>
      </c>
      <c r="CZ52" s="400">
        <v>46</v>
      </c>
      <c r="DA52" s="399">
        <v>49</v>
      </c>
      <c r="DB52" s="472">
        <v>64</v>
      </c>
      <c r="DC52" s="404">
        <f t="shared" si="26"/>
        <v>250</v>
      </c>
      <c r="DD52" s="404">
        <f t="shared" si="26"/>
        <v>242</v>
      </c>
      <c r="DE52" s="405">
        <f t="shared" si="26"/>
        <v>277</v>
      </c>
      <c r="DF52" s="379">
        <v>138</v>
      </c>
      <c r="DG52" s="399">
        <v>139</v>
      </c>
      <c r="DH52" s="472">
        <v>89</v>
      </c>
      <c r="DI52" s="400">
        <v>245</v>
      </c>
      <c r="DJ52" s="399">
        <v>224</v>
      </c>
      <c r="DK52" s="472">
        <v>260</v>
      </c>
      <c r="DL52" s="400">
        <v>178</v>
      </c>
      <c r="DM52" s="399">
        <v>182</v>
      </c>
      <c r="DN52" s="472">
        <v>269</v>
      </c>
      <c r="DO52" s="400">
        <v>115</v>
      </c>
      <c r="DP52" s="399">
        <v>125</v>
      </c>
      <c r="DQ52" s="472">
        <v>103</v>
      </c>
      <c r="DR52" s="404">
        <f t="shared" si="29"/>
        <v>341</v>
      </c>
      <c r="DS52" s="404">
        <f t="shared" si="29"/>
        <v>387</v>
      </c>
      <c r="DT52" s="405">
        <f t="shared" si="29"/>
        <v>311</v>
      </c>
      <c r="DU52" s="409"/>
      <c r="DV52" s="406" t="b">
        <f t="shared" si="51"/>
        <v>0</v>
      </c>
      <c r="DW52" s="136" t="b">
        <f t="shared" si="52"/>
        <v>0</v>
      </c>
      <c r="DX52" s="408" t="b">
        <f t="shared" si="53"/>
        <v>1</v>
      </c>
      <c r="DY52" s="136" t="b">
        <f t="shared" si="54"/>
        <v>0</v>
      </c>
      <c r="DZ52" s="136" t="b">
        <f t="shared" si="55"/>
        <v>0</v>
      </c>
      <c r="EA52" s="408" t="b">
        <f t="shared" si="56"/>
        <v>1</v>
      </c>
      <c r="EB52" s="136" t="b">
        <f t="shared" si="57"/>
        <v>0</v>
      </c>
      <c r="EC52" s="136" t="b">
        <f t="shared" si="58"/>
        <v>0</v>
      </c>
      <c r="ED52" s="408" t="b">
        <f t="shared" si="59"/>
        <v>1</v>
      </c>
      <c r="EE52" s="136" t="b">
        <f t="shared" si="60"/>
        <v>1</v>
      </c>
      <c r="EF52" s="136" t="b">
        <f t="shared" si="61"/>
        <v>1</v>
      </c>
      <c r="EG52" s="408" t="b">
        <f t="shared" si="62"/>
        <v>1</v>
      </c>
      <c r="EH52" s="136" t="b">
        <f t="shared" si="63"/>
        <v>1</v>
      </c>
      <c r="EI52" s="136" t="b">
        <f t="shared" si="64"/>
        <v>1</v>
      </c>
      <c r="EJ52" s="408" t="b">
        <f t="shared" si="65"/>
        <v>1</v>
      </c>
      <c r="EK52" s="136" t="b">
        <f t="shared" si="66"/>
        <v>1</v>
      </c>
      <c r="EL52" s="136" t="b">
        <f t="shared" si="67"/>
        <v>1</v>
      </c>
      <c r="EM52" s="408" t="b">
        <f t="shared" si="68"/>
        <v>1</v>
      </c>
      <c r="EN52" s="583"/>
      <c r="EO52" s="409"/>
      <c r="EP52" s="409"/>
      <c r="EQ52" s="409"/>
      <c r="ER52" s="409"/>
      <c r="ES52" s="409"/>
      <c r="ET52" s="409"/>
      <c r="EU52" s="409"/>
      <c r="EV52" s="409"/>
      <c r="EW52" s="409"/>
      <c r="EX52" s="409"/>
      <c r="EY52" s="409"/>
      <c r="EZ52" s="409"/>
      <c r="FA52" s="409"/>
      <c r="FB52" s="409"/>
      <c r="FC52" s="409"/>
      <c r="FD52" s="409"/>
      <c r="FE52" s="409"/>
      <c r="FF52" s="409"/>
      <c r="FG52" s="409"/>
      <c r="FH52" s="409"/>
      <c r="FI52" s="409"/>
      <c r="FJ52" s="409"/>
      <c r="FK52" s="409"/>
      <c r="FL52" s="409"/>
      <c r="FM52" s="409"/>
      <c r="FN52" s="409"/>
      <c r="FO52" s="409"/>
      <c r="FP52" s="409"/>
      <c r="FQ52" s="409"/>
      <c r="FR52" s="409"/>
      <c r="FS52" s="409"/>
      <c r="FT52" s="409"/>
      <c r="FU52" s="409"/>
      <c r="FV52" s="409"/>
      <c r="FW52" s="409"/>
      <c r="FX52" s="409"/>
      <c r="FY52" s="409"/>
      <c r="FZ52" s="409"/>
      <c r="GA52" s="409"/>
      <c r="GB52" s="409"/>
      <c r="GC52" s="409"/>
      <c r="GD52" s="409"/>
      <c r="GE52" s="409"/>
      <c r="GF52" s="409"/>
      <c r="GG52" s="409"/>
      <c r="GH52" s="409"/>
      <c r="GI52" s="409"/>
      <c r="GJ52" s="409"/>
      <c r="GK52" s="409"/>
      <c r="GL52" s="409"/>
      <c r="GM52" s="409"/>
      <c r="GN52" s="409"/>
      <c r="GO52" s="409"/>
      <c r="GP52" s="409"/>
      <c r="GQ52" s="409"/>
      <c r="GR52" s="409"/>
      <c r="GS52" s="409"/>
      <c r="GT52" s="409"/>
      <c r="GU52" s="409"/>
      <c r="GV52" s="409"/>
      <c r="GW52" s="409"/>
      <c r="GX52" s="409"/>
      <c r="GY52" s="409"/>
      <c r="GZ52" s="409"/>
      <c r="HA52" s="409"/>
      <c r="HB52" s="409"/>
      <c r="HC52" s="409"/>
      <c r="HD52" s="409"/>
      <c r="HE52" s="409"/>
      <c r="HF52" s="409"/>
      <c r="HG52" s="409"/>
      <c r="HH52" s="409"/>
      <c r="HI52" s="409"/>
      <c r="HJ52" s="409"/>
      <c r="HK52" s="409"/>
      <c r="HL52" s="409"/>
      <c r="HM52" s="409"/>
      <c r="HN52" s="409"/>
      <c r="HO52" s="409"/>
      <c r="HP52" s="409"/>
    </row>
    <row r="53" spans="1:224" s="407" customFormat="1">
      <c r="A53" s="469" t="s">
        <v>914</v>
      </c>
      <c r="B53" s="470" t="s">
        <v>1136</v>
      </c>
      <c r="C53" s="471">
        <v>106485</v>
      </c>
      <c r="D53" s="471">
        <v>6</v>
      </c>
      <c r="E53" s="878">
        <v>816</v>
      </c>
      <c r="F53" s="878">
        <v>1064</v>
      </c>
      <c r="G53" s="878">
        <v>905</v>
      </c>
      <c r="H53" s="878">
        <v>895</v>
      </c>
      <c r="I53" s="879">
        <v>882</v>
      </c>
      <c r="J53" s="879">
        <v>892</v>
      </c>
      <c r="K53" s="394">
        <v>453</v>
      </c>
      <c r="L53" s="395">
        <v>449</v>
      </c>
      <c r="M53" s="395">
        <v>457</v>
      </c>
      <c r="N53" s="395">
        <v>511</v>
      </c>
      <c r="O53" s="396">
        <v>467</v>
      </c>
      <c r="P53" s="396">
        <v>462</v>
      </c>
      <c r="Q53" s="395">
        <v>528</v>
      </c>
      <c r="R53" s="395">
        <v>679</v>
      </c>
      <c r="S53" s="477">
        <v>522</v>
      </c>
      <c r="T53" s="477">
        <v>486</v>
      </c>
      <c r="U53" s="477">
        <v>543</v>
      </c>
      <c r="V53" s="472">
        <v>619</v>
      </c>
      <c r="W53" s="394"/>
      <c r="X53" s="395">
        <v>2</v>
      </c>
      <c r="Y53" s="395">
        <v>1</v>
      </c>
      <c r="Z53" s="395"/>
      <c r="AA53" s="396"/>
      <c r="AB53" s="396"/>
      <c r="AC53" s="395"/>
      <c r="AD53" s="395"/>
      <c r="AE53" s="395"/>
      <c r="AF53" s="395"/>
      <c r="AG53" s="395"/>
      <c r="AH53" s="472"/>
      <c r="AI53" s="489">
        <f t="shared" si="32"/>
        <v>453</v>
      </c>
      <c r="AJ53" s="397">
        <f t="shared" si="35"/>
        <v>447</v>
      </c>
      <c r="AK53" s="397">
        <f t="shared" si="36"/>
        <v>456</v>
      </c>
      <c r="AL53" s="397">
        <f t="shared" si="33"/>
        <v>511</v>
      </c>
      <c r="AM53" s="397">
        <f t="shared" si="37"/>
        <v>467</v>
      </c>
      <c r="AN53" s="397">
        <f t="shared" si="38"/>
        <v>462</v>
      </c>
      <c r="AO53" s="397">
        <f t="shared" si="39"/>
        <v>528</v>
      </c>
      <c r="AP53" s="397">
        <f t="shared" si="40"/>
        <v>679</v>
      </c>
      <c r="AQ53" s="397">
        <f t="shared" si="41"/>
        <v>522</v>
      </c>
      <c r="AR53" s="397">
        <f t="shared" si="42"/>
        <v>486</v>
      </c>
      <c r="AS53" s="397">
        <f t="shared" si="43"/>
        <v>543</v>
      </c>
      <c r="AT53" s="398">
        <f t="shared" si="44"/>
        <v>619</v>
      </c>
      <c r="AU53" s="379">
        <v>230</v>
      </c>
      <c r="AV53" s="395">
        <v>262</v>
      </c>
      <c r="AW53" s="472">
        <v>281</v>
      </c>
      <c r="AX53" s="400">
        <v>41</v>
      </c>
      <c r="AY53" s="395">
        <v>58</v>
      </c>
      <c r="AZ53" s="472">
        <v>49</v>
      </c>
      <c r="BA53" s="489">
        <f t="shared" si="12"/>
        <v>215</v>
      </c>
      <c r="BB53" s="397">
        <f t="shared" si="12"/>
        <v>223</v>
      </c>
      <c r="BC53" s="398">
        <f t="shared" si="12"/>
        <v>289</v>
      </c>
      <c r="BD53" s="401">
        <v>77</v>
      </c>
      <c r="BE53" s="402">
        <v>112</v>
      </c>
      <c r="BF53" s="472">
        <v>59</v>
      </c>
      <c r="BG53" s="403">
        <v>143</v>
      </c>
      <c r="BH53" s="402">
        <v>118</v>
      </c>
      <c r="BI53" s="472">
        <v>166</v>
      </c>
      <c r="BJ53" s="403">
        <v>21</v>
      </c>
      <c r="BK53" s="402">
        <v>26</v>
      </c>
      <c r="BL53" s="472">
        <v>17</v>
      </c>
      <c r="BM53" s="403">
        <v>115</v>
      </c>
      <c r="BN53" s="402">
        <v>112</v>
      </c>
      <c r="BO53" s="472">
        <v>133</v>
      </c>
      <c r="BP53" s="490">
        <f t="shared" si="15"/>
        <v>254</v>
      </c>
      <c r="BQ53" s="475">
        <f t="shared" si="15"/>
        <v>212</v>
      </c>
      <c r="BR53" s="405">
        <f t="shared" si="15"/>
        <v>319</v>
      </c>
      <c r="BS53" s="476"/>
      <c r="BT53" s="402"/>
      <c r="BU53" s="402"/>
      <c r="BV53" s="402"/>
      <c r="BW53" s="472"/>
      <c r="BX53" s="472"/>
      <c r="BY53" s="403"/>
      <c r="BZ53" s="402"/>
      <c r="CA53" s="402"/>
      <c r="CB53" s="402"/>
      <c r="CC53" s="402"/>
      <c r="CD53" s="402"/>
      <c r="CE53" s="402"/>
      <c r="CF53" s="472"/>
      <c r="CG53" s="403"/>
      <c r="CH53" s="399"/>
      <c r="CI53" s="402"/>
      <c r="CJ53" s="402"/>
      <c r="CK53" s="402"/>
      <c r="CL53" s="402"/>
      <c r="CM53" s="402"/>
      <c r="CN53" s="472"/>
      <c r="CO53" s="489" t="str">
        <f t="shared" si="34"/>
        <v/>
      </c>
      <c r="CP53" s="397" t="str">
        <f t="shared" si="45"/>
        <v/>
      </c>
      <c r="CQ53" s="397" t="str">
        <f t="shared" si="46"/>
        <v/>
      </c>
      <c r="CR53" s="397" t="str">
        <f t="shared" si="47"/>
        <v/>
      </c>
      <c r="CS53" s="397" t="str">
        <f t="shared" si="48"/>
        <v/>
      </c>
      <c r="CT53" s="397" t="str">
        <f t="shared" si="49"/>
        <v/>
      </c>
      <c r="CU53" s="397" t="str">
        <f t="shared" si="50"/>
        <v/>
      </c>
      <c r="CV53" s="491" t="str">
        <f t="shared" si="25"/>
        <v/>
      </c>
      <c r="CW53" s="379"/>
      <c r="CX53" s="399"/>
      <c r="CY53" s="472"/>
      <c r="CZ53" s="400"/>
      <c r="DA53" s="399"/>
      <c r="DB53" s="472"/>
      <c r="DC53" s="404" t="str">
        <f t="shared" si="26"/>
        <v/>
      </c>
      <c r="DD53" s="404" t="str">
        <f t="shared" si="26"/>
        <v/>
      </c>
      <c r="DE53" s="405" t="str">
        <f t="shared" si="26"/>
        <v/>
      </c>
      <c r="DF53" s="379"/>
      <c r="DG53" s="399"/>
      <c r="DH53" s="472"/>
      <c r="DI53" s="400"/>
      <c r="DJ53" s="399"/>
      <c r="DK53" s="472"/>
      <c r="DL53" s="400"/>
      <c r="DM53" s="399"/>
      <c r="DN53" s="472"/>
      <c r="DO53" s="400"/>
      <c r="DP53" s="399"/>
      <c r="DQ53" s="472"/>
      <c r="DR53" s="404" t="str">
        <f t="shared" si="29"/>
        <v/>
      </c>
      <c r="DS53" s="404" t="str">
        <f t="shared" si="29"/>
        <v/>
      </c>
      <c r="DT53" s="405" t="str">
        <f t="shared" si="29"/>
        <v/>
      </c>
      <c r="DU53" s="409"/>
      <c r="DV53" s="406" t="b">
        <f t="shared" si="51"/>
        <v>1</v>
      </c>
      <c r="DW53" s="136" t="b">
        <f t="shared" si="52"/>
        <v>1</v>
      </c>
      <c r="DX53" s="408" t="b">
        <f t="shared" si="53"/>
        <v>1</v>
      </c>
      <c r="DY53" s="136" t="b">
        <f t="shared" si="54"/>
        <v>1</v>
      </c>
      <c r="DZ53" s="136" t="b">
        <f t="shared" si="55"/>
        <v>1</v>
      </c>
      <c r="EA53" s="408" t="b">
        <f t="shared" si="56"/>
        <v>1</v>
      </c>
      <c r="EB53" s="136" t="b">
        <f t="shared" si="57"/>
        <v>1</v>
      </c>
      <c r="EC53" s="136" t="b">
        <f t="shared" si="58"/>
        <v>1</v>
      </c>
      <c r="ED53" s="408" t="b">
        <f t="shared" si="59"/>
        <v>1</v>
      </c>
      <c r="EE53" s="136" t="b">
        <f t="shared" si="60"/>
        <v>0</v>
      </c>
      <c r="EF53" s="136" t="b">
        <f t="shared" si="61"/>
        <v>0</v>
      </c>
      <c r="EG53" s="408" t="b">
        <f t="shared" si="62"/>
        <v>1</v>
      </c>
      <c r="EH53" s="136" t="b">
        <f t="shared" si="63"/>
        <v>0</v>
      </c>
      <c r="EI53" s="136" t="b">
        <f t="shared" si="64"/>
        <v>0</v>
      </c>
      <c r="EJ53" s="408" t="b">
        <f t="shared" si="65"/>
        <v>1</v>
      </c>
      <c r="EK53" s="136" t="b">
        <f t="shared" si="66"/>
        <v>0</v>
      </c>
      <c r="EL53" s="136" t="b">
        <f t="shared" si="67"/>
        <v>0</v>
      </c>
      <c r="EM53" s="408" t="b">
        <f t="shared" si="68"/>
        <v>1</v>
      </c>
      <c r="EN53" s="583"/>
      <c r="EO53" s="409"/>
      <c r="EP53" s="409"/>
      <c r="EQ53" s="409"/>
      <c r="ER53" s="409"/>
      <c r="ES53" s="409"/>
      <c r="ET53" s="409"/>
      <c r="EU53" s="409"/>
      <c r="EV53" s="409"/>
      <c r="EW53" s="409"/>
      <c r="EX53" s="409"/>
      <c r="EY53" s="409"/>
      <c r="EZ53" s="409"/>
      <c r="FA53" s="409"/>
      <c r="FB53" s="409"/>
      <c r="FC53" s="409"/>
      <c r="FD53" s="409"/>
      <c r="FE53" s="409"/>
      <c r="FF53" s="409"/>
      <c r="FG53" s="409"/>
      <c r="FH53" s="409"/>
      <c r="FI53" s="409"/>
      <c r="FJ53" s="409"/>
      <c r="FK53" s="409"/>
      <c r="FL53" s="409"/>
      <c r="FM53" s="409"/>
      <c r="FN53" s="409"/>
      <c r="FO53" s="409"/>
      <c r="FP53" s="409"/>
      <c r="FQ53" s="409"/>
      <c r="FR53" s="409"/>
      <c r="FS53" s="409"/>
      <c r="FT53" s="409"/>
      <c r="FU53" s="409"/>
      <c r="FV53" s="409"/>
      <c r="FW53" s="409"/>
      <c r="FX53" s="409"/>
      <c r="FY53" s="409"/>
      <c r="FZ53" s="409"/>
      <c r="GA53" s="409"/>
      <c r="GB53" s="409"/>
      <c r="GC53" s="409"/>
      <c r="GD53" s="409"/>
      <c r="GE53" s="409"/>
      <c r="GF53" s="409"/>
      <c r="GG53" s="409"/>
      <c r="GH53" s="409"/>
      <c r="GI53" s="409"/>
      <c r="GJ53" s="409"/>
      <c r="GK53" s="409"/>
      <c r="GL53" s="409"/>
      <c r="GM53" s="409"/>
      <c r="GN53" s="409"/>
      <c r="GO53" s="409"/>
      <c r="GP53" s="409"/>
      <c r="GQ53" s="409"/>
      <c r="GR53" s="409"/>
      <c r="GS53" s="409"/>
      <c r="GT53" s="409"/>
      <c r="GU53" s="409"/>
      <c r="GV53" s="409"/>
      <c r="GW53" s="409"/>
      <c r="GX53" s="409"/>
      <c r="GY53" s="409"/>
      <c r="GZ53" s="409"/>
      <c r="HA53" s="409"/>
      <c r="HB53" s="409"/>
      <c r="HC53" s="409"/>
      <c r="HD53" s="409"/>
      <c r="HE53" s="409"/>
      <c r="HF53" s="409"/>
      <c r="HG53" s="409"/>
      <c r="HH53" s="409"/>
      <c r="HI53" s="409"/>
      <c r="HJ53" s="409"/>
      <c r="HK53" s="409"/>
      <c r="HL53" s="409"/>
      <c r="HM53" s="409"/>
      <c r="HN53" s="409"/>
      <c r="HO53" s="409"/>
      <c r="HP53" s="409"/>
    </row>
    <row r="54" spans="1:224" s="407" customFormat="1">
      <c r="A54" s="469" t="s">
        <v>914</v>
      </c>
      <c r="B54" s="478" t="s">
        <v>1137</v>
      </c>
      <c r="C54" s="471">
        <v>106412</v>
      </c>
      <c r="D54" s="471">
        <v>6</v>
      </c>
      <c r="E54" s="878">
        <v>859</v>
      </c>
      <c r="F54" s="878">
        <v>902</v>
      </c>
      <c r="G54" s="878">
        <v>856</v>
      </c>
      <c r="H54" s="878">
        <v>884</v>
      </c>
      <c r="I54" s="879">
        <v>886</v>
      </c>
      <c r="J54" s="879">
        <v>970</v>
      </c>
      <c r="K54" s="394">
        <v>575</v>
      </c>
      <c r="L54" s="395">
        <v>609</v>
      </c>
      <c r="M54" s="395">
        <v>722</v>
      </c>
      <c r="N54" s="395">
        <v>661</v>
      </c>
      <c r="O54" s="473">
        <v>633</v>
      </c>
      <c r="P54" s="396">
        <v>704</v>
      </c>
      <c r="Q54" s="395">
        <v>718</v>
      </c>
      <c r="R54" s="395">
        <v>733</v>
      </c>
      <c r="S54" s="395">
        <v>694</v>
      </c>
      <c r="T54" s="395">
        <v>714</v>
      </c>
      <c r="U54" s="395">
        <v>691</v>
      </c>
      <c r="V54" s="472">
        <v>788</v>
      </c>
      <c r="W54" s="394"/>
      <c r="X54" s="395">
        <v>1</v>
      </c>
      <c r="Y54" s="395"/>
      <c r="Z54" s="395"/>
      <c r="AA54" s="396"/>
      <c r="AB54" s="396"/>
      <c r="AC54" s="395"/>
      <c r="AD54" s="395"/>
      <c r="AE54" s="395"/>
      <c r="AF54" s="395"/>
      <c r="AG54" s="395"/>
      <c r="AH54" s="472"/>
      <c r="AI54" s="489">
        <f t="shared" si="32"/>
        <v>575</v>
      </c>
      <c r="AJ54" s="397">
        <f t="shared" si="35"/>
        <v>608</v>
      </c>
      <c r="AK54" s="397">
        <f t="shared" si="36"/>
        <v>722</v>
      </c>
      <c r="AL54" s="397">
        <f t="shared" si="33"/>
        <v>661</v>
      </c>
      <c r="AM54" s="397">
        <f t="shared" si="37"/>
        <v>633</v>
      </c>
      <c r="AN54" s="397">
        <f t="shared" si="38"/>
        <v>704</v>
      </c>
      <c r="AO54" s="397">
        <f t="shared" si="39"/>
        <v>718</v>
      </c>
      <c r="AP54" s="397">
        <f t="shared" si="40"/>
        <v>733</v>
      </c>
      <c r="AQ54" s="397">
        <f t="shared" si="41"/>
        <v>694</v>
      </c>
      <c r="AR54" s="397">
        <f t="shared" si="42"/>
        <v>714</v>
      </c>
      <c r="AS54" s="397">
        <f t="shared" si="43"/>
        <v>691</v>
      </c>
      <c r="AT54" s="398">
        <f t="shared" si="44"/>
        <v>788</v>
      </c>
      <c r="AU54" s="379">
        <v>388</v>
      </c>
      <c r="AV54" s="395">
        <v>394</v>
      </c>
      <c r="AW54" s="472">
        <v>472</v>
      </c>
      <c r="AX54" s="400">
        <v>44</v>
      </c>
      <c r="AY54" s="395">
        <v>39</v>
      </c>
      <c r="AZ54" s="472">
        <v>38</v>
      </c>
      <c r="BA54" s="489">
        <f t="shared" si="12"/>
        <v>282</v>
      </c>
      <c r="BB54" s="397">
        <f t="shared" si="12"/>
        <v>258</v>
      </c>
      <c r="BC54" s="398">
        <f t="shared" si="12"/>
        <v>278</v>
      </c>
      <c r="BD54" s="401">
        <v>182</v>
      </c>
      <c r="BE54" s="402">
        <v>229</v>
      </c>
      <c r="BF54" s="472">
        <v>198</v>
      </c>
      <c r="BG54" s="403">
        <v>178</v>
      </c>
      <c r="BH54" s="402">
        <v>208</v>
      </c>
      <c r="BI54" s="472">
        <v>264</v>
      </c>
      <c r="BJ54" s="403">
        <v>49</v>
      </c>
      <c r="BK54" s="402">
        <v>40</v>
      </c>
      <c r="BL54" s="472">
        <v>46</v>
      </c>
      <c r="BM54" s="403">
        <v>115</v>
      </c>
      <c r="BN54" s="402">
        <v>112</v>
      </c>
      <c r="BO54" s="472">
        <v>126</v>
      </c>
      <c r="BP54" s="490">
        <f t="shared" si="15"/>
        <v>287</v>
      </c>
      <c r="BQ54" s="475">
        <f t="shared" si="15"/>
        <v>323</v>
      </c>
      <c r="BR54" s="405">
        <f t="shared" si="15"/>
        <v>348</v>
      </c>
      <c r="BS54" s="476"/>
      <c r="BT54" s="402"/>
      <c r="BU54" s="402"/>
      <c r="BV54" s="402"/>
      <c r="BW54" s="472"/>
      <c r="BX54" s="472"/>
      <c r="BY54" s="403"/>
      <c r="BZ54" s="402"/>
      <c r="CA54" s="402"/>
      <c r="CB54" s="402"/>
      <c r="CC54" s="402"/>
      <c r="CD54" s="402"/>
      <c r="CE54" s="402"/>
      <c r="CF54" s="472"/>
      <c r="CG54" s="403"/>
      <c r="CH54" s="399"/>
      <c r="CI54" s="402"/>
      <c r="CJ54" s="402"/>
      <c r="CK54" s="402"/>
      <c r="CL54" s="402"/>
      <c r="CM54" s="402"/>
      <c r="CN54" s="472"/>
      <c r="CO54" s="489" t="str">
        <f t="shared" si="34"/>
        <v/>
      </c>
      <c r="CP54" s="397" t="str">
        <f t="shared" si="45"/>
        <v/>
      </c>
      <c r="CQ54" s="397" t="str">
        <f t="shared" si="46"/>
        <v/>
      </c>
      <c r="CR54" s="397" t="str">
        <f t="shared" si="47"/>
        <v/>
      </c>
      <c r="CS54" s="397" t="str">
        <f t="shared" si="48"/>
        <v/>
      </c>
      <c r="CT54" s="397" t="str">
        <f t="shared" si="49"/>
        <v/>
      </c>
      <c r="CU54" s="397" t="str">
        <f t="shared" si="50"/>
        <v/>
      </c>
      <c r="CV54" s="491" t="str">
        <f t="shared" si="25"/>
        <v/>
      </c>
      <c r="CW54" s="379"/>
      <c r="CX54" s="399"/>
      <c r="CY54" s="472"/>
      <c r="CZ54" s="400"/>
      <c r="DA54" s="399"/>
      <c r="DB54" s="472"/>
      <c r="DC54" s="404" t="str">
        <f t="shared" si="26"/>
        <v/>
      </c>
      <c r="DD54" s="404" t="str">
        <f t="shared" si="26"/>
        <v/>
      </c>
      <c r="DE54" s="405" t="str">
        <f t="shared" si="26"/>
        <v/>
      </c>
      <c r="DF54" s="379"/>
      <c r="DG54" s="399"/>
      <c r="DH54" s="472"/>
      <c r="DI54" s="400"/>
      <c r="DJ54" s="399"/>
      <c r="DK54" s="472"/>
      <c r="DL54" s="400"/>
      <c r="DM54" s="399"/>
      <c r="DN54" s="472"/>
      <c r="DO54" s="400"/>
      <c r="DP54" s="399"/>
      <c r="DQ54" s="472"/>
      <c r="DR54" s="404" t="str">
        <f t="shared" si="29"/>
        <v/>
      </c>
      <c r="DS54" s="404" t="str">
        <f t="shared" si="29"/>
        <v/>
      </c>
      <c r="DT54" s="405" t="str">
        <f t="shared" si="29"/>
        <v/>
      </c>
      <c r="DU54" s="409"/>
      <c r="DV54" s="406" t="b">
        <f t="shared" si="51"/>
        <v>1</v>
      </c>
      <c r="DW54" s="136" t="b">
        <f t="shared" si="52"/>
        <v>1</v>
      </c>
      <c r="DX54" s="408" t="b">
        <f t="shared" si="53"/>
        <v>1</v>
      </c>
      <c r="DY54" s="136" t="b">
        <f t="shared" si="54"/>
        <v>1</v>
      </c>
      <c r="DZ54" s="136" t="b">
        <f t="shared" si="55"/>
        <v>1</v>
      </c>
      <c r="EA54" s="408" t="b">
        <f t="shared" si="56"/>
        <v>1</v>
      </c>
      <c r="EB54" s="136" t="b">
        <f t="shared" si="57"/>
        <v>1</v>
      </c>
      <c r="EC54" s="136" t="b">
        <f t="shared" si="58"/>
        <v>1</v>
      </c>
      <c r="ED54" s="408" t="b">
        <f t="shared" si="59"/>
        <v>1</v>
      </c>
      <c r="EE54" s="136" t="b">
        <f t="shared" si="60"/>
        <v>0</v>
      </c>
      <c r="EF54" s="136" t="b">
        <f t="shared" si="61"/>
        <v>0</v>
      </c>
      <c r="EG54" s="408" t="b">
        <f t="shared" si="62"/>
        <v>1</v>
      </c>
      <c r="EH54" s="136" t="b">
        <f t="shared" si="63"/>
        <v>0</v>
      </c>
      <c r="EI54" s="136" t="b">
        <f t="shared" si="64"/>
        <v>0</v>
      </c>
      <c r="EJ54" s="408" t="b">
        <f t="shared" si="65"/>
        <v>1</v>
      </c>
      <c r="EK54" s="136" t="b">
        <f t="shared" si="66"/>
        <v>0</v>
      </c>
      <c r="EL54" s="136" t="b">
        <f t="shared" si="67"/>
        <v>0</v>
      </c>
      <c r="EM54" s="408" t="b">
        <f t="shared" si="68"/>
        <v>1</v>
      </c>
      <c r="EN54" s="583"/>
      <c r="EO54" s="409"/>
      <c r="EP54" s="409"/>
      <c r="EQ54" s="409"/>
      <c r="ER54" s="409"/>
      <c r="ES54" s="409"/>
      <c r="ET54" s="409"/>
      <c r="EU54" s="409"/>
      <c r="EV54" s="409"/>
      <c r="EW54" s="409"/>
      <c r="EX54" s="409"/>
      <c r="EY54" s="409"/>
      <c r="EZ54" s="409"/>
      <c r="FA54" s="409"/>
      <c r="FB54" s="409"/>
      <c r="FC54" s="409"/>
      <c r="FD54" s="409"/>
      <c r="FE54" s="409"/>
      <c r="FF54" s="409"/>
      <c r="FG54" s="409"/>
      <c r="FH54" s="409"/>
      <c r="FI54" s="409"/>
      <c r="FJ54" s="409"/>
      <c r="FK54" s="409"/>
      <c r="FL54" s="409"/>
      <c r="FM54" s="409"/>
      <c r="FN54" s="409"/>
      <c r="FO54" s="409"/>
      <c r="FP54" s="409"/>
      <c r="FQ54" s="409"/>
      <c r="FR54" s="409"/>
      <c r="FS54" s="409"/>
      <c r="FT54" s="409"/>
      <c r="FU54" s="409"/>
      <c r="FV54" s="409"/>
      <c r="FW54" s="409"/>
      <c r="FX54" s="409"/>
      <c r="FY54" s="409"/>
      <c r="FZ54" s="409"/>
      <c r="GA54" s="409"/>
      <c r="GB54" s="409"/>
      <c r="GC54" s="409"/>
      <c r="GD54" s="409"/>
      <c r="GE54" s="409"/>
      <c r="GF54" s="409"/>
      <c r="GG54" s="409"/>
      <c r="GH54" s="409"/>
      <c r="GI54" s="409"/>
      <c r="GJ54" s="409"/>
      <c r="GK54" s="409"/>
      <c r="GL54" s="409"/>
      <c r="GM54" s="409"/>
      <c r="GN54" s="409"/>
      <c r="GO54" s="409"/>
      <c r="GP54" s="409"/>
      <c r="GQ54" s="409"/>
      <c r="GR54" s="409"/>
      <c r="GS54" s="409"/>
      <c r="GT54" s="409"/>
      <c r="GU54" s="409"/>
      <c r="GV54" s="409"/>
      <c r="GW54" s="409"/>
      <c r="GX54" s="409"/>
      <c r="GY54" s="409"/>
      <c r="GZ54" s="409"/>
      <c r="HA54" s="409"/>
      <c r="HB54" s="409"/>
      <c r="HC54" s="409"/>
      <c r="HD54" s="409"/>
      <c r="HE54" s="409"/>
      <c r="HF54" s="409"/>
      <c r="HG54" s="409"/>
      <c r="HH54" s="409"/>
      <c r="HI54" s="409"/>
      <c r="HJ54" s="409"/>
      <c r="HK54" s="409"/>
      <c r="HL54" s="409"/>
      <c r="HM54" s="409"/>
      <c r="HN54" s="409"/>
      <c r="HO54" s="409"/>
      <c r="HP54" s="409"/>
    </row>
    <row r="55" spans="1:224" s="407" customFormat="1">
      <c r="A55" s="469" t="s">
        <v>914</v>
      </c>
      <c r="B55" s="480" t="s">
        <v>1138</v>
      </c>
      <c r="C55" s="471">
        <v>107664</v>
      </c>
      <c r="D55" s="481">
        <v>8</v>
      </c>
      <c r="K55" s="394"/>
      <c r="L55" s="395"/>
      <c r="M55" s="395"/>
      <c r="N55" s="395"/>
      <c r="O55" s="396"/>
      <c r="P55" s="396"/>
      <c r="Q55" s="395"/>
      <c r="R55" s="395"/>
      <c r="S55" s="395"/>
      <c r="T55" s="395"/>
      <c r="U55" s="395"/>
      <c r="V55" s="472"/>
      <c r="W55" s="394"/>
      <c r="X55" s="395"/>
      <c r="Y55" s="395"/>
      <c r="Z55" s="395"/>
      <c r="AA55" s="396"/>
      <c r="AB55" s="396"/>
      <c r="AC55" s="395"/>
      <c r="AD55" s="395"/>
      <c r="AE55" s="395"/>
      <c r="AF55" s="395"/>
      <c r="AG55" s="395"/>
      <c r="AH55" s="472"/>
      <c r="AI55" s="489" t="str">
        <f t="shared" si="32"/>
        <v xml:space="preserve"> </v>
      </c>
      <c r="AJ55" s="397" t="str">
        <f t="shared" si="35"/>
        <v xml:space="preserve"> </v>
      </c>
      <c r="AK55" s="397" t="str">
        <f t="shared" si="36"/>
        <v xml:space="preserve"> </v>
      </c>
      <c r="AL55" s="397" t="str">
        <f t="shared" si="33"/>
        <v xml:space="preserve"> </v>
      </c>
      <c r="AM55" s="397" t="str">
        <f t="shared" si="37"/>
        <v xml:space="preserve"> </v>
      </c>
      <c r="AN55" s="397" t="str">
        <f t="shared" si="38"/>
        <v xml:space="preserve"> </v>
      </c>
      <c r="AO55" s="397" t="str">
        <f t="shared" si="39"/>
        <v xml:space="preserve"> </v>
      </c>
      <c r="AP55" s="397" t="str">
        <f t="shared" si="40"/>
        <v xml:space="preserve"> </v>
      </c>
      <c r="AQ55" s="397" t="str">
        <f t="shared" si="41"/>
        <v xml:space="preserve"> </v>
      </c>
      <c r="AR55" s="397" t="str">
        <f t="shared" si="42"/>
        <v xml:space="preserve"> </v>
      </c>
      <c r="AS55" s="397" t="str">
        <f t="shared" si="43"/>
        <v xml:space="preserve"> </v>
      </c>
      <c r="AT55" s="398" t="str">
        <f t="shared" si="44"/>
        <v xml:space="preserve"> </v>
      </c>
      <c r="AU55" s="379"/>
      <c r="AV55" s="395"/>
      <c r="AW55" s="472"/>
      <c r="AX55" s="400"/>
      <c r="AY55" s="395"/>
      <c r="AZ55" s="472"/>
      <c r="BA55" s="489" t="str">
        <f t="shared" si="12"/>
        <v xml:space="preserve"> </v>
      </c>
      <c r="BB55" s="397" t="str">
        <f t="shared" si="12"/>
        <v xml:space="preserve"> </v>
      </c>
      <c r="BC55" s="398" t="str">
        <f t="shared" si="12"/>
        <v xml:space="preserve"> </v>
      </c>
      <c r="BD55" s="401"/>
      <c r="BE55" s="482"/>
      <c r="BF55" s="472"/>
      <c r="BG55" s="403"/>
      <c r="BH55" s="479"/>
      <c r="BI55" s="472"/>
      <c r="BJ55" s="403"/>
      <c r="BK55" s="402"/>
      <c r="BL55" s="472"/>
      <c r="BM55" s="403"/>
      <c r="BN55" s="402"/>
      <c r="BO55" s="472"/>
      <c r="BP55" s="490" t="str">
        <f t="shared" si="15"/>
        <v/>
      </c>
      <c r="BQ55" s="475" t="str">
        <f t="shared" si="15"/>
        <v/>
      </c>
      <c r="BR55" s="405" t="str">
        <f t="shared" si="15"/>
        <v/>
      </c>
      <c r="BS55" s="878">
        <v>1517</v>
      </c>
      <c r="BT55" s="878">
        <v>1699</v>
      </c>
      <c r="BU55" s="878">
        <v>1713</v>
      </c>
      <c r="BV55" s="878">
        <v>2410</v>
      </c>
      <c r="BW55" s="879">
        <v>2126</v>
      </c>
      <c r="BX55" s="879">
        <v>1623</v>
      </c>
      <c r="BY55" s="403">
        <v>601</v>
      </c>
      <c r="BZ55" s="402">
        <v>648</v>
      </c>
      <c r="CA55" s="402">
        <v>646</v>
      </c>
      <c r="CB55" s="402">
        <v>707</v>
      </c>
      <c r="CC55" s="402">
        <v>779</v>
      </c>
      <c r="CD55" s="402">
        <v>994</v>
      </c>
      <c r="CE55" s="402">
        <v>832</v>
      </c>
      <c r="CF55" s="472">
        <v>892</v>
      </c>
      <c r="CG55" s="403"/>
      <c r="CH55" s="399"/>
      <c r="CI55" s="402"/>
      <c r="CJ55" s="402"/>
      <c r="CK55" s="402"/>
      <c r="CL55" s="402"/>
      <c r="CM55" s="402"/>
      <c r="CN55" s="472"/>
      <c r="CO55" s="489">
        <f t="shared" si="34"/>
        <v>601</v>
      </c>
      <c r="CP55" s="397">
        <f t="shared" si="45"/>
        <v>648</v>
      </c>
      <c r="CQ55" s="397">
        <f t="shared" si="46"/>
        <v>646</v>
      </c>
      <c r="CR55" s="397">
        <f t="shared" si="47"/>
        <v>707</v>
      </c>
      <c r="CS55" s="397">
        <f t="shared" si="48"/>
        <v>779</v>
      </c>
      <c r="CT55" s="397">
        <f t="shared" si="49"/>
        <v>994</v>
      </c>
      <c r="CU55" s="397">
        <f t="shared" si="50"/>
        <v>832</v>
      </c>
      <c r="CV55" s="491">
        <f t="shared" si="25"/>
        <v>892</v>
      </c>
      <c r="CW55" s="379">
        <v>509</v>
      </c>
      <c r="CX55" s="399">
        <v>407</v>
      </c>
      <c r="CY55" s="472">
        <v>472</v>
      </c>
      <c r="CZ55" s="400">
        <v>51</v>
      </c>
      <c r="DA55" s="399">
        <v>38</v>
      </c>
      <c r="DB55" s="472">
        <v>37</v>
      </c>
      <c r="DC55" s="404">
        <f t="shared" si="26"/>
        <v>434</v>
      </c>
      <c r="DD55" s="404">
        <f t="shared" si="26"/>
        <v>387</v>
      </c>
      <c r="DE55" s="405">
        <f t="shared" si="26"/>
        <v>383</v>
      </c>
      <c r="DF55" s="379">
        <v>137</v>
      </c>
      <c r="DG55" s="399">
        <v>134</v>
      </c>
      <c r="DH55" s="472">
        <v>159</v>
      </c>
      <c r="DI55" s="400">
        <v>158</v>
      </c>
      <c r="DJ55" s="399">
        <v>191</v>
      </c>
      <c r="DK55" s="472">
        <v>166</v>
      </c>
      <c r="DL55" s="400">
        <v>131</v>
      </c>
      <c r="DM55" s="399">
        <v>148</v>
      </c>
      <c r="DN55" s="472">
        <v>160</v>
      </c>
      <c r="DO55" s="400">
        <v>96</v>
      </c>
      <c r="DP55" s="399">
        <v>120</v>
      </c>
      <c r="DQ55" s="472">
        <v>134</v>
      </c>
      <c r="DR55" s="404">
        <f t="shared" si="29"/>
        <v>343</v>
      </c>
      <c r="DS55" s="404">
        <f t="shared" si="29"/>
        <v>377</v>
      </c>
      <c r="DT55" s="405">
        <f t="shared" si="29"/>
        <v>541</v>
      </c>
      <c r="DU55" s="409"/>
      <c r="DV55" s="406" t="b">
        <f t="shared" si="51"/>
        <v>0</v>
      </c>
      <c r="DW55" s="136" t="b">
        <f t="shared" si="52"/>
        <v>0</v>
      </c>
      <c r="DX55" s="408" t="b">
        <f t="shared" si="53"/>
        <v>1</v>
      </c>
      <c r="DY55" s="136" t="b">
        <f t="shared" si="54"/>
        <v>0</v>
      </c>
      <c r="DZ55" s="136" t="b">
        <f t="shared" si="55"/>
        <v>0</v>
      </c>
      <c r="EA55" s="408" t="b">
        <f t="shared" si="56"/>
        <v>1</v>
      </c>
      <c r="EB55" s="136" t="b">
        <f t="shared" si="57"/>
        <v>0</v>
      </c>
      <c r="EC55" s="136" t="b">
        <f t="shared" si="58"/>
        <v>0</v>
      </c>
      <c r="ED55" s="408" t="b">
        <f t="shared" si="59"/>
        <v>1</v>
      </c>
      <c r="EE55" s="136" t="b">
        <f t="shared" si="60"/>
        <v>1</v>
      </c>
      <c r="EF55" s="136" t="b">
        <f t="shared" si="61"/>
        <v>1</v>
      </c>
      <c r="EG55" s="408" t="b">
        <f t="shared" si="62"/>
        <v>1</v>
      </c>
      <c r="EH55" s="136" t="b">
        <f t="shared" si="63"/>
        <v>1</v>
      </c>
      <c r="EI55" s="136" t="b">
        <f t="shared" si="64"/>
        <v>1</v>
      </c>
      <c r="EJ55" s="408" t="b">
        <f t="shared" si="65"/>
        <v>1</v>
      </c>
      <c r="EK55" s="136" t="b">
        <f t="shared" si="66"/>
        <v>1</v>
      </c>
      <c r="EL55" s="136" t="b">
        <f t="shared" si="67"/>
        <v>1</v>
      </c>
      <c r="EM55" s="408" t="b">
        <f t="shared" si="68"/>
        <v>1</v>
      </c>
      <c r="EN55" s="583"/>
      <c r="EO55" s="409"/>
      <c r="EP55" s="409"/>
      <c r="EQ55" s="409"/>
      <c r="ER55" s="409"/>
      <c r="ES55" s="409"/>
      <c r="ET55" s="409"/>
      <c r="EU55" s="409"/>
      <c r="EV55" s="409"/>
      <c r="EW55" s="409"/>
      <c r="EX55" s="409"/>
      <c r="EY55" s="409"/>
      <c r="EZ55" s="409"/>
      <c r="FA55" s="409"/>
      <c r="FB55" s="409"/>
      <c r="FC55" s="409"/>
      <c r="FD55" s="409"/>
      <c r="FE55" s="409"/>
      <c r="FF55" s="409"/>
      <c r="FG55" s="409"/>
      <c r="FH55" s="409"/>
      <c r="FI55" s="409"/>
      <c r="FJ55" s="409"/>
      <c r="FK55" s="409"/>
      <c r="FL55" s="409"/>
      <c r="FM55" s="409"/>
      <c r="FN55" s="409"/>
      <c r="FO55" s="409"/>
      <c r="FP55" s="409"/>
      <c r="FQ55" s="409"/>
      <c r="FR55" s="409"/>
      <c r="FS55" s="409"/>
      <c r="FT55" s="409"/>
      <c r="FU55" s="409"/>
      <c r="FV55" s="409"/>
      <c r="FW55" s="409"/>
      <c r="FX55" s="409"/>
      <c r="FY55" s="409"/>
      <c r="FZ55" s="409"/>
      <c r="GA55" s="409"/>
      <c r="GB55" s="409"/>
      <c r="GC55" s="409"/>
      <c r="GD55" s="409"/>
      <c r="GE55" s="409"/>
      <c r="GF55" s="409"/>
      <c r="GG55" s="409"/>
      <c r="GH55" s="409"/>
      <c r="GI55" s="409"/>
      <c r="GJ55" s="409"/>
      <c r="GK55" s="409"/>
      <c r="GL55" s="409"/>
      <c r="GM55" s="409"/>
      <c r="GN55" s="409"/>
      <c r="GO55" s="409"/>
      <c r="GP55" s="409"/>
      <c r="GQ55" s="409"/>
      <c r="GR55" s="409"/>
      <c r="GS55" s="409"/>
      <c r="GT55" s="409"/>
      <c r="GU55" s="409"/>
      <c r="GV55" s="409"/>
      <c r="GW55" s="409"/>
      <c r="GX55" s="409"/>
      <c r="GY55" s="409"/>
      <c r="GZ55" s="409"/>
      <c r="HA55" s="409"/>
      <c r="HB55" s="409"/>
      <c r="HC55" s="409"/>
      <c r="HD55" s="409"/>
      <c r="HE55" s="409"/>
      <c r="HF55" s="409"/>
      <c r="HG55" s="409"/>
      <c r="HH55" s="409"/>
      <c r="HI55" s="409"/>
      <c r="HJ55" s="409"/>
      <c r="HK55" s="409"/>
      <c r="HL55" s="409"/>
      <c r="HM55" s="409"/>
      <c r="HN55" s="409"/>
      <c r="HO55" s="409"/>
      <c r="HP55" s="409"/>
    </row>
    <row r="56" spans="1:224" s="407" customFormat="1">
      <c r="A56" s="469" t="s">
        <v>914</v>
      </c>
      <c r="B56" s="470" t="s">
        <v>1139</v>
      </c>
      <c r="C56" s="471">
        <v>106449</v>
      </c>
      <c r="D56" s="471">
        <v>9</v>
      </c>
      <c r="K56" s="394"/>
      <c r="L56" s="395"/>
      <c r="M56" s="395"/>
      <c r="N56" s="395"/>
      <c r="O56" s="396"/>
      <c r="P56" s="396"/>
      <c r="Q56" s="395"/>
      <c r="R56" s="395"/>
      <c r="S56" s="395"/>
      <c r="T56" s="395"/>
      <c r="U56" s="395"/>
      <c r="V56" s="472"/>
      <c r="W56" s="394"/>
      <c r="X56" s="395"/>
      <c r="Y56" s="395"/>
      <c r="Z56" s="395"/>
      <c r="AA56" s="396"/>
      <c r="AB56" s="396"/>
      <c r="AC56" s="395"/>
      <c r="AD56" s="395"/>
      <c r="AE56" s="395"/>
      <c r="AF56" s="395"/>
      <c r="AG56" s="395"/>
      <c r="AH56" s="472"/>
      <c r="AI56" s="489" t="str">
        <f t="shared" si="32"/>
        <v xml:space="preserve"> </v>
      </c>
      <c r="AJ56" s="397" t="str">
        <f t="shared" si="35"/>
        <v xml:space="preserve"> </v>
      </c>
      <c r="AK56" s="397" t="str">
        <f t="shared" si="36"/>
        <v xml:space="preserve"> </v>
      </c>
      <c r="AL56" s="397" t="str">
        <f t="shared" si="33"/>
        <v xml:space="preserve"> </v>
      </c>
      <c r="AM56" s="397" t="str">
        <f t="shared" si="37"/>
        <v xml:space="preserve"> </v>
      </c>
      <c r="AN56" s="397" t="str">
        <f t="shared" si="38"/>
        <v xml:space="preserve"> </v>
      </c>
      <c r="AO56" s="397" t="str">
        <f t="shared" si="39"/>
        <v xml:space="preserve"> </v>
      </c>
      <c r="AP56" s="397" t="str">
        <f t="shared" si="40"/>
        <v xml:space="preserve"> </v>
      </c>
      <c r="AQ56" s="397" t="str">
        <f t="shared" si="41"/>
        <v xml:space="preserve"> </v>
      </c>
      <c r="AR56" s="397" t="str">
        <f t="shared" si="42"/>
        <v xml:space="preserve"> </v>
      </c>
      <c r="AS56" s="397" t="str">
        <f t="shared" si="43"/>
        <v xml:space="preserve"> </v>
      </c>
      <c r="AT56" s="398" t="str">
        <f t="shared" si="44"/>
        <v xml:space="preserve"> </v>
      </c>
      <c r="AU56" s="379"/>
      <c r="AV56" s="395"/>
      <c r="AW56" s="472"/>
      <c r="AX56" s="400"/>
      <c r="AY56" s="395"/>
      <c r="AZ56" s="472"/>
      <c r="BA56" s="489" t="str">
        <f t="shared" si="12"/>
        <v xml:space="preserve"> </v>
      </c>
      <c r="BB56" s="397" t="str">
        <f t="shared" si="12"/>
        <v xml:space="preserve"> </v>
      </c>
      <c r="BC56" s="398" t="str">
        <f t="shared" si="12"/>
        <v xml:space="preserve"> </v>
      </c>
      <c r="BD56" s="401"/>
      <c r="BE56" s="402"/>
      <c r="BF56" s="472"/>
      <c r="BG56" s="403"/>
      <c r="BH56" s="402"/>
      <c r="BI56" s="472"/>
      <c r="BJ56" s="403"/>
      <c r="BK56" s="402"/>
      <c r="BL56" s="472"/>
      <c r="BM56" s="403"/>
      <c r="BN56" s="402"/>
      <c r="BO56" s="472"/>
      <c r="BP56" s="490" t="str">
        <f t="shared" si="15"/>
        <v/>
      </c>
      <c r="BQ56" s="475" t="str">
        <f t="shared" si="15"/>
        <v/>
      </c>
      <c r="BR56" s="405" t="str">
        <f t="shared" si="15"/>
        <v/>
      </c>
      <c r="BS56" s="878">
        <v>1009</v>
      </c>
      <c r="BT56" s="878">
        <v>1166</v>
      </c>
      <c r="BU56" s="878">
        <v>1197</v>
      </c>
      <c r="BV56" s="878">
        <v>1371</v>
      </c>
      <c r="BW56" s="879">
        <v>1247</v>
      </c>
      <c r="BX56" s="879">
        <v>962</v>
      </c>
      <c r="BY56" s="403">
        <v>473</v>
      </c>
      <c r="BZ56" s="402">
        <v>433</v>
      </c>
      <c r="CA56" s="402">
        <v>543</v>
      </c>
      <c r="CB56" s="402">
        <v>653</v>
      </c>
      <c r="CC56" s="402">
        <v>692</v>
      </c>
      <c r="CD56" s="402">
        <v>755</v>
      </c>
      <c r="CE56" s="402">
        <v>742</v>
      </c>
      <c r="CF56" s="472">
        <v>766</v>
      </c>
      <c r="CG56" s="403"/>
      <c r="CH56" s="399"/>
      <c r="CI56" s="402"/>
      <c r="CJ56" s="402"/>
      <c r="CK56" s="402"/>
      <c r="CL56" s="402"/>
      <c r="CM56" s="402"/>
      <c r="CN56" s="472"/>
      <c r="CO56" s="489">
        <f t="shared" si="34"/>
        <v>473</v>
      </c>
      <c r="CP56" s="397">
        <f t="shared" si="45"/>
        <v>433</v>
      </c>
      <c r="CQ56" s="397">
        <f t="shared" si="46"/>
        <v>543</v>
      </c>
      <c r="CR56" s="397">
        <f t="shared" si="47"/>
        <v>653</v>
      </c>
      <c r="CS56" s="397">
        <f t="shared" si="48"/>
        <v>692</v>
      </c>
      <c r="CT56" s="397">
        <f t="shared" si="49"/>
        <v>755</v>
      </c>
      <c r="CU56" s="397">
        <f t="shared" si="50"/>
        <v>742</v>
      </c>
      <c r="CV56" s="491">
        <f t="shared" si="25"/>
        <v>766</v>
      </c>
      <c r="CW56" s="379">
        <v>387</v>
      </c>
      <c r="CX56" s="399">
        <v>382</v>
      </c>
      <c r="CY56" s="472">
        <v>398</v>
      </c>
      <c r="CZ56" s="400">
        <v>49</v>
      </c>
      <c r="DA56" s="399">
        <v>36</v>
      </c>
      <c r="DB56" s="472">
        <v>35</v>
      </c>
      <c r="DC56" s="404">
        <f t="shared" si="26"/>
        <v>319</v>
      </c>
      <c r="DD56" s="404">
        <f t="shared" si="26"/>
        <v>324</v>
      </c>
      <c r="DE56" s="405">
        <f t="shared" si="26"/>
        <v>333</v>
      </c>
      <c r="DF56" s="379">
        <v>188</v>
      </c>
      <c r="DG56" s="483">
        <v>250</v>
      </c>
      <c r="DH56" s="472">
        <v>262</v>
      </c>
      <c r="DI56" s="400">
        <v>164</v>
      </c>
      <c r="DJ56" s="399">
        <v>155</v>
      </c>
      <c r="DK56" s="472">
        <v>165</v>
      </c>
      <c r="DL56" s="400">
        <v>73</v>
      </c>
      <c r="DM56" s="399">
        <v>55</v>
      </c>
      <c r="DN56" s="472">
        <v>76</v>
      </c>
      <c r="DO56" s="400">
        <v>117</v>
      </c>
      <c r="DP56" s="399">
        <v>107</v>
      </c>
      <c r="DQ56" s="472">
        <v>127</v>
      </c>
      <c r="DR56" s="404">
        <f t="shared" si="29"/>
        <v>275</v>
      </c>
      <c r="DS56" s="404">
        <f t="shared" si="29"/>
        <v>280</v>
      </c>
      <c r="DT56" s="405">
        <f t="shared" si="29"/>
        <v>290</v>
      </c>
      <c r="DU56" s="409"/>
      <c r="DV56" s="406" t="b">
        <f t="shared" si="51"/>
        <v>0</v>
      </c>
      <c r="DW56" s="136" t="b">
        <f t="shared" si="52"/>
        <v>0</v>
      </c>
      <c r="DX56" s="408" t="b">
        <f t="shared" si="53"/>
        <v>1</v>
      </c>
      <c r="DY56" s="136" t="b">
        <f t="shared" si="54"/>
        <v>0</v>
      </c>
      <c r="DZ56" s="136" t="b">
        <f t="shared" si="55"/>
        <v>0</v>
      </c>
      <c r="EA56" s="408" t="b">
        <f t="shared" si="56"/>
        <v>1</v>
      </c>
      <c r="EB56" s="136" t="b">
        <f t="shared" si="57"/>
        <v>0</v>
      </c>
      <c r="EC56" s="136" t="b">
        <f t="shared" si="58"/>
        <v>0</v>
      </c>
      <c r="ED56" s="408" t="b">
        <f t="shared" si="59"/>
        <v>1</v>
      </c>
      <c r="EE56" s="136" t="b">
        <f t="shared" si="60"/>
        <v>1</v>
      </c>
      <c r="EF56" s="136" t="b">
        <f t="shared" si="61"/>
        <v>1</v>
      </c>
      <c r="EG56" s="408" t="b">
        <f t="shared" si="62"/>
        <v>1</v>
      </c>
      <c r="EH56" s="136" t="b">
        <f t="shared" si="63"/>
        <v>1</v>
      </c>
      <c r="EI56" s="136" t="b">
        <f t="shared" si="64"/>
        <v>1</v>
      </c>
      <c r="EJ56" s="408" t="b">
        <f t="shared" si="65"/>
        <v>1</v>
      </c>
      <c r="EK56" s="136" t="b">
        <f t="shared" si="66"/>
        <v>1</v>
      </c>
      <c r="EL56" s="136" t="b">
        <f t="shared" si="67"/>
        <v>1</v>
      </c>
      <c r="EM56" s="408" t="b">
        <f t="shared" si="68"/>
        <v>1</v>
      </c>
      <c r="EN56" s="583"/>
      <c r="EO56" s="409"/>
      <c r="EP56" s="409"/>
      <c r="EQ56" s="409"/>
      <c r="ER56" s="409"/>
      <c r="ES56" s="409"/>
      <c r="ET56" s="409"/>
      <c r="EU56" s="409"/>
      <c r="EV56" s="409"/>
      <c r="EW56" s="409"/>
      <c r="EX56" s="409"/>
      <c r="EY56" s="409"/>
      <c r="EZ56" s="409"/>
      <c r="FA56" s="409"/>
      <c r="FB56" s="409"/>
      <c r="FC56" s="409"/>
      <c r="FD56" s="409"/>
      <c r="FE56" s="409"/>
      <c r="FF56" s="409"/>
      <c r="FG56" s="409"/>
      <c r="FH56" s="409"/>
      <c r="FI56" s="409"/>
      <c r="FJ56" s="409"/>
      <c r="FK56" s="409"/>
      <c r="FL56" s="409"/>
      <c r="FM56" s="409"/>
      <c r="FN56" s="409"/>
      <c r="FO56" s="409"/>
      <c r="FP56" s="409"/>
      <c r="FQ56" s="409"/>
      <c r="FR56" s="409"/>
      <c r="FS56" s="409"/>
      <c r="FT56" s="409"/>
      <c r="FU56" s="409"/>
      <c r="FV56" s="409"/>
      <c r="FW56" s="409"/>
      <c r="FX56" s="409"/>
      <c r="FY56" s="409"/>
      <c r="FZ56" s="409"/>
      <c r="GA56" s="409"/>
      <c r="GB56" s="409"/>
      <c r="GC56" s="409"/>
      <c r="GD56" s="409"/>
      <c r="GE56" s="409"/>
      <c r="GF56" s="409"/>
      <c r="GG56" s="409"/>
      <c r="GH56" s="409"/>
      <c r="GI56" s="409"/>
      <c r="GJ56" s="409"/>
      <c r="GK56" s="409"/>
      <c r="GL56" s="409"/>
      <c r="GM56" s="409"/>
      <c r="GN56" s="409"/>
      <c r="GO56" s="409"/>
      <c r="GP56" s="409"/>
      <c r="GQ56" s="409"/>
      <c r="GR56" s="409"/>
      <c r="GS56" s="409"/>
      <c r="GT56" s="409"/>
      <c r="GU56" s="409"/>
      <c r="GV56" s="409"/>
      <c r="GW56" s="409"/>
      <c r="GX56" s="409"/>
      <c r="GY56" s="409"/>
      <c r="GZ56" s="409"/>
      <c r="HA56" s="409"/>
      <c r="HB56" s="409"/>
      <c r="HC56" s="409"/>
      <c r="HD56" s="409"/>
      <c r="HE56" s="409"/>
      <c r="HF56" s="409"/>
      <c r="HG56" s="409"/>
      <c r="HH56" s="409"/>
      <c r="HI56" s="409"/>
      <c r="HJ56" s="409"/>
      <c r="HK56" s="409"/>
      <c r="HL56" s="409"/>
      <c r="HM56" s="409"/>
      <c r="HN56" s="409"/>
      <c r="HO56" s="409"/>
      <c r="HP56" s="409"/>
    </row>
    <row r="57" spans="1:224" s="407" customFormat="1">
      <c r="A57" s="469" t="s">
        <v>914</v>
      </c>
      <c r="B57" s="470" t="s">
        <v>1140</v>
      </c>
      <c r="C57" s="471">
        <v>367459</v>
      </c>
      <c r="D57" s="471">
        <v>9</v>
      </c>
      <c r="K57" s="394"/>
      <c r="L57" s="395"/>
      <c r="M57" s="395"/>
      <c r="N57" s="395"/>
      <c r="O57" s="396"/>
      <c r="P57" s="396"/>
      <c r="Q57" s="395"/>
      <c r="R57" s="395"/>
      <c r="S57" s="395"/>
      <c r="T57" s="395"/>
      <c r="U57" s="395"/>
      <c r="V57" s="472"/>
      <c r="W57" s="394"/>
      <c r="X57" s="395"/>
      <c r="Y57" s="395"/>
      <c r="Z57" s="395"/>
      <c r="AA57" s="396"/>
      <c r="AB57" s="396"/>
      <c r="AC57" s="395"/>
      <c r="AD57" s="395"/>
      <c r="AE57" s="395"/>
      <c r="AF57" s="395"/>
      <c r="AG57" s="395"/>
      <c r="AH57" s="472"/>
      <c r="AI57" s="489" t="str">
        <f t="shared" si="32"/>
        <v xml:space="preserve"> </v>
      </c>
      <c r="AJ57" s="397" t="str">
        <f t="shared" si="35"/>
        <v xml:space="preserve"> </v>
      </c>
      <c r="AK57" s="397" t="str">
        <f t="shared" si="36"/>
        <v xml:space="preserve"> </v>
      </c>
      <c r="AL57" s="397" t="str">
        <f t="shared" si="33"/>
        <v xml:space="preserve"> </v>
      </c>
      <c r="AM57" s="397" t="str">
        <f t="shared" si="37"/>
        <v xml:space="preserve"> </v>
      </c>
      <c r="AN57" s="397" t="str">
        <f t="shared" si="38"/>
        <v xml:space="preserve"> </v>
      </c>
      <c r="AO57" s="397" t="str">
        <f t="shared" si="39"/>
        <v xml:space="preserve"> </v>
      </c>
      <c r="AP57" s="397" t="str">
        <f t="shared" si="40"/>
        <v xml:space="preserve"> </v>
      </c>
      <c r="AQ57" s="397" t="str">
        <f t="shared" si="41"/>
        <v xml:space="preserve"> </v>
      </c>
      <c r="AR57" s="397" t="str">
        <f t="shared" si="42"/>
        <v xml:space="preserve"> </v>
      </c>
      <c r="AS57" s="397" t="str">
        <f t="shared" si="43"/>
        <v xml:space="preserve"> </v>
      </c>
      <c r="AT57" s="398" t="str">
        <f t="shared" si="44"/>
        <v xml:space="preserve"> </v>
      </c>
      <c r="AU57" s="379"/>
      <c r="AV57" s="395"/>
      <c r="AW57" s="472"/>
      <c r="AX57" s="400"/>
      <c r="AY57" s="395"/>
      <c r="AZ57" s="472"/>
      <c r="BA57" s="489" t="str">
        <f t="shared" si="12"/>
        <v xml:space="preserve"> </v>
      </c>
      <c r="BB57" s="397" t="str">
        <f t="shared" si="12"/>
        <v xml:space="preserve"> </v>
      </c>
      <c r="BC57" s="398" t="str">
        <f t="shared" si="12"/>
        <v xml:space="preserve"> </v>
      </c>
      <c r="BD57" s="401"/>
      <c r="BE57" s="402"/>
      <c r="BF57" s="472"/>
      <c r="BG57" s="403"/>
      <c r="BH57" s="402"/>
      <c r="BI57" s="472"/>
      <c r="BJ57" s="403"/>
      <c r="BK57" s="402"/>
      <c r="BL57" s="472"/>
      <c r="BM57" s="403"/>
      <c r="BN57" s="402"/>
      <c r="BO57" s="472"/>
      <c r="BP57" s="490" t="str">
        <f t="shared" si="15"/>
        <v/>
      </c>
      <c r="BQ57" s="475" t="str">
        <f t="shared" si="15"/>
        <v/>
      </c>
      <c r="BR57" s="405" t="str">
        <f t="shared" si="15"/>
        <v/>
      </c>
      <c r="BS57" s="878">
        <v>1714</v>
      </c>
      <c r="BT57" s="878">
        <v>1735</v>
      </c>
      <c r="BU57" s="878">
        <v>1773</v>
      </c>
      <c r="BV57" s="878">
        <v>1834</v>
      </c>
      <c r="BW57" s="879">
        <v>1832</v>
      </c>
      <c r="BX57" s="879">
        <v>2240</v>
      </c>
      <c r="BY57" s="403">
        <v>375</v>
      </c>
      <c r="BZ57" s="402">
        <v>433</v>
      </c>
      <c r="CA57" s="402">
        <v>410</v>
      </c>
      <c r="CB57" s="402">
        <v>465</v>
      </c>
      <c r="CC57" s="402">
        <v>511</v>
      </c>
      <c r="CD57" s="402">
        <v>516</v>
      </c>
      <c r="CE57" s="402">
        <v>552</v>
      </c>
      <c r="CF57" s="472">
        <v>656</v>
      </c>
      <c r="CG57" s="403"/>
      <c r="CH57" s="399"/>
      <c r="CI57" s="402"/>
      <c r="CJ57" s="402"/>
      <c r="CK57" s="402"/>
      <c r="CL57" s="402"/>
      <c r="CM57" s="402"/>
      <c r="CN57" s="472"/>
      <c r="CO57" s="489">
        <f t="shared" si="34"/>
        <v>375</v>
      </c>
      <c r="CP57" s="397">
        <f t="shared" si="45"/>
        <v>433</v>
      </c>
      <c r="CQ57" s="397">
        <f t="shared" si="46"/>
        <v>410</v>
      </c>
      <c r="CR57" s="397">
        <f t="shared" si="47"/>
        <v>465</v>
      </c>
      <c r="CS57" s="397">
        <f t="shared" si="48"/>
        <v>511</v>
      </c>
      <c r="CT57" s="397">
        <f t="shared" si="49"/>
        <v>516</v>
      </c>
      <c r="CU57" s="397">
        <f t="shared" si="50"/>
        <v>552</v>
      </c>
      <c r="CV57" s="491">
        <f t="shared" si="25"/>
        <v>656</v>
      </c>
      <c r="CW57" s="379">
        <v>267</v>
      </c>
      <c r="CX57" s="399">
        <v>313</v>
      </c>
      <c r="CY57" s="472">
        <v>364</v>
      </c>
      <c r="CZ57" s="400">
        <v>28</v>
      </c>
      <c r="DA57" s="399">
        <v>20</v>
      </c>
      <c r="DB57" s="472">
        <v>28</v>
      </c>
      <c r="DC57" s="404">
        <f t="shared" si="26"/>
        <v>221</v>
      </c>
      <c r="DD57" s="404">
        <f t="shared" si="26"/>
        <v>219</v>
      </c>
      <c r="DE57" s="405">
        <f t="shared" si="26"/>
        <v>264</v>
      </c>
      <c r="DF57" s="379">
        <v>33</v>
      </c>
      <c r="DG57" s="399">
        <v>35</v>
      </c>
      <c r="DH57" s="472">
        <v>45</v>
      </c>
      <c r="DI57" s="400">
        <v>67</v>
      </c>
      <c r="DJ57" s="399">
        <v>67</v>
      </c>
      <c r="DK57" s="472">
        <v>49</v>
      </c>
      <c r="DL57" s="400">
        <v>97</v>
      </c>
      <c r="DM57" s="399">
        <v>111</v>
      </c>
      <c r="DN57" s="472">
        <v>105</v>
      </c>
      <c r="DO57" s="400">
        <v>90</v>
      </c>
      <c r="DP57" s="399">
        <v>83</v>
      </c>
      <c r="DQ57" s="472">
        <v>80</v>
      </c>
      <c r="DR57" s="404">
        <f t="shared" si="29"/>
        <v>245</v>
      </c>
      <c r="DS57" s="404">
        <f t="shared" si="29"/>
        <v>282</v>
      </c>
      <c r="DT57" s="405">
        <f t="shared" si="29"/>
        <v>286</v>
      </c>
      <c r="DU57" s="409"/>
      <c r="DV57" s="406" t="b">
        <f t="shared" si="51"/>
        <v>0</v>
      </c>
      <c r="DW57" s="136" t="b">
        <f t="shared" si="52"/>
        <v>0</v>
      </c>
      <c r="DX57" s="408" t="b">
        <f t="shared" si="53"/>
        <v>1</v>
      </c>
      <c r="DY57" s="136" t="b">
        <f t="shared" si="54"/>
        <v>0</v>
      </c>
      <c r="DZ57" s="136" t="b">
        <f t="shared" si="55"/>
        <v>0</v>
      </c>
      <c r="EA57" s="408" t="b">
        <f t="shared" si="56"/>
        <v>1</v>
      </c>
      <c r="EB57" s="136" t="b">
        <f t="shared" si="57"/>
        <v>0</v>
      </c>
      <c r="EC57" s="136" t="b">
        <f t="shared" si="58"/>
        <v>0</v>
      </c>
      <c r="ED57" s="408" t="b">
        <f t="shared" si="59"/>
        <v>1</v>
      </c>
      <c r="EE57" s="136" t="b">
        <f t="shared" si="60"/>
        <v>1</v>
      </c>
      <c r="EF57" s="136" t="b">
        <f t="shared" si="61"/>
        <v>1</v>
      </c>
      <c r="EG57" s="408" t="b">
        <f t="shared" si="62"/>
        <v>1</v>
      </c>
      <c r="EH57" s="136" t="b">
        <f t="shared" si="63"/>
        <v>1</v>
      </c>
      <c r="EI57" s="136" t="b">
        <f t="shared" si="64"/>
        <v>1</v>
      </c>
      <c r="EJ57" s="408" t="b">
        <f t="shared" si="65"/>
        <v>1</v>
      </c>
      <c r="EK57" s="136" t="b">
        <f t="shared" si="66"/>
        <v>1</v>
      </c>
      <c r="EL57" s="136" t="b">
        <f t="shared" si="67"/>
        <v>1</v>
      </c>
      <c r="EM57" s="408" t="b">
        <f t="shared" si="68"/>
        <v>1</v>
      </c>
      <c r="EN57" s="583"/>
      <c r="EO57" s="409"/>
      <c r="EP57" s="409"/>
      <c r="EQ57" s="409"/>
      <c r="ER57" s="409"/>
      <c r="ES57" s="409"/>
      <c r="ET57" s="409"/>
      <c r="EU57" s="409"/>
      <c r="EV57" s="409"/>
      <c r="EW57" s="409"/>
      <c r="EX57" s="409"/>
      <c r="EY57" s="409"/>
      <c r="EZ57" s="409"/>
      <c r="FA57" s="409"/>
      <c r="FB57" s="409"/>
      <c r="FC57" s="409"/>
      <c r="FD57" s="409"/>
      <c r="FE57" s="409"/>
      <c r="FF57" s="409"/>
      <c r="FG57" s="409"/>
      <c r="FH57" s="409"/>
      <c r="FI57" s="409"/>
      <c r="FJ57" s="409"/>
      <c r="FK57" s="409"/>
      <c r="FL57" s="409"/>
      <c r="FM57" s="409"/>
      <c r="FN57" s="409"/>
      <c r="FO57" s="409"/>
      <c r="FP57" s="409"/>
      <c r="FQ57" s="409"/>
      <c r="FR57" s="409"/>
      <c r="FS57" s="409"/>
      <c r="FT57" s="409"/>
      <c r="FU57" s="409"/>
      <c r="FV57" s="409"/>
      <c r="FW57" s="409"/>
      <c r="FX57" s="409"/>
      <c r="FY57" s="409"/>
      <c r="FZ57" s="409"/>
      <c r="GA57" s="409"/>
      <c r="GB57" s="409"/>
      <c r="GC57" s="409"/>
      <c r="GD57" s="409"/>
      <c r="GE57" s="409"/>
      <c r="GF57" s="409"/>
      <c r="GG57" s="409"/>
      <c r="GH57" s="409"/>
      <c r="GI57" s="409"/>
      <c r="GJ57" s="409"/>
      <c r="GK57" s="409"/>
      <c r="GL57" s="409"/>
      <c r="GM57" s="409"/>
      <c r="GN57" s="409"/>
      <c r="GO57" s="409"/>
      <c r="GP57" s="409"/>
      <c r="GQ57" s="409"/>
      <c r="GR57" s="409"/>
      <c r="GS57" s="409"/>
      <c r="GT57" s="409"/>
      <c r="GU57" s="409"/>
      <c r="GV57" s="409"/>
      <c r="GW57" s="409"/>
      <c r="GX57" s="409"/>
      <c r="GY57" s="409"/>
      <c r="GZ57" s="409"/>
      <c r="HA57" s="409"/>
      <c r="HB57" s="409"/>
      <c r="HC57" s="409"/>
      <c r="HD57" s="409"/>
      <c r="HE57" s="409"/>
      <c r="HF57" s="409"/>
      <c r="HG57" s="409"/>
      <c r="HH57" s="409"/>
      <c r="HI57" s="409"/>
      <c r="HJ57" s="409"/>
      <c r="HK57" s="409"/>
      <c r="HL57" s="409"/>
      <c r="HM57" s="409"/>
      <c r="HN57" s="409"/>
      <c r="HO57" s="409"/>
      <c r="HP57" s="409"/>
    </row>
    <row r="58" spans="1:224" s="407" customFormat="1">
      <c r="A58" s="469" t="s">
        <v>914</v>
      </c>
      <c r="B58" s="478" t="s">
        <v>1141</v>
      </c>
      <c r="C58" s="471">
        <v>107327</v>
      </c>
      <c r="D58" s="471">
        <v>10</v>
      </c>
      <c r="K58" s="394"/>
      <c r="L58" s="395"/>
      <c r="M58" s="395"/>
      <c r="N58" s="395"/>
      <c r="O58" s="396"/>
      <c r="P58" s="396"/>
      <c r="Q58" s="395"/>
      <c r="R58" s="395"/>
      <c r="S58" s="395"/>
      <c r="T58" s="395"/>
      <c r="U58" s="395"/>
      <c r="V58" s="472"/>
      <c r="W58" s="394"/>
      <c r="X58" s="395"/>
      <c r="Y58" s="395"/>
      <c r="Z58" s="395"/>
      <c r="AA58" s="396"/>
      <c r="AB58" s="396"/>
      <c r="AC58" s="395"/>
      <c r="AD58" s="395"/>
      <c r="AE58" s="395"/>
      <c r="AF58" s="395"/>
      <c r="AG58" s="395"/>
      <c r="AH58" s="472"/>
      <c r="AI58" s="489" t="str">
        <f t="shared" si="32"/>
        <v xml:space="preserve"> </v>
      </c>
      <c r="AJ58" s="397" t="str">
        <f t="shared" si="35"/>
        <v xml:space="preserve"> </v>
      </c>
      <c r="AK58" s="397" t="str">
        <f t="shared" si="36"/>
        <v xml:space="preserve"> </v>
      </c>
      <c r="AL58" s="397" t="str">
        <f t="shared" si="33"/>
        <v xml:space="preserve"> </v>
      </c>
      <c r="AM58" s="397" t="str">
        <f t="shared" si="37"/>
        <v xml:space="preserve"> </v>
      </c>
      <c r="AN58" s="397" t="str">
        <f t="shared" si="38"/>
        <v xml:space="preserve"> </v>
      </c>
      <c r="AO58" s="397" t="str">
        <f t="shared" si="39"/>
        <v xml:space="preserve"> </v>
      </c>
      <c r="AP58" s="397" t="str">
        <f t="shared" si="40"/>
        <v xml:space="preserve"> </v>
      </c>
      <c r="AQ58" s="397" t="str">
        <f t="shared" si="41"/>
        <v xml:space="preserve"> </v>
      </c>
      <c r="AR58" s="397" t="str">
        <f t="shared" si="42"/>
        <v xml:space="preserve"> </v>
      </c>
      <c r="AS58" s="397" t="str">
        <f t="shared" si="43"/>
        <v xml:space="preserve"> </v>
      </c>
      <c r="AT58" s="398" t="str">
        <f t="shared" si="44"/>
        <v xml:space="preserve"> </v>
      </c>
      <c r="AU58" s="379"/>
      <c r="AV58" s="395"/>
      <c r="AW58" s="472"/>
      <c r="AX58" s="400"/>
      <c r="AY58" s="395"/>
      <c r="AZ58" s="472"/>
      <c r="BA58" s="489" t="str">
        <f t="shared" si="12"/>
        <v xml:space="preserve"> </v>
      </c>
      <c r="BB58" s="397" t="str">
        <f t="shared" si="12"/>
        <v xml:space="preserve"> </v>
      </c>
      <c r="BC58" s="398" t="str">
        <f t="shared" si="12"/>
        <v xml:space="preserve"> </v>
      </c>
      <c r="BD58" s="401"/>
      <c r="BE58" s="402"/>
      <c r="BF58" s="472"/>
      <c r="BG58" s="403"/>
      <c r="BH58" s="402"/>
      <c r="BI58" s="472"/>
      <c r="BJ58" s="403"/>
      <c r="BK58" s="402"/>
      <c r="BL58" s="472"/>
      <c r="BM58" s="403"/>
      <c r="BN58" s="402"/>
      <c r="BO58" s="472"/>
      <c r="BP58" s="490" t="str">
        <f t="shared" si="15"/>
        <v/>
      </c>
      <c r="BQ58" s="475" t="str">
        <f t="shared" si="15"/>
        <v/>
      </c>
      <c r="BR58" s="405" t="str">
        <f t="shared" si="15"/>
        <v/>
      </c>
      <c r="BS58" s="878">
        <v>465</v>
      </c>
      <c r="BT58" s="878">
        <v>487</v>
      </c>
      <c r="BU58" s="878">
        <v>500</v>
      </c>
      <c r="BV58" s="878">
        <v>483</v>
      </c>
      <c r="BW58" s="879">
        <v>453</v>
      </c>
      <c r="BX58" s="879">
        <v>504</v>
      </c>
      <c r="BY58" s="403">
        <v>206</v>
      </c>
      <c r="BZ58" s="402">
        <v>266</v>
      </c>
      <c r="CA58" s="402">
        <v>326</v>
      </c>
      <c r="CB58" s="402">
        <v>331</v>
      </c>
      <c r="CC58" s="402">
        <v>336</v>
      </c>
      <c r="CD58" s="402">
        <v>335</v>
      </c>
      <c r="CE58" s="402">
        <v>268</v>
      </c>
      <c r="CF58" s="472">
        <v>286</v>
      </c>
      <c r="CG58" s="403"/>
      <c r="CH58" s="399"/>
      <c r="CI58" s="402"/>
      <c r="CJ58" s="402"/>
      <c r="CK58" s="402"/>
      <c r="CL58" s="402"/>
      <c r="CM58" s="402"/>
      <c r="CN58" s="472"/>
      <c r="CO58" s="489">
        <f t="shared" si="34"/>
        <v>206</v>
      </c>
      <c r="CP58" s="397">
        <f t="shared" si="45"/>
        <v>266</v>
      </c>
      <c r="CQ58" s="397">
        <f t="shared" si="46"/>
        <v>326</v>
      </c>
      <c r="CR58" s="397">
        <f t="shared" si="47"/>
        <v>331</v>
      </c>
      <c r="CS58" s="397">
        <f t="shared" si="48"/>
        <v>336</v>
      </c>
      <c r="CT58" s="397">
        <f t="shared" si="49"/>
        <v>335</v>
      </c>
      <c r="CU58" s="397">
        <f t="shared" si="50"/>
        <v>268</v>
      </c>
      <c r="CV58" s="491">
        <f t="shared" si="25"/>
        <v>286</v>
      </c>
      <c r="CW58" s="379">
        <v>139</v>
      </c>
      <c r="CX58" s="399">
        <v>91</v>
      </c>
      <c r="CY58" s="472">
        <v>118</v>
      </c>
      <c r="CZ58" s="400">
        <v>11</v>
      </c>
      <c r="DA58" s="399">
        <v>13</v>
      </c>
      <c r="DB58" s="472">
        <v>10</v>
      </c>
      <c r="DC58" s="404">
        <f t="shared" si="26"/>
        <v>185</v>
      </c>
      <c r="DD58" s="404">
        <f t="shared" si="26"/>
        <v>164</v>
      </c>
      <c r="DE58" s="405">
        <f t="shared" si="26"/>
        <v>158</v>
      </c>
      <c r="DF58" s="379">
        <v>81</v>
      </c>
      <c r="DG58" s="399">
        <v>63</v>
      </c>
      <c r="DH58" s="472">
        <v>64</v>
      </c>
      <c r="DI58" s="400">
        <v>72</v>
      </c>
      <c r="DJ58" s="399">
        <v>61</v>
      </c>
      <c r="DK58" s="472">
        <v>84</v>
      </c>
      <c r="DL58" s="400">
        <v>29</v>
      </c>
      <c r="DM58" s="399">
        <v>48</v>
      </c>
      <c r="DN58" s="472">
        <v>30</v>
      </c>
      <c r="DO58" s="400">
        <v>26</v>
      </c>
      <c r="DP58" s="399">
        <v>30</v>
      </c>
      <c r="DQ58" s="472">
        <v>27</v>
      </c>
      <c r="DR58" s="404">
        <f t="shared" si="29"/>
        <v>195</v>
      </c>
      <c r="DS58" s="404">
        <f t="shared" si="29"/>
        <v>195</v>
      </c>
      <c r="DT58" s="405">
        <f t="shared" si="29"/>
        <v>214</v>
      </c>
      <c r="DU58" s="409"/>
      <c r="DV58" s="406" t="b">
        <f t="shared" si="51"/>
        <v>0</v>
      </c>
      <c r="DW58" s="136" t="b">
        <f t="shared" si="52"/>
        <v>0</v>
      </c>
      <c r="DX58" s="408" t="b">
        <f t="shared" si="53"/>
        <v>1</v>
      </c>
      <c r="DY58" s="136" t="b">
        <f t="shared" si="54"/>
        <v>0</v>
      </c>
      <c r="DZ58" s="136" t="b">
        <f t="shared" si="55"/>
        <v>0</v>
      </c>
      <c r="EA58" s="408" t="b">
        <f t="shared" si="56"/>
        <v>1</v>
      </c>
      <c r="EB58" s="136" t="b">
        <f t="shared" si="57"/>
        <v>0</v>
      </c>
      <c r="EC58" s="136" t="b">
        <f t="shared" si="58"/>
        <v>0</v>
      </c>
      <c r="ED58" s="408" t="b">
        <f t="shared" si="59"/>
        <v>1</v>
      </c>
      <c r="EE58" s="136" t="b">
        <f t="shared" si="60"/>
        <v>1</v>
      </c>
      <c r="EF58" s="136" t="b">
        <f t="shared" si="61"/>
        <v>1</v>
      </c>
      <c r="EG58" s="408" t="b">
        <f t="shared" si="62"/>
        <v>1</v>
      </c>
      <c r="EH58" s="136" t="b">
        <f t="shared" si="63"/>
        <v>1</v>
      </c>
      <c r="EI58" s="136" t="b">
        <f t="shared" si="64"/>
        <v>1</v>
      </c>
      <c r="EJ58" s="408" t="b">
        <f t="shared" si="65"/>
        <v>1</v>
      </c>
      <c r="EK58" s="136" t="b">
        <f t="shared" si="66"/>
        <v>1</v>
      </c>
      <c r="EL58" s="136" t="b">
        <f t="shared" si="67"/>
        <v>1</v>
      </c>
      <c r="EM58" s="408" t="b">
        <f t="shared" si="68"/>
        <v>1</v>
      </c>
      <c r="EN58" s="583"/>
      <c r="EO58" s="409"/>
      <c r="EP58" s="409"/>
      <c r="EQ58" s="409"/>
      <c r="ER58" s="409"/>
      <c r="ES58" s="409"/>
      <c r="ET58" s="409"/>
      <c r="EU58" s="409"/>
      <c r="EV58" s="409"/>
      <c r="EW58" s="409"/>
      <c r="EX58" s="409"/>
      <c r="EY58" s="409"/>
      <c r="EZ58" s="409"/>
      <c r="FA58" s="409"/>
      <c r="FB58" s="409"/>
      <c r="FC58" s="409"/>
      <c r="FD58" s="409"/>
      <c r="FE58" s="409"/>
      <c r="FF58" s="409"/>
      <c r="FG58" s="409"/>
      <c r="FH58" s="409"/>
      <c r="FI58" s="409"/>
      <c r="FJ58" s="409"/>
      <c r="FK58" s="409"/>
      <c r="FL58" s="409"/>
      <c r="FM58" s="409"/>
      <c r="FN58" s="409"/>
      <c r="FO58" s="409"/>
      <c r="FP58" s="409"/>
      <c r="FQ58" s="409"/>
      <c r="FR58" s="409"/>
      <c r="FS58" s="409"/>
      <c r="FT58" s="409"/>
      <c r="FU58" s="409"/>
      <c r="FV58" s="409"/>
      <c r="FW58" s="409"/>
      <c r="FX58" s="409"/>
      <c r="FY58" s="409"/>
      <c r="FZ58" s="409"/>
      <c r="GA58" s="409"/>
      <c r="GB58" s="409"/>
      <c r="GC58" s="409"/>
      <c r="GD58" s="409"/>
      <c r="GE58" s="409"/>
      <c r="GF58" s="409"/>
      <c r="GG58" s="409"/>
      <c r="GH58" s="409"/>
      <c r="GI58" s="409"/>
      <c r="GJ58" s="409"/>
      <c r="GK58" s="409"/>
      <c r="GL58" s="409"/>
      <c r="GM58" s="409"/>
      <c r="GN58" s="409"/>
      <c r="GO58" s="409"/>
      <c r="GP58" s="409"/>
      <c r="GQ58" s="409"/>
      <c r="GR58" s="409"/>
      <c r="GS58" s="409"/>
      <c r="GT58" s="409"/>
      <c r="GU58" s="409"/>
      <c r="GV58" s="409"/>
      <c r="GW58" s="409"/>
      <c r="GX58" s="409"/>
      <c r="GY58" s="409"/>
      <c r="GZ58" s="409"/>
      <c r="HA58" s="409"/>
      <c r="HB58" s="409"/>
      <c r="HC58" s="409"/>
      <c r="HD58" s="409"/>
      <c r="HE58" s="409"/>
      <c r="HF58" s="409"/>
      <c r="HG58" s="409"/>
      <c r="HH58" s="409"/>
      <c r="HI58" s="409"/>
      <c r="HJ58" s="409"/>
      <c r="HK58" s="409"/>
      <c r="HL58" s="409"/>
      <c r="HM58" s="409"/>
      <c r="HN58" s="409"/>
      <c r="HO58" s="409"/>
      <c r="HP58" s="409"/>
    </row>
    <row r="59" spans="1:224" s="407" customFormat="1">
      <c r="A59" s="469" t="s">
        <v>914</v>
      </c>
      <c r="B59" s="470" t="s">
        <v>1142</v>
      </c>
      <c r="C59" s="471">
        <v>420538</v>
      </c>
      <c r="D59" s="471">
        <v>10</v>
      </c>
      <c r="K59" s="394"/>
      <c r="L59" s="395"/>
      <c r="M59" s="395"/>
      <c r="N59" s="395"/>
      <c r="O59" s="396"/>
      <c r="P59" s="396"/>
      <c r="Q59" s="395"/>
      <c r="R59" s="395"/>
      <c r="S59" s="395"/>
      <c r="T59" s="395"/>
      <c r="U59" s="395"/>
      <c r="V59" s="472"/>
      <c r="W59" s="394"/>
      <c r="X59" s="395"/>
      <c r="Y59" s="395"/>
      <c r="Z59" s="395"/>
      <c r="AA59" s="396"/>
      <c r="AB59" s="396"/>
      <c r="AC59" s="395"/>
      <c r="AD59" s="395"/>
      <c r="AE59" s="395"/>
      <c r="AF59" s="395"/>
      <c r="AG59" s="395"/>
      <c r="AH59" s="472"/>
      <c r="AI59" s="489" t="str">
        <f t="shared" si="32"/>
        <v xml:space="preserve"> </v>
      </c>
      <c r="AJ59" s="397" t="str">
        <f t="shared" si="35"/>
        <v xml:space="preserve"> </v>
      </c>
      <c r="AK59" s="397" t="str">
        <f t="shared" si="36"/>
        <v xml:space="preserve"> </v>
      </c>
      <c r="AL59" s="397" t="str">
        <f t="shared" si="33"/>
        <v xml:space="preserve"> </v>
      </c>
      <c r="AM59" s="397" t="str">
        <f t="shared" si="37"/>
        <v xml:space="preserve"> </v>
      </c>
      <c r="AN59" s="397" t="str">
        <f t="shared" si="38"/>
        <v xml:space="preserve"> </v>
      </c>
      <c r="AO59" s="397" t="str">
        <f t="shared" si="39"/>
        <v xml:space="preserve"> </v>
      </c>
      <c r="AP59" s="397" t="str">
        <f t="shared" si="40"/>
        <v xml:space="preserve"> </v>
      </c>
      <c r="AQ59" s="397" t="str">
        <f t="shared" si="41"/>
        <v xml:space="preserve"> </v>
      </c>
      <c r="AR59" s="397" t="str">
        <f t="shared" si="42"/>
        <v xml:space="preserve"> </v>
      </c>
      <c r="AS59" s="397" t="str">
        <f t="shared" si="43"/>
        <v xml:space="preserve"> </v>
      </c>
      <c r="AT59" s="398" t="str">
        <f t="shared" si="44"/>
        <v xml:space="preserve"> </v>
      </c>
      <c r="AU59" s="379"/>
      <c r="AV59" s="395"/>
      <c r="AW59" s="472"/>
      <c r="AX59" s="400"/>
      <c r="AY59" s="395"/>
      <c r="AZ59" s="472"/>
      <c r="BA59" s="489" t="str">
        <f t="shared" si="12"/>
        <v xml:space="preserve"> </v>
      </c>
      <c r="BB59" s="397" t="str">
        <f t="shared" si="12"/>
        <v xml:space="preserve"> </v>
      </c>
      <c r="BC59" s="398" t="str">
        <f t="shared" si="12"/>
        <v xml:space="preserve"> </v>
      </c>
      <c r="BD59" s="401"/>
      <c r="BE59" s="402"/>
      <c r="BF59" s="472"/>
      <c r="BG59" s="403"/>
      <c r="BH59" s="402"/>
      <c r="BI59" s="472"/>
      <c r="BJ59" s="403"/>
      <c r="BK59" s="402"/>
      <c r="BL59" s="472"/>
      <c r="BM59" s="403"/>
      <c r="BN59" s="402"/>
      <c r="BO59" s="472"/>
      <c r="BP59" s="490" t="str">
        <f t="shared" si="15"/>
        <v/>
      </c>
      <c r="BQ59" s="475" t="str">
        <f t="shared" si="15"/>
        <v/>
      </c>
      <c r="BR59" s="405" t="str">
        <f t="shared" si="15"/>
        <v/>
      </c>
      <c r="BS59" s="878">
        <v>337</v>
      </c>
      <c r="BT59" s="878">
        <v>472</v>
      </c>
      <c r="BU59" s="878">
        <v>459</v>
      </c>
      <c r="BV59" s="878">
        <v>480</v>
      </c>
      <c r="BW59" s="879">
        <v>387</v>
      </c>
      <c r="BX59" s="879">
        <v>478</v>
      </c>
      <c r="BY59" s="403">
        <v>173</v>
      </c>
      <c r="BZ59" s="402">
        <v>216</v>
      </c>
      <c r="CA59" s="402">
        <v>192</v>
      </c>
      <c r="CB59" s="402">
        <v>242</v>
      </c>
      <c r="CC59" s="402">
        <v>244</v>
      </c>
      <c r="CD59" s="402">
        <v>180</v>
      </c>
      <c r="CE59" s="402">
        <v>166</v>
      </c>
      <c r="CF59" s="472">
        <v>193</v>
      </c>
      <c r="CG59" s="403"/>
      <c r="CH59" s="399"/>
      <c r="CI59" s="402"/>
      <c r="CJ59" s="402"/>
      <c r="CK59" s="402"/>
      <c r="CL59" s="402"/>
      <c r="CM59" s="402"/>
      <c r="CN59" s="472"/>
      <c r="CO59" s="489">
        <f t="shared" si="34"/>
        <v>173</v>
      </c>
      <c r="CP59" s="397">
        <f t="shared" si="45"/>
        <v>216</v>
      </c>
      <c r="CQ59" s="397">
        <f t="shared" si="46"/>
        <v>192</v>
      </c>
      <c r="CR59" s="397">
        <f t="shared" si="47"/>
        <v>242</v>
      </c>
      <c r="CS59" s="397">
        <f t="shared" si="48"/>
        <v>244</v>
      </c>
      <c r="CT59" s="397">
        <f t="shared" si="49"/>
        <v>180</v>
      </c>
      <c r="CU59" s="397">
        <f t="shared" si="50"/>
        <v>166</v>
      </c>
      <c r="CV59" s="491">
        <f t="shared" si="25"/>
        <v>193</v>
      </c>
      <c r="CW59" s="379">
        <v>90</v>
      </c>
      <c r="CX59" s="399">
        <v>75</v>
      </c>
      <c r="CY59" s="472">
        <v>91</v>
      </c>
      <c r="CZ59" s="400">
        <v>14</v>
      </c>
      <c r="DA59" s="399">
        <v>9</v>
      </c>
      <c r="DB59" s="472">
        <v>3</v>
      </c>
      <c r="DC59" s="404">
        <f t="shared" si="26"/>
        <v>76</v>
      </c>
      <c r="DD59" s="404">
        <f t="shared" si="26"/>
        <v>82</v>
      </c>
      <c r="DE59" s="405">
        <f t="shared" si="26"/>
        <v>99</v>
      </c>
      <c r="DF59" s="379">
        <v>37</v>
      </c>
      <c r="DG59" s="399">
        <v>49</v>
      </c>
      <c r="DH59" s="472">
        <v>38</v>
      </c>
      <c r="DI59" s="400">
        <v>44</v>
      </c>
      <c r="DJ59" s="399">
        <v>68</v>
      </c>
      <c r="DK59" s="472">
        <v>43</v>
      </c>
      <c r="DL59" s="400">
        <v>25</v>
      </c>
      <c r="DM59" s="399">
        <v>28</v>
      </c>
      <c r="DN59" s="472">
        <v>13</v>
      </c>
      <c r="DO59" s="400">
        <v>30</v>
      </c>
      <c r="DP59" s="399">
        <v>53</v>
      </c>
      <c r="DQ59" s="472">
        <v>27</v>
      </c>
      <c r="DR59" s="404">
        <f t="shared" si="29"/>
        <v>150</v>
      </c>
      <c r="DS59" s="404">
        <f t="shared" si="29"/>
        <v>114</v>
      </c>
      <c r="DT59" s="405">
        <f t="shared" si="29"/>
        <v>102</v>
      </c>
      <c r="DU59" s="409"/>
      <c r="DV59" s="406" t="b">
        <f t="shared" si="51"/>
        <v>0</v>
      </c>
      <c r="DW59" s="136" t="b">
        <f t="shared" si="52"/>
        <v>0</v>
      </c>
      <c r="DX59" s="408" t="b">
        <f t="shared" si="53"/>
        <v>1</v>
      </c>
      <c r="DY59" s="136" t="b">
        <f t="shared" si="54"/>
        <v>0</v>
      </c>
      <c r="DZ59" s="136" t="b">
        <f t="shared" si="55"/>
        <v>0</v>
      </c>
      <c r="EA59" s="408" t="b">
        <f t="shared" si="56"/>
        <v>1</v>
      </c>
      <c r="EB59" s="136" t="b">
        <f t="shared" si="57"/>
        <v>0</v>
      </c>
      <c r="EC59" s="136" t="b">
        <f t="shared" si="58"/>
        <v>0</v>
      </c>
      <c r="ED59" s="408" t="b">
        <f t="shared" si="59"/>
        <v>1</v>
      </c>
      <c r="EE59" s="136" t="b">
        <f t="shared" si="60"/>
        <v>1</v>
      </c>
      <c r="EF59" s="136" t="b">
        <f t="shared" si="61"/>
        <v>1</v>
      </c>
      <c r="EG59" s="408" t="b">
        <f t="shared" si="62"/>
        <v>1</v>
      </c>
      <c r="EH59" s="136" t="b">
        <f t="shared" si="63"/>
        <v>1</v>
      </c>
      <c r="EI59" s="136" t="b">
        <f t="shared" si="64"/>
        <v>1</v>
      </c>
      <c r="EJ59" s="408" t="b">
        <f t="shared" si="65"/>
        <v>1</v>
      </c>
      <c r="EK59" s="136" t="b">
        <f t="shared" si="66"/>
        <v>1</v>
      </c>
      <c r="EL59" s="136" t="b">
        <f t="shared" si="67"/>
        <v>1</v>
      </c>
      <c r="EM59" s="408" t="b">
        <f t="shared" si="68"/>
        <v>1</v>
      </c>
      <c r="EN59" s="583"/>
      <c r="EO59" s="409"/>
      <c r="EP59" s="409"/>
      <c r="EQ59" s="409"/>
      <c r="ER59" s="409"/>
      <c r="ES59" s="409"/>
      <c r="ET59" s="409"/>
      <c r="EU59" s="409"/>
      <c r="EV59" s="409"/>
      <c r="EW59" s="409"/>
      <c r="EX59" s="409"/>
      <c r="EY59" s="409"/>
      <c r="EZ59" s="409"/>
      <c r="FA59" s="409"/>
      <c r="FB59" s="409"/>
      <c r="FC59" s="409"/>
      <c r="FD59" s="409"/>
      <c r="FE59" s="409"/>
      <c r="FF59" s="409"/>
      <c r="FG59" s="409"/>
      <c r="FH59" s="409"/>
      <c r="FI59" s="409"/>
      <c r="FJ59" s="409"/>
      <c r="FK59" s="409"/>
      <c r="FL59" s="409"/>
      <c r="FM59" s="409"/>
      <c r="FN59" s="409"/>
      <c r="FO59" s="409"/>
      <c r="FP59" s="409"/>
      <c r="FQ59" s="409"/>
      <c r="FR59" s="409"/>
      <c r="FS59" s="409"/>
      <c r="FT59" s="409"/>
      <c r="FU59" s="409"/>
      <c r="FV59" s="409"/>
      <c r="FW59" s="409"/>
      <c r="FX59" s="409"/>
      <c r="FY59" s="409"/>
      <c r="FZ59" s="409"/>
      <c r="GA59" s="409"/>
      <c r="GB59" s="409"/>
      <c r="GC59" s="409"/>
      <c r="GD59" s="409"/>
      <c r="GE59" s="409"/>
      <c r="GF59" s="409"/>
      <c r="GG59" s="409"/>
      <c r="GH59" s="409"/>
      <c r="GI59" s="409"/>
      <c r="GJ59" s="409"/>
      <c r="GK59" s="409"/>
      <c r="GL59" s="409"/>
      <c r="GM59" s="409"/>
      <c r="GN59" s="409"/>
      <c r="GO59" s="409"/>
      <c r="GP59" s="409"/>
      <c r="GQ59" s="409"/>
      <c r="GR59" s="409"/>
      <c r="GS59" s="409"/>
      <c r="GT59" s="409"/>
      <c r="GU59" s="409"/>
      <c r="GV59" s="409"/>
      <c r="GW59" s="409"/>
      <c r="GX59" s="409"/>
      <c r="GY59" s="409"/>
      <c r="GZ59" s="409"/>
      <c r="HA59" s="409"/>
      <c r="HB59" s="409"/>
      <c r="HC59" s="409"/>
      <c r="HD59" s="409"/>
      <c r="HE59" s="409"/>
      <c r="HF59" s="409"/>
      <c r="HG59" s="409"/>
      <c r="HH59" s="409"/>
      <c r="HI59" s="409"/>
      <c r="HJ59" s="409"/>
      <c r="HK59" s="409"/>
      <c r="HL59" s="409"/>
      <c r="HM59" s="409"/>
      <c r="HN59" s="409"/>
      <c r="HO59" s="409"/>
      <c r="HP59" s="409"/>
    </row>
    <row r="60" spans="1:224" s="407" customFormat="1">
      <c r="A60" s="469" t="s">
        <v>914</v>
      </c>
      <c r="B60" s="470" t="s">
        <v>1143</v>
      </c>
      <c r="C60" s="471">
        <v>440402</v>
      </c>
      <c r="D60" s="471">
        <v>10</v>
      </c>
      <c r="K60" s="394"/>
      <c r="L60" s="395"/>
      <c r="M60" s="395"/>
      <c r="N60" s="395"/>
      <c r="O60" s="396"/>
      <c r="P60" s="396"/>
      <c r="Q60" s="395"/>
      <c r="R60" s="395"/>
      <c r="S60" s="395"/>
      <c r="T60" s="395"/>
      <c r="U60" s="395"/>
      <c r="V60" s="472"/>
      <c r="W60" s="394"/>
      <c r="X60" s="395"/>
      <c r="Y60" s="395"/>
      <c r="Z60" s="395"/>
      <c r="AA60" s="396"/>
      <c r="AB60" s="396"/>
      <c r="AC60" s="395"/>
      <c r="AD60" s="395"/>
      <c r="AE60" s="395"/>
      <c r="AF60" s="395"/>
      <c r="AG60" s="395"/>
      <c r="AH60" s="472"/>
      <c r="AI60" s="489" t="str">
        <f t="shared" si="32"/>
        <v xml:space="preserve"> </v>
      </c>
      <c r="AJ60" s="397" t="str">
        <f t="shared" si="35"/>
        <v xml:space="preserve"> </v>
      </c>
      <c r="AK60" s="397" t="str">
        <f t="shared" si="36"/>
        <v xml:space="preserve"> </v>
      </c>
      <c r="AL60" s="397" t="str">
        <f t="shared" si="33"/>
        <v xml:space="preserve"> </v>
      </c>
      <c r="AM60" s="397" t="str">
        <f t="shared" si="37"/>
        <v xml:space="preserve"> </v>
      </c>
      <c r="AN60" s="397" t="str">
        <f t="shared" si="38"/>
        <v xml:space="preserve"> </v>
      </c>
      <c r="AO60" s="397" t="str">
        <f t="shared" si="39"/>
        <v xml:space="preserve"> </v>
      </c>
      <c r="AP60" s="397" t="str">
        <f t="shared" si="40"/>
        <v xml:space="preserve"> </v>
      </c>
      <c r="AQ60" s="397" t="str">
        <f t="shared" si="41"/>
        <v xml:space="preserve"> </v>
      </c>
      <c r="AR60" s="397" t="str">
        <f t="shared" si="42"/>
        <v xml:space="preserve"> </v>
      </c>
      <c r="AS60" s="397" t="str">
        <f t="shared" si="43"/>
        <v xml:space="preserve"> </v>
      </c>
      <c r="AT60" s="398" t="str">
        <f t="shared" si="44"/>
        <v xml:space="preserve"> </v>
      </c>
      <c r="AU60" s="379"/>
      <c r="AV60" s="395"/>
      <c r="AW60" s="472"/>
      <c r="AX60" s="400"/>
      <c r="AY60" s="395"/>
      <c r="AZ60" s="472"/>
      <c r="BA60" s="489" t="str">
        <f t="shared" si="12"/>
        <v xml:space="preserve"> </v>
      </c>
      <c r="BB60" s="397" t="str">
        <f t="shared" si="12"/>
        <v xml:space="preserve"> </v>
      </c>
      <c r="BC60" s="398" t="str">
        <f t="shared" si="12"/>
        <v xml:space="preserve"> </v>
      </c>
      <c r="BD60" s="401"/>
      <c r="BE60" s="402"/>
      <c r="BF60" s="472"/>
      <c r="BG60" s="403"/>
      <c r="BH60" s="402"/>
      <c r="BI60" s="472"/>
      <c r="BJ60" s="403"/>
      <c r="BK60" s="402"/>
      <c r="BL60" s="472"/>
      <c r="BM60" s="403"/>
      <c r="BN60" s="402"/>
      <c r="BO60" s="472"/>
      <c r="BP60" s="490" t="str">
        <f t="shared" si="15"/>
        <v/>
      </c>
      <c r="BQ60" s="475" t="str">
        <f t="shared" si="15"/>
        <v/>
      </c>
      <c r="BR60" s="405" t="str">
        <f t="shared" si="15"/>
        <v/>
      </c>
      <c r="BS60" s="878">
        <v>226</v>
      </c>
      <c r="BT60" s="878">
        <v>523</v>
      </c>
      <c r="BU60" s="878">
        <v>376</v>
      </c>
      <c r="BV60" s="878">
        <v>425</v>
      </c>
      <c r="BW60" s="879">
        <v>456</v>
      </c>
      <c r="BX60" s="879">
        <v>545</v>
      </c>
      <c r="BY60" s="403">
        <v>72</v>
      </c>
      <c r="BZ60" s="402">
        <v>126</v>
      </c>
      <c r="CA60" s="402">
        <v>82</v>
      </c>
      <c r="CB60" s="402">
        <v>64</v>
      </c>
      <c r="CC60" s="402">
        <v>99</v>
      </c>
      <c r="CD60" s="402">
        <v>107</v>
      </c>
      <c r="CE60" s="402">
        <v>127</v>
      </c>
      <c r="CF60" s="472">
        <v>121</v>
      </c>
      <c r="CG60" s="403"/>
      <c r="CH60" s="399"/>
      <c r="CI60" s="402"/>
      <c r="CJ60" s="402"/>
      <c r="CK60" s="402"/>
      <c r="CL60" s="402"/>
      <c r="CM60" s="402"/>
      <c r="CN60" s="472"/>
      <c r="CO60" s="489">
        <f t="shared" si="34"/>
        <v>72</v>
      </c>
      <c r="CP60" s="397">
        <f t="shared" si="45"/>
        <v>126</v>
      </c>
      <c r="CQ60" s="397">
        <f t="shared" si="46"/>
        <v>82</v>
      </c>
      <c r="CR60" s="397">
        <f t="shared" si="47"/>
        <v>64</v>
      </c>
      <c r="CS60" s="397">
        <f t="shared" si="48"/>
        <v>99</v>
      </c>
      <c r="CT60" s="397">
        <f t="shared" si="49"/>
        <v>107</v>
      </c>
      <c r="CU60" s="397">
        <f t="shared" si="50"/>
        <v>127</v>
      </c>
      <c r="CV60" s="491">
        <f t="shared" si="25"/>
        <v>121</v>
      </c>
      <c r="CW60" s="379">
        <v>42</v>
      </c>
      <c r="CX60" s="399">
        <v>65</v>
      </c>
      <c r="CY60" s="472">
        <v>48</v>
      </c>
      <c r="CZ60" s="400">
        <v>1</v>
      </c>
      <c r="DA60" s="399">
        <v>9</v>
      </c>
      <c r="DB60" s="472">
        <v>6</v>
      </c>
      <c r="DC60" s="404">
        <f t="shared" si="26"/>
        <v>64</v>
      </c>
      <c r="DD60" s="404">
        <f t="shared" si="26"/>
        <v>53</v>
      </c>
      <c r="DE60" s="405">
        <f t="shared" si="26"/>
        <v>67</v>
      </c>
      <c r="DF60" s="379">
        <v>21</v>
      </c>
      <c r="DG60" s="399">
        <v>25</v>
      </c>
      <c r="DH60" s="472">
        <v>30</v>
      </c>
      <c r="DI60" s="400">
        <v>32</v>
      </c>
      <c r="DJ60" s="399">
        <v>51</v>
      </c>
      <c r="DK60" s="472">
        <v>33</v>
      </c>
      <c r="DL60" s="400">
        <v>8</v>
      </c>
      <c r="DM60" s="399">
        <v>9</v>
      </c>
      <c r="DN60" s="472">
        <v>5</v>
      </c>
      <c r="DO60" s="400">
        <v>9</v>
      </c>
      <c r="DP60" s="399">
        <v>16</v>
      </c>
      <c r="DQ60" s="472">
        <v>9</v>
      </c>
      <c r="DR60" s="404">
        <f t="shared" si="29"/>
        <v>26</v>
      </c>
      <c r="DS60" s="404">
        <f t="shared" si="29"/>
        <v>49</v>
      </c>
      <c r="DT60" s="405">
        <f t="shared" si="29"/>
        <v>63</v>
      </c>
      <c r="DU60" s="409"/>
      <c r="DV60" s="406" t="b">
        <f t="shared" si="51"/>
        <v>0</v>
      </c>
      <c r="DW60" s="136" t="b">
        <f t="shared" si="52"/>
        <v>0</v>
      </c>
      <c r="DX60" s="408" t="b">
        <f t="shared" si="53"/>
        <v>1</v>
      </c>
      <c r="DY60" s="136" t="b">
        <f t="shared" si="54"/>
        <v>0</v>
      </c>
      <c r="DZ60" s="136" t="b">
        <f t="shared" si="55"/>
        <v>0</v>
      </c>
      <c r="EA60" s="408" t="b">
        <f t="shared" si="56"/>
        <v>1</v>
      </c>
      <c r="EB60" s="136" t="b">
        <f t="shared" si="57"/>
        <v>0</v>
      </c>
      <c r="EC60" s="136" t="b">
        <f t="shared" si="58"/>
        <v>0</v>
      </c>
      <c r="ED60" s="408" t="b">
        <f t="shared" si="59"/>
        <v>1</v>
      </c>
      <c r="EE60" s="136" t="b">
        <f t="shared" si="60"/>
        <v>1</v>
      </c>
      <c r="EF60" s="136" t="b">
        <f t="shared" si="61"/>
        <v>1</v>
      </c>
      <c r="EG60" s="408" t="b">
        <f t="shared" si="62"/>
        <v>1</v>
      </c>
      <c r="EH60" s="136" t="b">
        <f t="shared" si="63"/>
        <v>1</v>
      </c>
      <c r="EI60" s="136" t="b">
        <f t="shared" si="64"/>
        <v>1</v>
      </c>
      <c r="EJ60" s="408" t="b">
        <f t="shared" si="65"/>
        <v>1</v>
      </c>
      <c r="EK60" s="136" t="b">
        <f t="shared" si="66"/>
        <v>1</v>
      </c>
      <c r="EL60" s="136" t="b">
        <f t="shared" si="67"/>
        <v>1</v>
      </c>
      <c r="EM60" s="408" t="b">
        <f t="shared" si="68"/>
        <v>1</v>
      </c>
      <c r="EN60" s="583"/>
      <c r="EO60" s="409"/>
      <c r="EP60" s="409"/>
      <c r="EQ60" s="409"/>
      <c r="ER60" s="409"/>
      <c r="ES60" s="409"/>
      <c r="ET60" s="409"/>
      <c r="EU60" s="409"/>
      <c r="EV60" s="409"/>
      <c r="EW60" s="409"/>
      <c r="EX60" s="409"/>
      <c r="EY60" s="409"/>
      <c r="EZ60" s="409"/>
      <c r="FA60" s="409"/>
      <c r="FB60" s="409"/>
      <c r="FC60" s="409"/>
      <c r="FD60" s="409"/>
      <c r="FE60" s="409"/>
      <c r="FF60" s="409"/>
      <c r="FG60" s="409"/>
      <c r="FH60" s="409"/>
      <c r="FI60" s="409"/>
      <c r="FJ60" s="409"/>
      <c r="FK60" s="409"/>
      <c r="FL60" s="409"/>
      <c r="FM60" s="409"/>
      <c r="FN60" s="409"/>
      <c r="FO60" s="409"/>
      <c r="FP60" s="409"/>
      <c r="FQ60" s="409"/>
      <c r="FR60" s="409"/>
      <c r="FS60" s="409"/>
      <c r="FT60" s="409"/>
      <c r="FU60" s="409"/>
      <c r="FV60" s="409"/>
      <c r="FW60" s="409"/>
      <c r="FX60" s="409"/>
      <c r="FY60" s="409"/>
      <c r="FZ60" s="409"/>
      <c r="GA60" s="409"/>
      <c r="GB60" s="409"/>
      <c r="GC60" s="409"/>
      <c r="GD60" s="409"/>
      <c r="GE60" s="409"/>
      <c r="GF60" s="409"/>
      <c r="GG60" s="409"/>
      <c r="GH60" s="409"/>
      <c r="GI60" s="409"/>
      <c r="GJ60" s="409"/>
      <c r="GK60" s="409"/>
      <c r="GL60" s="409"/>
      <c r="GM60" s="409"/>
      <c r="GN60" s="409"/>
      <c r="GO60" s="409"/>
      <c r="GP60" s="409"/>
      <c r="GQ60" s="409"/>
      <c r="GR60" s="409"/>
      <c r="GS60" s="409"/>
      <c r="GT60" s="409"/>
      <c r="GU60" s="409"/>
      <c r="GV60" s="409"/>
      <c r="GW60" s="409"/>
      <c r="GX60" s="409"/>
      <c r="GY60" s="409"/>
      <c r="GZ60" s="409"/>
      <c r="HA60" s="409"/>
      <c r="HB60" s="409"/>
      <c r="HC60" s="409"/>
      <c r="HD60" s="409"/>
      <c r="HE60" s="409"/>
      <c r="HF60" s="409"/>
      <c r="HG60" s="409"/>
      <c r="HH60" s="409"/>
      <c r="HI60" s="409"/>
      <c r="HJ60" s="409"/>
      <c r="HK60" s="409"/>
      <c r="HL60" s="409"/>
      <c r="HM60" s="409"/>
      <c r="HN60" s="409"/>
      <c r="HO60" s="409"/>
      <c r="HP60" s="409"/>
    </row>
    <row r="61" spans="1:224" s="407" customFormat="1">
      <c r="A61" s="469" t="s">
        <v>914</v>
      </c>
      <c r="B61" s="470" t="s">
        <v>1144</v>
      </c>
      <c r="C61" s="471">
        <v>106625</v>
      </c>
      <c r="D61" s="471">
        <v>10</v>
      </c>
      <c r="K61" s="394"/>
      <c r="L61" s="395"/>
      <c r="M61" s="395"/>
      <c r="N61" s="395"/>
      <c r="O61" s="396"/>
      <c r="P61" s="396"/>
      <c r="Q61" s="395"/>
      <c r="R61" s="395"/>
      <c r="S61" s="395"/>
      <c r="T61" s="395"/>
      <c r="U61" s="395"/>
      <c r="V61" s="472"/>
      <c r="W61" s="394"/>
      <c r="X61" s="395"/>
      <c r="Y61" s="395"/>
      <c r="Z61" s="395"/>
      <c r="AA61" s="396"/>
      <c r="AB61" s="396"/>
      <c r="AC61" s="395"/>
      <c r="AD61" s="395"/>
      <c r="AE61" s="395"/>
      <c r="AF61" s="395"/>
      <c r="AG61" s="395"/>
      <c r="AH61" s="472"/>
      <c r="AI61" s="489" t="str">
        <f t="shared" si="32"/>
        <v xml:space="preserve"> </v>
      </c>
      <c r="AJ61" s="397" t="str">
        <f t="shared" si="35"/>
        <v xml:space="preserve"> </v>
      </c>
      <c r="AK61" s="397" t="str">
        <f t="shared" si="36"/>
        <v xml:space="preserve"> </v>
      </c>
      <c r="AL61" s="397" t="str">
        <f t="shared" si="33"/>
        <v xml:space="preserve"> </v>
      </c>
      <c r="AM61" s="397" t="str">
        <f t="shared" si="37"/>
        <v xml:space="preserve"> </v>
      </c>
      <c r="AN61" s="397" t="str">
        <f t="shared" si="38"/>
        <v xml:space="preserve"> </v>
      </c>
      <c r="AO61" s="397" t="str">
        <f t="shared" si="39"/>
        <v xml:space="preserve"> </v>
      </c>
      <c r="AP61" s="397" t="str">
        <f t="shared" si="40"/>
        <v xml:space="preserve"> </v>
      </c>
      <c r="AQ61" s="397" t="str">
        <f t="shared" si="41"/>
        <v xml:space="preserve"> </v>
      </c>
      <c r="AR61" s="397" t="str">
        <f t="shared" si="42"/>
        <v xml:space="preserve"> </v>
      </c>
      <c r="AS61" s="397" t="str">
        <f t="shared" si="43"/>
        <v xml:space="preserve"> </v>
      </c>
      <c r="AT61" s="398" t="str">
        <f t="shared" si="44"/>
        <v xml:space="preserve"> </v>
      </c>
      <c r="AU61" s="379"/>
      <c r="AV61" s="395"/>
      <c r="AW61" s="472"/>
      <c r="AX61" s="400"/>
      <c r="AY61" s="395"/>
      <c r="AZ61" s="472"/>
      <c r="BA61" s="489" t="str">
        <f t="shared" si="12"/>
        <v xml:space="preserve"> </v>
      </c>
      <c r="BB61" s="397" t="str">
        <f t="shared" si="12"/>
        <v xml:space="preserve"> </v>
      </c>
      <c r="BC61" s="398" t="str">
        <f t="shared" si="12"/>
        <v xml:space="preserve"> </v>
      </c>
      <c r="BD61" s="401"/>
      <c r="BE61" s="402"/>
      <c r="BF61" s="472"/>
      <c r="BG61" s="403"/>
      <c r="BH61" s="402"/>
      <c r="BI61" s="472"/>
      <c r="BJ61" s="403"/>
      <c r="BK61" s="402"/>
      <c r="BL61" s="472"/>
      <c r="BM61" s="403"/>
      <c r="BN61" s="402"/>
      <c r="BO61" s="472"/>
      <c r="BP61" s="490" t="str">
        <f t="shared" si="15"/>
        <v/>
      </c>
      <c r="BQ61" s="475" t="str">
        <f t="shared" si="15"/>
        <v/>
      </c>
      <c r="BR61" s="405" t="str">
        <f t="shared" si="15"/>
        <v/>
      </c>
      <c r="BS61" s="878">
        <v>614</v>
      </c>
      <c r="BT61" s="878">
        <v>608</v>
      </c>
      <c r="BU61" s="878">
        <v>574</v>
      </c>
      <c r="BV61" s="878">
        <v>610</v>
      </c>
      <c r="BW61" s="879">
        <v>636</v>
      </c>
      <c r="BX61" s="879">
        <v>708</v>
      </c>
      <c r="BY61" s="403">
        <v>231</v>
      </c>
      <c r="BZ61" s="402">
        <v>300</v>
      </c>
      <c r="CA61" s="402">
        <v>311</v>
      </c>
      <c r="CB61" s="402">
        <v>340</v>
      </c>
      <c r="CC61" s="402">
        <v>321</v>
      </c>
      <c r="CD61" s="402">
        <v>311</v>
      </c>
      <c r="CE61" s="402">
        <v>355</v>
      </c>
      <c r="CF61" s="472">
        <v>435</v>
      </c>
      <c r="CG61" s="403"/>
      <c r="CH61" s="399"/>
      <c r="CI61" s="402"/>
      <c r="CJ61" s="402"/>
      <c r="CK61" s="402"/>
      <c r="CL61" s="402"/>
      <c r="CM61" s="402"/>
      <c r="CN61" s="472"/>
      <c r="CO61" s="489">
        <f t="shared" si="34"/>
        <v>231</v>
      </c>
      <c r="CP61" s="397">
        <f t="shared" si="45"/>
        <v>300</v>
      </c>
      <c r="CQ61" s="397">
        <f t="shared" si="46"/>
        <v>311</v>
      </c>
      <c r="CR61" s="397">
        <f t="shared" si="47"/>
        <v>340</v>
      </c>
      <c r="CS61" s="397">
        <f t="shared" si="48"/>
        <v>321</v>
      </c>
      <c r="CT61" s="397">
        <f t="shared" si="49"/>
        <v>311</v>
      </c>
      <c r="CU61" s="397">
        <f t="shared" si="50"/>
        <v>355</v>
      </c>
      <c r="CV61" s="491">
        <f t="shared" si="25"/>
        <v>435</v>
      </c>
      <c r="CW61" s="379">
        <v>157</v>
      </c>
      <c r="CX61" s="399">
        <v>160</v>
      </c>
      <c r="CY61" s="472">
        <v>220</v>
      </c>
      <c r="CZ61" s="400">
        <v>5</v>
      </c>
      <c r="DA61" s="399">
        <v>17</v>
      </c>
      <c r="DB61" s="472">
        <v>10</v>
      </c>
      <c r="DC61" s="404">
        <f t="shared" si="26"/>
        <v>149</v>
      </c>
      <c r="DD61" s="404">
        <f t="shared" si="26"/>
        <v>178</v>
      </c>
      <c r="DE61" s="405">
        <f t="shared" si="26"/>
        <v>205</v>
      </c>
      <c r="DF61" s="379">
        <v>92</v>
      </c>
      <c r="DG61" s="399">
        <v>68</v>
      </c>
      <c r="DH61" s="472">
        <v>85</v>
      </c>
      <c r="DI61" s="400">
        <v>88</v>
      </c>
      <c r="DJ61" s="399">
        <v>118</v>
      </c>
      <c r="DK61" s="472">
        <v>111</v>
      </c>
      <c r="DL61" s="400">
        <v>42</v>
      </c>
      <c r="DM61" s="399">
        <v>29</v>
      </c>
      <c r="DN61" s="472">
        <v>31</v>
      </c>
      <c r="DO61" s="400">
        <v>50</v>
      </c>
      <c r="DP61" s="399">
        <v>55</v>
      </c>
      <c r="DQ61" s="472">
        <v>47</v>
      </c>
      <c r="DR61" s="404">
        <f t="shared" si="29"/>
        <v>156</v>
      </c>
      <c r="DS61" s="404">
        <f t="shared" si="29"/>
        <v>169</v>
      </c>
      <c r="DT61" s="405">
        <f t="shared" si="29"/>
        <v>148</v>
      </c>
      <c r="DU61" s="409"/>
      <c r="DV61" s="406" t="b">
        <f t="shared" si="51"/>
        <v>0</v>
      </c>
      <c r="DW61" s="136" t="b">
        <f t="shared" si="52"/>
        <v>0</v>
      </c>
      <c r="DX61" s="408" t="b">
        <f t="shared" si="53"/>
        <v>1</v>
      </c>
      <c r="DY61" s="136" t="b">
        <f t="shared" si="54"/>
        <v>0</v>
      </c>
      <c r="DZ61" s="136" t="b">
        <f t="shared" si="55"/>
        <v>0</v>
      </c>
      <c r="EA61" s="408" t="b">
        <f t="shared" si="56"/>
        <v>1</v>
      </c>
      <c r="EB61" s="136" t="b">
        <f t="shared" si="57"/>
        <v>0</v>
      </c>
      <c r="EC61" s="136" t="b">
        <f t="shared" si="58"/>
        <v>0</v>
      </c>
      <c r="ED61" s="408" t="b">
        <f t="shared" si="59"/>
        <v>1</v>
      </c>
      <c r="EE61" s="136" t="b">
        <f t="shared" si="60"/>
        <v>1</v>
      </c>
      <c r="EF61" s="136" t="b">
        <f t="shared" si="61"/>
        <v>1</v>
      </c>
      <c r="EG61" s="408" t="b">
        <f t="shared" si="62"/>
        <v>1</v>
      </c>
      <c r="EH61" s="136" t="b">
        <f t="shared" si="63"/>
        <v>1</v>
      </c>
      <c r="EI61" s="136" t="b">
        <f t="shared" si="64"/>
        <v>1</v>
      </c>
      <c r="EJ61" s="408" t="b">
        <f t="shared" si="65"/>
        <v>1</v>
      </c>
      <c r="EK61" s="136" t="b">
        <f t="shared" si="66"/>
        <v>1</v>
      </c>
      <c r="EL61" s="136" t="b">
        <f t="shared" si="67"/>
        <v>1</v>
      </c>
      <c r="EM61" s="408" t="b">
        <f t="shared" si="68"/>
        <v>1</v>
      </c>
      <c r="EN61" s="583"/>
      <c r="EO61" s="409"/>
      <c r="EP61" s="409"/>
      <c r="EQ61" s="409"/>
      <c r="ER61" s="409"/>
      <c r="ES61" s="409"/>
      <c r="ET61" s="409"/>
      <c r="EU61" s="409"/>
      <c r="EV61" s="409"/>
      <c r="EW61" s="409"/>
      <c r="EX61" s="409"/>
      <c r="EY61" s="409"/>
      <c r="EZ61" s="409"/>
      <c r="FA61" s="409"/>
      <c r="FB61" s="409"/>
      <c r="FC61" s="409"/>
      <c r="FD61" s="409"/>
      <c r="FE61" s="409"/>
      <c r="FF61" s="409"/>
      <c r="FG61" s="409"/>
      <c r="FH61" s="409"/>
      <c r="FI61" s="409"/>
      <c r="FJ61" s="409"/>
      <c r="FK61" s="409"/>
      <c r="FL61" s="409"/>
      <c r="FM61" s="409"/>
      <c r="FN61" s="409"/>
      <c r="FO61" s="409"/>
      <c r="FP61" s="409"/>
      <c r="FQ61" s="409"/>
      <c r="FR61" s="409"/>
      <c r="FS61" s="409"/>
      <c r="FT61" s="409"/>
      <c r="FU61" s="409"/>
      <c r="FV61" s="409"/>
      <c r="FW61" s="409"/>
      <c r="FX61" s="409"/>
      <c r="FY61" s="409"/>
      <c r="FZ61" s="409"/>
      <c r="GA61" s="409"/>
      <c r="GB61" s="409"/>
      <c r="GC61" s="409"/>
      <c r="GD61" s="409"/>
      <c r="GE61" s="409"/>
      <c r="GF61" s="409"/>
      <c r="GG61" s="409"/>
      <c r="GH61" s="409"/>
      <c r="GI61" s="409"/>
      <c r="GJ61" s="409"/>
      <c r="GK61" s="409"/>
      <c r="GL61" s="409"/>
      <c r="GM61" s="409"/>
      <c r="GN61" s="409"/>
      <c r="GO61" s="409"/>
      <c r="GP61" s="409"/>
      <c r="GQ61" s="409"/>
      <c r="GR61" s="409"/>
      <c r="GS61" s="409"/>
      <c r="GT61" s="409"/>
      <c r="GU61" s="409"/>
      <c r="GV61" s="409"/>
      <c r="GW61" s="409"/>
      <c r="GX61" s="409"/>
      <c r="GY61" s="409"/>
      <c r="GZ61" s="409"/>
      <c r="HA61" s="409"/>
      <c r="HB61" s="409"/>
      <c r="HC61" s="409"/>
      <c r="HD61" s="409"/>
      <c r="HE61" s="409"/>
      <c r="HF61" s="409"/>
      <c r="HG61" s="409"/>
      <c r="HH61" s="409"/>
      <c r="HI61" s="409"/>
      <c r="HJ61" s="409"/>
      <c r="HK61" s="409"/>
      <c r="HL61" s="409"/>
      <c r="HM61" s="409"/>
      <c r="HN61" s="409"/>
      <c r="HO61" s="409"/>
      <c r="HP61" s="409"/>
    </row>
    <row r="62" spans="1:224" s="407" customFormat="1">
      <c r="A62" s="469" t="s">
        <v>914</v>
      </c>
      <c r="B62" s="470" t="s">
        <v>1145</v>
      </c>
      <c r="C62" s="471">
        <v>106795</v>
      </c>
      <c r="D62" s="471">
        <v>10</v>
      </c>
      <c r="K62" s="394"/>
      <c r="L62" s="395"/>
      <c r="M62" s="395"/>
      <c r="N62" s="395"/>
      <c r="O62" s="396"/>
      <c r="P62" s="396"/>
      <c r="Q62" s="395"/>
      <c r="R62" s="395"/>
      <c r="S62" s="395"/>
      <c r="T62" s="395"/>
      <c r="U62" s="395"/>
      <c r="V62" s="472"/>
      <c r="W62" s="394"/>
      <c r="X62" s="395"/>
      <c r="Y62" s="395"/>
      <c r="Z62" s="395"/>
      <c r="AA62" s="396"/>
      <c r="AB62" s="396"/>
      <c r="AC62" s="395"/>
      <c r="AD62" s="395"/>
      <c r="AE62" s="395"/>
      <c r="AF62" s="395"/>
      <c r="AG62" s="395"/>
      <c r="AH62" s="472"/>
      <c r="AI62" s="489" t="str">
        <f t="shared" si="32"/>
        <v xml:space="preserve"> </v>
      </c>
      <c r="AJ62" s="397" t="str">
        <f t="shared" si="35"/>
        <v xml:space="preserve"> </v>
      </c>
      <c r="AK62" s="397" t="str">
        <f t="shared" si="36"/>
        <v xml:space="preserve"> </v>
      </c>
      <c r="AL62" s="397" t="str">
        <f t="shared" si="33"/>
        <v xml:space="preserve"> </v>
      </c>
      <c r="AM62" s="397" t="str">
        <f t="shared" si="37"/>
        <v xml:space="preserve"> </v>
      </c>
      <c r="AN62" s="397" t="str">
        <f t="shared" si="38"/>
        <v xml:space="preserve"> </v>
      </c>
      <c r="AO62" s="397" t="str">
        <f t="shared" si="39"/>
        <v xml:space="preserve"> </v>
      </c>
      <c r="AP62" s="397" t="str">
        <f t="shared" si="40"/>
        <v xml:space="preserve"> </v>
      </c>
      <c r="AQ62" s="397" t="str">
        <f t="shared" si="41"/>
        <v xml:space="preserve"> </v>
      </c>
      <c r="AR62" s="397" t="str">
        <f t="shared" si="42"/>
        <v xml:space="preserve"> </v>
      </c>
      <c r="AS62" s="397" t="str">
        <f t="shared" si="43"/>
        <v xml:space="preserve"> </v>
      </c>
      <c r="AT62" s="398" t="str">
        <f t="shared" si="44"/>
        <v xml:space="preserve"> </v>
      </c>
      <c r="AU62" s="379"/>
      <c r="AV62" s="395"/>
      <c r="AW62" s="472"/>
      <c r="AX62" s="400"/>
      <c r="AY62" s="395"/>
      <c r="AZ62" s="472"/>
      <c r="BA62" s="489" t="str">
        <f t="shared" si="12"/>
        <v xml:space="preserve"> </v>
      </c>
      <c r="BB62" s="397" t="str">
        <f t="shared" si="12"/>
        <v xml:space="preserve"> </v>
      </c>
      <c r="BC62" s="398" t="str">
        <f t="shared" si="12"/>
        <v xml:space="preserve"> </v>
      </c>
      <c r="BD62" s="401"/>
      <c r="BE62" s="402"/>
      <c r="BF62" s="472"/>
      <c r="BG62" s="403"/>
      <c r="BH62" s="402"/>
      <c r="BI62" s="472"/>
      <c r="BJ62" s="403"/>
      <c r="BK62" s="402"/>
      <c r="BL62" s="472"/>
      <c r="BM62" s="403"/>
      <c r="BN62" s="402"/>
      <c r="BO62" s="472"/>
      <c r="BP62" s="490" t="str">
        <f t="shared" si="15"/>
        <v/>
      </c>
      <c r="BQ62" s="475" t="str">
        <f t="shared" si="15"/>
        <v/>
      </c>
      <c r="BR62" s="405" t="str">
        <f t="shared" si="15"/>
        <v/>
      </c>
      <c r="BS62" s="878">
        <v>217</v>
      </c>
      <c r="BT62" s="878">
        <v>243</v>
      </c>
      <c r="BU62" s="878">
        <v>203</v>
      </c>
      <c r="BV62" s="878">
        <v>254</v>
      </c>
      <c r="BW62" s="879">
        <v>233</v>
      </c>
      <c r="BX62" s="879">
        <v>288</v>
      </c>
      <c r="BY62" s="403">
        <v>57</v>
      </c>
      <c r="BZ62" s="402">
        <v>98</v>
      </c>
      <c r="CA62" s="402">
        <v>71</v>
      </c>
      <c r="CB62" s="402">
        <v>88</v>
      </c>
      <c r="CC62" s="402">
        <v>78</v>
      </c>
      <c r="CD62" s="402">
        <v>100</v>
      </c>
      <c r="CE62" s="402">
        <v>85</v>
      </c>
      <c r="CF62" s="472">
        <v>133</v>
      </c>
      <c r="CG62" s="403"/>
      <c r="CH62" s="399"/>
      <c r="CI62" s="402"/>
      <c r="CJ62" s="402"/>
      <c r="CK62" s="402"/>
      <c r="CL62" s="402"/>
      <c r="CM62" s="402"/>
      <c r="CN62" s="472"/>
      <c r="CO62" s="489">
        <f t="shared" si="34"/>
        <v>57</v>
      </c>
      <c r="CP62" s="397">
        <f t="shared" si="45"/>
        <v>98</v>
      </c>
      <c r="CQ62" s="397">
        <f t="shared" si="46"/>
        <v>71</v>
      </c>
      <c r="CR62" s="397">
        <f t="shared" si="47"/>
        <v>88</v>
      </c>
      <c r="CS62" s="397">
        <f t="shared" si="48"/>
        <v>78</v>
      </c>
      <c r="CT62" s="397">
        <f t="shared" si="49"/>
        <v>100</v>
      </c>
      <c r="CU62" s="397">
        <f t="shared" si="50"/>
        <v>85</v>
      </c>
      <c r="CV62" s="491">
        <f t="shared" si="25"/>
        <v>133</v>
      </c>
      <c r="CW62" s="379">
        <v>62</v>
      </c>
      <c r="CX62" s="399">
        <v>44</v>
      </c>
      <c r="CY62" s="472">
        <v>67</v>
      </c>
      <c r="CZ62" s="400">
        <v>9</v>
      </c>
      <c r="DA62" s="399">
        <v>6</v>
      </c>
      <c r="DB62" s="472">
        <v>9</v>
      </c>
      <c r="DC62" s="404">
        <f t="shared" si="26"/>
        <v>29</v>
      </c>
      <c r="DD62" s="404">
        <f t="shared" si="26"/>
        <v>35</v>
      </c>
      <c r="DE62" s="405">
        <f t="shared" si="26"/>
        <v>57</v>
      </c>
      <c r="DF62" s="379">
        <v>15</v>
      </c>
      <c r="DG62" s="399">
        <v>15</v>
      </c>
      <c r="DH62" s="472">
        <v>27</v>
      </c>
      <c r="DI62" s="400">
        <v>29</v>
      </c>
      <c r="DJ62" s="399">
        <v>32</v>
      </c>
      <c r="DK62" s="472">
        <v>13</v>
      </c>
      <c r="DL62" s="400">
        <v>9</v>
      </c>
      <c r="DM62" s="399">
        <v>12</v>
      </c>
      <c r="DN62" s="472">
        <v>19</v>
      </c>
      <c r="DO62" s="400">
        <v>7</v>
      </c>
      <c r="DP62" s="399">
        <v>7</v>
      </c>
      <c r="DQ62" s="472">
        <v>13</v>
      </c>
      <c r="DR62" s="404">
        <f t="shared" si="29"/>
        <v>57</v>
      </c>
      <c r="DS62" s="404">
        <f t="shared" si="29"/>
        <v>44</v>
      </c>
      <c r="DT62" s="405">
        <f t="shared" si="29"/>
        <v>41</v>
      </c>
      <c r="DU62" s="409"/>
      <c r="DV62" s="406" t="b">
        <f t="shared" si="51"/>
        <v>0</v>
      </c>
      <c r="DW62" s="136" t="b">
        <f t="shared" si="52"/>
        <v>0</v>
      </c>
      <c r="DX62" s="408" t="b">
        <f t="shared" si="53"/>
        <v>1</v>
      </c>
      <c r="DY62" s="136" t="b">
        <f t="shared" si="54"/>
        <v>0</v>
      </c>
      <c r="DZ62" s="136" t="b">
        <f t="shared" si="55"/>
        <v>0</v>
      </c>
      <c r="EA62" s="408" t="b">
        <f t="shared" si="56"/>
        <v>1</v>
      </c>
      <c r="EB62" s="136" t="b">
        <f t="shared" si="57"/>
        <v>0</v>
      </c>
      <c r="EC62" s="136" t="b">
        <f t="shared" si="58"/>
        <v>0</v>
      </c>
      <c r="ED62" s="408" t="b">
        <f t="shared" si="59"/>
        <v>1</v>
      </c>
      <c r="EE62" s="136" t="b">
        <f t="shared" si="60"/>
        <v>1</v>
      </c>
      <c r="EF62" s="136" t="b">
        <f t="shared" si="61"/>
        <v>1</v>
      </c>
      <c r="EG62" s="408" t="b">
        <f t="shared" si="62"/>
        <v>1</v>
      </c>
      <c r="EH62" s="136" t="b">
        <f t="shared" si="63"/>
        <v>1</v>
      </c>
      <c r="EI62" s="136" t="b">
        <f t="shared" si="64"/>
        <v>1</v>
      </c>
      <c r="EJ62" s="408" t="b">
        <f t="shared" si="65"/>
        <v>1</v>
      </c>
      <c r="EK62" s="136" t="b">
        <f t="shared" si="66"/>
        <v>1</v>
      </c>
      <c r="EL62" s="136" t="b">
        <f t="shared" si="67"/>
        <v>1</v>
      </c>
      <c r="EM62" s="408" t="b">
        <f t="shared" si="68"/>
        <v>1</v>
      </c>
      <c r="EN62" s="583"/>
      <c r="EO62" s="409"/>
      <c r="EP62" s="409"/>
      <c r="EQ62" s="409"/>
      <c r="ER62" s="409"/>
      <c r="ES62" s="409"/>
      <c r="ET62" s="409"/>
      <c r="EU62" s="409"/>
      <c r="EV62" s="409"/>
      <c r="EW62" s="409"/>
      <c r="EX62" s="409"/>
      <c r="EY62" s="409"/>
      <c r="EZ62" s="409"/>
      <c r="FA62" s="409"/>
      <c r="FB62" s="409"/>
      <c r="FC62" s="409"/>
      <c r="FD62" s="409"/>
      <c r="FE62" s="409"/>
      <c r="FF62" s="409"/>
      <c r="FG62" s="409"/>
      <c r="FH62" s="409"/>
      <c r="FI62" s="409"/>
      <c r="FJ62" s="409"/>
      <c r="FK62" s="409"/>
      <c r="FL62" s="409"/>
      <c r="FM62" s="409"/>
      <c r="FN62" s="409"/>
      <c r="FO62" s="409"/>
      <c r="FP62" s="409"/>
      <c r="FQ62" s="409"/>
      <c r="FR62" s="409"/>
      <c r="FS62" s="409"/>
      <c r="FT62" s="409"/>
      <c r="FU62" s="409"/>
      <c r="FV62" s="409"/>
      <c r="FW62" s="409"/>
      <c r="FX62" s="409"/>
      <c r="FY62" s="409"/>
      <c r="FZ62" s="409"/>
      <c r="GA62" s="409"/>
      <c r="GB62" s="409"/>
      <c r="GC62" s="409"/>
      <c r="GD62" s="409"/>
      <c r="GE62" s="409"/>
      <c r="GF62" s="409"/>
      <c r="GG62" s="409"/>
      <c r="GH62" s="409"/>
      <c r="GI62" s="409"/>
      <c r="GJ62" s="409"/>
      <c r="GK62" s="409"/>
      <c r="GL62" s="409"/>
      <c r="GM62" s="409"/>
      <c r="GN62" s="409"/>
      <c r="GO62" s="409"/>
      <c r="GP62" s="409"/>
      <c r="GQ62" s="409"/>
      <c r="GR62" s="409"/>
      <c r="GS62" s="409"/>
      <c r="GT62" s="409"/>
      <c r="GU62" s="409"/>
      <c r="GV62" s="409"/>
      <c r="GW62" s="409"/>
      <c r="GX62" s="409"/>
      <c r="GY62" s="409"/>
      <c r="GZ62" s="409"/>
      <c r="HA62" s="409"/>
      <c r="HB62" s="409"/>
      <c r="HC62" s="409"/>
      <c r="HD62" s="409"/>
      <c r="HE62" s="409"/>
      <c r="HF62" s="409"/>
      <c r="HG62" s="409"/>
      <c r="HH62" s="409"/>
      <c r="HI62" s="409"/>
      <c r="HJ62" s="409"/>
      <c r="HK62" s="409"/>
      <c r="HL62" s="409"/>
      <c r="HM62" s="409"/>
      <c r="HN62" s="409"/>
      <c r="HO62" s="409"/>
      <c r="HP62" s="409"/>
    </row>
    <row r="63" spans="1:224" s="407" customFormat="1">
      <c r="A63" s="469" t="s">
        <v>914</v>
      </c>
      <c r="B63" s="470" t="s">
        <v>1146</v>
      </c>
      <c r="C63" s="471">
        <v>106883</v>
      </c>
      <c r="D63" s="471">
        <v>10</v>
      </c>
      <c r="K63" s="394"/>
      <c r="L63" s="395"/>
      <c r="M63" s="395"/>
      <c r="N63" s="395"/>
      <c r="O63" s="396"/>
      <c r="P63" s="396"/>
      <c r="Q63" s="395"/>
      <c r="R63" s="395"/>
      <c r="S63" s="395"/>
      <c r="T63" s="395"/>
      <c r="U63" s="395"/>
      <c r="V63" s="472"/>
      <c r="W63" s="394"/>
      <c r="X63" s="395"/>
      <c r="Y63" s="395"/>
      <c r="Z63" s="395"/>
      <c r="AA63" s="396"/>
      <c r="AB63" s="396"/>
      <c r="AC63" s="395"/>
      <c r="AD63" s="395"/>
      <c r="AE63" s="395"/>
      <c r="AF63" s="395"/>
      <c r="AG63" s="395"/>
      <c r="AH63" s="472"/>
      <c r="AI63" s="489" t="str">
        <f t="shared" si="32"/>
        <v xml:space="preserve"> </v>
      </c>
      <c r="AJ63" s="397" t="str">
        <f t="shared" si="35"/>
        <v xml:space="preserve"> </v>
      </c>
      <c r="AK63" s="397" t="str">
        <f t="shared" si="36"/>
        <v xml:space="preserve"> </v>
      </c>
      <c r="AL63" s="397" t="str">
        <f t="shared" si="33"/>
        <v xml:space="preserve"> </v>
      </c>
      <c r="AM63" s="397" t="str">
        <f t="shared" si="37"/>
        <v xml:space="preserve"> </v>
      </c>
      <c r="AN63" s="397" t="str">
        <f t="shared" si="38"/>
        <v xml:space="preserve"> </v>
      </c>
      <c r="AO63" s="397" t="str">
        <f t="shared" si="39"/>
        <v xml:space="preserve"> </v>
      </c>
      <c r="AP63" s="397" t="str">
        <f t="shared" si="40"/>
        <v xml:space="preserve"> </v>
      </c>
      <c r="AQ63" s="397" t="str">
        <f t="shared" si="41"/>
        <v xml:space="preserve"> </v>
      </c>
      <c r="AR63" s="397" t="str">
        <f t="shared" si="42"/>
        <v xml:space="preserve"> </v>
      </c>
      <c r="AS63" s="397" t="str">
        <f t="shared" si="43"/>
        <v xml:space="preserve"> </v>
      </c>
      <c r="AT63" s="398" t="str">
        <f t="shared" si="44"/>
        <v xml:space="preserve"> </v>
      </c>
      <c r="AU63" s="379"/>
      <c r="AV63" s="395"/>
      <c r="AW63" s="472"/>
      <c r="AX63" s="400"/>
      <c r="AY63" s="395"/>
      <c r="AZ63" s="472"/>
      <c r="BA63" s="489" t="str">
        <f t="shared" si="12"/>
        <v xml:space="preserve"> </v>
      </c>
      <c r="BB63" s="397" t="str">
        <f t="shared" si="12"/>
        <v xml:space="preserve"> </v>
      </c>
      <c r="BC63" s="398" t="str">
        <f t="shared" si="12"/>
        <v xml:space="preserve"> </v>
      </c>
      <c r="BD63" s="401"/>
      <c r="BE63" s="402"/>
      <c r="BF63" s="472"/>
      <c r="BG63" s="403"/>
      <c r="BH63" s="402"/>
      <c r="BI63" s="472"/>
      <c r="BJ63" s="403"/>
      <c r="BK63" s="402"/>
      <c r="BL63" s="472"/>
      <c r="BM63" s="403"/>
      <c r="BN63" s="402"/>
      <c r="BO63" s="472"/>
      <c r="BP63" s="490" t="str">
        <f t="shared" si="15"/>
        <v/>
      </c>
      <c r="BQ63" s="475" t="str">
        <f t="shared" si="15"/>
        <v/>
      </c>
      <c r="BR63" s="405" t="str">
        <f t="shared" si="15"/>
        <v/>
      </c>
      <c r="BS63" s="878">
        <v>365</v>
      </c>
      <c r="BT63" s="878">
        <v>360</v>
      </c>
      <c r="BU63" s="878">
        <v>410</v>
      </c>
      <c r="BV63" s="878">
        <v>366</v>
      </c>
      <c r="BW63" s="879">
        <v>332</v>
      </c>
      <c r="BX63" s="879">
        <v>381</v>
      </c>
      <c r="BY63" s="484">
        <v>171</v>
      </c>
      <c r="BZ63" s="402">
        <v>263</v>
      </c>
      <c r="CA63" s="402">
        <v>246</v>
      </c>
      <c r="CB63" s="402">
        <v>252</v>
      </c>
      <c r="CC63" s="402">
        <v>260</v>
      </c>
      <c r="CD63" s="402">
        <v>231</v>
      </c>
      <c r="CE63" s="402">
        <v>248</v>
      </c>
      <c r="CF63" s="472">
        <v>247</v>
      </c>
      <c r="CG63" s="403"/>
      <c r="CH63" s="399"/>
      <c r="CI63" s="402"/>
      <c r="CJ63" s="402"/>
      <c r="CK63" s="402"/>
      <c r="CL63" s="402"/>
      <c r="CM63" s="402"/>
      <c r="CN63" s="472"/>
      <c r="CO63" s="489">
        <f t="shared" si="34"/>
        <v>171</v>
      </c>
      <c r="CP63" s="397">
        <f t="shared" si="45"/>
        <v>263</v>
      </c>
      <c r="CQ63" s="397">
        <f t="shared" si="46"/>
        <v>246</v>
      </c>
      <c r="CR63" s="397">
        <f t="shared" si="47"/>
        <v>252</v>
      </c>
      <c r="CS63" s="397">
        <f t="shared" si="48"/>
        <v>260</v>
      </c>
      <c r="CT63" s="397">
        <f t="shared" si="49"/>
        <v>231</v>
      </c>
      <c r="CU63" s="397">
        <f t="shared" si="50"/>
        <v>248</v>
      </c>
      <c r="CV63" s="491">
        <f t="shared" si="25"/>
        <v>247</v>
      </c>
      <c r="CW63" s="379">
        <v>122</v>
      </c>
      <c r="CX63" s="399">
        <v>124</v>
      </c>
      <c r="CY63" s="472">
        <v>133</v>
      </c>
      <c r="CZ63" s="400">
        <v>9</v>
      </c>
      <c r="DA63" s="399">
        <v>11</v>
      </c>
      <c r="DB63" s="472">
        <v>15</v>
      </c>
      <c r="DC63" s="404">
        <f t="shared" si="26"/>
        <v>100</v>
      </c>
      <c r="DD63" s="404">
        <f t="shared" si="26"/>
        <v>113</v>
      </c>
      <c r="DE63" s="405">
        <f t="shared" si="26"/>
        <v>99</v>
      </c>
      <c r="DF63" s="379">
        <v>18</v>
      </c>
      <c r="DG63" s="399">
        <v>32</v>
      </c>
      <c r="DH63" s="472">
        <v>42</v>
      </c>
      <c r="DI63" s="400">
        <v>51</v>
      </c>
      <c r="DJ63" s="399">
        <v>44</v>
      </c>
      <c r="DK63" s="472">
        <v>38</v>
      </c>
      <c r="DL63" s="400">
        <v>29</v>
      </c>
      <c r="DM63" s="399">
        <v>29</v>
      </c>
      <c r="DN63" s="472">
        <v>26</v>
      </c>
      <c r="DO63" s="400">
        <v>27</v>
      </c>
      <c r="DP63" s="399">
        <v>26</v>
      </c>
      <c r="DQ63" s="472">
        <v>22</v>
      </c>
      <c r="DR63" s="404">
        <f t="shared" si="29"/>
        <v>178</v>
      </c>
      <c r="DS63" s="404">
        <f t="shared" si="29"/>
        <v>173</v>
      </c>
      <c r="DT63" s="405">
        <f t="shared" si="29"/>
        <v>141</v>
      </c>
      <c r="DU63" s="409"/>
      <c r="DV63" s="406" t="b">
        <f t="shared" si="51"/>
        <v>0</v>
      </c>
      <c r="DW63" s="136" t="b">
        <f t="shared" si="52"/>
        <v>0</v>
      </c>
      <c r="DX63" s="408" t="b">
        <f t="shared" si="53"/>
        <v>1</v>
      </c>
      <c r="DY63" s="136" t="b">
        <f t="shared" si="54"/>
        <v>0</v>
      </c>
      <c r="DZ63" s="136" t="b">
        <f t="shared" si="55"/>
        <v>0</v>
      </c>
      <c r="EA63" s="408" t="b">
        <f t="shared" si="56"/>
        <v>1</v>
      </c>
      <c r="EB63" s="136" t="b">
        <f t="shared" si="57"/>
        <v>0</v>
      </c>
      <c r="EC63" s="136" t="b">
        <f t="shared" si="58"/>
        <v>0</v>
      </c>
      <c r="ED63" s="408" t="b">
        <f t="shared" si="59"/>
        <v>1</v>
      </c>
      <c r="EE63" s="136" t="b">
        <f t="shared" si="60"/>
        <v>1</v>
      </c>
      <c r="EF63" s="136" t="b">
        <f t="shared" si="61"/>
        <v>1</v>
      </c>
      <c r="EG63" s="408" t="b">
        <f t="shared" si="62"/>
        <v>1</v>
      </c>
      <c r="EH63" s="136" t="b">
        <f t="shared" si="63"/>
        <v>1</v>
      </c>
      <c r="EI63" s="136" t="b">
        <f t="shared" si="64"/>
        <v>1</v>
      </c>
      <c r="EJ63" s="408" t="b">
        <f t="shared" si="65"/>
        <v>1</v>
      </c>
      <c r="EK63" s="136" t="b">
        <f t="shared" si="66"/>
        <v>1</v>
      </c>
      <c r="EL63" s="136" t="b">
        <f t="shared" si="67"/>
        <v>1</v>
      </c>
      <c r="EM63" s="408" t="b">
        <f t="shared" si="68"/>
        <v>1</v>
      </c>
      <c r="EN63" s="583"/>
      <c r="EO63" s="409"/>
      <c r="EP63" s="409"/>
      <c r="EQ63" s="409"/>
      <c r="ER63" s="409"/>
      <c r="ES63" s="409"/>
      <c r="ET63" s="409"/>
      <c r="EU63" s="409"/>
      <c r="EV63" s="409"/>
      <c r="EW63" s="409"/>
      <c r="EX63" s="409"/>
      <c r="EY63" s="409"/>
      <c r="EZ63" s="409"/>
      <c r="FA63" s="409"/>
      <c r="FB63" s="409"/>
      <c r="FC63" s="409"/>
      <c r="FD63" s="409"/>
      <c r="FE63" s="409"/>
      <c r="FF63" s="409"/>
      <c r="FG63" s="409"/>
      <c r="FH63" s="409"/>
      <c r="FI63" s="409"/>
      <c r="FJ63" s="409"/>
      <c r="FK63" s="409"/>
      <c r="FL63" s="409"/>
      <c r="FM63" s="409"/>
      <c r="FN63" s="409"/>
      <c r="FO63" s="409"/>
      <c r="FP63" s="409"/>
      <c r="FQ63" s="409"/>
      <c r="FR63" s="409"/>
      <c r="FS63" s="409"/>
      <c r="FT63" s="409"/>
      <c r="FU63" s="409"/>
      <c r="FV63" s="409"/>
      <c r="FW63" s="409"/>
      <c r="FX63" s="409"/>
      <c r="FY63" s="409"/>
      <c r="FZ63" s="409"/>
      <c r="GA63" s="409"/>
      <c r="GB63" s="409"/>
      <c r="GC63" s="409"/>
      <c r="GD63" s="409"/>
      <c r="GE63" s="409"/>
      <c r="GF63" s="409"/>
      <c r="GG63" s="409"/>
      <c r="GH63" s="409"/>
      <c r="GI63" s="409"/>
      <c r="GJ63" s="409"/>
      <c r="GK63" s="409"/>
      <c r="GL63" s="409"/>
      <c r="GM63" s="409"/>
      <c r="GN63" s="409"/>
      <c r="GO63" s="409"/>
      <c r="GP63" s="409"/>
      <c r="GQ63" s="409"/>
      <c r="GR63" s="409"/>
      <c r="GS63" s="409"/>
      <c r="GT63" s="409"/>
      <c r="GU63" s="409"/>
      <c r="GV63" s="409"/>
      <c r="GW63" s="409"/>
      <c r="GX63" s="409"/>
      <c r="GY63" s="409"/>
      <c r="GZ63" s="409"/>
      <c r="HA63" s="409"/>
      <c r="HB63" s="409"/>
      <c r="HC63" s="409"/>
      <c r="HD63" s="409"/>
      <c r="HE63" s="409"/>
      <c r="HF63" s="409"/>
      <c r="HG63" s="409"/>
      <c r="HH63" s="409"/>
      <c r="HI63" s="409"/>
      <c r="HJ63" s="409"/>
      <c r="HK63" s="409"/>
      <c r="HL63" s="409"/>
      <c r="HM63" s="409"/>
      <c r="HN63" s="409"/>
      <c r="HO63" s="409"/>
      <c r="HP63" s="409"/>
    </row>
    <row r="64" spans="1:224" s="407" customFormat="1">
      <c r="A64" s="469" t="s">
        <v>914</v>
      </c>
      <c r="B64" s="470" t="s">
        <v>1147</v>
      </c>
      <c r="C64" s="471">
        <v>107318</v>
      </c>
      <c r="D64" s="471">
        <v>10</v>
      </c>
      <c r="K64" s="394"/>
      <c r="L64" s="395"/>
      <c r="M64" s="395"/>
      <c r="N64" s="395"/>
      <c r="O64" s="396"/>
      <c r="P64" s="396"/>
      <c r="Q64" s="395"/>
      <c r="R64" s="395"/>
      <c r="S64" s="395"/>
      <c r="T64" s="395"/>
      <c r="U64" s="395"/>
      <c r="V64" s="472"/>
      <c r="W64" s="394"/>
      <c r="X64" s="395"/>
      <c r="Y64" s="395"/>
      <c r="Z64" s="395"/>
      <c r="AA64" s="396"/>
      <c r="AB64" s="396"/>
      <c r="AC64" s="395"/>
      <c r="AD64" s="395"/>
      <c r="AE64" s="395"/>
      <c r="AF64" s="395"/>
      <c r="AG64" s="395"/>
      <c r="AH64" s="472"/>
      <c r="AI64" s="489" t="str">
        <f t="shared" si="32"/>
        <v xml:space="preserve"> </v>
      </c>
      <c r="AJ64" s="397" t="str">
        <f t="shared" si="35"/>
        <v xml:space="preserve"> </v>
      </c>
      <c r="AK64" s="397" t="str">
        <f t="shared" si="36"/>
        <v xml:space="preserve"> </v>
      </c>
      <c r="AL64" s="397" t="str">
        <f t="shared" si="33"/>
        <v xml:space="preserve"> </v>
      </c>
      <c r="AM64" s="397" t="str">
        <f t="shared" si="37"/>
        <v xml:space="preserve"> </v>
      </c>
      <c r="AN64" s="397" t="str">
        <f t="shared" si="38"/>
        <v xml:space="preserve"> </v>
      </c>
      <c r="AO64" s="397" t="str">
        <f t="shared" si="39"/>
        <v xml:space="preserve"> </v>
      </c>
      <c r="AP64" s="397" t="str">
        <f t="shared" si="40"/>
        <v xml:space="preserve"> </v>
      </c>
      <c r="AQ64" s="397" t="str">
        <f t="shared" si="41"/>
        <v xml:space="preserve"> </v>
      </c>
      <c r="AR64" s="397" t="str">
        <f t="shared" si="42"/>
        <v xml:space="preserve"> </v>
      </c>
      <c r="AS64" s="397" t="str">
        <f t="shared" si="43"/>
        <v xml:space="preserve"> </v>
      </c>
      <c r="AT64" s="398" t="str">
        <f t="shared" si="44"/>
        <v xml:space="preserve"> </v>
      </c>
      <c r="AU64" s="379"/>
      <c r="AV64" s="395"/>
      <c r="AW64" s="472"/>
      <c r="AX64" s="400"/>
      <c r="AY64" s="395"/>
      <c r="AZ64" s="472"/>
      <c r="BA64" s="489" t="str">
        <f t="shared" si="12"/>
        <v xml:space="preserve"> </v>
      </c>
      <c r="BB64" s="397" t="str">
        <f t="shared" si="12"/>
        <v xml:space="preserve"> </v>
      </c>
      <c r="BC64" s="398" t="str">
        <f t="shared" si="12"/>
        <v xml:space="preserve"> </v>
      </c>
      <c r="BD64" s="401"/>
      <c r="BE64" s="402"/>
      <c r="BF64" s="472"/>
      <c r="BG64" s="403"/>
      <c r="BH64" s="402"/>
      <c r="BI64" s="472"/>
      <c r="BJ64" s="403"/>
      <c r="BK64" s="402"/>
      <c r="BL64" s="472"/>
      <c r="BM64" s="403"/>
      <c r="BN64" s="402"/>
      <c r="BO64" s="472"/>
      <c r="BP64" s="490" t="str">
        <f t="shared" si="15"/>
        <v/>
      </c>
      <c r="BQ64" s="475" t="str">
        <f t="shared" si="15"/>
        <v/>
      </c>
      <c r="BR64" s="405" t="str">
        <f t="shared" si="15"/>
        <v/>
      </c>
      <c r="BS64" s="878">
        <v>284</v>
      </c>
      <c r="BT64" s="878">
        <v>341</v>
      </c>
      <c r="BU64" s="878">
        <v>302</v>
      </c>
      <c r="BV64" s="878">
        <v>267</v>
      </c>
      <c r="BW64" s="879">
        <v>370</v>
      </c>
      <c r="BX64" s="879">
        <v>397</v>
      </c>
      <c r="BY64" s="403">
        <v>98</v>
      </c>
      <c r="BZ64" s="485">
        <v>18</v>
      </c>
      <c r="CA64" s="402">
        <v>38</v>
      </c>
      <c r="CB64" s="402">
        <v>62</v>
      </c>
      <c r="CC64" s="402">
        <v>119</v>
      </c>
      <c r="CD64" s="402">
        <v>128</v>
      </c>
      <c r="CE64" s="402">
        <v>141</v>
      </c>
      <c r="CF64" s="472">
        <v>150</v>
      </c>
      <c r="CG64" s="403"/>
      <c r="CH64" s="399"/>
      <c r="CI64" s="402"/>
      <c r="CJ64" s="402"/>
      <c r="CK64" s="402"/>
      <c r="CL64" s="402"/>
      <c r="CM64" s="402"/>
      <c r="CN64" s="472"/>
      <c r="CO64" s="489">
        <f t="shared" si="34"/>
        <v>98</v>
      </c>
      <c r="CP64" s="397">
        <f t="shared" si="45"/>
        <v>18</v>
      </c>
      <c r="CQ64" s="397">
        <f t="shared" si="46"/>
        <v>38</v>
      </c>
      <c r="CR64" s="397">
        <f t="shared" si="47"/>
        <v>62</v>
      </c>
      <c r="CS64" s="397">
        <f t="shared" si="48"/>
        <v>119</v>
      </c>
      <c r="CT64" s="397">
        <f t="shared" si="49"/>
        <v>128</v>
      </c>
      <c r="CU64" s="397">
        <f t="shared" si="50"/>
        <v>141</v>
      </c>
      <c r="CV64" s="491">
        <f t="shared" si="25"/>
        <v>150</v>
      </c>
      <c r="CW64" s="379">
        <v>68</v>
      </c>
      <c r="CX64" s="399">
        <v>60</v>
      </c>
      <c r="CY64" s="472">
        <v>63</v>
      </c>
      <c r="CZ64" s="400">
        <v>7</v>
      </c>
      <c r="DA64" s="399">
        <v>6</v>
      </c>
      <c r="DB64" s="472">
        <v>7</v>
      </c>
      <c r="DC64" s="404">
        <f t="shared" si="26"/>
        <v>53</v>
      </c>
      <c r="DD64" s="404">
        <f t="shared" si="26"/>
        <v>75</v>
      </c>
      <c r="DE64" s="405">
        <f t="shared" si="26"/>
        <v>80</v>
      </c>
      <c r="DF64" s="379">
        <v>17</v>
      </c>
      <c r="DG64" s="399">
        <v>13</v>
      </c>
      <c r="DH64" s="472">
        <v>11</v>
      </c>
      <c r="DI64" s="400">
        <v>16</v>
      </c>
      <c r="DJ64" s="399">
        <v>6</v>
      </c>
      <c r="DK64" s="472">
        <v>5</v>
      </c>
      <c r="DL64" s="400">
        <v>7</v>
      </c>
      <c r="DM64" s="399">
        <v>13</v>
      </c>
      <c r="DN64" s="472">
        <v>21</v>
      </c>
      <c r="DO64" s="400">
        <v>12</v>
      </c>
      <c r="DP64" s="399">
        <v>9</v>
      </c>
      <c r="DQ64" s="472">
        <v>16</v>
      </c>
      <c r="DR64" s="404">
        <f t="shared" si="29"/>
        <v>26</v>
      </c>
      <c r="DS64" s="404">
        <f t="shared" si="29"/>
        <v>84</v>
      </c>
      <c r="DT64" s="405">
        <f t="shared" si="29"/>
        <v>80</v>
      </c>
      <c r="DU64" s="409"/>
      <c r="DV64" s="406" t="b">
        <f t="shared" si="51"/>
        <v>0</v>
      </c>
      <c r="DW64" s="136" t="b">
        <f t="shared" si="52"/>
        <v>0</v>
      </c>
      <c r="DX64" s="408" t="b">
        <f t="shared" si="53"/>
        <v>1</v>
      </c>
      <c r="DY64" s="136" t="b">
        <f t="shared" si="54"/>
        <v>0</v>
      </c>
      <c r="DZ64" s="136" t="b">
        <f t="shared" si="55"/>
        <v>0</v>
      </c>
      <c r="EA64" s="408" t="b">
        <f t="shared" si="56"/>
        <v>1</v>
      </c>
      <c r="EB64" s="136" t="b">
        <f t="shared" si="57"/>
        <v>0</v>
      </c>
      <c r="EC64" s="136" t="b">
        <f t="shared" si="58"/>
        <v>0</v>
      </c>
      <c r="ED64" s="408" t="b">
        <f t="shared" si="59"/>
        <v>1</v>
      </c>
      <c r="EE64" s="136" t="b">
        <f t="shared" si="60"/>
        <v>1</v>
      </c>
      <c r="EF64" s="136" t="b">
        <f t="shared" si="61"/>
        <v>1</v>
      </c>
      <c r="EG64" s="408" t="b">
        <f t="shared" si="62"/>
        <v>1</v>
      </c>
      <c r="EH64" s="136" t="b">
        <f t="shared" si="63"/>
        <v>1</v>
      </c>
      <c r="EI64" s="136" t="b">
        <f t="shared" si="64"/>
        <v>1</v>
      </c>
      <c r="EJ64" s="408" t="b">
        <f t="shared" si="65"/>
        <v>1</v>
      </c>
      <c r="EK64" s="136" t="b">
        <f t="shared" si="66"/>
        <v>1</v>
      </c>
      <c r="EL64" s="136" t="b">
        <f t="shared" si="67"/>
        <v>1</v>
      </c>
      <c r="EM64" s="408" t="b">
        <f t="shared" si="68"/>
        <v>1</v>
      </c>
      <c r="EN64" s="583"/>
      <c r="EO64" s="409"/>
      <c r="EP64" s="409"/>
      <c r="EQ64" s="409"/>
      <c r="ER64" s="409"/>
      <c r="ES64" s="409"/>
      <c r="ET64" s="409"/>
      <c r="EU64" s="409"/>
      <c r="EV64" s="409"/>
      <c r="EW64" s="409"/>
      <c r="EX64" s="409"/>
      <c r="EY64" s="409"/>
      <c r="EZ64" s="409"/>
      <c r="FA64" s="409"/>
      <c r="FB64" s="409"/>
      <c r="FC64" s="409"/>
      <c r="FD64" s="409"/>
      <c r="FE64" s="409"/>
      <c r="FF64" s="409"/>
      <c r="FG64" s="409"/>
      <c r="FH64" s="409"/>
      <c r="FI64" s="409"/>
      <c r="FJ64" s="409"/>
      <c r="FK64" s="409"/>
      <c r="FL64" s="409"/>
      <c r="FM64" s="409"/>
      <c r="FN64" s="409"/>
      <c r="FO64" s="409"/>
      <c r="FP64" s="409"/>
      <c r="FQ64" s="409"/>
      <c r="FR64" s="409"/>
      <c r="FS64" s="409"/>
      <c r="FT64" s="409"/>
      <c r="FU64" s="409"/>
      <c r="FV64" s="409"/>
      <c r="FW64" s="409"/>
      <c r="FX64" s="409"/>
      <c r="FY64" s="409"/>
      <c r="FZ64" s="409"/>
      <c r="GA64" s="409"/>
      <c r="GB64" s="409"/>
      <c r="GC64" s="409"/>
      <c r="GD64" s="409"/>
      <c r="GE64" s="409"/>
      <c r="GF64" s="409"/>
      <c r="GG64" s="409"/>
      <c r="GH64" s="409"/>
      <c r="GI64" s="409"/>
      <c r="GJ64" s="409"/>
      <c r="GK64" s="409"/>
      <c r="GL64" s="409"/>
      <c r="GM64" s="409"/>
      <c r="GN64" s="409"/>
      <c r="GO64" s="409"/>
      <c r="GP64" s="409"/>
      <c r="GQ64" s="409"/>
      <c r="GR64" s="409"/>
      <c r="GS64" s="409"/>
      <c r="GT64" s="409"/>
      <c r="GU64" s="409"/>
      <c r="GV64" s="409"/>
      <c r="GW64" s="409"/>
      <c r="GX64" s="409"/>
      <c r="GY64" s="409"/>
      <c r="GZ64" s="409"/>
      <c r="HA64" s="409"/>
      <c r="HB64" s="409"/>
      <c r="HC64" s="409"/>
      <c r="HD64" s="409"/>
      <c r="HE64" s="409"/>
      <c r="HF64" s="409"/>
      <c r="HG64" s="409"/>
      <c r="HH64" s="409"/>
      <c r="HI64" s="409"/>
      <c r="HJ64" s="409"/>
      <c r="HK64" s="409"/>
      <c r="HL64" s="409"/>
      <c r="HM64" s="409"/>
      <c r="HN64" s="409"/>
      <c r="HO64" s="409"/>
      <c r="HP64" s="409"/>
    </row>
    <row r="65" spans="1:224" s="407" customFormat="1">
      <c r="A65" s="469" t="s">
        <v>914</v>
      </c>
      <c r="B65" s="645" t="s">
        <v>1148</v>
      </c>
      <c r="C65" s="471">
        <v>106980</v>
      </c>
      <c r="D65" s="471">
        <v>10</v>
      </c>
      <c r="K65" s="394"/>
      <c r="L65" s="395"/>
      <c r="M65" s="395"/>
      <c r="N65" s="395"/>
      <c r="O65" s="396"/>
      <c r="P65" s="396"/>
      <c r="Q65" s="395"/>
      <c r="R65" s="395"/>
      <c r="S65" s="395"/>
      <c r="T65" s="395"/>
      <c r="U65" s="395"/>
      <c r="V65" s="472"/>
      <c r="W65" s="394"/>
      <c r="X65" s="395"/>
      <c r="Y65" s="395"/>
      <c r="Z65" s="395"/>
      <c r="AA65" s="396"/>
      <c r="AB65" s="396"/>
      <c r="AC65" s="395"/>
      <c r="AD65" s="395"/>
      <c r="AE65" s="395"/>
      <c r="AF65" s="395"/>
      <c r="AG65" s="395"/>
      <c r="AH65" s="472"/>
      <c r="AI65" s="489" t="str">
        <f t="shared" si="32"/>
        <v xml:space="preserve"> </v>
      </c>
      <c r="AJ65" s="397" t="str">
        <f t="shared" si="35"/>
        <v xml:space="preserve"> </v>
      </c>
      <c r="AK65" s="397" t="str">
        <f t="shared" si="36"/>
        <v xml:space="preserve"> </v>
      </c>
      <c r="AL65" s="397" t="str">
        <f t="shared" si="33"/>
        <v xml:space="preserve"> </v>
      </c>
      <c r="AM65" s="397" t="str">
        <f t="shared" si="37"/>
        <v xml:space="preserve"> </v>
      </c>
      <c r="AN65" s="397" t="str">
        <f t="shared" si="38"/>
        <v xml:space="preserve"> </v>
      </c>
      <c r="AO65" s="397" t="str">
        <f t="shared" si="39"/>
        <v xml:space="preserve"> </v>
      </c>
      <c r="AP65" s="397" t="str">
        <f t="shared" si="40"/>
        <v xml:space="preserve"> </v>
      </c>
      <c r="AQ65" s="397" t="str">
        <f t="shared" si="41"/>
        <v xml:space="preserve"> </v>
      </c>
      <c r="AR65" s="397" t="str">
        <f t="shared" si="42"/>
        <v xml:space="preserve"> </v>
      </c>
      <c r="AS65" s="397" t="str">
        <f t="shared" si="43"/>
        <v xml:space="preserve"> </v>
      </c>
      <c r="AT65" s="398" t="str">
        <f t="shared" si="44"/>
        <v xml:space="preserve"> </v>
      </c>
      <c r="AU65" s="379"/>
      <c r="AV65" s="395"/>
      <c r="AW65" s="472"/>
      <c r="AX65" s="400"/>
      <c r="AY65" s="395"/>
      <c r="AZ65" s="472"/>
      <c r="BA65" s="489" t="str">
        <f t="shared" si="12"/>
        <v xml:space="preserve"> </v>
      </c>
      <c r="BB65" s="397" t="str">
        <f t="shared" si="12"/>
        <v xml:space="preserve"> </v>
      </c>
      <c r="BC65" s="398" t="str">
        <f t="shared" si="12"/>
        <v xml:space="preserve"> </v>
      </c>
      <c r="BD65" s="401"/>
      <c r="BE65" s="402"/>
      <c r="BF65" s="472"/>
      <c r="BG65" s="403"/>
      <c r="BH65" s="402"/>
      <c r="BI65" s="472"/>
      <c r="BJ65" s="403"/>
      <c r="BK65" s="402"/>
      <c r="BL65" s="472"/>
      <c r="BM65" s="403"/>
      <c r="BN65" s="402"/>
      <c r="BO65" s="472"/>
      <c r="BP65" s="490" t="str">
        <f t="shared" si="15"/>
        <v/>
      </c>
      <c r="BQ65" s="475" t="str">
        <f t="shared" si="15"/>
        <v/>
      </c>
      <c r="BR65" s="405" t="str">
        <f t="shared" si="15"/>
        <v/>
      </c>
      <c r="BS65" s="878">
        <v>499</v>
      </c>
      <c r="BT65" s="878">
        <v>662</v>
      </c>
      <c r="BU65" s="878">
        <v>652</v>
      </c>
      <c r="BV65" s="878">
        <v>583</v>
      </c>
      <c r="BW65" s="879">
        <v>481</v>
      </c>
      <c r="BX65" s="879">
        <v>526</v>
      </c>
      <c r="BY65" s="403">
        <v>237</v>
      </c>
      <c r="BZ65" s="402">
        <v>195</v>
      </c>
      <c r="CA65" s="402">
        <v>245</v>
      </c>
      <c r="CB65" s="402">
        <v>322</v>
      </c>
      <c r="CC65" s="402">
        <v>335</v>
      </c>
      <c r="CD65" s="402">
        <v>286</v>
      </c>
      <c r="CE65" s="402">
        <v>254</v>
      </c>
      <c r="CF65" s="472">
        <v>307</v>
      </c>
      <c r="CG65" s="403"/>
      <c r="CH65" s="399"/>
      <c r="CI65" s="402"/>
      <c r="CJ65" s="402"/>
      <c r="CK65" s="402"/>
      <c r="CL65" s="402"/>
      <c r="CM65" s="402"/>
      <c r="CN65" s="472"/>
      <c r="CO65" s="489">
        <f t="shared" si="34"/>
        <v>237</v>
      </c>
      <c r="CP65" s="397">
        <f t="shared" si="45"/>
        <v>195</v>
      </c>
      <c r="CQ65" s="397">
        <f t="shared" si="46"/>
        <v>245</v>
      </c>
      <c r="CR65" s="397">
        <f t="shared" si="47"/>
        <v>322</v>
      </c>
      <c r="CS65" s="397">
        <f t="shared" si="48"/>
        <v>335</v>
      </c>
      <c r="CT65" s="397">
        <f t="shared" si="49"/>
        <v>286</v>
      </c>
      <c r="CU65" s="397">
        <f t="shared" si="50"/>
        <v>254</v>
      </c>
      <c r="CV65" s="491">
        <f t="shared" si="25"/>
        <v>307</v>
      </c>
      <c r="CW65" s="379">
        <v>125</v>
      </c>
      <c r="CX65" s="399">
        <v>124</v>
      </c>
      <c r="CY65" s="472">
        <v>149</v>
      </c>
      <c r="CZ65" s="400">
        <v>15</v>
      </c>
      <c r="DA65" s="399">
        <v>11</v>
      </c>
      <c r="DB65" s="472">
        <v>9</v>
      </c>
      <c r="DC65" s="404">
        <f t="shared" si="26"/>
        <v>146</v>
      </c>
      <c r="DD65" s="404">
        <f t="shared" si="26"/>
        <v>119</v>
      </c>
      <c r="DE65" s="405">
        <f t="shared" si="26"/>
        <v>149</v>
      </c>
      <c r="DF65" s="379">
        <v>53</v>
      </c>
      <c r="DG65" s="399">
        <v>97</v>
      </c>
      <c r="DH65" s="472">
        <v>65</v>
      </c>
      <c r="DI65" s="400">
        <v>43</v>
      </c>
      <c r="DJ65" s="399">
        <v>45</v>
      </c>
      <c r="DK65" s="472">
        <v>51</v>
      </c>
      <c r="DL65" s="400">
        <v>51</v>
      </c>
      <c r="DM65" s="399">
        <v>27</v>
      </c>
      <c r="DN65" s="472">
        <v>34</v>
      </c>
      <c r="DO65" s="400">
        <v>34</v>
      </c>
      <c r="DP65" s="399">
        <v>42</v>
      </c>
      <c r="DQ65" s="472">
        <v>31</v>
      </c>
      <c r="DR65" s="404">
        <f t="shared" si="29"/>
        <v>184</v>
      </c>
      <c r="DS65" s="404">
        <f t="shared" si="29"/>
        <v>169</v>
      </c>
      <c r="DT65" s="405">
        <f t="shared" si="29"/>
        <v>156</v>
      </c>
      <c r="DU65" s="409"/>
      <c r="DV65" s="406" t="b">
        <f t="shared" si="51"/>
        <v>0</v>
      </c>
      <c r="DW65" s="136" t="b">
        <f t="shared" si="52"/>
        <v>0</v>
      </c>
      <c r="DX65" s="408" t="b">
        <f t="shared" si="53"/>
        <v>1</v>
      </c>
      <c r="DY65" s="136" t="b">
        <f t="shared" si="54"/>
        <v>0</v>
      </c>
      <c r="DZ65" s="136" t="b">
        <f t="shared" si="55"/>
        <v>0</v>
      </c>
      <c r="EA65" s="408" t="b">
        <f t="shared" si="56"/>
        <v>1</v>
      </c>
      <c r="EB65" s="136" t="b">
        <f t="shared" si="57"/>
        <v>0</v>
      </c>
      <c r="EC65" s="136" t="b">
        <f t="shared" si="58"/>
        <v>0</v>
      </c>
      <c r="ED65" s="408" t="b">
        <f t="shared" si="59"/>
        <v>1</v>
      </c>
      <c r="EE65" s="136" t="b">
        <f t="shared" si="60"/>
        <v>1</v>
      </c>
      <c r="EF65" s="136" t="b">
        <f t="shared" si="61"/>
        <v>1</v>
      </c>
      <c r="EG65" s="408" t="b">
        <f t="shared" si="62"/>
        <v>1</v>
      </c>
      <c r="EH65" s="136" t="b">
        <f t="shared" si="63"/>
        <v>1</v>
      </c>
      <c r="EI65" s="136" t="b">
        <f t="shared" si="64"/>
        <v>1</v>
      </c>
      <c r="EJ65" s="408" t="b">
        <f t="shared" si="65"/>
        <v>1</v>
      </c>
      <c r="EK65" s="136" t="b">
        <f t="shared" si="66"/>
        <v>1</v>
      </c>
      <c r="EL65" s="136" t="b">
        <f t="shared" si="67"/>
        <v>1</v>
      </c>
      <c r="EM65" s="408" t="b">
        <f t="shared" si="68"/>
        <v>1</v>
      </c>
      <c r="EN65" s="583"/>
      <c r="EO65" s="409"/>
      <c r="EP65" s="409"/>
      <c r="EQ65" s="409"/>
      <c r="ER65" s="409"/>
      <c r="ES65" s="409"/>
      <c r="ET65" s="409"/>
      <c r="EU65" s="409"/>
      <c r="EV65" s="409"/>
      <c r="EW65" s="409"/>
      <c r="EX65" s="409"/>
      <c r="EY65" s="409"/>
      <c r="EZ65" s="409"/>
      <c r="FA65" s="409"/>
      <c r="FB65" s="409"/>
      <c r="FC65" s="409"/>
      <c r="FD65" s="409"/>
      <c r="FE65" s="409"/>
      <c r="FF65" s="409"/>
      <c r="FG65" s="409"/>
      <c r="FH65" s="409"/>
      <c r="FI65" s="409"/>
      <c r="FJ65" s="409"/>
      <c r="FK65" s="409"/>
      <c r="FL65" s="409"/>
      <c r="FM65" s="409"/>
      <c r="FN65" s="409"/>
      <c r="FO65" s="409"/>
      <c r="FP65" s="409"/>
      <c r="FQ65" s="409"/>
      <c r="FR65" s="409"/>
      <c r="FS65" s="409"/>
      <c r="FT65" s="409"/>
      <c r="FU65" s="409"/>
      <c r="FV65" s="409"/>
      <c r="FW65" s="409"/>
      <c r="FX65" s="409"/>
      <c r="FY65" s="409"/>
      <c r="FZ65" s="409"/>
      <c r="GA65" s="409"/>
      <c r="GB65" s="409"/>
      <c r="GC65" s="409"/>
      <c r="GD65" s="409"/>
      <c r="GE65" s="409"/>
      <c r="GF65" s="409"/>
      <c r="GG65" s="409"/>
      <c r="GH65" s="409"/>
      <c r="GI65" s="409"/>
      <c r="GJ65" s="409"/>
      <c r="GK65" s="409"/>
      <c r="GL65" s="409"/>
      <c r="GM65" s="409"/>
      <c r="GN65" s="409"/>
      <c r="GO65" s="409"/>
      <c r="GP65" s="409"/>
      <c r="GQ65" s="409"/>
      <c r="GR65" s="409"/>
      <c r="GS65" s="409"/>
      <c r="GT65" s="409"/>
      <c r="GU65" s="409"/>
      <c r="GV65" s="409"/>
      <c r="GW65" s="409"/>
      <c r="GX65" s="409"/>
      <c r="GY65" s="409"/>
      <c r="GZ65" s="409"/>
      <c r="HA65" s="409"/>
      <c r="HB65" s="409"/>
      <c r="HC65" s="409"/>
      <c r="HD65" s="409"/>
      <c r="HE65" s="409"/>
      <c r="HF65" s="409"/>
      <c r="HG65" s="409"/>
      <c r="HH65" s="409"/>
      <c r="HI65" s="409"/>
      <c r="HJ65" s="409"/>
      <c r="HK65" s="409"/>
      <c r="HL65" s="409"/>
      <c r="HM65" s="409"/>
      <c r="HN65" s="409"/>
      <c r="HO65" s="409"/>
      <c r="HP65" s="409"/>
    </row>
    <row r="66" spans="1:224" s="407" customFormat="1">
      <c r="A66" s="469" t="s">
        <v>914</v>
      </c>
      <c r="B66" s="470" t="s">
        <v>1149</v>
      </c>
      <c r="C66" s="471">
        <v>107460</v>
      </c>
      <c r="D66" s="471">
        <v>10</v>
      </c>
      <c r="K66" s="394"/>
      <c r="L66" s="395"/>
      <c r="M66" s="395"/>
      <c r="N66" s="395"/>
      <c r="O66" s="396"/>
      <c r="P66" s="396"/>
      <c r="Q66" s="395"/>
      <c r="R66" s="395"/>
      <c r="S66" s="395"/>
      <c r="T66" s="395"/>
      <c r="U66" s="395"/>
      <c r="V66" s="472"/>
      <c r="W66" s="394"/>
      <c r="X66" s="395"/>
      <c r="Y66" s="395"/>
      <c r="Z66" s="395"/>
      <c r="AA66" s="396"/>
      <c r="AB66" s="396"/>
      <c r="AC66" s="395"/>
      <c r="AD66" s="395"/>
      <c r="AE66" s="395"/>
      <c r="AF66" s="395"/>
      <c r="AG66" s="395"/>
      <c r="AH66" s="472"/>
      <c r="AI66" s="489" t="str">
        <f t="shared" si="32"/>
        <v xml:space="preserve"> </v>
      </c>
      <c r="AJ66" s="397" t="str">
        <f t="shared" si="35"/>
        <v xml:space="preserve"> </v>
      </c>
      <c r="AK66" s="397" t="str">
        <f t="shared" si="36"/>
        <v xml:space="preserve"> </v>
      </c>
      <c r="AL66" s="397" t="str">
        <f t="shared" si="33"/>
        <v xml:space="preserve"> </v>
      </c>
      <c r="AM66" s="397" t="str">
        <f t="shared" si="37"/>
        <v xml:space="preserve"> </v>
      </c>
      <c r="AN66" s="397" t="str">
        <f t="shared" si="38"/>
        <v xml:space="preserve"> </v>
      </c>
      <c r="AO66" s="397" t="str">
        <f t="shared" si="39"/>
        <v xml:space="preserve"> </v>
      </c>
      <c r="AP66" s="397" t="str">
        <f t="shared" si="40"/>
        <v xml:space="preserve"> </v>
      </c>
      <c r="AQ66" s="397" t="str">
        <f t="shared" si="41"/>
        <v xml:space="preserve"> </v>
      </c>
      <c r="AR66" s="397" t="str">
        <f t="shared" si="42"/>
        <v xml:space="preserve"> </v>
      </c>
      <c r="AS66" s="397" t="str">
        <f t="shared" si="43"/>
        <v xml:space="preserve"> </v>
      </c>
      <c r="AT66" s="398" t="str">
        <f t="shared" si="44"/>
        <v xml:space="preserve"> </v>
      </c>
      <c r="AU66" s="379"/>
      <c r="AV66" s="395"/>
      <c r="AW66" s="472"/>
      <c r="AX66" s="400"/>
      <c r="AY66" s="395"/>
      <c r="AZ66" s="472"/>
      <c r="BA66" s="489" t="str">
        <f t="shared" si="12"/>
        <v xml:space="preserve"> </v>
      </c>
      <c r="BB66" s="397" t="str">
        <f t="shared" si="12"/>
        <v xml:space="preserve"> </v>
      </c>
      <c r="BC66" s="398" t="str">
        <f t="shared" si="12"/>
        <v xml:space="preserve"> </v>
      </c>
      <c r="BD66" s="401"/>
      <c r="BE66" s="402"/>
      <c r="BF66" s="472"/>
      <c r="BG66" s="403"/>
      <c r="BH66" s="402"/>
      <c r="BI66" s="472"/>
      <c r="BJ66" s="403"/>
      <c r="BK66" s="402"/>
      <c r="BL66" s="472"/>
      <c r="BM66" s="403"/>
      <c r="BN66" s="402"/>
      <c r="BO66" s="472"/>
      <c r="BP66" s="490" t="str">
        <f t="shared" si="15"/>
        <v/>
      </c>
      <c r="BQ66" s="475" t="str">
        <f t="shared" si="15"/>
        <v/>
      </c>
      <c r="BR66" s="405" t="str">
        <f t="shared" si="15"/>
        <v/>
      </c>
      <c r="BS66" s="878">
        <v>648</v>
      </c>
      <c r="BT66" s="878">
        <v>662</v>
      </c>
      <c r="BU66" s="878">
        <v>631</v>
      </c>
      <c r="BV66" s="878">
        <v>633</v>
      </c>
      <c r="BW66" s="879">
        <v>538</v>
      </c>
      <c r="BX66" s="879">
        <v>584</v>
      </c>
      <c r="BY66" s="403">
        <v>394</v>
      </c>
      <c r="BZ66" s="402">
        <v>423</v>
      </c>
      <c r="CA66" s="402">
        <v>385</v>
      </c>
      <c r="CB66" s="402">
        <v>435</v>
      </c>
      <c r="CC66" s="402">
        <v>391</v>
      </c>
      <c r="CD66" s="402">
        <v>382</v>
      </c>
      <c r="CE66" s="402">
        <v>340</v>
      </c>
      <c r="CF66" s="472">
        <v>400</v>
      </c>
      <c r="CG66" s="403"/>
      <c r="CH66" s="399"/>
      <c r="CI66" s="402"/>
      <c r="CJ66" s="402"/>
      <c r="CK66" s="402"/>
      <c r="CL66" s="402"/>
      <c r="CM66" s="402"/>
      <c r="CN66" s="472"/>
      <c r="CO66" s="489">
        <f t="shared" si="34"/>
        <v>394</v>
      </c>
      <c r="CP66" s="397">
        <f t="shared" si="45"/>
        <v>423</v>
      </c>
      <c r="CQ66" s="397">
        <f t="shared" si="46"/>
        <v>385</v>
      </c>
      <c r="CR66" s="397">
        <f t="shared" si="47"/>
        <v>435</v>
      </c>
      <c r="CS66" s="397">
        <f t="shared" si="48"/>
        <v>391</v>
      </c>
      <c r="CT66" s="397">
        <f t="shared" si="49"/>
        <v>382</v>
      </c>
      <c r="CU66" s="397">
        <f t="shared" si="50"/>
        <v>340</v>
      </c>
      <c r="CV66" s="491">
        <f t="shared" si="25"/>
        <v>400</v>
      </c>
      <c r="CW66" s="379">
        <v>168</v>
      </c>
      <c r="CX66" s="399">
        <v>166</v>
      </c>
      <c r="CY66" s="472">
        <v>206</v>
      </c>
      <c r="CZ66" s="400">
        <v>24</v>
      </c>
      <c r="DA66" s="399">
        <v>18</v>
      </c>
      <c r="DB66" s="472">
        <v>21</v>
      </c>
      <c r="DC66" s="404">
        <f t="shared" si="26"/>
        <v>190</v>
      </c>
      <c r="DD66" s="404">
        <f t="shared" si="26"/>
        <v>156</v>
      </c>
      <c r="DE66" s="405">
        <f t="shared" si="26"/>
        <v>173</v>
      </c>
      <c r="DF66" s="379">
        <v>90</v>
      </c>
      <c r="DG66" s="399">
        <v>92</v>
      </c>
      <c r="DH66" s="472">
        <v>99</v>
      </c>
      <c r="DI66" s="400">
        <v>104</v>
      </c>
      <c r="DJ66" s="399">
        <v>131</v>
      </c>
      <c r="DK66" s="472">
        <v>132</v>
      </c>
      <c r="DL66" s="400">
        <v>47</v>
      </c>
      <c r="DM66" s="399">
        <v>50</v>
      </c>
      <c r="DN66" s="472">
        <v>26</v>
      </c>
      <c r="DO66" s="400">
        <v>59</v>
      </c>
      <c r="DP66" s="399">
        <v>54</v>
      </c>
      <c r="DQ66" s="472">
        <v>69</v>
      </c>
      <c r="DR66" s="404">
        <f t="shared" si="29"/>
        <v>239</v>
      </c>
      <c r="DS66" s="404">
        <f t="shared" si="29"/>
        <v>195</v>
      </c>
      <c r="DT66" s="405">
        <f t="shared" si="29"/>
        <v>188</v>
      </c>
      <c r="DU66" s="409"/>
      <c r="DV66" s="406" t="b">
        <f t="shared" si="51"/>
        <v>0</v>
      </c>
      <c r="DW66" s="136" t="b">
        <f t="shared" si="52"/>
        <v>0</v>
      </c>
      <c r="DX66" s="408" t="b">
        <f t="shared" si="53"/>
        <v>1</v>
      </c>
      <c r="DY66" s="136" t="b">
        <f t="shared" si="54"/>
        <v>0</v>
      </c>
      <c r="DZ66" s="136" t="b">
        <f t="shared" si="55"/>
        <v>0</v>
      </c>
      <c r="EA66" s="408" t="b">
        <f t="shared" si="56"/>
        <v>1</v>
      </c>
      <c r="EB66" s="136" t="b">
        <f t="shared" si="57"/>
        <v>0</v>
      </c>
      <c r="EC66" s="136" t="b">
        <f t="shared" si="58"/>
        <v>0</v>
      </c>
      <c r="ED66" s="408" t="b">
        <f t="shared" si="59"/>
        <v>1</v>
      </c>
      <c r="EE66" s="136" t="b">
        <f t="shared" si="60"/>
        <v>1</v>
      </c>
      <c r="EF66" s="136" t="b">
        <f t="shared" si="61"/>
        <v>1</v>
      </c>
      <c r="EG66" s="408" t="b">
        <f t="shared" si="62"/>
        <v>1</v>
      </c>
      <c r="EH66" s="136" t="b">
        <f t="shared" si="63"/>
        <v>1</v>
      </c>
      <c r="EI66" s="136" t="b">
        <f t="shared" si="64"/>
        <v>1</v>
      </c>
      <c r="EJ66" s="408" t="b">
        <f t="shared" si="65"/>
        <v>1</v>
      </c>
      <c r="EK66" s="136" t="b">
        <f t="shared" si="66"/>
        <v>1</v>
      </c>
      <c r="EL66" s="136" t="b">
        <f t="shared" si="67"/>
        <v>1</v>
      </c>
      <c r="EM66" s="408" t="b">
        <f t="shared" si="68"/>
        <v>1</v>
      </c>
      <c r="EN66" s="583"/>
      <c r="EO66" s="409"/>
      <c r="EP66" s="409"/>
      <c r="EQ66" s="409"/>
      <c r="ER66" s="409"/>
      <c r="ES66" s="409"/>
      <c r="ET66" s="409"/>
      <c r="EU66" s="409"/>
      <c r="EV66" s="409"/>
      <c r="EW66" s="409"/>
      <c r="EX66" s="409"/>
      <c r="EY66" s="409"/>
      <c r="EZ66" s="409"/>
      <c r="FA66" s="409"/>
      <c r="FB66" s="409"/>
      <c r="FC66" s="409"/>
      <c r="FD66" s="409"/>
      <c r="FE66" s="409"/>
      <c r="FF66" s="409"/>
      <c r="FG66" s="409"/>
      <c r="FH66" s="409"/>
      <c r="FI66" s="409"/>
      <c r="FJ66" s="409"/>
      <c r="FK66" s="409"/>
      <c r="FL66" s="409"/>
      <c r="FM66" s="409"/>
      <c r="FN66" s="409"/>
      <c r="FO66" s="409"/>
      <c r="FP66" s="409"/>
      <c r="FQ66" s="409"/>
      <c r="FR66" s="409"/>
      <c r="FS66" s="409"/>
      <c r="FT66" s="409"/>
      <c r="FU66" s="409"/>
      <c r="FV66" s="409"/>
      <c r="FW66" s="409"/>
      <c r="FX66" s="409"/>
      <c r="FY66" s="409"/>
      <c r="FZ66" s="409"/>
      <c r="GA66" s="409"/>
      <c r="GB66" s="409"/>
      <c r="GC66" s="409"/>
      <c r="GD66" s="409"/>
      <c r="GE66" s="409"/>
      <c r="GF66" s="409"/>
      <c r="GG66" s="409"/>
      <c r="GH66" s="409"/>
      <c r="GI66" s="409"/>
      <c r="GJ66" s="409"/>
      <c r="GK66" s="409"/>
      <c r="GL66" s="409"/>
      <c r="GM66" s="409"/>
      <c r="GN66" s="409"/>
      <c r="GO66" s="409"/>
      <c r="GP66" s="409"/>
      <c r="GQ66" s="409"/>
      <c r="GR66" s="409"/>
      <c r="GS66" s="409"/>
      <c r="GT66" s="409"/>
      <c r="GU66" s="409"/>
      <c r="GV66" s="409"/>
      <c r="GW66" s="409"/>
      <c r="GX66" s="409"/>
      <c r="GY66" s="409"/>
      <c r="GZ66" s="409"/>
      <c r="HA66" s="409"/>
      <c r="HB66" s="409"/>
      <c r="HC66" s="409"/>
      <c r="HD66" s="409"/>
      <c r="HE66" s="409"/>
      <c r="HF66" s="409"/>
      <c r="HG66" s="409"/>
      <c r="HH66" s="409"/>
      <c r="HI66" s="409"/>
      <c r="HJ66" s="409"/>
      <c r="HK66" s="409"/>
      <c r="HL66" s="409"/>
      <c r="HM66" s="409"/>
      <c r="HN66" s="409"/>
      <c r="HO66" s="409"/>
      <c r="HP66" s="409"/>
    </row>
    <row r="67" spans="1:224" s="407" customFormat="1">
      <c r="A67" s="469" t="s">
        <v>914</v>
      </c>
      <c r="B67" s="470" t="s">
        <v>1150</v>
      </c>
      <c r="C67" s="471">
        <v>107521</v>
      </c>
      <c r="D67" s="471">
        <v>10</v>
      </c>
      <c r="K67" s="394"/>
      <c r="L67" s="395"/>
      <c r="M67" s="395"/>
      <c r="N67" s="395"/>
      <c r="O67" s="396"/>
      <c r="P67" s="396"/>
      <c r="Q67" s="395"/>
      <c r="R67" s="395"/>
      <c r="S67" s="395"/>
      <c r="T67" s="395"/>
      <c r="U67" s="395"/>
      <c r="V67" s="472"/>
      <c r="W67" s="394"/>
      <c r="X67" s="395"/>
      <c r="Y67" s="395"/>
      <c r="Z67" s="395"/>
      <c r="AA67" s="396"/>
      <c r="AB67" s="396"/>
      <c r="AC67" s="395"/>
      <c r="AD67" s="395"/>
      <c r="AE67" s="395"/>
      <c r="AF67" s="395"/>
      <c r="AG67" s="395"/>
      <c r="AH67" s="472"/>
      <c r="AI67" s="489" t="str">
        <f t="shared" si="32"/>
        <v xml:space="preserve"> </v>
      </c>
      <c r="AJ67" s="397" t="str">
        <f t="shared" si="35"/>
        <v xml:space="preserve"> </v>
      </c>
      <c r="AK67" s="397" t="str">
        <f t="shared" si="36"/>
        <v xml:space="preserve"> </v>
      </c>
      <c r="AL67" s="397" t="str">
        <f t="shared" si="33"/>
        <v xml:space="preserve"> </v>
      </c>
      <c r="AM67" s="397" t="str">
        <f t="shared" si="37"/>
        <v xml:space="preserve"> </v>
      </c>
      <c r="AN67" s="397" t="str">
        <f t="shared" si="38"/>
        <v xml:space="preserve"> </v>
      </c>
      <c r="AO67" s="397" t="str">
        <f t="shared" si="39"/>
        <v xml:space="preserve"> </v>
      </c>
      <c r="AP67" s="397" t="str">
        <f t="shared" si="40"/>
        <v xml:space="preserve"> </v>
      </c>
      <c r="AQ67" s="397" t="str">
        <f t="shared" si="41"/>
        <v xml:space="preserve"> </v>
      </c>
      <c r="AR67" s="397" t="str">
        <f t="shared" si="42"/>
        <v xml:space="preserve"> </v>
      </c>
      <c r="AS67" s="397" t="str">
        <f t="shared" si="43"/>
        <v xml:space="preserve"> </v>
      </c>
      <c r="AT67" s="398" t="str">
        <f t="shared" si="44"/>
        <v xml:space="preserve"> </v>
      </c>
      <c r="AU67" s="379"/>
      <c r="AV67" s="395"/>
      <c r="AW67" s="472"/>
      <c r="AX67" s="400"/>
      <c r="AY67" s="395"/>
      <c r="AZ67" s="472"/>
      <c r="BA67" s="489" t="str">
        <f t="shared" si="12"/>
        <v xml:space="preserve"> </v>
      </c>
      <c r="BB67" s="397" t="str">
        <f t="shared" si="12"/>
        <v xml:space="preserve"> </v>
      </c>
      <c r="BC67" s="398" t="str">
        <f t="shared" si="12"/>
        <v xml:space="preserve"> </v>
      </c>
      <c r="BD67" s="401"/>
      <c r="BE67" s="402"/>
      <c r="BF67" s="472"/>
      <c r="BG67" s="403"/>
      <c r="BH67" s="402"/>
      <c r="BI67" s="472"/>
      <c r="BJ67" s="403"/>
      <c r="BK67" s="402"/>
      <c r="BL67" s="472"/>
      <c r="BM67" s="403"/>
      <c r="BN67" s="402"/>
      <c r="BO67" s="472"/>
      <c r="BP67" s="490" t="str">
        <f t="shared" si="15"/>
        <v/>
      </c>
      <c r="BQ67" s="475" t="str">
        <f t="shared" si="15"/>
        <v/>
      </c>
      <c r="BR67" s="405" t="str">
        <f t="shared" si="15"/>
        <v/>
      </c>
      <c r="BS67" s="878">
        <v>384</v>
      </c>
      <c r="BT67" s="878">
        <v>357</v>
      </c>
      <c r="BU67" s="878">
        <v>296</v>
      </c>
      <c r="BV67" s="878">
        <v>313</v>
      </c>
      <c r="BW67" s="879">
        <v>301</v>
      </c>
      <c r="BX67" s="879">
        <v>345</v>
      </c>
      <c r="BY67" s="403">
        <v>118</v>
      </c>
      <c r="BZ67" s="402">
        <v>158</v>
      </c>
      <c r="CA67" s="402">
        <v>222</v>
      </c>
      <c r="CB67" s="402">
        <v>204</v>
      </c>
      <c r="CC67" s="402">
        <v>189</v>
      </c>
      <c r="CD67" s="402">
        <v>176</v>
      </c>
      <c r="CE67" s="402">
        <v>150</v>
      </c>
      <c r="CF67" s="472">
        <v>151</v>
      </c>
      <c r="CG67" s="403"/>
      <c r="CH67" s="399"/>
      <c r="CI67" s="402"/>
      <c r="CJ67" s="402"/>
      <c r="CK67" s="402"/>
      <c r="CL67" s="402"/>
      <c r="CM67" s="402"/>
      <c r="CN67" s="472"/>
      <c r="CO67" s="489">
        <f t="shared" si="34"/>
        <v>118</v>
      </c>
      <c r="CP67" s="397">
        <f t="shared" si="45"/>
        <v>158</v>
      </c>
      <c r="CQ67" s="397">
        <f t="shared" si="46"/>
        <v>222</v>
      </c>
      <c r="CR67" s="397">
        <f t="shared" si="47"/>
        <v>204</v>
      </c>
      <c r="CS67" s="397">
        <f t="shared" si="48"/>
        <v>189</v>
      </c>
      <c r="CT67" s="397">
        <f t="shared" si="49"/>
        <v>176</v>
      </c>
      <c r="CU67" s="397">
        <f t="shared" si="50"/>
        <v>150</v>
      </c>
      <c r="CV67" s="491">
        <f t="shared" si="25"/>
        <v>151</v>
      </c>
      <c r="CW67" s="379">
        <v>64</v>
      </c>
      <c r="CX67" s="399">
        <v>73</v>
      </c>
      <c r="CY67" s="472">
        <v>55</v>
      </c>
      <c r="CZ67" s="400">
        <v>13</v>
      </c>
      <c r="DA67" s="399">
        <v>13</v>
      </c>
      <c r="DB67" s="472">
        <v>16</v>
      </c>
      <c r="DC67" s="404">
        <f t="shared" si="26"/>
        <v>99</v>
      </c>
      <c r="DD67" s="404">
        <f t="shared" si="26"/>
        <v>64</v>
      </c>
      <c r="DE67" s="405">
        <f t="shared" si="26"/>
        <v>80</v>
      </c>
      <c r="DF67" s="379">
        <v>50</v>
      </c>
      <c r="DG67" s="399">
        <v>47</v>
      </c>
      <c r="DH67" s="472">
        <v>42</v>
      </c>
      <c r="DI67" s="400">
        <v>36</v>
      </c>
      <c r="DJ67" s="399">
        <v>44</v>
      </c>
      <c r="DK67" s="472">
        <v>45</v>
      </c>
      <c r="DL67" s="400">
        <v>21</v>
      </c>
      <c r="DM67" s="399">
        <v>13</v>
      </c>
      <c r="DN67" s="472">
        <v>11</v>
      </c>
      <c r="DO67" s="400">
        <v>37</v>
      </c>
      <c r="DP67" s="399">
        <v>40</v>
      </c>
      <c r="DQ67" s="472">
        <v>31</v>
      </c>
      <c r="DR67" s="404">
        <f t="shared" si="29"/>
        <v>96</v>
      </c>
      <c r="DS67" s="404">
        <f t="shared" si="29"/>
        <v>89</v>
      </c>
      <c r="DT67" s="405">
        <f t="shared" si="29"/>
        <v>92</v>
      </c>
      <c r="DU67" s="409"/>
      <c r="DV67" s="406" t="b">
        <f t="shared" si="51"/>
        <v>0</v>
      </c>
      <c r="DW67" s="136" t="b">
        <f t="shared" si="52"/>
        <v>0</v>
      </c>
      <c r="DX67" s="408" t="b">
        <f t="shared" si="53"/>
        <v>1</v>
      </c>
      <c r="DY67" s="136" t="b">
        <f t="shared" si="54"/>
        <v>0</v>
      </c>
      <c r="DZ67" s="136" t="b">
        <f t="shared" si="55"/>
        <v>0</v>
      </c>
      <c r="EA67" s="408" t="b">
        <f t="shared" si="56"/>
        <v>1</v>
      </c>
      <c r="EB67" s="136" t="b">
        <f t="shared" si="57"/>
        <v>0</v>
      </c>
      <c r="EC67" s="136" t="b">
        <f t="shared" si="58"/>
        <v>0</v>
      </c>
      <c r="ED67" s="408" t="b">
        <f t="shared" si="59"/>
        <v>1</v>
      </c>
      <c r="EE67" s="136" t="b">
        <f t="shared" si="60"/>
        <v>1</v>
      </c>
      <c r="EF67" s="136" t="b">
        <f t="shared" si="61"/>
        <v>1</v>
      </c>
      <c r="EG67" s="408" t="b">
        <f t="shared" si="62"/>
        <v>1</v>
      </c>
      <c r="EH67" s="136" t="b">
        <f t="shared" si="63"/>
        <v>1</v>
      </c>
      <c r="EI67" s="136" t="b">
        <f t="shared" si="64"/>
        <v>1</v>
      </c>
      <c r="EJ67" s="408" t="b">
        <f t="shared" si="65"/>
        <v>1</v>
      </c>
      <c r="EK67" s="136" t="b">
        <f t="shared" si="66"/>
        <v>1</v>
      </c>
      <c r="EL67" s="136" t="b">
        <f t="shared" si="67"/>
        <v>1</v>
      </c>
      <c r="EM67" s="408" t="b">
        <f t="shared" si="68"/>
        <v>1</v>
      </c>
      <c r="EN67" s="583"/>
      <c r="EO67" s="409"/>
      <c r="EP67" s="409"/>
      <c r="EQ67" s="409"/>
      <c r="ER67" s="409"/>
      <c r="ES67" s="409"/>
      <c r="ET67" s="409"/>
      <c r="EU67" s="409"/>
      <c r="EV67" s="409"/>
      <c r="EW67" s="409"/>
      <c r="EX67" s="409"/>
      <c r="EY67" s="409"/>
      <c r="EZ67" s="409"/>
      <c r="FA67" s="409"/>
      <c r="FB67" s="409"/>
      <c r="FC67" s="409"/>
      <c r="FD67" s="409"/>
      <c r="FE67" s="409"/>
      <c r="FF67" s="409"/>
      <c r="FG67" s="409"/>
      <c r="FH67" s="409"/>
      <c r="FI67" s="409"/>
      <c r="FJ67" s="409"/>
      <c r="FK67" s="409"/>
      <c r="FL67" s="409"/>
      <c r="FM67" s="409"/>
      <c r="FN67" s="409"/>
      <c r="FO67" s="409"/>
      <c r="FP67" s="409"/>
      <c r="FQ67" s="409"/>
      <c r="FR67" s="409"/>
      <c r="FS67" s="409"/>
      <c r="FT67" s="409"/>
      <c r="FU67" s="409"/>
      <c r="FV67" s="409"/>
      <c r="FW67" s="409"/>
      <c r="FX67" s="409"/>
      <c r="FY67" s="409"/>
      <c r="FZ67" s="409"/>
      <c r="GA67" s="409"/>
      <c r="GB67" s="409"/>
      <c r="GC67" s="409"/>
      <c r="GD67" s="409"/>
      <c r="GE67" s="409"/>
      <c r="GF67" s="409"/>
      <c r="GG67" s="409"/>
      <c r="GH67" s="409"/>
      <c r="GI67" s="409"/>
      <c r="GJ67" s="409"/>
      <c r="GK67" s="409"/>
      <c r="GL67" s="409"/>
      <c r="GM67" s="409"/>
      <c r="GN67" s="409"/>
      <c r="GO67" s="409"/>
      <c r="GP67" s="409"/>
      <c r="GQ67" s="409"/>
      <c r="GR67" s="409"/>
      <c r="GS67" s="409"/>
      <c r="GT67" s="409"/>
      <c r="GU67" s="409"/>
      <c r="GV67" s="409"/>
      <c r="GW67" s="409"/>
      <c r="GX67" s="409"/>
      <c r="GY67" s="409"/>
      <c r="GZ67" s="409"/>
      <c r="HA67" s="409"/>
      <c r="HB67" s="409"/>
      <c r="HC67" s="409"/>
      <c r="HD67" s="409"/>
      <c r="HE67" s="409"/>
      <c r="HF67" s="409"/>
      <c r="HG67" s="409"/>
      <c r="HH67" s="409"/>
      <c r="HI67" s="409"/>
      <c r="HJ67" s="409"/>
      <c r="HK67" s="409"/>
      <c r="HL67" s="409"/>
      <c r="HM67" s="409"/>
      <c r="HN67" s="409"/>
      <c r="HO67" s="409"/>
      <c r="HP67" s="409"/>
    </row>
    <row r="68" spans="1:224" s="407" customFormat="1">
      <c r="A68" s="469" t="s">
        <v>914</v>
      </c>
      <c r="B68" s="470" t="s">
        <v>0</v>
      </c>
      <c r="C68" s="471">
        <v>107549</v>
      </c>
      <c r="D68" s="471">
        <v>10</v>
      </c>
      <c r="K68" s="394"/>
      <c r="L68" s="395"/>
      <c r="M68" s="395"/>
      <c r="N68" s="395"/>
      <c r="O68" s="396"/>
      <c r="P68" s="396"/>
      <c r="Q68" s="395"/>
      <c r="R68" s="395"/>
      <c r="S68" s="395"/>
      <c r="T68" s="395"/>
      <c r="U68" s="395"/>
      <c r="V68" s="472"/>
      <c r="W68" s="394"/>
      <c r="X68" s="395"/>
      <c r="Y68" s="395"/>
      <c r="Z68" s="395"/>
      <c r="AA68" s="396"/>
      <c r="AB68" s="396"/>
      <c r="AC68" s="395"/>
      <c r="AD68" s="395"/>
      <c r="AE68" s="395"/>
      <c r="AF68" s="395"/>
      <c r="AG68" s="395"/>
      <c r="AH68" s="472"/>
      <c r="AI68" s="489" t="str">
        <f t="shared" si="32"/>
        <v xml:space="preserve"> </v>
      </c>
      <c r="AJ68" s="397" t="str">
        <f t="shared" si="35"/>
        <v xml:space="preserve"> </v>
      </c>
      <c r="AK68" s="397" t="str">
        <f t="shared" si="36"/>
        <v xml:space="preserve"> </v>
      </c>
      <c r="AL68" s="397" t="str">
        <f t="shared" si="33"/>
        <v xml:space="preserve"> </v>
      </c>
      <c r="AM68" s="397" t="str">
        <f t="shared" si="37"/>
        <v xml:space="preserve"> </v>
      </c>
      <c r="AN68" s="397" t="str">
        <f t="shared" si="38"/>
        <v xml:space="preserve"> </v>
      </c>
      <c r="AO68" s="397" t="str">
        <f t="shared" si="39"/>
        <v xml:space="preserve"> </v>
      </c>
      <c r="AP68" s="397" t="str">
        <f t="shared" si="40"/>
        <v xml:space="preserve"> </v>
      </c>
      <c r="AQ68" s="397" t="str">
        <f t="shared" si="41"/>
        <v xml:space="preserve"> </v>
      </c>
      <c r="AR68" s="397" t="str">
        <f t="shared" si="42"/>
        <v xml:space="preserve"> </v>
      </c>
      <c r="AS68" s="397" t="str">
        <f t="shared" si="43"/>
        <v xml:space="preserve"> </v>
      </c>
      <c r="AT68" s="398" t="str">
        <f t="shared" si="44"/>
        <v xml:space="preserve"> </v>
      </c>
      <c r="AU68" s="379"/>
      <c r="AV68" s="395"/>
      <c r="AW68" s="472"/>
      <c r="AX68" s="400"/>
      <c r="AY68" s="395"/>
      <c r="AZ68" s="472"/>
      <c r="BA68" s="489" t="str">
        <f t="shared" si="12"/>
        <v xml:space="preserve"> </v>
      </c>
      <c r="BB68" s="397" t="str">
        <f t="shared" si="12"/>
        <v xml:space="preserve"> </v>
      </c>
      <c r="BC68" s="398" t="str">
        <f t="shared" si="12"/>
        <v xml:space="preserve"> </v>
      </c>
      <c r="BD68" s="401"/>
      <c r="BE68" s="402"/>
      <c r="BF68" s="472"/>
      <c r="BG68" s="403"/>
      <c r="BH68" s="402"/>
      <c r="BI68" s="472"/>
      <c r="BJ68" s="403"/>
      <c r="BK68" s="402"/>
      <c r="BL68" s="472"/>
      <c r="BM68" s="403"/>
      <c r="BN68" s="402"/>
      <c r="BO68" s="472"/>
      <c r="BP68" s="490" t="str">
        <f t="shared" si="15"/>
        <v/>
      </c>
      <c r="BQ68" s="475" t="str">
        <f t="shared" si="15"/>
        <v/>
      </c>
      <c r="BR68" s="405" t="str">
        <f t="shared" si="15"/>
        <v/>
      </c>
      <c r="BS68" s="878">
        <v>335</v>
      </c>
      <c r="BT68" s="878">
        <v>349</v>
      </c>
      <c r="BU68" s="878">
        <v>345</v>
      </c>
      <c r="BV68" s="878">
        <v>433</v>
      </c>
      <c r="BW68" s="879">
        <v>421</v>
      </c>
      <c r="BX68" s="879">
        <v>445</v>
      </c>
      <c r="BY68" s="403">
        <v>95</v>
      </c>
      <c r="BZ68" s="402">
        <v>153</v>
      </c>
      <c r="CA68" s="485">
        <v>250</v>
      </c>
      <c r="CB68" s="402">
        <v>144</v>
      </c>
      <c r="CC68" s="402">
        <v>149</v>
      </c>
      <c r="CD68" s="402">
        <v>182</v>
      </c>
      <c r="CE68" s="402">
        <v>156</v>
      </c>
      <c r="CF68" s="472">
        <v>214</v>
      </c>
      <c r="CG68" s="403"/>
      <c r="CH68" s="399"/>
      <c r="CI68" s="402"/>
      <c r="CJ68" s="402"/>
      <c r="CK68" s="402"/>
      <c r="CL68" s="402"/>
      <c r="CM68" s="402"/>
      <c r="CN68" s="472"/>
      <c r="CO68" s="489">
        <f t="shared" si="34"/>
        <v>95</v>
      </c>
      <c r="CP68" s="397">
        <f t="shared" si="45"/>
        <v>153</v>
      </c>
      <c r="CQ68" s="397">
        <f t="shared" si="46"/>
        <v>250</v>
      </c>
      <c r="CR68" s="397">
        <f t="shared" si="47"/>
        <v>144</v>
      </c>
      <c r="CS68" s="397">
        <f t="shared" si="48"/>
        <v>149</v>
      </c>
      <c r="CT68" s="397">
        <f t="shared" si="49"/>
        <v>182</v>
      </c>
      <c r="CU68" s="397">
        <f t="shared" si="50"/>
        <v>156</v>
      </c>
      <c r="CV68" s="491">
        <f t="shared" si="25"/>
        <v>214</v>
      </c>
      <c r="CW68" s="379">
        <v>77</v>
      </c>
      <c r="CX68" s="399">
        <v>79</v>
      </c>
      <c r="CY68" s="472">
        <v>109</v>
      </c>
      <c r="CZ68" s="400">
        <v>8</v>
      </c>
      <c r="DA68" s="399">
        <v>12</v>
      </c>
      <c r="DB68" s="472">
        <v>12</v>
      </c>
      <c r="DC68" s="404">
        <f t="shared" si="26"/>
        <v>97</v>
      </c>
      <c r="DD68" s="404">
        <f t="shared" si="26"/>
        <v>65</v>
      </c>
      <c r="DE68" s="405">
        <f t="shared" si="26"/>
        <v>93</v>
      </c>
      <c r="DF68" s="379">
        <v>22</v>
      </c>
      <c r="DG68" s="399">
        <v>29</v>
      </c>
      <c r="DH68" s="472">
        <v>38</v>
      </c>
      <c r="DI68" s="400">
        <v>32</v>
      </c>
      <c r="DJ68" s="399">
        <v>51</v>
      </c>
      <c r="DK68" s="472">
        <v>82</v>
      </c>
      <c r="DL68" s="400">
        <v>9</v>
      </c>
      <c r="DM68" s="399">
        <v>18</v>
      </c>
      <c r="DN68" s="472">
        <v>20</v>
      </c>
      <c r="DO68" s="400">
        <v>23</v>
      </c>
      <c r="DP68" s="399">
        <v>14</v>
      </c>
      <c r="DQ68" s="472">
        <v>15</v>
      </c>
      <c r="DR68" s="404">
        <f t="shared" si="29"/>
        <v>90</v>
      </c>
      <c r="DS68" s="404">
        <f t="shared" si="29"/>
        <v>88</v>
      </c>
      <c r="DT68" s="405">
        <f t="shared" si="29"/>
        <v>109</v>
      </c>
      <c r="DU68" s="409"/>
      <c r="DV68" s="406" t="b">
        <f t="shared" si="51"/>
        <v>0</v>
      </c>
      <c r="DW68" s="136" t="b">
        <f t="shared" si="52"/>
        <v>0</v>
      </c>
      <c r="DX68" s="408" t="b">
        <f t="shared" si="53"/>
        <v>1</v>
      </c>
      <c r="DY68" s="136" t="b">
        <f t="shared" si="54"/>
        <v>0</v>
      </c>
      <c r="DZ68" s="136" t="b">
        <f t="shared" si="55"/>
        <v>0</v>
      </c>
      <c r="EA68" s="408" t="b">
        <f t="shared" si="56"/>
        <v>1</v>
      </c>
      <c r="EB68" s="136" t="b">
        <f t="shared" si="57"/>
        <v>0</v>
      </c>
      <c r="EC68" s="136" t="b">
        <f t="shared" si="58"/>
        <v>0</v>
      </c>
      <c r="ED68" s="408" t="b">
        <f t="shared" si="59"/>
        <v>1</v>
      </c>
      <c r="EE68" s="136" t="b">
        <f t="shared" si="60"/>
        <v>1</v>
      </c>
      <c r="EF68" s="136" t="b">
        <f t="shared" si="61"/>
        <v>1</v>
      </c>
      <c r="EG68" s="408" t="b">
        <f t="shared" si="62"/>
        <v>1</v>
      </c>
      <c r="EH68" s="136" t="b">
        <f t="shared" si="63"/>
        <v>1</v>
      </c>
      <c r="EI68" s="136" t="b">
        <f t="shared" si="64"/>
        <v>1</v>
      </c>
      <c r="EJ68" s="408" t="b">
        <f t="shared" si="65"/>
        <v>1</v>
      </c>
      <c r="EK68" s="136" t="b">
        <f t="shared" si="66"/>
        <v>1</v>
      </c>
      <c r="EL68" s="136" t="b">
        <f t="shared" si="67"/>
        <v>1</v>
      </c>
      <c r="EM68" s="408" t="b">
        <f t="shared" si="68"/>
        <v>1</v>
      </c>
      <c r="EN68" s="583"/>
      <c r="EO68" s="409"/>
      <c r="EP68" s="409"/>
      <c r="EQ68" s="409"/>
      <c r="ER68" s="409"/>
      <c r="ES68" s="409"/>
      <c r="ET68" s="409"/>
      <c r="EU68" s="409"/>
      <c r="EV68" s="409"/>
      <c r="EW68" s="409"/>
      <c r="EX68" s="409"/>
      <c r="EY68" s="409"/>
      <c r="EZ68" s="409"/>
      <c r="FA68" s="409"/>
      <c r="FB68" s="409"/>
      <c r="FC68" s="409"/>
      <c r="FD68" s="409"/>
      <c r="FE68" s="409"/>
      <c r="FF68" s="409"/>
      <c r="FG68" s="409"/>
      <c r="FH68" s="409"/>
      <c r="FI68" s="409"/>
      <c r="FJ68" s="409"/>
      <c r="FK68" s="409"/>
      <c r="FL68" s="409"/>
      <c r="FM68" s="409"/>
      <c r="FN68" s="409"/>
      <c r="FO68" s="409"/>
      <c r="FP68" s="409"/>
      <c r="FQ68" s="409"/>
      <c r="FR68" s="409"/>
      <c r="FS68" s="409"/>
      <c r="FT68" s="409"/>
      <c r="FU68" s="409"/>
      <c r="FV68" s="409"/>
      <c r="FW68" s="409"/>
      <c r="FX68" s="409"/>
      <c r="FY68" s="409"/>
      <c r="FZ68" s="409"/>
      <c r="GA68" s="409"/>
      <c r="GB68" s="409"/>
      <c r="GC68" s="409"/>
      <c r="GD68" s="409"/>
      <c r="GE68" s="409"/>
      <c r="GF68" s="409"/>
      <c r="GG68" s="409"/>
      <c r="GH68" s="409"/>
      <c r="GI68" s="409"/>
      <c r="GJ68" s="409"/>
      <c r="GK68" s="409"/>
      <c r="GL68" s="409"/>
      <c r="GM68" s="409"/>
      <c r="GN68" s="409"/>
      <c r="GO68" s="409"/>
      <c r="GP68" s="409"/>
      <c r="GQ68" s="409"/>
      <c r="GR68" s="409"/>
      <c r="GS68" s="409"/>
      <c r="GT68" s="409"/>
      <c r="GU68" s="409"/>
      <c r="GV68" s="409"/>
      <c r="GW68" s="409"/>
      <c r="GX68" s="409"/>
      <c r="GY68" s="409"/>
      <c r="GZ68" s="409"/>
      <c r="HA68" s="409"/>
      <c r="HB68" s="409"/>
      <c r="HC68" s="409"/>
      <c r="HD68" s="409"/>
      <c r="HE68" s="409"/>
      <c r="HF68" s="409"/>
      <c r="HG68" s="409"/>
      <c r="HH68" s="409"/>
      <c r="HI68" s="409"/>
      <c r="HJ68" s="409"/>
      <c r="HK68" s="409"/>
      <c r="HL68" s="409"/>
      <c r="HM68" s="409"/>
      <c r="HN68" s="409"/>
      <c r="HO68" s="409"/>
      <c r="HP68" s="409"/>
    </row>
    <row r="69" spans="1:224" s="407" customFormat="1">
      <c r="A69" s="469" t="s">
        <v>914</v>
      </c>
      <c r="B69" s="470" t="s">
        <v>9</v>
      </c>
      <c r="C69" s="471">
        <v>107619</v>
      </c>
      <c r="D69" s="471">
        <v>10</v>
      </c>
      <c r="K69" s="394"/>
      <c r="L69" s="395"/>
      <c r="M69" s="395"/>
      <c r="N69" s="395"/>
      <c r="O69" s="396"/>
      <c r="P69" s="396"/>
      <c r="Q69" s="395"/>
      <c r="R69" s="395"/>
      <c r="S69" s="395"/>
      <c r="T69" s="395"/>
      <c r="U69" s="395"/>
      <c r="V69" s="472"/>
      <c r="W69" s="394"/>
      <c r="X69" s="395"/>
      <c r="Y69" s="395"/>
      <c r="Z69" s="395"/>
      <c r="AA69" s="396"/>
      <c r="AB69" s="396"/>
      <c r="AC69" s="395"/>
      <c r="AD69" s="395"/>
      <c r="AE69" s="395"/>
      <c r="AF69" s="395"/>
      <c r="AG69" s="395"/>
      <c r="AH69" s="472"/>
      <c r="AI69" s="489" t="str">
        <f t="shared" si="32"/>
        <v xml:space="preserve"> </v>
      </c>
      <c r="AJ69" s="397" t="str">
        <f t="shared" si="35"/>
        <v xml:space="preserve"> </v>
      </c>
      <c r="AK69" s="397" t="str">
        <f t="shared" si="36"/>
        <v xml:space="preserve"> </v>
      </c>
      <c r="AL69" s="397" t="str">
        <f t="shared" si="33"/>
        <v xml:space="preserve"> </v>
      </c>
      <c r="AM69" s="397" t="str">
        <f t="shared" si="37"/>
        <v xml:space="preserve"> </v>
      </c>
      <c r="AN69" s="397" t="str">
        <f t="shared" si="38"/>
        <v xml:space="preserve"> </v>
      </c>
      <c r="AO69" s="397" t="str">
        <f t="shared" si="39"/>
        <v xml:space="preserve"> </v>
      </c>
      <c r="AP69" s="397" t="str">
        <f t="shared" si="40"/>
        <v xml:space="preserve"> </v>
      </c>
      <c r="AQ69" s="397" t="str">
        <f t="shared" si="41"/>
        <v xml:space="preserve"> </v>
      </c>
      <c r="AR69" s="397" t="str">
        <f t="shared" si="42"/>
        <v xml:space="preserve"> </v>
      </c>
      <c r="AS69" s="397" t="str">
        <f t="shared" si="43"/>
        <v xml:space="preserve"> </v>
      </c>
      <c r="AT69" s="398" t="str">
        <f t="shared" si="44"/>
        <v xml:space="preserve"> </v>
      </c>
      <c r="AU69" s="379"/>
      <c r="AV69" s="395"/>
      <c r="AW69" s="472"/>
      <c r="AX69" s="400"/>
      <c r="AY69" s="395"/>
      <c r="AZ69" s="472"/>
      <c r="BA69" s="489" t="str">
        <f t="shared" si="12"/>
        <v xml:space="preserve"> </v>
      </c>
      <c r="BB69" s="397" t="str">
        <f t="shared" si="12"/>
        <v xml:space="preserve"> </v>
      </c>
      <c r="BC69" s="398" t="str">
        <f t="shared" si="12"/>
        <v xml:space="preserve"> </v>
      </c>
      <c r="BD69" s="401"/>
      <c r="BE69" s="402"/>
      <c r="BF69" s="472"/>
      <c r="BG69" s="403"/>
      <c r="BH69" s="402"/>
      <c r="BI69" s="472"/>
      <c r="BJ69" s="403"/>
      <c r="BK69" s="402"/>
      <c r="BL69" s="472"/>
      <c r="BM69" s="403"/>
      <c r="BN69" s="402"/>
      <c r="BO69" s="472"/>
      <c r="BP69" s="490" t="str">
        <f t="shared" si="15"/>
        <v/>
      </c>
      <c r="BQ69" s="475" t="str">
        <f t="shared" si="15"/>
        <v/>
      </c>
      <c r="BR69" s="405" t="str">
        <f t="shared" si="15"/>
        <v/>
      </c>
      <c r="BS69" s="878">
        <v>440</v>
      </c>
      <c r="BT69" s="878">
        <v>501</v>
      </c>
      <c r="BU69" s="878">
        <v>407</v>
      </c>
      <c r="BV69" s="878">
        <v>407</v>
      </c>
      <c r="BW69" s="879">
        <v>311</v>
      </c>
      <c r="BX69" s="879">
        <v>348</v>
      </c>
      <c r="BY69" s="403">
        <v>170</v>
      </c>
      <c r="BZ69" s="402">
        <v>179</v>
      </c>
      <c r="CA69" s="402">
        <v>200</v>
      </c>
      <c r="CB69" s="402">
        <v>230</v>
      </c>
      <c r="CC69" s="402">
        <v>175</v>
      </c>
      <c r="CD69" s="402">
        <v>199</v>
      </c>
      <c r="CE69" s="402">
        <v>127</v>
      </c>
      <c r="CF69" s="472">
        <v>122</v>
      </c>
      <c r="CG69" s="403"/>
      <c r="CH69" s="399"/>
      <c r="CI69" s="402"/>
      <c r="CJ69" s="402"/>
      <c r="CK69" s="402"/>
      <c r="CL69" s="402"/>
      <c r="CM69" s="402"/>
      <c r="CN69" s="472"/>
      <c r="CO69" s="489">
        <f t="shared" si="34"/>
        <v>170</v>
      </c>
      <c r="CP69" s="397">
        <f t="shared" si="45"/>
        <v>179</v>
      </c>
      <c r="CQ69" s="397">
        <f t="shared" si="46"/>
        <v>200</v>
      </c>
      <c r="CR69" s="397">
        <f t="shared" si="47"/>
        <v>230</v>
      </c>
      <c r="CS69" s="397">
        <f t="shared" si="48"/>
        <v>175</v>
      </c>
      <c r="CT69" s="397">
        <f t="shared" si="49"/>
        <v>199</v>
      </c>
      <c r="CU69" s="397">
        <f t="shared" si="50"/>
        <v>127</v>
      </c>
      <c r="CV69" s="491">
        <f t="shared" si="25"/>
        <v>122</v>
      </c>
      <c r="CW69" s="379">
        <v>86</v>
      </c>
      <c r="CX69" s="399">
        <v>74</v>
      </c>
      <c r="CY69" s="472">
        <v>70</v>
      </c>
      <c r="CZ69" s="400">
        <v>15</v>
      </c>
      <c r="DA69" s="399">
        <v>5</v>
      </c>
      <c r="DB69" s="472">
        <v>8</v>
      </c>
      <c r="DC69" s="404">
        <f t="shared" si="26"/>
        <v>98</v>
      </c>
      <c r="DD69" s="404">
        <f t="shared" si="26"/>
        <v>48</v>
      </c>
      <c r="DE69" s="405">
        <f t="shared" si="26"/>
        <v>44</v>
      </c>
      <c r="DF69" s="379">
        <v>38</v>
      </c>
      <c r="DG69" s="399">
        <v>33</v>
      </c>
      <c r="DH69" s="472">
        <v>33</v>
      </c>
      <c r="DI69" s="400">
        <v>42</v>
      </c>
      <c r="DJ69" s="399">
        <v>43</v>
      </c>
      <c r="DK69" s="472">
        <v>60</v>
      </c>
      <c r="DL69" s="400">
        <v>24</v>
      </c>
      <c r="DM69" s="399">
        <v>17</v>
      </c>
      <c r="DN69" s="472">
        <v>21</v>
      </c>
      <c r="DO69" s="400">
        <v>27</v>
      </c>
      <c r="DP69" s="399">
        <v>24</v>
      </c>
      <c r="DQ69" s="472">
        <v>31</v>
      </c>
      <c r="DR69" s="404">
        <f t="shared" si="29"/>
        <v>141</v>
      </c>
      <c r="DS69" s="404">
        <f t="shared" si="29"/>
        <v>101</v>
      </c>
      <c r="DT69" s="405">
        <f t="shared" si="29"/>
        <v>114</v>
      </c>
      <c r="DU69" s="409"/>
      <c r="DV69" s="406" t="b">
        <f t="shared" si="51"/>
        <v>0</v>
      </c>
      <c r="DW69" s="136" t="b">
        <f t="shared" si="52"/>
        <v>0</v>
      </c>
      <c r="DX69" s="408" t="b">
        <f t="shared" si="53"/>
        <v>1</v>
      </c>
      <c r="DY69" s="136" t="b">
        <f t="shared" si="54"/>
        <v>0</v>
      </c>
      <c r="DZ69" s="136" t="b">
        <f t="shared" si="55"/>
        <v>0</v>
      </c>
      <c r="EA69" s="408" t="b">
        <f t="shared" si="56"/>
        <v>1</v>
      </c>
      <c r="EB69" s="136" t="b">
        <f t="shared" si="57"/>
        <v>0</v>
      </c>
      <c r="EC69" s="136" t="b">
        <f t="shared" si="58"/>
        <v>0</v>
      </c>
      <c r="ED69" s="408" t="b">
        <f t="shared" si="59"/>
        <v>1</v>
      </c>
      <c r="EE69" s="136" t="b">
        <f t="shared" si="60"/>
        <v>1</v>
      </c>
      <c r="EF69" s="136" t="b">
        <f t="shared" si="61"/>
        <v>1</v>
      </c>
      <c r="EG69" s="408" t="b">
        <f t="shared" si="62"/>
        <v>1</v>
      </c>
      <c r="EH69" s="136" t="b">
        <f t="shared" si="63"/>
        <v>1</v>
      </c>
      <c r="EI69" s="136" t="b">
        <f t="shared" si="64"/>
        <v>1</v>
      </c>
      <c r="EJ69" s="408" t="b">
        <f t="shared" si="65"/>
        <v>1</v>
      </c>
      <c r="EK69" s="136" t="b">
        <f t="shared" si="66"/>
        <v>1</v>
      </c>
      <c r="EL69" s="136" t="b">
        <f t="shared" si="67"/>
        <v>1</v>
      </c>
      <c r="EM69" s="408" t="b">
        <f t="shared" si="68"/>
        <v>1</v>
      </c>
      <c r="EN69" s="583"/>
      <c r="EO69" s="409"/>
      <c r="EP69" s="409"/>
      <c r="EQ69" s="409"/>
      <c r="ER69" s="409"/>
      <c r="ES69" s="409"/>
      <c r="ET69" s="409"/>
      <c r="EU69" s="409"/>
      <c r="EV69" s="409"/>
      <c r="EW69" s="409"/>
      <c r="EX69" s="409"/>
      <c r="EY69" s="409"/>
      <c r="EZ69" s="409"/>
      <c r="FA69" s="409"/>
      <c r="FB69" s="409"/>
      <c r="FC69" s="409"/>
      <c r="FD69" s="409"/>
      <c r="FE69" s="409"/>
      <c r="FF69" s="409"/>
      <c r="FG69" s="409"/>
      <c r="FH69" s="409"/>
      <c r="FI69" s="409"/>
      <c r="FJ69" s="409"/>
      <c r="FK69" s="409"/>
      <c r="FL69" s="409"/>
      <c r="FM69" s="409"/>
      <c r="FN69" s="409"/>
      <c r="FO69" s="409"/>
      <c r="FP69" s="409"/>
      <c r="FQ69" s="409"/>
      <c r="FR69" s="409"/>
      <c r="FS69" s="409"/>
      <c r="FT69" s="409"/>
      <c r="FU69" s="409"/>
      <c r="FV69" s="409"/>
      <c r="FW69" s="409"/>
      <c r="FX69" s="409"/>
      <c r="FY69" s="409"/>
      <c r="FZ69" s="409"/>
      <c r="GA69" s="409"/>
      <c r="GB69" s="409"/>
      <c r="GC69" s="409"/>
      <c r="GD69" s="409"/>
      <c r="GE69" s="409"/>
      <c r="GF69" s="409"/>
      <c r="GG69" s="409"/>
      <c r="GH69" s="409"/>
      <c r="GI69" s="409"/>
      <c r="GJ69" s="409"/>
      <c r="GK69" s="409"/>
      <c r="GL69" s="409"/>
      <c r="GM69" s="409"/>
      <c r="GN69" s="409"/>
      <c r="GO69" s="409"/>
      <c r="GP69" s="409"/>
      <c r="GQ69" s="409"/>
      <c r="GR69" s="409"/>
      <c r="GS69" s="409"/>
      <c r="GT69" s="409"/>
      <c r="GU69" s="409"/>
      <c r="GV69" s="409"/>
      <c r="GW69" s="409"/>
      <c r="GX69" s="409"/>
      <c r="GY69" s="409"/>
      <c r="GZ69" s="409"/>
      <c r="HA69" s="409"/>
      <c r="HB69" s="409"/>
      <c r="HC69" s="409"/>
      <c r="HD69" s="409"/>
      <c r="HE69" s="409"/>
      <c r="HF69" s="409"/>
      <c r="HG69" s="409"/>
      <c r="HH69" s="409"/>
      <c r="HI69" s="409"/>
      <c r="HJ69" s="409"/>
      <c r="HK69" s="409"/>
      <c r="HL69" s="409"/>
      <c r="HM69" s="409"/>
      <c r="HN69" s="409"/>
      <c r="HO69" s="409"/>
      <c r="HP69" s="409"/>
    </row>
    <row r="70" spans="1:224" s="407" customFormat="1">
      <c r="A70" s="469" t="s">
        <v>914</v>
      </c>
      <c r="B70" s="470" t="s">
        <v>10</v>
      </c>
      <c r="C70" s="471">
        <v>107743</v>
      </c>
      <c r="D70" s="471">
        <v>10</v>
      </c>
      <c r="K70" s="394"/>
      <c r="L70" s="395"/>
      <c r="M70" s="395"/>
      <c r="N70" s="395"/>
      <c r="O70" s="396"/>
      <c r="P70" s="396"/>
      <c r="Q70" s="395"/>
      <c r="R70" s="395"/>
      <c r="S70" s="395"/>
      <c r="T70" s="395"/>
      <c r="U70" s="395"/>
      <c r="V70" s="472"/>
      <c r="W70" s="394"/>
      <c r="X70" s="395"/>
      <c r="Y70" s="395"/>
      <c r="Z70" s="395"/>
      <c r="AA70" s="396"/>
      <c r="AB70" s="396"/>
      <c r="AC70" s="395"/>
      <c r="AD70" s="395"/>
      <c r="AE70" s="395"/>
      <c r="AF70" s="395"/>
      <c r="AG70" s="395"/>
      <c r="AH70" s="472"/>
      <c r="AI70" s="489" t="str">
        <f t="shared" ref="AI70:AT76" si="69">IF(K70&gt;0,K70-W70," " )</f>
        <v xml:space="preserve"> </v>
      </c>
      <c r="AJ70" s="397" t="str">
        <f t="shared" si="69"/>
        <v xml:space="preserve"> </v>
      </c>
      <c r="AK70" s="397" t="str">
        <f t="shared" si="69"/>
        <v xml:space="preserve"> </v>
      </c>
      <c r="AL70" s="397" t="str">
        <f t="shared" si="69"/>
        <v xml:space="preserve"> </v>
      </c>
      <c r="AM70" s="397" t="str">
        <f t="shared" si="69"/>
        <v xml:space="preserve"> </v>
      </c>
      <c r="AN70" s="397" t="str">
        <f t="shared" si="69"/>
        <v xml:space="preserve"> </v>
      </c>
      <c r="AO70" s="397" t="str">
        <f t="shared" si="69"/>
        <v xml:space="preserve"> </v>
      </c>
      <c r="AP70" s="397" t="str">
        <f t="shared" si="69"/>
        <v xml:space="preserve"> </v>
      </c>
      <c r="AQ70" s="397" t="str">
        <f t="shared" si="69"/>
        <v xml:space="preserve"> </v>
      </c>
      <c r="AR70" s="397" t="str">
        <f t="shared" si="69"/>
        <v xml:space="preserve"> </v>
      </c>
      <c r="AS70" s="397" t="str">
        <f t="shared" si="69"/>
        <v xml:space="preserve"> </v>
      </c>
      <c r="AT70" s="398" t="str">
        <f t="shared" si="69"/>
        <v xml:space="preserve"> </v>
      </c>
      <c r="AU70" s="379"/>
      <c r="AV70" s="395"/>
      <c r="AW70" s="472"/>
      <c r="AX70" s="400"/>
      <c r="AY70" s="395"/>
      <c r="AZ70" s="472"/>
      <c r="BA70" s="489" t="str">
        <f t="shared" ref="BA70:BC76" si="70">IF(AR70=" "," ",(AR70-AU70-AX70))</f>
        <v xml:space="preserve"> </v>
      </c>
      <c r="BB70" s="397" t="str">
        <f t="shared" si="70"/>
        <v xml:space="preserve"> </v>
      </c>
      <c r="BC70" s="398" t="str">
        <f t="shared" si="70"/>
        <v xml:space="preserve"> </v>
      </c>
      <c r="BD70" s="401"/>
      <c r="BE70" s="402"/>
      <c r="BF70" s="472"/>
      <c r="BG70" s="403"/>
      <c r="BH70" s="402"/>
      <c r="BI70" s="472"/>
      <c r="BJ70" s="403"/>
      <c r="BK70" s="402"/>
      <c r="BL70" s="472"/>
      <c r="BM70" s="403"/>
      <c r="BN70" s="402"/>
      <c r="BO70" s="472"/>
      <c r="BP70" s="490" t="str">
        <f t="shared" ref="BP70:BR76" si="71">IF(AM70=" ","",(AM70-SUM(BD70,BJ70,BM70)))</f>
        <v/>
      </c>
      <c r="BQ70" s="475" t="str">
        <f t="shared" si="71"/>
        <v/>
      </c>
      <c r="BR70" s="405" t="str">
        <f t="shared" si="71"/>
        <v/>
      </c>
      <c r="BS70" s="878">
        <v>272</v>
      </c>
      <c r="BT70" s="878">
        <v>217</v>
      </c>
      <c r="BU70" s="878">
        <v>283</v>
      </c>
      <c r="BV70" s="878">
        <v>235</v>
      </c>
      <c r="BW70" s="879">
        <v>231</v>
      </c>
      <c r="BX70" s="879">
        <v>186</v>
      </c>
      <c r="BY70" s="403">
        <v>126</v>
      </c>
      <c r="BZ70" s="402">
        <v>126</v>
      </c>
      <c r="CA70" s="402">
        <v>176</v>
      </c>
      <c r="CB70" s="402">
        <v>147</v>
      </c>
      <c r="CC70" s="402">
        <v>164</v>
      </c>
      <c r="CD70" s="402">
        <v>122</v>
      </c>
      <c r="CE70" s="402">
        <v>132</v>
      </c>
      <c r="CF70" s="472">
        <v>115</v>
      </c>
      <c r="CG70" s="403"/>
      <c r="CH70" s="399"/>
      <c r="CI70" s="402"/>
      <c r="CJ70" s="402"/>
      <c r="CK70" s="402"/>
      <c r="CL70" s="402"/>
      <c r="CM70" s="402"/>
      <c r="CN70" s="472"/>
      <c r="CO70" s="489">
        <f t="shared" ref="CO70:CV76" si="72">IF(BY70&gt;0,BY70-CG70,"")</f>
        <v>126</v>
      </c>
      <c r="CP70" s="397">
        <f t="shared" si="72"/>
        <v>126</v>
      </c>
      <c r="CQ70" s="397">
        <f t="shared" si="72"/>
        <v>176</v>
      </c>
      <c r="CR70" s="397">
        <f t="shared" si="72"/>
        <v>147</v>
      </c>
      <c r="CS70" s="397">
        <f t="shared" si="72"/>
        <v>164</v>
      </c>
      <c r="CT70" s="397">
        <f t="shared" si="72"/>
        <v>122</v>
      </c>
      <c r="CU70" s="397">
        <f t="shared" si="72"/>
        <v>132</v>
      </c>
      <c r="CV70" s="491">
        <f t="shared" si="72"/>
        <v>115</v>
      </c>
      <c r="CW70" s="379">
        <v>51</v>
      </c>
      <c r="CX70" s="399">
        <v>57</v>
      </c>
      <c r="CY70" s="472">
        <v>51</v>
      </c>
      <c r="CZ70" s="400">
        <v>5</v>
      </c>
      <c r="DA70" s="399">
        <v>11</v>
      </c>
      <c r="DB70" s="472">
        <v>8</v>
      </c>
      <c r="DC70" s="404">
        <f t="shared" ref="DC70:DE76" si="73">IF(CT70="","",(CT70-CW70-CZ70))</f>
        <v>66</v>
      </c>
      <c r="DD70" s="404">
        <f t="shared" si="73"/>
        <v>64</v>
      </c>
      <c r="DE70" s="405">
        <f t="shared" si="73"/>
        <v>56</v>
      </c>
      <c r="DF70" s="379">
        <v>27</v>
      </c>
      <c r="DG70" s="399">
        <v>36</v>
      </c>
      <c r="DH70" s="472">
        <v>24</v>
      </c>
      <c r="DI70" s="400">
        <v>33</v>
      </c>
      <c r="DJ70" s="399">
        <v>43</v>
      </c>
      <c r="DK70" s="472">
        <v>50</v>
      </c>
      <c r="DL70" s="400">
        <v>9</v>
      </c>
      <c r="DM70" s="399">
        <v>12</v>
      </c>
      <c r="DN70" s="472">
        <v>11</v>
      </c>
      <c r="DO70" s="400">
        <v>16</v>
      </c>
      <c r="DP70" s="399">
        <v>16</v>
      </c>
      <c r="DQ70" s="472">
        <v>13</v>
      </c>
      <c r="DR70" s="404">
        <f t="shared" ref="DR70:DT76" si="74">IF(CR70="","",(CR70-SUM(DF70,DL70,DO70)))</f>
        <v>95</v>
      </c>
      <c r="DS70" s="404">
        <f t="shared" si="74"/>
        <v>100</v>
      </c>
      <c r="DT70" s="405">
        <f t="shared" si="74"/>
        <v>74</v>
      </c>
      <c r="DU70" s="409"/>
      <c r="DV70" s="406" t="b">
        <f t="shared" si="51"/>
        <v>0</v>
      </c>
      <c r="DW70" s="136" t="b">
        <f t="shared" si="52"/>
        <v>0</v>
      </c>
      <c r="DX70" s="408" t="b">
        <f t="shared" si="53"/>
        <v>1</v>
      </c>
      <c r="DY70" s="136" t="b">
        <f t="shared" si="54"/>
        <v>0</v>
      </c>
      <c r="DZ70" s="136" t="b">
        <f t="shared" si="55"/>
        <v>0</v>
      </c>
      <c r="EA70" s="408" t="b">
        <f t="shared" si="56"/>
        <v>1</v>
      </c>
      <c r="EB70" s="136" t="b">
        <f t="shared" si="57"/>
        <v>0</v>
      </c>
      <c r="EC70" s="136" t="b">
        <f t="shared" si="58"/>
        <v>0</v>
      </c>
      <c r="ED70" s="408" t="b">
        <f t="shared" si="59"/>
        <v>1</v>
      </c>
      <c r="EE70" s="136" t="b">
        <f t="shared" si="60"/>
        <v>1</v>
      </c>
      <c r="EF70" s="136" t="b">
        <f t="shared" si="61"/>
        <v>1</v>
      </c>
      <c r="EG70" s="408" t="b">
        <f t="shared" si="62"/>
        <v>1</v>
      </c>
      <c r="EH70" s="136" t="b">
        <f t="shared" si="63"/>
        <v>1</v>
      </c>
      <c r="EI70" s="136" t="b">
        <f t="shared" si="64"/>
        <v>1</v>
      </c>
      <c r="EJ70" s="408" t="b">
        <f t="shared" si="65"/>
        <v>1</v>
      </c>
      <c r="EK70" s="136" t="b">
        <f t="shared" si="66"/>
        <v>1</v>
      </c>
      <c r="EL70" s="136" t="b">
        <f t="shared" si="67"/>
        <v>1</v>
      </c>
      <c r="EM70" s="408" t="b">
        <f t="shared" si="68"/>
        <v>1</v>
      </c>
      <c r="EN70" s="583"/>
      <c r="EO70" s="409"/>
      <c r="EP70" s="409"/>
      <c r="EQ70" s="409"/>
      <c r="ER70" s="409"/>
      <c r="ES70" s="409"/>
      <c r="ET70" s="409"/>
      <c r="EU70" s="409"/>
      <c r="EV70" s="409"/>
      <c r="EW70" s="409"/>
      <c r="EX70" s="409"/>
      <c r="EY70" s="409"/>
      <c r="EZ70" s="409"/>
      <c r="FA70" s="409"/>
      <c r="FB70" s="409"/>
      <c r="FC70" s="409"/>
      <c r="FD70" s="409"/>
      <c r="FE70" s="409"/>
      <c r="FF70" s="409"/>
      <c r="FG70" s="409"/>
      <c r="FH70" s="409"/>
      <c r="FI70" s="409"/>
      <c r="FJ70" s="409"/>
      <c r="FK70" s="409"/>
      <c r="FL70" s="409"/>
      <c r="FM70" s="409"/>
      <c r="FN70" s="409"/>
      <c r="FO70" s="409"/>
      <c r="FP70" s="409"/>
      <c r="FQ70" s="409"/>
      <c r="FR70" s="409"/>
      <c r="FS70" s="409"/>
      <c r="FT70" s="409"/>
      <c r="FU70" s="409"/>
      <c r="FV70" s="409"/>
      <c r="FW70" s="409"/>
      <c r="FX70" s="409"/>
      <c r="FY70" s="409"/>
      <c r="FZ70" s="409"/>
      <c r="GA70" s="409"/>
      <c r="GB70" s="409"/>
      <c r="GC70" s="409"/>
      <c r="GD70" s="409"/>
      <c r="GE70" s="409"/>
      <c r="GF70" s="409"/>
      <c r="GG70" s="409"/>
      <c r="GH70" s="409"/>
      <c r="GI70" s="409"/>
      <c r="GJ70" s="409"/>
      <c r="GK70" s="409"/>
      <c r="GL70" s="409"/>
      <c r="GM70" s="409"/>
      <c r="GN70" s="409"/>
      <c r="GO70" s="409"/>
      <c r="GP70" s="409"/>
      <c r="GQ70" s="409"/>
      <c r="GR70" s="409"/>
      <c r="GS70" s="409"/>
      <c r="GT70" s="409"/>
      <c r="GU70" s="409"/>
      <c r="GV70" s="409"/>
      <c r="GW70" s="409"/>
      <c r="GX70" s="409"/>
      <c r="GY70" s="409"/>
      <c r="GZ70" s="409"/>
      <c r="HA70" s="409"/>
      <c r="HB70" s="409"/>
      <c r="HC70" s="409"/>
      <c r="HD70" s="409"/>
      <c r="HE70" s="409"/>
      <c r="HF70" s="409"/>
      <c r="HG70" s="409"/>
      <c r="HH70" s="409"/>
      <c r="HI70" s="409"/>
      <c r="HJ70" s="409"/>
      <c r="HK70" s="409"/>
      <c r="HL70" s="409"/>
      <c r="HM70" s="409"/>
      <c r="HN70" s="409"/>
      <c r="HO70" s="409"/>
      <c r="HP70" s="409"/>
    </row>
    <row r="71" spans="1:224" s="407" customFormat="1">
      <c r="A71" s="469" t="s">
        <v>914</v>
      </c>
      <c r="B71" s="470" t="s">
        <v>11</v>
      </c>
      <c r="C71" s="471">
        <v>107974</v>
      </c>
      <c r="D71" s="471">
        <v>10</v>
      </c>
      <c r="K71" s="394"/>
      <c r="L71" s="395"/>
      <c r="M71" s="395"/>
      <c r="N71" s="395"/>
      <c r="O71" s="396"/>
      <c r="P71" s="396"/>
      <c r="Q71" s="395"/>
      <c r="R71" s="395"/>
      <c r="S71" s="395"/>
      <c r="T71" s="395"/>
      <c r="U71" s="395"/>
      <c r="V71" s="472"/>
      <c r="W71" s="394"/>
      <c r="X71" s="395"/>
      <c r="Y71" s="395"/>
      <c r="Z71" s="395"/>
      <c r="AA71" s="396"/>
      <c r="AB71" s="396"/>
      <c r="AC71" s="395"/>
      <c r="AD71" s="395"/>
      <c r="AE71" s="395"/>
      <c r="AF71" s="395"/>
      <c r="AG71" s="395"/>
      <c r="AH71" s="472"/>
      <c r="AI71" s="489" t="str">
        <f t="shared" si="69"/>
        <v xml:space="preserve"> </v>
      </c>
      <c r="AJ71" s="397" t="str">
        <f t="shared" si="69"/>
        <v xml:space="preserve"> </v>
      </c>
      <c r="AK71" s="397" t="str">
        <f t="shared" si="69"/>
        <v xml:space="preserve"> </v>
      </c>
      <c r="AL71" s="397" t="str">
        <f t="shared" si="69"/>
        <v xml:space="preserve"> </v>
      </c>
      <c r="AM71" s="397" t="str">
        <f t="shared" si="69"/>
        <v xml:space="preserve"> </v>
      </c>
      <c r="AN71" s="397" t="str">
        <f t="shared" si="69"/>
        <v xml:space="preserve"> </v>
      </c>
      <c r="AO71" s="397" t="str">
        <f t="shared" si="69"/>
        <v xml:space="preserve"> </v>
      </c>
      <c r="AP71" s="397" t="str">
        <f t="shared" si="69"/>
        <v xml:space="preserve"> </v>
      </c>
      <c r="AQ71" s="397" t="str">
        <f t="shared" si="69"/>
        <v xml:space="preserve"> </v>
      </c>
      <c r="AR71" s="397" t="str">
        <f t="shared" si="69"/>
        <v xml:space="preserve"> </v>
      </c>
      <c r="AS71" s="397" t="str">
        <f t="shared" si="69"/>
        <v xml:space="preserve"> </v>
      </c>
      <c r="AT71" s="398" t="str">
        <f t="shared" si="69"/>
        <v xml:space="preserve"> </v>
      </c>
      <c r="AU71" s="379"/>
      <c r="AV71" s="395"/>
      <c r="AW71" s="472"/>
      <c r="AX71" s="400"/>
      <c r="AY71" s="395"/>
      <c r="AZ71" s="472"/>
      <c r="BA71" s="489" t="str">
        <f t="shared" si="70"/>
        <v xml:space="preserve"> </v>
      </c>
      <c r="BB71" s="397" t="str">
        <f t="shared" si="70"/>
        <v xml:space="preserve"> </v>
      </c>
      <c r="BC71" s="398" t="str">
        <f t="shared" si="70"/>
        <v xml:space="preserve"> </v>
      </c>
      <c r="BD71" s="401"/>
      <c r="BE71" s="402"/>
      <c r="BF71" s="472"/>
      <c r="BG71" s="403"/>
      <c r="BH71" s="402"/>
      <c r="BI71" s="472"/>
      <c r="BJ71" s="403"/>
      <c r="BK71" s="402"/>
      <c r="BL71" s="472"/>
      <c r="BM71" s="403"/>
      <c r="BN71" s="402"/>
      <c r="BO71" s="472"/>
      <c r="BP71" s="490" t="str">
        <f t="shared" si="71"/>
        <v/>
      </c>
      <c r="BQ71" s="475" t="str">
        <f t="shared" si="71"/>
        <v/>
      </c>
      <c r="BR71" s="405" t="str">
        <f t="shared" si="71"/>
        <v/>
      </c>
      <c r="BS71" s="878">
        <v>364</v>
      </c>
      <c r="BT71" s="878">
        <v>511</v>
      </c>
      <c r="BU71" s="878">
        <v>471</v>
      </c>
      <c r="BV71" s="878">
        <v>316</v>
      </c>
      <c r="BW71" s="879">
        <v>329</v>
      </c>
      <c r="BX71" s="879">
        <v>310</v>
      </c>
      <c r="BY71" s="403">
        <v>142</v>
      </c>
      <c r="BZ71" s="402">
        <v>149</v>
      </c>
      <c r="CA71" s="402">
        <v>161</v>
      </c>
      <c r="CB71" s="402">
        <v>212</v>
      </c>
      <c r="CC71" s="402">
        <v>161</v>
      </c>
      <c r="CD71" s="402">
        <v>106</v>
      </c>
      <c r="CE71" s="402">
        <v>99</v>
      </c>
      <c r="CF71" s="472">
        <v>127</v>
      </c>
      <c r="CG71" s="403"/>
      <c r="CH71" s="399"/>
      <c r="CI71" s="402"/>
      <c r="CJ71" s="402"/>
      <c r="CK71" s="402"/>
      <c r="CL71" s="402"/>
      <c r="CM71" s="402"/>
      <c r="CN71" s="472"/>
      <c r="CO71" s="489">
        <f t="shared" si="72"/>
        <v>142</v>
      </c>
      <c r="CP71" s="397">
        <f t="shared" si="72"/>
        <v>149</v>
      </c>
      <c r="CQ71" s="397">
        <f t="shared" si="72"/>
        <v>161</v>
      </c>
      <c r="CR71" s="397">
        <f t="shared" si="72"/>
        <v>212</v>
      </c>
      <c r="CS71" s="397">
        <f t="shared" si="72"/>
        <v>161</v>
      </c>
      <c r="CT71" s="397">
        <f t="shared" si="72"/>
        <v>106</v>
      </c>
      <c r="CU71" s="397">
        <f t="shared" si="72"/>
        <v>99</v>
      </c>
      <c r="CV71" s="491">
        <f t="shared" si="72"/>
        <v>127</v>
      </c>
      <c r="CW71" s="379">
        <v>51</v>
      </c>
      <c r="CX71" s="399">
        <v>50</v>
      </c>
      <c r="CY71" s="472">
        <v>66</v>
      </c>
      <c r="CZ71" s="400">
        <v>5</v>
      </c>
      <c r="DA71" s="399">
        <v>6</v>
      </c>
      <c r="DB71" s="472">
        <v>10</v>
      </c>
      <c r="DC71" s="404">
        <f t="shared" si="73"/>
        <v>50</v>
      </c>
      <c r="DD71" s="404">
        <f t="shared" si="73"/>
        <v>43</v>
      </c>
      <c r="DE71" s="405">
        <f t="shared" si="73"/>
        <v>51</v>
      </c>
      <c r="DF71" s="379">
        <v>54</v>
      </c>
      <c r="DG71" s="399">
        <v>22</v>
      </c>
      <c r="DH71" s="472">
        <v>24</v>
      </c>
      <c r="DI71" s="400">
        <v>31</v>
      </c>
      <c r="DJ71" s="399">
        <v>33</v>
      </c>
      <c r="DK71" s="472">
        <v>39</v>
      </c>
      <c r="DL71" s="400">
        <v>24</v>
      </c>
      <c r="DM71" s="399">
        <v>20</v>
      </c>
      <c r="DN71" s="472">
        <v>13</v>
      </c>
      <c r="DO71" s="400">
        <v>31</v>
      </c>
      <c r="DP71" s="399">
        <v>26</v>
      </c>
      <c r="DQ71" s="472">
        <v>7</v>
      </c>
      <c r="DR71" s="404">
        <f t="shared" si="74"/>
        <v>103</v>
      </c>
      <c r="DS71" s="404">
        <f t="shared" si="74"/>
        <v>93</v>
      </c>
      <c r="DT71" s="405">
        <f t="shared" si="74"/>
        <v>62</v>
      </c>
      <c r="DU71" s="409"/>
      <c r="DV71" s="406" t="b">
        <f t="shared" si="51"/>
        <v>0</v>
      </c>
      <c r="DW71" s="136" t="b">
        <f t="shared" si="52"/>
        <v>0</v>
      </c>
      <c r="DX71" s="408" t="b">
        <f t="shared" si="53"/>
        <v>1</v>
      </c>
      <c r="DY71" s="136" t="b">
        <f t="shared" si="54"/>
        <v>0</v>
      </c>
      <c r="DZ71" s="136" t="b">
        <f t="shared" si="55"/>
        <v>0</v>
      </c>
      <c r="EA71" s="408" t="b">
        <f t="shared" si="56"/>
        <v>1</v>
      </c>
      <c r="EB71" s="136" t="b">
        <f t="shared" si="57"/>
        <v>0</v>
      </c>
      <c r="EC71" s="136" t="b">
        <f t="shared" si="58"/>
        <v>0</v>
      </c>
      <c r="ED71" s="408" t="b">
        <f t="shared" si="59"/>
        <v>1</v>
      </c>
      <c r="EE71" s="136" t="b">
        <f t="shared" si="60"/>
        <v>1</v>
      </c>
      <c r="EF71" s="136" t="b">
        <f t="shared" si="61"/>
        <v>1</v>
      </c>
      <c r="EG71" s="408" t="b">
        <f t="shared" si="62"/>
        <v>1</v>
      </c>
      <c r="EH71" s="136" t="b">
        <f t="shared" si="63"/>
        <v>1</v>
      </c>
      <c r="EI71" s="136" t="b">
        <f t="shared" si="64"/>
        <v>1</v>
      </c>
      <c r="EJ71" s="408" t="b">
        <f t="shared" si="65"/>
        <v>1</v>
      </c>
      <c r="EK71" s="136" t="b">
        <f t="shared" si="66"/>
        <v>1</v>
      </c>
      <c r="EL71" s="136" t="b">
        <f t="shared" si="67"/>
        <v>1</v>
      </c>
      <c r="EM71" s="408" t="b">
        <f t="shared" si="68"/>
        <v>1</v>
      </c>
      <c r="EN71" s="583"/>
      <c r="EO71" s="409"/>
      <c r="EP71" s="409"/>
      <c r="EQ71" s="409"/>
      <c r="ER71" s="409"/>
      <c r="ES71" s="409"/>
      <c r="ET71" s="409"/>
      <c r="EU71" s="409"/>
      <c r="EV71" s="409"/>
      <c r="EW71" s="409"/>
      <c r="EX71" s="409"/>
      <c r="EY71" s="409"/>
      <c r="EZ71" s="409"/>
      <c r="FA71" s="409"/>
      <c r="FB71" s="409"/>
      <c r="FC71" s="409"/>
      <c r="FD71" s="409"/>
      <c r="FE71" s="409"/>
      <c r="FF71" s="409"/>
      <c r="FG71" s="409"/>
      <c r="FH71" s="409"/>
      <c r="FI71" s="409"/>
      <c r="FJ71" s="409"/>
      <c r="FK71" s="409"/>
      <c r="FL71" s="409"/>
      <c r="FM71" s="409"/>
      <c r="FN71" s="409"/>
      <c r="FO71" s="409"/>
      <c r="FP71" s="409"/>
      <c r="FQ71" s="409"/>
      <c r="FR71" s="409"/>
      <c r="FS71" s="409"/>
      <c r="FT71" s="409"/>
      <c r="FU71" s="409"/>
      <c r="FV71" s="409"/>
      <c r="FW71" s="409"/>
      <c r="FX71" s="409"/>
      <c r="FY71" s="409"/>
      <c r="FZ71" s="409"/>
      <c r="GA71" s="409"/>
      <c r="GB71" s="409"/>
      <c r="GC71" s="409"/>
      <c r="GD71" s="409"/>
      <c r="GE71" s="409"/>
      <c r="GF71" s="409"/>
      <c r="GG71" s="409"/>
      <c r="GH71" s="409"/>
      <c r="GI71" s="409"/>
      <c r="GJ71" s="409"/>
      <c r="GK71" s="409"/>
      <c r="GL71" s="409"/>
      <c r="GM71" s="409"/>
      <c r="GN71" s="409"/>
      <c r="GO71" s="409"/>
      <c r="GP71" s="409"/>
      <c r="GQ71" s="409"/>
      <c r="GR71" s="409"/>
      <c r="GS71" s="409"/>
      <c r="GT71" s="409"/>
      <c r="GU71" s="409"/>
      <c r="GV71" s="409"/>
      <c r="GW71" s="409"/>
      <c r="GX71" s="409"/>
      <c r="GY71" s="409"/>
      <c r="GZ71" s="409"/>
      <c r="HA71" s="409"/>
      <c r="HB71" s="409"/>
      <c r="HC71" s="409"/>
      <c r="HD71" s="409"/>
      <c r="HE71" s="409"/>
      <c r="HF71" s="409"/>
      <c r="HG71" s="409"/>
      <c r="HH71" s="409"/>
      <c r="HI71" s="409"/>
      <c r="HJ71" s="409"/>
      <c r="HK71" s="409"/>
      <c r="HL71" s="409"/>
      <c r="HM71" s="409"/>
      <c r="HN71" s="409"/>
      <c r="HO71" s="409"/>
      <c r="HP71" s="409"/>
    </row>
    <row r="72" spans="1:224" s="407" customFormat="1">
      <c r="A72" s="469" t="s">
        <v>914</v>
      </c>
      <c r="B72" s="470" t="s">
        <v>12</v>
      </c>
      <c r="C72" s="471">
        <v>107637</v>
      </c>
      <c r="D72" s="471">
        <v>10</v>
      </c>
      <c r="K72" s="394"/>
      <c r="L72" s="395"/>
      <c r="M72" s="395"/>
      <c r="N72" s="395"/>
      <c r="O72" s="396"/>
      <c r="P72" s="396"/>
      <c r="Q72" s="395"/>
      <c r="R72" s="395"/>
      <c r="S72" s="395"/>
      <c r="T72" s="395"/>
      <c r="U72" s="395"/>
      <c r="V72" s="472"/>
      <c r="W72" s="394"/>
      <c r="X72" s="395"/>
      <c r="Y72" s="395"/>
      <c r="Z72" s="395"/>
      <c r="AA72" s="396"/>
      <c r="AB72" s="396"/>
      <c r="AC72" s="395"/>
      <c r="AD72" s="395"/>
      <c r="AE72" s="395"/>
      <c r="AF72" s="395"/>
      <c r="AG72" s="395"/>
      <c r="AH72" s="472"/>
      <c r="AI72" s="489" t="str">
        <f t="shared" si="69"/>
        <v xml:space="preserve"> </v>
      </c>
      <c r="AJ72" s="397" t="str">
        <f t="shared" si="69"/>
        <v xml:space="preserve"> </v>
      </c>
      <c r="AK72" s="397" t="str">
        <f t="shared" si="69"/>
        <v xml:space="preserve"> </v>
      </c>
      <c r="AL72" s="397" t="str">
        <f t="shared" si="69"/>
        <v xml:space="preserve"> </v>
      </c>
      <c r="AM72" s="397" t="str">
        <f t="shared" si="69"/>
        <v xml:space="preserve"> </v>
      </c>
      <c r="AN72" s="397" t="str">
        <f t="shared" si="69"/>
        <v xml:space="preserve"> </v>
      </c>
      <c r="AO72" s="397" t="str">
        <f t="shared" si="69"/>
        <v xml:space="preserve"> </v>
      </c>
      <c r="AP72" s="397" t="str">
        <f t="shared" si="69"/>
        <v xml:space="preserve"> </v>
      </c>
      <c r="AQ72" s="397" t="str">
        <f t="shared" si="69"/>
        <v xml:space="preserve"> </v>
      </c>
      <c r="AR72" s="397" t="str">
        <f t="shared" si="69"/>
        <v xml:space="preserve"> </v>
      </c>
      <c r="AS72" s="397" t="str">
        <f t="shared" si="69"/>
        <v xml:space="preserve"> </v>
      </c>
      <c r="AT72" s="398" t="str">
        <f t="shared" si="69"/>
        <v xml:space="preserve"> </v>
      </c>
      <c r="AU72" s="379"/>
      <c r="AV72" s="395"/>
      <c r="AW72" s="472"/>
      <c r="AX72" s="400"/>
      <c r="AY72" s="395"/>
      <c r="AZ72" s="472"/>
      <c r="BA72" s="489" t="str">
        <f t="shared" si="70"/>
        <v xml:space="preserve"> </v>
      </c>
      <c r="BB72" s="397" t="str">
        <f t="shared" si="70"/>
        <v xml:space="preserve"> </v>
      </c>
      <c r="BC72" s="398" t="str">
        <f t="shared" si="70"/>
        <v xml:space="preserve"> </v>
      </c>
      <c r="BD72" s="401"/>
      <c r="BE72" s="402"/>
      <c r="BF72" s="472"/>
      <c r="BG72" s="403"/>
      <c r="BH72" s="402"/>
      <c r="BI72" s="472"/>
      <c r="BJ72" s="403"/>
      <c r="BK72" s="402"/>
      <c r="BL72" s="472"/>
      <c r="BM72" s="403"/>
      <c r="BN72" s="402"/>
      <c r="BO72" s="472"/>
      <c r="BP72" s="490" t="str">
        <f t="shared" si="71"/>
        <v/>
      </c>
      <c r="BQ72" s="475" t="str">
        <f t="shared" si="71"/>
        <v/>
      </c>
      <c r="BR72" s="405" t="str">
        <f t="shared" si="71"/>
        <v/>
      </c>
      <c r="BS72" s="878">
        <v>693</v>
      </c>
      <c r="BT72" s="878">
        <v>511</v>
      </c>
      <c r="BU72" s="878">
        <v>777</v>
      </c>
      <c r="BV72" s="878">
        <v>546</v>
      </c>
      <c r="BW72" s="879">
        <v>659</v>
      </c>
      <c r="BX72" s="879">
        <v>590</v>
      </c>
      <c r="BY72" s="403">
        <v>235</v>
      </c>
      <c r="BZ72" s="402">
        <v>250</v>
      </c>
      <c r="CA72" s="402">
        <v>319</v>
      </c>
      <c r="CB72" s="402">
        <v>261</v>
      </c>
      <c r="CC72" s="402">
        <v>231</v>
      </c>
      <c r="CD72" s="402">
        <v>172</v>
      </c>
      <c r="CE72" s="402">
        <v>174</v>
      </c>
      <c r="CF72" s="472">
        <v>215</v>
      </c>
      <c r="CG72" s="403"/>
      <c r="CH72" s="399"/>
      <c r="CI72" s="402"/>
      <c r="CJ72" s="402"/>
      <c r="CK72" s="402"/>
      <c r="CL72" s="402"/>
      <c r="CM72" s="402"/>
      <c r="CN72" s="472"/>
      <c r="CO72" s="489">
        <f t="shared" si="72"/>
        <v>235</v>
      </c>
      <c r="CP72" s="397">
        <f t="shared" si="72"/>
        <v>250</v>
      </c>
      <c r="CQ72" s="397">
        <f t="shared" si="72"/>
        <v>319</v>
      </c>
      <c r="CR72" s="397">
        <f t="shared" si="72"/>
        <v>261</v>
      </c>
      <c r="CS72" s="397">
        <f t="shared" si="72"/>
        <v>231</v>
      </c>
      <c r="CT72" s="397">
        <f t="shared" si="72"/>
        <v>172</v>
      </c>
      <c r="CU72" s="397">
        <f t="shared" si="72"/>
        <v>174</v>
      </c>
      <c r="CV72" s="491">
        <f t="shared" si="72"/>
        <v>215</v>
      </c>
      <c r="CW72" s="379">
        <v>79</v>
      </c>
      <c r="CX72" s="399">
        <v>77</v>
      </c>
      <c r="CY72" s="472">
        <v>93</v>
      </c>
      <c r="CZ72" s="400">
        <v>4</v>
      </c>
      <c r="DA72" s="399">
        <v>8</v>
      </c>
      <c r="DB72" s="472">
        <v>9</v>
      </c>
      <c r="DC72" s="404">
        <f t="shared" si="73"/>
        <v>89</v>
      </c>
      <c r="DD72" s="404">
        <f t="shared" si="73"/>
        <v>89</v>
      </c>
      <c r="DE72" s="405">
        <f t="shared" si="73"/>
        <v>113</v>
      </c>
      <c r="DF72" s="379">
        <v>37</v>
      </c>
      <c r="DG72" s="399">
        <v>36</v>
      </c>
      <c r="DH72" s="472">
        <v>31</v>
      </c>
      <c r="DI72" s="400">
        <v>51</v>
      </c>
      <c r="DJ72" s="399">
        <v>87</v>
      </c>
      <c r="DK72" s="472">
        <v>91</v>
      </c>
      <c r="DL72" s="400">
        <v>36</v>
      </c>
      <c r="DM72" s="399">
        <v>24</v>
      </c>
      <c r="DN72" s="472">
        <v>20</v>
      </c>
      <c r="DO72" s="400">
        <v>35</v>
      </c>
      <c r="DP72" s="399">
        <v>31</v>
      </c>
      <c r="DQ72" s="472">
        <v>17</v>
      </c>
      <c r="DR72" s="404">
        <f t="shared" si="74"/>
        <v>153</v>
      </c>
      <c r="DS72" s="404">
        <f t="shared" si="74"/>
        <v>140</v>
      </c>
      <c r="DT72" s="405">
        <f t="shared" si="74"/>
        <v>104</v>
      </c>
      <c r="DU72" s="409"/>
      <c r="DV72" s="406" t="b">
        <f t="shared" si="51"/>
        <v>0</v>
      </c>
      <c r="DW72" s="136" t="b">
        <f t="shared" si="52"/>
        <v>0</v>
      </c>
      <c r="DX72" s="408" t="b">
        <f t="shared" si="53"/>
        <v>1</v>
      </c>
      <c r="DY72" s="136" t="b">
        <f t="shared" si="54"/>
        <v>0</v>
      </c>
      <c r="DZ72" s="136" t="b">
        <f t="shared" si="55"/>
        <v>0</v>
      </c>
      <c r="EA72" s="408" t="b">
        <f t="shared" si="56"/>
        <v>1</v>
      </c>
      <c r="EB72" s="136" t="b">
        <f t="shared" si="57"/>
        <v>0</v>
      </c>
      <c r="EC72" s="136" t="b">
        <f t="shared" si="58"/>
        <v>0</v>
      </c>
      <c r="ED72" s="408" t="b">
        <f t="shared" si="59"/>
        <v>1</v>
      </c>
      <c r="EE72" s="136" t="b">
        <f t="shared" si="60"/>
        <v>1</v>
      </c>
      <c r="EF72" s="136" t="b">
        <f t="shared" si="61"/>
        <v>1</v>
      </c>
      <c r="EG72" s="408" t="b">
        <f t="shared" si="62"/>
        <v>1</v>
      </c>
      <c r="EH72" s="136" t="b">
        <f t="shared" si="63"/>
        <v>1</v>
      </c>
      <c r="EI72" s="136" t="b">
        <f t="shared" si="64"/>
        <v>1</v>
      </c>
      <c r="EJ72" s="408" t="b">
        <f t="shared" si="65"/>
        <v>1</v>
      </c>
      <c r="EK72" s="136" t="b">
        <f t="shared" si="66"/>
        <v>1</v>
      </c>
      <c r="EL72" s="136" t="b">
        <f t="shared" si="67"/>
        <v>1</v>
      </c>
      <c r="EM72" s="408" t="b">
        <f t="shared" si="68"/>
        <v>1</v>
      </c>
      <c r="EN72" s="583"/>
      <c r="EO72" s="409"/>
      <c r="EP72" s="409"/>
      <c r="EQ72" s="409"/>
      <c r="ER72" s="409"/>
      <c r="ES72" s="409"/>
      <c r="ET72" s="409"/>
      <c r="EU72" s="409"/>
      <c r="EV72" s="409"/>
      <c r="EW72" s="409"/>
      <c r="EX72" s="409"/>
      <c r="EY72" s="409"/>
      <c r="EZ72" s="409"/>
      <c r="FA72" s="409"/>
      <c r="FB72" s="409"/>
      <c r="FC72" s="409"/>
      <c r="FD72" s="409"/>
      <c r="FE72" s="409"/>
      <c r="FF72" s="409"/>
      <c r="FG72" s="409"/>
      <c r="FH72" s="409"/>
      <c r="FI72" s="409"/>
      <c r="FJ72" s="409"/>
      <c r="FK72" s="409"/>
      <c r="FL72" s="409"/>
      <c r="FM72" s="409"/>
      <c r="FN72" s="409"/>
      <c r="FO72" s="409"/>
      <c r="FP72" s="409"/>
      <c r="FQ72" s="409"/>
      <c r="FR72" s="409"/>
      <c r="FS72" s="409"/>
      <c r="FT72" s="409"/>
      <c r="FU72" s="409"/>
      <c r="FV72" s="409"/>
      <c r="FW72" s="409"/>
      <c r="FX72" s="409"/>
      <c r="FY72" s="409"/>
      <c r="FZ72" s="409"/>
      <c r="GA72" s="409"/>
      <c r="GB72" s="409"/>
      <c r="GC72" s="409"/>
      <c r="GD72" s="409"/>
      <c r="GE72" s="409"/>
      <c r="GF72" s="409"/>
      <c r="GG72" s="409"/>
      <c r="GH72" s="409"/>
      <c r="GI72" s="409"/>
      <c r="GJ72" s="409"/>
      <c r="GK72" s="409"/>
      <c r="GL72" s="409"/>
      <c r="GM72" s="409"/>
      <c r="GN72" s="409"/>
      <c r="GO72" s="409"/>
      <c r="GP72" s="409"/>
      <c r="GQ72" s="409"/>
      <c r="GR72" s="409"/>
      <c r="GS72" s="409"/>
      <c r="GT72" s="409"/>
      <c r="GU72" s="409"/>
      <c r="GV72" s="409"/>
      <c r="GW72" s="409"/>
      <c r="GX72" s="409"/>
      <c r="GY72" s="409"/>
      <c r="GZ72" s="409"/>
      <c r="HA72" s="409"/>
      <c r="HB72" s="409"/>
      <c r="HC72" s="409"/>
      <c r="HD72" s="409"/>
      <c r="HE72" s="409"/>
      <c r="HF72" s="409"/>
      <c r="HG72" s="409"/>
      <c r="HH72" s="409"/>
      <c r="HI72" s="409"/>
      <c r="HJ72" s="409"/>
      <c r="HK72" s="409"/>
      <c r="HL72" s="409"/>
      <c r="HM72" s="409"/>
      <c r="HN72" s="409"/>
      <c r="HO72" s="409"/>
      <c r="HP72" s="409"/>
    </row>
    <row r="73" spans="1:224" s="407" customFormat="1">
      <c r="A73" s="469" t="s">
        <v>914</v>
      </c>
      <c r="B73" s="470" t="s">
        <v>13</v>
      </c>
      <c r="C73" s="471">
        <v>107992</v>
      </c>
      <c r="D73" s="471">
        <v>10</v>
      </c>
      <c r="K73" s="394"/>
      <c r="L73" s="395"/>
      <c r="M73" s="395"/>
      <c r="N73" s="395"/>
      <c r="O73" s="396"/>
      <c r="P73" s="396"/>
      <c r="Q73" s="395"/>
      <c r="R73" s="395"/>
      <c r="S73" s="395"/>
      <c r="T73" s="395"/>
      <c r="U73" s="395"/>
      <c r="V73" s="472"/>
      <c r="W73" s="394"/>
      <c r="X73" s="395"/>
      <c r="Y73" s="395"/>
      <c r="Z73" s="395"/>
      <c r="AA73" s="396"/>
      <c r="AB73" s="396"/>
      <c r="AC73" s="395"/>
      <c r="AD73" s="395"/>
      <c r="AE73" s="395"/>
      <c r="AF73" s="395"/>
      <c r="AG73" s="395"/>
      <c r="AH73" s="472"/>
      <c r="AI73" s="489" t="str">
        <f t="shared" si="69"/>
        <v xml:space="preserve"> </v>
      </c>
      <c r="AJ73" s="397" t="str">
        <f t="shared" si="69"/>
        <v xml:space="preserve"> </v>
      </c>
      <c r="AK73" s="397" t="str">
        <f t="shared" si="69"/>
        <v xml:space="preserve"> </v>
      </c>
      <c r="AL73" s="397" t="str">
        <f t="shared" si="69"/>
        <v xml:space="preserve"> </v>
      </c>
      <c r="AM73" s="397" t="str">
        <f t="shared" si="69"/>
        <v xml:space="preserve"> </v>
      </c>
      <c r="AN73" s="397" t="str">
        <f t="shared" si="69"/>
        <v xml:space="preserve"> </v>
      </c>
      <c r="AO73" s="397" t="str">
        <f t="shared" si="69"/>
        <v xml:space="preserve"> </v>
      </c>
      <c r="AP73" s="397" t="str">
        <f t="shared" si="69"/>
        <v xml:space="preserve"> </v>
      </c>
      <c r="AQ73" s="397" t="str">
        <f t="shared" si="69"/>
        <v xml:space="preserve"> </v>
      </c>
      <c r="AR73" s="397" t="str">
        <f t="shared" si="69"/>
        <v xml:space="preserve"> </v>
      </c>
      <c r="AS73" s="397" t="str">
        <f t="shared" si="69"/>
        <v xml:space="preserve"> </v>
      </c>
      <c r="AT73" s="398" t="str">
        <f t="shared" si="69"/>
        <v xml:space="preserve"> </v>
      </c>
      <c r="AU73" s="379"/>
      <c r="AV73" s="395"/>
      <c r="AW73" s="472"/>
      <c r="AX73" s="400"/>
      <c r="AY73" s="395"/>
      <c r="AZ73" s="472"/>
      <c r="BA73" s="489" t="str">
        <f t="shared" si="70"/>
        <v xml:space="preserve"> </v>
      </c>
      <c r="BB73" s="397" t="str">
        <f t="shared" si="70"/>
        <v xml:space="preserve"> </v>
      </c>
      <c r="BC73" s="398" t="str">
        <f t="shared" si="70"/>
        <v xml:space="preserve"> </v>
      </c>
      <c r="BD73" s="401"/>
      <c r="BE73" s="402"/>
      <c r="BF73" s="472"/>
      <c r="BG73" s="403"/>
      <c r="BH73" s="402"/>
      <c r="BI73" s="472"/>
      <c r="BJ73" s="403"/>
      <c r="BK73" s="402"/>
      <c r="BL73" s="472"/>
      <c r="BM73" s="403"/>
      <c r="BN73" s="402"/>
      <c r="BO73" s="472"/>
      <c r="BP73" s="490" t="str">
        <f t="shared" si="71"/>
        <v/>
      </c>
      <c r="BQ73" s="475" t="str">
        <f t="shared" si="71"/>
        <v/>
      </c>
      <c r="BR73" s="405" t="str">
        <f t="shared" si="71"/>
        <v/>
      </c>
      <c r="BS73" s="878">
        <v>317</v>
      </c>
      <c r="BT73" s="878">
        <v>261</v>
      </c>
      <c r="BU73" s="878">
        <v>381</v>
      </c>
      <c r="BV73" s="878">
        <v>367</v>
      </c>
      <c r="BW73" s="879">
        <v>348</v>
      </c>
      <c r="BX73" s="879">
        <v>401</v>
      </c>
      <c r="BY73" s="403">
        <v>97</v>
      </c>
      <c r="BZ73" s="402">
        <v>89</v>
      </c>
      <c r="CA73" s="402">
        <v>139</v>
      </c>
      <c r="CB73" s="402">
        <v>107</v>
      </c>
      <c r="CC73" s="402">
        <v>129</v>
      </c>
      <c r="CD73" s="402">
        <v>144</v>
      </c>
      <c r="CE73" s="402">
        <v>141</v>
      </c>
      <c r="CF73" s="472">
        <v>196</v>
      </c>
      <c r="CG73" s="403"/>
      <c r="CH73" s="399"/>
      <c r="CI73" s="402"/>
      <c r="CJ73" s="402"/>
      <c r="CK73" s="402"/>
      <c r="CL73" s="402"/>
      <c r="CM73" s="402"/>
      <c r="CN73" s="472"/>
      <c r="CO73" s="489">
        <f t="shared" si="72"/>
        <v>97</v>
      </c>
      <c r="CP73" s="397">
        <f t="shared" si="72"/>
        <v>89</v>
      </c>
      <c r="CQ73" s="397">
        <f t="shared" si="72"/>
        <v>139</v>
      </c>
      <c r="CR73" s="397">
        <f t="shared" si="72"/>
        <v>107</v>
      </c>
      <c r="CS73" s="397">
        <f t="shared" si="72"/>
        <v>129</v>
      </c>
      <c r="CT73" s="397">
        <f t="shared" si="72"/>
        <v>144</v>
      </c>
      <c r="CU73" s="397">
        <f t="shared" si="72"/>
        <v>141</v>
      </c>
      <c r="CV73" s="491">
        <f t="shared" si="72"/>
        <v>196</v>
      </c>
      <c r="CW73" s="379">
        <v>50</v>
      </c>
      <c r="CX73" s="399">
        <v>37</v>
      </c>
      <c r="CY73" s="472">
        <v>84</v>
      </c>
      <c r="CZ73" s="400">
        <v>8</v>
      </c>
      <c r="DA73" s="399">
        <v>7</v>
      </c>
      <c r="DB73" s="472">
        <v>7</v>
      </c>
      <c r="DC73" s="404">
        <f t="shared" si="73"/>
        <v>86</v>
      </c>
      <c r="DD73" s="404">
        <f t="shared" si="73"/>
        <v>97</v>
      </c>
      <c r="DE73" s="405">
        <f t="shared" si="73"/>
        <v>105</v>
      </c>
      <c r="DF73" s="379">
        <v>24</v>
      </c>
      <c r="DG73" s="399">
        <v>64</v>
      </c>
      <c r="DH73" s="472">
        <v>64</v>
      </c>
      <c r="DI73" s="400">
        <v>56</v>
      </c>
      <c r="DJ73" s="399">
        <v>30</v>
      </c>
      <c r="DK73" s="472">
        <v>44</v>
      </c>
      <c r="DL73" s="400">
        <v>9</v>
      </c>
      <c r="DM73" s="399">
        <v>6</v>
      </c>
      <c r="DN73" s="472">
        <v>8</v>
      </c>
      <c r="DO73" s="400">
        <v>17</v>
      </c>
      <c r="DP73" s="399">
        <v>14</v>
      </c>
      <c r="DQ73" s="472">
        <v>14</v>
      </c>
      <c r="DR73" s="404">
        <f t="shared" si="74"/>
        <v>57</v>
      </c>
      <c r="DS73" s="404">
        <f t="shared" si="74"/>
        <v>45</v>
      </c>
      <c r="DT73" s="405">
        <f t="shared" si="74"/>
        <v>58</v>
      </c>
      <c r="DU73" s="409"/>
      <c r="DV73" s="406" t="b">
        <f t="shared" si="51"/>
        <v>0</v>
      </c>
      <c r="DW73" s="136" t="b">
        <f t="shared" si="52"/>
        <v>0</v>
      </c>
      <c r="DX73" s="408" t="b">
        <f t="shared" si="53"/>
        <v>1</v>
      </c>
      <c r="DY73" s="136" t="b">
        <f t="shared" si="54"/>
        <v>0</v>
      </c>
      <c r="DZ73" s="136" t="b">
        <f t="shared" si="55"/>
        <v>0</v>
      </c>
      <c r="EA73" s="408" t="b">
        <f t="shared" si="56"/>
        <v>1</v>
      </c>
      <c r="EB73" s="136" t="b">
        <f t="shared" si="57"/>
        <v>0</v>
      </c>
      <c r="EC73" s="136" t="b">
        <f t="shared" si="58"/>
        <v>0</v>
      </c>
      <c r="ED73" s="408" t="b">
        <f t="shared" si="59"/>
        <v>1</v>
      </c>
      <c r="EE73" s="136" t="b">
        <f t="shared" si="60"/>
        <v>1</v>
      </c>
      <c r="EF73" s="136" t="b">
        <f t="shared" si="61"/>
        <v>1</v>
      </c>
      <c r="EG73" s="408" t="b">
        <f t="shared" si="62"/>
        <v>1</v>
      </c>
      <c r="EH73" s="136" t="b">
        <f t="shared" si="63"/>
        <v>1</v>
      </c>
      <c r="EI73" s="136" t="b">
        <f t="shared" si="64"/>
        <v>1</v>
      </c>
      <c r="EJ73" s="408" t="b">
        <f t="shared" si="65"/>
        <v>1</v>
      </c>
      <c r="EK73" s="136" t="b">
        <f t="shared" si="66"/>
        <v>1</v>
      </c>
      <c r="EL73" s="136" t="b">
        <f t="shared" si="67"/>
        <v>1</v>
      </c>
      <c r="EM73" s="408" t="b">
        <f t="shared" si="68"/>
        <v>1</v>
      </c>
      <c r="EN73" s="583"/>
      <c r="EO73" s="409"/>
      <c r="EP73" s="409"/>
      <c r="EQ73" s="409"/>
      <c r="ER73" s="409"/>
      <c r="ES73" s="409"/>
      <c r="ET73" s="409"/>
      <c r="EU73" s="409"/>
      <c r="EV73" s="409"/>
      <c r="EW73" s="409"/>
      <c r="EX73" s="409"/>
      <c r="EY73" s="409"/>
      <c r="EZ73" s="409"/>
      <c r="FA73" s="409"/>
      <c r="FB73" s="409"/>
      <c r="FC73" s="409"/>
      <c r="FD73" s="409"/>
      <c r="FE73" s="409"/>
      <c r="FF73" s="409"/>
      <c r="FG73" s="409"/>
      <c r="FH73" s="409"/>
      <c r="FI73" s="409"/>
      <c r="FJ73" s="409"/>
      <c r="FK73" s="409"/>
      <c r="FL73" s="409"/>
      <c r="FM73" s="409"/>
      <c r="FN73" s="409"/>
      <c r="FO73" s="409"/>
      <c r="FP73" s="409"/>
      <c r="FQ73" s="409"/>
      <c r="FR73" s="409"/>
      <c r="FS73" s="409"/>
      <c r="FT73" s="409"/>
      <c r="FU73" s="409"/>
      <c r="FV73" s="409"/>
      <c r="FW73" s="409"/>
      <c r="FX73" s="409"/>
      <c r="FY73" s="409"/>
      <c r="FZ73" s="409"/>
      <c r="GA73" s="409"/>
      <c r="GB73" s="409"/>
      <c r="GC73" s="409"/>
      <c r="GD73" s="409"/>
      <c r="GE73" s="409"/>
      <c r="GF73" s="409"/>
      <c r="GG73" s="409"/>
      <c r="GH73" s="409"/>
      <c r="GI73" s="409"/>
      <c r="GJ73" s="409"/>
      <c r="GK73" s="409"/>
      <c r="GL73" s="409"/>
      <c r="GM73" s="409"/>
      <c r="GN73" s="409"/>
      <c r="GO73" s="409"/>
      <c r="GP73" s="409"/>
      <c r="GQ73" s="409"/>
      <c r="GR73" s="409"/>
      <c r="GS73" s="409"/>
      <c r="GT73" s="409"/>
      <c r="GU73" s="409"/>
      <c r="GV73" s="409"/>
      <c r="GW73" s="409"/>
      <c r="GX73" s="409"/>
      <c r="GY73" s="409"/>
      <c r="GZ73" s="409"/>
      <c r="HA73" s="409"/>
      <c r="HB73" s="409"/>
      <c r="HC73" s="409"/>
      <c r="HD73" s="409"/>
      <c r="HE73" s="409"/>
      <c r="HF73" s="409"/>
      <c r="HG73" s="409"/>
      <c r="HH73" s="409"/>
      <c r="HI73" s="409"/>
      <c r="HJ73" s="409"/>
      <c r="HK73" s="409"/>
      <c r="HL73" s="409"/>
      <c r="HM73" s="409"/>
      <c r="HN73" s="409"/>
      <c r="HO73" s="409"/>
      <c r="HP73" s="409"/>
    </row>
    <row r="74" spans="1:224" s="407" customFormat="1">
      <c r="A74" s="469" t="s">
        <v>914</v>
      </c>
      <c r="B74" s="470" t="s">
        <v>14</v>
      </c>
      <c r="C74" s="471">
        <v>106999</v>
      </c>
      <c r="D74" s="471">
        <v>10</v>
      </c>
      <c r="K74" s="394"/>
      <c r="L74" s="395"/>
      <c r="M74" s="395"/>
      <c r="N74" s="395"/>
      <c r="O74" s="396"/>
      <c r="P74" s="396"/>
      <c r="Q74" s="395"/>
      <c r="R74" s="395"/>
      <c r="S74" s="395"/>
      <c r="T74" s="395"/>
      <c r="U74" s="395"/>
      <c r="V74" s="472"/>
      <c r="W74" s="394"/>
      <c r="X74" s="395"/>
      <c r="Y74" s="395"/>
      <c r="Z74" s="395"/>
      <c r="AA74" s="396"/>
      <c r="AB74" s="396"/>
      <c r="AC74" s="395"/>
      <c r="AD74" s="395"/>
      <c r="AE74" s="395"/>
      <c r="AF74" s="395"/>
      <c r="AG74" s="395"/>
      <c r="AH74" s="472"/>
      <c r="AI74" s="489" t="str">
        <f t="shared" si="69"/>
        <v xml:space="preserve"> </v>
      </c>
      <c r="AJ74" s="397" t="str">
        <f t="shared" si="69"/>
        <v xml:space="preserve"> </v>
      </c>
      <c r="AK74" s="397" t="str">
        <f t="shared" si="69"/>
        <v xml:space="preserve"> </v>
      </c>
      <c r="AL74" s="397" t="str">
        <f t="shared" si="69"/>
        <v xml:space="preserve"> </v>
      </c>
      <c r="AM74" s="397" t="str">
        <f t="shared" si="69"/>
        <v xml:space="preserve"> </v>
      </c>
      <c r="AN74" s="397" t="str">
        <f t="shared" si="69"/>
        <v xml:space="preserve"> </v>
      </c>
      <c r="AO74" s="397" t="str">
        <f t="shared" si="69"/>
        <v xml:space="preserve"> </v>
      </c>
      <c r="AP74" s="397" t="str">
        <f t="shared" si="69"/>
        <v xml:space="preserve"> </v>
      </c>
      <c r="AQ74" s="397" t="str">
        <f t="shared" si="69"/>
        <v xml:space="preserve"> </v>
      </c>
      <c r="AR74" s="397" t="str">
        <f t="shared" si="69"/>
        <v xml:space="preserve"> </v>
      </c>
      <c r="AS74" s="397" t="str">
        <f t="shared" si="69"/>
        <v xml:space="preserve"> </v>
      </c>
      <c r="AT74" s="398" t="str">
        <f t="shared" si="69"/>
        <v xml:space="preserve"> </v>
      </c>
      <c r="AU74" s="379"/>
      <c r="AV74" s="395"/>
      <c r="AW74" s="472"/>
      <c r="AX74" s="400"/>
      <c r="AY74" s="395"/>
      <c r="AZ74" s="472"/>
      <c r="BA74" s="489" t="str">
        <f t="shared" si="70"/>
        <v xml:space="preserve"> </v>
      </c>
      <c r="BB74" s="397" t="str">
        <f t="shared" si="70"/>
        <v xml:space="preserve"> </v>
      </c>
      <c r="BC74" s="398" t="str">
        <f t="shared" si="70"/>
        <v xml:space="preserve"> </v>
      </c>
      <c r="BD74" s="401"/>
      <c r="BE74" s="402"/>
      <c r="BF74" s="472"/>
      <c r="BG74" s="403"/>
      <c r="BH74" s="402"/>
      <c r="BI74" s="472"/>
      <c r="BJ74" s="403"/>
      <c r="BK74" s="402"/>
      <c r="BL74" s="472"/>
      <c r="BM74" s="403"/>
      <c r="BN74" s="402"/>
      <c r="BO74" s="472"/>
      <c r="BP74" s="490" t="str">
        <f t="shared" si="71"/>
        <v/>
      </c>
      <c r="BQ74" s="475" t="str">
        <f t="shared" si="71"/>
        <v/>
      </c>
      <c r="BR74" s="405" t="str">
        <f t="shared" si="71"/>
        <v/>
      </c>
      <c r="BS74" s="878">
        <v>381</v>
      </c>
      <c r="BT74" s="878">
        <v>358</v>
      </c>
      <c r="BU74" s="878">
        <v>476</v>
      </c>
      <c r="BV74" s="878">
        <v>338</v>
      </c>
      <c r="BW74" s="879">
        <v>339</v>
      </c>
      <c r="BX74" s="879">
        <v>427</v>
      </c>
      <c r="BY74" s="403">
        <v>155</v>
      </c>
      <c r="BZ74" s="485">
        <v>224</v>
      </c>
      <c r="CA74" s="402">
        <v>164</v>
      </c>
      <c r="CB74" s="402">
        <v>129</v>
      </c>
      <c r="CC74" s="402">
        <v>149</v>
      </c>
      <c r="CD74" s="402">
        <v>142</v>
      </c>
      <c r="CE74" s="402">
        <v>163</v>
      </c>
      <c r="CF74" s="472">
        <v>220</v>
      </c>
      <c r="CG74" s="403"/>
      <c r="CH74" s="399"/>
      <c r="CI74" s="402"/>
      <c r="CJ74" s="402"/>
      <c r="CK74" s="402"/>
      <c r="CL74" s="402"/>
      <c r="CM74" s="402"/>
      <c r="CN74" s="472"/>
      <c r="CO74" s="489">
        <f t="shared" si="72"/>
        <v>155</v>
      </c>
      <c r="CP74" s="397">
        <f t="shared" si="72"/>
        <v>224</v>
      </c>
      <c r="CQ74" s="397">
        <f t="shared" si="72"/>
        <v>164</v>
      </c>
      <c r="CR74" s="397">
        <f t="shared" si="72"/>
        <v>129</v>
      </c>
      <c r="CS74" s="397">
        <f t="shared" si="72"/>
        <v>149</v>
      </c>
      <c r="CT74" s="397">
        <f t="shared" si="72"/>
        <v>142</v>
      </c>
      <c r="CU74" s="397">
        <f t="shared" si="72"/>
        <v>163</v>
      </c>
      <c r="CV74" s="491">
        <f t="shared" si="72"/>
        <v>220</v>
      </c>
      <c r="CW74" s="379">
        <v>66</v>
      </c>
      <c r="CX74" s="399">
        <v>95</v>
      </c>
      <c r="CY74" s="472">
        <v>96</v>
      </c>
      <c r="CZ74" s="400">
        <v>8</v>
      </c>
      <c r="DA74" s="399">
        <v>7</v>
      </c>
      <c r="DB74" s="472">
        <v>7</v>
      </c>
      <c r="DC74" s="404">
        <f t="shared" si="73"/>
        <v>68</v>
      </c>
      <c r="DD74" s="404">
        <f t="shared" si="73"/>
        <v>61</v>
      </c>
      <c r="DE74" s="405">
        <f t="shared" si="73"/>
        <v>117</v>
      </c>
      <c r="DF74" s="379">
        <v>28</v>
      </c>
      <c r="DG74" s="399">
        <v>35</v>
      </c>
      <c r="DH74" s="472">
        <v>34</v>
      </c>
      <c r="DI74" s="400">
        <v>47</v>
      </c>
      <c r="DJ74" s="399">
        <v>65</v>
      </c>
      <c r="DK74" s="472">
        <v>49</v>
      </c>
      <c r="DL74" s="400">
        <v>20</v>
      </c>
      <c r="DM74" s="399">
        <v>23</v>
      </c>
      <c r="DN74" s="472">
        <v>22</v>
      </c>
      <c r="DO74" s="400">
        <v>26</v>
      </c>
      <c r="DP74" s="399">
        <v>25</v>
      </c>
      <c r="DQ74" s="472">
        <v>17</v>
      </c>
      <c r="DR74" s="404">
        <f t="shared" si="74"/>
        <v>55</v>
      </c>
      <c r="DS74" s="404">
        <f t="shared" si="74"/>
        <v>66</v>
      </c>
      <c r="DT74" s="405">
        <f t="shared" si="74"/>
        <v>69</v>
      </c>
      <c r="DU74" s="409"/>
      <c r="DV74" s="406" t="b">
        <f t="shared" si="51"/>
        <v>0</v>
      </c>
      <c r="DW74" s="136" t="b">
        <f t="shared" si="52"/>
        <v>0</v>
      </c>
      <c r="DX74" s="408" t="b">
        <f t="shared" si="53"/>
        <v>1</v>
      </c>
      <c r="DY74" s="136" t="b">
        <f t="shared" si="54"/>
        <v>0</v>
      </c>
      <c r="DZ74" s="136" t="b">
        <f t="shared" si="55"/>
        <v>0</v>
      </c>
      <c r="EA74" s="408" t="b">
        <f t="shared" si="56"/>
        <v>1</v>
      </c>
      <c r="EB74" s="136" t="b">
        <f t="shared" si="57"/>
        <v>0</v>
      </c>
      <c r="EC74" s="136" t="b">
        <f t="shared" si="58"/>
        <v>0</v>
      </c>
      <c r="ED74" s="408" t="b">
        <f t="shared" si="59"/>
        <v>1</v>
      </c>
      <c r="EE74" s="136" t="b">
        <f t="shared" si="60"/>
        <v>1</v>
      </c>
      <c r="EF74" s="136" t="b">
        <f t="shared" si="61"/>
        <v>1</v>
      </c>
      <c r="EG74" s="408" t="b">
        <f t="shared" si="62"/>
        <v>1</v>
      </c>
      <c r="EH74" s="136" t="b">
        <f t="shared" si="63"/>
        <v>1</v>
      </c>
      <c r="EI74" s="136" t="b">
        <f t="shared" si="64"/>
        <v>1</v>
      </c>
      <c r="EJ74" s="408" t="b">
        <f t="shared" si="65"/>
        <v>1</v>
      </c>
      <c r="EK74" s="136" t="b">
        <f t="shared" si="66"/>
        <v>1</v>
      </c>
      <c r="EL74" s="136" t="b">
        <f t="shared" si="67"/>
        <v>1</v>
      </c>
      <c r="EM74" s="408" t="b">
        <f t="shared" si="68"/>
        <v>1</v>
      </c>
      <c r="EN74" s="583"/>
      <c r="EO74" s="409"/>
      <c r="EP74" s="409"/>
      <c r="EQ74" s="409"/>
      <c r="ER74" s="409"/>
      <c r="ES74" s="409"/>
      <c r="ET74" s="409"/>
      <c r="EU74" s="409"/>
      <c r="EV74" s="409"/>
      <c r="EW74" s="409"/>
      <c r="EX74" s="409"/>
      <c r="EY74" s="409"/>
      <c r="EZ74" s="409"/>
      <c r="FA74" s="409"/>
      <c r="FB74" s="409"/>
      <c r="FC74" s="409"/>
      <c r="FD74" s="409"/>
      <c r="FE74" s="409"/>
      <c r="FF74" s="409"/>
      <c r="FG74" s="409"/>
      <c r="FH74" s="409"/>
      <c r="FI74" s="409"/>
      <c r="FJ74" s="409"/>
      <c r="FK74" s="409"/>
      <c r="FL74" s="409"/>
      <c r="FM74" s="409"/>
      <c r="FN74" s="409"/>
      <c r="FO74" s="409"/>
      <c r="FP74" s="409"/>
      <c r="FQ74" s="409"/>
      <c r="FR74" s="409"/>
      <c r="FS74" s="409"/>
      <c r="FT74" s="409"/>
      <c r="FU74" s="409"/>
      <c r="FV74" s="409"/>
      <c r="FW74" s="409"/>
      <c r="FX74" s="409"/>
      <c r="FY74" s="409"/>
      <c r="FZ74" s="409"/>
      <c r="GA74" s="409"/>
      <c r="GB74" s="409"/>
      <c r="GC74" s="409"/>
      <c r="GD74" s="409"/>
      <c r="GE74" s="409"/>
      <c r="GF74" s="409"/>
      <c r="GG74" s="409"/>
      <c r="GH74" s="409"/>
      <c r="GI74" s="409"/>
      <c r="GJ74" s="409"/>
      <c r="GK74" s="409"/>
      <c r="GL74" s="409"/>
      <c r="GM74" s="409"/>
      <c r="GN74" s="409"/>
      <c r="GO74" s="409"/>
      <c r="GP74" s="409"/>
      <c r="GQ74" s="409"/>
      <c r="GR74" s="409"/>
      <c r="GS74" s="409"/>
      <c r="GT74" s="409"/>
      <c r="GU74" s="409"/>
      <c r="GV74" s="409"/>
      <c r="GW74" s="409"/>
      <c r="GX74" s="409"/>
      <c r="GY74" s="409"/>
      <c r="GZ74" s="409"/>
      <c r="HA74" s="409"/>
      <c r="HB74" s="409"/>
      <c r="HC74" s="409"/>
      <c r="HD74" s="409"/>
      <c r="HE74" s="409"/>
      <c r="HF74" s="409"/>
      <c r="HG74" s="409"/>
      <c r="HH74" s="409"/>
      <c r="HI74" s="409"/>
      <c r="HJ74" s="409"/>
      <c r="HK74" s="409"/>
      <c r="HL74" s="409"/>
      <c r="HM74" s="409"/>
      <c r="HN74" s="409"/>
      <c r="HO74" s="409"/>
      <c r="HP74" s="409"/>
    </row>
    <row r="75" spans="1:224" s="407" customFormat="1">
      <c r="A75" s="469" t="s">
        <v>914</v>
      </c>
      <c r="B75" s="470" t="s">
        <v>15</v>
      </c>
      <c r="C75" s="471">
        <v>107725</v>
      </c>
      <c r="D75" s="471">
        <v>10</v>
      </c>
      <c r="K75" s="394"/>
      <c r="L75" s="395"/>
      <c r="M75" s="395"/>
      <c r="N75" s="395"/>
      <c r="O75" s="396"/>
      <c r="P75" s="396"/>
      <c r="Q75" s="395"/>
      <c r="R75" s="395"/>
      <c r="S75" s="395"/>
      <c r="T75" s="395"/>
      <c r="U75" s="395"/>
      <c r="V75" s="472"/>
      <c r="W75" s="394"/>
      <c r="X75" s="395"/>
      <c r="Y75" s="395"/>
      <c r="Z75" s="395"/>
      <c r="AA75" s="396"/>
      <c r="AB75" s="396"/>
      <c r="AC75" s="395"/>
      <c r="AD75" s="395"/>
      <c r="AE75" s="395"/>
      <c r="AF75" s="395"/>
      <c r="AG75" s="395"/>
      <c r="AH75" s="472"/>
      <c r="AI75" s="489" t="str">
        <f t="shared" si="69"/>
        <v xml:space="preserve"> </v>
      </c>
      <c r="AJ75" s="397" t="str">
        <f t="shared" si="69"/>
        <v xml:space="preserve"> </v>
      </c>
      <c r="AK75" s="397" t="str">
        <f t="shared" si="69"/>
        <v xml:space="preserve"> </v>
      </c>
      <c r="AL75" s="397" t="str">
        <f t="shared" si="69"/>
        <v xml:space="preserve"> </v>
      </c>
      <c r="AM75" s="397" t="str">
        <f t="shared" si="69"/>
        <v xml:space="preserve"> </v>
      </c>
      <c r="AN75" s="397" t="str">
        <f t="shared" si="69"/>
        <v xml:space="preserve"> </v>
      </c>
      <c r="AO75" s="397" t="str">
        <f t="shared" si="69"/>
        <v xml:space="preserve"> </v>
      </c>
      <c r="AP75" s="397" t="str">
        <f t="shared" si="69"/>
        <v xml:space="preserve"> </v>
      </c>
      <c r="AQ75" s="397" t="str">
        <f t="shared" si="69"/>
        <v xml:space="preserve"> </v>
      </c>
      <c r="AR75" s="397" t="str">
        <f t="shared" si="69"/>
        <v xml:space="preserve"> </v>
      </c>
      <c r="AS75" s="397" t="str">
        <f t="shared" si="69"/>
        <v xml:space="preserve"> </v>
      </c>
      <c r="AT75" s="398" t="str">
        <f t="shared" si="69"/>
        <v xml:space="preserve"> </v>
      </c>
      <c r="AU75" s="379"/>
      <c r="AV75" s="395"/>
      <c r="AW75" s="472"/>
      <c r="AX75" s="400"/>
      <c r="AY75" s="395"/>
      <c r="AZ75" s="472"/>
      <c r="BA75" s="489" t="str">
        <f t="shared" si="70"/>
        <v xml:space="preserve"> </v>
      </c>
      <c r="BB75" s="397" t="str">
        <f t="shared" si="70"/>
        <v xml:space="preserve"> </v>
      </c>
      <c r="BC75" s="398" t="str">
        <f t="shared" si="70"/>
        <v xml:space="preserve"> </v>
      </c>
      <c r="BD75" s="401"/>
      <c r="BE75" s="402"/>
      <c r="BF75" s="472"/>
      <c r="BG75" s="403"/>
      <c r="BH75" s="402"/>
      <c r="BI75" s="472"/>
      <c r="BJ75" s="403"/>
      <c r="BK75" s="402"/>
      <c r="BL75" s="472"/>
      <c r="BM75" s="403"/>
      <c r="BN75" s="402"/>
      <c r="BO75" s="472"/>
      <c r="BP75" s="490" t="str">
        <f t="shared" si="71"/>
        <v/>
      </c>
      <c r="BQ75" s="475" t="str">
        <f t="shared" si="71"/>
        <v/>
      </c>
      <c r="BR75" s="405" t="str">
        <f t="shared" si="71"/>
        <v/>
      </c>
      <c r="BS75" s="878">
        <v>360</v>
      </c>
      <c r="BT75" s="878">
        <v>452</v>
      </c>
      <c r="BU75" s="878">
        <v>441</v>
      </c>
      <c r="BV75" s="878">
        <v>361</v>
      </c>
      <c r="BW75" s="879">
        <v>321</v>
      </c>
      <c r="BX75" s="879">
        <v>458</v>
      </c>
      <c r="BY75" s="403">
        <v>243</v>
      </c>
      <c r="BZ75" s="402">
        <v>261</v>
      </c>
      <c r="CA75" s="402">
        <v>223</v>
      </c>
      <c r="CB75" s="402">
        <v>250</v>
      </c>
      <c r="CC75" s="402">
        <v>235</v>
      </c>
      <c r="CD75" s="402">
        <v>187</v>
      </c>
      <c r="CE75" s="402">
        <v>161</v>
      </c>
      <c r="CF75" s="472">
        <v>249</v>
      </c>
      <c r="CG75" s="403"/>
      <c r="CH75" s="399"/>
      <c r="CI75" s="402"/>
      <c r="CJ75" s="402"/>
      <c r="CK75" s="402"/>
      <c r="CL75" s="402"/>
      <c r="CM75" s="402"/>
      <c r="CN75" s="472"/>
      <c r="CO75" s="489">
        <f t="shared" si="72"/>
        <v>243</v>
      </c>
      <c r="CP75" s="397">
        <f t="shared" si="72"/>
        <v>261</v>
      </c>
      <c r="CQ75" s="397">
        <f t="shared" si="72"/>
        <v>223</v>
      </c>
      <c r="CR75" s="397">
        <f t="shared" si="72"/>
        <v>250</v>
      </c>
      <c r="CS75" s="397">
        <f t="shared" si="72"/>
        <v>235</v>
      </c>
      <c r="CT75" s="397">
        <f t="shared" si="72"/>
        <v>187</v>
      </c>
      <c r="CU75" s="397">
        <f t="shared" si="72"/>
        <v>161</v>
      </c>
      <c r="CV75" s="491">
        <f t="shared" si="72"/>
        <v>249</v>
      </c>
      <c r="CW75" s="379">
        <v>66</v>
      </c>
      <c r="CX75" s="399">
        <v>74</v>
      </c>
      <c r="CY75" s="472">
        <v>110</v>
      </c>
      <c r="CZ75" s="400">
        <v>12</v>
      </c>
      <c r="DA75" s="399">
        <v>11</v>
      </c>
      <c r="DB75" s="472">
        <v>5</v>
      </c>
      <c r="DC75" s="404">
        <f t="shared" si="73"/>
        <v>109</v>
      </c>
      <c r="DD75" s="404">
        <f t="shared" si="73"/>
        <v>76</v>
      </c>
      <c r="DE75" s="405">
        <f t="shared" si="73"/>
        <v>134</v>
      </c>
      <c r="DF75" s="379">
        <v>61</v>
      </c>
      <c r="DG75" s="399">
        <v>46</v>
      </c>
      <c r="DH75" s="472">
        <v>58</v>
      </c>
      <c r="DI75" s="400">
        <v>50</v>
      </c>
      <c r="DJ75" s="399">
        <v>71</v>
      </c>
      <c r="DK75" s="472">
        <v>56</v>
      </c>
      <c r="DL75" s="400">
        <v>13</v>
      </c>
      <c r="DM75" s="399">
        <v>27</v>
      </c>
      <c r="DN75" s="472">
        <v>17</v>
      </c>
      <c r="DO75" s="400">
        <v>26</v>
      </c>
      <c r="DP75" s="399">
        <v>36</v>
      </c>
      <c r="DQ75" s="472">
        <v>20</v>
      </c>
      <c r="DR75" s="404">
        <f t="shared" si="74"/>
        <v>150</v>
      </c>
      <c r="DS75" s="404">
        <f t="shared" si="74"/>
        <v>126</v>
      </c>
      <c r="DT75" s="405">
        <f t="shared" si="74"/>
        <v>92</v>
      </c>
      <c r="DU75" s="409"/>
      <c r="DV75" s="406" t="b">
        <f t="shared" si="51"/>
        <v>0</v>
      </c>
      <c r="DW75" s="136" t="b">
        <f t="shared" si="52"/>
        <v>0</v>
      </c>
      <c r="DX75" s="408" t="b">
        <f t="shared" si="53"/>
        <v>1</v>
      </c>
      <c r="DY75" s="136" t="b">
        <f t="shared" si="54"/>
        <v>0</v>
      </c>
      <c r="DZ75" s="136" t="b">
        <f t="shared" si="55"/>
        <v>0</v>
      </c>
      <c r="EA75" s="408" t="b">
        <f t="shared" si="56"/>
        <v>1</v>
      </c>
      <c r="EB75" s="136" t="b">
        <f t="shared" si="57"/>
        <v>0</v>
      </c>
      <c r="EC75" s="136" t="b">
        <f t="shared" si="58"/>
        <v>0</v>
      </c>
      <c r="ED75" s="408" t="b">
        <f t="shared" si="59"/>
        <v>1</v>
      </c>
      <c r="EE75" s="136" t="b">
        <f t="shared" si="60"/>
        <v>1</v>
      </c>
      <c r="EF75" s="136" t="b">
        <f t="shared" si="61"/>
        <v>1</v>
      </c>
      <c r="EG75" s="408" t="b">
        <f t="shared" si="62"/>
        <v>1</v>
      </c>
      <c r="EH75" s="136" t="b">
        <f t="shared" si="63"/>
        <v>1</v>
      </c>
      <c r="EI75" s="136" t="b">
        <f t="shared" si="64"/>
        <v>1</v>
      </c>
      <c r="EJ75" s="408" t="b">
        <f t="shared" si="65"/>
        <v>1</v>
      </c>
      <c r="EK75" s="136" t="b">
        <f t="shared" si="66"/>
        <v>1</v>
      </c>
      <c r="EL75" s="136" t="b">
        <f t="shared" si="67"/>
        <v>1</v>
      </c>
      <c r="EM75" s="408" t="b">
        <f t="shared" si="68"/>
        <v>1</v>
      </c>
      <c r="EN75" s="583"/>
      <c r="EO75" s="409"/>
      <c r="EP75" s="409"/>
      <c r="EQ75" s="409"/>
      <c r="ER75" s="409"/>
      <c r="ES75" s="409"/>
      <c r="ET75" s="409"/>
      <c r="EU75" s="409"/>
      <c r="EV75" s="409"/>
      <c r="EW75" s="409"/>
      <c r="EX75" s="409"/>
      <c r="EY75" s="409"/>
      <c r="EZ75" s="409"/>
      <c r="FA75" s="409"/>
      <c r="FB75" s="409"/>
      <c r="FC75" s="409"/>
      <c r="FD75" s="409"/>
      <c r="FE75" s="409"/>
      <c r="FF75" s="409"/>
      <c r="FG75" s="409"/>
      <c r="FH75" s="409"/>
      <c r="FI75" s="409"/>
      <c r="FJ75" s="409"/>
      <c r="FK75" s="409"/>
      <c r="FL75" s="409"/>
      <c r="FM75" s="409"/>
      <c r="FN75" s="409"/>
      <c r="FO75" s="409"/>
      <c r="FP75" s="409"/>
      <c r="FQ75" s="409"/>
      <c r="FR75" s="409"/>
      <c r="FS75" s="409"/>
      <c r="FT75" s="409"/>
      <c r="FU75" s="409"/>
      <c r="FV75" s="409"/>
      <c r="FW75" s="409"/>
      <c r="FX75" s="409"/>
      <c r="FY75" s="409"/>
      <c r="FZ75" s="409"/>
      <c r="GA75" s="409"/>
      <c r="GB75" s="409"/>
      <c r="GC75" s="409"/>
      <c r="GD75" s="409"/>
      <c r="GE75" s="409"/>
      <c r="GF75" s="409"/>
      <c r="GG75" s="409"/>
      <c r="GH75" s="409"/>
      <c r="GI75" s="409"/>
      <c r="GJ75" s="409"/>
      <c r="GK75" s="409"/>
      <c r="GL75" s="409"/>
      <c r="GM75" s="409"/>
      <c r="GN75" s="409"/>
      <c r="GO75" s="409"/>
      <c r="GP75" s="409"/>
      <c r="GQ75" s="409"/>
      <c r="GR75" s="409"/>
      <c r="GS75" s="409"/>
      <c r="GT75" s="409"/>
      <c r="GU75" s="409"/>
      <c r="GV75" s="409"/>
      <c r="GW75" s="409"/>
      <c r="GX75" s="409"/>
      <c r="GY75" s="409"/>
      <c r="GZ75" s="409"/>
      <c r="HA75" s="409"/>
      <c r="HB75" s="409"/>
      <c r="HC75" s="409"/>
      <c r="HD75" s="409"/>
      <c r="HE75" s="409"/>
      <c r="HF75" s="409"/>
      <c r="HG75" s="409"/>
      <c r="HH75" s="409"/>
      <c r="HI75" s="409"/>
      <c r="HJ75" s="409"/>
      <c r="HK75" s="409"/>
      <c r="HL75" s="409"/>
      <c r="HM75" s="409"/>
      <c r="HN75" s="409"/>
      <c r="HO75" s="409"/>
      <c r="HP75" s="409"/>
    </row>
    <row r="76" spans="1:224" s="407" customFormat="1">
      <c r="A76" s="469" t="s">
        <v>914</v>
      </c>
      <c r="B76" s="470" t="s">
        <v>16</v>
      </c>
      <c r="C76" s="471">
        <v>107585</v>
      </c>
      <c r="D76" s="471">
        <v>10</v>
      </c>
      <c r="K76" s="394"/>
      <c r="L76" s="395"/>
      <c r="M76" s="395"/>
      <c r="N76" s="395"/>
      <c r="O76" s="396"/>
      <c r="P76" s="396"/>
      <c r="Q76" s="395"/>
      <c r="R76" s="395"/>
      <c r="S76" s="395"/>
      <c r="T76" s="395"/>
      <c r="U76" s="395"/>
      <c r="V76" s="472"/>
      <c r="W76" s="394"/>
      <c r="X76" s="395"/>
      <c r="Y76" s="395"/>
      <c r="Z76" s="395"/>
      <c r="AA76" s="396"/>
      <c r="AB76" s="396"/>
      <c r="AC76" s="395"/>
      <c r="AD76" s="395"/>
      <c r="AE76" s="395"/>
      <c r="AF76" s="395"/>
      <c r="AG76" s="395"/>
      <c r="AH76" s="472"/>
      <c r="AI76" s="489" t="str">
        <f t="shared" si="69"/>
        <v xml:space="preserve"> </v>
      </c>
      <c r="AJ76" s="397" t="str">
        <f t="shared" si="69"/>
        <v xml:space="preserve"> </v>
      </c>
      <c r="AK76" s="397" t="str">
        <f t="shared" si="69"/>
        <v xml:space="preserve"> </v>
      </c>
      <c r="AL76" s="397" t="str">
        <f t="shared" si="69"/>
        <v xml:space="preserve"> </v>
      </c>
      <c r="AM76" s="397" t="str">
        <f t="shared" si="69"/>
        <v xml:space="preserve"> </v>
      </c>
      <c r="AN76" s="397" t="str">
        <f t="shared" si="69"/>
        <v xml:space="preserve"> </v>
      </c>
      <c r="AO76" s="397" t="str">
        <f t="shared" si="69"/>
        <v xml:space="preserve"> </v>
      </c>
      <c r="AP76" s="397" t="str">
        <f t="shared" si="69"/>
        <v xml:space="preserve"> </v>
      </c>
      <c r="AQ76" s="397" t="str">
        <f t="shared" si="69"/>
        <v xml:space="preserve"> </v>
      </c>
      <c r="AR76" s="397" t="str">
        <f t="shared" si="69"/>
        <v xml:space="preserve"> </v>
      </c>
      <c r="AS76" s="397" t="str">
        <f t="shared" si="69"/>
        <v xml:space="preserve"> </v>
      </c>
      <c r="AT76" s="398" t="str">
        <f t="shared" si="69"/>
        <v xml:space="preserve"> </v>
      </c>
      <c r="AU76" s="379"/>
      <c r="AV76" s="395"/>
      <c r="AW76" s="472"/>
      <c r="AX76" s="400"/>
      <c r="AY76" s="395"/>
      <c r="AZ76" s="472"/>
      <c r="BA76" s="489" t="str">
        <f t="shared" si="70"/>
        <v xml:space="preserve"> </v>
      </c>
      <c r="BB76" s="397" t="str">
        <f t="shared" si="70"/>
        <v xml:space="preserve"> </v>
      </c>
      <c r="BC76" s="398" t="str">
        <f t="shared" si="70"/>
        <v xml:space="preserve"> </v>
      </c>
      <c r="BD76" s="401"/>
      <c r="BE76" s="402"/>
      <c r="BF76" s="472"/>
      <c r="BG76" s="403"/>
      <c r="BH76" s="402"/>
      <c r="BI76" s="472"/>
      <c r="BJ76" s="403"/>
      <c r="BK76" s="402"/>
      <c r="BL76" s="472"/>
      <c r="BM76" s="403"/>
      <c r="BN76" s="402"/>
      <c r="BO76" s="472"/>
      <c r="BP76" s="490" t="str">
        <f t="shared" si="71"/>
        <v/>
      </c>
      <c r="BQ76" s="475" t="str">
        <f t="shared" si="71"/>
        <v/>
      </c>
      <c r="BR76" s="405" t="str">
        <f t="shared" si="71"/>
        <v/>
      </c>
      <c r="BS76" s="878">
        <v>602</v>
      </c>
      <c r="BT76" s="878">
        <v>790</v>
      </c>
      <c r="BU76" s="878">
        <v>545</v>
      </c>
      <c r="BV76" s="878">
        <v>719</v>
      </c>
      <c r="BW76" s="879">
        <v>690</v>
      </c>
      <c r="BX76" s="879">
        <v>784</v>
      </c>
      <c r="BY76" s="484">
        <v>219</v>
      </c>
      <c r="BZ76" s="402">
        <v>328</v>
      </c>
      <c r="CA76" s="402">
        <v>377</v>
      </c>
      <c r="CB76" s="402">
        <v>462</v>
      </c>
      <c r="CC76" s="402">
        <v>312</v>
      </c>
      <c r="CD76" s="402">
        <v>424</v>
      </c>
      <c r="CE76" s="402">
        <v>415</v>
      </c>
      <c r="CF76" s="472">
        <v>483</v>
      </c>
      <c r="CG76" s="403"/>
      <c r="CH76" s="399"/>
      <c r="CI76" s="402"/>
      <c r="CJ76" s="402"/>
      <c r="CK76" s="402"/>
      <c r="CL76" s="402"/>
      <c r="CM76" s="402"/>
      <c r="CN76" s="472"/>
      <c r="CO76" s="489">
        <f t="shared" si="72"/>
        <v>219</v>
      </c>
      <c r="CP76" s="397">
        <f t="shared" si="72"/>
        <v>328</v>
      </c>
      <c r="CQ76" s="397">
        <f t="shared" si="72"/>
        <v>377</v>
      </c>
      <c r="CR76" s="397">
        <f t="shared" si="72"/>
        <v>462</v>
      </c>
      <c r="CS76" s="397">
        <f t="shared" si="72"/>
        <v>312</v>
      </c>
      <c r="CT76" s="397">
        <f t="shared" si="72"/>
        <v>424</v>
      </c>
      <c r="CU76" s="397">
        <f t="shared" si="72"/>
        <v>415</v>
      </c>
      <c r="CV76" s="491">
        <f t="shared" si="72"/>
        <v>483</v>
      </c>
      <c r="CW76" s="379">
        <v>173</v>
      </c>
      <c r="CX76" s="399">
        <v>170</v>
      </c>
      <c r="CY76" s="472">
        <v>234</v>
      </c>
      <c r="CZ76" s="400">
        <v>31</v>
      </c>
      <c r="DA76" s="399">
        <v>27</v>
      </c>
      <c r="DB76" s="472">
        <v>34</v>
      </c>
      <c r="DC76" s="404">
        <f t="shared" si="73"/>
        <v>220</v>
      </c>
      <c r="DD76" s="404">
        <f t="shared" si="73"/>
        <v>218</v>
      </c>
      <c r="DE76" s="405">
        <f t="shared" si="73"/>
        <v>215</v>
      </c>
      <c r="DF76" s="486">
        <v>104</v>
      </c>
      <c r="DG76" s="399">
        <v>52</v>
      </c>
      <c r="DH76" s="472">
        <v>52</v>
      </c>
      <c r="DI76" s="400">
        <v>64</v>
      </c>
      <c r="DJ76" s="399">
        <v>86</v>
      </c>
      <c r="DK76" s="472">
        <v>90</v>
      </c>
      <c r="DL76" s="400">
        <v>43</v>
      </c>
      <c r="DM76" s="399">
        <v>46</v>
      </c>
      <c r="DN76" s="472">
        <v>47</v>
      </c>
      <c r="DO76" s="400">
        <v>61</v>
      </c>
      <c r="DP76" s="399">
        <v>47</v>
      </c>
      <c r="DQ76" s="472">
        <v>76</v>
      </c>
      <c r="DR76" s="404">
        <f t="shared" si="74"/>
        <v>254</v>
      </c>
      <c r="DS76" s="404">
        <f t="shared" si="74"/>
        <v>167</v>
      </c>
      <c r="DT76" s="405">
        <f t="shared" si="74"/>
        <v>249</v>
      </c>
      <c r="DU76" s="409"/>
      <c r="DV76" s="406" t="b">
        <f t="shared" si="51"/>
        <v>0</v>
      </c>
      <c r="DW76" s="136" t="b">
        <f t="shared" si="52"/>
        <v>0</v>
      </c>
      <c r="DX76" s="408" t="b">
        <f t="shared" si="53"/>
        <v>1</v>
      </c>
      <c r="DY76" s="136" t="b">
        <f t="shared" si="54"/>
        <v>0</v>
      </c>
      <c r="DZ76" s="136" t="b">
        <f t="shared" si="55"/>
        <v>0</v>
      </c>
      <c r="EA76" s="408" t="b">
        <f t="shared" si="56"/>
        <v>1</v>
      </c>
      <c r="EB76" s="136" t="b">
        <f t="shared" si="57"/>
        <v>0</v>
      </c>
      <c r="EC76" s="136" t="b">
        <f t="shared" si="58"/>
        <v>0</v>
      </c>
      <c r="ED76" s="408" t="b">
        <f t="shared" si="59"/>
        <v>1</v>
      </c>
      <c r="EE76" s="136" t="b">
        <f t="shared" si="60"/>
        <v>1</v>
      </c>
      <c r="EF76" s="136" t="b">
        <f t="shared" si="61"/>
        <v>1</v>
      </c>
      <c r="EG76" s="408" t="b">
        <f t="shared" si="62"/>
        <v>1</v>
      </c>
      <c r="EH76" s="136" t="b">
        <f t="shared" si="63"/>
        <v>1</v>
      </c>
      <c r="EI76" s="136" t="b">
        <f t="shared" si="64"/>
        <v>1</v>
      </c>
      <c r="EJ76" s="408" t="b">
        <f t="shared" si="65"/>
        <v>1</v>
      </c>
      <c r="EK76" s="136" t="b">
        <f t="shared" si="66"/>
        <v>1</v>
      </c>
      <c r="EL76" s="136" t="b">
        <f t="shared" si="67"/>
        <v>1</v>
      </c>
      <c r="EM76" s="408" t="b">
        <f t="shared" si="68"/>
        <v>1</v>
      </c>
      <c r="EN76" s="583"/>
      <c r="EO76" s="409"/>
      <c r="EP76" s="409"/>
      <c r="EQ76" s="409"/>
      <c r="ER76" s="409"/>
      <c r="ES76" s="409"/>
      <c r="ET76" s="409"/>
      <c r="EU76" s="409"/>
      <c r="EV76" s="409"/>
      <c r="EW76" s="409"/>
      <c r="EX76" s="409"/>
      <c r="EY76" s="409"/>
      <c r="EZ76" s="409"/>
      <c r="FA76" s="409"/>
      <c r="FB76" s="409"/>
      <c r="FC76" s="409"/>
      <c r="FD76" s="409"/>
      <c r="FE76" s="409"/>
      <c r="FF76" s="409"/>
      <c r="FG76" s="409"/>
      <c r="FH76" s="409"/>
      <c r="FI76" s="409"/>
      <c r="FJ76" s="409"/>
      <c r="FK76" s="409"/>
      <c r="FL76" s="409"/>
      <c r="FM76" s="409"/>
      <c r="FN76" s="409"/>
      <c r="FO76" s="409"/>
      <c r="FP76" s="409"/>
      <c r="FQ76" s="409"/>
      <c r="FR76" s="409"/>
      <c r="FS76" s="409"/>
      <c r="FT76" s="409"/>
      <c r="FU76" s="409"/>
      <c r="FV76" s="409"/>
      <c r="FW76" s="409"/>
      <c r="FX76" s="409"/>
      <c r="FY76" s="409"/>
      <c r="FZ76" s="409"/>
      <c r="GA76" s="409"/>
      <c r="GB76" s="409"/>
      <c r="GC76" s="409"/>
      <c r="GD76" s="409"/>
      <c r="GE76" s="409"/>
      <c r="GF76" s="409"/>
      <c r="GG76" s="409"/>
      <c r="GH76" s="409"/>
      <c r="GI76" s="409"/>
      <c r="GJ76" s="409"/>
      <c r="GK76" s="409"/>
      <c r="GL76" s="409"/>
      <c r="GM76" s="409"/>
      <c r="GN76" s="409"/>
      <c r="GO76" s="409"/>
      <c r="GP76" s="409"/>
      <c r="GQ76" s="409"/>
      <c r="GR76" s="409"/>
      <c r="GS76" s="409"/>
      <c r="GT76" s="409"/>
      <c r="GU76" s="409"/>
      <c r="GV76" s="409"/>
      <c r="GW76" s="409"/>
      <c r="GX76" s="409"/>
      <c r="GY76" s="409"/>
      <c r="GZ76" s="409"/>
      <c r="HA76" s="409"/>
      <c r="HB76" s="409"/>
      <c r="HC76" s="409"/>
      <c r="HD76" s="409"/>
      <c r="HE76" s="409"/>
      <c r="HF76" s="409"/>
      <c r="HG76" s="409"/>
      <c r="HH76" s="409"/>
      <c r="HI76" s="409"/>
      <c r="HJ76" s="409"/>
      <c r="HK76" s="409"/>
      <c r="HL76" s="409"/>
      <c r="HM76" s="409"/>
      <c r="HN76" s="409"/>
      <c r="HO76" s="409"/>
      <c r="HP76" s="409"/>
    </row>
    <row r="77" spans="1:224" s="407" customFormat="1">
      <c r="A77" s="498" t="s">
        <v>585</v>
      </c>
      <c r="B77" s="499" t="s">
        <v>586</v>
      </c>
      <c r="C77" s="500">
        <v>130943</v>
      </c>
      <c r="D77" s="500">
        <v>1</v>
      </c>
      <c r="E77" s="395">
        <v>4438</v>
      </c>
      <c r="F77" s="395">
        <v>4375</v>
      </c>
      <c r="G77" s="395">
        <v>3845</v>
      </c>
      <c r="H77" s="395">
        <v>4172</v>
      </c>
      <c r="I77" s="472">
        <v>4425</v>
      </c>
      <c r="J77" s="472">
        <v>4298</v>
      </c>
      <c r="K77" s="394">
        <v>3290</v>
      </c>
      <c r="L77" s="395">
        <v>3179</v>
      </c>
      <c r="M77" s="395">
        <v>3898</v>
      </c>
      <c r="N77" s="395">
        <v>3870</v>
      </c>
      <c r="O77" s="396">
        <v>3128</v>
      </c>
      <c r="P77" s="396">
        <v>3358</v>
      </c>
      <c r="Q77" s="395">
        <v>3712</v>
      </c>
      <c r="R77" s="395">
        <v>3794</v>
      </c>
      <c r="S77" s="395">
        <v>3769</v>
      </c>
      <c r="T77" s="395">
        <v>3830</v>
      </c>
      <c r="U77" s="395">
        <v>3567</v>
      </c>
      <c r="V77" s="472">
        <v>3835</v>
      </c>
      <c r="W77" s="394"/>
      <c r="X77" s="395"/>
      <c r="Y77" s="395"/>
      <c r="Z77" s="395"/>
      <c r="AA77" s="396"/>
      <c r="AB77" s="396"/>
      <c r="AC77" s="395"/>
      <c r="AD77" s="395"/>
      <c r="AE77" s="395"/>
      <c r="AF77" s="395"/>
      <c r="AG77" s="395"/>
      <c r="AH77" s="472"/>
      <c r="AI77" s="489">
        <f t="shared" ref="AI77:AI133" si="75">IF(K77&gt;0,K77-W77," " )</f>
        <v>3290</v>
      </c>
      <c r="AJ77" s="397">
        <f t="shared" ref="AJ77:AJ133" si="76">IF(L77&gt;0,L77-X77," " )</f>
        <v>3179</v>
      </c>
      <c r="AK77" s="397">
        <f t="shared" ref="AK77:AK133" si="77">IF(M77&gt;0,M77-Y77," " )</f>
        <v>3898</v>
      </c>
      <c r="AL77" s="397">
        <f t="shared" ref="AL77:AL133" si="78">IF(N77&gt;0,N77-Z77," " )</f>
        <v>3870</v>
      </c>
      <c r="AM77" s="397">
        <f t="shared" ref="AM77:AM133" si="79">IF(O77&gt;0,O77-AA77," " )</f>
        <v>3128</v>
      </c>
      <c r="AN77" s="397">
        <f t="shared" ref="AN77:AN133" si="80">IF(P77&gt;0,P77-AB77," " )</f>
        <v>3358</v>
      </c>
      <c r="AO77" s="397">
        <f t="shared" ref="AO77:AO133" si="81">IF(Q77&gt;0,Q77-AC77," " )</f>
        <v>3712</v>
      </c>
      <c r="AP77" s="397">
        <f t="shared" ref="AP77:AP133" si="82">IF(R77&gt;0,R77-AD77," " )</f>
        <v>3794</v>
      </c>
      <c r="AQ77" s="397">
        <f t="shared" ref="AQ77:AQ133" si="83">IF(S77&gt;0,S77-AE77," " )</f>
        <v>3769</v>
      </c>
      <c r="AR77" s="397">
        <f t="shared" ref="AR77:AR133" si="84">IF(T77&gt;0,T77-AF77," " )</f>
        <v>3830</v>
      </c>
      <c r="AS77" s="397">
        <f t="shared" ref="AS77:AS133" si="85">IF(U77&gt;0,U77-AG77," " )</f>
        <v>3567</v>
      </c>
      <c r="AT77" s="398">
        <f t="shared" ref="AT77:AT133" si="86">IF(V77&gt;0,V77-AH77," " )</f>
        <v>3835</v>
      </c>
      <c r="AU77" s="379">
        <v>3128</v>
      </c>
      <c r="AV77" s="395">
        <v>3252</v>
      </c>
      <c r="AW77" s="472">
        <v>3545</v>
      </c>
      <c r="AX77" s="400"/>
      <c r="AY77" s="395">
        <v>0</v>
      </c>
      <c r="AZ77" s="472">
        <v>0</v>
      </c>
      <c r="BA77" s="489">
        <f t="shared" ref="BA77:BA133" si="87">IF(AR77=" "," ",(AR77-AU77-AX77))</f>
        <v>702</v>
      </c>
      <c r="BB77" s="397">
        <f t="shared" ref="BB77:BB133" si="88">IF(AS77=" "," ",(AS77-AV77-AY77))</f>
        <v>315</v>
      </c>
      <c r="BC77" s="398">
        <f t="shared" ref="BC77:BC133" si="89">IF(AT77=" "," ",(AT77-AW77-AZ77))</f>
        <v>290</v>
      </c>
      <c r="BD77" s="401">
        <v>2365</v>
      </c>
      <c r="BE77" s="402">
        <v>2607</v>
      </c>
      <c r="BF77" s="472">
        <v>2705</v>
      </c>
      <c r="BG77" s="403"/>
      <c r="BH77" s="402">
        <v>3180</v>
      </c>
      <c r="BI77" s="472">
        <v>2771</v>
      </c>
      <c r="BJ77" s="403"/>
      <c r="BK77" s="402"/>
      <c r="BL77" s="472">
        <v>5</v>
      </c>
      <c r="BM77" s="403"/>
      <c r="BN77" s="402"/>
      <c r="BO77" s="472">
        <v>0</v>
      </c>
      <c r="BP77" s="490">
        <f t="shared" ref="BP77:BP133" si="90">IF(AM77=" ","",(AM77-SUM(BD77,BJ77,BM77)))</f>
        <v>763</v>
      </c>
      <c r="BQ77" s="475">
        <f t="shared" ref="BQ77:BQ133" si="91">IF(AN77=" ","",(AN77-SUM(BE77,BK77,BN77)))</f>
        <v>751</v>
      </c>
      <c r="BR77" s="405">
        <f t="shared" ref="BR77:BR133" si="92">IF(AO77=" ","",(AO77-SUM(BF77,BL77,BO77)))</f>
        <v>1002</v>
      </c>
      <c r="BS77" s="476"/>
      <c r="BT77" s="402"/>
      <c r="BU77" s="402"/>
      <c r="BV77" s="402"/>
      <c r="BW77" s="472"/>
      <c r="BX77" s="472"/>
      <c r="BY77" s="403"/>
      <c r="BZ77" s="402"/>
      <c r="CA77" s="402"/>
      <c r="CB77" s="402"/>
      <c r="CC77" s="402"/>
      <c r="CD77" s="402"/>
      <c r="CE77" s="402"/>
      <c r="CF77" s="472"/>
      <c r="CG77" s="403"/>
      <c r="CH77" s="399"/>
      <c r="CI77" s="402"/>
      <c r="CJ77" s="402"/>
      <c r="CK77" s="402"/>
      <c r="CL77" s="402"/>
      <c r="CM77" s="402"/>
      <c r="CN77" s="472"/>
      <c r="CO77" s="489" t="str">
        <f t="shared" ref="CO77:CO133" si="93">IF(BY77&gt;0,BY77-CG77,"")</f>
        <v/>
      </c>
      <c r="CP77" s="397" t="str">
        <f t="shared" ref="CP77:CP133" si="94">IF(BZ77&gt;0,BZ77-CH77,"")</f>
        <v/>
      </c>
      <c r="CQ77" s="397" t="str">
        <f t="shared" ref="CQ77:CQ133" si="95">IF(CA77&gt;0,CA77-CI77,"")</f>
        <v/>
      </c>
      <c r="CR77" s="397" t="str">
        <f t="shared" ref="CR77:CR133" si="96">IF(CB77&gt;0,CB77-CJ77,"")</f>
        <v/>
      </c>
      <c r="CS77" s="397" t="str">
        <f t="shared" ref="CS77:CS133" si="97">IF(CC77&gt;0,CC77-CK77,"")</f>
        <v/>
      </c>
      <c r="CT77" s="397" t="str">
        <f t="shared" ref="CT77:CT133" si="98">IF(CD77&gt;0,CD77-CL77,"")</f>
        <v/>
      </c>
      <c r="CU77" s="397" t="str">
        <f t="shared" ref="CU77:CU133" si="99">IF(CE77&gt;0,CE77-CM77,"")</f>
        <v/>
      </c>
      <c r="CV77" s="491" t="str">
        <f t="shared" ref="CV77:CV133" si="100">IF(CF77&gt;0,CF77-CN77,"")</f>
        <v/>
      </c>
      <c r="CW77" s="379"/>
      <c r="CX77" s="399"/>
      <c r="CY77" s="472"/>
      <c r="CZ77" s="400"/>
      <c r="DA77" s="399"/>
      <c r="DB77" s="472"/>
      <c r="DC77" s="404" t="str">
        <f t="shared" ref="DC77:DC133" si="101">IF(CT77="","",(CT77-CW77-CZ77))</f>
        <v/>
      </c>
      <c r="DD77" s="404" t="str">
        <f t="shared" ref="DD77:DD133" si="102">IF(CU77="","",(CU77-CX77-DA77))</f>
        <v/>
      </c>
      <c r="DE77" s="405" t="str">
        <f t="shared" ref="DE77:DE133" si="103">IF(CV77="","",(CV77-CY77-DB77))</f>
        <v/>
      </c>
      <c r="DF77" s="379"/>
      <c r="DG77" s="399"/>
      <c r="DH77" s="472"/>
      <c r="DI77" s="400"/>
      <c r="DJ77" s="399"/>
      <c r="DK77" s="472"/>
      <c r="DL77" s="400"/>
      <c r="DM77" s="399"/>
      <c r="DN77" s="472"/>
      <c r="DO77" s="400"/>
      <c r="DP77" s="399"/>
      <c r="DQ77" s="472"/>
      <c r="DR77" s="404" t="str">
        <f t="shared" ref="DR77:DR133" si="104">IF(CR77="","",(CR77-SUM(DF77,DL77,DO77)))</f>
        <v/>
      </c>
      <c r="DS77" s="404" t="str">
        <f t="shared" ref="DS77:DS133" si="105">IF(CS77="","",(CS77-SUM(DG77,DM77,DP77)))</f>
        <v/>
      </c>
      <c r="DT77" s="405" t="str">
        <f t="shared" ref="DT77:DT133" si="106">IF(CT77="","",(CT77-SUM(DH77,DN77,DQ77)))</f>
        <v/>
      </c>
      <c r="DU77" s="409"/>
      <c r="DV77" s="406" t="b">
        <f>V77&gt;0</f>
        <v>1</v>
      </c>
      <c r="DW77" s="136" t="b">
        <f>AW77&gt;0</f>
        <v>1</v>
      </c>
      <c r="DX77" s="408" t="b">
        <f>DV77=DW77</f>
        <v>1</v>
      </c>
      <c r="DY77" s="136" t="b">
        <f>Q77&gt;0</f>
        <v>1</v>
      </c>
      <c r="DZ77" s="136" t="b">
        <f>BF77&gt;0</f>
        <v>1</v>
      </c>
      <c r="EA77" s="408" t="b">
        <f>DY77=DZ77</f>
        <v>1</v>
      </c>
      <c r="EB77" s="136" t="b">
        <f>M77&gt;0</f>
        <v>1</v>
      </c>
      <c r="EC77" s="136" t="b">
        <f>BI77&gt;0</f>
        <v>1</v>
      </c>
      <c r="ED77" s="408" t="b">
        <f>EB77=EC77</f>
        <v>1</v>
      </c>
      <c r="EE77" s="136" t="b">
        <f>CF77&gt;0</f>
        <v>0</v>
      </c>
      <c r="EF77" s="136" t="b">
        <f>CY77&gt;0</f>
        <v>0</v>
      </c>
      <c r="EG77" s="408" t="b">
        <f>EE77=EF77</f>
        <v>1</v>
      </c>
      <c r="EH77" s="136" t="b">
        <f>CD77&gt;0</f>
        <v>0</v>
      </c>
      <c r="EI77" s="136" t="b">
        <f>DH77&gt;0</f>
        <v>0</v>
      </c>
      <c r="EJ77" s="408" t="b">
        <f>EH77=EI77</f>
        <v>1</v>
      </c>
      <c r="EK77" s="136" t="b">
        <f>CA77&gt;0</f>
        <v>0</v>
      </c>
      <c r="EL77" s="136" t="b">
        <f>DK77&gt;0</f>
        <v>0</v>
      </c>
      <c r="EM77" s="408" t="b">
        <f>EK77=EL77</f>
        <v>1</v>
      </c>
      <c r="EN77" s="408"/>
      <c r="EO77" s="409"/>
      <c r="EP77" s="409"/>
      <c r="EQ77" s="409"/>
      <c r="ER77" s="409"/>
      <c r="ES77" s="409"/>
      <c r="ET77" s="409"/>
      <c r="EU77" s="409"/>
      <c r="EV77" s="409"/>
      <c r="EW77" s="409"/>
      <c r="EX77" s="409"/>
      <c r="EY77" s="409"/>
      <c r="EZ77" s="409"/>
      <c r="FA77" s="409"/>
      <c r="FB77" s="409"/>
      <c r="FC77" s="409"/>
      <c r="FD77" s="409"/>
      <c r="FE77" s="409"/>
      <c r="FF77" s="409"/>
      <c r="FG77" s="409"/>
      <c r="FH77" s="409"/>
      <c r="FI77" s="409"/>
      <c r="FJ77" s="409"/>
      <c r="FK77" s="409"/>
      <c r="FL77" s="409"/>
      <c r="FM77" s="409"/>
      <c r="FN77" s="409"/>
      <c r="FO77" s="409"/>
      <c r="FP77" s="409"/>
      <c r="FQ77" s="409"/>
      <c r="FR77" s="409"/>
      <c r="FS77" s="409"/>
      <c r="FT77" s="409"/>
      <c r="FU77" s="409"/>
      <c r="FV77" s="409"/>
      <c r="FW77" s="409"/>
      <c r="FX77" s="409"/>
      <c r="FY77" s="409"/>
      <c r="FZ77" s="409"/>
      <c r="GA77" s="409"/>
      <c r="GB77" s="409"/>
      <c r="GC77" s="409"/>
      <c r="GD77" s="409"/>
      <c r="GE77" s="409"/>
      <c r="GF77" s="409"/>
      <c r="GG77" s="409"/>
      <c r="GH77" s="409"/>
      <c r="GI77" s="409"/>
      <c r="GJ77" s="409"/>
      <c r="GK77" s="409"/>
      <c r="GL77" s="409"/>
      <c r="GM77" s="409"/>
      <c r="GN77" s="409"/>
      <c r="GO77" s="409"/>
      <c r="GP77" s="409"/>
      <c r="GQ77" s="409"/>
      <c r="GR77" s="409"/>
      <c r="GS77" s="409"/>
      <c r="GT77" s="409"/>
      <c r="GU77" s="409"/>
      <c r="GV77" s="409"/>
      <c r="GW77" s="409"/>
      <c r="GX77" s="409"/>
      <c r="GY77" s="409"/>
      <c r="GZ77" s="409"/>
      <c r="HA77" s="409"/>
      <c r="HB77" s="409"/>
      <c r="HC77" s="409"/>
      <c r="HD77" s="409"/>
      <c r="HE77" s="409"/>
      <c r="HF77" s="409"/>
      <c r="HG77" s="409"/>
      <c r="HH77" s="409"/>
      <c r="HI77" s="409"/>
      <c r="HJ77" s="409"/>
      <c r="HK77" s="409"/>
      <c r="HL77" s="409"/>
      <c r="HM77" s="409"/>
      <c r="HN77" s="409"/>
      <c r="HO77" s="409"/>
      <c r="HP77" s="409"/>
    </row>
    <row r="78" spans="1:224" s="407" customFormat="1">
      <c r="A78" s="498" t="s">
        <v>585</v>
      </c>
      <c r="B78" s="499" t="s">
        <v>587</v>
      </c>
      <c r="C78" s="500">
        <v>130934</v>
      </c>
      <c r="D78" s="500">
        <v>4</v>
      </c>
      <c r="E78" s="878">
        <v>1003</v>
      </c>
      <c r="F78" s="878">
        <v>618</v>
      </c>
      <c r="G78" s="878">
        <v>747</v>
      </c>
      <c r="H78" s="878">
        <v>1160</v>
      </c>
      <c r="I78" s="879">
        <v>828</v>
      </c>
      <c r="J78" s="879">
        <v>806</v>
      </c>
      <c r="K78" s="394">
        <v>544</v>
      </c>
      <c r="L78" s="395">
        <v>637</v>
      </c>
      <c r="M78" s="395">
        <v>578</v>
      </c>
      <c r="N78" s="395">
        <v>632</v>
      </c>
      <c r="O78" s="396">
        <v>684</v>
      </c>
      <c r="P78" s="396">
        <v>686</v>
      </c>
      <c r="Q78" s="395">
        <v>761</v>
      </c>
      <c r="R78" s="395">
        <v>597</v>
      </c>
      <c r="S78" s="395">
        <v>687</v>
      </c>
      <c r="T78" s="395">
        <v>885</v>
      </c>
      <c r="U78" s="395">
        <v>818</v>
      </c>
      <c r="V78" s="879">
        <v>799</v>
      </c>
      <c r="W78" s="394"/>
      <c r="X78" s="395"/>
      <c r="Y78" s="395"/>
      <c r="Z78" s="395"/>
      <c r="AA78" s="396"/>
      <c r="AB78" s="396"/>
      <c r="AC78" s="395"/>
      <c r="AD78" s="395"/>
      <c r="AE78" s="395"/>
      <c r="AF78" s="395"/>
      <c r="AG78" s="395"/>
      <c r="AH78" s="472"/>
      <c r="AI78" s="489">
        <f t="shared" si="75"/>
        <v>544</v>
      </c>
      <c r="AJ78" s="397">
        <f t="shared" si="76"/>
        <v>637</v>
      </c>
      <c r="AK78" s="397">
        <f t="shared" si="77"/>
        <v>578</v>
      </c>
      <c r="AL78" s="397">
        <f t="shared" si="78"/>
        <v>632</v>
      </c>
      <c r="AM78" s="397">
        <f t="shared" si="79"/>
        <v>684</v>
      </c>
      <c r="AN78" s="397">
        <f t="shared" si="80"/>
        <v>686</v>
      </c>
      <c r="AO78" s="397">
        <f t="shared" si="81"/>
        <v>761</v>
      </c>
      <c r="AP78" s="397">
        <f t="shared" si="82"/>
        <v>597</v>
      </c>
      <c r="AQ78" s="397">
        <f t="shared" si="83"/>
        <v>687</v>
      </c>
      <c r="AR78" s="397">
        <f t="shared" si="84"/>
        <v>885</v>
      </c>
      <c r="AS78" s="397">
        <f t="shared" si="85"/>
        <v>818</v>
      </c>
      <c r="AT78" s="398">
        <f t="shared" si="86"/>
        <v>799</v>
      </c>
      <c r="AU78" s="379">
        <v>684</v>
      </c>
      <c r="AV78" s="395">
        <v>528</v>
      </c>
      <c r="AW78" s="472">
        <v>578</v>
      </c>
      <c r="AX78" s="400"/>
      <c r="AY78" s="395">
        <v>0</v>
      </c>
      <c r="AZ78" s="472"/>
      <c r="BA78" s="489">
        <f t="shared" si="87"/>
        <v>201</v>
      </c>
      <c r="BB78" s="397">
        <f t="shared" si="88"/>
        <v>290</v>
      </c>
      <c r="BC78" s="398">
        <f t="shared" si="89"/>
        <v>221</v>
      </c>
      <c r="BD78" s="401">
        <v>259</v>
      </c>
      <c r="BE78" s="907">
        <v>256</v>
      </c>
      <c r="BF78" s="472">
        <v>273</v>
      </c>
      <c r="BG78" s="403"/>
      <c r="BH78" s="402">
        <v>230</v>
      </c>
      <c r="BI78" s="472">
        <v>277</v>
      </c>
      <c r="BJ78" s="403"/>
      <c r="BK78" s="402">
        <v>0</v>
      </c>
      <c r="BL78" s="472">
        <v>4</v>
      </c>
      <c r="BM78" s="403"/>
      <c r="BN78" s="402">
        <v>0</v>
      </c>
      <c r="BO78" s="472"/>
      <c r="BP78" s="490">
        <f t="shared" si="90"/>
        <v>425</v>
      </c>
      <c r="BQ78" s="475">
        <f t="shared" si="91"/>
        <v>430</v>
      </c>
      <c r="BR78" s="405">
        <f t="shared" si="92"/>
        <v>484</v>
      </c>
      <c r="BS78" s="476"/>
      <c r="BT78" s="402"/>
      <c r="BU78" s="402"/>
      <c r="BV78" s="402"/>
      <c r="BW78" s="472"/>
      <c r="BX78" s="472"/>
      <c r="BY78" s="403"/>
      <c r="BZ78" s="402"/>
      <c r="CA78" s="402"/>
      <c r="CB78" s="402"/>
      <c r="CC78" s="402"/>
      <c r="CD78" s="402"/>
      <c r="CE78" s="402"/>
      <c r="CF78" s="472"/>
      <c r="CG78" s="403"/>
      <c r="CH78" s="399"/>
      <c r="CI78" s="402"/>
      <c r="CJ78" s="402"/>
      <c r="CK78" s="402"/>
      <c r="CL78" s="402"/>
      <c r="CM78" s="402"/>
      <c r="CN78" s="472"/>
      <c r="CO78" s="489" t="str">
        <f t="shared" si="93"/>
        <v/>
      </c>
      <c r="CP78" s="397" t="str">
        <f t="shared" si="94"/>
        <v/>
      </c>
      <c r="CQ78" s="397" t="str">
        <f t="shared" si="95"/>
        <v/>
      </c>
      <c r="CR78" s="397" t="str">
        <f t="shared" si="96"/>
        <v/>
      </c>
      <c r="CS78" s="397" t="str">
        <f t="shared" si="97"/>
        <v/>
      </c>
      <c r="CT78" s="397" t="str">
        <f t="shared" si="98"/>
        <v/>
      </c>
      <c r="CU78" s="397" t="str">
        <f t="shared" si="99"/>
        <v/>
      </c>
      <c r="CV78" s="491" t="str">
        <f t="shared" si="100"/>
        <v/>
      </c>
      <c r="CW78" s="379"/>
      <c r="CX78" s="399"/>
      <c r="CY78" s="472"/>
      <c r="CZ78" s="400"/>
      <c r="DA78" s="399"/>
      <c r="DB78" s="472"/>
      <c r="DC78" s="404" t="str">
        <f t="shared" si="101"/>
        <v/>
      </c>
      <c r="DD78" s="404" t="str">
        <f t="shared" si="102"/>
        <v/>
      </c>
      <c r="DE78" s="405" t="str">
        <f t="shared" si="103"/>
        <v/>
      </c>
      <c r="DF78" s="379"/>
      <c r="DG78" s="399"/>
      <c r="DH78" s="472"/>
      <c r="DI78" s="400"/>
      <c r="DJ78" s="399"/>
      <c r="DK78" s="472"/>
      <c r="DL78" s="400"/>
      <c r="DM78" s="399"/>
      <c r="DN78" s="472"/>
      <c r="DO78" s="400"/>
      <c r="DP78" s="399"/>
      <c r="DQ78" s="472"/>
      <c r="DR78" s="404" t="str">
        <f t="shared" si="104"/>
        <v/>
      </c>
      <c r="DS78" s="404" t="str">
        <f t="shared" si="105"/>
        <v/>
      </c>
      <c r="DT78" s="405" t="str">
        <f t="shared" si="106"/>
        <v/>
      </c>
      <c r="DU78" s="409"/>
      <c r="DV78" s="406" t="b">
        <f>V78&gt;0</f>
        <v>1</v>
      </c>
      <c r="DW78" s="136" t="b">
        <f>AW78&gt;0</f>
        <v>1</v>
      </c>
      <c r="DX78" s="408" t="b">
        <f>DV78=DW78</f>
        <v>1</v>
      </c>
      <c r="DY78" s="136" t="b">
        <f>Q78&gt;0</f>
        <v>1</v>
      </c>
      <c r="DZ78" s="136" t="b">
        <f>BF78&gt;0</f>
        <v>1</v>
      </c>
      <c r="EA78" s="408" t="b">
        <f>DY78=DZ78</f>
        <v>1</v>
      </c>
      <c r="EB78" s="136" t="b">
        <f>M78&gt;0</f>
        <v>1</v>
      </c>
      <c r="EC78" s="136" t="b">
        <f>BI78&gt;0</f>
        <v>1</v>
      </c>
      <c r="ED78" s="408" t="b">
        <f>EB78=EC78</f>
        <v>1</v>
      </c>
      <c r="EE78" s="136" t="b">
        <f>CF78&gt;0</f>
        <v>0</v>
      </c>
      <c r="EF78" s="136" t="b">
        <f>CY78&gt;0</f>
        <v>0</v>
      </c>
      <c r="EG78" s="408" t="b">
        <f>EE78=EF78</f>
        <v>1</v>
      </c>
      <c r="EH78" s="136" t="b">
        <f>CD78&gt;0</f>
        <v>0</v>
      </c>
      <c r="EI78" s="136" t="b">
        <f>DH78&gt;0</f>
        <v>0</v>
      </c>
      <c r="EJ78" s="408" t="b">
        <f>EH78=EI78</f>
        <v>1</v>
      </c>
      <c r="EK78" s="136" t="b">
        <f>CA78&gt;0</f>
        <v>0</v>
      </c>
      <c r="EL78" s="136" t="b">
        <f>DK78&gt;0</f>
        <v>0</v>
      </c>
      <c r="EM78" s="408" t="b">
        <f>EK78=EL78</f>
        <v>1</v>
      </c>
      <c r="EN78" s="408"/>
      <c r="EO78" s="409"/>
      <c r="EP78" s="409"/>
      <c r="EQ78" s="409"/>
      <c r="ER78" s="409"/>
      <c r="ES78" s="409"/>
      <c r="ET78" s="409"/>
      <c r="EU78" s="409"/>
      <c r="EV78" s="409"/>
      <c r="EW78" s="409"/>
      <c r="EX78" s="409"/>
      <c r="EY78" s="409"/>
      <c r="EZ78" s="409"/>
      <c r="FA78" s="409"/>
      <c r="FB78" s="409"/>
      <c r="FC78" s="409"/>
      <c r="FD78" s="409"/>
      <c r="FE78" s="409"/>
      <c r="FF78" s="409"/>
      <c r="FG78" s="409"/>
      <c r="FH78" s="409"/>
      <c r="FI78" s="409"/>
      <c r="FJ78" s="409"/>
      <c r="FK78" s="409"/>
      <c r="FL78" s="409"/>
      <c r="FM78" s="409"/>
      <c r="FN78" s="409"/>
      <c r="FO78" s="409"/>
      <c r="FP78" s="409"/>
      <c r="FQ78" s="409"/>
      <c r="FR78" s="409"/>
      <c r="FS78" s="409"/>
      <c r="FT78" s="409"/>
      <c r="FU78" s="409"/>
      <c r="FV78" s="409"/>
      <c r="FW78" s="409"/>
      <c r="FX78" s="409"/>
      <c r="FY78" s="409"/>
      <c r="FZ78" s="409"/>
      <c r="GA78" s="409"/>
      <c r="GB78" s="409"/>
      <c r="GC78" s="409"/>
      <c r="GD78" s="409"/>
      <c r="GE78" s="409"/>
      <c r="GF78" s="409"/>
      <c r="GG78" s="409"/>
      <c r="GH78" s="409"/>
      <c r="GI78" s="409"/>
      <c r="GJ78" s="409"/>
      <c r="GK78" s="409"/>
      <c r="GL78" s="409"/>
      <c r="GM78" s="409"/>
      <c r="GN78" s="409"/>
      <c r="GO78" s="409"/>
      <c r="GP78" s="409"/>
      <c r="GQ78" s="409"/>
      <c r="GR78" s="409"/>
      <c r="GS78" s="409"/>
      <c r="GT78" s="409"/>
      <c r="GU78" s="409"/>
      <c r="GV78" s="409"/>
      <c r="GW78" s="409"/>
      <c r="GX78" s="409"/>
      <c r="GY78" s="409"/>
      <c r="GZ78" s="409"/>
      <c r="HA78" s="409"/>
      <c r="HB78" s="409"/>
      <c r="HC78" s="409"/>
      <c r="HD78" s="409"/>
      <c r="HE78" s="409"/>
      <c r="HF78" s="409"/>
      <c r="HG78" s="409"/>
      <c r="HH78" s="409"/>
      <c r="HI78" s="409"/>
      <c r="HJ78" s="409"/>
      <c r="HK78" s="409"/>
      <c r="HL78" s="409"/>
      <c r="HM78" s="409"/>
      <c r="HN78" s="409"/>
      <c r="HO78" s="409"/>
      <c r="HP78" s="409"/>
    </row>
    <row r="79" spans="1:224" s="407" customFormat="1">
      <c r="A79" s="498" t="s">
        <v>585</v>
      </c>
      <c r="B79" s="499" t="s">
        <v>588</v>
      </c>
      <c r="C79" s="500">
        <v>130891</v>
      </c>
      <c r="D79" s="500">
        <v>9</v>
      </c>
      <c r="E79" s="395"/>
      <c r="F79" s="395"/>
      <c r="G79" s="395"/>
      <c r="H79" s="395"/>
      <c r="I79" s="472"/>
      <c r="J79" s="472"/>
      <c r="K79" s="394"/>
      <c r="L79" s="395"/>
      <c r="M79" s="395"/>
      <c r="N79" s="395"/>
      <c r="O79" s="396"/>
      <c r="P79" s="396"/>
      <c r="Q79" s="395"/>
      <c r="R79" s="395"/>
      <c r="S79" s="395"/>
      <c r="T79" s="395"/>
      <c r="U79" s="395"/>
      <c r="V79" s="472"/>
      <c r="W79" s="394"/>
      <c r="X79" s="395"/>
      <c r="Y79" s="395"/>
      <c r="Z79" s="395"/>
      <c r="AA79" s="396"/>
      <c r="AB79" s="396"/>
      <c r="AC79" s="395"/>
      <c r="AD79" s="395"/>
      <c r="AE79" s="395"/>
      <c r="AF79" s="395"/>
      <c r="AG79" s="395"/>
      <c r="AH79" s="472"/>
      <c r="AI79" s="489" t="str">
        <f t="shared" si="75"/>
        <v xml:space="preserve"> </v>
      </c>
      <c r="AJ79" s="397" t="str">
        <f t="shared" si="76"/>
        <v xml:space="preserve"> </v>
      </c>
      <c r="AK79" s="397" t="str">
        <f t="shared" si="77"/>
        <v xml:space="preserve"> </v>
      </c>
      <c r="AL79" s="397" t="str">
        <f t="shared" si="78"/>
        <v xml:space="preserve"> </v>
      </c>
      <c r="AM79" s="397" t="str">
        <f t="shared" si="79"/>
        <v xml:space="preserve"> </v>
      </c>
      <c r="AN79" s="397" t="str">
        <f t="shared" si="80"/>
        <v xml:space="preserve"> </v>
      </c>
      <c r="AO79" s="397" t="str">
        <f t="shared" si="81"/>
        <v xml:space="preserve"> </v>
      </c>
      <c r="AP79" s="397" t="str">
        <f t="shared" si="82"/>
        <v xml:space="preserve"> </v>
      </c>
      <c r="AQ79" s="397" t="str">
        <f t="shared" si="83"/>
        <v xml:space="preserve"> </v>
      </c>
      <c r="AR79" s="397" t="str">
        <f t="shared" si="84"/>
        <v xml:space="preserve"> </v>
      </c>
      <c r="AS79" s="397" t="str">
        <f t="shared" si="85"/>
        <v xml:space="preserve"> </v>
      </c>
      <c r="AT79" s="398" t="str">
        <f t="shared" si="86"/>
        <v xml:space="preserve"> </v>
      </c>
      <c r="AU79" s="379"/>
      <c r="AV79" s="395"/>
      <c r="AW79" s="472"/>
      <c r="AX79" s="400"/>
      <c r="AY79" s="395"/>
      <c r="AZ79" s="472"/>
      <c r="BA79" s="489" t="str">
        <f t="shared" si="87"/>
        <v xml:space="preserve"> </v>
      </c>
      <c r="BB79" s="397" t="str">
        <f t="shared" si="88"/>
        <v xml:space="preserve"> </v>
      </c>
      <c r="BC79" s="398" t="str">
        <f t="shared" si="89"/>
        <v xml:space="preserve"> </v>
      </c>
      <c r="BD79" s="401"/>
      <c r="BE79" s="402"/>
      <c r="BF79" s="472"/>
      <c r="BG79" s="403"/>
      <c r="BH79" s="402"/>
      <c r="BI79" s="472"/>
      <c r="BJ79" s="403"/>
      <c r="BK79" s="402"/>
      <c r="BL79" s="472"/>
      <c r="BM79" s="403"/>
      <c r="BN79" s="402"/>
      <c r="BO79" s="472"/>
      <c r="BP79" s="490" t="str">
        <f t="shared" si="90"/>
        <v/>
      </c>
      <c r="BQ79" s="475" t="str">
        <f t="shared" si="91"/>
        <v/>
      </c>
      <c r="BR79" s="405" t="str">
        <f t="shared" si="92"/>
        <v/>
      </c>
      <c r="BS79" s="906">
        <v>830</v>
      </c>
      <c r="BT79" s="907">
        <v>1006</v>
      </c>
      <c r="BU79" s="907">
        <v>1148</v>
      </c>
      <c r="BV79" s="907">
        <v>1246</v>
      </c>
      <c r="BW79" s="879">
        <v>1369</v>
      </c>
      <c r="BX79" s="879">
        <v>1520</v>
      </c>
      <c r="BY79" s="403">
        <v>347</v>
      </c>
      <c r="BZ79" s="402">
        <v>402</v>
      </c>
      <c r="CA79" s="402">
        <v>478</v>
      </c>
      <c r="CB79" s="402">
        <v>533</v>
      </c>
      <c r="CC79" s="402">
        <v>411</v>
      </c>
      <c r="CD79" s="907">
        <v>514</v>
      </c>
      <c r="CE79" s="402">
        <v>626</v>
      </c>
      <c r="CF79" s="879">
        <v>682</v>
      </c>
      <c r="CG79" s="403"/>
      <c r="CH79" s="399"/>
      <c r="CI79" s="402"/>
      <c r="CJ79" s="402"/>
      <c r="CK79" s="402"/>
      <c r="CL79" s="402"/>
      <c r="CM79" s="402"/>
      <c r="CN79" s="472"/>
      <c r="CO79" s="489">
        <f t="shared" si="93"/>
        <v>347</v>
      </c>
      <c r="CP79" s="397">
        <f t="shared" si="94"/>
        <v>402</v>
      </c>
      <c r="CQ79" s="397">
        <f t="shared" si="95"/>
        <v>478</v>
      </c>
      <c r="CR79" s="397">
        <f t="shared" si="96"/>
        <v>533</v>
      </c>
      <c r="CS79" s="397">
        <f t="shared" si="97"/>
        <v>411</v>
      </c>
      <c r="CT79" s="397">
        <f t="shared" si="98"/>
        <v>514</v>
      </c>
      <c r="CU79" s="397">
        <f t="shared" si="99"/>
        <v>626</v>
      </c>
      <c r="CV79" s="491">
        <f t="shared" si="100"/>
        <v>682</v>
      </c>
      <c r="CW79" s="911">
        <v>57</v>
      </c>
      <c r="CX79" s="492">
        <v>0</v>
      </c>
      <c r="CY79" s="879">
        <v>379</v>
      </c>
      <c r="CZ79" s="400"/>
      <c r="DA79" s="399">
        <v>0</v>
      </c>
      <c r="DB79" s="879">
        <v>34</v>
      </c>
      <c r="DC79" s="404">
        <f t="shared" si="101"/>
        <v>457</v>
      </c>
      <c r="DD79" s="404">
        <f t="shared" si="102"/>
        <v>626</v>
      </c>
      <c r="DE79" s="405">
        <f t="shared" si="103"/>
        <v>269</v>
      </c>
      <c r="DF79" s="379">
        <v>79</v>
      </c>
      <c r="DG79" s="399">
        <v>57</v>
      </c>
      <c r="DH79" s="879">
        <v>46</v>
      </c>
      <c r="DI79" s="493"/>
      <c r="DJ79" s="912">
        <v>126</v>
      </c>
      <c r="DK79" s="879">
        <v>133</v>
      </c>
      <c r="DL79" s="493"/>
      <c r="DM79" s="492"/>
      <c r="DN79" s="472"/>
      <c r="DO79" s="493"/>
      <c r="DP79" s="492"/>
      <c r="DQ79" s="879">
        <v>62</v>
      </c>
      <c r="DR79" s="404">
        <f t="shared" si="104"/>
        <v>454</v>
      </c>
      <c r="DS79" s="404">
        <f t="shared" si="105"/>
        <v>354</v>
      </c>
      <c r="DT79" s="405">
        <f t="shared" si="106"/>
        <v>406</v>
      </c>
      <c r="DU79" s="409"/>
      <c r="DV79" s="406" t="b">
        <f>V79&gt;0</f>
        <v>0</v>
      </c>
      <c r="DW79" s="136" t="b">
        <f>AW79&gt;0</f>
        <v>0</v>
      </c>
      <c r="DX79" s="408" t="b">
        <f>DV79=DW79</f>
        <v>1</v>
      </c>
      <c r="DY79" s="136" t="b">
        <f>Q79&gt;0</f>
        <v>0</v>
      </c>
      <c r="DZ79" s="136" t="b">
        <f>BF79&gt;0</f>
        <v>0</v>
      </c>
      <c r="EA79" s="408" t="b">
        <f>DY79=DZ79</f>
        <v>1</v>
      </c>
      <c r="EB79" s="136" t="b">
        <f>M79&gt;0</f>
        <v>0</v>
      </c>
      <c r="EC79" s="136" t="b">
        <f>BI79&gt;0</f>
        <v>0</v>
      </c>
      <c r="ED79" s="408" t="b">
        <f>EB79=EC79</f>
        <v>1</v>
      </c>
      <c r="EE79" s="136" t="b">
        <f>CF79&gt;0</f>
        <v>1</v>
      </c>
      <c r="EF79" s="136" t="b">
        <f>CY79&gt;0</f>
        <v>1</v>
      </c>
      <c r="EG79" s="408" t="b">
        <f>EE79=EF79</f>
        <v>1</v>
      </c>
      <c r="EH79" s="136" t="b">
        <f>CD79&gt;0</f>
        <v>1</v>
      </c>
      <c r="EI79" s="136" t="b">
        <f>DH79&gt;0</f>
        <v>1</v>
      </c>
      <c r="EJ79" s="408" t="b">
        <f>EH79=EI79</f>
        <v>1</v>
      </c>
      <c r="EK79" s="136" t="b">
        <f>CA79&gt;0</f>
        <v>1</v>
      </c>
      <c r="EL79" s="136" t="b">
        <f>DK79&gt;0</f>
        <v>1</v>
      </c>
      <c r="EM79" s="408" t="b">
        <f>EK79=EL79</f>
        <v>1</v>
      </c>
      <c r="EN79" s="408"/>
      <c r="EO79" s="409"/>
      <c r="EP79" s="409"/>
      <c r="EQ79" s="409"/>
      <c r="ER79" s="409"/>
      <c r="ES79" s="409"/>
      <c r="ET79" s="409"/>
      <c r="EU79" s="409"/>
      <c r="EV79" s="409"/>
      <c r="EW79" s="409"/>
      <c r="EX79" s="409"/>
      <c r="EY79" s="409"/>
      <c r="EZ79" s="409"/>
      <c r="FA79" s="409"/>
      <c r="FB79" s="409"/>
      <c r="FC79" s="409"/>
      <c r="FD79" s="409"/>
      <c r="FE79" s="409"/>
      <c r="FF79" s="409"/>
      <c r="FG79" s="409"/>
      <c r="FH79" s="409"/>
      <c r="FI79" s="409"/>
      <c r="FJ79" s="409"/>
      <c r="FK79" s="409"/>
      <c r="FL79" s="409"/>
      <c r="FM79" s="409"/>
      <c r="FN79" s="409"/>
      <c r="FO79" s="409"/>
      <c r="FP79" s="409"/>
      <c r="FQ79" s="409"/>
      <c r="FR79" s="409"/>
      <c r="FS79" s="409"/>
      <c r="FT79" s="409"/>
      <c r="FU79" s="409"/>
      <c r="FV79" s="409"/>
      <c r="FW79" s="409"/>
      <c r="FX79" s="409"/>
      <c r="FY79" s="409"/>
      <c r="FZ79" s="409"/>
      <c r="GA79" s="409"/>
      <c r="GB79" s="409"/>
      <c r="GC79" s="409"/>
      <c r="GD79" s="409"/>
      <c r="GE79" s="409"/>
      <c r="GF79" s="409"/>
      <c r="GG79" s="409"/>
      <c r="GH79" s="409"/>
      <c r="GI79" s="409"/>
      <c r="GJ79" s="409"/>
      <c r="GK79" s="409"/>
      <c r="GL79" s="409"/>
      <c r="GM79" s="409"/>
      <c r="GN79" s="409"/>
      <c r="GO79" s="409"/>
      <c r="GP79" s="409"/>
      <c r="GQ79" s="409"/>
      <c r="GR79" s="409"/>
      <c r="GS79" s="409"/>
      <c r="GT79" s="409"/>
      <c r="GU79" s="409"/>
      <c r="GV79" s="409"/>
      <c r="GW79" s="409"/>
      <c r="GX79" s="409"/>
      <c r="GY79" s="409"/>
      <c r="GZ79" s="409"/>
      <c r="HA79" s="409"/>
      <c r="HB79" s="409"/>
      <c r="HC79" s="409"/>
      <c r="HD79" s="409"/>
      <c r="HE79" s="409"/>
      <c r="HF79" s="409"/>
      <c r="HG79" s="409"/>
      <c r="HH79" s="409"/>
      <c r="HI79" s="409"/>
      <c r="HJ79" s="409"/>
      <c r="HK79" s="409"/>
      <c r="HL79" s="409"/>
      <c r="HM79" s="409"/>
      <c r="HN79" s="409"/>
      <c r="HO79" s="409"/>
      <c r="HP79" s="409"/>
    </row>
    <row r="80" spans="1:224" s="407" customFormat="1">
      <c r="A80" s="498" t="s">
        <v>585</v>
      </c>
      <c r="B80" s="499" t="s">
        <v>589</v>
      </c>
      <c r="C80" s="500">
        <v>130916</v>
      </c>
      <c r="D80" s="500">
        <v>9</v>
      </c>
      <c r="E80" s="395"/>
      <c r="F80" s="395"/>
      <c r="G80" s="395"/>
      <c r="H80" s="395"/>
      <c r="I80" s="472"/>
      <c r="J80" s="472"/>
      <c r="K80" s="394"/>
      <c r="L80" s="395"/>
      <c r="M80" s="395"/>
      <c r="N80" s="395"/>
      <c r="O80" s="396"/>
      <c r="P80" s="396"/>
      <c r="Q80" s="395"/>
      <c r="R80" s="395"/>
      <c r="S80" s="395"/>
      <c r="T80" s="395"/>
      <c r="U80" s="395"/>
      <c r="V80" s="472"/>
      <c r="W80" s="394"/>
      <c r="X80" s="395"/>
      <c r="Y80" s="395"/>
      <c r="Z80" s="395"/>
      <c r="AA80" s="396"/>
      <c r="AB80" s="396"/>
      <c r="AC80" s="395"/>
      <c r="AD80" s="395"/>
      <c r="AE80" s="395"/>
      <c r="AF80" s="395"/>
      <c r="AG80" s="395"/>
      <c r="AH80" s="472"/>
      <c r="AI80" s="489" t="str">
        <f t="shared" si="75"/>
        <v xml:space="preserve"> </v>
      </c>
      <c r="AJ80" s="397" t="str">
        <f t="shared" si="76"/>
        <v xml:space="preserve"> </v>
      </c>
      <c r="AK80" s="397" t="str">
        <f t="shared" si="77"/>
        <v xml:space="preserve"> </v>
      </c>
      <c r="AL80" s="397" t="str">
        <f t="shared" si="78"/>
        <v xml:space="preserve"> </v>
      </c>
      <c r="AM80" s="397" t="str">
        <f t="shared" si="79"/>
        <v xml:space="preserve"> </v>
      </c>
      <c r="AN80" s="397" t="str">
        <f t="shared" si="80"/>
        <v xml:space="preserve"> </v>
      </c>
      <c r="AO80" s="397" t="str">
        <f t="shared" si="81"/>
        <v xml:space="preserve"> </v>
      </c>
      <c r="AP80" s="397" t="str">
        <f t="shared" si="82"/>
        <v xml:space="preserve"> </v>
      </c>
      <c r="AQ80" s="397" t="str">
        <f t="shared" si="83"/>
        <v xml:space="preserve"> </v>
      </c>
      <c r="AR80" s="397" t="str">
        <f t="shared" si="84"/>
        <v xml:space="preserve"> </v>
      </c>
      <c r="AS80" s="397" t="str">
        <f t="shared" si="85"/>
        <v xml:space="preserve"> </v>
      </c>
      <c r="AT80" s="398" t="str">
        <f t="shared" si="86"/>
        <v xml:space="preserve"> </v>
      </c>
      <c r="AU80" s="379"/>
      <c r="AV80" s="395"/>
      <c r="AW80" s="472"/>
      <c r="AX80" s="400"/>
      <c r="AY80" s="395"/>
      <c r="AZ80" s="472"/>
      <c r="BA80" s="489" t="str">
        <f t="shared" si="87"/>
        <v xml:space="preserve"> </v>
      </c>
      <c r="BB80" s="397" t="str">
        <f t="shared" si="88"/>
        <v xml:space="preserve"> </v>
      </c>
      <c r="BC80" s="398" t="str">
        <f t="shared" si="89"/>
        <v xml:space="preserve"> </v>
      </c>
      <c r="BD80" s="401"/>
      <c r="BE80" s="402"/>
      <c r="BF80" s="472"/>
      <c r="BG80" s="403"/>
      <c r="BH80" s="402"/>
      <c r="BI80" s="472"/>
      <c r="BJ80" s="403"/>
      <c r="BK80" s="402"/>
      <c r="BL80" s="472"/>
      <c r="BM80" s="403"/>
      <c r="BN80" s="402"/>
      <c r="BO80" s="472"/>
      <c r="BP80" s="490" t="str">
        <f t="shared" si="90"/>
        <v/>
      </c>
      <c r="BQ80" s="475" t="str">
        <f t="shared" si="91"/>
        <v/>
      </c>
      <c r="BR80" s="405" t="str">
        <f t="shared" si="92"/>
        <v/>
      </c>
      <c r="BS80" s="906">
        <v>2013</v>
      </c>
      <c r="BT80" s="907">
        <v>2004</v>
      </c>
      <c r="BU80" s="907">
        <v>2806</v>
      </c>
      <c r="BV80" s="907">
        <v>2570</v>
      </c>
      <c r="BW80" s="879">
        <v>2675</v>
      </c>
      <c r="BX80" s="879">
        <v>2762</v>
      </c>
      <c r="BY80" s="403">
        <v>648</v>
      </c>
      <c r="BZ80" s="402">
        <v>809</v>
      </c>
      <c r="CA80" s="402">
        <v>1016</v>
      </c>
      <c r="CB80" s="402">
        <v>1017</v>
      </c>
      <c r="CC80" s="402">
        <v>858</v>
      </c>
      <c r="CD80" s="907">
        <v>858</v>
      </c>
      <c r="CE80" s="907">
        <v>927</v>
      </c>
      <c r="CF80" s="879">
        <v>1093</v>
      </c>
      <c r="CG80" s="403"/>
      <c r="CH80" s="399"/>
      <c r="CI80" s="402"/>
      <c r="CJ80" s="402"/>
      <c r="CK80" s="402"/>
      <c r="CL80" s="402"/>
      <c r="CM80" s="402"/>
      <c r="CN80" s="472"/>
      <c r="CO80" s="489">
        <f t="shared" si="93"/>
        <v>648</v>
      </c>
      <c r="CP80" s="397">
        <f t="shared" si="94"/>
        <v>809</v>
      </c>
      <c r="CQ80" s="397">
        <f t="shared" si="95"/>
        <v>1016</v>
      </c>
      <c r="CR80" s="397">
        <f t="shared" si="96"/>
        <v>1017</v>
      </c>
      <c r="CS80" s="397">
        <f t="shared" si="97"/>
        <v>858</v>
      </c>
      <c r="CT80" s="397">
        <f t="shared" si="98"/>
        <v>858</v>
      </c>
      <c r="CU80" s="397">
        <f t="shared" si="99"/>
        <v>927</v>
      </c>
      <c r="CV80" s="491">
        <f t="shared" si="100"/>
        <v>1093</v>
      </c>
      <c r="CW80" s="911">
        <v>62</v>
      </c>
      <c r="CX80" s="492"/>
      <c r="CY80" s="879">
        <v>596</v>
      </c>
      <c r="CZ80" s="400"/>
      <c r="DA80" s="399"/>
      <c r="DB80" s="879">
        <v>70</v>
      </c>
      <c r="DC80" s="404">
        <f t="shared" si="101"/>
        <v>796</v>
      </c>
      <c r="DD80" s="404">
        <f t="shared" si="102"/>
        <v>927</v>
      </c>
      <c r="DE80" s="405">
        <f t="shared" si="103"/>
        <v>427</v>
      </c>
      <c r="DF80" s="379">
        <v>58</v>
      </c>
      <c r="DG80" s="399">
        <v>61</v>
      </c>
      <c r="DH80" s="879">
        <v>42</v>
      </c>
      <c r="DI80" s="493"/>
      <c r="DJ80" s="912">
        <v>143</v>
      </c>
      <c r="DK80" s="879">
        <v>171</v>
      </c>
      <c r="DL80" s="493"/>
      <c r="DM80" s="492"/>
      <c r="DN80" s="472"/>
      <c r="DO80" s="493"/>
      <c r="DP80" s="492"/>
      <c r="DQ80" s="879">
        <v>117</v>
      </c>
      <c r="DR80" s="404">
        <f t="shared" si="104"/>
        <v>959</v>
      </c>
      <c r="DS80" s="404">
        <f t="shared" si="105"/>
        <v>797</v>
      </c>
      <c r="DT80" s="405">
        <f t="shared" si="106"/>
        <v>699</v>
      </c>
      <c r="DU80" s="409"/>
      <c r="DV80" s="406" t="b">
        <f>V80&gt;0</f>
        <v>0</v>
      </c>
      <c r="DW80" s="136" t="b">
        <f>AW80&gt;0</f>
        <v>0</v>
      </c>
      <c r="DX80" s="408" t="b">
        <f>DV80=DW80</f>
        <v>1</v>
      </c>
      <c r="DY80" s="136" t="b">
        <f>Q80&gt;0</f>
        <v>0</v>
      </c>
      <c r="DZ80" s="136" t="b">
        <f>BF80&gt;0</f>
        <v>0</v>
      </c>
      <c r="EA80" s="408" t="b">
        <f>DY80=DZ80</f>
        <v>1</v>
      </c>
      <c r="EB80" s="136" t="b">
        <f>M80&gt;0</f>
        <v>0</v>
      </c>
      <c r="EC80" s="136" t="b">
        <f>BI80&gt;0</f>
        <v>0</v>
      </c>
      <c r="ED80" s="408" t="b">
        <f>EB80=EC80</f>
        <v>1</v>
      </c>
      <c r="EE80" s="136" t="b">
        <f>CF80&gt;0</f>
        <v>1</v>
      </c>
      <c r="EF80" s="136" t="b">
        <f>CY80&gt;0</f>
        <v>1</v>
      </c>
      <c r="EG80" s="408" t="b">
        <f>EE80=EF80</f>
        <v>1</v>
      </c>
      <c r="EH80" s="136" t="b">
        <f>CD80&gt;0</f>
        <v>1</v>
      </c>
      <c r="EI80" s="136" t="b">
        <f>DH80&gt;0</f>
        <v>1</v>
      </c>
      <c r="EJ80" s="408" t="b">
        <f>EH80=EI80</f>
        <v>1</v>
      </c>
      <c r="EK80" s="136" t="b">
        <f>CA80&gt;0</f>
        <v>1</v>
      </c>
      <c r="EL80" s="136" t="b">
        <f>DK80&gt;0</f>
        <v>1</v>
      </c>
      <c r="EM80" s="408" t="b">
        <f>EK80=EL80</f>
        <v>1</v>
      </c>
      <c r="EN80" s="408"/>
      <c r="EO80" s="409"/>
      <c r="EP80" s="409"/>
      <c r="EQ80" s="409"/>
      <c r="ER80" s="409"/>
      <c r="ES80" s="409"/>
      <c r="ET80" s="409"/>
      <c r="EU80" s="409"/>
      <c r="EV80" s="409"/>
      <c r="EW80" s="409"/>
      <c r="EX80" s="409"/>
      <c r="EY80" s="409"/>
      <c r="EZ80" s="409"/>
      <c r="FA80" s="409"/>
      <c r="FB80" s="409"/>
      <c r="FC80" s="409"/>
      <c r="FD80" s="409"/>
      <c r="FE80" s="409"/>
      <c r="FF80" s="409"/>
      <c r="FG80" s="409"/>
      <c r="FH80" s="409"/>
      <c r="FI80" s="409"/>
      <c r="FJ80" s="409"/>
      <c r="FK80" s="409"/>
      <c r="FL80" s="409"/>
      <c r="FM80" s="409"/>
      <c r="FN80" s="409"/>
      <c r="FO80" s="409"/>
      <c r="FP80" s="409"/>
      <c r="FQ80" s="409"/>
      <c r="FR80" s="409"/>
      <c r="FS80" s="409"/>
      <c r="FT80" s="409"/>
      <c r="FU80" s="409"/>
      <c r="FV80" s="409"/>
      <c r="FW80" s="409"/>
      <c r="FX80" s="409"/>
      <c r="FY80" s="409"/>
      <c r="FZ80" s="409"/>
      <c r="GA80" s="409"/>
      <c r="GB80" s="409"/>
      <c r="GC80" s="409"/>
      <c r="GD80" s="409"/>
      <c r="GE80" s="409"/>
      <c r="GF80" s="409"/>
      <c r="GG80" s="409"/>
      <c r="GH80" s="409"/>
      <c r="GI80" s="409"/>
      <c r="GJ80" s="409"/>
      <c r="GK80" s="409"/>
      <c r="GL80" s="409"/>
      <c r="GM80" s="409"/>
      <c r="GN80" s="409"/>
      <c r="GO80" s="409"/>
      <c r="GP80" s="409"/>
      <c r="GQ80" s="409"/>
      <c r="GR80" s="409"/>
      <c r="GS80" s="409"/>
      <c r="GT80" s="409"/>
      <c r="GU80" s="409"/>
      <c r="GV80" s="409"/>
      <c r="GW80" s="409"/>
      <c r="GX80" s="409"/>
      <c r="GY80" s="409"/>
      <c r="GZ80" s="409"/>
      <c r="HA80" s="409"/>
      <c r="HB80" s="409"/>
      <c r="HC80" s="409"/>
      <c r="HD80" s="409"/>
      <c r="HE80" s="409"/>
      <c r="HF80" s="409"/>
      <c r="HG80" s="409"/>
      <c r="HH80" s="409"/>
      <c r="HI80" s="409"/>
      <c r="HJ80" s="409"/>
      <c r="HK80" s="409"/>
      <c r="HL80" s="409"/>
      <c r="HM80" s="409"/>
      <c r="HN80" s="409"/>
      <c r="HO80" s="409"/>
      <c r="HP80" s="409"/>
    </row>
    <row r="81" spans="1:224" s="407" customFormat="1">
      <c r="A81" s="498" t="s">
        <v>585</v>
      </c>
      <c r="B81" s="646" t="s">
        <v>590</v>
      </c>
      <c r="C81" s="500">
        <v>130907</v>
      </c>
      <c r="D81" s="500">
        <v>10</v>
      </c>
      <c r="E81" s="395"/>
      <c r="F81" s="395"/>
      <c r="G81" s="395"/>
      <c r="H81" s="395"/>
      <c r="I81" s="472"/>
      <c r="J81" s="472"/>
      <c r="K81" s="394"/>
      <c r="L81" s="395"/>
      <c r="M81" s="395"/>
      <c r="N81" s="395"/>
      <c r="O81" s="396"/>
      <c r="P81" s="396"/>
      <c r="Q81" s="395"/>
      <c r="R81" s="395"/>
      <c r="S81" s="395"/>
      <c r="T81" s="395"/>
      <c r="U81" s="395"/>
      <c r="V81" s="472"/>
      <c r="W81" s="394"/>
      <c r="X81" s="395"/>
      <c r="Y81" s="395"/>
      <c r="Z81" s="395"/>
      <c r="AA81" s="396"/>
      <c r="AB81" s="396"/>
      <c r="AC81" s="395"/>
      <c r="AD81" s="395"/>
      <c r="AE81" s="395"/>
      <c r="AF81" s="395"/>
      <c r="AG81" s="395"/>
      <c r="AH81" s="472"/>
      <c r="AI81" s="489" t="str">
        <f t="shared" si="75"/>
        <v xml:space="preserve"> </v>
      </c>
      <c r="AJ81" s="397" t="str">
        <f t="shared" si="76"/>
        <v xml:space="preserve"> </v>
      </c>
      <c r="AK81" s="397" t="str">
        <f t="shared" si="77"/>
        <v xml:space="preserve"> </v>
      </c>
      <c r="AL81" s="397" t="str">
        <f t="shared" si="78"/>
        <v xml:space="preserve"> </v>
      </c>
      <c r="AM81" s="397" t="str">
        <f t="shared" si="79"/>
        <v xml:space="preserve"> </v>
      </c>
      <c r="AN81" s="397" t="str">
        <f t="shared" si="80"/>
        <v xml:space="preserve"> </v>
      </c>
      <c r="AO81" s="397" t="str">
        <f t="shared" si="81"/>
        <v xml:space="preserve"> </v>
      </c>
      <c r="AP81" s="397" t="str">
        <f t="shared" si="82"/>
        <v xml:space="preserve"> </v>
      </c>
      <c r="AQ81" s="397" t="str">
        <f t="shared" si="83"/>
        <v xml:space="preserve"> </v>
      </c>
      <c r="AR81" s="397" t="str">
        <f t="shared" si="84"/>
        <v xml:space="preserve"> </v>
      </c>
      <c r="AS81" s="397" t="str">
        <f t="shared" si="85"/>
        <v xml:space="preserve"> </v>
      </c>
      <c r="AT81" s="398" t="str">
        <f t="shared" si="86"/>
        <v xml:space="preserve"> </v>
      </c>
      <c r="AU81" s="379"/>
      <c r="AV81" s="395"/>
      <c r="AW81" s="472"/>
      <c r="AX81" s="400"/>
      <c r="AY81" s="395"/>
      <c r="AZ81" s="472"/>
      <c r="BA81" s="489" t="str">
        <f t="shared" si="87"/>
        <v xml:space="preserve"> </v>
      </c>
      <c r="BB81" s="397" t="str">
        <f t="shared" si="88"/>
        <v xml:space="preserve"> </v>
      </c>
      <c r="BC81" s="398" t="str">
        <f t="shared" si="89"/>
        <v xml:space="preserve"> </v>
      </c>
      <c r="BD81" s="401"/>
      <c r="BE81" s="402"/>
      <c r="BF81" s="472"/>
      <c r="BG81" s="403"/>
      <c r="BH81" s="402"/>
      <c r="BI81" s="472"/>
      <c r="BJ81" s="403"/>
      <c r="BK81" s="402"/>
      <c r="BL81" s="472"/>
      <c r="BM81" s="403"/>
      <c r="BN81" s="402"/>
      <c r="BO81" s="472"/>
      <c r="BP81" s="490" t="str">
        <f t="shared" si="90"/>
        <v/>
      </c>
      <c r="BQ81" s="475" t="str">
        <f t="shared" si="91"/>
        <v/>
      </c>
      <c r="BR81" s="405" t="str">
        <f t="shared" si="92"/>
        <v/>
      </c>
      <c r="BS81" s="906">
        <v>559</v>
      </c>
      <c r="BT81" s="907">
        <v>595</v>
      </c>
      <c r="BU81" s="907">
        <v>1043</v>
      </c>
      <c r="BV81" s="907">
        <v>957</v>
      </c>
      <c r="BW81" s="879">
        <v>1135</v>
      </c>
      <c r="BX81" s="879">
        <v>1241</v>
      </c>
      <c r="BY81" s="403">
        <v>174</v>
      </c>
      <c r="BZ81" s="402">
        <v>182</v>
      </c>
      <c r="CA81" s="402">
        <v>240</v>
      </c>
      <c r="CB81" s="402">
        <v>245</v>
      </c>
      <c r="CC81" s="402">
        <v>308</v>
      </c>
      <c r="CD81" s="907">
        <v>288</v>
      </c>
      <c r="CE81" s="907">
        <v>509</v>
      </c>
      <c r="CF81" s="879">
        <v>591</v>
      </c>
      <c r="CG81" s="403"/>
      <c r="CH81" s="399"/>
      <c r="CI81" s="402"/>
      <c r="CJ81" s="402"/>
      <c r="CK81" s="402"/>
      <c r="CL81" s="402"/>
      <c r="CM81" s="402"/>
      <c r="CN81" s="472"/>
      <c r="CO81" s="489">
        <f t="shared" si="93"/>
        <v>174</v>
      </c>
      <c r="CP81" s="397">
        <f t="shared" si="94"/>
        <v>182</v>
      </c>
      <c r="CQ81" s="397">
        <f t="shared" si="95"/>
        <v>240</v>
      </c>
      <c r="CR81" s="397">
        <f t="shared" si="96"/>
        <v>245</v>
      </c>
      <c r="CS81" s="397">
        <f t="shared" si="97"/>
        <v>308</v>
      </c>
      <c r="CT81" s="397">
        <f t="shared" si="98"/>
        <v>288</v>
      </c>
      <c r="CU81" s="397">
        <f t="shared" si="99"/>
        <v>509</v>
      </c>
      <c r="CV81" s="491">
        <f t="shared" si="100"/>
        <v>591</v>
      </c>
      <c r="CW81" s="911">
        <v>25</v>
      </c>
      <c r="CX81" s="492"/>
      <c r="CY81" s="879">
        <v>312</v>
      </c>
      <c r="CZ81" s="400"/>
      <c r="DA81" s="399"/>
      <c r="DB81" s="879">
        <v>32</v>
      </c>
      <c r="DC81" s="404">
        <f t="shared" si="101"/>
        <v>263</v>
      </c>
      <c r="DD81" s="404">
        <f t="shared" si="102"/>
        <v>509</v>
      </c>
      <c r="DE81" s="405">
        <f t="shared" si="103"/>
        <v>247</v>
      </c>
      <c r="DF81" s="379">
        <v>15</v>
      </c>
      <c r="DG81" s="399">
        <v>25</v>
      </c>
      <c r="DH81" s="879">
        <v>8</v>
      </c>
      <c r="DI81" s="493"/>
      <c r="DJ81" s="912">
        <v>36</v>
      </c>
      <c r="DK81" s="879">
        <v>47</v>
      </c>
      <c r="DL81" s="493"/>
      <c r="DM81" s="492"/>
      <c r="DN81" s="472"/>
      <c r="DO81" s="493"/>
      <c r="DP81" s="492"/>
      <c r="DQ81" s="879">
        <v>40</v>
      </c>
      <c r="DR81" s="404">
        <f t="shared" si="104"/>
        <v>230</v>
      </c>
      <c r="DS81" s="404">
        <f t="shared" si="105"/>
        <v>283</v>
      </c>
      <c r="DT81" s="405">
        <f t="shared" si="106"/>
        <v>240</v>
      </c>
      <c r="DU81" s="409"/>
      <c r="DV81" s="406" t="b">
        <f>V81&gt;0</f>
        <v>0</v>
      </c>
      <c r="DW81" s="136" t="b">
        <f>AW81&gt;0</f>
        <v>0</v>
      </c>
      <c r="DX81" s="408" t="b">
        <f>DV81=DW81</f>
        <v>1</v>
      </c>
      <c r="DY81" s="136" t="b">
        <f>Q81&gt;0</f>
        <v>0</v>
      </c>
      <c r="DZ81" s="136" t="b">
        <f>BF81&gt;0</f>
        <v>0</v>
      </c>
      <c r="EA81" s="408" t="b">
        <f>DY81=DZ81</f>
        <v>1</v>
      </c>
      <c r="EB81" s="136" t="b">
        <f>M81&gt;0</f>
        <v>0</v>
      </c>
      <c r="EC81" s="136" t="b">
        <f>BI81&gt;0</f>
        <v>0</v>
      </c>
      <c r="ED81" s="408" t="b">
        <f>EB81=EC81</f>
        <v>1</v>
      </c>
      <c r="EE81" s="136" t="b">
        <f>CF81&gt;0</f>
        <v>1</v>
      </c>
      <c r="EF81" s="136" t="b">
        <f>CY81&gt;0</f>
        <v>1</v>
      </c>
      <c r="EG81" s="408" t="b">
        <f>EE81=EF81</f>
        <v>1</v>
      </c>
      <c r="EH81" s="136" t="b">
        <f>CD81&gt;0</f>
        <v>1</v>
      </c>
      <c r="EI81" s="136" t="b">
        <f>DH81&gt;0</f>
        <v>1</v>
      </c>
      <c r="EJ81" s="408" t="b">
        <f>EH81=EI81</f>
        <v>1</v>
      </c>
      <c r="EK81" s="136" t="b">
        <f>CA81&gt;0</f>
        <v>1</v>
      </c>
      <c r="EL81" s="136" t="b">
        <f>DK81&gt;0</f>
        <v>1</v>
      </c>
      <c r="EM81" s="408" t="b">
        <f>EK81=EL81</f>
        <v>1</v>
      </c>
      <c r="EN81" s="408"/>
      <c r="EO81" s="409"/>
      <c r="EP81" s="409"/>
      <c r="EQ81" s="409"/>
      <c r="ER81" s="409"/>
      <c r="ES81" s="409"/>
      <c r="ET81" s="409"/>
      <c r="EU81" s="409"/>
      <c r="EV81" s="409"/>
      <c r="EW81" s="409"/>
      <c r="EX81" s="409"/>
      <c r="EY81" s="409"/>
      <c r="EZ81" s="409"/>
      <c r="FA81" s="409"/>
      <c r="FB81" s="409"/>
      <c r="FC81" s="409"/>
      <c r="FD81" s="409"/>
      <c r="FE81" s="409"/>
      <c r="FF81" s="409"/>
      <c r="FG81" s="409"/>
      <c r="FH81" s="409"/>
      <c r="FI81" s="409"/>
      <c r="FJ81" s="409"/>
      <c r="FK81" s="409"/>
      <c r="FL81" s="409"/>
      <c r="FM81" s="409"/>
      <c r="FN81" s="409"/>
      <c r="FO81" s="409"/>
      <c r="FP81" s="409"/>
      <c r="FQ81" s="409"/>
      <c r="FR81" s="409"/>
      <c r="FS81" s="409"/>
      <c r="FT81" s="409"/>
      <c r="FU81" s="409"/>
      <c r="FV81" s="409"/>
      <c r="FW81" s="409"/>
      <c r="FX81" s="409"/>
      <c r="FY81" s="409"/>
      <c r="FZ81" s="409"/>
      <c r="GA81" s="409"/>
      <c r="GB81" s="409"/>
      <c r="GC81" s="409"/>
      <c r="GD81" s="409"/>
      <c r="GE81" s="409"/>
      <c r="GF81" s="409"/>
      <c r="GG81" s="409"/>
      <c r="GH81" s="409"/>
      <c r="GI81" s="409"/>
      <c r="GJ81" s="409"/>
      <c r="GK81" s="409"/>
      <c r="GL81" s="409"/>
      <c r="GM81" s="409"/>
      <c r="GN81" s="409"/>
      <c r="GO81" s="409"/>
      <c r="GP81" s="409"/>
      <c r="GQ81" s="409"/>
      <c r="GR81" s="409"/>
      <c r="GS81" s="409"/>
      <c r="GT81" s="409"/>
      <c r="GU81" s="409"/>
      <c r="GV81" s="409"/>
      <c r="GW81" s="409"/>
      <c r="GX81" s="409"/>
      <c r="GY81" s="409"/>
      <c r="GZ81" s="409"/>
      <c r="HA81" s="409"/>
      <c r="HB81" s="409"/>
      <c r="HC81" s="409"/>
      <c r="HD81" s="409"/>
      <c r="HE81" s="409"/>
      <c r="HF81" s="409"/>
      <c r="HG81" s="409"/>
      <c r="HH81" s="409"/>
      <c r="HI81" s="409"/>
      <c r="HJ81" s="409"/>
      <c r="HK81" s="409"/>
      <c r="HL81" s="409"/>
      <c r="HM81" s="409"/>
      <c r="HN81" s="409"/>
      <c r="HO81" s="409"/>
      <c r="HP81" s="409"/>
    </row>
    <row r="82" spans="1:224">
      <c r="A82" s="510" t="s">
        <v>449</v>
      </c>
      <c r="B82" s="511" t="s">
        <v>17</v>
      </c>
      <c r="C82" s="512">
        <v>134097</v>
      </c>
      <c r="D82" s="512">
        <v>1</v>
      </c>
      <c r="E82" s="878">
        <v>8632</v>
      </c>
      <c r="F82" s="878">
        <v>8133</v>
      </c>
      <c r="G82" s="878">
        <v>8465</v>
      </c>
      <c r="H82" s="878">
        <v>8153</v>
      </c>
      <c r="I82" s="472">
        <v>8295</v>
      </c>
      <c r="J82" s="472">
        <v>8273</v>
      </c>
      <c r="K82" s="394">
        <v>3999</v>
      </c>
      <c r="L82" s="395">
        <v>4491</v>
      </c>
      <c r="M82" s="395">
        <v>5109</v>
      </c>
      <c r="N82" s="395">
        <v>5118</v>
      </c>
      <c r="O82" s="396">
        <v>5617</v>
      </c>
      <c r="P82" s="396">
        <v>5732</v>
      </c>
      <c r="Q82" s="395">
        <v>6332</v>
      </c>
      <c r="R82" s="395">
        <v>6100</v>
      </c>
      <c r="S82" s="395">
        <v>6224</v>
      </c>
      <c r="T82" s="395">
        <v>6108</v>
      </c>
      <c r="U82" s="395">
        <v>6211</v>
      </c>
      <c r="V82" s="472">
        <v>6126</v>
      </c>
      <c r="W82" s="394"/>
      <c r="X82" s="395"/>
      <c r="Y82" s="395">
        <v>43</v>
      </c>
      <c r="Z82" s="395">
        <v>40</v>
      </c>
      <c r="AA82" s="396">
        <v>60</v>
      </c>
      <c r="AB82" s="396"/>
      <c r="AC82" s="395"/>
      <c r="AD82" s="395"/>
      <c r="AE82" s="395"/>
      <c r="AF82" s="395"/>
      <c r="AG82" s="395"/>
      <c r="AH82" s="472"/>
      <c r="AI82" s="489">
        <f t="shared" si="75"/>
        <v>3999</v>
      </c>
      <c r="AJ82" s="397">
        <f t="shared" si="76"/>
        <v>4491</v>
      </c>
      <c r="AK82" s="397">
        <f t="shared" si="77"/>
        <v>5066</v>
      </c>
      <c r="AL82" s="397">
        <f t="shared" si="78"/>
        <v>5078</v>
      </c>
      <c r="AM82" s="397">
        <f t="shared" si="79"/>
        <v>5557</v>
      </c>
      <c r="AN82" s="397">
        <f t="shared" si="80"/>
        <v>5732</v>
      </c>
      <c r="AO82" s="397">
        <f t="shared" si="81"/>
        <v>6332</v>
      </c>
      <c r="AP82" s="397">
        <f t="shared" si="82"/>
        <v>6100</v>
      </c>
      <c r="AQ82" s="397">
        <f t="shared" si="83"/>
        <v>6224</v>
      </c>
      <c r="AR82" s="397">
        <f t="shared" si="84"/>
        <v>6108</v>
      </c>
      <c r="AS82" s="397">
        <f t="shared" si="85"/>
        <v>6211</v>
      </c>
      <c r="AT82" s="398">
        <f t="shared" si="86"/>
        <v>6126</v>
      </c>
      <c r="AU82" s="379">
        <v>5340</v>
      </c>
      <c r="AV82" s="395">
        <v>5502</v>
      </c>
      <c r="AW82" s="472">
        <v>5481</v>
      </c>
      <c r="AX82" s="400">
        <v>190</v>
      </c>
      <c r="AY82" s="395">
        <v>154</v>
      </c>
      <c r="AZ82" s="472">
        <v>136</v>
      </c>
      <c r="BA82" s="489">
        <f t="shared" si="87"/>
        <v>578</v>
      </c>
      <c r="BB82" s="397">
        <f t="shared" si="88"/>
        <v>555</v>
      </c>
      <c r="BC82" s="398">
        <f t="shared" si="89"/>
        <v>509</v>
      </c>
      <c r="BD82" s="401">
        <v>3795</v>
      </c>
      <c r="BE82" s="402">
        <v>3899</v>
      </c>
      <c r="BF82" s="472">
        <v>4351</v>
      </c>
      <c r="BG82" s="403">
        <v>2645</v>
      </c>
      <c r="BH82" s="402">
        <v>2928</v>
      </c>
      <c r="BI82" s="472">
        <v>3426</v>
      </c>
      <c r="BJ82" s="403">
        <v>92</v>
      </c>
      <c r="BK82" s="402">
        <v>101</v>
      </c>
      <c r="BL82" s="472">
        <v>193</v>
      </c>
      <c r="BM82" s="403">
        <v>608</v>
      </c>
      <c r="BN82" s="402">
        <v>578</v>
      </c>
      <c r="BO82" s="472">
        <v>677</v>
      </c>
      <c r="BP82" s="490">
        <f t="shared" si="90"/>
        <v>1062</v>
      </c>
      <c r="BQ82" s="475">
        <f t="shared" si="91"/>
        <v>1154</v>
      </c>
      <c r="BR82" s="405">
        <f t="shared" si="92"/>
        <v>1111</v>
      </c>
      <c r="BS82" s="476"/>
      <c r="BT82" s="402"/>
      <c r="BU82" s="402"/>
      <c r="BV82" s="402"/>
      <c r="BW82" s="472"/>
      <c r="BX82" s="472"/>
      <c r="BY82" s="403"/>
      <c r="BZ82" s="402"/>
      <c r="CA82" s="402"/>
      <c r="CB82" s="402"/>
      <c r="CC82" s="402"/>
      <c r="CD82" s="402"/>
      <c r="CE82" s="402"/>
      <c r="CF82" s="472"/>
      <c r="CG82" s="403"/>
      <c r="CH82" s="399"/>
      <c r="CI82" s="402"/>
      <c r="CJ82" s="402"/>
      <c r="CK82" s="402"/>
      <c r="CL82" s="402"/>
      <c r="CM82" s="402"/>
      <c r="CN82" s="472"/>
      <c r="CO82" s="489" t="str">
        <f t="shared" si="93"/>
        <v/>
      </c>
      <c r="CP82" s="397" t="str">
        <f t="shared" si="94"/>
        <v/>
      </c>
      <c r="CQ82" s="397" t="str">
        <f t="shared" si="95"/>
        <v/>
      </c>
      <c r="CR82" s="397" t="str">
        <f t="shared" si="96"/>
        <v/>
      </c>
      <c r="CS82" s="397" t="str">
        <f t="shared" si="97"/>
        <v/>
      </c>
      <c r="CT82" s="397" t="str">
        <f t="shared" si="98"/>
        <v/>
      </c>
      <c r="CU82" s="397" t="str">
        <f t="shared" si="99"/>
        <v/>
      </c>
      <c r="CV82" s="491" t="str">
        <f t="shared" si="100"/>
        <v/>
      </c>
      <c r="CW82" s="379"/>
      <c r="CX82" s="399"/>
      <c r="CY82" s="472"/>
      <c r="CZ82" s="400"/>
      <c r="DA82" s="399"/>
      <c r="DB82" s="472"/>
      <c r="DC82" s="404" t="str">
        <f t="shared" si="101"/>
        <v/>
      </c>
      <c r="DD82" s="404" t="str">
        <f t="shared" si="102"/>
        <v/>
      </c>
      <c r="DE82" s="405" t="str">
        <f t="shared" si="103"/>
        <v/>
      </c>
      <c r="DF82" s="379"/>
      <c r="DG82" s="399"/>
      <c r="DH82" s="472"/>
      <c r="DI82" s="400"/>
      <c r="DJ82" s="399"/>
      <c r="DK82" s="472"/>
      <c r="DL82" s="400"/>
      <c r="DM82" s="399"/>
      <c r="DN82" s="472"/>
      <c r="DO82" s="400"/>
      <c r="DP82" s="399"/>
      <c r="DQ82" s="472"/>
      <c r="DR82" s="404" t="str">
        <f t="shared" si="104"/>
        <v/>
      </c>
      <c r="DS82" s="404" t="str">
        <f t="shared" si="105"/>
        <v/>
      </c>
      <c r="DT82" s="405" t="str">
        <f t="shared" si="106"/>
        <v/>
      </c>
    </row>
    <row r="83" spans="1:224">
      <c r="A83" s="510" t="s">
        <v>449</v>
      </c>
      <c r="B83" s="513" t="s">
        <v>22</v>
      </c>
      <c r="C83" s="514">
        <v>132903</v>
      </c>
      <c r="D83" s="514">
        <v>1</v>
      </c>
      <c r="E83" s="878">
        <v>9059</v>
      </c>
      <c r="F83" s="878">
        <v>10175</v>
      </c>
      <c r="G83" s="878">
        <v>9715</v>
      </c>
      <c r="H83" s="878">
        <v>11152</v>
      </c>
      <c r="I83" s="472">
        <v>11434</v>
      </c>
      <c r="J83" s="472">
        <v>11574</v>
      </c>
      <c r="K83" s="394">
        <v>2580</v>
      </c>
      <c r="L83" s="395">
        <v>2839</v>
      </c>
      <c r="M83" s="395">
        <v>3792</v>
      </c>
      <c r="N83" s="395">
        <v>4303</v>
      </c>
      <c r="O83" s="396">
        <v>4604</v>
      </c>
      <c r="P83" s="396">
        <v>4938</v>
      </c>
      <c r="Q83" s="395">
        <v>5330</v>
      </c>
      <c r="R83" s="395">
        <v>5678</v>
      </c>
      <c r="S83" s="395">
        <v>5753</v>
      </c>
      <c r="T83" s="395">
        <v>6084</v>
      </c>
      <c r="U83" s="395">
        <v>6399</v>
      </c>
      <c r="V83" s="472">
        <v>6359</v>
      </c>
      <c r="W83" s="394">
        <v>1</v>
      </c>
      <c r="X83" s="395"/>
      <c r="Y83" s="395"/>
      <c r="Z83" s="395">
        <v>36</v>
      </c>
      <c r="AA83" s="396">
        <v>46</v>
      </c>
      <c r="AB83" s="396"/>
      <c r="AC83" s="395"/>
      <c r="AD83" s="395"/>
      <c r="AE83" s="395"/>
      <c r="AF83" s="395"/>
      <c r="AG83" s="395"/>
      <c r="AH83" s="472"/>
      <c r="AI83" s="489">
        <f t="shared" si="75"/>
        <v>2579</v>
      </c>
      <c r="AJ83" s="397">
        <f t="shared" si="76"/>
        <v>2839</v>
      </c>
      <c r="AK83" s="397">
        <f t="shared" si="77"/>
        <v>3792</v>
      </c>
      <c r="AL83" s="397">
        <f t="shared" si="78"/>
        <v>4267</v>
      </c>
      <c r="AM83" s="397">
        <f t="shared" si="79"/>
        <v>4558</v>
      </c>
      <c r="AN83" s="397">
        <f t="shared" si="80"/>
        <v>4938</v>
      </c>
      <c r="AO83" s="397">
        <f t="shared" si="81"/>
        <v>5330</v>
      </c>
      <c r="AP83" s="397">
        <f t="shared" si="82"/>
        <v>5678</v>
      </c>
      <c r="AQ83" s="397">
        <f t="shared" si="83"/>
        <v>5753</v>
      </c>
      <c r="AR83" s="397">
        <f t="shared" si="84"/>
        <v>6084</v>
      </c>
      <c r="AS83" s="397">
        <f t="shared" si="85"/>
        <v>6399</v>
      </c>
      <c r="AT83" s="398">
        <f t="shared" si="86"/>
        <v>6359</v>
      </c>
      <c r="AU83" s="379">
        <v>4970</v>
      </c>
      <c r="AV83" s="395">
        <v>5365</v>
      </c>
      <c r="AW83" s="472">
        <v>5434</v>
      </c>
      <c r="AX83" s="400">
        <v>167</v>
      </c>
      <c r="AY83" s="395">
        <v>160</v>
      </c>
      <c r="AZ83" s="472">
        <v>105</v>
      </c>
      <c r="BA83" s="489">
        <f t="shared" si="87"/>
        <v>947</v>
      </c>
      <c r="BB83" s="397">
        <f t="shared" si="88"/>
        <v>874</v>
      </c>
      <c r="BC83" s="398">
        <f t="shared" si="89"/>
        <v>820</v>
      </c>
      <c r="BD83" s="401">
        <v>2631</v>
      </c>
      <c r="BE83" s="402">
        <v>2891</v>
      </c>
      <c r="BF83" s="472">
        <v>3348</v>
      </c>
      <c r="BG83" s="403">
        <v>1390</v>
      </c>
      <c r="BH83" s="402">
        <v>1652</v>
      </c>
      <c r="BI83" s="472">
        <v>2251</v>
      </c>
      <c r="BJ83" s="403">
        <v>202</v>
      </c>
      <c r="BK83" s="402">
        <v>237</v>
      </c>
      <c r="BL83" s="472">
        <v>421</v>
      </c>
      <c r="BM83" s="403">
        <v>519</v>
      </c>
      <c r="BN83" s="402">
        <v>525</v>
      </c>
      <c r="BO83" s="472">
        <v>573</v>
      </c>
      <c r="BP83" s="490">
        <f t="shared" si="90"/>
        <v>1206</v>
      </c>
      <c r="BQ83" s="475">
        <f t="shared" si="91"/>
        <v>1285</v>
      </c>
      <c r="BR83" s="405">
        <f t="shared" si="92"/>
        <v>988</v>
      </c>
      <c r="BS83" s="476"/>
      <c r="BT83" s="402"/>
      <c r="BU83" s="402"/>
      <c r="BV83" s="402"/>
      <c r="BW83" s="472"/>
      <c r="BX83" s="472"/>
      <c r="BY83" s="403"/>
      <c r="BZ83" s="402"/>
      <c r="CA83" s="402"/>
      <c r="CB83" s="402"/>
      <c r="CC83" s="402"/>
      <c r="CD83" s="402"/>
      <c r="CE83" s="402"/>
      <c r="CF83" s="472"/>
      <c r="CG83" s="403"/>
      <c r="CH83" s="399"/>
      <c r="CI83" s="402"/>
      <c r="CJ83" s="402"/>
      <c r="CK83" s="402"/>
      <c r="CL83" s="402"/>
      <c r="CM83" s="402"/>
      <c r="CN83" s="472"/>
      <c r="CO83" s="489" t="str">
        <f t="shared" si="93"/>
        <v/>
      </c>
      <c r="CP83" s="397" t="str">
        <f t="shared" si="94"/>
        <v/>
      </c>
      <c r="CQ83" s="397" t="str">
        <f t="shared" si="95"/>
        <v/>
      </c>
      <c r="CR83" s="397" t="str">
        <f t="shared" si="96"/>
        <v/>
      </c>
      <c r="CS83" s="397" t="str">
        <f t="shared" si="97"/>
        <v/>
      </c>
      <c r="CT83" s="397" t="str">
        <f t="shared" si="98"/>
        <v/>
      </c>
      <c r="CU83" s="397" t="str">
        <f t="shared" si="99"/>
        <v/>
      </c>
      <c r="CV83" s="491" t="str">
        <f t="shared" si="100"/>
        <v/>
      </c>
      <c r="CW83" s="379"/>
      <c r="CX83" s="399"/>
      <c r="CY83" s="472"/>
      <c r="CZ83" s="400"/>
      <c r="DA83" s="399"/>
      <c r="DB83" s="472"/>
      <c r="DC83" s="404" t="str">
        <f t="shared" si="101"/>
        <v/>
      </c>
      <c r="DD83" s="404" t="str">
        <f t="shared" si="102"/>
        <v/>
      </c>
      <c r="DE83" s="405" t="str">
        <f t="shared" si="103"/>
        <v/>
      </c>
      <c r="DF83" s="379"/>
      <c r="DG83" s="399"/>
      <c r="DH83" s="472"/>
      <c r="DI83" s="400"/>
      <c r="DJ83" s="399"/>
      <c r="DK83" s="472"/>
      <c r="DL83" s="400"/>
      <c r="DM83" s="399"/>
      <c r="DN83" s="472"/>
      <c r="DO83" s="400"/>
      <c r="DP83" s="399"/>
      <c r="DQ83" s="472"/>
      <c r="DR83" s="404" t="str">
        <f t="shared" si="104"/>
        <v/>
      </c>
      <c r="DS83" s="404" t="str">
        <f t="shared" si="105"/>
        <v/>
      </c>
      <c r="DT83" s="405" t="str">
        <f t="shared" si="106"/>
        <v/>
      </c>
    </row>
    <row r="84" spans="1:224">
      <c r="A84" s="510" t="s">
        <v>449</v>
      </c>
      <c r="B84" s="511" t="s">
        <v>18</v>
      </c>
      <c r="C84" s="512">
        <v>134130</v>
      </c>
      <c r="D84" s="512">
        <v>1</v>
      </c>
      <c r="E84" s="878">
        <v>8835</v>
      </c>
      <c r="F84" s="878">
        <v>8749</v>
      </c>
      <c r="G84" s="878">
        <v>8743</v>
      </c>
      <c r="H84" s="878">
        <v>9305</v>
      </c>
      <c r="I84" s="472">
        <v>9675</v>
      </c>
      <c r="J84" s="472">
        <v>9629</v>
      </c>
      <c r="K84" s="394">
        <v>5172</v>
      </c>
      <c r="L84" s="395">
        <v>5962</v>
      </c>
      <c r="M84" s="395">
        <v>5629</v>
      </c>
      <c r="N84" s="395">
        <v>6115</v>
      </c>
      <c r="O84" s="396">
        <v>6946</v>
      </c>
      <c r="P84" s="396">
        <v>6269</v>
      </c>
      <c r="Q84" s="395">
        <v>6505</v>
      </c>
      <c r="R84" s="395">
        <v>6572</v>
      </c>
      <c r="S84" s="395">
        <v>6691</v>
      </c>
      <c r="T84" s="395">
        <v>7224</v>
      </c>
      <c r="U84" s="395">
        <v>6686</v>
      </c>
      <c r="V84" s="472">
        <v>6442</v>
      </c>
      <c r="W84" s="394">
        <v>1</v>
      </c>
      <c r="X84" s="395">
        <v>2</v>
      </c>
      <c r="Y84" s="395">
        <v>0</v>
      </c>
      <c r="Z84" s="395">
        <v>27</v>
      </c>
      <c r="AA84" s="396">
        <v>26</v>
      </c>
      <c r="AB84" s="396"/>
      <c r="AC84" s="395"/>
      <c r="AD84" s="395"/>
      <c r="AE84" s="395"/>
      <c r="AF84" s="395"/>
      <c r="AG84" s="395"/>
      <c r="AH84" s="472"/>
      <c r="AI84" s="489">
        <f t="shared" si="75"/>
        <v>5171</v>
      </c>
      <c r="AJ84" s="397">
        <f t="shared" si="76"/>
        <v>5960</v>
      </c>
      <c r="AK84" s="397">
        <f t="shared" si="77"/>
        <v>5629</v>
      </c>
      <c r="AL84" s="397">
        <f t="shared" si="78"/>
        <v>6088</v>
      </c>
      <c r="AM84" s="397">
        <f t="shared" si="79"/>
        <v>6920</v>
      </c>
      <c r="AN84" s="397">
        <f t="shared" si="80"/>
        <v>6269</v>
      </c>
      <c r="AO84" s="397">
        <f t="shared" si="81"/>
        <v>6505</v>
      </c>
      <c r="AP84" s="397">
        <f t="shared" si="82"/>
        <v>6572</v>
      </c>
      <c r="AQ84" s="397">
        <f t="shared" si="83"/>
        <v>6691</v>
      </c>
      <c r="AR84" s="397">
        <f t="shared" si="84"/>
        <v>7224</v>
      </c>
      <c r="AS84" s="397">
        <f t="shared" si="85"/>
        <v>6686</v>
      </c>
      <c r="AT84" s="398">
        <f t="shared" si="86"/>
        <v>6442</v>
      </c>
      <c r="AU84" s="379">
        <v>6783</v>
      </c>
      <c r="AV84" s="395">
        <v>6362</v>
      </c>
      <c r="AW84" s="472">
        <v>6131</v>
      </c>
      <c r="AX84" s="400">
        <v>118</v>
      </c>
      <c r="AY84" s="395">
        <v>74</v>
      </c>
      <c r="AZ84" s="472">
        <v>60</v>
      </c>
      <c r="BA84" s="489">
        <f t="shared" si="87"/>
        <v>323</v>
      </c>
      <c r="BB84" s="397">
        <f t="shared" si="88"/>
        <v>250</v>
      </c>
      <c r="BC84" s="398">
        <f t="shared" si="89"/>
        <v>251</v>
      </c>
      <c r="BD84" s="401">
        <v>5474</v>
      </c>
      <c r="BE84" s="402">
        <v>5006</v>
      </c>
      <c r="BF84" s="472">
        <v>5230</v>
      </c>
      <c r="BG84" s="403">
        <v>4084</v>
      </c>
      <c r="BH84" s="402">
        <v>4709</v>
      </c>
      <c r="BI84" s="472">
        <v>4517</v>
      </c>
      <c r="BJ84" s="403">
        <v>150</v>
      </c>
      <c r="BK84" s="402">
        <v>104</v>
      </c>
      <c r="BL84" s="472">
        <v>220</v>
      </c>
      <c r="BM84" s="403">
        <v>437</v>
      </c>
      <c r="BN84" s="402">
        <v>362</v>
      </c>
      <c r="BO84" s="472">
        <v>377</v>
      </c>
      <c r="BP84" s="490">
        <f t="shared" si="90"/>
        <v>859</v>
      </c>
      <c r="BQ84" s="475">
        <f t="shared" si="91"/>
        <v>797</v>
      </c>
      <c r="BR84" s="405">
        <f t="shared" si="92"/>
        <v>678</v>
      </c>
      <c r="BS84" s="476"/>
      <c r="BT84" s="402"/>
      <c r="BU84" s="402"/>
      <c r="BV84" s="402"/>
      <c r="BW84" s="472"/>
      <c r="BX84" s="472"/>
      <c r="BY84" s="403"/>
      <c r="BZ84" s="402"/>
      <c r="CA84" s="402"/>
      <c r="CB84" s="402"/>
      <c r="CC84" s="402"/>
      <c r="CD84" s="402"/>
      <c r="CE84" s="402"/>
      <c r="CF84" s="472"/>
      <c r="CG84" s="403"/>
      <c r="CH84" s="399"/>
      <c r="CI84" s="402"/>
      <c r="CJ84" s="402"/>
      <c r="CK84" s="402"/>
      <c r="CL84" s="402"/>
      <c r="CM84" s="402"/>
      <c r="CN84" s="472"/>
      <c r="CO84" s="489" t="str">
        <f t="shared" si="93"/>
        <v/>
      </c>
      <c r="CP84" s="397" t="str">
        <f t="shared" si="94"/>
        <v/>
      </c>
      <c r="CQ84" s="397" t="str">
        <f t="shared" si="95"/>
        <v/>
      </c>
      <c r="CR84" s="397" t="str">
        <f t="shared" si="96"/>
        <v/>
      </c>
      <c r="CS84" s="397" t="str">
        <f t="shared" si="97"/>
        <v/>
      </c>
      <c r="CT84" s="397" t="str">
        <f t="shared" si="98"/>
        <v/>
      </c>
      <c r="CU84" s="397" t="str">
        <f t="shared" si="99"/>
        <v/>
      </c>
      <c r="CV84" s="491" t="str">
        <f t="shared" si="100"/>
        <v/>
      </c>
      <c r="CW84" s="379"/>
      <c r="CX84" s="399"/>
      <c r="CY84" s="472"/>
      <c r="CZ84" s="400"/>
      <c r="DA84" s="399"/>
      <c r="DB84" s="472"/>
      <c r="DC84" s="404" t="str">
        <f t="shared" si="101"/>
        <v/>
      </c>
      <c r="DD84" s="404" t="str">
        <f t="shared" si="102"/>
        <v/>
      </c>
      <c r="DE84" s="405" t="str">
        <f t="shared" si="103"/>
        <v/>
      </c>
      <c r="DF84" s="379"/>
      <c r="DG84" s="399"/>
      <c r="DH84" s="472"/>
      <c r="DI84" s="400"/>
      <c r="DJ84" s="399"/>
      <c r="DK84" s="472"/>
      <c r="DL84" s="400"/>
      <c r="DM84" s="399"/>
      <c r="DN84" s="472"/>
      <c r="DO84" s="400"/>
      <c r="DP84" s="399"/>
      <c r="DQ84" s="472"/>
      <c r="DR84" s="404" t="str">
        <f t="shared" si="104"/>
        <v/>
      </c>
      <c r="DS84" s="404" t="str">
        <f t="shared" si="105"/>
        <v/>
      </c>
      <c r="DT84" s="405" t="str">
        <f t="shared" si="106"/>
        <v/>
      </c>
    </row>
    <row r="85" spans="1:224">
      <c r="A85" s="510" t="s">
        <v>449</v>
      </c>
      <c r="B85" s="511" t="s">
        <v>19</v>
      </c>
      <c r="C85" s="512">
        <v>137351</v>
      </c>
      <c r="D85" s="512">
        <v>1</v>
      </c>
      <c r="E85" s="878">
        <v>7613</v>
      </c>
      <c r="F85" s="878">
        <v>8390</v>
      </c>
      <c r="G85" s="878">
        <v>8473</v>
      </c>
      <c r="H85" s="878">
        <v>5629</v>
      </c>
      <c r="I85" s="472">
        <v>8053</v>
      </c>
      <c r="J85" s="472">
        <v>10176</v>
      </c>
      <c r="K85" s="394">
        <v>2356</v>
      </c>
      <c r="L85" s="395">
        <v>2244</v>
      </c>
      <c r="M85" s="395">
        <v>2538</v>
      </c>
      <c r="N85" s="395">
        <v>3127</v>
      </c>
      <c r="O85" s="396">
        <v>3359</v>
      </c>
      <c r="P85" s="396">
        <v>3772</v>
      </c>
      <c r="Q85" s="395">
        <v>4297</v>
      </c>
      <c r="R85" s="395">
        <v>4976</v>
      </c>
      <c r="S85" s="395">
        <v>4568</v>
      </c>
      <c r="T85" s="395">
        <v>4349</v>
      </c>
      <c r="U85" s="395">
        <v>4399</v>
      </c>
      <c r="V85" s="472">
        <v>4143</v>
      </c>
      <c r="W85" s="394"/>
      <c r="X85" s="395">
        <v>3</v>
      </c>
      <c r="Y85" s="395"/>
      <c r="Z85" s="395">
        <v>0</v>
      </c>
      <c r="AA85" s="396">
        <v>40</v>
      </c>
      <c r="AB85" s="396"/>
      <c r="AC85" s="395"/>
      <c r="AD85" s="395"/>
      <c r="AE85" s="395"/>
      <c r="AF85" s="395"/>
      <c r="AG85" s="395"/>
      <c r="AH85" s="472"/>
      <c r="AI85" s="489">
        <f t="shared" si="75"/>
        <v>2356</v>
      </c>
      <c r="AJ85" s="397">
        <f t="shared" si="76"/>
        <v>2241</v>
      </c>
      <c r="AK85" s="397">
        <f t="shared" si="77"/>
        <v>2538</v>
      </c>
      <c r="AL85" s="397">
        <f t="shared" si="78"/>
        <v>3127</v>
      </c>
      <c r="AM85" s="397">
        <f t="shared" si="79"/>
        <v>3319</v>
      </c>
      <c r="AN85" s="397">
        <f t="shared" si="80"/>
        <v>3772</v>
      </c>
      <c r="AO85" s="397">
        <f t="shared" si="81"/>
        <v>4297</v>
      </c>
      <c r="AP85" s="397">
        <f t="shared" si="82"/>
        <v>4976</v>
      </c>
      <c r="AQ85" s="397">
        <f t="shared" si="83"/>
        <v>4568</v>
      </c>
      <c r="AR85" s="397">
        <f t="shared" si="84"/>
        <v>4349</v>
      </c>
      <c r="AS85" s="397">
        <f t="shared" si="85"/>
        <v>4399</v>
      </c>
      <c r="AT85" s="398">
        <f t="shared" si="86"/>
        <v>4143</v>
      </c>
      <c r="AU85" s="379">
        <v>3522</v>
      </c>
      <c r="AV85" s="395">
        <v>3624</v>
      </c>
      <c r="AW85" s="472">
        <v>3582</v>
      </c>
      <c r="AX85" s="400">
        <v>98</v>
      </c>
      <c r="AY85" s="395">
        <v>88</v>
      </c>
      <c r="AZ85" s="472">
        <v>58</v>
      </c>
      <c r="BA85" s="489">
        <f t="shared" si="87"/>
        <v>729</v>
      </c>
      <c r="BB85" s="397">
        <f t="shared" si="88"/>
        <v>687</v>
      </c>
      <c r="BC85" s="398">
        <f t="shared" si="89"/>
        <v>503</v>
      </c>
      <c r="BD85" s="401">
        <v>1616</v>
      </c>
      <c r="BE85" s="402">
        <v>1837</v>
      </c>
      <c r="BF85" s="472">
        <v>2023</v>
      </c>
      <c r="BG85" s="403">
        <v>1243</v>
      </c>
      <c r="BH85" s="402">
        <v>1264</v>
      </c>
      <c r="BI85" s="472">
        <v>1386</v>
      </c>
      <c r="BJ85" s="403">
        <v>274</v>
      </c>
      <c r="BK85" s="402">
        <v>299</v>
      </c>
      <c r="BL85" s="472">
        <v>683</v>
      </c>
      <c r="BM85" s="403">
        <v>302</v>
      </c>
      <c r="BN85" s="402">
        <v>285</v>
      </c>
      <c r="BO85" s="472">
        <v>293</v>
      </c>
      <c r="BP85" s="490">
        <f t="shared" si="90"/>
        <v>1127</v>
      </c>
      <c r="BQ85" s="475">
        <f t="shared" si="91"/>
        <v>1351</v>
      </c>
      <c r="BR85" s="405">
        <f t="shared" si="92"/>
        <v>1298</v>
      </c>
      <c r="BS85" s="476"/>
      <c r="BT85" s="402"/>
      <c r="BU85" s="402"/>
      <c r="BV85" s="402"/>
      <c r="BW85" s="472"/>
      <c r="BX85" s="472"/>
      <c r="BY85" s="403"/>
      <c r="BZ85" s="402"/>
      <c r="CA85" s="402"/>
      <c r="CB85" s="402"/>
      <c r="CC85" s="402"/>
      <c r="CD85" s="402"/>
      <c r="CE85" s="402"/>
      <c r="CF85" s="472"/>
      <c r="CG85" s="403"/>
      <c r="CH85" s="399"/>
      <c r="CI85" s="402"/>
      <c r="CJ85" s="402"/>
      <c r="CK85" s="402"/>
      <c r="CL85" s="402"/>
      <c r="CM85" s="402"/>
      <c r="CN85" s="472"/>
      <c r="CO85" s="489" t="str">
        <f t="shared" si="93"/>
        <v/>
      </c>
      <c r="CP85" s="397" t="str">
        <f t="shared" si="94"/>
        <v/>
      </c>
      <c r="CQ85" s="397" t="str">
        <f t="shared" si="95"/>
        <v/>
      </c>
      <c r="CR85" s="397" t="str">
        <f t="shared" si="96"/>
        <v/>
      </c>
      <c r="CS85" s="397" t="str">
        <f t="shared" si="97"/>
        <v/>
      </c>
      <c r="CT85" s="397" t="str">
        <f t="shared" si="98"/>
        <v/>
      </c>
      <c r="CU85" s="397" t="str">
        <f t="shared" si="99"/>
        <v/>
      </c>
      <c r="CV85" s="491" t="str">
        <f t="shared" si="100"/>
        <v/>
      </c>
      <c r="CW85" s="379"/>
      <c r="CX85" s="399"/>
      <c r="CY85" s="472"/>
      <c r="CZ85" s="400"/>
      <c r="DA85" s="399"/>
      <c r="DB85" s="472"/>
      <c r="DC85" s="404" t="str">
        <f t="shared" si="101"/>
        <v/>
      </c>
      <c r="DD85" s="404" t="str">
        <f t="shared" si="102"/>
        <v/>
      </c>
      <c r="DE85" s="405" t="str">
        <f t="shared" si="103"/>
        <v/>
      </c>
      <c r="DF85" s="379"/>
      <c r="DG85" s="399"/>
      <c r="DH85" s="472"/>
      <c r="DI85" s="400"/>
      <c r="DJ85" s="399"/>
      <c r="DK85" s="472"/>
      <c r="DL85" s="400"/>
      <c r="DM85" s="399"/>
      <c r="DN85" s="472"/>
      <c r="DO85" s="400"/>
      <c r="DP85" s="399"/>
      <c r="DQ85" s="472"/>
      <c r="DR85" s="404" t="str">
        <f t="shared" si="104"/>
        <v/>
      </c>
      <c r="DS85" s="404" t="str">
        <f t="shared" si="105"/>
        <v/>
      </c>
      <c r="DT85" s="405" t="str">
        <f t="shared" si="106"/>
        <v/>
      </c>
    </row>
    <row r="86" spans="1:224">
      <c r="A86" s="510" t="s">
        <v>449</v>
      </c>
      <c r="B86" s="511" t="s">
        <v>20</v>
      </c>
      <c r="C86" s="647">
        <v>133669</v>
      </c>
      <c r="D86" s="512">
        <v>2</v>
      </c>
      <c r="E86" s="878">
        <v>6013</v>
      </c>
      <c r="F86" s="878">
        <v>5615</v>
      </c>
      <c r="G86" s="878">
        <v>2534</v>
      </c>
      <c r="H86" s="878">
        <v>5539</v>
      </c>
      <c r="I86" s="472">
        <v>6201</v>
      </c>
      <c r="J86" s="472">
        <v>5795</v>
      </c>
      <c r="K86" s="394">
        <v>1001</v>
      </c>
      <c r="L86" s="395">
        <v>1176</v>
      </c>
      <c r="M86" s="395">
        <v>1310</v>
      </c>
      <c r="N86" s="395">
        <v>1444</v>
      </c>
      <c r="O86" s="396">
        <v>1838</v>
      </c>
      <c r="P86" s="396">
        <v>1967</v>
      </c>
      <c r="Q86" s="395">
        <v>2018</v>
      </c>
      <c r="R86" s="395">
        <v>2059</v>
      </c>
      <c r="S86" s="395">
        <v>2283</v>
      </c>
      <c r="T86" s="395">
        <v>2079</v>
      </c>
      <c r="U86" s="395">
        <v>2194</v>
      </c>
      <c r="V86" s="472">
        <v>2563</v>
      </c>
      <c r="W86" s="394"/>
      <c r="X86" s="395">
        <v>1</v>
      </c>
      <c r="Y86" s="395">
        <v>1</v>
      </c>
      <c r="Z86" s="395">
        <v>21</v>
      </c>
      <c r="AA86" s="396">
        <v>20</v>
      </c>
      <c r="AB86" s="396"/>
      <c r="AC86" s="395"/>
      <c r="AD86" s="395"/>
      <c r="AE86" s="395"/>
      <c r="AF86" s="395"/>
      <c r="AG86" s="395"/>
      <c r="AH86" s="472"/>
      <c r="AI86" s="489">
        <f t="shared" si="75"/>
        <v>1001</v>
      </c>
      <c r="AJ86" s="397">
        <f t="shared" si="76"/>
        <v>1175</v>
      </c>
      <c r="AK86" s="397">
        <f t="shared" si="77"/>
        <v>1309</v>
      </c>
      <c r="AL86" s="397">
        <f t="shared" si="78"/>
        <v>1423</v>
      </c>
      <c r="AM86" s="397">
        <f t="shared" si="79"/>
        <v>1818</v>
      </c>
      <c r="AN86" s="397">
        <f t="shared" si="80"/>
        <v>1967</v>
      </c>
      <c r="AO86" s="397">
        <f t="shared" si="81"/>
        <v>2018</v>
      </c>
      <c r="AP86" s="397">
        <f t="shared" si="82"/>
        <v>2059</v>
      </c>
      <c r="AQ86" s="397">
        <f t="shared" si="83"/>
        <v>2283</v>
      </c>
      <c r="AR86" s="397">
        <f t="shared" si="84"/>
        <v>2079</v>
      </c>
      <c r="AS86" s="397">
        <f t="shared" si="85"/>
        <v>2194</v>
      </c>
      <c r="AT86" s="398">
        <f t="shared" si="86"/>
        <v>2563</v>
      </c>
      <c r="AU86" s="379">
        <v>1519</v>
      </c>
      <c r="AV86" s="395">
        <v>1633</v>
      </c>
      <c r="AW86" s="472">
        <v>1951</v>
      </c>
      <c r="AX86" s="400">
        <v>66</v>
      </c>
      <c r="AY86" s="395">
        <v>64</v>
      </c>
      <c r="AZ86" s="472">
        <v>29</v>
      </c>
      <c r="BA86" s="489">
        <f t="shared" si="87"/>
        <v>494</v>
      </c>
      <c r="BB86" s="397">
        <f t="shared" si="88"/>
        <v>497</v>
      </c>
      <c r="BC86" s="398">
        <f t="shared" si="89"/>
        <v>583</v>
      </c>
      <c r="BD86" s="401">
        <v>670</v>
      </c>
      <c r="BE86" s="402">
        <v>734</v>
      </c>
      <c r="BF86" s="472">
        <v>786</v>
      </c>
      <c r="BG86" s="403">
        <v>450</v>
      </c>
      <c r="BH86" s="402">
        <v>489</v>
      </c>
      <c r="BI86" s="472">
        <v>560</v>
      </c>
      <c r="BJ86" s="403">
        <v>148</v>
      </c>
      <c r="BK86" s="402">
        <v>140</v>
      </c>
      <c r="BL86" s="472">
        <v>289</v>
      </c>
      <c r="BM86" s="403">
        <v>227</v>
      </c>
      <c r="BN86" s="402">
        <v>236</v>
      </c>
      <c r="BO86" s="472">
        <v>243</v>
      </c>
      <c r="BP86" s="490">
        <f t="shared" si="90"/>
        <v>773</v>
      </c>
      <c r="BQ86" s="475">
        <f t="shared" si="91"/>
        <v>857</v>
      </c>
      <c r="BR86" s="405">
        <f t="shared" si="92"/>
        <v>700</v>
      </c>
      <c r="BS86" s="476"/>
      <c r="BT86" s="402"/>
      <c r="BU86" s="402"/>
      <c r="BV86" s="402"/>
      <c r="BW86" s="472"/>
      <c r="BX86" s="472"/>
      <c r="BY86" s="403"/>
      <c r="BZ86" s="402"/>
      <c r="CA86" s="402"/>
      <c r="CB86" s="402"/>
      <c r="CC86" s="402"/>
      <c r="CD86" s="402"/>
      <c r="CE86" s="402"/>
      <c r="CF86" s="472"/>
      <c r="CG86" s="403"/>
      <c r="CH86" s="399"/>
      <c r="CI86" s="402"/>
      <c r="CJ86" s="402"/>
      <c r="CK86" s="402"/>
      <c r="CL86" s="402"/>
      <c r="CM86" s="402"/>
      <c r="CN86" s="472"/>
      <c r="CO86" s="489" t="str">
        <f t="shared" si="93"/>
        <v/>
      </c>
      <c r="CP86" s="397" t="str">
        <f t="shared" si="94"/>
        <v/>
      </c>
      <c r="CQ86" s="397" t="str">
        <f t="shared" si="95"/>
        <v/>
      </c>
      <c r="CR86" s="397" t="str">
        <f t="shared" si="96"/>
        <v/>
      </c>
      <c r="CS86" s="397" t="str">
        <f t="shared" si="97"/>
        <v/>
      </c>
      <c r="CT86" s="397" t="str">
        <f t="shared" si="98"/>
        <v/>
      </c>
      <c r="CU86" s="397" t="str">
        <f t="shared" si="99"/>
        <v/>
      </c>
      <c r="CV86" s="491" t="str">
        <f t="shared" si="100"/>
        <v/>
      </c>
      <c r="CW86" s="379"/>
      <c r="CX86" s="399"/>
      <c r="CY86" s="472"/>
      <c r="CZ86" s="400"/>
      <c r="DA86" s="399"/>
      <c r="DB86" s="472"/>
      <c r="DC86" s="404" t="str">
        <f t="shared" si="101"/>
        <v/>
      </c>
      <c r="DD86" s="404" t="str">
        <f t="shared" si="102"/>
        <v/>
      </c>
      <c r="DE86" s="405" t="str">
        <f t="shared" si="103"/>
        <v/>
      </c>
      <c r="DF86" s="379"/>
      <c r="DG86" s="399"/>
      <c r="DH86" s="472"/>
      <c r="DI86" s="400"/>
      <c r="DJ86" s="399"/>
      <c r="DK86" s="472"/>
      <c r="DL86" s="400"/>
      <c r="DM86" s="399"/>
      <c r="DN86" s="472"/>
      <c r="DO86" s="400"/>
      <c r="DP86" s="399"/>
      <c r="DQ86" s="472"/>
      <c r="DR86" s="404" t="str">
        <f t="shared" si="104"/>
        <v/>
      </c>
      <c r="DS86" s="404" t="str">
        <f t="shared" si="105"/>
        <v/>
      </c>
      <c r="DT86" s="405" t="str">
        <f t="shared" si="106"/>
        <v/>
      </c>
    </row>
    <row r="87" spans="1:224">
      <c r="A87" s="510" t="s">
        <v>449</v>
      </c>
      <c r="B87" s="513" t="s">
        <v>21</v>
      </c>
      <c r="C87" s="512">
        <v>133951</v>
      </c>
      <c r="D87" s="512">
        <v>2</v>
      </c>
      <c r="E87" s="878">
        <v>3820</v>
      </c>
      <c r="F87" s="878">
        <v>6827</v>
      </c>
      <c r="G87" s="878">
        <v>7938</v>
      </c>
      <c r="H87" s="878">
        <v>8180</v>
      </c>
      <c r="I87" s="472">
        <v>5299</v>
      </c>
      <c r="J87" s="472">
        <v>6454</v>
      </c>
      <c r="K87" s="394">
        <v>1850</v>
      </c>
      <c r="L87" s="395">
        <v>1988</v>
      </c>
      <c r="M87" s="395">
        <v>2230</v>
      </c>
      <c r="N87" s="395">
        <v>2506</v>
      </c>
      <c r="O87" s="396">
        <v>2607</v>
      </c>
      <c r="P87" s="396">
        <v>2482</v>
      </c>
      <c r="Q87" s="395">
        <v>2828</v>
      </c>
      <c r="R87" s="395">
        <v>3047</v>
      </c>
      <c r="S87" s="395">
        <v>3381</v>
      </c>
      <c r="T87" s="395">
        <v>3978</v>
      </c>
      <c r="U87" s="395">
        <v>3891</v>
      </c>
      <c r="V87" s="472">
        <v>3234</v>
      </c>
      <c r="W87" s="394">
        <v>4</v>
      </c>
      <c r="X87" s="395">
        <v>1</v>
      </c>
      <c r="Y87" s="395">
        <v>3</v>
      </c>
      <c r="Z87" s="395">
        <v>24</v>
      </c>
      <c r="AA87" s="396">
        <v>25</v>
      </c>
      <c r="AB87" s="396"/>
      <c r="AC87" s="395"/>
      <c r="AD87" s="395"/>
      <c r="AE87" s="395"/>
      <c r="AF87" s="395"/>
      <c r="AG87" s="395"/>
      <c r="AH87" s="472"/>
      <c r="AI87" s="489">
        <f t="shared" si="75"/>
        <v>1846</v>
      </c>
      <c r="AJ87" s="397">
        <f t="shared" si="76"/>
        <v>1987</v>
      </c>
      <c r="AK87" s="397">
        <f t="shared" si="77"/>
        <v>2227</v>
      </c>
      <c r="AL87" s="397">
        <f t="shared" si="78"/>
        <v>2482</v>
      </c>
      <c r="AM87" s="397">
        <f t="shared" si="79"/>
        <v>2582</v>
      </c>
      <c r="AN87" s="397">
        <f t="shared" si="80"/>
        <v>2482</v>
      </c>
      <c r="AO87" s="397">
        <f t="shared" si="81"/>
        <v>2828</v>
      </c>
      <c r="AP87" s="397">
        <f t="shared" si="82"/>
        <v>3047</v>
      </c>
      <c r="AQ87" s="397">
        <f t="shared" si="83"/>
        <v>3381</v>
      </c>
      <c r="AR87" s="397">
        <f t="shared" si="84"/>
        <v>3978</v>
      </c>
      <c r="AS87" s="397">
        <f t="shared" si="85"/>
        <v>3891</v>
      </c>
      <c r="AT87" s="398">
        <f t="shared" si="86"/>
        <v>3234</v>
      </c>
      <c r="AU87" s="379">
        <v>3121</v>
      </c>
      <c r="AV87" s="395">
        <v>3155</v>
      </c>
      <c r="AW87" s="472">
        <v>2642</v>
      </c>
      <c r="AX87" s="400">
        <v>51</v>
      </c>
      <c r="AY87" s="395">
        <v>59</v>
      </c>
      <c r="AZ87" s="472">
        <v>32</v>
      </c>
      <c r="BA87" s="489">
        <f t="shared" si="87"/>
        <v>806</v>
      </c>
      <c r="BB87" s="397">
        <f t="shared" si="88"/>
        <v>677</v>
      </c>
      <c r="BC87" s="398">
        <f t="shared" si="89"/>
        <v>560</v>
      </c>
      <c r="BD87" s="401">
        <v>1243</v>
      </c>
      <c r="BE87" s="402">
        <v>1209</v>
      </c>
      <c r="BF87" s="472">
        <v>1365</v>
      </c>
      <c r="BG87" s="403">
        <v>990</v>
      </c>
      <c r="BH87" s="402">
        <v>1123</v>
      </c>
      <c r="BI87" s="472">
        <v>1242</v>
      </c>
      <c r="BJ87" s="403">
        <v>289</v>
      </c>
      <c r="BK87" s="402">
        <v>255</v>
      </c>
      <c r="BL87" s="472">
        <v>624</v>
      </c>
      <c r="BM87" s="403">
        <v>164</v>
      </c>
      <c r="BN87" s="402">
        <v>146</v>
      </c>
      <c r="BO87" s="472">
        <v>163</v>
      </c>
      <c r="BP87" s="490">
        <f t="shared" si="90"/>
        <v>886</v>
      </c>
      <c r="BQ87" s="475">
        <f t="shared" si="91"/>
        <v>872</v>
      </c>
      <c r="BR87" s="405">
        <f t="shared" si="92"/>
        <v>676</v>
      </c>
      <c r="BS87" s="476"/>
      <c r="BT87" s="402"/>
      <c r="BU87" s="402"/>
      <c r="BV87" s="402"/>
      <c r="BW87" s="472"/>
      <c r="BX87" s="472"/>
      <c r="BY87" s="403"/>
      <c r="BZ87" s="402"/>
      <c r="CA87" s="402"/>
      <c r="CB87" s="402"/>
      <c r="CC87" s="402"/>
      <c r="CD87" s="402"/>
      <c r="CE87" s="402"/>
      <c r="CF87" s="472"/>
      <c r="CG87" s="403"/>
      <c r="CH87" s="399"/>
      <c r="CI87" s="402"/>
      <c r="CJ87" s="402"/>
      <c r="CK87" s="402"/>
      <c r="CL87" s="402"/>
      <c r="CM87" s="402"/>
      <c r="CN87" s="472"/>
      <c r="CO87" s="489" t="str">
        <f t="shared" si="93"/>
        <v/>
      </c>
      <c r="CP87" s="397" t="str">
        <f t="shared" si="94"/>
        <v/>
      </c>
      <c r="CQ87" s="397" t="str">
        <f t="shared" si="95"/>
        <v/>
      </c>
      <c r="CR87" s="397" t="str">
        <f t="shared" si="96"/>
        <v/>
      </c>
      <c r="CS87" s="397" t="str">
        <f t="shared" si="97"/>
        <v/>
      </c>
      <c r="CT87" s="397" t="str">
        <f t="shared" si="98"/>
        <v/>
      </c>
      <c r="CU87" s="397" t="str">
        <f t="shared" si="99"/>
        <v/>
      </c>
      <c r="CV87" s="491" t="str">
        <f t="shared" si="100"/>
        <v/>
      </c>
      <c r="CW87" s="379"/>
      <c r="CX87" s="399"/>
      <c r="CY87" s="472"/>
      <c r="CZ87" s="400"/>
      <c r="DA87" s="399"/>
      <c r="DB87" s="472"/>
      <c r="DC87" s="404" t="str">
        <f t="shared" si="101"/>
        <v/>
      </c>
      <c r="DD87" s="404" t="str">
        <f t="shared" si="102"/>
        <v/>
      </c>
      <c r="DE87" s="405" t="str">
        <f t="shared" si="103"/>
        <v/>
      </c>
      <c r="DF87" s="379"/>
      <c r="DG87" s="399"/>
      <c r="DH87" s="472"/>
      <c r="DI87" s="400"/>
      <c r="DJ87" s="399"/>
      <c r="DK87" s="472"/>
      <c r="DL87" s="400"/>
      <c r="DM87" s="399"/>
      <c r="DN87" s="472"/>
      <c r="DO87" s="400"/>
      <c r="DP87" s="399"/>
      <c r="DQ87" s="472"/>
      <c r="DR87" s="404" t="str">
        <f t="shared" si="104"/>
        <v/>
      </c>
      <c r="DS87" s="404" t="str">
        <f t="shared" si="105"/>
        <v/>
      </c>
      <c r="DT87" s="405" t="str">
        <f t="shared" si="106"/>
        <v/>
      </c>
    </row>
    <row r="88" spans="1:224">
      <c r="A88" s="510" t="s">
        <v>449</v>
      </c>
      <c r="B88" s="513" t="s">
        <v>23</v>
      </c>
      <c r="C88" s="514">
        <v>133650</v>
      </c>
      <c r="D88" s="514">
        <v>3</v>
      </c>
      <c r="E88" s="878">
        <v>3863</v>
      </c>
      <c r="F88" s="878">
        <v>9969</v>
      </c>
      <c r="G88" s="878">
        <v>10221</v>
      </c>
      <c r="H88" s="878">
        <v>3038</v>
      </c>
      <c r="I88" s="472">
        <v>2067</v>
      </c>
      <c r="J88" s="472">
        <v>2096</v>
      </c>
      <c r="K88" s="394">
        <v>1717</v>
      </c>
      <c r="L88" s="395">
        <v>1892</v>
      </c>
      <c r="M88" s="395">
        <v>2216</v>
      </c>
      <c r="N88" s="395">
        <v>2242</v>
      </c>
      <c r="O88" s="396">
        <v>2172</v>
      </c>
      <c r="P88" s="396">
        <v>2356</v>
      </c>
      <c r="Q88" s="395">
        <v>2244</v>
      </c>
      <c r="R88" s="395">
        <v>2526</v>
      </c>
      <c r="S88" s="395">
        <v>2219</v>
      </c>
      <c r="T88" s="395">
        <v>1644</v>
      </c>
      <c r="U88" s="395">
        <v>1615</v>
      </c>
      <c r="V88" s="472">
        <v>1854</v>
      </c>
      <c r="W88" s="394"/>
      <c r="X88" s="395">
        <v>3</v>
      </c>
      <c r="Y88" s="395">
        <v>3</v>
      </c>
      <c r="Z88" s="395">
        <v>37</v>
      </c>
      <c r="AA88" s="396">
        <v>27</v>
      </c>
      <c r="AB88" s="396"/>
      <c r="AC88" s="395"/>
      <c r="AD88" s="395"/>
      <c r="AE88" s="395"/>
      <c r="AF88" s="395"/>
      <c r="AG88" s="395"/>
      <c r="AH88" s="472"/>
      <c r="AI88" s="489">
        <f t="shared" si="75"/>
        <v>1717</v>
      </c>
      <c r="AJ88" s="397">
        <f t="shared" si="76"/>
        <v>1889</v>
      </c>
      <c r="AK88" s="397">
        <f t="shared" si="77"/>
        <v>2213</v>
      </c>
      <c r="AL88" s="397">
        <f t="shared" si="78"/>
        <v>2205</v>
      </c>
      <c r="AM88" s="397">
        <f t="shared" si="79"/>
        <v>2145</v>
      </c>
      <c r="AN88" s="397">
        <f t="shared" si="80"/>
        <v>2356</v>
      </c>
      <c r="AO88" s="397">
        <f t="shared" si="81"/>
        <v>2244</v>
      </c>
      <c r="AP88" s="397">
        <f t="shared" si="82"/>
        <v>2526</v>
      </c>
      <c r="AQ88" s="397">
        <f t="shared" si="83"/>
        <v>2219</v>
      </c>
      <c r="AR88" s="397">
        <f t="shared" si="84"/>
        <v>1644</v>
      </c>
      <c r="AS88" s="397">
        <f t="shared" si="85"/>
        <v>1615</v>
      </c>
      <c r="AT88" s="398">
        <f t="shared" si="86"/>
        <v>1854</v>
      </c>
      <c r="AU88" s="379">
        <v>1324</v>
      </c>
      <c r="AV88" s="395">
        <v>1319</v>
      </c>
      <c r="AW88" s="472">
        <v>1549</v>
      </c>
      <c r="AX88" s="400">
        <v>12</v>
      </c>
      <c r="AY88" s="395">
        <v>12</v>
      </c>
      <c r="AZ88" s="472">
        <v>6</v>
      </c>
      <c r="BA88" s="489">
        <f t="shared" si="87"/>
        <v>308</v>
      </c>
      <c r="BB88" s="397">
        <f t="shared" si="88"/>
        <v>284</v>
      </c>
      <c r="BC88" s="398">
        <f t="shared" si="89"/>
        <v>299</v>
      </c>
      <c r="BD88" s="401">
        <v>911</v>
      </c>
      <c r="BE88" s="402">
        <v>884</v>
      </c>
      <c r="BF88" s="472">
        <v>858</v>
      </c>
      <c r="BG88" s="403">
        <v>912</v>
      </c>
      <c r="BH88" s="402">
        <v>968</v>
      </c>
      <c r="BI88" s="472">
        <v>1133</v>
      </c>
      <c r="BJ88" s="403">
        <v>178</v>
      </c>
      <c r="BK88" s="402">
        <v>204</v>
      </c>
      <c r="BL88" s="472">
        <v>506</v>
      </c>
      <c r="BM88" s="403">
        <v>110</v>
      </c>
      <c r="BN88" s="402">
        <v>130</v>
      </c>
      <c r="BO88" s="472">
        <v>117</v>
      </c>
      <c r="BP88" s="490">
        <f t="shared" si="90"/>
        <v>946</v>
      </c>
      <c r="BQ88" s="475">
        <f t="shared" si="91"/>
        <v>1138</v>
      </c>
      <c r="BR88" s="405">
        <f t="shared" si="92"/>
        <v>763</v>
      </c>
      <c r="BS88" s="476"/>
      <c r="BT88" s="402"/>
      <c r="BU88" s="402"/>
      <c r="BV88" s="402"/>
      <c r="BW88" s="472"/>
      <c r="BX88" s="472"/>
      <c r="BY88" s="403"/>
      <c r="BZ88" s="402"/>
      <c r="CA88" s="402"/>
      <c r="CB88" s="402"/>
      <c r="CC88" s="402"/>
      <c r="CD88" s="402"/>
      <c r="CE88" s="402"/>
      <c r="CF88" s="472"/>
      <c r="CG88" s="403"/>
      <c r="CH88" s="399"/>
      <c r="CI88" s="402"/>
      <c r="CJ88" s="402"/>
      <c r="CK88" s="402"/>
      <c r="CL88" s="402"/>
      <c r="CM88" s="402"/>
      <c r="CN88" s="472"/>
      <c r="CO88" s="489" t="str">
        <f t="shared" si="93"/>
        <v/>
      </c>
      <c r="CP88" s="397" t="str">
        <f t="shared" si="94"/>
        <v/>
      </c>
      <c r="CQ88" s="397" t="str">
        <f t="shared" si="95"/>
        <v/>
      </c>
      <c r="CR88" s="397" t="str">
        <f t="shared" si="96"/>
        <v/>
      </c>
      <c r="CS88" s="397" t="str">
        <f t="shared" si="97"/>
        <v/>
      </c>
      <c r="CT88" s="397" t="str">
        <f t="shared" si="98"/>
        <v/>
      </c>
      <c r="CU88" s="397" t="str">
        <f t="shared" si="99"/>
        <v/>
      </c>
      <c r="CV88" s="491" t="str">
        <f t="shared" si="100"/>
        <v/>
      </c>
      <c r="CW88" s="379"/>
      <c r="CX88" s="399"/>
      <c r="CY88" s="472"/>
      <c r="CZ88" s="400"/>
      <c r="DA88" s="399"/>
      <c r="DB88" s="472"/>
      <c r="DC88" s="404" t="str">
        <f t="shared" si="101"/>
        <v/>
      </c>
      <c r="DD88" s="404" t="str">
        <f t="shared" si="102"/>
        <v/>
      </c>
      <c r="DE88" s="405" t="str">
        <f t="shared" si="103"/>
        <v/>
      </c>
      <c r="DF88" s="379"/>
      <c r="DG88" s="399"/>
      <c r="DH88" s="472"/>
      <c r="DI88" s="400"/>
      <c r="DJ88" s="399"/>
      <c r="DK88" s="472"/>
      <c r="DL88" s="400"/>
      <c r="DM88" s="399"/>
      <c r="DN88" s="472"/>
      <c r="DO88" s="400"/>
      <c r="DP88" s="399"/>
      <c r="DQ88" s="472"/>
      <c r="DR88" s="404" t="str">
        <f t="shared" si="104"/>
        <v/>
      </c>
      <c r="DS88" s="404" t="str">
        <f t="shared" si="105"/>
        <v/>
      </c>
      <c r="DT88" s="405" t="str">
        <f t="shared" si="106"/>
        <v/>
      </c>
    </row>
    <row r="89" spans="1:224">
      <c r="A89" s="510" t="s">
        <v>449</v>
      </c>
      <c r="B89" s="513" t="s">
        <v>24</v>
      </c>
      <c r="C89" s="514">
        <v>136172</v>
      </c>
      <c r="D89" s="514">
        <v>3</v>
      </c>
      <c r="E89" s="878">
        <v>3343</v>
      </c>
      <c r="F89" s="878">
        <v>3367</v>
      </c>
      <c r="G89" s="878">
        <v>3864</v>
      </c>
      <c r="H89" s="878">
        <v>4113</v>
      </c>
      <c r="I89" s="472">
        <v>4189</v>
      </c>
      <c r="J89" s="472">
        <v>3952</v>
      </c>
      <c r="K89" s="394">
        <v>987</v>
      </c>
      <c r="L89" s="395">
        <v>1105</v>
      </c>
      <c r="M89" s="395">
        <v>1371</v>
      </c>
      <c r="N89" s="395">
        <v>1515</v>
      </c>
      <c r="O89" s="396">
        <v>1687</v>
      </c>
      <c r="P89" s="396">
        <v>1781</v>
      </c>
      <c r="Q89" s="395">
        <v>1867</v>
      </c>
      <c r="R89" s="395">
        <v>1933</v>
      </c>
      <c r="S89" s="395">
        <v>2228</v>
      </c>
      <c r="T89" s="395">
        <v>2297</v>
      </c>
      <c r="U89" s="395">
        <v>2308</v>
      </c>
      <c r="V89" s="472">
        <v>2048</v>
      </c>
      <c r="W89" s="394"/>
      <c r="X89" s="395"/>
      <c r="Y89" s="395"/>
      <c r="Z89" s="395">
        <v>15</v>
      </c>
      <c r="AA89" s="396">
        <v>23</v>
      </c>
      <c r="AB89" s="396"/>
      <c r="AC89" s="395"/>
      <c r="AD89" s="395"/>
      <c r="AE89" s="395"/>
      <c r="AF89" s="395"/>
      <c r="AG89" s="395"/>
      <c r="AH89" s="472"/>
      <c r="AI89" s="489">
        <f t="shared" si="75"/>
        <v>987</v>
      </c>
      <c r="AJ89" s="397">
        <f t="shared" si="76"/>
        <v>1105</v>
      </c>
      <c r="AK89" s="397">
        <f t="shared" si="77"/>
        <v>1371</v>
      </c>
      <c r="AL89" s="397">
        <f t="shared" si="78"/>
        <v>1500</v>
      </c>
      <c r="AM89" s="397">
        <f t="shared" si="79"/>
        <v>1664</v>
      </c>
      <c r="AN89" s="397">
        <f t="shared" si="80"/>
        <v>1781</v>
      </c>
      <c r="AO89" s="397">
        <f t="shared" si="81"/>
        <v>1867</v>
      </c>
      <c r="AP89" s="397">
        <f t="shared" si="82"/>
        <v>1933</v>
      </c>
      <c r="AQ89" s="397">
        <f t="shared" si="83"/>
        <v>2228</v>
      </c>
      <c r="AR89" s="397">
        <f t="shared" si="84"/>
        <v>2297</v>
      </c>
      <c r="AS89" s="397">
        <f t="shared" si="85"/>
        <v>2308</v>
      </c>
      <c r="AT89" s="398">
        <f t="shared" si="86"/>
        <v>2048</v>
      </c>
      <c r="AU89" s="379">
        <v>1790</v>
      </c>
      <c r="AV89" s="395">
        <v>1782</v>
      </c>
      <c r="AW89" s="472">
        <v>1578</v>
      </c>
      <c r="AX89" s="400">
        <v>58</v>
      </c>
      <c r="AY89" s="395">
        <v>66</v>
      </c>
      <c r="AZ89" s="472">
        <v>52</v>
      </c>
      <c r="BA89" s="489">
        <f t="shared" si="87"/>
        <v>449</v>
      </c>
      <c r="BB89" s="397">
        <f t="shared" si="88"/>
        <v>460</v>
      </c>
      <c r="BC89" s="398">
        <f t="shared" si="89"/>
        <v>418</v>
      </c>
      <c r="BD89" s="401">
        <v>748</v>
      </c>
      <c r="BE89" s="402">
        <v>776</v>
      </c>
      <c r="BF89" s="472">
        <v>843</v>
      </c>
      <c r="BG89" s="403">
        <v>478</v>
      </c>
      <c r="BH89" s="402">
        <v>600</v>
      </c>
      <c r="BI89" s="472">
        <v>713</v>
      </c>
      <c r="BJ89" s="403">
        <v>96</v>
      </c>
      <c r="BK89" s="402">
        <v>107</v>
      </c>
      <c r="BL89" s="472">
        <v>238</v>
      </c>
      <c r="BM89" s="403">
        <v>243</v>
      </c>
      <c r="BN89" s="402">
        <v>217</v>
      </c>
      <c r="BO89" s="472">
        <v>241</v>
      </c>
      <c r="BP89" s="490">
        <f t="shared" si="90"/>
        <v>577</v>
      </c>
      <c r="BQ89" s="475">
        <f t="shared" si="91"/>
        <v>681</v>
      </c>
      <c r="BR89" s="405">
        <f t="shared" si="92"/>
        <v>545</v>
      </c>
      <c r="BS89" s="476"/>
      <c r="BT89" s="402"/>
      <c r="BU89" s="402"/>
      <c r="BV89" s="402"/>
      <c r="BW89" s="472"/>
      <c r="BX89" s="472"/>
      <c r="BY89" s="403"/>
      <c r="BZ89" s="402"/>
      <c r="CA89" s="402"/>
      <c r="CB89" s="402"/>
      <c r="CC89" s="402"/>
      <c r="CD89" s="402"/>
      <c r="CE89" s="402"/>
      <c r="CF89" s="472"/>
      <c r="CG89" s="403"/>
      <c r="CH89" s="399"/>
      <c r="CI89" s="402"/>
      <c r="CJ89" s="402"/>
      <c r="CK89" s="402"/>
      <c r="CL89" s="402"/>
      <c r="CM89" s="402"/>
      <c r="CN89" s="472"/>
      <c r="CO89" s="489" t="str">
        <f t="shared" si="93"/>
        <v/>
      </c>
      <c r="CP89" s="397" t="str">
        <f t="shared" si="94"/>
        <v/>
      </c>
      <c r="CQ89" s="397" t="str">
        <f t="shared" si="95"/>
        <v/>
      </c>
      <c r="CR89" s="397" t="str">
        <f t="shared" si="96"/>
        <v/>
      </c>
      <c r="CS89" s="397" t="str">
        <f t="shared" si="97"/>
        <v/>
      </c>
      <c r="CT89" s="397" t="str">
        <f t="shared" si="98"/>
        <v/>
      </c>
      <c r="CU89" s="397" t="str">
        <f t="shared" si="99"/>
        <v/>
      </c>
      <c r="CV89" s="491" t="str">
        <f t="shared" si="100"/>
        <v/>
      </c>
      <c r="CW89" s="379"/>
      <c r="CX89" s="399"/>
      <c r="CY89" s="472"/>
      <c r="CZ89" s="400"/>
      <c r="DA89" s="399"/>
      <c r="DB89" s="472"/>
      <c r="DC89" s="404" t="str">
        <f t="shared" si="101"/>
        <v/>
      </c>
      <c r="DD89" s="404" t="str">
        <f t="shared" si="102"/>
        <v/>
      </c>
      <c r="DE89" s="405" t="str">
        <f t="shared" si="103"/>
        <v/>
      </c>
      <c r="DF89" s="379"/>
      <c r="DG89" s="399"/>
      <c r="DH89" s="472"/>
      <c r="DI89" s="400"/>
      <c r="DJ89" s="399"/>
      <c r="DK89" s="472"/>
      <c r="DL89" s="400"/>
      <c r="DM89" s="399"/>
      <c r="DN89" s="472"/>
      <c r="DO89" s="400"/>
      <c r="DP89" s="399"/>
      <c r="DQ89" s="472"/>
      <c r="DR89" s="404" t="str">
        <f t="shared" si="104"/>
        <v/>
      </c>
      <c r="DS89" s="404" t="str">
        <f t="shared" si="105"/>
        <v/>
      </c>
      <c r="DT89" s="405" t="str">
        <f t="shared" si="106"/>
        <v/>
      </c>
    </row>
    <row r="90" spans="1:224">
      <c r="A90" s="510" t="s">
        <v>449</v>
      </c>
      <c r="B90" s="513" t="s">
        <v>25</v>
      </c>
      <c r="C90" s="514">
        <v>138354</v>
      </c>
      <c r="D90" s="514">
        <v>3</v>
      </c>
      <c r="E90" s="878">
        <v>1385</v>
      </c>
      <c r="F90" s="878">
        <v>2164</v>
      </c>
      <c r="G90" s="878">
        <v>956</v>
      </c>
      <c r="H90" s="878">
        <v>1361</v>
      </c>
      <c r="I90" s="472">
        <v>2384</v>
      </c>
      <c r="J90" s="472">
        <v>2514</v>
      </c>
      <c r="K90" s="394">
        <v>459</v>
      </c>
      <c r="L90" s="395">
        <v>620</v>
      </c>
      <c r="M90" s="395">
        <v>647</v>
      </c>
      <c r="N90" s="395">
        <v>655</v>
      </c>
      <c r="O90" s="396">
        <v>648</v>
      </c>
      <c r="P90" s="396">
        <v>721</v>
      </c>
      <c r="Q90" s="395">
        <v>782</v>
      </c>
      <c r="R90" s="395">
        <v>823</v>
      </c>
      <c r="S90" s="395">
        <v>869</v>
      </c>
      <c r="T90" s="395">
        <v>832</v>
      </c>
      <c r="U90" s="395">
        <v>861</v>
      </c>
      <c r="V90" s="472">
        <v>912</v>
      </c>
      <c r="W90" s="394"/>
      <c r="X90" s="395"/>
      <c r="Y90" s="395"/>
      <c r="Z90" s="395">
        <v>18</v>
      </c>
      <c r="AA90" s="396">
        <v>20</v>
      </c>
      <c r="AB90" s="396"/>
      <c r="AC90" s="395"/>
      <c r="AD90" s="395"/>
      <c r="AE90" s="395"/>
      <c r="AF90" s="395"/>
      <c r="AG90" s="395"/>
      <c r="AH90" s="472"/>
      <c r="AI90" s="489">
        <f t="shared" si="75"/>
        <v>459</v>
      </c>
      <c r="AJ90" s="397">
        <f t="shared" si="76"/>
        <v>620</v>
      </c>
      <c r="AK90" s="397">
        <f t="shared" si="77"/>
        <v>647</v>
      </c>
      <c r="AL90" s="397">
        <f t="shared" si="78"/>
        <v>637</v>
      </c>
      <c r="AM90" s="397">
        <f t="shared" si="79"/>
        <v>628</v>
      </c>
      <c r="AN90" s="397">
        <f t="shared" si="80"/>
        <v>721</v>
      </c>
      <c r="AO90" s="397">
        <f t="shared" si="81"/>
        <v>782</v>
      </c>
      <c r="AP90" s="397">
        <f t="shared" si="82"/>
        <v>823</v>
      </c>
      <c r="AQ90" s="397">
        <f t="shared" si="83"/>
        <v>869</v>
      </c>
      <c r="AR90" s="397">
        <f t="shared" si="84"/>
        <v>832</v>
      </c>
      <c r="AS90" s="397">
        <f t="shared" si="85"/>
        <v>861</v>
      </c>
      <c r="AT90" s="398">
        <f t="shared" si="86"/>
        <v>912</v>
      </c>
      <c r="AU90" s="379">
        <v>617</v>
      </c>
      <c r="AV90" s="395">
        <v>626</v>
      </c>
      <c r="AW90" s="472">
        <v>650</v>
      </c>
      <c r="AX90" s="400">
        <v>22</v>
      </c>
      <c r="AY90" s="395">
        <v>21</v>
      </c>
      <c r="AZ90" s="472">
        <v>15</v>
      </c>
      <c r="BA90" s="489">
        <f t="shared" si="87"/>
        <v>193</v>
      </c>
      <c r="BB90" s="397">
        <f t="shared" si="88"/>
        <v>214</v>
      </c>
      <c r="BC90" s="398">
        <f t="shared" si="89"/>
        <v>247</v>
      </c>
      <c r="BD90" s="401">
        <v>264</v>
      </c>
      <c r="BE90" s="402">
        <v>337</v>
      </c>
      <c r="BF90" s="472">
        <v>336</v>
      </c>
      <c r="BG90" s="403">
        <v>214</v>
      </c>
      <c r="BH90" s="402">
        <v>278</v>
      </c>
      <c r="BI90" s="472">
        <v>302</v>
      </c>
      <c r="BJ90" s="403">
        <v>39</v>
      </c>
      <c r="BK90" s="402">
        <v>43</v>
      </c>
      <c r="BL90" s="472">
        <v>113</v>
      </c>
      <c r="BM90" s="403">
        <v>89</v>
      </c>
      <c r="BN90" s="402">
        <v>66</v>
      </c>
      <c r="BO90" s="472">
        <v>95</v>
      </c>
      <c r="BP90" s="490">
        <f t="shared" si="90"/>
        <v>236</v>
      </c>
      <c r="BQ90" s="475">
        <f t="shared" si="91"/>
        <v>275</v>
      </c>
      <c r="BR90" s="405">
        <f t="shared" si="92"/>
        <v>238</v>
      </c>
      <c r="BS90" s="476"/>
      <c r="BT90" s="402"/>
      <c r="BU90" s="402"/>
      <c r="BV90" s="402"/>
      <c r="BW90" s="472"/>
      <c r="BX90" s="472"/>
      <c r="BY90" s="403"/>
      <c r="BZ90" s="402"/>
      <c r="CA90" s="402"/>
      <c r="CB90" s="402"/>
      <c r="CC90" s="402"/>
      <c r="CD90" s="402"/>
      <c r="CE90" s="402"/>
      <c r="CF90" s="472"/>
      <c r="CG90" s="403"/>
      <c r="CH90" s="399"/>
      <c r="CI90" s="402"/>
      <c r="CJ90" s="402"/>
      <c r="CK90" s="402"/>
      <c r="CL90" s="402"/>
      <c r="CM90" s="402"/>
      <c r="CN90" s="472"/>
      <c r="CO90" s="489" t="str">
        <f t="shared" si="93"/>
        <v/>
      </c>
      <c r="CP90" s="397" t="str">
        <f t="shared" si="94"/>
        <v/>
      </c>
      <c r="CQ90" s="397" t="str">
        <f t="shared" si="95"/>
        <v/>
      </c>
      <c r="CR90" s="397" t="str">
        <f t="shared" si="96"/>
        <v/>
      </c>
      <c r="CS90" s="397" t="str">
        <f t="shared" si="97"/>
        <v/>
      </c>
      <c r="CT90" s="397" t="str">
        <f t="shared" si="98"/>
        <v/>
      </c>
      <c r="CU90" s="397" t="str">
        <f t="shared" si="99"/>
        <v/>
      </c>
      <c r="CV90" s="491" t="str">
        <f t="shared" si="100"/>
        <v/>
      </c>
      <c r="CW90" s="379"/>
      <c r="CX90" s="399"/>
      <c r="CY90" s="472"/>
      <c r="CZ90" s="400"/>
      <c r="DA90" s="399"/>
      <c r="DB90" s="472"/>
      <c r="DC90" s="404" t="str">
        <f t="shared" si="101"/>
        <v/>
      </c>
      <c r="DD90" s="404" t="str">
        <f t="shared" si="102"/>
        <v/>
      </c>
      <c r="DE90" s="405" t="str">
        <f t="shared" si="103"/>
        <v/>
      </c>
      <c r="DF90" s="379"/>
      <c r="DG90" s="399"/>
      <c r="DH90" s="472"/>
      <c r="DI90" s="400"/>
      <c r="DJ90" s="399"/>
      <c r="DK90" s="472"/>
      <c r="DL90" s="400"/>
      <c r="DM90" s="399"/>
      <c r="DN90" s="472"/>
      <c r="DO90" s="400"/>
      <c r="DP90" s="399"/>
      <c r="DQ90" s="472"/>
      <c r="DR90" s="404" t="str">
        <f t="shared" si="104"/>
        <v/>
      </c>
      <c r="DS90" s="404" t="str">
        <f t="shared" si="105"/>
        <v/>
      </c>
      <c r="DT90" s="405" t="str">
        <f t="shared" si="106"/>
        <v/>
      </c>
    </row>
    <row r="91" spans="1:224">
      <c r="A91" s="510" t="s">
        <v>449</v>
      </c>
      <c r="B91" s="648" t="s">
        <v>26</v>
      </c>
      <c r="C91" s="514">
        <v>433660</v>
      </c>
      <c r="D91" s="649">
        <v>4</v>
      </c>
      <c r="E91" s="878">
        <v>848</v>
      </c>
      <c r="F91" s="878">
        <v>1748</v>
      </c>
      <c r="G91" s="878">
        <v>1583</v>
      </c>
      <c r="H91" s="878">
        <v>2219</v>
      </c>
      <c r="I91" s="472">
        <v>2584</v>
      </c>
      <c r="J91" s="472">
        <v>2901</v>
      </c>
      <c r="K91" s="394"/>
      <c r="L91" s="395">
        <v>129</v>
      </c>
      <c r="M91" s="395">
        <v>199</v>
      </c>
      <c r="N91" s="395">
        <v>262</v>
      </c>
      <c r="O91" s="396">
        <v>403</v>
      </c>
      <c r="P91" s="396">
        <v>489</v>
      </c>
      <c r="Q91" s="395">
        <v>757</v>
      </c>
      <c r="R91" s="395">
        <v>770</v>
      </c>
      <c r="S91" s="395">
        <v>918</v>
      </c>
      <c r="T91" s="395">
        <v>1202</v>
      </c>
      <c r="U91" s="395">
        <v>1460</v>
      </c>
      <c r="V91" s="472">
        <v>1689</v>
      </c>
      <c r="W91" s="394"/>
      <c r="X91" s="395"/>
      <c r="Y91" s="395">
        <v>1</v>
      </c>
      <c r="Z91" s="395">
        <v>0</v>
      </c>
      <c r="AA91" s="396">
        <v>10</v>
      </c>
      <c r="AB91" s="396"/>
      <c r="AC91" s="395"/>
      <c r="AD91" s="395"/>
      <c r="AE91" s="395"/>
      <c r="AF91" s="395"/>
      <c r="AG91" s="395"/>
      <c r="AH91" s="472"/>
      <c r="AI91" s="489" t="str">
        <f t="shared" si="75"/>
        <v xml:space="preserve"> </v>
      </c>
      <c r="AJ91" s="397">
        <f t="shared" si="76"/>
        <v>129</v>
      </c>
      <c r="AK91" s="397">
        <f t="shared" si="77"/>
        <v>198</v>
      </c>
      <c r="AL91" s="397">
        <f t="shared" si="78"/>
        <v>262</v>
      </c>
      <c r="AM91" s="397">
        <f t="shared" si="79"/>
        <v>393</v>
      </c>
      <c r="AN91" s="397">
        <f t="shared" si="80"/>
        <v>489</v>
      </c>
      <c r="AO91" s="397">
        <f t="shared" si="81"/>
        <v>757</v>
      </c>
      <c r="AP91" s="397">
        <f t="shared" si="82"/>
        <v>770</v>
      </c>
      <c r="AQ91" s="397">
        <f t="shared" si="83"/>
        <v>918</v>
      </c>
      <c r="AR91" s="397">
        <f t="shared" si="84"/>
        <v>1202</v>
      </c>
      <c r="AS91" s="397">
        <f t="shared" si="85"/>
        <v>1460</v>
      </c>
      <c r="AT91" s="398">
        <f t="shared" si="86"/>
        <v>1689</v>
      </c>
      <c r="AU91" s="379">
        <v>892</v>
      </c>
      <c r="AV91" s="395">
        <v>1108</v>
      </c>
      <c r="AW91" s="472">
        <v>1253</v>
      </c>
      <c r="AX91" s="400">
        <v>44</v>
      </c>
      <c r="AY91" s="395">
        <v>52</v>
      </c>
      <c r="AZ91" s="472">
        <v>51</v>
      </c>
      <c r="BA91" s="489">
        <f t="shared" si="87"/>
        <v>266</v>
      </c>
      <c r="BB91" s="397">
        <f t="shared" si="88"/>
        <v>300</v>
      </c>
      <c r="BC91" s="398">
        <f t="shared" si="89"/>
        <v>385</v>
      </c>
      <c r="BD91" s="401">
        <v>137</v>
      </c>
      <c r="BE91" s="402">
        <v>167</v>
      </c>
      <c r="BF91" s="472">
        <v>304</v>
      </c>
      <c r="BG91" s="508"/>
      <c r="BH91" s="494">
        <v>56</v>
      </c>
      <c r="BI91" s="472">
        <v>79</v>
      </c>
      <c r="BJ91" s="403">
        <v>21</v>
      </c>
      <c r="BK91" s="402">
        <v>25</v>
      </c>
      <c r="BL91" s="472">
        <v>60</v>
      </c>
      <c r="BM91" s="403">
        <v>69</v>
      </c>
      <c r="BN91" s="402">
        <v>47</v>
      </c>
      <c r="BO91" s="472">
        <v>110</v>
      </c>
      <c r="BP91" s="490">
        <f t="shared" si="90"/>
        <v>166</v>
      </c>
      <c r="BQ91" s="475">
        <f t="shared" si="91"/>
        <v>250</v>
      </c>
      <c r="BR91" s="405">
        <f t="shared" si="92"/>
        <v>283</v>
      </c>
      <c r="BS91" s="476"/>
      <c r="BT91" s="402"/>
      <c r="BU91" s="402"/>
      <c r="BV91" s="402"/>
      <c r="BW91" s="472"/>
      <c r="BX91" s="472"/>
      <c r="BY91" s="403"/>
      <c r="BZ91" s="402"/>
      <c r="CA91" s="402"/>
      <c r="CB91" s="402"/>
      <c r="CC91" s="402"/>
      <c r="CD91" s="402"/>
      <c r="CE91" s="402"/>
      <c r="CF91" s="472"/>
      <c r="CG91" s="403"/>
      <c r="CH91" s="399"/>
      <c r="CI91" s="402"/>
      <c r="CJ91" s="402"/>
      <c r="CK91" s="402"/>
      <c r="CL91" s="402"/>
      <c r="CM91" s="402"/>
      <c r="CN91" s="472"/>
      <c r="CO91" s="489" t="str">
        <f t="shared" si="93"/>
        <v/>
      </c>
      <c r="CP91" s="397" t="str">
        <f t="shared" si="94"/>
        <v/>
      </c>
      <c r="CQ91" s="397" t="str">
        <f t="shared" si="95"/>
        <v/>
      </c>
      <c r="CR91" s="397" t="str">
        <f t="shared" si="96"/>
        <v/>
      </c>
      <c r="CS91" s="397" t="str">
        <f t="shared" si="97"/>
        <v/>
      </c>
      <c r="CT91" s="397" t="str">
        <f t="shared" si="98"/>
        <v/>
      </c>
      <c r="CU91" s="397" t="str">
        <f t="shared" si="99"/>
        <v/>
      </c>
      <c r="CV91" s="491" t="str">
        <f t="shared" si="100"/>
        <v/>
      </c>
      <c r="CW91" s="379"/>
      <c r="CX91" s="399"/>
      <c r="CY91" s="472"/>
      <c r="CZ91" s="400"/>
      <c r="DA91" s="399"/>
      <c r="DB91" s="472"/>
      <c r="DC91" s="404" t="str">
        <f t="shared" si="101"/>
        <v/>
      </c>
      <c r="DD91" s="404" t="str">
        <f t="shared" si="102"/>
        <v/>
      </c>
      <c r="DE91" s="405" t="str">
        <f t="shared" si="103"/>
        <v/>
      </c>
      <c r="DF91" s="379"/>
      <c r="DG91" s="399"/>
      <c r="DH91" s="472"/>
      <c r="DI91" s="400"/>
      <c r="DJ91" s="399"/>
      <c r="DK91" s="472"/>
      <c r="DL91" s="400"/>
      <c r="DM91" s="399"/>
      <c r="DN91" s="472"/>
      <c r="DO91" s="400"/>
      <c r="DP91" s="399"/>
      <c r="DQ91" s="472"/>
      <c r="DR91" s="404" t="str">
        <f t="shared" si="104"/>
        <v/>
      </c>
      <c r="DS91" s="404" t="str">
        <f t="shared" si="105"/>
        <v/>
      </c>
      <c r="DT91" s="405" t="str">
        <f t="shared" si="106"/>
        <v/>
      </c>
    </row>
    <row r="92" spans="1:224">
      <c r="A92" s="515" t="s">
        <v>449</v>
      </c>
      <c r="B92" s="516" t="s">
        <v>27</v>
      </c>
      <c r="C92" s="517">
        <v>262129</v>
      </c>
      <c r="D92" s="518">
        <v>6</v>
      </c>
      <c r="E92" s="878">
        <v>192</v>
      </c>
      <c r="F92" s="878">
        <v>199</v>
      </c>
      <c r="G92" s="878">
        <v>232</v>
      </c>
      <c r="H92" s="878">
        <v>246</v>
      </c>
      <c r="I92" s="472">
        <v>175</v>
      </c>
      <c r="J92" s="472">
        <v>236</v>
      </c>
      <c r="K92" s="394"/>
      <c r="L92" s="395"/>
      <c r="M92" s="395"/>
      <c r="N92" s="395"/>
      <c r="O92" s="396"/>
      <c r="P92" s="396">
        <v>151</v>
      </c>
      <c r="Q92" s="395">
        <v>159</v>
      </c>
      <c r="R92" s="395">
        <v>162</v>
      </c>
      <c r="S92" s="395">
        <v>191</v>
      </c>
      <c r="T92" s="395">
        <v>221</v>
      </c>
      <c r="U92" s="395">
        <v>175</v>
      </c>
      <c r="V92" s="472">
        <v>202</v>
      </c>
      <c r="W92" s="394"/>
      <c r="X92" s="395"/>
      <c r="Y92" s="395"/>
      <c r="Z92" s="395"/>
      <c r="AA92" s="396"/>
      <c r="AB92" s="396"/>
      <c r="AC92" s="395"/>
      <c r="AD92" s="395"/>
      <c r="AE92" s="395"/>
      <c r="AF92" s="395"/>
      <c r="AG92" s="395"/>
      <c r="AH92" s="472"/>
      <c r="AI92" s="489" t="str">
        <f t="shared" si="75"/>
        <v xml:space="preserve"> </v>
      </c>
      <c r="AJ92" s="397" t="str">
        <f t="shared" si="76"/>
        <v xml:space="preserve"> </v>
      </c>
      <c r="AK92" s="397" t="str">
        <f t="shared" si="77"/>
        <v xml:space="preserve"> </v>
      </c>
      <c r="AL92" s="397" t="str">
        <f t="shared" si="78"/>
        <v xml:space="preserve"> </v>
      </c>
      <c r="AM92" s="397" t="str">
        <f t="shared" si="79"/>
        <v xml:space="preserve"> </v>
      </c>
      <c r="AN92" s="397">
        <f t="shared" si="80"/>
        <v>151</v>
      </c>
      <c r="AO92" s="397">
        <f t="shared" si="81"/>
        <v>159</v>
      </c>
      <c r="AP92" s="397">
        <f t="shared" si="82"/>
        <v>162</v>
      </c>
      <c r="AQ92" s="397">
        <f t="shared" si="83"/>
        <v>191</v>
      </c>
      <c r="AR92" s="397">
        <f t="shared" si="84"/>
        <v>221</v>
      </c>
      <c r="AS92" s="397">
        <f t="shared" si="85"/>
        <v>175</v>
      </c>
      <c r="AT92" s="398">
        <f t="shared" si="86"/>
        <v>202</v>
      </c>
      <c r="AU92" s="379">
        <v>177</v>
      </c>
      <c r="AV92" s="395">
        <v>152</v>
      </c>
      <c r="AW92" s="472">
        <v>165</v>
      </c>
      <c r="AX92" s="400">
        <v>14</v>
      </c>
      <c r="AY92" s="395">
        <v>5</v>
      </c>
      <c r="AZ92" s="472">
        <v>5</v>
      </c>
      <c r="BA92" s="489">
        <f t="shared" si="87"/>
        <v>30</v>
      </c>
      <c r="BB92" s="397">
        <f t="shared" si="88"/>
        <v>18</v>
      </c>
      <c r="BC92" s="398">
        <f t="shared" si="89"/>
        <v>32</v>
      </c>
      <c r="BD92" s="401"/>
      <c r="BE92" s="519">
        <v>85</v>
      </c>
      <c r="BF92" s="472">
        <v>101</v>
      </c>
      <c r="BG92" s="508"/>
      <c r="BH92" s="494"/>
      <c r="BI92" s="472"/>
      <c r="BJ92" s="403"/>
      <c r="BK92" s="402">
        <v>1</v>
      </c>
      <c r="BL92" s="472">
        <v>0</v>
      </c>
      <c r="BM92" s="403"/>
      <c r="BN92" s="402"/>
      <c r="BO92" s="472">
        <v>53</v>
      </c>
      <c r="BP92" s="490" t="str">
        <f t="shared" si="90"/>
        <v/>
      </c>
      <c r="BQ92" s="475">
        <f t="shared" si="91"/>
        <v>65</v>
      </c>
      <c r="BR92" s="405">
        <f t="shared" si="92"/>
        <v>5</v>
      </c>
      <c r="BS92" s="476"/>
      <c r="BT92" s="402"/>
      <c r="BU92" s="402"/>
      <c r="BV92" s="402"/>
      <c r="BW92" s="472"/>
      <c r="BX92" s="472"/>
      <c r="BY92" s="403"/>
      <c r="BZ92" s="402"/>
      <c r="CA92" s="402"/>
      <c r="CB92" s="402"/>
      <c r="CC92" s="402"/>
      <c r="CD92" s="402"/>
      <c r="CE92" s="402"/>
      <c r="CF92" s="472"/>
      <c r="CG92" s="403"/>
      <c r="CH92" s="399"/>
      <c r="CI92" s="402"/>
      <c r="CJ92" s="402"/>
      <c r="CK92" s="402"/>
      <c r="CL92" s="402"/>
      <c r="CM92" s="402"/>
      <c r="CN92" s="472"/>
      <c r="CO92" s="489" t="str">
        <f t="shared" si="93"/>
        <v/>
      </c>
      <c r="CP92" s="397" t="str">
        <f t="shared" si="94"/>
        <v/>
      </c>
      <c r="CQ92" s="397" t="str">
        <f t="shared" si="95"/>
        <v/>
      </c>
      <c r="CR92" s="397" t="str">
        <f t="shared" si="96"/>
        <v/>
      </c>
      <c r="CS92" s="397" t="str">
        <f t="shared" si="97"/>
        <v/>
      </c>
      <c r="CT92" s="397" t="str">
        <f t="shared" si="98"/>
        <v/>
      </c>
      <c r="CU92" s="397" t="str">
        <f t="shared" si="99"/>
        <v/>
      </c>
      <c r="CV92" s="491" t="str">
        <f t="shared" si="100"/>
        <v/>
      </c>
      <c r="CW92" s="379"/>
      <c r="CX92" s="399"/>
      <c r="CY92" s="472"/>
      <c r="CZ92" s="400"/>
      <c r="DA92" s="399"/>
      <c r="DB92" s="472"/>
      <c r="DC92" s="404" t="str">
        <f t="shared" si="101"/>
        <v/>
      </c>
      <c r="DD92" s="404" t="str">
        <f t="shared" si="102"/>
        <v/>
      </c>
      <c r="DE92" s="405" t="str">
        <f t="shared" si="103"/>
        <v/>
      </c>
      <c r="DF92" s="379"/>
      <c r="DG92" s="399"/>
      <c r="DH92" s="472"/>
      <c r="DI92" s="400"/>
      <c r="DJ92" s="399"/>
      <c r="DK92" s="472"/>
      <c r="DL92" s="400"/>
      <c r="DM92" s="399"/>
      <c r="DN92" s="472"/>
      <c r="DO92" s="400"/>
      <c r="DP92" s="399"/>
      <c r="DQ92" s="472"/>
      <c r="DR92" s="404" t="str">
        <f t="shared" si="104"/>
        <v/>
      </c>
      <c r="DS92" s="404" t="str">
        <f t="shared" si="105"/>
        <v/>
      </c>
      <c r="DT92" s="405" t="str">
        <f t="shared" si="106"/>
        <v/>
      </c>
    </row>
    <row r="93" spans="1:224">
      <c r="A93" s="504" t="s">
        <v>449</v>
      </c>
      <c r="B93" s="507" t="s">
        <v>92</v>
      </c>
      <c r="C93" s="506">
        <v>133021</v>
      </c>
      <c r="D93" s="506">
        <v>7</v>
      </c>
      <c r="E93" s="395"/>
      <c r="F93" s="395"/>
      <c r="G93" s="395"/>
      <c r="H93" s="395"/>
      <c r="I93" s="472"/>
      <c r="J93" s="472"/>
      <c r="K93" s="394"/>
      <c r="L93" s="395"/>
      <c r="M93" s="395"/>
      <c r="N93" s="395"/>
      <c r="O93" s="396"/>
      <c r="P93" s="396"/>
      <c r="Q93" s="395"/>
      <c r="R93" s="395"/>
      <c r="S93" s="395"/>
      <c r="T93" s="395"/>
      <c r="U93" s="395"/>
      <c r="V93" s="472"/>
      <c r="W93" s="394"/>
      <c r="X93" s="395"/>
      <c r="Y93" s="395"/>
      <c r="Z93" s="395"/>
      <c r="AA93" s="396"/>
      <c r="AB93" s="396"/>
      <c r="AC93" s="395"/>
      <c r="AD93" s="395"/>
      <c r="AE93" s="395"/>
      <c r="AF93" s="395"/>
      <c r="AG93" s="395"/>
      <c r="AH93" s="472"/>
      <c r="AI93" s="489" t="str">
        <f t="shared" si="75"/>
        <v xml:space="preserve"> </v>
      </c>
      <c r="AJ93" s="397" t="str">
        <f t="shared" si="76"/>
        <v xml:space="preserve"> </v>
      </c>
      <c r="AK93" s="397" t="str">
        <f t="shared" si="77"/>
        <v xml:space="preserve"> </v>
      </c>
      <c r="AL93" s="397" t="str">
        <f t="shared" si="78"/>
        <v xml:space="preserve"> </v>
      </c>
      <c r="AM93" s="397" t="str">
        <f t="shared" si="79"/>
        <v xml:space="preserve"> </v>
      </c>
      <c r="AN93" s="397" t="str">
        <f t="shared" si="80"/>
        <v xml:space="preserve"> </v>
      </c>
      <c r="AO93" s="397" t="str">
        <f t="shared" si="81"/>
        <v xml:space="preserve"> </v>
      </c>
      <c r="AP93" s="397" t="str">
        <f t="shared" si="82"/>
        <v xml:space="preserve"> </v>
      </c>
      <c r="AQ93" s="397" t="str">
        <f t="shared" si="83"/>
        <v xml:space="preserve"> </v>
      </c>
      <c r="AR93" s="397" t="str">
        <f t="shared" si="84"/>
        <v xml:space="preserve"> </v>
      </c>
      <c r="AS93" s="397" t="str">
        <f t="shared" si="85"/>
        <v xml:space="preserve"> </v>
      </c>
      <c r="AT93" s="398" t="str">
        <f t="shared" si="86"/>
        <v xml:space="preserve"> </v>
      </c>
      <c r="AU93" s="379"/>
      <c r="AV93" s="395"/>
      <c r="AW93" s="472"/>
      <c r="AX93" s="400"/>
      <c r="AY93" s="395"/>
      <c r="AZ93" s="472"/>
      <c r="BA93" s="489" t="str">
        <f t="shared" si="87"/>
        <v xml:space="preserve"> </v>
      </c>
      <c r="BB93" s="397" t="str">
        <f t="shared" si="88"/>
        <v xml:space="preserve"> </v>
      </c>
      <c r="BC93" s="398" t="str">
        <f t="shared" si="89"/>
        <v xml:space="preserve"> </v>
      </c>
      <c r="BD93" s="401"/>
      <c r="BE93" s="402"/>
      <c r="BF93" s="472"/>
      <c r="BG93" s="403"/>
      <c r="BH93" s="402"/>
      <c r="BI93" s="472"/>
      <c r="BJ93" s="403"/>
      <c r="BK93" s="402"/>
      <c r="BL93" s="472"/>
      <c r="BM93" s="403"/>
      <c r="BN93" s="402"/>
      <c r="BO93" s="472"/>
      <c r="BP93" s="490" t="str">
        <f t="shared" si="90"/>
        <v/>
      </c>
      <c r="BQ93" s="475" t="str">
        <f t="shared" si="91"/>
        <v/>
      </c>
      <c r="BR93" s="405" t="str">
        <f t="shared" si="92"/>
        <v/>
      </c>
      <c r="BS93" s="704">
        <v>769</v>
      </c>
      <c r="BT93" s="705">
        <v>904</v>
      </c>
      <c r="BU93" s="705">
        <v>889</v>
      </c>
      <c r="BV93" s="705">
        <v>884</v>
      </c>
      <c r="BW93" s="472">
        <v>773</v>
      </c>
      <c r="BX93" s="472">
        <v>544</v>
      </c>
      <c r="BY93" s="403">
        <v>365</v>
      </c>
      <c r="BZ93" s="402">
        <v>326</v>
      </c>
      <c r="CA93" s="402">
        <v>380</v>
      </c>
      <c r="CB93" s="402">
        <v>397</v>
      </c>
      <c r="CC93" s="402">
        <v>385</v>
      </c>
      <c r="CD93" s="402">
        <v>385</v>
      </c>
      <c r="CE93" s="402">
        <v>313</v>
      </c>
      <c r="CF93" s="472">
        <v>378</v>
      </c>
      <c r="CG93" s="403"/>
      <c r="CH93" s="399"/>
      <c r="CI93" s="402">
        <v>2</v>
      </c>
      <c r="CJ93" s="402">
        <v>5</v>
      </c>
      <c r="CK93" s="402">
        <v>9</v>
      </c>
      <c r="CL93" s="907">
        <v>6</v>
      </c>
      <c r="CM93" s="402"/>
      <c r="CN93" s="472"/>
      <c r="CO93" s="489">
        <f t="shared" si="93"/>
        <v>365</v>
      </c>
      <c r="CP93" s="397">
        <f t="shared" si="94"/>
        <v>326</v>
      </c>
      <c r="CQ93" s="397">
        <f t="shared" si="95"/>
        <v>378</v>
      </c>
      <c r="CR93" s="397">
        <f t="shared" si="96"/>
        <v>392</v>
      </c>
      <c r="CS93" s="397">
        <f t="shared" si="97"/>
        <v>376</v>
      </c>
      <c r="CT93" s="397">
        <f t="shared" si="98"/>
        <v>379</v>
      </c>
      <c r="CU93" s="397">
        <f t="shared" si="99"/>
        <v>313</v>
      </c>
      <c r="CV93" s="491">
        <f t="shared" si="100"/>
        <v>378</v>
      </c>
      <c r="CW93" s="379">
        <v>253</v>
      </c>
      <c r="CX93" s="399">
        <v>216</v>
      </c>
      <c r="CY93" s="472">
        <v>264</v>
      </c>
      <c r="CZ93" s="400">
        <v>36</v>
      </c>
      <c r="DA93" s="399">
        <v>22</v>
      </c>
      <c r="DB93" s="879">
        <v>20</v>
      </c>
      <c r="DC93" s="404">
        <f t="shared" si="101"/>
        <v>90</v>
      </c>
      <c r="DD93" s="404">
        <f t="shared" si="102"/>
        <v>75</v>
      </c>
      <c r="DE93" s="405">
        <f t="shared" si="103"/>
        <v>94</v>
      </c>
      <c r="DF93" s="379">
        <v>183</v>
      </c>
      <c r="DG93" s="399">
        <v>157</v>
      </c>
      <c r="DH93" s="472">
        <v>181</v>
      </c>
      <c r="DI93" s="400">
        <v>233</v>
      </c>
      <c r="DJ93" s="399">
        <v>196</v>
      </c>
      <c r="DK93" s="472">
        <v>211</v>
      </c>
      <c r="DL93" s="400">
        <v>29</v>
      </c>
      <c r="DM93" s="399">
        <v>44</v>
      </c>
      <c r="DN93" s="472">
        <v>25</v>
      </c>
      <c r="DO93" s="400">
        <v>57</v>
      </c>
      <c r="DP93" s="399">
        <v>50</v>
      </c>
      <c r="DQ93" s="472">
        <v>69</v>
      </c>
      <c r="DR93" s="404">
        <f t="shared" si="104"/>
        <v>123</v>
      </c>
      <c r="DS93" s="404">
        <f t="shared" si="105"/>
        <v>125</v>
      </c>
      <c r="DT93" s="405">
        <f t="shared" si="106"/>
        <v>104</v>
      </c>
    </row>
    <row r="94" spans="1:224">
      <c r="A94" s="504" t="s">
        <v>449</v>
      </c>
      <c r="B94" s="507" t="s">
        <v>102</v>
      </c>
      <c r="C94" s="506">
        <v>135717</v>
      </c>
      <c r="D94" s="506">
        <v>7</v>
      </c>
      <c r="E94" s="395"/>
      <c r="F94" s="395"/>
      <c r="G94" s="395"/>
      <c r="H94" s="395"/>
      <c r="I94" s="472"/>
      <c r="J94" s="472"/>
      <c r="K94" s="394"/>
      <c r="L94" s="395"/>
      <c r="M94" s="395"/>
      <c r="N94" s="395"/>
      <c r="O94" s="396"/>
      <c r="P94" s="396"/>
      <c r="Q94" s="395"/>
      <c r="R94" s="395"/>
      <c r="S94" s="395"/>
      <c r="T94" s="395"/>
      <c r="U94" s="395"/>
      <c r="V94" s="472"/>
      <c r="W94" s="394"/>
      <c r="X94" s="395"/>
      <c r="Y94" s="395"/>
      <c r="Z94" s="395"/>
      <c r="AA94" s="396"/>
      <c r="AB94" s="396"/>
      <c r="AC94" s="395"/>
      <c r="AD94" s="395"/>
      <c r="AE94" s="395"/>
      <c r="AF94" s="395"/>
      <c r="AG94" s="395"/>
      <c r="AH94" s="472"/>
      <c r="AI94" s="489" t="str">
        <f t="shared" si="75"/>
        <v xml:space="preserve"> </v>
      </c>
      <c r="AJ94" s="397" t="str">
        <f t="shared" si="76"/>
        <v xml:space="preserve"> </v>
      </c>
      <c r="AK94" s="397" t="str">
        <f t="shared" si="77"/>
        <v xml:space="preserve"> </v>
      </c>
      <c r="AL94" s="397" t="str">
        <f t="shared" si="78"/>
        <v xml:space="preserve"> </v>
      </c>
      <c r="AM94" s="397" t="str">
        <f t="shared" si="79"/>
        <v xml:space="preserve"> </v>
      </c>
      <c r="AN94" s="397" t="str">
        <f t="shared" si="80"/>
        <v xml:space="preserve"> </v>
      </c>
      <c r="AO94" s="397" t="str">
        <f t="shared" si="81"/>
        <v xml:space="preserve"> </v>
      </c>
      <c r="AP94" s="397" t="str">
        <f t="shared" si="82"/>
        <v xml:space="preserve"> </v>
      </c>
      <c r="AQ94" s="397" t="str">
        <f t="shared" si="83"/>
        <v xml:space="preserve"> </v>
      </c>
      <c r="AR94" s="397" t="str">
        <f t="shared" si="84"/>
        <v xml:space="preserve"> </v>
      </c>
      <c r="AS94" s="397" t="str">
        <f t="shared" si="85"/>
        <v xml:space="preserve"> </v>
      </c>
      <c r="AT94" s="398" t="str">
        <f t="shared" si="86"/>
        <v xml:space="preserve"> </v>
      </c>
      <c r="AU94" s="379"/>
      <c r="AV94" s="395"/>
      <c r="AW94" s="472"/>
      <c r="AX94" s="400"/>
      <c r="AY94" s="395"/>
      <c r="AZ94" s="472"/>
      <c r="BA94" s="489" t="str">
        <f t="shared" si="87"/>
        <v xml:space="preserve"> </v>
      </c>
      <c r="BB94" s="397" t="str">
        <f t="shared" si="88"/>
        <v xml:space="preserve"> </v>
      </c>
      <c r="BC94" s="398" t="str">
        <f t="shared" si="89"/>
        <v xml:space="preserve"> </v>
      </c>
      <c r="BD94" s="401"/>
      <c r="BE94" s="402"/>
      <c r="BF94" s="472"/>
      <c r="BG94" s="403"/>
      <c r="BH94" s="402"/>
      <c r="BI94" s="472"/>
      <c r="BJ94" s="403"/>
      <c r="BK94" s="402"/>
      <c r="BL94" s="472"/>
      <c r="BM94" s="403"/>
      <c r="BN94" s="402"/>
      <c r="BO94" s="472"/>
      <c r="BP94" s="490" t="str">
        <f t="shared" si="90"/>
        <v/>
      </c>
      <c r="BQ94" s="475" t="str">
        <f t="shared" si="91"/>
        <v/>
      </c>
      <c r="BR94" s="405" t="str">
        <f t="shared" si="92"/>
        <v/>
      </c>
      <c r="BS94" s="704">
        <v>14291</v>
      </c>
      <c r="BT94" s="705">
        <v>15164</v>
      </c>
      <c r="BU94" s="705">
        <v>13879</v>
      </c>
      <c r="BV94" s="705">
        <v>13871</v>
      </c>
      <c r="BW94" s="472">
        <v>13551</v>
      </c>
      <c r="BX94" s="472">
        <v>13134</v>
      </c>
      <c r="BY94" s="403">
        <v>4072</v>
      </c>
      <c r="BZ94" s="494">
        <v>3023</v>
      </c>
      <c r="CA94" s="402">
        <v>5774</v>
      </c>
      <c r="CB94" s="402">
        <v>6546</v>
      </c>
      <c r="CC94" s="402">
        <v>6060</v>
      </c>
      <c r="CD94" s="402">
        <v>6131</v>
      </c>
      <c r="CE94" s="402">
        <v>6147</v>
      </c>
      <c r="CF94" s="472">
        <v>7176</v>
      </c>
      <c r="CG94" s="403">
        <v>2</v>
      </c>
      <c r="CH94" s="399">
        <v>2</v>
      </c>
      <c r="CI94" s="402">
        <v>48</v>
      </c>
      <c r="CJ94" s="402">
        <v>51</v>
      </c>
      <c r="CK94" s="402">
        <v>52</v>
      </c>
      <c r="CL94" s="907">
        <v>56</v>
      </c>
      <c r="CM94" s="402"/>
      <c r="CN94" s="472"/>
      <c r="CO94" s="489">
        <f t="shared" si="93"/>
        <v>4070</v>
      </c>
      <c r="CP94" s="397">
        <f t="shared" si="94"/>
        <v>3021</v>
      </c>
      <c r="CQ94" s="397">
        <f t="shared" si="95"/>
        <v>5726</v>
      </c>
      <c r="CR94" s="397">
        <f t="shared" si="96"/>
        <v>6495</v>
      </c>
      <c r="CS94" s="397">
        <f t="shared" si="97"/>
        <v>6008</v>
      </c>
      <c r="CT94" s="397">
        <f t="shared" si="98"/>
        <v>6075</v>
      </c>
      <c r="CU94" s="397">
        <f t="shared" si="99"/>
        <v>6147</v>
      </c>
      <c r="CV94" s="491">
        <f t="shared" si="100"/>
        <v>7176</v>
      </c>
      <c r="CW94" s="379">
        <v>3828</v>
      </c>
      <c r="CX94" s="399">
        <v>4086</v>
      </c>
      <c r="CY94" s="472">
        <v>4792</v>
      </c>
      <c r="CZ94" s="400">
        <v>247</v>
      </c>
      <c r="DA94" s="399">
        <v>209</v>
      </c>
      <c r="DB94" s="879">
        <v>238</v>
      </c>
      <c r="DC94" s="404">
        <f t="shared" si="101"/>
        <v>2000</v>
      </c>
      <c r="DD94" s="404">
        <f t="shared" si="102"/>
        <v>1852</v>
      </c>
      <c r="DE94" s="405">
        <f t="shared" si="103"/>
        <v>2146</v>
      </c>
      <c r="DF94" s="379">
        <v>1612</v>
      </c>
      <c r="DG94" s="399">
        <v>1505</v>
      </c>
      <c r="DH94" s="472">
        <v>1481</v>
      </c>
      <c r="DI94" s="400">
        <v>1363</v>
      </c>
      <c r="DJ94" s="399">
        <v>992</v>
      </c>
      <c r="DK94" s="472">
        <v>2065</v>
      </c>
      <c r="DL94" s="400">
        <v>1100</v>
      </c>
      <c r="DM94" s="399">
        <v>1038</v>
      </c>
      <c r="DN94" s="472">
        <v>1022</v>
      </c>
      <c r="DO94" s="400">
        <v>572</v>
      </c>
      <c r="DP94" s="492">
        <v>825</v>
      </c>
      <c r="DQ94" s="472">
        <v>787</v>
      </c>
      <c r="DR94" s="404">
        <f t="shared" si="104"/>
        <v>3211</v>
      </c>
      <c r="DS94" s="404">
        <f t="shared" si="105"/>
        <v>2640</v>
      </c>
      <c r="DT94" s="405">
        <f t="shared" si="106"/>
        <v>2785</v>
      </c>
    </row>
    <row r="95" spans="1:224">
      <c r="A95" s="504" t="s">
        <v>449</v>
      </c>
      <c r="B95" s="651" t="s">
        <v>803</v>
      </c>
      <c r="C95" s="509">
        <v>136233</v>
      </c>
      <c r="D95" s="652">
        <v>7</v>
      </c>
      <c r="E95" s="395"/>
      <c r="F95" s="395"/>
      <c r="G95" s="395"/>
      <c r="H95" s="395"/>
      <c r="I95" s="472"/>
      <c r="J95" s="472"/>
      <c r="K95" s="394"/>
      <c r="L95" s="395"/>
      <c r="M95" s="395"/>
      <c r="N95" s="395"/>
      <c r="O95" s="396"/>
      <c r="P95" s="396"/>
      <c r="Q95" s="395"/>
      <c r="R95" s="395"/>
      <c r="S95" s="395"/>
      <c r="T95" s="395"/>
      <c r="U95" s="395"/>
      <c r="V95" s="472"/>
      <c r="W95" s="394"/>
      <c r="X95" s="395"/>
      <c r="Y95" s="395"/>
      <c r="Z95" s="395"/>
      <c r="AA95" s="396"/>
      <c r="AB95" s="396"/>
      <c r="AC95" s="395"/>
      <c r="AD95" s="395"/>
      <c r="AE95" s="395"/>
      <c r="AF95" s="395"/>
      <c r="AG95" s="395"/>
      <c r="AH95" s="472"/>
      <c r="AI95" s="489" t="str">
        <f t="shared" si="75"/>
        <v xml:space="preserve"> </v>
      </c>
      <c r="AJ95" s="397" t="str">
        <f t="shared" si="76"/>
        <v xml:space="preserve"> </v>
      </c>
      <c r="AK95" s="397" t="str">
        <f t="shared" si="77"/>
        <v xml:space="preserve"> </v>
      </c>
      <c r="AL95" s="397" t="str">
        <f t="shared" si="78"/>
        <v xml:space="preserve"> </v>
      </c>
      <c r="AM95" s="397" t="str">
        <f t="shared" si="79"/>
        <v xml:space="preserve"> </v>
      </c>
      <c r="AN95" s="397" t="str">
        <f t="shared" si="80"/>
        <v xml:space="preserve"> </v>
      </c>
      <c r="AO95" s="397" t="str">
        <f t="shared" si="81"/>
        <v xml:space="preserve"> </v>
      </c>
      <c r="AP95" s="397" t="str">
        <f t="shared" si="82"/>
        <v xml:space="preserve"> </v>
      </c>
      <c r="AQ95" s="397" t="str">
        <f t="shared" si="83"/>
        <v xml:space="preserve"> </v>
      </c>
      <c r="AR95" s="397" t="str">
        <f t="shared" si="84"/>
        <v xml:space="preserve"> </v>
      </c>
      <c r="AS95" s="397" t="str">
        <f t="shared" si="85"/>
        <v xml:space="preserve"> </v>
      </c>
      <c r="AT95" s="398" t="str">
        <f t="shared" si="86"/>
        <v xml:space="preserve"> </v>
      </c>
      <c r="AU95" s="379"/>
      <c r="AV95" s="395"/>
      <c r="AW95" s="472"/>
      <c r="AX95" s="400"/>
      <c r="AY95" s="395"/>
      <c r="AZ95" s="472"/>
      <c r="BA95" s="489" t="str">
        <f t="shared" si="87"/>
        <v xml:space="preserve"> </v>
      </c>
      <c r="BB95" s="397" t="str">
        <f t="shared" si="88"/>
        <v xml:space="preserve"> </v>
      </c>
      <c r="BC95" s="398" t="str">
        <f t="shared" si="89"/>
        <v xml:space="preserve"> </v>
      </c>
      <c r="BD95" s="401"/>
      <c r="BE95" s="402"/>
      <c r="BF95" s="472"/>
      <c r="BG95" s="403"/>
      <c r="BH95" s="402"/>
      <c r="BI95" s="472"/>
      <c r="BJ95" s="403"/>
      <c r="BK95" s="402"/>
      <c r="BL95" s="472"/>
      <c r="BM95" s="403"/>
      <c r="BN95" s="402"/>
      <c r="BO95" s="472"/>
      <c r="BP95" s="490" t="str">
        <f t="shared" si="90"/>
        <v/>
      </c>
      <c r="BQ95" s="475" t="str">
        <f t="shared" si="91"/>
        <v/>
      </c>
      <c r="BR95" s="405" t="str">
        <f t="shared" si="92"/>
        <v/>
      </c>
      <c r="BS95" s="704">
        <v>2291</v>
      </c>
      <c r="BT95" s="705">
        <v>2660</v>
      </c>
      <c r="BU95" s="705">
        <v>2311</v>
      </c>
      <c r="BV95" s="705">
        <v>2293</v>
      </c>
      <c r="BW95" s="472">
        <v>2191</v>
      </c>
      <c r="BX95" s="472">
        <v>1750</v>
      </c>
      <c r="BY95" s="508">
        <v>350</v>
      </c>
      <c r="BZ95" s="402">
        <v>622</v>
      </c>
      <c r="CA95" s="402">
        <v>541</v>
      </c>
      <c r="CB95" s="402">
        <v>682</v>
      </c>
      <c r="CC95" s="402">
        <v>706</v>
      </c>
      <c r="CD95" s="402">
        <v>653</v>
      </c>
      <c r="CE95" s="402">
        <v>663</v>
      </c>
      <c r="CF95" s="472">
        <v>696</v>
      </c>
      <c r="CG95" s="403"/>
      <c r="CH95" s="399"/>
      <c r="CI95" s="402">
        <v>29</v>
      </c>
      <c r="CJ95" s="402">
        <v>18</v>
      </c>
      <c r="CK95" s="402">
        <v>20</v>
      </c>
      <c r="CL95" s="907">
        <v>17</v>
      </c>
      <c r="CM95" s="402"/>
      <c r="CN95" s="472"/>
      <c r="CO95" s="489">
        <f t="shared" si="93"/>
        <v>350</v>
      </c>
      <c r="CP95" s="397">
        <f t="shared" si="94"/>
        <v>622</v>
      </c>
      <c r="CQ95" s="397">
        <f t="shared" si="95"/>
        <v>512</v>
      </c>
      <c r="CR95" s="397">
        <f t="shared" si="96"/>
        <v>664</v>
      </c>
      <c r="CS95" s="397">
        <f t="shared" si="97"/>
        <v>686</v>
      </c>
      <c r="CT95" s="397">
        <f t="shared" si="98"/>
        <v>636</v>
      </c>
      <c r="CU95" s="397">
        <f t="shared" si="99"/>
        <v>663</v>
      </c>
      <c r="CV95" s="491">
        <f t="shared" si="100"/>
        <v>696</v>
      </c>
      <c r="CW95" s="379">
        <v>403</v>
      </c>
      <c r="CX95" s="399">
        <v>421</v>
      </c>
      <c r="CY95" s="472">
        <v>464</v>
      </c>
      <c r="CZ95" s="400">
        <v>54</v>
      </c>
      <c r="DA95" s="399">
        <v>42</v>
      </c>
      <c r="DB95" s="879">
        <v>43</v>
      </c>
      <c r="DC95" s="404">
        <f t="shared" si="101"/>
        <v>179</v>
      </c>
      <c r="DD95" s="404">
        <f t="shared" si="102"/>
        <v>200</v>
      </c>
      <c r="DE95" s="405">
        <f t="shared" si="103"/>
        <v>189</v>
      </c>
      <c r="DF95" s="379">
        <v>234</v>
      </c>
      <c r="DG95" s="399">
        <v>244</v>
      </c>
      <c r="DH95" s="472">
        <v>225</v>
      </c>
      <c r="DI95" s="400">
        <v>205</v>
      </c>
      <c r="DJ95" s="399">
        <v>270</v>
      </c>
      <c r="DK95" s="472">
        <v>207</v>
      </c>
      <c r="DL95" s="400">
        <v>100</v>
      </c>
      <c r="DM95" s="399">
        <v>97</v>
      </c>
      <c r="DN95" s="472">
        <v>78</v>
      </c>
      <c r="DO95" s="400">
        <v>51</v>
      </c>
      <c r="DP95" s="399">
        <v>71</v>
      </c>
      <c r="DQ95" s="472">
        <v>80</v>
      </c>
      <c r="DR95" s="404">
        <f t="shared" si="104"/>
        <v>279</v>
      </c>
      <c r="DS95" s="404">
        <f t="shared" si="105"/>
        <v>274</v>
      </c>
      <c r="DT95" s="405">
        <f t="shared" si="106"/>
        <v>253</v>
      </c>
    </row>
    <row r="96" spans="1:224">
      <c r="A96" s="504" t="s">
        <v>449</v>
      </c>
      <c r="B96" s="507" t="s">
        <v>109</v>
      </c>
      <c r="C96" s="506">
        <v>137078</v>
      </c>
      <c r="D96" s="506">
        <v>7</v>
      </c>
      <c r="E96" s="395"/>
      <c r="F96" s="395"/>
      <c r="G96" s="395"/>
      <c r="H96" s="395"/>
      <c r="I96" s="472"/>
      <c r="J96" s="472"/>
      <c r="K96" s="394"/>
      <c r="L96" s="395"/>
      <c r="M96" s="395"/>
      <c r="N96" s="395"/>
      <c r="O96" s="396"/>
      <c r="P96" s="396"/>
      <c r="Q96" s="395"/>
      <c r="R96" s="395"/>
      <c r="S96" s="395"/>
      <c r="T96" s="395"/>
      <c r="U96" s="395"/>
      <c r="V96" s="472"/>
      <c r="W96" s="394"/>
      <c r="X96" s="395"/>
      <c r="Y96" s="395"/>
      <c r="Z96" s="395"/>
      <c r="AA96" s="396"/>
      <c r="AB96" s="396"/>
      <c r="AC96" s="395"/>
      <c r="AD96" s="395"/>
      <c r="AE96" s="395"/>
      <c r="AF96" s="395"/>
      <c r="AG96" s="395"/>
      <c r="AH96" s="472"/>
      <c r="AI96" s="489" t="str">
        <f t="shared" si="75"/>
        <v xml:space="preserve"> </v>
      </c>
      <c r="AJ96" s="397" t="str">
        <f t="shared" si="76"/>
        <v xml:space="preserve"> </v>
      </c>
      <c r="AK96" s="397" t="str">
        <f t="shared" si="77"/>
        <v xml:space="preserve"> </v>
      </c>
      <c r="AL96" s="397" t="str">
        <f t="shared" si="78"/>
        <v xml:space="preserve"> </v>
      </c>
      <c r="AM96" s="397" t="str">
        <f t="shared" si="79"/>
        <v xml:space="preserve"> </v>
      </c>
      <c r="AN96" s="397" t="str">
        <f t="shared" si="80"/>
        <v xml:space="preserve"> </v>
      </c>
      <c r="AO96" s="397" t="str">
        <f t="shared" si="81"/>
        <v xml:space="preserve"> </v>
      </c>
      <c r="AP96" s="397" t="str">
        <f t="shared" si="82"/>
        <v xml:space="preserve"> </v>
      </c>
      <c r="AQ96" s="397" t="str">
        <f t="shared" si="83"/>
        <v xml:space="preserve"> </v>
      </c>
      <c r="AR96" s="397" t="str">
        <f t="shared" si="84"/>
        <v xml:space="preserve"> </v>
      </c>
      <c r="AS96" s="397" t="str">
        <f t="shared" si="85"/>
        <v xml:space="preserve"> </v>
      </c>
      <c r="AT96" s="398" t="str">
        <f t="shared" si="86"/>
        <v xml:space="preserve"> </v>
      </c>
      <c r="AU96" s="379"/>
      <c r="AV96" s="395"/>
      <c r="AW96" s="472"/>
      <c r="AX96" s="400"/>
      <c r="AY96" s="395"/>
      <c r="AZ96" s="472"/>
      <c r="BA96" s="489" t="str">
        <f t="shared" si="87"/>
        <v xml:space="preserve"> </v>
      </c>
      <c r="BB96" s="397" t="str">
        <f t="shared" si="88"/>
        <v xml:space="preserve"> </v>
      </c>
      <c r="BC96" s="398" t="str">
        <f t="shared" si="89"/>
        <v xml:space="preserve"> </v>
      </c>
      <c r="BD96" s="401"/>
      <c r="BE96" s="402"/>
      <c r="BF96" s="472"/>
      <c r="BG96" s="403"/>
      <c r="BH96" s="402"/>
      <c r="BI96" s="472"/>
      <c r="BJ96" s="403"/>
      <c r="BK96" s="402"/>
      <c r="BL96" s="472"/>
      <c r="BM96" s="403"/>
      <c r="BN96" s="402"/>
      <c r="BO96" s="472"/>
      <c r="BP96" s="490" t="str">
        <f t="shared" si="90"/>
        <v/>
      </c>
      <c r="BQ96" s="475" t="str">
        <f t="shared" si="91"/>
        <v/>
      </c>
      <c r="BR96" s="405" t="str">
        <f t="shared" si="92"/>
        <v/>
      </c>
      <c r="BS96" s="704">
        <v>6426</v>
      </c>
      <c r="BT96" s="705">
        <v>6347</v>
      </c>
      <c r="BU96" s="705">
        <v>6270</v>
      </c>
      <c r="BV96" s="705">
        <v>6370</v>
      </c>
      <c r="BW96" s="472">
        <v>6528</v>
      </c>
      <c r="BX96" s="472">
        <v>5872</v>
      </c>
      <c r="BY96" s="403">
        <v>1486</v>
      </c>
      <c r="BZ96" s="402">
        <v>1629</v>
      </c>
      <c r="CA96" s="402">
        <v>1877</v>
      </c>
      <c r="CB96" s="402">
        <v>2260</v>
      </c>
      <c r="CC96" s="402">
        <v>2030</v>
      </c>
      <c r="CD96" s="402">
        <v>1979</v>
      </c>
      <c r="CE96" s="402">
        <v>1963</v>
      </c>
      <c r="CF96" s="472">
        <v>2170</v>
      </c>
      <c r="CG96" s="403"/>
      <c r="CH96" s="399"/>
      <c r="CI96" s="402">
        <v>27</v>
      </c>
      <c r="CJ96" s="402">
        <v>41</v>
      </c>
      <c r="CK96" s="402">
        <v>40</v>
      </c>
      <c r="CL96" s="907">
        <v>49</v>
      </c>
      <c r="CM96" s="402"/>
      <c r="CN96" s="472"/>
      <c r="CO96" s="489">
        <f t="shared" si="93"/>
        <v>1486</v>
      </c>
      <c r="CP96" s="397">
        <f t="shared" si="94"/>
        <v>1629</v>
      </c>
      <c r="CQ96" s="397">
        <f t="shared" si="95"/>
        <v>1850</v>
      </c>
      <c r="CR96" s="397">
        <f t="shared" si="96"/>
        <v>2219</v>
      </c>
      <c r="CS96" s="397">
        <f t="shared" si="97"/>
        <v>1990</v>
      </c>
      <c r="CT96" s="397">
        <f t="shared" si="98"/>
        <v>1930</v>
      </c>
      <c r="CU96" s="397">
        <f t="shared" si="99"/>
        <v>1963</v>
      </c>
      <c r="CV96" s="491">
        <f t="shared" si="100"/>
        <v>2170</v>
      </c>
      <c r="CW96" s="379">
        <v>1329</v>
      </c>
      <c r="CX96" s="399">
        <v>1303</v>
      </c>
      <c r="CY96" s="472">
        <v>1422</v>
      </c>
      <c r="CZ96" s="400">
        <v>114</v>
      </c>
      <c r="DA96" s="399">
        <v>128</v>
      </c>
      <c r="DB96" s="879">
        <v>152</v>
      </c>
      <c r="DC96" s="404">
        <f t="shared" si="101"/>
        <v>487</v>
      </c>
      <c r="DD96" s="404">
        <f t="shared" si="102"/>
        <v>532</v>
      </c>
      <c r="DE96" s="405">
        <f t="shared" si="103"/>
        <v>596</v>
      </c>
      <c r="DF96" s="379">
        <v>620</v>
      </c>
      <c r="DG96" s="399">
        <v>551</v>
      </c>
      <c r="DH96" s="472">
        <v>518</v>
      </c>
      <c r="DI96" s="400">
        <v>666</v>
      </c>
      <c r="DJ96" s="399">
        <v>654</v>
      </c>
      <c r="DK96" s="472">
        <v>820</v>
      </c>
      <c r="DL96" s="400">
        <v>408</v>
      </c>
      <c r="DM96" s="399">
        <v>378</v>
      </c>
      <c r="DN96" s="472">
        <v>385</v>
      </c>
      <c r="DO96" s="400">
        <v>288</v>
      </c>
      <c r="DP96" s="399">
        <v>260</v>
      </c>
      <c r="DQ96" s="472">
        <v>310</v>
      </c>
      <c r="DR96" s="404">
        <f t="shared" si="104"/>
        <v>903</v>
      </c>
      <c r="DS96" s="404">
        <f t="shared" si="105"/>
        <v>801</v>
      </c>
      <c r="DT96" s="405">
        <f t="shared" si="106"/>
        <v>717</v>
      </c>
    </row>
    <row r="97" spans="1:124">
      <c r="A97" s="504" t="s">
        <v>449</v>
      </c>
      <c r="B97" s="505" t="s">
        <v>89</v>
      </c>
      <c r="C97" s="506">
        <v>132693</v>
      </c>
      <c r="D97" s="506">
        <v>8</v>
      </c>
      <c r="E97" s="395"/>
      <c r="F97" s="395"/>
      <c r="G97" s="395"/>
      <c r="H97" s="395"/>
      <c r="I97" s="472"/>
      <c r="J97" s="472"/>
      <c r="K97" s="394"/>
      <c r="L97" s="395"/>
      <c r="M97" s="395"/>
      <c r="N97" s="395"/>
      <c r="O97" s="396"/>
      <c r="P97" s="396"/>
      <c r="Q97" s="395"/>
      <c r="R97" s="395"/>
      <c r="S97" s="395"/>
      <c r="T97" s="395"/>
      <c r="U97" s="395"/>
      <c r="V97" s="472"/>
      <c r="W97" s="394"/>
      <c r="X97" s="395"/>
      <c r="Y97" s="395"/>
      <c r="Z97" s="395"/>
      <c r="AA97" s="396"/>
      <c r="AB97" s="396"/>
      <c r="AC97" s="395"/>
      <c r="AD97" s="395"/>
      <c r="AE97" s="395"/>
      <c r="AF97" s="395"/>
      <c r="AG97" s="395"/>
      <c r="AH97" s="472"/>
      <c r="AI97" s="489" t="str">
        <f t="shared" si="75"/>
        <v xml:space="preserve"> </v>
      </c>
      <c r="AJ97" s="397" t="str">
        <f t="shared" si="76"/>
        <v xml:space="preserve"> </v>
      </c>
      <c r="AK97" s="397" t="str">
        <f t="shared" si="77"/>
        <v xml:space="preserve"> </v>
      </c>
      <c r="AL97" s="397" t="str">
        <f t="shared" si="78"/>
        <v xml:space="preserve"> </v>
      </c>
      <c r="AM97" s="397" t="str">
        <f t="shared" si="79"/>
        <v xml:space="preserve"> </v>
      </c>
      <c r="AN97" s="397" t="str">
        <f t="shared" si="80"/>
        <v xml:space="preserve"> </v>
      </c>
      <c r="AO97" s="397" t="str">
        <f t="shared" si="81"/>
        <v xml:space="preserve"> </v>
      </c>
      <c r="AP97" s="397" t="str">
        <f t="shared" si="82"/>
        <v xml:space="preserve"> </v>
      </c>
      <c r="AQ97" s="397" t="str">
        <f t="shared" si="83"/>
        <v xml:space="preserve"> </v>
      </c>
      <c r="AR97" s="397" t="str">
        <f t="shared" si="84"/>
        <v xml:space="preserve"> </v>
      </c>
      <c r="AS97" s="397" t="str">
        <f t="shared" si="85"/>
        <v xml:space="preserve"> </v>
      </c>
      <c r="AT97" s="398" t="str">
        <f t="shared" si="86"/>
        <v xml:space="preserve"> </v>
      </c>
      <c r="AU97" s="379"/>
      <c r="AV97" s="395"/>
      <c r="AW97" s="472"/>
      <c r="AX97" s="400"/>
      <c r="AY97" s="395"/>
      <c r="AZ97" s="472"/>
      <c r="BA97" s="489" t="str">
        <f t="shared" si="87"/>
        <v xml:space="preserve"> </v>
      </c>
      <c r="BB97" s="397" t="str">
        <f t="shared" si="88"/>
        <v xml:space="preserve"> </v>
      </c>
      <c r="BC97" s="398" t="str">
        <f t="shared" si="89"/>
        <v xml:space="preserve"> </v>
      </c>
      <c r="BD97" s="401"/>
      <c r="BE97" s="402"/>
      <c r="BF97" s="472"/>
      <c r="BG97" s="403"/>
      <c r="BH97" s="402"/>
      <c r="BI97" s="472"/>
      <c r="BJ97" s="403"/>
      <c r="BK97" s="402"/>
      <c r="BL97" s="472"/>
      <c r="BM97" s="403"/>
      <c r="BN97" s="402"/>
      <c r="BO97" s="472"/>
      <c r="BP97" s="490" t="str">
        <f t="shared" si="90"/>
        <v/>
      </c>
      <c r="BQ97" s="475" t="str">
        <f t="shared" si="91"/>
        <v/>
      </c>
      <c r="BR97" s="405" t="str">
        <f t="shared" si="92"/>
        <v/>
      </c>
      <c r="BS97" s="704">
        <v>4531</v>
      </c>
      <c r="BT97" s="705">
        <v>4946</v>
      </c>
      <c r="BU97" s="705">
        <v>4790</v>
      </c>
      <c r="BV97" s="705">
        <v>4763</v>
      </c>
      <c r="BW97" s="472">
        <v>4406</v>
      </c>
      <c r="BX97" s="472">
        <v>3293</v>
      </c>
      <c r="BY97" s="403">
        <v>1123</v>
      </c>
      <c r="BZ97" s="402">
        <v>1264</v>
      </c>
      <c r="CA97" s="402">
        <v>1263</v>
      </c>
      <c r="CB97" s="402">
        <v>1451</v>
      </c>
      <c r="CC97" s="402">
        <v>1438</v>
      </c>
      <c r="CD97" s="402">
        <v>1469</v>
      </c>
      <c r="CE97" s="402">
        <v>1456</v>
      </c>
      <c r="CF97" s="472">
        <v>1708</v>
      </c>
      <c r="CG97" s="403"/>
      <c r="CH97" s="399">
        <v>2</v>
      </c>
      <c r="CI97" s="402">
        <v>18</v>
      </c>
      <c r="CJ97" s="402">
        <v>27</v>
      </c>
      <c r="CK97" s="402">
        <v>43</v>
      </c>
      <c r="CL97" s="907">
        <v>51</v>
      </c>
      <c r="CM97" s="402"/>
      <c r="CN97" s="472"/>
      <c r="CO97" s="489">
        <f t="shared" si="93"/>
        <v>1123</v>
      </c>
      <c r="CP97" s="397">
        <f t="shared" si="94"/>
        <v>1262</v>
      </c>
      <c r="CQ97" s="397">
        <f t="shared" si="95"/>
        <v>1245</v>
      </c>
      <c r="CR97" s="397">
        <f t="shared" si="96"/>
        <v>1424</v>
      </c>
      <c r="CS97" s="397">
        <f t="shared" si="97"/>
        <v>1395</v>
      </c>
      <c r="CT97" s="397">
        <f t="shared" si="98"/>
        <v>1418</v>
      </c>
      <c r="CU97" s="397">
        <f t="shared" si="99"/>
        <v>1456</v>
      </c>
      <c r="CV97" s="491">
        <f t="shared" si="100"/>
        <v>1708</v>
      </c>
      <c r="CW97" s="379">
        <v>996</v>
      </c>
      <c r="CX97" s="399">
        <v>1009</v>
      </c>
      <c r="CY97" s="472">
        <v>1227</v>
      </c>
      <c r="CZ97" s="400">
        <v>74</v>
      </c>
      <c r="DA97" s="399">
        <v>112</v>
      </c>
      <c r="DB97" s="879">
        <v>86</v>
      </c>
      <c r="DC97" s="404">
        <f t="shared" si="101"/>
        <v>348</v>
      </c>
      <c r="DD97" s="404">
        <f t="shared" si="102"/>
        <v>335</v>
      </c>
      <c r="DE97" s="405">
        <f t="shared" si="103"/>
        <v>395</v>
      </c>
      <c r="DF97" s="379">
        <v>563</v>
      </c>
      <c r="DG97" s="399">
        <v>563</v>
      </c>
      <c r="DH97" s="472">
        <v>620</v>
      </c>
      <c r="DI97" s="400">
        <v>589</v>
      </c>
      <c r="DJ97" s="399">
        <v>652</v>
      </c>
      <c r="DK97" s="472">
        <v>676</v>
      </c>
      <c r="DL97" s="400">
        <v>224</v>
      </c>
      <c r="DM97" s="399">
        <v>207</v>
      </c>
      <c r="DN97" s="472">
        <v>187</v>
      </c>
      <c r="DO97" s="400">
        <v>97</v>
      </c>
      <c r="DP97" s="399">
        <v>115</v>
      </c>
      <c r="DQ97" s="472">
        <v>113</v>
      </c>
      <c r="DR97" s="404">
        <f t="shared" si="104"/>
        <v>540</v>
      </c>
      <c r="DS97" s="404">
        <f t="shared" si="105"/>
        <v>510</v>
      </c>
      <c r="DT97" s="405">
        <f t="shared" si="106"/>
        <v>498</v>
      </c>
    </row>
    <row r="98" spans="1:124">
      <c r="A98" s="504" t="s">
        <v>449</v>
      </c>
      <c r="B98" s="505" t="s">
        <v>90</v>
      </c>
      <c r="C98" s="506">
        <v>132709</v>
      </c>
      <c r="D98" s="506">
        <v>8</v>
      </c>
      <c r="E98" s="395"/>
      <c r="F98" s="395"/>
      <c r="G98" s="395"/>
      <c r="H98" s="395"/>
      <c r="I98" s="472"/>
      <c r="J98" s="472"/>
      <c r="K98" s="394"/>
      <c r="L98" s="395"/>
      <c r="M98" s="395"/>
      <c r="N98" s="395"/>
      <c r="O98" s="396"/>
      <c r="P98" s="396"/>
      <c r="Q98" s="395"/>
      <c r="R98" s="395"/>
      <c r="S98" s="395"/>
      <c r="T98" s="395"/>
      <c r="U98" s="395"/>
      <c r="V98" s="472"/>
      <c r="W98" s="394"/>
      <c r="X98" s="395"/>
      <c r="Y98" s="395"/>
      <c r="Z98" s="395"/>
      <c r="AA98" s="396"/>
      <c r="AB98" s="396"/>
      <c r="AC98" s="395"/>
      <c r="AD98" s="395"/>
      <c r="AE98" s="395"/>
      <c r="AF98" s="395"/>
      <c r="AG98" s="395"/>
      <c r="AH98" s="472"/>
      <c r="AI98" s="489" t="str">
        <f t="shared" si="75"/>
        <v xml:space="preserve"> </v>
      </c>
      <c r="AJ98" s="397" t="str">
        <f t="shared" si="76"/>
        <v xml:space="preserve"> </v>
      </c>
      <c r="AK98" s="397" t="str">
        <f t="shared" si="77"/>
        <v xml:space="preserve"> </v>
      </c>
      <c r="AL98" s="397" t="str">
        <f t="shared" si="78"/>
        <v xml:space="preserve"> </v>
      </c>
      <c r="AM98" s="397" t="str">
        <f t="shared" si="79"/>
        <v xml:space="preserve"> </v>
      </c>
      <c r="AN98" s="397" t="str">
        <f t="shared" si="80"/>
        <v xml:space="preserve"> </v>
      </c>
      <c r="AO98" s="397" t="str">
        <f t="shared" si="81"/>
        <v xml:space="preserve"> </v>
      </c>
      <c r="AP98" s="397" t="str">
        <f t="shared" si="82"/>
        <v xml:space="preserve"> </v>
      </c>
      <c r="AQ98" s="397" t="str">
        <f t="shared" si="83"/>
        <v xml:space="preserve"> </v>
      </c>
      <c r="AR98" s="397" t="str">
        <f t="shared" si="84"/>
        <v xml:space="preserve"> </v>
      </c>
      <c r="AS98" s="397" t="str">
        <f t="shared" si="85"/>
        <v xml:space="preserve"> </v>
      </c>
      <c r="AT98" s="398" t="str">
        <f t="shared" si="86"/>
        <v xml:space="preserve"> </v>
      </c>
      <c r="AU98" s="379"/>
      <c r="AV98" s="395"/>
      <c r="AW98" s="472"/>
      <c r="AX98" s="400"/>
      <c r="AY98" s="395"/>
      <c r="AZ98" s="472"/>
      <c r="BA98" s="489" t="str">
        <f t="shared" si="87"/>
        <v xml:space="preserve"> </v>
      </c>
      <c r="BB98" s="397" t="str">
        <f t="shared" si="88"/>
        <v xml:space="preserve"> </v>
      </c>
      <c r="BC98" s="398" t="str">
        <f t="shared" si="89"/>
        <v xml:space="preserve"> </v>
      </c>
      <c r="BD98" s="401"/>
      <c r="BE98" s="402"/>
      <c r="BF98" s="472"/>
      <c r="BG98" s="403"/>
      <c r="BH98" s="402"/>
      <c r="BI98" s="472"/>
      <c r="BJ98" s="403"/>
      <c r="BK98" s="402"/>
      <c r="BL98" s="472"/>
      <c r="BM98" s="403"/>
      <c r="BN98" s="402"/>
      <c r="BO98" s="472"/>
      <c r="BP98" s="490" t="str">
        <f t="shared" si="90"/>
        <v/>
      </c>
      <c r="BQ98" s="475" t="str">
        <f t="shared" si="91"/>
        <v/>
      </c>
      <c r="BR98" s="405" t="str">
        <f t="shared" si="92"/>
        <v/>
      </c>
      <c r="BS98" s="704">
        <v>9729</v>
      </c>
      <c r="BT98" s="705">
        <v>9988</v>
      </c>
      <c r="BU98" s="705">
        <v>10294</v>
      </c>
      <c r="BV98" s="705">
        <v>9959</v>
      </c>
      <c r="BW98" s="472">
        <v>9492</v>
      </c>
      <c r="BX98" s="472">
        <v>7946</v>
      </c>
      <c r="BY98" s="403">
        <v>2176</v>
      </c>
      <c r="BZ98" s="402">
        <v>2633</v>
      </c>
      <c r="CA98" s="402">
        <v>2877</v>
      </c>
      <c r="CB98" s="402">
        <v>2867</v>
      </c>
      <c r="CC98" s="402">
        <v>2926</v>
      </c>
      <c r="CD98" s="402">
        <v>2918</v>
      </c>
      <c r="CE98" s="402">
        <v>2985</v>
      </c>
      <c r="CF98" s="472">
        <v>3335</v>
      </c>
      <c r="CG98" s="403"/>
      <c r="CH98" s="399"/>
      <c r="CI98" s="402">
        <v>24</v>
      </c>
      <c r="CJ98" s="402">
        <v>39</v>
      </c>
      <c r="CK98" s="402">
        <v>57</v>
      </c>
      <c r="CL98" s="907">
        <v>65</v>
      </c>
      <c r="CM98" s="402"/>
      <c r="CN98" s="472"/>
      <c r="CO98" s="489">
        <f t="shared" si="93"/>
        <v>2176</v>
      </c>
      <c r="CP98" s="397">
        <f t="shared" si="94"/>
        <v>2633</v>
      </c>
      <c r="CQ98" s="397">
        <f t="shared" si="95"/>
        <v>2853</v>
      </c>
      <c r="CR98" s="397">
        <f t="shared" si="96"/>
        <v>2828</v>
      </c>
      <c r="CS98" s="397">
        <f t="shared" si="97"/>
        <v>2869</v>
      </c>
      <c r="CT98" s="397">
        <f t="shared" si="98"/>
        <v>2853</v>
      </c>
      <c r="CU98" s="397">
        <f t="shared" si="99"/>
        <v>2985</v>
      </c>
      <c r="CV98" s="491">
        <f t="shared" si="100"/>
        <v>3335</v>
      </c>
      <c r="CW98" s="379">
        <v>1880</v>
      </c>
      <c r="CX98" s="399">
        <v>2043</v>
      </c>
      <c r="CY98" s="472">
        <v>2360</v>
      </c>
      <c r="CZ98" s="400">
        <v>233</v>
      </c>
      <c r="DA98" s="399">
        <v>245</v>
      </c>
      <c r="DB98" s="879">
        <v>217</v>
      </c>
      <c r="DC98" s="404">
        <f t="shared" si="101"/>
        <v>740</v>
      </c>
      <c r="DD98" s="404">
        <f t="shared" si="102"/>
        <v>697</v>
      </c>
      <c r="DE98" s="405">
        <f t="shared" si="103"/>
        <v>758</v>
      </c>
      <c r="DF98" s="379">
        <v>629</v>
      </c>
      <c r="DG98" s="399">
        <v>634</v>
      </c>
      <c r="DH98" s="472">
        <v>717</v>
      </c>
      <c r="DI98" s="400">
        <v>818</v>
      </c>
      <c r="DJ98" s="399">
        <v>912</v>
      </c>
      <c r="DK98" s="472">
        <v>1035</v>
      </c>
      <c r="DL98" s="400">
        <v>509</v>
      </c>
      <c r="DM98" s="399">
        <v>512</v>
      </c>
      <c r="DN98" s="472">
        <v>467</v>
      </c>
      <c r="DO98" s="400">
        <v>516</v>
      </c>
      <c r="DP98" s="399">
        <v>585</v>
      </c>
      <c r="DQ98" s="472">
        <v>580</v>
      </c>
      <c r="DR98" s="404">
        <f t="shared" si="104"/>
        <v>1174</v>
      </c>
      <c r="DS98" s="404">
        <f t="shared" si="105"/>
        <v>1138</v>
      </c>
      <c r="DT98" s="405">
        <f t="shared" si="106"/>
        <v>1089</v>
      </c>
    </row>
    <row r="99" spans="1:124">
      <c r="A99" s="504" t="s">
        <v>449</v>
      </c>
      <c r="B99" s="650" t="s">
        <v>93</v>
      </c>
      <c r="C99" s="506">
        <v>133386</v>
      </c>
      <c r="D99" s="506">
        <v>8</v>
      </c>
      <c r="E99" s="395"/>
      <c r="F99" s="395"/>
      <c r="G99" s="395"/>
      <c r="H99" s="395"/>
      <c r="I99" s="472"/>
      <c r="J99" s="472"/>
      <c r="K99" s="394"/>
      <c r="L99" s="395"/>
      <c r="M99" s="395"/>
      <c r="N99" s="395"/>
      <c r="O99" s="396"/>
      <c r="P99" s="396"/>
      <c r="Q99" s="395"/>
      <c r="R99" s="395"/>
      <c r="S99" s="395"/>
      <c r="T99" s="395"/>
      <c r="U99" s="395"/>
      <c r="V99" s="472"/>
      <c r="W99" s="394"/>
      <c r="X99" s="395"/>
      <c r="Y99" s="395"/>
      <c r="Z99" s="395"/>
      <c r="AA99" s="396"/>
      <c r="AB99" s="396"/>
      <c r="AC99" s="395"/>
      <c r="AD99" s="395"/>
      <c r="AE99" s="395"/>
      <c r="AF99" s="395"/>
      <c r="AG99" s="395"/>
      <c r="AH99" s="472"/>
      <c r="AI99" s="489" t="str">
        <f t="shared" si="75"/>
        <v xml:space="preserve"> </v>
      </c>
      <c r="AJ99" s="397" t="str">
        <f t="shared" si="76"/>
        <v xml:space="preserve"> </v>
      </c>
      <c r="AK99" s="397" t="str">
        <f t="shared" si="77"/>
        <v xml:space="preserve"> </v>
      </c>
      <c r="AL99" s="397" t="str">
        <f t="shared" si="78"/>
        <v xml:space="preserve"> </v>
      </c>
      <c r="AM99" s="397" t="str">
        <f t="shared" si="79"/>
        <v xml:space="preserve"> </v>
      </c>
      <c r="AN99" s="397" t="str">
        <f t="shared" si="80"/>
        <v xml:space="preserve"> </v>
      </c>
      <c r="AO99" s="397" t="str">
        <f t="shared" si="81"/>
        <v xml:space="preserve"> </v>
      </c>
      <c r="AP99" s="397" t="str">
        <f t="shared" si="82"/>
        <v xml:space="preserve"> </v>
      </c>
      <c r="AQ99" s="397" t="str">
        <f t="shared" si="83"/>
        <v xml:space="preserve"> </v>
      </c>
      <c r="AR99" s="397" t="str">
        <f t="shared" si="84"/>
        <v xml:space="preserve"> </v>
      </c>
      <c r="AS99" s="397" t="str">
        <f t="shared" si="85"/>
        <v xml:space="preserve"> </v>
      </c>
      <c r="AT99" s="398" t="str">
        <f t="shared" si="86"/>
        <v xml:space="preserve"> </v>
      </c>
      <c r="AU99" s="379"/>
      <c r="AV99" s="395"/>
      <c r="AW99" s="472"/>
      <c r="AX99" s="400"/>
      <c r="AY99" s="395"/>
      <c r="AZ99" s="472"/>
      <c r="BA99" s="489" t="str">
        <f t="shared" si="87"/>
        <v xml:space="preserve"> </v>
      </c>
      <c r="BB99" s="397" t="str">
        <f t="shared" si="88"/>
        <v xml:space="preserve"> </v>
      </c>
      <c r="BC99" s="398" t="str">
        <f t="shared" si="89"/>
        <v xml:space="preserve"> </v>
      </c>
      <c r="BD99" s="401"/>
      <c r="BE99" s="402"/>
      <c r="BF99" s="472"/>
      <c r="BG99" s="403"/>
      <c r="BH99" s="402"/>
      <c r="BI99" s="472"/>
      <c r="BJ99" s="403"/>
      <c r="BK99" s="402"/>
      <c r="BL99" s="472"/>
      <c r="BM99" s="403"/>
      <c r="BN99" s="402"/>
      <c r="BO99" s="472"/>
      <c r="BP99" s="490" t="str">
        <f t="shared" si="90"/>
        <v/>
      </c>
      <c r="BQ99" s="475" t="str">
        <f t="shared" si="91"/>
        <v/>
      </c>
      <c r="BR99" s="405" t="str">
        <f t="shared" si="92"/>
        <v/>
      </c>
      <c r="BS99" s="704">
        <v>2072</v>
      </c>
      <c r="BT99" s="705">
        <v>3090</v>
      </c>
      <c r="BU99" s="705">
        <v>11882</v>
      </c>
      <c r="BV99" s="705">
        <v>11403</v>
      </c>
      <c r="BW99" s="472">
        <v>12016</v>
      </c>
      <c r="BX99" s="472">
        <v>2995</v>
      </c>
      <c r="BY99" s="508">
        <v>834</v>
      </c>
      <c r="BZ99" s="402">
        <v>1124</v>
      </c>
      <c r="CA99" s="402">
        <v>1127</v>
      </c>
      <c r="CB99" s="402">
        <v>1173</v>
      </c>
      <c r="CC99" s="402">
        <v>1282</v>
      </c>
      <c r="CD99" s="402">
        <v>1329</v>
      </c>
      <c r="CE99" s="402">
        <v>1566</v>
      </c>
      <c r="CF99" s="472">
        <v>1351</v>
      </c>
      <c r="CG99" s="403">
        <v>3</v>
      </c>
      <c r="CH99" s="399">
        <v>2</v>
      </c>
      <c r="CI99" s="402">
        <v>9</v>
      </c>
      <c r="CJ99" s="402">
        <v>11</v>
      </c>
      <c r="CK99" s="402">
        <v>19</v>
      </c>
      <c r="CL99" s="907">
        <v>30</v>
      </c>
      <c r="CM99" s="402"/>
      <c r="CN99" s="472"/>
      <c r="CO99" s="489">
        <f t="shared" si="93"/>
        <v>831</v>
      </c>
      <c r="CP99" s="397">
        <f t="shared" si="94"/>
        <v>1122</v>
      </c>
      <c r="CQ99" s="397">
        <f t="shared" si="95"/>
        <v>1118</v>
      </c>
      <c r="CR99" s="397">
        <f t="shared" si="96"/>
        <v>1162</v>
      </c>
      <c r="CS99" s="397">
        <f t="shared" si="97"/>
        <v>1263</v>
      </c>
      <c r="CT99" s="397">
        <f t="shared" si="98"/>
        <v>1299</v>
      </c>
      <c r="CU99" s="397">
        <f t="shared" si="99"/>
        <v>1566</v>
      </c>
      <c r="CV99" s="491">
        <f t="shared" si="100"/>
        <v>1351</v>
      </c>
      <c r="CW99" s="379">
        <v>781</v>
      </c>
      <c r="CX99" s="399">
        <v>900</v>
      </c>
      <c r="CY99" s="472">
        <v>922</v>
      </c>
      <c r="CZ99" s="400">
        <v>78</v>
      </c>
      <c r="DA99" s="399">
        <v>97</v>
      </c>
      <c r="DB99" s="879">
        <v>73</v>
      </c>
      <c r="DC99" s="404">
        <f t="shared" si="101"/>
        <v>440</v>
      </c>
      <c r="DD99" s="404">
        <f t="shared" si="102"/>
        <v>569</v>
      </c>
      <c r="DE99" s="405">
        <f t="shared" si="103"/>
        <v>356</v>
      </c>
      <c r="DF99" s="379">
        <v>333</v>
      </c>
      <c r="DG99" s="399">
        <v>417</v>
      </c>
      <c r="DH99" s="472">
        <v>368</v>
      </c>
      <c r="DI99" s="400">
        <v>371</v>
      </c>
      <c r="DJ99" s="399">
        <v>414</v>
      </c>
      <c r="DK99" s="472">
        <v>488</v>
      </c>
      <c r="DL99" s="400">
        <v>160</v>
      </c>
      <c r="DM99" s="399">
        <v>171</v>
      </c>
      <c r="DN99" s="472">
        <v>232</v>
      </c>
      <c r="DO99" s="400">
        <v>105</v>
      </c>
      <c r="DP99" s="399">
        <v>130</v>
      </c>
      <c r="DQ99" s="472">
        <v>130</v>
      </c>
      <c r="DR99" s="404">
        <f t="shared" si="104"/>
        <v>564</v>
      </c>
      <c r="DS99" s="404">
        <f t="shared" si="105"/>
        <v>545</v>
      </c>
      <c r="DT99" s="405">
        <f t="shared" si="106"/>
        <v>569</v>
      </c>
    </row>
    <row r="100" spans="1:124">
      <c r="A100" s="504" t="s">
        <v>449</v>
      </c>
      <c r="B100" s="650" t="s">
        <v>405</v>
      </c>
      <c r="C100" s="506">
        <v>133508</v>
      </c>
      <c r="D100" s="506">
        <v>8</v>
      </c>
      <c r="E100" s="395"/>
      <c r="F100" s="395"/>
      <c r="G100" s="395"/>
      <c r="H100" s="395"/>
      <c r="I100" s="472"/>
      <c r="J100" s="472"/>
      <c r="K100" s="394"/>
      <c r="L100" s="395"/>
      <c r="M100" s="395"/>
      <c r="N100" s="395"/>
      <c r="O100" s="396"/>
      <c r="P100" s="396"/>
      <c r="Q100" s="395"/>
      <c r="R100" s="395"/>
      <c r="S100" s="395"/>
      <c r="T100" s="395"/>
      <c r="U100" s="395"/>
      <c r="V100" s="472"/>
      <c r="W100" s="394"/>
      <c r="X100" s="395"/>
      <c r="Y100" s="395"/>
      <c r="Z100" s="395"/>
      <c r="AA100" s="396"/>
      <c r="AB100" s="396"/>
      <c r="AC100" s="395"/>
      <c r="AD100" s="395"/>
      <c r="AE100" s="395"/>
      <c r="AF100" s="395"/>
      <c r="AG100" s="395"/>
      <c r="AH100" s="472"/>
      <c r="AI100" s="489" t="str">
        <f t="shared" si="75"/>
        <v xml:space="preserve"> </v>
      </c>
      <c r="AJ100" s="397" t="str">
        <f t="shared" si="76"/>
        <v xml:space="preserve"> </v>
      </c>
      <c r="AK100" s="397" t="str">
        <f t="shared" si="77"/>
        <v xml:space="preserve"> </v>
      </c>
      <c r="AL100" s="397" t="str">
        <f t="shared" si="78"/>
        <v xml:space="preserve"> </v>
      </c>
      <c r="AM100" s="397" t="str">
        <f t="shared" si="79"/>
        <v xml:space="preserve"> </v>
      </c>
      <c r="AN100" s="397" t="str">
        <f t="shared" si="80"/>
        <v xml:space="preserve"> </v>
      </c>
      <c r="AO100" s="397" t="str">
        <f t="shared" si="81"/>
        <v xml:space="preserve"> </v>
      </c>
      <c r="AP100" s="397" t="str">
        <f t="shared" si="82"/>
        <v xml:space="preserve"> </v>
      </c>
      <c r="AQ100" s="397" t="str">
        <f t="shared" si="83"/>
        <v xml:space="preserve"> </v>
      </c>
      <c r="AR100" s="397" t="str">
        <f t="shared" si="84"/>
        <v xml:space="preserve"> </v>
      </c>
      <c r="AS100" s="397" t="str">
        <f t="shared" si="85"/>
        <v xml:space="preserve"> </v>
      </c>
      <c r="AT100" s="398" t="str">
        <f t="shared" si="86"/>
        <v xml:space="preserve"> </v>
      </c>
      <c r="AU100" s="379"/>
      <c r="AV100" s="395"/>
      <c r="AW100" s="472"/>
      <c r="AX100" s="400"/>
      <c r="AY100" s="395"/>
      <c r="AZ100" s="472"/>
      <c r="BA100" s="489" t="str">
        <f t="shared" si="87"/>
        <v xml:space="preserve"> </v>
      </c>
      <c r="BB100" s="397" t="str">
        <f t="shared" si="88"/>
        <v xml:space="preserve"> </v>
      </c>
      <c r="BC100" s="398" t="str">
        <f t="shared" si="89"/>
        <v xml:space="preserve"> </v>
      </c>
      <c r="BD100" s="401"/>
      <c r="BE100" s="402"/>
      <c r="BF100" s="472"/>
      <c r="BG100" s="403"/>
      <c r="BH100" s="402"/>
      <c r="BI100" s="472"/>
      <c r="BJ100" s="403"/>
      <c r="BK100" s="402"/>
      <c r="BL100" s="472"/>
      <c r="BM100" s="403"/>
      <c r="BN100" s="402"/>
      <c r="BO100" s="472"/>
      <c r="BP100" s="490" t="str">
        <f t="shared" si="90"/>
        <v/>
      </c>
      <c r="BQ100" s="475" t="str">
        <f t="shared" si="91"/>
        <v/>
      </c>
      <c r="BR100" s="405" t="str">
        <f t="shared" si="92"/>
        <v/>
      </c>
      <c r="BS100" s="704">
        <v>5150</v>
      </c>
      <c r="BT100" s="705">
        <v>4244</v>
      </c>
      <c r="BU100" s="705">
        <v>4109</v>
      </c>
      <c r="BV100" s="705">
        <v>3947</v>
      </c>
      <c r="BW100" s="472">
        <v>4298</v>
      </c>
      <c r="BX100" s="472">
        <v>7061</v>
      </c>
      <c r="BY100" s="403">
        <v>815</v>
      </c>
      <c r="BZ100" s="402">
        <v>1048</v>
      </c>
      <c r="CA100" s="402">
        <v>1495</v>
      </c>
      <c r="CB100" s="402">
        <v>1280</v>
      </c>
      <c r="CC100" s="402">
        <v>1512</v>
      </c>
      <c r="CD100" s="402">
        <v>1347</v>
      </c>
      <c r="CE100" s="402">
        <v>1573</v>
      </c>
      <c r="CF100" s="472">
        <v>1359</v>
      </c>
      <c r="CG100" s="403"/>
      <c r="CH100" s="399"/>
      <c r="CI100" s="402">
        <v>13</v>
      </c>
      <c r="CJ100" s="402">
        <v>19</v>
      </c>
      <c r="CK100" s="402">
        <v>26</v>
      </c>
      <c r="CL100" s="907">
        <v>30</v>
      </c>
      <c r="CM100" s="402"/>
      <c r="CN100" s="472"/>
      <c r="CO100" s="489">
        <f t="shared" si="93"/>
        <v>815</v>
      </c>
      <c r="CP100" s="397">
        <f t="shared" si="94"/>
        <v>1048</v>
      </c>
      <c r="CQ100" s="397">
        <f t="shared" si="95"/>
        <v>1482</v>
      </c>
      <c r="CR100" s="397">
        <f t="shared" si="96"/>
        <v>1261</v>
      </c>
      <c r="CS100" s="397">
        <f t="shared" si="97"/>
        <v>1486</v>
      </c>
      <c r="CT100" s="397">
        <f t="shared" si="98"/>
        <v>1317</v>
      </c>
      <c r="CU100" s="397">
        <f t="shared" si="99"/>
        <v>1573</v>
      </c>
      <c r="CV100" s="491">
        <f t="shared" si="100"/>
        <v>1359</v>
      </c>
      <c r="CW100" s="379">
        <v>758</v>
      </c>
      <c r="CX100" s="399">
        <v>964</v>
      </c>
      <c r="CY100" s="472">
        <v>790</v>
      </c>
      <c r="CZ100" s="400">
        <v>87</v>
      </c>
      <c r="DA100" s="399">
        <v>134</v>
      </c>
      <c r="DB100" s="879">
        <v>95</v>
      </c>
      <c r="DC100" s="404">
        <f t="shared" si="101"/>
        <v>472</v>
      </c>
      <c r="DD100" s="404">
        <f t="shared" si="102"/>
        <v>475</v>
      </c>
      <c r="DE100" s="405">
        <f t="shared" si="103"/>
        <v>474</v>
      </c>
      <c r="DF100" s="379">
        <v>312</v>
      </c>
      <c r="DG100" s="399">
        <v>397</v>
      </c>
      <c r="DH100" s="472">
        <v>338</v>
      </c>
      <c r="DI100" s="400">
        <v>474</v>
      </c>
      <c r="DJ100" s="399">
        <v>474</v>
      </c>
      <c r="DK100" s="472">
        <v>597</v>
      </c>
      <c r="DL100" s="400">
        <v>144</v>
      </c>
      <c r="DM100" s="399">
        <v>188</v>
      </c>
      <c r="DN100" s="472">
        <v>179</v>
      </c>
      <c r="DO100" s="400">
        <v>179</v>
      </c>
      <c r="DP100" s="399">
        <v>227</v>
      </c>
      <c r="DQ100" s="472">
        <v>211</v>
      </c>
      <c r="DR100" s="404">
        <f t="shared" si="104"/>
        <v>626</v>
      </c>
      <c r="DS100" s="404">
        <f t="shared" si="105"/>
        <v>674</v>
      </c>
      <c r="DT100" s="405">
        <f t="shared" si="106"/>
        <v>589</v>
      </c>
    </row>
    <row r="101" spans="1:124">
      <c r="A101" s="504" t="s">
        <v>449</v>
      </c>
      <c r="B101" s="505" t="s">
        <v>94</v>
      </c>
      <c r="C101" s="506">
        <v>133702</v>
      </c>
      <c r="D101" s="506">
        <v>8</v>
      </c>
      <c r="E101" s="395"/>
      <c r="F101" s="395"/>
      <c r="G101" s="395"/>
      <c r="H101" s="395"/>
      <c r="I101" s="472"/>
      <c r="J101" s="472"/>
      <c r="K101" s="394"/>
      <c r="L101" s="395"/>
      <c r="M101" s="395"/>
      <c r="N101" s="395"/>
      <c r="O101" s="396"/>
      <c r="P101" s="396"/>
      <c r="Q101" s="395"/>
      <c r="R101" s="395"/>
      <c r="S101" s="395"/>
      <c r="T101" s="395"/>
      <c r="U101" s="395"/>
      <c r="V101" s="472"/>
      <c r="W101" s="394"/>
      <c r="X101" s="395"/>
      <c r="Y101" s="395"/>
      <c r="Z101" s="395"/>
      <c r="AA101" s="396"/>
      <c r="AB101" s="396"/>
      <c r="AC101" s="395"/>
      <c r="AD101" s="395"/>
      <c r="AE101" s="395"/>
      <c r="AF101" s="395"/>
      <c r="AG101" s="395"/>
      <c r="AH101" s="472"/>
      <c r="AI101" s="489" t="str">
        <f t="shared" si="75"/>
        <v xml:space="preserve"> </v>
      </c>
      <c r="AJ101" s="397" t="str">
        <f t="shared" si="76"/>
        <v xml:space="preserve"> </v>
      </c>
      <c r="AK101" s="397" t="str">
        <f t="shared" si="77"/>
        <v xml:space="preserve"> </v>
      </c>
      <c r="AL101" s="397" t="str">
        <f t="shared" si="78"/>
        <v xml:space="preserve"> </v>
      </c>
      <c r="AM101" s="397" t="str">
        <f t="shared" si="79"/>
        <v xml:space="preserve"> </v>
      </c>
      <c r="AN101" s="397" t="str">
        <f t="shared" si="80"/>
        <v xml:space="preserve"> </v>
      </c>
      <c r="AO101" s="397" t="str">
        <f t="shared" si="81"/>
        <v xml:space="preserve"> </v>
      </c>
      <c r="AP101" s="397" t="str">
        <f t="shared" si="82"/>
        <v xml:space="preserve"> </v>
      </c>
      <c r="AQ101" s="397" t="str">
        <f t="shared" si="83"/>
        <v xml:space="preserve"> </v>
      </c>
      <c r="AR101" s="397" t="str">
        <f t="shared" si="84"/>
        <v xml:space="preserve"> </v>
      </c>
      <c r="AS101" s="397" t="str">
        <f t="shared" si="85"/>
        <v xml:space="preserve"> </v>
      </c>
      <c r="AT101" s="398" t="str">
        <f t="shared" si="86"/>
        <v xml:space="preserve"> </v>
      </c>
      <c r="AU101" s="379"/>
      <c r="AV101" s="395"/>
      <c r="AW101" s="472"/>
      <c r="AX101" s="400"/>
      <c r="AY101" s="395"/>
      <c r="AZ101" s="472"/>
      <c r="BA101" s="489" t="str">
        <f t="shared" si="87"/>
        <v xml:space="preserve"> </v>
      </c>
      <c r="BB101" s="397" t="str">
        <f t="shared" si="88"/>
        <v xml:space="preserve"> </v>
      </c>
      <c r="BC101" s="398" t="str">
        <f t="shared" si="89"/>
        <v xml:space="preserve"> </v>
      </c>
      <c r="BD101" s="401"/>
      <c r="BE101" s="402"/>
      <c r="BF101" s="472"/>
      <c r="BG101" s="403"/>
      <c r="BH101" s="402"/>
      <c r="BI101" s="472"/>
      <c r="BJ101" s="403"/>
      <c r="BK101" s="402"/>
      <c r="BL101" s="472"/>
      <c r="BM101" s="403"/>
      <c r="BN101" s="402"/>
      <c r="BO101" s="472"/>
      <c r="BP101" s="490" t="str">
        <f t="shared" si="90"/>
        <v/>
      </c>
      <c r="BQ101" s="475" t="str">
        <f t="shared" si="91"/>
        <v/>
      </c>
      <c r="BR101" s="405" t="str">
        <f t="shared" si="92"/>
        <v/>
      </c>
      <c r="BS101" s="704">
        <v>7306</v>
      </c>
      <c r="BT101" s="705">
        <v>8090</v>
      </c>
      <c r="BU101" s="705">
        <v>7725</v>
      </c>
      <c r="BV101" s="705">
        <v>7276</v>
      </c>
      <c r="BW101" s="472">
        <v>6781</v>
      </c>
      <c r="BX101" s="472">
        <v>5374</v>
      </c>
      <c r="BY101" s="508">
        <v>773</v>
      </c>
      <c r="BZ101" s="402">
        <v>1018</v>
      </c>
      <c r="CA101" s="402">
        <v>2004</v>
      </c>
      <c r="CB101" s="402">
        <v>2065</v>
      </c>
      <c r="CC101" s="402">
        <v>1904</v>
      </c>
      <c r="CD101" s="402">
        <v>1945</v>
      </c>
      <c r="CE101" s="402">
        <v>1897</v>
      </c>
      <c r="CF101" s="472">
        <v>2095</v>
      </c>
      <c r="CG101" s="403"/>
      <c r="CH101" s="399"/>
      <c r="CI101" s="402">
        <v>24</v>
      </c>
      <c r="CJ101" s="402">
        <v>35</v>
      </c>
      <c r="CK101" s="402">
        <v>31</v>
      </c>
      <c r="CL101" s="907">
        <v>47</v>
      </c>
      <c r="CM101" s="402"/>
      <c r="CN101" s="472"/>
      <c r="CO101" s="489">
        <f t="shared" si="93"/>
        <v>773</v>
      </c>
      <c r="CP101" s="397">
        <f t="shared" si="94"/>
        <v>1018</v>
      </c>
      <c r="CQ101" s="397">
        <f t="shared" si="95"/>
        <v>1980</v>
      </c>
      <c r="CR101" s="397">
        <f t="shared" si="96"/>
        <v>2030</v>
      </c>
      <c r="CS101" s="397">
        <f t="shared" si="97"/>
        <v>1873</v>
      </c>
      <c r="CT101" s="397">
        <f t="shared" si="98"/>
        <v>1898</v>
      </c>
      <c r="CU101" s="397">
        <f t="shared" si="99"/>
        <v>1897</v>
      </c>
      <c r="CV101" s="491">
        <f t="shared" si="100"/>
        <v>2095</v>
      </c>
      <c r="CW101" s="379">
        <v>1133</v>
      </c>
      <c r="CX101" s="399">
        <v>1137</v>
      </c>
      <c r="CY101" s="472">
        <v>1270</v>
      </c>
      <c r="CZ101" s="400">
        <v>103</v>
      </c>
      <c r="DA101" s="399">
        <v>100</v>
      </c>
      <c r="DB101" s="879">
        <v>121</v>
      </c>
      <c r="DC101" s="404">
        <f t="shared" si="101"/>
        <v>662</v>
      </c>
      <c r="DD101" s="404">
        <f t="shared" si="102"/>
        <v>660</v>
      </c>
      <c r="DE101" s="405">
        <f t="shared" si="103"/>
        <v>704</v>
      </c>
      <c r="DF101" s="379">
        <v>607</v>
      </c>
      <c r="DG101" s="399">
        <v>578</v>
      </c>
      <c r="DH101" s="472">
        <v>594</v>
      </c>
      <c r="DI101" s="400">
        <v>406</v>
      </c>
      <c r="DJ101" s="399">
        <v>453</v>
      </c>
      <c r="DK101" s="472">
        <v>857</v>
      </c>
      <c r="DL101" s="400">
        <v>298</v>
      </c>
      <c r="DM101" s="399">
        <v>254</v>
      </c>
      <c r="DN101" s="472">
        <v>286</v>
      </c>
      <c r="DO101" s="400">
        <v>159</v>
      </c>
      <c r="DP101" s="399">
        <v>153</v>
      </c>
      <c r="DQ101" s="472">
        <v>184</v>
      </c>
      <c r="DR101" s="404">
        <f t="shared" si="104"/>
        <v>966</v>
      </c>
      <c r="DS101" s="404">
        <f t="shared" si="105"/>
        <v>888</v>
      </c>
      <c r="DT101" s="405">
        <f t="shared" si="106"/>
        <v>834</v>
      </c>
    </row>
    <row r="102" spans="1:124">
      <c r="A102" s="504" t="s">
        <v>449</v>
      </c>
      <c r="B102" s="505" t="s">
        <v>97</v>
      </c>
      <c r="C102" s="506">
        <v>134495</v>
      </c>
      <c r="D102" s="506">
        <v>8</v>
      </c>
      <c r="E102" s="395"/>
      <c r="F102" s="395"/>
      <c r="G102" s="395"/>
      <c r="H102" s="395"/>
      <c r="I102" s="472"/>
      <c r="J102" s="472"/>
      <c r="K102" s="394"/>
      <c r="L102" s="395"/>
      <c r="M102" s="395"/>
      <c r="N102" s="395"/>
      <c r="O102" s="396"/>
      <c r="P102" s="396"/>
      <c r="Q102" s="395"/>
      <c r="R102" s="395"/>
      <c r="S102" s="395"/>
      <c r="T102" s="395"/>
      <c r="U102" s="395"/>
      <c r="V102" s="472"/>
      <c r="W102" s="394"/>
      <c r="X102" s="395"/>
      <c r="Y102" s="395"/>
      <c r="Z102" s="395"/>
      <c r="AA102" s="396"/>
      <c r="AB102" s="396"/>
      <c r="AC102" s="395"/>
      <c r="AD102" s="395"/>
      <c r="AE102" s="395"/>
      <c r="AF102" s="395"/>
      <c r="AG102" s="395"/>
      <c r="AH102" s="472"/>
      <c r="AI102" s="489" t="str">
        <f t="shared" si="75"/>
        <v xml:space="preserve"> </v>
      </c>
      <c r="AJ102" s="397" t="str">
        <f t="shared" si="76"/>
        <v xml:space="preserve"> </v>
      </c>
      <c r="AK102" s="397" t="str">
        <f t="shared" si="77"/>
        <v xml:space="preserve"> </v>
      </c>
      <c r="AL102" s="397" t="str">
        <f t="shared" si="78"/>
        <v xml:space="preserve"> </v>
      </c>
      <c r="AM102" s="397" t="str">
        <f t="shared" si="79"/>
        <v xml:space="preserve"> </v>
      </c>
      <c r="AN102" s="397" t="str">
        <f t="shared" si="80"/>
        <v xml:space="preserve"> </v>
      </c>
      <c r="AO102" s="397" t="str">
        <f t="shared" si="81"/>
        <v xml:space="preserve"> </v>
      </c>
      <c r="AP102" s="397" t="str">
        <f t="shared" si="82"/>
        <v xml:space="preserve"> </v>
      </c>
      <c r="AQ102" s="397" t="str">
        <f t="shared" si="83"/>
        <v xml:space="preserve"> </v>
      </c>
      <c r="AR102" s="397" t="str">
        <f t="shared" si="84"/>
        <v xml:space="preserve"> </v>
      </c>
      <c r="AS102" s="397" t="str">
        <f t="shared" si="85"/>
        <v xml:space="preserve"> </v>
      </c>
      <c r="AT102" s="398" t="str">
        <f t="shared" si="86"/>
        <v xml:space="preserve"> </v>
      </c>
      <c r="AU102" s="379"/>
      <c r="AV102" s="395"/>
      <c r="AW102" s="472"/>
      <c r="AX102" s="400"/>
      <c r="AY102" s="395"/>
      <c r="AZ102" s="472"/>
      <c r="BA102" s="489" t="str">
        <f t="shared" si="87"/>
        <v xml:space="preserve"> </v>
      </c>
      <c r="BB102" s="397" t="str">
        <f t="shared" si="88"/>
        <v xml:space="preserve"> </v>
      </c>
      <c r="BC102" s="398" t="str">
        <f t="shared" si="89"/>
        <v xml:space="preserve"> </v>
      </c>
      <c r="BD102" s="401"/>
      <c r="BE102" s="402"/>
      <c r="BF102" s="472"/>
      <c r="BG102" s="403"/>
      <c r="BH102" s="402"/>
      <c r="BI102" s="472"/>
      <c r="BJ102" s="403"/>
      <c r="BK102" s="402"/>
      <c r="BL102" s="472"/>
      <c r="BM102" s="403"/>
      <c r="BN102" s="402"/>
      <c r="BO102" s="472"/>
      <c r="BP102" s="490" t="str">
        <f t="shared" si="90"/>
        <v/>
      </c>
      <c r="BQ102" s="475" t="str">
        <f t="shared" si="91"/>
        <v/>
      </c>
      <c r="BR102" s="405" t="str">
        <f t="shared" si="92"/>
        <v/>
      </c>
      <c r="BS102" s="704">
        <v>6193</v>
      </c>
      <c r="BT102" s="705">
        <v>6364</v>
      </c>
      <c r="BU102" s="705">
        <v>6796</v>
      </c>
      <c r="BV102" s="705">
        <v>6426</v>
      </c>
      <c r="BW102" s="472">
        <v>4881</v>
      </c>
      <c r="BX102" s="472">
        <v>4813</v>
      </c>
      <c r="BY102" s="403">
        <v>1301</v>
      </c>
      <c r="BZ102" s="402">
        <v>1456</v>
      </c>
      <c r="CA102" s="402">
        <v>1560</v>
      </c>
      <c r="CB102" s="402">
        <v>1545</v>
      </c>
      <c r="CC102" s="402">
        <v>1674</v>
      </c>
      <c r="CD102" s="402">
        <v>1636</v>
      </c>
      <c r="CE102" s="402">
        <v>1853</v>
      </c>
      <c r="CF102" s="472">
        <v>1825</v>
      </c>
      <c r="CG102" s="403"/>
      <c r="CH102" s="399"/>
      <c r="CI102" s="402">
        <v>16</v>
      </c>
      <c r="CJ102" s="402">
        <v>28</v>
      </c>
      <c r="CK102" s="402">
        <v>39</v>
      </c>
      <c r="CL102" s="907">
        <v>31</v>
      </c>
      <c r="CM102" s="402"/>
      <c r="CN102" s="472"/>
      <c r="CO102" s="489">
        <f t="shared" si="93"/>
        <v>1301</v>
      </c>
      <c r="CP102" s="397">
        <f t="shared" si="94"/>
        <v>1456</v>
      </c>
      <c r="CQ102" s="397">
        <f t="shared" si="95"/>
        <v>1544</v>
      </c>
      <c r="CR102" s="397">
        <f t="shared" si="96"/>
        <v>1517</v>
      </c>
      <c r="CS102" s="397">
        <f t="shared" si="97"/>
        <v>1635</v>
      </c>
      <c r="CT102" s="397">
        <f t="shared" si="98"/>
        <v>1605</v>
      </c>
      <c r="CU102" s="397">
        <f t="shared" si="99"/>
        <v>1853</v>
      </c>
      <c r="CV102" s="491">
        <f t="shared" si="100"/>
        <v>1825</v>
      </c>
      <c r="CW102" s="379">
        <v>987</v>
      </c>
      <c r="CX102" s="399">
        <v>1204</v>
      </c>
      <c r="CY102" s="472">
        <v>1192</v>
      </c>
      <c r="CZ102" s="400">
        <v>131</v>
      </c>
      <c r="DA102" s="399">
        <v>131</v>
      </c>
      <c r="DB102" s="879">
        <v>132</v>
      </c>
      <c r="DC102" s="404">
        <f t="shared" si="101"/>
        <v>487</v>
      </c>
      <c r="DD102" s="404">
        <f t="shared" si="102"/>
        <v>518</v>
      </c>
      <c r="DE102" s="405">
        <f t="shared" si="103"/>
        <v>501</v>
      </c>
      <c r="DF102" s="379">
        <v>394</v>
      </c>
      <c r="DG102" s="399">
        <v>442</v>
      </c>
      <c r="DH102" s="472">
        <v>429</v>
      </c>
      <c r="DI102" s="400">
        <v>486</v>
      </c>
      <c r="DJ102" s="399">
        <v>494</v>
      </c>
      <c r="DK102" s="472">
        <v>520</v>
      </c>
      <c r="DL102" s="400">
        <v>192</v>
      </c>
      <c r="DM102" s="399">
        <v>219</v>
      </c>
      <c r="DN102" s="472">
        <v>241</v>
      </c>
      <c r="DO102" s="400">
        <v>195</v>
      </c>
      <c r="DP102" s="399">
        <v>233</v>
      </c>
      <c r="DQ102" s="472">
        <v>252</v>
      </c>
      <c r="DR102" s="404">
        <f t="shared" si="104"/>
        <v>736</v>
      </c>
      <c r="DS102" s="404">
        <f t="shared" si="105"/>
        <v>741</v>
      </c>
      <c r="DT102" s="405">
        <f t="shared" si="106"/>
        <v>683</v>
      </c>
    </row>
    <row r="103" spans="1:124">
      <c r="A103" s="504" t="s">
        <v>449</v>
      </c>
      <c r="B103" s="505" t="s">
        <v>98</v>
      </c>
      <c r="C103" s="506">
        <v>134608</v>
      </c>
      <c r="D103" s="506">
        <v>8</v>
      </c>
      <c r="E103" s="395"/>
      <c r="F103" s="395"/>
      <c r="G103" s="395"/>
      <c r="H103" s="395"/>
      <c r="I103" s="472"/>
      <c r="J103" s="472"/>
      <c r="K103" s="394"/>
      <c r="L103" s="395"/>
      <c r="M103" s="395"/>
      <c r="N103" s="395"/>
      <c r="O103" s="396"/>
      <c r="P103" s="396"/>
      <c r="Q103" s="395"/>
      <c r="R103" s="395"/>
      <c r="S103" s="395"/>
      <c r="T103" s="395"/>
      <c r="U103" s="395"/>
      <c r="V103" s="472"/>
      <c r="W103" s="394"/>
      <c r="X103" s="395"/>
      <c r="Y103" s="395"/>
      <c r="Z103" s="395"/>
      <c r="AA103" s="396"/>
      <c r="AB103" s="396"/>
      <c r="AC103" s="395"/>
      <c r="AD103" s="395"/>
      <c r="AE103" s="395"/>
      <c r="AF103" s="395"/>
      <c r="AG103" s="395"/>
      <c r="AH103" s="472"/>
      <c r="AI103" s="489" t="str">
        <f t="shared" si="75"/>
        <v xml:space="preserve"> </v>
      </c>
      <c r="AJ103" s="397" t="str">
        <f t="shared" si="76"/>
        <v xml:space="preserve"> </v>
      </c>
      <c r="AK103" s="397" t="str">
        <f t="shared" si="77"/>
        <v xml:space="preserve"> </v>
      </c>
      <c r="AL103" s="397" t="str">
        <f t="shared" si="78"/>
        <v xml:space="preserve"> </v>
      </c>
      <c r="AM103" s="397" t="str">
        <f t="shared" si="79"/>
        <v xml:space="preserve"> </v>
      </c>
      <c r="AN103" s="397" t="str">
        <f t="shared" si="80"/>
        <v xml:space="preserve"> </v>
      </c>
      <c r="AO103" s="397" t="str">
        <f t="shared" si="81"/>
        <v xml:space="preserve"> </v>
      </c>
      <c r="AP103" s="397" t="str">
        <f t="shared" si="82"/>
        <v xml:space="preserve"> </v>
      </c>
      <c r="AQ103" s="397" t="str">
        <f t="shared" si="83"/>
        <v xml:space="preserve"> </v>
      </c>
      <c r="AR103" s="397" t="str">
        <f t="shared" si="84"/>
        <v xml:space="preserve"> </v>
      </c>
      <c r="AS103" s="397" t="str">
        <f t="shared" si="85"/>
        <v xml:space="preserve"> </v>
      </c>
      <c r="AT103" s="398" t="str">
        <f t="shared" si="86"/>
        <v xml:space="preserve"> </v>
      </c>
      <c r="AU103" s="379"/>
      <c r="AV103" s="395"/>
      <c r="AW103" s="472"/>
      <c r="AX103" s="400"/>
      <c r="AY103" s="395"/>
      <c r="AZ103" s="472"/>
      <c r="BA103" s="489" t="str">
        <f t="shared" si="87"/>
        <v xml:space="preserve"> </v>
      </c>
      <c r="BB103" s="397" t="str">
        <f t="shared" si="88"/>
        <v xml:space="preserve"> </v>
      </c>
      <c r="BC103" s="398" t="str">
        <f t="shared" si="89"/>
        <v xml:space="preserve"> </v>
      </c>
      <c r="BD103" s="401"/>
      <c r="BE103" s="402"/>
      <c r="BF103" s="472"/>
      <c r="BG103" s="403"/>
      <c r="BH103" s="402"/>
      <c r="BI103" s="472"/>
      <c r="BJ103" s="403"/>
      <c r="BK103" s="402"/>
      <c r="BL103" s="472"/>
      <c r="BM103" s="403"/>
      <c r="BN103" s="402"/>
      <c r="BO103" s="472"/>
      <c r="BP103" s="490" t="str">
        <f t="shared" si="90"/>
        <v/>
      </c>
      <c r="BQ103" s="475" t="str">
        <f t="shared" si="91"/>
        <v/>
      </c>
      <c r="BR103" s="405" t="str">
        <f t="shared" si="92"/>
        <v/>
      </c>
      <c r="BS103" s="704">
        <v>3616</v>
      </c>
      <c r="BT103" s="705">
        <v>4210</v>
      </c>
      <c r="BU103" s="705">
        <v>3911</v>
      </c>
      <c r="BV103" s="705">
        <v>4297</v>
      </c>
      <c r="BW103" s="472">
        <v>4177</v>
      </c>
      <c r="BX103" s="472">
        <v>3321</v>
      </c>
      <c r="BY103" s="403">
        <v>707</v>
      </c>
      <c r="BZ103" s="402">
        <v>718</v>
      </c>
      <c r="CA103" s="402">
        <v>920</v>
      </c>
      <c r="CB103" s="402">
        <v>1030</v>
      </c>
      <c r="CC103" s="402">
        <v>1035</v>
      </c>
      <c r="CD103" s="402">
        <v>978</v>
      </c>
      <c r="CE103" s="402">
        <v>1174</v>
      </c>
      <c r="CF103" s="472">
        <v>1255</v>
      </c>
      <c r="CG103" s="403"/>
      <c r="CH103" s="399"/>
      <c r="CI103" s="402">
        <v>9</v>
      </c>
      <c r="CJ103" s="402">
        <v>14</v>
      </c>
      <c r="CK103" s="402">
        <v>20</v>
      </c>
      <c r="CL103" s="907">
        <v>21</v>
      </c>
      <c r="CM103" s="402"/>
      <c r="CN103" s="472"/>
      <c r="CO103" s="489">
        <f t="shared" si="93"/>
        <v>707</v>
      </c>
      <c r="CP103" s="397">
        <f t="shared" si="94"/>
        <v>718</v>
      </c>
      <c r="CQ103" s="397">
        <f t="shared" si="95"/>
        <v>911</v>
      </c>
      <c r="CR103" s="397">
        <f t="shared" si="96"/>
        <v>1016</v>
      </c>
      <c r="CS103" s="397">
        <f t="shared" si="97"/>
        <v>1015</v>
      </c>
      <c r="CT103" s="397">
        <f t="shared" si="98"/>
        <v>957</v>
      </c>
      <c r="CU103" s="397">
        <f t="shared" si="99"/>
        <v>1174</v>
      </c>
      <c r="CV103" s="491">
        <f t="shared" si="100"/>
        <v>1255</v>
      </c>
      <c r="CW103" s="379">
        <v>647</v>
      </c>
      <c r="CX103" s="399">
        <v>810</v>
      </c>
      <c r="CY103" s="472">
        <v>844</v>
      </c>
      <c r="CZ103" s="400">
        <v>56</v>
      </c>
      <c r="DA103" s="399">
        <v>56</v>
      </c>
      <c r="DB103" s="879">
        <v>61</v>
      </c>
      <c r="DC103" s="404">
        <f t="shared" si="101"/>
        <v>254</v>
      </c>
      <c r="DD103" s="404">
        <f t="shared" si="102"/>
        <v>308</v>
      </c>
      <c r="DE103" s="405">
        <f t="shared" si="103"/>
        <v>350</v>
      </c>
      <c r="DF103" s="379">
        <v>379</v>
      </c>
      <c r="DG103" s="399">
        <v>413</v>
      </c>
      <c r="DH103" s="472">
        <v>366</v>
      </c>
      <c r="DI103" s="400">
        <v>374</v>
      </c>
      <c r="DJ103" s="399">
        <v>348</v>
      </c>
      <c r="DK103" s="472">
        <v>389</v>
      </c>
      <c r="DL103" s="400">
        <v>129</v>
      </c>
      <c r="DM103" s="399">
        <v>116</v>
      </c>
      <c r="DN103" s="472">
        <v>154</v>
      </c>
      <c r="DO103" s="400">
        <v>78</v>
      </c>
      <c r="DP103" s="399">
        <v>102</v>
      </c>
      <c r="DQ103" s="472">
        <v>95</v>
      </c>
      <c r="DR103" s="404">
        <f t="shared" si="104"/>
        <v>430</v>
      </c>
      <c r="DS103" s="404">
        <f t="shared" si="105"/>
        <v>384</v>
      </c>
      <c r="DT103" s="405">
        <f t="shared" si="106"/>
        <v>342</v>
      </c>
    </row>
    <row r="104" spans="1:124">
      <c r="A104" s="504" t="s">
        <v>449</v>
      </c>
      <c r="B104" s="505" t="s">
        <v>101</v>
      </c>
      <c r="C104" s="506">
        <v>135391</v>
      </c>
      <c r="D104" s="506">
        <v>8</v>
      </c>
      <c r="E104" s="395"/>
      <c r="F104" s="395"/>
      <c r="G104" s="395"/>
      <c r="H104" s="395"/>
      <c r="I104" s="472"/>
      <c r="J104" s="472"/>
      <c r="K104" s="394"/>
      <c r="L104" s="395"/>
      <c r="M104" s="395"/>
      <c r="N104" s="395"/>
      <c r="O104" s="396"/>
      <c r="P104" s="396"/>
      <c r="Q104" s="395"/>
      <c r="R104" s="395"/>
      <c r="S104" s="395"/>
      <c r="T104" s="395"/>
      <c r="U104" s="395"/>
      <c r="V104" s="472"/>
      <c r="W104" s="394"/>
      <c r="X104" s="395"/>
      <c r="Y104" s="395"/>
      <c r="Z104" s="395"/>
      <c r="AA104" s="396"/>
      <c r="AB104" s="396"/>
      <c r="AC104" s="395"/>
      <c r="AD104" s="395"/>
      <c r="AE104" s="395"/>
      <c r="AF104" s="395"/>
      <c r="AG104" s="395"/>
      <c r="AH104" s="472"/>
      <c r="AI104" s="489" t="str">
        <f t="shared" si="75"/>
        <v xml:space="preserve"> </v>
      </c>
      <c r="AJ104" s="397" t="str">
        <f t="shared" si="76"/>
        <v xml:space="preserve"> </v>
      </c>
      <c r="AK104" s="397" t="str">
        <f t="shared" si="77"/>
        <v xml:space="preserve"> </v>
      </c>
      <c r="AL104" s="397" t="str">
        <f t="shared" si="78"/>
        <v xml:space="preserve"> </v>
      </c>
      <c r="AM104" s="397" t="str">
        <f t="shared" si="79"/>
        <v xml:space="preserve"> </v>
      </c>
      <c r="AN104" s="397" t="str">
        <f t="shared" si="80"/>
        <v xml:space="preserve"> </v>
      </c>
      <c r="AO104" s="397" t="str">
        <f t="shared" si="81"/>
        <v xml:space="preserve"> </v>
      </c>
      <c r="AP104" s="397" t="str">
        <f t="shared" si="82"/>
        <v xml:space="preserve"> </v>
      </c>
      <c r="AQ104" s="397" t="str">
        <f t="shared" si="83"/>
        <v xml:space="preserve"> </v>
      </c>
      <c r="AR104" s="397" t="str">
        <f t="shared" si="84"/>
        <v xml:space="preserve"> </v>
      </c>
      <c r="AS104" s="397" t="str">
        <f t="shared" si="85"/>
        <v xml:space="preserve"> </v>
      </c>
      <c r="AT104" s="398" t="str">
        <f t="shared" si="86"/>
        <v xml:space="preserve"> </v>
      </c>
      <c r="AU104" s="379"/>
      <c r="AV104" s="395"/>
      <c r="AW104" s="472"/>
      <c r="AX104" s="400"/>
      <c r="AY104" s="395"/>
      <c r="AZ104" s="472"/>
      <c r="BA104" s="489" t="str">
        <f t="shared" si="87"/>
        <v xml:space="preserve"> </v>
      </c>
      <c r="BB104" s="397" t="str">
        <f t="shared" si="88"/>
        <v xml:space="preserve"> </v>
      </c>
      <c r="BC104" s="398" t="str">
        <f t="shared" si="89"/>
        <v xml:space="preserve"> </v>
      </c>
      <c r="BD104" s="401"/>
      <c r="BE104" s="402"/>
      <c r="BF104" s="472"/>
      <c r="BG104" s="403"/>
      <c r="BH104" s="402"/>
      <c r="BI104" s="472"/>
      <c r="BJ104" s="403"/>
      <c r="BK104" s="402"/>
      <c r="BL104" s="472"/>
      <c r="BM104" s="403"/>
      <c r="BN104" s="402"/>
      <c r="BO104" s="472"/>
      <c r="BP104" s="490" t="str">
        <f t="shared" si="90"/>
        <v/>
      </c>
      <c r="BQ104" s="475" t="str">
        <f t="shared" si="91"/>
        <v/>
      </c>
      <c r="BR104" s="405" t="str">
        <f t="shared" si="92"/>
        <v/>
      </c>
      <c r="BS104" s="704">
        <v>2681</v>
      </c>
      <c r="BT104" s="705">
        <v>2807</v>
      </c>
      <c r="BU104" s="705">
        <v>3442</v>
      </c>
      <c r="BV104" s="705">
        <v>3436</v>
      </c>
      <c r="BW104" s="472">
        <v>3085</v>
      </c>
      <c r="BX104" s="472">
        <v>2723</v>
      </c>
      <c r="BY104" s="403">
        <v>841</v>
      </c>
      <c r="BZ104" s="402">
        <v>956</v>
      </c>
      <c r="CA104" s="402">
        <v>1073</v>
      </c>
      <c r="CB104" s="402">
        <v>975</v>
      </c>
      <c r="CC104" s="402">
        <v>1085</v>
      </c>
      <c r="CD104" s="402">
        <v>1060</v>
      </c>
      <c r="CE104" s="402">
        <v>1401</v>
      </c>
      <c r="CF104" s="472">
        <v>1417</v>
      </c>
      <c r="CG104" s="403"/>
      <c r="CH104" s="399">
        <v>1</v>
      </c>
      <c r="CI104" s="402">
        <v>8</v>
      </c>
      <c r="CJ104" s="402">
        <v>17</v>
      </c>
      <c r="CK104" s="402">
        <v>13</v>
      </c>
      <c r="CL104" s="907">
        <v>18</v>
      </c>
      <c r="CM104" s="402"/>
      <c r="CN104" s="472"/>
      <c r="CO104" s="489">
        <f t="shared" si="93"/>
        <v>841</v>
      </c>
      <c r="CP104" s="397">
        <f t="shared" si="94"/>
        <v>955</v>
      </c>
      <c r="CQ104" s="397">
        <f t="shared" si="95"/>
        <v>1065</v>
      </c>
      <c r="CR104" s="397">
        <f t="shared" si="96"/>
        <v>958</v>
      </c>
      <c r="CS104" s="397">
        <f t="shared" si="97"/>
        <v>1072</v>
      </c>
      <c r="CT104" s="397">
        <f t="shared" si="98"/>
        <v>1042</v>
      </c>
      <c r="CU104" s="397">
        <f t="shared" si="99"/>
        <v>1401</v>
      </c>
      <c r="CV104" s="491">
        <f t="shared" si="100"/>
        <v>1417</v>
      </c>
      <c r="CW104" s="379">
        <v>711</v>
      </c>
      <c r="CX104" s="399">
        <v>934</v>
      </c>
      <c r="CY104" s="472">
        <v>956</v>
      </c>
      <c r="CZ104" s="400">
        <v>91</v>
      </c>
      <c r="DA104" s="399">
        <v>116</v>
      </c>
      <c r="DB104" s="879">
        <v>101</v>
      </c>
      <c r="DC104" s="404">
        <f t="shared" si="101"/>
        <v>240</v>
      </c>
      <c r="DD104" s="404">
        <f t="shared" si="102"/>
        <v>351</v>
      </c>
      <c r="DE104" s="405">
        <f t="shared" si="103"/>
        <v>360</v>
      </c>
      <c r="DF104" s="379">
        <v>291</v>
      </c>
      <c r="DG104" s="399">
        <v>330</v>
      </c>
      <c r="DH104" s="472">
        <v>331</v>
      </c>
      <c r="DI104" s="400">
        <v>353</v>
      </c>
      <c r="DJ104" s="399">
        <v>443</v>
      </c>
      <c r="DK104" s="472">
        <v>465</v>
      </c>
      <c r="DL104" s="400">
        <v>127</v>
      </c>
      <c r="DM104" s="399">
        <v>154</v>
      </c>
      <c r="DN104" s="472">
        <v>139</v>
      </c>
      <c r="DO104" s="400">
        <v>130</v>
      </c>
      <c r="DP104" s="399">
        <v>149</v>
      </c>
      <c r="DQ104" s="472">
        <v>171</v>
      </c>
      <c r="DR104" s="404">
        <f t="shared" si="104"/>
        <v>410</v>
      </c>
      <c r="DS104" s="404">
        <f t="shared" si="105"/>
        <v>439</v>
      </c>
      <c r="DT104" s="405">
        <f t="shared" si="106"/>
        <v>401</v>
      </c>
    </row>
    <row r="105" spans="1:124">
      <c r="A105" s="504" t="s">
        <v>449</v>
      </c>
      <c r="B105" s="505" t="s">
        <v>104</v>
      </c>
      <c r="C105" s="506">
        <v>136358</v>
      </c>
      <c r="D105" s="506">
        <v>8</v>
      </c>
      <c r="E105" s="395"/>
      <c r="F105" s="395"/>
      <c r="G105" s="395"/>
      <c r="H105" s="395"/>
      <c r="I105" s="472"/>
      <c r="J105" s="472"/>
      <c r="K105" s="394"/>
      <c r="L105" s="395"/>
      <c r="M105" s="395"/>
      <c r="N105" s="395"/>
      <c r="O105" s="396"/>
      <c r="P105" s="396"/>
      <c r="Q105" s="395"/>
      <c r="R105" s="395"/>
      <c r="S105" s="395"/>
      <c r="T105" s="395"/>
      <c r="U105" s="395"/>
      <c r="V105" s="472"/>
      <c r="W105" s="394"/>
      <c r="X105" s="395"/>
      <c r="Y105" s="395"/>
      <c r="Z105" s="395"/>
      <c r="AA105" s="396"/>
      <c r="AB105" s="396"/>
      <c r="AC105" s="395"/>
      <c r="AD105" s="395"/>
      <c r="AE105" s="395"/>
      <c r="AF105" s="395"/>
      <c r="AG105" s="395"/>
      <c r="AH105" s="472"/>
      <c r="AI105" s="489" t="str">
        <f t="shared" si="75"/>
        <v xml:space="preserve"> </v>
      </c>
      <c r="AJ105" s="397" t="str">
        <f t="shared" si="76"/>
        <v xml:space="preserve"> </v>
      </c>
      <c r="AK105" s="397" t="str">
        <f t="shared" si="77"/>
        <v xml:space="preserve"> </v>
      </c>
      <c r="AL105" s="397" t="str">
        <f t="shared" si="78"/>
        <v xml:space="preserve"> </v>
      </c>
      <c r="AM105" s="397" t="str">
        <f t="shared" si="79"/>
        <v xml:space="preserve"> </v>
      </c>
      <c r="AN105" s="397" t="str">
        <f t="shared" si="80"/>
        <v xml:space="preserve"> </v>
      </c>
      <c r="AO105" s="397" t="str">
        <f t="shared" si="81"/>
        <v xml:space="preserve"> </v>
      </c>
      <c r="AP105" s="397" t="str">
        <f t="shared" si="82"/>
        <v xml:space="preserve"> </v>
      </c>
      <c r="AQ105" s="397" t="str">
        <f t="shared" si="83"/>
        <v xml:space="preserve"> </v>
      </c>
      <c r="AR105" s="397" t="str">
        <f t="shared" si="84"/>
        <v xml:space="preserve"> </v>
      </c>
      <c r="AS105" s="397" t="str">
        <f t="shared" si="85"/>
        <v xml:space="preserve"> </v>
      </c>
      <c r="AT105" s="398" t="str">
        <f t="shared" si="86"/>
        <v xml:space="preserve"> </v>
      </c>
      <c r="AU105" s="379"/>
      <c r="AV105" s="395"/>
      <c r="AW105" s="472"/>
      <c r="AX105" s="400"/>
      <c r="AY105" s="395"/>
      <c r="AZ105" s="472"/>
      <c r="BA105" s="489" t="str">
        <f t="shared" si="87"/>
        <v xml:space="preserve"> </v>
      </c>
      <c r="BB105" s="397" t="str">
        <f t="shared" si="88"/>
        <v xml:space="preserve"> </v>
      </c>
      <c r="BC105" s="398" t="str">
        <f t="shared" si="89"/>
        <v xml:space="preserve"> </v>
      </c>
      <c r="BD105" s="401"/>
      <c r="BE105" s="402"/>
      <c r="BF105" s="472"/>
      <c r="BG105" s="403"/>
      <c r="BH105" s="402"/>
      <c r="BI105" s="472"/>
      <c r="BJ105" s="403"/>
      <c r="BK105" s="402"/>
      <c r="BL105" s="472"/>
      <c r="BM105" s="403"/>
      <c r="BN105" s="402"/>
      <c r="BO105" s="472"/>
      <c r="BP105" s="490" t="str">
        <f t="shared" si="90"/>
        <v/>
      </c>
      <c r="BQ105" s="475" t="str">
        <f t="shared" si="91"/>
        <v/>
      </c>
      <c r="BR105" s="405" t="str">
        <f t="shared" si="92"/>
        <v/>
      </c>
      <c r="BS105" s="704">
        <v>6629</v>
      </c>
      <c r="BT105" s="705">
        <v>7792</v>
      </c>
      <c r="BU105" s="705">
        <v>7409</v>
      </c>
      <c r="BV105" s="705">
        <v>7038</v>
      </c>
      <c r="BW105" s="472">
        <v>6999</v>
      </c>
      <c r="BX105" s="472">
        <v>5343</v>
      </c>
      <c r="BY105" s="508">
        <v>647</v>
      </c>
      <c r="BZ105" s="494">
        <v>1709</v>
      </c>
      <c r="CA105" s="402">
        <v>2033</v>
      </c>
      <c r="CB105" s="402">
        <v>1952</v>
      </c>
      <c r="CC105" s="402">
        <v>1889</v>
      </c>
      <c r="CD105" s="402">
        <v>1903</v>
      </c>
      <c r="CE105" s="402">
        <v>2049</v>
      </c>
      <c r="CF105" s="472">
        <v>2399</v>
      </c>
      <c r="CG105" s="403"/>
      <c r="CH105" s="399"/>
      <c r="CI105" s="402">
        <v>22</v>
      </c>
      <c r="CJ105" s="402">
        <v>21</v>
      </c>
      <c r="CK105" s="402">
        <v>31</v>
      </c>
      <c r="CL105" s="907">
        <v>29</v>
      </c>
      <c r="CM105" s="402"/>
      <c r="CN105" s="472"/>
      <c r="CO105" s="489">
        <f t="shared" si="93"/>
        <v>647</v>
      </c>
      <c r="CP105" s="397">
        <f t="shared" si="94"/>
        <v>1709</v>
      </c>
      <c r="CQ105" s="397">
        <f t="shared" si="95"/>
        <v>2011</v>
      </c>
      <c r="CR105" s="397">
        <f t="shared" si="96"/>
        <v>1931</v>
      </c>
      <c r="CS105" s="397">
        <f t="shared" si="97"/>
        <v>1858</v>
      </c>
      <c r="CT105" s="397">
        <f t="shared" si="98"/>
        <v>1874</v>
      </c>
      <c r="CU105" s="397">
        <f t="shared" si="99"/>
        <v>2049</v>
      </c>
      <c r="CV105" s="491">
        <f t="shared" si="100"/>
        <v>2399</v>
      </c>
      <c r="CW105" s="379">
        <v>1225</v>
      </c>
      <c r="CX105" s="399">
        <v>1390</v>
      </c>
      <c r="CY105" s="472">
        <v>1619</v>
      </c>
      <c r="CZ105" s="400">
        <v>157</v>
      </c>
      <c r="DA105" s="399">
        <v>178</v>
      </c>
      <c r="DB105" s="879">
        <v>161</v>
      </c>
      <c r="DC105" s="404">
        <f t="shared" si="101"/>
        <v>492</v>
      </c>
      <c r="DD105" s="404">
        <f t="shared" si="102"/>
        <v>481</v>
      </c>
      <c r="DE105" s="405">
        <f t="shared" si="103"/>
        <v>619</v>
      </c>
      <c r="DF105" s="379">
        <v>522</v>
      </c>
      <c r="DG105" s="399">
        <v>573</v>
      </c>
      <c r="DH105" s="472">
        <v>573</v>
      </c>
      <c r="DI105" s="400">
        <v>339</v>
      </c>
      <c r="DJ105" s="492">
        <v>681</v>
      </c>
      <c r="DK105" s="472">
        <v>844</v>
      </c>
      <c r="DL105" s="400">
        <v>361</v>
      </c>
      <c r="DM105" s="399">
        <v>346</v>
      </c>
      <c r="DN105" s="472">
        <v>339</v>
      </c>
      <c r="DO105" s="400">
        <v>236</v>
      </c>
      <c r="DP105" s="399">
        <v>237</v>
      </c>
      <c r="DQ105" s="472">
        <v>271</v>
      </c>
      <c r="DR105" s="404">
        <f t="shared" si="104"/>
        <v>812</v>
      </c>
      <c r="DS105" s="404">
        <f t="shared" si="105"/>
        <v>702</v>
      </c>
      <c r="DT105" s="405">
        <f t="shared" si="106"/>
        <v>691</v>
      </c>
    </row>
    <row r="106" spans="1:124">
      <c r="A106" s="504" t="s">
        <v>449</v>
      </c>
      <c r="B106" s="651" t="s">
        <v>105</v>
      </c>
      <c r="C106" s="509">
        <v>136400</v>
      </c>
      <c r="D106" s="652">
        <v>8</v>
      </c>
      <c r="E106" s="395"/>
      <c r="F106" s="395"/>
      <c r="G106" s="395"/>
      <c r="H106" s="395"/>
      <c r="I106" s="472"/>
      <c r="J106" s="472"/>
      <c r="K106" s="394"/>
      <c r="L106" s="395"/>
      <c r="M106" s="395"/>
      <c r="N106" s="395"/>
      <c r="O106" s="396"/>
      <c r="P106" s="396"/>
      <c r="Q106" s="395"/>
      <c r="R106" s="395"/>
      <c r="S106" s="395"/>
      <c r="T106" s="395"/>
      <c r="U106" s="395"/>
      <c r="V106" s="472"/>
      <c r="W106" s="394"/>
      <c r="X106" s="395"/>
      <c r="Y106" s="395"/>
      <c r="Z106" s="395"/>
      <c r="AA106" s="396"/>
      <c r="AB106" s="396"/>
      <c r="AC106" s="395"/>
      <c r="AD106" s="395"/>
      <c r="AE106" s="395"/>
      <c r="AF106" s="395"/>
      <c r="AG106" s="395"/>
      <c r="AH106" s="472"/>
      <c r="AI106" s="489" t="str">
        <f t="shared" si="75"/>
        <v xml:space="preserve"> </v>
      </c>
      <c r="AJ106" s="397" t="str">
        <f t="shared" si="76"/>
        <v xml:space="preserve"> </v>
      </c>
      <c r="AK106" s="397" t="str">
        <f t="shared" si="77"/>
        <v xml:space="preserve"> </v>
      </c>
      <c r="AL106" s="397" t="str">
        <f t="shared" si="78"/>
        <v xml:space="preserve"> </v>
      </c>
      <c r="AM106" s="397" t="str">
        <f t="shared" si="79"/>
        <v xml:space="preserve"> </v>
      </c>
      <c r="AN106" s="397" t="str">
        <f t="shared" si="80"/>
        <v xml:space="preserve"> </v>
      </c>
      <c r="AO106" s="397" t="str">
        <f t="shared" si="81"/>
        <v xml:space="preserve"> </v>
      </c>
      <c r="AP106" s="397" t="str">
        <f t="shared" si="82"/>
        <v xml:space="preserve"> </v>
      </c>
      <c r="AQ106" s="397" t="str">
        <f t="shared" si="83"/>
        <v xml:space="preserve"> </v>
      </c>
      <c r="AR106" s="397" t="str">
        <f t="shared" si="84"/>
        <v xml:space="preserve"> </v>
      </c>
      <c r="AS106" s="397" t="str">
        <f t="shared" si="85"/>
        <v xml:space="preserve"> </v>
      </c>
      <c r="AT106" s="398" t="str">
        <f t="shared" si="86"/>
        <v xml:space="preserve"> </v>
      </c>
      <c r="AU106" s="379"/>
      <c r="AV106" s="395"/>
      <c r="AW106" s="472"/>
      <c r="AX106" s="400"/>
      <c r="AY106" s="395"/>
      <c r="AZ106" s="472"/>
      <c r="BA106" s="489" t="str">
        <f t="shared" si="87"/>
        <v xml:space="preserve"> </v>
      </c>
      <c r="BB106" s="397" t="str">
        <f t="shared" si="88"/>
        <v xml:space="preserve"> </v>
      </c>
      <c r="BC106" s="398" t="str">
        <f t="shared" si="89"/>
        <v xml:space="preserve"> </v>
      </c>
      <c r="BD106" s="401"/>
      <c r="BE106" s="402"/>
      <c r="BF106" s="472"/>
      <c r="BG106" s="403"/>
      <c r="BH106" s="402"/>
      <c r="BI106" s="472"/>
      <c r="BJ106" s="403"/>
      <c r="BK106" s="402"/>
      <c r="BL106" s="472"/>
      <c r="BM106" s="403"/>
      <c r="BN106" s="402"/>
      <c r="BO106" s="472"/>
      <c r="BP106" s="490" t="str">
        <f t="shared" si="90"/>
        <v/>
      </c>
      <c r="BQ106" s="475" t="str">
        <f t="shared" si="91"/>
        <v/>
      </c>
      <c r="BR106" s="405" t="str">
        <f t="shared" si="92"/>
        <v/>
      </c>
      <c r="BS106" s="704">
        <v>2416</v>
      </c>
      <c r="BT106" s="705">
        <v>2577</v>
      </c>
      <c r="BU106" s="705">
        <v>2714</v>
      </c>
      <c r="BV106" s="705">
        <v>2690</v>
      </c>
      <c r="BW106" s="472">
        <v>2945</v>
      </c>
      <c r="BX106" s="472">
        <v>2277</v>
      </c>
      <c r="BY106" s="403">
        <v>594</v>
      </c>
      <c r="BZ106" s="402">
        <v>627</v>
      </c>
      <c r="CA106" s="402">
        <v>703</v>
      </c>
      <c r="CB106" s="402">
        <v>744</v>
      </c>
      <c r="CC106" s="402">
        <v>822</v>
      </c>
      <c r="CD106" s="402">
        <v>883</v>
      </c>
      <c r="CE106" s="402">
        <v>1003</v>
      </c>
      <c r="CF106" s="472">
        <v>1170</v>
      </c>
      <c r="CG106" s="403"/>
      <c r="CH106" s="399"/>
      <c r="CI106" s="402">
        <v>13</v>
      </c>
      <c r="CJ106" s="402">
        <v>12</v>
      </c>
      <c r="CK106" s="402">
        <v>17</v>
      </c>
      <c r="CL106" s="907">
        <v>22</v>
      </c>
      <c r="CM106" s="402"/>
      <c r="CN106" s="472"/>
      <c r="CO106" s="489">
        <f t="shared" si="93"/>
        <v>594</v>
      </c>
      <c r="CP106" s="397">
        <f t="shared" si="94"/>
        <v>627</v>
      </c>
      <c r="CQ106" s="397">
        <f t="shared" si="95"/>
        <v>690</v>
      </c>
      <c r="CR106" s="397">
        <f t="shared" si="96"/>
        <v>732</v>
      </c>
      <c r="CS106" s="397">
        <f t="shared" si="97"/>
        <v>805</v>
      </c>
      <c r="CT106" s="397">
        <f t="shared" si="98"/>
        <v>861</v>
      </c>
      <c r="CU106" s="397">
        <f t="shared" si="99"/>
        <v>1003</v>
      </c>
      <c r="CV106" s="491">
        <f t="shared" si="100"/>
        <v>1170</v>
      </c>
      <c r="CW106" s="379">
        <v>535</v>
      </c>
      <c r="CX106" s="399">
        <v>656</v>
      </c>
      <c r="CY106" s="472">
        <v>797</v>
      </c>
      <c r="CZ106" s="400">
        <v>55</v>
      </c>
      <c r="DA106" s="399">
        <v>57</v>
      </c>
      <c r="DB106" s="879">
        <v>62</v>
      </c>
      <c r="DC106" s="404">
        <f t="shared" si="101"/>
        <v>271</v>
      </c>
      <c r="DD106" s="404">
        <f t="shared" si="102"/>
        <v>290</v>
      </c>
      <c r="DE106" s="405">
        <f t="shared" si="103"/>
        <v>311</v>
      </c>
      <c r="DF106" s="379">
        <v>220</v>
      </c>
      <c r="DG106" s="399">
        <v>229</v>
      </c>
      <c r="DH106" s="472">
        <v>232</v>
      </c>
      <c r="DI106" s="400">
        <v>247</v>
      </c>
      <c r="DJ106" s="399">
        <v>295</v>
      </c>
      <c r="DK106" s="472">
        <v>325</v>
      </c>
      <c r="DL106" s="400">
        <v>109</v>
      </c>
      <c r="DM106" s="399">
        <v>115</v>
      </c>
      <c r="DN106" s="472">
        <v>157</v>
      </c>
      <c r="DO106" s="400">
        <v>89</v>
      </c>
      <c r="DP106" s="399">
        <v>119</v>
      </c>
      <c r="DQ106" s="472">
        <v>107</v>
      </c>
      <c r="DR106" s="404">
        <f t="shared" si="104"/>
        <v>314</v>
      </c>
      <c r="DS106" s="404">
        <f t="shared" si="105"/>
        <v>342</v>
      </c>
      <c r="DT106" s="405">
        <f t="shared" si="106"/>
        <v>365</v>
      </c>
    </row>
    <row r="107" spans="1:124">
      <c r="A107" s="504" t="s">
        <v>449</v>
      </c>
      <c r="B107" s="505" t="s">
        <v>106</v>
      </c>
      <c r="C107" s="506">
        <v>136473</v>
      </c>
      <c r="D107" s="506">
        <v>8</v>
      </c>
      <c r="E107" s="395"/>
      <c r="F107" s="395"/>
      <c r="G107" s="395"/>
      <c r="H107" s="395"/>
      <c r="I107" s="472"/>
      <c r="J107" s="472"/>
      <c r="K107" s="394"/>
      <c r="L107" s="395"/>
      <c r="M107" s="395"/>
      <c r="N107" s="395"/>
      <c r="O107" s="396"/>
      <c r="P107" s="396"/>
      <c r="Q107" s="395"/>
      <c r="R107" s="395"/>
      <c r="S107" s="395"/>
      <c r="T107" s="395"/>
      <c r="U107" s="395"/>
      <c r="V107" s="472"/>
      <c r="W107" s="394"/>
      <c r="X107" s="395"/>
      <c r="Y107" s="395"/>
      <c r="Z107" s="395"/>
      <c r="AA107" s="396"/>
      <c r="AB107" s="396"/>
      <c r="AC107" s="395"/>
      <c r="AD107" s="395"/>
      <c r="AE107" s="395"/>
      <c r="AF107" s="395"/>
      <c r="AG107" s="395"/>
      <c r="AH107" s="472"/>
      <c r="AI107" s="489" t="str">
        <f t="shared" si="75"/>
        <v xml:space="preserve"> </v>
      </c>
      <c r="AJ107" s="397" t="str">
        <f t="shared" si="76"/>
        <v xml:space="preserve"> </v>
      </c>
      <c r="AK107" s="397" t="str">
        <f t="shared" si="77"/>
        <v xml:space="preserve"> </v>
      </c>
      <c r="AL107" s="397" t="str">
        <f t="shared" si="78"/>
        <v xml:space="preserve"> </v>
      </c>
      <c r="AM107" s="397" t="str">
        <f t="shared" si="79"/>
        <v xml:space="preserve"> </v>
      </c>
      <c r="AN107" s="397" t="str">
        <f t="shared" si="80"/>
        <v xml:space="preserve"> </v>
      </c>
      <c r="AO107" s="397" t="str">
        <f t="shared" si="81"/>
        <v xml:space="preserve"> </v>
      </c>
      <c r="AP107" s="397" t="str">
        <f t="shared" si="82"/>
        <v xml:space="preserve"> </v>
      </c>
      <c r="AQ107" s="397" t="str">
        <f t="shared" si="83"/>
        <v xml:space="preserve"> </v>
      </c>
      <c r="AR107" s="397" t="str">
        <f t="shared" si="84"/>
        <v xml:space="preserve"> </v>
      </c>
      <c r="AS107" s="397" t="str">
        <f t="shared" si="85"/>
        <v xml:space="preserve"> </v>
      </c>
      <c r="AT107" s="398" t="str">
        <f t="shared" si="86"/>
        <v xml:space="preserve"> </v>
      </c>
      <c r="AU107" s="379"/>
      <c r="AV107" s="395"/>
      <c r="AW107" s="472"/>
      <c r="AX107" s="400"/>
      <c r="AY107" s="395"/>
      <c r="AZ107" s="472"/>
      <c r="BA107" s="489" t="str">
        <f t="shared" si="87"/>
        <v xml:space="preserve"> </v>
      </c>
      <c r="BB107" s="397" t="str">
        <f t="shared" si="88"/>
        <v xml:space="preserve"> </v>
      </c>
      <c r="BC107" s="398" t="str">
        <f t="shared" si="89"/>
        <v xml:space="preserve"> </v>
      </c>
      <c r="BD107" s="401"/>
      <c r="BE107" s="402"/>
      <c r="BF107" s="472"/>
      <c r="BG107" s="403"/>
      <c r="BH107" s="402"/>
      <c r="BI107" s="472"/>
      <c r="BJ107" s="403"/>
      <c r="BK107" s="402"/>
      <c r="BL107" s="472"/>
      <c r="BM107" s="403"/>
      <c r="BN107" s="402"/>
      <c r="BO107" s="472"/>
      <c r="BP107" s="490" t="str">
        <f t="shared" si="90"/>
        <v/>
      </c>
      <c r="BQ107" s="475" t="str">
        <f t="shared" si="91"/>
        <v/>
      </c>
      <c r="BR107" s="405" t="str">
        <f t="shared" si="92"/>
        <v/>
      </c>
      <c r="BS107" s="704">
        <v>3373</v>
      </c>
      <c r="BT107" s="705">
        <v>3794</v>
      </c>
      <c r="BU107" s="705">
        <v>3819</v>
      </c>
      <c r="BV107" s="705">
        <v>3197</v>
      </c>
      <c r="BW107" s="472">
        <v>3575</v>
      </c>
      <c r="BX107" s="472">
        <v>2543</v>
      </c>
      <c r="BY107" s="403">
        <v>1094</v>
      </c>
      <c r="BZ107" s="402">
        <v>1184</v>
      </c>
      <c r="CA107" s="402">
        <v>1283</v>
      </c>
      <c r="CB107" s="402">
        <v>1249</v>
      </c>
      <c r="CC107" s="402">
        <v>1314</v>
      </c>
      <c r="CD107" s="402">
        <v>1095</v>
      </c>
      <c r="CE107" s="402">
        <v>1131</v>
      </c>
      <c r="CF107" s="472">
        <v>1330</v>
      </c>
      <c r="CG107" s="403"/>
      <c r="CH107" s="399"/>
      <c r="CI107" s="402">
        <v>26</v>
      </c>
      <c r="CJ107" s="402">
        <v>25</v>
      </c>
      <c r="CK107" s="402">
        <v>39</v>
      </c>
      <c r="CL107" s="907">
        <v>26</v>
      </c>
      <c r="CM107" s="402"/>
      <c r="CN107" s="472"/>
      <c r="CO107" s="489">
        <f t="shared" si="93"/>
        <v>1094</v>
      </c>
      <c r="CP107" s="397">
        <f t="shared" si="94"/>
        <v>1184</v>
      </c>
      <c r="CQ107" s="397">
        <f t="shared" si="95"/>
        <v>1257</v>
      </c>
      <c r="CR107" s="397">
        <f t="shared" si="96"/>
        <v>1224</v>
      </c>
      <c r="CS107" s="397">
        <f t="shared" si="97"/>
        <v>1275</v>
      </c>
      <c r="CT107" s="397">
        <f t="shared" si="98"/>
        <v>1069</v>
      </c>
      <c r="CU107" s="397">
        <f t="shared" si="99"/>
        <v>1131</v>
      </c>
      <c r="CV107" s="491">
        <f t="shared" si="100"/>
        <v>1330</v>
      </c>
      <c r="CW107" s="379">
        <v>713</v>
      </c>
      <c r="CX107" s="399">
        <v>747</v>
      </c>
      <c r="CY107" s="472">
        <v>883</v>
      </c>
      <c r="CZ107" s="400">
        <v>42</v>
      </c>
      <c r="DA107" s="399">
        <v>45</v>
      </c>
      <c r="DB107" s="879">
        <v>39</v>
      </c>
      <c r="DC107" s="404">
        <f t="shared" si="101"/>
        <v>314</v>
      </c>
      <c r="DD107" s="404">
        <f t="shared" si="102"/>
        <v>339</v>
      </c>
      <c r="DE107" s="405">
        <f t="shared" si="103"/>
        <v>408</v>
      </c>
      <c r="DF107" s="379">
        <v>320</v>
      </c>
      <c r="DG107" s="399">
        <v>356</v>
      </c>
      <c r="DH107" s="472">
        <v>315</v>
      </c>
      <c r="DI107" s="400">
        <v>482</v>
      </c>
      <c r="DJ107" s="399">
        <v>486</v>
      </c>
      <c r="DK107" s="472">
        <v>530</v>
      </c>
      <c r="DL107" s="400">
        <v>211</v>
      </c>
      <c r="DM107" s="399">
        <v>216</v>
      </c>
      <c r="DN107" s="472">
        <v>211</v>
      </c>
      <c r="DO107" s="400">
        <v>103</v>
      </c>
      <c r="DP107" s="399">
        <v>122</v>
      </c>
      <c r="DQ107" s="472">
        <v>93</v>
      </c>
      <c r="DR107" s="404">
        <f t="shared" si="104"/>
        <v>590</v>
      </c>
      <c r="DS107" s="404">
        <f t="shared" si="105"/>
        <v>581</v>
      </c>
      <c r="DT107" s="405">
        <f t="shared" si="106"/>
        <v>450</v>
      </c>
    </row>
    <row r="108" spans="1:124">
      <c r="A108" s="504" t="s">
        <v>449</v>
      </c>
      <c r="B108" s="505" t="s">
        <v>110</v>
      </c>
      <c r="C108" s="506">
        <v>137096</v>
      </c>
      <c r="D108" s="506">
        <v>8</v>
      </c>
      <c r="E108" s="395"/>
      <c r="F108" s="395"/>
      <c r="G108" s="395"/>
      <c r="H108" s="395"/>
      <c r="I108" s="472"/>
      <c r="J108" s="472"/>
      <c r="K108" s="394"/>
      <c r="L108" s="395"/>
      <c r="M108" s="395"/>
      <c r="N108" s="395"/>
      <c r="O108" s="396"/>
      <c r="P108" s="396"/>
      <c r="Q108" s="395"/>
      <c r="R108" s="395"/>
      <c r="S108" s="395"/>
      <c r="T108" s="395"/>
      <c r="U108" s="395"/>
      <c r="V108" s="472"/>
      <c r="W108" s="394"/>
      <c r="X108" s="395"/>
      <c r="Y108" s="395"/>
      <c r="Z108" s="395"/>
      <c r="AA108" s="396"/>
      <c r="AB108" s="396"/>
      <c r="AC108" s="395"/>
      <c r="AD108" s="395"/>
      <c r="AE108" s="395"/>
      <c r="AF108" s="395"/>
      <c r="AG108" s="395"/>
      <c r="AH108" s="472"/>
      <c r="AI108" s="489" t="str">
        <f t="shared" si="75"/>
        <v xml:space="preserve"> </v>
      </c>
      <c r="AJ108" s="397" t="str">
        <f t="shared" si="76"/>
        <v xml:space="preserve"> </v>
      </c>
      <c r="AK108" s="397" t="str">
        <f t="shared" si="77"/>
        <v xml:space="preserve"> </v>
      </c>
      <c r="AL108" s="397" t="str">
        <f t="shared" si="78"/>
        <v xml:space="preserve"> </v>
      </c>
      <c r="AM108" s="397" t="str">
        <f t="shared" si="79"/>
        <v xml:space="preserve"> </v>
      </c>
      <c r="AN108" s="397" t="str">
        <f t="shared" si="80"/>
        <v xml:space="preserve"> </v>
      </c>
      <c r="AO108" s="397" t="str">
        <f t="shared" si="81"/>
        <v xml:space="preserve"> </v>
      </c>
      <c r="AP108" s="397" t="str">
        <f t="shared" si="82"/>
        <v xml:space="preserve"> </v>
      </c>
      <c r="AQ108" s="397" t="str">
        <f t="shared" si="83"/>
        <v xml:space="preserve"> </v>
      </c>
      <c r="AR108" s="397" t="str">
        <f t="shared" si="84"/>
        <v xml:space="preserve"> </v>
      </c>
      <c r="AS108" s="397" t="str">
        <f t="shared" si="85"/>
        <v xml:space="preserve"> </v>
      </c>
      <c r="AT108" s="398" t="str">
        <f t="shared" si="86"/>
        <v xml:space="preserve"> </v>
      </c>
      <c r="AU108" s="379"/>
      <c r="AV108" s="395"/>
      <c r="AW108" s="472"/>
      <c r="AX108" s="400"/>
      <c r="AY108" s="395"/>
      <c r="AZ108" s="472"/>
      <c r="BA108" s="489" t="str">
        <f t="shared" si="87"/>
        <v xml:space="preserve"> </v>
      </c>
      <c r="BB108" s="397" t="str">
        <f t="shared" si="88"/>
        <v xml:space="preserve"> </v>
      </c>
      <c r="BC108" s="398" t="str">
        <f t="shared" si="89"/>
        <v xml:space="preserve"> </v>
      </c>
      <c r="BD108" s="401"/>
      <c r="BE108" s="402"/>
      <c r="BF108" s="472"/>
      <c r="BG108" s="403"/>
      <c r="BH108" s="402"/>
      <c r="BI108" s="472"/>
      <c r="BJ108" s="403"/>
      <c r="BK108" s="402"/>
      <c r="BL108" s="472"/>
      <c r="BM108" s="403"/>
      <c r="BN108" s="402"/>
      <c r="BO108" s="472"/>
      <c r="BP108" s="490" t="str">
        <f t="shared" si="90"/>
        <v/>
      </c>
      <c r="BQ108" s="475" t="str">
        <f t="shared" si="91"/>
        <v/>
      </c>
      <c r="BR108" s="405" t="str">
        <f t="shared" si="92"/>
        <v/>
      </c>
      <c r="BS108" s="704">
        <v>4073</v>
      </c>
      <c r="BT108" s="705">
        <v>4018</v>
      </c>
      <c r="BU108" s="705">
        <v>3997</v>
      </c>
      <c r="BV108" s="705">
        <v>4379</v>
      </c>
      <c r="BW108" s="472">
        <v>4569</v>
      </c>
      <c r="BX108" s="472">
        <v>4672</v>
      </c>
      <c r="BY108" s="403">
        <v>957</v>
      </c>
      <c r="BZ108" s="402">
        <v>1076</v>
      </c>
      <c r="CA108" s="402">
        <v>1128</v>
      </c>
      <c r="CB108" s="402">
        <v>1002</v>
      </c>
      <c r="CC108" s="402">
        <v>1741</v>
      </c>
      <c r="CD108" s="402">
        <v>2001</v>
      </c>
      <c r="CE108" s="402">
        <v>2053</v>
      </c>
      <c r="CF108" s="472">
        <v>2156</v>
      </c>
      <c r="CG108" s="403"/>
      <c r="CH108" s="399"/>
      <c r="CI108" s="402">
        <v>6</v>
      </c>
      <c r="CJ108" s="402">
        <v>9</v>
      </c>
      <c r="CK108" s="402">
        <v>27</v>
      </c>
      <c r="CL108" s="907">
        <v>32</v>
      </c>
      <c r="CM108" s="402"/>
      <c r="CN108" s="472"/>
      <c r="CO108" s="489">
        <f t="shared" si="93"/>
        <v>957</v>
      </c>
      <c r="CP108" s="397">
        <f t="shared" si="94"/>
        <v>1076</v>
      </c>
      <c r="CQ108" s="397">
        <f t="shared" si="95"/>
        <v>1122</v>
      </c>
      <c r="CR108" s="397">
        <f t="shared" si="96"/>
        <v>993</v>
      </c>
      <c r="CS108" s="397">
        <f t="shared" si="97"/>
        <v>1714</v>
      </c>
      <c r="CT108" s="397">
        <f t="shared" si="98"/>
        <v>1969</v>
      </c>
      <c r="CU108" s="397">
        <f t="shared" si="99"/>
        <v>2053</v>
      </c>
      <c r="CV108" s="491">
        <f t="shared" si="100"/>
        <v>2156</v>
      </c>
      <c r="CW108" s="379">
        <v>1369</v>
      </c>
      <c r="CX108" s="399">
        <v>1386</v>
      </c>
      <c r="CY108" s="472">
        <v>1421</v>
      </c>
      <c r="CZ108" s="400">
        <v>196</v>
      </c>
      <c r="DA108" s="399">
        <v>247</v>
      </c>
      <c r="DB108" s="879">
        <v>297</v>
      </c>
      <c r="DC108" s="404">
        <f t="shared" si="101"/>
        <v>404</v>
      </c>
      <c r="DD108" s="404">
        <f t="shared" si="102"/>
        <v>420</v>
      </c>
      <c r="DE108" s="405">
        <f t="shared" si="103"/>
        <v>438</v>
      </c>
      <c r="DF108" s="379">
        <v>562</v>
      </c>
      <c r="DG108" s="399">
        <v>692</v>
      </c>
      <c r="DH108" s="472">
        <v>836</v>
      </c>
      <c r="DI108" s="400">
        <v>579</v>
      </c>
      <c r="DJ108" s="399">
        <v>711</v>
      </c>
      <c r="DK108" s="472">
        <v>719</v>
      </c>
      <c r="DL108" s="400">
        <v>95</v>
      </c>
      <c r="DM108" s="492">
        <v>212</v>
      </c>
      <c r="DN108" s="472">
        <v>246</v>
      </c>
      <c r="DO108" s="400">
        <v>143</v>
      </c>
      <c r="DP108" s="492">
        <v>306</v>
      </c>
      <c r="DQ108" s="472">
        <v>330</v>
      </c>
      <c r="DR108" s="404">
        <f t="shared" si="104"/>
        <v>193</v>
      </c>
      <c r="DS108" s="404">
        <f t="shared" si="105"/>
        <v>504</v>
      </c>
      <c r="DT108" s="405">
        <f t="shared" si="106"/>
        <v>557</v>
      </c>
    </row>
    <row r="109" spans="1:124">
      <c r="A109" s="504" t="s">
        <v>449</v>
      </c>
      <c r="B109" s="505" t="s">
        <v>111</v>
      </c>
      <c r="C109" s="506">
        <v>137209</v>
      </c>
      <c r="D109" s="506">
        <v>8</v>
      </c>
      <c r="E109" s="395"/>
      <c r="F109" s="395"/>
      <c r="G109" s="395"/>
      <c r="H109" s="395"/>
      <c r="I109" s="472"/>
      <c r="J109" s="472"/>
      <c r="K109" s="394"/>
      <c r="L109" s="395"/>
      <c r="M109" s="395"/>
      <c r="N109" s="395"/>
      <c r="O109" s="396"/>
      <c r="P109" s="396"/>
      <c r="Q109" s="395"/>
      <c r="R109" s="395"/>
      <c r="S109" s="395"/>
      <c r="T109" s="395"/>
      <c r="U109" s="395"/>
      <c r="V109" s="472"/>
      <c r="W109" s="394"/>
      <c r="X109" s="395"/>
      <c r="Y109" s="395"/>
      <c r="Z109" s="395"/>
      <c r="AA109" s="396"/>
      <c r="AB109" s="396"/>
      <c r="AC109" s="395"/>
      <c r="AD109" s="395"/>
      <c r="AE109" s="395"/>
      <c r="AF109" s="395"/>
      <c r="AG109" s="395"/>
      <c r="AH109" s="472"/>
      <c r="AI109" s="489" t="str">
        <f t="shared" si="75"/>
        <v xml:space="preserve"> </v>
      </c>
      <c r="AJ109" s="397" t="str">
        <f t="shared" si="76"/>
        <v xml:space="preserve"> </v>
      </c>
      <c r="AK109" s="397" t="str">
        <f t="shared" si="77"/>
        <v xml:space="preserve"> </v>
      </c>
      <c r="AL109" s="397" t="str">
        <f t="shared" si="78"/>
        <v xml:space="preserve"> </v>
      </c>
      <c r="AM109" s="397" t="str">
        <f t="shared" si="79"/>
        <v xml:space="preserve"> </v>
      </c>
      <c r="AN109" s="397" t="str">
        <f t="shared" si="80"/>
        <v xml:space="preserve"> </v>
      </c>
      <c r="AO109" s="397" t="str">
        <f t="shared" si="81"/>
        <v xml:space="preserve"> </v>
      </c>
      <c r="AP109" s="397" t="str">
        <f t="shared" si="82"/>
        <v xml:space="preserve"> </v>
      </c>
      <c r="AQ109" s="397" t="str">
        <f t="shared" si="83"/>
        <v xml:space="preserve"> </v>
      </c>
      <c r="AR109" s="397" t="str">
        <f t="shared" si="84"/>
        <v xml:space="preserve"> </v>
      </c>
      <c r="AS109" s="397" t="str">
        <f t="shared" si="85"/>
        <v xml:space="preserve"> </v>
      </c>
      <c r="AT109" s="398" t="str">
        <f t="shared" si="86"/>
        <v xml:space="preserve"> </v>
      </c>
      <c r="AU109" s="379"/>
      <c r="AV109" s="395"/>
      <c r="AW109" s="472"/>
      <c r="AX109" s="400"/>
      <c r="AY109" s="395"/>
      <c r="AZ109" s="472"/>
      <c r="BA109" s="489" t="str">
        <f t="shared" si="87"/>
        <v xml:space="preserve"> </v>
      </c>
      <c r="BB109" s="397" t="str">
        <f t="shared" si="88"/>
        <v xml:space="preserve"> </v>
      </c>
      <c r="BC109" s="398" t="str">
        <f t="shared" si="89"/>
        <v xml:space="preserve"> </v>
      </c>
      <c r="BD109" s="401"/>
      <c r="BE109" s="402"/>
      <c r="BF109" s="472"/>
      <c r="BG109" s="403"/>
      <c r="BH109" s="402"/>
      <c r="BI109" s="472"/>
      <c r="BJ109" s="403"/>
      <c r="BK109" s="402"/>
      <c r="BL109" s="472"/>
      <c r="BM109" s="403"/>
      <c r="BN109" s="402"/>
      <c r="BO109" s="472"/>
      <c r="BP109" s="490" t="str">
        <f t="shared" si="90"/>
        <v/>
      </c>
      <c r="BQ109" s="475" t="str">
        <f t="shared" si="91"/>
        <v/>
      </c>
      <c r="BR109" s="405" t="str">
        <f t="shared" si="92"/>
        <v/>
      </c>
      <c r="BS109" s="704">
        <v>4152</v>
      </c>
      <c r="BT109" s="705">
        <v>4363</v>
      </c>
      <c r="BU109" s="705">
        <v>4057</v>
      </c>
      <c r="BV109" s="705">
        <v>3881</v>
      </c>
      <c r="BW109" s="472">
        <v>4102</v>
      </c>
      <c r="BX109" s="472">
        <v>3268</v>
      </c>
      <c r="BY109" s="403">
        <v>1085</v>
      </c>
      <c r="BZ109" s="402">
        <v>1356</v>
      </c>
      <c r="CA109" s="402">
        <v>1311</v>
      </c>
      <c r="CB109" s="402">
        <v>1426</v>
      </c>
      <c r="CC109" s="402">
        <v>1613</v>
      </c>
      <c r="CD109" s="402">
        <v>1254</v>
      </c>
      <c r="CE109" s="402">
        <v>1402</v>
      </c>
      <c r="CF109" s="472">
        <v>1653</v>
      </c>
      <c r="CG109" s="403"/>
      <c r="CH109" s="399">
        <v>1</v>
      </c>
      <c r="CI109" s="402">
        <v>17</v>
      </c>
      <c r="CJ109" s="402">
        <v>27</v>
      </c>
      <c r="CK109" s="402">
        <v>33</v>
      </c>
      <c r="CL109" s="907">
        <v>21</v>
      </c>
      <c r="CM109" s="402"/>
      <c r="CN109" s="472"/>
      <c r="CO109" s="489">
        <f t="shared" si="93"/>
        <v>1085</v>
      </c>
      <c r="CP109" s="397">
        <f t="shared" si="94"/>
        <v>1355</v>
      </c>
      <c r="CQ109" s="397">
        <f t="shared" si="95"/>
        <v>1294</v>
      </c>
      <c r="CR109" s="397">
        <f t="shared" si="96"/>
        <v>1399</v>
      </c>
      <c r="CS109" s="397">
        <f t="shared" si="97"/>
        <v>1580</v>
      </c>
      <c r="CT109" s="397">
        <f t="shared" si="98"/>
        <v>1233</v>
      </c>
      <c r="CU109" s="397">
        <f t="shared" si="99"/>
        <v>1402</v>
      </c>
      <c r="CV109" s="491">
        <f t="shared" si="100"/>
        <v>1653</v>
      </c>
      <c r="CW109" s="379">
        <v>804</v>
      </c>
      <c r="CX109" s="399">
        <v>941</v>
      </c>
      <c r="CY109" s="472">
        <v>1103</v>
      </c>
      <c r="CZ109" s="400">
        <v>78</v>
      </c>
      <c r="DA109" s="399">
        <v>96</v>
      </c>
      <c r="DB109" s="879">
        <v>105</v>
      </c>
      <c r="DC109" s="404">
        <f t="shared" si="101"/>
        <v>351</v>
      </c>
      <c r="DD109" s="404">
        <f t="shared" si="102"/>
        <v>365</v>
      </c>
      <c r="DE109" s="405">
        <f t="shared" si="103"/>
        <v>445</v>
      </c>
      <c r="DF109" s="379">
        <v>395</v>
      </c>
      <c r="DG109" s="399">
        <v>467</v>
      </c>
      <c r="DH109" s="472">
        <v>387</v>
      </c>
      <c r="DI109" s="400">
        <v>478</v>
      </c>
      <c r="DJ109" s="399">
        <v>639</v>
      </c>
      <c r="DK109" s="472">
        <v>592</v>
      </c>
      <c r="DL109" s="400">
        <v>211</v>
      </c>
      <c r="DM109" s="399">
        <v>223</v>
      </c>
      <c r="DN109" s="472">
        <v>201</v>
      </c>
      <c r="DO109" s="400">
        <v>197</v>
      </c>
      <c r="DP109" s="399">
        <v>222</v>
      </c>
      <c r="DQ109" s="472">
        <v>154</v>
      </c>
      <c r="DR109" s="404">
        <f t="shared" si="104"/>
        <v>596</v>
      </c>
      <c r="DS109" s="404">
        <f t="shared" si="105"/>
        <v>668</v>
      </c>
      <c r="DT109" s="405">
        <f t="shared" si="106"/>
        <v>491</v>
      </c>
    </row>
    <row r="110" spans="1:124">
      <c r="A110" s="504" t="s">
        <v>449</v>
      </c>
      <c r="B110" s="505" t="s">
        <v>113</v>
      </c>
      <c r="C110" s="506">
        <v>137759</v>
      </c>
      <c r="D110" s="506">
        <v>8</v>
      </c>
      <c r="E110" s="395"/>
      <c r="F110" s="395"/>
      <c r="G110" s="395"/>
      <c r="H110" s="395"/>
      <c r="I110" s="472"/>
      <c r="J110" s="472"/>
      <c r="K110" s="394"/>
      <c r="L110" s="395"/>
      <c r="M110" s="395"/>
      <c r="N110" s="395"/>
      <c r="O110" s="396"/>
      <c r="P110" s="396"/>
      <c r="Q110" s="395"/>
      <c r="R110" s="395"/>
      <c r="S110" s="395"/>
      <c r="T110" s="395"/>
      <c r="U110" s="395"/>
      <c r="V110" s="472"/>
      <c r="W110" s="394"/>
      <c r="X110" s="395"/>
      <c r="Y110" s="395"/>
      <c r="Z110" s="395"/>
      <c r="AA110" s="396"/>
      <c r="AB110" s="396"/>
      <c r="AC110" s="395"/>
      <c r="AD110" s="395"/>
      <c r="AE110" s="395"/>
      <c r="AF110" s="395"/>
      <c r="AG110" s="395"/>
      <c r="AH110" s="472"/>
      <c r="AI110" s="489" t="str">
        <f t="shared" si="75"/>
        <v xml:space="preserve"> </v>
      </c>
      <c r="AJ110" s="397" t="str">
        <f t="shared" si="76"/>
        <v xml:space="preserve"> </v>
      </c>
      <c r="AK110" s="397" t="str">
        <f t="shared" si="77"/>
        <v xml:space="preserve"> </v>
      </c>
      <c r="AL110" s="397" t="str">
        <f t="shared" si="78"/>
        <v xml:space="preserve"> </v>
      </c>
      <c r="AM110" s="397" t="str">
        <f t="shared" si="79"/>
        <v xml:space="preserve"> </v>
      </c>
      <c r="AN110" s="397" t="str">
        <f t="shared" si="80"/>
        <v xml:space="preserve"> </v>
      </c>
      <c r="AO110" s="397" t="str">
        <f t="shared" si="81"/>
        <v xml:space="preserve"> </v>
      </c>
      <c r="AP110" s="397" t="str">
        <f t="shared" si="82"/>
        <v xml:space="preserve"> </v>
      </c>
      <c r="AQ110" s="397" t="str">
        <f t="shared" si="83"/>
        <v xml:space="preserve"> </v>
      </c>
      <c r="AR110" s="397" t="str">
        <f t="shared" si="84"/>
        <v xml:space="preserve"> </v>
      </c>
      <c r="AS110" s="397" t="str">
        <f t="shared" si="85"/>
        <v xml:space="preserve"> </v>
      </c>
      <c r="AT110" s="398" t="str">
        <f t="shared" si="86"/>
        <v xml:space="preserve"> </v>
      </c>
      <c r="AU110" s="379"/>
      <c r="AV110" s="395"/>
      <c r="AW110" s="472"/>
      <c r="AX110" s="400"/>
      <c r="AY110" s="395"/>
      <c r="AZ110" s="472"/>
      <c r="BA110" s="489" t="str">
        <f t="shared" si="87"/>
        <v xml:space="preserve"> </v>
      </c>
      <c r="BB110" s="397" t="str">
        <f t="shared" si="88"/>
        <v xml:space="preserve"> </v>
      </c>
      <c r="BC110" s="398" t="str">
        <f t="shared" si="89"/>
        <v xml:space="preserve"> </v>
      </c>
      <c r="BD110" s="401"/>
      <c r="BE110" s="402"/>
      <c r="BF110" s="472"/>
      <c r="BG110" s="403"/>
      <c r="BH110" s="402"/>
      <c r="BI110" s="472"/>
      <c r="BJ110" s="403"/>
      <c r="BK110" s="402"/>
      <c r="BL110" s="472"/>
      <c r="BM110" s="403"/>
      <c r="BN110" s="402"/>
      <c r="BO110" s="472"/>
      <c r="BP110" s="490" t="str">
        <f t="shared" si="90"/>
        <v/>
      </c>
      <c r="BQ110" s="475" t="str">
        <f t="shared" si="91"/>
        <v/>
      </c>
      <c r="BR110" s="405" t="str">
        <f t="shared" si="92"/>
        <v/>
      </c>
      <c r="BS110" s="704">
        <v>3850</v>
      </c>
      <c r="BT110" s="705">
        <v>4380</v>
      </c>
      <c r="BU110" s="705">
        <v>4656</v>
      </c>
      <c r="BV110" s="705">
        <v>4904</v>
      </c>
      <c r="BW110" s="472">
        <v>4661</v>
      </c>
      <c r="BX110" s="472">
        <v>4182</v>
      </c>
      <c r="BY110" s="403">
        <v>1281</v>
      </c>
      <c r="BZ110" s="402">
        <v>1425</v>
      </c>
      <c r="CA110" s="402">
        <v>1578</v>
      </c>
      <c r="CB110" s="402">
        <v>1758</v>
      </c>
      <c r="CC110" s="402">
        <v>1901</v>
      </c>
      <c r="CD110" s="402">
        <v>2053</v>
      </c>
      <c r="CE110" s="402">
        <v>1857</v>
      </c>
      <c r="CF110" s="472">
        <v>2102</v>
      </c>
      <c r="CG110" s="403"/>
      <c r="CH110" s="399"/>
      <c r="CI110" s="402">
        <v>18</v>
      </c>
      <c r="CJ110" s="402">
        <v>33</v>
      </c>
      <c r="CK110" s="402">
        <v>28</v>
      </c>
      <c r="CL110" s="907">
        <v>29</v>
      </c>
      <c r="CM110" s="402"/>
      <c r="CN110" s="472"/>
      <c r="CO110" s="489">
        <f t="shared" si="93"/>
        <v>1281</v>
      </c>
      <c r="CP110" s="397">
        <f t="shared" si="94"/>
        <v>1425</v>
      </c>
      <c r="CQ110" s="397">
        <f t="shared" si="95"/>
        <v>1560</v>
      </c>
      <c r="CR110" s="397">
        <f t="shared" si="96"/>
        <v>1725</v>
      </c>
      <c r="CS110" s="397">
        <f t="shared" si="97"/>
        <v>1873</v>
      </c>
      <c r="CT110" s="397">
        <f t="shared" si="98"/>
        <v>2024</v>
      </c>
      <c r="CU110" s="397">
        <f t="shared" si="99"/>
        <v>1857</v>
      </c>
      <c r="CV110" s="491">
        <f t="shared" si="100"/>
        <v>2102</v>
      </c>
      <c r="CW110" s="379">
        <v>1214</v>
      </c>
      <c r="CX110" s="399">
        <v>1186</v>
      </c>
      <c r="CY110" s="472">
        <v>1299</v>
      </c>
      <c r="CZ110" s="400">
        <v>217</v>
      </c>
      <c r="DA110" s="399">
        <v>201</v>
      </c>
      <c r="DB110" s="879">
        <v>266</v>
      </c>
      <c r="DC110" s="404">
        <f t="shared" si="101"/>
        <v>593</v>
      </c>
      <c r="DD110" s="404">
        <f t="shared" si="102"/>
        <v>470</v>
      </c>
      <c r="DE110" s="405">
        <f t="shared" si="103"/>
        <v>537</v>
      </c>
      <c r="DF110" s="379">
        <v>422</v>
      </c>
      <c r="DG110" s="399">
        <v>574</v>
      </c>
      <c r="DH110" s="472">
        <v>620</v>
      </c>
      <c r="DI110" s="400">
        <v>555</v>
      </c>
      <c r="DJ110" s="399">
        <v>585</v>
      </c>
      <c r="DK110" s="472">
        <v>673</v>
      </c>
      <c r="DL110" s="400">
        <v>253</v>
      </c>
      <c r="DM110" s="399">
        <v>229</v>
      </c>
      <c r="DN110" s="472">
        <v>251</v>
      </c>
      <c r="DO110" s="400">
        <v>295</v>
      </c>
      <c r="DP110" s="399">
        <v>373</v>
      </c>
      <c r="DQ110" s="472">
        <v>384</v>
      </c>
      <c r="DR110" s="404">
        <f t="shared" si="104"/>
        <v>755</v>
      </c>
      <c r="DS110" s="404">
        <f t="shared" si="105"/>
        <v>697</v>
      </c>
      <c r="DT110" s="405">
        <f t="shared" si="106"/>
        <v>769</v>
      </c>
    </row>
    <row r="111" spans="1:124">
      <c r="A111" s="504" t="s">
        <v>449</v>
      </c>
      <c r="B111" s="505" t="s">
        <v>114</v>
      </c>
      <c r="C111" s="506">
        <v>138187</v>
      </c>
      <c r="D111" s="506">
        <v>8</v>
      </c>
      <c r="E111" s="395"/>
      <c r="F111" s="395"/>
      <c r="G111" s="395"/>
      <c r="H111" s="395"/>
      <c r="I111" s="472"/>
      <c r="J111" s="472"/>
      <c r="K111" s="394"/>
      <c r="L111" s="395"/>
      <c r="M111" s="395"/>
      <c r="N111" s="395"/>
      <c r="O111" s="396"/>
      <c r="P111" s="396"/>
      <c r="Q111" s="395"/>
      <c r="R111" s="395"/>
      <c r="S111" s="395"/>
      <c r="T111" s="395"/>
      <c r="U111" s="395"/>
      <c r="V111" s="472"/>
      <c r="W111" s="394"/>
      <c r="X111" s="395"/>
      <c r="Y111" s="395"/>
      <c r="Z111" s="395"/>
      <c r="AA111" s="396"/>
      <c r="AB111" s="396"/>
      <c r="AC111" s="395"/>
      <c r="AD111" s="395"/>
      <c r="AE111" s="395"/>
      <c r="AF111" s="395"/>
      <c r="AG111" s="395"/>
      <c r="AH111" s="472"/>
      <c r="AI111" s="489" t="str">
        <f t="shared" si="75"/>
        <v xml:space="preserve"> </v>
      </c>
      <c r="AJ111" s="397" t="str">
        <f t="shared" si="76"/>
        <v xml:space="preserve"> </v>
      </c>
      <c r="AK111" s="397" t="str">
        <f t="shared" si="77"/>
        <v xml:space="preserve"> </v>
      </c>
      <c r="AL111" s="397" t="str">
        <f t="shared" si="78"/>
        <v xml:space="preserve"> </v>
      </c>
      <c r="AM111" s="397" t="str">
        <f t="shared" si="79"/>
        <v xml:space="preserve"> </v>
      </c>
      <c r="AN111" s="397" t="str">
        <f t="shared" si="80"/>
        <v xml:space="preserve"> </v>
      </c>
      <c r="AO111" s="397" t="str">
        <f t="shared" si="81"/>
        <v xml:space="preserve"> </v>
      </c>
      <c r="AP111" s="397" t="str">
        <f t="shared" si="82"/>
        <v xml:space="preserve"> </v>
      </c>
      <c r="AQ111" s="397" t="str">
        <f t="shared" si="83"/>
        <v xml:space="preserve"> </v>
      </c>
      <c r="AR111" s="397" t="str">
        <f t="shared" si="84"/>
        <v xml:space="preserve"> </v>
      </c>
      <c r="AS111" s="397" t="str">
        <f t="shared" si="85"/>
        <v xml:space="preserve"> </v>
      </c>
      <c r="AT111" s="398" t="str">
        <f t="shared" si="86"/>
        <v xml:space="preserve"> </v>
      </c>
      <c r="AU111" s="379"/>
      <c r="AV111" s="395"/>
      <c r="AW111" s="472"/>
      <c r="AX111" s="400"/>
      <c r="AY111" s="395"/>
      <c r="AZ111" s="472"/>
      <c r="BA111" s="489" t="str">
        <f t="shared" si="87"/>
        <v xml:space="preserve"> </v>
      </c>
      <c r="BB111" s="397" t="str">
        <f t="shared" si="88"/>
        <v xml:space="preserve"> </v>
      </c>
      <c r="BC111" s="398" t="str">
        <f t="shared" si="89"/>
        <v xml:space="preserve"> </v>
      </c>
      <c r="BD111" s="401"/>
      <c r="BE111" s="402"/>
      <c r="BF111" s="472"/>
      <c r="BG111" s="403"/>
      <c r="BH111" s="402"/>
      <c r="BI111" s="472"/>
      <c r="BJ111" s="403"/>
      <c r="BK111" s="402"/>
      <c r="BL111" s="472"/>
      <c r="BM111" s="403"/>
      <c r="BN111" s="402"/>
      <c r="BO111" s="472"/>
      <c r="BP111" s="490" t="str">
        <f t="shared" si="90"/>
        <v/>
      </c>
      <c r="BQ111" s="475" t="str">
        <f t="shared" si="91"/>
        <v/>
      </c>
      <c r="BR111" s="405" t="str">
        <f t="shared" si="92"/>
        <v/>
      </c>
      <c r="BS111" s="704">
        <v>10106</v>
      </c>
      <c r="BT111" s="705">
        <v>9917</v>
      </c>
      <c r="BU111" s="705">
        <v>9762</v>
      </c>
      <c r="BV111" s="705">
        <v>10206</v>
      </c>
      <c r="BW111" s="472">
        <v>10710</v>
      </c>
      <c r="BX111" s="472">
        <v>9693</v>
      </c>
      <c r="BY111" s="403">
        <v>2950</v>
      </c>
      <c r="BZ111" s="402">
        <v>3144</v>
      </c>
      <c r="CA111" s="402">
        <v>2571</v>
      </c>
      <c r="CB111" s="402">
        <v>2649</v>
      </c>
      <c r="CC111" s="402">
        <v>2966</v>
      </c>
      <c r="CD111" s="402">
        <v>3216</v>
      </c>
      <c r="CE111" s="402">
        <v>3698</v>
      </c>
      <c r="CF111" s="472">
        <v>4423</v>
      </c>
      <c r="CG111" s="403"/>
      <c r="CH111" s="399"/>
      <c r="CI111" s="402">
        <v>33</v>
      </c>
      <c r="CJ111" s="402">
        <v>30</v>
      </c>
      <c r="CK111" s="402">
        <v>39</v>
      </c>
      <c r="CL111" s="907">
        <v>50</v>
      </c>
      <c r="CM111" s="402"/>
      <c r="CN111" s="472"/>
      <c r="CO111" s="489">
        <f t="shared" si="93"/>
        <v>2950</v>
      </c>
      <c r="CP111" s="397">
        <f t="shared" si="94"/>
        <v>3144</v>
      </c>
      <c r="CQ111" s="397">
        <f t="shared" si="95"/>
        <v>2538</v>
      </c>
      <c r="CR111" s="397">
        <f t="shared" si="96"/>
        <v>2619</v>
      </c>
      <c r="CS111" s="397">
        <f t="shared" si="97"/>
        <v>2927</v>
      </c>
      <c r="CT111" s="397">
        <f t="shared" si="98"/>
        <v>3166</v>
      </c>
      <c r="CU111" s="397">
        <f t="shared" si="99"/>
        <v>3698</v>
      </c>
      <c r="CV111" s="491">
        <f t="shared" si="100"/>
        <v>4423</v>
      </c>
      <c r="CW111" s="379">
        <v>2212</v>
      </c>
      <c r="CX111" s="399">
        <v>2620</v>
      </c>
      <c r="CY111" s="472">
        <v>3063</v>
      </c>
      <c r="CZ111" s="400">
        <v>196</v>
      </c>
      <c r="DA111" s="399">
        <v>276</v>
      </c>
      <c r="DB111" s="879">
        <v>299</v>
      </c>
      <c r="DC111" s="404">
        <f t="shared" si="101"/>
        <v>758</v>
      </c>
      <c r="DD111" s="404">
        <f t="shared" si="102"/>
        <v>802</v>
      </c>
      <c r="DE111" s="405">
        <f t="shared" si="103"/>
        <v>1061</v>
      </c>
      <c r="DF111" s="379">
        <v>885</v>
      </c>
      <c r="DG111" s="399">
        <v>1020</v>
      </c>
      <c r="DH111" s="472">
        <v>1193</v>
      </c>
      <c r="DI111" s="400">
        <v>1351</v>
      </c>
      <c r="DJ111" s="399">
        <v>1464</v>
      </c>
      <c r="DK111" s="472">
        <v>1233</v>
      </c>
      <c r="DL111" s="400">
        <v>422</v>
      </c>
      <c r="DM111" s="399">
        <v>465</v>
      </c>
      <c r="DN111" s="472">
        <v>438</v>
      </c>
      <c r="DO111" s="400">
        <v>350</v>
      </c>
      <c r="DP111" s="399">
        <v>379</v>
      </c>
      <c r="DQ111" s="472">
        <v>405</v>
      </c>
      <c r="DR111" s="404">
        <f t="shared" si="104"/>
        <v>962</v>
      </c>
      <c r="DS111" s="404">
        <f t="shared" si="105"/>
        <v>1063</v>
      </c>
      <c r="DT111" s="405">
        <f t="shared" si="106"/>
        <v>1130</v>
      </c>
    </row>
    <row r="112" spans="1:124">
      <c r="A112" s="504" t="s">
        <v>449</v>
      </c>
      <c r="B112" s="650" t="s">
        <v>91</v>
      </c>
      <c r="C112" s="506">
        <v>132851</v>
      </c>
      <c r="D112" s="506">
        <v>9</v>
      </c>
      <c r="E112" s="395"/>
      <c r="F112" s="395"/>
      <c r="G112" s="395"/>
      <c r="H112" s="395"/>
      <c r="I112" s="472"/>
      <c r="J112" s="472"/>
      <c r="K112" s="394"/>
      <c r="L112" s="395"/>
      <c r="M112" s="395"/>
      <c r="N112" s="395"/>
      <c r="O112" s="396"/>
      <c r="P112" s="396"/>
      <c r="Q112" s="395"/>
      <c r="R112" s="395"/>
      <c r="S112" s="395"/>
      <c r="T112" s="395"/>
      <c r="U112" s="395"/>
      <c r="V112" s="472"/>
      <c r="W112" s="394"/>
      <c r="X112" s="395"/>
      <c r="Y112" s="395"/>
      <c r="Z112" s="395"/>
      <c r="AA112" s="396"/>
      <c r="AB112" s="396"/>
      <c r="AC112" s="395"/>
      <c r="AD112" s="395"/>
      <c r="AE112" s="395"/>
      <c r="AF112" s="395"/>
      <c r="AG112" s="395"/>
      <c r="AH112" s="472"/>
      <c r="AI112" s="489" t="str">
        <f t="shared" si="75"/>
        <v xml:space="preserve"> </v>
      </c>
      <c r="AJ112" s="397" t="str">
        <f t="shared" si="76"/>
        <v xml:space="preserve"> </v>
      </c>
      <c r="AK112" s="397" t="str">
        <f t="shared" si="77"/>
        <v xml:space="preserve"> </v>
      </c>
      <c r="AL112" s="397" t="str">
        <f t="shared" si="78"/>
        <v xml:space="preserve"> </v>
      </c>
      <c r="AM112" s="397" t="str">
        <f t="shared" si="79"/>
        <v xml:space="preserve"> </v>
      </c>
      <c r="AN112" s="397" t="str">
        <f t="shared" si="80"/>
        <v xml:space="preserve"> </v>
      </c>
      <c r="AO112" s="397" t="str">
        <f t="shared" si="81"/>
        <v xml:space="preserve"> </v>
      </c>
      <c r="AP112" s="397" t="str">
        <f t="shared" si="82"/>
        <v xml:space="preserve"> </v>
      </c>
      <c r="AQ112" s="397" t="str">
        <f t="shared" si="83"/>
        <v xml:space="preserve"> </v>
      </c>
      <c r="AR112" s="397" t="str">
        <f t="shared" si="84"/>
        <v xml:space="preserve"> </v>
      </c>
      <c r="AS112" s="397" t="str">
        <f t="shared" si="85"/>
        <v xml:space="preserve"> </v>
      </c>
      <c r="AT112" s="398" t="str">
        <f t="shared" si="86"/>
        <v xml:space="preserve"> </v>
      </c>
      <c r="AU112" s="379"/>
      <c r="AV112" s="395"/>
      <c r="AW112" s="472"/>
      <c r="AX112" s="400"/>
      <c r="AY112" s="395"/>
      <c r="AZ112" s="472"/>
      <c r="BA112" s="489" t="str">
        <f t="shared" si="87"/>
        <v xml:space="preserve"> </v>
      </c>
      <c r="BB112" s="397" t="str">
        <f t="shared" si="88"/>
        <v xml:space="preserve"> </v>
      </c>
      <c r="BC112" s="398" t="str">
        <f t="shared" si="89"/>
        <v xml:space="preserve"> </v>
      </c>
      <c r="BD112" s="401"/>
      <c r="BE112" s="402"/>
      <c r="BF112" s="472"/>
      <c r="BG112" s="403"/>
      <c r="BH112" s="402"/>
      <c r="BI112" s="472"/>
      <c r="BJ112" s="403"/>
      <c r="BK112" s="402"/>
      <c r="BL112" s="472"/>
      <c r="BM112" s="403"/>
      <c r="BN112" s="402"/>
      <c r="BO112" s="472"/>
      <c r="BP112" s="490" t="str">
        <f t="shared" si="90"/>
        <v/>
      </c>
      <c r="BQ112" s="475" t="str">
        <f t="shared" si="91"/>
        <v/>
      </c>
      <c r="BR112" s="405" t="str">
        <f t="shared" si="92"/>
        <v/>
      </c>
      <c r="BS112" s="704">
        <v>1921</v>
      </c>
      <c r="BT112" s="705">
        <v>1225</v>
      </c>
      <c r="BU112" s="705">
        <v>1498</v>
      </c>
      <c r="BV112" s="705">
        <v>1814</v>
      </c>
      <c r="BW112" s="472">
        <v>1664</v>
      </c>
      <c r="BX112" s="472">
        <v>2316</v>
      </c>
      <c r="BY112" s="403">
        <v>599</v>
      </c>
      <c r="BZ112" s="402">
        <v>649</v>
      </c>
      <c r="CA112" s="402">
        <v>645</v>
      </c>
      <c r="CB112" s="402">
        <v>495</v>
      </c>
      <c r="CC112" s="402">
        <v>501</v>
      </c>
      <c r="CD112" s="402">
        <v>755</v>
      </c>
      <c r="CE112" s="402">
        <v>700</v>
      </c>
      <c r="CF112" s="472">
        <v>818</v>
      </c>
      <c r="CG112" s="403"/>
      <c r="CH112" s="399"/>
      <c r="CI112" s="402">
        <v>8</v>
      </c>
      <c r="CJ112" s="402">
        <v>0</v>
      </c>
      <c r="CK112" s="402">
        <v>8</v>
      </c>
      <c r="CL112" s="907">
        <v>8</v>
      </c>
      <c r="CM112" s="402"/>
      <c r="CN112" s="472"/>
      <c r="CO112" s="489">
        <f t="shared" si="93"/>
        <v>599</v>
      </c>
      <c r="CP112" s="397">
        <f t="shared" si="94"/>
        <v>649</v>
      </c>
      <c r="CQ112" s="397">
        <f t="shared" si="95"/>
        <v>637</v>
      </c>
      <c r="CR112" s="397">
        <f t="shared" si="96"/>
        <v>495</v>
      </c>
      <c r="CS112" s="397">
        <f t="shared" si="97"/>
        <v>493</v>
      </c>
      <c r="CT112" s="397">
        <f t="shared" si="98"/>
        <v>747</v>
      </c>
      <c r="CU112" s="397">
        <f t="shared" si="99"/>
        <v>700</v>
      </c>
      <c r="CV112" s="491">
        <f t="shared" si="100"/>
        <v>818</v>
      </c>
      <c r="CW112" s="379">
        <v>429</v>
      </c>
      <c r="CX112" s="399">
        <v>439</v>
      </c>
      <c r="CY112" s="472">
        <v>542</v>
      </c>
      <c r="CZ112" s="400">
        <v>68</v>
      </c>
      <c r="DA112" s="399">
        <v>49</v>
      </c>
      <c r="DB112" s="879">
        <v>55</v>
      </c>
      <c r="DC112" s="404">
        <f t="shared" si="101"/>
        <v>250</v>
      </c>
      <c r="DD112" s="404">
        <f t="shared" si="102"/>
        <v>212</v>
      </c>
      <c r="DE112" s="405">
        <f t="shared" si="103"/>
        <v>221</v>
      </c>
      <c r="DF112" s="379">
        <v>174</v>
      </c>
      <c r="DG112" s="399">
        <v>167</v>
      </c>
      <c r="DH112" s="472">
        <v>259</v>
      </c>
      <c r="DI112" s="400">
        <v>282</v>
      </c>
      <c r="DJ112" s="399">
        <v>317</v>
      </c>
      <c r="DK112" s="472">
        <v>302</v>
      </c>
      <c r="DL112" s="400">
        <v>61</v>
      </c>
      <c r="DM112" s="399">
        <v>50</v>
      </c>
      <c r="DN112" s="472">
        <v>80</v>
      </c>
      <c r="DO112" s="400">
        <v>55</v>
      </c>
      <c r="DP112" s="399">
        <v>78</v>
      </c>
      <c r="DQ112" s="472">
        <v>103</v>
      </c>
      <c r="DR112" s="404">
        <f t="shared" si="104"/>
        <v>205</v>
      </c>
      <c r="DS112" s="404">
        <f t="shared" si="105"/>
        <v>198</v>
      </c>
      <c r="DT112" s="405">
        <f t="shared" si="106"/>
        <v>305</v>
      </c>
    </row>
    <row r="113" spans="1:144">
      <c r="A113" s="504" t="s">
        <v>449</v>
      </c>
      <c r="B113" s="505" t="s">
        <v>96</v>
      </c>
      <c r="C113" s="506">
        <v>134343</v>
      </c>
      <c r="D113" s="506">
        <v>9</v>
      </c>
      <c r="E113" s="395"/>
      <c r="F113" s="395"/>
      <c r="G113" s="395"/>
      <c r="H113" s="395"/>
      <c r="I113" s="472"/>
      <c r="J113" s="472"/>
      <c r="K113" s="394"/>
      <c r="L113" s="395"/>
      <c r="M113" s="395"/>
      <c r="N113" s="395"/>
      <c r="O113" s="396"/>
      <c r="P113" s="396"/>
      <c r="Q113" s="395"/>
      <c r="R113" s="395"/>
      <c r="S113" s="395"/>
      <c r="T113" s="395"/>
      <c r="U113" s="395"/>
      <c r="V113" s="472"/>
      <c r="W113" s="394"/>
      <c r="X113" s="395"/>
      <c r="Y113" s="395"/>
      <c r="Z113" s="395"/>
      <c r="AA113" s="396"/>
      <c r="AB113" s="396"/>
      <c r="AC113" s="395"/>
      <c r="AD113" s="395"/>
      <c r="AE113" s="395"/>
      <c r="AF113" s="395"/>
      <c r="AG113" s="395"/>
      <c r="AH113" s="472"/>
      <c r="AI113" s="489" t="str">
        <f t="shared" si="75"/>
        <v xml:space="preserve"> </v>
      </c>
      <c r="AJ113" s="397" t="str">
        <f t="shared" si="76"/>
        <v xml:space="preserve"> </v>
      </c>
      <c r="AK113" s="397" t="str">
        <f t="shared" si="77"/>
        <v xml:space="preserve"> </v>
      </c>
      <c r="AL113" s="397" t="str">
        <f t="shared" si="78"/>
        <v xml:space="preserve"> </v>
      </c>
      <c r="AM113" s="397" t="str">
        <f t="shared" si="79"/>
        <v xml:space="preserve"> </v>
      </c>
      <c r="AN113" s="397" t="str">
        <f t="shared" si="80"/>
        <v xml:space="preserve"> </v>
      </c>
      <c r="AO113" s="397" t="str">
        <f t="shared" si="81"/>
        <v xml:space="preserve"> </v>
      </c>
      <c r="AP113" s="397" t="str">
        <f t="shared" si="82"/>
        <v xml:space="preserve"> </v>
      </c>
      <c r="AQ113" s="397" t="str">
        <f t="shared" si="83"/>
        <v xml:space="preserve"> </v>
      </c>
      <c r="AR113" s="397" t="str">
        <f t="shared" si="84"/>
        <v xml:space="preserve"> </v>
      </c>
      <c r="AS113" s="397" t="str">
        <f t="shared" si="85"/>
        <v xml:space="preserve"> </v>
      </c>
      <c r="AT113" s="398" t="str">
        <f t="shared" si="86"/>
        <v xml:space="preserve"> </v>
      </c>
      <c r="AU113" s="379"/>
      <c r="AV113" s="395"/>
      <c r="AW113" s="472"/>
      <c r="AX113" s="400"/>
      <c r="AY113" s="395"/>
      <c r="AZ113" s="472"/>
      <c r="BA113" s="489" t="str">
        <f t="shared" si="87"/>
        <v xml:space="preserve"> </v>
      </c>
      <c r="BB113" s="397" t="str">
        <f t="shared" si="88"/>
        <v xml:space="preserve"> </v>
      </c>
      <c r="BC113" s="398" t="str">
        <f t="shared" si="89"/>
        <v xml:space="preserve"> </v>
      </c>
      <c r="BD113" s="401"/>
      <c r="BE113" s="402"/>
      <c r="BF113" s="472"/>
      <c r="BG113" s="403"/>
      <c r="BH113" s="402"/>
      <c r="BI113" s="472"/>
      <c r="BJ113" s="403"/>
      <c r="BK113" s="402"/>
      <c r="BL113" s="472"/>
      <c r="BM113" s="403"/>
      <c r="BN113" s="402"/>
      <c r="BO113" s="472"/>
      <c r="BP113" s="490" t="str">
        <f t="shared" si="90"/>
        <v/>
      </c>
      <c r="BQ113" s="475" t="str">
        <f t="shared" si="91"/>
        <v/>
      </c>
      <c r="BR113" s="405" t="str">
        <f t="shared" si="92"/>
        <v/>
      </c>
      <c r="BS113" s="704">
        <v>1740</v>
      </c>
      <c r="BT113" s="705">
        <v>1830</v>
      </c>
      <c r="BU113" s="705">
        <v>2079</v>
      </c>
      <c r="BV113" s="705">
        <v>1767</v>
      </c>
      <c r="BW113" s="472">
        <v>1816</v>
      </c>
      <c r="BX113" s="472">
        <v>1471</v>
      </c>
      <c r="BY113" s="403">
        <v>541</v>
      </c>
      <c r="BZ113" s="402">
        <v>520</v>
      </c>
      <c r="CA113" s="402">
        <v>587</v>
      </c>
      <c r="CB113" s="402">
        <v>701</v>
      </c>
      <c r="CC113" s="402">
        <v>604</v>
      </c>
      <c r="CD113" s="402">
        <v>622</v>
      </c>
      <c r="CE113" s="402">
        <v>656</v>
      </c>
      <c r="CF113" s="472">
        <v>698</v>
      </c>
      <c r="CG113" s="403"/>
      <c r="CH113" s="399"/>
      <c r="CI113" s="402">
        <v>10</v>
      </c>
      <c r="CJ113" s="402">
        <v>14</v>
      </c>
      <c r="CK113" s="402">
        <v>12</v>
      </c>
      <c r="CL113" s="907">
        <v>9</v>
      </c>
      <c r="CM113" s="402"/>
      <c r="CN113" s="472"/>
      <c r="CO113" s="489">
        <f t="shared" si="93"/>
        <v>541</v>
      </c>
      <c r="CP113" s="397">
        <f t="shared" si="94"/>
        <v>520</v>
      </c>
      <c r="CQ113" s="397">
        <f t="shared" si="95"/>
        <v>577</v>
      </c>
      <c r="CR113" s="397">
        <f t="shared" si="96"/>
        <v>687</v>
      </c>
      <c r="CS113" s="397">
        <f t="shared" si="97"/>
        <v>592</v>
      </c>
      <c r="CT113" s="397">
        <f t="shared" si="98"/>
        <v>613</v>
      </c>
      <c r="CU113" s="397">
        <f t="shared" si="99"/>
        <v>656</v>
      </c>
      <c r="CV113" s="491">
        <f t="shared" si="100"/>
        <v>698</v>
      </c>
      <c r="CW113" s="379">
        <v>410</v>
      </c>
      <c r="CX113" s="399">
        <v>430</v>
      </c>
      <c r="CY113" s="472">
        <v>453</v>
      </c>
      <c r="CZ113" s="400">
        <v>38</v>
      </c>
      <c r="DA113" s="399">
        <v>33</v>
      </c>
      <c r="DB113" s="879">
        <v>39</v>
      </c>
      <c r="DC113" s="404">
        <f t="shared" si="101"/>
        <v>165</v>
      </c>
      <c r="DD113" s="404">
        <f t="shared" si="102"/>
        <v>193</v>
      </c>
      <c r="DE113" s="405">
        <f t="shared" si="103"/>
        <v>206</v>
      </c>
      <c r="DF113" s="379">
        <v>235</v>
      </c>
      <c r="DG113" s="399">
        <v>185</v>
      </c>
      <c r="DH113" s="472">
        <v>200</v>
      </c>
      <c r="DI113" s="400">
        <v>234</v>
      </c>
      <c r="DJ113" s="399">
        <v>254</v>
      </c>
      <c r="DK113" s="472">
        <v>247</v>
      </c>
      <c r="DL113" s="400">
        <v>109</v>
      </c>
      <c r="DM113" s="399">
        <v>104</v>
      </c>
      <c r="DN113" s="472">
        <v>107</v>
      </c>
      <c r="DO113" s="400">
        <v>77</v>
      </c>
      <c r="DP113" s="399">
        <v>57</v>
      </c>
      <c r="DQ113" s="472">
        <v>63</v>
      </c>
      <c r="DR113" s="404">
        <f t="shared" si="104"/>
        <v>266</v>
      </c>
      <c r="DS113" s="404">
        <f t="shared" si="105"/>
        <v>246</v>
      </c>
      <c r="DT113" s="405">
        <f t="shared" si="106"/>
        <v>243</v>
      </c>
    </row>
    <row r="114" spans="1:144">
      <c r="A114" s="504" t="s">
        <v>449</v>
      </c>
      <c r="B114" s="505" t="s">
        <v>99</v>
      </c>
      <c r="C114" s="506">
        <v>135160</v>
      </c>
      <c r="D114" s="506">
        <v>9</v>
      </c>
      <c r="E114" s="395"/>
      <c r="F114" s="395"/>
      <c r="G114" s="395"/>
      <c r="H114" s="395"/>
      <c r="I114" s="472"/>
      <c r="J114" s="472"/>
      <c r="K114" s="394"/>
      <c r="L114" s="395"/>
      <c r="M114" s="395"/>
      <c r="N114" s="395"/>
      <c r="O114" s="396"/>
      <c r="P114" s="396"/>
      <c r="Q114" s="395"/>
      <c r="R114" s="395"/>
      <c r="S114" s="395"/>
      <c r="T114" s="395"/>
      <c r="U114" s="395"/>
      <c r="V114" s="472"/>
      <c r="W114" s="394"/>
      <c r="X114" s="395"/>
      <c r="Y114" s="395"/>
      <c r="Z114" s="395"/>
      <c r="AA114" s="396"/>
      <c r="AB114" s="396"/>
      <c r="AC114" s="395"/>
      <c r="AD114" s="395"/>
      <c r="AE114" s="395"/>
      <c r="AF114" s="395"/>
      <c r="AG114" s="395"/>
      <c r="AH114" s="472"/>
      <c r="AI114" s="489" t="str">
        <f t="shared" si="75"/>
        <v xml:space="preserve"> </v>
      </c>
      <c r="AJ114" s="397" t="str">
        <f t="shared" si="76"/>
        <v xml:space="preserve"> </v>
      </c>
      <c r="AK114" s="397" t="str">
        <f t="shared" si="77"/>
        <v xml:space="preserve"> </v>
      </c>
      <c r="AL114" s="397" t="str">
        <f t="shared" si="78"/>
        <v xml:space="preserve"> </v>
      </c>
      <c r="AM114" s="397" t="str">
        <f t="shared" si="79"/>
        <v xml:space="preserve"> </v>
      </c>
      <c r="AN114" s="397" t="str">
        <f t="shared" si="80"/>
        <v xml:space="preserve"> </v>
      </c>
      <c r="AO114" s="397" t="str">
        <f t="shared" si="81"/>
        <v xml:space="preserve"> </v>
      </c>
      <c r="AP114" s="397" t="str">
        <f t="shared" si="82"/>
        <v xml:space="preserve"> </v>
      </c>
      <c r="AQ114" s="397" t="str">
        <f t="shared" si="83"/>
        <v xml:space="preserve"> </v>
      </c>
      <c r="AR114" s="397" t="str">
        <f t="shared" si="84"/>
        <v xml:space="preserve"> </v>
      </c>
      <c r="AS114" s="397" t="str">
        <f t="shared" si="85"/>
        <v xml:space="preserve"> </v>
      </c>
      <c r="AT114" s="398" t="str">
        <f t="shared" si="86"/>
        <v xml:space="preserve"> </v>
      </c>
      <c r="AU114" s="379"/>
      <c r="AV114" s="395"/>
      <c r="AW114" s="472"/>
      <c r="AX114" s="400"/>
      <c r="AY114" s="395"/>
      <c r="AZ114" s="472"/>
      <c r="BA114" s="489" t="str">
        <f t="shared" si="87"/>
        <v xml:space="preserve"> </v>
      </c>
      <c r="BB114" s="397" t="str">
        <f t="shared" si="88"/>
        <v xml:space="preserve"> </v>
      </c>
      <c r="BC114" s="398" t="str">
        <f t="shared" si="89"/>
        <v xml:space="preserve"> </v>
      </c>
      <c r="BD114" s="401"/>
      <c r="BE114" s="402"/>
      <c r="BF114" s="472"/>
      <c r="BG114" s="403"/>
      <c r="BH114" s="402"/>
      <c r="BI114" s="472"/>
      <c r="BJ114" s="403"/>
      <c r="BK114" s="402"/>
      <c r="BL114" s="472"/>
      <c r="BM114" s="403"/>
      <c r="BN114" s="402"/>
      <c r="BO114" s="472"/>
      <c r="BP114" s="490" t="str">
        <f t="shared" si="90"/>
        <v/>
      </c>
      <c r="BQ114" s="475" t="str">
        <f t="shared" si="91"/>
        <v/>
      </c>
      <c r="BR114" s="405" t="str">
        <f t="shared" si="92"/>
        <v/>
      </c>
      <c r="BS114" s="704">
        <v>940</v>
      </c>
      <c r="BT114" s="705">
        <v>1029</v>
      </c>
      <c r="BU114" s="705">
        <v>1092</v>
      </c>
      <c r="BV114" s="705">
        <v>945</v>
      </c>
      <c r="BW114" s="472">
        <v>968</v>
      </c>
      <c r="BX114" s="472">
        <v>689</v>
      </c>
      <c r="BY114" s="403">
        <v>364</v>
      </c>
      <c r="BZ114" s="402">
        <v>349</v>
      </c>
      <c r="CA114" s="402">
        <v>347</v>
      </c>
      <c r="CB114" s="402">
        <v>397</v>
      </c>
      <c r="CC114" s="402">
        <v>397</v>
      </c>
      <c r="CD114" s="402">
        <v>332</v>
      </c>
      <c r="CE114" s="402">
        <v>353</v>
      </c>
      <c r="CF114" s="472">
        <v>369</v>
      </c>
      <c r="CG114" s="403"/>
      <c r="CH114" s="399"/>
      <c r="CI114" s="402">
        <v>1</v>
      </c>
      <c r="CJ114" s="402">
        <v>6</v>
      </c>
      <c r="CK114" s="402">
        <v>6</v>
      </c>
      <c r="CL114" s="907">
        <v>10</v>
      </c>
      <c r="CM114" s="402"/>
      <c r="CN114" s="472"/>
      <c r="CO114" s="489">
        <f t="shared" si="93"/>
        <v>364</v>
      </c>
      <c r="CP114" s="397">
        <f t="shared" si="94"/>
        <v>349</v>
      </c>
      <c r="CQ114" s="397">
        <f t="shared" si="95"/>
        <v>346</v>
      </c>
      <c r="CR114" s="397">
        <f t="shared" si="96"/>
        <v>391</v>
      </c>
      <c r="CS114" s="397">
        <f t="shared" si="97"/>
        <v>391</v>
      </c>
      <c r="CT114" s="397">
        <f t="shared" si="98"/>
        <v>322</v>
      </c>
      <c r="CU114" s="397">
        <f t="shared" si="99"/>
        <v>353</v>
      </c>
      <c r="CV114" s="491">
        <f t="shared" si="100"/>
        <v>369</v>
      </c>
      <c r="CW114" s="379">
        <v>212</v>
      </c>
      <c r="CX114" s="399">
        <v>226</v>
      </c>
      <c r="CY114" s="472">
        <v>193</v>
      </c>
      <c r="CZ114" s="400">
        <v>17</v>
      </c>
      <c r="DA114" s="399">
        <v>17</v>
      </c>
      <c r="DB114" s="879">
        <v>32</v>
      </c>
      <c r="DC114" s="404">
        <f t="shared" si="101"/>
        <v>93</v>
      </c>
      <c r="DD114" s="404">
        <f t="shared" si="102"/>
        <v>110</v>
      </c>
      <c r="DE114" s="405">
        <f t="shared" si="103"/>
        <v>144</v>
      </c>
      <c r="DF114" s="379">
        <v>170</v>
      </c>
      <c r="DG114" s="399">
        <v>170</v>
      </c>
      <c r="DH114" s="472">
        <v>139</v>
      </c>
      <c r="DI114" s="400">
        <v>216</v>
      </c>
      <c r="DJ114" s="399">
        <v>193</v>
      </c>
      <c r="DK114" s="472">
        <v>199</v>
      </c>
      <c r="DL114" s="400">
        <v>32</v>
      </c>
      <c r="DM114" s="399">
        <v>43</v>
      </c>
      <c r="DN114" s="472">
        <v>38</v>
      </c>
      <c r="DO114" s="400">
        <v>52</v>
      </c>
      <c r="DP114" s="399">
        <v>38</v>
      </c>
      <c r="DQ114" s="472">
        <v>40</v>
      </c>
      <c r="DR114" s="404">
        <f t="shared" si="104"/>
        <v>137</v>
      </c>
      <c r="DS114" s="404">
        <f t="shared" si="105"/>
        <v>140</v>
      </c>
      <c r="DT114" s="405">
        <f t="shared" si="106"/>
        <v>105</v>
      </c>
    </row>
    <row r="115" spans="1:144">
      <c r="A115" s="504" t="s">
        <v>449</v>
      </c>
      <c r="B115" s="505" t="s">
        <v>100</v>
      </c>
      <c r="C115" s="506">
        <v>135188</v>
      </c>
      <c r="D115" s="506">
        <v>9</v>
      </c>
      <c r="E115" s="395"/>
      <c r="F115" s="395"/>
      <c r="G115" s="395"/>
      <c r="H115" s="395"/>
      <c r="I115" s="472"/>
      <c r="J115" s="472"/>
      <c r="K115" s="394"/>
      <c r="L115" s="395"/>
      <c r="M115" s="395"/>
      <c r="N115" s="395"/>
      <c r="O115" s="396"/>
      <c r="P115" s="396"/>
      <c r="Q115" s="395"/>
      <c r="R115" s="395"/>
      <c r="S115" s="395"/>
      <c r="T115" s="395"/>
      <c r="U115" s="395"/>
      <c r="V115" s="472"/>
      <c r="W115" s="394"/>
      <c r="X115" s="395"/>
      <c r="Y115" s="395"/>
      <c r="Z115" s="395"/>
      <c r="AA115" s="396"/>
      <c r="AB115" s="396"/>
      <c r="AC115" s="395"/>
      <c r="AD115" s="395"/>
      <c r="AE115" s="395"/>
      <c r="AF115" s="395"/>
      <c r="AG115" s="395"/>
      <c r="AH115" s="472"/>
      <c r="AI115" s="489" t="str">
        <f t="shared" si="75"/>
        <v xml:space="preserve"> </v>
      </c>
      <c r="AJ115" s="397" t="str">
        <f t="shared" si="76"/>
        <v xml:space="preserve"> </v>
      </c>
      <c r="AK115" s="397" t="str">
        <f t="shared" si="77"/>
        <v xml:space="preserve"> </v>
      </c>
      <c r="AL115" s="397" t="str">
        <f t="shared" si="78"/>
        <v xml:space="preserve"> </v>
      </c>
      <c r="AM115" s="397" t="str">
        <f t="shared" si="79"/>
        <v xml:space="preserve"> </v>
      </c>
      <c r="AN115" s="397" t="str">
        <f t="shared" si="80"/>
        <v xml:space="preserve"> </v>
      </c>
      <c r="AO115" s="397" t="str">
        <f t="shared" si="81"/>
        <v xml:space="preserve"> </v>
      </c>
      <c r="AP115" s="397" t="str">
        <f t="shared" si="82"/>
        <v xml:space="preserve"> </v>
      </c>
      <c r="AQ115" s="397" t="str">
        <f t="shared" si="83"/>
        <v xml:space="preserve"> </v>
      </c>
      <c r="AR115" s="397" t="str">
        <f t="shared" si="84"/>
        <v xml:space="preserve"> </v>
      </c>
      <c r="AS115" s="397" t="str">
        <f t="shared" si="85"/>
        <v xml:space="preserve"> </v>
      </c>
      <c r="AT115" s="398" t="str">
        <f t="shared" si="86"/>
        <v xml:space="preserve"> </v>
      </c>
      <c r="AU115" s="379"/>
      <c r="AV115" s="395"/>
      <c r="AW115" s="472"/>
      <c r="AX115" s="400"/>
      <c r="AY115" s="395"/>
      <c r="AZ115" s="472"/>
      <c r="BA115" s="489" t="str">
        <f t="shared" si="87"/>
        <v xml:space="preserve"> </v>
      </c>
      <c r="BB115" s="397" t="str">
        <f t="shared" si="88"/>
        <v xml:space="preserve"> </v>
      </c>
      <c r="BC115" s="398" t="str">
        <f t="shared" si="89"/>
        <v xml:space="preserve"> </v>
      </c>
      <c r="BD115" s="401"/>
      <c r="BE115" s="402"/>
      <c r="BF115" s="472"/>
      <c r="BG115" s="403"/>
      <c r="BH115" s="402"/>
      <c r="BI115" s="472"/>
      <c r="BJ115" s="403"/>
      <c r="BK115" s="402"/>
      <c r="BL115" s="472"/>
      <c r="BM115" s="403"/>
      <c r="BN115" s="402"/>
      <c r="BO115" s="472"/>
      <c r="BP115" s="490" t="str">
        <f t="shared" si="90"/>
        <v/>
      </c>
      <c r="BQ115" s="475" t="str">
        <f t="shared" si="91"/>
        <v/>
      </c>
      <c r="BR115" s="405" t="str">
        <f t="shared" si="92"/>
        <v/>
      </c>
      <c r="BS115" s="704">
        <v>1275</v>
      </c>
      <c r="BT115" s="705">
        <v>1276</v>
      </c>
      <c r="BU115" s="705">
        <v>1516</v>
      </c>
      <c r="BV115" s="705">
        <v>1345</v>
      </c>
      <c r="BW115" s="472">
        <v>1470</v>
      </c>
      <c r="BX115" s="472">
        <v>1258</v>
      </c>
      <c r="BY115" s="403">
        <v>317</v>
      </c>
      <c r="BZ115" s="402">
        <v>268</v>
      </c>
      <c r="CA115" s="402">
        <v>244</v>
      </c>
      <c r="CB115" s="402">
        <v>371</v>
      </c>
      <c r="CC115" s="402">
        <v>437</v>
      </c>
      <c r="CD115" s="402">
        <v>408</v>
      </c>
      <c r="CE115" s="402">
        <v>390</v>
      </c>
      <c r="CF115" s="472">
        <v>536</v>
      </c>
      <c r="CG115" s="403"/>
      <c r="CH115" s="399"/>
      <c r="CI115" s="402">
        <v>4</v>
      </c>
      <c r="CJ115" s="402">
        <v>3</v>
      </c>
      <c r="CK115" s="402">
        <v>9</v>
      </c>
      <c r="CL115" s="907">
        <v>5</v>
      </c>
      <c r="CM115" s="402"/>
      <c r="CN115" s="472"/>
      <c r="CO115" s="489">
        <f t="shared" si="93"/>
        <v>317</v>
      </c>
      <c r="CP115" s="397">
        <f t="shared" si="94"/>
        <v>268</v>
      </c>
      <c r="CQ115" s="397">
        <f t="shared" si="95"/>
        <v>240</v>
      </c>
      <c r="CR115" s="397">
        <f t="shared" si="96"/>
        <v>368</v>
      </c>
      <c r="CS115" s="397">
        <f t="shared" si="97"/>
        <v>428</v>
      </c>
      <c r="CT115" s="397">
        <f t="shared" si="98"/>
        <v>403</v>
      </c>
      <c r="CU115" s="397">
        <f t="shared" si="99"/>
        <v>390</v>
      </c>
      <c r="CV115" s="491">
        <f t="shared" si="100"/>
        <v>536</v>
      </c>
      <c r="CW115" s="379">
        <v>243</v>
      </c>
      <c r="CX115" s="399">
        <v>249</v>
      </c>
      <c r="CY115" s="472">
        <v>349</v>
      </c>
      <c r="CZ115" s="400">
        <v>54</v>
      </c>
      <c r="DA115" s="399">
        <v>40</v>
      </c>
      <c r="DB115" s="879">
        <v>53</v>
      </c>
      <c r="DC115" s="404">
        <f t="shared" si="101"/>
        <v>106</v>
      </c>
      <c r="DD115" s="404">
        <f t="shared" si="102"/>
        <v>101</v>
      </c>
      <c r="DE115" s="405">
        <f t="shared" si="103"/>
        <v>134</v>
      </c>
      <c r="DF115" s="379">
        <v>122</v>
      </c>
      <c r="DG115" s="399">
        <v>124</v>
      </c>
      <c r="DH115" s="472">
        <v>121</v>
      </c>
      <c r="DI115" s="400">
        <v>114</v>
      </c>
      <c r="DJ115" s="399">
        <v>121</v>
      </c>
      <c r="DK115" s="472">
        <v>110</v>
      </c>
      <c r="DL115" s="400">
        <v>41</v>
      </c>
      <c r="DM115" s="399">
        <v>38</v>
      </c>
      <c r="DN115" s="472">
        <v>48</v>
      </c>
      <c r="DO115" s="400">
        <v>75</v>
      </c>
      <c r="DP115" s="399">
        <v>92</v>
      </c>
      <c r="DQ115" s="472">
        <v>89</v>
      </c>
      <c r="DR115" s="404">
        <f t="shared" si="104"/>
        <v>130</v>
      </c>
      <c r="DS115" s="404">
        <f t="shared" si="105"/>
        <v>174</v>
      </c>
      <c r="DT115" s="405">
        <f t="shared" si="106"/>
        <v>145</v>
      </c>
    </row>
    <row r="116" spans="1:144">
      <c r="A116" s="504" t="s">
        <v>449</v>
      </c>
      <c r="B116" s="650" t="s">
        <v>107</v>
      </c>
      <c r="C116" s="504">
        <v>136516</v>
      </c>
      <c r="D116" s="653">
        <v>9</v>
      </c>
      <c r="E116" s="395"/>
      <c r="F116" s="395"/>
      <c r="G116" s="395"/>
      <c r="H116" s="395"/>
      <c r="I116" s="472"/>
      <c r="J116" s="472"/>
      <c r="K116" s="394"/>
      <c r="L116" s="395"/>
      <c r="M116" s="395"/>
      <c r="N116" s="395"/>
      <c r="O116" s="396"/>
      <c r="P116" s="396"/>
      <c r="Q116" s="395"/>
      <c r="R116" s="395"/>
      <c r="S116" s="395"/>
      <c r="T116" s="395"/>
      <c r="U116" s="395"/>
      <c r="V116" s="472"/>
      <c r="W116" s="394"/>
      <c r="X116" s="395"/>
      <c r="Y116" s="395"/>
      <c r="Z116" s="395"/>
      <c r="AA116" s="396"/>
      <c r="AB116" s="396"/>
      <c r="AC116" s="395"/>
      <c r="AD116" s="395"/>
      <c r="AE116" s="395"/>
      <c r="AF116" s="395"/>
      <c r="AG116" s="395"/>
      <c r="AH116" s="472"/>
      <c r="AI116" s="489" t="str">
        <f t="shared" si="75"/>
        <v xml:space="preserve"> </v>
      </c>
      <c r="AJ116" s="397" t="str">
        <f t="shared" si="76"/>
        <v xml:space="preserve"> </v>
      </c>
      <c r="AK116" s="397" t="str">
        <f t="shared" si="77"/>
        <v xml:space="preserve"> </v>
      </c>
      <c r="AL116" s="397" t="str">
        <f t="shared" si="78"/>
        <v xml:space="preserve"> </v>
      </c>
      <c r="AM116" s="397" t="str">
        <f t="shared" si="79"/>
        <v xml:space="preserve"> </v>
      </c>
      <c r="AN116" s="397" t="str">
        <f t="shared" si="80"/>
        <v xml:space="preserve"> </v>
      </c>
      <c r="AO116" s="397" t="str">
        <f t="shared" si="81"/>
        <v xml:space="preserve"> </v>
      </c>
      <c r="AP116" s="397" t="str">
        <f t="shared" si="82"/>
        <v xml:space="preserve"> </v>
      </c>
      <c r="AQ116" s="397" t="str">
        <f t="shared" si="83"/>
        <v xml:space="preserve"> </v>
      </c>
      <c r="AR116" s="397" t="str">
        <f t="shared" si="84"/>
        <v xml:space="preserve"> </v>
      </c>
      <c r="AS116" s="397" t="str">
        <f t="shared" si="85"/>
        <v xml:space="preserve"> </v>
      </c>
      <c r="AT116" s="398" t="str">
        <f t="shared" si="86"/>
        <v xml:space="preserve"> </v>
      </c>
      <c r="AU116" s="379"/>
      <c r="AV116" s="395"/>
      <c r="AW116" s="472"/>
      <c r="AX116" s="400"/>
      <c r="AY116" s="395"/>
      <c r="AZ116" s="472"/>
      <c r="BA116" s="489" t="str">
        <f t="shared" si="87"/>
        <v xml:space="preserve"> </v>
      </c>
      <c r="BB116" s="397" t="str">
        <f t="shared" si="88"/>
        <v xml:space="preserve"> </v>
      </c>
      <c r="BC116" s="398" t="str">
        <f t="shared" si="89"/>
        <v xml:space="preserve"> </v>
      </c>
      <c r="BD116" s="401"/>
      <c r="BE116" s="402"/>
      <c r="BF116" s="472"/>
      <c r="BG116" s="403"/>
      <c r="BH116" s="402"/>
      <c r="BI116" s="472"/>
      <c r="BJ116" s="403"/>
      <c r="BK116" s="402"/>
      <c r="BL116" s="472"/>
      <c r="BM116" s="403"/>
      <c r="BN116" s="402"/>
      <c r="BO116" s="472"/>
      <c r="BP116" s="490" t="str">
        <f t="shared" si="90"/>
        <v/>
      </c>
      <c r="BQ116" s="475" t="str">
        <f t="shared" si="91"/>
        <v/>
      </c>
      <c r="BR116" s="405" t="str">
        <f t="shared" si="92"/>
        <v/>
      </c>
      <c r="BS116" s="704">
        <v>2183</v>
      </c>
      <c r="BT116" s="705">
        <v>2351</v>
      </c>
      <c r="BU116" s="705">
        <v>2090</v>
      </c>
      <c r="BV116" s="705">
        <v>2222</v>
      </c>
      <c r="BW116" s="472">
        <v>2201</v>
      </c>
      <c r="BX116" s="472">
        <v>2048</v>
      </c>
      <c r="BY116" s="403">
        <v>620</v>
      </c>
      <c r="BZ116" s="402">
        <v>691</v>
      </c>
      <c r="CA116" s="402">
        <v>751</v>
      </c>
      <c r="CB116" s="402">
        <v>707</v>
      </c>
      <c r="CC116" s="402">
        <v>699</v>
      </c>
      <c r="CD116" s="402">
        <v>715</v>
      </c>
      <c r="CE116" s="402">
        <v>676</v>
      </c>
      <c r="CF116" s="472">
        <v>947</v>
      </c>
      <c r="CG116" s="403"/>
      <c r="CH116" s="399"/>
      <c r="CI116" s="402">
        <v>7</v>
      </c>
      <c r="CJ116" s="402">
        <v>13</v>
      </c>
      <c r="CK116" s="402">
        <v>14</v>
      </c>
      <c r="CL116" s="907">
        <v>8</v>
      </c>
      <c r="CM116" s="402"/>
      <c r="CN116" s="472"/>
      <c r="CO116" s="489">
        <f t="shared" si="93"/>
        <v>620</v>
      </c>
      <c r="CP116" s="397">
        <f t="shared" si="94"/>
        <v>691</v>
      </c>
      <c r="CQ116" s="397">
        <f t="shared" si="95"/>
        <v>744</v>
      </c>
      <c r="CR116" s="397">
        <f t="shared" si="96"/>
        <v>694</v>
      </c>
      <c r="CS116" s="397">
        <f t="shared" si="97"/>
        <v>685</v>
      </c>
      <c r="CT116" s="397">
        <f t="shared" si="98"/>
        <v>707</v>
      </c>
      <c r="CU116" s="397">
        <f t="shared" si="99"/>
        <v>676</v>
      </c>
      <c r="CV116" s="491">
        <f t="shared" si="100"/>
        <v>947</v>
      </c>
      <c r="CW116" s="379">
        <v>459</v>
      </c>
      <c r="CX116" s="399">
        <v>439</v>
      </c>
      <c r="CY116" s="472">
        <v>625</v>
      </c>
      <c r="CZ116" s="400">
        <v>60</v>
      </c>
      <c r="DA116" s="399">
        <v>48</v>
      </c>
      <c r="DB116" s="879">
        <v>68</v>
      </c>
      <c r="DC116" s="404">
        <f t="shared" si="101"/>
        <v>188</v>
      </c>
      <c r="DD116" s="404">
        <f t="shared" si="102"/>
        <v>189</v>
      </c>
      <c r="DE116" s="405">
        <f t="shared" si="103"/>
        <v>254</v>
      </c>
      <c r="DF116" s="379">
        <v>196</v>
      </c>
      <c r="DG116" s="399">
        <v>202</v>
      </c>
      <c r="DH116" s="472">
        <v>200</v>
      </c>
      <c r="DI116" s="400">
        <v>258</v>
      </c>
      <c r="DJ116" s="399">
        <v>291</v>
      </c>
      <c r="DK116" s="472">
        <v>293</v>
      </c>
      <c r="DL116" s="400">
        <v>121</v>
      </c>
      <c r="DM116" s="399">
        <v>110</v>
      </c>
      <c r="DN116" s="472">
        <v>105</v>
      </c>
      <c r="DO116" s="400">
        <v>90</v>
      </c>
      <c r="DP116" s="399">
        <v>113</v>
      </c>
      <c r="DQ116" s="472">
        <v>106</v>
      </c>
      <c r="DR116" s="404">
        <f t="shared" si="104"/>
        <v>287</v>
      </c>
      <c r="DS116" s="404">
        <f t="shared" si="105"/>
        <v>260</v>
      </c>
      <c r="DT116" s="405">
        <f t="shared" si="106"/>
        <v>296</v>
      </c>
    </row>
    <row r="117" spans="1:144">
      <c r="A117" s="504" t="s">
        <v>449</v>
      </c>
      <c r="B117" s="505" t="s">
        <v>112</v>
      </c>
      <c r="C117" s="506">
        <v>137315</v>
      </c>
      <c r="D117" s="506">
        <v>9</v>
      </c>
      <c r="E117" s="395"/>
      <c r="F117" s="395"/>
      <c r="G117" s="395"/>
      <c r="H117" s="395"/>
      <c r="I117" s="472"/>
      <c r="J117" s="472"/>
      <c r="K117" s="394"/>
      <c r="L117" s="395"/>
      <c r="M117" s="395"/>
      <c r="N117" s="395"/>
      <c r="O117" s="396"/>
      <c r="P117" s="396"/>
      <c r="Q117" s="395"/>
      <c r="R117" s="395"/>
      <c r="S117" s="395"/>
      <c r="T117" s="395"/>
      <c r="U117" s="395"/>
      <c r="V117" s="472"/>
      <c r="W117" s="394"/>
      <c r="X117" s="395"/>
      <c r="Y117" s="395"/>
      <c r="Z117" s="395"/>
      <c r="AA117" s="396"/>
      <c r="AB117" s="396"/>
      <c r="AC117" s="395"/>
      <c r="AD117" s="395"/>
      <c r="AE117" s="395"/>
      <c r="AF117" s="395"/>
      <c r="AG117" s="395"/>
      <c r="AH117" s="472"/>
      <c r="AI117" s="489" t="str">
        <f t="shared" si="75"/>
        <v xml:space="preserve"> </v>
      </c>
      <c r="AJ117" s="397" t="str">
        <f t="shared" si="76"/>
        <v xml:space="preserve"> </v>
      </c>
      <c r="AK117" s="397" t="str">
        <f t="shared" si="77"/>
        <v xml:space="preserve"> </v>
      </c>
      <c r="AL117" s="397" t="str">
        <f t="shared" si="78"/>
        <v xml:space="preserve"> </v>
      </c>
      <c r="AM117" s="397" t="str">
        <f t="shared" si="79"/>
        <v xml:space="preserve"> </v>
      </c>
      <c r="AN117" s="397" t="str">
        <f t="shared" si="80"/>
        <v xml:space="preserve"> </v>
      </c>
      <c r="AO117" s="397" t="str">
        <f t="shared" si="81"/>
        <v xml:space="preserve"> </v>
      </c>
      <c r="AP117" s="397" t="str">
        <f t="shared" si="82"/>
        <v xml:space="preserve"> </v>
      </c>
      <c r="AQ117" s="397" t="str">
        <f t="shared" si="83"/>
        <v xml:space="preserve"> </v>
      </c>
      <c r="AR117" s="397" t="str">
        <f t="shared" si="84"/>
        <v xml:space="preserve"> </v>
      </c>
      <c r="AS117" s="397" t="str">
        <f t="shared" si="85"/>
        <v xml:space="preserve"> </v>
      </c>
      <c r="AT117" s="398" t="str">
        <f t="shared" si="86"/>
        <v xml:space="preserve"> </v>
      </c>
      <c r="AU117" s="379"/>
      <c r="AV117" s="395"/>
      <c r="AW117" s="472"/>
      <c r="AX117" s="400"/>
      <c r="AY117" s="395"/>
      <c r="AZ117" s="472"/>
      <c r="BA117" s="489" t="str">
        <f t="shared" si="87"/>
        <v xml:space="preserve"> </v>
      </c>
      <c r="BB117" s="397" t="str">
        <f t="shared" si="88"/>
        <v xml:space="preserve"> </v>
      </c>
      <c r="BC117" s="398" t="str">
        <f t="shared" si="89"/>
        <v xml:space="preserve"> </v>
      </c>
      <c r="BD117" s="401"/>
      <c r="BE117" s="402"/>
      <c r="BF117" s="472"/>
      <c r="BG117" s="403"/>
      <c r="BH117" s="402"/>
      <c r="BI117" s="472"/>
      <c r="BJ117" s="403"/>
      <c r="BK117" s="402"/>
      <c r="BL117" s="472"/>
      <c r="BM117" s="403"/>
      <c r="BN117" s="402"/>
      <c r="BO117" s="472"/>
      <c r="BP117" s="490" t="str">
        <f t="shared" si="90"/>
        <v/>
      </c>
      <c r="BQ117" s="475" t="str">
        <f t="shared" si="91"/>
        <v/>
      </c>
      <c r="BR117" s="405" t="str">
        <f t="shared" si="92"/>
        <v/>
      </c>
      <c r="BS117" s="704">
        <v>837</v>
      </c>
      <c r="BT117" s="705">
        <v>1046</v>
      </c>
      <c r="BU117" s="705">
        <v>898</v>
      </c>
      <c r="BV117" s="705">
        <v>1019</v>
      </c>
      <c r="BW117" s="472">
        <v>1018</v>
      </c>
      <c r="BX117" s="472">
        <v>615</v>
      </c>
      <c r="BY117" s="403">
        <v>269</v>
      </c>
      <c r="BZ117" s="402">
        <v>228</v>
      </c>
      <c r="CA117" s="402">
        <v>265</v>
      </c>
      <c r="CB117" s="402">
        <v>358</v>
      </c>
      <c r="CC117" s="402">
        <v>277</v>
      </c>
      <c r="CD117" s="402">
        <v>202</v>
      </c>
      <c r="CE117" s="402">
        <v>276</v>
      </c>
      <c r="CF117" s="472">
        <v>353</v>
      </c>
      <c r="CG117" s="403"/>
      <c r="CH117" s="399"/>
      <c r="CI117" s="402">
        <v>5</v>
      </c>
      <c r="CJ117" s="402">
        <v>3</v>
      </c>
      <c r="CK117" s="402">
        <v>2</v>
      </c>
      <c r="CL117" s="907">
        <v>1</v>
      </c>
      <c r="CM117" s="402"/>
      <c r="CN117" s="472"/>
      <c r="CO117" s="489">
        <f t="shared" si="93"/>
        <v>269</v>
      </c>
      <c r="CP117" s="397">
        <f t="shared" si="94"/>
        <v>228</v>
      </c>
      <c r="CQ117" s="397">
        <f t="shared" si="95"/>
        <v>260</v>
      </c>
      <c r="CR117" s="397">
        <f t="shared" si="96"/>
        <v>355</v>
      </c>
      <c r="CS117" s="397">
        <f t="shared" si="97"/>
        <v>275</v>
      </c>
      <c r="CT117" s="397">
        <f t="shared" si="98"/>
        <v>201</v>
      </c>
      <c r="CU117" s="397">
        <f t="shared" si="99"/>
        <v>276</v>
      </c>
      <c r="CV117" s="491">
        <f t="shared" si="100"/>
        <v>353</v>
      </c>
      <c r="CW117" s="379">
        <v>138</v>
      </c>
      <c r="CX117" s="399">
        <v>170</v>
      </c>
      <c r="CY117" s="472">
        <v>228</v>
      </c>
      <c r="CZ117" s="400">
        <v>17</v>
      </c>
      <c r="DA117" s="399">
        <v>27</v>
      </c>
      <c r="DB117" s="879">
        <v>15</v>
      </c>
      <c r="DC117" s="404">
        <f t="shared" si="101"/>
        <v>46</v>
      </c>
      <c r="DD117" s="404">
        <f t="shared" si="102"/>
        <v>79</v>
      </c>
      <c r="DE117" s="405">
        <f t="shared" si="103"/>
        <v>110</v>
      </c>
      <c r="DF117" s="379">
        <v>143</v>
      </c>
      <c r="DG117" s="399">
        <v>125</v>
      </c>
      <c r="DH117" s="472">
        <v>97</v>
      </c>
      <c r="DI117" s="400">
        <v>135</v>
      </c>
      <c r="DJ117" s="399">
        <v>129</v>
      </c>
      <c r="DK117" s="472">
        <v>134</v>
      </c>
      <c r="DL117" s="400">
        <v>30</v>
      </c>
      <c r="DM117" s="399">
        <v>21</v>
      </c>
      <c r="DN117" s="472">
        <v>14</v>
      </c>
      <c r="DO117" s="400">
        <v>38</v>
      </c>
      <c r="DP117" s="399">
        <v>33</v>
      </c>
      <c r="DQ117" s="472">
        <v>22</v>
      </c>
      <c r="DR117" s="404">
        <f t="shared" si="104"/>
        <v>144</v>
      </c>
      <c r="DS117" s="404">
        <f t="shared" si="105"/>
        <v>96</v>
      </c>
      <c r="DT117" s="405">
        <f t="shared" si="106"/>
        <v>68</v>
      </c>
    </row>
    <row r="118" spans="1:144">
      <c r="A118" s="504" t="s">
        <v>449</v>
      </c>
      <c r="B118" s="505" t="s">
        <v>108</v>
      </c>
      <c r="C118" s="506">
        <v>137281</v>
      </c>
      <c r="D118" s="506">
        <v>9</v>
      </c>
      <c r="E118" s="395"/>
      <c r="F118" s="395"/>
      <c r="G118" s="395"/>
      <c r="H118" s="395"/>
      <c r="I118" s="472"/>
      <c r="J118" s="472"/>
      <c r="K118" s="394"/>
      <c r="L118" s="395"/>
      <c r="M118" s="395"/>
      <c r="N118" s="395"/>
      <c r="O118" s="396"/>
      <c r="P118" s="396"/>
      <c r="Q118" s="395"/>
      <c r="R118" s="395"/>
      <c r="S118" s="395"/>
      <c r="T118" s="395"/>
      <c r="U118" s="395"/>
      <c r="V118" s="472"/>
      <c r="W118" s="394"/>
      <c r="X118" s="395"/>
      <c r="Y118" s="395"/>
      <c r="Z118" s="395"/>
      <c r="AA118" s="396"/>
      <c r="AB118" s="396"/>
      <c r="AC118" s="395"/>
      <c r="AD118" s="395"/>
      <c r="AE118" s="395"/>
      <c r="AF118" s="395"/>
      <c r="AG118" s="395"/>
      <c r="AH118" s="472"/>
      <c r="AI118" s="489" t="str">
        <f t="shared" si="75"/>
        <v xml:space="preserve"> </v>
      </c>
      <c r="AJ118" s="397" t="str">
        <f t="shared" si="76"/>
        <v xml:space="preserve"> </v>
      </c>
      <c r="AK118" s="397" t="str">
        <f t="shared" si="77"/>
        <v xml:space="preserve"> </v>
      </c>
      <c r="AL118" s="397" t="str">
        <f t="shared" si="78"/>
        <v xml:space="preserve"> </v>
      </c>
      <c r="AM118" s="397" t="str">
        <f t="shared" si="79"/>
        <v xml:space="preserve"> </v>
      </c>
      <c r="AN118" s="397" t="str">
        <f t="shared" si="80"/>
        <v xml:space="preserve"> </v>
      </c>
      <c r="AO118" s="397" t="str">
        <f t="shared" si="81"/>
        <v xml:space="preserve"> </v>
      </c>
      <c r="AP118" s="397" t="str">
        <f t="shared" si="82"/>
        <v xml:space="preserve"> </v>
      </c>
      <c r="AQ118" s="397" t="str">
        <f t="shared" si="83"/>
        <v xml:space="preserve"> </v>
      </c>
      <c r="AR118" s="397" t="str">
        <f t="shared" si="84"/>
        <v xml:space="preserve"> </v>
      </c>
      <c r="AS118" s="397" t="str">
        <f t="shared" si="85"/>
        <v xml:space="preserve"> </v>
      </c>
      <c r="AT118" s="398" t="str">
        <f t="shared" si="86"/>
        <v xml:space="preserve"> </v>
      </c>
      <c r="AU118" s="379"/>
      <c r="AV118" s="395"/>
      <c r="AW118" s="472"/>
      <c r="AX118" s="400"/>
      <c r="AY118" s="395"/>
      <c r="AZ118" s="472"/>
      <c r="BA118" s="489" t="str">
        <f t="shared" si="87"/>
        <v xml:space="preserve"> </v>
      </c>
      <c r="BB118" s="397" t="str">
        <f t="shared" si="88"/>
        <v xml:space="preserve"> </v>
      </c>
      <c r="BC118" s="398" t="str">
        <f t="shared" si="89"/>
        <v xml:space="preserve"> </v>
      </c>
      <c r="BD118" s="401"/>
      <c r="BE118" s="402"/>
      <c r="BF118" s="472"/>
      <c r="BG118" s="403"/>
      <c r="BH118" s="402"/>
      <c r="BI118" s="472"/>
      <c r="BJ118" s="403"/>
      <c r="BK118" s="402"/>
      <c r="BL118" s="472"/>
      <c r="BM118" s="403"/>
      <c r="BN118" s="402"/>
      <c r="BO118" s="472"/>
      <c r="BP118" s="490" t="str">
        <f t="shared" si="90"/>
        <v/>
      </c>
      <c r="BQ118" s="475" t="str">
        <f t="shared" si="91"/>
        <v/>
      </c>
      <c r="BR118" s="405" t="str">
        <f t="shared" si="92"/>
        <v/>
      </c>
      <c r="BS118" s="704">
        <v>2008</v>
      </c>
      <c r="BT118" s="705">
        <v>1800</v>
      </c>
      <c r="BU118" s="705">
        <v>2122</v>
      </c>
      <c r="BV118" s="705">
        <v>2107</v>
      </c>
      <c r="BW118" s="472">
        <v>2234</v>
      </c>
      <c r="BX118" s="472">
        <v>1354</v>
      </c>
      <c r="BY118" s="403">
        <v>552</v>
      </c>
      <c r="BZ118" s="402">
        <v>593</v>
      </c>
      <c r="CA118" s="402">
        <v>452</v>
      </c>
      <c r="CB118" s="402">
        <v>538</v>
      </c>
      <c r="CC118" s="402">
        <v>561</v>
      </c>
      <c r="CD118" s="402">
        <v>623</v>
      </c>
      <c r="CE118" s="402">
        <v>577</v>
      </c>
      <c r="CF118" s="472">
        <v>672</v>
      </c>
      <c r="CG118" s="403"/>
      <c r="CH118" s="399">
        <v>1</v>
      </c>
      <c r="CI118" s="402">
        <v>3</v>
      </c>
      <c r="CJ118" s="402">
        <v>13</v>
      </c>
      <c r="CK118" s="402">
        <v>14</v>
      </c>
      <c r="CL118" s="907">
        <v>26</v>
      </c>
      <c r="CM118" s="402"/>
      <c r="CN118" s="472"/>
      <c r="CO118" s="489">
        <f t="shared" si="93"/>
        <v>552</v>
      </c>
      <c r="CP118" s="397">
        <f t="shared" si="94"/>
        <v>592</v>
      </c>
      <c r="CQ118" s="397">
        <f t="shared" si="95"/>
        <v>449</v>
      </c>
      <c r="CR118" s="397">
        <f t="shared" si="96"/>
        <v>525</v>
      </c>
      <c r="CS118" s="397">
        <f t="shared" si="97"/>
        <v>547</v>
      </c>
      <c r="CT118" s="397">
        <f t="shared" si="98"/>
        <v>597</v>
      </c>
      <c r="CU118" s="397">
        <f t="shared" si="99"/>
        <v>577</v>
      </c>
      <c r="CV118" s="491">
        <f t="shared" si="100"/>
        <v>672</v>
      </c>
      <c r="CW118" s="379">
        <v>395</v>
      </c>
      <c r="CX118" s="399">
        <v>367</v>
      </c>
      <c r="CY118" s="472">
        <v>442</v>
      </c>
      <c r="CZ118" s="400">
        <v>47</v>
      </c>
      <c r="DA118" s="399">
        <v>70</v>
      </c>
      <c r="DB118" s="879">
        <v>73</v>
      </c>
      <c r="DC118" s="404">
        <f t="shared" si="101"/>
        <v>155</v>
      </c>
      <c r="DD118" s="404">
        <f t="shared" si="102"/>
        <v>140</v>
      </c>
      <c r="DE118" s="405">
        <f t="shared" si="103"/>
        <v>157</v>
      </c>
      <c r="DF118" s="379">
        <v>171</v>
      </c>
      <c r="DG118" s="399">
        <v>167</v>
      </c>
      <c r="DH118" s="472">
        <v>182</v>
      </c>
      <c r="DI118" s="400">
        <v>264</v>
      </c>
      <c r="DJ118" s="399">
        <v>264</v>
      </c>
      <c r="DK118" s="472">
        <v>213</v>
      </c>
      <c r="DL118" s="400">
        <v>45</v>
      </c>
      <c r="DM118" s="399">
        <v>56</v>
      </c>
      <c r="DN118" s="472">
        <v>74</v>
      </c>
      <c r="DO118" s="400">
        <v>106</v>
      </c>
      <c r="DP118" s="399">
        <v>112</v>
      </c>
      <c r="DQ118" s="472">
        <v>127</v>
      </c>
      <c r="DR118" s="404">
        <f t="shared" si="104"/>
        <v>203</v>
      </c>
      <c r="DS118" s="404">
        <f t="shared" si="105"/>
        <v>212</v>
      </c>
      <c r="DT118" s="405">
        <f t="shared" si="106"/>
        <v>214</v>
      </c>
    </row>
    <row r="119" spans="1:144">
      <c r="A119" s="504" t="s">
        <v>449</v>
      </c>
      <c r="B119" s="505" t="s">
        <v>95</v>
      </c>
      <c r="C119" s="506">
        <v>133960</v>
      </c>
      <c r="D119" s="506">
        <v>10</v>
      </c>
      <c r="E119" s="395"/>
      <c r="F119" s="395"/>
      <c r="G119" s="395"/>
      <c r="H119" s="395"/>
      <c r="I119" s="472"/>
      <c r="J119" s="472"/>
      <c r="K119" s="394"/>
      <c r="L119" s="395"/>
      <c r="M119" s="395"/>
      <c r="N119" s="395"/>
      <c r="O119" s="396"/>
      <c r="P119" s="396"/>
      <c r="Q119" s="395"/>
      <c r="R119" s="395"/>
      <c r="S119" s="395"/>
      <c r="T119" s="395"/>
      <c r="U119" s="395"/>
      <c r="V119" s="472"/>
      <c r="W119" s="394"/>
      <c r="X119" s="395"/>
      <c r="Y119" s="395"/>
      <c r="Z119" s="395"/>
      <c r="AA119" s="396"/>
      <c r="AB119" s="396"/>
      <c r="AC119" s="395"/>
      <c r="AD119" s="395"/>
      <c r="AE119" s="395"/>
      <c r="AF119" s="395"/>
      <c r="AG119" s="395"/>
      <c r="AH119" s="472"/>
      <c r="AI119" s="489" t="str">
        <f t="shared" si="75"/>
        <v xml:space="preserve"> </v>
      </c>
      <c r="AJ119" s="397" t="str">
        <f t="shared" si="76"/>
        <v xml:space="preserve"> </v>
      </c>
      <c r="AK119" s="397" t="str">
        <f t="shared" si="77"/>
        <v xml:space="preserve"> </v>
      </c>
      <c r="AL119" s="397" t="str">
        <f t="shared" si="78"/>
        <v xml:space="preserve"> </v>
      </c>
      <c r="AM119" s="397" t="str">
        <f t="shared" si="79"/>
        <v xml:space="preserve"> </v>
      </c>
      <c r="AN119" s="397" t="str">
        <f t="shared" si="80"/>
        <v xml:space="preserve"> </v>
      </c>
      <c r="AO119" s="397" t="str">
        <f t="shared" si="81"/>
        <v xml:space="preserve"> </v>
      </c>
      <c r="AP119" s="397" t="str">
        <f t="shared" si="82"/>
        <v xml:space="preserve"> </v>
      </c>
      <c r="AQ119" s="397" t="str">
        <f t="shared" si="83"/>
        <v xml:space="preserve"> </v>
      </c>
      <c r="AR119" s="397" t="str">
        <f t="shared" si="84"/>
        <v xml:space="preserve"> </v>
      </c>
      <c r="AS119" s="397" t="str">
        <f t="shared" si="85"/>
        <v xml:space="preserve"> </v>
      </c>
      <c r="AT119" s="398" t="str">
        <f t="shared" si="86"/>
        <v xml:space="preserve"> </v>
      </c>
      <c r="AU119" s="379"/>
      <c r="AV119" s="395"/>
      <c r="AW119" s="472"/>
      <c r="AX119" s="400"/>
      <c r="AY119" s="395"/>
      <c r="AZ119" s="472"/>
      <c r="BA119" s="489" t="str">
        <f t="shared" si="87"/>
        <v xml:space="preserve"> </v>
      </c>
      <c r="BB119" s="397" t="str">
        <f t="shared" si="88"/>
        <v xml:space="preserve"> </v>
      </c>
      <c r="BC119" s="398" t="str">
        <f t="shared" si="89"/>
        <v xml:space="preserve"> </v>
      </c>
      <c r="BD119" s="401"/>
      <c r="BE119" s="402"/>
      <c r="BF119" s="472"/>
      <c r="BG119" s="403"/>
      <c r="BH119" s="402"/>
      <c r="BI119" s="472"/>
      <c r="BJ119" s="403"/>
      <c r="BK119" s="402"/>
      <c r="BL119" s="472"/>
      <c r="BM119" s="403"/>
      <c r="BN119" s="402"/>
      <c r="BO119" s="472"/>
      <c r="BP119" s="490" t="str">
        <f t="shared" si="90"/>
        <v/>
      </c>
      <c r="BQ119" s="475" t="str">
        <f t="shared" si="91"/>
        <v/>
      </c>
      <c r="BR119" s="405" t="str">
        <f t="shared" si="92"/>
        <v/>
      </c>
      <c r="BS119" s="704">
        <v>573</v>
      </c>
      <c r="BT119" s="705">
        <v>519</v>
      </c>
      <c r="BU119" s="705">
        <v>400</v>
      </c>
      <c r="BV119" s="705">
        <v>430</v>
      </c>
      <c r="BW119" s="472">
        <v>335</v>
      </c>
      <c r="BX119" s="472">
        <v>300</v>
      </c>
      <c r="BY119" s="403">
        <v>71</v>
      </c>
      <c r="BZ119" s="402">
        <v>51</v>
      </c>
      <c r="CA119" s="402">
        <v>74</v>
      </c>
      <c r="CB119" s="402">
        <v>66</v>
      </c>
      <c r="CC119" s="402">
        <v>58</v>
      </c>
      <c r="CD119" s="402">
        <v>51</v>
      </c>
      <c r="CE119" s="402">
        <v>59</v>
      </c>
      <c r="CF119" s="472">
        <v>81</v>
      </c>
      <c r="CG119" s="403"/>
      <c r="CH119" s="399"/>
      <c r="CI119" s="402">
        <v>1</v>
      </c>
      <c r="CJ119" s="402">
        <v>0</v>
      </c>
      <c r="CK119" s="402">
        <v>0</v>
      </c>
      <c r="CL119" s="907">
        <v>1</v>
      </c>
      <c r="CM119" s="402"/>
      <c r="CN119" s="472"/>
      <c r="CO119" s="489">
        <f t="shared" si="93"/>
        <v>71</v>
      </c>
      <c r="CP119" s="397">
        <f t="shared" si="94"/>
        <v>51</v>
      </c>
      <c r="CQ119" s="397">
        <f t="shared" si="95"/>
        <v>73</v>
      </c>
      <c r="CR119" s="397">
        <f t="shared" si="96"/>
        <v>66</v>
      </c>
      <c r="CS119" s="397">
        <f t="shared" si="97"/>
        <v>58</v>
      </c>
      <c r="CT119" s="397">
        <f t="shared" si="98"/>
        <v>50</v>
      </c>
      <c r="CU119" s="397">
        <f t="shared" si="99"/>
        <v>59</v>
      </c>
      <c r="CV119" s="491">
        <f t="shared" si="100"/>
        <v>81</v>
      </c>
      <c r="CW119" s="379">
        <v>27</v>
      </c>
      <c r="CX119" s="399">
        <v>36</v>
      </c>
      <c r="CY119" s="472">
        <v>52</v>
      </c>
      <c r="CZ119" s="400">
        <v>6</v>
      </c>
      <c r="DA119" s="399">
        <v>7</v>
      </c>
      <c r="DB119" s="879">
        <v>4</v>
      </c>
      <c r="DC119" s="404">
        <f t="shared" si="101"/>
        <v>17</v>
      </c>
      <c r="DD119" s="404">
        <f t="shared" si="102"/>
        <v>16</v>
      </c>
      <c r="DE119" s="405">
        <f t="shared" si="103"/>
        <v>25</v>
      </c>
      <c r="DF119" s="379">
        <v>18</v>
      </c>
      <c r="DG119" s="399">
        <v>22</v>
      </c>
      <c r="DH119" s="472">
        <v>20</v>
      </c>
      <c r="DI119" s="400">
        <v>32</v>
      </c>
      <c r="DJ119" s="399">
        <v>23</v>
      </c>
      <c r="DK119" s="472">
        <v>26</v>
      </c>
      <c r="DL119" s="400">
        <v>5</v>
      </c>
      <c r="DM119" s="399">
        <v>3</v>
      </c>
      <c r="DN119" s="472">
        <v>3</v>
      </c>
      <c r="DO119" s="400">
        <v>12</v>
      </c>
      <c r="DP119" s="399">
        <v>9</v>
      </c>
      <c r="DQ119" s="472">
        <v>8</v>
      </c>
      <c r="DR119" s="404">
        <f t="shared" si="104"/>
        <v>31</v>
      </c>
      <c r="DS119" s="404">
        <f t="shared" si="105"/>
        <v>24</v>
      </c>
      <c r="DT119" s="405">
        <f t="shared" si="106"/>
        <v>19</v>
      </c>
    </row>
    <row r="120" spans="1:144">
      <c r="A120" s="504" t="s">
        <v>449</v>
      </c>
      <c r="B120" s="505" t="s">
        <v>103</v>
      </c>
      <c r="C120" s="506">
        <v>136145</v>
      </c>
      <c r="D120" s="506">
        <v>10</v>
      </c>
      <c r="E120" s="395"/>
      <c r="F120" s="395"/>
      <c r="G120" s="395"/>
      <c r="H120" s="395"/>
      <c r="I120" s="472"/>
      <c r="J120" s="472"/>
      <c r="K120" s="394"/>
      <c r="L120" s="395"/>
      <c r="M120" s="395"/>
      <c r="N120" s="395"/>
      <c r="O120" s="396"/>
      <c r="P120" s="396"/>
      <c r="Q120" s="395"/>
      <c r="R120" s="395"/>
      <c r="S120" s="395"/>
      <c r="T120" s="395"/>
      <c r="U120" s="395"/>
      <c r="V120" s="472"/>
      <c r="W120" s="394"/>
      <c r="X120" s="395"/>
      <c r="Y120" s="395"/>
      <c r="Z120" s="395"/>
      <c r="AA120" s="396"/>
      <c r="AB120" s="396"/>
      <c r="AC120" s="395"/>
      <c r="AD120" s="395"/>
      <c r="AE120" s="395"/>
      <c r="AF120" s="395"/>
      <c r="AG120" s="395"/>
      <c r="AH120" s="472"/>
      <c r="AI120" s="489" t="str">
        <f t="shared" si="75"/>
        <v xml:space="preserve"> </v>
      </c>
      <c r="AJ120" s="397" t="str">
        <f t="shared" si="76"/>
        <v xml:space="preserve"> </v>
      </c>
      <c r="AK120" s="397" t="str">
        <f t="shared" si="77"/>
        <v xml:space="preserve"> </v>
      </c>
      <c r="AL120" s="397" t="str">
        <f t="shared" si="78"/>
        <v xml:space="preserve"> </v>
      </c>
      <c r="AM120" s="397" t="str">
        <f t="shared" si="79"/>
        <v xml:space="preserve"> </v>
      </c>
      <c r="AN120" s="397" t="str">
        <f t="shared" si="80"/>
        <v xml:space="preserve"> </v>
      </c>
      <c r="AO120" s="397" t="str">
        <f t="shared" si="81"/>
        <v xml:space="preserve"> </v>
      </c>
      <c r="AP120" s="397" t="str">
        <f t="shared" si="82"/>
        <v xml:space="preserve"> </v>
      </c>
      <c r="AQ120" s="397" t="str">
        <f t="shared" si="83"/>
        <v xml:space="preserve"> </v>
      </c>
      <c r="AR120" s="397" t="str">
        <f t="shared" si="84"/>
        <v xml:space="preserve"> </v>
      </c>
      <c r="AS120" s="397" t="str">
        <f t="shared" si="85"/>
        <v xml:space="preserve"> </v>
      </c>
      <c r="AT120" s="398" t="str">
        <f t="shared" si="86"/>
        <v xml:space="preserve"> </v>
      </c>
      <c r="AU120" s="379"/>
      <c r="AV120" s="395"/>
      <c r="AW120" s="472"/>
      <c r="AX120" s="400"/>
      <c r="AY120" s="395"/>
      <c r="AZ120" s="472"/>
      <c r="BA120" s="489" t="str">
        <f t="shared" si="87"/>
        <v xml:space="preserve"> </v>
      </c>
      <c r="BB120" s="397" t="str">
        <f t="shared" si="88"/>
        <v xml:space="preserve"> </v>
      </c>
      <c r="BC120" s="398" t="str">
        <f t="shared" si="89"/>
        <v xml:space="preserve"> </v>
      </c>
      <c r="BD120" s="401"/>
      <c r="BE120" s="402"/>
      <c r="BF120" s="472"/>
      <c r="BG120" s="403"/>
      <c r="BH120" s="402"/>
      <c r="BI120" s="472"/>
      <c r="BJ120" s="403"/>
      <c r="BK120" s="402"/>
      <c r="BL120" s="472"/>
      <c r="BM120" s="403"/>
      <c r="BN120" s="402"/>
      <c r="BO120" s="472"/>
      <c r="BP120" s="490" t="str">
        <f t="shared" si="90"/>
        <v/>
      </c>
      <c r="BQ120" s="475" t="str">
        <f t="shared" si="91"/>
        <v/>
      </c>
      <c r="BR120" s="405" t="str">
        <f t="shared" si="92"/>
        <v/>
      </c>
      <c r="BS120" s="704">
        <v>549</v>
      </c>
      <c r="BT120" s="705">
        <v>382</v>
      </c>
      <c r="BU120" s="705">
        <v>539</v>
      </c>
      <c r="BV120" s="705">
        <v>513</v>
      </c>
      <c r="BW120" s="472">
        <v>566</v>
      </c>
      <c r="BX120" s="472">
        <v>334</v>
      </c>
      <c r="BY120" s="403">
        <v>251</v>
      </c>
      <c r="BZ120" s="402">
        <v>240</v>
      </c>
      <c r="CA120" s="402">
        <v>199</v>
      </c>
      <c r="CB120" s="402">
        <v>188</v>
      </c>
      <c r="CC120" s="402">
        <v>183</v>
      </c>
      <c r="CD120" s="402">
        <v>204</v>
      </c>
      <c r="CE120" s="402">
        <v>231</v>
      </c>
      <c r="CF120" s="472">
        <v>215</v>
      </c>
      <c r="CG120" s="403"/>
      <c r="CH120" s="399"/>
      <c r="CI120" s="402">
        <v>1</v>
      </c>
      <c r="CJ120" s="402">
        <v>2</v>
      </c>
      <c r="CK120" s="402">
        <v>1</v>
      </c>
      <c r="CL120" s="907">
        <v>7</v>
      </c>
      <c r="CM120" s="402"/>
      <c r="CN120" s="472"/>
      <c r="CO120" s="489">
        <f t="shared" si="93"/>
        <v>251</v>
      </c>
      <c r="CP120" s="397">
        <f t="shared" si="94"/>
        <v>240</v>
      </c>
      <c r="CQ120" s="397">
        <f t="shared" si="95"/>
        <v>198</v>
      </c>
      <c r="CR120" s="397">
        <f t="shared" si="96"/>
        <v>186</v>
      </c>
      <c r="CS120" s="397">
        <f t="shared" si="97"/>
        <v>182</v>
      </c>
      <c r="CT120" s="397">
        <f t="shared" si="98"/>
        <v>197</v>
      </c>
      <c r="CU120" s="397">
        <f t="shared" si="99"/>
        <v>231</v>
      </c>
      <c r="CV120" s="491">
        <f t="shared" si="100"/>
        <v>215</v>
      </c>
      <c r="CW120" s="379">
        <v>120</v>
      </c>
      <c r="CX120" s="399">
        <v>145</v>
      </c>
      <c r="CY120" s="472">
        <v>108</v>
      </c>
      <c r="CZ120" s="400">
        <v>21</v>
      </c>
      <c r="DA120" s="399">
        <v>24</v>
      </c>
      <c r="DB120" s="879">
        <v>38</v>
      </c>
      <c r="DC120" s="404">
        <f t="shared" si="101"/>
        <v>56</v>
      </c>
      <c r="DD120" s="404">
        <f t="shared" si="102"/>
        <v>62</v>
      </c>
      <c r="DE120" s="405">
        <f t="shared" si="103"/>
        <v>69</v>
      </c>
      <c r="DF120" s="379">
        <v>72</v>
      </c>
      <c r="DG120" s="399">
        <v>65</v>
      </c>
      <c r="DH120" s="472">
        <v>79</v>
      </c>
      <c r="DI120" s="400">
        <v>155</v>
      </c>
      <c r="DJ120" s="399">
        <v>120</v>
      </c>
      <c r="DK120" s="472">
        <v>103</v>
      </c>
      <c r="DL120" s="400">
        <v>11</v>
      </c>
      <c r="DM120" s="399">
        <v>9</v>
      </c>
      <c r="DN120" s="472">
        <v>19</v>
      </c>
      <c r="DO120" s="400">
        <v>31</v>
      </c>
      <c r="DP120" s="399">
        <v>40</v>
      </c>
      <c r="DQ120" s="472">
        <v>34</v>
      </c>
      <c r="DR120" s="404">
        <f t="shared" si="104"/>
        <v>72</v>
      </c>
      <c r="DS120" s="404">
        <f t="shared" si="105"/>
        <v>68</v>
      </c>
      <c r="DT120" s="405">
        <f t="shared" si="106"/>
        <v>65</v>
      </c>
    </row>
    <row r="121" spans="1:144">
      <c r="A121" s="596" t="s">
        <v>888</v>
      </c>
      <c r="B121" s="595" t="s">
        <v>1151</v>
      </c>
      <c r="C121" s="596">
        <v>139940</v>
      </c>
      <c r="D121" s="596">
        <v>1</v>
      </c>
      <c r="E121" s="878">
        <v>5864</v>
      </c>
      <c r="F121" s="878">
        <v>5132</v>
      </c>
      <c r="G121" s="878">
        <v>5107</v>
      </c>
      <c r="H121" s="878">
        <v>5433</v>
      </c>
      <c r="I121" s="879">
        <v>5087</v>
      </c>
      <c r="J121" s="879">
        <v>5654</v>
      </c>
      <c r="K121" s="394">
        <v>1551</v>
      </c>
      <c r="L121" s="395">
        <v>1906</v>
      </c>
      <c r="M121" s="395">
        <v>1490</v>
      </c>
      <c r="N121" s="395">
        <v>1772</v>
      </c>
      <c r="O121" s="396">
        <v>2062</v>
      </c>
      <c r="P121" s="396">
        <v>2136</v>
      </c>
      <c r="Q121" s="395">
        <v>2474</v>
      </c>
      <c r="R121" s="395">
        <v>1923</v>
      </c>
      <c r="S121" s="395">
        <v>2272</v>
      </c>
      <c r="T121" s="395">
        <v>2325</v>
      </c>
      <c r="U121" s="395">
        <v>2174</v>
      </c>
      <c r="V121" s="472">
        <v>2517</v>
      </c>
      <c r="W121" s="394"/>
      <c r="X121" s="395"/>
      <c r="Y121" s="395"/>
      <c r="Z121" s="395"/>
      <c r="AA121" s="396">
        <v>1</v>
      </c>
      <c r="AB121" s="396"/>
      <c r="AC121" s="395"/>
      <c r="AD121" s="395"/>
      <c r="AE121" s="395"/>
      <c r="AF121" s="395"/>
      <c r="AG121" s="395"/>
      <c r="AH121" s="472"/>
      <c r="AI121" s="489">
        <f t="shared" si="75"/>
        <v>1551</v>
      </c>
      <c r="AJ121" s="397">
        <f t="shared" si="76"/>
        <v>1906</v>
      </c>
      <c r="AK121" s="397">
        <f t="shared" si="77"/>
        <v>1490</v>
      </c>
      <c r="AL121" s="397">
        <f t="shared" si="78"/>
        <v>1772</v>
      </c>
      <c r="AM121" s="397">
        <f t="shared" si="79"/>
        <v>2061</v>
      </c>
      <c r="AN121" s="397">
        <f t="shared" si="80"/>
        <v>2136</v>
      </c>
      <c r="AO121" s="397">
        <f t="shared" si="81"/>
        <v>2474</v>
      </c>
      <c r="AP121" s="397">
        <f t="shared" si="82"/>
        <v>1923</v>
      </c>
      <c r="AQ121" s="397">
        <f t="shared" si="83"/>
        <v>2272</v>
      </c>
      <c r="AR121" s="397">
        <f t="shared" si="84"/>
        <v>2325</v>
      </c>
      <c r="AS121" s="397">
        <f t="shared" si="85"/>
        <v>2174</v>
      </c>
      <c r="AT121" s="398">
        <f t="shared" si="86"/>
        <v>2517</v>
      </c>
      <c r="AU121" s="379">
        <v>1844</v>
      </c>
      <c r="AV121" s="395">
        <v>1784</v>
      </c>
      <c r="AW121" s="472">
        <v>2074</v>
      </c>
      <c r="AX121" s="400">
        <v>119</v>
      </c>
      <c r="AY121" s="395">
        <v>108</v>
      </c>
      <c r="AZ121" s="472">
        <v>144</v>
      </c>
      <c r="BA121" s="489">
        <f t="shared" si="87"/>
        <v>362</v>
      </c>
      <c r="BB121" s="397">
        <f t="shared" si="88"/>
        <v>282</v>
      </c>
      <c r="BC121" s="398">
        <f t="shared" si="89"/>
        <v>299</v>
      </c>
      <c r="BD121" s="401">
        <v>850</v>
      </c>
      <c r="BE121" s="690">
        <v>1009</v>
      </c>
      <c r="BF121" s="472">
        <v>1089</v>
      </c>
      <c r="BG121" s="403">
        <v>664</v>
      </c>
      <c r="BH121" s="402">
        <v>765</v>
      </c>
      <c r="BI121" s="472">
        <v>712</v>
      </c>
      <c r="BJ121" s="403">
        <v>177</v>
      </c>
      <c r="BK121" s="402">
        <v>194</v>
      </c>
      <c r="BL121" s="472">
        <v>258</v>
      </c>
      <c r="BM121" s="403">
        <v>470</v>
      </c>
      <c r="BN121" s="402">
        <v>358</v>
      </c>
      <c r="BO121" s="472">
        <v>481</v>
      </c>
      <c r="BP121" s="490">
        <f t="shared" si="90"/>
        <v>564</v>
      </c>
      <c r="BQ121" s="475">
        <f t="shared" si="91"/>
        <v>575</v>
      </c>
      <c r="BR121" s="405">
        <f t="shared" si="92"/>
        <v>646</v>
      </c>
      <c r="BS121" s="476"/>
      <c r="BT121" s="402"/>
      <c r="BU121" s="402"/>
      <c r="BV121" s="402"/>
      <c r="BW121" s="472"/>
      <c r="BX121" s="472"/>
      <c r="BY121" s="403"/>
      <c r="BZ121" s="402"/>
      <c r="CA121" s="402"/>
      <c r="CB121" s="402"/>
      <c r="CC121" s="402"/>
      <c r="CD121" s="402"/>
      <c r="CE121" s="402"/>
      <c r="CF121" s="472"/>
      <c r="CG121" s="403"/>
      <c r="CH121" s="399"/>
      <c r="CI121" s="402"/>
      <c r="CJ121" s="402"/>
      <c r="CK121" s="402"/>
      <c r="CL121" s="402"/>
      <c r="CM121" s="402"/>
      <c r="CN121" s="472"/>
      <c r="CO121" s="489" t="str">
        <f t="shared" si="93"/>
        <v/>
      </c>
      <c r="CP121" s="397" t="str">
        <f t="shared" si="94"/>
        <v/>
      </c>
      <c r="CQ121" s="397" t="str">
        <f t="shared" si="95"/>
        <v/>
      </c>
      <c r="CR121" s="397" t="str">
        <f t="shared" si="96"/>
        <v/>
      </c>
      <c r="CS121" s="397" t="str">
        <f t="shared" si="97"/>
        <v/>
      </c>
      <c r="CT121" s="397" t="str">
        <f t="shared" si="98"/>
        <v/>
      </c>
      <c r="CU121" s="397" t="str">
        <f t="shared" si="99"/>
        <v/>
      </c>
      <c r="CV121" s="491" t="str">
        <f t="shared" si="100"/>
        <v/>
      </c>
      <c r="CW121" s="379"/>
      <c r="CX121" s="399"/>
      <c r="CY121" s="472"/>
      <c r="CZ121" s="400"/>
      <c r="DA121" s="399"/>
      <c r="DB121" s="472"/>
      <c r="DC121" s="404" t="str">
        <f t="shared" si="101"/>
        <v/>
      </c>
      <c r="DD121" s="404" t="str">
        <f t="shared" si="102"/>
        <v/>
      </c>
      <c r="DE121" s="405" t="str">
        <f t="shared" si="103"/>
        <v/>
      </c>
      <c r="DF121" s="379"/>
      <c r="DG121" s="399"/>
      <c r="DH121" s="472"/>
      <c r="DI121" s="400"/>
      <c r="DJ121" s="399"/>
      <c r="DK121" s="472"/>
      <c r="DL121" s="400"/>
      <c r="DM121" s="399"/>
      <c r="DN121" s="472"/>
      <c r="DO121" s="400"/>
      <c r="DP121" s="399"/>
      <c r="DQ121" s="472"/>
      <c r="DR121" s="404" t="str">
        <f t="shared" si="104"/>
        <v/>
      </c>
      <c r="DS121" s="404" t="str">
        <f t="shared" si="105"/>
        <v/>
      </c>
      <c r="DT121" s="405" t="str">
        <f t="shared" si="106"/>
        <v/>
      </c>
      <c r="DU121" s="409"/>
      <c r="DV121" s="406" t="b">
        <f t="shared" ref="DV121:DV153" si="107">V121&gt;0</f>
        <v>1</v>
      </c>
      <c r="DW121" s="136" t="b">
        <f t="shared" ref="DW121:DW153" si="108">AW121&gt;0</f>
        <v>1</v>
      </c>
      <c r="DX121" s="408" t="b">
        <f t="shared" ref="DX121:DX153" si="109">DV121=DW121</f>
        <v>1</v>
      </c>
      <c r="DY121" s="136" t="b">
        <f t="shared" ref="DY121:DY153" si="110">Q121&gt;0</f>
        <v>1</v>
      </c>
      <c r="DZ121" s="136" t="b">
        <f t="shared" ref="DZ121:DZ153" si="111">BF121&gt;0</f>
        <v>1</v>
      </c>
      <c r="EA121" s="408" t="b">
        <f t="shared" ref="EA121:EA153" si="112">DY121=DZ121</f>
        <v>1</v>
      </c>
      <c r="EB121" s="136" t="b">
        <f t="shared" ref="EB121:EB153" si="113">M121&gt;0</f>
        <v>1</v>
      </c>
      <c r="EC121" s="136" t="b">
        <f t="shared" ref="EC121:EC153" si="114">BI121&gt;0</f>
        <v>1</v>
      </c>
      <c r="ED121" s="408" t="b">
        <f t="shared" ref="ED121:ED153" si="115">EB121=EC121</f>
        <v>1</v>
      </c>
      <c r="EE121" s="136" t="b">
        <f t="shared" ref="EE121:EE153" si="116">CF121&gt;0</f>
        <v>0</v>
      </c>
      <c r="EF121" s="136" t="b">
        <f t="shared" ref="EF121:EF153" si="117">CY121&gt;0</f>
        <v>0</v>
      </c>
      <c r="EG121" s="408" t="b">
        <f t="shared" ref="EG121:EG137" si="118">EE121=EF121</f>
        <v>1</v>
      </c>
      <c r="EH121" s="136" t="b">
        <f t="shared" ref="EH121:EH153" si="119">CD121&gt;0</f>
        <v>0</v>
      </c>
      <c r="EI121" s="136" t="b">
        <f t="shared" ref="EI121:EI153" si="120">DH121&gt;0</f>
        <v>0</v>
      </c>
      <c r="EJ121" s="408" t="b">
        <f t="shared" ref="EJ121:EJ153" si="121">EH121=EI121</f>
        <v>1</v>
      </c>
      <c r="EK121" s="136" t="b">
        <f t="shared" ref="EK121:EK153" si="122">CA121&gt;0</f>
        <v>0</v>
      </c>
      <c r="EL121" s="136" t="b">
        <f t="shared" ref="EL121:EL153" si="123">DK121&gt;0</f>
        <v>0</v>
      </c>
      <c r="EM121" s="408" t="b">
        <f t="shared" ref="EM121:EM153" si="124">EK121=EL121</f>
        <v>1</v>
      </c>
      <c r="EN121" s="408"/>
    </row>
    <row r="122" spans="1:144">
      <c r="A122" s="596" t="s">
        <v>888</v>
      </c>
      <c r="B122" s="595" t="s">
        <v>1152</v>
      </c>
      <c r="C122" s="596">
        <v>139959</v>
      </c>
      <c r="D122" s="596">
        <v>1</v>
      </c>
      <c r="E122" s="878">
        <v>6561</v>
      </c>
      <c r="F122" s="878">
        <v>7087</v>
      </c>
      <c r="G122" s="878">
        <v>6129</v>
      </c>
      <c r="H122" s="878">
        <v>6484</v>
      </c>
      <c r="I122" s="879">
        <v>6739</v>
      </c>
      <c r="J122" s="879">
        <v>6427</v>
      </c>
      <c r="K122" s="394">
        <v>3671</v>
      </c>
      <c r="L122" s="395">
        <v>4353</v>
      </c>
      <c r="M122" s="395">
        <v>4384</v>
      </c>
      <c r="N122" s="395">
        <v>4375</v>
      </c>
      <c r="O122" s="396">
        <v>4207</v>
      </c>
      <c r="P122" s="396">
        <v>4459</v>
      </c>
      <c r="Q122" s="395">
        <v>4282</v>
      </c>
      <c r="R122" s="395">
        <v>5157</v>
      </c>
      <c r="S122" s="395">
        <v>4500</v>
      </c>
      <c r="T122" s="395">
        <v>4673</v>
      </c>
      <c r="U122" s="395">
        <v>5062</v>
      </c>
      <c r="V122" s="472">
        <v>4677</v>
      </c>
      <c r="W122" s="394"/>
      <c r="X122" s="395"/>
      <c r="Y122" s="395"/>
      <c r="Z122" s="395"/>
      <c r="AA122" s="396"/>
      <c r="AB122" s="396"/>
      <c r="AC122" s="395"/>
      <c r="AD122" s="395"/>
      <c r="AE122" s="395"/>
      <c r="AF122" s="395"/>
      <c r="AG122" s="395"/>
      <c r="AH122" s="472"/>
      <c r="AI122" s="489">
        <f t="shared" si="75"/>
        <v>3671</v>
      </c>
      <c r="AJ122" s="397">
        <f t="shared" si="76"/>
        <v>4353</v>
      </c>
      <c r="AK122" s="397">
        <f t="shared" si="77"/>
        <v>4384</v>
      </c>
      <c r="AL122" s="397">
        <f t="shared" si="78"/>
        <v>4375</v>
      </c>
      <c r="AM122" s="397">
        <f t="shared" si="79"/>
        <v>4207</v>
      </c>
      <c r="AN122" s="397">
        <f t="shared" si="80"/>
        <v>4459</v>
      </c>
      <c r="AO122" s="397">
        <f t="shared" si="81"/>
        <v>4282</v>
      </c>
      <c r="AP122" s="397">
        <f t="shared" si="82"/>
        <v>5157</v>
      </c>
      <c r="AQ122" s="397">
        <f t="shared" si="83"/>
        <v>4500</v>
      </c>
      <c r="AR122" s="397">
        <f t="shared" si="84"/>
        <v>4673</v>
      </c>
      <c r="AS122" s="397">
        <f t="shared" si="85"/>
        <v>5062</v>
      </c>
      <c r="AT122" s="398">
        <f t="shared" si="86"/>
        <v>4677</v>
      </c>
      <c r="AU122" s="379">
        <v>4367</v>
      </c>
      <c r="AV122" s="395">
        <v>4702</v>
      </c>
      <c r="AW122" s="472">
        <v>4353</v>
      </c>
      <c r="AX122" s="400">
        <v>86</v>
      </c>
      <c r="AY122" s="395">
        <v>108</v>
      </c>
      <c r="AZ122" s="472">
        <v>86</v>
      </c>
      <c r="BA122" s="489">
        <f t="shared" si="87"/>
        <v>220</v>
      </c>
      <c r="BB122" s="397">
        <f t="shared" si="88"/>
        <v>252</v>
      </c>
      <c r="BC122" s="398">
        <f t="shared" si="89"/>
        <v>238</v>
      </c>
      <c r="BD122" s="401">
        <v>3167</v>
      </c>
      <c r="BE122" s="690">
        <v>3432</v>
      </c>
      <c r="BF122" s="472">
        <v>3334</v>
      </c>
      <c r="BG122" s="403">
        <v>2700</v>
      </c>
      <c r="BH122" s="402">
        <v>3257</v>
      </c>
      <c r="BI122" s="472">
        <v>3298</v>
      </c>
      <c r="BJ122" s="403">
        <v>100</v>
      </c>
      <c r="BK122" s="402">
        <v>120</v>
      </c>
      <c r="BL122" s="472">
        <v>304</v>
      </c>
      <c r="BM122" s="403">
        <v>508</v>
      </c>
      <c r="BN122" s="402">
        <v>353</v>
      </c>
      <c r="BO122" s="472">
        <v>326</v>
      </c>
      <c r="BP122" s="490">
        <f t="shared" si="90"/>
        <v>432</v>
      </c>
      <c r="BQ122" s="475">
        <f t="shared" si="91"/>
        <v>554</v>
      </c>
      <c r="BR122" s="405">
        <f t="shared" si="92"/>
        <v>318</v>
      </c>
      <c r="BS122" s="476"/>
      <c r="BT122" s="402"/>
      <c r="BU122" s="402"/>
      <c r="BV122" s="402"/>
      <c r="BW122" s="472"/>
      <c r="BX122" s="472"/>
      <c r="BY122" s="403"/>
      <c r="BZ122" s="402"/>
      <c r="CA122" s="402"/>
      <c r="CB122" s="402"/>
      <c r="CC122" s="402"/>
      <c r="CD122" s="402"/>
      <c r="CE122" s="402"/>
      <c r="CF122" s="472"/>
      <c r="CG122" s="403"/>
      <c r="CH122" s="399"/>
      <c r="CI122" s="402"/>
      <c r="CJ122" s="402"/>
      <c r="CK122" s="402"/>
      <c r="CL122" s="402"/>
      <c r="CM122" s="402"/>
      <c r="CN122" s="472"/>
      <c r="CO122" s="489" t="str">
        <f t="shared" si="93"/>
        <v/>
      </c>
      <c r="CP122" s="397" t="str">
        <f t="shared" si="94"/>
        <v/>
      </c>
      <c r="CQ122" s="397" t="str">
        <f t="shared" si="95"/>
        <v/>
      </c>
      <c r="CR122" s="397" t="str">
        <f t="shared" si="96"/>
        <v/>
      </c>
      <c r="CS122" s="397" t="str">
        <f t="shared" si="97"/>
        <v/>
      </c>
      <c r="CT122" s="397" t="str">
        <f t="shared" si="98"/>
        <v/>
      </c>
      <c r="CU122" s="397" t="str">
        <f t="shared" si="99"/>
        <v/>
      </c>
      <c r="CV122" s="491" t="str">
        <f t="shared" si="100"/>
        <v/>
      </c>
      <c r="CW122" s="379"/>
      <c r="CX122" s="399"/>
      <c r="CY122" s="472"/>
      <c r="CZ122" s="400"/>
      <c r="DA122" s="399"/>
      <c r="DB122" s="472"/>
      <c r="DC122" s="404" t="str">
        <f t="shared" si="101"/>
        <v/>
      </c>
      <c r="DD122" s="404" t="str">
        <f t="shared" si="102"/>
        <v/>
      </c>
      <c r="DE122" s="405" t="str">
        <f t="shared" si="103"/>
        <v/>
      </c>
      <c r="DF122" s="379"/>
      <c r="DG122" s="399"/>
      <c r="DH122" s="472"/>
      <c r="DI122" s="400"/>
      <c r="DJ122" s="399"/>
      <c r="DK122" s="472"/>
      <c r="DL122" s="400"/>
      <c r="DM122" s="399"/>
      <c r="DN122" s="472"/>
      <c r="DO122" s="400"/>
      <c r="DP122" s="399"/>
      <c r="DQ122" s="472"/>
      <c r="DR122" s="404" t="str">
        <f t="shared" si="104"/>
        <v/>
      </c>
      <c r="DS122" s="404" t="str">
        <f t="shared" si="105"/>
        <v/>
      </c>
      <c r="DT122" s="405" t="str">
        <f t="shared" si="106"/>
        <v/>
      </c>
      <c r="DU122" s="409"/>
      <c r="DV122" s="406" t="b">
        <f t="shared" si="107"/>
        <v>1</v>
      </c>
      <c r="DW122" s="136" t="b">
        <f t="shared" si="108"/>
        <v>1</v>
      </c>
      <c r="DX122" s="408" t="b">
        <f t="shared" si="109"/>
        <v>1</v>
      </c>
      <c r="DY122" s="136" t="b">
        <f t="shared" si="110"/>
        <v>1</v>
      </c>
      <c r="DZ122" s="136" t="b">
        <f t="shared" si="111"/>
        <v>1</v>
      </c>
      <c r="EA122" s="408" t="b">
        <f t="shared" si="112"/>
        <v>1</v>
      </c>
      <c r="EB122" s="136" t="b">
        <f t="shared" si="113"/>
        <v>1</v>
      </c>
      <c r="EC122" s="136" t="b">
        <f t="shared" si="114"/>
        <v>1</v>
      </c>
      <c r="ED122" s="408" t="b">
        <f t="shared" si="115"/>
        <v>1</v>
      </c>
      <c r="EE122" s="136" t="b">
        <f t="shared" si="116"/>
        <v>0</v>
      </c>
      <c r="EF122" s="136" t="b">
        <f t="shared" si="117"/>
        <v>0</v>
      </c>
      <c r="EG122" s="408" t="b">
        <f t="shared" si="118"/>
        <v>1</v>
      </c>
      <c r="EH122" s="136" t="b">
        <f t="shared" si="119"/>
        <v>0</v>
      </c>
      <c r="EI122" s="136" t="b">
        <f t="shared" si="120"/>
        <v>0</v>
      </c>
      <c r="EJ122" s="408" t="b">
        <f t="shared" si="121"/>
        <v>1</v>
      </c>
      <c r="EK122" s="136" t="b">
        <f t="shared" si="122"/>
        <v>0</v>
      </c>
      <c r="EL122" s="136" t="b">
        <f t="shared" si="123"/>
        <v>0</v>
      </c>
      <c r="EM122" s="408" t="b">
        <f t="shared" si="124"/>
        <v>1</v>
      </c>
      <c r="EN122" s="408"/>
    </row>
    <row r="123" spans="1:144">
      <c r="A123" s="596" t="s">
        <v>888</v>
      </c>
      <c r="B123" s="595" t="s">
        <v>1153</v>
      </c>
      <c r="C123" s="596">
        <v>139755</v>
      </c>
      <c r="D123" s="596">
        <v>2</v>
      </c>
      <c r="E123" s="878">
        <v>2848</v>
      </c>
      <c r="F123" s="878">
        <v>2739</v>
      </c>
      <c r="G123" s="878">
        <v>3262</v>
      </c>
      <c r="H123" s="878">
        <v>3086</v>
      </c>
      <c r="I123" s="879">
        <v>3513</v>
      </c>
      <c r="J123" s="879">
        <v>3256</v>
      </c>
      <c r="K123" s="394">
        <v>2133</v>
      </c>
      <c r="L123" s="395">
        <v>2058</v>
      </c>
      <c r="M123" s="395">
        <v>2499</v>
      </c>
      <c r="N123" s="395">
        <v>2329</v>
      </c>
      <c r="O123" s="396">
        <v>2244</v>
      </c>
      <c r="P123" s="396">
        <v>2230</v>
      </c>
      <c r="Q123" s="395">
        <v>2283</v>
      </c>
      <c r="R123" s="395">
        <v>2228</v>
      </c>
      <c r="S123" s="395">
        <v>2573</v>
      </c>
      <c r="T123" s="395">
        <v>2453</v>
      </c>
      <c r="U123" s="395">
        <v>2836</v>
      </c>
      <c r="V123" s="472">
        <v>2631</v>
      </c>
      <c r="W123" s="394"/>
      <c r="X123" s="395"/>
      <c r="Y123" s="395"/>
      <c r="Z123" s="395"/>
      <c r="AA123" s="396">
        <v>1</v>
      </c>
      <c r="AB123" s="396"/>
      <c r="AC123" s="395"/>
      <c r="AD123" s="395"/>
      <c r="AE123" s="395"/>
      <c r="AF123" s="395"/>
      <c r="AG123" s="395"/>
      <c r="AH123" s="472"/>
      <c r="AI123" s="489">
        <f t="shared" si="75"/>
        <v>2133</v>
      </c>
      <c r="AJ123" s="397">
        <f t="shared" si="76"/>
        <v>2058</v>
      </c>
      <c r="AK123" s="397">
        <f t="shared" si="77"/>
        <v>2499</v>
      </c>
      <c r="AL123" s="397">
        <f t="shared" si="78"/>
        <v>2329</v>
      </c>
      <c r="AM123" s="397">
        <f t="shared" si="79"/>
        <v>2243</v>
      </c>
      <c r="AN123" s="397">
        <f t="shared" si="80"/>
        <v>2230</v>
      </c>
      <c r="AO123" s="397">
        <f t="shared" si="81"/>
        <v>2283</v>
      </c>
      <c r="AP123" s="397">
        <f t="shared" si="82"/>
        <v>2228</v>
      </c>
      <c r="AQ123" s="397">
        <f t="shared" si="83"/>
        <v>2573</v>
      </c>
      <c r="AR123" s="397">
        <f t="shared" si="84"/>
        <v>2453</v>
      </c>
      <c r="AS123" s="397">
        <f t="shared" si="85"/>
        <v>2836</v>
      </c>
      <c r="AT123" s="398">
        <f t="shared" si="86"/>
        <v>2631</v>
      </c>
      <c r="AU123" s="379">
        <v>2243</v>
      </c>
      <c r="AV123" s="395">
        <v>2619</v>
      </c>
      <c r="AW123" s="472">
        <v>2452</v>
      </c>
      <c r="AX123" s="400">
        <v>38</v>
      </c>
      <c r="AY123" s="395">
        <v>49</v>
      </c>
      <c r="AZ123" s="472">
        <v>31</v>
      </c>
      <c r="BA123" s="489">
        <f t="shared" si="87"/>
        <v>172</v>
      </c>
      <c r="BB123" s="397">
        <f t="shared" si="88"/>
        <v>168</v>
      </c>
      <c r="BC123" s="398">
        <f t="shared" si="89"/>
        <v>148</v>
      </c>
      <c r="BD123" s="401">
        <v>1727</v>
      </c>
      <c r="BE123" s="690">
        <v>1729</v>
      </c>
      <c r="BF123" s="472">
        <v>1759</v>
      </c>
      <c r="BG123" s="403">
        <v>1529</v>
      </c>
      <c r="BH123" s="402">
        <v>1521</v>
      </c>
      <c r="BI123" s="472">
        <v>1883</v>
      </c>
      <c r="BJ123" s="403">
        <v>51</v>
      </c>
      <c r="BK123" s="402">
        <v>62</v>
      </c>
      <c r="BL123" s="472">
        <v>168</v>
      </c>
      <c r="BM123" s="403">
        <v>223</v>
      </c>
      <c r="BN123" s="402">
        <v>158</v>
      </c>
      <c r="BO123" s="472">
        <v>149</v>
      </c>
      <c r="BP123" s="490">
        <f t="shared" si="90"/>
        <v>242</v>
      </c>
      <c r="BQ123" s="475">
        <f t="shared" si="91"/>
        <v>281</v>
      </c>
      <c r="BR123" s="405">
        <f t="shared" si="92"/>
        <v>207</v>
      </c>
      <c r="BS123" s="476"/>
      <c r="BT123" s="402"/>
      <c r="BU123" s="402"/>
      <c r="BV123" s="402"/>
      <c r="BW123" s="472"/>
      <c r="BX123" s="472"/>
      <c r="BY123" s="403"/>
      <c r="BZ123" s="402"/>
      <c r="CA123" s="402"/>
      <c r="CB123" s="402"/>
      <c r="CC123" s="402"/>
      <c r="CD123" s="402"/>
      <c r="CE123" s="540"/>
      <c r="CF123" s="472"/>
      <c r="CG123" s="403"/>
      <c r="CH123" s="399"/>
      <c r="CI123" s="402"/>
      <c r="CJ123" s="402"/>
      <c r="CK123" s="402"/>
      <c r="CL123" s="402"/>
      <c r="CM123" s="402"/>
      <c r="CN123" s="472"/>
      <c r="CO123" s="489" t="str">
        <f t="shared" si="93"/>
        <v/>
      </c>
      <c r="CP123" s="397" t="str">
        <f t="shared" si="94"/>
        <v/>
      </c>
      <c r="CQ123" s="397" t="str">
        <f t="shared" si="95"/>
        <v/>
      </c>
      <c r="CR123" s="397" t="str">
        <f t="shared" si="96"/>
        <v/>
      </c>
      <c r="CS123" s="397" t="str">
        <f t="shared" si="97"/>
        <v/>
      </c>
      <c r="CT123" s="397" t="str">
        <f t="shared" si="98"/>
        <v/>
      </c>
      <c r="CU123" s="397" t="str">
        <f t="shared" si="99"/>
        <v/>
      </c>
      <c r="CV123" s="491" t="str">
        <f t="shared" si="100"/>
        <v/>
      </c>
      <c r="CW123" s="379"/>
      <c r="CX123" s="399"/>
      <c r="CY123" s="472"/>
      <c r="CZ123" s="400"/>
      <c r="DA123" s="399"/>
      <c r="DB123" s="472"/>
      <c r="DC123" s="404" t="str">
        <f t="shared" si="101"/>
        <v/>
      </c>
      <c r="DD123" s="404" t="str">
        <f t="shared" si="102"/>
        <v/>
      </c>
      <c r="DE123" s="405" t="str">
        <f t="shared" si="103"/>
        <v/>
      </c>
      <c r="DF123" s="379"/>
      <c r="DG123" s="399"/>
      <c r="DH123" s="472"/>
      <c r="DI123" s="400"/>
      <c r="DJ123" s="399"/>
      <c r="DK123" s="472"/>
      <c r="DL123" s="400"/>
      <c r="DM123" s="399"/>
      <c r="DN123" s="472"/>
      <c r="DO123" s="400"/>
      <c r="DP123" s="399"/>
      <c r="DQ123" s="472"/>
      <c r="DR123" s="404" t="str">
        <f t="shared" si="104"/>
        <v/>
      </c>
      <c r="DS123" s="404" t="str">
        <f t="shared" si="105"/>
        <v/>
      </c>
      <c r="DT123" s="405" t="str">
        <f t="shared" si="106"/>
        <v/>
      </c>
      <c r="DU123" s="409"/>
      <c r="DV123" s="406" t="b">
        <f t="shared" si="107"/>
        <v>1</v>
      </c>
      <c r="DW123" s="136" t="b">
        <f t="shared" si="108"/>
        <v>1</v>
      </c>
      <c r="DX123" s="408" t="b">
        <f t="shared" si="109"/>
        <v>1</v>
      </c>
      <c r="DY123" s="136" t="b">
        <f t="shared" si="110"/>
        <v>1</v>
      </c>
      <c r="DZ123" s="136" t="b">
        <f t="shared" si="111"/>
        <v>1</v>
      </c>
      <c r="EA123" s="408" t="b">
        <f t="shared" si="112"/>
        <v>1</v>
      </c>
      <c r="EB123" s="136" t="b">
        <f t="shared" si="113"/>
        <v>1</v>
      </c>
      <c r="EC123" s="136" t="b">
        <f t="shared" si="114"/>
        <v>1</v>
      </c>
      <c r="ED123" s="408" t="b">
        <f t="shared" si="115"/>
        <v>1</v>
      </c>
      <c r="EE123" s="136" t="b">
        <f t="shared" si="116"/>
        <v>0</v>
      </c>
      <c r="EF123" s="136" t="b">
        <f t="shared" si="117"/>
        <v>0</v>
      </c>
      <c r="EG123" s="408" t="b">
        <f t="shared" si="118"/>
        <v>1</v>
      </c>
      <c r="EH123" s="136" t="b">
        <f t="shared" si="119"/>
        <v>0</v>
      </c>
      <c r="EI123" s="136" t="b">
        <f t="shared" si="120"/>
        <v>0</v>
      </c>
      <c r="EJ123" s="408" t="b">
        <f t="shared" si="121"/>
        <v>1</v>
      </c>
      <c r="EK123" s="136" t="b">
        <f t="shared" si="122"/>
        <v>0</v>
      </c>
      <c r="EL123" s="136" t="b">
        <f t="shared" si="123"/>
        <v>0</v>
      </c>
      <c r="EM123" s="408" t="b">
        <f t="shared" si="124"/>
        <v>1</v>
      </c>
      <c r="EN123" s="408"/>
    </row>
    <row r="124" spans="1:144">
      <c r="A124" s="596" t="s">
        <v>888</v>
      </c>
      <c r="B124" s="595" t="s">
        <v>1154</v>
      </c>
      <c r="C124" s="596">
        <v>139931</v>
      </c>
      <c r="D124" s="596">
        <v>3</v>
      </c>
      <c r="E124" s="878">
        <v>3871</v>
      </c>
      <c r="F124" s="878">
        <v>4076</v>
      </c>
      <c r="G124" s="878">
        <v>4217</v>
      </c>
      <c r="H124" s="878">
        <v>4507</v>
      </c>
      <c r="I124" s="879">
        <v>4205</v>
      </c>
      <c r="J124" s="879">
        <v>4485</v>
      </c>
      <c r="K124" s="394">
        <v>3159</v>
      </c>
      <c r="L124" s="395">
        <v>2596</v>
      </c>
      <c r="M124" s="395">
        <v>2897</v>
      </c>
      <c r="N124" s="395">
        <v>3266</v>
      </c>
      <c r="O124" s="396">
        <v>2861</v>
      </c>
      <c r="P124" s="396">
        <v>2633</v>
      </c>
      <c r="Q124" s="395">
        <v>2599</v>
      </c>
      <c r="R124" s="395">
        <v>2735</v>
      </c>
      <c r="S124" s="395">
        <v>2983</v>
      </c>
      <c r="T124" s="395">
        <v>3125</v>
      </c>
      <c r="U124" s="395">
        <v>2732</v>
      </c>
      <c r="V124" s="472">
        <v>3029</v>
      </c>
      <c r="W124" s="394"/>
      <c r="X124" s="395"/>
      <c r="Y124" s="395"/>
      <c r="Z124" s="395"/>
      <c r="AA124" s="396">
        <v>2</v>
      </c>
      <c r="AB124" s="396"/>
      <c r="AC124" s="395"/>
      <c r="AD124" s="395"/>
      <c r="AE124" s="395"/>
      <c r="AF124" s="395"/>
      <c r="AG124" s="395"/>
      <c r="AH124" s="472"/>
      <c r="AI124" s="489">
        <f t="shared" si="75"/>
        <v>3159</v>
      </c>
      <c r="AJ124" s="397">
        <f t="shared" si="76"/>
        <v>2596</v>
      </c>
      <c r="AK124" s="397">
        <f t="shared" si="77"/>
        <v>2897</v>
      </c>
      <c r="AL124" s="397">
        <f t="shared" si="78"/>
        <v>3266</v>
      </c>
      <c r="AM124" s="397">
        <f t="shared" si="79"/>
        <v>2859</v>
      </c>
      <c r="AN124" s="397">
        <f t="shared" si="80"/>
        <v>2633</v>
      </c>
      <c r="AO124" s="397">
        <f t="shared" si="81"/>
        <v>2599</v>
      </c>
      <c r="AP124" s="397">
        <f t="shared" si="82"/>
        <v>2735</v>
      </c>
      <c r="AQ124" s="397">
        <f t="shared" si="83"/>
        <v>2983</v>
      </c>
      <c r="AR124" s="397">
        <f t="shared" si="84"/>
        <v>3125</v>
      </c>
      <c r="AS124" s="397">
        <f t="shared" si="85"/>
        <v>2732</v>
      </c>
      <c r="AT124" s="398">
        <f t="shared" si="86"/>
        <v>3029</v>
      </c>
      <c r="AU124" s="379">
        <v>2389</v>
      </c>
      <c r="AV124" s="395">
        <v>2156</v>
      </c>
      <c r="AW124" s="472">
        <v>2442</v>
      </c>
      <c r="AX124" s="400">
        <v>307</v>
      </c>
      <c r="AY124" s="395">
        <v>216</v>
      </c>
      <c r="AZ124" s="472">
        <v>223</v>
      </c>
      <c r="BA124" s="489">
        <f t="shared" si="87"/>
        <v>429</v>
      </c>
      <c r="BB124" s="397">
        <f t="shared" si="88"/>
        <v>360</v>
      </c>
      <c r="BC124" s="398">
        <f t="shared" si="89"/>
        <v>364</v>
      </c>
      <c r="BD124" s="401">
        <v>1226</v>
      </c>
      <c r="BE124" s="690">
        <v>93</v>
      </c>
      <c r="BF124" s="472">
        <v>1180</v>
      </c>
      <c r="BG124" s="403">
        <v>1263</v>
      </c>
      <c r="BH124" s="402">
        <v>1070</v>
      </c>
      <c r="BI124" s="472">
        <v>1223</v>
      </c>
      <c r="BJ124" s="403">
        <v>120</v>
      </c>
      <c r="BK124" s="402">
        <v>123</v>
      </c>
      <c r="BL124" s="472">
        <v>141</v>
      </c>
      <c r="BM124" s="403">
        <v>887</v>
      </c>
      <c r="BN124" s="402">
        <v>692</v>
      </c>
      <c r="BO124" s="472">
        <v>688</v>
      </c>
      <c r="BP124" s="490">
        <f t="shared" si="90"/>
        <v>626</v>
      </c>
      <c r="BQ124" s="475">
        <f t="shared" si="91"/>
        <v>1725</v>
      </c>
      <c r="BR124" s="405">
        <f t="shared" si="92"/>
        <v>590</v>
      </c>
      <c r="BS124" s="476"/>
      <c r="BT124" s="402"/>
      <c r="BU124" s="402"/>
      <c r="BV124" s="402"/>
      <c r="BW124" s="472"/>
      <c r="BX124" s="472"/>
      <c r="BY124" s="403"/>
      <c r="BZ124" s="402"/>
      <c r="CA124" s="402"/>
      <c r="CB124" s="402"/>
      <c r="CC124" s="402"/>
      <c r="CD124" s="402"/>
      <c r="CE124" s="540"/>
      <c r="CF124" s="472"/>
      <c r="CG124" s="403"/>
      <c r="CH124" s="399"/>
      <c r="CI124" s="402"/>
      <c r="CJ124" s="402"/>
      <c r="CK124" s="402"/>
      <c r="CL124" s="402"/>
      <c r="CM124" s="402"/>
      <c r="CN124" s="472"/>
      <c r="CO124" s="489" t="str">
        <f t="shared" si="93"/>
        <v/>
      </c>
      <c r="CP124" s="397" t="str">
        <f t="shared" si="94"/>
        <v/>
      </c>
      <c r="CQ124" s="397" t="str">
        <f t="shared" si="95"/>
        <v/>
      </c>
      <c r="CR124" s="397" t="str">
        <f t="shared" si="96"/>
        <v/>
      </c>
      <c r="CS124" s="397" t="str">
        <f t="shared" si="97"/>
        <v/>
      </c>
      <c r="CT124" s="397" t="str">
        <f t="shared" si="98"/>
        <v/>
      </c>
      <c r="CU124" s="397" t="str">
        <f t="shared" si="99"/>
        <v/>
      </c>
      <c r="CV124" s="491" t="str">
        <f t="shared" si="100"/>
        <v/>
      </c>
      <c r="CW124" s="379"/>
      <c r="CX124" s="399"/>
      <c r="CY124" s="472"/>
      <c r="CZ124" s="400"/>
      <c r="DA124" s="399"/>
      <c r="DB124" s="472"/>
      <c r="DC124" s="404" t="str">
        <f t="shared" si="101"/>
        <v/>
      </c>
      <c r="DD124" s="404" t="str">
        <f t="shared" si="102"/>
        <v/>
      </c>
      <c r="DE124" s="405" t="str">
        <f t="shared" si="103"/>
        <v/>
      </c>
      <c r="DF124" s="379"/>
      <c r="DG124" s="399"/>
      <c r="DH124" s="472"/>
      <c r="DI124" s="400"/>
      <c r="DJ124" s="399"/>
      <c r="DK124" s="472"/>
      <c r="DL124" s="400"/>
      <c r="DM124" s="399"/>
      <c r="DN124" s="472"/>
      <c r="DO124" s="400"/>
      <c r="DP124" s="399"/>
      <c r="DQ124" s="472"/>
      <c r="DR124" s="404" t="str">
        <f t="shared" si="104"/>
        <v/>
      </c>
      <c r="DS124" s="404" t="str">
        <f t="shared" si="105"/>
        <v/>
      </c>
      <c r="DT124" s="405" t="str">
        <f t="shared" si="106"/>
        <v/>
      </c>
      <c r="DU124" s="409"/>
      <c r="DV124" s="406" t="b">
        <f t="shared" si="107"/>
        <v>1</v>
      </c>
      <c r="DW124" s="136" t="b">
        <f t="shared" si="108"/>
        <v>1</v>
      </c>
      <c r="DX124" s="408" t="b">
        <f t="shared" si="109"/>
        <v>1</v>
      </c>
      <c r="DY124" s="136" t="b">
        <f t="shared" si="110"/>
        <v>1</v>
      </c>
      <c r="DZ124" s="136" t="b">
        <f t="shared" si="111"/>
        <v>1</v>
      </c>
      <c r="EA124" s="408" t="b">
        <f t="shared" si="112"/>
        <v>1</v>
      </c>
      <c r="EB124" s="136" t="b">
        <f t="shared" si="113"/>
        <v>1</v>
      </c>
      <c r="EC124" s="136" t="b">
        <f t="shared" si="114"/>
        <v>1</v>
      </c>
      <c r="ED124" s="408" t="b">
        <f t="shared" si="115"/>
        <v>1</v>
      </c>
      <c r="EE124" s="136" t="b">
        <f t="shared" si="116"/>
        <v>0</v>
      </c>
      <c r="EF124" s="136" t="b">
        <f t="shared" si="117"/>
        <v>0</v>
      </c>
      <c r="EG124" s="408" t="b">
        <f t="shared" si="118"/>
        <v>1</v>
      </c>
      <c r="EH124" s="136" t="b">
        <f t="shared" si="119"/>
        <v>0</v>
      </c>
      <c r="EI124" s="136" t="b">
        <f t="shared" si="120"/>
        <v>0</v>
      </c>
      <c r="EJ124" s="408" t="b">
        <f t="shared" si="121"/>
        <v>1</v>
      </c>
      <c r="EK124" s="136" t="b">
        <f t="shared" si="122"/>
        <v>0</v>
      </c>
      <c r="EL124" s="136" t="b">
        <f t="shared" si="123"/>
        <v>0</v>
      </c>
      <c r="EM124" s="408" t="b">
        <f t="shared" si="124"/>
        <v>1</v>
      </c>
      <c r="EN124" s="408"/>
    </row>
    <row r="125" spans="1:144">
      <c r="A125" s="596" t="s">
        <v>888</v>
      </c>
      <c r="B125" s="691" t="s">
        <v>1155</v>
      </c>
      <c r="C125" s="596">
        <v>141334</v>
      </c>
      <c r="D125" s="596">
        <v>3</v>
      </c>
      <c r="E125" s="878">
        <v>2441</v>
      </c>
      <c r="F125" s="878">
        <v>2613</v>
      </c>
      <c r="G125" s="878">
        <v>2573</v>
      </c>
      <c r="H125" s="878">
        <v>2488</v>
      </c>
      <c r="I125" s="879">
        <v>2564</v>
      </c>
      <c r="J125" s="879">
        <v>2709</v>
      </c>
      <c r="K125" s="394">
        <v>1292</v>
      </c>
      <c r="L125" s="395">
        <v>1208</v>
      </c>
      <c r="M125" s="395">
        <v>1670</v>
      </c>
      <c r="N125" s="395">
        <v>1604</v>
      </c>
      <c r="O125" s="396">
        <v>1661</v>
      </c>
      <c r="P125" s="396">
        <v>1551</v>
      </c>
      <c r="Q125" s="395">
        <v>1621</v>
      </c>
      <c r="R125" s="395">
        <v>1738</v>
      </c>
      <c r="S125" s="395">
        <v>1702</v>
      </c>
      <c r="T125" s="395">
        <v>1640</v>
      </c>
      <c r="U125" s="395">
        <v>1694</v>
      </c>
      <c r="V125" s="472">
        <v>1795</v>
      </c>
      <c r="W125" s="394"/>
      <c r="X125" s="395"/>
      <c r="Y125" s="395"/>
      <c r="Z125" s="395"/>
      <c r="AA125" s="396"/>
      <c r="AB125" s="396"/>
      <c r="AC125" s="395"/>
      <c r="AD125" s="395"/>
      <c r="AE125" s="395"/>
      <c r="AF125" s="395"/>
      <c r="AG125" s="395"/>
      <c r="AH125" s="472"/>
      <c r="AI125" s="489">
        <f t="shared" si="75"/>
        <v>1292</v>
      </c>
      <c r="AJ125" s="397">
        <f t="shared" si="76"/>
        <v>1208</v>
      </c>
      <c r="AK125" s="397">
        <f t="shared" si="77"/>
        <v>1670</v>
      </c>
      <c r="AL125" s="397">
        <f t="shared" si="78"/>
        <v>1604</v>
      </c>
      <c r="AM125" s="397">
        <f t="shared" si="79"/>
        <v>1661</v>
      </c>
      <c r="AN125" s="397">
        <f t="shared" si="80"/>
        <v>1551</v>
      </c>
      <c r="AO125" s="397">
        <f t="shared" si="81"/>
        <v>1621</v>
      </c>
      <c r="AP125" s="397">
        <f t="shared" si="82"/>
        <v>1738</v>
      </c>
      <c r="AQ125" s="397">
        <f t="shared" si="83"/>
        <v>1702</v>
      </c>
      <c r="AR125" s="397">
        <f t="shared" si="84"/>
        <v>1640</v>
      </c>
      <c r="AS125" s="397">
        <f t="shared" si="85"/>
        <v>1694</v>
      </c>
      <c r="AT125" s="398">
        <f t="shared" si="86"/>
        <v>1795</v>
      </c>
      <c r="AU125" s="379">
        <v>1164</v>
      </c>
      <c r="AV125" s="395">
        <v>1238</v>
      </c>
      <c r="AW125" s="472">
        <v>1350</v>
      </c>
      <c r="AX125" s="400">
        <v>133</v>
      </c>
      <c r="AY125" s="395">
        <v>119</v>
      </c>
      <c r="AZ125" s="472">
        <v>107</v>
      </c>
      <c r="BA125" s="489">
        <f t="shared" si="87"/>
        <v>343</v>
      </c>
      <c r="BB125" s="397">
        <f t="shared" si="88"/>
        <v>337</v>
      </c>
      <c r="BC125" s="398">
        <f t="shared" si="89"/>
        <v>338</v>
      </c>
      <c r="BD125" s="401">
        <v>573</v>
      </c>
      <c r="BE125" s="690">
        <v>570</v>
      </c>
      <c r="BF125" s="472">
        <v>518</v>
      </c>
      <c r="BG125" s="403">
        <v>467</v>
      </c>
      <c r="BH125" s="402">
        <v>434</v>
      </c>
      <c r="BI125" s="472">
        <v>561</v>
      </c>
      <c r="BJ125" s="403">
        <v>78</v>
      </c>
      <c r="BK125" s="402">
        <v>91</v>
      </c>
      <c r="BL125" s="472">
        <v>122</v>
      </c>
      <c r="BM125" s="403">
        <v>485</v>
      </c>
      <c r="BN125" s="402">
        <v>388</v>
      </c>
      <c r="BO125" s="472">
        <v>426</v>
      </c>
      <c r="BP125" s="490">
        <f t="shared" si="90"/>
        <v>525</v>
      </c>
      <c r="BQ125" s="475">
        <f t="shared" si="91"/>
        <v>502</v>
      </c>
      <c r="BR125" s="405">
        <f t="shared" si="92"/>
        <v>555</v>
      </c>
      <c r="BS125" s="476"/>
      <c r="BT125" s="402"/>
      <c r="BU125" s="402"/>
      <c r="BV125" s="402"/>
      <c r="BW125" s="472"/>
      <c r="BX125" s="472"/>
      <c r="BY125" s="403"/>
      <c r="BZ125" s="402"/>
      <c r="CA125" s="402"/>
      <c r="CB125" s="402"/>
      <c r="CC125" s="402"/>
      <c r="CD125" s="402"/>
      <c r="CE125" s="540"/>
      <c r="CF125" s="472"/>
      <c r="CG125" s="403"/>
      <c r="CH125" s="399"/>
      <c r="CI125" s="402"/>
      <c r="CJ125" s="402"/>
      <c r="CK125" s="402"/>
      <c r="CL125" s="402"/>
      <c r="CM125" s="402"/>
      <c r="CN125" s="472"/>
      <c r="CO125" s="489" t="str">
        <f t="shared" si="93"/>
        <v/>
      </c>
      <c r="CP125" s="397" t="str">
        <f t="shared" si="94"/>
        <v/>
      </c>
      <c r="CQ125" s="397" t="str">
        <f t="shared" si="95"/>
        <v/>
      </c>
      <c r="CR125" s="397" t="str">
        <f t="shared" si="96"/>
        <v/>
      </c>
      <c r="CS125" s="397" t="str">
        <f t="shared" si="97"/>
        <v/>
      </c>
      <c r="CT125" s="397" t="str">
        <f t="shared" si="98"/>
        <v/>
      </c>
      <c r="CU125" s="397" t="str">
        <f t="shared" si="99"/>
        <v/>
      </c>
      <c r="CV125" s="491" t="str">
        <f t="shared" si="100"/>
        <v/>
      </c>
      <c r="CW125" s="379"/>
      <c r="CX125" s="399"/>
      <c r="CY125" s="472"/>
      <c r="CZ125" s="400"/>
      <c r="DA125" s="399"/>
      <c r="DB125" s="472"/>
      <c r="DC125" s="404" t="str">
        <f t="shared" si="101"/>
        <v/>
      </c>
      <c r="DD125" s="404" t="str">
        <f t="shared" si="102"/>
        <v/>
      </c>
      <c r="DE125" s="405" t="str">
        <f t="shared" si="103"/>
        <v/>
      </c>
      <c r="DF125" s="379"/>
      <c r="DG125" s="399"/>
      <c r="DH125" s="472"/>
      <c r="DI125" s="400"/>
      <c r="DJ125" s="399"/>
      <c r="DK125" s="472"/>
      <c r="DL125" s="400"/>
      <c r="DM125" s="399"/>
      <c r="DN125" s="472"/>
      <c r="DO125" s="400"/>
      <c r="DP125" s="399"/>
      <c r="DQ125" s="472"/>
      <c r="DR125" s="404" t="str">
        <f t="shared" si="104"/>
        <v/>
      </c>
      <c r="DS125" s="404" t="str">
        <f t="shared" si="105"/>
        <v/>
      </c>
      <c r="DT125" s="405" t="str">
        <f t="shared" si="106"/>
        <v/>
      </c>
      <c r="DU125" s="409"/>
      <c r="DV125" s="406" t="b">
        <f t="shared" si="107"/>
        <v>1</v>
      </c>
      <c r="DW125" s="136" t="b">
        <f t="shared" si="108"/>
        <v>1</v>
      </c>
      <c r="DX125" s="408" t="b">
        <f t="shared" si="109"/>
        <v>1</v>
      </c>
      <c r="DY125" s="136" t="b">
        <f t="shared" si="110"/>
        <v>1</v>
      </c>
      <c r="DZ125" s="136" t="b">
        <f t="shared" si="111"/>
        <v>1</v>
      </c>
      <c r="EA125" s="408" t="b">
        <f t="shared" si="112"/>
        <v>1</v>
      </c>
      <c r="EB125" s="136" t="b">
        <f t="shared" si="113"/>
        <v>1</v>
      </c>
      <c r="EC125" s="136" t="b">
        <f t="shared" si="114"/>
        <v>1</v>
      </c>
      <c r="ED125" s="408" t="b">
        <f t="shared" si="115"/>
        <v>1</v>
      </c>
      <c r="EE125" s="136" t="b">
        <f t="shared" si="116"/>
        <v>0</v>
      </c>
      <c r="EF125" s="136" t="b">
        <f t="shared" si="117"/>
        <v>0</v>
      </c>
      <c r="EG125" s="408" t="b">
        <f t="shared" si="118"/>
        <v>1</v>
      </c>
      <c r="EH125" s="136" t="b">
        <f t="shared" si="119"/>
        <v>0</v>
      </c>
      <c r="EI125" s="136" t="b">
        <f t="shared" si="120"/>
        <v>0</v>
      </c>
      <c r="EJ125" s="408" t="b">
        <f t="shared" si="121"/>
        <v>1</v>
      </c>
      <c r="EK125" s="136" t="b">
        <f t="shared" si="122"/>
        <v>0</v>
      </c>
      <c r="EL125" s="136" t="b">
        <f t="shared" si="123"/>
        <v>0</v>
      </c>
      <c r="EM125" s="408" t="b">
        <f t="shared" si="124"/>
        <v>1</v>
      </c>
      <c r="EN125" s="408"/>
    </row>
    <row r="126" spans="1:144">
      <c r="A126" s="596" t="s">
        <v>888</v>
      </c>
      <c r="B126" s="691" t="s">
        <v>1156</v>
      </c>
      <c r="C126" s="596">
        <v>141264</v>
      </c>
      <c r="D126" s="596">
        <v>3</v>
      </c>
      <c r="E126" s="878">
        <v>2505</v>
      </c>
      <c r="F126" s="878">
        <v>2681</v>
      </c>
      <c r="G126" s="878">
        <v>2589</v>
      </c>
      <c r="H126" s="878">
        <v>2665</v>
      </c>
      <c r="I126" s="879">
        <v>2937</v>
      </c>
      <c r="J126" s="879">
        <v>2939</v>
      </c>
      <c r="K126" s="394">
        <v>1829</v>
      </c>
      <c r="L126" s="395">
        <v>1589</v>
      </c>
      <c r="M126" s="395">
        <v>1289</v>
      </c>
      <c r="N126" s="395">
        <v>1168</v>
      </c>
      <c r="O126" s="396">
        <v>1269</v>
      </c>
      <c r="P126" s="396">
        <v>1517</v>
      </c>
      <c r="Q126" s="395">
        <v>1572</v>
      </c>
      <c r="R126" s="395">
        <v>1744</v>
      </c>
      <c r="S126" s="395">
        <v>1676</v>
      </c>
      <c r="T126" s="395">
        <v>1763</v>
      </c>
      <c r="U126" s="395">
        <v>2001</v>
      </c>
      <c r="V126" s="472">
        <v>2016</v>
      </c>
      <c r="W126" s="394"/>
      <c r="X126" s="395"/>
      <c r="Y126" s="395"/>
      <c r="Z126" s="395"/>
      <c r="AA126" s="396"/>
      <c r="AB126" s="396"/>
      <c r="AC126" s="395"/>
      <c r="AD126" s="395"/>
      <c r="AE126" s="395"/>
      <c r="AF126" s="395"/>
      <c r="AG126" s="395"/>
      <c r="AH126" s="472"/>
      <c r="AI126" s="489">
        <f t="shared" si="75"/>
        <v>1829</v>
      </c>
      <c r="AJ126" s="397">
        <f t="shared" si="76"/>
        <v>1589</v>
      </c>
      <c r="AK126" s="397">
        <f t="shared" si="77"/>
        <v>1289</v>
      </c>
      <c r="AL126" s="397">
        <f t="shared" si="78"/>
        <v>1168</v>
      </c>
      <c r="AM126" s="397">
        <f t="shared" si="79"/>
        <v>1269</v>
      </c>
      <c r="AN126" s="397">
        <f t="shared" si="80"/>
        <v>1517</v>
      </c>
      <c r="AO126" s="397">
        <f t="shared" si="81"/>
        <v>1572</v>
      </c>
      <c r="AP126" s="397">
        <f t="shared" si="82"/>
        <v>1744</v>
      </c>
      <c r="AQ126" s="397">
        <f t="shared" si="83"/>
        <v>1676</v>
      </c>
      <c r="AR126" s="397">
        <f t="shared" si="84"/>
        <v>1763</v>
      </c>
      <c r="AS126" s="397">
        <f t="shared" si="85"/>
        <v>2001</v>
      </c>
      <c r="AT126" s="398">
        <f t="shared" si="86"/>
        <v>2016</v>
      </c>
      <c r="AU126" s="379">
        <v>1300</v>
      </c>
      <c r="AV126" s="395">
        <v>1433</v>
      </c>
      <c r="AW126" s="472">
        <v>1436</v>
      </c>
      <c r="AX126" s="400">
        <v>158</v>
      </c>
      <c r="AY126" s="502">
        <v>243</v>
      </c>
      <c r="AZ126" s="472">
        <v>227</v>
      </c>
      <c r="BA126" s="489">
        <f t="shared" si="87"/>
        <v>305</v>
      </c>
      <c r="BB126" s="397">
        <f t="shared" si="88"/>
        <v>325</v>
      </c>
      <c r="BC126" s="398">
        <f t="shared" si="89"/>
        <v>353</v>
      </c>
      <c r="BD126" s="401">
        <v>534</v>
      </c>
      <c r="BE126" s="690">
        <v>623</v>
      </c>
      <c r="BF126" s="472">
        <v>623</v>
      </c>
      <c r="BG126" s="403">
        <v>641</v>
      </c>
      <c r="BH126" s="402">
        <v>613</v>
      </c>
      <c r="BI126" s="472">
        <v>551</v>
      </c>
      <c r="BJ126" s="403">
        <v>43</v>
      </c>
      <c r="BK126" s="402">
        <v>84</v>
      </c>
      <c r="BL126" s="472">
        <v>95</v>
      </c>
      <c r="BM126" s="403">
        <v>328</v>
      </c>
      <c r="BN126" s="402">
        <v>415</v>
      </c>
      <c r="BO126" s="472">
        <v>448</v>
      </c>
      <c r="BP126" s="490">
        <f t="shared" si="90"/>
        <v>364</v>
      </c>
      <c r="BQ126" s="475">
        <f t="shared" si="91"/>
        <v>395</v>
      </c>
      <c r="BR126" s="405">
        <f t="shared" si="92"/>
        <v>406</v>
      </c>
      <c r="BS126" s="476"/>
      <c r="BT126" s="402"/>
      <c r="BU126" s="402"/>
      <c r="BV126" s="402"/>
      <c r="BW126" s="472"/>
      <c r="BX126" s="472"/>
      <c r="BY126" s="403"/>
      <c r="BZ126" s="402"/>
      <c r="CA126" s="402"/>
      <c r="CB126" s="402"/>
      <c r="CC126" s="402"/>
      <c r="CD126" s="402"/>
      <c r="CE126" s="540"/>
      <c r="CF126" s="472"/>
      <c r="CG126" s="403"/>
      <c r="CH126" s="399"/>
      <c r="CI126" s="402"/>
      <c r="CJ126" s="402"/>
      <c r="CK126" s="402"/>
      <c r="CL126" s="402"/>
      <c r="CM126" s="402"/>
      <c r="CN126" s="472"/>
      <c r="CO126" s="489" t="str">
        <f t="shared" si="93"/>
        <v/>
      </c>
      <c r="CP126" s="397" t="str">
        <f t="shared" si="94"/>
        <v/>
      </c>
      <c r="CQ126" s="397" t="str">
        <f t="shared" si="95"/>
        <v/>
      </c>
      <c r="CR126" s="397" t="str">
        <f t="shared" si="96"/>
        <v/>
      </c>
      <c r="CS126" s="397" t="str">
        <f t="shared" si="97"/>
        <v/>
      </c>
      <c r="CT126" s="397" t="str">
        <f t="shared" si="98"/>
        <v/>
      </c>
      <c r="CU126" s="397" t="str">
        <f t="shared" si="99"/>
        <v/>
      </c>
      <c r="CV126" s="491" t="str">
        <f t="shared" si="100"/>
        <v/>
      </c>
      <c r="CW126" s="379"/>
      <c r="CX126" s="399"/>
      <c r="CY126" s="472"/>
      <c r="CZ126" s="400"/>
      <c r="DA126" s="399"/>
      <c r="DB126" s="472"/>
      <c r="DC126" s="404" t="str">
        <f t="shared" si="101"/>
        <v/>
      </c>
      <c r="DD126" s="404" t="str">
        <f t="shared" si="102"/>
        <v/>
      </c>
      <c r="DE126" s="405" t="str">
        <f t="shared" si="103"/>
        <v/>
      </c>
      <c r="DF126" s="379"/>
      <c r="DG126" s="399"/>
      <c r="DH126" s="472"/>
      <c r="DI126" s="400"/>
      <c r="DJ126" s="399"/>
      <c r="DK126" s="472"/>
      <c r="DL126" s="400"/>
      <c r="DM126" s="399"/>
      <c r="DN126" s="472"/>
      <c r="DO126" s="400"/>
      <c r="DP126" s="399"/>
      <c r="DQ126" s="472"/>
      <c r="DR126" s="404" t="str">
        <f t="shared" si="104"/>
        <v/>
      </c>
      <c r="DS126" s="404" t="str">
        <f t="shared" si="105"/>
        <v/>
      </c>
      <c r="DT126" s="405" t="str">
        <f t="shared" si="106"/>
        <v/>
      </c>
      <c r="DU126" s="409"/>
      <c r="DV126" s="406" t="b">
        <f t="shared" si="107"/>
        <v>1</v>
      </c>
      <c r="DW126" s="136" t="b">
        <f t="shared" si="108"/>
        <v>1</v>
      </c>
      <c r="DX126" s="408" t="b">
        <f t="shared" si="109"/>
        <v>1</v>
      </c>
      <c r="DY126" s="136" t="b">
        <f t="shared" si="110"/>
        <v>1</v>
      </c>
      <c r="DZ126" s="136" t="b">
        <f t="shared" si="111"/>
        <v>1</v>
      </c>
      <c r="EA126" s="408" t="b">
        <f t="shared" si="112"/>
        <v>1</v>
      </c>
      <c r="EB126" s="136" t="b">
        <f t="shared" si="113"/>
        <v>1</v>
      </c>
      <c r="EC126" s="136" t="b">
        <f t="shared" si="114"/>
        <v>1</v>
      </c>
      <c r="ED126" s="408" t="b">
        <f t="shared" si="115"/>
        <v>1</v>
      </c>
      <c r="EE126" s="136" t="b">
        <f t="shared" si="116"/>
        <v>0</v>
      </c>
      <c r="EF126" s="136" t="b">
        <f t="shared" si="117"/>
        <v>0</v>
      </c>
      <c r="EG126" s="408" t="b">
        <f t="shared" si="118"/>
        <v>1</v>
      </c>
      <c r="EH126" s="136" t="b">
        <f t="shared" si="119"/>
        <v>0</v>
      </c>
      <c r="EI126" s="136" t="b">
        <f t="shared" si="120"/>
        <v>0</v>
      </c>
      <c r="EJ126" s="408" t="b">
        <f t="shared" si="121"/>
        <v>1</v>
      </c>
      <c r="EK126" s="136" t="b">
        <f t="shared" si="122"/>
        <v>0</v>
      </c>
      <c r="EL126" s="136" t="b">
        <f t="shared" si="123"/>
        <v>0</v>
      </c>
      <c r="EM126" s="408" t="b">
        <f t="shared" si="124"/>
        <v>1</v>
      </c>
      <c r="EN126" s="408"/>
    </row>
    <row r="127" spans="1:144">
      <c r="A127" s="596" t="s">
        <v>888</v>
      </c>
      <c r="B127" s="595" t="s">
        <v>1157</v>
      </c>
      <c r="C127" s="596">
        <v>138716</v>
      </c>
      <c r="D127" s="596">
        <v>4</v>
      </c>
      <c r="E127" s="878">
        <v>615</v>
      </c>
      <c r="F127" s="878">
        <v>756</v>
      </c>
      <c r="G127" s="878">
        <v>809</v>
      </c>
      <c r="H127" s="878">
        <v>854</v>
      </c>
      <c r="I127" s="879">
        <v>992</v>
      </c>
      <c r="J127" s="879">
        <v>908</v>
      </c>
      <c r="K127" s="394">
        <v>438</v>
      </c>
      <c r="L127" s="395">
        <v>504</v>
      </c>
      <c r="M127" s="395">
        <v>420</v>
      </c>
      <c r="N127" s="395">
        <v>648</v>
      </c>
      <c r="O127" s="396">
        <v>643</v>
      </c>
      <c r="P127" s="396">
        <v>420</v>
      </c>
      <c r="Q127" s="395">
        <v>470</v>
      </c>
      <c r="R127" s="395">
        <v>537</v>
      </c>
      <c r="S127" s="395">
        <v>602</v>
      </c>
      <c r="T127" s="395">
        <v>596</v>
      </c>
      <c r="U127" s="395">
        <v>702</v>
      </c>
      <c r="V127" s="472">
        <v>597</v>
      </c>
      <c r="W127" s="394"/>
      <c r="X127" s="395"/>
      <c r="Y127" s="395"/>
      <c r="Z127" s="395"/>
      <c r="AA127" s="396"/>
      <c r="AB127" s="396"/>
      <c r="AC127" s="395"/>
      <c r="AD127" s="395"/>
      <c r="AE127" s="395"/>
      <c r="AF127" s="395"/>
      <c r="AG127" s="395"/>
      <c r="AH127" s="472"/>
      <c r="AI127" s="489">
        <f t="shared" si="75"/>
        <v>438</v>
      </c>
      <c r="AJ127" s="397">
        <f t="shared" si="76"/>
        <v>504</v>
      </c>
      <c r="AK127" s="397">
        <f t="shared" si="77"/>
        <v>420</v>
      </c>
      <c r="AL127" s="397">
        <f t="shared" si="78"/>
        <v>648</v>
      </c>
      <c r="AM127" s="397">
        <f t="shared" si="79"/>
        <v>643</v>
      </c>
      <c r="AN127" s="397">
        <f t="shared" si="80"/>
        <v>420</v>
      </c>
      <c r="AO127" s="397">
        <f t="shared" si="81"/>
        <v>470</v>
      </c>
      <c r="AP127" s="397">
        <f t="shared" si="82"/>
        <v>537</v>
      </c>
      <c r="AQ127" s="397">
        <f t="shared" si="83"/>
        <v>602</v>
      </c>
      <c r="AR127" s="397">
        <f t="shared" si="84"/>
        <v>596</v>
      </c>
      <c r="AS127" s="397">
        <f t="shared" si="85"/>
        <v>702</v>
      </c>
      <c r="AT127" s="398">
        <f t="shared" si="86"/>
        <v>597</v>
      </c>
      <c r="AU127" s="379">
        <v>476</v>
      </c>
      <c r="AV127" s="395">
        <v>530</v>
      </c>
      <c r="AW127" s="472">
        <v>457</v>
      </c>
      <c r="AX127" s="400">
        <v>30</v>
      </c>
      <c r="AY127" s="395">
        <v>51</v>
      </c>
      <c r="AZ127" s="472">
        <v>40</v>
      </c>
      <c r="BA127" s="489">
        <f t="shared" si="87"/>
        <v>90</v>
      </c>
      <c r="BB127" s="397">
        <f t="shared" si="88"/>
        <v>121</v>
      </c>
      <c r="BC127" s="398">
        <f t="shared" si="89"/>
        <v>100</v>
      </c>
      <c r="BD127" s="401">
        <v>272</v>
      </c>
      <c r="BE127" s="690">
        <v>174</v>
      </c>
      <c r="BF127" s="472">
        <v>236</v>
      </c>
      <c r="BG127" s="403">
        <v>150</v>
      </c>
      <c r="BH127" s="402">
        <v>209</v>
      </c>
      <c r="BI127" s="472">
        <v>192</v>
      </c>
      <c r="BJ127" s="403">
        <v>55</v>
      </c>
      <c r="BK127" s="402">
        <v>35</v>
      </c>
      <c r="BL127" s="472">
        <v>45</v>
      </c>
      <c r="BM127" s="403">
        <v>167</v>
      </c>
      <c r="BN127" s="494">
        <v>93</v>
      </c>
      <c r="BO127" s="472">
        <v>107</v>
      </c>
      <c r="BP127" s="490">
        <f t="shared" si="90"/>
        <v>149</v>
      </c>
      <c r="BQ127" s="475">
        <f t="shared" si="91"/>
        <v>118</v>
      </c>
      <c r="BR127" s="405">
        <f t="shared" si="92"/>
        <v>82</v>
      </c>
      <c r="BS127" s="476"/>
      <c r="BT127" s="402"/>
      <c r="BU127" s="402"/>
      <c r="BV127" s="402"/>
      <c r="BW127" s="472"/>
      <c r="BX127" s="472"/>
      <c r="BY127" s="403"/>
      <c r="BZ127" s="402"/>
      <c r="CA127" s="402"/>
      <c r="CB127" s="402"/>
      <c r="CC127" s="402"/>
      <c r="CD127" s="402"/>
      <c r="CE127" s="540"/>
      <c r="CF127" s="472"/>
      <c r="CG127" s="403"/>
      <c r="CH127" s="399"/>
      <c r="CI127" s="402"/>
      <c r="CJ127" s="402"/>
      <c r="CK127" s="402"/>
      <c r="CL127" s="402"/>
      <c r="CM127" s="402"/>
      <c r="CN127" s="472"/>
      <c r="CO127" s="489" t="str">
        <f t="shared" si="93"/>
        <v/>
      </c>
      <c r="CP127" s="397" t="str">
        <f t="shared" si="94"/>
        <v/>
      </c>
      <c r="CQ127" s="397" t="str">
        <f t="shared" si="95"/>
        <v/>
      </c>
      <c r="CR127" s="397" t="str">
        <f t="shared" si="96"/>
        <v/>
      </c>
      <c r="CS127" s="397" t="str">
        <f t="shared" si="97"/>
        <v/>
      </c>
      <c r="CT127" s="397" t="str">
        <f t="shared" si="98"/>
        <v/>
      </c>
      <c r="CU127" s="397" t="str">
        <f t="shared" si="99"/>
        <v/>
      </c>
      <c r="CV127" s="491" t="str">
        <f t="shared" si="100"/>
        <v/>
      </c>
      <c r="CW127" s="379"/>
      <c r="CX127" s="399"/>
      <c r="CY127" s="472"/>
      <c r="CZ127" s="400"/>
      <c r="DA127" s="399"/>
      <c r="DB127" s="472"/>
      <c r="DC127" s="404" t="str">
        <f t="shared" si="101"/>
        <v/>
      </c>
      <c r="DD127" s="404" t="str">
        <f t="shared" si="102"/>
        <v/>
      </c>
      <c r="DE127" s="405" t="str">
        <f t="shared" si="103"/>
        <v/>
      </c>
      <c r="DF127" s="379"/>
      <c r="DG127" s="399"/>
      <c r="DH127" s="472"/>
      <c r="DI127" s="400"/>
      <c r="DJ127" s="399"/>
      <c r="DK127" s="472"/>
      <c r="DL127" s="400"/>
      <c r="DM127" s="399"/>
      <c r="DN127" s="472"/>
      <c r="DO127" s="400"/>
      <c r="DP127" s="399"/>
      <c r="DQ127" s="472"/>
      <c r="DR127" s="404" t="str">
        <f t="shared" si="104"/>
        <v/>
      </c>
      <c r="DS127" s="404" t="str">
        <f t="shared" si="105"/>
        <v/>
      </c>
      <c r="DT127" s="405" t="str">
        <f t="shared" si="106"/>
        <v/>
      </c>
      <c r="DU127" s="409"/>
      <c r="DV127" s="406" t="b">
        <f t="shared" si="107"/>
        <v>1</v>
      </c>
      <c r="DW127" s="136" t="b">
        <f t="shared" si="108"/>
        <v>1</v>
      </c>
      <c r="DX127" s="408" t="b">
        <f t="shared" si="109"/>
        <v>1</v>
      </c>
      <c r="DY127" s="136" t="b">
        <f t="shared" si="110"/>
        <v>1</v>
      </c>
      <c r="DZ127" s="136" t="b">
        <f t="shared" si="111"/>
        <v>1</v>
      </c>
      <c r="EA127" s="408" t="b">
        <f t="shared" si="112"/>
        <v>1</v>
      </c>
      <c r="EB127" s="136" t="b">
        <f t="shared" si="113"/>
        <v>1</v>
      </c>
      <c r="EC127" s="136" t="b">
        <f t="shared" si="114"/>
        <v>1</v>
      </c>
      <c r="ED127" s="408" t="b">
        <f t="shared" si="115"/>
        <v>1</v>
      </c>
      <c r="EE127" s="136" t="b">
        <f t="shared" si="116"/>
        <v>0</v>
      </c>
      <c r="EF127" s="136" t="b">
        <f t="shared" si="117"/>
        <v>0</v>
      </c>
      <c r="EG127" s="408" t="b">
        <f t="shared" si="118"/>
        <v>1</v>
      </c>
      <c r="EH127" s="136" t="b">
        <f t="shared" si="119"/>
        <v>0</v>
      </c>
      <c r="EI127" s="136" t="b">
        <f t="shared" si="120"/>
        <v>0</v>
      </c>
      <c r="EJ127" s="408" t="b">
        <f t="shared" si="121"/>
        <v>1</v>
      </c>
      <c r="EK127" s="136" t="b">
        <f t="shared" si="122"/>
        <v>0</v>
      </c>
      <c r="EL127" s="136" t="b">
        <f t="shared" si="123"/>
        <v>0</v>
      </c>
      <c r="EM127" s="408" t="b">
        <f t="shared" si="124"/>
        <v>1</v>
      </c>
      <c r="EN127" s="408"/>
    </row>
    <row r="128" spans="1:144">
      <c r="A128" s="596" t="s">
        <v>888</v>
      </c>
      <c r="B128" s="595" t="s">
        <v>1158</v>
      </c>
      <c r="C128" s="596">
        <v>138789</v>
      </c>
      <c r="D128" s="596">
        <v>4</v>
      </c>
      <c r="E128" s="878">
        <v>1561</v>
      </c>
      <c r="F128" s="878">
        <v>1840</v>
      </c>
      <c r="G128" s="878">
        <v>1988</v>
      </c>
      <c r="H128" s="878">
        <v>1644</v>
      </c>
      <c r="I128" s="879">
        <v>1758</v>
      </c>
      <c r="J128" s="879">
        <v>1763</v>
      </c>
      <c r="K128" s="394">
        <v>785</v>
      </c>
      <c r="L128" s="395">
        <v>688</v>
      </c>
      <c r="M128" s="395">
        <v>549</v>
      </c>
      <c r="N128" s="395">
        <v>593</v>
      </c>
      <c r="O128" s="396">
        <v>562</v>
      </c>
      <c r="P128" s="396">
        <v>538</v>
      </c>
      <c r="Q128" s="395">
        <v>561</v>
      </c>
      <c r="R128" s="395">
        <v>663</v>
      </c>
      <c r="S128" s="395">
        <v>771</v>
      </c>
      <c r="T128" s="395">
        <v>678</v>
      </c>
      <c r="U128" s="395">
        <f>722</f>
        <v>722</v>
      </c>
      <c r="V128" s="472">
        <v>752</v>
      </c>
      <c r="W128" s="394"/>
      <c r="X128" s="395"/>
      <c r="Y128" s="395"/>
      <c r="Z128" s="395"/>
      <c r="AA128" s="396"/>
      <c r="AB128" s="396"/>
      <c r="AC128" s="395"/>
      <c r="AD128" s="395"/>
      <c r="AE128" s="395"/>
      <c r="AF128" s="395"/>
      <c r="AG128" s="395"/>
      <c r="AH128" s="472"/>
      <c r="AI128" s="489">
        <f t="shared" si="75"/>
        <v>785</v>
      </c>
      <c r="AJ128" s="397">
        <f t="shared" si="76"/>
        <v>688</v>
      </c>
      <c r="AK128" s="397">
        <f t="shared" si="77"/>
        <v>549</v>
      </c>
      <c r="AL128" s="397">
        <f t="shared" si="78"/>
        <v>593</v>
      </c>
      <c r="AM128" s="397">
        <f t="shared" si="79"/>
        <v>562</v>
      </c>
      <c r="AN128" s="397">
        <f t="shared" si="80"/>
        <v>538</v>
      </c>
      <c r="AO128" s="397">
        <f t="shared" si="81"/>
        <v>561</v>
      </c>
      <c r="AP128" s="397">
        <f t="shared" si="82"/>
        <v>663</v>
      </c>
      <c r="AQ128" s="397">
        <f t="shared" si="83"/>
        <v>771</v>
      </c>
      <c r="AR128" s="397">
        <f t="shared" si="84"/>
        <v>678</v>
      </c>
      <c r="AS128" s="397">
        <f t="shared" si="85"/>
        <v>722</v>
      </c>
      <c r="AT128" s="398">
        <f t="shared" si="86"/>
        <v>752</v>
      </c>
      <c r="AU128" s="379">
        <v>475</v>
      </c>
      <c r="AV128" s="395">
        <v>505</v>
      </c>
      <c r="AW128" s="472">
        <v>527</v>
      </c>
      <c r="AX128" s="400">
        <v>42</v>
      </c>
      <c r="AY128" s="395">
        <v>51</v>
      </c>
      <c r="AZ128" s="472">
        <v>45</v>
      </c>
      <c r="BA128" s="489">
        <f t="shared" si="87"/>
        <v>161</v>
      </c>
      <c r="BB128" s="397">
        <f t="shared" si="88"/>
        <v>166</v>
      </c>
      <c r="BC128" s="398">
        <f t="shared" si="89"/>
        <v>180</v>
      </c>
      <c r="BD128" s="401">
        <v>123</v>
      </c>
      <c r="BE128" s="690">
        <v>132</v>
      </c>
      <c r="BF128" s="472">
        <v>159</v>
      </c>
      <c r="BG128" s="403">
        <v>188</v>
      </c>
      <c r="BH128" s="402">
        <v>197</v>
      </c>
      <c r="BI128" s="472">
        <v>136</v>
      </c>
      <c r="BJ128" s="403">
        <v>56</v>
      </c>
      <c r="BK128" s="402">
        <v>56</v>
      </c>
      <c r="BL128" s="472">
        <v>52</v>
      </c>
      <c r="BM128" s="403">
        <v>150</v>
      </c>
      <c r="BN128" s="402">
        <v>133</v>
      </c>
      <c r="BO128" s="472">
        <v>109</v>
      </c>
      <c r="BP128" s="490">
        <f t="shared" si="90"/>
        <v>233</v>
      </c>
      <c r="BQ128" s="475">
        <f t="shared" si="91"/>
        <v>217</v>
      </c>
      <c r="BR128" s="405">
        <f t="shared" si="92"/>
        <v>241</v>
      </c>
      <c r="BS128" s="476"/>
      <c r="BT128" s="402"/>
      <c r="BU128" s="402"/>
      <c r="BV128" s="402"/>
      <c r="BW128" s="472"/>
      <c r="BX128" s="472"/>
      <c r="BY128" s="403"/>
      <c r="BZ128" s="402"/>
      <c r="CA128" s="402"/>
      <c r="CB128" s="402"/>
      <c r="CC128" s="402"/>
      <c r="CD128" s="402"/>
      <c r="CE128" s="540"/>
      <c r="CF128" s="472"/>
      <c r="CG128" s="403"/>
      <c r="CH128" s="399"/>
      <c r="CI128" s="402"/>
      <c r="CJ128" s="402"/>
      <c r="CK128" s="402"/>
      <c r="CL128" s="402"/>
      <c r="CM128" s="402"/>
      <c r="CN128" s="472"/>
      <c r="CO128" s="489" t="str">
        <f t="shared" si="93"/>
        <v/>
      </c>
      <c r="CP128" s="397" t="str">
        <f t="shared" si="94"/>
        <v/>
      </c>
      <c r="CQ128" s="397" t="str">
        <f t="shared" si="95"/>
        <v/>
      </c>
      <c r="CR128" s="397" t="str">
        <f t="shared" si="96"/>
        <v/>
      </c>
      <c r="CS128" s="397" t="str">
        <f t="shared" si="97"/>
        <v/>
      </c>
      <c r="CT128" s="397" t="str">
        <f t="shared" si="98"/>
        <v/>
      </c>
      <c r="CU128" s="397" t="str">
        <f t="shared" si="99"/>
        <v/>
      </c>
      <c r="CV128" s="491" t="str">
        <f t="shared" si="100"/>
        <v/>
      </c>
      <c r="CW128" s="379"/>
      <c r="CX128" s="399"/>
      <c r="CY128" s="472"/>
      <c r="CZ128" s="400"/>
      <c r="DA128" s="399"/>
      <c r="DB128" s="472"/>
      <c r="DC128" s="404" t="str">
        <f t="shared" si="101"/>
        <v/>
      </c>
      <c r="DD128" s="404" t="str">
        <f t="shared" si="102"/>
        <v/>
      </c>
      <c r="DE128" s="405" t="str">
        <f t="shared" si="103"/>
        <v/>
      </c>
      <c r="DF128" s="379"/>
      <c r="DG128" s="399"/>
      <c r="DH128" s="472"/>
      <c r="DI128" s="400"/>
      <c r="DJ128" s="399"/>
      <c r="DK128" s="472"/>
      <c r="DL128" s="400"/>
      <c r="DM128" s="399"/>
      <c r="DN128" s="472"/>
      <c r="DO128" s="400"/>
      <c r="DP128" s="399"/>
      <c r="DQ128" s="472"/>
      <c r="DR128" s="404" t="str">
        <f t="shared" si="104"/>
        <v/>
      </c>
      <c r="DS128" s="404" t="str">
        <f t="shared" si="105"/>
        <v/>
      </c>
      <c r="DT128" s="405" t="str">
        <f t="shared" si="106"/>
        <v/>
      </c>
      <c r="DU128" s="409"/>
      <c r="DV128" s="406" t="b">
        <f t="shared" si="107"/>
        <v>1</v>
      </c>
      <c r="DW128" s="136" t="b">
        <f t="shared" si="108"/>
        <v>1</v>
      </c>
      <c r="DX128" s="408" t="b">
        <f t="shared" si="109"/>
        <v>1</v>
      </c>
      <c r="DY128" s="136" t="b">
        <f t="shared" si="110"/>
        <v>1</v>
      </c>
      <c r="DZ128" s="136" t="b">
        <f t="shared" si="111"/>
        <v>1</v>
      </c>
      <c r="EA128" s="408" t="b">
        <f t="shared" si="112"/>
        <v>1</v>
      </c>
      <c r="EB128" s="136" t="b">
        <f t="shared" si="113"/>
        <v>1</v>
      </c>
      <c r="EC128" s="136" t="b">
        <f t="shared" si="114"/>
        <v>1</v>
      </c>
      <c r="ED128" s="408" t="b">
        <f t="shared" si="115"/>
        <v>1</v>
      </c>
      <c r="EE128" s="136" t="b">
        <f t="shared" si="116"/>
        <v>0</v>
      </c>
      <c r="EF128" s="136" t="b">
        <f t="shared" si="117"/>
        <v>0</v>
      </c>
      <c r="EG128" s="408" t="b">
        <f t="shared" si="118"/>
        <v>1</v>
      </c>
      <c r="EH128" s="136" t="b">
        <f t="shared" si="119"/>
        <v>0</v>
      </c>
      <c r="EI128" s="136" t="b">
        <f t="shared" si="120"/>
        <v>0</v>
      </c>
      <c r="EJ128" s="408" t="b">
        <f t="shared" si="121"/>
        <v>1</v>
      </c>
      <c r="EK128" s="136" t="b">
        <f t="shared" si="122"/>
        <v>0</v>
      </c>
      <c r="EL128" s="136" t="b">
        <f t="shared" si="123"/>
        <v>0</v>
      </c>
      <c r="EM128" s="408" t="b">
        <f t="shared" si="124"/>
        <v>1</v>
      </c>
      <c r="EN128" s="408"/>
    </row>
    <row r="129" spans="1:144">
      <c r="A129" s="596" t="s">
        <v>888</v>
      </c>
      <c r="B129" s="691" t="s">
        <v>1159</v>
      </c>
      <c r="C129" s="596">
        <v>139366</v>
      </c>
      <c r="D129" s="596">
        <v>4</v>
      </c>
      <c r="E129" s="878">
        <v>1716</v>
      </c>
      <c r="F129" s="878">
        <v>1917</v>
      </c>
      <c r="G129" s="878">
        <v>1804</v>
      </c>
      <c r="H129" s="878">
        <v>1927</v>
      </c>
      <c r="I129" s="879">
        <v>1909</v>
      </c>
      <c r="J129" s="879">
        <v>1752</v>
      </c>
      <c r="K129" s="394">
        <v>573</v>
      </c>
      <c r="L129" s="395">
        <v>586</v>
      </c>
      <c r="M129" s="395">
        <v>687</v>
      </c>
      <c r="N129" s="395">
        <v>682</v>
      </c>
      <c r="O129" s="396">
        <v>784</v>
      </c>
      <c r="P129" s="396">
        <v>778</v>
      </c>
      <c r="Q129" s="395">
        <v>930</v>
      </c>
      <c r="R129" s="395">
        <v>1048</v>
      </c>
      <c r="S129" s="395">
        <v>973</v>
      </c>
      <c r="T129" s="395">
        <v>1070</v>
      </c>
      <c r="U129" s="395">
        <v>1069</v>
      </c>
      <c r="V129" s="472">
        <v>966</v>
      </c>
      <c r="W129" s="394"/>
      <c r="X129" s="395"/>
      <c r="Y129" s="395"/>
      <c r="Z129" s="395">
        <v>17</v>
      </c>
      <c r="AA129" s="396">
        <v>32</v>
      </c>
      <c r="AB129" s="396"/>
      <c r="AC129" s="395"/>
      <c r="AD129" s="395"/>
      <c r="AE129" s="395"/>
      <c r="AF129" s="395"/>
      <c r="AG129" s="395"/>
      <c r="AH129" s="472"/>
      <c r="AI129" s="489">
        <f t="shared" si="75"/>
        <v>573</v>
      </c>
      <c r="AJ129" s="397">
        <f t="shared" si="76"/>
        <v>586</v>
      </c>
      <c r="AK129" s="397">
        <f t="shared" si="77"/>
        <v>687</v>
      </c>
      <c r="AL129" s="397">
        <f t="shared" si="78"/>
        <v>665</v>
      </c>
      <c r="AM129" s="397">
        <f t="shared" si="79"/>
        <v>752</v>
      </c>
      <c r="AN129" s="397">
        <f t="shared" si="80"/>
        <v>778</v>
      </c>
      <c r="AO129" s="397">
        <f t="shared" si="81"/>
        <v>930</v>
      </c>
      <c r="AP129" s="397">
        <f t="shared" si="82"/>
        <v>1048</v>
      </c>
      <c r="AQ129" s="397">
        <f t="shared" si="83"/>
        <v>973</v>
      </c>
      <c r="AR129" s="397">
        <f t="shared" si="84"/>
        <v>1070</v>
      </c>
      <c r="AS129" s="397">
        <f t="shared" si="85"/>
        <v>1069</v>
      </c>
      <c r="AT129" s="398">
        <f t="shared" si="86"/>
        <v>966</v>
      </c>
      <c r="AU129" s="379">
        <v>726</v>
      </c>
      <c r="AV129" s="395">
        <v>757</v>
      </c>
      <c r="AW129" s="472">
        <v>662</v>
      </c>
      <c r="AX129" s="400">
        <v>61</v>
      </c>
      <c r="AY129" s="395">
        <v>52</v>
      </c>
      <c r="AZ129" s="472">
        <v>52</v>
      </c>
      <c r="BA129" s="489">
        <f t="shared" si="87"/>
        <v>283</v>
      </c>
      <c r="BB129" s="397">
        <f t="shared" si="88"/>
        <v>260</v>
      </c>
      <c r="BC129" s="398">
        <f t="shared" si="89"/>
        <v>252</v>
      </c>
      <c r="BD129" s="401">
        <v>253</v>
      </c>
      <c r="BE129" s="690">
        <v>245</v>
      </c>
      <c r="BF129" s="472">
        <v>267</v>
      </c>
      <c r="BG129" s="403">
        <v>158</v>
      </c>
      <c r="BH129" s="402">
        <v>185</v>
      </c>
      <c r="BI129" s="472">
        <v>235</v>
      </c>
      <c r="BJ129" s="403">
        <v>80</v>
      </c>
      <c r="BK129" s="402">
        <v>72</v>
      </c>
      <c r="BL129" s="472">
        <v>92</v>
      </c>
      <c r="BM129" s="403">
        <v>104</v>
      </c>
      <c r="BN129" s="402">
        <v>109</v>
      </c>
      <c r="BO129" s="472">
        <v>149</v>
      </c>
      <c r="BP129" s="490">
        <f t="shared" si="90"/>
        <v>315</v>
      </c>
      <c r="BQ129" s="475">
        <f t="shared" si="91"/>
        <v>352</v>
      </c>
      <c r="BR129" s="405">
        <f t="shared" si="92"/>
        <v>422</v>
      </c>
      <c r="BS129" s="476"/>
      <c r="BT129" s="402"/>
      <c r="BU129" s="402"/>
      <c r="BV129" s="402"/>
      <c r="BW129" s="472"/>
      <c r="BX129" s="472"/>
      <c r="BY129" s="403"/>
      <c r="BZ129" s="402"/>
      <c r="CA129" s="402"/>
      <c r="CB129" s="402"/>
      <c r="CC129" s="402"/>
      <c r="CD129" s="402"/>
      <c r="CE129" s="540"/>
      <c r="CF129" s="472"/>
      <c r="CG129" s="403"/>
      <c r="CH129" s="399"/>
      <c r="CI129" s="402"/>
      <c r="CJ129" s="402"/>
      <c r="CK129" s="402"/>
      <c r="CL129" s="402"/>
      <c r="CM129" s="402"/>
      <c r="CN129" s="472"/>
      <c r="CO129" s="489" t="str">
        <f t="shared" si="93"/>
        <v/>
      </c>
      <c r="CP129" s="397" t="str">
        <f t="shared" si="94"/>
        <v/>
      </c>
      <c r="CQ129" s="397" t="str">
        <f t="shared" si="95"/>
        <v/>
      </c>
      <c r="CR129" s="397" t="str">
        <f t="shared" si="96"/>
        <v/>
      </c>
      <c r="CS129" s="397" t="str">
        <f t="shared" si="97"/>
        <v/>
      </c>
      <c r="CT129" s="397" t="str">
        <f t="shared" si="98"/>
        <v/>
      </c>
      <c r="CU129" s="397" t="str">
        <f t="shared" si="99"/>
        <v/>
      </c>
      <c r="CV129" s="491" t="str">
        <f t="shared" si="100"/>
        <v/>
      </c>
      <c r="CW129" s="379"/>
      <c r="CX129" s="399"/>
      <c r="CY129" s="472"/>
      <c r="CZ129" s="400"/>
      <c r="DA129" s="399"/>
      <c r="DB129" s="472"/>
      <c r="DC129" s="404" t="str">
        <f t="shared" si="101"/>
        <v/>
      </c>
      <c r="DD129" s="404" t="str">
        <f t="shared" si="102"/>
        <v/>
      </c>
      <c r="DE129" s="405" t="str">
        <f t="shared" si="103"/>
        <v/>
      </c>
      <c r="DF129" s="379"/>
      <c r="DG129" s="399"/>
      <c r="DH129" s="472"/>
      <c r="DI129" s="400"/>
      <c r="DJ129" s="399"/>
      <c r="DK129" s="472"/>
      <c r="DL129" s="400"/>
      <c r="DM129" s="399"/>
      <c r="DN129" s="472"/>
      <c r="DO129" s="400"/>
      <c r="DP129" s="399"/>
      <c r="DQ129" s="472"/>
      <c r="DR129" s="404" t="str">
        <f t="shared" si="104"/>
        <v/>
      </c>
      <c r="DS129" s="404" t="str">
        <f t="shared" si="105"/>
        <v/>
      </c>
      <c r="DT129" s="405" t="str">
        <f t="shared" si="106"/>
        <v/>
      </c>
      <c r="DU129" s="409"/>
      <c r="DV129" s="406" t="b">
        <f t="shared" si="107"/>
        <v>1</v>
      </c>
      <c r="DW129" s="136" t="b">
        <f t="shared" si="108"/>
        <v>1</v>
      </c>
      <c r="DX129" s="408" t="b">
        <f t="shared" si="109"/>
        <v>1</v>
      </c>
      <c r="DY129" s="136" t="b">
        <f t="shared" si="110"/>
        <v>1</v>
      </c>
      <c r="DZ129" s="136" t="b">
        <f t="shared" si="111"/>
        <v>1</v>
      </c>
      <c r="EA129" s="408" t="b">
        <f t="shared" si="112"/>
        <v>1</v>
      </c>
      <c r="EB129" s="136" t="b">
        <f t="shared" si="113"/>
        <v>1</v>
      </c>
      <c r="EC129" s="136" t="b">
        <f t="shared" si="114"/>
        <v>1</v>
      </c>
      <c r="ED129" s="408" t="b">
        <f t="shared" si="115"/>
        <v>1</v>
      </c>
      <c r="EE129" s="136" t="b">
        <f t="shared" si="116"/>
        <v>0</v>
      </c>
      <c r="EF129" s="136" t="b">
        <f t="shared" si="117"/>
        <v>0</v>
      </c>
      <c r="EG129" s="408" t="b">
        <f t="shared" si="118"/>
        <v>1</v>
      </c>
      <c r="EH129" s="136" t="b">
        <f t="shared" si="119"/>
        <v>0</v>
      </c>
      <c r="EI129" s="136" t="b">
        <f t="shared" si="120"/>
        <v>0</v>
      </c>
      <c r="EJ129" s="408" t="b">
        <f t="shared" si="121"/>
        <v>1</v>
      </c>
      <c r="EK129" s="136" t="b">
        <f t="shared" si="122"/>
        <v>0</v>
      </c>
      <c r="EL129" s="136" t="b">
        <f t="shared" si="123"/>
        <v>0</v>
      </c>
      <c r="EM129" s="408" t="b">
        <f t="shared" si="124"/>
        <v>1</v>
      </c>
      <c r="EN129" s="408"/>
    </row>
    <row r="130" spans="1:144">
      <c r="A130" s="596" t="s">
        <v>888</v>
      </c>
      <c r="B130" s="595" t="s">
        <v>1160</v>
      </c>
      <c r="C130" s="596">
        <v>139861</v>
      </c>
      <c r="D130" s="596">
        <v>4</v>
      </c>
      <c r="E130" s="878">
        <v>1479</v>
      </c>
      <c r="F130" s="878">
        <v>1473</v>
      </c>
      <c r="G130" s="878">
        <v>1385</v>
      </c>
      <c r="H130" s="878">
        <v>1456</v>
      </c>
      <c r="I130" s="879">
        <v>1579</v>
      </c>
      <c r="J130" s="879">
        <v>1683</v>
      </c>
      <c r="K130" s="394">
        <v>714</v>
      </c>
      <c r="L130" s="395">
        <v>818</v>
      </c>
      <c r="M130" s="395">
        <v>750</v>
      </c>
      <c r="N130" s="395">
        <v>787</v>
      </c>
      <c r="O130" s="396">
        <v>823</v>
      </c>
      <c r="P130" s="396">
        <v>879</v>
      </c>
      <c r="Q130" s="395">
        <v>984</v>
      </c>
      <c r="R130" s="395">
        <v>1027</v>
      </c>
      <c r="S130" s="395">
        <v>918</v>
      </c>
      <c r="T130" s="395">
        <v>1032</v>
      </c>
      <c r="U130" s="395">
        <v>1137</v>
      </c>
      <c r="V130" s="472">
        <v>1198</v>
      </c>
      <c r="W130" s="394"/>
      <c r="X130" s="395"/>
      <c r="Y130" s="395"/>
      <c r="Z130" s="395">
        <v>1</v>
      </c>
      <c r="AA130" s="396"/>
      <c r="AB130" s="396"/>
      <c r="AC130" s="395"/>
      <c r="AD130" s="395"/>
      <c r="AE130" s="395"/>
      <c r="AF130" s="395"/>
      <c r="AG130" s="395"/>
      <c r="AH130" s="472"/>
      <c r="AI130" s="489">
        <f t="shared" si="75"/>
        <v>714</v>
      </c>
      <c r="AJ130" s="397">
        <f t="shared" si="76"/>
        <v>818</v>
      </c>
      <c r="AK130" s="397">
        <f t="shared" si="77"/>
        <v>750</v>
      </c>
      <c r="AL130" s="397">
        <f t="shared" si="78"/>
        <v>786</v>
      </c>
      <c r="AM130" s="397">
        <f t="shared" si="79"/>
        <v>823</v>
      </c>
      <c r="AN130" s="397">
        <f t="shared" si="80"/>
        <v>879</v>
      </c>
      <c r="AO130" s="397">
        <f t="shared" si="81"/>
        <v>984</v>
      </c>
      <c r="AP130" s="397">
        <f t="shared" si="82"/>
        <v>1027</v>
      </c>
      <c r="AQ130" s="397">
        <f t="shared" si="83"/>
        <v>918</v>
      </c>
      <c r="AR130" s="397">
        <f t="shared" si="84"/>
        <v>1032</v>
      </c>
      <c r="AS130" s="397">
        <f t="shared" si="85"/>
        <v>1137</v>
      </c>
      <c r="AT130" s="398">
        <f t="shared" si="86"/>
        <v>1198</v>
      </c>
      <c r="AU130" s="379">
        <v>868</v>
      </c>
      <c r="AV130" s="395">
        <v>930</v>
      </c>
      <c r="AW130" s="472">
        <v>1009</v>
      </c>
      <c r="AX130" s="400">
        <v>85</v>
      </c>
      <c r="AY130" s="395">
        <v>110</v>
      </c>
      <c r="AZ130" s="472">
        <v>101</v>
      </c>
      <c r="BA130" s="489">
        <f t="shared" si="87"/>
        <v>79</v>
      </c>
      <c r="BB130" s="397">
        <f t="shared" si="88"/>
        <v>97</v>
      </c>
      <c r="BC130" s="398">
        <f t="shared" si="89"/>
        <v>88</v>
      </c>
      <c r="BD130" s="401">
        <v>335</v>
      </c>
      <c r="BE130" s="690">
        <v>409</v>
      </c>
      <c r="BF130" s="472">
        <v>409</v>
      </c>
      <c r="BG130" s="403">
        <v>273</v>
      </c>
      <c r="BH130" s="402">
        <v>310</v>
      </c>
      <c r="BI130" s="472">
        <v>298</v>
      </c>
      <c r="BJ130" s="403">
        <v>29</v>
      </c>
      <c r="BK130" s="402">
        <v>29</v>
      </c>
      <c r="BL130" s="472">
        <v>49</v>
      </c>
      <c r="BM130" s="403">
        <v>258</v>
      </c>
      <c r="BN130" s="402">
        <v>249</v>
      </c>
      <c r="BO130" s="472">
        <v>320</v>
      </c>
      <c r="BP130" s="490">
        <f t="shared" si="90"/>
        <v>201</v>
      </c>
      <c r="BQ130" s="475">
        <f t="shared" si="91"/>
        <v>192</v>
      </c>
      <c r="BR130" s="405">
        <f t="shared" si="92"/>
        <v>206</v>
      </c>
      <c r="BS130" s="476"/>
      <c r="BT130" s="402"/>
      <c r="BU130" s="402"/>
      <c r="BV130" s="402"/>
      <c r="BW130" s="472"/>
      <c r="BX130" s="472"/>
      <c r="BY130" s="403"/>
      <c r="BZ130" s="402"/>
      <c r="CA130" s="402"/>
      <c r="CB130" s="402"/>
      <c r="CC130" s="402"/>
      <c r="CD130" s="402"/>
      <c r="CE130" s="540"/>
      <c r="CF130" s="472"/>
      <c r="CG130" s="403"/>
      <c r="CH130" s="399"/>
      <c r="CI130" s="402"/>
      <c r="CJ130" s="402"/>
      <c r="CK130" s="402"/>
      <c r="CL130" s="402"/>
      <c r="CM130" s="402"/>
      <c r="CN130" s="472"/>
      <c r="CO130" s="489" t="str">
        <f t="shared" si="93"/>
        <v/>
      </c>
      <c r="CP130" s="397" t="str">
        <f t="shared" si="94"/>
        <v/>
      </c>
      <c r="CQ130" s="397" t="str">
        <f t="shared" si="95"/>
        <v/>
      </c>
      <c r="CR130" s="397" t="str">
        <f t="shared" si="96"/>
        <v/>
      </c>
      <c r="CS130" s="397" t="str">
        <f t="shared" si="97"/>
        <v/>
      </c>
      <c r="CT130" s="397" t="str">
        <f t="shared" si="98"/>
        <v/>
      </c>
      <c r="CU130" s="397" t="str">
        <f t="shared" si="99"/>
        <v/>
      </c>
      <c r="CV130" s="491" t="str">
        <f t="shared" si="100"/>
        <v/>
      </c>
      <c r="CW130" s="379"/>
      <c r="CX130" s="399"/>
      <c r="CY130" s="472"/>
      <c r="CZ130" s="400"/>
      <c r="DA130" s="399"/>
      <c r="DB130" s="472"/>
      <c r="DC130" s="404" t="str">
        <f t="shared" si="101"/>
        <v/>
      </c>
      <c r="DD130" s="404" t="str">
        <f t="shared" si="102"/>
        <v/>
      </c>
      <c r="DE130" s="405" t="str">
        <f t="shared" si="103"/>
        <v/>
      </c>
      <c r="DF130" s="379"/>
      <c r="DG130" s="399"/>
      <c r="DH130" s="472"/>
      <c r="DI130" s="400"/>
      <c r="DJ130" s="399"/>
      <c r="DK130" s="472"/>
      <c r="DL130" s="400"/>
      <c r="DM130" s="399"/>
      <c r="DN130" s="472"/>
      <c r="DO130" s="400"/>
      <c r="DP130" s="399"/>
      <c r="DQ130" s="472"/>
      <c r="DR130" s="404" t="str">
        <f t="shared" si="104"/>
        <v/>
      </c>
      <c r="DS130" s="404" t="str">
        <f t="shared" si="105"/>
        <v/>
      </c>
      <c r="DT130" s="405" t="str">
        <f t="shared" si="106"/>
        <v/>
      </c>
      <c r="DU130" s="409"/>
      <c r="DV130" s="406" t="b">
        <f t="shared" si="107"/>
        <v>1</v>
      </c>
      <c r="DW130" s="136" t="b">
        <f t="shared" si="108"/>
        <v>1</v>
      </c>
      <c r="DX130" s="408" t="b">
        <f t="shared" si="109"/>
        <v>1</v>
      </c>
      <c r="DY130" s="136" t="b">
        <f t="shared" si="110"/>
        <v>1</v>
      </c>
      <c r="DZ130" s="136" t="b">
        <f t="shared" si="111"/>
        <v>1</v>
      </c>
      <c r="EA130" s="408" t="b">
        <f t="shared" si="112"/>
        <v>1</v>
      </c>
      <c r="EB130" s="136" t="b">
        <f t="shared" si="113"/>
        <v>1</v>
      </c>
      <c r="EC130" s="136" t="b">
        <f t="shared" si="114"/>
        <v>1</v>
      </c>
      <c r="ED130" s="408" t="b">
        <f t="shared" si="115"/>
        <v>1</v>
      </c>
      <c r="EE130" s="136" t="b">
        <f t="shared" si="116"/>
        <v>0</v>
      </c>
      <c r="EF130" s="136" t="b">
        <f t="shared" si="117"/>
        <v>0</v>
      </c>
      <c r="EG130" s="408" t="b">
        <f t="shared" si="118"/>
        <v>1</v>
      </c>
      <c r="EH130" s="136" t="b">
        <f t="shared" si="119"/>
        <v>0</v>
      </c>
      <c r="EI130" s="136" t="b">
        <f t="shared" si="120"/>
        <v>0</v>
      </c>
      <c r="EJ130" s="408" t="b">
        <f t="shared" si="121"/>
        <v>1</v>
      </c>
      <c r="EK130" s="136" t="b">
        <f t="shared" si="122"/>
        <v>0</v>
      </c>
      <c r="EL130" s="136" t="b">
        <f t="shared" si="123"/>
        <v>0</v>
      </c>
      <c r="EM130" s="408" t="b">
        <f t="shared" si="124"/>
        <v>1</v>
      </c>
      <c r="EN130" s="408"/>
    </row>
    <row r="131" spans="1:144">
      <c r="A131" s="596" t="s">
        <v>888</v>
      </c>
      <c r="B131" s="595" t="s">
        <v>1161</v>
      </c>
      <c r="C131" s="596">
        <v>140164</v>
      </c>
      <c r="D131" s="596">
        <v>4</v>
      </c>
      <c r="E131" s="878">
        <v>4124</v>
      </c>
      <c r="F131" s="878">
        <v>4500</v>
      </c>
      <c r="G131" s="878">
        <v>4035</v>
      </c>
      <c r="H131" s="878">
        <v>4550</v>
      </c>
      <c r="I131" s="879">
        <v>4830</v>
      </c>
      <c r="J131" s="879">
        <v>4644</v>
      </c>
      <c r="K131" s="394">
        <v>1044</v>
      </c>
      <c r="L131" s="395">
        <v>1143</v>
      </c>
      <c r="M131" s="395">
        <v>1020</v>
      </c>
      <c r="N131" s="395">
        <v>1223</v>
      </c>
      <c r="O131" s="396">
        <v>1228</v>
      </c>
      <c r="P131" s="396">
        <v>1314</v>
      </c>
      <c r="Q131" s="395">
        <v>1822</v>
      </c>
      <c r="R131" s="395">
        <v>2074</v>
      </c>
      <c r="S131" s="395">
        <v>1658</v>
      </c>
      <c r="T131" s="395">
        <v>2083</v>
      </c>
      <c r="U131" s="395">
        <v>2411</v>
      </c>
      <c r="V131" s="472">
        <v>2330</v>
      </c>
      <c r="W131" s="394"/>
      <c r="X131" s="395"/>
      <c r="Y131" s="395"/>
      <c r="Z131" s="395"/>
      <c r="AA131" s="396"/>
      <c r="AB131" s="396"/>
      <c r="AC131" s="395"/>
      <c r="AD131" s="395"/>
      <c r="AE131" s="395"/>
      <c r="AF131" s="395"/>
      <c r="AG131" s="395"/>
      <c r="AH131" s="472"/>
      <c r="AI131" s="489">
        <f t="shared" si="75"/>
        <v>1044</v>
      </c>
      <c r="AJ131" s="397">
        <f t="shared" si="76"/>
        <v>1143</v>
      </c>
      <c r="AK131" s="397">
        <f t="shared" si="77"/>
        <v>1020</v>
      </c>
      <c r="AL131" s="397">
        <f t="shared" si="78"/>
        <v>1223</v>
      </c>
      <c r="AM131" s="397">
        <f t="shared" si="79"/>
        <v>1228</v>
      </c>
      <c r="AN131" s="397">
        <f t="shared" si="80"/>
        <v>1314</v>
      </c>
      <c r="AO131" s="397">
        <f t="shared" si="81"/>
        <v>1822</v>
      </c>
      <c r="AP131" s="397">
        <f t="shared" si="82"/>
        <v>2074</v>
      </c>
      <c r="AQ131" s="397">
        <f t="shared" si="83"/>
        <v>1658</v>
      </c>
      <c r="AR131" s="397">
        <f t="shared" si="84"/>
        <v>2083</v>
      </c>
      <c r="AS131" s="397">
        <f t="shared" si="85"/>
        <v>2411</v>
      </c>
      <c r="AT131" s="398">
        <f t="shared" si="86"/>
        <v>2330</v>
      </c>
      <c r="AU131" s="379">
        <v>1523</v>
      </c>
      <c r="AV131" s="395">
        <v>1837</v>
      </c>
      <c r="AW131" s="472">
        <v>1774</v>
      </c>
      <c r="AX131" s="400">
        <v>120</v>
      </c>
      <c r="AY131" s="395">
        <v>156</v>
      </c>
      <c r="AZ131" s="472">
        <v>167</v>
      </c>
      <c r="BA131" s="489">
        <f t="shared" si="87"/>
        <v>440</v>
      </c>
      <c r="BB131" s="397">
        <f t="shared" si="88"/>
        <v>418</v>
      </c>
      <c r="BC131" s="398">
        <f t="shared" si="89"/>
        <v>389</v>
      </c>
      <c r="BD131" s="401">
        <v>344</v>
      </c>
      <c r="BE131" s="690">
        <v>429</v>
      </c>
      <c r="BF131" s="472">
        <v>646</v>
      </c>
      <c r="BG131" s="403">
        <v>367</v>
      </c>
      <c r="BH131" s="402">
        <v>451</v>
      </c>
      <c r="BI131" s="472">
        <v>416</v>
      </c>
      <c r="BJ131" s="403">
        <v>154</v>
      </c>
      <c r="BK131" s="402">
        <v>184</v>
      </c>
      <c r="BL131" s="472">
        <v>225</v>
      </c>
      <c r="BM131" s="403">
        <v>274</v>
      </c>
      <c r="BN131" s="402">
        <v>207</v>
      </c>
      <c r="BO131" s="472">
        <v>317</v>
      </c>
      <c r="BP131" s="490">
        <f t="shared" si="90"/>
        <v>456</v>
      </c>
      <c r="BQ131" s="475">
        <f t="shared" si="91"/>
        <v>494</v>
      </c>
      <c r="BR131" s="405">
        <f t="shared" si="92"/>
        <v>634</v>
      </c>
      <c r="BS131" s="476"/>
      <c r="BT131" s="402"/>
      <c r="BU131" s="402"/>
      <c r="BV131" s="402"/>
      <c r="BW131" s="472"/>
      <c r="BX131" s="472"/>
      <c r="BY131" s="403"/>
      <c r="BZ131" s="402"/>
      <c r="CA131" s="402"/>
      <c r="CB131" s="402"/>
      <c r="CC131" s="402"/>
      <c r="CD131" s="402"/>
      <c r="CE131" s="540"/>
      <c r="CF131" s="472"/>
      <c r="CG131" s="403"/>
      <c r="CH131" s="399"/>
      <c r="CI131" s="402"/>
      <c r="CJ131" s="402"/>
      <c r="CK131" s="402"/>
      <c r="CL131" s="402"/>
      <c r="CM131" s="402"/>
      <c r="CN131" s="472"/>
      <c r="CO131" s="489" t="str">
        <f t="shared" si="93"/>
        <v/>
      </c>
      <c r="CP131" s="397" t="str">
        <f t="shared" si="94"/>
        <v/>
      </c>
      <c r="CQ131" s="397" t="str">
        <f t="shared" si="95"/>
        <v/>
      </c>
      <c r="CR131" s="397" t="str">
        <f t="shared" si="96"/>
        <v/>
      </c>
      <c r="CS131" s="397" t="str">
        <f t="shared" si="97"/>
        <v/>
      </c>
      <c r="CT131" s="397" t="str">
        <f t="shared" si="98"/>
        <v/>
      </c>
      <c r="CU131" s="397" t="str">
        <f t="shared" si="99"/>
        <v/>
      </c>
      <c r="CV131" s="491" t="str">
        <f t="shared" si="100"/>
        <v/>
      </c>
      <c r="CW131" s="379"/>
      <c r="CX131" s="399"/>
      <c r="CY131" s="472"/>
      <c r="CZ131" s="400"/>
      <c r="DA131" s="399"/>
      <c r="DB131" s="472"/>
      <c r="DC131" s="404" t="str">
        <f t="shared" si="101"/>
        <v/>
      </c>
      <c r="DD131" s="404" t="str">
        <f t="shared" si="102"/>
        <v/>
      </c>
      <c r="DE131" s="405" t="str">
        <f t="shared" si="103"/>
        <v/>
      </c>
      <c r="DF131" s="379"/>
      <c r="DG131" s="399"/>
      <c r="DH131" s="472"/>
      <c r="DI131" s="400"/>
      <c r="DJ131" s="399"/>
      <c r="DK131" s="472"/>
      <c r="DL131" s="400"/>
      <c r="DM131" s="399"/>
      <c r="DN131" s="472"/>
      <c r="DO131" s="400"/>
      <c r="DP131" s="399"/>
      <c r="DQ131" s="472"/>
      <c r="DR131" s="404" t="str">
        <f t="shared" si="104"/>
        <v/>
      </c>
      <c r="DS131" s="404" t="str">
        <f t="shared" si="105"/>
        <v/>
      </c>
      <c r="DT131" s="405" t="str">
        <f t="shared" si="106"/>
        <v/>
      </c>
      <c r="DU131" s="409"/>
      <c r="DV131" s="406" t="b">
        <f t="shared" si="107"/>
        <v>1</v>
      </c>
      <c r="DW131" s="136" t="b">
        <f t="shared" si="108"/>
        <v>1</v>
      </c>
      <c r="DX131" s="408" t="b">
        <f t="shared" si="109"/>
        <v>1</v>
      </c>
      <c r="DY131" s="136" t="b">
        <f t="shared" si="110"/>
        <v>1</v>
      </c>
      <c r="DZ131" s="136" t="b">
        <f t="shared" si="111"/>
        <v>1</v>
      </c>
      <c r="EA131" s="408" t="b">
        <f t="shared" si="112"/>
        <v>1</v>
      </c>
      <c r="EB131" s="136" t="b">
        <f t="shared" si="113"/>
        <v>1</v>
      </c>
      <c r="EC131" s="136" t="b">
        <f t="shared" si="114"/>
        <v>1</v>
      </c>
      <c r="ED131" s="408" t="b">
        <f t="shared" si="115"/>
        <v>1</v>
      </c>
      <c r="EE131" s="136" t="b">
        <f t="shared" si="116"/>
        <v>0</v>
      </c>
      <c r="EF131" s="136" t="b">
        <f t="shared" si="117"/>
        <v>0</v>
      </c>
      <c r="EG131" s="408" t="b">
        <f t="shared" si="118"/>
        <v>1</v>
      </c>
      <c r="EH131" s="136" t="b">
        <f t="shared" si="119"/>
        <v>0</v>
      </c>
      <c r="EI131" s="136" t="b">
        <f t="shared" si="120"/>
        <v>0</v>
      </c>
      <c r="EJ131" s="408" t="b">
        <f t="shared" si="121"/>
        <v>1</v>
      </c>
      <c r="EK131" s="136" t="b">
        <f t="shared" si="122"/>
        <v>0</v>
      </c>
      <c r="EL131" s="136" t="b">
        <f t="shared" si="123"/>
        <v>0</v>
      </c>
      <c r="EM131" s="408" t="b">
        <f t="shared" si="124"/>
        <v>1</v>
      </c>
      <c r="EN131" s="408"/>
    </row>
    <row r="132" spans="1:144">
      <c r="A132" s="596" t="s">
        <v>888</v>
      </c>
      <c r="B132" s="595" t="s">
        <v>1162</v>
      </c>
      <c r="C132" s="596">
        <v>138983</v>
      </c>
      <c r="D132" s="596">
        <v>5</v>
      </c>
      <c r="E132" s="878">
        <v>1449</v>
      </c>
      <c r="F132" s="878">
        <v>1536</v>
      </c>
      <c r="G132" s="878">
        <v>1587</v>
      </c>
      <c r="H132" s="878">
        <v>1663</v>
      </c>
      <c r="I132" s="879">
        <v>1666</v>
      </c>
      <c r="J132" s="879">
        <v>1539</v>
      </c>
      <c r="K132" s="394">
        <v>718</v>
      </c>
      <c r="L132" s="395">
        <v>722</v>
      </c>
      <c r="M132" s="395">
        <v>662</v>
      </c>
      <c r="N132" s="395">
        <v>697</v>
      </c>
      <c r="O132" s="396">
        <v>657</v>
      </c>
      <c r="P132" s="396">
        <v>719</v>
      </c>
      <c r="Q132" s="395">
        <v>696</v>
      </c>
      <c r="R132" s="395">
        <v>717</v>
      </c>
      <c r="S132" s="395">
        <v>767</v>
      </c>
      <c r="T132" s="395">
        <v>844</v>
      </c>
      <c r="U132" s="395">
        <v>857</v>
      </c>
      <c r="V132" s="472">
        <v>804</v>
      </c>
      <c r="W132" s="394"/>
      <c r="X132" s="395"/>
      <c r="Y132" s="395"/>
      <c r="Z132" s="395"/>
      <c r="AA132" s="396"/>
      <c r="AB132" s="396"/>
      <c r="AC132" s="395"/>
      <c r="AD132" s="395"/>
      <c r="AE132" s="395"/>
      <c r="AF132" s="395"/>
      <c r="AG132" s="395"/>
      <c r="AH132" s="472"/>
      <c r="AI132" s="489">
        <f t="shared" si="75"/>
        <v>718</v>
      </c>
      <c r="AJ132" s="397">
        <f t="shared" si="76"/>
        <v>722</v>
      </c>
      <c r="AK132" s="397">
        <f t="shared" si="77"/>
        <v>662</v>
      </c>
      <c r="AL132" s="397">
        <f t="shared" si="78"/>
        <v>697</v>
      </c>
      <c r="AM132" s="397">
        <f t="shared" si="79"/>
        <v>657</v>
      </c>
      <c r="AN132" s="397">
        <f t="shared" si="80"/>
        <v>719</v>
      </c>
      <c r="AO132" s="397">
        <f t="shared" si="81"/>
        <v>696</v>
      </c>
      <c r="AP132" s="397">
        <f t="shared" si="82"/>
        <v>717</v>
      </c>
      <c r="AQ132" s="397">
        <f t="shared" si="83"/>
        <v>767</v>
      </c>
      <c r="AR132" s="397">
        <f t="shared" si="84"/>
        <v>844</v>
      </c>
      <c r="AS132" s="397">
        <f t="shared" si="85"/>
        <v>857</v>
      </c>
      <c r="AT132" s="398">
        <f t="shared" si="86"/>
        <v>804</v>
      </c>
      <c r="AU132" s="379">
        <v>563</v>
      </c>
      <c r="AV132" s="395">
        <v>565</v>
      </c>
      <c r="AW132" s="472">
        <v>551</v>
      </c>
      <c r="AX132" s="400">
        <v>32</v>
      </c>
      <c r="AY132" s="395">
        <v>29</v>
      </c>
      <c r="AZ132" s="472">
        <v>35</v>
      </c>
      <c r="BA132" s="489">
        <f t="shared" si="87"/>
        <v>249</v>
      </c>
      <c r="BB132" s="397">
        <f t="shared" si="88"/>
        <v>263</v>
      </c>
      <c r="BC132" s="398">
        <f t="shared" si="89"/>
        <v>218</v>
      </c>
      <c r="BD132" s="401">
        <v>152</v>
      </c>
      <c r="BE132" s="690">
        <v>175</v>
      </c>
      <c r="BF132" s="472">
        <v>144</v>
      </c>
      <c r="BG132" s="403">
        <v>195</v>
      </c>
      <c r="BH132" s="402">
        <v>204</v>
      </c>
      <c r="BI132" s="472">
        <v>167</v>
      </c>
      <c r="BJ132" s="403">
        <v>74</v>
      </c>
      <c r="BK132" s="402">
        <v>57</v>
      </c>
      <c r="BL132" s="472">
        <v>89</v>
      </c>
      <c r="BM132" s="403">
        <v>120</v>
      </c>
      <c r="BN132" s="402">
        <v>113</v>
      </c>
      <c r="BO132" s="472">
        <v>103</v>
      </c>
      <c r="BP132" s="490">
        <f t="shared" si="90"/>
        <v>311</v>
      </c>
      <c r="BQ132" s="475">
        <f t="shared" si="91"/>
        <v>374</v>
      </c>
      <c r="BR132" s="405">
        <f t="shared" si="92"/>
        <v>360</v>
      </c>
      <c r="BS132" s="476"/>
      <c r="BT132" s="402"/>
      <c r="BU132" s="402"/>
      <c r="BV132" s="402"/>
      <c r="BW132" s="472"/>
      <c r="BX132" s="472"/>
      <c r="BY132" s="403"/>
      <c r="BZ132" s="402"/>
      <c r="CA132" s="402"/>
      <c r="CB132" s="402"/>
      <c r="CC132" s="402"/>
      <c r="CD132" s="402"/>
      <c r="CE132" s="540"/>
      <c r="CF132" s="472"/>
      <c r="CG132" s="403"/>
      <c r="CH132" s="399"/>
      <c r="CI132" s="402"/>
      <c r="CJ132" s="402"/>
      <c r="CK132" s="402"/>
      <c r="CL132" s="402"/>
      <c r="CM132" s="402"/>
      <c r="CN132" s="472"/>
      <c r="CO132" s="489" t="str">
        <f t="shared" si="93"/>
        <v/>
      </c>
      <c r="CP132" s="397" t="str">
        <f t="shared" si="94"/>
        <v/>
      </c>
      <c r="CQ132" s="397" t="str">
        <f t="shared" si="95"/>
        <v/>
      </c>
      <c r="CR132" s="397" t="str">
        <f t="shared" si="96"/>
        <v/>
      </c>
      <c r="CS132" s="397" t="str">
        <f t="shared" si="97"/>
        <v/>
      </c>
      <c r="CT132" s="397" t="str">
        <f t="shared" si="98"/>
        <v/>
      </c>
      <c r="CU132" s="397" t="str">
        <f t="shared" si="99"/>
        <v/>
      </c>
      <c r="CV132" s="491" t="str">
        <f t="shared" si="100"/>
        <v/>
      </c>
      <c r="CW132" s="379"/>
      <c r="CX132" s="399"/>
      <c r="CY132" s="472"/>
      <c r="CZ132" s="400"/>
      <c r="DA132" s="399"/>
      <c r="DB132" s="472"/>
      <c r="DC132" s="404" t="str">
        <f t="shared" si="101"/>
        <v/>
      </c>
      <c r="DD132" s="404" t="str">
        <f t="shared" si="102"/>
        <v/>
      </c>
      <c r="DE132" s="405" t="str">
        <f t="shared" si="103"/>
        <v/>
      </c>
      <c r="DF132" s="379"/>
      <c r="DG132" s="399"/>
      <c r="DH132" s="472"/>
      <c r="DI132" s="400"/>
      <c r="DJ132" s="399"/>
      <c r="DK132" s="472"/>
      <c r="DL132" s="400"/>
      <c r="DM132" s="399"/>
      <c r="DN132" s="472"/>
      <c r="DO132" s="400"/>
      <c r="DP132" s="399"/>
      <c r="DQ132" s="472"/>
      <c r="DR132" s="404" t="str">
        <f t="shared" si="104"/>
        <v/>
      </c>
      <c r="DS132" s="404" t="str">
        <f t="shared" si="105"/>
        <v/>
      </c>
      <c r="DT132" s="405" t="str">
        <f t="shared" si="106"/>
        <v/>
      </c>
      <c r="DU132" s="409"/>
      <c r="DV132" s="406" t="b">
        <f t="shared" si="107"/>
        <v>1</v>
      </c>
      <c r="DW132" s="136" t="b">
        <f t="shared" si="108"/>
        <v>1</v>
      </c>
      <c r="DX132" s="408" t="b">
        <f t="shared" si="109"/>
        <v>1</v>
      </c>
      <c r="DY132" s="136" t="b">
        <f t="shared" si="110"/>
        <v>1</v>
      </c>
      <c r="DZ132" s="136" t="b">
        <f t="shared" si="111"/>
        <v>1</v>
      </c>
      <c r="EA132" s="408" t="b">
        <f t="shared" si="112"/>
        <v>1</v>
      </c>
      <c r="EB132" s="136" t="b">
        <f t="shared" si="113"/>
        <v>1</v>
      </c>
      <c r="EC132" s="136" t="b">
        <f t="shared" si="114"/>
        <v>1</v>
      </c>
      <c r="ED132" s="408" t="b">
        <f t="shared" si="115"/>
        <v>1</v>
      </c>
      <c r="EE132" s="136" t="b">
        <f t="shared" si="116"/>
        <v>0</v>
      </c>
      <c r="EF132" s="136" t="b">
        <f t="shared" si="117"/>
        <v>0</v>
      </c>
      <c r="EG132" s="408" t="b">
        <f t="shared" si="118"/>
        <v>1</v>
      </c>
      <c r="EH132" s="136" t="b">
        <f t="shared" si="119"/>
        <v>0</v>
      </c>
      <c r="EI132" s="136" t="b">
        <f t="shared" si="120"/>
        <v>0</v>
      </c>
      <c r="EJ132" s="408" t="b">
        <f t="shared" si="121"/>
        <v>1</v>
      </c>
      <c r="EK132" s="136" t="b">
        <f t="shared" si="122"/>
        <v>0</v>
      </c>
      <c r="EL132" s="136" t="b">
        <f t="shared" si="123"/>
        <v>0</v>
      </c>
      <c r="EM132" s="408" t="b">
        <f t="shared" si="124"/>
        <v>1</v>
      </c>
      <c r="EN132" s="408"/>
    </row>
    <row r="133" spans="1:144">
      <c r="A133" s="596" t="s">
        <v>888</v>
      </c>
      <c r="B133" s="691" t="s">
        <v>1163</v>
      </c>
      <c r="C133" s="596">
        <v>139719</v>
      </c>
      <c r="D133" s="596">
        <v>5</v>
      </c>
      <c r="E133" s="878">
        <v>543</v>
      </c>
      <c r="F133" s="878">
        <v>668</v>
      </c>
      <c r="G133" s="878">
        <v>602</v>
      </c>
      <c r="H133" s="878">
        <v>426</v>
      </c>
      <c r="I133" s="879">
        <v>680</v>
      </c>
      <c r="J133" s="879">
        <v>845</v>
      </c>
      <c r="K133" s="394">
        <v>569</v>
      </c>
      <c r="L133" s="395">
        <v>502</v>
      </c>
      <c r="M133" s="395">
        <v>431</v>
      </c>
      <c r="N133" s="395">
        <v>406</v>
      </c>
      <c r="O133" s="396">
        <v>344</v>
      </c>
      <c r="P133" s="396">
        <v>408</v>
      </c>
      <c r="Q133" s="395">
        <v>370</v>
      </c>
      <c r="R133" s="395">
        <v>487</v>
      </c>
      <c r="S133" s="395">
        <v>443</v>
      </c>
      <c r="T133" s="395">
        <v>312</v>
      </c>
      <c r="U133" s="395">
        <v>479</v>
      </c>
      <c r="V133" s="472">
        <v>707</v>
      </c>
      <c r="W133" s="394"/>
      <c r="X133" s="395"/>
      <c r="Y133" s="395"/>
      <c r="Z133" s="395"/>
      <c r="AA133" s="396"/>
      <c r="AB133" s="396"/>
      <c r="AC133" s="395"/>
      <c r="AD133" s="395"/>
      <c r="AE133" s="395"/>
      <c r="AF133" s="395"/>
      <c r="AG133" s="395"/>
      <c r="AH133" s="472"/>
      <c r="AI133" s="489">
        <f t="shared" si="75"/>
        <v>569</v>
      </c>
      <c r="AJ133" s="397">
        <f t="shared" si="76"/>
        <v>502</v>
      </c>
      <c r="AK133" s="397">
        <f t="shared" si="77"/>
        <v>431</v>
      </c>
      <c r="AL133" s="397">
        <f t="shared" si="78"/>
        <v>406</v>
      </c>
      <c r="AM133" s="397">
        <f t="shared" si="79"/>
        <v>344</v>
      </c>
      <c r="AN133" s="397">
        <f t="shared" si="80"/>
        <v>408</v>
      </c>
      <c r="AO133" s="397">
        <f t="shared" si="81"/>
        <v>370</v>
      </c>
      <c r="AP133" s="397">
        <f t="shared" si="82"/>
        <v>487</v>
      </c>
      <c r="AQ133" s="397">
        <f t="shared" si="83"/>
        <v>443</v>
      </c>
      <c r="AR133" s="397">
        <f t="shared" si="84"/>
        <v>312</v>
      </c>
      <c r="AS133" s="397">
        <f t="shared" si="85"/>
        <v>479</v>
      </c>
      <c r="AT133" s="398">
        <f t="shared" si="86"/>
        <v>707</v>
      </c>
      <c r="AU133" s="537">
        <v>233</v>
      </c>
      <c r="AV133" s="395">
        <v>364</v>
      </c>
      <c r="AW133" s="472">
        <v>525</v>
      </c>
      <c r="AX133" s="400">
        <v>15</v>
      </c>
      <c r="AY133" s="395">
        <v>25</v>
      </c>
      <c r="AZ133" s="472">
        <v>34</v>
      </c>
      <c r="BA133" s="489">
        <f t="shared" si="87"/>
        <v>64</v>
      </c>
      <c r="BB133" s="397">
        <f t="shared" si="88"/>
        <v>90</v>
      </c>
      <c r="BC133" s="398">
        <f t="shared" si="89"/>
        <v>148</v>
      </c>
      <c r="BD133" s="401">
        <v>124</v>
      </c>
      <c r="BE133" s="690">
        <v>132</v>
      </c>
      <c r="BF133" s="472">
        <v>128</v>
      </c>
      <c r="BG133" s="403">
        <v>185</v>
      </c>
      <c r="BH133" s="402">
        <v>189</v>
      </c>
      <c r="BI133" s="472">
        <v>151</v>
      </c>
      <c r="BJ133" s="403">
        <v>18</v>
      </c>
      <c r="BK133" s="402">
        <v>20</v>
      </c>
      <c r="BL133" s="472">
        <v>12</v>
      </c>
      <c r="BM133" s="403">
        <v>89</v>
      </c>
      <c r="BN133" s="402">
        <v>87</v>
      </c>
      <c r="BO133" s="472">
        <v>85</v>
      </c>
      <c r="BP133" s="490">
        <f t="shared" si="90"/>
        <v>113</v>
      </c>
      <c r="BQ133" s="475">
        <f t="shared" si="91"/>
        <v>169</v>
      </c>
      <c r="BR133" s="405">
        <f t="shared" si="92"/>
        <v>145</v>
      </c>
      <c r="BS133" s="476"/>
      <c r="BT133" s="402"/>
      <c r="BU133" s="402"/>
      <c r="BV133" s="402"/>
      <c r="BW133" s="472"/>
      <c r="BX133" s="472"/>
      <c r="BY133" s="403"/>
      <c r="BZ133" s="402"/>
      <c r="CA133" s="402"/>
      <c r="CB133" s="402"/>
      <c r="CC133" s="402"/>
      <c r="CD133" s="402"/>
      <c r="CE133" s="540"/>
      <c r="CF133" s="472"/>
      <c r="CG133" s="403"/>
      <c r="CH133" s="399"/>
      <c r="CI133" s="402"/>
      <c r="CJ133" s="402"/>
      <c r="CK133" s="402"/>
      <c r="CL133" s="402"/>
      <c r="CM133" s="402"/>
      <c r="CN133" s="472"/>
      <c r="CO133" s="489" t="str">
        <f t="shared" si="93"/>
        <v/>
      </c>
      <c r="CP133" s="397" t="str">
        <f t="shared" si="94"/>
        <v/>
      </c>
      <c r="CQ133" s="397" t="str">
        <f t="shared" si="95"/>
        <v/>
      </c>
      <c r="CR133" s="397" t="str">
        <f t="shared" si="96"/>
        <v/>
      </c>
      <c r="CS133" s="397" t="str">
        <f t="shared" si="97"/>
        <v/>
      </c>
      <c r="CT133" s="397" t="str">
        <f t="shared" si="98"/>
        <v/>
      </c>
      <c r="CU133" s="397" t="str">
        <f t="shared" si="99"/>
        <v/>
      </c>
      <c r="CV133" s="491" t="str">
        <f t="shared" si="100"/>
        <v/>
      </c>
      <c r="CW133" s="379"/>
      <c r="CX133" s="399"/>
      <c r="CY133" s="472"/>
      <c r="CZ133" s="400"/>
      <c r="DA133" s="399"/>
      <c r="DB133" s="472"/>
      <c r="DC133" s="404" t="str">
        <f t="shared" si="101"/>
        <v/>
      </c>
      <c r="DD133" s="404" t="str">
        <f t="shared" si="102"/>
        <v/>
      </c>
      <c r="DE133" s="405" t="str">
        <f t="shared" si="103"/>
        <v/>
      </c>
      <c r="DF133" s="379"/>
      <c r="DG133" s="399"/>
      <c r="DH133" s="472"/>
      <c r="DI133" s="400"/>
      <c r="DJ133" s="399"/>
      <c r="DK133" s="472"/>
      <c r="DL133" s="400"/>
      <c r="DM133" s="399"/>
      <c r="DN133" s="472"/>
      <c r="DO133" s="400"/>
      <c r="DP133" s="399"/>
      <c r="DQ133" s="472"/>
      <c r="DR133" s="404" t="str">
        <f t="shared" si="104"/>
        <v/>
      </c>
      <c r="DS133" s="404" t="str">
        <f t="shared" si="105"/>
        <v/>
      </c>
      <c r="DT133" s="405" t="str">
        <f t="shared" si="106"/>
        <v/>
      </c>
      <c r="DU133" s="409"/>
      <c r="DV133" s="406" t="b">
        <f t="shared" si="107"/>
        <v>1</v>
      </c>
      <c r="DW133" s="136" t="b">
        <f t="shared" si="108"/>
        <v>1</v>
      </c>
      <c r="DX133" s="408" t="b">
        <f t="shared" si="109"/>
        <v>1</v>
      </c>
      <c r="DY133" s="136" t="b">
        <f t="shared" si="110"/>
        <v>1</v>
      </c>
      <c r="DZ133" s="136" t="b">
        <f t="shared" si="111"/>
        <v>1</v>
      </c>
      <c r="EA133" s="408" t="b">
        <f t="shared" si="112"/>
        <v>1</v>
      </c>
      <c r="EB133" s="136" t="b">
        <f t="shared" si="113"/>
        <v>1</v>
      </c>
      <c r="EC133" s="136" t="b">
        <f t="shared" si="114"/>
        <v>1</v>
      </c>
      <c r="ED133" s="408" t="b">
        <f t="shared" si="115"/>
        <v>1</v>
      </c>
      <c r="EE133" s="136" t="b">
        <f t="shared" si="116"/>
        <v>0</v>
      </c>
      <c r="EF133" s="136" t="b">
        <f t="shared" si="117"/>
        <v>0</v>
      </c>
      <c r="EG133" s="408" t="b">
        <f t="shared" si="118"/>
        <v>1</v>
      </c>
      <c r="EH133" s="136" t="b">
        <f t="shared" si="119"/>
        <v>0</v>
      </c>
      <c r="EI133" s="136" t="b">
        <f t="shared" si="120"/>
        <v>0</v>
      </c>
      <c r="EJ133" s="408" t="b">
        <f t="shared" si="121"/>
        <v>1</v>
      </c>
      <c r="EK133" s="136" t="b">
        <f t="shared" si="122"/>
        <v>0</v>
      </c>
      <c r="EL133" s="136" t="b">
        <f t="shared" si="123"/>
        <v>0</v>
      </c>
      <c r="EM133" s="408" t="b">
        <f t="shared" si="124"/>
        <v>1</v>
      </c>
      <c r="EN133" s="408"/>
    </row>
    <row r="134" spans="1:144">
      <c r="A134" s="596" t="s">
        <v>888</v>
      </c>
      <c r="B134" s="595" t="s">
        <v>1164</v>
      </c>
      <c r="C134" s="596">
        <v>139764</v>
      </c>
      <c r="D134" s="596">
        <v>5</v>
      </c>
      <c r="E134" s="878">
        <v>658</v>
      </c>
      <c r="F134" s="878">
        <v>701</v>
      </c>
      <c r="G134" s="878">
        <v>721</v>
      </c>
      <c r="H134" s="878">
        <v>751</v>
      </c>
      <c r="I134" s="879">
        <v>767</v>
      </c>
      <c r="J134" s="879">
        <v>740</v>
      </c>
      <c r="K134" s="394">
        <v>304</v>
      </c>
      <c r="L134" s="395">
        <v>412</v>
      </c>
      <c r="M134" s="395">
        <v>322</v>
      </c>
      <c r="N134" s="395">
        <v>256</v>
      </c>
      <c r="O134" s="396">
        <v>306</v>
      </c>
      <c r="P134" s="396">
        <v>266</v>
      </c>
      <c r="Q134" s="395">
        <v>330</v>
      </c>
      <c r="R134" s="395">
        <v>323</v>
      </c>
      <c r="S134" s="395">
        <v>352</v>
      </c>
      <c r="T134" s="395">
        <v>357</v>
      </c>
      <c r="U134" s="395">
        <v>399</v>
      </c>
      <c r="V134" s="472">
        <v>388</v>
      </c>
      <c r="W134" s="394"/>
      <c r="X134" s="395"/>
      <c r="Y134" s="395"/>
      <c r="Z134" s="395"/>
      <c r="AA134" s="396"/>
      <c r="AB134" s="396"/>
      <c r="AC134" s="395"/>
      <c r="AD134" s="395"/>
      <c r="AE134" s="395"/>
      <c r="AF134" s="395"/>
      <c r="AG134" s="395"/>
      <c r="AH134" s="472"/>
      <c r="AI134" s="489">
        <f t="shared" ref="AI134:AI197" si="125">IF(K134&gt;0,K134-W134," " )</f>
        <v>304</v>
      </c>
      <c r="AJ134" s="397">
        <f t="shared" ref="AJ134:AJ197" si="126">IF(L134&gt;0,L134-X134," " )</f>
        <v>412</v>
      </c>
      <c r="AK134" s="397">
        <f t="shared" ref="AK134:AK197" si="127">IF(M134&gt;0,M134-Y134," " )</f>
        <v>322</v>
      </c>
      <c r="AL134" s="397">
        <f t="shared" ref="AL134:AL197" si="128">IF(N134&gt;0,N134-Z134," " )</f>
        <v>256</v>
      </c>
      <c r="AM134" s="397">
        <f t="shared" ref="AM134:AM197" si="129">IF(O134&gt;0,O134-AA134," " )</f>
        <v>306</v>
      </c>
      <c r="AN134" s="397">
        <f t="shared" ref="AN134:AN197" si="130">IF(P134&gt;0,P134-AB134," " )</f>
        <v>266</v>
      </c>
      <c r="AO134" s="397">
        <f t="shared" ref="AO134:AO197" si="131">IF(Q134&gt;0,Q134-AC134," " )</f>
        <v>330</v>
      </c>
      <c r="AP134" s="397">
        <f t="shared" ref="AP134:AP197" si="132">IF(R134&gt;0,R134-AD134," " )</f>
        <v>323</v>
      </c>
      <c r="AQ134" s="397">
        <f t="shared" ref="AQ134:AQ197" si="133">IF(S134&gt;0,S134-AE134," " )</f>
        <v>352</v>
      </c>
      <c r="AR134" s="397">
        <f t="shared" ref="AR134:AR197" si="134">IF(T134&gt;0,T134-AF134," " )</f>
        <v>357</v>
      </c>
      <c r="AS134" s="397">
        <f t="shared" ref="AS134:AS197" si="135">IF(U134&gt;0,U134-AG134," " )</f>
        <v>399</v>
      </c>
      <c r="AT134" s="398">
        <f t="shared" ref="AT134:AT197" si="136">IF(V134&gt;0,V134-AH134," " )</f>
        <v>388</v>
      </c>
      <c r="AU134" s="379">
        <v>230</v>
      </c>
      <c r="AV134" s="395">
        <v>255</v>
      </c>
      <c r="AW134" s="472">
        <v>295</v>
      </c>
      <c r="AX134" s="400">
        <v>50</v>
      </c>
      <c r="AY134" s="395">
        <v>33</v>
      </c>
      <c r="AZ134" s="472">
        <v>29</v>
      </c>
      <c r="BA134" s="489">
        <f t="shared" ref="BA134:BA197" si="137">IF(AR134=" "," ",(AR134-AU134-AX134))</f>
        <v>77</v>
      </c>
      <c r="BB134" s="397">
        <f t="shared" ref="BB134:BB197" si="138">IF(AS134=" "," ",(AS134-AV134-AY134))</f>
        <v>111</v>
      </c>
      <c r="BC134" s="398">
        <f t="shared" ref="BC134:BC197" si="139">IF(AT134=" "," ",(AT134-AW134-AZ134))</f>
        <v>64</v>
      </c>
      <c r="BD134" s="401">
        <v>114</v>
      </c>
      <c r="BE134" s="690">
        <v>93</v>
      </c>
      <c r="BF134" s="472">
        <v>108</v>
      </c>
      <c r="BG134" s="403">
        <v>98</v>
      </c>
      <c r="BH134" s="494">
        <v>172</v>
      </c>
      <c r="BI134" s="472">
        <v>120</v>
      </c>
      <c r="BJ134" s="403">
        <v>24</v>
      </c>
      <c r="BK134" s="402">
        <v>11</v>
      </c>
      <c r="BL134" s="472">
        <v>16</v>
      </c>
      <c r="BM134" s="403">
        <v>103</v>
      </c>
      <c r="BN134" s="402">
        <v>86</v>
      </c>
      <c r="BO134" s="472">
        <v>107</v>
      </c>
      <c r="BP134" s="490">
        <f t="shared" ref="BP134:BP197" si="140">IF(AM134=" ","",(AM134-SUM(BD134,BJ134,BM134)))</f>
        <v>65</v>
      </c>
      <c r="BQ134" s="475">
        <f t="shared" ref="BQ134:BQ197" si="141">IF(AN134=" ","",(AN134-SUM(BE134,BK134,BN134)))</f>
        <v>76</v>
      </c>
      <c r="BR134" s="405">
        <f t="shared" ref="BR134:BR197" si="142">IF(AO134=" ","",(AO134-SUM(BF134,BL134,BO134)))</f>
        <v>99</v>
      </c>
      <c r="BS134" s="476"/>
      <c r="BT134" s="402"/>
      <c r="BU134" s="402"/>
      <c r="BV134" s="402"/>
      <c r="BW134" s="472"/>
      <c r="BX134" s="472"/>
      <c r="BY134" s="403"/>
      <c r="BZ134" s="402"/>
      <c r="CA134" s="402"/>
      <c r="CB134" s="402"/>
      <c r="CC134" s="402"/>
      <c r="CD134" s="402"/>
      <c r="CE134" s="540"/>
      <c r="CF134" s="472"/>
      <c r="CG134" s="403"/>
      <c r="CH134" s="399"/>
      <c r="CI134" s="402"/>
      <c r="CJ134" s="402"/>
      <c r="CK134" s="402"/>
      <c r="CL134" s="402"/>
      <c r="CM134" s="402"/>
      <c r="CN134" s="472"/>
      <c r="CO134" s="489" t="str">
        <f t="shared" ref="CO134:CO197" si="143">IF(BY134&gt;0,BY134-CG134,"")</f>
        <v/>
      </c>
      <c r="CP134" s="397" t="str">
        <f t="shared" ref="CP134:CP197" si="144">IF(BZ134&gt;0,BZ134-CH134,"")</f>
        <v/>
      </c>
      <c r="CQ134" s="397" t="str">
        <f t="shared" ref="CQ134:CQ197" si="145">IF(CA134&gt;0,CA134-CI134,"")</f>
        <v/>
      </c>
      <c r="CR134" s="397" t="str">
        <f t="shared" ref="CR134:CR197" si="146">IF(CB134&gt;0,CB134-CJ134,"")</f>
        <v/>
      </c>
      <c r="CS134" s="397" t="str">
        <f t="shared" ref="CS134:CS197" si="147">IF(CC134&gt;0,CC134-CK134,"")</f>
        <v/>
      </c>
      <c r="CT134" s="397" t="str">
        <f t="shared" ref="CT134:CT197" si="148">IF(CD134&gt;0,CD134-CL134,"")</f>
        <v/>
      </c>
      <c r="CU134" s="397" t="str">
        <f t="shared" ref="CU134:CU197" si="149">IF(CE134&gt;0,CE134-CM134,"")</f>
        <v/>
      </c>
      <c r="CV134" s="491" t="str">
        <f t="shared" ref="CV134:CV197" si="150">IF(CF134&gt;0,CF134-CN134,"")</f>
        <v/>
      </c>
      <c r="CW134" s="379"/>
      <c r="CX134" s="399"/>
      <c r="CY134" s="472"/>
      <c r="CZ134" s="400"/>
      <c r="DA134" s="399"/>
      <c r="DB134" s="472"/>
      <c r="DC134" s="404" t="str">
        <f t="shared" ref="DC134:DC197" si="151">IF(CT134="","",(CT134-CW134-CZ134))</f>
        <v/>
      </c>
      <c r="DD134" s="404" t="str">
        <f t="shared" ref="DD134:DD197" si="152">IF(CU134="","",(CU134-CX134-DA134))</f>
        <v/>
      </c>
      <c r="DE134" s="405" t="str">
        <f t="shared" ref="DE134:DE197" si="153">IF(CV134="","",(CV134-CY134-DB134))</f>
        <v/>
      </c>
      <c r="DF134" s="379"/>
      <c r="DG134" s="399"/>
      <c r="DH134" s="472"/>
      <c r="DI134" s="400"/>
      <c r="DJ134" s="399"/>
      <c r="DK134" s="472"/>
      <c r="DL134" s="400"/>
      <c r="DM134" s="399"/>
      <c r="DN134" s="472"/>
      <c r="DO134" s="400"/>
      <c r="DP134" s="399"/>
      <c r="DQ134" s="472"/>
      <c r="DR134" s="404" t="str">
        <f t="shared" ref="DR134:DR197" si="154">IF(CR134="","",(CR134-SUM(DF134,DL134,DO134)))</f>
        <v/>
      </c>
      <c r="DS134" s="404" t="str">
        <f t="shared" ref="DS134:DS197" si="155">IF(CS134="","",(CS134-SUM(DG134,DM134,DP134)))</f>
        <v/>
      </c>
      <c r="DT134" s="405" t="str">
        <f t="shared" ref="DT134:DT197" si="156">IF(CT134="","",(CT134-SUM(DH134,DN134,DQ134)))</f>
        <v/>
      </c>
      <c r="DU134" s="409"/>
      <c r="DV134" s="406" t="b">
        <f t="shared" si="107"/>
        <v>1</v>
      </c>
      <c r="DW134" s="136" t="b">
        <f t="shared" si="108"/>
        <v>1</v>
      </c>
      <c r="DX134" s="408" t="b">
        <f t="shared" si="109"/>
        <v>1</v>
      </c>
      <c r="DY134" s="136" t="b">
        <f t="shared" si="110"/>
        <v>1</v>
      </c>
      <c r="DZ134" s="136" t="b">
        <f t="shared" si="111"/>
        <v>1</v>
      </c>
      <c r="EA134" s="408" t="b">
        <f t="shared" si="112"/>
        <v>1</v>
      </c>
      <c r="EB134" s="136" t="b">
        <f t="shared" si="113"/>
        <v>1</v>
      </c>
      <c r="EC134" s="136" t="b">
        <f t="shared" si="114"/>
        <v>1</v>
      </c>
      <c r="ED134" s="408" t="b">
        <f t="shared" si="115"/>
        <v>1</v>
      </c>
      <c r="EE134" s="136" t="b">
        <f t="shared" si="116"/>
        <v>0</v>
      </c>
      <c r="EF134" s="136" t="b">
        <f t="shared" si="117"/>
        <v>0</v>
      </c>
      <c r="EG134" s="408" t="b">
        <f t="shared" si="118"/>
        <v>1</v>
      </c>
      <c r="EH134" s="136" t="b">
        <f t="shared" si="119"/>
        <v>0</v>
      </c>
      <c r="EI134" s="136" t="b">
        <f t="shared" si="120"/>
        <v>0</v>
      </c>
      <c r="EJ134" s="408" t="b">
        <f t="shared" si="121"/>
        <v>1</v>
      </c>
      <c r="EK134" s="136" t="b">
        <f t="shared" si="122"/>
        <v>0</v>
      </c>
      <c r="EL134" s="136" t="b">
        <f t="shared" si="123"/>
        <v>0</v>
      </c>
      <c r="EM134" s="408" t="b">
        <f t="shared" si="124"/>
        <v>1</v>
      </c>
      <c r="EN134" s="408"/>
    </row>
    <row r="135" spans="1:144">
      <c r="A135" s="596" t="s">
        <v>888</v>
      </c>
      <c r="B135" s="595" t="s">
        <v>1165</v>
      </c>
      <c r="C135" s="596">
        <v>140669</v>
      </c>
      <c r="D135" s="596">
        <v>5</v>
      </c>
      <c r="E135" s="878">
        <v>1127</v>
      </c>
      <c r="F135" s="878">
        <v>1278</v>
      </c>
      <c r="G135" s="878">
        <v>1184</v>
      </c>
      <c r="H135" s="878">
        <v>1277</v>
      </c>
      <c r="I135" s="879">
        <v>1369</v>
      </c>
      <c r="J135" s="879">
        <v>1347</v>
      </c>
      <c r="K135" s="394">
        <v>588</v>
      </c>
      <c r="L135" s="395">
        <v>565</v>
      </c>
      <c r="M135" s="395">
        <v>600</v>
      </c>
      <c r="N135" s="395">
        <v>645</v>
      </c>
      <c r="O135" s="396">
        <v>604</v>
      </c>
      <c r="P135" s="396">
        <v>641</v>
      </c>
      <c r="Q135" s="395">
        <v>655</v>
      </c>
      <c r="R135" s="395">
        <v>677</v>
      </c>
      <c r="S135" s="395">
        <v>673</v>
      </c>
      <c r="T135" s="395">
        <v>695</v>
      </c>
      <c r="U135" s="395">
        <v>791</v>
      </c>
      <c r="V135" s="472">
        <v>759</v>
      </c>
      <c r="W135" s="394"/>
      <c r="X135" s="395"/>
      <c r="Y135" s="395"/>
      <c r="Z135" s="395">
        <v>3</v>
      </c>
      <c r="AA135" s="396"/>
      <c r="AB135" s="396"/>
      <c r="AC135" s="395"/>
      <c r="AD135" s="395"/>
      <c r="AE135" s="395"/>
      <c r="AF135" s="395"/>
      <c r="AG135" s="395"/>
      <c r="AH135" s="472"/>
      <c r="AI135" s="489">
        <f t="shared" si="125"/>
        <v>588</v>
      </c>
      <c r="AJ135" s="397">
        <f t="shared" si="126"/>
        <v>565</v>
      </c>
      <c r="AK135" s="397">
        <f t="shared" si="127"/>
        <v>600</v>
      </c>
      <c r="AL135" s="397">
        <f t="shared" si="128"/>
        <v>642</v>
      </c>
      <c r="AM135" s="397">
        <f t="shared" si="129"/>
        <v>604</v>
      </c>
      <c r="AN135" s="397">
        <f t="shared" si="130"/>
        <v>641</v>
      </c>
      <c r="AO135" s="397">
        <f t="shared" si="131"/>
        <v>655</v>
      </c>
      <c r="AP135" s="397">
        <f t="shared" si="132"/>
        <v>677</v>
      </c>
      <c r="AQ135" s="397">
        <f t="shared" si="133"/>
        <v>673</v>
      </c>
      <c r="AR135" s="397">
        <f t="shared" si="134"/>
        <v>695</v>
      </c>
      <c r="AS135" s="397">
        <f t="shared" si="135"/>
        <v>791</v>
      </c>
      <c r="AT135" s="398">
        <f t="shared" si="136"/>
        <v>759</v>
      </c>
      <c r="AU135" s="379">
        <v>519</v>
      </c>
      <c r="AV135" s="395">
        <v>586</v>
      </c>
      <c r="AW135" s="472">
        <v>599</v>
      </c>
      <c r="AX135" s="400">
        <v>31</v>
      </c>
      <c r="AY135" s="395">
        <v>66</v>
      </c>
      <c r="AZ135" s="472">
        <v>42</v>
      </c>
      <c r="BA135" s="489">
        <f t="shared" si="137"/>
        <v>145</v>
      </c>
      <c r="BB135" s="397">
        <f t="shared" si="138"/>
        <v>139</v>
      </c>
      <c r="BC135" s="398">
        <f t="shared" si="139"/>
        <v>118</v>
      </c>
      <c r="BD135" s="401">
        <v>310</v>
      </c>
      <c r="BE135" s="690">
        <v>299</v>
      </c>
      <c r="BF135" s="472">
        <v>319</v>
      </c>
      <c r="BG135" s="403">
        <v>292</v>
      </c>
      <c r="BH135" s="402">
        <v>273</v>
      </c>
      <c r="BI135" s="472">
        <v>314</v>
      </c>
      <c r="BJ135" s="403">
        <v>21</v>
      </c>
      <c r="BK135" s="402">
        <v>27</v>
      </c>
      <c r="BL135" s="472">
        <v>59</v>
      </c>
      <c r="BM135" s="403">
        <v>160</v>
      </c>
      <c r="BN135" s="402">
        <v>145</v>
      </c>
      <c r="BO135" s="472">
        <v>131</v>
      </c>
      <c r="BP135" s="490">
        <f t="shared" si="140"/>
        <v>113</v>
      </c>
      <c r="BQ135" s="475">
        <f t="shared" si="141"/>
        <v>170</v>
      </c>
      <c r="BR135" s="405">
        <f t="shared" si="142"/>
        <v>146</v>
      </c>
      <c r="BS135" s="476"/>
      <c r="BT135" s="402"/>
      <c r="BU135" s="402"/>
      <c r="BV135" s="402"/>
      <c r="BW135" s="472"/>
      <c r="BX135" s="472"/>
      <c r="BY135" s="403"/>
      <c r="BZ135" s="402"/>
      <c r="CA135" s="402"/>
      <c r="CB135" s="402"/>
      <c r="CC135" s="402"/>
      <c r="CD135" s="402"/>
      <c r="CE135" s="540"/>
      <c r="CF135" s="472"/>
      <c r="CG135" s="403"/>
      <c r="CH135" s="399"/>
      <c r="CI135" s="402"/>
      <c r="CJ135" s="402"/>
      <c r="CK135" s="402"/>
      <c r="CL135" s="402"/>
      <c r="CM135" s="402"/>
      <c r="CN135" s="472"/>
      <c r="CO135" s="489" t="str">
        <f t="shared" si="143"/>
        <v/>
      </c>
      <c r="CP135" s="397" t="str">
        <f t="shared" si="144"/>
        <v/>
      </c>
      <c r="CQ135" s="397" t="str">
        <f t="shared" si="145"/>
        <v/>
      </c>
      <c r="CR135" s="397" t="str">
        <f t="shared" si="146"/>
        <v/>
      </c>
      <c r="CS135" s="397" t="str">
        <f t="shared" si="147"/>
        <v/>
      </c>
      <c r="CT135" s="397" t="str">
        <f t="shared" si="148"/>
        <v/>
      </c>
      <c r="CU135" s="397" t="str">
        <f t="shared" si="149"/>
        <v/>
      </c>
      <c r="CV135" s="491" t="str">
        <f t="shared" si="150"/>
        <v/>
      </c>
      <c r="CW135" s="379"/>
      <c r="CX135" s="399"/>
      <c r="CY135" s="472"/>
      <c r="CZ135" s="400"/>
      <c r="DA135" s="399"/>
      <c r="DB135" s="472"/>
      <c r="DC135" s="404" t="str">
        <f t="shared" si="151"/>
        <v/>
      </c>
      <c r="DD135" s="404" t="str">
        <f t="shared" si="152"/>
        <v/>
      </c>
      <c r="DE135" s="405" t="str">
        <f t="shared" si="153"/>
        <v/>
      </c>
      <c r="DF135" s="379"/>
      <c r="DG135" s="399"/>
      <c r="DH135" s="472"/>
      <c r="DI135" s="400"/>
      <c r="DJ135" s="399"/>
      <c r="DK135" s="472"/>
      <c r="DL135" s="400"/>
      <c r="DM135" s="399"/>
      <c r="DN135" s="472"/>
      <c r="DO135" s="400"/>
      <c r="DP135" s="399"/>
      <c r="DQ135" s="472"/>
      <c r="DR135" s="404" t="str">
        <f t="shared" si="154"/>
        <v/>
      </c>
      <c r="DS135" s="404" t="str">
        <f t="shared" si="155"/>
        <v/>
      </c>
      <c r="DT135" s="405" t="str">
        <f t="shared" si="156"/>
        <v/>
      </c>
      <c r="DU135" s="409"/>
      <c r="DV135" s="406" t="b">
        <f t="shared" si="107"/>
        <v>1</v>
      </c>
      <c r="DW135" s="136" t="b">
        <f t="shared" si="108"/>
        <v>1</v>
      </c>
      <c r="DX135" s="408" t="b">
        <f t="shared" si="109"/>
        <v>1</v>
      </c>
      <c r="DY135" s="136" t="b">
        <f t="shared" si="110"/>
        <v>1</v>
      </c>
      <c r="DZ135" s="136" t="b">
        <f t="shared" si="111"/>
        <v>1</v>
      </c>
      <c r="EA135" s="408" t="b">
        <f t="shared" si="112"/>
        <v>1</v>
      </c>
      <c r="EB135" s="136" t="b">
        <f t="shared" si="113"/>
        <v>1</v>
      </c>
      <c r="EC135" s="136" t="b">
        <f t="shared" si="114"/>
        <v>1</v>
      </c>
      <c r="ED135" s="408" t="b">
        <f t="shared" si="115"/>
        <v>1</v>
      </c>
      <c r="EE135" s="136" t="b">
        <f t="shared" si="116"/>
        <v>0</v>
      </c>
      <c r="EF135" s="136" t="b">
        <f t="shared" si="117"/>
        <v>0</v>
      </c>
      <c r="EG135" s="408" t="b">
        <f t="shared" si="118"/>
        <v>1</v>
      </c>
      <c r="EH135" s="136" t="b">
        <f t="shared" si="119"/>
        <v>0</v>
      </c>
      <c r="EI135" s="136" t="b">
        <f t="shared" si="120"/>
        <v>0</v>
      </c>
      <c r="EJ135" s="408" t="b">
        <f t="shared" si="121"/>
        <v>1</v>
      </c>
      <c r="EK135" s="136" t="b">
        <f t="shared" si="122"/>
        <v>0</v>
      </c>
      <c r="EL135" s="136" t="b">
        <f t="shared" si="123"/>
        <v>0</v>
      </c>
      <c r="EM135" s="408" t="b">
        <f t="shared" si="124"/>
        <v>1</v>
      </c>
      <c r="EN135" s="408"/>
    </row>
    <row r="136" spans="1:144">
      <c r="A136" s="596" t="s">
        <v>888</v>
      </c>
      <c r="B136" s="595" t="s">
        <v>1166</v>
      </c>
      <c r="C136" s="596">
        <v>140960</v>
      </c>
      <c r="D136" s="596">
        <v>5</v>
      </c>
      <c r="E136" s="878">
        <v>718</v>
      </c>
      <c r="F136" s="878">
        <v>789</v>
      </c>
      <c r="G136" s="878">
        <v>776</v>
      </c>
      <c r="H136" s="878">
        <v>1033</v>
      </c>
      <c r="I136" s="879">
        <v>892</v>
      </c>
      <c r="J136" s="879">
        <v>786</v>
      </c>
      <c r="K136" s="394">
        <v>476</v>
      </c>
      <c r="L136" s="395">
        <v>454</v>
      </c>
      <c r="M136" s="395">
        <v>321</v>
      </c>
      <c r="N136" s="395">
        <v>281</v>
      </c>
      <c r="O136" s="396">
        <v>369</v>
      </c>
      <c r="P136" s="396">
        <v>440</v>
      </c>
      <c r="Q136" s="395">
        <v>496</v>
      </c>
      <c r="R136" s="395">
        <v>607</v>
      </c>
      <c r="S136" s="395">
        <v>568</v>
      </c>
      <c r="T136" s="395">
        <v>806</v>
      </c>
      <c r="U136" s="395">
        <v>697</v>
      </c>
      <c r="V136" s="472">
        <v>609</v>
      </c>
      <c r="W136" s="394"/>
      <c r="X136" s="395"/>
      <c r="Y136" s="395"/>
      <c r="Z136" s="395"/>
      <c r="AA136" s="396"/>
      <c r="AB136" s="396"/>
      <c r="AC136" s="395"/>
      <c r="AD136" s="395"/>
      <c r="AE136" s="395"/>
      <c r="AF136" s="395"/>
      <c r="AG136" s="395"/>
      <c r="AH136" s="472"/>
      <c r="AI136" s="489">
        <f t="shared" si="125"/>
        <v>476</v>
      </c>
      <c r="AJ136" s="397">
        <f t="shared" si="126"/>
        <v>454</v>
      </c>
      <c r="AK136" s="397">
        <f t="shared" si="127"/>
        <v>321</v>
      </c>
      <c r="AL136" s="397">
        <f t="shared" si="128"/>
        <v>281</v>
      </c>
      <c r="AM136" s="397">
        <f t="shared" si="129"/>
        <v>369</v>
      </c>
      <c r="AN136" s="397">
        <f t="shared" si="130"/>
        <v>440</v>
      </c>
      <c r="AO136" s="397">
        <f t="shared" si="131"/>
        <v>496</v>
      </c>
      <c r="AP136" s="397">
        <f t="shared" si="132"/>
        <v>607</v>
      </c>
      <c r="AQ136" s="397">
        <f t="shared" si="133"/>
        <v>568</v>
      </c>
      <c r="AR136" s="397">
        <f t="shared" si="134"/>
        <v>806</v>
      </c>
      <c r="AS136" s="397">
        <f t="shared" si="135"/>
        <v>697</v>
      </c>
      <c r="AT136" s="398">
        <f t="shared" si="136"/>
        <v>609</v>
      </c>
      <c r="AU136" s="379">
        <v>581</v>
      </c>
      <c r="AV136" s="395">
        <v>517</v>
      </c>
      <c r="AW136" s="472">
        <v>443</v>
      </c>
      <c r="AX136" s="400">
        <v>61</v>
      </c>
      <c r="AY136" s="395">
        <v>36</v>
      </c>
      <c r="AZ136" s="472">
        <v>41</v>
      </c>
      <c r="BA136" s="489">
        <f t="shared" si="137"/>
        <v>164</v>
      </c>
      <c r="BB136" s="397">
        <f t="shared" si="138"/>
        <v>144</v>
      </c>
      <c r="BC136" s="398">
        <f t="shared" si="139"/>
        <v>125</v>
      </c>
      <c r="BD136" s="401">
        <v>117</v>
      </c>
      <c r="BE136" s="690">
        <v>178</v>
      </c>
      <c r="BF136" s="472">
        <v>171</v>
      </c>
      <c r="BG136" s="403">
        <v>108</v>
      </c>
      <c r="BH136" s="402">
        <v>120</v>
      </c>
      <c r="BI136" s="472">
        <v>115</v>
      </c>
      <c r="BJ136" s="403">
        <v>17</v>
      </c>
      <c r="BK136" s="402">
        <v>28</v>
      </c>
      <c r="BL136" s="472">
        <v>32</v>
      </c>
      <c r="BM136" s="403">
        <v>86</v>
      </c>
      <c r="BN136" s="402">
        <v>80</v>
      </c>
      <c r="BO136" s="472">
        <v>109</v>
      </c>
      <c r="BP136" s="490">
        <f t="shared" si="140"/>
        <v>149</v>
      </c>
      <c r="BQ136" s="475">
        <f t="shared" si="141"/>
        <v>154</v>
      </c>
      <c r="BR136" s="405">
        <f t="shared" si="142"/>
        <v>184</v>
      </c>
      <c r="BS136" s="476"/>
      <c r="BT136" s="402"/>
      <c r="BU136" s="402"/>
      <c r="BV136" s="402"/>
      <c r="BW136" s="472"/>
      <c r="BX136" s="472"/>
      <c r="BY136" s="403"/>
      <c r="BZ136" s="402"/>
      <c r="CA136" s="402"/>
      <c r="CB136" s="402"/>
      <c r="CC136" s="402"/>
      <c r="CD136" s="402"/>
      <c r="CE136" s="402"/>
      <c r="CF136" s="472"/>
      <c r="CG136" s="403"/>
      <c r="CH136" s="399"/>
      <c r="CI136" s="402"/>
      <c r="CJ136" s="402"/>
      <c r="CK136" s="402"/>
      <c r="CL136" s="402"/>
      <c r="CM136" s="402"/>
      <c r="CN136" s="472"/>
      <c r="CO136" s="489" t="str">
        <f t="shared" si="143"/>
        <v/>
      </c>
      <c r="CP136" s="397" t="str">
        <f t="shared" si="144"/>
        <v/>
      </c>
      <c r="CQ136" s="397" t="str">
        <f t="shared" si="145"/>
        <v/>
      </c>
      <c r="CR136" s="397" t="str">
        <f t="shared" si="146"/>
        <v/>
      </c>
      <c r="CS136" s="397" t="str">
        <f t="shared" si="147"/>
        <v/>
      </c>
      <c r="CT136" s="397" t="str">
        <f t="shared" si="148"/>
        <v/>
      </c>
      <c r="CU136" s="397" t="str">
        <f t="shared" si="149"/>
        <v/>
      </c>
      <c r="CV136" s="491" t="str">
        <f t="shared" si="150"/>
        <v/>
      </c>
      <c r="CW136" s="379"/>
      <c r="CX136" s="399"/>
      <c r="CY136" s="472"/>
      <c r="CZ136" s="400"/>
      <c r="DA136" s="399"/>
      <c r="DB136" s="472"/>
      <c r="DC136" s="404" t="str">
        <f t="shared" si="151"/>
        <v/>
      </c>
      <c r="DD136" s="404" t="str">
        <f t="shared" si="152"/>
        <v/>
      </c>
      <c r="DE136" s="405" t="str">
        <f t="shared" si="153"/>
        <v/>
      </c>
      <c r="DF136" s="379"/>
      <c r="DG136" s="399"/>
      <c r="DH136" s="472"/>
      <c r="DI136" s="400"/>
      <c r="DJ136" s="399"/>
      <c r="DK136" s="472"/>
      <c r="DL136" s="400"/>
      <c r="DM136" s="399"/>
      <c r="DN136" s="472"/>
      <c r="DO136" s="400"/>
      <c r="DP136" s="399"/>
      <c r="DQ136" s="472"/>
      <c r="DR136" s="404" t="str">
        <f t="shared" si="154"/>
        <v/>
      </c>
      <c r="DS136" s="404" t="str">
        <f t="shared" si="155"/>
        <v/>
      </c>
      <c r="DT136" s="405" t="str">
        <f t="shared" si="156"/>
        <v/>
      </c>
      <c r="DU136" s="409"/>
      <c r="DV136" s="406" t="b">
        <f t="shared" si="107"/>
        <v>1</v>
      </c>
      <c r="DW136" s="136" t="b">
        <f t="shared" si="108"/>
        <v>1</v>
      </c>
      <c r="DX136" s="408" t="b">
        <f t="shared" si="109"/>
        <v>1</v>
      </c>
      <c r="DY136" s="136" t="b">
        <f t="shared" si="110"/>
        <v>1</v>
      </c>
      <c r="DZ136" s="136" t="b">
        <f t="shared" si="111"/>
        <v>1</v>
      </c>
      <c r="EA136" s="408" t="b">
        <f t="shared" si="112"/>
        <v>1</v>
      </c>
      <c r="EB136" s="136" t="b">
        <f t="shared" si="113"/>
        <v>1</v>
      </c>
      <c r="EC136" s="136" t="b">
        <f t="shared" si="114"/>
        <v>1</v>
      </c>
      <c r="ED136" s="408" t="b">
        <f t="shared" si="115"/>
        <v>1</v>
      </c>
      <c r="EE136" s="136" t="b">
        <f t="shared" si="116"/>
        <v>0</v>
      </c>
      <c r="EF136" s="136" t="b">
        <f t="shared" si="117"/>
        <v>0</v>
      </c>
      <c r="EG136" s="408" t="b">
        <f t="shared" si="118"/>
        <v>1</v>
      </c>
      <c r="EH136" s="136" t="b">
        <f t="shared" si="119"/>
        <v>0</v>
      </c>
      <c r="EI136" s="136" t="b">
        <f t="shared" si="120"/>
        <v>0</v>
      </c>
      <c r="EJ136" s="408" t="b">
        <f t="shared" si="121"/>
        <v>1</v>
      </c>
      <c r="EK136" s="136" t="b">
        <f t="shared" si="122"/>
        <v>0</v>
      </c>
      <c r="EL136" s="136" t="b">
        <f t="shared" si="123"/>
        <v>0</v>
      </c>
      <c r="EM136" s="408" t="b">
        <f t="shared" si="124"/>
        <v>1</v>
      </c>
      <c r="EN136" s="408"/>
    </row>
    <row r="137" spans="1:144">
      <c r="A137" s="596" t="s">
        <v>888</v>
      </c>
      <c r="B137" s="691" t="s">
        <v>1167</v>
      </c>
      <c r="C137" s="596">
        <v>139311</v>
      </c>
      <c r="D137" s="596">
        <v>6</v>
      </c>
      <c r="E137" s="878">
        <v>1565</v>
      </c>
      <c r="F137" s="878">
        <v>1614</v>
      </c>
      <c r="G137" s="878">
        <v>1778</v>
      </c>
      <c r="H137" s="878">
        <v>1909</v>
      </c>
      <c r="I137" s="879">
        <v>1712</v>
      </c>
      <c r="J137" s="879">
        <v>1562</v>
      </c>
      <c r="K137" s="394">
        <v>170</v>
      </c>
      <c r="L137" s="395">
        <v>119</v>
      </c>
      <c r="M137" s="395">
        <v>155</v>
      </c>
      <c r="N137" s="395">
        <v>148</v>
      </c>
      <c r="O137" s="396">
        <v>163</v>
      </c>
      <c r="P137" s="396">
        <v>233</v>
      </c>
      <c r="Q137" s="395">
        <v>253</v>
      </c>
      <c r="R137" s="395">
        <v>276</v>
      </c>
      <c r="S137" s="395">
        <v>535</v>
      </c>
      <c r="T137" s="395">
        <v>561</v>
      </c>
      <c r="U137" s="395">
        <v>514</v>
      </c>
      <c r="V137" s="472">
        <v>420</v>
      </c>
      <c r="W137" s="394"/>
      <c r="X137" s="395"/>
      <c r="Y137" s="395"/>
      <c r="Z137" s="395"/>
      <c r="AA137" s="396"/>
      <c r="AB137" s="396"/>
      <c r="AC137" s="395"/>
      <c r="AD137" s="395"/>
      <c r="AE137" s="395"/>
      <c r="AF137" s="395"/>
      <c r="AG137" s="395"/>
      <c r="AH137" s="472"/>
      <c r="AI137" s="489">
        <f t="shared" si="125"/>
        <v>170</v>
      </c>
      <c r="AJ137" s="397">
        <f t="shared" si="126"/>
        <v>119</v>
      </c>
      <c r="AK137" s="397">
        <f t="shared" si="127"/>
        <v>155</v>
      </c>
      <c r="AL137" s="397">
        <f t="shared" si="128"/>
        <v>148</v>
      </c>
      <c r="AM137" s="397">
        <f t="shared" si="129"/>
        <v>163</v>
      </c>
      <c r="AN137" s="397">
        <f t="shared" si="130"/>
        <v>233</v>
      </c>
      <c r="AO137" s="397">
        <f t="shared" si="131"/>
        <v>253</v>
      </c>
      <c r="AP137" s="397">
        <f t="shared" si="132"/>
        <v>276</v>
      </c>
      <c r="AQ137" s="397">
        <f t="shared" si="133"/>
        <v>535</v>
      </c>
      <c r="AR137" s="397">
        <f t="shared" si="134"/>
        <v>561</v>
      </c>
      <c r="AS137" s="397">
        <f t="shared" si="135"/>
        <v>514</v>
      </c>
      <c r="AT137" s="398">
        <f t="shared" si="136"/>
        <v>420</v>
      </c>
      <c r="AU137" s="379">
        <v>331</v>
      </c>
      <c r="AV137" s="395">
        <v>311</v>
      </c>
      <c r="AW137" s="472">
        <v>244</v>
      </c>
      <c r="AX137" s="400">
        <v>28</v>
      </c>
      <c r="AY137" s="395">
        <v>38</v>
      </c>
      <c r="AZ137" s="472">
        <v>27</v>
      </c>
      <c r="BA137" s="489">
        <f t="shared" si="137"/>
        <v>202</v>
      </c>
      <c r="BB137" s="397">
        <f t="shared" si="138"/>
        <v>165</v>
      </c>
      <c r="BC137" s="398">
        <f t="shared" si="139"/>
        <v>149</v>
      </c>
      <c r="BD137" s="401">
        <v>39</v>
      </c>
      <c r="BE137" s="690">
        <v>57</v>
      </c>
      <c r="BF137" s="472">
        <v>59</v>
      </c>
      <c r="BG137" s="403">
        <v>43</v>
      </c>
      <c r="BH137" s="402">
        <v>22</v>
      </c>
      <c r="BI137" s="472">
        <v>35</v>
      </c>
      <c r="BJ137" s="403">
        <v>12</v>
      </c>
      <c r="BK137" s="402">
        <v>10</v>
      </c>
      <c r="BL137" s="472">
        <v>25</v>
      </c>
      <c r="BM137" s="403">
        <v>46</v>
      </c>
      <c r="BN137" s="402">
        <v>62</v>
      </c>
      <c r="BO137" s="472">
        <v>51</v>
      </c>
      <c r="BP137" s="490">
        <f t="shared" si="140"/>
        <v>66</v>
      </c>
      <c r="BQ137" s="475">
        <f t="shared" si="141"/>
        <v>104</v>
      </c>
      <c r="BR137" s="405">
        <f t="shared" si="142"/>
        <v>118</v>
      </c>
      <c r="BS137" s="476"/>
      <c r="BT137" s="402"/>
      <c r="BU137" s="402"/>
      <c r="BV137" s="402"/>
      <c r="BW137" s="472"/>
      <c r="BX137" s="472"/>
      <c r="BY137" s="403"/>
      <c r="BZ137" s="402"/>
      <c r="CA137" s="402"/>
      <c r="CB137" s="402"/>
      <c r="CC137" s="402"/>
      <c r="CD137" s="402"/>
      <c r="CE137" s="402"/>
      <c r="CF137" s="472"/>
      <c r="CG137" s="403"/>
      <c r="CH137" s="399"/>
      <c r="CI137" s="402"/>
      <c r="CJ137" s="402"/>
      <c r="CK137" s="402"/>
      <c r="CL137" s="402"/>
      <c r="CM137" s="402"/>
      <c r="CN137" s="472"/>
      <c r="CO137" s="489" t="str">
        <f t="shared" si="143"/>
        <v/>
      </c>
      <c r="CP137" s="397" t="str">
        <f t="shared" si="144"/>
        <v/>
      </c>
      <c r="CQ137" s="397" t="str">
        <f t="shared" si="145"/>
        <v/>
      </c>
      <c r="CR137" s="397" t="str">
        <f t="shared" si="146"/>
        <v/>
      </c>
      <c r="CS137" s="397" t="str">
        <f t="shared" si="147"/>
        <v/>
      </c>
      <c r="CT137" s="397" t="str">
        <f t="shared" si="148"/>
        <v/>
      </c>
      <c r="CU137" s="397" t="str">
        <f t="shared" si="149"/>
        <v/>
      </c>
      <c r="CV137" s="491" t="str">
        <f t="shared" si="150"/>
        <v/>
      </c>
      <c r="CW137" s="379"/>
      <c r="CX137" s="399"/>
      <c r="CY137" s="472"/>
      <c r="CZ137" s="400"/>
      <c r="DA137" s="399"/>
      <c r="DB137" s="472"/>
      <c r="DC137" s="404" t="str">
        <f t="shared" si="151"/>
        <v/>
      </c>
      <c r="DD137" s="404" t="str">
        <f t="shared" si="152"/>
        <v/>
      </c>
      <c r="DE137" s="405" t="str">
        <f t="shared" si="153"/>
        <v/>
      </c>
      <c r="DF137" s="379"/>
      <c r="DG137" s="399"/>
      <c r="DH137" s="472"/>
      <c r="DI137" s="400"/>
      <c r="DJ137" s="399"/>
      <c r="DK137" s="472"/>
      <c r="DL137" s="400"/>
      <c r="DM137" s="399"/>
      <c r="DN137" s="472"/>
      <c r="DO137" s="400"/>
      <c r="DP137" s="399"/>
      <c r="DQ137" s="472"/>
      <c r="DR137" s="404" t="str">
        <f t="shared" si="154"/>
        <v/>
      </c>
      <c r="DS137" s="404" t="str">
        <f t="shared" si="155"/>
        <v/>
      </c>
      <c r="DT137" s="405" t="str">
        <f t="shared" si="156"/>
        <v/>
      </c>
      <c r="DU137" s="409"/>
      <c r="DV137" s="406" t="b">
        <f t="shared" si="107"/>
        <v>1</v>
      </c>
      <c r="DW137" s="136" t="b">
        <f t="shared" si="108"/>
        <v>1</v>
      </c>
      <c r="DX137" s="408" t="b">
        <f t="shared" si="109"/>
        <v>1</v>
      </c>
      <c r="DY137" s="136" t="b">
        <f t="shared" si="110"/>
        <v>1</v>
      </c>
      <c r="DZ137" s="136" t="b">
        <f t="shared" si="111"/>
        <v>1</v>
      </c>
      <c r="EA137" s="408" t="b">
        <f t="shared" si="112"/>
        <v>1</v>
      </c>
      <c r="EB137" s="136" t="b">
        <f t="shared" si="113"/>
        <v>1</v>
      </c>
      <c r="EC137" s="136" t="b">
        <f t="shared" si="114"/>
        <v>1</v>
      </c>
      <c r="ED137" s="408" t="b">
        <f t="shared" si="115"/>
        <v>1</v>
      </c>
      <c r="EE137" s="136" t="b">
        <f t="shared" si="116"/>
        <v>0</v>
      </c>
      <c r="EF137" s="136" t="b">
        <f t="shared" si="117"/>
        <v>0</v>
      </c>
      <c r="EG137" s="408" t="b">
        <f t="shared" si="118"/>
        <v>1</v>
      </c>
      <c r="EH137" s="136" t="b">
        <f t="shared" si="119"/>
        <v>0</v>
      </c>
      <c r="EI137" s="136" t="b">
        <f t="shared" si="120"/>
        <v>0</v>
      </c>
      <c r="EJ137" s="408" t="b">
        <f t="shared" si="121"/>
        <v>1</v>
      </c>
      <c r="EK137" s="136" t="b">
        <f t="shared" si="122"/>
        <v>0</v>
      </c>
      <c r="EL137" s="136" t="b">
        <f t="shared" si="123"/>
        <v>0</v>
      </c>
      <c r="EM137" s="408" t="b">
        <f t="shared" si="124"/>
        <v>1</v>
      </c>
      <c r="EN137" s="408"/>
    </row>
    <row r="138" spans="1:144">
      <c r="A138" s="596" t="s">
        <v>888</v>
      </c>
      <c r="B138" s="699" t="s">
        <v>1168</v>
      </c>
      <c r="C138" s="693">
        <v>447689</v>
      </c>
      <c r="D138" s="700">
        <v>15</v>
      </c>
      <c r="E138" s="878"/>
      <c r="F138" s="878"/>
      <c r="G138" s="878"/>
      <c r="H138" s="878"/>
      <c r="I138" s="879">
        <v>118</v>
      </c>
      <c r="J138" s="879">
        <v>666</v>
      </c>
      <c r="K138" s="394"/>
      <c r="L138" s="395"/>
      <c r="M138" s="395"/>
      <c r="N138" s="395"/>
      <c r="O138" s="396"/>
      <c r="P138" s="396"/>
      <c r="Q138" s="395"/>
      <c r="R138" s="395"/>
      <c r="S138" s="395"/>
      <c r="T138" s="395"/>
      <c r="U138" s="395"/>
      <c r="V138" s="472">
        <v>295</v>
      </c>
      <c r="W138" s="394"/>
      <c r="X138" s="395"/>
      <c r="Y138" s="395"/>
      <c r="Z138" s="395"/>
      <c r="AA138" s="396"/>
      <c r="AB138" s="396"/>
      <c r="AC138" s="395"/>
      <c r="AD138" s="395"/>
      <c r="AE138" s="395"/>
      <c r="AF138" s="395"/>
      <c r="AG138" s="395"/>
      <c r="AH138" s="472"/>
      <c r="AI138" s="489" t="str">
        <f t="shared" si="125"/>
        <v xml:space="preserve"> </v>
      </c>
      <c r="AJ138" s="397" t="str">
        <f t="shared" si="126"/>
        <v xml:space="preserve"> </v>
      </c>
      <c r="AK138" s="397" t="str">
        <f t="shared" si="127"/>
        <v xml:space="preserve"> </v>
      </c>
      <c r="AL138" s="397" t="str">
        <f t="shared" si="128"/>
        <v xml:space="preserve"> </v>
      </c>
      <c r="AM138" s="397" t="str">
        <f t="shared" si="129"/>
        <v xml:space="preserve"> </v>
      </c>
      <c r="AN138" s="397" t="str">
        <f t="shared" si="130"/>
        <v xml:space="preserve"> </v>
      </c>
      <c r="AO138" s="397" t="str">
        <f t="shared" si="131"/>
        <v xml:space="preserve"> </v>
      </c>
      <c r="AP138" s="397" t="str">
        <f t="shared" si="132"/>
        <v xml:space="preserve"> </v>
      </c>
      <c r="AQ138" s="397" t="str">
        <f t="shared" si="133"/>
        <v xml:space="preserve"> </v>
      </c>
      <c r="AR138" s="397" t="str">
        <f t="shared" si="134"/>
        <v xml:space="preserve"> </v>
      </c>
      <c r="AS138" s="397" t="str">
        <f t="shared" si="135"/>
        <v xml:space="preserve"> </v>
      </c>
      <c r="AT138" s="398">
        <f t="shared" si="136"/>
        <v>295</v>
      </c>
      <c r="AU138" s="379"/>
      <c r="AV138" s="395"/>
      <c r="AW138" s="472">
        <v>215</v>
      </c>
      <c r="AX138" s="400"/>
      <c r="AY138" s="395"/>
      <c r="AZ138" s="472">
        <v>17</v>
      </c>
      <c r="BA138" s="489" t="str">
        <f t="shared" si="137"/>
        <v xml:space="preserve"> </v>
      </c>
      <c r="BB138" s="397" t="str">
        <f t="shared" si="138"/>
        <v xml:space="preserve"> </v>
      </c>
      <c r="BC138" s="398">
        <f t="shared" si="139"/>
        <v>63</v>
      </c>
      <c r="BD138" s="401"/>
      <c r="BE138" s="690"/>
      <c r="BF138" s="472"/>
      <c r="BG138" s="403"/>
      <c r="BH138" s="402"/>
      <c r="BI138" s="472"/>
      <c r="BJ138" s="403"/>
      <c r="BK138" s="402"/>
      <c r="BL138" s="472"/>
      <c r="BM138" s="403"/>
      <c r="BN138" s="402"/>
      <c r="BO138" s="472"/>
      <c r="BP138" s="490" t="str">
        <f t="shared" si="140"/>
        <v/>
      </c>
      <c r="BQ138" s="475" t="str">
        <f t="shared" si="141"/>
        <v/>
      </c>
      <c r="BR138" s="405" t="str">
        <f t="shared" si="142"/>
        <v/>
      </c>
      <c r="BS138" s="476"/>
      <c r="BT138" s="402"/>
      <c r="BU138" s="402"/>
      <c r="BV138" s="402"/>
      <c r="BW138" s="472"/>
      <c r="BX138" s="472"/>
      <c r="BY138" s="403"/>
      <c r="BZ138" s="402"/>
      <c r="CA138" s="402"/>
      <c r="CB138" s="402"/>
      <c r="CC138" s="402"/>
      <c r="CD138" s="402"/>
      <c r="CE138" s="402"/>
      <c r="CF138" s="472"/>
      <c r="CG138" s="403"/>
      <c r="CH138" s="399"/>
      <c r="CI138" s="402"/>
      <c r="CJ138" s="402"/>
      <c r="CK138" s="402"/>
      <c r="CL138" s="402"/>
      <c r="CM138" s="402"/>
      <c r="CN138" s="472"/>
      <c r="CO138" s="489" t="str">
        <f t="shared" si="143"/>
        <v/>
      </c>
      <c r="CP138" s="397" t="str">
        <f t="shared" si="144"/>
        <v/>
      </c>
      <c r="CQ138" s="397" t="str">
        <f t="shared" si="145"/>
        <v/>
      </c>
      <c r="CR138" s="397" t="str">
        <f t="shared" si="146"/>
        <v/>
      </c>
      <c r="CS138" s="397" t="str">
        <f t="shared" si="147"/>
        <v/>
      </c>
      <c r="CT138" s="397" t="str">
        <f t="shared" si="148"/>
        <v/>
      </c>
      <c r="CU138" s="397" t="str">
        <f t="shared" si="149"/>
        <v/>
      </c>
      <c r="CV138" s="491" t="str">
        <f t="shared" si="150"/>
        <v/>
      </c>
      <c r="CW138" s="379"/>
      <c r="CX138" s="399"/>
      <c r="CY138" s="472"/>
      <c r="CZ138" s="400"/>
      <c r="DA138" s="399"/>
      <c r="DB138" s="472"/>
      <c r="DC138" s="404" t="str">
        <f t="shared" si="151"/>
        <v/>
      </c>
      <c r="DD138" s="404" t="str">
        <f t="shared" si="152"/>
        <v/>
      </c>
      <c r="DE138" s="405" t="str">
        <f t="shared" si="153"/>
        <v/>
      </c>
      <c r="DF138" s="379"/>
      <c r="DG138" s="399"/>
      <c r="DH138" s="472"/>
      <c r="DI138" s="400"/>
      <c r="DJ138" s="399"/>
      <c r="DK138" s="472"/>
      <c r="DL138" s="400"/>
      <c r="DM138" s="399"/>
      <c r="DN138" s="472"/>
      <c r="DO138" s="400"/>
      <c r="DP138" s="399"/>
      <c r="DQ138" s="472"/>
      <c r="DR138" s="404" t="str">
        <f t="shared" si="154"/>
        <v/>
      </c>
      <c r="DS138" s="404" t="str">
        <f t="shared" si="155"/>
        <v/>
      </c>
      <c r="DT138" s="405" t="str">
        <f t="shared" si="156"/>
        <v/>
      </c>
      <c r="DU138" s="409"/>
      <c r="DV138" s="406" t="b">
        <f t="shared" si="107"/>
        <v>1</v>
      </c>
      <c r="DW138" s="136" t="b">
        <f t="shared" si="108"/>
        <v>1</v>
      </c>
      <c r="DX138" s="408" t="b">
        <f t="shared" si="109"/>
        <v>1</v>
      </c>
      <c r="DY138" s="136" t="b">
        <f t="shared" si="110"/>
        <v>0</v>
      </c>
      <c r="DZ138" s="136" t="b">
        <f t="shared" si="111"/>
        <v>0</v>
      </c>
      <c r="EA138" s="408" t="b">
        <f t="shared" si="112"/>
        <v>1</v>
      </c>
      <c r="EB138" s="136" t="b">
        <f t="shared" si="113"/>
        <v>0</v>
      </c>
      <c r="EC138" s="136" t="b">
        <f t="shared" si="114"/>
        <v>0</v>
      </c>
      <c r="ED138" s="408" t="b">
        <f t="shared" si="115"/>
        <v>1</v>
      </c>
      <c r="EE138" s="136" t="b">
        <f t="shared" si="116"/>
        <v>0</v>
      </c>
      <c r="EF138" s="136" t="b">
        <f t="shared" si="117"/>
        <v>0</v>
      </c>
      <c r="EG138" s="408"/>
      <c r="EH138" s="136" t="b">
        <f t="shared" si="119"/>
        <v>0</v>
      </c>
      <c r="EI138" s="136" t="b">
        <f t="shared" si="120"/>
        <v>0</v>
      </c>
      <c r="EJ138" s="408" t="b">
        <f t="shared" si="121"/>
        <v>1</v>
      </c>
      <c r="EK138" s="136" t="b">
        <f t="shared" si="122"/>
        <v>0</v>
      </c>
      <c r="EL138" s="136" t="b">
        <f t="shared" si="123"/>
        <v>0</v>
      </c>
      <c r="EM138" s="408" t="b">
        <f t="shared" si="124"/>
        <v>1</v>
      </c>
      <c r="EN138" s="408"/>
    </row>
    <row r="139" spans="1:144">
      <c r="A139" s="596" t="s">
        <v>888</v>
      </c>
      <c r="B139" s="691" t="s">
        <v>1169</v>
      </c>
      <c r="C139" s="694">
        <v>140322</v>
      </c>
      <c r="D139" s="694">
        <v>6</v>
      </c>
      <c r="E139" s="878">
        <v>1625</v>
      </c>
      <c r="F139" s="878">
        <v>1656</v>
      </c>
      <c r="G139" s="878">
        <v>1676</v>
      </c>
      <c r="H139" s="878">
        <v>1990</v>
      </c>
      <c r="I139" s="879">
        <v>1875</v>
      </c>
      <c r="J139" s="879">
        <v>1946</v>
      </c>
      <c r="K139" s="394"/>
      <c r="L139" s="395">
        <v>6</v>
      </c>
      <c r="M139" s="395">
        <v>10</v>
      </c>
      <c r="N139" s="395">
        <v>18</v>
      </c>
      <c r="O139" s="396">
        <v>57</v>
      </c>
      <c r="P139" s="396">
        <v>69</v>
      </c>
      <c r="Q139" s="395">
        <v>76</v>
      </c>
      <c r="R139" s="395">
        <v>71</v>
      </c>
      <c r="S139" s="395">
        <v>68</v>
      </c>
      <c r="T139" s="395">
        <v>75</v>
      </c>
      <c r="U139" s="395">
        <f>46</f>
        <v>46</v>
      </c>
      <c r="V139" s="472">
        <v>91</v>
      </c>
      <c r="W139" s="394"/>
      <c r="X139" s="395"/>
      <c r="Y139" s="395"/>
      <c r="Z139" s="395"/>
      <c r="AA139" s="396"/>
      <c r="AB139" s="396"/>
      <c r="AC139" s="395"/>
      <c r="AD139" s="395"/>
      <c r="AE139" s="395"/>
      <c r="AF139" s="395"/>
      <c r="AG139" s="395"/>
      <c r="AH139" s="472"/>
      <c r="AI139" s="489" t="str">
        <f t="shared" si="125"/>
        <v xml:space="preserve"> </v>
      </c>
      <c r="AJ139" s="397">
        <f t="shared" si="126"/>
        <v>6</v>
      </c>
      <c r="AK139" s="397">
        <f t="shared" si="127"/>
        <v>10</v>
      </c>
      <c r="AL139" s="397">
        <f t="shared" si="128"/>
        <v>18</v>
      </c>
      <c r="AM139" s="397">
        <f t="shared" si="129"/>
        <v>57</v>
      </c>
      <c r="AN139" s="397">
        <f t="shared" si="130"/>
        <v>69</v>
      </c>
      <c r="AO139" s="397">
        <f t="shared" si="131"/>
        <v>76</v>
      </c>
      <c r="AP139" s="397">
        <f t="shared" si="132"/>
        <v>71</v>
      </c>
      <c r="AQ139" s="397">
        <f t="shared" si="133"/>
        <v>68</v>
      </c>
      <c r="AR139" s="397">
        <f t="shared" si="134"/>
        <v>75</v>
      </c>
      <c r="AS139" s="397">
        <f t="shared" si="135"/>
        <v>46</v>
      </c>
      <c r="AT139" s="398">
        <f t="shared" si="136"/>
        <v>91</v>
      </c>
      <c r="AU139" s="379">
        <v>46</v>
      </c>
      <c r="AV139" s="395">
        <v>29</v>
      </c>
      <c r="AW139" s="472">
        <v>49</v>
      </c>
      <c r="AX139" s="400">
        <v>2</v>
      </c>
      <c r="AY139" s="395">
        <v>4</v>
      </c>
      <c r="AZ139" s="472">
        <v>11</v>
      </c>
      <c r="BA139" s="489">
        <f t="shared" si="137"/>
        <v>27</v>
      </c>
      <c r="BB139" s="397">
        <f t="shared" si="138"/>
        <v>13</v>
      </c>
      <c r="BC139" s="398">
        <f t="shared" si="139"/>
        <v>31</v>
      </c>
      <c r="BD139" s="401">
        <v>9</v>
      </c>
      <c r="BE139" s="690">
        <v>10</v>
      </c>
      <c r="BF139" s="472">
        <v>10</v>
      </c>
      <c r="BG139" s="403"/>
      <c r="BH139" s="402">
        <v>6</v>
      </c>
      <c r="BI139" s="472">
        <v>0</v>
      </c>
      <c r="BJ139" s="403">
        <v>9</v>
      </c>
      <c r="BK139" s="402">
        <v>9</v>
      </c>
      <c r="BL139" s="472">
        <v>3</v>
      </c>
      <c r="BM139" s="403">
        <v>9</v>
      </c>
      <c r="BN139" s="402">
        <v>12</v>
      </c>
      <c r="BO139" s="472">
        <v>13</v>
      </c>
      <c r="BP139" s="490">
        <f t="shared" si="140"/>
        <v>30</v>
      </c>
      <c r="BQ139" s="475">
        <f t="shared" si="141"/>
        <v>38</v>
      </c>
      <c r="BR139" s="405">
        <f t="shared" si="142"/>
        <v>50</v>
      </c>
      <c r="BS139" s="476"/>
      <c r="BT139" s="402"/>
      <c r="BU139" s="402"/>
      <c r="BV139" s="402"/>
      <c r="BW139" s="472"/>
      <c r="BX139" s="472"/>
      <c r="BY139" s="403"/>
      <c r="BZ139" s="402"/>
      <c r="CA139" s="402"/>
      <c r="CB139" s="402"/>
      <c r="CC139" s="402"/>
      <c r="CD139" s="402"/>
      <c r="CE139" s="402"/>
      <c r="CF139" s="472"/>
      <c r="CG139" s="403"/>
      <c r="CH139" s="399"/>
      <c r="CI139" s="402"/>
      <c r="CJ139" s="402"/>
      <c r="CK139" s="402"/>
      <c r="CL139" s="402"/>
      <c r="CM139" s="402"/>
      <c r="CN139" s="472"/>
      <c r="CO139" s="489" t="str">
        <f t="shared" si="143"/>
        <v/>
      </c>
      <c r="CP139" s="397" t="str">
        <f t="shared" si="144"/>
        <v/>
      </c>
      <c r="CQ139" s="397" t="str">
        <f t="shared" si="145"/>
        <v/>
      </c>
      <c r="CR139" s="397" t="str">
        <f t="shared" si="146"/>
        <v/>
      </c>
      <c r="CS139" s="397" t="str">
        <f t="shared" si="147"/>
        <v/>
      </c>
      <c r="CT139" s="397" t="str">
        <f t="shared" si="148"/>
        <v/>
      </c>
      <c r="CU139" s="397" t="str">
        <f t="shared" si="149"/>
        <v/>
      </c>
      <c r="CV139" s="491" t="str">
        <f t="shared" si="150"/>
        <v/>
      </c>
      <c r="CW139" s="379"/>
      <c r="CX139" s="399"/>
      <c r="CY139" s="472"/>
      <c r="CZ139" s="400"/>
      <c r="DA139" s="399"/>
      <c r="DB139" s="472"/>
      <c r="DC139" s="404" t="str">
        <f t="shared" si="151"/>
        <v/>
      </c>
      <c r="DD139" s="404" t="str">
        <f t="shared" si="152"/>
        <v/>
      </c>
      <c r="DE139" s="405" t="str">
        <f t="shared" si="153"/>
        <v/>
      </c>
      <c r="DF139" s="379"/>
      <c r="DG139" s="399"/>
      <c r="DH139" s="472"/>
      <c r="DI139" s="400"/>
      <c r="DJ139" s="399"/>
      <c r="DK139" s="472"/>
      <c r="DL139" s="400"/>
      <c r="DM139" s="399"/>
      <c r="DN139" s="472"/>
      <c r="DO139" s="400"/>
      <c r="DP139" s="399"/>
      <c r="DQ139" s="472"/>
      <c r="DR139" s="404" t="str">
        <f t="shared" si="154"/>
        <v/>
      </c>
      <c r="DS139" s="404" t="str">
        <f t="shared" si="155"/>
        <v/>
      </c>
      <c r="DT139" s="405" t="str">
        <f t="shared" si="156"/>
        <v/>
      </c>
      <c r="DU139" s="409"/>
      <c r="DV139" s="406" t="b">
        <f t="shared" si="107"/>
        <v>1</v>
      </c>
      <c r="DW139" s="136" t="b">
        <f t="shared" si="108"/>
        <v>1</v>
      </c>
      <c r="DX139" s="408" t="b">
        <f t="shared" si="109"/>
        <v>1</v>
      </c>
      <c r="DY139" s="136" t="b">
        <f t="shared" si="110"/>
        <v>1</v>
      </c>
      <c r="DZ139" s="136" t="b">
        <f t="shared" si="111"/>
        <v>1</v>
      </c>
      <c r="EA139" s="408" t="b">
        <f t="shared" si="112"/>
        <v>1</v>
      </c>
      <c r="EB139" s="136" t="b">
        <f t="shared" si="113"/>
        <v>1</v>
      </c>
      <c r="EC139" s="136" t="b">
        <f t="shared" si="114"/>
        <v>0</v>
      </c>
      <c r="ED139" s="408" t="b">
        <f t="shared" si="115"/>
        <v>0</v>
      </c>
      <c r="EE139" s="136" t="b">
        <f t="shared" si="116"/>
        <v>0</v>
      </c>
      <c r="EF139" s="136" t="b">
        <f t="shared" si="117"/>
        <v>0</v>
      </c>
      <c r="EG139" s="408" t="b">
        <f t="shared" ref="EG139:EG153" si="157">EE139=EF139</f>
        <v>1</v>
      </c>
      <c r="EH139" s="136" t="b">
        <f t="shared" si="119"/>
        <v>0</v>
      </c>
      <c r="EI139" s="136" t="b">
        <f t="shared" si="120"/>
        <v>0</v>
      </c>
      <c r="EJ139" s="408" t="b">
        <f t="shared" si="121"/>
        <v>1</v>
      </c>
      <c r="EK139" s="136" t="b">
        <f t="shared" si="122"/>
        <v>0</v>
      </c>
      <c r="EL139" s="136" t="b">
        <f t="shared" si="123"/>
        <v>0</v>
      </c>
      <c r="EM139" s="408" t="b">
        <f t="shared" si="124"/>
        <v>1</v>
      </c>
      <c r="EN139" s="408"/>
    </row>
    <row r="140" spans="1:144">
      <c r="A140" s="596" t="s">
        <v>888</v>
      </c>
      <c r="B140" s="595" t="s">
        <v>1170</v>
      </c>
      <c r="C140" s="596">
        <v>139463</v>
      </c>
      <c r="D140" s="596">
        <v>7</v>
      </c>
      <c r="E140" s="878">
        <v>1368</v>
      </c>
      <c r="F140" s="878">
        <v>1297</v>
      </c>
      <c r="G140" s="878">
        <v>1308</v>
      </c>
      <c r="H140" s="878">
        <v>1305</v>
      </c>
      <c r="I140" s="879">
        <v>1321</v>
      </c>
      <c r="J140" s="879">
        <v>1372</v>
      </c>
      <c r="K140" s="394"/>
      <c r="L140" s="395"/>
      <c r="M140" s="395"/>
      <c r="N140" s="395">
        <v>4</v>
      </c>
      <c r="O140" s="396">
        <v>2</v>
      </c>
      <c r="P140" s="396">
        <v>11</v>
      </c>
      <c r="Q140" s="395">
        <v>20</v>
      </c>
      <c r="R140" s="395">
        <v>34</v>
      </c>
      <c r="S140" s="395">
        <v>40</v>
      </c>
      <c r="T140" s="395">
        <v>110</v>
      </c>
      <c r="U140" s="395">
        <v>134</v>
      </c>
      <c r="V140" s="472">
        <v>116</v>
      </c>
      <c r="W140" s="394"/>
      <c r="X140" s="395"/>
      <c r="Y140" s="395"/>
      <c r="Z140" s="395"/>
      <c r="AA140" s="396"/>
      <c r="AB140" s="396"/>
      <c r="AC140" s="395"/>
      <c r="AD140" s="395"/>
      <c r="AE140" s="395"/>
      <c r="AF140" s="395"/>
      <c r="AG140" s="395"/>
      <c r="AH140" s="472"/>
      <c r="AI140" s="489" t="str">
        <f t="shared" si="125"/>
        <v xml:space="preserve"> </v>
      </c>
      <c r="AJ140" s="397" t="str">
        <f t="shared" si="126"/>
        <v xml:space="preserve"> </v>
      </c>
      <c r="AK140" s="397" t="str">
        <f t="shared" si="127"/>
        <v xml:space="preserve"> </v>
      </c>
      <c r="AL140" s="397">
        <f t="shared" si="128"/>
        <v>4</v>
      </c>
      <c r="AM140" s="397">
        <f t="shared" si="129"/>
        <v>2</v>
      </c>
      <c r="AN140" s="397">
        <f t="shared" si="130"/>
        <v>11</v>
      </c>
      <c r="AO140" s="397">
        <f t="shared" si="131"/>
        <v>20</v>
      </c>
      <c r="AP140" s="397">
        <f t="shared" si="132"/>
        <v>34</v>
      </c>
      <c r="AQ140" s="397">
        <f t="shared" si="133"/>
        <v>40</v>
      </c>
      <c r="AR140" s="397">
        <f t="shared" si="134"/>
        <v>110</v>
      </c>
      <c r="AS140" s="397">
        <f t="shared" si="135"/>
        <v>134</v>
      </c>
      <c r="AT140" s="398">
        <f t="shared" si="136"/>
        <v>116</v>
      </c>
      <c r="AU140" s="379">
        <v>68</v>
      </c>
      <c r="AV140" s="395">
        <v>91</v>
      </c>
      <c r="AW140" s="472">
        <v>71</v>
      </c>
      <c r="AX140" s="400">
        <v>3</v>
      </c>
      <c r="AY140" s="395">
        <v>3</v>
      </c>
      <c r="AZ140" s="472">
        <v>4</v>
      </c>
      <c r="BA140" s="489">
        <f t="shared" si="137"/>
        <v>39</v>
      </c>
      <c r="BB140" s="397">
        <f t="shared" si="138"/>
        <v>40</v>
      </c>
      <c r="BC140" s="398">
        <f t="shared" si="139"/>
        <v>41</v>
      </c>
      <c r="BD140" s="401"/>
      <c r="BE140" s="690"/>
      <c r="BF140" s="472"/>
      <c r="BG140" s="403"/>
      <c r="BH140" s="402"/>
      <c r="BI140" s="472"/>
      <c r="BJ140" s="403">
        <v>0</v>
      </c>
      <c r="BK140" s="402">
        <v>0</v>
      </c>
      <c r="BL140" s="472">
        <v>1</v>
      </c>
      <c r="BM140" s="403">
        <v>0</v>
      </c>
      <c r="BN140" s="402">
        <v>0</v>
      </c>
      <c r="BO140" s="472"/>
      <c r="BP140" s="490">
        <f t="shared" si="140"/>
        <v>2</v>
      </c>
      <c r="BQ140" s="475">
        <f t="shared" si="141"/>
        <v>11</v>
      </c>
      <c r="BR140" s="405">
        <f t="shared" si="142"/>
        <v>19</v>
      </c>
      <c r="BS140" s="476"/>
      <c r="BT140" s="402"/>
      <c r="BU140" s="402"/>
      <c r="BV140" s="402"/>
      <c r="BW140" s="472"/>
      <c r="BX140" s="472"/>
      <c r="BY140" s="403"/>
      <c r="BZ140" s="402"/>
      <c r="CA140" s="402"/>
      <c r="CB140" s="402"/>
      <c r="CC140" s="402"/>
      <c r="CD140" s="402"/>
      <c r="CE140" s="402"/>
      <c r="CF140" s="472"/>
      <c r="CG140" s="403"/>
      <c r="CH140" s="399"/>
      <c r="CI140" s="402"/>
      <c r="CJ140" s="402"/>
      <c r="CK140" s="402"/>
      <c r="CL140" s="402"/>
      <c r="CM140" s="402"/>
      <c r="CN140" s="472"/>
      <c r="CO140" s="489" t="str">
        <f t="shared" si="143"/>
        <v/>
      </c>
      <c r="CP140" s="397" t="str">
        <f t="shared" si="144"/>
        <v/>
      </c>
      <c r="CQ140" s="397" t="str">
        <f t="shared" si="145"/>
        <v/>
      </c>
      <c r="CR140" s="397" t="str">
        <f t="shared" si="146"/>
        <v/>
      </c>
      <c r="CS140" s="397" t="str">
        <f t="shared" si="147"/>
        <v/>
      </c>
      <c r="CT140" s="397" t="str">
        <f t="shared" si="148"/>
        <v/>
      </c>
      <c r="CU140" s="397" t="str">
        <f t="shared" si="149"/>
        <v/>
      </c>
      <c r="CV140" s="491" t="str">
        <f t="shared" si="150"/>
        <v/>
      </c>
      <c r="CW140" s="379"/>
      <c r="CX140" s="399"/>
      <c r="CY140" s="472"/>
      <c r="CZ140" s="400"/>
      <c r="DA140" s="399"/>
      <c r="DB140" s="472"/>
      <c r="DC140" s="404" t="str">
        <f t="shared" si="151"/>
        <v/>
      </c>
      <c r="DD140" s="404" t="str">
        <f t="shared" si="152"/>
        <v/>
      </c>
      <c r="DE140" s="405" t="str">
        <f t="shared" si="153"/>
        <v/>
      </c>
      <c r="DF140" s="379"/>
      <c r="DG140" s="399"/>
      <c r="DH140" s="472"/>
      <c r="DI140" s="400"/>
      <c r="DJ140" s="399"/>
      <c r="DK140" s="472"/>
      <c r="DL140" s="400"/>
      <c r="DM140" s="399"/>
      <c r="DN140" s="472"/>
      <c r="DO140" s="400"/>
      <c r="DP140" s="399"/>
      <c r="DQ140" s="472"/>
      <c r="DR140" s="404" t="str">
        <f t="shared" si="154"/>
        <v/>
      </c>
      <c r="DS140" s="404" t="str">
        <f t="shared" si="155"/>
        <v/>
      </c>
      <c r="DT140" s="405" t="str">
        <f t="shared" si="156"/>
        <v/>
      </c>
      <c r="DU140" s="409"/>
      <c r="DV140" s="406" t="b">
        <f t="shared" si="107"/>
        <v>1</v>
      </c>
      <c r="DW140" s="136" t="b">
        <f t="shared" si="108"/>
        <v>1</v>
      </c>
      <c r="DX140" s="408" t="b">
        <f t="shared" si="109"/>
        <v>1</v>
      </c>
      <c r="DY140" s="136" t="b">
        <f t="shared" si="110"/>
        <v>1</v>
      </c>
      <c r="DZ140" s="136" t="b">
        <f t="shared" si="111"/>
        <v>0</v>
      </c>
      <c r="EA140" s="408" t="b">
        <f t="shared" si="112"/>
        <v>0</v>
      </c>
      <c r="EB140" s="136" t="b">
        <f t="shared" si="113"/>
        <v>0</v>
      </c>
      <c r="EC140" s="136" t="b">
        <f t="shared" si="114"/>
        <v>0</v>
      </c>
      <c r="ED140" s="408" t="b">
        <f t="shared" si="115"/>
        <v>1</v>
      </c>
      <c r="EE140" s="136" t="b">
        <f t="shared" si="116"/>
        <v>0</v>
      </c>
      <c r="EF140" s="136" t="b">
        <f t="shared" si="117"/>
        <v>0</v>
      </c>
      <c r="EG140" s="408" t="b">
        <f t="shared" si="157"/>
        <v>1</v>
      </c>
      <c r="EH140" s="136" t="b">
        <f t="shared" si="119"/>
        <v>0</v>
      </c>
      <c r="EI140" s="136" t="b">
        <f t="shared" si="120"/>
        <v>0</v>
      </c>
      <c r="EJ140" s="408" t="b">
        <f t="shared" si="121"/>
        <v>1</v>
      </c>
      <c r="EK140" s="136" t="b">
        <f t="shared" si="122"/>
        <v>0</v>
      </c>
      <c r="EL140" s="136" t="b">
        <f t="shared" si="123"/>
        <v>0</v>
      </c>
      <c r="EM140" s="408" t="b">
        <f t="shared" si="124"/>
        <v>1</v>
      </c>
      <c r="EN140" s="408"/>
    </row>
    <row r="141" spans="1:144">
      <c r="A141" s="596" t="s">
        <v>888</v>
      </c>
      <c r="B141" s="595" t="s">
        <v>1171</v>
      </c>
      <c r="C141" s="596">
        <v>244437</v>
      </c>
      <c r="D141" s="596">
        <v>8</v>
      </c>
      <c r="E141" s="395"/>
      <c r="F141" s="395"/>
      <c r="G141" s="395"/>
      <c r="H141" s="395"/>
      <c r="I141" s="472"/>
      <c r="J141" s="472"/>
      <c r="K141" s="394"/>
      <c r="L141" s="395"/>
      <c r="M141" s="395"/>
      <c r="N141" s="395"/>
      <c r="O141" s="396"/>
      <c r="P141" s="396"/>
      <c r="Q141" s="395"/>
      <c r="R141" s="395"/>
      <c r="S141" s="395"/>
      <c r="T141" s="395"/>
      <c r="U141" s="479"/>
      <c r="V141" s="472"/>
      <c r="W141" s="394"/>
      <c r="X141" s="395"/>
      <c r="Y141" s="395"/>
      <c r="Z141" s="395"/>
      <c r="AA141" s="396"/>
      <c r="AB141" s="396"/>
      <c r="AC141" s="395"/>
      <c r="AD141" s="395"/>
      <c r="AE141" s="395"/>
      <c r="AF141" s="395"/>
      <c r="AG141" s="395"/>
      <c r="AH141" s="472"/>
      <c r="AI141" s="489" t="str">
        <f t="shared" si="125"/>
        <v xml:space="preserve"> </v>
      </c>
      <c r="AJ141" s="397" t="str">
        <f t="shared" si="126"/>
        <v xml:space="preserve"> </v>
      </c>
      <c r="AK141" s="397" t="str">
        <f t="shared" si="127"/>
        <v xml:space="preserve"> </v>
      </c>
      <c r="AL141" s="397" t="str">
        <f t="shared" si="128"/>
        <v xml:space="preserve"> </v>
      </c>
      <c r="AM141" s="397" t="str">
        <f t="shared" si="129"/>
        <v xml:space="preserve"> </v>
      </c>
      <c r="AN141" s="397" t="str">
        <f t="shared" si="130"/>
        <v xml:space="preserve"> </v>
      </c>
      <c r="AO141" s="397" t="str">
        <f t="shared" si="131"/>
        <v xml:space="preserve"> </v>
      </c>
      <c r="AP141" s="397" t="str">
        <f t="shared" si="132"/>
        <v xml:space="preserve"> </v>
      </c>
      <c r="AQ141" s="397" t="str">
        <f t="shared" si="133"/>
        <v xml:space="preserve"> </v>
      </c>
      <c r="AR141" s="397" t="str">
        <f t="shared" si="134"/>
        <v xml:space="preserve"> </v>
      </c>
      <c r="AS141" s="397" t="str">
        <f t="shared" si="135"/>
        <v xml:space="preserve"> </v>
      </c>
      <c r="AT141" s="398" t="str">
        <f t="shared" si="136"/>
        <v xml:space="preserve"> </v>
      </c>
      <c r="AU141" s="379"/>
      <c r="AV141" s="395"/>
      <c r="AW141" s="472"/>
      <c r="AX141" s="400"/>
      <c r="AY141" s="395"/>
      <c r="AZ141" s="472"/>
      <c r="BA141" s="489" t="str">
        <f t="shared" si="137"/>
        <v xml:space="preserve"> </v>
      </c>
      <c r="BB141" s="397" t="str">
        <f t="shared" si="138"/>
        <v xml:space="preserve"> </v>
      </c>
      <c r="BC141" s="398" t="str">
        <f t="shared" si="139"/>
        <v xml:space="preserve"> </v>
      </c>
      <c r="BD141" s="401"/>
      <c r="BE141" s="402"/>
      <c r="BF141" s="472"/>
      <c r="BG141" s="403"/>
      <c r="BH141" s="402"/>
      <c r="BI141" s="472"/>
      <c r="BJ141" s="403"/>
      <c r="BK141" s="402"/>
      <c r="BL141" s="472"/>
      <c r="BM141" s="403"/>
      <c r="BN141" s="402"/>
      <c r="BO141" s="472"/>
      <c r="BP141" s="490" t="str">
        <f t="shared" si="140"/>
        <v/>
      </c>
      <c r="BQ141" s="475" t="str">
        <f t="shared" si="141"/>
        <v/>
      </c>
      <c r="BR141" s="405" t="str">
        <f t="shared" si="142"/>
        <v/>
      </c>
      <c r="BS141" s="906">
        <v>17573</v>
      </c>
      <c r="BT141" s="907">
        <v>18986</v>
      </c>
      <c r="BU141" s="907">
        <v>20316</v>
      </c>
      <c r="BV141" s="907">
        <v>20461</v>
      </c>
      <c r="BW141" s="879">
        <v>19955</v>
      </c>
      <c r="BX141" s="879">
        <v>21473</v>
      </c>
      <c r="BY141" s="403">
        <v>1498</v>
      </c>
      <c r="BZ141" s="402">
        <v>1820</v>
      </c>
      <c r="CA141" s="402">
        <v>2269</v>
      </c>
      <c r="CB141" s="402">
        <v>2158</v>
      </c>
      <c r="CC141" s="402">
        <v>2649</v>
      </c>
      <c r="CD141" s="402">
        <v>2612</v>
      </c>
      <c r="CE141" s="395">
        <v>2574</v>
      </c>
      <c r="CF141" s="472">
        <v>2559</v>
      </c>
      <c r="CG141" s="403"/>
      <c r="CH141" s="399"/>
      <c r="CI141" s="402"/>
      <c r="CJ141" s="402"/>
      <c r="CK141" s="402"/>
      <c r="CL141" s="402"/>
      <c r="CM141" s="402"/>
      <c r="CN141" s="472"/>
      <c r="CO141" s="489">
        <f t="shared" si="143"/>
        <v>1498</v>
      </c>
      <c r="CP141" s="397">
        <f t="shared" si="144"/>
        <v>1820</v>
      </c>
      <c r="CQ141" s="397">
        <f t="shared" si="145"/>
        <v>2269</v>
      </c>
      <c r="CR141" s="397">
        <f t="shared" si="146"/>
        <v>2158</v>
      </c>
      <c r="CS141" s="397">
        <f t="shared" si="147"/>
        <v>2649</v>
      </c>
      <c r="CT141" s="397">
        <f t="shared" si="148"/>
        <v>2612</v>
      </c>
      <c r="CU141" s="397">
        <f t="shared" si="149"/>
        <v>2574</v>
      </c>
      <c r="CV141" s="491">
        <f t="shared" si="150"/>
        <v>2559</v>
      </c>
      <c r="CW141" s="379">
        <v>1719</v>
      </c>
      <c r="CX141" s="399">
        <v>1659</v>
      </c>
      <c r="CY141" s="472">
        <v>1639</v>
      </c>
      <c r="CZ141" s="400">
        <v>124</v>
      </c>
      <c r="DA141" s="399">
        <v>121</v>
      </c>
      <c r="DB141" s="472">
        <v>111</v>
      </c>
      <c r="DC141" s="404">
        <f t="shared" si="151"/>
        <v>769</v>
      </c>
      <c r="DD141" s="404">
        <f t="shared" si="152"/>
        <v>794</v>
      </c>
      <c r="DE141" s="405">
        <f t="shared" si="153"/>
        <v>809</v>
      </c>
      <c r="DF141" s="379">
        <v>210</v>
      </c>
      <c r="DG141" s="695">
        <v>252</v>
      </c>
      <c r="DH141" s="472">
        <v>241</v>
      </c>
      <c r="DI141" s="400">
        <v>261</v>
      </c>
      <c r="DJ141" s="695">
        <v>346</v>
      </c>
      <c r="DK141" s="472">
        <f>412</f>
        <v>412</v>
      </c>
      <c r="DL141" s="400">
        <v>369</v>
      </c>
      <c r="DM141" s="399">
        <v>485</v>
      </c>
      <c r="DN141" s="472">
        <v>398</v>
      </c>
      <c r="DO141" s="400">
        <v>538</v>
      </c>
      <c r="DP141" s="399">
        <v>515</v>
      </c>
      <c r="DQ141" s="472">
        <v>496</v>
      </c>
      <c r="DR141" s="404">
        <f t="shared" si="154"/>
        <v>1041</v>
      </c>
      <c r="DS141" s="404">
        <f t="shared" si="155"/>
        <v>1397</v>
      </c>
      <c r="DT141" s="405">
        <f t="shared" si="156"/>
        <v>1477</v>
      </c>
      <c r="DU141" s="409"/>
      <c r="DV141" s="406" t="b">
        <f t="shared" si="107"/>
        <v>0</v>
      </c>
      <c r="DW141" s="136" t="b">
        <f t="shared" si="108"/>
        <v>0</v>
      </c>
      <c r="DX141" s="408" t="b">
        <f t="shared" si="109"/>
        <v>1</v>
      </c>
      <c r="DY141" s="136" t="b">
        <f t="shared" si="110"/>
        <v>0</v>
      </c>
      <c r="DZ141" s="136" t="b">
        <f t="shared" si="111"/>
        <v>0</v>
      </c>
      <c r="EA141" s="408" t="b">
        <f t="shared" si="112"/>
        <v>1</v>
      </c>
      <c r="EB141" s="136" t="b">
        <f t="shared" si="113"/>
        <v>0</v>
      </c>
      <c r="EC141" s="136" t="b">
        <f t="shared" si="114"/>
        <v>0</v>
      </c>
      <c r="ED141" s="408" t="b">
        <f t="shared" si="115"/>
        <v>1</v>
      </c>
      <c r="EE141" s="136" t="b">
        <f t="shared" si="116"/>
        <v>1</v>
      </c>
      <c r="EF141" s="136" t="b">
        <f t="shared" si="117"/>
        <v>1</v>
      </c>
      <c r="EG141" s="408" t="b">
        <f t="shared" si="157"/>
        <v>1</v>
      </c>
      <c r="EH141" s="136" t="b">
        <f t="shared" si="119"/>
        <v>1</v>
      </c>
      <c r="EI141" s="136" t="b">
        <f t="shared" si="120"/>
        <v>1</v>
      </c>
      <c r="EJ141" s="408" t="b">
        <f t="shared" si="121"/>
        <v>1</v>
      </c>
      <c r="EK141" s="136" t="b">
        <f t="shared" si="122"/>
        <v>1</v>
      </c>
      <c r="EL141" s="136" t="b">
        <f t="shared" si="123"/>
        <v>1</v>
      </c>
      <c r="EM141" s="408" t="b">
        <f t="shared" si="124"/>
        <v>1</v>
      </c>
      <c r="EN141" s="408"/>
    </row>
    <row r="142" spans="1:144">
      <c r="A142" s="596" t="s">
        <v>888</v>
      </c>
      <c r="B142" s="595" t="s">
        <v>1172</v>
      </c>
      <c r="C142" s="596">
        <v>138558</v>
      </c>
      <c r="D142" s="596">
        <v>9</v>
      </c>
      <c r="E142" s="395"/>
      <c r="F142" s="395"/>
      <c r="G142" s="395"/>
      <c r="H142" s="395"/>
      <c r="I142" s="472"/>
      <c r="J142" s="472"/>
      <c r="K142" s="394"/>
      <c r="L142" s="395"/>
      <c r="M142" s="395"/>
      <c r="N142" s="395"/>
      <c r="O142" s="396"/>
      <c r="P142" s="396"/>
      <c r="Q142" s="395"/>
      <c r="R142" s="395"/>
      <c r="S142" s="395"/>
      <c r="T142" s="395"/>
      <c r="U142" s="696"/>
      <c r="V142" s="472"/>
      <c r="W142" s="394"/>
      <c r="X142" s="395"/>
      <c r="Y142" s="395"/>
      <c r="Z142" s="395"/>
      <c r="AA142" s="396"/>
      <c r="AB142" s="396"/>
      <c r="AC142" s="395"/>
      <c r="AD142" s="395"/>
      <c r="AE142" s="395"/>
      <c r="AF142" s="395"/>
      <c r="AG142" s="395"/>
      <c r="AH142" s="472"/>
      <c r="AI142" s="489" t="str">
        <f t="shared" si="125"/>
        <v xml:space="preserve"> </v>
      </c>
      <c r="AJ142" s="397" t="str">
        <f t="shared" si="126"/>
        <v xml:space="preserve"> </v>
      </c>
      <c r="AK142" s="397" t="str">
        <f t="shared" si="127"/>
        <v xml:space="preserve"> </v>
      </c>
      <c r="AL142" s="397" t="str">
        <f t="shared" si="128"/>
        <v xml:space="preserve"> </v>
      </c>
      <c r="AM142" s="397" t="str">
        <f t="shared" si="129"/>
        <v xml:space="preserve"> </v>
      </c>
      <c r="AN142" s="397" t="str">
        <f t="shared" si="130"/>
        <v xml:space="preserve"> </v>
      </c>
      <c r="AO142" s="397" t="str">
        <f t="shared" si="131"/>
        <v xml:space="preserve"> </v>
      </c>
      <c r="AP142" s="397" t="str">
        <f t="shared" si="132"/>
        <v xml:space="preserve"> </v>
      </c>
      <c r="AQ142" s="397" t="str">
        <f t="shared" si="133"/>
        <v xml:space="preserve"> </v>
      </c>
      <c r="AR142" s="397" t="str">
        <f t="shared" si="134"/>
        <v xml:space="preserve"> </v>
      </c>
      <c r="AS142" s="397" t="str">
        <f t="shared" si="135"/>
        <v xml:space="preserve"> </v>
      </c>
      <c r="AT142" s="398" t="str">
        <f t="shared" si="136"/>
        <v xml:space="preserve"> </v>
      </c>
      <c r="AU142" s="379"/>
      <c r="AV142" s="395"/>
      <c r="AW142" s="472"/>
      <c r="AX142" s="400"/>
      <c r="AY142" s="395"/>
      <c r="AZ142" s="472"/>
      <c r="BA142" s="489" t="str">
        <f t="shared" si="137"/>
        <v xml:space="preserve"> </v>
      </c>
      <c r="BB142" s="397" t="str">
        <f t="shared" si="138"/>
        <v xml:space="preserve"> </v>
      </c>
      <c r="BC142" s="398" t="str">
        <f t="shared" si="139"/>
        <v xml:space="preserve"> </v>
      </c>
      <c r="BD142" s="401"/>
      <c r="BE142" s="402"/>
      <c r="BF142" s="472"/>
      <c r="BG142" s="403"/>
      <c r="BH142" s="402"/>
      <c r="BI142" s="472"/>
      <c r="BJ142" s="403"/>
      <c r="BK142" s="402"/>
      <c r="BL142" s="472"/>
      <c r="BM142" s="403"/>
      <c r="BN142" s="402"/>
      <c r="BO142" s="472"/>
      <c r="BP142" s="490" t="str">
        <f t="shared" si="140"/>
        <v/>
      </c>
      <c r="BQ142" s="475" t="str">
        <f t="shared" si="141"/>
        <v/>
      </c>
      <c r="BR142" s="405" t="str">
        <f t="shared" si="142"/>
        <v/>
      </c>
      <c r="BS142" s="906">
        <v>3032</v>
      </c>
      <c r="BT142" s="907">
        <v>3407</v>
      </c>
      <c r="BU142" s="907">
        <v>3362</v>
      </c>
      <c r="BV142" s="907">
        <v>3423</v>
      </c>
      <c r="BW142" s="879">
        <v>3574</v>
      </c>
      <c r="BX142" s="879">
        <v>3665</v>
      </c>
      <c r="BY142" s="403">
        <v>756</v>
      </c>
      <c r="BZ142" s="402">
        <v>817</v>
      </c>
      <c r="CA142" s="402">
        <v>772</v>
      </c>
      <c r="CB142" s="402">
        <v>813</v>
      </c>
      <c r="CC142" s="402">
        <v>943</v>
      </c>
      <c r="CD142" s="402">
        <v>984</v>
      </c>
      <c r="CE142" s="395">
        <f>1139+4+2</f>
        <v>1145</v>
      </c>
      <c r="CF142" s="472">
        <v>1238</v>
      </c>
      <c r="CG142" s="403"/>
      <c r="CH142" s="399"/>
      <c r="CI142" s="402"/>
      <c r="CJ142" s="402"/>
      <c r="CK142" s="402"/>
      <c r="CL142" s="402"/>
      <c r="CM142" s="402"/>
      <c r="CN142" s="472"/>
      <c r="CO142" s="489">
        <f t="shared" si="143"/>
        <v>756</v>
      </c>
      <c r="CP142" s="397">
        <f t="shared" si="144"/>
        <v>817</v>
      </c>
      <c r="CQ142" s="397">
        <f t="shared" si="145"/>
        <v>772</v>
      </c>
      <c r="CR142" s="397">
        <f t="shared" si="146"/>
        <v>813</v>
      </c>
      <c r="CS142" s="397">
        <f t="shared" si="147"/>
        <v>943</v>
      </c>
      <c r="CT142" s="397">
        <f t="shared" si="148"/>
        <v>984</v>
      </c>
      <c r="CU142" s="397">
        <f t="shared" si="149"/>
        <v>1145</v>
      </c>
      <c r="CV142" s="491">
        <f t="shared" si="150"/>
        <v>1238</v>
      </c>
      <c r="CW142" s="379">
        <v>652</v>
      </c>
      <c r="CX142" s="399">
        <v>660</v>
      </c>
      <c r="CY142" s="472">
        <v>682</v>
      </c>
      <c r="CZ142" s="400">
        <v>54</v>
      </c>
      <c r="DA142" s="399">
        <v>82</v>
      </c>
      <c r="DB142" s="472">
        <v>105</v>
      </c>
      <c r="DC142" s="404">
        <f t="shared" si="151"/>
        <v>278</v>
      </c>
      <c r="DD142" s="404">
        <f t="shared" si="152"/>
        <v>403</v>
      </c>
      <c r="DE142" s="405">
        <f t="shared" si="153"/>
        <v>451</v>
      </c>
      <c r="DF142" s="379">
        <v>148</v>
      </c>
      <c r="DG142" s="695">
        <v>173</v>
      </c>
      <c r="DH142" s="472">
        <v>191</v>
      </c>
      <c r="DI142" s="400">
        <v>246</v>
      </c>
      <c r="DJ142" s="695">
        <v>241</v>
      </c>
      <c r="DK142" s="472">
        <f>3+246</f>
        <v>249</v>
      </c>
      <c r="DL142" s="400">
        <v>84</v>
      </c>
      <c r="DM142" s="399">
        <v>123</v>
      </c>
      <c r="DN142" s="472">
        <v>130</v>
      </c>
      <c r="DO142" s="400">
        <v>201</v>
      </c>
      <c r="DP142" s="399">
        <v>181</v>
      </c>
      <c r="DQ142" s="472">
        <v>154</v>
      </c>
      <c r="DR142" s="404">
        <f t="shared" si="154"/>
        <v>380</v>
      </c>
      <c r="DS142" s="404">
        <f t="shared" si="155"/>
        <v>466</v>
      </c>
      <c r="DT142" s="405">
        <f t="shared" si="156"/>
        <v>509</v>
      </c>
      <c r="DU142" s="409"/>
      <c r="DV142" s="406" t="b">
        <f t="shared" si="107"/>
        <v>0</v>
      </c>
      <c r="DW142" s="136" t="b">
        <f t="shared" si="108"/>
        <v>0</v>
      </c>
      <c r="DX142" s="408" t="b">
        <f t="shared" si="109"/>
        <v>1</v>
      </c>
      <c r="DY142" s="136" t="b">
        <f t="shared" si="110"/>
        <v>0</v>
      </c>
      <c r="DZ142" s="136" t="b">
        <f t="shared" si="111"/>
        <v>0</v>
      </c>
      <c r="EA142" s="408" t="b">
        <f t="shared" si="112"/>
        <v>1</v>
      </c>
      <c r="EB142" s="136" t="b">
        <f t="shared" si="113"/>
        <v>0</v>
      </c>
      <c r="EC142" s="136" t="b">
        <f t="shared" si="114"/>
        <v>0</v>
      </c>
      <c r="ED142" s="408" t="b">
        <f t="shared" si="115"/>
        <v>1</v>
      </c>
      <c r="EE142" s="136" t="b">
        <f t="shared" si="116"/>
        <v>1</v>
      </c>
      <c r="EF142" s="136" t="b">
        <f t="shared" si="117"/>
        <v>1</v>
      </c>
      <c r="EG142" s="408" t="b">
        <f t="shared" si="157"/>
        <v>1</v>
      </c>
      <c r="EH142" s="136" t="b">
        <f t="shared" si="119"/>
        <v>1</v>
      </c>
      <c r="EI142" s="136" t="b">
        <f t="shared" si="120"/>
        <v>1</v>
      </c>
      <c r="EJ142" s="408" t="b">
        <f t="shared" si="121"/>
        <v>1</v>
      </c>
      <c r="EK142" s="136" t="b">
        <f t="shared" si="122"/>
        <v>1</v>
      </c>
      <c r="EL142" s="136" t="b">
        <f t="shared" si="123"/>
        <v>1</v>
      </c>
      <c r="EM142" s="408" t="b">
        <f t="shared" si="124"/>
        <v>1</v>
      </c>
      <c r="EN142" s="408"/>
    </row>
    <row r="143" spans="1:144">
      <c r="A143" s="596" t="s">
        <v>888</v>
      </c>
      <c r="B143" s="702" t="s">
        <v>1173</v>
      </c>
      <c r="C143" s="693">
        <v>139250</v>
      </c>
      <c r="D143" s="597">
        <v>9</v>
      </c>
      <c r="E143" s="395"/>
      <c r="F143" s="395"/>
      <c r="G143" s="395"/>
      <c r="H143" s="395"/>
      <c r="I143" s="472"/>
      <c r="J143" s="472"/>
      <c r="K143" s="394"/>
      <c r="L143" s="395"/>
      <c r="M143" s="395"/>
      <c r="N143" s="395"/>
      <c r="O143" s="396"/>
      <c r="P143" s="396"/>
      <c r="Q143" s="395"/>
      <c r="R143" s="395"/>
      <c r="S143" s="395"/>
      <c r="T143" s="395"/>
      <c r="U143" s="696"/>
      <c r="V143" s="472"/>
      <c r="W143" s="394"/>
      <c r="X143" s="395"/>
      <c r="Y143" s="395"/>
      <c r="Z143" s="395"/>
      <c r="AA143" s="396"/>
      <c r="AB143" s="396"/>
      <c r="AC143" s="395"/>
      <c r="AD143" s="395"/>
      <c r="AE143" s="395"/>
      <c r="AF143" s="395"/>
      <c r="AG143" s="395"/>
      <c r="AH143" s="472"/>
      <c r="AI143" s="489" t="str">
        <f t="shared" si="125"/>
        <v xml:space="preserve"> </v>
      </c>
      <c r="AJ143" s="397" t="str">
        <f t="shared" si="126"/>
        <v xml:space="preserve"> </v>
      </c>
      <c r="AK143" s="397" t="str">
        <f t="shared" si="127"/>
        <v xml:space="preserve"> </v>
      </c>
      <c r="AL143" s="397" t="str">
        <f t="shared" si="128"/>
        <v xml:space="preserve"> </v>
      </c>
      <c r="AM143" s="397" t="str">
        <f t="shared" si="129"/>
        <v xml:space="preserve"> </v>
      </c>
      <c r="AN143" s="397" t="str">
        <f t="shared" si="130"/>
        <v xml:space="preserve"> </v>
      </c>
      <c r="AO143" s="397" t="str">
        <f t="shared" si="131"/>
        <v xml:space="preserve"> </v>
      </c>
      <c r="AP143" s="397" t="str">
        <f t="shared" si="132"/>
        <v xml:space="preserve"> </v>
      </c>
      <c r="AQ143" s="397" t="str">
        <f t="shared" si="133"/>
        <v xml:space="preserve"> </v>
      </c>
      <c r="AR143" s="397" t="str">
        <f t="shared" si="134"/>
        <v xml:space="preserve"> </v>
      </c>
      <c r="AS143" s="397" t="str">
        <f t="shared" si="135"/>
        <v xml:space="preserve"> </v>
      </c>
      <c r="AT143" s="398" t="str">
        <f t="shared" si="136"/>
        <v xml:space="preserve"> </v>
      </c>
      <c r="AU143" s="379"/>
      <c r="AV143" s="395"/>
      <c r="AW143" s="472"/>
      <c r="AX143" s="400"/>
      <c r="AY143" s="395"/>
      <c r="AZ143" s="472"/>
      <c r="BA143" s="489" t="str">
        <f t="shared" si="137"/>
        <v xml:space="preserve"> </v>
      </c>
      <c r="BB143" s="397" t="str">
        <f t="shared" si="138"/>
        <v xml:space="preserve"> </v>
      </c>
      <c r="BC143" s="398" t="str">
        <f t="shared" si="139"/>
        <v xml:space="preserve"> </v>
      </c>
      <c r="BD143" s="401"/>
      <c r="BE143" s="402"/>
      <c r="BF143" s="472"/>
      <c r="BG143" s="403"/>
      <c r="BH143" s="402"/>
      <c r="BI143" s="472"/>
      <c r="BJ143" s="403"/>
      <c r="BK143" s="402"/>
      <c r="BL143" s="472"/>
      <c r="BM143" s="403"/>
      <c r="BN143" s="402"/>
      <c r="BO143" s="472"/>
      <c r="BP143" s="490" t="str">
        <f t="shared" si="140"/>
        <v/>
      </c>
      <c r="BQ143" s="475" t="str">
        <f t="shared" si="141"/>
        <v/>
      </c>
      <c r="BR143" s="405" t="str">
        <f t="shared" si="142"/>
        <v/>
      </c>
      <c r="BS143" s="906">
        <v>2395</v>
      </c>
      <c r="BT143" s="907">
        <v>2816</v>
      </c>
      <c r="BU143" s="907">
        <v>2879</v>
      </c>
      <c r="BV143" s="907">
        <v>3062</v>
      </c>
      <c r="BW143" s="879">
        <v>3051</v>
      </c>
      <c r="BX143" s="879">
        <v>2942</v>
      </c>
      <c r="BY143" s="403">
        <v>230</v>
      </c>
      <c r="BZ143" s="402">
        <v>226</v>
      </c>
      <c r="CA143" s="402">
        <v>281</v>
      </c>
      <c r="CB143" s="402">
        <v>379</v>
      </c>
      <c r="CC143" s="402">
        <v>368</v>
      </c>
      <c r="CD143" s="402">
        <v>381</v>
      </c>
      <c r="CE143" s="395">
        <f>359+14+1</f>
        <v>374</v>
      </c>
      <c r="CF143" s="472">
        <v>399</v>
      </c>
      <c r="CG143" s="403"/>
      <c r="CH143" s="399"/>
      <c r="CI143" s="402"/>
      <c r="CJ143" s="402"/>
      <c r="CK143" s="402"/>
      <c r="CL143" s="402"/>
      <c r="CM143" s="402"/>
      <c r="CN143" s="472"/>
      <c r="CO143" s="489">
        <f t="shared" si="143"/>
        <v>230</v>
      </c>
      <c r="CP143" s="397">
        <f t="shared" si="144"/>
        <v>226</v>
      </c>
      <c r="CQ143" s="397">
        <f t="shared" si="145"/>
        <v>281</v>
      </c>
      <c r="CR143" s="397">
        <f t="shared" si="146"/>
        <v>379</v>
      </c>
      <c r="CS143" s="397">
        <f t="shared" si="147"/>
        <v>368</v>
      </c>
      <c r="CT143" s="397">
        <f t="shared" si="148"/>
        <v>381</v>
      </c>
      <c r="CU143" s="397">
        <f t="shared" si="149"/>
        <v>374</v>
      </c>
      <c r="CV143" s="491">
        <f t="shared" si="150"/>
        <v>399</v>
      </c>
      <c r="CW143" s="379">
        <v>203</v>
      </c>
      <c r="CX143" s="399">
        <v>235</v>
      </c>
      <c r="CY143" s="472">
        <v>236</v>
      </c>
      <c r="CZ143" s="400">
        <v>23</v>
      </c>
      <c r="DA143" s="399">
        <v>13</v>
      </c>
      <c r="DB143" s="472">
        <v>21</v>
      </c>
      <c r="DC143" s="404">
        <f t="shared" si="151"/>
        <v>155</v>
      </c>
      <c r="DD143" s="404">
        <f t="shared" si="152"/>
        <v>126</v>
      </c>
      <c r="DE143" s="405">
        <f t="shared" si="153"/>
        <v>142</v>
      </c>
      <c r="DF143" s="379">
        <v>66</v>
      </c>
      <c r="DG143" s="695">
        <v>58</v>
      </c>
      <c r="DH143" s="472">
        <v>54</v>
      </c>
      <c r="DI143" s="400">
        <v>46</v>
      </c>
      <c r="DJ143" s="695">
        <v>58</v>
      </c>
      <c r="DK143" s="472">
        <f>6+62</f>
        <v>68</v>
      </c>
      <c r="DL143" s="400">
        <v>49</v>
      </c>
      <c r="DM143" s="399">
        <v>66</v>
      </c>
      <c r="DN143" s="472">
        <v>62</v>
      </c>
      <c r="DO143" s="400">
        <v>66</v>
      </c>
      <c r="DP143" s="399">
        <v>57</v>
      </c>
      <c r="DQ143" s="472">
        <v>50</v>
      </c>
      <c r="DR143" s="404">
        <f t="shared" si="154"/>
        <v>198</v>
      </c>
      <c r="DS143" s="404">
        <f t="shared" si="155"/>
        <v>187</v>
      </c>
      <c r="DT143" s="405">
        <f t="shared" si="156"/>
        <v>215</v>
      </c>
      <c r="DU143" s="409"/>
      <c r="DV143" s="406" t="b">
        <f t="shared" si="107"/>
        <v>0</v>
      </c>
      <c r="DW143" s="136" t="b">
        <f t="shared" si="108"/>
        <v>0</v>
      </c>
      <c r="DX143" s="408" t="b">
        <f t="shared" si="109"/>
        <v>1</v>
      </c>
      <c r="DY143" s="136" t="b">
        <f t="shared" si="110"/>
        <v>0</v>
      </c>
      <c r="DZ143" s="136" t="b">
        <f t="shared" si="111"/>
        <v>0</v>
      </c>
      <c r="EA143" s="408" t="b">
        <f t="shared" si="112"/>
        <v>1</v>
      </c>
      <c r="EB143" s="136" t="b">
        <f t="shared" si="113"/>
        <v>0</v>
      </c>
      <c r="EC143" s="136" t="b">
        <f t="shared" si="114"/>
        <v>0</v>
      </c>
      <c r="ED143" s="408" t="b">
        <f t="shared" si="115"/>
        <v>1</v>
      </c>
      <c r="EE143" s="136" t="b">
        <f t="shared" si="116"/>
        <v>1</v>
      </c>
      <c r="EF143" s="136" t="b">
        <f t="shared" si="117"/>
        <v>1</v>
      </c>
      <c r="EG143" s="408" t="b">
        <f t="shared" si="157"/>
        <v>1</v>
      </c>
      <c r="EH143" s="136" t="b">
        <f t="shared" si="119"/>
        <v>1</v>
      </c>
      <c r="EI143" s="136" t="b">
        <f t="shared" si="120"/>
        <v>1</v>
      </c>
      <c r="EJ143" s="408" t="b">
        <f t="shared" si="121"/>
        <v>1</v>
      </c>
      <c r="EK143" s="136" t="b">
        <f t="shared" si="122"/>
        <v>1</v>
      </c>
      <c r="EL143" s="136" t="b">
        <f t="shared" si="123"/>
        <v>1</v>
      </c>
      <c r="EM143" s="408" t="b">
        <f t="shared" si="124"/>
        <v>1</v>
      </c>
      <c r="EN143" s="408"/>
    </row>
    <row r="144" spans="1:144">
      <c r="A144" s="596" t="s">
        <v>888</v>
      </c>
      <c r="B144" s="595" t="s">
        <v>1174</v>
      </c>
      <c r="C144" s="596">
        <v>138691</v>
      </c>
      <c r="D144" s="596">
        <v>9</v>
      </c>
      <c r="E144" s="395"/>
      <c r="F144" s="395"/>
      <c r="G144" s="395"/>
      <c r="H144" s="395"/>
      <c r="I144" s="472"/>
      <c r="J144" s="472"/>
      <c r="K144" s="394"/>
      <c r="L144" s="395"/>
      <c r="M144" s="395"/>
      <c r="N144" s="395"/>
      <c r="O144" s="396"/>
      <c r="P144" s="396"/>
      <c r="Q144" s="395"/>
      <c r="R144" s="395"/>
      <c r="S144" s="395"/>
      <c r="T144" s="395"/>
      <c r="U144" s="696"/>
      <c r="V144" s="472"/>
      <c r="W144" s="394"/>
      <c r="X144" s="395"/>
      <c r="Y144" s="395"/>
      <c r="Z144" s="395"/>
      <c r="AA144" s="396"/>
      <c r="AB144" s="396"/>
      <c r="AC144" s="395"/>
      <c r="AD144" s="395"/>
      <c r="AE144" s="395"/>
      <c r="AF144" s="395"/>
      <c r="AG144" s="395"/>
      <c r="AH144" s="472"/>
      <c r="AI144" s="489" t="str">
        <f t="shared" si="125"/>
        <v xml:space="preserve"> </v>
      </c>
      <c r="AJ144" s="397" t="str">
        <f t="shared" si="126"/>
        <v xml:space="preserve"> </v>
      </c>
      <c r="AK144" s="397" t="str">
        <f t="shared" si="127"/>
        <v xml:space="preserve"> </v>
      </c>
      <c r="AL144" s="397" t="str">
        <f t="shared" si="128"/>
        <v xml:space="preserve"> </v>
      </c>
      <c r="AM144" s="397" t="str">
        <f t="shared" si="129"/>
        <v xml:space="preserve"> </v>
      </c>
      <c r="AN144" s="397" t="str">
        <f t="shared" si="130"/>
        <v xml:space="preserve"> </v>
      </c>
      <c r="AO144" s="397" t="str">
        <f t="shared" si="131"/>
        <v xml:space="preserve"> </v>
      </c>
      <c r="AP144" s="397" t="str">
        <f t="shared" si="132"/>
        <v xml:space="preserve"> </v>
      </c>
      <c r="AQ144" s="397" t="str">
        <f t="shared" si="133"/>
        <v xml:space="preserve"> </v>
      </c>
      <c r="AR144" s="397" t="str">
        <f t="shared" si="134"/>
        <v xml:space="preserve"> </v>
      </c>
      <c r="AS144" s="397" t="str">
        <f t="shared" si="135"/>
        <v xml:space="preserve"> </v>
      </c>
      <c r="AT144" s="398" t="str">
        <f t="shared" si="136"/>
        <v xml:space="preserve"> </v>
      </c>
      <c r="AU144" s="379"/>
      <c r="AV144" s="395"/>
      <c r="AW144" s="472"/>
      <c r="AX144" s="400"/>
      <c r="AY144" s="395"/>
      <c r="AZ144" s="472"/>
      <c r="BA144" s="489" t="str">
        <f t="shared" si="137"/>
        <v xml:space="preserve"> </v>
      </c>
      <c r="BB144" s="397" t="str">
        <f t="shared" si="138"/>
        <v xml:space="preserve"> </v>
      </c>
      <c r="BC144" s="398" t="str">
        <f t="shared" si="139"/>
        <v xml:space="preserve"> </v>
      </c>
      <c r="BD144" s="401"/>
      <c r="BE144" s="402"/>
      <c r="BF144" s="472"/>
      <c r="BG144" s="403"/>
      <c r="BH144" s="402"/>
      <c r="BI144" s="472"/>
      <c r="BJ144" s="403"/>
      <c r="BK144" s="402"/>
      <c r="BL144" s="472"/>
      <c r="BM144" s="403"/>
      <c r="BN144" s="402"/>
      <c r="BO144" s="472"/>
      <c r="BP144" s="490" t="str">
        <f t="shared" si="140"/>
        <v/>
      </c>
      <c r="BQ144" s="475" t="str">
        <f t="shared" si="141"/>
        <v/>
      </c>
      <c r="BR144" s="405" t="str">
        <f t="shared" si="142"/>
        <v/>
      </c>
      <c r="BS144" s="906">
        <v>3357</v>
      </c>
      <c r="BT144" s="907">
        <v>3811</v>
      </c>
      <c r="BU144" s="907">
        <v>4125</v>
      </c>
      <c r="BV144" s="907">
        <v>4578</v>
      </c>
      <c r="BW144" s="879">
        <v>4678</v>
      </c>
      <c r="BX144" s="879">
        <v>4760</v>
      </c>
      <c r="BY144" s="403">
        <v>498</v>
      </c>
      <c r="BZ144" s="402">
        <v>538</v>
      </c>
      <c r="CA144" s="402">
        <v>617</v>
      </c>
      <c r="CB144" s="402">
        <v>674</v>
      </c>
      <c r="CC144" s="402">
        <v>729</v>
      </c>
      <c r="CD144" s="402">
        <v>835</v>
      </c>
      <c r="CE144" s="395">
        <f>750</f>
        <v>750</v>
      </c>
      <c r="CF144" s="472">
        <v>825</v>
      </c>
      <c r="CG144" s="403"/>
      <c r="CH144" s="399"/>
      <c r="CI144" s="402"/>
      <c r="CJ144" s="402"/>
      <c r="CK144" s="402"/>
      <c r="CL144" s="402"/>
      <c r="CM144" s="402"/>
      <c r="CN144" s="472"/>
      <c r="CO144" s="489">
        <f t="shared" si="143"/>
        <v>498</v>
      </c>
      <c r="CP144" s="397">
        <f t="shared" si="144"/>
        <v>538</v>
      </c>
      <c r="CQ144" s="397">
        <f t="shared" si="145"/>
        <v>617</v>
      </c>
      <c r="CR144" s="397">
        <f t="shared" si="146"/>
        <v>674</v>
      </c>
      <c r="CS144" s="397">
        <f t="shared" si="147"/>
        <v>729</v>
      </c>
      <c r="CT144" s="397">
        <f t="shared" si="148"/>
        <v>835</v>
      </c>
      <c r="CU144" s="397">
        <f t="shared" si="149"/>
        <v>750</v>
      </c>
      <c r="CV144" s="491">
        <f t="shared" si="150"/>
        <v>825</v>
      </c>
      <c r="CW144" s="379">
        <v>392</v>
      </c>
      <c r="CX144" s="399">
        <v>407</v>
      </c>
      <c r="CY144" s="472">
        <v>410</v>
      </c>
      <c r="CZ144" s="400">
        <v>45</v>
      </c>
      <c r="DA144" s="399">
        <v>34</v>
      </c>
      <c r="DB144" s="472">
        <v>30</v>
      </c>
      <c r="DC144" s="404">
        <f t="shared" si="151"/>
        <v>398</v>
      </c>
      <c r="DD144" s="404">
        <f t="shared" si="152"/>
        <v>309</v>
      </c>
      <c r="DE144" s="405">
        <f t="shared" si="153"/>
        <v>385</v>
      </c>
      <c r="DF144" s="379">
        <v>109</v>
      </c>
      <c r="DG144" s="695">
        <v>109</v>
      </c>
      <c r="DH144" s="472">
        <v>84</v>
      </c>
      <c r="DI144" s="400">
        <v>143</v>
      </c>
      <c r="DJ144" s="695">
        <v>148</v>
      </c>
      <c r="DK144" s="472">
        <f>4+146</f>
        <v>150</v>
      </c>
      <c r="DL144" s="400">
        <v>95</v>
      </c>
      <c r="DM144" s="399">
        <v>106</v>
      </c>
      <c r="DN144" s="472">
        <v>73</v>
      </c>
      <c r="DO144" s="400">
        <v>144</v>
      </c>
      <c r="DP144" s="399">
        <v>114</v>
      </c>
      <c r="DQ144" s="472">
        <v>118</v>
      </c>
      <c r="DR144" s="404">
        <f t="shared" si="154"/>
        <v>326</v>
      </c>
      <c r="DS144" s="404">
        <f t="shared" si="155"/>
        <v>400</v>
      </c>
      <c r="DT144" s="405">
        <f t="shared" si="156"/>
        <v>560</v>
      </c>
      <c r="DU144" s="409"/>
      <c r="DV144" s="406" t="b">
        <f t="shared" si="107"/>
        <v>0</v>
      </c>
      <c r="DW144" s="136" t="b">
        <f t="shared" si="108"/>
        <v>0</v>
      </c>
      <c r="DX144" s="408" t="b">
        <f t="shared" si="109"/>
        <v>1</v>
      </c>
      <c r="DY144" s="136" t="b">
        <f t="shared" si="110"/>
        <v>0</v>
      </c>
      <c r="DZ144" s="136" t="b">
        <f t="shared" si="111"/>
        <v>0</v>
      </c>
      <c r="EA144" s="408" t="b">
        <f t="shared" si="112"/>
        <v>1</v>
      </c>
      <c r="EB144" s="136" t="b">
        <f t="shared" si="113"/>
        <v>0</v>
      </c>
      <c r="EC144" s="136" t="b">
        <f t="shared" si="114"/>
        <v>0</v>
      </c>
      <c r="ED144" s="408" t="b">
        <f t="shared" si="115"/>
        <v>1</v>
      </c>
      <c r="EE144" s="136" t="b">
        <f t="shared" si="116"/>
        <v>1</v>
      </c>
      <c r="EF144" s="136" t="b">
        <f t="shared" si="117"/>
        <v>1</v>
      </c>
      <c r="EG144" s="408" t="b">
        <f t="shared" si="157"/>
        <v>1</v>
      </c>
      <c r="EH144" s="136" t="b">
        <f t="shared" si="119"/>
        <v>1</v>
      </c>
      <c r="EI144" s="136" t="b">
        <f t="shared" si="120"/>
        <v>1</v>
      </c>
      <c r="EJ144" s="408" t="b">
        <f t="shared" si="121"/>
        <v>1</v>
      </c>
      <c r="EK144" s="136" t="b">
        <f t="shared" si="122"/>
        <v>1</v>
      </c>
      <c r="EL144" s="136" t="b">
        <f t="shared" si="123"/>
        <v>1</v>
      </c>
      <c r="EM144" s="408" t="b">
        <f t="shared" si="124"/>
        <v>1</v>
      </c>
      <c r="EN144" s="408"/>
    </row>
    <row r="145" spans="1:224">
      <c r="A145" s="596" t="s">
        <v>888</v>
      </c>
      <c r="B145" s="703" t="s">
        <v>1175</v>
      </c>
      <c r="C145" s="596">
        <v>139773</v>
      </c>
      <c r="D145" s="596">
        <v>9</v>
      </c>
      <c r="E145" s="395"/>
      <c r="F145" s="395"/>
      <c r="G145" s="395"/>
      <c r="H145" s="395"/>
      <c r="I145" s="472"/>
      <c r="J145" s="472"/>
      <c r="K145" s="394"/>
      <c r="L145" s="395"/>
      <c r="M145" s="395"/>
      <c r="N145" s="395"/>
      <c r="O145" s="396"/>
      <c r="P145" s="396"/>
      <c r="Q145" s="395"/>
      <c r="R145" s="395"/>
      <c r="S145" s="395"/>
      <c r="T145" s="395"/>
      <c r="U145" s="696"/>
      <c r="V145" s="472"/>
      <c r="W145" s="394"/>
      <c r="X145" s="395"/>
      <c r="Y145" s="395"/>
      <c r="Z145" s="395"/>
      <c r="AA145" s="396"/>
      <c r="AB145" s="396"/>
      <c r="AC145" s="395"/>
      <c r="AD145" s="395"/>
      <c r="AE145" s="395"/>
      <c r="AF145" s="395"/>
      <c r="AG145" s="395"/>
      <c r="AH145" s="472"/>
      <c r="AI145" s="489" t="str">
        <f t="shared" si="125"/>
        <v xml:space="preserve"> </v>
      </c>
      <c r="AJ145" s="397" t="str">
        <f t="shared" si="126"/>
        <v xml:space="preserve"> </v>
      </c>
      <c r="AK145" s="397" t="str">
        <f t="shared" si="127"/>
        <v xml:space="preserve"> </v>
      </c>
      <c r="AL145" s="397" t="str">
        <f t="shared" si="128"/>
        <v xml:space="preserve"> </v>
      </c>
      <c r="AM145" s="397" t="str">
        <f t="shared" si="129"/>
        <v xml:space="preserve"> </v>
      </c>
      <c r="AN145" s="397" t="str">
        <f t="shared" si="130"/>
        <v xml:space="preserve"> </v>
      </c>
      <c r="AO145" s="397" t="str">
        <f t="shared" si="131"/>
        <v xml:space="preserve"> </v>
      </c>
      <c r="AP145" s="397" t="str">
        <f t="shared" si="132"/>
        <v xml:space="preserve"> </v>
      </c>
      <c r="AQ145" s="397" t="str">
        <f t="shared" si="133"/>
        <v xml:space="preserve"> </v>
      </c>
      <c r="AR145" s="397" t="str">
        <f t="shared" si="134"/>
        <v xml:space="preserve"> </v>
      </c>
      <c r="AS145" s="397" t="str">
        <f t="shared" si="135"/>
        <v xml:space="preserve"> </v>
      </c>
      <c r="AT145" s="398" t="str">
        <f t="shared" si="136"/>
        <v xml:space="preserve"> </v>
      </c>
      <c r="AU145" s="379"/>
      <c r="AV145" s="395"/>
      <c r="AW145" s="472"/>
      <c r="AX145" s="400"/>
      <c r="AY145" s="395"/>
      <c r="AZ145" s="472"/>
      <c r="BA145" s="489" t="str">
        <f t="shared" si="137"/>
        <v xml:space="preserve"> </v>
      </c>
      <c r="BB145" s="397" t="str">
        <f t="shared" si="138"/>
        <v xml:space="preserve"> </v>
      </c>
      <c r="BC145" s="398" t="str">
        <f t="shared" si="139"/>
        <v xml:space="preserve"> </v>
      </c>
      <c r="BD145" s="401"/>
      <c r="BE145" s="402"/>
      <c r="BF145" s="472"/>
      <c r="BG145" s="403"/>
      <c r="BH145" s="402"/>
      <c r="BI145" s="472"/>
      <c r="BJ145" s="403"/>
      <c r="BK145" s="402"/>
      <c r="BL145" s="472"/>
      <c r="BM145" s="403"/>
      <c r="BN145" s="402"/>
      <c r="BO145" s="472"/>
      <c r="BP145" s="490" t="str">
        <f t="shared" si="140"/>
        <v/>
      </c>
      <c r="BQ145" s="475" t="str">
        <f t="shared" si="141"/>
        <v/>
      </c>
      <c r="BR145" s="405" t="str">
        <f t="shared" si="142"/>
        <v/>
      </c>
      <c r="BS145" s="906">
        <v>4159</v>
      </c>
      <c r="BT145" s="907">
        <v>5278</v>
      </c>
      <c r="BU145" s="907">
        <v>5778</v>
      </c>
      <c r="BV145" s="907">
        <v>5981</v>
      </c>
      <c r="BW145" s="879">
        <v>6717</v>
      </c>
      <c r="BX145" s="879">
        <v>7474</v>
      </c>
      <c r="BY145" s="403">
        <v>622</v>
      </c>
      <c r="BZ145" s="402">
        <v>783</v>
      </c>
      <c r="CA145" s="402">
        <v>882</v>
      </c>
      <c r="CB145" s="402">
        <v>1189</v>
      </c>
      <c r="CC145" s="402">
        <v>1348</v>
      </c>
      <c r="CD145" s="402">
        <v>1417</v>
      </c>
      <c r="CE145" s="395">
        <f>3+1603</f>
        <v>1606</v>
      </c>
      <c r="CF145" s="472">
        <v>1890</v>
      </c>
      <c r="CG145" s="403"/>
      <c r="CH145" s="399"/>
      <c r="CI145" s="402"/>
      <c r="CJ145" s="402"/>
      <c r="CK145" s="402"/>
      <c r="CL145" s="402"/>
      <c r="CM145" s="402"/>
      <c r="CN145" s="472"/>
      <c r="CO145" s="489">
        <f t="shared" si="143"/>
        <v>622</v>
      </c>
      <c r="CP145" s="397">
        <f t="shared" si="144"/>
        <v>783</v>
      </c>
      <c r="CQ145" s="397">
        <f t="shared" si="145"/>
        <v>882</v>
      </c>
      <c r="CR145" s="397">
        <f t="shared" si="146"/>
        <v>1189</v>
      </c>
      <c r="CS145" s="397">
        <f t="shared" si="147"/>
        <v>1348</v>
      </c>
      <c r="CT145" s="397">
        <f t="shared" si="148"/>
        <v>1417</v>
      </c>
      <c r="CU145" s="397">
        <f t="shared" si="149"/>
        <v>1606</v>
      </c>
      <c r="CV145" s="491">
        <f t="shared" si="150"/>
        <v>1890</v>
      </c>
      <c r="CW145" s="379">
        <v>921</v>
      </c>
      <c r="CX145" s="399">
        <v>1038</v>
      </c>
      <c r="CY145" s="472">
        <v>1206</v>
      </c>
      <c r="CZ145" s="400">
        <v>67</v>
      </c>
      <c r="DA145" s="399">
        <v>70</v>
      </c>
      <c r="DB145" s="472">
        <v>102</v>
      </c>
      <c r="DC145" s="404">
        <f t="shared" si="151"/>
        <v>429</v>
      </c>
      <c r="DD145" s="404">
        <f t="shared" si="152"/>
        <v>498</v>
      </c>
      <c r="DE145" s="405">
        <f t="shared" si="153"/>
        <v>582</v>
      </c>
      <c r="DF145" s="697">
        <v>76</v>
      </c>
      <c r="DG145" s="695">
        <v>142</v>
      </c>
      <c r="DH145" s="472">
        <v>156</v>
      </c>
      <c r="DI145" s="400">
        <v>178</v>
      </c>
      <c r="DJ145" s="695">
        <v>222</v>
      </c>
      <c r="DK145" s="472">
        <f>238</f>
        <v>238</v>
      </c>
      <c r="DL145" s="400">
        <v>148</v>
      </c>
      <c r="DM145" s="492">
        <v>239</v>
      </c>
      <c r="DN145" s="472">
        <v>235</v>
      </c>
      <c r="DO145" s="493">
        <v>441</v>
      </c>
      <c r="DP145" s="695">
        <v>147</v>
      </c>
      <c r="DQ145" s="472">
        <v>202</v>
      </c>
      <c r="DR145" s="404">
        <f t="shared" si="154"/>
        <v>524</v>
      </c>
      <c r="DS145" s="404">
        <f t="shared" si="155"/>
        <v>820</v>
      </c>
      <c r="DT145" s="405">
        <f t="shared" si="156"/>
        <v>824</v>
      </c>
      <c r="DU145" s="409"/>
      <c r="DV145" s="406" t="b">
        <f t="shared" si="107"/>
        <v>0</v>
      </c>
      <c r="DW145" s="136" t="b">
        <f t="shared" si="108"/>
        <v>0</v>
      </c>
      <c r="DX145" s="408" t="b">
        <f t="shared" si="109"/>
        <v>1</v>
      </c>
      <c r="DY145" s="136" t="b">
        <f t="shared" si="110"/>
        <v>0</v>
      </c>
      <c r="DZ145" s="136" t="b">
        <f t="shared" si="111"/>
        <v>0</v>
      </c>
      <c r="EA145" s="408" t="b">
        <f t="shared" si="112"/>
        <v>1</v>
      </c>
      <c r="EB145" s="136" t="b">
        <f t="shared" si="113"/>
        <v>0</v>
      </c>
      <c r="EC145" s="136" t="b">
        <f t="shared" si="114"/>
        <v>0</v>
      </c>
      <c r="ED145" s="408" t="b">
        <f t="shared" si="115"/>
        <v>1</v>
      </c>
      <c r="EE145" s="136" t="b">
        <f t="shared" si="116"/>
        <v>1</v>
      </c>
      <c r="EF145" s="136" t="b">
        <f t="shared" si="117"/>
        <v>1</v>
      </c>
      <c r="EG145" s="408" t="b">
        <f t="shared" si="157"/>
        <v>1</v>
      </c>
      <c r="EH145" s="136" t="b">
        <f t="shared" si="119"/>
        <v>1</v>
      </c>
      <c r="EI145" s="136" t="b">
        <f t="shared" si="120"/>
        <v>1</v>
      </c>
      <c r="EJ145" s="408" t="b">
        <f t="shared" si="121"/>
        <v>1</v>
      </c>
      <c r="EK145" s="136" t="b">
        <f t="shared" si="122"/>
        <v>1</v>
      </c>
      <c r="EL145" s="136" t="b">
        <f t="shared" si="123"/>
        <v>1</v>
      </c>
      <c r="EM145" s="408" t="b">
        <f t="shared" si="124"/>
        <v>1</v>
      </c>
      <c r="EN145" s="408"/>
    </row>
    <row r="146" spans="1:224">
      <c r="A146" s="596" t="s">
        <v>888</v>
      </c>
      <c r="B146" s="691" t="s">
        <v>1176</v>
      </c>
      <c r="C146" s="596">
        <v>139700</v>
      </c>
      <c r="D146" s="596">
        <v>9</v>
      </c>
      <c r="E146" s="395"/>
      <c r="F146" s="395"/>
      <c r="G146" s="395"/>
      <c r="H146" s="395"/>
      <c r="I146" s="472"/>
      <c r="J146" s="472"/>
      <c r="K146" s="394"/>
      <c r="L146" s="395"/>
      <c r="M146" s="395"/>
      <c r="N146" s="395"/>
      <c r="O146" s="396"/>
      <c r="P146" s="396"/>
      <c r="Q146" s="395"/>
      <c r="R146" s="395"/>
      <c r="S146" s="395"/>
      <c r="T146" s="395"/>
      <c r="U146" s="696"/>
      <c r="V146" s="472"/>
      <c r="W146" s="394"/>
      <c r="X146" s="395"/>
      <c r="Y146" s="395"/>
      <c r="Z146" s="395"/>
      <c r="AA146" s="396"/>
      <c r="AB146" s="396"/>
      <c r="AC146" s="395"/>
      <c r="AD146" s="395"/>
      <c r="AE146" s="395"/>
      <c r="AF146" s="395"/>
      <c r="AG146" s="395"/>
      <c r="AH146" s="472"/>
      <c r="AI146" s="489" t="str">
        <f t="shared" si="125"/>
        <v xml:space="preserve"> </v>
      </c>
      <c r="AJ146" s="397" t="str">
        <f t="shared" si="126"/>
        <v xml:space="preserve"> </v>
      </c>
      <c r="AK146" s="397" t="str">
        <f t="shared" si="127"/>
        <v xml:space="preserve"> </v>
      </c>
      <c r="AL146" s="397" t="str">
        <f t="shared" si="128"/>
        <v xml:space="preserve"> </v>
      </c>
      <c r="AM146" s="397" t="str">
        <f t="shared" si="129"/>
        <v xml:space="preserve"> </v>
      </c>
      <c r="AN146" s="397" t="str">
        <f t="shared" si="130"/>
        <v xml:space="preserve"> </v>
      </c>
      <c r="AO146" s="397" t="str">
        <f t="shared" si="131"/>
        <v xml:space="preserve"> </v>
      </c>
      <c r="AP146" s="397" t="str">
        <f t="shared" si="132"/>
        <v xml:space="preserve"> </v>
      </c>
      <c r="AQ146" s="397" t="str">
        <f t="shared" si="133"/>
        <v xml:space="preserve"> </v>
      </c>
      <c r="AR146" s="397" t="str">
        <f t="shared" si="134"/>
        <v xml:space="preserve"> </v>
      </c>
      <c r="AS146" s="397" t="str">
        <f t="shared" si="135"/>
        <v xml:space="preserve"> </v>
      </c>
      <c r="AT146" s="398" t="str">
        <f t="shared" si="136"/>
        <v xml:space="preserve"> </v>
      </c>
      <c r="AU146" s="379"/>
      <c r="AV146" s="395"/>
      <c r="AW146" s="472"/>
      <c r="AX146" s="400"/>
      <c r="AY146" s="395"/>
      <c r="AZ146" s="472"/>
      <c r="BA146" s="489" t="str">
        <f t="shared" si="137"/>
        <v xml:space="preserve"> </v>
      </c>
      <c r="BB146" s="397" t="str">
        <f t="shared" si="138"/>
        <v xml:space="preserve"> </v>
      </c>
      <c r="BC146" s="398" t="str">
        <f t="shared" si="139"/>
        <v xml:space="preserve"> </v>
      </c>
      <c r="BD146" s="401"/>
      <c r="BE146" s="402"/>
      <c r="BF146" s="472"/>
      <c r="BG146" s="403"/>
      <c r="BH146" s="402"/>
      <c r="BI146" s="472"/>
      <c r="BJ146" s="403"/>
      <c r="BK146" s="402"/>
      <c r="BL146" s="472"/>
      <c r="BM146" s="403"/>
      <c r="BN146" s="402"/>
      <c r="BO146" s="472"/>
      <c r="BP146" s="490" t="str">
        <f t="shared" si="140"/>
        <v/>
      </c>
      <c r="BQ146" s="475" t="str">
        <f t="shared" si="141"/>
        <v/>
      </c>
      <c r="BR146" s="405" t="str">
        <f t="shared" si="142"/>
        <v/>
      </c>
      <c r="BS146" s="906">
        <v>2863</v>
      </c>
      <c r="BT146" s="907">
        <v>3293</v>
      </c>
      <c r="BU146" s="907">
        <v>3416</v>
      </c>
      <c r="BV146" s="907">
        <v>3817</v>
      </c>
      <c r="BW146" s="879">
        <v>3933</v>
      </c>
      <c r="BX146" s="879">
        <v>4346</v>
      </c>
      <c r="BY146" s="403">
        <v>436</v>
      </c>
      <c r="BZ146" s="402">
        <v>543</v>
      </c>
      <c r="CA146" s="402">
        <v>551</v>
      </c>
      <c r="CB146" s="402">
        <v>577</v>
      </c>
      <c r="CC146" s="402">
        <v>714</v>
      </c>
      <c r="CD146" s="402">
        <v>833</v>
      </c>
      <c r="CE146" s="395">
        <f>924</f>
        <v>924</v>
      </c>
      <c r="CF146" s="472">
        <v>1084</v>
      </c>
      <c r="CG146" s="403"/>
      <c r="CH146" s="399"/>
      <c r="CI146" s="402"/>
      <c r="CJ146" s="402"/>
      <c r="CK146" s="402"/>
      <c r="CL146" s="402"/>
      <c r="CM146" s="402"/>
      <c r="CN146" s="472"/>
      <c r="CO146" s="489">
        <f t="shared" si="143"/>
        <v>436</v>
      </c>
      <c r="CP146" s="397">
        <f t="shared" si="144"/>
        <v>543</v>
      </c>
      <c r="CQ146" s="397">
        <f t="shared" si="145"/>
        <v>551</v>
      </c>
      <c r="CR146" s="397">
        <f t="shared" si="146"/>
        <v>577</v>
      </c>
      <c r="CS146" s="397">
        <f t="shared" si="147"/>
        <v>714</v>
      </c>
      <c r="CT146" s="397">
        <f t="shared" si="148"/>
        <v>833</v>
      </c>
      <c r="CU146" s="397">
        <f t="shared" si="149"/>
        <v>924</v>
      </c>
      <c r="CV146" s="491">
        <f t="shared" si="150"/>
        <v>1084</v>
      </c>
      <c r="CW146" s="379">
        <v>459</v>
      </c>
      <c r="CX146" s="399">
        <v>490</v>
      </c>
      <c r="CY146" s="472">
        <v>590</v>
      </c>
      <c r="CZ146" s="400">
        <v>76</v>
      </c>
      <c r="DA146" s="492">
        <v>124</v>
      </c>
      <c r="DB146" s="472">
        <v>122</v>
      </c>
      <c r="DC146" s="404">
        <f t="shared" si="151"/>
        <v>298</v>
      </c>
      <c r="DD146" s="404">
        <f t="shared" si="152"/>
        <v>310</v>
      </c>
      <c r="DE146" s="405">
        <f t="shared" si="153"/>
        <v>372</v>
      </c>
      <c r="DF146" s="379">
        <v>44</v>
      </c>
      <c r="DG146" s="695">
        <v>57</v>
      </c>
      <c r="DH146" s="472">
        <v>64</v>
      </c>
      <c r="DI146" s="400">
        <v>65</v>
      </c>
      <c r="DJ146" s="695">
        <v>80</v>
      </c>
      <c r="DK146" s="472">
        <f>92</f>
        <v>92</v>
      </c>
      <c r="DL146" s="400">
        <v>74</v>
      </c>
      <c r="DM146" s="492">
        <v>114</v>
      </c>
      <c r="DN146" s="472">
        <v>104</v>
      </c>
      <c r="DO146" s="400">
        <v>165</v>
      </c>
      <c r="DP146" s="399">
        <v>168</v>
      </c>
      <c r="DQ146" s="472">
        <v>169</v>
      </c>
      <c r="DR146" s="404">
        <f t="shared" si="154"/>
        <v>294</v>
      </c>
      <c r="DS146" s="404">
        <f t="shared" si="155"/>
        <v>375</v>
      </c>
      <c r="DT146" s="405">
        <f t="shared" si="156"/>
        <v>496</v>
      </c>
      <c r="DU146" s="409"/>
      <c r="DV146" s="406" t="b">
        <f t="shared" si="107"/>
        <v>0</v>
      </c>
      <c r="DW146" s="136" t="b">
        <f t="shared" si="108"/>
        <v>0</v>
      </c>
      <c r="DX146" s="408" t="b">
        <f t="shared" si="109"/>
        <v>1</v>
      </c>
      <c r="DY146" s="136" t="b">
        <f t="shared" si="110"/>
        <v>0</v>
      </c>
      <c r="DZ146" s="136" t="b">
        <f t="shared" si="111"/>
        <v>0</v>
      </c>
      <c r="EA146" s="408" t="b">
        <f t="shared" si="112"/>
        <v>1</v>
      </c>
      <c r="EB146" s="136" t="b">
        <f t="shared" si="113"/>
        <v>0</v>
      </c>
      <c r="EC146" s="136" t="b">
        <f t="shared" si="114"/>
        <v>0</v>
      </c>
      <c r="ED146" s="408" t="b">
        <f t="shared" si="115"/>
        <v>1</v>
      </c>
      <c r="EE146" s="136" t="b">
        <f t="shared" si="116"/>
        <v>1</v>
      </c>
      <c r="EF146" s="136" t="b">
        <f t="shared" si="117"/>
        <v>1</v>
      </c>
      <c r="EG146" s="408" t="b">
        <f t="shared" si="157"/>
        <v>1</v>
      </c>
      <c r="EH146" s="136" t="b">
        <f t="shared" si="119"/>
        <v>1</v>
      </c>
      <c r="EI146" s="136" t="b">
        <f t="shared" si="120"/>
        <v>1</v>
      </c>
      <c r="EJ146" s="408" t="b">
        <f t="shared" si="121"/>
        <v>1</v>
      </c>
      <c r="EK146" s="136" t="b">
        <f t="shared" si="122"/>
        <v>1</v>
      </c>
      <c r="EL146" s="136" t="b">
        <f t="shared" si="123"/>
        <v>1</v>
      </c>
      <c r="EM146" s="408" t="b">
        <f t="shared" si="124"/>
        <v>1</v>
      </c>
      <c r="EN146" s="408"/>
    </row>
    <row r="147" spans="1:224">
      <c r="A147" s="596" t="s">
        <v>888</v>
      </c>
      <c r="B147" s="595" t="s">
        <v>1177</v>
      </c>
      <c r="C147" s="596">
        <v>139968</v>
      </c>
      <c r="D147" s="596">
        <v>9</v>
      </c>
      <c r="E147" s="395"/>
      <c r="F147" s="395"/>
      <c r="G147" s="395"/>
      <c r="H147" s="395"/>
      <c r="I147" s="472"/>
      <c r="J147" s="472"/>
      <c r="K147" s="394"/>
      <c r="L147" s="395"/>
      <c r="M147" s="395"/>
      <c r="N147" s="395"/>
      <c r="O147" s="396"/>
      <c r="P147" s="396"/>
      <c r="Q147" s="395"/>
      <c r="R147" s="395"/>
      <c r="S147" s="395"/>
      <c r="T147" s="395"/>
      <c r="U147" s="696"/>
      <c r="V147" s="472"/>
      <c r="W147" s="394"/>
      <c r="X147" s="395"/>
      <c r="Y147" s="395"/>
      <c r="Z147" s="395"/>
      <c r="AA147" s="396"/>
      <c r="AB147" s="396"/>
      <c r="AC147" s="395"/>
      <c r="AD147" s="395"/>
      <c r="AE147" s="395"/>
      <c r="AF147" s="395"/>
      <c r="AG147" s="395"/>
      <c r="AH147" s="472"/>
      <c r="AI147" s="489" t="str">
        <f t="shared" si="125"/>
        <v xml:space="preserve"> </v>
      </c>
      <c r="AJ147" s="397" t="str">
        <f t="shared" si="126"/>
        <v xml:space="preserve"> </v>
      </c>
      <c r="AK147" s="397" t="str">
        <f t="shared" si="127"/>
        <v xml:space="preserve"> </v>
      </c>
      <c r="AL147" s="397" t="str">
        <f t="shared" si="128"/>
        <v xml:space="preserve"> </v>
      </c>
      <c r="AM147" s="397" t="str">
        <f t="shared" si="129"/>
        <v xml:space="preserve"> </v>
      </c>
      <c r="AN147" s="397" t="str">
        <f t="shared" si="130"/>
        <v xml:space="preserve"> </v>
      </c>
      <c r="AO147" s="397" t="str">
        <f t="shared" si="131"/>
        <v xml:space="preserve"> </v>
      </c>
      <c r="AP147" s="397" t="str">
        <f t="shared" si="132"/>
        <v xml:space="preserve"> </v>
      </c>
      <c r="AQ147" s="397" t="str">
        <f t="shared" si="133"/>
        <v xml:space="preserve"> </v>
      </c>
      <c r="AR147" s="397" t="str">
        <f t="shared" si="134"/>
        <v xml:space="preserve"> </v>
      </c>
      <c r="AS147" s="397" t="str">
        <f t="shared" si="135"/>
        <v xml:space="preserve"> </v>
      </c>
      <c r="AT147" s="398" t="str">
        <f t="shared" si="136"/>
        <v xml:space="preserve"> </v>
      </c>
      <c r="AU147" s="379"/>
      <c r="AV147" s="395"/>
      <c r="AW147" s="472"/>
      <c r="AX147" s="400"/>
      <c r="AY147" s="395"/>
      <c r="AZ147" s="472"/>
      <c r="BA147" s="489" t="str">
        <f t="shared" si="137"/>
        <v xml:space="preserve"> </v>
      </c>
      <c r="BB147" s="397" t="str">
        <f t="shared" si="138"/>
        <v xml:space="preserve"> </v>
      </c>
      <c r="BC147" s="398" t="str">
        <f t="shared" si="139"/>
        <v xml:space="preserve"> </v>
      </c>
      <c r="BD147" s="401"/>
      <c r="BE147" s="402"/>
      <c r="BF147" s="472"/>
      <c r="BG147" s="403"/>
      <c r="BH147" s="402"/>
      <c r="BI147" s="472"/>
      <c r="BJ147" s="403"/>
      <c r="BK147" s="402"/>
      <c r="BL147" s="472"/>
      <c r="BM147" s="403"/>
      <c r="BN147" s="402"/>
      <c r="BO147" s="472"/>
      <c r="BP147" s="490" t="str">
        <f t="shared" si="140"/>
        <v/>
      </c>
      <c r="BQ147" s="475" t="str">
        <f t="shared" si="141"/>
        <v/>
      </c>
      <c r="BR147" s="405" t="str">
        <f t="shared" si="142"/>
        <v/>
      </c>
      <c r="BS147" s="906">
        <v>3116</v>
      </c>
      <c r="BT147" s="907">
        <v>3415</v>
      </c>
      <c r="BU147" s="907">
        <v>3449</v>
      </c>
      <c r="BV147" s="907">
        <v>3500</v>
      </c>
      <c r="BW147" s="879">
        <v>3596</v>
      </c>
      <c r="BX147" s="879">
        <v>3703</v>
      </c>
      <c r="BY147" s="403">
        <v>844</v>
      </c>
      <c r="BZ147" s="402">
        <v>990</v>
      </c>
      <c r="CA147" s="402">
        <v>950</v>
      </c>
      <c r="CB147" s="402">
        <v>1060</v>
      </c>
      <c r="CC147" s="402">
        <v>1009</v>
      </c>
      <c r="CD147" s="402">
        <v>1102</v>
      </c>
      <c r="CE147" s="395">
        <f>1127</f>
        <v>1127</v>
      </c>
      <c r="CF147" s="472">
        <v>1048</v>
      </c>
      <c r="CG147" s="403"/>
      <c r="CH147" s="399"/>
      <c r="CI147" s="402"/>
      <c r="CJ147" s="402"/>
      <c r="CK147" s="402"/>
      <c r="CL147" s="402"/>
      <c r="CM147" s="402"/>
      <c r="CN147" s="472"/>
      <c r="CO147" s="489">
        <f t="shared" si="143"/>
        <v>844</v>
      </c>
      <c r="CP147" s="397">
        <f t="shared" si="144"/>
        <v>990</v>
      </c>
      <c r="CQ147" s="397">
        <f t="shared" si="145"/>
        <v>950</v>
      </c>
      <c r="CR147" s="397">
        <f t="shared" si="146"/>
        <v>1060</v>
      </c>
      <c r="CS147" s="397">
        <f t="shared" si="147"/>
        <v>1009</v>
      </c>
      <c r="CT147" s="397">
        <f t="shared" si="148"/>
        <v>1102</v>
      </c>
      <c r="CU147" s="397">
        <f t="shared" si="149"/>
        <v>1127</v>
      </c>
      <c r="CV147" s="491">
        <f t="shared" si="150"/>
        <v>1048</v>
      </c>
      <c r="CW147" s="379">
        <v>573</v>
      </c>
      <c r="CX147" s="399">
        <v>584</v>
      </c>
      <c r="CY147" s="472">
        <v>534</v>
      </c>
      <c r="CZ147" s="400">
        <v>72</v>
      </c>
      <c r="DA147" s="399">
        <v>86</v>
      </c>
      <c r="DB147" s="472">
        <v>87</v>
      </c>
      <c r="DC147" s="404">
        <f t="shared" si="151"/>
        <v>457</v>
      </c>
      <c r="DD147" s="404">
        <f t="shared" si="152"/>
        <v>457</v>
      </c>
      <c r="DE147" s="405">
        <f t="shared" si="153"/>
        <v>427</v>
      </c>
      <c r="DF147" s="379">
        <v>176</v>
      </c>
      <c r="DG147" s="695">
        <v>171</v>
      </c>
      <c r="DH147" s="472">
        <v>153</v>
      </c>
      <c r="DI147" s="400">
        <v>210</v>
      </c>
      <c r="DJ147" s="695">
        <v>239</v>
      </c>
      <c r="DK147" s="472">
        <f>227</f>
        <v>227</v>
      </c>
      <c r="DL147" s="400">
        <v>68</v>
      </c>
      <c r="DM147" s="399">
        <v>100</v>
      </c>
      <c r="DN147" s="472">
        <v>116</v>
      </c>
      <c r="DO147" s="400">
        <v>300</v>
      </c>
      <c r="DP147" s="695">
        <v>237</v>
      </c>
      <c r="DQ147" s="472">
        <v>218</v>
      </c>
      <c r="DR147" s="404">
        <f t="shared" si="154"/>
        <v>516</v>
      </c>
      <c r="DS147" s="404">
        <f t="shared" si="155"/>
        <v>501</v>
      </c>
      <c r="DT147" s="405">
        <f t="shared" si="156"/>
        <v>615</v>
      </c>
      <c r="DU147" s="409"/>
      <c r="DV147" s="406" t="b">
        <f t="shared" si="107"/>
        <v>0</v>
      </c>
      <c r="DW147" s="136" t="b">
        <f t="shared" si="108"/>
        <v>0</v>
      </c>
      <c r="DX147" s="408" t="b">
        <f t="shared" si="109"/>
        <v>1</v>
      </c>
      <c r="DY147" s="136" t="b">
        <f t="shared" si="110"/>
        <v>0</v>
      </c>
      <c r="DZ147" s="136" t="b">
        <f t="shared" si="111"/>
        <v>0</v>
      </c>
      <c r="EA147" s="408" t="b">
        <f t="shared" si="112"/>
        <v>1</v>
      </c>
      <c r="EB147" s="136" t="b">
        <f t="shared" si="113"/>
        <v>0</v>
      </c>
      <c r="EC147" s="136" t="b">
        <f t="shared" si="114"/>
        <v>0</v>
      </c>
      <c r="ED147" s="408" t="b">
        <f t="shared" si="115"/>
        <v>1</v>
      </c>
      <c r="EE147" s="136" t="b">
        <f t="shared" si="116"/>
        <v>1</v>
      </c>
      <c r="EF147" s="136" t="b">
        <f t="shared" si="117"/>
        <v>1</v>
      </c>
      <c r="EG147" s="408" t="b">
        <f t="shared" si="157"/>
        <v>1</v>
      </c>
      <c r="EH147" s="136" t="b">
        <f t="shared" si="119"/>
        <v>1</v>
      </c>
      <c r="EI147" s="136" t="b">
        <f t="shared" si="120"/>
        <v>1</v>
      </c>
      <c r="EJ147" s="408" t="b">
        <f t="shared" si="121"/>
        <v>1</v>
      </c>
      <c r="EK147" s="136" t="b">
        <f t="shared" si="122"/>
        <v>1</v>
      </c>
      <c r="EL147" s="136" t="b">
        <f t="shared" si="123"/>
        <v>1</v>
      </c>
      <c r="EM147" s="408" t="b">
        <f t="shared" si="124"/>
        <v>1</v>
      </c>
      <c r="EN147" s="408"/>
    </row>
    <row r="148" spans="1:224">
      <c r="A148" s="596" t="s">
        <v>888</v>
      </c>
      <c r="B148" s="692" t="s">
        <v>1178</v>
      </c>
      <c r="C148" s="694">
        <v>140483</v>
      </c>
      <c r="D148" s="596">
        <v>9</v>
      </c>
      <c r="E148" s="395"/>
      <c r="F148" s="395"/>
      <c r="G148" s="395"/>
      <c r="H148" s="395"/>
      <c r="I148" s="472"/>
      <c r="J148" s="472"/>
      <c r="K148" s="394"/>
      <c r="L148" s="395"/>
      <c r="M148" s="395"/>
      <c r="N148" s="395"/>
      <c r="O148" s="396"/>
      <c r="P148" s="396"/>
      <c r="Q148" s="395"/>
      <c r="R148" s="395"/>
      <c r="S148" s="395"/>
      <c r="T148" s="395"/>
      <c r="U148" s="479"/>
      <c r="V148" s="472"/>
      <c r="W148" s="394"/>
      <c r="X148" s="395"/>
      <c r="Y148" s="395"/>
      <c r="Z148" s="395"/>
      <c r="AA148" s="396"/>
      <c r="AB148" s="396"/>
      <c r="AC148" s="395"/>
      <c r="AD148" s="395"/>
      <c r="AE148" s="395"/>
      <c r="AF148" s="395"/>
      <c r="AG148" s="395"/>
      <c r="AH148" s="472"/>
      <c r="AI148" s="489" t="str">
        <f t="shared" si="125"/>
        <v xml:space="preserve"> </v>
      </c>
      <c r="AJ148" s="397" t="str">
        <f t="shared" si="126"/>
        <v xml:space="preserve"> </v>
      </c>
      <c r="AK148" s="397" t="str">
        <f t="shared" si="127"/>
        <v xml:space="preserve"> </v>
      </c>
      <c r="AL148" s="397" t="str">
        <f t="shared" si="128"/>
        <v xml:space="preserve"> </v>
      </c>
      <c r="AM148" s="397" t="str">
        <f t="shared" si="129"/>
        <v xml:space="preserve"> </v>
      </c>
      <c r="AN148" s="397" t="str">
        <f t="shared" si="130"/>
        <v xml:space="preserve"> </v>
      </c>
      <c r="AO148" s="397" t="str">
        <f t="shared" si="131"/>
        <v xml:space="preserve"> </v>
      </c>
      <c r="AP148" s="397" t="str">
        <f t="shared" si="132"/>
        <v xml:space="preserve"> </v>
      </c>
      <c r="AQ148" s="397" t="str">
        <f t="shared" si="133"/>
        <v xml:space="preserve"> </v>
      </c>
      <c r="AR148" s="397" t="str">
        <f t="shared" si="134"/>
        <v xml:space="preserve"> </v>
      </c>
      <c r="AS148" s="397" t="str">
        <f t="shared" si="135"/>
        <v xml:space="preserve"> </v>
      </c>
      <c r="AT148" s="398" t="str">
        <f t="shared" si="136"/>
        <v xml:space="preserve"> </v>
      </c>
      <c r="AU148" s="379"/>
      <c r="AV148" s="395"/>
      <c r="AW148" s="472"/>
      <c r="AX148" s="400"/>
      <c r="AY148" s="395"/>
      <c r="AZ148" s="472"/>
      <c r="BA148" s="489" t="str">
        <f t="shared" si="137"/>
        <v xml:space="preserve"> </v>
      </c>
      <c r="BB148" s="397" t="str">
        <f t="shared" si="138"/>
        <v xml:space="preserve"> </v>
      </c>
      <c r="BC148" s="398" t="str">
        <f t="shared" si="139"/>
        <v xml:space="preserve"> </v>
      </c>
      <c r="BD148" s="401"/>
      <c r="BE148" s="402"/>
      <c r="BF148" s="472"/>
      <c r="BG148" s="403"/>
      <c r="BH148" s="402"/>
      <c r="BI148" s="472"/>
      <c r="BJ148" s="403"/>
      <c r="BK148" s="402"/>
      <c r="BL148" s="472"/>
      <c r="BM148" s="403"/>
      <c r="BN148" s="402"/>
      <c r="BO148" s="472"/>
      <c r="BP148" s="490" t="str">
        <f t="shared" si="140"/>
        <v/>
      </c>
      <c r="BQ148" s="475" t="str">
        <f t="shared" si="141"/>
        <v/>
      </c>
      <c r="BR148" s="405" t="str">
        <f t="shared" si="142"/>
        <v/>
      </c>
      <c r="BS148" s="906">
        <v>2213</v>
      </c>
      <c r="BT148" s="907">
        <v>2514</v>
      </c>
      <c r="BU148" s="907">
        <v>2626</v>
      </c>
      <c r="BV148" s="907">
        <v>2677</v>
      </c>
      <c r="BW148" s="879">
        <v>3051</v>
      </c>
      <c r="BX148" s="879">
        <v>3444</v>
      </c>
      <c r="BY148" s="403">
        <v>556</v>
      </c>
      <c r="BZ148" s="402">
        <v>630</v>
      </c>
      <c r="CA148" s="402">
        <v>589</v>
      </c>
      <c r="CB148" s="402">
        <v>654</v>
      </c>
      <c r="CC148" s="402">
        <v>662</v>
      </c>
      <c r="CD148" s="402">
        <v>784</v>
      </c>
      <c r="CE148" s="395">
        <v>980</v>
      </c>
      <c r="CF148" s="472">
        <v>973</v>
      </c>
      <c r="CG148" s="403"/>
      <c r="CH148" s="399"/>
      <c r="CI148" s="402"/>
      <c r="CJ148" s="402"/>
      <c r="CK148" s="402"/>
      <c r="CL148" s="402"/>
      <c r="CM148" s="402"/>
      <c r="CN148" s="472"/>
      <c r="CO148" s="489">
        <f t="shared" si="143"/>
        <v>556</v>
      </c>
      <c r="CP148" s="397">
        <f t="shared" si="144"/>
        <v>630</v>
      </c>
      <c r="CQ148" s="397">
        <f t="shared" si="145"/>
        <v>589</v>
      </c>
      <c r="CR148" s="397">
        <f t="shared" si="146"/>
        <v>654</v>
      </c>
      <c r="CS148" s="397">
        <f t="shared" si="147"/>
        <v>662</v>
      </c>
      <c r="CT148" s="397">
        <f t="shared" si="148"/>
        <v>784</v>
      </c>
      <c r="CU148" s="397">
        <f t="shared" si="149"/>
        <v>980</v>
      </c>
      <c r="CV148" s="491">
        <f t="shared" si="150"/>
        <v>973</v>
      </c>
      <c r="CW148" s="379">
        <v>459</v>
      </c>
      <c r="CX148" s="399">
        <v>591</v>
      </c>
      <c r="CY148" s="472">
        <v>552</v>
      </c>
      <c r="CZ148" s="400">
        <v>71</v>
      </c>
      <c r="DA148" s="399">
        <v>95</v>
      </c>
      <c r="DB148" s="472">
        <v>80</v>
      </c>
      <c r="DC148" s="404">
        <f t="shared" si="151"/>
        <v>254</v>
      </c>
      <c r="DD148" s="404">
        <f t="shared" si="152"/>
        <v>294</v>
      </c>
      <c r="DE148" s="405">
        <f t="shared" si="153"/>
        <v>341</v>
      </c>
      <c r="DF148" s="379">
        <v>114</v>
      </c>
      <c r="DG148" s="695">
        <v>86</v>
      </c>
      <c r="DH148" s="472">
        <v>102</v>
      </c>
      <c r="DI148" s="400">
        <v>115</v>
      </c>
      <c r="DJ148" s="695">
        <v>127</v>
      </c>
      <c r="DK148" s="472">
        <f>144</f>
        <v>144</v>
      </c>
      <c r="DL148" s="400">
        <v>59</v>
      </c>
      <c r="DM148" s="399">
        <v>50</v>
      </c>
      <c r="DN148" s="472">
        <v>71</v>
      </c>
      <c r="DO148" s="400">
        <v>216</v>
      </c>
      <c r="DP148" s="695">
        <v>237</v>
      </c>
      <c r="DQ148" s="472">
        <v>223</v>
      </c>
      <c r="DR148" s="404">
        <f t="shared" si="154"/>
        <v>265</v>
      </c>
      <c r="DS148" s="404">
        <f t="shared" si="155"/>
        <v>289</v>
      </c>
      <c r="DT148" s="405">
        <f t="shared" si="156"/>
        <v>388</v>
      </c>
      <c r="DU148" s="409"/>
      <c r="DV148" s="406" t="b">
        <f t="shared" si="107"/>
        <v>0</v>
      </c>
      <c r="DW148" s="136" t="b">
        <f t="shared" si="108"/>
        <v>0</v>
      </c>
      <c r="DX148" s="408" t="b">
        <f t="shared" si="109"/>
        <v>1</v>
      </c>
      <c r="DY148" s="136" t="b">
        <f t="shared" si="110"/>
        <v>0</v>
      </c>
      <c r="DZ148" s="136" t="b">
        <f t="shared" si="111"/>
        <v>0</v>
      </c>
      <c r="EA148" s="408" t="b">
        <f t="shared" si="112"/>
        <v>1</v>
      </c>
      <c r="EB148" s="136" t="b">
        <f t="shared" si="113"/>
        <v>0</v>
      </c>
      <c r="EC148" s="136" t="b">
        <f t="shared" si="114"/>
        <v>0</v>
      </c>
      <c r="ED148" s="408" t="b">
        <f t="shared" si="115"/>
        <v>1</v>
      </c>
      <c r="EE148" s="136" t="b">
        <f t="shared" si="116"/>
        <v>1</v>
      </c>
      <c r="EF148" s="136" t="b">
        <f t="shared" si="117"/>
        <v>1</v>
      </c>
      <c r="EG148" s="408" t="b">
        <f t="shared" si="157"/>
        <v>1</v>
      </c>
      <c r="EH148" s="136" t="b">
        <f t="shared" si="119"/>
        <v>1</v>
      </c>
      <c r="EI148" s="136" t="b">
        <f t="shared" si="120"/>
        <v>1</v>
      </c>
      <c r="EJ148" s="408" t="b">
        <f t="shared" si="121"/>
        <v>1</v>
      </c>
      <c r="EK148" s="136" t="b">
        <f t="shared" si="122"/>
        <v>1</v>
      </c>
      <c r="EL148" s="136" t="b">
        <f t="shared" si="123"/>
        <v>1</v>
      </c>
      <c r="EM148" s="408" t="b">
        <f t="shared" si="124"/>
        <v>1</v>
      </c>
      <c r="EN148" s="408"/>
    </row>
    <row r="149" spans="1:224">
      <c r="A149" s="596" t="s">
        <v>888</v>
      </c>
      <c r="B149" s="595" t="s">
        <v>1179</v>
      </c>
      <c r="C149" s="596">
        <v>138901</v>
      </c>
      <c r="D149" s="596">
        <v>10</v>
      </c>
      <c r="E149" s="395"/>
      <c r="F149" s="395"/>
      <c r="G149" s="395"/>
      <c r="H149" s="395"/>
      <c r="I149" s="472"/>
      <c r="J149" s="472"/>
      <c r="K149" s="394"/>
      <c r="L149" s="395"/>
      <c r="M149" s="395"/>
      <c r="N149" s="395"/>
      <c r="O149" s="396"/>
      <c r="P149" s="396"/>
      <c r="Q149" s="395"/>
      <c r="R149" s="395"/>
      <c r="S149" s="395"/>
      <c r="T149" s="395"/>
      <c r="U149" s="696"/>
      <c r="V149" s="472"/>
      <c r="W149" s="394"/>
      <c r="X149" s="395"/>
      <c r="Y149" s="395"/>
      <c r="Z149" s="395"/>
      <c r="AA149" s="396"/>
      <c r="AB149" s="396"/>
      <c r="AC149" s="395"/>
      <c r="AD149" s="395"/>
      <c r="AE149" s="395"/>
      <c r="AF149" s="395"/>
      <c r="AG149" s="395"/>
      <c r="AH149" s="472"/>
      <c r="AI149" s="489" t="str">
        <f t="shared" si="125"/>
        <v xml:space="preserve"> </v>
      </c>
      <c r="AJ149" s="397" t="str">
        <f t="shared" si="126"/>
        <v xml:space="preserve"> </v>
      </c>
      <c r="AK149" s="397" t="str">
        <f t="shared" si="127"/>
        <v xml:space="preserve"> </v>
      </c>
      <c r="AL149" s="397" t="str">
        <f t="shared" si="128"/>
        <v xml:space="preserve"> </v>
      </c>
      <c r="AM149" s="397" t="str">
        <f t="shared" si="129"/>
        <v xml:space="preserve"> </v>
      </c>
      <c r="AN149" s="397" t="str">
        <f t="shared" si="130"/>
        <v xml:space="preserve"> </v>
      </c>
      <c r="AO149" s="397" t="str">
        <f t="shared" si="131"/>
        <v xml:space="preserve"> </v>
      </c>
      <c r="AP149" s="397" t="str">
        <f t="shared" si="132"/>
        <v xml:space="preserve"> </v>
      </c>
      <c r="AQ149" s="397" t="str">
        <f t="shared" si="133"/>
        <v xml:space="preserve"> </v>
      </c>
      <c r="AR149" s="397" t="str">
        <f t="shared" si="134"/>
        <v xml:space="preserve"> </v>
      </c>
      <c r="AS149" s="397" t="str">
        <f t="shared" si="135"/>
        <v xml:space="preserve"> </v>
      </c>
      <c r="AT149" s="398" t="str">
        <f t="shared" si="136"/>
        <v xml:space="preserve"> </v>
      </c>
      <c r="AU149" s="379"/>
      <c r="AV149" s="395"/>
      <c r="AW149" s="472"/>
      <c r="AX149" s="400"/>
      <c r="AY149" s="395"/>
      <c r="AZ149" s="472"/>
      <c r="BA149" s="489" t="str">
        <f t="shared" si="137"/>
        <v xml:space="preserve"> </v>
      </c>
      <c r="BB149" s="397" t="str">
        <f t="shared" si="138"/>
        <v xml:space="preserve"> </v>
      </c>
      <c r="BC149" s="398" t="str">
        <f t="shared" si="139"/>
        <v xml:space="preserve"> </v>
      </c>
      <c r="BD149" s="401"/>
      <c r="BE149" s="402"/>
      <c r="BF149" s="472"/>
      <c r="BG149" s="403"/>
      <c r="BH149" s="402"/>
      <c r="BI149" s="472"/>
      <c r="BJ149" s="403"/>
      <c r="BK149" s="402"/>
      <c r="BL149" s="472"/>
      <c r="BM149" s="403"/>
      <c r="BN149" s="402"/>
      <c r="BO149" s="472"/>
      <c r="BP149" s="490" t="str">
        <f t="shared" si="140"/>
        <v/>
      </c>
      <c r="BQ149" s="475" t="str">
        <f t="shared" si="141"/>
        <v/>
      </c>
      <c r="BR149" s="405" t="str">
        <f t="shared" si="142"/>
        <v/>
      </c>
      <c r="BS149" s="906">
        <v>1995</v>
      </c>
      <c r="BT149" s="907">
        <v>1907</v>
      </c>
      <c r="BU149" s="907">
        <v>1802</v>
      </c>
      <c r="BV149" s="907">
        <v>1748</v>
      </c>
      <c r="BW149" s="879">
        <v>1683</v>
      </c>
      <c r="BX149" s="879">
        <v>1882</v>
      </c>
      <c r="BY149" s="403">
        <v>294</v>
      </c>
      <c r="BZ149" s="402">
        <v>223</v>
      </c>
      <c r="CA149" s="402">
        <v>220</v>
      </c>
      <c r="CB149" s="402">
        <v>237</v>
      </c>
      <c r="CC149" s="402">
        <v>225</v>
      </c>
      <c r="CD149" s="402">
        <v>229</v>
      </c>
      <c r="CE149" s="395">
        <f>226</f>
        <v>226</v>
      </c>
      <c r="CF149" s="472">
        <v>263</v>
      </c>
      <c r="CG149" s="403"/>
      <c r="CH149" s="399"/>
      <c r="CI149" s="402"/>
      <c r="CJ149" s="402"/>
      <c r="CK149" s="402"/>
      <c r="CL149" s="402"/>
      <c r="CM149" s="402"/>
      <c r="CN149" s="472"/>
      <c r="CO149" s="489">
        <f t="shared" si="143"/>
        <v>294</v>
      </c>
      <c r="CP149" s="397">
        <f t="shared" si="144"/>
        <v>223</v>
      </c>
      <c r="CQ149" s="397">
        <f t="shared" si="145"/>
        <v>220</v>
      </c>
      <c r="CR149" s="397">
        <f t="shared" si="146"/>
        <v>237</v>
      </c>
      <c r="CS149" s="397">
        <f t="shared" si="147"/>
        <v>225</v>
      </c>
      <c r="CT149" s="397">
        <f t="shared" si="148"/>
        <v>229</v>
      </c>
      <c r="CU149" s="397">
        <f t="shared" si="149"/>
        <v>226</v>
      </c>
      <c r="CV149" s="491">
        <f t="shared" si="150"/>
        <v>263</v>
      </c>
      <c r="CW149" s="379">
        <v>108</v>
      </c>
      <c r="CX149" s="399">
        <v>109</v>
      </c>
      <c r="CY149" s="472">
        <v>148</v>
      </c>
      <c r="CZ149" s="400">
        <v>10</v>
      </c>
      <c r="DA149" s="399">
        <v>6</v>
      </c>
      <c r="DB149" s="472">
        <v>10</v>
      </c>
      <c r="DC149" s="404">
        <f t="shared" si="151"/>
        <v>111</v>
      </c>
      <c r="DD149" s="404">
        <f t="shared" si="152"/>
        <v>111</v>
      </c>
      <c r="DE149" s="405">
        <f t="shared" si="153"/>
        <v>105</v>
      </c>
      <c r="DF149" s="379">
        <v>28</v>
      </c>
      <c r="DG149" s="695">
        <v>14</v>
      </c>
      <c r="DH149" s="472">
        <v>21</v>
      </c>
      <c r="DI149" s="400">
        <v>26</v>
      </c>
      <c r="DJ149" s="695">
        <v>37</v>
      </c>
      <c r="DK149" s="472">
        <f>32</f>
        <v>32</v>
      </c>
      <c r="DL149" s="400">
        <v>34</v>
      </c>
      <c r="DM149" s="399">
        <v>45</v>
      </c>
      <c r="DN149" s="472">
        <v>29</v>
      </c>
      <c r="DO149" s="400">
        <v>33</v>
      </c>
      <c r="DP149" s="399">
        <v>17</v>
      </c>
      <c r="DQ149" s="472">
        <v>22</v>
      </c>
      <c r="DR149" s="404">
        <f t="shared" si="154"/>
        <v>142</v>
      </c>
      <c r="DS149" s="404">
        <f t="shared" si="155"/>
        <v>149</v>
      </c>
      <c r="DT149" s="405">
        <f t="shared" si="156"/>
        <v>157</v>
      </c>
      <c r="DU149" s="409"/>
      <c r="DV149" s="406" t="b">
        <f t="shared" si="107"/>
        <v>0</v>
      </c>
      <c r="DW149" s="136" t="b">
        <f t="shared" si="108"/>
        <v>0</v>
      </c>
      <c r="DX149" s="408" t="b">
        <f t="shared" si="109"/>
        <v>1</v>
      </c>
      <c r="DY149" s="136" t="b">
        <f t="shared" si="110"/>
        <v>0</v>
      </c>
      <c r="DZ149" s="136" t="b">
        <f t="shared" si="111"/>
        <v>0</v>
      </c>
      <c r="EA149" s="408" t="b">
        <f t="shared" si="112"/>
        <v>1</v>
      </c>
      <c r="EB149" s="136" t="b">
        <f t="shared" si="113"/>
        <v>0</v>
      </c>
      <c r="EC149" s="136" t="b">
        <f t="shared" si="114"/>
        <v>0</v>
      </c>
      <c r="ED149" s="408" t="b">
        <f t="shared" si="115"/>
        <v>1</v>
      </c>
      <c r="EE149" s="136" t="b">
        <f t="shared" si="116"/>
        <v>1</v>
      </c>
      <c r="EF149" s="136" t="b">
        <f t="shared" si="117"/>
        <v>1</v>
      </c>
      <c r="EG149" s="408" t="b">
        <f t="shared" si="157"/>
        <v>1</v>
      </c>
      <c r="EH149" s="136" t="b">
        <f t="shared" si="119"/>
        <v>1</v>
      </c>
      <c r="EI149" s="136" t="b">
        <f t="shared" si="120"/>
        <v>1</v>
      </c>
      <c r="EJ149" s="408" t="b">
        <f t="shared" si="121"/>
        <v>1</v>
      </c>
      <c r="EK149" s="136" t="b">
        <f t="shared" si="122"/>
        <v>1</v>
      </c>
      <c r="EL149" s="136" t="b">
        <f t="shared" si="123"/>
        <v>1</v>
      </c>
      <c r="EM149" s="408" t="b">
        <f t="shared" si="124"/>
        <v>1</v>
      </c>
      <c r="EN149" s="408"/>
    </row>
    <row r="150" spans="1:224">
      <c r="A150" s="596" t="s">
        <v>888</v>
      </c>
      <c r="B150" s="701" t="s">
        <v>1180</v>
      </c>
      <c r="C150" s="693">
        <v>139010</v>
      </c>
      <c r="D150" s="664">
        <v>9</v>
      </c>
      <c r="E150" s="395"/>
      <c r="F150" s="395"/>
      <c r="G150" s="395"/>
      <c r="H150" s="395"/>
      <c r="I150" s="472"/>
      <c r="J150" s="472"/>
      <c r="K150" s="394"/>
      <c r="L150" s="395"/>
      <c r="M150" s="395"/>
      <c r="N150" s="395"/>
      <c r="O150" s="396"/>
      <c r="P150" s="396"/>
      <c r="Q150" s="395"/>
      <c r="R150" s="395"/>
      <c r="S150" s="395"/>
      <c r="T150" s="395"/>
      <c r="U150" s="696"/>
      <c r="V150" s="472"/>
      <c r="W150" s="394"/>
      <c r="X150" s="395"/>
      <c r="Y150" s="395"/>
      <c r="Z150" s="395"/>
      <c r="AA150" s="396"/>
      <c r="AB150" s="396"/>
      <c r="AC150" s="395"/>
      <c r="AD150" s="395"/>
      <c r="AE150" s="395"/>
      <c r="AF150" s="395"/>
      <c r="AG150" s="395"/>
      <c r="AH150" s="472"/>
      <c r="AI150" s="489" t="str">
        <f t="shared" si="125"/>
        <v xml:space="preserve"> </v>
      </c>
      <c r="AJ150" s="397" t="str">
        <f t="shared" si="126"/>
        <v xml:space="preserve"> </v>
      </c>
      <c r="AK150" s="397" t="str">
        <f t="shared" si="127"/>
        <v xml:space="preserve"> </v>
      </c>
      <c r="AL150" s="397" t="str">
        <f t="shared" si="128"/>
        <v xml:space="preserve"> </v>
      </c>
      <c r="AM150" s="397" t="str">
        <f t="shared" si="129"/>
        <v xml:space="preserve"> </v>
      </c>
      <c r="AN150" s="397" t="str">
        <f t="shared" si="130"/>
        <v xml:space="preserve"> </v>
      </c>
      <c r="AO150" s="397" t="str">
        <f t="shared" si="131"/>
        <v xml:space="preserve"> </v>
      </c>
      <c r="AP150" s="397" t="str">
        <f t="shared" si="132"/>
        <v xml:space="preserve"> </v>
      </c>
      <c r="AQ150" s="397" t="str">
        <f t="shared" si="133"/>
        <v xml:space="preserve"> </v>
      </c>
      <c r="AR150" s="397" t="str">
        <f t="shared" si="134"/>
        <v xml:space="preserve"> </v>
      </c>
      <c r="AS150" s="397" t="str">
        <f t="shared" si="135"/>
        <v xml:space="preserve"> </v>
      </c>
      <c r="AT150" s="398" t="str">
        <f t="shared" si="136"/>
        <v xml:space="preserve"> </v>
      </c>
      <c r="AU150" s="379"/>
      <c r="AV150" s="395"/>
      <c r="AW150" s="472"/>
      <c r="AX150" s="400"/>
      <c r="AY150" s="395"/>
      <c r="AZ150" s="472"/>
      <c r="BA150" s="489" t="str">
        <f t="shared" si="137"/>
        <v xml:space="preserve"> </v>
      </c>
      <c r="BB150" s="397" t="str">
        <f t="shared" si="138"/>
        <v xml:space="preserve"> </v>
      </c>
      <c r="BC150" s="398" t="str">
        <f t="shared" si="139"/>
        <v xml:space="preserve"> </v>
      </c>
      <c r="BD150" s="401"/>
      <c r="BE150" s="402"/>
      <c r="BF150" s="472"/>
      <c r="BG150" s="403"/>
      <c r="BH150" s="402"/>
      <c r="BI150" s="472"/>
      <c r="BJ150" s="403"/>
      <c r="BK150" s="402"/>
      <c r="BL150" s="472"/>
      <c r="BM150" s="403"/>
      <c r="BN150" s="402"/>
      <c r="BO150" s="472"/>
      <c r="BP150" s="490" t="str">
        <f t="shared" si="140"/>
        <v/>
      </c>
      <c r="BQ150" s="475" t="str">
        <f t="shared" si="141"/>
        <v/>
      </c>
      <c r="BR150" s="405" t="str">
        <f t="shared" si="142"/>
        <v/>
      </c>
      <c r="BS150" s="906">
        <v>2045</v>
      </c>
      <c r="BT150" s="907">
        <v>2267</v>
      </c>
      <c r="BU150" s="907">
        <v>2617</v>
      </c>
      <c r="BV150" s="907">
        <v>2473</v>
      </c>
      <c r="BW150" s="879">
        <v>2781</v>
      </c>
      <c r="BX150" s="879">
        <v>2661</v>
      </c>
      <c r="BY150" s="403">
        <v>152</v>
      </c>
      <c r="BZ150" s="402">
        <v>217</v>
      </c>
      <c r="CA150" s="402">
        <v>161</v>
      </c>
      <c r="CB150" s="402">
        <v>243</v>
      </c>
      <c r="CC150" s="402">
        <v>283</v>
      </c>
      <c r="CD150" s="402">
        <v>295</v>
      </c>
      <c r="CE150" s="395">
        <f>188+31+1</f>
        <v>220</v>
      </c>
      <c r="CF150" s="472">
        <v>340</v>
      </c>
      <c r="CG150" s="403"/>
      <c r="CH150" s="399"/>
      <c r="CI150" s="402"/>
      <c r="CJ150" s="402"/>
      <c r="CK150" s="402"/>
      <c r="CL150" s="402"/>
      <c r="CM150" s="402"/>
      <c r="CN150" s="472"/>
      <c r="CO150" s="489">
        <f t="shared" si="143"/>
        <v>152</v>
      </c>
      <c r="CP150" s="397">
        <f t="shared" si="144"/>
        <v>217</v>
      </c>
      <c r="CQ150" s="397">
        <f t="shared" si="145"/>
        <v>161</v>
      </c>
      <c r="CR150" s="397">
        <f t="shared" si="146"/>
        <v>243</v>
      </c>
      <c r="CS150" s="397">
        <f t="shared" si="147"/>
        <v>283</v>
      </c>
      <c r="CT150" s="397">
        <f t="shared" si="148"/>
        <v>295</v>
      </c>
      <c r="CU150" s="397">
        <f t="shared" si="149"/>
        <v>220</v>
      </c>
      <c r="CV150" s="491">
        <f t="shared" si="150"/>
        <v>340</v>
      </c>
      <c r="CW150" s="379">
        <v>162</v>
      </c>
      <c r="CX150" s="399">
        <v>152</v>
      </c>
      <c r="CY150" s="472">
        <v>206</v>
      </c>
      <c r="CZ150" s="400">
        <v>22</v>
      </c>
      <c r="DA150" s="399">
        <v>10</v>
      </c>
      <c r="DB150" s="472">
        <v>17</v>
      </c>
      <c r="DC150" s="404">
        <f t="shared" si="151"/>
        <v>111</v>
      </c>
      <c r="DD150" s="404">
        <f t="shared" si="152"/>
        <v>58</v>
      </c>
      <c r="DE150" s="405">
        <f t="shared" si="153"/>
        <v>117</v>
      </c>
      <c r="DF150" s="379">
        <v>34</v>
      </c>
      <c r="DG150" s="695">
        <v>36</v>
      </c>
      <c r="DH150" s="472">
        <v>30</v>
      </c>
      <c r="DI150" s="400">
        <v>24</v>
      </c>
      <c r="DJ150" s="695">
        <v>51</v>
      </c>
      <c r="DK150" s="472">
        <f>6+28</f>
        <v>34</v>
      </c>
      <c r="DL150" s="400">
        <v>42</v>
      </c>
      <c r="DM150" s="399">
        <v>50</v>
      </c>
      <c r="DN150" s="472">
        <v>41</v>
      </c>
      <c r="DO150" s="400">
        <v>41</v>
      </c>
      <c r="DP150" s="399">
        <v>34</v>
      </c>
      <c r="DQ150" s="472">
        <v>41</v>
      </c>
      <c r="DR150" s="404">
        <f t="shared" si="154"/>
        <v>126</v>
      </c>
      <c r="DS150" s="404">
        <f t="shared" si="155"/>
        <v>163</v>
      </c>
      <c r="DT150" s="405">
        <f t="shared" si="156"/>
        <v>183</v>
      </c>
      <c r="DU150" s="409"/>
      <c r="DV150" s="406" t="b">
        <f t="shared" si="107"/>
        <v>0</v>
      </c>
      <c r="DW150" s="136" t="b">
        <f t="shared" si="108"/>
        <v>0</v>
      </c>
      <c r="DX150" s="408" t="b">
        <f t="shared" si="109"/>
        <v>1</v>
      </c>
      <c r="DY150" s="136" t="b">
        <f t="shared" si="110"/>
        <v>0</v>
      </c>
      <c r="DZ150" s="136" t="b">
        <f t="shared" si="111"/>
        <v>0</v>
      </c>
      <c r="EA150" s="408" t="b">
        <f t="shared" si="112"/>
        <v>1</v>
      </c>
      <c r="EB150" s="136" t="b">
        <f t="shared" si="113"/>
        <v>0</v>
      </c>
      <c r="EC150" s="136" t="b">
        <f t="shared" si="114"/>
        <v>0</v>
      </c>
      <c r="ED150" s="408" t="b">
        <f t="shared" si="115"/>
        <v>1</v>
      </c>
      <c r="EE150" s="136" t="b">
        <f t="shared" si="116"/>
        <v>1</v>
      </c>
      <c r="EF150" s="136" t="b">
        <f t="shared" si="117"/>
        <v>1</v>
      </c>
      <c r="EG150" s="408" t="b">
        <f t="shared" si="157"/>
        <v>1</v>
      </c>
      <c r="EH150" s="136" t="b">
        <f t="shared" si="119"/>
        <v>1</v>
      </c>
      <c r="EI150" s="136" t="b">
        <f t="shared" si="120"/>
        <v>1</v>
      </c>
      <c r="EJ150" s="408" t="b">
        <f t="shared" si="121"/>
        <v>1</v>
      </c>
      <c r="EK150" s="136" t="b">
        <f t="shared" si="122"/>
        <v>1</v>
      </c>
      <c r="EL150" s="136" t="b">
        <f t="shared" si="123"/>
        <v>1</v>
      </c>
      <c r="EM150" s="408" t="b">
        <f t="shared" si="124"/>
        <v>1</v>
      </c>
      <c r="EN150" s="408"/>
    </row>
    <row r="151" spans="1:224">
      <c r="A151" s="596" t="s">
        <v>888</v>
      </c>
      <c r="B151" s="595" t="s">
        <v>1181</v>
      </c>
      <c r="C151" s="596">
        <v>139621</v>
      </c>
      <c r="D151" s="596">
        <v>10</v>
      </c>
      <c r="E151" s="395"/>
      <c r="F151" s="395"/>
      <c r="G151" s="395"/>
      <c r="H151" s="395"/>
      <c r="I151" s="472"/>
      <c r="J151" s="472"/>
      <c r="K151" s="394"/>
      <c r="L151" s="395"/>
      <c r="M151" s="395"/>
      <c r="N151" s="395"/>
      <c r="O151" s="396"/>
      <c r="P151" s="396"/>
      <c r="Q151" s="395"/>
      <c r="R151" s="395"/>
      <c r="S151" s="395"/>
      <c r="T151" s="395"/>
      <c r="U151" s="696"/>
      <c r="V151" s="472"/>
      <c r="W151" s="394"/>
      <c r="X151" s="395"/>
      <c r="Y151" s="395"/>
      <c r="Z151" s="395"/>
      <c r="AA151" s="396"/>
      <c r="AB151" s="396"/>
      <c r="AC151" s="395"/>
      <c r="AD151" s="395"/>
      <c r="AE151" s="395"/>
      <c r="AF151" s="395"/>
      <c r="AG151" s="395"/>
      <c r="AH151" s="472"/>
      <c r="AI151" s="489" t="str">
        <f t="shared" si="125"/>
        <v xml:space="preserve"> </v>
      </c>
      <c r="AJ151" s="397" t="str">
        <f t="shared" si="126"/>
        <v xml:space="preserve"> </v>
      </c>
      <c r="AK151" s="397" t="str">
        <f t="shared" si="127"/>
        <v xml:space="preserve"> </v>
      </c>
      <c r="AL151" s="397" t="str">
        <f t="shared" si="128"/>
        <v xml:space="preserve"> </v>
      </c>
      <c r="AM151" s="397" t="str">
        <f t="shared" si="129"/>
        <v xml:space="preserve"> </v>
      </c>
      <c r="AN151" s="397" t="str">
        <f t="shared" si="130"/>
        <v xml:space="preserve"> </v>
      </c>
      <c r="AO151" s="397" t="str">
        <f t="shared" si="131"/>
        <v xml:space="preserve"> </v>
      </c>
      <c r="AP151" s="397" t="str">
        <f t="shared" si="132"/>
        <v xml:space="preserve"> </v>
      </c>
      <c r="AQ151" s="397" t="str">
        <f t="shared" si="133"/>
        <v xml:space="preserve"> </v>
      </c>
      <c r="AR151" s="397" t="str">
        <f t="shared" si="134"/>
        <v xml:space="preserve"> </v>
      </c>
      <c r="AS151" s="397" t="str">
        <f t="shared" si="135"/>
        <v xml:space="preserve"> </v>
      </c>
      <c r="AT151" s="398" t="str">
        <f t="shared" si="136"/>
        <v xml:space="preserve"> </v>
      </c>
      <c r="AU151" s="379"/>
      <c r="AV151" s="395"/>
      <c r="AW151" s="472"/>
      <c r="AX151" s="400"/>
      <c r="AY151" s="395"/>
      <c r="AZ151" s="472"/>
      <c r="BA151" s="489" t="str">
        <f t="shared" si="137"/>
        <v xml:space="preserve"> </v>
      </c>
      <c r="BB151" s="397" t="str">
        <f t="shared" si="138"/>
        <v xml:space="preserve"> </v>
      </c>
      <c r="BC151" s="398" t="str">
        <f t="shared" si="139"/>
        <v xml:space="preserve"> </v>
      </c>
      <c r="BD151" s="401"/>
      <c r="BE151" s="402"/>
      <c r="BF151" s="472"/>
      <c r="BG151" s="403"/>
      <c r="BH151" s="402"/>
      <c r="BI151" s="472"/>
      <c r="BJ151" s="403"/>
      <c r="BK151" s="402"/>
      <c r="BL151" s="472"/>
      <c r="BM151" s="403"/>
      <c r="BN151" s="402"/>
      <c r="BO151" s="472"/>
      <c r="BP151" s="490" t="str">
        <f t="shared" si="140"/>
        <v/>
      </c>
      <c r="BQ151" s="475" t="str">
        <f t="shared" si="141"/>
        <v/>
      </c>
      <c r="BR151" s="405" t="str">
        <f t="shared" si="142"/>
        <v/>
      </c>
      <c r="BS151" s="906">
        <v>1499</v>
      </c>
      <c r="BT151" s="907">
        <v>1420</v>
      </c>
      <c r="BU151" s="907">
        <v>1318</v>
      </c>
      <c r="BV151" s="907">
        <v>1503</v>
      </c>
      <c r="BW151" s="879">
        <v>1718</v>
      </c>
      <c r="BX151" s="879">
        <v>1987</v>
      </c>
      <c r="BY151" s="403">
        <v>421</v>
      </c>
      <c r="BZ151" s="402">
        <v>419</v>
      </c>
      <c r="CA151" s="402">
        <v>469</v>
      </c>
      <c r="CB151" s="402">
        <v>417</v>
      </c>
      <c r="CC151" s="402">
        <v>385</v>
      </c>
      <c r="CD151" s="402">
        <v>547</v>
      </c>
      <c r="CE151" s="395">
        <f>604</f>
        <v>604</v>
      </c>
      <c r="CF151" s="472">
        <v>723</v>
      </c>
      <c r="CG151" s="403"/>
      <c r="CH151" s="399"/>
      <c r="CI151" s="402"/>
      <c r="CJ151" s="402"/>
      <c r="CK151" s="402"/>
      <c r="CL151" s="402"/>
      <c r="CM151" s="402"/>
      <c r="CN151" s="472"/>
      <c r="CO151" s="489">
        <f t="shared" si="143"/>
        <v>421</v>
      </c>
      <c r="CP151" s="397">
        <f t="shared" si="144"/>
        <v>419</v>
      </c>
      <c r="CQ151" s="397">
        <f t="shared" si="145"/>
        <v>469</v>
      </c>
      <c r="CR151" s="397">
        <f t="shared" si="146"/>
        <v>417</v>
      </c>
      <c r="CS151" s="397">
        <f t="shared" si="147"/>
        <v>385</v>
      </c>
      <c r="CT151" s="397">
        <f t="shared" si="148"/>
        <v>547</v>
      </c>
      <c r="CU151" s="397">
        <f t="shared" si="149"/>
        <v>604</v>
      </c>
      <c r="CV151" s="491">
        <f t="shared" si="150"/>
        <v>723</v>
      </c>
      <c r="CW151" s="379">
        <v>297</v>
      </c>
      <c r="CX151" s="399">
        <v>338</v>
      </c>
      <c r="CY151" s="472">
        <v>416</v>
      </c>
      <c r="CZ151" s="400">
        <v>57</v>
      </c>
      <c r="DA151" s="399">
        <v>70</v>
      </c>
      <c r="DB151" s="472">
        <v>79</v>
      </c>
      <c r="DC151" s="404">
        <f t="shared" si="151"/>
        <v>193</v>
      </c>
      <c r="DD151" s="404">
        <f t="shared" si="152"/>
        <v>196</v>
      </c>
      <c r="DE151" s="405">
        <f t="shared" si="153"/>
        <v>228</v>
      </c>
      <c r="DF151" s="379">
        <v>39</v>
      </c>
      <c r="DG151" s="695">
        <v>41</v>
      </c>
      <c r="DH151" s="472">
        <v>40</v>
      </c>
      <c r="DI151" s="400">
        <v>37</v>
      </c>
      <c r="DJ151" s="695">
        <v>50</v>
      </c>
      <c r="DK151" s="472">
        <f>50</f>
        <v>50</v>
      </c>
      <c r="DL151" s="400">
        <v>25</v>
      </c>
      <c r="DM151" s="399">
        <v>23</v>
      </c>
      <c r="DN151" s="472">
        <v>38</v>
      </c>
      <c r="DO151" s="400">
        <v>222</v>
      </c>
      <c r="DP151" s="399">
        <v>126</v>
      </c>
      <c r="DQ151" s="472">
        <v>157</v>
      </c>
      <c r="DR151" s="404">
        <f t="shared" si="154"/>
        <v>131</v>
      </c>
      <c r="DS151" s="404">
        <f t="shared" si="155"/>
        <v>195</v>
      </c>
      <c r="DT151" s="405">
        <f t="shared" si="156"/>
        <v>312</v>
      </c>
      <c r="DU151" s="409"/>
      <c r="DV151" s="406" t="b">
        <f t="shared" si="107"/>
        <v>0</v>
      </c>
      <c r="DW151" s="136" t="b">
        <f t="shared" si="108"/>
        <v>0</v>
      </c>
      <c r="DX151" s="408" t="b">
        <f t="shared" si="109"/>
        <v>1</v>
      </c>
      <c r="DY151" s="136" t="b">
        <f t="shared" si="110"/>
        <v>0</v>
      </c>
      <c r="DZ151" s="136" t="b">
        <f t="shared" si="111"/>
        <v>0</v>
      </c>
      <c r="EA151" s="408" t="b">
        <f t="shared" si="112"/>
        <v>1</v>
      </c>
      <c r="EB151" s="136" t="b">
        <f t="shared" si="113"/>
        <v>0</v>
      </c>
      <c r="EC151" s="136" t="b">
        <f t="shared" si="114"/>
        <v>0</v>
      </c>
      <c r="ED151" s="408" t="b">
        <f t="shared" si="115"/>
        <v>1</v>
      </c>
      <c r="EE151" s="136" t="b">
        <f t="shared" si="116"/>
        <v>1</v>
      </c>
      <c r="EF151" s="136" t="b">
        <f t="shared" si="117"/>
        <v>1</v>
      </c>
      <c r="EG151" s="408" t="b">
        <f t="shared" si="157"/>
        <v>1</v>
      </c>
      <c r="EH151" s="136" t="b">
        <f t="shared" si="119"/>
        <v>1</v>
      </c>
      <c r="EI151" s="136" t="b">
        <f t="shared" si="120"/>
        <v>1</v>
      </c>
      <c r="EJ151" s="408" t="b">
        <f t="shared" si="121"/>
        <v>1</v>
      </c>
      <c r="EK151" s="136" t="b">
        <f t="shared" si="122"/>
        <v>1</v>
      </c>
      <c r="EL151" s="136" t="b">
        <f t="shared" si="123"/>
        <v>1</v>
      </c>
      <c r="EM151" s="408" t="b">
        <f t="shared" si="124"/>
        <v>1</v>
      </c>
      <c r="EN151" s="408"/>
    </row>
    <row r="152" spans="1:224">
      <c r="A152" s="596" t="s">
        <v>888</v>
      </c>
      <c r="B152" s="595" t="s">
        <v>1182</v>
      </c>
      <c r="C152" s="596">
        <v>140997</v>
      </c>
      <c r="D152" s="596">
        <v>10</v>
      </c>
      <c r="E152" s="395"/>
      <c r="F152" s="395"/>
      <c r="G152" s="395"/>
      <c r="H152" s="395"/>
      <c r="I152" s="472"/>
      <c r="J152" s="472"/>
      <c r="K152" s="394"/>
      <c r="L152" s="395"/>
      <c r="M152" s="395"/>
      <c r="N152" s="395"/>
      <c r="O152" s="396"/>
      <c r="P152" s="396"/>
      <c r="Q152" s="395"/>
      <c r="R152" s="395"/>
      <c r="S152" s="395"/>
      <c r="T152" s="395"/>
      <c r="U152" s="395"/>
      <c r="V152" s="472"/>
      <c r="W152" s="394"/>
      <c r="X152" s="395"/>
      <c r="Y152" s="395"/>
      <c r="Z152" s="395"/>
      <c r="AA152" s="396"/>
      <c r="AB152" s="396"/>
      <c r="AC152" s="395"/>
      <c r="AD152" s="395"/>
      <c r="AE152" s="395"/>
      <c r="AF152" s="395"/>
      <c r="AG152" s="395"/>
      <c r="AH152" s="472"/>
      <c r="AI152" s="489" t="str">
        <f t="shared" si="125"/>
        <v xml:space="preserve"> </v>
      </c>
      <c r="AJ152" s="397" t="str">
        <f t="shared" si="126"/>
        <v xml:space="preserve"> </v>
      </c>
      <c r="AK152" s="397" t="str">
        <f t="shared" si="127"/>
        <v xml:space="preserve"> </v>
      </c>
      <c r="AL152" s="397" t="str">
        <f t="shared" si="128"/>
        <v xml:space="preserve"> </v>
      </c>
      <c r="AM152" s="397" t="str">
        <f t="shared" si="129"/>
        <v xml:space="preserve"> </v>
      </c>
      <c r="AN152" s="397" t="str">
        <f t="shared" si="130"/>
        <v xml:space="preserve"> </v>
      </c>
      <c r="AO152" s="397" t="str">
        <f t="shared" si="131"/>
        <v xml:space="preserve"> </v>
      </c>
      <c r="AP152" s="397" t="str">
        <f t="shared" si="132"/>
        <v xml:space="preserve"> </v>
      </c>
      <c r="AQ152" s="397" t="str">
        <f t="shared" si="133"/>
        <v xml:space="preserve"> </v>
      </c>
      <c r="AR152" s="397" t="str">
        <f t="shared" si="134"/>
        <v xml:space="preserve"> </v>
      </c>
      <c r="AS152" s="397" t="str">
        <f t="shared" si="135"/>
        <v xml:space="preserve"> </v>
      </c>
      <c r="AT152" s="398" t="str">
        <f t="shared" si="136"/>
        <v xml:space="preserve"> </v>
      </c>
      <c r="AU152" s="379"/>
      <c r="AV152" s="395"/>
      <c r="AW152" s="472"/>
      <c r="AX152" s="400"/>
      <c r="AY152" s="395"/>
      <c r="AZ152" s="472"/>
      <c r="BA152" s="489" t="str">
        <f t="shared" si="137"/>
        <v xml:space="preserve"> </v>
      </c>
      <c r="BB152" s="397" t="str">
        <f t="shared" si="138"/>
        <v xml:space="preserve"> </v>
      </c>
      <c r="BC152" s="398" t="str">
        <f t="shared" si="139"/>
        <v xml:space="preserve"> </v>
      </c>
      <c r="BD152" s="401"/>
      <c r="BE152" s="402"/>
      <c r="BF152" s="472"/>
      <c r="BG152" s="403"/>
      <c r="BH152" s="402"/>
      <c r="BI152" s="472"/>
      <c r="BJ152" s="403"/>
      <c r="BK152" s="402"/>
      <c r="BL152" s="472"/>
      <c r="BM152" s="403"/>
      <c r="BN152" s="402"/>
      <c r="BO152" s="472"/>
      <c r="BP152" s="490" t="str">
        <f t="shared" si="140"/>
        <v/>
      </c>
      <c r="BQ152" s="475" t="str">
        <f t="shared" si="141"/>
        <v/>
      </c>
      <c r="BR152" s="405" t="str">
        <f t="shared" si="142"/>
        <v/>
      </c>
      <c r="BS152" s="906">
        <v>1361</v>
      </c>
      <c r="BT152" s="907">
        <v>1431</v>
      </c>
      <c r="BU152" s="907">
        <v>1443</v>
      </c>
      <c r="BV152" s="907">
        <v>1504</v>
      </c>
      <c r="BW152" s="879">
        <v>1465</v>
      </c>
      <c r="BX152" s="879">
        <v>1754</v>
      </c>
      <c r="BY152" s="403">
        <v>279</v>
      </c>
      <c r="BZ152" s="402">
        <v>329</v>
      </c>
      <c r="CA152" s="402">
        <v>315</v>
      </c>
      <c r="CB152" s="402">
        <v>312</v>
      </c>
      <c r="CC152" s="402">
        <v>349</v>
      </c>
      <c r="CD152" s="402">
        <v>491</v>
      </c>
      <c r="CE152" s="402">
        <v>501</v>
      </c>
      <c r="CF152" s="472">
        <v>611</v>
      </c>
      <c r="CG152" s="403"/>
      <c r="CH152" s="399"/>
      <c r="CI152" s="402"/>
      <c r="CJ152" s="402"/>
      <c r="CK152" s="402"/>
      <c r="CL152" s="402"/>
      <c r="CM152" s="402"/>
      <c r="CN152" s="472"/>
      <c r="CO152" s="489">
        <f t="shared" si="143"/>
        <v>279</v>
      </c>
      <c r="CP152" s="397">
        <f t="shared" si="144"/>
        <v>329</v>
      </c>
      <c r="CQ152" s="397">
        <f t="shared" si="145"/>
        <v>315</v>
      </c>
      <c r="CR152" s="397">
        <f t="shared" si="146"/>
        <v>312</v>
      </c>
      <c r="CS152" s="397">
        <f t="shared" si="147"/>
        <v>349</v>
      </c>
      <c r="CT152" s="397">
        <f t="shared" si="148"/>
        <v>491</v>
      </c>
      <c r="CU152" s="397">
        <f t="shared" si="149"/>
        <v>501</v>
      </c>
      <c r="CV152" s="491">
        <f t="shared" si="150"/>
        <v>611</v>
      </c>
      <c r="CW152" s="379">
        <v>249</v>
      </c>
      <c r="CX152" s="399">
        <v>272</v>
      </c>
      <c r="CY152" s="472">
        <v>313</v>
      </c>
      <c r="CZ152" s="400">
        <v>56</v>
      </c>
      <c r="DA152" s="399">
        <v>50</v>
      </c>
      <c r="DB152" s="472">
        <v>54</v>
      </c>
      <c r="DC152" s="404">
        <f t="shared" si="151"/>
        <v>186</v>
      </c>
      <c r="DD152" s="404">
        <f t="shared" si="152"/>
        <v>179</v>
      </c>
      <c r="DE152" s="405">
        <f t="shared" si="153"/>
        <v>244</v>
      </c>
      <c r="DF152" s="379">
        <v>73</v>
      </c>
      <c r="DG152" s="695">
        <v>65</v>
      </c>
      <c r="DH152" s="472">
        <v>72</v>
      </c>
      <c r="DI152" s="400">
        <v>77</v>
      </c>
      <c r="DJ152" s="695">
        <v>98</v>
      </c>
      <c r="DK152" s="472">
        <f>93</f>
        <v>93</v>
      </c>
      <c r="DL152" s="400">
        <v>17</v>
      </c>
      <c r="DM152" s="399">
        <v>30</v>
      </c>
      <c r="DN152" s="472">
        <v>30</v>
      </c>
      <c r="DO152" s="400">
        <v>79</v>
      </c>
      <c r="DP152" s="399">
        <v>93</v>
      </c>
      <c r="DQ152" s="472">
        <v>127</v>
      </c>
      <c r="DR152" s="404">
        <f t="shared" si="154"/>
        <v>143</v>
      </c>
      <c r="DS152" s="404">
        <f t="shared" si="155"/>
        <v>161</v>
      </c>
      <c r="DT152" s="405">
        <f t="shared" si="156"/>
        <v>262</v>
      </c>
      <c r="DU152" s="409"/>
      <c r="DV152" s="406" t="b">
        <f t="shared" si="107"/>
        <v>0</v>
      </c>
      <c r="DW152" s="136" t="b">
        <f t="shared" si="108"/>
        <v>0</v>
      </c>
      <c r="DX152" s="408" t="b">
        <f t="shared" si="109"/>
        <v>1</v>
      </c>
      <c r="DY152" s="136" t="b">
        <f t="shared" si="110"/>
        <v>0</v>
      </c>
      <c r="DZ152" s="136" t="b">
        <f t="shared" si="111"/>
        <v>0</v>
      </c>
      <c r="EA152" s="408" t="b">
        <f t="shared" si="112"/>
        <v>1</v>
      </c>
      <c r="EB152" s="136" t="b">
        <f t="shared" si="113"/>
        <v>0</v>
      </c>
      <c r="EC152" s="136" t="b">
        <f t="shared" si="114"/>
        <v>0</v>
      </c>
      <c r="ED152" s="408" t="b">
        <f t="shared" si="115"/>
        <v>1</v>
      </c>
      <c r="EE152" s="136" t="b">
        <f t="shared" si="116"/>
        <v>1</v>
      </c>
      <c r="EF152" s="136" t="b">
        <f t="shared" si="117"/>
        <v>1</v>
      </c>
      <c r="EG152" s="408" t="b">
        <f t="shared" si="157"/>
        <v>1</v>
      </c>
      <c r="EH152" s="136" t="b">
        <f t="shared" si="119"/>
        <v>1</v>
      </c>
      <c r="EI152" s="136" t="b">
        <f t="shared" si="120"/>
        <v>1</v>
      </c>
      <c r="EJ152" s="408" t="b">
        <f t="shared" si="121"/>
        <v>1</v>
      </c>
      <c r="EK152" s="136" t="b">
        <f t="shared" si="122"/>
        <v>1</v>
      </c>
      <c r="EL152" s="136" t="b">
        <f t="shared" si="123"/>
        <v>1</v>
      </c>
      <c r="EM152" s="408" t="b">
        <f t="shared" si="124"/>
        <v>1</v>
      </c>
      <c r="EN152" s="408"/>
    </row>
    <row r="153" spans="1:224">
      <c r="A153" s="596" t="s">
        <v>888</v>
      </c>
      <c r="B153" s="595" t="s">
        <v>1183</v>
      </c>
      <c r="C153" s="596">
        <v>141307</v>
      </c>
      <c r="D153" s="596">
        <v>10</v>
      </c>
      <c r="E153" s="395"/>
      <c r="F153" s="395"/>
      <c r="G153" s="395"/>
      <c r="H153" s="395"/>
      <c r="I153" s="472"/>
      <c r="J153" s="472"/>
      <c r="K153" s="394"/>
      <c r="L153" s="395"/>
      <c r="M153" s="395"/>
      <c r="N153" s="395"/>
      <c r="O153" s="396"/>
      <c r="P153" s="396"/>
      <c r="Q153" s="395"/>
      <c r="R153" s="395"/>
      <c r="S153" s="395"/>
      <c r="T153" s="395"/>
      <c r="U153" s="395"/>
      <c r="V153" s="472"/>
      <c r="W153" s="394"/>
      <c r="X153" s="395"/>
      <c r="Y153" s="395"/>
      <c r="Z153" s="395"/>
      <c r="AA153" s="396"/>
      <c r="AB153" s="396"/>
      <c r="AC153" s="395"/>
      <c r="AD153" s="395"/>
      <c r="AE153" s="395"/>
      <c r="AF153" s="395"/>
      <c r="AG153" s="395"/>
      <c r="AH153" s="472"/>
      <c r="AI153" s="489" t="str">
        <f t="shared" si="125"/>
        <v xml:space="preserve"> </v>
      </c>
      <c r="AJ153" s="397" t="str">
        <f t="shared" si="126"/>
        <v xml:space="preserve"> </v>
      </c>
      <c r="AK153" s="397" t="str">
        <f t="shared" si="127"/>
        <v xml:space="preserve"> </v>
      </c>
      <c r="AL153" s="397" t="str">
        <f t="shared" si="128"/>
        <v xml:space="preserve"> </v>
      </c>
      <c r="AM153" s="397" t="str">
        <f t="shared" si="129"/>
        <v xml:space="preserve"> </v>
      </c>
      <c r="AN153" s="397" t="str">
        <f t="shared" si="130"/>
        <v xml:space="preserve"> </v>
      </c>
      <c r="AO153" s="397" t="str">
        <f t="shared" si="131"/>
        <v xml:space="preserve"> </v>
      </c>
      <c r="AP153" s="397" t="str">
        <f t="shared" si="132"/>
        <v xml:space="preserve"> </v>
      </c>
      <c r="AQ153" s="397" t="str">
        <f t="shared" si="133"/>
        <v xml:space="preserve"> </v>
      </c>
      <c r="AR153" s="397" t="str">
        <f t="shared" si="134"/>
        <v xml:space="preserve"> </v>
      </c>
      <c r="AS153" s="397" t="str">
        <f t="shared" si="135"/>
        <v xml:space="preserve"> </v>
      </c>
      <c r="AT153" s="398" t="str">
        <f t="shared" si="136"/>
        <v xml:space="preserve"> </v>
      </c>
      <c r="AU153" s="379"/>
      <c r="AV153" s="395"/>
      <c r="AW153" s="472"/>
      <c r="AX153" s="400"/>
      <c r="AY153" s="395"/>
      <c r="AZ153" s="472"/>
      <c r="BA153" s="489" t="str">
        <f t="shared" si="137"/>
        <v xml:space="preserve"> </v>
      </c>
      <c r="BB153" s="397" t="str">
        <f t="shared" si="138"/>
        <v xml:space="preserve"> </v>
      </c>
      <c r="BC153" s="398" t="str">
        <f t="shared" si="139"/>
        <v xml:space="preserve"> </v>
      </c>
      <c r="BD153" s="401"/>
      <c r="BE153" s="402"/>
      <c r="BF153" s="472"/>
      <c r="BG153" s="403"/>
      <c r="BH153" s="402"/>
      <c r="BI153" s="472"/>
      <c r="BJ153" s="403"/>
      <c r="BK153" s="402"/>
      <c r="BL153" s="472"/>
      <c r="BM153" s="403"/>
      <c r="BN153" s="402"/>
      <c r="BO153" s="472"/>
      <c r="BP153" s="490" t="str">
        <f t="shared" si="140"/>
        <v/>
      </c>
      <c r="BQ153" s="475" t="str">
        <f t="shared" si="141"/>
        <v/>
      </c>
      <c r="BR153" s="405" t="str">
        <f t="shared" si="142"/>
        <v/>
      </c>
      <c r="BS153" s="906">
        <v>900</v>
      </c>
      <c r="BT153" s="907">
        <v>1026</v>
      </c>
      <c r="BU153" s="907">
        <v>1005</v>
      </c>
      <c r="BV153" s="907">
        <v>880</v>
      </c>
      <c r="BW153" s="879">
        <v>1017</v>
      </c>
      <c r="BX153" s="879">
        <v>989</v>
      </c>
      <c r="BY153" s="403">
        <v>163</v>
      </c>
      <c r="BZ153" s="402">
        <v>146</v>
      </c>
      <c r="CA153" s="402">
        <v>154</v>
      </c>
      <c r="CB153" s="402">
        <v>187</v>
      </c>
      <c r="CC153" s="402">
        <v>144</v>
      </c>
      <c r="CD153" s="402">
        <v>157</v>
      </c>
      <c r="CE153" s="402">
        <f>182+1</f>
        <v>183</v>
      </c>
      <c r="CF153" s="472">
        <v>178</v>
      </c>
      <c r="CG153" s="403"/>
      <c r="CH153" s="399"/>
      <c r="CI153" s="402"/>
      <c r="CJ153" s="402"/>
      <c r="CK153" s="402"/>
      <c r="CL153" s="402"/>
      <c r="CM153" s="402"/>
      <c r="CN153" s="472"/>
      <c r="CO153" s="489">
        <f t="shared" si="143"/>
        <v>163</v>
      </c>
      <c r="CP153" s="397">
        <f t="shared" si="144"/>
        <v>146</v>
      </c>
      <c r="CQ153" s="397">
        <f t="shared" si="145"/>
        <v>154</v>
      </c>
      <c r="CR153" s="397">
        <f t="shared" si="146"/>
        <v>187</v>
      </c>
      <c r="CS153" s="397">
        <f t="shared" si="147"/>
        <v>144</v>
      </c>
      <c r="CT153" s="397">
        <f t="shared" si="148"/>
        <v>157</v>
      </c>
      <c r="CU153" s="397">
        <f t="shared" si="149"/>
        <v>183</v>
      </c>
      <c r="CV153" s="491">
        <f t="shared" si="150"/>
        <v>178</v>
      </c>
      <c r="CW153" s="379">
        <v>89</v>
      </c>
      <c r="CX153" s="399">
        <v>100</v>
      </c>
      <c r="CY153" s="472">
        <v>103</v>
      </c>
      <c r="CZ153" s="400">
        <v>8</v>
      </c>
      <c r="DA153" s="399">
        <v>18</v>
      </c>
      <c r="DB153" s="472">
        <v>17</v>
      </c>
      <c r="DC153" s="404">
        <f t="shared" si="151"/>
        <v>60</v>
      </c>
      <c r="DD153" s="404">
        <f t="shared" si="152"/>
        <v>65</v>
      </c>
      <c r="DE153" s="405">
        <f t="shared" si="153"/>
        <v>58</v>
      </c>
      <c r="DF153" s="379">
        <v>31</v>
      </c>
      <c r="DG153" s="695">
        <v>29</v>
      </c>
      <c r="DH153" s="472">
        <v>23</v>
      </c>
      <c r="DI153" s="400">
        <v>40</v>
      </c>
      <c r="DJ153" s="695">
        <v>48</v>
      </c>
      <c r="DK153" s="472">
        <f>47</f>
        <v>47</v>
      </c>
      <c r="DL153" s="400">
        <v>21</v>
      </c>
      <c r="DM153" s="399">
        <v>19</v>
      </c>
      <c r="DN153" s="472">
        <v>12</v>
      </c>
      <c r="DO153" s="400">
        <v>51</v>
      </c>
      <c r="DP153" s="399">
        <v>39</v>
      </c>
      <c r="DQ153" s="472">
        <v>45</v>
      </c>
      <c r="DR153" s="404">
        <f t="shared" si="154"/>
        <v>84</v>
      </c>
      <c r="DS153" s="404">
        <f t="shared" si="155"/>
        <v>57</v>
      </c>
      <c r="DT153" s="405">
        <f t="shared" si="156"/>
        <v>77</v>
      </c>
      <c r="DU153" s="409"/>
      <c r="DV153" s="406" t="b">
        <f t="shared" si="107"/>
        <v>0</v>
      </c>
      <c r="DW153" s="136" t="b">
        <f t="shared" si="108"/>
        <v>0</v>
      </c>
      <c r="DX153" s="408" t="b">
        <f t="shared" si="109"/>
        <v>1</v>
      </c>
      <c r="DY153" s="136" t="b">
        <f t="shared" si="110"/>
        <v>0</v>
      </c>
      <c r="DZ153" s="136" t="b">
        <f t="shared" si="111"/>
        <v>0</v>
      </c>
      <c r="EA153" s="408" t="b">
        <f t="shared" si="112"/>
        <v>1</v>
      </c>
      <c r="EB153" s="136" t="b">
        <f t="shared" si="113"/>
        <v>0</v>
      </c>
      <c r="EC153" s="136" t="b">
        <f t="shared" si="114"/>
        <v>0</v>
      </c>
      <c r="ED153" s="408" t="b">
        <f t="shared" si="115"/>
        <v>1</v>
      </c>
      <c r="EE153" s="136" t="b">
        <f t="shared" si="116"/>
        <v>1</v>
      </c>
      <c r="EF153" s="136" t="b">
        <f t="shared" si="117"/>
        <v>1</v>
      </c>
      <c r="EG153" s="408" t="b">
        <f t="shared" si="157"/>
        <v>1</v>
      </c>
      <c r="EH153" s="136" t="b">
        <f t="shared" si="119"/>
        <v>1</v>
      </c>
      <c r="EI153" s="136" t="b">
        <f t="shared" si="120"/>
        <v>1</v>
      </c>
      <c r="EJ153" s="408" t="b">
        <f t="shared" si="121"/>
        <v>1</v>
      </c>
      <c r="EK153" s="136" t="b">
        <f t="shared" si="122"/>
        <v>1</v>
      </c>
      <c r="EL153" s="136" t="b">
        <f t="shared" si="123"/>
        <v>1</v>
      </c>
      <c r="EM153" s="408" t="b">
        <f t="shared" si="124"/>
        <v>1</v>
      </c>
      <c r="EN153" s="408"/>
    </row>
    <row r="154" spans="1:224" s="407" customFormat="1">
      <c r="A154" s="487" t="s">
        <v>888</v>
      </c>
      <c r="B154" s="488" t="s">
        <v>115</v>
      </c>
      <c r="C154" s="487">
        <v>138682</v>
      </c>
      <c r="D154" s="487">
        <v>12</v>
      </c>
      <c r="E154" s="395"/>
      <c r="F154" s="395"/>
      <c r="G154" s="395"/>
      <c r="H154" s="395"/>
      <c r="I154" s="472"/>
      <c r="J154" s="472"/>
      <c r="K154" s="394"/>
      <c r="L154" s="395"/>
      <c r="M154" s="395"/>
      <c r="N154" s="395"/>
      <c r="O154" s="396"/>
      <c r="P154" s="396"/>
      <c r="Q154" s="395"/>
      <c r="R154" s="395"/>
      <c r="S154" s="395"/>
      <c r="T154" s="395"/>
      <c r="U154" s="395"/>
      <c r="V154" s="472"/>
      <c r="W154" s="394"/>
      <c r="X154" s="395"/>
      <c r="Y154" s="395"/>
      <c r="Z154" s="395"/>
      <c r="AA154" s="396"/>
      <c r="AB154" s="396"/>
      <c r="AC154" s="395"/>
      <c r="AD154" s="395"/>
      <c r="AE154" s="395"/>
      <c r="AF154" s="395"/>
      <c r="AG154" s="395"/>
      <c r="AH154" s="472"/>
      <c r="AI154" s="489" t="str">
        <f t="shared" si="125"/>
        <v xml:space="preserve"> </v>
      </c>
      <c r="AJ154" s="397" t="str">
        <f t="shared" si="126"/>
        <v xml:space="preserve"> </v>
      </c>
      <c r="AK154" s="397" t="str">
        <f t="shared" si="127"/>
        <v xml:space="preserve"> </v>
      </c>
      <c r="AL154" s="397" t="str">
        <f t="shared" si="128"/>
        <v xml:space="preserve"> </v>
      </c>
      <c r="AM154" s="397" t="str">
        <f t="shared" si="129"/>
        <v xml:space="preserve"> </v>
      </c>
      <c r="AN154" s="397" t="str">
        <f t="shared" si="130"/>
        <v xml:space="preserve"> </v>
      </c>
      <c r="AO154" s="397" t="str">
        <f t="shared" si="131"/>
        <v xml:space="preserve"> </v>
      </c>
      <c r="AP154" s="397" t="str">
        <f t="shared" si="132"/>
        <v xml:space="preserve"> </v>
      </c>
      <c r="AQ154" s="397" t="str">
        <f t="shared" si="133"/>
        <v xml:space="preserve"> </v>
      </c>
      <c r="AR154" s="397" t="str">
        <f t="shared" si="134"/>
        <v xml:space="preserve"> </v>
      </c>
      <c r="AS154" s="397" t="str">
        <f t="shared" si="135"/>
        <v xml:space="preserve"> </v>
      </c>
      <c r="AT154" s="398" t="str">
        <f t="shared" si="136"/>
        <v xml:space="preserve"> </v>
      </c>
      <c r="AU154" s="379"/>
      <c r="AV154" s="395"/>
      <c r="AW154" s="472"/>
      <c r="AX154" s="400"/>
      <c r="AY154" s="395"/>
      <c r="AZ154" s="472"/>
      <c r="BA154" s="489" t="str">
        <f t="shared" si="137"/>
        <v xml:space="preserve"> </v>
      </c>
      <c r="BB154" s="397" t="str">
        <f t="shared" si="138"/>
        <v xml:space="preserve"> </v>
      </c>
      <c r="BC154" s="398" t="str">
        <f t="shared" si="139"/>
        <v xml:space="preserve"> </v>
      </c>
      <c r="BD154" s="401"/>
      <c r="BE154" s="402"/>
      <c r="BF154" s="472"/>
      <c r="BG154" s="403"/>
      <c r="BH154" s="402"/>
      <c r="BI154" s="472"/>
      <c r="BJ154" s="403"/>
      <c r="BK154" s="402"/>
      <c r="BL154" s="472"/>
      <c r="BM154" s="403"/>
      <c r="BN154" s="402"/>
      <c r="BO154" s="472"/>
      <c r="BP154" s="490" t="str">
        <f t="shared" si="140"/>
        <v/>
      </c>
      <c r="BQ154" s="475" t="str">
        <f t="shared" si="141"/>
        <v/>
      </c>
      <c r="BR154" s="405" t="str">
        <f t="shared" si="142"/>
        <v/>
      </c>
      <c r="BS154" s="712">
        <v>1022</v>
      </c>
      <c r="BT154" s="713">
        <v>634</v>
      </c>
      <c r="BU154" s="713">
        <v>591</v>
      </c>
      <c r="BV154" s="713">
        <v>653</v>
      </c>
      <c r="BW154" s="714">
        <v>599</v>
      </c>
      <c r="BX154" s="714">
        <v>681</v>
      </c>
      <c r="BY154" s="715">
        <v>353</v>
      </c>
      <c r="BZ154" s="713">
        <v>350</v>
      </c>
      <c r="CA154" s="713">
        <v>327</v>
      </c>
      <c r="CB154" s="713">
        <v>340</v>
      </c>
      <c r="CC154" s="713">
        <v>308</v>
      </c>
      <c r="CD154" s="713">
        <v>303</v>
      </c>
      <c r="CE154" s="713">
        <v>247</v>
      </c>
      <c r="CF154" s="714">
        <v>362</v>
      </c>
      <c r="CG154" s="403"/>
      <c r="CH154" s="399"/>
      <c r="CI154" s="402"/>
      <c r="CJ154" s="402"/>
      <c r="CK154" s="402"/>
      <c r="CL154" s="402"/>
      <c r="CM154" s="402"/>
      <c r="CN154" s="472"/>
      <c r="CO154" s="489">
        <f t="shared" si="143"/>
        <v>353</v>
      </c>
      <c r="CP154" s="397">
        <f t="shared" si="144"/>
        <v>350</v>
      </c>
      <c r="CQ154" s="397">
        <f t="shared" si="145"/>
        <v>327</v>
      </c>
      <c r="CR154" s="397">
        <f t="shared" si="146"/>
        <v>340</v>
      </c>
      <c r="CS154" s="397">
        <f t="shared" si="147"/>
        <v>308</v>
      </c>
      <c r="CT154" s="397">
        <f t="shared" si="148"/>
        <v>303</v>
      </c>
      <c r="CU154" s="397">
        <f t="shared" si="149"/>
        <v>247</v>
      </c>
      <c r="CV154" s="491">
        <f t="shared" si="150"/>
        <v>362</v>
      </c>
      <c r="CW154" s="717">
        <v>142</v>
      </c>
      <c r="CX154" s="718">
        <v>134</v>
      </c>
      <c r="CY154" s="714">
        <v>200</v>
      </c>
      <c r="CZ154" s="719">
        <v>3</v>
      </c>
      <c r="DA154" s="718">
        <v>2</v>
      </c>
      <c r="DB154" s="714">
        <v>3</v>
      </c>
      <c r="DC154" s="404">
        <f t="shared" si="151"/>
        <v>158</v>
      </c>
      <c r="DD154" s="404">
        <f t="shared" si="152"/>
        <v>111</v>
      </c>
      <c r="DE154" s="405">
        <f t="shared" si="153"/>
        <v>159</v>
      </c>
      <c r="DF154" s="717">
        <v>155</v>
      </c>
      <c r="DG154" s="718">
        <v>119</v>
      </c>
      <c r="DH154" s="714">
        <v>129</v>
      </c>
      <c r="DI154" s="719">
        <v>121</v>
      </c>
      <c r="DJ154" s="718">
        <v>134</v>
      </c>
      <c r="DK154" s="714">
        <v>169</v>
      </c>
      <c r="DL154" s="719">
        <v>30</v>
      </c>
      <c r="DM154" s="718">
        <v>23</v>
      </c>
      <c r="DN154" s="714">
        <v>34</v>
      </c>
      <c r="DO154" s="719">
        <v>5</v>
      </c>
      <c r="DP154" s="718">
        <v>12</v>
      </c>
      <c r="DQ154" s="714">
        <v>9</v>
      </c>
      <c r="DR154" s="404">
        <f t="shared" si="154"/>
        <v>150</v>
      </c>
      <c r="DS154" s="404">
        <f t="shared" si="155"/>
        <v>154</v>
      </c>
      <c r="DT154" s="405">
        <f t="shared" si="156"/>
        <v>131</v>
      </c>
      <c r="DU154" s="28"/>
      <c r="DV154" s="28"/>
      <c r="DW154" s="5"/>
      <c r="DX154" s="5"/>
      <c r="DY154" s="28"/>
      <c r="DZ154" s="28"/>
      <c r="EA154" s="5"/>
      <c r="EB154" s="5"/>
      <c r="EC154" s="5"/>
      <c r="ED154" s="5"/>
      <c r="EE154" s="5"/>
      <c r="EF154" s="5"/>
      <c r="EG154" s="5"/>
      <c r="EH154" s="5"/>
      <c r="EI154" s="5"/>
      <c r="EJ154" s="5"/>
      <c r="EK154" s="5"/>
      <c r="EL154" s="5"/>
      <c r="EM154" s="5"/>
      <c r="EN154" s="5"/>
      <c r="EO154" s="409"/>
      <c r="EP154" s="409"/>
      <c r="EQ154" s="409"/>
      <c r="ER154" s="409"/>
      <c r="ES154" s="409"/>
      <c r="ET154" s="409"/>
      <c r="EU154" s="409"/>
      <c r="EV154" s="409"/>
      <c r="EW154" s="409"/>
      <c r="EX154" s="409"/>
      <c r="EY154" s="409"/>
      <c r="EZ154" s="409"/>
      <c r="FA154" s="409"/>
      <c r="FB154" s="409"/>
      <c r="FC154" s="409"/>
      <c r="FD154" s="409"/>
      <c r="FE154" s="409"/>
      <c r="FF154" s="409"/>
      <c r="FG154" s="409"/>
      <c r="FH154" s="409"/>
      <c r="FI154" s="409"/>
      <c r="FJ154" s="409"/>
      <c r="FK154" s="409"/>
      <c r="FL154" s="409"/>
      <c r="FM154" s="409"/>
      <c r="FN154" s="409"/>
      <c r="FO154" s="409"/>
      <c r="FP154" s="409"/>
      <c r="FQ154" s="409"/>
      <c r="FR154" s="409"/>
      <c r="FS154" s="409"/>
      <c r="FT154" s="409"/>
      <c r="FU154" s="409"/>
      <c r="FV154" s="409"/>
      <c r="FW154" s="409"/>
      <c r="FX154" s="409"/>
      <c r="FY154" s="409"/>
      <c r="FZ154" s="409"/>
      <c r="GA154" s="409"/>
      <c r="GB154" s="409"/>
      <c r="GC154" s="409"/>
      <c r="GD154" s="409"/>
      <c r="GE154" s="409"/>
      <c r="GF154" s="409"/>
      <c r="GG154" s="409"/>
      <c r="GH154" s="409"/>
      <c r="GI154" s="409"/>
      <c r="GJ154" s="409"/>
      <c r="GK154" s="409"/>
      <c r="GL154" s="409"/>
      <c r="GM154" s="409"/>
      <c r="GN154" s="409"/>
      <c r="GO154" s="409"/>
      <c r="GP154" s="409"/>
      <c r="GQ154" s="409"/>
      <c r="GR154" s="409"/>
      <c r="GS154" s="409"/>
      <c r="GT154" s="409"/>
      <c r="GU154" s="409"/>
      <c r="GV154" s="409"/>
      <c r="GW154" s="409"/>
      <c r="GX154" s="409"/>
      <c r="GY154" s="409"/>
      <c r="GZ154" s="409"/>
      <c r="HA154" s="409"/>
      <c r="HB154" s="409"/>
      <c r="HC154" s="409"/>
      <c r="HD154" s="409"/>
      <c r="HE154" s="409"/>
      <c r="HF154" s="409"/>
      <c r="HG154" s="409"/>
      <c r="HH154" s="409"/>
      <c r="HI154" s="409"/>
      <c r="HJ154" s="409"/>
      <c r="HK154" s="409"/>
      <c r="HL154" s="409"/>
      <c r="HM154" s="409"/>
      <c r="HN154" s="409"/>
      <c r="HO154" s="409"/>
      <c r="HP154" s="409"/>
    </row>
    <row r="155" spans="1:224" s="407" customFormat="1">
      <c r="A155" s="487" t="s">
        <v>888</v>
      </c>
      <c r="B155" s="488" t="s">
        <v>117</v>
      </c>
      <c r="C155" s="487">
        <v>246813</v>
      </c>
      <c r="D155" s="487">
        <v>12</v>
      </c>
      <c r="E155" s="395"/>
      <c r="F155" s="395"/>
      <c r="G155" s="395"/>
      <c r="H155" s="395"/>
      <c r="I155" s="472"/>
      <c r="J155" s="472"/>
      <c r="K155" s="394"/>
      <c r="L155" s="395"/>
      <c r="M155" s="395"/>
      <c r="N155" s="395"/>
      <c r="O155" s="396"/>
      <c r="P155" s="396"/>
      <c r="Q155" s="395"/>
      <c r="R155" s="395"/>
      <c r="S155" s="395"/>
      <c r="T155" s="395"/>
      <c r="U155" s="395"/>
      <c r="V155" s="472"/>
      <c r="W155" s="394"/>
      <c r="X155" s="395"/>
      <c r="Y155" s="395"/>
      <c r="Z155" s="395"/>
      <c r="AA155" s="396"/>
      <c r="AB155" s="396"/>
      <c r="AC155" s="395"/>
      <c r="AD155" s="395"/>
      <c r="AE155" s="395"/>
      <c r="AF155" s="395"/>
      <c r="AG155" s="395"/>
      <c r="AH155" s="472"/>
      <c r="AI155" s="489" t="str">
        <f t="shared" si="125"/>
        <v xml:space="preserve"> </v>
      </c>
      <c r="AJ155" s="397" t="str">
        <f t="shared" si="126"/>
        <v xml:space="preserve"> </v>
      </c>
      <c r="AK155" s="397" t="str">
        <f t="shared" si="127"/>
        <v xml:space="preserve"> </v>
      </c>
      <c r="AL155" s="397" t="str">
        <f t="shared" si="128"/>
        <v xml:space="preserve"> </v>
      </c>
      <c r="AM155" s="397" t="str">
        <f t="shared" si="129"/>
        <v xml:space="preserve"> </v>
      </c>
      <c r="AN155" s="397" t="str">
        <f t="shared" si="130"/>
        <v xml:space="preserve"> </v>
      </c>
      <c r="AO155" s="397" t="str">
        <f t="shared" si="131"/>
        <v xml:space="preserve"> </v>
      </c>
      <c r="AP155" s="397" t="str">
        <f t="shared" si="132"/>
        <v xml:space="preserve"> </v>
      </c>
      <c r="AQ155" s="397" t="str">
        <f t="shared" si="133"/>
        <v xml:space="preserve"> </v>
      </c>
      <c r="AR155" s="397" t="str">
        <f t="shared" si="134"/>
        <v xml:space="preserve"> </v>
      </c>
      <c r="AS155" s="397" t="str">
        <f t="shared" si="135"/>
        <v xml:space="preserve"> </v>
      </c>
      <c r="AT155" s="398" t="str">
        <f t="shared" si="136"/>
        <v xml:space="preserve"> </v>
      </c>
      <c r="AU155" s="379"/>
      <c r="AV155" s="395"/>
      <c r="AW155" s="472"/>
      <c r="AX155" s="400"/>
      <c r="AY155" s="395"/>
      <c r="AZ155" s="472"/>
      <c r="BA155" s="489" t="str">
        <f t="shared" si="137"/>
        <v xml:space="preserve"> </v>
      </c>
      <c r="BB155" s="397" t="str">
        <f t="shared" si="138"/>
        <v xml:space="preserve"> </v>
      </c>
      <c r="BC155" s="398" t="str">
        <f t="shared" si="139"/>
        <v xml:space="preserve"> </v>
      </c>
      <c r="BD155" s="401"/>
      <c r="BE155" s="402"/>
      <c r="BF155" s="472"/>
      <c r="BG155" s="403"/>
      <c r="BH155" s="402"/>
      <c r="BI155" s="472"/>
      <c r="BJ155" s="403"/>
      <c r="BK155" s="402"/>
      <c r="BL155" s="472"/>
      <c r="BM155" s="403"/>
      <c r="BN155" s="402"/>
      <c r="BO155" s="472"/>
      <c r="BP155" s="490" t="str">
        <f t="shared" si="140"/>
        <v/>
      </c>
      <c r="BQ155" s="475" t="str">
        <f t="shared" si="141"/>
        <v/>
      </c>
      <c r="BR155" s="405" t="str">
        <f t="shared" si="142"/>
        <v/>
      </c>
      <c r="BS155" s="712">
        <v>966</v>
      </c>
      <c r="BT155" s="713">
        <v>723</v>
      </c>
      <c r="BU155" s="713">
        <v>774</v>
      </c>
      <c r="BV155" s="713">
        <v>778</v>
      </c>
      <c r="BW155" s="714">
        <v>791</v>
      </c>
      <c r="BX155" s="714">
        <v>947</v>
      </c>
      <c r="BY155" s="715">
        <v>388</v>
      </c>
      <c r="BZ155" s="713">
        <v>548</v>
      </c>
      <c r="CA155" s="713">
        <v>279</v>
      </c>
      <c r="CB155" s="713">
        <v>208</v>
      </c>
      <c r="CC155" s="713">
        <v>213</v>
      </c>
      <c r="CD155" s="713">
        <v>250</v>
      </c>
      <c r="CE155" s="713">
        <v>300</v>
      </c>
      <c r="CF155" s="714">
        <v>386</v>
      </c>
      <c r="CG155" s="403"/>
      <c r="CH155" s="399"/>
      <c r="CI155" s="402"/>
      <c r="CJ155" s="402"/>
      <c r="CK155" s="402"/>
      <c r="CL155" s="402"/>
      <c r="CM155" s="402"/>
      <c r="CN155" s="472"/>
      <c r="CO155" s="489">
        <f t="shared" si="143"/>
        <v>388</v>
      </c>
      <c r="CP155" s="397">
        <f t="shared" si="144"/>
        <v>548</v>
      </c>
      <c r="CQ155" s="397">
        <f t="shared" si="145"/>
        <v>279</v>
      </c>
      <c r="CR155" s="397">
        <f t="shared" si="146"/>
        <v>208</v>
      </c>
      <c r="CS155" s="397">
        <f t="shared" si="147"/>
        <v>213</v>
      </c>
      <c r="CT155" s="397">
        <f t="shared" si="148"/>
        <v>250</v>
      </c>
      <c r="CU155" s="397">
        <f t="shared" si="149"/>
        <v>300</v>
      </c>
      <c r="CV155" s="491">
        <f t="shared" si="150"/>
        <v>386</v>
      </c>
      <c r="CW155" s="717">
        <v>145</v>
      </c>
      <c r="CX155" s="718">
        <v>180</v>
      </c>
      <c r="CY155" s="714">
        <v>221</v>
      </c>
      <c r="CZ155" s="719">
        <v>3</v>
      </c>
      <c r="DA155" s="718">
        <v>8</v>
      </c>
      <c r="DB155" s="714">
        <v>9</v>
      </c>
      <c r="DC155" s="404">
        <f t="shared" si="151"/>
        <v>102</v>
      </c>
      <c r="DD155" s="404">
        <f t="shared" si="152"/>
        <v>112</v>
      </c>
      <c r="DE155" s="405">
        <f t="shared" si="153"/>
        <v>156</v>
      </c>
      <c r="DF155" s="717">
        <v>59</v>
      </c>
      <c r="DG155" s="718">
        <v>54</v>
      </c>
      <c r="DH155" s="714">
        <v>80</v>
      </c>
      <c r="DI155" s="719">
        <v>61</v>
      </c>
      <c r="DJ155" s="721">
        <v>132</v>
      </c>
      <c r="DK155" s="714">
        <v>88</v>
      </c>
      <c r="DL155" s="719">
        <v>20</v>
      </c>
      <c r="DM155" s="718">
        <v>30</v>
      </c>
      <c r="DN155" s="714">
        <v>37</v>
      </c>
      <c r="DO155" s="719">
        <v>13</v>
      </c>
      <c r="DP155" s="718">
        <v>12</v>
      </c>
      <c r="DQ155" s="714">
        <v>7</v>
      </c>
      <c r="DR155" s="404">
        <f t="shared" si="154"/>
        <v>116</v>
      </c>
      <c r="DS155" s="404">
        <f t="shared" si="155"/>
        <v>117</v>
      </c>
      <c r="DT155" s="405">
        <f t="shared" si="156"/>
        <v>126</v>
      </c>
      <c r="DU155" s="28"/>
      <c r="DV155" s="28"/>
      <c r="DW155" s="5"/>
      <c r="DX155" s="5"/>
      <c r="DY155" s="28"/>
      <c r="DZ155" s="28"/>
      <c r="EA155" s="5"/>
      <c r="EB155" s="5"/>
      <c r="EC155" s="5"/>
      <c r="ED155" s="5"/>
      <c r="EE155" s="5"/>
      <c r="EF155" s="5"/>
      <c r="EG155" s="5"/>
      <c r="EH155" s="5"/>
      <c r="EI155" s="5"/>
      <c r="EJ155" s="5"/>
      <c r="EK155" s="5"/>
      <c r="EL155" s="5"/>
      <c r="EM155" s="5"/>
      <c r="EN155" s="5"/>
      <c r="EO155" s="409"/>
      <c r="EP155" s="409"/>
      <c r="EQ155" s="409"/>
      <c r="ER155" s="409"/>
      <c r="ES155" s="409"/>
      <c r="ET155" s="409"/>
      <c r="EU155" s="409"/>
      <c r="EV155" s="409"/>
      <c r="EW155" s="409"/>
      <c r="EX155" s="409"/>
      <c r="EY155" s="409"/>
      <c r="EZ155" s="409"/>
      <c r="FA155" s="409"/>
      <c r="FB155" s="409"/>
      <c r="FC155" s="409"/>
      <c r="FD155" s="409"/>
      <c r="FE155" s="409"/>
      <c r="FF155" s="409"/>
      <c r="FG155" s="409"/>
      <c r="FH155" s="409"/>
      <c r="FI155" s="409"/>
      <c r="FJ155" s="409"/>
      <c r="FK155" s="409"/>
      <c r="FL155" s="409"/>
      <c r="FM155" s="409"/>
      <c r="FN155" s="409"/>
      <c r="FO155" s="409"/>
      <c r="FP155" s="409"/>
      <c r="FQ155" s="409"/>
      <c r="FR155" s="409"/>
      <c r="FS155" s="409"/>
      <c r="FT155" s="409"/>
      <c r="FU155" s="409"/>
      <c r="FV155" s="409"/>
      <c r="FW155" s="409"/>
      <c r="FX155" s="409"/>
      <c r="FY155" s="409"/>
      <c r="FZ155" s="409"/>
      <c r="GA155" s="409"/>
      <c r="GB155" s="409"/>
      <c r="GC155" s="409"/>
      <c r="GD155" s="409"/>
      <c r="GE155" s="409"/>
      <c r="GF155" s="409"/>
      <c r="GG155" s="409"/>
      <c r="GH155" s="409"/>
      <c r="GI155" s="409"/>
      <c r="GJ155" s="409"/>
      <c r="GK155" s="409"/>
      <c r="GL155" s="409"/>
      <c r="GM155" s="409"/>
      <c r="GN155" s="409"/>
      <c r="GO155" s="409"/>
      <c r="GP155" s="409"/>
      <c r="GQ155" s="409"/>
      <c r="GR155" s="409"/>
      <c r="GS155" s="409"/>
      <c r="GT155" s="409"/>
      <c r="GU155" s="409"/>
      <c r="GV155" s="409"/>
      <c r="GW155" s="409"/>
      <c r="GX155" s="409"/>
      <c r="GY155" s="409"/>
      <c r="GZ155" s="409"/>
      <c r="HA155" s="409"/>
      <c r="HB155" s="409"/>
      <c r="HC155" s="409"/>
      <c r="HD155" s="409"/>
      <c r="HE155" s="409"/>
      <c r="HF155" s="409"/>
      <c r="HG155" s="409"/>
      <c r="HH155" s="409"/>
      <c r="HI155" s="409"/>
      <c r="HJ155" s="409"/>
      <c r="HK155" s="409"/>
      <c r="HL155" s="409"/>
      <c r="HM155" s="409"/>
      <c r="HN155" s="409"/>
      <c r="HO155" s="409"/>
      <c r="HP155" s="409"/>
    </row>
    <row r="156" spans="1:224" s="407" customFormat="1">
      <c r="A156" s="487" t="s">
        <v>888</v>
      </c>
      <c r="B156" s="488" t="s">
        <v>118</v>
      </c>
      <c r="C156" s="487">
        <v>138840</v>
      </c>
      <c r="D156" s="487">
        <v>12</v>
      </c>
      <c r="E156" s="395"/>
      <c r="F156" s="395"/>
      <c r="G156" s="395"/>
      <c r="H156" s="395"/>
      <c r="I156" s="472"/>
      <c r="J156" s="472"/>
      <c r="K156" s="394"/>
      <c r="L156" s="395"/>
      <c r="M156" s="395"/>
      <c r="N156" s="395"/>
      <c r="O156" s="396"/>
      <c r="P156" s="396"/>
      <c r="Q156" s="395"/>
      <c r="R156" s="395"/>
      <c r="S156" s="395"/>
      <c r="T156" s="395"/>
      <c r="U156" s="395"/>
      <c r="V156" s="472"/>
      <c r="W156" s="394"/>
      <c r="X156" s="395"/>
      <c r="Y156" s="395"/>
      <c r="Z156" s="395"/>
      <c r="AA156" s="396"/>
      <c r="AB156" s="396"/>
      <c r="AC156" s="395"/>
      <c r="AD156" s="395"/>
      <c r="AE156" s="395"/>
      <c r="AF156" s="395"/>
      <c r="AG156" s="395"/>
      <c r="AH156" s="472"/>
      <c r="AI156" s="489" t="str">
        <f t="shared" si="125"/>
        <v xml:space="preserve"> </v>
      </c>
      <c r="AJ156" s="397" t="str">
        <f t="shared" si="126"/>
        <v xml:space="preserve"> </v>
      </c>
      <c r="AK156" s="397" t="str">
        <f t="shared" si="127"/>
        <v xml:space="preserve"> </v>
      </c>
      <c r="AL156" s="397" t="str">
        <f t="shared" si="128"/>
        <v xml:space="preserve"> </v>
      </c>
      <c r="AM156" s="397" t="str">
        <f t="shared" si="129"/>
        <v xml:space="preserve"> </v>
      </c>
      <c r="AN156" s="397" t="str">
        <f t="shared" si="130"/>
        <v xml:space="preserve"> </v>
      </c>
      <c r="AO156" s="397" t="str">
        <f t="shared" si="131"/>
        <v xml:space="preserve"> </v>
      </c>
      <c r="AP156" s="397" t="str">
        <f t="shared" si="132"/>
        <v xml:space="preserve"> </v>
      </c>
      <c r="AQ156" s="397" t="str">
        <f t="shared" si="133"/>
        <v xml:space="preserve"> </v>
      </c>
      <c r="AR156" s="397" t="str">
        <f t="shared" si="134"/>
        <v xml:space="preserve"> </v>
      </c>
      <c r="AS156" s="397" t="str">
        <f t="shared" si="135"/>
        <v xml:space="preserve"> </v>
      </c>
      <c r="AT156" s="398" t="str">
        <f t="shared" si="136"/>
        <v xml:space="preserve"> </v>
      </c>
      <c r="AU156" s="379"/>
      <c r="AV156" s="395"/>
      <c r="AW156" s="472"/>
      <c r="AX156" s="400"/>
      <c r="AY156" s="395"/>
      <c r="AZ156" s="472"/>
      <c r="BA156" s="489" t="str">
        <f t="shared" si="137"/>
        <v xml:space="preserve"> </v>
      </c>
      <c r="BB156" s="397" t="str">
        <f t="shared" si="138"/>
        <v xml:space="preserve"> </v>
      </c>
      <c r="BC156" s="398" t="str">
        <f t="shared" si="139"/>
        <v xml:space="preserve"> </v>
      </c>
      <c r="BD156" s="401"/>
      <c r="BE156" s="402"/>
      <c r="BF156" s="472"/>
      <c r="BG156" s="403"/>
      <c r="BH156" s="402"/>
      <c r="BI156" s="472"/>
      <c r="BJ156" s="403"/>
      <c r="BK156" s="402"/>
      <c r="BL156" s="472"/>
      <c r="BM156" s="403"/>
      <c r="BN156" s="402"/>
      <c r="BO156" s="472"/>
      <c r="BP156" s="490" t="str">
        <f t="shared" si="140"/>
        <v/>
      </c>
      <c r="BQ156" s="475" t="str">
        <f t="shared" si="141"/>
        <v/>
      </c>
      <c r="BR156" s="405" t="str">
        <f t="shared" si="142"/>
        <v/>
      </c>
      <c r="BS156" s="712">
        <v>1241</v>
      </c>
      <c r="BT156" s="713">
        <v>1097</v>
      </c>
      <c r="BU156" s="713">
        <v>848</v>
      </c>
      <c r="BV156" s="713">
        <v>949</v>
      </c>
      <c r="BW156" s="714">
        <v>870</v>
      </c>
      <c r="BX156" s="714">
        <v>1021</v>
      </c>
      <c r="BY156" s="715">
        <v>451</v>
      </c>
      <c r="BZ156" s="713">
        <v>695</v>
      </c>
      <c r="CA156" s="713">
        <v>429</v>
      </c>
      <c r="CB156" s="713">
        <v>437</v>
      </c>
      <c r="CC156" s="713">
        <v>327</v>
      </c>
      <c r="CD156" s="713">
        <v>291</v>
      </c>
      <c r="CE156" s="713">
        <v>329</v>
      </c>
      <c r="CF156" s="714">
        <v>404</v>
      </c>
      <c r="CG156" s="403"/>
      <c r="CH156" s="399"/>
      <c r="CI156" s="402"/>
      <c r="CJ156" s="402"/>
      <c r="CK156" s="402"/>
      <c r="CL156" s="402"/>
      <c r="CM156" s="402"/>
      <c r="CN156" s="472"/>
      <c r="CO156" s="489">
        <f t="shared" si="143"/>
        <v>451</v>
      </c>
      <c r="CP156" s="397">
        <f t="shared" si="144"/>
        <v>695</v>
      </c>
      <c r="CQ156" s="397">
        <f t="shared" si="145"/>
        <v>429</v>
      </c>
      <c r="CR156" s="397">
        <f t="shared" si="146"/>
        <v>437</v>
      </c>
      <c r="CS156" s="397">
        <f t="shared" si="147"/>
        <v>327</v>
      </c>
      <c r="CT156" s="397">
        <f t="shared" si="148"/>
        <v>291</v>
      </c>
      <c r="CU156" s="397">
        <f t="shared" si="149"/>
        <v>329</v>
      </c>
      <c r="CV156" s="491">
        <f t="shared" si="150"/>
        <v>404</v>
      </c>
      <c r="CW156" s="717">
        <v>141</v>
      </c>
      <c r="CX156" s="718">
        <v>139</v>
      </c>
      <c r="CY156" s="714">
        <v>190</v>
      </c>
      <c r="CZ156" s="719">
        <v>1</v>
      </c>
      <c r="DA156" s="718">
        <v>4</v>
      </c>
      <c r="DB156" s="714">
        <v>2</v>
      </c>
      <c r="DC156" s="404">
        <f t="shared" si="151"/>
        <v>149</v>
      </c>
      <c r="DD156" s="404">
        <f t="shared" si="152"/>
        <v>186</v>
      </c>
      <c r="DE156" s="405">
        <f t="shared" si="153"/>
        <v>212</v>
      </c>
      <c r="DF156" s="717">
        <v>123</v>
      </c>
      <c r="DG156" s="718">
        <v>105</v>
      </c>
      <c r="DH156" s="714">
        <v>95</v>
      </c>
      <c r="DI156" s="722">
        <v>165</v>
      </c>
      <c r="DJ156" s="718">
        <v>261</v>
      </c>
      <c r="DK156" s="714">
        <v>165</v>
      </c>
      <c r="DL156" s="719">
        <v>27</v>
      </c>
      <c r="DM156" s="721">
        <v>12</v>
      </c>
      <c r="DN156" s="714">
        <v>22</v>
      </c>
      <c r="DO156" s="719">
        <v>9</v>
      </c>
      <c r="DP156" s="718">
        <v>4</v>
      </c>
      <c r="DQ156" s="714">
        <v>9</v>
      </c>
      <c r="DR156" s="404">
        <f t="shared" si="154"/>
        <v>278</v>
      </c>
      <c r="DS156" s="404">
        <f t="shared" si="155"/>
        <v>206</v>
      </c>
      <c r="DT156" s="405">
        <f t="shared" si="156"/>
        <v>165</v>
      </c>
      <c r="DU156" s="28"/>
      <c r="DV156" s="28"/>
      <c r="DW156" s="5"/>
      <c r="DX156" s="5"/>
      <c r="DY156" s="28"/>
      <c r="DZ156" s="28"/>
      <c r="EA156" s="5"/>
      <c r="EB156" s="5"/>
      <c r="EC156" s="5"/>
      <c r="ED156" s="5"/>
      <c r="EE156" s="5"/>
      <c r="EF156" s="5"/>
      <c r="EG156" s="5"/>
      <c r="EH156" s="5"/>
      <c r="EI156" s="5"/>
      <c r="EJ156" s="5"/>
      <c r="EK156" s="5"/>
      <c r="EL156" s="5"/>
      <c r="EM156" s="5"/>
      <c r="EN156" s="5"/>
      <c r="EO156" s="409"/>
      <c r="EP156" s="409"/>
      <c r="EQ156" s="409"/>
      <c r="ER156" s="409"/>
      <c r="ES156" s="409"/>
      <c r="ET156" s="409"/>
      <c r="EU156" s="409"/>
      <c r="EV156" s="409"/>
      <c r="EW156" s="409"/>
      <c r="EX156" s="409"/>
      <c r="EY156" s="409"/>
      <c r="EZ156" s="409"/>
      <c r="FA156" s="409"/>
      <c r="FB156" s="409"/>
      <c r="FC156" s="409"/>
      <c r="FD156" s="409"/>
      <c r="FE156" s="409"/>
      <c r="FF156" s="409"/>
      <c r="FG156" s="409"/>
      <c r="FH156" s="409"/>
      <c r="FI156" s="409"/>
      <c r="FJ156" s="409"/>
      <c r="FK156" s="409"/>
      <c r="FL156" s="409"/>
      <c r="FM156" s="409"/>
      <c r="FN156" s="409"/>
      <c r="FO156" s="409"/>
      <c r="FP156" s="409"/>
      <c r="FQ156" s="409"/>
      <c r="FR156" s="409"/>
      <c r="FS156" s="409"/>
      <c r="FT156" s="409"/>
      <c r="FU156" s="409"/>
      <c r="FV156" s="409"/>
      <c r="FW156" s="409"/>
      <c r="FX156" s="409"/>
      <c r="FY156" s="409"/>
      <c r="FZ156" s="409"/>
      <c r="GA156" s="409"/>
      <c r="GB156" s="409"/>
      <c r="GC156" s="409"/>
      <c r="GD156" s="409"/>
      <c r="GE156" s="409"/>
      <c r="GF156" s="409"/>
      <c r="GG156" s="409"/>
      <c r="GH156" s="409"/>
      <c r="GI156" s="409"/>
      <c r="GJ156" s="409"/>
      <c r="GK156" s="409"/>
      <c r="GL156" s="409"/>
      <c r="GM156" s="409"/>
      <c r="GN156" s="409"/>
      <c r="GO156" s="409"/>
      <c r="GP156" s="409"/>
      <c r="GQ156" s="409"/>
      <c r="GR156" s="409"/>
      <c r="GS156" s="409"/>
      <c r="GT156" s="409"/>
      <c r="GU156" s="409"/>
      <c r="GV156" s="409"/>
      <c r="GW156" s="409"/>
      <c r="GX156" s="409"/>
      <c r="GY156" s="409"/>
      <c r="GZ156" s="409"/>
      <c r="HA156" s="409"/>
      <c r="HB156" s="409"/>
      <c r="HC156" s="409"/>
      <c r="HD156" s="409"/>
      <c r="HE156" s="409"/>
      <c r="HF156" s="409"/>
      <c r="HG156" s="409"/>
      <c r="HH156" s="409"/>
      <c r="HI156" s="409"/>
      <c r="HJ156" s="409"/>
      <c r="HK156" s="409"/>
      <c r="HL156" s="409"/>
      <c r="HM156" s="409"/>
      <c r="HN156" s="409"/>
      <c r="HO156" s="409"/>
      <c r="HP156" s="409"/>
    </row>
    <row r="157" spans="1:224" s="407" customFormat="1">
      <c r="A157" s="487" t="s">
        <v>888</v>
      </c>
      <c r="B157" s="488" t="s">
        <v>119</v>
      </c>
      <c r="C157" s="487">
        <v>138956</v>
      </c>
      <c r="D157" s="487">
        <v>12</v>
      </c>
      <c r="E157" s="395"/>
      <c r="F157" s="395"/>
      <c r="G157" s="395"/>
      <c r="H157" s="395"/>
      <c r="I157" s="472"/>
      <c r="J157" s="472"/>
      <c r="K157" s="394"/>
      <c r="L157" s="395"/>
      <c r="M157" s="395"/>
      <c r="N157" s="395"/>
      <c r="O157" s="396"/>
      <c r="P157" s="396"/>
      <c r="Q157" s="395"/>
      <c r="R157" s="395"/>
      <c r="S157" s="395"/>
      <c r="T157" s="395"/>
      <c r="U157" s="395"/>
      <c r="V157" s="472"/>
      <c r="W157" s="394"/>
      <c r="X157" s="395"/>
      <c r="Y157" s="395"/>
      <c r="Z157" s="395"/>
      <c r="AA157" s="396"/>
      <c r="AB157" s="396"/>
      <c r="AC157" s="395"/>
      <c r="AD157" s="395"/>
      <c r="AE157" s="395"/>
      <c r="AF157" s="395"/>
      <c r="AG157" s="395"/>
      <c r="AH157" s="472"/>
      <c r="AI157" s="489" t="str">
        <f t="shared" si="125"/>
        <v xml:space="preserve"> </v>
      </c>
      <c r="AJ157" s="397" t="str">
        <f t="shared" si="126"/>
        <v xml:space="preserve"> </v>
      </c>
      <c r="AK157" s="397" t="str">
        <f t="shared" si="127"/>
        <v xml:space="preserve"> </v>
      </c>
      <c r="AL157" s="397" t="str">
        <f t="shared" si="128"/>
        <v xml:space="preserve"> </v>
      </c>
      <c r="AM157" s="397" t="str">
        <f t="shared" si="129"/>
        <v xml:space="preserve"> </v>
      </c>
      <c r="AN157" s="397" t="str">
        <f t="shared" si="130"/>
        <v xml:space="preserve"> </v>
      </c>
      <c r="AO157" s="397" t="str">
        <f t="shared" si="131"/>
        <v xml:space="preserve"> </v>
      </c>
      <c r="AP157" s="397" t="str">
        <f t="shared" si="132"/>
        <v xml:space="preserve"> </v>
      </c>
      <c r="AQ157" s="397" t="str">
        <f t="shared" si="133"/>
        <v xml:space="preserve"> </v>
      </c>
      <c r="AR157" s="397" t="str">
        <f t="shared" si="134"/>
        <v xml:space="preserve"> </v>
      </c>
      <c r="AS157" s="397" t="str">
        <f t="shared" si="135"/>
        <v xml:space="preserve"> </v>
      </c>
      <c r="AT157" s="398" t="str">
        <f t="shared" si="136"/>
        <v xml:space="preserve"> </v>
      </c>
      <c r="AU157" s="379"/>
      <c r="AV157" s="395"/>
      <c r="AW157" s="472"/>
      <c r="AX157" s="400"/>
      <c r="AY157" s="395"/>
      <c r="AZ157" s="472"/>
      <c r="BA157" s="489" t="str">
        <f t="shared" si="137"/>
        <v xml:space="preserve"> </v>
      </c>
      <c r="BB157" s="397" t="str">
        <f t="shared" si="138"/>
        <v xml:space="preserve"> </v>
      </c>
      <c r="BC157" s="398" t="str">
        <f t="shared" si="139"/>
        <v xml:space="preserve"> </v>
      </c>
      <c r="BD157" s="401"/>
      <c r="BE157" s="402"/>
      <c r="BF157" s="472"/>
      <c r="BG157" s="403"/>
      <c r="BH157" s="402"/>
      <c r="BI157" s="472"/>
      <c r="BJ157" s="403"/>
      <c r="BK157" s="402"/>
      <c r="BL157" s="472"/>
      <c r="BM157" s="403"/>
      <c r="BN157" s="402"/>
      <c r="BO157" s="472"/>
      <c r="BP157" s="490" t="str">
        <f t="shared" si="140"/>
        <v/>
      </c>
      <c r="BQ157" s="475" t="str">
        <f t="shared" si="141"/>
        <v/>
      </c>
      <c r="BR157" s="405" t="str">
        <f t="shared" si="142"/>
        <v/>
      </c>
      <c r="BS157" s="712">
        <v>1378</v>
      </c>
      <c r="BT157" s="713">
        <v>1080</v>
      </c>
      <c r="BU157" s="713">
        <v>1094</v>
      </c>
      <c r="BV157" s="713">
        <v>1048</v>
      </c>
      <c r="BW157" s="714">
        <v>1059</v>
      </c>
      <c r="BX157" s="714">
        <v>1033</v>
      </c>
      <c r="BY157" s="715">
        <v>620</v>
      </c>
      <c r="BZ157" s="713">
        <v>536</v>
      </c>
      <c r="CA157" s="713">
        <v>352</v>
      </c>
      <c r="CB157" s="713">
        <v>445</v>
      </c>
      <c r="CC157" s="713">
        <v>485</v>
      </c>
      <c r="CD157" s="713">
        <v>459</v>
      </c>
      <c r="CE157" s="713">
        <v>542</v>
      </c>
      <c r="CF157" s="714">
        <v>523</v>
      </c>
      <c r="CG157" s="403"/>
      <c r="CH157" s="399"/>
      <c r="CI157" s="402"/>
      <c r="CJ157" s="402"/>
      <c r="CK157" s="402"/>
      <c r="CL157" s="402"/>
      <c r="CM157" s="402"/>
      <c r="CN157" s="472"/>
      <c r="CO157" s="489">
        <f t="shared" si="143"/>
        <v>620</v>
      </c>
      <c r="CP157" s="397">
        <f t="shared" si="144"/>
        <v>536</v>
      </c>
      <c r="CQ157" s="397">
        <f t="shared" si="145"/>
        <v>352</v>
      </c>
      <c r="CR157" s="397">
        <f t="shared" si="146"/>
        <v>445</v>
      </c>
      <c r="CS157" s="397">
        <f t="shared" si="147"/>
        <v>485</v>
      </c>
      <c r="CT157" s="397">
        <f t="shared" si="148"/>
        <v>459</v>
      </c>
      <c r="CU157" s="397">
        <f t="shared" si="149"/>
        <v>542</v>
      </c>
      <c r="CV157" s="491">
        <f t="shared" si="150"/>
        <v>523</v>
      </c>
      <c r="CW157" s="717">
        <v>238</v>
      </c>
      <c r="CX157" s="718">
        <v>320</v>
      </c>
      <c r="CY157" s="714">
        <v>297</v>
      </c>
      <c r="CZ157" s="719">
        <v>3</v>
      </c>
      <c r="DA157" s="718">
        <v>5</v>
      </c>
      <c r="DB157" s="714">
        <v>3</v>
      </c>
      <c r="DC157" s="404">
        <f t="shared" si="151"/>
        <v>218</v>
      </c>
      <c r="DD157" s="404">
        <f t="shared" si="152"/>
        <v>217</v>
      </c>
      <c r="DE157" s="405">
        <f t="shared" si="153"/>
        <v>223</v>
      </c>
      <c r="DF157" s="717">
        <v>215</v>
      </c>
      <c r="DG157" s="718">
        <v>220</v>
      </c>
      <c r="DH157" s="714">
        <v>171</v>
      </c>
      <c r="DI157" s="719">
        <v>244</v>
      </c>
      <c r="DJ157" s="718">
        <v>214</v>
      </c>
      <c r="DK157" s="714">
        <v>165</v>
      </c>
      <c r="DL157" s="719">
        <v>39</v>
      </c>
      <c r="DM157" s="718">
        <v>54</v>
      </c>
      <c r="DN157" s="714">
        <v>43</v>
      </c>
      <c r="DO157" s="719">
        <v>10</v>
      </c>
      <c r="DP157" s="718">
        <v>6</v>
      </c>
      <c r="DQ157" s="714">
        <v>4</v>
      </c>
      <c r="DR157" s="404">
        <f t="shared" si="154"/>
        <v>181</v>
      </c>
      <c r="DS157" s="404">
        <f t="shared" si="155"/>
        <v>205</v>
      </c>
      <c r="DT157" s="405">
        <f t="shared" si="156"/>
        <v>241</v>
      </c>
      <c r="DU157" s="28"/>
      <c r="DV157" s="28"/>
      <c r="DW157" s="5"/>
      <c r="DX157" s="5"/>
      <c r="DY157" s="28"/>
      <c r="DZ157" s="28"/>
      <c r="EA157" s="5"/>
      <c r="EB157" s="5"/>
      <c r="EC157" s="5"/>
      <c r="ED157" s="5"/>
      <c r="EE157" s="5"/>
      <c r="EF157" s="5"/>
      <c r="EG157" s="5"/>
      <c r="EH157" s="5"/>
      <c r="EI157" s="5"/>
      <c r="EJ157" s="5"/>
      <c r="EK157" s="5"/>
      <c r="EL157" s="5"/>
      <c r="EM157" s="5"/>
      <c r="EN157" s="5"/>
      <c r="EO157" s="409"/>
      <c r="EP157" s="409"/>
      <c r="EQ157" s="409"/>
      <c r="ER157" s="409"/>
      <c r="ES157" s="409"/>
      <c r="ET157" s="409"/>
      <c r="EU157" s="409"/>
      <c r="EV157" s="409"/>
      <c r="EW157" s="409"/>
      <c r="EX157" s="409"/>
      <c r="EY157" s="409"/>
      <c r="EZ157" s="409"/>
      <c r="FA157" s="409"/>
      <c r="FB157" s="409"/>
      <c r="FC157" s="409"/>
      <c r="FD157" s="409"/>
      <c r="FE157" s="409"/>
      <c r="FF157" s="409"/>
      <c r="FG157" s="409"/>
      <c r="FH157" s="409"/>
      <c r="FI157" s="409"/>
      <c r="FJ157" s="409"/>
      <c r="FK157" s="409"/>
      <c r="FL157" s="409"/>
      <c r="FM157" s="409"/>
      <c r="FN157" s="409"/>
      <c r="FO157" s="409"/>
      <c r="FP157" s="409"/>
      <c r="FQ157" s="409"/>
      <c r="FR157" s="409"/>
      <c r="FS157" s="409"/>
      <c r="FT157" s="409"/>
      <c r="FU157" s="409"/>
      <c r="FV157" s="409"/>
      <c r="FW157" s="409"/>
      <c r="FX157" s="409"/>
      <c r="FY157" s="409"/>
      <c r="FZ157" s="409"/>
      <c r="GA157" s="409"/>
      <c r="GB157" s="409"/>
      <c r="GC157" s="409"/>
      <c r="GD157" s="409"/>
      <c r="GE157" s="409"/>
      <c r="GF157" s="409"/>
      <c r="GG157" s="409"/>
      <c r="GH157" s="409"/>
      <c r="GI157" s="409"/>
      <c r="GJ157" s="409"/>
      <c r="GK157" s="409"/>
      <c r="GL157" s="409"/>
      <c r="GM157" s="409"/>
      <c r="GN157" s="409"/>
      <c r="GO157" s="409"/>
      <c r="GP157" s="409"/>
      <c r="GQ157" s="409"/>
      <c r="GR157" s="409"/>
      <c r="GS157" s="409"/>
      <c r="GT157" s="409"/>
      <c r="GU157" s="409"/>
      <c r="GV157" s="409"/>
      <c r="GW157" s="409"/>
      <c r="GX157" s="409"/>
      <c r="GY157" s="409"/>
      <c r="GZ157" s="409"/>
      <c r="HA157" s="409"/>
      <c r="HB157" s="409"/>
      <c r="HC157" s="409"/>
      <c r="HD157" s="409"/>
      <c r="HE157" s="409"/>
      <c r="HF157" s="409"/>
      <c r="HG157" s="409"/>
      <c r="HH157" s="409"/>
      <c r="HI157" s="409"/>
      <c r="HJ157" s="409"/>
      <c r="HK157" s="409"/>
      <c r="HL157" s="409"/>
      <c r="HM157" s="409"/>
      <c r="HN157" s="409"/>
      <c r="HO157" s="409"/>
      <c r="HP157" s="409"/>
    </row>
    <row r="158" spans="1:224" s="407" customFormat="1">
      <c r="A158" s="487" t="s">
        <v>888</v>
      </c>
      <c r="B158" s="488" t="s">
        <v>120</v>
      </c>
      <c r="C158" s="487">
        <v>140304</v>
      </c>
      <c r="D158" s="487">
        <v>12</v>
      </c>
      <c r="E158" s="395"/>
      <c r="F158" s="395"/>
      <c r="G158" s="395"/>
      <c r="H158" s="395"/>
      <c r="I158" s="472"/>
      <c r="J158" s="472"/>
      <c r="K158" s="394"/>
      <c r="L158" s="395"/>
      <c r="M158" s="395"/>
      <c r="N158" s="395"/>
      <c r="O158" s="396"/>
      <c r="P158" s="396"/>
      <c r="Q158" s="395"/>
      <c r="R158" s="395"/>
      <c r="S158" s="395"/>
      <c r="T158" s="395"/>
      <c r="U158" s="395"/>
      <c r="V158" s="472"/>
      <c r="W158" s="394"/>
      <c r="X158" s="395"/>
      <c r="Y158" s="395"/>
      <c r="Z158" s="395"/>
      <c r="AA158" s="396"/>
      <c r="AB158" s="396"/>
      <c r="AC158" s="395"/>
      <c r="AD158" s="395"/>
      <c r="AE158" s="395"/>
      <c r="AF158" s="395"/>
      <c r="AG158" s="395"/>
      <c r="AH158" s="472"/>
      <c r="AI158" s="489" t="str">
        <f t="shared" si="125"/>
        <v xml:space="preserve"> </v>
      </c>
      <c r="AJ158" s="397" t="str">
        <f t="shared" si="126"/>
        <v xml:space="preserve"> </v>
      </c>
      <c r="AK158" s="397" t="str">
        <f t="shared" si="127"/>
        <v xml:space="preserve"> </v>
      </c>
      <c r="AL158" s="397" t="str">
        <f t="shared" si="128"/>
        <v xml:space="preserve"> </v>
      </c>
      <c r="AM158" s="397" t="str">
        <f t="shared" si="129"/>
        <v xml:space="preserve"> </v>
      </c>
      <c r="AN158" s="397" t="str">
        <f t="shared" si="130"/>
        <v xml:space="preserve"> </v>
      </c>
      <c r="AO158" s="397" t="str">
        <f t="shared" si="131"/>
        <v xml:space="preserve"> </v>
      </c>
      <c r="AP158" s="397" t="str">
        <f t="shared" si="132"/>
        <v xml:space="preserve"> </v>
      </c>
      <c r="AQ158" s="397" t="str">
        <f t="shared" si="133"/>
        <v xml:space="preserve"> </v>
      </c>
      <c r="AR158" s="397" t="str">
        <f t="shared" si="134"/>
        <v xml:space="preserve"> </v>
      </c>
      <c r="AS158" s="397" t="str">
        <f t="shared" si="135"/>
        <v xml:space="preserve"> </v>
      </c>
      <c r="AT158" s="398" t="str">
        <f t="shared" si="136"/>
        <v xml:space="preserve"> </v>
      </c>
      <c r="AU158" s="379"/>
      <c r="AV158" s="395"/>
      <c r="AW158" s="472"/>
      <c r="AX158" s="400"/>
      <c r="AY158" s="395"/>
      <c r="AZ158" s="472"/>
      <c r="BA158" s="489" t="str">
        <f t="shared" si="137"/>
        <v xml:space="preserve"> </v>
      </c>
      <c r="BB158" s="397" t="str">
        <f t="shared" si="138"/>
        <v xml:space="preserve"> </v>
      </c>
      <c r="BC158" s="398" t="str">
        <f t="shared" si="139"/>
        <v xml:space="preserve"> </v>
      </c>
      <c r="BD158" s="401"/>
      <c r="BE158" s="402"/>
      <c r="BF158" s="472"/>
      <c r="BG158" s="403"/>
      <c r="BH158" s="402"/>
      <c r="BI158" s="472"/>
      <c r="BJ158" s="403"/>
      <c r="BK158" s="402"/>
      <c r="BL158" s="472"/>
      <c r="BM158" s="403"/>
      <c r="BN158" s="402"/>
      <c r="BO158" s="472"/>
      <c r="BP158" s="490" t="str">
        <f t="shared" si="140"/>
        <v/>
      </c>
      <c r="BQ158" s="475" t="str">
        <f t="shared" si="141"/>
        <v/>
      </c>
      <c r="BR158" s="405" t="str">
        <f t="shared" si="142"/>
        <v/>
      </c>
      <c r="BS158" s="712">
        <v>1893</v>
      </c>
      <c r="BT158" s="713">
        <v>1598</v>
      </c>
      <c r="BU158" s="713">
        <v>1347</v>
      </c>
      <c r="BV158" s="713">
        <v>1142</v>
      </c>
      <c r="BW158" s="714">
        <v>854</v>
      </c>
      <c r="BX158" s="714">
        <v>936</v>
      </c>
      <c r="BY158" s="715">
        <v>634</v>
      </c>
      <c r="BZ158" s="713">
        <v>670</v>
      </c>
      <c r="CA158" s="713">
        <v>576</v>
      </c>
      <c r="CB158" s="713">
        <v>597</v>
      </c>
      <c r="CC158" s="713">
        <v>546</v>
      </c>
      <c r="CD158" s="713">
        <v>626</v>
      </c>
      <c r="CE158" s="713">
        <v>432</v>
      </c>
      <c r="CF158" s="714">
        <v>436</v>
      </c>
      <c r="CG158" s="403"/>
      <c r="CH158" s="399"/>
      <c r="CI158" s="402"/>
      <c r="CJ158" s="402"/>
      <c r="CK158" s="402"/>
      <c r="CL158" s="402"/>
      <c r="CM158" s="402"/>
      <c r="CN158" s="472"/>
      <c r="CO158" s="489">
        <f t="shared" si="143"/>
        <v>634</v>
      </c>
      <c r="CP158" s="397">
        <f t="shared" si="144"/>
        <v>670</v>
      </c>
      <c r="CQ158" s="397">
        <f t="shared" si="145"/>
        <v>576</v>
      </c>
      <c r="CR158" s="397">
        <f t="shared" si="146"/>
        <v>597</v>
      </c>
      <c r="CS158" s="397">
        <f t="shared" si="147"/>
        <v>546</v>
      </c>
      <c r="CT158" s="397">
        <f t="shared" si="148"/>
        <v>626</v>
      </c>
      <c r="CU158" s="397">
        <f t="shared" si="149"/>
        <v>432</v>
      </c>
      <c r="CV158" s="491">
        <f t="shared" si="150"/>
        <v>436</v>
      </c>
      <c r="CW158" s="717">
        <v>242</v>
      </c>
      <c r="CX158" s="718">
        <v>236</v>
      </c>
      <c r="CY158" s="714">
        <v>213</v>
      </c>
      <c r="CZ158" s="719">
        <v>2</v>
      </c>
      <c r="DA158" s="718">
        <v>5</v>
      </c>
      <c r="DB158" s="714">
        <v>6</v>
      </c>
      <c r="DC158" s="404">
        <f t="shared" si="151"/>
        <v>382</v>
      </c>
      <c r="DD158" s="404">
        <f t="shared" si="152"/>
        <v>191</v>
      </c>
      <c r="DE158" s="405">
        <f t="shared" si="153"/>
        <v>217</v>
      </c>
      <c r="DF158" s="717">
        <v>91</v>
      </c>
      <c r="DG158" s="718">
        <v>99</v>
      </c>
      <c r="DH158" s="714">
        <v>86</v>
      </c>
      <c r="DI158" s="719">
        <v>156</v>
      </c>
      <c r="DJ158" s="718">
        <v>163</v>
      </c>
      <c r="DK158" s="714">
        <v>159</v>
      </c>
      <c r="DL158" s="719">
        <v>52</v>
      </c>
      <c r="DM158" s="718">
        <v>60</v>
      </c>
      <c r="DN158" s="714">
        <v>72</v>
      </c>
      <c r="DO158" s="719">
        <v>23</v>
      </c>
      <c r="DP158" s="718">
        <v>24</v>
      </c>
      <c r="DQ158" s="714">
        <v>15</v>
      </c>
      <c r="DR158" s="404">
        <f t="shared" si="154"/>
        <v>431</v>
      </c>
      <c r="DS158" s="404">
        <f t="shared" si="155"/>
        <v>363</v>
      </c>
      <c r="DT158" s="405">
        <f t="shared" si="156"/>
        <v>453</v>
      </c>
      <c r="DU158" s="28"/>
      <c r="DV158" s="28"/>
      <c r="DW158" s="5"/>
      <c r="DX158" s="5"/>
      <c r="DY158" s="28"/>
      <c r="DZ158" s="28"/>
      <c r="EA158" s="5"/>
      <c r="EB158" s="5"/>
      <c r="EC158" s="5"/>
      <c r="ED158" s="5"/>
      <c r="EE158" s="5"/>
      <c r="EF158" s="5"/>
      <c r="EG158" s="5"/>
      <c r="EH158" s="5"/>
      <c r="EI158" s="5"/>
      <c r="EJ158" s="5"/>
      <c r="EK158" s="5"/>
      <c r="EL158" s="5"/>
      <c r="EM158" s="5"/>
      <c r="EN158" s="5"/>
      <c r="EO158" s="409"/>
      <c r="EP158" s="409"/>
      <c r="EQ158" s="409"/>
      <c r="ER158" s="409"/>
      <c r="ES158" s="409"/>
      <c r="ET158" s="409"/>
      <c r="EU158" s="409"/>
      <c r="EV158" s="409"/>
      <c r="EW158" s="409"/>
      <c r="EX158" s="409"/>
      <c r="EY158" s="409"/>
      <c r="EZ158" s="409"/>
      <c r="FA158" s="409"/>
      <c r="FB158" s="409"/>
      <c r="FC158" s="409"/>
      <c r="FD158" s="409"/>
      <c r="FE158" s="409"/>
      <c r="FF158" s="409"/>
      <c r="FG158" s="409"/>
      <c r="FH158" s="409"/>
      <c r="FI158" s="409"/>
      <c r="FJ158" s="409"/>
      <c r="FK158" s="409"/>
      <c r="FL158" s="409"/>
      <c r="FM158" s="409"/>
      <c r="FN158" s="409"/>
      <c r="FO158" s="409"/>
      <c r="FP158" s="409"/>
      <c r="FQ158" s="409"/>
      <c r="FR158" s="409"/>
      <c r="FS158" s="409"/>
      <c r="FT158" s="409"/>
      <c r="FU158" s="409"/>
      <c r="FV158" s="409"/>
      <c r="FW158" s="409"/>
      <c r="FX158" s="409"/>
      <c r="FY158" s="409"/>
      <c r="FZ158" s="409"/>
      <c r="GA158" s="409"/>
      <c r="GB158" s="409"/>
      <c r="GC158" s="409"/>
      <c r="GD158" s="409"/>
      <c r="GE158" s="409"/>
      <c r="GF158" s="409"/>
      <c r="GG158" s="409"/>
      <c r="GH158" s="409"/>
      <c r="GI158" s="409"/>
      <c r="GJ158" s="409"/>
      <c r="GK158" s="409"/>
      <c r="GL158" s="409"/>
      <c r="GM158" s="409"/>
      <c r="GN158" s="409"/>
      <c r="GO158" s="409"/>
      <c r="GP158" s="409"/>
      <c r="GQ158" s="409"/>
      <c r="GR158" s="409"/>
      <c r="GS158" s="409"/>
      <c r="GT158" s="409"/>
      <c r="GU158" s="409"/>
      <c r="GV158" s="409"/>
      <c r="GW158" s="409"/>
      <c r="GX158" s="409"/>
      <c r="GY158" s="409"/>
      <c r="GZ158" s="409"/>
      <c r="HA158" s="409"/>
      <c r="HB158" s="409"/>
      <c r="HC158" s="409"/>
      <c r="HD158" s="409"/>
      <c r="HE158" s="409"/>
      <c r="HF158" s="409"/>
      <c r="HG158" s="409"/>
      <c r="HH158" s="409"/>
      <c r="HI158" s="409"/>
      <c r="HJ158" s="409"/>
      <c r="HK158" s="409"/>
      <c r="HL158" s="409"/>
      <c r="HM158" s="409"/>
      <c r="HN158" s="409"/>
      <c r="HO158" s="409"/>
      <c r="HP158" s="409"/>
    </row>
    <row r="159" spans="1:224" s="407" customFormat="1">
      <c r="A159" s="487" t="s">
        <v>888</v>
      </c>
      <c r="B159" s="488" t="s">
        <v>121</v>
      </c>
      <c r="C159" s="487">
        <v>140331</v>
      </c>
      <c r="D159" s="487">
        <v>12</v>
      </c>
      <c r="E159" s="395"/>
      <c r="F159" s="395"/>
      <c r="G159" s="395"/>
      <c r="H159" s="395"/>
      <c r="I159" s="472"/>
      <c r="J159" s="472"/>
      <c r="K159" s="394"/>
      <c r="L159" s="395"/>
      <c r="M159" s="395"/>
      <c r="N159" s="395"/>
      <c r="O159" s="396"/>
      <c r="P159" s="396"/>
      <c r="Q159" s="395"/>
      <c r="R159" s="395"/>
      <c r="S159" s="395"/>
      <c r="T159" s="395"/>
      <c r="U159" s="395"/>
      <c r="V159" s="472"/>
      <c r="W159" s="394"/>
      <c r="X159" s="395"/>
      <c r="Y159" s="395"/>
      <c r="Z159" s="395"/>
      <c r="AA159" s="396"/>
      <c r="AB159" s="396"/>
      <c r="AC159" s="395"/>
      <c r="AD159" s="395"/>
      <c r="AE159" s="395"/>
      <c r="AF159" s="395"/>
      <c r="AG159" s="395"/>
      <c r="AH159" s="472"/>
      <c r="AI159" s="489" t="str">
        <f t="shared" si="125"/>
        <v xml:space="preserve"> </v>
      </c>
      <c r="AJ159" s="397" t="str">
        <f t="shared" si="126"/>
        <v xml:space="preserve"> </v>
      </c>
      <c r="AK159" s="397" t="str">
        <f t="shared" si="127"/>
        <v xml:space="preserve"> </v>
      </c>
      <c r="AL159" s="397" t="str">
        <f t="shared" si="128"/>
        <v xml:space="preserve"> </v>
      </c>
      <c r="AM159" s="397" t="str">
        <f t="shared" si="129"/>
        <v xml:space="preserve"> </v>
      </c>
      <c r="AN159" s="397" t="str">
        <f t="shared" si="130"/>
        <v xml:space="preserve"> </v>
      </c>
      <c r="AO159" s="397" t="str">
        <f t="shared" si="131"/>
        <v xml:space="preserve"> </v>
      </c>
      <c r="AP159" s="397" t="str">
        <f t="shared" si="132"/>
        <v xml:space="preserve"> </v>
      </c>
      <c r="AQ159" s="397" t="str">
        <f t="shared" si="133"/>
        <v xml:space="preserve"> </v>
      </c>
      <c r="AR159" s="397" t="str">
        <f t="shared" si="134"/>
        <v xml:space="preserve"> </v>
      </c>
      <c r="AS159" s="397" t="str">
        <f t="shared" si="135"/>
        <v xml:space="preserve"> </v>
      </c>
      <c r="AT159" s="398" t="str">
        <f t="shared" si="136"/>
        <v xml:space="preserve"> </v>
      </c>
      <c r="AU159" s="379"/>
      <c r="AV159" s="395"/>
      <c r="AW159" s="472"/>
      <c r="AX159" s="400"/>
      <c r="AY159" s="395"/>
      <c r="AZ159" s="472"/>
      <c r="BA159" s="489" t="str">
        <f t="shared" si="137"/>
        <v xml:space="preserve"> </v>
      </c>
      <c r="BB159" s="397" t="str">
        <f t="shared" si="138"/>
        <v xml:space="preserve"> </v>
      </c>
      <c r="BC159" s="398" t="str">
        <f t="shared" si="139"/>
        <v xml:space="preserve"> </v>
      </c>
      <c r="BD159" s="401"/>
      <c r="BE159" s="402"/>
      <c r="BF159" s="472"/>
      <c r="BG159" s="403"/>
      <c r="BH159" s="402"/>
      <c r="BI159" s="472"/>
      <c r="BJ159" s="403"/>
      <c r="BK159" s="402"/>
      <c r="BL159" s="472"/>
      <c r="BM159" s="403"/>
      <c r="BN159" s="402"/>
      <c r="BO159" s="472"/>
      <c r="BP159" s="490" t="str">
        <f t="shared" si="140"/>
        <v/>
      </c>
      <c r="BQ159" s="475" t="str">
        <f t="shared" si="141"/>
        <v/>
      </c>
      <c r="BR159" s="405" t="str">
        <f t="shared" si="142"/>
        <v/>
      </c>
      <c r="BS159" s="712">
        <v>2189</v>
      </c>
      <c r="BT159" s="713">
        <v>1125</v>
      </c>
      <c r="BU159" s="713">
        <v>1680</v>
      </c>
      <c r="BV159" s="713">
        <v>3021</v>
      </c>
      <c r="BW159" s="714">
        <v>2739</v>
      </c>
      <c r="BX159" s="714">
        <v>2897</v>
      </c>
      <c r="BY159" s="715">
        <v>549</v>
      </c>
      <c r="BZ159" s="713">
        <v>604</v>
      </c>
      <c r="CA159" s="713">
        <v>439</v>
      </c>
      <c r="CB159" s="713">
        <v>530</v>
      </c>
      <c r="CC159" s="713">
        <v>526</v>
      </c>
      <c r="CD159" s="713">
        <v>587</v>
      </c>
      <c r="CE159" s="713">
        <v>564</v>
      </c>
      <c r="CF159" s="714">
        <v>598</v>
      </c>
      <c r="CG159" s="403"/>
      <c r="CH159" s="399"/>
      <c r="CI159" s="402"/>
      <c r="CJ159" s="402"/>
      <c r="CK159" s="402"/>
      <c r="CL159" s="402"/>
      <c r="CM159" s="402"/>
      <c r="CN159" s="472"/>
      <c r="CO159" s="489">
        <f t="shared" si="143"/>
        <v>549</v>
      </c>
      <c r="CP159" s="397">
        <f t="shared" si="144"/>
        <v>604</v>
      </c>
      <c r="CQ159" s="397">
        <f t="shared" si="145"/>
        <v>439</v>
      </c>
      <c r="CR159" s="397">
        <f t="shared" si="146"/>
        <v>530</v>
      </c>
      <c r="CS159" s="397">
        <f t="shared" si="147"/>
        <v>526</v>
      </c>
      <c r="CT159" s="397">
        <f t="shared" si="148"/>
        <v>587</v>
      </c>
      <c r="CU159" s="397">
        <f t="shared" si="149"/>
        <v>564</v>
      </c>
      <c r="CV159" s="491">
        <f t="shared" si="150"/>
        <v>598</v>
      </c>
      <c r="CW159" s="717">
        <v>272</v>
      </c>
      <c r="CX159" s="718">
        <v>294</v>
      </c>
      <c r="CY159" s="714">
        <v>291</v>
      </c>
      <c r="CZ159" s="719">
        <v>14</v>
      </c>
      <c r="DA159" s="718">
        <v>11</v>
      </c>
      <c r="DB159" s="714">
        <v>10</v>
      </c>
      <c r="DC159" s="404">
        <f t="shared" si="151"/>
        <v>301</v>
      </c>
      <c r="DD159" s="404">
        <f t="shared" si="152"/>
        <v>259</v>
      </c>
      <c r="DE159" s="405">
        <f t="shared" si="153"/>
        <v>297</v>
      </c>
      <c r="DF159" s="717">
        <v>118</v>
      </c>
      <c r="DG159" s="718">
        <v>96</v>
      </c>
      <c r="DH159" s="714">
        <v>95</v>
      </c>
      <c r="DI159" s="719">
        <v>106</v>
      </c>
      <c r="DJ159" s="718">
        <v>98</v>
      </c>
      <c r="DK159" s="714">
        <v>87</v>
      </c>
      <c r="DL159" s="719">
        <v>68</v>
      </c>
      <c r="DM159" s="718">
        <v>59</v>
      </c>
      <c r="DN159" s="714">
        <v>88</v>
      </c>
      <c r="DO159" s="722">
        <v>33</v>
      </c>
      <c r="DP159" s="718">
        <v>15</v>
      </c>
      <c r="DQ159" s="714">
        <v>34</v>
      </c>
      <c r="DR159" s="404">
        <f t="shared" si="154"/>
        <v>311</v>
      </c>
      <c r="DS159" s="404">
        <f t="shared" si="155"/>
        <v>356</v>
      </c>
      <c r="DT159" s="405">
        <f t="shared" si="156"/>
        <v>370</v>
      </c>
      <c r="DU159" s="28"/>
      <c r="DV159" s="28"/>
      <c r="DW159" s="5"/>
      <c r="DX159" s="5"/>
      <c r="DY159" s="28"/>
      <c r="DZ159" s="28"/>
      <c r="EA159" s="5"/>
      <c r="EB159" s="5"/>
      <c r="EC159" s="5"/>
      <c r="ED159" s="5"/>
      <c r="EE159" s="5"/>
      <c r="EF159" s="5"/>
      <c r="EG159" s="5"/>
      <c r="EH159" s="5"/>
      <c r="EI159" s="5"/>
      <c r="EJ159" s="5"/>
      <c r="EK159" s="5"/>
      <c r="EL159" s="5"/>
      <c r="EM159" s="5"/>
      <c r="EN159" s="5"/>
      <c r="EO159" s="409"/>
      <c r="EP159" s="409"/>
      <c r="EQ159" s="409"/>
      <c r="ER159" s="409"/>
      <c r="ES159" s="409"/>
      <c r="ET159" s="409"/>
      <c r="EU159" s="409"/>
      <c r="EV159" s="409"/>
      <c r="EW159" s="409"/>
      <c r="EX159" s="409"/>
      <c r="EY159" s="409"/>
      <c r="EZ159" s="409"/>
      <c r="FA159" s="409"/>
      <c r="FB159" s="409"/>
      <c r="FC159" s="409"/>
      <c r="FD159" s="409"/>
      <c r="FE159" s="409"/>
      <c r="FF159" s="409"/>
      <c r="FG159" s="409"/>
      <c r="FH159" s="409"/>
      <c r="FI159" s="409"/>
      <c r="FJ159" s="409"/>
      <c r="FK159" s="409"/>
      <c r="FL159" s="409"/>
      <c r="FM159" s="409"/>
      <c r="FN159" s="409"/>
      <c r="FO159" s="409"/>
      <c r="FP159" s="409"/>
      <c r="FQ159" s="409"/>
      <c r="FR159" s="409"/>
      <c r="FS159" s="409"/>
      <c r="FT159" s="409"/>
      <c r="FU159" s="409"/>
      <c r="FV159" s="409"/>
      <c r="FW159" s="409"/>
      <c r="FX159" s="409"/>
      <c r="FY159" s="409"/>
      <c r="FZ159" s="409"/>
      <c r="GA159" s="409"/>
      <c r="GB159" s="409"/>
      <c r="GC159" s="409"/>
      <c r="GD159" s="409"/>
      <c r="GE159" s="409"/>
      <c r="GF159" s="409"/>
      <c r="GG159" s="409"/>
      <c r="GH159" s="409"/>
      <c r="GI159" s="409"/>
      <c r="GJ159" s="409"/>
      <c r="GK159" s="409"/>
      <c r="GL159" s="409"/>
      <c r="GM159" s="409"/>
      <c r="GN159" s="409"/>
      <c r="GO159" s="409"/>
      <c r="GP159" s="409"/>
      <c r="GQ159" s="409"/>
      <c r="GR159" s="409"/>
      <c r="GS159" s="409"/>
      <c r="GT159" s="409"/>
      <c r="GU159" s="409"/>
      <c r="GV159" s="409"/>
      <c r="GW159" s="409"/>
      <c r="GX159" s="409"/>
      <c r="GY159" s="409"/>
      <c r="GZ159" s="409"/>
      <c r="HA159" s="409"/>
      <c r="HB159" s="409"/>
      <c r="HC159" s="409"/>
      <c r="HD159" s="409"/>
      <c r="HE159" s="409"/>
      <c r="HF159" s="409"/>
      <c r="HG159" s="409"/>
      <c r="HH159" s="409"/>
      <c r="HI159" s="409"/>
      <c r="HJ159" s="409"/>
      <c r="HK159" s="409"/>
      <c r="HL159" s="409"/>
      <c r="HM159" s="409"/>
      <c r="HN159" s="409"/>
      <c r="HO159" s="409"/>
      <c r="HP159" s="409"/>
    </row>
    <row r="160" spans="1:224" s="407" customFormat="1">
      <c r="A160" s="487" t="s">
        <v>888</v>
      </c>
      <c r="B160" s="488" t="s">
        <v>122</v>
      </c>
      <c r="C160" s="487">
        <v>139357</v>
      </c>
      <c r="D160" s="487">
        <v>12</v>
      </c>
      <c r="E160" s="395"/>
      <c r="F160" s="395"/>
      <c r="G160" s="395"/>
      <c r="H160" s="395"/>
      <c r="I160" s="472"/>
      <c r="J160" s="472"/>
      <c r="K160" s="394"/>
      <c r="L160" s="395"/>
      <c r="M160" s="395"/>
      <c r="N160" s="395"/>
      <c r="O160" s="396"/>
      <c r="P160" s="396"/>
      <c r="Q160" s="395"/>
      <c r="R160" s="395"/>
      <c r="S160" s="395"/>
      <c r="T160" s="395"/>
      <c r="U160" s="395"/>
      <c r="V160" s="472"/>
      <c r="W160" s="394"/>
      <c r="X160" s="395"/>
      <c r="Y160" s="395"/>
      <c r="Z160" s="395"/>
      <c r="AA160" s="396"/>
      <c r="AB160" s="396"/>
      <c r="AC160" s="395"/>
      <c r="AD160" s="395"/>
      <c r="AE160" s="395"/>
      <c r="AF160" s="395"/>
      <c r="AG160" s="395"/>
      <c r="AH160" s="472"/>
      <c r="AI160" s="489" t="str">
        <f t="shared" si="125"/>
        <v xml:space="preserve"> </v>
      </c>
      <c r="AJ160" s="397" t="str">
        <f t="shared" si="126"/>
        <v xml:space="preserve"> </v>
      </c>
      <c r="AK160" s="397" t="str">
        <f t="shared" si="127"/>
        <v xml:space="preserve"> </v>
      </c>
      <c r="AL160" s="397" t="str">
        <f t="shared" si="128"/>
        <v xml:space="preserve"> </v>
      </c>
      <c r="AM160" s="397" t="str">
        <f t="shared" si="129"/>
        <v xml:space="preserve"> </v>
      </c>
      <c r="AN160" s="397" t="str">
        <f t="shared" si="130"/>
        <v xml:space="preserve"> </v>
      </c>
      <c r="AO160" s="397" t="str">
        <f t="shared" si="131"/>
        <v xml:space="preserve"> </v>
      </c>
      <c r="AP160" s="397" t="str">
        <f t="shared" si="132"/>
        <v xml:space="preserve"> </v>
      </c>
      <c r="AQ160" s="397" t="str">
        <f t="shared" si="133"/>
        <v xml:space="preserve"> </v>
      </c>
      <c r="AR160" s="397" t="str">
        <f t="shared" si="134"/>
        <v xml:space="preserve"> </v>
      </c>
      <c r="AS160" s="397" t="str">
        <f t="shared" si="135"/>
        <v xml:space="preserve"> </v>
      </c>
      <c r="AT160" s="398" t="str">
        <f t="shared" si="136"/>
        <v xml:space="preserve"> </v>
      </c>
      <c r="AU160" s="379"/>
      <c r="AV160" s="395"/>
      <c r="AW160" s="472"/>
      <c r="AX160" s="400"/>
      <c r="AY160" s="395"/>
      <c r="AZ160" s="472"/>
      <c r="BA160" s="489" t="str">
        <f t="shared" si="137"/>
        <v xml:space="preserve"> </v>
      </c>
      <c r="BB160" s="397" t="str">
        <f t="shared" si="138"/>
        <v xml:space="preserve"> </v>
      </c>
      <c r="BC160" s="398" t="str">
        <f t="shared" si="139"/>
        <v xml:space="preserve"> </v>
      </c>
      <c r="BD160" s="401"/>
      <c r="BE160" s="402"/>
      <c r="BF160" s="472"/>
      <c r="BG160" s="403"/>
      <c r="BH160" s="402"/>
      <c r="BI160" s="472"/>
      <c r="BJ160" s="403"/>
      <c r="BK160" s="402"/>
      <c r="BL160" s="472"/>
      <c r="BM160" s="403"/>
      <c r="BN160" s="402"/>
      <c r="BO160" s="472"/>
      <c r="BP160" s="490" t="str">
        <f t="shared" si="140"/>
        <v/>
      </c>
      <c r="BQ160" s="475" t="str">
        <f t="shared" si="141"/>
        <v/>
      </c>
      <c r="BR160" s="405" t="str">
        <f t="shared" si="142"/>
        <v/>
      </c>
      <c r="BS160" s="712">
        <v>1014</v>
      </c>
      <c r="BT160" s="713">
        <v>957</v>
      </c>
      <c r="BU160" s="713">
        <v>1238</v>
      </c>
      <c r="BV160" s="713">
        <v>926</v>
      </c>
      <c r="BW160" s="714">
        <v>798</v>
      </c>
      <c r="BX160" s="714">
        <v>818</v>
      </c>
      <c r="BY160" s="715">
        <v>305</v>
      </c>
      <c r="BZ160" s="713">
        <v>426</v>
      </c>
      <c r="CA160" s="713">
        <v>426</v>
      </c>
      <c r="CB160" s="713">
        <v>431</v>
      </c>
      <c r="CC160" s="713">
        <v>511</v>
      </c>
      <c r="CD160" s="713">
        <v>426</v>
      </c>
      <c r="CE160" s="713">
        <v>293</v>
      </c>
      <c r="CF160" s="714">
        <v>355</v>
      </c>
      <c r="CG160" s="403"/>
      <c r="CH160" s="399"/>
      <c r="CI160" s="402"/>
      <c r="CJ160" s="402"/>
      <c r="CK160" s="402"/>
      <c r="CL160" s="402"/>
      <c r="CM160" s="402"/>
      <c r="CN160" s="472"/>
      <c r="CO160" s="489">
        <f t="shared" si="143"/>
        <v>305</v>
      </c>
      <c r="CP160" s="397">
        <f t="shared" si="144"/>
        <v>426</v>
      </c>
      <c r="CQ160" s="397">
        <f t="shared" si="145"/>
        <v>426</v>
      </c>
      <c r="CR160" s="397">
        <f t="shared" si="146"/>
        <v>431</v>
      </c>
      <c r="CS160" s="397">
        <f t="shared" si="147"/>
        <v>511</v>
      </c>
      <c r="CT160" s="397">
        <f t="shared" si="148"/>
        <v>426</v>
      </c>
      <c r="CU160" s="397">
        <f t="shared" si="149"/>
        <v>293</v>
      </c>
      <c r="CV160" s="491">
        <f t="shared" si="150"/>
        <v>355</v>
      </c>
      <c r="CW160" s="717">
        <v>199</v>
      </c>
      <c r="CX160" s="718">
        <v>138</v>
      </c>
      <c r="CY160" s="714">
        <v>170</v>
      </c>
      <c r="CZ160" s="719">
        <v>5</v>
      </c>
      <c r="DA160" s="718">
        <v>8</v>
      </c>
      <c r="DB160" s="714">
        <v>2</v>
      </c>
      <c r="DC160" s="404">
        <f t="shared" si="151"/>
        <v>222</v>
      </c>
      <c r="DD160" s="404">
        <f t="shared" si="152"/>
        <v>147</v>
      </c>
      <c r="DE160" s="405">
        <f t="shared" si="153"/>
        <v>183</v>
      </c>
      <c r="DF160" s="717">
        <v>159</v>
      </c>
      <c r="DG160" s="718">
        <v>114</v>
      </c>
      <c r="DH160" s="714">
        <v>104</v>
      </c>
      <c r="DI160" s="719">
        <v>115</v>
      </c>
      <c r="DJ160" s="718">
        <v>160</v>
      </c>
      <c r="DK160" s="714">
        <v>163</v>
      </c>
      <c r="DL160" s="722">
        <v>39</v>
      </c>
      <c r="DM160" s="718">
        <v>71</v>
      </c>
      <c r="DN160" s="714">
        <v>62</v>
      </c>
      <c r="DO160" s="719">
        <v>9</v>
      </c>
      <c r="DP160" s="718">
        <v>10</v>
      </c>
      <c r="DQ160" s="714">
        <v>9</v>
      </c>
      <c r="DR160" s="404">
        <f t="shared" si="154"/>
        <v>224</v>
      </c>
      <c r="DS160" s="404">
        <f t="shared" si="155"/>
        <v>316</v>
      </c>
      <c r="DT160" s="405">
        <f t="shared" si="156"/>
        <v>251</v>
      </c>
      <c r="DU160" s="28"/>
      <c r="DV160" s="28"/>
      <c r="DW160" s="5"/>
      <c r="DX160" s="5"/>
      <c r="DY160" s="28"/>
      <c r="DZ160" s="28"/>
      <c r="EA160" s="5"/>
      <c r="EB160" s="5"/>
      <c r="EC160" s="5"/>
      <c r="ED160" s="5"/>
      <c r="EE160" s="5"/>
      <c r="EF160" s="5"/>
      <c r="EG160" s="5"/>
      <c r="EH160" s="5"/>
      <c r="EI160" s="5"/>
      <c r="EJ160" s="5"/>
      <c r="EK160" s="5"/>
      <c r="EL160" s="5"/>
      <c r="EM160" s="5"/>
      <c r="EN160" s="5"/>
      <c r="EO160" s="409"/>
      <c r="EP160" s="409"/>
      <c r="EQ160" s="409"/>
      <c r="ER160" s="409"/>
      <c r="ES160" s="409"/>
      <c r="ET160" s="409"/>
      <c r="EU160" s="409"/>
      <c r="EV160" s="409"/>
      <c r="EW160" s="409"/>
      <c r="EX160" s="409"/>
      <c r="EY160" s="409"/>
      <c r="EZ160" s="409"/>
      <c r="FA160" s="409"/>
      <c r="FB160" s="409"/>
      <c r="FC160" s="409"/>
      <c r="FD160" s="409"/>
      <c r="FE160" s="409"/>
      <c r="FF160" s="409"/>
      <c r="FG160" s="409"/>
      <c r="FH160" s="409"/>
      <c r="FI160" s="409"/>
      <c r="FJ160" s="409"/>
      <c r="FK160" s="409"/>
      <c r="FL160" s="409"/>
      <c r="FM160" s="409"/>
      <c r="FN160" s="409"/>
      <c r="FO160" s="409"/>
      <c r="FP160" s="409"/>
      <c r="FQ160" s="409"/>
      <c r="FR160" s="409"/>
      <c r="FS160" s="409"/>
      <c r="FT160" s="409"/>
      <c r="FU160" s="409"/>
      <c r="FV160" s="409"/>
      <c r="FW160" s="409"/>
      <c r="FX160" s="409"/>
      <c r="FY160" s="409"/>
      <c r="FZ160" s="409"/>
      <c r="GA160" s="409"/>
      <c r="GB160" s="409"/>
      <c r="GC160" s="409"/>
      <c r="GD160" s="409"/>
      <c r="GE160" s="409"/>
      <c r="GF160" s="409"/>
      <c r="GG160" s="409"/>
      <c r="GH160" s="409"/>
      <c r="GI160" s="409"/>
      <c r="GJ160" s="409"/>
      <c r="GK160" s="409"/>
      <c r="GL160" s="409"/>
      <c r="GM160" s="409"/>
      <c r="GN160" s="409"/>
      <c r="GO160" s="409"/>
      <c r="GP160" s="409"/>
      <c r="GQ160" s="409"/>
      <c r="GR160" s="409"/>
      <c r="GS160" s="409"/>
      <c r="GT160" s="409"/>
      <c r="GU160" s="409"/>
      <c r="GV160" s="409"/>
      <c r="GW160" s="409"/>
      <c r="GX160" s="409"/>
      <c r="GY160" s="409"/>
      <c r="GZ160" s="409"/>
      <c r="HA160" s="409"/>
      <c r="HB160" s="409"/>
      <c r="HC160" s="409"/>
      <c r="HD160" s="409"/>
      <c r="HE160" s="409"/>
      <c r="HF160" s="409"/>
      <c r="HG160" s="409"/>
      <c r="HH160" s="409"/>
      <c r="HI160" s="409"/>
      <c r="HJ160" s="409"/>
      <c r="HK160" s="409"/>
      <c r="HL160" s="409"/>
      <c r="HM160" s="409"/>
      <c r="HN160" s="409"/>
      <c r="HO160" s="409"/>
      <c r="HP160" s="409"/>
    </row>
    <row r="161" spans="1:224" s="407" customFormat="1">
      <c r="A161" s="487" t="s">
        <v>888</v>
      </c>
      <c r="B161" s="488" t="s">
        <v>123</v>
      </c>
      <c r="C161" s="487">
        <v>139384</v>
      </c>
      <c r="D161" s="487">
        <v>12</v>
      </c>
      <c r="E161" s="395"/>
      <c r="F161" s="395"/>
      <c r="G161" s="395"/>
      <c r="H161" s="395"/>
      <c r="I161" s="472"/>
      <c r="J161" s="472"/>
      <c r="K161" s="394"/>
      <c r="L161" s="395"/>
      <c r="M161" s="395"/>
      <c r="N161" s="395"/>
      <c r="O161" s="396"/>
      <c r="P161" s="396"/>
      <c r="Q161" s="395"/>
      <c r="R161" s="395"/>
      <c r="S161" s="395"/>
      <c r="T161" s="395"/>
      <c r="U161" s="395"/>
      <c r="V161" s="472"/>
      <c r="W161" s="394"/>
      <c r="X161" s="395"/>
      <c r="Y161" s="395"/>
      <c r="Z161" s="395"/>
      <c r="AA161" s="396"/>
      <c r="AB161" s="396"/>
      <c r="AC161" s="395"/>
      <c r="AD161" s="395"/>
      <c r="AE161" s="395"/>
      <c r="AF161" s="395"/>
      <c r="AG161" s="395"/>
      <c r="AH161" s="472"/>
      <c r="AI161" s="489" t="str">
        <f t="shared" si="125"/>
        <v xml:space="preserve"> </v>
      </c>
      <c r="AJ161" s="397" t="str">
        <f t="shared" si="126"/>
        <v xml:space="preserve"> </v>
      </c>
      <c r="AK161" s="397" t="str">
        <f t="shared" si="127"/>
        <v xml:space="preserve"> </v>
      </c>
      <c r="AL161" s="397" t="str">
        <f t="shared" si="128"/>
        <v xml:space="preserve"> </v>
      </c>
      <c r="AM161" s="397" t="str">
        <f t="shared" si="129"/>
        <v xml:space="preserve"> </v>
      </c>
      <c r="AN161" s="397" t="str">
        <f t="shared" si="130"/>
        <v xml:space="preserve"> </v>
      </c>
      <c r="AO161" s="397" t="str">
        <f t="shared" si="131"/>
        <v xml:space="preserve"> </v>
      </c>
      <c r="AP161" s="397" t="str">
        <f t="shared" si="132"/>
        <v xml:space="preserve"> </v>
      </c>
      <c r="AQ161" s="397" t="str">
        <f t="shared" si="133"/>
        <v xml:space="preserve"> </v>
      </c>
      <c r="AR161" s="397" t="str">
        <f t="shared" si="134"/>
        <v xml:space="preserve"> </v>
      </c>
      <c r="AS161" s="397" t="str">
        <f t="shared" si="135"/>
        <v xml:space="preserve"> </v>
      </c>
      <c r="AT161" s="398" t="str">
        <f t="shared" si="136"/>
        <v xml:space="preserve"> </v>
      </c>
      <c r="AU161" s="379"/>
      <c r="AV161" s="395"/>
      <c r="AW161" s="472"/>
      <c r="AX161" s="400"/>
      <c r="AY161" s="395"/>
      <c r="AZ161" s="472"/>
      <c r="BA161" s="489" t="str">
        <f t="shared" si="137"/>
        <v xml:space="preserve"> </v>
      </c>
      <c r="BB161" s="397" t="str">
        <f t="shared" si="138"/>
        <v xml:space="preserve"> </v>
      </c>
      <c r="BC161" s="398" t="str">
        <f t="shared" si="139"/>
        <v xml:space="preserve"> </v>
      </c>
      <c r="BD161" s="401"/>
      <c r="BE161" s="402"/>
      <c r="BF161" s="472"/>
      <c r="BG161" s="403"/>
      <c r="BH161" s="402"/>
      <c r="BI161" s="472"/>
      <c r="BJ161" s="403"/>
      <c r="BK161" s="402"/>
      <c r="BL161" s="472"/>
      <c r="BM161" s="403"/>
      <c r="BN161" s="402"/>
      <c r="BO161" s="472"/>
      <c r="BP161" s="490" t="str">
        <f t="shared" si="140"/>
        <v/>
      </c>
      <c r="BQ161" s="475" t="str">
        <f t="shared" si="141"/>
        <v/>
      </c>
      <c r="BR161" s="405" t="str">
        <f t="shared" si="142"/>
        <v/>
      </c>
      <c r="BS161" s="712">
        <v>843</v>
      </c>
      <c r="BT161" s="713">
        <v>758</v>
      </c>
      <c r="BU161" s="713">
        <v>841</v>
      </c>
      <c r="BV161" s="713">
        <v>830</v>
      </c>
      <c r="BW161" s="714">
        <v>737</v>
      </c>
      <c r="BX161" s="714">
        <v>720</v>
      </c>
      <c r="BY161" s="715">
        <v>292</v>
      </c>
      <c r="BZ161" s="713">
        <v>442</v>
      </c>
      <c r="CA161" s="713">
        <v>264</v>
      </c>
      <c r="CB161" s="713">
        <v>249</v>
      </c>
      <c r="CC161" s="713">
        <v>332</v>
      </c>
      <c r="CD161" s="713">
        <v>357</v>
      </c>
      <c r="CE161" s="713">
        <v>335</v>
      </c>
      <c r="CF161" s="714">
        <v>354</v>
      </c>
      <c r="CG161" s="403"/>
      <c r="CH161" s="399"/>
      <c r="CI161" s="402"/>
      <c r="CJ161" s="402"/>
      <c r="CK161" s="402"/>
      <c r="CL161" s="402"/>
      <c r="CM161" s="402"/>
      <c r="CN161" s="472"/>
      <c r="CO161" s="489">
        <f t="shared" si="143"/>
        <v>292</v>
      </c>
      <c r="CP161" s="397">
        <f t="shared" si="144"/>
        <v>442</v>
      </c>
      <c r="CQ161" s="397">
        <f t="shared" si="145"/>
        <v>264</v>
      </c>
      <c r="CR161" s="397">
        <f t="shared" si="146"/>
        <v>249</v>
      </c>
      <c r="CS161" s="397">
        <f t="shared" si="147"/>
        <v>332</v>
      </c>
      <c r="CT161" s="397">
        <f t="shared" si="148"/>
        <v>357</v>
      </c>
      <c r="CU161" s="397">
        <f t="shared" si="149"/>
        <v>335</v>
      </c>
      <c r="CV161" s="491">
        <f t="shared" si="150"/>
        <v>354</v>
      </c>
      <c r="CW161" s="717">
        <v>151</v>
      </c>
      <c r="CX161" s="718">
        <v>161</v>
      </c>
      <c r="CY161" s="714">
        <v>155</v>
      </c>
      <c r="CZ161" s="719">
        <v>2</v>
      </c>
      <c r="DA161" s="718">
        <v>1</v>
      </c>
      <c r="DB161" s="714">
        <v>5</v>
      </c>
      <c r="DC161" s="404">
        <f t="shared" si="151"/>
        <v>204</v>
      </c>
      <c r="DD161" s="404">
        <f t="shared" si="152"/>
        <v>173</v>
      </c>
      <c r="DE161" s="405">
        <f t="shared" si="153"/>
        <v>194</v>
      </c>
      <c r="DF161" s="717">
        <v>79</v>
      </c>
      <c r="DG161" s="718">
        <v>104</v>
      </c>
      <c r="DH161" s="714">
        <v>90</v>
      </c>
      <c r="DI161" s="722">
        <v>75</v>
      </c>
      <c r="DJ161" s="718">
        <v>130</v>
      </c>
      <c r="DK161" s="714">
        <v>113</v>
      </c>
      <c r="DL161" s="719">
        <v>20</v>
      </c>
      <c r="DM161" s="721">
        <v>49</v>
      </c>
      <c r="DN161" s="714">
        <v>42</v>
      </c>
      <c r="DO161" s="719">
        <v>4</v>
      </c>
      <c r="DP161" s="718">
        <v>10</v>
      </c>
      <c r="DQ161" s="714">
        <v>6</v>
      </c>
      <c r="DR161" s="404">
        <f t="shared" si="154"/>
        <v>146</v>
      </c>
      <c r="DS161" s="404">
        <f t="shared" si="155"/>
        <v>169</v>
      </c>
      <c r="DT161" s="405">
        <f t="shared" si="156"/>
        <v>219</v>
      </c>
      <c r="DU161" s="28"/>
      <c r="DV161" s="28"/>
      <c r="DW161" s="5"/>
      <c r="DX161" s="5"/>
      <c r="DY161" s="28"/>
      <c r="DZ161" s="28"/>
      <c r="EA161" s="5"/>
      <c r="EB161" s="5"/>
      <c r="EC161" s="5"/>
      <c r="ED161" s="5"/>
      <c r="EE161" s="5"/>
      <c r="EF161" s="5"/>
      <c r="EG161" s="5"/>
      <c r="EH161" s="5"/>
      <c r="EI161" s="5"/>
      <c r="EJ161" s="5"/>
      <c r="EK161" s="5"/>
      <c r="EL161" s="5"/>
      <c r="EM161" s="5"/>
      <c r="EN161" s="5"/>
      <c r="EO161" s="409"/>
      <c r="EP161" s="409"/>
      <c r="EQ161" s="409"/>
      <c r="ER161" s="409"/>
      <c r="ES161" s="409"/>
      <c r="ET161" s="409"/>
      <c r="EU161" s="409"/>
      <c r="EV161" s="409"/>
      <c r="EW161" s="409"/>
      <c r="EX161" s="409"/>
      <c r="EY161" s="409"/>
      <c r="EZ161" s="409"/>
      <c r="FA161" s="409"/>
      <c r="FB161" s="409"/>
      <c r="FC161" s="409"/>
      <c r="FD161" s="409"/>
      <c r="FE161" s="409"/>
      <c r="FF161" s="409"/>
      <c r="FG161" s="409"/>
      <c r="FH161" s="409"/>
      <c r="FI161" s="409"/>
      <c r="FJ161" s="409"/>
      <c r="FK161" s="409"/>
      <c r="FL161" s="409"/>
      <c r="FM161" s="409"/>
      <c r="FN161" s="409"/>
      <c r="FO161" s="409"/>
      <c r="FP161" s="409"/>
      <c r="FQ161" s="409"/>
      <c r="FR161" s="409"/>
      <c r="FS161" s="409"/>
      <c r="FT161" s="409"/>
      <c r="FU161" s="409"/>
      <c r="FV161" s="409"/>
      <c r="FW161" s="409"/>
      <c r="FX161" s="409"/>
      <c r="FY161" s="409"/>
      <c r="FZ161" s="409"/>
      <c r="GA161" s="409"/>
      <c r="GB161" s="409"/>
      <c r="GC161" s="409"/>
      <c r="GD161" s="409"/>
      <c r="GE161" s="409"/>
      <c r="GF161" s="409"/>
      <c r="GG161" s="409"/>
      <c r="GH161" s="409"/>
      <c r="GI161" s="409"/>
      <c r="GJ161" s="409"/>
      <c r="GK161" s="409"/>
      <c r="GL161" s="409"/>
      <c r="GM161" s="409"/>
      <c r="GN161" s="409"/>
      <c r="GO161" s="409"/>
      <c r="GP161" s="409"/>
      <c r="GQ161" s="409"/>
      <c r="GR161" s="409"/>
      <c r="GS161" s="409"/>
      <c r="GT161" s="409"/>
      <c r="GU161" s="409"/>
      <c r="GV161" s="409"/>
      <c r="GW161" s="409"/>
      <c r="GX161" s="409"/>
      <c r="GY161" s="409"/>
      <c r="GZ161" s="409"/>
      <c r="HA161" s="409"/>
      <c r="HB161" s="409"/>
      <c r="HC161" s="409"/>
      <c r="HD161" s="409"/>
      <c r="HE161" s="409"/>
      <c r="HF161" s="409"/>
      <c r="HG161" s="409"/>
      <c r="HH161" s="409"/>
      <c r="HI161" s="409"/>
      <c r="HJ161" s="409"/>
      <c r="HK161" s="409"/>
      <c r="HL161" s="409"/>
      <c r="HM161" s="409"/>
      <c r="HN161" s="409"/>
      <c r="HO161" s="409"/>
      <c r="HP161" s="409"/>
    </row>
    <row r="162" spans="1:224" s="407" customFormat="1">
      <c r="A162" s="487" t="s">
        <v>888</v>
      </c>
      <c r="B162" s="488" t="s">
        <v>124</v>
      </c>
      <c r="C162" s="487">
        <v>244446</v>
      </c>
      <c r="D162" s="487">
        <v>12</v>
      </c>
      <c r="E162" s="395"/>
      <c r="F162" s="395"/>
      <c r="G162" s="395"/>
      <c r="H162" s="395"/>
      <c r="I162" s="472"/>
      <c r="J162" s="472"/>
      <c r="K162" s="394"/>
      <c r="L162" s="395"/>
      <c r="M162" s="395"/>
      <c r="N162" s="395"/>
      <c r="O162" s="396"/>
      <c r="P162" s="396"/>
      <c r="Q162" s="395"/>
      <c r="R162" s="395"/>
      <c r="S162" s="395"/>
      <c r="T162" s="395"/>
      <c r="U162" s="395"/>
      <c r="V162" s="472"/>
      <c r="W162" s="394"/>
      <c r="X162" s="395"/>
      <c r="Y162" s="395"/>
      <c r="Z162" s="395"/>
      <c r="AA162" s="396"/>
      <c r="AB162" s="396"/>
      <c r="AC162" s="395"/>
      <c r="AD162" s="395"/>
      <c r="AE162" s="395"/>
      <c r="AF162" s="395"/>
      <c r="AG162" s="395"/>
      <c r="AH162" s="472"/>
      <c r="AI162" s="489" t="str">
        <f t="shared" si="125"/>
        <v xml:space="preserve"> </v>
      </c>
      <c r="AJ162" s="397" t="str">
        <f t="shared" si="126"/>
        <v xml:space="preserve"> </v>
      </c>
      <c r="AK162" s="397" t="str">
        <f t="shared" si="127"/>
        <v xml:space="preserve"> </v>
      </c>
      <c r="AL162" s="397" t="str">
        <f t="shared" si="128"/>
        <v xml:space="preserve"> </v>
      </c>
      <c r="AM162" s="397" t="str">
        <f t="shared" si="129"/>
        <v xml:space="preserve"> </v>
      </c>
      <c r="AN162" s="397" t="str">
        <f t="shared" si="130"/>
        <v xml:space="preserve"> </v>
      </c>
      <c r="AO162" s="397" t="str">
        <f t="shared" si="131"/>
        <v xml:space="preserve"> </v>
      </c>
      <c r="AP162" s="397" t="str">
        <f t="shared" si="132"/>
        <v xml:space="preserve"> </v>
      </c>
      <c r="AQ162" s="397" t="str">
        <f t="shared" si="133"/>
        <v xml:space="preserve"> </v>
      </c>
      <c r="AR162" s="397" t="str">
        <f t="shared" si="134"/>
        <v xml:space="preserve"> </v>
      </c>
      <c r="AS162" s="397" t="str">
        <f t="shared" si="135"/>
        <v xml:space="preserve"> </v>
      </c>
      <c r="AT162" s="398" t="str">
        <f t="shared" si="136"/>
        <v xml:space="preserve"> </v>
      </c>
      <c r="AU162" s="379"/>
      <c r="AV162" s="395"/>
      <c r="AW162" s="472"/>
      <c r="AX162" s="400"/>
      <c r="AY162" s="395"/>
      <c r="AZ162" s="472"/>
      <c r="BA162" s="489" t="str">
        <f t="shared" si="137"/>
        <v xml:space="preserve"> </v>
      </c>
      <c r="BB162" s="397" t="str">
        <f t="shared" si="138"/>
        <v xml:space="preserve"> </v>
      </c>
      <c r="BC162" s="398" t="str">
        <f t="shared" si="139"/>
        <v xml:space="preserve"> </v>
      </c>
      <c r="BD162" s="401"/>
      <c r="BE162" s="402"/>
      <c r="BF162" s="472"/>
      <c r="BG162" s="403"/>
      <c r="BH162" s="402"/>
      <c r="BI162" s="472"/>
      <c r="BJ162" s="403"/>
      <c r="BK162" s="402"/>
      <c r="BL162" s="472"/>
      <c r="BM162" s="403"/>
      <c r="BN162" s="402"/>
      <c r="BO162" s="472"/>
      <c r="BP162" s="490" t="str">
        <f t="shared" si="140"/>
        <v/>
      </c>
      <c r="BQ162" s="475" t="str">
        <f t="shared" si="141"/>
        <v/>
      </c>
      <c r="BR162" s="405" t="str">
        <f t="shared" si="142"/>
        <v/>
      </c>
      <c r="BS162" s="712">
        <v>1514</v>
      </c>
      <c r="BT162" s="713">
        <v>1686</v>
      </c>
      <c r="BU162" s="713">
        <v>1347</v>
      </c>
      <c r="BV162" s="713">
        <v>689</v>
      </c>
      <c r="BW162" s="714">
        <v>739</v>
      </c>
      <c r="BX162" s="714">
        <v>749</v>
      </c>
      <c r="BY162" s="715">
        <v>393</v>
      </c>
      <c r="BZ162" s="713">
        <v>499</v>
      </c>
      <c r="CA162" s="713">
        <v>356</v>
      </c>
      <c r="CB162" s="713">
        <v>368</v>
      </c>
      <c r="CC162" s="713">
        <v>434</v>
      </c>
      <c r="CD162" s="713">
        <v>321</v>
      </c>
      <c r="CE162" s="713">
        <v>341</v>
      </c>
      <c r="CF162" s="714">
        <v>327</v>
      </c>
      <c r="CG162" s="403"/>
      <c r="CH162" s="399"/>
      <c r="CI162" s="402"/>
      <c r="CJ162" s="402"/>
      <c r="CK162" s="402"/>
      <c r="CL162" s="402"/>
      <c r="CM162" s="402"/>
      <c r="CN162" s="472"/>
      <c r="CO162" s="489">
        <f t="shared" si="143"/>
        <v>393</v>
      </c>
      <c r="CP162" s="397">
        <f t="shared" si="144"/>
        <v>499</v>
      </c>
      <c r="CQ162" s="397">
        <f t="shared" si="145"/>
        <v>356</v>
      </c>
      <c r="CR162" s="397">
        <f t="shared" si="146"/>
        <v>368</v>
      </c>
      <c r="CS162" s="397">
        <f t="shared" si="147"/>
        <v>434</v>
      </c>
      <c r="CT162" s="397">
        <f t="shared" si="148"/>
        <v>321</v>
      </c>
      <c r="CU162" s="397">
        <f t="shared" si="149"/>
        <v>341</v>
      </c>
      <c r="CV162" s="491">
        <f t="shared" si="150"/>
        <v>327</v>
      </c>
      <c r="CW162" s="717">
        <v>138</v>
      </c>
      <c r="CX162" s="718">
        <v>170</v>
      </c>
      <c r="CY162" s="714">
        <v>161</v>
      </c>
      <c r="CZ162" s="719">
        <v>1</v>
      </c>
      <c r="DA162" s="718">
        <v>7</v>
      </c>
      <c r="DB162" s="714">
        <v>2</v>
      </c>
      <c r="DC162" s="404">
        <f t="shared" si="151"/>
        <v>182</v>
      </c>
      <c r="DD162" s="404">
        <f t="shared" si="152"/>
        <v>164</v>
      </c>
      <c r="DE162" s="405">
        <f t="shared" si="153"/>
        <v>164</v>
      </c>
      <c r="DF162" s="717">
        <v>83</v>
      </c>
      <c r="DG162" s="718">
        <v>87</v>
      </c>
      <c r="DH162" s="714">
        <v>74</v>
      </c>
      <c r="DI162" s="719">
        <v>98</v>
      </c>
      <c r="DJ162" s="718">
        <v>95</v>
      </c>
      <c r="DK162" s="714">
        <v>82</v>
      </c>
      <c r="DL162" s="719">
        <v>21</v>
      </c>
      <c r="DM162" s="718">
        <v>45</v>
      </c>
      <c r="DN162" s="714">
        <v>31</v>
      </c>
      <c r="DO162" s="719">
        <v>21</v>
      </c>
      <c r="DP162" s="718">
        <v>21</v>
      </c>
      <c r="DQ162" s="714">
        <v>15</v>
      </c>
      <c r="DR162" s="404">
        <f t="shared" si="154"/>
        <v>243</v>
      </c>
      <c r="DS162" s="404">
        <f t="shared" si="155"/>
        <v>281</v>
      </c>
      <c r="DT162" s="405">
        <f t="shared" si="156"/>
        <v>201</v>
      </c>
      <c r="DU162" s="28"/>
      <c r="DV162" s="28"/>
      <c r="DW162" s="5"/>
      <c r="DX162" s="5"/>
      <c r="DY162" s="28"/>
      <c r="DZ162" s="28"/>
      <c r="EA162" s="5"/>
      <c r="EB162" s="5"/>
      <c r="EC162" s="5"/>
      <c r="ED162" s="5"/>
      <c r="EE162" s="5"/>
      <c r="EF162" s="5"/>
      <c r="EG162" s="5"/>
      <c r="EH162" s="5"/>
      <c r="EI162" s="5"/>
      <c r="EJ162" s="5"/>
      <c r="EK162" s="5"/>
      <c r="EL162" s="5"/>
      <c r="EM162" s="5"/>
      <c r="EN162" s="5"/>
      <c r="EO162" s="409"/>
      <c r="EP162" s="409"/>
      <c r="EQ162" s="409"/>
      <c r="ER162" s="409"/>
      <c r="ES162" s="409"/>
      <c r="ET162" s="409"/>
      <c r="EU162" s="409"/>
      <c r="EV162" s="409"/>
      <c r="EW162" s="409"/>
      <c r="EX162" s="409"/>
      <c r="EY162" s="409"/>
      <c r="EZ162" s="409"/>
      <c r="FA162" s="409"/>
      <c r="FB162" s="409"/>
      <c r="FC162" s="409"/>
      <c r="FD162" s="409"/>
      <c r="FE162" s="409"/>
      <c r="FF162" s="409"/>
      <c r="FG162" s="409"/>
      <c r="FH162" s="409"/>
      <c r="FI162" s="409"/>
      <c r="FJ162" s="409"/>
      <c r="FK162" s="409"/>
      <c r="FL162" s="409"/>
      <c r="FM162" s="409"/>
      <c r="FN162" s="409"/>
      <c r="FO162" s="409"/>
      <c r="FP162" s="409"/>
      <c r="FQ162" s="409"/>
      <c r="FR162" s="409"/>
      <c r="FS162" s="409"/>
      <c r="FT162" s="409"/>
      <c r="FU162" s="409"/>
      <c r="FV162" s="409"/>
      <c r="FW162" s="409"/>
      <c r="FX162" s="409"/>
      <c r="FY162" s="409"/>
      <c r="FZ162" s="409"/>
      <c r="GA162" s="409"/>
      <c r="GB162" s="409"/>
      <c r="GC162" s="409"/>
      <c r="GD162" s="409"/>
      <c r="GE162" s="409"/>
      <c r="GF162" s="409"/>
      <c r="GG162" s="409"/>
      <c r="GH162" s="409"/>
      <c r="GI162" s="409"/>
      <c r="GJ162" s="409"/>
      <c r="GK162" s="409"/>
      <c r="GL162" s="409"/>
      <c r="GM162" s="409"/>
      <c r="GN162" s="409"/>
      <c r="GO162" s="409"/>
      <c r="GP162" s="409"/>
      <c r="GQ162" s="409"/>
      <c r="GR162" s="409"/>
      <c r="GS162" s="409"/>
      <c r="GT162" s="409"/>
      <c r="GU162" s="409"/>
      <c r="GV162" s="409"/>
      <c r="GW162" s="409"/>
      <c r="GX162" s="409"/>
      <c r="GY162" s="409"/>
      <c r="GZ162" s="409"/>
      <c r="HA162" s="409"/>
      <c r="HB162" s="409"/>
      <c r="HC162" s="409"/>
      <c r="HD162" s="409"/>
      <c r="HE162" s="409"/>
      <c r="HF162" s="409"/>
      <c r="HG162" s="409"/>
      <c r="HH162" s="409"/>
      <c r="HI162" s="409"/>
      <c r="HJ162" s="409"/>
      <c r="HK162" s="409"/>
      <c r="HL162" s="409"/>
      <c r="HM162" s="409"/>
      <c r="HN162" s="409"/>
      <c r="HO162" s="409"/>
      <c r="HP162" s="409"/>
    </row>
    <row r="163" spans="1:224" s="407" customFormat="1">
      <c r="A163" s="487" t="s">
        <v>888</v>
      </c>
      <c r="B163" s="488" t="s">
        <v>125</v>
      </c>
      <c r="C163" s="487">
        <v>139126</v>
      </c>
      <c r="D163" s="487">
        <v>12</v>
      </c>
      <c r="E163" s="395"/>
      <c r="F163" s="395"/>
      <c r="G163" s="395"/>
      <c r="H163" s="395"/>
      <c r="I163" s="472"/>
      <c r="J163" s="472"/>
      <c r="K163" s="394"/>
      <c r="L163" s="395"/>
      <c r="M163" s="395"/>
      <c r="N163" s="395"/>
      <c r="O163" s="396"/>
      <c r="P163" s="396"/>
      <c r="Q163" s="395"/>
      <c r="R163" s="395"/>
      <c r="S163" s="395"/>
      <c r="T163" s="395"/>
      <c r="U163" s="395"/>
      <c r="V163" s="472"/>
      <c r="W163" s="394"/>
      <c r="X163" s="395"/>
      <c r="Y163" s="395"/>
      <c r="Z163" s="395"/>
      <c r="AA163" s="396"/>
      <c r="AB163" s="396"/>
      <c r="AC163" s="395"/>
      <c r="AD163" s="395"/>
      <c r="AE163" s="395"/>
      <c r="AF163" s="395"/>
      <c r="AG163" s="395"/>
      <c r="AH163" s="472"/>
      <c r="AI163" s="489" t="str">
        <f t="shared" si="125"/>
        <v xml:space="preserve"> </v>
      </c>
      <c r="AJ163" s="397" t="str">
        <f t="shared" si="126"/>
        <v xml:space="preserve"> </v>
      </c>
      <c r="AK163" s="397" t="str">
        <f t="shared" si="127"/>
        <v xml:space="preserve"> </v>
      </c>
      <c r="AL163" s="397" t="str">
        <f t="shared" si="128"/>
        <v xml:space="preserve"> </v>
      </c>
      <c r="AM163" s="397" t="str">
        <f t="shared" si="129"/>
        <v xml:space="preserve"> </v>
      </c>
      <c r="AN163" s="397" t="str">
        <f t="shared" si="130"/>
        <v xml:space="preserve"> </v>
      </c>
      <c r="AO163" s="397" t="str">
        <f t="shared" si="131"/>
        <v xml:space="preserve"> </v>
      </c>
      <c r="AP163" s="397" t="str">
        <f t="shared" si="132"/>
        <v xml:space="preserve"> </v>
      </c>
      <c r="AQ163" s="397" t="str">
        <f t="shared" si="133"/>
        <v xml:space="preserve"> </v>
      </c>
      <c r="AR163" s="397" t="str">
        <f t="shared" si="134"/>
        <v xml:space="preserve"> </v>
      </c>
      <c r="AS163" s="397" t="str">
        <f t="shared" si="135"/>
        <v xml:space="preserve"> </v>
      </c>
      <c r="AT163" s="398" t="str">
        <f t="shared" si="136"/>
        <v xml:space="preserve"> </v>
      </c>
      <c r="AU163" s="379"/>
      <c r="AV163" s="395"/>
      <c r="AW163" s="472"/>
      <c r="AX163" s="400"/>
      <c r="AY163" s="395"/>
      <c r="AZ163" s="472"/>
      <c r="BA163" s="489" t="str">
        <f t="shared" si="137"/>
        <v xml:space="preserve"> </v>
      </c>
      <c r="BB163" s="397" t="str">
        <f t="shared" si="138"/>
        <v xml:space="preserve"> </v>
      </c>
      <c r="BC163" s="398" t="str">
        <f t="shared" si="139"/>
        <v xml:space="preserve"> </v>
      </c>
      <c r="BD163" s="401"/>
      <c r="BE163" s="402"/>
      <c r="BF163" s="472"/>
      <c r="BG163" s="403"/>
      <c r="BH163" s="402"/>
      <c r="BI163" s="472"/>
      <c r="BJ163" s="403"/>
      <c r="BK163" s="402"/>
      <c r="BL163" s="472"/>
      <c r="BM163" s="403"/>
      <c r="BN163" s="402"/>
      <c r="BO163" s="472"/>
      <c r="BP163" s="490" t="str">
        <f t="shared" si="140"/>
        <v/>
      </c>
      <c r="BQ163" s="475" t="str">
        <f t="shared" si="141"/>
        <v/>
      </c>
      <c r="BR163" s="405" t="str">
        <f t="shared" si="142"/>
        <v/>
      </c>
      <c r="BS163" s="712">
        <v>599</v>
      </c>
      <c r="BT163" s="713">
        <v>491</v>
      </c>
      <c r="BU163" s="713">
        <v>379</v>
      </c>
      <c r="BV163" s="713">
        <v>448</v>
      </c>
      <c r="BW163" s="714">
        <v>454</v>
      </c>
      <c r="BX163" s="714">
        <v>603</v>
      </c>
      <c r="BY163" s="715">
        <v>348</v>
      </c>
      <c r="BZ163" s="713">
        <v>253</v>
      </c>
      <c r="CA163" s="713">
        <v>187</v>
      </c>
      <c r="CB163" s="713">
        <v>224</v>
      </c>
      <c r="CC163" s="713">
        <v>167</v>
      </c>
      <c r="CD163" s="713">
        <v>149</v>
      </c>
      <c r="CE163" s="713">
        <v>168</v>
      </c>
      <c r="CF163" s="714">
        <v>206</v>
      </c>
      <c r="CG163" s="403"/>
      <c r="CH163" s="399"/>
      <c r="CI163" s="402"/>
      <c r="CJ163" s="402"/>
      <c r="CK163" s="402"/>
      <c r="CL163" s="402"/>
      <c r="CM163" s="402"/>
      <c r="CN163" s="472"/>
      <c r="CO163" s="489">
        <f t="shared" si="143"/>
        <v>348</v>
      </c>
      <c r="CP163" s="397">
        <f t="shared" si="144"/>
        <v>253</v>
      </c>
      <c r="CQ163" s="397">
        <f t="shared" si="145"/>
        <v>187</v>
      </c>
      <c r="CR163" s="397">
        <f t="shared" si="146"/>
        <v>224</v>
      </c>
      <c r="CS163" s="397">
        <f t="shared" si="147"/>
        <v>167</v>
      </c>
      <c r="CT163" s="397">
        <f t="shared" si="148"/>
        <v>149</v>
      </c>
      <c r="CU163" s="397">
        <f t="shared" si="149"/>
        <v>168</v>
      </c>
      <c r="CV163" s="491">
        <f t="shared" si="150"/>
        <v>206</v>
      </c>
      <c r="CW163" s="717">
        <v>73</v>
      </c>
      <c r="CX163" s="718">
        <v>83</v>
      </c>
      <c r="CY163" s="714">
        <v>102</v>
      </c>
      <c r="CZ163" s="719">
        <v>3</v>
      </c>
      <c r="DA163" s="718">
        <v>2</v>
      </c>
      <c r="DB163" s="714">
        <v>1</v>
      </c>
      <c r="DC163" s="404">
        <f t="shared" si="151"/>
        <v>73</v>
      </c>
      <c r="DD163" s="404">
        <f t="shared" si="152"/>
        <v>83</v>
      </c>
      <c r="DE163" s="405">
        <f t="shared" si="153"/>
        <v>103</v>
      </c>
      <c r="DF163" s="717">
        <v>125</v>
      </c>
      <c r="DG163" s="718">
        <v>79</v>
      </c>
      <c r="DH163" s="714">
        <v>67</v>
      </c>
      <c r="DI163" s="719">
        <v>164</v>
      </c>
      <c r="DJ163" s="718">
        <v>111</v>
      </c>
      <c r="DK163" s="714">
        <v>105</v>
      </c>
      <c r="DL163" s="719">
        <v>7</v>
      </c>
      <c r="DM163" s="718">
        <v>5</v>
      </c>
      <c r="DN163" s="714">
        <v>9</v>
      </c>
      <c r="DO163" s="719">
        <v>9</v>
      </c>
      <c r="DP163" s="718">
        <v>7</v>
      </c>
      <c r="DQ163" s="714">
        <v>10</v>
      </c>
      <c r="DR163" s="404">
        <f t="shared" si="154"/>
        <v>83</v>
      </c>
      <c r="DS163" s="404">
        <f t="shared" si="155"/>
        <v>76</v>
      </c>
      <c r="DT163" s="405">
        <f t="shared" si="156"/>
        <v>63</v>
      </c>
      <c r="DU163" s="28"/>
      <c r="DV163" s="28"/>
      <c r="DW163" s="5"/>
      <c r="DX163" s="5"/>
      <c r="DY163" s="28"/>
      <c r="DZ163" s="28"/>
      <c r="EA163" s="5"/>
      <c r="EB163" s="5"/>
      <c r="EC163" s="5"/>
      <c r="ED163" s="5"/>
      <c r="EE163" s="5"/>
      <c r="EF163" s="5"/>
      <c r="EG163" s="5"/>
      <c r="EH163" s="5"/>
      <c r="EI163" s="5"/>
      <c r="EJ163" s="5"/>
      <c r="EK163" s="5"/>
      <c r="EL163" s="5"/>
      <c r="EM163" s="5"/>
      <c r="EN163" s="5"/>
      <c r="EO163" s="409"/>
      <c r="EP163" s="409"/>
      <c r="EQ163" s="409"/>
      <c r="ER163" s="409"/>
      <c r="ES163" s="409"/>
      <c r="ET163" s="409"/>
      <c r="EU163" s="409"/>
      <c r="EV163" s="409"/>
      <c r="EW163" s="409"/>
      <c r="EX163" s="409"/>
      <c r="EY163" s="409"/>
      <c r="EZ163" s="409"/>
      <c r="FA163" s="409"/>
      <c r="FB163" s="409"/>
      <c r="FC163" s="409"/>
      <c r="FD163" s="409"/>
      <c r="FE163" s="409"/>
      <c r="FF163" s="409"/>
      <c r="FG163" s="409"/>
      <c r="FH163" s="409"/>
      <c r="FI163" s="409"/>
      <c r="FJ163" s="409"/>
      <c r="FK163" s="409"/>
      <c r="FL163" s="409"/>
      <c r="FM163" s="409"/>
      <c r="FN163" s="409"/>
      <c r="FO163" s="409"/>
      <c r="FP163" s="409"/>
      <c r="FQ163" s="409"/>
      <c r="FR163" s="409"/>
      <c r="FS163" s="409"/>
      <c r="FT163" s="409"/>
      <c r="FU163" s="409"/>
      <c r="FV163" s="409"/>
      <c r="FW163" s="409"/>
      <c r="FX163" s="409"/>
      <c r="FY163" s="409"/>
      <c r="FZ163" s="409"/>
      <c r="GA163" s="409"/>
      <c r="GB163" s="409"/>
      <c r="GC163" s="409"/>
      <c r="GD163" s="409"/>
      <c r="GE163" s="409"/>
      <c r="GF163" s="409"/>
      <c r="GG163" s="409"/>
      <c r="GH163" s="409"/>
      <c r="GI163" s="409"/>
      <c r="GJ163" s="409"/>
      <c r="GK163" s="409"/>
      <c r="GL163" s="409"/>
      <c r="GM163" s="409"/>
      <c r="GN163" s="409"/>
      <c r="GO163" s="409"/>
      <c r="GP163" s="409"/>
      <c r="GQ163" s="409"/>
      <c r="GR163" s="409"/>
      <c r="GS163" s="409"/>
      <c r="GT163" s="409"/>
      <c r="GU163" s="409"/>
      <c r="GV163" s="409"/>
      <c r="GW163" s="409"/>
      <c r="GX163" s="409"/>
      <c r="GY163" s="409"/>
      <c r="GZ163" s="409"/>
      <c r="HA163" s="409"/>
      <c r="HB163" s="409"/>
      <c r="HC163" s="409"/>
      <c r="HD163" s="409"/>
      <c r="HE163" s="409"/>
      <c r="HF163" s="409"/>
      <c r="HG163" s="409"/>
      <c r="HH163" s="409"/>
      <c r="HI163" s="409"/>
      <c r="HJ163" s="409"/>
      <c r="HK163" s="409"/>
      <c r="HL163" s="409"/>
      <c r="HM163" s="409"/>
      <c r="HN163" s="409"/>
      <c r="HO163" s="409"/>
      <c r="HP163" s="409"/>
    </row>
    <row r="164" spans="1:224" s="407" customFormat="1">
      <c r="A164" s="487" t="s">
        <v>888</v>
      </c>
      <c r="B164" s="488" t="s">
        <v>126</v>
      </c>
      <c r="C164" s="487">
        <v>139986</v>
      </c>
      <c r="D164" s="487">
        <v>12</v>
      </c>
      <c r="E164" s="395"/>
      <c r="F164" s="395"/>
      <c r="G164" s="395"/>
      <c r="H164" s="395"/>
      <c r="I164" s="472"/>
      <c r="J164" s="472"/>
      <c r="K164" s="394"/>
      <c r="L164" s="395"/>
      <c r="M164" s="395"/>
      <c r="N164" s="395"/>
      <c r="O164" s="396"/>
      <c r="P164" s="396"/>
      <c r="Q164" s="395"/>
      <c r="R164" s="395"/>
      <c r="S164" s="395"/>
      <c r="T164" s="395"/>
      <c r="U164" s="395"/>
      <c r="V164" s="472"/>
      <c r="W164" s="394"/>
      <c r="X164" s="395"/>
      <c r="Y164" s="395"/>
      <c r="Z164" s="395"/>
      <c r="AA164" s="396"/>
      <c r="AB164" s="396"/>
      <c r="AC164" s="395"/>
      <c r="AD164" s="395"/>
      <c r="AE164" s="395"/>
      <c r="AF164" s="395"/>
      <c r="AG164" s="395"/>
      <c r="AH164" s="472"/>
      <c r="AI164" s="489" t="str">
        <f t="shared" si="125"/>
        <v xml:space="preserve"> </v>
      </c>
      <c r="AJ164" s="397" t="str">
        <f t="shared" si="126"/>
        <v xml:space="preserve"> </v>
      </c>
      <c r="AK164" s="397" t="str">
        <f t="shared" si="127"/>
        <v xml:space="preserve"> </v>
      </c>
      <c r="AL164" s="397" t="str">
        <f t="shared" si="128"/>
        <v xml:space="preserve"> </v>
      </c>
      <c r="AM164" s="397" t="str">
        <f t="shared" si="129"/>
        <v xml:space="preserve"> </v>
      </c>
      <c r="AN164" s="397" t="str">
        <f t="shared" si="130"/>
        <v xml:space="preserve"> </v>
      </c>
      <c r="AO164" s="397" t="str">
        <f t="shared" si="131"/>
        <v xml:space="preserve"> </v>
      </c>
      <c r="AP164" s="397" t="str">
        <f t="shared" si="132"/>
        <v xml:space="preserve"> </v>
      </c>
      <c r="AQ164" s="397" t="str">
        <f t="shared" si="133"/>
        <v xml:space="preserve"> </v>
      </c>
      <c r="AR164" s="397" t="str">
        <f t="shared" si="134"/>
        <v xml:space="preserve"> </v>
      </c>
      <c r="AS164" s="397" t="str">
        <f t="shared" si="135"/>
        <v xml:space="preserve"> </v>
      </c>
      <c r="AT164" s="398" t="str">
        <f t="shared" si="136"/>
        <v xml:space="preserve"> </v>
      </c>
      <c r="AU164" s="379"/>
      <c r="AV164" s="395"/>
      <c r="AW164" s="472"/>
      <c r="AX164" s="400"/>
      <c r="AY164" s="395"/>
      <c r="AZ164" s="472"/>
      <c r="BA164" s="489" t="str">
        <f t="shared" si="137"/>
        <v xml:space="preserve"> </v>
      </c>
      <c r="BB164" s="397" t="str">
        <f t="shared" si="138"/>
        <v xml:space="preserve"> </v>
      </c>
      <c r="BC164" s="398" t="str">
        <f t="shared" si="139"/>
        <v xml:space="preserve"> </v>
      </c>
      <c r="BD164" s="401"/>
      <c r="BE164" s="402"/>
      <c r="BF164" s="472"/>
      <c r="BG164" s="403"/>
      <c r="BH164" s="402"/>
      <c r="BI164" s="472"/>
      <c r="BJ164" s="403"/>
      <c r="BK164" s="402"/>
      <c r="BL164" s="472"/>
      <c r="BM164" s="403"/>
      <c r="BN164" s="402"/>
      <c r="BO164" s="472"/>
      <c r="BP164" s="490" t="str">
        <f t="shared" si="140"/>
        <v/>
      </c>
      <c r="BQ164" s="475" t="str">
        <f t="shared" si="141"/>
        <v/>
      </c>
      <c r="BR164" s="405" t="str">
        <f t="shared" si="142"/>
        <v/>
      </c>
      <c r="BS164" s="712">
        <v>1784</v>
      </c>
      <c r="BT164" s="713">
        <v>1048</v>
      </c>
      <c r="BU164" s="713">
        <v>1027</v>
      </c>
      <c r="BV164" s="713">
        <v>892</v>
      </c>
      <c r="BW164" s="714">
        <v>928</v>
      </c>
      <c r="BX164" s="714">
        <v>1140</v>
      </c>
      <c r="BY164" s="715">
        <v>420</v>
      </c>
      <c r="BZ164" s="713">
        <v>498</v>
      </c>
      <c r="CA164" s="713">
        <v>344</v>
      </c>
      <c r="CB164" s="713">
        <v>439</v>
      </c>
      <c r="CC164" s="713">
        <v>412</v>
      </c>
      <c r="CD164" s="713">
        <v>403</v>
      </c>
      <c r="CE164" s="713">
        <v>331</v>
      </c>
      <c r="CF164" s="714">
        <v>478</v>
      </c>
      <c r="CG164" s="403"/>
      <c r="CH164" s="399"/>
      <c r="CI164" s="402"/>
      <c r="CJ164" s="402"/>
      <c r="CK164" s="402"/>
      <c r="CL164" s="402"/>
      <c r="CM164" s="402"/>
      <c r="CN164" s="472"/>
      <c r="CO164" s="489">
        <f t="shared" si="143"/>
        <v>420</v>
      </c>
      <c r="CP164" s="397">
        <f t="shared" si="144"/>
        <v>498</v>
      </c>
      <c r="CQ164" s="397">
        <f t="shared" si="145"/>
        <v>344</v>
      </c>
      <c r="CR164" s="397">
        <f t="shared" si="146"/>
        <v>439</v>
      </c>
      <c r="CS164" s="397">
        <f t="shared" si="147"/>
        <v>412</v>
      </c>
      <c r="CT164" s="397">
        <f t="shared" si="148"/>
        <v>403</v>
      </c>
      <c r="CU164" s="397">
        <f t="shared" si="149"/>
        <v>331</v>
      </c>
      <c r="CV164" s="491">
        <f t="shared" si="150"/>
        <v>478</v>
      </c>
      <c r="CW164" s="717">
        <v>209</v>
      </c>
      <c r="CX164" s="718">
        <v>219</v>
      </c>
      <c r="CY164" s="714">
        <v>257</v>
      </c>
      <c r="CZ164" s="719">
        <v>3</v>
      </c>
      <c r="DA164" s="718">
        <v>5</v>
      </c>
      <c r="DB164" s="714">
        <v>5</v>
      </c>
      <c r="DC164" s="404">
        <f t="shared" si="151"/>
        <v>191</v>
      </c>
      <c r="DD164" s="404">
        <f t="shared" si="152"/>
        <v>107</v>
      </c>
      <c r="DE164" s="405">
        <f t="shared" si="153"/>
        <v>216</v>
      </c>
      <c r="DF164" s="717">
        <v>145</v>
      </c>
      <c r="DG164" s="718">
        <v>112</v>
      </c>
      <c r="DH164" s="714">
        <v>144</v>
      </c>
      <c r="DI164" s="719">
        <v>85</v>
      </c>
      <c r="DJ164" s="721">
        <v>151</v>
      </c>
      <c r="DK164" s="714">
        <v>135</v>
      </c>
      <c r="DL164" s="719">
        <v>43</v>
      </c>
      <c r="DM164" s="718">
        <v>51</v>
      </c>
      <c r="DN164" s="714">
        <v>32</v>
      </c>
      <c r="DO164" s="719">
        <v>17</v>
      </c>
      <c r="DP164" s="718">
        <v>11</v>
      </c>
      <c r="DQ164" s="714">
        <v>13</v>
      </c>
      <c r="DR164" s="404">
        <f t="shared" si="154"/>
        <v>234</v>
      </c>
      <c r="DS164" s="404">
        <f t="shared" si="155"/>
        <v>238</v>
      </c>
      <c r="DT164" s="405">
        <f t="shared" si="156"/>
        <v>214</v>
      </c>
      <c r="DU164" s="28"/>
      <c r="DV164" s="28"/>
      <c r="DW164" s="5"/>
      <c r="DX164" s="5"/>
      <c r="DY164" s="28"/>
      <c r="DZ164" s="28"/>
      <c r="EA164" s="5"/>
      <c r="EB164" s="5"/>
      <c r="EC164" s="5"/>
      <c r="ED164" s="5"/>
      <c r="EE164" s="5"/>
      <c r="EF164" s="5"/>
      <c r="EG164" s="5"/>
      <c r="EH164" s="5"/>
      <c r="EI164" s="5"/>
      <c r="EJ164" s="5"/>
      <c r="EK164" s="5"/>
      <c r="EL164" s="5"/>
      <c r="EM164" s="5"/>
      <c r="EN164" s="5"/>
      <c r="EO164" s="409"/>
      <c r="EP164" s="409"/>
      <c r="EQ164" s="409"/>
      <c r="ER164" s="409"/>
      <c r="ES164" s="409"/>
      <c r="ET164" s="409"/>
      <c r="EU164" s="409"/>
      <c r="EV164" s="409"/>
      <c r="EW164" s="409"/>
      <c r="EX164" s="409"/>
      <c r="EY164" s="409"/>
      <c r="EZ164" s="409"/>
      <c r="FA164" s="409"/>
      <c r="FB164" s="409"/>
      <c r="FC164" s="409"/>
      <c r="FD164" s="409"/>
      <c r="FE164" s="409"/>
      <c r="FF164" s="409"/>
      <c r="FG164" s="409"/>
      <c r="FH164" s="409"/>
      <c r="FI164" s="409"/>
      <c r="FJ164" s="409"/>
      <c r="FK164" s="409"/>
      <c r="FL164" s="409"/>
      <c r="FM164" s="409"/>
      <c r="FN164" s="409"/>
      <c r="FO164" s="409"/>
      <c r="FP164" s="409"/>
      <c r="FQ164" s="409"/>
      <c r="FR164" s="409"/>
      <c r="FS164" s="409"/>
      <c r="FT164" s="409"/>
      <c r="FU164" s="409"/>
      <c r="FV164" s="409"/>
      <c r="FW164" s="409"/>
      <c r="FX164" s="409"/>
      <c r="FY164" s="409"/>
      <c r="FZ164" s="409"/>
      <c r="GA164" s="409"/>
      <c r="GB164" s="409"/>
      <c r="GC164" s="409"/>
      <c r="GD164" s="409"/>
      <c r="GE164" s="409"/>
      <c r="GF164" s="409"/>
      <c r="GG164" s="409"/>
      <c r="GH164" s="409"/>
      <c r="GI164" s="409"/>
      <c r="GJ164" s="409"/>
      <c r="GK164" s="409"/>
      <c r="GL164" s="409"/>
      <c r="GM164" s="409"/>
      <c r="GN164" s="409"/>
      <c r="GO164" s="409"/>
      <c r="GP164" s="409"/>
      <c r="GQ164" s="409"/>
      <c r="GR164" s="409"/>
      <c r="GS164" s="409"/>
      <c r="GT164" s="409"/>
      <c r="GU164" s="409"/>
      <c r="GV164" s="409"/>
      <c r="GW164" s="409"/>
      <c r="GX164" s="409"/>
      <c r="GY164" s="409"/>
      <c r="GZ164" s="409"/>
      <c r="HA164" s="409"/>
      <c r="HB164" s="409"/>
      <c r="HC164" s="409"/>
      <c r="HD164" s="409"/>
      <c r="HE164" s="409"/>
      <c r="HF164" s="409"/>
      <c r="HG164" s="409"/>
      <c r="HH164" s="409"/>
      <c r="HI164" s="409"/>
      <c r="HJ164" s="409"/>
      <c r="HK164" s="409"/>
      <c r="HL164" s="409"/>
      <c r="HM164" s="409"/>
      <c r="HN164" s="409"/>
      <c r="HO164" s="409"/>
      <c r="HP164" s="409"/>
    </row>
    <row r="165" spans="1:224" s="407" customFormat="1">
      <c r="A165" s="487" t="s">
        <v>888</v>
      </c>
      <c r="B165" s="488" t="s">
        <v>127</v>
      </c>
      <c r="C165" s="487">
        <v>140012</v>
      </c>
      <c r="D165" s="487">
        <v>12</v>
      </c>
      <c r="E165" s="395"/>
      <c r="F165" s="395"/>
      <c r="G165" s="395"/>
      <c r="H165" s="395"/>
      <c r="I165" s="472"/>
      <c r="J165" s="472"/>
      <c r="K165" s="394"/>
      <c r="L165" s="395"/>
      <c r="M165" s="395"/>
      <c r="N165" s="395"/>
      <c r="O165" s="396"/>
      <c r="P165" s="396"/>
      <c r="Q165" s="395"/>
      <c r="R165" s="395"/>
      <c r="S165" s="395"/>
      <c r="T165" s="395"/>
      <c r="U165" s="395"/>
      <c r="V165" s="472"/>
      <c r="W165" s="394"/>
      <c r="X165" s="395"/>
      <c r="Y165" s="395"/>
      <c r="Z165" s="395"/>
      <c r="AA165" s="396"/>
      <c r="AB165" s="396"/>
      <c r="AC165" s="395"/>
      <c r="AD165" s="395"/>
      <c r="AE165" s="395"/>
      <c r="AF165" s="395"/>
      <c r="AG165" s="395"/>
      <c r="AH165" s="472"/>
      <c r="AI165" s="489" t="str">
        <f t="shared" si="125"/>
        <v xml:space="preserve"> </v>
      </c>
      <c r="AJ165" s="397" t="str">
        <f t="shared" si="126"/>
        <v xml:space="preserve"> </v>
      </c>
      <c r="AK165" s="397" t="str">
        <f t="shared" si="127"/>
        <v xml:space="preserve"> </v>
      </c>
      <c r="AL165" s="397" t="str">
        <f t="shared" si="128"/>
        <v xml:space="preserve"> </v>
      </c>
      <c r="AM165" s="397" t="str">
        <f t="shared" si="129"/>
        <v xml:space="preserve"> </v>
      </c>
      <c r="AN165" s="397" t="str">
        <f t="shared" si="130"/>
        <v xml:space="preserve"> </v>
      </c>
      <c r="AO165" s="397" t="str">
        <f t="shared" si="131"/>
        <v xml:space="preserve"> </v>
      </c>
      <c r="AP165" s="397" t="str">
        <f t="shared" si="132"/>
        <v xml:space="preserve"> </v>
      </c>
      <c r="AQ165" s="397" t="str">
        <f t="shared" si="133"/>
        <v xml:space="preserve"> </v>
      </c>
      <c r="AR165" s="397" t="str">
        <f t="shared" si="134"/>
        <v xml:space="preserve"> </v>
      </c>
      <c r="AS165" s="397" t="str">
        <f t="shared" si="135"/>
        <v xml:space="preserve"> </v>
      </c>
      <c r="AT165" s="398" t="str">
        <f t="shared" si="136"/>
        <v xml:space="preserve"> </v>
      </c>
      <c r="AU165" s="379"/>
      <c r="AV165" s="395"/>
      <c r="AW165" s="472"/>
      <c r="AX165" s="400"/>
      <c r="AY165" s="395"/>
      <c r="AZ165" s="472"/>
      <c r="BA165" s="489" t="str">
        <f t="shared" si="137"/>
        <v xml:space="preserve"> </v>
      </c>
      <c r="BB165" s="397" t="str">
        <f t="shared" si="138"/>
        <v xml:space="preserve"> </v>
      </c>
      <c r="BC165" s="398" t="str">
        <f t="shared" si="139"/>
        <v xml:space="preserve"> </v>
      </c>
      <c r="BD165" s="401"/>
      <c r="BE165" s="402"/>
      <c r="BF165" s="472"/>
      <c r="BG165" s="403"/>
      <c r="BH165" s="402"/>
      <c r="BI165" s="472"/>
      <c r="BJ165" s="403"/>
      <c r="BK165" s="402"/>
      <c r="BL165" s="472"/>
      <c r="BM165" s="403"/>
      <c r="BN165" s="402"/>
      <c r="BO165" s="472"/>
      <c r="BP165" s="490" t="str">
        <f t="shared" si="140"/>
        <v/>
      </c>
      <c r="BQ165" s="475" t="str">
        <f t="shared" si="141"/>
        <v/>
      </c>
      <c r="BR165" s="405" t="str">
        <f t="shared" si="142"/>
        <v/>
      </c>
      <c r="BS165" s="712">
        <v>1743</v>
      </c>
      <c r="BT165" s="713">
        <v>1517</v>
      </c>
      <c r="BU165" s="713">
        <v>1348</v>
      </c>
      <c r="BV165" s="713">
        <v>632</v>
      </c>
      <c r="BW165" s="714">
        <v>729</v>
      </c>
      <c r="BX165" s="714">
        <v>898</v>
      </c>
      <c r="BY165" s="715">
        <v>478</v>
      </c>
      <c r="BZ165" s="713">
        <v>621</v>
      </c>
      <c r="CA165" s="713">
        <v>338</v>
      </c>
      <c r="CB165" s="713">
        <v>288</v>
      </c>
      <c r="CC165" s="713">
        <v>317</v>
      </c>
      <c r="CD165" s="713">
        <v>266</v>
      </c>
      <c r="CE165" s="713">
        <v>365</v>
      </c>
      <c r="CF165" s="714">
        <v>514</v>
      </c>
      <c r="CG165" s="403"/>
      <c r="CH165" s="399"/>
      <c r="CI165" s="402"/>
      <c r="CJ165" s="402"/>
      <c r="CK165" s="402"/>
      <c r="CL165" s="402"/>
      <c r="CM165" s="402"/>
      <c r="CN165" s="472"/>
      <c r="CO165" s="489">
        <f t="shared" si="143"/>
        <v>478</v>
      </c>
      <c r="CP165" s="397">
        <f t="shared" si="144"/>
        <v>621</v>
      </c>
      <c r="CQ165" s="397">
        <f t="shared" si="145"/>
        <v>338</v>
      </c>
      <c r="CR165" s="397">
        <f t="shared" si="146"/>
        <v>288</v>
      </c>
      <c r="CS165" s="397">
        <f t="shared" si="147"/>
        <v>317</v>
      </c>
      <c r="CT165" s="397">
        <f t="shared" si="148"/>
        <v>266</v>
      </c>
      <c r="CU165" s="397">
        <f t="shared" si="149"/>
        <v>365</v>
      </c>
      <c r="CV165" s="491">
        <f t="shared" si="150"/>
        <v>514</v>
      </c>
      <c r="CW165" s="720">
        <v>122</v>
      </c>
      <c r="CX165" s="718">
        <v>185</v>
      </c>
      <c r="CY165" s="714">
        <v>280</v>
      </c>
      <c r="CZ165" s="719">
        <v>6</v>
      </c>
      <c r="DA165" s="718">
        <v>6</v>
      </c>
      <c r="DB165" s="714">
        <v>5</v>
      </c>
      <c r="DC165" s="404">
        <f t="shared" si="151"/>
        <v>138</v>
      </c>
      <c r="DD165" s="404">
        <f t="shared" si="152"/>
        <v>174</v>
      </c>
      <c r="DE165" s="405">
        <f t="shared" si="153"/>
        <v>229</v>
      </c>
      <c r="DF165" s="720">
        <v>50</v>
      </c>
      <c r="DG165" s="718">
        <v>84</v>
      </c>
      <c r="DH165" s="714">
        <v>77</v>
      </c>
      <c r="DI165" s="719">
        <v>65</v>
      </c>
      <c r="DJ165" s="721">
        <v>110</v>
      </c>
      <c r="DK165" s="714">
        <v>112</v>
      </c>
      <c r="DL165" s="719">
        <v>33</v>
      </c>
      <c r="DM165" s="718">
        <v>40</v>
      </c>
      <c r="DN165" s="714">
        <v>30</v>
      </c>
      <c r="DO165" s="719">
        <v>14</v>
      </c>
      <c r="DP165" s="718">
        <v>8</v>
      </c>
      <c r="DQ165" s="714">
        <v>14</v>
      </c>
      <c r="DR165" s="404">
        <f t="shared" si="154"/>
        <v>191</v>
      </c>
      <c r="DS165" s="404">
        <f t="shared" si="155"/>
        <v>185</v>
      </c>
      <c r="DT165" s="405">
        <f t="shared" si="156"/>
        <v>145</v>
      </c>
      <c r="DU165" s="28"/>
      <c r="DV165" s="28"/>
      <c r="DW165" s="5"/>
      <c r="DX165" s="5"/>
      <c r="DY165" s="28"/>
      <c r="DZ165" s="28"/>
      <c r="EA165" s="5"/>
      <c r="EB165" s="5"/>
      <c r="EC165" s="5"/>
      <c r="ED165" s="5"/>
      <c r="EE165" s="5"/>
      <c r="EF165" s="5"/>
      <c r="EG165" s="5"/>
      <c r="EH165" s="5"/>
      <c r="EI165" s="5"/>
      <c r="EJ165" s="5"/>
      <c r="EK165" s="5"/>
      <c r="EL165" s="5"/>
      <c r="EM165" s="5"/>
      <c r="EN165" s="5"/>
      <c r="EO165" s="409"/>
      <c r="EP165" s="409"/>
      <c r="EQ165" s="409"/>
      <c r="ER165" s="409"/>
      <c r="ES165" s="409"/>
      <c r="ET165" s="409"/>
      <c r="EU165" s="409"/>
      <c r="EV165" s="409"/>
      <c r="EW165" s="409"/>
      <c r="EX165" s="409"/>
      <c r="EY165" s="409"/>
      <c r="EZ165" s="409"/>
      <c r="FA165" s="409"/>
      <c r="FB165" s="409"/>
      <c r="FC165" s="409"/>
      <c r="FD165" s="409"/>
      <c r="FE165" s="409"/>
      <c r="FF165" s="409"/>
      <c r="FG165" s="409"/>
      <c r="FH165" s="409"/>
      <c r="FI165" s="409"/>
      <c r="FJ165" s="409"/>
      <c r="FK165" s="409"/>
      <c r="FL165" s="409"/>
      <c r="FM165" s="409"/>
      <c r="FN165" s="409"/>
      <c r="FO165" s="409"/>
      <c r="FP165" s="409"/>
      <c r="FQ165" s="409"/>
      <c r="FR165" s="409"/>
      <c r="FS165" s="409"/>
      <c r="FT165" s="409"/>
      <c r="FU165" s="409"/>
      <c r="FV165" s="409"/>
      <c r="FW165" s="409"/>
      <c r="FX165" s="409"/>
      <c r="FY165" s="409"/>
      <c r="FZ165" s="409"/>
      <c r="GA165" s="409"/>
      <c r="GB165" s="409"/>
      <c r="GC165" s="409"/>
      <c r="GD165" s="409"/>
      <c r="GE165" s="409"/>
      <c r="GF165" s="409"/>
      <c r="GG165" s="409"/>
      <c r="GH165" s="409"/>
      <c r="GI165" s="409"/>
      <c r="GJ165" s="409"/>
      <c r="GK165" s="409"/>
      <c r="GL165" s="409"/>
      <c r="GM165" s="409"/>
      <c r="GN165" s="409"/>
      <c r="GO165" s="409"/>
      <c r="GP165" s="409"/>
      <c r="GQ165" s="409"/>
      <c r="GR165" s="409"/>
      <c r="GS165" s="409"/>
      <c r="GT165" s="409"/>
      <c r="GU165" s="409"/>
      <c r="GV165" s="409"/>
      <c r="GW165" s="409"/>
      <c r="GX165" s="409"/>
      <c r="GY165" s="409"/>
      <c r="GZ165" s="409"/>
      <c r="HA165" s="409"/>
      <c r="HB165" s="409"/>
      <c r="HC165" s="409"/>
      <c r="HD165" s="409"/>
      <c r="HE165" s="409"/>
      <c r="HF165" s="409"/>
      <c r="HG165" s="409"/>
      <c r="HH165" s="409"/>
      <c r="HI165" s="409"/>
      <c r="HJ165" s="409"/>
      <c r="HK165" s="409"/>
      <c r="HL165" s="409"/>
      <c r="HM165" s="409"/>
      <c r="HN165" s="409"/>
      <c r="HO165" s="409"/>
      <c r="HP165" s="409"/>
    </row>
    <row r="166" spans="1:224" s="407" customFormat="1">
      <c r="A166" s="487" t="s">
        <v>888</v>
      </c>
      <c r="B166" s="488" t="s">
        <v>128</v>
      </c>
      <c r="C166" s="487">
        <v>140076</v>
      </c>
      <c r="D166" s="487">
        <v>12</v>
      </c>
      <c r="E166" s="395"/>
      <c r="F166" s="395"/>
      <c r="G166" s="395"/>
      <c r="H166" s="395"/>
      <c r="I166" s="472"/>
      <c r="J166" s="472"/>
      <c r="K166" s="394"/>
      <c r="L166" s="395"/>
      <c r="M166" s="395"/>
      <c r="N166" s="395"/>
      <c r="O166" s="396"/>
      <c r="P166" s="396"/>
      <c r="Q166" s="395"/>
      <c r="R166" s="395"/>
      <c r="S166" s="395"/>
      <c r="T166" s="395"/>
      <c r="U166" s="395"/>
      <c r="V166" s="472"/>
      <c r="W166" s="394"/>
      <c r="X166" s="395"/>
      <c r="Y166" s="395"/>
      <c r="Z166" s="395"/>
      <c r="AA166" s="396"/>
      <c r="AB166" s="396"/>
      <c r="AC166" s="395"/>
      <c r="AD166" s="395"/>
      <c r="AE166" s="395"/>
      <c r="AF166" s="395"/>
      <c r="AG166" s="395"/>
      <c r="AH166" s="472"/>
      <c r="AI166" s="489" t="str">
        <f t="shared" si="125"/>
        <v xml:space="preserve"> </v>
      </c>
      <c r="AJ166" s="397" t="str">
        <f t="shared" si="126"/>
        <v xml:space="preserve"> </v>
      </c>
      <c r="AK166" s="397" t="str">
        <f t="shared" si="127"/>
        <v xml:space="preserve"> </v>
      </c>
      <c r="AL166" s="397" t="str">
        <f t="shared" si="128"/>
        <v xml:space="preserve"> </v>
      </c>
      <c r="AM166" s="397" t="str">
        <f t="shared" si="129"/>
        <v xml:space="preserve"> </v>
      </c>
      <c r="AN166" s="397" t="str">
        <f t="shared" si="130"/>
        <v xml:space="preserve"> </v>
      </c>
      <c r="AO166" s="397" t="str">
        <f t="shared" si="131"/>
        <v xml:space="preserve"> </v>
      </c>
      <c r="AP166" s="397" t="str">
        <f t="shared" si="132"/>
        <v xml:space="preserve"> </v>
      </c>
      <c r="AQ166" s="397" t="str">
        <f t="shared" si="133"/>
        <v xml:space="preserve"> </v>
      </c>
      <c r="AR166" s="397" t="str">
        <f t="shared" si="134"/>
        <v xml:space="preserve"> </v>
      </c>
      <c r="AS166" s="397" t="str">
        <f t="shared" si="135"/>
        <v xml:space="preserve"> </v>
      </c>
      <c r="AT166" s="398" t="str">
        <f t="shared" si="136"/>
        <v xml:space="preserve"> </v>
      </c>
      <c r="AU166" s="379"/>
      <c r="AV166" s="395"/>
      <c r="AW166" s="472"/>
      <c r="AX166" s="400"/>
      <c r="AY166" s="395"/>
      <c r="AZ166" s="472"/>
      <c r="BA166" s="489" t="str">
        <f t="shared" si="137"/>
        <v xml:space="preserve"> </v>
      </c>
      <c r="BB166" s="397" t="str">
        <f t="shared" si="138"/>
        <v xml:space="preserve"> </v>
      </c>
      <c r="BC166" s="398" t="str">
        <f t="shared" si="139"/>
        <v xml:space="preserve"> </v>
      </c>
      <c r="BD166" s="401"/>
      <c r="BE166" s="402"/>
      <c r="BF166" s="472"/>
      <c r="BG166" s="403"/>
      <c r="BH166" s="402"/>
      <c r="BI166" s="472"/>
      <c r="BJ166" s="403"/>
      <c r="BK166" s="402"/>
      <c r="BL166" s="472"/>
      <c r="BM166" s="403"/>
      <c r="BN166" s="402"/>
      <c r="BO166" s="472"/>
      <c r="BP166" s="490" t="str">
        <f t="shared" si="140"/>
        <v/>
      </c>
      <c r="BQ166" s="475" t="str">
        <f t="shared" si="141"/>
        <v/>
      </c>
      <c r="BR166" s="405" t="str">
        <f t="shared" si="142"/>
        <v/>
      </c>
      <c r="BS166" s="712">
        <v>633</v>
      </c>
      <c r="BT166" s="713">
        <v>322</v>
      </c>
      <c r="BU166" s="713">
        <v>432</v>
      </c>
      <c r="BV166" s="713">
        <v>801</v>
      </c>
      <c r="BW166" s="714">
        <v>667</v>
      </c>
      <c r="BX166" s="714">
        <v>666</v>
      </c>
      <c r="BY166" s="715">
        <v>177</v>
      </c>
      <c r="BZ166" s="713">
        <v>137</v>
      </c>
      <c r="CA166" s="713">
        <v>149</v>
      </c>
      <c r="CB166" s="713">
        <v>147</v>
      </c>
      <c r="CC166" s="713">
        <v>177</v>
      </c>
      <c r="CD166" s="713">
        <v>180</v>
      </c>
      <c r="CE166" s="713">
        <v>165</v>
      </c>
      <c r="CF166" s="714">
        <v>149</v>
      </c>
      <c r="CG166" s="403"/>
      <c r="CH166" s="399"/>
      <c r="CI166" s="402"/>
      <c r="CJ166" s="402"/>
      <c r="CK166" s="402"/>
      <c r="CL166" s="402"/>
      <c r="CM166" s="402"/>
      <c r="CN166" s="472"/>
      <c r="CO166" s="489">
        <f t="shared" si="143"/>
        <v>177</v>
      </c>
      <c r="CP166" s="397">
        <f t="shared" si="144"/>
        <v>137</v>
      </c>
      <c r="CQ166" s="397">
        <f t="shared" si="145"/>
        <v>149</v>
      </c>
      <c r="CR166" s="397">
        <f t="shared" si="146"/>
        <v>147</v>
      </c>
      <c r="CS166" s="397">
        <f t="shared" si="147"/>
        <v>177</v>
      </c>
      <c r="CT166" s="397">
        <f t="shared" si="148"/>
        <v>180</v>
      </c>
      <c r="CU166" s="397">
        <f t="shared" si="149"/>
        <v>165</v>
      </c>
      <c r="CV166" s="491">
        <f t="shared" si="150"/>
        <v>149</v>
      </c>
      <c r="CW166" s="717">
        <v>94</v>
      </c>
      <c r="CX166" s="718">
        <v>87</v>
      </c>
      <c r="CY166" s="714">
        <v>85</v>
      </c>
      <c r="CZ166" s="719">
        <v>2</v>
      </c>
      <c r="DA166" s="718">
        <v>1</v>
      </c>
      <c r="DB166" s="714">
        <v>1</v>
      </c>
      <c r="DC166" s="404">
        <f t="shared" si="151"/>
        <v>84</v>
      </c>
      <c r="DD166" s="404">
        <f t="shared" si="152"/>
        <v>77</v>
      </c>
      <c r="DE166" s="405">
        <f t="shared" si="153"/>
        <v>63</v>
      </c>
      <c r="DF166" s="717">
        <v>63</v>
      </c>
      <c r="DG166" s="718">
        <v>60</v>
      </c>
      <c r="DH166" s="714">
        <v>81</v>
      </c>
      <c r="DI166" s="722">
        <v>120</v>
      </c>
      <c r="DJ166" s="718">
        <v>53</v>
      </c>
      <c r="DK166" s="714">
        <v>83</v>
      </c>
      <c r="DL166" s="719">
        <v>9</v>
      </c>
      <c r="DM166" s="718">
        <v>14</v>
      </c>
      <c r="DN166" s="714">
        <v>16</v>
      </c>
      <c r="DO166" s="719">
        <v>5</v>
      </c>
      <c r="DP166" s="718">
        <v>7</v>
      </c>
      <c r="DQ166" s="714">
        <v>6</v>
      </c>
      <c r="DR166" s="404">
        <f t="shared" si="154"/>
        <v>70</v>
      </c>
      <c r="DS166" s="404">
        <f t="shared" si="155"/>
        <v>96</v>
      </c>
      <c r="DT166" s="405">
        <f t="shared" si="156"/>
        <v>77</v>
      </c>
      <c r="DU166" s="28"/>
      <c r="DV166" s="28"/>
      <c r="DW166" s="5"/>
      <c r="DX166" s="5"/>
      <c r="DY166" s="28"/>
      <c r="DZ166" s="28"/>
      <c r="EA166" s="5"/>
      <c r="EB166" s="5"/>
      <c r="EC166" s="5"/>
      <c r="ED166" s="5"/>
      <c r="EE166" s="5"/>
      <c r="EF166" s="5"/>
      <c r="EG166" s="5"/>
      <c r="EH166" s="5"/>
      <c r="EI166" s="5"/>
      <c r="EJ166" s="5"/>
      <c r="EK166" s="5"/>
      <c r="EL166" s="5"/>
      <c r="EM166" s="5"/>
      <c r="EN166" s="5"/>
      <c r="EO166" s="409"/>
      <c r="EP166" s="409"/>
      <c r="EQ166" s="409"/>
      <c r="ER166" s="409"/>
      <c r="ES166" s="409"/>
      <c r="ET166" s="409"/>
      <c r="EU166" s="409"/>
      <c r="EV166" s="409"/>
      <c r="EW166" s="409"/>
      <c r="EX166" s="409"/>
      <c r="EY166" s="409"/>
      <c r="EZ166" s="409"/>
      <c r="FA166" s="409"/>
      <c r="FB166" s="409"/>
      <c r="FC166" s="409"/>
      <c r="FD166" s="409"/>
      <c r="FE166" s="409"/>
      <c r="FF166" s="409"/>
      <c r="FG166" s="409"/>
      <c r="FH166" s="409"/>
      <c r="FI166" s="409"/>
      <c r="FJ166" s="409"/>
      <c r="FK166" s="409"/>
      <c r="FL166" s="409"/>
      <c r="FM166" s="409"/>
      <c r="FN166" s="409"/>
      <c r="FO166" s="409"/>
      <c r="FP166" s="409"/>
      <c r="FQ166" s="409"/>
      <c r="FR166" s="409"/>
      <c r="FS166" s="409"/>
      <c r="FT166" s="409"/>
      <c r="FU166" s="409"/>
      <c r="FV166" s="409"/>
      <c r="FW166" s="409"/>
      <c r="FX166" s="409"/>
      <c r="FY166" s="409"/>
      <c r="FZ166" s="409"/>
      <c r="GA166" s="409"/>
      <c r="GB166" s="409"/>
      <c r="GC166" s="409"/>
      <c r="GD166" s="409"/>
      <c r="GE166" s="409"/>
      <c r="GF166" s="409"/>
      <c r="GG166" s="409"/>
      <c r="GH166" s="409"/>
      <c r="GI166" s="409"/>
      <c r="GJ166" s="409"/>
      <c r="GK166" s="409"/>
      <c r="GL166" s="409"/>
      <c r="GM166" s="409"/>
      <c r="GN166" s="409"/>
      <c r="GO166" s="409"/>
      <c r="GP166" s="409"/>
      <c r="GQ166" s="409"/>
      <c r="GR166" s="409"/>
      <c r="GS166" s="409"/>
      <c r="GT166" s="409"/>
      <c r="GU166" s="409"/>
      <c r="GV166" s="409"/>
      <c r="GW166" s="409"/>
      <c r="GX166" s="409"/>
      <c r="GY166" s="409"/>
      <c r="GZ166" s="409"/>
      <c r="HA166" s="409"/>
      <c r="HB166" s="409"/>
      <c r="HC166" s="409"/>
      <c r="HD166" s="409"/>
      <c r="HE166" s="409"/>
      <c r="HF166" s="409"/>
      <c r="HG166" s="409"/>
      <c r="HH166" s="409"/>
      <c r="HI166" s="409"/>
      <c r="HJ166" s="409"/>
      <c r="HK166" s="409"/>
      <c r="HL166" s="409"/>
      <c r="HM166" s="409"/>
      <c r="HN166" s="409"/>
      <c r="HO166" s="409"/>
      <c r="HP166" s="409"/>
    </row>
    <row r="167" spans="1:224" s="407" customFormat="1">
      <c r="A167" s="487" t="s">
        <v>888</v>
      </c>
      <c r="B167" s="488" t="s">
        <v>129</v>
      </c>
      <c r="C167" s="487">
        <v>140243</v>
      </c>
      <c r="D167" s="487">
        <v>12</v>
      </c>
      <c r="E167" s="395"/>
      <c r="F167" s="395"/>
      <c r="G167" s="395"/>
      <c r="H167" s="395"/>
      <c r="I167" s="472"/>
      <c r="J167" s="472"/>
      <c r="K167" s="394"/>
      <c r="L167" s="395"/>
      <c r="M167" s="395"/>
      <c r="N167" s="395"/>
      <c r="O167" s="396"/>
      <c r="P167" s="396"/>
      <c r="Q167" s="395"/>
      <c r="R167" s="395"/>
      <c r="S167" s="395"/>
      <c r="T167" s="395"/>
      <c r="U167" s="395"/>
      <c r="V167" s="472"/>
      <c r="W167" s="394"/>
      <c r="X167" s="395"/>
      <c r="Y167" s="395"/>
      <c r="Z167" s="395"/>
      <c r="AA167" s="396"/>
      <c r="AB167" s="396"/>
      <c r="AC167" s="395"/>
      <c r="AD167" s="395"/>
      <c r="AE167" s="395"/>
      <c r="AF167" s="395"/>
      <c r="AG167" s="395"/>
      <c r="AH167" s="472"/>
      <c r="AI167" s="489" t="str">
        <f t="shared" si="125"/>
        <v xml:space="preserve"> </v>
      </c>
      <c r="AJ167" s="397" t="str">
        <f t="shared" si="126"/>
        <v xml:space="preserve"> </v>
      </c>
      <c r="AK167" s="397" t="str">
        <f t="shared" si="127"/>
        <v xml:space="preserve"> </v>
      </c>
      <c r="AL167" s="397" t="str">
        <f t="shared" si="128"/>
        <v xml:space="preserve"> </v>
      </c>
      <c r="AM167" s="397" t="str">
        <f t="shared" si="129"/>
        <v xml:space="preserve"> </v>
      </c>
      <c r="AN167" s="397" t="str">
        <f t="shared" si="130"/>
        <v xml:space="preserve"> </v>
      </c>
      <c r="AO167" s="397" t="str">
        <f t="shared" si="131"/>
        <v xml:space="preserve"> </v>
      </c>
      <c r="AP167" s="397" t="str">
        <f t="shared" si="132"/>
        <v xml:space="preserve"> </v>
      </c>
      <c r="AQ167" s="397" t="str">
        <f t="shared" si="133"/>
        <v xml:space="preserve"> </v>
      </c>
      <c r="AR167" s="397" t="str">
        <f t="shared" si="134"/>
        <v xml:space="preserve"> </v>
      </c>
      <c r="AS167" s="397" t="str">
        <f t="shared" si="135"/>
        <v xml:space="preserve"> </v>
      </c>
      <c r="AT167" s="398" t="str">
        <f t="shared" si="136"/>
        <v xml:space="preserve"> </v>
      </c>
      <c r="AU167" s="379"/>
      <c r="AV167" s="395"/>
      <c r="AW167" s="472"/>
      <c r="AX167" s="400"/>
      <c r="AY167" s="395"/>
      <c r="AZ167" s="472"/>
      <c r="BA167" s="489" t="str">
        <f t="shared" si="137"/>
        <v xml:space="preserve"> </v>
      </c>
      <c r="BB167" s="397" t="str">
        <f t="shared" si="138"/>
        <v xml:space="preserve"> </v>
      </c>
      <c r="BC167" s="398" t="str">
        <f t="shared" si="139"/>
        <v xml:space="preserve"> </v>
      </c>
      <c r="BD167" s="401"/>
      <c r="BE167" s="402"/>
      <c r="BF167" s="472"/>
      <c r="BG167" s="403"/>
      <c r="BH167" s="402"/>
      <c r="BI167" s="472"/>
      <c r="BJ167" s="403"/>
      <c r="BK167" s="402"/>
      <c r="BL167" s="472"/>
      <c r="BM167" s="403"/>
      <c r="BN167" s="402"/>
      <c r="BO167" s="472"/>
      <c r="BP167" s="490" t="str">
        <f t="shared" si="140"/>
        <v/>
      </c>
      <c r="BQ167" s="475" t="str">
        <f t="shared" si="141"/>
        <v/>
      </c>
      <c r="BR167" s="405" t="str">
        <f t="shared" si="142"/>
        <v/>
      </c>
      <c r="BS167" s="712">
        <v>1181</v>
      </c>
      <c r="BT167" s="713">
        <v>1187</v>
      </c>
      <c r="BU167" s="713">
        <v>1083</v>
      </c>
      <c r="BV167" s="713">
        <v>1285</v>
      </c>
      <c r="BW167" s="714">
        <v>1190</v>
      </c>
      <c r="BX167" s="714">
        <v>1292</v>
      </c>
      <c r="BY167" s="715">
        <v>285</v>
      </c>
      <c r="BZ167" s="713">
        <v>317</v>
      </c>
      <c r="CA167" s="713">
        <v>336</v>
      </c>
      <c r="CB167" s="713">
        <v>349</v>
      </c>
      <c r="CC167" s="713">
        <v>364</v>
      </c>
      <c r="CD167" s="713">
        <v>384</v>
      </c>
      <c r="CE167" s="713">
        <v>321</v>
      </c>
      <c r="CF167" s="714">
        <v>385</v>
      </c>
      <c r="CG167" s="403"/>
      <c r="CH167" s="399"/>
      <c r="CI167" s="402"/>
      <c r="CJ167" s="402"/>
      <c r="CK167" s="402"/>
      <c r="CL167" s="402"/>
      <c r="CM167" s="402"/>
      <c r="CN167" s="472"/>
      <c r="CO167" s="489">
        <f t="shared" si="143"/>
        <v>285</v>
      </c>
      <c r="CP167" s="397">
        <f t="shared" si="144"/>
        <v>317</v>
      </c>
      <c r="CQ167" s="397">
        <f t="shared" si="145"/>
        <v>336</v>
      </c>
      <c r="CR167" s="397">
        <f t="shared" si="146"/>
        <v>349</v>
      </c>
      <c r="CS167" s="397">
        <f t="shared" si="147"/>
        <v>364</v>
      </c>
      <c r="CT167" s="397">
        <f t="shared" si="148"/>
        <v>384</v>
      </c>
      <c r="CU167" s="397">
        <f t="shared" si="149"/>
        <v>321</v>
      </c>
      <c r="CV167" s="491">
        <f t="shared" si="150"/>
        <v>385</v>
      </c>
      <c r="CW167" s="717">
        <v>224</v>
      </c>
      <c r="CX167" s="718">
        <v>175</v>
      </c>
      <c r="CY167" s="714">
        <v>196</v>
      </c>
      <c r="CZ167" s="719">
        <v>3</v>
      </c>
      <c r="DA167" s="718">
        <v>5</v>
      </c>
      <c r="DB167" s="714">
        <v>7</v>
      </c>
      <c r="DC167" s="404">
        <f t="shared" si="151"/>
        <v>157</v>
      </c>
      <c r="DD167" s="404">
        <f t="shared" si="152"/>
        <v>141</v>
      </c>
      <c r="DE167" s="405">
        <f t="shared" si="153"/>
        <v>182</v>
      </c>
      <c r="DF167" s="717">
        <v>133</v>
      </c>
      <c r="DG167" s="718">
        <v>120</v>
      </c>
      <c r="DH167" s="714">
        <v>144</v>
      </c>
      <c r="DI167" s="722">
        <v>252</v>
      </c>
      <c r="DJ167" s="718">
        <v>117</v>
      </c>
      <c r="DK167" s="714">
        <v>149</v>
      </c>
      <c r="DL167" s="719">
        <v>33</v>
      </c>
      <c r="DM167" s="718">
        <v>40</v>
      </c>
      <c r="DN167" s="714">
        <v>36</v>
      </c>
      <c r="DO167" s="719">
        <v>15</v>
      </c>
      <c r="DP167" s="718">
        <v>20</v>
      </c>
      <c r="DQ167" s="714">
        <v>13</v>
      </c>
      <c r="DR167" s="404">
        <f t="shared" si="154"/>
        <v>168</v>
      </c>
      <c r="DS167" s="404">
        <f t="shared" si="155"/>
        <v>184</v>
      </c>
      <c r="DT167" s="405">
        <f t="shared" si="156"/>
        <v>191</v>
      </c>
      <c r="DU167" s="28"/>
      <c r="DV167" s="28"/>
      <c r="DW167" s="5"/>
      <c r="DX167" s="5"/>
      <c r="DY167" s="28"/>
      <c r="DZ167" s="28"/>
      <c r="EA167" s="5"/>
      <c r="EB167" s="5"/>
      <c r="EC167" s="5"/>
      <c r="ED167" s="5"/>
      <c r="EE167" s="5"/>
      <c r="EF167" s="5"/>
      <c r="EG167" s="5"/>
      <c r="EH167" s="5"/>
      <c r="EI167" s="5"/>
      <c r="EJ167" s="5"/>
      <c r="EK167" s="5"/>
      <c r="EL167" s="5"/>
      <c r="EM167" s="5"/>
      <c r="EN167" s="5"/>
      <c r="EO167" s="409"/>
      <c r="EP167" s="409"/>
      <c r="EQ167" s="409"/>
      <c r="ER167" s="409"/>
      <c r="ES167" s="409"/>
      <c r="ET167" s="409"/>
      <c r="EU167" s="409"/>
      <c r="EV167" s="409"/>
      <c r="EW167" s="409"/>
      <c r="EX167" s="409"/>
      <c r="EY167" s="409"/>
      <c r="EZ167" s="409"/>
      <c r="FA167" s="409"/>
      <c r="FB167" s="409"/>
      <c r="FC167" s="409"/>
      <c r="FD167" s="409"/>
      <c r="FE167" s="409"/>
      <c r="FF167" s="409"/>
      <c r="FG167" s="409"/>
      <c r="FH167" s="409"/>
      <c r="FI167" s="409"/>
      <c r="FJ167" s="409"/>
      <c r="FK167" s="409"/>
      <c r="FL167" s="409"/>
      <c r="FM167" s="409"/>
      <c r="FN167" s="409"/>
      <c r="FO167" s="409"/>
      <c r="FP167" s="409"/>
      <c r="FQ167" s="409"/>
      <c r="FR167" s="409"/>
      <c r="FS167" s="409"/>
      <c r="FT167" s="409"/>
      <c r="FU167" s="409"/>
      <c r="FV167" s="409"/>
      <c r="FW167" s="409"/>
      <c r="FX167" s="409"/>
      <c r="FY167" s="409"/>
      <c r="FZ167" s="409"/>
      <c r="GA167" s="409"/>
      <c r="GB167" s="409"/>
      <c r="GC167" s="409"/>
      <c r="GD167" s="409"/>
      <c r="GE167" s="409"/>
      <c r="GF167" s="409"/>
      <c r="GG167" s="409"/>
      <c r="GH167" s="409"/>
      <c r="GI167" s="409"/>
      <c r="GJ167" s="409"/>
      <c r="GK167" s="409"/>
      <c r="GL167" s="409"/>
      <c r="GM167" s="409"/>
      <c r="GN167" s="409"/>
      <c r="GO167" s="409"/>
      <c r="GP167" s="409"/>
      <c r="GQ167" s="409"/>
      <c r="GR167" s="409"/>
      <c r="GS167" s="409"/>
      <c r="GT167" s="409"/>
      <c r="GU167" s="409"/>
      <c r="GV167" s="409"/>
      <c r="GW167" s="409"/>
      <c r="GX167" s="409"/>
      <c r="GY167" s="409"/>
      <c r="GZ167" s="409"/>
      <c r="HA167" s="409"/>
      <c r="HB167" s="409"/>
      <c r="HC167" s="409"/>
      <c r="HD167" s="409"/>
      <c r="HE167" s="409"/>
      <c r="HF167" s="409"/>
      <c r="HG167" s="409"/>
      <c r="HH167" s="409"/>
      <c r="HI167" s="409"/>
      <c r="HJ167" s="409"/>
      <c r="HK167" s="409"/>
      <c r="HL167" s="409"/>
      <c r="HM167" s="409"/>
      <c r="HN167" s="409"/>
      <c r="HO167" s="409"/>
      <c r="HP167" s="409"/>
    </row>
    <row r="168" spans="1:224" s="407" customFormat="1">
      <c r="A168" s="487" t="s">
        <v>888</v>
      </c>
      <c r="B168" s="488" t="s">
        <v>130</v>
      </c>
      <c r="C168" s="487">
        <v>140085</v>
      </c>
      <c r="D168" s="487">
        <v>12</v>
      </c>
      <c r="E168" s="395"/>
      <c r="F168" s="395"/>
      <c r="G168" s="395"/>
      <c r="H168" s="395"/>
      <c r="I168" s="472"/>
      <c r="J168" s="472"/>
      <c r="K168" s="394"/>
      <c r="L168" s="395"/>
      <c r="M168" s="395"/>
      <c r="N168" s="395"/>
      <c r="O168" s="396"/>
      <c r="P168" s="396"/>
      <c r="Q168" s="395"/>
      <c r="R168" s="395"/>
      <c r="S168" s="395"/>
      <c r="T168" s="395"/>
      <c r="U168" s="395"/>
      <c r="V168" s="472"/>
      <c r="W168" s="394"/>
      <c r="X168" s="395"/>
      <c r="Y168" s="395"/>
      <c r="Z168" s="395"/>
      <c r="AA168" s="396"/>
      <c r="AB168" s="396"/>
      <c r="AC168" s="395"/>
      <c r="AD168" s="395"/>
      <c r="AE168" s="395"/>
      <c r="AF168" s="395"/>
      <c r="AG168" s="395"/>
      <c r="AH168" s="472"/>
      <c r="AI168" s="489" t="str">
        <f t="shared" si="125"/>
        <v xml:space="preserve"> </v>
      </c>
      <c r="AJ168" s="397" t="str">
        <f t="shared" si="126"/>
        <v xml:space="preserve"> </v>
      </c>
      <c r="AK168" s="397" t="str">
        <f t="shared" si="127"/>
        <v xml:space="preserve"> </v>
      </c>
      <c r="AL168" s="397" t="str">
        <f t="shared" si="128"/>
        <v xml:space="preserve"> </v>
      </c>
      <c r="AM168" s="397" t="str">
        <f t="shared" si="129"/>
        <v xml:space="preserve"> </v>
      </c>
      <c r="AN168" s="397" t="str">
        <f t="shared" si="130"/>
        <v xml:space="preserve"> </v>
      </c>
      <c r="AO168" s="397" t="str">
        <f t="shared" si="131"/>
        <v xml:space="preserve"> </v>
      </c>
      <c r="AP168" s="397" t="str">
        <f t="shared" si="132"/>
        <v xml:space="preserve"> </v>
      </c>
      <c r="AQ168" s="397" t="str">
        <f t="shared" si="133"/>
        <v xml:space="preserve"> </v>
      </c>
      <c r="AR168" s="397" t="str">
        <f t="shared" si="134"/>
        <v xml:space="preserve"> </v>
      </c>
      <c r="AS168" s="397" t="str">
        <f t="shared" si="135"/>
        <v xml:space="preserve"> </v>
      </c>
      <c r="AT168" s="398" t="str">
        <f t="shared" si="136"/>
        <v xml:space="preserve"> </v>
      </c>
      <c r="AU168" s="379"/>
      <c r="AV168" s="395"/>
      <c r="AW168" s="472"/>
      <c r="AX168" s="400"/>
      <c r="AY168" s="395"/>
      <c r="AZ168" s="472"/>
      <c r="BA168" s="489" t="str">
        <f t="shared" si="137"/>
        <v xml:space="preserve"> </v>
      </c>
      <c r="BB168" s="397" t="str">
        <f t="shared" si="138"/>
        <v xml:space="preserve"> </v>
      </c>
      <c r="BC168" s="398" t="str">
        <f t="shared" si="139"/>
        <v xml:space="preserve"> </v>
      </c>
      <c r="BD168" s="401"/>
      <c r="BE168" s="402"/>
      <c r="BF168" s="472"/>
      <c r="BG168" s="403"/>
      <c r="BH168" s="402"/>
      <c r="BI168" s="472"/>
      <c r="BJ168" s="403"/>
      <c r="BK168" s="402"/>
      <c r="BL168" s="472"/>
      <c r="BM168" s="403"/>
      <c r="BN168" s="402"/>
      <c r="BO168" s="472"/>
      <c r="BP168" s="490" t="str">
        <f t="shared" si="140"/>
        <v/>
      </c>
      <c r="BQ168" s="475" t="str">
        <f t="shared" si="141"/>
        <v/>
      </c>
      <c r="BR168" s="405" t="str">
        <f t="shared" si="142"/>
        <v/>
      </c>
      <c r="BS168" s="712">
        <v>1114</v>
      </c>
      <c r="BT168" s="713">
        <v>1040</v>
      </c>
      <c r="BU168" s="713">
        <v>957</v>
      </c>
      <c r="BV168" s="713">
        <v>960</v>
      </c>
      <c r="BW168" s="714">
        <v>1047</v>
      </c>
      <c r="BX168" s="714">
        <v>1126</v>
      </c>
      <c r="BY168" s="715">
        <v>489</v>
      </c>
      <c r="BZ168" s="713">
        <v>517</v>
      </c>
      <c r="CA168" s="713">
        <v>460</v>
      </c>
      <c r="CB168" s="713">
        <v>496</v>
      </c>
      <c r="CC168" s="713">
        <v>447</v>
      </c>
      <c r="CD168" s="716">
        <v>360</v>
      </c>
      <c r="CE168" s="713">
        <v>505</v>
      </c>
      <c r="CF168" s="714">
        <v>616</v>
      </c>
      <c r="CG168" s="403"/>
      <c r="CH168" s="399"/>
      <c r="CI168" s="402"/>
      <c r="CJ168" s="402"/>
      <c r="CK168" s="402"/>
      <c r="CL168" s="402"/>
      <c r="CM168" s="402"/>
      <c r="CN168" s="472"/>
      <c r="CO168" s="489">
        <f t="shared" si="143"/>
        <v>489</v>
      </c>
      <c r="CP168" s="397">
        <f t="shared" si="144"/>
        <v>517</v>
      </c>
      <c r="CQ168" s="397">
        <f t="shared" si="145"/>
        <v>460</v>
      </c>
      <c r="CR168" s="397">
        <f t="shared" si="146"/>
        <v>496</v>
      </c>
      <c r="CS168" s="397">
        <f t="shared" si="147"/>
        <v>447</v>
      </c>
      <c r="CT168" s="397">
        <f t="shared" si="148"/>
        <v>360</v>
      </c>
      <c r="CU168" s="397">
        <f t="shared" si="149"/>
        <v>505</v>
      </c>
      <c r="CV168" s="491">
        <f t="shared" si="150"/>
        <v>616</v>
      </c>
      <c r="CW168" s="720">
        <v>177</v>
      </c>
      <c r="CX168" s="718">
        <v>289</v>
      </c>
      <c r="CY168" s="714">
        <v>385</v>
      </c>
      <c r="CZ168" s="719">
        <v>5</v>
      </c>
      <c r="DA168" s="718">
        <v>6</v>
      </c>
      <c r="DB168" s="714">
        <v>10</v>
      </c>
      <c r="DC168" s="404">
        <f t="shared" si="151"/>
        <v>178</v>
      </c>
      <c r="DD168" s="404">
        <f t="shared" si="152"/>
        <v>210</v>
      </c>
      <c r="DE168" s="405">
        <f t="shared" si="153"/>
        <v>221</v>
      </c>
      <c r="DF168" s="717">
        <v>212</v>
      </c>
      <c r="DG168" s="718">
        <v>214</v>
      </c>
      <c r="DH168" s="714">
        <v>132</v>
      </c>
      <c r="DI168" s="719">
        <v>72</v>
      </c>
      <c r="DJ168" s="721">
        <v>210</v>
      </c>
      <c r="DK168" s="714">
        <v>215</v>
      </c>
      <c r="DL168" s="719">
        <v>23</v>
      </c>
      <c r="DM168" s="718">
        <v>23</v>
      </c>
      <c r="DN168" s="714">
        <v>29</v>
      </c>
      <c r="DO168" s="719">
        <v>25</v>
      </c>
      <c r="DP168" s="718">
        <v>27</v>
      </c>
      <c r="DQ168" s="714">
        <v>17</v>
      </c>
      <c r="DR168" s="404">
        <f t="shared" si="154"/>
        <v>236</v>
      </c>
      <c r="DS168" s="404">
        <f t="shared" si="155"/>
        <v>183</v>
      </c>
      <c r="DT168" s="405">
        <f t="shared" si="156"/>
        <v>182</v>
      </c>
      <c r="DU168" s="28"/>
      <c r="DV168" s="28"/>
      <c r="DW168" s="5"/>
      <c r="DX168" s="5"/>
      <c r="DY168" s="28"/>
      <c r="DZ168" s="28"/>
      <c r="EA168" s="5"/>
      <c r="EB168" s="5"/>
      <c r="EC168" s="5"/>
      <c r="ED168" s="5"/>
      <c r="EE168" s="5"/>
      <c r="EF168" s="5"/>
      <c r="EG168" s="5"/>
      <c r="EH168" s="5"/>
      <c r="EI168" s="5"/>
      <c r="EJ168" s="5"/>
      <c r="EK168" s="5"/>
      <c r="EL168" s="5"/>
      <c r="EM168" s="5"/>
      <c r="EN168" s="5"/>
      <c r="EO168" s="409"/>
      <c r="EP168" s="409"/>
      <c r="EQ168" s="409"/>
      <c r="ER168" s="409"/>
      <c r="ES168" s="409"/>
      <c r="ET168" s="409"/>
      <c r="EU168" s="409"/>
      <c r="EV168" s="409"/>
      <c r="EW168" s="409"/>
      <c r="EX168" s="409"/>
      <c r="EY168" s="409"/>
      <c r="EZ168" s="409"/>
      <c r="FA168" s="409"/>
      <c r="FB168" s="409"/>
      <c r="FC168" s="409"/>
      <c r="FD168" s="409"/>
      <c r="FE168" s="409"/>
      <c r="FF168" s="409"/>
      <c r="FG168" s="409"/>
      <c r="FH168" s="409"/>
      <c r="FI168" s="409"/>
      <c r="FJ168" s="409"/>
      <c r="FK168" s="409"/>
      <c r="FL168" s="409"/>
      <c r="FM168" s="409"/>
      <c r="FN168" s="409"/>
      <c r="FO168" s="409"/>
      <c r="FP168" s="409"/>
      <c r="FQ168" s="409"/>
      <c r="FR168" s="409"/>
      <c r="FS168" s="409"/>
      <c r="FT168" s="409"/>
      <c r="FU168" s="409"/>
      <c r="FV168" s="409"/>
      <c r="FW168" s="409"/>
      <c r="FX168" s="409"/>
      <c r="FY168" s="409"/>
      <c r="FZ168" s="409"/>
      <c r="GA168" s="409"/>
      <c r="GB168" s="409"/>
      <c r="GC168" s="409"/>
      <c r="GD168" s="409"/>
      <c r="GE168" s="409"/>
      <c r="GF168" s="409"/>
      <c r="GG168" s="409"/>
      <c r="GH168" s="409"/>
      <c r="GI168" s="409"/>
      <c r="GJ168" s="409"/>
      <c r="GK168" s="409"/>
      <c r="GL168" s="409"/>
      <c r="GM168" s="409"/>
      <c r="GN168" s="409"/>
      <c r="GO168" s="409"/>
      <c r="GP168" s="409"/>
      <c r="GQ168" s="409"/>
      <c r="GR168" s="409"/>
      <c r="GS168" s="409"/>
      <c r="GT168" s="409"/>
      <c r="GU168" s="409"/>
      <c r="GV168" s="409"/>
      <c r="GW168" s="409"/>
      <c r="GX168" s="409"/>
      <c r="GY168" s="409"/>
      <c r="GZ168" s="409"/>
      <c r="HA168" s="409"/>
      <c r="HB168" s="409"/>
      <c r="HC168" s="409"/>
      <c r="HD168" s="409"/>
      <c r="HE168" s="409"/>
      <c r="HF168" s="409"/>
      <c r="HG168" s="409"/>
      <c r="HH168" s="409"/>
      <c r="HI168" s="409"/>
      <c r="HJ168" s="409"/>
      <c r="HK168" s="409"/>
      <c r="HL168" s="409"/>
      <c r="HM168" s="409"/>
      <c r="HN168" s="409"/>
      <c r="HO168" s="409"/>
      <c r="HP168" s="409"/>
    </row>
    <row r="169" spans="1:224" s="407" customFormat="1">
      <c r="A169" s="487" t="s">
        <v>888</v>
      </c>
      <c r="B169" s="488" t="s">
        <v>131</v>
      </c>
      <c r="C169" s="487">
        <v>140599</v>
      </c>
      <c r="D169" s="487">
        <v>12</v>
      </c>
      <c r="E169" s="395"/>
      <c r="F169" s="395"/>
      <c r="G169" s="395"/>
      <c r="H169" s="395"/>
      <c r="I169" s="472"/>
      <c r="J169" s="472"/>
      <c r="K169" s="394"/>
      <c r="L169" s="395"/>
      <c r="M169" s="395"/>
      <c r="N169" s="395"/>
      <c r="O169" s="396"/>
      <c r="P169" s="396"/>
      <c r="Q169" s="395"/>
      <c r="R169" s="395"/>
      <c r="S169" s="395"/>
      <c r="T169" s="395"/>
      <c r="U169" s="395"/>
      <c r="V169" s="472"/>
      <c r="W169" s="394"/>
      <c r="X169" s="395"/>
      <c r="Y169" s="395"/>
      <c r="Z169" s="395"/>
      <c r="AA169" s="396"/>
      <c r="AB169" s="396"/>
      <c r="AC169" s="395"/>
      <c r="AD169" s="395"/>
      <c r="AE169" s="395"/>
      <c r="AF169" s="395"/>
      <c r="AG169" s="395"/>
      <c r="AH169" s="472"/>
      <c r="AI169" s="489" t="str">
        <f t="shared" si="125"/>
        <v xml:space="preserve"> </v>
      </c>
      <c r="AJ169" s="397" t="str">
        <f t="shared" si="126"/>
        <v xml:space="preserve"> </v>
      </c>
      <c r="AK169" s="397" t="str">
        <f t="shared" si="127"/>
        <v xml:space="preserve"> </v>
      </c>
      <c r="AL169" s="397" t="str">
        <f t="shared" si="128"/>
        <v xml:space="preserve"> </v>
      </c>
      <c r="AM169" s="397" t="str">
        <f t="shared" si="129"/>
        <v xml:space="preserve"> </v>
      </c>
      <c r="AN169" s="397" t="str">
        <f t="shared" si="130"/>
        <v xml:space="preserve"> </v>
      </c>
      <c r="AO169" s="397" t="str">
        <f t="shared" si="131"/>
        <v xml:space="preserve"> </v>
      </c>
      <c r="AP169" s="397" t="str">
        <f t="shared" si="132"/>
        <v xml:space="preserve"> </v>
      </c>
      <c r="AQ169" s="397" t="str">
        <f t="shared" si="133"/>
        <v xml:space="preserve"> </v>
      </c>
      <c r="AR169" s="397" t="str">
        <f t="shared" si="134"/>
        <v xml:space="preserve"> </v>
      </c>
      <c r="AS169" s="397" t="str">
        <f t="shared" si="135"/>
        <v xml:space="preserve"> </v>
      </c>
      <c r="AT169" s="398" t="str">
        <f t="shared" si="136"/>
        <v xml:space="preserve"> </v>
      </c>
      <c r="AU169" s="379"/>
      <c r="AV169" s="395"/>
      <c r="AW169" s="472"/>
      <c r="AX169" s="400"/>
      <c r="AY169" s="395"/>
      <c r="AZ169" s="472"/>
      <c r="BA169" s="489" t="str">
        <f t="shared" si="137"/>
        <v xml:space="preserve"> </v>
      </c>
      <c r="BB169" s="397" t="str">
        <f t="shared" si="138"/>
        <v xml:space="preserve"> </v>
      </c>
      <c r="BC169" s="398" t="str">
        <f t="shared" si="139"/>
        <v xml:space="preserve"> </v>
      </c>
      <c r="BD169" s="401"/>
      <c r="BE169" s="402"/>
      <c r="BF169" s="472"/>
      <c r="BG169" s="403"/>
      <c r="BH169" s="402"/>
      <c r="BI169" s="472"/>
      <c r="BJ169" s="403"/>
      <c r="BK169" s="402"/>
      <c r="BL169" s="472"/>
      <c r="BM169" s="403"/>
      <c r="BN169" s="402"/>
      <c r="BO169" s="472"/>
      <c r="BP169" s="490" t="str">
        <f t="shared" si="140"/>
        <v/>
      </c>
      <c r="BQ169" s="475" t="str">
        <f t="shared" si="141"/>
        <v/>
      </c>
      <c r="BR169" s="405" t="str">
        <f t="shared" si="142"/>
        <v/>
      </c>
      <c r="BS169" s="712">
        <v>588</v>
      </c>
      <c r="BT169" s="713">
        <v>631</v>
      </c>
      <c r="BU169" s="713">
        <v>598</v>
      </c>
      <c r="BV169" s="713">
        <v>775</v>
      </c>
      <c r="BW169" s="714">
        <v>834</v>
      </c>
      <c r="BX169" s="714">
        <v>921</v>
      </c>
      <c r="BY169" s="715">
        <v>189</v>
      </c>
      <c r="BZ169" s="713">
        <v>237</v>
      </c>
      <c r="CA169" s="713">
        <v>225</v>
      </c>
      <c r="CB169" s="713">
        <v>266</v>
      </c>
      <c r="CC169" s="713">
        <v>277</v>
      </c>
      <c r="CD169" s="713">
        <v>238</v>
      </c>
      <c r="CE169" s="713">
        <v>254</v>
      </c>
      <c r="CF169" s="714">
        <v>272</v>
      </c>
      <c r="CG169" s="403"/>
      <c r="CH169" s="399"/>
      <c r="CI169" s="402"/>
      <c r="CJ169" s="402"/>
      <c r="CK169" s="402"/>
      <c r="CL169" s="402"/>
      <c r="CM169" s="402"/>
      <c r="CN169" s="472"/>
      <c r="CO169" s="489">
        <f t="shared" si="143"/>
        <v>189</v>
      </c>
      <c r="CP169" s="397">
        <f t="shared" si="144"/>
        <v>237</v>
      </c>
      <c r="CQ169" s="397">
        <f t="shared" si="145"/>
        <v>225</v>
      </c>
      <c r="CR169" s="397">
        <f t="shared" si="146"/>
        <v>266</v>
      </c>
      <c r="CS169" s="397">
        <f t="shared" si="147"/>
        <v>277</v>
      </c>
      <c r="CT169" s="397">
        <f t="shared" si="148"/>
        <v>238</v>
      </c>
      <c r="CU169" s="397">
        <f t="shared" si="149"/>
        <v>254</v>
      </c>
      <c r="CV169" s="491">
        <f t="shared" si="150"/>
        <v>272</v>
      </c>
      <c r="CW169" s="717">
        <v>120</v>
      </c>
      <c r="CX169" s="718">
        <v>132</v>
      </c>
      <c r="CY169" s="714">
        <v>144</v>
      </c>
      <c r="CZ169" s="719">
        <v>3</v>
      </c>
      <c r="DA169" s="718">
        <v>5</v>
      </c>
      <c r="DB169" s="714">
        <v>2</v>
      </c>
      <c r="DC169" s="404">
        <f t="shared" si="151"/>
        <v>115</v>
      </c>
      <c r="DD169" s="404">
        <f t="shared" si="152"/>
        <v>117</v>
      </c>
      <c r="DE169" s="405">
        <f t="shared" si="153"/>
        <v>126</v>
      </c>
      <c r="DF169" s="717">
        <v>112</v>
      </c>
      <c r="DG169" s="718">
        <v>110</v>
      </c>
      <c r="DH169" s="714">
        <v>107</v>
      </c>
      <c r="DI169" s="719">
        <v>134</v>
      </c>
      <c r="DJ169" s="718">
        <v>107</v>
      </c>
      <c r="DK169" s="714">
        <v>110</v>
      </c>
      <c r="DL169" s="719">
        <v>14</v>
      </c>
      <c r="DM169" s="718">
        <v>17</v>
      </c>
      <c r="DN169" s="714">
        <v>18</v>
      </c>
      <c r="DO169" s="719">
        <v>13</v>
      </c>
      <c r="DP169" s="718">
        <v>12</v>
      </c>
      <c r="DQ169" s="714">
        <v>7</v>
      </c>
      <c r="DR169" s="404">
        <f t="shared" si="154"/>
        <v>127</v>
      </c>
      <c r="DS169" s="404">
        <f t="shared" si="155"/>
        <v>138</v>
      </c>
      <c r="DT169" s="405">
        <f t="shared" si="156"/>
        <v>106</v>
      </c>
      <c r="DU169" s="28"/>
      <c r="DV169" s="28"/>
      <c r="DW169" s="5"/>
      <c r="DX169" s="5"/>
      <c r="DY169" s="28"/>
      <c r="DZ169" s="28"/>
      <c r="EA169" s="5"/>
      <c r="EB169" s="5"/>
      <c r="EC169" s="5"/>
      <c r="ED169" s="5"/>
      <c r="EE169" s="5"/>
      <c r="EF169" s="5"/>
      <c r="EG169" s="5"/>
      <c r="EH169" s="5"/>
      <c r="EI169" s="5"/>
      <c r="EJ169" s="5"/>
      <c r="EK169" s="5"/>
      <c r="EL169" s="5"/>
      <c r="EM169" s="5"/>
      <c r="EN169" s="5"/>
      <c r="EO169" s="409"/>
      <c r="EP169" s="409"/>
      <c r="EQ169" s="409"/>
      <c r="ER169" s="409"/>
      <c r="ES169" s="409"/>
      <c r="ET169" s="409"/>
      <c r="EU169" s="409"/>
      <c r="EV169" s="409"/>
      <c r="EW169" s="409"/>
      <c r="EX169" s="409"/>
      <c r="EY169" s="409"/>
      <c r="EZ169" s="409"/>
      <c r="FA169" s="409"/>
      <c r="FB169" s="409"/>
      <c r="FC169" s="409"/>
      <c r="FD169" s="409"/>
      <c r="FE169" s="409"/>
      <c r="FF169" s="409"/>
      <c r="FG169" s="409"/>
      <c r="FH169" s="409"/>
      <c r="FI169" s="409"/>
      <c r="FJ169" s="409"/>
      <c r="FK169" s="409"/>
      <c r="FL169" s="409"/>
      <c r="FM169" s="409"/>
      <c r="FN169" s="409"/>
      <c r="FO169" s="409"/>
      <c r="FP169" s="409"/>
      <c r="FQ169" s="409"/>
      <c r="FR169" s="409"/>
      <c r="FS169" s="409"/>
      <c r="FT169" s="409"/>
      <c r="FU169" s="409"/>
      <c r="FV169" s="409"/>
      <c r="FW169" s="409"/>
      <c r="FX169" s="409"/>
      <c r="FY169" s="409"/>
      <c r="FZ169" s="409"/>
      <c r="GA169" s="409"/>
      <c r="GB169" s="409"/>
      <c r="GC169" s="409"/>
      <c r="GD169" s="409"/>
      <c r="GE169" s="409"/>
      <c r="GF169" s="409"/>
      <c r="GG169" s="409"/>
      <c r="GH169" s="409"/>
      <c r="GI169" s="409"/>
      <c r="GJ169" s="409"/>
      <c r="GK169" s="409"/>
      <c r="GL169" s="409"/>
      <c r="GM169" s="409"/>
      <c r="GN169" s="409"/>
      <c r="GO169" s="409"/>
      <c r="GP169" s="409"/>
      <c r="GQ169" s="409"/>
      <c r="GR169" s="409"/>
      <c r="GS169" s="409"/>
      <c r="GT169" s="409"/>
      <c r="GU169" s="409"/>
      <c r="GV169" s="409"/>
      <c r="GW169" s="409"/>
      <c r="GX169" s="409"/>
      <c r="GY169" s="409"/>
      <c r="GZ169" s="409"/>
      <c r="HA169" s="409"/>
      <c r="HB169" s="409"/>
      <c r="HC169" s="409"/>
      <c r="HD169" s="409"/>
      <c r="HE169" s="409"/>
      <c r="HF169" s="409"/>
      <c r="HG169" s="409"/>
      <c r="HH169" s="409"/>
      <c r="HI169" s="409"/>
      <c r="HJ169" s="409"/>
      <c r="HK169" s="409"/>
      <c r="HL169" s="409"/>
      <c r="HM169" s="409"/>
      <c r="HN169" s="409"/>
      <c r="HO169" s="409"/>
      <c r="HP169" s="409"/>
    </row>
    <row r="170" spans="1:224" s="407" customFormat="1">
      <c r="A170" s="487" t="s">
        <v>888</v>
      </c>
      <c r="B170" s="488" t="s">
        <v>132</v>
      </c>
      <c r="C170" s="487">
        <v>140678</v>
      </c>
      <c r="D170" s="487">
        <v>12</v>
      </c>
      <c r="E170" s="395"/>
      <c r="F170" s="395"/>
      <c r="G170" s="395"/>
      <c r="H170" s="395"/>
      <c r="I170" s="472"/>
      <c r="J170" s="472"/>
      <c r="K170" s="394"/>
      <c r="L170" s="395"/>
      <c r="M170" s="395"/>
      <c r="N170" s="395"/>
      <c r="O170" s="396"/>
      <c r="P170" s="396"/>
      <c r="Q170" s="395"/>
      <c r="R170" s="395"/>
      <c r="S170" s="395"/>
      <c r="T170" s="395"/>
      <c r="U170" s="395"/>
      <c r="V170" s="472"/>
      <c r="W170" s="394"/>
      <c r="X170" s="395"/>
      <c r="Y170" s="395"/>
      <c r="Z170" s="395"/>
      <c r="AA170" s="396"/>
      <c r="AB170" s="396"/>
      <c r="AC170" s="395"/>
      <c r="AD170" s="395"/>
      <c r="AE170" s="395"/>
      <c r="AF170" s="395"/>
      <c r="AG170" s="395"/>
      <c r="AH170" s="472"/>
      <c r="AI170" s="489" t="str">
        <f t="shared" si="125"/>
        <v xml:space="preserve"> </v>
      </c>
      <c r="AJ170" s="397" t="str">
        <f t="shared" si="126"/>
        <v xml:space="preserve"> </v>
      </c>
      <c r="AK170" s="397" t="str">
        <f t="shared" si="127"/>
        <v xml:space="preserve"> </v>
      </c>
      <c r="AL170" s="397" t="str">
        <f t="shared" si="128"/>
        <v xml:space="preserve"> </v>
      </c>
      <c r="AM170" s="397" t="str">
        <f t="shared" si="129"/>
        <v xml:space="preserve"> </v>
      </c>
      <c r="AN170" s="397" t="str">
        <f t="shared" si="130"/>
        <v xml:space="preserve"> </v>
      </c>
      <c r="AO170" s="397" t="str">
        <f t="shared" si="131"/>
        <v xml:space="preserve"> </v>
      </c>
      <c r="AP170" s="397" t="str">
        <f t="shared" si="132"/>
        <v xml:space="preserve"> </v>
      </c>
      <c r="AQ170" s="397" t="str">
        <f t="shared" si="133"/>
        <v xml:space="preserve"> </v>
      </c>
      <c r="AR170" s="397" t="str">
        <f t="shared" si="134"/>
        <v xml:space="preserve"> </v>
      </c>
      <c r="AS170" s="397" t="str">
        <f t="shared" si="135"/>
        <v xml:space="preserve"> </v>
      </c>
      <c r="AT170" s="398" t="str">
        <f t="shared" si="136"/>
        <v xml:space="preserve"> </v>
      </c>
      <c r="AU170" s="379"/>
      <c r="AV170" s="395"/>
      <c r="AW170" s="472"/>
      <c r="AX170" s="400"/>
      <c r="AY170" s="395"/>
      <c r="AZ170" s="472"/>
      <c r="BA170" s="489" t="str">
        <f t="shared" si="137"/>
        <v xml:space="preserve"> </v>
      </c>
      <c r="BB170" s="397" t="str">
        <f t="shared" si="138"/>
        <v xml:space="preserve"> </v>
      </c>
      <c r="BC170" s="398" t="str">
        <f t="shared" si="139"/>
        <v xml:space="preserve"> </v>
      </c>
      <c r="BD170" s="401"/>
      <c r="BE170" s="402"/>
      <c r="BF170" s="472"/>
      <c r="BG170" s="403"/>
      <c r="BH170" s="402"/>
      <c r="BI170" s="472"/>
      <c r="BJ170" s="403"/>
      <c r="BK170" s="402"/>
      <c r="BL170" s="472"/>
      <c r="BM170" s="403"/>
      <c r="BN170" s="402"/>
      <c r="BO170" s="472"/>
      <c r="BP170" s="490" t="str">
        <f t="shared" si="140"/>
        <v/>
      </c>
      <c r="BQ170" s="475" t="str">
        <f t="shared" si="141"/>
        <v/>
      </c>
      <c r="BR170" s="405" t="str">
        <f t="shared" si="142"/>
        <v/>
      </c>
      <c r="BS170" s="712">
        <v>781</v>
      </c>
      <c r="BT170" s="713">
        <v>771</v>
      </c>
      <c r="BU170" s="713">
        <v>765</v>
      </c>
      <c r="BV170" s="713">
        <v>569</v>
      </c>
      <c r="BW170" s="714">
        <v>578</v>
      </c>
      <c r="BX170" s="714">
        <v>606</v>
      </c>
      <c r="BY170" s="715">
        <v>340</v>
      </c>
      <c r="BZ170" s="713">
        <v>419</v>
      </c>
      <c r="CA170" s="713">
        <v>395</v>
      </c>
      <c r="CB170" s="713">
        <v>388</v>
      </c>
      <c r="CC170" s="713">
        <v>337</v>
      </c>
      <c r="CD170" s="713">
        <v>349</v>
      </c>
      <c r="CE170" s="713">
        <v>386</v>
      </c>
      <c r="CF170" s="714">
        <v>389</v>
      </c>
      <c r="CG170" s="403"/>
      <c r="CH170" s="399"/>
      <c r="CI170" s="402"/>
      <c r="CJ170" s="402"/>
      <c r="CK170" s="402"/>
      <c r="CL170" s="402"/>
      <c r="CM170" s="402"/>
      <c r="CN170" s="472"/>
      <c r="CO170" s="489">
        <f t="shared" si="143"/>
        <v>340</v>
      </c>
      <c r="CP170" s="397">
        <f t="shared" si="144"/>
        <v>419</v>
      </c>
      <c r="CQ170" s="397">
        <f t="shared" si="145"/>
        <v>395</v>
      </c>
      <c r="CR170" s="397">
        <f t="shared" si="146"/>
        <v>388</v>
      </c>
      <c r="CS170" s="397">
        <f t="shared" si="147"/>
        <v>337</v>
      </c>
      <c r="CT170" s="397">
        <f t="shared" si="148"/>
        <v>349</v>
      </c>
      <c r="CU170" s="397">
        <f t="shared" si="149"/>
        <v>386</v>
      </c>
      <c r="CV170" s="491">
        <f t="shared" si="150"/>
        <v>389</v>
      </c>
      <c r="CW170" s="717">
        <v>209</v>
      </c>
      <c r="CX170" s="718">
        <v>256</v>
      </c>
      <c r="CY170" s="714">
        <v>227</v>
      </c>
      <c r="CZ170" s="719">
        <v>3</v>
      </c>
      <c r="DA170" s="718">
        <v>9</v>
      </c>
      <c r="DB170" s="714">
        <v>5</v>
      </c>
      <c r="DC170" s="404">
        <f t="shared" si="151"/>
        <v>137</v>
      </c>
      <c r="DD170" s="404">
        <f t="shared" si="152"/>
        <v>121</v>
      </c>
      <c r="DE170" s="405">
        <f t="shared" si="153"/>
        <v>157</v>
      </c>
      <c r="DF170" s="717">
        <v>183</v>
      </c>
      <c r="DG170" s="718">
        <v>160</v>
      </c>
      <c r="DH170" s="714">
        <v>146</v>
      </c>
      <c r="DI170" s="722">
        <v>40</v>
      </c>
      <c r="DJ170" s="718">
        <v>161</v>
      </c>
      <c r="DK170" s="714">
        <v>219</v>
      </c>
      <c r="DL170" s="719">
        <v>26</v>
      </c>
      <c r="DM170" s="718">
        <v>23</v>
      </c>
      <c r="DN170" s="714">
        <v>29</v>
      </c>
      <c r="DO170" s="719">
        <v>13</v>
      </c>
      <c r="DP170" s="718">
        <v>14</v>
      </c>
      <c r="DQ170" s="714">
        <v>15</v>
      </c>
      <c r="DR170" s="404">
        <f t="shared" si="154"/>
        <v>166</v>
      </c>
      <c r="DS170" s="404">
        <f t="shared" si="155"/>
        <v>140</v>
      </c>
      <c r="DT170" s="405">
        <f t="shared" si="156"/>
        <v>159</v>
      </c>
      <c r="DU170" s="28"/>
      <c r="DV170" s="28"/>
      <c r="DW170" s="5"/>
      <c r="DX170" s="5"/>
      <c r="DY170" s="28"/>
      <c r="DZ170" s="28"/>
      <c r="EA170" s="5"/>
      <c r="EB170" s="5"/>
      <c r="EC170" s="5"/>
      <c r="ED170" s="5"/>
      <c r="EE170" s="5"/>
      <c r="EF170" s="5"/>
      <c r="EG170" s="5"/>
      <c r="EH170" s="5"/>
      <c r="EI170" s="5"/>
      <c r="EJ170" s="5"/>
      <c r="EK170" s="5"/>
      <c r="EL170" s="5"/>
      <c r="EM170" s="5"/>
      <c r="EN170" s="5"/>
      <c r="EO170" s="409"/>
      <c r="EP170" s="409"/>
      <c r="EQ170" s="409"/>
      <c r="ER170" s="409"/>
      <c r="ES170" s="409"/>
      <c r="ET170" s="409"/>
      <c r="EU170" s="409"/>
      <c r="EV170" s="409"/>
      <c r="EW170" s="409"/>
      <c r="EX170" s="409"/>
      <c r="EY170" s="409"/>
      <c r="EZ170" s="409"/>
      <c r="FA170" s="409"/>
      <c r="FB170" s="409"/>
      <c r="FC170" s="409"/>
      <c r="FD170" s="409"/>
      <c r="FE170" s="409"/>
      <c r="FF170" s="409"/>
      <c r="FG170" s="409"/>
      <c r="FH170" s="409"/>
      <c r="FI170" s="409"/>
      <c r="FJ170" s="409"/>
      <c r="FK170" s="409"/>
      <c r="FL170" s="409"/>
      <c r="FM170" s="409"/>
      <c r="FN170" s="409"/>
      <c r="FO170" s="409"/>
      <c r="FP170" s="409"/>
      <c r="FQ170" s="409"/>
      <c r="FR170" s="409"/>
      <c r="FS170" s="409"/>
      <c r="FT170" s="409"/>
      <c r="FU170" s="409"/>
      <c r="FV170" s="409"/>
      <c r="FW170" s="409"/>
      <c r="FX170" s="409"/>
      <c r="FY170" s="409"/>
      <c r="FZ170" s="409"/>
      <c r="GA170" s="409"/>
      <c r="GB170" s="409"/>
      <c r="GC170" s="409"/>
      <c r="GD170" s="409"/>
      <c r="GE170" s="409"/>
      <c r="GF170" s="409"/>
      <c r="GG170" s="409"/>
      <c r="GH170" s="409"/>
      <c r="GI170" s="409"/>
      <c r="GJ170" s="409"/>
      <c r="GK170" s="409"/>
      <c r="GL170" s="409"/>
      <c r="GM170" s="409"/>
      <c r="GN170" s="409"/>
      <c r="GO170" s="409"/>
      <c r="GP170" s="409"/>
      <c r="GQ170" s="409"/>
      <c r="GR170" s="409"/>
      <c r="GS170" s="409"/>
      <c r="GT170" s="409"/>
      <c r="GU170" s="409"/>
      <c r="GV170" s="409"/>
      <c r="GW170" s="409"/>
      <c r="GX170" s="409"/>
      <c r="GY170" s="409"/>
      <c r="GZ170" s="409"/>
      <c r="HA170" s="409"/>
      <c r="HB170" s="409"/>
      <c r="HC170" s="409"/>
      <c r="HD170" s="409"/>
      <c r="HE170" s="409"/>
      <c r="HF170" s="409"/>
      <c r="HG170" s="409"/>
      <c r="HH170" s="409"/>
      <c r="HI170" s="409"/>
      <c r="HJ170" s="409"/>
      <c r="HK170" s="409"/>
      <c r="HL170" s="409"/>
      <c r="HM170" s="409"/>
      <c r="HN170" s="409"/>
      <c r="HO170" s="409"/>
      <c r="HP170" s="409"/>
    </row>
    <row r="171" spans="1:224" s="407" customFormat="1">
      <c r="A171" s="487" t="s">
        <v>888</v>
      </c>
      <c r="B171" s="488" t="s">
        <v>133</v>
      </c>
      <c r="C171" s="487">
        <v>366456</v>
      </c>
      <c r="D171" s="487">
        <v>12</v>
      </c>
      <c r="E171" s="395"/>
      <c r="F171" s="395"/>
      <c r="G171" s="395"/>
      <c r="H171" s="395"/>
      <c r="I171" s="472"/>
      <c r="J171" s="472"/>
      <c r="K171" s="394"/>
      <c r="L171" s="395"/>
      <c r="M171" s="395"/>
      <c r="N171" s="395"/>
      <c r="O171" s="396"/>
      <c r="P171" s="396"/>
      <c r="Q171" s="395"/>
      <c r="R171" s="395"/>
      <c r="S171" s="395"/>
      <c r="T171" s="395"/>
      <c r="U171" s="395"/>
      <c r="V171" s="472"/>
      <c r="W171" s="394"/>
      <c r="X171" s="395"/>
      <c r="Y171" s="395"/>
      <c r="Z171" s="395"/>
      <c r="AA171" s="396"/>
      <c r="AB171" s="396"/>
      <c r="AC171" s="395"/>
      <c r="AD171" s="395"/>
      <c r="AE171" s="395"/>
      <c r="AF171" s="395"/>
      <c r="AG171" s="395"/>
      <c r="AH171" s="472"/>
      <c r="AI171" s="489" t="str">
        <f t="shared" si="125"/>
        <v xml:space="preserve"> </v>
      </c>
      <c r="AJ171" s="397" t="str">
        <f t="shared" si="126"/>
        <v xml:space="preserve"> </v>
      </c>
      <c r="AK171" s="397" t="str">
        <f t="shared" si="127"/>
        <v xml:space="preserve"> </v>
      </c>
      <c r="AL171" s="397" t="str">
        <f t="shared" si="128"/>
        <v xml:space="preserve"> </v>
      </c>
      <c r="AM171" s="397" t="str">
        <f t="shared" si="129"/>
        <v xml:space="preserve"> </v>
      </c>
      <c r="AN171" s="397" t="str">
        <f t="shared" si="130"/>
        <v xml:space="preserve"> </v>
      </c>
      <c r="AO171" s="397" t="str">
        <f t="shared" si="131"/>
        <v xml:space="preserve"> </v>
      </c>
      <c r="AP171" s="397" t="str">
        <f t="shared" si="132"/>
        <v xml:space="preserve"> </v>
      </c>
      <c r="AQ171" s="397" t="str">
        <f t="shared" si="133"/>
        <v xml:space="preserve"> </v>
      </c>
      <c r="AR171" s="397" t="str">
        <f t="shared" si="134"/>
        <v xml:space="preserve"> </v>
      </c>
      <c r="AS171" s="397" t="str">
        <f t="shared" si="135"/>
        <v xml:space="preserve"> </v>
      </c>
      <c r="AT171" s="398" t="str">
        <f t="shared" si="136"/>
        <v xml:space="preserve"> </v>
      </c>
      <c r="AU171" s="379"/>
      <c r="AV171" s="395"/>
      <c r="AW171" s="472"/>
      <c r="AX171" s="400"/>
      <c r="AY171" s="395"/>
      <c r="AZ171" s="472"/>
      <c r="BA171" s="489" t="str">
        <f t="shared" si="137"/>
        <v xml:space="preserve"> </v>
      </c>
      <c r="BB171" s="397" t="str">
        <f t="shared" si="138"/>
        <v xml:space="preserve"> </v>
      </c>
      <c r="BC171" s="398" t="str">
        <f t="shared" si="139"/>
        <v xml:space="preserve"> </v>
      </c>
      <c r="BD171" s="401"/>
      <c r="BE171" s="402"/>
      <c r="BF171" s="472"/>
      <c r="BG171" s="403"/>
      <c r="BH171" s="402"/>
      <c r="BI171" s="472"/>
      <c r="BJ171" s="403"/>
      <c r="BK171" s="402"/>
      <c r="BL171" s="472"/>
      <c r="BM171" s="403"/>
      <c r="BN171" s="402"/>
      <c r="BO171" s="472"/>
      <c r="BP171" s="490" t="str">
        <f t="shared" si="140"/>
        <v/>
      </c>
      <c r="BQ171" s="475" t="str">
        <f t="shared" si="141"/>
        <v/>
      </c>
      <c r="BR171" s="405" t="str">
        <f t="shared" si="142"/>
        <v/>
      </c>
      <c r="BS171" s="712">
        <v>689</v>
      </c>
      <c r="BT171" s="713">
        <v>705</v>
      </c>
      <c r="BU171" s="713">
        <v>655</v>
      </c>
      <c r="BV171" s="713">
        <v>526</v>
      </c>
      <c r="BW171" s="714">
        <v>475</v>
      </c>
      <c r="BX171" s="714">
        <v>661</v>
      </c>
      <c r="BY171" s="715">
        <v>225</v>
      </c>
      <c r="BZ171" s="713">
        <v>271</v>
      </c>
      <c r="CA171" s="713">
        <v>217</v>
      </c>
      <c r="CB171" s="713">
        <v>244</v>
      </c>
      <c r="CC171" s="713">
        <v>210</v>
      </c>
      <c r="CD171" s="713">
        <v>229</v>
      </c>
      <c r="CE171" s="713">
        <v>210</v>
      </c>
      <c r="CF171" s="714">
        <v>321</v>
      </c>
      <c r="CG171" s="403"/>
      <c r="CH171" s="399"/>
      <c r="CI171" s="402"/>
      <c r="CJ171" s="402"/>
      <c r="CK171" s="402"/>
      <c r="CL171" s="402"/>
      <c r="CM171" s="402"/>
      <c r="CN171" s="472"/>
      <c r="CO171" s="489">
        <f t="shared" si="143"/>
        <v>225</v>
      </c>
      <c r="CP171" s="397">
        <f t="shared" si="144"/>
        <v>271</v>
      </c>
      <c r="CQ171" s="397">
        <f t="shared" si="145"/>
        <v>217</v>
      </c>
      <c r="CR171" s="397">
        <f t="shared" si="146"/>
        <v>244</v>
      </c>
      <c r="CS171" s="397">
        <f t="shared" si="147"/>
        <v>210</v>
      </c>
      <c r="CT171" s="397">
        <f t="shared" si="148"/>
        <v>229</v>
      </c>
      <c r="CU171" s="397">
        <f t="shared" si="149"/>
        <v>210</v>
      </c>
      <c r="CV171" s="491">
        <f t="shared" si="150"/>
        <v>321</v>
      </c>
      <c r="CW171" s="717">
        <v>114</v>
      </c>
      <c r="CX171" s="718">
        <v>106</v>
      </c>
      <c r="CY171" s="714">
        <v>158</v>
      </c>
      <c r="CZ171" s="719">
        <v>2</v>
      </c>
      <c r="DA171" s="718">
        <v>2</v>
      </c>
      <c r="DB171" s="714">
        <v>7</v>
      </c>
      <c r="DC171" s="404">
        <f t="shared" si="151"/>
        <v>113</v>
      </c>
      <c r="DD171" s="404">
        <f t="shared" si="152"/>
        <v>102</v>
      </c>
      <c r="DE171" s="405">
        <f t="shared" si="153"/>
        <v>156</v>
      </c>
      <c r="DF171" s="717">
        <v>52</v>
      </c>
      <c r="DG171" s="718">
        <v>64</v>
      </c>
      <c r="DH171" s="714">
        <v>77</v>
      </c>
      <c r="DI171" s="722">
        <v>102</v>
      </c>
      <c r="DJ171" s="718">
        <v>63</v>
      </c>
      <c r="DK171" s="714">
        <v>58</v>
      </c>
      <c r="DL171" s="719">
        <v>19</v>
      </c>
      <c r="DM171" s="718">
        <v>20</v>
      </c>
      <c r="DN171" s="714">
        <v>39</v>
      </c>
      <c r="DO171" s="719">
        <v>13</v>
      </c>
      <c r="DP171" s="718">
        <v>11</v>
      </c>
      <c r="DQ171" s="714">
        <v>7</v>
      </c>
      <c r="DR171" s="404">
        <f t="shared" si="154"/>
        <v>160</v>
      </c>
      <c r="DS171" s="404">
        <f t="shared" si="155"/>
        <v>115</v>
      </c>
      <c r="DT171" s="405">
        <f t="shared" si="156"/>
        <v>106</v>
      </c>
      <c r="DU171" s="28"/>
      <c r="DV171" s="28"/>
      <c r="DW171" s="5"/>
      <c r="DX171" s="5"/>
      <c r="DY171" s="28"/>
      <c r="DZ171" s="28"/>
      <c r="EA171" s="5"/>
      <c r="EB171" s="5"/>
      <c r="EC171" s="5"/>
      <c r="ED171" s="5"/>
      <c r="EE171" s="5"/>
      <c r="EF171" s="5"/>
      <c r="EG171" s="5"/>
      <c r="EH171" s="5"/>
      <c r="EI171" s="5"/>
      <c r="EJ171" s="5"/>
      <c r="EK171" s="5"/>
      <c r="EL171" s="5"/>
      <c r="EM171" s="5"/>
      <c r="EN171" s="5"/>
      <c r="EO171" s="409"/>
      <c r="EP171" s="409"/>
      <c r="EQ171" s="409"/>
      <c r="ER171" s="409"/>
      <c r="ES171" s="409"/>
      <c r="ET171" s="409"/>
      <c r="EU171" s="409"/>
      <c r="EV171" s="409"/>
      <c r="EW171" s="409"/>
      <c r="EX171" s="409"/>
      <c r="EY171" s="409"/>
      <c r="EZ171" s="409"/>
      <c r="FA171" s="409"/>
      <c r="FB171" s="409"/>
      <c r="FC171" s="409"/>
      <c r="FD171" s="409"/>
      <c r="FE171" s="409"/>
      <c r="FF171" s="409"/>
      <c r="FG171" s="409"/>
      <c r="FH171" s="409"/>
      <c r="FI171" s="409"/>
      <c r="FJ171" s="409"/>
      <c r="FK171" s="409"/>
      <c r="FL171" s="409"/>
      <c r="FM171" s="409"/>
      <c r="FN171" s="409"/>
      <c r="FO171" s="409"/>
      <c r="FP171" s="409"/>
      <c r="FQ171" s="409"/>
      <c r="FR171" s="409"/>
      <c r="FS171" s="409"/>
      <c r="FT171" s="409"/>
      <c r="FU171" s="409"/>
      <c r="FV171" s="409"/>
      <c r="FW171" s="409"/>
      <c r="FX171" s="409"/>
      <c r="FY171" s="409"/>
      <c r="FZ171" s="409"/>
      <c r="GA171" s="409"/>
      <c r="GB171" s="409"/>
      <c r="GC171" s="409"/>
      <c r="GD171" s="409"/>
      <c r="GE171" s="409"/>
      <c r="GF171" s="409"/>
      <c r="GG171" s="409"/>
      <c r="GH171" s="409"/>
      <c r="GI171" s="409"/>
      <c r="GJ171" s="409"/>
      <c r="GK171" s="409"/>
      <c r="GL171" s="409"/>
      <c r="GM171" s="409"/>
      <c r="GN171" s="409"/>
      <c r="GO171" s="409"/>
      <c r="GP171" s="409"/>
      <c r="GQ171" s="409"/>
      <c r="GR171" s="409"/>
      <c r="GS171" s="409"/>
      <c r="GT171" s="409"/>
      <c r="GU171" s="409"/>
      <c r="GV171" s="409"/>
      <c r="GW171" s="409"/>
      <c r="GX171" s="409"/>
      <c r="GY171" s="409"/>
      <c r="GZ171" s="409"/>
      <c r="HA171" s="409"/>
      <c r="HB171" s="409"/>
      <c r="HC171" s="409"/>
      <c r="HD171" s="409"/>
      <c r="HE171" s="409"/>
      <c r="HF171" s="409"/>
      <c r="HG171" s="409"/>
      <c r="HH171" s="409"/>
      <c r="HI171" s="409"/>
      <c r="HJ171" s="409"/>
      <c r="HK171" s="409"/>
      <c r="HL171" s="409"/>
      <c r="HM171" s="409"/>
      <c r="HN171" s="409"/>
      <c r="HO171" s="409"/>
      <c r="HP171" s="409"/>
    </row>
    <row r="172" spans="1:224" s="407" customFormat="1">
      <c r="A172" s="487" t="s">
        <v>888</v>
      </c>
      <c r="B172" s="488" t="s">
        <v>134</v>
      </c>
      <c r="C172" s="487">
        <v>141273</v>
      </c>
      <c r="D172" s="487">
        <v>12</v>
      </c>
      <c r="E172" s="395"/>
      <c r="F172" s="395"/>
      <c r="G172" s="395"/>
      <c r="H172" s="395"/>
      <c r="I172" s="472"/>
      <c r="J172" s="472"/>
      <c r="K172" s="394"/>
      <c r="L172" s="395"/>
      <c r="M172" s="395"/>
      <c r="N172" s="395"/>
      <c r="O172" s="396"/>
      <c r="P172" s="396"/>
      <c r="Q172" s="395"/>
      <c r="R172" s="395"/>
      <c r="S172" s="395"/>
      <c r="T172" s="395"/>
      <c r="U172" s="395"/>
      <c r="V172" s="472"/>
      <c r="W172" s="394"/>
      <c r="X172" s="395"/>
      <c r="Y172" s="395"/>
      <c r="Z172" s="395"/>
      <c r="AA172" s="396"/>
      <c r="AB172" s="396"/>
      <c r="AC172" s="395"/>
      <c r="AD172" s="395"/>
      <c r="AE172" s="395"/>
      <c r="AF172" s="395"/>
      <c r="AG172" s="395"/>
      <c r="AH172" s="472"/>
      <c r="AI172" s="489" t="str">
        <f t="shared" si="125"/>
        <v xml:space="preserve"> </v>
      </c>
      <c r="AJ172" s="397" t="str">
        <f t="shared" si="126"/>
        <v xml:space="preserve"> </v>
      </c>
      <c r="AK172" s="397" t="str">
        <f t="shared" si="127"/>
        <v xml:space="preserve"> </v>
      </c>
      <c r="AL172" s="397" t="str">
        <f t="shared" si="128"/>
        <v xml:space="preserve"> </v>
      </c>
      <c r="AM172" s="397" t="str">
        <f t="shared" si="129"/>
        <v xml:space="preserve"> </v>
      </c>
      <c r="AN172" s="397" t="str">
        <f t="shared" si="130"/>
        <v xml:space="preserve"> </v>
      </c>
      <c r="AO172" s="397" t="str">
        <f t="shared" si="131"/>
        <v xml:space="preserve"> </v>
      </c>
      <c r="AP172" s="397" t="str">
        <f t="shared" si="132"/>
        <v xml:space="preserve"> </v>
      </c>
      <c r="AQ172" s="397" t="str">
        <f t="shared" si="133"/>
        <v xml:space="preserve"> </v>
      </c>
      <c r="AR172" s="397" t="str">
        <f t="shared" si="134"/>
        <v xml:space="preserve"> </v>
      </c>
      <c r="AS172" s="397" t="str">
        <f t="shared" si="135"/>
        <v xml:space="preserve"> </v>
      </c>
      <c r="AT172" s="398" t="str">
        <f t="shared" si="136"/>
        <v xml:space="preserve"> </v>
      </c>
      <c r="AU172" s="379"/>
      <c r="AV172" s="395"/>
      <c r="AW172" s="472"/>
      <c r="AX172" s="400"/>
      <c r="AY172" s="395"/>
      <c r="AZ172" s="472"/>
      <c r="BA172" s="489" t="str">
        <f t="shared" si="137"/>
        <v xml:space="preserve"> </v>
      </c>
      <c r="BB172" s="397" t="str">
        <f t="shared" si="138"/>
        <v xml:space="preserve"> </v>
      </c>
      <c r="BC172" s="398" t="str">
        <f t="shared" si="139"/>
        <v xml:space="preserve"> </v>
      </c>
      <c r="BD172" s="401"/>
      <c r="BE172" s="402"/>
      <c r="BF172" s="472"/>
      <c r="BG172" s="403"/>
      <c r="BH172" s="402"/>
      <c r="BI172" s="472"/>
      <c r="BJ172" s="403"/>
      <c r="BK172" s="402"/>
      <c r="BL172" s="472"/>
      <c r="BM172" s="403"/>
      <c r="BN172" s="402"/>
      <c r="BO172" s="472"/>
      <c r="BP172" s="490" t="str">
        <f t="shared" si="140"/>
        <v/>
      </c>
      <c r="BQ172" s="475" t="str">
        <f t="shared" si="141"/>
        <v/>
      </c>
      <c r="BR172" s="405" t="str">
        <f t="shared" si="142"/>
        <v/>
      </c>
      <c r="BS172" s="712">
        <v>688</v>
      </c>
      <c r="BT172" s="713">
        <v>488</v>
      </c>
      <c r="BU172" s="713">
        <v>424</v>
      </c>
      <c r="BV172" s="713">
        <v>572</v>
      </c>
      <c r="BW172" s="714">
        <v>598</v>
      </c>
      <c r="BX172" s="714">
        <v>640</v>
      </c>
      <c r="BY172" s="715">
        <v>259</v>
      </c>
      <c r="BZ172" s="713">
        <v>265</v>
      </c>
      <c r="CA172" s="713">
        <v>167</v>
      </c>
      <c r="CB172" s="713">
        <v>188</v>
      </c>
      <c r="CC172" s="713">
        <v>169</v>
      </c>
      <c r="CD172" s="713">
        <v>173</v>
      </c>
      <c r="CE172" s="713">
        <v>192</v>
      </c>
      <c r="CF172" s="714">
        <v>235</v>
      </c>
      <c r="CG172" s="403"/>
      <c r="CH172" s="399"/>
      <c r="CI172" s="402"/>
      <c r="CJ172" s="402"/>
      <c r="CK172" s="402"/>
      <c r="CL172" s="402"/>
      <c r="CM172" s="402"/>
      <c r="CN172" s="472"/>
      <c r="CO172" s="489">
        <f t="shared" si="143"/>
        <v>259</v>
      </c>
      <c r="CP172" s="397">
        <f t="shared" si="144"/>
        <v>265</v>
      </c>
      <c r="CQ172" s="397">
        <f t="shared" si="145"/>
        <v>167</v>
      </c>
      <c r="CR172" s="397">
        <f t="shared" si="146"/>
        <v>188</v>
      </c>
      <c r="CS172" s="397">
        <f t="shared" si="147"/>
        <v>169</v>
      </c>
      <c r="CT172" s="397">
        <f t="shared" si="148"/>
        <v>173</v>
      </c>
      <c r="CU172" s="397">
        <f t="shared" si="149"/>
        <v>192</v>
      </c>
      <c r="CV172" s="491">
        <f t="shared" si="150"/>
        <v>235</v>
      </c>
      <c r="CW172" s="717">
        <v>101</v>
      </c>
      <c r="CX172" s="718">
        <v>122</v>
      </c>
      <c r="CY172" s="714">
        <v>122</v>
      </c>
      <c r="CZ172" s="719">
        <v>2</v>
      </c>
      <c r="DA172" s="718">
        <v>2</v>
      </c>
      <c r="DB172" s="714">
        <v>0</v>
      </c>
      <c r="DC172" s="404">
        <f t="shared" si="151"/>
        <v>70</v>
      </c>
      <c r="DD172" s="404">
        <f t="shared" si="152"/>
        <v>68</v>
      </c>
      <c r="DE172" s="405">
        <f t="shared" si="153"/>
        <v>113</v>
      </c>
      <c r="DF172" s="717">
        <v>76</v>
      </c>
      <c r="DG172" s="718">
        <v>80</v>
      </c>
      <c r="DH172" s="714">
        <v>65</v>
      </c>
      <c r="DI172" s="719">
        <v>62</v>
      </c>
      <c r="DJ172" s="721">
        <v>106</v>
      </c>
      <c r="DK172" s="714">
        <v>74</v>
      </c>
      <c r="DL172" s="719">
        <v>17</v>
      </c>
      <c r="DM172" s="718">
        <v>13</v>
      </c>
      <c r="DN172" s="714">
        <v>15</v>
      </c>
      <c r="DO172" s="719">
        <v>5</v>
      </c>
      <c r="DP172" s="718">
        <v>4</v>
      </c>
      <c r="DQ172" s="714">
        <v>5</v>
      </c>
      <c r="DR172" s="404">
        <f t="shared" si="154"/>
        <v>90</v>
      </c>
      <c r="DS172" s="404">
        <f t="shared" si="155"/>
        <v>72</v>
      </c>
      <c r="DT172" s="405">
        <f t="shared" si="156"/>
        <v>88</v>
      </c>
      <c r="DU172" s="28"/>
      <c r="DV172" s="28"/>
      <c r="DW172" s="5"/>
      <c r="DX172" s="5"/>
      <c r="DY172" s="28"/>
      <c r="DZ172" s="28"/>
      <c r="EA172" s="5"/>
      <c r="EB172" s="5"/>
      <c r="EC172" s="5"/>
      <c r="ED172" s="5"/>
      <c r="EE172" s="5"/>
      <c r="EF172" s="5"/>
      <c r="EG172" s="5"/>
      <c r="EH172" s="5"/>
      <c r="EI172" s="5"/>
      <c r="EJ172" s="5"/>
      <c r="EK172" s="5"/>
      <c r="EL172" s="5"/>
      <c r="EM172" s="5"/>
      <c r="EN172" s="5"/>
      <c r="EO172" s="409"/>
      <c r="EP172" s="409"/>
      <c r="EQ172" s="409"/>
      <c r="ER172" s="409"/>
      <c r="ES172" s="409"/>
      <c r="ET172" s="409"/>
      <c r="EU172" s="409"/>
      <c r="EV172" s="409"/>
      <c r="EW172" s="409"/>
      <c r="EX172" s="409"/>
      <c r="EY172" s="409"/>
      <c r="EZ172" s="409"/>
      <c r="FA172" s="409"/>
      <c r="FB172" s="409"/>
      <c r="FC172" s="409"/>
      <c r="FD172" s="409"/>
      <c r="FE172" s="409"/>
      <c r="FF172" s="409"/>
      <c r="FG172" s="409"/>
      <c r="FH172" s="409"/>
      <c r="FI172" s="409"/>
      <c r="FJ172" s="409"/>
      <c r="FK172" s="409"/>
      <c r="FL172" s="409"/>
      <c r="FM172" s="409"/>
      <c r="FN172" s="409"/>
      <c r="FO172" s="409"/>
      <c r="FP172" s="409"/>
      <c r="FQ172" s="409"/>
      <c r="FR172" s="409"/>
      <c r="FS172" s="409"/>
      <c r="FT172" s="409"/>
      <c r="FU172" s="409"/>
      <c r="FV172" s="409"/>
      <c r="FW172" s="409"/>
      <c r="FX172" s="409"/>
      <c r="FY172" s="409"/>
      <c r="FZ172" s="409"/>
      <c r="GA172" s="409"/>
      <c r="GB172" s="409"/>
      <c r="GC172" s="409"/>
      <c r="GD172" s="409"/>
      <c r="GE172" s="409"/>
      <c r="GF172" s="409"/>
      <c r="GG172" s="409"/>
      <c r="GH172" s="409"/>
      <c r="GI172" s="409"/>
      <c r="GJ172" s="409"/>
      <c r="GK172" s="409"/>
      <c r="GL172" s="409"/>
      <c r="GM172" s="409"/>
      <c r="GN172" s="409"/>
      <c r="GO172" s="409"/>
      <c r="GP172" s="409"/>
      <c r="GQ172" s="409"/>
      <c r="GR172" s="409"/>
      <c r="GS172" s="409"/>
      <c r="GT172" s="409"/>
      <c r="GU172" s="409"/>
      <c r="GV172" s="409"/>
      <c r="GW172" s="409"/>
      <c r="GX172" s="409"/>
      <c r="GY172" s="409"/>
      <c r="GZ172" s="409"/>
      <c r="HA172" s="409"/>
      <c r="HB172" s="409"/>
      <c r="HC172" s="409"/>
      <c r="HD172" s="409"/>
      <c r="HE172" s="409"/>
      <c r="HF172" s="409"/>
      <c r="HG172" s="409"/>
      <c r="HH172" s="409"/>
      <c r="HI172" s="409"/>
      <c r="HJ172" s="409"/>
      <c r="HK172" s="409"/>
      <c r="HL172" s="409"/>
      <c r="HM172" s="409"/>
      <c r="HN172" s="409"/>
      <c r="HO172" s="409"/>
      <c r="HP172" s="409"/>
    </row>
    <row r="173" spans="1:224" s="407" customFormat="1">
      <c r="A173" s="487" t="s">
        <v>888</v>
      </c>
      <c r="B173" s="488" t="s">
        <v>135</v>
      </c>
      <c r="C173" s="487">
        <v>366465</v>
      </c>
      <c r="D173" s="487">
        <v>12</v>
      </c>
      <c r="E173" s="395"/>
      <c r="F173" s="395"/>
      <c r="G173" s="395"/>
      <c r="H173" s="395"/>
      <c r="I173" s="472"/>
      <c r="J173" s="472"/>
      <c r="K173" s="394"/>
      <c r="L173" s="395"/>
      <c r="M173" s="395"/>
      <c r="N173" s="395"/>
      <c r="O173" s="396"/>
      <c r="P173" s="396"/>
      <c r="Q173" s="395"/>
      <c r="R173" s="395"/>
      <c r="S173" s="395"/>
      <c r="T173" s="395"/>
      <c r="U173" s="395"/>
      <c r="V173" s="472"/>
      <c r="W173" s="394"/>
      <c r="X173" s="395"/>
      <c r="Y173" s="395"/>
      <c r="Z173" s="395"/>
      <c r="AA173" s="396"/>
      <c r="AB173" s="396"/>
      <c r="AC173" s="395"/>
      <c r="AD173" s="395"/>
      <c r="AE173" s="395"/>
      <c r="AF173" s="395"/>
      <c r="AG173" s="395"/>
      <c r="AH173" s="472"/>
      <c r="AI173" s="489" t="str">
        <f t="shared" si="125"/>
        <v xml:space="preserve"> </v>
      </c>
      <c r="AJ173" s="397" t="str">
        <f t="shared" si="126"/>
        <v xml:space="preserve"> </v>
      </c>
      <c r="AK173" s="397" t="str">
        <f t="shared" si="127"/>
        <v xml:space="preserve"> </v>
      </c>
      <c r="AL173" s="397" t="str">
        <f t="shared" si="128"/>
        <v xml:space="preserve"> </v>
      </c>
      <c r="AM173" s="397" t="str">
        <f t="shared" si="129"/>
        <v xml:space="preserve"> </v>
      </c>
      <c r="AN173" s="397" t="str">
        <f t="shared" si="130"/>
        <v xml:space="preserve"> </v>
      </c>
      <c r="AO173" s="397" t="str">
        <f t="shared" si="131"/>
        <v xml:space="preserve"> </v>
      </c>
      <c r="AP173" s="397" t="str">
        <f t="shared" si="132"/>
        <v xml:space="preserve"> </v>
      </c>
      <c r="AQ173" s="397" t="str">
        <f t="shared" si="133"/>
        <v xml:space="preserve"> </v>
      </c>
      <c r="AR173" s="397" t="str">
        <f t="shared" si="134"/>
        <v xml:space="preserve"> </v>
      </c>
      <c r="AS173" s="397" t="str">
        <f t="shared" si="135"/>
        <v xml:space="preserve"> </v>
      </c>
      <c r="AT173" s="398" t="str">
        <f t="shared" si="136"/>
        <v xml:space="preserve"> </v>
      </c>
      <c r="AU173" s="379"/>
      <c r="AV173" s="395"/>
      <c r="AW173" s="472"/>
      <c r="AX173" s="400"/>
      <c r="AY173" s="395"/>
      <c r="AZ173" s="472"/>
      <c r="BA173" s="489" t="str">
        <f t="shared" si="137"/>
        <v xml:space="preserve"> </v>
      </c>
      <c r="BB173" s="397" t="str">
        <f t="shared" si="138"/>
        <v xml:space="preserve"> </v>
      </c>
      <c r="BC173" s="398" t="str">
        <f t="shared" si="139"/>
        <v xml:space="preserve"> </v>
      </c>
      <c r="BD173" s="401"/>
      <c r="BE173" s="402"/>
      <c r="BF173" s="472"/>
      <c r="BG173" s="403"/>
      <c r="BH173" s="402"/>
      <c r="BI173" s="472"/>
      <c r="BJ173" s="403"/>
      <c r="BK173" s="402"/>
      <c r="BL173" s="472"/>
      <c r="BM173" s="403"/>
      <c r="BN173" s="402"/>
      <c r="BO173" s="472"/>
      <c r="BP173" s="490" t="str">
        <f t="shared" si="140"/>
        <v/>
      </c>
      <c r="BQ173" s="475" t="str">
        <f t="shared" si="141"/>
        <v/>
      </c>
      <c r="BR173" s="405" t="str">
        <f t="shared" si="142"/>
        <v/>
      </c>
      <c r="BS173" s="712">
        <v>926</v>
      </c>
      <c r="BT173" s="713">
        <v>683</v>
      </c>
      <c r="BU173" s="713">
        <v>639</v>
      </c>
      <c r="BV173" s="713">
        <v>465</v>
      </c>
      <c r="BW173" s="714">
        <v>472</v>
      </c>
      <c r="BX173" s="714">
        <v>400</v>
      </c>
      <c r="BY173" s="715">
        <v>234</v>
      </c>
      <c r="BZ173" s="713">
        <v>312</v>
      </c>
      <c r="CA173" s="713">
        <v>260</v>
      </c>
      <c r="CB173" s="713">
        <v>254</v>
      </c>
      <c r="CC173" s="713">
        <v>276</v>
      </c>
      <c r="CD173" s="713">
        <v>245</v>
      </c>
      <c r="CE173" s="713">
        <v>224</v>
      </c>
      <c r="CF173" s="714">
        <v>193</v>
      </c>
      <c r="CG173" s="403"/>
      <c r="CH173" s="399"/>
      <c r="CI173" s="402"/>
      <c r="CJ173" s="402"/>
      <c r="CK173" s="402"/>
      <c r="CL173" s="402"/>
      <c r="CM173" s="402"/>
      <c r="CN173" s="472"/>
      <c r="CO173" s="489">
        <f t="shared" si="143"/>
        <v>234</v>
      </c>
      <c r="CP173" s="397">
        <f t="shared" si="144"/>
        <v>312</v>
      </c>
      <c r="CQ173" s="397">
        <f t="shared" si="145"/>
        <v>260</v>
      </c>
      <c r="CR173" s="397">
        <f t="shared" si="146"/>
        <v>254</v>
      </c>
      <c r="CS173" s="397">
        <f t="shared" si="147"/>
        <v>276</v>
      </c>
      <c r="CT173" s="397">
        <f t="shared" si="148"/>
        <v>245</v>
      </c>
      <c r="CU173" s="397">
        <f t="shared" si="149"/>
        <v>224</v>
      </c>
      <c r="CV173" s="491">
        <f t="shared" si="150"/>
        <v>193</v>
      </c>
      <c r="CW173" s="717">
        <v>121</v>
      </c>
      <c r="CX173" s="718">
        <v>102</v>
      </c>
      <c r="CY173" s="714">
        <v>104</v>
      </c>
      <c r="CZ173" s="719">
        <v>3</v>
      </c>
      <c r="DA173" s="718">
        <v>4</v>
      </c>
      <c r="DB173" s="714">
        <v>5</v>
      </c>
      <c r="DC173" s="404">
        <f t="shared" si="151"/>
        <v>121</v>
      </c>
      <c r="DD173" s="404">
        <f t="shared" si="152"/>
        <v>118</v>
      </c>
      <c r="DE173" s="405">
        <f t="shared" si="153"/>
        <v>84</v>
      </c>
      <c r="DF173" s="717">
        <v>96</v>
      </c>
      <c r="DG173" s="718">
        <v>103</v>
      </c>
      <c r="DH173" s="714">
        <v>91</v>
      </c>
      <c r="DI173" s="719">
        <v>54</v>
      </c>
      <c r="DJ173" s="718">
        <v>73</v>
      </c>
      <c r="DK173" s="714">
        <v>95</v>
      </c>
      <c r="DL173" s="719">
        <v>27</v>
      </c>
      <c r="DM173" s="718">
        <v>42</v>
      </c>
      <c r="DN173" s="714">
        <v>36</v>
      </c>
      <c r="DO173" s="719">
        <v>13</v>
      </c>
      <c r="DP173" s="718">
        <v>14</v>
      </c>
      <c r="DQ173" s="714">
        <v>9</v>
      </c>
      <c r="DR173" s="404">
        <f t="shared" si="154"/>
        <v>118</v>
      </c>
      <c r="DS173" s="404">
        <f t="shared" si="155"/>
        <v>117</v>
      </c>
      <c r="DT173" s="405">
        <f t="shared" si="156"/>
        <v>109</v>
      </c>
      <c r="DU173" s="28"/>
      <c r="DV173" s="28"/>
      <c r="DW173" s="5"/>
      <c r="DX173" s="5"/>
      <c r="DY173" s="28"/>
      <c r="DZ173" s="28"/>
      <c r="EA173" s="5"/>
      <c r="EB173" s="5"/>
      <c r="EC173" s="5"/>
      <c r="ED173" s="5"/>
      <c r="EE173" s="5"/>
      <c r="EF173" s="5"/>
      <c r="EG173" s="5"/>
      <c r="EH173" s="5"/>
      <c r="EI173" s="5"/>
      <c r="EJ173" s="5"/>
      <c r="EK173" s="5"/>
      <c r="EL173" s="5"/>
      <c r="EM173" s="5"/>
      <c r="EN173" s="5"/>
      <c r="EO173" s="409"/>
      <c r="EP173" s="409"/>
      <c r="EQ173" s="409"/>
      <c r="ER173" s="409"/>
      <c r="ES173" s="409"/>
      <c r="ET173" s="409"/>
      <c r="EU173" s="409"/>
      <c r="EV173" s="409"/>
      <c r="EW173" s="409"/>
      <c r="EX173" s="409"/>
      <c r="EY173" s="409"/>
      <c r="EZ173" s="409"/>
      <c r="FA173" s="409"/>
      <c r="FB173" s="409"/>
      <c r="FC173" s="409"/>
      <c r="FD173" s="409"/>
      <c r="FE173" s="409"/>
      <c r="FF173" s="409"/>
      <c r="FG173" s="409"/>
      <c r="FH173" s="409"/>
      <c r="FI173" s="409"/>
      <c r="FJ173" s="409"/>
      <c r="FK173" s="409"/>
      <c r="FL173" s="409"/>
      <c r="FM173" s="409"/>
      <c r="FN173" s="409"/>
      <c r="FO173" s="409"/>
      <c r="FP173" s="409"/>
      <c r="FQ173" s="409"/>
      <c r="FR173" s="409"/>
      <c r="FS173" s="409"/>
      <c r="FT173" s="409"/>
      <c r="FU173" s="409"/>
      <c r="FV173" s="409"/>
      <c r="FW173" s="409"/>
      <c r="FX173" s="409"/>
      <c r="FY173" s="409"/>
      <c r="FZ173" s="409"/>
      <c r="GA173" s="409"/>
      <c r="GB173" s="409"/>
      <c r="GC173" s="409"/>
      <c r="GD173" s="409"/>
      <c r="GE173" s="409"/>
      <c r="GF173" s="409"/>
      <c r="GG173" s="409"/>
      <c r="GH173" s="409"/>
      <c r="GI173" s="409"/>
      <c r="GJ173" s="409"/>
      <c r="GK173" s="409"/>
      <c r="GL173" s="409"/>
      <c r="GM173" s="409"/>
      <c r="GN173" s="409"/>
      <c r="GO173" s="409"/>
      <c r="GP173" s="409"/>
      <c r="GQ173" s="409"/>
      <c r="GR173" s="409"/>
      <c r="GS173" s="409"/>
      <c r="GT173" s="409"/>
      <c r="GU173" s="409"/>
      <c r="GV173" s="409"/>
      <c r="GW173" s="409"/>
      <c r="GX173" s="409"/>
      <c r="GY173" s="409"/>
      <c r="GZ173" s="409"/>
      <c r="HA173" s="409"/>
      <c r="HB173" s="409"/>
      <c r="HC173" s="409"/>
      <c r="HD173" s="409"/>
      <c r="HE173" s="409"/>
      <c r="HF173" s="409"/>
      <c r="HG173" s="409"/>
      <c r="HH173" s="409"/>
      <c r="HI173" s="409"/>
      <c r="HJ173" s="409"/>
      <c r="HK173" s="409"/>
      <c r="HL173" s="409"/>
      <c r="HM173" s="409"/>
      <c r="HN173" s="409"/>
      <c r="HO173" s="409"/>
      <c r="HP173" s="409"/>
    </row>
    <row r="174" spans="1:224" s="407" customFormat="1">
      <c r="A174" s="487" t="s">
        <v>888</v>
      </c>
      <c r="B174" s="488" t="s">
        <v>136</v>
      </c>
      <c r="C174" s="487">
        <v>248776</v>
      </c>
      <c r="D174" s="487">
        <v>12</v>
      </c>
      <c r="E174" s="395"/>
      <c r="F174" s="395"/>
      <c r="G174" s="395"/>
      <c r="H174" s="395"/>
      <c r="I174" s="472"/>
      <c r="J174" s="472"/>
      <c r="K174" s="394"/>
      <c r="L174" s="395"/>
      <c r="M174" s="395"/>
      <c r="N174" s="395"/>
      <c r="O174" s="396"/>
      <c r="P174" s="396"/>
      <c r="Q174" s="395"/>
      <c r="R174" s="395"/>
      <c r="S174" s="395"/>
      <c r="T174" s="395"/>
      <c r="U174" s="395"/>
      <c r="V174" s="472"/>
      <c r="W174" s="394"/>
      <c r="X174" s="395"/>
      <c r="Y174" s="395"/>
      <c r="Z174" s="395"/>
      <c r="AA174" s="396"/>
      <c r="AB174" s="396"/>
      <c r="AC174" s="395"/>
      <c r="AD174" s="395"/>
      <c r="AE174" s="395"/>
      <c r="AF174" s="395"/>
      <c r="AG174" s="395"/>
      <c r="AH174" s="472"/>
      <c r="AI174" s="489" t="str">
        <f t="shared" si="125"/>
        <v xml:space="preserve"> </v>
      </c>
      <c r="AJ174" s="397" t="str">
        <f t="shared" si="126"/>
        <v xml:space="preserve"> </v>
      </c>
      <c r="AK174" s="397" t="str">
        <f t="shared" si="127"/>
        <v xml:space="preserve"> </v>
      </c>
      <c r="AL174" s="397" t="str">
        <f t="shared" si="128"/>
        <v xml:space="preserve"> </v>
      </c>
      <c r="AM174" s="397" t="str">
        <f t="shared" si="129"/>
        <v xml:space="preserve"> </v>
      </c>
      <c r="AN174" s="397" t="str">
        <f t="shared" si="130"/>
        <v xml:space="preserve"> </v>
      </c>
      <c r="AO174" s="397" t="str">
        <f t="shared" si="131"/>
        <v xml:space="preserve"> </v>
      </c>
      <c r="AP174" s="397" t="str">
        <f t="shared" si="132"/>
        <v xml:space="preserve"> </v>
      </c>
      <c r="AQ174" s="397" t="str">
        <f t="shared" si="133"/>
        <v xml:space="preserve"> </v>
      </c>
      <c r="AR174" s="397" t="str">
        <f t="shared" si="134"/>
        <v xml:space="preserve"> </v>
      </c>
      <c r="AS174" s="397" t="str">
        <f t="shared" si="135"/>
        <v xml:space="preserve"> </v>
      </c>
      <c r="AT174" s="398" t="str">
        <f t="shared" si="136"/>
        <v xml:space="preserve"> </v>
      </c>
      <c r="AU174" s="379"/>
      <c r="AV174" s="395"/>
      <c r="AW174" s="472"/>
      <c r="AX174" s="400"/>
      <c r="AY174" s="395"/>
      <c r="AZ174" s="472"/>
      <c r="BA174" s="489" t="str">
        <f t="shared" si="137"/>
        <v xml:space="preserve"> </v>
      </c>
      <c r="BB174" s="397" t="str">
        <f t="shared" si="138"/>
        <v xml:space="preserve"> </v>
      </c>
      <c r="BC174" s="398" t="str">
        <f t="shared" si="139"/>
        <v xml:space="preserve"> </v>
      </c>
      <c r="BD174" s="401"/>
      <c r="BE174" s="402"/>
      <c r="BF174" s="472"/>
      <c r="BG174" s="403"/>
      <c r="BH174" s="402"/>
      <c r="BI174" s="472"/>
      <c r="BJ174" s="403"/>
      <c r="BK174" s="402"/>
      <c r="BL174" s="472"/>
      <c r="BM174" s="403"/>
      <c r="BN174" s="402"/>
      <c r="BO174" s="472"/>
      <c r="BP174" s="490" t="str">
        <f t="shared" si="140"/>
        <v/>
      </c>
      <c r="BQ174" s="475" t="str">
        <f t="shared" si="141"/>
        <v/>
      </c>
      <c r="BR174" s="405" t="str">
        <f t="shared" si="142"/>
        <v/>
      </c>
      <c r="BS174" s="712">
        <v>507</v>
      </c>
      <c r="BT174" s="713">
        <v>313</v>
      </c>
      <c r="BU174" s="713">
        <v>524</v>
      </c>
      <c r="BV174" s="713">
        <v>585</v>
      </c>
      <c r="BW174" s="714">
        <v>479</v>
      </c>
      <c r="BX174" s="714">
        <v>603</v>
      </c>
      <c r="BY174" s="715">
        <v>113</v>
      </c>
      <c r="BZ174" s="713">
        <v>72</v>
      </c>
      <c r="CA174" s="713">
        <v>71</v>
      </c>
      <c r="CB174" s="713">
        <v>96</v>
      </c>
      <c r="CC174" s="716">
        <v>183</v>
      </c>
      <c r="CD174" s="713">
        <v>130</v>
      </c>
      <c r="CE174" s="713">
        <v>104</v>
      </c>
      <c r="CF174" s="714">
        <v>122</v>
      </c>
      <c r="CG174" s="403"/>
      <c r="CH174" s="399"/>
      <c r="CI174" s="402"/>
      <c r="CJ174" s="402"/>
      <c r="CK174" s="402"/>
      <c r="CL174" s="402"/>
      <c r="CM174" s="402"/>
      <c r="CN174" s="472"/>
      <c r="CO174" s="489">
        <f t="shared" si="143"/>
        <v>113</v>
      </c>
      <c r="CP174" s="397">
        <f t="shared" si="144"/>
        <v>72</v>
      </c>
      <c r="CQ174" s="397">
        <f t="shared" si="145"/>
        <v>71</v>
      </c>
      <c r="CR174" s="397">
        <f t="shared" si="146"/>
        <v>96</v>
      </c>
      <c r="CS174" s="397">
        <f t="shared" si="147"/>
        <v>183</v>
      </c>
      <c r="CT174" s="397">
        <f t="shared" si="148"/>
        <v>130</v>
      </c>
      <c r="CU174" s="397">
        <f t="shared" si="149"/>
        <v>104</v>
      </c>
      <c r="CV174" s="491">
        <f t="shared" si="150"/>
        <v>122</v>
      </c>
      <c r="CW174" s="717">
        <v>63</v>
      </c>
      <c r="CX174" s="718">
        <v>51</v>
      </c>
      <c r="CY174" s="714">
        <v>63</v>
      </c>
      <c r="CZ174" s="719">
        <v>3</v>
      </c>
      <c r="DA174" s="718">
        <v>1</v>
      </c>
      <c r="DB174" s="714">
        <v>2</v>
      </c>
      <c r="DC174" s="404">
        <f t="shared" si="151"/>
        <v>64</v>
      </c>
      <c r="DD174" s="404">
        <f t="shared" si="152"/>
        <v>52</v>
      </c>
      <c r="DE174" s="405">
        <f t="shared" si="153"/>
        <v>57</v>
      </c>
      <c r="DF174" s="717">
        <v>57</v>
      </c>
      <c r="DG174" s="721">
        <v>104</v>
      </c>
      <c r="DH174" s="714">
        <v>45</v>
      </c>
      <c r="DI174" s="722">
        <v>74</v>
      </c>
      <c r="DJ174" s="718">
        <v>39</v>
      </c>
      <c r="DK174" s="714">
        <v>42</v>
      </c>
      <c r="DL174" s="719">
        <v>13</v>
      </c>
      <c r="DM174" s="721">
        <v>33</v>
      </c>
      <c r="DN174" s="714">
        <v>17</v>
      </c>
      <c r="DO174" s="719">
        <v>1</v>
      </c>
      <c r="DP174" s="718">
        <v>3</v>
      </c>
      <c r="DQ174" s="714">
        <v>8</v>
      </c>
      <c r="DR174" s="404">
        <f t="shared" si="154"/>
        <v>25</v>
      </c>
      <c r="DS174" s="404">
        <f t="shared" si="155"/>
        <v>43</v>
      </c>
      <c r="DT174" s="405">
        <f t="shared" si="156"/>
        <v>60</v>
      </c>
      <c r="DU174" s="28"/>
      <c r="DV174" s="28"/>
      <c r="DW174" s="5"/>
      <c r="DX174" s="5"/>
      <c r="DY174" s="28"/>
      <c r="DZ174" s="28"/>
      <c r="EA174" s="5"/>
      <c r="EB174" s="5"/>
      <c r="EC174" s="5"/>
      <c r="ED174" s="5"/>
      <c r="EE174" s="5"/>
      <c r="EF174" s="5"/>
      <c r="EG174" s="5"/>
      <c r="EH174" s="5"/>
      <c r="EI174" s="5"/>
      <c r="EJ174" s="5"/>
      <c r="EK174" s="5"/>
      <c r="EL174" s="5"/>
      <c r="EM174" s="5"/>
      <c r="EN174" s="5"/>
      <c r="EO174" s="409"/>
      <c r="EP174" s="409"/>
      <c r="EQ174" s="409"/>
      <c r="ER174" s="409"/>
      <c r="ES174" s="409"/>
      <c r="ET174" s="409"/>
      <c r="EU174" s="409"/>
      <c r="EV174" s="409"/>
      <c r="EW174" s="409"/>
      <c r="EX174" s="409"/>
      <c r="EY174" s="409"/>
      <c r="EZ174" s="409"/>
      <c r="FA174" s="409"/>
      <c r="FB174" s="409"/>
      <c r="FC174" s="409"/>
      <c r="FD174" s="409"/>
      <c r="FE174" s="409"/>
      <c r="FF174" s="409"/>
      <c r="FG174" s="409"/>
      <c r="FH174" s="409"/>
      <c r="FI174" s="409"/>
      <c r="FJ174" s="409"/>
      <c r="FK174" s="409"/>
      <c r="FL174" s="409"/>
      <c r="FM174" s="409"/>
      <c r="FN174" s="409"/>
      <c r="FO174" s="409"/>
      <c r="FP174" s="409"/>
      <c r="FQ174" s="409"/>
      <c r="FR174" s="409"/>
      <c r="FS174" s="409"/>
      <c r="FT174" s="409"/>
      <c r="FU174" s="409"/>
      <c r="FV174" s="409"/>
      <c r="FW174" s="409"/>
      <c r="FX174" s="409"/>
      <c r="FY174" s="409"/>
      <c r="FZ174" s="409"/>
      <c r="GA174" s="409"/>
      <c r="GB174" s="409"/>
      <c r="GC174" s="409"/>
      <c r="GD174" s="409"/>
      <c r="GE174" s="409"/>
      <c r="GF174" s="409"/>
      <c r="GG174" s="409"/>
      <c r="GH174" s="409"/>
      <c r="GI174" s="409"/>
      <c r="GJ174" s="409"/>
      <c r="GK174" s="409"/>
      <c r="GL174" s="409"/>
      <c r="GM174" s="409"/>
      <c r="GN174" s="409"/>
      <c r="GO174" s="409"/>
      <c r="GP174" s="409"/>
      <c r="GQ174" s="409"/>
      <c r="GR174" s="409"/>
      <c r="GS174" s="409"/>
      <c r="GT174" s="409"/>
      <c r="GU174" s="409"/>
      <c r="GV174" s="409"/>
      <c r="GW174" s="409"/>
      <c r="GX174" s="409"/>
      <c r="GY174" s="409"/>
      <c r="GZ174" s="409"/>
      <c r="HA174" s="409"/>
      <c r="HB174" s="409"/>
      <c r="HC174" s="409"/>
      <c r="HD174" s="409"/>
      <c r="HE174" s="409"/>
      <c r="HF174" s="409"/>
      <c r="HG174" s="409"/>
      <c r="HH174" s="409"/>
      <c r="HI174" s="409"/>
      <c r="HJ174" s="409"/>
      <c r="HK174" s="409"/>
      <c r="HL174" s="409"/>
      <c r="HM174" s="409"/>
      <c r="HN174" s="409"/>
      <c r="HO174" s="409"/>
      <c r="HP174" s="409"/>
    </row>
    <row r="175" spans="1:224" s="407" customFormat="1">
      <c r="A175" s="487" t="s">
        <v>888</v>
      </c>
      <c r="B175" s="488" t="s">
        <v>137</v>
      </c>
      <c r="C175" s="487">
        <v>140942</v>
      </c>
      <c r="D175" s="487">
        <v>12</v>
      </c>
      <c r="E175" s="395"/>
      <c r="F175" s="395"/>
      <c r="G175" s="395"/>
      <c r="H175" s="395"/>
      <c r="I175" s="472"/>
      <c r="J175" s="472"/>
      <c r="K175" s="394"/>
      <c r="L175" s="395"/>
      <c r="M175" s="395"/>
      <c r="N175" s="395"/>
      <c r="O175" s="396"/>
      <c r="P175" s="396"/>
      <c r="Q175" s="395"/>
      <c r="R175" s="395"/>
      <c r="S175" s="395"/>
      <c r="T175" s="395"/>
      <c r="U175" s="395"/>
      <c r="V175" s="472"/>
      <c r="W175" s="394"/>
      <c r="X175" s="395"/>
      <c r="Y175" s="395"/>
      <c r="Z175" s="395"/>
      <c r="AA175" s="396"/>
      <c r="AB175" s="396"/>
      <c r="AC175" s="395"/>
      <c r="AD175" s="395"/>
      <c r="AE175" s="395"/>
      <c r="AF175" s="395"/>
      <c r="AG175" s="395"/>
      <c r="AH175" s="472"/>
      <c r="AI175" s="489" t="str">
        <f t="shared" si="125"/>
        <v xml:space="preserve"> </v>
      </c>
      <c r="AJ175" s="397" t="str">
        <f t="shared" si="126"/>
        <v xml:space="preserve"> </v>
      </c>
      <c r="AK175" s="397" t="str">
        <f t="shared" si="127"/>
        <v xml:space="preserve"> </v>
      </c>
      <c r="AL175" s="397" t="str">
        <f t="shared" si="128"/>
        <v xml:space="preserve"> </v>
      </c>
      <c r="AM175" s="397" t="str">
        <f t="shared" si="129"/>
        <v xml:space="preserve"> </v>
      </c>
      <c r="AN175" s="397" t="str">
        <f t="shared" si="130"/>
        <v xml:space="preserve"> </v>
      </c>
      <c r="AO175" s="397" t="str">
        <f t="shared" si="131"/>
        <v xml:space="preserve"> </v>
      </c>
      <c r="AP175" s="397" t="str">
        <f t="shared" si="132"/>
        <v xml:space="preserve"> </v>
      </c>
      <c r="AQ175" s="397" t="str">
        <f t="shared" si="133"/>
        <v xml:space="preserve"> </v>
      </c>
      <c r="AR175" s="397" t="str">
        <f t="shared" si="134"/>
        <v xml:space="preserve"> </v>
      </c>
      <c r="AS175" s="397" t="str">
        <f t="shared" si="135"/>
        <v xml:space="preserve"> </v>
      </c>
      <c r="AT175" s="398" t="str">
        <f t="shared" si="136"/>
        <v xml:space="preserve"> </v>
      </c>
      <c r="AU175" s="379"/>
      <c r="AV175" s="395"/>
      <c r="AW175" s="472"/>
      <c r="AX175" s="400"/>
      <c r="AY175" s="395"/>
      <c r="AZ175" s="472"/>
      <c r="BA175" s="489" t="str">
        <f t="shared" si="137"/>
        <v xml:space="preserve"> </v>
      </c>
      <c r="BB175" s="397" t="str">
        <f t="shared" si="138"/>
        <v xml:space="preserve"> </v>
      </c>
      <c r="BC175" s="398" t="str">
        <f t="shared" si="139"/>
        <v xml:space="preserve"> </v>
      </c>
      <c r="BD175" s="401"/>
      <c r="BE175" s="402"/>
      <c r="BF175" s="472"/>
      <c r="BG175" s="403"/>
      <c r="BH175" s="402"/>
      <c r="BI175" s="472"/>
      <c r="BJ175" s="403"/>
      <c r="BK175" s="402"/>
      <c r="BL175" s="472"/>
      <c r="BM175" s="403"/>
      <c r="BN175" s="402"/>
      <c r="BO175" s="472"/>
      <c r="BP175" s="490" t="str">
        <f t="shared" si="140"/>
        <v/>
      </c>
      <c r="BQ175" s="475" t="str">
        <f t="shared" si="141"/>
        <v/>
      </c>
      <c r="BR175" s="405" t="str">
        <f t="shared" si="142"/>
        <v/>
      </c>
      <c r="BS175" s="712">
        <v>1354</v>
      </c>
      <c r="BT175" s="713">
        <v>1253</v>
      </c>
      <c r="BU175" s="713">
        <v>1084</v>
      </c>
      <c r="BV175" s="713">
        <v>1105</v>
      </c>
      <c r="BW175" s="714">
        <v>1202</v>
      </c>
      <c r="BX175" s="714">
        <v>1252</v>
      </c>
      <c r="BY175" s="715">
        <v>467</v>
      </c>
      <c r="BZ175" s="713">
        <v>449</v>
      </c>
      <c r="CA175" s="713">
        <v>537</v>
      </c>
      <c r="CB175" s="713">
        <v>445</v>
      </c>
      <c r="CC175" s="713">
        <v>419</v>
      </c>
      <c r="CD175" s="713">
        <v>427</v>
      </c>
      <c r="CE175" s="713">
        <v>475</v>
      </c>
      <c r="CF175" s="714">
        <v>486</v>
      </c>
      <c r="CG175" s="403"/>
      <c r="CH175" s="399"/>
      <c r="CI175" s="402"/>
      <c r="CJ175" s="402"/>
      <c r="CK175" s="402"/>
      <c r="CL175" s="402"/>
      <c r="CM175" s="402"/>
      <c r="CN175" s="472"/>
      <c r="CO175" s="489">
        <f t="shared" si="143"/>
        <v>467</v>
      </c>
      <c r="CP175" s="397">
        <f t="shared" si="144"/>
        <v>449</v>
      </c>
      <c r="CQ175" s="397">
        <f t="shared" si="145"/>
        <v>537</v>
      </c>
      <c r="CR175" s="397">
        <f t="shared" si="146"/>
        <v>445</v>
      </c>
      <c r="CS175" s="397">
        <f t="shared" si="147"/>
        <v>419</v>
      </c>
      <c r="CT175" s="397">
        <f t="shared" si="148"/>
        <v>427</v>
      </c>
      <c r="CU175" s="397">
        <f t="shared" si="149"/>
        <v>475</v>
      </c>
      <c r="CV175" s="491">
        <f t="shared" si="150"/>
        <v>486</v>
      </c>
      <c r="CW175" s="717">
        <v>197</v>
      </c>
      <c r="CX175" s="718">
        <v>215</v>
      </c>
      <c r="CY175" s="714">
        <v>236</v>
      </c>
      <c r="CZ175" s="719">
        <v>2</v>
      </c>
      <c r="DA175" s="718">
        <v>4</v>
      </c>
      <c r="DB175" s="714">
        <v>5</v>
      </c>
      <c r="DC175" s="404">
        <f t="shared" si="151"/>
        <v>228</v>
      </c>
      <c r="DD175" s="404">
        <f t="shared" si="152"/>
        <v>256</v>
      </c>
      <c r="DE175" s="405">
        <f t="shared" si="153"/>
        <v>245</v>
      </c>
      <c r="DF175" s="717">
        <v>117</v>
      </c>
      <c r="DG175" s="718">
        <v>104</v>
      </c>
      <c r="DH175" s="714">
        <v>109</v>
      </c>
      <c r="DI175" s="719">
        <v>130</v>
      </c>
      <c r="DJ175" s="718">
        <v>124</v>
      </c>
      <c r="DK175" s="714">
        <v>155</v>
      </c>
      <c r="DL175" s="719">
        <v>60</v>
      </c>
      <c r="DM175" s="718">
        <v>44</v>
      </c>
      <c r="DN175" s="714">
        <v>32</v>
      </c>
      <c r="DO175" s="719">
        <v>16</v>
      </c>
      <c r="DP175" s="718">
        <v>9</v>
      </c>
      <c r="DQ175" s="714">
        <v>9</v>
      </c>
      <c r="DR175" s="404">
        <f t="shared" si="154"/>
        <v>252</v>
      </c>
      <c r="DS175" s="404">
        <f t="shared" si="155"/>
        <v>262</v>
      </c>
      <c r="DT175" s="405">
        <f t="shared" si="156"/>
        <v>277</v>
      </c>
      <c r="DU175" s="28"/>
      <c r="DV175" s="28"/>
      <c r="DW175" s="5"/>
      <c r="DX175" s="5"/>
      <c r="DY175" s="28"/>
      <c r="DZ175" s="28"/>
      <c r="EA175" s="5"/>
      <c r="EB175" s="5"/>
      <c r="EC175" s="5"/>
      <c r="ED175" s="5"/>
      <c r="EE175" s="5"/>
      <c r="EF175" s="5"/>
      <c r="EG175" s="5"/>
      <c r="EH175" s="5"/>
      <c r="EI175" s="5"/>
      <c r="EJ175" s="5"/>
      <c r="EK175" s="5"/>
      <c r="EL175" s="5"/>
      <c r="EM175" s="5"/>
      <c r="EN175" s="5"/>
      <c r="EO175" s="409"/>
      <c r="EP175" s="409"/>
      <c r="EQ175" s="409"/>
      <c r="ER175" s="409"/>
      <c r="ES175" s="409"/>
      <c r="ET175" s="409"/>
      <c r="EU175" s="409"/>
      <c r="EV175" s="409"/>
      <c r="EW175" s="409"/>
      <c r="EX175" s="409"/>
      <c r="EY175" s="409"/>
      <c r="EZ175" s="409"/>
      <c r="FA175" s="409"/>
      <c r="FB175" s="409"/>
      <c r="FC175" s="409"/>
      <c r="FD175" s="409"/>
      <c r="FE175" s="409"/>
      <c r="FF175" s="409"/>
      <c r="FG175" s="409"/>
      <c r="FH175" s="409"/>
      <c r="FI175" s="409"/>
      <c r="FJ175" s="409"/>
      <c r="FK175" s="409"/>
      <c r="FL175" s="409"/>
      <c r="FM175" s="409"/>
      <c r="FN175" s="409"/>
      <c r="FO175" s="409"/>
      <c r="FP175" s="409"/>
      <c r="FQ175" s="409"/>
      <c r="FR175" s="409"/>
      <c r="FS175" s="409"/>
      <c r="FT175" s="409"/>
      <c r="FU175" s="409"/>
      <c r="FV175" s="409"/>
      <c r="FW175" s="409"/>
      <c r="FX175" s="409"/>
      <c r="FY175" s="409"/>
      <c r="FZ175" s="409"/>
      <c r="GA175" s="409"/>
      <c r="GB175" s="409"/>
      <c r="GC175" s="409"/>
      <c r="GD175" s="409"/>
      <c r="GE175" s="409"/>
      <c r="GF175" s="409"/>
      <c r="GG175" s="409"/>
      <c r="GH175" s="409"/>
      <c r="GI175" s="409"/>
      <c r="GJ175" s="409"/>
      <c r="GK175" s="409"/>
      <c r="GL175" s="409"/>
      <c r="GM175" s="409"/>
      <c r="GN175" s="409"/>
      <c r="GO175" s="409"/>
      <c r="GP175" s="409"/>
      <c r="GQ175" s="409"/>
      <c r="GR175" s="409"/>
      <c r="GS175" s="409"/>
      <c r="GT175" s="409"/>
      <c r="GU175" s="409"/>
      <c r="GV175" s="409"/>
      <c r="GW175" s="409"/>
      <c r="GX175" s="409"/>
      <c r="GY175" s="409"/>
      <c r="GZ175" s="409"/>
      <c r="HA175" s="409"/>
      <c r="HB175" s="409"/>
      <c r="HC175" s="409"/>
      <c r="HD175" s="409"/>
      <c r="HE175" s="409"/>
      <c r="HF175" s="409"/>
      <c r="HG175" s="409"/>
      <c r="HH175" s="409"/>
      <c r="HI175" s="409"/>
      <c r="HJ175" s="409"/>
      <c r="HK175" s="409"/>
      <c r="HL175" s="409"/>
      <c r="HM175" s="409"/>
      <c r="HN175" s="409"/>
      <c r="HO175" s="409"/>
      <c r="HP175" s="409"/>
    </row>
    <row r="176" spans="1:224" s="407" customFormat="1">
      <c r="A176" s="487" t="s">
        <v>888</v>
      </c>
      <c r="B176" s="488" t="s">
        <v>139</v>
      </c>
      <c r="C176" s="487">
        <v>141006</v>
      </c>
      <c r="D176" s="487">
        <v>12</v>
      </c>
      <c r="E176" s="395"/>
      <c r="F176" s="395"/>
      <c r="G176" s="395"/>
      <c r="H176" s="395"/>
      <c r="I176" s="472"/>
      <c r="J176" s="472"/>
      <c r="K176" s="394"/>
      <c r="L176" s="395"/>
      <c r="M176" s="395"/>
      <c r="N176" s="395"/>
      <c r="O176" s="396"/>
      <c r="P176" s="396"/>
      <c r="Q176" s="395"/>
      <c r="R176" s="395"/>
      <c r="S176" s="395"/>
      <c r="T176" s="395"/>
      <c r="U176" s="395"/>
      <c r="V176" s="472"/>
      <c r="W176" s="394"/>
      <c r="X176" s="395"/>
      <c r="Y176" s="395"/>
      <c r="Z176" s="395"/>
      <c r="AA176" s="396"/>
      <c r="AB176" s="396"/>
      <c r="AC176" s="395"/>
      <c r="AD176" s="395"/>
      <c r="AE176" s="395"/>
      <c r="AF176" s="395"/>
      <c r="AG176" s="395"/>
      <c r="AH176" s="472"/>
      <c r="AI176" s="489" t="str">
        <f t="shared" si="125"/>
        <v xml:space="preserve"> </v>
      </c>
      <c r="AJ176" s="397" t="str">
        <f t="shared" si="126"/>
        <v xml:space="preserve"> </v>
      </c>
      <c r="AK176" s="397" t="str">
        <f t="shared" si="127"/>
        <v xml:space="preserve"> </v>
      </c>
      <c r="AL176" s="397" t="str">
        <f t="shared" si="128"/>
        <v xml:space="preserve"> </v>
      </c>
      <c r="AM176" s="397" t="str">
        <f t="shared" si="129"/>
        <v xml:space="preserve"> </v>
      </c>
      <c r="AN176" s="397" t="str">
        <f t="shared" si="130"/>
        <v xml:space="preserve"> </v>
      </c>
      <c r="AO176" s="397" t="str">
        <f t="shared" si="131"/>
        <v xml:space="preserve"> </v>
      </c>
      <c r="AP176" s="397" t="str">
        <f t="shared" si="132"/>
        <v xml:space="preserve"> </v>
      </c>
      <c r="AQ176" s="397" t="str">
        <f t="shared" si="133"/>
        <v xml:space="preserve"> </v>
      </c>
      <c r="AR176" s="397" t="str">
        <f t="shared" si="134"/>
        <v xml:space="preserve"> </v>
      </c>
      <c r="AS176" s="397" t="str">
        <f t="shared" si="135"/>
        <v xml:space="preserve"> </v>
      </c>
      <c r="AT176" s="398" t="str">
        <f t="shared" si="136"/>
        <v xml:space="preserve"> </v>
      </c>
      <c r="AU176" s="379"/>
      <c r="AV176" s="395"/>
      <c r="AW176" s="472"/>
      <c r="AX176" s="400"/>
      <c r="AY176" s="395"/>
      <c r="AZ176" s="472"/>
      <c r="BA176" s="489" t="str">
        <f t="shared" si="137"/>
        <v xml:space="preserve"> </v>
      </c>
      <c r="BB176" s="397" t="str">
        <f t="shared" si="138"/>
        <v xml:space="preserve"> </v>
      </c>
      <c r="BC176" s="398" t="str">
        <f t="shared" si="139"/>
        <v xml:space="preserve"> </v>
      </c>
      <c r="BD176" s="401"/>
      <c r="BE176" s="402"/>
      <c r="BF176" s="472"/>
      <c r="BG176" s="403"/>
      <c r="BH176" s="402"/>
      <c r="BI176" s="472"/>
      <c r="BJ176" s="403"/>
      <c r="BK176" s="402"/>
      <c r="BL176" s="472"/>
      <c r="BM176" s="403"/>
      <c r="BN176" s="402"/>
      <c r="BO176" s="472"/>
      <c r="BP176" s="490" t="str">
        <f t="shared" si="140"/>
        <v/>
      </c>
      <c r="BQ176" s="475" t="str">
        <f t="shared" si="141"/>
        <v/>
      </c>
      <c r="BR176" s="405" t="str">
        <f t="shared" si="142"/>
        <v/>
      </c>
      <c r="BS176" s="712">
        <v>585</v>
      </c>
      <c r="BT176" s="713">
        <v>323</v>
      </c>
      <c r="BU176" s="713">
        <v>417</v>
      </c>
      <c r="BV176" s="713">
        <v>564</v>
      </c>
      <c r="BW176" s="714">
        <v>605</v>
      </c>
      <c r="BX176" s="714">
        <v>649</v>
      </c>
      <c r="BY176" s="715">
        <v>252</v>
      </c>
      <c r="BZ176" s="713">
        <v>278</v>
      </c>
      <c r="CA176" s="713">
        <v>221</v>
      </c>
      <c r="CB176" s="713">
        <v>190</v>
      </c>
      <c r="CC176" s="713">
        <v>251</v>
      </c>
      <c r="CD176" s="713">
        <v>314</v>
      </c>
      <c r="CE176" s="713">
        <v>270</v>
      </c>
      <c r="CF176" s="714">
        <v>314</v>
      </c>
      <c r="CG176" s="403"/>
      <c r="CH176" s="399"/>
      <c r="CI176" s="402"/>
      <c r="CJ176" s="402"/>
      <c r="CK176" s="402"/>
      <c r="CL176" s="402"/>
      <c r="CM176" s="402"/>
      <c r="CN176" s="472"/>
      <c r="CO176" s="489">
        <f t="shared" si="143"/>
        <v>252</v>
      </c>
      <c r="CP176" s="397">
        <f t="shared" si="144"/>
        <v>278</v>
      </c>
      <c r="CQ176" s="397">
        <f t="shared" si="145"/>
        <v>221</v>
      </c>
      <c r="CR176" s="397">
        <f t="shared" si="146"/>
        <v>190</v>
      </c>
      <c r="CS176" s="397">
        <f t="shared" si="147"/>
        <v>251</v>
      </c>
      <c r="CT176" s="397">
        <f t="shared" si="148"/>
        <v>314</v>
      </c>
      <c r="CU176" s="397">
        <f t="shared" si="149"/>
        <v>270</v>
      </c>
      <c r="CV176" s="491">
        <f t="shared" si="150"/>
        <v>314</v>
      </c>
      <c r="CW176" s="717">
        <v>171</v>
      </c>
      <c r="CX176" s="718">
        <v>140</v>
      </c>
      <c r="CY176" s="714">
        <v>157</v>
      </c>
      <c r="CZ176" s="719">
        <v>7</v>
      </c>
      <c r="DA176" s="718">
        <v>12</v>
      </c>
      <c r="DB176" s="714">
        <v>9</v>
      </c>
      <c r="DC176" s="404">
        <f t="shared" si="151"/>
        <v>136</v>
      </c>
      <c r="DD176" s="404">
        <f t="shared" si="152"/>
        <v>118</v>
      </c>
      <c r="DE176" s="405">
        <f t="shared" si="153"/>
        <v>148</v>
      </c>
      <c r="DF176" s="717">
        <v>74</v>
      </c>
      <c r="DG176" s="718">
        <v>95</v>
      </c>
      <c r="DH176" s="714">
        <v>117</v>
      </c>
      <c r="DI176" s="722">
        <v>60</v>
      </c>
      <c r="DJ176" s="718">
        <v>129</v>
      </c>
      <c r="DK176" s="714">
        <v>107</v>
      </c>
      <c r="DL176" s="719">
        <v>14</v>
      </c>
      <c r="DM176" s="718">
        <v>27</v>
      </c>
      <c r="DN176" s="714">
        <v>22</v>
      </c>
      <c r="DO176" s="719">
        <v>22</v>
      </c>
      <c r="DP176" s="718">
        <v>24</v>
      </c>
      <c r="DQ176" s="714">
        <v>13</v>
      </c>
      <c r="DR176" s="404">
        <f t="shared" si="154"/>
        <v>80</v>
      </c>
      <c r="DS176" s="404">
        <f t="shared" si="155"/>
        <v>105</v>
      </c>
      <c r="DT176" s="405">
        <f t="shared" si="156"/>
        <v>162</v>
      </c>
      <c r="DU176" s="28"/>
      <c r="DV176" s="28"/>
      <c r="DW176" s="5"/>
      <c r="DX176" s="5"/>
      <c r="DY176" s="28"/>
      <c r="DZ176" s="28"/>
      <c r="EA176" s="5"/>
      <c r="EB176" s="5"/>
      <c r="EC176" s="5"/>
      <c r="ED176" s="5"/>
      <c r="EE176" s="5"/>
      <c r="EF176" s="5"/>
      <c r="EG176" s="5"/>
      <c r="EH176" s="5"/>
      <c r="EI176" s="5"/>
      <c r="EJ176" s="5"/>
      <c r="EK176" s="5"/>
      <c r="EL176" s="5"/>
      <c r="EM176" s="5"/>
      <c r="EN176" s="5"/>
      <c r="EO176" s="409"/>
      <c r="EP176" s="409"/>
      <c r="EQ176" s="409"/>
      <c r="ER176" s="409"/>
      <c r="ES176" s="409"/>
      <c r="ET176" s="409"/>
      <c r="EU176" s="409"/>
      <c r="EV176" s="409"/>
      <c r="EW176" s="409"/>
      <c r="EX176" s="409"/>
      <c r="EY176" s="409"/>
      <c r="EZ176" s="409"/>
      <c r="FA176" s="409"/>
      <c r="FB176" s="409"/>
      <c r="FC176" s="409"/>
      <c r="FD176" s="409"/>
      <c r="FE176" s="409"/>
      <c r="FF176" s="409"/>
      <c r="FG176" s="409"/>
      <c r="FH176" s="409"/>
      <c r="FI176" s="409"/>
      <c r="FJ176" s="409"/>
      <c r="FK176" s="409"/>
      <c r="FL176" s="409"/>
      <c r="FM176" s="409"/>
      <c r="FN176" s="409"/>
      <c r="FO176" s="409"/>
      <c r="FP176" s="409"/>
      <c r="FQ176" s="409"/>
      <c r="FR176" s="409"/>
      <c r="FS176" s="409"/>
      <c r="FT176" s="409"/>
      <c r="FU176" s="409"/>
      <c r="FV176" s="409"/>
      <c r="FW176" s="409"/>
      <c r="FX176" s="409"/>
      <c r="FY176" s="409"/>
      <c r="FZ176" s="409"/>
      <c r="GA176" s="409"/>
      <c r="GB176" s="409"/>
      <c r="GC176" s="409"/>
      <c r="GD176" s="409"/>
      <c r="GE176" s="409"/>
      <c r="GF176" s="409"/>
      <c r="GG176" s="409"/>
      <c r="GH176" s="409"/>
      <c r="GI176" s="409"/>
      <c r="GJ176" s="409"/>
      <c r="GK176" s="409"/>
      <c r="GL176" s="409"/>
      <c r="GM176" s="409"/>
      <c r="GN176" s="409"/>
      <c r="GO176" s="409"/>
      <c r="GP176" s="409"/>
      <c r="GQ176" s="409"/>
      <c r="GR176" s="409"/>
      <c r="GS176" s="409"/>
      <c r="GT176" s="409"/>
      <c r="GU176" s="409"/>
      <c r="GV176" s="409"/>
      <c r="GW176" s="409"/>
      <c r="GX176" s="409"/>
      <c r="GY176" s="409"/>
      <c r="GZ176" s="409"/>
      <c r="HA176" s="409"/>
      <c r="HB176" s="409"/>
      <c r="HC176" s="409"/>
      <c r="HD176" s="409"/>
      <c r="HE176" s="409"/>
      <c r="HF176" s="409"/>
      <c r="HG176" s="409"/>
      <c r="HH176" s="409"/>
      <c r="HI176" s="409"/>
      <c r="HJ176" s="409"/>
      <c r="HK176" s="409"/>
      <c r="HL176" s="409"/>
      <c r="HM176" s="409"/>
      <c r="HN176" s="409"/>
      <c r="HO176" s="409"/>
      <c r="HP176" s="409"/>
    </row>
    <row r="177" spans="1:224" s="407" customFormat="1">
      <c r="A177" s="487" t="s">
        <v>888</v>
      </c>
      <c r="B177" s="488" t="s">
        <v>141</v>
      </c>
      <c r="C177" s="487">
        <v>141158</v>
      </c>
      <c r="D177" s="487">
        <v>12</v>
      </c>
      <c r="E177" s="395"/>
      <c r="F177" s="395"/>
      <c r="G177" s="395"/>
      <c r="H177" s="395"/>
      <c r="I177" s="472"/>
      <c r="J177" s="472"/>
      <c r="K177" s="394"/>
      <c r="L177" s="395"/>
      <c r="M177" s="395"/>
      <c r="N177" s="395"/>
      <c r="O177" s="396"/>
      <c r="P177" s="396"/>
      <c r="Q177" s="395"/>
      <c r="R177" s="395"/>
      <c r="S177" s="395"/>
      <c r="T177" s="395"/>
      <c r="U177" s="395"/>
      <c r="V177" s="472"/>
      <c r="W177" s="394"/>
      <c r="X177" s="395"/>
      <c r="Y177" s="395"/>
      <c r="Z177" s="395"/>
      <c r="AA177" s="396"/>
      <c r="AB177" s="396"/>
      <c r="AC177" s="395"/>
      <c r="AD177" s="395"/>
      <c r="AE177" s="395"/>
      <c r="AF177" s="395"/>
      <c r="AG177" s="395"/>
      <c r="AH177" s="472"/>
      <c r="AI177" s="489" t="str">
        <f t="shared" si="125"/>
        <v xml:space="preserve"> </v>
      </c>
      <c r="AJ177" s="397" t="str">
        <f t="shared" si="126"/>
        <v xml:space="preserve"> </v>
      </c>
      <c r="AK177" s="397" t="str">
        <f t="shared" si="127"/>
        <v xml:space="preserve"> </v>
      </c>
      <c r="AL177" s="397" t="str">
        <f t="shared" si="128"/>
        <v xml:space="preserve"> </v>
      </c>
      <c r="AM177" s="397" t="str">
        <f t="shared" si="129"/>
        <v xml:space="preserve"> </v>
      </c>
      <c r="AN177" s="397" t="str">
        <f t="shared" si="130"/>
        <v xml:space="preserve"> </v>
      </c>
      <c r="AO177" s="397" t="str">
        <f t="shared" si="131"/>
        <v xml:space="preserve"> </v>
      </c>
      <c r="AP177" s="397" t="str">
        <f t="shared" si="132"/>
        <v xml:space="preserve"> </v>
      </c>
      <c r="AQ177" s="397" t="str">
        <f t="shared" si="133"/>
        <v xml:space="preserve"> </v>
      </c>
      <c r="AR177" s="397" t="str">
        <f t="shared" si="134"/>
        <v xml:space="preserve"> </v>
      </c>
      <c r="AS177" s="397" t="str">
        <f t="shared" si="135"/>
        <v xml:space="preserve"> </v>
      </c>
      <c r="AT177" s="398" t="str">
        <f t="shared" si="136"/>
        <v xml:space="preserve"> </v>
      </c>
      <c r="AU177" s="379"/>
      <c r="AV177" s="395"/>
      <c r="AW177" s="472"/>
      <c r="AX177" s="400"/>
      <c r="AY177" s="395"/>
      <c r="AZ177" s="472"/>
      <c r="BA177" s="489" t="str">
        <f t="shared" si="137"/>
        <v xml:space="preserve"> </v>
      </c>
      <c r="BB177" s="397" t="str">
        <f t="shared" si="138"/>
        <v xml:space="preserve"> </v>
      </c>
      <c r="BC177" s="398" t="str">
        <f t="shared" si="139"/>
        <v xml:space="preserve"> </v>
      </c>
      <c r="BD177" s="401"/>
      <c r="BE177" s="402"/>
      <c r="BF177" s="472"/>
      <c r="BG177" s="403"/>
      <c r="BH177" s="402"/>
      <c r="BI177" s="472"/>
      <c r="BJ177" s="403"/>
      <c r="BK177" s="402"/>
      <c r="BL177" s="472"/>
      <c r="BM177" s="403"/>
      <c r="BN177" s="402"/>
      <c r="BO177" s="472"/>
      <c r="BP177" s="490" t="str">
        <f t="shared" si="140"/>
        <v/>
      </c>
      <c r="BQ177" s="475" t="str">
        <f t="shared" si="141"/>
        <v/>
      </c>
      <c r="BR177" s="405" t="str">
        <f t="shared" si="142"/>
        <v/>
      </c>
      <c r="BS177" s="712">
        <v>368</v>
      </c>
      <c r="BT177" s="713">
        <v>255</v>
      </c>
      <c r="BU177" s="713">
        <v>394</v>
      </c>
      <c r="BV177" s="713">
        <v>401</v>
      </c>
      <c r="BW177" s="714">
        <v>478</v>
      </c>
      <c r="BX177" s="714">
        <v>454</v>
      </c>
      <c r="BY177" s="715">
        <v>101</v>
      </c>
      <c r="BZ177" s="713">
        <v>113</v>
      </c>
      <c r="CA177" s="713">
        <v>83</v>
      </c>
      <c r="CB177" s="713">
        <v>97</v>
      </c>
      <c r="CC177" s="716">
        <v>172</v>
      </c>
      <c r="CD177" s="713">
        <v>133</v>
      </c>
      <c r="CE177" s="713">
        <v>147</v>
      </c>
      <c r="CF177" s="714">
        <v>90</v>
      </c>
      <c r="CG177" s="403"/>
      <c r="CH177" s="399"/>
      <c r="CI177" s="402"/>
      <c r="CJ177" s="402"/>
      <c r="CK177" s="402"/>
      <c r="CL177" s="402"/>
      <c r="CM177" s="402"/>
      <c r="CN177" s="472"/>
      <c r="CO177" s="489">
        <f t="shared" si="143"/>
        <v>101</v>
      </c>
      <c r="CP177" s="397">
        <f t="shared" si="144"/>
        <v>113</v>
      </c>
      <c r="CQ177" s="397">
        <f t="shared" si="145"/>
        <v>83</v>
      </c>
      <c r="CR177" s="397">
        <f t="shared" si="146"/>
        <v>97</v>
      </c>
      <c r="CS177" s="397">
        <f t="shared" si="147"/>
        <v>172</v>
      </c>
      <c r="CT177" s="397">
        <f t="shared" si="148"/>
        <v>133</v>
      </c>
      <c r="CU177" s="397">
        <f t="shared" si="149"/>
        <v>147</v>
      </c>
      <c r="CV177" s="491">
        <f t="shared" si="150"/>
        <v>90</v>
      </c>
      <c r="CW177" s="717">
        <v>68</v>
      </c>
      <c r="CX177" s="718">
        <v>67</v>
      </c>
      <c r="CY177" s="714">
        <v>47</v>
      </c>
      <c r="CZ177" s="719">
        <v>2</v>
      </c>
      <c r="DA177" s="718">
        <v>6</v>
      </c>
      <c r="DB177" s="714">
        <v>1</v>
      </c>
      <c r="DC177" s="404">
        <f t="shared" si="151"/>
        <v>63</v>
      </c>
      <c r="DD177" s="404">
        <f t="shared" si="152"/>
        <v>74</v>
      </c>
      <c r="DE177" s="405">
        <f t="shared" si="153"/>
        <v>42</v>
      </c>
      <c r="DF177" s="717">
        <v>42</v>
      </c>
      <c r="DG177" s="718">
        <v>39</v>
      </c>
      <c r="DH177" s="714">
        <v>42</v>
      </c>
      <c r="DI177" s="719">
        <v>58</v>
      </c>
      <c r="DJ177" s="718">
        <v>46</v>
      </c>
      <c r="DK177" s="714">
        <v>32</v>
      </c>
      <c r="DL177" s="719">
        <v>10</v>
      </c>
      <c r="DM177" s="718">
        <v>33</v>
      </c>
      <c r="DN177" s="714">
        <v>23</v>
      </c>
      <c r="DO177" s="719">
        <v>3</v>
      </c>
      <c r="DP177" s="718">
        <v>13</v>
      </c>
      <c r="DQ177" s="714">
        <v>8</v>
      </c>
      <c r="DR177" s="404">
        <f t="shared" si="154"/>
        <v>42</v>
      </c>
      <c r="DS177" s="404">
        <f t="shared" si="155"/>
        <v>87</v>
      </c>
      <c r="DT177" s="405">
        <f t="shared" si="156"/>
        <v>60</v>
      </c>
      <c r="DU177" s="28"/>
      <c r="DV177" s="28"/>
      <c r="DW177" s="5"/>
      <c r="DX177" s="5"/>
      <c r="DY177" s="28"/>
      <c r="DZ177" s="28"/>
      <c r="EA177" s="5"/>
      <c r="EB177" s="5"/>
      <c r="EC177" s="5"/>
      <c r="ED177" s="5"/>
      <c r="EE177" s="5"/>
      <c r="EF177" s="5"/>
      <c r="EG177" s="5"/>
      <c r="EH177" s="5"/>
      <c r="EI177" s="5"/>
      <c r="EJ177" s="5"/>
      <c r="EK177" s="5"/>
      <c r="EL177" s="5"/>
      <c r="EM177" s="5"/>
      <c r="EN177" s="5"/>
      <c r="EO177" s="409"/>
      <c r="EP177" s="409"/>
      <c r="EQ177" s="409"/>
      <c r="ER177" s="409"/>
      <c r="ES177" s="409"/>
      <c r="ET177" s="409"/>
      <c r="EU177" s="409"/>
      <c r="EV177" s="409"/>
      <c r="EW177" s="409"/>
      <c r="EX177" s="409"/>
      <c r="EY177" s="409"/>
      <c r="EZ177" s="409"/>
      <c r="FA177" s="409"/>
      <c r="FB177" s="409"/>
      <c r="FC177" s="409"/>
      <c r="FD177" s="409"/>
      <c r="FE177" s="409"/>
      <c r="FF177" s="409"/>
      <c r="FG177" s="409"/>
      <c r="FH177" s="409"/>
      <c r="FI177" s="409"/>
      <c r="FJ177" s="409"/>
      <c r="FK177" s="409"/>
      <c r="FL177" s="409"/>
      <c r="FM177" s="409"/>
      <c r="FN177" s="409"/>
      <c r="FO177" s="409"/>
      <c r="FP177" s="409"/>
      <c r="FQ177" s="409"/>
      <c r="FR177" s="409"/>
      <c r="FS177" s="409"/>
      <c r="FT177" s="409"/>
      <c r="FU177" s="409"/>
      <c r="FV177" s="409"/>
      <c r="FW177" s="409"/>
      <c r="FX177" s="409"/>
      <c r="FY177" s="409"/>
      <c r="FZ177" s="409"/>
      <c r="GA177" s="409"/>
      <c r="GB177" s="409"/>
      <c r="GC177" s="409"/>
      <c r="GD177" s="409"/>
      <c r="GE177" s="409"/>
      <c r="GF177" s="409"/>
      <c r="GG177" s="409"/>
      <c r="GH177" s="409"/>
      <c r="GI177" s="409"/>
      <c r="GJ177" s="409"/>
      <c r="GK177" s="409"/>
      <c r="GL177" s="409"/>
      <c r="GM177" s="409"/>
      <c r="GN177" s="409"/>
      <c r="GO177" s="409"/>
      <c r="GP177" s="409"/>
      <c r="GQ177" s="409"/>
      <c r="GR177" s="409"/>
      <c r="GS177" s="409"/>
      <c r="GT177" s="409"/>
      <c r="GU177" s="409"/>
      <c r="GV177" s="409"/>
      <c r="GW177" s="409"/>
      <c r="GX177" s="409"/>
      <c r="GY177" s="409"/>
      <c r="GZ177" s="409"/>
      <c r="HA177" s="409"/>
      <c r="HB177" s="409"/>
      <c r="HC177" s="409"/>
      <c r="HD177" s="409"/>
      <c r="HE177" s="409"/>
      <c r="HF177" s="409"/>
      <c r="HG177" s="409"/>
      <c r="HH177" s="409"/>
      <c r="HI177" s="409"/>
      <c r="HJ177" s="409"/>
      <c r="HK177" s="409"/>
      <c r="HL177" s="409"/>
      <c r="HM177" s="409"/>
      <c r="HN177" s="409"/>
      <c r="HO177" s="409"/>
      <c r="HP177" s="409"/>
    </row>
    <row r="178" spans="1:224" s="407" customFormat="1">
      <c r="A178" s="487" t="s">
        <v>888</v>
      </c>
      <c r="B178" s="488" t="s">
        <v>142</v>
      </c>
      <c r="C178" s="487">
        <v>141255</v>
      </c>
      <c r="D178" s="487">
        <v>12</v>
      </c>
      <c r="E178" s="395"/>
      <c r="F178" s="395"/>
      <c r="G178" s="395"/>
      <c r="H178" s="395"/>
      <c r="I178" s="472"/>
      <c r="J178" s="472"/>
      <c r="K178" s="394"/>
      <c r="L178" s="395"/>
      <c r="M178" s="395"/>
      <c r="N178" s="395"/>
      <c r="O178" s="396"/>
      <c r="P178" s="396"/>
      <c r="Q178" s="395"/>
      <c r="R178" s="395"/>
      <c r="S178" s="395"/>
      <c r="T178" s="395"/>
      <c r="U178" s="395"/>
      <c r="V178" s="472"/>
      <c r="W178" s="394"/>
      <c r="X178" s="395"/>
      <c r="Y178" s="395"/>
      <c r="Z178" s="395"/>
      <c r="AA178" s="396"/>
      <c r="AB178" s="396"/>
      <c r="AC178" s="395"/>
      <c r="AD178" s="395"/>
      <c r="AE178" s="395"/>
      <c r="AF178" s="395"/>
      <c r="AG178" s="395"/>
      <c r="AH178" s="472"/>
      <c r="AI178" s="489" t="str">
        <f t="shared" si="125"/>
        <v xml:space="preserve"> </v>
      </c>
      <c r="AJ178" s="397" t="str">
        <f t="shared" si="126"/>
        <v xml:space="preserve"> </v>
      </c>
      <c r="AK178" s="397" t="str">
        <f t="shared" si="127"/>
        <v xml:space="preserve"> </v>
      </c>
      <c r="AL178" s="397" t="str">
        <f t="shared" si="128"/>
        <v xml:space="preserve"> </v>
      </c>
      <c r="AM178" s="397" t="str">
        <f t="shared" si="129"/>
        <v xml:space="preserve"> </v>
      </c>
      <c r="AN178" s="397" t="str">
        <f t="shared" si="130"/>
        <v xml:space="preserve"> </v>
      </c>
      <c r="AO178" s="397" t="str">
        <f t="shared" si="131"/>
        <v xml:space="preserve"> </v>
      </c>
      <c r="AP178" s="397" t="str">
        <f t="shared" si="132"/>
        <v xml:space="preserve"> </v>
      </c>
      <c r="AQ178" s="397" t="str">
        <f t="shared" si="133"/>
        <v xml:space="preserve"> </v>
      </c>
      <c r="AR178" s="397" t="str">
        <f t="shared" si="134"/>
        <v xml:space="preserve"> </v>
      </c>
      <c r="AS178" s="397" t="str">
        <f t="shared" si="135"/>
        <v xml:space="preserve"> </v>
      </c>
      <c r="AT178" s="398" t="str">
        <f t="shared" si="136"/>
        <v xml:space="preserve"> </v>
      </c>
      <c r="AU178" s="379"/>
      <c r="AV178" s="395"/>
      <c r="AW178" s="472"/>
      <c r="AX178" s="400"/>
      <c r="AY178" s="395"/>
      <c r="AZ178" s="472"/>
      <c r="BA178" s="489" t="str">
        <f t="shared" si="137"/>
        <v xml:space="preserve"> </v>
      </c>
      <c r="BB178" s="397" t="str">
        <f t="shared" si="138"/>
        <v xml:space="preserve"> </v>
      </c>
      <c r="BC178" s="398" t="str">
        <f t="shared" si="139"/>
        <v xml:space="preserve"> </v>
      </c>
      <c r="BD178" s="401"/>
      <c r="BE178" s="402"/>
      <c r="BF178" s="472"/>
      <c r="BG178" s="403"/>
      <c r="BH178" s="402"/>
      <c r="BI178" s="472"/>
      <c r="BJ178" s="403"/>
      <c r="BK178" s="402"/>
      <c r="BL178" s="472"/>
      <c r="BM178" s="403"/>
      <c r="BN178" s="402"/>
      <c r="BO178" s="472"/>
      <c r="BP178" s="490" t="str">
        <f t="shared" si="140"/>
        <v/>
      </c>
      <c r="BQ178" s="475" t="str">
        <f t="shared" si="141"/>
        <v/>
      </c>
      <c r="BR178" s="405" t="str">
        <f t="shared" si="142"/>
        <v/>
      </c>
      <c r="BS178" s="712">
        <v>914</v>
      </c>
      <c r="BT178" s="713">
        <v>706</v>
      </c>
      <c r="BU178" s="713">
        <v>657</v>
      </c>
      <c r="BV178" s="713">
        <v>713</v>
      </c>
      <c r="BW178" s="714">
        <v>753</v>
      </c>
      <c r="BX178" s="714">
        <v>742</v>
      </c>
      <c r="BY178" s="715">
        <v>343</v>
      </c>
      <c r="BZ178" s="713">
        <v>310</v>
      </c>
      <c r="CA178" s="713">
        <v>305</v>
      </c>
      <c r="CB178" s="713">
        <v>248</v>
      </c>
      <c r="CC178" s="713">
        <v>225</v>
      </c>
      <c r="CD178" s="713">
        <v>192</v>
      </c>
      <c r="CE178" s="713">
        <v>235</v>
      </c>
      <c r="CF178" s="714">
        <v>227</v>
      </c>
      <c r="CG178" s="403"/>
      <c r="CH178" s="399"/>
      <c r="CI178" s="402"/>
      <c r="CJ178" s="402"/>
      <c r="CK178" s="402"/>
      <c r="CL178" s="402"/>
      <c r="CM178" s="402"/>
      <c r="CN178" s="472"/>
      <c r="CO178" s="489">
        <f t="shared" si="143"/>
        <v>343</v>
      </c>
      <c r="CP178" s="397">
        <f t="shared" si="144"/>
        <v>310</v>
      </c>
      <c r="CQ178" s="397">
        <f t="shared" si="145"/>
        <v>305</v>
      </c>
      <c r="CR178" s="397">
        <f t="shared" si="146"/>
        <v>248</v>
      </c>
      <c r="CS178" s="397">
        <f t="shared" si="147"/>
        <v>225</v>
      </c>
      <c r="CT178" s="397">
        <f t="shared" si="148"/>
        <v>192</v>
      </c>
      <c r="CU178" s="397">
        <f t="shared" si="149"/>
        <v>235</v>
      </c>
      <c r="CV178" s="491">
        <f t="shared" si="150"/>
        <v>227</v>
      </c>
      <c r="CW178" s="717">
        <v>102</v>
      </c>
      <c r="CX178" s="718">
        <v>125</v>
      </c>
      <c r="CY178" s="714">
        <v>115</v>
      </c>
      <c r="CZ178" s="719">
        <v>2</v>
      </c>
      <c r="DA178" s="718">
        <v>5</v>
      </c>
      <c r="DB178" s="714">
        <v>3</v>
      </c>
      <c r="DC178" s="404">
        <f t="shared" si="151"/>
        <v>88</v>
      </c>
      <c r="DD178" s="404">
        <f t="shared" si="152"/>
        <v>105</v>
      </c>
      <c r="DE178" s="405">
        <f t="shared" si="153"/>
        <v>109</v>
      </c>
      <c r="DF178" s="717">
        <v>95</v>
      </c>
      <c r="DG178" s="718">
        <v>91</v>
      </c>
      <c r="DH178" s="714">
        <v>59</v>
      </c>
      <c r="DI178" s="719">
        <v>95</v>
      </c>
      <c r="DJ178" s="718">
        <v>130</v>
      </c>
      <c r="DK178" s="714">
        <v>125</v>
      </c>
      <c r="DL178" s="719">
        <v>25</v>
      </c>
      <c r="DM178" s="718">
        <v>22</v>
      </c>
      <c r="DN178" s="714">
        <v>22</v>
      </c>
      <c r="DO178" s="719">
        <v>9</v>
      </c>
      <c r="DP178" s="718">
        <v>10</v>
      </c>
      <c r="DQ178" s="714">
        <v>7</v>
      </c>
      <c r="DR178" s="404">
        <f t="shared" si="154"/>
        <v>119</v>
      </c>
      <c r="DS178" s="404">
        <f t="shared" si="155"/>
        <v>102</v>
      </c>
      <c r="DT178" s="405">
        <f t="shared" si="156"/>
        <v>104</v>
      </c>
      <c r="DU178" s="28"/>
      <c r="DV178" s="28"/>
      <c r="DW178" s="5"/>
      <c r="DX178" s="5"/>
      <c r="DY178" s="28"/>
      <c r="DZ178" s="28"/>
      <c r="EA178" s="5"/>
      <c r="EB178" s="5"/>
      <c r="EC178" s="5"/>
      <c r="ED178" s="5"/>
      <c r="EE178" s="5"/>
      <c r="EF178" s="5"/>
      <c r="EG178" s="5"/>
      <c r="EH178" s="5"/>
      <c r="EI178" s="5"/>
      <c r="EJ178" s="5"/>
      <c r="EK178" s="5"/>
      <c r="EL178" s="5"/>
      <c r="EM178" s="5"/>
      <c r="EN178" s="5"/>
      <c r="EO178" s="409"/>
      <c r="EP178" s="409"/>
      <c r="EQ178" s="409"/>
      <c r="ER178" s="409"/>
      <c r="ES178" s="409"/>
      <c r="ET178" s="409"/>
      <c r="EU178" s="409"/>
      <c r="EV178" s="409"/>
      <c r="EW178" s="409"/>
      <c r="EX178" s="409"/>
      <c r="EY178" s="409"/>
      <c r="EZ178" s="409"/>
      <c r="FA178" s="409"/>
      <c r="FB178" s="409"/>
      <c r="FC178" s="409"/>
      <c r="FD178" s="409"/>
      <c r="FE178" s="409"/>
      <c r="FF178" s="409"/>
      <c r="FG178" s="409"/>
      <c r="FH178" s="409"/>
      <c r="FI178" s="409"/>
      <c r="FJ178" s="409"/>
      <c r="FK178" s="409"/>
      <c r="FL178" s="409"/>
      <c r="FM178" s="409"/>
      <c r="FN178" s="409"/>
      <c r="FO178" s="409"/>
      <c r="FP178" s="409"/>
      <c r="FQ178" s="409"/>
      <c r="FR178" s="409"/>
      <c r="FS178" s="409"/>
      <c r="FT178" s="409"/>
      <c r="FU178" s="409"/>
      <c r="FV178" s="409"/>
      <c r="FW178" s="409"/>
      <c r="FX178" s="409"/>
      <c r="FY178" s="409"/>
      <c r="FZ178" s="409"/>
      <c r="GA178" s="409"/>
      <c r="GB178" s="409"/>
      <c r="GC178" s="409"/>
      <c r="GD178" s="409"/>
      <c r="GE178" s="409"/>
      <c r="GF178" s="409"/>
      <c r="GG178" s="409"/>
      <c r="GH178" s="409"/>
      <c r="GI178" s="409"/>
      <c r="GJ178" s="409"/>
      <c r="GK178" s="409"/>
      <c r="GL178" s="409"/>
      <c r="GM178" s="409"/>
      <c r="GN178" s="409"/>
      <c r="GO178" s="409"/>
      <c r="GP178" s="409"/>
      <c r="GQ178" s="409"/>
      <c r="GR178" s="409"/>
      <c r="GS178" s="409"/>
      <c r="GT178" s="409"/>
      <c r="GU178" s="409"/>
      <c r="GV178" s="409"/>
      <c r="GW178" s="409"/>
      <c r="GX178" s="409"/>
      <c r="GY178" s="409"/>
      <c r="GZ178" s="409"/>
      <c r="HA178" s="409"/>
      <c r="HB178" s="409"/>
      <c r="HC178" s="409"/>
      <c r="HD178" s="409"/>
      <c r="HE178" s="409"/>
      <c r="HF178" s="409"/>
      <c r="HG178" s="409"/>
      <c r="HH178" s="409"/>
      <c r="HI178" s="409"/>
      <c r="HJ178" s="409"/>
      <c r="HK178" s="409"/>
      <c r="HL178" s="409"/>
      <c r="HM178" s="409"/>
      <c r="HN178" s="409"/>
      <c r="HO178" s="409"/>
      <c r="HP178" s="409"/>
    </row>
    <row r="179" spans="1:224" s="407" customFormat="1">
      <c r="A179" s="487" t="s">
        <v>888</v>
      </c>
      <c r="B179" s="488" t="s">
        <v>143</v>
      </c>
      <c r="C179" s="487">
        <v>139278</v>
      </c>
      <c r="D179" s="487">
        <v>12</v>
      </c>
      <c r="E179" s="395"/>
      <c r="F179" s="395"/>
      <c r="G179" s="395"/>
      <c r="H179" s="395"/>
      <c r="I179" s="472"/>
      <c r="J179" s="472"/>
      <c r="K179" s="394"/>
      <c r="L179" s="395"/>
      <c r="M179" s="395"/>
      <c r="N179" s="395"/>
      <c r="O179" s="396"/>
      <c r="P179" s="396"/>
      <c r="Q179" s="395"/>
      <c r="R179" s="395"/>
      <c r="S179" s="395"/>
      <c r="T179" s="395"/>
      <c r="U179" s="395"/>
      <c r="V179" s="472"/>
      <c r="W179" s="394"/>
      <c r="X179" s="395"/>
      <c r="Y179" s="395"/>
      <c r="Z179" s="395"/>
      <c r="AA179" s="396"/>
      <c r="AB179" s="396"/>
      <c r="AC179" s="395"/>
      <c r="AD179" s="395"/>
      <c r="AE179" s="395"/>
      <c r="AF179" s="395"/>
      <c r="AG179" s="395"/>
      <c r="AH179" s="472"/>
      <c r="AI179" s="489" t="str">
        <f t="shared" si="125"/>
        <v xml:space="preserve"> </v>
      </c>
      <c r="AJ179" s="397" t="str">
        <f t="shared" si="126"/>
        <v xml:space="preserve"> </v>
      </c>
      <c r="AK179" s="397" t="str">
        <f t="shared" si="127"/>
        <v xml:space="preserve"> </v>
      </c>
      <c r="AL179" s="397" t="str">
        <f t="shared" si="128"/>
        <v xml:space="preserve"> </v>
      </c>
      <c r="AM179" s="397" t="str">
        <f t="shared" si="129"/>
        <v xml:space="preserve"> </v>
      </c>
      <c r="AN179" s="397" t="str">
        <f t="shared" si="130"/>
        <v xml:space="preserve"> </v>
      </c>
      <c r="AO179" s="397" t="str">
        <f t="shared" si="131"/>
        <v xml:space="preserve"> </v>
      </c>
      <c r="AP179" s="397" t="str">
        <f t="shared" si="132"/>
        <v xml:space="preserve"> </v>
      </c>
      <c r="AQ179" s="397" t="str">
        <f t="shared" si="133"/>
        <v xml:space="preserve"> </v>
      </c>
      <c r="AR179" s="397" t="str">
        <f t="shared" si="134"/>
        <v xml:space="preserve"> </v>
      </c>
      <c r="AS179" s="397" t="str">
        <f t="shared" si="135"/>
        <v xml:space="preserve"> </v>
      </c>
      <c r="AT179" s="398" t="str">
        <f t="shared" si="136"/>
        <v xml:space="preserve"> </v>
      </c>
      <c r="AU179" s="379"/>
      <c r="AV179" s="395"/>
      <c r="AW179" s="472"/>
      <c r="AX179" s="400"/>
      <c r="AY179" s="395"/>
      <c r="AZ179" s="472"/>
      <c r="BA179" s="489" t="str">
        <f t="shared" si="137"/>
        <v xml:space="preserve"> </v>
      </c>
      <c r="BB179" s="397" t="str">
        <f t="shared" si="138"/>
        <v xml:space="preserve"> </v>
      </c>
      <c r="BC179" s="398" t="str">
        <f t="shared" si="139"/>
        <v xml:space="preserve"> </v>
      </c>
      <c r="BD179" s="401"/>
      <c r="BE179" s="402"/>
      <c r="BF179" s="472"/>
      <c r="BG179" s="403"/>
      <c r="BH179" s="402"/>
      <c r="BI179" s="472"/>
      <c r="BJ179" s="403"/>
      <c r="BK179" s="402"/>
      <c r="BL179" s="472"/>
      <c r="BM179" s="403"/>
      <c r="BN179" s="402"/>
      <c r="BO179" s="472"/>
      <c r="BP179" s="490" t="str">
        <f t="shared" si="140"/>
        <v/>
      </c>
      <c r="BQ179" s="475" t="str">
        <f t="shared" si="141"/>
        <v/>
      </c>
      <c r="BR179" s="405" t="str">
        <f t="shared" si="142"/>
        <v/>
      </c>
      <c r="BS179" s="712">
        <v>589</v>
      </c>
      <c r="BT179" s="713">
        <v>591</v>
      </c>
      <c r="BU179" s="713">
        <v>829</v>
      </c>
      <c r="BV179" s="713">
        <v>766</v>
      </c>
      <c r="BW179" s="714">
        <v>785</v>
      </c>
      <c r="BX179" s="714">
        <v>1069</v>
      </c>
      <c r="BY179" s="715">
        <v>232</v>
      </c>
      <c r="BZ179" s="713">
        <v>218</v>
      </c>
      <c r="CA179" s="713">
        <v>148</v>
      </c>
      <c r="CB179" s="713">
        <v>148</v>
      </c>
      <c r="CC179" s="713">
        <v>222</v>
      </c>
      <c r="CD179" s="713">
        <v>215</v>
      </c>
      <c r="CE179" s="713">
        <v>262</v>
      </c>
      <c r="CF179" s="714">
        <v>345</v>
      </c>
      <c r="CG179" s="403"/>
      <c r="CH179" s="399"/>
      <c r="CI179" s="402"/>
      <c r="CJ179" s="402"/>
      <c r="CK179" s="402"/>
      <c r="CL179" s="402"/>
      <c r="CM179" s="402"/>
      <c r="CN179" s="472"/>
      <c r="CO179" s="489">
        <f t="shared" si="143"/>
        <v>232</v>
      </c>
      <c r="CP179" s="397">
        <f t="shared" si="144"/>
        <v>218</v>
      </c>
      <c r="CQ179" s="397">
        <f t="shared" si="145"/>
        <v>148</v>
      </c>
      <c r="CR179" s="397">
        <f t="shared" si="146"/>
        <v>148</v>
      </c>
      <c r="CS179" s="397">
        <f t="shared" si="147"/>
        <v>222</v>
      </c>
      <c r="CT179" s="397">
        <f t="shared" si="148"/>
        <v>215</v>
      </c>
      <c r="CU179" s="397">
        <f t="shared" si="149"/>
        <v>262</v>
      </c>
      <c r="CV179" s="491">
        <f t="shared" si="150"/>
        <v>345</v>
      </c>
      <c r="CW179" s="717">
        <v>109</v>
      </c>
      <c r="CX179" s="718">
        <v>140</v>
      </c>
      <c r="CY179" s="714">
        <v>191</v>
      </c>
      <c r="CZ179" s="719">
        <v>1</v>
      </c>
      <c r="DA179" s="718">
        <v>5</v>
      </c>
      <c r="DB179" s="714">
        <v>7</v>
      </c>
      <c r="DC179" s="404">
        <f t="shared" si="151"/>
        <v>105</v>
      </c>
      <c r="DD179" s="404">
        <f t="shared" si="152"/>
        <v>117</v>
      </c>
      <c r="DE179" s="405">
        <f t="shared" si="153"/>
        <v>147</v>
      </c>
      <c r="DF179" s="717">
        <v>52</v>
      </c>
      <c r="DG179" s="718">
        <v>69</v>
      </c>
      <c r="DH179" s="714">
        <v>70</v>
      </c>
      <c r="DI179" s="722">
        <v>41</v>
      </c>
      <c r="DJ179" s="718">
        <v>83</v>
      </c>
      <c r="DK179" s="714">
        <v>61</v>
      </c>
      <c r="DL179" s="719">
        <v>16</v>
      </c>
      <c r="DM179" s="718">
        <v>31</v>
      </c>
      <c r="DN179" s="714">
        <v>34</v>
      </c>
      <c r="DO179" s="719">
        <v>2</v>
      </c>
      <c r="DP179" s="718">
        <v>5</v>
      </c>
      <c r="DQ179" s="714">
        <v>5</v>
      </c>
      <c r="DR179" s="404">
        <f t="shared" si="154"/>
        <v>78</v>
      </c>
      <c r="DS179" s="404">
        <f t="shared" si="155"/>
        <v>117</v>
      </c>
      <c r="DT179" s="405">
        <f t="shared" si="156"/>
        <v>106</v>
      </c>
      <c r="DU179" s="28"/>
      <c r="DV179" s="28"/>
      <c r="DW179" s="5"/>
      <c r="DX179" s="5"/>
      <c r="DY179" s="28"/>
      <c r="DZ179" s="28"/>
      <c r="EA179" s="5"/>
      <c r="EB179" s="5"/>
      <c r="EC179" s="5"/>
      <c r="ED179" s="5"/>
      <c r="EE179" s="5"/>
      <c r="EF179" s="5"/>
      <c r="EG179" s="5"/>
      <c r="EH179" s="5"/>
      <c r="EI179" s="5"/>
      <c r="EJ179" s="5"/>
      <c r="EK179" s="5"/>
      <c r="EL179" s="5"/>
      <c r="EM179" s="5"/>
      <c r="EN179" s="5"/>
      <c r="EO179" s="409"/>
      <c r="EP179" s="409"/>
      <c r="EQ179" s="409"/>
      <c r="ER179" s="409"/>
      <c r="ES179" s="409"/>
      <c r="ET179" s="409"/>
      <c r="EU179" s="409"/>
      <c r="EV179" s="409"/>
      <c r="EW179" s="409"/>
      <c r="EX179" s="409"/>
      <c r="EY179" s="409"/>
      <c r="EZ179" s="409"/>
      <c r="FA179" s="409"/>
      <c r="FB179" s="409"/>
      <c r="FC179" s="409"/>
      <c r="FD179" s="409"/>
      <c r="FE179" s="409"/>
      <c r="FF179" s="409"/>
      <c r="FG179" s="409"/>
      <c r="FH179" s="409"/>
      <c r="FI179" s="409"/>
      <c r="FJ179" s="409"/>
      <c r="FK179" s="409"/>
      <c r="FL179" s="409"/>
      <c r="FM179" s="409"/>
      <c r="FN179" s="409"/>
      <c r="FO179" s="409"/>
      <c r="FP179" s="409"/>
      <c r="FQ179" s="409"/>
      <c r="FR179" s="409"/>
      <c r="FS179" s="409"/>
      <c r="FT179" s="409"/>
      <c r="FU179" s="409"/>
      <c r="FV179" s="409"/>
      <c r="FW179" s="409"/>
      <c r="FX179" s="409"/>
      <c r="FY179" s="409"/>
      <c r="FZ179" s="409"/>
      <c r="GA179" s="409"/>
      <c r="GB179" s="409"/>
      <c r="GC179" s="409"/>
      <c r="GD179" s="409"/>
      <c r="GE179" s="409"/>
      <c r="GF179" s="409"/>
      <c r="GG179" s="409"/>
      <c r="GH179" s="409"/>
      <c r="GI179" s="409"/>
      <c r="GJ179" s="409"/>
      <c r="GK179" s="409"/>
      <c r="GL179" s="409"/>
      <c r="GM179" s="409"/>
      <c r="GN179" s="409"/>
      <c r="GO179" s="409"/>
      <c r="GP179" s="409"/>
      <c r="GQ179" s="409"/>
      <c r="GR179" s="409"/>
      <c r="GS179" s="409"/>
      <c r="GT179" s="409"/>
      <c r="GU179" s="409"/>
      <c r="GV179" s="409"/>
      <c r="GW179" s="409"/>
      <c r="GX179" s="409"/>
      <c r="GY179" s="409"/>
      <c r="GZ179" s="409"/>
      <c r="HA179" s="409"/>
      <c r="HB179" s="409"/>
      <c r="HC179" s="409"/>
      <c r="HD179" s="409"/>
      <c r="HE179" s="409"/>
      <c r="HF179" s="409"/>
      <c r="HG179" s="409"/>
      <c r="HH179" s="409"/>
      <c r="HI179" s="409"/>
      <c r="HJ179" s="409"/>
      <c r="HK179" s="409"/>
      <c r="HL179" s="409"/>
      <c r="HM179" s="409"/>
      <c r="HN179" s="409"/>
      <c r="HO179" s="409"/>
      <c r="HP179" s="409"/>
    </row>
    <row r="180" spans="1:224" s="407" customFormat="1">
      <c r="A180" s="487" t="s">
        <v>888</v>
      </c>
      <c r="B180" s="488" t="s">
        <v>144</v>
      </c>
      <c r="C180" s="487">
        <v>141228</v>
      </c>
      <c r="D180" s="487">
        <v>12</v>
      </c>
      <c r="E180" s="395"/>
      <c r="F180" s="395"/>
      <c r="G180" s="395"/>
      <c r="H180" s="395"/>
      <c r="I180" s="472"/>
      <c r="J180" s="472"/>
      <c r="K180" s="394"/>
      <c r="L180" s="395"/>
      <c r="M180" s="395"/>
      <c r="N180" s="395"/>
      <c r="O180" s="396"/>
      <c r="P180" s="396"/>
      <c r="Q180" s="395"/>
      <c r="R180" s="395"/>
      <c r="S180" s="395"/>
      <c r="T180" s="395"/>
      <c r="U180" s="395"/>
      <c r="V180" s="472"/>
      <c r="W180" s="394"/>
      <c r="X180" s="395"/>
      <c r="Y180" s="395"/>
      <c r="Z180" s="395"/>
      <c r="AA180" s="396"/>
      <c r="AB180" s="396"/>
      <c r="AC180" s="395"/>
      <c r="AD180" s="395"/>
      <c r="AE180" s="395"/>
      <c r="AF180" s="395"/>
      <c r="AG180" s="395"/>
      <c r="AH180" s="472"/>
      <c r="AI180" s="489" t="str">
        <f t="shared" si="125"/>
        <v xml:space="preserve"> </v>
      </c>
      <c r="AJ180" s="397" t="str">
        <f t="shared" si="126"/>
        <v xml:space="preserve"> </v>
      </c>
      <c r="AK180" s="397" t="str">
        <f t="shared" si="127"/>
        <v xml:space="preserve"> </v>
      </c>
      <c r="AL180" s="397" t="str">
        <f t="shared" si="128"/>
        <v xml:space="preserve"> </v>
      </c>
      <c r="AM180" s="397" t="str">
        <f t="shared" si="129"/>
        <v xml:space="preserve"> </v>
      </c>
      <c r="AN180" s="397" t="str">
        <f t="shared" si="130"/>
        <v xml:space="preserve"> </v>
      </c>
      <c r="AO180" s="397" t="str">
        <f t="shared" si="131"/>
        <v xml:space="preserve"> </v>
      </c>
      <c r="AP180" s="397" t="str">
        <f t="shared" si="132"/>
        <v xml:space="preserve"> </v>
      </c>
      <c r="AQ180" s="397" t="str">
        <f t="shared" si="133"/>
        <v xml:space="preserve"> </v>
      </c>
      <c r="AR180" s="397" t="str">
        <f t="shared" si="134"/>
        <v xml:space="preserve"> </v>
      </c>
      <c r="AS180" s="397" t="str">
        <f t="shared" si="135"/>
        <v xml:space="preserve"> </v>
      </c>
      <c r="AT180" s="398" t="str">
        <f t="shared" si="136"/>
        <v xml:space="preserve"> </v>
      </c>
      <c r="AU180" s="379"/>
      <c r="AV180" s="395"/>
      <c r="AW180" s="472"/>
      <c r="AX180" s="400"/>
      <c r="AY180" s="395"/>
      <c r="AZ180" s="472"/>
      <c r="BA180" s="489" t="str">
        <f t="shared" si="137"/>
        <v xml:space="preserve"> </v>
      </c>
      <c r="BB180" s="397" t="str">
        <f t="shared" si="138"/>
        <v xml:space="preserve"> </v>
      </c>
      <c r="BC180" s="398" t="str">
        <f t="shared" si="139"/>
        <v xml:space="preserve"> </v>
      </c>
      <c r="BD180" s="401"/>
      <c r="BE180" s="402"/>
      <c r="BF180" s="472"/>
      <c r="BG180" s="403"/>
      <c r="BH180" s="402"/>
      <c r="BI180" s="472"/>
      <c r="BJ180" s="403"/>
      <c r="BK180" s="402"/>
      <c r="BL180" s="472"/>
      <c r="BM180" s="403"/>
      <c r="BN180" s="402"/>
      <c r="BO180" s="472"/>
      <c r="BP180" s="490" t="str">
        <f t="shared" si="140"/>
        <v/>
      </c>
      <c r="BQ180" s="475" t="str">
        <f t="shared" si="141"/>
        <v/>
      </c>
      <c r="BR180" s="405" t="str">
        <f t="shared" si="142"/>
        <v/>
      </c>
      <c r="BS180" s="712">
        <v>686</v>
      </c>
      <c r="BT180" s="713">
        <v>593</v>
      </c>
      <c r="BU180" s="713">
        <v>554</v>
      </c>
      <c r="BV180" s="713">
        <v>571</v>
      </c>
      <c r="BW180" s="714">
        <v>488</v>
      </c>
      <c r="BX180" s="714">
        <v>570</v>
      </c>
      <c r="BY180" s="715">
        <v>130</v>
      </c>
      <c r="BZ180" s="713">
        <v>187</v>
      </c>
      <c r="CA180" s="713">
        <v>226</v>
      </c>
      <c r="CB180" s="713">
        <v>286</v>
      </c>
      <c r="CC180" s="713">
        <v>232</v>
      </c>
      <c r="CD180" s="713">
        <v>245</v>
      </c>
      <c r="CE180" s="713">
        <v>197</v>
      </c>
      <c r="CF180" s="714">
        <v>239</v>
      </c>
      <c r="CG180" s="403"/>
      <c r="CH180" s="399"/>
      <c r="CI180" s="402"/>
      <c r="CJ180" s="402"/>
      <c r="CK180" s="402"/>
      <c r="CL180" s="402"/>
      <c r="CM180" s="402"/>
      <c r="CN180" s="472"/>
      <c r="CO180" s="489">
        <f t="shared" si="143"/>
        <v>130</v>
      </c>
      <c r="CP180" s="397">
        <f t="shared" si="144"/>
        <v>187</v>
      </c>
      <c r="CQ180" s="397">
        <f t="shared" si="145"/>
        <v>226</v>
      </c>
      <c r="CR180" s="397">
        <f t="shared" si="146"/>
        <v>286</v>
      </c>
      <c r="CS180" s="397">
        <f t="shared" si="147"/>
        <v>232</v>
      </c>
      <c r="CT180" s="397">
        <f t="shared" si="148"/>
        <v>245</v>
      </c>
      <c r="CU180" s="397">
        <f t="shared" si="149"/>
        <v>197</v>
      </c>
      <c r="CV180" s="491">
        <f t="shared" si="150"/>
        <v>239</v>
      </c>
      <c r="CW180" s="720">
        <v>140</v>
      </c>
      <c r="CX180" s="718">
        <v>98</v>
      </c>
      <c r="CY180" s="714">
        <v>122</v>
      </c>
      <c r="CZ180" s="719">
        <v>2</v>
      </c>
      <c r="DA180" s="718">
        <v>1</v>
      </c>
      <c r="DB180" s="714">
        <v>7</v>
      </c>
      <c r="DC180" s="404">
        <f t="shared" si="151"/>
        <v>103</v>
      </c>
      <c r="DD180" s="404">
        <f t="shared" si="152"/>
        <v>98</v>
      </c>
      <c r="DE180" s="405">
        <f t="shared" si="153"/>
        <v>110</v>
      </c>
      <c r="DF180" s="717">
        <v>97</v>
      </c>
      <c r="DG180" s="718">
        <v>79</v>
      </c>
      <c r="DH180" s="714">
        <v>95</v>
      </c>
      <c r="DI180" s="722"/>
      <c r="DJ180" s="718">
        <v>63</v>
      </c>
      <c r="DK180" s="714">
        <v>95</v>
      </c>
      <c r="DL180" s="719">
        <v>21</v>
      </c>
      <c r="DM180" s="718">
        <v>18</v>
      </c>
      <c r="DN180" s="714">
        <v>26</v>
      </c>
      <c r="DO180" s="719">
        <v>8</v>
      </c>
      <c r="DP180" s="718">
        <v>8</v>
      </c>
      <c r="DQ180" s="714">
        <v>7</v>
      </c>
      <c r="DR180" s="404">
        <f t="shared" si="154"/>
        <v>160</v>
      </c>
      <c r="DS180" s="404">
        <f t="shared" si="155"/>
        <v>127</v>
      </c>
      <c r="DT180" s="405">
        <f t="shared" si="156"/>
        <v>117</v>
      </c>
      <c r="DU180" s="28"/>
      <c r="DV180" s="28"/>
      <c r="DW180" s="5"/>
      <c r="DX180" s="5"/>
      <c r="DY180" s="28"/>
      <c r="DZ180" s="28"/>
      <c r="EA180" s="5"/>
      <c r="EB180" s="5"/>
      <c r="EC180" s="5"/>
      <c r="ED180" s="5"/>
      <c r="EE180" s="5"/>
      <c r="EF180" s="5"/>
      <c r="EG180" s="5"/>
      <c r="EH180" s="5"/>
      <c r="EI180" s="5"/>
      <c r="EJ180" s="5"/>
      <c r="EK180" s="5"/>
      <c r="EL180" s="5"/>
      <c r="EM180" s="5"/>
      <c r="EN180" s="5"/>
      <c r="EO180" s="409"/>
      <c r="EP180" s="409"/>
      <c r="EQ180" s="409"/>
      <c r="ER180" s="409"/>
      <c r="ES180" s="409"/>
      <c r="ET180" s="409"/>
      <c r="EU180" s="409"/>
      <c r="EV180" s="409"/>
      <c r="EW180" s="409"/>
      <c r="EX180" s="409"/>
      <c r="EY180" s="409"/>
      <c r="EZ180" s="409"/>
      <c r="FA180" s="409"/>
      <c r="FB180" s="409"/>
      <c r="FC180" s="409"/>
      <c r="FD180" s="409"/>
      <c r="FE180" s="409"/>
      <c r="FF180" s="409"/>
      <c r="FG180" s="409"/>
      <c r="FH180" s="409"/>
      <c r="FI180" s="409"/>
      <c r="FJ180" s="409"/>
      <c r="FK180" s="409"/>
      <c r="FL180" s="409"/>
      <c r="FM180" s="409"/>
      <c r="FN180" s="409"/>
      <c r="FO180" s="409"/>
      <c r="FP180" s="409"/>
      <c r="FQ180" s="409"/>
      <c r="FR180" s="409"/>
      <c r="FS180" s="409"/>
      <c r="FT180" s="409"/>
      <c r="FU180" s="409"/>
      <c r="FV180" s="409"/>
      <c r="FW180" s="409"/>
      <c r="FX180" s="409"/>
      <c r="FY180" s="409"/>
      <c r="FZ180" s="409"/>
      <c r="GA180" s="409"/>
      <c r="GB180" s="409"/>
      <c r="GC180" s="409"/>
      <c r="GD180" s="409"/>
      <c r="GE180" s="409"/>
      <c r="GF180" s="409"/>
      <c r="GG180" s="409"/>
      <c r="GH180" s="409"/>
      <c r="GI180" s="409"/>
      <c r="GJ180" s="409"/>
      <c r="GK180" s="409"/>
      <c r="GL180" s="409"/>
      <c r="GM180" s="409"/>
      <c r="GN180" s="409"/>
      <c r="GO180" s="409"/>
      <c r="GP180" s="409"/>
      <c r="GQ180" s="409"/>
      <c r="GR180" s="409"/>
      <c r="GS180" s="409"/>
      <c r="GT180" s="409"/>
      <c r="GU180" s="409"/>
      <c r="GV180" s="409"/>
      <c r="GW180" s="409"/>
      <c r="GX180" s="409"/>
      <c r="GY180" s="409"/>
      <c r="GZ180" s="409"/>
      <c r="HA180" s="409"/>
      <c r="HB180" s="409"/>
      <c r="HC180" s="409"/>
      <c r="HD180" s="409"/>
      <c r="HE180" s="409"/>
      <c r="HF180" s="409"/>
      <c r="HG180" s="409"/>
      <c r="HH180" s="409"/>
      <c r="HI180" s="409"/>
      <c r="HJ180" s="409"/>
      <c r="HK180" s="409"/>
      <c r="HL180" s="409"/>
      <c r="HM180" s="409"/>
      <c r="HN180" s="409"/>
      <c r="HO180" s="409"/>
      <c r="HP180" s="409"/>
    </row>
    <row r="181" spans="1:224" s="407" customFormat="1">
      <c r="A181" s="487" t="s">
        <v>888</v>
      </c>
      <c r="B181" s="642" t="s">
        <v>116</v>
      </c>
      <c r="C181" s="495">
        <v>366447</v>
      </c>
      <c r="D181" s="487">
        <v>13</v>
      </c>
      <c r="E181" s="395"/>
      <c r="F181" s="395"/>
      <c r="G181" s="395"/>
      <c r="H181" s="395"/>
      <c r="I181" s="472"/>
      <c r="J181" s="472"/>
      <c r="K181" s="394"/>
      <c r="L181" s="395"/>
      <c r="M181" s="395"/>
      <c r="N181" s="395"/>
      <c r="O181" s="396"/>
      <c r="P181" s="396"/>
      <c r="Q181" s="395"/>
      <c r="R181" s="395"/>
      <c r="S181" s="395"/>
      <c r="T181" s="395"/>
      <c r="U181" s="395"/>
      <c r="V181" s="472"/>
      <c r="W181" s="394"/>
      <c r="X181" s="395"/>
      <c r="Y181" s="395"/>
      <c r="Z181" s="395"/>
      <c r="AA181" s="396"/>
      <c r="AB181" s="396"/>
      <c r="AC181" s="395"/>
      <c r="AD181" s="395"/>
      <c r="AE181" s="395"/>
      <c r="AF181" s="395"/>
      <c r="AG181" s="395"/>
      <c r="AH181" s="472"/>
      <c r="AI181" s="489" t="str">
        <f t="shared" si="125"/>
        <v xml:space="preserve"> </v>
      </c>
      <c r="AJ181" s="397" t="str">
        <f t="shared" si="126"/>
        <v xml:space="preserve"> </v>
      </c>
      <c r="AK181" s="397" t="str">
        <f t="shared" si="127"/>
        <v xml:space="preserve"> </v>
      </c>
      <c r="AL181" s="397" t="str">
        <f t="shared" si="128"/>
        <v xml:space="preserve"> </v>
      </c>
      <c r="AM181" s="397" t="str">
        <f t="shared" si="129"/>
        <v xml:space="preserve"> </v>
      </c>
      <c r="AN181" s="397" t="str">
        <f t="shared" si="130"/>
        <v xml:space="preserve"> </v>
      </c>
      <c r="AO181" s="397" t="str">
        <f t="shared" si="131"/>
        <v xml:space="preserve"> </v>
      </c>
      <c r="AP181" s="397" t="str">
        <f t="shared" si="132"/>
        <v xml:space="preserve"> </v>
      </c>
      <c r="AQ181" s="397" t="str">
        <f t="shared" si="133"/>
        <v xml:space="preserve"> </v>
      </c>
      <c r="AR181" s="397" t="str">
        <f t="shared" si="134"/>
        <v xml:space="preserve"> </v>
      </c>
      <c r="AS181" s="397" t="str">
        <f t="shared" si="135"/>
        <v xml:space="preserve"> </v>
      </c>
      <c r="AT181" s="398" t="str">
        <f t="shared" si="136"/>
        <v xml:space="preserve"> </v>
      </c>
      <c r="AU181" s="379"/>
      <c r="AV181" s="395"/>
      <c r="AW181" s="472"/>
      <c r="AX181" s="400"/>
      <c r="AY181" s="395"/>
      <c r="AZ181" s="472"/>
      <c r="BA181" s="489" t="str">
        <f t="shared" si="137"/>
        <v xml:space="preserve"> </v>
      </c>
      <c r="BB181" s="397" t="str">
        <f t="shared" si="138"/>
        <v xml:space="preserve"> </v>
      </c>
      <c r="BC181" s="398" t="str">
        <f t="shared" si="139"/>
        <v xml:space="preserve"> </v>
      </c>
      <c r="BD181" s="401"/>
      <c r="BE181" s="402"/>
      <c r="BF181" s="472"/>
      <c r="BG181" s="403"/>
      <c r="BH181" s="402"/>
      <c r="BI181" s="472"/>
      <c r="BJ181" s="403"/>
      <c r="BK181" s="402"/>
      <c r="BL181" s="472"/>
      <c r="BM181" s="403"/>
      <c r="BN181" s="402"/>
      <c r="BO181" s="472"/>
      <c r="BP181" s="490" t="str">
        <f t="shared" si="140"/>
        <v/>
      </c>
      <c r="BQ181" s="475" t="str">
        <f t="shared" si="141"/>
        <v/>
      </c>
      <c r="BR181" s="405" t="str">
        <f t="shared" si="142"/>
        <v/>
      </c>
      <c r="BS181" s="712">
        <v>502</v>
      </c>
      <c r="BT181" s="713">
        <v>431</v>
      </c>
      <c r="BU181" s="713">
        <v>328</v>
      </c>
      <c r="BV181" s="713">
        <v>275</v>
      </c>
      <c r="BW181" s="714">
        <v>375</v>
      </c>
      <c r="BX181" s="714">
        <v>299</v>
      </c>
      <c r="BY181" s="715">
        <v>217</v>
      </c>
      <c r="BZ181" s="713">
        <v>275</v>
      </c>
      <c r="CA181" s="713">
        <v>196</v>
      </c>
      <c r="CB181" s="713">
        <v>156</v>
      </c>
      <c r="CC181" s="713">
        <v>124</v>
      </c>
      <c r="CD181" s="713">
        <v>97</v>
      </c>
      <c r="CE181" s="713">
        <v>135</v>
      </c>
      <c r="CF181" s="714">
        <v>91</v>
      </c>
      <c r="CG181" s="403"/>
      <c r="CH181" s="399"/>
      <c r="CI181" s="402"/>
      <c r="CJ181" s="402"/>
      <c r="CK181" s="402"/>
      <c r="CL181" s="402"/>
      <c r="CM181" s="402"/>
      <c r="CN181" s="472"/>
      <c r="CO181" s="489">
        <f t="shared" si="143"/>
        <v>217</v>
      </c>
      <c r="CP181" s="397">
        <f t="shared" si="144"/>
        <v>275</v>
      </c>
      <c r="CQ181" s="397">
        <f t="shared" si="145"/>
        <v>196</v>
      </c>
      <c r="CR181" s="397">
        <f t="shared" si="146"/>
        <v>156</v>
      </c>
      <c r="CS181" s="397">
        <f t="shared" si="147"/>
        <v>124</v>
      </c>
      <c r="CT181" s="397">
        <f t="shared" si="148"/>
        <v>97</v>
      </c>
      <c r="CU181" s="397">
        <f t="shared" si="149"/>
        <v>135</v>
      </c>
      <c r="CV181" s="491">
        <f t="shared" si="150"/>
        <v>91</v>
      </c>
      <c r="CW181" s="717">
        <v>68</v>
      </c>
      <c r="CX181" s="718">
        <v>85</v>
      </c>
      <c r="CY181" s="714">
        <v>52</v>
      </c>
      <c r="CZ181" s="719">
        <v>2</v>
      </c>
      <c r="DA181" s="718">
        <v>2</v>
      </c>
      <c r="DB181" s="714">
        <v>1</v>
      </c>
      <c r="DC181" s="404">
        <f t="shared" si="151"/>
        <v>27</v>
      </c>
      <c r="DD181" s="404">
        <f t="shared" si="152"/>
        <v>48</v>
      </c>
      <c r="DE181" s="405">
        <f t="shared" si="153"/>
        <v>38</v>
      </c>
      <c r="DF181" s="717">
        <v>99</v>
      </c>
      <c r="DG181" s="718">
        <v>71</v>
      </c>
      <c r="DH181" s="714">
        <v>63</v>
      </c>
      <c r="DI181" s="719">
        <v>91</v>
      </c>
      <c r="DJ181" s="721">
        <v>131</v>
      </c>
      <c r="DK181" s="714">
        <v>110</v>
      </c>
      <c r="DL181" s="719">
        <v>6</v>
      </c>
      <c r="DM181" s="718">
        <v>8</v>
      </c>
      <c r="DN181" s="714">
        <v>4</v>
      </c>
      <c r="DO181" s="719">
        <v>3</v>
      </c>
      <c r="DP181" s="718">
        <v>7</v>
      </c>
      <c r="DQ181" s="714">
        <v>3</v>
      </c>
      <c r="DR181" s="404">
        <f t="shared" si="154"/>
        <v>48</v>
      </c>
      <c r="DS181" s="404">
        <f t="shared" si="155"/>
        <v>38</v>
      </c>
      <c r="DT181" s="405">
        <f t="shared" si="156"/>
        <v>27</v>
      </c>
      <c r="DU181" s="28"/>
      <c r="DV181" s="28"/>
      <c r="DW181" s="5"/>
      <c r="DX181" s="5"/>
      <c r="DY181" s="28"/>
      <c r="DZ181" s="28"/>
      <c r="EA181" s="5"/>
      <c r="EB181" s="5"/>
      <c r="EC181" s="5"/>
      <c r="ED181" s="5"/>
      <c r="EE181" s="5"/>
      <c r="EF181" s="5"/>
      <c r="EG181" s="5"/>
      <c r="EH181" s="5"/>
      <c r="EI181" s="5"/>
      <c r="EJ181" s="5"/>
      <c r="EK181" s="5"/>
      <c r="EL181" s="5"/>
      <c r="EM181" s="5"/>
      <c r="EN181" s="5"/>
      <c r="EO181" s="409"/>
      <c r="EP181" s="409"/>
      <c r="EQ181" s="409"/>
      <c r="ER181" s="409"/>
      <c r="ES181" s="409"/>
      <c r="ET181" s="409"/>
      <c r="EU181" s="409"/>
      <c r="EV181" s="409"/>
      <c r="EW181" s="409"/>
      <c r="EX181" s="409"/>
      <c r="EY181" s="409"/>
      <c r="EZ181" s="409"/>
      <c r="FA181" s="409"/>
      <c r="FB181" s="409"/>
      <c r="FC181" s="409"/>
      <c r="FD181" s="409"/>
      <c r="FE181" s="409"/>
      <c r="FF181" s="409"/>
      <c r="FG181" s="409"/>
      <c r="FH181" s="409"/>
      <c r="FI181" s="409"/>
      <c r="FJ181" s="409"/>
      <c r="FK181" s="409"/>
      <c r="FL181" s="409"/>
      <c r="FM181" s="409"/>
      <c r="FN181" s="409"/>
      <c r="FO181" s="409"/>
      <c r="FP181" s="409"/>
      <c r="FQ181" s="409"/>
      <c r="FR181" s="409"/>
      <c r="FS181" s="409"/>
      <c r="FT181" s="409"/>
      <c r="FU181" s="409"/>
      <c r="FV181" s="409"/>
      <c r="FW181" s="409"/>
      <c r="FX181" s="409"/>
      <c r="FY181" s="409"/>
      <c r="FZ181" s="409"/>
      <c r="GA181" s="409"/>
      <c r="GB181" s="409"/>
      <c r="GC181" s="409"/>
      <c r="GD181" s="409"/>
      <c r="GE181" s="409"/>
      <c r="GF181" s="409"/>
      <c r="GG181" s="409"/>
      <c r="GH181" s="409"/>
      <c r="GI181" s="409"/>
      <c r="GJ181" s="409"/>
      <c r="GK181" s="409"/>
      <c r="GL181" s="409"/>
      <c r="GM181" s="409"/>
      <c r="GN181" s="409"/>
      <c r="GO181" s="409"/>
      <c r="GP181" s="409"/>
      <c r="GQ181" s="409"/>
      <c r="GR181" s="409"/>
      <c r="GS181" s="409"/>
      <c r="GT181" s="409"/>
      <c r="GU181" s="409"/>
      <c r="GV181" s="409"/>
      <c r="GW181" s="409"/>
      <c r="GX181" s="409"/>
      <c r="GY181" s="409"/>
      <c r="GZ181" s="409"/>
      <c r="HA181" s="409"/>
      <c r="HB181" s="409"/>
      <c r="HC181" s="409"/>
      <c r="HD181" s="409"/>
      <c r="HE181" s="409"/>
      <c r="HF181" s="409"/>
      <c r="HG181" s="409"/>
      <c r="HH181" s="409"/>
      <c r="HI181" s="409"/>
      <c r="HJ181" s="409"/>
      <c r="HK181" s="409"/>
      <c r="HL181" s="409"/>
      <c r="HM181" s="409"/>
      <c r="HN181" s="409"/>
      <c r="HO181" s="409"/>
      <c r="HP181" s="409"/>
    </row>
    <row r="182" spans="1:224" s="407" customFormat="1">
      <c r="A182" s="487" t="s">
        <v>888</v>
      </c>
      <c r="B182" s="654" t="s">
        <v>145</v>
      </c>
      <c r="C182" s="487">
        <v>140809</v>
      </c>
      <c r="D182" s="487">
        <v>13</v>
      </c>
      <c r="E182" s="395"/>
      <c r="F182" s="395"/>
      <c r="G182" s="395"/>
      <c r="H182" s="395"/>
      <c r="I182" s="472"/>
      <c r="J182" s="472"/>
      <c r="K182" s="394"/>
      <c r="L182" s="395"/>
      <c r="M182" s="395"/>
      <c r="N182" s="395"/>
      <c r="O182" s="396"/>
      <c r="P182" s="396"/>
      <c r="Q182" s="395"/>
      <c r="R182" s="395"/>
      <c r="S182" s="395"/>
      <c r="T182" s="395"/>
      <c r="U182" s="395"/>
      <c r="V182" s="472"/>
      <c r="W182" s="394"/>
      <c r="X182" s="395"/>
      <c r="Y182" s="395"/>
      <c r="Z182" s="395"/>
      <c r="AA182" s="396"/>
      <c r="AB182" s="396"/>
      <c r="AC182" s="395"/>
      <c r="AD182" s="395"/>
      <c r="AE182" s="395"/>
      <c r="AF182" s="395"/>
      <c r="AG182" s="395"/>
      <c r="AH182" s="472"/>
      <c r="AI182" s="489" t="str">
        <f t="shared" si="125"/>
        <v xml:space="preserve"> </v>
      </c>
      <c r="AJ182" s="397" t="str">
        <f t="shared" si="126"/>
        <v xml:space="preserve"> </v>
      </c>
      <c r="AK182" s="397" t="str">
        <f t="shared" si="127"/>
        <v xml:space="preserve"> </v>
      </c>
      <c r="AL182" s="397" t="str">
        <f t="shared" si="128"/>
        <v xml:space="preserve"> </v>
      </c>
      <c r="AM182" s="397" t="str">
        <f t="shared" si="129"/>
        <v xml:space="preserve"> </v>
      </c>
      <c r="AN182" s="397" t="str">
        <f t="shared" si="130"/>
        <v xml:space="preserve"> </v>
      </c>
      <c r="AO182" s="397" t="str">
        <f t="shared" si="131"/>
        <v xml:space="preserve"> </v>
      </c>
      <c r="AP182" s="397" t="str">
        <f t="shared" si="132"/>
        <v xml:space="preserve"> </v>
      </c>
      <c r="AQ182" s="397" t="str">
        <f t="shared" si="133"/>
        <v xml:space="preserve"> </v>
      </c>
      <c r="AR182" s="397" t="str">
        <f t="shared" si="134"/>
        <v xml:space="preserve"> </v>
      </c>
      <c r="AS182" s="397" t="str">
        <f t="shared" si="135"/>
        <v xml:space="preserve"> </v>
      </c>
      <c r="AT182" s="398" t="str">
        <f t="shared" si="136"/>
        <v xml:space="preserve"> </v>
      </c>
      <c r="AU182" s="379"/>
      <c r="AV182" s="395"/>
      <c r="AW182" s="472"/>
      <c r="AX182" s="400"/>
      <c r="AY182" s="395"/>
      <c r="AZ182" s="472"/>
      <c r="BA182" s="489" t="str">
        <f t="shared" si="137"/>
        <v xml:space="preserve"> </v>
      </c>
      <c r="BB182" s="397" t="str">
        <f t="shared" si="138"/>
        <v xml:space="preserve"> </v>
      </c>
      <c r="BC182" s="398" t="str">
        <f t="shared" si="139"/>
        <v xml:space="preserve"> </v>
      </c>
      <c r="BD182" s="401"/>
      <c r="BE182" s="402"/>
      <c r="BF182" s="472"/>
      <c r="BG182" s="403"/>
      <c r="BH182" s="402"/>
      <c r="BI182" s="472"/>
      <c r="BJ182" s="403"/>
      <c r="BK182" s="402"/>
      <c r="BL182" s="472"/>
      <c r="BM182" s="403"/>
      <c r="BN182" s="402"/>
      <c r="BO182" s="472"/>
      <c r="BP182" s="490" t="str">
        <f t="shared" si="140"/>
        <v/>
      </c>
      <c r="BQ182" s="475" t="str">
        <f t="shared" si="141"/>
        <v/>
      </c>
      <c r="BR182" s="405" t="str">
        <f t="shared" si="142"/>
        <v/>
      </c>
      <c r="BS182" s="712">
        <v>521</v>
      </c>
      <c r="BT182" s="713">
        <v>260</v>
      </c>
      <c r="BU182" s="713">
        <v>310</v>
      </c>
      <c r="BV182" s="713">
        <v>327</v>
      </c>
      <c r="BW182" s="714">
        <v>372</v>
      </c>
      <c r="BX182" s="714">
        <v>298</v>
      </c>
      <c r="BY182" s="715">
        <v>123</v>
      </c>
      <c r="BZ182" s="713">
        <v>131</v>
      </c>
      <c r="CA182" s="713">
        <v>144</v>
      </c>
      <c r="CB182" s="713">
        <v>97</v>
      </c>
      <c r="CC182" s="713">
        <v>129</v>
      </c>
      <c r="CD182" s="713">
        <v>125</v>
      </c>
      <c r="CE182" s="713">
        <v>149</v>
      </c>
      <c r="CF182" s="714">
        <v>103</v>
      </c>
      <c r="CG182" s="403"/>
      <c r="CH182" s="399"/>
      <c r="CI182" s="402"/>
      <c r="CJ182" s="402"/>
      <c r="CK182" s="402"/>
      <c r="CL182" s="402"/>
      <c r="CM182" s="402"/>
      <c r="CN182" s="472"/>
      <c r="CO182" s="489">
        <f t="shared" si="143"/>
        <v>123</v>
      </c>
      <c r="CP182" s="397">
        <f t="shared" si="144"/>
        <v>131</v>
      </c>
      <c r="CQ182" s="397">
        <f t="shared" si="145"/>
        <v>144</v>
      </c>
      <c r="CR182" s="397">
        <f t="shared" si="146"/>
        <v>97</v>
      </c>
      <c r="CS182" s="397">
        <f t="shared" si="147"/>
        <v>129</v>
      </c>
      <c r="CT182" s="397">
        <f t="shared" si="148"/>
        <v>125</v>
      </c>
      <c r="CU182" s="397">
        <f t="shared" si="149"/>
        <v>149</v>
      </c>
      <c r="CV182" s="491">
        <f t="shared" si="150"/>
        <v>103</v>
      </c>
      <c r="CW182" s="717">
        <v>60</v>
      </c>
      <c r="CX182" s="718">
        <v>64</v>
      </c>
      <c r="CY182" s="714">
        <v>40</v>
      </c>
      <c r="CZ182" s="719">
        <v>3</v>
      </c>
      <c r="DA182" s="718">
        <v>8</v>
      </c>
      <c r="DB182" s="714">
        <v>2</v>
      </c>
      <c r="DC182" s="404">
        <f t="shared" si="151"/>
        <v>62</v>
      </c>
      <c r="DD182" s="404">
        <f t="shared" si="152"/>
        <v>77</v>
      </c>
      <c r="DE182" s="405">
        <f t="shared" si="153"/>
        <v>61</v>
      </c>
      <c r="DF182" s="717">
        <v>36</v>
      </c>
      <c r="DG182" s="718">
        <v>51</v>
      </c>
      <c r="DH182" s="714">
        <v>37</v>
      </c>
      <c r="DI182" s="719">
        <v>73</v>
      </c>
      <c r="DJ182" s="718">
        <v>79</v>
      </c>
      <c r="DK182" s="714">
        <v>77</v>
      </c>
      <c r="DL182" s="719">
        <v>4</v>
      </c>
      <c r="DM182" s="718">
        <v>6</v>
      </c>
      <c r="DN182" s="714">
        <v>13</v>
      </c>
      <c r="DO182" s="719">
        <v>2</v>
      </c>
      <c r="DP182" s="718">
        <v>8</v>
      </c>
      <c r="DQ182" s="714">
        <v>13</v>
      </c>
      <c r="DR182" s="404">
        <f t="shared" si="154"/>
        <v>55</v>
      </c>
      <c r="DS182" s="404">
        <f t="shared" si="155"/>
        <v>64</v>
      </c>
      <c r="DT182" s="405">
        <f t="shared" si="156"/>
        <v>62</v>
      </c>
      <c r="DU182" s="28"/>
      <c r="DV182" s="28"/>
      <c r="DW182" s="5"/>
      <c r="DX182" s="5"/>
      <c r="DY182" s="28"/>
      <c r="DZ182" s="28"/>
      <c r="EA182" s="5"/>
      <c r="EB182" s="5"/>
      <c r="EC182" s="5"/>
      <c r="ED182" s="5"/>
      <c r="EE182" s="5"/>
      <c r="EF182" s="5"/>
      <c r="EG182" s="5"/>
      <c r="EH182" s="5"/>
      <c r="EI182" s="5"/>
      <c r="EJ182" s="5"/>
      <c r="EK182" s="5"/>
      <c r="EL182" s="5"/>
      <c r="EM182" s="5"/>
      <c r="EN182" s="5"/>
      <c r="EO182" s="409"/>
      <c r="EP182" s="409"/>
      <c r="EQ182" s="409"/>
      <c r="ER182" s="409"/>
      <c r="ES182" s="409"/>
      <c r="ET182" s="409"/>
      <c r="EU182" s="409"/>
      <c r="EV182" s="409"/>
      <c r="EW182" s="409"/>
      <c r="EX182" s="409"/>
      <c r="EY182" s="409"/>
      <c r="EZ182" s="409"/>
      <c r="FA182" s="409"/>
      <c r="FB182" s="409"/>
      <c r="FC182" s="409"/>
      <c r="FD182" s="409"/>
      <c r="FE182" s="409"/>
      <c r="FF182" s="409"/>
      <c r="FG182" s="409"/>
      <c r="FH182" s="409"/>
      <c r="FI182" s="409"/>
      <c r="FJ182" s="409"/>
      <c r="FK182" s="409"/>
      <c r="FL182" s="409"/>
      <c r="FM182" s="409"/>
      <c r="FN182" s="409"/>
      <c r="FO182" s="409"/>
      <c r="FP182" s="409"/>
      <c r="FQ182" s="409"/>
      <c r="FR182" s="409"/>
      <c r="FS182" s="409"/>
      <c r="FT182" s="409"/>
      <c r="FU182" s="409"/>
      <c r="FV182" s="409"/>
      <c r="FW182" s="409"/>
      <c r="FX182" s="409"/>
      <c r="FY182" s="409"/>
      <c r="FZ182" s="409"/>
      <c r="GA182" s="409"/>
      <c r="GB182" s="409"/>
      <c r="GC182" s="409"/>
      <c r="GD182" s="409"/>
      <c r="GE182" s="409"/>
      <c r="GF182" s="409"/>
      <c r="GG182" s="409"/>
      <c r="GH182" s="409"/>
      <c r="GI182" s="409"/>
      <c r="GJ182" s="409"/>
      <c r="GK182" s="409"/>
      <c r="GL182" s="409"/>
      <c r="GM182" s="409"/>
      <c r="GN182" s="409"/>
      <c r="GO182" s="409"/>
      <c r="GP182" s="409"/>
      <c r="GQ182" s="409"/>
      <c r="GR182" s="409"/>
      <c r="GS182" s="409"/>
      <c r="GT182" s="409"/>
      <c r="GU182" s="409"/>
      <c r="GV182" s="409"/>
      <c r="GW182" s="409"/>
      <c r="GX182" s="409"/>
      <c r="GY182" s="409"/>
      <c r="GZ182" s="409"/>
      <c r="HA182" s="409"/>
      <c r="HB182" s="409"/>
      <c r="HC182" s="409"/>
      <c r="HD182" s="409"/>
      <c r="HE182" s="409"/>
      <c r="HF182" s="409"/>
      <c r="HG182" s="409"/>
      <c r="HH182" s="409"/>
      <c r="HI182" s="409"/>
      <c r="HJ182" s="409"/>
      <c r="HK182" s="409"/>
      <c r="HL182" s="409"/>
      <c r="HM182" s="409"/>
      <c r="HN182" s="409"/>
      <c r="HO182" s="409"/>
      <c r="HP182" s="409"/>
    </row>
    <row r="183" spans="1:224" s="407" customFormat="1">
      <c r="A183" s="487" t="s">
        <v>888</v>
      </c>
      <c r="B183" s="642" t="s">
        <v>146</v>
      </c>
      <c r="C183" s="495">
        <v>248794</v>
      </c>
      <c r="D183" s="487">
        <v>13</v>
      </c>
      <c r="E183" s="395"/>
      <c r="F183" s="395"/>
      <c r="G183" s="395"/>
      <c r="H183" s="395"/>
      <c r="I183" s="472"/>
      <c r="J183" s="472"/>
      <c r="K183" s="394"/>
      <c r="L183" s="395"/>
      <c r="M183" s="395"/>
      <c r="N183" s="395"/>
      <c r="O183" s="396"/>
      <c r="P183" s="396"/>
      <c r="Q183" s="395"/>
      <c r="R183" s="395"/>
      <c r="S183" s="395"/>
      <c r="T183" s="395"/>
      <c r="U183" s="395"/>
      <c r="V183" s="472"/>
      <c r="W183" s="394"/>
      <c r="X183" s="395"/>
      <c r="Y183" s="395"/>
      <c r="Z183" s="395"/>
      <c r="AA183" s="396"/>
      <c r="AB183" s="396"/>
      <c r="AC183" s="395"/>
      <c r="AD183" s="395"/>
      <c r="AE183" s="395"/>
      <c r="AF183" s="395"/>
      <c r="AG183" s="395"/>
      <c r="AH183" s="472"/>
      <c r="AI183" s="489" t="str">
        <f t="shared" si="125"/>
        <v xml:space="preserve"> </v>
      </c>
      <c r="AJ183" s="397" t="str">
        <f t="shared" si="126"/>
        <v xml:space="preserve"> </v>
      </c>
      <c r="AK183" s="397" t="str">
        <f t="shared" si="127"/>
        <v xml:space="preserve"> </v>
      </c>
      <c r="AL183" s="397" t="str">
        <f t="shared" si="128"/>
        <v xml:space="preserve"> </v>
      </c>
      <c r="AM183" s="397" t="str">
        <f t="shared" si="129"/>
        <v xml:space="preserve"> </v>
      </c>
      <c r="AN183" s="397" t="str">
        <f t="shared" si="130"/>
        <v xml:space="preserve"> </v>
      </c>
      <c r="AO183" s="397" t="str">
        <f t="shared" si="131"/>
        <v xml:space="preserve"> </v>
      </c>
      <c r="AP183" s="397" t="str">
        <f t="shared" si="132"/>
        <v xml:space="preserve"> </v>
      </c>
      <c r="AQ183" s="397" t="str">
        <f t="shared" si="133"/>
        <v xml:space="preserve"> </v>
      </c>
      <c r="AR183" s="397" t="str">
        <f t="shared" si="134"/>
        <v xml:space="preserve"> </v>
      </c>
      <c r="AS183" s="397" t="str">
        <f t="shared" si="135"/>
        <v xml:space="preserve"> </v>
      </c>
      <c r="AT183" s="398" t="str">
        <f t="shared" si="136"/>
        <v xml:space="preserve"> </v>
      </c>
      <c r="AU183" s="379"/>
      <c r="AV183" s="395"/>
      <c r="AW183" s="472"/>
      <c r="AX183" s="400"/>
      <c r="AY183" s="395"/>
      <c r="AZ183" s="472"/>
      <c r="BA183" s="489" t="str">
        <f t="shared" si="137"/>
        <v xml:space="preserve"> </v>
      </c>
      <c r="BB183" s="397" t="str">
        <f t="shared" si="138"/>
        <v xml:space="preserve"> </v>
      </c>
      <c r="BC183" s="398" t="str">
        <f t="shared" si="139"/>
        <v xml:space="preserve"> </v>
      </c>
      <c r="BD183" s="401"/>
      <c r="BE183" s="402"/>
      <c r="BF183" s="472"/>
      <c r="BG183" s="403"/>
      <c r="BH183" s="402"/>
      <c r="BI183" s="472"/>
      <c r="BJ183" s="403"/>
      <c r="BK183" s="402"/>
      <c r="BL183" s="472"/>
      <c r="BM183" s="403"/>
      <c r="BN183" s="402"/>
      <c r="BO183" s="472"/>
      <c r="BP183" s="490" t="str">
        <f t="shared" si="140"/>
        <v/>
      </c>
      <c r="BQ183" s="475" t="str">
        <f t="shared" si="141"/>
        <v/>
      </c>
      <c r="BR183" s="405" t="str">
        <f t="shared" si="142"/>
        <v/>
      </c>
      <c r="BS183" s="712">
        <v>315</v>
      </c>
      <c r="BT183" s="713">
        <v>306</v>
      </c>
      <c r="BU183" s="713">
        <v>247</v>
      </c>
      <c r="BV183" s="713">
        <v>288</v>
      </c>
      <c r="BW183" s="714">
        <v>338</v>
      </c>
      <c r="BX183" s="714">
        <v>284</v>
      </c>
      <c r="BY183" s="715">
        <v>118</v>
      </c>
      <c r="BZ183" s="713">
        <v>248</v>
      </c>
      <c r="CA183" s="713">
        <v>131</v>
      </c>
      <c r="CB183" s="713">
        <v>177</v>
      </c>
      <c r="CC183" s="713">
        <v>143</v>
      </c>
      <c r="CD183" s="713">
        <v>124</v>
      </c>
      <c r="CE183" s="713">
        <v>139</v>
      </c>
      <c r="CF183" s="714">
        <v>157</v>
      </c>
      <c r="CG183" s="403"/>
      <c r="CH183" s="399"/>
      <c r="CI183" s="402"/>
      <c r="CJ183" s="402"/>
      <c r="CK183" s="402"/>
      <c r="CL183" s="402"/>
      <c r="CM183" s="402"/>
      <c r="CN183" s="472"/>
      <c r="CO183" s="489">
        <f t="shared" si="143"/>
        <v>118</v>
      </c>
      <c r="CP183" s="397">
        <f t="shared" si="144"/>
        <v>248</v>
      </c>
      <c r="CQ183" s="397">
        <f t="shared" si="145"/>
        <v>131</v>
      </c>
      <c r="CR183" s="397">
        <f t="shared" si="146"/>
        <v>177</v>
      </c>
      <c r="CS183" s="397">
        <f t="shared" si="147"/>
        <v>143</v>
      </c>
      <c r="CT183" s="397">
        <f t="shared" si="148"/>
        <v>124</v>
      </c>
      <c r="CU183" s="397">
        <f t="shared" si="149"/>
        <v>139</v>
      </c>
      <c r="CV183" s="491">
        <f t="shared" si="150"/>
        <v>157</v>
      </c>
      <c r="CW183" s="717">
        <v>82</v>
      </c>
      <c r="CX183" s="718">
        <v>101</v>
      </c>
      <c r="CY183" s="714">
        <v>97</v>
      </c>
      <c r="CZ183" s="719">
        <v>3</v>
      </c>
      <c r="DA183" s="718">
        <v>0</v>
      </c>
      <c r="DB183" s="714">
        <v>4</v>
      </c>
      <c r="DC183" s="404">
        <f t="shared" si="151"/>
        <v>39</v>
      </c>
      <c r="DD183" s="404">
        <f t="shared" si="152"/>
        <v>38</v>
      </c>
      <c r="DE183" s="405">
        <f t="shared" si="153"/>
        <v>56</v>
      </c>
      <c r="DF183" s="717">
        <v>86</v>
      </c>
      <c r="DG183" s="718">
        <v>66</v>
      </c>
      <c r="DH183" s="714">
        <v>73</v>
      </c>
      <c r="DI183" s="719">
        <v>44</v>
      </c>
      <c r="DJ183" s="721">
        <v>123</v>
      </c>
      <c r="DK183" s="714">
        <v>81</v>
      </c>
      <c r="DL183" s="719">
        <v>7</v>
      </c>
      <c r="DM183" s="718">
        <v>12</v>
      </c>
      <c r="DN183" s="714">
        <v>8</v>
      </c>
      <c r="DO183" s="719">
        <v>3</v>
      </c>
      <c r="DP183" s="718">
        <v>8</v>
      </c>
      <c r="DQ183" s="714">
        <v>6</v>
      </c>
      <c r="DR183" s="404">
        <f t="shared" si="154"/>
        <v>81</v>
      </c>
      <c r="DS183" s="404">
        <f t="shared" si="155"/>
        <v>57</v>
      </c>
      <c r="DT183" s="405">
        <f t="shared" si="156"/>
        <v>37</v>
      </c>
      <c r="DU183" s="28"/>
      <c r="DV183" s="28"/>
      <c r="DW183" s="5"/>
      <c r="DX183" s="5"/>
      <c r="DY183" s="28"/>
      <c r="DZ183" s="28"/>
      <c r="EA183" s="5"/>
      <c r="EB183" s="5"/>
      <c r="EC183" s="5"/>
      <c r="ED183" s="5"/>
      <c r="EE183" s="5"/>
      <c r="EF183" s="5"/>
      <c r="EG183" s="5"/>
      <c r="EH183" s="5"/>
      <c r="EI183" s="5"/>
      <c r="EJ183" s="5"/>
      <c r="EK183" s="5"/>
      <c r="EL183" s="5"/>
      <c r="EM183" s="5"/>
      <c r="EN183" s="5"/>
      <c r="EO183" s="409"/>
      <c r="EP183" s="409"/>
      <c r="EQ183" s="409"/>
      <c r="ER183" s="409"/>
      <c r="ES183" s="409"/>
      <c r="ET183" s="409"/>
      <c r="EU183" s="409"/>
      <c r="EV183" s="409"/>
      <c r="EW183" s="409"/>
      <c r="EX183" s="409"/>
      <c r="EY183" s="409"/>
      <c r="EZ183" s="409"/>
      <c r="FA183" s="409"/>
      <c r="FB183" s="409"/>
      <c r="FC183" s="409"/>
      <c r="FD183" s="409"/>
      <c r="FE183" s="409"/>
      <c r="FF183" s="409"/>
      <c r="FG183" s="409"/>
      <c r="FH183" s="409"/>
      <c r="FI183" s="409"/>
      <c r="FJ183" s="409"/>
      <c r="FK183" s="409"/>
      <c r="FL183" s="409"/>
      <c r="FM183" s="409"/>
      <c r="FN183" s="409"/>
      <c r="FO183" s="409"/>
      <c r="FP183" s="409"/>
      <c r="FQ183" s="409"/>
      <c r="FR183" s="409"/>
      <c r="FS183" s="409"/>
      <c r="FT183" s="409"/>
      <c r="FU183" s="409"/>
      <c r="FV183" s="409"/>
      <c r="FW183" s="409"/>
      <c r="FX183" s="409"/>
      <c r="FY183" s="409"/>
      <c r="FZ183" s="409"/>
      <c r="GA183" s="409"/>
      <c r="GB183" s="409"/>
      <c r="GC183" s="409"/>
      <c r="GD183" s="409"/>
      <c r="GE183" s="409"/>
      <c r="GF183" s="409"/>
      <c r="GG183" s="409"/>
      <c r="GH183" s="409"/>
      <c r="GI183" s="409"/>
      <c r="GJ183" s="409"/>
      <c r="GK183" s="409"/>
      <c r="GL183" s="409"/>
      <c r="GM183" s="409"/>
      <c r="GN183" s="409"/>
      <c r="GO183" s="409"/>
      <c r="GP183" s="409"/>
      <c r="GQ183" s="409"/>
      <c r="GR183" s="409"/>
      <c r="GS183" s="409"/>
      <c r="GT183" s="409"/>
      <c r="GU183" s="409"/>
      <c r="GV183" s="409"/>
      <c r="GW183" s="409"/>
      <c r="GX183" s="409"/>
      <c r="GY183" s="409"/>
      <c r="GZ183" s="409"/>
      <c r="HA183" s="409"/>
      <c r="HB183" s="409"/>
      <c r="HC183" s="409"/>
      <c r="HD183" s="409"/>
      <c r="HE183" s="409"/>
      <c r="HF183" s="409"/>
      <c r="HG183" s="409"/>
      <c r="HH183" s="409"/>
      <c r="HI183" s="409"/>
      <c r="HJ183" s="409"/>
      <c r="HK183" s="409"/>
      <c r="HL183" s="409"/>
      <c r="HM183" s="409"/>
      <c r="HN183" s="409"/>
      <c r="HO183" s="409"/>
      <c r="HP183" s="409"/>
    </row>
    <row r="184" spans="1:224" s="407" customFormat="1">
      <c r="A184" s="487" t="s">
        <v>888</v>
      </c>
      <c r="B184" s="654" t="s">
        <v>147</v>
      </c>
      <c r="C184" s="487">
        <v>420431</v>
      </c>
      <c r="D184" s="487">
        <v>13</v>
      </c>
      <c r="E184" s="395"/>
      <c r="F184" s="395"/>
      <c r="G184" s="395"/>
      <c r="H184" s="395"/>
      <c r="I184" s="472"/>
      <c r="J184" s="472"/>
      <c r="K184" s="394"/>
      <c r="L184" s="395"/>
      <c r="M184" s="395"/>
      <c r="N184" s="395"/>
      <c r="O184" s="396"/>
      <c r="P184" s="396"/>
      <c r="Q184" s="395"/>
      <c r="R184" s="395"/>
      <c r="S184" s="395"/>
      <c r="T184" s="395"/>
      <c r="U184" s="395"/>
      <c r="V184" s="472"/>
      <c r="W184" s="394"/>
      <c r="X184" s="395"/>
      <c r="Y184" s="395"/>
      <c r="Z184" s="395"/>
      <c r="AA184" s="396"/>
      <c r="AB184" s="396"/>
      <c r="AC184" s="395"/>
      <c r="AD184" s="395"/>
      <c r="AE184" s="395"/>
      <c r="AF184" s="395"/>
      <c r="AG184" s="395"/>
      <c r="AH184" s="472"/>
      <c r="AI184" s="489" t="str">
        <f t="shared" si="125"/>
        <v xml:space="preserve"> </v>
      </c>
      <c r="AJ184" s="397" t="str">
        <f t="shared" si="126"/>
        <v xml:space="preserve"> </v>
      </c>
      <c r="AK184" s="397" t="str">
        <f t="shared" si="127"/>
        <v xml:space="preserve"> </v>
      </c>
      <c r="AL184" s="397" t="str">
        <f t="shared" si="128"/>
        <v xml:space="preserve"> </v>
      </c>
      <c r="AM184" s="397" t="str">
        <f t="shared" si="129"/>
        <v xml:space="preserve"> </v>
      </c>
      <c r="AN184" s="397" t="str">
        <f t="shared" si="130"/>
        <v xml:space="preserve"> </v>
      </c>
      <c r="AO184" s="397" t="str">
        <f t="shared" si="131"/>
        <v xml:space="preserve"> </v>
      </c>
      <c r="AP184" s="397" t="str">
        <f t="shared" si="132"/>
        <v xml:space="preserve"> </v>
      </c>
      <c r="AQ184" s="397" t="str">
        <f t="shared" si="133"/>
        <v xml:space="preserve"> </v>
      </c>
      <c r="AR184" s="397" t="str">
        <f t="shared" si="134"/>
        <v xml:space="preserve"> </v>
      </c>
      <c r="AS184" s="397" t="str">
        <f t="shared" si="135"/>
        <v xml:space="preserve"> </v>
      </c>
      <c r="AT184" s="398" t="str">
        <f t="shared" si="136"/>
        <v xml:space="preserve"> </v>
      </c>
      <c r="AU184" s="379"/>
      <c r="AV184" s="395"/>
      <c r="AW184" s="472"/>
      <c r="AX184" s="400"/>
      <c r="AY184" s="395"/>
      <c r="AZ184" s="472"/>
      <c r="BA184" s="489" t="str">
        <f t="shared" si="137"/>
        <v xml:space="preserve"> </v>
      </c>
      <c r="BB184" s="397" t="str">
        <f t="shared" si="138"/>
        <v xml:space="preserve"> </v>
      </c>
      <c r="BC184" s="398" t="str">
        <f t="shared" si="139"/>
        <v xml:space="preserve"> </v>
      </c>
      <c r="BD184" s="401"/>
      <c r="BE184" s="402"/>
      <c r="BF184" s="472"/>
      <c r="BG184" s="403"/>
      <c r="BH184" s="402"/>
      <c r="BI184" s="472"/>
      <c r="BJ184" s="403"/>
      <c r="BK184" s="402"/>
      <c r="BL184" s="472"/>
      <c r="BM184" s="403"/>
      <c r="BN184" s="402"/>
      <c r="BO184" s="472"/>
      <c r="BP184" s="490" t="str">
        <f t="shared" si="140"/>
        <v/>
      </c>
      <c r="BQ184" s="475" t="str">
        <f t="shared" si="141"/>
        <v/>
      </c>
      <c r="BR184" s="405" t="str">
        <f t="shared" si="142"/>
        <v/>
      </c>
      <c r="BS184" s="712">
        <v>451</v>
      </c>
      <c r="BT184" s="713">
        <v>247</v>
      </c>
      <c r="BU184" s="713">
        <v>265</v>
      </c>
      <c r="BV184" s="713">
        <v>321</v>
      </c>
      <c r="BW184" s="714">
        <v>307</v>
      </c>
      <c r="BX184" s="714">
        <v>361</v>
      </c>
      <c r="BY184" s="715">
        <v>118</v>
      </c>
      <c r="BZ184" s="713">
        <v>120</v>
      </c>
      <c r="CA184" s="713">
        <v>140</v>
      </c>
      <c r="CB184" s="716">
        <v>81</v>
      </c>
      <c r="CC184" s="713">
        <v>134</v>
      </c>
      <c r="CD184" s="713">
        <v>92</v>
      </c>
      <c r="CE184" s="713">
        <v>100</v>
      </c>
      <c r="CF184" s="714">
        <v>85</v>
      </c>
      <c r="CG184" s="403"/>
      <c r="CH184" s="399"/>
      <c r="CI184" s="402"/>
      <c r="CJ184" s="402"/>
      <c r="CK184" s="402"/>
      <c r="CL184" s="402"/>
      <c r="CM184" s="402"/>
      <c r="CN184" s="472"/>
      <c r="CO184" s="489">
        <f t="shared" si="143"/>
        <v>118</v>
      </c>
      <c r="CP184" s="397">
        <f t="shared" si="144"/>
        <v>120</v>
      </c>
      <c r="CQ184" s="397">
        <f t="shared" si="145"/>
        <v>140</v>
      </c>
      <c r="CR184" s="397">
        <f t="shared" si="146"/>
        <v>81</v>
      </c>
      <c r="CS184" s="397">
        <f t="shared" si="147"/>
        <v>134</v>
      </c>
      <c r="CT184" s="397">
        <f t="shared" si="148"/>
        <v>92</v>
      </c>
      <c r="CU184" s="397">
        <f t="shared" si="149"/>
        <v>100</v>
      </c>
      <c r="CV184" s="491">
        <f t="shared" si="150"/>
        <v>85</v>
      </c>
      <c r="CW184" s="717">
        <v>60</v>
      </c>
      <c r="CX184" s="718">
        <v>62</v>
      </c>
      <c r="CY184" s="714">
        <v>55</v>
      </c>
      <c r="CZ184" s="719">
        <v>2</v>
      </c>
      <c r="DA184" s="718">
        <v>2</v>
      </c>
      <c r="DB184" s="714">
        <v>2</v>
      </c>
      <c r="DC184" s="404">
        <f t="shared" si="151"/>
        <v>30</v>
      </c>
      <c r="DD184" s="404">
        <f t="shared" si="152"/>
        <v>36</v>
      </c>
      <c r="DE184" s="405">
        <f t="shared" si="153"/>
        <v>28</v>
      </c>
      <c r="DF184" s="717">
        <v>30</v>
      </c>
      <c r="DG184" s="718">
        <v>47</v>
      </c>
      <c r="DH184" s="714">
        <v>54</v>
      </c>
      <c r="DI184" s="722">
        <v>139</v>
      </c>
      <c r="DJ184" s="718">
        <v>68</v>
      </c>
      <c r="DK184" s="714">
        <v>66</v>
      </c>
      <c r="DL184" s="719">
        <v>6</v>
      </c>
      <c r="DM184" s="718">
        <v>12</v>
      </c>
      <c r="DN184" s="714">
        <v>5</v>
      </c>
      <c r="DO184" s="719">
        <v>3</v>
      </c>
      <c r="DP184" s="718">
        <v>5</v>
      </c>
      <c r="DQ184" s="714">
        <v>4</v>
      </c>
      <c r="DR184" s="404">
        <f t="shared" si="154"/>
        <v>42</v>
      </c>
      <c r="DS184" s="404">
        <f t="shared" si="155"/>
        <v>70</v>
      </c>
      <c r="DT184" s="405">
        <f t="shared" si="156"/>
        <v>29</v>
      </c>
      <c r="DU184" s="28"/>
      <c r="DV184" s="28"/>
      <c r="DW184" s="5"/>
      <c r="DX184" s="5"/>
      <c r="DY184" s="28"/>
      <c r="DZ184" s="28"/>
      <c r="EA184" s="5"/>
      <c r="EB184" s="5"/>
      <c r="EC184" s="5"/>
      <c r="ED184" s="5"/>
      <c r="EE184" s="5"/>
      <c r="EF184" s="5"/>
      <c r="EG184" s="5"/>
      <c r="EH184" s="5"/>
      <c r="EI184" s="5"/>
      <c r="EJ184" s="5"/>
      <c r="EK184" s="5"/>
      <c r="EL184" s="5"/>
      <c r="EM184" s="5"/>
      <c r="EN184" s="5"/>
      <c r="EO184" s="409"/>
      <c r="EP184" s="409"/>
      <c r="EQ184" s="409"/>
      <c r="ER184" s="409"/>
      <c r="ES184" s="409"/>
      <c r="ET184" s="409"/>
      <c r="EU184" s="409"/>
      <c r="EV184" s="409"/>
      <c r="EW184" s="409"/>
      <c r="EX184" s="409"/>
      <c r="EY184" s="409"/>
      <c r="EZ184" s="409"/>
      <c r="FA184" s="409"/>
      <c r="FB184" s="409"/>
      <c r="FC184" s="409"/>
      <c r="FD184" s="409"/>
      <c r="FE184" s="409"/>
      <c r="FF184" s="409"/>
      <c r="FG184" s="409"/>
      <c r="FH184" s="409"/>
      <c r="FI184" s="409"/>
      <c r="FJ184" s="409"/>
      <c r="FK184" s="409"/>
      <c r="FL184" s="409"/>
      <c r="FM184" s="409"/>
      <c r="FN184" s="409"/>
      <c r="FO184" s="409"/>
      <c r="FP184" s="409"/>
      <c r="FQ184" s="409"/>
      <c r="FR184" s="409"/>
      <c r="FS184" s="409"/>
      <c r="FT184" s="409"/>
      <c r="FU184" s="409"/>
      <c r="FV184" s="409"/>
      <c r="FW184" s="409"/>
      <c r="FX184" s="409"/>
      <c r="FY184" s="409"/>
      <c r="FZ184" s="409"/>
      <c r="GA184" s="409"/>
      <c r="GB184" s="409"/>
      <c r="GC184" s="409"/>
      <c r="GD184" s="409"/>
      <c r="GE184" s="409"/>
      <c r="GF184" s="409"/>
      <c r="GG184" s="409"/>
      <c r="GH184" s="409"/>
      <c r="GI184" s="409"/>
      <c r="GJ184" s="409"/>
      <c r="GK184" s="409"/>
      <c r="GL184" s="409"/>
      <c r="GM184" s="409"/>
      <c r="GN184" s="409"/>
      <c r="GO184" s="409"/>
      <c r="GP184" s="409"/>
      <c r="GQ184" s="409"/>
      <c r="GR184" s="409"/>
      <c r="GS184" s="409"/>
      <c r="GT184" s="409"/>
      <c r="GU184" s="409"/>
      <c r="GV184" s="409"/>
      <c r="GW184" s="409"/>
      <c r="GX184" s="409"/>
      <c r="GY184" s="409"/>
      <c r="GZ184" s="409"/>
      <c r="HA184" s="409"/>
      <c r="HB184" s="409"/>
      <c r="HC184" s="409"/>
      <c r="HD184" s="409"/>
      <c r="HE184" s="409"/>
      <c r="HF184" s="409"/>
      <c r="HG184" s="409"/>
      <c r="HH184" s="409"/>
      <c r="HI184" s="409"/>
      <c r="HJ184" s="409"/>
      <c r="HK184" s="409"/>
      <c r="HL184" s="409"/>
      <c r="HM184" s="409"/>
      <c r="HN184" s="409"/>
      <c r="HO184" s="409"/>
      <c r="HP184" s="409"/>
    </row>
    <row r="185" spans="1:224" s="407" customFormat="1">
      <c r="A185" s="487" t="s">
        <v>888</v>
      </c>
      <c r="B185" s="654" t="s">
        <v>140</v>
      </c>
      <c r="C185" s="497">
        <v>368911</v>
      </c>
      <c r="D185" s="487">
        <v>13</v>
      </c>
      <c r="E185" s="395"/>
      <c r="F185" s="395"/>
      <c r="G185" s="395"/>
      <c r="H185" s="395"/>
      <c r="I185" s="472"/>
      <c r="J185" s="472"/>
      <c r="K185" s="394"/>
      <c r="L185" s="395"/>
      <c r="M185" s="395"/>
      <c r="N185" s="395"/>
      <c r="O185" s="396"/>
      <c r="P185" s="396"/>
      <c r="Q185" s="395"/>
      <c r="R185" s="395"/>
      <c r="S185" s="395"/>
      <c r="T185" s="395"/>
      <c r="U185" s="395"/>
      <c r="V185" s="472"/>
      <c r="W185" s="394"/>
      <c r="X185" s="395"/>
      <c r="Y185" s="395"/>
      <c r="Z185" s="395"/>
      <c r="AA185" s="396"/>
      <c r="AB185" s="396"/>
      <c r="AC185" s="395"/>
      <c r="AD185" s="395"/>
      <c r="AE185" s="395"/>
      <c r="AF185" s="395"/>
      <c r="AG185" s="395"/>
      <c r="AH185" s="472"/>
      <c r="AI185" s="489" t="str">
        <f t="shared" si="125"/>
        <v xml:space="preserve"> </v>
      </c>
      <c r="AJ185" s="397" t="str">
        <f t="shared" si="126"/>
        <v xml:space="preserve"> </v>
      </c>
      <c r="AK185" s="397" t="str">
        <f t="shared" si="127"/>
        <v xml:space="preserve"> </v>
      </c>
      <c r="AL185" s="397" t="str">
        <f t="shared" si="128"/>
        <v xml:space="preserve"> </v>
      </c>
      <c r="AM185" s="397" t="str">
        <f t="shared" si="129"/>
        <v xml:space="preserve"> </v>
      </c>
      <c r="AN185" s="397" t="str">
        <f t="shared" si="130"/>
        <v xml:space="preserve"> </v>
      </c>
      <c r="AO185" s="397" t="str">
        <f t="shared" si="131"/>
        <v xml:space="preserve"> </v>
      </c>
      <c r="AP185" s="397" t="str">
        <f t="shared" si="132"/>
        <v xml:space="preserve"> </v>
      </c>
      <c r="AQ185" s="397" t="str">
        <f t="shared" si="133"/>
        <v xml:space="preserve"> </v>
      </c>
      <c r="AR185" s="397" t="str">
        <f t="shared" si="134"/>
        <v xml:space="preserve"> </v>
      </c>
      <c r="AS185" s="397" t="str">
        <f t="shared" si="135"/>
        <v xml:space="preserve"> </v>
      </c>
      <c r="AT185" s="398" t="str">
        <f t="shared" si="136"/>
        <v xml:space="preserve"> </v>
      </c>
      <c r="AU185" s="379"/>
      <c r="AV185" s="395"/>
      <c r="AW185" s="472"/>
      <c r="AX185" s="400"/>
      <c r="AY185" s="395"/>
      <c r="AZ185" s="472"/>
      <c r="BA185" s="489" t="str">
        <f t="shared" si="137"/>
        <v xml:space="preserve"> </v>
      </c>
      <c r="BB185" s="397" t="str">
        <f t="shared" si="138"/>
        <v xml:space="preserve"> </v>
      </c>
      <c r="BC185" s="398" t="str">
        <f t="shared" si="139"/>
        <v xml:space="preserve"> </v>
      </c>
      <c r="BD185" s="401"/>
      <c r="BE185" s="402"/>
      <c r="BF185" s="472"/>
      <c r="BG185" s="403"/>
      <c r="BH185" s="402"/>
      <c r="BI185" s="472"/>
      <c r="BJ185" s="403"/>
      <c r="BK185" s="402"/>
      <c r="BL185" s="472"/>
      <c r="BM185" s="403"/>
      <c r="BN185" s="402"/>
      <c r="BO185" s="472"/>
      <c r="BP185" s="490" t="str">
        <f t="shared" si="140"/>
        <v/>
      </c>
      <c r="BQ185" s="475" t="str">
        <f t="shared" si="141"/>
        <v/>
      </c>
      <c r="BR185" s="405" t="str">
        <f t="shared" si="142"/>
        <v/>
      </c>
      <c r="BS185" s="712">
        <v>489</v>
      </c>
      <c r="BT185" s="713">
        <v>376</v>
      </c>
      <c r="BU185" s="713">
        <v>312</v>
      </c>
      <c r="BV185" s="713">
        <v>260</v>
      </c>
      <c r="BW185" s="714">
        <v>235</v>
      </c>
      <c r="BX185" s="714">
        <v>253</v>
      </c>
      <c r="BY185" s="715">
        <v>150</v>
      </c>
      <c r="BZ185" s="713">
        <v>174</v>
      </c>
      <c r="CA185" s="713">
        <v>141</v>
      </c>
      <c r="CB185" s="713">
        <v>138</v>
      </c>
      <c r="CC185" s="713">
        <v>128</v>
      </c>
      <c r="CD185" s="713">
        <v>125</v>
      </c>
      <c r="CE185" s="713">
        <v>100</v>
      </c>
      <c r="CF185" s="714">
        <v>96</v>
      </c>
      <c r="CG185" s="403"/>
      <c r="CH185" s="399"/>
      <c r="CI185" s="402"/>
      <c r="CJ185" s="402"/>
      <c r="CK185" s="402"/>
      <c r="CL185" s="402"/>
      <c r="CM185" s="402"/>
      <c r="CN185" s="472"/>
      <c r="CO185" s="489">
        <f t="shared" si="143"/>
        <v>150</v>
      </c>
      <c r="CP185" s="397">
        <f t="shared" si="144"/>
        <v>174</v>
      </c>
      <c r="CQ185" s="397">
        <f t="shared" si="145"/>
        <v>141</v>
      </c>
      <c r="CR185" s="397">
        <f t="shared" si="146"/>
        <v>138</v>
      </c>
      <c r="CS185" s="397">
        <f t="shared" si="147"/>
        <v>128</v>
      </c>
      <c r="CT185" s="397">
        <f t="shared" si="148"/>
        <v>125</v>
      </c>
      <c r="CU185" s="397">
        <f t="shared" si="149"/>
        <v>100</v>
      </c>
      <c r="CV185" s="491">
        <f t="shared" si="150"/>
        <v>96</v>
      </c>
      <c r="CW185" s="717">
        <v>58</v>
      </c>
      <c r="CX185" s="718">
        <v>62</v>
      </c>
      <c r="CY185" s="714">
        <v>46</v>
      </c>
      <c r="CZ185" s="719">
        <v>6</v>
      </c>
      <c r="DA185" s="718">
        <v>2</v>
      </c>
      <c r="DB185" s="714">
        <v>3</v>
      </c>
      <c r="DC185" s="404">
        <f t="shared" si="151"/>
        <v>61</v>
      </c>
      <c r="DD185" s="404">
        <f t="shared" si="152"/>
        <v>36</v>
      </c>
      <c r="DE185" s="405">
        <f t="shared" si="153"/>
        <v>47</v>
      </c>
      <c r="DF185" s="717">
        <v>44</v>
      </c>
      <c r="DG185" s="718">
        <v>46</v>
      </c>
      <c r="DH185" s="714">
        <v>40</v>
      </c>
      <c r="DI185" s="719">
        <v>44</v>
      </c>
      <c r="DJ185" s="718">
        <v>62</v>
      </c>
      <c r="DK185" s="714">
        <v>60</v>
      </c>
      <c r="DL185" s="719">
        <v>19</v>
      </c>
      <c r="DM185" s="718">
        <v>17</v>
      </c>
      <c r="DN185" s="714">
        <v>19</v>
      </c>
      <c r="DO185" s="719">
        <v>16</v>
      </c>
      <c r="DP185" s="718">
        <v>7</v>
      </c>
      <c r="DQ185" s="714">
        <v>10</v>
      </c>
      <c r="DR185" s="404">
        <f t="shared" si="154"/>
        <v>59</v>
      </c>
      <c r="DS185" s="404">
        <f t="shared" si="155"/>
        <v>58</v>
      </c>
      <c r="DT185" s="405">
        <f t="shared" si="156"/>
        <v>56</v>
      </c>
      <c r="DU185" s="28"/>
      <c r="DV185" s="28"/>
      <c r="DW185" s="5"/>
      <c r="DX185" s="5"/>
      <c r="DY185" s="28"/>
      <c r="DZ185" s="28"/>
      <c r="EA185" s="5"/>
      <c r="EB185" s="5"/>
      <c r="EC185" s="5"/>
      <c r="ED185" s="5"/>
      <c r="EE185" s="5"/>
      <c r="EF185" s="5"/>
      <c r="EG185" s="5"/>
      <c r="EH185" s="5"/>
      <c r="EI185" s="5"/>
      <c r="EJ185" s="5"/>
      <c r="EK185" s="5"/>
      <c r="EL185" s="5"/>
      <c r="EM185" s="5"/>
      <c r="EN185" s="5"/>
      <c r="EO185" s="409"/>
      <c r="EP185" s="409"/>
      <c r="EQ185" s="409"/>
      <c r="ER185" s="409"/>
      <c r="ES185" s="409"/>
      <c r="ET185" s="409"/>
      <c r="EU185" s="409"/>
      <c r="EV185" s="409"/>
      <c r="EW185" s="409"/>
      <c r="EX185" s="409"/>
      <c r="EY185" s="409"/>
      <c r="EZ185" s="409"/>
      <c r="FA185" s="409"/>
      <c r="FB185" s="409"/>
      <c r="FC185" s="409"/>
      <c r="FD185" s="409"/>
      <c r="FE185" s="409"/>
      <c r="FF185" s="409"/>
      <c r="FG185" s="409"/>
      <c r="FH185" s="409"/>
      <c r="FI185" s="409"/>
      <c r="FJ185" s="409"/>
      <c r="FK185" s="409"/>
      <c r="FL185" s="409"/>
      <c r="FM185" s="409"/>
      <c r="FN185" s="409"/>
      <c r="FO185" s="409"/>
      <c r="FP185" s="409"/>
      <c r="FQ185" s="409"/>
      <c r="FR185" s="409"/>
      <c r="FS185" s="409"/>
      <c r="FT185" s="409"/>
      <c r="FU185" s="409"/>
      <c r="FV185" s="409"/>
      <c r="FW185" s="409"/>
      <c r="FX185" s="409"/>
      <c r="FY185" s="409"/>
      <c r="FZ185" s="409"/>
      <c r="GA185" s="409"/>
      <c r="GB185" s="409"/>
      <c r="GC185" s="409"/>
      <c r="GD185" s="409"/>
      <c r="GE185" s="409"/>
      <c r="GF185" s="409"/>
      <c r="GG185" s="409"/>
      <c r="GH185" s="409"/>
      <c r="GI185" s="409"/>
      <c r="GJ185" s="409"/>
      <c r="GK185" s="409"/>
      <c r="GL185" s="409"/>
      <c r="GM185" s="409"/>
      <c r="GN185" s="409"/>
      <c r="GO185" s="409"/>
      <c r="GP185" s="409"/>
      <c r="GQ185" s="409"/>
      <c r="GR185" s="409"/>
      <c r="GS185" s="409"/>
      <c r="GT185" s="409"/>
      <c r="GU185" s="409"/>
      <c r="GV185" s="409"/>
      <c r="GW185" s="409"/>
      <c r="GX185" s="409"/>
      <c r="GY185" s="409"/>
      <c r="GZ185" s="409"/>
      <c r="HA185" s="409"/>
      <c r="HB185" s="409"/>
      <c r="HC185" s="409"/>
      <c r="HD185" s="409"/>
      <c r="HE185" s="409"/>
      <c r="HF185" s="409"/>
      <c r="HG185" s="409"/>
      <c r="HH185" s="409"/>
      <c r="HI185" s="409"/>
      <c r="HJ185" s="409"/>
      <c r="HK185" s="409"/>
      <c r="HL185" s="409"/>
      <c r="HM185" s="409"/>
      <c r="HN185" s="409"/>
      <c r="HO185" s="409"/>
      <c r="HP185" s="409"/>
    </row>
    <row r="186" spans="1:224" s="407" customFormat="1">
      <c r="A186" s="487" t="s">
        <v>888</v>
      </c>
      <c r="B186" s="488" t="s">
        <v>148</v>
      </c>
      <c r="C186" s="487">
        <v>141121</v>
      </c>
      <c r="D186" s="487">
        <v>13</v>
      </c>
      <c r="E186" s="395"/>
      <c r="F186" s="395"/>
      <c r="G186" s="395"/>
      <c r="H186" s="395"/>
      <c r="I186" s="472"/>
      <c r="J186" s="472"/>
      <c r="K186" s="394"/>
      <c r="L186" s="395"/>
      <c r="M186" s="395"/>
      <c r="N186" s="395"/>
      <c r="O186" s="396"/>
      <c r="P186" s="396"/>
      <c r="Q186" s="395"/>
      <c r="R186" s="395"/>
      <c r="S186" s="395"/>
      <c r="T186" s="395"/>
      <c r="U186" s="395"/>
      <c r="V186" s="472"/>
      <c r="W186" s="394"/>
      <c r="X186" s="395"/>
      <c r="Y186" s="395"/>
      <c r="Z186" s="395"/>
      <c r="AA186" s="396"/>
      <c r="AB186" s="396"/>
      <c r="AC186" s="395"/>
      <c r="AD186" s="395"/>
      <c r="AE186" s="395"/>
      <c r="AF186" s="395"/>
      <c r="AG186" s="395"/>
      <c r="AH186" s="472"/>
      <c r="AI186" s="489" t="str">
        <f t="shared" si="125"/>
        <v xml:space="preserve"> </v>
      </c>
      <c r="AJ186" s="397" t="str">
        <f t="shared" si="126"/>
        <v xml:space="preserve"> </v>
      </c>
      <c r="AK186" s="397" t="str">
        <f t="shared" si="127"/>
        <v xml:space="preserve"> </v>
      </c>
      <c r="AL186" s="397" t="str">
        <f t="shared" si="128"/>
        <v xml:space="preserve"> </v>
      </c>
      <c r="AM186" s="397" t="str">
        <f t="shared" si="129"/>
        <v xml:space="preserve"> </v>
      </c>
      <c r="AN186" s="397" t="str">
        <f t="shared" si="130"/>
        <v xml:space="preserve"> </v>
      </c>
      <c r="AO186" s="397" t="str">
        <f t="shared" si="131"/>
        <v xml:space="preserve"> </v>
      </c>
      <c r="AP186" s="397" t="str">
        <f t="shared" si="132"/>
        <v xml:space="preserve"> </v>
      </c>
      <c r="AQ186" s="397" t="str">
        <f t="shared" si="133"/>
        <v xml:space="preserve"> </v>
      </c>
      <c r="AR186" s="397" t="str">
        <f t="shared" si="134"/>
        <v xml:space="preserve"> </v>
      </c>
      <c r="AS186" s="397" t="str">
        <f t="shared" si="135"/>
        <v xml:space="preserve"> </v>
      </c>
      <c r="AT186" s="398" t="str">
        <f t="shared" si="136"/>
        <v xml:space="preserve"> </v>
      </c>
      <c r="AU186" s="379"/>
      <c r="AV186" s="395"/>
      <c r="AW186" s="472"/>
      <c r="AX186" s="400"/>
      <c r="AY186" s="395"/>
      <c r="AZ186" s="472"/>
      <c r="BA186" s="489" t="str">
        <f t="shared" si="137"/>
        <v xml:space="preserve"> </v>
      </c>
      <c r="BB186" s="397" t="str">
        <f t="shared" si="138"/>
        <v xml:space="preserve"> </v>
      </c>
      <c r="BC186" s="398" t="str">
        <f t="shared" si="139"/>
        <v xml:space="preserve"> </v>
      </c>
      <c r="BD186" s="401"/>
      <c r="BE186" s="402"/>
      <c r="BF186" s="472"/>
      <c r="BG186" s="403"/>
      <c r="BH186" s="402"/>
      <c r="BI186" s="472"/>
      <c r="BJ186" s="403"/>
      <c r="BK186" s="402"/>
      <c r="BL186" s="472"/>
      <c r="BM186" s="403"/>
      <c r="BN186" s="402"/>
      <c r="BO186" s="472"/>
      <c r="BP186" s="490" t="str">
        <f t="shared" si="140"/>
        <v/>
      </c>
      <c r="BQ186" s="475" t="str">
        <f t="shared" si="141"/>
        <v/>
      </c>
      <c r="BR186" s="405" t="str">
        <f t="shared" si="142"/>
        <v/>
      </c>
      <c r="BS186" s="712">
        <v>334</v>
      </c>
      <c r="BT186" s="713">
        <v>173</v>
      </c>
      <c r="BU186" s="713">
        <v>186</v>
      </c>
      <c r="BV186" s="713">
        <v>260</v>
      </c>
      <c r="BW186" s="714">
        <v>294</v>
      </c>
      <c r="BX186" s="714">
        <v>229</v>
      </c>
      <c r="BY186" s="715">
        <v>138</v>
      </c>
      <c r="BZ186" s="713">
        <v>125</v>
      </c>
      <c r="CA186" s="713">
        <v>74</v>
      </c>
      <c r="CB186" s="713">
        <v>59</v>
      </c>
      <c r="CC186" s="713">
        <v>74</v>
      </c>
      <c r="CD186" s="713">
        <v>72</v>
      </c>
      <c r="CE186" s="713">
        <v>73</v>
      </c>
      <c r="CF186" s="714">
        <v>65</v>
      </c>
      <c r="CG186" s="403"/>
      <c r="CH186" s="399"/>
      <c r="CI186" s="402"/>
      <c r="CJ186" s="402"/>
      <c r="CK186" s="402"/>
      <c r="CL186" s="402"/>
      <c r="CM186" s="402"/>
      <c r="CN186" s="472"/>
      <c r="CO186" s="489">
        <f t="shared" si="143"/>
        <v>138</v>
      </c>
      <c r="CP186" s="397">
        <f t="shared" si="144"/>
        <v>125</v>
      </c>
      <c r="CQ186" s="397">
        <f t="shared" si="145"/>
        <v>74</v>
      </c>
      <c r="CR186" s="397">
        <f t="shared" si="146"/>
        <v>59</v>
      </c>
      <c r="CS186" s="397">
        <f t="shared" si="147"/>
        <v>74</v>
      </c>
      <c r="CT186" s="397">
        <f t="shared" si="148"/>
        <v>72</v>
      </c>
      <c r="CU186" s="397">
        <f t="shared" si="149"/>
        <v>73</v>
      </c>
      <c r="CV186" s="491">
        <f t="shared" si="150"/>
        <v>65</v>
      </c>
      <c r="CW186" s="717">
        <v>33</v>
      </c>
      <c r="CX186" s="718">
        <v>37</v>
      </c>
      <c r="CY186" s="714">
        <v>37</v>
      </c>
      <c r="CZ186" s="719">
        <v>2</v>
      </c>
      <c r="DA186" s="718">
        <v>2</v>
      </c>
      <c r="DB186" s="714">
        <v>1</v>
      </c>
      <c r="DC186" s="404">
        <f t="shared" si="151"/>
        <v>37</v>
      </c>
      <c r="DD186" s="404">
        <f t="shared" si="152"/>
        <v>34</v>
      </c>
      <c r="DE186" s="405">
        <f t="shared" si="153"/>
        <v>27</v>
      </c>
      <c r="DF186" s="717">
        <v>23</v>
      </c>
      <c r="DG186" s="718">
        <v>25</v>
      </c>
      <c r="DH186" s="714">
        <v>26</v>
      </c>
      <c r="DI186" s="722">
        <v>135</v>
      </c>
      <c r="DJ186" s="718">
        <v>45</v>
      </c>
      <c r="DK186" s="714">
        <v>32</v>
      </c>
      <c r="DL186" s="719">
        <v>6</v>
      </c>
      <c r="DM186" s="718">
        <v>2</v>
      </c>
      <c r="DN186" s="714">
        <v>5</v>
      </c>
      <c r="DO186" s="719">
        <v>3</v>
      </c>
      <c r="DP186" s="718">
        <v>7</v>
      </c>
      <c r="DQ186" s="714">
        <v>7</v>
      </c>
      <c r="DR186" s="404">
        <f t="shared" si="154"/>
        <v>27</v>
      </c>
      <c r="DS186" s="404">
        <f t="shared" si="155"/>
        <v>40</v>
      </c>
      <c r="DT186" s="405">
        <f t="shared" si="156"/>
        <v>34</v>
      </c>
      <c r="DU186" s="28"/>
      <c r="DV186" s="28"/>
      <c r="DW186" s="5"/>
      <c r="DX186" s="5"/>
      <c r="DY186" s="28"/>
      <c r="DZ186" s="28"/>
      <c r="EA186" s="5"/>
      <c r="EB186" s="5"/>
      <c r="EC186" s="5"/>
      <c r="ED186" s="5"/>
      <c r="EE186" s="5"/>
      <c r="EF186" s="5"/>
      <c r="EG186" s="5"/>
      <c r="EH186" s="5"/>
      <c r="EI186" s="5"/>
      <c r="EJ186" s="5"/>
      <c r="EK186" s="5"/>
      <c r="EL186" s="5"/>
      <c r="EM186" s="5"/>
      <c r="EN186" s="5"/>
      <c r="EO186" s="409"/>
      <c r="EP186" s="409"/>
      <c r="EQ186" s="409"/>
      <c r="ER186" s="409"/>
      <c r="ES186" s="409"/>
      <c r="ET186" s="409"/>
      <c r="EU186" s="409"/>
      <c r="EV186" s="409"/>
      <c r="EW186" s="409"/>
      <c r="EX186" s="409"/>
      <c r="EY186" s="409"/>
      <c r="EZ186" s="409"/>
      <c r="FA186" s="409"/>
      <c r="FB186" s="409"/>
      <c r="FC186" s="409"/>
      <c r="FD186" s="409"/>
      <c r="FE186" s="409"/>
      <c r="FF186" s="409"/>
      <c r="FG186" s="409"/>
      <c r="FH186" s="409"/>
      <c r="FI186" s="409"/>
      <c r="FJ186" s="409"/>
      <c r="FK186" s="409"/>
      <c r="FL186" s="409"/>
      <c r="FM186" s="409"/>
      <c r="FN186" s="409"/>
      <c r="FO186" s="409"/>
      <c r="FP186" s="409"/>
      <c r="FQ186" s="409"/>
      <c r="FR186" s="409"/>
      <c r="FS186" s="409"/>
      <c r="FT186" s="409"/>
      <c r="FU186" s="409"/>
      <c r="FV186" s="409"/>
      <c r="FW186" s="409"/>
      <c r="FX186" s="409"/>
      <c r="FY186" s="409"/>
      <c r="FZ186" s="409"/>
      <c r="GA186" s="409"/>
      <c r="GB186" s="409"/>
      <c r="GC186" s="409"/>
      <c r="GD186" s="409"/>
      <c r="GE186" s="409"/>
      <c r="GF186" s="409"/>
      <c r="GG186" s="409"/>
      <c r="GH186" s="409"/>
      <c r="GI186" s="409"/>
      <c r="GJ186" s="409"/>
      <c r="GK186" s="409"/>
      <c r="GL186" s="409"/>
      <c r="GM186" s="409"/>
      <c r="GN186" s="409"/>
      <c r="GO186" s="409"/>
      <c r="GP186" s="409"/>
      <c r="GQ186" s="409"/>
      <c r="GR186" s="409"/>
      <c r="GS186" s="409"/>
      <c r="GT186" s="409"/>
      <c r="GU186" s="409"/>
      <c r="GV186" s="409"/>
      <c r="GW186" s="409"/>
      <c r="GX186" s="409"/>
      <c r="GY186" s="409"/>
      <c r="GZ186" s="409"/>
      <c r="HA186" s="409"/>
      <c r="HB186" s="409"/>
      <c r="HC186" s="409"/>
      <c r="HD186" s="409"/>
      <c r="HE186" s="409"/>
      <c r="HF186" s="409"/>
      <c r="HG186" s="409"/>
      <c r="HH186" s="409"/>
      <c r="HI186" s="409"/>
      <c r="HJ186" s="409"/>
      <c r="HK186" s="409"/>
      <c r="HL186" s="409"/>
      <c r="HM186" s="409"/>
      <c r="HN186" s="409"/>
      <c r="HO186" s="409"/>
      <c r="HP186" s="409"/>
    </row>
    <row r="187" spans="1:224" s="407" customFormat="1">
      <c r="A187" s="589" t="s">
        <v>591</v>
      </c>
      <c r="B187" s="590" t="s">
        <v>592</v>
      </c>
      <c r="C187" s="589">
        <v>157085</v>
      </c>
      <c r="D187" s="591">
        <v>1</v>
      </c>
      <c r="E187" s="395">
        <v>5167</v>
      </c>
      <c r="F187" s="395">
        <v>5037</v>
      </c>
      <c r="G187" s="395">
        <v>5204</v>
      </c>
      <c r="H187" s="395">
        <v>5087</v>
      </c>
      <c r="I187" s="472">
        <v>5392</v>
      </c>
      <c r="J187" s="472">
        <v>4694</v>
      </c>
      <c r="K187" s="394">
        <v>2625</v>
      </c>
      <c r="L187" s="395">
        <v>2616</v>
      </c>
      <c r="M187" s="395">
        <v>2841</v>
      </c>
      <c r="N187" s="395">
        <v>2650</v>
      </c>
      <c r="O187" s="396">
        <v>2909</v>
      </c>
      <c r="P187" s="396">
        <v>3035</v>
      </c>
      <c r="Q187" s="395">
        <v>3658</v>
      </c>
      <c r="R187" s="395">
        <v>3628</v>
      </c>
      <c r="S187" s="395">
        <v>3897</v>
      </c>
      <c r="T187" s="395">
        <v>3771</v>
      </c>
      <c r="U187" s="395">
        <v>4020</v>
      </c>
      <c r="V187" s="472">
        <v>3681</v>
      </c>
      <c r="W187" s="394"/>
      <c r="X187" s="395"/>
      <c r="Y187" s="395"/>
      <c r="Z187" s="395"/>
      <c r="AA187" s="396"/>
      <c r="AB187" s="396"/>
      <c r="AC187" s="395"/>
      <c r="AD187" s="395"/>
      <c r="AE187" s="395"/>
      <c r="AF187" s="395"/>
      <c r="AG187" s="395"/>
      <c r="AH187" s="472"/>
      <c r="AI187" s="489">
        <f t="shared" si="125"/>
        <v>2625</v>
      </c>
      <c r="AJ187" s="397">
        <f t="shared" si="126"/>
        <v>2616</v>
      </c>
      <c r="AK187" s="397">
        <f t="shared" si="127"/>
        <v>2841</v>
      </c>
      <c r="AL187" s="397">
        <f t="shared" si="128"/>
        <v>2650</v>
      </c>
      <c r="AM187" s="397">
        <f t="shared" si="129"/>
        <v>2909</v>
      </c>
      <c r="AN187" s="397">
        <f t="shared" si="130"/>
        <v>3035</v>
      </c>
      <c r="AO187" s="397">
        <f t="shared" si="131"/>
        <v>3658</v>
      </c>
      <c r="AP187" s="397">
        <f t="shared" si="132"/>
        <v>3628</v>
      </c>
      <c r="AQ187" s="397">
        <f t="shared" si="133"/>
        <v>3897</v>
      </c>
      <c r="AR187" s="397">
        <f t="shared" si="134"/>
        <v>3771</v>
      </c>
      <c r="AS187" s="397">
        <f t="shared" si="135"/>
        <v>4020</v>
      </c>
      <c r="AT187" s="398">
        <f t="shared" si="136"/>
        <v>3681</v>
      </c>
      <c r="AU187" s="379">
        <v>2950</v>
      </c>
      <c r="AV187" s="395">
        <v>3083</v>
      </c>
      <c r="AW187" s="472">
        <v>2987</v>
      </c>
      <c r="AX187" s="400">
        <v>368</v>
      </c>
      <c r="AY187" s="395">
        <v>425</v>
      </c>
      <c r="AZ187" s="472">
        <v>306</v>
      </c>
      <c r="BA187" s="489">
        <f t="shared" si="137"/>
        <v>453</v>
      </c>
      <c r="BB187" s="397">
        <f t="shared" si="138"/>
        <v>512</v>
      </c>
      <c r="BC187" s="398">
        <f t="shared" si="139"/>
        <v>388</v>
      </c>
      <c r="BD187" s="401">
        <v>1775</v>
      </c>
      <c r="BE187" s="402">
        <v>1882</v>
      </c>
      <c r="BF187" s="472">
        <v>2161</v>
      </c>
      <c r="BG187" s="403">
        <v>1733</v>
      </c>
      <c r="BH187" s="402">
        <v>1787</v>
      </c>
      <c r="BI187" s="472">
        <v>1906</v>
      </c>
      <c r="BJ187" s="403">
        <v>127</v>
      </c>
      <c r="BK187" s="402">
        <v>120</v>
      </c>
      <c r="BL187" s="472">
        <v>157</v>
      </c>
      <c r="BM187" s="403">
        <v>438</v>
      </c>
      <c r="BN187" s="402">
        <v>472</v>
      </c>
      <c r="BO187" s="472">
        <v>584</v>
      </c>
      <c r="BP187" s="490">
        <f t="shared" si="140"/>
        <v>569</v>
      </c>
      <c r="BQ187" s="475">
        <f t="shared" si="141"/>
        <v>561</v>
      </c>
      <c r="BR187" s="405">
        <f t="shared" si="142"/>
        <v>756</v>
      </c>
      <c r="BS187" s="476"/>
      <c r="BT187" s="402"/>
      <c r="BU187" s="402"/>
      <c r="BV187" s="402"/>
      <c r="BW187" s="472"/>
      <c r="BX187" s="472"/>
      <c r="BY187" s="403"/>
      <c r="BZ187" s="402"/>
      <c r="CA187" s="402"/>
      <c r="CB187" s="402"/>
      <c r="CC187" s="402"/>
      <c r="CD187" s="402"/>
      <c r="CE187" s="402"/>
      <c r="CF187" s="472"/>
      <c r="CG187" s="403"/>
      <c r="CH187" s="399"/>
      <c r="CI187" s="402"/>
      <c r="CJ187" s="402"/>
      <c r="CK187" s="402"/>
      <c r="CL187" s="402"/>
      <c r="CM187" s="402"/>
      <c r="CN187" s="472"/>
      <c r="CO187" s="489" t="str">
        <f t="shared" si="143"/>
        <v/>
      </c>
      <c r="CP187" s="397" t="str">
        <f t="shared" si="144"/>
        <v/>
      </c>
      <c r="CQ187" s="397" t="str">
        <f t="shared" si="145"/>
        <v/>
      </c>
      <c r="CR187" s="397" t="str">
        <f t="shared" si="146"/>
        <v/>
      </c>
      <c r="CS187" s="397" t="str">
        <f t="shared" si="147"/>
        <v/>
      </c>
      <c r="CT187" s="397" t="str">
        <f t="shared" si="148"/>
        <v/>
      </c>
      <c r="CU187" s="397" t="str">
        <f t="shared" si="149"/>
        <v/>
      </c>
      <c r="CV187" s="491" t="str">
        <f t="shared" si="150"/>
        <v/>
      </c>
      <c r="CW187" s="379"/>
      <c r="CX187" s="399"/>
      <c r="CY187" s="472"/>
      <c r="CZ187" s="400"/>
      <c r="DA187" s="399"/>
      <c r="DB187" s="472"/>
      <c r="DC187" s="404" t="str">
        <f t="shared" si="151"/>
        <v/>
      </c>
      <c r="DD187" s="404" t="str">
        <f t="shared" si="152"/>
        <v/>
      </c>
      <c r="DE187" s="405" t="str">
        <f t="shared" si="153"/>
        <v/>
      </c>
      <c r="DF187" s="379"/>
      <c r="DG187" s="399"/>
      <c r="DH187" s="472"/>
      <c r="DI187" s="400"/>
      <c r="DJ187" s="399"/>
      <c r="DK187" s="472"/>
      <c r="DL187" s="400"/>
      <c r="DM187" s="399"/>
      <c r="DN187" s="472"/>
      <c r="DO187" s="400"/>
      <c r="DP187" s="399"/>
      <c r="DQ187" s="472"/>
      <c r="DR187" s="404" t="str">
        <f t="shared" si="154"/>
        <v/>
      </c>
      <c r="DS187" s="404" t="str">
        <f t="shared" si="155"/>
        <v/>
      </c>
      <c r="DT187" s="405" t="str">
        <f t="shared" si="156"/>
        <v/>
      </c>
      <c r="DU187" s="409"/>
      <c r="DV187" s="406" t="b">
        <f t="shared" ref="DV187:DV250" si="158">V187&gt;0</f>
        <v>1</v>
      </c>
      <c r="DW187" s="136" t="b">
        <f t="shared" ref="DW187:DW250" si="159">AW187&gt;0</f>
        <v>1</v>
      </c>
      <c r="DX187" s="408" t="b">
        <f t="shared" ref="DX187:DX250" si="160">DV187=DW187</f>
        <v>1</v>
      </c>
      <c r="DY187" s="136" t="b">
        <f t="shared" ref="DY187:DY250" si="161">Q187&gt;0</f>
        <v>1</v>
      </c>
      <c r="DZ187" s="136" t="b">
        <f t="shared" ref="DZ187:DZ250" si="162">BF187&gt;0</f>
        <v>1</v>
      </c>
      <c r="EA187" s="408" t="b">
        <f t="shared" ref="EA187:EA250" si="163">DY187=DZ187</f>
        <v>1</v>
      </c>
      <c r="EB187" s="136" t="b">
        <f t="shared" ref="EB187:EB250" si="164">M187&gt;0</f>
        <v>1</v>
      </c>
      <c r="EC187" s="136" t="b">
        <f t="shared" ref="EC187:EC250" si="165">BI187&gt;0</f>
        <v>1</v>
      </c>
      <c r="ED187" s="408" t="b">
        <f t="shared" ref="ED187:ED250" si="166">EB187=EC187</f>
        <v>1</v>
      </c>
      <c r="EE187" s="136" t="b">
        <f t="shared" ref="EE187:EE250" si="167">CF187&gt;0</f>
        <v>0</v>
      </c>
      <c r="EF187" s="136" t="b">
        <f t="shared" ref="EF187:EF250" si="168">CY187&gt;0</f>
        <v>0</v>
      </c>
      <c r="EG187" s="408" t="b">
        <f t="shared" ref="EG187:EG250" si="169">EE187=EF187</f>
        <v>1</v>
      </c>
      <c r="EH187" s="136" t="b">
        <f t="shared" ref="EH187:EH250" si="170">CD187&gt;0</f>
        <v>0</v>
      </c>
      <c r="EI187" s="136" t="b">
        <f t="shared" ref="EI187:EI250" si="171">DH187&gt;0</f>
        <v>0</v>
      </c>
      <c r="EJ187" s="408" t="b">
        <f t="shared" ref="EJ187:EJ250" si="172">EH187=EI187</f>
        <v>1</v>
      </c>
      <c r="EK187" s="136" t="b">
        <f t="shared" ref="EK187:EK250" si="173">CA187&gt;0</f>
        <v>0</v>
      </c>
      <c r="EL187" s="136" t="b">
        <f t="shared" ref="EL187:EL250" si="174">DK187&gt;0</f>
        <v>0</v>
      </c>
      <c r="EM187" s="408" t="b">
        <f t="shared" ref="EM187:EM250" si="175">EK187=EL187</f>
        <v>1</v>
      </c>
      <c r="EN187" s="408"/>
      <c r="EO187" s="409"/>
      <c r="EP187" s="409"/>
      <c r="EQ187" s="409"/>
      <c r="ER187" s="409"/>
      <c r="ES187" s="409"/>
      <c r="ET187" s="409"/>
      <c r="EU187" s="409"/>
      <c r="EV187" s="409"/>
      <c r="EW187" s="409"/>
      <c r="EX187" s="409"/>
      <c r="EY187" s="409"/>
      <c r="EZ187" s="409"/>
      <c r="FA187" s="409"/>
      <c r="FB187" s="409"/>
      <c r="FC187" s="409"/>
      <c r="FD187" s="409"/>
      <c r="FE187" s="409"/>
      <c r="FF187" s="409"/>
      <c r="FG187" s="409"/>
      <c r="FH187" s="409"/>
      <c r="FI187" s="409"/>
      <c r="FJ187" s="409"/>
      <c r="FK187" s="409"/>
      <c r="FL187" s="409"/>
      <c r="FM187" s="409"/>
      <c r="FN187" s="409"/>
      <c r="FO187" s="409"/>
      <c r="FP187" s="409"/>
      <c r="FQ187" s="409"/>
      <c r="FR187" s="409"/>
      <c r="FS187" s="409"/>
      <c r="FT187" s="409"/>
      <c r="FU187" s="409"/>
      <c r="FV187" s="409"/>
      <c r="FW187" s="409"/>
      <c r="FX187" s="409"/>
      <c r="FY187" s="409"/>
      <c r="FZ187" s="409"/>
      <c r="GA187" s="409"/>
      <c r="GB187" s="409"/>
      <c r="GC187" s="409"/>
      <c r="GD187" s="409"/>
      <c r="GE187" s="409"/>
      <c r="GF187" s="409"/>
      <c r="GG187" s="409"/>
      <c r="GH187" s="409"/>
      <c r="GI187" s="409"/>
      <c r="GJ187" s="409"/>
      <c r="GK187" s="409"/>
      <c r="GL187" s="409"/>
      <c r="GM187" s="409"/>
      <c r="GN187" s="409"/>
      <c r="GO187" s="409"/>
      <c r="GP187" s="409"/>
      <c r="GQ187" s="409"/>
      <c r="GR187" s="409"/>
      <c r="GS187" s="409"/>
      <c r="GT187" s="409"/>
      <c r="GU187" s="409"/>
      <c r="GV187" s="409"/>
      <c r="GW187" s="409"/>
      <c r="GX187" s="409"/>
      <c r="GY187" s="409"/>
      <c r="GZ187" s="409"/>
      <c r="HA187" s="409"/>
      <c r="HB187" s="409"/>
      <c r="HC187" s="409"/>
      <c r="HD187" s="409"/>
      <c r="HE187" s="409"/>
      <c r="HF187" s="409"/>
      <c r="HG187" s="409"/>
      <c r="HH187" s="409"/>
      <c r="HI187" s="409"/>
      <c r="HJ187" s="409"/>
      <c r="HK187" s="409"/>
      <c r="HL187" s="409"/>
      <c r="HM187" s="409"/>
      <c r="HN187" s="409"/>
      <c r="HO187" s="409"/>
      <c r="HP187" s="409"/>
    </row>
    <row r="188" spans="1:224" s="407" customFormat="1">
      <c r="A188" s="589" t="s">
        <v>591</v>
      </c>
      <c r="B188" s="655" t="s">
        <v>593</v>
      </c>
      <c r="C188" s="589">
        <v>157289</v>
      </c>
      <c r="D188" s="644">
        <v>1</v>
      </c>
      <c r="E188" s="395">
        <v>3336</v>
      </c>
      <c r="F188" s="395">
        <v>3343</v>
      </c>
      <c r="G188" s="395">
        <v>3339</v>
      </c>
      <c r="H188" s="395">
        <v>3355</v>
      </c>
      <c r="I188" s="472">
        <v>3408</v>
      </c>
      <c r="J188" s="472">
        <v>3603</v>
      </c>
      <c r="K188" s="394">
        <v>1788</v>
      </c>
      <c r="L188" s="395">
        <v>1908</v>
      </c>
      <c r="M188" s="395">
        <v>1973</v>
      </c>
      <c r="N188" s="395">
        <v>2253</v>
      </c>
      <c r="O188" s="396">
        <v>2203</v>
      </c>
      <c r="P188" s="396">
        <v>2151</v>
      </c>
      <c r="Q188" s="502">
        <v>1424</v>
      </c>
      <c r="R188" s="502">
        <v>1493</v>
      </c>
      <c r="S188" s="395">
        <v>2268</v>
      </c>
      <c r="T188" s="395">
        <v>2236</v>
      </c>
      <c r="U188" s="395">
        <v>2342</v>
      </c>
      <c r="V188" s="472">
        <v>2498</v>
      </c>
      <c r="W188" s="394"/>
      <c r="X188" s="395"/>
      <c r="Y188" s="395"/>
      <c r="Z188" s="395"/>
      <c r="AA188" s="396"/>
      <c r="AB188" s="396"/>
      <c r="AC188" s="395"/>
      <c r="AD188" s="395"/>
      <c r="AE188" s="395"/>
      <c r="AF188" s="395"/>
      <c r="AG188" s="395"/>
      <c r="AH188" s="472"/>
      <c r="AI188" s="489">
        <f t="shared" si="125"/>
        <v>1788</v>
      </c>
      <c r="AJ188" s="397">
        <f t="shared" si="126"/>
        <v>1908</v>
      </c>
      <c r="AK188" s="397">
        <f t="shared" si="127"/>
        <v>1973</v>
      </c>
      <c r="AL188" s="397">
        <f t="shared" si="128"/>
        <v>2253</v>
      </c>
      <c r="AM188" s="397">
        <f t="shared" si="129"/>
        <v>2203</v>
      </c>
      <c r="AN188" s="397">
        <f t="shared" si="130"/>
        <v>2151</v>
      </c>
      <c r="AO188" s="397">
        <f t="shared" si="131"/>
        <v>1424</v>
      </c>
      <c r="AP188" s="397">
        <f t="shared" si="132"/>
        <v>1493</v>
      </c>
      <c r="AQ188" s="397">
        <f t="shared" si="133"/>
        <v>2268</v>
      </c>
      <c r="AR188" s="397">
        <f t="shared" si="134"/>
        <v>2236</v>
      </c>
      <c r="AS188" s="397">
        <f t="shared" si="135"/>
        <v>2342</v>
      </c>
      <c r="AT188" s="398">
        <f t="shared" si="136"/>
        <v>2498</v>
      </c>
      <c r="AU188" s="379">
        <v>1768</v>
      </c>
      <c r="AV188" s="395">
        <v>1856</v>
      </c>
      <c r="AW188" s="472">
        <v>1956</v>
      </c>
      <c r="AX188" s="400">
        <v>135</v>
      </c>
      <c r="AY188" s="395">
        <v>173</v>
      </c>
      <c r="AZ188" s="472">
        <v>200</v>
      </c>
      <c r="BA188" s="489">
        <f t="shared" si="137"/>
        <v>333</v>
      </c>
      <c r="BB188" s="397">
        <f t="shared" si="138"/>
        <v>313</v>
      </c>
      <c r="BC188" s="398">
        <f t="shared" si="139"/>
        <v>342</v>
      </c>
      <c r="BD188" s="401">
        <v>901</v>
      </c>
      <c r="BE188" s="402">
        <v>951</v>
      </c>
      <c r="BF188" s="472">
        <v>689</v>
      </c>
      <c r="BG188" s="403">
        <v>646</v>
      </c>
      <c r="BH188" s="402">
        <v>703</v>
      </c>
      <c r="BI188" s="472">
        <v>792</v>
      </c>
      <c r="BJ188" s="403">
        <v>159</v>
      </c>
      <c r="BK188" s="402">
        <v>153</v>
      </c>
      <c r="BL188" s="472">
        <v>105</v>
      </c>
      <c r="BM188" s="403">
        <v>253</v>
      </c>
      <c r="BN188" s="402">
        <v>229</v>
      </c>
      <c r="BO188" s="472">
        <v>148</v>
      </c>
      <c r="BP188" s="490">
        <f t="shared" si="140"/>
        <v>890</v>
      </c>
      <c r="BQ188" s="475">
        <f t="shared" si="141"/>
        <v>818</v>
      </c>
      <c r="BR188" s="405">
        <f t="shared" si="142"/>
        <v>482</v>
      </c>
      <c r="BS188" s="476"/>
      <c r="BT188" s="402"/>
      <c r="BU188" s="402"/>
      <c r="BV188" s="402"/>
      <c r="BW188" s="472"/>
      <c r="BX188" s="472"/>
      <c r="BY188" s="403"/>
      <c r="BZ188" s="402"/>
      <c r="CA188" s="402"/>
      <c r="CB188" s="402"/>
      <c r="CC188" s="402"/>
      <c r="CD188" s="402"/>
      <c r="CE188" s="402"/>
      <c r="CF188" s="472"/>
      <c r="CG188" s="403"/>
      <c r="CH188" s="399"/>
      <c r="CI188" s="402"/>
      <c r="CJ188" s="402"/>
      <c r="CK188" s="402"/>
      <c r="CL188" s="402"/>
      <c r="CM188" s="402"/>
      <c r="CN188" s="472"/>
      <c r="CO188" s="489" t="str">
        <f t="shared" si="143"/>
        <v/>
      </c>
      <c r="CP188" s="397" t="str">
        <f t="shared" si="144"/>
        <v/>
      </c>
      <c r="CQ188" s="397" t="str">
        <f t="shared" si="145"/>
        <v/>
      </c>
      <c r="CR188" s="397" t="str">
        <f t="shared" si="146"/>
        <v/>
      </c>
      <c r="CS188" s="397" t="str">
        <f t="shared" si="147"/>
        <v/>
      </c>
      <c r="CT188" s="397" t="str">
        <f t="shared" si="148"/>
        <v/>
      </c>
      <c r="CU188" s="397" t="str">
        <f t="shared" si="149"/>
        <v/>
      </c>
      <c r="CV188" s="491" t="str">
        <f t="shared" si="150"/>
        <v/>
      </c>
      <c r="CW188" s="379"/>
      <c r="CX188" s="399"/>
      <c r="CY188" s="472"/>
      <c r="CZ188" s="400"/>
      <c r="DA188" s="399"/>
      <c r="DB188" s="472"/>
      <c r="DC188" s="404" t="str">
        <f t="shared" si="151"/>
        <v/>
      </c>
      <c r="DD188" s="404" t="str">
        <f t="shared" si="152"/>
        <v/>
      </c>
      <c r="DE188" s="405" t="str">
        <f t="shared" si="153"/>
        <v/>
      </c>
      <c r="DF188" s="379"/>
      <c r="DG188" s="399"/>
      <c r="DH188" s="472"/>
      <c r="DI188" s="400"/>
      <c r="DJ188" s="399"/>
      <c r="DK188" s="472"/>
      <c r="DL188" s="400"/>
      <c r="DM188" s="399"/>
      <c r="DN188" s="472"/>
      <c r="DO188" s="400"/>
      <c r="DP188" s="399"/>
      <c r="DQ188" s="472"/>
      <c r="DR188" s="404" t="str">
        <f t="shared" si="154"/>
        <v/>
      </c>
      <c r="DS188" s="404" t="str">
        <f t="shared" si="155"/>
        <v/>
      </c>
      <c r="DT188" s="405" t="str">
        <f t="shared" si="156"/>
        <v/>
      </c>
      <c r="DU188" s="409"/>
      <c r="DV188" s="406" t="b">
        <f t="shared" si="158"/>
        <v>1</v>
      </c>
      <c r="DW188" s="136" t="b">
        <f t="shared" si="159"/>
        <v>1</v>
      </c>
      <c r="DX188" s="408" t="b">
        <f t="shared" si="160"/>
        <v>1</v>
      </c>
      <c r="DY188" s="136" t="b">
        <f t="shared" si="161"/>
        <v>1</v>
      </c>
      <c r="DZ188" s="136" t="b">
        <f t="shared" si="162"/>
        <v>1</v>
      </c>
      <c r="EA188" s="408" t="b">
        <f t="shared" si="163"/>
        <v>1</v>
      </c>
      <c r="EB188" s="136" t="b">
        <f t="shared" si="164"/>
        <v>1</v>
      </c>
      <c r="EC188" s="136" t="b">
        <f t="shared" si="165"/>
        <v>1</v>
      </c>
      <c r="ED188" s="408" t="b">
        <f t="shared" si="166"/>
        <v>1</v>
      </c>
      <c r="EE188" s="136" t="b">
        <f t="shared" si="167"/>
        <v>0</v>
      </c>
      <c r="EF188" s="136" t="b">
        <f t="shared" si="168"/>
        <v>0</v>
      </c>
      <c r="EG188" s="408" t="b">
        <f t="shared" si="169"/>
        <v>1</v>
      </c>
      <c r="EH188" s="136" t="b">
        <f t="shared" si="170"/>
        <v>0</v>
      </c>
      <c r="EI188" s="136" t="b">
        <f t="shared" si="171"/>
        <v>0</v>
      </c>
      <c r="EJ188" s="408" t="b">
        <f t="shared" si="172"/>
        <v>1</v>
      </c>
      <c r="EK188" s="136" t="b">
        <f t="shared" si="173"/>
        <v>0</v>
      </c>
      <c r="EL188" s="136" t="b">
        <f t="shared" si="174"/>
        <v>0</v>
      </c>
      <c r="EM188" s="408" t="b">
        <f t="shared" si="175"/>
        <v>1</v>
      </c>
      <c r="EN188" s="408"/>
      <c r="EO188" s="409"/>
      <c r="EP188" s="409"/>
      <c r="EQ188" s="409"/>
      <c r="ER188" s="409"/>
      <c r="ES188" s="409"/>
      <c r="ET188" s="409"/>
      <c r="EU188" s="409"/>
      <c r="EV188" s="409"/>
      <c r="EW188" s="409"/>
      <c r="EX188" s="409"/>
      <c r="EY188" s="409"/>
      <c r="EZ188" s="409"/>
      <c r="FA188" s="409"/>
      <c r="FB188" s="409"/>
      <c r="FC188" s="409"/>
      <c r="FD188" s="409"/>
      <c r="FE188" s="409"/>
      <c r="FF188" s="409"/>
      <c r="FG188" s="409"/>
      <c r="FH188" s="409"/>
      <c r="FI188" s="409"/>
      <c r="FJ188" s="409"/>
      <c r="FK188" s="409"/>
      <c r="FL188" s="409"/>
      <c r="FM188" s="409"/>
      <c r="FN188" s="409"/>
      <c r="FO188" s="409"/>
      <c r="FP188" s="409"/>
      <c r="FQ188" s="409"/>
      <c r="FR188" s="409"/>
      <c r="FS188" s="409"/>
      <c r="FT188" s="409"/>
      <c r="FU188" s="409"/>
      <c r="FV188" s="409"/>
      <c r="FW188" s="409"/>
      <c r="FX188" s="409"/>
      <c r="FY188" s="409"/>
      <c r="FZ188" s="409"/>
      <c r="GA188" s="409"/>
      <c r="GB188" s="409"/>
      <c r="GC188" s="409"/>
      <c r="GD188" s="409"/>
      <c r="GE188" s="409"/>
      <c r="GF188" s="409"/>
      <c r="GG188" s="409"/>
      <c r="GH188" s="409"/>
      <c r="GI188" s="409"/>
      <c r="GJ188" s="409"/>
      <c r="GK188" s="409"/>
      <c r="GL188" s="409"/>
      <c r="GM188" s="409"/>
      <c r="GN188" s="409"/>
      <c r="GO188" s="409"/>
      <c r="GP188" s="409"/>
      <c r="GQ188" s="409"/>
      <c r="GR188" s="409"/>
      <c r="GS188" s="409"/>
      <c r="GT188" s="409"/>
      <c r="GU188" s="409"/>
      <c r="GV188" s="409"/>
      <c r="GW188" s="409"/>
      <c r="GX188" s="409"/>
      <c r="GY188" s="409"/>
      <c r="GZ188" s="409"/>
      <c r="HA188" s="409"/>
      <c r="HB188" s="409"/>
      <c r="HC188" s="409"/>
      <c r="HD188" s="409"/>
      <c r="HE188" s="409"/>
      <c r="HF188" s="409"/>
      <c r="HG188" s="409"/>
      <c r="HH188" s="409"/>
      <c r="HI188" s="409"/>
      <c r="HJ188" s="409"/>
      <c r="HK188" s="409"/>
      <c r="HL188" s="409"/>
      <c r="HM188" s="409"/>
      <c r="HN188" s="409"/>
      <c r="HO188" s="409"/>
      <c r="HP188" s="409"/>
    </row>
    <row r="189" spans="1:224" s="407" customFormat="1">
      <c r="A189" s="589" t="s">
        <v>591</v>
      </c>
      <c r="B189" s="590" t="s">
        <v>594</v>
      </c>
      <c r="C189" s="589">
        <v>156620</v>
      </c>
      <c r="D189" s="591">
        <v>3</v>
      </c>
      <c r="E189" s="395">
        <v>3529</v>
      </c>
      <c r="F189" s="395">
        <v>3555</v>
      </c>
      <c r="G189" s="395">
        <v>3573</v>
      </c>
      <c r="H189" s="395">
        <v>3518</v>
      </c>
      <c r="I189" s="472">
        <v>3448</v>
      </c>
      <c r="J189" s="472">
        <v>3567</v>
      </c>
      <c r="K189" s="394">
        <v>1603</v>
      </c>
      <c r="L189" s="395">
        <v>1921</v>
      </c>
      <c r="M189" s="395">
        <v>1862</v>
      </c>
      <c r="N189" s="395">
        <v>1777</v>
      </c>
      <c r="O189" s="396">
        <v>1757</v>
      </c>
      <c r="P189" s="396">
        <v>1703</v>
      </c>
      <c r="Q189" s="395">
        <v>1932</v>
      </c>
      <c r="R189" s="395">
        <v>1189</v>
      </c>
      <c r="S189" s="395">
        <v>1301</v>
      </c>
      <c r="T189" s="395">
        <v>1301</v>
      </c>
      <c r="U189" s="395">
        <v>1365</v>
      </c>
      <c r="V189" s="472">
        <v>1362</v>
      </c>
      <c r="W189" s="394"/>
      <c r="X189" s="395"/>
      <c r="Y189" s="395"/>
      <c r="Z189" s="395"/>
      <c r="AA189" s="396"/>
      <c r="AB189" s="396"/>
      <c r="AC189" s="395"/>
      <c r="AD189" s="395"/>
      <c r="AE189" s="395"/>
      <c r="AF189" s="395"/>
      <c r="AG189" s="395"/>
      <c r="AH189" s="472"/>
      <c r="AI189" s="489">
        <f t="shared" si="125"/>
        <v>1603</v>
      </c>
      <c r="AJ189" s="397">
        <f t="shared" si="126"/>
        <v>1921</v>
      </c>
      <c r="AK189" s="397">
        <f t="shared" si="127"/>
        <v>1862</v>
      </c>
      <c r="AL189" s="397">
        <f t="shared" si="128"/>
        <v>1777</v>
      </c>
      <c r="AM189" s="397">
        <f t="shared" si="129"/>
        <v>1757</v>
      </c>
      <c r="AN189" s="397">
        <f t="shared" si="130"/>
        <v>1703</v>
      </c>
      <c r="AO189" s="397">
        <f t="shared" si="131"/>
        <v>1932</v>
      </c>
      <c r="AP189" s="397">
        <f t="shared" si="132"/>
        <v>1189</v>
      </c>
      <c r="AQ189" s="397">
        <f t="shared" si="133"/>
        <v>1301</v>
      </c>
      <c r="AR189" s="397">
        <f t="shared" si="134"/>
        <v>1301</v>
      </c>
      <c r="AS189" s="397">
        <f t="shared" si="135"/>
        <v>1365</v>
      </c>
      <c r="AT189" s="398">
        <f t="shared" si="136"/>
        <v>1362</v>
      </c>
      <c r="AU189" s="379">
        <v>915</v>
      </c>
      <c r="AV189" s="395">
        <v>938</v>
      </c>
      <c r="AW189" s="472">
        <v>956</v>
      </c>
      <c r="AX189" s="400">
        <v>111</v>
      </c>
      <c r="AY189" s="395">
        <v>136</v>
      </c>
      <c r="AZ189" s="472">
        <v>103</v>
      </c>
      <c r="BA189" s="489">
        <f t="shared" si="137"/>
        <v>275</v>
      </c>
      <c r="BB189" s="397">
        <f t="shared" si="138"/>
        <v>291</v>
      </c>
      <c r="BC189" s="398">
        <f t="shared" si="139"/>
        <v>303</v>
      </c>
      <c r="BD189" s="401">
        <v>619</v>
      </c>
      <c r="BE189" s="402">
        <v>676</v>
      </c>
      <c r="BF189" s="472">
        <v>751</v>
      </c>
      <c r="BG189" s="403">
        <v>622</v>
      </c>
      <c r="BH189" s="402">
        <v>818</v>
      </c>
      <c r="BI189" s="472">
        <v>750</v>
      </c>
      <c r="BJ189" s="403">
        <v>109</v>
      </c>
      <c r="BK189" s="402">
        <v>117</v>
      </c>
      <c r="BL189" s="472">
        <v>118</v>
      </c>
      <c r="BM189" s="403">
        <v>286</v>
      </c>
      <c r="BN189" s="402">
        <v>212</v>
      </c>
      <c r="BO189" s="472">
        <v>234</v>
      </c>
      <c r="BP189" s="490">
        <f t="shared" si="140"/>
        <v>743</v>
      </c>
      <c r="BQ189" s="475">
        <f t="shared" si="141"/>
        <v>698</v>
      </c>
      <c r="BR189" s="405">
        <f t="shared" si="142"/>
        <v>829</v>
      </c>
      <c r="BS189" s="476"/>
      <c r="BT189" s="402"/>
      <c r="BU189" s="402"/>
      <c r="BV189" s="402"/>
      <c r="BW189" s="472"/>
      <c r="BX189" s="472"/>
      <c r="BY189" s="403"/>
      <c r="BZ189" s="402"/>
      <c r="CA189" s="402"/>
      <c r="CB189" s="402"/>
      <c r="CC189" s="402"/>
      <c r="CD189" s="402"/>
      <c r="CE189" s="402"/>
      <c r="CF189" s="472"/>
      <c r="CG189" s="403"/>
      <c r="CH189" s="399"/>
      <c r="CI189" s="402"/>
      <c r="CJ189" s="402"/>
      <c r="CK189" s="402"/>
      <c r="CL189" s="402"/>
      <c r="CM189" s="402"/>
      <c r="CN189" s="472"/>
      <c r="CO189" s="489" t="str">
        <f t="shared" si="143"/>
        <v/>
      </c>
      <c r="CP189" s="397" t="str">
        <f t="shared" si="144"/>
        <v/>
      </c>
      <c r="CQ189" s="397" t="str">
        <f t="shared" si="145"/>
        <v/>
      </c>
      <c r="CR189" s="397" t="str">
        <f t="shared" si="146"/>
        <v/>
      </c>
      <c r="CS189" s="397" t="str">
        <f t="shared" si="147"/>
        <v/>
      </c>
      <c r="CT189" s="397" t="str">
        <f t="shared" si="148"/>
        <v/>
      </c>
      <c r="CU189" s="397" t="str">
        <f t="shared" si="149"/>
        <v/>
      </c>
      <c r="CV189" s="491" t="str">
        <f t="shared" si="150"/>
        <v/>
      </c>
      <c r="CW189" s="379"/>
      <c r="CX189" s="399"/>
      <c r="CY189" s="472"/>
      <c r="CZ189" s="400"/>
      <c r="DA189" s="399"/>
      <c r="DB189" s="472"/>
      <c r="DC189" s="404" t="str">
        <f t="shared" si="151"/>
        <v/>
      </c>
      <c r="DD189" s="404" t="str">
        <f t="shared" si="152"/>
        <v/>
      </c>
      <c r="DE189" s="405" t="str">
        <f t="shared" si="153"/>
        <v/>
      </c>
      <c r="DF189" s="379"/>
      <c r="DG189" s="399"/>
      <c r="DH189" s="472"/>
      <c r="DI189" s="400"/>
      <c r="DJ189" s="399"/>
      <c r="DK189" s="472"/>
      <c r="DL189" s="400"/>
      <c r="DM189" s="399"/>
      <c r="DN189" s="472"/>
      <c r="DO189" s="400"/>
      <c r="DP189" s="399"/>
      <c r="DQ189" s="472"/>
      <c r="DR189" s="404" t="str">
        <f t="shared" si="154"/>
        <v/>
      </c>
      <c r="DS189" s="404" t="str">
        <f t="shared" si="155"/>
        <v/>
      </c>
      <c r="DT189" s="405" t="str">
        <f t="shared" si="156"/>
        <v/>
      </c>
      <c r="DU189" s="408"/>
      <c r="DV189" s="406" t="b">
        <f t="shared" si="158"/>
        <v>1</v>
      </c>
      <c r="DW189" s="136" t="b">
        <f t="shared" si="159"/>
        <v>1</v>
      </c>
      <c r="DX189" s="408" t="b">
        <f t="shared" si="160"/>
        <v>1</v>
      </c>
      <c r="DY189" s="136" t="b">
        <f t="shared" si="161"/>
        <v>1</v>
      </c>
      <c r="DZ189" s="136" t="b">
        <f t="shared" si="162"/>
        <v>1</v>
      </c>
      <c r="EA189" s="408" t="b">
        <f t="shared" si="163"/>
        <v>1</v>
      </c>
      <c r="EB189" s="136" t="b">
        <f t="shared" si="164"/>
        <v>1</v>
      </c>
      <c r="EC189" s="136" t="b">
        <f t="shared" si="165"/>
        <v>1</v>
      </c>
      <c r="ED189" s="408" t="b">
        <f t="shared" si="166"/>
        <v>1</v>
      </c>
      <c r="EE189" s="136" t="b">
        <f t="shared" si="167"/>
        <v>0</v>
      </c>
      <c r="EF189" s="136" t="b">
        <f t="shared" si="168"/>
        <v>0</v>
      </c>
      <c r="EG189" s="408" t="b">
        <f t="shared" si="169"/>
        <v>1</v>
      </c>
      <c r="EH189" s="136" t="b">
        <f t="shared" si="170"/>
        <v>0</v>
      </c>
      <c r="EI189" s="136" t="b">
        <f t="shared" si="171"/>
        <v>0</v>
      </c>
      <c r="EJ189" s="408" t="b">
        <f t="shared" si="172"/>
        <v>1</v>
      </c>
      <c r="EK189" s="136" t="b">
        <f t="shared" si="173"/>
        <v>0</v>
      </c>
      <c r="EL189" s="136" t="b">
        <f t="shared" si="174"/>
        <v>0</v>
      </c>
      <c r="EM189" s="408" t="b">
        <f t="shared" si="175"/>
        <v>1</v>
      </c>
      <c r="EN189" s="408"/>
      <c r="EO189" s="409"/>
      <c r="EP189" s="409"/>
      <c r="EQ189" s="409"/>
      <c r="ER189" s="409"/>
      <c r="ES189" s="409"/>
      <c r="ET189" s="409"/>
      <c r="EU189" s="409"/>
      <c r="EV189" s="409"/>
      <c r="EW189" s="409"/>
      <c r="EX189" s="409"/>
      <c r="EY189" s="409"/>
      <c r="EZ189" s="409"/>
      <c r="FA189" s="409"/>
      <c r="FB189" s="409"/>
      <c r="FC189" s="409"/>
      <c r="FD189" s="409"/>
      <c r="FE189" s="409"/>
      <c r="FF189" s="409"/>
      <c r="FG189" s="409"/>
      <c r="FH189" s="409"/>
      <c r="FI189" s="409"/>
      <c r="FJ189" s="409"/>
      <c r="FK189" s="409"/>
      <c r="FL189" s="409"/>
      <c r="FM189" s="409"/>
      <c r="FN189" s="409"/>
      <c r="FO189" s="409"/>
      <c r="FP189" s="409"/>
      <c r="FQ189" s="409"/>
      <c r="FR189" s="409"/>
      <c r="FS189" s="409"/>
      <c r="FT189" s="409"/>
      <c r="FU189" s="409"/>
      <c r="FV189" s="409"/>
      <c r="FW189" s="409"/>
      <c r="FX189" s="409"/>
      <c r="FY189" s="409"/>
      <c r="FZ189" s="409"/>
      <c r="GA189" s="409"/>
      <c r="GB189" s="409"/>
      <c r="GC189" s="409"/>
      <c r="GD189" s="409"/>
      <c r="GE189" s="409"/>
      <c r="GF189" s="409"/>
      <c r="GG189" s="409"/>
      <c r="GH189" s="409"/>
      <c r="GI189" s="409"/>
      <c r="GJ189" s="409"/>
      <c r="GK189" s="409"/>
      <c r="GL189" s="409"/>
      <c r="GM189" s="409"/>
      <c r="GN189" s="409"/>
      <c r="GO189" s="409"/>
      <c r="GP189" s="409"/>
      <c r="GQ189" s="409"/>
      <c r="GR189" s="409"/>
      <c r="GS189" s="409"/>
      <c r="GT189" s="409"/>
      <c r="GU189" s="409"/>
      <c r="GV189" s="409"/>
      <c r="GW189" s="409"/>
      <c r="GX189" s="409"/>
      <c r="GY189" s="409"/>
      <c r="GZ189" s="409"/>
      <c r="HA189" s="409"/>
      <c r="HB189" s="409"/>
      <c r="HC189" s="409"/>
      <c r="HD189" s="409"/>
      <c r="HE189" s="409"/>
      <c r="HF189" s="409"/>
      <c r="HG189" s="409"/>
      <c r="HH189" s="409"/>
      <c r="HI189" s="409"/>
      <c r="HJ189" s="409"/>
      <c r="HK189" s="409"/>
      <c r="HL189" s="409"/>
      <c r="HM189" s="409"/>
      <c r="HN189" s="409"/>
      <c r="HO189" s="409"/>
      <c r="HP189" s="409"/>
    </row>
    <row r="190" spans="1:224" s="407" customFormat="1">
      <c r="A190" s="589" t="s">
        <v>591</v>
      </c>
      <c r="B190" s="590" t="s">
        <v>595</v>
      </c>
      <c r="C190" s="589">
        <v>157401</v>
      </c>
      <c r="D190" s="591">
        <v>3</v>
      </c>
      <c r="E190" s="395">
        <v>2309</v>
      </c>
      <c r="F190" s="395">
        <v>2328</v>
      </c>
      <c r="G190" s="395">
        <v>2347</v>
      </c>
      <c r="H190" s="395">
        <v>2321</v>
      </c>
      <c r="I190" s="472">
        <v>2268</v>
      </c>
      <c r="J190" s="472">
        <v>2113</v>
      </c>
      <c r="K190" s="394">
        <v>951</v>
      </c>
      <c r="L190" s="395">
        <v>887</v>
      </c>
      <c r="M190" s="395">
        <v>905</v>
      </c>
      <c r="N190" s="395">
        <v>889</v>
      </c>
      <c r="O190" s="396">
        <v>874</v>
      </c>
      <c r="P190" s="396">
        <v>1002</v>
      </c>
      <c r="Q190" s="395">
        <v>988</v>
      </c>
      <c r="R190" s="395">
        <v>1429</v>
      </c>
      <c r="S190" s="395">
        <v>1350</v>
      </c>
      <c r="T190" s="395">
        <v>1370</v>
      </c>
      <c r="U190" s="395">
        <v>1325</v>
      </c>
      <c r="V190" s="472">
        <v>1318</v>
      </c>
      <c r="W190" s="394"/>
      <c r="X190" s="395"/>
      <c r="Y190" s="395"/>
      <c r="Z190" s="395"/>
      <c r="AA190" s="396"/>
      <c r="AB190" s="396"/>
      <c r="AC190" s="395"/>
      <c r="AD190" s="395"/>
      <c r="AE190" s="395"/>
      <c r="AF190" s="395"/>
      <c r="AG190" s="395"/>
      <c r="AH190" s="472"/>
      <c r="AI190" s="489">
        <f t="shared" si="125"/>
        <v>951</v>
      </c>
      <c r="AJ190" s="397">
        <f t="shared" si="126"/>
        <v>887</v>
      </c>
      <c r="AK190" s="397">
        <f t="shared" si="127"/>
        <v>905</v>
      </c>
      <c r="AL190" s="397">
        <f t="shared" si="128"/>
        <v>889</v>
      </c>
      <c r="AM190" s="397">
        <f t="shared" si="129"/>
        <v>874</v>
      </c>
      <c r="AN190" s="397">
        <f t="shared" si="130"/>
        <v>1002</v>
      </c>
      <c r="AO190" s="397">
        <f t="shared" si="131"/>
        <v>988</v>
      </c>
      <c r="AP190" s="397">
        <f t="shared" si="132"/>
        <v>1429</v>
      </c>
      <c r="AQ190" s="397">
        <f t="shared" si="133"/>
        <v>1350</v>
      </c>
      <c r="AR190" s="397">
        <f t="shared" si="134"/>
        <v>1370</v>
      </c>
      <c r="AS190" s="397">
        <f t="shared" si="135"/>
        <v>1325</v>
      </c>
      <c r="AT190" s="398">
        <f t="shared" si="136"/>
        <v>1318</v>
      </c>
      <c r="AU190" s="379">
        <v>1019</v>
      </c>
      <c r="AV190" s="395">
        <v>1006</v>
      </c>
      <c r="AW190" s="472">
        <v>977</v>
      </c>
      <c r="AX190" s="400">
        <v>104</v>
      </c>
      <c r="AY190" s="395">
        <v>105</v>
      </c>
      <c r="AZ190" s="472">
        <v>122</v>
      </c>
      <c r="BA190" s="489">
        <f t="shared" si="137"/>
        <v>247</v>
      </c>
      <c r="BB190" s="397">
        <f t="shared" si="138"/>
        <v>214</v>
      </c>
      <c r="BC190" s="398">
        <f t="shared" si="139"/>
        <v>219</v>
      </c>
      <c r="BD190" s="401">
        <v>486</v>
      </c>
      <c r="BE190" s="402">
        <v>560</v>
      </c>
      <c r="BF190" s="472">
        <v>558</v>
      </c>
      <c r="BG190" s="403">
        <v>562</v>
      </c>
      <c r="BH190" s="402">
        <v>523</v>
      </c>
      <c r="BI190" s="472">
        <v>546</v>
      </c>
      <c r="BJ190" s="403">
        <v>41</v>
      </c>
      <c r="BK190" s="402">
        <v>39</v>
      </c>
      <c r="BL190" s="472">
        <v>38</v>
      </c>
      <c r="BM190" s="403">
        <v>75</v>
      </c>
      <c r="BN190" s="402">
        <v>85</v>
      </c>
      <c r="BO190" s="472">
        <v>77</v>
      </c>
      <c r="BP190" s="490">
        <f t="shared" si="140"/>
        <v>272</v>
      </c>
      <c r="BQ190" s="475">
        <f t="shared" si="141"/>
        <v>318</v>
      </c>
      <c r="BR190" s="405">
        <f t="shared" si="142"/>
        <v>315</v>
      </c>
      <c r="BS190" s="476"/>
      <c r="BT190" s="402"/>
      <c r="BU190" s="402"/>
      <c r="BV190" s="402"/>
      <c r="BW190" s="472"/>
      <c r="BX190" s="472"/>
      <c r="BY190" s="403"/>
      <c r="BZ190" s="402"/>
      <c r="CA190" s="402"/>
      <c r="CB190" s="402"/>
      <c r="CC190" s="402"/>
      <c r="CD190" s="402"/>
      <c r="CE190" s="402"/>
      <c r="CF190" s="472"/>
      <c r="CG190" s="403"/>
      <c r="CH190" s="399"/>
      <c r="CI190" s="402"/>
      <c r="CJ190" s="402"/>
      <c r="CK190" s="402"/>
      <c r="CL190" s="402"/>
      <c r="CM190" s="402"/>
      <c r="CN190" s="472"/>
      <c r="CO190" s="489" t="str">
        <f t="shared" si="143"/>
        <v/>
      </c>
      <c r="CP190" s="397" t="str">
        <f t="shared" si="144"/>
        <v/>
      </c>
      <c r="CQ190" s="397" t="str">
        <f t="shared" si="145"/>
        <v/>
      </c>
      <c r="CR190" s="397" t="str">
        <f t="shared" si="146"/>
        <v/>
      </c>
      <c r="CS190" s="397" t="str">
        <f t="shared" si="147"/>
        <v/>
      </c>
      <c r="CT190" s="397" t="str">
        <f t="shared" si="148"/>
        <v/>
      </c>
      <c r="CU190" s="397" t="str">
        <f t="shared" si="149"/>
        <v/>
      </c>
      <c r="CV190" s="491" t="str">
        <f t="shared" si="150"/>
        <v/>
      </c>
      <c r="CW190" s="379"/>
      <c r="CX190" s="399"/>
      <c r="CY190" s="472"/>
      <c r="CZ190" s="400"/>
      <c r="DA190" s="399"/>
      <c r="DB190" s="472"/>
      <c r="DC190" s="404" t="str">
        <f t="shared" si="151"/>
        <v/>
      </c>
      <c r="DD190" s="404" t="str">
        <f t="shared" si="152"/>
        <v/>
      </c>
      <c r="DE190" s="405" t="str">
        <f t="shared" si="153"/>
        <v/>
      </c>
      <c r="DF190" s="379"/>
      <c r="DG190" s="399"/>
      <c r="DH190" s="472"/>
      <c r="DI190" s="400"/>
      <c r="DJ190" s="399"/>
      <c r="DK190" s="472"/>
      <c r="DL190" s="400"/>
      <c r="DM190" s="399"/>
      <c r="DN190" s="472"/>
      <c r="DO190" s="400"/>
      <c r="DP190" s="399"/>
      <c r="DQ190" s="472"/>
      <c r="DR190" s="404" t="str">
        <f t="shared" si="154"/>
        <v/>
      </c>
      <c r="DS190" s="404" t="str">
        <f t="shared" si="155"/>
        <v/>
      </c>
      <c r="DT190" s="405" t="str">
        <f t="shared" si="156"/>
        <v/>
      </c>
      <c r="DU190" s="409"/>
      <c r="DV190" s="406" t="b">
        <f t="shared" si="158"/>
        <v>1</v>
      </c>
      <c r="DW190" s="136" t="b">
        <f t="shared" si="159"/>
        <v>1</v>
      </c>
      <c r="DX190" s="408" t="b">
        <f t="shared" si="160"/>
        <v>1</v>
      </c>
      <c r="DY190" s="136" t="b">
        <f t="shared" si="161"/>
        <v>1</v>
      </c>
      <c r="DZ190" s="136" t="b">
        <f t="shared" si="162"/>
        <v>1</v>
      </c>
      <c r="EA190" s="408" t="b">
        <f t="shared" si="163"/>
        <v>1</v>
      </c>
      <c r="EB190" s="136" t="b">
        <f t="shared" si="164"/>
        <v>1</v>
      </c>
      <c r="EC190" s="136" t="b">
        <f t="shared" si="165"/>
        <v>1</v>
      </c>
      <c r="ED190" s="408" t="b">
        <f t="shared" si="166"/>
        <v>1</v>
      </c>
      <c r="EE190" s="136" t="b">
        <f t="shared" si="167"/>
        <v>0</v>
      </c>
      <c r="EF190" s="136" t="b">
        <f t="shared" si="168"/>
        <v>0</v>
      </c>
      <c r="EG190" s="408" t="b">
        <f t="shared" si="169"/>
        <v>1</v>
      </c>
      <c r="EH190" s="136" t="b">
        <f t="shared" si="170"/>
        <v>0</v>
      </c>
      <c r="EI190" s="136" t="b">
        <f t="shared" si="171"/>
        <v>0</v>
      </c>
      <c r="EJ190" s="408" t="b">
        <f t="shared" si="172"/>
        <v>1</v>
      </c>
      <c r="EK190" s="136" t="b">
        <f t="shared" si="173"/>
        <v>0</v>
      </c>
      <c r="EL190" s="136" t="b">
        <f t="shared" si="174"/>
        <v>0</v>
      </c>
      <c r="EM190" s="408" t="b">
        <f t="shared" si="175"/>
        <v>1</v>
      </c>
      <c r="EN190" s="408"/>
      <c r="EO190" s="409"/>
      <c r="EP190" s="409"/>
      <c r="EQ190" s="409"/>
      <c r="ER190" s="409"/>
      <c r="ES190" s="409"/>
      <c r="ET190" s="409"/>
      <c r="EU190" s="409"/>
      <c r="EV190" s="409"/>
      <c r="EW190" s="409"/>
      <c r="EX190" s="409"/>
      <c r="EY190" s="409"/>
      <c r="EZ190" s="409"/>
      <c r="FA190" s="409"/>
      <c r="FB190" s="409"/>
      <c r="FC190" s="409"/>
      <c r="FD190" s="409"/>
      <c r="FE190" s="409"/>
      <c r="FF190" s="409"/>
      <c r="FG190" s="409"/>
      <c r="FH190" s="409"/>
      <c r="FI190" s="409"/>
      <c r="FJ190" s="409"/>
      <c r="FK190" s="409"/>
      <c r="FL190" s="409"/>
      <c r="FM190" s="409"/>
      <c r="FN190" s="409"/>
      <c r="FO190" s="409"/>
      <c r="FP190" s="409"/>
      <c r="FQ190" s="409"/>
      <c r="FR190" s="409"/>
      <c r="FS190" s="409"/>
      <c r="FT190" s="409"/>
      <c r="FU190" s="409"/>
      <c r="FV190" s="409"/>
      <c r="FW190" s="409"/>
      <c r="FX190" s="409"/>
      <c r="FY190" s="409"/>
      <c r="FZ190" s="409"/>
      <c r="GA190" s="409"/>
      <c r="GB190" s="409"/>
      <c r="GC190" s="409"/>
      <c r="GD190" s="409"/>
      <c r="GE190" s="409"/>
      <c r="GF190" s="409"/>
      <c r="GG190" s="409"/>
      <c r="GH190" s="409"/>
      <c r="GI190" s="409"/>
      <c r="GJ190" s="409"/>
      <c r="GK190" s="409"/>
      <c r="GL190" s="409"/>
      <c r="GM190" s="409"/>
      <c r="GN190" s="409"/>
      <c r="GO190" s="409"/>
      <c r="GP190" s="409"/>
      <c r="GQ190" s="409"/>
      <c r="GR190" s="409"/>
      <c r="GS190" s="409"/>
      <c r="GT190" s="409"/>
      <c r="GU190" s="409"/>
      <c r="GV190" s="409"/>
      <c r="GW190" s="409"/>
      <c r="GX190" s="409"/>
      <c r="GY190" s="409"/>
      <c r="GZ190" s="409"/>
      <c r="HA190" s="409"/>
      <c r="HB190" s="409"/>
      <c r="HC190" s="409"/>
      <c r="HD190" s="409"/>
      <c r="HE190" s="409"/>
      <c r="HF190" s="409"/>
      <c r="HG190" s="409"/>
      <c r="HH190" s="409"/>
      <c r="HI190" s="409"/>
      <c r="HJ190" s="409"/>
      <c r="HK190" s="409"/>
      <c r="HL190" s="409"/>
      <c r="HM190" s="409"/>
      <c r="HN190" s="409"/>
      <c r="HO190" s="409"/>
      <c r="HP190" s="409"/>
    </row>
    <row r="191" spans="1:224" s="407" customFormat="1">
      <c r="A191" s="589" t="s">
        <v>591</v>
      </c>
      <c r="B191" s="590" t="s">
        <v>596</v>
      </c>
      <c r="C191" s="589">
        <v>157951</v>
      </c>
      <c r="D191" s="591">
        <v>3</v>
      </c>
      <c r="E191" s="395">
        <v>3913</v>
      </c>
      <c r="F191" s="395">
        <v>3842</v>
      </c>
      <c r="G191" s="395">
        <v>3788</v>
      </c>
      <c r="H191" s="395">
        <v>3948</v>
      </c>
      <c r="I191" s="472">
        <v>4015</v>
      </c>
      <c r="J191" s="472">
        <v>3886</v>
      </c>
      <c r="K191" s="394">
        <v>1888</v>
      </c>
      <c r="L191" s="395">
        <v>1902</v>
      </c>
      <c r="M191" s="395">
        <v>2006</v>
      </c>
      <c r="N191" s="395">
        <v>2077</v>
      </c>
      <c r="O191" s="396">
        <v>2050</v>
      </c>
      <c r="P191" s="396">
        <v>2130</v>
      </c>
      <c r="Q191" s="395">
        <v>2482</v>
      </c>
      <c r="R191" s="395">
        <v>2423</v>
      </c>
      <c r="S191" s="395">
        <v>2170</v>
      </c>
      <c r="T191" s="395">
        <v>2289</v>
      </c>
      <c r="U191" s="395">
        <v>2404</v>
      </c>
      <c r="V191" s="472">
        <v>2392</v>
      </c>
      <c r="W191" s="394"/>
      <c r="X191" s="395"/>
      <c r="Y191" s="395"/>
      <c r="Z191" s="395"/>
      <c r="AA191" s="396"/>
      <c r="AB191" s="396"/>
      <c r="AC191" s="395"/>
      <c r="AD191" s="395"/>
      <c r="AE191" s="395"/>
      <c r="AF191" s="395"/>
      <c r="AG191" s="395"/>
      <c r="AH191" s="472"/>
      <c r="AI191" s="489">
        <f t="shared" si="125"/>
        <v>1888</v>
      </c>
      <c r="AJ191" s="397">
        <f t="shared" si="126"/>
        <v>1902</v>
      </c>
      <c r="AK191" s="397">
        <f t="shared" si="127"/>
        <v>2006</v>
      </c>
      <c r="AL191" s="397">
        <f t="shared" si="128"/>
        <v>2077</v>
      </c>
      <c r="AM191" s="397">
        <f t="shared" si="129"/>
        <v>2050</v>
      </c>
      <c r="AN191" s="397">
        <f t="shared" si="130"/>
        <v>2130</v>
      </c>
      <c r="AO191" s="397">
        <f t="shared" si="131"/>
        <v>2482</v>
      </c>
      <c r="AP191" s="397">
        <f t="shared" si="132"/>
        <v>2423</v>
      </c>
      <c r="AQ191" s="397">
        <f t="shared" si="133"/>
        <v>2170</v>
      </c>
      <c r="AR191" s="397">
        <f t="shared" si="134"/>
        <v>2289</v>
      </c>
      <c r="AS191" s="397">
        <f t="shared" si="135"/>
        <v>2404</v>
      </c>
      <c r="AT191" s="398">
        <f t="shared" si="136"/>
        <v>2392</v>
      </c>
      <c r="AU191" s="379">
        <v>1694</v>
      </c>
      <c r="AV191" s="395">
        <v>1799</v>
      </c>
      <c r="AW191" s="472">
        <v>1773</v>
      </c>
      <c r="AX191" s="400">
        <v>205</v>
      </c>
      <c r="AY191" s="395">
        <v>212</v>
      </c>
      <c r="AZ191" s="472">
        <v>235</v>
      </c>
      <c r="BA191" s="489">
        <f t="shared" si="137"/>
        <v>390</v>
      </c>
      <c r="BB191" s="397">
        <f t="shared" si="138"/>
        <v>393</v>
      </c>
      <c r="BC191" s="398">
        <f t="shared" si="139"/>
        <v>384</v>
      </c>
      <c r="BD191" s="401">
        <v>995</v>
      </c>
      <c r="BE191" s="402">
        <v>1038</v>
      </c>
      <c r="BF191" s="472">
        <v>1161</v>
      </c>
      <c r="BG191" s="403">
        <v>868</v>
      </c>
      <c r="BH191" s="402">
        <v>924</v>
      </c>
      <c r="BI191" s="472">
        <v>1002</v>
      </c>
      <c r="BJ191" s="403">
        <v>119</v>
      </c>
      <c r="BK191" s="402">
        <v>96</v>
      </c>
      <c r="BL191" s="472">
        <v>150</v>
      </c>
      <c r="BM191" s="403">
        <v>244</v>
      </c>
      <c r="BN191" s="402">
        <v>258</v>
      </c>
      <c r="BO191" s="472">
        <v>271</v>
      </c>
      <c r="BP191" s="490">
        <f t="shared" si="140"/>
        <v>692</v>
      </c>
      <c r="BQ191" s="475">
        <f t="shared" si="141"/>
        <v>738</v>
      </c>
      <c r="BR191" s="405">
        <f t="shared" si="142"/>
        <v>900</v>
      </c>
      <c r="BS191" s="476"/>
      <c r="BT191" s="402"/>
      <c r="BU191" s="402"/>
      <c r="BV191" s="402"/>
      <c r="BW191" s="472"/>
      <c r="BX191" s="472"/>
      <c r="BY191" s="403"/>
      <c r="BZ191" s="402"/>
      <c r="CA191" s="402"/>
      <c r="CB191" s="402"/>
      <c r="CC191" s="402"/>
      <c r="CD191" s="402"/>
      <c r="CE191" s="402"/>
      <c r="CF191" s="472"/>
      <c r="CG191" s="403"/>
      <c r="CH191" s="399"/>
      <c r="CI191" s="402"/>
      <c r="CJ191" s="402"/>
      <c r="CK191" s="402"/>
      <c r="CL191" s="402"/>
      <c r="CM191" s="402"/>
      <c r="CN191" s="472"/>
      <c r="CO191" s="489" t="str">
        <f t="shared" si="143"/>
        <v/>
      </c>
      <c r="CP191" s="397" t="str">
        <f t="shared" si="144"/>
        <v/>
      </c>
      <c r="CQ191" s="397" t="str">
        <f t="shared" si="145"/>
        <v/>
      </c>
      <c r="CR191" s="397" t="str">
        <f t="shared" si="146"/>
        <v/>
      </c>
      <c r="CS191" s="397" t="str">
        <f t="shared" si="147"/>
        <v/>
      </c>
      <c r="CT191" s="397" t="str">
        <f t="shared" si="148"/>
        <v/>
      </c>
      <c r="CU191" s="397" t="str">
        <f t="shared" si="149"/>
        <v/>
      </c>
      <c r="CV191" s="491" t="str">
        <f t="shared" si="150"/>
        <v/>
      </c>
      <c r="CW191" s="379"/>
      <c r="CX191" s="399"/>
      <c r="CY191" s="472"/>
      <c r="CZ191" s="400"/>
      <c r="DA191" s="399"/>
      <c r="DB191" s="472"/>
      <c r="DC191" s="404" t="str">
        <f t="shared" si="151"/>
        <v/>
      </c>
      <c r="DD191" s="404" t="str">
        <f t="shared" si="152"/>
        <v/>
      </c>
      <c r="DE191" s="405" t="str">
        <f t="shared" si="153"/>
        <v/>
      </c>
      <c r="DF191" s="379"/>
      <c r="DG191" s="399"/>
      <c r="DH191" s="472"/>
      <c r="DI191" s="400"/>
      <c r="DJ191" s="399"/>
      <c r="DK191" s="472"/>
      <c r="DL191" s="400"/>
      <c r="DM191" s="399"/>
      <c r="DN191" s="472"/>
      <c r="DO191" s="400"/>
      <c r="DP191" s="399"/>
      <c r="DQ191" s="472"/>
      <c r="DR191" s="404" t="str">
        <f t="shared" si="154"/>
        <v/>
      </c>
      <c r="DS191" s="404" t="str">
        <f t="shared" si="155"/>
        <v/>
      </c>
      <c r="DT191" s="405" t="str">
        <f t="shared" si="156"/>
        <v/>
      </c>
      <c r="DU191" s="409"/>
      <c r="DV191" s="406" t="b">
        <f t="shared" si="158"/>
        <v>1</v>
      </c>
      <c r="DW191" s="136" t="b">
        <f t="shared" si="159"/>
        <v>1</v>
      </c>
      <c r="DX191" s="408" t="b">
        <f t="shared" si="160"/>
        <v>1</v>
      </c>
      <c r="DY191" s="136" t="b">
        <f t="shared" si="161"/>
        <v>1</v>
      </c>
      <c r="DZ191" s="136" t="b">
        <f t="shared" si="162"/>
        <v>1</v>
      </c>
      <c r="EA191" s="408" t="b">
        <f t="shared" si="163"/>
        <v>1</v>
      </c>
      <c r="EB191" s="136" t="b">
        <f t="shared" si="164"/>
        <v>1</v>
      </c>
      <c r="EC191" s="136" t="b">
        <f t="shared" si="165"/>
        <v>1</v>
      </c>
      <c r="ED191" s="408" t="b">
        <f t="shared" si="166"/>
        <v>1</v>
      </c>
      <c r="EE191" s="136" t="b">
        <f t="shared" si="167"/>
        <v>0</v>
      </c>
      <c r="EF191" s="136" t="b">
        <f t="shared" si="168"/>
        <v>0</v>
      </c>
      <c r="EG191" s="408" t="b">
        <f t="shared" si="169"/>
        <v>1</v>
      </c>
      <c r="EH191" s="136" t="b">
        <f t="shared" si="170"/>
        <v>0</v>
      </c>
      <c r="EI191" s="136" t="b">
        <f t="shared" si="171"/>
        <v>0</v>
      </c>
      <c r="EJ191" s="408" t="b">
        <f t="shared" si="172"/>
        <v>1</v>
      </c>
      <c r="EK191" s="136" t="b">
        <f t="shared" si="173"/>
        <v>0</v>
      </c>
      <c r="EL191" s="136" t="b">
        <f t="shared" si="174"/>
        <v>0</v>
      </c>
      <c r="EM191" s="408" t="b">
        <f t="shared" si="175"/>
        <v>1</v>
      </c>
      <c r="EN191" s="408"/>
      <c r="EO191" s="409"/>
      <c r="EP191" s="409"/>
      <c r="EQ191" s="409"/>
      <c r="ER191" s="409"/>
      <c r="ES191" s="409"/>
      <c r="ET191" s="409"/>
      <c r="EU191" s="409"/>
      <c r="EV191" s="409"/>
      <c r="EW191" s="409"/>
      <c r="EX191" s="409"/>
      <c r="EY191" s="409"/>
      <c r="EZ191" s="409"/>
      <c r="FA191" s="409"/>
      <c r="FB191" s="409"/>
      <c r="FC191" s="409"/>
      <c r="FD191" s="409"/>
      <c r="FE191" s="409"/>
      <c r="FF191" s="409"/>
      <c r="FG191" s="409"/>
      <c r="FH191" s="409"/>
      <c r="FI191" s="409"/>
      <c r="FJ191" s="409"/>
      <c r="FK191" s="409"/>
      <c r="FL191" s="409"/>
      <c r="FM191" s="409"/>
      <c r="FN191" s="409"/>
      <c r="FO191" s="409"/>
      <c r="FP191" s="409"/>
      <c r="FQ191" s="409"/>
      <c r="FR191" s="409"/>
      <c r="FS191" s="409"/>
      <c r="FT191" s="409"/>
      <c r="FU191" s="409"/>
      <c r="FV191" s="409"/>
      <c r="FW191" s="409"/>
      <c r="FX191" s="409"/>
      <c r="FY191" s="409"/>
      <c r="FZ191" s="409"/>
      <c r="GA191" s="409"/>
      <c r="GB191" s="409"/>
      <c r="GC191" s="409"/>
      <c r="GD191" s="409"/>
      <c r="GE191" s="409"/>
      <c r="GF191" s="409"/>
      <c r="GG191" s="409"/>
      <c r="GH191" s="409"/>
      <c r="GI191" s="409"/>
      <c r="GJ191" s="409"/>
      <c r="GK191" s="409"/>
      <c r="GL191" s="409"/>
      <c r="GM191" s="409"/>
      <c r="GN191" s="409"/>
      <c r="GO191" s="409"/>
      <c r="GP191" s="409"/>
      <c r="GQ191" s="409"/>
      <c r="GR191" s="409"/>
      <c r="GS191" s="409"/>
      <c r="GT191" s="409"/>
      <c r="GU191" s="409"/>
      <c r="GV191" s="409"/>
      <c r="GW191" s="409"/>
      <c r="GX191" s="409"/>
      <c r="GY191" s="409"/>
      <c r="GZ191" s="409"/>
      <c r="HA191" s="409"/>
      <c r="HB191" s="409"/>
      <c r="HC191" s="409"/>
      <c r="HD191" s="409"/>
      <c r="HE191" s="409"/>
      <c r="HF191" s="409"/>
      <c r="HG191" s="409"/>
      <c r="HH191" s="409"/>
      <c r="HI191" s="409"/>
      <c r="HJ191" s="409"/>
      <c r="HK191" s="409"/>
      <c r="HL191" s="409"/>
      <c r="HM191" s="409"/>
      <c r="HN191" s="409"/>
      <c r="HO191" s="409"/>
      <c r="HP191" s="409"/>
    </row>
    <row r="192" spans="1:224" s="407" customFormat="1">
      <c r="A192" s="589" t="s">
        <v>591</v>
      </c>
      <c r="B192" s="590" t="s">
        <v>597</v>
      </c>
      <c r="C192" s="589">
        <v>157386</v>
      </c>
      <c r="D192" s="591">
        <v>4</v>
      </c>
      <c r="E192" s="395">
        <v>2105</v>
      </c>
      <c r="F192" s="395">
        <v>2014</v>
      </c>
      <c r="G192" s="395">
        <v>1839</v>
      </c>
      <c r="H192" s="395">
        <v>1729</v>
      </c>
      <c r="I192" s="472">
        <v>1817</v>
      </c>
      <c r="J192" s="472">
        <v>1862</v>
      </c>
      <c r="K192" s="394">
        <v>861</v>
      </c>
      <c r="L192" s="395">
        <v>889</v>
      </c>
      <c r="M192" s="395">
        <v>940</v>
      </c>
      <c r="N192" s="395">
        <v>867</v>
      </c>
      <c r="O192" s="396">
        <v>872</v>
      </c>
      <c r="P192" s="396">
        <v>1204</v>
      </c>
      <c r="Q192" s="395">
        <v>1112</v>
      </c>
      <c r="R192" s="395">
        <v>1084</v>
      </c>
      <c r="S192" s="395">
        <v>938</v>
      </c>
      <c r="T192" s="395">
        <v>991</v>
      </c>
      <c r="U192" s="395">
        <v>1028</v>
      </c>
      <c r="V192" s="472">
        <v>1121</v>
      </c>
      <c r="W192" s="394"/>
      <c r="X192" s="395"/>
      <c r="Y192" s="395"/>
      <c r="Z192" s="395"/>
      <c r="AA192" s="396"/>
      <c r="AB192" s="396"/>
      <c r="AC192" s="395"/>
      <c r="AD192" s="395"/>
      <c r="AE192" s="395"/>
      <c r="AF192" s="395"/>
      <c r="AG192" s="395"/>
      <c r="AH192" s="472"/>
      <c r="AI192" s="489">
        <f t="shared" si="125"/>
        <v>861</v>
      </c>
      <c r="AJ192" s="397">
        <f t="shared" si="126"/>
        <v>889</v>
      </c>
      <c r="AK192" s="397">
        <f t="shared" si="127"/>
        <v>940</v>
      </c>
      <c r="AL192" s="397">
        <f t="shared" si="128"/>
        <v>867</v>
      </c>
      <c r="AM192" s="397">
        <f t="shared" si="129"/>
        <v>872</v>
      </c>
      <c r="AN192" s="397">
        <f t="shared" si="130"/>
        <v>1204</v>
      </c>
      <c r="AO192" s="397">
        <f t="shared" si="131"/>
        <v>1112</v>
      </c>
      <c r="AP192" s="397">
        <f t="shared" si="132"/>
        <v>1084</v>
      </c>
      <c r="AQ192" s="397">
        <f t="shared" si="133"/>
        <v>938</v>
      </c>
      <c r="AR192" s="397">
        <f t="shared" si="134"/>
        <v>991</v>
      </c>
      <c r="AS192" s="397">
        <f t="shared" si="135"/>
        <v>1028</v>
      </c>
      <c r="AT192" s="398">
        <f t="shared" si="136"/>
        <v>1121</v>
      </c>
      <c r="AU192" s="379">
        <v>689</v>
      </c>
      <c r="AV192" s="395">
        <v>730</v>
      </c>
      <c r="AW192" s="472">
        <v>793</v>
      </c>
      <c r="AX192" s="400">
        <v>89</v>
      </c>
      <c r="AY192" s="395">
        <v>91</v>
      </c>
      <c r="AZ192" s="472">
        <v>108</v>
      </c>
      <c r="BA192" s="489">
        <f t="shared" si="137"/>
        <v>213</v>
      </c>
      <c r="BB192" s="397">
        <f t="shared" si="138"/>
        <v>207</v>
      </c>
      <c r="BC192" s="398">
        <f t="shared" si="139"/>
        <v>220</v>
      </c>
      <c r="BD192" s="401">
        <v>378</v>
      </c>
      <c r="BE192" s="402">
        <v>492</v>
      </c>
      <c r="BF192" s="472">
        <v>428</v>
      </c>
      <c r="BG192" s="403">
        <v>413</v>
      </c>
      <c r="BH192" s="402">
        <v>408</v>
      </c>
      <c r="BI192" s="472">
        <v>404</v>
      </c>
      <c r="BJ192" s="403">
        <v>39</v>
      </c>
      <c r="BK192" s="402">
        <v>66</v>
      </c>
      <c r="BL192" s="472">
        <v>62</v>
      </c>
      <c r="BM192" s="403">
        <v>124</v>
      </c>
      <c r="BN192" s="402">
        <v>173</v>
      </c>
      <c r="BO192" s="472">
        <v>127</v>
      </c>
      <c r="BP192" s="490">
        <f t="shared" si="140"/>
        <v>331</v>
      </c>
      <c r="BQ192" s="475">
        <f t="shared" si="141"/>
        <v>473</v>
      </c>
      <c r="BR192" s="405">
        <f t="shared" si="142"/>
        <v>495</v>
      </c>
      <c r="BS192" s="476"/>
      <c r="BT192" s="402"/>
      <c r="BU192" s="402"/>
      <c r="BV192" s="402"/>
      <c r="BW192" s="472"/>
      <c r="BX192" s="472"/>
      <c r="BY192" s="403"/>
      <c r="BZ192" s="402"/>
      <c r="CA192" s="402"/>
      <c r="CB192" s="402"/>
      <c r="CC192" s="402"/>
      <c r="CD192" s="402"/>
      <c r="CE192" s="402"/>
      <c r="CF192" s="472"/>
      <c r="CG192" s="403"/>
      <c r="CH192" s="399"/>
      <c r="CI192" s="402"/>
      <c r="CJ192" s="402"/>
      <c r="CK192" s="402"/>
      <c r="CL192" s="402"/>
      <c r="CM192" s="402"/>
      <c r="CN192" s="472"/>
      <c r="CO192" s="489" t="str">
        <f t="shared" si="143"/>
        <v/>
      </c>
      <c r="CP192" s="397" t="str">
        <f t="shared" si="144"/>
        <v/>
      </c>
      <c r="CQ192" s="397" t="str">
        <f t="shared" si="145"/>
        <v/>
      </c>
      <c r="CR192" s="397" t="str">
        <f t="shared" si="146"/>
        <v/>
      </c>
      <c r="CS192" s="397" t="str">
        <f t="shared" si="147"/>
        <v/>
      </c>
      <c r="CT192" s="397" t="str">
        <f t="shared" si="148"/>
        <v/>
      </c>
      <c r="CU192" s="397" t="str">
        <f t="shared" si="149"/>
        <v/>
      </c>
      <c r="CV192" s="491" t="str">
        <f t="shared" si="150"/>
        <v/>
      </c>
      <c r="CW192" s="379"/>
      <c r="CX192" s="399"/>
      <c r="CY192" s="472"/>
      <c r="CZ192" s="400"/>
      <c r="DA192" s="399"/>
      <c r="DB192" s="472"/>
      <c r="DC192" s="404" t="str">
        <f t="shared" si="151"/>
        <v/>
      </c>
      <c r="DD192" s="404" t="str">
        <f t="shared" si="152"/>
        <v/>
      </c>
      <c r="DE192" s="405" t="str">
        <f t="shared" si="153"/>
        <v/>
      </c>
      <c r="DF192" s="379"/>
      <c r="DG192" s="399"/>
      <c r="DH192" s="472"/>
      <c r="DI192" s="400"/>
      <c r="DJ192" s="399"/>
      <c r="DK192" s="472"/>
      <c r="DL192" s="400"/>
      <c r="DM192" s="399"/>
      <c r="DN192" s="472"/>
      <c r="DO192" s="400"/>
      <c r="DP192" s="399"/>
      <c r="DQ192" s="472"/>
      <c r="DR192" s="404" t="str">
        <f t="shared" si="154"/>
        <v/>
      </c>
      <c r="DS192" s="404" t="str">
        <f t="shared" si="155"/>
        <v/>
      </c>
      <c r="DT192" s="405" t="str">
        <f t="shared" si="156"/>
        <v/>
      </c>
      <c r="DU192" s="409"/>
      <c r="DV192" s="406" t="b">
        <f t="shared" si="158"/>
        <v>1</v>
      </c>
      <c r="DW192" s="136" t="b">
        <f t="shared" si="159"/>
        <v>1</v>
      </c>
      <c r="DX192" s="408" t="b">
        <f t="shared" si="160"/>
        <v>1</v>
      </c>
      <c r="DY192" s="136" t="b">
        <f t="shared" si="161"/>
        <v>1</v>
      </c>
      <c r="DZ192" s="136" t="b">
        <f t="shared" si="162"/>
        <v>1</v>
      </c>
      <c r="EA192" s="408" t="b">
        <f t="shared" si="163"/>
        <v>1</v>
      </c>
      <c r="EB192" s="136" t="b">
        <f t="shared" si="164"/>
        <v>1</v>
      </c>
      <c r="EC192" s="136" t="b">
        <f t="shared" si="165"/>
        <v>1</v>
      </c>
      <c r="ED192" s="408" t="b">
        <f t="shared" si="166"/>
        <v>1</v>
      </c>
      <c r="EE192" s="136" t="b">
        <f t="shared" si="167"/>
        <v>0</v>
      </c>
      <c r="EF192" s="136" t="b">
        <f t="shared" si="168"/>
        <v>0</v>
      </c>
      <c r="EG192" s="408" t="b">
        <f t="shared" si="169"/>
        <v>1</v>
      </c>
      <c r="EH192" s="136" t="b">
        <f t="shared" si="170"/>
        <v>0</v>
      </c>
      <c r="EI192" s="136" t="b">
        <f t="shared" si="171"/>
        <v>0</v>
      </c>
      <c r="EJ192" s="408" t="b">
        <f t="shared" si="172"/>
        <v>1</v>
      </c>
      <c r="EK192" s="136" t="b">
        <f t="shared" si="173"/>
        <v>0</v>
      </c>
      <c r="EL192" s="136" t="b">
        <f t="shared" si="174"/>
        <v>0</v>
      </c>
      <c r="EM192" s="408" t="b">
        <f t="shared" si="175"/>
        <v>1</v>
      </c>
      <c r="EN192" s="408"/>
      <c r="EO192" s="409"/>
      <c r="EP192" s="409"/>
      <c r="EQ192" s="409"/>
      <c r="ER192" s="409"/>
      <c r="ES192" s="409"/>
      <c r="ET192" s="409"/>
      <c r="EU192" s="409"/>
      <c r="EV192" s="409"/>
      <c r="EW192" s="409"/>
      <c r="EX192" s="409"/>
      <c r="EY192" s="409"/>
      <c r="EZ192" s="409"/>
      <c r="FA192" s="409"/>
      <c r="FB192" s="409"/>
      <c r="FC192" s="409"/>
      <c r="FD192" s="409"/>
      <c r="FE192" s="409"/>
      <c r="FF192" s="409"/>
      <c r="FG192" s="409"/>
      <c r="FH192" s="409"/>
      <c r="FI192" s="409"/>
      <c r="FJ192" s="409"/>
      <c r="FK192" s="409"/>
      <c r="FL192" s="409"/>
      <c r="FM192" s="409"/>
      <c r="FN192" s="409"/>
      <c r="FO192" s="409"/>
      <c r="FP192" s="409"/>
      <c r="FQ192" s="409"/>
      <c r="FR192" s="409"/>
      <c r="FS192" s="409"/>
      <c r="FT192" s="409"/>
      <c r="FU192" s="409"/>
      <c r="FV192" s="409"/>
      <c r="FW192" s="409"/>
      <c r="FX192" s="409"/>
      <c r="FY192" s="409"/>
      <c r="FZ192" s="409"/>
      <c r="GA192" s="409"/>
      <c r="GB192" s="409"/>
      <c r="GC192" s="409"/>
      <c r="GD192" s="409"/>
      <c r="GE192" s="409"/>
      <c r="GF192" s="409"/>
      <c r="GG192" s="409"/>
      <c r="GH192" s="409"/>
      <c r="GI192" s="409"/>
      <c r="GJ192" s="409"/>
      <c r="GK192" s="409"/>
      <c r="GL192" s="409"/>
      <c r="GM192" s="409"/>
      <c r="GN192" s="409"/>
      <c r="GO192" s="409"/>
      <c r="GP192" s="409"/>
      <c r="GQ192" s="409"/>
      <c r="GR192" s="409"/>
      <c r="GS192" s="409"/>
      <c r="GT192" s="409"/>
      <c r="GU192" s="409"/>
      <c r="GV192" s="409"/>
      <c r="GW192" s="409"/>
      <c r="GX192" s="409"/>
      <c r="GY192" s="409"/>
      <c r="GZ192" s="409"/>
      <c r="HA192" s="409"/>
      <c r="HB192" s="409"/>
      <c r="HC192" s="409"/>
      <c r="HD192" s="409"/>
      <c r="HE192" s="409"/>
      <c r="HF192" s="409"/>
      <c r="HG192" s="409"/>
      <c r="HH192" s="409"/>
      <c r="HI192" s="409"/>
      <c r="HJ192" s="409"/>
      <c r="HK192" s="409"/>
      <c r="HL192" s="409"/>
      <c r="HM192" s="409"/>
      <c r="HN192" s="409"/>
      <c r="HO192" s="409"/>
      <c r="HP192" s="409"/>
    </row>
    <row r="193" spans="1:224" s="407" customFormat="1">
      <c r="A193" s="589" t="s">
        <v>591</v>
      </c>
      <c r="B193" s="590" t="s">
        <v>598</v>
      </c>
      <c r="C193" s="589">
        <v>157447</v>
      </c>
      <c r="D193" s="591">
        <v>4</v>
      </c>
      <c r="E193" s="395">
        <v>2867</v>
      </c>
      <c r="F193" s="395">
        <v>2841</v>
      </c>
      <c r="G193" s="395">
        <v>2714</v>
      </c>
      <c r="H193" s="395">
        <v>2531</v>
      </c>
      <c r="I193" s="472">
        <v>2849</v>
      </c>
      <c r="J193" s="472">
        <v>2933</v>
      </c>
      <c r="K193" s="394">
        <v>740</v>
      </c>
      <c r="L193" s="395">
        <v>944</v>
      </c>
      <c r="M193" s="395">
        <v>1037</v>
      </c>
      <c r="N193" s="395">
        <v>1131</v>
      </c>
      <c r="O193" s="396">
        <v>1073</v>
      </c>
      <c r="P193" s="396">
        <v>1168</v>
      </c>
      <c r="Q193" s="395">
        <v>1205</v>
      </c>
      <c r="R193" s="395">
        <v>1393</v>
      </c>
      <c r="S193" s="395">
        <v>1258</v>
      </c>
      <c r="T193" s="395">
        <v>1353</v>
      </c>
      <c r="U193" s="395">
        <v>1457</v>
      </c>
      <c r="V193" s="472">
        <v>1485</v>
      </c>
      <c r="W193" s="394"/>
      <c r="X193" s="395"/>
      <c r="Y193" s="395"/>
      <c r="Z193" s="395"/>
      <c r="AA193" s="396"/>
      <c r="AB193" s="396"/>
      <c r="AC193" s="395"/>
      <c r="AD193" s="395"/>
      <c r="AE193" s="395"/>
      <c r="AF193" s="395"/>
      <c r="AG193" s="395"/>
      <c r="AH193" s="472"/>
      <c r="AI193" s="489">
        <f t="shared" si="125"/>
        <v>740</v>
      </c>
      <c r="AJ193" s="397">
        <f t="shared" si="126"/>
        <v>944</v>
      </c>
      <c r="AK193" s="397">
        <f t="shared" si="127"/>
        <v>1037</v>
      </c>
      <c r="AL193" s="397">
        <f t="shared" si="128"/>
        <v>1131</v>
      </c>
      <c r="AM193" s="397">
        <f t="shared" si="129"/>
        <v>1073</v>
      </c>
      <c r="AN193" s="397">
        <f t="shared" si="130"/>
        <v>1168</v>
      </c>
      <c r="AO193" s="397">
        <f t="shared" si="131"/>
        <v>1205</v>
      </c>
      <c r="AP193" s="397">
        <f t="shared" si="132"/>
        <v>1393</v>
      </c>
      <c r="AQ193" s="397">
        <f t="shared" si="133"/>
        <v>1258</v>
      </c>
      <c r="AR193" s="397">
        <f t="shared" si="134"/>
        <v>1353</v>
      </c>
      <c r="AS193" s="397">
        <f t="shared" si="135"/>
        <v>1457</v>
      </c>
      <c r="AT193" s="398">
        <f t="shared" si="136"/>
        <v>1485</v>
      </c>
      <c r="AU193" s="379">
        <v>1055</v>
      </c>
      <c r="AV193" s="395">
        <v>1064</v>
      </c>
      <c r="AW193" s="472">
        <v>1055</v>
      </c>
      <c r="AX193" s="400">
        <v>59</v>
      </c>
      <c r="AY193" s="395">
        <v>73</v>
      </c>
      <c r="AZ193" s="472">
        <v>81</v>
      </c>
      <c r="BA193" s="489">
        <f t="shared" si="137"/>
        <v>239</v>
      </c>
      <c r="BB193" s="397">
        <f t="shared" si="138"/>
        <v>320</v>
      </c>
      <c r="BC193" s="398">
        <f t="shared" si="139"/>
        <v>349</v>
      </c>
      <c r="BD193" s="401">
        <v>432</v>
      </c>
      <c r="BE193" s="402">
        <v>473</v>
      </c>
      <c r="BF193" s="472">
        <v>491</v>
      </c>
      <c r="BG193" s="403">
        <v>350</v>
      </c>
      <c r="BH193" s="402">
        <v>389</v>
      </c>
      <c r="BI193" s="472">
        <v>518</v>
      </c>
      <c r="BJ193" s="403">
        <v>124</v>
      </c>
      <c r="BK193" s="402">
        <v>108</v>
      </c>
      <c r="BL193" s="472">
        <v>105</v>
      </c>
      <c r="BM193" s="403">
        <v>87</v>
      </c>
      <c r="BN193" s="402">
        <v>92</v>
      </c>
      <c r="BO193" s="472">
        <v>74</v>
      </c>
      <c r="BP193" s="490">
        <f t="shared" si="140"/>
        <v>430</v>
      </c>
      <c r="BQ193" s="475">
        <f t="shared" si="141"/>
        <v>495</v>
      </c>
      <c r="BR193" s="405">
        <f t="shared" si="142"/>
        <v>535</v>
      </c>
      <c r="BS193" s="476"/>
      <c r="BT193" s="402"/>
      <c r="BU193" s="402"/>
      <c r="BV193" s="402"/>
      <c r="BW193" s="472"/>
      <c r="BX193" s="472"/>
      <c r="BY193" s="403"/>
      <c r="BZ193" s="402"/>
      <c r="CA193" s="402"/>
      <c r="CB193" s="402"/>
      <c r="CC193" s="402"/>
      <c r="CD193" s="402"/>
      <c r="CE193" s="402"/>
      <c r="CF193" s="472"/>
      <c r="CG193" s="403"/>
      <c r="CH193" s="399"/>
      <c r="CI193" s="402"/>
      <c r="CJ193" s="402"/>
      <c r="CK193" s="402"/>
      <c r="CL193" s="402"/>
      <c r="CM193" s="402"/>
      <c r="CN193" s="472"/>
      <c r="CO193" s="489" t="str">
        <f t="shared" si="143"/>
        <v/>
      </c>
      <c r="CP193" s="397" t="str">
        <f t="shared" si="144"/>
        <v/>
      </c>
      <c r="CQ193" s="397" t="str">
        <f t="shared" si="145"/>
        <v/>
      </c>
      <c r="CR193" s="397" t="str">
        <f t="shared" si="146"/>
        <v/>
      </c>
      <c r="CS193" s="397" t="str">
        <f t="shared" si="147"/>
        <v/>
      </c>
      <c r="CT193" s="397" t="str">
        <f t="shared" si="148"/>
        <v/>
      </c>
      <c r="CU193" s="397" t="str">
        <f t="shared" si="149"/>
        <v/>
      </c>
      <c r="CV193" s="491" t="str">
        <f t="shared" si="150"/>
        <v/>
      </c>
      <c r="CW193" s="379"/>
      <c r="CX193" s="399"/>
      <c r="CY193" s="472"/>
      <c r="CZ193" s="400"/>
      <c r="DA193" s="399"/>
      <c r="DB193" s="472"/>
      <c r="DC193" s="404" t="str">
        <f t="shared" si="151"/>
        <v/>
      </c>
      <c r="DD193" s="404" t="str">
        <f t="shared" si="152"/>
        <v/>
      </c>
      <c r="DE193" s="405" t="str">
        <f t="shared" si="153"/>
        <v/>
      </c>
      <c r="DF193" s="379"/>
      <c r="DG193" s="399"/>
      <c r="DH193" s="472"/>
      <c r="DI193" s="400"/>
      <c r="DJ193" s="399"/>
      <c r="DK193" s="472"/>
      <c r="DL193" s="400"/>
      <c r="DM193" s="399"/>
      <c r="DN193" s="472"/>
      <c r="DO193" s="400"/>
      <c r="DP193" s="399"/>
      <c r="DQ193" s="472"/>
      <c r="DR193" s="404" t="str">
        <f t="shared" si="154"/>
        <v/>
      </c>
      <c r="DS193" s="404" t="str">
        <f t="shared" si="155"/>
        <v/>
      </c>
      <c r="DT193" s="405" t="str">
        <f t="shared" si="156"/>
        <v/>
      </c>
      <c r="DU193" s="409"/>
      <c r="DV193" s="406" t="b">
        <f t="shared" si="158"/>
        <v>1</v>
      </c>
      <c r="DW193" s="136" t="b">
        <f t="shared" si="159"/>
        <v>1</v>
      </c>
      <c r="DX193" s="408" t="b">
        <f t="shared" si="160"/>
        <v>1</v>
      </c>
      <c r="DY193" s="136" t="b">
        <f t="shared" si="161"/>
        <v>1</v>
      </c>
      <c r="DZ193" s="136" t="b">
        <f t="shared" si="162"/>
        <v>1</v>
      </c>
      <c r="EA193" s="408" t="b">
        <f t="shared" si="163"/>
        <v>1</v>
      </c>
      <c r="EB193" s="136" t="b">
        <f t="shared" si="164"/>
        <v>1</v>
      </c>
      <c r="EC193" s="136" t="b">
        <f t="shared" si="165"/>
        <v>1</v>
      </c>
      <c r="ED193" s="408" t="b">
        <f t="shared" si="166"/>
        <v>1</v>
      </c>
      <c r="EE193" s="136" t="b">
        <f t="shared" si="167"/>
        <v>0</v>
      </c>
      <c r="EF193" s="136" t="b">
        <f t="shared" si="168"/>
        <v>0</v>
      </c>
      <c r="EG193" s="408" t="b">
        <f t="shared" si="169"/>
        <v>1</v>
      </c>
      <c r="EH193" s="136" t="b">
        <f t="shared" si="170"/>
        <v>0</v>
      </c>
      <c r="EI193" s="136" t="b">
        <f t="shared" si="171"/>
        <v>0</v>
      </c>
      <c r="EJ193" s="408" t="b">
        <f t="shared" si="172"/>
        <v>1</v>
      </c>
      <c r="EK193" s="136" t="b">
        <f t="shared" si="173"/>
        <v>0</v>
      </c>
      <c r="EL193" s="136" t="b">
        <f t="shared" si="174"/>
        <v>0</v>
      </c>
      <c r="EM193" s="408" t="b">
        <f t="shared" si="175"/>
        <v>1</v>
      </c>
      <c r="EN193" s="408"/>
      <c r="EO193" s="409"/>
      <c r="EP193" s="409"/>
      <c r="EQ193" s="409"/>
      <c r="ER193" s="409"/>
      <c r="ES193" s="409"/>
      <c r="ET193" s="409"/>
      <c r="EU193" s="409"/>
      <c r="EV193" s="409"/>
      <c r="EW193" s="409"/>
      <c r="EX193" s="409"/>
      <c r="EY193" s="409"/>
      <c r="EZ193" s="409"/>
      <c r="FA193" s="409"/>
      <c r="FB193" s="409"/>
      <c r="FC193" s="409"/>
      <c r="FD193" s="409"/>
      <c r="FE193" s="409"/>
      <c r="FF193" s="409"/>
      <c r="FG193" s="409"/>
      <c r="FH193" s="409"/>
      <c r="FI193" s="409"/>
      <c r="FJ193" s="409"/>
      <c r="FK193" s="409"/>
      <c r="FL193" s="409"/>
      <c r="FM193" s="409"/>
      <c r="FN193" s="409"/>
      <c r="FO193" s="409"/>
      <c r="FP193" s="409"/>
      <c r="FQ193" s="409"/>
      <c r="FR193" s="409"/>
      <c r="FS193" s="409"/>
      <c r="FT193" s="409"/>
      <c r="FU193" s="409"/>
      <c r="FV193" s="409"/>
      <c r="FW193" s="409"/>
      <c r="FX193" s="409"/>
      <c r="FY193" s="409"/>
      <c r="FZ193" s="409"/>
      <c r="GA193" s="409"/>
      <c r="GB193" s="409"/>
      <c r="GC193" s="409"/>
      <c r="GD193" s="409"/>
      <c r="GE193" s="409"/>
      <c r="GF193" s="409"/>
      <c r="GG193" s="409"/>
      <c r="GH193" s="409"/>
      <c r="GI193" s="409"/>
      <c r="GJ193" s="409"/>
      <c r="GK193" s="409"/>
      <c r="GL193" s="409"/>
      <c r="GM193" s="409"/>
      <c r="GN193" s="409"/>
      <c r="GO193" s="409"/>
      <c r="GP193" s="409"/>
      <c r="GQ193" s="409"/>
      <c r="GR193" s="409"/>
      <c r="GS193" s="409"/>
      <c r="GT193" s="409"/>
      <c r="GU193" s="409"/>
      <c r="GV193" s="409"/>
      <c r="GW193" s="409"/>
      <c r="GX193" s="409"/>
      <c r="GY193" s="409"/>
      <c r="GZ193" s="409"/>
      <c r="HA193" s="409"/>
      <c r="HB193" s="409"/>
      <c r="HC193" s="409"/>
      <c r="HD193" s="409"/>
      <c r="HE193" s="409"/>
      <c r="HF193" s="409"/>
      <c r="HG193" s="409"/>
      <c r="HH193" s="409"/>
      <c r="HI193" s="409"/>
      <c r="HJ193" s="409"/>
      <c r="HK193" s="409"/>
      <c r="HL193" s="409"/>
      <c r="HM193" s="409"/>
      <c r="HN193" s="409"/>
      <c r="HO193" s="409"/>
      <c r="HP193" s="409"/>
    </row>
    <row r="194" spans="1:224" s="407" customFormat="1">
      <c r="A194" s="589" t="s">
        <v>591</v>
      </c>
      <c r="B194" s="590" t="s">
        <v>599</v>
      </c>
      <c r="C194" s="589">
        <v>157058</v>
      </c>
      <c r="D194" s="591">
        <v>5</v>
      </c>
      <c r="E194" s="395">
        <v>478</v>
      </c>
      <c r="F194" s="395">
        <v>427</v>
      </c>
      <c r="G194" s="395">
        <v>460</v>
      </c>
      <c r="H194" s="395">
        <v>530</v>
      </c>
      <c r="I194" s="472">
        <v>706</v>
      </c>
      <c r="J194" s="472">
        <v>893</v>
      </c>
      <c r="K194" s="394">
        <v>203</v>
      </c>
      <c r="L194" s="395">
        <v>195</v>
      </c>
      <c r="M194" s="395">
        <v>227</v>
      </c>
      <c r="N194" s="395">
        <v>324</v>
      </c>
      <c r="O194" s="396">
        <v>306</v>
      </c>
      <c r="P194" s="396">
        <v>336</v>
      </c>
      <c r="Q194" s="395">
        <v>227</v>
      </c>
      <c r="R194" s="395">
        <v>198</v>
      </c>
      <c r="S194" s="395">
        <v>215</v>
      </c>
      <c r="T194" s="395">
        <v>243</v>
      </c>
      <c r="U194" s="395">
        <v>329</v>
      </c>
      <c r="V194" s="472">
        <v>394</v>
      </c>
      <c r="W194" s="394"/>
      <c r="X194" s="395"/>
      <c r="Y194" s="395"/>
      <c r="Z194" s="395"/>
      <c r="AA194" s="396"/>
      <c r="AB194" s="396"/>
      <c r="AC194" s="395"/>
      <c r="AD194" s="395"/>
      <c r="AE194" s="395"/>
      <c r="AF194" s="395"/>
      <c r="AG194" s="395"/>
      <c r="AH194" s="472"/>
      <c r="AI194" s="489">
        <f t="shared" si="125"/>
        <v>203</v>
      </c>
      <c r="AJ194" s="397">
        <f t="shared" si="126"/>
        <v>195</v>
      </c>
      <c r="AK194" s="397">
        <f t="shared" si="127"/>
        <v>227</v>
      </c>
      <c r="AL194" s="397">
        <f t="shared" si="128"/>
        <v>324</v>
      </c>
      <c r="AM194" s="397">
        <f t="shared" si="129"/>
        <v>306</v>
      </c>
      <c r="AN194" s="397">
        <f t="shared" si="130"/>
        <v>336</v>
      </c>
      <c r="AO194" s="397">
        <f t="shared" si="131"/>
        <v>227</v>
      </c>
      <c r="AP194" s="397">
        <f t="shared" si="132"/>
        <v>198</v>
      </c>
      <c r="AQ194" s="397">
        <f t="shared" si="133"/>
        <v>215</v>
      </c>
      <c r="AR194" s="397">
        <f t="shared" si="134"/>
        <v>243</v>
      </c>
      <c r="AS194" s="397">
        <f t="shared" si="135"/>
        <v>329</v>
      </c>
      <c r="AT194" s="398">
        <f t="shared" si="136"/>
        <v>394</v>
      </c>
      <c r="AU194" s="379">
        <v>136</v>
      </c>
      <c r="AV194" s="395">
        <v>165</v>
      </c>
      <c r="AW194" s="472">
        <v>200</v>
      </c>
      <c r="AX194" s="400">
        <v>17</v>
      </c>
      <c r="AY194" s="395">
        <v>18</v>
      </c>
      <c r="AZ194" s="472">
        <v>16</v>
      </c>
      <c r="BA194" s="489">
        <f t="shared" si="137"/>
        <v>90</v>
      </c>
      <c r="BB194" s="397">
        <f t="shared" si="138"/>
        <v>146</v>
      </c>
      <c r="BC194" s="398">
        <f t="shared" si="139"/>
        <v>178</v>
      </c>
      <c r="BD194" s="401">
        <v>95</v>
      </c>
      <c r="BE194" s="402">
        <v>78</v>
      </c>
      <c r="BF194" s="472">
        <v>54</v>
      </c>
      <c r="BG194" s="403">
        <v>65</v>
      </c>
      <c r="BH194" s="402">
        <v>87</v>
      </c>
      <c r="BI194" s="472">
        <v>89</v>
      </c>
      <c r="BJ194" s="403">
        <v>16</v>
      </c>
      <c r="BK194" s="402">
        <v>26</v>
      </c>
      <c r="BL194" s="472">
        <v>18</v>
      </c>
      <c r="BM194" s="403">
        <v>26</v>
      </c>
      <c r="BN194" s="402">
        <v>18</v>
      </c>
      <c r="BO194" s="472">
        <v>18</v>
      </c>
      <c r="BP194" s="490">
        <f t="shared" si="140"/>
        <v>169</v>
      </c>
      <c r="BQ194" s="475">
        <f t="shared" si="141"/>
        <v>214</v>
      </c>
      <c r="BR194" s="405">
        <f t="shared" si="142"/>
        <v>137</v>
      </c>
      <c r="BS194" s="476"/>
      <c r="BT194" s="402"/>
      <c r="BU194" s="402"/>
      <c r="BV194" s="402"/>
      <c r="BW194" s="472"/>
      <c r="BX194" s="472"/>
      <c r="BY194" s="403"/>
      <c r="BZ194" s="402"/>
      <c r="CA194" s="402"/>
      <c r="CB194" s="402"/>
      <c r="CC194" s="402"/>
      <c r="CD194" s="402"/>
      <c r="CE194" s="402"/>
      <c r="CF194" s="472"/>
      <c r="CG194" s="403"/>
      <c r="CH194" s="399"/>
      <c r="CI194" s="402"/>
      <c r="CJ194" s="402"/>
      <c r="CK194" s="402"/>
      <c r="CL194" s="402"/>
      <c r="CM194" s="402"/>
      <c r="CN194" s="472"/>
      <c r="CO194" s="489" t="str">
        <f t="shared" si="143"/>
        <v/>
      </c>
      <c r="CP194" s="397" t="str">
        <f t="shared" si="144"/>
        <v/>
      </c>
      <c r="CQ194" s="397" t="str">
        <f t="shared" si="145"/>
        <v/>
      </c>
      <c r="CR194" s="397" t="str">
        <f t="shared" si="146"/>
        <v/>
      </c>
      <c r="CS194" s="397" t="str">
        <f t="shared" si="147"/>
        <v/>
      </c>
      <c r="CT194" s="397" t="str">
        <f t="shared" si="148"/>
        <v/>
      </c>
      <c r="CU194" s="397" t="str">
        <f t="shared" si="149"/>
        <v/>
      </c>
      <c r="CV194" s="491" t="str">
        <f t="shared" si="150"/>
        <v/>
      </c>
      <c r="CW194" s="379"/>
      <c r="CX194" s="399"/>
      <c r="CY194" s="472"/>
      <c r="CZ194" s="400"/>
      <c r="DA194" s="399"/>
      <c r="DB194" s="472"/>
      <c r="DC194" s="404" t="str">
        <f t="shared" si="151"/>
        <v/>
      </c>
      <c r="DD194" s="404" t="str">
        <f t="shared" si="152"/>
        <v/>
      </c>
      <c r="DE194" s="405" t="str">
        <f t="shared" si="153"/>
        <v/>
      </c>
      <c r="DF194" s="379"/>
      <c r="DG194" s="399"/>
      <c r="DH194" s="472"/>
      <c r="DI194" s="400"/>
      <c r="DJ194" s="399"/>
      <c r="DK194" s="472"/>
      <c r="DL194" s="400"/>
      <c r="DM194" s="399"/>
      <c r="DN194" s="472"/>
      <c r="DO194" s="400"/>
      <c r="DP194" s="399"/>
      <c r="DQ194" s="472"/>
      <c r="DR194" s="404" t="str">
        <f t="shared" si="154"/>
        <v/>
      </c>
      <c r="DS194" s="404" t="str">
        <f t="shared" si="155"/>
        <v/>
      </c>
      <c r="DT194" s="405" t="str">
        <f t="shared" si="156"/>
        <v/>
      </c>
      <c r="DU194" s="409"/>
      <c r="DV194" s="406" t="b">
        <f t="shared" si="158"/>
        <v>1</v>
      </c>
      <c r="DW194" s="136" t="b">
        <f t="shared" si="159"/>
        <v>1</v>
      </c>
      <c r="DX194" s="408" t="b">
        <f t="shared" si="160"/>
        <v>1</v>
      </c>
      <c r="DY194" s="136" t="b">
        <f t="shared" si="161"/>
        <v>1</v>
      </c>
      <c r="DZ194" s="136" t="b">
        <f t="shared" si="162"/>
        <v>1</v>
      </c>
      <c r="EA194" s="408" t="b">
        <f t="shared" si="163"/>
        <v>1</v>
      </c>
      <c r="EB194" s="136" t="b">
        <f t="shared" si="164"/>
        <v>1</v>
      </c>
      <c r="EC194" s="136" t="b">
        <f t="shared" si="165"/>
        <v>1</v>
      </c>
      <c r="ED194" s="408" t="b">
        <f t="shared" si="166"/>
        <v>1</v>
      </c>
      <c r="EE194" s="136" t="b">
        <f t="shared" si="167"/>
        <v>0</v>
      </c>
      <c r="EF194" s="136" t="b">
        <f t="shared" si="168"/>
        <v>0</v>
      </c>
      <c r="EG194" s="408" t="b">
        <f t="shared" si="169"/>
        <v>1</v>
      </c>
      <c r="EH194" s="136" t="b">
        <f t="shared" si="170"/>
        <v>0</v>
      </c>
      <c r="EI194" s="136" t="b">
        <f t="shared" si="171"/>
        <v>0</v>
      </c>
      <c r="EJ194" s="408" t="b">
        <f t="shared" si="172"/>
        <v>1</v>
      </c>
      <c r="EK194" s="136" t="b">
        <f t="shared" si="173"/>
        <v>0</v>
      </c>
      <c r="EL194" s="136" t="b">
        <f t="shared" si="174"/>
        <v>0</v>
      </c>
      <c r="EM194" s="408" t="b">
        <f t="shared" si="175"/>
        <v>1</v>
      </c>
      <c r="EN194" s="408"/>
      <c r="EO194" s="409"/>
      <c r="EP194" s="409"/>
      <c r="EQ194" s="409"/>
      <c r="ER194" s="409"/>
      <c r="ES194" s="409"/>
      <c r="ET194" s="409"/>
      <c r="EU194" s="409"/>
      <c r="EV194" s="409"/>
      <c r="EW194" s="409"/>
      <c r="EX194" s="409"/>
      <c r="EY194" s="409"/>
      <c r="EZ194" s="409"/>
      <c r="FA194" s="409"/>
      <c r="FB194" s="409"/>
      <c r="FC194" s="409"/>
      <c r="FD194" s="409"/>
      <c r="FE194" s="409"/>
      <c r="FF194" s="409"/>
      <c r="FG194" s="409"/>
      <c r="FH194" s="409"/>
      <c r="FI194" s="409"/>
      <c r="FJ194" s="409"/>
      <c r="FK194" s="409"/>
      <c r="FL194" s="409"/>
      <c r="FM194" s="409"/>
      <c r="FN194" s="409"/>
      <c r="FO194" s="409"/>
      <c r="FP194" s="409"/>
      <c r="FQ194" s="409"/>
      <c r="FR194" s="409"/>
      <c r="FS194" s="409"/>
      <c r="FT194" s="409"/>
      <c r="FU194" s="409"/>
      <c r="FV194" s="409"/>
      <c r="FW194" s="409"/>
      <c r="FX194" s="409"/>
      <c r="FY194" s="409"/>
      <c r="FZ194" s="409"/>
      <c r="GA194" s="409"/>
      <c r="GB194" s="409"/>
      <c r="GC194" s="409"/>
      <c r="GD194" s="409"/>
      <c r="GE194" s="409"/>
      <c r="GF194" s="409"/>
      <c r="GG194" s="409"/>
      <c r="GH194" s="409"/>
      <c r="GI194" s="409"/>
      <c r="GJ194" s="409"/>
      <c r="GK194" s="409"/>
      <c r="GL194" s="409"/>
      <c r="GM194" s="409"/>
      <c r="GN194" s="409"/>
      <c r="GO194" s="409"/>
      <c r="GP194" s="409"/>
      <c r="GQ194" s="409"/>
      <c r="GR194" s="409"/>
      <c r="GS194" s="409"/>
      <c r="GT194" s="409"/>
      <c r="GU194" s="409"/>
      <c r="GV194" s="409"/>
      <c r="GW194" s="409"/>
      <c r="GX194" s="409"/>
      <c r="GY194" s="409"/>
      <c r="GZ194" s="409"/>
      <c r="HA194" s="409"/>
      <c r="HB194" s="409"/>
      <c r="HC194" s="409"/>
      <c r="HD194" s="409"/>
      <c r="HE194" s="409"/>
      <c r="HF194" s="409"/>
      <c r="HG194" s="409"/>
      <c r="HH194" s="409"/>
      <c r="HI194" s="409"/>
      <c r="HJ194" s="409"/>
      <c r="HK194" s="409"/>
      <c r="HL194" s="409"/>
      <c r="HM194" s="409"/>
      <c r="HN194" s="409"/>
      <c r="HO194" s="409"/>
      <c r="HP194" s="409"/>
    </row>
    <row r="195" spans="1:224" s="407" customFormat="1">
      <c r="A195" s="589" t="s">
        <v>591</v>
      </c>
      <c r="B195" s="590" t="s">
        <v>600</v>
      </c>
      <c r="C195" s="589">
        <v>157173</v>
      </c>
      <c r="D195" s="591">
        <v>8</v>
      </c>
      <c r="E195" s="395"/>
      <c r="F195" s="395"/>
      <c r="G195" s="395"/>
      <c r="H195" s="395"/>
      <c r="I195" s="472"/>
      <c r="J195" s="472"/>
      <c r="K195" s="394"/>
      <c r="L195" s="395"/>
      <c r="M195" s="395"/>
      <c r="N195" s="395"/>
      <c r="O195" s="396"/>
      <c r="P195" s="396"/>
      <c r="Q195" s="395"/>
      <c r="R195" s="395"/>
      <c r="S195" s="395"/>
      <c r="T195" s="395"/>
      <c r="U195" s="395"/>
      <c r="V195" s="472"/>
      <c r="W195" s="394"/>
      <c r="X195" s="395"/>
      <c r="Y195" s="395"/>
      <c r="Z195" s="395"/>
      <c r="AA195" s="396"/>
      <c r="AB195" s="396"/>
      <c r="AC195" s="395"/>
      <c r="AD195" s="395"/>
      <c r="AE195" s="395"/>
      <c r="AF195" s="395"/>
      <c r="AG195" s="395"/>
      <c r="AH195" s="472"/>
      <c r="AI195" s="489" t="str">
        <f t="shared" si="125"/>
        <v xml:space="preserve"> </v>
      </c>
      <c r="AJ195" s="397" t="str">
        <f t="shared" si="126"/>
        <v xml:space="preserve"> </v>
      </c>
      <c r="AK195" s="397" t="str">
        <f t="shared" si="127"/>
        <v xml:space="preserve"> </v>
      </c>
      <c r="AL195" s="397" t="str">
        <f t="shared" si="128"/>
        <v xml:space="preserve"> </v>
      </c>
      <c r="AM195" s="397" t="str">
        <f t="shared" si="129"/>
        <v xml:space="preserve"> </v>
      </c>
      <c r="AN195" s="397" t="str">
        <f t="shared" si="130"/>
        <v xml:space="preserve"> </v>
      </c>
      <c r="AO195" s="397" t="str">
        <f t="shared" si="131"/>
        <v xml:space="preserve"> </v>
      </c>
      <c r="AP195" s="397" t="str">
        <f t="shared" si="132"/>
        <v xml:space="preserve"> </v>
      </c>
      <c r="AQ195" s="397" t="str">
        <f t="shared" si="133"/>
        <v xml:space="preserve"> </v>
      </c>
      <c r="AR195" s="397" t="str">
        <f t="shared" si="134"/>
        <v xml:space="preserve"> </v>
      </c>
      <c r="AS195" s="397" t="str">
        <f t="shared" si="135"/>
        <v xml:space="preserve"> </v>
      </c>
      <c r="AT195" s="398" t="str">
        <f t="shared" si="136"/>
        <v xml:space="preserve"> </v>
      </c>
      <c r="AU195" s="379"/>
      <c r="AV195" s="395"/>
      <c r="AW195" s="472"/>
      <c r="AX195" s="400"/>
      <c r="AY195" s="395"/>
      <c r="AZ195" s="472"/>
      <c r="BA195" s="489" t="str">
        <f t="shared" si="137"/>
        <v xml:space="preserve"> </v>
      </c>
      <c r="BB195" s="397" t="str">
        <f t="shared" si="138"/>
        <v xml:space="preserve"> </v>
      </c>
      <c r="BC195" s="398" t="str">
        <f t="shared" si="139"/>
        <v xml:space="preserve"> </v>
      </c>
      <c r="BD195" s="401"/>
      <c r="BE195" s="402"/>
      <c r="BF195" s="472"/>
      <c r="BG195" s="403"/>
      <c r="BH195" s="402"/>
      <c r="BI195" s="472"/>
      <c r="BJ195" s="403"/>
      <c r="BK195" s="402"/>
      <c r="BL195" s="472"/>
      <c r="BM195" s="403"/>
      <c r="BN195" s="402"/>
      <c r="BO195" s="472"/>
      <c r="BP195" s="490" t="str">
        <f t="shared" si="140"/>
        <v/>
      </c>
      <c r="BQ195" s="475" t="str">
        <f t="shared" si="141"/>
        <v/>
      </c>
      <c r="BR195" s="405" t="str">
        <f t="shared" si="142"/>
        <v/>
      </c>
      <c r="BS195" s="476">
        <v>3762</v>
      </c>
      <c r="BT195" s="402">
        <v>3615</v>
      </c>
      <c r="BU195" s="402">
        <v>3325</v>
      </c>
      <c r="BV195" s="402">
        <v>3259</v>
      </c>
      <c r="BW195" s="472">
        <v>2824</v>
      </c>
      <c r="BX195" s="472">
        <v>2748</v>
      </c>
      <c r="BY195" s="403">
        <v>1755</v>
      </c>
      <c r="BZ195" s="402">
        <v>1831</v>
      </c>
      <c r="CA195" s="402">
        <v>1802</v>
      </c>
      <c r="CB195" s="402">
        <v>1860</v>
      </c>
      <c r="CC195" s="402">
        <v>1640</v>
      </c>
      <c r="CD195" s="402">
        <v>1568</v>
      </c>
      <c r="CE195" s="402">
        <v>1151</v>
      </c>
      <c r="CF195" s="472">
        <v>1193</v>
      </c>
      <c r="CG195" s="403"/>
      <c r="CH195" s="399"/>
      <c r="CI195" s="402"/>
      <c r="CJ195" s="402"/>
      <c r="CK195" s="402"/>
      <c r="CL195" s="402"/>
      <c r="CM195" s="402"/>
      <c r="CN195" s="472"/>
      <c r="CO195" s="489">
        <f t="shared" si="143"/>
        <v>1755</v>
      </c>
      <c r="CP195" s="397">
        <f t="shared" si="144"/>
        <v>1831</v>
      </c>
      <c r="CQ195" s="397">
        <f t="shared" si="145"/>
        <v>1802</v>
      </c>
      <c r="CR195" s="397">
        <f t="shared" si="146"/>
        <v>1860</v>
      </c>
      <c r="CS195" s="397">
        <f t="shared" si="147"/>
        <v>1640</v>
      </c>
      <c r="CT195" s="397">
        <f t="shared" si="148"/>
        <v>1568</v>
      </c>
      <c r="CU195" s="397">
        <f t="shared" si="149"/>
        <v>1151</v>
      </c>
      <c r="CV195" s="491">
        <f t="shared" si="150"/>
        <v>1193</v>
      </c>
      <c r="CW195" s="379">
        <v>927</v>
      </c>
      <c r="CX195" s="399">
        <v>679</v>
      </c>
      <c r="CY195" s="472">
        <v>688</v>
      </c>
      <c r="CZ195" s="400">
        <v>140</v>
      </c>
      <c r="DA195" s="492">
        <v>82</v>
      </c>
      <c r="DB195" s="472">
        <v>79</v>
      </c>
      <c r="DC195" s="404">
        <f t="shared" si="151"/>
        <v>501</v>
      </c>
      <c r="DD195" s="404">
        <f t="shared" si="152"/>
        <v>390</v>
      </c>
      <c r="DE195" s="405">
        <f t="shared" si="153"/>
        <v>426</v>
      </c>
      <c r="DF195" s="379">
        <v>193</v>
      </c>
      <c r="DG195" s="399">
        <v>144</v>
      </c>
      <c r="DH195" s="472">
        <v>179</v>
      </c>
      <c r="DI195" s="400">
        <v>331</v>
      </c>
      <c r="DJ195" s="399">
        <v>313</v>
      </c>
      <c r="DK195" s="472">
        <v>324</v>
      </c>
      <c r="DL195" s="400">
        <v>323</v>
      </c>
      <c r="DM195" s="399">
        <v>262</v>
      </c>
      <c r="DN195" s="472">
        <v>217</v>
      </c>
      <c r="DO195" s="400">
        <v>335</v>
      </c>
      <c r="DP195" s="399">
        <v>275</v>
      </c>
      <c r="DQ195" s="472">
        <v>243</v>
      </c>
      <c r="DR195" s="404">
        <f t="shared" si="154"/>
        <v>1009</v>
      </c>
      <c r="DS195" s="404">
        <f t="shared" si="155"/>
        <v>959</v>
      </c>
      <c r="DT195" s="405">
        <f t="shared" si="156"/>
        <v>929</v>
      </c>
      <c r="DU195" s="409"/>
      <c r="DV195" s="406" t="b">
        <f t="shared" si="158"/>
        <v>0</v>
      </c>
      <c r="DW195" s="136" t="b">
        <f t="shared" si="159"/>
        <v>0</v>
      </c>
      <c r="DX195" s="408" t="b">
        <f t="shared" si="160"/>
        <v>1</v>
      </c>
      <c r="DY195" s="136" t="b">
        <f t="shared" si="161"/>
        <v>0</v>
      </c>
      <c r="DZ195" s="136" t="b">
        <f t="shared" si="162"/>
        <v>0</v>
      </c>
      <c r="EA195" s="408" t="b">
        <f t="shared" si="163"/>
        <v>1</v>
      </c>
      <c r="EB195" s="136" t="b">
        <f t="shared" si="164"/>
        <v>0</v>
      </c>
      <c r="EC195" s="136" t="b">
        <f t="shared" si="165"/>
        <v>0</v>
      </c>
      <c r="ED195" s="408" t="b">
        <f t="shared" si="166"/>
        <v>1</v>
      </c>
      <c r="EE195" s="136" t="b">
        <f t="shared" si="167"/>
        <v>1</v>
      </c>
      <c r="EF195" s="136" t="b">
        <f t="shared" si="168"/>
        <v>1</v>
      </c>
      <c r="EG195" s="408" t="b">
        <f t="shared" si="169"/>
        <v>1</v>
      </c>
      <c r="EH195" s="136" t="b">
        <f t="shared" si="170"/>
        <v>1</v>
      </c>
      <c r="EI195" s="136" t="b">
        <f t="shared" si="171"/>
        <v>1</v>
      </c>
      <c r="EJ195" s="408" t="b">
        <f t="shared" si="172"/>
        <v>1</v>
      </c>
      <c r="EK195" s="136" t="b">
        <f t="shared" si="173"/>
        <v>1</v>
      </c>
      <c r="EL195" s="136" t="b">
        <f t="shared" si="174"/>
        <v>1</v>
      </c>
      <c r="EM195" s="408" t="b">
        <f t="shared" si="175"/>
        <v>1</v>
      </c>
      <c r="EN195" s="408"/>
      <c r="EO195" s="409"/>
      <c r="EP195" s="409"/>
      <c r="EQ195" s="409"/>
      <c r="ER195" s="409"/>
      <c r="ES195" s="409"/>
      <c r="ET195" s="409"/>
      <c r="EU195" s="409"/>
      <c r="EV195" s="409"/>
      <c r="EW195" s="409"/>
      <c r="EX195" s="409"/>
      <c r="EY195" s="409"/>
      <c r="EZ195" s="409"/>
      <c r="FA195" s="409"/>
      <c r="FB195" s="409"/>
      <c r="FC195" s="409"/>
      <c r="FD195" s="409"/>
      <c r="FE195" s="409"/>
      <c r="FF195" s="409"/>
      <c r="FG195" s="409"/>
      <c r="FH195" s="409"/>
      <c r="FI195" s="409"/>
      <c r="FJ195" s="409"/>
      <c r="FK195" s="409"/>
      <c r="FL195" s="409"/>
      <c r="FM195" s="409"/>
      <c r="FN195" s="409"/>
      <c r="FO195" s="409"/>
      <c r="FP195" s="409"/>
      <c r="FQ195" s="409"/>
      <c r="FR195" s="409"/>
      <c r="FS195" s="409"/>
      <c r="FT195" s="409"/>
      <c r="FU195" s="409"/>
      <c r="FV195" s="409"/>
      <c r="FW195" s="409"/>
      <c r="FX195" s="409"/>
      <c r="FY195" s="409"/>
      <c r="FZ195" s="409"/>
      <c r="GA195" s="409"/>
      <c r="GB195" s="409"/>
      <c r="GC195" s="409"/>
      <c r="GD195" s="409"/>
      <c r="GE195" s="409"/>
      <c r="GF195" s="409"/>
      <c r="GG195" s="409"/>
      <c r="GH195" s="409"/>
      <c r="GI195" s="409"/>
      <c r="GJ195" s="409"/>
      <c r="GK195" s="409"/>
      <c r="GL195" s="409"/>
      <c r="GM195" s="409"/>
      <c r="GN195" s="409"/>
      <c r="GO195" s="409"/>
      <c r="GP195" s="409"/>
      <c r="GQ195" s="409"/>
      <c r="GR195" s="409"/>
      <c r="GS195" s="409"/>
      <c r="GT195" s="409"/>
      <c r="GU195" s="409"/>
      <c r="GV195" s="409"/>
      <c r="GW195" s="409"/>
      <c r="GX195" s="409"/>
      <c r="GY195" s="409"/>
      <c r="GZ195" s="409"/>
      <c r="HA195" s="409"/>
      <c r="HB195" s="409"/>
      <c r="HC195" s="409"/>
      <c r="HD195" s="409"/>
      <c r="HE195" s="409"/>
      <c r="HF195" s="409"/>
      <c r="HG195" s="409"/>
      <c r="HH195" s="409"/>
      <c r="HI195" s="409"/>
      <c r="HJ195" s="409"/>
      <c r="HK195" s="409"/>
      <c r="HL195" s="409"/>
      <c r="HM195" s="409"/>
      <c r="HN195" s="409"/>
      <c r="HO195" s="409"/>
      <c r="HP195" s="409"/>
    </row>
    <row r="196" spans="1:224" s="407" customFormat="1">
      <c r="A196" s="589" t="s">
        <v>591</v>
      </c>
      <c r="B196" s="590" t="s">
        <v>601</v>
      </c>
      <c r="C196" s="589">
        <v>156921</v>
      </c>
      <c r="D196" s="591">
        <v>8</v>
      </c>
      <c r="E196" s="395"/>
      <c r="F196" s="395"/>
      <c r="G196" s="395"/>
      <c r="H196" s="395"/>
      <c r="I196" s="472"/>
      <c r="J196" s="472"/>
      <c r="K196" s="394"/>
      <c r="L196" s="395"/>
      <c r="M196" s="395"/>
      <c r="N196" s="395"/>
      <c r="O196" s="396"/>
      <c r="P196" s="396"/>
      <c r="Q196" s="395"/>
      <c r="R196" s="395"/>
      <c r="S196" s="395"/>
      <c r="T196" s="395"/>
      <c r="U196" s="395"/>
      <c r="V196" s="472"/>
      <c r="W196" s="394"/>
      <c r="X196" s="395"/>
      <c r="Y196" s="395"/>
      <c r="Z196" s="395"/>
      <c r="AA196" s="396"/>
      <c r="AB196" s="396"/>
      <c r="AC196" s="395"/>
      <c r="AD196" s="395"/>
      <c r="AE196" s="395"/>
      <c r="AF196" s="395"/>
      <c r="AG196" s="395"/>
      <c r="AH196" s="472"/>
      <c r="AI196" s="489" t="str">
        <f t="shared" si="125"/>
        <v xml:space="preserve"> </v>
      </c>
      <c r="AJ196" s="397" t="str">
        <f t="shared" si="126"/>
        <v xml:space="preserve"> </v>
      </c>
      <c r="AK196" s="397" t="str">
        <f t="shared" si="127"/>
        <v xml:space="preserve"> </v>
      </c>
      <c r="AL196" s="397" t="str">
        <f t="shared" si="128"/>
        <v xml:space="preserve"> </v>
      </c>
      <c r="AM196" s="397" t="str">
        <f t="shared" si="129"/>
        <v xml:space="preserve"> </v>
      </c>
      <c r="AN196" s="397" t="str">
        <f t="shared" si="130"/>
        <v xml:space="preserve"> </v>
      </c>
      <c r="AO196" s="397" t="str">
        <f t="shared" si="131"/>
        <v xml:space="preserve"> </v>
      </c>
      <c r="AP196" s="397" t="str">
        <f t="shared" si="132"/>
        <v xml:space="preserve"> </v>
      </c>
      <c r="AQ196" s="397" t="str">
        <f t="shared" si="133"/>
        <v xml:space="preserve"> </v>
      </c>
      <c r="AR196" s="397" t="str">
        <f t="shared" si="134"/>
        <v xml:space="preserve"> </v>
      </c>
      <c r="AS196" s="397" t="str">
        <f t="shared" si="135"/>
        <v xml:space="preserve"> </v>
      </c>
      <c r="AT196" s="398" t="str">
        <f t="shared" si="136"/>
        <v xml:space="preserve"> </v>
      </c>
      <c r="AU196" s="379"/>
      <c r="AV196" s="395"/>
      <c r="AW196" s="472"/>
      <c r="AX196" s="400"/>
      <c r="AY196" s="395"/>
      <c r="AZ196" s="472"/>
      <c r="BA196" s="489" t="str">
        <f t="shared" si="137"/>
        <v xml:space="preserve"> </v>
      </c>
      <c r="BB196" s="397" t="str">
        <f t="shared" si="138"/>
        <v xml:space="preserve"> </v>
      </c>
      <c r="BC196" s="398" t="str">
        <f t="shared" si="139"/>
        <v xml:space="preserve"> </v>
      </c>
      <c r="BD196" s="401"/>
      <c r="BE196" s="402"/>
      <c r="BF196" s="472"/>
      <c r="BG196" s="403"/>
      <c r="BH196" s="402"/>
      <c r="BI196" s="472"/>
      <c r="BJ196" s="403"/>
      <c r="BK196" s="402"/>
      <c r="BL196" s="472"/>
      <c r="BM196" s="403"/>
      <c r="BN196" s="402"/>
      <c r="BO196" s="472"/>
      <c r="BP196" s="490" t="str">
        <f t="shared" si="140"/>
        <v/>
      </c>
      <c r="BQ196" s="475" t="str">
        <f t="shared" si="141"/>
        <v/>
      </c>
      <c r="BR196" s="405" t="str">
        <f t="shared" si="142"/>
        <v/>
      </c>
      <c r="BS196" s="476">
        <v>2174</v>
      </c>
      <c r="BT196" s="402">
        <v>2132</v>
      </c>
      <c r="BU196" s="402">
        <v>2218</v>
      </c>
      <c r="BV196" s="402">
        <v>2804</v>
      </c>
      <c r="BW196" s="472">
        <v>2796</v>
      </c>
      <c r="BX196" s="472">
        <v>3009</v>
      </c>
      <c r="BY196" s="508">
        <v>1535</v>
      </c>
      <c r="BZ196" s="402">
        <v>687</v>
      </c>
      <c r="CA196" s="402">
        <v>910</v>
      </c>
      <c r="CB196" s="402">
        <v>917</v>
      </c>
      <c r="CC196" s="402">
        <v>918</v>
      </c>
      <c r="CD196" s="402">
        <v>988</v>
      </c>
      <c r="CE196" s="402">
        <v>1082</v>
      </c>
      <c r="CF196" s="472">
        <v>1182</v>
      </c>
      <c r="CG196" s="403"/>
      <c r="CH196" s="399"/>
      <c r="CI196" s="402"/>
      <c r="CJ196" s="402"/>
      <c r="CK196" s="402"/>
      <c r="CL196" s="402"/>
      <c r="CM196" s="402"/>
      <c r="CN196" s="472"/>
      <c r="CO196" s="489">
        <f t="shared" si="143"/>
        <v>1535</v>
      </c>
      <c r="CP196" s="397">
        <f t="shared" si="144"/>
        <v>687</v>
      </c>
      <c r="CQ196" s="397">
        <f t="shared" si="145"/>
        <v>910</v>
      </c>
      <c r="CR196" s="397">
        <f t="shared" si="146"/>
        <v>917</v>
      </c>
      <c r="CS196" s="397">
        <f t="shared" si="147"/>
        <v>918</v>
      </c>
      <c r="CT196" s="397">
        <f t="shared" si="148"/>
        <v>988</v>
      </c>
      <c r="CU196" s="397">
        <f t="shared" si="149"/>
        <v>1082</v>
      </c>
      <c r="CV196" s="491">
        <f t="shared" si="150"/>
        <v>1182</v>
      </c>
      <c r="CW196" s="379">
        <v>558</v>
      </c>
      <c r="CX196" s="399">
        <v>664</v>
      </c>
      <c r="CY196" s="472">
        <v>681</v>
      </c>
      <c r="CZ196" s="400">
        <v>61</v>
      </c>
      <c r="DA196" s="399">
        <v>51</v>
      </c>
      <c r="DB196" s="472">
        <v>66</v>
      </c>
      <c r="DC196" s="404">
        <f t="shared" si="151"/>
        <v>369</v>
      </c>
      <c r="DD196" s="404">
        <f t="shared" si="152"/>
        <v>367</v>
      </c>
      <c r="DE196" s="405">
        <f t="shared" si="153"/>
        <v>435</v>
      </c>
      <c r="DF196" s="379">
        <v>88</v>
      </c>
      <c r="DG196" s="399">
        <v>86</v>
      </c>
      <c r="DH196" s="472">
        <v>107</v>
      </c>
      <c r="DI196" s="400">
        <v>177</v>
      </c>
      <c r="DJ196" s="399">
        <v>117</v>
      </c>
      <c r="DK196" s="472">
        <v>141</v>
      </c>
      <c r="DL196" s="400">
        <v>150</v>
      </c>
      <c r="DM196" s="399">
        <v>161</v>
      </c>
      <c r="DN196" s="472">
        <v>156</v>
      </c>
      <c r="DO196" s="400">
        <v>80</v>
      </c>
      <c r="DP196" s="399">
        <v>74</v>
      </c>
      <c r="DQ196" s="472">
        <v>75</v>
      </c>
      <c r="DR196" s="404">
        <f t="shared" si="154"/>
        <v>599</v>
      </c>
      <c r="DS196" s="404">
        <f t="shared" si="155"/>
        <v>597</v>
      </c>
      <c r="DT196" s="405">
        <f t="shared" si="156"/>
        <v>650</v>
      </c>
      <c r="DU196" s="409"/>
      <c r="DV196" s="406" t="b">
        <f t="shared" si="158"/>
        <v>0</v>
      </c>
      <c r="DW196" s="136" t="b">
        <f t="shared" si="159"/>
        <v>0</v>
      </c>
      <c r="DX196" s="408" t="b">
        <f t="shared" si="160"/>
        <v>1</v>
      </c>
      <c r="DY196" s="136" t="b">
        <f t="shared" si="161"/>
        <v>0</v>
      </c>
      <c r="DZ196" s="136" t="b">
        <f t="shared" si="162"/>
        <v>0</v>
      </c>
      <c r="EA196" s="408" t="b">
        <f t="shared" si="163"/>
        <v>1</v>
      </c>
      <c r="EB196" s="136" t="b">
        <f t="shared" si="164"/>
        <v>0</v>
      </c>
      <c r="EC196" s="136" t="b">
        <f t="shared" si="165"/>
        <v>0</v>
      </c>
      <c r="ED196" s="408" t="b">
        <f t="shared" si="166"/>
        <v>1</v>
      </c>
      <c r="EE196" s="136" t="b">
        <f t="shared" si="167"/>
        <v>1</v>
      </c>
      <c r="EF196" s="136" t="b">
        <f t="shared" si="168"/>
        <v>1</v>
      </c>
      <c r="EG196" s="408" t="b">
        <f t="shared" si="169"/>
        <v>1</v>
      </c>
      <c r="EH196" s="136" t="b">
        <f t="shared" si="170"/>
        <v>1</v>
      </c>
      <c r="EI196" s="136" t="b">
        <f t="shared" si="171"/>
        <v>1</v>
      </c>
      <c r="EJ196" s="408" t="b">
        <f t="shared" si="172"/>
        <v>1</v>
      </c>
      <c r="EK196" s="136" t="b">
        <f t="shared" si="173"/>
        <v>1</v>
      </c>
      <c r="EL196" s="136" t="b">
        <f t="shared" si="174"/>
        <v>1</v>
      </c>
      <c r="EM196" s="408" t="b">
        <f t="shared" si="175"/>
        <v>1</v>
      </c>
      <c r="EN196" s="408"/>
      <c r="EO196" s="409"/>
      <c r="EP196" s="409"/>
      <c r="EQ196" s="409"/>
      <c r="ER196" s="409"/>
      <c r="ES196" s="409"/>
      <c r="ET196" s="409"/>
      <c r="EU196" s="409"/>
      <c r="EV196" s="409"/>
      <c r="EW196" s="409"/>
      <c r="EX196" s="409"/>
      <c r="EY196" s="409"/>
      <c r="EZ196" s="409"/>
      <c r="FA196" s="409"/>
      <c r="FB196" s="409"/>
      <c r="FC196" s="409"/>
      <c r="FD196" s="409"/>
      <c r="FE196" s="409"/>
      <c r="FF196" s="409"/>
      <c r="FG196" s="409"/>
      <c r="FH196" s="409"/>
      <c r="FI196" s="409"/>
      <c r="FJ196" s="409"/>
      <c r="FK196" s="409"/>
      <c r="FL196" s="409"/>
      <c r="FM196" s="409"/>
      <c r="FN196" s="409"/>
      <c r="FO196" s="409"/>
      <c r="FP196" s="409"/>
      <c r="FQ196" s="409"/>
      <c r="FR196" s="409"/>
      <c r="FS196" s="409"/>
      <c r="FT196" s="409"/>
      <c r="FU196" s="409"/>
      <c r="FV196" s="409"/>
      <c r="FW196" s="409"/>
      <c r="FX196" s="409"/>
      <c r="FY196" s="409"/>
      <c r="FZ196" s="409"/>
      <c r="GA196" s="409"/>
      <c r="GB196" s="409"/>
      <c r="GC196" s="409"/>
      <c r="GD196" s="409"/>
      <c r="GE196" s="409"/>
      <c r="GF196" s="409"/>
      <c r="GG196" s="409"/>
      <c r="GH196" s="409"/>
      <c r="GI196" s="409"/>
      <c r="GJ196" s="409"/>
      <c r="GK196" s="409"/>
      <c r="GL196" s="409"/>
      <c r="GM196" s="409"/>
      <c r="GN196" s="409"/>
      <c r="GO196" s="409"/>
      <c r="GP196" s="409"/>
      <c r="GQ196" s="409"/>
      <c r="GR196" s="409"/>
      <c r="GS196" s="409"/>
      <c r="GT196" s="409"/>
      <c r="GU196" s="409"/>
      <c r="GV196" s="409"/>
      <c r="GW196" s="409"/>
      <c r="GX196" s="409"/>
      <c r="GY196" s="409"/>
      <c r="GZ196" s="409"/>
      <c r="HA196" s="409"/>
      <c r="HB196" s="409"/>
      <c r="HC196" s="409"/>
      <c r="HD196" s="409"/>
      <c r="HE196" s="409"/>
      <c r="HF196" s="409"/>
      <c r="HG196" s="409"/>
      <c r="HH196" s="409"/>
      <c r="HI196" s="409"/>
      <c r="HJ196" s="409"/>
      <c r="HK196" s="409"/>
      <c r="HL196" s="409"/>
      <c r="HM196" s="409"/>
      <c r="HN196" s="409"/>
      <c r="HO196" s="409"/>
      <c r="HP196" s="409"/>
    </row>
    <row r="197" spans="1:224" s="407" customFormat="1">
      <c r="A197" s="589" t="s">
        <v>591</v>
      </c>
      <c r="B197" s="590" t="s">
        <v>602</v>
      </c>
      <c r="C197" s="589">
        <v>156231</v>
      </c>
      <c r="D197" s="591">
        <v>9</v>
      </c>
      <c r="E197" s="395"/>
      <c r="F197" s="395"/>
      <c r="G197" s="395"/>
      <c r="H197" s="395"/>
      <c r="I197" s="472"/>
      <c r="J197" s="472"/>
      <c r="K197" s="394"/>
      <c r="L197" s="395"/>
      <c r="M197" s="395"/>
      <c r="N197" s="395"/>
      <c r="O197" s="396"/>
      <c r="P197" s="396"/>
      <c r="Q197" s="395"/>
      <c r="R197" s="395"/>
      <c r="S197" s="395"/>
      <c r="T197" s="395"/>
      <c r="U197" s="395"/>
      <c r="V197" s="472"/>
      <c r="W197" s="394"/>
      <c r="X197" s="395"/>
      <c r="Y197" s="395"/>
      <c r="Z197" s="395"/>
      <c r="AA197" s="396"/>
      <c r="AB197" s="396"/>
      <c r="AC197" s="395"/>
      <c r="AD197" s="395"/>
      <c r="AE197" s="395"/>
      <c r="AF197" s="395"/>
      <c r="AG197" s="395"/>
      <c r="AH197" s="472"/>
      <c r="AI197" s="489" t="str">
        <f t="shared" si="125"/>
        <v xml:space="preserve"> </v>
      </c>
      <c r="AJ197" s="397" t="str">
        <f t="shared" si="126"/>
        <v xml:space="preserve"> </v>
      </c>
      <c r="AK197" s="397" t="str">
        <f t="shared" si="127"/>
        <v xml:space="preserve"> </v>
      </c>
      <c r="AL197" s="397" t="str">
        <f t="shared" si="128"/>
        <v xml:space="preserve"> </v>
      </c>
      <c r="AM197" s="397" t="str">
        <f t="shared" si="129"/>
        <v xml:space="preserve"> </v>
      </c>
      <c r="AN197" s="397" t="str">
        <f t="shared" si="130"/>
        <v xml:space="preserve"> </v>
      </c>
      <c r="AO197" s="397" t="str">
        <f t="shared" si="131"/>
        <v xml:space="preserve"> </v>
      </c>
      <c r="AP197" s="397" t="str">
        <f t="shared" si="132"/>
        <v xml:space="preserve"> </v>
      </c>
      <c r="AQ197" s="397" t="str">
        <f t="shared" si="133"/>
        <v xml:space="preserve"> </v>
      </c>
      <c r="AR197" s="397" t="str">
        <f t="shared" si="134"/>
        <v xml:space="preserve"> </v>
      </c>
      <c r="AS197" s="397" t="str">
        <f t="shared" si="135"/>
        <v xml:space="preserve"> </v>
      </c>
      <c r="AT197" s="398" t="str">
        <f t="shared" si="136"/>
        <v xml:space="preserve"> </v>
      </c>
      <c r="AU197" s="379"/>
      <c r="AV197" s="395"/>
      <c r="AW197" s="472"/>
      <c r="AX197" s="400"/>
      <c r="AY197" s="395"/>
      <c r="AZ197" s="472"/>
      <c r="BA197" s="489" t="str">
        <f t="shared" si="137"/>
        <v xml:space="preserve"> </v>
      </c>
      <c r="BB197" s="397" t="str">
        <f t="shared" si="138"/>
        <v xml:space="preserve"> </v>
      </c>
      <c r="BC197" s="398" t="str">
        <f t="shared" si="139"/>
        <v xml:space="preserve"> </v>
      </c>
      <c r="BD197" s="401"/>
      <c r="BE197" s="402"/>
      <c r="BF197" s="472"/>
      <c r="BG197" s="403"/>
      <c r="BH197" s="402"/>
      <c r="BI197" s="472"/>
      <c r="BJ197" s="403"/>
      <c r="BK197" s="402"/>
      <c r="BL197" s="472"/>
      <c r="BM197" s="403"/>
      <c r="BN197" s="402"/>
      <c r="BO197" s="472"/>
      <c r="BP197" s="490" t="str">
        <f t="shared" si="140"/>
        <v/>
      </c>
      <c r="BQ197" s="475" t="str">
        <f t="shared" si="141"/>
        <v/>
      </c>
      <c r="BR197" s="405" t="str">
        <f t="shared" si="142"/>
        <v/>
      </c>
      <c r="BS197" s="476">
        <v>661</v>
      </c>
      <c r="BT197" s="402">
        <v>612</v>
      </c>
      <c r="BU197" s="402">
        <v>505</v>
      </c>
      <c r="BV197" s="402">
        <v>801</v>
      </c>
      <c r="BW197" s="472">
        <v>706</v>
      </c>
      <c r="BX197" s="472">
        <v>1236</v>
      </c>
      <c r="BY197" s="403">
        <v>570</v>
      </c>
      <c r="BZ197" s="402">
        <v>486</v>
      </c>
      <c r="CA197" s="402">
        <v>448</v>
      </c>
      <c r="CB197" s="402">
        <v>451</v>
      </c>
      <c r="CC197" s="402">
        <v>354</v>
      </c>
      <c r="CD197" s="402">
        <v>459</v>
      </c>
      <c r="CE197" s="402">
        <v>351</v>
      </c>
      <c r="CF197" s="472">
        <v>354</v>
      </c>
      <c r="CG197" s="403"/>
      <c r="CH197" s="399"/>
      <c r="CI197" s="402"/>
      <c r="CJ197" s="402"/>
      <c r="CK197" s="402"/>
      <c r="CL197" s="402"/>
      <c r="CM197" s="402"/>
      <c r="CN197" s="472"/>
      <c r="CO197" s="489">
        <f t="shared" si="143"/>
        <v>570</v>
      </c>
      <c r="CP197" s="397">
        <f t="shared" si="144"/>
        <v>486</v>
      </c>
      <c r="CQ197" s="397">
        <f t="shared" si="145"/>
        <v>448</v>
      </c>
      <c r="CR197" s="397">
        <f t="shared" si="146"/>
        <v>451</v>
      </c>
      <c r="CS197" s="397">
        <f t="shared" si="147"/>
        <v>354</v>
      </c>
      <c r="CT197" s="397">
        <f t="shared" si="148"/>
        <v>459</v>
      </c>
      <c r="CU197" s="397">
        <f t="shared" si="149"/>
        <v>351</v>
      </c>
      <c r="CV197" s="491">
        <f t="shared" si="150"/>
        <v>354</v>
      </c>
      <c r="CW197" s="379">
        <v>273</v>
      </c>
      <c r="CX197" s="399">
        <v>194</v>
      </c>
      <c r="CY197" s="472">
        <v>224</v>
      </c>
      <c r="CZ197" s="400">
        <v>20</v>
      </c>
      <c r="DA197" s="399">
        <v>11</v>
      </c>
      <c r="DB197" s="472">
        <v>4</v>
      </c>
      <c r="DC197" s="404">
        <f t="shared" si="151"/>
        <v>166</v>
      </c>
      <c r="DD197" s="404">
        <f t="shared" si="152"/>
        <v>146</v>
      </c>
      <c r="DE197" s="405">
        <f t="shared" si="153"/>
        <v>126</v>
      </c>
      <c r="DF197" s="379">
        <v>80</v>
      </c>
      <c r="DG197" s="399">
        <v>67</v>
      </c>
      <c r="DH197" s="472">
        <v>85</v>
      </c>
      <c r="DI197" s="400">
        <v>150</v>
      </c>
      <c r="DJ197" s="399">
        <v>147</v>
      </c>
      <c r="DK197" s="472">
        <v>130</v>
      </c>
      <c r="DL197" s="400">
        <v>58</v>
      </c>
      <c r="DM197" s="399">
        <v>64</v>
      </c>
      <c r="DN197" s="472">
        <v>68</v>
      </c>
      <c r="DO197" s="400">
        <v>36</v>
      </c>
      <c r="DP197" s="399">
        <v>28</v>
      </c>
      <c r="DQ197" s="472">
        <v>30</v>
      </c>
      <c r="DR197" s="404">
        <f t="shared" si="154"/>
        <v>277</v>
      </c>
      <c r="DS197" s="404">
        <f t="shared" si="155"/>
        <v>195</v>
      </c>
      <c r="DT197" s="405">
        <f t="shared" si="156"/>
        <v>276</v>
      </c>
      <c r="DU197" s="409"/>
      <c r="DV197" s="406" t="b">
        <f t="shared" si="158"/>
        <v>0</v>
      </c>
      <c r="DW197" s="136" t="b">
        <f t="shared" si="159"/>
        <v>0</v>
      </c>
      <c r="DX197" s="408" t="b">
        <f t="shared" si="160"/>
        <v>1</v>
      </c>
      <c r="DY197" s="136" t="b">
        <f t="shared" si="161"/>
        <v>0</v>
      </c>
      <c r="DZ197" s="136" t="b">
        <f t="shared" si="162"/>
        <v>0</v>
      </c>
      <c r="EA197" s="408" t="b">
        <f t="shared" si="163"/>
        <v>1</v>
      </c>
      <c r="EB197" s="136" t="b">
        <f t="shared" si="164"/>
        <v>0</v>
      </c>
      <c r="EC197" s="136" t="b">
        <f t="shared" si="165"/>
        <v>0</v>
      </c>
      <c r="ED197" s="408" t="b">
        <f t="shared" si="166"/>
        <v>1</v>
      </c>
      <c r="EE197" s="136" t="b">
        <f t="shared" si="167"/>
        <v>1</v>
      </c>
      <c r="EF197" s="136" t="b">
        <f t="shared" si="168"/>
        <v>1</v>
      </c>
      <c r="EG197" s="408" t="b">
        <f t="shared" si="169"/>
        <v>1</v>
      </c>
      <c r="EH197" s="136" t="b">
        <f t="shared" si="170"/>
        <v>1</v>
      </c>
      <c r="EI197" s="136" t="b">
        <f t="shared" si="171"/>
        <v>1</v>
      </c>
      <c r="EJ197" s="408" t="b">
        <f t="shared" si="172"/>
        <v>1</v>
      </c>
      <c r="EK197" s="136" t="b">
        <f t="shared" si="173"/>
        <v>1</v>
      </c>
      <c r="EL197" s="136" t="b">
        <f t="shared" si="174"/>
        <v>1</v>
      </c>
      <c r="EM197" s="408" t="b">
        <f t="shared" si="175"/>
        <v>1</v>
      </c>
      <c r="EN197" s="408"/>
      <c r="EO197" s="409"/>
      <c r="EP197" s="409"/>
      <c r="EQ197" s="409"/>
      <c r="ER197" s="409"/>
      <c r="ES197" s="409"/>
      <c r="ET197" s="409"/>
      <c r="EU197" s="409"/>
      <c r="EV197" s="409"/>
      <c r="EW197" s="409"/>
      <c r="EX197" s="409"/>
      <c r="EY197" s="409"/>
      <c r="EZ197" s="409"/>
      <c r="FA197" s="409"/>
      <c r="FB197" s="409"/>
      <c r="FC197" s="409"/>
      <c r="FD197" s="409"/>
      <c r="FE197" s="409"/>
      <c r="FF197" s="409"/>
      <c r="FG197" s="409"/>
      <c r="FH197" s="409"/>
      <c r="FI197" s="409"/>
      <c r="FJ197" s="409"/>
      <c r="FK197" s="409"/>
      <c r="FL197" s="409"/>
      <c r="FM197" s="409"/>
      <c r="FN197" s="409"/>
      <c r="FO197" s="409"/>
      <c r="FP197" s="409"/>
      <c r="FQ197" s="409"/>
      <c r="FR197" s="409"/>
      <c r="FS197" s="409"/>
      <c r="FT197" s="409"/>
      <c r="FU197" s="409"/>
      <c r="FV197" s="409"/>
      <c r="FW197" s="409"/>
      <c r="FX197" s="409"/>
      <c r="FY197" s="409"/>
      <c r="FZ197" s="409"/>
      <c r="GA197" s="409"/>
      <c r="GB197" s="409"/>
      <c r="GC197" s="409"/>
      <c r="GD197" s="409"/>
      <c r="GE197" s="409"/>
      <c r="GF197" s="409"/>
      <c r="GG197" s="409"/>
      <c r="GH197" s="409"/>
      <c r="GI197" s="409"/>
      <c r="GJ197" s="409"/>
      <c r="GK197" s="409"/>
      <c r="GL197" s="409"/>
      <c r="GM197" s="409"/>
      <c r="GN197" s="409"/>
      <c r="GO197" s="409"/>
      <c r="GP197" s="409"/>
      <c r="GQ197" s="409"/>
      <c r="GR197" s="409"/>
      <c r="GS197" s="409"/>
      <c r="GT197" s="409"/>
      <c r="GU197" s="409"/>
      <c r="GV197" s="409"/>
      <c r="GW197" s="409"/>
      <c r="GX197" s="409"/>
      <c r="GY197" s="409"/>
      <c r="GZ197" s="409"/>
      <c r="HA197" s="409"/>
      <c r="HB197" s="409"/>
      <c r="HC197" s="409"/>
      <c r="HD197" s="409"/>
      <c r="HE197" s="409"/>
      <c r="HF197" s="409"/>
      <c r="HG197" s="409"/>
      <c r="HH197" s="409"/>
      <c r="HI197" s="409"/>
      <c r="HJ197" s="409"/>
      <c r="HK197" s="409"/>
      <c r="HL197" s="409"/>
      <c r="HM197" s="409"/>
      <c r="HN197" s="409"/>
      <c r="HO197" s="409"/>
      <c r="HP197" s="409"/>
    </row>
    <row r="198" spans="1:224" s="407" customFormat="1">
      <c r="A198" s="589" t="s">
        <v>591</v>
      </c>
      <c r="B198" s="590" t="s">
        <v>603</v>
      </c>
      <c r="C198" s="592">
        <v>157553</v>
      </c>
      <c r="D198" s="591">
        <v>9</v>
      </c>
      <c r="E198" s="395"/>
      <c r="F198" s="395"/>
      <c r="G198" s="395"/>
      <c r="H198" s="395"/>
      <c r="I198" s="472"/>
      <c r="J198" s="472"/>
      <c r="K198" s="394"/>
      <c r="L198" s="395"/>
      <c r="M198" s="395"/>
      <c r="N198" s="395"/>
      <c r="O198" s="396"/>
      <c r="P198" s="396"/>
      <c r="Q198" s="395"/>
      <c r="R198" s="395"/>
      <c r="S198" s="395"/>
      <c r="T198" s="395"/>
      <c r="U198" s="395"/>
      <c r="V198" s="472"/>
      <c r="W198" s="394"/>
      <c r="X198" s="395"/>
      <c r="Y198" s="395"/>
      <c r="Z198" s="395"/>
      <c r="AA198" s="396"/>
      <c r="AB198" s="396"/>
      <c r="AC198" s="395"/>
      <c r="AD198" s="395"/>
      <c r="AE198" s="395"/>
      <c r="AF198" s="395"/>
      <c r="AG198" s="395"/>
      <c r="AH198" s="472"/>
      <c r="AI198" s="489" t="str">
        <f t="shared" ref="AI198:AQ232" si="176">IF(K198&gt;0,K198-W198," " )</f>
        <v xml:space="preserve"> </v>
      </c>
      <c r="AJ198" s="397" t="str">
        <f t="shared" ref="AJ198:AJ210" si="177">IF(L198&gt;0,L198-X198," " )</f>
        <v xml:space="preserve"> </v>
      </c>
      <c r="AK198" s="397" t="str">
        <f t="shared" ref="AK198:AK210" si="178">IF(M198&gt;0,M198-Y198," " )</f>
        <v xml:space="preserve"> </v>
      </c>
      <c r="AL198" s="397" t="str">
        <f t="shared" ref="AL198:AL210" si="179">IF(N198&gt;0,N198-Z198," " )</f>
        <v xml:space="preserve"> </v>
      </c>
      <c r="AM198" s="397" t="str">
        <f t="shared" ref="AM198:AM210" si="180">IF(O198&gt;0,O198-AA198," " )</f>
        <v xml:space="preserve"> </v>
      </c>
      <c r="AN198" s="397" t="str">
        <f t="shared" ref="AN198:AN210" si="181">IF(P198&gt;0,P198-AB198," " )</f>
        <v xml:space="preserve"> </v>
      </c>
      <c r="AO198" s="397" t="str">
        <f t="shared" ref="AO198:AO210" si="182">IF(Q198&gt;0,Q198-AC198," " )</f>
        <v xml:space="preserve"> </v>
      </c>
      <c r="AP198" s="397" t="str">
        <f t="shared" ref="AP198:AP210" si="183">IF(R198&gt;0,R198-AD198," " )</f>
        <v xml:space="preserve"> </v>
      </c>
      <c r="AQ198" s="397" t="str">
        <f t="shared" ref="AQ198:AQ210" si="184">IF(S198&gt;0,S198-AE198," " )</f>
        <v xml:space="preserve"> </v>
      </c>
      <c r="AR198" s="397" t="str">
        <f t="shared" ref="AR198:AT252" si="185">IF(T198&gt;0,T198-AF198," " )</f>
        <v xml:space="preserve"> </v>
      </c>
      <c r="AS198" s="397" t="str">
        <f t="shared" ref="AS198:AS210" si="186">IF(U198&gt;0,U198-AG198," " )</f>
        <v xml:space="preserve"> </v>
      </c>
      <c r="AT198" s="398" t="str">
        <f t="shared" ref="AT198:AT210" si="187">IF(V198&gt;0,V198-AH198," " )</f>
        <v xml:space="preserve"> </v>
      </c>
      <c r="AU198" s="379"/>
      <c r="AV198" s="395"/>
      <c r="AW198" s="472"/>
      <c r="AX198" s="400"/>
      <c r="AY198" s="395"/>
      <c r="AZ198" s="472"/>
      <c r="BA198" s="489" t="str">
        <f t="shared" ref="BA198:BC261" si="188">IF(AR198=" "," ",(AR198-AU198-AX198))</f>
        <v xml:space="preserve"> </v>
      </c>
      <c r="BB198" s="397" t="str">
        <f t="shared" ref="BB198:BB210" si="189">IF(AS198=" "," ",(AS198-AV198-AY198))</f>
        <v xml:space="preserve"> </v>
      </c>
      <c r="BC198" s="398" t="str">
        <f t="shared" ref="BC198:BC210" si="190">IF(AT198=" "," ",(AT198-AW198-AZ198))</f>
        <v xml:space="preserve"> </v>
      </c>
      <c r="BD198" s="401"/>
      <c r="BE198" s="402"/>
      <c r="BF198" s="472"/>
      <c r="BG198" s="403"/>
      <c r="BH198" s="402"/>
      <c r="BI198" s="472"/>
      <c r="BJ198" s="403"/>
      <c r="BK198" s="402"/>
      <c r="BL198" s="472"/>
      <c r="BM198" s="403"/>
      <c r="BN198" s="402"/>
      <c r="BO198" s="472"/>
      <c r="BP198" s="490" t="str">
        <f t="shared" ref="BP198:BR261" si="191">IF(AM198=" ","",(AM198-SUM(BD198,BJ198,BM198)))</f>
        <v/>
      </c>
      <c r="BQ198" s="475" t="str">
        <f t="shared" ref="BQ198:BQ210" si="192">IF(AN198=" ","",(AN198-SUM(BE198,BK198,BN198)))</f>
        <v/>
      </c>
      <c r="BR198" s="405" t="str">
        <f t="shared" ref="BR198:BR210" si="193">IF(AO198=" ","",(AO198-SUM(BF198,BL198,BO198)))</f>
        <v/>
      </c>
      <c r="BS198" s="476">
        <v>994</v>
      </c>
      <c r="BT198" s="402">
        <v>666</v>
      </c>
      <c r="BU198" s="402">
        <v>594</v>
      </c>
      <c r="BV198" s="402">
        <v>841</v>
      </c>
      <c r="BW198" s="472">
        <v>887</v>
      </c>
      <c r="BX198" s="472">
        <v>1053</v>
      </c>
      <c r="BY198" s="403">
        <v>528</v>
      </c>
      <c r="BZ198" s="402">
        <v>572</v>
      </c>
      <c r="CA198" s="402">
        <v>539</v>
      </c>
      <c r="CB198" s="402">
        <v>483</v>
      </c>
      <c r="CC198" s="402">
        <v>422</v>
      </c>
      <c r="CD198" s="402">
        <v>323</v>
      </c>
      <c r="CE198" s="402">
        <v>309</v>
      </c>
      <c r="CF198" s="472">
        <v>377</v>
      </c>
      <c r="CG198" s="403"/>
      <c r="CH198" s="399"/>
      <c r="CI198" s="402"/>
      <c r="CJ198" s="402"/>
      <c r="CK198" s="402"/>
      <c r="CL198" s="402"/>
      <c r="CM198" s="402"/>
      <c r="CN198" s="472"/>
      <c r="CO198" s="489">
        <f t="shared" ref="CO198:CV234" si="194">IF(BY198&gt;0,BY198-CG198,"")</f>
        <v>528</v>
      </c>
      <c r="CP198" s="397">
        <f t="shared" ref="CP198:CP210" si="195">IF(BZ198&gt;0,BZ198-CH198,"")</f>
        <v>572</v>
      </c>
      <c r="CQ198" s="397">
        <f t="shared" ref="CQ198:CQ210" si="196">IF(CA198&gt;0,CA198-CI198,"")</f>
        <v>539</v>
      </c>
      <c r="CR198" s="397">
        <f t="shared" ref="CR198:CR210" si="197">IF(CB198&gt;0,CB198-CJ198,"")</f>
        <v>483</v>
      </c>
      <c r="CS198" s="397">
        <f t="shared" ref="CS198:CS210" si="198">IF(CC198&gt;0,CC198-CK198,"")</f>
        <v>422</v>
      </c>
      <c r="CT198" s="397">
        <f t="shared" ref="CT198:CT210" si="199">IF(CD198&gt;0,CD198-CL198,"")</f>
        <v>323</v>
      </c>
      <c r="CU198" s="397">
        <f t="shared" ref="CU198:CU210" si="200">IF(CE198&gt;0,CE198-CM198,"")</f>
        <v>309</v>
      </c>
      <c r="CV198" s="491">
        <f t="shared" ref="CV198:CV210" si="201">IF(CF198&gt;0,CF198-CN198,"")</f>
        <v>377</v>
      </c>
      <c r="CW198" s="379">
        <v>188</v>
      </c>
      <c r="CX198" s="399">
        <v>186</v>
      </c>
      <c r="CY198" s="472">
        <v>230</v>
      </c>
      <c r="CZ198" s="400">
        <v>14</v>
      </c>
      <c r="DA198" s="399">
        <v>7</v>
      </c>
      <c r="DB198" s="472">
        <v>17</v>
      </c>
      <c r="DC198" s="404">
        <f t="shared" ref="DC198:DE261" si="202">IF(CT198="","",(CT198-CW198-CZ198))</f>
        <v>121</v>
      </c>
      <c r="DD198" s="404">
        <f t="shared" ref="DD198:DD210" si="203">IF(CU198="","",(CU198-CX198-DA198))</f>
        <v>116</v>
      </c>
      <c r="DE198" s="405">
        <f t="shared" ref="DE198:DE210" si="204">IF(CV198="","",(CV198-CY198-DB198))</f>
        <v>130</v>
      </c>
      <c r="DF198" s="379">
        <v>84</v>
      </c>
      <c r="DG198" s="399">
        <v>60</v>
      </c>
      <c r="DH198" s="472">
        <v>49</v>
      </c>
      <c r="DI198" s="400">
        <v>127</v>
      </c>
      <c r="DJ198" s="399">
        <v>126</v>
      </c>
      <c r="DK198" s="472">
        <v>136</v>
      </c>
      <c r="DL198" s="400">
        <v>66</v>
      </c>
      <c r="DM198" s="399">
        <v>78</v>
      </c>
      <c r="DN198" s="472">
        <v>66</v>
      </c>
      <c r="DO198" s="400">
        <v>34</v>
      </c>
      <c r="DP198" s="399">
        <v>22</v>
      </c>
      <c r="DQ198" s="472">
        <v>18</v>
      </c>
      <c r="DR198" s="404">
        <f t="shared" ref="DR198:DT261" si="205">IF(CR198="","",(CR198-SUM(DF198,DL198,DO198)))</f>
        <v>299</v>
      </c>
      <c r="DS198" s="404">
        <f t="shared" ref="DS198:DS210" si="206">IF(CS198="","",(CS198-SUM(DG198,DM198,DP198)))</f>
        <v>262</v>
      </c>
      <c r="DT198" s="405">
        <f t="shared" ref="DT198:DT210" si="207">IF(CT198="","",(CT198-SUM(DH198,DN198,DQ198)))</f>
        <v>190</v>
      </c>
      <c r="DU198" s="409"/>
      <c r="DV198" s="406" t="b">
        <f t="shared" si="158"/>
        <v>0</v>
      </c>
      <c r="DW198" s="136" t="b">
        <f t="shared" si="159"/>
        <v>0</v>
      </c>
      <c r="DX198" s="408" t="b">
        <f t="shared" si="160"/>
        <v>1</v>
      </c>
      <c r="DY198" s="136" t="b">
        <f t="shared" si="161"/>
        <v>0</v>
      </c>
      <c r="DZ198" s="136" t="b">
        <f t="shared" si="162"/>
        <v>0</v>
      </c>
      <c r="EA198" s="408" t="b">
        <f t="shared" si="163"/>
        <v>1</v>
      </c>
      <c r="EB198" s="136" t="b">
        <f t="shared" si="164"/>
        <v>0</v>
      </c>
      <c r="EC198" s="136" t="b">
        <f t="shared" si="165"/>
        <v>0</v>
      </c>
      <c r="ED198" s="408" t="b">
        <f t="shared" si="166"/>
        <v>1</v>
      </c>
      <c r="EE198" s="136" t="b">
        <f t="shared" si="167"/>
        <v>1</v>
      </c>
      <c r="EF198" s="136" t="b">
        <f t="shared" si="168"/>
        <v>1</v>
      </c>
      <c r="EG198" s="408" t="b">
        <f t="shared" si="169"/>
        <v>1</v>
      </c>
      <c r="EH198" s="136" t="b">
        <f t="shared" si="170"/>
        <v>1</v>
      </c>
      <c r="EI198" s="136" t="b">
        <f t="shared" si="171"/>
        <v>1</v>
      </c>
      <c r="EJ198" s="408" t="b">
        <f t="shared" si="172"/>
        <v>1</v>
      </c>
      <c r="EK198" s="136" t="b">
        <f t="shared" si="173"/>
        <v>1</v>
      </c>
      <c r="EL198" s="136" t="b">
        <f t="shared" si="174"/>
        <v>1</v>
      </c>
      <c r="EM198" s="408" t="b">
        <f t="shared" si="175"/>
        <v>1</v>
      </c>
      <c r="EN198" s="408"/>
      <c r="EO198" s="409"/>
      <c r="EP198" s="409"/>
      <c r="EQ198" s="409"/>
      <c r="ER198" s="409"/>
      <c r="ES198" s="409"/>
      <c r="ET198" s="409"/>
      <c r="EU198" s="409"/>
      <c r="EV198" s="409"/>
      <c r="EW198" s="409"/>
      <c r="EX198" s="409"/>
      <c r="EY198" s="409"/>
      <c r="EZ198" s="409"/>
      <c r="FA198" s="409"/>
      <c r="FB198" s="409"/>
      <c r="FC198" s="409"/>
      <c r="FD198" s="409"/>
      <c r="FE198" s="409"/>
      <c r="FF198" s="409"/>
      <c r="FG198" s="409"/>
      <c r="FH198" s="409"/>
      <c r="FI198" s="409"/>
      <c r="FJ198" s="409"/>
      <c r="FK198" s="409"/>
      <c r="FL198" s="409"/>
      <c r="FM198" s="409"/>
      <c r="FN198" s="409"/>
      <c r="FO198" s="409"/>
      <c r="FP198" s="409"/>
      <c r="FQ198" s="409"/>
      <c r="FR198" s="409"/>
      <c r="FS198" s="409"/>
      <c r="FT198" s="409"/>
      <c r="FU198" s="409"/>
      <c r="FV198" s="409"/>
      <c r="FW198" s="409"/>
      <c r="FX198" s="409"/>
      <c r="FY198" s="409"/>
      <c r="FZ198" s="409"/>
      <c r="GA198" s="409"/>
      <c r="GB198" s="409"/>
      <c r="GC198" s="409"/>
      <c r="GD198" s="409"/>
      <c r="GE198" s="409"/>
      <c r="GF198" s="409"/>
      <c r="GG198" s="409"/>
      <c r="GH198" s="409"/>
      <c r="GI198" s="409"/>
      <c r="GJ198" s="409"/>
      <c r="GK198" s="409"/>
      <c r="GL198" s="409"/>
      <c r="GM198" s="409"/>
      <c r="GN198" s="409"/>
      <c r="GO198" s="409"/>
      <c r="GP198" s="409"/>
      <c r="GQ198" s="409"/>
      <c r="GR198" s="409"/>
      <c r="GS198" s="409"/>
      <c r="GT198" s="409"/>
      <c r="GU198" s="409"/>
      <c r="GV198" s="409"/>
      <c r="GW198" s="409"/>
      <c r="GX198" s="409"/>
      <c r="GY198" s="409"/>
      <c r="GZ198" s="409"/>
      <c r="HA198" s="409"/>
      <c r="HB198" s="409"/>
      <c r="HC198" s="409"/>
      <c r="HD198" s="409"/>
      <c r="HE198" s="409"/>
      <c r="HF198" s="409"/>
      <c r="HG198" s="409"/>
      <c r="HH198" s="409"/>
      <c r="HI198" s="409"/>
      <c r="HJ198" s="409"/>
      <c r="HK198" s="409"/>
      <c r="HL198" s="409"/>
      <c r="HM198" s="409"/>
      <c r="HN198" s="409"/>
      <c r="HO198" s="409"/>
      <c r="HP198" s="409"/>
    </row>
    <row r="199" spans="1:224" s="407" customFormat="1">
      <c r="A199" s="589" t="s">
        <v>591</v>
      </c>
      <c r="B199" s="590" t="s">
        <v>604</v>
      </c>
      <c r="C199" s="592">
        <v>156648</v>
      </c>
      <c r="D199" s="591">
        <v>9</v>
      </c>
      <c r="E199" s="395"/>
      <c r="F199" s="395"/>
      <c r="G199" s="395"/>
      <c r="H199" s="395"/>
      <c r="I199" s="472"/>
      <c r="J199" s="472"/>
      <c r="K199" s="394"/>
      <c r="L199" s="395"/>
      <c r="M199" s="395"/>
      <c r="N199" s="395"/>
      <c r="O199" s="396"/>
      <c r="P199" s="396"/>
      <c r="Q199" s="395"/>
      <c r="R199" s="395"/>
      <c r="S199" s="395"/>
      <c r="T199" s="395"/>
      <c r="U199" s="395"/>
      <c r="V199" s="472"/>
      <c r="W199" s="394"/>
      <c r="X199" s="395"/>
      <c r="Y199" s="395"/>
      <c r="Z199" s="395"/>
      <c r="AA199" s="396"/>
      <c r="AB199" s="396"/>
      <c r="AC199" s="395"/>
      <c r="AD199" s="395"/>
      <c r="AE199" s="395"/>
      <c r="AF199" s="395"/>
      <c r="AG199" s="395"/>
      <c r="AH199" s="472"/>
      <c r="AI199" s="489" t="str">
        <f t="shared" si="176"/>
        <v xml:space="preserve"> </v>
      </c>
      <c r="AJ199" s="397" t="str">
        <f t="shared" si="177"/>
        <v xml:space="preserve"> </v>
      </c>
      <c r="AK199" s="397" t="str">
        <f t="shared" si="178"/>
        <v xml:space="preserve"> </v>
      </c>
      <c r="AL199" s="397" t="str">
        <f t="shared" si="179"/>
        <v xml:space="preserve"> </v>
      </c>
      <c r="AM199" s="397" t="str">
        <f t="shared" si="180"/>
        <v xml:space="preserve"> </v>
      </c>
      <c r="AN199" s="397" t="str">
        <f t="shared" si="181"/>
        <v xml:space="preserve"> </v>
      </c>
      <c r="AO199" s="397" t="str">
        <f t="shared" si="182"/>
        <v xml:space="preserve"> </v>
      </c>
      <c r="AP199" s="397" t="str">
        <f t="shared" si="183"/>
        <v xml:space="preserve"> </v>
      </c>
      <c r="AQ199" s="397" t="str">
        <f t="shared" si="184"/>
        <v xml:space="preserve"> </v>
      </c>
      <c r="AR199" s="397" t="str">
        <f t="shared" si="185"/>
        <v xml:space="preserve"> </v>
      </c>
      <c r="AS199" s="397" t="str">
        <f t="shared" si="186"/>
        <v xml:space="preserve"> </v>
      </c>
      <c r="AT199" s="398" t="str">
        <f t="shared" si="187"/>
        <v xml:space="preserve"> </v>
      </c>
      <c r="AU199" s="379"/>
      <c r="AV199" s="395"/>
      <c r="AW199" s="472"/>
      <c r="AX199" s="400"/>
      <c r="AY199" s="395"/>
      <c r="AZ199" s="472"/>
      <c r="BA199" s="489" t="str">
        <f t="shared" si="188"/>
        <v xml:space="preserve"> </v>
      </c>
      <c r="BB199" s="397" t="str">
        <f t="shared" si="189"/>
        <v xml:space="preserve"> </v>
      </c>
      <c r="BC199" s="398" t="str">
        <f t="shared" si="190"/>
        <v xml:space="preserve"> </v>
      </c>
      <c r="BD199" s="401"/>
      <c r="BE199" s="402"/>
      <c r="BF199" s="472"/>
      <c r="BG199" s="403"/>
      <c r="BH199" s="402"/>
      <c r="BI199" s="472"/>
      <c r="BJ199" s="403"/>
      <c r="BK199" s="402"/>
      <c r="BL199" s="472"/>
      <c r="BM199" s="403"/>
      <c r="BN199" s="402"/>
      <c r="BO199" s="472"/>
      <c r="BP199" s="490" t="str">
        <f t="shared" si="191"/>
        <v/>
      </c>
      <c r="BQ199" s="475" t="str">
        <f t="shared" si="192"/>
        <v/>
      </c>
      <c r="BR199" s="405" t="str">
        <f t="shared" si="193"/>
        <v/>
      </c>
      <c r="BS199" s="476">
        <v>1042</v>
      </c>
      <c r="BT199" s="402">
        <v>1016</v>
      </c>
      <c r="BU199" s="402">
        <v>1129</v>
      </c>
      <c r="BV199" s="402">
        <v>1249</v>
      </c>
      <c r="BW199" s="472">
        <v>1336</v>
      </c>
      <c r="BX199" s="472">
        <v>1637</v>
      </c>
      <c r="BY199" s="403">
        <v>727</v>
      </c>
      <c r="BZ199" s="402">
        <v>559</v>
      </c>
      <c r="CA199" s="402">
        <v>611</v>
      </c>
      <c r="CB199" s="402">
        <v>632</v>
      </c>
      <c r="CC199" s="402">
        <v>660</v>
      </c>
      <c r="CD199" s="402">
        <v>679</v>
      </c>
      <c r="CE199" s="402">
        <v>659</v>
      </c>
      <c r="CF199" s="472">
        <v>676</v>
      </c>
      <c r="CG199" s="403"/>
      <c r="CH199" s="399"/>
      <c r="CI199" s="402"/>
      <c r="CJ199" s="402"/>
      <c r="CK199" s="402"/>
      <c r="CL199" s="402"/>
      <c r="CM199" s="402"/>
      <c r="CN199" s="472"/>
      <c r="CO199" s="489">
        <f t="shared" si="194"/>
        <v>727</v>
      </c>
      <c r="CP199" s="397">
        <f t="shared" si="195"/>
        <v>559</v>
      </c>
      <c r="CQ199" s="397">
        <f t="shared" si="196"/>
        <v>611</v>
      </c>
      <c r="CR199" s="397">
        <f t="shared" si="197"/>
        <v>632</v>
      </c>
      <c r="CS199" s="397">
        <f t="shared" si="198"/>
        <v>660</v>
      </c>
      <c r="CT199" s="397">
        <f t="shared" si="199"/>
        <v>679</v>
      </c>
      <c r="CU199" s="397">
        <f t="shared" si="200"/>
        <v>659</v>
      </c>
      <c r="CV199" s="491">
        <f t="shared" si="201"/>
        <v>676</v>
      </c>
      <c r="CW199" s="379">
        <v>395</v>
      </c>
      <c r="CX199" s="399">
        <v>393</v>
      </c>
      <c r="CY199" s="472">
        <v>429</v>
      </c>
      <c r="CZ199" s="400">
        <v>41</v>
      </c>
      <c r="DA199" s="399">
        <v>48</v>
      </c>
      <c r="DB199" s="472">
        <v>28</v>
      </c>
      <c r="DC199" s="404">
        <f t="shared" si="202"/>
        <v>243</v>
      </c>
      <c r="DD199" s="404">
        <f t="shared" si="203"/>
        <v>218</v>
      </c>
      <c r="DE199" s="405">
        <f t="shared" si="204"/>
        <v>219</v>
      </c>
      <c r="DF199" s="379">
        <v>103</v>
      </c>
      <c r="DG199" s="399">
        <v>113</v>
      </c>
      <c r="DH199" s="472">
        <v>137</v>
      </c>
      <c r="DI199" s="400">
        <v>171</v>
      </c>
      <c r="DJ199" s="399">
        <v>121</v>
      </c>
      <c r="DK199" s="472">
        <v>141</v>
      </c>
      <c r="DL199" s="400">
        <v>111</v>
      </c>
      <c r="DM199" s="399">
        <v>128</v>
      </c>
      <c r="DN199" s="472">
        <v>87</v>
      </c>
      <c r="DO199" s="400">
        <v>61</v>
      </c>
      <c r="DP199" s="399">
        <v>60</v>
      </c>
      <c r="DQ199" s="472">
        <v>65</v>
      </c>
      <c r="DR199" s="404">
        <f t="shared" si="205"/>
        <v>357</v>
      </c>
      <c r="DS199" s="404">
        <f t="shared" si="206"/>
        <v>359</v>
      </c>
      <c r="DT199" s="405">
        <f t="shared" si="207"/>
        <v>390</v>
      </c>
      <c r="DU199" s="409"/>
      <c r="DV199" s="406" t="b">
        <f t="shared" si="158"/>
        <v>0</v>
      </c>
      <c r="DW199" s="136" t="b">
        <f t="shared" si="159"/>
        <v>0</v>
      </c>
      <c r="DX199" s="408" t="b">
        <f t="shared" si="160"/>
        <v>1</v>
      </c>
      <c r="DY199" s="136" t="b">
        <f t="shared" si="161"/>
        <v>0</v>
      </c>
      <c r="DZ199" s="136" t="b">
        <f t="shared" si="162"/>
        <v>0</v>
      </c>
      <c r="EA199" s="408" t="b">
        <f t="shared" si="163"/>
        <v>1</v>
      </c>
      <c r="EB199" s="136" t="b">
        <f t="shared" si="164"/>
        <v>0</v>
      </c>
      <c r="EC199" s="136" t="b">
        <f t="shared" si="165"/>
        <v>0</v>
      </c>
      <c r="ED199" s="408" t="b">
        <f t="shared" si="166"/>
        <v>1</v>
      </c>
      <c r="EE199" s="136" t="b">
        <f t="shared" si="167"/>
        <v>1</v>
      </c>
      <c r="EF199" s="136" t="b">
        <f t="shared" si="168"/>
        <v>1</v>
      </c>
      <c r="EG199" s="408" t="b">
        <f t="shared" si="169"/>
        <v>1</v>
      </c>
      <c r="EH199" s="136" t="b">
        <f t="shared" si="170"/>
        <v>1</v>
      </c>
      <c r="EI199" s="136" t="b">
        <f t="shared" si="171"/>
        <v>1</v>
      </c>
      <c r="EJ199" s="408" t="b">
        <f t="shared" si="172"/>
        <v>1</v>
      </c>
      <c r="EK199" s="136" t="b">
        <f t="shared" si="173"/>
        <v>1</v>
      </c>
      <c r="EL199" s="136" t="b">
        <f t="shared" si="174"/>
        <v>1</v>
      </c>
      <c r="EM199" s="408" t="b">
        <f t="shared" si="175"/>
        <v>1</v>
      </c>
      <c r="EN199" s="408"/>
      <c r="EO199" s="409"/>
      <c r="EP199" s="409"/>
      <c r="EQ199" s="409"/>
      <c r="ER199" s="409"/>
      <c r="ES199" s="409"/>
      <c r="ET199" s="409"/>
      <c r="EU199" s="409"/>
      <c r="EV199" s="409"/>
      <c r="EW199" s="409"/>
      <c r="EX199" s="409"/>
      <c r="EY199" s="409"/>
      <c r="EZ199" s="409"/>
      <c r="FA199" s="409"/>
      <c r="FB199" s="409"/>
      <c r="FC199" s="409"/>
      <c r="FD199" s="409"/>
      <c r="FE199" s="409"/>
      <c r="FF199" s="409"/>
      <c r="FG199" s="409"/>
      <c r="FH199" s="409"/>
      <c r="FI199" s="409"/>
      <c r="FJ199" s="409"/>
      <c r="FK199" s="409"/>
      <c r="FL199" s="409"/>
      <c r="FM199" s="409"/>
      <c r="FN199" s="409"/>
      <c r="FO199" s="409"/>
      <c r="FP199" s="409"/>
      <c r="FQ199" s="409"/>
      <c r="FR199" s="409"/>
      <c r="FS199" s="409"/>
      <c r="FT199" s="409"/>
      <c r="FU199" s="409"/>
      <c r="FV199" s="409"/>
      <c r="FW199" s="409"/>
      <c r="FX199" s="409"/>
      <c r="FY199" s="409"/>
      <c r="FZ199" s="409"/>
      <c r="GA199" s="409"/>
      <c r="GB199" s="409"/>
      <c r="GC199" s="409"/>
      <c r="GD199" s="409"/>
      <c r="GE199" s="409"/>
      <c r="GF199" s="409"/>
      <c r="GG199" s="409"/>
      <c r="GH199" s="409"/>
      <c r="GI199" s="409"/>
      <c r="GJ199" s="409"/>
      <c r="GK199" s="409"/>
      <c r="GL199" s="409"/>
      <c r="GM199" s="409"/>
      <c r="GN199" s="409"/>
      <c r="GO199" s="409"/>
      <c r="GP199" s="409"/>
      <c r="GQ199" s="409"/>
      <c r="GR199" s="409"/>
      <c r="GS199" s="409"/>
      <c r="GT199" s="409"/>
      <c r="GU199" s="409"/>
      <c r="GV199" s="409"/>
      <c r="GW199" s="409"/>
      <c r="GX199" s="409"/>
      <c r="GY199" s="409"/>
      <c r="GZ199" s="409"/>
      <c r="HA199" s="409"/>
      <c r="HB199" s="409"/>
      <c r="HC199" s="409"/>
      <c r="HD199" s="409"/>
      <c r="HE199" s="409"/>
      <c r="HF199" s="409"/>
      <c r="HG199" s="409"/>
      <c r="HH199" s="409"/>
      <c r="HI199" s="409"/>
      <c r="HJ199" s="409"/>
      <c r="HK199" s="409"/>
      <c r="HL199" s="409"/>
      <c r="HM199" s="409"/>
      <c r="HN199" s="409"/>
      <c r="HO199" s="409"/>
      <c r="HP199" s="409"/>
    </row>
    <row r="200" spans="1:224" s="407" customFormat="1">
      <c r="A200" s="589" t="s">
        <v>591</v>
      </c>
      <c r="B200" s="593" t="s">
        <v>606</v>
      </c>
      <c r="C200" s="592">
        <v>157304</v>
      </c>
      <c r="D200" s="481">
        <v>9</v>
      </c>
      <c r="E200" s="395"/>
      <c r="F200" s="395"/>
      <c r="G200" s="395"/>
      <c r="H200" s="395"/>
      <c r="I200" s="472"/>
      <c r="J200" s="472"/>
      <c r="K200" s="394"/>
      <c r="L200" s="395"/>
      <c r="M200" s="395"/>
      <c r="N200" s="395"/>
      <c r="O200" s="396"/>
      <c r="P200" s="396"/>
      <c r="Q200" s="395"/>
      <c r="R200" s="395"/>
      <c r="S200" s="395"/>
      <c r="T200" s="395"/>
      <c r="U200" s="395"/>
      <c r="V200" s="472"/>
      <c r="W200" s="394"/>
      <c r="X200" s="395"/>
      <c r="Y200" s="395"/>
      <c r="Z200" s="395"/>
      <c r="AA200" s="396"/>
      <c r="AB200" s="396"/>
      <c r="AC200" s="395"/>
      <c r="AD200" s="395"/>
      <c r="AE200" s="395"/>
      <c r="AF200" s="395"/>
      <c r="AG200" s="395"/>
      <c r="AH200" s="472"/>
      <c r="AI200" s="489" t="str">
        <f t="shared" si="176"/>
        <v xml:space="preserve"> </v>
      </c>
      <c r="AJ200" s="397" t="str">
        <f t="shared" si="177"/>
        <v xml:space="preserve"> </v>
      </c>
      <c r="AK200" s="397" t="str">
        <f t="shared" si="178"/>
        <v xml:space="preserve"> </v>
      </c>
      <c r="AL200" s="397" t="str">
        <f t="shared" si="179"/>
        <v xml:space="preserve"> </v>
      </c>
      <c r="AM200" s="397" t="str">
        <f t="shared" si="180"/>
        <v xml:space="preserve"> </v>
      </c>
      <c r="AN200" s="397" t="str">
        <f t="shared" si="181"/>
        <v xml:space="preserve"> </v>
      </c>
      <c r="AO200" s="397" t="str">
        <f t="shared" si="182"/>
        <v xml:space="preserve"> </v>
      </c>
      <c r="AP200" s="397" t="str">
        <f t="shared" si="183"/>
        <v xml:space="preserve"> </v>
      </c>
      <c r="AQ200" s="397" t="str">
        <f t="shared" si="184"/>
        <v xml:space="preserve"> </v>
      </c>
      <c r="AR200" s="397" t="str">
        <f t="shared" si="185"/>
        <v xml:space="preserve"> </v>
      </c>
      <c r="AS200" s="397" t="str">
        <f t="shared" si="186"/>
        <v xml:space="preserve"> </v>
      </c>
      <c r="AT200" s="398" t="str">
        <f t="shared" si="187"/>
        <v xml:space="preserve"> </v>
      </c>
      <c r="AU200" s="379"/>
      <c r="AV200" s="395"/>
      <c r="AW200" s="472"/>
      <c r="AX200" s="400"/>
      <c r="AY200" s="395"/>
      <c r="AZ200" s="472"/>
      <c r="BA200" s="489" t="str">
        <f t="shared" si="188"/>
        <v xml:space="preserve"> </v>
      </c>
      <c r="BB200" s="397" t="str">
        <f t="shared" si="189"/>
        <v xml:space="preserve"> </v>
      </c>
      <c r="BC200" s="398" t="str">
        <f t="shared" si="190"/>
        <v xml:space="preserve"> </v>
      </c>
      <c r="BD200" s="401"/>
      <c r="BE200" s="402"/>
      <c r="BF200" s="472"/>
      <c r="BG200" s="403"/>
      <c r="BH200" s="402"/>
      <c r="BI200" s="472"/>
      <c r="BJ200" s="403"/>
      <c r="BK200" s="402"/>
      <c r="BL200" s="472"/>
      <c r="BM200" s="403"/>
      <c r="BN200" s="402"/>
      <c r="BO200" s="472"/>
      <c r="BP200" s="490" t="str">
        <f t="shared" si="191"/>
        <v/>
      </c>
      <c r="BQ200" s="475" t="str">
        <f t="shared" si="192"/>
        <v/>
      </c>
      <c r="BR200" s="405" t="str">
        <f t="shared" si="193"/>
        <v/>
      </c>
      <c r="BS200" s="476">
        <v>438</v>
      </c>
      <c r="BT200" s="402">
        <v>375</v>
      </c>
      <c r="BU200" s="402">
        <v>359</v>
      </c>
      <c r="BV200" s="402">
        <v>633</v>
      </c>
      <c r="BW200" s="472">
        <v>645</v>
      </c>
      <c r="BX200" s="472">
        <v>575</v>
      </c>
      <c r="BY200" s="508">
        <v>435</v>
      </c>
      <c r="BZ200" s="402">
        <v>368</v>
      </c>
      <c r="CA200" s="402">
        <v>327</v>
      </c>
      <c r="CB200" s="402">
        <v>281</v>
      </c>
      <c r="CC200" s="402">
        <v>273</v>
      </c>
      <c r="CD200" s="402">
        <v>282</v>
      </c>
      <c r="CE200" s="402">
        <v>322</v>
      </c>
      <c r="CF200" s="472">
        <v>300</v>
      </c>
      <c r="CG200" s="403"/>
      <c r="CH200" s="399"/>
      <c r="CI200" s="402"/>
      <c r="CJ200" s="402"/>
      <c r="CK200" s="402"/>
      <c r="CL200" s="402"/>
      <c r="CM200" s="402"/>
      <c r="CN200" s="472"/>
      <c r="CO200" s="489">
        <f t="shared" si="194"/>
        <v>435</v>
      </c>
      <c r="CP200" s="397">
        <f t="shared" si="195"/>
        <v>368</v>
      </c>
      <c r="CQ200" s="397">
        <f t="shared" si="196"/>
        <v>327</v>
      </c>
      <c r="CR200" s="397">
        <f t="shared" si="197"/>
        <v>281</v>
      </c>
      <c r="CS200" s="397">
        <f t="shared" si="198"/>
        <v>273</v>
      </c>
      <c r="CT200" s="397">
        <f t="shared" si="199"/>
        <v>282</v>
      </c>
      <c r="CU200" s="397">
        <f t="shared" si="200"/>
        <v>322</v>
      </c>
      <c r="CV200" s="491">
        <f t="shared" si="201"/>
        <v>300</v>
      </c>
      <c r="CW200" s="379">
        <v>176</v>
      </c>
      <c r="CX200" s="399">
        <v>223</v>
      </c>
      <c r="CY200" s="472">
        <v>194</v>
      </c>
      <c r="CZ200" s="400">
        <v>25</v>
      </c>
      <c r="DA200" s="399">
        <v>19</v>
      </c>
      <c r="DB200" s="472">
        <v>22</v>
      </c>
      <c r="DC200" s="404">
        <f t="shared" si="202"/>
        <v>81</v>
      </c>
      <c r="DD200" s="404">
        <f t="shared" si="203"/>
        <v>80</v>
      </c>
      <c r="DE200" s="405">
        <f t="shared" si="204"/>
        <v>84</v>
      </c>
      <c r="DF200" s="379">
        <v>60</v>
      </c>
      <c r="DG200" s="399">
        <v>57</v>
      </c>
      <c r="DH200" s="472">
        <v>71</v>
      </c>
      <c r="DI200" s="400">
        <v>137</v>
      </c>
      <c r="DJ200" s="399">
        <v>124</v>
      </c>
      <c r="DK200" s="472">
        <v>120</v>
      </c>
      <c r="DL200" s="400">
        <v>46</v>
      </c>
      <c r="DM200" s="399">
        <v>41</v>
      </c>
      <c r="DN200" s="472">
        <v>51</v>
      </c>
      <c r="DO200" s="400">
        <v>30</v>
      </c>
      <c r="DP200" s="399">
        <v>27</v>
      </c>
      <c r="DQ200" s="472">
        <v>26</v>
      </c>
      <c r="DR200" s="404">
        <f t="shared" si="205"/>
        <v>145</v>
      </c>
      <c r="DS200" s="404">
        <f t="shared" si="206"/>
        <v>148</v>
      </c>
      <c r="DT200" s="405">
        <f t="shared" si="207"/>
        <v>134</v>
      </c>
      <c r="DU200" s="409"/>
      <c r="DV200" s="406" t="b">
        <f t="shared" si="158"/>
        <v>0</v>
      </c>
      <c r="DW200" s="136" t="b">
        <f t="shared" si="159"/>
        <v>0</v>
      </c>
      <c r="DX200" s="408" t="b">
        <f t="shared" si="160"/>
        <v>1</v>
      </c>
      <c r="DY200" s="136" t="b">
        <f t="shared" si="161"/>
        <v>0</v>
      </c>
      <c r="DZ200" s="136" t="b">
        <f t="shared" si="162"/>
        <v>0</v>
      </c>
      <c r="EA200" s="408" t="b">
        <f t="shared" si="163"/>
        <v>1</v>
      </c>
      <c r="EB200" s="136" t="b">
        <f t="shared" si="164"/>
        <v>0</v>
      </c>
      <c r="EC200" s="136" t="b">
        <f t="shared" si="165"/>
        <v>0</v>
      </c>
      <c r="ED200" s="408" t="b">
        <f t="shared" si="166"/>
        <v>1</v>
      </c>
      <c r="EE200" s="136" t="b">
        <f t="shared" si="167"/>
        <v>1</v>
      </c>
      <c r="EF200" s="136" t="b">
        <f t="shared" si="168"/>
        <v>1</v>
      </c>
      <c r="EG200" s="408" t="b">
        <f t="shared" si="169"/>
        <v>1</v>
      </c>
      <c r="EH200" s="136" t="b">
        <f t="shared" si="170"/>
        <v>1</v>
      </c>
      <c r="EI200" s="136" t="b">
        <f t="shared" si="171"/>
        <v>1</v>
      </c>
      <c r="EJ200" s="408" t="b">
        <f t="shared" si="172"/>
        <v>1</v>
      </c>
      <c r="EK200" s="136" t="b">
        <f t="shared" si="173"/>
        <v>1</v>
      </c>
      <c r="EL200" s="136" t="b">
        <f t="shared" si="174"/>
        <v>1</v>
      </c>
      <c r="EM200" s="408" t="b">
        <f t="shared" si="175"/>
        <v>1</v>
      </c>
      <c r="EN200" s="408"/>
      <c r="EO200" s="409"/>
      <c r="EP200" s="409"/>
      <c r="EQ200" s="409"/>
      <c r="ER200" s="409"/>
      <c r="ES200" s="409"/>
      <c r="ET200" s="409"/>
      <c r="EU200" s="409"/>
      <c r="EV200" s="409"/>
      <c r="EW200" s="409"/>
      <c r="EX200" s="409"/>
      <c r="EY200" s="409"/>
      <c r="EZ200" s="409"/>
      <c r="FA200" s="409"/>
      <c r="FB200" s="409"/>
      <c r="FC200" s="409"/>
      <c r="FD200" s="409"/>
      <c r="FE200" s="409"/>
      <c r="FF200" s="409"/>
      <c r="FG200" s="409"/>
      <c r="FH200" s="409"/>
      <c r="FI200" s="409"/>
      <c r="FJ200" s="409"/>
      <c r="FK200" s="409"/>
      <c r="FL200" s="409"/>
      <c r="FM200" s="409"/>
      <c r="FN200" s="409"/>
      <c r="FO200" s="409"/>
      <c r="FP200" s="409"/>
      <c r="FQ200" s="409"/>
      <c r="FR200" s="409"/>
      <c r="FS200" s="409"/>
      <c r="FT200" s="409"/>
      <c r="FU200" s="409"/>
      <c r="FV200" s="409"/>
      <c r="FW200" s="409"/>
      <c r="FX200" s="409"/>
      <c r="FY200" s="409"/>
      <c r="FZ200" s="409"/>
      <c r="GA200" s="409"/>
      <c r="GB200" s="409"/>
      <c r="GC200" s="409"/>
      <c r="GD200" s="409"/>
      <c r="GE200" s="409"/>
      <c r="GF200" s="409"/>
      <c r="GG200" s="409"/>
      <c r="GH200" s="409"/>
      <c r="GI200" s="409"/>
      <c r="GJ200" s="409"/>
      <c r="GK200" s="409"/>
      <c r="GL200" s="409"/>
      <c r="GM200" s="409"/>
      <c r="GN200" s="409"/>
      <c r="GO200" s="409"/>
      <c r="GP200" s="409"/>
      <c r="GQ200" s="409"/>
      <c r="GR200" s="409"/>
      <c r="GS200" s="409"/>
      <c r="GT200" s="409"/>
      <c r="GU200" s="409"/>
      <c r="GV200" s="409"/>
      <c r="GW200" s="409"/>
      <c r="GX200" s="409"/>
      <c r="GY200" s="409"/>
      <c r="GZ200" s="409"/>
      <c r="HA200" s="409"/>
      <c r="HB200" s="409"/>
      <c r="HC200" s="409"/>
      <c r="HD200" s="409"/>
      <c r="HE200" s="409"/>
      <c r="HF200" s="409"/>
      <c r="HG200" s="409"/>
      <c r="HH200" s="409"/>
      <c r="HI200" s="409"/>
      <c r="HJ200" s="409"/>
      <c r="HK200" s="409"/>
      <c r="HL200" s="409"/>
      <c r="HM200" s="409"/>
      <c r="HN200" s="409"/>
      <c r="HO200" s="409"/>
      <c r="HP200" s="409"/>
    </row>
    <row r="201" spans="1:224" s="407" customFormat="1">
      <c r="A201" s="589" t="s">
        <v>591</v>
      </c>
      <c r="B201" s="656" t="s">
        <v>613</v>
      </c>
      <c r="C201" s="592">
        <v>157331</v>
      </c>
      <c r="D201" s="657">
        <v>9</v>
      </c>
      <c r="E201" s="395"/>
      <c r="F201" s="395"/>
      <c r="G201" s="395"/>
      <c r="H201" s="395"/>
      <c r="I201" s="472"/>
      <c r="J201" s="472"/>
      <c r="K201" s="394"/>
      <c r="L201" s="395"/>
      <c r="M201" s="395"/>
      <c r="N201" s="395"/>
      <c r="O201" s="396"/>
      <c r="P201" s="396"/>
      <c r="Q201" s="395"/>
      <c r="R201" s="395"/>
      <c r="S201" s="395"/>
      <c r="T201" s="395"/>
      <c r="U201" s="395"/>
      <c r="V201" s="472"/>
      <c r="W201" s="394"/>
      <c r="X201" s="395"/>
      <c r="Y201" s="395"/>
      <c r="Z201" s="395"/>
      <c r="AA201" s="396"/>
      <c r="AB201" s="396"/>
      <c r="AC201" s="395"/>
      <c r="AD201" s="395"/>
      <c r="AE201" s="395"/>
      <c r="AF201" s="395"/>
      <c r="AG201" s="395"/>
      <c r="AH201" s="472"/>
      <c r="AI201" s="489" t="str">
        <f t="shared" si="176"/>
        <v xml:space="preserve"> </v>
      </c>
      <c r="AJ201" s="397" t="str">
        <f t="shared" si="177"/>
        <v xml:space="preserve"> </v>
      </c>
      <c r="AK201" s="397" t="str">
        <f t="shared" si="178"/>
        <v xml:space="preserve"> </v>
      </c>
      <c r="AL201" s="397" t="str">
        <f t="shared" si="179"/>
        <v xml:space="preserve"> </v>
      </c>
      <c r="AM201" s="397" t="str">
        <f t="shared" si="180"/>
        <v xml:space="preserve"> </v>
      </c>
      <c r="AN201" s="397" t="str">
        <f t="shared" si="181"/>
        <v xml:space="preserve"> </v>
      </c>
      <c r="AO201" s="397" t="str">
        <f t="shared" si="182"/>
        <v xml:space="preserve"> </v>
      </c>
      <c r="AP201" s="397" t="str">
        <f t="shared" si="183"/>
        <v xml:space="preserve"> </v>
      </c>
      <c r="AQ201" s="397" t="str">
        <f t="shared" si="184"/>
        <v xml:space="preserve"> </v>
      </c>
      <c r="AR201" s="397" t="str">
        <f t="shared" si="185"/>
        <v xml:space="preserve"> </v>
      </c>
      <c r="AS201" s="397" t="str">
        <f t="shared" si="186"/>
        <v xml:space="preserve"> </v>
      </c>
      <c r="AT201" s="398" t="str">
        <f t="shared" si="187"/>
        <v xml:space="preserve"> </v>
      </c>
      <c r="AU201" s="379"/>
      <c r="AV201" s="395"/>
      <c r="AW201" s="472"/>
      <c r="AX201" s="400"/>
      <c r="AY201" s="395"/>
      <c r="AZ201" s="472"/>
      <c r="BA201" s="489" t="str">
        <f t="shared" si="188"/>
        <v xml:space="preserve"> </v>
      </c>
      <c r="BB201" s="397" t="str">
        <f t="shared" si="189"/>
        <v xml:space="preserve"> </v>
      </c>
      <c r="BC201" s="398" t="str">
        <f t="shared" si="190"/>
        <v xml:space="preserve"> </v>
      </c>
      <c r="BD201" s="401"/>
      <c r="BE201" s="402"/>
      <c r="BF201" s="472"/>
      <c r="BG201" s="403"/>
      <c r="BH201" s="402"/>
      <c r="BI201" s="472"/>
      <c r="BJ201" s="403"/>
      <c r="BK201" s="402"/>
      <c r="BL201" s="472"/>
      <c r="BM201" s="403"/>
      <c r="BN201" s="402"/>
      <c r="BO201" s="472"/>
      <c r="BP201" s="490" t="str">
        <f t="shared" si="191"/>
        <v/>
      </c>
      <c r="BQ201" s="475" t="str">
        <f t="shared" si="192"/>
        <v/>
      </c>
      <c r="BR201" s="405" t="str">
        <f t="shared" si="193"/>
        <v/>
      </c>
      <c r="BS201" s="476">
        <v>419</v>
      </c>
      <c r="BT201" s="402">
        <v>348</v>
      </c>
      <c r="BU201" s="402">
        <v>295</v>
      </c>
      <c r="BV201" s="402">
        <v>461</v>
      </c>
      <c r="BW201" s="472">
        <v>582</v>
      </c>
      <c r="BX201" s="472">
        <v>698</v>
      </c>
      <c r="BY201" s="403">
        <v>289</v>
      </c>
      <c r="BZ201" s="402">
        <v>301</v>
      </c>
      <c r="CA201" s="402">
        <v>251</v>
      </c>
      <c r="CB201" s="402">
        <v>218</v>
      </c>
      <c r="CC201" s="402">
        <v>161</v>
      </c>
      <c r="CD201" s="402">
        <v>214</v>
      </c>
      <c r="CE201" s="402">
        <v>237</v>
      </c>
      <c r="CF201" s="472">
        <v>271</v>
      </c>
      <c r="CG201" s="403"/>
      <c r="CH201" s="399"/>
      <c r="CI201" s="402"/>
      <c r="CJ201" s="402"/>
      <c r="CK201" s="402"/>
      <c r="CL201" s="402"/>
      <c r="CM201" s="402"/>
      <c r="CN201" s="472"/>
      <c r="CO201" s="489">
        <f t="shared" si="194"/>
        <v>289</v>
      </c>
      <c r="CP201" s="397">
        <f t="shared" si="195"/>
        <v>301</v>
      </c>
      <c r="CQ201" s="397">
        <f t="shared" si="196"/>
        <v>251</v>
      </c>
      <c r="CR201" s="397">
        <f t="shared" si="197"/>
        <v>218</v>
      </c>
      <c r="CS201" s="397">
        <f t="shared" si="198"/>
        <v>161</v>
      </c>
      <c r="CT201" s="397">
        <f t="shared" si="199"/>
        <v>214</v>
      </c>
      <c r="CU201" s="397">
        <f t="shared" si="200"/>
        <v>237</v>
      </c>
      <c r="CV201" s="491">
        <f t="shared" si="201"/>
        <v>271</v>
      </c>
      <c r="CW201" s="379">
        <v>130</v>
      </c>
      <c r="CX201" s="399">
        <v>140</v>
      </c>
      <c r="CY201" s="472">
        <v>176</v>
      </c>
      <c r="CZ201" s="400">
        <v>13</v>
      </c>
      <c r="DA201" s="399">
        <v>11</v>
      </c>
      <c r="DB201" s="472">
        <v>8</v>
      </c>
      <c r="DC201" s="404">
        <f t="shared" si="202"/>
        <v>71</v>
      </c>
      <c r="DD201" s="404">
        <f t="shared" si="203"/>
        <v>86</v>
      </c>
      <c r="DE201" s="405">
        <f t="shared" si="204"/>
        <v>87</v>
      </c>
      <c r="DF201" s="379">
        <v>61</v>
      </c>
      <c r="DG201" s="399">
        <v>47</v>
      </c>
      <c r="DH201" s="472">
        <v>70</v>
      </c>
      <c r="DI201" s="400">
        <v>112</v>
      </c>
      <c r="DJ201" s="399">
        <v>117</v>
      </c>
      <c r="DK201" s="472">
        <v>106</v>
      </c>
      <c r="DL201" s="400">
        <v>17</v>
      </c>
      <c r="DM201" s="399">
        <v>9</v>
      </c>
      <c r="DN201" s="472">
        <v>28</v>
      </c>
      <c r="DO201" s="400">
        <v>14</v>
      </c>
      <c r="DP201" s="399">
        <v>5</v>
      </c>
      <c r="DQ201" s="472">
        <v>12</v>
      </c>
      <c r="DR201" s="404">
        <f t="shared" si="205"/>
        <v>126</v>
      </c>
      <c r="DS201" s="404">
        <f t="shared" si="206"/>
        <v>100</v>
      </c>
      <c r="DT201" s="405">
        <f t="shared" si="207"/>
        <v>104</v>
      </c>
      <c r="DU201" s="409"/>
      <c r="DV201" s="406" t="b">
        <f t="shared" si="158"/>
        <v>0</v>
      </c>
      <c r="DW201" s="136" t="b">
        <f t="shared" si="159"/>
        <v>0</v>
      </c>
      <c r="DX201" s="408" t="b">
        <f t="shared" si="160"/>
        <v>1</v>
      </c>
      <c r="DY201" s="136" t="b">
        <f t="shared" si="161"/>
        <v>0</v>
      </c>
      <c r="DZ201" s="136" t="b">
        <f t="shared" si="162"/>
        <v>0</v>
      </c>
      <c r="EA201" s="408" t="b">
        <f t="shared" si="163"/>
        <v>1</v>
      </c>
      <c r="EB201" s="136" t="b">
        <f t="shared" si="164"/>
        <v>0</v>
      </c>
      <c r="EC201" s="136" t="b">
        <f t="shared" si="165"/>
        <v>0</v>
      </c>
      <c r="ED201" s="408" t="b">
        <f t="shared" si="166"/>
        <v>1</v>
      </c>
      <c r="EE201" s="136" t="b">
        <f t="shared" si="167"/>
        <v>1</v>
      </c>
      <c r="EF201" s="136" t="b">
        <f t="shared" si="168"/>
        <v>1</v>
      </c>
      <c r="EG201" s="408" t="b">
        <f t="shared" si="169"/>
        <v>1</v>
      </c>
      <c r="EH201" s="136" t="b">
        <f t="shared" si="170"/>
        <v>1</v>
      </c>
      <c r="EI201" s="136" t="b">
        <f t="shared" si="171"/>
        <v>1</v>
      </c>
      <c r="EJ201" s="408" t="b">
        <f t="shared" si="172"/>
        <v>1</v>
      </c>
      <c r="EK201" s="136" t="b">
        <f t="shared" si="173"/>
        <v>1</v>
      </c>
      <c r="EL201" s="136" t="b">
        <f t="shared" si="174"/>
        <v>1</v>
      </c>
      <c r="EM201" s="408" t="b">
        <f t="shared" si="175"/>
        <v>1</v>
      </c>
      <c r="EN201" s="408"/>
      <c r="EO201" s="409"/>
      <c r="EP201" s="409"/>
      <c r="EQ201" s="409"/>
      <c r="ER201" s="409"/>
      <c r="ES201" s="409"/>
      <c r="ET201" s="409"/>
      <c r="EU201" s="409"/>
      <c r="EV201" s="409"/>
      <c r="EW201" s="409"/>
      <c r="EX201" s="409"/>
      <c r="EY201" s="409"/>
      <c r="EZ201" s="409"/>
      <c r="FA201" s="409"/>
      <c r="FB201" s="409"/>
      <c r="FC201" s="409"/>
      <c r="FD201" s="409"/>
      <c r="FE201" s="409"/>
      <c r="FF201" s="409"/>
      <c r="FG201" s="409"/>
      <c r="FH201" s="409"/>
      <c r="FI201" s="409"/>
      <c r="FJ201" s="409"/>
      <c r="FK201" s="409"/>
      <c r="FL201" s="409"/>
      <c r="FM201" s="409"/>
      <c r="FN201" s="409"/>
      <c r="FO201" s="409"/>
      <c r="FP201" s="409"/>
      <c r="FQ201" s="409"/>
      <c r="FR201" s="409"/>
      <c r="FS201" s="409"/>
      <c r="FT201" s="409"/>
      <c r="FU201" s="409"/>
      <c r="FV201" s="409"/>
      <c r="FW201" s="409"/>
      <c r="FX201" s="409"/>
      <c r="FY201" s="409"/>
      <c r="FZ201" s="409"/>
      <c r="GA201" s="409"/>
      <c r="GB201" s="409"/>
      <c r="GC201" s="409"/>
      <c r="GD201" s="409"/>
      <c r="GE201" s="409"/>
      <c r="GF201" s="409"/>
      <c r="GG201" s="409"/>
      <c r="GH201" s="409"/>
      <c r="GI201" s="409"/>
      <c r="GJ201" s="409"/>
      <c r="GK201" s="409"/>
      <c r="GL201" s="409"/>
      <c r="GM201" s="409"/>
      <c r="GN201" s="409"/>
      <c r="GO201" s="409"/>
      <c r="GP201" s="409"/>
      <c r="GQ201" s="409"/>
      <c r="GR201" s="409"/>
      <c r="GS201" s="409"/>
      <c r="GT201" s="409"/>
      <c r="GU201" s="409"/>
      <c r="GV201" s="409"/>
      <c r="GW201" s="409"/>
      <c r="GX201" s="409"/>
      <c r="GY201" s="409"/>
      <c r="GZ201" s="409"/>
      <c r="HA201" s="409"/>
      <c r="HB201" s="409"/>
      <c r="HC201" s="409"/>
      <c r="HD201" s="409"/>
      <c r="HE201" s="409"/>
      <c r="HF201" s="409"/>
      <c r="HG201" s="409"/>
      <c r="HH201" s="409"/>
      <c r="HI201" s="409"/>
      <c r="HJ201" s="409"/>
      <c r="HK201" s="409"/>
      <c r="HL201" s="409"/>
      <c r="HM201" s="409"/>
      <c r="HN201" s="409"/>
      <c r="HO201" s="409"/>
      <c r="HP201" s="409"/>
    </row>
    <row r="202" spans="1:224" s="407" customFormat="1">
      <c r="A202" s="589" t="s">
        <v>591</v>
      </c>
      <c r="B202" s="590" t="s">
        <v>607</v>
      </c>
      <c r="C202" s="592">
        <v>247940</v>
      </c>
      <c r="D202" s="591">
        <v>9</v>
      </c>
      <c r="E202" s="395"/>
      <c r="F202" s="395"/>
      <c r="G202" s="395"/>
      <c r="H202" s="395"/>
      <c r="I202" s="472"/>
      <c r="J202" s="472"/>
      <c r="K202" s="394"/>
      <c r="L202" s="395"/>
      <c r="M202" s="395"/>
      <c r="N202" s="395"/>
      <c r="O202" s="396"/>
      <c r="P202" s="396"/>
      <c r="Q202" s="395"/>
      <c r="R202" s="395"/>
      <c r="S202" s="395"/>
      <c r="T202" s="395"/>
      <c r="U202" s="395"/>
      <c r="V202" s="472"/>
      <c r="W202" s="394"/>
      <c r="X202" s="395"/>
      <c r="Y202" s="395"/>
      <c r="Z202" s="395"/>
      <c r="AA202" s="396"/>
      <c r="AB202" s="396"/>
      <c r="AC202" s="395"/>
      <c r="AD202" s="395"/>
      <c r="AE202" s="395"/>
      <c r="AF202" s="395"/>
      <c r="AG202" s="395"/>
      <c r="AH202" s="472"/>
      <c r="AI202" s="489" t="str">
        <f t="shared" si="176"/>
        <v xml:space="preserve"> </v>
      </c>
      <c r="AJ202" s="397" t="str">
        <f t="shared" si="177"/>
        <v xml:space="preserve"> </v>
      </c>
      <c r="AK202" s="397" t="str">
        <f t="shared" si="178"/>
        <v xml:space="preserve"> </v>
      </c>
      <c r="AL202" s="397" t="str">
        <f t="shared" si="179"/>
        <v xml:space="preserve"> </v>
      </c>
      <c r="AM202" s="397" t="str">
        <f t="shared" si="180"/>
        <v xml:space="preserve"> </v>
      </c>
      <c r="AN202" s="397" t="str">
        <f t="shared" si="181"/>
        <v xml:space="preserve"> </v>
      </c>
      <c r="AO202" s="397" t="str">
        <f t="shared" si="182"/>
        <v xml:space="preserve"> </v>
      </c>
      <c r="AP202" s="397" t="str">
        <f t="shared" si="183"/>
        <v xml:space="preserve"> </v>
      </c>
      <c r="AQ202" s="397" t="str">
        <f t="shared" si="184"/>
        <v xml:space="preserve"> </v>
      </c>
      <c r="AR202" s="397" t="str">
        <f t="shared" si="185"/>
        <v xml:space="preserve"> </v>
      </c>
      <c r="AS202" s="397" t="str">
        <f t="shared" si="186"/>
        <v xml:space="preserve"> </v>
      </c>
      <c r="AT202" s="398" t="str">
        <f t="shared" si="187"/>
        <v xml:space="preserve"> </v>
      </c>
      <c r="AU202" s="379"/>
      <c r="AV202" s="395"/>
      <c r="AW202" s="472"/>
      <c r="AX202" s="400"/>
      <c r="AY202" s="395"/>
      <c r="AZ202" s="472"/>
      <c r="BA202" s="489" t="str">
        <f t="shared" si="188"/>
        <v xml:space="preserve"> </v>
      </c>
      <c r="BB202" s="397" t="str">
        <f t="shared" si="189"/>
        <v xml:space="preserve"> </v>
      </c>
      <c r="BC202" s="398" t="str">
        <f t="shared" si="190"/>
        <v xml:space="preserve"> </v>
      </c>
      <c r="BD202" s="401"/>
      <c r="BE202" s="402"/>
      <c r="BF202" s="472"/>
      <c r="BG202" s="403"/>
      <c r="BH202" s="402"/>
      <c r="BI202" s="472"/>
      <c r="BJ202" s="403"/>
      <c r="BK202" s="402"/>
      <c r="BL202" s="472"/>
      <c r="BM202" s="403"/>
      <c r="BN202" s="402"/>
      <c r="BO202" s="472"/>
      <c r="BP202" s="490" t="str">
        <f t="shared" si="191"/>
        <v/>
      </c>
      <c r="BQ202" s="475" t="str">
        <f t="shared" si="192"/>
        <v/>
      </c>
      <c r="BR202" s="405" t="str">
        <f t="shared" si="193"/>
        <v/>
      </c>
      <c r="BS202" s="476">
        <v>642</v>
      </c>
      <c r="BT202" s="402">
        <v>427</v>
      </c>
      <c r="BU202" s="402">
        <v>723</v>
      </c>
      <c r="BV202" s="402">
        <v>998</v>
      </c>
      <c r="BW202" s="472">
        <v>852</v>
      </c>
      <c r="BX202" s="472">
        <v>850</v>
      </c>
      <c r="BY202" s="403">
        <v>534</v>
      </c>
      <c r="BZ202" s="402">
        <v>516</v>
      </c>
      <c r="CA202" s="402">
        <v>434</v>
      </c>
      <c r="CB202" s="494">
        <v>290</v>
      </c>
      <c r="CC202" s="494">
        <v>215</v>
      </c>
      <c r="CD202" s="402">
        <v>496</v>
      </c>
      <c r="CE202" s="402">
        <v>408</v>
      </c>
      <c r="CF202" s="472">
        <v>467</v>
      </c>
      <c r="CG202" s="403"/>
      <c r="CH202" s="399"/>
      <c r="CI202" s="402"/>
      <c r="CJ202" s="402"/>
      <c r="CK202" s="402"/>
      <c r="CL202" s="402"/>
      <c r="CM202" s="402"/>
      <c r="CN202" s="472"/>
      <c r="CO202" s="489">
        <f t="shared" si="194"/>
        <v>534</v>
      </c>
      <c r="CP202" s="397">
        <f t="shared" si="195"/>
        <v>516</v>
      </c>
      <c r="CQ202" s="397">
        <f t="shared" si="196"/>
        <v>434</v>
      </c>
      <c r="CR202" s="397">
        <f t="shared" si="197"/>
        <v>290</v>
      </c>
      <c r="CS202" s="397">
        <f t="shared" si="198"/>
        <v>215</v>
      </c>
      <c r="CT202" s="397">
        <f t="shared" si="199"/>
        <v>496</v>
      </c>
      <c r="CU202" s="397">
        <f t="shared" si="200"/>
        <v>408</v>
      </c>
      <c r="CV202" s="491">
        <f t="shared" si="201"/>
        <v>467</v>
      </c>
      <c r="CW202" s="379">
        <v>313</v>
      </c>
      <c r="CX202" s="399">
        <v>275</v>
      </c>
      <c r="CY202" s="472">
        <v>310</v>
      </c>
      <c r="CZ202" s="400">
        <v>19</v>
      </c>
      <c r="DA202" s="399">
        <v>15</v>
      </c>
      <c r="DB202" s="472">
        <v>26</v>
      </c>
      <c r="DC202" s="404">
        <f t="shared" si="202"/>
        <v>164</v>
      </c>
      <c r="DD202" s="404">
        <f t="shared" si="203"/>
        <v>118</v>
      </c>
      <c r="DE202" s="405">
        <f t="shared" si="204"/>
        <v>131</v>
      </c>
      <c r="DF202" s="379">
        <v>59</v>
      </c>
      <c r="DG202" s="399">
        <v>44</v>
      </c>
      <c r="DH202" s="472">
        <v>138</v>
      </c>
      <c r="DI202" s="400">
        <v>151</v>
      </c>
      <c r="DJ202" s="399">
        <v>139</v>
      </c>
      <c r="DK202" s="472">
        <v>131</v>
      </c>
      <c r="DL202" s="400">
        <v>39</v>
      </c>
      <c r="DM202" s="399">
        <v>33</v>
      </c>
      <c r="DN202" s="472">
        <v>88</v>
      </c>
      <c r="DO202" s="400">
        <v>20</v>
      </c>
      <c r="DP202" s="399">
        <v>12</v>
      </c>
      <c r="DQ202" s="472">
        <v>24</v>
      </c>
      <c r="DR202" s="404">
        <f t="shared" si="205"/>
        <v>172</v>
      </c>
      <c r="DS202" s="404">
        <f t="shared" si="206"/>
        <v>126</v>
      </c>
      <c r="DT202" s="405">
        <f t="shared" si="207"/>
        <v>246</v>
      </c>
      <c r="DU202" s="409"/>
      <c r="DV202" s="406" t="b">
        <f t="shared" si="158"/>
        <v>0</v>
      </c>
      <c r="DW202" s="136" t="b">
        <f t="shared" si="159"/>
        <v>0</v>
      </c>
      <c r="DX202" s="408" t="b">
        <f t="shared" si="160"/>
        <v>1</v>
      </c>
      <c r="DY202" s="136" t="b">
        <f t="shared" si="161"/>
        <v>0</v>
      </c>
      <c r="DZ202" s="136" t="b">
        <f t="shared" si="162"/>
        <v>0</v>
      </c>
      <c r="EA202" s="408" t="b">
        <f t="shared" si="163"/>
        <v>1</v>
      </c>
      <c r="EB202" s="136" t="b">
        <f t="shared" si="164"/>
        <v>0</v>
      </c>
      <c r="EC202" s="136" t="b">
        <f t="shared" si="165"/>
        <v>0</v>
      </c>
      <c r="ED202" s="408" t="b">
        <f t="shared" si="166"/>
        <v>1</v>
      </c>
      <c r="EE202" s="136" t="b">
        <f t="shared" si="167"/>
        <v>1</v>
      </c>
      <c r="EF202" s="136" t="b">
        <f t="shared" si="168"/>
        <v>1</v>
      </c>
      <c r="EG202" s="408" t="b">
        <f t="shared" si="169"/>
        <v>1</v>
      </c>
      <c r="EH202" s="136" t="b">
        <f t="shared" si="170"/>
        <v>1</v>
      </c>
      <c r="EI202" s="136" t="b">
        <f t="shared" si="171"/>
        <v>1</v>
      </c>
      <c r="EJ202" s="408" t="b">
        <f t="shared" si="172"/>
        <v>1</v>
      </c>
      <c r="EK202" s="136" t="b">
        <f t="shared" si="173"/>
        <v>1</v>
      </c>
      <c r="EL202" s="136" t="b">
        <f t="shared" si="174"/>
        <v>1</v>
      </c>
      <c r="EM202" s="408" t="b">
        <f t="shared" si="175"/>
        <v>1</v>
      </c>
      <c r="EN202" s="408"/>
      <c r="EO202" s="409"/>
      <c r="EP202" s="409"/>
      <c r="EQ202" s="409"/>
      <c r="ER202" s="409"/>
      <c r="ES202" s="409"/>
      <c r="ET202" s="409"/>
      <c r="EU202" s="409"/>
      <c r="EV202" s="409"/>
      <c r="EW202" s="409"/>
      <c r="EX202" s="409"/>
      <c r="EY202" s="409"/>
      <c r="EZ202" s="409"/>
      <c r="FA202" s="409"/>
      <c r="FB202" s="409"/>
      <c r="FC202" s="409"/>
      <c r="FD202" s="409"/>
      <c r="FE202" s="409"/>
      <c r="FF202" s="409"/>
      <c r="FG202" s="409"/>
      <c r="FH202" s="409"/>
      <c r="FI202" s="409"/>
      <c r="FJ202" s="409"/>
      <c r="FK202" s="409"/>
      <c r="FL202" s="409"/>
      <c r="FM202" s="409"/>
      <c r="FN202" s="409"/>
      <c r="FO202" s="409"/>
      <c r="FP202" s="409"/>
      <c r="FQ202" s="409"/>
      <c r="FR202" s="409"/>
      <c r="FS202" s="409"/>
      <c r="FT202" s="409"/>
      <c r="FU202" s="409"/>
      <c r="FV202" s="409"/>
      <c r="FW202" s="409"/>
      <c r="FX202" s="409"/>
      <c r="FY202" s="409"/>
      <c r="FZ202" s="409"/>
      <c r="GA202" s="409"/>
      <c r="GB202" s="409"/>
      <c r="GC202" s="409"/>
      <c r="GD202" s="409"/>
      <c r="GE202" s="409"/>
      <c r="GF202" s="409"/>
      <c r="GG202" s="409"/>
      <c r="GH202" s="409"/>
      <c r="GI202" s="409"/>
      <c r="GJ202" s="409"/>
      <c r="GK202" s="409"/>
      <c r="GL202" s="409"/>
      <c r="GM202" s="409"/>
      <c r="GN202" s="409"/>
      <c r="GO202" s="409"/>
      <c r="GP202" s="409"/>
      <c r="GQ202" s="409"/>
      <c r="GR202" s="409"/>
      <c r="GS202" s="409"/>
      <c r="GT202" s="409"/>
      <c r="GU202" s="409"/>
      <c r="GV202" s="409"/>
      <c r="GW202" s="409"/>
      <c r="GX202" s="409"/>
      <c r="GY202" s="409"/>
      <c r="GZ202" s="409"/>
      <c r="HA202" s="409"/>
      <c r="HB202" s="409"/>
      <c r="HC202" s="409"/>
      <c r="HD202" s="409"/>
      <c r="HE202" s="409"/>
      <c r="HF202" s="409"/>
      <c r="HG202" s="409"/>
      <c r="HH202" s="409"/>
      <c r="HI202" s="409"/>
      <c r="HJ202" s="409"/>
      <c r="HK202" s="409"/>
      <c r="HL202" s="409"/>
      <c r="HM202" s="409"/>
      <c r="HN202" s="409"/>
      <c r="HO202" s="409"/>
      <c r="HP202" s="409"/>
    </row>
    <row r="203" spans="1:224">
      <c r="A203" s="589" t="s">
        <v>591</v>
      </c>
      <c r="B203" s="590" t="s">
        <v>608</v>
      </c>
      <c r="C203" s="592">
        <v>157711</v>
      </c>
      <c r="D203" s="591">
        <v>9</v>
      </c>
      <c r="E203" s="395"/>
      <c r="F203" s="395"/>
      <c r="G203" s="395"/>
      <c r="H203" s="395"/>
      <c r="I203" s="472"/>
      <c r="J203" s="472"/>
      <c r="K203" s="394"/>
      <c r="L203" s="395"/>
      <c r="M203" s="395"/>
      <c r="N203" s="395"/>
      <c r="O203" s="396"/>
      <c r="P203" s="396"/>
      <c r="Q203" s="395"/>
      <c r="R203" s="395"/>
      <c r="S203" s="395"/>
      <c r="T203" s="395"/>
      <c r="U203" s="395"/>
      <c r="V203" s="472"/>
      <c r="W203" s="394"/>
      <c r="X203" s="395"/>
      <c r="Y203" s="395"/>
      <c r="Z203" s="395"/>
      <c r="AA203" s="396"/>
      <c r="AB203" s="396"/>
      <c r="AC203" s="395"/>
      <c r="AD203" s="395"/>
      <c r="AE203" s="395"/>
      <c r="AF203" s="395"/>
      <c r="AG203" s="395"/>
      <c r="AH203" s="472"/>
      <c r="AI203" s="489" t="str">
        <f t="shared" si="176"/>
        <v xml:space="preserve"> </v>
      </c>
      <c r="AJ203" s="397" t="str">
        <f t="shared" si="177"/>
        <v xml:space="preserve"> </v>
      </c>
      <c r="AK203" s="397" t="str">
        <f t="shared" si="178"/>
        <v xml:space="preserve"> </v>
      </c>
      <c r="AL203" s="397" t="str">
        <f t="shared" si="179"/>
        <v xml:space="preserve"> </v>
      </c>
      <c r="AM203" s="397" t="str">
        <f t="shared" si="180"/>
        <v xml:space="preserve"> </v>
      </c>
      <c r="AN203" s="397" t="str">
        <f t="shared" si="181"/>
        <v xml:space="preserve"> </v>
      </c>
      <c r="AO203" s="397" t="str">
        <f t="shared" si="182"/>
        <v xml:space="preserve"> </v>
      </c>
      <c r="AP203" s="397" t="str">
        <f t="shared" si="183"/>
        <v xml:space="preserve"> </v>
      </c>
      <c r="AQ203" s="397" t="str">
        <f t="shared" si="184"/>
        <v xml:space="preserve"> </v>
      </c>
      <c r="AR203" s="397" t="str">
        <f t="shared" si="185"/>
        <v xml:space="preserve"> </v>
      </c>
      <c r="AS203" s="397" t="str">
        <f t="shared" si="186"/>
        <v xml:space="preserve"> </v>
      </c>
      <c r="AT203" s="398" t="str">
        <f t="shared" si="187"/>
        <v xml:space="preserve"> </v>
      </c>
      <c r="AU203" s="379"/>
      <c r="AV203" s="395"/>
      <c r="AW203" s="472"/>
      <c r="AX203" s="400"/>
      <c r="AY203" s="395"/>
      <c r="AZ203" s="472"/>
      <c r="BA203" s="489" t="str">
        <f t="shared" si="188"/>
        <v xml:space="preserve"> </v>
      </c>
      <c r="BB203" s="397" t="str">
        <f t="shared" si="189"/>
        <v xml:space="preserve"> </v>
      </c>
      <c r="BC203" s="398" t="str">
        <f t="shared" si="190"/>
        <v xml:space="preserve"> </v>
      </c>
      <c r="BD203" s="401"/>
      <c r="BE203" s="402"/>
      <c r="BF203" s="472"/>
      <c r="BG203" s="403"/>
      <c r="BH203" s="402"/>
      <c r="BI203" s="472"/>
      <c r="BJ203" s="403"/>
      <c r="BK203" s="402"/>
      <c r="BL203" s="472"/>
      <c r="BM203" s="403"/>
      <c r="BN203" s="402"/>
      <c r="BO203" s="472"/>
      <c r="BP203" s="490" t="str">
        <f t="shared" si="191"/>
        <v/>
      </c>
      <c r="BQ203" s="475" t="str">
        <f t="shared" si="192"/>
        <v/>
      </c>
      <c r="BR203" s="405" t="str">
        <f t="shared" si="193"/>
        <v/>
      </c>
      <c r="BS203" s="476">
        <v>1028</v>
      </c>
      <c r="BT203" s="402">
        <v>975</v>
      </c>
      <c r="BU203" s="402">
        <v>899</v>
      </c>
      <c r="BV203" s="402">
        <v>1431</v>
      </c>
      <c r="BW203" s="472">
        <v>1760</v>
      </c>
      <c r="BX203" s="472">
        <v>1368</v>
      </c>
      <c r="BY203" s="403">
        <v>751</v>
      </c>
      <c r="BZ203" s="402">
        <v>949</v>
      </c>
      <c r="CA203" s="402">
        <v>731</v>
      </c>
      <c r="CB203" s="402">
        <v>726</v>
      </c>
      <c r="CC203" s="402">
        <v>650</v>
      </c>
      <c r="CD203" s="402">
        <v>724</v>
      </c>
      <c r="CE203" s="402">
        <v>863</v>
      </c>
      <c r="CF203" s="472">
        <v>740</v>
      </c>
      <c r="CG203" s="403"/>
      <c r="CH203" s="399"/>
      <c r="CI203" s="402"/>
      <c r="CJ203" s="402"/>
      <c r="CK203" s="402"/>
      <c r="CL203" s="402"/>
      <c r="CM203" s="402"/>
      <c r="CN203" s="472"/>
      <c r="CO203" s="489">
        <f t="shared" si="194"/>
        <v>751</v>
      </c>
      <c r="CP203" s="397">
        <f t="shared" si="195"/>
        <v>949</v>
      </c>
      <c r="CQ203" s="397">
        <f t="shared" si="196"/>
        <v>731</v>
      </c>
      <c r="CR203" s="397">
        <f t="shared" si="197"/>
        <v>726</v>
      </c>
      <c r="CS203" s="397">
        <f t="shared" si="198"/>
        <v>650</v>
      </c>
      <c r="CT203" s="397">
        <f t="shared" si="199"/>
        <v>724</v>
      </c>
      <c r="CU203" s="397">
        <f t="shared" si="200"/>
        <v>863</v>
      </c>
      <c r="CV203" s="491">
        <f t="shared" si="201"/>
        <v>740</v>
      </c>
      <c r="CW203" s="379">
        <v>462</v>
      </c>
      <c r="CX203" s="399">
        <v>549</v>
      </c>
      <c r="CY203" s="472">
        <v>448</v>
      </c>
      <c r="CZ203" s="400">
        <v>35</v>
      </c>
      <c r="DA203" s="399">
        <v>30</v>
      </c>
      <c r="DB203" s="472">
        <v>35</v>
      </c>
      <c r="DC203" s="404">
        <f t="shared" si="202"/>
        <v>227</v>
      </c>
      <c r="DD203" s="404">
        <f t="shared" si="203"/>
        <v>284</v>
      </c>
      <c r="DE203" s="405">
        <f t="shared" si="204"/>
        <v>257</v>
      </c>
      <c r="DF203" s="379">
        <v>141</v>
      </c>
      <c r="DG203" s="399">
        <v>162</v>
      </c>
      <c r="DH203" s="472">
        <v>183</v>
      </c>
      <c r="DI203" s="400">
        <v>255</v>
      </c>
      <c r="DJ203" s="399">
        <v>388</v>
      </c>
      <c r="DK203" s="472">
        <v>221</v>
      </c>
      <c r="DL203" s="400">
        <v>104</v>
      </c>
      <c r="DM203" s="399">
        <v>87</v>
      </c>
      <c r="DN203" s="472">
        <v>108</v>
      </c>
      <c r="DO203" s="400">
        <v>55</v>
      </c>
      <c r="DP203" s="399">
        <v>43</v>
      </c>
      <c r="DQ203" s="472">
        <v>56</v>
      </c>
      <c r="DR203" s="404">
        <f t="shared" si="205"/>
        <v>426</v>
      </c>
      <c r="DS203" s="404">
        <f t="shared" si="206"/>
        <v>358</v>
      </c>
      <c r="DT203" s="405">
        <f t="shared" si="207"/>
        <v>377</v>
      </c>
      <c r="DU203" s="409"/>
      <c r="DV203" s="406" t="b">
        <f t="shared" si="158"/>
        <v>0</v>
      </c>
      <c r="DW203" s="136" t="b">
        <f t="shared" si="159"/>
        <v>0</v>
      </c>
      <c r="DX203" s="408" t="b">
        <f t="shared" si="160"/>
        <v>1</v>
      </c>
      <c r="DY203" s="136" t="b">
        <f t="shared" si="161"/>
        <v>0</v>
      </c>
      <c r="DZ203" s="136" t="b">
        <f t="shared" si="162"/>
        <v>0</v>
      </c>
      <c r="EA203" s="408" t="b">
        <f t="shared" si="163"/>
        <v>1</v>
      </c>
      <c r="EB203" s="136" t="b">
        <f t="shared" si="164"/>
        <v>0</v>
      </c>
      <c r="EC203" s="136" t="b">
        <f t="shared" si="165"/>
        <v>0</v>
      </c>
      <c r="ED203" s="408" t="b">
        <f t="shared" si="166"/>
        <v>1</v>
      </c>
      <c r="EE203" s="136" t="b">
        <f t="shared" si="167"/>
        <v>1</v>
      </c>
      <c r="EF203" s="136" t="b">
        <f t="shared" si="168"/>
        <v>1</v>
      </c>
      <c r="EG203" s="408" t="b">
        <f t="shared" si="169"/>
        <v>1</v>
      </c>
      <c r="EH203" s="136" t="b">
        <f t="shared" si="170"/>
        <v>1</v>
      </c>
      <c r="EI203" s="136" t="b">
        <f t="shared" si="171"/>
        <v>1</v>
      </c>
      <c r="EJ203" s="408" t="b">
        <f t="shared" si="172"/>
        <v>1</v>
      </c>
      <c r="EK203" s="136" t="b">
        <f t="shared" si="173"/>
        <v>1</v>
      </c>
      <c r="EL203" s="136" t="b">
        <f t="shared" si="174"/>
        <v>1</v>
      </c>
      <c r="EM203" s="408" t="b">
        <f t="shared" si="175"/>
        <v>1</v>
      </c>
      <c r="EN203" s="408"/>
    </row>
    <row r="204" spans="1:224">
      <c r="A204" s="589" t="s">
        <v>591</v>
      </c>
      <c r="B204" s="590" t="s">
        <v>609</v>
      </c>
      <c r="C204" s="592">
        <v>157739</v>
      </c>
      <c r="D204" s="591">
        <v>9</v>
      </c>
      <c r="E204" s="395"/>
      <c r="F204" s="395"/>
      <c r="G204" s="395"/>
      <c r="H204" s="395"/>
      <c r="I204" s="472"/>
      <c r="J204" s="472"/>
      <c r="K204" s="394"/>
      <c r="L204" s="395"/>
      <c r="M204" s="395"/>
      <c r="N204" s="395"/>
      <c r="O204" s="396"/>
      <c r="P204" s="396"/>
      <c r="Q204" s="395"/>
      <c r="R204" s="395"/>
      <c r="S204" s="395"/>
      <c r="T204" s="395"/>
      <c r="U204" s="395"/>
      <c r="V204" s="472"/>
      <c r="W204" s="394"/>
      <c r="X204" s="395"/>
      <c r="Y204" s="395"/>
      <c r="Z204" s="395"/>
      <c r="AA204" s="396"/>
      <c r="AB204" s="396"/>
      <c r="AC204" s="395"/>
      <c r="AD204" s="395"/>
      <c r="AE204" s="395"/>
      <c r="AF204" s="395"/>
      <c r="AG204" s="395"/>
      <c r="AH204" s="472"/>
      <c r="AI204" s="489" t="str">
        <f t="shared" si="176"/>
        <v xml:space="preserve"> </v>
      </c>
      <c r="AJ204" s="397" t="str">
        <f t="shared" si="177"/>
        <v xml:space="preserve"> </v>
      </c>
      <c r="AK204" s="397" t="str">
        <f t="shared" si="178"/>
        <v xml:space="preserve"> </v>
      </c>
      <c r="AL204" s="397" t="str">
        <f t="shared" si="179"/>
        <v xml:space="preserve"> </v>
      </c>
      <c r="AM204" s="397" t="str">
        <f t="shared" si="180"/>
        <v xml:space="preserve"> </v>
      </c>
      <c r="AN204" s="397" t="str">
        <f t="shared" si="181"/>
        <v xml:space="preserve"> </v>
      </c>
      <c r="AO204" s="397" t="str">
        <f t="shared" si="182"/>
        <v xml:space="preserve"> </v>
      </c>
      <c r="AP204" s="397" t="str">
        <f t="shared" si="183"/>
        <v xml:space="preserve"> </v>
      </c>
      <c r="AQ204" s="397" t="str">
        <f t="shared" si="184"/>
        <v xml:space="preserve"> </v>
      </c>
      <c r="AR204" s="397" t="str">
        <f t="shared" si="185"/>
        <v xml:space="preserve"> </v>
      </c>
      <c r="AS204" s="397" t="str">
        <f t="shared" si="186"/>
        <v xml:space="preserve"> </v>
      </c>
      <c r="AT204" s="398" t="str">
        <f t="shared" si="187"/>
        <v xml:space="preserve"> </v>
      </c>
      <c r="AU204" s="379"/>
      <c r="AV204" s="395"/>
      <c r="AW204" s="472"/>
      <c r="AX204" s="400"/>
      <c r="AY204" s="395"/>
      <c r="AZ204" s="472"/>
      <c r="BA204" s="489" t="str">
        <f t="shared" si="188"/>
        <v xml:space="preserve"> </v>
      </c>
      <c r="BB204" s="397" t="str">
        <f t="shared" si="189"/>
        <v xml:space="preserve"> </v>
      </c>
      <c r="BC204" s="398" t="str">
        <f t="shared" si="190"/>
        <v xml:space="preserve"> </v>
      </c>
      <c r="BD204" s="401"/>
      <c r="BE204" s="402"/>
      <c r="BF204" s="472"/>
      <c r="BG204" s="403"/>
      <c r="BH204" s="402"/>
      <c r="BI204" s="472"/>
      <c r="BJ204" s="403"/>
      <c r="BK204" s="402"/>
      <c r="BL204" s="472"/>
      <c r="BM204" s="403"/>
      <c r="BN204" s="402"/>
      <c r="BO204" s="472"/>
      <c r="BP204" s="490" t="str">
        <f t="shared" si="191"/>
        <v/>
      </c>
      <c r="BQ204" s="475" t="str">
        <f t="shared" si="192"/>
        <v/>
      </c>
      <c r="BR204" s="405" t="str">
        <f t="shared" si="193"/>
        <v/>
      </c>
      <c r="BS204" s="476">
        <v>596</v>
      </c>
      <c r="BT204" s="402">
        <v>475</v>
      </c>
      <c r="BU204" s="402">
        <v>400</v>
      </c>
      <c r="BV204" s="402">
        <v>879</v>
      </c>
      <c r="BW204" s="472">
        <v>701</v>
      </c>
      <c r="BX204" s="472">
        <v>902</v>
      </c>
      <c r="BY204" s="403">
        <v>636</v>
      </c>
      <c r="BZ204" s="402">
        <v>405</v>
      </c>
      <c r="CA204" s="402">
        <v>427</v>
      </c>
      <c r="CB204" s="402">
        <v>337</v>
      </c>
      <c r="CC204" s="402">
        <v>307</v>
      </c>
      <c r="CD204" s="402">
        <v>265</v>
      </c>
      <c r="CE204" s="402">
        <v>324</v>
      </c>
      <c r="CF204" s="472">
        <v>358</v>
      </c>
      <c r="CG204" s="403"/>
      <c r="CH204" s="399"/>
      <c r="CI204" s="402"/>
      <c r="CJ204" s="402"/>
      <c r="CK204" s="402"/>
      <c r="CL204" s="402"/>
      <c r="CM204" s="402"/>
      <c r="CN204" s="472"/>
      <c r="CO204" s="489">
        <f t="shared" si="194"/>
        <v>636</v>
      </c>
      <c r="CP204" s="397">
        <f t="shared" si="195"/>
        <v>405</v>
      </c>
      <c r="CQ204" s="397">
        <f t="shared" si="196"/>
        <v>427</v>
      </c>
      <c r="CR204" s="397">
        <f t="shared" si="197"/>
        <v>337</v>
      </c>
      <c r="CS204" s="397">
        <f t="shared" si="198"/>
        <v>307</v>
      </c>
      <c r="CT204" s="397">
        <f t="shared" si="199"/>
        <v>265</v>
      </c>
      <c r="CU204" s="397">
        <f t="shared" si="200"/>
        <v>324</v>
      </c>
      <c r="CV204" s="491">
        <f t="shared" si="201"/>
        <v>358</v>
      </c>
      <c r="CW204" s="379">
        <v>174</v>
      </c>
      <c r="CX204" s="399">
        <v>238</v>
      </c>
      <c r="CY204" s="472">
        <v>230</v>
      </c>
      <c r="CZ204" s="400">
        <v>8</v>
      </c>
      <c r="DA204" s="399">
        <v>5</v>
      </c>
      <c r="DB204" s="472">
        <v>9</v>
      </c>
      <c r="DC204" s="404">
        <f t="shared" si="202"/>
        <v>83</v>
      </c>
      <c r="DD204" s="404">
        <f t="shared" si="203"/>
        <v>81</v>
      </c>
      <c r="DE204" s="405">
        <f t="shared" si="204"/>
        <v>119</v>
      </c>
      <c r="DF204" s="379">
        <v>70</v>
      </c>
      <c r="DG204" s="399">
        <v>88</v>
      </c>
      <c r="DH204" s="472">
        <v>94</v>
      </c>
      <c r="DI204" s="400">
        <v>252</v>
      </c>
      <c r="DJ204" s="399">
        <v>158</v>
      </c>
      <c r="DK204" s="472">
        <v>147</v>
      </c>
      <c r="DL204" s="400">
        <v>35</v>
      </c>
      <c r="DM204" s="399">
        <v>35</v>
      </c>
      <c r="DN204" s="472">
        <v>32</v>
      </c>
      <c r="DO204" s="400">
        <v>8</v>
      </c>
      <c r="DP204" s="399">
        <v>10</v>
      </c>
      <c r="DQ204" s="472">
        <v>14</v>
      </c>
      <c r="DR204" s="404">
        <f t="shared" si="205"/>
        <v>224</v>
      </c>
      <c r="DS204" s="404">
        <f t="shared" si="206"/>
        <v>174</v>
      </c>
      <c r="DT204" s="405">
        <f t="shared" si="207"/>
        <v>125</v>
      </c>
      <c r="DU204" s="409"/>
      <c r="DV204" s="406" t="b">
        <f t="shared" si="158"/>
        <v>0</v>
      </c>
      <c r="DW204" s="136" t="b">
        <f t="shared" si="159"/>
        <v>0</v>
      </c>
      <c r="DX204" s="408" t="b">
        <f t="shared" si="160"/>
        <v>1</v>
      </c>
      <c r="DY204" s="136" t="b">
        <f t="shared" si="161"/>
        <v>0</v>
      </c>
      <c r="DZ204" s="136" t="b">
        <f t="shared" si="162"/>
        <v>0</v>
      </c>
      <c r="EA204" s="408" t="b">
        <f t="shared" si="163"/>
        <v>1</v>
      </c>
      <c r="EB204" s="136" t="b">
        <f t="shared" si="164"/>
        <v>0</v>
      </c>
      <c r="EC204" s="136" t="b">
        <f t="shared" si="165"/>
        <v>0</v>
      </c>
      <c r="ED204" s="408" t="b">
        <f t="shared" si="166"/>
        <v>1</v>
      </c>
      <c r="EE204" s="136" t="b">
        <f t="shared" si="167"/>
        <v>1</v>
      </c>
      <c r="EF204" s="136" t="b">
        <f t="shared" si="168"/>
        <v>1</v>
      </c>
      <c r="EG204" s="408" t="b">
        <f t="shared" si="169"/>
        <v>1</v>
      </c>
      <c r="EH204" s="136" t="b">
        <f t="shared" si="170"/>
        <v>1</v>
      </c>
      <c r="EI204" s="136" t="b">
        <f t="shared" si="171"/>
        <v>1</v>
      </c>
      <c r="EJ204" s="408" t="b">
        <f t="shared" si="172"/>
        <v>1</v>
      </c>
      <c r="EK204" s="136" t="b">
        <f t="shared" si="173"/>
        <v>1</v>
      </c>
      <c r="EL204" s="136" t="b">
        <f t="shared" si="174"/>
        <v>1</v>
      </c>
      <c r="EM204" s="408" t="b">
        <f t="shared" si="175"/>
        <v>1</v>
      </c>
      <c r="EN204" s="408"/>
    </row>
    <row r="205" spans="1:224">
      <c r="A205" s="589" t="s">
        <v>591</v>
      </c>
      <c r="B205" s="590" t="s">
        <v>610</v>
      </c>
      <c r="C205" s="592">
        <v>157483</v>
      </c>
      <c r="D205" s="591">
        <v>9</v>
      </c>
      <c r="E205" s="395"/>
      <c r="F205" s="395"/>
      <c r="G205" s="395"/>
      <c r="H205" s="395"/>
      <c r="I205" s="472"/>
      <c r="J205" s="472"/>
      <c r="K205" s="394"/>
      <c r="L205" s="395"/>
      <c r="M205" s="395"/>
      <c r="N205" s="395"/>
      <c r="O205" s="396"/>
      <c r="P205" s="396"/>
      <c r="Q205" s="395"/>
      <c r="R205" s="395"/>
      <c r="S205" s="395"/>
      <c r="T205" s="395"/>
      <c r="U205" s="395"/>
      <c r="V205" s="472"/>
      <c r="W205" s="394"/>
      <c r="X205" s="395"/>
      <c r="Y205" s="395"/>
      <c r="Z205" s="395"/>
      <c r="AA205" s="396"/>
      <c r="AB205" s="396"/>
      <c r="AC205" s="395"/>
      <c r="AD205" s="395"/>
      <c r="AE205" s="395"/>
      <c r="AF205" s="395"/>
      <c r="AG205" s="395"/>
      <c r="AH205" s="472"/>
      <c r="AI205" s="489" t="str">
        <f t="shared" si="176"/>
        <v xml:space="preserve"> </v>
      </c>
      <c r="AJ205" s="397" t="str">
        <f t="shared" si="177"/>
        <v xml:space="preserve"> </v>
      </c>
      <c r="AK205" s="397" t="str">
        <f t="shared" si="178"/>
        <v xml:space="preserve"> </v>
      </c>
      <c r="AL205" s="397" t="str">
        <f t="shared" si="179"/>
        <v xml:space="preserve"> </v>
      </c>
      <c r="AM205" s="397" t="str">
        <f t="shared" si="180"/>
        <v xml:space="preserve"> </v>
      </c>
      <c r="AN205" s="397" t="str">
        <f t="shared" si="181"/>
        <v xml:space="preserve"> </v>
      </c>
      <c r="AO205" s="397" t="str">
        <f t="shared" si="182"/>
        <v xml:space="preserve"> </v>
      </c>
      <c r="AP205" s="397" t="str">
        <f t="shared" si="183"/>
        <v xml:space="preserve"> </v>
      </c>
      <c r="AQ205" s="397" t="str">
        <f t="shared" si="184"/>
        <v xml:space="preserve"> </v>
      </c>
      <c r="AR205" s="397" t="str">
        <f t="shared" si="185"/>
        <v xml:space="preserve"> </v>
      </c>
      <c r="AS205" s="397" t="str">
        <f t="shared" si="186"/>
        <v xml:space="preserve"> </v>
      </c>
      <c r="AT205" s="398" t="str">
        <f t="shared" si="187"/>
        <v xml:space="preserve"> </v>
      </c>
      <c r="AU205" s="379"/>
      <c r="AV205" s="395"/>
      <c r="AW205" s="472"/>
      <c r="AX205" s="400"/>
      <c r="AY205" s="395"/>
      <c r="AZ205" s="472"/>
      <c r="BA205" s="489" t="str">
        <f t="shared" si="188"/>
        <v xml:space="preserve"> </v>
      </c>
      <c r="BB205" s="397" t="str">
        <f t="shared" si="189"/>
        <v xml:space="preserve"> </v>
      </c>
      <c r="BC205" s="398" t="str">
        <f t="shared" si="190"/>
        <v xml:space="preserve"> </v>
      </c>
      <c r="BD205" s="401"/>
      <c r="BE205" s="402"/>
      <c r="BF205" s="472"/>
      <c r="BG205" s="403"/>
      <c r="BH205" s="402"/>
      <c r="BI205" s="472"/>
      <c r="BJ205" s="403"/>
      <c r="BK205" s="402"/>
      <c r="BL205" s="472"/>
      <c r="BM205" s="403"/>
      <c r="BN205" s="402"/>
      <c r="BO205" s="472"/>
      <c r="BP205" s="490" t="str">
        <f t="shared" si="191"/>
        <v/>
      </c>
      <c r="BQ205" s="475" t="str">
        <f t="shared" si="192"/>
        <v/>
      </c>
      <c r="BR205" s="405" t="str">
        <f t="shared" si="193"/>
        <v/>
      </c>
      <c r="BS205" s="476">
        <v>807</v>
      </c>
      <c r="BT205" s="402">
        <v>627</v>
      </c>
      <c r="BU205" s="402">
        <v>395</v>
      </c>
      <c r="BV205" s="402">
        <v>1339</v>
      </c>
      <c r="BW205" s="472">
        <v>1643</v>
      </c>
      <c r="BX205" s="472">
        <v>1943</v>
      </c>
      <c r="BY205" s="508">
        <v>1004</v>
      </c>
      <c r="BZ205" s="402">
        <v>609</v>
      </c>
      <c r="CA205" s="402">
        <v>548</v>
      </c>
      <c r="CB205" s="402">
        <v>427</v>
      </c>
      <c r="CC205" s="494">
        <v>206</v>
      </c>
      <c r="CD205" s="402">
        <v>411</v>
      </c>
      <c r="CE205" s="402">
        <v>521</v>
      </c>
      <c r="CF205" s="472">
        <v>535</v>
      </c>
      <c r="CG205" s="403"/>
      <c r="CH205" s="399"/>
      <c r="CI205" s="402"/>
      <c r="CJ205" s="402"/>
      <c r="CK205" s="402"/>
      <c r="CL205" s="402"/>
      <c r="CM205" s="402"/>
      <c r="CN205" s="472"/>
      <c r="CO205" s="489">
        <f t="shared" si="194"/>
        <v>1004</v>
      </c>
      <c r="CP205" s="397">
        <f t="shared" si="195"/>
        <v>609</v>
      </c>
      <c r="CQ205" s="397">
        <f t="shared" si="196"/>
        <v>548</v>
      </c>
      <c r="CR205" s="397">
        <f t="shared" si="197"/>
        <v>427</v>
      </c>
      <c r="CS205" s="397">
        <f t="shared" si="198"/>
        <v>206</v>
      </c>
      <c r="CT205" s="397">
        <f t="shared" si="199"/>
        <v>411</v>
      </c>
      <c r="CU205" s="397">
        <f t="shared" si="200"/>
        <v>521</v>
      </c>
      <c r="CV205" s="491">
        <f t="shared" si="201"/>
        <v>535</v>
      </c>
      <c r="CW205" s="379">
        <v>254</v>
      </c>
      <c r="CX205" s="399">
        <v>367</v>
      </c>
      <c r="CY205" s="472">
        <v>367</v>
      </c>
      <c r="CZ205" s="400">
        <v>10</v>
      </c>
      <c r="DA205" s="399">
        <v>18</v>
      </c>
      <c r="DB205" s="472">
        <v>23</v>
      </c>
      <c r="DC205" s="404">
        <f t="shared" si="202"/>
        <v>147</v>
      </c>
      <c r="DD205" s="404">
        <f t="shared" si="203"/>
        <v>136</v>
      </c>
      <c r="DE205" s="405">
        <f t="shared" si="204"/>
        <v>145</v>
      </c>
      <c r="DF205" s="379">
        <v>136</v>
      </c>
      <c r="DG205" s="399">
        <v>70</v>
      </c>
      <c r="DH205" s="472">
        <v>131</v>
      </c>
      <c r="DI205" s="400">
        <v>446</v>
      </c>
      <c r="DJ205" s="399">
        <v>240</v>
      </c>
      <c r="DK205" s="472">
        <v>209</v>
      </c>
      <c r="DL205" s="400">
        <v>47</v>
      </c>
      <c r="DM205" s="399">
        <v>22</v>
      </c>
      <c r="DN205" s="472">
        <v>43</v>
      </c>
      <c r="DO205" s="400">
        <v>29</v>
      </c>
      <c r="DP205" s="399">
        <v>3</v>
      </c>
      <c r="DQ205" s="472">
        <v>19</v>
      </c>
      <c r="DR205" s="404">
        <f t="shared" si="205"/>
        <v>215</v>
      </c>
      <c r="DS205" s="404">
        <f t="shared" si="206"/>
        <v>111</v>
      </c>
      <c r="DT205" s="405">
        <f t="shared" si="207"/>
        <v>218</v>
      </c>
      <c r="DU205" s="409"/>
      <c r="DV205" s="406" t="b">
        <f t="shared" si="158"/>
        <v>0</v>
      </c>
      <c r="DW205" s="136" t="b">
        <f t="shared" si="159"/>
        <v>0</v>
      </c>
      <c r="DX205" s="408" t="b">
        <f t="shared" si="160"/>
        <v>1</v>
      </c>
      <c r="DY205" s="136" t="b">
        <f t="shared" si="161"/>
        <v>0</v>
      </c>
      <c r="DZ205" s="136" t="b">
        <f t="shared" si="162"/>
        <v>0</v>
      </c>
      <c r="EA205" s="408" t="b">
        <f t="shared" si="163"/>
        <v>1</v>
      </c>
      <c r="EB205" s="136" t="b">
        <f t="shared" si="164"/>
        <v>0</v>
      </c>
      <c r="EC205" s="136" t="b">
        <f t="shared" si="165"/>
        <v>0</v>
      </c>
      <c r="ED205" s="408" t="b">
        <f t="shared" si="166"/>
        <v>1</v>
      </c>
      <c r="EE205" s="136" t="b">
        <f t="shared" si="167"/>
        <v>1</v>
      </c>
      <c r="EF205" s="136" t="b">
        <f t="shared" si="168"/>
        <v>1</v>
      </c>
      <c r="EG205" s="408" t="b">
        <f t="shared" si="169"/>
        <v>1</v>
      </c>
      <c r="EH205" s="136" t="b">
        <f t="shared" si="170"/>
        <v>1</v>
      </c>
      <c r="EI205" s="136" t="b">
        <f t="shared" si="171"/>
        <v>1</v>
      </c>
      <c r="EJ205" s="408" t="b">
        <f t="shared" si="172"/>
        <v>1</v>
      </c>
      <c r="EK205" s="136" t="b">
        <f t="shared" si="173"/>
        <v>1</v>
      </c>
      <c r="EL205" s="136" t="b">
        <f t="shared" si="174"/>
        <v>1</v>
      </c>
      <c r="EM205" s="408" t="b">
        <f t="shared" si="175"/>
        <v>1</v>
      </c>
      <c r="EN205" s="408"/>
    </row>
    <row r="206" spans="1:224">
      <c r="A206" s="589" t="s">
        <v>591</v>
      </c>
      <c r="B206" s="656" t="s">
        <v>605</v>
      </c>
      <c r="C206" s="592">
        <v>156790</v>
      </c>
      <c r="D206" s="657">
        <v>10</v>
      </c>
      <c r="E206" s="395"/>
      <c r="F206" s="395"/>
      <c r="G206" s="395"/>
      <c r="H206" s="395"/>
      <c r="I206" s="472"/>
      <c r="J206" s="472"/>
      <c r="K206" s="394"/>
      <c r="L206" s="395"/>
      <c r="M206" s="395"/>
      <c r="N206" s="395"/>
      <c r="O206" s="396"/>
      <c r="P206" s="396"/>
      <c r="Q206" s="395"/>
      <c r="R206" s="395"/>
      <c r="S206" s="395"/>
      <c r="T206" s="395"/>
      <c r="U206" s="395"/>
      <c r="V206" s="472"/>
      <c r="W206" s="394"/>
      <c r="X206" s="395"/>
      <c r="Y206" s="395"/>
      <c r="Z206" s="395"/>
      <c r="AA206" s="396"/>
      <c r="AB206" s="396"/>
      <c r="AC206" s="395"/>
      <c r="AD206" s="395"/>
      <c r="AE206" s="395"/>
      <c r="AF206" s="395"/>
      <c r="AG206" s="395"/>
      <c r="AH206" s="472"/>
      <c r="AI206" s="489" t="str">
        <f t="shared" si="176"/>
        <v xml:space="preserve"> </v>
      </c>
      <c r="AJ206" s="397" t="str">
        <f t="shared" si="177"/>
        <v xml:space="preserve"> </v>
      </c>
      <c r="AK206" s="397" t="str">
        <f t="shared" si="178"/>
        <v xml:space="preserve"> </v>
      </c>
      <c r="AL206" s="397" t="str">
        <f t="shared" si="179"/>
        <v xml:space="preserve"> </v>
      </c>
      <c r="AM206" s="397" t="str">
        <f t="shared" si="180"/>
        <v xml:space="preserve"> </v>
      </c>
      <c r="AN206" s="397" t="str">
        <f t="shared" si="181"/>
        <v xml:space="preserve"> </v>
      </c>
      <c r="AO206" s="397" t="str">
        <f t="shared" si="182"/>
        <v xml:space="preserve"> </v>
      </c>
      <c r="AP206" s="397" t="str">
        <f t="shared" si="183"/>
        <v xml:space="preserve"> </v>
      </c>
      <c r="AQ206" s="397" t="str">
        <f t="shared" si="184"/>
        <v xml:space="preserve"> </v>
      </c>
      <c r="AR206" s="397" t="str">
        <f t="shared" si="185"/>
        <v xml:space="preserve"> </v>
      </c>
      <c r="AS206" s="397" t="str">
        <f t="shared" si="186"/>
        <v xml:space="preserve"> </v>
      </c>
      <c r="AT206" s="398" t="str">
        <f t="shared" si="187"/>
        <v xml:space="preserve"> </v>
      </c>
      <c r="AU206" s="379"/>
      <c r="AV206" s="395"/>
      <c r="AW206" s="472"/>
      <c r="AX206" s="400"/>
      <c r="AY206" s="395"/>
      <c r="AZ206" s="472"/>
      <c r="BA206" s="489" t="str">
        <f t="shared" si="188"/>
        <v xml:space="preserve"> </v>
      </c>
      <c r="BB206" s="397" t="str">
        <f t="shared" si="189"/>
        <v xml:space="preserve"> </v>
      </c>
      <c r="BC206" s="398" t="str">
        <f t="shared" si="190"/>
        <v xml:space="preserve"> </v>
      </c>
      <c r="BD206" s="401"/>
      <c r="BE206" s="402"/>
      <c r="BF206" s="472"/>
      <c r="BG206" s="403"/>
      <c r="BH206" s="402"/>
      <c r="BI206" s="472"/>
      <c r="BJ206" s="403"/>
      <c r="BK206" s="402"/>
      <c r="BL206" s="472"/>
      <c r="BM206" s="403"/>
      <c r="BN206" s="402"/>
      <c r="BO206" s="472"/>
      <c r="BP206" s="490" t="str">
        <f t="shared" si="191"/>
        <v/>
      </c>
      <c r="BQ206" s="475" t="str">
        <f t="shared" si="192"/>
        <v/>
      </c>
      <c r="BR206" s="405" t="str">
        <f t="shared" si="193"/>
        <v/>
      </c>
      <c r="BS206" s="476">
        <v>462</v>
      </c>
      <c r="BT206" s="402">
        <v>408</v>
      </c>
      <c r="BU206" s="402">
        <v>516</v>
      </c>
      <c r="BV206" s="402">
        <v>629</v>
      </c>
      <c r="BW206" s="472">
        <v>690</v>
      </c>
      <c r="BX206" s="472">
        <v>798</v>
      </c>
      <c r="BY206" s="508">
        <v>646</v>
      </c>
      <c r="BZ206" s="494">
        <v>500</v>
      </c>
      <c r="CA206" s="402">
        <v>328</v>
      </c>
      <c r="CB206" s="402">
        <v>302</v>
      </c>
      <c r="CC206" s="402">
        <v>303</v>
      </c>
      <c r="CD206" s="402">
        <v>320</v>
      </c>
      <c r="CE206" s="402">
        <v>393</v>
      </c>
      <c r="CF206" s="472">
        <v>367</v>
      </c>
      <c r="CG206" s="403"/>
      <c r="CH206" s="399"/>
      <c r="CI206" s="402"/>
      <c r="CJ206" s="402"/>
      <c r="CK206" s="402"/>
      <c r="CL206" s="402"/>
      <c r="CM206" s="402"/>
      <c r="CN206" s="472"/>
      <c r="CO206" s="489">
        <f t="shared" si="194"/>
        <v>646</v>
      </c>
      <c r="CP206" s="397">
        <f t="shared" si="195"/>
        <v>500</v>
      </c>
      <c r="CQ206" s="397">
        <f t="shared" si="196"/>
        <v>328</v>
      </c>
      <c r="CR206" s="397">
        <f t="shared" si="197"/>
        <v>302</v>
      </c>
      <c r="CS206" s="397">
        <f t="shared" si="198"/>
        <v>303</v>
      </c>
      <c r="CT206" s="397">
        <f t="shared" si="199"/>
        <v>320</v>
      </c>
      <c r="CU206" s="397">
        <f t="shared" si="200"/>
        <v>393</v>
      </c>
      <c r="CV206" s="491">
        <f t="shared" si="201"/>
        <v>367</v>
      </c>
      <c r="CW206" s="379">
        <v>193</v>
      </c>
      <c r="CX206" s="399">
        <v>243</v>
      </c>
      <c r="CY206" s="472">
        <v>222</v>
      </c>
      <c r="CZ206" s="400">
        <v>5</v>
      </c>
      <c r="DA206" s="399">
        <v>14</v>
      </c>
      <c r="DB206" s="472">
        <v>15</v>
      </c>
      <c r="DC206" s="404">
        <f t="shared" si="202"/>
        <v>122</v>
      </c>
      <c r="DD206" s="404">
        <f t="shared" si="203"/>
        <v>136</v>
      </c>
      <c r="DE206" s="405">
        <f t="shared" si="204"/>
        <v>130</v>
      </c>
      <c r="DF206" s="379">
        <v>75</v>
      </c>
      <c r="DG206" s="399">
        <v>47</v>
      </c>
      <c r="DH206" s="472">
        <v>73</v>
      </c>
      <c r="DI206" s="400">
        <v>162</v>
      </c>
      <c r="DJ206" s="399">
        <v>143</v>
      </c>
      <c r="DK206" s="472">
        <v>91</v>
      </c>
      <c r="DL206" s="400">
        <v>33</v>
      </c>
      <c r="DM206" s="399">
        <v>49</v>
      </c>
      <c r="DN206" s="472">
        <v>55</v>
      </c>
      <c r="DO206" s="400">
        <v>8</v>
      </c>
      <c r="DP206" s="399">
        <v>14</v>
      </c>
      <c r="DQ206" s="472">
        <v>7</v>
      </c>
      <c r="DR206" s="404">
        <f t="shared" si="205"/>
        <v>186</v>
      </c>
      <c r="DS206" s="404">
        <f t="shared" si="206"/>
        <v>193</v>
      </c>
      <c r="DT206" s="405">
        <f t="shared" si="207"/>
        <v>185</v>
      </c>
      <c r="DU206" s="409"/>
      <c r="DV206" s="406" t="b">
        <f t="shared" si="158"/>
        <v>0</v>
      </c>
      <c r="DW206" s="136" t="b">
        <f t="shared" si="159"/>
        <v>0</v>
      </c>
      <c r="DX206" s="408" t="b">
        <f t="shared" si="160"/>
        <v>1</v>
      </c>
      <c r="DY206" s="136" t="b">
        <f t="shared" si="161"/>
        <v>0</v>
      </c>
      <c r="DZ206" s="136" t="b">
        <f t="shared" si="162"/>
        <v>0</v>
      </c>
      <c r="EA206" s="408" t="b">
        <f t="shared" si="163"/>
        <v>1</v>
      </c>
      <c r="EB206" s="136" t="b">
        <f t="shared" si="164"/>
        <v>0</v>
      </c>
      <c r="EC206" s="136" t="b">
        <f t="shared" si="165"/>
        <v>0</v>
      </c>
      <c r="ED206" s="408" t="b">
        <f t="shared" si="166"/>
        <v>1</v>
      </c>
      <c r="EE206" s="136" t="b">
        <f t="shared" si="167"/>
        <v>1</v>
      </c>
      <c r="EF206" s="136" t="b">
        <f t="shared" si="168"/>
        <v>1</v>
      </c>
      <c r="EG206" s="408" t="b">
        <f t="shared" si="169"/>
        <v>1</v>
      </c>
      <c r="EH206" s="136" t="b">
        <f t="shared" si="170"/>
        <v>1</v>
      </c>
      <c r="EI206" s="136" t="b">
        <f t="shared" si="171"/>
        <v>1</v>
      </c>
      <c r="EJ206" s="408" t="b">
        <f t="shared" si="172"/>
        <v>1</v>
      </c>
      <c r="EK206" s="136" t="b">
        <f t="shared" si="173"/>
        <v>1</v>
      </c>
      <c r="EL206" s="136" t="b">
        <f t="shared" si="174"/>
        <v>1</v>
      </c>
      <c r="EM206" s="408" t="b">
        <f t="shared" si="175"/>
        <v>1</v>
      </c>
      <c r="EN206" s="408"/>
    </row>
    <row r="207" spans="1:224">
      <c r="A207" s="589" t="s">
        <v>591</v>
      </c>
      <c r="B207" s="590" t="s">
        <v>611</v>
      </c>
      <c r="C207" s="592">
        <v>156851</v>
      </c>
      <c r="D207" s="591">
        <v>10</v>
      </c>
      <c r="E207" s="395"/>
      <c r="F207" s="395"/>
      <c r="G207" s="395"/>
      <c r="H207" s="395"/>
      <c r="I207" s="472"/>
      <c r="J207" s="472"/>
      <c r="K207" s="394"/>
      <c r="L207" s="395"/>
      <c r="M207" s="395"/>
      <c r="N207" s="395"/>
      <c r="O207" s="396"/>
      <c r="P207" s="396"/>
      <c r="Q207" s="395"/>
      <c r="R207" s="395"/>
      <c r="S207" s="395"/>
      <c r="T207" s="395"/>
      <c r="U207" s="395"/>
      <c r="V207" s="472"/>
      <c r="W207" s="394"/>
      <c r="X207" s="395"/>
      <c r="Y207" s="395"/>
      <c r="Z207" s="395"/>
      <c r="AA207" s="396"/>
      <c r="AB207" s="396"/>
      <c r="AC207" s="395"/>
      <c r="AD207" s="395"/>
      <c r="AE207" s="395"/>
      <c r="AF207" s="395"/>
      <c r="AG207" s="395"/>
      <c r="AH207" s="472"/>
      <c r="AI207" s="489" t="str">
        <f t="shared" si="176"/>
        <v xml:space="preserve"> </v>
      </c>
      <c r="AJ207" s="397" t="str">
        <f t="shared" si="177"/>
        <v xml:space="preserve"> </v>
      </c>
      <c r="AK207" s="397" t="str">
        <f t="shared" si="178"/>
        <v xml:space="preserve"> </v>
      </c>
      <c r="AL207" s="397" t="str">
        <f t="shared" si="179"/>
        <v xml:space="preserve"> </v>
      </c>
      <c r="AM207" s="397" t="str">
        <f t="shared" si="180"/>
        <v xml:space="preserve"> </v>
      </c>
      <c r="AN207" s="397" t="str">
        <f t="shared" si="181"/>
        <v xml:space="preserve"> </v>
      </c>
      <c r="AO207" s="397" t="str">
        <f t="shared" si="182"/>
        <v xml:space="preserve"> </v>
      </c>
      <c r="AP207" s="397" t="str">
        <f t="shared" si="183"/>
        <v xml:space="preserve"> </v>
      </c>
      <c r="AQ207" s="397" t="str">
        <f t="shared" si="184"/>
        <v xml:space="preserve"> </v>
      </c>
      <c r="AR207" s="397" t="str">
        <f t="shared" si="185"/>
        <v xml:space="preserve"> </v>
      </c>
      <c r="AS207" s="397" t="str">
        <f t="shared" si="186"/>
        <v xml:space="preserve"> </v>
      </c>
      <c r="AT207" s="398" t="str">
        <f t="shared" si="187"/>
        <v xml:space="preserve"> </v>
      </c>
      <c r="AU207" s="379"/>
      <c r="AV207" s="395"/>
      <c r="AW207" s="472"/>
      <c r="AX207" s="400"/>
      <c r="AY207" s="395"/>
      <c r="AZ207" s="472"/>
      <c r="BA207" s="489" t="str">
        <f t="shared" si="188"/>
        <v xml:space="preserve"> </v>
      </c>
      <c r="BB207" s="397" t="str">
        <f t="shared" si="189"/>
        <v xml:space="preserve"> </v>
      </c>
      <c r="BC207" s="398" t="str">
        <f t="shared" si="190"/>
        <v xml:space="preserve"> </v>
      </c>
      <c r="BD207" s="401"/>
      <c r="BE207" s="402"/>
      <c r="BF207" s="472"/>
      <c r="BG207" s="403"/>
      <c r="BH207" s="402"/>
      <c r="BI207" s="472"/>
      <c r="BJ207" s="403"/>
      <c r="BK207" s="402"/>
      <c r="BL207" s="472"/>
      <c r="BM207" s="403"/>
      <c r="BN207" s="402"/>
      <c r="BO207" s="472"/>
      <c r="BP207" s="490" t="str">
        <f t="shared" si="191"/>
        <v/>
      </c>
      <c r="BQ207" s="475" t="str">
        <f t="shared" si="192"/>
        <v/>
      </c>
      <c r="BR207" s="405" t="str">
        <f t="shared" si="193"/>
        <v/>
      </c>
      <c r="BS207" s="476">
        <v>248</v>
      </c>
      <c r="BT207" s="402">
        <v>238</v>
      </c>
      <c r="BU207" s="402">
        <v>497</v>
      </c>
      <c r="BV207" s="402">
        <v>553</v>
      </c>
      <c r="BW207" s="472">
        <v>439</v>
      </c>
      <c r="BX207" s="472">
        <v>451</v>
      </c>
      <c r="BY207" s="403">
        <v>220</v>
      </c>
      <c r="BZ207" s="402">
        <v>185</v>
      </c>
      <c r="CA207" s="402">
        <v>172</v>
      </c>
      <c r="CB207" s="402">
        <v>164</v>
      </c>
      <c r="CC207" s="402">
        <v>115</v>
      </c>
      <c r="CD207" s="402">
        <v>159</v>
      </c>
      <c r="CE207" s="402">
        <v>126</v>
      </c>
      <c r="CF207" s="472">
        <v>181</v>
      </c>
      <c r="CG207" s="403"/>
      <c r="CH207" s="399"/>
      <c r="CI207" s="402"/>
      <c r="CJ207" s="402"/>
      <c r="CK207" s="402"/>
      <c r="CL207" s="402"/>
      <c r="CM207" s="402"/>
      <c r="CN207" s="472"/>
      <c r="CO207" s="489">
        <f t="shared" si="194"/>
        <v>220</v>
      </c>
      <c r="CP207" s="397">
        <f t="shared" si="195"/>
        <v>185</v>
      </c>
      <c r="CQ207" s="397">
        <f t="shared" si="196"/>
        <v>172</v>
      </c>
      <c r="CR207" s="397">
        <f t="shared" si="197"/>
        <v>164</v>
      </c>
      <c r="CS207" s="397">
        <f t="shared" si="198"/>
        <v>115</v>
      </c>
      <c r="CT207" s="397">
        <f t="shared" si="199"/>
        <v>159</v>
      </c>
      <c r="CU207" s="397">
        <f t="shared" si="200"/>
        <v>126</v>
      </c>
      <c r="CV207" s="491">
        <f t="shared" si="201"/>
        <v>181</v>
      </c>
      <c r="CW207" s="379">
        <v>86</v>
      </c>
      <c r="CX207" s="399">
        <v>78</v>
      </c>
      <c r="CY207" s="472">
        <v>108</v>
      </c>
      <c r="CZ207" s="400">
        <v>15</v>
      </c>
      <c r="DA207" s="399">
        <v>5</v>
      </c>
      <c r="DB207" s="472">
        <v>8</v>
      </c>
      <c r="DC207" s="404">
        <f t="shared" si="202"/>
        <v>58</v>
      </c>
      <c r="DD207" s="404">
        <f t="shared" si="203"/>
        <v>43</v>
      </c>
      <c r="DE207" s="405">
        <f t="shared" si="204"/>
        <v>65</v>
      </c>
      <c r="DF207" s="379">
        <v>21</v>
      </c>
      <c r="DG207" s="399">
        <v>17</v>
      </c>
      <c r="DH207" s="472">
        <v>24</v>
      </c>
      <c r="DI207" s="400">
        <v>46</v>
      </c>
      <c r="DJ207" s="399">
        <v>44</v>
      </c>
      <c r="DK207" s="472">
        <v>40</v>
      </c>
      <c r="DL207" s="400">
        <v>23</v>
      </c>
      <c r="DM207" s="399">
        <v>19</v>
      </c>
      <c r="DN207" s="472">
        <v>29</v>
      </c>
      <c r="DO207" s="400">
        <v>17</v>
      </c>
      <c r="DP207" s="399">
        <v>9</v>
      </c>
      <c r="DQ207" s="472">
        <v>20</v>
      </c>
      <c r="DR207" s="404">
        <f t="shared" si="205"/>
        <v>103</v>
      </c>
      <c r="DS207" s="404">
        <f t="shared" si="206"/>
        <v>70</v>
      </c>
      <c r="DT207" s="405">
        <f t="shared" si="207"/>
        <v>86</v>
      </c>
      <c r="DU207" s="409"/>
      <c r="DV207" s="406" t="b">
        <f t="shared" si="158"/>
        <v>0</v>
      </c>
      <c r="DW207" s="136" t="b">
        <f t="shared" si="159"/>
        <v>0</v>
      </c>
      <c r="DX207" s="408" t="b">
        <f t="shared" si="160"/>
        <v>1</v>
      </c>
      <c r="DY207" s="136" t="b">
        <f t="shared" si="161"/>
        <v>0</v>
      </c>
      <c r="DZ207" s="136" t="b">
        <f t="shared" si="162"/>
        <v>0</v>
      </c>
      <c r="EA207" s="408" t="b">
        <f t="shared" si="163"/>
        <v>1</v>
      </c>
      <c r="EB207" s="136" t="b">
        <f t="shared" si="164"/>
        <v>0</v>
      </c>
      <c r="EC207" s="136" t="b">
        <f t="shared" si="165"/>
        <v>0</v>
      </c>
      <c r="ED207" s="408" t="b">
        <f t="shared" si="166"/>
        <v>1</v>
      </c>
      <c r="EE207" s="136" t="b">
        <f t="shared" si="167"/>
        <v>1</v>
      </c>
      <c r="EF207" s="136" t="b">
        <f t="shared" si="168"/>
        <v>1</v>
      </c>
      <c r="EG207" s="408" t="b">
        <f t="shared" si="169"/>
        <v>1</v>
      </c>
      <c r="EH207" s="136" t="b">
        <f t="shared" si="170"/>
        <v>1</v>
      </c>
      <c r="EI207" s="136" t="b">
        <f t="shared" si="171"/>
        <v>1</v>
      </c>
      <c r="EJ207" s="408" t="b">
        <f t="shared" si="172"/>
        <v>1</v>
      </c>
      <c r="EK207" s="136" t="b">
        <f t="shared" si="173"/>
        <v>1</v>
      </c>
      <c r="EL207" s="136" t="b">
        <f t="shared" si="174"/>
        <v>1</v>
      </c>
      <c r="EM207" s="408" t="b">
        <f t="shared" si="175"/>
        <v>1</v>
      </c>
      <c r="EN207" s="408"/>
    </row>
    <row r="208" spans="1:224">
      <c r="A208" s="589" t="s">
        <v>591</v>
      </c>
      <c r="B208" s="590" t="s">
        <v>612</v>
      </c>
      <c r="C208" s="592">
        <v>156860</v>
      </c>
      <c r="D208" s="591">
        <v>10</v>
      </c>
      <c r="E208" s="395"/>
      <c r="F208" s="395"/>
      <c r="G208" s="395"/>
      <c r="H208" s="395"/>
      <c r="I208" s="472"/>
      <c r="J208" s="472"/>
      <c r="K208" s="394"/>
      <c r="L208" s="395"/>
      <c r="M208" s="395"/>
      <c r="N208" s="395"/>
      <c r="O208" s="396"/>
      <c r="P208" s="396"/>
      <c r="Q208" s="395"/>
      <c r="R208" s="395"/>
      <c r="S208" s="395"/>
      <c r="T208" s="395"/>
      <c r="U208" s="395"/>
      <c r="V208" s="472"/>
      <c r="W208" s="394"/>
      <c r="X208" s="395"/>
      <c r="Y208" s="395"/>
      <c r="Z208" s="395"/>
      <c r="AA208" s="396"/>
      <c r="AB208" s="396"/>
      <c r="AC208" s="395"/>
      <c r="AD208" s="395"/>
      <c r="AE208" s="395"/>
      <c r="AF208" s="395"/>
      <c r="AG208" s="395"/>
      <c r="AH208" s="472"/>
      <c r="AI208" s="489" t="str">
        <f t="shared" si="176"/>
        <v xml:space="preserve"> </v>
      </c>
      <c r="AJ208" s="397" t="str">
        <f t="shared" si="177"/>
        <v xml:space="preserve"> </v>
      </c>
      <c r="AK208" s="397" t="str">
        <f t="shared" si="178"/>
        <v xml:space="preserve"> </v>
      </c>
      <c r="AL208" s="397" t="str">
        <f t="shared" si="179"/>
        <v xml:space="preserve"> </v>
      </c>
      <c r="AM208" s="397" t="str">
        <f t="shared" si="180"/>
        <v xml:space="preserve"> </v>
      </c>
      <c r="AN208" s="397" t="str">
        <f t="shared" si="181"/>
        <v xml:space="preserve"> </v>
      </c>
      <c r="AO208" s="397" t="str">
        <f t="shared" si="182"/>
        <v xml:space="preserve"> </v>
      </c>
      <c r="AP208" s="397" t="str">
        <f t="shared" si="183"/>
        <v xml:space="preserve"> </v>
      </c>
      <c r="AQ208" s="397" t="str">
        <f t="shared" si="184"/>
        <v xml:space="preserve"> </v>
      </c>
      <c r="AR208" s="397" t="str">
        <f t="shared" si="185"/>
        <v xml:space="preserve"> </v>
      </c>
      <c r="AS208" s="397" t="str">
        <f t="shared" si="186"/>
        <v xml:space="preserve"> </v>
      </c>
      <c r="AT208" s="398" t="str">
        <f t="shared" si="187"/>
        <v xml:space="preserve"> </v>
      </c>
      <c r="AU208" s="379"/>
      <c r="AV208" s="395"/>
      <c r="AW208" s="472"/>
      <c r="AX208" s="400"/>
      <c r="AY208" s="395"/>
      <c r="AZ208" s="472"/>
      <c r="BA208" s="489" t="str">
        <f t="shared" si="188"/>
        <v xml:space="preserve"> </v>
      </c>
      <c r="BB208" s="397" t="str">
        <f t="shared" si="189"/>
        <v xml:space="preserve"> </v>
      </c>
      <c r="BC208" s="398" t="str">
        <f t="shared" si="190"/>
        <v xml:space="preserve"> </v>
      </c>
      <c r="BD208" s="401"/>
      <c r="BE208" s="402"/>
      <c r="BF208" s="472"/>
      <c r="BG208" s="403"/>
      <c r="BH208" s="402"/>
      <c r="BI208" s="472"/>
      <c r="BJ208" s="403"/>
      <c r="BK208" s="402"/>
      <c r="BL208" s="472"/>
      <c r="BM208" s="403"/>
      <c r="BN208" s="402"/>
      <c r="BO208" s="472"/>
      <c r="BP208" s="490" t="str">
        <f t="shared" si="191"/>
        <v/>
      </c>
      <c r="BQ208" s="475" t="str">
        <f t="shared" si="192"/>
        <v/>
      </c>
      <c r="BR208" s="405" t="str">
        <f t="shared" si="193"/>
        <v/>
      </c>
      <c r="BS208" s="476">
        <v>757</v>
      </c>
      <c r="BT208" s="402">
        <v>491</v>
      </c>
      <c r="BU208" s="402">
        <v>778</v>
      </c>
      <c r="BV208" s="402">
        <v>716</v>
      </c>
      <c r="BW208" s="472">
        <v>954</v>
      </c>
      <c r="BX208" s="472">
        <v>903</v>
      </c>
      <c r="BY208" s="403">
        <v>301</v>
      </c>
      <c r="BZ208" s="402">
        <v>299</v>
      </c>
      <c r="CA208" s="402">
        <v>284</v>
      </c>
      <c r="CB208" s="494">
        <v>144</v>
      </c>
      <c r="CC208" s="402">
        <v>263</v>
      </c>
      <c r="CD208" s="402">
        <v>267</v>
      </c>
      <c r="CE208" s="402">
        <v>294</v>
      </c>
      <c r="CF208" s="472">
        <v>326</v>
      </c>
      <c r="CG208" s="403"/>
      <c r="CH208" s="399"/>
      <c r="CI208" s="402"/>
      <c r="CJ208" s="402"/>
      <c r="CK208" s="402"/>
      <c r="CL208" s="402"/>
      <c r="CM208" s="402"/>
      <c r="CN208" s="472"/>
      <c r="CO208" s="489">
        <f t="shared" si="194"/>
        <v>301</v>
      </c>
      <c r="CP208" s="397">
        <f t="shared" si="195"/>
        <v>299</v>
      </c>
      <c r="CQ208" s="397">
        <f t="shared" si="196"/>
        <v>284</v>
      </c>
      <c r="CR208" s="397">
        <f t="shared" si="197"/>
        <v>144</v>
      </c>
      <c r="CS208" s="397">
        <f t="shared" si="198"/>
        <v>263</v>
      </c>
      <c r="CT208" s="397">
        <f t="shared" si="199"/>
        <v>267</v>
      </c>
      <c r="CU208" s="397">
        <f t="shared" si="200"/>
        <v>294</v>
      </c>
      <c r="CV208" s="491">
        <f t="shared" si="201"/>
        <v>326</v>
      </c>
      <c r="CW208" s="379">
        <v>137</v>
      </c>
      <c r="CX208" s="399">
        <v>172</v>
      </c>
      <c r="CY208" s="472">
        <v>181</v>
      </c>
      <c r="CZ208" s="400">
        <v>15</v>
      </c>
      <c r="DA208" s="399">
        <v>9</v>
      </c>
      <c r="DB208" s="472">
        <v>11</v>
      </c>
      <c r="DC208" s="404">
        <f t="shared" si="202"/>
        <v>115</v>
      </c>
      <c r="DD208" s="404">
        <f t="shared" si="203"/>
        <v>113</v>
      </c>
      <c r="DE208" s="405">
        <f t="shared" si="204"/>
        <v>134</v>
      </c>
      <c r="DF208" s="379">
        <v>18</v>
      </c>
      <c r="DG208" s="399">
        <v>46</v>
      </c>
      <c r="DH208" s="472">
        <v>32</v>
      </c>
      <c r="DI208" s="400">
        <v>90</v>
      </c>
      <c r="DJ208" s="399">
        <v>85</v>
      </c>
      <c r="DK208" s="472">
        <v>75</v>
      </c>
      <c r="DL208" s="400">
        <v>15</v>
      </c>
      <c r="DM208" s="399">
        <v>41</v>
      </c>
      <c r="DN208" s="472">
        <v>48</v>
      </c>
      <c r="DO208" s="400">
        <v>11</v>
      </c>
      <c r="DP208" s="399">
        <v>14</v>
      </c>
      <c r="DQ208" s="472">
        <v>16</v>
      </c>
      <c r="DR208" s="404">
        <f t="shared" si="205"/>
        <v>100</v>
      </c>
      <c r="DS208" s="404">
        <f t="shared" si="206"/>
        <v>162</v>
      </c>
      <c r="DT208" s="405">
        <f t="shared" si="207"/>
        <v>171</v>
      </c>
      <c r="DU208" s="409"/>
      <c r="DV208" s="406" t="b">
        <f t="shared" si="158"/>
        <v>0</v>
      </c>
      <c r="DW208" s="136" t="b">
        <f t="shared" si="159"/>
        <v>0</v>
      </c>
      <c r="DX208" s="408" t="b">
        <f t="shared" si="160"/>
        <v>1</v>
      </c>
      <c r="DY208" s="136" t="b">
        <f t="shared" si="161"/>
        <v>0</v>
      </c>
      <c r="DZ208" s="136" t="b">
        <f t="shared" si="162"/>
        <v>0</v>
      </c>
      <c r="EA208" s="408" t="b">
        <f t="shared" si="163"/>
        <v>1</v>
      </c>
      <c r="EB208" s="136" t="b">
        <f t="shared" si="164"/>
        <v>0</v>
      </c>
      <c r="EC208" s="136" t="b">
        <f t="shared" si="165"/>
        <v>0</v>
      </c>
      <c r="ED208" s="408" t="b">
        <f t="shared" si="166"/>
        <v>1</v>
      </c>
      <c r="EE208" s="136" t="b">
        <f t="shared" si="167"/>
        <v>1</v>
      </c>
      <c r="EF208" s="136" t="b">
        <f t="shared" si="168"/>
        <v>1</v>
      </c>
      <c r="EG208" s="408" t="b">
        <f t="shared" si="169"/>
        <v>1</v>
      </c>
      <c r="EH208" s="136" t="b">
        <f t="shared" si="170"/>
        <v>1</v>
      </c>
      <c r="EI208" s="136" t="b">
        <f t="shared" si="171"/>
        <v>1</v>
      </c>
      <c r="EJ208" s="408" t="b">
        <f t="shared" si="172"/>
        <v>1</v>
      </c>
      <c r="EK208" s="136" t="b">
        <f t="shared" si="173"/>
        <v>1</v>
      </c>
      <c r="EL208" s="136" t="b">
        <f t="shared" si="174"/>
        <v>1</v>
      </c>
      <c r="EM208" s="408" t="b">
        <f t="shared" si="175"/>
        <v>1</v>
      </c>
      <c r="EN208" s="408"/>
    </row>
    <row r="209" spans="1:144">
      <c r="A209" s="589" t="s">
        <v>591</v>
      </c>
      <c r="B209" s="656" t="s">
        <v>615</v>
      </c>
      <c r="C209" s="592">
        <v>156338</v>
      </c>
      <c r="D209" s="657">
        <v>12</v>
      </c>
      <c r="E209" s="395"/>
      <c r="F209" s="395"/>
      <c r="G209" s="395"/>
      <c r="H209" s="395"/>
      <c r="I209" s="472"/>
      <c r="J209" s="472"/>
      <c r="K209" s="394"/>
      <c r="L209" s="395"/>
      <c r="M209" s="395"/>
      <c r="N209" s="395"/>
      <c r="O209" s="396"/>
      <c r="P209" s="396"/>
      <c r="Q209" s="395"/>
      <c r="R209" s="395"/>
      <c r="S209" s="395"/>
      <c r="T209" s="395"/>
      <c r="U209" s="395"/>
      <c r="V209" s="472"/>
      <c r="W209" s="394"/>
      <c r="X209" s="395"/>
      <c r="Y209" s="395"/>
      <c r="Z209" s="395"/>
      <c r="AA209" s="396"/>
      <c r="AB209" s="396"/>
      <c r="AC209" s="395"/>
      <c r="AD209" s="395"/>
      <c r="AE209" s="395"/>
      <c r="AF209" s="395"/>
      <c r="AG209" s="395"/>
      <c r="AH209" s="472"/>
      <c r="AI209" s="489" t="str">
        <f t="shared" si="176"/>
        <v xml:space="preserve"> </v>
      </c>
      <c r="AJ209" s="397" t="str">
        <f t="shared" si="177"/>
        <v xml:space="preserve"> </v>
      </c>
      <c r="AK209" s="397" t="str">
        <f t="shared" si="178"/>
        <v xml:space="preserve"> </v>
      </c>
      <c r="AL209" s="397" t="str">
        <f t="shared" si="179"/>
        <v xml:space="preserve"> </v>
      </c>
      <c r="AM209" s="397" t="str">
        <f t="shared" si="180"/>
        <v xml:space="preserve"> </v>
      </c>
      <c r="AN209" s="397" t="str">
        <f t="shared" si="181"/>
        <v xml:space="preserve"> </v>
      </c>
      <c r="AO209" s="397" t="str">
        <f t="shared" si="182"/>
        <v xml:space="preserve"> </v>
      </c>
      <c r="AP209" s="397" t="str">
        <f t="shared" si="183"/>
        <v xml:space="preserve"> </v>
      </c>
      <c r="AQ209" s="397" t="str">
        <f t="shared" si="184"/>
        <v xml:space="preserve"> </v>
      </c>
      <c r="AR209" s="397" t="str">
        <f t="shared" si="185"/>
        <v xml:space="preserve"> </v>
      </c>
      <c r="AS209" s="397" t="str">
        <f t="shared" si="186"/>
        <v xml:space="preserve"> </v>
      </c>
      <c r="AT209" s="398" t="str">
        <f t="shared" si="187"/>
        <v xml:space="preserve"> </v>
      </c>
      <c r="AU209" s="379"/>
      <c r="AV209" s="395"/>
      <c r="AW209" s="472"/>
      <c r="AX209" s="400"/>
      <c r="AY209" s="395"/>
      <c r="AZ209" s="472"/>
      <c r="BA209" s="489" t="str">
        <f t="shared" si="188"/>
        <v xml:space="preserve"> </v>
      </c>
      <c r="BB209" s="397" t="str">
        <f t="shared" si="189"/>
        <v xml:space="preserve"> </v>
      </c>
      <c r="BC209" s="398" t="str">
        <f t="shared" si="190"/>
        <v xml:space="preserve"> </v>
      </c>
      <c r="BD209" s="401"/>
      <c r="BE209" s="402"/>
      <c r="BF209" s="472"/>
      <c r="BG209" s="403"/>
      <c r="BH209" s="402"/>
      <c r="BI209" s="472"/>
      <c r="BJ209" s="403"/>
      <c r="BK209" s="402"/>
      <c r="BL209" s="472"/>
      <c r="BM209" s="403"/>
      <c r="BN209" s="402"/>
      <c r="BO209" s="472"/>
      <c r="BP209" s="490" t="str">
        <f t="shared" si="191"/>
        <v/>
      </c>
      <c r="BQ209" s="475" t="str">
        <f t="shared" si="192"/>
        <v/>
      </c>
      <c r="BR209" s="405" t="str">
        <f t="shared" si="193"/>
        <v/>
      </c>
      <c r="BS209" s="476">
        <v>232</v>
      </c>
      <c r="BT209" s="402">
        <v>175</v>
      </c>
      <c r="BU209" s="402">
        <v>454</v>
      </c>
      <c r="BV209" s="402">
        <v>566</v>
      </c>
      <c r="BW209" s="472">
        <v>624</v>
      </c>
      <c r="BX209" s="472">
        <v>1482</v>
      </c>
      <c r="BY209" s="403">
        <v>106</v>
      </c>
      <c r="BZ209" s="402">
        <v>129</v>
      </c>
      <c r="CA209" s="402">
        <v>140</v>
      </c>
      <c r="CB209" s="402">
        <v>92</v>
      </c>
      <c r="CC209" s="402">
        <v>62</v>
      </c>
      <c r="CD209" s="402">
        <v>80</v>
      </c>
      <c r="CE209" s="402">
        <v>115</v>
      </c>
      <c r="CF209" s="472">
        <v>150</v>
      </c>
      <c r="CG209" s="403"/>
      <c r="CH209" s="399"/>
      <c r="CI209" s="402"/>
      <c r="CJ209" s="402"/>
      <c r="CK209" s="402"/>
      <c r="CL209" s="402"/>
      <c r="CM209" s="402"/>
      <c r="CN209" s="472"/>
      <c r="CO209" s="489">
        <f t="shared" si="194"/>
        <v>106</v>
      </c>
      <c r="CP209" s="397">
        <f t="shared" si="195"/>
        <v>129</v>
      </c>
      <c r="CQ209" s="397">
        <f t="shared" si="196"/>
        <v>140</v>
      </c>
      <c r="CR209" s="397">
        <f t="shared" si="197"/>
        <v>92</v>
      </c>
      <c r="CS209" s="397">
        <f t="shared" si="198"/>
        <v>62</v>
      </c>
      <c r="CT209" s="397">
        <f t="shared" si="199"/>
        <v>80</v>
      </c>
      <c r="CU209" s="397">
        <f t="shared" si="200"/>
        <v>115</v>
      </c>
      <c r="CV209" s="491">
        <f t="shared" si="201"/>
        <v>150</v>
      </c>
      <c r="CW209" s="379">
        <v>42</v>
      </c>
      <c r="CX209" s="399">
        <v>71</v>
      </c>
      <c r="CY209" s="472">
        <v>102</v>
      </c>
      <c r="CZ209" s="400">
        <v>3</v>
      </c>
      <c r="DA209" s="399">
        <v>7</v>
      </c>
      <c r="DB209" s="472">
        <v>7</v>
      </c>
      <c r="DC209" s="404">
        <f t="shared" si="202"/>
        <v>35</v>
      </c>
      <c r="DD209" s="404">
        <f t="shared" si="203"/>
        <v>37</v>
      </c>
      <c r="DE209" s="405">
        <f t="shared" si="204"/>
        <v>41</v>
      </c>
      <c r="DF209" s="379">
        <v>48</v>
      </c>
      <c r="DG209" s="399">
        <v>31</v>
      </c>
      <c r="DH209" s="472">
        <v>33</v>
      </c>
      <c r="DI209" s="400">
        <v>3</v>
      </c>
      <c r="DJ209" s="399">
        <v>71</v>
      </c>
      <c r="DK209" s="472">
        <v>73</v>
      </c>
      <c r="DL209" s="400">
        <v>3</v>
      </c>
      <c r="DM209" s="399">
        <v>4</v>
      </c>
      <c r="DN209" s="472">
        <v>13</v>
      </c>
      <c r="DO209" s="400">
        <v>0</v>
      </c>
      <c r="DP209" s="399">
        <v>1</v>
      </c>
      <c r="DQ209" s="472">
        <v>1</v>
      </c>
      <c r="DR209" s="404">
        <f t="shared" si="205"/>
        <v>41</v>
      </c>
      <c r="DS209" s="404">
        <f t="shared" si="206"/>
        <v>26</v>
      </c>
      <c r="DT209" s="405">
        <f t="shared" si="207"/>
        <v>33</v>
      </c>
      <c r="DU209" s="409"/>
      <c r="DV209" s="406" t="b">
        <f t="shared" si="158"/>
        <v>0</v>
      </c>
      <c r="DW209" s="136" t="b">
        <f t="shared" si="159"/>
        <v>0</v>
      </c>
      <c r="DX209" s="408" t="b">
        <f t="shared" si="160"/>
        <v>1</v>
      </c>
      <c r="DY209" s="136" t="b">
        <f t="shared" si="161"/>
        <v>0</v>
      </c>
      <c r="DZ209" s="136" t="b">
        <f t="shared" si="162"/>
        <v>0</v>
      </c>
      <c r="EA209" s="408" t="b">
        <f t="shared" si="163"/>
        <v>1</v>
      </c>
      <c r="EB209" s="136" t="b">
        <f t="shared" si="164"/>
        <v>0</v>
      </c>
      <c r="EC209" s="136" t="b">
        <f t="shared" si="165"/>
        <v>0</v>
      </c>
      <c r="ED209" s="408" t="b">
        <f t="shared" si="166"/>
        <v>1</v>
      </c>
      <c r="EE209" s="136" t="b">
        <f t="shared" si="167"/>
        <v>1</v>
      </c>
      <c r="EF209" s="136" t="b">
        <f t="shared" si="168"/>
        <v>1</v>
      </c>
      <c r="EG209" s="408" t="b">
        <f t="shared" si="169"/>
        <v>1</v>
      </c>
      <c r="EH209" s="136" t="b">
        <f t="shared" si="170"/>
        <v>1</v>
      </c>
      <c r="EI209" s="136" t="b">
        <f t="shared" si="171"/>
        <v>1</v>
      </c>
      <c r="EJ209" s="408" t="b">
        <f t="shared" si="172"/>
        <v>1</v>
      </c>
      <c r="EK209" s="136" t="b">
        <f t="shared" si="173"/>
        <v>1</v>
      </c>
      <c r="EL209" s="136" t="b">
        <f t="shared" si="174"/>
        <v>1</v>
      </c>
      <c r="EM209" s="408" t="b">
        <f t="shared" si="175"/>
        <v>1</v>
      </c>
      <c r="EN209" s="408"/>
    </row>
    <row r="210" spans="1:144">
      <c r="A210" s="589" t="s">
        <v>591</v>
      </c>
      <c r="B210" s="593" t="s">
        <v>614</v>
      </c>
      <c r="C210" s="592">
        <v>157438</v>
      </c>
      <c r="D210" s="481">
        <v>12</v>
      </c>
      <c r="E210" s="395"/>
      <c r="F210" s="395"/>
      <c r="G210" s="395"/>
      <c r="H210" s="395"/>
      <c r="I210" s="472"/>
      <c r="J210" s="472"/>
      <c r="K210" s="394"/>
      <c r="L210" s="395"/>
      <c r="M210" s="395"/>
      <c r="N210" s="395"/>
      <c r="O210" s="396"/>
      <c r="P210" s="396"/>
      <c r="Q210" s="395"/>
      <c r="R210" s="395"/>
      <c r="S210" s="395"/>
      <c r="T210" s="395"/>
      <c r="U210" s="395"/>
      <c r="V210" s="472"/>
      <c r="W210" s="394"/>
      <c r="X210" s="395"/>
      <c r="Y210" s="395"/>
      <c r="Z210" s="395"/>
      <c r="AA210" s="396"/>
      <c r="AB210" s="396"/>
      <c r="AC210" s="395"/>
      <c r="AD210" s="395"/>
      <c r="AE210" s="395"/>
      <c r="AF210" s="395"/>
      <c r="AG210" s="395"/>
      <c r="AH210" s="472"/>
      <c r="AI210" s="489" t="str">
        <f t="shared" si="176"/>
        <v xml:space="preserve"> </v>
      </c>
      <c r="AJ210" s="397" t="str">
        <f t="shared" si="177"/>
        <v xml:space="preserve"> </v>
      </c>
      <c r="AK210" s="397" t="str">
        <f t="shared" si="178"/>
        <v xml:space="preserve"> </v>
      </c>
      <c r="AL210" s="397" t="str">
        <f t="shared" si="179"/>
        <v xml:space="preserve"> </v>
      </c>
      <c r="AM210" s="397" t="str">
        <f t="shared" si="180"/>
        <v xml:space="preserve"> </v>
      </c>
      <c r="AN210" s="397" t="str">
        <f t="shared" si="181"/>
        <v xml:space="preserve"> </v>
      </c>
      <c r="AO210" s="397" t="str">
        <f t="shared" si="182"/>
        <v xml:space="preserve"> </v>
      </c>
      <c r="AP210" s="397" t="str">
        <f t="shared" si="183"/>
        <v xml:space="preserve"> </v>
      </c>
      <c r="AQ210" s="397" t="str">
        <f t="shared" si="184"/>
        <v xml:space="preserve"> </v>
      </c>
      <c r="AR210" s="397" t="str">
        <f t="shared" si="185"/>
        <v xml:space="preserve"> </v>
      </c>
      <c r="AS210" s="397" t="str">
        <f t="shared" si="186"/>
        <v xml:space="preserve"> </v>
      </c>
      <c r="AT210" s="398" t="str">
        <f t="shared" si="187"/>
        <v xml:space="preserve"> </v>
      </c>
      <c r="AU210" s="379"/>
      <c r="AV210" s="395"/>
      <c r="AW210" s="472"/>
      <c r="AX210" s="400"/>
      <c r="AY210" s="395"/>
      <c r="AZ210" s="472"/>
      <c r="BA210" s="489" t="str">
        <f t="shared" si="188"/>
        <v xml:space="preserve"> </v>
      </c>
      <c r="BB210" s="397" t="str">
        <f t="shared" si="189"/>
        <v xml:space="preserve"> </v>
      </c>
      <c r="BC210" s="398" t="str">
        <f t="shared" si="190"/>
        <v xml:space="preserve"> </v>
      </c>
      <c r="BD210" s="401"/>
      <c r="BE210" s="402"/>
      <c r="BF210" s="472"/>
      <c r="BG210" s="403"/>
      <c r="BH210" s="402"/>
      <c r="BI210" s="472"/>
      <c r="BJ210" s="403"/>
      <c r="BK210" s="402"/>
      <c r="BL210" s="472"/>
      <c r="BM210" s="403"/>
      <c r="BN210" s="402"/>
      <c r="BO210" s="472"/>
      <c r="BP210" s="490" t="str">
        <f t="shared" si="191"/>
        <v/>
      </c>
      <c r="BQ210" s="475" t="str">
        <f t="shared" si="192"/>
        <v/>
      </c>
      <c r="BR210" s="405" t="str">
        <f t="shared" si="193"/>
        <v/>
      </c>
      <c r="BS210" s="476">
        <v>387</v>
      </c>
      <c r="BT210" s="402">
        <v>307</v>
      </c>
      <c r="BU210" s="402">
        <v>416</v>
      </c>
      <c r="BV210" s="402">
        <v>714</v>
      </c>
      <c r="BW210" s="472">
        <v>834</v>
      </c>
      <c r="BX210" s="472">
        <v>597</v>
      </c>
      <c r="BY210" s="403">
        <v>153</v>
      </c>
      <c r="BZ210" s="402">
        <v>147</v>
      </c>
      <c r="CA210" s="402">
        <v>159</v>
      </c>
      <c r="CB210" s="402">
        <v>131</v>
      </c>
      <c r="CC210" s="402">
        <v>100</v>
      </c>
      <c r="CD210" s="402">
        <v>124</v>
      </c>
      <c r="CE210" s="402">
        <v>123</v>
      </c>
      <c r="CF210" s="472">
        <v>176</v>
      </c>
      <c r="CG210" s="403"/>
      <c r="CH210" s="399"/>
      <c r="CI210" s="402"/>
      <c r="CJ210" s="402"/>
      <c r="CK210" s="402"/>
      <c r="CL210" s="402"/>
      <c r="CM210" s="402"/>
      <c r="CN210" s="472"/>
      <c r="CO210" s="489">
        <f t="shared" si="194"/>
        <v>153</v>
      </c>
      <c r="CP210" s="397">
        <f t="shared" si="195"/>
        <v>147</v>
      </c>
      <c r="CQ210" s="397">
        <f t="shared" si="196"/>
        <v>159</v>
      </c>
      <c r="CR210" s="397">
        <f t="shared" si="197"/>
        <v>131</v>
      </c>
      <c r="CS210" s="397">
        <f t="shared" si="198"/>
        <v>100</v>
      </c>
      <c r="CT210" s="397">
        <f t="shared" si="199"/>
        <v>124</v>
      </c>
      <c r="CU210" s="397">
        <f t="shared" si="200"/>
        <v>123</v>
      </c>
      <c r="CV210" s="491">
        <f t="shared" si="201"/>
        <v>176</v>
      </c>
      <c r="CW210" s="379">
        <v>75</v>
      </c>
      <c r="CX210" s="399">
        <v>81</v>
      </c>
      <c r="CY210" s="472">
        <v>115</v>
      </c>
      <c r="CZ210" s="400">
        <v>7</v>
      </c>
      <c r="DA210" s="399">
        <v>5</v>
      </c>
      <c r="DB210" s="472">
        <v>10</v>
      </c>
      <c r="DC210" s="404">
        <f t="shared" si="202"/>
        <v>42</v>
      </c>
      <c r="DD210" s="404">
        <f t="shared" si="203"/>
        <v>37</v>
      </c>
      <c r="DE210" s="405">
        <f t="shared" si="204"/>
        <v>51</v>
      </c>
      <c r="DF210" s="379">
        <v>33</v>
      </c>
      <c r="DG210" s="399">
        <v>35</v>
      </c>
      <c r="DH210" s="472">
        <v>37</v>
      </c>
      <c r="DI210" s="400">
        <v>69</v>
      </c>
      <c r="DJ210" s="399">
        <v>52</v>
      </c>
      <c r="DK210" s="472">
        <v>67</v>
      </c>
      <c r="DL210" s="400">
        <v>13</v>
      </c>
      <c r="DM210" s="399">
        <v>7</v>
      </c>
      <c r="DN210" s="472">
        <v>13</v>
      </c>
      <c r="DO210" s="400">
        <v>0</v>
      </c>
      <c r="DP210" s="399">
        <v>2</v>
      </c>
      <c r="DQ210" s="472">
        <v>11</v>
      </c>
      <c r="DR210" s="404">
        <f t="shared" si="205"/>
        <v>85</v>
      </c>
      <c r="DS210" s="404">
        <f t="shared" si="206"/>
        <v>56</v>
      </c>
      <c r="DT210" s="405">
        <f t="shared" si="207"/>
        <v>63</v>
      </c>
      <c r="DU210" s="409"/>
      <c r="DV210" s="406" t="b">
        <f t="shared" si="158"/>
        <v>0</v>
      </c>
      <c r="DW210" s="136" t="b">
        <f t="shared" si="159"/>
        <v>0</v>
      </c>
      <c r="DX210" s="408" t="b">
        <f t="shared" si="160"/>
        <v>1</v>
      </c>
      <c r="DY210" s="136" t="b">
        <f t="shared" si="161"/>
        <v>0</v>
      </c>
      <c r="DZ210" s="136" t="b">
        <f t="shared" si="162"/>
        <v>0</v>
      </c>
      <c r="EA210" s="408" t="b">
        <f t="shared" si="163"/>
        <v>1</v>
      </c>
      <c r="EB210" s="136" t="b">
        <f t="shared" si="164"/>
        <v>0</v>
      </c>
      <c r="EC210" s="136" t="b">
        <f t="shared" si="165"/>
        <v>0</v>
      </c>
      <c r="ED210" s="408" t="b">
        <f t="shared" si="166"/>
        <v>1</v>
      </c>
      <c r="EE210" s="136" t="b">
        <f t="shared" si="167"/>
        <v>1</v>
      </c>
      <c r="EF210" s="136" t="b">
        <f t="shared" si="168"/>
        <v>1</v>
      </c>
      <c r="EG210" s="408" t="b">
        <f t="shared" si="169"/>
        <v>1</v>
      </c>
      <c r="EH210" s="136" t="b">
        <f t="shared" si="170"/>
        <v>1</v>
      </c>
      <c r="EI210" s="136" t="b">
        <f t="shared" si="171"/>
        <v>1</v>
      </c>
      <c r="EJ210" s="408" t="b">
        <f t="shared" si="172"/>
        <v>1</v>
      </c>
      <c r="EK210" s="136" t="b">
        <f t="shared" si="173"/>
        <v>1</v>
      </c>
      <c r="EL210" s="136" t="b">
        <f t="shared" si="174"/>
        <v>1</v>
      </c>
      <c r="EM210" s="408" t="b">
        <f t="shared" si="175"/>
        <v>1</v>
      </c>
      <c r="EN210" s="408"/>
    </row>
    <row r="211" spans="1:144">
      <c r="A211" s="533" t="s">
        <v>616</v>
      </c>
      <c r="B211" s="532" t="s">
        <v>617</v>
      </c>
      <c r="C211" s="533">
        <v>159391</v>
      </c>
      <c r="D211" s="533">
        <v>1</v>
      </c>
      <c r="E211" s="395">
        <v>6275</v>
      </c>
      <c r="F211" s="395">
        <v>6264</v>
      </c>
      <c r="G211" s="395">
        <v>6562</v>
      </c>
      <c r="H211" s="395">
        <v>5806</v>
      </c>
      <c r="I211" s="472">
        <v>5209</v>
      </c>
      <c r="J211" s="472">
        <v>5257</v>
      </c>
      <c r="K211" s="394">
        <v>3992</v>
      </c>
      <c r="L211" s="395">
        <v>4442</v>
      </c>
      <c r="M211" s="395">
        <v>5068</v>
      </c>
      <c r="N211" s="395">
        <v>5167</v>
      </c>
      <c r="O211" s="396">
        <v>5072</v>
      </c>
      <c r="P211" s="396">
        <v>5220</v>
      </c>
      <c r="Q211" s="395">
        <v>5173</v>
      </c>
      <c r="R211" s="395">
        <v>5366</v>
      </c>
      <c r="S211" s="395">
        <v>5697</v>
      </c>
      <c r="T211" s="395">
        <v>4969</v>
      </c>
      <c r="U211" s="395">
        <v>4502</v>
      </c>
      <c r="V211" s="472">
        <v>4588</v>
      </c>
      <c r="W211" s="394"/>
      <c r="X211" s="395"/>
      <c r="Y211" s="395"/>
      <c r="Z211" s="395"/>
      <c r="AA211" s="396"/>
      <c r="AB211" s="396"/>
      <c r="AC211" s="395"/>
      <c r="AD211" s="395"/>
      <c r="AE211" s="395"/>
      <c r="AF211" s="395"/>
      <c r="AG211" s="395"/>
      <c r="AH211" s="472"/>
      <c r="AI211" s="489">
        <f t="shared" si="176"/>
        <v>3992</v>
      </c>
      <c r="AJ211" s="397">
        <f t="shared" si="176"/>
        <v>4442</v>
      </c>
      <c r="AK211" s="397">
        <f t="shared" si="176"/>
        <v>5068</v>
      </c>
      <c r="AL211" s="397">
        <f t="shared" si="176"/>
        <v>5167</v>
      </c>
      <c r="AM211" s="397">
        <f t="shared" si="176"/>
        <v>5072</v>
      </c>
      <c r="AN211" s="397">
        <f t="shared" si="176"/>
        <v>5220</v>
      </c>
      <c r="AO211" s="397">
        <f t="shared" si="176"/>
        <v>5173</v>
      </c>
      <c r="AP211" s="397">
        <f t="shared" si="176"/>
        <v>5366</v>
      </c>
      <c r="AQ211" s="397">
        <f t="shared" si="176"/>
        <v>5697</v>
      </c>
      <c r="AR211" s="397">
        <f t="shared" si="185"/>
        <v>4969</v>
      </c>
      <c r="AS211" s="397">
        <f t="shared" si="185"/>
        <v>4502</v>
      </c>
      <c r="AT211" s="398">
        <f t="shared" si="185"/>
        <v>4588</v>
      </c>
      <c r="AU211" s="379">
        <v>4078</v>
      </c>
      <c r="AV211" s="395">
        <v>3799</v>
      </c>
      <c r="AW211" s="472">
        <v>3904</v>
      </c>
      <c r="AX211" s="400">
        <v>328</v>
      </c>
      <c r="AY211" s="395">
        <v>308</v>
      </c>
      <c r="AZ211" s="472">
        <v>293</v>
      </c>
      <c r="BA211" s="489">
        <f t="shared" si="188"/>
        <v>563</v>
      </c>
      <c r="BB211" s="397">
        <f t="shared" si="188"/>
        <v>395</v>
      </c>
      <c r="BC211" s="398">
        <f t="shared" si="188"/>
        <v>391</v>
      </c>
      <c r="BD211" s="401">
        <v>2885</v>
      </c>
      <c r="BE211" s="402">
        <v>3013</v>
      </c>
      <c r="BF211" s="472">
        <v>3016</v>
      </c>
      <c r="BG211" s="403">
        <v>2408</v>
      </c>
      <c r="BH211" s="402">
        <v>2687</v>
      </c>
      <c r="BI211" s="472">
        <v>3013</v>
      </c>
      <c r="BJ211" s="403">
        <v>285</v>
      </c>
      <c r="BK211" s="402">
        <v>244</v>
      </c>
      <c r="BL211" s="472">
        <v>240</v>
      </c>
      <c r="BM211" s="403">
        <v>626</v>
      </c>
      <c r="BN211" s="402">
        <v>615</v>
      </c>
      <c r="BO211" s="472">
        <v>636</v>
      </c>
      <c r="BP211" s="490">
        <f t="shared" si="191"/>
        <v>1276</v>
      </c>
      <c r="BQ211" s="475">
        <f t="shared" si="191"/>
        <v>1348</v>
      </c>
      <c r="BR211" s="405">
        <f t="shared" si="191"/>
        <v>1281</v>
      </c>
      <c r="BS211" s="476"/>
      <c r="BT211" s="402"/>
      <c r="BU211" s="402"/>
      <c r="BV211" s="402"/>
      <c r="BW211" s="472"/>
      <c r="BX211" s="472"/>
      <c r="BY211" s="403"/>
      <c r="BZ211" s="402"/>
      <c r="CA211" s="402"/>
      <c r="CB211" s="402"/>
      <c r="CC211" s="402"/>
      <c r="CD211" s="402"/>
      <c r="CE211" s="402"/>
      <c r="CF211" s="472"/>
      <c r="CG211" s="403"/>
      <c r="CH211" s="399"/>
      <c r="CI211" s="402"/>
      <c r="CJ211" s="402"/>
      <c r="CK211" s="402"/>
      <c r="CL211" s="402"/>
      <c r="CM211" s="402"/>
      <c r="CN211" s="472"/>
      <c r="CO211" s="489" t="str">
        <f t="shared" si="194"/>
        <v/>
      </c>
      <c r="CP211" s="397" t="str">
        <f t="shared" si="194"/>
        <v/>
      </c>
      <c r="CQ211" s="397" t="str">
        <f t="shared" si="194"/>
        <v/>
      </c>
      <c r="CR211" s="397" t="str">
        <f t="shared" si="194"/>
        <v/>
      </c>
      <c r="CS211" s="397" t="str">
        <f t="shared" si="194"/>
        <v/>
      </c>
      <c r="CT211" s="397" t="str">
        <f t="shared" si="194"/>
        <v/>
      </c>
      <c r="CU211" s="397" t="str">
        <f t="shared" si="194"/>
        <v/>
      </c>
      <c r="CV211" s="491" t="str">
        <f t="shared" si="194"/>
        <v/>
      </c>
      <c r="CW211" s="379"/>
      <c r="CX211" s="399"/>
      <c r="CY211" s="472"/>
      <c r="CZ211" s="400"/>
      <c r="DA211" s="399"/>
      <c r="DB211" s="472"/>
      <c r="DC211" s="404" t="str">
        <f t="shared" si="202"/>
        <v/>
      </c>
      <c r="DD211" s="404" t="str">
        <f t="shared" si="202"/>
        <v/>
      </c>
      <c r="DE211" s="405" t="str">
        <f t="shared" si="202"/>
        <v/>
      </c>
      <c r="DF211" s="379"/>
      <c r="DG211" s="399"/>
      <c r="DH211" s="472"/>
      <c r="DI211" s="400"/>
      <c r="DJ211" s="399"/>
      <c r="DK211" s="472"/>
      <c r="DL211" s="400"/>
      <c r="DM211" s="399"/>
      <c r="DN211" s="472"/>
      <c r="DO211" s="400"/>
      <c r="DP211" s="399"/>
      <c r="DQ211" s="472"/>
      <c r="DR211" s="404" t="str">
        <f t="shared" si="205"/>
        <v/>
      </c>
      <c r="DS211" s="404" t="str">
        <f t="shared" si="205"/>
        <v/>
      </c>
      <c r="DT211" s="405" t="str">
        <f t="shared" si="205"/>
        <v/>
      </c>
      <c r="DU211" s="409"/>
      <c r="DV211" s="406" t="b">
        <f t="shared" si="158"/>
        <v>1</v>
      </c>
      <c r="DW211" s="136" t="b">
        <f t="shared" si="159"/>
        <v>1</v>
      </c>
      <c r="DX211" s="408" t="b">
        <f t="shared" si="160"/>
        <v>1</v>
      </c>
      <c r="DY211" s="136" t="b">
        <f t="shared" si="161"/>
        <v>1</v>
      </c>
      <c r="DZ211" s="136" t="b">
        <f t="shared" si="162"/>
        <v>1</v>
      </c>
      <c r="EA211" s="408" t="b">
        <f t="shared" si="163"/>
        <v>1</v>
      </c>
      <c r="EB211" s="136" t="b">
        <f t="shared" si="164"/>
        <v>1</v>
      </c>
      <c r="EC211" s="136" t="b">
        <f t="shared" si="165"/>
        <v>1</v>
      </c>
      <c r="ED211" s="408" t="b">
        <f t="shared" si="166"/>
        <v>1</v>
      </c>
      <c r="EE211" s="136" t="b">
        <f t="shared" si="167"/>
        <v>0</v>
      </c>
      <c r="EF211" s="136" t="b">
        <f t="shared" si="168"/>
        <v>0</v>
      </c>
      <c r="EG211" s="408" t="b">
        <f t="shared" si="169"/>
        <v>1</v>
      </c>
      <c r="EH211" s="136" t="b">
        <f t="shared" si="170"/>
        <v>0</v>
      </c>
      <c r="EI211" s="136" t="b">
        <f t="shared" si="171"/>
        <v>0</v>
      </c>
      <c r="EJ211" s="408" t="b">
        <f t="shared" si="172"/>
        <v>1</v>
      </c>
      <c r="EK211" s="136" t="b">
        <f t="shared" si="173"/>
        <v>0</v>
      </c>
      <c r="EL211" s="136" t="b">
        <f t="shared" si="174"/>
        <v>0</v>
      </c>
      <c r="EM211" s="408" t="b">
        <f t="shared" si="175"/>
        <v>1</v>
      </c>
      <c r="EN211" s="583"/>
    </row>
    <row r="212" spans="1:144">
      <c r="A212" s="533" t="s">
        <v>616</v>
      </c>
      <c r="B212" s="532" t="s">
        <v>618</v>
      </c>
      <c r="C212" s="535">
        <v>159647</v>
      </c>
      <c r="D212" s="533">
        <v>2</v>
      </c>
      <c r="E212" s="395">
        <v>1641</v>
      </c>
      <c r="F212" s="395">
        <v>2633</v>
      </c>
      <c r="G212" s="395">
        <v>2412</v>
      </c>
      <c r="H212" s="395">
        <v>2320</v>
      </c>
      <c r="I212" s="472">
        <v>2172</v>
      </c>
      <c r="J212" s="472">
        <v>1963</v>
      </c>
      <c r="K212" s="394">
        <v>1276</v>
      </c>
      <c r="L212" s="395">
        <v>1427</v>
      </c>
      <c r="M212" s="395">
        <v>1672</v>
      </c>
      <c r="N212" s="395">
        <v>1763</v>
      </c>
      <c r="O212" s="396">
        <v>1843</v>
      </c>
      <c r="P212" s="396">
        <v>1824</v>
      </c>
      <c r="Q212" s="395">
        <v>1969</v>
      </c>
      <c r="R212" s="395">
        <v>1962</v>
      </c>
      <c r="S212" s="395">
        <v>1646</v>
      </c>
      <c r="T212" s="395">
        <v>1656</v>
      </c>
      <c r="U212" s="395">
        <v>1624</v>
      </c>
      <c r="V212" s="472">
        <v>1525</v>
      </c>
      <c r="W212" s="394"/>
      <c r="X212" s="395"/>
      <c r="Y212" s="395"/>
      <c r="Z212" s="395"/>
      <c r="AA212" s="396"/>
      <c r="AB212" s="396"/>
      <c r="AC212" s="395"/>
      <c r="AD212" s="395"/>
      <c r="AE212" s="395"/>
      <c r="AF212" s="395"/>
      <c r="AG212" s="395"/>
      <c r="AH212" s="472"/>
      <c r="AI212" s="489">
        <f t="shared" si="176"/>
        <v>1276</v>
      </c>
      <c r="AJ212" s="397">
        <f t="shared" si="176"/>
        <v>1427</v>
      </c>
      <c r="AK212" s="397">
        <f t="shared" si="176"/>
        <v>1672</v>
      </c>
      <c r="AL212" s="397">
        <f t="shared" si="176"/>
        <v>1763</v>
      </c>
      <c r="AM212" s="397">
        <f t="shared" si="176"/>
        <v>1843</v>
      </c>
      <c r="AN212" s="397">
        <f t="shared" si="176"/>
        <v>1824</v>
      </c>
      <c r="AO212" s="397">
        <f t="shared" si="176"/>
        <v>1969</v>
      </c>
      <c r="AP212" s="397">
        <f t="shared" si="176"/>
        <v>1962</v>
      </c>
      <c r="AQ212" s="397">
        <f t="shared" si="176"/>
        <v>1646</v>
      </c>
      <c r="AR212" s="397">
        <f t="shared" si="185"/>
        <v>1656</v>
      </c>
      <c r="AS212" s="397">
        <f t="shared" si="185"/>
        <v>1624</v>
      </c>
      <c r="AT212" s="398">
        <f t="shared" si="185"/>
        <v>1525</v>
      </c>
      <c r="AU212" s="379">
        <v>1204</v>
      </c>
      <c r="AV212" s="395">
        <v>1160</v>
      </c>
      <c r="AW212" s="472">
        <v>1096</v>
      </c>
      <c r="AX212" s="400">
        <v>163</v>
      </c>
      <c r="AY212" s="395">
        <v>165</v>
      </c>
      <c r="AZ212" s="472">
        <v>171</v>
      </c>
      <c r="BA212" s="489">
        <f t="shared" si="188"/>
        <v>289</v>
      </c>
      <c r="BB212" s="397">
        <f t="shared" si="188"/>
        <v>299</v>
      </c>
      <c r="BC212" s="398">
        <f t="shared" si="188"/>
        <v>258</v>
      </c>
      <c r="BD212" s="401">
        <v>855</v>
      </c>
      <c r="BE212" s="402">
        <v>821</v>
      </c>
      <c r="BF212" s="472">
        <v>899</v>
      </c>
      <c r="BG212" s="403">
        <v>647</v>
      </c>
      <c r="BH212" s="402">
        <v>747</v>
      </c>
      <c r="BI212" s="472">
        <v>862</v>
      </c>
      <c r="BJ212" s="403">
        <v>82</v>
      </c>
      <c r="BK212" s="402">
        <v>80</v>
      </c>
      <c r="BL212" s="472">
        <v>84</v>
      </c>
      <c r="BM212" s="403">
        <v>283</v>
      </c>
      <c r="BN212" s="402">
        <v>358</v>
      </c>
      <c r="BO212" s="472">
        <v>370</v>
      </c>
      <c r="BP212" s="490">
        <f t="shared" si="191"/>
        <v>623</v>
      </c>
      <c r="BQ212" s="475">
        <f t="shared" si="191"/>
        <v>565</v>
      </c>
      <c r="BR212" s="405">
        <f t="shared" si="191"/>
        <v>616</v>
      </c>
      <c r="BS212" s="476"/>
      <c r="BT212" s="402"/>
      <c r="BU212" s="402"/>
      <c r="BV212" s="402"/>
      <c r="BW212" s="472"/>
      <c r="BX212" s="472"/>
      <c r="BY212" s="403"/>
      <c r="BZ212" s="402"/>
      <c r="CA212" s="402"/>
      <c r="CB212" s="402"/>
      <c r="CC212" s="402"/>
      <c r="CD212" s="402"/>
      <c r="CE212" s="402"/>
      <c r="CF212" s="472"/>
      <c r="CG212" s="403"/>
      <c r="CH212" s="399"/>
      <c r="CI212" s="402"/>
      <c r="CJ212" s="402"/>
      <c r="CK212" s="402"/>
      <c r="CL212" s="402"/>
      <c r="CM212" s="402"/>
      <c r="CN212" s="472"/>
      <c r="CO212" s="489" t="str">
        <f t="shared" si="194"/>
        <v/>
      </c>
      <c r="CP212" s="397" t="str">
        <f t="shared" si="194"/>
        <v/>
      </c>
      <c r="CQ212" s="397" t="str">
        <f t="shared" si="194"/>
        <v/>
      </c>
      <c r="CR212" s="397" t="str">
        <f t="shared" si="194"/>
        <v/>
      </c>
      <c r="CS212" s="397" t="str">
        <f t="shared" si="194"/>
        <v/>
      </c>
      <c r="CT212" s="397" t="str">
        <f t="shared" si="194"/>
        <v/>
      </c>
      <c r="CU212" s="397" t="str">
        <f t="shared" si="194"/>
        <v/>
      </c>
      <c r="CV212" s="491" t="str">
        <f t="shared" si="194"/>
        <v/>
      </c>
      <c r="CW212" s="379"/>
      <c r="CX212" s="399"/>
      <c r="CY212" s="472"/>
      <c r="CZ212" s="400"/>
      <c r="DA212" s="399"/>
      <c r="DB212" s="472"/>
      <c r="DC212" s="404" t="str">
        <f t="shared" si="202"/>
        <v/>
      </c>
      <c r="DD212" s="404" t="str">
        <f t="shared" si="202"/>
        <v/>
      </c>
      <c r="DE212" s="405" t="str">
        <f t="shared" si="202"/>
        <v/>
      </c>
      <c r="DF212" s="379"/>
      <c r="DG212" s="399"/>
      <c r="DH212" s="472"/>
      <c r="DI212" s="400"/>
      <c r="DJ212" s="399"/>
      <c r="DK212" s="472"/>
      <c r="DL212" s="400"/>
      <c r="DM212" s="399"/>
      <c r="DN212" s="472"/>
      <c r="DO212" s="400"/>
      <c r="DP212" s="399"/>
      <c r="DQ212" s="472"/>
      <c r="DR212" s="404" t="str">
        <f t="shared" si="205"/>
        <v/>
      </c>
      <c r="DS212" s="404" t="str">
        <f t="shared" si="205"/>
        <v/>
      </c>
      <c r="DT212" s="405" t="str">
        <f t="shared" si="205"/>
        <v/>
      </c>
      <c r="DU212" s="409"/>
      <c r="DV212" s="406" t="b">
        <f t="shared" si="158"/>
        <v>1</v>
      </c>
      <c r="DW212" s="136" t="b">
        <f t="shared" si="159"/>
        <v>1</v>
      </c>
      <c r="DX212" s="408" t="b">
        <f t="shared" si="160"/>
        <v>1</v>
      </c>
      <c r="DY212" s="136" t="b">
        <f t="shared" si="161"/>
        <v>1</v>
      </c>
      <c r="DZ212" s="136" t="b">
        <f t="shared" si="162"/>
        <v>1</v>
      </c>
      <c r="EA212" s="408" t="b">
        <f t="shared" si="163"/>
        <v>1</v>
      </c>
      <c r="EB212" s="136" t="b">
        <f t="shared" si="164"/>
        <v>1</v>
      </c>
      <c r="EC212" s="136" t="b">
        <f t="shared" si="165"/>
        <v>1</v>
      </c>
      <c r="ED212" s="408" t="b">
        <f t="shared" si="166"/>
        <v>1</v>
      </c>
      <c r="EE212" s="136" t="b">
        <f t="shared" si="167"/>
        <v>0</v>
      </c>
      <c r="EF212" s="136" t="b">
        <f t="shared" si="168"/>
        <v>0</v>
      </c>
      <c r="EG212" s="408" t="b">
        <f t="shared" si="169"/>
        <v>1</v>
      </c>
      <c r="EH212" s="136" t="b">
        <f t="shared" si="170"/>
        <v>0</v>
      </c>
      <c r="EI212" s="136" t="b">
        <f t="shared" si="171"/>
        <v>0</v>
      </c>
      <c r="EJ212" s="408" t="b">
        <f t="shared" si="172"/>
        <v>1</v>
      </c>
      <c r="EK212" s="136" t="b">
        <f t="shared" si="173"/>
        <v>0</v>
      </c>
      <c r="EL212" s="136" t="b">
        <f t="shared" si="174"/>
        <v>0</v>
      </c>
      <c r="EM212" s="408" t="b">
        <f t="shared" si="175"/>
        <v>1</v>
      </c>
      <c r="EN212" s="583"/>
    </row>
    <row r="213" spans="1:144">
      <c r="A213" s="533" t="s">
        <v>616</v>
      </c>
      <c r="B213" s="532" t="s">
        <v>619</v>
      </c>
      <c r="C213" s="533">
        <v>160658</v>
      </c>
      <c r="D213" s="533">
        <v>2</v>
      </c>
      <c r="E213" s="395">
        <v>3236</v>
      </c>
      <c r="F213" s="395">
        <v>3482</v>
      </c>
      <c r="G213" s="395">
        <v>3587</v>
      </c>
      <c r="H213" s="395">
        <v>3518</v>
      </c>
      <c r="I213" s="472">
        <v>3452</v>
      </c>
      <c r="J213" s="472">
        <v>3414</v>
      </c>
      <c r="K213" s="394">
        <v>2698</v>
      </c>
      <c r="L213" s="395">
        <v>2776</v>
      </c>
      <c r="M213" s="395">
        <v>2961</v>
      </c>
      <c r="N213" s="395">
        <v>2414</v>
      </c>
      <c r="O213" s="396">
        <v>2305</v>
      </c>
      <c r="P213" s="396">
        <v>2322</v>
      </c>
      <c r="Q213" s="395">
        <v>2395</v>
      </c>
      <c r="R213" s="395">
        <v>2595</v>
      </c>
      <c r="S213" s="395">
        <v>2644</v>
      </c>
      <c r="T213" s="395">
        <v>2703</v>
      </c>
      <c r="U213" s="395">
        <v>2784</v>
      </c>
      <c r="V213" s="472">
        <v>2662</v>
      </c>
      <c r="W213" s="394"/>
      <c r="X213" s="395"/>
      <c r="Y213" s="395"/>
      <c r="Z213" s="395"/>
      <c r="AA213" s="396"/>
      <c r="AB213" s="396"/>
      <c r="AC213" s="395"/>
      <c r="AD213" s="395"/>
      <c r="AE213" s="395"/>
      <c r="AF213" s="395"/>
      <c r="AG213" s="395"/>
      <c r="AH213" s="472"/>
      <c r="AI213" s="489">
        <f t="shared" si="176"/>
        <v>2698</v>
      </c>
      <c r="AJ213" s="397">
        <f t="shared" si="176"/>
        <v>2776</v>
      </c>
      <c r="AK213" s="397">
        <f t="shared" si="176"/>
        <v>2961</v>
      </c>
      <c r="AL213" s="397">
        <f t="shared" si="176"/>
        <v>2414</v>
      </c>
      <c r="AM213" s="397">
        <f t="shared" si="176"/>
        <v>2305</v>
      </c>
      <c r="AN213" s="397">
        <f t="shared" si="176"/>
        <v>2322</v>
      </c>
      <c r="AO213" s="397">
        <f t="shared" si="176"/>
        <v>2395</v>
      </c>
      <c r="AP213" s="397">
        <f t="shared" si="176"/>
        <v>2595</v>
      </c>
      <c r="AQ213" s="397">
        <f t="shared" si="176"/>
        <v>2644</v>
      </c>
      <c r="AR213" s="397">
        <f t="shared" si="185"/>
        <v>2703</v>
      </c>
      <c r="AS213" s="397">
        <f t="shared" si="185"/>
        <v>2784</v>
      </c>
      <c r="AT213" s="398">
        <f t="shared" si="185"/>
        <v>2662</v>
      </c>
      <c r="AU213" s="379">
        <v>1972</v>
      </c>
      <c r="AV213" s="395">
        <v>2076</v>
      </c>
      <c r="AW213" s="472">
        <v>1953</v>
      </c>
      <c r="AX213" s="400">
        <v>254</v>
      </c>
      <c r="AY213" s="395">
        <v>262</v>
      </c>
      <c r="AZ213" s="472">
        <v>273</v>
      </c>
      <c r="BA213" s="489">
        <f t="shared" si="188"/>
        <v>477</v>
      </c>
      <c r="BB213" s="397">
        <f t="shared" si="188"/>
        <v>446</v>
      </c>
      <c r="BC213" s="398">
        <f t="shared" si="188"/>
        <v>436</v>
      </c>
      <c r="BD213" s="401">
        <v>908</v>
      </c>
      <c r="BE213" s="402">
        <v>932</v>
      </c>
      <c r="BF213" s="472">
        <v>956</v>
      </c>
      <c r="BG213" s="403">
        <v>1007</v>
      </c>
      <c r="BH213" s="402">
        <v>1029</v>
      </c>
      <c r="BI213" s="472">
        <v>1148</v>
      </c>
      <c r="BJ213" s="403">
        <v>252</v>
      </c>
      <c r="BK213" s="402">
        <v>223</v>
      </c>
      <c r="BL213" s="472">
        <v>278</v>
      </c>
      <c r="BM213" s="403">
        <v>370</v>
      </c>
      <c r="BN213" s="402">
        <v>403</v>
      </c>
      <c r="BO213" s="472">
        <v>454</v>
      </c>
      <c r="BP213" s="490">
        <f t="shared" si="191"/>
        <v>775</v>
      </c>
      <c r="BQ213" s="475">
        <f t="shared" si="191"/>
        <v>764</v>
      </c>
      <c r="BR213" s="405">
        <f t="shared" si="191"/>
        <v>707</v>
      </c>
      <c r="BS213" s="476"/>
      <c r="BT213" s="402"/>
      <c r="BU213" s="402"/>
      <c r="BV213" s="402"/>
      <c r="BW213" s="472"/>
      <c r="BX213" s="472"/>
      <c r="BY213" s="403"/>
      <c r="BZ213" s="402"/>
      <c r="CA213" s="402"/>
      <c r="CB213" s="402"/>
      <c r="CC213" s="402"/>
      <c r="CD213" s="402"/>
      <c r="CE213" s="402"/>
      <c r="CF213" s="472"/>
      <c r="CG213" s="403"/>
      <c r="CH213" s="399"/>
      <c r="CI213" s="402"/>
      <c r="CJ213" s="402"/>
      <c r="CK213" s="402"/>
      <c r="CL213" s="402"/>
      <c r="CM213" s="402"/>
      <c r="CN213" s="472"/>
      <c r="CO213" s="489" t="str">
        <f t="shared" si="194"/>
        <v/>
      </c>
      <c r="CP213" s="397" t="str">
        <f t="shared" si="194"/>
        <v/>
      </c>
      <c r="CQ213" s="397" t="str">
        <f t="shared" si="194"/>
        <v/>
      </c>
      <c r="CR213" s="397" t="str">
        <f t="shared" si="194"/>
        <v/>
      </c>
      <c r="CS213" s="397" t="str">
        <f t="shared" si="194"/>
        <v/>
      </c>
      <c r="CT213" s="397" t="str">
        <f t="shared" si="194"/>
        <v/>
      </c>
      <c r="CU213" s="397" t="str">
        <f t="shared" si="194"/>
        <v/>
      </c>
      <c r="CV213" s="491" t="str">
        <f t="shared" si="194"/>
        <v/>
      </c>
      <c r="CW213" s="379"/>
      <c r="CX213" s="399"/>
      <c r="CY213" s="472"/>
      <c r="CZ213" s="400"/>
      <c r="DA213" s="399"/>
      <c r="DB213" s="472"/>
      <c r="DC213" s="404" t="str">
        <f t="shared" si="202"/>
        <v/>
      </c>
      <c r="DD213" s="404" t="str">
        <f t="shared" si="202"/>
        <v/>
      </c>
      <c r="DE213" s="405" t="str">
        <f t="shared" si="202"/>
        <v/>
      </c>
      <c r="DF213" s="379"/>
      <c r="DG213" s="399"/>
      <c r="DH213" s="472"/>
      <c r="DI213" s="400"/>
      <c r="DJ213" s="399"/>
      <c r="DK213" s="472"/>
      <c r="DL213" s="400"/>
      <c r="DM213" s="399"/>
      <c r="DN213" s="472"/>
      <c r="DO213" s="400"/>
      <c r="DP213" s="399"/>
      <c r="DQ213" s="472"/>
      <c r="DR213" s="404" t="str">
        <f t="shared" si="205"/>
        <v/>
      </c>
      <c r="DS213" s="404" t="str">
        <f t="shared" si="205"/>
        <v/>
      </c>
      <c r="DT213" s="405" t="str">
        <f t="shared" si="205"/>
        <v/>
      </c>
      <c r="DU213" s="409"/>
      <c r="DV213" s="406" t="b">
        <f t="shared" si="158"/>
        <v>1</v>
      </c>
      <c r="DW213" s="136" t="b">
        <f t="shared" si="159"/>
        <v>1</v>
      </c>
      <c r="DX213" s="408" t="b">
        <f t="shared" si="160"/>
        <v>1</v>
      </c>
      <c r="DY213" s="136" t="b">
        <f t="shared" si="161"/>
        <v>1</v>
      </c>
      <c r="DZ213" s="136" t="b">
        <f t="shared" si="162"/>
        <v>1</v>
      </c>
      <c r="EA213" s="408" t="b">
        <f t="shared" si="163"/>
        <v>1</v>
      </c>
      <c r="EB213" s="136" t="b">
        <f t="shared" si="164"/>
        <v>1</v>
      </c>
      <c r="EC213" s="136" t="b">
        <f t="shared" si="165"/>
        <v>1</v>
      </c>
      <c r="ED213" s="408" t="b">
        <f t="shared" si="166"/>
        <v>1</v>
      </c>
      <c r="EE213" s="136" t="b">
        <f t="shared" si="167"/>
        <v>0</v>
      </c>
      <c r="EF213" s="136" t="b">
        <f t="shared" si="168"/>
        <v>0</v>
      </c>
      <c r="EG213" s="408" t="b">
        <f t="shared" si="169"/>
        <v>1</v>
      </c>
      <c r="EH213" s="136" t="b">
        <f t="shared" si="170"/>
        <v>0</v>
      </c>
      <c r="EI213" s="136" t="b">
        <f t="shared" si="171"/>
        <v>0</v>
      </c>
      <c r="EJ213" s="408" t="b">
        <f t="shared" si="172"/>
        <v>1</v>
      </c>
      <c r="EK213" s="136" t="b">
        <f t="shared" si="173"/>
        <v>0</v>
      </c>
      <c r="EL213" s="136" t="b">
        <f t="shared" si="174"/>
        <v>0</v>
      </c>
      <c r="EM213" s="408" t="b">
        <f t="shared" si="175"/>
        <v>1</v>
      </c>
      <c r="EN213" s="583"/>
    </row>
    <row r="214" spans="1:144">
      <c r="A214" s="533" t="s">
        <v>616</v>
      </c>
      <c r="B214" s="532" t="s">
        <v>620</v>
      </c>
      <c r="C214" s="533">
        <v>159939</v>
      </c>
      <c r="D214" s="533">
        <v>2</v>
      </c>
      <c r="E214" s="395">
        <v>3301</v>
      </c>
      <c r="F214" s="395">
        <v>3356</v>
      </c>
      <c r="G214" s="395">
        <v>3139</v>
      </c>
      <c r="H214" s="395" t="s">
        <v>472</v>
      </c>
      <c r="I214" s="472">
        <v>1575</v>
      </c>
      <c r="J214" s="472">
        <v>1791</v>
      </c>
      <c r="K214" s="394">
        <v>1443</v>
      </c>
      <c r="L214" s="395">
        <v>1482</v>
      </c>
      <c r="M214" s="395">
        <v>1716</v>
      </c>
      <c r="N214" s="395">
        <v>1680</v>
      </c>
      <c r="O214" s="396">
        <v>1870</v>
      </c>
      <c r="P214" s="396">
        <v>1977</v>
      </c>
      <c r="Q214" s="395">
        <v>1684</v>
      </c>
      <c r="R214" s="395">
        <v>1962</v>
      </c>
      <c r="S214" s="395">
        <v>1784</v>
      </c>
      <c r="T214" s="395" t="s">
        <v>472</v>
      </c>
      <c r="U214" s="395">
        <v>950</v>
      </c>
      <c r="V214" s="472">
        <v>1030</v>
      </c>
      <c r="W214" s="394"/>
      <c r="X214" s="395"/>
      <c r="Y214" s="395"/>
      <c r="Z214" s="395"/>
      <c r="AA214" s="396"/>
      <c r="AB214" s="396"/>
      <c r="AC214" s="395"/>
      <c r="AD214" s="395"/>
      <c r="AE214" s="395"/>
      <c r="AF214" s="395"/>
      <c r="AG214" s="395"/>
      <c r="AH214" s="472"/>
      <c r="AI214" s="489">
        <f t="shared" si="176"/>
        <v>1443</v>
      </c>
      <c r="AJ214" s="397">
        <f t="shared" si="176"/>
        <v>1482</v>
      </c>
      <c r="AK214" s="397">
        <f t="shared" si="176"/>
        <v>1716</v>
      </c>
      <c r="AL214" s="397">
        <f t="shared" si="176"/>
        <v>1680</v>
      </c>
      <c r="AM214" s="397">
        <f t="shared" si="176"/>
        <v>1870</v>
      </c>
      <c r="AN214" s="397">
        <f t="shared" si="176"/>
        <v>1977</v>
      </c>
      <c r="AO214" s="397">
        <f t="shared" si="176"/>
        <v>1684</v>
      </c>
      <c r="AP214" s="397">
        <f t="shared" si="176"/>
        <v>1962</v>
      </c>
      <c r="AQ214" s="397">
        <f t="shared" si="176"/>
        <v>1784</v>
      </c>
      <c r="AR214" s="397" t="s">
        <v>472</v>
      </c>
      <c r="AS214" s="397">
        <f t="shared" si="185"/>
        <v>950</v>
      </c>
      <c r="AT214" s="398">
        <f t="shared" si="185"/>
        <v>1030</v>
      </c>
      <c r="AU214" s="379"/>
      <c r="AV214" s="395">
        <v>652</v>
      </c>
      <c r="AW214" s="472">
        <v>707</v>
      </c>
      <c r="AX214" s="400"/>
      <c r="AY214" s="395">
        <v>120</v>
      </c>
      <c r="AZ214" s="472">
        <v>97</v>
      </c>
      <c r="BA214" s="489" t="str">
        <f t="shared" si="188"/>
        <v xml:space="preserve"> </v>
      </c>
      <c r="BB214" s="397">
        <f t="shared" si="188"/>
        <v>178</v>
      </c>
      <c r="BC214" s="398">
        <f t="shared" si="188"/>
        <v>226</v>
      </c>
      <c r="BD214" s="401">
        <v>440</v>
      </c>
      <c r="BE214" s="402">
        <v>459</v>
      </c>
      <c r="BF214" s="472">
        <v>364</v>
      </c>
      <c r="BG214" s="403">
        <v>425</v>
      </c>
      <c r="BH214" s="402">
        <v>460</v>
      </c>
      <c r="BI214" s="472">
        <v>542</v>
      </c>
      <c r="BJ214" s="403">
        <v>191</v>
      </c>
      <c r="BK214" s="402">
        <v>201</v>
      </c>
      <c r="BL214" s="472">
        <v>192</v>
      </c>
      <c r="BM214" s="403">
        <v>503</v>
      </c>
      <c r="BN214" s="402">
        <v>527</v>
      </c>
      <c r="BO214" s="472">
        <v>484</v>
      </c>
      <c r="BP214" s="490">
        <f t="shared" si="191"/>
        <v>736</v>
      </c>
      <c r="BQ214" s="475">
        <f t="shared" si="191"/>
        <v>790</v>
      </c>
      <c r="BR214" s="405">
        <f t="shared" si="191"/>
        <v>644</v>
      </c>
      <c r="BS214" s="476"/>
      <c r="BT214" s="402"/>
      <c r="BU214" s="402"/>
      <c r="BV214" s="402"/>
      <c r="BW214" s="472"/>
      <c r="BX214" s="472"/>
      <c r="BY214" s="403"/>
      <c r="BZ214" s="402"/>
      <c r="CA214" s="402"/>
      <c r="CB214" s="402"/>
      <c r="CC214" s="402"/>
      <c r="CD214" s="402"/>
      <c r="CE214" s="402"/>
      <c r="CF214" s="472"/>
      <c r="CG214" s="403"/>
      <c r="CH214" s="399"/>
      <c r="CI214" s="402"/>
      <c r="CJ214" s="402"/>
      <c r="CK214" s="402"/>
      <c r="CL214" s="402"/>
      <c r="CM214" s="402"/>
      <c r="CN214" s="472"/>
      <c r="CO214" s="489" t="str">
        <f t="shared" si="194"/>
        <v/>
      </c>
      <c r="CP214" s="397" t="str">
        <f t="shared" si="194"/>
        <v/>
      </c>
      <c r="CQ214" s="397" t="str">
        <f t="shared" si="194"/>
        <v/>
      </c>
      <c r="CR214" s="397" t="str">
        <f t="shared" si="194"/>
        <v/>
      </c>
      <c r="CS214" s="397" t="str">
        <f t="shared" si="194"/>
        <v/>
      </c>
      <c r="CT214" s="397" t="str">
        <f t="shared" si="194"/>
        <v/>
      </c>
      <c r="CU214" s="397" t="str">
        <f t="shared" si="194"/>
        <v/>
      </c>
      <c r="CV214" s="491" t="str">
        <f t="shared" si="194"/>
        <v/>
      </c>
      <c r="CW214" s="379"/>
      <c r="CX214" s="399"/>
      <c r="CY214" s="472"/>
      <c r="CZ214" s="400"/>
      <c r="DA214" s="399"/>
      <c r="DB214" s="472"/>
      <c r="DC214" s="404" t="str">
        <f t="shared" si="202"/>
        <v/>
      </c>
      <c r="DD214" s="404" t="str">
        <f t="shared" si="202"/>
        <v/>
      </c>
      <c r="DE214" s="405" t="str">
        <f t="shared" si="202"/>
        <v/>
      </c>
      <c r="DF214" s="379"/>
      <c r="DG214" s="399"/>
      <c r="DH214" s="472"/>
      <c r="DI214" s="400"/>
      <c r="DJ214" s="399"/>
      <c r="DK214" s="472"/>
      <c r="DL214" s="400"/>
      <c r="DM214" s="399"/>
      <c r="DN214" s="472"/>
      <c r="DO214" s="400"/>
      <c r="DP214" s="399"/>
      <c r="DQ214" s="472"/>
      <c r="DR214" s="404" t="str">
        <f t="shared" si="205"/>
        <v/>
      </c>
      <c r="DS214" s="404" t="str">
        <f t="shared" si="205"/>
        <v/>
      </c>
      <c r="DT214" s="405" t="str">
        <f t="shared" si="205"/>
        <v/>
      </c>
      <c r="DU214" s="409"/>
      <c r="DV214" s="406" t="b">
        <f t="shared" si="158"/>
        <v>1</v>
      </c>
      <c r="DW214" s="136" t="b">
        <f t="shared" si="159"/>
        <v>1</v>
      </c>
      <c r="DX214" s="408" t="b">
        <f t="shared" si="160"/>
        <v>1</v>
      </c>
      <c r="DY214" s="136" t="b">
        <f t="shared" si="161"/>
        <v>1</v>
      </c>
      <c r="DZ214" s="136" t="b">
        <f t="shared" si="162"/>
        <v>1</v>
      </c>
      <c r="EA214" s="408" t="b">
        <f t="shared" si="163"/>
        <v>1</v>
      </c>
      <c r="EB214" s="136" t="b">
        <f t="shared" si="164"/>
        <v>1</v>
      </c>
      <c r="EC214" s="136" t="b">
        <f t="shared" si="165"/>
        <v>1</v>
      </c>
      <c r="ED214" s="408" t="b">
        <f t="shared" si="166"/>
        <v>1</v>
      </c>
      <c r="EE214" s="136" t="b">
        <f t="shared" si="167"/>
        <v>0</v>
      </c>
      <c r="EF214" s="136" t="b">
        <f t="shared" si="168"/>
        <v>0</v>
      </c>
      <c r="EG214" s="408" t="b">
        <f t="shared" si="169"/>
        <v>1</v>
      </c>
      <c r="EH214" s="136" t="b">
        <f t="shared" si="170"/>
        <v>0</v>
      </c>
      <c r="EI214" s="136" t="b">
        <f t="shared" si="171"/>
        <v>0</v>
      </c>
      <c r="EJ214" s="408" t="b">
        <f t="shared" si="172"/>
        <v>1</v>
      </c>
      <c r="EK214" s="136" t="b">
        <f t="shared" si="173"/>
        <v>0</v>
      </c>
      <c r="EL214" s="136" t="b">
        <f t="shared" si="174"/>
        <v>0</v>
      </c>
      <c r="EM214" s="408" t="b">
        <f t="shared" si="175"/>
        <v>1</v>
      </c>
      <c r="EN214" s="583"/>
    </row>
    <row r="215" spans="1:144">
      <c r="A215" s="533" t="s">
        <v>616</v>
      </c>
      <c r="B215" s="534" t="s">
        <v>621</v>
      </c>
      <c r="C215" s="535">
        <v>160612</v>
      </c>
      <c r="D215" s="536">
        <v>3</v>
      </c>
      <c r="E215" s="395">
        <v>3405</v>
      </c>
      <c r="F215" s="395">
        <v>3526</v>
      </c>
      <c r="G215" s="395">
        <v>3344</v>
      </c>
      <c r="H215" s="395">
        <v>1532</v>
      </c>
      <c r="I215" s="472">
        <v>3611</v>
      </c>
      <c r="J215" s="472">
        <v>3448</v>
      </c>
      <c r="K215" s="394">
        <v>2444</v>
      </c>
      <c r="L215" s="395">
        <v>2598</v>
      </c>
      <c r="M215" s="395">
        <v>2686</v>
      </c>
      <c r="N215" s="395">
        <v>2437</v>
      </c>
      <c r="O215" s="396">
        <v>2303</v>
      </c>
      <c r="P215" s="396">
        <v>2118</v>
      </c>
      <c r="Q215" s="395">
        <v>2492</v>
      </c>
      <c r="R215" s="395">
        <v>2556</v>
      </c>
      <c r="S215" s="395">
        <v>2142</v>
      </c>
      <c r="T215" s="395">
        <v>2207</v>
      </c>
      <c r="U215" s="395">
        <v>2673</v>
      </c>
      <c r="V215" s="472">
        <v>2536</v>
      </c>
      <c r="W215" s="394"/>
      <c r="X215" s="395"/>
      <c r="Y215" s="395"/>
      <c r="Z215" s="395"/>
      <c r="AA215" s="396"/>
      <c r="AB215" s="396"/>
      <c r="AC215" s="395"/>
      <c r="AD215" s="395"/>
      <c r="AE215" s="395"/>
      <c r="AF215" s="395"/>
      <c r="AG215" s="395"/>
      <c r="AH215" s="472"/>
      <c r="AI215" s="489">
        <f t="shared" si="176"/>
        <v>2444</v>
      </c>
      <c r="AJ215" s="397">
        <f t="shared" si="176"/>
        <v>2598</v>
      </c>
      <c r="AK215" s="397">
        <f t="shared" si="176"/>
        <v>2686</v>
      </c>
      <c r="AL215" s="397">
        <f t="shared" si="176"/>
        <v>2437</v>
      </c>
      <c r="AM215" s="397">
        <f t="shared" si="176"/>
        <v>2303</v>
      </c>
      <c r="AN215" s="397">
        <f t="shared" si="176"/>
        <v>2118</v>
      </c>
      <c r="AO215" s="397">
        <f t="shared" si="176"/>
        <v>2492</v>
      </c>
      <c r="AP215" s="397">
        <f t="shared" si="176"/>
        <v>2556</v>
      </c>
      <c r="AQ215" s="397">
        <f t="shared" si="176"/>
        <v>2142</v>
      </c>
      <c r="AR215" s="397">
        <f t="shared" si="185"/>
        <v>2207</v>
      </c>
      <c r="AS215" s="397">
        <f t="shared" si="185"/>
        <v>2673</v>
      </c>
      <c r="AT215" s="398">
        <f t="shared" si="185"/>
        <v>2536</v>
      </c>
      <c r="AU215" s="379">
        <v>1459</v>
      </c>
      <c r="AV215" s="395">
        <v>1650</v>
      </c>
      <c r="AW215" s="472">
        <v>1616</v>
      </c>
      <c r="AX215" s="400">
        <v>210</v>
      </c>
      <c r="AY215" s="395">
        <v>377</v>
      </c>
      <c r="AZ215" s="472">
        <v>294</v>
      </c>
      <c r="BA215" s="489">
        <f t="shared" si="188"/>
        <v>538</v>
      </c>
      <c r="BB215" s="397">
        <f t="shared" si="188"/>
        <v>646</v>
      </c>
      <c r="BC215" s="398">
        <f t="shared" si="188"/>
        <v>626</v>
      </c>
      <c r="BD215" s="401">
        <v>647</v>
      </c>
      <c r="BE215" s="402">
        <v>650</v>
      </c>
      <c r="BF215" s="472">
        <v>678</v>
      </c>
      <c r="BG215" s="403">
        <v>773</v>
      </c>
      <c r="BH215" s="402">
        <v>767</v>
      </c>
      <c r="BI215" s="472">
        <v>851</v>
      </c>
      <c r="BJ215" s="403">
        <v>200</v>
      </c>
      <c r="BK215" s="402">
        <v>175</v>
      </c>
      <c r="BL215" s="472">
        <v>207</v>
      </c>
      <c r="BM215" s="403">
        <v>437</v>
      </c>
      <c r="BN215" s="402">
        <v>363</v>
      </c>
      <c r="BO215" s="472">
        <v>515</v>
      </c>
      <c r="BP215" s="490">
        <f t="shared" si="191"/>
        <v>1019</v>
      </c>
      <c r="BQ215" s="475">
        <f t="shared" si="191"/>
        <v>930</v>
      </c>
      <c r="BR215" s="405">
        <f t="shared" si="191"/>
        <v>1092</v>
      </c>
      <c r="BS215" s="476"/>
      <c r="BT215" s="402"/>
      <c r="BU215" s="402"/>
      <c r="BV215" s="402"/>
      <c r="BW215" s="472"/>
      <c r="BX215" s="472"/>
      <c r="BY215" s="403"/>
      <c r="BZ215" s="402"/>
      <c r="CA215" s="402"/>
      <c r="CB215" s="402"/>
      <c r="CC215" s="402"/>
      <c r="CD215" s="402"/>
      <c r="CE215" s="402"/>
      <c r="CF215" s="472"/>
      <c r="CG215" s="403"/>
      <c r="CH215" s="399"/>
      <c r="CI215" s="402"/>
      <c r="CJ215" s="402"/>
      <c r="CK215" s="402"/>
      <c r="CL215" s="402"/>
      <c r="CM215" s="402"/>
      <c r="CN215" s="472"/>
      <c r="CO215" s="489" t="str">
        <f t="shared" si="194"/>
        <v/>
      </c>
      <c r="CP215" s="397" t="str">
        <f t="shared" si="194"/>
        <v/>
      </c>
      <c r="CQ215" s="397" t="str">
        <f t="shared" si="194"/>
        <v/>
      </c>
      <c r="CR215" s="397" t="str">
        <f t="shared" si="194"/>
        <v/>
      </c>
      <c r="CS215" s="397" t="str">
        <f t="shared" si="194"/>
        <v/>
      </c>
      <c r="CT215" s="397" t="str">
        <f t="shared" si="194"/>
        <v/>
      </c>
      <c r="CU215" s="397" t="str">
        <f t="shared" si="194"/>
        <v/>
      </c>
      <c r="CV215" s="491" t="str">
        <f t="shared" si="194"/>
        <v/>
      </c>
      <c r="CW215" s="379"/>
      <c r="CX215" s="399"/>
      <c r="CY215" s="472"/>
      <c r="CZ215" s="400"/>
      <c r="DA215" s="399"/>
      <c r="DB215" s="472"/>
      <c r="DC215" s="404" t="str">
        <f t="shared" si="202"/>
        <v/>
      </c>
      <c r="DD215" s="404" t="str">
        <f t="shared" si="202"/>
        <v/>
      </c>
      <c r="DE215" s="405" t="str">
        <f t="shared" si="202"/>
        <v/>
      </c>
      <c r="DF215" s="379"/>
      <c r="DG215" s="399"/>
      <c r="DH215" s="472"/>
      <c r="DI215" s="400"/>
      <c r="DJ215" s="399"/>
      <c r="DK215" s="472"/>
      <c r="DL215" s="400"/>
      <c r="DM215" s="399"/>
      <c r="DN215" s="472"/>
      <c r="DO215" s="400"/>
      <c r="DP215" s="399"/>
      <c r="DQ215" s="472"/>
      <c r="DR215" s="404" t="str">
        <f t="shared" si="205"/>
        <v/>
      </c>
      <c r="DS215" s="404" t="str">
        <f t="shared" si="205"/>
        <v/>
      </c>
      <c r="DT215" s="405" t="str">
        <f t="shared" si="205"/>
        <v/>
      </c>
      <c r="DU215" s="409"/>
      <c r="DV215" s="406" t="b">
        <f t="shared" si="158"/>
        <v>1</v>
      </c>
      <c r="DW215" s="136" t="b">
        <f t="shared" si="159"/>
        <v>1</v>
      </c>
      <c r="DX215" s="408" t="b">
        <f t="shared" si="160"/>
        <v>1</v>
      </c>
      <c r="DY215" s="136" t="b">
        <f t="shared" si="161"/>
        <v>1</v>
      </c>
      <c r="DZ215" s="136" t="b">
        <f t="shared" si="162"/>
        <v>1</v>
      </c>
      <c r="EA215" s="408" t="b">
        <f t="shared" si="163"/>
        <v>1</v>
      </c>
      <c r="EB215" s="136" t="b">
        <f t="shared" si="164"/>
        <v>1</v>
      </c>
      <c r="EC215" s="136" t="b">
        <f t="shared" si="165"/>
        <v>1</v>
      </c>
      <c r="ED215" s="408" t="b">
        <f t="shared" si="166"/>
        <v>1</v>
      </c>
      <c r="EE215" s="136" t="b">
        <f t="shared" si="167"/>
        <v>0</v>
      </c>
      <c r="EF215" s="136" t="b">
        <f t="shared" si="168"/>
        <v>0</v>
      </c>
      <c r="EG215" s="408" t="b">
        <f t="shared" si="169"/>
        <v>1</v>
      </c>
      <c r="EH215" s="136" t="b">
        <f t="shared" si="170"/>
        <v>0</v>
      </c>
      <c r="EI215" s="136" t="b">
        <f t="shared" si="171"/>
        <v>0</v>
      </c>
      <c r="EJ215" s="408" t="b">
        <f t="shared" si="172"/>
        <v>1</v>
      </c>
      <c r="EK215" s="136" t="b">
        <f t="shared" si="173"/>
        <v>0</v>
      </c>
      <c r="EL215" s="136" t="b">
        <f t="shared" si="174"/>
        <v>0</v>
      </c>
      <c r="EM215" s="408" t="b">
        <f t="shared" si="175"/>
        <v>1</v>
      </c>
      <c r="EN215" s="583"/>
    </row>
    <row r="216" spans="1:144">
      <c r="A216" s="533" t="s">
        <v>616</v>
      </c>
      <c r="B216" s="532" t="s">
        <v>622</v>
      </c>
      <c r="C216" s="533">
        <v>160621</v>
      </c>
      <c r="D216" s="533">
        <v>3</v>
      </c>
      <c r="E216" s="395">
        <v>1386</v>
      </c>
      <c r="F216" s="395">
        <v>1595</v>
      </c>
      <c r="G216" s="395">
        <v>1770</v>
      </c>
      <c r="H216" s="395">
        <v>1784</v>
      </c>
      <c r="I216" s="472">
        <v>1417</v>
      </c>
      <c r="J216" s="472">
        <v>1361</v>
      </c>
      <c r="K216" s="394">
        <v>1910</v>
      </c>
      <c r="L216" s="395">
        <v>1853</v>
      </c>
      <c r="M216" s="395">
        <v>1715</v>
      </c>
      <c r="N216" s="395">
        <v>1287</v>
      </c>
      <c r="O216" s="396">
        <v>1767</v>
      </c>
      <c r="P216" s="396">
        <v>1206</v>
      </c>
      <c r="Q216" s="395">
        <v>1178</v>
      </c>
      <c r="R216" s="395">
        <v>1351</v>
      </c>
      <c r="S216" s="395">
        <v>1498</v>
      </c>
      <c r="T216" s="395">
        <v>1493</v>
      </c>
      <c r="U216" s="395">
        <v>1136</v>
      </c>
      <c r="V216" s="472">
        <v>1125</v>
      </c>
      <c r="W216" s="394"/>
      <c r="X216" s="395"/>
      <c r="Y216" s="395"/>
      <c r="Z216" s="395"/>
      <c r="AA216" s="396"/>
      <c r="AB216" s="396"/>
      <c r="AC216" s="395"/>
      <c r="AD216" s="395"/>
      <c r="AE216" s="395"/>
      <c r="AF216" s="395"/>
      <c r="AG216" s="395"/>
      <c r="AH216" s="472"/>
      <c r="AI216" s="489">
        <f t="shared" si="176"/>
        <v>1910</v>
      </c>
      <c r="AJ216" s="397">
        <f t="shared" si="176"/>
        <v>1853</v>
      </c>
      <c r="AK216" s="397">
        <f t="shared" si="176"/>
        <v>1715</v>
      </c>
      <c r="AL216" s="397">
        <f t="shared" si="176"/>
        <v>1287</v>
      </c>
      <c r="AM216" s="397">
        <f t="shared" si="176"/>
        <v>1767</v>
      </c>
      <c r="AN216" s="397">
        <f t="shared" si="176"/>
        <v>1206</v>
      </c>
      <c r="AO216" s="397">
        <f t="shared" si="176"/>
        <v>1178</v>
      </c>
      <c r="AP216" s="397">
        <f t="shared" si="176"/>
        <v>1351</v>
      </c>
      <c r="AQ216" s="397">
        <f t="shared" si="176"/>
        <v>1498</v>
      </c>
      <c r="AR216" s="397">
        <f t="shared" si="185"/>
        <v>1493</v>
      </c>
      <c r="AS216" s="397">
        <f t="shared" si="185"/>
        <v>1136</v>
      </c>
      <c r="AT216" s="398">
        <f t="shared" si="185"/>
        <v>1125</v>
      </c>
      <c r="AU216" s="379">
        <v>1004</v>
      </c>
      <c r="AV216" s="395">
        <v>747</v>
      </c>
      <c r="AW216" s="472">
        <v>768</v>
      </c>
      <c r="AX216" s="400">
        <v>71</v>
      </c>
      <c r="AY216" s="395">
        <v>67</v>
      </c>
      <c r="AZ216" s="472">
        <v>56</v>
      </c>
      <c r="BA216" s="489">
        <f t="shared" si="188"/>
        <v>418</v>
      </c>
      <c r="BB216" s="397">
        <f t="shared" si="188"/>
        <v>322</v>
      </c>
      <c r="BC216" s="398">
        <f t="shared" si="188"/>
        <v>301</v>
      </c>
      <c r="BD216" s="401">
        <v>502</v>
      </c>
      <c r="BE216" s="402">
        <v>364</v>
      </c>
      <c r="BF216" s="472">
        <v>344</v>
      </c>
      <c r="BG216" s="403">
        <v>631</v>
      </c>
      <c r="BH216" s="402">
        <v>573</v>
      </c>
      <c r="BI216" s="472">
        <v>593</v>
      </c>
      <c r="BJ216" s="403">
        <v>193</v>
      </c>
      <c r="BK216" s="402">
        <v>135</v>
      </c>
      <c r="BL216" s="472">
        <v>131</v>
      </c>
      <c r="BM216" s="403">
        <v>324</v>
      </c>
      <c r="BN216" s="402">
        <v>192</v>
      </c>
      <c r="BO216" s="472">
        <v>174</v>
      </c>
      <c r="BP216" s="490">
        <f t="shared" si="191"/>
        <v>748</v>
      </c>
      <c r="BQ216" s="475">
        <f t="shared" si="191"/>
        <v>515</v>
      </c>
      <c r="BR216" s="405">
        <f t="shared" si="191"/>
        <v>529</v>
      </c>
      <c r="BS216" s="476"/>
      <c r="BT216" s="402"/>
      <c r="BU216" s="402"/>
      <c r="BV216" s="402"/>
      <c r="BW216" s="472"/>
      <c r="BX216" s="472"/>
      <c r="BY216" s="403"/>
      <c r="BZ216" s="402"/>
      <c r="CA216" s="402"/>
      <c r="CB216" s="402"/>
      <c r="CC216" s="402"/>
      <c r="CD216" s="402"/>
      <c r="CE216" s="402"/>
      <c r="CF216" s="472"/>
      <c r="CG216" s="403"/>
      <c r="CH216" s="399"/>
      <c r="CI216" s="402"/>
      <c r="CJ216" s="402"/>
      <c r="CK216" s="402"/>
      <c r="CL216" s="402"/>
      <c r="CM216" s="402"/>
      <c r="CN216" s="472"/>
      <c r="CO216" s="489" t="str">
        <f t="shared" si="194"/>
        <v/>
      </c>
      <c r="CP216" s="397" t="str">
        <f t="shared" si="194"/>
        <v/>
      </c>
      <c r="CQ216" s="397" t="str">
        <f t="shared" si="194"/>
        <v/>
      </c>
      <c r="CR216" s="397" t="str">
        <f t="shared" si="194"/>
        <v/>
      </c>
      <c r="CS216" s="397" t="str">
        <f t="shared" si="194"/>
        <v/>
      </c>
      <c r="CT216" s="397" t="str">
        <f t="shared" si="194"/>
        <v/>
      </c>
      <c r="CU216" s="397" t="str">
        <f t="shared" si="194"/>
        <v/>
      </c>
      <c r="CV216" s="491" t="str">
        <f t="shared" si="194"/>
        <v/>
      </c>
      <c r="CW216" s="379"/>
      <c r="CX216" s="399"/>
      <c r="CY216" s="472"/>
      <c r="CZ216" s="400"/>
      <c r="DA216" s="399"/>
      <c r="DB216" s="472"/>
      <c r="DC216" s="404" t="str">
        <f t="shared" si="202"/>
        <v/>
      </c>
      <c r="DD216" s="404" t="str">
        <f t="shared" si="202"/>
        <v/>
      </c>
      <c r="DE216" s="405" t="str">
        <f t="shared" si="202"/>
        <v/>
      </c>
      <c r="DF216" s="379"/>
      <c r="DG216" s="399"/>
      <c r="DH216" s="472"/>
      <c r="DI216" s="400"/>
      <c r="DJ216" s="399"/>
      <c r="DK216" s="472"/>
      <c r="DL216" s="400"/>
      <c r="DM216" s="399"/>
      <c r="DN216" s="472"/>
      <c r="DO216" s="400"/>
      <c r="DP216" s="399"/>
      <c r="DQ216" s="472"/>
      <c r="DR216" s="404" t="str">
        <f t="shared" si="205"/>
        <v/>
      </c>
      <c r="DS216" s="404" t="str">
        <f t="shared" si="205"/>
        <v/>
      </c>
      <c r="DT216" s="405" t="str">
        <f t="shared" si="205"/>
        <v/>
      </c>
      <c r="DU216" s="409"/>
      <c r="DV216" s="406" t="b">
        <f t="shared" si="158"/>
        <v>1</v>
      </c>
      <c r="DW216" s="136" t="b">
        <f t="shared" si="159"/>
        <v>1</v>
      </c>
      <c r="DX216" s="408" t="b">
        <f t="shared" si="160"/>
        <v>1</v>
      </c>
      <c r="DY216" s="136" t="b">
        <f t="shared" si="161"/>
        <v>1</v>
      </c>
      <c r="DZ216" s="136" t="b">
        <f t="shared" si="162"/>
        <v>1</v>
      </c>
      <c r="EA216" s="408" t="b">
        <f t="shared" si="163"/>
        <v>1</v>
      </c>
      <c r="EB216" s="136" t="b">
        <f t="shared" si="164"/>
        <v>1</v>
      </c>
      <c r="EC216" s="136" t="b">
        <f t="shared" si="165"/>
        <v>1</v>
      </c>
      <c r="ED216" s="408" t="b">
        <f t="shared" si="166"/>
        <v>1</v>
      </c>
      <c r="EE216" s="136" t="b">
        <f t="shared" si="167"/>
        <v>0</v>
      </c>
      <c r="EF216" s="136" t="b">
        <f t="shared" si="168"/>
        <v>0</v>
      </c>
      <c r="EG216" s="408" t="b">
        <f t="shared" si="169"/>
        <v>1</v>
      </c>
      <c r="EH216" s="136" t="b">
        <f t="shared" si="170"/>
        <v>0</v>
      </c>
      <c r="EI216" s="136" t="b">
        <f t="shared" si="171"/>
        <v>0</v>
      </c>
      <c r="EJ216" s="408" t="b">
        <f t="shared" si="172"/>
        <v>1</v>
      </c>
      <c r="EK216" s="136" t="b">
        <f t="shared" si="173"/>
        <v>0</v>
      </c>
      <c r="EL216" s="136" t="b">
        <f t="shared" si="174"/>
        <v>0</v>
      </c>
      <c r="EM216" s="408" t="b">
        <f t="shared" si="175"/>
        <v>1</v>
      </c>
      <c r="EN216" s="583"/>
    </row>
    <row r="217" spans="1:144">
      <c r="A217" s="533" t="s">
        <v>616</v>
      </c>
      <c r="B217" s="532" t="s">
        <v>623</v>
      </c>
      <c r="C217" s="533">
        <v>159993</v>
      </c>
      <c r="D217" s="533">
        <v>3</v>
      </c>
      <c r="E217" s="395">
        <v>1313</v>
      </c>
      <c r="F217" s="395">
        <v>1873</v>
      </c>
      <c r="G217" s="395">
        <v>1756</v>
      </c>
      <c r="H217" s="395">
        <v>1823</v>
      </c>
      <c r="I217" s="472">
        <v>1622</v>
      </c>
      <c r="J217" s="472">
        <v>1622</v>
      </c>
      <c r="K217" s="394">
        <v>1816</v>
      </c>
      <c r="L217" s="395">
        <v>1708</v>
      </c>
      <c r="M217" s="395">
        <v>1580</v>
      </c>
      <c r="N217" s="395">
        <v>1469</v>
      </c>
      <c r="O217" s="396">
        <v>1208</v>
      </c>
      <c r="P217" s="396">
        <v>1170</v>
      </c>
      <c r="Q217" s="395">
        <v>1058</v>
      </c>
      <c r="R217" s="395">
        <v>1287</v>
      </c>
      <c r="S217" s="395">
        <v>1477</v>
      </c>
      <c r="T217" s="395">
        <v>1505</v>
      </c>
      <c r="U217" s="395">
        <v>1428</v>
      </c>
      <c r="V217" s="472">
        <v>1401</v>
      </c>
      <c r="W217" s="394"/>
      <c r="X217" s="395"/>
      <c r="Y217" s="395"/>
      <c r="Z217" s="395"/>
      <c r="AA217" s="396"/>
      <c r="AB217" s="396"/>
      <c r="AC217" s="395"/>
      <c r="AD217" s="395"/>
      <c r="AE217" s="395"/>
      <c r="AF217" s="395"/>
      <c r="AG217" s="395"/>
      <c r="AH217" s="472"/>
      <c r="AI217" s="489">
        <f t="shared" si="176"/>
        <v>1816</v>
      </c>
      <c r="AJ217" s="397">
        <f t="shared" si="176"/>
        <v>1708</v>
      </c>
      <c r="AK217" s="397">
        <f t="shared" si="176"/>
        <v>1580</v>
      </c>
      <c r="AL217" s="397">
        <f t="shared" si="176"/>
        <v>1469</v>
      </c>
      <c r="AM217" s="397">
        <f t="shared" si="176"/>
        <v>1208</v>
      </c>
      <c r="AN217" s="397">
        <f t="shared" si="176"/>
        <v>1170</v>
      </c>
      <c r="AO217" s="397">
        <f t="shared" si="176"/>
        <v>1058</v>
      </c>
      <c r="AP217" s="397">
        <f t="shared" si="176"/>
        <v>1287</v>
      </c>
      <c r="AQ217" s="397">
        <f t="shared" si="176"/>
        <v>1477</v>
      </c>
      <c r="AR217" s="397">
        <f t="shared" si="185"/>
        <v>1505</v>
      </c>
      <c r="AS217" s="397">
        <f t="shared" si="185"/>
        <v>1428</v>
      </c>
      <c r="AT217" s="398">
        <f t="shared" si="185"/>
        <v>1401</v>
      </c>
      <c r="AU217" s="379">
        <v>950</v>
      </c>
      <c r="AV217" s="395">
        <v>939</v>
      </c>
      <c r="AW217" s="472">
        <v>925</v>
      </c>
      <c r="AX217" s="400">
        <v>131</v>
      </c>
      <c r="AY217" s="395">
        <v>142</v>
      </c>
      <c r="AZ217" s="472">
        <v>174</v>
      </c>
      <c r="BA217" s="489">
        <f t="shared" si="188"/>
        <v>424</v>
      </c>
      <c r="BB217" s="397">
        <f t="shared" si="188"/>
        <v>347</v>
      </c>
      <c r="BC217" s="398">
        <f t="shared" si="188"/>
        <v>302</v>
      </c>
      <c r="BD217" s="401">
        <v>324</v>
      </c>
      <c r="BE217" s="402">
        <v>343</v>
      </c>
      <c r="BF217" s="472">
        <v>307</v>
      </c>
      <c r="BG217" s="403">
        <v>626</v>
      </c>
      <c r="BH217" s="402">
        <v>576</v>
      </c>
      <c r="BI217" s="472">
        <v>497</v>
      </c>
      <c r="BJ217" s="403">
        <v>89</v>
      </c>
      <c r="BK217" s="402">
        <v>78</v>
      </c>
      <c r="BL217" s="472">
        <v>75</v>
      </c>
      <c r="BM217" s="403">
        <v>230</v>
      </c>
      <c r="BN217" s="402">
        <v>222</v>
      </c>
      <c r="BO217" s="472">
        <v>215</v>
      </c>
      <c r="BP217" s="490">
        <f t="shared" si="191"/>
        <v>565</v>
      </c>
      <c r="BQ217" s="475">
        <f t="shared" si="191"/>
        <v>527</v>
      </c>
      <c r="BR217" s="405">
        <f t="shared" si="191"/>
        <v>461</v>
      </c>
      <c r="BS217" s="476"/>
      <c r="BT217" s="402"/>
      <c r="BU217" s="402"/>
      <c r="BV217" s="402"/>
      <c r="BW217" s="472"/>
      <c r="BX217" s="472"/>
      <c r="BY217" s="403"/>
      <c r="BZ217" s="402"/>
      <c r="CA217" s="402"/>
      <c r="CB217" s="402"/>
      <c r="CC217" s="402"/>
      <c r="CD217" s="402"/>
      <c r="CE217" s="402"/>
      <c r="CF217" s="472"/>
      <c r="CG217" s="403"/>
      <c r="CH217" s="399"/>
      <c r="CI217" s="402"/>
      <c r="CJ217" s="402"/>
      <c r="CK217" s="402"/>
      <c r="CL217" s="402"/>
      <c r="CM217" s="402"/>
      <c r="CN217" s="472"/>
      <c r="CO217" s="489" t="str">
        <f t="shared" si="194"/>
        <v/>
      </c>
      <c r="CP217" s="397" t="str">
        <f t="shared" si="194"/>
        <v/>
      </c>
      <c r="CQ217" s="397" t="str">
        <f t="shared" si="194"/>
        <v/>
      </c>
      <c r="CR217" s="397" t="str">
        <f t="shared" si="194"/>
        <v/>
      </c>
      <c r="CS217" s="397" t="str">
        <f t="shared" si="194"/>
        <v/>
      </c>
      <c r="CT217" s="397" t="str">
        <f t="shared" si="194"/>
        <v/>
      </c>
      <c r="CU217" s="397" t="str">
        <f t="shared" si="194"/>
        <v/>
      </c>
      <c r="CV217" s="491" t="str">
        <f t="shared" si="194"/>
        <v/>
      </c>
      <c r="CW217" s="379"/>
      <c r="CX217" s="399"/>
      <c r="CY217" s="472"/>
      <c r="CZ217" s="400"/>
      <c r="DA217" s="399"/>
      <c r="DB217" s="472"/>
      <c r="DC217" s="404" t="str">
        <f t="shared" si="202"/>
        <v/>
      </c>
      <c r="DD217" s="404" t="str">
        <f t="shared" si="202"/>
        <v/>
      </c>
      <c r="DE217" s="405" t="str">
        <f t="shared" si="202"/>
        <v/>
      </c>
      <c r="DF217" s="379"/>
      <c r="DG217" s="399"/>
      <c r="DH217" s="472"/>
      <c r="DI217" s="400"/>
      <c r="DJ217" s="399"/>
      <c r="DK217" s="472"/>
      <c r="DL217" s="400"/>
      <c r="DM217" s="399"/>
      <c r="DN217" s="472"/>
      <c r="DO217" s="400"/>
      <c r="DP217" s="399"/>
      <c r="DQ217" s="472"/>
      <c r="DR217" s="404" t="str">
        <f t="shared" si="205"/>
        <v/>
      </c>
      <c r="DS217" s="404" t="str">
        <f t="shared" si="205"/>
        <v/>
      </c>
      <c r="DT217" s="405" t="str">
        <f t="shared" si="205"/>
        <v/>
      </c>
      <c r="DU217" s="409"/>
      <c r="DV217" s="406" t="b">
        <f t="shared" si="158"/>
        <v>1</v>
      </c>
      <c r="DW217" s="136" t="b">
        <f t="shared" si="159"/>
        <v>1</v>
      </c>
      <c r="DX217" s="408" t="b">
        <f t="shared" si="160"/>
        <v>1</v>
      </c>
      <c r="DY217" s="136" t="b">
        <f t="shared" si="161"/>
        <v>1</v>
      </c>
      <c r="DZ217" s="136" t="b">
        <f t="shared" si="162"/>
        <v>1</v>
      </c>
      <c r="EA217" s="408" t="b">
        <f t="shared" si="163"/>
        <v>1</v>
      </c>
      <c r="EB217" s="136" t="b">
        <f t="shared" si="164"/>
        <v>1</v>
      </c>
      <c r="EC217" s="136" t="b">
        <f t="shared" si="165"/>
        <v>1</v>
      </c>
      <c r="ED217" s="408" t="b">
        <f t="shared" si="166"/>
        <v>1</v>
      </c>
      <c r="EE217" s="136" t="b">
        <f t="shared" si="167"/>
        <v>0</v>
      </c>
      <c r="EF217" s="136" t="b">
        <f t="shared" si="168"/>
        <v>0</v>
      </c>
      <c r="EG217" s="408" t="b">
        <f t="shared" si="169"/>
        <v>1</v>
      </c>
      <c r="EH217" s="136" t="b">
        <f t="shared" si="170"/>
        <v>0</v>
      </c>
      <c r="EI217" s="136" t="b">
        <f t="shared" si="171"/>
        <v>0</v>
      </c>
      <c r="EJ217" s="408" t="b">
        <f t="shared" si="172"/>
        <v>1</v>
      </c>
      <c r="EK217" s="136" t="b">
        <f t="shared" si="173"/>
        <v>0</v>
      </c>
      <c r="EL217" s="136" t="b">
        <f t="shared" si="174"/>
        <v>0</v>
      </c>
      <c r="EM217" s="408" t="b">
        <f t="shared" si="175"/>
        <v>1</v>
      </c>
      <c r="EN217" s="583"/>
    </row>
    <row r="218" spans="1:144">
      <c r="A218" s="533" t="s">
        <v>616</v>
      </c>
      <c r="B218" s="532" t="s">
        <v>624</v>
      </c>
      <c r="C218" s="533">
        <v>159009</v>
      </c>
      <c r="D218" s="533">
        <v>4</v>
      </c>
      <c r="E218" s="395">
        <v>1076</v>
      </c>
      <c r="F218" s="395">
        <v>1222</v>
      </c>
      <c r="G218" s="395">
        <v>1399</v>
      </c>
      <c r="H218" s="395">
        <v>1372</v>
      </c>
      <c r="I218" s="472">
        <v>1366</v>
      </c>
      <c r="J218" s="472">
        <v>1427</v>
      </c>
      <c r="K218" s="394">
        <v>1091</v>
      </c>
      <c r="L218" s="395">
        <v>799</v>
      </c>
      <c r="M218" s="395">
        <v>760</v>
      </c>
      <c r="N218" s="395">
        <v>690</v>
      </c>
      <c r="O218" s="396">
        <v>908</v>
      </c>
      <c r="P218" s="396">
        <v>886</v>
      </c>
      <c r="Q218" s="395">
        <v>851</v>
      </c>
      <c r="R218" s="395">
        <v>1027</v>
      </c>
      <c r="S218" s="395">
        <v>1169</v>
      </c>
      <c r="T218" s="395">
        <v>1131</v>
      </c>
      <c r="U218" s="395">
        <v>1122</v>
      </c>
      <c r="V218" s="472">
        <v>1184</v>
      </c>
      <c r="W218" s="394"/>
      <c r="X218" s="395"/>
      <c r="Y218" s="395"/>
      <c r="Z218" s="395"/>
      <c r="AA218" s="396"/>
      <c r="AB218" s="396"/>
      <c r="AC218" s="395"/>
      <c r="AD218" s="395"/>
      <c r="AE218" s="395"/>
      <c r="AF218" s="395"/>
      <c r="AG218" s="395"/>
      <c r="AH218" s="472"/>
      <c r="AI218" s="489">
        <f t="shared" si="176"/>
        <v>1091</v>
      </c>
      <c r="AJ218" s="397">
        <f t="shared" si="176"/>
        <v>799</v>
      </c>
      <c r="AK218" s="397">
        <f t="shared" si="176"/>
        <v>760</v>
      </c>
      <c r="AL218" s="397">
        <f t="shared" si="176"/>
        <v>690</v>
      </c>
      <c r="AM218" s="397">
        <f t="shared" si="176"/>
        <v>908</v>
      </c>
      <c r="AN218" s="397">
        <f t="shared" si="176"/>
        <v>886</v>
      </c>
      <c r="AO218" s="397">
        <f t="shared" si="176"/>
        <v>851</v>
      </c>
      <c r="AP218" s="397">
        <f t="shared" si="176"/>
        <v>1027</v>
      </c>
      <c r="AQ218" s="397">
        <f t="shared" si="176"/>
        <v>1169</v>
      </c>
      <c r="AR218" s="397">
        <f t="shared" si="185"/>
        <v>1131</v>
      </c>
      <c r="AS218" s="397">
        <f t="shared" si="185"/>
        <v>1122</v>
      </c>
      <c r="AT218" s="398">
        <f t="shared" si="185"/>
        <v>1184</v>
      </c>
      <c r="AU218" s="379">
        <v>621</v>
      </c>
      <c r="AV218" s="395">
        <v>663</v>
      </c>
      <c r="AW218" s="472">
        <v>694</v>
      </c>
      <c r="AX218" s="400">
        <v>48</v>
      </c>
      <c r="AY218" s="395">
        <v>50</v>
      </c>
      <c r="AZ218" s="472">
        <v>41</v>
      </c>
      <c r="BA218" s="489">
        <f t="shared" si="188"/>
        <v>462</v>
      </c>
      <c r="BB218" s="397">
        <f t="shared" si="188"/>
        <v>409</v>
      </c>
      <c r="BC218" s="398">
        <f t="shared" si="188"/>
        <v>449</v>
      </c>
      <c r="BD218" s="401">
        <v>344</v>
      </c>
      <c r="BE218" s="402">
        <v>286</v>
      </c>
      <c r="BF218" s="472">
        <v>297</v>
      </c>
      <c r="BG218" s="403">
        <v>362</v>
      </c>
      <c r="BH218" s="402">
        <v>285</v>
      </c>
      <c r="BI218" s="472">
        <v>101</v>
      </c>
      <c r="BJ218" s="403">
        <v>45</v>
      </c>
      <c r="BK218" s="402">
        <v>63</v>
      </c>
      <c r="BL218" s="472">
        <v>47</v>
      </c>
      <c r="BM218" s="403">
        <v>131</v>
      </c>
      <c r="BN218" s="402">
        <v>113</v>
      </c>
      <c r="BO218" s="472">
        <v>82</v>
      </c>
      <c r="BP218" s="490">
        <f t="shared" si="191"/>
        <v>388</v>
      </c>
      <c r="BQ218" s="475">
        <f t="shared" si="191"/>
        <v>424</v>
      </c>
      <c r="BR218" s="405">
        <f t="shared" si="191"/>
        <v>425</v>
      </c>
      <c r="BS218" s="476"/>
      <c r="BT218" s="402"/>
      <c r="BU218" s="402"/>
      <c r="BV218" s="402"/>
      <c r="BW218" s="472"/>
      <c r="BX218" s="472"/>
      <c r="BY218" s="403"/>
      <c r="BZ218" s="402"/>
      <c r="CA218" s="402"/>
      <c r="CB218" s="402"/>
      <c r="CC218" s="402"/>
      <c r="CD218" s="402"/>
      <c r="CE218" s="402"/>
      <c r="CF218" s="472"/>
      <c r="CG218" s="403"/>
      <c r="CH218" s="399"/>
      <c r="CI218" s="402"/>
      <c r="CJ218" s="402"/>
      <c r="CK218" s="402"/>
      <c r="CL218" s="402"/>
      <c r="CM218" s="402"/>
      <c r="CN218" s="472"/>
      <c r="CO218" s="489" t="str">
        <f t="shared" si="194"/>
        <v/>
      </c>
      <c r="CP218" s="397" t="str">
        <f t="shared" si="194"/>
        <v/>
      </c>
      <c r="CQ218" s="397" t="str">
        <f t="shared" si="194"/>
        <v/>
      </c>
      <c r="CR218" s="397" t="str">
        <f t="shared" si="194"/>
        <v/>
      </c>
      <c r="CS218" s="397" t="str">
        <f t="shared" si="194"/>
        <v/>
      </c>
      <c r="CT218" s="397" t="str">
        <f t="shared" si="194"/>
        <v/>
      </c>
      <c r="CU218" s="397" t="str">
        <f t="shared" si="194"/>
        <v/>
      </c>
      <c r="CV218" s="491" t="str">
        <f t="shared" si="194"/>
        <v/>
      </c>
      <c r="CW218" s="379"/>
      <c r="CX218" s="399"/>
      <c r="CY218" s="472"/>
      <c r="CZ218" s="400"/>
      <c r="DA218" s="399"/>
      <c r="DB218" s="472"/>
      <c r="DC218" s="404" t="str">
        <f t="shared" si="202"/>
        <v/>
      </c>
      <c r="DD218" s="404" t="str">
        <f t="shared" si="202"/>
        <v/>
      </c>
      <c r="DE218" s="405" t="str">
        <f t="shared" si="202"/>
        <v/>
      </c>
      <c r="DF218" s="379"/>
      <c r="DG218" s="399"/>
      <c r="DH218" s="472"/>
      <c r="DI218" s="400"/>
      <c r="DJ218" s="399"/>
      <c r="DK218" s="472"/>
      <c r="DL218" s="400"/>
      <c r="DM218" s="399"/>
      <c r="DN218" s="472"/>
      <c r="DO218" s="400"/>
      <c r="DP218" s="399"/>
      <c r="DQ218" s="472"/>
      <c r="DR218" s="404" t="str">
        <f t="shared" si="205"/>
        <v/>
      </c>
      <c r="DS218" s="404" t="str">
        <f t="shared" si="205"/>
        <v/>
      </c>
      <c r="DT218" s="405" t="str">
        <f t="shared" si="205"/>
        <v/>
      </c>
      <c r="DU218" s="409"/>
      <c r="DV218" s="406" t="b">
        <f t="shared" si="158"/>
        <v>1</v>
      </c>
      <c r="DW218" s="136" t="b">
        <f t="shared" si="159"/>
        <v>1</v>
      </c>
      <c r="DX218" s="408" t="b">
        <f t="shared" si="160"/>
        <v>1</v>
      </c>
      <c r="DY218" s="136" t="b">
        <f t="shared" si="161"/>
        <v>1</v>
      </c>
      <c r="DZ218" s="136" t="b">
        <f t="shared" si="162"/>
        <v>1</v>
      </c>
      <c r="EA218" s="408" t="b">
        <f t="shared" si="163"/>
        <v>1</v>
      </c>
      <c r="EB218" s="136" t="b">
        <f t="shared" si="164"/>
        <v>1</v>
      </c>
      <c r="EC218" s="136" t="b">
        <f t="shared" si="165"/>
        <v>1</v>
      </c>
      <c r="ED218" s="408" t="b">
        <f t="shared" si="166"/>
        <v>1</v>
      </c>
      <c r="EE218" s="136" t="b">
        <f t="shared" si="167"/>
        <v>0</v>
      </c>
      <c r="EF218" s="136" t="b">
        <f t="shared" si="168"/>
        <v>0</v>
      </c>
      <c r="EG218" s="408" t="b">
        <f t="shared" si="169"/>
        <v>1</v>
      </c>
      <c r="EH218" s="136" t="b">
        <f t="shared" si="170"/>
        <v>0</v>
      </c>
      <c r="EI218" s="136" t="b">
        <f t="shared" si="171"/>
        <v>0</v>
      </c>
      <c r="EJ218" s="408" t="b">
        <f t="shared" si="172"/>
        <v>1</v>
      </c>
      <c r="EK218" s="136" t="b">
        <f t="shared" si="173"/>
        <v>0</v>
      </c>
      <c r="EL218" s="136" t="b">
        <f t="shared" si="174"/>
        <v>0</v>
      </c>
      <c r="EM218" s="408" t="b">
        <f t="shared" si="175"/>
        <v>1</v>
      </c>
      <c r="EN218" s="583"/>
    </row>
    <row r="219" spans="1:144">
      <c r="A219" s="533" t="s">
        <v>616</v>
      </c>
      <c r="B219" s="532" t="s">
        <v>625</v>
      </c>
      <c r="C219" s="533">
        <v>159416</v>
      </c>
      <c r="D219" s="533">
        <v>4</v>
      </c>
      <c r="E219" s="395">
        <v>945</v>
      </c>
      <c r="F219" s="395">
        <v>1079</v>
      </c>
      <c r="G219" s="395">
        <v>958</v>
      </c>
      <c r="H219" s="395">
        <v>923</v>
      </c>
      <c r="I219" s="472">
        <v>885</v>
      </c>
      <c r="J219" s="472">
        <v>882</v>
      </c>
      <c r="K219" s="394">
        <v>370</v>
      </c>
      <c r="L219" s="395">
        <v>454</v>
      </c>
      <c r="M219" s="395">
        <v>504</v>
      </c>
      <c r="N219" s="395">
        <v>463</v>
      </c>
      <c r="O219" s="396">
        <v>470</v>
      </c>
      <c r="P219" s="396">
        <v>457</v>
      </c>
      <c r="Q219" s="395">
        <v>463</v>
      </c>
      <c r="R219" s="395">
        <v>565</v>
      </c>
      <c r="S219" s="395">
        <v>494</v>
      </c>
      <c r="T219" s="395">
        <v>408</v>
      </c>
      <c r="U219" s="395">
        <v>383</v>
      </c>
      <c r="V219" s="472">
        <v>396</v>
      </c>
      <c r="W219" s="394"/>
      <c r="X219" s="395"/>
      <c r="Y219" s="395"/>
      <c r="Z219" s="395"/>
      <c r="AA219" s="396"/>
      <c r="AB219" s="396"/>
      <c r="AC219" s="395"/>
      <c r="AD219" s="395"/>
      <c r="AE219" s="395"/>
      <c r="AF219" s="395"/>
      <c r="AG219" s="395"/>
      <c r="AH219" s="472"/>
      <c r="AI219" s="489">
        <f t="shared" si="176"/>
        <v>370</v>
      </c>
      <c r="AJ219" s="397">
        <f t="shared" si="176"/>
        <v>454</v>
      </c>
      <c r="AK219" s="397">
        <f t="shared" si="176"/>
        <v>504</v>
      </c>
      <c r="AL219" s="397">
        <f t="shared" si="176"/>
        <v>463</v>
      </c>
      <c r="AM219" s="397">
        <f t="shared" si="176"/>
        <v>470</v>
      </c>
      <c r="AN219" s="397">
        <f t="shared" si="176"/>
        <v>457</v>
      </c>
      <c r="AO219" s="397">
        <f t="shared" si="176"/>
        <v>463</v>
      </c>
      <c r="AP219" s="397">
        <f t="shared" si="176"/>
        <v>565</v>
      </c>
      <c r="AQ219" s="397">
        <f t="shared" si="176"/>
        <v>494</v>
      </c>
      <c r="AR219" s="397">
        <f t="shared" si="185"/>
        <v>408</v>
      </c>
      <c r="AS219" s="397">
        <f t="shared" si="185"/>
        <v>383</v>
      </c>
      <c r="AT219" s="398">
        <f t="shared" si="185"/>
        <v>396</v>
      </c>
      <c r="AU219" s="379">
        <v>261</v>
      </c>
      <c r="AV219" s="395">
        <v>231</v>
      </c>
      <c r="AW219" s="472">
        <v>240</v>
      </c>
      <c r="AX219" s="400">
        <v>58</v>
      </c>
      <c r="AY219" s="395">
        <v>53</v>
      </c>
      <c r="AZ219" s="472">
        <v>61</v>
      </c>
      <c r="BA219" s="489">
        <f t="shared" si="188"/>
        <v>89</v>
      </c>
      <c r="BB219" s="397">
        <f t="shared" si="188"/>
        <v>99</v>
      </c>
      <c r="BC219" s="398">
        <f t="shared" si="188"/>
        <v>95</v>
      </c>
      <c r="BD219" s="401">
        <v>105</v>
      </c>
      <c r="BE219" s="402">
        <v>124</v>
      </c>
      <c r="BF219" s="472">
        <v>93</v>
      </c>
      <c r="BG219" s="403">
        <v>109</v>
      </c>
      <c r="BH219" s="402">
        <v>114</v>
      </c>
      <c r="BI219" s="472">
        <v>304</v>
      </c>
      <c r="BJ219" s="403">
        <v>42</v>
      </c>
      <c r="BK219" s="402">
        <v>39</v>
      </c>
      <c r="BL219" s="472">
        <v>24</v>
      </c>
      <c r="BM219" s="403">
        <v>142</v>
      </c>
      <c r="BN219" s="402">
        <v>130</v>
      </c>
      <c r="BO219" s="472">
        <v>132</v>
      </c>
      <c r="BP219" s="490">
        <f t="shared" si="191"/>
        <v>181</v>
      </c>
      <c r="BQ219" s="475">
        <f t="shared" si="191"/>
        <v>164</v>
      </c>
      <c r="BR219" s="405">
        <f t="shared" si="191"/>
        <v>214</v>
      </c>
      <c r="BS219" s="476"/>
      <c r="BT219" s="402"/>
      <c r="BU219" s="402"/>
      <c r="BV219" s="402"/>
      <c r="BW219" s="472"/>
      <c r="BX219" s="472"/>
      <c r="BY219" s="403"/>
      <c r="BZ219" s="402"/>
      <c r="CA219" s="402"/>
      <c r="CB219" s="402"/>
      <c r="CC219" s="402"/>
      <c r="CD219" s="402"/>
      <c r="CE219" s="402"/>
      <c r="CF219" s="472"/>
      <c r="CG219" s="403"/>
      <c r="CH219" s="399"/>
      <c r="CI219" s="402"/>
      <c r="CJ219" s="402"/>
      <c r="CK219" s="402"/>
      <c r="CL219" s="402"/>
      <c r="CM219" s="402"/>
      <c r="CN219" s="472"/>
      <c r="CO219" s="489" t="str">
        <f t="shared" si="194"/>
        <v/>
      </c>
      <c r="CP219" s="397" t="str">
        <f t="shared" si="194"/>
        <v/>
      </c>
      <c r="CQ219" s="397" t="str">
        <f t="shared" si="194"/>
        <v/>
      </c>
      <c r="CR219" s="397" t="str">
        <f t="shared" si="194"/>
        <v/>
      </c>
      <c r="CS219" s="397" t="str">
        <f t="shared" si="194"/>
        <v/>
      </c>
      <c r="CT219" s="397" t="str">
        <f t="shared" si="194"/>
        <v/>
      </c>
      <c r="CU219" s="397" t="str">
        <f t="shared" si="194"/>
        <v/>
      </c>
      <c r="CV219" s="491" t="str">
        <f t="shared" si="194"/>
        <v/>
      </c>
      <c r="CW219" s="379"/>
      <c r="CX219" s="399"/>
      <c r="CY219" s="472"/>
      <c r="CZ219" s="400"/>
      <c r="DA219" s="399"/>
      <c r="DB219" s="472"/>
      <c r="DC219" s="404" t="str">
        <f t="shared" si="202"/>
        <v/>
      </c>
      <c r="DD219" s="404" t="str">
        <f t="shared" si="202"/>
        <v/>
      </c>
      <c r="DE219" s="405" t="str">
        <f t="shared" si="202"/>
        <v/>
      </c>
      <c r="DF219" s="379"/>
      <c r="DG219" s="399"/>
      <c r="DH219" s="472"/>
      <c r="DI219" s="400"/>
      <c r="DJ219" s="399"/>
      <c r="DK219" s="472"/>
      <c r="DL219" s="400"/>
      <c r="DM219" s="399"/>
      <c r="DN219" s="472"/>
      <c r="DO219" s="400"/>
      <c r="DP219" s="399"/>
      <c r="DQ219" s="472"/>
      <c r="DR219" s="404" t="str">
        <f t="shared" si="205"/>
        <v/>
      </c>
      <c r="DS219" s="404" t="str">
        <f t="shared" si="205"/>
        <v/>
      </c>
      <c r="DT219" s="405" t="str">
        <f t="shared" si="205"/>
        <v/>
      </c>
      <c r="DU219" s="409"/>
      <c r="DV219" s="406" t="b">
        <f t="shared" si="158"/>
        <v>1</v>
      </c>
      <c r="DW219" s="136" t="b">
        <f t="shared" si="159"/>
        <v>1</v>
      </c>
      <c r="DX219" s="408" t="b">
        <f t="shared" si="160"/>
        <v>1</v>
      </c>
      <c r="DY219" s="136" t="b">
        <f t="shared" si="161"/>
        <v>1</v>
      </c>
      <c r="DZ219" s="136" t="b">
        <f t="shared" si="162"/>
        <v>1</v>
      </c>
      <c r="EA219" s="408" t="b">
        <f t="shared" si="163"/>
        <v>1</v>
      </c>
      <c r="EB219" s="136" t="b">
        <f t="shared" si="164"/>
        <v>1</v>
      </c>
      <c r="EC219" s="136" t="b">
        <f t="shared" si="165"/>
        <v>1</v>
      </c>
      <c r="ED219" s="408" t="b">
        <f t="shared" si="166"/>
        <v>1</v>
      </c>
      <c r="EE219" s="136" t="b">
        <f t="shared" si="167"/>
        <v>0</v>
      </c>
      <c r="EF219" s="136" t="b">
        <f t="shared" si="168"/>
        <v>0</v>
      </c>
      <c r="EG219" s="408" t="b">
        <f t="shared" si="169"/>
        <v>1</v>
      </c>
      <c r="EH219" s="136" t="b">
        <f t="shared" si="170"/>
        <v>0</v>
      </c>
      <c r="EI219" s="136" t="b">
        <f t="shared" si="171"/>
        <v>0</v>
      </c>
      <c r="EJ219" s="408" t="b">
        <f t="shared" si="172"/>
        <v>1</v>
      </c>
      <c r="EK219" s="136" t="b">
        <f t="shared" si="173"/>
        <v>0</v>
      </c>
      <c r="EL219" s="136" t="b">
        <f t="shared" si="174"/>
        <v>0</v>
      </c>
      <c r="EM219" s="408" t="b">
        <f t="shared" si="175"/>
        <v>1</v>
      </c>
      <c r="EN219" s="583"/>
    </row>
    <row r="220" spans="1:144">
      <c r="A220" s="533" t="s">
        <v>616</v>
      </c>
      <c r="B220" s="534" t="s">
        <v>626</v>
      </c>
      <c r="C220" s="535">
        <v>159717</v>
      </c>
      <c r="D220" s="536">
        <v>4</v>
      </c>
      <c r="E220" s="395">
        <v>1795</v>
      </c>
      <c r="F220" s="395">
        <v>1956</v>
      </c>
      <c r="G220" s="395">
        <v>2009</v>
      </c>
      <c r="H220" s="395">
        <v>1708</v>
      </c>
      <c r="I220" s="472">
        <v>1641</v>
      </c>
      <c r="J220" s="472">
        <v>1625</v>
      </c>
      <c r="K220" s="394">
        <v>1363</v>
      </c>
      <c r="L220" s="395">
        <v>1444</v>
      </c>
      <c r="M220" s="395">
        <v>1451</v>
      </c>
      <c r="N220" s="395">
        <v>1222</v>
      </c>
      <c r="O220" s="396">
        <v>1269</v>
      </c>
      <c r="P220" s="396">
        <v>1313</v>
      </c>
      <c r="Q220" s="395">
        <v>1361</v>
      </c>
      <c r="R220" s="395">
        <v>1521</v>
      </c>
      <c r="S220" s="395">
        <v>1601</v>
      </c>
      <c r="T220" s="395">
        <v>1313</v>
      </c>
      <c r="U220" s="395">
        <v>1273</v>
      </c>
      <c r="V220" s="472">
        <v>1252</v>
      </c>
      <c r="W220" s="394"/>
      <c r="X220" s="395"/>
      <c r="Y220" s="395"/>
      <c r="Z220" s="395"/>
      <c r="AA220" s="396"/>
      <c r="AB220" s="396"/>
      <c r="AC220" s="395"/>
      <c r="AD220" s="395"/>
      <c r="AE220" s="395"/>
      <c r="AF220" s="395"/>
      <c r="AG220" s="395"/>
      <c r="AH220" s="472"/>
      <c r="AI220" s="489">
        <f t="shared" si="176"/>
        <v>1363</v>
      </c>
      <c r="AJ220" s="397">
        <f t="shared" si="176"/>
        <v>1444</v>
      </c>
      <c r="AK220" s="397">
        <f t="shared" si="176"/>
        <v>1451</v>
      </c>
      <c r="AL220" s="397">
        <f t="shared" si="176"/>
        <v>1222</v>
      </c>
      <c r="AM220" s="397">
        <f t="shared" si="176"/>
        <v>1269</v>
      </c>
      <c r="AN220" s="397">
        <f t="shared" si="176"/>
        <v>1313</v>
      </c>
      <c r="AO220" s="397">
        <f t="shared" si="176"/>
        <v>1361</v>
      </c>
      <c r="AP220" s="397">
        <f t="shared" si="176"/>
        <v>1521</v>
      </c>
      <c r="AQ220" s="397">
        <f t="shared" si="176"/>
        <v>1601</v>
      </c>
      <c r="AR220" s="397">
        <f t="shared" si="185"/>
        <v>1313</v>
      </c>
      <c r="AS220" s="397">
        <f t="shared" si="185"/>
        <v>1273</v>
      </c>
      <c r="AT220" s="398">
        <f t="shared" si="185"/>
        <v>1252</v>
      </c>
      <c r="AU220" s="379">
        <v>874</v>
      </c>
      <c r="AV220" s="395">
        <f>820</f>
        <v>820</v>
      </c>
      <c r="AW220" s="472">
        <v>841</v>
      </c>
      <c r="AX220" s="400">
        <v>88</v>
      </c>
      <c r="AY220" s="395">
        <v>108</v>
      </c>
      <c r="AZ220" s="472">
        <v>87</v>
      </c>
      <c r="BA220" s="489">
        <f t="shared" si="188"/>
        <v>351</v>
      </c>
      <c r="BB220" s="397">
        <f t="shared" si="188"/>
        <v>345</v>
      </c>
      <c r="BC220" s="398">
        <f t="shared" si="188"/>
        <v>324</v>
      </c>
      <c r="BD220" s="401">
        <v>358</v>
      </c>
      <c r="BE220" s="402">
        <v>436</v>
      </c>
      <c r="BF220" s="472">
        <v>487</v>
      </c>
      <c r="BG220" s="403">
        <v>431</v>
      </c>
      <c r="BH220" s="402">
        <v>449</v>
      </c>
      <c r="BI220" s="472">
        <v>493</v>
      </c>
      <c r="BJ220" s="403">
        <v>110</v>
      </c>
      <c r="BK220" s="402">
        <v>92</v>
      </c>
      <c r="BL220" s="472">
        <v>95</v>
      </c>
      <c r="BM220" s="403">
        <v>190</v>
      </c>
      <c r="BN220" s="402">
        <v>216</v>
      </c>
      <c r="BO220" s="472">
        <v>227</v>
      </c>
      <c r="BP220" s="490">
        <f t="shared" si="191"/>
        <v>611</v>
      </c>
      <c r="BQ220" s="475">
        <f t="shared" si="191"/>
        <v>569</v>
      </c>
      <c r="BR220" s="405">
        <f t="shared" si="191"/>
        <v>552</v>
      </c>
      <c r="BS220" s="476"/>
      <c r="BT220" s="402"/>
      <c r="BU220" s="402"/>
      <c r="BV220" s="402"/>
      <c r="BW220" s="472"/>
      <c r="BX220" s="472"/>
      <c r="BY220" s="403"/>
      <c r="BZ220" s="402"/>
      <c r="CA220" s="402"/>
      <c r="CB220" s="402"/>
      <c r="CC220" s="402"/>
      <c r="CD220" s="402"/>
      <c r="CE220" s="402"/>
      <c r="CF220" s="472"/>
      <c r="CG220" s="403"/>
      <c r="CH220" s="399"/>
      <c r="CI220" s="402"/>
      <c r="CJ220" s="402"/>
      <c r="CK220" s="402"/>
      <c r="CL220" s="402"/>
      <c r="CM220" s="402"/>
      <c r="CN220" s="472"/>
      <c r="CO220" s="489" t="str">
        <f t="shared" si="194"/>
        <v/>
      </c>
      <c r="CP220" s="397" t="str">
        <f t="shared" si="194"/>
        <v/>
      </c>
      <c r="CQ220" s="397" t="str">
        <f t="shared" si="194"/>
        <v/>
      </c>
      <c r="CR220" s="397" t="str">
        <f t="shared" si="194"/>
        <v/>
      </c>
      <c r="CS220" s="397" t="str">
        <f t="shared" si="194"/>
        <v/>
      </c>
      <c r="CT220" s="397" t="str">
        <f t="shared" si="194"/>
        <v/>
      </c>
      <c r="CU220" s="397" t="str">
        <f t="shared" si="194"/>
        <v/>
      </c>
      <c r="CV220" s="491" t="str">
        <f t="shared" si="194"/>
        <v/>
      </c>
      <c r="CW220" s="379"/>
      <c r="CX220" s="399"/>
      <c r="CY220" s="472"/>
      <c r="CZ220" s="400"/>
      <c r="DA220" s="399"/>
      <c r="DB220" s="472"/>
      <c r="DC220" s="404" t="str">
        <f t="shared" si="202"/>
        <v/>
      </c>
      <c r="DD220" s="404" t="str">
        <f t="shared" si="202"/>
        <v/>
      </c>
      <c r="DE220" s="405" t="str">
        <f t="shared" si="202"/>
        <v/>
      </c>
      <c r="DF220" s="379"/>
      <c r="DG220" s="399"/>
      <c r="DH220" s="472"/>
      <c r="DI220" s="400"/>
      <c r="DJ220" s="399"/>
      <c r="DK220" s="472"/>
      <c r="DL220" s="400"/>
      <c r="DM220" s="399"/>
      <c r="DN220" s="472"/>
      <c r="DO220" s="400"/>
      <c r="DP220" s="399"/>
      <c r="DQ220" s="472"/>
      <c r="DR220" s="404" t="str">
        <f t="shared" si="205"/>
        <v/>
      </c>
      <c r="DS220" s="404" t="str">
        <f t="shared" si="205"/>
        <v/>
      </c>
      <c r="DT220" s="405" t="str">
        <f t="shared" si="205"/>
        <v/>
      </c>
      <c r="DU220" s="409"/>
      <c r="DV220" s="406" t="b">
        <f t="shared" si="158"/>
        <v>1</v>
      </c>
      <c r="DW220" s="136" t="b">
        <f t="shared" si="159"/>
        <v>1</v>
      </c>
      <c r="DX220" s="408" t="b">
        <f t="shared" si="160"/>
        <v>1</v>
      </c>
      <c r="DY220" s="136" t="b">
        <f t="shared" si="161"/>
        <v>1</v>
      </c>
      <c r="DZ220" s="136" t="b">
        <f t="shared" si="162"/>
        <v>1</v>
      </c>
      <c r="EA220" s="408" t="b">
        <f t="shared" si="163"/>
        <v>1</v>
      </c>
      <c r="EB220" s="136" t="b">
        <f t="shared" si="164"/>
        <v>1</v>
      </c>
      <c r="EC220" s="136" t="b">
        <f t="shared" si="165"/>
        <v>1</v>
      </c>
      <c r="ED220" s="408" t="b">
        <f t="shared" si="166"/>
        <v>1</v>
      </c>
      <c r="EE220" s="136" t="b">
        <f t="shared" si="167"/>
        <v>0</v>
      </c>
      <c r="EF220" s="136" t="b">
        <f t="shared" si="168"/>
        <v>0</v>
      </c>
      <c r="EG220" s="408" t="b">
        <f t="shared" si="169"/>
        <v>1</v>
      </c>
      <c r="EH220" s="136" t="b">
        <f t="shared" si="170"/>
        <v>0</v>
      </c>
      <c r="EI220" s="136" t="b">
        <f t="shared" si="171"/>
        <v>0</v>
      </c>
      <c r="EJ220" s="408" t="b">
        <f t="shared" si="172"/>
        <v>1</v>
      </c>
      <c r="EK220" s="136" t="b">
        <f t="shared" si="173"/>
        <v>0</v>
      </c>
      <c r="EL220" s="136" t="b">
        <f t="shared" si="174"/>
        <v>0</v>
      </c>
      <c r="EM220" s="408" t="b">
        <f t="shared" si="175"/>
        <v>1</v>
      </c>
      <c r="EN220" s="583"/>
    </row>
    <row r="221" spans="1:144">
      <c r="A221" s="533" t="s">
        <v>616</v>
      </c>
      <c r="B221" s="534" t="s">
        <v>627</v>
      </c>
      <c r="C221" s="535">
        <v>159966</v>
      </c>
      <c r="D221" s="536">
        <v>4</v>
      </c>
      <c r="E221" s="395">
        <v>1790</v>
      </c>
      <c r="F221" s="395">
        <v>1723</v>
      </c>
      <c r="G221" s="395">
        <v>1961</v>
      </c>
      <c r="H221" s="395">
        <v>1532</v>
      </c>
      <c r="I221" s="472">
        <v>1390</v>
      </c>
      <c r="J221" s="472">
        <v>1454</v>
      </c>
      <c r="K221" s="394">
        <v>1268</v>
      </c>
      <c r="L221" s="395">
        <v>1120</v>
      </c>
      <c r="M221" s="395">
        <v>1434</v>
      </c>
      <c r="N221" s="395">
        <v>1472</v>
      </c>
      <c r="O221" s="396">
        <v>1467</v>
      </c>
      <c r="P221" s="396">
        <v>1419</v>
      </c>
      <c r="Q221" s="395">
        <v>1411</v>
      </c>
      <c r="R221" s="395">
        <v>1398</v>
      </c>
      <c r="S221" s="395">
        <v>1584</v>
      </c>
      <c r="T221" s="395">
        <v>1173</v>
      </c>
      <c r="U221" s="395">
        <v>1059</v>
      </c>
      <c r="V221" s="472">
        <v>1161</v>
      </c>
      <c r="W221" s="394"/>
      <c r="X221" s="395"/>
      <c r="Y221" s="395"/>
      <c r="Z221" s="395"/>
      <c r="AA221" s="396"/>
      <c r="AB221" s="396"/>
      <c r="AC221" s="395"/>
      <c r="AD221" s="395"/>
      <c r="AE221" s="395"/>
      <c r="AF221" s="395"/>
      <c r="AG221" s="395"/>
      <c r="AH221" s="472"/>
      <c r="AI221" s="489">
        <f t="shared" si="176"/>
        <v>1268</v>
      </c>
      <c r="AJ221" s="397">
        <f t="shared" si="176"/>
        <v>1120</v>
      </c>
      <c r="AK221" s="397">
        <f t="shared" si="176"/>
        <v>1434</v>
      </c>
      <c r="AL221" s="397">
        <f t="shared" si="176"/>
        <v>1472</v>
      </c>
      <c r="AM221" s="397">
        <f t="shared" si="176"/>
        <v>1467</v>
      </c>
      <c r="AN221" s="397">
        <f t="shared" si="176"/>
        <v>1419</v>
      </c>
      <c r="AO221" s="397">
        <f t="shared" si="176"/>
        <v>1411</v>
      </c>
      <c r="AP221" s="397">
        <f t="shared" si="176"/>
        <v>1398</v>
      </c>
      <c r="AQ221" s="397">
        <f t="shared" si="176"/>
        <v>1584</v>
      </c>
      <c r="AR221" s="397">
        <f t="shared" si="185"/>
        <v>1173</v>
      </c>
      <c r="AS221" s="397">
        <f t="shared" si="185"/>
        <v>1059</v>
      </c>
      <c r="AT221" s="398">
        <f t="shared" si="185"/>
        <v>1161</v>
      </c>
      <c r="AU221" s="379">
        <v>766</v>
      </c>
      <c r="AV221" s="395">
        <v>702</v>
      </c>
      <c r="AW221" s="472">
        <v>771</v>
      </c>
      <c r="AX221" s="400">
        <v>125</v>
      </c>
      <c r="AY221" s="395">
        <v>101</v>
      </c>
      <c r="AZ221" s="472">
        <v>141</v>
      </c>
      <c r="BA221" s="489">
        <f t="shared" si="188"/>
        <v>282</v>
      </c>
      <c r="BB221" s="397">
        <f t="shared" si="188"/>
        <v>256</v>
      </c>
      <c r="BC221" s="398">
        <f t="shared" si="188"/>
        <v>249</v>
      </c>
      <c r="BD221" s="401">
        <v>368</v>
      </c>
      <c r="BE221" s="402">
        <v>348</v>
      </c>
      <c r="BF221" s="472">
        <v>359</v>
      </c>
      <c r="BG221" s="403">
        <v>367</v>
      </c>
      <c r="BH221" s="402">
        <v>362</v>
      </c>
      <c r="BI221" s="472">
        <v>442</v>
      </c>
      <c r="BJ221" s="403">
        <v>105</v>
      </c>
      <c r="BK221" s="402">
        <v>100</v>
      </c>
      <c r="BL221" s="472">
        <v>102</v>
      </c>
      <c r="BM221" s="403">
        <v>326</v>
      </c>
      <c r="BN221" s="402">
        <v>327</v>
      </c>
      <c r="BO221" s="472">
        <v>368</v>
      </c>
      <c r="BP221" s="490">
        <f t="shared" si="191"/>
        <v>668</v>
      </c>
      <c r="BQ221" s="475">
        <f t="shared" si="191"/>
        <v>644</v>
      </c>
      <c r="BR221" s="405">
        <f t="shared" si="191"/>
        <v>582</v>
      </c>
      <c r="BS221" s="476"/>
      <c r="BT221" s="402"/>
      <c r="BU221" s="402"/>
      <c r="BV221" s="402"/>
      <c r="BW221" s="472"/>
      <c r="BX221" s="472"/>
      <c r="BY221" s="403"/>
      <c r="BZ221" s="402"/>
      <c r="CA221" s="402"/>
      <c r="CB221" s="402"/>
      <c r="CC221" s="402"/>
      <c r="CD221" s="402"/>
      <c r="CE221" s="402"/>
      <c r="CF221" s="472"/>
      <c r="CG221" s="403"/>
      <c r="CH221" s="399"/>
      <c r="CI221" s="402"/>
      <c r="CJ221" s="402"/>
      <c r="CK221" s="402"/>
      <c r="CL221" s="402"/>
      <c r="CM221" s="402"/>
      <c r="CN221" s="472"/>
      <c r="CO221" s="489" t="str">
        <f t="shared" si="194"/>
        <v/>
      </c>
      <c r="CP221" s="397" t="str">
        <f t="shared" si="194"/>
        <v/>
      </c>
      <c r="CQ221" s="397" t="str">
        <f t="shared" si="194"/>
        <v/>
      </c>
      <c r="CR221" s="397" t="str">
        <f t="shared" si="194"/>
        <v/>
      </c>
      <c r="CS221" s="397" t="str">
        <f t="shared" si="194"/>
        <v/>
      </c>
      <c r="CT221" s="397" t="str">
        <f t="shared" si="194"/>
        <v/>
      </c>
      <c r="CU221" s="397" t="str">
        <f t="shared" si="194"/>
        <v/>
      </c>
      <c r="CV221" s="491" t="str">
        <f t="shared" si="194"/>
        <v/>
      </c>
      <c r="CW221" s="379"/>
      <c r="CX221" s="399"/>
      <c r="CY221" s="472"/>
      <c r="CZ221" s="400"/>
      <c r="DA221" s="399"/>
      <c r="DB221" s="472"/>
      <c r="DC221" s="404" t="str">
        <f t="shared" si="202"/>
        <v/>
      </c>
      <c r="DD221" s="404" t="str">
        <f t="shared" si="202"/>
        <v/>
      </c>
      <c r="DE221" s="405" t="str">
        <f t="shared" si="202"/>
        <v/>
      </c>
      <c r="DF221" s="379"/>
      <c r="DG221" s="399"/>
      <c r="DH221" s="472"/>
      <c r="DI221" s="400"/>
      <c r="DJ221" s="399"/>
      <c r="DK221" s="472"/>
      <c r="DL221" s="400"/>
      <c r="DM221" s="399"/>
      <c r="DN221" s="472"/>
      <c r="DO221" s="400"/>
      <c r="DP221" s="399"/>
      <c r="DQ221" s="472"/>
      <c r="DR221" s="404" t="str">
        <f t="shared" si="205"/>
        <v/>
      </c>
      <c r="DS221" s="404" t="str">
        <f t="shared" si="205"/>
        <v/>
      </c>
      <c r="DT221" s="405" t="str">
        <f t="shared" si="205"/>
        <v/>
      </c>
      <c r="DU221" s="409"/>
      <c r="DV221" s="406" t="b">
        <f t="shared" si="158"/>
        <v>1</v>
      </c>
      <c r="DW221" s="136" t="b">
        <f t="shared" si="159"/>
        <v>1</v>
      </c>
      <c r="DX221" s="408" t="b">
        <f t="shared" si="160"/>
        <v>1</v>
      </c>
      <c r="DY221" s="136" t="b">
        <f t="shared" si="161"/>
        <v>1</v>
      </c>
      <c r="DZ221" s="136" t="b">
        <f t="shared" si="162"/>
        <v>1</v>
      </c>
      <c r="EA221" s="408" t="b">
        <f t="shared" si="163"/>
        <v>1</v>
      </c>
      <c r="EB221" s="136" t="b">
        <f t="shared" si="164"/>
        <v>1</v>
      </c>
      <c r="EC221" s="136" t="b">
        <f t="shared" si="165"/>
        <v>1</v>
      </c>
      <c r="ED221" s="408" t="b">
        <f t="shared" si="166"/>
        <v>1</v>
      </c>
      <c r="EE221" s="136" t="b">
        <f t="shared" si="167"/>
        <v>0</v>
      </c>
      <c r="EF221" s="136" t="b">
        <f t="shared" si="168"/>
        <v>0</v>
      </c>
      <c r="EG221" s="408" t="b">
        <f t="shared" si="169"/>
        <v>1</v>
      </c>
      <c r="EH221" s="136" t="b">
        <f t="shared" si="170"/>
        <v>0</v>
      </c>
      <c r="EI221" s="136" t="b">
        <f t="shared" si="171"/>
        <v>0</v>
      </c>
      <c r="EJ221" s="408" t="b">
        <f t="shared" si="172"/>
        <v>1</v>
      </c>
      <c r="EK221" s="136" t="b">
        <f t="shared" si="173"/>
        <v>0</v>
      </c>
      <c r="EL221" s="136" t="b">
        <f t="shared" si="174"/>
        <v>0</v>
      </c>
      <c r="EM221" s="408" t="b">
        <f t="shared" si="175"/>
        <v>1</v>
      </c>
      <c r="EN221" s="583"/>
    </row>
    <row r="222" spans="1:144">
      <c r="A222" s="533" t="s">
        <v>616</v>
      </c>
      <c r="B222" s="532" t="s">
        <v>628</v>
      </c>
      <c r="C222" s="533">
        <v>160038</v>
      </c>
      <c r="D222" s="533">
        <v>4</v>
      </c>
      <c r="E222" s="395">
        <v>2599</v>
      </c>
      <c r="F222" s="395">
        <v>2589</v>
      </c>
      <c r="G222" s="395">
        <v>2598</v>
      </c>
      <c r="H222" s="395">
        <v>2021</v>
      </c>
      <c r="I222" s="472">
        <v>1980</v>
      </c>
      <c r="J222" s="472">
        <v>1982</v>
      </c>
      <c r="K222" s="394">
        <v>1483</v>
      </c>
      <c r="L222" s="395">
        <v>1412</v>
      </c>
      <c r="M222" s="395">
        <v>1373</v>
      </c>
      <c r="N222" s="395">
        <v>1663</v>
      </c>
      <c r="O222" s="396">
        <v>1561</v>
      </c>
      <c r="P222" s="396">
        <v>1550</v>
      </c>
      <c r="Q222" s="395">
        <v>1889</v>
      </c>
      <c r="R222" s="395">
        <v>1849</v>
      </c>
      <c r="S222" s="395">
        <v>1801</v>
      </c>
      <c r="T222" s="395">
        <v>1422</v>
      </c>
      <c r="U222" s="395">
        <v>1331</v>
      </c>
      <c r="V222" s="472">
        <v>1288</v>
      </c>
      <c r="W222" s="394"/>
      <c r="X222" s="395"/>
      <c r="Y222" s="395"/>
      <c r="Z222" s="395"/>
      <c r="AA222" s="396"/>
      <c r="AB222" s="396"/>
      <c r="AC222" s="395"/>
      <c r="AD222" s="395"/>
      <c r="AE222" s="395"/>
      <c r="AF222" s="395"/>
      <c r="AG222" s="395"/>
      <c r="AH222" s="472"/>
      <c r="AI222" s="489">
        <f t="shared" si="176"/>
        <v>1483</v>
      </c>
      <c r="AJ222" s="397">
        <f t="shared" si="176"/>
        <v>1412</v>
      </c>
      <c r="AK222" s="397">
        <f t="shared" si="176"/>
        <v>1373</v>
      </c>
      <c r="AL222" s="397">
        <f t="shared" si="176"/>
        <v>1663</v>
      </c>
      <c r="AM222" s="397">
        <f t="shared" si="176"/>
        <v>1561</v>
      </c>
      <c r="AN222" s="397">
        <f t="shared" si="176"/>
        <v>1550</v>
      </c>
      <c r="AO222" s="397">
        <f t="shared" si="176"/>
        <v>1889</v>
      </c>
      <c r="AP222" s="397">
        <f t="shared" si="176"/>
        <v>1849</v>
      </c>
      <c r="AQ222" s="397">
        <f t="shared" si="176"/>
        <v>1801</v>
      </c>
      <c r="AR222" s="397">
        <f t="shared" si="185"/>
        <v>1422</v>
      </c>
      <c r="AS222" s="397">
        <f t="shared" si="185"/>
        <v>1331</v>
      </c>
      <c r="AT222" s="398">
        <f t="shared" si="185"/>
        <v>1288</v>
      </c>
      <c r="AU222" s="379">
        <v>901</v>
      </c>
      <c r="AV222" s="395">
        <v>872</v>
      </c>
      <c r="AW222" s="472">
        <v>869</v>
      </c>
      <c r="AX222" s="400">
        <v>137</v>
      </c>
      <c r="AY222" s="395">
        <v>158</v>
      </c>
      <c r="AZ222" s="472">
        <v>140</v>
      </c>
      <c r="BA222" s="489">
        <f t="shared" si="188"/>
        <v>384</v>
      </c>
      <c r="BB222" s="397">
        <f t="shared" si="188"/>
        <v>301</v>
      </c>
      <c r="BC222" s="398">
        <f t="shared" si="188"/>
        <v>279</v>
      </c>
      <c r="BD222" s="401">
        <v>486</v>
      </c>
      <c r="BE222" s="402">
        <v>480</v>
      </c>
      <c r="BF222" s="472">
        <v>516</v>
      </c>
      <c r="BG222" s="403">
        <v>436</v>
      </c>
      <c r="BH222" s="402">
        <v>402</v>
      </c>
      <c r="BI222" s="472">
        <v>452</v>
      </c>
      <c r="BJ222" s="403">
        <v>83</v>
      </c>
      <c r="BK222" s="402">
        <v>63</v>
      </c>
      <c r="BL222" s="472">
        <v>107</v>
      </c>
      <c r="BM222" s="403">
        <v>353</v>
      </c>
      <c r="BN222" s="402">
        <v>324</v>
      </c>
      <c r="BO222" s="472">
        <v>429</v>
      </c>
      <c r="BP222" s="490">
        <f t="shared" si="191"/>
        <v>639</v>
      </c>
      <c r="BQ222" s="475">
        <f t="shared" si="191"/>
        <v>683</v>
      </c>
      <c r="BR222" s="405">
        <f t="shared" si="191"/>
        <v>837</v>
      </c>
      <c r="BS222" s="476"/>
      <c r="BT222" s="402"/>
      <c r="BU222" s="402"/>
      <c r="BV222" s="402"/>
      <c r="BW222" s="472"/>
      <c r="BX222" s="472"/>
      <c r="BY222" s="403"/>
      <c r="BZ222" s="402"/>
      <c r="CA222" s="402"/>
      <c r="CB222" s="402"/>
      <c r="CC222" s="402"/>
      <c r="CD222" s="402"/>
      <c r="CE222" s="402"/>
      <c r="CF222" s="472"/>
      <c r="CG222" s="403"/>
      <c r="CH222" s="399"/>
      <c r="CI222" s="402"/>
      <c r="CJ222" s="402"/>
      <c r="CK222" s="402"/>
      <c r="CL222" s="402"/>
      <c r="CM222" s="402"/>
      <c r="CN222" s="472"/>
      <c r="CO222" s="489" t="str">
        <f t="shared" si="194"/>
        <v/>
      </c>
      <c r="CP222" s="397" t="str">
        <f t="shared" si="194"/>
        <v/>
      </c>
      <c r="CQ222" s="397" t="str">
        <f t="shared" si="194"/>
        <v/>
      </c>
      <c r="CR222" s="397" t="str">
        <f t="shared" si="194"/>
        <v/>
      </c>
      <c r="CS222" s="397" t="str">
        <f t="shared" si="194"/>
        <v/>
      </c>
      <c r="CT222" s="397" t="str">
        <f t="shared" si="194"/>
        <v/>
      </c>
      <c r="CU222" s="397" t="str">
        <f t="shared" si="194"/>
        <v/>
      </c>
      <c r="CV222" s="491" t="str">
        <f t="shared" si="194"/>
        <v/>
      </c>
      <c r="CW222" s="379"/>
      <c r="CX222" s="399"/>
      <c r="CY222" s="472"/>
      <c r="CZ222" s="400"/>
      <c r="DA222" s="399"/>
      <c r="DB222" s="472"/>
      <c r="DC222" s="404" t="str">
        <f t="shared" si="202"/>
        <v/>
      </c>
      <c r="DD222" s="404" t="str">
        <f t="shared" si="202"/>
        <v/>
      </c>
      <c r="DE222" s="405" t="str">
        <f t="shared" si="202"/>
        <v/>
      </c>
      <c r="DF222" s="379"/>
      <c r="DG222" s="399"/>
      <c r="DH222" s="472"/>
      <c r="DI222" s="400"/>
      <c r="DJ222" s="399"/>
      <c r="DK222" s="472"/>
      <c r="DL222" s="400"/>
      <c r="DM222" s="399"/>
      <c r="DN222" s="472"/>
      <c r="DO222" s="400"/>
      <c r="DP222" s="399"/>
      <c r="DQ222" s="472"/>
      <c r="DR222" s="404" t="str">
        <f t="shared" si="205"/>
        <v/>
      </c>
      <c r="DS222" s="404" t="str">
        <f t="shared" si="205"/>
        <v/>
      </c>
      <c r="DT222" s="405" t="str">
        <f t="shared" si="205"/>
        <v/>
      </c>
      <c r="DU222" s="409"/>
      <c r="DV222" s="406" t="b">
        <f t="shared" si="158"/>
        <v>1</v>
      </c>
      <c r="DW222" s="136" t="b">
        <f t="shared" si="159"/>
        <v>1</v>
      </c>
      <c r="DX222" s="408" t="b">
        <f t="shared" si="160"/>
        <v>1</v>
      </c>
      <c r="DY222" s="136" t="b">
        <f t="shared" si="161"/>
        <v>1</v>
      </c>
      <c r="DZ222" s="136" t="b">
        <f t="shared" si="162"/>
        <v>1</v>
      </c>
      <c r="EA222" s="408" t="b">
        <f t="shared" si="163"/>
        <v>1</v>
      </c>
      <c r="EB222" s="136" t="b">
        <f t="shared" si="164"/>
        <v>1</v>
      </c>
      <c r="EC222" s="136" t="b">
        <f t="shared" si="165"/>
        <v>1</v>
      </c>
      <c r="ED222" s="408" t="b">
        <f t="shared" si="166"/>
        <v>1</v>
      </c>
      <c r="EE222" s="136" t="b">
        <f t="shared" si="167"/>
        <v>0</v>
      </c>
      <c r="EF222" s="136" t="b">
        <f t="shared" si="168"/>
        <v>0</v>
      </c>
      <c r="EG222" s="408" t="b">
        <f t="shared" si="169"/>
        <v>1</v>
      </c>
      <c r="EH222" s="136" t="b">
        <f t="shared" si="170"/>
        <v>0</v>
      </c>
      <c r="EI222" s="136" t="b">
        <f t="shared" si="171"/>
        <v>0</v>
      </c>
      <c r="EJ222" s="408" t="b">
        <f t="shared" si="172"/>
        <v>1</v>
      </c>
      <c r="EK222" s="136" t="b">
        <f t="shared" si="173"/>
        <v>0</v>
      </c>
      <c r="EL222" s="136" t="b">
        <f t="shared" si="174"/>
        <v>0</v>
      </c>
      <c r="EM222" s="408" t="b">
        <f t="shared" si="175"/>
        <v>1</v>
      </c>
      <c r="EN222" s="583"/>
    </row>
    <row r="223" spans="1:144">
      <c r="A223" s="533" t="s">
        <v>616</v>
      </c>
      <c r="B223" s="534" t="s">
        <v>629</v>
      </c>
      <c r="C223" s="533">
        <v>160630</v>
      </c>
      <c r="D223" s="533">
        <v>5</v>
      </c>
      <c r="E223" s="395">
        <v>519</v>
      </c>
      <c r="F223" s="395">
        <v>645</v>
      </c>
      <c r="G223" s="395">
        <v>661</v>
      </c>
      <c r="H223" s="395" t="s">
        <v>472</v>
      </c>
      <c r="I223" s="472">
        <v>405</v>
      </c>
      <c r="J223" s="472">
        <v>619</v>
      </c>
      <c r="K223" s="394">
        <v>417</v>
      </c>
      <c r="L223" s="395">
        <v>311</v>
      </c>
      <c r="M223" s="395">
        <v>351</v>
      </c>
      <c r="N223" s="395">
        <v>294</v>
      </c>
      <c r="O223" s="396">
        <v>299</v>
      </c>
      <c r="P223" s="396">
        <v>355</v>
      </c>
      <c r="Q223" s="395">
        <v>286</v>
      </c>
      <c r="R223" s="395">
        <v>388</v>
      </c>
      <c r="S223" s="395">
        <v>372</v>
      </c>
      <c r="T223" s="395" t="s">
        <v>472</v>
      </c>
      <c r="U223" s="395">
        <v>183</v>
      </c>
      <c r="V223" s="472">
        <v>279</v>
      </c>
      <c r="W223" s="394"/>
      <c r="X223" s="395"/>
      <c r="Y223" s="395"/>
      <c r="Z223" s="395"/>
      <c r="AA223" s="396"/>
      <c r="AB223" s="396"/>
      <c r="AC223" s="395"/>
      <c r="AD223" s="395"/>
      <c r="AE223" s="395"/>
      <c r="AF223" s="395"/>
      <c r="AG223" s="395"/>
      <c r="AH223" s="472"/>
      <c r="AI223" s="489">
        <f t="shared" si="176"/>
        <v>417</v>
      </c>
      <c r="AJ223" s="397">
        <f t="shared" si="176"/>
        <v>311</v>
      </c>
      <c r="AK223" s="397">
        <f t="shared" si="176"/>
        <v>351</v>
      </c>
      <c r="AL223" s="397">
        <f t="shared" si="176"/>
        <v>294</v>
      </c>
      <c r="AM223" s="397">
        <f t="shared" si="176"/>
        <v>299</v>
      </c>
      <c r="AN223" s="397">
        <f t="shared" si="176"/>
        <v>355</v>
      </c>
      <c r="AO223" s="397">
        <f t="shared" si="176"/>
        <v>286</v>
      </c>
      <c r="AP223" s="397">
        <f t="shared" si="176"/>
        <v>388</v>
      </c>
      <c r="AQ223" s="397">
        <f t="shared" si="176"/>
        <v>372</v>
      </c>
      <c r="AR223" s="397" t="s">
        <v>472</v>
      </c>
      <c r="AS223" s="397">
        <f t="shared" si="185"/>
        <v>183</v>
      </c>
      <c r="AT223" s="398">
        <f t="shared" si="185"/>
        <v>279</v>
      </c>
      <c r="AU223" s="379"/>
      <c r="AV223" s="395">
        <v>72</v>
      </c>
      <c r="AW223" s="472">
        <v>121</v>
      </c>
      <c r="AX223" s="400"/>
      <c r="AY223" s="395">
        <v>20</v>
      </c>
      <c r="AZ223" s="472">
        <v>28</v>
      </c>
      <c r="BA223" s="489" t="str">
        <f t="shared" si="188"/>
        <v xml:space="preserve"> </v>
      </c>
      <c r="BB223" s="397">
        <f t="shared" si="188"/>
        <v>91</v>
      </c>
      <c r="BC223" s="398">
        <f t="shared" si="188"/>
        <v>130</v>
      </c>
      <c r="BD223" s="401">
        <v>34</v>
      </c>
      <c r="BE223" s="402">
        <v>29</v>
      </c>
      <c r="BF223" s="472">
        <v>14</v>
      </c>
      <c r="BG223" s="403">
        <v>74</v>
      </c>
      <c r="BH223" s="402">
        <v>56</v>
      </c>
      <c r="BI223" s="472">
        <v>64</v>
      </c>
      <c r="BJ223" s="403">
        <v>33</v>
      </c>
      <c r="BK223" s="402">
        <v>31</v>
      </c>
      <c r="BL223" s="472">
        <v>29</v>
      </c>
      <c r="BM223" s="403">
        <v>77</v>
      </c>
      <c r="BN223" s="402">
        <v>89</v>
      </c>
      <c r="BO223" s="472">
        <v>64</v>
      </c>
      <c r="BP223" s="490">
        <f t="shared" si="191"/>
        <v>155</v>
      </c>
      <c r="BQ223" s="475">
        <f t="shared" si="191"/>
        <v>206</v>
      </c>
      <c r="BR223" s="405">
        <f t="shared" si="191"/>
        <v>179</v>
      </c>
      <c r="BS223" s="476"/>
      <c r="BT223" s="402"/>
      <c r="BU223" s="402"/>
      <c r="BV223" s="402"/>
      <c r="BW223" s="472"/>
      <c r="BX223" s="472"/>
      <c r="BY223" s="403"/>
      <c r="BZ223" s="402"/>
      <c r="CA223" s="402"/>
      <c r="CB223" s="402"/>
      <c r="CC223" s="402"/>
      <c r="CD223" s="402"/>
      <c r="CE223" s="402"/>
      <c r="CF223" s="472"/>
      <c r="CG223" s="403"/>
      <c r="CH223" s="399"/>
      <c r="CI223" s="402"/>
      <c r="CJ223" s="402"/>
      <c r="CK223" s="402"/>
      <c r="CL223" s="402"/>
      <c r="CM223" s="402"/>
      <c r="CN223" s="472"/>
      <c r="CO223" s="489" t="str">
        <f t="shared" si="194"/>
        <v/>
      </c>
      <c r="CP223" s="397" t="str">
        <f t="shared" si="194"/>
        <v/>
      </c>
      <c r="CQ223" s="397" t="str">
        <f t="shared" si="194"/>
        <v/>
      </c>
      <c r="CR223" s="397" t="str">
        <f t="shared" si="194"/>
        <v/>
      </c>
      <c r="CS223" s="397" t="str">
        <f t="shared" si="194"/>
        <v/>
      </c>
      <c r="CT223" s="397" t="str">
        <f t="shared" si="194"/>
        <v/>
      </c>
      <c r="CU223" s="397" t="str">
        <f t="shared" si="194"/>
        <v/>
      </c>
      <c r="CV223" s="491" t="str">
        <f t="shared" si="194"/>
        <v/>
      </c>
      <c r="CW223" s="379"/>
      <c r="CX223" s="399"/>
      <c r="CY223" s="472"/>
      <c r="CZ223" s="400"/>
      <c r="DA223" s="399"/>
      <c r="DB223" s="472"/>
      <c r="DC223" s="404" t="str">
        <f t="shared" si="202"/>
        <v/>
      </c>
      <c r="DD223" s="404" t="str">
        <f t="shared" si="202"/>
        <v/>
      </c>
      <c r="DE223" s="405" t="str">
        <f t="shared" si="202"/>
        <v/>
      </c>
      <c r="DF223" s="379"/>
      <c r="DG223" s="399"/>
      <c r="DH223" s="472"/>
      <c r="DI223" s="400"/>
      <c r="DJ223" s="399"/>
      <c r="DK223" s="472"/>
      <c r="DL223" s="400"/>
      <c r="DM223" s="399"/>
      <c r="DN223" s="472"/>
      <c r="DO223" s="400"/>
      <c r="DP223" s="399"/>
      <c r="DQ223" s="472"/>
      <c r="DR223" s="404" t="str">
        <f t="shared" si="205"/>
        <v/>
      </c>
      <c r="DS223" s="404" t="str">
        <f t="shared" si="205"/>
        <v/>
      </c>
      <c r="DT223" s="405" t="str">
        <f t="shared" si="205"/>
        <v/>
      </c>
      <c r="DU223" s="409"/>
      <c r="DV223" s="406" t="b">
        <f t="shared" si="158"/>
        <v>1</v>
      </c>
      <c r="DW223" s="136" t="b">
        <f t="shared" si="159"/>
        <v>1</v>
      </c>
      <c r="DX223" s="408" t="b">
        <f t="shared" si="160"/>
        <v>1</v>
      </c>
      <c r="DY223" s="136" t="b">
        <f t="shared" si="161"/>
        <v>1</v>
      </c>
      <c r="DZ223" s="136" t="b">
        <f t="shared" si="162"/>
        <v>1</v>
      </c>
      <c r="EA223" s="408" t="b">
        <f t="shared" si="163"/>
        <v>1</v>
      </c>
      <c r="EB223" s="136" t="b">
        <f t="shared" si="164"/>
        <v>1</v>
      </c>
      <c r="EC223" s="136" t="b">
        <f t="shared" si="165"/>
        <v>1</v>
      </c>
      <c r="ED223" s="408" t="b">
        <f t="shared" si="166"/>
        <v>1</v>
      </c>
      <c r="EE223" s="136" t="b">
        <f t="shared" si="167"/>
        <v>0</v>
      </c>
      <c r="EF223" s="136" t="b">
        <f t="shared" si="168"/>
        <v>0</v>
      </c>
      <c r="EG223" s="408" t="b">
        <f t="shared" si="169"/>
        <v>1</v>
      </c>
      <c r="EH223" s="136" t="b">
        <f t="shared" si="170"/>
        <v>0</v>
      </c>
      <c r="EI223" s="136" t="b">
        <f t="shared" si="171"/>
        <v>0</v>
      </c>
      <c r="EJ223" s="408" t="b">
        <f t="shared" si="172"/>
        <v>1</v>
      </c>
      <c r="EK223" s="136" t="b">
        <f t="shared" si="173"/>
        <v>0</v>
      </c>
      <c r="EL223" s="136" t="b">
        <f t="shared" si="174"/>
        <v>0</v>
      </c>
      <c r="EM223" s="408" t="b">
        <f t="shared" si="175"/>
        <v>1</v>
      </c>
      <c r="EN223" s="583"/>
    </row>
    <row r="224" spans="1:144">
      <c r="A224" s="533" t="s">
        <v>616</v>
      </c>
      <c r="B224" s="532" t="s">
        <v>630</v>
      </c>
      <c r="C224" s="533">
        <v>159382</v>
      </c>
      <c r="D224" s="533">
        <v>7</v>
      </c>
      <c r="E224" s="395"/>
      <c r="F224" s="395"/>
      <c r="G224" s="395"/>
      <c r="H224" s="395"/>
      <c r="I224" s="472"/>
      <c r="J224" s="472"/>
      <c r="K224" s="394"/>
      <c r="L224" s="395"/>
      <c r="M224" s="395"/>
      <c r="N224" s="395"/>
      <c r="O224" s="396"/>
      <c r="P224" s="396"/>
      <c r="Q224" s="395"/>
      <c r="R224" s="395"/>
      <c r="S224" s="395"/>
      <c r="T224" s="395"/>
      <c r="U224" s="395"/>
      <c r="V224" s="472"/>
      <c r="W224" s="394"/>
      <c r="X224" s="395"/>
      <c r="Y224" s="395"/>
      <c r="Z224" s="395"/>
      <c r="AA224" s="396"/>
      <c r="AB224" s="396"/>
      <c r="AC224" s="395"/>
      <c r="AD224" s="395"/>
      <c r="AE224" s="395"/>
      <c r="AF224" s="395"/>
      <c r="AG224" s="395"/>
      <c r="AH224" s="472"/>
      <c r="AI224" s="489" t="str">
        <f t="shared" si="176"/>
        <v xml:space="preserve"> </v>
      </c>
      <c r="AJ224" s="397" t="str">
        <f t="shared" si="176"/>
        <v xml:space="preserve"> </v>
      </c>
      <c r="AK224" s="397" t="str">
        <f t="shared" si="176"/>
        <v xml:space="preserve"> </v>
      </c>
      <c r="AL224" s="397" t="str">
        <f t="shared" si="176"/>
        <v xml:space="preserve"> </v>
      </c>
      <c r="AM224" s="397" t="str">
        <f t="shared" si="176"/>
        <v xml:space="preserve"> </v>
      </c>
      <c r="AN224" s="397" t="str">
        <f t="shared" si="176"/>
        <v xml:space="preserve"> </v>
      </c>
      <c r="AO224" s="397" t="str">
        <f t="shared" si="176"/>
        <v xml:space="preserve"> </v>
      </c>
      <c r="AP224" s="397" t="str">
        <f t="shared" si="176"/>
        <v xml:space="preserve"> </v>
      </c>
      <c r="AQ224" s="397" t="str">
        <f t="shared" si="176"/>
        <v xml:space="preserve"> </v>
      </c>
      <c r="AR224" s="397" t="str">
        <f t="shared" si="185"/>
        <v xml:space="preserve"> </v>
      </c>
      <c r="AS224" s="397" t="str">
        <f t="shared" si="185"/>
        <v xml:space="preserve"> </v>
      </c>
      <c r="AT224" s="398" t="str">
        <f t="shared" si="185"/>
        <v xml:space="preserve"> </v>
      </c>
      <c r="AU224" s="379"/>
      <c r="AV224" s="395"/>
      <c r="AW224" s="472"/>
      <c r="AX224" s="400"/>
      <c r="AY224" s="395"/>
      <c r="AZ224" s="472"/>
      <c r="BA224" s="489" t="str">
        <f t="shared" si="188"/>
        <v xml:space="preserve"> </v>
      </c>
      <c r="BB224" s="397" t="str">
        <f t="shared" si="188"/>
        <v xml:space="preserve"> </v>
      </c>
      <c r="BC224" s="398" t="str">
        <f t="shared" si="188"/>
        <v xml:space="preserve"> </v>
      </c>
      <c r="BD224" s="401"/>
      <c r="BE224" s="402"/>
      <c r="BF224" s="472"/>
      <c r="BG224" s="403"/>
      <c r="BH224" s="402"/>
      <c r="BI224" s="472"/>
      <c r="BJ224" s="403"/>
      <c r="BK224" s="402"/>
      <c r="BL224" s="472"/>
      <c r="BM224" s="403"/>
      <c r="BN224" s="402"/>
      <c r="BO224" s="472"/>
      <c r="BP224" s="490" t="str">
        <f t="shared" si="191"/>
        <v/>
      </c>
      <c r="BQ224" s="475" t="str">
        <f t="shared" si="191"/>
        <v/>
      </c>
      <c r="BR224" s="405" t="str">
        <f t="shared" si="191"/>
        <v/>
      </c>
      <c r="BS224" s="476">
        <v>909</v>
      </c>
      <c r="BT224" s="402">
        <v>805</v>
      </c>
      <c r="BU224" s="402">
        <v>723</v>
      </c>
      <c r="BV224" s="402">
        <v>795</v>
      </c>
      <c r="BW224" s="472">
        <v>614</v>
      </c>
      <c r="BX224" s="472">
        <v>527</v>
      </c>
      <c r="BY224" s="403">
        <v>376</v>
      </c>
      <c r="BZ224" s="402">
        <v>422</v>
      </c>
      <c r="CA224" s="402">
        <v>455</v>
      </c>
      <c r="CB224" s="402">
        <v>389</v>
      </c>
      <c r="CC224" s="402">
        <v>415</v>
      </c>
      <c r="CD224" s="402">
        <v>388</v>
      </c>
      <c r="CE224" s="402">
        <v>324</v>
      </c>
      <c r="CF224" s="472">
        <v>298</v>
      </c>
      <c r="CG224" s="403"/>
      <c r="CH224" s="399"/>
      <c r="CI224" s="402"/>
      <c r="CJ224" s="402"/>
      <c r="CK224" s="402"/>
      <c r="CL224" s="402"/>
      <c r="CM224" s="402"/>
      <c r="CN224" s="472"/>
      <c r="CO224" s="489">
        <f t="shared" si="194"/>
        <v>376</v>
      </c>
      <c r="CP224" s="397">
        <f t="shared" si="194"/>
        <v>422</v>
      </c>
      <c r="CQ224" s="397">
        <f t="shared" si="194"/>
        <v>455</v>
      </c>
      <c r="CR224" s="397">
        <f t="shared" si="194"/>
        <v>389</v>
      </c>
      <c r="CS224" s="397">
        <f t="shared" si="194"/>
        <v>415</v>
      </c>
      <c r="CT224" s="397">
        <f t="shared" si="194"/>
        <v>388</v>
      </c>
      <c r="CU224" s="397">
        <f t="shared" si="194"/>
        <v>324</v>
      </c>
      <c r="CV224" s="491">
        <f t="shared" si="194"/>
        <v>298</v>
      </c>
      <c r="CW224" s="379">
        <v>163</v>
      </c>
      <c r="CX224" s="399">
        <v>156</v>
      </c>
      <c r="CY224" s="472">
        <v>139</v>
      </c>
      <c r="CZ224" s="400">
        <v>50</v>
      </c>
      <c r="DA224" s="399">
        <v>36</v>
      </c>
      <c r="DB224" s="472">
        <v>40</v>
      </c>
      <c r="DC224" s="404">
        <f t="shared" si="202"/>
        <v>175</v>
      </c>
      <c r="DD224" s="404">
        <f t="shared" si="202"/>
        <v>132</v>
      </c>
      <c r="DE224" s="405">
        <f t="shared" si="202"/>
        <v>119</v>
      </c>
      <c r="DF224" s="379">
        <v>15</v>
      </c>
      <c r="DG224" s="399">
        <v>21</v>
      </c>
      <c r="DH224" s="472">
        <v>10</v>
      </c>
      <c r="DI224" s="400">
        <v>77</v>
      </c>
      <c r="DJ224" s="399">
        <v>64</v>
      </c>
      <c r="DK224" s="472">
        <v>69</v>
      </c>
      <c r="DL224" s="400">
        <v>95</v>
      </c>
      <c r="DM224" s="399">
        <v>105</v>
      </c>
      <c r="DN224" s="472">
        <v>93</v>
      </c>
      <c r="DO224" s="400">
        <v>69</v>
      </c>
      <c r="DP224" s="399">
        <v>95</v>
      </c>
      <c r="DQ224" s="472">
        <v>97</v>
      </c>
      <c r="DR224" s="404">
        <f t="shared" si="205"/>
        <v>210</v>
      </c>
      <c r="DS224" s="404">
        <f t="shared" si="205"/>
        <v>194</v>
      </c>
      <c r="DT224" s="405">
        <f t="shared" si="205"/>
        <v>188</v>
      </c>
      <c r="DU224" s="409"/>
      <c r="DV224" s="406" t="b">
        <f t="shared" si="158"/>
        <v>0</v>
      </c>
      <c r="DW224" s="136" t="b">
        <f t="shared" si="159"/>
        <v>0</v>
      </c>
      <c r="DX224" s="408" t="b">
        <f t="shared" si="160"/>
        <v>1</v>
      </c>
      <c r="DY224" s="136" t="b">
        <f t="shared" si="161"/>
        <v>0</v>
      </c>
      <c r="DZ224" s="136" t="b">
        <f t="shared" si="162"/>
        <v>0</v>
      </c>
      <c r="EA224" s="408" t="b">
        <f t="shared" si="163"/>
        <v>1</v>
      </c>
      <c r="EB224" s="136" t="b">
        <f t="shared" si="164"/>
        <v>0</v>
      </c>
      <c r="EC224" s="136" t="b">
        <f t="shared" si="165"/>
        <v>0</v>
      </c>
      <c r="ED224" s="408" t="b">
        <f t="shared" si="166"/>
        <v>1</v>
      </c>
      <c r="EE224" s="136" t="b">
        <f t="shared" si="167"/>
        <v>1</v>
      </c>
      <c r="EF224" s="136" t="b">
        <f t="shared" si="168"/>
        <v>1</v>
      </c>
      <c r="EG224" s="408" t="b">
        <f t="shared" si="169"/>
        <v>1</v>
      </c>
      <c r="EH224" s="136" t="b">
        <f t="shared" si="170"/>
        <v>1</v>
      </c>
      <c r="EI224" s="136" t="b">
        <f t="shared" si="171"/>
        <v>1</v>
      </c>
      <c r="EJ224" s="408" t="b">
        <f t="shared" si="172"/>
        <v>1</v>
      </c>
      <c r="EK224" s="136" t="b">
        <f t="shared" si="173"/>
        <v>1</v>
      </c>
      <c r="EL224" s="136" t="b">
        <f t="shared" si="174"/>
        <v>1</v>
      </c>
      <c r="EM224" s="408" t="b">
        <f t="shared" si="175"/>
        <v>1</v>
      </c>
      <c r="EN224" s="583" t="s">
        <v>1185</v>
      </c>
    </row>
    <row r="225" spans="1:144">
      <c r="A225" s="533" t="s">
        <v>616</v>
      </c>
      <c r="B225" s="532" t="s">
        <v>631</v>
      </c>
      <c r="C225" s="533">
        <v>158662</v>
      </c>
      <c r="D225" s="533">
        <v>8</v>
      </c>
      <c r="E225" s="395"/>
      <c r="F225" s="395"/>
      <c r="G225" s="395"/>
      <c r="H225" s="395"/>
      <c r="I225" s="472"/>
      <c r="J225" s="472"/>
      <c r="K225" s="394"/>
      <c r="L225" s="395"/>
      <c r="M225" s="395"/>
      <c r="N225" s="395"/>
      <c r="O225" s="396"/>
      <c r="P225" s="396"/>
      <c r="Q225" s="395"/>
      <c r="R225" s="395"/>
      <c r="S225" s="395"/>
      <c r="T225" s="395"/>
      <c r="U225" s="395"/>
      <c r="V225" s="472"/>
      <c r="W225" s="394"/>
      <c r="X225" s="395"/>
      <c r="Y225" s="395"/>
      <c r="Z225" s="395"/>
      <c r="AA225" s="396"/>
      <c r="AB225" s="396"/>
      <c r="AC225" s="395"/>
      <c r="AD225" s="395"/>
      <c r="AE225" s="395"/>
      <c r="AF225" s="395"/>
      <c r="AG225" s="395"/>
      <c r="AH225" s="472"/>
      <c r="AI225" s="489" t="str">
        <f t="shared" si="176"/>
        <v xml:space="preserve"> </v>
      </c>
      <c r="AJ225" s="397" t="str">
        <f t="shared" si="176"/>
        <v xml:space="preserve"> </v>
      </c>
      <c r="AK225" s="397" t="str">
        <f t="shared" si="176"/>
        <v xml:space="preserve"> </v>
      </c>
      <c r="AL225" s="397" t="str">
        <f t="shared" si="176"/>
        <v xml:space="preserve"> </v>
      </c>
      <c r="AM225" s="397" t="str">
        <f t="shared" si="176"/>
        <v xml:space="preserve"> </v>
      </c>
      <c r="AN225" s="397" t="str">
        <f t="shared" si="176"/>
        <v xml:space="preserve"> </v>
      </c>
      <c r="AO225" s="397" t="str">
        <f t="shared" si="176"/>
        <v xml:space="preserve"> </v>
      </c>
      <c r="AP225" s="397" t="str">
        <f t="shared" si="176"/>
        <v xml:space="preserve"> </v>
      </c>
      <c r="AQ225" s="397" t="str">
        <f t="shared" si="176"/>
        <v xml:space="preserve"> </v>
      </c>
      <c r="AR225" s="397" t="str">
        <f t="shared" si="185"/>
        <v xml:space="preserve"> </v>
      </c>
      <c r="AS225" s="397" t="str">
        <f t="shared" si="185"/>
        <v xml:space="preserve"> </v>
      </c>
      <c r="AT225" s="398" t="str">
        <f t="shared" si="185"/>
        <v xml:space="preserve"> </v>
      </c>
      <c r="AU225" s="379"/>
      <c r="AV225" s="395"/>
      <c r="AW225" s="472"/>
      <c r="AX225" s="400"/>
      <c r="AY225" s="395"/>
      <c r="AZ225" s="472"/>
      <c r="BA225" s="489" t="str">
        <f t="shared" si="188"/>
        <v xml:space="preserve"> </v>
      </c>
      <c r="BB225" s="397" t="str">
        <f t="shared" si="188"/>
        <v xml:space="preserve"> </v>
      </c>
      <c r="BC225" s="398" t="str">
        <f t="shared" si="188"/>
        <v xml:space="preserve"> </v>
      </c>
      <c r="BD225" s="401"/>
      <c r="BE225" s="402"/>
      <c r="BF225" s="472"/>
      <c r="BG225" s="403"/>
      <c r="BH225" s="402"/>
      <c r="BI225" s="472"/>
      <c r="BJ225" s="403"/>
      <c r="BK225" s="402"/>
      <c r="BL225" s="472"/>
      <c r="BM225" s="403"/>
      <c r="BN225" s="402"/>
      <c r="BO225" s="472"/>
      <c r="BP225" s="490" t="str">
        <f t="shared" si="191"/>
        <v/>
      </c>
      <c r="BQ225" s="475" t="str">
        <f t="shared" si="191"/>
        <v/>
      </c>
      <c r="BR225" s="405" t="str">
        <f t="shared" si="191"/>
        <v/>
      </c>
      <c r="BS225" s="476">
        <v>4193</v>
      </c>
      <c r="BT225" s="402">
        <v>4645</v>
      </c>
      <c r="BU225" s="402">
        <v>4385</v>
      </c>
      <c r="BV225" s="402"/>
      <c r="BW225" s="472">
        <v>3151</v>
      </c>
      <c r="BX225" s="472">
        <v>3776</v>
      </c>
      <c r="BY225" s="403">
        <v>1566</v>
      </c>
      <c r="BZ225" s="402">
        <v>1640</v>
      </c>
      <c r="CA225" s="402">
        <v>1736</v>
      </c>
      <c r="CB225" s="402">
        <v>1791</v>
      </c>
      <c r="CC225" s="402">
        <v>1818</v>
      </c>
      <c r="CD225" s="402"/>
      <c r="CE225" s="402">
        <v>1350</v>
      </c>
      <c r="CF225" s="472">
        <v>1605</v>
      </c>
      <c r="CG225" s="403"/>
      <c r="CH225" s="399"/>
      <c r="CI225" s="402"/>
      <c r="CJ225" s="402"/>
      <c r="CK225" s="402"/>
      <c r="CL225" s="402"/>
      <c r="CM225" s="402"/>
      <c r="CN225" s="472"/>
      <c r="CO225" s="489">
        <f t="shared" si="194"/>
        <v>1566</v>
      </c>
      <c r="CP225" s="397">
        <f t="shared" si="194"/>
        <v>1640</v>
      </c>
      <c r="CQ225" s="397">
        <f t="shared" si="194"/>
        <v>1736</v>
      </c>
      <c r="CR225" s="397">
        <f t="shared" si="194"/>
        <v>1791</v>
      </c>
      <c r="CS225" s="397">
        <f t="shared" si="194"/>
        <v>1818</v>
      </c>
      <c r="CT225" s="397" t="str">
        <f t="shared" si="194"/>
        <v/>
      </c>
      <c r="CU225" s="397">
        <f t="shared" si="194"/>
        <v>1350</v>
      </c>
      <c r="CV225" s="491">
        <f t="shared" si="194"/>
        <v>1605</v>
      </c>
      <c r="CW225" s="379"/>
      <c r="CX225" s="399">
        <v>713</v>
      </c>
      <c r="CY225" s="472">
        <v>880</v>
      </c>
      <c r="CZ225" s="400"/>
      <c r="DA225" s="399">
        <v>82</v>
      </c>
      <c r="DB225" s="472">
        <v>100</v>
      </c>
      <c r="DC225" s="404" t="str">
        <f t="shared" si="202"/>
        <v/>
      </c>
      <c r="DD225" s="404">
        <f t="shared" si="202"/>
        <v>555</v>
      </c>
      <c r="DE225" s="405">
        <f t="shared" si="202"/>
        <v>625</v>
      </c>
      <c r="DF225" s="379">
        <v>28</v>
      </c>
      <c r="DG225" s="399">
        <v>26</v>
      </c>
      <c r="DH225" s="472"/>
      <c r="DI225" s="400">
        <v>181</v>
      </c>
      <c r="DJ225" s="399">
        <v>166</v>
      </c>
      <c r="DK225" s="472">
        <v>150</v>
      </c>
      <c r="DL225" s="400">
        <v>352</v>
      </c>
      <c r="DM225" s="399">
        <v>352</v>
      </c>
      <c r="DN225" s="472"/>
      <c r="DO225" s="400">
        <v>270</v>
      </c>
      <c r="DP225" s="399">
        <v>328</v>
      </c>
      <c r="DQ225" s="472"/>
      <c r="DR225" s="404">
        <f t="shared" si="205"/>
        <v>1141</v>
      </c>
      <c r="DS225" s="404">
        <f t="shared" si="205"/>
        <v>1112</v>
      </c>
      <c r="DT225" s="405" t="str">
        <f t="shared" si="205"/>
        <v/>
      </c>
      <c r="DU225" s="409"/>
      <c r="DV225" s="406" t="b">
        <f t="shared" si="158"/>
        <v>0</v>
      </c>
      <c r="DW225" s="136" t="b">
        <f t="shared" si="159"/>
        <v>0</v>
      </c>
      <c r="DX225" s="408" t="b">
        <f t="shared" si="160"/>
        <v>1</v>
      </c>
      <c r="DY225" s="136" t="b">
        <f t="shared" si="161"/>
        <v>0</v>
      </c>
      <c r="DZ225" s="136" t="b">
        <f t="shared" si="162"/>
        <v>0</v>
      </c>
      <c r="EA225" s="408" t="b">
        <f t="shared" si="163"/>
        <v>1</v>
      </c>
      <c r="EB225" s="136" t="b">
        <f t="shared" si="164"/>
        <v>0</v>
      </c>
      <c r="EC225" s="136" t="b">
        <f t="shared" si="165"/>
        <v>0</v>
      </c>
      <c r="ED225" s="408" t="b">
        <f t="shared" si="166"/>
        <v>1</v>
      </c>
      <c r="EE225" s="136" t="b">
        <f t="shared" si="167"/>
        <v>1</v>
      </c>
      <c r="EF225" s="136" t="b">
        <f t="shared" si="168"/>
        <v>1</v>
      </c>
      <c r="EG225" s="408" t="b">
        <f t="shared" si="169"/>
        <v>1</v>
      </c>
      <c r="EH225" s="136" t="b">
        <f t="shared" si="170"/>
        <v>0</v>
      </c>
      <c r="EI225" s="136" t="b">
        <f t="shared" si="171"/>
        <v>0</v>
      </c>
      <c r="EJ225" s="408" t="b">
        <f t="shared" si="172"/>
        <v>1</v>
      </c>
      <c r="EK225" s="136" t="b">
        <f t="shared" si="173"/>
        <v>1</v>
      </c>
      <c r="EL225" s="136" t="b">
        <f t="shared" si="174"/>
        <v>1</v>
      </c>
      <c r="EM225" s="408" t="b">
        <f t="shared" si="175"/>
        <v>1</v>
      </c>
      <c r="EN225" s="583" t="s">
        <v>1185</v>
      </c>
    </row>
    <row r="226" spans="1:144">
      <c r="A226" s="533" t="s">
        <v>616</v>
      </c>
      <c r="B226" s="658" t="s">
        <v>632</v>
      </c>
      <c r="C226" s="533">
        <v>437103</v>
      </c>
      <c r="D226" s="533">
        <v>9</v>
      </c>
      <c r="E226" s="395"/>
      <c r="F226" s="395"/>
      <c r="G226" s="395"/>
      <c r="H226" s="395"/>
      <c r="I226" s="472"/>
      <c r="J226" s="472"/>
      <c r="K226" s="394"/>
      <c r="L226" s="395"/>
      <c r="M226" s="395"/>
      <c r="N226" s="395"/>
      <c r="O226" s="396"/>
      <c r="P226" s="396"/>
      <c r="Q226" s="395"/>
      <c r="R226" s="395"/>
      <c r="S226" s="395"/>
      <c r="T226" s="395"/>
      <c r="U226" s="395"/>
      <c r="V226" s="472"/>
      <c r="W226" s="394"/>
      <c r="X226" s="395"/>
      <c r="Y226" s="395"/>
      <c r="Z226" s="395"/>
      <c r="AA226" s="396"/>
      <c r="AB226" s="396"/>
      <c r="AC226" s="395"/>
      <c r="AD226" s="395"/>
      <c r="AE226" s="395"/>
      <c r="AF226" s="395"/>
      <c r="AG226" s="395"/>
      <c r="AH226" s="472"/>
      <c r="AI226" s="489" t="str">
        <f t="shared" si="176"/>
        <v xml:space="preserve"> </v>
      </c>
      <c r="AJ226" s="397" t="str">
        <f t="shared" si="176"/>
        <v xml:space="preserve"> </v>
      </c>
      <c r="AK226" s="397" t="str">
        <f t="shared" si="176"/>
        <v xml:space="preserve"> </v>
      </c>
      <c r="AL226" s="397" t="str">
        <f t="shared" si="176"/>
        <v xml:space="preserve"> </v>
      </c>
      <c r="AM226" s="397" t="str">
        <f t="shared" si="176"/>
        <v xml:space="preserve"> </v>
      </c>
      <c r="AN226" s="397" t="str">
        <f t="shared" si="176"/>
        <v xml:space="preserve"> </v>
      </c>
      <c r="AO226" s="397" t="str">
        <f t="shared" si="176"/>
        <v xml:space="preserve"> </v>
      </c>
      <c r="AP226" s="397" t="str">
        <f t="shared" si="176"/>
        <v xml:space="preserve"> </v>
      </c>
      <c r="AQ226" s="397" t="str">
        <f t="shared" si="176"/>
        <v xml:space="preserve"> </v>
      </c>
      <c r="AR226" s="397" t="str">
        <f t="shared" si="185"/>
        <v xml:space="preserve"> </v>
      </c>
      <c r="AS226" s="397" t="str">
        <f t="shared" si="185"/>
        <v xml:space="preserve"> </v>
      </c>
      <c r="AT226" s="398" t="str">
        <f t="shared" si="185"/>
        <v xml:space="preserve"> </v>
      </c>
      <c r="AU226" s="379"/>
      <c r="AV226" s="395"/>
      <c r="AW226" s="472"/>
      <c r="AX226" s="400"/>
      <c r="AY226" s="395"/>
      <c r="AZ226" s="472"/>
      <c r="BA226" s="489" t="str">
        <f t="shared" si="188"/>
        <v xml:space="preserve"> </v>
      </c>
      <c r="BB226" s="397" t="str">
        <f t="shared" si="188"/>
        <v xml:space="preserve"> </v>
      </c>
      <c r="BC226" s="398" t="str">
        <f t="shared" si="188"/>
        <v xml:space="preserve"> </v>
      </c>
      <c r="BD226" s="401"/>
      <c r="BE226" s="402"/>
      <c r="BF226" s="472"/>
      <c r="BG226" s="403"/>
      <c r="BH226" s="402"/>
      <c r="BI226" s="472"/>
      <c r="BJ226" s="403"/>
      <c r="BK226" s="402"/>
      <c r="BL226" s="472"/>
      <c r="BM226" s="403"/>
      <c r="BN226" s="402"/>
      <c r="BO226" s="472"/>
      <c r="BP226" s="490" t="str">
        <f t="shared" si="191"/>
        <v/>
      </c>
      <c r="BQ226" s="475" t="str">
        <f t="shared" si="191"/>
        <v/>
      </c>
      <c r="BR226" s="405" t="str">
        <f t="shared" si="191"/>
        <v/>
      </c>
      <c r="BS226" s="476">
        <v>2073</v>
      </c>
      <c r="BT226" s="402">
        <v>2420</v>
      </c>
      <c r="BU226" s="402">
        <v>2308</v>
      </c>
      <c r="BV226" s="402">
        <v>2330</v>
      </c>
      <c r="BW226" s="472">
        <v>2172</v>
      </c>
      <c r="BX226" s="472">
        <v>2490</v>
      </c>
      <c r="BY226" s="403">
        <v>515</v>
      </c>
      <c r="BZ226" s="402">
        <v>844</v>
      </c>
      <c r="CA226" s="402">
        <v>843</v>
      </c>
      <c r="CB226" s="402">
        <v>1051</v>
      </c>
      <c r="CC226" s="402">
        <v>1135</v>
      </c>
      <c r="CD226" s="402">
        <v>1155</v>
      </c>
      <c r="CE226" s="402">
        <v>1118</v>
      </c>
      <c r="CF226" s="472">
        <v>1212</v>
      </c>
      <c r="CG226" s="403"/>
      <c r="CH226" s="399"/>
      <c r="CI226" s="402"/>
      <c r="CJ226" s="402"/>
      <c r="CK226" s="402"/>
      <c r="CL226" s="402"/>
      <c r="CM226" s="402"/>
      <c r="CN226" s="472"/>
      <c r="CO226" s="489">
        <f t="shared" si="194"/>
        <v>515</v>
      </c>
      <c r="CP226" s="397">
        <f t="shared" si="194"/>
        <v>844</v>
      </c>
      <c r="CQ226" s="397">
        <f t="shared" si="194"/>
        <v>843</v>
      </c>
      <c r="CR226" s="397">
        <f t="shared" si="194"/>
        <v>1051</v>
      </c>
      <c r="CS226" s="397">
        <f t="shared" si="194"/>
        <v>1135</v>
      </c>
      <c r="CT226" s="397">
        <f t="shared" si="194"/>
        <v>1155</v>
      </c>
      <c r="CU226" s="397">
        <f t="shared" si="194"/>
        <v>1118</v>
      </c>
      <c r="CV226" s="491">
        <f t="shared" si="194"/>
        <v>1212</v>
      </c>
      <c r="CW226" s="379">
        <v>544</v>
      </c>
      <c r="CX226" s="399">
        <v>498</v>
      </c>
      <c r="CY226" s="472">
        <v>597</v>
      </c>
      <c r="CZ226" s="400">
        <v>89</v>
      </c>
      <c r="DA226" s="399">
        <v>125</v>
      </c>
      <c r="DB226" s="472">
        <v>141</v>
      </c>
      <c r="DC226" s="404">
        <f t="shared" si="202"/>
        <v>522</v>
      </c>
      <c r="DD226" s="404">
        <f t="shared" si="202"/>
        <v>495</v>
      </c>
      <c r="DE226" s="405">
        <f t="shared" si="202"/>
        <v>474</v>
      </c>
      <c r="DF226" s="379">
        <v>28</v>
      </c>
      <c r="DG226" s="399">
        <v>34</v>
      </c>
      <c r="DH226" s="472">
        <v>25</v>
      </c>
      <c r="DI226" s="400">
        <v>47</v>
      </c>
      <c r="DJ226" s="399">
        <v>79</v>
      </c>
      <c r="DK226" s="472">
        <v>62</v>
      </c>
      <c r="DL226" s="400">
        <v>164</v>
      </c>
      <c r="DM226" s="399">
        <v>156</v>
      </c>
      <c r="DN226" s="472">
        <v>196</v>
      </c>
      <c r="DO226" s="400">
        <v>218</v>
      </c>
      <c r="DP226" s="399">
        <v>320</v>
      </c>
      <c r="DQ226" s="472">
        <v>289</v>
      </c>
      <c r="DR226" s="404">
        <f t="shared" si="205"/>
        <v>641</v>
      </c>
      <c r="DS226" s="404">
        <f t="shared" si="205"/>
        <v>625</v>
      </c>
      <c r="DT226" s="405">
        <f t="shared" si="205"/>
        <v>645</v>
      </c>
      <c r="DU226" s="409"/>
      <c r="DV226" s="406" t="b">
        <f t="shared" si="158"/>
        <v>0</v>
      </c>
      <c r="DW226" s="136" t="b">
        <f t="shared" si="159"/>
        <v>0</v>
      </c>
      <c r="DX226" s="408" t="b">
        <f t="shared" si="160"/>
        <v>1</v>
      </c>
      <c r="DY226" s="136" t="b">
        <f t="shared" si="161"/>
        <v>0</v>
      </c>
      <c r="DZ226" s="136" t="b">
        <f t="shared" si="162"/>
        <v>0</v>
      </c>
      <c r="EA226" s="408" t="b">
        <f t="shared" si="163"/>
        <v>1</v>
      </c>
      <c r="EB226" s="136" t="b">
        <f t="shared" si="164"/>
        <v>0</v>
      </c>
      <c r="EC226" s="136" t="b">
        <f t="shared" si="165"/>
        <v>0</v>
      </c>
      <c r="ED226" s="408" t="b">
        <f t="shared" si="166"/>
        <v>1</v>
      </c>
      <c r="EE226" s="136" t="b">
        <f t="shared" si="167"/>
        <v>1</v>
      </c>
      <c r="EF226" s="136" t="b">
        <f t="shared" si="168"/>
        <v>1</v>
      </c>
      <c r="EG226" s="408" t="b">
        <f t="shared" si="169"/>
        <v>1</v>
      </c>
      <c r="EH226" s="136" t="b">
        <f t="shared" si="170"/>
        <v>1</v>
      </c>
      <c r="EI226" s="136" t="b">
        <f t="shared" si="171"/>
        <v>1</v>
      </c>
      <c r="EJ226" s="408" t="b">
        <f t="shared" si="172"/>
        <v>1</v>
      </c>
      <c r="EK226" s="136" t="b">
        <f t="shared" si="173"/>
        <v>1</v>
      </c>
      <c r="EL226" s="136" t="b">
        <f t="shared" si="174"/>
        <v>1</v>
      </c>
      <c r="EM226" s="408" t="b">
        <f t="shared" si="175"/>
        <v>1</v>
      </c>
      <c r="EN226" s="583" t="s">
        <v>1185</v>
      </c>
    </row>
    <row r="227" spans="1:144">
      <c r="A227" s="533" t="s">
        <v>616</v>
      </c>
      <c r="B227" s="532" t="s">
        <v>633</v>
      </c>
      <c r="C227" s="533">
        <v>158431</v>
      </c>
      <c r="D227" s="533">
        <v>9</v>
      </c>
      <c r="E227" s="395"/>
      <c r="F227" s="395"/>
      <c r="G227" s="395"/>
      <c r="H227" s="395"/>
      <c r="I227" s="472"/>
      <c r="J227" s="472"/>
      <c r="K227" s="394"/>
      <c r="L227" s="395"/>
      <c r="M227" s="395"/>
      <c r="N227" s="395"/>
      <c r="O227" s="396"/>
      <c r="P227" s="396"/>
      <c r="Q227" s="395"/>
      <c r="R227" s="395"/>
      <c r="S227" s="395"/>
      <c r="T227" s="395"/>
      <c r="U227" s="395"/>
      <c r="V227" s="472"/>
      <c r="W227" s="394"/>
      <c r="X227" s="395"/>
      <c r="Y227" s="395"/>
      <c r="Z227" s="395"/>
      <c r="AA227" s="396"/>
      <c r="AB227" s="396"/>
      <c r="AC227" s="395"/>
      <c r="AD227" s="395"/>
      <c r="AE227" s="395"/>
      <c r="AF227" s="395"/>
      <c r="AG227" s="395"/>
      <c r="AH227" s="472"/>
      <c r="AI227" s="489" t="str">
        <f t="shared" si="176"/>
        <v xml:space="preserve"> </v>
      </c>
      <c r="AJ227" s="397" t="str">
        <f t="shared" si="176"/>
        <v xml:space="preserve"> </v>
      </c>
      <c r="AK227" s="397" t="str">
        <f t="shared" si="176"/>
        <v xml:space="preserve"> </v>
      </c>
      <c r="AL227" s="397" t="str">
        <f t="shared" si="176"/>
        <v xml:space="preserve"> </v>
      </c>
      <c r="AM227" s="397" t="str">
        <f t="shared" si="176"/>
        <v xml:space="preserve"> </v>
      </c>
      <c r="AN227" s="397" t="str">
        <f t="shared" si="176"/>
        <v xml:space="preserve"> </v>
      </c>
      <c r="AO227" s="397" t="str">
        <f t="shared" si="176"/>
        <v xml:space="preserve"> </v>
      </c>
      <c r="AP227" s="397" t="str">
        <f t="shared" si="176"/>
        <v xml:space="preserve"> </v>
      </c>
      <c r="AQ227" s="397" t="str">
        <f t="shared" si="176"/>
        <v xml:space="preserve"> </v>
      </c>
      <c r="AR227" s="397" t="str">
        <f t="shared" si="185"/>
        <v xml:space="preserve"> </v>
      </c>
      <c r="AS227" s="397" t="str">
        <f t="shared" si="185"/>
        <v xml:space="preserve"> </v>
      </c>
      <c r="AT227" s="398" t="str">
        <f t="shared" si="185"/>
        <v xml:space="preserve"> </v>
      </c>
      <c r="AU227" s="379"/>
      <c r="AV227" s="395"/>
      <c r="AW227" s="472"/>
      <c r="AX227" s="400"/>
      <c r="AY227" s="395"/>
      <c r="AZ227" s="472"/>
      <c r="BA227" s="489" t="str">
        <f t="shared" si="188"/>
        <v xml:space="preserve"> </v>
      </c>
      <c r="BB227" s="397" t="str">
        <f t="shared" si="188"/>
        <v xml:space="preserve"> </v>
      </c>
      <c r="BC227" s="398" t="str">
        <f t="shared" si="188"/>
        <v xml:space="preserve"> </v>
      </c>
      <c r="BD227" s="401"/>
      <c r="BE227" s="402"/>
      <c r="BF227" s="472"/>
      <c r="BG227" s="403"/>
      <c r="BH227" s="402"/>
      <c r="BI227" s="472"/>
      <c r="BJ227" s="403"/>
      <c r="BK227" s="402"/>
      <c r="BL227" s="472"/>
      <c r="BM227" s="403"/>
      <c r="BN227" s="402"/>
      <c r="BO227" s="472"/>
      <c r="BP227" s="490" t="str">
        <f t="shared" si="191"/>
        <v/>
      </c>
      <c r="BQ227" s="475" t="str">
        <f t="shared" si="191"/>
        <v/>
      </c>
      <c r="BR227" s="405" t="str">
        <f t="shared" si="191"/>
        <v/>
      </c>
      <c r="BS227" s="476">
        <v>1211</v>
      </c>
      <c r="BT227" s="402">
        <v>1284</v>
      </c>
      <c r="BU227" s="402">
        <v>1274</v>
      </c>
      <c r="BV227" s="402">
        <v>1652</v>
      </c>
      <c r="BW227" s="472">
        <v>1547</v>
      </c>
      <c r="BX227" s="472">
        <v>1708</v>
      </c>
      <c r="BY227" s="403">
        <v>511</v>
      </c>
      <c r="BZ227" s="402">
        <v>613</v>
      </c>
      <c r="CA227" s="402">
        <v>589</v>
      </c>
      <c r="CB227" s="402">
        <v>651</v>
      </c>
      <c r="CC227" s="402">
        <v>662</v>
      </c>
      <c r="CD227" s="402">
        <v>940</v>
      </c>
      <c r="CE227" s="402">
        <v>905</v>
      </c>
      <c r="CF227" s="472">
        <v>1058</v>
      </c>
      <c r="CG227" s="403"/>
      <c r="CH227" s="399"/>
      <c r="CI227" s="402"/>
      <c r="CJ227" s="402"/>
      <c r="CK227" s="402"/>
      <c r="CL227" s="402"/>
      <c r="CM227" s="402"/>
      <c r="CN227" s="472"/>
      <c r="CO227" s="489">
        <f t="shared" si="194"/>
        <v>511</v>
      </c>
      <c r="CP227" s="397">
        <f t="shared" si="194"/>
        <v>613</v>
      </c>
      <c r="CQ227" s="397">
        <f t="shared" si="194"/>
        <v>589</v>
      </c>
      <c r="CR227" s="397">
        <f t="shared" si="194"/>
        <v>651</v>
      </c>
      <c r="CS227" s="397">
        <f t="shared" si="194"/>
        <v>662</v>
      </c>
      <c r="CT227" s="397">
        <f t="shared" si="194"/>
        <v>940</v>
      </c>
      <c r="CU227" s="397">
        <f t="shared" si="194"/>
        <v>905</v>
      </c>
      <c r="CV227" s="491">
        <f t="shared" si="194"/>
        <v>1058</v>
      </c>
      <c r="CW227" s="379">
        <v>429</v>
      </c>
      <c r="CX227" s="399">
        <v>421</v>
      </c>
      <c r="CY227" s="472">
        <v>474</v>
      </c>
      <c r="CZ227" s="400">
        <v>86</v>
      </c>
      <c r="DA227" s="399">
        <v>101</v>
      </c>
      <c r="DB227" s="472">
        <v>127</v>
      </c>
      <c r="DC227" s="404">
        <f t="shared" si="202"/>
        <v>425</v>
      </c>
      <c r="DD227" s="404">
        <f t="shared" si="202"/>
        <v>383</v>
      </c>
      <c r="DE227" s="405">
        <f t="shared" si="202"/>
        <v>457</v>
      </c>
      <c r="DF227" s="379">
        <v>46</v>
      </c>
      <c r="DG227" s="399">
        <v>58</v>
      </c>
      <c r="DH227" s="472">
        <v>74</v>
      </c>
      <c r="DI227" s="400">
        <v>91</v>
      </c>
      <c r="DJ227" s="399">
        <v>111</v>
      </c>
      <c r="DK227" s="472">
        <v>105</v>
      </c>
      <c r="DL227" s="400">
        <v>88</v>
      </c>
      <c r="DM227" s="399">
        <v>103</v>
      </c>
      <c r="DN227" s="472">
        <v>133</v>
      </c>
      <c r="DO227" s="400">
        <v>154</v>
      </c>
      <c r="DP227" s="399">
        <v>157</v>
      </c>
      <c r="DQ227" s="472">
        <v>225</v>
      </c>
      <c r="DR227" s="404">
        <f t="shared" si="205"/>
        <v>363</v>
      </c>
      <c r="DS227" s="404">
        <f t="shared" si="205"/>
        <v>344</v>
      </c>
      <c r="DT227" s="405">
        <f t="shared" si="205"/>
        <v>508</v>
      </c>
      <c r="DU227" s="409"/>
      <c r="DV227" s="406" t="b">
        <f t="shared" si="158"/>
        <v>0</v>
      </c>
      <c r="DW227" s="136" t="b">
        <f t="shared" si="159"/>
        <v>0</v>
      </c>
      <c r="DX227" s="408" t="b">
        <f t="shared" si="160"/>
        <v>1</v>
      </c>
      <c r="DY227" s="136" t="b">
        <f t="shared" si="161"/>
        <v>0</v>
      </c>
      <c r="DZ227" s="136" t="b">
        <f t="shared" si="162"/>
        <v>0</v>
      </c>
      <c r="EA227" s="408" t="b">
        <f t="shared" si="163"/>
        <v>1</v>
      </c>
      <c r="EB227" s="136" t="b">
        <f t="shared" si="164"/>
        <v>0</v>
      </c>
      <c r="EC227" s="136" t="b">
        <f t="shared" si="165"/>
        <v>0</v>
      </c>
      <c r="ED227" s="408" t="b">
        <f t="shared" si="166"/>
        <v>1</v>
      </c>
      <c r="EE227" s="136" t="b">
        <f t="shared" si="167"/>
        <v>1</v>
      </c>
      <c r="EF227" s="136" t="b">
        <f t="shared" si="168"/>
        <v>1</v>
      </c>
      <c r="EG227" s="408" t="b">
        <f t="shared" si="169"/>
        <v>1</v>
      </c>
      <c r="EH227" s="136" t="b">
        <f t="shared" si="170"/>
        <v>1</v>
      </c>
      <c r="EI227" s="136" t="b">
        <f t="shared" si="171"/>
        <v>1</v>
      </c>
      <c r="EJ227" s="408" t="b">
        <f t="shared" si="172"/>
        <v>1</v>
      </c>
      <c r="EK227" s="136" t="b">
        <f t="shared" si="173"/>
        <v>1</v>
      </c>
      <c r="EL227" s="136" t="b">
        <f t="shared" si="174"/>
        <v>1</v>
      </c>
      <c r="EM227" s="408" t="b">
        <f t="shared" si="175"/>
        <v>1</v>
      </c>
      <c r="EN227" s="583" t="s">
        <v>1185</v>
      </c>
    </row>
    <row r="228" spans="1:144">
      <c r="A228" s="533" t="s">
        <v>616</v>
      </c>
      <c r="B228" s="538" t="s">
        <v>634</v>
      </c>
      <c r="C228" s="533">
        <v>159407</v>
      </c>
      <c r="D228" s="533">
        <v>9</v>
      </c>
      <c r="E228" s="395"/>
      <c r="F228" s="395"/>
      <c r="G228" s="395"/>
      <c r="H228" s="395"/>
      <c r="I228" s="472"/>
      <c r="J228" s="472"/>
      <c r="K228" s="394"/>
      <c r="L228" s="395"/>
      <c r="M228" s="395"/>
      <c r="N228" s="395"/>
      <c r="O228" s="396"/>
      <c r="P228" s="396"/>
      <c r="Q228" s="395"/>
      <c r="R228" s="395"/>
      <c r="S228" s="395"/>
      <c r="T228" s="395"/>
      <c r="U228" s="395"/>
      <c r="V228" s="472"/>
      <c r="W228" s="394"/>
      <c r="X228" s="395"/>
      <c r="Y228" s="395"/>
      <c r="Z228" s="395"/>
      <c r="AA228" s="396"/>
      <c r="AB228" s="396"/>
      <c r="AC228" s="395"/>
      <c r="AD228" s="395"/>
      <c r="AE228" s="395"/>
      <c r="AF228" s="395"/>
      <c r="AG228" s="395"/>
      <c r="AH228" s="472"/>
      <c r="AI228" s="489" t="str">
        <f t="shared" si="176"/>
        <v xml:space="preserve"> </v>
      </c>
      <c r="AJ228" s="397" t="str">
        <f t="shared" si="176"/>
        <v xml:space="preserve"> </v>
      </c>
      <c r="AK228" s="397" t="str">
        <f t="shared" si="176"/>
        <v xml:space="preserve"> </v>
      </c>
      <c r="AL228" s="397" t="str">
        <f t="shared" si="176"/>
        <v xml:space="preserve"> </v>
      </c>
      <c r="AM228" s="397" t="str">
        <f t="shared" si="176"/>
        <v xml:space="preserve"> </v>
      </c>
      <c r="AN228" s="397" t="str">
        <f t="shared" si="176"/>
        <v xml:space="preserve"> </v>
      </c>
      <c r="AO228" s="397" t="str">
        <f t="shared" si="176"/>
        <v xml:space="preserve"> </v>
      </c>
      <c r="AP228" s="397" t="str">
        <f t="shared" si="176"/>
        <v xml:space="preserve"> </v>
      </c>
      <c r="AQ228" s="397" t="str">
        <f t="shared" si="176"/>
        <v xml:space="preserve"> </v>
      </c>
      <c r="AR228" s="397" t="str">
        <f t="shared" si="185"/>
        <v xml:space="preserve"> </v>
      </c>
      <c r="AS228" s="397" t="str">
        <f t="shared" si="185"/>
        <v xml:space="preserve"> </v>
      </c>
      <c r="AT228" s="398" t="str">
        <f t="shared" si="185"/>
        <v xml:space="preserve"> </v>
      </c>
      <c r="AU228" s="379"/>
      <c r="AV228" s="395"/>
      <c r="AW228" s="472"/>
      <c r="AX228" s="400"/>
      <c r="AY228" s="395"/>
      <c r="AZ228" s="472"/>
      <c r="BA228" s="489" t="str">
        <f t="shared" si="188"/>
        <v xml:space="preserve"> </v>
      </c>
      <c r="BB228" s="397" t="str">
        <f t="shared" si="188"/>
        <v xml:space="preserve"> </v>
      </c>
      <c r="BC228" s="398" t="str">
        <f t="shared" si="188"/>
        <v xml:space="preserve"> </v>
      </c>
      <c r="BD228" s="401"/>
      <c r="BE228" s="402"/>
      <c r="BF228" s="472"/>
      <c r="BG228" s="403"/>
      <c r="BH228" s="402"/>
      <c r="BI228" s="472"/>
      <c r="BJ228" s="403"/>
      <c r="BK228" s="402"/>
      <c r="BL228" s="472"/>
      <c r="BM228" s="403"/>
      <c r="BN228" s="402"/>
      <c r="BO228" s="472"/>
      <c r="BP228" s="490" t="str">
        <f t="shared" si="191"/>
        <v/>
      </c>
      <c r="BQ228" s="475" t="str">
        <f t="shared" si="191"/>
        <v/>
      </c>
      <c r="BR228" s="405" t="str">
        <f t="shared" si="191"/>
        <v/>
      </c>
      <c r="BS228" s="476">
        <v>1048</v>
      </c>
      <c r="BT228" s="402">
        <v>1181</v>
      </c>
      <c r="BU228" s="402">
        <v>1108</v>
      </c>
      <c r="BV228" s="402">
        <v>1034</v>
      </c>
      <c r="BW228" s="472">
        <v>938</v>
      </c>
      <c r="BX228" s="472">
        <v>1044</v>
      </c>
      <c r="BY228" s="403">
        <v>533</v>
      </c>
      <c r="BZ228" s="402">
        <v>677</v>
      </c>
      <c r="CA228" s="402">
        <v>585</v>
      </c>
      <c r="CB228" s="402">
        <v>772</v>
      </c>
      <c r="CC228" s="402">
        <v>794</v>
      </c>
      <c r="CD228" s="402">
        <v>702</v>
      </c>
      <c r="CE228" s="402">
        <v>659</v>
      </c>
      <c r="CF228" s="472">
        <v>698</v>
      </c>
      <c r="CG228" s="403"/>
      <c r="CH228" s="399"/>
      <c r="CI228" s="402"/>
      <c r="CJ228" s="402"/>
      <c r="CK228" s="402"/>
      <c r="CL228" s="402"/>
      <c r="CM228" s="402"/>
      <c r="CN228" s="472"/>
      <c r="CO228" s="489">
        <f t="shared" si="194"/>
        <v>533</v>
      </c>
      <c r="CP228" s="397">
        <f t="shared" si="194"/>
        <v>677</v>
      </c>
      <c r="CQ228" s="397">
        <f t="shared" si="194"/>
        <v>585</v>
      </c>
      <c r="CR228" s="397">
        <f t="shared" si="194"/>
        <v>772</v>
      </c>
      <c r="CS228" s="397">
        <f t="shared" si="194"/>
        <v>794</v>
      </c>
      <c r="CT228" s="397">
        <f t="shared" si="194"/>
        <v>702</v>
      </c>
      <c r="CU228" s="397">
        <f t="shared" si="194"/>
        <v>659</v>
      </c>
      <c r="CV228" s="491">
        <f t="shared" si="194"/>
        <v>698</v>
      </c>
      <c r="CW228" s="379">
        <v>356</v>
      </c>
      <c r="CX228" s="399">
        <v>313</v>
      </c>
      <c r="CY228" s="472">
        <v>319</v>
      </c>
      <c r="CZ228" s="400">
        <v>95</v>
      </c>
      <c r="DA228" s="399">
        <v>129</v>
      </c>
      <c r="DB228" s="472">
        <v>141</v>
      </c>
      <c r="DC228" s="404">
        <f t="shared" si="202"/>
        <v>251</v>
      </c>
      <c r="DD228" s="404">
        <f t="shared" si="202"/>
        <v>217</v>
      </c>
      <c r="DE228" s="405">
        <f t="shared" si="202"/>
        <v>238</v>
      </c>
      <c r="DF228" s="379">
        <v>57</v>
      </c>
      <c r="DG228" s="399">
        <v>79</v>
      </c>
      <c r="DH228" s="472">
        <v>64</v>
      </c>
      <c r="DI228" s="400">
        <v>122</v>
      </c>
      <c r="DJ228" s="399">
        <v>155</v>
      </c>
      <c r="DK228" s="472">
        <v>144</v>
      </c>
      <c r="DL228" s="400">
        <v>93</v>
      </c>
      <c r="DM228" s="399">
        <v>74</v>
      </c>
      <c r="DN228" s="472">
        <v>86</v>
      </c>
      <c r="DO228" s="400">
        <v>228</v>
      </c>
      <c r="DP228" s="399">
        <v>311</v>
      </c>
      <c r="DQ228" s="472">
        <v>262</v>
      </c>
      <c r="DR228" s="404">
        <f t="shared" si="205"/>
        <v>394</v>
      </c>
      <c r="DS228" s="404">
        <f t="shared" si="205"/>
        <v>330</v>
      </c>
      <c r="DT228" s="405">
        <f t="shared" si="205"/>
        <v>290</v>
      </c>
      <c r="DU228" s="409"/>
      <c r="DV228" s="406" t="b">
        <f t="shared" si="158"/>
        <v>0</v>
      </c>
      <c r="DW228" s="136" t="b">
        <f t="shared" si="159"/>
        <v>0</v>
      </c>
      <c r="DX228" s="408" t="b">
        <f t="shared" si="160"/>
        <v>1</v>
      </c>
      <c r="DY228" s="136" t="b">
        <f t="shared" si="161"/>
        <v>0</v>
      </c>
      <c r="DZ228" s="136" t="b">
        <f t="shared" si="162"/>
        <v>0</v>
      </c>
      <c r="EA228" s="408" t="b">
        <f t="shared" si="163"/>
        <v>1</v>
      </c>
      <c r="EB228" s="136" t="b">
        <f t="shared" si="164"/>
        <v>0</v>
      </c>
      <c r="EC228" s="136" t="b">
        <f t="shared" si="165"/>
        <v>0</v>
      </c>
      <c r="ED228" s="408" t="b">
        <f t="shared" si="166"/>
        <v>1</v>
      </c>
      <c r="EE228" s="136" t="b">
        <f t="shared" si="167"/>
        <v>1</v>
      </c>
      <c r="EF228" s="136" t="b">
        <f t="shared" si="168"/>
        <v>1</v>
      </c>
      <c r="EG228" s="408" t="b">
        <f t="shared" si="169"/>
        <v>1</v>
      </c>
      <c r="EH228" s="136" t="b">
        <f t="shared" si="170"/>
        <v>1</v>
      </c>
      <c r="EI228" s="136" t="b">
        <f t="shared" si="171"/>
        <v>1</v>
      </c>
      <c r="EJ228" s="408" t="b">
        <f t="shared" si="172"/>
        <v>1</v>
      </c>
      <c r="EK228" s="136" t="b">
        <f t="shared" si="173"/>
        <v>1</v>
      </c>
      <c r="EL228" s="136" t="b">
        <f t="shared" si="174"/>
        <v>1</v>
      </c>
      <c r="EM228" s="408" t="b">
        <f t="shared" si="175"/>
        <v>1</v>
      </c>
      <c r="EN228" s="583" t="s">
        <v>1185</v>
      </c>
    </row>
    <row r="229" spans="1:144">
      <c r="A229" s="533" t="s">
        <v>616</v>
      </c>
      <c r="B229" s="532" t="s">
        <v>635</v>
      </c>
      <c r="C229" s="533">
        <v>440624</v>
      </c>
      <c r="D229" s="533">
        <v>10</v>
      </c>
      <c r="E229" s="395"/>
      <c r="F229" s="395"/>
      <c r="G229" s="395"/>
      <c r="H229" s="395"/>
      <c r="I229" s="472"/>
      <c r="J229" s="472"/>
      <c r="K229" s="394"/>
      <c r="L229" s="395"/>
      <c r="M229" s="395"/>
      <c r="N229" s="395"/>
      <c r="O229" s="396"/>
      <c r="P229" s="396"/>
      <c r="Q229" s="395"/>
      <c r="R229" s="395"/>
      <c r="S229" s="395"/>
      <c r="T229" s="395"/>
      <c r="U229" s="395"/>
      <c r="V229" s="472"/>
      <c r="W229" s="394"/>
      <c r="X229" s="395"/>
      <c r="Y229" s="395"/>
      <c r="Z229" s="395"/>
      <c r="AA229" s="396"/>
      <c r="AB229" s="396"/>
      <c r="AC229" s="395"/>
      <c r="AD229" s="395"/>
      <c r="AE229" s="395"/>
      <c r="AF229" s="395"/>
      <c r="AG229" s="395"/>
      <c r="AH229" s="472"/>
      <c r="AI229" s="489" t="str">
        <f t="shared" si="176"/>
        <v xml:space="preserve"> </v>
      </c>
      <c r="AJ229" s="397" t="str">
        <f t="shared" si="176"/>
        <v xml:space="preserve"> </v>
      </c>
      <c r="AK229" s="397" t="str">
        <f t="shared" si="176"/>
        <v xml:space="preserve"> </v>
      </c>
      <c r="AL229" s="397" t="str">
        <f t="shared" si="176"/>
        <v xml:space="preserve"> </v>
      </c>
      <c r="AM229" s="397" t="str">
        <f t="shared" si="176"/>
        <v xml:space="preserve"> </v>
      </c>
      <c r="AN229" s="397" t="str">
        <f t="shared" si="176"/>
        <v xml:space="preserve"> </v>
      </c>
      <c r="AO229" s="397" t="str">
        <f t="shared" si="176"/>
        <v xml:space="preserve"> </v>
      </c>
      <c r="AP229" s="397" t="str">
        <f t="shared" si="176"/>
        <v xml:space="preserve"> </v>
      </c>
      <c r="AQ229" s="397" t="str">
        <f t="shared" si="176"/>
        <v xml:space="preserve"> </v>
      </c>
      <c r="AR229" s="397" t="str">
        <f t="shared" si="185"/>
        <v xml:space="preserve"> </v>
      </c>
      <c r="AS229" s="397" t="str">
        <f t="shared" si="185"/>
        <v xml:space="preserve"> </v>
      </c>
      <c r="AT229" s="398" t="str">
        <f t="shared" si="185"/>
        <v xml:space="preserve"> </v>
      </c>
      <c r="AU229" s="379"/>
      <c r="AV229" s="395"/>
      <c r="AW229" s="472"/>
      <c r="AX229" s="400"/>
      <c r="AY229" s="395"/>
      <c r="AZ229" s="472"/>
      <c r="BA229" s="489" t="str">
        <f t="shared" si="188"/>
        <v xml:space="preserve"> </v>
      </c>
      <c r="BB229" s="397" t="str">
        <f t="shared" si="188"/>
        <v xml:space="preserve"> </v>
      </c>
      <c r="BC229" s="398" t="str">
        <f t="shared" si="188"/>
        <v xml:space="preserve"> </v>
      </c>
      <c r="BD229" s="401"/>
      <c r="BE229" s="402"/>
      <c r="BF229" s="472"/>
      <c r="BG229" s="403"/>
      <c r="BH229" s="402"/>
      <c r="BI229" s="472"/>
      <c r="BJ229" s="403"/>
      <c r="BK229" s="402"/>
      <c r="BL229" s="472"/>
      <c r="BM229" s="403"/>
      <c r="BN229" s="402"/>
      <c r="BO229" s="472"/>
      <c r="BP229" s="490" t="str">
        <f t="shared" si="191"/>
        <v/>
      </c>
      <c r="BQ229" s="475" t="str">
        <f t="shared" si="191"/>
        <v/>
      </c>
      <c r="BR229" s="405" t="str">
        <f t="shared" si="191"/>
        <v/>
      </c>
      <c r="BS229" s="476">
        <v>253</v>
      </c>
      <c r="BT229" s="402">
        <v>369</v>
      </c>
      <c r="BU229" s="402">
        <v>505</v>
      </c>
      <c r="BV229" s="402">
        <v>422</v>
      </c>
      <c r="BW229" s="472">
        <v>346</v>
      </c>
      <c r="BX229" s="472">
        <v>440</v>
      </c>
      <c r="BY229" s="403"/>
      <c r="BZ229" s="402"/>
      <c r="CA229" s="402">
        <v>42</v>
      </c>
      <c r="CB229" s="402">
        <v>68</v>
      </c>
      <c r="CC229" s="402">
        <v>118</v>
      </c>
      <c r="CD229" s="402">
        <v>137</v>
      </c>
      <c r="CE229" s="402">
        <v>161</v>
      </c>
      <c r="CF229" s="472">
        <v>217</v>
      </c>
      <c r="CG229" s="403"/>
      <c r="CH229" s="399"/>
      <c r="CI229" s="402"/>
      <c r="CJ229" s="402"/>
      <c r="CK229" s="402"/>
      <c r="CL229" s="402"/>
      <c r="CM229" s="402"/>
      <c r="CN229" s="472"/>
      <c r="CO229" s="489" t="str">
        <f t="shared" si="194"/>
        <v/>
      </c>
      <c r="CP229" s="397" t="str">
        <f t="shared" si="194"/>
        <v/>
      </c>
      <c r="CQ229" s="397">
        <f t="shared" si="194"/>
        <v>42</v>
      </c>
      <c r="CR229" s="397">
        <f t="shared" si="194"/>
        <v>68</v>
      </c>
      <c r="CS229" s="397">
        <f t="shared" si="194"/>
        <v>118</v>
      </c>
      <c r="CT229" s="397">
        <f t="shared" si="194"/>
        <v>137</v>
      </c>
      <c r="CU229" s="397">
        <f t="shared" si="194"/>
        <v>161</v>
      </c>
      <c r="CV229" s="491">
        <f t="shared" si="194"/>
        <v>217</v>
      </c>
      <c r="CW229" s="379">
        <v>54</v>
      </c>
      <c r="CX229" s="399">
        <v>92</v>
      </c>
      <c r="CY229" s="472">
        <v>106</v>
      </c>
      <c r="CZ229" s="400">
        <v>22</v>
      </c>
      <c r="DA229" s="399">
        <v>15</v>
      </c>
      <c r="DB229" s="472">
        <v>24</v>
      </c>
      <c r="DC229" s="404">
        <f t="shared" si="202"/>
        <v>61</v>
      </c>
      <c r="DD229" s="404">
        <f t="shared" si="202"/>
        <v>54</v>
      </c>
      <c r="DE229" s="405">
        <f t="shared" si="202"/>
        <v>87</v>
      </c>
      <c r="DF229" s="379">
        <v>2</v>
      </c>
      <c r="DG229" s="399">
        <v>8</v>
      </c>
      <c r="DH229" s="472">
        <v>6</v>
      </c>
      <c r="DI229" s="400"/>
      <c r="DJ229" s="399"/>
      <c r="DK229" s="472">
        <v>11</v>
      </c>
      <c r="DL229" s="400">
        <v>8</v>
      </c>
      <c r="DM229" s="399">
        <v>11</v>
      </c>
      <c r="DN229" s="472">
        <v>19</v>
      </c>
      <c r="DO229" s="400">
        <v>16</v>
      </c>
      <c r="DP229" s="399">
        <v>51</v>
      </c>
      <c r="DQ229" s="472">
        <v>40</v>
      </c>
      <c r="DR229" s="404">
        <f t="shared" si="205"/>
        <v>42</v>
      </c>
      <c r="DS229" s="404">
        <f t="shared" si="205"/>
        <v>48</v>
      </c>
      <c r="DT229" s="405">
        <f t="shared" si="205"/>
        <v>72</v>
      </c>
      <c r="DU229" s="409"/>
      <c r="DV229" s="406" t="b">
        <f t="shared" si="158"/>
        <v>0</v>
      </c>
      <c r="DW229" s="136" t="b">
        <f t="shared" si="159"/>
        <v>0</v>
      </c>
      <c r="DX229" s="408" t="b">
        <f t="shared" si="160"/>
        <v>1</v>
      </c>
      <c r="DY229" s="136" t="b">
        <f t="shared" si="161"/>
        <v>0</v>
      </c>
      <c r="DZ229" s="136" t="b">
        <f t="shared" si="162"/>
        <v>0</v>
      </c>
      <c r="EA229" s="408" t="b">
        <f t="shared" si="163"/>
        <v>1</v>
      </c>
      <c r="EB229" s="136" t="b">
        <f t="shared" si="164"/>
        <v>0</v>
      </c>
      <c r="EC229" s="136" t="b">
        <f t="shared" si="165"/>
        <v>0</v>
      </c>
      <c r="ED229" s="408" t="b">
        <f t="shared" si="166"/>
        <v>1</v>
      </c>
      <c r="EE229" s="136" t="b">
        <f t="shared" si="167"/>
        <v>1</v>
      </c>
      <c r="EF229" s="136" t="b">
        <f t="shared" si="168"/>
        <v>1</v>
      </c>
      <c r="EG229" s="408" t="b">
        <f t="shared" si="169"/>
        <v>1</v>
      </c>
      <c r="EH229" s="136" t="b">
        <f t="shared" si="170"/>
        <v>1</v>
      </c>
      <c r="EI229" s="136" t="b">
        <f t="shared" si="171"/>
        <v>1</v>
      </c>
      <c r="EJ229" s="408" t="b">
        <f t="shared" si="172"/>
        <v>1</v>
      </c>
      <c r="EK229" s="136" t="b">
        <f t="shared" si="173"/>
        <v>1</v>
      </c>
      <c r="EL229" s="136" t="b">
        <f t="shared" si="174"/>
        <v>1</v>
      </c>
      <c r="EM229" s="408" t="b">
        <f t="shared" si="175"/>
        <v>1</v>
      </c>
      <c r="EN229" s="583" t="s">
        <v>1185</v>
      </c>
    </row>
    <row r="230" spans="1:144">
      <c r="A230" s="533" t="s">
        <v>616</v>
      </c>
      <c r="B230" s="532" t="s">
        <v>636</v>
      </c>
      <c r="C230" s="533">
        <v>158884</v>
      </c>
      <c r="D230" s="533">
        <v>10</v>
      </c>
      <c r="E230" s="395"/>
      <c r="F230" s="395"/>
      <c r="G230" s="395"/>
      <c r="H230" s="395"/>
      <c r="I230" s="472"/>
      <c r="J230" s="472"/>
      <c r="K230" s="394"/>
      <c r="L230" s="395"/>
      <c r="M230" s="395"/>
      <c r="N230" s="395"/>
      <c r="O230" s="396"/>
      <c r="P230" s="396"/>
      <c r="Q230" s="395"/>
      <c r="R230" s="395"/>
      <c r="S230" s="395"/>
      <c r="T230" s="395"/>
      <c r="U230" s="395"/>
      <c r="V230" s="472"/>
      <c r="W230" s="394"/>
      <c r="X230" s="395"/>
      <c r="Y230" s="395"/>
      <c r="Z230" s="395"/>
      <c r="AA230" s="396"/>
      <c r="AB230" s="396"/>
      <c r="AC230" s="395"/>
      <c r="AD230" s="395"/>
      <c r="AE230" s="395"/>
      <c r="AF230" s="395"/>
      <c r="AG230" s="395"/>
      <c r="AH230" s="472"/>
      <c r="AI230" s="489" t="str">
        <f t="shared" si="176"/>
        <v xml:space="preserve"> </v>
      </c>
      <c r="AJ230" s="397" t="str">
        <f t="shared" si="176"/>
        <v xml:space="preserve"> </v>
      </c>
      <c r="AK230" s="397" t="str">
        <f t="shared" si="176"/>
        <v xml:space="preserve"> </v>
      </c>
      <c r="AL230" s="397" t="str">
        <f t="shared" si="176"/>
        <v xml:space="preserve"> </v>
      </c>
      <c r="AM230" s="397" t="str">
        <f t="shared" si="176"/>
        <v xml:space="preserve"> </v>
      </c>
      <c r="AN230" s="397" t="str">
        <f t="shared" si="176"/>
        <v xml:space="preserve"> </v>
      </c>
      <c r="AO230" s="397" t="str">
        <f t="shared" si="176"/>
        <v xml:space="preserve"> </v>
      </c>
      <c r="AP230" s="397" t="str">
        <f t="shared" si="176"/>
        <v xml:space="preserve"> </v>
      </c>
      <c r="AQ230" s="397" t="str">
        <f t="shared" si="176"/>
        <v xml:space="preserve"> </v>
      </c>
      <c r="AR230" s="397" t="str">
        <f t="shared" si="185"/>
        <v xml:space="preserve"> </v>
      </c>
      <c r="AS230" s="397" t="str">
        <f t="shared" si="185"/>
        <v xml:space="preserve"> </v>
      </c>
      <c r="AT230" s="398" t="str">
        <f t="shared" si="185"/>
        <v xml:space="preserve"> </v>
      </c>
      <c r="AU230" s="379"/>
      <c r="AV230" s="395"/>
      <c r="AW230" s="472"/>
      <c r="AX230" s="400"/>
      <c r="AY230" s="395"/>
      <c r="AZ230" s="472"/>
      <c r="BA230" s="489" t="str">
        <f t="shared" si="188"/>
        <v xml:space="preserve"> </v>
      </c>
      <c r="BB230" s="397" t="str">
        <f t="shared" si="188"/>
        <v xml:space="preserve"> </v>
      </c>
      <c r="BC230" s="398" t="str">
        <f t="shared" si="188"/>
        <v xml:space="preserve"> </v>
      </c>
      <c r="BD230" s="401"/>
      <c r="BE230" s="402"/>
      <c r="BF230" s="472"/>
      <c r="BG230" s="403"/>
      <c r="BH230" s="402"/>
      <c r="BI230" s="472"/>
      <c r="BJ230" s="403"/>
      <c r="BK230" s="402"/>
      <c r="BL230" s="472"/>
      <c r="BM230" s="403"/>
      <c r="BN230" s="402"/>
      <c r="BO230" s="472"/>
      <c r="BP230" s="490" t="str">
        <f t="shared" si="191"/>
        <v/>
      </c>
      <c r="BQ230" s="475" t="str">
        <f t="shared" si="191"/>
        <v/>
      </c>
      <c r="BR230" s="405" t="str">
        <f t="shared" si="191"/>
        <v/>
      </c>
      <c r="BS230" s="476">
        <v>726</v>
      </c>
      <c r="BT230" s="402">
        <v>731</v>
      </c>
      <c r="BU230" s="402">
        <v>683</v>
      </c>
      <c r="BV230" s="402"/>
      <c r="BW230" s="472">
        <v>230</v>
      </c>
      <c r="BX230" s="472">
        <v>341</v>
      </c>
      <c r="BY230" s="403">
        <v>304</v>
      </c>
      <c r="BZ230" s="402">
        <v>242</v>
      </c>
      <c r="CA230" s="402">
        <v>250</v>
      </c>
      <c r="CB230" s="402">
        <v>328</v>
      </c>
      <c r="CC230" s="402">
        <v>270</v>
      </c>
      <c r="CD230" s="402"/>
      <c r="CE230" s="402">
        <v>76</v>
      </c>
      <c r="CF230" s="472">
        <v>127</v>
      </c>
      <c r="CG230" s="403"/>
      <c r="CH230" s="399"/>
      <c r="CI230" s="402"/>
      <c r="CJ230" s="402"/>
      <c r="CK230" s="402"/>
      <c r="CL230" s="402"/>
      <c r="CM230" s="402"/>
      <c r="CN230" s="472"/>
      <c r="CO230" s="489">
        <f t="shared" si="194"/>
        <v>304</v>
      </c>
      <c r="CP230" s="397">
        <f t="shared" si="194"/>
        <v>242</v>
      </c>
      <c r="CQ230" s="397">
        <f t="shared" si="194"/>
        <v>250</v>
      </c>
      <c r="CR230" s="397">
        <f t="shared" si="194"/>
        <v>328</v>
      </c>
      <c r="CS230" s="397">
        <f t="shared" si="194"/>
        <v>270</v>
      </c>
      <c r="CT230" s="397" t="str">
        <f t="shared" si="194"/>
        <v/>
      </c>
      <c r="CU230" s="397">
        <f t="shared" si="194"/>
        <v>76</v>
      </c>
      <c r="CV230" s="491">
        <f t="shared" si="194"/>
        <v>127</v>
      </c>
      <c r="CW230" s="379"/>
      <c r="CX230" s="399">
        <v>34</v>
      </c>
      <c r="CY230" s="472">
        <v>58</v>
      </c>
      <c r="CZ230" s="400"/>
      <c r="DA230" s="399">
        <v>5</v>
      </c>
      <c r="DB230" s="472">
        <v>6</v>
      </c>
      <c r="DC230" s="404" t="str">
        <f t="shared" si="202"/>
        <v/>
      </c>
      <c r="DD230" s="404">
        <f t="shared" si="202"/>
        <v>37</v>
      </c>
      <c r="DE230" s="405">
        <f t="shared" si="202"/>
        <v>63</v>
      </c>
      <c r="DF230" s="379">
        <v>11</v>
      </c>
      <c r="DG230" s="399">
        <v>6</v>
      </c>
      <c r="DH230" s="472"/>
      <c r="DI230" s="400">
        <v>74</v>
      </c>
      <c r="DJ230" s="399">
        <v>39</v>
      </c>
      <c r="DK230" s="472">
        <v>35</v>
      </c>
      <c r="DL230" s="400">
        <v>25</v>
      </c>
      <c r="DM230" s="399">
        <v>36</v>
      </c>
      <c r="DN230" s="472"/>
      <c r="DO230" s="400">
        <v>39</v>
      </c>
      <c r="DP230" s="399">
        <v>51</v>
      </c>
      <c r="DQ230" s="472"/>
      <c r="DR230" s="404">
        <f t="shared" si="205"/>
        <v>253</v>
      </c>
      <c r="DS230" s="404">
        <f t="shared" si="205"/>
        <v>177</v>
      </c>
      <c r="DT230" s="405" t="str">
        <f t="shared" si="205"/>
        <v/>
      </c>
      <c r="DU230" s="409"/>
      <c r="DV230" s="406" t="b">
        <f t="shared" si="158"/>
        <v>0</v>
      </c>
      <c r="DW230" s="136" t="b">
        <f t="shared" si="159"/>
        <v>0</v>
      </c>
      <c r="DX230" s="408" t="b">
        <f t="shared" si="160"/>
        <v>1</v>
      </c>
      <c r="DY230" s="136" t="b">
        <f t="shared" si="161"/>
        <v>0</v>
      </c>
      <c r="DZ230" s="136" t="b">
        <f t="shared" si="162"/>
        <v>0</v>
      </c>
      <c r="EA230" s="408" t="b">
        <f t="shared" si="163"/>
        <v>1</v>
      </c>
      <c r="EB230" s="136" t="b">
        <f t="shared" si="164"/>
        <v>0</v>
      </c>
      <c r="EC230" s="136" t="b">
        <f t="shared" si="165"/>
        <v>0</v>
      </c>
      <c r="ED230" s="408" t="b">
        <f t="shared" si="166"/>
        <v>1</v>
      </c>
      <c r="EE230" s="136" t="b">
        <f t="shared" si="167"/>
        <v>1</v>
      </c>
      <c r="EF230" s="136" t="b">
        <f t="shared" si="168"/>
        <v>1</v>
      </c>
      <c r="EG230" s="408" t="b">
        <f t="shared" si="169"/>
        <v>1</v>
      </c>
      <c r="EH230" s="136" t="b">
        <f t="shared" si="170"/>
        <v>0</v>
      </c>
      <c r="EI230" s="136" t="b">
        <f t="shared" si="171"/>
        <v>0</v>
      </c>
      <c r="EJ230" s="408" t="b">
        <f t="shared" si="172"/>
        <v>1</v>
      </c>
      <c r="EK230" s="136" t="b">
        <f t="shared" si="173"/>
        <v>1</v>
      </c>
      <c r="EL230" s="136" t="b">
        <f t="shared" si="174"/>
        <v>1</v>
      </c>
      <c r="EM230" s="408" t="b">
        <f t="shared" si="175"/>
        <v>1</v>
      </c>
      <c r="EN230" s="583" t="s">
        <v>1185</v>
      </c>
    </row>
    <row r="231" spans="1:144">
      <c r="A231" s="533" t="s">
        <v>616</v>
      </c>
      <c r="B231" s="532" t="s">
        <v>637</v>
      </c>
      <c r="C231" s="533">
        <v>436304</v>
      </c>
      <c r="D231" s="533">
        <v>10</v>
      </c>
      <c r="E231" s="395"/>
      <c r="F231" s="395"/>
      <c r="G231" s="395"/>
      <c r="H231" s="395"/>
      <c r="I231" s="472"/>
      <c r="J231" s="472"/>
      <c r="K231" s="394"/>
      <c r="L231" s="395"/>
      <c r="M231" s="395"/>
      <c r="N231" s="395"/>
      <c r="O231" s="396"/>
      <c r="P231" s="396"/>
      <c r="Q231" s="395"/>
      <c r="R231" s="395"/>
      <c r="S231" s="395"/>
      <c r="T231" s="395"/>
      <c r="U231" s="395"/>
      <c r="V231" s="472"/>
      <c r="W231" s="394"/>
      <c r="X231" s="395"/>
      <c r="Y231" s="395"/>
      <c r="Z231" s="395"/>
      <c r="AA231" s="396"/>
      <c r="AB231" s="396"/>
      <c r="AC231" s="395"/>
      <c r="AD231" s="395"/>
      <c r="AE231" s="395"/>
      <c r="AF231" s="395"/>
      <c r="AG231" s="395"/>
      <c r="AH231" s="472"/>
      <c r="AI231" s="489" t="str">
        <f t="shared" si="176"/>
        <v xml:space="preserve"> </v>
      </c>
      <c r="AJ231" s="397" t="str">
        <f t="shared" si="176"/>
        <v xml:space="preserve"> </v>
      </c>
      <c r="AK231" s="397" t="str">
        <f t="shared" si="176"/>
        <v xml:space="preserve"> </v>
      </c>
      <c r="AL231" s="397" t="str">
        <f t="shared" si="176"/>
        <v xml:space="preserve"> </v>
      </c>
      <c r="AM231" s="397" t="str">
        <f t="shared" si="176"/>
        <v xml:space="preserve"> </v>
      </c>
      <c r="AN231" s="397" t="str">
        <f t="shared" si="176"/>
        <v xml:space="preserve"> </v>
      </c>
      <c r="AO231" s="397" t="str">
        <f t="shared" si="176"/>
        <v xml:space="preserve"> </v>
      </c>
      <c r="AP231" s="397" t="str">
        <f t="shared" si="176"/>
        <v xml:space="preserve"> </v>
      </c>
      <c r="AQ231" s="397" t="str">
        <f t="shared" si="176"/>
        <v xml:space="preserve"> </v>
      </c>
      <c r="AR231" s="397" t="str">
        <f t="shared" si="185"/>
        <v xml:space="preserve"> </v>
      </c>
      <c r="AS231" s="397" t="str">
        <f t="shared" si="185"/>
        <v xml:space="preserve"> </v>
      </c>
      <c r="AT231" s="398" t="str">
        <f t="shared" si="185"/>
        <v xml:space="preserve"> </v>
      </c>
      <c r="AU231" s="379"/>
      <c r="AV231" s="395"/>
      <c r="AW231" s="472"/>
      <c r="AX231" s="400"/>
      <c r="AY231" s="395"/>
      <c r="AZ231" s="472"/>
      <c r="BA231" s="489" t="str">
        <f t="shared" si="188"/>
        <v xml:space="preserve"> </v>
      </c>
      <c r="BB231" s="397" t="str">
        <f t="shared" si="188"/>
        <v xml:space="preserve"> </v>
      </c>
      <c r="BC231" s="398" t="str">
        <f t="shared" si="188"/>
        <v xml:space="preserve"> </v>
      </c>
      <c r="BD231" s="401"/>
      <c r="BE231" s="402"/>
      <c r="BF231" s="472"/>
      <c r="BG231" s="403"/>
      <c r="BH231" s="402"/>
      <c r="BI231" s="472"/>
      <c r="BJ231" s="403"/>
      <c r="BK231" s="402"/>
      <c r="BL231" s="472"/>
      <c r="BM231" s="403"/>
      <c r="BN231" s="402"/>
      <c r="BO231" s="472"/>
      <c r="BP231" s="490" t="str">
        <f t="shared" si="191"/>
        <v/>
      </c>
      <c r="BQ231" s="475" t="str">
        <f t="shared" si="191"/>
        <v/>
      </c>
      <c r="BR231" s="405" t="str">
        <f t="shared" si="191"/>
        <v/>
      </c>
      <c r="BS231" s="476">
        <v>146</v>
      </c>
      <c r="BT231" s="402">
        <v>291</v>
      </c>
      <c r="BU231" s="402">
        <v>250</v>
      </c>
      <c r="BV231" s="402">
        <v>366</v>
      </c>
      <c r="BW231" s="472">
        <v>350</v>
      </c>
      <c r="BX231" s="472">
        <v>354</v>
      </c>
      <c r="BY231" s="403">
        <v>67</v>
      </c>
      <c r="BZ231" s="402">
        <v>69</v>
      </c>
      <c r="CA231" s="402">
        <v>82</v>
      </c>
      <c r="CB231" s="402">
        <v>129</v>
      </c>
      <c r="CC231" s="402">
        <v>123</v>
      </c>
      <c r="CD231" s="402">
        <v>136</v>
      </c>
      <c r="CE231" s="402">
        <v>158</v>
      </c>
      <c r="CF231" s="472">
        <v>152</v>
      </c>
      <c r="CG231" s="403"/>
      <c r="CH231" s="399"/>
      <c r="CI231" s="402"/>
      <c r="CJ231" s="402"/>
      <c r="CK231" s="402"/>
      <c r="CL231" s="402"/>
      <c r="CM231" s="402"/>
      <c r="CN231" s="472"/>
      <c r="CO231" s="489">
        <f t="shared" si="194"/>
        <v>67</v>
      </c>
      <c r="CP231" s="397">
        <f t="shared" si="194"/>
        <v>69</v>
      </c>
      <c r="CQ231" s="397">
        <f t="shared" si="194"/>
        <v>82</v>
      </c>
      <c r="CR231" s="397">
        <f t="shared" si="194"/>
        <v>129</v>
      </c>
      <c r="CS231" s="397">
        <f t="shared" si="194"/>
        <v>123</v>
      </c>
      <c r="CT231" s="397">
        <f t="shared" si="194"/>
        <v>136</v>
      </c>
      <c r="CU231" s="397">
        <f t="shared" si="194"/>
        <v>158</v>
      </c>
      <c r="CV231" s="491">
        <f t="shared" si="194"/>
        <v>152</v>
      </c>
      <c r="CW231" s="379">
        <v>59</v>
      </c>
      <c r="CX231" s="399">
        <v>70</v>
      </c>
      <c r="CY231" s="472">
        <v>71</v>
      </c>
      <c r="CZ231" s="400">
        <v>18</v>
      </c>
      <c r="DA231" s="399">
        <v>19</v>
      </c>
      <c r="DB231" s="472">
        <v>13</v>
      </c>
      <c r="DC231" s="404">
        <f t="shared" si="202"/>
        <v>59</v>
      </c>
      <c r="DD231" s="404">
        <f t="shared" si="202"/>
        <v>69</v>
      </c>
      <c r="DE231" s="405">
        <f t="shared" si="202"/>
        <v>68</v>
      </c>
      <c r="DF231" s="379">
        <v>11</v>
      </c>
      <c r="DG231" s="399">
        <v>10</v>
      </c>
      <c r="DH231" s="472">
        <v>11</v>
      </c>
      <c r="DI231" s="400">
        <v>15</v>
      </c>
      <c r="DJ231" s="399">
        <v>13</v>
      </c>
      <c r="DK231" s="472">
        <v>21</v>
      </c>
      <c r="DL231" s="400">
        <v>19</v>
      </c>
      <c r="DM231" s="399">
        <v>18</v>
      </c>
      <c r="DN231" s="472">
        <v>20</v>
      </c>
      <c r="DO231" s="400">
        <v>39</v>
      </c>
      <c r="DP231" s="399">
        <v>44</v>
      </c>
      <c r="DQ231" s="472">
        <v>44</v>
      </c>
      <c r="DR231" s="404">
        <f t="shared" si="205"/>
        <v>60</v>
      </c>
      <c r="DS231" s="404">
        <f t="shared" si="205"/>
        <v>51</v>
      </c>
      <c r="DT231" s="405">
        <f t="shared" si="205"/>
        <v>61</v>
      </c>
      <c r="DU231" s="409"/>
      <c r="DV231" s="406" t="b">
        <f t="shared" si="158"/>
        <v>0</v>
      </c>
      <c r="DW231" s="136" t="b">
        <f t="shared" si="159"/>
        <v>0</v>
      </c>
      <c r="DX231" s="408" t="b">
        <f t="shared" si="160"/>
        <v>1</v>
      </c>
      <c r="DY231" s="136" t="b">
        <f t="shared" si="161"/>
        <v>0</v>
      </c>
      <c r="DZ231" s="136" t="b">
        <f t="shared" si="162"/>
        <v>0</v>
      </c>
      <c r="EA231" s="408" t="b">
        <f t="shared" si="163"/>
        <v>1</v>
      </c>
      <c r="EB231" s="136" t="b">
        <f t="shared" si="164"/>
        <v>0</v>
      </c>
      <c r="EC231" s="136" t="b">
        <f t="shared" si="165"/>
        <v>0</v>
      </c>
      <c r="ED231" s="408" t="b">
        <f t="shared" si="166"/>
        <v>1</v>
      </c>
      <c r="EE231" s="136" t="b">
        <f t="shared" si="167"/>
        <v>1</v>
      </c>
      <c r="EF231" s="136" t="b">
        <f t="shared" si="168"/>
        <v>1</v>
      </c>
      <c r="EG231" s="408" t="b">
        <f t="shared" si="169"/>
        <v>1</v>
      </c>
      <c r="EH231" s="136" t="b">
        <f t="shared" si="170"/>
        <v>1</v>
      </c>
      <c r="EI231" s="136" t="b">
        <f t="shared" si="171"/>
        <v>1</v>
      </c>
      <c r="EJ231" s="408" t="b">
        <f t="shared" si="172"/>
        <v>1</v>
      </c>
      <c r="EK231" s="136" t="b">
        <f t="shared" si="173"/>
        <v>1</v>
      </c>
      <c r="EL231" s="136" t="b">
        <f t="shared" si="174"/>
        <v>1</v>
      </c>
      <c r="EM231" s="408" t="b">
        <f t="shared" si="175"/>
        <v>1</v>
      </c>
      <c r="EN231" s="583" t="s">
        <v>1185</v>
      </c>
    </row>
    <row r="232" spans="1:144">
      <c r="A232" s="533" t="s">
        <v>616</v>
      </c>
      <c r="B232" s="658" t="s">
        <v>638</v>
      </c>
      <c r="C232" s="533">
        <v>434061</v>
      </c>
      <c r="D232" s="533">
        <v>10</v>
      </c>
      <c r="E232" s="395"/>
      <c r="F232" s="395"/>
      <c r="G232" s="395"/>
      <c r="H232" s="395"/>
      <c r="I232" s="472"/>
      <c r="J232" s="472"/>
      <c r="K232" s="394"/>
      <c r="L232" s="395"/>
      <c r="M232" s="395"/>
      <c r="N232" s="395"/>
      <c r="O232" s="396"/>
      <c r="P232" s="396"/>
      <c r="Q232" s="395"/>
      <c r="R232" s="395"/>
      <c r="S232" s="395"/>
      <c r="T232" s="395"/>
      <c r="U232" s="395"/>
      <c r="V232" s="472"/>
      <c r="W232" s="394"/>
      <c r="X232" s="395"/>
      <c r="Y232" s="395"/>
      <c r="Z232" s="395"/>
      <c r="AA232" s="396"/>
      <c r="AB232" s="396"/>
      <c r="AC232" s="395"/>
      <c r="AD232" s="395"/>
      <c r="AE232" s="395"/>
      <c r="AF232" s="395"/>
      <c r="AG232" s="395"/>
      <c r="AH232" s="472"/>
      <c r="AI232" s="489" t="str">
        <f t="shared" si="176"/>
        <v xml:space="preserve"> </v>
      </c>
      <c r="AJ232" s="397" t="str">
        <f t="shared" si="176"/>
        <v xml:space="preserve"> </v>
      </c>
      <c r="AK232" s="397" t="str">
        <f t="shared" ref="AI232:AT258" si="208">IF(M232&gt;0,M232-Y232," " )</f>
        <v xml:space="preserve"> </v>
      </c>
      <c r="AL232" s="397" t="str">
        <f t="shared" si="208"/>
        <v xml:space="preserve"> </v>
      </c>
      <c r="AM232" s="397" t="str">
        <f t="shared" si="208"/>
        <v xml:space="preserve"> </v>
      </c>
      <c r="AN232" s="397" t="str">
        <f t="shared" si="208"/>
        <v xml:space="preserve"> </v>
      </c>
      <c r="AO232" s="397" t="str">
        <f t="shared" si="208"/>
        <v xml:space="preserve"> </v>
      </c>
      <c r="AP232" s="397" t="str">
        <f t="shared" si="208"/>
        <v xml:space="preserve"> </v>
      </c>
      <c r="AQ232" s="397" t="str">
        <f t="shared" si="208"/>
        <v xml:space="preserve"> </v>
      </c>
      <c r="AR232" s="397" t="str">
        <f t="shared" si="185"/>
        <v xml:space="preserve"> </v>
      </c>
      <c r="AS232" s="397" t="str">
        <f t="shared" si="185"/>
        <v xml:space="preserve"> </v>
      </c>
      <c r="AT232" s="398" t="str">
        <f t="shared" si="185"/>
        <v xml:space="preserve"> </v>
      </c>
      <c r="AU232" s="379"/>
      <c r="AV232" s="395"/>
      <c r="AW232" s="472"/>
      <c r="AX232" s="400"/>
      <c r="AY232" s="395"/>
      <c r="AZ232" s="472"/>
      <c r="BA232" s="489" t="str">
        <f t="shared" si="188"/>
        <v xml:space="preserve"> </v>
      </c>
      <c r="BB232" s="397" t="str">
        <f t="shared" si="188"/>
        <v xml:space="preserve"> </v>
      </c>
      <c r="BC232" s="398" t="str">
        <f t="shared" si="188"/>
        <v xml:space="preserve"> </v>
      </c>
      <c r="BD232" s="401"/>
      <c r="BE232" s="402"/>
      <c r="BF232" s="472"/>
      <c r="BG232" s="403"/>
      <c r="BH232" s="402"/>
      <c r="BI232" s="472"/>
      <c r="BJ232" s="403"/>
      <c r="BK232" s="402"/>
      <c r="BL232" s="472"/>
      <c r="BM232" s="403"/>
      <c r="BN232" s="402"/>
      <c r="BO232" s="472"/>
      <c r="BP232" s="490" t="str">
        <f t="shared" si="191"/>
        <v/>
      </c>
      <c r="BQ232" s="475" t="str">
        <f t="shared" si="191"/>
        <v/>
      </c>
      <c r="BR232" s="405" t="str">
        <f t="shared" si="191"/>
        <v/>
      </c>
      <c r="BS232" s="476">
        <v>184</v>
      </c>
      <c r="BT232" s="402">
        <v>524</v>
      </c>
      <c r="BU232" s="402">
        <v>529</v>
      </c>
      <c r="BV232" s="402">
        <v>826</v>
      </c>
      <c r="BW232" s="472">
        <v>943</v>
      </c>
      <c r="BX232" s="472">
        <v>936</v>
      </c>
      <c r="BY232" s="403">
        <v>112</v>
      </c>
      <c r="BZ232" s="402">
        <v>151</v>
      </c>
      <c r="CA232" s="402">
        <v>143</v>
      </c>
      <c r="CB232" s="402">
        <v>134</v>
      </c>
      <c r="CC232" s="402">
        <v>145</v>
      </c>
      <c r="CD232" s="402">
        <v>335</v>
      </c>
      <c r="CE232" s="402">
        <v>367</v>
      </c>
      <c r="CF232" s="472">
        <v>369</v>
      </c>
      <c r="CG232" s="403"/>
      <c r="CH232" s="399"/>
      <c r="CI232" s="402"/>
      <c r="CJ232" s="402"/>
      <c r="CK232" s="402"/>
      <c r="CL232" s="402"/>
      <c r="CM232" s="402"/>
      <c r="CN232" s="472"/>
      <c r="CO232" s="489">
        <f t="shared" si="194"/>
        <v>112</v>
      </c>
      <c r="CP232" s="397">
        <f t="shared" si="194"/>
        <v>151</v>
      </c>
      <c r="CQ232" s="397">
        <f t="shared" si="194"/>
        <v>143</v>
      </c>
      <c r="CR232" s="397">
        <f t="shared" si="194"/>
        <v>134</v>
      </c>
      <c r="CS232" s="397">
        <f t="shared" si="194"/>
        <v>145</v>
      </c>
      <c r="CT232" s="397">
        <f t="shared" si="194"/>
        <v>335</v>
      </c>
      <c r="CU232" s="397">
        <f t="shared" si="194"/>
        <v>367</v>
      </c>
      <c r="CV232" s="491">
        <f t="shared" si="194"/>
        <v>369</v>
      </c>
      <c r="CW232" s="379">
        <v>155</v>
      </c>
      <c r="CX232" s="399">
        <v>161</v>
      </c>
      <c r="CY232" s="472">
        <v>183</v>
      </c>
      <c r="CZ232" s="400">
        <v>42</v>
      </c>
      <c r="DA232" s="399">
        <v>65</v>
      </c>
      <c r="DB232" s="472">
        <v>52</v>
      </c>
      <c r="DC232" s="404">
        <f t="shared" si="202"/>
        <v>138</v>
      </c>
      <c r="DD232" s="404">
        <f t="shared" si="202"/>
        <v>141</v>
      </c>
      <c r="DE232" s="405">
        <f t="shared" si="202"/>
        <v>134</v>
      </c>
      <c r="DF232" s="379">
        <v>4</v>
      </c>
      <c r="DG232" s="399">
        <v>5</v>
      </c>
      <c r="DH232" s="472">
        <v>9</v>
      </c>
      <c r="DI232" s="400">
        <v>11</v>
      </c>
      <c r="DJ232" s="399">
        <v>19</v>
      </c>
      <c r="DK232" s="472">
        <v>17</v>
      </c>
      <c r="DL232" s="400">
        <v>18</v>
      </c>
      <c r="DM232" s="399">
        <v>24</v>
      </c>
      <c r="DN232" s="472">
        <v>54</v>
      </c>
      <c r="DO232" s="400">
        <v>45</v>
      </c>
      <c r="DP232" s="399">
        <v>41</v>
      </c>
      <c r="DQ232" s="472">
        <v>101</v>
      </c>
      <c r="DR232" s="404">
        <f t="shared" si="205"/>
        <v>67</v>
      </c>
      <c r="DS232" s="404">
        <f t="shared" si="205"/>
        <v>75</v>
      </c>
      <c r="DT232" s="405">
        <f t="shared" si="205"/>
        <v>171</v>
      </c>
      <c r="DU232" s="409"/>
      <c r="DV232" s="406" t="b">
        <f t="shared" si="158"/>
        <v>0</v>
      </c>
      <c r="DW232" s="136" t="b">
        <f t="shared" si="159"/>
        <v>0</v>
      </c>
      <c r="DX232" s="408" t="b">
        <f t="shared" si="160"/>
        <v>1</v>
      </c>
      <c r="DY232" s="136" t="b">
        <f t="shared" si="161"/>
        <v>0</v>
      </c>
      <c r="DZ232" s="136" t="b">
        <f t="shared" si="162"/>
        <v>0</v>
      </c>
      <c r="EA232" s="408" t="b">
        <f t="shared" si="163"/>
        <v>1</v>
      </c>
      <c r="EB232" s="136" t="b">
        <f t="shared" si="164"/>
        <v>0</v>
      </c>
      <c r="EC232" s="136" t="b">
        <f t="shared" si="165"/>
        <v>0</v>
      </c>
      <c r="ED232" s="408" t="b">
        <f t="shared" si="166"/>
        <v>1</v>
      </c>
      <c r="EE232" s="136" t="b">
        <f t="shared" si="167"/>
        <v>1</v>
      </c>
      <c r="EF232" s="136" t="b">
        <f t="shared" si="168"/>
        <v>1</v>
      </c>
      <c r="EG232" s="408" t="b">
        <f t="shared" si="169"/>
        <v>1</v>
      </c>
      <c r="EH232" s="136" t="b">
        <f t="shared" si="170"/>
        <v>1</v>
      </c>
      <c r="EI232" s="136" t="b">
        <f t="shared" si="171"/>
        <v>1</v>
      </c>
      <c r="EJ232" s="408" t="b">
        <f t="shared" si="172"/>
        <v>1</v>
      </c>
      <c r="EK232" s="136" t="b">
        <f t="shared" si="173"/>
        <v>1</v>
      </c>
      <c r="EL232" s="136" t="b">
        <f t="shared" si="174"/>
        <v>1</v>
      </c>
      <c r="EM232" s="408" t="b">
        <f t="shared" si="175"/>
        <v>1</v>
      </c>
      <c r="EN232" s="583" t="s">
        <v>1185</v>
      </c>
    </row>
    <row r="233" spans="1:144">
      <c r="A233" s="533" t="s">
        <v>616</v>
      </c>
      <c r="B233" s="538" t="s">
        <v>639</v>
      </c>
      <c r="C233" s="594">
        <v>160649</v>
      </c>
      <c r="D233" s="533">
        <v>10</v>
      </c>
      <c r="E233" s="395"/>
      <c r="F233" s="395"/>
      <c r="G233" s="395"/>
      <c r="H233" s="395"/>
      <c r="I233" s="472"/>
      <c r="J233" s="472"/>
      <c r="K233" s="394"/>
      <c r="L233" s="395"/>
      <c r="M233" s="395"/>
      <c r="N233" s="395"/>
      <c r="O233" s="396"/>
      <c r="P233" s="396"/>
      <c r="Q233" s="395"/>
      <c r="R233" s="395"/>
      <c r="S233" s="395"/>
      <c r="T233" s="395"/>
      <c r="U233" s="395"/>
      <c r="V233" s="472"/>
      <c r="W233" s="394"/>
      <c r="X233" s="395"/>
      <c r="Y233" s="395"/>
      <c r="Z233" s="395"/>
      <c r="AA233" s="396"/>
      <c r="AB233" s="396"/>
      <c r="AC233" s="395"/>
      <c r="AD233" s="395"/>
      <c r="AE233" s="395"/>
      <c r="AF233" s="395"/>
      <c r="AG233" s="395"/>
      <c r="AH233" s="472"/>
      <c r="AI233" s="489" t="str">
        <f t="shared" si="208"/>
        <v xml:space="preserve"> </v>
      </c>
      <c r="AJ233" s="397" t="str">
        <f t="shared" si="208"/>
        <v xml:space="preserve"> </v>
      </c>
      <c r="AK233" s="397" t="str">
        <f t="shared" si="208"/>
        <v xml:space="preserve"> </v>
      </c>
      <c r="AL233" s="397" t="str">
        <f t="shared" si="208"/>
        <v xml:space="preserve"> </v>
      </c>
      <c r="AM233" s="397" t="str">
        <f t="shared" si="208"/>
        <v xml:space="preserve"> </v>
      </c>
      <c r="AN233" s="397" t="str">
        <f t="shared" si="208"/>
        <v xml:space="preserve"> </v>
      </c>
      <c r="AO233" s="397" t="str">
        <f t="shared" si="208"/>
        <v xml:space="preserve"> </v>
      </c>
      <c r="AP233" s="397" t="str">
        <f t="shared" si="208"/>
        <v xml:space="preserve"> </v>
      </c>
      <c r="AQ233" s="397" t="str">
        <f t="shared" si="208"/>
        <v xml:space="preserve"> </v>
      </c>
      <c r="AR233" s="397" t="str">
        <f t="shared" si="185"/>
        <v xml:space="preserve"> </v>
      </c>
      <c r="AS233" s="397" t="str">
        <f t="shared" si="185"/>
        <v xml:space="preserve"> </v>
      </c>
      <c r="AT233" s="398" t="str">
        <f t="shared" si="185"/>
        <v xml:space="preserve"> </v>
      </c>
      <c r="AU233" s="379"/>
      <c r="AV233" s="395"/>
      <c r="AW233" s="472"/>
      <c r="AX233" s="400"/>
      <c r="AY233" s="395"/>
      <c r="AZ233" s="472"/>
      <c r="BA233" s="489" t="str">
        <f t="shared" si="188"/>
        <v xml:space="preserve"> </v>
      </c>
      <c r="BB233" s="397" t="str">
        <f t="shared" si="188"/>
        <v xml:space="preserve"> </v>
      </c>
      <c r="BC233" s="398" t="str">
        <f t="shared" si="188"/>
        <v xml:space="preserve"> </v>
      </c>
      <c r="BD233" s="401"/>
      <c r="BE233" s="402"/>
      <c r="BF233" s="472"/>
      <c r="BG233" s="403"/>
      <c r="BH233" s="402"/>
      <c r="BI233" s="472"/>
      <c r="BJ233" s="403"/>
      <c r="BK233" s="402"/>
      <c r="BL233" s="472"/>
      <c r="BM233" s="403"/>
      <c r="BN233" s="402"/>
      <c r="BO233" s="472"/>
      <c r="BP233" s="490" t="str">
        <f t="shared" si="191"/>
        <v/>
      </c>
      <c r="BQ233" s="475" t="str">
        <f t="shared" si="191"/>
        <v/>
      </c>
      <c r="BR233" s="405" t="str">
        <f t="shared" si="191"/>
        <v/>
      </c>
      <c r="BS233" s="476">
        <v>634</v>
      </c>
      <c r="BT233" s="402">
        <v>956</v>
      </c>
      <c r="BU233" s="402">
        <v>430</v>
      </c>
      <c r="BV233" s="402">
        <v>998</v>
      </c>
      <c r="BW233" s="472">
        <v>750</v>
      </c>
      <c r="BX233" s="472">
        <v>808</v>
      </c>
      <c r="BY233" s="403">
        <v>214</v>
      </c>
      <c r="BZ233" s="402">
        <v>283</v>
      </c>
      <c r="CA233" s="402">
        <v>372</v>
      </c>
      <c r="CB233" s="402">
        <v>409</v>
      </c>
      <c r="CC233" s="402">
        <v>341</v>
      </c>
      <c r="CD233" s="402">
        <v>384</v>
      </c>
      <c r="CE233" s="402">
        <v>316</v>
      </c>
      <c r="CF233" s="472">
        <v>360</v>
      </c>
      <c r="CG233" s="403"/>
      <c r="CH233" s="399"/>
      <c r="CI233" s="402"/>
      <c r="CJ233" s="402"/>
      <c r="CK233" s="402"/>
      <c r="CL233" s="402"/>
      <c r="CM233" s="402"/>
      <c r="CN233" s="472"/>
      <c r="CO233" s="489">
        <f t="shared" si="194"/>
        <v>214</v>
      </c>
      <c r="CP233" s="397">
        <f t="shared" si="194"/>
        <v>283</v>
      </c>
      <c r="CQ233" s="397">
        <f t="shared" si="194"/>
        <v>372</v>
      </c>
      <c r="CR233" s="397">
        <f t="shared" si="194"/>
        <v>409</v>
      </c>
      <c r="CS233" s="397">
        <f t="shared" si="194"/>
        <v>341</v>
      </c>
      <c r="CT233" s="397">
        <f t="shared" si="194"/>
        <v>384</v>
      </c>
      <c r="CU233" s="397">
        <f t="shared" si="194"/>
        <v>316</v>
      </c>
      <c r="CV233" s="491">
        <f t="shared" si="194"/>
        <v>360</v>
      </c>
      <c r="CW233" s="379">
        <v>194</v>
      </c>
      <c r="CX233" s="399">
        <v>154</v>
      </c>
      <c r="CY233" s="472">
        <v>165</v>
      </c>
      <c r="CZ233" s="400">
        <v>25</v>
      </c>
      <c r="DA233" s="399">
        <v>20</v>
      </c>
      <c r="DB233" s="472">
        <v>28</v>
      </c>
      <c r="DC233" s="404">
        <f t="shared" si="202"/>
        <v>165</v>
      </c>
      <c r="DD233" s="404">
        <f t="shared" si="202"/>
        <v>142</v>
      </c>
      <c r="DE233" s="405">
        <f t="shared" si="202"/>
        <v>167</v>
      </c>
      <c r="DF233" s="379">
        <v>63</v>
      </c>
      <c r="DG233" s="399">
        <v>37</v>
      </c>
      <c r="DH233" s="472">
        <v>54</v>
      </c>
      <c r="DI233" s="400">
        <v>59</v>
      </c>
      <c r="DJ233" s="399">
        <v>74</v>
      </c>
      <c r="DK233" s="472">
        <v>90</v>
      </c>
      <c r="DL233" s="400">
        <v>74</v>
      </c>
      <c r="DM233" s="399">
        <v>54</v>
      </c>
      <c r="DN233" s="472">
        <v>54</v>
      </c>
      <c r="DO233" s="400">
        <v>56</v>
      </c>
      <c r="DP233" s="399">
        <v>44</v>
      </c>
      <c r="DQ233" s="472">
        <v>66</v>
      </c>
      <c r="DR233" s="404">
        <f t="shared" si="205"/>
        <v>216</v>
      </c>
      <c r="DS233" s="404">
        <f t="shared" si="205"/>
        <v>206</v>
      </c>
      <c r="DT233" s="405">
        <f t="shared" si="205"/>
        <v>210</v>
      </c>
      <c r="DU233" s="409"/>
      <c r="DV233" s="406" t="b">
        <f t="shared" si="158"/>
        <v>0</v>
      </c>
      <c r="DW233" s="136" t="b">
        <f t="shared" si="159"/>
        <v>0</v>
      </c>
      <c r="DX233" s="408" t="b">
        <f t="shared" si="160"/>
        <v>1</v>
      </c>
      <c r="DY233" s="136" t="b">
        <f t="shared" si="161"/>
        <v>0</v>
      </c>
      <c r="DZ233" s="136" t="b">
        <f t="shared" si="162"/>
        <v>0</v>
      </c>
      <c r="EA233" s="408" t="b">
        <f t="shared" si="163"/>
        <v>1</v>
      </c>
      <c r="EB233" s="136" t="b">
        <f t="shared" si="164"/>
        <v>0</v>
      </c>
      <c r="EC233" s="136" t="b">
        <f t="shared" si="165"/>
        <v>0</v>
      </c>
      <c r="ED233" s="408" t="b">
        <f t="shared" si="166"/>
        <v>1</v>
      </c>
      <c r="EE233" s="136" t="b">
        <f t="shared" si="167"/>
        <v>1</v>
      </c>
      <c r="EF233" s="136" t="b">
        <f t="shared" si="168"/>
        <v>1</v>
      </c>
      <c r="EG233" s="408" t="b">
        <f t="shared" si="169"/>
        <v>1</v>
      </c>
      <c r="EH233" s="136" t="b">
        <f t="shared" si="170"/>
        <v>1</v>
      </c>
      <c r="EI233" s="136" t="b">
        <f t="shared" si="171"/>
        <v>1</v>
      </c>
      <c r="EJ233" s="408" t="b">
        <f t="shared" si="172"/>
        <v>1</v>
      </c>
      <c r="EK233" s="136" t="b">
        <f t="shared" si="173"/>
        <v>1</v>
      </c>
      <c r="EL233" s="136" t="b">
        <f t="shared" si="174"/>
        <v>1</v>
      </c>
      <c r="EM233" s="408" t="b">
        <f t="shared" si="175"/>
        <v>1</v>
      </c>
      <c r="EN233" s="583" t="s">
        <v>1185</v>
      </c>
    </row>
    <row r="234" spans="1:144">
      <c r="A234" s="533" t="s">
        <v>616</v>
      </c>
      <c r="B234" s="532" t="s">
        <v>640</v>
      </c>
      <c r="C234" s="533">
        <v>160579</v>
      </c>
      <c r="D234" s="533">
        <v>12</v>
      </c>
      <c r="E234" s="395"/>
      <c r="F234" s="395"/>
      <c r="G234" s="395"/>
      <c r="H234" s="395"/>
      <c r="I234" s="472"/>
      <c r="J234" s="472"/>
      <c r="K234" s="394"/>
      <c r="L234" s="395"/>
      <c r="M234" s="395"/>
      <c r="N234" s="395"/>
      <c r="O234" s="396"/>
      <c r="P234" s="396"/>
      <c r="Q234" s="395"/>
      <c r="R234" s="395"/>
      <c r="S234" s="395"/>
      <c r="T234" s="395"/>
      <c r="U234" s="395"/>
      <c r="V234" s="472"/>
      <c r="W234" s="394"/>
      <c r="X234" s="395"/>
      <c r="Y234" s="395"/>
      <c r="Z234" s="395"/>
      <c r="AA234" s="396"/>
      <c r="AB234" s="396"/>
      <c r="AC234" s="395"/>
      <c r="AD234" s="395"/>
      <c r="AE234" s="395"/>
      <c r="AF234" s="395"/>
      <c r="AG234" s="395"/>
      <c r="AH234" s="472"/>
      <c r="AI234" s="489" t="str">
        <f t="shared" si="208"/>
        <v xml:space="preserve"> </v>
      </c>
      <c r="AJ234" s="397" t="str">
        <f t="shared" si="208"/>
        <v xml:space="preserve"> </v>
      </c>
      <c r="AK234" s="397" t="str">
        <f t="shared" si="208"/>
        <v xml:space="preserve"> </v>
      </c>
      <c r="AL234" s="397" t="str">
        <f t="shared" si="208"/>
        <v xml:space="preserve"> </v>
      </c>
      <c r="AM234" s="397" t="str">
        <f t="shared" si="208"/>
        <v xml:space="preserve"> </v>
      </c>
      <c r="AN234" s="397" t="str">
        <f t="shared" si="208"/>
        <v xml:space="preserve"> </v>
      </c>
      <c r="AO234" s="397" t="str">
        <f t="shared" si="208"/>
        <v xml:space="preserve"> </v>
      </c>
      <c r="AP234" s="397" t="str">
        <f t="shared" si="208"/>
        <v xml:space="preserve"> </v>
      </c>
      <c r="AQ234" s="397" t="str">
        <f t="shared" si="208"/>
        <v xml:space="preserve"> </v>
      </c>
      <c r="AR234" s="397" t="str">
        <f t="shared" si="185"/>
        <v xml:space="preserve"> </v>
      </c>
      <c r="AS234" s="397" t="str">
        <f t="shared" si="185"/>
        <v xml:space="preserve"> </v>
      </c>
      <c r="AT234" s="398" t="str">
        <f t="shared" si="185"/>
        <v xml:space="preserve"> </v>
      </c>
      <c r="AU234" s="379"/>
      <c r="AV234" s="395"/>
      <c r="AW234" s="472"/>
      <c r="AX234" s="400"/>
      <c r="AY234" s="395"/>
      <c r="AZ234" s="472"/>
      <c r="BA234" s="489" t="str">
        <f t="shared" si="188"/>
        <v xml:space="preserve"> </v>
      </c>
      <c r="BB234" s="397" t="str">
        <f t="shared" si="188"/>
        <v xml:space="preserve"> </v>
      </c>
      <c r="BC234" s="398" t="str">
        <f t="shared" si="188"/>
        <v xml:space="preserve"> </v>
      </c>
      <c r="BD234" s="401"/>
      <c r="BE234" s="402"/>
      <c r="BF234" s="472"/>
      <c r="BG234" s="403"/>
      <c r="BH234" s="402"/>
      <c r="BI234" s="472"/>
      <c r="BJ234" s="403"/>
      <c r="BK234" s="402"/>
      <c r="BL234" s="472"/>
      <c r="BM234" s="403"/>
      <c r="BN234" s="402"/>
      <c r="BO234" s="472"/>
      <c r="BP234" s="490" t="str">
        <f t="shared" si="191"/>
        <v/>
      </c>
      <c r="BQ234" s="475" t="str">
        <f t="shared" si="191"/>
        <v/>
      </c>
      <c r="BR234" s="405" t="str">
        <f t="shared" si="191"/>
        <v/>
      </c>
      <c r="BS234" s="476"/>
      <c r="BT234" s="402">
        <v>147</v>
      </c>
      <c r="BU234" s="402">
        <v>625</v>
      </c>
      <c r="BV234" s="845">
        <f>((BW234-BU234)/2)+BU234</f>
        <v>756</v>
      </c>
      <c r="BW234" s="472">
        <v>887</v>
      </c>
      <c r="BX234" s="472">
        <v>466</v>
      </c>
      <c r="BY234" s="403"/>
      <c r="BZ234" s="402"/>
      <c r="CA234" s="402"/>
      <c r="CB234" s="402">
        <v>126</v>
      </c>
      <c r="CC234" s="402">
        <v>262</v>
      </c>
      <c r="CD234" s="402">
        <v>217</v>
      </c>
      <c r="CE234" s="402">
        <v>172</v>
      </c>
      <c r="CF234" s="472">
        <v>214</v>
      </c>
      <c r="CG234" s="403"/>
      <c r="CH234" s="399"/>
      <c r="CI234" s="402"/>
      <c r="CJ234" s="402"/>
      <c r="CK234" s="402"/>
      <c r="CL234" s="402"/>
      <c r="CM234" s="402"/>
      <c r="CN234" s="472"/>
      <c r="CO234" s="489" t="str">
        <f t="shared" si="194"/>
        <v/>
      </c>
      <c r="CP234" s="397" t="str">
        <f t="shared" si="194"/>
        <v/>
      </c>
      <c r="CQ234" s="397" t="str">
        <f t="shared" si="194"/>
        <v/>
      </c>
      <c r="CR234" s="397">
        <f t="shared" si="194"/>
        <v>126</v>
      </c>
      <c r="CS234" s="397">
        <f t="shared" si="194"/>
        <v>262</v>
      </c>
      <c r="CT234" s="397">
        <f t="shared" si="194"/>
        <v>217</v>
      </c>
      <c r="CU234" s="397">
        <f t="shared" si="194"/>
        <v>172</v>
      </c>
      <c r="CV234" s="491">
        <f t="shared" ref="CR234:CV275" si="209">IF(CF234&gt;0,CF234-CN234,"")</f>
        <v>214</v>
      </c>
      <c r="CW234" s="379"/>
      <c r="CX234" s="399">
        <v>93</v>
      </c>
      <c r="CY234" s="472">
        <v>125</v>
      </c>
      <c r="CZ234" s="400"/>
      <c r="DA234" s="399">
        <v>10</v>
      </c>
      <c r="DB234" s="472">
        <v>5</v>
      </c>
      <c r="DC234" s="404">
        <f t="shared" si="202"/>
        <v>217</v>
      </c>
      <c r="DD234" s="404">
        <f t="shared" si="202"/>
        <v>69</v>
      </c>
      <c r="DE234" s="405">
        <f t="shared" si="202"/>
        <v>84</v>
      </c>
      <c r="DF234" s="379">
        <v>36</v>
      </c>
      <c r="DG234" s="399">
        <v>93</v>
      </c>
      <c r="DH234" s="472"/>
      <c r="DI234" s="400"/>
      <c r="DJ234" s="399"/>
      <c r="DK234" s="472"/>
      <c r="DL234" s="400">
        <v>12</v>
      </c>
      <c r="DM234" s="399">
        <v>29</v>
      </c>
      <c r="DN234" s="472"/>
      <c r="DO234" s="400">
        <v>11</v>
      </c>
      <c r="DP234" s="399">
        <v>19</v>
      </c>
      <c r="DQ234" s="472"/>
      <c r="DR234" s="404">
        <f t="shared" si="205"/>
        <v>67</v>
      </c>
      <c r="DS234" s="404">
        <f t="shared" si="205"/>
        <v>121</v>
      </c>
      <c r="DT234" s="405">
        <f t="shared" si="205"/>
        <v>217</v>
      </c>
      <c r="DU234" s="409"/>
      <c r="DV234" s="406" t="b">
        <f t="shared" si="158"/>
        <v>0</v>
      </c>
      <c r="DW234" s="136" t="b">
        <f t="shared" si="159"/>
        <v>0</v>
      </c>
      <c r="DX234" s="408" t="b">
        <f t="shared" si="160"/>
        <v>1</v>
      </c>
      <c r="DY234" s="136" t="b">
        <f t="shared" si="161"/>
        <v>0</v>
      </c>
      <c r="DZ234" s="136" t="b">
        <f t="shared" si="162"/>
        <v>0</v>
      </c>
      <c r="EA234" s="408" t="b">
        <f t="shared" si="163"/>
        <v>1</v>
      </c>
      <c r="EB234" s="136" t="b">
        <f t="shared" si="164"/>
        <v>0</v>
      </c>
      <c r="EC234" s="136" t="b">
        <f t="shared" si="165"/>
        <v>0</v>
      </c>
      <c r="ED234" s="408" t="b">
        <f t="shared" si="166"/>
        <v>1</v>
      </c>
      <c r="EE234" s="136" t="b">
        <f t="shared" si="167"/>
        <v>1</v>
      </c>
      <c r="EF234" s="136" t="b">
        <f t="shared" si="168"/>
        <v>1</v>
      </c>
      <c r="EG234" s="408" t="b">
        <f t="shared" si="169"/>
        <v>1</v>
      </c>
      <c r="EH234" s="136" t="b">
        <f t="shared" si="170"/>
        <v>1</v>
      </c>
      <c r="EI234" s="136" t="b">
        <f t="shared" si="171"/>
        <v>0</v>
      </c>
      <c r="EJ234" s="408" t="b">
        <f t="shared" si="172"/>
        <v>0</v>
      </c>
      <c r="EK234" s="136" t="b">
        <f t="shared" si="173"/>
        <v>0</v>
      </c>
      <c r="EL234" s="136" t="b">
        <f t="shared" si="174"/>
        <v>0</v>
      </c>
      <c r="EM234" s="408" t="b">
        <f t="shared" si="175"/>
        <v>1</v>
      </c>
      <c r="EN234" s="583" t="s">
        <v>1186</v>
      </c>
    </row>
    <row r="235" spans="1:144">
      <c r="A235" s="533" t="s">
        <v>616</v>
      </c>
      <c r="B235" s="534" t="s">
        <v>641</v>
      </c>
      <c r="C235" s="533">
        <v>160481</v>
      </c>
      <c r="D235" s="533">
        <v>13</v>
      </c>
      <c r="E235" s="395"/>
      <c r="F235" s="395"/>
      <c r="G235" s="395"/>
      <c r="H235" s="395"/>
      <c r="I235" s="472"/>
      <c r="J235" s="472"/>
      <c r="K235" s="394"/>
      <c r="L235" s="395"/>
      <c r="M235" s="395"/>
      <c r="N235" s="395"/>
      <c r="O235" s="396"/>
      <c r="P235" s="396"/>
      <c r="Q235" s="395"/>
      <c r="R235" s="395"/>
      <c r="S235" s="395"/>
      <c r="T235" s="395"/>
      <c r="U235" s="395"/>
      <c r="V235" s="472"/>
      <c r="W235" s="394"/>
      <c r="X235" s="395"/>
      <c r="Y235" s="395"/>
      <c r="Z235" s="395"/>
      <c r="AA235" s="396"/>
      <c r="AB235" s="396"/>
      <c r="AC235" s="395"/>
      <c r="AD235" s="395"/>
      <c r="AE235" s="395"/>
      <c r="AF235" s="395"/>
      <c r="AG235" s="395"/>
      <c r="AH235" s="472"/>
      <c r="AI235" s="489" t="str">
        <f t="shared" si="208"/>
        <v xml:space="preserve"> </v>
      </c>
      <c r="AJ235" s="397" t="str">
        <f t="shared" si="208"/>
        <v xml:space="preserve"> </v>
      </c>
      <c r="AK235" s="397" t="str">
        <f t="shared" si="208"/>
        <v xml:space="preserve"> </v>
      </c>
      <c r="AL235" s="397" t="str">
        <f t="shared" si="208"/>
        <v xml:space="preserve"> </v>
      </c>
      <c r="AM235" s="397" t="str">
        <f t="shared" si="208"/>
        <v xml:space="preserve"> </v>
      </c>
      <c r="AN235" s="397" t="str">
        <f t="shared" si="208"/>
        <v xml:space="preserve"> </v>
      </c>
      <c r="AO235" s="397" t="str">
        <f t="shared" si="208"/>
        <v xml:space="preserve"> </v>
      </c>
      <c r="AP235" s="397" t="str">
        <f t="shared" si="208"/>
        <v xml:space="preserve"> </v>
      </c>
      <c r="AQ235" s="397" t="str">
        <f t="shared" si="208"/>
        <v xml:space="preserve"> </v>
      </c>
      <c r="AR235" s="397" t="str">
        <f t="shared" si="185"/>
        <v xml:space="preserve"> </v>
      </c>
      <c r="AS235" s="397" t="str">
        <f t="shared" si="185"/>
        <v xml:space="preserve"> </v>
      </c>
      <c r="AT235" s="398" t="str">
        <f t="shared" si="185"/>
        <v xml:space="preserve"> </v>
      </c>
      <c r="AU235" s="379"/>
      <c r="AV235" s="395"/>
      <c r="AW235" s="472"/>
      <c r="AX235" s="400"/>
      <c r="AY235" s="395"/>
      <c r="AZ235" s="472"/>
      <c r="BA235" s="489" t="str">
        <f t="shared" si="188"/>
        <v xml:space="preserve"> </v>
      </c>
      <c r="BB235" s="397" t="str">
        <f t="shared" si="188"/>
        <v xml:space="preserve"> </v>
      </c>
      <c r="BC235" s="398" t="str">
        <f t="shared" si="188"/>
        <v xml:space="preserve"> </v>
      </c>
      <c r="BD235" s="401"/>
      <c r="BE235" s="402"/>
      <c r="BF235" s="472"/>
      <c r="BG235" s="403"/>
      <c r="BH235" s="402"/>
      <c r="BI235" s="472"/>
      <c r="BJ235" s="403"/>
      <c r="BK235" s="402"/>
      <c r="BL235" s="472"/>
      <c r="BM235" s="403"/>
      <c r="BN235" s="402"/>
      <c r="BO235" s="472"/>
      <c r="BP235" s="490" t="str">
        <f t="shared" si="191"/>
        <v/>
      </c>
      <c r="BQ235" s="475" t="str">
        <f t="shared" si="191"/>
        <v/>
      </c>
      <c r="BR235" s="405" t="str">
        <f t="shared" si="191"/>
        <v/>
      </c>
      <c r="BS235" s="476"/>
      <c r="BT235" s="402">
        <v>1058</v>
      </c>
      <c r="BU235" s="402">
        <v>714</v>
      </c>
      <c r="BV235" s="402">
        <v>792</v>
      </c>
      <c r="BW235" s="472">
        <v>831</v>
      </c>
      <c r="BX235" s="472">
        <v>1003</v>
      </c>
      <c r="BY235" s="403"/>
      <c r="BZ235" s="402"/>
      <c r="CA235" s="402"/>
      <c r="CB235" s="402">
        <v>153</v>
      </c>
      <c r="CC235" s="402">
        <v>203</v>
      </c>
      <c r="CD235" s="402">
        <v>197</v>
      </c>
      <c r="CE235" s="402">
        <v>176</v>
      </c>
      <c r="CF235" s="472">
        <v>313</v>
      </c>
      <c r="CG235" s="403"/>
      <c r="CH235" s="399"/>
      <c r="CI235" s="402"/>
      <c r="CJ235" s="402"/>
      <c r="CK235" s="402"/>
      <c r="CL235" s="402"/>
      <c r="CM235" s="402"/>
      <c r="CN235" s="472"/>
      <c r="CO235" s="489" t="str">
        <f t="shared" ref="CO235:CQ266" si="210">IF(BY235&gt;0,BY235-CG235,"")</f>
        <v/>
      </c>
      <c r="CP235" s="397" t="str">
        <f t="shared" si="210"/>
        <v/>
      </c>
      <c r="CQ235" s="397" t="str">
        <f t="shared" si="210"/>
        <v/>
      </c>
      <c r="CR235" s="397">
        <f t="shared" si="209"/>
        <v>153</v>
      </c>
      <c r="CS235" s="397">
        <f t="shared" si="209"/>
        <v>203</v>
      </c>
      <c r="CT235" s="397">
        <f t="shared" si="209"/>
        <v>197</v>
      </c>
      <c r="CU235" s="397">
        <f t="shared" si="209"/>
        <v>176</v>
      </c>
      <c r="CV235" s="491">
        <f t="shared" si="209"/>
        <v>313</v>
      </c>
      <c r="CW235" s="379">
        <v>90</v>
      </c>
      <c r="CX235" s="399">
        <v>80</v>
      </c>
      <c r="CY235" s="472">
        <v>164</v>
      </c>
      <c r="CZ235" s="400">
        <v>11</v>
      </c>
      <c r="DA235" s="399">
        <v>9</v>
      </c>
      <c r="DB235" s="472">
        <v>25</v>
      </c>
      <c r="DC235" s="404">
        <f t="shared" si="202"/>
        <v>96</v>
      </c>
      <c r="DD235" s="404">
        <f t="shared" si="202"/>
        <v>87</v>
      </c>
      <c r="DE235" s="405">
        <f t="shared" si="202"/>
        <v>124</v>
      </c>
      <c r="DF235" s="379">
        <v>67</v>
      </c>
      <c r="DG235" s="399">
        <v>49</v>
      </c>
      <c r="DH235" s="472">
        <v>19</v>
      </c>
      <c r="DI235" s="400"/>
      <c r="DJ235" s="399"/>
      <c r="DK235" s="472"/>
      <c r="DL235" s="400">
        <v>3</v>
      </c>
      <c r="DM235" s="399">
        <v>14</v>
      </c>
      <c r="DN235" s="472">
        <v>18</v>
      </c>
      <c r="DO235" s="400">
        <v>9</v>
      </c>
      <c r="DP235" s="399">
        <v>29</v>
      </c>
      <c r="DQ235" s="472">
        <v>33</v>
      </c>
      <c r="DR235" s="404">
        <f t="shared" si="205"/>
        <v>74</v>
      </c>
      <c r="DS235" s="404">
        <f t="shared" si="205"/>
        <v>111</v>
      </c>
      <c r="DT235" s="405">
        <f t="shared" si="205"/>
        <v>127</v>
      </c>
      <c r="DU235" s="409"/>
      <c r="DV235" s="406" t="b">
        <f t="shared" si="158"/>
        <v>0</v>
      </c>
      <c r="DW235" s="136" t="b">
        <f t="shared" si="159"/>
        <v>0</v>
      </c>
      <c r="DX235" s="408" t="b">
        <f t="shared" si="160"/>
        <v>1</v>
      </c>
      <c r="DY235" s="136" t="b">
        <f t="shared" si="161"/>
        <v>0</v>
      </c>
      <c r="DZ235" s="136" t="b">
        <f t="shared" si="162"/>
        <v>0</v>
      </c>
      <c r="EA235" s="408" t="b">
        <f t="shared" si="163"/>
        <v>1</v>
      </c>
      <c r="EB235" s="136" t="b">
        <f t="shared" si="164"/>
        <v>0</v>
      </c>
      <c r="EC235" s="136" t="b">
        <f t="shared" si="165"/>
        <v>0</v>
      </c>
      <c r="ED235" s="408" t="b">
        <f t="shared" si="166"/>
        <v>1</v>
      </c>
      <c r="EE235" s="136" t="b">
        <f t="shared" si="167"/>
        <v>1</v>
      </c>
      <c r="EF235" s="136" t="b">
        <f t="shared" si="168"/>
        <v>1</v>
      </c>
      <c r="EG235" s="408" t="b">
        <f t="shared" si="169"/>
        <v>1</v>
      </c>
      <c r="EH235" s="136" t="b">
        <f t="shared" si="170"/>
        <v>1</v>
      </c>
      <c r="EI235" s="136" t="b">
        <f t="shared" si="171"/>
        <v>1</v>
      </c>
      <c r="EJ235" s="408" t="b">
        <f t="shared" si="172"/>
        <v>1</v>
      </c>
      <c r="EK235" s="136" t="b">
        <f t="shared" si="173"/>
        <v>0</v>
      </c>
      <c r="EL235" s="136" t="b">
        <f t="shared" si="174"/>
        <v>0</v>
      </c>
      <c r="EM235" s="408" t="b">
        <f t="shared" si="175"/>
        <v>1</v>
      </c>
      <c r="EN235" s="583"/>
    </row>
    <row r="236" spans="1:144">
      <c r="A236" s="533" t="s">
        <v>616</v>
      </c>
      <c r="B236" s="534" t="s">
        <v>642</v>
      </c>
      <c r="C236" s="535">
        <v>160560</v>
      </c>
      <c r="D236" s="536">
        <v>14</v>
      </c>
      <c r="E236" s="395"/>
      <c r="F236" s="395"/>
      <c r="G236" s="395"/>
      <c r="H236" s="395"/>
      <c r="I236" s="472"/>
      <c r="J236" s="472"/>
      <c r="K236" s="394"/>
      <c r="L236" s="395"/>
      <c r="M236" s="395"/>
      <c r="N236" s="395"/>
      <c r="O236" s="396"/>
      <c r="P236" s="396"/>
      <c r="Q236" s="395"/>
      <c r="R236" s="395"/>
      <c r="S236" s="395"/>
      <c r="T236" s="395"/>
      <c r="U236" s="395"/>
      <c r="V236" s="472"/>
      <c r="W236" s="394"/>
      <c r="X236" s="395"/>
      <c r="Y236" s="395"/>
      <c r="Z236" s="395"/>
      <c r="AA236" s="396"/>
      <c r="AB236" s="396"/>
      <c r="AC236" s="395"/>
      <c r="AD236" s="395"/>
      <c r="AE236" s="395"/>
      <c r="AF236" s="395"/>
      <c r="AG236" s="395"/>
      <c r="AH236" s="472"/>
      <c r="AI236" s="489" t="str">
        <f t="shared" si="208"/>
        <v xml:space="preserve"> </v>
      </c>
      <c r="AJ236" s="397" t="str">
        <f t="shared" si="208"/>
        <v xml:space="preserve"> </v>
      </c>
      <c r="AK236" s="397" t="str">
        <f t="shared" si="208"/>
        <v xml:space="preserve"> </v>
      </c>
      <c r="AL236" s="397" t="str">
        <f t="shared" si="208"/>
        <v xml:space="preserve"> </v>
      </c>
      <c r="AM236" s="397" t="str">
        <f t="shared" si="208"/>
        <v xml:space="preserve"> </v>
      </c>
      <c r="AN236" s="397" t="str">
        <f t="shared" si="208"/>
        <v xml:space="preserve"> </v>
      </c>
      <c r="AO236" s="397" t="str">
        <f t="shared" si="208"/>
        <v xml:space="preserve"> </v>
      </c>
      <c r="AP236" s="397" t="str">
        <f t="shared" si="208"/>
        <v xml:space="preserve"> </v>
      </c>
      <c r="AQ236" s="397" t="str">
        <f t="shared" si="208"/>
        <v xml:space="preserve"> </v>
      </c>
      <c r="AR236" s="397" t="str">
        <f t="shared" si="185"/>
        <v xml:space="preserve"> </v>
      </c>
      <c r="AS236" s="397" t="str">
        <f t="shared" si="185"/>
        <v xml:space="preserve"> </v>
      </c>
      <c r="AT236" s="398" t="str">
        <f t="shared" si="185"/>
        <v xml:space="preserve"> </v>
      </c>
      <c r="AU236" s="379"/>
      <c r="AV236" s="395"/>
      <c r="AW236" s="472"/>
      <c r="AX236" s="400"/>
      <c r="AY236" s="395"/>
      <c r="AZ236" s="472"/>
      <c r="BA236" s="489" t="str">
        <f t="shared" si="188"/>
        <v xml:space="preserve"> </v>
      </c>
      <c r="BB236" s="397" t="str">
        <f t="shared" si="188"/>
        <v xml:space="preserve"> </v>
      </c>
      <c r="BC236" s="398" t="str">
        <f t="shared" si="188"/>
        <v xml:space="preserve"> </v>
      </c>
      <c r="BD236" s="401"/>
      <c r="BE236" s="402"/>
      <c r="BF236" s="472"/>
      <c r="BG236" s="403"/>
      <c r="BH236" s="402"/>
      <c r="BI236" s="472"/>
      <c r="BJ236" s="403"/>
      <c r="BK236" s="402"/>
      <c r="BL236" s="472"/>
      <c r="BM236" s="403"/>
      <c r="BN236" s="402"/>
      <c r="BO236" s="472"/>
      <c r="BP236" s="490" t="str">
        <f t="shared" si="191"/>
        <v/>
      </c>
      <c r="BQ236" s="475" t="str">
        <f t="shared" si="191"/>
        <v/>
      </c>
      <c r="BR236" s="405" t="str">
        <f t="shared" si="191"/>
        <v/>
      </c>
      <c r="BS236" s="476"/>
      <c r="BT236" s="402"/>
      <c r="BU236" s="402"/>
      <c r="BV236" s="402"/>
      <c r="BW236" s="472"/>
      <c r="BX236" s="472"/>
      <c r="BY236" s="403"/>
      <c r="BZ236" s="402"/>
      <c r="CA236" s="402"/>
      <c r="CB236" s="402"/>
      <c r="CC236" s="402"/>
      <c r="CD236" s="402"/>
      <c r="CE236" s="402"/>
      <c r="CF236" s="472"/>
      <c r="CG236" s="403"/>
      <c r="CH236" s="399"/>
      <c r="CI236" s="402"/>
      <c r="CJ236" s="402"/>
      <c r="CK236" s="402"/>
      <c r="CL236" s="402"/>
      <c r="CM236" s="402"/>
      <c r="CN236" s="472"/>
      <c r="CO236" s="489" t="str">
        <f t="shared" si="210"/>
        <v/>
      </c>
      <c r="CP236" s="397" t="str">
        <f t="shared" si="210"/>
        <v/>
      </c>
      <c r="CQ236" s="397" t="str">
        <f t="shared" si="210"/>
        <v/>
      </c>
      <c r="CR236" s="397" t="str">
        <f t="shared" si="209"/>
        <v/>
      </c>
      <c r="CS236" s="397" t="str">
        <f t="shared" si="209"/>
        <v/>
      </c>
      <c r="CT236" s="397" t="str">
        <f t="shared" si="209"/>
        <v/>
      </c>
      <c r="CU236" s="397" t="str">
        <f t="shared" si="209"/>
        <v/>
      </c>
      <c r="CV236" s="491" t="str">
        <f t="shared" si="209"/>
        <v/>
      </c>
      <c r="CW236" s="379"/>
      <c r="CX236" s="399"/>
      <c r="CY236" s="472"/>
      <c r="CZ236" s="400"/>
      <c r="DA236" s="399"/>
      <c r="DB236" s="472"/>
      <c r="DC236" s="404" t="str">
        <f t="shared" si="202"/>
        <v/>
      </c>
      <c r="DD236" s="404" t="str">
        <f t="shared" si="202"/>
        <v/>
      </c>
      <c r="DE236" s="405" t="str">
        <f t="shared" si="202"/>
        <v/>
      </c>
      <c r="DF236" s="379"/>
      <c r="DG236" s="399"/>
      <c r="DH236" s="472"/>
      <c r="DI236" s="400"/>
      <c r="DJ236" s="399"/>
      <c r="DK236" s="472"/>
      <c r="DL236" s="400"/>
      <c r="DM236" s="399"/>
      <c r="DN236" s="472"/>
      <c r="DO236" s="400"/>
      <c r="DP236" s="399"/>
      <c r="DQ236" s="472"/>
      <c r="DR236" s="404" t="str">
        <f t="shared" si="205"/>
        <v/>
      </c>
      <c r="DS236" s="404" t="str">
        <f t="shared" si="205"/>
        <v/>
      </c>
      <c r="DT236" s="405" t="str">
        <f t="shared" si="205"/>
        <v/>
      </c>
      <c r="DU236" s="409"/>
      <c r="DV236" s="406" t="b">
        <f t="shared" si="158"/>
        <v>0</v>
      </c>
      <c r="DW236" s="136" t="b">
        <f t="shared" si="159"/>
        <v>0</v>
      </c>
      <c r="DX236" s="408" t="b">
        <f t="shared" si="160"/>
        <v>1</v>
      </c>
      <c r="DY236" s="136" t="b">
        <f t="shared" si="161"/>
        <v>0</v>
      </c>
      <c r="DZ236" s="136" t="b">
        <f t="shared" si="162"/>
        <v>0</v>
      </c>
      <c r="EA236" s="408" t="b">
        <f t="shared" si="163"/>
        <v>1</v>
      </c>
      <c r="EB236" s="136" t="b">
        <f t="shared" si="164"/>
        <v>0</v>
      </c>
      <c r="EC236" s="136" t="b">
        <f t="shared" si="165"/>
        <v>0</v>
      </c>
      <c r="ED236" s="408" t="b">
        <f t="shared" si="166"/>
        <v>1</v>
      </c>
      <c r="EE236" s="136" t="b">
        <f t="shared" si="167"/>
        <v>0</v>
      </c>
      <c r="EF236" s="136" t="b">
        <f t="shared" si="168"/>
        <v>0</v>
      </c>
      <c r="EG236" s="408" t="b">
        <f t="shared" si="169"/>
        <v>1</v>
      </c>
      <c r="EH236" s="136" t="b">
        <f t="shared" si="170"/>
        <v>0</v>
      </c>
      <c r="EI236" s="136" t="b">
        <f t="shared" si="171"/>
        <v>0</v>
      </c>
      <c r="EJ236" s="408" t="b">
        <f t="shared" si="172"/>
        <v>1</v>
      </c>
      <c r="EK236" s="136" t="b">
        <f t="shared" si="173"/>
        <v>0</v>
      </c>
      <c r="EL236" s="136" t="b">
        <f t="shared" si="174"/>
        <v>0</v>
      </c>
      <c r="EM236" s="408" t="b">
        <f t="shared" si="175"/>
        <v>1</v>
      </c>
      <c r="EN236" s="583"/>
    </row>
    <row r="237" spans="1:144">
      <c r="A237" s="533" t="s">
        <v>616</v>
      </c>
      <c r="B237" s="534" t="s">
        <v>643</v>
      </c>
      <c r="C237" s="535">
        <v>158088</v>
      </c>
      <c r="D237" s="536">
        <v>14</v>
      </c>
      <c r="E237" s="395"/>
      <c r="F237" s="395"/>
      <c r="G237" s="395"/>
      <c r="H237" s="395"/>
      <c r="I237" s="472"/>
      <c r="J237" s="472"/>
      <c r="K237" s="394"/>
      <c r="L237" s="395"/>
      <c r="M237" s="395"/>
      <c r="N237" s="395"/>
      <c r="O237" s="396"/>
      <c r="P237" s="396"/>
      <c r="Q237" s="395"/>
      <c r="R237" s="395"/>
      <c r="S237" s="395"/>
      <c r="T237" s="395"/>
      <c r="U237" s="395"/>
      <c r="V237" s="472"/>
      <c r="W237" s="394"/>
      <c r="X237" s="395"/>
      <c r="Y237" s="395"/>
      <c r="Z237" s="395"/>
      <c r="AA237" s="396"/>
      <c r="AB237" s="396"/>
      <c r="AC237" s="395"/>
      <c r="AD237" s="395"/>
      <c r="AE237" s="395"/>
      <c r="AF237" s="395"/>
      <c r="AG237" s="395"/>
      <c r="AH237" s="472"/>
      <c r="AI237" s="489" t="str">
        <f t="shared" si="208"/>
        <v xml:space="preserve"> </v>
      </c>
      <c r="AJ237" s="397" t="str">
        <f t="shared" si="208"/>
        <v xml:space="preserve"> </v>
      </c>
      <c r="AK237" s="397" t="str">
        <f t="shared" si="208"/>
        <v xml:space="preserve"> </v>
      </c>
      <c r="AL237" s="397" t="str">
        <f t="shared" si="208"/>
        <v xml:space="preserve"> </v>
      </c>
      <c r="AM237" s="397" t="str">
        <f t="shared" si="208"/>
        <v xml:space="preserve"> </v>
      </c>
      <c r="AN237" s="397" t="str">
        <f t="shared" si="208"/>
        <v xml:space="preserve"> </v>
      </c>
      <c r="AO237" s="397" t="str">
        <f t="shared" si="208"/>
        <v xml:space="preserve"> </v>
      </c>
      <c r="AP237" s="397" t="str">
        <f t="shared" si="208"/>
        <v xml:space="preserve"> </v>
      </c>
      <c r="AQ237" s="397" t="str">
        <f t="shared" si="208"/>
        <v xml:space="preserve"> </v>
      </c>
      <c r="AR237" s="397" t="str">
        <f t="shared" si="185"/>
        <v xml:space="preserve"> </v>
      </c>
      <c r="AS237" s="397" t="str">
        <f t="shared" si="185"/>
        <v xml:space="preserve"> </v>
      </c>
      <c r="AT237" s="398" t="str">
        <f t="shared" si="185"/>
        <v xml:space="preserve"> </v>
      </c>
      <c r="AU237" s="379"/>
      <c r="AV237" s="395"/>
      <c r="AW237" s="472"/>
      <c r="AX237" s="400"/>
      <c r="AY237" s="395"/>
      <c r="AZ237" s="472"/>
      <c r="BA237" s="489" t="str">
        <f t="shared" si="188"/>
        <v xml:space="preserve"> </v>
      </c>
      <c r="BB237" s="397" t="str">
        <f t="shared" si="188"/>
        <v xml:space="preserve"> </v>
      </c>
      <c r="BC237" s="398" t="str">
        <f t="shared" si="188"/>
        <v xml:space="preserve"> </v>
      </c>
      <c r="BD237" s="401"/>
      <c r="BE237" s="402"/>
      <c r="BF237" s="472"/>
      <c r="BG237" s="403"/>
      <c r="BH237" s="402"/>
      <c r="BI237" s="472"/>
      <c r="BJ237" s="403"/>
      <c r="BK237" s="402"/>
      <c r="BL237" s="472"/>
      <c r="BM237" s="403"/>
      <c r="BN237" s="402"/>
      <c r="BO237" s="472"/>
      <c r="BP237" s="490" t="str">
        <f t="shared" si="191"/>
        <v/>
      </c>
      <c r="BQ237" s="475" t="str">
        <f t="shared" si="191"/>
        <v/>
      </c>
      <c r="BR237" s="405" t="str">
        <f t="shared" si="191"/>
        <v/>
      </c>
      <c r="BS237" s="476"/>
      <c r="BT237" s="402"/>
      <c r="BU237" s="402"/>
      <c r="BV237" s="402"/>
      <c r="BW237" s="472"/>
      <c r="BX237" s="472"/>
      <c r="BY237" s="403"/>
      <c r="BZ237" s="402"/>
      <c r="CA237" s="402"/>
      <c r="CB237" s="402"/>
      <c r="CC237" s="402"/>
      <c r="CD237" s="402"/>
      <c r="CE237" s="402"/>
      <c r="CF237" s="472"/>
      <c r="CG237" s="403"/>
      <c r="CH237" s="399"/>
      <c r="CI237" s="402"/>
      <c r="CJ237" s="402"/>
      <c r="CK237" s="402"/>
      <c r="CL237" s="402"/>
      <c r="CM237" s="402"/>
      <c r="CN237" s="472"/>
      <c r="CO237" s="489" t="str">
        <f t="shared" si="210"/>
        <v/>
      </c>
      <c r="CP237" s="397" t="str">
        <f t="shared" si="210"/>
        <v/>
      </c>
      <c r="CQ237" s="397" t="str">
        <f t="shared" si="210"/>
        <v/>
      </c>
      <c r="CR237" s="397" t="str">
        <f t="shared" si="209"/>
        <v/>
      </c>
      <c r="CS237" s="397" t="str">
        <f t="shared" si="209"/>
        <v/>
      </c>
      <c r="CT237" s="397" t="str">
        <f t="shared" si="209"/>
        <v/>
      </c>
      <c r="CU237" s="397" t="str">
        <f t="shared" si="209"/>
        <v/>
      </c>
      <c r="CV237" s="491" t="str">
        <f t="shared" si="209"/>
        <v/>
      </c>
      <c r="CW237" s="379"/>
      <c r="CX237" s="399"/>
      <c r="CY237" s="472"/>
      <c r="CZ237" s="400"/>
      <c r="DA237" s="399"/>
      <c r="DB237" s="472"/>
      <c r="DC237" s="404" t="str">
        <f t="shared" si="202"/>
        <v/>
      </c>
      <c r="DD237" s="404" t="str">
        <f t="shared" si="202"/>
        <v/>
      </c>
      <c r="DE237" s="405" t="str">
        <f t="shared" si="202"/>
        <v/>
      </c>
      <c r="DF237" s="379"/>
      <c r="DG237" s="399"/>
      <c r="DH237" s="472"/>
      <c r="DI237" s="400"/>
      <c r="DJ237" s="399"/>
      <c r="DK237" s="472"/>
      <c r="DL237" s="400"/>
      <c r="DM237" s="399"/>
      <c r="DN237" s="472"/>
      <c r="DO237" s="400"/>
      <c r="DP237" s="399"/>
      <c r="DQ237" s="472"/>
      <c r="DR237" s="404" t="str">
        <f t="shared" si="205"/>
        <v/>
      </c>
      <c r="DS237" s="404" t="str">
        <f t="shared" si="205"/>
        <v/>
      </c>
      <c r="DT237" s="405" t="str">
        <f t="shared" si="205"/>
        <v/>
      </c>
      <c r="DU237" s="409"/>
      <c r="DV237" s="406" t="b">
        <f t="shared" si="158"/>
        <v>0</v>
      </c>
      <c r="DW237" s="136" t="b">
        <f t="shared" si="159"/>
        <v>0</v>
      </c>
      <c r="DX237" s="408" t="b">
        <f t="shared" si="160"/>
        <v>1</v>
      </c>
      <c r="DY237" s="136" t="b">
        <f t="shared" si="161"/>
        <v>0</v>
      </c>
      <c r="DZ237" s="136" t="b">
        <f t="shared" si="162"/>
        <v>0</v>
      </c>
      <c r="EA237" s="408" t="b">
        <f t="shared" si="163"/>
        <v>1</v>
      </c>
      <c r="EB237" s="136" t="b">
        <f t="shared" si="164"/>
        <v>0</v>
      </c>
      <c r="EC237" s="136" t="b">
        <f t="shared" si="165"/>
        <v>0</v>
      </c>
      <c r="ED237" s="408" t="b">
        <f t="shared" si="166"/>
        <v>1</v>
      </c>
      <c r="EE237" s="136" t="b">
        <f t="shared" si="167"/>
        <v>0</v>
      </c>
      <c r="EF237" s="136" t="b">
        <f t="shared" si="168"/>
        <v>0</v>
      </c>
      <c r="EG237" s="408" t="b">
        <f t="shared" si="169"/>
        <v>1</v>
      </c>
      <c r="EH237" s="136" t="b">
        <f t="shared" si="170"/>
        <v>0</v>
      </c>
      <c r="EI237" s="136" t="b">
        <f t="shared" si="171"/>
        <v>0</v>
      </c>
      <c r="EJ237" s="408" t="b">
        <f t="shared" si="172"/>
        <v>1</v>
      </c>
      <c r="EK237" s="136" t="b">
        <f t="shared" si="173"/>
        <v>0</v>
      </c>
      <c r="EL237" s="136" t="b">
        <f t="shared" si="174"/>
        <v>0</v>
      </c>
      <c r="EM237" s="408" t="b">
        <f t="shared" si="175"/>
        <v>1</v>
      </c>
      <c r="EN237" s="583"/>
    </row>
    <row r="238" spans="1:144">
      <c r="A238" s="533" t="s">
        <v>616</v>
      </c>
      <c r="B238" s="534" t="s">
        <v>644</v>
      </c>
      <c r="C238" s="535">
        <v>158219</v>
      </c>
      <c r="D238" s="536">
        <v>14</v>
      </c>
      <c r="E238" s="395"/>
      <c r="F238" s="395"/>
      <c r="G238" s="395"/>
      <c r="H238" s="395"/>
      <c r="I238" s="472"/>
      <c r="J238" s="472"/>
      <c r="K238" s="394"/>
      <c r="L238" s="395"/>
      <c r="M238" s="395"/>
      <c r="N238" s="395"/>
      <c r="O238" s="396"/>
      <c r="P238" s="396"/>
      <c r="Q238" s="395"/>
      <c r="R238" s="395"/>
      <c r="S238" s="395"/>
      <c r="T238" s="395"/>
      <c r="U238" s="395"/>
      <c r="V238" s="472"/>
      <c r="W238" s="394"/>
      <c r="X238" s="395"/>
      <c r="Y238" s="395"/>
      <c r="Z238" s="395"/>
      <c r="AA238" s="396"/>
      <c r="AB238" s="396"/>
      <c r="AC238" s="395"/>
      <c r="AD238" s="395"/>
      <c r="AE238" s="395"/>
      <c r="AF238" s="395"/>
      <c r="AG238" s="395"/>
      <c r="AH238" s="472"/>
      <c r="AI238" s="489" t="str">
        <f t="shared" si="208"/>
        <v xml:space="preserve"> </v>
      </c>
      <c r="AJ238" s="397" t="str">
        <f t="shared" si="208"/>
        <v xml:space="preserve"> </v>
      </c>
      <c r="AK238" s="397" t="str">
        <f t="shared" si="208"/>
        <v xml:space="preserve"> </v>
      </c>
      <c r="AL238" s="397" t="str">
        <f t="shared" si="208"/>
        <v xml:space="preserve"> </v>
      </c>
      <c r="AM238" s="397" t="str">
        <f t="shared" si="208"/>
        <v xml:space="preserve"> </v>
      </c>
      <c r="AN238" s="397" t="str">
        <f t="shared" si="208"/>
        <v xml:space="preserve"> </v>
      </c>
      <c r="AO238" s="397" t="str">
        <f t="shared" si="208"/>
        <v xml:space="preserve"> </v>
      </c>
      <c r="AP238" s="397" t="str">
        <f t="shared" si="208"/>
        <v xml:space="preserve"> </v>
      </c>
      <c r="AQ238" s="397" t="str">
        <f t="shared" si="208"/>
        <v xml:space="preserve"> </v>
      </c>
      <c r="AR238" s="397" t="str">
        <f t="shared" si="185"/>
        <v xml:space="preserve"> </v>
      </c>
      <c r="AS238" s="397" t="str">
        <f t="shared" si="185"/>
        <v xml:space="preserve"> </v>
      </c>
      <c r="AT238" s="398" t="str">
        <f t="shared" si="185"/>
        <v xml:space="preserve"> </v>
      </c>
      <c r="AU238" s="379"/>
      <c r="AV238" s="395"/>
      <c r="AW238" s="472"/>
      <c r="AX238" s="400"/>
      <c r="AY238" s="395"/>
      <c r="AZ238" s="472"/>
      <c r="BA238" s="489" t="str">
        <f t="shared" si="188"/>
        <v xml:space="preserve"> </v>
      </c>
      <c r="BB238" s="397" t="str">
        <f t="shared" si="188"/>
        <v xml:space="preserve"> </v>
      </c>
      <c r="BC238" s="398" t="str">
        <f t="shared" si="188"/>
        <v xml:space="preserve"> </v>
      </c>
      <c r="BD238" s="401"/>
      <c r="BE238" s="402"/>
      <c r="BF238" s="472"/>
      <c r="BG238" s="403"/>
      <c r="BH238" s="402"/>
      <c r="BI238" s="472"/>
      <c r="BJ238" s="403"/>
      <c r="BK238" s="402"/>
      <c r="BL238" s="472"/>
      <c r="BM238" s="403"/>
      <c r="BN238" s="402"/>
      <c r="BO238" s="472"/>
      <c r="BP238" s="490" t="str">
        <f t="shared" si="191"/>
        <v/>
      </c>
      <c r="BQ238" s="475" t="str">
        <f t="shared" si="191"/>
        <v/>
      </c>
      <c r="BR238" s="405" t="str">
        <f t="shared" si="191"/>
        <v/>
      </c>
      <c r="BS238" s="476"/>
      <c r="BT238" s="402"/>
      <c r="BU238" s="402"/>
      <c r="BV238" s="402"/>
      <c r="BW238" s="472"/>
      <c r="BX238" s="472"/>
      <c r="BY238" s="403"/>
      <c r="BZ238" s="402"/>
      <c r="CA238" s="402"/>
      <c r="CB238" s="402"/>
      <c r="CC238" s="402"/>
      <c r="CD238" s="402"/>
      <c r="CE238" s="402"/>
      <c r="CF238" s="472"/>
      <c r="CG238" s="403"/>
      <c r="CH238" s="399"/>
      <c r="CI238" s="402"/>
      <c r="CJ238" s="402"/>
      <c r="CK238" s="402"/>
      <c r="CL238" s="402"/>
      <c r="CM238" s="402"/>
      <c r="CN238" s="472"/>
      <c r="CO238" s="489" t="str">
        <f t="shared" si="210"/>
        <v/>
      </c>
      <c r="CP238" s="397" t="str">
        <f t="shared" si="210"/>
        <v/>
      </c>
      <c r="CQ238" s="397" t="str">
        <f t="shared" si="210"/>
        <v/>
      </c>
      <c r="CR238" s="397" t="str">
        <f t="shared" si="209"/>
        <v/>
      </c>
      <c r="CS238" s="397" t="str">
        <f t="shared" si="209"/>
        <v/>
      </c>
      <c r="CT238" s="397" t="str">
        <f t="shared" si="209"/>
        <v/>
      </c>
      <c r="CU238" s="397" t="str">
        <f t="shared" si="209"/>
        <v/>
      </c>
      <c r="CV238" s="491" t="str">
        <f t="shared" si="209"/>
        <v/>
      </c>
      <c r="CW238" s="379"/>
      <c r="CX238" s="399"/>
      <c r="CY238" s="472"/>
      <c r="CZ238" s="400"/>
      <c r="DA238" s="399"/>
      <c r="DB238" s="472"/>
      <c r="DC238" s="404" t="str">
        <f t="shared" si="202"/>
        <v/>
      </c>
      <c r="DD238" s="404" t="str">
        <f t="shared" si="202"/>
        <v/>
      </c>
      <c r="DE238" s="405" t="str">
        <f t="shared" si="202"/>
        <v/>
      </c>
      <c r="DF238" s="379"/>
      <c r="DG238" s="399"/>
      <c r="DH238" s="472"/>
      <c r="DI238" s="400"/>
      <c r="DJ238" s="399"/>
      <c r="DK238" s="472"/>
      <c r="DL238" s="400"/>
      <c r="DM238" s="399"/>
      <c r="DN238" s="472"/>
      <c r="DO238" s="400"/>
      <c r="DP238" s="399"/>
      <c r="DQ238" s="472"/>
      <c r="DR238" s="404" t="str">
        <f t="shared" si="205"/>
        <v/>
      </c>
      <c r="DS238" s="404" t="str">
        <f t="shared" si="205"/>
        <v/>
      </c>
      <c r="DT238" s="405" t="str">
        <f t="shared" si="205"/>
        <v/>
      </c>
      <c r="DU238" s="409"/>
      <c r="DV238" s="406" t="b">
        <f t="shared" si="158"/>
        <v>0</v>
      </c>
      <c r="DW238" s="136" t="b">
        <f t="shared" si="159"/>
        <v>0</v>
      </c>
      <c r="DX238" s="408" t="b">
        <f t="shared" si="160"/>
        <v>1</v>
      </c>
      <c r="DY238" s="136" t="b">
        <f t="shared" si="161"/>
        <v>0</v>
      </c>
      <c r="DZ238" s="136" t="b">
        <f t="shared" si="162"/>
        <v>0</v>
      </c>
      <c r="EA238" s="408" t="b">
        <f t="shared" si="163"/>
        <v>1</v>
      </c>
      <c r="EB238" s="136" t="b">
        <f t="shared" si="164"/>
        <v>0</v>
      </c>
      <c r="EC238" s="136" t="b">
        <f t="shared" si="165"/>
        <v>0</v>
      </c>
      <c r="ED238" s="408" t="b">
        <f t="shared" si="166"/>
        <v>1</v>
      </c>
      <c r="EE238" s="136" t="b">
        <f t="shared" si="167"/>
        <v>0</v>
      </c>
      <c r="EF238" s="136" t="b">
        <f t="shared" si="168"/>
        <v>0</v>
      </c>
      <c r="EG238" s="408" t="b">
        <f t="shared" si="169"/>
        <v>1</v>
      </c>
      <c r="EH238" s="136" t="b">
        <f t="shared" si="170"/>
        <v>0</v>
      </c>
      <c r="EI238" s="136" t="b">
        <f t="shared" si="171"/>
        <v>0</v>
      </c>
      <c r="EJ238" s="408" t="b">
        <f t="shared" si="172"/>
        <v>1</v>
      </c>
      <c r="EK238" s="136" t="b">
        <f t="shared" si="173"/>
        <v>0</v>
      </c>
      <c r="EL238" s="136" t="b">
        <f t="shared" si="174"/>
        <v>0</v>
      </c>
      <c r="EM238" s="408" t="b">
        <f t="shared" si="175"/>
        <v>1</v>
      </c>
      <c r="EN238" s="583"/>
    </row>
    <row r="239" spans="1:144">
      <c r="A239" s="533" t="s">
        <v>616</v>
      </c>
      <c r="B239" s="534" t="s">
        <v>645</v>
      </c>
      <c r="C239" s="535">
        <v>158237</v>
      </c>
      <c r="D239" s="536">
        <v>14</v>
      </c>
      <c r="E239" s="395"/>
      <c r="F239" s="395"/>
      <c r="G239" s="395"/>
      <c r="H239" s="395"/>
      <c r="I239" s="472"/>
      <c r="J239" s="472"/>
      <c r="K239" s="394"/>
      <c r="L239" s="395"/>
      <c r="M239" s="395"/>
      <c r="N239" s="395"/>
      <c r="O239" s="396"/>
      <c r="P239" s="396"/>
      <c r="Q239" s="395"/>
      <c r="R239" s="395"/>
      <c r="S239" s="395"/>
      <c r="T239" s="395"/>
      <c r="U239" s="395"/>
      <c r="V239" s="472"/>
      <c r="W239" s="394"/>
      <c r="X239" s="395"/>
      <c r="Y239" s="395"/>
      <c r="Z239" s="395"/>
      <c r="AA239" s="396"/>
      <c r="AB239" s="396"/>
      <c r="AC239" s="395"/>
      <c r="AD239" s="395"/>
      <c r="AE239" s="395"/>
      <c r="AF239" s="395"/>
      <c r="AG239" s="395"/>
      <c r="AH239" s="472"/>
      <c r="AI239" s="489" t="str">
        <f t="shared" si="208"/>
        <v xml:space="preserve"> </v>
      </c>
      <c r="AJ239" s="397" t="str">
        <f t="shared" si="208"/>
        <v xml:space="preserve"> </v>
      </c>
      <c r="AK239" s="397" t="str">
        <f t="shared" si="208"/>
        <v xml:space="preserve"> </v>
      </c>
      <c r="AL239" s="397" t="str">
        <f t="shared" si="208"/>
        <v xml:space="preserve"> </v>
      </c>
      <c r="AM239" s="397" t="str">
        <f t="shared" si="208"/>
        <v xml:space="preserve"> </v>
      </c>
      <c r="AN239" s="397" t="str">
        <f t="shared" si="208"/>
        <v xml:space="preserve"> </v>
      </c>
      <c r="AO239" s="397" t="str">
        <f t="shared" si="208"/>
        <v xml:space="preserve"> </v>
      </c>
      <c r="AP239" s="397" t="str">
        <f t="shared" si="208"/>
        <v xml:space="preserve"> </v>
      </c>
      <c r="AQ239" s="397" t="str">
        <f t="shared" si="208"/>
        <v xml:space="preserve"> </v>
      </c>
      <c r="AR239" s="397" t="str">
        <f t="shared" si="185"/>
        <v xml:space="preserve"> </v>
      </c>
      <c r="AS239" s="397" t="str">
        <f t="shared" si="185"/>
        <v xml:space="preserve"> </v>
      </c>
      <c r="AT239" s="398" t="str">
        <f t="shared" si="185"/>
        <v xml:space="preserve"> </v>
      </c>
      <c r="AU239" s="379"/>
      <c r="AV239" s="395"/>
      <c r="AW239" s="472"/>
      <c r="AX239" s="400"/>
      <c r="AY239" s="395"/>
      <c r="AZ239" s="472"/>
      <c r="BA239" s="489" t="str">
        <f t="shared" si="188"/>
        <v xml:space="preserve"> </v>
      </c>
      <c r="BB239" s="397" t="str">
        <f t="shared" si="188"/>
        <v xml:space="preserve"> </v>
      </c>
      <c r="BC239" s="398" t="str">
        <f t="shared" si="188"/>
        <v xml:space="preserve"> </v>
      </c>
      <c r="BD239" s="401"/>
      <c r="BE239" s="402"/>
      <c r="BF239" s="472"/>
      <c r="BG239" s="403"/>
      <c r="BH239" s="402"/>
      <c r="BI239" s="472"/>
      <c r="BJ239" s="403"/>
      <c r="BK239" s="402"/>
      <c r="BL239" s="472"/>
      <c r="BM239" s="403"/>
      <c r="BN239" s="402"/>
      <c r="BO239" s="472"/>
      <c r="BP239" s="490" t="str">
        <f t="shared" si="191"/>
        <v/>
      </c>
      <c r="BQ239" s="475" t="str">
        <f t="shared" si="191"/>
        <v/>
      </c>
      <c r="BR239" s="405" t="str">
        <f t="shared" si="191"/>
        <v/>
      </c>
      <c r="BS239" s="476"/>
      <c r="BT239" s="402"/>
      <c r="BU239" s="402"/>
      <c r="BV239" s="402"/>
      <c r="BW239" s="472"/>
      <c r="BX239" s="472"/>
      <c r="BY239" s="403"/>
      <c r="BZ239" s="402"/>
      <c r="CA239" s="402"/>
      <c r="CB239" s="402"/>
      <c r="CC239" s="402"/>
      <c r="CD239" s="402"/>
      <c r="CE239" s="402"/>
      <c r="CF239" s="472"/>
      <c r="CG239" s="403"/>
      <c r="CH239" s="399"/>
      <c r="CI239" s="402"/>
      <c r="CJ239" s="402"/>
      <c r="CK239" s="402"/>
      <c r="CL239" s="402"/>
      <c r="CM239" s="402"/>
      <c r="CN239" s="472"/>
      <c r="CO239" s="489" t="str">
        <f t="shared" si="210"/>
        <v/>
      </c>
      <c r="CP239" s="397" t="str">
        <f t="shared" si="210"/>
        <v/>
      </c>
      <c r="CQ239" s="397" t="str">
        <f t="shared" si="210"/>
        <v/>
      </c>
      <c r="CR239" s="397" t="str">
        <f t="shared" si="209"/>
        <v/>
      </c>
      <c r="CS239" s="397" t="str">
        <f t="shared" si="209"/>
        <v/>
      </c>
      <c r="CT239" s="397" t="str">
        <f t="shared" si="209"/>
        <v/>
      </c>
      <c r="CU239" s="397" t="str">
        <f t="shared" si="209"/>
        <v/>
      </c>
      <c r="CV239" s="491" t="str">
        <f t="shared" si="209"/>
        <v/>
      </c>
      <c r="CW239" s="379"/>
      <c r="CX239" s="399"/>
      <c r="CY239" s="472"/>
      <c r="CZ239" s="400"/>
      <c r="DA239" s="399"/>
      <c r="DB239" s="472"/>
      <c r="DC239" s="404" t="str">
        <f t="shared" si="202"/>
        <v/>
      </c>
      <c r="DD239" s="404" t="str">
        <f t="shared" si="202"/>
        <v/>
      </c>
      <c r="DE239" s="405" t="str">
        <f t="shared" si="202"/>
        <v/>
      </c>
      <c r="DF239" s="379"/>
      <c r="DG239" s="399"/>
      <c r="DH239" s="472"/>
      <c r="DI239" s="400"/>
      <c r="DJ239" s="399"/>
      <c r="DK239" s="472"/>
      <c r="DL239" s="400"/>
      <c r="DM239" s="399"/>
      <c r="DN239" s="472"/>
      <c r="DO239" s="400"/>
      <c r="DP239" s="399"/>
      <c r="DQ239" s="472"/>
      <c r="DR239" s="404" t="str">
        <f t="shared" si="205"/>
        <v/>
      </c>
      <c r="DS239" s="404" t="str">
        <f t="shared" si="205"/>
        <v/>
      </c>
      <c r="DT239" s="405" t="str">
        <f t="shared" si="205"/>
        <v/>
      </c>
      <c r="DU239" s="409"/>
      <c r="DV239" s="406" t="b">
        <f t="shared" si="158"/>
        <v>0</v>
      </c>
      <c r="DW239" s="136" t="b">
        <f t="shared" si="159"/>
        <v>0</v>
      </c>
      <c r="DX239" s="408" t="b">
        <f t="shared" si="160"/>
        <v>1</v>
      </c>
      <c r="DY239" s="136" t="b">
        <f t="shared" si="161"/>
        <v>0</v>
      </c>
      <c r="DZ239" s="136" t="b">
        <f t="shared" si="162"/>
        <v>0</v>
      </c>
      <c r="EA239" s="408" t="b">
        <f t="shared" si="163"/>
        <v>1</v>
      </c>
      <c r="EB239" s="136" t="b">
        <f t="shared" si="164"/>
        <v>0</v>
      </c>
      <c r="EC239" s="136" t="b">
        <f t="shared" si="165"/>
        <v>0</v>
      </c>
      <c r="ED239" s="408" t="b">
        <f t="shared" si="166"/>
        <v>1</v>
      </c>
      <c r="EE239" s="136" t="b">
        <f t="shared" si="167"/>
        <v>0</v>
      </c>
      <c r="EF239" s="136" t="b">
        <f t="shared" si="168"/>
        <v>0</v>
      </c>
      <c r="EG239" s="408" t="b">
        <f t="shared" si="169"/>
        <v>1</v>
      </c>
      <c r="EH239" s="136" t="b">
        <f t="shared" si="170"/>
        <v>0</v>
      </c>
      <c r="EI239" s="136" t="b">
        <f t="shared" si="171"/>
        <v>0</v>
      </c>
      <c r="EJ239" s="408" t="b">
        <f t="shared" si="172"/>
        <v>1</v>
      </c>
      <c r="EK239" s="136" t="b">
        <f t="shared" si="173"/>
        <v>0</v>
      </c>
      <c r="EL239" s="136" t="b">
        <f t="shared" si="174"/>
        <v>0</v>
      </c>
      <c r="EM239" s="408" t="b">
        <f t="shared" si="175"/>
        <v>1</v>
      </c>
      <c r="EN239" s="583"/>
    </row>
    <row r="240" spans="1:144">
      <c r="A240" s="533" t="s">
        <v>616</v>
      </c>
      <c r="B240" s="534" t="s">
        <v>646</v>
      </c>
      <c r="C240" s="535">
        <v>158307</v>
      </c>
      <c r="D240" s="536">
        <v>14</v>
      </c>
      <c r="E240" s="395"/>
      <c r="F240" s="395"/>
      <c r="G240" s="395"/>
      <c r="H240" s="395"/>
      <c r="I240" s="472"/>
      <c r="J240" s="472"/>
      <c r="K240" s="394"/>
      <c r="L240" s="395"/>
      <c r="M240" s="395"/>
      <c r="N240" s="395"/>
      <c r="O240" s="396"/>
      <c r="P240" s="396"/>
      <c r="Q240" s="395"/>
      <c r="R240" s="395"/>
      <c r="S240" s="395"/>
      <c r="T240" s="395"/>
      <c r="U240" s="395"/>
      <c r="V240" s="472"/>
      <c r="W240" s="394"/>
      <c r="X240" s="395"/>
      <c r="Y240" s="395"/>
      <c r="Z240" s="395"/>
      <c r="AA240" s="396"/>
      <c r="AB240" s="396"/>
      <c r="AC240" s="395"/>
      <c r="AD240" s="395"/>
      <c r="AE240" s="395"/>
      <c r="AF240" s="395"/>
      <c r="AG240" s="395"/>
      <c r="AH240" s="472"/>
      <c r="AI240" s="489" t="str">
        <f t="shared" si="208"/>
        <v xml:space="preserve"> </v>
      </c>
      <c r="AJ240" s="397" t="str">
        <f t="shared" si="208"/>
        <v xml:space="preserve"> </v>
      </c>
      <c r="AK240" s="397" t="str">
        <f t="shared" si="208"/>
        <v xml:space="preserve"> </v>
      </c>
      <c r="AL240" s="397" t="str">
        <f t="shared" si="208"/>
        <v xml:space="preserve"> </v>
      </c>
      <c r="AM240" s="397" t="str">
        <f t="shared" si="208"/>
        <v xml:space="preserve"> </v>
      </c>
      <c r="AN240" s="397" t="str">
        <f t="shared" si="208"/>
        <v xml:space="preserve"> </v>
      </c>
      <c r="AO240" s="397" t="str">
        <f t="shared" si="208"/>
        <v xml:space="preserve"> </v>
      </c>
      <c r="AP240" s="397" t="str">
        <f t="shared" si="208"/>
        <v xml:space="preserve"> </v>
      </c>
      <c r="AQ240" s="397" t="str">
        <f t="shared" si="208"/>
        <v xml:space="preserve"> </v>
      </c>
      <c r="AR240" s="397" t="str">
        <f t="shared" si="185"/>
        <v xml:space="preserve"> </v>
      </c>
      <c r="AS240" s="397" t="str">
        <f t="shared" si="185"/>
        <v xml:space="preserve"> </v>
      </c>
      <c r="AT240" s="398" t="str">
        <f t="shared" si="185"/>
        <v xml:space="preserve"> </v>
      </c>
      <c r="AU240" s="379"/>
      <c r="AV240" s="395"/>
      <c r="AW240" s="472"/>
      <c r="AX240" s="400"/>
      <c r="AY240" s="395"/>
      <c r="AZ240" s="472"/>
      <c r="BA240" s="489" t="str">
        <f t="shared" si="188"/>
        <v xml:space="preserve"> </v>
      </c>
      <c r="BB240" s="397" t="str">
        <f t="shared" si="188"/>
        <v xml:space="preserve"> </v>
      </c>
      <c r="BC240" s="398" t="str">
        <f t="shared" si="188"/>
        <v xml:space="preserve"> </v>
      </c>
      <c r="BD240" s="401"/>
      <c r="BE240" s="402"/>
      <c r="BF240" s="472"/>
      <c r="BG240" s="403"/>
      <c r="BH240" s="402"/>
      <c r="BI240" s="472"/>
      <c r="BJ240" s="403"/>
      <c r="BK240" s="402"/>
      <c r="BL240" s="472"/>
      <c r="BM240" s="403"/>
      <c r="BN240" s="402"/>
      <c r="BO240" s="472"/>
      <c r="BP240" s="490" t="str">
        <f t="shared" si="191"/>
        <v/>
      </c>
      <c r="BQ240" s="475" t="str">
        <f t="shared" si="191"/>
        <v/>
      </c>
      <c r="BR240" s="405" t="str">
        <f t="shared" si="191"/>
        <v/>
      </c>
      <c r="BS240" s="476"/>
      <c r="BT240" s="402"/>
      <c r="BU240" s="402"/>
      <c r="BV240" s="402"/>
      <c r="BW240" s="472"/>
      <c r="BX240" s="472"/>
      <c r="BY240" s="403"/>
      <c r="BZ240" s="402"/>
      <c r="CA240" s="402"/>
      <c r="CB240" s="402"/>
      <c r="CC240" s="402"/>
      <c r="CD240" s="402"/>
      <c r="CE240" s="402"/>
      <c r="CF240" s="472"/>
      <c r="CG240" s="403"/>
      <c r="CH240" s="399"/>
      <c r="CI240" s="402"/>
      <c r="CJ240" s="402"/>
      <c r="CK240" s="402"/>
      <c r="CL240" s="402"/>
      <c r="CM240" s="402"/>
      <c r="CN240" s="472"/>
      <c r="CO240" s="489" t="str">
        <f t="shared" si="210"/>
        <v/>
      </c>
      <c r="CP240" s="397" t="str">
        <f t="shared" si="210"/>
        <v/>
      </c>
      <c r="CQ240" s="397" t="str">
        <f t="shared" si="210"/>
        <v/>
      </c>
      <c r="CR240" s="397" t="str">
        <f t="shared" si="209"/>
        <v/>
      </c>
      <c r="CS240" s="397" t="str">
        <f t="shared" si="209"/>
        <v/>
      </c>
      <c r="CT240" s="397" t="str">
        <f t="shared" si="209"/>
        <v/>
      </c>
      <c r="CU240" s="397" t="str">
        <f t="shared" si="209"/>
        <v/>
      </c>
      <c r="CV240" s="491" t="str">
        <f t="shared" si="209"/>
        <v/>
      </c>
      <c r="CW240" s="379"/>
      <c r="CX240" s="399"/>
      <c r="CY240" s="472"/>
      <c r="CZ240" s="400"/>
      <c r="DA240" s="399"/>
      <c r="DB240" s="472"/>
      <c r="DC240" s="404" t="str">
        <f t="shared" si="202"/>
        <v/>
      </c>
      <c r="DD240" s="404" t="str">
        <f t="shared" si="202"/>
        <v/>
      </c>
      <c r="DE240" s="405" t="str">
        <f t="shared" si="202"/>
        <v/>
      </c>
      <c r="DF240" s="379"/>
      <c r="DG240" s="399"/>
      <c r="DH240" s="472"/>
      <c r="DI240" s="400"/>
      <c r="DJ240" s="399"/>
      <c r="DK240" s="472"/>
      <c r="DL240" s="400"/>
      <c r="DM240" s="399"/>
      <c r="DN240" s="472"/>
      <c r="DO240" s="400"/>
      <c r="DP240" s="399"/>
      <c r="DQ240" s="472"/>
      <c r="DR240" s="404" t="str">
        <f t="shared" si="205"/>
        <v/>
      </c>
      <c r="DS240" s="404" t="str">
        <f t="shared" si="205"/>
        <v/>
      </c>
      <c r="DT240" s="405" t="str">
        <f t="shared" si="205"/>
        <v/>
      </c>
      <c r="DU240" s="409"/>
      <c r="DV240" s="406" t="b">
        <f t="shared" si="158"/>
        <v>0</v>
      </c>
      <c r="DW240" s="136" t="b">
        <f t="shared" si="159"/>
        <v>0</v>
      </c>
      <c r="DX240" s="408" t="b">
        <f t="shared" si="160"/>
        <v>1</v>
      </c>
      <c r="DY240" s="136" t="b">
        <f t="shared" si="161"/>
        <v>0</v>
      </c>
      <c r="DZ240" s="136" t="b">
        <f t="shared" si="162"/>
        <v>0</v>
      </c>
      <c r="EA240" s="408" t="b">
        <f t="shared" si="163"/>
        <v>1</v>
      </c>
      <c r="EB240" s="136" t="b">
        <f t="shared" si="164"/>
        <v>0</v>
      </c>
      <c r="EC240" s="136" t="b">
        <f t="shared" si="165"/>
        <v>0</v>
      </c>
      <c r="ED240" s="408" t="b">
        <f t="shared" si="166"/>
        <v>1</v>
      </c>
      <c r="EE240" s="136" t="b">
        <f t="shared" si="167"/>
        <v>0</v>
      </c>
      <c r="EF240" s="136" t="b">
        <f t="shared" si="168"/>
        <v>0</v>
      </c>
      <c r="EG240" s="408" t="b">
        <f t="shared" si="169"/>
        <v>1</v>
      </c>
      <c r="EH240" s="136" t="b">
        <f t="shared" si="170"/>
        <v>0</v>
      </c>
      <c r="EI240" s="136" t="b">
        <f t="shared" si="171"/>
        <v>0</v>
      </c>
      <c r="EJ240" s="408" t="b">
        <f t="shared" si="172"/>
        <v>1</v>
      </c>
      <c r="EK240" s="136" t="b">
        <f t="shared" si="173"/>
        <v>0</v>
      </c>
      <c r="EL240" s="136" t="b">
        <f t="shared" si="174"/>
        <v>0</v>
      </c>
      <c r="EM240" s="408" t="b">
        <f t="shared" si="175"/>
        <v>1</v>
      </c>
      <c r="EN240" s="583"/>
    </row>
    <row r="241" spans="1:144">
      <c r="A241" s="533" t="s">
        <v>616</v>
      </c>
      <c r="B241" s="534" t="s">
        <v>647</v>
      </c>
      <c r="C241" s="535">
        <v>158352</v>
      </c>
      <c r="D241" s="536">
        <v>14</v>
      </c>
      <c r="E241" s="395"/>
      <c r="F241" s="395"/>
      <c r="G241" s="395"/>
      <c r="H241" s="395"/>
      <c r="I241" s="472"/>
      <c r="J241" s="472"/>
      <c r="K241" s="394"/>
      <c r="L241" s="395"/>
      <c r="M241" s="395"/>
      <c r="N241" s="395"/>
      <c r="O241" s="396"/>
      <c r="P241" s="396"/>
      <c r="Q241" s="395"/>
      <c r="R241" s="395"/>
      <c r="S241" s="395"/>
      <c r="T241" s="395"/>
      <c r="U241" s="395"/>
      <c r="V241" s="472"/>
      <c r="W241" s="394"/>
      <c r="X241" s="395"/>
      <c r="Y241" s="395"/>
      <c r="Z241" s="395"/>
      <c r="AA241" s="396"/>
      <c r="AB241" s="396"/>
      <c r="AC241" s="395"/>
      <c r="AD241" s="395"/>
      <c r="AE241" s="395"/>
      <c r="AF241" s="395"/>
      <c r="AG241" s="395"/>
      <c r="AH241" s="472"/>
      <c r="AI241" s="489" t="str">
        <f t="shared" si="208"/>
        <v xml:space="preserve"> </v>
      </c>
      <c r="AJ241" s="397" t="str">
        <f t="shared" si="208"/>
        <v xml:space="preserve"> </v>
      </c>
      <c r="AK241" s="397" t="str">
        <f t="shared" si="208"/>
        <v xml:space="preserve"> </v>
      </c>
      <c r="AL241" s="397" t="str">
        <f t="shared" si="208"/>
        <v xml:space="preserve"> </v>
      </c>
      <c r="AM241" s="397" t="str">
        <f t="shared" si="208"/>
        <v xml:space="preserve"> </v>
      </c>
      <c r="AN241" s="397" t="str">
        <f t="shared" si="208"/>
        <v xml:space="preserve"> </v>
      </c>
      <c r="AO241" s="397" t="str">
        <f t="shared" si="208"/>
        <v xml:space="preserve"> </v>
      </c>
      <c r="AP241" s="397" t="str">
        <f t="shared" si="208"/>
        <v xml:space="preserve"> </v>
      </c>
      <c r="AQ241" s="397" t="str">
        <f t="shared" si="208"/>
        <v xml:space="preserve"> </v>
      </c>
      <c r="AR241" s="397" t="str">
        <f t="shared" si="185"/>
        <v xml:space="preserve"> </v>
      </c>
      <c r="AS241" s="397" t="str">
        <f t="shared" si="185"/>
        <v xml:space="preserve"> </v>
      </c>
      <c r="AT241" s="398" t="str">
        <f t="shared" si="185"/>
        <v xml:space="preserve"> </v>
      </c>
      <c r="AU241" s="379"/>
      <c r="AV241" s="395"/>
      <c r="AW241" s="472"/>
      <c r="AX241" s="400"/>
      <c r="AY241" s="395"/>
      <c r="AZ241" s="472"/>
      <c r="BA241" s="489" t="str">
        <f t="shared" si="188"/>
        <v xml:space="preserve"> </v>
      </c>
      <c r="BB241" s="397" t="str">
        <f t="shared" si="188"/>
        <v xml:space="preserve"> </v>
      </c>
      <c r="BC241" s="398" t="str">
        <f t="shared" si="188"/>
        <v xml:space="preserve"> </v>
      </c>
      <c r="BD241" s="401"/>
      <c r="BE241" s="402"/>
      <c r="BF241" s="472"/>
      <c r="BG241" s="403"/>
      <c r="BH241" s="402"/>
      <c r="BI241" s="472"/>
      <c r="BJ241" s="403"/>
      <c r="BK241" s="402"/>
      <c r="BL241" s="472"/>
      <c r="BM241" s="403"/>
      <c r="BN241" s="402"/>
      <c r="BO241" s="472"/>
      <c r="BP241" s="490" t="str">
        <f t="shared" si="191"/>
        <v/>
      </c>
      <c r="BQ241" s="475" t="str">
        <f t="shared" si="191"/>
        <v/>
      </c>
      <c r="BR241" s="405" t="str">
        <f t="shared" si="191"/>
        <v/>
      </c>
      <c r="BS241" s="476"/>
      <c r="BT241" s="402"/>
      <c r="BU241" s="402"/>
      <c r="BV241" s="402"/>
      <c r="BW241" s="472"/>
      <c r="BX241" s="472"/>
      <c r="BY241" s="403"/>
      <c r="BZ241" s="402"/>
      <c r="CA241" s="402"/>
      <c r="CB241" s="402"/>
      <c r="CC241" s="402"/>
      <c r="CD241" s="402"/>
      <c r="CE241" s="402"/>
      <c r="CF241" s="472"/>
      <c r="CG241" s="403"/>
      <c r="CH241" s="399"/>
      <c r="CI241" s="402"/>
      <c r="CJ241" s="402"/>
      <c r="CK241" s="402"/>
      <c r="CL241" s="402"/>
      <c r="CM241" s="402"/>
      <c r="CN241" s="472"/>
      <c r="CO241" s="489" t="str">
        <f t="shared" si="210"/>
        <v/>
      </c>
      <c r="CP241" s="397" t="str">
        <f t="shared" si="210"/>
        <v/>
      </c>
      <c r="CQ241" s="397" t="str">
        <f t="shared" si="210"/>
        <v/>
      </c>
      <c r="CR241" s="397" t="str">
        <f t="shared" si="209"/>
        <v/>
      </c>
      <c r="CS241" s="397" t="str">
        <f t="shared" si="209"/>
        <v/>
      </c>
      <c r="CT241" s="397" t="str">
        <f t="shared" si="209"/>
        <v/>
      </c>
      <c r="CU241" s="397" t="str">
        <f t="shared" si="209"/>
        <v/>
      </c>
      <c r="CV241" s="491" t="str">
        <f t="shared" si="209"/>
        <v/>
      </c>
      <c r="CW241" s="379"/>
      <c r="CX241" s="399"/>
      <c r="CY241" s="472"/>
      <c r="CZ241" s="400"/>
      <c r="DA241" s="399"/>
      <c r="DB241" s="472"/>
      <c r="DC241" s="404" t="str">
        <f t="shared" si="202"/>
        <v/>
      </c>
      <c r="DD241" s="404" t="str">
        <f t="shared" si="202"/>
        <v/>
      </c>
      <c r="DE241" s="405" t="str">
        <f t="shared" si="202"/>
        <v/>
      </c>
      <c r="DF241" s="379"/>
      <c r="DG241" s="399"/>
      <c r="DH241" s="472"/>
      <c r="DI241" s="400"/>
      <c r="DJ241" s="399"/>
      <c r="DK241" s="472"/>
      <c r="DL241" s="400"/>
      <c r="DM241" s="399"/>
      <c r="DN241" s="472"/>
      <c r="DO241" s="400"/>
      <c r="DP241" s="399"/>
      <c r="DQ241" s="472"/>
      <c r="DR241" s="404" t="str">
        <f t="shared" si="205"/>
        <v/>
      </c>
      <c r="DS241" s="404" t="str">
        <f t="shared" si="205"/>
        <v/>
      </c>
      <c r="DT241" s="405" t="str">
        <f t="shared" si="205"/>
        <v/>
      </c>
      <c r="DU241" s="409"/>
      <c r="DV241" s="406" t="b">
        <f t="shared" si="158"/>
        <v>0</v>
      </c>
      <c r="DW241" s="136" t="b">
        <f t="shared" si="159"/>
        <v>0</v>
      </c>
      <c r="DX241" s="408" t="b">
        <f t="shared" si="160"/>
        <v>1</v>
      </c>
      <c r="DY241" s="136" t="b">
        <f t="shared" si="161"/>
        <v>0</v>
      </c>
      <c r="DZ241" s="136" t="b">
        <f t="shared" si="162"/>
        <v>0</v>
      </c>
      <c r="EA241" s="408" t="b">
        <f t="shared" si="163"/>
        <v>1</v>
      </c>
      <c r="EB241" s="136" t="b">
        <f t="shared" si="164"/>
        <v>0</v>
      </c>
      <c r="EC241" s="136" t="b">
        <f t="shared" si="165"/>
        <v>0</v>
      </c>
      <c r="ED241" s="408" t="b">
        <f t="shared" si="166"/>
        <v>1</v>
      </c>
      <c r="EE241" s="136" t="b">
        <f t="shared" si="167"/>
        <v>0</v>
      </c>
      <c r="EF241" s="136" t="b">
        <f t="shared" si="168"/>
        <v>0</v>
      </c>
      <c r="EG241" s="408" t="b">
        <f t="shared" si="169"/>
        <v>1</v>
      </c>
      <c r="EH241" s="136" t="b">
        <f t="shared" si="170"/>
        <v>0</v>
      </c>
      <c r="EI241" s="136" t="b">
        <f t="shared" si="171"/>
        <v>0</v>
      </c>
      <c r="EJ241" s="408" t="b">
        <f t="shared" si="172"/>
        <v>1</v>
      </c>
      <c r="EK241" s="136" t="b">
        <f t="shared" si="173"/>
        <v>0</v>
      </c>
      <c r="EL241" s="136" t="b">
        <f t="shared" si="174"/>
        <v>0</v>
      </c>
      <c r="EM241" s="408" t="b">
        <f t="shared" si="175"/>
        <v>1</v>
      </c>
      <c r="EN241" s="583"/>
    </row>
    <row r="242" spans="1:144">
      <c r="A242" s="533" t="s">
        <v>616</v>
      </c>
      <c r="B242" s="534" t="s">
        <v>648</v>
      </c>
      <c r="C242" s="535">
        <v>160816</v>
      </c>
      <c r="D242" s="536">
        <v>14</v>
      </c>
      <c r="E242" s="395"/>
      <c r="F242" s="395"/>
      <c r="G242" s="395"/>
      <c r="H242" s="395"/>
      <c r="I242" s="472"/>
      <c r="J242" s="472"/>
      <c r="K242" s="394"/>
      <c r="L242" s="395"/>
      <c r="M242" s="395"/>
      <c r="N242" s="395"/>
      <c r="O242" s="396"/>
      <c r="P242" s="396"/>
      <c r="Q242" s="395"/>
      <c r="R242" s="395"/>
      <c r="S242" s="395"/>
      <c r="T242" s="395"/>
      <c r="U242" s="395"/>
      <c r="V242" s="472"/>
      <c r="W242" s="394"/>
      <c r="X242" s="395"/>
      <c r="Y242" s="395"/>
      <c r="Z242" s="395"/>
      <c r="AA242" s="396"/>
      <c r="AB242" s="396"/>
      <c r="AC242" s="395"/>
      <c r="AD242" s="395"/>
      <c r="AE242" s="395"/>
      <c r="AF242" s="395"/>
      <c r="AG242" s="395"/>
      <c r="AH242" s="472"/>
      <c r="AI242" s="489" t="str">
        <f t="shared" si="208"/>
        <v xml:space="preserve"> </v>
      </c>
      <c r="AJ242" s="397" t="str">
        <f t="shared" si="208"/>
        <v xml:space="preserve"> </v>
      </c>
      <c r="AK242" s="397" t="str">
        <f t="shared" si="208"/>
        <v xml:space="preserve"> </v>
      </c>
      <c r="AL242" s="397" t="str">
        <f t="shared" si="208"/>
        <v xml:space="preserve"> </v>
      </c>
      <c r="AM242" s="397" t="str">
        <f t="shared" si="208"/>
        <v xml:space="preserve"> </v>
      </c>
      <c r="AN242" s="397" t="str">
        <f t="shared" si="208"/>
        <v xml:space="preserve"> </v>
      </c>
      <c r="AO242" s="397" t="str">
        <f t="shared" si="208"/>
        <v xml:space="preserve"> </v>
      </c>
      <c r="AP242" s="397" t="str">
        <f t="shared" si="208"/>
        <v xml:space="preserve"> </v>
      </c>
      <c r="AQ242" s="397" t="str">
        <f t="shared" si="208"/>
        <v xml:space="preserve"> </v>
      </c>
      <c r="AR242" s="397" t="str">
        <f t="shared" si="185"/>
        <v xml:space="preserve"> </v>
      </c>
      <c r="AS242" s="397" t="str">
        <f t="shared" si="185"/>
        <v xml:space="preserve"> </v>
      </c>
      <c r="AT242" s="398" t="str">
        <f t="shared" si="185"/>
        <v xml:space="preserve"> </v>
      </c>
      <c r="AU242" s="379"/>
      <c r="AV242" s="395"/>
      <c r="AW242" s="472"/>
      <c r="AX242" s="400"/>
      <c r="AY242" s="395"/>
      <c r="AZ242" s="472"/>
      <c r="BA242" s="489" t="str">
        <f t="shared" si="188"/>
        <v xml:space="preserve"> </v>
      </c>
      <c r="BB242" s="397" t="str">
        <f t="shared" si="188"/>
        <v xml:space="preserve"> </v>
      </c>
      <c r="BC242" s="398" t="str">
        <f t="shared" si="188"/>
        <v xml:space="preserve"> </v>
      </c>
      <c r="BD242" s="401"/>
      <c r="BE242" s="402"/>
      <c r="BF242" s="472"/>
      <c r="BG242" s="403"/>
      <c r="BH242" s="402"/>
      <c r="BI242" s="472"/>
      <c r="BJ242" s="403"/>
      <c r="BK242" s="402"/>
      <c r="BL242" s="472"/>
      <c r="BM242" s="403"/>
      <c r="BN242" s="402"/>
      <c r="BO242" s="472"/>
      <c r="BP242" s="490" t="str">
        <f t="shared" si="191"/>
        <v/>
      </c>
      <c r="BQ242" s="475" t="str">
        <f t="shared" si="191"/>
        <v/>
      </c>
      <c r="BR242" s="405" t="str">
        <f t="shared" si="191"/>
        <v/>
      </c>
      <c r="BS242" s="476"/>
      <c r="BT242" s="402"/>
      <c r="BU242" s="402"/>
      <c r="BV242" s="402"/>
      <c r="BW242" s="472"/>
      <c r="BX242" s="472"/>
      <c r="BY242" s="403"/>
      <c r="BZ242" s="402"/>
      <c r="CA242" s="402"/>
      <c r="CB242" s="402"/>
      <c r="CC242" s="402"/>
      <c r="CD242" s="402"/>
      <c r="CE242" s="402"/>
      <c r="CF242" s="472"/>
      <c r="CG242" s="403"/>
      <c r="CH242" s="399"/>
      <c r="CI242" s="402"/>
      <c r="CJ242" s="402"/>
      <c r="CK242" s="402"/>
      <c r="CL242" s="402"/>
      <c r="CM242" s="402"/>
      <c r="CN242" s="472"/>
      <c r="CO242" s="489" t="str">
        <f t="shared" si="210"/>
        <v/>
      </c>
      <c r="CP242" s="397" t="str">
        <f t="shared" si="210"/>
        <v/>
      </c>
      <c r="CQ242" s="397" t="str">
        <f t="shared" si="210"/>
        <v/>
      </c>
      <c r="CR242" s="397" t="str">
        <f t="shared" si="209"/>
        <v/>
      </c>
      <c r="CS242" s="397" t="str">
        <f t="shared" si="209"/>
        <v/>
      </c>
      <c r="CT242" s="397" t="str">
        <f t="shared" si="209"/>
        <v/>
      </c>
      <c r="CU242" s="397" t="str">
        <f t="shared" si="209"/>
        <v/>
      </c>
      <c r="CV242" s="491" t="str">
        <f t="shared" si="209"/>
        <v/>
      </c>
      <c r="CW242" s="379"/>
      <c r="CX242" s="399"/>
      <c r="CY242" s="472"/>
      <c r="CZ242" s="400"/>
      <c r="DA242" s="399"/>
      <c r="DB242" s="472"/>
      <c r="DC242" s="404" t="str">
        <f t="shared" si="202"/>
        <v/>
      </c>
      <c r="DD242" s="404" t="str">
        <f t="shared" si="202"/>
        <v/>
      </c>
      <c r="DE242" s="405" t="str">
        <f t="shared" si="202"/>
        <v/>
      </c>
      <c r="DF242" s="379"/>
      <c r="DG242" s="399"/>
      <c r="DH242" s="472"/>
      <c r="DI242" s="400"/>
      <c r="DJ242" s="399"/>
      <c r="DK242" s="472"/>
      <c r="DL242" s="400"/>
      <c r="DM242" s="399"/>
      <c r="DN242" s="472"/>
      <c r="DO242" s="400"/>
      <c r="DP242" s="399"/>
      <c r="DQ242" s="472"/>
      <c r="DR242" s="404" t="str">
        <f t="shared" si="205"/>
        <v/>
      </c>
      <c r="DS242" s="404" t="str">
        <f t="shared" si="205"/>
        <v/>
      </c>
      <c r="DT242" s="405" t="str">
        <f t="shared" si="205"/>
        <v/>
      </c>
      <c r="DU242" s="409"/>
      <c r="DV242" s="406" t="b">
        <f t="shared" si="158"/>
        <v>0</v>
      </c>
      <c r="DW242" s="136" t="b">
        <f t="shared" si="159"/>
        <v>0</v>
      </c>
      <c r="DX242" s="408" t="b">
        <f t="shared" si="160"/>
        <v>1</v>
      </c>
      <c r="DY242" s="136" t="b">
        <f t="shared" si="161"/>
        <v>0</v>
      </c>
      <c r="DZ242" s="136" t="b">
        <f t="shared" si="162"/>
        <v>0</v>
      </c>
      <c r="EA242" s="408" t="b">
        <f t="shared" si="163"/>
        <v>1</v>
      </c>
      <c r="EB242" s="136" t="b">
        <f t="shared" si="164"/>
        <v>0</v>
      </c>
      <c r="EC242" s="136" t="b">
        <f t="shared" si="165"/>
        <v>0</v>
      </c>
      <c r="ED242" s="408" t="b">
        <f t="shared" si="166"/>
        <v>1</v>
      </c>
      <c r="EE242" s="136" t="b">
        <f t="shared" si="167"/>
        <v>0</v>
      </c>
      <c r="EF242" s="136" t="b">
        <f t="shared" si="168"/>
        <v>0</v>
      </c>
      <c r="EG242" s="408" t="b">
        <f t="shared" si="169"/>
        <v>1</v>
      </c>
      <c r="EH242" s="136" t="b">
        <f t="shared" si="170"/>
        <v>0</v>
      </c>
      <c r="EI242" s="136" t="b">
        <f t="shared" si="171"/>
        <v>0</v>
      </c>
      <c r="EJ242" s="408" t="b">
        <f t="shared" si="172"/>
        <v>1</v>
      </c>
      <c r="EK242" s="136" t="b">
        <f t="shared" si="173"/>
        <v>0</v>
      </c>
      <c r="EL242" s="136" t="b">
        <f t="shared" si="174"/>
        <v>0</v>
      </c>
      <c r="EM242" s="408" t="b">
        <f t="shared" si="175"/>
        <v>1</v>
      </c>
      <c r="EN242" s="583"/>
    </row>
    <row r="243" spans="1:144">
      <c r="A243" s="533" t="s">
        <v>616</v>
      </c>
      <c r="B243" s="534" t="s">
        <v>649</v>
      </c>
      <c r="C243" s="535">
        <v>158769</v>
      </c>
      <c r="D243" s="536">
        <v>14</v>
      </c>
      <c r="E243" s="395"/>
      <c r="F243" s="395"/>
      <c r="G243" s="395"/>
      <c r="H243" s="395"/>
      <c r="I243" s="472"/>
      <c r="J243" s="472"/>
      <c r="K243" s="394"/>
      <c r="L243" s="395"/>
      <c r="M243" s="395"/>
      <c r="N243" s="395"/>
      <c r="O243" s="396"/>
      <c r="P243" s="396"/>
      <c r="Q243" s="395"/>
      <c r="R243" s="395"/>
      <c r="S243" s="395"/>
      <c r="T243" s="395"/>
      <c r="U243" s="395"/>
      <c r="V243" s="472"/>
      <c r="W243" s="394"/>
      <c r="X243" s="395"/>
      <c r="Y243" s="395"/>
      <c r="Z243" s="395"/>
      <c r="AA243" s="396"/>
      <c r="AB243" s="396"/>
      <c r="AC243" s="395"/>
      <c r="AD243" s="395"/>
      <c r="AE243" s="395"/>
      <c r="AF243" s="395"/>
      <c r="AG243" s="395"/>
      <c r="AH243" s="472"/>
      <c r="AI243" s="489" t="str">
        <f t="shared" si="208"/>
        <v xml:space="preserve"> </v>
      </c>
      <c r="AJ243" s="397" t="str">
        <f t="shared" si="208"/>
        <v xml:space="preserve"> </v>
      </c>
      <c r="AK243" s="397" t="str">
        <f t="shared" si="208"/>
        <v xml:space="preserve"> </v>
      </c>
      <c r="AL243" s="397" t="str">
        <f t="shared" si="208"/>
        <v xml:space="preserve"> </v>
      </c>
      <c r="AM243" s="397" t="str">
        <f t="shared" si="208"/>
        <v xml:space="preserve"> </v>
      </c>
      <c r="AN243" s="397" t="str">
        <f t="shared" si="208"/>
        <v xml:space="preserve"> </v>
      </c>
      <c r="AO243" s="397" t="str">
        <f t="shared" si="208"/>
        <v xml:space="preserve"> </v>
      </c>
      <c r="AP243" s="397" t="str">
        <f t="shared" si="208"/>
        <v xml:space="preserve"> </v>
      </c>
      <c r="AQ243" s="397" t="str">
        <f t="shared" si="208"/>
        <v xml:space="preserve"> </v>
      </c>
      <c r="AR243" s="397" t="str">
        <f t="shared" si="185"/>
        <v xml:space="preserve"> </v>
      </c>
      <c r="AS243" s="397" t="str">
        <f t="shared" si="185"/>
        <v xml:space="preserve"> </v>
      </c>
      <c r="AT243" s="398" t="str">
        <f t="shared" si="185"/>
        <v xml:space="preserve"> </v>
      </c>
      <c r="AU243" s="379"/>
      <c r="AV243" s="395"/>
      <c r="AW243" s="472"/>
      <c r="AX243" s="400"/>
      <c r="AY243" s="395"/>
      <c r="AZ243" s="472"/>
      <c r="BA243" s="489" t="str">
        <f t="shared" si="188"/>
        <v xml:space="preserve"> </v>
      </c>
      <c r="BB243" s="397" t="str">
        <f t="shared" si="188"/>
        <v xml:space="preserve"> </v>
      </c>
      <c r="BC243" s="398" t="str">
        <f t="shared" si="188"/>
        <v xml:space="preserve"> </v>
      </c>
      <c r="BD243" s="401"/>
      <c r="BE243" s="402"/>
      <c r="BF243" s="472"/>
      <c r="BG243" s="403"/>
      <c r="BH243" s="402"/>
      <c r="BI243" s="472"/>
      <c r="BJ243" s="403"/>
      <c r="BK243" s="402"/>
      <c r="BL243" s="472"/>
      <c r="BM243" s="403"/>
      <c r="BN243" s="402"/>
      <c r="BO243" s="472"/>
      <c r="BP243" s="490" t="str">
        <f t="shared" si="191"/>
        <v/>
      </c>
      <c r="BQ243" s="475" t="str">
        <f t="shared" si="191"/>
        <v/>
      </c>
      <c r="BR243" s="405" t="str">
        <f t="shared" si="191"/>
        <v/>
      </c>
      <c r="BS243" s="476"/>
      <c r="BT243" s="402"/>
      <c r="BU243" s="402"/>
      <c r="BV243" s="402"/>
      <c r="BW243" s="472"/>
      <c r="BX243" s="472"/>
      <c r="BY243" s="403"/>
      <c r="BZ243" s="402"/>
      <c r="CA243" s="402"/>
      <c r="CB243" s="402"/>
      <c r="CC243" s="402"/>
      <c r="CD243" s="402"/>
      <c r="CE243" s="402"/>
      <c r="CF243" s="472"/>
      <c r="CG243" s="403"/>
      <c r="CH243" s="399"/>
      <c r="CI243" s="402"/>
      <c r="CJ243" s="402"/>
      <c r="CK243" s="402"/>
      <c r="CL243" s="402"/>
      <c r="CM243" s="402"/>
      <c r="CN243" s="472"/>
      <c r="CO243" s="489" t="str">
        <f t="shared" si="210"/>
        <v/>
      </c>
      <c r="CP243" s="397" t="str">
        <f t="shared" si="210"/>
        <v/>
      </c>
      <c r="CQ243" s="397" t="str">
        <f t="shared" si="210"/>
        <v/>
      </c>
      <c r="CR243" s="397" t="str">
        <f t="shared" si="209"/>
        <v/>
      </c>
      <c r="CS243" s="397" t="str">
        <f t="shared" si="209"/>
        <v/>
      </c>
      <c r="CT243" s="397" t="str">
        <f t="shared" si="209"/>
        <v/>
      </c>
      <c r="CU243" s="397" t="str">
        <f t="shared" si="209"/>
        <v/>
      </c>
      <c r="CV243" s="491" t="str">
        <f t="shared" si="209"/>
        <v/>
      </c>
      <c r="CW243" s="379"/>
      <c r="CX243" s="399"/>
      <c r="CY243" s="472"/>
      <c r="CZ243" s="400"/>
      <c r="DA243" s="399"/>
      <c r="DB243" s="472"/>
      <c r="DC243" s="404" t="str">
        <f t="shared" si="202"/>
        <v/>
      </c>
      <c r="DD243" s="404" t="str">
        <f t="shared" si="202"/>
        <v/>
      </c>
      <c r="DE243" s="405" t="str">
        <f t="shared" si="202"/>
        <v/>
      </c>
      <c r="DF243" s="379"/>
      <c r="DG243" s="399"/>
      <c r="DH243" s="472"/>
      <c r="DI243" s="400"/>
      <c r="DJ243" s="399"/>
      <c r="DK243" s="472"/>
      <c r="DL243" s="400"/>
      <c r="DM243" s="399"/>
      <c r="DN243" s="472"/>
      <c r="DO243" s="400"/>
      <c r="DP243" s="399"/>
      <c r="DQ243" s="472"/>
      <c r="DR243" s="404" t="str">
        <f t="shared" si="205"/>
        <v/>
      </c>
      <c r="DS243" s="404" t="str">
        <f t="shared" si="205"/>
        <v/>
      </c>
      <c r="DT243" s="405" t="str">
        <f t="shared" si="205"/>
        <v/>
      </c>
      <c r="DU243" s="409"/>
      <c r="DV243" s="406" t="b">
        <f t="shared" si="158"/>
        <v>0</v>
      </c>
      <c r="DW243" s="136" t="b">
        <f t="shared" si="159"/>
        <v>0</v>
      </c>
      <c r="DX243" s="408" t="b">
        <f t="shared" si="160"/>
        <v>1</v>
      </c>
      <c r="DY243" s="136" t="b">
        <f t="shared" si="161"/>
        <v>0</v>
      </c>
      <c r="DZ243" s="136" t="b">
        <f t="shared" si="162"/>
        <v>0</v>
      </c>
      <c r="EA243" s="408" t="b">
        <f t="shared" si="163"/>
        <v>1</v>
      </c>
      <c r="EB243" s="136" t="b">
        <f t="shared" si="164"/>
        <v>0</v>
      </c>
      <c r="EC243" s="136" t="b">
        <f t="shared" si="165"/>
        <v>0</v>
      </c>
      <c r="ED243" s="408" t="b">
        <f t="shared" si="166"/>
        <v>1</v>
      </c>
      <c r="EE243" s="136" t="b">
        <f t="shared" si="167"/>
        <v>0</v>
      </c>
      <c r="EF243" s="136" t="b">
        <f t="shared" si="168"/>
        <v>0</v>
      </c>
      <c r="EG243" s="408" t="b">
        <f t="shared" si="169"/>
        <v>1</v>
      </c>
      <c r="EH243" s="136" t="b">
        <f t="shared" si="170"/>
        <v>0</v>
      </c>
      <c r="EI243" s="136" t="b">
        <f t="shared" si="171"/>
        <v>0</v>
      </c>
      <c r="EJ243" s="408" t="b">
        <f t="shared" si="172"/>
        <v>1</v>
      </c>
      <c r="EK243" s="136" t="b">
        <f t="shared" si="173"/>
        <v>0</v>
      </c>
      <c r="EL243" s="136" t="b">
        <f t="shared" si="174"/>
        <v>0</v>
      </c>
      <c r="EM243" s="408" t="b">
        <f t="shared" si="175"/>
        <v>1</v>
      </c>
      <c r="EN243" s="583"/>
    </row>
    <row r="244" spans="1:144">
      <c r="A244" s="533" t="s">
        <v>616</v>
      </c>
      <c r="B244" s="534" t="s">
        <v>650</v>
      </c>
      <c r="C244" s="535">
        <v>158893</v>
      </c>
      <c r="D244" s="536">
        <v>14</v>
      </c>
      <c r="E244" s="395"/>
      <c r="F244" s="395"/>
      <c r="G244" s="395"/>
      <c r="H244" s="395"/>
      <c r="I244" s="472"/>
      <c r="J244" s="472"/>
      <c r="K244" s="394"/>
      <c r="L244" s="395"/>
      <c r="M244" s="395"/>
      <c r="N244" s="395"/>
      <c r="O244" s="396"/>
      <c r="P244" s="396"/>
      <c r="Q244" s="395"/>
      <c r="R244" s="395"/>
      <c r="S244" s="395"/>
      <c r="T244" s="395"/>
      <c r="U244" s="395"/>
      <c r="V244" s="472"/>
      <c r="W244" s="394"/>
      <c r="X244" s="395"/>
      <c r="Y244" s="395"/>
      <c r="Z244" s="395"/>
      <c r="AA244" s="396"/>
      <c r="AB244" s="396"/>
      <c r="AC244" s="395"/>
      <c r="AD244" s="395"/>
      <c r="AE244" s="395"/>
      <c r="AF244" s="395"/>
      <c r="AG244" s="395"/>
      <c r="AH244" s="472"/>
      <c r="AI244" s="489" t="str">
        <f t="shared" si="208"/>
        <v xml:space="preserve"> </v>
      </c>
      <c r="AJ244" s="397" t="str">
        <f t="shared" si="208"/>
        <v xml:space="preserve"> </v>
      </c>
      <c r="AK244" s="397" t="str">
        <f t="shared" si="208"/>
        <v xml:space="preserve"> </v>
      </c>
      <c r="AL244" s="397" t="str">
        <f t="shared" si="208"/>
        <v xml:space="preserve"> </v>
      </c>
      <c r="AM244" s="397" t="str">
        <f t="shared" si="208"/>
        <v xml:space="preserve"> </v>
      </c>
      <c r="AN244" s="397" t="str">
        <f t="shared" si="208"/>
        <v xml:space="preserve"> </v>
      </c>
      <c r="AO244" s="397" t="str">
        <f t="shared" si="208"/>
        <v xml:space="preserve"> </v>
      </c>
      <c r="AP244" s="397" t="str">
        <f t="shared" si="208"/>
        <v xml:space="preserve"> </v>
      </c>
      <c r="AQ244" s="397" t="str">
        <f t="shared" si="208"/>
        <v xml:space="preserve"> </v>
      </c>
      <c r="AR244" s="397" t="str">
        <f t="shared" si="185"/>
        <v xml:space="preserve"> </v>
      </c>
      <c r="AS244" s="397" t="str">
        <f t="shared" si="185"/>
        <v xml:space="preserve"> </v>
      </c>
      <c r="AT244" s="398" t="str">
        <f t="shared" si="185"/>
        <v xml:space="preserve"> </v>
      </c>
      <c r="AU244" s="379"/>
      <c r="AV244" s="395"/>
      <c r="AW244" s="472"/>
      <c r="AX244" s="400"/>
      <c r="AY244" s="395"/>
      <c r="AZ244" s="472"/>
      <c r="BA244" s="489" t="str">
        <f t="shared" si="188"/>
        <v xml:space="preserve"> </v>
      </c>
      <c r="BB244" s="397" t="str">
        <f t="shared" si="188"/>
        <v xml:space="preserve"> </v>
      </c>
      <c r="BC244" s="398" t="str">
        <f t="shared" si="188"/>
        <v xml:space="preserve"> </v>
      </c>
      <c r="BD244" s="401"/>
      <c r="BE244" s="402"/>
      <c r="BF244" s="472"/>
      <c r="BG244" s="403"/>
      <c r="BH244" s="402"/>
      <c r="BI244" s="472"/>
      <c r="BJ244" s="403"/>
      <c r="BK244" s="402"/>
      <c r="BL244" s="472"/>
      <c r="BM244" s="403"/>
      <c r="BN244" s="402"/>
      <c r="BO244" s="472"/>
      <c r="BP244" s="490" t="str">
        <f t="shared" si="191"/>
        <v/>
      </c>
      <c r="BQ244" s="475" t="str">
        <f t="shared" si="191"/>
        <v/>
      </c>
      <c r="BR244" s="405" t="str">
        <f t="shared" si="191"/>
        <v/>
      </c>
      <c r="BS244" s="476"/>
      <c r="BT244" s="402"/>
      <c r="BU244" s="402"/>
      <c r="BV244" s="402"/>
      <c r="BW244" s="472"/>
      <c r="BX244" s="472"/>
      <c r="BY244" s="403"/>
      <c r="BZ244" s="402"/>
      <c r="CA244" s="402"/>
      <c r="CB244" s="402"/>
      <c r="CC244" s="402"/>
      <c r="CD244" s="402"/>
      <c r="CE244" s="402"/>
      <c r="CF244" s="472"/>
      <c r="CG244" s="403"/>
      <c r="CH244" s="399"/>
      <c r="CI244" s="402"/>
      <c r="CJ244" s="402"/>
      <c r="CK244" s="402"/>
      <c r="CL244" s="402"/>
      <c r="CM244" s="402"/>
      <c r="CN244" s="472"/>
      <c r="CO244" s="489" t="str">
        <f t="shared" si="210"/>
        <v/>
      </c>
      <c r="CP244" s="397" t="str">
        <f t="shared" si="210"/>
        <v/>
      </c>
      <c r="CQ244" s="397" t="str">
        <f t="shared" si="210"/>
        <v/>
      </c>
      <c r="CR244" s="397" t="str">
        <f t="shared" si="209"/>
        <v/>
      </c>
      <c r="CS244" s="397" t="str">
        <f t="shared" si="209"/>
        <v/>
      </c>
      <c r="CT244" s="397" t="str">
        <f t="shared" si="209"/>
        <v/>
      </c>
      <c r="CU244" s="397" t="str">
        <f t="shared" si="209"/>
        <v/>
      </c>
      <c r="CV244" s="491" t="str">
        <f t="shared" si="209"/>
        <v/>
      </c>
      <c r="CW244" s="379"/>
      <c r="CX244" s="399"/>
      <c r="CY244" s="472"/>
      <c r="CZ244" s="400"/>
      <c r="DA244" s="399"/>
      <c r="DB244" s="472"/>
      <c r="DC244" s="404" t="str">
        <f t="shared" si="202"/>
        <v/>
      </c>
      <c r="DD244" s="404" t="str">
        <f t="shared" si="202"/>
        <v/>
      </c>
      <c r="DE244" s="405" t="str">
        <f t="shared" si="202"/>
        <v/>
      </c>
      <c r="DF244" s="379"/>
      <c r="DG244" s="399"/>
      <c r="DH244" s="472"/>
      <c r="DI244" s="400"/>
      <c r="DJ244" s="399"/>
      <c r="DK244" s="472"/>
      <c r="DL244" s="400"/>
      <c r="DM244" s="399"/>
      <c r="DN244" s="472"/>
      <c r="DO244" s="400"/>
      <c r="DP244" s="399"/>
      <c r="DQ244" s="472"/>
      <c r="DR244" s="404" t="str">
        <f t="shared" si="205"/>
        <v/>
      </c>
      <c r="DS244" s="404" t="str">
        <f t="shared" si="205"/>
        <v/>
      </c>
      <c r="DT244" s="405" t="str">
        <f t="shared" si="205"/>
        <v/>
      </c>
      <c r="DU244" s="409"/>
      <c r="DV244" s="406" t="b">
        <f t="shared" si="158"/>
        <v>0</v>
      </c>
      <c r="DW244" s="136" t="b">
        <f t="shared" si="159"/>
        <v>0</v>
      </c>
      <c r="DX244" s="408" t="b">
        <f t="shared" si="160"/>
        <v>1</v>
      </c>
      <c r="DY244" s="136" t="b">
        <f t="shared" si="161"/>
        <v>0</v>
      </c>
      <c r="DZ244" s="136" t="b">
        <f t="shared" si="162"/>
        <v>0</v>
      </c>
      <c r="EA244" s="408" t="b">
        <f t="shared" si="163"/>
        <v>1</v>
      </c>
      <c r="EB244" s="136" t="b">
        <f t="shared" si="164"/>
        <v>0</v>
      </c>
      <c r="EC244" s="136" t="b">
        <f t="shared" si="165"/>
        <v>0</v>
      </c>
      <c r="ED244" s="408" t="b">
        <f t="shared" si="166"/>
        <v>1</v>
      </c>
      <c r="EE244" s="136" t="b">
        <f t="shared" si="167"/>
        <v>0</v>
      </c>
      <c r="EF244" s="136" t="b">
        <f t="shared" si="168"/>
        <v>0</v>
      </c>
      <c r="EG244" s="408" t="b">
        <f t="shared" si="169"/>
        <v>1</v>
      </c>
      <c r="EH244" s="136" t="b">
        <f t="shared" si="170"/>
        <v>0</v>
      </c>
      <c r="EI244" s="136" t="b">
        <f t="shared" si="171"/>
        <v>0</v>
      </c>
      <c r="EJ244" s="408" t="b">
        <f t="shared" si="172"/>
        <v>1</v>
      </c>
      <c r="EK244" s="136" t="b">
        <f t="shared" si="173"/>
        <v>0</v>
      </c>
      <c r="EL244" s="136" t="b">
        <f t="shared" si="174"/>
        <v>0</v>
      </c>
      <c r="EM244" s="408" t="b">
        <f t="shared" si="175"/>
        <v>1</v>
      </c>
      <c r="EN244" s="583"/>
    </row>
    <row r="245" spans="1:144">
      <c r="A245" s="533" t="s">
        <v>616</v>
      </c>
      <c r="B245" s="534" t="s">
        <v>651</v>
      </c>
      <c r="C245" s="535">
        <v>158936</v>
      </c>
      <c r="D245" s="536">
        <v>14</v>
      </c>
      <c r="E245" s="395"/>
      <c r="F245" s="395"/>
      <c r="G245" s="395"/>
      <c r="H245" s="395"/>
      <c r="I245" s="472"/>
      <c r="J245" s="472"/>
      <c r="K245" s="394"/>
      <c r="L245" s="395"/>
      <c r="M245" s="395"/>
      <c r="N245" s="395"/>
      <c r="O245" s="396"/>
      <c r="P245" s="396"/>
      <c r="Q245" s="395"/>
      <c r="R245" s="395"/>
      <c r="S245" s="395"/>
      <c r="T245" s="395"/>
      <c r="U245" s="395"/>
      <c r="V245" s="472"/>
      <c r="W245" s="394"/>
      <c r="X245" s="395"/>
      <c r="Y245" s="395"/>
      <c r="Z245" s="395"/>
      <c r="AA245" s="396"/>
      <c r="AB245" s="396"/>
      <c r="AC245" s="395"/>
      <c r="AD245" s="395"/>
      <c r="AE245" s="395"/>
      <c r="AF245" s="395"/>
      <c r="AG245" s="395"/>
      <c r="AH245" s="472"/>
      <c r="AI245" s="489" t="str">
        <f t="shared" si="208"/>
        <v xml:space="preserve"> </v>
      </c>
      <c r="AJ245" s="397" t="str">
        <f t="shared" si="208"/>
        <v xml:space="preserve"> </v>
      </c>
      <c r="AK245" s="397" t="str">
        <f t="shared" si="208"/>
        <v xml:space="preserve"> </v>
      </c>
      <c r="AL245" s="397" t="str">
        <f t="shared" si="208"/>
        <v xml:space="preserve"> </v>
      </c>
      <c r="AM245" s="397" t="str">
        <f t="shared" si="208"/>
        <v xml:space="preserve"> </v>
      </c>
      <c r="AN245" s="397" t="str">
        <f t="shared" si="208"/>
        <v xml:space="preserve"> </v>
      </c>
      <c r="AO245" s="397" t="str">
        <f t="shared" si="208"/>
        <v xml:space="preserve"> </v>
      </c>
      <c r="AP245" s="397" t="str">
        <f t="shared" si="208"/>
        <v xml:space="preserve"> </v>
      </c>
      <c r="AQ245" s="397" t="str">
        <f t="shared" si="208"/>
        <v xml:space="preserve"> </v>
      </c>
      <c r="AR245" s="397" t="str">
        <f t="shared" si="185"/>
        <v xml:space="preserve"> </v>
      </c>
      <c r="AS245" s="397" t="str">
        <f t="shared" si="185"/>
        <v xml:space="preserve"> </v>
      </c>
      <c r="AT245" s="398" t="str">
        <f t="shared" si="185"/>
        <v xml:space="preserve"> </v>
      </c>
      <c r="AU245" s="379"/>
      <c r="AV245" s="395"/>
      <c r="AW245" s="472"/>
      <c r="AX245" s="400"/>
      <c r="AY245" s="395"/>
      <c r="AZ245" s="472"/>
      <c r="BA245" s="489" t="str">
        <f t="shared" si="188"/>
        <v xml:space="preserve"> </v>
      </c>
      <c r="BB245" s="397" t="str">
        <f t="shared" si="188"/>
        <v xml:space="preserve"> </v>
      </c>
      <c r="BC245" s="398" t="str">
        <f t="shared" si="188"/>
        <v xml:space="preserve"> </v>
      </c>
      <c r="BD245" s="401"/>
      <c r="BE245" s="402"/>
      <c r="BF245" s="472"/>
      <c r="BG245" s="403"/>
      <c r="BH245" s="402"/>
      <c r="BI245" s="472"/>
      <c r="BJ245" s="403"/>
      <c r="BK245" s="402"/>
      <c r="BL245" s="472"/>
      <c r="BM245" s="403"/>
      <c r="BN245" s="402"/>
      <c r="BO245" s="472"/>
      <c r="BP245" s="490" t="str">
        <f t="shared" si="191"/>
        <v/>
      </c>
      <c r="BQ245" s="475" t="str">
        <f t="shared" si="191"/>
        <v/>
      </c>
      <c r="BR245" s="405" t="str">
        <f t="shared" si="191"/>
        <v/>
      </c>
      <c r="BS245" s="476"/>
      <c r="BT245" s="402"/>
      <c r="BU245" s="402"/>
      <c r="BV245" s="402"/>
      <c r="BW245" s="472"/>
      <c r="BX245" s="472"/>
      <c r="BY245" s="403"/>
      <c r="BZ245" s="402"/>
      <c r="CA245" s="402"/>
      <c r="CB245" s="402"/>
      <c r="CC245" s="402"/>
      <c r="CD245" s="402"/>
      <c r="CE245" s="402"/>
      <c r="CF245" s="472"/>
      <c r="CG245" s="403"/>
      <c r="CH245" s="399"/>
      <c r="CI245" s="402"/>
      <c r="CJ245" s="402"/>
      <c r="CK245" s="402"/>
      <c r="CL245" s="402"/>
      <c r="CM245" s="402"/>
      <c r="CN245" s="472"/>
      <c r="CO245" s="489" t="str">
        <f t="shared" si="210"/>
        <v/>
      </c>
      <c r="CP245" s="397" t="str">
        <f t="shared" si="210"/>
        <v/>
      </c>
      <c r="CQ245" s="397" t="str">
        <f t="shared" si="210"/>
        <v/>
      </c>
      <c r="CR245" s="397" t="str">
        <f t="shared" si="209"/>
        <v/>
      </c>
      <c r="CS245" s="397" t="str">
        <f t="shared" si="209"/>
        <v/>
      </c>
      <c r="CT245" s="397" t="str">
        <f t="shared" si="209"/>
        <v/>
      </c>
      <c r="CU245" s="397" t="str">
        <f t="shared" si="209"/>
        <v/>
      </c>
      <c r="CV245" s="491" t="str">
        <f t="shared" si="209"/>
        <v/>
      </c>
      <c r="CW245" s="379"/>
      <c r="CX245" s="399"/>
      <c r="CY245" s="472"/>
      <c r="CZ245" s="400"/>
      <c r="DA245" s="399"/>
      <c r="DB245" s="472"/>
      <c r="DC245" s="404" t="str">
        <f t="shared" si="202"/>
        <v/>
      </c>
      <c r="DD245" s="404" t="str">
        <f t="shared" si="202"/>
        <v/>
      </c>
      <c r="DE245" s="405" t="str">
        <f t="shared" si="202"/>
        <v/>
      </c>
      <c r="DF245" s="379"/>
      <c r="DG245" s="399"/>
      <c r="DH245" s="472"/>
      <c r="DI245" s="400"/>
      <c r="DJ245" s="399"/>
      <c r="DK245" s="472"/>
      <c r="DL245" s="400"/>
      <c r="DM245" s="399"/>
      <c r="DN245" s="472"/>
      <c r="DO245" s="400"/>
      <c r="DP245" s="399"/>
      <c r="DQ245" s="472"/>
      <c r="DR245" s="404" t="str">
        <f t="shared" si="205"/>
        <v/>
      </c>
      <c r="DS245" s="404" t="str">
        <f t="shared" si="205"/>
        <v/>
      </c>
      <c r="DT245" s="405" t="str">
        <f t="shared" si="205"/>
        <v/>
      </c>
      <c r="DU245" s="409"/>
      <c r="DV245" s="406" t="b">
        <f t="shared" si="158"/>
        <v>0</v>
      </c>
      <c r="DW245" s="136" t="b">
        <f t="shared" si="159"/>
        <v>0</v>
      </c>
      <c r="DX245" s="408" t="b">
        <f t="shared" si="160"/>
        <v>1</v>
      </c>
      <c r="DY245" s="136" t="b">
        <f t="shared" si="161"/>
        <v>0</v>
      </c>
      <c r="DZ245" s="136" t="b">
        <f t="shared" si="162"/>
        <v>0</v>
      </c>
      <c r="EA245" s="408" t="b">
        <f t="shared" si="163"/>
        <v>1</v>
      </c>
      <c r="EB245" s="136" t="b">
        <f t="shared" si="164"/>
        <v>0</v>
      </c>
      <c r="EC245" s="136" t="b">
        <f t="shared" si="165"/>
        <v>0</v>
      </c>
      <c r="ED245" s="408" t="b">
        <f t="shared" si="166"/>
        <v>1</v>
      </c>
      <c r="EE245" s="136" t="b">
        <f t="shared" si="167"/>
        <v>0</v>
      </c>
      <c r="EF245" s="136" t="b">
        <f t="shared" si="168"/>
        <v>0</v>
      </c>
      <c r="EG245" s="408" t="b">
        <f t="shared" si="169"/>
        <v>1</v>
      </c>
      <c r="EH245" s="136" t="b">
        <f t="shared" si="170"/>
        <v>0</v>
      </c>
      <c r="EI245" s="136" t="b">
        <f t="shared" si="171"/>
        <v>0</v>
      </c>
      <c r="EJ245" s="408" t="b">
        <f t="shared" si="172"/>
        <v>1</v>
      </c>
      <c r="EK245" s="136" t="b">
        <f t="shared" si="173"/>
        <v>0</v>
      </c>
      <c r="EL245" s="136" t="b">
        <f t="shared" si="174"/>
        <v>0</v>
      </c>
      <c r="EM245" s="408" t="b">
        <f t="shared" si="175"/>
        <v>1</v>
      </c>
      <c r="EN245" s="583"/>
    </row>
    <row r="246" spans="1:144">
      <c r="A246" s="533" t="s">
        <v>616</v>
      </c>
      <c r="B246" s="534" t="s">
        <v>652</v>
      </c>
      <c r="C246" s="535">
        <v>158945</v>
      </c>
      <c r="D246" s="536">
        <v>14</v>
      </c>
      <c r="E246" s="395"/>
      <c r="F246" s="395"/>
      <c r="G246" s="395"/>
      <c r="H246" s="395"/>
      <c r="I246" s="472"/>
      <c r="J246" s="472"/>
      <c r="K246" s="394"/>
      <c r="L246" s="395"/>
      <c r="M246" s="395"/>
      <c r="N246" s="395"/>
      <c r="O246" s="396"/>
      <c r="P246" s="396"/>
      <c r="Q246" s="395"/>
      <c r="R246" s="395"/>
      <c r="S246" s="395"/>
      <c r="T246" s="395"/>
      <c r="U246" s="395"/>
      <c r="V246" s="472"/>
      <c r="W246" s="394"/>
      <c r="X246" s="395"/>
      <c r="Y246" s="395"/>
      <c r="Z246" s="395"/>
      <c r="AA246" s="396"/>
      <c r="AB246" s="396"/>
      <c r="AC246" s="395"/>
      <c r="AD246" s="395"/>
      <c r="AE246" s="395"/>
      <c r="AF246" s="395"/>
      <c r="AG246" s="395"/>
      <c r="AH246" s="472"/>
      <c r="AI246" s="489" t="str">
        <f t="shared" si="208"/>
        <v xml:space="preserve"> </v>
      </c>
      <c r="AJ246" s="397" t="str">
        <f t="shared" si="208"/>
        <v xml:space="preserve"> </v>
      </c>
      <c r="AK246" s="397" t="str">
        <f t="shared" si="208"/>
        <v xml:space="preserve"> </v>
      </c>
      <c r="AL246" s="397" t="str">
        <f t="shared" si="208"/>
        <v xml:space="preserve"> </v>
      </c>
      <c r="AM246" s="397" t="str">
        <f t="shared" si="208"/>
        <v xml:space="preserve"> </v>
      </c>
      <c r="AN246" s="397" t="str">
        <f t="shared" si="208"/>
        <v xml:space="preserve"> </v>
      </c>
      <c r="AO246" s="397" t="str">
        <f t="shared" si="208"/>
        <v xml:space="preserve"> </v>
      </c>
      <c r="AP246" s="397" t="str">
        <f t="shared" si="208"/>
        <v xml:space="preserve"> </v>
      </c>
      <c r="AQ246" s="397" t="str">
        <f t="shared" si="208"/>
        <v xml:space="preserve"> </v>
      </c>
      <c r="AR246" s="397" t="str">
        <f t="shared" si="185"/>
        <v xml:space="preserve"> </v>
      </c>
      <c r="AS246" s="397" t="str">
        <f t="shared" si="185"/>
        <v xml:space="preserve"> </v>
      </c>
      <c r="AT246" s="398" t="str">
        <f t="shared" si="185"/>
        <v xml:space="preserve"> </v>
      </c>
      <c r="AU246" s="379"/>
      <c r="AV246" s="395"/>
      <c r="AW246" s="472"/>
      <c r="AX246" s="400"/>
      <c r="AY246" s="395"/>
      <c r="AZ246" s="472"/>
      <c r="BA246" s="489" t="str">
        <f t="shared" si="188"/>
        <v xml:space="preserve"> </v>
      </c>
      <c r="BB246" s="397" t="str">
        <f t="shared" si="188"/>
        <v xml:space="preserve"> </v>
      </c>
      <c r="BC246" s="398" t="str">
        <f t="shared" si="188"/>
        <v xml:space="preserve"> </v>
      </c>
      <c r="BD246" s="401"/>
      <c r="BE246" s="402"/>
      <c r="BF246" s="472"/>
      <c r="BG246" s="403"/>
      <c r="BH246" s="402"/>
      <c r="BI246" s="472"/>
      <c r="BJ246" s="403"/>
      <c r="BK246" s="402"/>
      <c r="BL246" s="472"/>
      <c r="BM246" s="403"/>
      <c r="BN246" s="402"/>
      <c r="BO246" s="472"/>
      <c r="BP246" s="490" t="str">
        <f t="shared" si="191"/>
        <v/>
      </c>
      <c r="BQ246" s="475" t="str">
        <f t="shared" si="191"/>
        <v/>
      </c>
      <c r="BR246" s="405" t="str">
        <f t="shared" si="191"/>
        <v/>
      </c>
      <c r="BS246" s="476"/>
      <c r="BT246" s="402"/>
      <c r="BU246" s="402"/>
      <c r="BV246" s="402"/>
      <c r="BW246" s="472"/>
      <c r="BX246" s="472"/>
      <c r="BY246" s="403"/>
      <c r="BZ246" s="402"/>
      <c r="CA246" s="402"/>
      <c r="CB246" s="402"/>
      <c r="CC246" s="402"/>
      <c r="CD246" s="402"/>
      <c r="CE246" s="402"/>
      <c r="CF246" s="472"/>
      <c r="CG246" s="403"/>
      <c r="CH246" s="399"/>
      <c r="CI246" s="402"/>
      <c r="CJ246" s="402"/>
      <c r="CK246" s="402"/>
      <c r="CL246" s="402"/>
      <c r="CM246" s="402"/>
      <c r="CN246" s="472"/>
      <c r="CO246" s="489" t="str">
        <f t="shared" si="210"/>
        <v/>
      </c>
      <c r="CP246" s="397" t="str">
        <f t="shared" si="210"/>
        <v/>
      </c>
      <c r="CQ246" s="397" t="str">
        <f t="shared" si="210"/>
        <v/>
      </c>
      <c r="CR246" s="397" t="str">
        <f t="shared" si="209"/>
        <v/>
      </c>
      <c r="CS246" s="397" t="str">
        <f t="shared" si="209"/>
        <v/>
      </c>
      <c r="CT246" s="397" t="str">
        <f t="shared" si="209"/>
        <v/>
      </c>
      <c r="CU246" s="397" t="str">
        <f t="shared" si="209"/>
        <v/>
      </c>
      <c r="CV246" s="491" t="str">
        <f t="shared" si="209"/>
        <v/>
      </c>
      <c r="CW246" s="379"/>
      <c r="CX246" s="399"/>
      <c r="CY246" s="472"/>
      <c r="CZ246" s="400"/>
      <c r="DA246" s="399"/>
      <c r="DB246" s="472"/>
      <c r="DC246" s="404" t="str">
        <f t="shared" si="202"/>
        <v/>
      </c>
      <c r="DD246" s="404" t="str">
        <f t="shared" si="202"/>
        <v/>
      </c>
      <c r="DE246" s="405" t="str">
        <f t="shared" si="202"/>
        <v/>
      </c>
      <c r="DF246" s="379"/>
      <c r="DG246" s="399"/>
      <c r="DH246" s="472"/>
      <c r="DI246" s="400"/>
      <c r="DJ246" s="399"/>
      <c r="DK246" s="472"/>
      <c r="DL246" s="400"/>
      <c r="DM246" s="399"/>
      <c r="DN246" s="472"/>
      <c r="DO246" s="400"/>
      <c r="DP246" s="399"/>
      <c r="DQ246" s="472"/>
      <c r="DR246" s="404" t="str">
        <f t="shared" si="205"/>
        <v/>
      </c>
      <c r="DS246" s="404" t="str">
        <f t="shared" si="205"/>
        <v/>
      </c>
      <c r="DT246" s="405" t="str">
        <f t="shared" si="205"/>
        <v/>
      </c>
      <c r="DU246" s="409"/>
      <c r="DV246" s="406" t="b">
        <f t="shared" si="158"/>
        <v>0</v>
      </c>
      <c r="DW246" s="136" t="b">
        <f t="shared" si="159"/>
        <v>0</v>
      </c>
      <c r="DX246" s="408" t="b">
        <f t="shared" si="160"/>
        <v>1</v>
      </c>
      <c r="DY246" s="136" t="b">
        <f t="shared" si="161"/>
        <v>0</v>
      </c>
      <c r="DZ246" s="136" t="b">
        <f t="shared" si="162"/>
        <v>0</v>
      </c>
      <c r="EA246" s="408" t="b">
        <f t="shared" si="163"/>
        <v>1</v>
      </c>
      <c r="EB246" s="136" t="b">
        <f t="shared" si="164"/>
        <v>0</v>
      </c>
      <c r="EC246" s="136" t="b">
        <f t="shared" si="165"/>
        <v>0</v>
      </c>
      <c r="ED246" s="408" t="b">
        <f t="shared" si="166"/>
        <v>1</v>
      </c>
      <c r="EE246" s="136" t="b">
        <f t="shared" si="167"/>
        <v>0</v>
      </c>
      <c r="EF246" s="136" t="b">
        <f t="shared" si="168"/>
        <v>0</v>
      </c>
      <c r="EG246" s="408" t="b">
        <f t="shared" si="169"/>
        <v>1</v>
      </c>
      <c r="EH246" s="136" t="b">
        <f t="shared" si="170"/>
        <v>0</v>
      </c>
      <c r="EI246" s="136" t="b">
        <f t="shared" si="171"/>
        <v>0</v>
      </c>
      <c r="EJ246" s="408" t="b">
        <f t="shared" si="172"/>
        <v>1</v>
      </c>
      <c r="EK246" s="136" t="b">
        <f t="shared" si="173"/>
        <v>0</v>
      </c>
      <c r="EL246" s="136" t="b">
        <f t="shared" si="174"/>
        <v>0</v>
      </c>
      <c r="EM246" s="408" t="b">
        <f t="shared" si="175"/>
        <v>1</v>
      </c>
      <c r="EN246" s="583"/>
    </row>
    <row r="247" spans="1:144">
      <c r="A247" s="533" t="s">
        <v>616</v>
      </c>
      <c r="B247" s="534" t="s">
        <v>653</v>
      </c>
      <c r="C247" s="535">
        <v>159018</v>
      </c>
      <c r="D247" s="536">
        <v>14</v>
      </c>
      <c r="E247" s="395"/>
      <c r="F247" s="395"/>
      <c r="G247" s="395"/>
      <c r="H247" s="395"/>
      <c r="I247" s="472"/>
      <c r="J247" s="472"/>
      <c r="K247" s="394"/>
      <c r="L247" s="395"/>
      <c r="M247" s="395"/>
      <c r="N247" s="395"/>
      <c r="O247" s="396"/>
      <c r="P247" s="396"/>
      <c r="Q247" s="395"/>
      <c r="R247" s="395"/>
      <c r="S247" s="395"/>
      <c r="T247" s="395"/>
      <c r="U247" s="395"/>
      <c r="V247" s="472"/>
      <c r="W247" s="394"/>
      <c r="X247" s="395"/>
      <c r="Y247" s="395"/>
      <c r="Z247" s="395"/>
      <c r="AA247" s="396"/>
      <c r="AB247" s="396"/>
      <c r="AC247" s="395"/>
      <c r="AD247" s="395"/>
      <c r="AE247" s="395"/>
      <c r="AF247" s="395"/>
      <c r="AG247" s="395"/>
      <c r="AH247" s="472"/>
      <c r="AI247" s="489" t="str">
        <f t="shared" si="208"/>
        <v xml:space="preserve"> </v>
      </c>
      <c r="AJ247" s="397" t="str">
        <f t="shared" si="208"/>
        <v xml:space="preserve"> </v>
      </c>
      <c r="AK247" s="397" t="str">
        <f t="shared" si="208"/>
        <v xml:space="preserve"> </v>
      </c>
      <c r="AL247" s="397" t="str">
        <f t="shared" si="208"/>
        <v xml:space="preserve"> </v>
      </c>
      <c r="AM247" s="397" t="str">
        <f t="shared" si="208"/>
        <v xml:space="preserve"> </v>
      </c>
      <c r="AN247" s="397" t="str">
        <f t="shared" si="208"/>
        <v xml:space="preserve"> </v>
      </c>
      <c r="AO247" s="397" t="str">
        <f t="shared" si="208"/>
        <v xml:space="preserve"> </v>
      </c>
      <c r="AP247" s="397" t="str">
        <f t="shared" si="208"/>
        <v xml:space="preserve"> </v>
      </c>
      <c r="AQ247" s="397" t="str">
        <f t="shared" si="208"/>
        <v xml:space="preserve"> </v>
      </c>
      <c r="AR247" s="397" t="str">
        <f t="shared" si="185"/>
        <v xml:space="preserve"> </v>
      </c>
      <c r="AS247" s="397" t="str">
        <f t="shared" si="185"/>
        <v xml:space="preserve"> </v>
      </c>
      <c r="AT247" s="398" t="str">
        <f t="shared" si="185"/>
        <v xml:space="preserve"> </v>
      </c>
      <c r="AU247" s="379"/>
      <c r="AV247" s="395"/>
      <c r="AW247" s="472"/>
      <c r="AX247" s="400"/>
      <c r="AY247" s="395"/>
      <c r="AZ247" s="472"/>
      <c r="BA247" s="489" t="str">
        <f t="shared" si="188"/>
        <v xml:space="preserve"> </v>
      </c>
      <c r="BB247" s="397" t="str">
        <f t="shared" si="188"/>
        <v xml:space="preserve"> </v>
      </c>
      <c r="BC247" s="398" t="str">
        <f t="shared" si="188"/>
        <v xml:space="preserve"> </v>
      </c>
      <c r="BD247" s="401"/>
      <c r="BE247" s="402"/>
      <c r="BF247" s="472"/>
      <c r="BG247" s="403"/>
      <c r="BH247" s="402"/>
      <c r="BI247" s="472"/>
      <c r="BJ247" s="403"/>
      <c r="BK247" s="402"/>
      <c r="BL247" s="472"/>
      <c r="BM247" s="403"/>
      <c r="BN247" s="402"/>
      <c r="BO247" s="472"/>
      <c r="BP247" s="490" t="str">
        <f t="shared" si="191"/>
        <v/>
      </c>
      <c r="BQ247" s="475" t="str">
        <f t="shared" si="191"/>
        <v/>
      </c>
      <c r="BR247" s="405" t="str">
        <f t="shared" si="191"/>
        <v/>
      </c>
      <c r="BS247" s="476"/>
      <c r="BT247" s="402"/>
      <c r="BU247" s="402"/>
      <c r="BV247" s="402"/>
      <c r="BW247" s="472"/>
      <c r="BX247" s="472"/>
      <c r="BY247" s="403"/>
      <c r="BZ247" s="402"/>
      <c r="CA247" s="402"/>
      <c r="CB247" s="402"/>
      <c r="CC247" s="402"/>
      <c r="CD247" s="402"/>
      <c r="CE247" s="402"/>
      <c r="CF247" s="472"/>
      <c r="CG247" s="403"/>
      <c r="CH247" s="399"/>
      <c r="CI247" s="402"/>
      <c r="CJ247" s="402"/>
      <c r="CK247" s="402"/>
      <c r="CL247" s="402"/>
      <c r="CM247" s="402"/>
      <c r="CN247" s="472"/>
      <c r="CO247" s="489" t="str">
        <f t="shared" si="210"/>
        <v/>
      </c>
      <c r="CP247" s="397" t="str">
        <f t="shared" si="210"/>
        <v/>
      </c>
      <c r="CQ247" s="397" t="str">
        <f t="shared" si="210"/>
        <v/>
      </c>
      <c r="CR247" s="397" t="str">
        <f t="shared" si="209"/>
        <v/>
      </c>
      <c r="CS247" s="397" t="str">
        <f t="shared" si="209"/>
        <v/>
      </c>
      <c r="CT247" s="397" t="str">
        <f t="shared" si="209"/>
        <v/>
      </c>
      <c r="CU247" s="397" t="str">
        <f t="shared" si="209"/>
        <v/>
      </c>
      <c r="CV247" s="491" t="str">
        <f t="shared" si="209"/>
        <v/>
      </c>
      <c r="CW247" s="379"/>
      <c r="CX247" s="399"/>
      <c r="CY247" s="472"/>
      <c r="CZ247" s="400"/>
      <c r="DA247" s="399"/>
      <c r="DB247" s="472"/>
      <c r="DC247" s="404" t="str">
        <f t="shared" si="202"/>
        <v/>
      </c>
      <c r="DD247" s="404" t="str">
        <f t="shared" si="202"/>
        <v/>
      </c>
      <c r="DE247" s="405" t="str">
        <f t="shared" si="202"/>
        <v/>
      </c>
      <c r="DF247" s="379"/>
      <c r="DG247" s="399"/>
      <c r="DH247" s="472"/>
      <c r="DI247" s="400"/>
      <c r="DJ247" s="399"/>
      <c r="DK247" s="472"/>
      <c r="DL247" s="400"/>
      <c r="DM247" s="399"/>
      <c r="DN247" s="472"/>
      <c r="DO247" s="400"/>
      <c r="DP247" s="399"/>
      <c r="DQ247" s="472"/>
      <c r="DR247" s="404" t="str">
        <f t="shared" si="205"/>
        <v/>
      </c>
      <c r="DS247" s="404" t="str">
        <f t="shared" si="205"/>
        <v/>
      </c>
      <c r="DT247" s="405" t="str">
        <f t="shared" si="205"/>
        <v/>
      </c>
      <c r="DU247" s="409"/>
      <c r="DV247" s="406" t="b">
        <f t="shared" si="158"/>
        <v>0</v>
      </c>
      <c r="DW247" s="136" t="b">
        <f t="shared" si="159"/>
        <v>0</v>
      </c>
      <c r="DX247" s="408" t="b">
        <f t="shared" si="160"/>
        <v>1</v>
      </c>
      <c r="DY247" s="136" t="b">
        <f t="shared" si="161"/>
        <v>0</v>
      </c>
      <c r="DZ247" s="136" t="b">
        <f t="shared" si="162"/>
        <v>0</v>
      </c>
      <c r="EA247" s="408" t="b">
        <f t="shared" si="163"/>
        <v>1</v>
      </c>
      <c r="EB247" s="136" t="b">
        <f t="shared" si="164"/>
        <v>0</v>
      </c>
      <c r="EC247" s="136" t="b">
        <f t="shared" si="165"/>
        <v>0</v>
      </c>
      <c r="ED247" s="408" t="b">
        <f t="shared" si="166"/>
        <v>1</v>
      </c>
      <c r="EE247" s="136" t="b">
        <f t="shared" si="167"/>
        <v>0</v>
      </c>
      <c r="EF247" s="136" t="b">
        <f t="shared" si="168"/>
        <v>0</v>
      </c>
      <c r="EG247" s="408" t="b">
        <f t="shared" si="169"/>
        <v>1</v>
      </c>
      <c r="EH247" s="136" t="b">
        <f t="shared" si="170"/>
        <v>0</v>
      </c>
      <c r="EI247" s="136" t="b">
        <f t="shared" si="171"/>
        <v>0</v>
      </c>
      <c r="EJ247" s="408" t="b">
        <f t="shared" si="172"/>
        <v>1</v>
      </c>
      <c r="EK247" s="136" t="b">
        <f t="shared" si="173"/>
        <v>0</v>
      </c>
      <c r="EL247" s="136" t="b">
        <f t="shared" si="174"/>
        <v>0</v>
      </c>
      <c r="EM247" s="408" t="b">
        <f t="shared" si="175"/>
        <v>1</v>
      </c>
      <c r="EN247" s="583"/>
    </row>
    <row r="248" spans="1:144">
      <c r="A248" s="533" t="s">
        <v>616</v>
      </c>
      <c r="B248" s="534" t="s">
        <v>654</v>
      </c>
      <c r="C248" s="535">
        <v>159045</v>
      </c>
      <c r="D248" s="536">
        <v>14</v>
      </c>
      <c r="E248" s="395"/>
      <c r="F248" s="395"/>
      <c r="G248" s="395"/>
      <c r="H248" s="395"/>
      <c r="I248" s="472"/>
      <c r="J248" s="472"/>
      <c r="K248" s="394"/>
      <c r="L248" s="395"/>
      <c r="M248" s="395"/>
      <c r="N248" s="395"/>
      <c r="O248" s="396"/>
      <c r="P248" s="396"/>
      <c r="Q248" s="395"/>
      <c r="R248" s="395"/>
      <c r="S248" s="395"/>
      <c r="T248" s="395"/>
      <c r="U248" s="395"/>
      <c r="V248" s="472"/>
      <c r="W248" s="394"/>
      <c r="X248" s="395"/>
      <c r="Y248" s="395"/>
      <c r="Z248" s="395"/>
      <c r="AA248" s="396"/>
      <c r="AB248" s="396"/>
      <c r="AC248" s="395"/>
      <c r="AD248" s="395"/>
      <c r="AE248" s="395"/>
      <c r="AF248" s="395"/>
      <c r="AG248" s="395"/>
      <c r="AH248" s="472"/>
      <c r="AI248" s="489" t="str">
        <f t="shared" si="208"/>
        <v xml:space="preserve"> </v>
      </c>
      <c r="AJ248" s="397" t="str">
        <f t="shared" si="208"/>
        <v xml:space="preserve"> </v>
      </c>
      <c r="AK248" s="397" t="str">
        <f t="shared" si="208"/>
        <v xml:space="preserve"> </v>
      </c>
      <c r="AL248" s="397" t="str">
        <f t="shared" si="208"/>
        <v xml:space="preserve"> </v>
      </c>
      <c r="AM248" s="397" t="str">
        <f t="shared" si="208"/>
        <v xml:space="preserve"> </v>
      </c>
      <c r="AN248" s="397" t="str">
        <f t="shared" si="208"/>
        <v xml:space="preserve"> </v>
      </c>
      <c r="AO248" s="397" t="str">
        <f t="shared" si="208"/>
        <v xml:space="preserve"> </v>
      </c>
      <c r="AP248" s="397" t="str">
        <f t="shared" si="208"/>
        <v xml:space="preserve"> </v>
      </c>
      <c r="AQ248" s="397" t="str">
        <f t="shared" si="208"/>
        <v xml:space="preserve"> </v>
      </c>
      <c r="AR248" s="397" t="str">
        <f t="shared" si="185"/>
        <v xml:space="preserve"> </v>
      </c>
      <c r="AS248" s="397" t="str">
        <f t="shared" si="185"/>
        <v xml:space="preserve"> </v>
      </c>
      <c r="AT248" s="398" t="str">
        <f t="shared" si="185"/>
        <v xml:space="preserve"> </v>
      </c>
      <c r="AU248" s="379"/>
      <c r="AV248" s="395"/>
      <c r="AW248" s="472"/>
      <c r="AX248" s="400"/>
      <c r="AY248" s="395"/>
      <c r="AZ248" s="472"/>
      <c r="BA248" s="489" t="str">
        <f t="shared" si="188"/>
        <v xml:space="preserve"> </v>
      </c>
      <c r="BB248" s="397" t="str">
        <f t="shared" si="188"/>
        <v xml:space="preserve"> </v>
      </c>
      <c r="BC248" s="398" t="str">
        <f t="shared" si="188"/>
        <v xml:space="preserve"> </v>
      </c>
      <c r="BD248" s="401"/>
      <c r="BE248" s="402"/>
      <c r="BF248" s="472"/>
      <c r="BG248" s="403"/>
      <c r="BH248" s="402"/>
      <c r="BI248" s="472"/>
      <c r="BJ248" s="403"/>
      <c r="BK248" s="402"/>
      <c r="BL248" s="472"/>
      <c r="BM248" s="403"/>
      <c r="BN248" s="402"/>
      <c r="BO248" s="472"/>
      <c r="BP248" s="490" t="str">
        <f t="shared" si="191"/>
        <v/>
      </c>
      <c r="BQ248" s="475" t="str">
        <f t="shared" si="191"/>
        <v/>
      </c>
      <c r="BR248" s="405" t="str">
        <f t="shared" si="191"/>
        <v/>
      </c>
      <c r="BS248" s="476"/>
      <c r="BT248" s="402"/>
      <c r="BU248" s="402"/>
      <c r="BV248" s="402"/>
      <c r="BW248" s="472"/>
      <c r="BX248" s="472"/>
      <c r="BY248" s="403"/>
      <c r="BZ248" s="402"/>
      <c r="CA248" s="402"/>
      <c r="CB248" s="402"/>
      <c r="CC248" s="402"/>
      <c r="CD248" s="402"/>
      <c r="CE248" s="402"/>
      <c r="CF248" s="472"/>
      <c r="CG248" s="403"/>
      <c r="CH248" s="399"/>
      <c r="CI248" s="402"/>
      <c r="CJ248" s="402"/>
      <c r="CK248" s="402"/>
      <c r="CL248" s="402"/>
      <c r="CM248" s="402"/>
      <c r="CN248" s="472"/>
      <c r="CO248" s="489" t="str">
        <f t="shared" si="210"/>
        <v/>
      </c>
      <c r="CP248" s="397" t="str">
        <f t="shared" si="210"/>
        <v/>
      </c>
      <c r="CQ248" s="397" t="str">
        <f t="shared" si="210"/>
        <v/>
      </c>
      <c r="CR248" s="397" t="str">
        <f t="shared" si="209"/>
        <v/>
      </c>
      <c r="CS248" s="397" t="str">
        <f t="shared" si="209"/>
        <v/>
      </c>
      <c r="CT248" s="397" t="str">
        <f t="shared" si="209"/>
        <v/>
      </c>
      <c r="CU248" s="397" t="str">
        <f t="shared" si="209"/>
        <v/>
      </c>
      <c r="CV248" s="491" t="str">
        <f t="shared" si="209"/>
        <v/>
      </c>
      <c r="CW248" s="379"/>
      <c r="CX248" s="399"/>
      <c r="CY248" s="472"/>
      <c r="CZ248" s="400"/>
      <c r="DA248" s="399"/>
      <c r="DB248" s="472"/>
      <c r="DC248" s="404" t="str">
        <f t="shared" si="202"/>
        <v/>
      </c>
      <c r="DD248" s="404" t="str">
        <f t="shared" si="202"/>
        <v/>
      </c>
      <c r="DE248" s="405" t="str">
        <f t="shared" si="202"/>
        <v/>
      </c>
      <c r="DF248" s="379"/>
      <c r="DG248" s="399"/>
      <c r="DH248" s="472"/>
      <c r="DI248" s="400"/>
      <c r="DJ248" s="399"/>
      <c r="DK248" s="472"/>
      <c r="DL248" s="400"/>
      <c r="DM248" s="399"/>
      <c r="DN248" s="472"/>
      <c r="DO248" s="400"/>
      <c r="DP248" s="399"/>
      <c r="DQ248" s="472"/>
      <c r="DR248" s="404" t="str">
        <f t="shared" si="205"/>
        <v/>
      </c>
      <c r="DS248" s="404" t="str">
        <f t="shared" si="205"/>
        <v/>
      </c>
      <c r="DT248" s="405" t="str">
        <f t="shared" si="205"/>
        <v/>
      </c>
      <c r="DU248" s="409"/>
      <c r="DV248" s="406" t="b">
        <f t="shared" si="158"/>
        <v>0</v>
      </c>
      <c r="DW248" s="136" t="b">
        <f t="shared" si="159"/>
        <v>0</v>
      </c>
      <c r="DX248" s="408" t="b">
        <f t="shared" si="160"/>
        <v>1</v>
      </c>
      <c r="DY248" s="136" t="b">
        <f t="shared" si="161"/>
        <v>0</v>
      </c>
      <c r="DZ248" s="136" t="b">
        <f t="shared" si="162"/>
        <v>0</v>
      </c>
      <c r="EA248" s="408" t="b">
        <f t="shared" si="163"/>
        <v>1</v>
      </c>
      <c r="EB248" s="136" t="b">
        <f t="shared" si="164"/>
        <v>0</v>
      </c>
      <c r="EC248" s="136" t="b">
        <f t="shared" si="165"/>
        <v>0</v>
      </c>
      <c r="ED248" s="408" t="b">
        <f t="shared" si="166"/>
        <v>1</v>
      </c>
      <c r="EE248" s="136" t="b">
        <f t="shared" si="167"/>
        <v>0</v>
      </c>
      <c r="EF248" s="136" t="b">
        <f t="shared" si="168"/>
        <v>0</v>
      </c>
      <c r="EG248" s="408" t="b">
        <f t="shared" si="169"/>
        <v>1</v>
      </c>
      <c r="EH248" s="136" t="b">
        <f t="shared" si="170"/>
        <v>0</v>
      </c>
      <c r="EI248" s="136" t="b">
        <f t="shared" si="171"/>
        <v>0</v>
      </c>
      <c r="EJ248" s="408" t="b">
        <f t="shared" si="172"/>
        <v>1</v>
      </c>
      <c r="EK248" s="136" t="b">
        <f t="shared" si="173"/>
        <v>0</v>
      </c>
      <c r="EL248" s="136" t="b">
        <f t="shared" si="174"/>
        <v>0</v>
      </c>
      <c r="EM248" s="408" t="b">
        <f t="shared" si="175"/>
        <v>1</v>
      </c>
      <c r="EN248" s="583"/>
    </row>
    <row r="249" spans="1:144">
      <c r="A249" s="533" t="s">
        <v>616</v>
      </c>
      <c r="B249" s="534" t="s">
        <v>655</v>
      </c>
      <c r="C249" s="535">
        <v>159090</v>
      </c>
      <c r="D249" s="536">
        <v>14</v>
      </c>
      <c r="E249" s="395"/>
      <c r="F249" s="395"/>
      <c r="G249" s="395"/>
      <c r="H249" s="395"/>
      <c r="I249" s="472"/>
      <c r="J249" s="472"/>
      <c r="K249" s="394"/>
      <c r="L249" s="395"/>
      <c r="M249" s="395"/>
      <c r="N249" s="395"/>
      <c r="O249" s="396"/>
      <c r="P249" s="396"/>
      <c r="Q249" s="395"/>
      <c r="R249" s="395"/>
      <c r="S249" s="395"/>
      <c r="T249" s="395"/>
      <c r="U249" s="395"/>
      <c r="V249" s="472"/>
      <c r="W249" s="394"/>
      <c r="X249" s="395"/>
      <c r="Y249" s="395"/>
      <c r="Z249" s="395"/>
      <c r="AA249" s="396"/>
      <c r="AB249" s="396"/>
      <c r="AC249" s="395"/>
      <c r="AD249" s="395"/>
      <c r="AE249" s="395"/>
      <c r="AF249" s="395"/>
      <c r="AG249" s="395"/>
      <c r="AH249" s="472"/>
      <c r="AI249" s="489" t="str">
        <f t="shared" si="208"/>
        <v xml:space="preserve"> </v>
      </c>
      <c r="AJ249" s="397" t="str">
        <f t="shared" si="208"/>
        <v xml:space="preserve"> </v>
      </c>
      <c r="AK249" s="397" t="str">
        <f t="shared" si="208"/>
        <v xml:space="preserve"> </v>
      </c>
      <c r="AL249" s="397" t="str">
        <f t="shared" si="208"/>
        <v xml:space="preserve"> </v>
      </c>
      <c r="AM249" s="397" t="str">
        <f t="shared" si="208"/>
        <v xml:space="preserve"> </v>
      </c>
      <c r="AN249" s="397" t="str">
        <f t="shared" si="208"/>
        <v xml:space="preserve"> </v>
      </c>
      <c r="AO249" s="397" t="str">
        <f t="shared" si="208"/>
        <v xml:space="preserve"> </v>
      </c>
      <c r="AP249" s="397" t="str">
        <f t="shared" si="208"/>
        <v xml:space="preserve"> </v>
      </c>
      <c r="AQ249" s="397" t="str">
        <f t="shared" si="208"/>
        <v xml:space="preserve"> </v>
      </c>
      <c r="AR249" s="397" t="str">
        <f t="shared" si="185"/>
        <v xml:space="preserve"> </v>
      </c>
      <c r="AS249" s="397" t="str">
        <f t="shared" si="185"/>
        <v xml:space="preserve"> </v>
      </c>
      <c r="AT249" s="398" t="str">
        <f t="shared" si="185"/>
        <v xml:space="preserve"> </v>
      </c>
      <c r="AU249" s="379"/>
      <c r="AV249" s="395"/>
      <c r="AW249" s="472"/>
      <c r="AX249" s="400"/>
      <c r="AY249" s="395"/>
      <c r="AZ249" s="472"/>
      <c r="BA249" s="489" t="str">
        <f t="shared" si="188"/>
        <v xml:space="preserve"> </v>
      </c>
      <c r="BB249" s="397" t="str">
        <f t="shared" si="188"/>
        <v xml:space="preserve"> </v>
      </c>
      <c r="BC249" s="398" t="str">
        <f t="shared" si="188"/>
        <v xml:space="preserve"> </v>
      </c>
      <c r="BD249" s="401"/>
      <c r="BE249" s="402"/>
      <c r="BF249" s="472"/>
      <c r="BG249" s="403"/>
      <c r="BH249" s="402"/>
      <c r="BI249" s="472"/>
      <c r="BJ249" s="403"/>
      <c r="BK249" s="402"/>
      <c r="BL249" s="472"/>
      <c r="BM249" s="403"/>
      <c r="BN249" s="402"/>
      <c r="BO249" s="472"/>
      <c r="BP249" s="490" t="str">
        <f t="shared" si="191"/>
        <v/>
      </c>
      <c r="BQ249" s="475" t="str">
        <f t="shared" si="191"/>
        <v/>
      </c>
      <c r="BR249" s="405" t="str">
        <f t="shared" si="191"/>
        <v/>
      </c>
      <c r="BS249" s="476"/>
      <c r="BT249" s="402"/>
      <c r="BU249" s="402"/>
      <c r="BV249" s="402"/>
      <c r="BW249" s="472"/>
      <c r="BX249" s="472"/>
      <c r="BY249" s="403"/>
      <c r="BZ249" s="402"/>
      <c r="CA249" s="402"/>
      <c r="CB249" s="402"/>
      <c r="CC249" s="402"/>
      <c r="CD249" s="402"/>
      <c r="CE249" s="402"/>
      <c r="CF249" s="472"/>
      <c r="CG249" s="403"/>
      <c r="CH249" s="399"/>
      <c r="CI249" s="402"/>
      <c r="CJ249" s="402"/>
      <c r="CK249" s="402"/>
      <c r="CL249" s="402"/>
      <c r="CM249" s="402"/>
      <c r="CN249" s="472"/>
      <c r="CO249" s="489" t="str">
        <f t="shared" si="210"/>
        <v/>
      </c>
      <c r="CP249" s="397" t="str">
        <f t="shared" si="210"/>
        <v/>
      </c>
      <c r="CQ249" s="397" t="str">
        <f t="shared" si="210"/>
        <v/>
      </c>
      <c r="CR249" s="397" t="str">
        <f t="shared" si="209"/>
        <v/>
      </c>
      <c r="CS249" s="397" t="str">
        <f t="shared" si="209"/>
        <v/>
      </c>
      <c r="CT249" s="397" t="str">
        <f t="shared" si="209"/>
        <v/>
      </c>
      <c r="CU249" s="397" t="str">
        <f t="shared" si="209"/>
        <v/>
      </c>
      <c r="CV249" s="491" t="str">
        <f t="shared" si="209"/>
        <v/>
      </c>
      <c r="CW249" s="379"/>
      <c r="CX249" s="399"/>
      <c r="CY249" s="472"/>
      <c r="CZ249" s="400"/>
      <c r="DA249" s="399"/>
      <c r="DB249" s="472"/>
      <c r="DC249" s="404" t="str">
        <f t="shared" si="202"/>
        <v/>
      </c>
      <c r="DD249" s="404" t="str">
        <f t="shared" si="202"/>
        <v/>
      </c>
      <c r="DE249" s="405" t="str">
        <f t="shared" si="202"/>
        <v/>
      </c>
      <c r="DF249" s="379"/>
      <c r="DG249" s="399"/>
      <c r="DH249" s="472"/>
      <c r="DI249" s="400"/>
      <c r="DJ249" s="399"/>
      <c r="DK249" s="472"/>
      <c r="DL249" s="400"/>
      <c r="DM249" s="399"/>
      <c r="DN249" s="472"/>
      <c r="DO249" s="400"/>
      <c r="DP249" s="399"/>
      <c r="DQ249" s="472"/>
      <c r="DR249" s="404" t="str">
        <f t="shared" si="205"/>
        <v/>
      </c>
      <c r="DS249" s="404" t="str">
        <f t="shared" si="205"/>
        <v/>
      </c>
      <c r="DT249" s="405" t="str">
        <f t="shared" si="205"/>
        <v/>
      </c>
      <c r="DU249" s="409"/>
      <c r="DV249" s="406" t="b">
        <f t="shared" si="158"/>
        <v>0</v>
      </c>
      <c r="DW249" s="136" t="b">
        <f t="shared" si="159"/>
        <v>0</v>
      </c>
      <c r="DX249" s="408" t="b">
        <f t="shared" si="160"/>
        <v>1</v>
      </c>
      <c r="DY249" s="136" t="b">
        <f t="shared" si="161"/>
        <v>0</v>
      </c>
      <c r="DZ249" s="136" t="b">
        <f t="shared" si="162"/>
        <v>0</v>
      </c>
      <c r="EA249" s="408" t="b">
        <f t="shared" si="163"/>
        <v>1</v>
      </c>
      <c r="EB249" s="136" t="b">
        <f t="shared" si="164"/>
        <v>0</v>
      </c>
      <c r="EC249" s="136" t="b">
        <f t="shared" si="165"/>
        <v>0</v>
      </c>
      <c r="ED249" s="408" t="b">
        <f t="shared" si="166"/>
        <v>1</v>
      </c>
      <c r="EE249" s="136" t="b">
        <f t="shared" si="167"/>
        <v>0</v>
      </c>
      <c r="EF249" s="136" t="b">
        <f t="shared" si="168"/>
        <v>0</v>
      </c>
      <c r="EG249" s="408" t="b">
        <f t="shared" si="169"/>
        <v>1</v>
      </c>
      <c r="EH249" s="136" t="b">
        <f t="shared" si="170"/>
        <v>0</v>
      </c>
      <c r="EI249" s="136" t="b">
        <f t="shared" si="171"/>
        <v>0</v>
      </c>
      <c r="EJ249" s="408" t="b">
        <f t="shared" si="172"/>
        <v>1</v>
      </c>
      <c r="EK249" s="136" t="b">
        <f t="shared" si="173"/>
        <v>0</v>
      </c>
      <c r="EL249" s="136" t="b">
        <f t="shared" si="174"/>
        <v>0</v>
      </c>
      <c r="EM249" s="408" t="b">
        <f t="shared" si="175"/>
        <v>1</v>
      </c>
      <c r="EN249" s="583"/>
    </row>
    <row r="250" spans="1:144">
      <c r="A250" s="533" t="s">
        <v>616</v>
      </c>
      <c r="B250" s="534" t="s">
        <v>656</v>
      </c>
      <c r="C250" s="535">
        <v>159258</v>
      </c>
      <c r="D250" s="536">
        <v>14</v>
      </c>
      <c r="E250" s="395"/>
      <c r="F250" s="395"/>
      <c r="G250" s="395"/>
      <c r="H250" s="395"/>
      <c r="I250" s="472"/>
      <c r="J250" s="472"/>
      <c r="K250" s="394"/>
      <c r="L250" s="395"/>
      <c r="M250" s="395"/>
      <c r="N250" s="395"/>
      <c r="O250" s="396"/>
      <c r="P250" s="396"/>
      <c r="Q250" s="395"/>
      <c r="R250" s="395"/>
      <c r="S250" s="395"/>
      <c r="T250" s="395"/>
      <c r="U250" s="395"/>
      <c r="V250" s="472"/>
      <c r="W250" s="394"/>
      <c r="X250" s="395"/>
      <c r="Y250" s="395"/>
      <c r="Z250" s="395"/>
      <c r="AA250" s="396"/>
      <c r="AB250" s="396"/>
      <c r="AC250" s="395"/>
      <c r="AD250" s="395"/>
      <c r="AE250" s="395"/>
      <c r="AF250" s="395"/>
      <c r="AG250" s="395"/>
      <c r="AH250" s="472"/>
      <c r="AI250" s="489" t="str">
        <f t="shared" si="208"/>
        <v xml:space="preserve"> </v>
      </c>
      <c r="AJ250" s="397" t="str">
        <f t="shared" si="208"/>
        <v xml:space="preserve"> </v>
      </c>
      <c r="AK250" s="397" t="str">
        <f t="shared" si="208"/>
        <v xml:space="preserve"> </v>
      </c>
      <c r="AL250" s="397" t="str">
        <f t="shared" si="208"/>
        <v xml:space="preserve"> </v>
      </c>
      <c r="AM250" s="397" t="str">
        <f t="shared" si="208"/>
        <v xml:space="preserve"> </v>
      </c>
      <c r="AN250" s="397" t="str">
        <f t="shared" si="208"/>
        <v xml:space="preserve"> </v>
      </c>
      <c r="AO250" s="397" t="str">
        <f t="shared" si="208"/>
        <v xml:space="preserve"> </v>
      </c>
      <c r="AP250" s="397" t="str">
        <f t="shared" si="208"/>
        <v xml:space="preserve"> </v>
      </c>
      <c r="AQ250" s="397" t="str">
        <f t="shared" si="208"/>
        <v xml:space="preserve"> </v>
      </c>
      <c r="AR250" s="397" t="str">
        <f t="shared" si="185"/>
        <v xml:space="preserve"> </v>
      </c>
      <c r="AS250" s="397" t="str">
        <f t="shared" si="185"/>
        <v xml:space="preserve"> </v>
      </c>
      <c r="AT250" s="398" t="str">
        <f t="shared" si="185"/>
        <v xml:space="preserve"> </v>
      </c>
      <c r="AU250" s="379"/>
      <c r="AV250" s="395"/>
      <c r="AW250" s="472"/>
      <c r="AX250" s="400"/>
      <c r="AY250" s="395"/>
      <c r="AZ250" s="472"/>
      <c r="BA250" s="489" t="str">
        <f t="shared" si="188"/>
        <v xml:space="preserve"> </v>
      </c>
      <c r="BB250" s="397" t="str">
        <f t="shared" si="188"/>
        <v xml:space="preserve"> </v>
      </c>
      <c r="BC250" s="398" t="str">
        <f t="shared" si="188"/>
        <v xml:space="preserve"> </v>
      </c>
      <c r="BD250" s="401"/>
      <c r="BE250" s="402"/>
      <c r="BF250" s="472"/>
      <c r="BG250" s="403"/>
      <c r="BH250" s="402"/>
      <c r="BI250" s="472"/>
      <c r="BJ250" s="403"/>
      <c r="BK250" s="402"/>
      <c r="BL250" s="472"/>
      <c r="BM250" s="403"/>
      <c r="BN250" s="402"/>
      <c r="BO250" s="472"/>
      <c r="BP250" s="490" t="str">
        <f t="shared" si="191"/>
        <v/>
      </c>
      <c r="BQ250" s="475" t="str">
        <f t="shared" si="191"/>
        <v/>
      </c>
      <c r="BR250" s="405" t="str">
        <f t="shared" si="191"/>
        <v/>
      </c>
      <c r="BS250" s="476"/>
      <c r="BT250" s="402"/>
      <c r="BU250" s="402"/>
      <c r="BV250" s="402"/>
      <c r="BW250" s="472"/>
      <c r="BX250" s="472"/>
      <c r="BY250" s="403"/>
      <c r="BZ250" s="402"/>
      <c r="CA250" s="402"/>
      <c r="CB250" s="402"/>
      <c r="CC250" s="402"/>
      <c r="CD250" s="402"/>
      <c r="CE250" s="402"/>
      <c r="CF250" s="472"/>
      <c r="CG250" s="403"/>
      <c r="CH250" s="399"/>
      <c r="CI250" s="402"/>
      <c r="CJ250" s="402"/>
      <c r="CK250" s="402"/>
      <c r="CL250" s="402"/>
      <c r="CM250" s="402"/>
      <c r="CN250" s="472"/>
      <c r="CO250" s="489" t="str">
        <f t="shared" si="210"/>
        <v/>
      </c>
      <c r="CP250" s="397" t="str">
        <f t="shared" si="210"/>
        <v/>
      </c>
      <c r="CQ250" s="397" t="str">
        <f t="shared" si="210"/>
        <v/>
      </c>
      <c r="CR250" s="397" t="str">
        <f t="shared" si="209"/>
        <v/>
      </c>
      <c r="CS250" s="397" t="str">
        <f t="shared" si="209"/>
        <v/>
      </c>
      <c r="CT250" s="397" t="str">
        <f t="shared" si="209"/>
        <v/>
      </c>
      <c r="CU250" s="397" t="str">
        <f t="shared" si="209"/>
        <v/>
      </c>
      <c r="CV250" s="491" t="str">
        <f t="shared" si="209"/>
        <v/>
      </c>
      <c r="CW250" s="379"/>
      <c r="CX250" s="399"/>
      <c r="CY250" s="472"/>
      <c r="CZ250" s="400"/>
      <c r="DA250" s="399"/>
      <c r="DB250" s="472"/>
      <c r="DC250" s="404" t="str">
        <f t="shared" si="202"/>
        <v/>
      </c>
      <c r="DD250" s="404" t="str">
        <f t="shared" si="202"/>
        <v/>
      </c>
      <c r="DE250" s="405" t="str">
        <f t="shared" si="202"/>
        <v/>
      </c>
      <c r="DF250" s="379"/>
      <c r="DG250" s="399"/>
      <c r="DH250" s="472"/>
      <c r="DI250" s="400"/>
      <c r="DJ250" s="399"/>
      <c r="DK250" s="472"/>
      <c r="DL250" s="400"/>
      <c r="DM250" s="399"/>
      <c r="DN250" s="472"/>
      <c r="DO250" s="400"/>
      <c r="DP250" s="399"/>
      <c r="DQ250" s="472"/>
      <c r="DR250" s="404" t="str">
        <f t="shared" si="205"/>
        <v/>
      </c>
      <c r="DS250" s="404" t="str">
        <f t="shared" si="205"/>
        <v/>
      </c>
      <c r="DT250" s="405" t="str">
        <f t="shared" si="205"/>
        <v/>
      </c>
      <c r="DU250" s="409"/>
      <c r="DV250" s="406" t="b">
        <f t="shared" si="158"/>
        <v>0</v>
      </c>
      <c r="DW250" s="136" t="b">
        <f t="shared" si="159"/>
        <v>0</v>
      </c>
      <c r="DX250" s="408" t="b">
        <f t="shared" si="160"/>
        <v>1</v>
      </c>
      <c r="DY250" s="136" t="b">
        <f t="shared" si="161"/>
        <v>0</v>
      </c>
      <c r="DZ250" s="136" t="b">
        <f t="shared" si="162"/>
        <v>0</v>
      </c>
      <c r="EA250" s="408" t="b">
        <f t="shared" si="163"/>
        <v>1</v>
      </c>
      <c r="EB250" s="136" t="b">
        <f t="shared" si="164"/>
        <v>0</v>
      </c>
      <c r="EC250" s="136" t="b">
        <f t="shared" si="165"/>
        <v>0</v>
      </c>
      <c r="ED250" s="408" t="b">
        <f t="shared" si="166"/>
        <v>1</v>
      </c>
      <c r="EE250" s="136" t="b">
        <f t="shared" si="167"/>
        <v>0</v>
      </c>
      <c r="EF250" s="136" t="b">
        <f t="shared" si="168"/>
        <v>0</v>
      </c>
      <c r="EG250" s="408" t="b">
        <f t="shared" si="169"/>
        <v>1</v>
      </c>
      <c r="EH250" s="136" t="b">
        <f t="shared" si="170"/>
        <v>0</v>
      </c>
      <c r="EI250" s="136" t="b">
        <f t="shared" si="171"/>
        <v>0</v>
      </c>
      <c r="EJ250" s="408" t="b">
        <f t="shared" si="172"/>
        <v>1</v>
      </c>
      <c r="EK250" s="136" t="b">
        <f t="shared" si="173"/>
        <v>0</v>
      </c>
      <c r="EL250" s="136" t="b">
        <f t="shared" si="174"/>
        <v>0</v>
      </c>
      <c r="EM250" s="408" t="b">
        <f t="shared" si="175"/>
        <v>1</v>
      </c>
      <c r="EN250" s="583"/>
    </row>
    <row r="251" spans="1:144">
      <c r="A251" s="533" t="s">
        <v>616</v>
      </c>
      <c r="B251" s="534" t="s">
        <v>657</v>
      </c>
      <c r="C251" s="535">
        <v>160214</v>
      </c>
      <c r="D251" s="536">
        <v>14</v>
      </c>
      <c r="E251" s="395"/>
      <c r="F251" s="395"/>
      <c r="G251" s="395"/>
      <c r="H251" s="395"/>
      <c r="I251" s="472"/>
      <c r="J251" s="472"/>
      <c r="K251" s="394"/>
      <c r="L251" s="395"/>
      <c r="M251" s="395"/>
      <c r="N251" s="395"/>
      <c r="O251" s="396"/>
      <c r="P251" s="396"/>
      <c r="Q251" s="395"/>
      <c r="R251" s="395"/>
      <c r="S251" s="395"/>
      <c r="T251" s="395"/>
      <c r="U251" s="395"/>
      <c r="V251" s="472"/>
      <c r="W251" s="394"/>
      <c r="X251" s="395"/>
      <c r="Y251" s="395"/>
      <c r="Z251" s="395"/>
      <c r="AA251" s="396"/>
      <c r="AB251" s="396"/>
      <c r="AC251" s="395"/>
      <c r="AD251" s="395"/>
      <c r="AE251" s="395"/>
      <c r="AF251" s="395"/>
      <c r="AG251" s="395"/>
      <c r="AH251" s="472"/>
      <c r="AI251" s="489" t="str">
        <f t="shared" si="208"/>
        <v xml:space="preserve"> </v>
      </c>
      <c r="AJ251" s="397" t="str">
        <f t="shared" si="208"/>
        <v xml:space="preserve"> </v>
      </c>
      <c r="AK251" s="397" t="str">
        <f t="shared" si="208"/>
        <v xml:space="preserve"> </v>
      </c>
      <c r="AL251" s="397" t="str">
        <f t="shared" si="208"/>
        <v xml:space="preserve"> </v>
      </c>
      <c r="AM251" s="397" t="str">
        <f t="shared" si="208"/>
        <v xml:space="preserve"> </v>
      </c>
      <c r="AN251" s="397" t="str">
        <f t="shared" si="208"/>
        <v xml:space="preserve"> </v>
      </c>
      <c r="AO251" s="397" t="str">
        <f t="shared" si="208"/>
        <v xml:space="preserve"> </v>
      </c>
      <c r="AP251" s="397" t="str">
        <f t="shared" si="208"/>
        <v xml:space="preserve"> </v>
      </c>
      <c r="AQ251" s="397" t="str">
        <f t="shared" si="208"/>
        <v xml:space="preserve"> </v>
      </c>
      <c r="AR251" s="397" t="str">
        <f t="shared" si="185"/>
        <v xml:space="preserve"> </v>
      </c>
      <c r="AS251" s="397" t="str">
        <f t="shared" si="185"/>
        <v xml:space="preserve"> </v>
      </c>
      <c r="AT251" s="398" t="str">
        <f t="shared" si="185"/>
        <v xml:space="preserve"> </v>
      </c>
      <c r="AU251" s="379"/>
      <c r="AV251" s="395"/>
      <c r="AW251" s="472"/>
      <c r="AX251" s="400"/>
      <c r="AY251" s="395"/>
      <c r="AZ251" s="472"/>
      <c r="BA251" s="489" t="str">
        <f t="shared" si="188"/>
        <v xml:space="preserve"> </v>
      </c>
      <c r="BB251" s="397" t="str">
        <f t="shared" si="188"/>
        <v xml:space="preserve"> </v>
      </c>
      <c r="BC251" s="398" t="str">
        <f t="shared" si="188"/>
        <v xml:space="preserve"> </v>
      </c>
      <c r="BD251" s="401"/>
      <c r="BE251" s="402"/>
      <c r="BF251" s="472"/>
      <c r="BG251" s="403"/>
      <c r="BH251" s="402"/>
      <c r="BI251" s="472"/>
      <c r="BJ251" s="403"/>
      <c r="BK251" s="402"/>
      <c r="BL251" s="472"/>
      <c r="BM251" s="403"/>
      <c r="BN251" s="402"/>
      <c r="BO251" s="472"/>
      <c r="BP251" s="490" t="str">
        <f t="shared" si="191"/>
        <v/>
      </c>
      <c r="BQ251" s="475" t="str">
        <f t="shared" si="191"/>
        <v/>
      </c>
      <c r="BR251" s="405" t="str">
        <f t="shared" si="191"/>
        <v/>
      </c>
      <c r="BS251" s="476"/>
      <c r="BT251" s="402"/>
      <c r="BU251" s="402"/>
      <c r="BV251" s="402"/>
      <c r="BW251" s="472"/>
      <c r="BX251" s="472"/>
      <c r="BY251" s="403"/>
      <c r="BZ251" s="402"/>
      <c r="CA251" s="402"/>
      <c r="CB251" s="402"/>
      <c r="CC251" s="402"/>
      <c r="CD251" s="402"/>
      <c r="CE251" s="402"/>
      <c r="CF251" s="472"/>
      <c r="CG251" s="403"/>
      <c r="CH251" s="399"/>
      <c r="CI251" s="402"/>
      <c r="CJ251" s="402"/>
      <c r="CK251" s="402"/>
      <c r="CL251" s="402"/>
      <c r="CM251" s="402"/>
      <c r="CN251" s="472"/>
      <c r="CO251" s="489" t="str">
        <f t="shared" si="210"/>
        <v/>
      </c>
      <c r="CP251" s="397" t="str">
        <f t="shared" si="210"/>
        <v/>
      </c>
      <c r="CQ251" s="397" t="str">
        <f t="shared" si="210"/>
        <v/>
      </c>
      <c r="CR251" s="397" t="str">
        <f t="shared" si="209"/>
        <v/>
      </c>
      <c r="CS251" s="397" t="str">
        <f t="shared" si="209"/>
        <v/>
      </c>
      <c r="CT251" s="397" t="str">
        <f t="shared" si="209"/>
        <v/>
      </c>
      <c r="CU251" s="397" t="str">
        <f t="shared" si="209"/>
        <v/>
      </c>
      <c r="CV251" s="491" t="str">
        <f t="shared" si="209"/>
        <v/>
      </c>
      <c r="CW251" s="379"/>
      <c r="CX251" s="399"/>
      <c r="CY251" s="472"/>
      <c r="CZ251" s="400"/>
      <c r="DA251" s="399"/>
      <c r="DB251" s="472"/>
      <c r="DC251" s="404" t="str">
        <f t="shared" si="202"/>
        <v/>
      </c>
      <c r="DD251" s="404" t="str">
        <f t="shared" si="202"/>
        <v/>
      </c>
      <c r="DE251" s="405" t="str">
        <f t="shared" si="202"/>
        <v/>
      </c>
      <c r="DF251" s="379"/>
      <c r="DG251" s="399"/>
      <c r="DH251" s="472"/>
      <c r="DI251" s="400"/>
      <c r="DJ251" s="399"/>
      <c r="DK251" s="472"/>
      <c r="DL251" s="400"/>
      <c r="DM251" s="399"/>
      <c r="DN251" s="472"/>
      <c r="DO251" s="400"/>
      <c r="DP251" s="399"/>
      <c r="DQ251" s="472"/>
      <c r="DR251" s="404" t="str">
        <f t="shared" si="205"/>
        <v/>
      </c>
      <c r="DS251" s="404" t="str">
        <f t="shared" si="205"/>
        <v/>
      </c>
      <c r="DT251" s="405" t="str">
        <f t="shared" si="205"/>
        <v/>
      </c>
      <c r="DU251" s="409"/>
      <c r="DV251" s="406" t="b">
        <f t="shared" ref="DV251:DV275" si="211">V251&gt;0</f>
        <v>0</v>
      </c>
      <c r="DW251" s="136" t="b">
        <f t="shared" ref="DW251:DW275" si="212">AW251&gt;0</f>
        <v>0</v>
      </c>
      <c r="DX251" s="408" t="b">
        <f t="shared" ref="DX251:DX275" si="213">DV251=DW251</f>
        <v>1</v>
      </c>
      <c r="DY251" s="136" t="b">
        <f t="shared" ref="DY251:DY275" si="214">Q251&gt;0</f>
        <v>0</v>
      </c>
      <c r="DZ251" s="136" t="b">
        <f t="shared" ref="DZ251:DZ275" si="215">BF251&gt;0</f>
        <v>0</v>
      </c>
      <c r="EA251" s="408" t="b">
        <f t="shared" ref="EA251:EA275" si="216">DY251=DZ251</f>
        <v>1</v>
      </c>
      <c r="EB251" s="136" t="b">
        <f t="shared" ref="EB251:EB275" si="217">M251&gt;0</f>
        <v>0</v>
      </c>
      <c r="EC251" s="136" t="b">
        <f t="shared" ref="EC251:EC275" si="218">BI251&gt;0</f>
        <v>0</v>
      </c>
      <c r="ED251" s="408" t="b">
        <f t="shared" ref="ED251:ED275" si="219">EB251=EC251</f>
        <v>1</v>
      </c>
      <c r="EE251" s="136" t="b">
        <f t="shared" ref="EE251:EE275" si="220">CF251&gt;0</f>
        <v>0</v>
      </c>
      <c r="EF251" s="136" t="b">
        <f t="shared" ref="EF251:EF275" si="221">CY251&gt;0</f>
        <v>0</v>
      </c>
      <c r="EG251" s="408" t="b">
        <f t="shared" ref="EG251:EG275" si="222">EE251=EF251</f>
        <v>1</v>
      </c>
      <c r="EH251" s="136" t="b">
        <f t="shared" ref="EH251:EH275" si="223">CD251&gt;0</f>
        <v>0</v>
      </c>
      <c r="EI251" s="136" t="b">
        <f t="shared" ref="EI251:EI275" si="224">DH251&gt;0</f>
        <v>0</v>
      </c>
      <c r="EJ251" s="408" t="b">
        <f t="shared" ref="EJ251:EJ275" si="225">EH251=EI251</f>
        <v>1</v>
      </c>
      <c r="EK251" s="136" t="b">
        <f t="shared" ref="EK251:EK275" si="226">CA251&gt;0</f>
        <v>0</v>
      </c>
      <c r="EL251" s="136" t="b">
        <f t="shared" ref="EL251:EL275" si="227">DK251&gt;0</f>
        <v>0</v>
      </c>
      <c r="EM251" s="408" t="b">
        <f t="shared" ref="EM251:EM275" si="228">EK251=EL251</f>
        <v>1</v>
      </c>
      <c r="EN251" s="583"/>
    </row>
    <row r="252" spans="1:144">
      <c r="A252" s="533" t="s">
        <v>616</v>
      </c>
      <c r="B252" s="534" t="s">
        <v>658</v>
      </c>
      <c r="C252" s="535">
        <v>159443</v>
      </c>
      <c r="D252" s="536">
        <v>14</v>
      </c>
      <c r="E252" s="395"/>
      <c r="F252" s="395"/>
      <c r="G252" s="395"/>
      <c r="H252" s="395"/>
      <c r="I252" s="472"/>
      <c r="J252" s="472"/>
      <c r="K252" s="394"/>
      <c r="L252" s="395"/>
      <c r="M252" s="395"/>
      <c r="N252" s="395"/>
      <c r="O252" s="396"/>
      <c r="P252" s="396"/>
      <c r="Q252" s="395"/>
      <c r="R252" s="395"/>
      <c r="S252" s="395"/>
      <c r="T252" s="395"/>
      <c r="U252" s="395"/>
      <c r="V252" s="472"/>
      <c r="W252" s="394"/>
      <c r="X252" s="395"/>
      <c r="Y252" s="395"/>
      <c r="Z252" s="395"/>
      <c r="AA252" s="396"/>
      <c r="AB252" s="396"/>
      <c r="AC252" s="395"/>
      <c r="AD252" s="395"/>
      <c r="AE252" s="395"/>
      <c r="AF252" s="395"/>
      <c r="AG252" s="395"/>
      <c r="AH252" s="472"/>
      <c r="AI252" s="489" t="str">
        <f t="shared" si="208"/>
        <v xml:space="preserve"> </v>
      </c>
      <c r="AJ252" s="397" t="str">
        <f t="shared" si="208"/>
        <v xml:space="preserve"> </v>
      </c>
      <c r="AK252" s="397" t="str">
        <f t="shared" si="208"/>
        <v xml:space="preserve"> </v>
      </c>
      <c r="AL252" s="397" t="str">
        <f t="shared" si="208"/>
        <v xml:space="preserve"> </v>
      </c>
      <c r="AM252" s="397" t="str">
        <f t="shared" si="208"/>
        <v xml:space="preserve"> </v>
      </c>
      <c r="AN252" s="397" t="str">
        <f t="shared" si="208"/>
        <v xml:space="preserve"> </v>
      </c>
      <c r="AO252" s="397" t="str">
        <f t="shared" si="208"/>
        <v xml:space="preserve"> </v>
      </c>
      <c r="AP252" s="397" t="str">
        <f t="shared" si="208"/>
        <v xml:space="preserve"> </v>
      </c>
      <c r="AQ252" s="397" t="str">
        <f t="shared" si="208"/>
        <v xml:space="preserve"> </v>
      </c>
      <c r="AR252" s="397" t="str">
        <f t="shared" si="185"/>
        <v xml:space="preserve"> </v>
      </c>
      <c r="AS252" s="397" t="str">
        <f t="shared" si="185"/>
        <v xml:space="preserve"> </v>
      </c>
      <c r="AT252" s="398" t="str">
        <f t="shared" si="185"/>
        <v xml:space="preserve"> </v>
      </c>
      <c r="AU252" s="379"/>
      <c r="AV252" s="395"/>
      <c r="AW252" s="472"/>
      <c r="AX252" s="400"/>
      <c r="AY252" s="395"/>
      <c r="AZ252" s="472"/>
      <c r="BA252" s="489" t="str">
        <f t="shared" si="188"/>
        <v xml:space="preserve"> </v>
      </c>
      <c r="BB252" s="397" t="str">
        <f t="shared" si="188"/>
        <v xml:space="preserve"> </v>
      </c>
      <c r="BC252" s="398" t="str">
        <f t="shared" si="188"/>
        <v xml:space="preserve"> </v>
      </c>
      <c r="BD252" s="401"/>
      <c r="BE252" s="402"/>
      <c r="BF252" s="472"/>
      <c r="BG252" s="403"/>
      <c r="BH252" s="402"/>
      <c r="BI252" s="472"/>
      <c r="BJ252" s="403"/>
      <c r="BK252" s="402"/>
      <c r="BL252" s="472"/>
      <c r="BM252" s="403"/>
      <c r="BN252" s="402"/>
      <c r="BO252" s="472"/>
      <c r="BP252" s="490" t="str">
        <f t="shared" si="191"/>
        <v/>
      </c>
      <c r="BQ252" s="475" t="str">
        <f t="shared" si="191"/>
        <v/>
      </c>
      <c r="BR252" s="405" t="str">
        <f t="shared" si="191"/>
        <v/>
      </c>
      <c r="BS252" s="476"/>
      <c r="BT252" s="402"/>
      <c r="BU252" s="402"/>
      <c r="BV252" s="402"/>
      <c r="BW252" s="472"/>
      <c r="BX252" s="472"/>
      <c r="BY252" s="403"/>
      <c r="BZ252" s="402"/>
      <c r="CA252" s="402"/>
      <c r="CB252" s="402"/>
      <c r="CC252" s="402"/>
      <c r="CD252" s="402"/>
      <c r="CE252" s="402"/>
      <c r="CF252" s="472"/>
      <c r="CG252" s="403"/>
      <c r="CH252" s="399"/>
      <c r="CI252" s="402"/>
      <c r="CJ252" s="402"/>
      <c r="CK252" s="402"/>
      <c r="CL252" s="402"/>
      <c r="CM252" s="402"/>
      <c r="CN252" s="472"/>
      <c r="CO252" s="489" t="str">
        <f t="shared" si="210"/>
        <v/>
      </c>
      <c r="CP252" s="397" t="str">
        <f t="shared" si="210"/>
        <v/>
      </c>
      <c r="CQ252" s="397" t="str">
        <f t="shared" si="210"/>
        <v/>
      </c>
      <c r="CR252" s="397" t="str">
        <f t="shared" si="209"/>
        <v/>
      </c>
      <c r="CS252" s="397" t="str">
        <f t="shared" si="209"/>
        <v/>
      </c>
      <c r="CT252" s="397" t="str">
        <f t="shared" si="209"/>
        <v/>
      </c>
      <c r="CU252" s="397" t="str">
        <f t="shared" si="209"/>
        <v/>
      </c>
      <c r="CV252" s="491" t="str">
        <f t="shared" si="209"/>
        <v/>
      </c>
      <c r="CW252" s="379"/>
      <c r="CX252" s="399"/>
      <c r="CY252" s="472"/>
      <c r="CZ252" s="400"/>
      <c r="DA252" s="399"/>
      <c r="DB252" s="472"/>
      <c r="DC252" s="404" t="str">
        <f t="shared" si="202"/>
        <v/>
      </c>
      <c r="DD252" s="404" t="str">
        <f t="shared" si="202"/>
        <v/>
      </c>
      <c r="DE252" s="405" t="str">
        <f t="shared" si="202"/>
        <v/>
      </c>
      <c r="DF252" s="379"/>
      <c r="DG252" s="399"/>
      <c r="DH252" s="472"/>
      <c r="DI252" s="400"/>
      <c r="DJ252" s="399"/>
      <c r="DK252" s="472"/>
      <c r="DL252" s="400"/>
      <c r="DM252" s="399"/>
      <c r="DN252" s="472"/>
      <c r="DO252" s="400"/>
      <c r="DP252" s="399"/>
      <c r="DQ252" s="472"/>
      <c r="DR252" s="404" t="str">
        <f t="shared" si="205"/>
        <v/>
      </c>
      <c r="DS252" s="404" t="str">
        <f t="shared" si="205"/>
        <v/>
      </c>
      <c r="DT252" s="405" t="str">
        <f t="shared" si="205"/>
        <v/>
      </c>
      <c r="DU252" s="409"/>
      <c r="DV252" s="406" t="b">
        <f t="shared" si="211"/>
        <v>0</v>
      </c>
      <c r="DW252" s="136" t="b">
        <f t="shared" si="212"/>
        <v>0</v>
      </c>
      <c r="DX252" s="408" t="b">
        <f t="shared" si="213"/>
        <v>1</v>
      </c>
      <c r="DY252" s="136" t="b">
        <f t="shared" si="214"/>
        <v>0</v>
      </c>
      <c r="DZ252" s="136" t="b">
        <f t="shared" si="215"/>
        <v>0</v>
      </c>
      <c r="EA252" s="408" t="b">
        <f t="shared" si="216"/>
        <v>1</v>
      </c>
      <c r="EB252" s="136" t="b">
        <f t="shared" si="217"/>
        <v>0</v>
      </c>
      <c r="EC252" s="136" t="b">
        <f t="shared" si="218"/>
        <v>0</v>
      </c>
      <c r="ED252" s="408" t="b">
        <f t="shared" si="219"/>
        <v>1</v>
      </c>
      <c r="EE252" s="136" t="b">
        <f t="shared" si="220"/>
        <v>0</v>
      </c>
      <c r="EF252" s="136" t="b">
        <f t="shared" si="221"/>
        <v>0</v>
      </c>
      <c r="EG252" s="408" t="b">
        <f t="shared" si="222"/>
        <v>1</v>
      </c>
      <c r="EH252" s="136" t="b">
        <f t="shared" si="223"/>
        <v>0</v>
      </c>
      <c r="EI252" s="136" t="b">
        <f t="shared" si="224"/>
        <v>0</v>
      </c>
      <c r="EJ252" s="408" t="b">
        <f t="shared" si="225"/>
        <v>1</v>
      </c>
      <c r="EK252" s="136" t="b">
        <f t="shared" si="226"/>
        <v>0</v>
      </c>
      <c r="EL252" s="136" t="b">
        <f t="shared" si="227"/>
        <v>0</v>
      </c>
      <c r="EM252" s="408" t="b">
        <f t="shared" si="228"/>
        <v>1</v>
      </c>
      <c r="EN252" s="583"/>
    </row>
    <row r="253" spans="1:144">
      <c r="A253" s="533" t="s">
        <v>616</v>
      </c>
      <c r="B253" s="534" t="s">
        <v>659</v>
      </c>
      <c r="C253" s="535">
        <v>160719</v>
      </c>
      <c r="D253" s="536">
        <v>14</v>
      </c>
      <c r="E253" s="395"/>
      <c r="F253" s="395"/>
      <c r="G253" s="395"/>
      <c r="H253" s="395"/>
      <c r="I253" s="472"/>
      <c r="J253" s="472"/>
      <c r="K253" s="394"/>
      <c r="L253" s="395"/>
      <c r="M253" s="395"/>
      <c r="N253" s="395"/>
      <c r="O253" s="396"/>
      <c r="P253" s="396"/>
      <c r="Q253" s="395"/>
      <c r="R253" s="395"/>
      <c r="S253" s="395"/>
      <c r="T253" s="395"/>
      <c r="U253" s="395"/>
      <c r="V253" s="472"/>
      <c r="W253" s="394"/>
      <c r="X253" s="395"/>
      <c r="Y253" s="395"/>
      <c r="Z253" s="395"/>
      <c r="AA253" s="396"/>
      <c r="AB253" s="396"/>
      <c r="AC253" s="395"/>
      <c r="AD253" s="395"/>
      <c r="AE253" s="395"/>
      <c r="AF253" s="395"/>
      <c r="AG253" s="395"/>
      <c r="AH253" s="472"/>
      <c r="AI253" s="489" t="str">
        <f t="shared" si="208"/>
        <v xml:space="preserve"> </v>
      </c>
      <c r="AJ253" s="397" t="str">
        <f t="shared" si="208"/>
        <v xml:space="preserve"> </v>
      </c>
      <c r="AK253" s="397" t="str">
        <f t="shared" si="208"/>
        <v xml:space="preserve"> </v>
      </c>
      <c r="AL253" s="397" t="str">
        <f t="shared" si="208"/>
        <v xml:space="preserve"> </v>
      </c>
      <c r="AM253" s="397" t="str">
        <f t="shared" si="208"/>
        <v xml:space="preserve"> </v>
      </c>
      <c r="AN253" s="397" t="str">
        <f t="shared" si="208"/>
        <v xml:space="preserve"> </v>
      </c>
      <c r="AO253" s="397" t="str">
        <f t="shared" si="208"/>
        <v xml:space="preserve"> </v>
      </c>
      <c r="AP253" s="397" t="str">
        <f t="shared" si="208"/>
        <v xml:space="preserve"> </v>
      </c>
      <c r="AQ253" s="397" t="str">
        <f t="shared" si="208"/>
        <v xml:space="preserve"> </v>
      </c>
      <c r="AR253" s="397" t="str">
        <f t="shared" si="208"/>
        <v xml:space="preserve"> </v>
      </c>
      <c r="AS253" s="397" t="str">
        <f t="shared" si="208"/>
        <v xml:space="preserve"> </v>
      </c>
      <c r="AT253" s="398" t="str">
        <f t="shared" si="208"/>
        <v xml:space="preserve"> </v>
      </c>
      <c r="AU253" s="379"/>
      <c r="AV253" s="395"/>
      <c r="AW253" s="472"/>
      <c r="AX253" s="400"/>
      <c r="AY253" s="395"/>
      <c r="AZ253" s="472"/>
      <c r="BA253" s="489" t="str">
        <f t="shared" si="188"/>
        <v xml:space="preserve"> </v>
      </c>
      <c r="BB253" s="397" t="str">
        <f t="shared" si="188"/>
        <v xml:space="preserve"> </v>
      </c>
      <c r="BC253" s="398" t="str">
        <f t="shared" si="188"/>
        <v xml:space="preserve"> </v>
      </c>
      <c r="BD253" s="401"/>
      <c r="BE253" s="402"/>
      <c r="BF253" s="472"/>
      <c r="BG253" s="403"/>
      <c r="BH253" s="402"/>
      <c r="BI253" s="472"/>
      <c r="BJ253" s="403"/>
      <c r="BK253" s="402"/>
      <c r="BL253" s="472"/>
      <c r="BM253" s="403"/>
      <c r="BN253" s="402"/>
      <c r="BO253" s="472"/>
      <c r="BP253" s="490" t="str">
        <f t="shared" si="191"/>
        <v/>
      </c>
      <c r="BQ253" s="475" t="str">
        <f t="shared" si="191"/>
        <v/>
      </c>
      <c r="BR253" s="405" t="str">
        <f t="shared" si="191"/>
        <v/>
      </c>
      <c r="BS253" s="476"/>
      <c r="BT253" s="402"/>
      <c r="BU253" s="402"/>
      <c r="BV253" s="402"/>
      <c r="BW253" s="472"/>
      <c r="BX253" s="472"/>
      <c r="BY253" s="403"/>
      <c r="BZ253" s="402"/>
      <c r="CA253" s="402"/>
      <c r="CB253" s="402"/>
      <c r="CC253" s="402"/>
      <c r="CD253" s="402"/>
      <c r="CE253" s="402"/>
      <c r="CF253" s="472"/>
      <c r="CG253" s="403"/>
      <c r="CH253" s="399"/>
      <c r="CI253" s="402"/>
      <c r="CJ253" s="402"/>
      <c r="CK253" s="402"/>
      <c r="CL253" s="402"/>
      <c r="CM253" s="402"/>
      <c r="CN253" s="472"/>
      <c r="CO253" s="489" t="str">
        <f t="shared" si="210"/>
        <v/>
      </c>
      <c r="CP253" s="397" t="str">
        <f t="shared" si="210"/>
        <v/>
      </c>
      <c r="CQ253" s="397" t="str">
        <f t="shared" si="210"/>
        <v/>
      </c>
      <c r="CR253" s="397" t="str">
        <f t="shared" si="209"/>
        <v/>
      </c>
      <c r="CS253" s="397" t="str">
        <f t="shared" si="209"/>
        <v/>
      </c>
      <c r="CT253" s="397" t="str">
        <f t="shared" si="209"/>
        <v/>
      </c>
      <c r="CU253" s="397" t="str">
        <f t="shared" si="209"/>
        <v/>
      </c>
      <c r="CV253" s="491" t="str">
        <f t="shared" si="209"/>
        <v/>
      </c>
      <c r="CW253" s="379"/>
      <c r="CX253" s="399"/>
      <c r="CY253" s="472"/>
      <c r="CZ253" s="400"/>
      <c r="DA253" s="399"/>
      <c r="DB253" s="472"/>
      <c r="DC253" s="404" t="str">
        <f t="shared" si="202"/>
        <v/>
      </c>
      <c r="DD253" s="404" t="str">
        <f t="shared" si="202"/>
        <v/>
      </c>
      <c r="DE253" s="405" t="str">
        <f t="shared" si="202"/>
        <v/>
      </c>
      <c r="DF253" s="379"/>
      <c r="DG253" s="399"/>
      <c r="DH253" s="472"/>
      <c r="DI253" s="400"/>
      <c r="DJ253" s="399"/>
      <c r="DK253" s="472"/>
      <c r="DL253" s="400"/>
      <c r="DM253" s="399"/>
      <c r="DN253" s="472"/>
      <c r="DO253" s="400"/>
      <c r="DP253" s="399"/>
      <c r="DQ253" s="472"/>
      <c r="DR253" s="404" t="str">
        <f t="shared" si="205"/>
        <v/>
      </c>
      <c r="DS253" s="404" t="str">
        <f t="shared" si="205"/>
        <v/>
      </c>
      <c r="DT253" s="405" t="str">
        <f t="shared" si="205"/>
        <v/>
      </c>
      <c r="DU253" s="409"/>
      <c r="DV253" s="406" t="b">
        <f t="shared" si="211"/>
        <v>0</v>
      </c>
      <c r="DW253" s="136" t="b">
        <f t="shared" si="212"/>
        <v>0</v>
      </c>
      <c r="DX253" s="408" t="b">
        <f t="shared" si="213"/>
        <v>1</v>
      </c>
      <c r="DY253" s="136" t="b">
        <f t="shared" si="214"/>
        <v>0</v>
      </c>
      <c r="DZ253" s="136" t="b">
        <f t="shared" si="215"/>
        <v>0</v>
      </c>
      <c r="EA253" s="408" t="b">
        <f t="shared" si="216"/>
        <v>1</v>
      </c>
      <c r="EB253" s="136" t="b">
        <f t="shared" si="217"/>
        <v>0</v>
      </c>
      <c r="EC253" s="136" t="b">
        <f t="shared" si="218"/>
        <v>0</v>
      </c>
      <c r="ED253" s="408" t="b">
        <f t="shared" si="219"/>
        <v>1</v>
      </c>
      <c r="EE253" s="136" t="b">
        <f t="shared" si="220"/>
        <v>0</v>
      </c>
      <c r="EF253" s="136" t="b">
        <f t="shared" si="221"/>
        <v>0</v>
      </c>
      <c r="EG253" s="408" t="b">
        <f t="shared" si="222"/>
        <v>1</v>
      </c>
      <c r="EH253" s="136" t="b">
        <f t="shared" si="223"/>
        <v>0</v>
      </c>
      <c r="EI253" s="136" t="b">
        <f t="shared" si="224"/>
        <v>0</v>
      </c>
      <c r="EJ253" s="408" t="b">
        <f t="shared" si="225"/>
        <v>1</v>
      </c>
      <c r="EK253" s="136" t="b">
        <f t="shared" si="226"/>
        <v>0</v>
      </c>
      <c r="EL253" s="136" t="b">
        <f t="shared" si="227"/>
        <v>0</v>
      </c>
      <c r="EM253" s="408" t="b">
        <f t="shared" si="228"/>
        <v>1</v>
      </c>
      <c r="EN253" s="583"/>
    </row>
    <row r="254" spans="1:144">
      <c r="A254" s="533" t="s">
        <v>616</v>
      </c>
      <c r="B254" s="534" t="s">
        <v>660</v>
      </c>
      <c r="C254" s="535">
        <v>160843</v>
      </c>
      <c r="D254" s="536">
        <v>14</v>
      </c>
      <c r="E254" s="395"/>
      <c r="F254" s="395"/>
      <c r="G254" s="395"/>
      <c r="H254" s="395"/>
      <c r="I254" s="472"/>
      <c r="J254" s="472"/>
      <c r="K254" s="394"/>
      <c r="L254" s="395"/>
      <c r="M254" s="395"/>
      <c r="N254" s="395"/>
      <c r="O254" s="396"/>
      <c r="P254" s="396"/>
      <c r="Q254" s="395"/>
      <c r="R254" s="395"/>
      <c r="S254" s="395"/>
      <c r="T254" s="395"/>
      <c r="U254" s="395"/>
      <c r="V254" s="472"/>
      <c r="W254" s="394"/>
      <c r="X254" s="395"/>
      <c r="Y254" s="395"/>
      <c r="Z254" s="395"/>
      <c r="AA254" s="396"/>
      <c r="AB254" s="396"/>
      <c r="AC254" s="395"/>
      <c r="AD254" s="395"/>
      <c r="AE254" s="395"/>
      <c r="AF254" s="395"/>
      <c r="AG254" s="395"/>
      <c r="AH254" s="472"/>
      <c r="AI254" s="489" t="str">
        <f t="shared" si="208"/>
        <v xml:space="preserve"> </v>
      </c>
      <c r="AJ254" s="397" t="str">
        <f t="shared" si="208"/>
        <v xml:space="preserve"> </v>
      </c>
      <c r="AK254" s="397" t="str">
        <f t="shared" si="208"/>
        <v xml:space="preserve"> </v>
      </c>
      <c r="AL254" s="397" t="str">
        <f t="shared" si="208"/>
        <v xml:space="preserve"> </v>
      </c>
      <c r="AM254" s="397" t="str">
        <f t="shared" si="208"/>
        <v xml:space="preserve"> </v>
      </c>
      <c r="AN254" s="397" t="str">
        <f t="shared" si="208"/>
        <v xml:space="preserve"> </v>
      </c>
      <c r="AO254" s="397" t="str">
        <f t="shared" si="208"/>
        <v xml:space="preserve"> </v>
      </c>
      <c r="AP254" s="397" t="str">
        <f t="shared" si="208"/>
        <v xml:space="preserve"> </v>
      </c>
      <c r="AQ254" s="397" t="str">
        <f t="shared" si="208"/>
        <v xml:space="preserve"> </v>
      </c>
      <c r="AR254" s="397" t="str">
        <f t="shared" si="208"/>
        <v xml:space="preserve"> </v>
      </c>
      <c r="AS254" s="397" t="str">
        <f t="shared" si="208"/>
        <v xml:space="preserve"> </v>
      </c>
      <c r="AT254" s="398" t="str">
        <f t="shared" si="208"/>
        <v xml:space="preserve"> </v>
      </c>
      <c r="AU254" s="379"/>
      <c r="AV254" s="395"/>
      <c r="AW254" s="472"/>
      <c r="AX254" s="400"/>
      <c r="AY254" s="395"/>
      <c r="AZ254" s="472"/>
      <c r="BA254" s="489" t="str">
        <f t="shared" si="188"/>
        <v xml:space="preserve"> </v>
      </c>
      <c r="BB254" s="397" t="str">
        <f t="shared" si="188"/>
        <v xml:space="preserve"> </v>
      </c>
      <c r="BC254" s="398" t="str">
        <f t="shared" si="188"/>
        <v xml:space="preserve"> </v>
      </c>
      <c r="BD254" s="401"/>
      <c r="BE254" s="402"/>
      <c r="BF254" s="472"/>
      <c r="BG254" s="403"/>
      <c r="BH254" s="402"/>
      <c r="BI254" s="472"/>
      <c r="BJ254" s="403"/>
      <c r="BK254" s="402"/>
      <c r="BL254" s="472"/>
      <c r="BM254" s="403"/>
      <c r="BN254" s="402"/>
      <c r="BO254" s="472"/>
      <c r="BP254" s="490" t="str">
        <f t="shared" si="191"/>
        <v/>
      </c>
      <c r="BQ254" s="475" t="str">
        <f t="shared" si="191"/>
        <v/>
      </c>
      <c r="BR254" s="405" t="str">
        <f t="shared" si="191"/>
        <v/>
      </c>
      <c r="BS254" s="476"/>
      <c r="BT254" s="402"/>
      <c r="BU254" s="402"/>
      <c r="BV254" s="402"/>
      <c r="BW254" s="472"/>
      <c r="BX254" s="472"/>
      <c r="BY254" s="403"/>
      <c r="BZ254" s="402"/>
      <c r="CA254" s="402"/>
      <c r="CB254" s="402"/>
      <c r="CC254" s="402"/>
      <c r="CD254" s="402"/>
      <c r="CE254" s="402"/>
      <c r="CF254" s="472"/>
      <c r="CG254" s="403"/>
      <c r="CH254" s="399"/>
      <c r="CI254" s="402"/>
      <c r="CJ254" s="402"/>
      <c r="CK254" s="402"/>
      <c r="CL254" s="402"/>
      <c r="CM254" s="402"/>
      <c r="CN254" s="472"/>
      <c r="CO254" s="489" t="str">
        <f t="shared" si="210"/>
        <v/>
      </c>
      <c r="CP254" s="397" t="str">
        <f t="shared" si="210"/>
        <v/>
      </c>
      <c r="CQ254" s="397" t="str">
        <f t="shared" si="210"/>
        <v/>
      </c>
      <c r="CR254" s="397" t="str">
        <f t="shared" si="209"/>
        <v/>
      </c>
      <c r="CS254" s="397" t="str">
        <f t="shared" si="209"/>
        <v/>
      </c>
      <c r="CT254" s="397" t="str">
        <f t="shared" si="209"/>
        <v/>
      </c>
      <c r="CU254" s="397" t="str">
        <f t="shared" si="209"/>
        <v/>
      </c>
      <c r="CV254" s="491" t="str">
        <f t="shared" si="209"/>
        <v/>
      </c>
      <c r="CW254" s="379"/>
      <c r="CX254" s="399"/>
      <c r="CY254" s="472"/>
      <c r="CZ254" s="400"/>
      <c r="DA254" s="399"/>
      <c r="DB254" s="472"/>
      <c r="DC254" s="404" t="str">
        <f t="shared" si="202"/>
        <v/>
      </c>
      <c r="DD254" s="404" t="str">
        <f t="shared" si="202"/>
        <v/>
      </c>
      <c r="DE254" s="405" t="str">
        <f t="shared" si="202"/>
        <v/>
      </c>
      <c r="DF254" s="379"/>
      <c r="DG254" s="399"/>
      <c r="DH254" s="472"/>
      <c r="DI254" s="400"/>
      <c r="DJ254" s="399"/>
      <c r="DK254" s="472"/>
      <c r="DL254" s="400"/>
      <c r="DM254" s="399"/>
      <c r="DN254" s="472"/>
      <c r="DO254" s="400"/>
      <c r="DP254" s="399"/>
      <c r="DQ254" s="472"/>
      <c r="DR254" s="404" t="str">
        <f t="shared" si="205"/>
        <v/>
      </c>
      <c r="DS254" s="404" t="str">
        <f t="shared" si="205"/>
        <v/>
      </c>
      <c r="DT254" s="405" t="str">
        <f t="shared" si="205"/>
        <v/>
      </c>
      <c r="DU254" s="409"/>
      <c r="DV254" s="406" t="b">
        <f t="shared" si="211"/>
        <v>0</v>
      </c>
      <c r="DW254" s="136" t="b">
        <f t="shared" si="212"/>
        <v>0</v>
      </c>
      <c r="DX254" s="408" t="b">
        <f t="shared" si="213"/>
        <v>1</v>
      </c>
      <c r="DY254" s="136" t="b">
        <f t="shared" si="214"/>
        <v>0</v>
      </c>
      <c r="DZ254" s="136" t="b">
        <f t="shared" si="215"/>
        <v>0</v>
      </c>
      <c r="EA254" s="408" t="b">
        <f t="shared" si="216"/>
        <v>1</v>
      </c>
      <c r="EB254" s="136" t="b">
        <f t="shared" si="217"/>
        <v>0</v>
      </c>
      <c r="EC254" s="136" t="b">
        <f t="shared" si="218"/>
        <v>0</v>
      </c>
      <c r="ED254" s="408" t="b">
        <f t="shared" si="219"/>
        <v>1</v>
      </c>
      <c r="EE254" s="136" t="b">
        <f t="shared" si="220"/>
        <v>0</v>
      </c>
      <c r="EF254" s="136" t="b">
        <f t="shared" si="221"/>
        <v>0</v>
      </c>
      <c r="EG254" s="408" t="b">
        <f t="shared" si="222"/>
        <v>1</v>
      </c>
      <c r="EH254" s="136" t="b">
        <f t="shared" si="223"/>
        <v>0</v>
      </c>
      <c r="EI254" s="136" t="b">
        <f t="shared" si="224"/>
        <v>0</v>
      </c>
      <c r="EJ254" s="408" t="b">
        <f t="shared" si="225"/>
        <v>1</v>
      </c>
      <c r="EK254" s="136" t="b">
        <f t="shared" si="226"/>
        <v>0</v>
      </c>
      <c r="EL254" s="136" t="b">
        <f t="shared" si="227"/>
        <v>0</v>
      </c>
      <c r="EM254" s="408" t="b">
        <f t="shared" si="228"/>
        <v>1</v>
      </c>
      <c r="EN254" s="583"/>
    </row>
    <row r="255" spans="1:144">
      <c r="A255" s="533" t="s">
        <v>616</v>
      </c>
      <c r="B255" s="534" t="s">
        <v>661</v>
      </c>
      <c r="C255" s="535">
        <v>159692</v>
      </c>
      <c r="D255" s="536">
        <v>14</v>
      </c>
      <c r="E255" s="395"/>
      <c r="F255" s="395"/>
      <c r="G255" s="395"/>
      <c r="H255" s="395"/>
      <c r="I255" s="472"/>
      <c r="J255" s="472"/>
      <c r="K255" s="394"/>
      <c r="L255" s="395"/>
      <c r="M255" s="395"/>
      <c r="N255" s="395"/>
      <c r="O255" s="396"/>
      <c r="P255" s="396"/>
      <c r="Q255" s="395"/>
      <c r="R255" s="395"/>
      <c r="S255" s="395"/>
      <c r="T255" s="395"/>
      <c r="U255" s="395"/>
      <c r="V255" s="472"/>
      <c r="W255" s="394"/>
      <c r="X255" s="395"/>
      <c r="Y255" s="395"/>
      <c r="Z255" s="395"/>
      <c r="AA255" s="396"/>
      <c r="AB255" s="396"/>
      <c r="AC255" s="395"/>
      <c r="AD255" s="395"/>
      <c r="AE255" s="395"/>
      <c r="AF255" s="395"/>
      <c r="AG255" s="395"/>
      <c r="AH255" s="472"/>
      <c r="AI255" s="489" t="str">
        <f t="shared" si="208"/>
        <v xml:space="preserve"> </v>
      </c>
      <c r="AJ255" s="397" t="str">
        <f t="shared" si="208"/>
        <v xml:space="preserve"> </v>
      </c>
      <c r="AK255" s="397" t="str">
        <f t="shared" si="208"/>
        <v xml:space="preserve"> </v>
      </c>
      <c r="AL255" s="397" t="str">
        <f t="shared" si="208"/>
        <v xml:space="preserve"> </v>
      </c>
      <c r="AM255" s="397" t="str">
        <f t="shared" si="208"/>
        <v xml:space="preserve"> </v>
      </c>
      <c r="AN255" s="397" t="str">
        <f t="shared" si="208"/>
        <v xml:space="preserve"> </v>
      </c>
      <c r="AO255" s="397" t="str">
        <f t="shared" si="208"/>
        <v xml:space="preserve"> </v>
      </c>
      <c r="AP255" s="397" t="str">
        <f t="shared" si="208"/>
        <v xml:space="preserve"> </v>
      </c>
      <c r="AQ255" s="397" t="str">
        <f t="shared" si="208"/>
        <v xml:space="preserve"> </v>
      </c>
      <c r="AR255" s="397" t="str">
        <f t="shared" si="208"/>
        <v xml:space="preserve"> </v>
      </c>
      <c r="AS255" s="397" t="str">
        <f t="shared" si="208"/>
        <v xml:space="preserve"> </v>
      </c>
      <c r="AT255" s="398" t="str">
        <f t="shared" si="208"/>
        <v xml:space="preserve"> </v>
      </c>
      <c r="AU255" s="379"/>
      <c r="AV255" s="395"/>
      <c r="AW255" s="472"/>
      <c r="AX255" s="400"/>
      <c r="AY255" s="395"/>
      <c r="AZ255" s="472"/>
      <c r="BA255" s="489" t="str">
        <f t="shared" si="188"/>
        <v xml:space="preserve"> </v>
      </c>
      <c r="BB255" s="397" t="str">
        <f t="shared" si="188"/>
        <v xml:space="preserve"> </v>
      </c>
      <c r="BC255" s="398" t="str">
        <f t="shared" si="188"/>
        <v xml:space="preserve"> </v>
      </c>
      <c r="BD255" s="401"/>
      <c r="BE255" s="402"/>
      <c r="BF255" s="472"/>
      <c r="BG255" s="403"/>
      <c r="BH255" s="402"/>
      <c r="BI255" s="472"/>
      <c r="BJ255" s="403"/>
      <c r="BK255" s="402"/>
      <c r="BL255" s="472"/>
      <c r="BM255" s="403"/>
      <c r="BN255" s="402"/>
      <c r="BO255" s="472"/>
      <c r="BP255" s="490" t="str">
        <f t="shared" si="191"/>
        <v/>
      </c>
      <c r="BQ255" s="475" t="str">
        <f t="shared" si="191"/>
        <v/>
      </c>
      <c r="BR255" s="405" t="str">
        <f t="shared" si="191"/>
        <v/>
      </c>
      <c r="BS255" s="476"/>
      <c r="BT255" s="402"/>
      <c r="BU255" s="402"/>
      <c r="BV255" s="402"/>
      <c r="BW255" s="472"/>
      <c r="BX255" s="472"/>
      <c r="BY255" s="403"/>
      <c r="BZ255" s="402"/>
      <c r="CA255" s="402"/>
      <c r="CB255" s="402"/>
      <c r="CC255" s="402"/>
      <c r="CD255" s="402"/>
      <c r="CE255" s="402"/>
      <c r="CF255" s="472"/>
      <c r="CG255" s="403"/>
      <c r="CH255" s="399"/>
      <c r="CI255" s="402"/>
      <c r="CJ255" s="402"/>
      <c r="CK255" s="402"/>
      <c r="CL255" s="402"/>
      <c r="CM255" s="402"/>
      <c r="CN255" s="472"/>
      <c r="CO255" s="489" t="str">
        <f t="shared" si="210"/>
        <v/>
      </c>
      <c r="CP255" s="397" t="str">
        <f t="shared" si="210"/>
        <v/>
      </c>
      <c r="CQ255" s="397" t="str">
        <f t="shared" si="210"/>
        <v/>
      </c>
      <c r="CR255" s="397" t="str">
        <f t="shared" si="209"/>
        <v/>
      </c>
      <c r="CS255" s="397" t="str">
        <f t="shared" si="209"/>
        <v/>
      </c>
      <c r="CT255" s="397" t="str">
        <f t="shared" si="209"/>
        <v/>
      </c>
      <c r="CU255" s="397" t="str">
        <f t="shared" si="209"/>
        <v/>
      </c>
      <c r="CV255" s="491" t="str">
        <f t="shared" si="209"/>
        <v/>
      </c>
      <c r="CW255" s="379"/>
      <c r="CX255" s="399"/>
      <c r="CY255" s="472"/>
      <c r="CZ255" s="400"/>
      <c r="DA255" s="399"/>
      <c r="DB255" s="472"/>
      <c r="DC255" s="404" t="str">
        <f t="shared" si="202"/>
        <v/>
      </c>
      <c r="DD255" s="404" t="str">
        <f t="shared" si="202"/>
        <v/>
      </c>
      <c r="DE255" s="405" t="str">
        <f t="shared" si="202"/>
        <v/>
      </c>
      <c r="DF255" s="379"/>
      <c r="DG255" s="399"/>
      <c r="DH255" s="472"/>
      <c r="DI255" s="400"/>
      <c r="DJ255" s="399"/>
      <c r="DK255" s="472"/>
      <c r="DL255" s="400"/>
      <c r="DM255" s="399"/>
      <c r="DN255" s="472"/>
      <c r="DO255" s="400"/>
      <c r="DP255" s="399"/>
      <c r="DQ255" s="472"/>
      <c r="DR255" s="404" t="str">
        <f t="shared" si="205"/>
        <v/>
      </c>
      <c r="DS255" s="404" t="str">
        <f t="shared" si="205"/>
        <v/>
      </c>
      <c r="DT255" s="405" t="str">
        <f t="shared" si="205"/>
        <v/>
      </c>
      <c r="DU255" s="409"/>
      <c r="DV255" s="406" t="b">
        <f t="shared" si="211"/>
        <v>0</v>
      </c>
      <c r="DW255" s="136" t="b">
        <f t="shared" si="212"/>
        <v>0</v>
      </c>
      <c r="DX255" s="408" t="b">
        <f t="shared" si="213"/>
        <v>1</v>
      </c>
      <c r="DY255" s="136" t="b">
        <f t="shared" si="214"/>
        <v>0</v>
      </c>
      <c r="DZ255" s="136" t="b">
        <f t="shared" si="215"/>
        <v>0</v>
      </c>
      <c r="EA255" s="408" t="b">
        <f t="shared" si="216"/>
        <v>1</v>
      </c>
      <c r="EB255" s="136" t="b">
        <f t="shared" si="217"/>
        <v>0</v>
      </c>
      <c r="EC255" s="136" t="b">
        <f t="shared" si="218"/>
        <v>0</v>
      </c>
      <c r="ED255" s="408" t="b">
        <f t="shared" si="219"/>
        <v>1</v>
      </c>
      <c r="EE255" s="136" t="b">
        <f t="shared" si="220"/>
        <v>0</v>
      </c>
      <c r="EF255" s="136" t="b">
        <f t="shared" si="221"/>
        <v>0</v>
      </c>
      <c r="EG255" s="408" t="b">
        <f t="shared" si="222"/>
        <v>1</v>
      </c>
      <c r="EH255" s="136" t="b">
        <f t="shared" si="223"/>
        <v>0</v>
      </c>
      <c r="EI255" s="136" t="b">
        <f t="shared" si="224"/>
        <v>0</v>
      </c>
      <c r="EJ255" s="408" t="b">
        <f t="shared" si="225"/>
        <v>1</v>
      </c>
      <c r="EK255" s="136" t="b">
        <f t="shared" si="226"/>
        <v>0</v>
      </c>
      <c r="EL255" s="136" t="b">
        <f t="shared" si="227"/>
        <v>0</v>
      </c>
      <c r="EM255" s="408" t="b">
        <f t="shared" si="228"/>
        <v>1</v>
      </c>
      <c r="EN255" s="583"/>
    </row>
    <row r="256" spans="1:144">
      <c r="A256" s="533" t="s">
        <v>616</v>
      </c>
      <c r="B256" s="534" t="s">
        <v>662</v>
      </c>
      <c r="C256" s="535">
        <v>159249</v>
      </c>
      <c r="D256" s="536">
        <v>14</v>
      </c>
      <c r="E256" s="395"/>
      <c r="F256" s="395"/>
      <c r="G256" s="395"/>
      <c r="H256" s="395"/>
      <c r="I256" s="472"/>
      <c r="J256" s="472"/>
      <c r="K256" s="394"/>
      <c r="L256" s="395"/>
      <c r="M256" s="395"/>
      <c r="N256" s="395"/>
      <c r="O256" s="396"/>
      <c r="P256" s="396"/>
      <c r="Q256" s="395"/>
      <c r="R256" s="395"/>
      <c r="S256" s="395"/>
      <c r="T256" s="395"/>
      <c r="U256" s="395"/>
      <c r="V256" s="472"/>
      <c r="W256" s="394"/>
      <c r="X256" s="395"/>
      <c r="Y256" s="395"/>
      <c r="Z256" s="395"/>
      <c r="AA256" s="396"/>
      <c r="AB256" s="396"/>
      <c r="AC256" s="395"/>
      <c r="AD256" s="395"/>
      <c r="AE256" s="395"/>
      <c r="AF256" s="395"/>
      <c r="AG256" s="395"/>
      <c r="AH256" s="472"/>
      <c r="AI256" s="489" t="str">
        <f t="shared" si="208"/>
        <v xml:space="preserve"> </v>
      </c>
      <c r="AJ256" s="397" t="str">
        <f t="shared" si="208"/>
        <v xml:space="preserve"> </v>
      </c>
      <c r="AK256" s="397" t="str">
        <f t="shared" si="208"/>
        <v xml:space="preserve"> </v>
      </c>
      <c r="AL256" s="397" t="str">
        <f t="shared" si="208"/>
        <v xml:space="preserve"> </v>
      </c>
      <c r="AM256" s="397" t="str">
        <f t="shared" si="208"/>
        <v xml:space="preserve"> </v>
      </c>
      <c r="AN256" s="397" t="str">
        <f t="shared" si="208"/>
        <v xml:space="preserve"> </v>
      </c>
      <c r="AO256" s="397" t="str">
        <f t="shared" si="208"/>
        <v xml:space="preserve"> </v>
      </c>
      <c r="AP256" s="397" t="str">
        <f t="shared" si="208"/>
        <v xml:space="preserve"> </v>
      </c>
      <c r="AQ256" s="397" t="str">
        <f t="shared" si="208"/>
        <v xml:space="preserve"> </v>
      </c>
      <c r="AR256" s="397" t="str">
        <f t="shared" si="208"/>
        <v xml:space="preserve"> </v>
      </c>
      <c r="AS256" s="397" t="str">
        <f t="shared" si="208"/>
        <v xml:space="preserve"> </v>
      </c>
      <c r="AT256" s="398" t="str">
        <f t="shared" si="208"/>
        <v xml:space="preserve"> </v>
      </c>
      <c r="AU256" s="379"/>
      <c r="AV256" s="395"/>
      <c r="AW256" s="472"/>
      <c r="AX256" s="400"/>
      <c r="AY256" s="395"/>
      <c r="AZ256" s="472"/>
      <c r="BA256" s="489" t="str">
        <f t="shared" si="188"/>
        <v xml:space="preserve"> </v>
      </c>
      <c r="BB256" s="397" t="str">
        <f t="shared" si="188"/>
        <v xml:space="preserve"> </v>
      </c>
      <c r="BC256" s="398" t="str">
        <f t="shared" si="188"/>
        <v xml:space="preserve"> </v>
      </c>
      <c r="BD256" s="401"/>
      <c r="BE256" s="402"/>
      <c r="BF256" s="472"/>
      <c r="BG256" s="403"/>
      <c r="BH256" s="402"/>
      <c r="BI256" s="472"/>
      <c r="BJ256" s="403"/>
      <c r="BK256" s="402"/>
      <c r="BL256" s="472"/>
      <c r="BM256" s="403"/>
      <c r="BN256" s="402"/>
      <c r="BO256" s="472"/>
      <c r="BP256" s="490" t="str">
        <f t="shared" si="191"/>
        <v/>
      </c>
      <c r="BQ256" s="475" t="str">
        <f t="shared" si="191"/>
        <v/>
      </c>
      <c r="BR256" s="405" t="str">
        <f t="shared" si="191"/>
        <v/>
      </c>
      <c r="BS256" s="476"/>
      <c r="BT256" s="402"/>
      <c r="BU256" s="402"/>
      <c r="BV256" s="402"/>
      <c r="BW256" s="472"/>
      <c r="BX256" s="472"/>
      <c r="BY256" s="403"/>
      <c r="BZ256" s="402"/>
      <c r="CA256" s="402"/>
      <c r="CB256" s="402"/>
      <c r="CC256" s="402"/>
      <c r="CD256" s="402"/>
      <c r="CE256" s="402"/>
      <c r="CF256" s="472"/>
      <c r="CG256" s="403"/>
      <c r="CH256" s="399"/>
      <c r="CI256" s="402"/>
      <c r="CJ256" s="402"/>
      <c r="CK256" s="402"/>
      <c r="CL256" s="402"/>
      <c r="CM256" s="402"/>
      <c r="CN256" s="472"/>
      <c r="CO256" s="489" t="str">
        <f t="shared" si="210"/>
        <v/>
      </c>
      <c r="CP256" s="397" t="str">
        <f t="shared" si="210"/>
        <v/>
      </c>
      <c r="CQ256" s="397" t="str">
        <f t="shared" si="210"/>
        <v/>
      </c>
      <c r="CR256" s="397" t="str">
        <f t="shared" si="209"/>
        <v/>
      </c>
      <c r="CS256" s="397" t="str">
        <f t="shared" si="209"/>
        <v/>
      </c>
      <c r="CT256" s="397" t="str">
        <f t="shared" si="209"/>
        <v/>
      </c>
      <c r="CU256" s="397" t="str">
        <f t="shared" si="209"/>
        <v/>
      </c>
      <c r="CV256" s="491" t="str">
        <f t="shared" si="209"/>
        <v/>
      </c>
      <c r="CW256" s="379"/>
      <c r="CX256" s="399"/>
      <c r="CY256" s="472"/>
      <c r="CZ256" s="400"/>
      <c r="DA256" s="399"/>
      <c r="DB256" s="472"/>
      <c r="DC256" s="404" t="str">
        <f t="shared" si="202"/>
        <v/>
      </c>
      <c r="DD256" s="404" t="str">
        <f t="shared" si="202"/>
        <v/>
      </c>
      <c r="DE256" s="405" t="str">
        <f t="shared" si="202"/>
        <v/>
      </c>
      <c r="DF256" s="379"/>
      <c r="DG256" s="399"/>
      <c r="DH256" s="472"/>
      <c r="DI256" s="400"/>
      <c r="DJ256" s="399"/>
      <c r="DK256" s="472"/>
      <c r="DL256" s="400"/>
      <c r="DM256" s="399"/>
      <c r="DN256" s="472"/>
      <c r="DO256" s="400"/>
      <c r="DP256" s="399"/>
      <c r="DQ256" s="472"/>
      <c r="DR256" s="404" t="str">
        <f t="shared" si="205"/>
        <v/>
      </c>
      <c r="DS256" s="404" t="str">
        <f t="shared" si="205"/>
        <v/>
      </c>
      <c r="DT256" s="405" t="str">
        <f t="shared" si="205"/>
        <v/>
      </c>
      <c r="DU256" s="409"/>
      <c r="DV256" s="406" t="b">
        <f t="shared" si="211"/>
        <v>0</v>
      </c>
      <c r="DW256" s="136" t="b">
        <f t="shared" si="212"/>
        <v>0</v>
      </c>
      <c r="DX256" s="408" t="b">
        <f t="shared" si="213"/>
        <v>1</v>
      </c>
      <c r="DY256" s="136" t="b">
        <f t="shared" si="214"/>
        <v>0</v>
      </c>
      <c r="DZ256" s="136" t="b">
        <f t="shared" si="215"/>
        <v>0</v>
      </c>
      <c r="EA256" s="408" t="b">
        <f t="shared" si="216"/>
        <v>1</v>
      </c>
      <c r="EB256" s="136" t="b">
        <f t="shared" si="217"/>
        <v>0</v>
      </c>
      <c r="EC256" s="136" t="b">
        <f t="shared" si="218"/>
        <v>0</v>
      </c>
      <c r="ED256" s="408" t="b">
        <f t="shared" si="219"/>
        <v>1</v>
      </c>
      <c r="EE256" s="136" t="b">
        <f t="shared" si="220"/>
        <v>0</v>
      </c>
      <c r="EF256" s="136" t="b">
        <f t="shared" si="221"/>
        <v>0</v>
      </c>
      <c r="EG256" s="408" t="b">
        <f t="shared" si="222"/>
        <v>1</v>
      </c>
      <c r="EH256" s="136" t="b">
        <f t="shared" si="223"/>
        <v>0</v>
      </c>
      <c r="EI256" s="136" t="b">
        <f t="shared" si="224"/>
        <v>0</v>
      </c>
      <c r="EJ256" s="408" t="b">
        <f t="shared" si="225"/>
        <v>1</v>
      </c>
      <c r="EK256" s="136" t="b">
        <f t="shared" si="226"/>
        <v>0</v>
      </c>
      <c r="EL256" s="136" t="b">
        <f t="shared" si="227"/>
        <v>0</v>
      </c>
      <c r="EM256" s="408" t="b">
        <f t="shared" si="228"/>
        <v>1</v>
      </c>
      <c r="EN256" s="583"/>
    </row>
    <row r="257" spans="1:224">
      <c r="A257" s="533" t="s">
        <v>616</v>
      </c>
      <c r="B257" s="534" t="s">
        <v>663</v>
      </c>
      <c r="C257" s="535">
        <v>159823</v>
      </c>
      <c r="D257" s="536">
        <v>14</v>
      </c>
      <c r="E257" s="395"/>
      <c r="F257" s="395"/>
      <c r="G257" s="395"/>
      <c r="H257" s="395"/>
      <c r="I257" s="472"/>
      <c r="J257" s="472"/>
      <c r="K257" s="394"/>
      <c r="L257" s="395"/>
      <c r="M257" s="395"/>
      <c r="N257" s="395"/>
      <c r="O257" s="396"/>
      <c r="P257" s="396"/>
      <c r="Q257" s="395"/>
      <c r="R257" s="395"/>
      <c r="S257" s="395"/>
      <c r="T257" s="395"/>
      <c r="U257" s="395"/>
      <c r="V257" s="472"/>
      <c r="W257" s="394"/>
      <c r="X257" s="395"/>
      <c r="Y257" s="395"/>
      <c r="Z257" s="395"/>
      <c r="AA257" s="396"/>
      <c r="AB257" s="396"/>
      <c r="AC257" s="395"/>
      <c r="AD257" s="395"/>
      <c r="AE257" s="395"/>
      <c r="AF257" s="395"/>
      <c r="AG257" s="395"/>
      <c r="AH257" s="472"/>
      <c r="AI257" s="489" t="str">
        <f t="shared" si="208"/>
        <v xml:space="preserve"> </v>
      </c>
      <c r="AJ257" s="397" t="str">
        <f t="shared" si="208"/>
        <v xml:space="preserve"> </v>
      </c>
      <c r="AK257" s="397" t="str">
        <f t="shared" si="208"/>
        <v xml:space="preserve"> </v>
      </c>
      <c r="AL257" s="397" t="str">
        <f t="shared" si="208"/>
        <v xml:space="preserve"> </v>
      </c>
      <c r="AM257" s="397" t="str">
        <f t="shared" si="208"/>
        <v xml:space="preserve"> </v>
      </c>
      <c r="AN257" s="397" t="str">
        <f t="shared" si="208"/>
        <v xml:space="preserve"> </v>
      </c>
      <c r="AO257" s="397" t="str">
        <f t="shared" si="208"/>
        <v xml:space="preserve"> </v>
      </c>
      <c r="AP257" s="397" t="str">
        <f t="shared" si="208"/>
        <v xml:space="preserve"> </v>
      </c>
      <c r="AQ257" s="397" t="str">
        <f t="shared" si="208"/>
        <v xml:space="preserve"> </v>
      </c>
      <c r="AR257" s="397" t="str">
        <f t="shared" si="208"/>
        <v xml:space="preserve"> </v>
      </c>
      <c r="AS257" s="397" t="str">
        <f t="shared" si="208"/>
        <v xml:space="preserve"> </v>
      </c>
      <c r="AT257" s="398" t="str">
        <f t="shared" si="208"/>
        <v xml:space="preserve"> </v>
      </c>
      <c r="AU257" s="379"/>
      <c r="AV257" s="395"/>
      <c r="AW257" s="472"/>
      <c r="AX257" s="400"/>
      <c r="AY257" s="395"/>
      <c r="AZ257" s="472"/>
      <c r="BA257" s="489" t="str">
        <f t="shared" si="188"/>
        <v xml:space="preserve"> </v>
      </c>
      <c r="BB257" s="397" t="str">
        <f t="shared" si="188"/>
        <v xml:space="preserve"> </v>
      </c>
      <c r="BC257" s="398" t="str">
        <f t="shared" si="188"/>
        <v xml:space="preserve"> </v>
      </c>
      <c r="BD257" s="401"/>
      <c r="BE257" s="402"/>
      <c r="BF257" s="472"/>
      <c r="BG257" s="403"/>
      <c r="BH257" s="402"/>
      <c r="BI257" s="472"/>
      <c r="BJ257" s="403"/>
      <c r="BK257" s="402"/>
      <c r="BL257" s="472"/>
      <c r="BM257" s="403"/>
      <c r="BN257" s="402"/>
      <c r="BO257" s="472"/>
      <c r="BP257" s="490" t="str">
        <f t="shared" si="191"/>
        <v/>
      </c>
      <c r="BQ257" s="475" t="str">
        <f t="shared" si="191"/>
        <v/>
      </c>
      <c r="BR257" s="405" t="str">
        <f t="shared" si="191"/>
        <v/>
      </c>
      <c r="BS257" s="476"/>
      <c r="BT257" s="402"/>
      <c r="BU257" s="402"/>
      <c r="BV257" s="402"/>
      <c r="BW257" s="472"/>
      <c r="BX257" s="472"/>
      <c r="BY257" s="403"/>
      <c r="BZ257" s="402"/>
      <c r="CA257" s="402"/>
      <c r="CB257" s="402"/>
      <c r="CC257" s="402"/>
      <c r="CD257" s="402"/>
      <c r="CE257" s="402"/>
      <c r="CF257" s="472"/>
      <c r="CG257" s="403"/>
      <c r="CH257" s="399"/>
      <c r="CI257" s="402"/>
      <c r="CJ257" s="402"/>
      <c r="CK257" s="402"/>
      <c r="CL257" s="402"/>
      <c r="CM257" s="402"/>
      <c r="CN257" s="472"/>
      <c r="CO257" s="489" t="str">
        <f t="shared" si="210"/>
        <v/>
      </c>
      <c r="CP257" s="397" t="str">
        <f t="shared" si="210"/>
        <v/>
      </c>
      <c r="CQ257" s="397" t="str">
        <f t="shared" si="210"/>
        <v/>
      </c>
      <c r="CR257" s="397" t="str">
        <f t="shared" si="209"/>
        <v/>
      </c>
      <c r="CS257" s="397" t="str">
        <f t="shared" si="209"/>
        <v/>
      </c>
      <c r="CT257" s="397" t="str">
        <f t="shared" si="209"/>
        <v/>
      </c>
      <c r="CU257" s="397" t="str">
        <f t="shared" si="209"/>
        <v/>
      </c>
      <c r="CV257" s="491" t="str">
        <f t="shared" si="209"/>
        <v/>
      </c>
      <c r="CW257" s="379"/>
      <c r="CX257" s="399"/>
      <c r="CY257" s="472"/>
      <c r="CZ257" s="400"/>
      <c r="DA257" s="399"/>
      <c r="DB257" s="472"/>
      <c r="DC257" s="404" t="str">
        <f t="shared" si="202"/>
        <v/>
      </c>
      <c r="DD257" s="404" t="str">
        <f t="shared" si="202"/>
        <v/>
      </c>
      <c r="DE257" s="405" t="str">
        <f t="shared" si="202"/>
        <v/>
      </c>
      <c r="DF257" s="379"/>
      <c r="DG257" s="399"/>
      <c r="DH257" s="472"/>
      <c r="DI257" s="400"/>
      <c r="DJ257" s="399"/>
      <c r="DK257" s="472"/>
      <c r="DL257" s="400"/>
      <c r="DM257" s="399"/>
      <c r="DN257" s="472"/>
      <c r="DO257" s="400"/>
      <c r="DP257" s="399"/>
      <c r="DQ257" s="472"/>
      <c r="DR257" s="404" t="str">
        <f t="shared" si="205"/>
        <v/>
      </c>
      <c r="DS257" s="404" t="str">
        <f t="shared" si="205"/>
        <v/>
      </c>
      <c r="DT257" s="405" t="str">
        <f t="shared" si="205"/>
        <v/>
      </c>
      <c r="DU257" s="409"/>
      <c r="DV257" s="406" t="b">
        <f t="shared" si="211"/>
        <v>0</v>
      </c>
      <c r="DW257" s="136" t="b">
        <f t="shared" si="212"/>
        <v>0</v>
      </c>
      <c r="DX257" s="408" t="b">
        <f t="shared" si="213"/>
        <v>1</v>
      </c>
      <c r="DY257" s="136" t="b">
        <f t="shared" si="214"/>
        <v>0</v>
      </c>
      <c r="DZ257" s="136" t="b">
        <f t="shared" si="215"/>
        <v>0</v>
      </c>
      <c r="EA257" s="408" t="b">
        <f t="shared" si="216"/>
        <v>1</v>
      </c>
      <c r="EB257" s="136" t="b">
        <f t="shared" si="217"/>
        <v>0</v>
      </c>
      <c r="EC257" s="136" t="b">
        <f t="shared" si="218"/>
        <v>0</v>
      </c>
      <c r="ED257" s="408" t="b">
        <f t="shared" si="219"/>
        <v>1</v>
      </c>
      <c r="EE257" s="136" t="b">
        <f t="shared" si="220"/>
        <v>0</v>
      </c>
      <c r="EF257" s="136" t="b">
        <f t="shared" si="221"/>
        <v>0</v>
      </c>
      <c r="EG257" s="408" t="b">
        <f t="shared" si="222"/>
        <v>1</v>
      </c>
      <c r="EH257" s="136" t="b">
        <f t="shared" si="223"/>
        <v>0</v>
      </c>
      <c r="EI257" s="136" t="b">
        <f t="shared" si="224"/>
        <v>0</v>
      </c>
      <c r="EJ257" s="408" t="b">
        <f t="shared" si="225"/>
        <v>1</v>
      </c>
      <c r="EK257" s="136" t="b">
        <f t="shared" si="226"/>
        <v>0</v>
      </c>
      <c r="EL257" s="136" t="b">
        <f t="shared" si="227"/>
        <v>0</v>
      </c>
      <c r="EM257" s="408" t="b">
        <f t="shared" si="228"/>
        <v>1</v>
      </c>
      <c r="EN257" s="583"/>
    </row>
    <row r="258" spans="1:224">
      <c r="A258" s="533" t="s">
        <v>616</v>
      </c>
      <c r="B258" s="534" t="s">
        <v>664</v>
      </c>
      <c r="C258" s="535">
        <v>159984</v>
      </c>
      <c r="D258" s="536">
        <v>14</v>
      </c>
      <c r="E258" s="395"/>
      <c r="F258" s="395"/>
      <c r="G258" s="395"/>
      <c r="H258" s="395"/>
      <c r="I258" s="472"/>
      <c r="J258" s="472"/>
      <c r="K258" s="394"/>
      <c r="L258" s="395"/>
      <c r="M258" s="395"/>
      <c r="N258" s="395"/>
      <c r="O258" s="396"/>
      <c r="P258" s="396"/>
      <c r="Q258" s="395"/>
      <c r="R258" s="395"/>
      <c r="S258" s="395"/>
      <c r="T258" s="395"/>
      <c r="U258" s="395"/>
      <c r="V258" s="472"/>
      <c r="W258" s="394"/>
      <c r="X258" s="395"/>
      <c r="Y258" s="395"/>
      <c r="Z258" s="395"/>
      <c r="AA258" s="396"/>
      <c r="AB258" s="396"/>
      <c r="AC258" s="395"/>
      <c r="AD258" s="395"/>
      <c r="AE258" s="395"/>
      <c r="AF258" s="395"/>
      <c r="AG258" s="395"/>
      <c r="AH258" s="472"/>
      <c r="AI258" s="489" t="str">
        <f t="shared" si="208"/>
        <v xml:space="preserve"> </v>
      </c>
      <c r="AJ258" s="397" t="str">
        <f t="shared" si="208"/>
        <v xml:space="preserve"> </v>
      </c>
      <c r="AK258" s="397" t="str">
        <f t="shared" si="208"/>
        <v xml:space="preserve"> </v>
      </c>
      <c r="AL258" s="397" t="str">
        <f t="shared" si="208"/>
        <v xml:space="preserve"> </v>
      </c>
      <c r="AM258" s="397" t="str">
        <f t="shared" si="208"/>
        <v xml:space="preserve"> </v>
      </c>
      <c r="AN258" s="397" t="str">
        <f t="shared" si="208"/>
        <v xml:space="preserve"> </v>
      </c>
      <c r="AO258" s="397" t="str">
        <f t="shared" si="208"/>
        <v xml:space="preserve"> </v>
      </c>
      <c r="AP258" s="397" t="str">
        <f t="shared" si="208"/>
        <v xml:space="preserve"> </v>
      </c>
      <c r="AQ258" s="397" t="str">
        <f t="shared" ref="AQ258:AT275" si="229">IF(S258&gt;0,S258-AE258," " )</f>
        <v xml:space="preserve"> </v>
      </c>
      <c r="AR258" s="397" t="str">
        <f t="shared" si="229"/>
        <v xml:space="preserve"> </v>
      </c>
      <c r="AS258" s="397" t="str">
        <f t="shared" si="229"/>
        <v xml:space="preserve"> </v>
      </c>
      <c r="AT258" s="398" t="str">
        <f t="shared" si="229"/>
        <v xml:space="preserve"> </v>
      </c>
      <c r="AU258" s="379"/>
      <c r="AV258" s="395"/>
      <c r="AW258" s="472"/>
      <c r="AX258" s="400"/>
      <c r="AY258" s="395"/>
      <c r="AZ258" s="472"/>
      <c r="BA258" s="489" t="str">
        <f t="shared" si="188"/>
        <v xml:space="preserve"> </v>
      </c>
      <c r="BB258" s="397" t="str">
        <f t="shared" si="188"/>
        <v xml:space="preserve"> </v>
      </c>
      <c r="BC258" s="398" t="str">
        <f t="shared" si="188"/>
        <v xml:space="preserve"> </v>
      </c>
      <c r="BD258" s="401"/>
      <c r="BE258" s="402"/>
      <c r="BF258" s="472"/>
      <c r="BG258" s="403"/>
      <c r="BH258" s="402"/>
      <c r="BI258" s="472"/>
      <c r="BJ258" s="403"/>
      <c r="BK258" s="402"/>
      <c r="BL258" s="472"/>
      <c r="BM258" s="403"/>
      <c r="BN258" s="402"/>
      <c r="BO258" s="472"/>
      <c r="BP258" s="490" t="str">
        <f t="shared" si="191"/>
        <v/>
      </c>
      <c r="BQ258" s="475" t="str">
        <f t="shared" si="191"/>
        <v/>
      </c>
      <c r="BR258" s="405" t="str">
        <f t="shared" si="191"/>
        <v/>
      </c>
      <c r="BS258" s="476"/>
      <c r="BT258" s="402"/>
      <c r="BU258" s="402"/>
      <c r="BV258" s="402"/>
      <c r="BW258" s="472"/>
      <c r="BX258" s="472"/>
      <c r="BY258" s="403"/>
      <c r="BZ258" s="402"/>
      <c r="CA258" s="402"/>
      <c r="CB258" s="402"/>
      <c r="CC258" s="402"/>
      <c r="CD258" s="402"/>
      <c r="CE258" s="402"/>
      <c r="CF258" s="472"/>
      <c r="CG258" s="403"/>
      <c r="CH258" s="399"/>
      <c r="CI258" s="402"/>
      <c r="CJ258" s="402"/>
      <c r="CK258" s="402"/>
      <c r="CL258" s="402"/>
      <c r="CM258" s="402"/>
      <c r="CN258" s="472"/>
      <c r="CO258" s="489" t="str">
        <f t="shared" si="210"/>
        <v/>
      </c>
      <c r="CP258" s="397" t="str">
        <f t="shared" si="210"/>
        <v/>
      </c>
      <c r="CQ258" s="397" t="str">
        <f t="shared" si="210"/>
        <v/>
      </c>
      <c r="CR258" s="397" t="str">
        <f t="shared" si="209"/>
        <v/>
      </c>
      <c r="CS258" s="397" t="str">
        <f t="shared" si="209"/>
        <v/>
      </c>
      <c r="CT258" s="397" t="str">
        <f t="shared" si="209"/>
        <v/>
      </c>
      <c r="CU258" s="397" t="str">
        <f t="shared" si="209"/>
        <v/>
      </c>
      <c r="CV258" s="491" t="str">
        <f t="shared" si="209"/>
        <v/>
      </c>
      <c r="CW258" s="379"/>
      <c r="CX258" s="399"/>
      <c r="CY258" s="472"/>
      <c r="CZ258" s="400"/>
      <c r="DA258" s="399"/>
      <c r="DB258" s="472"/>
      <c r="DC258" s="404" t="str">
        <f t="shared" si="202"/>
        <v/>
      </c>
      <c r="DD258" s="404" t="str">
        <f t="shared" si="202"/>
        <v/>
      </c>
      <c r="DE258" s="405" t="str">
        <f t="shared" si="202"/>
        <v/>
      </c>
      <c r="DF258" s="379"/>
      <c r="DG258" s="399"/>
      <c r="DH258" s="472"/>
      <c r="DI258" s="400"/>
      <c r="DJ258" s="399"/>
      <c r="DK258" s="472"/>
      <c r="DL258" s="400"/>
      <c r="DM258" s="399"/>
      <c r="DN258" s="472"/>
      <c r="DO258" s="400"/>
      <c r="DP258" s="399"/>
      <c r="DQ258" s="472"/>
      <c r="DR258" s="404" t="str">
        <f t="shared" si="205"/>
        <v/>
      </c>
      <c r="DS258" s="404" t="str">
        <f t="shared" si="205"/>
        <v/>
      </c>
      <c r="DT258" s="405" t="str">
        <f t="shared" si="205"/>
        <v/>
      </c>
      <c r="DU258" s="409"/>
      <c r="DV258" s="406" t="b">
        <f t="shared" si="211"/>
        <v>0</v>
      </c>
      <c r="DW258" s="136" t="b">
        <f t="shared" si="212"/>
        <v>0</v>
      </c>
      <c r="DX258" s="408" t="b">
        <f t="shared" si="213"/>
        <v>1</v>
      </c>
      <c r="DY258" s="136" t="b">
        <f t="shared" si="214"/>
        <v>0</v>
      </c>
      <c r="DZ258" s="136" t="b">
        <f t="shared" si="215"/>
        <v>0</v>
      </c>
      <c r="EA258" s="408" t="b">
        <f t="shared" si="216"/>
        <v>1</v>
      </c>
      <c r="EB258" s="136" t="b">
        <f t="shared" si="217"/>
        <v>0</v>
      </c>
      <c r="EC258" s="136" t="b">
        <f t="shared" si="218"/>
        <v>0</v>
      </c>
      <c r="ED258" s="408" t="b">
        <f t="shared" si="219"/>
        <v>1</v>
      </c>
      <c r="EE258" s="136" t="b">
        <f t="shared" si="220"/>
        <v>0</v>
      </c>
      <c r="EF258" s="136" t="b">
        <f t="shared" si="221"/>
        <v>0</v>
      </c>
      <c r="EG258" s="408" t="b">
        <f t="shared" si="222"/>
        <v>1</v>
      </c>
      <c r="EH258" s="136" t="b">
        <f t="shared" si="223"/>
        <v>0</v>
      </c>
      <c r="EI258" s="136" t="b">
        <f t="shared" si="224"/>
        <v>0</v>
      </c>
      <c r="EJ258" s="408" t="b">
        <f t="shared" si="225"/>
        <v>1</v>
      </c>
      <c r="EK258" s="136" t="b">
        <f t="shared" si="226"/>
        <v>0</v>
      </c>
      <c r="EL258" s="136" t="b">
        <f t="shared" si="227"/>
        <v>0</v>
      </c>
      <c r="EM258" s="408" t="b">
        <f t="shared" si="228"/>
        <v>1</v>
      </c>
      <c r="EN258" s="583"/>
    </row>
    <row r="259" spans="1:224">
      <c r="A259" s="533" t="s">
        <v>616</v>
      </c>
      <c r="B259" s="534" t="s">
        <v>665</v>
      </c>
      <c r="C259" s="535">
        <v>160001</v>
      </c>
      <c r="D259" s="536">
        <v>14</v>
      </c>
      <c r="E259" s="395"/>
      <c r="F259" s="395"/>
      <c r="G259" s="395"/>
      <c r="H259" s="395"/>
      <c r="I259" s="472"/>
      <c r="J259" s="472"/>
      <c r="K259" s="394"/>
      <c r="L259" s="395"/>
      <c r="M259" s="395"/>
      <c r="N259" s="395"/>
      <c r="O259" s="396"/>
      <c r="P259" s="396"/>
      <c r="Q259" s="395"/>
      <c r="R259" s="395"/>
      <c r="S259" s="395"/>
      <c r="T259" s="395"/>
      <c r="U259" s="395"/>
      <c r="V259" s="472"/>
      <c r="W259" s="394"/>
      <c r="X259" s="395"/>
      <c r="Y259" s="395"/>
      <c r="Z259" s="395"/>
      <c r="AA259" s="396"/>
      <c r="AB259" s="396"/>
      <c r="AC259" s="395"/>
      <c r="AD259" s="395"/>
      <c r="AE259" s="395"/>
      <c r="AF259" s="395"/>
      <c r="AG259" s="395"/>
      <c r="AH259" s="472"/>
      <c r="AI259" s="489" t="str">
        <f t="shared" ref="AI259:AQ275" si="230">IF(K259&gt;0,K259-W259," " )</f>
        <v xml:space="preserve"> </v>
      </c>
      <c r="AJ259" s="397" t="str">
        <f t="shared" si="230"/>
        <v xml:space="preserve"> </v>
      </c>
      <c r="AK259" s="397" t="str">
        <f t="shared" si="230"/>
        <v xml:space="preserve"> </v>
      </c>
      <c r="AL259" s="397" t="str">
        <f t="shared" si="230"/>
        <v xml:space="preserve"> </v>
      </c>
      <c r="AM259" s="397" t="str">
        <f t="shared" si="230"/>
        <v xml:space="preserve"> </v>
      </c>
      <c r="AN259" s="397" t="str">
        <f t="shared" si="230"/>
        <v xml:space="preserve"> </v>
      </c>
      <c r="AO259" s="397" t="str">
        <f t="shared" si="230"/>
        <v xml:space="preserve"> </v>
      </c>
      <c r="AP259" s="397" t="str">
        <f t="shared" si="230"/>
        <v xml:space="preserve"> </v>
      </c>
      <c r="AQ259" s="397" t="str">
        <f t="shared" si="230"/>
        <v xml:space="preserve"> </v>
      </c>
      <c r="AR259" s="397" t="str">
        <f t="shared" si="229"/>
        <v xml:space="preserve"> </v>
      </c>
      <c r="AS259" s="397" t="str">
        <f t="shared" si="229"/>
        <v xml:space="preserve"> </v>
      </c>
      <c r="AT259" s="398" t="str">
        <f t="shared" si="229"/>
        <v xml:space="preserve"> </v>
      </c>
      <c r="AU259" s="379"/>
      <c r="AV259" s="395"/>
      <c r="AW259" s="472"/>
      <c r="AX259" s="400"/>
      <c r="AY259" s="395"/>
      <c r="AZ259" s="472"/>
      <c r="BA259" s="489" t="str">
        <f t="shared" si="188"/>
        <v xml:space="preserve"> </v>
      </c>
      <c r="BB259" s="397" t="str">
        <f t="shared" si="188"/>
        <v xml:space="preserve"> </v>
      </c>
      <c r="BC259" s="398" t="str">
        <f t="shared" si="188"/>
        <v xml:space="preserve"> </v>
      </c>
      <c r="BD259" s="401"/>
      <c r="BE259" s="402"/>
      <c r="BF259" s="472"/>
      <c r="BG259" s="403"/>
      <c r="BH259" s="402"/>
      <c r="BI259" s="472"/>
      <c r="BJ259" s="403"/>
      <c r="BK259" s="402"/>
      <c r="BL259" s="472"/>
      <c r="BM259" s="403"/>
      <c r="BN259" s="402"/>
      <c r="BO259" s="472"/>
      <c r="BP259" s="490" t="str">
        <f t="shared" si="191"/>
        <v/>
      </c>
      <c r="BQ259" s="475" t="str">
        <f t="shared" si="191"/>
        <v/>
      </c>
      <c r="BR259" s="405" t="str">
        <f t="shared" si="191"/>
        <v/>
      </c>
      <c r="BS259" s="476"/>
      <c r="BT259" s="402"/>
      <c r="BU259" s="402"/>
      <c r="BV259" s="402"/>
      <c r="BW259" s="472"/>
      <c r="BX259" s="472"/>
      <c r="BY259" s="403"/>
      <c r="BZ259" s="402"/>
      <c r="CA259" s="402"/>
      <c r="CB259" s="402"/>
      <c r="CC259" s="402"/>
      <c r="CD259" s="402"/>
      <c r="CE259" s="402"/>
      <c r="CF259" s="472"/>
      <c r="CG259" s="403"/>
      <c r="CH259" s="399"/>
      <c r="CI259" s="402"/>
      <c r="CJ259" s="402"/>
      <c r="CK259" s="402"/>
      <c r="CL259" s="402"/>
      <c r="CM259" s="402"/>
      <c r="CN259" s="472"/>
      <c r="CO259" s="489" t="str">
        <f t="shared" si="210"/>
        <v/>
      </c>
      <c r="CP259" s="397" t="str">
        <f t="shared" si="210"/>
        <v/>
      </c>
      <c r="CQ259" s="397" t="str">
        <f t="shared" si="210"/>
        <v/>
      </c>
      <c r="CR259" s="397" t="str">
        <f t="shared" si="209"/>
        <v/>
      </c>
      <c r="CS259" s="397" t="str">
        <f t="shared" si="209"/>
        <v/>
      </c>
      <c r="CT259" s="397" t="str">
        <f t="shared" si="209"/>
        <v/>
      </c>
      <c r="CU259" s="397" t="str">
        <f t="shared" si="209"/>
        <v/>
      </c>
      <c r="CV259" s="491" t="str">
        <f t="shared" si="209"/>
        <v/>
      </c>
      <c r="CW259" s="379"/>
      <c r="CX259" s="399"/>
      <c r="CY259" s="472"/>
      <c r="CZ259" s="400"/>
      <c r="DA259" s="399"/>
      <c r="DB259" s="472"/>
      <c r="DC259" s="404" t="str">
        <f t="shared" si="202"/>
        <v/>
      </c>
      <c r="DD259" s="404" t="str">
        <f t="shared" si="202"/>
        <v/>
      </c>
      <c r="DE259" s="405" t="str">
        <f t="shared" si="202"/>
        <v/>
      </c>
      <c r="DF259" s="379"/>
      <c r="DG259" s="399"/>
      <c r="DH259" s="472"/>
      <c r="DI259" s="400"/>
      <c r="DJ259" s="399"/>
      <c r="DK259" s="472"/>
      <c r="DL259" s="400"/>
      <c r="DM259" s="399"/>
      <c r="DN259" s="472"/>
      <c r="DO259" s="400"/>
      <c r="DP259" s="399"/>
      <c r="DQ259" s="472"/>
      <c r="DR259" s="404" t="str">
        <f t="shared" si="205"/>
        <v/>
      </c>
      <c r="DS259" s="404" t="str">
        <f t="shared" si="205"/>
        <v/>
      </c>
      <c r="DT259" s="405" t="str">
        <f t="shared" si="205"/>
        <v/>
      </c>
      <c r="DU259" s="409"/>
      <c r="DV259" s="406" t="b">
        <f t="shared" si="211"/>
        <v>0</v>
      </c>
      <c r="DW259" s="136" t="b">
        <f t="shared" si="212"/>
        <v>0</v>
      </c>
      <c r="DX259" s="408" t="b">
        <f t="shared" si="213"/>
        <v>1</v>
      </c>
      <c r="DY259" s="136" t="b">
        <f t="shared" si="214"/>
        <v>0</v>
      </c>
      <c r="DZ259" s="136" t="b">
        <f t="shared" si="215"/>
        <v>0</v>
      </c>
      <c r="EA259" s="408" t="b">
        <f t="shared" si="216"/>
        <v>1</v>
      </c>
      <c r="EB259" s="136" t="b">
        <f t="shared" si="217"/>
        <v>0</v>
      </c>
      <c r="EC259" s="136" t="b">
        <f t="shared" si="218"/>
        <v>0</v>
      </c>
      <c r="ED259" s="408" t="b">
        <f t="shared" si="219"/>
        <v>1</v>
      </c>
      <c r="EE259" s="136" t="b">
        <f t="shared" si="220"/>
        <v>0</v>
      </c>
      <c r="EF259" s="136" t="b">
        <f t="shared" si="221"/>
        <v>0</v>
      </c>
      <c r="EG259" s="408" t="b">
        <f t="shared" si="222"/>
        <v>1</v>
      </c>
      <c r="EH259" s="136" t="b">
        <f t="shared" si="223"/>
        <v>0</v>
      </c>
      <c r="EI259" s="136" t="b">
        <f t="shared" si="224"/>
        <v>0</v>
      </c>
      <c r="EJ259" s="408" t="b">
        <f t="shared" si="225"/>
        <v>1</v>
      </c>
      <c r="EK259" s="136" t="b">
        <f t="shared" si="226"/>
        <v>0</v>
      </c>
      <c r="EL259" s="136" t="b">
        <f t="shared" si="227"/>
        <v>0</v>
      </c>
      <c r="EM259" s="408" t="b">
        <f t="shared" si="228"/>
        <v>1</v>
      </c>
      <c r="EN259" s="583"/>
    </row>
    <row r="260" spans="1:224">
      <c r="A260" s="533" t="s">
        <v>616</v>
      </c>
      <c r="B260" s="534" t="s">
        <v>666</v>
      </c>
      <c r="C260" s="535">
        <v>160010</v>
      </c>
      <c r="D260" s="536">
        <v>14</v>
      </c>
      <c r="E260" s="395"/>
      <c r="F260" s="395"/>
      <c r="G260" s="395"/>
      <c r="H260" s="395"/>
      <c r="I260" s="472"/>
      <c r="J260" s="472"/>
      <c r="K260" s="394"/>
      <c r="L260" s="395"/>
      <c r="M260" s="395"/>
      <c r="N260" s="395"/>
      <c r="O260" s="396"/>
      <c r="P260" s="396"/>
      <c r="Q260" s="395"/>
      <c r="R260" s="395"/>
      <c r="S260" s="395"/>
      <c r="T260" s="395"/>
      <c r="U260" s="395"/>
      <c r="V260" s="472"/>
      <c r="W260" s="394"/>
      <c r="X260" s="395"/>
      <c r="Y260" s="395"/>
      <c r="Z260" s="395"/>
      <c r="AA260" s="396"/>
      <c r="AB260" s="396"/>
      <c r="AC260" s="395"/>
      <c r="AD260" s="395"/>
      <c r="AE260" s="395"/>
      <c r="AF260" s="395"/>
      <c r="AG260" s="395"/>
      <c r="AH260" s="472"/>
      <c r="AI260" s="489" t="str">
        <f t="shared" si="230"/>
        <v xml:space="preserve"> </v>
      </c>
      <c r="AJ260" s="397" t="str">
        <f t="shared" si="230"/>
        <v xml:space="preserve"> </v>
      </c>
      <c r="AK260" s="397" t="str">
        <f t="shared" si="230"/>
        <v xml:space="preserve"> </v>
      </c>
      <c r="AL260" s="397" t="str">
        <f t="shared" si="230"/>
        <v xml:space="preserve"> </v>
      </c>
      <c r="AM260" s="397" t="str">
        <f t="shared" si="230"/>
        <v xml:space="preserve"> </v>
      </c>
      <c r="AN260" s="397" t="str">
        <f t="shared" si="230"/>
        <v xml:space="preserve"> </v>
      </c>
      <c r="AO260" s="397" t="str">
        <f t="shared" si="230"/>
        <v xml:space="preserve"> </v>
      </c>
      <c r="AP260" s="397" t="str">
        <f t="shared" si="230"/>
        <v xml:space="preserve"> </v>
      </c>
      <c r="AQ260" s="397" t="str">
        <f t="shared" si="230"/>
        <v xml:space="preserve"> </v>
      </c>
      <c r="AR260" s="397" t="str">
        <f t="shared" si="229"/>
        <v xml:space="preserve"> </v>
      </c>
      <c r="AS260" s="397" t="str">
        <f t="shared" si="229"/>
        <v xml:space="preserve"> </v>
      </c>
      <c r="AT260" s="398" t="str">
        <f t="shared" si="229"/>
        <v xml:space="preserve"> </v>
      </c>
      <c r="AU260" s="379"/>
      <c r="AV260" s="395"/>
      <c r="AW260" s="472"/>
      <c r="AX260" s="400"/>
      <c r="AY260" s="395"/>
      <c r="AZ260" s="472"/>
      <c r="BA260" s="489" t="str">
        <f t="shared" si="188"/>
        <v xml:space="preserve"> </v>
      </c>
      <c r="BB260" s="397" t="str">
        <f t="shared" si="188"/>
        <v xml:space="preserve"> </v>
      </c>
      <c r="BC260" s="398" t="str">
        <f t="shared" si="188"/>
        <v xml:space="preserve"> </v>
      </c>
      <c r="BD260" s="401"/>
      <c r="BE260" s="402"/>
      <c r="BF260" s="472"/>
      <c r="BG260" s="403"/>
      <c r="BH260" s="402"/>
      <c r="BI260" s="472"/>
      <c r="BJ260" s="403"/>
      <c r="BK260" s="402"/>
      <c r="BL260" s="472"/>
      <c r="BM260" s="403"/>
      <c r="BN260" s="402"/>
      <c r="BO260" s="472"/>
      <c r="BP260" s="490" t="str">
        <f t="shared" si="191"/>
        <v/>
      </c>
      <c r="BQ260" s="475" t="str">
        <f t="shared" si="191"/>
        <v/>
      </c>
      <c r="BR260" s="405" t="str">
        <f t="shared" si="191"/>
        <v/>
      </c>
      <c r="BS260" s="476"/>
      <c r="BT260" s="402"/>
      <c r="BU260" s="402"/>
      <c r="BV260" s="402"/>
      <c r="BW260" s="472"/>
      <c r="BX260" s="472"/>
      <c r="BY260" s="403"/>
      <c r="BZ260" s="402"/>
      <c r="CA260" s="402"/>
      <c r="CB260" s="402"/>
      <c r="CC260" s="402"/>
      <c r="CD260" s="402"/>
      <c r="CE260" s="402"/>
      <c r="CF260" s="472"/>
      <c r="CG260" s="403"/>
      <c r="CH260" s="399"/>
      <c r="CI260" s="402"/>
      <c r="CJ260" s="402"/>
      <c r="CK260" s="402"/>
      <c r="CL260" s="402"/>
      <c r="CM260" s="402"/>
      <c r="CN260" s="472"/>
      <c r="CO260" s="489" t="str">
        <f t="shared" si="210"/>
        <v/>
      </c>
      <c r="CP260" s="397" t="str">
        <f t="shared" si="210"/>
        <v/>
      </c>
      <c r="CQ260" s="397" t="str">
        <f t="shared" si="210"/>
        <v/>
      </c>
      <c r="CR260" s="397" t="str">
        <f t="shared" si="209"/>
        <v/>
      </c>
      <c r="CS260" s="397" t="str">
        <f t="shared" si="209"/>
        <v/>
      </c>
      <c r="CT260" s="397" t="str">
        <f t="shared" si="209"/>
        <v/>
      </c>
      <c r="CU260" s="397" t="str">
        <f t="shared" si="209"/>
        <v/>
      </c>
      <c r="CV260" s="491" t="str">
        <f t="shared" si="209"/>
        <v/>
      </c>
      <c r="CW260" s="379"/>
      <c r="CX260" s="399"/>
      <c r="CY260" s="472"/>
      <c r="CZ260" s="400"/>
      <c r="DA260" s="399"/>
      <c r="DB260" s="472"/>
      <c r="DC260" s="404" t="str">
        <f t="shared" si="202"/>
        <v/>
      </c>
      <c r="DD260" s="404" t="str">
        <f t="shared" si="202"/>
        <v/>
      </c>
      <c r="DE260" s="405" t="str">
        <f t="shared" si="202"/>
        <v/>
      </c>
      <c r="DF260" s="379"/>
      <c r="DG260" s="399"/>
      <c r="DH260" s="472"/>
      <c r="DI260" s="400"/>
      <c r="DJ260" s="399"/>
      <c r="DK260" s="472"/>
      <c r="DL260" s="400"/>
      <c r="DM260" s="399"/>
      <c r="DN260" s="472"/>
      <c r="DO260" s="400"/>
      <c r="DP260" s="399"/>
      <c r="DQ260" s="472"/>
      <c r="DR260" s="404" t="str">
        <f t="shared" si="205"/>
        <v/>
      </c>
      <c r="DS260" s="404" t="str">
        <f t="shared" si="205"/>
        <v/>
      </c>
      <c r="DT260" s="405" t="str">
        <f t="shared" si="205"/>
        <v/>
      </c>
      <c r="DU260" s="409"/>
      <c r="DV260" s="406" t="b">
        <f t="shared" si="211"/>
        <v>0</v>
      </c>
      <c r="DW260" s="136" t="b">
        <f t="shared" si="212"/>
        <v>0</v>
      </c>
      <c r="DX260" s="408" t="b">
        <f t="shared" si="213"/>
        <v>1</v>
      </c>
      <c r="DY260" s="136" t="b">
        <f t="shared" si="214"/>
        <v>0</v>
      </c>
      <c r="DZ260" s="136" t="b">
        <f t="shared" si="215"/>
        <v>0</v>
      </c>
      <c r="EA260" s="408" t="b">
        <f t="shared" si="216"/>
        <v>1</v>
      </c>
      <c r="EB260" s="136" t="b">
        <f t="shared" si="217"/>
        <v>0</v>
      </c>
      <c r="EC260" s="136" t="b">
        <f t="shared" si="218"/>
        <v>0</v>
      </c>
      <c r="ED260" s="408" t="b">
        <f t="shared" si="219"/>
        <v>1</v>
      </c>
      <c r="EE260" s="136" t="b">
        <f t="shared" si="220"/>
        <v>0</v>
      </c>
      <c r="EF260" s="136" t="b">
        <f t="shared" si="221"/>
        <v>0</v>
      </c>
      <c r="EG260" s="408" t="b">
        <f t="shared" si="222"/>
        <v>1</v>
      </c>
      <c r="EH260" s="136" t="b">
        <f t="shared" si="223"/>
        <v>0</v>
      </c>
      <c r="EI260" s="136" t="b">
        <f t="shared" si="224"/>
        <v>0</v>
      </c>
      <c r="EJ260" s="408" t="b">
        <f t="shared" si="225"/>
        <v>1</v>
      </c>
      <c r="EK260" s="136" t="b">
        <f t="shared" si="226"/>
        <v>0</v>
      </c>
      <c r="EL260" s="136" t="b">
        <f t="shared" si="227"/>
        <v>0</v>
      </c>
      <c r="EM260" s="408" t="b">
        <f t="shared" si="228"/>
        <v>1</v>
      </c>
      <c r="EN260" s="583"/>
    </row>
    <row r="261" spans="1:224">
      <c r="A261" s="533" t="s">
        <v>616</v>
      </c>
      <c r="B261" s="534" t="s">
        <v>667</v>
      </c>
      <c r="C261" s="535">
        <v>160047</v>
      </c>
      <c r="D261" s="536">
        <v>14</v>
      </c>
      <c r="E261" s="395"/>
      <c r="F261" s="395"/>
      <c r="G261" s="395"/>
      <c r="H261" s="395"/>
      <c r="I261" s="472"/>
      <c r="J261" s="472"/>
      <c r="K261" s="394"/>
      <c r="L261" s="395"/>
      <c r="M261" s="395"/>
      <c r="N261" s="395"/>
      <c r="O261" s="396"/>
      <c r="P261" s="396"/>
      <c r="Q261" s="395"/>
      <c r="R261" s="395"/>
      <c r="S261" s="395"/>
      <c r="T261" s="395"/>
      <c r="U261" s="395"/>
      <c r="V261" s="472"/>
      <c r="W261" s="394"/>
      <c r="X261" s="395"/>
      <c r="Y261" s="395"/>
      <c r="Z261" s="395"/>
      <c r="AA261" s="396"/>
      <c r="AB261" s="396"/>
      <c r="AC261" s="395"/>
      <c r="AD261" s="395"/>
      <c r="AE261" s="395"/>
      <c r="AF261" s="395"/>
      <c r="AG261" s="395"/>
      <c r="AH261" s="472"/>
      <c r="AI261" s="489" t="str">
        <f t="shared" si="230"/>
        <v xml:space="preserve"> </v>
      </c>
      <c r="AJ261" s="397" t="str">
        <f t="shared" si="230"/>
        <v xml:space="preserve"> </v>
      </c>
      <c r="AK261" s="397" t="str">
        <f t="shared" si="230"/>
        <v xml:space="preserve"> </v>
      </c>
      <c r="AL261" s="397" t="str">
        <f t="shared" si="230"/>
        <v xml:space="preserve"> </v>
      </c>
      <c r="AM261" s="397" t="str">
        <f t="shared" si="230"/>
        <v xml:space="preserve"> </v>
      </c>
      <c r="AN261" s="397" t="str">
        <f t="shared" si="230"/>
        <v xml:space="preserve"> </v>
      </c>
      <c r="AO261" s="397" t="str">
        <f t="shared" si="230"/>
        <v xml:space="preserve"> </v>
      </c>
      <c r="AP261" s="397" t="str">
        <f t="shared" si="230"/>
        <v xml:space="preserve"> </v>
      </c>
      <c r="AQ261" s="397" t="str">
        <f t="shared" si="230"/>
        <v xml:space="preserve"> </v>
      </c>
      <c r="AR261" s="397" t="str">
        <f t="shared" si="229"/>
        <v xml:space="preserve"> </v>
      </c>
      <c r="AS261" s="397" t="str">
        <f t="shared" si="229"/>
        <v xml:space="preserve"> </v>
      </c>
      <c r="AT261" s="398" t="str">
        <f t="shared" si="229"/>
        <v xml:space="preserve"> </v>
      </c>
      <c r="AU261" s="379"/>
      <c r="AV261" s="395"/>
      <c r="AW261" s="472"/>
      <c r="AX261" s="400"/>
      <c r="AY261" s="395"/>
      <c r="AZ261" s="472"/>
      <c r="BA261" s="489" t="str">
        <f t="shared" si="188"/>
        <v xml:space="preserve"> </v>
      </c>
      <c r="BB261" s="397" t="str">
        <f t="shared" si="188"/>
        <v xml:space="preserve"> </v>
      </c>
      <c r="BC261" s="398" t="str">
        <f t="shared" si="188"/>
        <v xml:space="preserve"> </v>
      </c>
      <c r="BD261" s="401"/>
      <c r="BE261" s="402"/>
      <c r="BF261" s="472"/>
      <c r="BG261" s="403"/>
      <c r="BH261" s="402"/>
      <c r="BI261" s="472"/>
      <c r="BJ261" s="403"/>
      <c r="BK261" s="402"/>
      <c r="BL261" s="472"/>
      <c r="BM261" s="403"/>
      <c r="BN261" s="402"/>
      <c r="BO261" s="472"/>
      <c r="BP261" s="490" t="str">
        <f t="shared" si="191"/>
        <v/>
      </c>
      <c r="BQ261" s="475" t="str">
        <f t="shared" si="191"/>
        <v/>
      </c>
      <c r="BR261" s="405" t="str">
        <f t="shared" si="191"/>
        <v/>
      </c>
      <c r="BS261" s="476"/>
      <c r="BT261" s="402"/>
      <c r="BU261" s="402"/>
      <c r="BV261" s="402"/>
      <c r="BW261" s="472"/>
      <c r="BX261" s="472"/>
      <c r="BY261" s="403"/>
      <c r="BZ261" s="402"/>
      <c r="CA261" s="402"/>
      <c r="CB261" s="402"/>
      <c r="CC261" s="402"/>
      <c r="CD261" s="402"/>
      <c r="CE261" s="402"/>
      <c r="CF261" s="472"/>
      <c r="CG261" s="403"/>
      <c r="CH261" s="399"/>
      <c r="CI261" s="402"/>
      <c r="CJ261" s="402"/>
      <c r="CK261" s="402"/>
      <c r="CL261" s="402"/>
      <c r="CM261" s="402"/>
      <c r="CN261" s="472"/>
      <c r="CO261" s="489" t="str">
        <f t="shared" si="210"/>
        <v/>
      </c>
      <c r="CP261" s="397" t="str">
        <f t="shared" si="210"/>
        <v/>
      </c>
      <c r="CQ261" s="397" t="str">
        <f t="shared" si="210"/>
        <v/>
      </c>
      <c r="CR261" s="397" t="str">
        <f t="shared" si="209"/>
        <v/>
      </c>
      <c r="CS261" s="397" t="str">
        <f t="shared" si="209"/>
        <v/>
      </c>
      <c r="CT261" s="397" t="str">
        <f t="shared" si="209"/>
        <v/>
      </c>
      <c r="CU261" s="397" t="str">
        <f t="shared" si="209"/>
        <v/>
      </c>
      <c r="CV261" s="491" t="str">
        <f t="shared" si="209"/>
        <v/>
      </c>
      <c r="CW261" s="379"/>
      <c r="CX261" s="399"/>
      <c r="CY261" s="472"/>
      <c r="CZ261" s="400"/>
      <c r="DA261" s="399"/>
      <c r="DB261" s="472"/>
      <c r="DC261" s="404" t="str">
        <f t="shared" si="202"/>
        <v/>
      </c>
      <c r="DD261" s="404" t="str">
        <f t="shared" si="202"/>
        <v/>
      </c>
      <c r="DE261" s="405" t="str">
        <f t="shared" si="202"/>
        <v/>
      </c>
      <c r="DF261" s="379"/>
      <c r="DG261" s="399"/>
      <c r="DH261" s="472"/>
      <c r="DI261" s="400"/>
      <c r="DJ261" s="399"/>
      <c r="DK261" s="472"/>
      <c r="DL261" s="400"/>
      <c r="DM261" s="399"/>
      <c r="DN261" s="472"/>
      <c r="DO261" s="400"/>
      <c r="DP261" s="399"/>
      <c r="DQ261" s="472"/>
      <c r="DR261" s="404" t="str">
        <f t="shared" si="205"/>
        <v/>
      </c>
      <c r="DS261" s="404" t="str">
        <f t="shared" si="205"/>
        <v/>
      </c>
      <c r="DT261" s="405" t="str">
        <f t="shared" si="205"/>
        <v/>
      </c>
      <c r="DU261" s="409"/>
      <c r="DV261" s="406" t="b">
        <f t="shared" si="211"/>
        <v>0</v>
      </c>
      <c r="DW261" s="136" t="b">
        <f t="shared" si="212"/>
        <v>0</v>
      </c>
      <c r="DX261" s="408" t="b">
        <f t="shared" si="213"/>
        <v>1</v>
      </c>
      <c r="DY261" s="136" t="b">
        <f t="shared" si="214"/>
        <v>0</v>
      </c>
      <c r="DZ261" s="136" t="b">
        <f t="shared" si="215"/>
        <v>0</v>
      </c>
      <c r="EA261" s="408" t="b">
        <f t="shared" si="216"/>
        <v>1</v>
      </c>
      <c r="EB261" s="136" t="b">
        <f t="shared" si="217"/>
        <v>0</v>
      </c>
      <c r="EC261" s="136" t="b">
        <f t="shared" si="218"/>
        <v>0</v>
      </c>
      <c r="ED261" s="408" t="b">
        <f t="shared" si="219"/>
        <v>1</v>
      </c>
      <c r="EE261" s="136" t="b">
        <f t="shared" si="220"/>
        <v>0</v>
      </c>
      <c r="EF261" s="136" t="b">
        <f t="shared" si="221"/>
        <v>0</v>
      </c>
      <c r="EG261" s="408" t="b">
        <f t="shared" si="222"/>
        <v>1</v>
      </c>
      <c r="EH261" s="136" t="b">
        <f t="shared" si="223"/>
        <v>0</v>
      </c>
      <c r="EI261" s="136" t="b">
        <f t="shared" si="224"/>
        <v>0</v>
      </c>
      <c r="EJ261" s="408" t="b">
        <f t="shared" si="225"/>
        <v>1</v>
      </c>
      <c r="EK261" s="136" t="b">
        <f t="shared" si="226"/>
        <v>0</v>
      </c>
      <c r="EL261" s="136" t="b">
        <f t="shared" si="227"/>
        <v>0</v>
      </c>
      <c r="EM261" s="408" t="b">
        <f t="shared" si="228"/>
        <v>1</v>
      </c>
      <c r="EN261" s="583"/>
    </row>
    <row r="262" spans="1:224">
      <c r="A262" s="533" t="s">
        <v>616</v>
      </c>
      <c r="B262" s="534" t="s">
        <v>668</v>
      </c>
      <c r="C262" s="535">
        <v>160311</v>
      </c>
      <c r="D262" s="536">
        <v>14</v>
      </c>
      <c r="E262" s="395"/>
      <c r="F262" s="395"/>
      <c r="G262" s="395"/>
      <c r="H262" s="395"/>
      <c r="I262" s="472"/>
      <c r="J262" s="472"/>
      <c r="K262" s="394"/>
      <c r="L262" s="395"/>
      <c r="M262" s="395"/>
      <c r="N262" s="395"/>
      <c r="O262" s="396"/>
      <c r="P262" s="396"/>
      <c r="Q262" s="395"/>
      <c r="R262" s="395"/>
      <c r="S262" s="395"/>
      <c r="T262" s="395"/>
      <c r="U262" s="395"/>
      <c r="V262" s="472"/>
      <c r="W262" s="394"/>
      <c r="X262" s="395"/>
      <c r="Y262" s="395"/>
      <c r="Z262" s="395"/>
      <c r="AA262" s="396"/>
      <c r="AB262" s="396"/>
      <c r="AC262" s="395"/>
      <c r="AD262" s="395"/>
      <c r="AE262" s="395"/>
      <c r="AF262" s="395"/>
      <c r="AG262" s="395"/>
      <c r="AH262" s="472"/>
      <c r="AI262" s="489" t="str">
        <f t="shared" si="230"/>
        <v xml:space="preserve"> </v>
      </c>
      <c r="AJ262" s="397" t="str">
        <f t="shared" si="230"/>
        <v xml:space="preserve"> </v>
      </c>
      <c r="AK262" s="397" t="str">
        <f t="shared" si="230"/>
        <v xml:space="preserve"> </v>
      </c>
      <c r="AL262" s="397" t="str">
        <f t="shared" si="230"/>
        <v xml:space="preserve"> </v>
      </c>
      <c r="AM262" s="397" t="str">
        <f t="shared" si="230"/>
        <v xml:space="preserve"> </v>
      </c>
      <c r="AN262" s="397" t="str">
        <f t="shared" si="230"/>
        <v xml:space="preserve"> </v>
      </c>
      <c r="AO262" s="397" t="str">
        <f t="shared" si="230"/>
        <v xml:space="preserve"> </v>
      </c>
      <c r="AP262" s="397" t="str">
        <f t="shared" si="230"/>
        <v xml:space="preserve"> </v>
      </c>
      <c r="AQ262" s="397" t="str">
        <f t="shared" si="230"/>
        <v xml:space="preserve"> </v>
      </c>
      <c r="AR262" s="397" t="str">
        <f t="shared" si="229"/>
        <v xml:space="preserve"> </v>
      </c>
      <c r="AS262" s="397" t="str">
        <f t="shared" si="229"/>
        <v xml:space="preserve"> </v>
      </c>
      <c r="AT262" s="398" t="str">
        <f t="shared" si="229"/>
        <v xml:space="preserve"> </v>
      </c>
      <c r="AU262" s="379"/>
      <c r="AV262" s="395"/>
      <c r="AW262" s="472"/>
      <c r="AX262" s="400"/>
      <c r="AY262" s="395"/>
      <c r="AZ262" s="472"/>
      <c r="BA262" s="489" t="str">
        <f t="shared" ref="BA262:BC275" si="231">IF(AR262=" "," ",(AR262-AU262-AX262))</f>
        <v xml:space="preserve"> </v>
      </c>
      <c r="BB262" s="397" t="str">
        <f t="shared" si="231"/>
        <v xml:space="preserve"> </v>
      </c>
      <c r="BC262" s="398" t="str">
        <f t="shared" si="231"/>
        <v xml:space="preserve"> </v>
      </c>
      <c r="BD262" s="401"/>
      <c r="BE262" s="402"/>
      <c r="BF262" s="472"/>
      <c r="BG262" s="403"/>
      <c r="BH262" s="402"/>
      <c r="BI262" s="472"/>
      <c r="BJ262" s="403"/>
      <c r="BK262" s="402"/>
      <c r="BL262" s="472"/>
      <c r="BM262" s="403"/>
      <c r="BN262" s="402"/>
      <c r="BO262" s="472"/>
      <c r="BP262" s="490" t="str">
        <f t="shared" ref="BP262:BR275" si="232">IF(AM262=" ","",(AM262-SUM(BD262,BJ262,BM262)))</f>
        <v/>
      </c>
      <c r="BQ262" s="475" t="str">
        <f t="shared" si="232"/>
        <v/>
      </c>
      <c r="BR262" s="405" t="str">
        <f t="shared" si="232"/>
        <v/>
      </c>
      <c r="BS262" s="476"/>
      <c r="BT262" s="402"/>
      <c r="BU262" s="402"/>
      <c r="BV262" s="402"/>
      <c r="BW262" s="472"/>
      <c r="BX262" s="472"/>
      <c r="BY262" s="403"/>
      <c r="BZ262" s="402"/>
      <c r="CA262" s="402"/>
      <c r="CB262" s="402"/>
      <c r="CC262" s="402"/>
      <c r="CD262" s="402"/>
      <c r="CE262" s="402"/>
      <c r="CF262" s="472"/>
      <c r="CG262" s="403"/>
      <c r="CH262" s="399"/>
      <c r="CI262" s="402"/>
      <c r="CJ262" s="402"/>
      <c r="CK262" s="402"/>
      <c r="CL262" s="402"/>
      <c r="CM262" s="402"/>
      <c r="CN262" s="472"/>
      <c r="CO262" s="489" t="str">
        <f t="shared" si="210"/>
        <v/>
      </c>
      <c r="CP262" s="397" t="str">
        <f t="shared" si="210"/>
        <v/>
      </c>
      <c r="CQ262" s="397" t="str">
        <f t="shared" si="210"/>
        <v/>
      </c>
      <c r="CR262" s="397" t="str">
        <f t="shared" si="209"/>
        <v/>
      </c>
      <c r="CS262" s="397" t="str">
        <f t="shared" si="209"/>
        <v/>
      </c>
      <c r="CT262" s="397" t="str">
        <f t="shared" si="209"/>
        <v/>
      </c>
      <c r="CU262" s="397" t="str">
        <f t="shared" si="209"/>
        <v/>
      </c>
      <c r="CV262" s="491" t="str">
        <f t="shared" si="209"/>
        <v/>
      </c>
      <c r="CW262" s="379"/>
      <c r="CX262" s="399"/>
      <c r="CY262" s="472"/>
      <c r="CZ262" s="400"/>
      <c r="DA262" s="399"/>
      <c r="DB262" s="472"/>
      <c r="DC262" s="404" t="str">
        <f t="shared" ref="DC262:DE275" si="233">IF(CT262="","",(CT262-CW262-CZ262))</f>
        <v/>
      </c>
      <c r="DD262" s="404" t="str">
        <f t="shared" si="233"/>
        <v/>
      </c>
      <c r="DE262" s="405" t="str">
        <f t="shared" si="233"/>
        <v/>
      </c>
      <c r="DF262" s="379"/>
      <c r="DG262" s="399"/>
      <c r="DH262" s="472"/>
      <c r="DI262" s="400"/>
      <c r="DJ262" s="399"/>
      <c r="DK262" s="472"/>
      <c r="DL262" s="400"/>
      <c r="DM262" s="399"/>
      <c r="DN262" s="472"/>
      <c r="DO262" s="400"/>
      <c r="DP262" s="399"/>
      <c r="DQ262" s="472"/>
      <c r="DR262" s="404" t="str">
        <f t="shared" ref="DR262:DT275" si="234">IF(CR262="","",(CR262-SUM(DF262,DL262,DO262)))</f>
        <v/>
      </c>
      <c r="DS262" s="404" t="str">
        <f t="shared" si="234"/>
        <v/>
      </c>
      <c r="DT262" s="405" t="str">
        <f t="shared" si="234"/>
        <v/>
      </c>
      <c r="DU262" s="409"/>
      <c r="DV262" s="406" t="b">
        <f t="shared" si="211"/>
        <v>0</v>
      </c>
      <c r="DW262" s="136" t="b">
        <f t="shared" si="212"/>
        <v>0</v>
      </c>
      <c r="DX262" s="408" t="b">
        <f t="shared" si="213"/>
        <v>1</v>
      </c>
      <c r="DY262" s="136" t="b">
        <f t="shared" si="214"/>
        <v>0</v>
      </c>
      <c r="DZ262" s="136" t="b">
        <f t="shared" si="215"/>
        <v>0</v>
      </c>
      <c r="EA262" s="408" t="b">
        <f t="shared" si="216"/>
        <v>1</v>
      </c>
      <c r="EB262" s="136" t="b">
        <f t="shared" si="217"/>
        <v>0</v>
      </c>
      <c r="EC262" s="136" t="b">
        <f t="shared" si="218"/>
        <v>0</v>
      </c>
      <c r="ED262" s="408" t="b">
        <f t="shared" si="219"/>
        <v>1</v>
      </c>
      <c r="EE262" s="136" t="b">
        <f t="shared" si="220"/>
        <v>0</v>
      </c>
      <c r="EF262" s="136" t="b">
        <f t="shared" si="221"/>
        <v>0</v>
      </c>
      <c r="EG262" s="408" t="b">
        <f t="shared" si="222"/>
        <v>1</v>
      </c>
      <c r="EH262" s="136" t="b">
        <f t="shared" si="223"/>
        <v>0</v>
      </c>
      <c r="EI262" s="136" t="b">
        <f t="shared" si="224"/>
        <v>0</v>
      </c>
      <c r="EJ262" s="408" t="b">
        <f t="shared" si="225"/>
        <v>1</v>
      </c>
      <c r="EK262" s="136" t="b">
        <f t="shared" si="226"/>
        <v>0</v>
      </c>
      <c r="EL262" s="136" t="b">
        <f t="shared" si="227"/>
        <v>0</v>
      </c>
      <c r="EM262" s="408" t="b">
        <f t="shared" si="228"/>
        <v>1</v>
      </c>
      <c r="EN262" s="583"/>
    </row>
    <row r="263" spans="1:224">
      <c r="A263" s="533" t="s">
        <v>616</v>
      </c>
      <c r="B263" s="534" t="s">
        <v>669</v>
      </c>
      <c r="C263" s="535">
        <v>160366</v>
      </c>
      <c r="D263" s="536">
        <v>14</v>
      </c>
      <c r="E263" s="395"/>
      <c r="F263" s="395"/>
      <c r="G263" s="395"/>
      <c r="H263" s="395"/>
      <c r="I263" s="472"/>
      <c r="J263" s="472"/>
      <c r="K263" s="394"/>
      <c r="L263" s="395"/>
      <c r="M263" s="395"/>
      <c r="N263" s="395"/>
      <c r="O263" s="396"/>
      <c r="P263" s="396"/>
      <c r="Q263" s="395"/>
      <c r="R263" s="395"/>
      <c r="S263" s="395"/>
      <c r="T263" s="395"/>
      <c r="U263" s="395"/>
      <c r="V263" s="472"/>
      <c r="W263" s="394"/>
      <c r="X263" s="395"/>
      <c r="Y263" s="395"/>
      <c r="Z263" s="395"/>
      <c r="AA263" s="396"/>
      <c r="AB263" s="396"/>
      <c r="AC263" s="395"/>
      <c r="AD263" s="395"/>
      <c r="AE263" s="395"/>
      <c r="AF263" s="395"/>
      <c r="AG263" s="395"/>
      <c r="AH263" s="472"/>
      <c r="AI263" s="489" t="str">
        <f t="shared" si="230"/>
        <v xml:space="preserve"> </v>
      </c>
      <c r="AJ263" s="397" t="str">
        <f t="shared" si="230"/>
        <v xml:space="preserve"> </v>
      </c>
      <c r="AK263" s="397" t="str">
        <f t="shared" si="230"/>
        <v xml:space="preserve"> </v>
      </c>
      <c r="AL263" s="397" t="str">
        <f t="shared" si="230"/>
        <v xml:space="preserve"> </v>
      </c>
      <c r="AM263" s="397" t="str">
        <f t="shared" si="230"/>
        <v xml:space="preserve"> </v>
      </c>
      <c r="AN263" s="397" t="str">
        <f t="shared" si="230"/>
        <v xml:space="preserve"> </v>
      </c>
      <c r="AO263" s="397" t="str">
        <f t="shared" si="230"/>
        <v xml:space="preserve"> </v>
      </c>
      <c r="AP263" s="397" t="str">
        <f t="shared" si="230"/>
        <v xml:space="preserve"> </v>
      </c>
      <c r="AQ263" s="397" t="str">
        <f t="shared" si="230"/>
        <v xml:space="preserve"> </v>
      </c>
      <c r="AR263" s="397" t="str">
        <f t="shared" si="229"/>
        <v xml:space="preserve"> </v>
      </c>
      <c r="AS263" s="397" t="str">
        <f t="shared" si="229"/>
        <v xml:space="preserve"> </v>
      </c>
      <c r="AT263" s="398" t="str">
        <f t="shared" si="229"/>
        <v xml:space="preserve"> </v>
      </c>
      <c r="AU263" s="379"/>
      <c r="AV263" s="395"/>
      <c r="AW263" s="472"/>
      <c r="AX263" s="400"/>
      <c r="AY263" s="395"/>
      <c r="AZ263" s="472"/>
      <c r="BA263" s="489" t="str">
        <f t="shared" si="231"/>
        <v xml:space="preserve"> </v>
      </c>
      <c r="BB263" s="397" t="str">
        <f t="shared" si="231"/>
        <v xml:space="preserve"> </v>
      </c>
      <c r="BC263" s="398" t="str">
        <f t="shared" si="231"/>
        <v xml:space="preserve"> </v>
      </c>
      <c r="BD263" s="401"/>
      <c r="BE263" s="402"/>
      <c r="BF263" s="472"/>
      <c r="BG263" s="403"/>
      <c r="BH263" s="402"/>
      <c r="BI263" s="472"/>
      <c r="BJ263" s="403"/>
      <c r="BK263" s="402"/>
      <c r="BL263" s="472"/>
      <c r="BM263" s="403"/>
      <c r="BN263" s="402"/>
      <c r="BO263" s="472"/>
      <c r="BP263" s="490" t="str">
        <f t="shared" si="232"/>
        <v/>
      </c>
      <c r="BQ263" s="475" t="str">
        <f t="shared" si="232"/>
        <v/>
      </c>
      <c r="BR263" s="405" t="str">
        <f t="shared" si="232"/>
        <v/>
      </c>
      <c r="BS263" s="476"/>
      <c r="BT263" s="402"/>
      <c r="BU263" s="402"/>
      <c r="BV263" s="402"/>
      <c r="BW263" s="472"/>
      <c r="BX263" s="472"/>
      <c r="BY263" s="403"/>
      <c r="BZ263" s="402"/>
      <c r="CA263" s="402"/>
      <c r="CB263" s="402"/>
      <c r="CC263" s="402"/>
      <c r="CD263" s="402"/>
      <c r="CE263" s="402"/>
      <c r="CF263" s="472"/>
      <c r="CG263" s="403"/>
      <c r="CH263" s="399"/>
      <c r="CI263" s="402"/>
      <c r="CJ263" s="402"/>
      <c r="CK263" s="402"/>
      <c r="CL263" s="402"/>
      <c r="CM263" s="402"/>
      <c r="CN263" s="472"/>
      <c r="CO263" s="489" t="str">
        <f t="shared" si="210"/>
        <v/>
      </c>
      <c r="CP263" s="397" t="str">
        <f t="shared" si="210"/>
        <v/>
      </c>
      <c r="CQ263" s="397" t="str">
        <f t="shared" si="210"/>
        <v/>
      </c>
      <c r="CR263" s="397" t="str">
        <f t="shared" si="209"/>
        <v/>
      </c>
      <c r="CS263" s="397" t="str">
        <f t="shared" si="209"/>
        <v/>
      </c>
      <c r="CT263" s="397" t="str">
        <f t="shared" si="209"/>
        <v/>
      </c>
      <c r="CU263" s="397" t="str">
        <f t="shared" si="209"/>
        <v/>
      </c>
      <c r="CV263" s="491" t="str">
        <f t="shared" si="209"/>
        <v/>
      </c>
      <c r="CW263" s="379"/>
      <c r="CX263" s="399"/>
      <c r="CY263" s="472"/>
      <c r="CZ263" s="400"/>
      <c r="DA263" s="399"/>
      <c r="DB263" s="472"/>
      <c r="DC263" s="404" t="str">
        <f t="shared" si="233"/>
        <v/>
      </c>
      <c r="DD263" s="404" t="str">
        <f t="shared" si="233"/>
        <v/>
      </c>
      <c r="DE263" s="405" t="str">
        <f t="shared" si="233"/>
        <v/>
      </c>
      <c r="DF263" s="379"/>
      <c r="DG263" s="399"/>
      <c r="DH263" s="472"/>
      <c r="DI263" s="400"/>
      <c r="DJ263" s="399"/>
      <c r="DK263" s="472"/>
      <c r="DL263" s="400"/>
      <c r="DM263" s="399"/>
      <c r="DN263" s="472"/>
      <c r="DO263" s="400"/>
      <c r="DP263" s="399"/>
      <c r="DQ263" s="472"/>
      <c r="DR263" s="404" t="str">
        <f t="shared" si="234"/>
        <v/>
      </c>
      <c r="DS263" s="404" t="str">
        <f t="shared" si="234"/>
        <v/>
      </c>
      <c r="DT263" s="405" t="str">
        <f t="shared" si="234"/>
        <v/>
      </c>
      <c r="DU263" s="409"/>
      <c r="DV263" s="406" t="b">
        <f t="shared" si="211"/>
        <v>0</v>
      </c>
      <c r="DW263" s="136" t="b">
        <f t="shared" si="212"/>
        <v>0</v>
      </c>
      <c r="DX263" s="408" t="b">
        <f t="shared" si="213"/>
        <v>1</v>
      </c>
      <c r="DY263" s="136" t="b">
        <f t="shared" si="214"/>
        <v>0</v>
      </c>
      <c r="DZ263" s="136" t="b">
        <f t="shared" si="215"/>
        <v>0</v>
      </c>
      <c r="EA263" s="408" t="b">
        <f t="shared" si="216"/>
        <v>1</v>
      </c>
      <c r="EB263" s="136" t="b">
        <f t="shared" si="217"/>
        <v>0</v>
      </c>
      <c r="EC263" s="136" t="b">
        <f t="shared" si="218"/>
        <v>0</v>
      </c>
      <c r="ED263" s="408" t="b">
        <f t="shared" si="219"/>
        <v>1</v>
      </c>
      <c r="EE263" s="136" t="b">
        <f t="shared" si="220"/>
        <v>0</v>
      </c>
      <c r="EF263" s="136" t="b">
        <f t="shared" si="221"/>
        <v>0</v>
      </c>
      <c r="EG263" s="408" t="b">
        <f t="shared" si="222"/>
        <v>1</v>
      </c>
      <c r="EH263" s="136" t="b">
        <f t="shared" si="223"/>
        <v>0</v>
      </c>
      <c r="EI263" s="136" t="b">
        <f t="shared" si="224"/>
        <v>0</v>
      </c>
      <c r="EJ263" s="408" t="b">
        <f t="shared" si="225"/>
        <v>1</v>
      </c>
      <c r="EK263" s="136" t="b">
        <f t="shared" si="226"/>
        <v>0</v>
      </c>
      <c r="EL263" s="136" t="b">
        <f t="shared" si="227"/>
        <v>0</v>
      </c>
      <c r="EM263" s="408" t="b">
        <f t="shared" si="228"/>
        <v>1</v>
      </c>
      <c r="EN263" s="583"/>
    </row>
    <row r="264" spans="1:224">
      <c r="A264" s="533" t="s">
        <v>616</v>
      </c>
      <c r="B264" s="534" t="s">
        <v>670</v>
      </c>
      <c r="C264" s="535">
        <v>160384</v>
      </c>
      <c r="D264" s="536">
        <v>14</v>
      </c>
      <c r="E264" s="395"/>
      <c r="F264" s="395"/>
      <c r="G264" s="395"/>
      <c r="H264" s="395"/>
      <c r="I264" s="472"/>
      <c r="J264" s="472"/>
      <c r="K264" s="394"/>
      <c r="L264" s="395"/>
      <c r="M264" s="395"/>
      <c r="N264" s="395"/>
      <c r="O264" s="396"/>
      <c r="P264" s="396"/>
      <c r="Q264" s="395"/>
      <c r="R264" s="395"/>
      <c r="S264" s="395"/>
      <c r="T264" s="395"/>
      <c r="U264" s="395"/>
      <c r="V264" s="472"/>
      <c r="W264" s="394"/>
      <c r="X264" s="395"/>
      <c r="Y264" s="395"/>
      <c r="Z264" s="395"/>
      <c r="AA264" s="396"/>
      <c r="AB264" s="396"/>
      <c r="AC264" s="395"/>
      <c r="AD264" s="395"/>
      <c r="AE264" s="395"/>
      <c r="AF264" s="395"/>
      <c r="AG264" s="395"/>
      <c r="AH264" s="472"/>
      <c r="AI264" s="489" t="str">
        <f t="shared" si="230"/>
        <v xml:space="preserve"> </v>
      </c>
      <c r="AJ264" s="397" t="str">
        <f t="shared" si="230"/>
        <v xml:space="preserve"> </v>
      </c>
      <c r="AK264" s="397" t="str">
        <f t="shared" si="230"/>
        <v xml:space="preserve"> </v>
      </c>
      <c r="AL264" s="397" t="str">
        <f t="shared" si="230"/>
        <v xml:space="preserve"> </v>
      </c>
      <c r="AM264" s="397" t="str">
        <f t="shared" si="230"/>
        <v xml:space="preserve"> </v>
      </c>
      <c r="AN264" s="397" t="str">
        <f t="shared" si="230"/>
        <v xml:space="preserve"> </v>
      </c>
      <c r="AO264" s="397" t="str">
        <f t="shared" si="230"/>
        <v xml:space="preserve"> </v>
      </c>
      <c r="AP264" s="397" t="str">
        <f t="shared" si="230"/>
        <v xml:space="preserve"> </v>
      </c>
      <c r="AQ264" s="397" t="str">
        <f t="shared" si="230"/>
        <v xml:space="preserve"> </v>
      </c>
      <c r="AR264" s="397" t="str">
        <f t="shared" si="229"/>
        <v xml:space="preserve"> </v>
      </c>
      <c r="AS264" s="397" t="str">
        <f t="shared" si="229"/>
        <v xml:space="preserve"> </v>
      </c>
      <c r="AT264" s="398" t="str">
        <f t="shared" si="229"/>
        <v xml:space="preserve"> </v>
      </c>
      <c r="AU264" s="379"/>
      <c r="AV264" s="395"/>
      <c r="AW264" s="472"/>
      <c r="AX264" s="400"/>
      <c r="AY264" s="395"/>
      <c r="AZ264" s="472"/>
      <c r="BA264" s="489" t="str">
        <f t="shared" si="231"/>
        <v xml:space="preserve"> </v>
      </c>
      <c r="BB264" s="397" t="str">
        <f t="shared" si="231"/>
        <v xml:space="preserve"> </v>
      </c>
      <c r="BC264" s="398" t="str">
        <f t="shared" si="231"/>
        <v xml:space="preserve"> </v>
      </c>
      <c r="BD264" s="401"/>
      <c r="BE264" s="402"/>
      <c r="BF264" s="472"/>
      <c r="BG264" s="403"/>
      <c r="BH264" s="402"/>
      <c r="BI264" s="472"/>
      <c r="BJ264" s="403"/>
      <c r="BK264" s="402"/>
      <c r="BL264" s="472"/>
      <c r="BM264" s="403"/>
      <c r="BN264" s="402"/>
      <c r="BO264" s="472"/>
      <c r="BP264" s="490" t="str">
        <f t="shared" si="232"/>
        <v/>
      </c>
      <c r="BQ264" s="475" t="str">
        <f t="shared" si="232"/>
        <v/>
      </c>
      <c r="BR264" s="405" t="str">
        <f t="shared" si="232"/>
        <v/>
      </c>
      <c r="BS264" s="476"/>
      <c r="BT264" s="402"/>
      <c r="BU264" s="402"/>
      <c r="BV264" s="402"/>
      <c r="BW264" s="472"/>
      <c r="BX264" s="472"/>
      <c r="BY264" s="403"/>
      <c r="BZ264" s="402"/>
      <c r="CA264" s="402"/>
      <c r="CB264" s="402"/>
      <c r="CC264" s="402"/>
      <c r="CD264" s="402"/>
      <c r="CE264" s="402"/>
      <c r="CF264" s="472"/>
      <c r="CG264" s="403"/>
      <c r="CH264" s="399"/>
      <c r="CI264" s="402"/>
      <c r="CJ264" s="402"/>
      <c r="CK264" s="402"/>
      <c r="CL264" s="402"/>
      <c r="CM264" s="402"/>
      <c r="CN264" s="472"/>
      <c r="CO264" s="489" t="str">
        <f t="shared" si="210"/>
        <v/>
      </c>
      <c r="CP264" s="397" t="str">
        <f t="shared" si="210"/>
        <v/>
      </c>
      <c r="CQ264" s="397" t="str">
        <f t="shared" si="210"/>
        <v/>
      </c>
      <c r="CR264" s="397" t="str">
        <f t="shared" si="209"/>
        <v/>
      </c>
      <c r="CS264" s="397" t="str">
        <f t="shared" si="209"/>
        <v/>
      </c>
      <c r="CT264" s="397" t="str">
        <f t="shared" si="209"/>
        <v/>
      </c>
      <c r="CU264" s="397" t="str">
        <f t="shared" si="209"/>
        <v/>
      </c>
      <c r="CV264" s="491" t="str">
        <f t="shared" si="209"/>
        <v/>
      </c>
      <c r="CW264" s="379"/>
      <c r="CX264" s="399"/>
      <c r="CY264" s="472"/>
      <c r="CZ264" s="400"/>
      <c r="DA264" s="399"/>
      <c r="DB264" s="472"/>
      <c r="DC264" s="404" t="str">
        <f t="shared" si="233"/>
        <v/>
      </c>
      <c r="DD264" s="404" t="str">
        <f t="shared" si="233"/>
        <v/>
      </c>
      <c r="DE264" s="405" t="str">
        <f t="shared" si="233"/>
        <v/>
      </c>
      <c r="DF264" s="379"/>
      <c r="DG264" s="399"/>
      <c r="DH264" s="472"/>
      <c r="DI264" s="400"/>
      <c r="DJ264" s="399"/>
      <c r="DK264" s="472"/>
      <c r="DL264" s="400"/>
      <c r="DM264" s="399"/>
      <c r="DN264" s="472"/>
      <c r="DO264" s="400"/>
      <c r="DP264" s="399"/>
      <c r="DQ264" s="472"/>
      <c r="DR264" s="404" t="str">
        <f t="shared" si="234"/>
        <v/>
      </c>
      <c r="DS264" s="404" t="str">
        <f t="shared" si="234"/>
        <v/>
      </c>
      <c r="DT264" s="405" t="str">
        <f t="shared" si="234"/>
        <v/>
      </c>
      <c r="DU264" s="409"/>
      <c r="DV264" s="406" t="b">
        <f t="shared" si="211"/>
        <v>0</v>
      </c>
      <c r="DW264" s="136" t="b">
        <f t="shared" si="212"/>
        <v>0</v>
      </c>
      <c r="DX264" s="408" t="b">
        <f t="shared" si="213"/>
        <v>1</v>
      </c>
      <c r="DY264" s="136" t="b">
        <f t="shared" si="214"/>
        <v>0</v>
      </c>
      <c r="DZ264" s="136" t="b">
        <f t="shared" si="215"/>
        <v>0</v>
      </c>
      <c r="EA264" s="408" t="b">
        <f t="shared" si="216"/>
        <v>1</v>
      </c>
      <c r="EB264" s="136" t="b">
        <f t="shared" si="217"/>
        <v>0</v>
      </c>
      <c r="EC264" s="136" t="b">
        <f t="shared" si="218"/>
        <v>0</v>
      </c>
      <c r="ED264" s="408" t="b">
        <f t="shared" si="219"/>
        <v>1</v>
      </c>
      <c r="EE264" s="136" t="b">
        <f t="shared" si="220"/>
        <v>0</v>
      </c>
      <c r="EF264" s="136" t="b">
        <f t="shared" si="221"/>
        <v>0</v>
      </c>
      <c r="EG264" s="408" t="b">
        <f t="shared" si="222"/>
        <v>1</v>
      </c>
      <c r="EH264" s="136" t="b">
        <f t="shared" si="223"/>
        <v>0</v>
      </c>
      <c r="EI264" s="136" t="b">
        <f t="shared" si="224"/>
        <v>0</v>
      </c>
      <c r="EJ264" s="408" t="b">
        <f t="shared" si="225"/>
        <v>1</v>
      </c>
      <c r="EK264" s="136" t="b">
        <f t="shared" si="226"/>
        <v>0</v>
      </c>
      <c r="EL264" s="136" t="b">
        <f t="shared" si="227"/>
        <v>0</v>
      </c>
      <c r="EM264" s="408" t="b">
        <f t="shared" si="228"/>
        <v>1</v>
      </c>
      <c r="EN264" s="583"/>
    </row>
    <row r="265" spans="1:224">
      <c r="A265" s="533" t="s">
        <v>616</v>
      </c>
      <c r="B265" s="534" t="s">
        <v>671</v>
      </c>
      <c r="C265" s="535">
        <v>158583</v>
      </c>
      <c r="D265" s="536">
        <v>14</v>
      </c>
      <c r="E265" s="395"/>
      <c r="F265" s="395"/>
      <c r="G265" s="395"/>
      <c r="H265" s="395"/>
      <c r="I265" s="472"/>
      <c r="J265" s="472"/>
      <c r="K265" s="394"/>
      <c r="L265" s="395"/>
      <c r="M265" s="395"/>
      <c r="N265" s="395"/>
      <c r="O265" s="396"/>
      <c r="P265" s="396"/>
      <c r="Q265" s="395"/>
      <c r="R265" s="395"/>
      <c r="S265" s="395"/>
      <c r="T265" s="395"/>
      <c r="U265" s="395"/>
      <c r="V265" s="472"/>
      <c r="W265" s="394"/>
      <c r="X265" s="395"/>
      <c r="Y265" s="395"/>
      <c r="Z265" s="395"/>
      <c r="AA265" s="396"/>
      <c r="AB265" s="396"/>
      <c r="AC265" s="395"/>
      <c r="AD265" s="395"/>
      <c r="AE265" s="395"/>
      <c r="AF265" s="395"/>
      <c r="AG265" s="395"/>
      <c r="AH265" s="472"/>
      <c r="AI265" s="489" t="str">
        <f t="shared" si="230"/>
        <v xml:space="preserve"> </v>
      </c>
      <c r="AJ265" s="397" t="str">
        <f t="shared" si="230"/>
        <v xml:space="preserve"> </v>
      </c>
      <c r="AK265" s="397" t="str">
        <f t="shared" si="230"/>
        <v xml:space="preserve"> </v>
      </c>
      <c r="AL265" s="397" t="str">
        <f t="shared" si="230"/>
        <v xml:space="preserve"> </v>
      </c>
      <c r="AM265" s="397" t="str">
        <f t="shared" si="230"/>
        <v xml:space="preserve"> </v>
      </c>
      <c r="AN265" s="397" t="str">
        <f t="shared" si="230"/>
        <v xml:space="preserve"> </v>
      </c>
      <c r="AO265" s="397" t="str">
        <f t="shared" si="230"/>
        <v xml:space="preserve"> </v>
      </c>
      <c r="AP265" s="397" t="str">
        <f t="shared" si="230"/>
        <v xml:space="preserve"> </v>
      </c>
      <c r="AQ265" s="397" t="str">
        <f t="shared" si="230"/>
        <v xml:space="preserve"> </v>
      </c>
      <c r="AR265" s="397" t="str">
        <f t="shared" si="229"/>
        <v xml:space="preserve"> </v>
      </c>
      <c r="AS265" s="397" t="str">
        <f t="shared" si="229"/>
        <v xml:space="preserve"> </v>
      </c>
      <c r="AT265" s="398" t="str">
        <f t="shared" si="229"/>
        <v xml:space="preserve"> </v>
      </c>
      <c r="AU265" s="379"/>
      <c r="AV265" s="395"/>
      <c r="AW265" s="472"/>
      <c r="AX265" s="400"/>
      <c r="AY265" s="395"/>
      <c r="AZ265" s="472"/>
      <c r="BA265" s="489" t="str">
        <f t="shared" si="231"/>
        <v xml:space="preserve"> </v>
      </c>
      <c r="BB265" s="397" t="str">
        <f t="shared" si="231"/>
        <v xml:space="preserve"> </v>
      </c>
      <c r="BC265" s="398" t="str">
        <f t="shared" si="231"/>
        <v xml:space="preserve"> </v>
      </c>
      <c r="BD265" s="401"/>
      <c r="BE265" s="402"/>
      <c r="BF265" s="472"/>
      <c r="BG265" s="403"/>
      <c r="BH265" s="402"/>
      <c r="BI265" s="472"/>
      <c r="BJ265" s="403"/>
      <c r="BK265" s="402"/>
      <c r="BL265" s="472"/>
      <c r="BM265" s="403"/>
      <c r="BN265" s="402"/>
      <c r="BO265" s="472"/>
      <c r="BP265" s="490" t="str">
        <f t="shared" si="232"/>
        <v/>
      </c>
      <c r="BQ265" s="475" t="str">
        <f t="shared" si="232"/>
        <v/>
      </c>
      <c r="BR265" s="405" t="str">
        <f t="shared" si="232"/>
        <v/>
      </c>
      <c r="BS265" s="476"/>
      <c r="BT265" s="402"/>
      <c r="BU265" s="402"/>
      <c r="BV265" s="402"/>
      <c r="BW265" s="472"/>
      <c r="BX265" s="472"/>
      <c r="BY265" s="403"/>
      <c r="BZ265" s="402"/>
      <c r="CA265" s="402"/>
      <c r="CB265" s="402"/>
      <c r="CC265" s="402"/>
      <c r="CD265" s="402"/>
      <c r="CE265" s="402"/>
      <c r="CF265" s="472"/>
      <c r="CG265" s="403"/>
      <c r="CH265" s="399"/>
      <c r="CI265" s="402"/>
      <c r="CJ265" s="402"/>
      <c r="CK265" s="402"/>
      <c r="CL265" s="402"/>
      <c r="CM265" s="402"/>
      <c r="CN265" s="472"/>
      <c r="CO265" s="489" t="str">
        <f t="shared" si="210"/>
        <v/>
      </c>
      <c r="CP265" s="397" t="str">
        <f t="shared" si="210"/>
        <v/>
      </c>
      <c r="CQ265" s="397" t="str">
        <f t="shared" si="210"/>
        <v/>
      </c>
      <c r="CR265" s="397" t="str">
        <f t="shared" si="209"/>
        <v/>
      </c>
      <c r="CS265" s="397" t="str">
        <f t="shared" si="209"/>
        <v/>
      </c>
      <c r="CT265" s="397" t="str">
        <f t="shared" si="209"/>
        <v/>
      </c>
      <c r="CU265" s="397" t="str">
        <f t="shared" si="209"/>
        <v/>
      </c>
      <c r="CV265" s="491" t="str">
        <f t="shared" si="209"/>
        <v/>
      </c>
      <c r="CW265" s="379"/>
      <c r="CX265" s="399"/>
      <c r="CY265" s="472"/>
      <c r="CZ265" s="400"/>
      <c r="DA265" s="399"/>
      <c r="DB265" s="472"/>
      <c r="DC265" s="404" t="str">
        <f t="shared" si="233"/>
        <v/>
      </c>
      <c r="DD265" s="404" t="str">
        <f t="shared" si="233"/>
        <v/>
      </c>
      <c r="DE265" s="405" t="str">
        <f t="shared" si="233"/>
        <v/>
      </c>
      <c r="DF265" s="379"/>
      <c r="DG265" s="399"/>
      <c r="DH265" s="472"/>
      <c r="DI265" s="400"/>
      <c r="DJ265" s="399"/>
      <c r="DK265" s="472"/>
      <c r="DL265" s="400"/>
      <c r="DM265" s="399"/>
      <c r="DN265" s="472"/>
      <c r="DO265" s="400"/>
      <c r="DP265" s="399"/>
      <c r="DQ265" s="472"/>
      <c r="DR265" s="404" t="str">
        <f t="shared" si="234"/>
        <v/>
      </c>
      <c r="DS265" s="404" t="str">
        <f t="shared" si="234"/>
        <v/>
      </c>
      <c r="DT265" s="405" t="str">
        <f t="shared" si="234"/>
        <v/>
      </c>
      <c r="DU265" s="409"/>
      <c r="DV265" s="406" t="b">
        <f t="shared" si="211"/>
        <v>0</v>
      </c>
      <c r="DW265" s="136" t="b">
        <f t="shared" si="212"/>
        <v>0</v>
      </c>
      <c r="DX265" s="408" t="b">
        <f t="shared" si="213"/>
        <v>1</v>
      </c>
      <c r="DY265" s="136" t="b">
        <f t="shared" si="214"/>
        <v>0</v>
      </c>
      <c r="DZ265" s="136" t="b">
        <f t="shared" si="215"/>
        <v>0</v>
      </c>
      <c r="EA265" s="408" t="b">
        <f t="shared" si="216"/>
        <v>1</v>
      </c>
      <c r="EB265" s="136" t="b">
        <f t="shared" si="217"/>
        <v>0</v>
      </c>
      <c r="EC265" s="136" t="b">
        <f t="shared" si="218"/>
        <v>0</v>
      </c>
      <c r="ED265" s="408" t="b">
        <f t="shared" si="219"/>
        <v>1</v>
      </c>
      <c r="EE265" s="136" t="b">
        <f t="shared" si="220"/>
        <v>0</v>
      </c>
      <c r="EF265" s="136" t="b">
        <f t="shared" si="221"/>
        <v>0</v>
      </c>
      <c r="EG265" s="408" t="b">
        <f t="shared" si="222"/>
        <v>1</v>
      </c>
      <c r="EH265" s="136" t="b">
        <f t="shared" si="223"/>
        <v>0</v>
      </c>
      <c r="EI265" s="136" t="b">
        <f t="shared" si="224"/>
        <v>0</v>
      </c>
      <c r="EJ265" s="408" t="b">
        <f t="shared" si="225"/>
        <v>1</v>
      </c>
      <c r="EK265" s="136" t="b">
        <f t="shared" si="226"/>
        <v>0</v>
      </c>
      <c r="EL265" s="136" t="b">
        <f t="shared" si="227"/>
        <v>0</v>
      </c>
      <c r="EM265" s="408" t="b">
        <f t="shared" si="228"/>
        <v>1</v>
      </c>
      <c r="EN265" s="583"/>
    </row>
    <row r="266" spans="1:224">
      <c r="A266" s="533" t="s">
        <v>616</v>
      </c>
      <c r="B266" s="534" t="s">
        <v>672</v>
      </c>
      <c r="C266" s="535">
        <v>160427</v>
      </c>
      <c r="D266" s="536">
        <v>14</v>
      </c>
      <c r="E266" s="395"/>
      <c r="F266" s="395"/>
      <c r="G266" s="395"/>
      <c r="H266" s="395"/>
      <c r="I266" s="472"/>
      <c r="J266" s="472"/>
      <c r="K266" s="394"/>
      <c r="L266" s="395"/>
      <c r="M266" s="395"/>
      <c r="N266" s="395"/>
      <c r="O266" s="396"/>
      <c r="P266" s="396"/>
      <c r="Q266" s="395"/>
      <c r="R266" s="395"/>
      <c r="S266" s="395"/>
      <c r="T266" s="395"/>
      <c r="U266" s="395"/>
      <c r="V266" s="472"/>
      <c r="W266" s="394"/>
      <c r="X266" s="395"/>
      <c r="Y266" s="395"/>
      <c r="Z266" s="395"/>
      <c r="AA266" s="396"/>
      <c r="AB266" s="396"/>
      <c r="AC266" s="395"/>
      <c r="AD266" s="395"/>
      <c r="AE266" s="395"/>
      <c r="AF266" s="395"/>
      <c r="AG266" s="395"/>
      <c r="AH266" s="472"/>
      <c r="AI266" s="489" t="str">
        <f t="shared" si="230"/>
        <v xml:space="preserve"> </v>
      </c>
      <c r="AJ266" s="397" t="str">
        <f t="shared" si="230"/>
        <v xml:space="preserve"> </v>
      </c>
      <c r="AK266" s="397" t="str">
        <f t="shared" si="230"/>
        <v xml:space="preserve"> </v>
      </c>
      <c r="AL266" s="397" t="str">
        <f t="shared" si="230"/>
        <v xml:space="preserve"> </v>
      </c>
      <c r="AM266" s="397" t="str">
        <f t="shared" si="230"/>
        <v xml:space="preserve"> </v>
      </c>
      <c r="AN266" s="397" t="str">
        <f t="shared" si="230"/>
        <v xml:space="preserve"> </v>
      </c>
      <c r="AO266" s="397" t="str">
        <f t="shared" si="230"/>
        <v xml:space="preserve"> </v>
      </c>
      <c r="AP266" s="397" t="str">
        <f t="shared" si="230"/>
        <v xml:space="preserve"> </v>
      </c>
      <c r="AQ266" s="397" t="str">
        <f t="shared" si="230"/>
        <v xml:space="preserve"> </v>
      </c>
      <c r="AR266" s="397" t="str">
        <f t="shared" si="229"/>
        <v xml:space="preserve"> </v>
      </c>
      <c r="AS266" s="397" t="str">
        <f t="shared" si="229"/>
        <v xml:space="preserve"> </v>
      </c>
      <c r="AT266" s="398" t="str">
        <f t="shared" si="229"/>
        <v xml:space="preserve"> </v>
      </c>
      <c r="AU266" s="379"/>
      <c r="AV266" s="395"/>
      <c r="AW266" s="472"/>
      <c r="AX266" s="400"/>
      <c r="AY266" s="395"/>
      <c r="AZ266" s="472"/>
      <c r="BA266" s="489" t="str">
        <f t="shared" si="231"/>
        <v xml:space="preserve"> </v>
      </c>
      <c r="BB266" s="397" t="str">
        <f t="shared" si="231"/>
        <v xml:space="preserve"> </v>
      </c>
      <c r="BC266" s="398" t="str">
        <f t="shared" si="231"/>
        <v xml:space="preserve"> </v>
      </c>
      <c r="BD266" s="401"/>
      <c r="BE266" s="402"/>
      <c r="BF266" s="472"/>
      <c r="BG266" s="403"/>
      <c r="BH266" s="402"/>
      <c r="BI266" s="472"/>
      <c r="BJ266" s="403"/>
      <c r="BK266" s="402"/>
      <c r="BL266" s="472"/>
      <c r="BM266" s="403"/>
      <c r="BN266" s="402"/>
      <c r="BO266" s="472"/>
      <c r="BP266" s="490" t="str">
        <f t="shared" si="232"/>
        <v/>
      </c>
      <c r="BQ266" s="475" t="str">
        <f t="shared" si="232"/>
        <v/>
      </c>
      <c r="BR266" s="405" t="str">
        <f t="shared" si="232"/>
        <v/>
      </c>
      <c r="BS266" s="476"/>
      <c r="BT266" s="402"/>
      <c r="BU266" s="402"/>
      <c r="BV266" s="402"/>
      <c r="BW266" s="472"/>
      <c r="BX266" s="472"/>
      <c r="BY266" s="403"/>
      <c r="BZ266" s="402"/>
      <c r="CA266" s="402"/>
      <c r="CB266" s="402"/>
      <c r="CC266" s="402"/>
      <c r="CD266" s="402"/>
      <c r="CE266" s="402"/>
      <c r="CF266" s="472"/>
      <c r="CG266" s="403"/>
      <c r="CH266" s="399"/>
      <c r="CI266" s="402"/>
      <c r="CJ266" s="402"/>
      <c r="CK266" s="402"/>
      <c r="CL266" s="402"/>
      <c r="CM266" s="402"/>
      <c r="CN266" s="472"/>
      <c r="CO266" s="489" t="str">
        <f t="shared" si="210"/>
        <v/>
      </c>
      <c r="CP266" s="397" t="str">
        <f t="shared" si="210"/>
        <v/>
      </c>
      <c r="CQ266" s="397" t="str">
        <f t="shared" si="210"/>
        <v/>
      </c>
      <c r="CR266" s="397" t="str">
        <f t="shared" si="209"/>
        <v/>
      </c>
      <c r="CS266" s="397" t="str">
        <f t="shared" si="209"/>
        <v/>
      </c>
      <c r="CT266" s="397" t="str">
        <f t="shared" si="209"/>
        <v/>
      </c>
      <c r="CU266" s="397" t="str">
        <f t="shared" si="209"/>
        <v/>
      </c>
      <c r="CV266" s="491" t="str">
        <f t="shared" si="209"/>
        <v/>
      </c>
      <c r="CW266" s="379"/>
      <c r="CX266" s="399"/>
      <c r="CY266" s="472"/>
      <c r="CZ266" s="400"/>
      <c r="DA266" s="399"/>
      <c r="DB266" s="472"/>
      <c r="DC266" s="404" t="str">
        <f t="shared" si="233"/>
        <v/>
      </c>
      <c r="DD266" s="404" t="str">
        <f t="shared" si="233"/>
        <v/>
      </c>
      <c r="DE266" s="405" t="str">
        <f t="shared" si="233"/>
        <v/>
      </c>
      <c r="DF266" s="379"/>
      <c r="DG266" s="399"/>
      <c r="DH266" s="472"/>
      <c r="DI266" s="400"/>
      <c r="DJ266" s="399"/>
      <c r="DK266" s="472"/>
      <c r="DL266" s="400"/>
      <c r="DM266" s="399"/>
      <c r="DN266" s="472"/>
      <c r="DO266" s="400"/>
      <c r="DP266" s="399"/>
      <c r="DQ266" s="472"/>
      <c r="DR266" s="404" t="str">
        <f t="shared" si="234"/>
        <v/>
      </c>
      <c r="DS266" s="404" t="str">
        <f t="shared" si="234"/>
        <v/>
      </c>
      <c r="DT266" s="405" t="str">
        <f t="shared" si="234"/>
        <v/>
      </c>
      <c r="DU266" s="409"/>
      <c r="DV266" s="406" t="b">
        <f t="shared" si="211"/>
        <v>0</v>
      </c>
      <c r="DW266" s="136" t="b">
        <f t="shared" si="212"/>
        <v>0</v>
      </c>
      <c r="DX266" s="408" t="b">
        <f t="shared" si="213"/>
        <v>1</v>
      </c>
      <c r="DY266" s="136" t="b">
        <f t="shared" si="214"/>
        <v>0</v>
      </c>
      <c r="DZ266" s="136" t="b">
        <f t="shared" si="215"/>
        <v>0</v>
      </c>
      <c r="EA266" s="408" t="b">
        <f t="shared" si="216"/>
        <v>1</v>
      </c>
      <c r="EB266" s="136" t="b">
        <f t="shared" si="217"/>
        <v>0</v>
      </c>
      <c r="EC266" s="136" t="b">
        <f t="shared" si="218"/>
        <v>0</v>
      </c>
      <c r="ED266" s="408" t="b">
        <f t="shared" si="219"/>
        <v>1</v>
      </c>
      <c r="EE266" s="136" t="b">
        <f t="shared" si="220"/>
        <v>0</v>
      </c>
      <c r="EF266" s="136" t="b">
        <f t="shared" si="221"/>
        <v>0</v>
      </c>
      <c r="EG266" s="408" t="b">
        <f t="shared" si="222"/>
        <v>1</v>
      </c>
      <c r="EH266" s="136" t="b">
        <f t="shared" si="223"/>
        <v>0</v>
      </c>
      <c r="EI266" s="136" t="b">
        <f t="shared" si="224"/>
        <v>0</v>
      </c>
      <c r="EJ266" s="408" t="b">
        <f t="shared" si="225"/>
        <v>1</v>
      </c>
      <c r="EK266" s="136" t="b">
        <f t="shared" si="226"/>
        <v>0</v>
      </c>
      <c r="EL266" s="136" t="b">
        <f t="shared" si="227"/>
        <v>0</v>
      </c>
      <c r="EM266" s="408" t="b">
        <f t="shared" si="228"/>
        <v>1</v>
      </c>
      <c r="EN266" s="583"/>
    </row>
    <row r="267" spans="1:224">
      <c r="A267" s="533" t="s">
        <v>616</v>
      </c>
      <c r="B267" s="534" t="s">
        <v>673</v>
      </c>
      <c r="C267" s="535">
        <v>160436</v>
      </c>
      <c r="D267" s="536">
        <v>14</v>
      </c>
      <c r="E267" s="395"/>
      <c r="F267" s="395"/>
      <c r="G267" s="395"/>
      <c r="H267" s="395"/>
      <c r="I267" s="472"/>
      <c r="J267" s="472"/>
      <c r="K267" s="394"/>
      <c r="L267" s="395"/>
      <c r="M267" s="395"/>
      <c r="N267" s="395"/>
      <c r="O267" s="396"/>
      <c r="P267" s="396"/>
      <c r="Q267" s="395"/>
      <c r="R267" s="395"/>
      <c r="S267" s="395"/>
      <c r="T267" s="395"/>
      <c r="U267" s="395"/>
      <c r="V267" s="472"/>
      <c r="W267" s="394"/>
      <c r="X267" s="395"/>
      <c r="Y267" s="395"/>
      <c r="Z267" s="395"/>
      <c r="AA267" s="396"/>
      <c r="AB267" s="396"/>
      <c r="AC267" s="395"/>
      <c r="AD267" s="395"/>
      <c r="AE267" s="395"/>
      <c r="AF267" s="395"/>
      <c r="AG267" s="395"/>
      <c r="AH267" s="472"/>
      <c r="AI267" s="489" t="str">
        <f t="shared" si="230"/>
        <v xml:space="preserve"> </v>
      </c>
      <c r="AJ267" s="397" t="str">
        <f t="shared" si="230"/>
        <v xml:space="preserve"> </v>
      </c>
      <c r="AK267" s="397" t="str">
        <f t="shared" si="230"/>
        <v xml:space="preserve"> </v>
      </c>
      <c r="AL267" s="397" t="str">
        <f t="shared" si="230"/>
        <v xml:space="preserve"> </v>
      </c>
      <c r="AM267" s="397" t="str">
        <f t="shared" si="230"/>
        <v xml:space="preserve"> </v>
      </c>
      <c r="AN267" s="397" t="str">
        <f t="shared" si="230"/>
        <v xml:space="preserve"> </v>
      </c>
      <c r="AO267" s="397" t="str">
        <f t="shared" si="230"/>
        <v xml:space="preserve"> </v>
      </c>
      <c r="AP267" s="397" t="str">
        <f t="shared" si="230"/>
        <v xml:space="preserve"> </v>
      </c>
      <c r="AQ267" s="397" t="str">
        <f t="shared" si="230"/>
        <v xml:space="preserve"> </v>
      </c>
      <c r="AR267" s="397" t="str">
        <f t="shared" si="229"/>
        <v xml:space="preserve"> </v>
      </c>
      <c r="AS267" s="397" t="str">
        <f t="shared" si="229"/>
        <v xml:space="preserve"> </v>
      </c>
      <c r="AT267" s="398" t="str">
        <f t="shared" si="229"/>
        <v xml:space="preserve"> </v>
      </c>
      <c r="AU267" s="379"/>
      <c r="AV267" s="395"/>
      <c r="AW267" s="472"/>
      <c r="AX267" s="400"/>
      <c r="AY267" s="395"/>
      <c r="AZ267" s="472"/>
      <c r="BA267" s="489" t="str">
        <f t="shared" si="231"/>
        <v xml:space="preserve"> </v>
      </c>
      <c r="BB267" s="397" t="str">
        <f t="shared" si="231"/>
        <v xml:space="preserve"> </v>
      </c>
      <c r="BC267" s="398" t="str">
        <f t="shared" si="231"/>
        <v xml:space="preserve"> </v>
      </c>
      <c r="BD267" s="401"/>
      <c r="BE267" s="402"/>
      <c r="BF267" s="472"/>
      <c r="BG267" s="403"/>
      <c r="BH267" s="402"/>
      <c r="BI267" s="472"/>
      <c r="BJ267" s="403"/>
      <c r="BK267" s="402"/>
      <c r="BL267" s="472"/>
      <c r="BM267" s="403"/>
      <c r="BN267" s="402"/>
      <c r="BO267" s="472"/>
      <c r="BP267" s="490" t="str">
        <f t="shared" si="232"/>
        <v/>
      </c>
      <c r="BQ267" s="475" t="str">
        <f t="shared" si="232"/>
        <v/>
      </c>
      <c r="BR267" s="405" t="str">
        <f t="shared" si="232"/>
        <v/>
      </c>
      <c r="BS267" s="476"/>
      <c r="BT267" s="402"/>
      <c r="BU267" s="402"/>
      <c r="BV267" s="402"/>
      <c r="BW267" s="472"/>
      <c r="BX267" s="472"/>
      <c r="BY267" s="403"/>
      <c r="BZ267" s="402"/>
      <c r="CA267" s="402"/>
      <c r="CB267" s="402"/>
      <c r="CC267" s="402"/>
      <c r="CD267" s="402"/>
      <c r="CE267" s="402"/>
      <c r="CF267" s="472"/>
      <c r="CG267" s="403"/>
      <c r="CH267" s="399"/>
      <c r="CI267" s="402"/>
      <c r="CJ267" s="402"/>
      <c r="CK267" s="402"/>
      <c r="CL267" s="402"/>
      <c r="CM267" s="402"/>
      <c r="CN267" s="472"/>
      <c r="CO267" s="489" t="str">
        <f t="shared" ref="CO267:CQ275" si="235">IF(BY267&gt;0,BY267-CG267,"")</f>
        <v/>
      </c>
      <c r="CP267" s="397" t="str">
        <f t="shared" si="235"/>
        <v/>
      </c>
      <c r="CQ267" s="397" t="str">
        <f t="shared" si="235"/>
        <v/>
      </c>
      <c r="CR267" s="397" t="str">
        <f t="shared" si="209"/>
        <v/>
      </c>
      <c r="CS267" s="397" t="str">
        <f t="shared" si="209"/>
        <v/>
      </c>
      <c r="CT267" s="397" t="str">
        <f t="shared" si="209"/>
        <v/>
      </c>
      <c r="CU267" s="397" t="str">
        <f t="shared" si="209"/>
        <v/>
      </c>
      <c r="CV267" s="491" t="str">
        <f t="shared" si="209"/>
        <v/>
      </c>
      <c r="CW267" s="379"/>
      <c r="CX267" s="399"/>
      <c r="CY267" s="472"/>
      <c r="CZ267" s="400"/>
      <c r="DA267" s="399"/>
      <c r="DB267" s="472"/>
      <c r="DC267" s="404" t="str">
        <f t="shared" si="233"/>
        <v/>
      </c>
      <c r="DD267" s="404" t="str">
        <f t="shared" si="233"/>
        <v/>
      </c>
      <c r="DE267" s="405" t="str">
        <f t="shared" si="233"/>
        <v/>
      </c>
      <c r="DF267" s="379"/>
      <c r="DG267" s="399"/>
      <c r="DH267" s="472"/>
      <c r="DI267" s="400"/>
      <c r="DJ267" s="399"/>
      <c r="DK267" s="472"/>
      <c r="DL267" s="400"/>
      <c r="DM267" s="399"/>
      <c r="DN267" s="472"/>
      <c r="DO267" s="400"/>
      <c r="DP267" s="399"/>
      <c r="DQ267" s="472"/>
      <c r="DR267" s="404" t="str">
        <f t="shared" si="234"/>
        <v/>
      </c>
      <c r="DS267" s="404" t="str">
        <f t="shared" si="234"/>
        <v/>
      </c>
      <c r="DT267" s="405" t="str">
        <f t="shared" si="234"/>
        <v/>
      </c>
      <c r="DU267" s="409"/>
      <c r="DV267" s="406" t="b">
        <f t="shared" si="211"/>
        <v>0</v>
      </c>
      <c r="DW267" s="136" t="b">
        <f t="shared" si="212"/>
        <v>0</v>
      </c>
      <c r="DX267" s="408" t="b">
        <f t="shared" si="213"/>
        <v>1</v>
      </c>
      <c r="DY267" s="136" t="b">
        <f t="shared" si="214"/>
        <v>0</v>
      </c>
      <c r="DZ267" s="136" t="b">
        <f t="shared" si="215"/>
        <v>0</v>
      </c>
      <c r="EA267" s="408" t="b">
        <f t="shared" si="216"/>
        <v>1</v>
      </c>
      <c r="EB267" s="136" t="b">
        <f t="shared" si="217"/>
        <v>0</v>
      </c>
      <c r="EC267" s="136" t="b">
        <f t="shared" si="218"/>
        <v>0</v>
      </c>
      <c r="ED267" s="408" t="b">
        <f t="shared" si="219"/>
        <v>1</v>
      </c>
      <c r="EE267" s="136" t="b">
        <f t="shared" si="220"/>
        <v>0</v>
      </c>
      <c r="EF267" s="136" t="b">
        <f t="shared" si="221"/>
        <v>0</v>
      </c>
      <c r="EG267" s="408" t="b">
        <f t="shared" si="222"/>
        <v>1</v>
      </c>
      <c r="EH267" s="136" t="b">
        <f t="shared" si="223"/>
        <v>0</v>
      </c>
      <c r="EI267" s="136" t="b">
        <f t="shared" si="224"/>
        <v>0</v>
      </c>
      <c r="EJ267" s="408" t="b">
        <f t="shared" si="225"/>
        <v>1</v>
      </c>
      <c r="EK267" s="136" t="b">
        <f t="shared" si="226"/>
        <v>0</v>
      </c>
      <c r="EL267" s="136" t="b">
        <f t="shared" si="227"/>
        <v>0</v>
      </c>
      <c r="EM267" s="408" t="b">
        <f t="shared" si="228"/>
        <v>1</v>
      </c>
      <c r="EN267" s="583"/>
    </row>
    <row r="268" spans="1:224">
      <c r="A268" s="533" t="s">
        <v>616</v>
      </c>
      <c r="B268" s="534" t="s">
        <v>674</v>
      </c>
      <c r="C268" s="535">
        <v>160454</v>
      </c>
      <c r="D268" s="536">
        <v>14</v>
      </c>
      <c r="E268" s="395"/>
      <c r="F268" s="395"/>
      <c r="G268" s="395"/>
      <c r="H268" s="395"/>
      <c r="I268" s="472"/>
      <c r="J268" s="472"/>
      <c r="K268" s="394"/>
      <c r="L268" s="395"/>
      <c r="M268" s="395"/>
      <c r="N268" s="395"/>
      <c r="O268" s="396"/>
      <c r="P268" s="396"/>
      <c r="Q268" s="395"/>
      <c r="R268" s="395"/>
      <c r="S268" s="395"/>
      <c r="T268" s="395"/>
      <c r="U268" s="395"/>
      <c r="V268" s="472"/>
      <c r="W268" s="394"/>
      <c r="X268" s="395"/>
      <c r="Y268" s="395"/>
      <c r="Z268" s="395"/>
      <c r="AA268" s="396"/>
      <c r="AB268" s="396"/>
      <c r="AC268" s="395"/>
      <c r="AD268" s="395"/>
      <c r="AE268" s="395"/>
      <c r="AF268" s="395"/>
      <c r="AG268" s="395"/>
      <c r="AH268" s="472"/>
      <c r="AI268" s="489" t="str">
        <f t="shared" si="230"/>
        <v xml:space="preserve"> </v>
      </c>
      <c r="AJ268" s="397" t="str">
        <f t="shared" si="230"/>
        <v xml:space="preserve"> </v>
      </c>
      <c r="AK268" s="397" t="str">
        <f t="shared" si="230"/>
        <v xml:space="preserve"> </v>
      </c>
      <c r="AL268" s="397" t="str">
        <f t="shared" si="230"/>
        <v xml:space="preserve"> </v>
      </c>
      <c r="AM268" s="397" t="str">
        <f t="shared" si="230"/>
        <v xml:space="preserve"> </v>
      </c>
      <c r="AN268" s="397" t="str">
        <f t="shared" si="230"/>
        <v xml:space="preserve"> </v>
      </c>
      <c r="AO268" s="397" t="str">
        <f t="shared" si="230"/>
        <v xml:space="preserve"> </v>
      </c>
      <c r="AP268" s="397" t="str">
        <f t="shared" si="230"/>
        <v xml:space="preserve"> </v>
      </c>
      <c r="AQ268" s="397" t="str">
        <f t="shared" si="230"/>
        <v xml:space="preserve"> </v>
      </c>
      <c r="AR268" s="397" t="str">
        <f t="shared" si="229"/>
        <v xml:space="preserve"> </v>
      </c>
      <c r="AS268" s="397" t="str">
        <f t="shared" si="229"/>
        <v xml:space="preserve"> </v>
      </c>
      <c r="AT268" s="398" t="str">
        <f t="shared" si="229"/>
        <v xml:space="preserve"> </v>
      </c>
      <c r="AU268" s="379"/>
      <c r="AV268" s="395"/>
      <c r="AW268" s="472"/>
      <c r="AX268" s="400"/>
      <c r="AY268" s="395"/>
      <c r="AZ268" s="472"/>
      <c r="BA268" s="489" t="str">
        <f t="shared" si="231"/>
        <v xml:space="preserve"> </v>
      </c>
      <c r="BB268" s="397" t="str">
        <f t="shared" si="231"/>
        <v xml:space="preserve"> </v>
      </c>
      <c r="BC268" s="398" t="str">
        <f t="shared" si="231"/>
        <v xml:space="preserve"> </v>
      </c>
      <c r="BD268" s="401"/>
      <c r="BE268" s="402"/>
      <c r="BF268" s="472"/>
      <c r="BG268" s="403"/>
      <c r="BH268" s="402"/>
      <c r="BI268" s="472"/>
      <c r="BJ268" s="403"/>
      <c r="BK268" s="402"/>
      <c r="BL268" s="472"/>
      <c r="BM268" s="403"/>
      <c r="BN268" s="402"/>
      <c r="BO268" s="472"/>
      <c r="BP268" s="490" t="str">
        <f t="shared" si="232"/>
        <v/>
      </c>
      <c r="BQ268" s="475" t="str">
        <f t="shared" si="232"/>
        <v/>
      </c>
      <c r="BR268" s="405" t="str">
        <f t="shared" si="232"/>
        <v/>
      </c>
      <c r="BS268" s="476"/>
      <c r="BT268" s="402"/>
      <c r="BU268" s="402"/>
      <c r="BV268" s="402"/>
      <c r="BW268" s="472"/>
      <c r="BX268" s="472"/>
      <c r="BY268" s="403"/>
      <c r="BZ268" s="402"/>
      <c r="CA268" s="402"/>
      <c r="CB268" s="402"/>
      <c r="CC268" s="402"/>
      <c r="CD268" s="402"/>
      <c r="CE268" s="402"/>
      <c r="CF268" s="472"/>
      <c r="CG268" s="403"/>
      <c r="CH268" s="399"/>
      <c r="CI268" s="402"/>
      <c r="CJ268" s="402"/>
      <c r="CK268" s="402"/>
      <c r="CL268" s="402"/>
      <c r="CM268" s="402"/>
      <c r="CN268" s="472"/>
      <c r="CO268" s="489" t="str">
        <f t="shared" si="235"/>
        <v/>
      </c>
      <c r="CP268" s="397" t="str">
        <f t="shared" si="235"/>
        <v/>
      </c>
      <c r="CQ268" s="397" t="str">
        <f t="shared" si="235"/>
        <v/>
      </c>
      <c r="CR268" s="397" t="str">
        <f t="shared" si="209"/>
        <v/>
      </c>
      <c r="CS268" s="397" t="str">
        <f t="shared" si="209"/>
        <v/>
      </c>
      <c r="CT268" s="397" t="str">
        <f t="shared" si="209"/>
        <v/>
      </c>
      <c r="CU268" s="397" t="str">
        <f t="shared" si="209"/>
        <v/>
      </c>
      <c r="CV268" s="491" t="str">
        <f t="shared" si="209"/>
        <v/>
      </c>
      <c r="CW268" s="379"/>
      <c r="CX268" s="399"/>
      <c r="CY268" s="472"/>
      <c r="CZ268" s="400"/>
      <c r="DA268" s="399"/>
      <c r="DB268" s="472"/>
      <c r="DC268" s="404" t="str">
        <f t="shared" si="233"/>
        <v/>
      </c>
      <c r="DD268" s="404" t="str">
        <f t="shared" si="233"/>
        <v/>
      </c>
      <c r="DE268" s="405" t="str">
        <f t="shared" si="233"/>
        <v/>
      </c>
      <c r="DF268" s="379"/>
      <c r="DG268" s="399"/>
      <c r="DH268" s="472"/>
      <c r="DI268" s="400"/>
      <c r="DJ268" s="399"/>
      <c r="DK268" s="472"/>
      <c r="DL268" s="400"/>
      <c r="DM268" s="399"/>
      <c r="DN268" s="472"/>
      <c r="DO268" s="400"/>
      <c r="DP268" s="399"/>
      <c r="DQ268" s="472"/>
      <c r="DR268" s="404" t="str">
        <f t="shared" si="234"/>
        <v/>
      </c>
      <c r="DS268" s="404" t="str">
        <f t="shared" si="234"/>
        <v/>
      </c>
      <c r="DT268" s="405" t="str">
        <f t="shared" si="234"/>
        <v/>
      </c>
      <c r="DU268" s="409"/>
      <c r="DV268" s="406" t="b">
        <f t="shared" si="211"/>
        <v>0</v>
      </c>
      <c r="DW268" s="136" t="b">
        <f t="shared" si="212"/>
        <v>0</v>
      </c>
      <c r="DX268" s="408" t="b">
        <f t="shared" si="213"/>
        <v>1</v>
      </c>
      <c r="DY268" s="136" t="b">
        <f t="shared" si="214"/>
        <v>0</v>
      </c>
      <c r="DZ268" s="136" t="b">
        <f t="shared" si="215"/>
        <v>0</v>
      </c>
      <c r="EA268" s="408" t="b">
        <f t="shared" si="216"/>
        <v>1</v>
      </c>
      <c r="EB268" s="136" t="b">
        <f t="shared" si="217"/>
        <v>0</v>
      </c>
      <c r="EC268" s="136" t="b">
        <f t="shared" si="218"/>
        <v>0</v>
      </c>
      <c r="ED268" s="408" t="b">
        <f t="shared" si="219"/>
        <v>1</v>
      </c>
      <c r="EE268" s="136" t="b">
        <f t="shared" si="220"/>
        <v>0</v>
      </c>
      <c r="EF268" s="136" t="b">
        <f t="shared" si="221"/>
        <v>0</v>
      </c>
      <c r="EG268" s="408" t="b">
        <f t="shared" si="222"/>
        <v>1</v>
      </c>
      <c r="EH268" s="136" t="b">
        <f t="shared" si="223"/>
        <v>0</v>
      </c>
      <c r="EI268" s="136" t="b">
        <f t="shared" si="224"/>
        <v>0</v>
      </c>
      <c r="EJ268" s="408" t="b">
        <f t="shared" si="225"/>
        <v>1</v>
      </c>
      <c r="EK268" s="136" t="b">
        <f t="shared" si="226"/>
        <v>0</v>
      </c>
      <c r="EL268" s="136" t="b">
        <f t="shared" si="227"/>
        <v>0</v>
      </c>
      <c r="EM268" s="408" t="b">
        <f t="shared" si="228"/>
        <v>1</v>
      </c>
      <c r="EN268" s="583"/>
    </row>
    <row r="269" spans="1:224">
      <c r="A269" s="533" t="s">
        <v>616</v>
      </c>
      <c r="B269" s="534" t="s">
        <v>675</v>
      </c>
      <c r="C269" s="535">
        <v>160667</v>
      </c>
      <c r="D269" s="536">
        <v>14</v>
      </c>
      <c r="E269" s="395"/>
      <c r="F269" s="395"/>
      <c r="G269" s="395"/>
      <c r="H269" s="395"/>
      <c r="I269" s="472"/>
      <c r="J269" s="472"/>
      <c r="K269" s="394"/>
      <c r="L269" s="395"/>
      <c r="M269" s="395"/>
      <c r="N269" s="395"/>
      <c r="O269" s="396"/>
      <c r="P269" s="396"/>
      <c r="Q269" s="395"/>
      <c r="R269" s="395"/>
      <c r="S269" s="395"/>
      <c r="T269" s="395"/>
      <c r="U269" s="395"/>
      <c r="V269" s="472"/>
      <c r="W269" s="394"/>
      <c r="X269" s="395"/>
      <c r="Y269" s="395"/>
      <c r="Z269" s="395"/>
      <c r="AA269" s="396"/>
      <c r="AB269" s="396"/>
      <c r="AC269" s="395"/>
      <c r="AD269" s="395"/>
      <c r="AE269" s="395"/>
      <c r="AF269" s="395"/>
      <c r="AG269" s="395"/>
      <c r="AH269" s="472"/>
      <c r="AI269" s="489" t="str">
        <f t="shared" si="230"/>
        <v xml:space="preserve"> </v>
      </c>
      <c r="AJ269" s="397" t="str">
        <f t="shared" si="230"/>
        <v xml:space="preserve"> </v>
      </c>
      <c r="AK269" s="397" t="str">
        <f t="shared" si="230"/>
        <v xml:space="preserve"> </v>
      </c>
      <c r="AL269" s="397" t="str">
        <f t="shared" si="230"/>
        <v xml:space="preserve"> </v>
      </c>
      <c r="AM269" s="397" t="str">
        <f t="shared" si="230"/>
        <v xml:space="preserve"> </v>
      </c>
      <c r="AN269" s="397" t="str">
        <f t="shared" si="230"/>
        <v xml:space="preserve"> </v>
      </c>
      <c r="AO269" s="397" t="str">
        <f t="shared" si="230"/>
        <v xml:space="preserve"> </v>
      </c>
      <c r="AP269" s="397" t="str">
        <f t="shared" si="230"/>
        <v xml:space="preserve"> </v>
      </c>
      <c r="AQ269" s="397" t="str">
        <f t="shared" si="230"/>
        <v xml:space="preserve"> </v>
      </c>
      <c r="AR269" s="397" t="str">
        <f t="shared" si="229"/>
        <v xml:space="preserve"> </v>
      </c>
      <c r="AS269" s="397" t="str">
        <f t="shared" si="229"/>
        <v xml:space="preserve"> </v>
      </c>
      <c r="AT269" s="398" t="str">
        <f t="shared" si="229"/>
        <v xml:space="preserve"> </v>
      </c>
      <c r="AU269" s="379"/>
      <c r="AV269" s="395"/>
      <c r="AW269" s="472"/>
      <c r="AX269" s="400"/>
      <c r="AY269" s="395"/>
      <c r="AZ269" s="472"/>
      <c r="BA269" s="489" t="str">
        <f t="shared" si="231"/>
        <v xml:space="preserve"> </v>
      </c>
      <c r="BB269" s="397" t="str">
        <f t="shared" si="231"/>
        <v xml:space="preserve"> </v>
      </c>
      <c r="BC269" s="398" t="str">
        <f t="shared" si="231"/>
        <v xml:space="preserve"> </v>
      </c>
      <c r="BD269" s="401"/>
      <c r="BE269" s="402"/>
      <c r="BF269" s="472"/>
      <c r="BG269" s="403"/>
      <c r="BH269" s="402"/>
      <c r="BI269" s="472"/>
      <c r="BJ269" s="403"/>
      <c r="BK269" s="402"/>
      <c r="BL269" s="472"/>
      <c r="BM269" s="403"/>
      <c r="BN269" s="402"/>
      <c r="BO269" s="472"/>
      <c r="BP269" s="490" t="str">
        <f t="shared" si="232"/>
        <v/>
      </c>
      <c r="BQ269" s="475" t="str">
        <f t="shared" si="232"/>
        <v/>
      </c>
      <c r="BR269" s="405" t="str">
        <f t="shared" si="232"/>
        <v/>
      </c>
      <c r="BS269" s="476"/>
      <c r="BT269" s="402"/>
      <c r="BU269" s="402"/>
      <c r="BV269" s="402"/>
      <c r="BW269" s="472"/>
      <c r="BX269" s="472"/>
      <c r="BY269" s="403"/>
      <c r="BZ269" s="402"/>
      <c r="CA269" s="402"/>
      <c r="CB269" s="402"/>
      <c r="CC269" s="402"/>
      <c r="CD269" s="402"/>
      <c r="CE269" s="402"/>
      <c r="CF269" s="472"/>
      <c r="CG269" s="403"/>
      <c r="CH269" s="399"/>
      <c r="CI269" s="402"/>
      <c r="CJ269" s="402"/>
      <c r="CK269" s="402"/>
      <c r="CL269" s="402"/>
      <c r="CM269" s="402"/>
      <c r="CN269" s="472"/>
      <c r="CO269" s="489" t="str">
        <f t="shared" si="235"/>
        <v/>
      </c>
      <c r="CP269" s="397" t="str">
        <f t="shared" si="235"/>
        <v/>
      </c>
      <c r="CQ269" s="397" t="str">
        <f t="shared" si="235"/>
        <v/>
      </c>
      <c r="CR269" s="397" t="str">
        <f t="shared" si="209"/>
        <v/>
      </c>
      <c r="CS269" s="397" t="str">
        <f t="shared" si="209"/>
        <v/>
      </c>
      <c r="CT269" s="397" t="str">
        <f t="shared" si="209"/>
        <v/>
      </c>
      <c r="CU269" s="397" t="str">
        <f t="shared" si="209"/>
        <v/>
      </c>
      <c r="CV269" s="491" t="str">
        <f t="shared" si="209"/>
        <v/>
      </c>
      <c r="CW269" s="379"/>
      <c r="CX269" s="399"/>
      <c r="CY269" s="472"/>
      <c r="CZ269" s="400"/>
      <c r="DA269" s="399"/>
      <c r="DB269" s="472"/>
      <c r="DC269" s="404" t="str">
        <f t="shared" si="233"/>
        <v/>
      </c>
      <c r="DD269" s="404" t="str">
        <f t="shared" si="233"/>
        <v/>
      </c>
      <c r="DE269" s="405" t="str">
        <f t="shared" si="233"/>
        <v/>
      </c>
      <c r="DF269" s="379"/>
      <c r="DG269" s="399"/>
      <c r="DH269" s="472"/>
      <c r="DI269" s="400"/>
      <c r="DJ269" s="399"/>
      <c r="DK269" s="472"/>
      <c r="DL269" s="400"/>
      <c r="DM269" s="399"/>
      <c r="DN269" s="472"/>
      <c r="DO269" s="400"/>
      <c r="DP269" s="399"/>
      <c r="DQ269" s="472"/>
      <c r="DR269" s="404" t="str">
        <f t="shared" si="234"/>
        <v/>
      </c>
      <c r="DS269" s="404" t="str">
        <f t="shared" si="234"/>
        <v/>
      </c>
      <c r="DT269" s="405" t="str">
        <f t="shared" si="234"/>
        <v/>
      </c>
      <c r="DU269" s="409"/>
      <c r="DV269" s="406" t="b">
        <f t="shared" si="211"/>
        <v>0</v>
      </c>
      <c r="DW269" s="136" t="b">
        <f t="shared" si="212"/>
        <v>0</v>
      </c>
      <c r="DX269" s="408" t="b">
        <f t="shared" si="213"/>
        <v>1</v>
      </c>
      <c r="DY269" s="136" t="b">
        <f t="shared" si="214"/>
        <v>0</v>
      </c>
      <c r="DZ269" s="136" t="b">
        <f t="shared" si="215"/>
        <v>0</v>
      </c>
      <c r="EA269" s="408" t="b">
        <f t="shared" si="216"/>
        <v>1</v>
      </c>
      <c r="EB269" s="136" t="b">
        <f t="shared" si="217"/>
        <v>0</v>
      </c>
      <c r="EC269" s="136" t="b">
        <f t="shared" si="218"/>
        <v>0</v>
      </c>
      <c r="ED269" s="408" t="b">
        <f t="shared" si="219"/>
        <v>1</v>
      </c>
      <c r="EE269" s="136" t="b">
        <f t="shared" si="220"/>
        <v>0</v>
      </c>
      <c r="EF269" s="136" t="b">
        <f t="shared" si="221"/>
        <v>0</v>
      </c>
      <c r="EG269" s="408" t="b">
        <f t="shared" si="222"/>
        <v>1</v>
      </c>
      <c r="EH269" s="136" t="b">
        <f t="shared" si="223"/>
        <v>0</v>
      </c>
      <c r="EI269" s="136" t="b">
        <f t="shared" si="224"/>
        <v>0</v>
      </c>
      <c r="EJ269" s="408" t="b">
        <f t="shared" si="225"/>
        <v>1</v>
      </c>
      <c r="EK269" s="136" t="b">
        <f t="shared" si="226"/>
        <v>0</v>
      </c>
      <c r="EL269" s="136" t="b">
        <f t="shared" si="227"/>
        <v>0</v>
      </c>
      <c r="EM269" s="408" t="b">
        <f t="shared" si="228"/>
        <v>1</v>
      </c>
      <c r="EN269" s="583"/>
    </row>
    <row r="270" spans="1:224" s="407" customFormat="1">
      <c r="A270" s="533" t="s">
        <v>616</v>
      </c>
      <c r="B270" s="534" t="s">
        <v>676</v>
      </c>
      <c r="C270" s="535">
        <v>160676</v>
      </c>
      <c r="D270" s="536">
        <v>14</v>
      </c>
      <c r="E270" s="395"/>
      <c r="F270" s="395"/>
      <c r="G270" s="395"/>
      <c r="H270" s="395"/>
      <c r="I270" s="472"/>
      <c r="J270" s="472"/>
      <c r="K270" s="394"/>
      <c r="L270" s="395"/>
      <c r="M270" s="395"/>
      <c r="N270" s="395"/>
      <c r="O270" s="396"/>
      <c r="P270" s="396"/>
      <c r="Q270" s="395"/>
      <c r="R270" s="395"/>
      <c r="S270" s="395"/>
      <c r="T270" s="395"/>
      <c r="U270" s="395"/>
      <c r="V270" s="472"/>
      <c r="W270" s="394"/>
      <c r="X270" s="395"/>
      <c r="Y270" s="395"/>
      <c r="Z270" s="395"/>
      <c r="AA270" s="396"/>
      <c r="AB270" s="396"/>
      <c r="AC270" s="395"/>
      <c r="AD270" s="395"/>
      <c r="AE270" s="395"/>
      <c r="AF270" s="395"/>
      <c r="AG270" s="395"/>
      <c r="AH270" s="472"/>
      <c r="AI270" s="489" t="str">
        <f t="shared" si="230"/>
        <v xml:space="preserve"> </v>
      </c>
      <c r="AJ270" s="397" t="str">
        <f t="shared" si="230"/>
        <v xml:space="preserve"> </v>
      </c>
      <c r="AK270" s="397" t="str">
        <f t="shared" si="230"/>
        <v xml:space="preserve"> </v>
      </c>
      <c r="AL270" s="397" t="str">
        <f t="shared" si="230"/>
        <v xml:space="preserve"> </v>
      </c>
      <c r="AM270" s="397" t="str">
        <f t="shared" si="230"/>
        <v xml:space="preserve"> </v>
      </c>
      <c r="AN270" s="397" t="str">
        <f t="shared" si="230"/>
        <v xml:space="preserve"> </v>
      </c>
      <c r="AO270" s="397" t="str">
        <f t="shared" si="230"/>
        <v xml:space="preserve"> </v>
      </c>
      <c r="AP270" s="397" t="str">
        <f t="shared" si="230"/>
        <v xml:space="preserve"> </v>
      </c>
      <c r="AQ270" s="397" t="str">
        <f t="shared" si="230"/>
        <v xml:space="preserve"> </v>
      </c>
      <c r="AR270" s="397" t="str">
        <f t="shared" si="229"/>
        <v xml:space="preserve"> </v>
      </c>
      <c r="AS270" s="397" t="str">
        <f t="shared" si="229"/>
        <v xml:space="preserve"> </v>
      </c>
      <c r="AT270" s="398" t="str">
        <f t="shared" si="229"/>
        <v xml:space="preserve"> </v>
      </c>
      <c r="AU270" s="379"/>
      <c r="AV270" s="395"/>
      <c r="AW270" s="472"/>
      <c r="AX270" s="400"/>
      <c r="AY270" s="395"/>
      <c r="AZ270" s="472"/>
      <c r="BA270" s="489" t="str">
        <f t="shared" si="231"/>
        <v xml:space="preserve"> </v>
      </c>
      <c r="BB270" s="397" t="str">
        <f t="shared" si="231"/>
        <v xml:space="preserve"> </v>
      </c>
      <c r="BC270" s="398" t="str">
        <f t="shared" si="231"/>
        <v xml:space="preserve"> </v>
      </c>
      <c r="BD270" s="401"/>
      <c r="BE270" s="402"/>
      <c r="BF270" s="472"/>
      <c r="BG270" s="403"/>
      <c r="BH270" s="402"/>
      <c r="BI270" s="472"/>
      <c r="BJ270" s="403"/>
      <c r="BK270" s="402"/>
      <c r="BL270" s="472"/>
      <c r="BM270" s="403"/>
      <c r="BN270" s="402"/>
      <c r="BO270" s="472"/>
      <c r="BP270" s="490" t="str">
        <f t="shared" si="232"/>
        <v/>
      </c>
      <c r="BQ270" s="475" t="str">
        <f t="shared" si="232"/>
        <v/>
      </c>
      <c r="BR270" s="405" t="str">
        <f t="shared" si="232"/>
        <v/>
      </c>
      <c r="BS270" s="476"/>
      <c r="BT270" s="402"/>
      <c r="BU270" s="402"/>
      <c r="BV270" s="402"/>
      <c r="BW270" s="472"/>
      <c r="BX270" s="472"/>
      <c r="BY270" s="403"/>
      <c r="BZ270" s="402"/>
      <c r="CA270" s="402"/>
      <c r="CB270" s="402"/>
      <c r="CC270" s="402"/>
      <c r="CD270" s="402"/>
      <c r="CE270" s="402"/>
      <c r="CF270" s="472"/>
      <c r="CG270" s="403"/>
      <c r="CH270" s="399"/>
      <c r="CI270" s="402"/>
      <c r="CJ270" s="402"/>
      <c r="CK270" s="402"/>
      <c r="CL270" s="402"/>
      <c r="CM270" s="402"/>
      <c r="CN270" s="472"/>
      <c r="CO270" s="489" t="str">
        <f t="shared" si="235"/>
        <v/>
      </c>
      <c r="CP270" s="397" t="str">
        <f t="shared" si="235"/>
        <v/>
      </c>
      <c r="CQ270" s="397" t="str">
        <f t="shared" si="235"/>
        <v/>
      </c>
      <c r="CR270" s="397" t="str">
        <f t="shared" si="209"/>
        <v/>
      </c>
      <c r="CS270" s="397" t="str">
        <f t="shared" si="209"/>
        <v/>
      </c>
      <c r="CT270" s="397" t="str">
        <f t="shared" si="209"/>
        <v/>
      </c>
      <c r="CU270" s="397" t="str">
        <f t="shared" si="209"/>
        <v/>
      </c>
      <c r="CV270" s="491" t="str">
        <f t="shared" si="209"/>
        <v/>
      </c>
      <c r="CW270" s="379"/>
      <c r="CX270" s="399"/>
      <c r="CY270" s="472"/>
      <c r="CZ270" s="400"/>
      <c r="DA270" s="399"/>
      <c r="DB270" s="472"/>
      <c r="DC270" s="404" t="str">
        <f t="shared" si="233"/>
        <v/>
      </c>
      <c r="DD270" s="404" t="str">
        <f t="shared" si="233"/>
        <v/>
      </c>
      <c r="DE270" s="405" t="str">
        <f t="shared" si="233"/>
        <v/>
      </c>
      <c r="DF270" s="379"/>
      <c r="DG270" s="399"/>
      <c r="DH270" s="472"/>
      <c r="DI270" s="400"/>
      <c r="DJ270" s="399"/>
      <c r="DK270" s="472"/>
      <c r="DL270" s="400"/>
      <c r="DM270" s="399"/>
      <c r="DN270" s="472"/>
      <c r="DO270" s="400"/>
      <c r="DP270" s="399"/>
      <c r="DQ270" s="472"/>
      <c r="DR270" s="404" t="str">
        <f t="shared" si="234"/>
        <v/>
      </c>
      <c r="DS270" s="404" t="str">
        <f t="shared" si="234"/>
        <v/>
      </c>
      <c r="DT270" s="405" t="str">
        <f t="shared" si="234"/>
        <v/>
      </c>
      <c r="DU270" s="409"/>
      <c r="DV270" s="406" t="b">
        <f t="shared" si="211"/>
        <v>0</v>
      </c>
      <c r="DW270" s="136" t="b">
        <f t="shared" si="212"/>
        <v>0</v>
      </c>
      <c r="DX270" s="408" t="b">
        <f t="shared" si="213"/>
        <v>1</v>
      </c>
      <c r="DY270" s="136" t="b">
        <f t="shared" si="214"/>
        <v>0</v>
      </c>
      <c r="DZ270" s="136" t="b">
        <f t="shared" si="215"/>
        <v>0</v>
      </c>
      <c r="EA270" s="408" t="b">
        <f t="shared" si="216"/>
        <v>1</v>
      </c>
      <c r="EB270" s="136" t="b">
        <f t="shared" si="217"/>
        <v>0</v>
      </c>
      <c r="EC270" s="136" t="b">
        <f t="shared" si="218"/>
        <v>0</v>
      </c>
      <c r="ED270" s="408" t="b">
        <f t="shared" si="219"/>
        <v>1</v>
      </c>
      <c r="EE270" s="136" t="b">
        <f t="shared" si="220"/>
        <v>0</v>
      </c>
      <c r="EF270" s="136" t="b">
        <f t="shared" si="221"/>
        <v>0</v>
      </c>
      <c r="EG270" s="408" t="b">
        <f t="shared" si="222"/>
        <v>1</v>
      </c>
      <c r="EH270" s="136" t="b">
        <f t="shared" si="223"/>
        <v>0</v>
      </c>
      <c r="EI270" s="136" t="b">
        <f t="shared" si="224"/>
        <v>0</v>
      </c>
      <c r="EJ270" s="408" t="b">
        <f t="shared" si="225"/>
        <v>1</v>
      </c>
      <c r="EK270" s="136" t="b">
        <f t="shared" si="226"/>
        <v>0</v>
      </c>
      <c r="EL270" s="136" t="b">
        <f t="shared" si="227"/>
        <v>0</v>
      </c>
      <c r="EM270" s="408" t="b">
        <f t="shared" si="228"/>
        <v>1</v>
      </c>
      <c r="EN270" s="583"/>
      <c r="EO270" s="409"/>
      <c r="EP270" s="409"/>
      <c r="EQ270" s="409"/>
      <c r="ER270" s="409"/>
      <c r="ES270" s="409"/>
      <c r="ET270" s="409"/>
      <c r="EU270" s="409"/>
      <c r="EV270" s="409"/>
      <c r="EW270" s="409"/>
      <c r="EX270" s="409"/>
      <c r="EY270" s="409"/>
      <c r="EZ270" s="409"/>
      <c r="FA270" s="409"/>
      <c r="FB270" s="409"/>
      <c r="FC270" s="409"/>
      <c r="FD270" s="409"/>
      <c r="FE270" s="409"/>
      <c r="FF270" s="409"/>
      <c r="FG270" s="409"/>
      <c r="FH270" s="409"/>
      <c r="FI270" s="409"/>
      <c r="FJ270" s="409"/>
      <c r="FK270" s="409"/>
      <c r="FL270" s="409"/>
      <c r="FM270" s="409"/>
      <c r="FN270" s="409"/>
      <c r="FO270" s="409"/>
      <c r="FP270" s="409"/>
      <c r="FQ270" s="409"/>
      <c r="FR270" s="409"/>
      <c r="FS270" s="409"/>
      <c r="FT270" s="409"/>
      <c r="FU270" s="409"/>
      <c r="FV270" s="409"/>
      <c r="FW270" s="409"/>
      <c r="FX270" s="409"/>
      <c r="FY270" s="409"/>
      <c r="FZ270" s="409"/>
      <c r="GA270" s="409"/>
      <c r="GB270" s="409"/>
      <c r="GC270" s="409"/>
      <c r="GD270" s="409"/>
      <c r="GE270" s="409"/>
      <c r="GF270" s="409"/>
      <c r="GG270" s="409"/>
      <c r="GH270" s="409"/>
      <c r="GI270" s="409"/>
      <c r="GJ270" s="409"/>
      <c r="GK270" s="409"/>
      <c r="GL270" s="409"/>
      <c r="GM270" s="409"/>
      <c r="GN270" s="409"/>
      <c r="GO270" s="409"/>
      <c r="GP270" s="409"/>
      <c r="GQ270" s="409"/>
      <c r="GR270" s="409"/>
      <c r="GS270" s="409"/>
      <c r="GT270" s="409"/>
      <c r="GU270" s="409"/>
      <c r="GV270" s="409"/>
      <c r="GW270" s="409"/>
      <c r="GX270" s="409"/>
      <c r="GY270" s="409"/>
      <c r="GZ270" s="409"/>
      <c r="HA270" s="409"/>
      <c r="HB270" s="409"/>
      <c r="HC270" s="409"/>
      <c r="HD270" s="409"/>
      <c r="HE270" s="409"/>
      <c r="HF270" s="409"/>
      <c r="HG270" s="409"/>
      <c r="HH270" s="409"/>
      <c r="HI270" s="409"/>
      <c r="HJ270" s="409"/>
      <c r="HK270" s="409"/>
      <c r="HL270" s="409"/>
      <c r="HM270" s="409"/>
      <c r="HN270" s="409"/>
      <c r="HO270" s="409"/>
      <c r="HP270" s="409"/>
    </row>
    <row r="271" spans="1:224" s="407" customFormat="1">
      <c r="A271" s="533" t="s">
        <v>616</v>
      </c>
      <c r="B271" s="534" t="s">
        <v>677</v>
      </c>
      <c r="C271" s="535">
        <v>160685</v>
      </c>
      <c r="D271" s="536">
        <v>14</v>
      </c>
      <c r="E271" s="395"/>
      <c r="F271" s="395"/>
      <c r="G271" s="395"/>
      <c r="H271" s="395"/>
      <c r="I271" s="472"/>
      <c r="J271" s="472"/>
      <c r="K271" s="394"/>
      <c r="L271" s="395"/>
      <c r="M271" s="395"/>
      <c r="N271" s="395"/>
      <c r="O271" s="396"/>
      <c r="P271" s="396"/>
      <c r="Q271" s="395"/>
      <c r="R271" s="395"/>
      <c r="S271" s="395"/>
      <c r="T271" s="395"/>
      <c r="U271" s="395"/>
      <c r="V271" s="472"/>
      <c r="W271" s="394"/>
      <c r="X271" s="395"/>
      <c r="Y271" s="395"/>
      <c r="Z271" s="395"/>
      <c r="AA271" s="396"/>
      <c r="AB271" s="396"/>
      <c r="AC271" s="395"/>
      <c r="AD271" s="395"/>
      <c r="AE271" s="395"/>
      <c r="AF271" s="395"/>
      <c r="AG271" s="395"/>
      <c r="AH271" s="472"/>
      <c r="AI271" s="489" t="str">
        <f t="shared" si="230"/>
        <v xml:space="preserve"> </v>
      </c>
      <c r="AJ271" s="397" t="str">
        <f t="shared" si="230"/>
        <v xml:space="preserve"> </v>
      </c>
      <c r="AK271" s="397" t="str">
        <f t="shared" si="230"/>
        <v xml:space="preserve"> </v>
      </c>
      <c r="AL271" s="397" t="str">
        <f t="shared" si="230"/>
        <v xml:space="preserve"> </v>
      </c>
      <c r="AM271" s="397" t="str">
        <f t="shared" si="230"/>
        <v xml:space="preserve"> </v>
      </c>
      <c r="AN271" s="397" t="str">
        <f t="shared" si="230"/>
        <v xml:space="preserve"> </v>
      </c>
      <c r="AO271" s="397" t="str">
        <f t="shared" si="230"/>
        <v xml:space="preserve"> </v>
      </c>
      <c r="AP271" s="397" t="str">
        <f t="shared" si="230"/>
        <v xml:space="preserve"> </v>
      </c>
      <c r="AQ271" s="397" t="str">
        <f t="shared" si="230"/>
        <v xml:space="preserve"> </v>
      </c>
      <c r="AR271" s="397" t="str">
        <f t="shared" si="229"/>
        <v xml:space="preserve"> </v>
      </c>
      <c r="AS271" s="397" t="str">
        <f t="shared" si="229"/>
        <v xml:space="preserve"> </v>
      </c>
      <c r="AT271" s="398" t="str">
        <f t="shared" si="229"/>
        <v xml:space="preserve"> </v>
      </c>
      <c r="AU271" s="379"/>
      <c r="AV271" s="395"/>
      <c r="AW271" s="472"/>
      <c r="AX271" s="400"/>
      <c r="AY271" s="395"/>
      <c r="AZ271" s="472"/>
      <c r="BA271" s="489" t="str">
        <f t="shared" si="231"/>
        <v xml:space="preserve"> </v>
      </c>
      <c r="BB271" s="397" t="str">
        <f t="shared" si="231"/>
        <v xml:space="preserve"> </v>
      </c>
      <c r="BC271" s="398" t="str">
        <f t="shared" si="231"/>
        <v xml:space="preserve"> </v>
      </c>
      <c r="BD271" s="401"/>
      <c r="BE271" s="402"/>
      <c r="BF271" s="472"/>
      <c r="BG271" s="403"/>
      <c r="BH271" s="402"/>
      <c r="BI271" s="472"/>
      <c r="BJ271" s="403"/>
      <c r="BK271" s="402"/>
      <c r="BL271" s="472"/>
      <c r="BM271" s="403"/>
      <c r="BN271" s="402"/>
      <c r="BO271" s="472"/>
      <c r="BP271" s="490" t="str">
        <f t="shared" si="232"/>
        <v/>
      </c>
      <c r="BQ271" s="475" t="str">
        <f t="shared" si="232"/>
        <v/>
      </c>
      <c r="BR271" s="405" t="str">
        <f t="shared" si="232"/>
        <v/>
      </c>
      <c r="BS271" s="476"/>
      <c r="BT271" s="402"/>
      <c r="BU271" s="402"/>
      <c r="BV271" s="402"/>
      <c r="BW271" s="472"/>
      <c r="BX271" s="472"/>
      <c r="BY271" s="403"/>
      <c r="BZ271" s="402"/>
      <c r="CA271" s="402"/>
      <c r="CB271" s="402"/>
      <c r="CC271" s="402"/>
      <c r="CD271" s="402"/>
      <c r="CE271" s="402"/>
      <c r="CF271" s="472"/>
      <c r="CG271" s="403"/>
      <c r="CH271" s="399"/>
      <c r="CI271" s="402"/>
      <c r="CJ271" s="402"/>
      <c r="CK271" s="402"/>
      <c r="CL271" s="402"/>
      <c r="CM271" s="402"/>
      <c r="CN271" s="472"/>
      <c r="CO271" s="489" t="str">
        <f t="shared" si="235"/>
        <v/>
      </c>
      <c r="CP271" s="397" t="str">
        <f t="shared" si="235"/>
        <v/>
      </c>
      <c r="CQ271" s="397" t="str">
        <f t="shared" si="235"/>
        <v/>
      </c>
      <c r="CR271" s="397" t="str">
        <f t="shared" si="209"/>
        <v/>
      </c>
      <c r="CS271" s="397" t="str">
        <f t="shared" si="209"/>
        <v/>
      </c>
      <c r="CT271" s="397" t="str">
        <f t="shared" si="209"/>
        <v/>
      </c>
      <c r="CU271" s="397" t="str">
        <f t="shared" si="209"/>
        <v/>
      </c>
      <c r="CV271" s="491" t="str">
        <f t="shared" si="209"/>
        <v/>
      </c>
      <c r="CW271" s="379"/>
      <c r="CX271" s="399"/>
      <c r="CY271" s="472"/>
      <c r="CZ271" s="400"/>
      <c r="DA271" s="399"/>
      <c r="DB271" s="472"/>
      <c r="DC271" s="404" t="str">
        <f t="shared" si="233"/>
        <v/>
      </c>
      <c r="DD271" s="404" t="str">
        <f t="shared" si="233"/>
        <v/>
      </c>
      <c r="DE271" s="405" t="str">
        <f t="shared" si="233"/>
        <v/>
      </c>
      <c r="DF271" s="379"/>
      <c r="DG271" s="399"/>
      <c r="DH271" s="472"/>
      <c r="DI271" s="400"/>
      <c r="DJ271" s="399"/>
      <c r="DK271" s="472"/>
      <c r="DL271" s="400"/>
      <c r="DM271" s="399"/>
      <c r="DN271" s="472"/>
      <c r="DO271" s="400"/>
      <c r="DP271" s="399"/>
      <c r="DQ271" s="472"/>
      <c r="DR271" s="404" t="str">
        <f t="shared" si="234"/>
        <v/>
      </c>
      <c r="DS271" s="404" t="str">
        <f t="shared" si="234"/>
        <v/>
      </c>
      <c r="DT271" s="405" t="str">
        <f t="shared" si="234"/>
        <v/>
      </c>
      <c r="DU271" s="409"/>
      <c r="DV271" s="406" t="b">
        <f t="shared" si="211"/>
        <v>0</v>
      </c>
      <c r="DW271" s="136" t="b">
        <f t="shared" si="212"/>
        <v>0</v>
      </c>
      <c r="DX271" s="408" t="b">
        <f t="shared" si="213"/>
        <v>1</v>
      </c>
      <c r="DY271" s="136" t="b">
        <f t="shared" si="214"/>
        <v>0</v>
      </c>
      <c r="DZ271" s="136" t="b">
        <f t="shared" si="215"/>
        <v>0</v>
      </c>
      <c r="EA271" s="408" t="b">
        <f t="shared" si="216"/>
        <v>1</v>
      </c>
      <c r="EB271" s="136" t="b">
        <f t="shared" si="217"/>
        <v>0</v>
      </c>
      <c r="EC271" s="136" t="b">
        <f t="shared" si="218"/>
        <v>0</v>
      </c>
      <c r="ED271" s="408" t="b">
        <f t="shared" si="219"/>
        <v>1</v>
      </c>
      <c r="EE271" s="136" t="b">
        <f t="shared" si="220"/>
        <v>0</v>
      </c>
      <c r="EF271" s="136" t="b">
        <f t="shared" si="221"/>
        <v>0</v>
      </c>
      <c r="EG271" s="408" t="b">
        <f t="shared" si="222"/>
        <v>1</v>
      </c>
      <c r="EH271" s="136" t="b">
        <f t="shared" si="223"/>
        <v>0</v>
      </c>
      <c r="EI271" s="136" t="b">
        <f t="shared" si="224"/>
        <v>0</v>
      </c>
      <c r="EJ271" s="408" t="b">
        <f t="shared" si="225"/>
        <v>1</v>
      </c>
      <c r="EK271" s="136" t="b">
        <f t="shared" si="226"/>
        <v>0</v>
      </c>
      <c r="EL271" s="136" t="b">
        <f t="shared" si="227"/>
        <v>0</v>
      </c>
      <c r="EM271" s="408" t="b">
        <f t="shared" si="228"/>
        <v>1</v>
      </c>
      <c r="EN271" s="583"/>
      <c r="EO271" s="409"/>
      <c r="EP271" s="409"/>
      <c r="EQ271" s="409"/>
      <c r="ER271" s="409"/>
      <c r="ES271" s="409"/>
      <c r="ET271" s="409"/>
      <c r="EU271" s="409"/>
      <c r="EV271" s="409"/>
      <c r="EW271" s="409"/>
      <c r="EX271" s="409"/>
      <c r="EY271" s="409"/>
      <c r="EZ271" s="409"/>
      <c r="FA271" s="409"/>
      <c r="FB271" s="409"/>
      <c r="FC271" s="409"/>
      <c r="FD271" s="409"/>
      <c r="FE271" s="409"/>
      <c r="FF271" s="409"/>
      <c r="FG271" s="409"/>
      <c r="FH271" s="409"/>
      <c r="FI271" s="409"/>
      <c r="FJ271" s="409"/>
      <c r="FK271" s="409"/>
      <c r="FL271" s="409"/>
      <c r="FM271" s="409"/>
      <c r="FN271" s="409"/>
      <c r="FO271" s="409"/>
      <c r="FP271" s="409"/>
      <c r="FQ271" s="409"/>
      <c r="FR271" s="409"/>
      <c r="FS271" s="409"/>
      <c r="FT271" s="409"/>
      <c r="FU271" s="409"/>
      <c r="FV271" s="409"/>
      <c r="FW271" s="409"/>
      <c r="FX271" s="409"/>
      <c r="FY271" s="409"/>
      <c r="FZ271" s="409"/>
      <c r="GA271" s="409"/>
      <c r="GB271" s="409"/>
      <c r="GC271" s="409"/>
      <c r="GD271" s="409"/>
      <c r="GE271" s="409"/>
      <c r="GF271" s="409"/>
      <c r="GG271" s="409"/>
      <c r="GH271" s="409"/>
      <c r="GI271" s="409"/>
      <c r="GJ271" s="409"/>
      <c r="GK271" s="409"/>
      <c r="GL271" s="409"/>
      <c r="GM271" s="409"/>
      <c r="GN271" s="409"/>
      <c r="GO271" s="409"/>
      <c r="GP271" s="409"/>
      <c r="GQ271" s="409"/>
      <c r="GR271" s="409"/>
      <c r="GS271" s="409"/>
      <c r="GT271" s="409"/>
      <c r="GU271" s="409"/>
      <c r="GV271" s="409"/>
      <c r="GW271" s="409"/>
      <c r="GX271" s="409"/>
      <c r="GY271" s="409"/>
      <c r="GZ271" s="409"/>
      <c r="HA271" s="409"/>
      <c r="HB271" s="409"/>
      <c r="HC271" s="409"/>
      <c r="HD271" s="409"/>
      <c r="HE271" s="409"/>
      <c r="HF271" s="409"/>
      <c r="HG271" s="409"/>
      <c r="HH271" s="409"/>
      <c r="HI271" s="409"/>
      <c r="HJ271" s="409"/>
      <c r="HK271" s="409"/>
      <c r="HL271" s="409"/>
      <c r="HM271" s="409"/>
      <c r="HN271" s="409"/>
      <c r="HO271" s="409"/>
      <c r="HP271" s="409"/>
    </row>
    <row r="272" spans="1:224" s="407" customFormat="1">
      <c r="A272" s="533" t="s">
        <v>616</v>
      </c>
      <c r="B272" s="534" t="s">
        <v>678</v>
      </c>
      <c r="C272" s="535">
        <v>160694</v>
      </c>
      <c r="D272" s="536">
        <v>14</v>
      </c>
      <c r="E272" s="395"/>
      <c r="F272" s="395"/>
      <c r="G272" s="395"/>
      <c r="H272" s="395"/>
      <c r="I272" s="472"/>
      <c r="J272" s="472"/>
      <c r="K272" s="394"/>
      <c r="L272" s="395"/>
      <c r="M272" s="395"/>
      <c r="N272" s="395"/>
      <c r="O272" s="396"/>
      <c r="P272" s="396"/>
      <c r="Q272" s="395"/>
      <c r="R272" s="395"/>
      <c r="S272" s="395"/>
      <c r="T272" s="395"/>
      <c r="U272" s="395"/>
      <c r="V272" s="472"/>
      <c r="W272" s="394"/>
      <c r="X272" s="395"/>
      <c r="Y272" s="395"/>
      <c r="Z272" s="395"/>
      <c r="AA272" s="396"/>
      <c r="AB272" s="396"/>
      <c r="AC272" s="395"/>
      <c r="AD272" s="395"/>
      <c r="AE272" s="395"/>
      <c r="AF272" s="395"/>
      <c r="AG272" s="395"/>
      <c r="AH272" s="472"/>
      <c r="AI272" s="489" t="str">
        <f t="shared" si="230"/>
        <v xml:space="preserve"> </v>
      </c>
      <c r="AJ272" s="397" t="str">
        <f t="shared" si="230"/>
        <v xml:space="preserve"> </v>
      </c>
      <c r="AK272" s="397" t="str">
        <f t="shared" si="230"/>
        <v xml:space="preserve"> </v>
      </c>
      <c r="AL272" s="397" t="str">
        <f t="shared" si="230"/>
        <v xml:space="preserve"> </v>
      </c>
      <c r="AM272" s="397" t="str">
        <f t="shared" si="230"/>
        <v xml:space="preserve"> </v>
      </c>
      <c r="AN272" s="397" t="str">
        <f t="shared" si="230"/>
        <v xml:space="preserve"> </v>
      </c>
      <c r="AO272" s="397" t="str">
        <f t="shared" si="230"/>
        <v xml:space="preserve"> </v>
      </c>
      <c r="AP272" s="397" t="str">
        <f t="shared" si="230"/>
        <v xml:space="preserve"> </v>
      </c>
      <c r="AQ272" s="397" t="str">
        <f t="shared" si="230"/>
        <v xml:space="preserve"> </v>
      </c>
      <c r="AR272" s="397" t="str">
        <f t="shared" si="229"/>
        <v xml:space="preserve"> </v>
      </c>
      <c r="AS272" s="397" t="str">
        <f t="shared" si="229"/>
        <v xml:space="preserve"> </v>
      </c>
      <c r="AT272" s="398" t="str">
        <f t="shared" si="229"/>
        <v xml:space="preserve"> </v>
      </c>
      <c r="AU272" s="379"/>
      <c r="AV272" s="395"/>
      <c r="AW272" s="472"/>
      <c r="AX272" s="400"/>
      <c r="AY272" s="395"/>
      <c r="AZ272" s="472"/>
      <c r="BA272" s="489" t="str">
        <f t="shared" si="231"/>
        <v xml:space="preserve"> </v>
      </c>
      <c r="BB272" s="397" t="str">
        <f t="shared" si="231"/>
        <v xml:space="preserve"> </v>
      </c>
      <c r="BC272" s="398" t="str">
        <f t="shared" si="231"/>
        <v xml:space="preserve"> </v>
      </c>
      <c r="BD272" s="401"/>
      <c r="BE272" s="402"/>
      <c r="BF272" s="472"/>
      <c r="BG272" s="403"/>
      <c r="BH272" s="402"/>
      <c r="BI272" s="472"/>
      <c r="BJ272" s="403"/>
      <c r="BK272" s="402"/>
      <c r="BL272" s="472"/>
      <c r="BM272" s="403"/>
      <c r="BN272" s="402"/>
      <c r="BO272" s="472"/>
      <c r="BP272" s="490" t="str">
        <f t="shared" si="232"/>
        <v/>
      </c>
      <c r="BQ272" s="475" t="str">
        <f t="shared" si="232"/>
        <v/>
      </c>
      <c r="BR272" s="405" t="str">
        <f t="shared" si="232"/>
        <v/>
      </c>
      <c r="BS272" s="476"/>
      <c r="BT272" s="402"/>
      <c r="BU272" s="402"/>
      <c r="BV272" s="402"/>
      <c r="BW272" s="472"/>
      <c r="BX272" s="472"/>
      <c r="BY272" s="403"/>
      <c r="BZ272" s="402"/>
      <c r="CA272" s="402"/>
      <c r="CB272" s="402"/>
      <c r="CC272" s="402"/>
      <c r="CD272" s="402"/>
      <c r="CE272" s="402"/>
      <c r="CF272" s="472"/>
      <c r="CG272" s="403"/>
      <c r="CH272" s="399"/>
      <c r="CI272" s="402"/>
      <c r="CJ272" s="402"/>
      <c r="CK272" s="402"/>
      <c r="CL272" s="402"/>
      <c r="CM272" s="402"/>
      <c r="CN272" s="472"/>
      <c r="CO272" s="489" t="str">
        <f t="shared" si="235"/>
        <v/>
      </c>
      <c r="CP272" s="397" t="str">
        <f t="shared" si="235"/>
        <v/>
      </c>
      <c r="CQ272" s="397" t="str">
        <f t="shared" si="235"/>
        <v/>
      </c>
      <c r="CR272" s="397" t="str">
        <f t="shared" si="209"/>
        <v/>
      </c>
      <c r="CS272" s="397" t="str">
        <f t="shared" si="209"/>
        <v/>
      </c>
      <c r="CT272" s="397" t="str">
        <f t="shared" si="209"/>
        <v/>
      </c>
      <c r="CU272" s="397" t="str">
        <f t="shared" si="209"/>
        <v/>
      </c>
      <c r="CV272" s="491" t="str">
        <f t="shared" si="209"/>
        <v/>
      </c>
      <c r="CW272" s="379"/>
      <c r="CX272" s="399"/>
      <c r="CY272" s="472"/>
      <c r="CZ272" s="400"/>
      <c r="DA272" s="399"/>
      <c r="DB272" s="472"/>
      <c r="DC272" s="404" t="str">
        <f t="shared" si="233"/>
        <v/>
      </c>
      <c r="DD272" s="404" t="str">
        <f t="shared" si="233"/>
        <v/>
      </c>
      <c r="DE272" s="405" t="str">
        <f t="shared" si="233"/>
        <v/>
      </c>
      <c r="DF272" s="379"/>
      <c r="DG272" s="399"/>
      <c r="DH272" s="472"/>
      <c r="DI272" s="400"/>
      <c r="DJ272" s="399"/>
      <c r="DK272" s="472"/>
      <c r="DL272" s="400"/>
      <c r="DM272" s="399"/>
      <c r="DN272" s="472"/>
      <c r="DO272" s="400"/>
      <c r="DP272" s="399"/>
      <c r="DQ272" s="472"/>
      <c r="DR272" s="404" t="str">
        <f t="shared" si="234"/>
        <v/>
      </c>
      <c r="DS272" s="404" t="str">
        <f t="shared" si="234"/>
        <v/>
      </c>
      <c r="DT272" s="405" t="str">
        <f t="shared" si="234"/>
        <v/>
      </c>
      <c r="DU272" s="409"/>
      <c r="DV272" s="406" t="b">
        <f t="shared" si="211"/>
        <v>0</v>
      </c>
      <c r="DW272" s="136" t="b">
        <f t="shared" si="212"/>
        <v>0</v>
      </c>
      <c r="DX272" s="408" t="b">
        <f t="shared" si="213"/>
        <v>1</v>
      </c>
      <c r="DY272" s="136" t="b">
        <f t="shared" si="214"/>
        <v>0</v>
      </c>
      <c r="DZ272" s="136" t="b">
        <f t="shared" si="215"/>
        <v>0</v>
      </c>
      <c r="EA272" s="408" t="b">
        <f t="shared" si="216"/>
        <v>1</v>
      </c>
      <c r="EB272" s="136" t="b">
        <f t="shared" si="217"/>
        <v>0</v>
      </c>
      <c r="EC272" s="136" t="b">
        <f t="shared" si="218"/>
        <v>0</v>
      </c>
      <c r="ED272" s="408" t="b">
        <f t="shared" si="219"/>
        <v>1</v>
      </c>
      <c r="EE272" s="136" t="b">
        <f t="shared" si="220"/>
        <v>0</v>
      </c>
      <c r="EF272" s="136" t="b">
        <f t="shared" si="221"/>
        <v>0</v>
      </c>
      <c r="EG272" s="408" t="b">
        <f t="shared" si="222"/>
        <v>1</v>
      </c>
      <c r="EH272" s="136" t="b">
        <f t="shared" si="223"/>
        <v>0</v>
      </c>
      <c r="EI272" s="136" t="b">
        <f t="shared" si="224"/>
        <v>0</v>
      </c>
      <c r="EJ272" s="408" t="b">
        <f t="shared" si="225"/>
        <v>1</v>
      </c>
      <c r="EK272" s="136" t="b">
        <f t="shared" si="226"/>
        <v>0</v>
      </c>
      <c r="EL272" s="136" t="b">
        <f t="shared" si="227"/>
        <v>0</v>
      </c>
      <c r="EM272" s="408" t="b">
        <f t="shared" si="228"/>
        <v>1</v>
      </c>
      <c r="EN272" s="583"/>
      <c r="EO272" s="409"/>
      <c r="EP272" s="409"/>
      <c r="EQ272" s="409"/>
      <c r="ER272" s="409"/>
      <c r="ES272" s="409"/>
      <c r="ET272" s="409"/>
      <c r="EU272" s="409"/>
      <c r="EV272" s="409"/>
      <c r="EW272" s="409"/>
      <c r="EX272" s="409"/>
      <c r="EY272" s="409"/>
      <c r="EZ272" s="409"/>
      <c r="FA272" s="409"/>
      <c r="FB272" s="409"/>
      <c r="FC272" s="409"/>
      <c r="FD272" s="409"/>
      <c r="FE272" s="409"/>
      <c r="FF272" s="409"/>
      <c r="FG272" s="409"/>
      <c r="FH272" s="409"/>
      <c r="FI272" s="409"/>
      <c r="FJ272" s="409"/>
      <c r="FK272" s="409"/>
      <c r="FL272" s="409"/>
      <c r="FM272" s="409"/>
      <c r="FN272" s="409"/>
      <c r="FO272" s="409"/>
      <c r="FP272" s="409"/>
      <c r="FQ272" s="409"/>
      <c r="FR272" s="409"/>
      <c r="FS272" s="409"/>
      <c r="FT272" s="409"/>
      <c r="FU272" s="409"/>
      <c r="FV272" s="409"/>
      <c r="FW272" s="409"/>
      <c r="FX272" s="409"/>
      <c r="FY272" s="409"/>
      <c r="FZ272" s="409"/>
      <c r="GA272" s="409"/>
      <c r="GB272" s="409"/>
      <c r="GC272" s="409"/>
      <c r="GD272" s="409"/>
      <c r="GE272" s="409"/>
      <c r="GF272" s="409"/>
      <c r="GG272" s="409"/>
      <c r="GH272" s="409"/>
      <c r="GI272" s="409"/>
      <c r="GJ272" s="409"/>
      <c r="GK272" s="409"/>
      <c r="GL272" s="409"/>
      <c r="GM272" s="409"/>
      <c r="GN272" s="409"/>
      <c r="GO272" s="409"/>
      <c r="GP272" s="409"/>
      <c r="GQ272" s="409"/>
      <c r="GR272" s="409"/>
      <c r="GS272" s="409"/>
      <c r="GT272" s="409"/>
      <c r="GU272" s="409"/>
      <c r="GV272" s="409"/>
      <c r="GW272" s="409"/>
      <c r="GX272" s="409"/>
      <c r="GY272" s="409"/>
      <c r="GZ272" s="409"/>
      <c r="HA272" s="409"/>
      <c r="HB272" s="409"/>
      <c r="HC272" s="409"/>
      <c r="HD272" s="409"/>
      <c r="HE272" s="409"/>
      <c r="HF272" s="409"/>
      <c r="HG272" s="409"/>
      <c r="HH272" s="409"/>
      <c r="HI272" s="409"/>
      <c r="HJ272" s="409"/>
      <c r="HK272" s="409"/>
      <c r="HL272" s="409"/>
      <c r="HM272" s="409"/>
      <c r="HN272" s="409"/>
      <c r="HO272" s="409"/>
      <c r="HP272" s="409"/>
    </row>
    <row r="273" spans="1:224" s="407" customFormat="1">
      <c r="A273" s="533" t="s">
        <v>616</v>
      </c>
      <c r="B273" s="534" t="s">
        <v>679</v>
      </c>
      <c r="C273" s="535">
        <v>159267</v>
      </c>
      <c r="D273" s="536">
        <v>14</v>
      </c>
      <c r="E273" s="395"/>
      <c r="F273" s="395"/>
      <c r="G273" s="395"/>
      <c r="H273" s="395"/>
      <c r="I273" s="472"/>
      <c r="J273" s="472"/>
      <c r="K273" s="394"/>
      <c r="L273" s="395"/>
      <c r="M273" s="395"/>
      <c r="N273" s="395"/>
      <c r="O273" s="396"/>
      <c r="P273" s="396"/>
      <c r="Q273" s="395"/>
      <c r="R273" s="395"/>
      <c r="S273" s="395"/>
      <c r="T273" s="395"/>
      <c r="U273" s="395"/>
      <c r="V273" s="472"/>
      <c r="W273" s="394"/>
      <c r="X273" s="395"/>
      <c r="Y273" s="395"/>
      <c r="Z273" s="395"/>
      <c r="AA273" s="396"/>
      <c r="AB273" s="396"/>
      <c r="AC273" s="395"/>
      <c r="AD273" s="395"/>
      <c r="AE273" s="395"/>
      <c r="AF273" s="395"/>
      <c r="AG273" s="395"/>
      <c r="AH273" s="472"/>
      <c r="AI273" s="489" t="str">
        <f t="shared" si="230"/>
        <v xml:space="preserve"> </v>
      </c>
      <c r="AJ273" s="397" t="str">
        <f t="shared" si="230"/>
        <v xml:space="preserve"> </v>
      </c>
      <c r="AK273" s="397" t="str">
        <f t="shared" si="230"/>
        <v xml:space="preserve"> </v>
      </c>
      <c r="AL273" s="397" t="str">
        <f t="shared" si="230"/>
        <v xml:space="preserve"> </v>
      </c>
      <c r="AM273" s="397" t="str">
        <f t="shared" si="230"/>
        <v xml:space="preserve"> </v>
      </c>
      <c r="AN273" s="397" t="str">
        <f t="shared" si="230"/>
        <v xml:space="preserve"> </v>
      </c>
      <c r="AO273" s="397" t="str">
        <f t="shared" si="230"/>
        <v xml:space="preserve"> </v>
      </c>
      <c r="AP273" s="397" t="str">
        <f t="shared" si="230"/>
        <v xml:space="preserve"> </v>
      </c>
      <c r="AQ273" s="397" t="str">
        <f t="shared" si="230"/>
        <v xml:space="preserve"> </v>
      </c>
      <c r="AR273" s="397" t="str">
        <f t="shared" si="229"/>
        <v xml:space="preserve"> </v>
      </c>
      <c r="AS273" s="397" t="str">
        <f t="shared" si="229"/>
        <v xml:space="preserve"> </v>
      </c>
      <c r="AT273" s="398" t="str">
        <f t="shared" si="229"/>
        <v xml:space="preserve"> </v>
      </c>
      <c r="AU273" s="379"/>
      <c r="AV273" s="395"/>
      <c r="AW273" s="472"/>
      <c r="AX273" s="400"/>
      <c r="AY273" s="395"/>
      <c r="AZ273" s="472"/>
      <c r="BA273" s="489" t="str">
        <f t="shared" si="231"/>
        <v xml:space="preserve"> </v>
      </c>
      <c r="BB273" s="397" t="str">
        <f t="shared" si="231"/>
        <v xml:space="preserve"> </v>
      </c>
      <c r="BC273" s="398" t="str">
        <f t="shared" si="231"/>
        <v xml:space="preserve"> </v>
      </c>
      <c r="BD273" s="401"/>
      <c r="BE273" s="402"/>
      <c r="BF273" s="472"/>
      <c r="BG273" s="403"/>
      <c r="BH273" s="402"/>
      <c r="BI273" s="472"/>
      <c r="BJ273" s="403"/>
      <c r="BK273" s="402"/>
      <c r="BL273" s="472"/>
      <c r="BM273" s="403"/>
      <c r="BN273" s="402"/>
      <c r="BO273" s="472"/>
      <c r="BP273" s="490" t="str">
        <f t="shared" si="232"/>
        <v/>
      </c>
      <c r="BQ273" s="475" t="str">
        <f t="shared" si="232"/>
        <v/>
      </c>
      <c r="BR273" s="405" t="str">
        <f t="shared" si="232"/>
        <v/>
      </c>
      <c r="BS273" s="476"/>
      <c r="BT273" s="402"/>
      <c r="BU273" s="402"/>
      <c r="BV273" s="402"/>
      <c r="BW273" s="472"/>
      <c r="BX273" s="472"/>
      <c r="BY273" s="403"/>
      <c r="BZ273" s="402"/>
      <c r="CA273" s="402"/>
      <c r="CB273" s="402"/>
      <c r="CC273" s="402"/>
      <c r="CD273" s="402"/>
      <c r="CE273" s="402"/>
      <c r="CF273" s="472"/>
      <c r="CG273" s="403"/>
      <c r="CH273" s="399"/>
      <c r="CI273" s="402"/>
      <c r="CJ273" s="402"/>
      <c r="CK273" s="402"/>
      <c r="CL273" s="402"/>
      <c r="CM273" s="402"/>
      <c r="CN273" s="472"/>
      <c r="CO273" s="489" t="str">
        <f t="shared" si="235"/>
        <v/>
      </c>
      <c r="CP273" s="397" t="str">
        <f t="shared" si="235"/>
        <v/>
      </c>
      <c r="CQ273" s="397" t="str">
        <f t="shared" si="235"/>
        <v/>
      </c>
      <c r="CR273" s="397" t="str">
        <f t="shared" si="209"/>
        <v/>
      </c>
      <c r="CS273" s="397" t="str">
        <f t="shared" si="209"/>
        <v/>
      </c>
      <c r="CT273" s="397" t="str">
        <f t="shared" si="209"/>
        <v/>
      </c>
      <c r="CU273" s="397" t="str">
        <f t="shared" si="209"/>
        <v/>
      </c>
      <c r="CV273" s="491" t="str">
        <f t="shared" si="209"/>
        <v/>
      </c>
      <c r="CW273" s="379"/>
      <c r="CX273" s="399"/>
      <c r="CY273" s="472"/>
      <c r="CZ273" s="400"/>
      <c r="DA273" s="399"/>
      <c r="DB273" s="472"/>
      <c r="DC273" s="404" t="str">
        <f t="shared" si="233"/>
        <v/>
      </c>
      <c r="DD273" s="404" t="str">
        <f t="shared" si="233"/>
        <v/>
      </c>
      <c r="DE273" s="405" t="str">
        <f t="shared" si="233"/>
        <v/>
      </c>
      <c r="DF273" s="379"/>
      <c r="DG273" s="399"/>
      <c r="DH273" s="472"/>
      <c r="DI273" s="400"/>
      <c r="DJ273" s="399"/>
      <c r="DK273" s="472"/>
      <c r="DL273" s="400"/>
      <c r="DM273" s="399"/>
      <c r="DN273" s="472"/>
      <c r="DO273" s="400"/>
      <c r="DP273" s="399"/>
      <c r="DQ273" s="472"/>
      <c r="DR273" s="404" t="str">
        <f t="shared" si="234"/>
        <v/>
      </c>
      <c r="DS273" s="404" t="str">
        <f t="shared" si="234"/>
        <v/>
      </c>
      <c r="DT273" s="405" t="str">
        <f t="shared" si="234"/>
        <v/>
      </c>
      <c r="DU273" s="409"/>
      <c r="DV273" s="406" t="b">
        <f t="shared" si="211"/>
        <v>0</v>
      </c>
      <c r="DW273" s="136" t="b">
        <f t="shared" si="212"/>
        <v>0</v>
      </c>
      <c r="DX273" s="408" t="b">
        <f t="shared" si="213"/>
        <v>1</v>
      </c>
      <c r="DY273" s="136" t="b">
        <f t="shared" si="214"/>
        <v>0</v>
      </c>
      <c r="DZ273" s="136" t="b">
        <f t="shared" si="215"/>
        <v>0</v>
      </c>
      <c r="EA273" s="408" t="b">
        <f t="shared" si="216"/>
        <v>1</v>
      </c>
      <c r="EB273" s="136" t="b">
        <f t="shared" si="217"/>
        <v>0</v>
      </c>
      <c r="EC273" s="136" t="b">
        <f t="shared" si="218"/>
        <v>0</v>
      </c>
      <c r="ED273" s="408" t="b">
        <f t="shared" si="219"/>
        <v>1</v>
      </c>
      <c r="EE273" s="136" t="b">
        <f t="shared" si="220"/>
        <v>0</v>
      </c>
      <c r="EF273" s="136" t="b">
        <f t="shared" si="221"/>
        <v>0</v>
      </c>
      <c r="EG273" s="408" t="b">
        <f t="shared" si="222"/>
        <v>1</v>
      </c>
      <c r="EH273" s="136" t="b">
        <f t="shared" si="223"/>
        <v>0</v>
      </c>
      <c r="EI273" s="136" t="b">
        <f t="shared" si="224"/>
        <v>0</v>
      </c>
      <c r="EJ273" s="408" t="b">
        <f t="shared" si="225"/>
        <v>1</v>
      </c>
      <c r="EK273" s="136" t="b">
        <f t="shared" si="226"/>
        <v>0</v>
      </c>
      <c r="EL273" s="136" t="b">
        <f t="shared" si="227"/>
        <v>0</v>
      </c>
      <c r="EM273" s="408" t="b">
        <f t="shared" si="228"/>
        <v>1</v>
      </c>
      <c r="EN273" s="583"/>
      <c r="EO273" s="409"/>
      <c r="EP273" s="409"/>
      <c r="EQ273" s="409"/>
      <c r="ER273" s="409"/>
      <c r="ES273" s="409"/>
      <c r="ET273" s="409"/>
      <c r="EU273" s="409"/>
      <c r="EV273" s="409"/>
      <c r="EW273" s="409"/>
      <c r="EX273" s="409"/>
      <c r="EY273" s="409"/>
      <c r="EZ273" s="409"/>
      <c r="FA273" s="409"/>
      <c r="FB273" s="409"/>
      <c r="FC273" s="409"/>
      <c r="FD273" s="409"/>
      <c r="FE273" s="409"/>
      <c r="FF273" s="409"/>
      <c r="FG273" s="409"/>
      <c r="FH273" s="409"/>
      <c r="FI273" s="409"/>
      <c r="FJ273" s="409"/>
      <c r="FK273" s="409"/>
      <c r="FL273" s="409"/>
      <c r="FM273" s="409"/>
      <c r="FN273" s="409"/>
      <c r="FO273" s="409"/>
      <c r="FP273" s="409"/>
      <c r="FQ273" s="409"/>
      <c r="FR273" s="409"/>
      <c r="FS273" s="409"/>
      <c r="FT273" s="409"/>
      <c r="FU273" s="409"/>
      <c r="FV273" s="409"/>
      <c r="FW273" s="409"/>
      <c r="FX273" s="409"/>
      <c r="FY273" s="409"/>
      <c r="FZ273" s="409"/>
      <c r="GA273" s="409"/>
      <c r="GB273" s="409"/>
      <c r="GC273" s="409"/>
      <c r="GD273" s="409"/>
      <c r="GE273" s="409"/>
      <c r="GF273" s="409"/>
      <c r="GG273" s="409"/>
      <c r="GH273" s="409"/>
      <c r="GI273" s="409"/>
      <c r="GJ273" s="409"/>
      <c r="GK273" s="409"/>
      <c r="GL273" s="409"/>
      <c r="GM273" s="409"/>
      <c r="GN273" s="409"/>
      <c r="GO273" s="409"/>
      <c r="GP273" s="409"/>
      <c r="GQ273" s="409"/>
      <c r="GR273" s="409"/>
      <c r="GS273" s="409"/>
      <c r="GT273" s="409"/>
      <c r="GU273" s="409"/>
      <c r="GV273" s="409"/>
      <c r="GW273" s="409"/>
      <c r="GX273" s="409"/>
      <c r="GY273" s="409"/>
      <c r="GZ273" s="409"/>
      <c r="HA273" s="409"/>
      <c r="HB273" s="409"/>
      <c r="HC273" s="409"/>
      <c r="HD273" s="409"/>
      <c r="HE273" s="409"/>
      <c r="HF273" s="409"/>
      <c r="HG273" s="409"/>
      <c r="HH273" s="409"/>
      <c r="HI273" s="409"/>
      <c r="HJ273" s="409"/>
      <c r="HK273" s="409"/>
      <c r="HL273" s="409"/>
      <c r="HM273" s="409"/>
      <c r="HN273" s="409"/>
      <c r="HO273" s="409"/>
      <c r="HP273" s="409"/>
    </row>
    <row r="274" spans="1:224" s="407" customFormat="1">
      <c r="A274" s="533" t="s">
        <v>616</v>
      </c>
      <c r="B274" s="534" t="s">
        <v>680</v>
      </c>
      <c r="C274" s="535">
        <v>160870</v>
      </c>
      <c r="D274" s="536">
        <v>14</v>
      </c>
      <c r="E274" s="395"/>
      <c r="F274" s="395"/>
      <c r="G274" s="395"/>
      <c r="H274" s="395"/>
      <c r="I274" s="472"/>
      <c r="J274" s="472"/>
      <c r="K274" s="394"/>
      <c r="L274" s="395"/>
      <c r="M274" s="395"/>
      <c r="N274" s="395"/>
      <c r="O274" s="396"/>
      <c r="P274" s="396"/>
      <c r="Q274" s="395"/>
      <c r="R274" s="395"/>
      <c r="S274" s="395"/>
      <c r="T274" s="395"/>
      <c r="U274" s="395"/>
      <c r="V274" s="472"/>
      <c r="W274" s="394"/>
      <c r="X274" s="395"/>
      <c r="Y274" s="395"/>
      <c r="Z274" s="395"/>
      <c r="AA274" s="396"/>
      <c r="AB274" s="396"/>
      <c r="AC274" s="395"/>
      <c r="AD274" s="395"/>
      <c r="AE274" s="395"/>
      <c r="AF274" s="395"/>
      <c r="AG274" s="395"/>
      <c r="AH274" s="472"/>
      <c r="AI274" s="489" t="str">
        <f t="shared" si="230"/>
        <v xml:space="preserve"> </v>
      </c>
      <c r="AJ274" s="397" t="str">
        <f t="shared" si="230"/>
        <v xml:space="preserve"> </v>
      </c>
      <c r="AK274" s="397" t="str">
        <f t="shared" si="230"/>
        <v xml:space="preserve"> </v>
      </c>
      <c r="AL274" s="397" t="str">
        <f t="shared" si="230"/>
        <v xml:space="preserve"> </v>
      </c>
      <c r="AM274" s="397" t="str">
        <f t="shared" si="230"/>
        <v xml:space="preserve"> </v>
      </c>
      <c r="AN274" s="397" t="str">
        <f t="shared" si="230"/>
        <v xml:space="preserve"> </v>
      </c>
      <c r="AO274" s="397" t="str">
        <f t="shared" si="230"/>
        <v xml:space="preserve"> </v>
      </c>
      <c r="AP274" s="397" t="str">
        <f t="shared" si="230"/>
        <v xml:space="preserve"> </v>
      </c>
      <c r="AQ274" s="397" t="str">
        <f t="shared" si="230"/>
        <v xml:space="preserve"> </v>
      </c>
      <c r="AR274" s="397" t="str">
        <f t="shared" si="229"/>
        <v xml:space="preserve"> </v>
      </c>
      <c r="AS274" s="397" t="str">
        <f t="shared" si="229"/>
        <v xml:space="preserve"> </v>
      </c>
      <c r="AT274" s="398" t="str">
        <f t="shared" si="229"/>
        <v xml:space="preserve"> </v>
      </c>
      <c r="AU274" s="379"/>
      <c r="AV274" s="395"/>
      <c r="AW274" s="472"/>
      <c r="AX274" s="400"/>
      <c r="AY274" s="395"/>
      <c r="AZ274" s="472"/>
      <c r="BA274" s="489" t="str">
        <f t="shared" si="231"/>
        <v xml:space="preserve"> </v>
      </c>
      <c r="BB274" s="397" t="str">
        <f t="shared" si="231"/>
        <v xml:space="preserve"> </v>
      </c>
      <c r="BC274" s="398" t="str">
        <f t="shared" si="231"/>
        <v xml:space="preserve"> </v>
      </c>
      <c r="BD274" s="401"/>
      <c r="BE274" s="402"/>
      <c r="BF274" s="472"/>
      <c r="BG274" s="403"/>
      <c r="BH274" s="402"/>
      <c r="BI274" s="472"/>
      <c r="BJ274" s="403"/>
      <c r="BK274" s="402"/>
      <c r="BL274" s="472"/>
      <c r="BM274" s="403"/>
      <c r="BN274" s="402"/>
      <c r="BO274" s="472"/>
      <c r="BP274" s="490" t="str">
        <f t="shared" si="232"/>
        <v/>
      </c>
      <c r="BQ274" s="475" t="str">
        <f t="shared" si="232"/>
        <v/>
      </c>
      <c r="BR274" s="405" t="str">
        <f t="shared" si="232"/>
        <v/>
      </c>
      <c r="BS274" s="476"/>
      <c r="BT274" s="402"/>
      <c r="BU274" s="402"/>
      <c r="BV274" s="402"/>
      <c r="BW274" s="472"/>
      <c r="BX274" s="472"/>
      <c r="BY274" s="403"/>
      <c r="BZ274" s="402"/>
      <c r="CA274" s="402"/>
      <c r="CB274" s="402"/>
      <c r="CC274" s="402"/>
      <c r="CD274" s="402"/>
      <c r="CE274" s="402"/>
      <c r="CF274" s="472"/>
      <c r="CG274" s="403"/>
      <c r="CH274" s="399"/>
      <c r="CI274" s="402"/>
      <c r="CJ274" s="402"/>
      <c r="CK274" s="402"/>
      <c r="CL274" s="402"/>
      <c r="CM274" s="402"/>
      <c r="CN274" s="472"/>
      <c r="CO274" s="489" t="str">
        <f t="shared" si="235"/>
        <v/>
      </c>
      <c r="CP274" s="397" t="str">
        <f t="shared" si="235"/>
        <v/>
      </c>
      <c r="CQ274" s="397" t="str">
        <f t="shared" si="235"/>
        <v/>
      </c>
      <c r="CR274" s="397" t="str">
        <f t="shared" si="209"/>
        <v/>
      </c>
      <c r="CS274" s="397" t="str">
        <f t="shared" si="209"/>
        <v/>
      </c>
      <c r="CT274" s="397" t="str">
        <f t="shared" si="209"/>
        <v/>
      </c>
      <c r="CU274" s="397" t="str">
        <f t="shared" si="209"/>
        <v/>
      </c>
      <c r="CV274" s="491" t="str">
        <f t="shared" si="209"/>
        <v/>
      </c>
      <c r="CW274" s="379"/>
      <c r="CX274" s="399"/>
      <c r="CY274" s="472"/>
      <c r="CZ274" s="400"/>
      <c r="DA274" s="399"/>
      <c r="DB274" s="472"/>
      <c r="DC274" s="404" t="str">
        <f t="shared" si="233"/>
        <v/>
      </c>
      <c r="DD274" s="404" t="str">
        <f t="shared" si="233"/>
        <v/>
      </c>
      <c r="DE274" s="405" t="str">
        <f t="shared" si="233"/>
        <v/>
      </c>
      <c r="DF274" s="379"/>
      <c r="DG274" s="399"/>
      <c r="DH274" s="472"/>
      <c r="DI274" s="400"/>
      <c r="DJ274" s="399"/>
      <c r="DK274" s="472"/>
      <c r="DL274" s="400"/>
      <c r="DM274" s="399"/>
      <c r="DN274" s="472"/>
      <c r="DO274" s="400"/>
      <c r="DP274" s="399"/>
      <c r="DQ274" s="472"/>
      <c r="DR274" s="404" t="str">
        <f t="shared" si="234"/>
        <v/>
      </c>
      <c r="DS274" s="404" t="str">
        <f t="shared" si="234"/>
        <v/>
      </c>
      <c r="DT274" s="405" t="str">
        <f t="shared" si="234"/>
        <v/>
      </c>
      <c r="DU274" s="409"/>
      <c r="DV274" s="406" t="b">
        <f t="shared" si="211"/>
        <v>0</v>
      </c>
      <c r="DW274" s="136" t="b">
        <f t="shared" si="212"/>
        <v>0</v>
      </c>
      <c r="DX274" s="408" t="b">
        <f t="shared" si="213"/>
        <v>1</v>
      </c>
      <c r="DY274" s="136" t="b">
        <f t="shared" si="214"/>
        <v>0</v>
      </c>
      <c r="DZ274" s="136" t="b">
        <f t="shared" si="215"/>
        <v>0</v>
      </c>
      <c r="EA274" s="408" t="b">
        <f t="shared" si="216"/>
        <v>1</v>
      </c>
      <c r="EB274" s="136" t="b">
        <f t="shared" si="217"/>
        <v>0</v>
      </c>
      <c r="EC274" s="136" t="b">
        <f t="shared" si="218"/>
        <v>0</v>
      </c>
      <c r="ED274" s="408" t="b">
        <f t="shared" si="219"/>
        <v>1</v>
      </c>
      <c r="EE274" s="136" t="b">
        <f t="shared" si="220"/>
        <v>0</v>
      </c>
      <c r="EF274" s="136" t="b">
        <f t="shared" si="221"/>
        <v>0</v>
      </c>
      <c r="EG274" s="408" t="b">
        <f t="shared" si="222"/>
        <v>1</v>
      </c>
      <c r="EH274" s="136" t="b">
        <f t="shared" si="223"/>
        <v>0</v>
      </c>
      <c r="EI274" s="136" t="b">
        <f t="shared" si="224"/>
        <v>0</v>
      </c>
      <c r="EJ274" s="408" t="b">
        <f t="shared" si="225"/>
        <v>1</v>
      </c>
      <c r="EK274" s="136" t="b">
        <f t="shared" si="226"/>
        <v>0</v>
      </c>
      <c r="EL274" s="136" t="b">
        <f t="shared" si="227"/>
        <v>0</v>
      </c>
      <c r="EM274" s="408" t="b">
        <f t="shared" si="228"/>
        <v>1</v>
      </c>
      <c r="EN274" s="583"/>
      <c r="EO274" s="409"/>
      <c r="EP274" s="409"/>
      <c r="EQ274" s="409"/>
      <c r="ER274" s="409"/>
      <c r="ES274" s="409"/>
      <c r="ET274" s="409"/>
      <c r="EU274" s="409"/>
      <c r="EV274" s="409"/>
      <c r="EW274" s="409"/>
      <c r="EX274" s="409"/>
      <c r="EY274" s="409"/>
      <c r="EZ274" s="409"/>
      <c r="FA274" s="409"/>
      <c r="FB274" s="409"/>
      <c r="FC274" s="409"/>
      <c r="FD274" s="409"/>
      <c r="FE274" s="409"/>
      <c r="FF274" s="409"/>
      <c r="FG274" s="409"/>
      <c r="FH274" s="409"/>
      <c r="FI274" s="409"/>
      <c r="FJ274" s="409"/>
      <c r="FK274" s="409"/>
      <c r="FL274" s="409"/>
      <c r="FM274" s="409"/>
      <c r="FN274" s="409"/>
      <c r="FO274" s="409"/>
      <c r="FP274" s="409"/>
      <c r="FQ274" s="409"/>
      <c r="FR274" s="409"/>
      <c r="FS274" s="409"/>
      <c r="FT274" s="409"/>
      <c r="FU274" s="409"/>
      <c r="FV274" s="409"/>
      <c r="FW274" s="409"/>
      <c r="FX274" s="409"/>
      <c r="FY274" s="409"/>
      <c r="FZ274" s="409"/>
      <c r="GA274" s="409"/>
      <c r="GB274" s="409"/>
      <c r="GC274" s="409"/>
      <c r="GD274" s="409"/>
      <c r="GE274" s="409"/>
      <c r="GF274" s="409"/>
      <c r="GG274" s="409"/>
      <c r="GH274" s="409"/>
      <c r="GI274" s="409"/>
      <c r="GJ274" s="409"/>
      <c r="GK274" s="409"/>
      <c r="GL274" s="409"/>
      <c r="GM274" s="409"/>
      <c r="GN274" s="409"/>
      <c r="GO274" s="409"/>
      <c r="GP274" s="409"/>
      <c r="GQ274" s="409"/>
      <c r="GR274" s="409"/>
      <c r="GS274" s="409"/>
      <c r="GT274" s="409"/>
      <c r="GU274" s="409"/>
      <c r="GV274" s="409"/>
      <c r="GW274" s="409"/>
      <c r="GX274" s="409"/>
      <c r="GY274" s="409"/>
      <c r="GZ274" s="409"/>
      <c r="HA274" s="409"/>
      <c r="HB274" s="409"/>
      <c r="HC274" s="409"/>
      <c r="HD274" s="409"/>
      <c r="HE274" s="409"/>
      <c r="HF274" s="409"/>
      <c r="HG274" s="409"/>
      <c r="HH274" s="409"/>
      <c r="HI274" s="409"/>
      <c r="HJ274" s="409"/>
      <c r="HK274" s="409"/>
      <c r="HL274" s="409"/>
      <c r="HM274" s="409"/>
      <c r="HN274" s="409"/>
      <c r="HO274" s="409"/>
      <c r="HP274" s="409"/>
    </row>
    <row r="275" spans="1:224" s="407" customFormat="1">
      <c r="A275" s="533" t="s">
        <v>616</v>
      </c>
      <c r="B275" s="534" t="s">
        <v>681</v>
      </c>
      <c r="C275" s="535">
        <v>160913</v>
      </c>
      <c r="D275" s="536">
        <v>14</v>
      </c>
      <c r="E275" s="395"/>
      <c r="F275" s="395"/>
      <c r="G275" s="395"/>
      <c r="H275" s="395"/>
      <c r="I275" s="472"/>
      <c r="J275" s="472"/>
      <c r="K275" s="394"/>
      <c r="L275" s="395"/>
      <c r="M275" s="395"/>
      <c r="N275" s="395"/>
      <c r="O275" s="396"/>
      <c r="P275" s="396"/>
      <c r="Q275" s="395"/>
      <c r="R275" s="395"/>
      <c r="S275" s="395"/>
      <c r="T275" s="395"/>
      <c r="U275" s="395"/>
      <c r="V275" s="472"/>
      <c r="W275" s="394"/>
      <c r="X275" s="395"/>
      <c r="Y275" s="395"/>
      <c r="Z275" s="395"/>
      <c r="AA275" s="396"/>
      <c r="AB275" s="396"/>
      <c r="AC275" s="395"/>
      <c r="AD275" s="395"/>
      <c r="AE275" s="395"/>
      <c r="AF275" s="395"/>
      <c r="AG275" s="395"/>
      <c r="AH275" s="472"/>
      <c r="AI275" s="489" t="str">
        <f>IF(K275&gt;0,K275-W275," " )</f>
        <v xml:space="preserve"> </v>
      </c>
      <c r="AJ275" s="397" t="str">
        <f>IF(L275&gt;0,L275-X275," " )</f>
        <v xml:space="preserve"> </v>
      </c>
      <c r="AK275" s="397" t="str">
        <f>IF(M275&gt;0,M275-Y275," " )</f>
        <v xml:space="preserve"> </v>
      </c>
      <c r="AL275" s="397" t="str">
        <f t="shared" si="230"/>
        <v xml:space="preserve"> </v>
      </c>
      <c r="AM275" s="397" t="str">
        <f t="shared" si="230"/>
        <v xml:space="preserve"> </v>
      </c>
      <c r="AN275" s="397" t="str">
        <f t="shared" si="230"/>
        <v xml:space="preserve"> </v>
      </c>
      <c r="AO275" s="397" t="str">
        <f t="shared" si="230"/>
        <v xml:space="preserve"> </v>
      </c>
      <c r="AP275" s="397" t="str">
        <f t="shared" si="230"/>
        <v xml:space="preserve"> </v>
      </c>
      <c r="AQ275" s="397" t="str">
        <f t="shared" si="230"/>
        <v xml:space="preserve"> </v>
      </c>
      <c r="AR275" s="397" t="str">
        <f t="shared" si="229"/>
        <v xml:space="preserve"> </v>
      </c>
      <c r="AS275" s="397" t="str">
        <f t="shared" si="229"/>
        <v xml:space="preserve"> </v>
      </c>
      <c r="AT275" s="398" t="str">
        <f t="shared" si="229"/>
        <v xml:space="preserve"> </v>
      </c>
      <c r="AU275" s="379"/>
      <c r="AV275" s="395"/>
      <c r="AW275" s="472"/>
      <c r="AX275" s="400"/>
      <c r="AY275" s="395"/>
      <c r="AZ275" s="472"/>
      <c r="BA275" s="489" t="str">
        <f t="shared" si="231"/>
        <v xml:space="preserve"> </v>
      </c>
      <c r="BB275" s="397" t="str">
        <f t="shared" si="231"/>
        <v xml:space="preserve"> </v>
      </c>
      <c r="BC275" s="398" t="str">
        <f t="shared" si="231"/>
        <v xml:space="preserve"> </v>
      </c>
      <c r="BD275" s="401"/>
      <c r="BE275" s="402"/>
      <c r="BF275" s="472"/>
      <c r="BG275" s="403"/>
      <c r="BH275" s="402"/>
      <c r="BI275" s="472"/>
      <c r="BJ275" s="403"/>
      <c r="BK275" s="402"/>
      <c r="BL275" s="472"/>
      <c r="BM275" s="403"/>
      <c r="BN275" s="402"/>
      <c r="BO275" s="472"/>
      <c r="BP275" s="490" t="str">
        <f t="shared" si="232"/>
        <v/>
      </c>
      <c r="BQ275" s="475" t="str">
        <f t="shared" si="232"/>
        <v/>
      </c>
      <c r="BR275" s="405" t="str">
        <f t="shared" si="232"/>
        <v/>
      </c>
      <c r="BS275" s="476"/>
      <c r="BT275" s="402"/>
      <c r="BU275" s="402"/>
      <c r="BV275" s="402"/>
      <c r="BW275" s="472"/>
      <c r="BX275" s="472"/>
      <c r="BY275" s="403"/>
      <c r="BZ275" s="402"/>
      <c r="CA275" s="402"/>
      <c r="CB275" s="402"/>
      <c r="CC275" s="402"/>
      <c r="CD275" s="402"/>
      <c r="CE275" s="402"/>
      <c r="CF275" s="472"/>
      <c r="CG275" s="403"/>
      <c r="CH275" s="399"/>
      <c r="CI275" s="402"/>
      <c r="CJ275" s="402"/>
      <c r="CK275" s="402"/>
      <c r="CL275" s="402"/>
      <c r="CM275" s="402"/>
      <c r="CN275" s="472"/>
      <c r="CO275" s="489" t="str">
        <f t="shared" si="235"/>
        <v/>
      </c>
      <c r="CP275" s="397" t="str">
        <f t="shared" si="235"/>
        <v/>
      </c>
      <c r="CQ275" s="397" t="str">
        <f t="shared" si="235"/>
        <v/>
      </c>
      <c r="CR275" s="397" t="str">
        <f t="shared" si="209"/>
        <v/>
      </c>
      <c r="CS275" s="397" t="str">
        <f t="shared" si="209"/>
        <v/>
      </c>
      <c r="CT275" s="397" t="str">
        <f t="shared" si="209"/>
        <v/>
      </c>
      <c r="CU275" s="397" t="str">
        <f t="shared" si="209"/>
        <v/>
      </c>
      <c r="CV275" s="491" t="str">
        <f t="shared" si="209"/>
        <v/>
      </c>
      <c r="CW275" s="379"/>
      <c r="CX275" s="399"/>
      <c r="CY275" s="472"/>
      <c r="CZ275" s="400"/>
      <c r="DA275" s="399"/>
      <c r="DB275" s="472"/>
      <c r="DC275" s="404" t="str">
        <f t="shared" si="233"/>
        <v/>
      </c>
      <c r="DD275" s="404" t="str">
        <f t="shared" si="233"/>
        <v/>
      </c>
      <c r="DE275" s="405" t="str">
        <f t="shared" si="233"/>
        <v/>
      </c>
      <c r="DF275" s="379"/>
      <c r="DG275" s="399"/>
      <c r="DH275" s="472"/>
      <c r="DI275" s="400"/>
      <c r="DJ275" s="399"/>
      <c r="DK275" s="472"/>
      <c r="DL275" s="400"/>
      <c r="DM275" s="399"/>
      <c r="DN275" s="472"/>
      <c r="DO275" s="400"/>
      <c r="DP275" s="399"/>
      <c r="DQ275" s="472"/>
      <c r="DR275" s="404" t="str">
        <f t="shared" si="234"/>
        <v/>
      </c>
      <c r="DS275" s="404" t="str">
        <f t="shared" si="234"/>
        <v/>
      </c>
      <c r="DT275" s="405" t="str">
        <f t="shared" si="234"/>
        <v/>
      </c>
      <c r="DU275" s="409"/>
      <c r="DV275" s="406" t="b">
        <f t="shared" si="211"/>
        <v>0</v>
      </c>
      <c r="DW275" s="136" t="b">
        <f t="shared" si="212"/>
        <v>0</v>
      </c>
      <c r="DX275" s="408" t="b">
        <f t="shared" si="213"/>
        <v>1</v>
      </c>
      <c r="DY275" s="136" t="b">
        <f t="shared" si="214"/>
        <v>0</v>
      </c>
      <c r="DZ275" s="136" t="b">
        <f t="shared" si="215"/>
        <v>0</v>
      </c>
      <c r="EA275" s="408" t="b">
        <f t="shared" si="216"/>
        <v>1</v>
      </c>
      <c r="EB275" s="136" t="b">
        <f t="shared" si="217"/>
        <v>0</v>
      </c>
      <c r="EC275" s="136" t="b">
        <f t="shared" si="218"/>
        <v>0</v>
      </c>
      <c r="ED275" s="408" t="b">
        <f t="shared" si="219"/>
        <v>1</v>
      </c>
      <c r="EE275" s="136" t="b">
        <f t="shared" si="220"/>
        <v>0</v>
      </c>
      <c r="EF275" s="136" t="b">
        <f t="shared" si="221"/>
        <v>0</v>
      </c>
      <c r="EG275" s="408" t="b">
        <f t="shared" si="222"/>
        <v>1</v>
      </c>
      <c r="EH275" s="136" t="b">
        <f t="shared" si="223"/>
        <v>0</v>
      </c>
      <c r="EI275" s="136" t="b">
        <f t="shared" si="224"/>
        <v>0</v>
      </c>
      <c r="EJ275" s="408" t="b">
        <f t="shared" si="225"/>
        <v>1</v>
      </c>
      <c r="EK275" s="136" t="b">
        <f t="shared" si="226"/>
        <v>0</v>
      </c>
      <c r="EL275" s="136" t="b">
        <f t="shared" si="227"/>
        <v>0</v>
      </c>
      <c r="EM275" s="408" t="b">
        <f t="shared" si="228"/>
        <v>1</v>
      </c>
      <c r="EN275" s="583"/>
      <c r="EO275" s="409"/>
      <c r="EP275" s="409"/>
      <c r="EQ275" s="409"/>
      <c r="ER275" s="409"/>
      <c r="ES275" s="409"/>
      <c r="ET275" s="409"/>
      <c r="EU275" s="409"/>
      <c r="EV275" s="409"/>
      <c r="EW275" s="409"/>
      <c r="EX275" s="409"/>
      <c r="EY275" s="409"/>
      <c r="EZ275" s="409"/>
      <c r="FA275" s="409"/>
      <c r="FB275" s="409"/>
      <c r="FC275" s="409"/>
      <c r="FD275" s="409"/>
      <c r="FE275" s="409"/>
      <c r="FF275" s="409"/>
      <c r="FG275" s="409"/>
      <c r="FH275" s="409"/>
      <c r="FI275" s="409"/>
      <c r="FJ275" s="409"/>
      <c r="FK275" s="409"/>
      <c r="FL275" s="409"/>
      <c r="FM275" s="409"/>
      <c r="FN275" s="409"/>
      <c r="FO275" s="409"/>
      <c r="FP275" s="409"/>
      <c r="FQ275" s="409"/>
      <c r="FR275" s="409"/>
      <c r="FS275" s="409"/>
      <c r="FT275" s="409"/>
      <c r="FU275" s="409"/>
      <c r="FV275" s="409"/>
      <c r="FW275" s="409"/>
      <c r="FX275" s="409"/>
      <c r="FY275" s="409"/>
      <c r="FZ275" s="409"/>
      <c r="GA275" s="409"/>
      <c r="GB275" s="409"/>
      <c r="GC275" s="409"/>
      <c r="GD275" s="409"/>
      <c r="GE275" s="409"/>
      <c r="GF275" s="409"/>
      <c r="GG275" s="409"/>
      <c r="GH275" s="409"/>
      <c r="GI275" s="409"/>
      <c r="GJ275" s="409"/>
      <c r="GK275" s="409"/>
      <c r="GL275" s="409"/>
      <c r="GM275" s="409"/>
      <c r="GN275" s="409"/>
      <c r="GO275" s="409"/>
      <c r="GP275" s="409"/>
      <c r="GQ275" s="409"/>
      <c r="GR275" s="409"/>
      <c r="GS275" s="409"/>
      <c r="GT275" s="409"/>
      <c r="GU275" s="409"/>
      <c r="GV275" s="409"/>
      <c r="GW275" s="409"/>
      <c r="GX275" s="409"/>
      <c r="GY275" s="409"/>
      <c r="GZ275" s="409"/>
      <c r="HA275" s="409"/>
      <c r="HB275" s="409"/>
      <c r="HC275" s="409"/>
      <c r="HD275" s="409"/>
      <c r="HE275" s="409"/>
      <c r="HF275" s="409"/>
      <c r="HG275" s="409"/>
      <c r="HH275" s="409"/>
      <c r="HI275" s="409"/>
      <c r="HJ275" s="409"/>
      <c r="HK275" s="409"/>
      <c r="HL275" s="409"/>
      <c r="HM275" s="409"/>
      <c r="HN275" s="409"/>
      <c r="HO275" s="409"/>
      <c r="HP275" s="409"/>
    </row>
    <row r="276" spans="1:224" s="407" customFormat="1">
      <c r="A276" s="500" t="s">
        <v>908</v>
      </c>
      <c r="B276" s="499" t="s">
        <v>149</v>
      </c>
      <c r="C276" s="500">
        <v>163286</v>
      </c>
      <c r="D276" s="500">
        <v>1</v>
      </c>
      <c r="E276" s="395" t="s">
        <v>1190</v>
      </c>
      <c r="F276" s="395"/>
      <c r="G276" s="878">
        <v>6337</v>
      </c>
      <c r="H276" s="878">
        <v>6864</v>
      </c>
      <c r="I276" s="879">
        <v>6297</v>
      </c>
      <c r="J276" s="879">
        <v>6519</v>
      </c>
      <c r="K276" s="394">
        <v>3553</v>
      </c>
      <c r="L276" s="395">
        <v>3960</v>
      </c>
      <c r="M276" s="395">
        <v>4056</v>
      </c>
      <c r="N276" s="395">
        <v>3906</v>
      </c>
      <c r="O276" s="396">
        <v>3952</v>
      </c>
      <c r="P276" s="396">
        <v>4357</v>
      </c>
      <c r="Q276" s="395">
        <v>3898</v>
      </c>
      <c r="R276" s="395">
        <v>4055</v>
      </c>
      <c r="S276" s="395">
        <v>4179</v>
      </c>
      <c r="T276" s="395">
        <v>4198</v>
      </c>
      <c r="U276" s="395">
        <v>3945</v>
      </c>
      <c r="V276" s="472">
        <v>4225</v>
      </c>
      <c r="W276" s="394"/>
      <c r="X276" s="395"/>
      <c r="Y276" s="395"/>
      <c r="Z276" s="395"/>
      <c r="AA276" s="396"/>
      <c r="AB276" s="396"/>
      <c r="AC276" s="395"/>
      <c r="AD276" s="395"/>
      <c r="AE276" s="395"/>
      <c r="AF276" s="395"/>
      <c r="AG276" s="395"/>
      <c r="AH276" s="472"/>
      <c r="AI276" s="489">
        <f t="shared" ref="AI276:AN325" si="236">IF(K276&gt;0,K276-W276," " )</f>
        <v>3553</v>
      </c>
      <c r="AJ276" s="397">
        <f t="shared" ref="AJ276:AJ302" si="237">IF(L276&gt;0,L276-X276," " )</f>
        <v>3960</v>
      </c>
      <c r="AK276" s="397">
        <f t="shared" ref="AK276:AK302" si="238">IF(M276&gt;0,M276-Y276," " )</f>
        <v>4056</v>
      </c>
      <c r="AL276" s="397">
        <f t="shared" ref="AL276:AT325" si="239">IF(N276&gt;0,N276-Z276," " )</f>
        <v>3906</v>
      </c>
      <c r="AM276" s="397">
        <f t="shared" ref="AM276:AM302" si="240">IF(O276&gt;0,O276-AA276," " )</f>
        <v>3952</v>
      </c>
      <c r="AN276" s="397">
        <f t="shared" ref="AN276:AN302" si="241">IF(P276&gt;0,P276-AB276," " )</f>
        <v>4357</v>
      </c>
      <c r="AO276" s="397">
        <f t="shared" ref="AO276:AO302" si="242">IF(Q276&gt;0,Q276-AC276," " )</f>
        <v>3898</v>
      </c>
      <c r="AP276" s="397">
        <f t="shared" ref="AP276:AP302" si="243">IF(R276&gt;0,R276-AD276," " )</f>
        <v>4055</v>
      </c>
      <c r="AQ276" s="397">
        <f t="shared" ref="AQ276:AQ302" si="244">IF(S276&gt;0,S276-AE276," " )</f>
        <v>4179</v>
      </c>
      <c r="AR276" s="397">
        <f t="shared" ref="AR276:AT321" si="245">IF(T276&gt;0,T276-AF276," " )</f>
        <v>4198</v>
      </c>
      <c r="AS276" s="397">
        <f t="shared" ref="AS276:AS302" si="246">IF(U276&gt;0,U276-AG276," " )</f>
        <v>3945</v>
      </c>
      <c r="AT276" s="398">
        <f t="shared" ref="AT276:AT302" si="247">IF(V276&gt;0,V276-AH276," " )</f>
        <v>4225</v>
      </c>
      <c r="AU276" s="379">
        <v>3846</v>
      </c>
      <c r="AV276" s="395">
        <v>3647</v>
      </c>
      <c r="AW276" s="472">
        <v>3958</v>
      </c>
      <c r="AX276" s="400">
        <v>88</v>
      </c>
      <c r="AY276" s="395">
        <v>113</v>
      </c>
      <c r="AZ276" s="472">
        <v>69</v>
      </c>
      <c r="BA276" s="489">
        <f t="shared" ref="BA276:BC325" si="248">IF(AR276=" "," ",(AR276-AU276-AX276))</f>
        <v>264</v>
      </c>
      <c r="BB276" s="397">
        <f t="shared" ref="BB276:BB302" si="249">IF(AS276=" "," ",(AS276-AV276-AY276))</f>
        <v>185</v>
      </c>
      <c r="BC276" s="398">
        <f t="shared" ref="BC276:BC302" si="250">IF(AT276=" "," ",(AT276-AW276-AZ276))</f>
        <v>198</v>
      </c>
      <c r="BD276" s="401">
        <v>3065</v>
      </c>
      <c r="BE276" s="402">
        <v>3381</v>
      </c>
      <c r="BF276" s="472">
        <v>3201</v>
      </c>
      <c r="BG276" s="508"/>
      <c r="BH276" s="494"/>
      <c r="BI276" s="472"/>
      <c r="BJ276" s="403">
        <v>73</v>
      </c>
      <c r="BK276" s="402">
        <v>52</v>
      </c>
      <c r="BL276" s="472">
        <v>47</v>
      </c>
      <c r="BM276" s="403">
        <v>88</v>
      </c>
      <c r="BN276" s="402">
        <v>110</v>
      </c>
      <c r="BO276" s="472">
        <v>73</v>
      </c>
      <c r="BP276" s="490">
        <f t="shared" ref="BP276:BR325" si="251">IF(AM276=" ","",(AM276-SUM(BD276,BJ276,BM276)))</f>
        <v>726</v>
      </c>
      <c r="BQ276" s="475">
        <f t="shared" ref="BQ276:BQ302" si="252">IF(AN276=" ","",(AN276-SUM(BE276,BK276,BN276)))</f>
        <v>814</v>
      </c>
      <c r="BR276" s="405">
        <f t="shared" ref="BR276:BR302" si="253">IF(AO276=" ","",(AO276-SUM(BF276,BL276,BO276)))</f>
        <v>577</v>
      </c>
      <c r="BS276" s="476"/>
      <c r="BT276" s="402"/>
      <c r="BU276" s="402"/>
      <c r="BV276" s="402"/>
      <c r="BW276" s="472"/>
      <c r="BX276" s="472"/>
      <c r="BY276" s="403"/>
      <c r="BZ276" s="402"/>
      <c r="CA276" s="402"/>
      <c r="CB276" s="402"/>
      <c r="CC276" s="402"/>
      <c r="CD276" s="402"/>
      <c r="CE276" s="402"/>
      <c r="CF276" s="472"/>
      <c r="CG276" s="403"/>
      <c r="CH276" s="399"/>
      <c r="CI276" s="402"/>
      <c r="CJ276" s="402"/>
      <c r="CK276" s="402"/>
      <c r="CL276" s="402"/>
      <c r="CM276" s="402"/>
      <c r="CN276" s="472"/>
      <c r="CO276" s="489" t="str">
        <f t="shared" ref="CO276:CO325" si="254">IF(BY276&gt;0,BY276-CG276,"")</f>
        <v/>
      </c>
      <c r="CP276" s="397" t="str">
        <f t="shared" ref="CP276:CV325" si="255">IF(BZ276&gt;0,BZ276-CH276,"")</f>
        <v/>
      </c>
      <c r="CQ276" s="397" t="str">
        <f t="shared" ref="CQ276:CQ302" si="256">IF(CA276&gt;0,CA276-CI276,"")</f>
        <v/>
      </c>
      <c r="CR276" s="397" t="str">
        <f t="shared" ref="CR276:CR302" si="257">IF(CB276&gt;0,CB276-CJ276,"")</f>
        <v/>
      </c>
      <c r="CS276" s="397" t="str">
        <f t="shared" ref="CS276:CS302" si="258">IF(CC276&gt;0,CC276-CK276,"")</f>
        <v/>
      </c>
      <c r="CT276" s="397" t="str">
        <f t="shared" ref="CT276:CT302" si="259">IF(CD276&gt;0,CD276-CL276,"")</f>
        <v/>
      </c>
      <c r="CU276" s="397" t="str">
        <f t="shared" ref="CU276:CU302" si="260">IF(CE276&gt;0,CE276-CM276,"")</f>
        <v/>
      </c>
      <c r="CV276" s="491" t="str">
        <f t="shared" ref="CV276:CV302" si="261">IF(CF276&gt;0,CF276-CN276,"")</f>
        <v/>
      </c>
      <c r="CW276" s="379"/>
      <c r="CX276" s="399"/>
      <c r="CY276" s="472"/>
      <c r="CZ276" s="400"/>
      <c r="DA276" s="399"/>
      <c r="DB276" s="472"/>
      <c r="DC276" s="404" t="str">
        <f t="shared" ref="DC276:DE325" si="262">IF(CT276="","",(CT276-CW276-CZ276))</f>
        <v/>
      </c>
      <c r="DD276" s="404" t="str">
        <f t="shared" ref="DD276:DD302" si="263">IF(CU276="","",(CU276-CX276-DA276))</f>
        <v/>
      </c>
      <c r="DE276" s="405" t="str">
        <f t="shared" ref="DE276:DE302" si="264">IF(CV276="","",(CV276-CY276-DB276))</f>
        <v/>
      </c>
      <c r="DF276" s="379"/>
      <c r="DG276" s="399"/>
      <c r="DH276" s="472"/>
      <c r="DI276" s="400"/>
      <c r="DJ276" s="399"/>
      <c r="DK276" s="472"/>
      <c r="DL276" s="400"/>
      <c r="DM276" s="399"/>
      <c r="DN276" s="472"/>
      <c r="DO276" s="400"/>
      <c r="DP276" s="399"/>
      <c r="DQ276" s="472"/>
      <c r="DR276" s="404" t="str">
        <f t="shared" ref="DR276:DT325" si="265">IF(CR276="","",(CR276-SUM(DF276,DL276,DO276)))</f>
        <v/>
      </c>
      <c r="DS276" s="404" t="str">
        <f t="shared" ref="DS276:DS302" si="266">IF(CS276="","",(CS276-SUM(DG276,DM276,DP276)))</f>
        <v/>
      </c>
      <c r="DT276" s="405" t="str">
        <f t="shared" ref="DT276:DT302" si="267">IF(CT276="","",(CT276-SUM(DH276,DN276,DQ276)))</f>
        <v/>
      </c>
      <c r="DU276" s="28"/>
      <c r="DV276" s="28"/>
      <c r="DW276" s="5"/>
      <c r="DX276" s="5"/>
      <c r="DY276" s="28"/>
      <c r="DZ276" s="28"/>
      <c r="EA276" s="5"/>
      <c r="EB276" s="5"/>
      <c r="EC276" s="5"/>
      <c r="ED276" s="5"/>
      <c r="EE276" s="5"/>
      <c r="EF276" s="5"/>
      <c r="EG276" s="5"/>
      <c r="EH276" s="5"/>
      <c r="EI276" s="5"/>
      <c r="EJ276" s="5"/>
      <c r="EK276" s="5"/>
      <c r="EL276" s="5"/>
      <c r="EM276" s="5"/>
      <c r="EN276" s="5"/>
      <c r="EO276" s="409"/>
      <c r="EP276" s="409"/>
      <c r="EQ276" s="409"/>
      <c r="ER276" s="409"/>
      <c r="ES276" s="409"/>
      <c r="ET276" s="409"/>
      <c r="EU276" s="409"/>
      <c r="EV276" s="409"/>
      <c r="EW276" s="409"/>
      <c r="EX276" s="409"/>
      <c r="EY276" s="409"/>
      <c r="EZ276" s="409"/>
      <c r="FA276" s="409"/>
      <c r="FB276" s="409"/>
      <c r="FC276" s="409"/>
      <c r="FD276" s="409"/>
      <c r="FE276" s="409"/>
      <c r="FF276" s="409"/>
      <c r="FG276" s="409"/>
      <c r="FH276" s="409"/>
      <c r="FI276" s="409"/>
      <c r="FJ276" s="409"/>
      <c r="FK276" s="409"/>
      <c r="FL276" s="409"/>
      <c r="FM276" s="409"/>
      <c r="FN276" s="409"/>
      <c r="FO276" s="409"/>
      <c r="FP276" s="409"/>
      <c r="FQ276" s="409"/>
      <c r="FR276" s="409"/>
      <c r="FS276" s="409"/>
      <c r="FT276" s="409"/>
      <c r="FU276" s="409"/>
      <c r="FV276" s="409"/>
      <c r="FW276" s="409"/>
      <c r="FX276" s="409"/>
      <c r="FY276" s="409"/>
      <c r="FZ276" s="409"/>
      <c r="GA276" s="409"/>
      <c r="GB276" s="409"/>
      <c r="GC276" s="409"/>
      <c r="GD276" s="409"/>
      <c r="GE276" s="409"/>
      <c r="GF276" s="409"/>
      <c r="GG276" s="409"/>
      <c r="GH276" s="409"/>
      <c r="GI276" s="409"/>
      <c r="GJ276" s="409"/>
      <c r="GK276" s="409"/>
      <c r="GL276" s="409"/>
      <c r="GM276" s="409"/>
      <c r="GN276" s="409"/>
      <c r="GO276" s="409"/>
      <c r="GP276" s="409"/>
      <c r="GQ276" s="409"/>
      <c r="GR276" s="409"/>
      <c r="GS276" s="409"/>
      <c r="GT276" s="409"/>
      <c r="GU276" s="409"/>
      <c r="GV276" s="409"/>
      <c r="GW276" s="409"/>
      <c r="GX276" s="409"/>
      <c r="GY276" s="409"/>
      <c r="GZ276" s="409"/>
      <c r="HA276" s="409"/>
      <c r="HB276" s="409"/>
      <c r="HC276" s="409"/>
      <c r="HD276" s="409"/>
      <c r="HE276" s="409"/>
      <c r="HF276" s="409"/>
      <c r="HG276" s="409"/>
      <c r="HH276" s="409"/>
      <c r="HI276" s="409"/>
      <c r="HJ276" s="409"/>
      <c r="HK276" s="409"/>
      <c r="HL276" s="409"/>
      <c r="HM276" s="409"/>
      <c r="HN276" s="409"/>
      <c r="HO276" s="409"/>
      <c r="HP276" s="409"/>
    </row>
    <row r="277" spans="1:224" s="407" customFormat="1">
      <c r="A277" s="500" t="s">
        <v>908</v>
      </c>
      <c r="B277" s="499" t="s">
        <v>150</v>
      </c>
      <c r="C277" s="500">
        <v>163268</v>
      </c>
      <c r="D277" s="500">
        <v>2</v>
      </c>
      <c r="E277" s="395"/>
      <c r="F277" s="395"/>
      <c r="G277" s="395"/>
      <c r="H277" s="395"/>
      <c r="I277" s="879">
        <v>2599</v>
      </c>
      <c r="J277" s="879">
        <v>2749</v>
      </c>
      <c r="K277" s="394">
        <v>1005</v>
      </c>
      <c r="L277" s="395">
        <v>1136</v>
      </c>
      <c r="M277" s="395">
        <v>1246</v>
      </c>
      <c r="N277" s="395">
        <v>1400</v>
      </c>
      <c r="O277" s="396">
        <v>1307</v>
      </c>
      <c r="P277" s="396">
        <v>1333</v>
      </c>
      <c r="Q277" s="395">
        <v>1356</v>
      </c>
      <c r="R277" s="395">
        <v>1489</v>
      </c>
      <c r="S277" s="395">
        <v>1403</v>
      </c>
      <c r="T277" s="395">
        <v>1415</v>
      </c>
      <c r="U277" s="395">
        <v>1420</v>
      </c>
      <c r="V277" s="472">
        <v>1425</v>
      </c>
      <c r="W277" s="394"/>
      <c r="X277" s="395"/>
      <c r="Y277" s="395"/>
      <c r="Z277" s="395"/>
      <c r="AA277" s="396"/>
      <c r="AB277" s="396"/>
      <c r="AC277" s="395"/>
      <c r="AD277" s="395"/>
      <c r="AE277" s="395"/>
      <c r="AF277" s="395"/>
      <c r="AG277" s="395"/>
      <c r="AH277" s="472"/>
      <c r="AI277" s="489">
        <f t="shared" si="236"/>
        <v>1005</v>
      </c>
      <c r="AJ277" s="397">
        <f t="shared" si="237"/>
        <v>1136</v>
      </c>
      <c r="AK277" s="397">
        <f t="shared" si="238"/>
        <v>1246</v>
      </c>
      <c r="AL277" s="397">
        <f t="shared" si="239"/>
        <v>1400</v>
      </c>
      <c r="AM277" s="397">
        <f t="shared" si="240"/>
        <v>1307</v>
      </c>
      <c r="AN277" s="397">
        <f t="shared" si="241"/>
        <v>1333</v>
      </c>
      <c r="AO277" s="397">
        <f t="shared" si="242"/>
        <v>1356</v>
      </c>
      <c r="AP277" s="397">
        <f t="shared" si="243"/>
        <v>1489</v>
      </c>
      <c r="AQ277" s="397">
        <f t="shared" si="244"/>
        <v>1403</v>
      </c>
      <c r="AR277" s="397">
        <f t="shared" si="245"/>
        <v>1415</v>
      </c>
      <c r="AS277" s="397">
        <f t="shared" si="246"/>
        <v>1420</v>
      </c>
      <c r="AT277" s="398">
        <f t="shared" si="247"/>
        <v>1425</v>
      </c>
      <c r="AU277" s="379">
        <v>1168</v>
      </c>
      <c r="AV277" s="395">
        <v>1198</v>
      </c>
      <c r="AW277" s="472">
        <v>1237</v>
      </c>
      <c r="AX277" s="400">
        <v>147</v>
      </c>
      <c r="AY277" s="395">
        <v>114</v>
      </c>
      <c r="AZ277" s="472">
        <v>95</v>
      </c>
      <c r="BA277" s="489">
        <f t="shared" si="248"/>
        <v>100</v>
      </c>
      <c r="BB277" s="397">
        <f t="shared" si="249"/>
        <v>108</v>
      </c>
      <c r="BC277" s="398">
        <f t="shared" si="250"/>
        <v>93</v>
      </c>
      <c r="BD277" s="401">
        <v>708</v>
      </c>
      <c r="BE277" s="402">
        <v>760</v>
      </c>
      <c r="BF277" s="472">
        <v>900</v>
      </c>
      <c r="BG277" s="508"/>
      <c r="BH277" s="494"/>
      <c r="BI277" s="472"/>
      <c r="BJ277" s="403">
        <v>48</v>
      </c>
      <c r="BK277" s="402">
        <v>50</v>
      </c>
      <c r="BL277" s="472">
        <v>57</v>
      </c>
      <c r="BM277" s="403">
        <v>65</v>
      </c>
      <c r="BN277" s="402">
        <v>66</v>
      </c>
      <c r="BO277" s="472">
        <v>79</v>
      </c>
      <c r="BP277" s="490">
        <f t="shared" si="251"/>
        <v>486</v>
      </c>
      <c r="BQ277" s="475">
        <f t="shared" si="252"/>
        <v>457</v>
      </c>
      <c r="BR277" s="405">
        <f t="shared" si="253"/>
        <v>320</v>
      </c>
      <c r="BS277" s="476"/>
      <c r="BT277" s="402"/>
      <c r="BU277" s="402"/>
      <c r="BV277" s="402"/>
      <c r="BW277" s="472"/>
      <c r="BX277" s="472"/>
      <c r="BY277" s="403"/>
      <c r="BZ277" s="402"/>
      <c r="CA277" s="402"/>
      <c r="CB277" s="402"/>
      <c r="CC277" s="402"/>
      <c r="CD277" s="402"/>
      <c r="CE277" s="402"/>
      <c r="CF277" s="472"/>
      <c r="CG277" s="403"/>
      <c r="CH277" s="399"/>
      <c r="CI277" s="402"/>
      <c r="CJ277" s="402"/>
      <c r="CK277" s="402"/>
      <c r="CL277" s="402"/>
      <c r="CM277" s="402"/>
      <c r="CN277" s="472"/>
      <c r="CO277" s="489" t="str">
        <f t="shared" si="254"/>
        <v/>
      </c>
      <c r="CP277" s="397" t="str">
        <f t="shared" si="255"/>
        <v/>
      </c>
      <c r="CQ277" s="397" t="str">
        <f t="shared" si="256"/>
        <v/>
      </c>
      <c r="CR277" s="397" t="str">
        <f t="shared" si="257"/>
        <v/>
      </c>
      <c r="CS277" s="397" t="str">
        <f t="shared" si="258"/>
        <v/>
      </c>
      <c r="CT277" s="397" t="str">
        <f t="shared" si="259"/>
        <v/>
      </c>
      <c r="CU277" s="397" t="str">
        <f t="shared" si="260"/>
        <v/>
      </c>
      <c r="CV277" s="491" t="str">
        <f t="shared" si="261"/>
        <v/>
      </c>
      <c r="CW277" s="379"/>
      <c r="CX277" s="399"/>
      <c r="CY277" s="472"/>
      <c r="CZ277" s="400"/>
      <c r="DA277" s="399"/>
      <c r="DB277" s="472"/>
      <c r="DC277" s="404" t="str">
        <f t="shared" si="262"/>
        <v/>
      </c>
      <c r="DD277" s="404" t="str">
        <f t="shared" si="263"/>
        <v/>
      </c>
      <c r="DE277" s="405" t="str">
        <f t="shared" si="264"/>
        <v/>
      </c>
      <c r="DF277" s="379"/>
      <c r="DG277" s="399"/>
      <c r="DH277" s="472"/>
      <c r="DI277" s="400"/>
      <c r="DJ277" s="399"/>
      <c r="DK277" s="472"/>
      <c r="DL277" s="400"/>
      <c r="DM277" s="399"/>
      <c r="DN277" s="472"/>
      <c r="DO277" s="400"/>
      <c r="DP277" s="399"/>
      <c r="DQ277" s="472"/>
      <c r="DR277" s="404" t="str">
        <f t="shared" si="265"/>
        <v/>
      </c>
      <c r="DS277" s="404" t="str">
        <f t="shared" si="266"/>
        <v/>
      </c>
      <c r="DT277" s="405" t="str">
        <f t="shared" si="267"/>
        <v/>
      </c>
      <c r="DU277" s="28"/>
      <c r="DV277" s="28"/>
      <c r="DW277" s="5"/>
      <c r="DX277" s="5"/>
      <c r="DY277" s="28"/>
      <c r="DZ277" s="28"/>
      <c r="EA277" s="5"/>
      <c r="EB277" s="5"/>
      <c r="EC277" s="5"/>
      <c r="ED277" s="5"/>
      <c r="EE277" s="5"/>
      <c r="EF277" s="5"/>
      <c r="EG277" s="5"/>
      <c r="EH277" s="5"/>
      <c r="EI277" s="5"/>
      <c r="EJ277" s="5"/>
      <c r="EK277" s="5"/>
      <c r="EL277" s="5"/>
      <c r="EM277" s="5"/>
      <c r="EN277" s="5"/>
      <c r="EO277" s="409"/>
      <c r="EP277" s="409"/>
      <c r="EQ277" s="409"/>
      <c r="ER277" s="409"/>
      <c r="ES277" s="409"/>
      <c r="ET277" s="409"/>
      <c r="EU277" s="409"/>
      <c r="EV277" s="409"/>
      <c r="EW277" s="409"/>
      <c r="EX277" s="409"/>
      <c r="EY277" s="409"/>
      <c r="EZ277" s="409"/>
      <c r="FA277" s="409"/>
      <c r="FB277" s="409"/>
      <c r="FC277" s="409"/>
      <c r="FD277" s="409"/>
      <c r="FE277" s="409"/>
      <c r="FF277" s="409"/>
      <c r="FG277" s="409"/>
      <c r="FH277" s="409"/>
      <c r="FI277" s="409"/>
      <c r="FJ277" s="409"/>
      <c r="FK277" s="409"/>
      <c r="FL277" s="409"/>
      <c r="FM277" s="409"/>
      <c r="FN277" s="409"/>
      <c r="FO277" s="409"/>
      <c r="FP277" s="409"/>
      <c r="FQ277" s="409"/>
      <c r="FR277" s="409"/>
      <c r="FS277" s="409"/>
      <c r="FT277" s="409"/>
      <c r="FU277" s="409"/>
      <c r="FV277" s="409"/>
      <c r="FW277" s="409"/>
      <c r="FX277" s="409"/>
      <c r="FY277" s="409"/>
      <c r="FZ277" s="409"/>
      <c r="GA277" s="409"/>
      <c r="GB277" s="409"/>
      <c r="GC277" s="409"/>
      <c r="GD277" s="409"/>
      <c r="GE277" s="409"/>
      <c r="GF277" s="409"/>
      <c r="GG277" s="409"/>
      <c r="GH277" s="409"/>
      <c r="GI277" s="409"/>
      <c r="GJ277" s="409"/>
      <c r="GK277" s="409"/>
      <c r="GL277" s="409"/>
      <c r="GM277" s="409"/>
      <c r="GN277" s="409"/>
      <c r="GO277" s="409"/>
      <c r="GP277" s="409"/>
      <c r="GQ277" s="409"/>
      <c r="GR277" s="409"/>
      <c r="GS277" s="409"/>
      <c r="GT277" s="409"/>
      <c r="GU277" s="409"/>
      <c r="GV277" s="409"/>
      <c r="GW277" s="409"/>
      <c r="GX277" s="409"/>
      <c r="GY277" s="409"/>
      <c r="GZ277" s="409"/>
      <c r="HA277" s="409"/>
      <c r="HB277" s="409"/>
      <c r="HC277" s="409"/>
      <c r="HD277" s="409"/>
      <c r="HE277" s="409"/>
      <c r="HF277" s="409"/>
      <c r="HG277" s="409"/>
      <c r="HH277" s="409"/>
      <c r="HI277" s="409"/>
      <c r="HJ277" s="409"/>
      <c r="HK277" s="409"/>
      <c r="HL277" s="409"/>
      <c r="HM277" s="409"/>
      <c r="HN277" s="409"/>
      <c r="HO277" s="409"/>
      <c r="HP277" s="409"/>
    </row>
    <row r="278" spans="1:224" s="407" customFormat="1">
      <c r="A278" s="500" t="s">
        <v>908</v>
      </c>
      <c r="B278" s="659" t="s">
        <v>154</v>
      </c>
      <c r="C278" s="520">
        <v>163453</v>
      </c>
      <c r="D278" s="660">
        <v>3</v>
      </c>
      <c r="E278" s="395"/>
      <c r="F278" s="395"/>
      <c r="G278" s="395"/>
      <c r="H278" s="395"/>
      <c r="I278" s="879">
        <v>1931</v>
      </c>
      <c r="J278" s="879">
        <v>1695</v>
      </c>
      <c r="K278" s="394">
        <v>917</v>
      </c>
      <c r="L278" s="395">
        <v>1016</v>
      </c>
      <c r="M278" s="395">
        <v>1135</v>
      </c>
      <c r="N278" s="395">
        <v>1163</v>
      </c>
      <c r="O278" s="396">
        <v>1102</v>
      </c>
      <c r="P278" s="396">
        <v>1125</v>
      </c>
      <c r="Q278" s="395">
        <v>1242</v>
      </c>
      <c r="R278" s="395">
        <v>1220</v>
      </c>
      <c r="S278" s="395">
        <v>1337</v>
      </c>
      <c r="T278" s="522">
        <v>751</v>
      </c>
      <c r="U278" s="395">
        <v>1368</v>
      </c>
      <c r="V278" s="472">
        <v>1299</v>
      </c>
      <c r="W278" s="394"/>
      <c r="X278" s="395"/>
      <c r="Y278" s="395"/>
      <c r="Z278" s="395"/>
      <c r="AA278" s="396"/>
      <c r="AB278" s="396"/>
      <c r="AC278" s="395"/>
      <c r="AD278" s="395"/>
      <c r="AE278" s="395"/>
      <c r="AF278" s="395"/>
      <c r="AG278" s="395"/>
      <c r="AH278" s="472"/>
      <c r="AI278" s="489">
        <f t="shared" si="236"/>
        <v>917</v>
      </c>
      <c r="AJ278" s="397">
        <f t="shared" si="237"/>
        <v>1016</v>
      </c>
      <c r="AK278" s="397">
        <f t="shared" si="238"/>
        <v>1135</v>
      </c>
      <c r="AL278" s="397">
        <f t="shared" si="239"/>
        <v>1163</v>
      </c>
      <c r="AM278" s="397">
        <f t="shared" si="240"/>
        <v>1102</v>
      </c>
      <c r="AN278" s="397">
        <f t="shared" si="241"/>
        <v>1125</v>
      </c>
      <c r="AO278" s="397">
        <f t="shared" si="242"/>
        <v>1242</v>
      </c>
      <c r="AP278" s="397">
        <f t="shared" si="243"/>
        <v>1220</v>
      </c>
      <c r="AQ278" s="397">
        <f t="shared" si="244"/>
        <v>1337</v>
      </c>
      <c r="AR278" s="397">
        <f t="shared" si="245"/>
        <v>751</v>
      </c>
      <c r="AS278" s="397">
        <f t="shared" si="246"/>
        <v>1368</v>
      </c>
      <c r="AT278" s="398">
        <f t="shared" si="247"/>
        <v>1299</v>
      </c>
      <c r="AU278" s="486">
        <v>512</v>
      </c>
      <c r="AV278" s="395">
        <v>860</v>
      </c>
      <c r="AW278" s="472">
        <v>880</v>
      </c>
      <c r="AX278" s="523">
        <v>30</v>
      </c>
      <c r="AY278" s="395">
        <v>65</v>
      </c>
      <c r="AZ278" s="472">
        <v>68</v>
      </c>
      <c r="BA278" s="489">
        <f t="shared" si="248"/>
        <v>209</v>
      </c>
      <c r="BB278" s="397">
        <f t="shared" si="249"/>
        <v>443</v>
      </c>
      <c r="BC278" s="398">
        <f t="shared" si="250"/>
        <v>351</v>
      </c>
      <c r="BD278" s="401">
        <v>448</v>
      </c>
      <c r="BE278" s="402">
        <v>426</v>
      </c>
      <c r="BF278" s="472">
        <v>427</v>
      </c>
      <c r="BG278" s="508"/>
      <c r="BH278" s="494"/>
      <c r="BI278" s="472"/>
      <c r="BJ278" s="403">
        <v>67</v>
      </c>
      <c r="BK278" s="402">
        <v>72</v>
      </c>
      <c r="BL278" s="472">
        <v>80</v>
      </c>
      <c r="BM278" s="403">
        <v>41</v>
      </c>
      <c r="BN278" s="402">
        <v>57</v>
      </c>
      <c r="BO278" s="472">
        <v>63</v>
      </c>
      <c r="BP278" s="490">
        <f t="shared" si="251"/>
        <v>546</v>
      </c>
      <c r="BQ278" s="475">
        <f t="shared" si="252"/>
        <v>570</v>
      </c>
      <c r="BR278" s="405">
        <f t="shared" si="253"/>
        <v>672</v>
      </c>
      <c r="BS278" s="476"/>
      <c r="BT278" s="402"/>
      <c r="BU278" s="402"/>
      <c r="BV278" s="402"/>
      <c r="BW278" s="472"/>
      <c r="BX278" s="472"/>
      <c r="BY278" s="403"/>
      <c r="BZ278" s="402"/>
      <c r="CA278" s="402"/>
      <c r="CB278" s="402"/>
      <c r="CC278" s="402"/>
      <c r="CD278" s="402"/>
      <c r="CE278" s="402"/>
      <c r="CF278" s="472"/>
      <c r="CG278" s="403"/>
      <c r="CH278" s="399"/>
      <c r="CI278" s="402"/>
      <c r="CJ278" s="402"/>
      <c r="CK278" s="402"/>
      <c r="CL278" s="402"/>
      <c r="CM278" s="402"/>
      <c r="CN278" s="472"/>
      <c r="CO278" s="489" t="str">
        <f t="shared" si="254"/>
        <v/>
      </c>
      <c r="CP278" s="397" t="str">
        <f t="shared" si="255"/>
        <v/>
      </c>
      <c r="CQ278" s="397" t="str">
        <f t="shared" si="256"/>
        <v/>
      </c>
      <c r="CR278" s="397" t="str">
        <f t="shared" si="257"/>
        <v/>
      </c>
      <c r="CS278" s="397" t="str">
        <f t="shared" si="258"/>
        <v/>
      </c>
      <c r="CT278" s="397" t="str">
        <f t="shared" si="259"/>
        <v/>
      </c>
      <c r="CU278" s="397" t="str">
        <f t="shared" si="260"/>
        <v/>
      </c>
      <c r="CV278" s="491" t="str">
        <f t="shared" si="261"/>
        <v/>
      </c>
      <c r="CW278" s="379"/>
      <c r="CX278" s="399"/>
      <c r="CY278" s="472"/>
      <c r="CZ278" s="400"/>
      <c r="DA278" s="399"/>
      <c r="DB278" s="472"/>
      <c r="DC278" s="404" t="str">
        <f t="shared" si="262"/>
        <v/>
      </c>
      <c r="DD278" s="404" t="str">
        <f t="shared" si="263"/>
        <v/>
      </c>
      <c r="DE278" s="405" t="str">
        <f t="shared" si="264"/>
        <v/>
      </c>
      <c r="DF278" s="379"/>
      <c r="DG278" s="399"/>
      <c r="DH278" s="472"/>
      <c r="DI278" s="400"/>
      <c r="DJ278" s="399"/>
      <c r="DK278" s="472"/>
      <c r="DL278" s="400"/>
      <c r="DM278" s="399"/>
      <c r="DN278" s="472"/>
      <c r="DO278" s="400"/>
      <c r="DP278" s="399"/>
      <c r="DQ278" s="472"/>
      <c r="DR278" s="404" t="str">
        <f t="shared" si="265"/>
        <v/>
      </c>
      <c r="DS278" s="404" t="str">
        <f t="shared" si="266"/>
        <v/>
      </c>
      <c r="DT278" s="405" t="str">
        <f t="shared" si="267"/>
        <v/>
      </c>
      <c r="DU278" s="28"/>
      <c r="DV278" s="28"/>
      <c r="DW278" s="5"/>
      <c r="DX278" s="5"/>
      <c r="DY278" s="28"/>
      <c r="DZ278" s="28"/>
      <c r="EA278" s="5"/>
      <c r="EB278" s="5"/>
      <c r="EC278" s="5"/>
      <c r="ED278" s="5"/>
      <c r="EE278" s="5"/>
      <c r="EF278" s="5"/>
      <c r="EG278" s="5"/>
      <c r="EH278" s="5"/>
      <c r="EI278" s="5"/>
      <c r="EJ278" s="5"/>
      <c r="EK278" s="5"/>
      <c r="EL278" s="5"/>
      <c r="EM278" s="5"/>
      <c r="EN278" s="5"/>
      <c r="EO278" s="409"/>
      <c r="EP278" s="409"/>
      <c r="EQ278" s="409"/>
      <c r="ER278" s="409"/>
      <c r="ES278" s="409"/>
      <c r="ET278" s="409"/>
      <c r="EU278" s="409"/>
      <c r="EV278" s="409"/>
      <c r="EW278" s="409"/>
      <c r="EX278" s="409"/>
      <c r="EY278" s="409"/>
      <c r="EZ278" s="409"/>
      <c r="FA278" s="409"/>
      <c r="FB278" s="409"/>
      <c r="FC278" s="409"/>
      <c r="FD278" s="409"/>
      <c r="FE278" s="409"/>
      <c r="FF278" s="409"/>
      <c r="FG278" s="409"/>
      <c r="FH278" s="409"/>
      <c r="FI278" s="409"/>
      <c r="FJ278" s="409"/>
      <c r="FK278" s="409"/>
      <c r="FL278" s="409"/>
      <c r="FM278" s="409"/>
      <c r="FN278" s="409"/>
      <c r="FO278" s="409"/>
      <c r="FP278" s="409"/>
      <c r="FQ278" s="409"/>
      <c r="FR278" s="409"/>
      <c r="FS278" s="409"/>
      <c r="FT278" s="409"/>
      <c r="FU278" s="409"/>
      <c r="FV278" s="409"/>
      <c r="FW278" s="409"/>
      <c r="FX278" s="409"/>
      <c r="FY278" s="409"/>
      <c r="FZ278" s="409"/>
      <c r="GA278" s="409"/>
      <c r="GB278" s="409"/>
      <c r="GC278" s="409"/>
      <c r="GD278" s="409"/>
      <c r="GE278" s="409"/>
      <c r="GF278" s="409"/>
      <c r="GG278" s="409"/>
      <c r="GH278" s="409"/>
      <c r="GI278" s="409"/>
      <c r="GJ278" s="409"/>
      <c r="GK278" s="409"/>
      <c r="GL278" s="409"/>
      <c r="GM278" s="409"/>
      <c r="GN278" s="409"/>
      <c r="GO278" s="409"/>
      <c r="GP278" s="409"/>
      <c r="GQ278" s="409"/>
      <c r="GR278" s="409"/>
      <c r="GS278" s="409"/>
      <c r="GT278" s="409"/>
      <c r="GU278" s="409"/>
      <c r="GV278" s="409"/>
      <c r="GW278" s="409"/>
      <c r="GX278" s="409"/>
      <c r="GY278" s="409"/>
      <c r="GZ278" s="409"/>
      <c r="HA278" s="409"/>
      <c r="HB278" s="409"/>
      <c r="HC278" s="409"/>
      <c r="HD278" s="409"/>
      <c r="HE278" s="409"/>
      <c r="HF278" s="409"/>
      <c r="HG278" s="409"/>
      <c r="HH278" s="409"/>
      <c r="HI278" s="409"/>
      <c r="HJ278" s="409"/>
      <c r="HK278" s="409"/>
      <c r="HL278" s="409"/>
      <c r="HM278" s="409"/>
      <c r="HN278" s="409"/>
      <c r="HO278" s="409"/>
      <c r="HP278" s="409"/>
    </row>
    <row r="279" spans="1:224" s="407" customFormat="1">
      <c r="A279" s="500" t="s">
        <v>908</v>
      </c>
      <c r="B279" s="501" t="s">
        <v>151</v>
      </c>
      <c r="C279" s="520">
        <v>164076</v>
      </c>
      <c r="D279" s="521">
        <v>3</v>
      </c>
      <c r="E279" s="395"/>
      <c r="F279" s="395"/>
      <c r="G279" s="395"/>
      <c r="H279" s="395"/>
      <c r="I279" s="879">
        <v>4350</v>
      </c>
      <c r="J279" s="879">
        <v>4286</v>
      </c>
      <c r="K279" s="394">
        <v>1851</v>
      </c>
      <c r="L279" s="395">
        <v>1808</v>
      </c>
      <c r="M279" s="395">
        <v>1923</v>
      </c>
      <c r="N279" s="395">
        <v>2115</v>
      </c>
      <c r="O279" s="396">
        <v>1981</v>
      </c>
      <c r="P279" s="396">
        <v>1910</v>
      </c>
      <c r="Q279" s="395">
        <v>2198</v>
      </c>
      <c r="R279" s="395">
        <v>1755</v>
      </c>
      <c r="S279" s="395">
        <v>2085</v>
      </c>
      <c r="T279" s="395">
        <v>2315</v>
      </c>
      <c r="U279" s="395">
        <v>2692</v>
      </c>
      <c r="V279" s="472">
        <v>2657</v>
      </c>
      <c r="W279" s="394"/>
      <c r="X279" s="395"/>
      <c r="Y279" s="395"/>
      <c r="Z279" s="395"/>
      <c r="AA279" s="396"/>
      <c r="AB279" s="396"/>
      <c r="AC279" s="395"/>
      <c r="AD279" s="395"/>
      <c r="AE279" s="395"/>
      <c r="AF279" s="395"/>
      <c r="AG279" s="395"/>
      <c r="AH279" s="472"/>
      <c r="AI279" s="489">
        <f t="shared" si="236"/>
        <v>1851</v>
      </c>
      <c r="AJ279" s="397">
        <f t="shared" si="237"/>
        <v>1808</v>
      </c>
      <c r="AK279" s="397">
        <f t="shared" si="238"/>
        <v>1923</v>
      </c>
      <c r="AL279" s="397">
        <f t="shared" si="239"/>
        <v>2115</v>
      </c>
      <c r="AM279" s="397">
        <f t="shared" si="240"/>
        <v>1981</v>
      </c>
      <c r="AN279" s="397">
        <f t="shared" si="241"/>
        <v>1910</v>
      </c>
      <c r="AO279" s="397">
        <f t="shared" si="242"/>
        <v>2198</v>
      </c>
      <c r="AP279" s="397">
        <f t="shared" si="243"/>
        <v>1755</v>
      </c>
      <c r="AQ279" s="397">
        <f t="shared" si="244"/>
        <v>2085</v>
      </c>
      <c r="AR279" s="397">
        <f t="shared" si="245"/>
        <v>2315</v>
      </c>
      <c r="AS279" s="397">
        <f t="shared" si="246"/>
        <v>2692</v>
      </c>
      <c r="AT279" s="398">
        <f t="shared" si="247"/>
        <v>2657</v>
      </c>
      <c r="AU279" s="379">
        <v>1837</v>
      </c>
      <c r="AV279" s="395">
        <v>2176</v>
      </c>
      <c r="AW279" s="472">
        <v>2148</v>
      </c>
      <c r="AX279" s="400">
        <v>208</v>
      </c>
      <c r="AY279" s="395">
        <v>178</v>
      </c>
      <c r="AZ279" s="472">
        <v>180</v>
      </c>
      <c r="BA279" s="489">
        <f t="shared" si="248"/>
        <v>270</v>
      </c>
      <c r="BB279" s="397">
        <f t="shared" si="249"/>
        <v>338</v>
      </c>
      <c r="BC279" s="398">
        <f t="shared" si="250"/>
        <v>329</v>
      </c>
      <c r="BD279" s="401">
        <v>1208</v>
      </c>
      <c r="BE279" s="402">
        <v>1221</v>
      </c>
      <c r="BF279" s="472">
        <v>1552</v>
      </c>
      <c r="BG279" s="508"/>
      <c r="BH279" s="494"/>
      <c r="BI279" s="472"/>
      <c r="BJ279" s="403">
        <v>52</v>
      </c>
      <c r="BK279" s="402">
        <v>53</v>
      </c>
      <c r="BL279" s="472">
        <v>57</v>
      </c>
      <c r="BM279" s="403">
        <v>47</v>
      </c>
      <c r="BN279" s="402">
        <v>51</v>
      </c>
      <c r="BO279" s="472">
        <v>52</v>
      </c>
      <c r="BP279" s="490">
        <f t="shared" si="251"/>
        <v>674</v>
      </c>
      <c r="BQ279" s="475">
        <f t="shared" si="252"/>
        <v>585</v>
      </c>
      <c r="BR279" s="405">
        <f t="shared" si="253"/>
        <v>537</v>
      </c>
      <c r="BS279" s="476"/>
      <c r="BT279" s="402"/>
      <c r="BU279" s="402"/>
      <c r="BV279" s="402"/>
      <c r="BW279" s="472"/>
      <c r="BX279" s="472"/>
      <c r="BY279" s="403"/>
      <c r="BZ279" s="402"/>
      <c r="CA279" s="402"/>
      <c r="CB279" s="402"/>
      <c r="CC279" s="402"/>
      <c r="CD279" s="402"/>
      <c r="CE279" s="402"/>
      <c r="CF279" s="472"/>
      <c r="CG279" s="403"/>
      <c r="CH279" s="399"/>
      <c r="CI279" s="402"/>
      <c r="CJ279" s="402"/>
      <c r="CK279" s="402"/>
      <c r="CL279" s="402"/>
      <c r="CM279" s="402"/>
      <c r="CN279" s="472"/>
      <c r="CO279" s="489" t="str">
        <f t="shared" si="254"/>
        <v/>
      </c>
      <c r="CP279" s="397" t="str">
        <f t="shared" si="255"/>
        <v/>
      </c>
      <c r="CQ279" s="397" t="str">
        <f t="shared" si="256"/>
        <v/>
      </c>
      <c r="CR279" s="397" t="str">
        <f t="shared" si="257"/>
        <v/>
      </c>
      <c r="CS279" s="397" t="str">
        <f t="shared" si="258"/>
        <v/>
      </c>
      <c r="CT279" s="397" t="str">
        <f t="shared" si="259"/>
        <v/>
      </c>
      <c r="CU279" s="397" t="str">
        <f t="shared" si="260"/>
        <v/>
      </c>
      <c r="CV279" s="491" t="str">
        <f t="shared" si="261"/>
        <v/>
      </c>
      <c r="CW279" s="379"/>
      <c r="CX279" s="399"/>
      <c r="CY279" s="472"/>
      <c r="CZ279" s="400"/>
      <c r="DA279" s="399"/>
      <c r="DB279" s="472"/>
      <c r="DC279" s="404" t="str">
        <f t="shared" si="262"/>
        <v/>
      </c>
      <c r="DD279" s="404" t="str">
        <f t="shared" si="263"/>
        <v/>
      </c>
      <c r="DE279" s="405" t="str">
        <f t="shared" si="264"/>
        <v/>
      </c>
      <c r="DF279" s="379"/>
      <c r="DG279" s="399"/>
      <c r="DH279" s="472"/>
      <c r="DI279" s="400"/>
      <c r="DJ279" s="399"/>
      <c r="DK279" s="472"/>
      <c r="DL279" s="400"/>
      <c r="DM279" s="399"/>
      <c r="DN279" s="472"/>
      <c r="DO279" s="400"/>
      <c r="DP279" s="399"/>
      <c r="DQ279" s="472"/>
      <c r="DR279" s="404" t="str">
        <f t="shared" si="265"/>
        <v/>
      </c>
      <c r="DS279" s="404" t="str">
        <f t="shared" si="266"/>
        <v/>
      </c>
      <c r="DT279" s="405" t="str">
        <f t="shared" si="267"/>
        <v/>
      </c>
      <c r="DU279" s="28"/>
      <c r="DV279" s="28"/>
      <c r="DW279" s="5"/>
      <c r="DX279" s="5"/>
      <c r="DY279" s="28"/>
      <c r="DZ279" s="28"/>
      <c r="EA279" s="5"/>
      <c r="EB279" s="5"/>
      <c r="EC279" s="5"/>
      <c r="ED279" s="5"/>
      <c r="EE279" s="5"/>
      <c r="EF279" s="5"/>
      <c r="EG279" s="5"/>
      <c r="EH279" s="5"/>
      <c r="EI279" s="5"/>
      <c r="EJ279" s="5"/>
      <c r="EK279" s="5"/>
      <c r="EL279" s="5"/>
      <c r="EM279" s="5"/>
      <c r="EN279" s="5"/>
      <c r="EO279" s="409"/>
      <c r="EP279" s="409"/>
      <c r="EQ279" s="409"/>
      <c r="ER279" s="409"/>
      <c r="ES279" s="409"/>
      <c r="ET279" s="409"/>
      <c r="EU279" s="409"/>
      <c r="EV279" s="409"/>
      <c r="EW279" s="409"/>
      <c r="EX279" s="409"/>
      <c r="EY279" s="409"/>
      <c r="EZ279" s="409"/>
      <c r="FA279" s="409"/>
      <c r="FB279" s="409"/>
      <c r="FC279" s="409"/>
      <c r="FD279" s="409"/>
      <c r="FE279" s="409"/>
      <c r="FF279" s="409"/>
      <c r="FG279" s="409"/>
      <c r="FH279" s="409"/>
      <c r="FI279" s="409"/>
      <c r="FJ279" s="409"/>
      <c r="FK279" s="409"/>
      <c r="FL279" s="409"/>
      <c r="FM279" s="409"/>
      <c r="FN279" s="409"/>
      <c r="FO279" s="409"/>
      <c r="FP279" s="409"/>
      <c r="FQ279" s="409"/>
      <c r="FR279" s="409"/>
      <c r="FS279" s="409"/>
      <c r="FT279" s="409"/>
      <c r="FU279" s="409"/>
      <c r="FV279" s="409"/>
      <c r="FW279" s="409"/>
      <c r="FX279" s="409"/>
      <c r="FY279" s="409"/>
      <c r="FZ279" s="409"/>
      <c r="GA279" s="409"/>
      <c r="GB279" s="409"/>
      <c r="GC279" s="409"/>
      <c r="GD279" s="409"/>
      <c r="GE279" s="409"/>
      <c r="GF279" s="409"/>
      <c r="GG279" s="409"/>
      <c r="GH279" s="409"/>
      <c r="GI279" s="409"/>
      <c r="GJ279" s="409"/>
      <c r="GK279" s="409"/>
      <c r="GL279" s="409"/>
      <c r="GM279" s="409"/>
      <c r="GN279" s="409"/>
      <c r="GO279" s="409"/>
      <c r="GP279" s="409"/>
      <c r="GQ279" s="409"/>
      <c r="GR279" s="409"/>
      <c r="GS279" s="409"/>
      <c r="GT279" s="409"/>
      <c r="GU279" s="409"/>
      <c r="GV279" s="409"/>
      <c r="GW279" s="409"/>
      <c r="GX279" s="409"/>
      <c r="GY279" s="409"/>
      <c r="GZ279" s="409"/>
      <c r="HA279" s="409"/>
      <c r="HB279" s="409"/>
      <c r="HC279" s="409"/>
      <c r="HD279" s="409"/>
      <c r="HE279" s="409"/>
      <c r="HF279" s="409"/>
      <c r="HG279" s="409"/>
      <c r="HH279" s="409"/>
      <c r="HI279" s="409"/>
      <c r="HJ279" s="409"/>
      <c r="HK279" s="409"/>
      <c r="HL279" s="409"/>
      <c r="HM279" s="409"/>
      <c r="HN279" s="409"/>
      <c r="HO279" s="409"/>
      <c r="HP279" s="409"/>
    </row>
    <row r="280" spans="1:224" s="407" customFormat="1">
      <c r="A280" s="500" t="s">
        <v>908</v>
      </c>
      <c r="B280" s="501" t="s">
        <v>152</v>
      </c>
      <c r="C280" s="520">
        <v>162007</v>
      </c>
      <c r="D280" s="521">
        <v>4</v>
      </c>
      <c r="E280" s="395"/>
      <c r="F280" s="395"/>
      <c r="G280" s="395" t="s">
        <v>1194</v>
      </c>
      <c r="H280" s="395" t="s">
        <v>1193</v>
      </c>
      <c r="I280" s="879">
        <f>773+417</f>
        <v>1190</v>
      </c>
      <c r="J280" s="879">
        <f>855+419</f>
        <v>1274</v>
      </c>
      <c r="K280" s="394">
        <v>301</v>
      </c>
      <c r="L280" s="395">
        <v>357</v>
      </c>
      <c r="M280" s="395">
        <v>418</v>
      </c>
      <c r="N280" s="395">
        <v>343</v>
      </c>
      <c r="O280" s="396">
        <v>361</v>
      </c>
      <c r="P280" s="396">
        <v>594</v>
      </c>
      <c r="Q280" s="395">
        <v>560</v>
      </c>
      <c r="R280" s="395">
        <v>754</v>
      </c>
      <c r="S280" s="395">
        <v>627</v>
      </c>
      <c r="T280" s="395">
        <v>923</v>
      </c>
      <c r="U280" s="395">
        <v>765</v>
      </c>
      <c r="V280" s="472">
        <v>820</v>
      </c>
      <c r="W280" s="394"/>
      <c r="X280" s="395"/>
      <c r="Y280" s="395"/>
      <c r="Z280" s="395"/>
      <c r="AA280" s="396"/>
      <c r="AB280" s="396"/>
      <c r="AC280" s="395"/>
      <c r="AD280" s="395"/>
      <c r="AE280" s="395"/>
      <c r="AF280" s="395"/>
      <c r="AG280" s="395"/>
      <c r="AH280" s="472"/>
      <c r="AI280" s="489">
        <f t="shared" si="236"/>
        <v>301</v>
      </c>
      <c r="AJ280" s="397">
        <f t="shared" si="237"/>
        <v>357</v>
      </c>
      <c r="AK280" s="397">
        <f t="shared" si="238"/>
        <v>418</v>
      </c>
      <c r="AL280" s="397">
        <f t="shared" si="239"/>
        <v>343</v>
      </c>
      <c r="AM280" s="397">
        <f t="shared" si="240"/>
        <v>361</v>
      </c>
      <c r="AN280" s="397">
        <f t="shared" si="241"/>
        <v>594</v>
      </c>
      <c r="AO280" s="397">
        <f t="shared" si="242"/>
        <v>560</v>
      </c>
      <c r="AP280" s="397">
        <f t="shared" si="243"/>
        <v>754</v>
      </c>
      <c r="AQ280" s="397">
        <f t="shared" si="244"/>
        <v>627</v>
      </c>
      <c r="AR280" s="397">
        <f t="shared" si="245"/>
        <v>923</v>
      </c>
      <c r="AS280" s="397">
        <f t="shared" si="246"/>
        <v>765</v>
      </c>
      <c r="AT280" s="398">
        <f t="shared" si="247"/>
        <v>820</v>
      </c>
      <c r="AU280" s="379">
        <v>659</v>
      </c>
      <c r="AV280" s="395">
        <v>538</v>
      </c>
      <c r="AW280" s="472">
        <v>569</v>
      </c>
      <c r="AX280" s="400">
        <v>66</v>
      </c>
      <c r="AY280" s="395">
        <v>61</v>
      </c>
      <c r="AZ280" s="472">
        <v>75</v>
      </c>
      <c r="BA280" s="489">
        <f t="shared" si="248"/>
        <v>198</v>
      </c>
      <c r="BB280" s="397">
        <f t="shared" si="249"/>
        <v>166</v>
      </c>
      <c r="BC280" s="398">
        <f t="shared" si="250"/>
        <v>176</v>
      </c>
      <c r="BD280" s="401">
        <v>131</v>
      </c>
      <c r="BE280" s="485">
        <v>217</v>
      </c>
      <c r="BF280" s="472">
        <v>259</v>
      </c>
      <c r="BG280" s="508"/>
      <c r="BH280" s="494"/>
      <c r="BI280" s="472"/>
      <c r="BJ280" s="403">
        <v>27</v>
      </c>
      <c r="BK280" s="402">
        <v>43</v>
      </c>
      <c r="BL280" s="472">
        <v>35</v>
      </c>
      <c r="BM280" s="403">
        <v>23</v>
      </c>
      <c r="BN280" s="402">
        <v>41</v>
      </c>
      <c r="BO280" s="472">
        <v>37</v>
      </c>
      <c r="BP280" s="490">
        <f t="shared" si="251"/>
        <v>180</v>
      </c>
      <c r="BQ280" s="475">
        <f t="shared" si="252"/>
        <v>293</v>
      </c>
      <c r="BR280" s="405">
        <f t="shared" si="253"/>
        <v>229</v>
      </c>
      <c r="BS280" s="476"/>
      <c r="BT280" s="402"/>
      <c r="BU280" s="402"/>
      <c r="BV280" s="402"/>
      <c r="BW280" s="472"/>
      <c r="BX280" s="472"/>
      <c r="BY280" s="403"/>
      <c r="BZ280" s="402"/>
      <c r="CA280" s="402"/>
      <c r="CB280" s="402"/>
      <c r="CC280" s="402"/>
      <c r="CD280" s="402"/>
      <c r="CE280" s="402"/>
      <c r="CF280" s="472"/>
      <c r="CG280" s="403"/>
      <c r="CH280" s="399"/>
      <c r="CI280" s="402"/>
      <c r="CJ280" s="402"/>
      <c r="CK280" s="402"/>
      <c r="CL280" s="402"/>
      <c r="CM280" s="402"/>
      <c r="CN280" s="472"/>
      <c r="CO280" s="489" t="str">
        <f t="shared" si="254"/>
        <v/>
      </c>
      <c r="CP280" s="397" t="str">
        <f t="shared" si="255"/>
        <v/>
      </c>
      <c r="CQ280" s="397" t="str">
        <f t="shared" si="256"/>
        <v/>
      </c>
      <c r="CR280" s="397" t="str">
        <f t="shared" si="257"/>
        <v/>
      </c>
      <c r="CS280" s="397" t="str">
        <f t="shared" si="258"/>
        <v/>
      </c>
      <c r="CT280" s="397" t="str">
        <f t="shared" si="259"/>
        <v/>
      </c>
      <c r="CU280" s="397" t="str">
        <f t="shared" si="260"/>
        <v/>
      </c>
      <c r="CV280" s="491" t="str">
        <f t="shared" si="261"/>
        <v/>
      </c>
      <c r="CW280" s="379"/>
      <c r="CX280" s="399"/>
      <c r="CY280" s="472"/>
      <c r="CZ280" s="400"/>
      <c r="DA280" s="399"/>
      <c r="DB280" s="472"/>
      <c r="DC280" s="404" t="str">
        <f t="shared" si="262"/>
        <v/>
      </c>
      <c r="DD280" s="404" t="str">
        <f t="shared" si="263"/>
        <v/>
      </c>
      <c r="DE280" s="405" t="str">
        <f t="shared" si="264"/>
        <v/>
      </c>
      <c r="DF280" s="379"/>
      <c r="DG280" s="399"/>
      <c r="DH280" s="472"/>
      <c r="DI280" s="400"/>
      <c r="DJ280" s="399"/>
      <c r="DK280" s="472"/>
      <c r="DL280" s="400"/>
      <c r="DM280" s="399"/>
      <c r="DN280" s="472"/>
      <c r="DO280" s="400"/>
      <c r="DP280" s="399"/>
      <c r="DQ280" s="472"/>
      <c r="DR280" s="404" t="str">
        <f t="shared" si="265"/>
        <v/>
      </c>
      <c r="DS280" s="404" t="str">
        <f t="shared" si="266"/>
        <v/>
      </c>
      <c r="DT280" s="405" t="str">
        <f t="shared" si="267"/>
        <v/>
      </c>
      <c r="DU280" s="28"/>
      <c r="DV280" s="28"/>
      <c r="DW280" s="5"/>
      <c r="DX280" s="5"/>
      <c r="DY280" s="28"/>
      <c r="DZ280" s="28"/>
      <c r="EA280" s="5"/>
      <c r="EB280" s="5"/>
      <c r="EC280" s="5"/>
      <c r="ED280" s="5"/>
      <c r="EE280" s="5"/>
      <c r="EF280" s="5"/>
      <c r="EG280" s="5"/>
      <c r="EH280" s="5"/>
      <c r="EI280" s="5"/>
      <c r="EJ280" s="5"/>
      <c r="EK280" s="5"/>
      <c r="EL280" s="5"/>
      <c r="EM280" s="5"/>
      <c r="EN280" s="5"/>
      <c r="EO280" s="409"/>
      <c r="EP280" s="409"/>
      <c r="EQ280" s="409"/>
      <c r="ER280" s="409"/>
      <c r="ES280" s="409"/>
      <c r="ET280" s="409"/>
      <c r="EU280" s="409"/>
      <c r="EV280" s="409"/>
      <c r="EW280" s="409"/>
      <c r="EX280" s="409"/>
      <c r="EY280" s="409"/>
      <c r="EZ280" s="409"/>
      <c r="FA280" s="409"/>
      <c r="FB280" s="409"/>
      <c r="FC280" s="409"/>
      <c r="FD280" s="409"/>
      <c r="FE280" s="409"/>
      <c r="FF280" s="409"/>
      <c r="FG280" s="409"/>
      <c r="FH280" s="409"/>
      <c r="FI280" s="409"/>
      <c r="FJ280" s="409"/>
      <c r="FK280" s="409"/>
      <c r="FL280" s="409"/>
      <c r="FM280" s="409"/>
      <c r="FN280" s="409"/>
      <c r="FO280" s="409"/>
      <c r="FP280" s="409"/>
      <c r="FQ280" s="409"/>
      <c r="FR280" s="409"/>
      <c r="FS280" s="409"/>
      <c r="FT280" s="409"/>
      <c r="FU280" s="409"/>
      <c r="FV280" s="409"/>
      <c r="FW280" s="409"/>
      <c r="FX280" s="409"/>
      <c r="FY280" s="409"/>
      <c r="FZ280" s="409"/>
      <c r="GA280" s="409"/>
      <c r="GB280" s="409"/>
      <c r="GC280" s="409"/>
      <c r="GD280" s="409"/>
      <c r="GE280" s="409"/>
      <c r="GF280" s="409"/>
      <c r="GG280" s="409"/>
      <c r="GH280" s="409"/>
      <c r="GI280" s="409"/>
      <c r="GJ280" s="409"/>
      <c r="GK280" s="409"/>
      <c r="GL280" s="409"/>
      <c r="GM280" s="409"/>
      <c r="GN280" s="409"/>
      <c r="GO280" s="409"/>
      <c r="GP280" s="409"/>
      <c r="GQ280" s="409"/>
      <c r="GR280" s="409"/>
      <c r="GS280" s="409"/>
      <c r="GT280" s="409"/>
      <c r="GU280" s="409"/>
      <c r="GV280" s="409"/>
      <c r="GW280" s="409"/>
      <c r="GX280" s="409"/>
      <c r="GY280" s="409"/>
      <c r="GZ280" s="409"/>
      <c r="HA280" s="409"/>
      <c r="HB280" s="409"/>
      <c r="HC280" s="409"/>
      <c r="HD280" s="409"/>
      <c r="HE280" s="409"/>
      <c r="HF280" s="409"/>
      <c r="HG280" s="409"/>
      <c r="HH280" s="409"/>
      <c r="HI280" s="409"/>
      <c r="HJ280" s="409"/>
      <c r="HK280" s="409"/>
      <c r="HL280" s="409"/>
      <c r="HM280" s="409"/>
      <c r="HN280" s="409"/>
      <c r="HO280" s="409"/>
      <c r="HP280" s="409"/>
    </row>
    <row r="281" spans="1:224" s="407" customFormat="1">
      <c r="A281" s="500" t="s">
        <v>908</v>
      </c>
      <c r="B281" s="501" t="s">
        <v>158</v>
      </c>
      <c r="C281" s="520">
        <v>162283</v>
      </c>
      <c r="D281" s="521">
        <v>4</v>
      </c>
      <c r="E281" s="395"/>
      <c r="F281" s="395"/>
      <c r="G281" s="395"/>
      <c r="H281" s="395"/>
      <c r="I281" s="879">
        <v>555</v>
      </c>
      <c r="J281" s="879">
        <v>858</v>
      </c>
      <c r="K281" s="394">
        <v>513</v>
      </c>
      <c r="L281" s="395">
        <f>114+268</f>
        <v>382</v>
      </c>
      <c r="M281" s="395">
        <v>457</v>
      </c>
      <c r="N281" s="395">
        <v>441</v>
      </c>
      <c r="O281" s="396">
        <v>416</v>
      </c>
      <c r="P281" s="396">
        <v>595</v>
      </c>
      <c r="Q281" s="395">
        <v>578</v>
      </c>
      <c r="R281" s="395">
        <v>571</v>
      </c>
      <c r="S281" s="395">
        <v>601</v>
      </c>
      <c r="T281" s="395">
        <v>661</v>
      </c>
      <c r="U281" s="395">
        <v>508</v>
      </c>
      <c r="V281" s="472">
        <v>570</v>
      </c>
      <c r="W281" s="394"/>
      <c r="X281" s="395"/>
      <c r="Y281" s="395"/>
      <c r="Z281" s="395"/>
      <c r="AA281" s="396"/>
      <c r="AB281" s="396"/>
      <c r="AC281" s="395"/>
      <c r="AD281" s="395"/>
      <c r="AE281" s="395"/>
      <c r="AF281" s="395"/>
      <c r="AG281" s="395"/>
      <c r="AH281" s="472"/>
      <c r="AI281" s="489">
        <f t="shared" si="236"/>
        <v>513</v>
      </c>
      <c r="AJ281" s="397">
        <f t="shared" si="237"/>
        <v>382</v>
      </c>
      <c r="AK281" s="397">
        <f t="shared" si="238"/>
        <v>457</v>
      </c>
      <c r="AL281" s="397">
        <f t="shared" si="239"/>
        <v>441</v>
      </c>
      <c r="AM281" s="397">
        <f t="shared" si="240"/>
        <v>416</v>
      </c>
      <c r="AN281" s="397">
        <f t="shared" si="241"/>
        <v>595</v>
      </c>
      <c r="AO281" s="397">
        <f t="shared" si="242"/>
        <v>578</v>
      </c>
      <c r="AP281" s="397">
        <f t="shared" si="243"/>
        <v>571</v>
      </c>
      <c r="AQ281" s="397">
        <f t="shared" si="244"/>
        <v>601</v>
      </c>
      <c r="AR281" s="397">
        <f t="shared" si="245"/>
        <v>661</v>
      </c>
      <c r="AS281" s="397">
        <f t="shared" si="246"/>
        <v>508</v>
      </c>
      <c r="AT281" s="398">
        <f t="shared" si="247"/>
        <v>570</v>
      </c>
      <c r="AU281" s="379">
        <v>437</v>
      </c>
      <c r="AV281" s="395">
        <v>304</v>
      </c>
      <c r="AW281" s="472">
        <v>333</v>
      </c>
      <c r="AX281" s="400">
        <v>45</v>
      </c>
      <c r="AY281" s="395">
        <v>31</v>
      </c>
      <c r="AZ281" s="472">
        <v>32</v>
      </c>
      <c r="BA281" s="489">
        <f t="shared" si="248"/>
        <v>179</v>
      </c>
      <c r="BB281" s="397">
        <f t="shared" si="249"/>
        <v>173</v>
      </c>
      <c r="BC281" s="398">
        <f t="shared" si="250"/>
        <v>205</v>
      </c>
      <c r="BD281" s="401">
        <v>77</v>
      </c>
      <c r="BE281" s="402">
        <v>102</v>
      </c>
      <c r="BF281" s="472">
        <v>106</v>
      </c>
      <c r="BG281" s="508"/>
      <c r="BH281" s="494"/>
      <c r="BI281" s="472"/>
      <c r="BJ281" s="403">
        <v>30</v>
      </c>
      <c r="BK281" s="402">
        <v>34</v>
      </c>
      <c r="BL281" s="472">
        <v>38</v>
      </c>
      <c r="BM281" s="403">
        <v>33</v>
      </c>
      <c r="BN281" s="402">
        <v>49</v>
      </c>
      <c r="BO281" s="472">
        <v>50</v>
      </c>
      <c r="BP281" s="490">
        <f t="shared" si="251"/>
        <v>276</v>
      </c>
      <c r="BQ281" s="475">
        <f t="shared" si="252"/>
        <v>410</v>
      </c>
      <c r="BR281" s="405">
        <f t="shared" si="253"/>
        <v>384</v>
      </c>
      <c r="BS281" s="476"/>
      <c r="BT281" s="402"/>
      <c r="BU281" s="402"/>
      <c r="BV281" s="402"/>
      <c r="BW281" s="472"/>
      <c r="BX281" s="472"/>
      <c r="BY281" s="403"/>
      <c r="BZ281" s="402"/>
      <c r="CA281" s="402"/>
      <c r="CB281" s="402"/>
      <c r="CC281" s="402"/>
      <c r="CD281" s="402"/>
      <c r="CE281" s="402"/>
      <c r="CF281" s="472"/>
      <c r="CG281" s="403"/>
      <c r="CH281" s="399"/>
      <c r="CI281" s="402"/>
      <c r="CJ281" s="402"/>
      <c r="CK281" s="402"/>
      <c r="CL281" s="402"/>
      <c r="CM281" s="402"/>
      <c r="CN281" s="472"/>
      <c r="CO281" s="489" t="str">
        <f t="shared" si="254"/>
        <v/>
      </c>
      <c r="CP281" s="397" t="str">
        <f t="shared" si="255"/>
        <v/>
      </c>
      <c r="CQ281" s="397" t="str">
        <f t="shared" si="256"/>
        <v/>
      </c>
      <c r="CR281" s="397" t="str">
        <f t="shared" si="257"/>
        <v/>
      </c>
      <c r="CS281" s="397" t="str">
        <f t="shared" si="258"/>
        <v/>
      </c>
      <c r="CT281" s="397" t="str">
        <f t="shared" si="259"/>
        <v/>
      </c>
      <c r="CU281" s="397" t="str">
        <f t="shared" si="260"/>
        <v/>
      </c>
      <c r="CV281" s="491" t="str">
        <f t="shared" si="261"/>
        <v/>
      </c>
      <c r="CW281" s="379"/>
      <c r="CX281" s="399"/>
      <c r="CY281" s="472"/>
      <c r="CZ281" s="400"/>
      <c r="DA281" s="399"/>
      <c r="DB281" s="472"/>
      <c r="DC281" s="404" t="str">
        <f t="shared" si="262"/>
        <v/>
      </c>
      <c r="DD281" s="404" t="str">
        <f t="shared" si="263"/>
        <v/>
      </c>
      <c r="DE281" s="405" t="str">
        <f t="shared" si="264"/>
        <v/>
      </c>
      <c r="DF281" s="379"/>
      <c r="DG281" s="399"/>
      <c r="DH281" s="472"/>
      <c r="DI281" s="400"/>
      <c r="DJ281" s="399"/>
      <c r="DK281" s="472"/>
      <c r="DL281" s="400"/>
      <c r="DM281" s="399"/>
      <c r="DN281" s="472"/>
      <c r="DO281" s="400"/>
      <c r="DP281" s="399"/>
      <c r="DQ281" s="472"/>
      <c r="DR281" s="404" t="str">
        <f t="shared" si="265"/>
        <v/>
      </c>
      <c r="DS281" s="404" t="str">
        <f t="shared" si="266"/>
        <v/>
      </c>
      <c r="DT281" s="405" t="str">
        <f t="shared" si="267"/>
        <v/>
      </c>
      <c r="DU281" s="28"/>
      <c r="DV281" s="28"/>
      <c r="DW281" s="5"/>
      <c r="DX281" s="5"/>
      <c r="DY281" s="28"/>
      <c r="DZ281" s="28"/>
      <c r="EA281" s="5"/>
      <c r="EB281" s="5"/>
      <c r="EC281" s="5"/>
      <c r="ED281" s="5"/>
      <c r="EE281" s="5"/>
      <c r="EF281" s="5"/>
      <c r="EG281" s="5"/>
      <c r="EH281" s="5"/>
      <c r="EI281" s="5"/>
      <c r="EJ281" s="5"/>
      <c r="EK281" s="5"/>
      <c r="EL281" s="5"/>
      <c r="EM281" s="5"/>
      <c r="EN281" s="5"/>
      <c r="EO281" s="409"/>
      <c r="EP281" s="409"/>
      <c r="EQ281" s="409"/>
      <c r="ER281" s="409"/>
      <c r="ES281" s="409"/>
      <c r="ET281" s="409"/>
      <c r="EU281" s="409"/>
      <c r="EV281" s="409"/>
      <c r="EW281" s="409"/>
      <c r="EX281" s="409"/>
      <c r="EY281" s="409"/>
      <c r="EZ281" s="409"/>
      <c r="FA281" s="409"/>
      <c r="FB281" s="409"/>
      <c r="FC281" s="409"/>
      <c r="FD281" s="409"/>
      <c r="FE281" s="409"/>
      <c r="FF281" s="409"/>
      <c r="FG281" s="409"/>
      <c r="FH281" s="409"/>
      <c r="FI281" s="409"/>
      <c r="FJ281" s="409"/>
      <c r="FK281" s="409"/>
      <c r="FL281" s="409"/>
      <c r="FM281" s="409"/>
      <c r="FN281" s="409"/>
      <c r="FO281" s="409"/>
      <c r="FP281" s="409"/>
      <c r="FQ281" s="409"/>
      <c r="FR281" s="409"/>
      <c r="FS281" s="409"/>
      <c r="FT281" s="409"/>
      <c r="FU281" s="409"/>
      <c r="FV281" s="409"/>
      <c r="FW281" s="409"/>
      <c r="FX281" s="409"/>
      <c r="FY281" s="409"/>
      <c r="FZ281" s="409"/>
      <c r="GA281" s="409"/>
      <c r="GB281" s="409"/>
      <c r="GC281" s="409"/>
      <c r="GD281" s="409"/>
      <c r="GE281" s="409"/>
      <c r="GF281" s="409"/>
      <c r="GG281" s="409"/>
      <c r="GH281" s="409"/>
      <c r="GI281" s="409"/>
      <c r="GJ281" s="409"/>
      <c r="GK281" s="409"/>
      <c r="GL281" s="409"/>
      <c r="GM281" s="409"/>
      <c r="GN281" s="409"/>
      <c r="GO281" s="409"/>
      <c r="GP281" s="409"/>
      <c r="GQ281" s="409"/>
      <c r="GR281" s="409"/>
      <c r="GS281" s="409"/>
      <c r="GT281" s="409"/>
      <c r="GU281" s="409"/>
      <c r="GV281" s="409"/>
      <c r="GW281" s="409"/>
      <c r="GX281" s="409"/>
      <c r="GY281" s="409"/>
      <c r="GZ281" s="409"/>
      <c r="HA281" s="409"/>
      <c r="HB281" s="409"/>
      <c r="HC281" s="409"/>
      <c r="HD281" s="409"/>
      <c r="HE281" s="409"/>
      <c r="HF281" s="409"/>
      <c r="HG281" s="409"/>
      <c r="HH281" s="409"/>
      <c r="HI281" s="409"/>
      <c r="HJ281" s="409"/>
      <c r="HK281" s="409"/>
      <c r="HL281" s="409"/>
      <c r="HM281" s="409"/>
      <c r="HN281" s="409"/>
      <c r="HO281" s="409"/>
      <c r="HP281" s="409"/>
    </row>
    <row r="282" spans="1:224" s="407" customFormat="1">
      <c r="A282" s="500" t="s">
        <v>908</v>
      </c>
      <c r="B282" s="501" t="s">
        <v>153</v>
      </c>
      <c r="C282" s="520">
        <v>162584</v>
      </c>
      <c r="D282" s="521">
        <v>4</v>
      </c>
      <c r="E282" s="395"/>
      <c r="F282" s="395"/>
      <c r="G282" s="395"/>
      <c r="H282" s="395"/>
      <c r="I282" s="879">
        <v>1292</v>
      </c>
      <c r="J282" s="879">
        <v>1430</v>
      </c>
      <c r="K282" s="394">
        <v>975</v>
      </c>
      <c r="L282" s="395">
        <v>865</v>
      </c>
      <c r="M282" s="395">
        <v>932</v>
      </c>
      <c r="N282" s="395">
        <v>939</v>
      </c>
      <c r="O282" s="396">
        <v>1028</v>
      </c>
      <c r="P282" s="396">
        <v>926</v>
      </c>
      <c r="Q282" s="395">
        <v>999</v>
      </c>
      <c r="R282" s="395">
        <v>988</v>
      </c>
      <c r="S282" s="395">
        <v>959</v>
      </c>
      <c r="T282" s="395">
        <v>928</v>
      </c>
      <c r="U282" s="395">
        <v>1013</v>
      </c>
      <c r="V282" s="472">
        <v>1059</v>
      </c>
      <c r="W282" s="394"/>
      <c r="X282" s="395"/>
      <c r="Y282" s="395"/>
      <c r="Z282" s="395"/>
      <c r="AA282" s="396"/>
      <c r="AB282" s="396"/>
      <c r="AC282" s="395"/>
      <c r="AD282" s="395"/>
      <c r="AE282" s="395"/>
      <c r="AF282" s="395"/>
      <c r="AG282" s="395"/>
      <c r="AH282" s="472"/>
      <c r="AI282" s="489">
        <f t="shared" si="236"/>
        <v>975</v>
      </c>
      <c r="AJ282" s="397">
        <f t="shared" si="237"/>
        <v>865</v>
      </c>
      <c r="AK282" s="397">
        <f t="shared" si="238"/>
        <v>932</v>
      </c>
      <c r="AL282" s="397">
        <f t="shared" si="239"/>
        <v>939</v>
      </c>
      <c r="AM282" s="397">
        <f t="shared" si="240"/>
        <v>1028</v>
      </c>
      <c r="AN282" s="397">
        <f t="shared" si="241"/>
        <v>926</v>
      </c>
      <c r="AO282" s="397">
        <f t="shared" si="242"/>
        <v>999</v>
      </c>
      <c r="AP282" s="397">
        <f t="shared" si="243"/>
        <v>988</v>
      </c>
      <c r="AQ282" s="397">
        <f t="shared" si="244"/>
        <v>959</v>
      </c>
      <c r="AR282" s="397">
        <f t="shared" si="245"/>
        <v>928</v>
      </c>
      <c r="AS282" s="397">
        <f t="shared" si="246"/>
        <v>1013</v>
      </c>
      <c r="AT282" s="398">
        <f t="shared" si="247"/>
        <v>1059</v>
      </c>
      <c r="AU282" s="379">
        <v>666</v>
      </c>
      <c r="AV282" s="395">
        <v>683</v>
      </c>
      <c r="AW282" s="472">
        <v>787</v>
      </c>
      <c r="AX282" s="400">
        <v>132</v>
      </c>
      <c r="AY282" s="395">
        <v>178</v>
      </c>
      <c r="AZ282" s="472">
        <v>136</v>
      </c>
      <c r="BA282" s="489">
        <f t="shared" si="248"/>
        <v>130</v>
      </c>
      <c r="BB282" s="397">
        <f t="shared" si="249"/>
        <v>152</v>
      </c>
      <c r="BC282" s="398">
        <f t="shared" si="250"/>
        <v>136</v>
      </c>
      <c r="BD282" s="401">
        <v>487</v>
      </c>
      <c r="BE282" s="402">
        <v>473</v>
      </c>
      <c r="BF282" s="472">
        <v>573</v>
      </c>
      <c r="BG282" s="508"/>
      <c r="BH282" s="494"/>
      <c r="BI282" s="472"/>
      <c r="BJ282" s="403">
        <v>19</v>
      </c>
      <c r="BK282" s="402">
        <v>7</v>
      </c>
      <c r="BL282" s="472">
        <v>19</v>
      </c>
      <c r="BM282" s="403">
        <v>62</v>
      </c>
      <c r="BN282" s="402">
        <v>47</v>
      </c>
      <c r="BO282" s="472">
        <v>51</v>
      </c>
      <c r="BP282" s="490">
        <f t="shared" si="251"/>
        <v>460</v>
      </c>
      <c r="BQ282" s="475">
        <f t="shared" si="252"/>
        <v>399</v>
      </c>
      <c r="BR282" s="405">
        <f t="shared" si="253"/>
        <v>356</v>
      </c>
      <c r="BS282" s="476"/>
      <c r="BT282" s="402"/>
      <c r="BU282" s="402"/>
      <c r="BV282" s="402"/>
      <c r="BW282" s="472"/>
      <c r="BX282" s="472"/>
      <c r="BY282" s="403"/>
      <c r="BZ282" s="402"/>
      <c r="CA282" s="402"/>
      <c r="CB282" s="402"/>
      <c r="CC282" s="402"/>
      <c r="CD282" s="402"/>
      <c r="CE282" s="402"/>
      <c r="CF282" s="472"/>
      <c r="CG282" s="403"/>
      <c r="CH282" s="399"/>
      <c r="CI282" s="402"/>
      <c r="CJ282" s="402"/>
      <c r="CK282" s="402"/>
      <c r="CL282" s="402"/>
      <c r="CM282" s="402"/>
      <c r="CN282" s="472"/>
      <c r="CO282" s="489" t="str">
        <f t="shared" si="254"/>
        <v/>
      </c>
      <c r="CP282" s="397" t="str">
        <f t="shared" si="255"/>
        <v/>
      </c>
      <c r="CQ282" s="397" t="str">
        <f t="shared" si="256"/>
        <v/>
      </c>
      <c r="CR282" s="397" t="str">
        <f t="shared" si="257"/>
        <v/>
      </c>
      <c r="CS282" s="397" t="str">
        <f t="shared" si="258"/>
        <v/>
      </c>
      <c r="CT282" s="397" t="str">
        <f t="shared" si="259"/>
        <v/>
      </c>
      <c r="CU282" s="397" t="str">
        <f t="shared" si="260"/>
        <v/>
      </c>
      <c r="CV282" s="491" t="str">
        <f t="shared" si="261"/>
        <v/>
      </c>
      <c r="CW282" s="379"/>
      <c r="CX282" s="399"/>
      <c r="CY282" s="472"/>
      <c r="CZ282" s="400"/>
      <c r="DA282" s="399"/>
      <c r="DB282" s="472"/>
      <c r="DC282" s="404" t="str">
        <f t="shared" si="262"/>
        <v/>
      </c>
      <c r="DD282" s="404" t="str">
        <f t="shared" si="263"/>
        <v/>
      </c>
      <c r="DE282" s="405" t="str">
        <f t="shared" si="264"/>
        <v/>
      </c>
      <c r="DF282" s="379"/>
      <c r="DG282" s="399"/>
      <c r="DH282" s="472"/>
      <c r="DI282" s="400"/>
      <c r="DJ282" s="399"/>
      <c r="DK282" s="472"/>
      <c r="DL282" s="400"/>
      <c r="DM282" s="399"/>
      <c r="DN282" s="472"/>
      <c r="DO282" s="400"/>
      <c r="DP282" s="399"/>
      <c r="DQ282" s="472"/>
      <c r="DR282" s="404" t="str">
        <f t="shared" si="265"/>
        <v/>
      </c>
      <c r="DS282" s="404" t="str">
        <f t="shared" si="266"/>
        <v/>
      </c>
      <c r="DT282" s="405" t="str">
        <f t="shared" si="267"/>
        <v/>
      </c>
      <c r="DU282" s="28"/>
      <c r="DV282" s="28"/>
      <c r="DW282" s="5"/>
      <c r="DX282" s="5"/>
      <c r="DY282" s="28"/>
      <c r="DZ282" s="28"/>
      <c r="EA282" s="5"/>
      <c r="EB282" s="5"/>
      <c r="EC282" s="5"/>
      <c r="ED282" s="5"/>
      <c r="EE282" s="5"/>
      <c r="EF282" s="5"/>
      <c r="EG282" s="5"/>
      <c r="EH282" s="5"/>
      <c r="EI282" s="5"/>
      <c r="EJ282" s="5"/>
      <c r="EK282" s="5"/>
      <c r="EL282" s="5"/>
      <c r="EM282" s="5"/>
      <c r="EN282" s="5"/>
      <c r="EO282" s="409"/>
      <c r="EP282" s="409"/>
      <c r="EQ282" s="409"/>
      <c r="ER282" s="409"/>
      <c r="ES282" s="409"/>
      <c r="ET282" s="409"/>
      <c r="EU282" s="409"/>
      <c r="EV282" s="409"/>
      <c r="EW282" s="409"/>
      <c r="EX282" s="409"/>
      <c r="EY282" s="409"/>
      <c r="EZ282" s="409"/>
      <c r="FA282" s="409"/>
      <c r="FB282" s="409"/>
      <c r="FC282" s="409"/>
      <c r="FD282" s="409"/>
      <c r="FE282" s="409"/>
      <c r="FF282" s="409"/>
      <c r="FG282" s="409"/>
      <c r="FH282" s="409"/>
      <c r="FI282" s="409"/>
      <c r="FJ282" s="409"/>
      <c r="FK282" s="409"/>
      <c r="FL282" s="409"/>
      <c r="FM282" s="409"/>
      <c r="FN282" s="409"/>
      <c r="FO282" s="409"/>
      <c r="FP282" s="409"/>
      <c r="FQ282" s="409"/>
      <c r="FR282" s="409"/>
      <c r="FS282" s="409"/>
      <c r="FT282" s="409"/>
      <c r="FU282" s="409"/>
      <c r="FV282" s="409"/>
      <c r="FW282" s="409"/>
      <c r="FX282" s="409"/>
      <c r="FY282" s="409"/>
      <c r="FZ282" s="409"/>
      <c r="GA282" s="409"/>
      <c r="GB282" s="409"/>
      <c r="GC282" s="409"/>
      <c r="GD282" s="409"/>
      <c r="GE282" s="409"/>
      <c r="GF282" s="409"/>
      <c r="GG282" s="409"/>
      <c r="GH282" s="409"/>
      <c r="GI282" s="409"/>
      <c r="GJ282" s="409"/>
      <c r="GK282" s="409"/>
      <c r="GL282" s="409"/>
      <c r="GM282" s="409"/>
      <c r="GN282" s="409"/>
      <c r="GO282" s="409"/>
      <c r="GP282" s="409"/>
      <c r="GQ282" s="409"/>
      <c r="GR282" s="409"/>
      <c r="GS282" s="409"/>
      <c r="GT282" s="409"/>
      <c r="GU282" s="409"/>
      <c r="GV282" s="409"/>
      <c r="GW282" s="409"/>
      <c r="GX282" s="409"/>
      <c r="GY282" s="409"/>
      <c r="GZ282" s="409"/>
      <c r="HA282" s="409"/>
      <c r="HB282" s="409"/>
      <c r="HC282" s="409"/>
      <c r="HD282" s="409"/>
      <c r="HE282" s="409"/>
      <c r="HF282" s="409"/>
      <c r="HG282" s="409"/>
      <c r="HH282" s="409"/>
      <c r="HI282" s="409"/>
      <c r="HJ282" s="409"/>
      <c r="HK282" s="409"/>
      <c r="HL282" s="409"/>
      <c r="HM282" s="409"/>
      <c r="HN282" s="409"/>
      <c r="HO282" s="409"/>
      <c r="HP282" s="409"/>
    </row>
    <row r="283" spans="1:224" s="407" customFormat="1">
      <c r="A283" s="500" t="s">
        <v>908</v>
      </c>
      <c r="B283" s="501" t="s">
        <v>155</v>
      </c>
      <c r="C283" s="520">
        <v>163851</v>
      </c>
      <c r="D283" s="521">
        <v>4</v>
      </c>
      <c r="E283" s="395"/>
      <c r="F283" s="395"/>
      <c r="G283" s="395"/>
      <c r="H283" s="395"/>
      <c r="I283" s="879">
        <v>2019</v>
      </c>
      <c r="J283" s="879">
        <v>1977</v>
      </c>
      <c r="K283" s="394">
        <v>689</v>
      </c>
      <c r="L283" s="395">
        <v>886</v>
      </c>
      <c r="M283" s="395">
        <v>935</v>
      </c>
      <c r="N283" s="395">
        <v>878</v>
      </c>
      <c r="O283" s="396">
        <v>940</v>
      </c>
      <c r="P283" s="396">
        <v>941</v>
      </c>
      <c r="Q283" s="395">
        <v>908</v>
      </c>
      <c r="R283" s="395">
        <v>947</v>
      </c>
      <c r="S283" s="395">
        <v>983</v>
      </c>
      <c r="T283" s="395">
        <v>956</v>
      </c>
      <c r="U283" s="395">
        <v>1028</v>
      </c>
      <c r="V283" s="472">
        <v>1144</v>
      </c>
      <c r="W283" s="394"/>
      <c r="X283" s="395"/>
      <c r="Y283" s="395"/>
      <c r="Z283" s="395"/>
      <c r="AA283" s="396"/>
      <c r="AB283" s="396"/>
      <c r="AC283" s="395"/>
      <c r="AD283" s="395"/>
      <c r="AE283" s="395"/>
      <c r="AF283" s="395"/>
      <c r="AG283" s="395"/>
      <c r="AH283" s="472"/>
      <c r="AI283" s="489">
        <f t="shared" si="236"/>
        <v>689</v>
      </c>
      <c r="AJ283" s="397">
        <f t="shared" si="237"/>
        <v>886</v>
      </c>
      <c r="AK283" s="397">
        <f t="shared" si="238"/>
        <v>935</v>
      </c>
      <c r="AL283" s="397">
        <f t="shared" si="239"/>
        <v>878</v>
      </c>
      <c r="AM283" s="397">
        <f t="shared" si="240"/>
        <v>940</v>
      </c>
      <c r="AN283" s="397">
        <f t="shared" si="241"/>
        <v>941</v>
      </c>
      <c r="AO283" s="397">
        <f t="shared" si="242"/>
        <v>908</v>
      </c>
      <c r="AP283" s="397">
        <f t="shared" si="243"/>
        <v>947</v>
      </c>
      <c r="AQ283" s="397">
        <f t="shared" si="244"/>
        <v>983</v>
      </c>
      <c r="AR283" s="397">
        <f t="shared" si="245"/>
        <v>956</v>
      </c>
      <c r="AS283" s="397">
        <f t="shared" si="246"/>
        <v>1028</v>
      </c>
      <c r="AT283" s="398">
        <f t="shared" si="247"/>
        <v>1144</v>
      </c>
      <c r="AU283" s="379">
        <v>777</v>
      </c>
      <c r="AV283" s="395">
        <v>829</v>
      </c>
      <c r="AW283" s="472">
        <v>946</v>
      </c>
      <c r="AX283" s="400">
        <v>91</v>
      </c>
      <c r="AY283" s="395">
        <v>90</v>
      </c>
      <c r="AZ283" s="472">
        <v>96</v>
      </c>
      <c r="BA283" s="489">
        <f t="shared" si="248"/>
        <v>88</v>
      </c>
      <c r="BB283" s="397">
        <f t="shared" si="249"/>
        <v>109</v>
      </c>
      <c r="BC283" s="398">
        <f t="shared" si="250"/>
        <v>102</v>
      </c>
      <c r="BD283" s="401">
        <v>645</v>
      </c>
      <c r="BE283" s="402">
        <v>639</v>
      </c>
      <c r="BF283" s="472">
        <v>680</v>
      </c>
      <c r="BG283" s="508"/>
      <c r="BH283" s="494"/>
      <c r="BI283" s="472"/>
      <c r="BJ283" s="403">
        <v>8</v>
      </c>
      <c r="BK283" s="402">
        <v>7</v>
      </c>
      <c r="BL283" s="472">
        <v>9</v>
      </c>
      <c r="BM283" s="403">
        <v>30</v>
      </c>
      <c r="BN283" s="402">
        <v>29</v>
      </c>
      <c r="BO283" s="472">
        <v>25</v>
      </c>
      <c r="BP283" s="490">
        <f t="shared" si="251"/>
        <v>257</v>
      </c>
      <c r="BQ283" s="475">
        <f t="shared" si="252"/>
        <v>266</v>
      </c>
      <c r="BR283" s="405">
        <f t="shared" si="253"/>
        <v>194</v>
      </c>
      <c r="BS283" s="476"/>
      <c r="BT283" s="402"/>
      <c r="BU283" s="402"/>
      <c r="BV283" s="402"/>
      <c r="BW283" s="472"/>
      <c r="BX283" s="472"/>
      <c r="BY283" s="403"/>
      <c r="BZ283" s="402"/>
      <c r="CA283" s="402"/>
      <c r="CB283" s="402"/>
      <c r="CC283" s="402"/>
      <c r="CD283" s="402"/>
      <c r="CE283" s="402"/>
      <c r="CF283" s="472"/>
      <c r="CG283" s="403"/>
      <c r="CH283" s="399"/>
      <c r="CI283" s="402"/>
      <c r="CJ283" s="402"/>
      <c r="CK283" s="402"/>
      <c r="CL283" s="402"/>
      <c r="CM283" s="402"/>
      <c r="CN283" s="472"/>
      <c r="CO283" s="489" t="str">
        <f t="shared" si="254"/>
        <v/>
      </c>
      <c r="CP283" s="397" t="str">
        <f t="shared" si="255"/>
        <v/>
      </c>
      <c r="CQ283" s="397" t="str">
        <f t="shared" si="256"/>
        <v/>
      </c>
      <c r="CR283" s="397" t="str">
        <f t="shared" si="257"/>
        <v/>
      </c>
      <c r="CS283" s="397" t="str">
        <f t="shared" si="258"/>
        <v/>
      </c>
      <c r="CT283" s="397" t="str">
        <f t="shared" si="259"/>
        <v/>
      </c>
      <c r="CU283" s="397" t="str">
        <f t="shared" si="260"/>
        <v/>
      </c>
      <c r="CV283" s="491" t="str">
        <f t="shared" si="261"/>
        <v/>
      </c>
      <c r="CW283" s="379"/>
      <c r="CX283" s="399"/>
      <c r="CY283" s="472"/>
      <c r="CZ283" s="400"/>
      <c r="DA283" s="399"/>
      <c r="DB283" s="472"/>
      <c r="DC283" s="404" t="str">
        <f t="shared" si="262"/>
        <v/>
      </c>
      <c r="DD283" s="404" t="str">
        <f t="shared" si="263"/>
        <v/>
      </c>
      <c r="DE283" s="405" t="str">
        <f t="shared" si="264"/>
        <v/>
      </c>
      <c r="DF283" s="379"/>
      <c r="DG283" s="399"/>
      <c r="DH283" s="472"/>
      <c r="DI283" s="400"/>
      <c r="DJ283" s="399"/>
      <c r="DK283" s="472"/>
      <c r="DL283" s="400"/>
      <c r="DM283" s="399"/>
      <c r="DN283" s="472"/>
      <c r="DO283" s="400"/>
      <c r="DP283" s="399"/>
      <c r="DQ283" s="472"/>
      <c r="DR283" s="404" t="str">
        <f t="shared" si="265"/>
        <v/>
      </c>
      <c r="DS283" s="404" t="str">
        <f t="shared" si="266"/>
        <v/>
      </c>
      <c r="DT283" s="405" t="str">
        <f t="shared" si="267"/>
        <v/>
      </c>
      <c r="DU283" s="28"/>
      <c r="DV283" s="28"/>
      <c r="DW283" s="5"/>
      <c r="DX283" s="5"/>
      <c r="DY283" s="28"/>
      <c r="DZ283" s="28"/>
      <c r="EA283" s="5"/>
      <c r="EB283" s="5"/>
      <c r="EC283" s="5"/>
      <c r="ED283" s="5"/>
      <c r="EE283" s="5"/>
      <c r="EF283" s="5"/>
      <c r="EG283" s="5"/>
      <c r="EH283" s="5"/>
      <c r="EI283" s="5"/>
      <c r="EJ283" s="5"/>
      <c r="EK283" s="5"/>
      <c r="EL283" s="5"/>
      <c r="EM283" s="5"/>
      <c r="EN283" s="5"/>
      <c r="EO283" s="409"/>
      <c r="EP283" s="409"/>
      <c r="EQ283" s="409"/>
      <c r="ER283" s="409"/>
      <c r="ES283" s="409"/>
      <c r="ET283" s="409"/>
      <c r="EU283" s="409"/>
      <c r="EV283" s="409"/>
      <c r="EW283" s="409"/>
      <c r="EX283" s="409"/>
      <c r="EY283" s="409"/>
      <c r="EZ283" s="409"/>
      <c r="FA283" s="409"/>
      <c r="FB283" s="409"/>
      <c r="FC283" s="409"/>
      <c r="FD283" s="409"/>
      <c r="FE283" s="409"/>
      <c r="FF283" s="409"/>
      <c r="FG283" s="409"/>
      <c r="FH283" s="409"/>
      <c r="FI283" s="409"/>
      <c r="FJ283" s="409"/>
      <c r="FK283" s="409"/>
      <c r="FL283" s="409"/>
      <c r="FM283" s="409"/>
      <c r="FN283" s="409"/>
      <c r="FO283" s="409"/>
      <c r="FP283" s="409"/>
      <c r="FQ283" s="409"/>
      <c r="FR283" s="409"/>
      <c r="FS283" s="409"/>
      <c r="FT283" s="409"/>
      <c r="FU283" s="409"/>
      <c r="FV283" s="409"/>
      <c r="FW283" s="409"/>
      <c r="FX283" s="409"/>
      <c r="FY283" s="409"/>
      <c r="FZ283" s="409"/>
      <c r="GA283" s="409"/>
      <c r="GB283" s="409"/>
      <c r="GC283" s="409"/>
      <c r="GD283" s="409"/>
      <c r="GE283" s="409"/>
      <c r="GF283" s="409"/>
      <c r="GG283" s="409"/>
      <c r="GH283" s="409"/>
      <c r="GI283" s="409"/>
      <c r="GJ283" s="409"/>
      <c r="GK283" s="409"/>
      <c r="GL283" s="409"/>
      <c r="GM283" s="409"/>
      <c r="GN283" s="409"/>
      <c r="GO283" s="409"/>
      <c r="GP283" s="409"/>
      <c r="GQ283" s="409"/>
      <c r="GR283" s="409"/>
      <c r="GS283" s="409"/>
      <c r="GT283" s="409"/>
      <c r="GU283" s="409"/>
      <c r="GV283" s="409"/>
      <c r="GW283" s="409"/>
      <c r="GX283" s="409"/>
      <c r="GY283" s="409"/>
      <c r="GZ283" s="409"/>
      <c r="HA283" s="409"/>
      <c r="HB283" s="409"/>
      <c r="HC283" s="409"/>
      <c r="HD283" s="409"/>
      <c r="HE283" s="409"/>
      <c r="HF283" s="409"/>
      <c r="HG283" s="409"/>
      <c r="HH283" s="409"/>
      <c r="HI283" s="409"/>
      <c r="HJ283" s="409"/>
      <c r="HK283" s="409"/>
      <c r="HL283" s="409"/>
      <c r="HM283" s="409"/>
      <c r="HN283" s="409"/>
      <c r="HO283" s="409"/>
      <c r="HP283" s="409"/>
    </row>
    <row r="284" spans="1:224" s="407" customFormat="1">
      <c r="A284" s="500" t="s">
        <v>908</v>
      </c>
      <c r="B284" s="501" t="s">
        <v>156</v>
      </c>
      <c r="C284" s="520">
        <v>161873</v>
      </c>
      <c r="D284" s="521">
        <v>4</v>
      </c>
      <c r="E284" s="395"/>
      <c r="F284" s="395"/>
      <c r="G284" s="395"/>
      <c r="H284" s="395"/>
      <c r="I284" s="879">
        <v>0</v>
      </c>
      <c r="J284" s="879">
        <v>824</v>
      </c>
      <c r="K284" s="394"/>
      <c r="L284" s="395"/>
      <c r="M284" s="395"/>
      <c r="N284" s="395"/>
      <c r="O284" s="396"/>
      <c r="P284" s="396"/>
      <c r="Q284" s="395"/>
      <c r="R284" s="395"/>
      <c r="S284" s="395"/>
      <c r="T284" s="395"/>
      <c r="U284" s="395"/>
      <c r="V284" s="472">
        <v>143</v>
      </c>
      <c r="W284" s="394"/>
      <c r="X284" s="395"/>
      <c r="Y284" s="395"/>
      <c r="Z284" s="395"/>
      <c r="AA284" s="396"/>
      <c r="AB284" s="396"/>
      <c r="AC284" s="395"/>
      <c r="AD284" s="395"/>
      <c r="AE284" s="395"/>
      <c r="AF284" s="395"/>
      <c r="AG284" s="395"/>
      <c r="AH284" s="472"/>
      <c r="AI284" s="489" t="str">
        <f t="shared" si="236"/>
        <v xml:space="preserve"> </v>
      </c>
      <c r="AJ284" s="397" t="str">
        <f t="shared" si="237"/>
        <v xml:space="preserve"> </v>
      </c>
      <c r="AK284" s="397" t="str">
        <f t="shared" si="238"/>
        <v xml:space="preserve"> </v>
      </c>
      <c r="AL284" s="397" t="str">
        <f t="shared" si="239"/>
        <v xml:space="preserve"> </v>
      </c>
      <c r="AM284" s="397" t="str">
        <f t="shared" si="240"/>
        <v xml:space="preserve"> </v>
      </c>
      <c r="AN284" s="397" t="str">
        <f t="shared" si="241"/>
        <v xml:space="preserve"> </v>
      </c>
      <c r="AO284" s="397" t="str">
        <f t="shared" si="242"/>
        <v xml:space="preserve"> </v>
      </c>
      <c r="AP284" s="397" t="str">
        <f t="shared" si="243"/>
        <v xml:space="preserve"> </v>
      </c>
      <c r="AQ284" s="397" t="str">
        <f t="shared" si="244"/>
        <v xml:space="preserve"> </v>
      </c>
      <c r="AR284" s="397" t="str">
        <f t="shared" si="245"/>
        <v xml:space="preserve"> </v>
      </c>
      <c r="AS284" s="397" t="str">
        <f t="shared" si="246"/>
        <v xml:space="preserve"> </v>
      </c>
      <c r="AT284" s="398">
        <f t="shared" si="247"/>
        <v>143</v>
      </c>
      <c r="AU284" s="379"/>
      <c r="AV284" s="395"/>
      <c r="AW284" s="472">
        <v>97</v>
      </c>
      <c r="AX284" s="400"/>
      <c r="AY284" s="395"/>
      <c r="AZ284" s="472">
        <v>22</v>
      </c>
      <c r="BA284" s="489" t="str">
        <f t="shared" si="248"/>
        <v xml:space="preserve"> </v>
      </c>
      <c r="BB284" s="397" t="str">
        <f t="shared" si="249"/>
        <v xml:space="preserve"> </v>
      </c>
      <c r="BC284" s="398">
        <f t="shared" si="250"/>
        <v>24</v>
      </c>
      <c r="BD284" s="401"/>
      <c r="BE284" s="402"/>
      <c r="BF284" s="472"/>
      <c r="BG284" s="403"/>
      <c r="BH284" s="402"/>
      <c r="BI284" s="472"/>
      <c r="BJ284" s="403"/>
      <c r="BK284" s="402"/>
      <c r="BL284" s="472"/>
      <c r="BM284" s="403"/>
      <c r="BN284" s="402"/>
      <c r="BO284" s="472"/>
      <c r="BP284" s="490" t="str">
        <f t="shared" si="251"/>
        <v/>
      </c>
      <c r="BQ284" s="475" t="str">
        <f t="shared" si="252"/>
        <v/>
      </c>
      <c r="BR284" s="405" t="str">
        <f t="shared" si="253"/>
        <v/>
      </c>
      <c r="BS284" s="476"/>
      <c r="BT284" s="402"/>
      <c r="BU284" s="402"/>
      <c r="BV284" s="402"/>
      <c r="BW284" s="472"/>
      <c r="BX284" s="472"/>
      <c r="BY284" s="403"/>
      <c r="BZ284" s="402"/>
      <c r="CA284" s="402"/>
      <c r="CB284" s="402"/>
      <c r="CC284" s="402"/>
      <c r="CD284" s="402"/>
      <c r="CE284" s="402"/>
      <c r="CF284" s="472"/>
      <c r="CG284" s="403"/>
      <c r="CH284" s="399"/>
      <c r="CI284" s="402"/>
      <c r="CJ284" s="402"/>
      <c r="CK284" s="402"/>
      <c r="CL284" s="402"/>
      <c r="CM284" s="402"/>
      <c r="CN284" s="472"/>
      <c r="CO284" s="489" t="str">
        <f t="shared" si="254"/>
        <v/>
      </c>
      <c r="CP284" s="397" t="str">
        <f t="shared" si="255"/>
        <v/>
      </c>
      <c r="CQ284" s="397" t="str">
        <f t="shared" si="256"/>
        <v/>
      </c>
      <c r="CR284" s="397" t="str">
        <f t="shared" si="257"/>
        <v/>
      </c>
      <c r="CS284" s="397" t="str">
        <f t="shared" si="258"/>
        <v/>
      </c>
      <c r="CT284" s="397" t="str">
        <f t="shared" si="259"/>
        <v/>
      </c>
      <c r="CU284" s="397" t="str">
        <f t="shared" si="260"/>
        <v/>
      </c>
      <c r="CV284" s="491" t="str">
        <f t="shared" si="261"/>
        <v/>
      </c>
      <c r="CW284" s="379"/>
      <c r="CX284" s="399"/>
      <c r="CY284" s="472"/>
      <c r="CZ284" s="400"/>
      <c r="DA284" s="399"/>
      <c r="DB284" s="472"/>
      <c r="DC284" s="404" t="str">
        <f t="shared" si="262"/>
        <v/>
      </c>
      <c r="DD284" s="404" t="str">
        <f t="shared" si="263"/>
        <v/>
      </c>
      <c r="DE284" s="405" t="str">
        <f t="shared" si="264"/>
        <v/>
      </c>
      <c r="DF284" s="379"/>
      <c r="DG284" s="399"/>
      <c r="DH284" s="472"/>
      <c r="DI284" s="400"/>
      <c r="DJ284" s="399"/>
      <c r="DK284" s="472"/>
      <c r="DL284" s="400"/>
      <c r="DM284" s="399"/>
      <c r="DN284" s="472"/>
      <c r="DO284" s="400"/>
      <c r="DP284" s="399"/>
      <c r="DQ284" s="472"/>
      <c r="DR284" s="404" t="str">
        <f t="shared" si="265"/>
        <v/>
      </c>
      <c r="DS284" s="404" t="str">
        <f t="shared" si="266"/>
        <v/>
      </c>
      <c r="DT284" s="405" t="str">
        <f t="shared" si="267"/>
        <v/>
      </c>
      <c r="DU284" s="28"/>
      <c r="DV284" s="28"/>
      <c r="DW284" s="5"/>
      <c r="DX284" s="5"/>
      <c r="DY284" s="28"/>
      <c r="DZ284" s="28"/>
      <c r="EA284" s="5"/>
      <c r="EB284" s="5"/>
      <c r="EC284" s="5"/>
      <c r="ED284" s="5"/>
      <c r="EE284" s="5"/>
      <c r="EF284" s="5"/>
      <c r="EG284" s="5"/>
      <c r="EH284" s="5"/>
      <c r="EI284" s="5"/>
      <c r="EJ284" s="5"/>
      <c r="EK284" s="5"/>
      <c r="EL284" s="5"/>
      <c r="EM284" s="5"/>
      <c r="EN284" s="5"/>
      <c r="EO284" s="409"/>
      <c r="EP284" s="409"/>
      <c r="EQ284" s="409"/>
      <c r="ER284" s="409"/>
      <c r="ES284" s="409"/>
      <c r="ET284" s="409"/>
      <c r="EU284" s="409"/>
      <c r="EV284" s="409"/>
      <c r="EW284" s="409"/>
      <c r="EX284" s="409"/>
      <c r="EY284" s="409"/>
      <c r="EZ284" s="409"/>
      <c r="FA284" s="409"/>
      <c r="FB284" s="409"/>
      <c r="FC284" s="409"/>
      <c r="FD284" s="409"/>
      <c r="FE284" s="409"/>
      <c r="FF284" s="409"/>
      <c r="FG284" s="409"/>
      <c r="FH284" s="409"/>
      <c r="FI284" s="409"/>
      <c r="FJ284" s="409"/>
      <c r="FK284" s="409"/>
      <c r="FL284" s="409"/>
      <c r="FM284" s="409"/>
      <c r="FN284" s="409"/>
      <c r="FO284" s="409"/>
      <c r="FP284" s="409"/>
      <c r="FQ284" s="409"/>
      <c r="FR284" s="409"/>
      <c r="FS284" s="409"/>
      <c r="FT284" s="409"/>
      <c r="FU284" s="409"/>
      <c r="FV284" s="409"/>
      <c r="FW284" s="409"/>
      <c r="FX284" s="409"/>
      <c r="FY284" s="409"/>
      <c r="FZ284" s="409"/>
      <c r="GA284" s="409"/>
      <c r="GB284" s="409"/>
      <c r="GC284" s="409"/>
      <c r="GD284" s="409"/>
      <c r="GE284" s="409"/>
      <c r="GF284" s="409"/>
      <c r="GG284" s="409"/>
      <c r="GH284" s="409"/>
      <c r="GI284" s="409"/>
      <c r="GJ284" s="409"/>
      <c r="GK284" s="409"/>
      <c r="GL284" s="409"/>
      <c r="GM284" s="409"/>
      <c r="GN284" s="409"/>
      <c r="GO284" s="409"/>
      <c r="GP284" s="409"/>
      <c r="GQ284" s="409"/>
      <c r="GR284" s="409"/>
      <c r="GS284" s="409"/>
      <c r="GT284" s="409"/>
      <c r="GU284" s="409"/>
      <c r="GV284" s="409"/>
      <c r="GW284" s="409"/>
      <c r="GX284" s="409"/>
      <c r="GY284" s="409"/>
      <c r="GZ284" s="409"/>
      <c r="HA284" s="409"/>
      <c r="HB284" s="409"/>
      <c r="HC284" s="409"/>
      <c r="HD284" s="409"/>
      <c r="HE284" s="409"/>
      <c r="HF284" s="409"/>
      <c r="HG284" s="409"/>
      <c r="HH284" s="409"/>
      <c r="HI284" s="409"/>
      <c r="HJ284" s="409"/>
      <c r="HK284" s="409"/>
      <c r="HL284" s="409"/>
      <c r="HM284" s="409"/>
      <c r="HN284" s="409"/>
      <c r="HO284" s="409"/>
      <c r="HP284" s="409"/>
    </row>
    <row r="285" spans="1:224" s="407" customFormat="1">
      <c r="A285" s="500" t="s">
        <v>908</v>
      </c>
      <c r="B285" s="499" t="s">
        <v>157</v>
      </c>
      <c r="C285" s="500">
        <v>163338</v>
      </c>
      <c r="D285" s="500">
        <v>4</v>
      </c>
      <c r="E285" s="395"/>
      <c r="F285" s="395"/>
      <c r="G285" s="395"/>
      <c r="H285" s="395"/>
      <c r="I285" s="879">
        <v>1318</v>
      </c>
      <c r="J285" s="879">
        <v>1102</v>
      </c>
      <c r="K285" s="394">
        <v>728</v>
      </c>
      <c r="L285" s="395">
        <v>646</v>
      </c>
      <c r="M285" s="395">
        <v>622</v>
      </c>
      <c r="N285" s="395">
        <v>533</v>
      </c>
      <c r="O285" s="396">
        <v>780</v>
      </c>
      <c r="P285" s="396">
        <v>802</v>
      </c>
      <c r="Q285" s="395">
        <v>918</v>
      </c>
      <c r="R285" s="395">
        <v>951</v>
      </c>
      <c r="S285" s="395">
        <v>926</v>
      </c>
      <c r="T285" s="395">
        <v>983</v>
      </c>
      <c r="U285" s="395">
        <v>1128</v>
      </c>
      <c r="V285" s="472">
        <v>875</v>
      </c>
      <c r="W285" s="394"/>
      <c r="X285" s="395"/>
      <c r="Y285" s="395"/>
      <c r="Z285" s="395"/>
      <c r="AA285" s="396"/>
      <c r="AB285" s="396"/>
      <c r="AC285" s="395"/>
      <c r="AD285" s="395"/>
      <c r="AE285" s="395"/>
      <c r="AF285" s="395"/>
      <c r="AG285" s="395"/>
      <c r="AH285" s="472"/>
      <c r="AI285" s="489">
        <f t="shared" si="236"/>
        <v>728</v>
      </c>
      <c r="AJ285" s="397">
        <f t="shared" si="237"/>
        <v>646</v>
      </c>
      <c r="AK285" s="397">
        <f t="shared" si="238"/>
        <v>622</v>
      </c>
      <c r="AL285" s="397">
        <f t="shared" si="239"/>
        <v>533</v>
      </c>
      <c r="AM285" s="397">
        <f t="shared" si="240"/>
        <v>780</v>
      </c>
      <c r="AN285" s="397">
        <f t="shared" si="241"/>
        <v>802</v>
      </c>
      <c r="AO285" s="397">
        <f t="shared" si="242"/>
        <v>918</v>
      </c>
      <c r="AP285" s="397">
        <f t="shared" si="243"/>
        <v>951</v>
      </c>
      <c r="AQ285" s="397">
        <f t="shared" si="244"/>
        <v>926</v>
      </c>
      <c r="AR285" s="397">
        <f t="shared" si="245"/>
        <v>983</v>
      </c>
      <c r="AS285" s="397">
        <f t="shared" si="246"/>
        <v>1128</v>
      </c>
      <c r="AT285" s="398">
        <f t="shared" si="247"/>
        <v>875</v>
      </c>
      <c r="AU285" s="379">
        <v>637</v>
      </c>
      <c r="AV285" s="395">
        <v>729</v>
      </c>
      <c r="AW285" s="472">
        <v>577</v>
      </c>
      <c r="AX285" s="400">
        <v>94</v>
      </c>
      <c r="AY285" s="395">
        <v>113</v>
      </c>
      <c r="AZ285" s="472">
        <v>94</v>
      </c>
      <c r="BA285" s="489">
        <f t="shared" si="248"/>
        <v>252</v>
      </c>
      <c r="BB285" s="397">
        <f t="shared" si="249"/>
        <v>286</v>
      </c>
      <c r="BC285" s="398">
        <f t="shared" si="250"/>
        <v>204</v>
      </c>
      <c r="BD285" s="401">
        <v>262</v>
      </c>
      <c r="BE285" s="485">
        <v>448</v>
      </c>
      <c r="BF285" s="472">
        <v>419</v>
      </c>
      <c r="BG285" s="508"/>
      <c r="BH285" s="494"/>
      <c r="BI285" s="472"/>
      <c r="BJ285" s="403">
        <v>22</v>
      </c>
      <c r="BK285" s="402">
        <v>28</v>
      </c>
      <c r="BL285" s="472">
        <v>16</v>
      </c>
      <c r="BM285" s="403">
        <v>49</v>
      </c>
      <c r="BN285" s="402">
        <v>71</v>
      </c>
      <c r="BO285" s="472">
        <v>49</v>
      </c>
      <c r="BP285" s="490">
        <f t="shared" si="251"/>
        <v>447</v>
      </c>
      <c r="BQ285" s="475">
        <f t="shared" si="252"/>
        <v>255</v>
      </c>
      <c r="BR285" s="405">
        <f t="shared" si="253"/>
        <v>434</v>
      </c>
      <c r="BS285" s="476"/>
      <c r="BT285" s="402"/>
      <c r="BU285" s="402"/>
      <c r="BV285" s="402"/>
      <c r="BW285" s="472"/>
      <c r="BX285" s="472"/>
      <c r="BY285" s="403"/>
      <c r="BZ285" s="402"/>
      <c r="CA285" s="402"/>
      <c r="CB285" s="402"/>
      <c r="CC285" s="402"/>
      <c r="CD285" s="402"/>
      <c r="CE285" s="402"/>
      <c r="CF285" s="472"/>
      <c r="CG285" s="403"/>
      <c r="CH285" s="399"/>
      <c r="CI285" s="402"/>
      <c r="CJ285" s="402"/>
      <c r="CK285" s="402"/>
      <c r="CL285" s="402"/>
      <c r="CM285" s="402"/>
      <c r="CN285" s="472"/>
      <c r="CO285" s="489" t="str">
        <f t="shared" si="254"/>
        <v/>
      </c>
      <c r="CP285" s="397" t="str">
        <f t="shared" si="255"/>
        <v/>
      </c>
      <c r="CQ285" s="397" t="str">
        <f t="shared" si="256"/>
        <v/>
      </c>
      <c r="CR285" s="397" t="str">
        <f t="shared" si="257"/>
        <v/>
      </c>
      <c r="CS285" s="397" t="str">
        <f t="shared" si="258"/>
        <v/>
      </c>
      <c r="CT285" s="397" t="str">
        <f t="shared" si="259"/>
        <v/>
      </c>
      <c r="CU285" s="397" t="str">
        <f t="shared" si="260"/>
        <v/>
      </c>
      <c r="CV285" s="491" t="str">
        <f t="shared" si="261"/>
        <v/>
      </c>
      <c r="CW285" s="379"/>
      <c r="CX285" s="399"/>
      <c r="CY285" s="472"/>
      <c r="CZ285" s="400"/>
      <c r="DA285" s="399"/>
      <c r="DB285" s="472"/>
      <c r="DC285" s="404" t="str">
        <f t="shared" si="262"/>
        <v/>
      </c>
      <c r="DD285" s="404" t="str">
        <f t="shared" si="263"/>
        <v/>
      </c>
      <c r="DE285" s="405" t="str">
        <f t="shared" si="264"/>
        <v/>
      </c>
      <c r="DF285" s="379"/>
      <c r="DG285" s="399"/>
      <c r="DH285" s="472"/>
      <c r="DI285" s="400"/>
      <c r="DJ285" s="399"/>
      <c r="DK285" s="472"/>
      <c r="DL285" s="400"/>
      <c r="DM285" s="399"/>
      <c r="DN285" s="472"/>
      <c r="DO285" s="400"/>
      <c r="DP285" s="399"/>
      <c r="DQ285" s="472"/>
      <c r="DR285" s="404" t="str">
        <f t="shared" si="265"/>
        <v/>
      </c>
      <c r="DS285" s="404" t="str">
        <f t="shared" si="266"/>
        <v/>
      </c>
      <c r="DT285" s="405" t="str">
        <f t="shared" si="267"/>
        <v/>
      </c>
      <c r="DU285" s="28"/>
      <c r="DV285" s="28"/>
      <c r="DW285" s="5"/>
      <c r="DX285" s="5"/>
      <c r="DY285" s="28"/>
      <c r="DZ285" s="28"/>
      <c r="EA285" s="5"/>
      <c r="EB285" s="5"/>
      <c r="EC285" s="5"/>
      <c r="ED285" s="5"/>
      <c r="EE285" s="5"/>
      <c r="EF285" s="5"/>
      <c r="EG285" s="5"/>
      <c r="EH285" s="5"/>
      <c r="EI285" s="5"/>
      <c r="EJ285" s="5"/>
      <c r="EK285" s="5"/>
      <c r="EL285" s="5"/>
      <c r="EM285" s="5"/>
      <c r="EN285" s="5"/>
      <c r="EO285" s="409"/>
      <c r="EP285" s="409"/>
      <c r="EQ285" s="409"/>
      <c r="ER285" s="409"/>
      <c r="ES285" s="409"/>
      <c r="ET285" s="409"/>
      <c r="EU285" s="409"/>
      <c r="EV285" s="409"/>
      <c r="EW285" s="409"/>
      <c r="EX285" s="409"/>
      <c r="EY285" s="409"/>
      <c r="EZ285" s="409"/>
      <c r="FA285" s="409"/>
      <c r="FB285" s="409"/>
      <c r="FC285" s="409"/>
      <c r="FD285" s="409"/>
      <c r="FE285" s="409"/>
      <c r="FF285" s="409"/>
      <c r="FG285" s="409"/>
      <c r="FH285" s="409"/>
      <c r="FI285" s="409"/>
      <c r="FJ285" s="409"/>
      <c r="FK285" s="409"/>
      <c r="FL285" s="409"/>
      <c r="FM285" s="409"/>
      <c r="FN285" s="409"/>
      <c r="FO285" s="409"/>
      <c r="FP285" s="409"/>
      <c r="FQ285" s="409"/>
      <c r="FR285" s="409"/>
      <c r="FS285" s="409"/>
      <c r="FT285" s="409"/>
      <c r="FU285" s="409"/>
      <c r="FV285" s="409"/>
      <c r="FW285" s="409"/>
      <c r="FX285" s="409"/>
      <c r="FY285" s="409"/>
      <c r="FZ285" s="409"/>
      <c r="GA285" s="409"/>
      <c r="GB285" s="409"/>
      <c r="GC285" s="409"/>
      <c r="GD285" s="409"/>
      <c r="GE285" s="409"/>
      <c r="GF285" s="409"/>
      <c r="GG285" s="409"/>
      <c r="GH285" s="409"/>
      <c r="GI285" s="409"/>
      <c r="GJ285" s="409"/>
      <c r="GK285" s="409"/>
      <c r="GL285" s="409"/>
      <c r="GM285" s="409"/>
      <c r="GN285" s="409"/>
      <c r="GO285" s="409"/>
      <c r="GP285" s="409"/>
      <c r="GQ285" s="409"/>
      <c r="GR285" s="409"/>
      <c r="GS285" s="409"/>
      <c r="GT285" s="409"/>
      <c r="GU285" s="409"/>
      <c r="GV285" s="409"/>
      <c r="GW285" s="409"/>
      <c r="GX285" s="409"/>
      <c r="GY285" s="409"/>
      <c r="GZ285" s="409"/>
      <c r="HA285" s="409"/>
      <c r="HB285" s="409"/>
      <c r="HC285" s="409"/>
      <c r="HD285" s="409"/>
      <c r="HE285" s="409"/>
      <c r="HF285" s="409"/>
      <c r="HG285" s="409"/>
      <c r="HH285" s="409"/>
      <c r="HI285" s="409"/>
      <c r="HJ285" s="409"/>
      <c r="HK285" s="409"/>
      <c r="HL285" s="409"/>
      <c r="HM285" s="409"/>
      <c r="HN285" s="409"/>
      <c r="HO285" s="409"/>
      <c r="HP285" s="409"/>
    </row>
    <row r="286" spans="1:224" s="407" customFormat="1">
      <c r="A286" s="500" t="s">
        <v>908</v>
      </c>
      <c r="B286" s="501" t="s">
        <v>159</v>
      </c>
      <c r="C286" s="520">
        <v>163912</v>
      </c>
      <c r="D286" s="521">
        <v>6</v>
      </c>
      <c r="E286" s="395"/>
      <c r="F286" s="395"/>
      <c r="G286" s="395"/>
      <c r="H286" s="395"/>
      <c r="I286" s="879">
        <v>549</v>
      </c>
      <c r="J286" s="879">
        <v>532</v>
      </c>
      <c r="K286" s="394">
        <v>312</v>
      </c>
      <c r="L286" s="395">
        <v>345</v>
      </c>
      <c r="M286" s="395">
        <v>332</v>
      </c>
      <c r="N286" s="395">
        <v>282</v>
      </c>
      <c r="O286" s="396">
        <v>375</v>
      </c>
      <c r="P286" s="396">
        <v>456</v>
      </c>
      <c r="Q286" s="395">
        <v>425</v>
      </c>
      <c r="R286" s="395">
        <v>421</v>
      </c>
      <c r="S286" s="395">
        <v>431</v>
      </c>
      <c r="T286" s="395">
        <v>488</v>
      </c>
      <c r="U286" s="395">
        <v>428</v>
      </c>
      <c r="V286" s="472">
        <v>464</v>
      </c>
      <c r="W286" s="394"/>
      <c r="X286" s="395"/>
      <c r="Y286" s="395"/>
      <c r="Z286" s="395"/>
      <c r="AA286" s="396"/>
      <c r="AB286" s="396"/>
      <c r="AC286" s="395"/>
      <c r="AD286" s="395"/>
      <c r="AE286" s="395"/>
      <c r="AF286" s="395"/>
      <c r="AG286" s="395"/>
      <c r="AH286" s="472"/>
      <c r="AI286" s="489">
        <f t="shared" si="236"/>
        <v>312</v>
      </c>
      <c r="AJ286" s="397">
        <f t="shared" si="237"/>
        <v>345</v>
      </c>
      <c r="AK286" s="397">
        <f t="shared" si="238"/>
        <v>332</v>
      </c>
      <c r="AL286" s="397">
        <f t="shared" si="239"/>
        <v>282</v>
      </c>
      <c r="AM286" s="397">
        <f t="shared" si="240"/>
        <v>375</v>
      </c>
      <c r="AN286" s="397">
        <f t="shared" si="241"/>
        <v>456</v>
      </c>
      <c r="AO286" s="397">
        <f t="shared" si="242"/>
        <v>425</v>
      </c>
      <c r="AP286" s="397">
        <f t="shared" si="243"/>
        <v>421</v>
      </c>
      <c r="AQ286" s="397">
        <f t="shared" si="244"/>
        <v>431</v>
      </c>
      <c r="AR286" s="397">
        <f t="shared" si="245"/>
        <v>488</v>
      </c>
      <c r="AS286" s="397">
        <f t="shared" si="246"/>
        <v>428</v>
      </c>
      <c r="AT286" s="398">
        <f t="shared" si="247"/>
        <v>464</v>
      </c>
      <c r="AU286" s="379">
        <v>423</v>
      </c>
      <c r="AV286" s="395">
        <v>389</v>
      </c>
      <c r="AW286" s="472">
        <v>414</v>
      </c>
      <c r="AX286" s="400">
        <v>23</v>
      </c>
      <c r="AY286" s="395">
        <v>28</v>
      </c>
      <c r="AZ286" s="472">
        <v>29</v>
      </c>
      <c r="BA286" s="489">
        <f t="shared" si="248"/>
        <v>42</v>
      </c>
      <c r="BB286" s="397">
        <f t="shared" si="249"/>
        <v>11</v>
      </c>
      <c r="BC286" s="398">
        <f t="shared" si="250"/>
        <v>21</v>
      </c>
      <c r="BD286" s="401">
        <v>300</v>
      </c>
      <c r="BE286" s="402">
        <v>377</v>
      </c>
      <c r="BF286" s="472">
        <v>344</v>
      </c>
      <c r="BG286" s="508"/>
      <c r="BH286" s="494"/>
      <c r="BI286" s="472"/>
      <c r="BJ286" s="403">
        <v>0</v>
      </c>
      <c r="BK286" s="402">
        <v>1</v>
      </c>
      <c r="BL286" s="472">
        <v>1</v>
      </c>
      <c r="BM286" s="403">
        <v>11</v>
      </c>
      <c r="BN286" s="402">
        <v>9</v>
      </c>
      <c r="BO286" s="472">
        <v>11</v>
      </c>
      <c r="BP286" s="490">
        <f t="shared" si="251"/>
        <v>64</v>
      </c>
      <c r="BQ286" s="475">
        <f t="shared" si="252"/>
        <v>69</v>
      </c>
      <c r="BR286" s="405">
        <f t="shared" si="253"/>
        <v>69</v>
      </c>
      <c r="BS286" s="476"/>
      <c r="BT286" s="402"/>
      <c r="BU286" s="402"/>
      <c r="BV286" s="402"/>
      <c r="BW286" s="472"/>
      <c r="BX286" s="472"/>
      <c r="BY286" s="403"/>
      <c r="BZ286" s="402"/>
      <c r="CA286" s="402"/>
      <c r="CB286" s="402"/>
      <c r="CC286" s="402"/>
      <c r="CD286" s="402"/>
      <c r="CE286" s="402"/>
      <c r="CF286" s="472"/>
      <c r="CG286" s="403"/>
      <c r="CH286" s="399"/>
      <c r="CI286" s="402"/>
      <c r="CJ286" s="402"/>
      <c r="CK286" s="402"/>
      <c r="CL286" s="402"/>
      <c r="CM286" s="402"/>
      <c r="CN286" s="472"/>
      <c r="CO286" s="489" t="str">
        <f t="shared" si="254"/>
        <v/>
      </c>
      <c r="CP286" s="397" t="str">
        <f t="shared" si="255"/>
        <v/>
      </c>
      <c r="CQ286" s="397" t="str">
        <f t="shared" si="256"/>
        <v/>
      </c>
      <c r="CR286" s="397" t="str">
        <f t="shared" si="257"/>
        <v/>
      </c>
      <c r="CS286" s="397" t="str">
        <f t="shared" si="258"/>
        <v/>
      </c>
      <c r="CT286" s="397" t="str">
        <f t="shared" si="259"/>
        <v/>
      </c>
      <c r="CU286" s="397" t="str">
        <f t="shared" si="260"/>
        <v/>
      </c>
      <c r="CV286" s="491" t="str">
        <f t="shared" si="261"/>
        <v/>
      </c>
      <c r="CW286" s="379"/>
      <c r="CX286" s="399"/>
      <c r="CY286" s="472"/>
      <c r="CZ286" s="400"/>
      <c r="DA286" s="399"/>
      <c r="DB286" s="472"/>
      <c r="DC286" s="404" t="str">
        <f t="shared" si="262"/>
        <v/>
      </c>
      <c r="DD286" s="404" t="str">
        <f t="shared" si="263"/>
        <v/>
      </c>
      <c r="DE286" s="405" t="str">
        <f t="shared" si="264"/>
        <v/>
      </c>
      <c r="DF286" s="379"/>
      <c r="DG286" s="399"/>
      <c r="DH286" s="472"/>
      <c r="DI286" s="400"/>
      <c r="DJ286" s="399"/>
      <c r="DK286" s="472"/>
      <c r="DL286" s="400"/>
      <c r="DM286" s="399"/>
      <c r="DN286" s="472"/>
      <c r="DO286" s="400"/>
      <c r="DP286" s="399"/>
      <c r="DQ286" s="472"/>
      <c r="DR286" s="404" t="str">
        <f t="shared" si="265"/>
        <v/>
      </c>
      <c r="DS286" s="404" t="str">
        <f t="shared" si="266"/>
        <v/>
      </c>
      <c r="DT286" s="405" t="str">
        <f t="shared" si="267"/>
        <v/>
      </c>
      <c r="DU286" s="28"/>
      <c r="DV286" s="28"/>
      <c r="DW286" s="5"/>
      <c r="DX286" s="5"/>
      <c r="DY286" s="28"/>
      <c r="DZ286" s="28"/>
      <c r="EA286" s="5"/>
      <c r="EB286" s="5"/>
      <c r="EC286" s="5"/>
      <c r="ED286" s="5"/>
      <c r="EE286" s="5"/>
      <c r="EF286" s="5"/>
      <c r="EG286" s="5"/>
      <c r="EH286" s="5"/>
      <c r="EI286" s="5"/>
      <c r="EJ286" s="5"/>
      <c r="EK286" s="5"/>
      <c r="EL286" s="5"/>
      <c r="EM286" s="5"/>
      <c r="EN286" s="5"/>
      <c r="EO286" s="409"/>
      <c r="EP286" s="409"/>
      <c r="EQ286" s="409"/>
      <c r="ER286" s="409"/>
      <c r="ES286" s="409"/>
      <c r="ET286" s="409"/>
      <c r="EU286" s="409"/>
      <c r="EV286" s="409"/>
      <c r="EW286" s="409"/>
      <c r="EX286" s="409"/>
      <c r="EY286" s="409"/>
      <c r="EZ286" s="409"/>
      <c r="FA286" s="409"/>
      <c r="FB286" s="409"/>
      <c r="FC286" s="409"/>
      <c r="FD286" s="409"/>
      <c r="FE286" s="409"/>
      <c r="FF286" s="409"/>
      <c r="FG286" s="409"/>
      <c r="FH286" s="409"/>
      <c r="FI286" s="409"/>
      <c r="FJ286" s="409"/>
      <c r="FK286" s="409"/>
      <c r="FL286" s="409"/>
      <c r="FM286" s="409"/>
      <c r="FN286" s="409"/>
      <c r="FO286" s="409"/>
      <c r="FP286" s="409"/>
      <c r="FQ286" s="409"/>
      <c r="FR286" s="409"/>
      <c r="FS286" s="409"/>
      <c r="FT286" s="409"/>
      <c r="FU286" s="409"/>
      <c r="FV286" s="409"/>
      <c r="FW286" s="409"/>
      <c r="FX286" s="409"/>
      <c r="FY286" s="409"/>
      <c r="FZ286" s="409"/>
      <c r="GA286" s="409"/>
      <c r="GB286" s="409"/>
      <c r="GC286" s="409"/>
      <c r="GD286" s="409"/>
      <c r="GE286" s="409"/>
      <c r="GF286" s="409"/>
      <c r="GG286" s="409"/>
      <c r="GH286" s="409"/>
      <c r="GI286" s="409"/>
      <c r="GJ286" s="409"/>
      <c r="GK286" s="409"/>
      <c r="GL286" s="409"/>
      <c r="GM286" s="409"/>
      <c r="GN286" s="409"/>
      <c r="GO286" s="409"/>
      <c r="GP286" s="409"/>
      <c r="GQ286" s="409"/>
      <c r="GR286" s="409"/>
      <c r="GS286" s="409"/>
      <c r="GT286" s="409"/>
      <c r="GU286" s="409"/>
      <c r="GV286" s="409"/>
      <c r="GW286" s="409"/>
      <c r="GX286" s="409"/>
      <c r="GY286" s="409"/>
      <c r="GZ286" s="409"/>
      <c r="HA286" s="409"/>
      <c r="HB286" s="409"/>
      <c r="HC286" s="409"/>
      <c r="HD286" s="409"/>
      <c r="HE286" s="409"/>
      <c r="HF286" s="409"/>
      <c r="HG286" s="409"/>
      <c r="HH286" s="409"/>
      <c r="HI286" s="409"/>
      <c r="HJ286" s="409"/>
      <c r="HK286" s="409"/>
      <c r="HL286" s="409"/>
      <c r="HM286" s="409"/>
      <c r="HN286" s="409"/>
      <c r="HO286" s="409"/>
      <c r="HP286" s="409"/>
    </row>
    <row r="287" spans="1:224" s="407" customFormat="1">
      <c r="A287" s="500" t="s">
        <v>908</v>
      </c>
      <c r="B287" s="501" t="s">
        <v>160</v>
      </c>
      <c r="C287" s="520">
        <v>161767</v>
      </c>
      <c r="D287" s="521">
        <v>8</v>
      </c>
      <c r="E287" s="395"/>
      <c r="F287" s="395"/>
      <c r="G287" s="395"/>
      <c r="H287" s="395"/>
      <c r="I287" s="472"/>
      <c r="J287" s="472"/>
      <c r="K287" s="394"/>
      <c r="L287" s="395"/>
      <c r="M287" s="395"/>
      <c r="N287" s="395"/>
      <c r="O287" s="396"/>
      <c r="P287" s="396"/>
      <c r="Q287" s="395"/>
      <c r="R287" s="395"/>
      <c r="S287" s="395"/>
      <c r="T287" s="395"/>
      <c r="U287" s="395"/>
      <c r="V287" s="472"/>
      <c r="W287" s="394"/>
      <c r="X287" s="395"/>
      <c r="Y287" s="395"/>
      <c r="Z287" s="395"/>
      <c r="AA287" s="396"/>
      <c r="AB287" s="396"/>
      <c r="AC287" s="395"/>
      <c r="AD287" s="395"/>
      <c r="AE287" s="395"/>
      <c r="AF287" s="395"/>
      <c r="AG287" s="395"/>
      <c r="AH287" s="472"/>
      <c r="AI287" s="489" t="str">
        <f t="shared" si="236"/>
        <v xml:space="preserve"> </v>
      </c>
      <c r="AJ287" s="397" t="str">
        <f t="shared" si="237"/>
        <v xml:space="preserve"> </v>
      </c>
      <c r="AK287" s="397" t="str">
        <f t="shared" si="238"/>
        <v xml:space="preserve"> </v>
      </c>
      <c r="AL287" s="397" t="str">
        <f t="shared" si="239"/>
        <v xml:space="preserve"> </v>
      </c>
      <c r="AM287" s="397" t="str">
        <f t="shared" si="240"/>
        <v xml:space="preserve"> </v>
      </c>
      <c r="AN287" s="397" t="str">
        <f t="shared" si="241"/>
        <v xml:space="preserve"> </v>
      </c>
      <c r="AO287" s="397" t="str">
        <f t="shared" si="242"/>
        <v xml:space="preserve"> </v>
      </c>
      <c r="AP287" s="397" t="str">
        <f t="shared" si="243"/>
        <v xml:space="preserve"> </v>
      </c>
      <c r="AQ287" s="397" t="str">
        <f t="shared" si="244"/>
        <v xml:space="preserve"> </v>
      </c>
      <c r="AR287" s="397" t="str">
        <f t="shared" si="245"/>
        <v xml:space="preserve"> </v>
      </c>
      <c r="AS287" s="397" t="str">
        <f t="shared" si="246"/>
        <v xml:space="preserve"> </v>
      </c>
      <c r="AT287" s="398" t="str">
        <f t="shared" si="247"/>
        <v xml:space="preserve"> </v>
      </c>
      <c r="AU287" s="379"/>
      <c r="AV287" s="395"/>
      <c r="AW287" s="472"/>
      <c r="AX287" s="400"/>
      <c r="AY287" s="395"/>
      <c r="AZ287" s="472"/>
      <c r="BA287" s="489" t="str">
        <f t="shared" si="248"/>
        <v xml:space="preserve"> </v>
      </c>
      <c r="BB287" s="397" t="str">
        <f t="shared" si="249"/>
        <v xml:space="preserve"> </v>
      </c>
      <c r="BC287" s="398" t="str">
        <f t="shared" si="250"/>
        <v xml:space="preserve"> </v>
      </c>
      <c r="BD287" s="401"/>
      <c r="BE287" s="402"/>
      <c r="BF287" s="472"/>
      <c r="BG287" s="403"/>
      <c r="BH287" s="402"/>
      <c r="BI287" s="472"/>
      <c r="BJ287" s="403"/>
      <c r="BK287" s="402"/>
      <c r="BL287" s="472"/>
      <c r="BM287" s="403"/>
      <c r="BN287" s="402"/>
      <c r="BO287" s="472"/>
      <c r="BP287" s="490" t="str">
        <f t="shared" si="251"/>
        <v/>
      </c>
      <c r="BQ287" s="475" t="str">
        <f t="shared" si="252"/>
        <v/>
      </c>
      <c r="BR287" s="405" t="str">
        <f t="shared" si="253"/>
        <v/>
      </c>
      <c r="BS287" s="476" t="s">
        <v>1191</v>
      </c>
      <c r="BT287" s="402"/>
      <c r="BU287" s="402"/>
      <c r="BV287" s="402"/>
      <c r="BW287" s="880">
        <v>3167</v>
      </c>
      <c r="BX287" s="880">
        <v>5054</v>
      </c>
      <c r="BY287" s="403">
        <v>1402</v>
      </c>
      <c r="BZ287" s="402">
        <v>1449</v>
      </c>
      <c r="CA287" s="402">
        <v>1726</v>
      </c>
      <c r="CB287" s="402">
        <v>1798</v>
      </c>
      <c r="CC287" s="402">
        <v>1767</v>
      </c>
      <c r="CD287" s="402">
        <v>1763</v>
      </c>
      <c r="CE287" s="395">
        <v>1880</v>
      </c>
      <c r="CF287" s="472">
        <v>1963</v>
      </c>
      <c r="CG287" s="403"/>
      <c r="CH287" s="399"/>
      <c r="CI287" s="402"/>
      <c r="CJ287" s="402"/>
      <c r="CK287" s="402"/>
      <c r="CL287" s="402"/>
      <c r="CM287" s="402"/>
      <c r="CN287" s="472"/>
      <c r="CO287" s="489">
        <f t="shared" si="254"/>
        <v>1402</v>
      </c>
      <c r="CP287" s="397">
        <f t="shared" si="255"/>
        <v>1449</v>
      </c>
      <c r="CQ287" s="397">
        <f t="shared" si="256"/>
        <v>1726</v>
      </c>
      <c r="CR287" s="397">
        <f t="shared" si="257"/>
        <v>1798</v>
      </c>
      <c r="CS287" s="397">
        <f t="shared" si="258"/>
        <v>1767</v>
      </c>
      <c r="CT287" s="397">
        <f t="shared" si="259"/>
        <v>1763</v>
      </c>
      <c r="CU287" s="397">
        <f t="shared" si="260"/>
        <v>1880</v>
      </c>
      <c r="CV287" s="491">
        <f t="shared" si="261"/>
        <v>1963</v>
      </c>
      <c r="CW287" s="379">
        <v>1120</v>
      </c>
      <c r="CX287" s="399">
        <v>1157</v>
      </c>
      <c r="CY287" s="472">
        <v>1210</v>
      </c>
      <c r="CZ287" s="400">
        <v>121</v>
      </c>
      <c r="DA287" s="399">
        <v>172</v>
      </c>
      <c r="DB287" s="472">
        <v>170</v>
      </c>
      <c r="DC287" s="404">
        <f t="shared" si="262"/>
        <v>522</v>
      </c>
      <c r="DD287" s="404">
        <f t="shared" si="263"/>
        <v>551</v>
      </c>
      <c r="DE287" s="405">
        <f t="shared" si="264"/>
        <v>583</v>
      </c>
      <c r="DF287" s="379">
        <v>98</v>
      </c>
      <c r="DG287" s="399">
        <v>97</v>
      </c>
      <c r="DH287" s="472">
        <v>237</v>
      </c>
      <c r="DI287" s="493"/>
      <c r="DJ287" s="492"/>
      <c r="DK287" s="472"/>
      <c r="DL287" s="400">
        <v>317</v>
      </c>
      <c r="DM287" s="399">
        <v>346</v>
      </c>
      <c r="DN287" s="472">
        <v>339</v>
      </c>
      <c r="DO287" s="400">
        <v>506</v>
      </c>
      <c r="DP287" s="399">
        <v>490</v>
      </c>
      <c r="DQ287" s="472">
        <v>375</v>
      </c>
      <c r="DR287" s="404">
        <f t="shared" si="265"/>
        <v>877</v>
      </c>
      <c r="DS287" s="404">
        <f t="shared" si="266"/>
        <v>834</v>
      </c>
      <c r="DT287" s="405">
        <f t="shared" si="267"/>
        <v>812</v>
      </c>
      <c r="DU287" s="28"/>
      <c r="DV287" s="28"/>
      <c r="DW287" s="5"/>
      <c r="DX287" s="5"/>
      <c r="DY287" s="28"/>
      <c r="DZ287" s="28"/>
      <c r="EA287" s="5"/>
      <c r="EB287" s="5"/>
      <c r="EC287" s="5"/>
      <c r="ED287" s="5"/>
      <c r="EE287" s="5"/>
      <c r="EF287" s="5"/>
      <c r="EG287" s="5"/>
      <c r="EH287" s="5"/>
      <c r="EI287" s="5"/>
      <c r="EJ287" s="5"/>
      <c r="EK287" s="5"/>
      <c r="EL287" s="5"/>
      <c r="EM287" s="5"/>
      <c r="EN287" s="5"/>
      <c r="EO287" s="409"/>
      <c r="EP287" s="409"/>
      <c r="EQ287" s="409"/>
      <c r="ER287" s="409"/>
      <c r="ES287" s="409"/>
      <c r="ET287" s="409"/>
      <c r="EU287" s="409"/>
      <c r="EV287" s="409"/>
      <c r="EW287" s="409"/>
      <c r="EX287" s="409"/>
      <c r="EY287" s="409"/>
      <c r="EZ287" s="409"/>
      <c r="FA287" s="409"/>
      <c r="FB287" s="409"/>
      <c r="FC287" s="409"/>
      <c r="FD287" s="409"/>
      <c r="FE287" s="409"/>
      <c r="FF287" s="409"/>
      <c r="FG287" s="409"/>
      <c r="FH287" s="409"/>
      <c r="FI287" s="409"/>
      <c r="FJ287" s="409"/>
      <c r="FK287" s="409"/>
      <c r="FL287" s="409"/>
      <c r="FM287" s="409"/>
      <c r="FN287" s="409"/>
      <c r="FO287" s="409"/>
      <c r="FP287" s="409"/>
      <c r="FQ287" s="409"/>
      <c r="FR287" s="409"/>
      <c r="FS287" s="409"/>
      <c r="FT287" s="409"/>
      <c r="FU287" s="409"/>
      <c r="FV287" s="409"/>
      <c r="FW287" s="409"/>
      <c r="FX287" s="409"/>
      <c r="FY287" s="409"/>
      <c r="FZ287" s="409"/>
      <c r="GA287" s="409"/>
      <c r="GB287" s="409"/>
      <c r="GC287" s="409"/>
      <c r="GD287" s="409"/>
      <c r="GE287" s="409"/>
      <c r="GF287" s="409"/>
      <c r="GG287" s="409"/>
      <c r="GH287" s="409"/>
      <c r="GI287" s="409"/>
      <c r="GJ287" s="409"/>
      <c r="GK287" s="409"/>
      <c r="GL287" s="409"/>
      <c r="GM287" s="409"/>
      <c r="GN287" s="409"/>
      <c r="GO287" s="409"/>
      <c r="GP287" s="409"/>
      <c r="GQ287" s="409"/>
      <c r="GR287" s="409"/>
      <c r="GS287" s="409"/>
      <c r="GT287" s="409"/>
      <c r="GU287" s="409"/>
      <c r="GV287" s="409"/>
      <c r="GW287" s="409"/>
      <c r="GX287" s="409"/>
      <c r="GY287" s="409"/>
      <c r="GZ287" s="409"/>
      <c r="HA287" s="409"/>
      <c r="HB287" s="409"/>
      <c r="HC287" s="409"/>
      <c r="HD287" s="409"/>
      <c r="HE287" s="409"/>
      <c r="HF287" s="409"/>
      <c r="HG287" s="409"/>
      <c r="HH287" s="409"/>
      <c r="HI287" s="409"/>
      <c r="HJ287" s="409"/>
      <c r="HK287" s="409"/>
      <c r="HL287" s="409"/>
      <c r="HM287" s="409"/>
      <c r="HN287" s="409"/>
      <c r="HO287" s="409"/>
      <c r="HP287" s="409"/>
    </row>
    <row r="288" spans="1:224" s="407" customFormat="1">
      <c r="A288" s="500" t="s">
        <v>908</v>
      </c>
      <c r="B288" s="499" t="s">
        <v>161</v>
      </c>
      <c r="C288" s="500">
        <v>434672</v>
      </c>
      <c r="D288" s="500">
        <v>8</v>
      </c>
      <c r="E288" s="395"/>
      <c r="F288" s="395"/>
      <c r="G288" s="395"/>
      <c r="H288" s="395"/>
      <c r="I288" s="472"/>
      <c r="J288" s="472"/>
      <c r="K288" s="394"/>
      <c r="L288" s="395"/>
      <c r="M288" s="395"/>
      <c r="N288" s="395"/>
      <c r="O288" s="396"/>
      <c r="P288" s="396"/>
      <c r="Q288" s="395"/>
      <c r="R288" s="395"/>
      <c r="S288" s="395"/>
      <c r="T288" s="395"/>
      <c r="U288" s="395"/>
      <c r="V288" s="472"/>
      <c r="W288" s="394"/>
      <c r="X288" s="395"/>
      <c r="Y288" s="395"/>
      <c r="Z288" s="395"/>
      <c r="AA288" s="396"/>
      <c r="AB288" s="396"/>
      <c r="AC288" s="395"/>
      <c r="AD288" s="395"/>
      <c r="AE288" s="395"/>
      <c r="AF288" s="395"/>
      <c r="AG288" s="395"/>
      <c r="AH288" s="472"/>
      <c r="AI288" s="489" t="str">
        <f t="shared" si="236"/>
        <v xml:space="preserve"> </v>
      </c>
      <c r="AJ288" s="397" t="str">
        <f t="shared" si="237"/>
        <v xml:space="preserve"> </v>
      </c>
      <c r="AK288" s="397" t="str">
        <f t="shared" si="238"/>
        <v xml:space="preserve"> </v>
      </c>
      <c r="AL288" s="397" t="str">
        <f t="shared" si="239"/>
        <v xml:space="preserve"> </v>
      </c>
      <c r="AM288" s="397" t="str">
        <f t="shared" si="240"/>
        <v xml:space="preserve"> </v>
      </c>
      <c r="AN288" s="397" t="str">
        <f t="shared" si="241"/>
        <v xml:space="preserve"> </v>
      </c>
      <c r="AO288" s="397" t="str">
        <f t="shared" si="242"/>
        <v xml:space="preserve"> </v>
      </c>
      <c r="AP288" s="397" t="str">
        <f t="shared" si="243"/>
        <v xml:space="preserve"> </v>
      </c>
      <c r="AQ288" s="397" t="str">
        <f t="shared" si="244"/>
        <v xml:space="preserve"> </v>
      </c>
      <c r="AR288" s="397" t="str">
        <f t="shared" si="245"/>
        <v xml:space="preserve"> </v>
      </c>
      <c r="AS288" s="397" t="str">
        <f t="shared" si="246"/>
        <v xml:space="preserve"> </v>
      </c>
      <c r="AT288" s="398" t="str">
        <f t="shared" si="247"/>
        <v xml:space="preserve"> </v>
      </c>
      <c r="AU288" s="379"/>
      <c r="AV288" s="395"/>
      <c r="AW288" s="472"/>
      <c r="AX288" s="400"/>
      <c r="AY288" s="395"/>
      <c r="AZ288" s="472"/>
      <c r="BA288" s="489" t="str">
        <f t="shared" si="248"/>
        <v xml:space="preserve"> </v>
      </c>
      <c r="BB288" s="397" t="str">
        <f t="shared" si="249"/>
        <v xml:space="preserve"> </v>
      </c>
      <c r="BC288" s="398" t="str">
        <f t="shared" si="250"/>
        <v xml:space="preserve"> </v>
      </c>
      <c r="BD288" s="401"/>
      <c r="BE288" s="402"/>
      <c r="BF288" s="472"/>
      <c r="BG288" s="403"/>
      <c r="BH288" s="402"/>
      <c r="BI288" s="472"/>
      <c r="BJ288" s="403"/>
      <c r="BK288" s="402"/>
      <c r="BL288" s="472"/>
      <c r="BM288" s="403"/>
      <c r="BN288" s="402"/>
      <c r="BO288" s="472"/>
      <c r="BP288" s="490" t="str">
        <f t="shared" si="251"/>
        <v/>
      </c>
      <c r="BQ288" s="475" t="str">
        <f t="shared" si="252"/>
        <v/>
      </c>
      <c r="BR288" s="405" t="str">
        <f t="shared" si="253"/>
        <v/>
      </c>
      <c r="BS288" s="476"/>
      <c r="BT288" s="402"/>
      <c r="BU288" s="402"/>
      <c r="BV288" s="402"/>
      <c r="BW288" s="880">
        <v>3480</v>
      </c>
      <c r="BX288" s="880">
        <v>7665</v>
      </c>
      <c r="BY288" s="403">
        <v>1746</v>
      </c>
      <c r="BZ288" s="402">
        <v>1903</v>
      </c>
      <c r="CA288" s="402">
        <v>2088</v>
      </c>
      <c r="CB288" s="402">
        <v>2497</v>
      </c>
      <c r="CC288" s="402">
        <v>2554</v>
      </c>
      <c r="CD288" s="402">
        <v>2016</v>
      </c>
      <c r="CE288" s="395">
        <v>2133</v>
      </c>
      <c r="CF288" s="472">
        <v>2375</v>
      </c>
      <c r="CG288" s="403"/>
      <c r="CH288" s="399"/>
      <c r="CI288" s="402"/>
      <c r="CJ288" s="402"/>
      <c r="CK288" s="402"/>
      <c r="CL288" s="402"/>
      <c r="CM288" s="402"/>
      <c r="CN288" s="472"/>
      <c r="CO288" s="489">
        <f t="shared" si="254"/>
        <v>1746</v>
      </c>
      <c r="CP288" s="397">
        <f t="shared" si="255"/>
        <v>1903</v>
      </c>
      <c r="CQ288" s="397">
        <f t="shared" si="256"/>
        <v>2088</v>
      </c>
      <c r="CR288" s="397">
        <f t="shared" si="257"/>
        <v>2497</v>
      </c>
      <c r="CS288" s="397">
        <f t="shared" si="258"/>
        <v>2554</v>
      </c>
      <c r="CT288" s="397">
        <f t="shared" si="259"/>
        <v>2016</v>
      </c>
      <c r="CU288" s="397">
        <f t="shared" si="260"/>
        <v>2133</v>
      </c>
      <c r="CV288" s="491">
        <f t="shared" si="261"/>
        <v>2375</v>
      </c>
      <c r="CW288" s="379">
        <v>1312</v>
      </c>
      <c r="CX288" s="399">
        <v>1237</v>
      </c>
      <c r="CY288" s="472">
        <v>1439</v>
      </c>
      <c r="CZ288" s="400">
        <v>127</v>
      </c>
      <c r="DA288" s="399">
        <v>106</v>
      </c>
      <c r="DB288" s="472">
        <v>171</v>
      </c>
      <c r="DC288" s="404">
        <f t="shared" si="262"/>
        <v>577</v>
      </c>
      <c r="DD288" s="404">
        <f t="shared" si="263"/>
        <v>790</v>
      </c>
      <c r="DE288" s="405">
        <f t="shared" si="264"/>
        <v>765</v>
      </c>
      <c r="DF288" s="379">
        <v>114</v>
      </c>
      <c r="DG288" s="399">
        <v>113</v>
      </c>
      <c r="DH288" s="472">
        <v>234</v>
      </c>
      <c r="DI288" s="493"/>
      <c r="DJ288" s="492"/>
      <c r="DK288" s="472"/>
      <c r="DL288" s="400">
        <v>495</v>
      </c>
      <c r="DM288" s="399">
        <v>478</v>
      </c>
      <c r="DN288" s="472">
        <v>452</v>
      </c>
      <c r="DO288" s="400">
        <v>527</v>
      </c>
      <c r="DP288" s="399">
        <v>507</v>
      </c>
      <c r="DQ288" s="472">
        <v>397</v>
      </c>
      <c r="DR288" s="404">
        <f t="shared" si="265"/>
        <v>1361</v>
      </c>
      <c r="DS288" s="404">
        <f t="shared" si="266"/>
        <v>1456</v>
      </c>
      <c r="DT288" s="405">
        <f t="shared" si="267"/>
        <v>933</v>
      </c>
      <c r="DU288" s="28"/>
      <c r="DV288" s="28"/>
      <c r="DW288" s="5"/>
      <c r="DX288" s="5"/>
      <c r="DY288" s="28"/>
      <c r="DZ288" s="28"/>
      <c r="EA288" s="5"/>
      <c r="EB288" s="5"/>
      <c r="EC288" s="5"/>
      <c r="ED288" s="5"/>
      <c r="EE288" s="5"/>
      <c r="EF288" s="5"/>
      <c r="EG288" s="5"/>
      <c r="EH288" s="5"/>
      <c r="EI288" s="5"/>
      <c r="EJ288" s="5"/>
      <c r="EK288" s="5"/>
      <c r="EL288" s="5"/>
      <c r="EM288" s="5"/>
      <c r="EN288" s="5"/>
      <c r="EO288" s="409"/>
      <c r="EP288" s="409"/>
      <c r="EQ288" s="409"/>
      <c r="ER288" s="409"/>
      <c r="ES288" s="409"/>
      <c r="ET288" s="409"/>
      <c r="EU288" s="409"/>
      <c r="EV288" s="409"/>
      <c r="EW288" s="409"/>
      <c r="EX288" s="409"/>
      <c r="EY288" s="409"/>
      <c r="EZ288" s="409"/>
      <c r="FA288" s="409"/>
      <c r="FB288" s="409"/>
      <c r="FC288" s="409"/>
      <c r="FD288" s="409"/>
      <c r="FE288" s="409"/>
      <c r="FF288" s="409"/>
      <c r="FG288" s="409"/>
      <c r="FH288" s="409"/>
      <c r="FI288" s="409"/>
      <c r="FJ288" s="409"/>
      <c r="FK288" s="409"/>
      <c r="FL288" s="409"/>
      <c r="FM288" s="409"/>
      <c r="FN288" s="409"/>
      <c r="FO288" s="409"/>
      <c r="FP288" s="409"/>
      <c r="FQ288" s="409"/>
      <c r="FR288" s="409"/>
      <c r="FS288" s="409"/>
      <c r="FT288" s="409"/>
      <c r="FU288" s="409"/>
      <c r="FV288" s="409"/>
      <c r="FW288" s="409"/>
      <c r="FX288" s="409"/>
      <c r="FY288" s="409"/>
      <c r="FZ288" s="409"/>
      <c r="GA288" s="409"/>
      <c r="GB288" s="409"/>
      <c r="GC288" s="409"/>
      <c r="GD288" s="409"/>
      <c r="GE288" s="409"/>
      <c r="GF288" s="409"/>
      <c r="GG288" s="409"/>
      <c r="GH288" s="409"/>
      <c r="GI288" s="409"/>
      <c r="GJ288" s="409"/>
      <c r="GK288" s="409"/>
      <c r="GL288" s="409"/>
      <c r="GM288" s="409"/>
      <c r="GN288" s="409"/>
      <c r="GO288" s="409"/>
      <c r="GP288" s="409"/>
      <c r="GQ288" s="409"/>
      <c r="GR288" s="409"/>
      <c r="GS288" s="409"/>
      <c r="GT288" s="409"/>
      <c r="GU288" s="409"/>
      <c r="GV288" s="409"/>
      <c r="GW288" s="409"/>
      <c r="GX288" s="409"/>
      <c r="GY288" s="409"/>
      <c r="GZ288" s="409"/>
      <c r="HA288" s="409"/>
      <c r="HB288" s="409"/>
      <c r="HC288" s="409"/>
      <c r="HD288" s="409"/>
      <c r="HE288" s="409"/>
      <c r="HF288" s="409"/>
      <c r="HG288" s="409"/>
      <c r="HH288" s="409"/>
      <c r="HI288" s="409"/>
      <c r="HJ288" s="409"/>
      <c r="HK288" s="409"/>
      <c r="HL288" s="409"/>
      <c r="HM288" s="409"/>
      <c r="HN288" s="409"/>
      <c r="HO288" s="409"/>
      <c r="HP288" s="409"/>
    </row>
    <row r="289" spans="1:224" s="407" customFormat="1">
      <c r="A289" s="500" t="s">
        <v>908</v>
      </c>
      <c r="B289" s="499" t="s">
        <v>162</v>
      </c>
      <c r="C289" s="500">
        <v>163426</v>
      </c>
      <c r="D289" s="500">
        <v>8</v>
      </c>
      <c r="E289" s="395"/>
      <c r="F289" s="395"/>
      <c r="G289" s="395"/>
      <c r="H289" s="395"/>
      <c r="I289" s="472"/>
      <c r="J289" s="472"/>
      <c r="K289" s="394"/>
      <c r="L289" s="395"/>
      <c r="M289" s="395"/>
      <c r="N289" s="395"/>
      <c r="O289" s="396"/>
      <c r="P289" s="396"/>
      <c r="Q289" s="395"/>
      <c r="R289" s="395"/>
      <c r="S289" s="395"/>
      <c r="T289" s="395"/>
      <c r="U289" s="395"/>
      <c r="V289" s="472"/>
      <c r="W289" s="394"/>
      <c r="X289" s="395"/>
      <c r="Y289" s="395"/>
      <c r="Z289" s="395"/>
      <c r="AA289" s="396"/>
      <c r="AB289" s="396"/>
      <c r="AC289" s="395"/>
      <c r="AD289" s="395"/>
      <c r="AE289" s="395"/>
      <c r="AF289" s="395"/>
      <c r="AG289" s="395"/>
      <c r="AH289" s="472"/>
      <c r="AI289" s="489" t="str">
        <f t="shared" si="236"/>
        <v xml:space="preserve"> </v>
      </c>
      <c r="AJ289" s="397" t="str">
        <f t="shared" si="237"/>
        <v xml:space="preserve"> </v>
      </c>
      <c r="AK289" s="397" t="str">
        <f t="shared" si="238"/>
        <v xml:space="preserve"> </v>
      </c>
      <c r="AL289" s="397" t="str">
        <f t="shared" si="239"/>
        <v xml:space="preserve"> </v>
      </c>
      <c r="AM289" s="397" t="str">
        <f t="shared" si="240"/>
        <v xml:space="preserve"> </v>
      </c>
      <c r="AN289" s="397" t="str">
        <f t="shared" si="241"/>
        <v xml:space="preserve"> </v>
      </c>
      <c r="AO289" s="397" t="str">
        <f t="shared" si="242"/>
        <v xml:space="preserve"> </v>
      </c>
      <c r="AP289" s="397" t="str">
        <f t="shared" si="243"/>
        <v xml:space="preserve"> </v>
      </c>
      <c r="AQ289" s="397" t="str">
        <f t="shared" si="244"/>
        <v xml:space="preserve"> </v>
      </c>
      <c r="AR289" s="397" t="str">
        <f t="shared" si="245"/>
        <v xml:space="preserve"> </v>
      </c>
      <c r="AS289" s="397" t="str">
        <f t="shared" si="246"/>
        <v xml:space="preserve"> </v>
      </c>
      <c r="AT289" s="398" t="str">
        <f t="shared" si="247"/>
        <v xml:space="preserve"> </v>
      </c>
      <c r="AU289" s="379"/>
      <c r="AV289" s="395"/>
      <c r="AW289" s="472"/>
      <c r="AX289" s="400"/>
      <c r="AY289" s="395"/>
      <c r="AZ289" s="472"/>
      <c r="BA289" s="489" t="str">
        <f t="shared" si="248"/>
        <v xml:space="preserve"> </v>
      </c>
      <c r="BB289" s="397" t="str">
        <f t="shared" si="249"/>
        <v xml:space="preserve"> </v>
      </c>
      <c r="BC289" s="398" t="str">
        <f t="shared" si="250"/>
        <v xml:space="preserve"> </v>
      </c>
      <c r="BD289" s="401"/>
      <c r="BE289" s="402"/>
      <c r="BF289" s="472"/>
      <c r="BG289" s="403"/>
      <c r="BH289" s="402"/>
      <c r="BI289" s="472"/>
      <c r="BJ289" s="403"/>
      <c r="BK289" s="402"/>
      <c r="BL289" s="472"/>
      <c r="BM289" s="403"/>
      <c r="BN289" s="402"/>
      <c r="BO289" s="472"/>
      <c r="BP289" s="490" t="str">
        <f t="shared" si="251"/>
        <v/>
      </c>
      <c r="BQ289" s="475" t="str">
        <f t="shared" si="252"/>
        <v/>
      </c>
      <c r="BR289" s="405" t="str">
        <f t="shared" si="253"/>
        <v/>
      </c>
      <c r="BS289" s="476"/>
      <c r="BT289" s="402"/>
      <c r="BU289" s="402"/>
      <c r="BV289" s="402"/>
      <c r="BW289" s="879">
        <v>6359</v>
      </c>
      <c r="BX289" s="879">
        <v>6496</v>
      </c>
      <c r="BY289" s="403">
        <v>1038</v>
      </c>
      <c r="BZ289" s="402">
        <v>1068</v>
      </c>
      <c r="CA289" s="402">
        <v>1250</v>
      </c>
      <c r="CB289" s="402">
        <v>1337</v>
      </c>
      <c r="CC289" s="402">
        <v>1733</v>
      </c>
      <c r="CD289" s="402">
        <v>1611</v>
      </c>
      <c r="CE289" s="522">
        <v>3170</v>
      </c>
      <c r="CF289" s="472">
        <v>2922</v>
      </c>
      <c r="CG289" s="403"/>
      <c r="CH289" s="399"/>
      <c r="CI289" s="402"/>
      <c r="CJ289" s="402"/>
      <c r="CK289" s="402"/>
      <c r="CL289" s="402"/>
      <c r="CM289" s="402"/>
      <c r="CN289" s="472"/>
      <c r="CO289" s="489">
        <f t="shared" si="254"/>
        <v>1038</v>
      </c>
      <c r="CP289" s="397">
        <f t="shared" si="255"/>
        <v>1068</v>
      </c>
      <c r="CQ289" s="397">
        <f t="shared" si="256"/>
        <v>1250</v>
      </c>
      <c r="CR289" s="397">
        <f t="shared" si="257"/>
        <v>1337</v>
      </c>
      <c r="CS289" s="397">
        <f t="shared" si="258"/>
        <v>1733</v>
      </c>
      <c r="CT289" s="397">
        <f t="shared" si="259"/>
        <v>1611</v>
      </c>
      <c r="CU289" s="397">
        <f t="shared" si="260"/>
        <v>3170</v>
      </c>
      <c r="CV289" s="491">
        <f t="shared" si="261"/>
        <v>2922</v>
      </c>
      <c r="CW289" s="379">
        <v>1059</v>
      </c>
      <c r="CX289" s="399">
        <v>1904</v>
      </c>
      <c r="CY289" s="472">
        <v>1931</v>
      </c>
      <c r="CZ289" s="400">
        <v>169</v>
      </c>
      <c r="DA289" s="399">
        <v>214</v>
      </c>
      <c r="DB289" s="472">
        <v>206</v>
      </c>
      <c r="DC289" s="404">
        <f t="shared" si="262"/>
        <v>383</v>
      </c>
      <c r="DD289" s="404">
        <f t="shared" si="263"/>
        <v>1052</v>
      </c>
      <c r="DE289" s="405">
        <f t="shared" si="264"/>
        <v>785</v>
      </c>
      <c r="DF289" s="379">
        <v>85</v>
      </c>
      <c r="DG289" s="399">
        <v>107</v>
      </c>
      <c r="DH289" s="472">
        <v>162</v>
      </c>
      <c r="DI289" s="493"/>
      <c r="DJ289" s="492"/>
      <c r="DK289" s="472"/>
      <c r="DL289" s="400">
        <v>509</v>
      </c>
      <c r="DM289" s="399">
        <v>495</v>
      </c>
      <c r="DN289" s="472">
        <v>498</v>
      </c>
      <c r="DO289" s="400">
        <v>651</v>
      </c>
      <c r="DP289" s="399">
        <v>570</v>
      </c>
      <c r="DQ289" s="472">
        <v>472</v>
      </c>
      <c r="DR289" s="404">
        <f t="shared" si="265"/>
        <v>92</v>
      </c>
      <c r="DS289" s="404">
        <f t="shared" si="266"/>
        <v>561</v>
      </c>
      <c r="DT289" s="405">
        <f t="shared" si="267"/>
        <v>479</v>
      </c>
      <c r="DU289" s="28"/>
      <c r="DV289" s="28"/>
      <c r="DW289" s="5"/>
      <c r="DX289" s="5"/>
      <c r="DY289" s="28"/>
      <c r="DZ289" s="28"/>
      <c r="EA289" s="5"/>
      <c r="EB289" s="5"/>
      <c r="EC289" s="5"/>
      <c r="ED289" s="5"/>
      <c r="EE289" s="5"/>
      <c r="EF289" s="5"/>
      <c r="EG289" s="5"/>
      <c r="EH289" s="5"/>
      <c r="EI289" s="5"/>
      <c r="EJ289" s="5"/>
      <c r="EK289" s="5"/>
      <c r="EL289" s="5"/>
      <c r="EM289" s="5"/>
      <c r="EN289" s="5"/>
      <c r="EO289" s="409"/>
      <c r="EP289" s="409"/>
      <c r="EQ289" s="409"/>
      <c r="ER289" s="409"/>
      <c r="ES289" s="409"/>
      <c r="ET289" s="409"/>
      <c r="EU289" s="409"/>
      <c r="EV289" s="409"/>
      <c r="EW289" s="409"/>
      <c r="EX289" s="409"/>
      <c r="EY289" s="409"/>
      <c r="EZ289" s="409"/>
      <c r="FA289" s="409"/>
      <c r="FB289" s="409"/>
      <c r="FC289" s="409"/>
      <c r="FD289" s="409"/>
      <c r="FE289" s="409"/>
      <c r="FF289" s="409"/>
      <c r="FG289" s="409"/>
      <c r="FH289" s="409"/>
      <c r="FI289" s="409"/>
      <c r="FJ289" s="409"/>
      <c r="FK289" s="409"/>
      <c r="FL289" s="409"/>
      <c r="FM289" s="409"/>
      <c r="FN289" s="409"/>
      <c r="FO289" s="409"/>
      <c r="FP289" s="409"/>
      <c r="FQ289" s="409"/>
      <c r="FR289" s="409"/>
      <c r="FS289" s="409"/>
      <c r="FT289" s="409"/>
      <c r="FU289" s="409"/>
      <c r="FV289" s="409"/>
      <c r="FW289" s="409"/>
      <c r="FX289" s="409"/>
      <c r="FY289" s="409"/>
      <c r="FZ289" s="409"/>
      <c r="GA289" s="409"/>
      <c r="GB289" s="409"/>
      <c r="GC289" s="409"/>
      <c r="GD289" s="409"/>
      <c r="GE289" s="409"/>
      <c r="GF289" s="409"/>
      <c r="GG289" s="409"/>
      <c r="GH289" s="409"/>
      <c r="GI289" s="409"/>
      <c r="GJ289" s="409"/>
      <c r="GK289" s="409"/>
      <c r="GL289" s="409"/>
      <c r="GM289" s="409"/>
      <c r="GN289" s="409"/>
      <c r="GO289" s="409"/>
      <c r="GP289" s="409"/>
      <c r="GQ289" s="409"/>
      <c r="GR289" s="409"/>
      <c r="GS289" s="409"/>
      <c r="GT289" s="409"/>
      <c r="GU289" s="409"/>
      <c r="GV289" s="409"/>
      <c r="GW289" s="409"/>
      <c r="GX289" s="409"/>
      <c r="GY289" s="409"/>
      <c r="GZ289" s="409"/>
      <c r="HA289" s="409"/>
      <c r="HB289" s="409"/>
      <c r="HC289" s="409"/>
      <c r="HD289" s="409"/>
      <c r="HE289" s="409"/>
      <c r="HF289" s="409"/>
      <c r="HG289" s="409"/>
      <c r="HH289" s="409"/>
      <c r="HI289" s="409"/>
      <c r="HJ289" s="409"/>
      <c r="HK289" s="409"/>
      <c r="HL289" s="409"/>
      <c r="HM289" s="409"/>
      <c r="HN289" s="409"/>
      <c r="HO289" s="409"/>
      <c r="HP289" s="409"/>
    </row>
    <row r="290" spans="1:224" s="407" customFormat="1">
      <c r="A290" s="500" t="s">
        <v>908</v>
      </c>
      <c r="B290" s="501" t="s">
        <v>163</v>
      </c>
      <c r="C290" s="520">
        <v>163657</v>
      </c>
      <c r="D290" s="521">
        <v>8</v>
      </c>
      <c r="E290" s="395"/>
      <c r="F290" s="395"/>
      <c r="G290" s="395"/>
      <c r="H290" s="395"/>
      <c r="I290" s="472"/>
      <c r="J290" s="472"/>
      <c r="K290" s="394"/>
      <c r="L290" s="395"/>
      <c r="M290" s="395"/>
      <c r="N290" s="395"/>
      <c r="O290" s="396"/>
      <c r="P290" s="396"/>
      <c r="Q290" s="395"/>
      <c r="R290" s="395"/>
      <c r="S290" s="395"/>
      <c r="T290" s="395"/>
      <c r="U290" s="395"/>
      <c r="V290" s="472"/>
      <c r="W290" s="394"/>
      <c r="X290" s="395"/>
      <c r="Y290" s="395"/>
      <c r="Z290" s="395"/>
      <c r="AA290" s="396"/>
      <c r="AB290" s="396"/>
      <c r="AC290" s="395"/>
      <c r="AD290" s="395"/>
      <c r="AE290" s="395"/>
      <c r="AF290" s="395"/>
      <c r="AG290" s="395"/>
      <c r="AH290" s="472"/>
      <c r="AI290" s="489" t="str">
        <f t="shared" si="236"/>
        <v xml:space="preserve"> </v>
      </c>
      <c r="AJ290" s="397" t="str">
        <f t="shared" si="237"/>
        <v xml:space="preserve"> </v>
      </c>
      <c r="AK290" s="397" t="str">
        <f t="shared" si="238"/>
        <v xml:space="preserve"> </v>
      </c>
      <c r="AL290" s="397" t="str">
        <f t="shared" si="239"/>
        <v xml:space="preserve"> </v>
      </c>
      <c r="AM290" s="397" t="str">
        <f t="shared" si="240"/>
        <v xml:space="preserve"> </v>
      </c>
      <c r="AN290" s="397" t="str">
        <f t="shared" si="241"/>
        <v xml:space="preserve"> </v>
      </c>
      <c r="AO290" s="397" t="str">
        <f t="shared" si="242"/>
        <v xml:space="preserve"> </v>
      </c>
      <c r="AP290" s="397" t="str">
        <f t="shared" si="243"/>
        <v xml:space="preserve"> </v>
      </c>
      <c r="AQ290" s="397" t="str">
        <f t="shared" si="244"/>
        <v xml:space="preserve"> </v>
      </c>
      <c r="AR290" s="397" t="str">
        <f t="shared" si="245"/>
        <v xml:space="preserve"> </v>
      </c>
      <c r="AS290" s="397" t="str">
        <f t="shared" si="246"/>
        <v xml:space="preserve"> </v>
      </c>
      <c r="AT290" s="398" t="str">
        <f t="shared" si="247"/>
        <v xml:space="preserve"> </v>
      </c>
      <c r="AU290" s="379"/>
      <c r="AV290" s="395"/>
      <c r="AW290" s="472"/>
      <c r="AX290" s="400"/>
      <c r="AY290" s="395"/>
      <c r="AZ290" s="472"/>
      <c r="BA290" s="489" t="str">
        <f t="shared" si="248"/>
        <v xml:space="preserve"> </v>
      </c>
      <c r="BB290" s="397" t="str">
        <f t="shared" si="249"/>
        <v xml:space="preserve"> </v>
      </c>
      <c r="BC290" s="398" t="str">
        <f t="shared" si="250"/>
        <v xml:space="preserve"> </v>
      </c>
      <c r="BD290" s="401"/>
      <c r="BE290" s="402"/>
      <c r="BF290" s="472"/>
      <c r="BG290" s="403"/>
      <c r="BH290" s="402"/>
      <c r="BI290" s="472"/>
      <c r="BJ290" s="403"/>
      <c r="BK290" s="402"/>
      <c r="BL290" s="472"/>
      <c r="BM290" s="403"/>
      <c r="BN290" s="402"/>
      <c r="BO290" s="472"/>
      <c r="BP290" s="490" t="str">
        <f t="shared" si="251"/>
        <v/>
      </c>
      <c r="BQ290" s="475" t="str">
        <f t="shared" si="252"/>
        <v/>
      </c>
      <c r="BR290" s="405" t="str">
        <f t="shared" si="253"/>
        <v/>
      </c>
      <c r="BS290" s="476"/>
      <c r="BT290" s="402"/>
      <c r="BU290" s="402"/>
      <c r="BV290" s="402"/>
      <c r="BW290" s="879">
        <v>3385</v>
      </c>
      <c r="BX290" s="879">
        <v>3618</v>
      </c>
      <c r="BY290" s="403">
        <v>574</v>
      </c>
      <c r="BZ290" s="402">
        <v>590</v>
      </c>
      <c r="CA290" s="402">
        <v>555</v>
      </c>
      <c r="CB290" s="402">
        <v>599</v>
      </c>
      <c r="CC290" s="402">
        <v>573</v>
      </c>
      <c r="CD290" s="402">
        <v>577</v>
      </c>
      <c r="CE290" s="522">
        <v>898</v>
      </c>
      <c r="CF290" s="472">
        <v>1008</v>
      </c>
      <c r="CG290" s="403"/>
      <c r="CH290" s="399"/>
      <c r="CI290" s="402"/>
      <c r="CJ290" s="402"/>
      <c r="CK290" s="402"/>
      <c r="CL290" s="402"/>
      <c r="CM290" s="402"/>
      <c r="CN290" s="472"/>
      <c r="CO290" s="489">
        <f t="shared" si="254"/>
        <v>574</v>
      </c>
      <c r="CP290" s="397">
        <f t="shared" si="255"/>
        <v>590</v>
      </c>
      <c r="CQ290" s="397">
        <f t="shared" si="256"/>
        <v>555</v>
      </c>
      <c r="CR290" s="397">
        <f t="shared" si="257"/>
        <v>599</v>
      </c>
      <c r="CS290" s="397">
        <f t="shared" si="258"/>
        <v>573</v>
      </c>
      <c r="CT290" s="397">
        <f t="shared" si="259"/>
        <v>577</v>
      </c>
      <c r="CU290" s="397">
        <f t="shared" si="260"/>
        <v>898</v>
      </c>
      <c r="CV290" s="491">
        <f t="shared" si="261"/>
        <v>1008</v>
      </c>
      <c r="CW290" s="379">
        <v>583</v>
      </c>
      <c r="CX290" s="399">
        <v>501</v>
      </c>
      <c r="CY290" s="472">
        <v>577</v>
      </c>
      <c r="CZ290" s="400">
        <v>46</v>
      </c>
      <c r="DA290" s="399">
        <v>31</v>
      </c>
      <c r="DB290" s="472">
        <v>60</v>
      </c>
      <c r="DC290" s="404">
        <f t="shared" si="262"/>
        <v>-52</v>
      </c>
      <c r="DD290" s="404">
        <f t="shared" si="263"/>
        <v>366</v>
      </c>
      <c r="DE290" s="405">
        <f t="shared" si="264"/>
        <v>371</v>
      </c>
      <c r="DF290" s="379">
        <v>20</v>
      </c>
      <c r="DG290" s="399">
        <v>11</v>
      </c>
      <c r="DH290" s="472">
        <v>50</v>
      </c>
      <c r="DI290" s="493"/>
      <c r="DJ290" s="492"/>
      <c r="DK290" s="472"/>
      <c r="DL290" s="400">
        <v>201</v>
      </c>
      <c r="DM290" s="399">
        <v>185</v>
      </c>
      <c r="DN290" s="472">
        <v>194</v>
      </c>
      <c r="DO290" s="400">
        <v>173</v>
      </c>
      <c r="DP290" s="399">
        <v>156</v>
      </c>
      <c r="DQ290" s="472">
        <v>167</v>
      </c>
      <c r="DR290" s="404">
        <f t="shared" si="265"/>
        <v>205</v>
      </c>
      <c r="DS290" s="404">
        <f t="shared" si="266"/>
        <v>221</v>
      </c>
      <c r="DT290" s="405">
        <f t="shared" si="267"/>
        <v>166</v>
      </c>
      <c r="DU290" s="28"/>
      <c r="DV290" s="28"/>
      <c r="DW290" s="5"/>
      <c r="DX290" s="5"/>
      <c r="DY290" s="28"/>
      <c r="DZ290" s="28"/>
      <c r="EA290" s="5"/>
      <c r="EB290" s="5"/>
      <c r="EC290" s="5"/>
      <c r="ED290" s="5"/>
      <c r="EE290" s="5"/>
      <c r="EF290" s="5"/>
      <c r="EG290" s="5"/>
      <c r="EH290" s="5"/>
      <c r="EI290" s="5"/>
      <c r="EJ290" s="5"/>
      <c r="EK290" s="5"/>
      <c r="EL290" s="5"/>
      <c r="EM290" s="5"/>
      <c r="EN290" s="5"/>
      <c r="EO290" s="409"/>
      <c r="EP290" s="409"/>
      <c r="EQ290" s="409"/>
      <c r="ER290" s="409"/>
      <c r="ES290" s="409"/>
      <c r="ET290" s="409"/>
      <c r="EU290" s="409"/>
      <c r="EV290" s="409"/>
      <c r="EW290" s="409"/>
      <c r="EX290" s="409"/>
      <c r="EY290" s="409"/>
      <c r="EZ290" s="409"/>
      <c r="FA290" s="409"/>
      <c r="FB290" s="409"/>
      <c r="FC290" s="409"/>
      <c r="FD290" s="409"/>
      <c r="FE290" s="409"/>
      <c r="FF290" s="409"/>
      <c r="FG290" s="409"/>
      <c r="FH290" s="409"/>
      <c r="FI290" s="409"/>
      <c r="FJ290" s="409"/>
      <c r="FK290" s="409"/>
      <c r="FL290" s="409"/>
      <c r="FM290" s="409"/>
      <c r="FN290" s="409"/>
      <c r="FO290" s="409"/>
      <c r="FP290" s="409"/>
      <c r="FQ290" s="409"/>
      <c r="FR290" s="409"/>
      <c r="FS290" s="409"/>
      <c r="FT290" s="409"/>
      <c r="FU290" s="409"/>
      <c r="FV290" s="409"/>
      <c r="FW290" s="409"/>
      <c r="FX290" s="409"/>
      <c r="FY290" s="409"/>
      <c r="FZ290" s="409"/>
      <c r="GA290" s="409"/>
      <c r="GB290" s="409"/>
      <c r="GC290" s="409"/>
      <c r="GD290" s="409"/>
      <c r="GE290" s="409"/>
      <c r="GF290" s="409"/>
      <c r="GG290" s="409"/>
      <c r="GH290" s="409"/>
      <c r="GI290" s="409"/>
      <c r="GJ290" s="409"/>
      <c r="GK290" s="409"/>
      <c r="GL290" s="409"/>
      <c r="GM290" s="409"/>
      <c r="GN290" s="409"/>
      <c r="GO290" s="409"/>
      <c r="GP290" s="409"/>
      <c r="GQ290" s="409"/>
      <c r="GR290" s="409"/>
      <c r="GS290" s="409"/>
      <c r="GT290" s="409"/>
      <c r="GU290" s="409"/>
      <c r="GV290" s="409"/>
      <c r="GW290" s="409"/>
      <c r="GX290" s="409"/>
      <c r="GY290" s="409"/>
      <c r="GZ290" s="409"/>
      <c r="HA290" s="409"/>
      <c r="HB290" s="409"/>
      <c r="HC290" s="409"/>
      <c r="HD290" s="409"/>
      <c r="HE290" s="409"/>
      <c r="HF290" s="409"/>
      <c r="HG290" s="409"/>
      <c r="HH290" s="409"/>
      <c r="HI290" s="409"/>
      <c r="HJ290" s="409"/>
      <c r="HK290" s="409"/>
      <c r="HL290" s="409"/>
      <c r="HM290" s="409"/>
      <c r="HN290" s="409"/>
      <c r="HO290" s="409"/>
      <c r="HP290" s="409"/>
    </row>
    <row r="291" spans="1:224" s="407" customFormat="1">
      <c r="A291" s="500" t="s">
        <v>908</v>
      </c>
      <c r="B291" s="501" t="s">
        <v>169</v>
      </c>
      <c r="C291" s="524">
        <v>161688</v>
      </c>
      <c r="D291" s="521">
        <v>9</v>
      </c>
      <c r="E291" s="395"/>
      <c r="F291" s="395"/>
      <c r="G291" s="395"/>
      <c r="H291" s="395"/>
      <c r="I291" s="472"/>
      <c r="J291" s="472"/>
      <c r="K291" s="394"/>
      <c r="L291" s="395"/>
      <c r="M291" s="395"/>
      <c r="N291" s="395"/>
      <c r="O291" s="396"/>
      <c r="P291" s="396"/>
      <c r="Q291" s="395"/>
      <c r="R291" s="395"/>
      <c r="S291" s="395"/>
      <c r="T291" s="395"/>
      <c r="U291" s="395"/>
      <c r="V291" s="472"/>
      <c r="W291" s="394"/>
      <c r="X291" s="395"/>
      <c r="Y291" s="395"/>
      <c r="Z291" s="395"/>
      <c r="AA291" s="396"/>
      <c r="AB291" s="396"/>
      <c r="AC291" s="395"/>
      <c r="AD291" s="395"/>
      <c r="AE291" s="395"/>
      <c r="AF291" s="395"/>
      <c r="AG291" s="395"/>
      <c r="AH291" s="472"/>
      <c r="AI291" s="489" t="str">
        <f t="shared" si="236"/>
        <v xml:space="preserve"> </v>
      </c>
      <c r="AJ291" s="397" t="str">
        <f t="shared" si="237"/>
        <v xml:space="preserve"> </v>
      </c>
      <c r="AK291" s="397" t="str">
        <f t="shared" si="238"/>
        <v xml:space="preserve"> </v>
      </c>
      <c r="AL291" s="397" t="str">
        <f t="shared" si="239"/>
        <v xml:space="preserve"> </v>
      </c>
      <c r="AM291" s="397" t="str">
        <f t="shared" si="240"/>
        <v xml:space="preserve"> </v>
      </c>
      <c r="AN291" s="397" t="str">
        <f t="shared" si="241"/>
        <v xml:space="preserve"> </v>
      </c>
      <c r="AO291" s="397" t="str">
        <f t="shared" si="242"/>
        <v xml:space="preserve"> </v>
      </c>
      <c r="AP291" s="397" t="str">
        <f t="shared" si="243"/>
        <v xml:space="preserve"> </v>
      </c>
      <c r="AQ291" s="397" t="str">
        <f t="shared" si="244"/>
        <v xml:space="preserve"> </v>
      </c>
      <c r="AR291" s="397" t="str">
        <f t="shared" si="245"/>
        <v xml:space="preserve"> </v>
      </c>
      <c r="AS291" s="397" t="str">
        <f t="shared" si="246"/>
        <v xml:space="preserve"> </v>
      </c>
      <c r="AT291" s="398" t="str">
        <f t="shared" si="247"/>
        <v xml:space="preserve"> </v>
      </c>
      <c r="AU291" s="379"/>
      <c r="AV291" s="395"/>
      <c r="AW291" s="472"/>
      <c r="AX291" s="400"/>
      <c r="AY291" s="395"/>
      <c r="AZ291" s="472"/>
      <c r="BA291" s="489" t="str">
        <f t="shared" si="248"/>
        <v xml:space="preserve"> </v>
      </c>
      <c r="BB291" s="397" t="str">
        <f t="shared" si="249"/>
        <v xml:space="preserve"> </v>
      </c>
      <c r="BC291" s="398" t="str">
        <f t="shared" si="250"/>
        <v xml:space="preserve"> </v>
      </c>
      <c r="BD291" s="401"/>
      <c r="BE291" s="402"/>
      <c r="BF291" s="472"/>
      <c r="BG291" s="403"/>
      <c r="BH291" s="402"/>
      <c r="BI291" s="472"/>
      <c r="BJ291" s="403"/>
      <c r="BK291" s="402"/>
      <c r="BL291" s="472"/>
      <c r="BM291" s="403"/>
      <c r="BN291" s="402"/>
      <c r="BO291" s="472"/>
      <c r="BP291" s="490" t="str">
        <f t="shared" si="251"/>
        <v/>
      </c>
      <c r="BQ291" s="475" t="str">
        <f t="shared" si="252"/>
        <v/>
      </c>
      <c r="BR291" s="405" t="str">
        <f t="shared" si="253"/>
        <v/>
      </c>
      <c r="BS291" s="476"/>
      <c r="BT291" s="402"/>
      <c r="BU291" s="402"/>
      <c r="BV291" s="402"/>
      <c r="BW291" s="880">
        <v>1336</v>
      </c>
      <c r="BX291" s="880">
        <v>882</v>
      </c>
      <c r="BY291" s="403">
        <v>330</v>
      </c>
      <c r="BZ291" s="402">
        <v>597</v>
      </c>
      <c r="CA291" s="402">
        <v>728</v>
      </c>
      <c r="CB291" s="402">
        <v>756</v>
      </c>
      <c r="CC291" s="402">
        <v>728</v>
      </c>
      <c r="CD291" s="402">
        <v>708</v>
      </c>
      <c r="CE291" s="395">
        <v>733</v>
      </c>
      <c r="CF291" s="472">
        <v>709</v>
      </c>
      <c r="CG291" s="403"/>
      <c r="CH291" s="399"/>
      <c r="CI291" s="402"/>
      <c r="CJ291" s="402"/>
      <c r="CK291" s="402"/>
      <c r="CL291" s="402"/>
      <c r="CM291" s="402"/>
      <c r="CN291" s="472"/>
      <c r="CO291" s="489">
        <f t="shared" si="254"/>
        <v>330</v>
      </c>
      <c r="CP291" s="397">
        <f t="shared" si="255"/>
        <v>597</v>
      </c>
      <c r="CQ291" s="397">
        <f t="shared" si="256"/>
        <v>728</v>
      </c>
      <c r="CR291" s="397">
        <f t="shared" si="257"/>
        <v>756</v>
      </c>
      <c r="CS291" s="397">
        <f t="shared" si="258"/>
        <v>728</v>
      </c>
      <c r="CT291" s="397">
        <f t="shared" si="259"/>
        <v>708</v>
      </c>
      <c r="CU291" s="397">
        <f t="shared" si="260"/>
        <v>733</v>
      </c>
      <c r="CV291" s="491">
        <f t="shared" si="261"/>
        <v>709</v>
      </c>
      <c r="CW291" s="379">
        <v>383</v>
      </c>
      <c r="CX291" s="399">
        <v>357</v>
      </c>
      <c r="CY291" s="472">
        <v>408</v>
      </c>
      <c r="CZ291" s="400">
        <v>11</v>
      </c>
      <c r="DA291" s="399">
        <v>12</v>
      </c>
      <c r="DB291" s="472">
        <v>55</v>
      </c>
      <c r="DC291" s="404">
        <f t="shared" si="262"/>
        <v>314</v>
      </c>
      <c r="DD291" s="404">
        <f t="shared" si="263"/>
        <v>364</v>
      </c>
      <c r="DE291" s="405">
        <f t="shared" si="264"/>
        <v>246</v>
      </c>
      <c r="DF291" s="379">
        <v>189</v>
      </c>
      <c r="DG291" s="399">
        <v>157</v>
      </c>
      <c r="DH291" s="472">
        <v>181</v>
      </c>
      <c r="DI291" s="493"/>
      <c r="DJ291" s="492"/>
      <c r="DK291" s="472"/>
      <c r="DL291" s="400">
        <v>86</v>
      </c>
      <c r="DM291" s="399">
        <v>93</v>
      </c>
      <c r="DN291" s="472">
        <v>82</v>
      </c>
      <c r="DO291" s="400">
        <v>73</v>
      </c>
      <c r="DP291" s="399">
        <v>66</v>
      </c>
      <c r="DQ291" s="472">
        <v>49</v>
      </c>
      <c r="DR291" s="404">
        <f t="shared" si="265"/>
        <v>408</v>
      </c>
      <c r="DS291" s="404">
        <f t="shared" si="266"/>
        <v>412</v>
      </c>
      <c r="DT291" s="405">
        <f t="shared" si="267"/>
        <v>396</v>
      </c>
      <c r="DU291" s="28"/>
      <c r="DV291" s="28"/>
      <c r="DW291" s="5"/>
      <c r="DX291" s="5"/>
      <c r="DY291" s="28"/>
      <c r="DZ291" s="28"/>
      <c r="EA291" s="5"/>
      <c r="EB291" s="5"/>
      <c r="EC291" s="5"/>
      <c r="ED291" s="5"/>
      <c r="EE291" s="5"/>
      <c r="EF291" s="5"/>
      <c r="EG291" s="5"/>
      <c r="EH291" s="5"/>
      <c r="EI291" s="5"/>
      <c r="EJ291" s="5"/>
      <c r="EK291" s="5"/>
      <c r="EL291" s="5"/>
      <c r="EM291" s="5"/>
      <c r="EN291" s="5"/>
      <c r="EO291" s="409"/>
      <c r="EP291" s="409"/>
      <c r="EQ291" s="409"/>
      <c r="ER291" s="409"/>
      <c r="ES291" s="409"/>
      <c r="ET291" s="409"/>
      <c r="EU291" s="409"/>
      <c r="EV291" s="409"/>
      <c r="EW291" s="409"/>
      <c r="EX291" s="409"/>
      <c r="EY291" s="409"/>
      <c r="EZ291" s="409"/>
      <c r="FA291" s="409"/>
      <c r="FB291" s="409"/>
      <c r="FC291" s="409"/>
      <c r="FD291" s="409"/>
      <c r="FE291" s="409"/>
      <c r="FF291" s="409"/>
      <c r="FG291" s="409"/>
      <c r="FH291" s="409"/>
      <c r="FI291" s="409"/>
      <c r="FJ291" s="409"/>
      <c r="FK291" s="409"/>
      <c r="FL291" s="409"/>
      <c r="FM291" s="409"/>
      <c r="FN291" s="409"/>
      <c r="FO291" s="409"/>
      <c r="FP291" s="409"/>
      <c r="FQ291" s="409"/>
      <c r="FR291" s="409"/>
      <c r="FS291" s="409"/>
      <c r="FT291" s="409"/>
      <c r="FU291" s="409"/>
      <c r="FV291" s="409"/>
      <c r="FW291" s="409"/>
      <c r="FX291" s="409"/>
      <c r="FY291" s="409"/>
      <c r="FZ291" s="409"/>
      <c r="GA291" s="409"/>
      <c r="GB291" s="409"/>
      <c r="GC291" s="409"/>
      <c r="GD291" s="409"/>
      <c r="GE291" s="409"/>
      <c r="GF291" s="409"/>
      <c r="GG291" s="409"/>
      <c r="GH291" s="409"/>
      <c r="GI291" s="409"/>
      <c r="GJ291" s="409"/>
      <c r="GK291" s="409"/>
      <c r="GL291" s="409"/>
      <c r="GM291" s="409"/>
      <c r="GN291" s="409"/>
      <c r="GO291" s="409"/>
      <c r="GP291" s="409"/>
      <c r="GQ291" s="409"/>
      <c r="GR291" s="409"/>
      <c r="GS291" s="409"/>
      <c r="GT291" s="409"/>
      <c r="GU291" s="409"/>
      <c r="GV291" s="409"/>
      <c r="GW291" s="409"/>
      <c r="GX291" s="409"/>
      <c r="GY291" s="409"/>
      <c r="GZ291" s="409"/>
      <c r="HA291" s="409"/>
      <c r="HB291" s="409"/>
      <c r="HC291" s="409"/>
      <c r="HD291" s="409"/>
      <c r="HE291" s="409"/>
      <c r="HF291" s="409"/>
      <c r="HG291" s="409"/>
      <c r="HH291" s="409"/>
      <c r="HI291" s="409"/>
      <c r="HJ291" s="409"/>
      <c r="HK291" s="409"/>
      <c r="HL291" s="409"/>
      <c r="HM291" s="409"/>
      <c r="HN291" s="409"/>
      <c r="HO291" s="409"/>
      <c r="HP291" s="409"/>
    </row>
    <row r="292" spans="1:224" s="407" customFormat="1">
      <c r="A292" s="500" t="s">
        <v>908</v>
      </c>
      <c r="B292" s="501" t="s">
        <v>164</v>
      </c>
      <c r="C292" s="520">
        <v>161864</v>
      </c>
      <c r="D292" s="521">
        <v>9</v>
      </c>
      <c r="E292" s="395"/>
      <c r="F292" s="395"/>
      <c r="G292" s="395"/>
      <c r="H292" s="395"/>
      <c r="I292" s="472"/>
      <c r="J292" s="472"/>
      <c r="K292" s="394"/>
      <c r="L292" s="395"/>
      <c r="M292" s="395"/>
      <c r="N292" s="395"/>
      <c r="O292" s="396"/>
      <c r="P292" s="396"/>
      <c r="Q292" s="395"/>
      <c r="R292" s="395"/>
      <c r="S292" s="395"/>
      <c r="T292" s="395"/>
      <c r="U292" s="395"/>
      <c r="V292" s="472"/>
      <c r="W292" s="394"/>
      <c r="X292" s="395"/>
      <c r="Y292" s="395"/>
      <c r="Z292" s="395"/>
      <c r="AA292" s="396"/>
      <c r="AB292" s="396"/>
      <c r="AC292" s="395"/>
      <c r="AD292" s="395"/>
      <c r="AE292" s="395"/>
      <c r="AF292" s="395"/>
      <c r="AG292" s="395"/>
      <c r="AH292" s="472"/>
      <c r="AI292" s="489" t="str">
        <f t="shared" si="236"/>
        <v xml:space="preserve"> </v>
      </c>
      <c r="AJ292" s="397" t="str">
        <f t="shared" si="237"/>
        <v xml:space="preserve"> </v>
      </c>
      <c r="AK292" s="397" t="str">
        <f t="shared" si="238"/>
        <v xml:space="preserve"> </v>
      </c>
      <c r="AL292" s="397" t="str">
        <f t="shared" si="239"/>
        <v xml:space="preserve"> </v>
      </c>
      <c r="AM292" s="397" t="str">
        <f t="shared" si="240"/>
        <v xml:space="preserve"> </v>
      </c>
      <c r="AN292" s="397" t="str">
        <f t="shared" si="241"/>
        <v xml:space="preserve"> </v>
      </c>
      <c r="AO292" s="397" t="str">
        <f t="shared" si="242"/>
        <v xml:space="preserve"> </v>
      </c>
      <c r="AP292" s="397" t="str">
        <f t="shared" si="243"/>
        <v xml:space="preserve"> </v>
      </c>
      <c r="AQ292" s="397" t="str">
        <f t="shared" si="244"/>
        <v xml:space="preserve"> </v>
      </c>
      <c r="AR292" s="397" t="str">
        <f t="shared" si="245"/>
        <v xml:space="preserve"> </v>
      </c>
      <c r="AS292" s="397" t="str">
        <f t="shared" si="246"/>
        <v xml:space="preserve"> </v>
      </c>
      <c r="AT292" s="398" t="str">
        <f t="shared" si="247"/>
        <v xml:space="preserve"> </v>
      </c>
      <c r="AU292" s="379"/>
      <c r="AV292" s="395"/>
      <c r="AW292" s="472"/>
      <c r="AX292" s="400"/>
      <c r="AY292" s="395"/>
      <c r="AZ292" s="472"/>
      <c r="BA292" s="489" t="str">
        <f t="shared" si="248"/>
        <v xml:space="preserve"> </v>
      </c>
      <c r="BB292" s="397" t="str">
        <f t="shared" si="249"/>
        <v xml:space="preserve"> </v>
      </c>
      <c r="BC292" s="398" t="str">
        <f t="shared" si="250"/>
        <v xml:space="preserve"> </v>
      </c>
      <c r="BD292" s="401"/>
      <c r="BE292" s="402"/>
      <c r="BF292" s="472"/>
      <c r="BG292" s="403"/>
      <c r="BH292" s="402"/>
      <c r="BI292" s="472"/>
      <c r="BJ292" s="403"/>
      <c r="BK292" s="402"/>
      <c r="BL292" s="472"/>
      <c r="BM292" s="403"/>
      <c r="BN292" s="402"/>
      <c r="BO292" s="472"/>
      <c r="BP292" s="490" t="str">
        <f t="shared" si="251"/>
        <v/>
      </c>
      <c r="BQ292" s="475" t="str">
        <f t="shared" si="252"/>
        <v/>
      </c>
      <c r="BR292" s="405" t="str">
        <f t="shared" si="253"/>
        <v/>
      </c>
      <c r="BS292" s="476"/>
      <c r="BT292" s="402"/>
      <c r="BU292" s="402"/>
      <c r="BV292" s="402"/>
      <c r="BW292" s="879">
        <v>1646</v>
      </c>
      <c r="BX292" s="879">
        <v>1909</v>
      </c>
      <c r="BY292" s="403">
        <v>595</v>
      </c>
      <c r="BZ292" s="402">
        <v>548</v>
      </c>
      <c r="CA292" s="402">
        <v>561</v>
      </c>
      <c r="CB292" s="402">
        <v>657</v>
      </c>
      <c r="CC292" s="402">
        <v>770</v>
      </c>
      <c r="CD292" s="402">
        <v>732</v>
      </c>
      <c r="CE292" s="395">
        <v>815</v>
      </c>
      <c r="CF292" s="472">
        <v>769</v>
      </c>
      <c r="CG292" s="403"/>
      <c r="CH292" s="399"/>
      <c r="CI292" s="402"/>
      <c r="CJ292" s="402"/>
      <c r="CK292" s="402"/>
      <c r="CL292" s="402"/>
      <c r="CM292" s="402"/>
      <c r="CN292" s="472"/>
      <c r="CO292" s="489">
        <f t="shared" si="254"/>
        <v>595</v>
      </c>
      <c r="CP292" s="397">
        <f t="shared" si="255"/>
        <v>548</v>
      </c>
      <c r="CQ292" s="397">
        <f t="shared" si="256"/>
        <v>561</v>
      </c>
      <c r="CR292" s="397">
        <f t="shared" si="257"/>
        <v>657</v>
      </c>
      <c r="CS292" s="397">
        <f t="shared" si="258"/>
        <v>770</v>
      </c>
      <c r="CT292" s="397">
        <f t="shared" si="259"/>
        <v>732</v>
      </c>
      <c r="CU292" s="397">
        <f t="shared" si="260"/>
        <v>815</v>
      </c>
      <c r="CV292" s="491">
        <f t="shared" si="261"/>
        <v>769</v>
      </c>
      <c r="CW292" s="379">
        <v>376</v>
      </c>
      <c r="CX292" s="399">
        <v>373</v>
      </c>
      <c r="CY292" s="472">
        <v>325</v>
      </c>
      <c r="CZ292" s="400">
        <v>25</v>
      </c>
      <c r="DA292" s="399">
        <v>22</v>
      </c>
      <c r="DB292" s="472">
        <v>35</v>
      </c>
      <c r="DC292" s="404">
        <f t="shared" si="262"/>
        <v>331</v>
      </c>
      <c r="DD292" s="404">
        <f t="shared" si="263"/>
        <v>420</v>
      </c>
      <c r="DE292" s="405">
        <f t="shared" si="264"/>
        <v>409</v>
      </c>
      <c r="DF292" s="379">
        <v>26</v>
      </c>
      <c r="DG292" s="399">
        <v>21</v>
      </c>
      <c r="DH292" s="472">
        <v>37</v>
      </c>
      <c r="DI292" s="493"/>
      <c r="DJ292" s="492"/>
      <c r="DK292" s="472"/>
      <c r="DL292" s="400">
        <v>131</v>
      </c>
      <c r="DM292" s="399">
        <v>118</v>
      </c>
      <c r="DN292" s="472">
        <v>119</v>
      </c>
      <c r="DO292" s="400">
        <v>89</v>
      </c>
      <c r="DP292" s="399">
        <v>88</v>
      </c>
      <c r="DQ292" s="472">
        <v>82</v>
      </c>
      <c r="DR292" s="404">
        <f t="shared" si="265"/>
        <v>411</v>
      </c>
      <c r="DS292" s="404">
        <f t="shared" si="266"/>
        <v>543</v>
      </c>
      <c r="DT292" s="405">
        <f t="shared" si="267"/>
        <v>494</v>
      </c>
      <c r="DU292" s="28"/>
      <c r="DV292" s="28"/>
      <c r="DW292" s="5"/>
      <c r="DX292" s="5"/>
      <c r="DY292" s="28"/>
      <c r="DZ292" s="28"/>
      <c r="EA292" s="5"/>
      <c r="EB292" s="5"/>
      <c r="EC292" s="5"/>
      <c r="ED292" s="5"/>
      <c r="EE292" s="5"/>
      <c r="EF292" s="5"/>
      <c r="EG292" s="5"/>
      <c r="EH292" s="5"/>
      <c r="EI292" s="5"/>
      <c r="EJ292" s="5"/>
      <c r="EK292" s="5"/>
      <c r="EL292" s="5"/>
      <c r="EM292" s="5"/>
      <c r="EN292" s="5"/>
      <c r="EO292" s="409"/>
      <c r="EP292" s="409"/>
      <c r="EQ292" s="409"/>
      <c r="ER292" s="409"/>
      <c r="ES292" s="409"/>
      <c r="ET292" s="409"/>
      <c r="EU292" s="409"/>
      <c r="EV292" s="409"/>
      <c r="EW292" s="409"/>
      <c r="EX292" s="409"/>
      <c r="EY292" s="409"/>
      <c r="EZ292" s="409"/>
      <c r="FA292" s="409"/>
      <c r="FB292" s="409"/>
      <c r="FC292" s="409"/>
      <c r="FD292" s="409"/>
      <c r="FE292" s="409"/>
      <c r="FF292" s="409"/>
      <c r="FG292" s="409"/>
      <c r="FH292" s="409"/>
      <c r="FI292" s="409"/>
      <c r="FJ292" s="409"/>
      <c r="FK292" s="409"/>
      <c r="FL292" s="409"/>
      <c r="FM292" s="409"/>
      <c r="FN292" s="409"/>
      <c r="FO292" s="409"/>
      <c r="FP292" s="409"/>
      <c r="FQ292" s="409"/>
      <c r="FR292" s="409"/>
      <c r="FS292" s="409"/>
      <c r="FT292" s="409"/>
      <c r="FU292" s="409"/>
      <c r="FV292" s="409"/>
      <c r="FW292" s="409"/>
      <c r="FX292" s="409"/>
      <c r="FY292" s="409"/>
      <c r="FZ292" s="409"/>
      <c r="GA292" s="409"/>
      <c r="GB292" s="409"/>
      <c r="GC292" s="409"/>
      <c r="GD292" s="409"/>
      <c r="GE292" s="409"/>
      <c r="GF292" s="409"/>
      <c r="GG292" s="409"/>
      <c r="GH292" s="409"/>
      <c r="GI292" s="409"/>
      <c r="GJ292" s="409"/>
      <c r="GK292" s="409"/>
      <c r="GL292" s="409"/>
      <c r="GM292" s="409"/>
      <c r="GN292" s="409"/>
      <c r="GO292" s="409"/>
      <c r="GP292" s="409"/>
      <c r="GQ292" s="409"/>
      <c r="GR292" s="409"/>
      <c r="GS292" s="409"/>
      <c r="GT292" s="409"/>
      <c r="GU292" s="409"/>
      <c r="GV292" s="409"/>
      <c r="GW292" s="409"/>
      <c r="GX292" s="409"/>
      <c r="GY292" s="409"/>
      <c r="GZ292" s="409"/>
      <c r="HA292" s="409"/>
      <c r="HB292" s="409"/>
      <c r="HC292" s="409"/>
      <c r="HD292" s="409"/>
      <c r="HE292" s="409"/>
      <c r="HF292" s="409"/>
      <c r="HG292" s="409"/>
      <c r="HH292" s="409"/>
      <c r="HI292" s="409"/>
      <c r="HJ292" s="409"/>
      <c r="HK292" s="409"/>
      <c r="HL292" s="409"/>
      <c r="HM292" s="409"/>
      <c r="HN292" s="409"/>
      <c r="HO292" s="409"/>
      <c r="HP292" s="409"/>
    </row>
    <row r="293" spans="1:224">
      <c r="A293" s="500" t="s">
        <v>908</v>
      </c>
      <c r="B293" s="501" t="s">
        <v>165</v>
      </c>
      <c r="C293" s="520">
        <v>162122</v>
      </c>
      <c r="D293" s="521">
        <v>9</v>
      </c>
      <c r="E293" s="395"/>
      <c r="F293" s="395"/>
      <c r="G293" s="395"/>
      <c r="H293" s="395"/>
      <c r="I293" s="472"/>
      <c r="J293" s="472"/>
      <c r="K293" s="394"/>
      <c r="L293" s="395"/>
      <c r="M293" s="395"/>
      <c r="N293" s="395"/>
      <c r="O293" s="396"/>
      <c r="P293" s="396"/>
      <c r="Q293" s="395"/>
      <c r="R293" s="395"/>
      <c r="S293" s="395"/>
      <c r="T293" s="395"/>
      <c r="U293" s="395"/>
      <c r="V293" s="472"/>
      <c r="W293" s="394"/>
      <c r="X293" s="395"/>
      <c r="Y293" s="395"/>
      <c r="Z293" s="395"/>
      <c r="AA293" s="396"/>
      <c r="AB293" s="396"/>
      <c r="AC293" s="395"/>
      <c r="AD293" s="395"/>
      <c r="AE293" s="395"/>
      <c r="AF293" s="395"/>
      <c r="AG293" s="395"/>
      <c r="AH293" s="472"/>
      <c r="AI293" s="489" t="str">
        <f t="shared" si="236"/>
        <v xml:space="preserve"> </v>
      </c>
      <c r="AJ293" s="397" t="str">
        <f t="shared" si="237"/>
        <v xml:space="preserve"> </v>
      </c>
      <c r="AK293" s="397" t="str">
        <f t="shared" si="238"/>
        <v xml:space="preserve"> </v>
      </c>
      <c r="AL293" s="397" t="str">
        <f t="shared" si="239"/>
        <v xml:space="preserve"> </v>
      </c>
      <c r="AM293" s="397" t="str">
        <f t="shared" si="240"/>
        <v xml:space="preserve"> </v>
      </c>
      <c r="AN293" s="397" t="str">
        <f t="shared" si="241"/>
        <v xml:space="preserve"> </v>
      </c>
      <c r="AO293" s="397" t="str">
        <f t="shared" si="242"/>
        <v xml:space="preserve"> </v>
      </c>
      <c r="AP293" s="397" t="str">
        <f t="shared" si="243"/>
        <v xml:space="preserve"> </v>
      </c>
      <c r="AQ293" s="397" t="str">
        <f t="shared" si="244"/>
        <v xml:space="preserve"> </v>
      </c>
      <c r="AR293" s="397" t="str">
        <f t="shared" si="245"/>
        <v xml:space="preserve"> </v>
      </c>
      <c r="AS293" s="397" t="str">
        <f t="shared" si="246"/>
        <v xml:space="preserve"> </v>
      </c>
      <c r="AT293" s="398" t="str">
        <f t="shared" si="247"/>
        <v xml:space="preserve"> </v>
      </c>
      <c r="AU293" s="379"/>
      <c r="AV293" s="395"/>
      <c r="AW293" s="472"/>
      <c r="AX293" s="400"/>
      <c r="AY293" s="395"/>
      <c r="AZ293" s="472"/>
      <c r="BA293" s="489" t="str">
        <f t="shared" si="248"/>
        <v xml:space="preserve"> </v>
      </c>
      <c r="BB293" s="397" t="str">
        <f t="shared" si="249"/>
        <v xml:space="preserve"> </v>
      </c>
      <c r="BC293" s="398" t="str">
        <f t="shared" si="250"/>
        <v xml:space="preserve"> </v>
      </c>
      <c r="BD293" s="401"/>
      <c r="BE293" s="402"/>
      <c r="BF293" s="472"/>
      <c r="BG293" s="403"/>
      <c r="BH293" s="402"/>
      <c r="BI293" s="472"/>
      <c r="BJ293" s="403"/>
      <c r="BK293" s="402"/>
      <c r="BL293" s="472"/>
      <c r="BM293" s="403"/>
      <c r="BN293" s="402"/>
      <c r="BO293" s="472"/>
      <c r="BP293" s="490" t="str">
        <f t="shared" si="251"/>
        <v/>
      </c>
      <c r="BQ293" s="475" t="str">
        <f t="shared" si="252"/>
        <v/>
      </c>
      <c r="BR293" s="405" t="str">
        <f t="shared" si="253"/>
        <v/>
      </c>
      <c r="BS293" s="476"/>
      <c r="BT293" s="402"/>
      <c r="BU293" s="402"/>
      <c r="BV293" s="402"/>
      <c r="BW293" s="879">
        <v>2337</v>
      </c>
      <c r="BX293" s="879">
        <v>2509</v>
      </c>
      <c r="BY293" s="403">
        <v>499</v>
      </c>
      <c r="BZ293" s="402">
        <v>563</v>
      </c>
      <c r="CA293" s="402">
        <v>582</v>
      </c>
      <c r="CB293" s="402">
        <v>808</v>
      </c>
      <c r="CC293" s="402">
        <v>649</v>
      </c>
      <c r="CD293" s="402">
        <v>551</v>
      </c>
      <c r="CE293" s="522">
        <v>1121</v>
      </c>
      <c r="CF293" s="472">
        <v>1268</v>
      </c>
      <c r="CG293" s="403"/>
      <c r="CH293" s="399"/>
      <c r="CI293" s="402"/>
      <c r="CJ293" s="402"/>
      <c r="CK293" s="402"/>
      <c r="CL293" s="402"/>
      <c r="CM293" s="402"/>
      <c r="CN293" s="472"/>
      <c r="CO293" s="489">
        <f t="shared" si="254"/>
        <v>499</v>
      </c>
      <c r="CP293" s="397">
        <f t="shared" si="255"/>
        <v>563</v>
      </c>
      <c r="CQ293" s="397">
        <f t="shared" si="256"/>
        <v>582</v>
      </c>
      <c r="CR293" s="397">
        <f t="shared" si="257"/>
        <v>808</v>
      </c>
      <c r="CS293" s="397">
        <f t="shared" si="258"/>
        <v>649</v>
      </c>
      <c r="CT293" s="397">
        <f t="shared" si="259"/>
        <v>551</v>
      </c>
      <c r="CU293" s="397">
        <f t="shared" si="260"/>
        <v>1121</v>
      </c>
      <c r="CV293" s="491">
        <f t="shared" si="261"/>
        <v>1268</v>
      </c>
      <c r="CW293" s="379">
        <v>607</v>
      </c>
      <c r="CX293" s="399">
        <v>677</v>
      </c>
      <c r="CY293" s="472">
        <v>737</v>
      </c>
      <c r="CZ293" s="400">
        <v>72</v>
      </c>
      <c r="DA293" s="399">
        <v>62</v>
      </c>
      <c r="DB293" s="472">
        <v>88</v>
      </c>
      <c r="DC293" s="404">
        <f t="shared" si="262"/>
        <v>-128</v>
      </c>
      <c r="DD293" s="404">
        <f t="shared" si="263"/>
        <v>382</v>
      </c>
      <c r="DE293" s="405">
        <f t="shared" si="264"/>
        <v>443</v>
      </c>
      <c r="DF293" s="379">
        <v>55</v>
      </c>
      <c r="DG293" s="399">
        <v>54</v>
      </c>
      <c r="DH293" s="472">
        <v>117</v>
      </c>
      <c r="DI293" s="493"/>
      <c r="DJ293" s="492"/>
      <c r="DK293" s="472"/>
      <c r="DL293" s="400">
        <v>152</v>
      </c>
      <c r="DM293" s="399">
        <v>159</v>
      </c>
      <c r="DN293" s="472">
        <v>189</v>
      </c>
      <c r="DO293" s="400">
        <v>254</v>
      </c>
      <c r="DP293" s="399">
        <v>250</v>
      </c>
      <c r="DQ293" s="472">
        <v>192</v>
      </c>
      <c r="DR293" s="404">
        <f t="shared" si="265"/>
        <v>347</v>
      </c>
      <c r="DS293" s="404">
        <f t="shared" si="266"/>
        <v>186</v>
      </c>
      <c r="DT293" s="405">
        <f t="shared" si="267"/>
        <v>53</v>
      </c>
    </row>
    <row r="294" spans="1:224">
      <c r="A294" s="500" t="s">
        <v>908</v>
      </c>
      <c r="B294" s="501" t="s">
        <v>166</v>
      </c>
      <c r="C294" s="520">
        <v>162557</v>
      </c>
      <c r="D294" s="521">
        <v>9</v>
      </c>
      <c r="E294" s="395"/>
      <c r="F294" s="395"/>
      <c r="G294" s="395"/>
      <c r="H294" s="395"/>
      <c r="I294" s="472"/>
      <c r="J294" s="472"/>
      <c r="K294" s="394"/>
      <c r="L294" s="395"/>
      <c r="M294" s="395"/>
      <c r="N294" s="395"/>
      <c r="O294" s="396"/>
      <c r="P294" s="396"/>
      <c r="Q294" s="395"/>
      <c r="R294" s="395"/>
      <c r="S294" s="395"/>
      <c r="T294" s="395"/>
      <c r="U294" s="395"/>
      <c r="V294" s="472"/>
      <c r="W294" s="394"/>
      <c r="X294" s="395"/>
      <c r="Y294" s="395"/>
      <c r="Z294" s="395"/>
      <c r="AA294" s="396"/>
      <c r="AB294" s="396"/>
      <c r="AC294" s="395"/>
      <c r="AD294" s="395"/>
      <c r="AE294" s="395"/>
      <c r="AF294" s="395"/>
      <c r="AG294" s="395"/>
      <c r="AH294" s="472"/>
      <c r="AI294" s="489" t="str">
        <f t="shared" si="236"/>
        <v xml:space="preserve"> </v>
      </c>
      <c r="AJ294" s="397" t="str">
        <f t="shared" si="237"/>
        <v xml:space="preserve"> </v>
      </c>
      <c r="AK294" s="397" t="str">
        <f t="shared" si="238"/>
        <v xml:space="preserve"> </v>
      </c>
      <c r="AL294" s="397" t="str">
        <f t="shared" si="239"/>
        <v xml:space="preserve"> </v>
      </c>
      <c r="AM294" s="397" t="str">
        <f t="shared" si="240"/>
        <v xml:space="preserve"> </v>
      </c>
      <c r="AN294" s="397" t="str">
        <f t="shared" si="241"/>
        <v xml:space="preserve"> </v>
      </c>
      <c r="AO294" s="397" t="str">
        <f t="shared" si="242"/>
        <v xml:space="preserve"> </v>
      </c>
      <c r="AP294" s="397" t="str">
        <f t="shared" si="243"/>
        <v xml:space="preserve"> </v>
      </c>
      <c r="AQ294" s="397" t="str">
        <f t="shared" si="244"/>
        <v xml:space="preserve"> </v>
      </c>
      <c r="AR294" s="397" t="str">
        <f t="shared" si="245"/>
        <v xml:space="preserve"> </v>
      </c>
      <c r="AS294" s="397" t="str">
        <f t="shared" si="246"/>
        <v xml:space="preserve"> </v>
      </c>
      <c r="AT294" s="398" t="str">
        <f t="shared" si="247"/>
        <v xml:space="preserve"> </v>
      </c>
      <c r="AU294" s="379"/>
      <c r="AV294" s="395"/>
      <c r="AW294" s="472"/>
      <c r="AX294" s="400"/>
      <c r="AY294" s="395"/>
      <c r="AZ294" s="472"/>
      <c r="BA294" s="489" t="str">
        <f t="shared" si="248"/>
        <v xml:space="preserve"> </v>
      </c>
      <c r="BB294" s="397" t="str">
        <f t="shared" si="249"/>
        <v xml:space="preserve"> </v>
      </c>
      <c r="BC294" s="398" t="str">
        <f t="shared" si="250"/>
        <v xml:space="preserve"> </v>
      </c>
      <c r="BD294" s="401"/>
      <c r="BE294" s="402"/>
      <c r="BF294" s="472"/>
      <c r="BG294" s="403"/>
      <c r="BH294" s="402"/>
      <c r="BI294" s="472"/>
      <c r="BJ294" s="403"/>
      <c r="BK294" s="402"/>
      <c r="BL294" s="472"/>
      <c r="BM294" s="403"/>
      <c r="BN294" s="402"/>
      <c r="BO294" s="472"/>
      <c r="BP294" s="490" t="str">
        <f t="shared" si="251"/>
        <v/>
      </c>
      <c r="BQ294" s="475" t="str">
        <f t="shared" si="252"/>
        <v/>
      </c>
      <c r="BR294" s="405" t="str">
        <f t="shared" si="253"/>
        <v/>
      </c>
      <c r="BS294" s="476"/>
      <c r="BT294" s="402"/>
      <c r="BU294" s="402"/>
      <c r="BV294" s="402"/>
      <c r="BW294" s="880">
        <v>3167</v>
      </c>
      <c r="BX294" s="880">
        <v>4458</v>
      </c>
      <c r="BY294" s="403">
        <v>572</v>
      </c>
      <c r="BZ294" s="402">
        <v>537</v>
      </c>
      <c r="CA294" s="402">
        <v>641</v>
      </c>
      <c r="CB294" s="402">
        <v>703</v>
      </c>
      <c r="CC294" s="402">
        <v>664</v>
      </c>
      <c r="CD294" s="402">
        <v>730</v>
      </c>
      <c r="CE294" s="395">
        <v>677</v>
      </c>
      <c r="CF294" s="472">
        <v>823</v>
      </c>
      <c r="CG294" s="403"/>
      <c r="CH294" s="399"/>
      <c r="CI294" s="402"/>
      <c r="CJ294" s="402"/>
      <c r="CK294" s="402"/>
      <c r="CL294" s="402"/>
      <c r="CM294" s="402"/>
      <c r="CN294" s="472"/>
      <c r="CO294" s="489">
        <f t="shared" si="254"/>
        <v>572</v>
      </c>
      <c r="CP294" s="397">
        <f t="shared" si="255"/>
        <v>537</v>
      </c>
      <c r="CQ294" s="397">
        <f t="shared" si="256"/>
        <v>641</v>
      </c>
      <c r="CR294" s="397">
        <f t="shared" si="257"/>
        <v>703</v>
      </c>
      <c r="CS294" s="397">
        <f t="shared" si="258"/>
        <v>664</v>
      </c>
      <c r="CT294" s="397">
        <f t="shared" si="259"/>
        <v>730</v>
      </c>
      <c r="CU294" s="397">
        <f t="shared" si="260"/>
        <v>677</v>
      </c>
      <c r="CV294" s="491">
        <f t="shared" si="261"/>
        <v>823</v>
      </c>
      <c r="CW294" s="379">
        <v>428</v>
      </c>
      <c r="CX294" s="399">
        <v>395</v>
      </c>
      <c r="CY294" s="472">
        <v>507</v>
      </c>
      <c r="CZ294" s="400">
        <v>39</v>
      </c>
      <c r="DA294" s="399">
        <v>47</v>
      </c>
      <c r="DB294" s="472">
        <v>96</v>
      </c>
      <c r="DC294" s="404">
        <f t="shared" si="262"/>
        <v>263</v>
      </c>
      <c r="DD294" s="404">
        <f t="shared" si="263"/>
        <v>235</v>
      </c>
      <c r="DE294" s="405">
        <f t="shared" si="264"/>
        <v>220</v>
      </c>
      <c r="DF294" s="379">
        <v>55</v>
      </c>
      <c r="DG294" s="399">
        <v>76</v>
      </c>
      <c r="DH294" s="472">
        <v>134</v>
      </c>
      <c r="DI294" s="493"/>
      <c r="DJ294" s="492"/>
      <c r="DK294" s="472"/>
      <c r="DL294" s="400">
        <v>92</v>
      </c>
      <c r="DM294" s="399">
        <v>86</v>
      </c>
      <c r="DN294" s="472">
        <v>104</v>
      </c>
      <c r="DO294" s="400">
        <v>162</v>
      </c>
      <c r="DP294" s="399">
        <v>176</v>
      </c>
      <c r="DQ294" s="472">
        <v>116</v>
      </c>
      <c r="DR294" s="404">
        <f t="shared" si="265"/>
        <v>394</v>
      </c>
      <c r="DS294" s="404">
        <f t="shared" si="266"/>
        <v>326</v>
      </c>
      <c r="DT294" s="405">
        <f t="shared" si="267"/>
        <v>376</v>
      </c>
    </row>
    <row r="295" spans="1:224">
      <c r="A295" s="500" t="s">
        <v>908</v>
      </c>
      <c r="B295" s="501" t="s">
        <v>174</v>
      </c>
      <c r="C295" s="524">
        <v>162690</v>
      </c>
      <c r="D295" s="521">
        <v>9</v>
      </c>
      <c r="E295" s="395"/>
      <c r="F295" s="395"/>
      <c r="G295" s="395"/>
      <c r="H295" s="395"/>
      <c r="I295" s="472"/>
      <c r="J295" s="472"/>
      <c r="K295" s="394"/>
      <c r="L295" s="395"/>
      <c r="M295" s="395"/>
      <c r="N295" s="395"/>
      <c r="O295" s="396"/>
      <c r="P295" s="396"/>
      <c r="Q295" s="395"/>
      <c r="R295" s="395"/>
      <c r="S295" s="395"/>
      <c r="T295" s="395"/>
      <c r="U295" s="395"/>
      <c r="V295" s="472"/>
      <c r="W295" s="394"/>
      <c r="X295" s="395"/>
      <c r="Y295" s="395"/>
      <c r="Z295" s="395"/>
      <c r="AA295" s="396"/>
      <c r="AB295" s="396"/>
      <c r="AC295" s="395"/>
      <c r="AD295" s="395"/>
      <c r="AE295" s="395"/>
      <c r="AF295" s="395"/>
      <c r="AG295" s="395"/>
      <c r="AH295" s="472"/>
      <c r="AI295" s="489" t="str">
        <f t="shared" si="236"/>
        <v xml:space="preserve"> </v>
      </c>
      <c r="AJ295" s="397" t="str">
        <f t="shared" si="237"/>
        <v xml:space="preserve"> </v>
      </c>
      <c r="AK295" s="397" t="str">
        <f t="shared" si="238"/>
        <v xml:space="preserve"> </v>
      </c>
      <c r="AL295" s="397" t="str">
        <f t="shared" si="239"/>
        <v xml:space="preserve"> </v>
      </c>
      <c r="AM295" s="397" t="str">
        <f t="shared" si="240"/>
        <v xml:space="preserve"> </v>
      </c>
      <c r="AN295" s="397" t="str">
        <f t="shared" si="241"/>
        <v xml:space="preserve"> </v>
      </c>
      <c r="AO295" s="397" t="str">
        <f t="shared" si="242"/>
        <v xml:space="preserve"> </v>
      </c>
      <c r="AP295" s="397" t="str">
        <f t="shared" si="243"/>
        <v xml:space="preserve"> </v>
      </c>
      <c r="AQ295" s="397" t="str">
        <f t="shared" si="244"/>
        <v xml:space="preserve"> </v>
      </c>
      <c r="AR295" s="397" t="str">
        <f t="shared" si="245"/>
        <v xml:space="preserve"> </v>
      </c>
      <c r="AS295" s="397" t="str">
        <f t="shared" si="246"/>
        <v xml:space="preserve"> </v>
      </c>
      <c r="AT295" s="398" t="str">
        <f t="shared" si="247"/>
        <v xml:space="preserve"> </v>
      </c>
      <c r="AU295" s="379"/>
      <c r="AV295" s="395"/>
      <c r="AW295" s="472"/>
      <c r="AX295" s="400"/>
      <c r="AY295" s="395"/>
      <c r="AZ295" s="472"/>
      <c r="BA295" s="489" t="str">
        <f t="shared" si="248"/>
        <v xml:space="preserve"> </v>
      </c>
      <c r="BB295" s="397" t="str">
        <f t="shared" si="249"/>
        <v xml:space="preserve"> </v>
      </c>
      <c r="BC295" s="398" t="str">
        <f t="shared" si="250"/>
        <v xml:space="preserve"> </v>
      </c>
      <c r="BD295" s="401"/>
      <c r="BE295" s="402"/>
      <c r="BF295" s="472"/>
      <c r="BG295" s="403"/>
      <c r="BH295" s="402"/>
      <c r="BI295" s="472"/>
      <c r="BJ295" s="403"/>
      <c r="BK295" s="402"/>
      <c r="BL295" s="472"/>
      <c r="BM295" s="403"/>
      <c r="BN295" s="402"/>
      <c r="BO295" s="472"/>
      <c r="BP295" s="490" t="str">
        <f t="shared" si="251"/>
        <v/>
      </c>
      <c r="BQ295" s="475" t="str">
        <f t="shared" si="252"/>
        <v/>
      </c>
      <c r="BR295" s="405" t="str">
        <f t="shared" si="253"/>
        <v/>
      </c>
      <c r="BS295" s="476"/>
      <c r="BT295" s="402"/>
      <c r="BU295" s="402"/>
      <c r="BV295" s="402"/>
      <c r="BW295" s="879">
        <v>1377</v>
      </c>
      <c r="BX295" s="879">
        <v>1096</v>
      </c>
      <c r="BY295" s="403">
        <v>388</v>
      </c>
      <c r="BZ295" s="402">
        <v>378</v>
      </c>
      <c r="CA295" s="402">
        <v>447</v>
      </c>
      <c r="CB295" s="402">
        <v>406</v>
      </c>
      <c r="CC295" s="402">
        <v>454</v>
      </c>
      <c r="CD295" s="402">
        <v>418</v>
      </c>
      <c r="CE295" s="395">
        <v>473</v>
      </c>
      <c r="CF295" s="472">
        <v>493</v>
      </c>
      <c r="CG295" s="403"/>
      <c r="CH295" s="399"/>
      <c r="CI295" s="402"/>
      <c r="CJ295" s="402"/>
      <c r="CK295" s="402"/>
      <c r="CL295" s="402"/>
      <c r="CM295" s="402"/>
      <c r="CN295" s="472"/>
      <c r="CO295" s="489">
        <f t="shared" si="254"/>
        <v>388</v>
      </c>
      <c r="CP295" s="397">
        <f t="shared" si="255"/>
        <v>378</v>
      </c>
      <c r="CQ295" s="397">
        <f t="shared" si="256"/>
        <v>447</v>
      </c>
      <c r="CR295" s="397">
        <f t="shared" si="257"/>
        <v>406</v>
      </c>
      <c r="CS295" s="397">
        <f t="shared" si="258"/>
        <v>454</v>
      </c>
      <c r="CT295" s="397">
        <f t="shared" si="259"/>
        <v>418</v>
      </c>
      <c r="CU295" s="397">
        <f t="shared" si="260"/>
        <v>473</v>
      </c>
      <c r="CV295" s="491">
        <f t="shared" si="261"/>
        <v>493</v>
      </c>
      <c r="CW295" s="379">
        <v>258</v>
      </c>
      <c r="CX295" s="399">
        <v>272</v>
      </c>
      <c r="CY295" s="472">
        <v>289</v>
      </c>
      <c r="CZ295" s="400">
        <v>19</v>
      </c>
      <c r="DA295" s="399">
        <v>17</v>
      </c>
      <c r="DB295" s="472">
        <v>40</v>
      </c>
      <c r="DC295" s="404">
        <f t="shared" si="262"/>
        <v>141</v>
      </c>
      <c r="DD295" s="404">
        <f t="shared" si="263"/>
        <v>184</v>
      </c>
      <c r="DE295" s="405">
        <f t="shared" si="264"/>
        <v>164</v>
      </c>
      <c r="DF295" s="379">
        <v>64</v>
      </c>
      <c r="DG295" s="399">
        <v>73</v>
      </c>
      <c r="DH295" s="472">
        <v>104</v>
      </c>
      <c r="DI295" s="493"/>
      <c r="DJ295" s="492"/>
      <c r="DK295" s="472"/>
      <c r="DL295" s="400">
        <v>54</v>
      </c>
      <c r="DM295" s="399">
        <v>65</v>
      </c>
      <c r="DN295" s="472">
        <v>54</v>
      </c>
      <c r="DO295" s="400">
        <v>77</v>
      </c>
      <c r="DP295" s="399">
        <v>75</v>
      </c>
      <c r="DQ295" s="472">
        <v>46</v>
      </c>
      <c r="DR295" s="404">
        <f t="shared" si="265"/>
        <v>211</v>
      </c>
      <c r="DS295" s="404">
        <f t="shared" si="266"/>
        <v>241</v>
      </c>
      <c r="DT295" s="405">
        <f t="shared" si="267"/>
        <v>214</v>
      </c>
    </row>
    <row r="296" spans="1:224">
      <c r="A296" s="500" t="s">
        <v>908</v>
      </c>
      <c r="B296" s="501" t="s">
        <v>167</v>
      </c>
      <c r="C296" s="520">
        <v>162706</v>
      </c>
      <c r="D296" s="521">
        <v>9</v>
      </c>
      <c r="E296" s="395"/>
      <c r="F296" s="395"/>
      <c r="G296" s="395"/>
      <c r="H296" s="395"/>
      <c r="I296" s="472"/>
      <c r="J296" s="472"/>
      <c r="K296" s="394"/>
      <c r="L296" s="395"/>
      <c r="M296" s="395"/>
      <c r="N296" s="395"/>
      <c r="O296" s="396"/>
      <c r="P296" s="396"/>
      <c r="Q296" s="395"/>
      <c r="R296" s="395"/>
      <c r="S296" s="395"/>
      <c r="T296" s="395"/>
      <c r="U296" s="395"/>
      <c r="V296" s="472"/>
      <c r="W296" s="394"/>
      <c r="X296" s="395"/>
      <c r="Y296" s="395"/>
      <c r="Z296" s="395"/>
      <c r="AA296" s="396"/>
      <c r="AB296" s="396"/>
      <c r="AC296" s="395"/>
      <c r="AD296" s="395"/>
      <c r="AE296" s="395"/>
      <c r="AF296" s="395"/>
      <c r="AG296" s="395"/>
      <c r="AH296" s="472"/>
      <c r="AI296" s="489" t="str">
        <f t="shared" si="236"/>
        <v xml:space="preserve"> </v>
      </c>
      <c r="AJ296" s="397" t="str">
        <f t="shared" si="237"/>
        <v xml:space="preserve"> </v>
      </c>
      <c r="AK296" s="397" t="str">
        <f t="shared" si="238"/>
        <v xml:space="preserve"> </v>
      </c>
      <c r="AL296" s="397" t="str">
        <f t="shared" si="239"/>
        <v xml:space="preserve"> </v>
      </c>
      <c r="AM296" s="397" t="str">
        <f t="shared" si="240"/>
        <v xml:space="preserve"> </v>
      </c>
      <c r="AN296" s="397" t="str">
        <f t="shared" si="241"/>
        <v xml:space="preserve"> </v>
      </c>
      <c r="AO296" s="397" t="str">
        <f t="shared" si="242"/>
        <v xml:space="preserve"> </v>
      </c>
      <c r="AP296" s="397" t="str">
        <f t="shared" si="243"/>
        <v xml:space="preserve"> </v>
      </c>
      <c r="AQ296" s="397" t="str">
        <f t="shared" si="244"/>
        <v xml:space="preserve"> </v>
      </c>
      <c r="AR296" s="397" t="str">
        <f t="shared" si="245"/>
        <v xml:space="preserve"> </v>
      </c>
      <c r="AS296" s="397" t="str">
        <f t="shared" si="246"/>
        <v xml:space="preserve"> </v>
      </c>
      <c r="AT296" s="398" t="str">
        <f t="shared" si="247"/>
        <v xml:space="preserve"> </v>
      </c>
      <c r="AU296" s="379"/>
      <c r="AV296" s="395"/>
      <c r="AW296" s="472"/>
      <c r="AX296" s="400"/>
      <c r="AY296" s="395"/>
      <c r="AZ296" s="472"/>
      <c r="BA296" s="489" t="str">
        <f t="shared" si="248"/>
        <v xml:space="preserve"> </v>
      </c>
      <c r="BB296" s="397" t="str">
        <f t="shared" si="249"/>
        <v xml:space="preserve"> </v>
      </c>
      <c r="BC296" s="398" t="str">
        <f t="shared" si="250"/>
        <v xml:space="preserve"> </v>
      </c>
      <c r="BD296" s="401"/>
      <c r="BE296" s="402"/>
      <c r="BF296" s="472"/>
      <c r="BG296" s="403"/>
      <c r="BH296" s="402"/>
      <c r="BI296" s="472"/>
      <c r="BJ296" s="403"/>
      <c r="BK296" s="402"/>
      <c r="BL296" s="472"/>
      <c r="BM296" s="403"/>
      <c r="BN296" s="402"/>
      <c r="BO296" s="472"/>
      <c r="BP296" s="490" t="str">
        <f t="shared" si="251"/>
        <v/>
      </c>
      <c r="BQ296" s="475" t="str">
        <f t="shared" si="252"/>
        <v/>
      </c>
      <c r="BR296" s="405" t="str">
        <f t="shared" si="253"/>
        <v/>
      </c>
      <c r="BS296" s="476"/>
      <c r="BT296" s="402"/>
      <c r="BU296" s="402"/>
      <c r="BV296" s="402"/>
      <c r="BW296" s="879">
        <v>1596</v>
      </c>
      <c r="BX296" s="879">
        <v>1508</v>
      </c>
      <c r="BY296" s="403">
        <v>579</v>
      </c>
      <c r="BZ296" s="402">
        <v>711</v>
      </c>
      <c r="CA296" s="402">
        <v>787</v>
      </c>
      <c r="CB296" s="402">
        <v>663</v>
      </c>
      <c r="CC296" s="402">
        <v>992</v>
      </c>
      <c r="CD296" s="402">
        <v>882</v>
      </c>
      <c r="CE296" s="395">
        <v>999</v>
      </c>
      <c r="CF296" s="472">
        <v>1009</v>
      </c>
      <c r="CG296" s="403"/>
      <c r="CH296" s="399"/>
      <c r="CI296" s="402"/>
      <c r="CJ296" s="402"/>
      <c r="CK296" s="402"/>
      <c r="CL296" s="402"/>
      <c r="CM296" s="402"/>
      <c r="CN296" s="472"/>
      <c r="CO296" s="489">
        <f t="shared" si="254"/>
        <v>579</v>
      </c>
      <c r="CP296" s="397">
        <f t="shared" si="255"/>
        <v>711</v>
      </c>
      <c r="CQ296" s="397">
        <f t="shared" si="256"/>
        <v>787</v>
      </c>
      <c r="CR296" s="397">
        <f t="shared" si="257"/>
        <v>663</v>
      </c>
      <c r="CS296" s="397">
        <f t="shared" si="258"/>
        <v>992</v>
      </c>
      <c r="CT296" s="397">
        <f t="shared" si="259"/>
        <v>882</v>
      </c>
      <c r="CU296" s="397">
        <f t="shared" si="260"/>
        <v>999</v>
      </c>
      <c r="CV296" s="491">
        <f t="shared" si="261"/>
        <v>1009</v>
      </c>
      <c r="CW296" s="379">
        <v>576</v>
      </c>
      <c r="CX296" s="399">
        <v>589</v>
      </c>
      <c r="CY296" s="472">
        <v>609</v>
      </c>
      <c r="CZ296" s="400">
        <v>52</v>
      </c>
      <c r="DA296" s="399">
        <v>65</v>
      </c>
      <c r="DB296" s="472">
        <v>83</v>
      </c>
      <c r="DC296" s="404">
        <f t="shared" si="262"/>
        <v>254</v>
      </c>
      <c r="DD296" s="404">
        <f t="shared" si="263"/>
        <v>345</v>
      </c>
      <c r="DE296" s="405">
        <f t="shared" si="264"/>
        <v>317</v>
      </c>
      <c r="DF296" s="379">
        <v>39</v>
      </c>
      <c r="DG296" s="399">
        <v>57</v>
      </c>
      <c r="DH296" s="472">
        <v>136</v>
      </c>
      <c r="DI296" s="493"/>
      <c r="DJ296" s="492"/>
      <c r="DK296" s="472"/>
      <c r="DL296" s="400">
        <v>140</v>
      </c>
      <c r="DM296" s="399">
        <v>180</v>
      </c>
      <c r="DN296" s="472">
        <v>151</v>
      </c>
      <c r="DO296" s="400">
        <v>203</v>
      </c>
      <c r="DP296" s="399">
        <v>205</v>
      </c>
      <c r="DQ296" s="472">
        <v>205</v>
      </c>
      <c r="DR296" s="404">
        <f t="shared" si="265"/>
        <v>281</v>
      </c>
      <c r="DS296" s="404">
        <f t="shared" si="266"/>
        <v>550</v>
      </c>
      <c r="DT296" s="405">
        <f t="shared" si="267"/>
        <v>390</v>
      </c>
    </row>
    <row r="297" spans="1:224">
      <c r="A297" s="500" t="s">
        <v>908</v>
      </c>
      <c r="B297" s="501" t="s">
        <v>168</v>
      </c>
      <c r="C297" s="520">
        <v>162779</v>
      </c>
      <c r="D297" s="521">
        <v>9</v>
      </c>
      <c r="E297" s="395"/>
      <c r="F297" s="395"/>
      <c r="G297" s="395"/>
      <c r="H297" s="395"/>
      <c r="I297" s="472"/>
      <c r="J297" s="472"/>
      <c r="K297" s="394"/>
      <c r="L297" s="395"/>
      <c r="M297" s="395"/>
      <c r="N297" s="395"/>
      <c r="O297" s="396"/>
      <c r="P297" s="396"/>
      <c r="Q297" s="395"/>
      <c r="R297" s="395"/>
      <c r="S297" s="395"/>
      <c r="T297" s="395"/>
      <c r="U297" s="395"/>
      <c r="V297" s="472"/>
      <c r="W297" s="394"/>
      <c r="X297" s="395"/>
      <c r="Y297" s="395"/>
      <c r="Z297" s="395"/>
      <c r="AA297" s="396"/>
      <c r="AB297" s="396"/>
      <c r="AC297" s="395"/>
      <c r="AD297" s="395"/>
      <c r="AE297" s="395"/>
      <c r="AF297" s="395"/>
      <c r="AG297" s="395"/>
      <c r="AH297" s="472"/>
      <c r="AI297" s="489" t="str">
        <f t="shared" si="236"/>
        <v xml:space="preserve"> </v>
      </c>
      <c r="AJ297" s="397" t="str">
        <f t="shared" si="237"/>
        <v xml:space="preserve"> </v>
      </c>
      <c r="AK297" s="397" t="str">
        <f t="shared" si="238"/>
        <v xml:space="preserve"> </v>
      </c>
      <c r="AL297" s="397" t="str">
        <f t="shared" si="239"/>
        <v xml:space="preserve"> </v>
      </c>
      <c r="AM297" s="397" t="str">
        <f t="shared" si="240"/>
        <v xml:space="preserve"> </v>
      </c>
      <c r="AN297" s="397" t="str">
        <f t="shared" si="241"/>
        <v xml:space="preserve"> </v>
      </c>
      <c r="AO297" s="397" t="str">
        <f t="shared" si="242"/>
        <v xml:space="preserve"> </v>
      </c>
      <c r="AP297" s="397" t="str">
        <f t="shared" si="243"/>
        <v xml:space="preserve"> </v>
      </c>
      <c r="AQ297" s="397" t="str">
        <f t="shared" si="244"/>
        <v xml:space="preserve"> </v>
      </c>
      <c r="AR297" s="397" t="str">
        <f t="shared" si="245"/>
        <v xml:space="preserve"> </v>
      </c>
      <c r="AS297" s="397" t="str">
        <f t="shared" si="246"/>
        <v xml:space="preserve"> </v>
      </c>
      <c r="AT297" s="398" t="str">
        <f t="shared" si="247"/>
        <v xml:space="preserve"> </v>
      </c>
      <c r="AU297" s="379"/>
      <c r="AV297" s="395"/>
      <c r="AW297" s="472"/>
      <c r="AX297" s="400"/>
      <c r="AY297" s="395"/>
      <c r="AZ297" s="472"/>
      <c r="BA297" s="489" t="str">
        <f t="shared" si="248"/>
        <v xml:space="preserve"> </v>
      </c>
      <c r="BB297" s="397" t="str">
        <f t="shared" si="249"/>
        <v xml:space="preserve"> </v>
      </c>
      <c r="BC297" s="398" t="str">
        <f t="shared" si="250"/>
        <v xml:space="preserve"> </v>
      </c>
      <c r="BD297" s="401"/>
      <c r="BE297" s="402"/>
      <c r="BF297" s="472"/>
      <c r="BG297" s="403"/>
      <c r="BH297" s="402"/>
      <c r="BI297" s="472"/>
      <c r="BJ297" s="403"/>
      <c r="BK297" s="402"/>
      <c r="BL297" s="472"/>
      <c r="BM297" s="403"/>
      <c r="BN297" s="402"/>
      <c r="BO297" s="472"/>
      <c r="BP297" s="490" t="str">
        <f t="shared" si="251"/>
        <v/>
      </c>
      <c r="BQ297" s="475" t="str">
        <f t="shared" si="252"/>
        <v/>
      </c>
      <c r="BR297" s="405" t="str">
        <f t="shared" si="253"/>
        <v/>
      </c>
      <c r="BS297" s="476"/>
      <c r="BT297" s="402"/>
      <c r="BU297" s="402"/>
      <c r="BV297" s="402"/>
      <c r="BW297" s="879">
        <v>2344</v>
      </c>
      <c r="BX297" s="879">
        <v>2338</v>
      </c>
      <c r="BY297" s="403">
        <v>597</v>
      </c>
      <c r="BZ297" s="402">
        <v>634</v>
      </c>
      <c r="CA297" s="402">
        <v>671</v>
      </c>
      <c r="CB297" s="402">
        <v>711</v>
      </c>
      <c r="CC297" s="402">
        <v>835</v>
      </c>
      <c r="CD297" s="402">
        <v>910</v>
      </c>
      <c r="CE297" s="395">
        <v>1024</v>
      </c>
      <c r="CF297" s="472">
        <v>1019</v>
      </c>
      <c r="CG297" s="403"/>
      <c r="CH297" s="399"/>
      <c r="CI297" s="402"/>
      <c r="CJ297" s="402"/>
      <c r="CK297" s="402"/>
      <c r="CL297" s="402"/>
      <c r="CM297" s="402"/>
      <c r="CN297" s="472"/>
      <c r="CO297" s="489">
        <f t="shared" si="254"/>
        <v>597</v>
      </c>
      <c r="CP297" s="397">
        <f t="shared" si="255"/>
        <v>634</v>
      </c>
      <c r="CQ297" s="397">
        <f t="shared" si="256"/>
        <v>671</v>
      </c>
      <c r="CR297" s="397">
        <f t="shared" si="257"/>
        <v>711</v>
      </c>
      <c r="CS297" s="397">
        <f t="shared" si="258"/>
        <v>835</v>
      </c>
      <c r="CT297" s="397">
        <f t="shared" si="259"/>
        <v>910</v>
      </c>
      <c r="CU297" s="397">
        <f t="shared" si="260"/>
        <v>1024</v>
      </c>
      <c r="CV297" s="491">
        <f t="shared" si="261"/>
        <v>1019</v>
      </c>
      <c r="CW297" s="379">
        <v>572</v>
      </c>
      <c r="CX297" s="399">
        <v>650</v>
      </c>
      <c r="CY297" s="472">
        <v>636</v>
      </c>
      <c r="CZ297" s="400">
        <v>79</v>
      </c>
      <c r="DA297" s="399">
        <v>73</v>
      </c>
      <c r="DB297" s="472">
        <v>113</v>
      </c>
      <c r="DC297" s="404">
        <f t="shared" si="262"/>
        <v>259</v>
      </c>
      <c r="DD297" s="404">
        <f t="shared" si="263"/>
        <v>301</v>
      </c>
      <c r="DE297" s="405">
        <f t="shared" si="264"/>
        <v>270</v>
      </c>
      <c r="DF297" s="379">
        <v>23</v>
      </c>
      <c r="DG297" s="399">
        <v>33</v>
      </c>
      <c r="DH297" s="472">
        <v>114</v>
      </c>
      <c r="DI297" s="493"/>
      <c r="DJ297" s="492"/>
      <c r="DK297" s="472"/>
      <c r="DL297" s="400">
        <v>117</v>
      </c>
      <c r="DM297" s="399">
        <v>144</v>
      </c>
      <c r="DN297" s="472">
        <v>171</v>
      </c>
      <c r="DO297" s="400">
        <v>210</v>
      </c>
      <c r="DP297" s="399">
        <v>242</v>
      </c>
      <c r="DQ297" s="472">
        <v>253</v>
      </c>
      <c r="DR297" s="404">
        <f t="shared" si="265"/>
        <v>361</v>
      </c>
      <c r="DS297" s="404">
        <f t="shared" si="266"/>
        <v>416</v>
      </c>
      <c r="DT297" s="405">
        <f t="shared" si="267"/>
        <v>372</v>
      </c>
    </row>
    <row r="298" spans="1:224">
      <c r="A298" s="500" t="s">
        <v>908</v>
      </c>
      <c r="B298" s="661" t="s">
        <v>170</v>
      </c>
      <c r="C298" s="520">
        <v>405872</v>
      </c>
      <c r="D298" s="521">
        <v>10</v>
      </c>
      <c r="E298" s="395"/>
      <c r="F298" s="395"/>
      <c r="G298" s="395"/>
      <c r="H298" s="395"/>
      <c r="I298" s="472"/>
      <c r="J298" s="472"/>
      <c r="K298" s="394"/>
      <c r="L298" s="395"/>
      <c r="M298" s="395"/>
      <c r="N298" s="395"/>
      <c r="O298" s="396"/>
      <c r="P298" s="396"/>
      <c r="Q298" s="395"/>
      <c r="R298" s="395"/>
      <c r="S298" s="395"/>
      <c r="T298" s="395"/>
      <c r="U298" s="395"/>
      <c r="V298" s="472"/>
      <c r="W298" s="394"/>
      <c r="X298" s="395"/>
      <c r="Y298" s="395"/>
      <c r="Z298" s="395"/>
      <c r="AA298" s="396"/>
      <c r="AB298" s="396"/>
      <c r="AC298" s="395"/>
      <c r="AD298" s="395"/>
      <c r="AE298" s="395"/>
      <c r="AF298" s="395"/>
      <c r="AG298" s="395"/>
      <c r="AH298" s="472"/>
      <c r="AI298" s="489" t="str">
        <f t="shared" si="236"/>
        <v xml:space="preserve"> </v>
      </c>
      <c r="AJ298" s="397" t="str">
        <f t="shared" si="237"/>
        <v xml:space="preserve"> </v>
      </c>
      <c r="AK298" s="397" t="str">
        <f t="shared" si="238"/>
        <v xml:space="preserve"> </v>
      </c>
      <c r="AL298" s="397" t="str">
        <f t="shared" si="239"/>
        <v xml:space="preserve"> </v>
      </c>
      <c r="AM298" s="397" t="str">
        <f t="shared" si="240"/>
        <v xml:space="preserve"> </v>
      </c>
      <c r="AN298" s="397" t="str">
        <f t="shared" si="241"/>
        <v xml:space="preserve"> </v>
      </c>
      <c r="AO298" s="397" t="str">
        <f t="shared" si="242"/>
        <v xml:space="preserve"> </v>
      </c>
      <c r="AP298" s="397" t="str">
        <f t="shared" si="243"/>
        <v xml:space="preserve"> </v>
      </c>
      <c r="AQ298" s="397" t="str">
        <f t="shared" si="244"/>
        <v xml:space="preserve"> </v>
      </c>
      <c r="AR298" s="397" t="str">
        <f t="shared" si="245"/>
        <v xml:space="preserve"> </v>
      </c>
      <c r="AS298" s="397" t="str">
        <f t="shared" si="246"/>
        <v xml:space="preserve"> </v>
      </c>
      <c r="AT298" s="398" t="str">
        <f t="shared" si="247"/>
        <v xml:space="preserve"> </v>
      </c>
      <c r="AU298" s="379"/>
      <c r="AV298" s="395"/>
      <c r="AW298" s="472"/>
      <c r="AX298" s="400"/>
      <c r="AY298" s="395"/>
      <c r="AZ298" s="472"/>
      <c r="BA298" s="489" t="str">
        <f t="shared" si="248"/>
        <v xml:space="preserve"> </v>
      </c>
      <c r="BB298" s="397" t="str">
        <f t="shared" si="249"/>
        <v xml:space="preserve"> </v>
      </c>
      <c r="BC298" s="398" t="str">
        <f t="shared" si="250"/>
        <v xml:space="preserve"> </v>
      </c>
      <c r="BD298" s="401"/>
      <c r="BE298" s="402"/>
      <c r="BF298" s="472"/>
      <c r="BG298" s="403"/>
      <c r="BH298" s="402"/>
      <c r="BI298" s="472"/>
      <c r="BJ298" s="403"/>
      <c r="BK298" s="402"/>
      <c r="BL298" s="472"/>
      <c r="BM298" s="403"/>
      <c r="BN298" s="402"/>
      <c r="BO298" s="472"/>
      <c r="BP298" s="490" t="str">
        <f t="shared" si="251"/>
        <v/>
      </c>
      <c r="BQ298" s="475" t="str">
        <f t="shared" si="252"/>
        <v/>
      </c>
      <c r="BR298" s="405" t="str">
        <f t="shared" si="253"/>
        <v/>
      </c>
      <c r="BS298" s="476"/>
      <c r="BT298" s="402"/>
      <c r="BU298" s="402"/>
      <c r="BV298" s="402"/>
      <c r="BW298" s="879">
        <v>1259</v>
      </c>
      <c r="BX298" s="879">
        <v>1156</v>
      </c>
      <c r="BY298" s="403">
        <v>357</v>
      </c>
      <c r="BZ298" s="402">
        <v>368</v>
      </c>
      <c r="CA298" s="402">
        <v>480</v>
      </c>
      <c r="CB298" s="402">
        <v>507</v>
      </c>
      <c r="CC298" s="402">
        <v>513</v>
      </c>
      <c r="CD298" s="402">
        <v>494</v>
      </c>
      <c r="CE298" s="395">
        <v>583</v>
      </c>
      <c r="CF298" s="472">
        <v>650</v>
      </c>
      <c r="CG298" s="403"/>
      <c r="CH298" s="399"/>
      <c r="CI298" s="402"/>
      <c r="CJ298" s="402"/>
      <c r="CK298" s="402"/>
      <c r="CL298" s="402"/>
      <c r="CM298" s="402"/>
      <c r="CN298" s="472"/>
      <c r="CO298" s="489">
        <f t="shared" si="254"/>
        <v>357</v>
      </c>
      <c r="CP298" s="397">
        <f t="shared" si="255"/>
        <v>368</v>
      </c>
      <c r="CQ298" s="397">
        <f t="shared" si="256"/>
        <v>480</v>
      </c>
      <c r="CR298" s="397">
        <f t="shared" si="257"/>
        <v>507</v>
      </c>
      <c r="CS298" s="397">
        <f t="shared" si="258"/>
        <v>513</v>
      </c>
      <c r="CT298" s="397">
        <f t="shared" si="259"/>
        <v>494</v>
      </c>
      <c r="CU298" s="397">
        <f t="shared" si="260"/>
        <v>583</v>
      </c>
      <c r="CV298" s="491">
        <f t="shared" si="261"/>
        <v>650</v>
      </c>
      <c r="CW298" s="379">
        <v>296</v>
      </c>
      <c r="CX298" s="399">
        <v>376</v>
      </c>
      <c r="CY298" s="472">
        <v>402</v>
      </c>
      <c r="CZ298" s="400">
        <v>43</v>
      </c>
      <c r="DA298" s="399">
        <v>37</v>
      </c>
      <c r="DB298" s="472">
        <v>65</v>
      </c>
      <c r="DC298" s="404">
        <f t="shared" si="262"/>
        <v>155</v>
      </c>
      <c r="DD298" s="404">
        <f t="shared" si="263"/>
        <v>170</v>
      </c>
      <c r="DE298" s="405">
        <f t="shared" si="264"/>
        <v>183</v>
      </c>
      <c r="DF298" s="379">
        <v>46</v>
      </c>
      <c r="DG298" s="399">
        <v>42</v>
      </c>
      <c r="DH298" s="472">
        <v>87</v>
      </c>
      <c r="DI298" s="493"/>
      <c r="DJ298" s="492"/>
      <c r="DK298" s="472"/>
      <c r="DL298" s="400">
        <v>90</v>
      </c>
      <c r="DM298" s="399">
        <v>86</v>
      </c>
      <c r="DN298" s="472">
        <v>80</v>
      </c>
      <c r="DO298" s="400">
        <v>149</v>
      </c>
      <c r="DP298" s="399">
        <v>140</v>
      </c>
      <c r="DQ298" s="472">
        <v>100</v>
      </c>
      <c r="DR298" s="404">
        <f t="shared" si="265"/>
        <v>222</v>
      </c>
      <c r="DS298" s="404">
        <f t="shared" si="266"/>
        <v>245</v>
      </c>
      <c r="DT298" s="405">
        <f t="shared" si="267"/>
        <v>227</v>
      </c>
    </row>
    <row r="299" spans="1:224">
      <c r="A299" s="500" t="s">
        <v>908</v>
      </c>
      <c r="B299" s="501" t="s">
        <v>171</v>
      </c>
      <c r="C299" s="520">
        <v>162104</v>
      </c>
      <c r="D299" s="521">
        <v>10</v>
      </c>
      <c r="E299" s="395"/>
      <c r="F299" s="395"/>
      <c r="G299" s="395"/>
      <c r="H299" s="395"/>
      <c r="I299" s="472"/>
      <c r="J299" s="472"/>
      <c r="K299" s="394"/>
      <c r="L299" s="395"/>
      <c r="M299" s="395"/>
      <c r="N299" s="395"/>
      <c r="O299" s="396"/>
      <c r="P299" s="396"/>
      <c r="Q299" s="395"/>
      <c r="R299" s="395"/>
      <c r="S299" s="395"/>
      <c r="T299" s="395"/>
      <c r="U299" s="395"/>
      <c r="V299" s="472"/>
      <c r="W299" s="394"/>
      <c r="X299" s="395"/>
      <c r="Y299" s="395"/>
      <c r="Z299" s="395"/>
      <c r="AA299" s="396"/>
      <c r="AB299" s="396"/>
      <c r="AC299" s="395"/>
      <c r="AD299" s="395"/>
      <c r="AE299" s="395"/>
      <c r="AF299" s="395"/>
      <c r="AG299" s="395"/>
      <c r="AH299" s="472"/>
      <c r="AI299" s="489" t="str">
        <f t="shared" si="236"/>
        <v xml:space="preserve"> </v>
      </c>
      <c r="AJ299" s="397" t="str">
        <f t="shared" si="237"/>
        <v xml:space="preserve"> </v>
      </c>
      <c r="AK299" s="397" t="str">
        <f t="shared" si="238"/>
        <v xml:space="preserve"> </v>
      </c>
      <c r="AL299" s="397" t="str">
        <f t="shared" si="239"/>
        <v xml:space="preserve"> </v>
      </c>
      <c r="AM299" s="397" t="str">
        <f t="shared" si="240"/>
        <v xml:space="preserve"> </v>
      </c>
      <c r="AN299" s="397" t="str">
        <f t="shared" si="241"/>
        <v xml:space="preserve"> </v>
      </c>
      <c r="AO299" s="397" t="str">
        <f t="shared" si="242"/>
        <v xml:space="preserve"> </v>
      </c>
      <c r="AP299" s="397" t="str">
        <f t="shared" si="243"/>
        <v xml:space="preserve"> </v>
      </c>
      <c r="AQ299" s="397" t="str">
        <f t="shared" si="244"/>
        <v xml:space="preserve"> </v>
      </c>
      <c r="AR299" s="397" t="str">
        <f t="shared" si="245"/>
        <v xml:space="preserve"> </v>
      </c>
      <c r="AS299" s="397" t="str">
        <f t="shared" si="246"/>
        <v xml:space="preserve"> </v>
      </c>
      <c r="AT299" s="398" t="str">
        <f t="shared" si="247"/>
        <v xml:space="preserve"> </v>
      </c>
      <c r="AU299" s="379"/>
      <c r="AV299" s="395"/>
      <c r="AW299" s="472"/>
      <c r="AX299" s="400"/>
      <c r="AY299" s="395"/>
      <c r="AZ299" s="472"/>
      <c r="BA299" s="489" t="str">
        <f t="shared" si="248"/>
        <v xml:space="preserve"> </v>
      </c>
      <c r="BB299" s="397" t="str">
        <f t="shared" si="249"/>
        <v xml:space="preserve"> </v>
      </c>
      <c r="BC299" s="398" t="str">
        <f t="shared" si="250"/>
        <v xml:space="preserve"> </v>
      </c>
      <c r="BD299" s="401"/>
      <c r="BE299" s="402"/>
      <c r="BF299" s="472"/>
      <c r="BG299" s="403"/>
      <c r="BH299" s="402"/>
      <c r="BI299" s="472"/>
      <c r="BJ299" s="403"/>
      <c r="BK299" s="402"/>
      <c r="BL299" s="472"/>
      <c r="BM299" s="403"/>
      <c r="BN299" s="402"/>
      <c r="BO299" s="472"/>
      <c r="BP299" s="490" t="str">
        <f t="shared" si="251"/>
        <v/>
      </c>
      <c r="BQ299" s="475" t="str">
        <f t="shared" si="252"/>
        <v/>
      </c>
      <c r="BR299" s="405" t="str">
        <f t="shared" si="253"/>
        <v/>
      </c>
      <c r="BS299" s="476"/>
      <c r="BT299" s="402"/>
      <c r="BU299" s="402"/>
      <c r="BV299" s="402"/>
      <c r="BW299" s="879">
        <v>542</v>
      </c>
      <c r="BX299" s="879">
        <v>650</v>
      </c>
      <c r="BY299" s="403">
        <v>157</v>
      </c>
      <c r="BZ299" s="402">
        <v>157</v>
      </c>
      <c r="CA299" s="402">
        <v>171</v>
      </c>
      <c r="CB299" s="402">
        <v>184</v>
      </c>
      <c r="CC299" s="402">
        <v>209</v>
      </c>
      <c r="CD299" s="402">
        <v>193</v>
      </c>
      <c r="CE299" s="395">
        <v>235</v>
      </c>
      <c r="CF299" s="472">
        <v>259</v>
      </c>
      <c r="CG299" s="403"/>
      <c r="CH299" s="399"/>
      <c r="CI299" s="402"/>
      <c r="CJ299" s="402"/>
      <c r="CK299" s="402"/>
      <c r="CL299" s="402"/>
      <c r="CM299" s="402"/>
      <c r="CN299" s="472"/>
      <c r="CO299" s="489">
        <f t="shared" si="254"/>
        <v>157</v>
      </c>
      <c r="CP299" s="397">
        <f t="shared" si="255"/>
        <v>157</v>
      </c>
      <c r="CQ299" s="397">
        <f t="shared" si="256"/>
        <v>171</v>
      </c>
      <c r="CR299" s="397">
        <f t="shared" si="257"/>
        <v>184</v>
      </c>
      <c r="CS299" s="397">
        <f t="shared" si="258"/>
        <v>209</v>
      </c>
      <c r="CT299" s="397">
        <f t="shared" si="259"/>
        <v>193</v>
      </c>
      <c r="CU299" s="397">
        <f t="shared" si="260"/>
        <v>235</v>
      </c>
      <c r="CV299" s="491">
        <f t="shared" si="261"/>
        <v>259</v>
      </c>
      <c r="CW299" s="379">
        <v>122</v>
      </c>
      <c r="CX299" s="399">
        <v>123</v>
      </c>
      <c r="CY299" s="472">
        <v>130</v>
      </c>
      <c r="CZ299" s="400">
        <v>2</v>
      </c>
      <c r="DA299" s="399">
        <v>7</v>
      </c>
      <c r="DB299" s="472">
        <v>15</v>
      </c>
      <c r="DC299" s="404">
        <f t="shared" si="262"/>
        <v>69</v>
      </c>
      <c r="DD299" s="404">
        <f t="shared" si="263"/>
        <v>105</v>
      </c>
      <c r="DE299" s="405">
        <f t="shared" si="264"/>
        <v>114</v>
      </c>
      <c r="DF299" s="379">
        <v>11</v>
      </c>
      <c r="DG299" s="399">
        <v>15</v>
      </c>
      <c r="DH299" s="472">
        <v>11</v>
      </c>
      <c r="DI299" s="493"/>
      <c r="DJ299" s="492"/>
      <c r="DK299" s="472"/>
      <c r="DL299" s="400">
        <v>31</v>
      </c>
      <c r="DM299" s="399">
        <v>27</v>
      </c>
      <c r="DN299" s="472">
        <v>39</v>
      </c>
      <c r="DO299" s="400">
        <v>19</v>
      </c>
      <c r="DP299" s="399">
        <v>12</v>
      </c>
      <c r="DQ299" s="472">
        <v>17</v>
      </c>
      <c r="DR299" s="404">
        <f t="shared" si="265"/>
        <v>123</v>
      </c>
      <c r="DS299" s="404">
        <f t="shared" si="266"/>
        <v>155</v>
      </c>
      <c r="DT299" s="405">
        <f t="shared" si="267"/>
        <v>126</v>
      </c>
    </row>
    <row r="300" spans="1:224">
      <c r="A300" s="500" t="s">
        <v>908</v>
      </c>
      <c r="B300" s="501" t="s">
        <v>172</v>
      </c>
      <c r="C300" s="520">
        <v>162168</v>
      </c>
      <c r="D300" s="521">
        <v>10</v>
      </c>
      <c r="E300" s="395"/>
      <c r="F300" s="395"/>
      <c r="G300" s="395"/>
      <c r="H300" s="395"/>
      <c r="I300" s="472"/>
      <c r="J300" s="472"/>
      <c r="K300" s="394"/>
      <c r="L300" s="395"/>
      <c r="M300" s="395"/>
      <c r="N300" s="395"/>
      <c r="O300" s="396"/>
      <c r="P300" s="396"/>
      <c r="Q300" s="395"/>
      <c r="R300" s="395"/>
      <c r="S300" s="395"/>
      <c r="T300" s="395"/>
      <c r="U300" s="395"/>
      <c r="V300" s="472"/>
      <c r="W300" s="394"/>
      <c r="X300" s="395"/>
      <c r="Y300" s="395"/>
      <c r="Z300" s="395"/>
      <c r="AA300" s="396"/>
      <c r="AB300" s="396"/>
      <c r="AC300" s="395"/>
      <c r="AD300" s="395"/>
      <c r="AE300" s="395"/>
      <c r="AF300" s="395"/>
      <c r="AG300" s="395"/>
      <c r="AH300" s="472"/>
      <c r="AI300" s="489" t="str">
        <f t="shared" si="236"/>
        <v xml:space="preserve"> </v>
      </c>
      <c r="AJ300" s="397" t="str">
        <f t="shared" si="237"/>
        <v xml:space="preserve"> </v>
      </c>
      <c r="AK300" s="397" t="str">
        <f t="shared" si="238"/>
        <v xml:space="preserve"> </v>
      </c>
      <c r="AL300" s="397" t="str">
        <f t="shared" si="239"/>
        <v xml:space="preserve"> </v>
      </c>
      <c r="AM300" s="397" t="str">
        <f t="shared" si="240"/>
        <v xml:space="preserve"> </v>
      </c>
      <c r="AN300" s="397" t="str">
        <f t="shared" si="241"/>
        <v xml:space="preserve"> </v>
      </c>
      <c r="AO300" s="397" t="str">
        <f t="shared" si="242"/>
        <v xml:space="preserve"> </v>
      </c>
      <c r="AP300" s="397" t="str">
        <f t="shared" si="243"/>
        <v xml:space="preserve"> </v>
      </c>
      <c r="AQ300" s="397" t="str">
        <f t="shared" si="244"/>
        <v xml:space="preserve"> </v>
      </c>
      <c r="AR300" s="397" t="str">
        <f t="shared" si="245"/>
        <v xml:space="preserve"> </v>
      </c>
      <c r="AS300" s="397" t="str">
        <f t="shared" si="246"/>
        <v xml:space="preserve"> </v>
      </c>
      <c r="AT300" s="398" t="str">
        <f t="shared" si="247"/>
        <v xml:space="preserve"> </v>
      </c>
      <c r="AU300" s="379"/>
      <c r="AV300" s="395"/>
      <c r="AW300" s="472"/>
      <c r="AX300" s="400"/>
      <c r="AY300" s="395"/>
      <c r="AZ300" s="472"/>
      <c r="BA300" s="489" t="str">
        <f t="shared" si="248"/>
        <v xml:space="preserve"> </v>
      </c>
      <c r="BB300" s="397" t="str">
        <f t="shared" si="249"/>
        <v xml:space="preserve"> </v>
      </c>
      <c r="BC300" s="398" t="str">
        <f t="shared" si="250"/>
        <v xml:space="preserve"> </v>
      </c>
      <c r="BD300" s="401"/>
      <c r="BE300" s="402"/>
      <c r="BF300" s="472"/>
      <c r="BG300" s="403"/>
      <c r="BH300" s="402"/>
      <c r="BI300" s="472"/>
      <c r="BJ300" s="403"/>
      <c r="BK300" s="402"/>
      <c r="BL300" s="472"/>
      <c r="BM300" s="403"/>
      <c r="BN300" s="402"/>
      <c r="BO300" s="472"/>
      <c r="BP300" s="490" t="str">
        <f t="shared" si="251"/>
        <v/>
      </c>
      <c r="BQ300" s="475" t="str">
        <f t="shared" si="252"/>
        <v/>
      </c>
      <c r="BR300" s="405" t="str">
        <f t="shared" si="253"/>
        <v/>
      </c>
      <c r="BS300" s="476"/>
      <c r="BT300" s="402"/>
      <c r="BU300" s="402"/>
      <c r="BV300" s="402"/>
      <c r="BW300" s="879">
        <v>653</v>
      </c>
      <c r="BX300" s="879">
        <v>799</v>
      </c>
      <c r="BY300" s="403">
        <v>209</v>
      </c>
      <c r="BZ300" s="402">
        <v>186</v>
      </c>
      <c r="CA300" s="402">
        <v>225</v>
      </c>
      <c r="CB300" s="402">
        <v>269</v>
      </c>
      <c r="CC300" s="402">
        <v>296</v>
      </c>
      <c r="CD300" s="402">
        <v>272</v>
      </c>
      <c r="CE300" s="395">
        <v>376</v>
      </c>
      <c r="CF300" s="472">
        <v>406</v>
      </c>
      <c r="CG300" s="403"/>
      <c r="CH300" s="399"/>
      <c r="CI300" s="402"/>
      <c r="CJ300" s="402"/>
      <c r="CK300" s="402"/>
      <c r="CL300" s="402"/>
      <c r="CM300" s="402"/>
      <c r="CN300" s="472"/>
      <c r="CO300" s="489">
        <f t="shared" si="254"/>
        <v>209</v>
      </c>
      <c r="CP300" s="397">
        <f t="shared" si="255"/>
        <v>186</v>
      </c>
      <c r="CQ300" s="397">
        <f t="shared" si="256"/>
        <v>225</v>
      </c>
      <c r="CR300" s="397">
        <f t="shared" si="257"/>
        <v>269</v>
      </c>
      <c r="CS300" s="397">
        <f t="shared" si="258"/>
        <v>296</v>
      </c>
      <c r="CT300" s="397">
        <f t="shared" si="259"/>
        <v>272</v>
      </c>
      <c r="CU300" s="397">
        <f t="shared" si="260"/>
        <v>376</v>
      </c>
      <c r="CV300" s="491">
        <f t="shared" si="261"/>
        <v>406</v>
      </c>
      <c r="CW300" s="379">
        <v>185</v>
      </c>
      <c r="CX300" s="399">
        <v>207</v>
      </c>
      <c r="CY300" s="472">
        <v>219</v>
      </c>
      <c r="CZ300" s="400">
        <v>26</v>
      </c>
      <c r="DA300" s="399">
        <v>27</v>
      </c>
      <c r="DB300" s="472">
        <v>37</v>
      </c>
      <c r="DC300" s="404">
        <f t="shared" si="262"/>
        <v>61</v>
      </c>
      <c r="DD300" s="404">
        <f t="shared" si="263"/>
        <v>142</v>
      </c>
      <c r="DE300" s="405">
        <f t="shared" si="264"/>
        <v>150</v>
      </c>
      <c r="DF300" s="379">
        <v>19</v>
      </c>
      <c r="DG300" s="399">
        <v>21</v>
      </c>
      <c r="DH300" s="472">
        <v>39</v>
      </c>
      <c r="DI300" s="493"/>
      <c r="DJ300" s="492"/>
      <c r="DK300" s="472"/>
      <c r="DL300" s="400">
        <v>57</v>
      </c>
      <c r="DM300" s="399">
        <v>47</v>
      </c>
      <c r="DN300" s="472">
        <v>59</v>
      </c>
      <c r="DO300" s="400">
        <v>60</v>
      </c>
      <c r="DP300" s="399">
        <v>68</v>
      </c>
      <c r="DQ300" s="472">
        <v>55</v>
      </c>
      <c r="DR300" s="404">
        <f t="shared" si="265"/>
        <v>133</v>
      </c>
      <c r="DS300" s="404">
        <f t="shared" si="266"/>
        <v>160</v>
      </c>
      <c r="DT300" s="405">
        <f t="shared" si="267"/>
        <v>119</v>
      </c>
    </row>
    <row r="301" spans="1:224">
      <c r="A301" s="500" t="s">
        <v>908</v>
      </c>
      <c r="B301" s="501" t="s">
        <v>173</v>
      </c>
      <c r="C301" s="520">
        <v>162609</v>
      </c>
      <c r="D301" s="521">
        <v>10</v>
      </c>
      <c r="E301" s="395"/>
      <c r="F301" s="395"/>
      <c r="G301" s="395"/>
      <c r="H301" s="395"/>
      <c r="I301" s="472"/>
      <c r="J301" s="472"/>
      <c r="K301" s="394"/>
      <c r="L301" s="395"/>
      <c r="M301" s="395"/>
      <c r="N301" s="395"/>
      <c r="O301" s="396"/>
      <c r="P301" s="396"/>
      <c r="Q301" s="395"/>
      <c r="R301" s="395"/>
      <c r="S301" s="395"/>
      <c r="T301" s="395"/>
      <c r="U301" s="395"/>
      <c r="V301" s="472"/>
      <c r="W301" s="394"/>
      <c r="X301" s="395"/>
      <c r="Y301" s="395"/>
      <c r="Z301" s="395"/>
      <c r="AA301" s="396"/>
      <c r="AB301" s="396"/>
      <c r="AC301" s="395"/>
      <c r="AD301" s="395"/>
      <c r="AE301" s="395"/>
      <c r="AF301" s="395"/>
      <c r="AG301" s="395"/>
      <c r="AH301" s="472"/>
      <c r="AI301" s="489" t="str">
        <f t="shared" si="236"/>
        <v xml:space="preserve"> </v>
      </c>
      <c r="AJ301" s="397" t="str">
        <f t="shared" si="237"/>
        <v xml:space="preserve"> </v>
      </c>
      <c r="AK301" s="397" t="str">
        <f t="shared" si="238"/>
        <v xml:space="preserve"> </v>
      </c>
      <c r="AL301" s="397" t="str">
        <f t="shared" si="239"/>
        <v xml:space="preserve"> </v>
      </c>
      <c r="AM301" s="397" t="str">
        <f t="shared" si="240"/>
        <v xml:space="preserve"> </v>
      </c>
      <c r="AN301" s="397" t="str">
        <f t="shared" si="241"/>
        <v xml:space="preserve"> </v>
      </c>
      <c r="AO301" s="397" t="str">
        <f t="shared" si="242"/>
        <v xml:space="preserve"> </v>
      </c>
      <c r="AP301" s="397" t="str">
        <f t="shared" si="243"/>
        <v xml:space="preserve"> </v>
      </c>
      <c r="AQ301" s="397" t="str">
        <f t="shared" si="244"/>
        <v xml:space="preserve"> </v>
      </c>
      <c r="AR301" s="397" t="str">
        <f t="shared" si="245"/>
        <v xml:space="preserve"> </v>
      </c>
      <c r="AS301" s="397" t="str">
        <f t="shared" si="246"/>
        <v xml:space="preserve"> </v>
      </c>
      <c r="AT301" s="398" t="str">
        <f t="shared" si="247"/>
        <v xml:space="preserve"> </v>
      </c>
      <c r="AU301" s="379"/>
      <c r="AV301" s="395"/>
      <c r="AW301" s="472"/>
      <c r="AX301" s="400"/>
      <c r="AY301" s="395"/>
      <c r="AZ301" s="472"/>
      <c r="BA301" s="489" t="str">
        <f t="shared" si="248"/>
        <v xml:space="preserve"> </v>
      </c>
      <c r="BB301" s="397" t="str">
        <f t="shared" si="249"/>
        <v xml:space="preserve"> </v>
      </c>
      <c r="BC301" s="398" t="str">
        <f t="shared" si="250"/>
        <v xml:space="preserve"> </v>
      </c>
      <c r="BD301" s="401"/>
      <c r="BE301" s="402"/>
      <c r="BF301" s="472"/>
      <c r="BG301" s="403"/>
      <c r="BH301" s="402"/>
      <c r="BI301" s="472"/>
      <c r="BJ301" s="403"/>
      <c r="BK301" s="402"/>
      <c r="BL301" s="472"/>
      <c r="BM301" s="403"/>
      <c r="BN301" s="402"/>
      <c r="BO301" s="472"/>
      <c r="BP301" s="490" t="str">
        <f t="shared" si="251"/>
        <v/>
      </c>
      <c r="BQ301" s="475" t="str">
        <f t="shared" si="252"/>
        <v/>
      </c>
      <c r="BR301" s="405" t="str">
        <f t="shared" si="253"/>
        <v/>
      </c>
      <c r="BS301" s="476"/>
      <c r="BT301" s="402"/>
      <c r="BU301" s="402"/>
      <c r="BV301" s="402"/>
      <c r="BW301" s="879">
        <v>389</v>
      </c>
      <c r="BX301" s="879">
        <v>375</v>
      </c>
      <c r="BY301" s="403">
        <v>129</v>
      </c>
      <c r="BZ301" s="402">
        <v>121</v>
      </c>
      <c r="CA301" s="402">
        <v>125</v>
      </c>
      <c r="CB301" s="402">
        <v>120</v>
      </c>
      <c r="CC301" s="402">
        <v>145</v>
      </c>
      <c r="CD301" s="402">
        <v>179</v>
      </c>
      <c r="CE301" s="395">
        <v>224</v>
      </c>
      <c r="CF301" s="472">
        <v>233</v>
      </c>
      <c r="CG301" s="403"/>
      <c r="CH301" s="399"/>
      <c r="CI301" s="402"/>
      <c r="CJ301" s="402"/>
      <c r="CK301" s="402"/>
      <c r="CL301" s="402"/>
      <c r="CM301" s="402"/>
      <c r="CN301" s="472"/>
      <c r="CO301" s="489">
        <f t="shared" si="254"/>
        <v>129</v>
      </c>
      <c r="CP301" s="397">
        <f t="shared" si="255"/>
        <v>121</v>
      </c>
      <c r="CQ301" s="397">
        <f t="shared" si="256"/>
        <v>125</v>
      </c>
      <c r="CR301" s="397">
        <f t="shared" si="257"/>
        <v>120</v>
      </c>
      <c r="CS301" s="397">
        <f t="shared" si="258"/>
        <v>145</v>
      </c>
      <c r="CT301" s="397">
        <f t="shared" si="259"/>
        <v>179</v>
      </c>
      <c r="CU301" s="397">
        <f t="shared" si="260"/>
        <v>224</v>
      </c>
      <c r="CV301" s="491">
        <f t="shared" si="261"/>
        <v>233</v>
      </c>
      <c r="CW301" s="379">
        <v>89</v>
      </c>
      <c r="CX301" s="399">
        <v>126</v>
      </c>
      <c r="CY301" s="472">
        <v>130</v>
      </c>
      <c r="CZ301" s="400">
        <v>5</v>
      </c>
      <c r="DA301" s="399">
        <v>3</v>
      </c>
      <c r="DB301" s="472">
        <v>12</v>
      </c>
      <c r="DC301" s="404">
        <f t="shared" si="262"/>
        <v>85</v>
      </c>
      <c r="DD301" s="404">
        <f t="shared" si="263"/>
        <v>95</v>
      </c>
      <c r="DE301" s="405">
        <f t="shared" si="264"/>
        <v>91</v>
      </c>
      <c r="DF301" s="379">
        <v>20</v>
      </c>
      <c r="DG301" s="399">
        <v>33</v>
      </c>
      <c r="DH301" s="472">
        <v>37</v>
      </c>
      <c r="DI301" s="493"/>
      <c r="DJ301" s="492"/>
      <c r="DK301" s="472"/>
      <c r="DL301" s="400">
        <v>10</v>
      </c>
      <c r="DM301" s="399">
        <v>8</v>
      </c>
      <c r="DN301" s="472">
        <v>16</v>
      </c>
      <c r="DO301" s="400">
        <v>18</v>
      </c>
      <c r="DP301" s="399">
        <v>22</v>
      </c>
      <c r="DQ301" s="472">
        <v>23</v>
      </c>
      <c r="DR301" s="404">
        <f t="shared" si="265"/>
        <v>72</v>
      </c>
      <c r="DS301" s="404">
        <f t="shared" si="266"/>
        <v>82</v>
      </c>
      <c r="DT301" s="405">
        <f t="shared" si="267"/>
        <v>103</v>
      </c>
    </row>
    <row r="302" spans="1:224">
      <c r="A302" s="500" t="s">
        <v>908</v>
      </c>
      <c r="B302" s="661" t="s">
        <v>175</v>
      </c>
      <c r="C302" s="520">
        <v>164313</v>
      </c>
      <c r="D302" s="521">
        <v>10</v>
      </c>
      <c r="E302" s="395"/>
      <c r="F302" s="395"/>
      <c r="G302" s="395"/>
      <c r="H302" s="395"/>
      <c r="I302" s="472"/>
      <c r="J302" s="472"/>
      <c r="K302" s="394"/>
      <c r="L302" s="395"/>
      <c r="M302" s="395"/>
      <c r="N302" s="395"/>
      <c r="O302" s="396"/>
      <c r="P302" s="396"/>
      <c r="Q302" s="395"/>
      <c r="R302" s="395"/>
      <c r="S302" s="395"/>
      <c r="T302" s="395"/>
      <c r="U302" s="395"/>
      <c r="V302" s="884"/>
      <c r="W302" s="394"/>
      <c r="X302" s="395"/>
      <c r="Y302" s="395"/>
      <c r="Z302" s="395"/>
      <c r="AA302" s="396"/>
      <c r="AB302" s="396"/>
      <c r="AC302" s="395"/>
      <c r="AD302" s="395"/>
      <c r="AE302" s="395"/>
      <c r="AF302" s="395"/>
      <c r="AG302" s="395"/>
      <c r="AH302" s="472"/>
      <c r="AI302" s="489" t="str">
        <f t="shared" si="236"/>
        <v xml:space="preserve"> </v>
      </c>
      <c r="AJ302" s="397" t="str">
        <f t="shared" si="237"/>
        <v xml:space="preserve"> </v>
      </c>
      <c r="AK302" s="397" t="str">
        <f t="shared" si="238"/>
        <v xml:space="preserve"> </v>
      </c>
      <c r="AL302" s="397" t="str">
        <f t="shared" si="239"/>
        <v xml:space="preserve"> </v>
      </c>
      <c r="AM302" s="397" t="str">
        <f t="shared" si="240"/>
        <v xml:space="preserve"> </v>
      </c>
      <c r="AN302" s="397" t="str">
        <f t="shared" si="241"/>
        <v xml:space="preserve"> </v>
      </c>
      <c r="AO302" s="397" t="str">
        <f t="shared" si="242"/>
        <v xml:space="preserve"> </v>
      </c>
      <c r="AP302" s="397" t="str">
        <f t="shared" si="243"/>
        <v xml:space="preserve"> </v>
      </c>
      <c r="AQ302" s="397" t="str">
        <f t="shared" si="244"/>
        <v xml:space="preserve"> </v>
      </c>
      <c r="AR302" s="397" t="str">
        <f t="shared" si="245"/>
        <v xml:space="preserve"> </v>
      </c>
      <c r="AS302" s="397" t="str">
        <f t="shared" si="246"/>
        <v xml:space="preserve"> </v>
      </c>
      <c r="AT302" s="398" t="str">
        <f t="shared" si="247"/>
        <v xml:space="preserve"> </v>
      </c>
      <c r="AU302" s="379"/>
      <c r="AV302" s="395"/>
      <c r="AW302" s="472"/>
      <c r="AX302" s="400"/>
      <c r="AY302" s="395"/>
      <c r="AZ302" s="472"/>
      <c r="BA302" s="489" t="str">
        <f t="shared" si="248"/>
        <v xml:space="preserve"> </v>
      </c>
      <c r="BB302" s="397" t="str">
        <f t="shared" si="249"/>
        <v xml:space="preserve"> </v>
      </c>
      <c r="BC302" s="398" t="str">
        <f t="shared" si="250"/>
        <v xml:space="preserve"> </v>
      </c>
      <c r="BD302" s="401"/>
      <c r="BE302" s="402"/>
      <c r="BF302" s="472"/>
      <c r="BG302" s="403"/>
      <c r="BH302" s="402"/>
      <c r="BI302" s="472"/>
      <c r="BJ302" s="403"/>
      <c r="BK302" s="402"/>
      <c r="BL302" s="472"/>
      <c r="BM302" s="403"/>
      <c r="BN302" s="402"/>
      <c r="BO302" s="472"/>
      <c r="BP302" s="490" t="str">
        <f t="shared" si="251"/>
        <v/>
      </c>
      <c r="BQ302" s="475" t="str">
        <f t="shared" si="252"/>
        <v/>
      </c>
      <c r="BR302" s="405" t="str">
        <f t="shared" si="253"/>
        <v/>
      </c>
      <c r="BS302" s="476"/>
      <c r="BT302" s="402"/>
      <c r="BU302" s="402"/>
      <c r="BV302" s="402"/>
      <c r="BW302" s="879">
        <v>1049</v>
      </c>
      <c r="BX302" s="879">
        <v>1097</v>
      </c>
      <c r="BY302" s="403">
        <v>213</v>
      </c>
      <c r="BZ302" s="402">
        <v>248</v>
      </c>
      <c r="CA302" s="402">
        <v>240</v>
      </c>
      <c r="CB302" s="402">
        <v>282</v>
      </c>
      <c r="CC302" s="402">
        <v>321</v>
      </c>
      <c r="CD302" s="402">
        <v>361</v>
      </c>
      <c r="CE302" s="395">
        <v>411</v>
      </c>
      <c r="CF302" s="472">
        <v>401</v>
      </c>
      <c r="CG302" s="403"/>
      <c r="CH302" s="399"/>
      <c r="CI302" s="402"/>
      <c r="CJ302" s="402"/>
      <c r="CK302" s="402"/>
      <c r="CL302" s="402"/>
      <c r="CM302" s="402"/>
      <c r="CN302" s="472"/>
      <c r="CO302" s="489">
        <f t="shared" si="254"/>
        <v>213</v>
      </c>
      <c r="CP302" s="397">
        <f t="shared" si="255"/>
        <v>248</v>
      </c>
      <c r="CQ302" s="397">
        <f t="shared" si="256"/>
        <v>240</v>
      </c>
      <c r="CR302" s="397">
        <f t="shared" si="257"/>
        <v>282</v>
      </c>
      <c r="CS302" s="397">
        <f t="shared" si="258"/>
        <v>321</v>
      </c>
      <c r="CT302" s="397">
        <f t="shared" si="259"/>
        <v>361</v>
      </c>
      <c r="CU302" s="397">
        <f t="shared" si="260"/>
        <v>411</v>
      </c>
      <c r="CV302" s="491">
        <f t="shared" si="261"/>
        <v>401</v>
      </c>
      <c r="CW302" s="379">
        <v>189</v>
      </c>
      <c r="CX302" s="399">
        <v>212</v>
      </c>
      <c r="CY302" s="472">
        <v>215</v>
      </c>
      <c r="CZ302" s="400">
        <v>54</v>
      </c>
      <c r="DA302" s="399">
        <v>45</v>
      </c>
      <c r="DB302" s="472">
        <v>46</v>
      </c>
      <c r="DC302" s="404">
        <f t="shared" si="262"/>
        <v>118</v>
      </c>
      <c r="DD302" s="404">
        <f t="shared" si="263"/>
        <v>154</v>
      </c>
      <c r="DE302" s="405">
        <f t="shared" si="264"/>
        <v>140</v>
      </c>
      <c r="DF302" s="379">
        <v>32</v>
      </c>
      <c r="DG302" s="399">
        <v>23</v>
      </c>
      <c r="DH302" s="472">
        <v>58</v>
      </c>
      <c r="DI302" s="493"/>
      <c r="DJ302" s="492"/>
      <c r="DK302" s="472"/>
      <c r="DL302" s="400">
        <v>46</v>
      </c>
      <c r="DM302" s="399">
        <v>33</v>
      </c>
      <c r="DN302" s="472">
        <v>69</v>
      </c>
      <c r="DO302" s="400">
        <v>61</v>
      </c>
      <c r="DP302" s="399">
        <v>83</v>
      </c>
      <c r="DQ302" s="472">
        <v>96</v>
      </c>
      <c r="DR302" s="404">
        <f t="shared" si="265"/>
        <v>143</v>
      </c>
      <c r="DS302" s="404">
        <f t="shared" si="266"/>
        <v>182</v>
      </c>
      <c r="DT302" s="405">
        <f t="shared" si="267"/>
        <v>138</v>
      </c>
    </row>
    <row r="303" spans="1:224">
      <c r="A303" s="512" t="s">
        <v>682</v>
      </c>
      <c r="B303" s="561" t="s">
        <v>683</v>
      </c>
      <c r="C303" s="562">
        <v>176080</v>
      </c>
      <c r="D303" s="514">
        <v>1</v>
      </c>
      <c r="E303" s="909">
        <v>3351</v>
      </c>
      <c r="F303" s="909">
        <v>3167</v>
      </c>
      <c r="G303" s="909">
        <v>3301</v>
      </c>
      <c r="H303" s="909">
        <v>3394</v>
      </c>
      <c r="I303" s="910">
        <v>3358</v>
      </c>
      <c r="J303" s="910">
        <v>3800</v>
      </c>
      <c r="K303" s="394">
        <v>1874</v>
      </c>
      <c r="L303" s="395">
        <v>2018</v>
      </c>
      <c r="M303" s="395">
        <v>1933</v>
      </c>
      <c r="N303" s="395">
        <v>2038</v>
      </c>
      <c r="O303" s="396">
        <v>2064</v>
      </c>
      <c r="P303" s="396">
        <v>1837</v>
      </c>
      <c r="Q303" s="395">
        <v>1747</v>
      </c>
      <c r="R303" s="395">
        <v>1668</v>
      </c>
      <c r="S303" s="395">
        <v>1743</v>
      </c>
      <c r="T303" s="395">
        <v>1955</v>
      </c>
      <c r="U303" s="395">
        <v>1904</v>
      </c>
      <c r="V303" s="472">
        <v>2273</v>
      </c>
      <c r="W303" s="394">
        <v>0</v>
      </c>
      <c r="X303" s="395">
        <v>2</v>
      </c>
      <c r="Y303" s="395">
        <v>4</v>
      </c>
      <c r="Z303" s="395">
        <v>5</v>
      </c>
      <c r="AA303" s="396">
        <v>9</v>
      </c>
      <c r="AB303" s="396">
        <v>11</v>
      </c>
      <c r="AC303" s="395">
        <v>1</v>
      </c>
      <c r="AD303" s="395">
        <v>1</v>
      </c>
      <c r="AE303" s="395">
        <v>3</v>
      </c>
      <c r="AF303" s="395">
        <v>2</v>
      </c>
      <c r="AG303" s="395">
        <v>2</v>
      </c>
      <c r="AH303" s="472">
        <v>0</v>
      </c>
      <c r="AI303" s="489">
        <f t="shared" si="236"/>
        <v>1874</v>
      </c>
      <c r="AJ303" s="397">
        <f t="shared" si="236"/>
        <v>2016</v>
      </c>
      <c r="AK303" s="397">
        <f t="shared" si="236"/>
        <v>1929</v>
      </c>
      <c r="AL303" s="397">
        <f t="shared" si="239"/>
        <v>2033</v>
      </c>
      <c r="AM303" s="397">
        <f t="shared" si="239"/>
        <v>2055</v>
      </c>
      <c r="AN303" s="397">
        <f t="shared" si="239"/>
        <v>1826</v>
      </c>
      <c r="AO303" s="397">
        <f t="shared" si="239"/>
        <v>1746</v>
      </c>
      <c r="AP303" s="397">
        <f t="shared" si="239"/>
        <v>1667</v>
      </c>
      <c r="AQ303" s="397">
        <f t="shared" si="239"/>
        <v>1740</v>
      </c>
      <c r="AR303" s="397">
        <f t="shared" si="245"/>
        <v>1953</v>
      </c>
      <c r="AS303" s="397">
        <f t="shared" si="245"/>
        <v>1902</v>
      </c>
      <c r="AT303" s="398">
        <f t="shared" si="245"/>
        <v>2273</v>
      </c>
      <c r="AU303" s="379">
        <v>1610</v>
      </c>
      <c r="AV303" s="395">
        <v>1588</v>
      </c>
      <c r="AW303" s="472">
        <v>1920</v>
      </c>
      <c r="AX303" s="400"/>
      <c r="AY303" s="395"/>
      <c r="AZ303" s="472"/>
      <c r="BA303" s="489">
        <f t="shared" si="248"/>
        <v>343</v>
      </c>
      <c r="BB303" s="397">
        <f t="shared" si="248"/>
        <v>314</v>
      </c>
      <c r="BC303" s="398">
        <f t="shared" si="248"/>
        <v>353</v>
      </c>
      <c r="BD303" s="401">
        <v>1190</v>
      </c>
      <c r="BE303" s="402">
        <v>1062</v>
      </c>
      <c r="BF303" s="472">
        <v>1040</v>
      </c>
      <c r="BG303" s="403">
        <v>1058</v>
      </c>
      <c r="BH303" s="402">
        <v>1164</v>
      </c>
      <c r="BI303" s="472">
        <v>1143</v>
      </c>
      <c r="BJ303" s="403">
        <v>81</v>
      </c>
      <c r="BK303" s="402">
        <v>73</v>
      </c>
      <c r="BL303" s="472">
        <v>67</v>
      </c>
      <c r="BM303" s="706"/>
      <c r="BN303" s="707"/>
      <c r="BO303" s="472"/>
      <c r="BP303" s="490">
        <f t="shared" si="251"/>
        <v>784</v>
      </c>
      <c r="BQ303" s="475">
        <f t="shared" si="251"/>
        <v>691</v>
      </c>
      <c r="BR303" s="405">
        <f t="shared" si="251"/>
        <v>639</v>
      </c>
      <c r="BS303" s="476"/>
      <c r="BT303" s="402"/>
      <c r="BU303" s="402"/>
      <c r="BV303" s="402"/>
      <c r="BW303" s="472"/>
      <c r="BX303" s="472"/>
      <c r="BY303" s="403"/>
      <c r="BZ303" s="402"/>
      <c r="CA303" s="402"/>
      <c r="CB303" s="402"/>
      <c r="CC303" s="402"/>
      <c r="CD303" s="402"/>
      <c r="CE303" s="402"/>
      <c r="CF303" s="472"/>
      <c r="CG303" s="403"/>
      <c r="CH303" s="399"/>
      <c r="CI303" s="402"/>
      <c r="CJ303" s="402"/>
      <c r="CK303" s="402"/>
      <c r="CL303" s="402"/>
      <c r="CM303" s="402"/>
      <c r="CN303" s="472"/>
      <c r="CO303" s="489" t="str">
        <f t="shared" si="254"/>
        <v/>
      </c>
      <c r="CP303" s="397" t="str">
        <f t="shared" si="255"/>
        <v/>
      </c>
      <c r="CQ303" s="397" t="str">
        <f t="shared" si="255"/>
        <v/>
      </c>
      <c r="CR303" s="397" t="str">
        <f t="shared" si="255"/>
        <v/>
      </c>
      <c r="CS303" s="397" t="str">
        <f t="shared" si="255"/>
        <v/>
      </c>
      <c r="CT303" s="397" t="str">
        <f t="shared" si="255"/>
        <v/>
      </c>
      <c r="CU303" s="397" t="str">
        <f t="shared" si="255"/>
        <v/>
      </c>
      <c r="CV303" s="491" t="str">
        <f t="shared" si="255"/>
        <v/>
      </c>
      <c r="CW303" s="379"/>
      <c r="CX303" s="399"/>
      <c r="CY303" s="472"/>
      <c r="CZ303" s="400"/>
      <c r="DA303" s="399"/>
      <c r="DB303" s="472"/>
      <c r="DC303" s="404" t="str">
        <f t="shared" si="262"/>
        <v/>
      </c>
      <c r="DD303" s="404" t="str">
        <f t="shared" si="262"/>
        <v/>
      </c>
      <c r="DE303" s="405" t="str">
        <f t="shared" si="262"/>
        <v/>
      </c>
      <c r="DF303" s="379"/>
      <c r="DG303" s="399"/>
      <c r="DH303" s="472"/>
      <c r="DI303" s="400"/>
      <c r="DJ303" s="399"/>
      <c r="DK303" s="472"/>
      <c r="DL303" s="400"/>
      <c r="DM303" s="399"/>
      <c r="DN303" s="472"/>
      <c r="DO303" s="400"/>
      <c r="DP303" s="399"/>
      <c r="DQ303" s="472"/>
      <c r="DR303" s="404" t="str">
        <f t="shared" si="265"/>
        <v/>
      </c>
      <c r="DS303" s="404" t="str">
        <f t="shared" si="265"/>
        <v/>
      </c>
      <c r="DT303" s="405" t="str">
        <f t="shared" si="265"/>
        <v/>
      </c>
      <c r="DU303" s="409"/>
      <c r="DV303" s="406" t="b">
        <f t="shared" ref="DV303:DV325" si="268">V303&gt;0</f>
        <v>1</v>
      </c>
      <c r="DW303" s="136" t="b">
        <f t="shared" ref="DW303:DW325" si="269">AW303&gt;0</f>
        <v>1</v>
      </c>
      <c r="DX303" s="408" t="b">
        <f t="shared" ref="DX303:DX325" si="270">DV303=DW303</f>
        <v>1</v>
      </c>
      <c r="DY303" s="136" t="b">
        <f t="shared" ref="DY303:DY325" si="271">Q303&gt;0</f>
        <v>1</v>
      </c>
      <c r="DZ303" s="136" t="b">
        <f t="shared" ref="DZ303:DZ325" si="272">BF303&gt;0</f>
        <v>1</v>
      </c>
      <c r="EA303" s="408" t="b">
        <f t="shared" ref="EA303:EA325" si="273">DY303=DZ303</f>
        <v>1</v>
      </c>
      <c r="EB303" s="136" t="b">
        <f t="shared" ref="EB303:EB325" si="274">M303&gt;0</f>
        <v>1</v>
      </c>
      <c r="EC303" s="136" t="b">
        <f t="shared" ref="EC303:EC325" si="275">BI303&gt;0</f>
        <v>1</v>
      </c>
      <c r="ED303" s="408" t="b">
        <f t="shared" ref="ED303:ED325" si="276">EB303=EC303</f>
        <v>1</v>
      </c>
      <c r="EE303" s="136" t="b">
        <f t="shared" ref="EE303:EE325" si="277">CF303&gt;0</f>
        <v>0</v>
      </c>
      <c r="EF303" s="136" t="b">
        <f t="shared" ref="EF303:EF325" si="278">CY303&gt;0</f>
        <v>0</v>
      </c>
      <c r="EG303" s="408" t="b">
        <f t="shared" ref="EG303:EG325" si="279">EE303=EF303</f>
        <v>1</v>
      </c>
      <c r="EH303" s="136" t="b">
        <f t="shared" ref="EH303:EH325" si="280">CD303&gt;0</f>
        <v>0</v>
      </c>
      <c r="EI303" s="136" t="b">
        <f t="shared" ref="EI303:EI325" si="281">DH303&gt;0</f>
        <v>0</v>
      </c>
      <c r="EJ303" s="408" t="b">
        <f t="shared" ref="EJ303:EJ325" si="282">EH303=EI303</f>
        <v>1</v>
      </c>
      <c r="EK303" s="136" t="b">
        <f t="shared" ref="EK303:EK325" si="283">CA303&gt;0</f>
        <v>0</v>
      </c>
      <c r="EL303" s="136" t="b">
        <f t="shared" ref="EL303:EL325" si="284">DK303&gt;0</f>
        <v>0</v>
      </c>
      <c r="EM303" s="408" t="b">
        <f t="shared" ref="EM303:EM325" si="285">EK303=EL303</f>
        <v>1</v>
      </c>
      <c r="EN303" s="583"/>
    </row>
    <row r="304" spans="1:224">
      <c r="A304" s="512" t="s">
        <v>682</v>
      </c>
      <c r="B304" s="511" t="s">
        <v>684</v>
      </c>
      <c r="C304" s="512">
        <v>176372</v>
      </c>
      <c r="D304" s="512">
        <v>1</v>
      </c>
      <c r="E304" s="395">
        <v>3538</v>
      </c>
      <c r="F304" s="395">
        <v>3095</v>
      </c>
      <c r="G304" s="395">
        <v>3201</v>
      </c>
      <c r="H304" s="395">
        <v>2980</v>
      </c>
      <c r="I304" s="472">
        <v>3104</v>
      </c>
      <c r="J304" s="472">
        <v>2996</v>
      </c>
      <c r="K304" s="394">
        <v>1245</v>
      </c>
      <c r="L304" s="395">
        <v>1314</v>
      </c>
      <c r="M304" s="395">
        <v>1237</v>
      </c>
      <c r="N304" s="395">
        <v>1219</v>
      </c>
      <c r="O304" s="396">
        <v>1266</v>
      </c>
      <c r="P304" s="396">
        <v>1383</v>
      </c>
      <c r="Q304" s="395">
        <v>1539</v>
      </c>
      <c r="R304" s="395">
        <v>1376</v>
      </c>
      <c r="S304" s="395">
        <v>1460</v>
      </c>
      <c r="T304" s="395">
        <v>1332</v>
      </c>
      <c r="U304" s="395">
        <v>1563</v>
      </c>
      <c r="V304" s="472">
        <v>1382</v>
      </c>
      <c r="W304" s="394">
        <v>0</v>
      </c>
      <c r="X304" s="395">
        <v>0</v>
      </c>
      <c r="Y304" s="395"/>
      <c r="Z304" s="395"/>
      <c r="AA304" s="396">
        <v>0</v>
      </c>
      <c r="AB304" s="396">
        <v>0</v>
      </c>
      <c r="AC304" s="395">
        <v>4</v>
      </c>
      <c r="AD304" s="395">
        <v>2</v>
      </c>
      <c r="AE304" s="395">
        <v>2</v>
      </c>
      <c r="AF304" s="395">
        <v>1</v>
      </c>
      <c r="AG304" s="395">
        <v>0</v>
      </c>
      <c r="AH304" s="472">
        <v>1</v>
      </c>
      <c r="AI304" s="489">
        <f t="shared" si="236"/>
        <v>1245</v>
      </c>
      <c r="AJ304" s="397">
        <f t="shared" si="236"/>
        <v>1314</v>
      </c>
      <c r="AK304" s="397">
        <f t="shared" si="236"/>
        <v>1237</v>
      </c>
      <c r="AL304" s="397">
        <f t="shared" si="239"/>
        <v>1219</v>
      </c>
      <c r="AM304" s="397">
        <f t="shared" si="239"/>
        <v>1266</v>
      </c>
      <c r="AN304" s="397">
        <f t="shared" si="239"/>
        <v>1383</v>
      </c>
      <c r="AO304" s="397">
        <f t="shared" si="239"/>
        <v>1535</v>
      </c>
      <c r="AP304" s="397">
        <f t="shared" si="239"/>
        <v>1374</v>
      </c>
      <c r="AQ304" s="397">
        <f t="shared" si="239"/>
        <v>1458</v>
      </c>
      <c r="AR304" s="397">
        <f t="shared" si="245"/>
        <v>1331</v>
      </c>
      <c r="AS304" s="397">
        <f t="shared" si="245"/>
        <v>1563</v>
      </c>
      <c r="AT304" s="398">
        <f t="shared" si="245"/>
        <v>1381</v>
      </c>
      <c r="AU304" s="379">
        <v>971</v>
      </c>
      <c r="AV304" s="395">
        <v>1147</v>
      </c>
      <c r="AW304" s="472">
        <v>992</v>
      </c>
      <c r="AX304" s="400"/>
      <c r="AY304" s="395"/>
      <c r="AZ304" s="472"/>
      <c r="BA304" s="489">
        <f t="shared" si="248"/>
        <v>360</v>
      </c>
      <c r="BB304" s="397">
        <f t="shared" si="248"/>
        <v>416</v>
      </c>
      <c r="BC304" s="398">
        <f t="shared" si="248"/>
        <v>389</v>
      </c>
      <c r="BD304" s="401">
        <v>582</v>
      </c>
      <c r="BE304" s="402">
        <v>639</v>
      </c>
      <c r="BF304" s="472">
        <v>671</v>
      </c>
      <c r="BG304" s="403">
        <v>638</v>
      </c>
      <c r="BH304" s="402">
        <v>643</v>
      </c>
      <c r="BI304" s="472">
        <v>664</v>
      </c>
      <c r="BJ304" s="403">
        <v>87</v>
      </c>
      <c r="BK304" s="402">
        <v>86</v>
      </c>
      <c r="BL304" s="472">
        <v>103</v>
      </c>
      <c r="BM304" s="706"/>
      <c r="BN304" s="707"/>
      <c r="BO304" s="472"/>
      <c r="BP304" s="490">
        <f t="shared" si="251"/>
        <v>597</v>
      </c>
      <c r="BQ304" s="475">
        <f t="shared" si="251"/>
        <v>658</v>
      </c>
      <c r="BR304" s="405">
        <f t="shared" si="251"/>
        <v>761</v>
      </c>
      <c r="BS304" s="476"/>
      <c r="BT304" s="402"/>
      <c r="BU304" s="402"/>
      <c r="BV304" s="402"/>
      <c r="BW304" s="472"/>
      <c r="BX304" s="472"/>
      <c r="BY304" s="403"/>
      <c r="BZ304" s="402"/>
      <c r="CA304" s="402"/>
      <c r="CB304" s="402"/>
      <c r="CC304" s="402"/>
      <c r="CD304" s="402"/>
      <c r="CE304" s="402"/>
      <c r="CF304" s="472"/>
      <c r="CG304" s="403"/>
      <c r="CH304" s="399"/>
      <c r="CI304" s="402"/>
      <c r="CJ304" s="402"/>
      <c r="CK304" s="402"/>
      <c r="CL304" s="402"/>
      <c r="CM304" s="402"/>
      <c r="CN304" s="472"/>
      <c r="CO304" s="489" t="str">
        <f t="shared" si="254"/>
        <v/>
      </c>
      <c r="CP304" s="397" t="str">
        <f t="shared" si="255"/>
        <v/>
      </c>
      <c r="CQ304" s="397" t="str">
        <f t="shared" si="255"/>
        <v/>
      </c>
      <c r="CR304" s="397" t="str">
        <f t="shared" si="255"/>
        <v/>
      </c>
      <c r="CS304" s="397" t="str">
        <f t="shared" si="255"/>
        <v/>
      </c>
      <c r="CT304" s="397" t="str">
        <f t="shared" si="255"/>
        <v/>
      </c>
      <c r="CU304" s="397" t="str">
        <f t="shared" si="255"/>
        <v/>
      </c>
      <c r="CV304" s="491" t="str">
        <f t="shared" si="255"/>
        <v/>
      </c>
      <c r="CW304" s="379"/>
      <c r="CX304" s="399"/>
      <c r="CY304" s="472"/>
      <c r="CZ304" s="400"/>
      <c r="DA304" s="399"/>
      <c r="DB304" s="472"/>
      <c r="DC304" s="404" t="str">
        <f t="shared" si="262"/>
        <v/>
      </c>
      <c r="DD304" s="404" t="str">
        <f t="shared" si="262"/>
        <v/>
      </c>
      <c r="DE304" s="405" t="str">
        <f t="shared" si="262"/>
        <v/>
      </c>
      <c r="DF304" s="379"/>
      <c r="DG304" s="399"/>
      <c r="DH304" s="472"/>
      <c r="DI304" s="400"/>
      <c r="DJ304" s="399"/>
      <c r="DK304" s="472"/>
      <c r="DL304" s="400"/>
      <c r="DM304" s="399"/>
      <c r="DN304" s="472"/>
      <c r="DO304" s="400"/>
      <c r="DP304" s="399"/>
      <c r="DQ304" s="472"/>
      <c r="DR304" s="404" t="str">
        <f t="shared" si="265"/>
        <v/>
      </c>
      <c r="DS304" s="404" t="str">
        <f t="shared" si="265"/>
        <v/>
      </c>
      <c r="DT304" s="405" t="str">
        <f t="shared" si="265"/>
        <v/>
      </c>
      <c r="DU304" s="409"/>
      <c r="DV304" s="406" t="b">
        <f t="shared" si="268"/>
        <v>1</v>
      </c>
      <c r="DW304" s="136" t="b">
        <f t="shared" si="269"/>
        <v>1</v>
      </c>
      <c r="DX304" s="408" t="b">
        <f t="shared" si="270"/>
        <v>1</v>
      </c>
      <c r="DY304" s="136" t="b">
        <f t="shared" si="271"/>
        <v>1</v>
      </c>
      <c r="DZ304" s="136" t="b">
        <f t="shared" si="272"/>
        <v>1</v>
      </c>
      <c r="EA304" s="408" t="b">
        <f t="shared" si="273"/>
        <v>1</v>
      </c>
      <c r="EB304" s="136" t="b">
        <f t="shared" si="274"/>
        <v>1</v>
      </c>
      <c r="EC304" s="136" t="b">
        <f t="shared" si="275"/>
        <v>1</v>
      </c>
      <c r="ED304" s="408" t="b">
        <f t="shared" si="276"/>
        <v>1</v>
      </c>
      <c r="EE304" s="136" t="b">
        <f t="shared" si="277"/>
        <v>0</v>
      </c>
      <c r="EF304" s="136" t="b">
        <f t="shared" si="278"/>
        <v>0</v>
      </c>
      <c r="EG304" s="408" t="b">
        <f t="shared" si="279"/>
        <v>1</v>
      </c>
      <c r="EH304" s="136" t="b">
        <f t="shared" si="280"/>
        <v>0</v>
      </c>
      <c r="EI304" s="136" t="b">
        <f t="shared" si="281"/>
        <v>0</v>
      </c>
      <c r="EJ304" s="408" t="b">
        <f t="shared" si="282"/>
        <v>1</v>
      </c>
      <c r="EK304" s="136" t="b">
        <f t="shared" si="283"/>
        <v>0</v>
      </c>
      <c r="EL304" s="136" t="b">
        <f t="shared" si="284"/>
        <v>0</v>
      </c>
      <c r="EM304" s="408" t="b">
        <f t="shared" si="285"/>
        <v>1</v>
      </c>
      <c r="EN304" s="583"/>
    </row>
    <row r="305" spans="1:224">
      <c r="A305" s="512" t="s">
        <v>682</v>
      </c>
      <c r="B305" s="511" t="s">
        <v>685</v>
      </c>
      <c r="C305" s="512">
        <v>175856</v>
      </c>
      <c r="D305" s="512">
        <v>2</v>
      </c>
      <c r="E305" s="502">
        <v>1443</v>
      </c>
      <c r="F305" s="502">
        <v>1307</v>
      </c>
      <c r="G305" s="502">
        <v>1656</v>
      </c>
      <c r="H305" s="502">
        <v>1813</v>
      </c>
      <c r="I305" s="472">
        <v>1509</v>
      </c>
      <c r="J305" s="472">
        <v>1500</v>
      </c>
      <c r="K305" s="394">
        <v>951</v>
      </c>
      <c r="L305" s="395">
        <v>808</v>
      </c>
      <c r="M305" s="395">
        <v>842</v>
      </c>
      <c r="N305" s="395">
        <v>802</v>
      </c>
      <c r="O305" s="396">
        <v>995</v>
      </c>
      <c r="P305" s="396">
        <v>978</v>
      </c>
      <c r="Q305" s="395">
        <v>1033</v>
      </c>
      <c r="R305" s="395">
        <v>928</v>
      </c>
      <c r="S305" s="395">
        <v>995</v>
      </c>
      <c r="T305" s="395">
        <v>1131</v>
      </c>
      <c r="U305" s="395">
        <v>889</v>
      </c>
      <c r="V305" s="472">
        <v>919</v>
      </c>
      <c r="W305" s="394">
        <v>0</v>
      </c>
      <c r="X305" s="395">
        <v>0</v>
      </c>
      <c r="Y305" s="395"/>
      <c r="Z305" s="395"/>
      <c r="AA305" s="396">
        <v>0</v>
      </c>
      <c r="AB305" s="396">
        <v>0</v>
      </c>
      <c r="AC305" s="395"/>
      <c r="AD305" s="395"/>
      <c r="AE305" s="395"/>
      <c r="AF305" s="395"/>
      <c r="AG305" s="395">
        <v>0</v>
      </c>
      <c r="AH305" s="472">
        <v>0</v>
      </c>
      <c r="AI305" s="489">
        <f t="shared" si="236"/>
        <v>951</v>
      </c>
      <c r="AJ305" s="397">
        <f t="shared" si="236"/>
        <v>808</v>
      </c>
      <c r="AK305" s="397">
        <f t="shared" si="236"/>
        <v>842</v>
      </c>
      <c r="AL305" s="397">
        <f t="shared" si="239"/>
        <v>802</v>
      </c>
      <c r="AM305" s="397">
        <f t="shared" si="239"/>
        <v>995</v>
      </c>
      <c r="AN305" s="397">
        <f t="shared" si="239"/>
        <v>978</v>
      </c>
      <c r="AO305" s="397">
        <f t="shared" si="239"/>
        <v>1033</v>
      </c>
      <c r="AP305" s="397">
        <f t="shared" si="239"/>
        <v>928</v>
      </c>
      <c r="AQ305" s="397">
        <f t="shared" si="239"/>
        <v>995</v>
      </c>
      <c r="AR305" s="397">
        <f t="shared" si="245"/>
        <v>1131</v>
      </c>
      <c r="AS305" s="397">
        <f t="shared" si="245"/>
        <v>889</v>
      </c>
      <c r="AT305" s="398">
        <f t="shared" si="245"/>
        <v>919</v>
      </c>
      <c r="AU305" s="379">
        <v>748</v>
      </c>
      <c r="AV305" s="395">
        <v>684</v>
      </c>
      <c r="AW305" s="472">
        <v>676</v>
      </c>
      <c r="AX305" s="400"/>
      <c r="AY305" s="395"/>
      <c r="AZ305" s="472"/>
      <c r="BA305" s="489">
        <f t="shared" si="248"/>
        <v>383</v>
      </c>
      <c r="BB305" s="397">
        <f t="shared" si="248"/>
        <v>205</v>
      </c>
      <c r="BC305" s="398">
        <f t="shared" si="248"/>
        <v>243</v>
      </c>
      <c r="BD305" s="401">
        <v>329</v>
      </c>
      <c r="BE305" s="402">
        <v>338</v>
      </c>
      <c r="BF305" s="472">
        <v>431</v>
      </c>
      <c r="BG305" s="403">
        <v>348</v>
      </c>
      <c r="BH305" s="402">
        <v>338</v>
      </c>
      <c r="BI305" s="472">
        <v>380</v>
      </c>
      <c r="BJ305" s="403">
        <v>83</v>
      </c>
      <c r="BK305" s="402">
        <v>98</v>
      </c>
      <c r="BL305" s="472">
        <v>79</v>
      </c>
      <c r="BM305" s="706"/>
      <c r="BN305" s="707"/>
      <c r="BO305" s="472">
        <v>0</v>
      </c>
      <c r="BP305" s="490">
        <f t="shared" si="251"/>
        <v>583</v>
      </c>
      <c r="BQ305" s="475">
        <f t="shared" si="251"/>
        <v>542</v>
      </c>
      <c r="BR305" s="405">
        <f t="shared" si="251"/>
        <v>523</v>
      </c>
      <c r="BS305" s="476"/>
      <c r="BT305" s="402"/>
      <c r="BU305" s="402"/>
      <c r="BV305" s="402"/>
      <c r="BW305" s="472"/>
      <c r="BX305" s="472"/>
      <c r="BY305" s="403"/>
      <c r="BZ305" s="402"/>
      <c r="CA305" s="402"/>
      <c r="CB305" s="402"/>
      <c r="CC305" s="402"/>
      <c r="CD305" s="402"/>
      <c r="CE305" s="402"/>
      <c r="CF305" s="472"/>
      <c r="CG305" s="403"/>
      <c r="CH305" s="399"/>
      <c r="CI305" s="402"/>
      <c r="CJ305" s="402"/>
      <c r="CK305" s="402"/>
      <c r="CL305" s="402"/>
      <c r="CM305" s="402"/>
      <c r="CN305" s="472"/>
      <c r="CO305" s="489" t="str">
        <f t="shared" si="254"/>
        <v/>
      </c>
      <c r="CP305" s="397" t="str">
        <f t="shared" si="255"/>
        <v/>
      </c>
      <c r="CQ305" s="397" t="str">
        <f t="shared" si="255"/>
        <v/>
      </c>
      <c r="CR305" s="397" t="str">
        <f t="shared" si="255"/>
        <v/>
      </c>
      <c r="CS305" s="397" t="str">
        <f t="shared" si="255"/>
        <v/>
      </c>
      <c r="CT305" s="397" t="str">
        <f t="shared" si="255"/>
        <v/>
      </c>
      <c r="CU305" s="397" t="str">
        <f t="shared" si="255"/>
        <v/>
      </c>
      <c r="CV305" s="491" t="str">
        <f t="shared" si="255"/>
        <v/>
      </c>
      <c r="CW305" s="379"/>
      <c r="CX305" s="399"/>
      <c r="CY305" s="472"/>
      <c r="CZ305" s="400"/>
      <c r="DA305" s="399"/>
      <c r="DB305" s="472"/>
      <c r="DC305" s="404" t="str">
        <f t="shared" si="262"/>
        <v/>
      </c>
      <c r="DD305" s="404" t="str">
        <f t="shared" si="262"/>
        <v/>
      </c>
      <c r="DE305" s="405" t="str">
        <f t="shared" si="262"/>
        <v/>
      </c>
      <c r="DF305" s="379"/>
      <c r="DG305" s="399"/>
      <c r="DH305" s="472"/>
      <c r="DI305" s="400"/>
      <c r="DJ305" s="399"/>
      <c r="DK305" s="472"/>
      <c r="DL305" s="400"/>
      <c r="DM305" s="399"/>
      <c r="DN305" s="472"/>
      <c r="DO305" s="400"/>
      <c r="DP305" s="399"/>
      <c r="DQ305" s="472"/>
      <c r="DR305" s="404" t="str">
        <f t="shared" si="265"/>
        <v/>
      </c>
      <c r="DS305" s="404" t="str">
        <f t="shared" si="265"/>
        <v/>
      </c>
      <c r="DT305" s="405" t="str">
        <f t="shared" si="265"/>
        <v/>
      </c>
      <c r="DU305" s="409"/>
      <c r="DV305" s="406" t="b">
        <f t="shared" si="268"/>
        <v>1</v>
      </c>
      <c r="DW305" s="136" t="b">
        <f t="shared" si="269"/>
        <v>1</v>
      </c>
      <c r="DX305" s="408" t="b">
        <f t="shared" si="270"/>
        <v>1</v>
      </c>
      <c r="DY305" s="136" t="b">
        <f t="shared" si="271"/>
        <v>1</v>
      </c>
      <c r="DZ305" s="136" t="b">
        <f t="shared" si="272"/>
        <v>1</v>
      </c>
      <c r="EA305" s="408" t="b">
        <f t="shared" si="273"/>
        <v>1</v>
      </c>
      <c r="EB305" s="136" t="b">
        <f t="shared" si="274"/>
        <v>1</v>
      </c>
      <c r="EC305" s="136" t="b">
        <f t="shared" si="275"/>
        <v>1</v>
      </c>
      <c r="ED305" s="408" t="b">
        <f t="shared" si="276"/>
        <v>1</v>
      </c>
      <c r="EE305" s="136" t="b">
        <f t="shared" si="277"/>
        <v>0</v>
      </c>
      <c r="EF305" s="136" t="b">
        <f t="shared" si="278"/>
        <v>0</v>
      </c>
      <c r="EG305" s="408" t="b">
        <f t="shared" si="279"/>
        <v>1</v>
      </c>
      <c r="EH305" s="136" t="b">
        <f t="shared" si="280"/>
        <v>0</v>
      </c>
      <c r="EI305" s="136" t="b">
        <f t="shared" si="281"/>
        <v>0</v>
      </c>
      <c r="EJ305" s="408" t="b">
        <f t="shared" si="282"/>
        <v>1</v>
      </c>
      <c r="EK305" s="136" t="b">
        <f t="shared" si="283"/>
        <v>0</v>
      </c>
      <c r="EL305" s="136" t="b">
        <f t="shared" si="284"/>
        <v>0</v>
      </c>
      <c r="EM305" s="408" t="b">
        <f t="shared" si="285"/>
        <v>1</v>
      </c>
      <c r="EN305" s="583"/>
    </row>
    <row r="306" spans="1:224">
      <c r="A306" s="512" t="s">
        <v>682</v>
      </c>
      <c r="B306" s="561" t="s">
        <v>686</v>
      </c>
      <c r="C306" s="512">
        <v>176017</v>
      </c>
      <c r="D306" s="512">
        <v>2</v>
      </c>
      <c r="E306" s="395">
        <v>4719</v>
      </c>
      <c r="F306" s="395">
        <v>3512</v>
      </c>
      <c r="G306" s="395">
        <v>3056</v>
      </c>
      <c r="H306" s="395">
        <v>3503</v>
      </c>
      <c r="I306" s="472">
        <v>3725</v>
      </c>
      <c r="J306" s="472">
        <v>3504</v>
      </c>
      <c r="K306" s="394">
        <v>1741</v>
      </c>
      <c r="L306" s="395">
        <v>1773</v>
      </c>
      <c r="M306" s="395">
        <v>1798</v>
      </c>
      <c r="N306" s="395">
        <v>1810</v>
      </c>
      <c r="O306" s="396">
        <v>1983</v>
      </c>
      <c r="P306" s="396">
        <v>2131</v>
      </c>
      <c r="Q306" s="395">
        <v>2232</v>
      </c>
      <c r="R306" s="395">
        <v>2382</v>
      </c>
      <c r="S306" s="395">
        <v>2255</v>
      </c>
      <c r="T306" s="395">
        <v>2136</v>
      </c>
      <c r="U306" s="395">
        <v>2527</v>
      </c>
      <c r="V306" s="472">
        <v>2437</v>
      </c>
      <c r="W306" s="394">
        <v>5</v>
      </c>
      <c r="X306" s="395">
        <v>3</v>
      </c>
      <c r="Y306" s="395">
        <v>4</v>
      </c>
      <c r="Z306" s="395"/>
      <c r="AA306" s="396">
        <v>1</v>
      </c>
      <c r="AB306" s="396">
        <v>5</v>
      </c>
      <c r="AC306" s="395">
        <v>1</v>
      </c>
      <c r="AD306" s="395">
        <v>3</v>
      </c>
      <c r="AE306" s="395">
        <v>4</v>
      </c>
      <c r="AF306" s="395">
        <v>1</v>
      </c>
      <c r="AG306" s="395">
        <v>3</v>
      </c>
      <c r="AH306" s="472">
        <v>2</v>
      </c>
      <c r="AI306" s="489">
        <f t="shared" si="236"/>
        <v>1736</v>
      </c>
      <c r="AJ306" s="397">
        <f t="shared" si="236"/>
        <v>1770</v>
      </c>
      <c r="AK306" s="397">
        <f t="shared" si="236"/>
        <v>1794</v>
      </c>
      <c r="AL306" s="397">
        <f t="shared" si="239"/>
        <v>1810</v>
      </c>
      <c r="AM306" s="397">
        <f t="shared" si="239"/>
        <v>1982</v>
      </c>
      <c r="AN306" s="397">
        <f t="shared" si="239"/>
        <v>2126</v>
      </c>
      <c r="AO306" s="397">
        <f t="shared" si="239"/>
        <v>2231</v>
      </c>
      <c r="AP306" s="397">
        <f t="shared" si="239"/>
        <v>2379</v>
      </c>
      <c r="AQ306" s="397">
        <f t="shared" si="239"/>
        <v>2251</v>
      </c>
      <c r="AR306" s="397">
        <f t="shared" si="245"/>
        <v>2135</v>
      </c>
      <c r="AS306" s="397">
        <f t="shared" si="245"/>
        <v>2524</v>
      </c>
      <c r="AT306" s="398">
        <f t="shared" si="245"/>
        <v>2435</v>
      </c>
      <c r="AU306" s="379">
        <v>1715</v>
      </c>
      <c r="AV306" s="395">
        <v>2032</v>
      </c>
      <c r="AW306" s="472">
        <v>1907</v>
      </c>
      <c r="AX306" s="400"/>
      <c r="AY306" s="395"/>
      <c r="AZ306" s="472"/>
      <c r="BA306" s="489">
        <f t="shared" si="248"/>
        <v>420</v>
      </c>
      <c r="BB306" s="397">
        <f t="shared" si="248"/>
        <v>492</v>
      </c>
      <c r="BC306" s="398">
        <f t="shared" si="248"/>
        <v>528</v>
      </c>
      <c r="BD306" s="401">
        <v>1101</v>
      </c>
      <c r="BE306" s="402">
        <v>1133</v>
      </c>
      <c r="BF306" s="472">
        <v>1240</v>
      </c>
      <c r="BG306" s="403">
        <v>1041</v>
      </c>
      <c r="BH306" s="402">
        <v>1030</v>
      </c>
      <c r="BI306" s="472">
        <v>1005</v>
      </c>
      <c r="BJ306" s="403">
        <v>64</v>
      </c>
      <c r="BK306" s="402">
        <v>73</v>
      </c>
      <c r="BL306" s="472">
        <v>73</v>
      </c>
      <c r="BM306" s="706"/>
      <c r="BN306" s="707"/>
      <c r="BO306" s="472"/>
      <c r="BP306" s="490">
        <f t="shared" si="251"/>
        <v>817</v>
      </c>
      <c r="BQ306" s="475">
        <f t="shared" si="251"/>
        <v>920</v>
      </c>
      <c r="BR306" s="405">
        <f t="shared" si="251"/>
        <v>918</v>
      </c>
      <c r="BS306" s="476"/>
      <c r="BT306" s="402"/>
      <c r="BU306" s="402"/>
      <c r="BV306" s="402"/>
      <c r="BW306" s="472"/>
      <c r="BX306" s="472"/>
      <c r="BY306" s="403"/>
      <c r="BZ306" s="402"/>
      <c r="CA306" s="402"/>
      <c r="CB306" s="402"/>
      <c r="CC306" s="402"/>
      <c r="CD306" s="402"/>
      <c r="CE306" s="402"/>
      <c r="CF306" s="472"/>
      <c r="CG306" s="403"/>
      <c r="CH306" s="399"/>
      <c r="CI306" s="402"/>
      <c r="CJ306" s="402"/>
      <c r="CK306" s="402"/>
      <c r="CL306" s="402"/>
      <c r="CM306" s="402"/>
      <c r="CN306" s="472"/>
      <c r="CO306" s="489" t="str">
        <f t="shared" si="254"/>
        <v/>
      </c>
      <c r="CP306" s="397" t="str">
        <f t="shared" si="255"/>
        <v/>
      </c>
      <c r="CQ306" s="397" t="str">
        <f t="shared" si="255"/>
        <v/>
      </c>
      <c r="CR306" s="397" t="str">
        <f t="shared" si="255"/>
        <v/>
      </c>
      <c r="CS306" s="397" t="str">
        <f t="shared" si="255"/>
        <v/>
      </c>
      <c r="CT306" s="397" t="str">
        <f t="shared" si="255"/>
        <v/>
      </c>
      <c r="CU306" s="397" t="str">
        <f t="shared" si="255"/>
        <v/>
      </c>
      <c r="CV306" s="491" t="str">
        <f t="shared" si="255"/>
        <v/>
      </c>
      <c r="CW306" s="379"/>
      <c r="CX306" s="399"/>
      <c r="CY306" s="472"/>
      <c r="CZ306" s="400"/>
      <c r="DA306" s="399"/>
      <c r="DB306" s="472"/>
      <c r="DC306" s="404" t="str">
        <f t="shared" si="262"/>
        <v/>
      </c>
      <c r="DD306" s="404" t="str">
        <f t="shared" si="262"/>
        <v/>
      </c>
      <c r="DE306" s="405" t="str">
        <f t="shared" si="262"/>
        <v/>
      </c>
      <c r="DF306" s="379"/>
      <c r="DG306" s="399"/>
      <c r="DH306" s="472"/>
      <c r="DI306" s="400"/>
      <c r="DJ306" s="399"/>
      <c r="DK306" s="472"/>
      <c r="DL306" s="400"/>
      <c r="DM306" s="399"/>
      <c r="DN306" s="472"/>
      <c r="DO306" s="400"/>
      <c r="DP306" s="399"/>
      <c r="DQ306" s="472"/>
      <c r="DR306" s="404" t="str">
        <f t="shared" si="265"/>
        <v/>
      </c>
      <c r="DS306" s="404" t="str">
        <f t="shared" si="265"/>
        <v/>
      </c>
      <c r="DT306" s="405" t="str">
        <f t="shared" si="265"/>
        <v/>
      </c>
      <c r="DU306" s="409"/>
      <c r="DV306" s="406" t="b">
        <f t="shared" si="268"/>
        <v>1</v>
      </c>
      <c r="DW306" s="136" t="b">
        <f t="shared" si="269"/>
        <v>1</v>
      </c>
      <c r="DX306" s="408" t="b">
        <f t="shared" si="270"/>
        <v>1</v>
      </c>
      <c r="DY306" s="136" t="b">
        <f t="shared" si="271"/>
        <v>1</v>
      </c>
      <c r="DZ306" s="136" t="b">
        <f t="shared" si="272"/>
        <v>1</v>
      </c>
      <c r="EA306" s="408" t="b">
        <f t="shared" si="273"/>
        <v>1</v>
      </c>
      <c r="EB306" s="136" t="b">
        <f t="shared" si="274"/>
        <v>1</v>
      </c>
      <c r="EC306" s="136" t="b">
        <f t="shared" si="275"/>
        <v>1</v>
      </c>
      <c r="ED306" s="408" t="b">
        <f t="shared" si="276"/>
        <v>1</v>
      </c>
      <c r="EE306" s="136" t="b">
        <f t="shared" si="277"/>
        <v>0</v>
      </c>
      <c r="EF306" s="136" t="b">
        <f t="shared" si="278"/>
        <v>0</v>
      </c>
      <c r="EG306" s="408" t="b">
        <f t="shared" si="279"/>
        <v>1</v>
      </c>
      <c r="EH306" s="136" t="b">
        <f t="shared" si="280"/>
        <v>0</v>
      </c>
      <c r="EI306" s="136" t="b">
        <f t="shared" si="281"/>
        <v>0</v>
      </c>
      <c r="EJ306" s="408" t="b">
        <f t="shared" si="282"/>
        <v>1</v>
      </c>
      <c r="EK306" s="136" t="b">
        <f t="shared" si="283"/>
        <v>0</v>
      </c>
      <c r="EL306" s="136" t="b">
        <f t="shared" si="284"/>
        <v>0</v>
      </c>
      <c r="EM306" s="408" t="b">
        <f t="shared" si="285"/>
        <v>1</v>
      </c>
      <c r="EN306" s="583"/>
    </row>
    <row r="307" spans="1:224">
      <c r="A307" s="512" t="s">
        <v>682</v>
      </c>
      <c r="B307" s="511" t="s">
        <v>687</v>
      </c>
      <c r="C307" s="512">
        <v>175342</v>
      </c>
      <c r="D307" s="512">
        <v>4</v>
      </c>
      <c r="E307" s="395">
        <v>589</v>
      </c>
      <c r="F307" s="395">
        <v>696</v>
      </c>
      <c r="G307" s="395">
        <v>845</v>
      </c>
      <c r="H307" s="395">
        <v>781</v>
      </c>
      <c r="I307" s="472">
        <v>831</v>
      </c>
      <c r="J307" s="472">
        <v>797</v>
      </c>
      <c r="K307" s="394">
        <v>618</v>
      </c>
      <c r="L307" s="395">
        <v>530</v>
      </c>
      <c r="M307" s="395">
        <v>534</v>
      </c>
      <c r="N307" s="395">
        <v>552</v>
      </c>
      <c r="O307" s="396">
        <v>489</v>
      </c>
      <c r="P307" s="396">
        <v>495</v>
      </c>
      <c r="Q307" s="395">
        <v>423</v>
      </c>
      <c r="R307" s="395">
        <v>495</v>
      </c>
      <c r="S307" s="395">
        <v>572</v>
      </c>
      <c r="T307" s="395">
        <v>526</v>
      </c>
      <c r="U307" s="395">
        <v>545</v>
      </c>
      <c r="V307" s="472">
        <v>514</v>
      </c>
      <c r="W307" s="394">
        <v>0</v>
      </c>
      <c r="X307" s="395">
        <v>0</v>
      </c>
      <c r="Y307" s="395">
        <v>0</v>
      </c>
      <c r="Z307" s="395">
        <v>0</v>
      </c>
      <c r="AA307" s="396">
        <v>0</v>
      </c>
      <c r="AB307" s="396">
        <v>0</v>
      </c>
      <c r="AC307" s="395">
        <v>0</v>
      </c>
      <c r="AD307" s="395">
        <v>0</v>
      </c>
      <c r="AE307" s="395">
        <v>0</v>
      </c>
      <c r="AF307" s="395">
        <v>0</v>
      </c>
      <c r="AG307" s="395">
        <v>0</v>
      </c>
      <c r="AH307" s="472">
        <v>0</v>
      </c>
      <c r="AI307" s="489">
        <f t="shared" si="236"/>
        <v>618</v>
      </c>
      <c r="AJ307" s="397">
        <f t="shared" si="236"/>
        <v>530</v>
      </c>
      <c r="AK307" s="397">
        <f t="shared" si="236"/>
        <v>534</v>
      </c>
      <c r="AL307" s="397">
        <f t="shared" si="239"/>
        <v>552</v>
      </c>
      <c r="AM307" s="397">
        <f t="shared" si="239"/>
        <v>489</v>
      </c>
      <c r="AN307" s="397">
        <f t="shared" si="239"/>
        <v>495</v>
      </c>
      <c r="AO307" s="397">
        <f t="shared" si="239"/>
        <v>423</v>
      </c>
      <c r="AP307" s="397">
        <f t="shared" si="239"/>
        <v>495</v>
      </c>
      <c r="AQ307" s="397">
        <f t="shared" si="239"/>
        <v>572</v>
      </c>
      <c r="AR307" s="397">
        <f t="shared" si="245"/>
        <v>526</v>
      </c>
      <c r="AS307" s="397">
        <f t="shared" si="245"/>
        <v>545</v>
      </c>
      <c r="AT307" s="398">
        <f t="shared" si="245"/>
        <v>514</v>
      </c>
      <c r="AU307" s="379">
        <v>362</v>
      </c>
      <c r="AV307" s="395">
        <v>342</v>
      </c>
      <c r="AW307" s="472">
        <v>305</v>
      </c>
      <c r="AX307" s="400"/>
      <c r="AY307" s="395"/>
      <c r="AZ307" s="472"/>
      <c r="BA307" s="489">
        <f t="shared" si="248"/>
        <v>164</v>
      </c>
      <c r="BB307" s="397">
        <f t="shared" si="248"/>
        <v>203</v>
      </c>
      <c r="BC307" s="398">
        <f t="shared" si="248"/>
        <v>209</v>
      </c>
      <c r="BD307" s="401">
        <v>221</v>
      </c>
      <c r="BE307" s="402">
        <v>208</v>
      </c>
      <c r="BF307" s="472">
        <v>164</v>
      </c>
      <c r="BG307" s="403">
        <v>258</v>
      </c>
      <c r="BH307" s="402">
        <v>260</v>
      </c>
      <c r="BI307" s="472">
        <v>255</v>
      </c>
      <c r="BJ307" s="403">
        <v>15</v>
      </c>
      <c r="BK307" s="402">
        <v>23</v>
      </c>
      <c r="BL307" s="472">
        <v>20</v>
      </c>
      <c r="BM307" s="706"/>
      <c r="BN307" s="707"/>
      <c r="BO307" s="472"/>
      <c r="BP307" s="490">
        <f t="shared" si="251"/>
        <v>253</v>
      </c>
      <c r="BQ307" s="475">
        <f t="shared" si="251"/>
        <v>264</v>
      </c>
      <c r="BR307" s="405">
        <f t="shared" si="251"/>
        <v>239</v>
      </c>
      <c r="BS307" s="476"/>
      <c r="BT307" s="402"/>
      <c r="BU307" s="402"/>
      <c r="BV307" s="402"/>
      <c r="BW307" s="472"/>
      <c r="BX307" s="472"/>
      <c r="BY307" s="403"/>
      <c r="BZ307" s="402"/>
      <c r="CA307" s="402"/>
      <c r="CB307" s="402"/>
      <c r="CC307" s="402"/>
      <c r="CD307" s="402"/>
      <c r="CE307" s="402"/>
      <c r="CF307" s="472"/>
      <c r="CG307" s="403"/>
      <c r="CH307" s="399"/>
      <c r="CI307" s="402"/>
      <c r="CJ307" s="402"/>
      <c r="CK307" s="402"/>
      <c r="CL307" s="402"/>
      <c r="CM307" s="402"/>
      <c r="CN307" s="472"/>
      <c r="CO307" s="489" t="str">
        <f t="shared" si="254"/>
        <v/>
      </c>
      <c r="CP307" s="397" t="str">
        <f t="shared" si="255"/>
        <v/>
      </c>
      <c r="CQ307" s="397" t="str">
        <f t="shared" si="255"/>
        <v/>
      </c>
      <c r="CR307" s="397" t="str">
        <f t="shared" si="255"/>
        <v/>
      </c>
      <c r="CS307" s="397" t="str">
        <f t="shared" si="255"/>
        <v/>
      </c>
      <c r="CT307" s="397" t="str">
        <f t="shared" si="255"/>
        <v/>
      </c>
      <c r="CU307" s="397" t="str">
        <f t="shared" si="255"/>
        <v/>
      </c>
      <c r="CV307" s="491" t="str">
        <f t="shared" si="255"/>
        <v/>
      </c>
      <c r="CW307" s="379"/>
      <c r="CX307" s="399"/>
      <c r="CY307" s="472"/>
      <c r="CZ307" s="400"/>
      <c r="DA307" s="399"/>
      <c r="DB307" s="472"/>
      <c r="DC307" s="404" t="str">
        <f t="shared" si="262"/>
        <v/>
      </c>
      <c r="DD307" s="404" t="str">
        <f t="shared" si="262"/>
        <v/>
      </c>
      <c r="DE307" s="405" t="str">
        <f t="shared" si="262"/>
        <v/>
      </c>
      <c r="DF307" s="379"/>
      <c r="DG307" s="399"/>
      <c r="DH307" s="472"/>
      <c r="DI307" s="400"/>
      <c r="DJ307" s="399"/>
      <c r="DK307" s="472"/>
      <c r="DL307" s="400"/>
      <c r="DM307" s="399"/>
      <c r="DN307" s="472"/>
      <c r="DO307" s="400"/>
      <c r="DP307" s="399"/>
      <c r="DQ307" s="472"/>
      <c r="DR307" s="404" t="str">
        <f t="shared" si="265"/>
        <v/>
      </c>
      <c r="DS307" s="404" t="str">
        <f t="shared" si="265"/>
        <v/>
      </c>
      <c r="DT307" s="405" t="str">
        <f t="shared" si="265"/>
        <v/>
      </c>
      <c r="DU307" s="409"/>
      <c r="DV307" s="406" t="b">
        <f t="shared" si="268"/>
        <v>1</v>
      </c>
      <c r="DW307" s="136" t="b">
        <f t="shared" si="269"/>
        <v>1</v>
      </c>
      <c r="DX307" s="408" t="b">
        <f t="shared" si="270"/>
        <v>1</v>
      </c>
      <c r="DY307" s="136" t="b">
        <f t="shared" si="271"/>
        <v>1</v>
      </c>
      <c r="DZ307" s="136" t="b">
        <f t="shared" si="272"/>
        <v>1</v>
      </c>
      <c r="EA307" s="408" t="b">
        <f t="shared" si="273"/>
        <v>1</v>
      </c>
      <c r="EB307" s="136" t="b">
        <f t="shared" si="274"/>
        <v>1</v>
      </c>
      <c r="EC307" s="136" t="b">
        <f t="shared" si="275"/>
        <v>1</v>
      </c>
      <c r="ED307" s="408" t="b">
        <f t="shared" si="276"/>
        <v>1</v>
      </c>
      <c r="EE307" s="136" t="b">
        <f t="shared" si="277"/>
        <v>0</v>
      </c>
      <c r="EF307" s="136" t="b">
        <f t="shared" si="278"/>
        <v>0</v>
      </c>
      <c r="EG307" s="408" t="b">
        <f t="shared" si="279"/>
        <v>1</v>
      </c>
      <c r="EH307" s="136" t="b">
        <f t="shared" si="280"/>
        <v>0</v>
      </c>
      <c r="EI307" s="136" t="b">
        <f t="shared" si="281"/>
        <v>0</v>
      </c>
      <c r="EJ307" s="408" t="b">
        <f t="shared" si="282"/>
        <v>1</v>
      </c>
      <c r="EK307" s="136" t="b">
        <f t="shared" si="283"/>
        <v>0</v>
      </c>
      <c r="EL307" s="136" t="b">
        <f t="shared" si="284"/>
        <v>0</v>
      </c>
      <c r="EM307" s="408" t="b">
        <f t="shared" si="285"/>
        <v>1</v>
      </c>
      <c r="EN307" s="583"/>
    </row>
    <row r="308" spans="1:224" s="407" customFormat="1">
      <c r="A308" s="512" t="s">
        <v>682</v>
      </c>
      <c r="B308" s="511" t="s">
        <v>688</v>
      </c>
      <c r="C308" s="512">
        <v>175616</v>
      </c>
      <c r="D308" s="512">
        <v>4</v>
      </c>
      <c r="E308" s="502">
        <v>827</v>
      </c>
      <c r="F308" s="395">
        <v>791</v>
      </c>
      <c r="G308" s="395">
        <v>974</v>
      </c>
      <c r="H308" s="395">
        <v>1014</v>
      </c>
      <c r="I308" s="472">
        <v>1019</v>
      </c>
      <c r="J308" s="472">
        <v>904</v>
      </c>
      <c r="K308" s="394">
        <v>449</v>
      </c>
      <c r="L308" s="395">
        <v>500</v>
      </c>
      <c r="M308" s="395">
        <v>427</v>
      </c>
      <c r="N308" s="395">
        <v>458</v>
      </c>
      <c r="O308" s="396">
        <v>462</v>
      </c>
      <c r="P308" s="396">
        <v>427</v>
      </c>
      <c r="Q308" s="395">
        <v>352</v>
      </c>
      <c r="R308" s="395">
        <v>327</v>
      </c>
      <c r="S308" s="395">
        <v>381</v>
      </c>
      <c r="T308" s="395">
        <v>393</v>
      </c>
      <c r="U308" s="395">
        <v>465</v>
      </c>
      <c r="V308" s="472">
        <v>477</v>
      </c>
      <c r="W308" s="394">
        <v>0</v>
      </c>
      <c r="X308" s="395">
        <v>0</v>
      </c>
      <c r="Y308" s="395">
        <v>0</v>
      </c>
      <c r="Z308" s="395">
        <v>0</v>
      </c>
      <c r="AA308" s="396">
        <v>0</v>
      </c>
      <c r="AB308" s="396">
        <v>0</v>
      </c>
      <c r="AC308" s="395">
        <v>1</v>
      </c>
      <c r="AD308" s="395">
        <v>0</v>
      </c>
      <c r="AE308" s="395">
        <v>0</v>
      </c>
      <c r="AF308" s="395">
        <v>0</v>
      </c>
      <c r="AG308" s="395">
        <v>0</v>
      </c>
      <c r="AH308" s="472">
        <v>0</v>
      </c>
      <c r="AI308" s="489">
        <f t="shared" si="236"/>
        <v>449</v>
      </c>
      <c r="AJ308" s="397">
        <f t="shared" si="236"/>
        <v>500</v>
      </c>
      <c r="AK308" s="397">
        <f t="shared" si="236"/>
        <v>427</v>
      </c>
      <c r="AL308" s="397">
        <f t="shared" si="239"/>
        <v>458</v>
      </c>
      <c r="AM308" s="397">
        <f t="shared" si="239"/>
        <v>462</v>
      </c>
      <c r="AN308" s="397">
        <f t="shared" si="239"/>
        <v>427</v>
      </c>
      <c r="AO308" s="397">
        <f t="shared" si="239"/>
        <v>351</v>
      </c>
      <c r="AP308" s="397">
        <f t="shared" si="239"/>
        <v>327</v>
      </c>
      <c r="AQ308" s="397">
        <f t="shared" si="239"/>
        <v>381</v>
      </c>
      <c r="AR308" s="397">
        <f t="shared" si="245"/>
        <v>393</v>
      </c>
      <c r="AS308" s="397">
        <f t="shared" si="245"/>
        <v>465</v>
      </c>
      <c r="AT308" s="398">
        <f t="shared" si="245"/>
        <v>477</v>
      </c>
      <c r="AU308" s="379">
        <v>251</v>
      </c>
      <c r="AV308" s="395">
        <v>281</v>
      </c>
      <c r="AW308" s="472">
        <v>303</v>
      </c>
      <c r="AX308" s="400">
        <v>0</v>
      </c>
      <c r="AY308" s="395">
        <v>0</v>
      </c>
      <c r="AZ308" s="472">
        <v>0</v>
      </c>
      <c r="BA308" s="489">
        <f t="shared" si="248"/>
        <v>142</v>
      </c>
      <c r="BB308" s="397">
        <f t="shared" si="248"/>
        <v>184</v>
      </c>
      <c r="BC308" s="398">
        <f t="shared" si="248"/>
        <v>174</v>
      </c>
      <c r="BD308" s="401">
        <v>218</v>
      </c>
      <c r="BE308" s="402">
        <v>180</v>
      </c>
      <c r="BF308" s="472">
        <v>143</v>
      </c>
      <c r="BG308" s="403">
        <v>209</v>
      </c>
      <c r="BH308" s="402">
        <v>315</v>
      </c>
      <c r="BI308" s="472">
        <v>215</v>
      </c>
      <c r="BJ308" s="403">
        <v>21</v>
      </c>
      <c r="BK308" s="402">
        <v>13</v>
      </c>
      <c r="BL308" s="472">
        <v>24</v>
      </c>
      <c r="BM308" s="706">
        <v>0</v>
      </c>
      <c r="BN308" s="707">
        <v>0</v>
      </c>
      <c r="BO308" s="472">
        <v>0</v>
      </c>
      <c r="BP308" s="490">
        <f t="shared" si="251"/>
        <v>223</v>
      </c>
      <c r="BQ308" s="475">
        <f t="shared" si="251"/>
        <v>234</v>
      </c>
      <c r="BR308" s="405">
        <f t="shared" si="251"/>
        <v>184</v>
      </c>
      <c r="BS308" s="476"/>
      <c r="BT308" s="402"/>
      <c r="BU308" s="402"/>
      <c r="BV308" s="402"/>
      <c r="BW308" s="472"/>
      <c r="BX308" s="472"/>
      <c r="BY308" s="403"/>
      <c r="BZ308" s="402"/>
      <c r="CA308" s="402"/>
      <c r="CB308" s="402"/>
      <c r="CC308" s="402"/>
      <c r="CD308" s="402"/>
      <c r="CE308" s="402"/>
      <c r="CF308" s="472"/>
      <c r="CG308" s="403"/>
      <c r="CH308" s="399"/>
      <c r="CI308" s="402"/>
      <c r="CJ308" s="402"/>
      <c r="CK308" s="402"/>
      <c r="CL308" s="402"/>
      <c r="CM308" s="402"/>
      <c r="CN308" s="472"/>
      <c r="CO308" s="489" t="str">
        <f t="shared" si="254"/>
        <v/>
      </c>
      <c r="CP308" s="397" t="str">
        <f t="shared" si="255"/>
        <v/>
      </c>
      <c r="CQ308" s="397" t="str">
        <f t="shared" si="255"/>
        <v/>
      </c>
      <c r="CR308" s="397" t="str">
        <f t="shared" si="255"/>
        <v/>
      </c>
      <c r="CS308" s="397" t="str">
        <f t="shared" si="255"/>
        <v/>
      </c>
      <c r="CT308" s="397" t="str">
        <f t="shared" si="255"/>
        <v/>
      </c>
      <c r="CU308" s="397" t="str">
        <f t="shared" si="255"/>
        <v/>
      </c>
      <c r="CV308" s="491" t="str">
        <f t="shared" si="255"/>
        <v/>
      </c>
      <c r="CW308" s="379"/>
      <c r="CX308" s="399"/>
      <c r="CY308" s="472"/>
      <c r="CZ308" s="400"/>
      <c r="DA308" s="399"/>
      <c r="DB308" s="472"/>
      <c r="DC308" s="404" t="str">
        <f t="shared" si="262"/>
        <v/>
      </c>
      <c r="DD308" s="404" t="str">
        <f t="shared" si="262"/>
        <v/>
      </c>
      <c r="DE308" s="405" t="str">
        <f t="shared" si="262"/>
        <v/>
      </c>
      <c r="DF308" s="379"/>
      <c r="DG308" s="399"/>
      <c r="DH308" s="472"/>
      <c r="DI308" s="400"/>
      <c r="DJ308" s="399"/>
      <c r="DK308" s="472"/>
      <c r="DL308" s="400"/>
      <c r="DM308" s="399"/>
      <c r="DN308" s="472"/>
      <c r="DO308" s="400"/>
      <c r="DP308" s="399"/>
      <c r="DQ308" s="472"/>
      <c r="DR308" s="404" t="str">
        <f t="shared" si="265"/>
        <v/>
      </c>
      <c r="DS308" s="404" t="str">
        <f t="shared" si="265"/>
        <v/>
      </c>
      <c r="DT308" s="405" t="str">
        <f t="shared" si="265"/>
        <v/>
      </c>
      <c r="DU308" s="409"/>
      <c r="DV308" s="406" t="b">
        <f t="shared" si="268"/>
        <v>1</v>
      </c>
      <c r="DW308" s="136" t="b">
        <f t="shared" si="269"/>
        <v>1</v>
      </c>
      <c r="DX308" s="408" t="b">
        <f t="shared" si="270"/>
        <v>1</v>
      </c>
      <c r="DY308" s="136" t="b">
        <f t="shared" si="271"/>
        <v>1</v>
      </c>
      <c r="DZ308" s="136" t="b">
        <f t="shared" si="272"/>
        <v>1</v>
      </c>
      <c r="EA308" s="408" t="b">
        <f t="shared" si="273"/>
        <v>1</v>
      </c>
      <c r="EB308" s="136" t="b">
        <f t="shared" si="274"/>
        <v>1</v>
      </c>
      <c r="EC308" s="136" t="b">
        <f t="shared" si="275"/>
        <v>1</v>
      </c>
      <c r="ED308" s="408" t="b">
        <f t="shared" si="276"/>
        <v>1</v>
      </c>
      <c r="EE308" s="136" t="b">
        <f t="shared" si="277"/>
        <v>0</v>
      </c>
      <c r="EF308" s="136" t="b">
        <f t="shared" si="278"/>
        <v>0</v>
      </c>
      <c r="EG308" s="408" t="b">
        <f t="shared" si="279"/>
        <v>1</v>
      </c>
      <c r="EH308" s="136" t="b">
        <f t="shared" si="280"/>
        <v>0</v>
      </c>
      <c r="EI308" s="136" t="b">
        <f t="shared" si="281"/>
        <v>0</v>
      </c>
      <c r="EJ308" s="408" t="b">
        <f t="shared" si="282"/>
        <v>1</v>
      </c>
      <c r="EK308" s="136" t="b">
        <f t="shared" si="283"/>
        <v>0</v>
      </c>
      <c r="EL308" s="136" t="b">
        <f t="shared" si="284"/>
        <v>0</v>
      </c>
      <c r="EM308" s="408" t="b">
        <f t="shared" si="285"/>
        <v>1</v>
      </c>
      <c r="EN308" s="583"/>
      <c r="EO308" s="409"/>
      <c r="EP308" s="409"/>
      <c r="EQ308" s="409"/>
      <c r="ER308" s="409"/>
      <c r="ES308" s="409"/>
      <c r="ET308" s="409"/>
      <c r="EU308" s="409"/>
      <c r="EV308" s="409"/>
      <c r="EW308" s="409"/>
      <c r="EX308" s="409"/>
      <c r="EY308" s="409"/>
      <c r="EZ308" s="409"/>
      <c r="FA308" s="409"/>
      <c r="FB308" s="409"/>
      <c r="FC308" s="409"/>
      <c r="FD308" s="409"/>
      <c r="FE308" s="409"/>
      <c r="FF308" s="409"/>
      <c r="FG308" s="409"/>
      <c r="FH308" s="409"/>
      <c r="FI308" s="409"/>
      <c r="FJ308" s="409"/>
      <c r="FK308" s="409"/>
      <c r="FL308" s="409"/>
      <c r="FM308" s="409"/>
      <c r="FN308" s="409"/>
      <c r="FO308" s="409"/>
      <c r="FP308" s="409"/>
      <c r="FQ308" s="409"/>
      <c r="FR308" s="409"/>
      <c r="FS308" s="409"/>
      <c r="FT308" s="409"/>
      <c r="FU308" s="409"/>
      <c r="FV308" s="409"/>
      <c r="FW308" s="409"/>
      <c r="FX308" s="409"/>
      <c r="FY308" s="409"/>
      <c r="FZ308" s="409"/>
      <c r="GA308" s="409"/>
      <c r="GB308" s="409"/>
      <c r="GC308" s="409"/>
      <c r="GD308" s="409"/>
      <c r="GE308" s="409"/>
      <c r="GF308" s="409"/>
      <c r="GG308" s="409"/>
      <c r="GH308" s="409"/>
      <c r="GI308" s="409"/>
      <c r="GJ308" s="409"/>
      <c r="GK308" s="409"/>
      <c r="GL308" s="409"/>
      <c r="GM308" s="409"/>
      <c r="GN308" s="409"/>
      <c r="GO308" s="409"/>
      <c r="GP308" s="409"/>
      <c r="GQ308" s="409"/>
      <c r="GR308" s="409"/>
      <c r="GS308" s="409"/>
      <c r="GT308" s="409"/>
      <c r="GU308" s="409"/>
      <c r="GV308" s="409"/>
      <c r="GW308" s="409"/>
      <c r="GX308" s="409"/>
      <c r="GY308" s="409"/>
      <c r="GZ308" s="409"/>
      <c r="HA308" s="409"/>
      <c r="HB308" s="409"/>
      <c r="HC308" s="409"/>
      <c r="HD308" s="409"/>
      <c r="HE308" s="409"/>
      <c r="HF308" s="409"/>
      <c r="HG308" s="409"/>
      <c r="HH308" s="409"/>
      <c r="HI308" s="409"/>
      <c r="HJ308" s="409"/>
      <c r="HK308" s="409"/>
      <c r="HL308" s="409"/>
      <c r="HM308" s="409"/>
      <c r="HN308" s="409"/>
      <c r="HO308" s="409"/>
      <c r="HP308" s="409"/>
    </row>
    <row r="309" spans="1:224" s="407" customFormat="1">
      <c r="A309" s="512" t="s">
        <v>682</v>
      </c>
      <c r="B309" s="511" t="s">
        <v>689</v>
      </c>
      <c r="C309" s="512">
        <v>176035</v>
      </c>
      <c r="D309" s="512">
        <v>5</v>
      </c>
      <c r="E309" s="395">
        <v>511</v>
      </c>
      <c r="F309" s="395">
        <v>449</v>
      </c>
      <c r="G309" s="395">
        <v>561</v>
      </c>
      <c r="H309" s="395">
        <v>553</v>
      </c>
      <c r="I309" s="472">
        <v>568</v>
      </c>
      <c r="J309" s="472">
        <v>549</v>
      </c>
      <c r="K309" s="394">
        <v>281</v>
      </c>
      <c r="L309" s="395">
        <v>223</v>
      </c>
      <c r="M309" s="395">
        <v>198</v>
      </c>
      <c r="N309" s="395">
        <v>198</v>
      </c>
      <c r="O309" s="396">
        <v>193</v>
      </c>
      <c r="P309" s="396">
        <v>183</v>
      </c>
      <c r="Q309" s="395">
        <v>238</v>
      </c>
      <c r="R309" s="395">
        <v>190</v>
      </c>
      <c r="S309" s="395">
        <v>231</v>
      </c>
      <c r="T309" s="395">
        <v>222</v>
      </c>
      <c r="U309" s="395">
        <v>199</v>
      </c>
      <c r="V309" s="472">
        <v>212</v>
      </c>
      <c r="W309" s="394">
        <v>0</v>
      </c>
      <c r="X309" s="395">
        <v>0</v>
      </c>
      <c r="Y309" s="395">
        <v>1</v>
      </c>
      <c r="Z309" s="395"/>
      <c r="AA309" s="396">
        <v>1</v>
      </c>
      <c r="AB309" s="396">
        <v>0</v>
      </c>
      <c r="AC309" s="395"/>
      <c r="AD309" s="395"/>
      <c r="AE309" s="395"/>
      <c r="AF309" s="395"/>
      <c r="AG309" s="395">
        <v>0</v>
      </c>
      <c r="AH309" s="472">
        <v>0</v>
      </c>
      <c r="AI309" s="489">
        <f t="shared" si="236"/>
        <v>281</v>
      </c>
      <c r="AJ309" s="397">
        <f t="shared" si="236"/>
        <v>223</v>
      </c>
      <c r="AK309" s="397">
        <f t="shared" si="236"/>
        <v>197</v>
      </c>
      <c r="AL309" s="397">
        <f t="shared" si="239"/>
        <v>198</v>
      </c>
      <c r="AM309" s="397">
        <f t="shared" si="239"/>
        <v>192</v>
      </c>
      <c r="AN309" s="397">
        <f t="shared" si="239"/>
        <v>183</v>
      </c>
      <c r="AO309" s="397">
        <f t="shared" si="239"/>
        <v>238</v>
      </c>
      <c r="AP309" s="397">
        <f t="shared" si="239"/>
        <v>190</v>
      </c>
      <c r="AQ309" s="397">
        <f t="shared" si="239"/>
        <v>231</v>
      </c>
      <c r="AR309" s="397">
        <f t="shared" si="245"/>
        <v>222</v>
      </c>
      <c r="AS309" s="397">
        <f t="shared" si="245"/>
        <v>199</v>
      </c>
      <c r="AT309" s="398">
        <f t="shared" si="245"/>
        <v>212</v>
      </c>
      <c r="AU309" s="379">
        <v>155</v>
      </c>
      <c r="AV309" s="395">
        <v>132</v>
      </c>
      <c r="AW309" s="472">
        <v>145</v>
      </c>
      <c r="AX309" s="400">
        <v>0</v>
      </c>
      <c r="AY309" s="395">
        <v>0</v>
      </c>
      <c r="AZ309" s="472">
        <v>0</v>
      </c>
      <c r="BA309" s="489">
        <f t="shared" si="248"/>
        <v>67</v>
      </c>
      <c r="BB309" s="397">
        <f t="shared" si="248"/>
        <v>67</v>
      </c>
      <c r="BC309" s="398">
        <f t="shared" si="248"/>
        <v>67</v>
      </c>
      <c r="BD309" s="401">
        <v>82</v>
      </c>
      <c r="BE309" s="402">
        <v>66</v>
      </c>
      <c r="BF309" s="472">
        <v>100</v>
      </c>
      <c r="BG309" s="403">
        <v>134</v>
      </c>
      <c r="BH309" s="402">
        <v>110</v>
      </c>
      <c r="BI309" s="472">
        <v>83</v>
      </c>
      <c r="BJ309" s="403">
        <v>4</v>
      </c>
      <c r="BK309" s="402">
        <v>7</v>
      </c>
      <c r="BL309" s="472">
        <v>14</v>
      </c>
      <c r="BM309" s="706">
        <v>0</v>
      </c>
      <c r="BN309" s="707">
        <v>0</v>
      </c>
      <c r="BO309" s="472">
        <v>0</v>
      </c>
      <c r="BP309" s="490">
        <f t="shared" si="251"/>
        <v>106</v>
      </c>
      <c r="BQ309" s="475">
        <f t="shared" si="251"/>
        <v>110</v>
      </c>
      <c r="BR309" s="405">
        <f t="shared" si="251"/>
        <v>124</v>
      </c>
      <c r="BS309" s="476"/>
      <c r="BT309" s="402"/>
      <c r="BU309" s="402"/>
      <c r="BV309" s="402"/>
      <c r="BW309" s="472"/>
      <c r="BX309" s="472"/>
      <c r="BY309" s="403"/>
      <c r="BZ309" s="402"/>
      <c r="CA309" s="402"/>
      <c r="CB309" s="402"/>
      <c r="CC309" s="402"/>
      <c r="CD309" s="402"/>
      <c r="CE309" s="402"/>
      <c r="CF309" s="472"/>
      <c r="CG309" s="403"/>
      <c r="CH309" s="399"/>
      <c r="CI309" s="402"/>
      <c r="CJ309" s="402"/>
      <c r="CK309" s="402"/>
      <c r="CL309" s="402"/>
      <c r="CM309" s="402"/>
      <c r="CN309" s="472"/>
      <c r="CO309" s="489" t="str">
        <f t="shared" si="254"/>
        <v/>
      </c>
      <c r="CP309" s="397" t="str">
        <f t="shared" si="255"/>
        <v/>
      </c>
      <c r="CQ309" s="397" t="str">
        <f t="shared" si="255"/>
        <v/>
      </c>
      <c r="CR309" s="397" t="str">
        <f t="shared" si="255"/>
        <v/>
      </c>
      <c r="CS309" s="397" t="str">
        <f t="shared" si="255"/>
        <v/>
      </c>
      <c r="CT309" s="397" t="str">
        <f t="shared" si="255"/>
        <v/>
      </c>
      <c r="CU309" s="397" t="str">
        <f t="shared" si="255"/>
        <v/>
      </c>
      <c r="CV309" s="491" t="str">
        <f t="shared" si="255"/>
        <v/>
      </c>
      <c r="CW309" s="379"/>
      <c r="CX309" s="399"/>
      <c r="CY309" s="472"/>
      <c r="CZ309" s="400"/>
      <c r="DA309" s="399"/>
      <c r="DB309" s="472"/>
      <c r="DC309" s="404" t="str">
        <f t="shared" si="262"/>
        <v/>
      </c>
      <c r="DD309" s="404" t="str">
        <f t="shared" si="262"/>
        <v/>
      </c>
      <c r="DE309" s="405" t="str">
        <f t="shared" si="262"/>
        <v/>
      </c>
      <c r="DF309" s="379"/>
      <c r="DG309" s="399"/>
      <c r="DH309" s="472"/>
      <c r="DI309" s="400"/>
      <c r="DJ309" s="399"/>
      <c r="DK309" s="472"/>
      <c r="DL309" s="400"/>
      <c r="DM309" s="399"/>
      <c r="DN309" s="472"/>
      <c r="DO309" s="400"/>
      <c r="DP309" s="399"/>
      <c r="DQ309" s="472"/>
      <c r="DR309" s="404" t="str">
        <f t="shared" si="265"/>
        <v/>
      </c>
      <c r="DS309" s="404" t="str">
        <f t="shared" si="265"/>
        <v/>
      </c>
      <c r="DT309" s="405" t="str">
        <f t="shared" si="265"/>
        <v/>
      </c>
      <c r="DU309" s="409"/>
      <c r="DV309" s="406" t="b">
        <f t="shared" si="268"/>
        <v>1</v>
      </c>
      <c r="DW309" s="136" t="b">
        <f t="shared" si="269"/>
        <v>1</v>
      </c>
      <c r="DX309" s="408" t="b">
        <f t="shared" si="270"/>
        <v>1</v>
      </c>
      <c r="DY309" s="136" t="b">
        <f t="shared" si="271"/>
        <v>1</v>
      </c>
      <c r="DZ309" s="136" t="b">
        <f t="shared" si="272"/>
        <v>1</v>
      </c>
      <c r="EA309" s="408" t="b">
        <f t="shared" si="273"/>
        <v>1</v>
      </c>
      <c r="EB309" s="136" t="b">
        <f t="shared" si="274"/>
        <v>1</v>
      </c>
      <c r="EC309" s="136" t="b">
        <f t="shared" si="275"/>
        <v>1</v>
      </c>
      <c r="ED309" s="408" t="b">
        <f t="shared" si="276"/>
        <v>1</v>
      </c>
      <c r="EE309" s="136" t="b">
        <f t="shared" si="277"/>
        <v>0</v>
      </c>
      <c r="EF309" s="136" t="b">
        <f t="shared" si="278"/>
        <v>0</v>
      </c>
      <c r="EG309" s="408" t="b">
        <f t="shared" si="279"/>
        <v>1</v>
      </c>
      <c r="EH309" s="136" t="b">
        <f t="shared" si="280"/>
        <v>0</v>
      </c>
      <c r="EI309" s="136" t="b">
        <f t="shared" si="281"/>
        <v>0</v>
      </c>
      <c r="EJ309" s="408" t="b">
        <f t="shared" si="282"/>
        <v>1</v>
      </c>
      <c r="EK309" s="136" t="b">
        <f t="shared" si="283"/>
        <v>0</v>
      </c>
      <c r="EL309" s="136" t="b">
        <f t="shared" si="284"/>
        <v>0</v>
      </c>
      <c r="EM309" s="408" t="b">
        <f t="shared" si="285"/>
        <v>1</v>
      </c>
      <c r="EN309" s="583"/>
      <c r="EO309" s="409"/>
      <c r="EP309" s="409"/>
      <c r="EQ309" s="409"/>
      <c r="ER309" s="409"/>
      <c r="ES309" s="409"/>
      <c r="ET309" s="409"/>
      <c r="EU309" s="409"/>
      <c r="EV309" s="409"/>
      <c r="EW309" s="409"/>
      <c r="EX309" s="409"/>
      <c r="EY309" s="409"/>
      <c r="EZ309" s="409"/>
      <c r="FA309" s="409"/>
      <c r="FB309" s="409"/>
      <c r="FC309" s="409"/>
      <c r="FD309" s="409"/>
      <c r="FE309" s="409"/>
      <c r="FF309" s="409"/>
      <c r="FG309" s="409"/>
      <c r="FH309" s="409"/>
      <c r="FI309" s="409"/>
      <c r="FJ309" s="409"/>
      <c r="FK309" s="409"/>
      <c r="FL309" s="409"/>
      <c r="FM309" s="409"/>
      <c r="FN309" s="409"/>
      <c r="FO309" s="409"/>
      <c r="FP309" s="409"/>
      <c r="FQ309" s="409"/>
      <c r="FR309" s="409"/>
      <c r="FS309" s="409"/>
      <c r="FT309" s="409"/>
      <c r="FU309" s="409"/>
      <c r="FV309" s="409"/>
      <c r="FW309" s="409"/>
      <c r="FX309" s="409"/>
      <c r="FY309" s="409"/>
      <c r="FZ309" s="409"/>
      <c r="GA309" s="409"/>
      <c r="GB309" s="409"/>
      <c r="GC309" s="409"/>
      <c r="GD309" s="409"/>
      <c r="GE309" s="409"/>
      <c r="GF309" s="409"/>
      <c r="GG309" s="409"/>
      <c r="GH309" s="409"/>
      <c r="GI309" s="409"/>
      <c r="GJ309" s="409"/>
      <c r="GK309" s="409"/>
      <c r="GL309" s="409"/>
      <c r="GM309" s="409"/>
      <c r="GN309" s="409"/>
      <c r="GO309" s="409"/>
      <c r="GP309" s="409"/>
      <c r="GQ309" s="409"/>
      <c r="GR309" s="409"/>
      <c r="GS309" s="409"/>
      <c r="GT309" s="409"/>
      <c r="GU309" s="409"/>
      <c r="GV309" s="409"/>
      <c r="GW309" s="409"/>
      <c r="GX309" s="409"/>
      <c r="GY309" s="409"/>
      <c r="GZ309" s="409"/>
      <c r="HA309" s="409"/>
      <c r="HB309" s="409"/>
      <c r="HC309" s="409"/>
      <c r="HD309" s="409"/>
      <c r="HE309" s="409"/>
      <c r="HF309" s="409"/>
      <c r="HG309" s="409"/>
      <c r="HH309" s="409"/>
      <c r="HI309" s="409"/>
      <c r="HJ309" s="409"/>
      <c r="HK309" s="409"/>
      <c r="HL309" s="409"/>
      <c r="HM309" s="409"/>
      <c r="HN309" s="409"/>
      <c r="HO309" s="409"/>
      <c r="HP309" s="409"/>
    </row>
    <row r="310" spans="1:224" s="407" customFormat="1">
      <c r="A310" s="512" t="s">
        <v>682</v>
      </c>
      <c r="B310" s="561" t="s">
        <v>690</v>
      </c>
      <c r="C310" s="512">
        <v>176044</v>
      </c>
      <c r="D310" s="512">
        <v>5</v>
      </c>
      <c r="E310" s="395">
        <v>620</v>
      </c>
      <c r="F310" s="395">
        <v>699</v>
      </c>
      <c r="G310" s="395">
        <v>753</v>
      </c>
      <c r="H310" s="395">
        <v>660</v>
      </c>
      <c r="I310" s="472">
        <v>673</v>
      </c>
      <c r="J310" s="472">
        <v>719</v>
      </c>
      <c r="K310" s="394">
        <v>480</v>
      </c>
      <c r="L310" s="395">
        <v>343</v>
      </c>
      <c r="M310" s="395">
        <v>321</v>
      </c>
      <c r="N310" s="395">
        <v>248</v>
      </c>
      <c r="O310" s="396">
        <v>332</v>
      </c>
      <c r="P310" s="396">
        <v>257</v>
      </c>
      <c r="Q310" s="395">
        <v>269</v>
      </c>
      <c r="R310" s="395">
        <v>325</v>
      </c>
      <c r="S310" s="395">
        <v>372</v>
      </c>
      <c r="T310" s="395">
        <v>398</v>
      </c>
      <c r="U310" s="395">
        <v>443</v>
      </c>
      <c r="V310" s="472">
        <v>469</v>
      </c>
      <c r="W310" s="394">
        <v>0</v>
      </c>
      <c r="X310" s="395">
        <v>0</v>
      </c>
      <c r="Y310" s="395">
        <v>1</v>
      </c>
      <c r="Z310" s="395"/>
      <c r="AA310" s="396">
        <v>0</v>
      </c>
      <c r="AB310" s="396">
        <v>0</v>
      </c>
      <c r="AC310" s="395"/>
      <c r="AD310" s="395"/>
      <c r="AE310" s="395"/>
      <c r="AF310" s="395"/>
      <c r="AG310" s="395">
        <v>0</v>
      </c>
      <c r="AH310" s="472">
        <v>0</v>
      </c>
      <c r="AI310" s="489">
        <f t="shared" si="236"/>
        <v>480</v>
      </c>
      <c r="AJ310" s="397">
        <f t="shared" si="236"/>
        <v>343</v>
      </c>
      <c r="AK310" s="397">
        <f t="shared" si="236"/>
        <v>320</v>
      </c>
      <c r="AL310" s="397">
        <f t="shared" si="239"/>
        <v>248</v>
      </c>
      <c r="AM310" s="397">
        <f t="shared" si="239"/>
        <v>332</v>
      </c>
      <c r="AN310" s="397">
        <f t="shared" si="239"/>
        <v>257</v>
      </c>
      <c r="AO310" s="397">
        <f t="shared" si="239"/>
        <v>269</v>
      </c>
      <c r="AP310" s="397">
        <f t="shared" si="239"/>
        <v>325</v>
      </c>
      <c r="AQ310" s="397">
        <f t="shared" si="239"/>
        <v>372</v>
      </c>
      <c r="AR310" s="397">
        <f t="shared" si="245"/>
        <v>398</v>
      </c>
      <c r="AS310" s="397">
        <f t="shared" si="245"/>
        <v>443</v>
      </c>
      <c r="AT310" s="398">
        <f t="shared" si="245"/>
        <v>469</v>
      </c>
      <c r="AU310" s="379">
        <v>250</v>
      </c>
      <c r="AV310" s="395">
        <v>287</v>
      </c>
      <c r="AW310" s="472">
        <v>290</v>
      </c>
      <c r="AX310" s="400"/>
      <c r="AY310" s="395"/>
      <c r="AZ310" s="472">
        <v>0</v>
      </c>
      <c r="BA310" s="489">
        <f t="shared" si="248"/>
        <v>148</v>
      </c>
      <c r="BB310" s="397">
        <f t="shared" si="248"/>
        <v>156</v>
      </c>
      <c r="BC310" s="398">
        <f t="shared" si="248"/>
        <v>179</v>
      </c>
      <c r="BD310" s="401">
        <v>104</v>
      </c>
      <c r="BE310" s="402">
        <v>93</v>
      </c>
      <c r="BF310" s="472">
        <v>77</v>
      </c>
      <c r="BG310" s="403">
        <v>190</v>
      </c>
      <c r="BH310" s="402">
        <v>154</v>
      </c>
      <c r="BI310" s="472">
        <v>154</v>
      </c>
      <c r="BJ310" s="403">
        <v>27</v>
      </c>
      <c r="BK310" s="402">
        <v>33</v>
      </c>
      <c r="BL310" s="472">
        <v>34</v>
      </c>
      <c r="BM310" s="706"/>
      <c r="BN310" s="707"/>
      <c r="BO310" s="472">
        <v>0</v>
      </c>
      <c r="BP310" s="490">
        <f t="shared" si="251"/>
        <v>201</v>
      </c>
      <c r="BQ310" s="475">
        <f t="shared" si="251"/>
        <v>131</v>
      </c>
      <c r="BR310" s="405">
        <f t="shared" si="251"/>
        <v>158</v>
      </c>
      <c r="BS310" s="476"/>
      <c r="BT310" s="402"/>
      <c r="BU310" s="402"/>
      <c r="BV310" s="402"/>
      <c r="BW310" s="472"/>
      <c r="BX310" s="472"/>
      <c r="BY310" s="403"/>
      <c r="BZ310" s="402"/>
      <c r="CA310" s="402"/>
      <c r="CB310" s="402"/>
      <c r="CC310" s="402"/>
      <c r="CD310" s="402"/>
      <c r="CE310" s="402"/>
      <c r="CF310" s="472"/>
      <c r="CG310" s="403"/>
      <c r="CH310" s="399"/>
      <c r="CI310" s="402"/>
      <c r="CJ310" s="402"/>
      <c r="CK310" s="402"/>
      <c r="CL310" s="402"/>
      <c r="CM310" s="402"/>
      <c r="CN310" s="472"/>
      <c r="CO310" s="489" t="str">
        <f t="shared" si="254"/>
        <v/>
      </c>
      <c r="CP310" s="397" t="str">
        <f t="shared" si="255"/>
        <v/>
      </c>
      <c r="CQ310" s="397" t="str">
        <f t="shared" si="255"/>
        <v/>
      </c>
      <c r="CR310" s="397" t="str">
        <f t="shared" si="255"/>
        <v/>
      </c>
      <c r="CS310" s="397" t="str">
        <f t="shared" si="255"/>
        <v/>
      </c>
      <c r="CT310" s="397" t="str">
        <f t="shared" si="255"/>
        <v/>
      </c>
      <c r="CU310" s="397" t="str">
        <f t="shared" si="255"/>
        <v/>
      </c>
      <c r="CV310" s="491" t="str">
        <f t="shared" si="255"/>
        <v/>
      </c>
      <c r="CW310" s="379"/>
      <c r="CX310" s="399"/>
      <c r="CY310" s="472"/>
      <c r="CZ310" s="400"/>
      <c r="DA310" s="399"/>
      <c r="DB310" s="472"/>
      <c r="DC310" s="404" t="str">
        <f t="shared" si="262"/>
        <v/>
      </c>
      <c r="DD310" s="404" t="str">
        <f t="shared" si="262"/>
        <v/>
      </c>
      <c r="DE310" s="405" t="str">
        <f t="shared" si="262"/>
        <v/>
      </c>
      <c r="DF310" s="379"/>
      <c r="DG310" s="399"/>
      <c r="DH310" s="472"/>
      <c r="DI310" s="400"/>
      <c r="DJ310" s="399"/>
      <c r="DK310" s="472"/>
      <c r="DL310" s="400"/>
      <c r="DM310" s="399"/>
      <c r="DN310" s="472"/>
      <c r="DO310" s="400"/>
      <c r="DP310" s="399"/>
      <c r="DQ310" s="472"/>
      <c r="DR310" s="404" t="str">
        <f t="shared" si="265"/>
        <v/>
      </c>
      <c r="DS310" s="404" t="str">
        <f t="shared" si="265"/>
        <v/>
      </c>
      <c r="DT310" s="405" t="str">
        <f t="shared" si="265"/>
        <v/>
      </c>
      <c r="DU310" s="409"/>
      <c r="DV310" s="406" t="b">
        <f t="shared" si="268"/>
        <v>1</v>
      </c>
      <c r="DW310" s="136" t="b">
        <f t="shared" si="269"/>
        <v>1</v>
      </c>
      <c r="DX310" s="408" t="b">
        <f t="shared" si="270"/>
        <v>1</v>
      </c>
      <c r="DY310" s="136" t="b">
        <f t="shared" si="271"/>
        <v>1</v>
      </c>
      <c r="DZ310" s="136" t="b">
        <f t="shared" si="272"/>
        <v>1</v>
      </c>
      <c r="EA310" s="408" t="b">
        <f t="shared" si="273"/>
        <v>1</v>
      </c>
      <c r="EB310" s="136" t="b">
        <f t="shared" si="274"/>
        <v>1</v>
      </c>
      <c r="EC310" s="136" t="b">
        <f t="shared" si="275"/>
        <v>1</v>
      </c>
      <c r="ED310" s="408" t="b">
        <f t="shared" si="276"/>
        <v>1</v>
      </c>
      <c r="EE310" s="136" t="b">
        <f t="shared" si="277"/>
        <v>0</v>
      </c>
      <c r="EF310" s="136" t="b">
        <f t="shared" si="278"/>
        <v>0</v>
      </c>
      <c r="EG310" s="408" t="b">
        <f t="shared" si="279"/>
        <v>1</v>
      </c>
      <c r="EH310" s="136" t="b">
        <f t="shared" si="280"/>
        <v>0</v>
      </c>
      <c r="EI310" s="136" t="b">
        <f t="shared" si="281"/>
        <v>0</v>
      </c>
      <c r="EJ310" s="408" t="b">
        <f t="shared" si="282"/>
        <v>1</v>
      </c>
      <c r="EK310" s="136" t="b">
        <f t="shared" si="283"/>
        <v>0</v>
      </c>
      <c r="EL310" s="136" t="b">
        <f t="shared" si="284"/>
        <v>0</v>
      </c>
      <c r="EM310" s="408" t="b">
        <f t="shared" si="285"/>
        <v>1</v>
      </c>
      <c r="EN310" s="583"/>
      <c r="EO310" s="409"/>
      <c r="EP310" s="409"/>
      <c r="EQ310" s="409"/>
      <c r="ER310" s="409"/>
      <c r="ES310" s="409"/>
      <c r="ET310" s="409"/>
      <c r="EU310" s="409"/>
      <c r="EV310" s="409"/>
      <c r="EW310" s="409"/>
      <c r="EX310" s="409"/>
      <c r="EY310" s="409"/>
      <c r="EZ310" s="409"/>
      <c r="FA310" s="409"/>
      <c r="FB310" s="409"/>
      <c r="FC310" s="409"/>
      <c r="FD310" s="409"/>
      <c r="FE310" s="409"/>
      <c r="FF310" s="409"/>
      <c r="FG310" s="409"/>
      <c r="FH310" s="409"/>
      <c r="FI310" s="409"/>
      <c r="FJ310" s="409"/>
      <c r="FK310" s="409"/>
      <c r="FL310" s="409"/>
      <c r="FM310" s="409"/>
      <c r="FN310" s="409"/>
      <c r="FO310" s="409"/>
      <c r="FP310" s="409"/>
      <c r="FQ310" s="409"/>
      <c r="FR310" s="409"/>
      <c r="FS310" s="409"/>
      <c r="FT310" s="409"/>
      <c r="FU310" s="409"/>
      <c r="FV310" s="409"/>
      <c r="FW310" s="409"/>
      <c r="FX310" s="409"/>
      <c r="FY310" s="409"/>
      <c r="FZ310" s="409"/>
      <c r="GA310" s="409"/>
      <c r="GB310" s="409"/>
      <c r="GC310" s="409"/>
      <c r="GD310" s="409"/>
      <c r="GE310" s="409"/>
      <c r="GF310" s="409"/>
      <c r="GG310" s="409"/>
      <c r="GH310" s="409"/>
      <c r="GI310" s="409"/>
      <c r="GJ310" s="409"/>
      <c r="GK310" s="409"/>
      <c r="GL310" s="409"/>
      <c r="GM310" s="409"/>
      <c r="GN310" s="409"/>
      <c r="GO310" s="409"/>
      <c r="GP310" s="409"/>
      <c r="GQ310" s="409"/>
      <c r="GR310" s="409"/>
      <c r="GS310" s="409"/>
      <c r="GT310" s="409"/>
      <c r="GU310" s="409"/>
      <c r="GV310" s="409"/>
      <c r="GW310" s="409"/>
      <c r="GX310" s="409"/>
      <c r="GY310" s="409"/>
      <c r="GZ310" s="409"/>
      <c r="HA310" s="409"/>
      <c r="HB310" s="409"/>
      <c r="HC310" s="409"/>
      <c r="HD310" s="409"/>
      <c r="HE310" s="409"/>
      <c r="HF310" s="409"/>
      <c r="HG310" s="409"/>
      <c r="HH310" s="409"/>
      <c r="HI310" s="409"/>
      <c r="HJ310" s="409"/>
      <c r="HK310" s="409"/>
      <c r="HL310" s="409"/>
      <c r="HM310" s="409"/>
      <c r="HN310" s="409"/>
      <c r="HO310" s="409"/>
      <c r="HP310" s="409"/>
    </row>
    <row r="311" spans="1:224" s="407" customFormat="1">
      <c r="A311" s="539" t="s">
        <v>682</v>
      </c>
      <c r="B311" s="542" t="s">
        <v>691</v>
      </c>
      <c r="C311" s="506">
        <v>175786</v>
      </c>
      <c r="D311" s="506">
        <v>8</v>
      </c>
      <c r="E311" s="395"/>
      <c r="F311" s="395"/>
      <c r="G311" s="395"/>
      <c r="H311" s="395"/>
      <c r="I311" s="472"/>
      <c r="J311" s="472"/>
      <c r="K311" s="394"/>
      <c r="L311" s="395"/>
      <c r="M311" s="395"/>
      <c r="N311" s="395"/>
      <c r="O311" s="396"/>
      <c r="P311" s="396"/>
      <c r="Q311" s="395"/>
      <c r="R311" s="395"/>
      <c r="S311" s="395"/>
      <c r="T311" s="395"/>
      <c r="U311" s="395"/>
      <c r="V311" s="472"/>
      <c r="W311" s="394"/>
      <c r="X311" s="395"/>
      <c r="Y311" s="395"/>
      <c r="Z311" s="395"/>
      <c r="AA311" s="396"/>
      <c r="AB311" s="396"/>
      <c r="AC311" s="395"/>
      <c r="AD311" s="395"/>
      <c r="AE311" s="395"/>
      <c r="AF311" s="395"/>
      <c r="AG311" s="395"/>
      <c r="AH311" s="472"/>
      <c r="AI311" s="489" t="str">
        <f t="shared" si="236"/>
        <v xml:space="preserve"> </v>
      </c>
      <c r="AJ311" s="397" t="str">
        <f t="shared" si="236"/>
        <v xml:space="preserve"> </v>
      </c>
      <c r="AK311" s="397" t="str">
        <f t="shared" si="236"/>
        <v xml:space="preserve"> </v>
      </c>
      <c r="AL311" s="397" t="str">
        <f t="shared" si="239"/>
        <v xml:space="preserve"> </v>
      </c>
      <c r="AM311" s="397" t="str">
        <f t="shared" si="239"/>
        <v xml:space="preserve"> </v>
      </c>
      <c r="AN311" s="397" t="str">
        <f t="shared" si="239"/>
        <v xml:space="preserve"> </v>
      </c>
      <c r="AO311" s="397" t="str">
        <f t="shared" si="239"/>
        <v xml:space="preserve"> </v>
      </c>
      <c r="AP311" s="397" t="str">
        <f t="shared" si="239"/>
        <v xml:space="preserve"> </v>
      </c>
      <c r="AQ311" s="397" t="str">
        <f t="shared" si="239"/>
        <v xml:space="preserve"> </v>
      </c>
      <c r="AR311" s="397" t="str">
        <f t="shared" si="245"/>
        <v xml:space="preserve"> </v>
      </c>
      <c r="AS311" s="397" t="str">
        <f t="shared" si="245"/>
        <v xml:space="preserve"> </v>
      </c>
      <c r="AT311" s="398" t="str">
        <f t="shared" si="245"/>
        <v xml:space="preserve"> </v>
      </c>
      <c r="AU311" s="379"/>
      <c r="AV311" s="395"/>
      <c r="AW311" s="472"/>
      <c r="AX311" s="400"/>
      <c r="AY311" s="395"/>
      <c r="AZ311" s="472"/>
      <c r="BA311" s="489" t="str">
        <f t="shared" si="248"/>
        <v xml:space="preserve"> </v>
      </c>
      <c r="BB311" s="397" t="str">
        <f t="shared" si="248"/>
        <v xml:space="preserve"> </v>
      </c>
      <c r="BC311" s="398" t="str">
        <f t="shared" si="248"/>
        <v xml:space="preserve"> </v>
      </c>
      <c r="BD311" s="401"/>
      <c r="BE311" s="402"/>
      <c r="BF311" s="472"/>
      <c r="BG311" s="403"/>
      <c r="BH311" s="402"/>
      <c r="BI311" s="472"/>
      <c r="BJ311" s="403"/>
      <c r="BK311" s="402"/>
      <c r="BL311" s="472"/>
      <c r="BM311" s="403"/>
      <c r="BN311" s="402"/>
      <c r="BO311" s="472"/>
      <c r="BP311" s="490" t="str">
        <f t="shared" si="251"/>
        <v/>
      </c>
      <c r="BQ311" s="475" t="str">
        <f t="shared" si="251"/>
        <v/>
      </c>
      <c r="BR311" s="405" t="str">
        <f t="shared" si="251"/>
        <v/>
      </c>
      <c r="BS311" s="708"/>
      <c r="BT311" s="494">
        <v>4298</v>
      </c>
      <c r="BU311" s="494">
        <v>3187</v>
      </c>
      <c r="BV311" s="494">
        <v>6777</v>
      </c>
      <c r="BW311" s="472">
        <v>5802</v>
      </c>
      <c r="BX311" s="472">
        <v>2978</v>
      </c>
      <c r="BY311" s="508"/>
      <c r="BZ311" s="494">
        <v>5103</v>
      </c>
      <c r="CA311" s="709">
        <v>6281</v>
      </c>
      <c r="CB311" s="494">
        <v>3288</v>
      </c>
      <c r="CC311" s="494">
        <v>1892</v>
      </c>
      <c r="CD311" s="709">
        <v>1942</v>
      </c>
      <c r="CE311" s="494">
        <v>1823</v>
      </c>
      <c r="CF311" s="472">
        <v>2324</v>
      </c>
      <c r="CG311" s="403"/>
      <c r="CH311" s="399"/>
      <c r="CI311" s="402"/>
      <c r="CJ311" s="402"/>
      <c r="CK311" s="402"/>
      <c r="CL311" s="402"/>
      <c r="CM311" s="402"/>
      <c r="CN311" s="472">
        <v>0</v>
      </c>
      <c r="CO311" s="489" t="str">
        <f t="shared" si="254"/>
        <v/>
      </c>
      <c r="CP311" s="397">
        <f t="shared" si="255"/>
        <v>5103</v>
      </c>
      <c r="CQ311" s="397">
        <f t="shared" si="255"/>
        <v>6281</v>
      </c>
      <c r="CR311" s="397">
        <f t="shared" si="255"/>
        <v>3288</v>
      </c>
      <c r="CS311" s="397">
        <f t="shared" si="255"/>
        <v>1892</v>
      </c>
      <c r="CT311" s="397">
        <f t="shared" si="255"/>
        <v>1942</v>
      </c>
      <c r="CU311" s="397">
        <f t="shared" si="255"/>
        <v>1823</v>
      </c>
      <c r="CV311" s="491">
        <f t="shared" si="255"/>
        <v>2324</v>
      </c>
      <c r="CW311" s="537"/>
      <c r="CX311" s="492"/>
      <c r="CY311" s="472">
        <v>1172</v>
      </c>
      <c r="CZ311" s="493"/>
      <c r="DA311" s="492"/>
      <c r="DB311" s="684"/>
      <c r="DC311" s="404">
        <f t="shared" si="262"/>
        <v>1942</v>
      </c>
      <c r="DD311" s="404">
        <f t="shared" si="262"/>
        <v>1823</v>
      </c>
      <c r="DE311" s="405">
        <f t="shared" si="262"/>
        <v>1152</v>
      </c>
      <c r="DF311" s="537">
        <v>418</v>
      </c>
      <c r="DG311" s="492">
        <v>196</v>
      </c>
      <c r="DH311" s="472">
        <v>267</v>
      </c>
      <c r="DI311" s="493" t="s">
        <v>1187</v>
      </c>
      <c r="DJ311" s="492" t="s">
        <v>1187</v>
      </c>
      <c r="DK311" s="492" t="s">
        <v>1187</v>
      </c>
      <c r="DL311" s="493"/>
      <c r="DM311" s="492"/>
      <c r="DN311" s="684"/>
      <c r="DO311" s="493">
        <v>1196</v>
      </c>
      <c r="DP311" s="492">
        <v>1009</v>
      </c>
      <c r="DQ311" s="472">
        <v>1065</v>
      </c>
      <c r="DR311" s="404">
        <f t="shared" si="265"/>
        <v>1674</v>
      </c>
      <c r="DS311" s="404">
        <f t="shared" si="265"/>
        <v>687</v>
      </c>
      <c r="DT311" s="405">
        <f t="shared" si="265"/>
        <v>610</v>
      </c>
      <c r="DU311" s="409"/>
      <c r="DV311" s="406" t="b">
        <f t="shared" si="268"/>
        <v>0</v>
      </c>
      <c r="DW311" s="136" t="b">
        <f t="shared" si="269"/>
        <v>0</v>
      </c>
      <c r="DX311" s="408" t="b">
        <f t="shared" si="270"/>
        <v>1</v>
      </c>
      <c r="DY311" s="136" t="b">
        <f t="shared" si="271"/>
        <v>0</v>
      </c>
      <c r="DZ311" s="136" t="b">
        <f t="shared" si="272"/>
        <v>0</v>
      </c>
      <c r="EA311" s="408" t="b">
        <f t="shared" si="273"/>
        <v>1</v>
      </c>
      <c r="EB311" s="136" t="b">
        <f t="shared" si="274"/>
        <v>0</v>
      </c>
      <c r="EC311" s="136" t="b">
        <f t="shared" si="275"/>
        <v>0</v>
      </c>
      <c r="ED311" s="408" t="b">
        <f t="shared" si="276"/>
        <v>1</v>
      </c>
      <c r="EE311" s="136" t="b">
        <f t="shared" si="277"/>
        <v>1</v>
      </c>
      <c r="EF311" s="136" t="b">
        <f t="shared" si="278"/>
        <v>1</v>
      </c>
      <c r="EG311" s="408" t="b">
        <f t="shared" si="279"/>
        <v>1</v>
      </c>
      <c r="EH311" s="136" t="b">
        <f t="shared" si="280"/>
        <v>1</v>
      </c>
      <c r="EI311" s="136" t="b">
        <f t="shared" si="281"/>
        <v>1</v>
      </c>
      <c r="EJ311" s="408" t="b">
        <f t="shared" si="282"/>
        <v>1</v>
      </c>
      <c r="EK311" s="136" t="b">
        <f t="shared" si="283"/>
        <v>1</v>
      </c>
      <c r="EL311" s="136" t="b">
        <f t="shared" si="284"/>
        <v>1</v>
      </c>
      <c r="EM311" s="408" t="b">
        <f t="shared" si="285"/>
        <v>1</v>
      </c>
      <c r="EN311" s="583" t="s">
        <v>1188</v>
      </c>
      <c r="EO311" s="409"/>
      <c r="EP311" s="409"/>
      <c r="EQ311" s="409"/>
      <c r="ER311" s="409"/>
      <c r="ES311" s="409"/>
      <c r="ET311" s="409"/>
      <c r="EU311" s="409"/>
      <c r="EV311" s="409"/>
      <c r="EW311" s="409"/>
      <c r="EX311" s="409"/>
      <c r="EY311" s="409"/>
      <c r="EZ311" s="409"/>
      <c r="FA311" s="409"/>
      <c r="FB311" s="409"/>
      <c r="FC311" s="409"/>
      <c r="FD311" s="409"/>
      <c r="FE311" s="409"/>
      <c r="FF311" s="409"/>
      <c r="FG311" s="409"/>
      <c r="FH311" s="409"/>
      <c r="FI311" s="409"/>
      <c r="FJ311" s="409"/>
      <c r="FK311" s="409"/>
      <c r="FL311" s="409"/>
      <c r="FM311" s="409"/>
      <c r="FN311" s="409"/>
      <c r="FO311" s="409"/>
      <c r="FP311" s="409"/>
      <c r="FQ311" s="409"/>
      <c r="FR311" s="409"/>
      <c r="FS311" s="409"/>
      <c r="FT311" s="409"/>
      <c r="FU311" s="409"/>
      <c r="FV311" s="409"/>
      <c r="FW311" s="409"/>
      <c r="FX311" s="409"/>
      <c r="FY311" s="409"/>
      <c r="FZ311" s="409"/>
      <c r="GA311" s="409"/>
      <c r="GB311" s="409"/>
      <c r="GC311" s="409"/>
      <c r="GD311" s="409"/>
      <c r="GE311" s="409"/>
      <c r="GF311" s="409"/>
      <c r="GG311" s="409"/>
      <c r="GH311" s="409"/>
      <c r="GI311" s="409"/>
      <c r="GJ311" s="409"/>
      <c r="GK311" s="409"/>
      <c r="GL311" s="409"/>
      <c r="GM311" s="409"/>
      <c r="GN311" s="409"/>
      <c r="GO311" s="409"/>
      <c r="GP311" s="409"/>
      <c r="GQ311" s="409"/>
      <c r="GR311" s="409"/>
      <c r="GS311" s="409"/>
      <c r="GT311" s="409"/>
      <c r="GU311" s="409"/>
      <c r="GV311" s="409"/>
      <c r="GW311" s="409"/>
      <c r="GX311" s="409"/>
      <c r="GY311" s="409"/>
      <c r="GZ311" s="409"/>
      <c r="HA311" s="409"/>
      <c r="HB311" s="409"/>
      <c r="HC311" s="409"/>
      <c r="HD311" s="409"/>
      <c r="HE311" s="409"/>
      <c r="HF311" s="409"/>
      <c r="HG311" s="409"/>
      <c r="HH311" s="409"/>
      <c r="HI311" s="409"/>
      <c r="HJ311" s="409"/>
      <c r="HK311" s="409"/>
      <c r="HL311" s="409"/>
      <c r="HM311" s="409"/>
      <c r="HN311" s="409"/>
      <c r="HO311" s="409"/>
      <c r="HP311" s="409"/>
    </row>
    <row r="312" spans="1:224" s="407" customFormat="1">
      <c r="A312" s="539" t="s">
        <v>682</v>
      </c>
      <c r="B312" s="542" t="s">
        <v>692</v>
      </c>
      <c r="C312" s="506">
        <v>176071</v>
      </c>
      <c r="D312" s="506">
        <v>8</v>
      </c>
      <c r="E312" s="395"/>
      <c r="F312" s="395"/>
      <c r="G312" s="395"/>
      <c r="H312" s="395"/>
      <c r="I312" s="472"/>
      <c r="J312" s="472"/>
      <c r="K312" s="394"/>
      <c r="L312" s="395"/>
      <c r="M312" s="395"/>
      <c r="N312" s="395"/>
      <c r="O312" s="396"/>
      <c r="P312" s="396"/>
      <c r="Q312" s="395"/>
      <c r="R312" s="395"/>
      <c r="S312" s="395"/>
      <c r="T312" s="395"/>
      <c r="U312" s="395"/>
      <c r="V312" s="472"/>
      <c r="W312" s="394"/>
      <c r="X312" s="395"/>
      <c r="Y312" s="395"/>
      <c r="Z312" s="395"/>
      <c r="AA312" s="396"/>
      <c r="AB312" s="396"/>
      <c r="AC312" s="395"/>
      <c r="AD312" s="395"/>
      <c r="AE312" s="395"/>
      <c r="AF312" s="395"/>
      <c r="AG312" s="395"/>
      <c r="AH312" s="472"/>
      <c r="AI312" s="489" t="str">
        <f t="shared" si="236"/>
        <v xml:space="preserve"> </v>
      </c>
      <c r="AJ312" s="397" t="str">
        <f t="shared" si="236"/>
        <v xml:space="preserve"> </v>
      </c>
      <c r="AK312" s="397" t="str">
        <f t="shared" si="236"/>
        <v xml:space="preserve"> </v>
      </c>
      <c r="AL312" s="397" t="str">
        <f t="shared" si="239"/>
        <v xml:space="preserve"> </v>
      </c>
      <c r="AM312" s="397" t="str">
        <f t="shared" si="239"/>
        <v xml:space="preserve"> </v>
      </c>
      <c r="AN312" s="397" t="str">
        <f t="shared" si="239"/>
        <v xml:space="preserve"> </v>
      </c>
      <c r="AO312" s="397" t="str">
        <f t="shared" si="239"/>
        <v xml:space="preserve"> </v>
      </c>
      <c r="AP312" s="397" t="str">
        <f t="shared" si="239"/>
        <v xml:space="preserve"> </v>
      </c>
      <c r="AQ312" s="397" t="str">
        <f t="shared" si="239"/>
        <v xml:space="preserve"> </v>
      </c>
      <c r="AR312" s="397" t="str">
        <f t="shared" si="245"/>
        <v xml:space="preserve"> </v>
      </c>
      <c r="AS312" s="397" t="str">
        <f t="shared" si="245"/>
        <v xml:space="preserve"> </v>
      </c>
      <c r="AT312" s="398" t="str">
        <f t="shared" si="245"/>
        <v xml:space="preserve"> </v>
      </c>
      <c r="AU312" s="379"/>
      <c r="AV312" s="395"/>
      <c r="AW312" s="472"/>
      <c r="AX312" s="400"/>
      <c r="AY312" s="395"/>
      <c r="AZ312" s="472"/>
      <c r="BA312" s="489" t="str">
        <f t="shared" si="248"/>
        <v xml:space="preserve"> </v>
      </c>
      <c r="BB312" s="397" t="str">
        <f t="shared" si="248"/>
        <v xml:space="preserve"> </v>
      </c>
      <c r="BC312" s="398" t="str">
        <f t="shared" si="248"/>
        <v xml:space="preserve"> </v>
      </c>
      <c r="BD312" s="401"/>
      <c r="BE312" s="402"/>
      <c r="BF312" s="472"/>
      <c r="BG312" s="403"/>
      <c r="BH312" s="402"/>
      <c r="BI312" s="472"/>
      <c r="BJ312" s="403"/>
      <c r="BK312" s="402"/>
      <c r="BL312" s="472"/>
      <c r="BM312" s="403"/>
      <c r="BN312" s="402"/>
      <c r="BO312" s="472"/>
      <c r="BP312" s="490" t="str">
        <f t="shared" si="251"/>
        <v/>
      </c>
      <c r="BQ312" s="475" t="str">
        <f t="shared" si="251"/>
        <v/>
      </c>
      <c r="BR312" s="405" t="str">
        <f t="shared" si="251"/>
        <v/>
      </c>
      <c r="BS312" s="708"/>
      <c r="BT312" s="494">
        <v>2593</v>
      </c>
      <c r="BU312" s="494">
        <v>3405</v>
      </c>
      <c r="BV312" s="494">
        <v>2283</v>
      </c>
      <c r="BW312" s="472">
        <v>2525</v>
      </c>
      <c r="BX312" s="472">
        <v>2621</v>
      </c>
      <c r="BY312" s="508"/>
      <c r="BZ312" s="494">
        <v>2080</v>
      </c>
      <c r="CA312" s="710">
        <v>2443</v>
      </c>
      <c r="CB312" s="494">
        <v>1940</v>
      </c>
      <c r="CC312" s="494">
        <v>1858</v>
      </c>
      <c r="CD312" s="710">
        <v>1519</v>
      </c>
      <c r="CE312" s="494">
        <v>1564</v>
      </c>
      <c r="CF312" s="472">
        <v>1565</v>
      </c>
      <c r="CG312" s="403"/>
      <c r="CH312" s="399"/>
      <c r="CI312" s="402"/>
      <c r="CJ312" s="402"/>
      <c r="CK312" s="402"/>
      <c r="CL312" s="402"/>
      <c r="CM312" s="402">
        <v>2</v>
      </c>
      <c r="CN312" s="472">
        <v>5</v>
      </c>
      <c r="CO312" s="489" t="str">
        <f t="shared" si="254"/>
        <v/>
      </c>
      <c r="CP312" s="397">
        <f t="shared" si="255"/>
        <v>2080</v>
      </c>
      <c r="CQ312" s="397">
        <f t="shared" si="255"/>
        <v>2443</v>
      </c>
      <c r="CR312" s="397">
        <f t="shared" si="255"/>
        <v>1940</v>
      </c>
      <c r="CS312" s="397">
        <f t="shared" si="255"/>
        <v>1858</v>
      </c>
      <c r="CT312" s="397">
        <f t="shared" si="255"/>
        <v>1519</v>
      </c>
      <c r="CU312" s="397">
        <f t="shared" si="255"/>
        <v>1562</v>
      </c>
      <c r="CV312" s="491">
        <f t="shared" si="255"/>
        <v>1560</v>
      </c>
      <c r="CW312" s="537"/>
      <c r="CX312" s="492"/>
      <c r="CY312" s="472">
        <v>1120</v>
      </c>
      <c r="CZ312" s="493"/>
      <c r="DA312" s="492"/>
      <c r="DB312" s="684"/>
      <c r="DC312" s="404">
        <f t="shared" si="262"/>
        <v>1519</v>
      </c>
      <c r="DD312" s="404">
        <f t="shared" si="262"/>
        <v>1562</v>
      </c>
      <c r="DE312" s="405">
        <f t="shared" si="262"/>
        <v>440</v>
      </c>
      <c r="DF312" s="537">
        <v>420</v>
      </c>
      <c r="DG312" s="492">
        <v>334</v>
      </c>
      <c r="DH312" s="472">
        <v>310</v>
      </c>
      <c r="DI312" s="493"/>
      <c r="DJ312" s="492"/>
      <c r="DK312" s="492"/>
      <c r="DL312" s="493"/>
      <c r="DM312" s="492"/>
      <c r="DN312" s="684"/>
      <c r="DO312" s="493">
        <v>402</v>
      </c>
      <c r="DP312" s="492">
        <v>860</v>
      </c>
      <c r="DQ312" s="472">
        <v>645</v>
      </c>
      <c r="DR312" s="404">
        <f t="shared" si="265"/>
        <v>1118</v>
      </c>
      <c r="DS312" s="404">
        <f t="shared" si="265"/>
        <v>664</v>
      </c>
      <c r="DT312" s="405">
        <f t="shared" si="265"/>
        <v>564</v>
      </c>
      <c r="DU312" s="409"/>
      <c r="DV312" s="406" t="b">
        <f t="shared" si="268"/>
        <v>0</v>
      </c>
      <c r="DW312" s="136" t="b">
        <f t="shared" si="269"/>
        <v>0</v>
      </c>
      <c r="DX312" s="408" t="b">
        <f t="shared" si="270"/>
        <v>1</v>
      </c>
      <c r="DY312" s="136" t="b">
        <f t="shared" si="271"/>
        <v>0</v>
      </c>
      <c r="DZ312" s="136" t="b">
        <f t="shared" si="272"/>
        <v>0</v>
      </c>
      <c r="EA312" s="408" t="b">
        <f t="shared" si="273"/>
        <v>1</v>
      </c>
      <c r="EB312" s="136" t="b">
        <f t="shared" si="274"/>
        <v>0</v>
      </c>
      <c r="EC312" s="136" t="b">
        <f t="shared" si="275"/>
        <v>0</v>
      </c>
      <c r="ED312" s="408" t="b">
        <f t="shared" si="276"/>
        <v>1</v>
      </c>
      <c r="EE312" s="136" t="b">
        <f t="shared" si="277"/>
        <v>1</v>
      </c>
      <c r="EF312" s="136" t="b">
        <f t="shared" si="278"/>
        <v>1</v>
      </c>
      <c r="EG312" s="408" t="b">
        <f t="shared" si="279"/>
        <v>1</v>
      </c>
      <c r="EH312" s="136" t="b">
        <f t="shared" si="280"/>
        <v>1</v>
      </c>
      <c r="EI312" s="136" t="b">
        <f t="shared" si="281"/>
        <v>1</v>
      </c>
      <c r="EJ312" s="408" t="b">
        <f t="shared" si="282"/>
        <v>1</v>
      </c>
      <c r="EK312" s="136" t="b">
        <f t="shared" si="283"/>
        <v>1</v>
      </c>
      <c r="EL312" s="136" t="b">
        <f t="shared" si="284"/>
        <v>0</v>
      </c>
      <c r="EM312" s="408" t="b">
        <f t="shared" si="285"/>
        <v>0</v>
      </c>
      <c r="EN312" s="583" t="s">
        <v>1188</v>
      </c>
      <c r="EO312" s="409"/>
      <c r="EP312" s="409"/>
      <c r="EQ312" s="409"/>
      <c r="ER312" s="409"/>
      <c r="ES312" s="409"/>
      <c r="ET312" s="409"/>
      <c r="EU312" s="409"/>
      <c r="EV312" s="409"/>
      <c r="EW312" s="409"/>
      <c r="EX312" s="409"/>
      <c r="EY312" s="409"/>
      <c r="EZ312" s="409"/>
      <c r="FA312" s="409"/>
      <c r="FB312" s="409"/>
      <c r="FC312" s="409"/>
      <c r="FD312" s="409"/>
      <c r="FE312" s="409"/>
      <c r="FF312" s="409"/>
      <c r="FG312" s="409"/>
      <c r="FH312" s="409"/>
      <c r="FI312" s="409"/>
      <c r="FJ312" s="409"/>
      <c r="FK312" s="409"/>
      <c r="FL312" s="409"/>
      <c r="FM312" s="409"/>
      <c r="FN312" s="409"/>
      <c r="FO312" s="409"/>
      <c r="FP312" s="409"/>
      <c r="FQ312" s="409"/>
      <c r="FR312" s="409"/>
      <c r="FS312" s="409"/>
      <c r="FT312" s="409"/>
      <c r="FU312" s="409"/>
      <c r="FV312" s="409"/>
      <c r="FW312" s="409"/>
      <c r="FX312" s="409"/>
      <c r="FY312" s="409"/>
      <c r="FZ312" s="409"/>
      <c r="GA312" s="409"/>
      <c r="GB312" s="409"/>
      <c r="GC312" s="409"/>
      <c r="GD312" s="409"/>
      <c r="GE312" s="409"/>
      <c r="GF312" s="409"/>
      <c r="GG312" s="409"/>
      <c r="GH312" s="409"/>
      <c r="GI312" s="409"/>
      <c r="GJ312" s="409"/>
      <c r="GK312" s="409"/>
      <c r="GL312" s="409"/>
      <c r="GM312" s="409"/>
      <c r="GN312" s="409"/>
      <c r="GO312" s="409"/>
      <c r="GP312" s="409"/>
      <c r="GQ312" s="409"/>
      <c r="GR312" s="409"/>
      <c r="GS312" s="409"/>
      <c r="GT312" s="409"/>
      <c r="GU312" s="409"/>
      <c r="GV312" s="409"/>
      <c r="GW312" s="409"/>
      <c r="GX312" s="409"/>
      <c r="GY312" s="409"/>
      <c r="GZ312" s="409"/>
      <c r="HA312" s="409"/>
      <c r="HB312" s="409"/>
      <c r="HC312" s="409"/>
      <c r="HD312" s="409"/>
      <c r="HE312" s="409"/>
      <c r="HF312" s="409"/>
      <c r="HG312" s="409"/>
      <c r="HH312" s="409"/>
      <c r="HI312" s="409"/>
      <c r="HJ312" s="409"/>
      <c r="HK312" s="409"/>
      <c r="HL312" s="409"/>
      <c r="HM312" s="409"/>
      <c r="HN312" s="409"/>
      <c r="HO312" s="409"/>
      <c r="HP312" s="409"/>
    </row>
    <row r="313" spans="1:224" s="407" customFormat="1">
      <c r="A313" s="539" t="s">
        <v>682</v>
      </c>
      <c r="B313" s="542" t="s">
        <v>693</v>
      </c>
      <c r="C313" s="506">
        <v>176178</v>
      </c>
      <c r="D313" s="506">
        <v>8</v>
      </c>
      <c r="E313" s="395"/>
      <c r="F313" s="395"/>
      <c r="G313" s="395"/>
      <c r="H313" s="395"/>
      <c r="I313" s="472"/>
      <c r="J313" s="472"/>
      <c r="K313" s="394"/>
      <c r="L313" s="395"/>
      <c r="M313" s="395"/>
      <c r="N313" s="395"/>
      <c r="O313" s="396"/>
      <c r="P313" s="396"/>
      <c r="Q313" s="395"/>
      <c r="R313" s="395"/>
      <c r="S313" s="395"/>
      <c r="T313" s="395"/>
      <c r="U313" s="395"/>
      <c r="V313" s="472"/>
      <c r="W313" s="394"/>
      <c r="X313" s="395"/>
      <c r="Y313" s="395"/>
      <c r="Z313" s="395"/>
      <c r="AA313" s="396"/>
      <c r="AB313" s="396"/>
      <c r="AC313" s="395"/>
      <c r="AD313" s="395"/>
      <c r="AE313" s="395"/>
      <c r="AF313" s="395"/>
      <c r="AG313" s="395"/>
      <c r="AH313" s="472"/>
      <c r="AI313" s="489" t="str">
        <f t="shared" si="236"/>
        <v xml:space="preserve"> </v>
      </c>
      <c r="AJ313" s="397" t="str">
        <f t="shared" si="236"/>
        <v xml:space="preserve"> </v>
      </c>
      <c r="AK313" s="397" t="str">
        <f t="shared" si="236"/>
        <v xml:space="preserve"> </v>
      </c>
      <c r="AL313" s="397" t="str">
        <f t="shared" si="239"/>
        <v xml:space="preserve"> </v>
      </c>
      <c r="AM313" s="397" t="str">
        <f t="shared" si="239"/>
        <v xml:space="preserve"> </v>
      </c>
      <c r="AN313" s="397" t="str">
        <f t="shared" si="239"/>
        <v xml:space="preserve"> </v>
      </c>
      <c r="AO313" s="397" t="str">
        <f t="shared" si="239"/>
        <v xml:space="preserve"> </v>
      </c>
      <c r="AP313" s="397" t="str">
        <f t="shared" si="239"/>
        <v xml:space="preserve"> </v>
      </c>
      <c r="AQ313" s="397" t="str">
        <f t="shared" si="239"/>
        <v xml:space="preserve"> </v>
      </c>
      <c r="AR313" s="397" t="str">
        <f t="shared" si="245"/>
        <v xml:space="preserve"> </v>
      </c>
      <c r="AS313" s="397" t="str">
        <f t="shared" si="245"/>
        <v xml:space="preserve"> </v>
      </c>
      <c r="AT313" s="398" t="str">
        <f t="shared" si="245"/>
        <v xml:space="preserve"> </v>
      </c>
      <c r="AU313" s="379"/>
      <c r="AV313" s="395"/>
      <c r="AW313" s="472"/>
      <c r="AX313" s="400"/>
      <c r="AY313" s="395"/>
      <c r="AZ313" s="472"/>
      <c r="BA313" s="489" t="str">
        <f t="shared" si="248"/>
        <v xml:space="preserve"> </v>
      </c>
      <c r="BB313" s="397" t="str">
        <f t="shared" si="248"/>
        <v xml:space="preserve"> </v>
      </c>
      <c r="BC313" s="398" t="str">
        <f t="shared" si="248"/>
        <v xml:space="preserve"> </v>
      </c>
      <c r="BD313" s="401"/>
      <c r="BE313" s="402"/>
      <c r="BF313" s="472"/>
      <c r="BG313" s="403"/>
      <c r="BH313" s="402"/>
      <c r="BI313" s="472"/>
      <c r="BJ313" s="403"/>
      <c r="BK313" s="402"/>
      <c r="BL313" s="472"/>
      <c r="BM313" s="403"/>
      <c r="BN313" s="402"/>
      <c r="BO313" s="472"/>
      <c r="BP313" s="490" t="str">
        <f t="shared" si="251"/>
        <v/>
      </c>
      <c r="BQ313" s="475" t="str">
        <f t="shared" si="251"/>
        <v/>
      </c>
      <c r="BR313" s="405" t="str">
        <f t="shared" si="251"/>
        <v/>
      </c>
      <c r="BS313" s="708"/>
      <c r="BT313" s="494">
        <v>2617</v>
      </c>
      <c r="BU313" s="494">
        <v>2210</v>
      </c>
      <c r="BV313" s="494">
        <v>2448</v>
      </c>
      <c r="BW313" s="472">
        <v>2408</v>
      </c>
      <c r="BX313" s="472">
        <v>6444</v>
      </c>
      <c r="BY313" s="508"/>
      <c r="BZ313" s="494">
        <v>1487</v>
      </c>
      <c r="CA313" s="710">
        <v>1446</v>
      </c>
      <c r="CB313" s="494">
        <v>1464</v>
      </c>
      <c r="CC313" s="494">
        <v>1568</v>
      </c>
      <c r="CD313" s="710">
        <v>1568</v>
      </c>
      <c r="CE313" s="494">
        <v>1476</v>
      </c>
      <c r="CF313" s="472">
        <v>1576</v>
      </c>
      <c r="CG313" s="403"/>
      <c r="CH313" s="399"/>
      <c r="CI313" s="402"/>
      <c r="CJ313" s="402"/>
      <c r="CK313" s="402"/>
      <c r="CL313" s="402"/>
      <c r="CM313" s="402">
        <v>1</v>
      </c>
      <c r="CN313" s="472">
        <v>0</v>
      </c>
      <c r="CO313" s="489" t="str">
        <f t="shared" si="254"/>
        <v/>
      </c>
      <c r="CP313" s="397">
        <f t="shared" si="255"/>
        <v>1487</v>
      </c>
      <c r="CQ313" s="397">
        <f t="shared" si="255"/>
        <v>1446</v>
      </c>
      <c r="CR313" s="397">
        <f t="shared" si="255"/>
        <v>1464</v>
      </c>
      <c r="CS313" s="397">
        <f t="shared" si="255"/>
        <v>1568</v>
      </c>
      <c r="CT313" s="397">
        <f t="shared" si="255"/>
        <v>1568</v>
      </c>
      <c r="CU313" s="397">
        <f t="shared" si="255"/>
        <v>1475</v>
      </c>
      <c r="CV313" s="491">
        <f t="shared" si="255"/>
        <v>1576</v>
      </c>
      <c r="CW313" s="537"/>
      <c r="CX313" s="492"/>
      <c r="CY313" s="472">
        <v>1138</v>
      </c>
      <c r="CZ313" s="493"/>
      <c r="DA313" s="492"/>
      <c r="DB313" s="684"/>
      <c r="DC313" s="404">
        <f t="shared" si="262"/>
        <v>1568</v>
      </c>
      <c r="DD313" s="404">
        <f t="shared" si="262"/>
        <v>1475</v>
      </c>
      <c r="DE313" s="405">
        <f t="shared" si="262"/>
        <v>438</v>
      </c>
      <c r="DF313" s="537">
        <v>53</v>
      </c>
      <c r="DG313" s="492">
        <v>270</v>
      </c>
      <c r="DH313" s="472">
        <v>283</v>
      </c>
      <c r="DI313" s="493"/>
      <c r="DJ313" s="492"/>
      <c r="DK313" s="492"/>
      <c r="DL313" s="493"/>
      <c r="DM313" s="492"/>
      <c r="DN313" s="684"/>
      <c r="DO313" s="493">
        <v>341</v>
      </c>
      <c r="DP313" s="492">
        <v>254</v>
      </c>
      <c r="DQ313" s="472">
        <v>282</v>
      </c>
      <c r="DR313" s="404">
        <f t="shared" si="265"/>
        <v>1070</v>
      </c>
      <c r="DS313" s="404">
        <f t="shared" si="265"/>
        <v>1044</v>
      </c>
      <c r="DT313" s="405">
        <f t="shared" si="265"/>
        <v>1003</v>
      </c>
      <c r="DU313" s="409"/>
      <c r="DV313" s="406" t="b">
        <f t="shared" si="268"/>
        <v>0</v>
      </c>
      <c r="DW313" s="136" t="b">
        <f t="shared" si="269"/>
        <v>0</v>
      </c>
      <c r="DX313" s="408" t="b">
        <f t="shared" si="270"/>
        <v>1</v>
      </c>
      <c r="DY313" s="136" t="b">
        <f t="shared" si="271"/>
        <v>0</v>
      </c>
      <c r="DZ313" s="136" t="b">
        <f t="shared" si="272"/>
        <v>0</v>
      </c>
      <c r="EA313" s="408" t="b">
        <f t="shared" si="273"/>
        <v>1</v>
      </c>
      <c r="EB313" s="136" t="b">
        <f t="shared" si="274"/>
        <v>0</v>
      </c>
      <c r="EC313" s="136" t="b">
        <f t="shared" si="275"/>
        <v>0</v>
      </c>
      <c r="ED313" s="408" t="b">
        <f t="shared" si="276"/>
        <v>1</v>
      </c>
      <c r="EE313" s="136" t="b">
        <f t="shared" si="277"/>
        <v>1</v>
      </c>
      <c r="EF313" s="136" t="b">
        <f t="shared" si="278"/>
        <v>1</v>
      </c>
      <c r="EG313" s="408" t="b">
        <f t="shared" si="279"/>
        <v>1</v>
      </c>
      <c r="EH313" s="136" t="b">
        <f t="shared" si="280"/>
        <v>1</v>
      </c>
      <c r="EI313" s="136" t="b">
        <f t="shared" si="281"/>
        <v>1</v>
      </c>
      <c r="EJ313" s="408" t="b">
        <f t="shared" si="282"/>
        <v>1</v>
      </c>
      <c r="EK313" s="136" t="b">
        <f t="shared" si="283"/>
        <v>1</v>
      </c>
      <c r="EL313" s="136" t="b">
        <f t="shared" si="284"/>
        <v>0</v>
      </c>
      <c r="EM313" s="408" t="b">
        <f t="shared" si="285"/>
        <v>0</v>
      </c>
      <c r="EN313" s="583" t="s">
        <v>1188</v>
      </c>
      <c r="EO313" s="409"/>
      <c r="EP313" s="409"/>
      <c r="EQ313" s="409"/>
      <c r="ER313" s="409"/>
      <c r="ES313" s="409"/>
      <c r="ET313" s="409"/>
      <c r="EU313" s="409"/>
      <c r="EV313" s="409"/>
      <c r="EW313" s="409"/>
      <c r="EX313" s="409"/>
      <c r="EY313" s="409"/>
      <c r="EZ313" s="409"/>
      <c r="FA313" s="409"/>
      <c r="FB313" s="409"/>
      <c r="FC313" s="409"/>
      <c r="FD313" s="409"/>
      <c r="FE313" s="409"/>
      <c r="FF313" s="409"/>
      <c r="FG313" s="409"/>
      <c r="FH313" s="409"/>
      <c r="FI313" s="409"/>
      <c r="FJ313" s="409"/>
      <c r="FK313" s="409"/>
      <c r="FL313" s="409"/>
      <c r="FM313" s="409"/>
      <c r="FN313" s="409"/>
      <c r="FO313" s="409"/>
      <c r="FP313" s="409"/>
      <c r="FQ313" s="409"/>
      <c r="FR313" s="409"/>
      <c r="FS313" s="409"/>
      <c r="FT313" s="409"/>
      <c r="FU313" s="409"/>
      <c r="FV313" s="409"/>
      <c r="FW313" s="409"/>
      <c r="FX313" s="409"/>
      <c r="FY313" s="409"/>
      <c r="FZ313" s="409"/>
      <c r="GA313" s="409"/>
      <c r="GB313" s="409"/>
      <c r="GC313" s="409"/>
      <c r="GD313" s="409"/>
      <c r="GE313" s="409"/>
      <c r="GF313" s="409"/>
      <c r="GG313" s="409"/>
      <c r="GH313" s="409"/>
      <c r="GI313" s="409"/>
      <c r="GJ313" s="409"/>
      <c r="GK313" s="409"/>
      <c r="GL313" s="409"/>
      <c r="GM313" s="409"/>
      <c r="GN313" s="409"/>
      <c r="GO313" s="409"/>
      <c r="GP313" s="409"/>
      <c r="GQ313" s="409"/>
      <c r="GR313" s="409"/>
      <c r="GS313" s="409"/>
      <c r="GT313" s="409"/>
      <c r="GU313" s="409"/>
      <c r="GV313" s="409"/>
      <c r="GW313" s="409"/>
      <c r="GX313" s="409"/>
      <c r="GY313" s="409"/>
      <c r="GZ313" s="409"/>
      <c r="HA313" s="409"/>
      <c r="HB313" s="409"/>
      <c r="HC313" s="409"/>
      <c r="HD313" s="409"/>
      <c r="HE313" s="409"/>
      <c r="HF313" s="409"/>
      <c r="HG313" s="409"/>
      <c r="HH313" s="409"/>
      <c r="HI313" s="409"/>
      <c r="HJ313" s="409"/>
      <c r="HK313" s="409"/>
      <c r="HL313" s="409"/>
      <c r="HM313" s="409"/>
      <c r="HN313" s="409"/>
      <c r="HO313" s="409"/>
      <c r="HP313" s="409"/>
    </row>
    <row r="314" spans="1:224" s="407" customFormat="1">
      <c r="A314" s="539" t="s">
        <v>682</v>
      </c>
      <c r="B314" s="542" t="s">
        <v>694</v>
      </c>
      <c r="C314" s="506">
        <v>175573</v>
      </c>
      <c r="D314" s="506">
        <v>9</v>
      </c>
      <c r="E314" s="395"/>
      <c r="F314" s="395"/>
      <c r="G314" s="395"/>
      <c r="H314" s="395"/>
      <c r="I314" s="472"/>
      <c r="J314" s="472"/>
      <c r="K314" s="394"/>
      <c r="L314" s="395"/>
      <c r="M314" s="395"/>
      <c r="N314" s="395"/>
      <c r="O314" s="396"/>
      <c r="P314" s="396"/>
      <c r="Q314" s="395"/>
      <c r="R314" s="395"/>
      <c r="S314" s="395"/>
      <c r="T314" s="395"/>
      <c r="U314" s="395"/>
      <c r="V314" s="472"/>
      <c r="W314" s="394"/>
      <c r="X314" s="395"/>
      <c r="Y314" s="395"/>
      <c r="Z314" s="395"/>
      <c r="AA314" s="396"/>
      <c r="AB314" s="396"/>
      <c r="AC314" s="395"/>
      <c r="AD314" s="395"/>
      <c r="AE314" s="395"/>
      <c r="AF314" s="395"/>
      <c r="AG314" s="395"/>
      <c r="AH314" s="472"/>
      <c r="AI314" s="489" t="str">
        <f t="shared" si="236"/>
        <v xml:space="preserve"> </v>
      </c>
      <c r="AJ314" s="397" t="str">
        <f t="shared" si="236"/>
        <v xml:space="preserve"> </v>
      </c>
      <c r="AK314" s="397" t="str">
        <f t="shared" si="236"/>
        <v xml:space="preserve"> </v>
      </c>
      <c r="AL314" s="397" t="str">
        <f t="shared" si="239"/>
        <v xml:space="preserve"> </v>
      </c>
      <c r="AM314" s="397" t="str">
        <f t="shared" si="239"/>
        <v xml:space="preserve"> </v>
      </c>
      <c r="AN314" s="397" t="str">
        <f t="shared" si="239"/>
        <v xml:space="preserve"> </v>
      </c>
      <c r="AO314" s="397" t="str">
        <f t="shared" si="239"/>
        <v xml:space="preserve"> </v>
      </c>
      <c r="AP314" s="397" t="str">
        <f t="shared" si="239"/>
        <v xml:space="preserve"> </v>
      </c>
      <c r="AQ314" s="397" t="str">
        <f t="shared" si="239"/>
        <v xml:space="preserve"> </v>
      </c>
      <c r="AR314" s="397" t="str">
        <f t="shared" si="245"/>
        <v xml:space="preserve"> </v>
      </c>
      <c r="AS314" s="397" t="str">
        <f t="shared" si="245"/>
        <v xml:space="preserve"> </v>
      </c>
      <c r="AT314" s="398" t="str">
        <f t="shared" si="245"/>
        <v xml:space="preserve"> </v>
      </c>
      <c r="AU314" s="379"/>
      <c r="AV314" s="395"/>
      <c r="AW314" s="472"/>
      <c r="AX314" s="400"/>
      <c r="AY314" s="395"/>
      <c r="AZ314" s="472"/>
      <c r="BA314" s="489" t="str">
        <f t="shared" si="248"/>
        <v xml:space="preserve"> </v>
      </c>
      <c r="BB314" s="397" t="str">
        <f t="shared" si="248"/>
        <v xml:space="preserve"> </v>
      </c>
      <c r="BC314" s="398" t="str">
        <f t="shared" si="248"/>
        <v xml:space="preserve"> </v>
      </c>
      <c r="BD314" s="401"/>
      <c r="BE314" s="402"/>
      <c r="BF314" s="472"/>
      <c r="BG314" s="403"/>
      <c r="BH314" s="402"/>
      <c r="BI314" s="472"/>
      <c r="BJ314" s="403"/>
      <c r="BK314" s="402"/>
      <c r="BL314" s="472"/>
      <c r="BM314" s="403"/>
      <c r="BN314" s="402"/>
      <c r="BO314" s="472"/>
      <c r="BP314" s="490" t="str">
        <f t="shared" si="251"/>
        <v/>
      </c>
      <c r="BQ314" s="475" t="str">
        <f t="shared" si="251"/>
        <v/>
      </c>
      <c r="BR314" s="405" t="str">
        <f t="shared" si="251"/>
        <v/>
      </c>
      <c r="BS314" s="708"/>
      <c r="BT314" s="494">
        <v>1471</v>
      </c>
      <c r="BU314" s="494">
        <v>1597</v>
      </c>
      <c r="BV314" s="494">
        <v>1619</v>
      </c>
      <c r="BW314" s="472">
        <v>1302</v>
      </c>
      <c r="BX314" s="472">
        <v>1291</v>
      </c>
      <c r="BY314" s="508"/>
      <c r="BZ314" s="494">
        <v>1221</v>
      </c>
      <c r="CA314" s="710">
        <v>1312</v>
      </c>
      <c r="CB314" s="494">
        <v>1186</v>
      </c>
      <c r="CC314" s="494">
        <v>1491</v>
      </c>
      <c r="CD314" s="710">
        <v>1517</v>
      </c>
      <c r="CE314" s="494">
        <v>965</v>
      </c>
      <c r="CF314" s="472">
        <v>772</v>
      </c>
      <c r="CG314" s="403"/>
      <c r="CH314" s="399"/>
      <c r="CI314" s="402"/>
      <c r="CJ314" s="402"/>
      <c r="CK314" s="402"/>
      <c r="CL314" s="402"/>
      <c r="CM314" s="402"/>
      <c r="CN314" s="472">
        <v>0</v>
      </c>
      <c r="CO314" s="489" t="str">
        <f t="shared" si="254"/>
        <v/>
      </c>
      <c r="CP314" s="397">
        <f t="shared" si="255"/>
        <v>1221</v>
      </c>
      <c r="CQ314" s="397">
        <f t="shared" si="255"/>
        <v>1312</v>
      </c>
      <c r="CR314" s="397">
        <f t="shared" si="255"/>
        <v>1186</v>
      </c>
      <c r="CS314" s="397">
        <f t="shared" si="255"/>
        <v>1491</v>
      </c>
      <c r="CT314" s="397">
        <f t="shared" si="255"/>
        <v>1517</v>
      </c>
      <c r="CU314" s="397">
        <f t="shared" si="255"/>
        <v>965</v>
      </c>
      <c r="CV314" s="491">
        <f t="shared" si="255"/>
        <v>772</v>
      </c>
      <c r="CW314" s="537"/>
      <c r="CX314" s="492"/>
      <c r="CY314" s="472">
        <v>97</v>
      </c>
      <c r="CZ314" s="493"/>
      <c r="DA314" s="492"/>
      <c r="DB314" s="684"/>
      <c r="DC314" s="404">
        <f t="shared" si="262"/>
        <v>1517</v>
      </c>
      <c r="DD314" s="404">
        <f t="shared" si="262"/>
        <v>965</v>
      </c>
      <c r="DE314" s="405">
        <f t="shared" si="262"/>
        <v>675</v>
      </c>
      <c r="DF314" s="537">
        <v>182</v>
      </c>
      <c r="DG314" s="492">
        <v>163</v>
      </c>
      <c r="DH314" s="472">
        <v>274</v>
      </c>
      <c r="DI314" s="493"/>
      <c r="DJ314" s="492"/>
      <c r="DK314" s="492"/>
      <c r="DL314" s="493"/>
      <c r="DM314" s="492"/>
      <c r="DN314" s="684"/>
      <c r="DO314" s="493">
        <v>0</v>
      </c>
      <c r="DP314" s="492">
        <v>0</v>
      </c>
      <c r="DQ314" s="472">
        <v>0</v>
      </c>
      <c r="DR314" s="404">
        <f t="shared" si="265"/>
        <v>1004</v>
      </c>
      <c r="DS314" s="404">
        <f t="shared" si="265"/>
        <v>1328</v>
      </c>
      <c r="DT314" s="405">
        <f t="shared" si="265"/>
        <v>1243</v>
      </c>
      <c r="DU314" s="409"/>
      <c r="DV314" s="406" t="b">
        <f t="shared" si="268"/>
        <v>0</v>
      </c>
      <c r="DW314" s="136" t="b">
        <f t="shared" si="269"/>
        <v>0</v>
      </c>
      <c r="DX314" s="408" t="b">
        <f t="shared" si="270"/>
        <v>1</v>
      </c>
      <c r="DY314" s="136" t="b">
        <f t="shared" si="271"/>
        <v>0</v>
      </c>
      <c r="DZ314" s="136" t="b">
        <f t="shared" si="272"/>
        <v>0</v>
      </c>
      <c r="EA314" s="408" t="b">
        <f t="shared" si="273"/>
        <v>1</v>
      </c>
      <c r="EB314" s="136" t="b">
        <f t="shared" si="274"/>
        <v>0</v>
      </c>
      <c r="EC314" s="136" t="b">
        <f t="shared" si="275"/>
        <v>0</v>
      </c>
      <c r="ED314" s="408" t="b">
        <f t="shared" si="276"/>
        <v>1</v>
      </c>
      <c r="EE314" s="136" t="b">
        <f t="shared" si="277"/>
        <v>1</v>
      </c>
      <c r="EF314" s="136" t="b">
        <f t="shared" si="278"/>
        <v>1</v>
      </c>
      <c r="EG314" s="408" t="b">
        <f t="shared" si="279"/>
        <v>1</v>
      </c>
      <c r="EH314" s="136" t="b">
        <f t="shared" si="280"/>
        <v>1</v>
      </c>
      <c r="EI314" s="136" t="b">
        <f t="shared" si="281"/>
        <v>1</v>
      </c>
      <c r="EJ314" s="408" t="b">
        <f t="shared" si="282"/>
        <v>1</v>
      </c>
      <c r="EK314" s="136" t="b">
        <f t="shared" si="283"/>
        <v>1</v>
      </c>
      <c r="EL314" s="136" t="b">
        <f t="shared" si="284"/>
        <v>0</v>
      </c>
      <c r="EM314" s="408" t="b">
        <f t="shared" si="285"/>
        <v>0</v>
      </c>
      <c r="EN314" s="583" t="s">
        <v>1188</v>
      </c>
      <c r="EO314" s="409"/>
      <c r="EP314" s="409"/>
      <c r="EQ314" s="409"/>
      <c r="ER314" s="409"/>
      <c r="ES314" s="409"/>
      <c r="ET314" s="409"/>
      <c r="EU314" s="409"/>
      <c r="EV314" s="409"/>
      <c r="EW314" s="409"/>
      <c r="EX314" s="409"/>
      <c r="EY314" s="409"/>
      <c r="EZ314" s="409"/>
      <c r="FA314" s="409"/>
      <c r="FB314" s="409"/>
      <c r="FC314" s="409"/>
      <c r="FD314" s="409"/>
      <c r="FE314" s="409"/>
      <c r="FF314" s="409"/>
      <c r="FG314" s="409"/>
      <c r="FH314" s="409"/>
      <c r="FI314" s="409"/>
      <c r="FJ314" s="409"/>
      <c r="FK314" s="409"/>
      <c r="FL314" s="409"/>
      <c r="FM314" s="409"/>
      <c r="FN314" s="409"/>
      <c r="FO314" s="409"/>
      <c r="FP314" s="409"/>
      <c r="FQ314" s="409"/>
      <c r="FR314" s="409"/>
      <c r="FS314" s="409"/>
      <c r="FT314" s="409"/>
      <c r="FU314" s="409"/>
      <c r="FV314" s="409"/>
      <c r="FW314" s="409"/>
      <c r="FX314" s="409"/>
      <c r="FY314" s="409"/>
      <c r="FZ314" s="409"/>
      <c r="GA314" s="409"/>
      <c r="GB314" s="409"/>
      <c r="GC314" s="409"/>
      <c r="GD314" s="409"/>
      <c r="GE314" s="409"/>
      <c r="GF314" s="409"/>
      <c r="GG314" s="409"/>
      <c r="GH314" s="409"/>
      <c r="GI314" s="409"/>
      <c r="GJ314" s="409"/>
      <c r="GK314" s="409"/>
      <c r="GL314" s="409"/>
      <c r="GM314" s="409"/>
      <c r="GN314" s="409"/>
      <c r="GO314" s="409"/>
      <c r="GP314" s="409"/>
      <c r="GQ314" s="409"/>
      <c r="GR314" s="409"/>
      <c r="GS314" s="409"/>
      <c r="GT314" s="409"/>
      <c r="GU314" s="409"/>
      <c r="GV314" s="409"/>
      <c r="GW314" s="409"/>
      <c r="GX314" s="409"/>
      <c r="GY314" s="409"/>
      <c r="GZ314" s="409"/>
      <c r="HA314" s="409"/>
      <c r="HB314" s="409"/>
      <c r="HC314" s="409"/>
      <c r="HD314" s="409"/>
      <c r="HE314" s="409"/>
      <c r="HF314" s="409"/>
      <c r="HG314" s="409"/>
      <c r="HH314" s="409"/>
      <c r="HI314" s="409"/>
      <c r="HJ314" s="409"/>
      <c r="HK314" s="409"/>
      <c r="HL314" s="409"/>
      <c r="HM314" s="409"/>
      <c r="HN314" s="409"/>
      <c r="HO314" s="409"/>
      <c r="HP314" s="409"/>
    </row>
    <row r="315" spans="1:224" s="407" customFormat="1">
      <c r="A315" s="539" t="s">
        <v>682</v>
      </c>
      <c r="B315" s="542" t="s">
        <v>695</v>
      </c>
      <c r="C315" s="506">
        <v>175643</v>
      </c>
      <c r="D315" s="506">
        <v>9</v>
      </c>
      <c r="E315" s="395"/>
      <c r="F315" s="395"/>
      <c r="G315" s="395"/>
      <c r="H315" s="395"/>
      <c r="I315" s="472"/>
      <c r="J315" s="472"/>
      <c r="K315" s="394"/>
      <c r="L315" s="395"/>
      <c r="M315" s="395"/>
      <c r="N315" s="395"/>
      <c r="O315" s="396"/>
      <c r="P315" s="396"/>
      <c r="Q315" s="395"/>
      <c r="R315" s="395"/>
      <c r="S315" s="395"/>
      <c r="T315" s="395"/>
      <c r="U315" s="395"/>
      <c r="V315" s="472"/>
      <c r="W315" s="394"/>
      <c r="X315" s="395"/>
      <c r="Y315" s="395"/>
      <c r="Z315" s="395"/>
      <c r="AA315" s="396"/>
      <c r="AB315" s="396"/>
      <c r="AC315" s="395"/>
      <c r="AD315" s="395"/>
      <c r="AE315" s="395"/>
      <c r="AF315" s="395"/>
      <c r="AG315" s="395"/>
      <c r="AH315" s="472"/>
      <c r="AI315" s="489" t="str">
        <f t="shared" si="236"/>
        <v xml:space="preserve"> </v>
      </c>
      <c r="AJ315" s="397" t="str">
        <f t="shared" si="236"/>
        <v xml:space="preserve"> </v>
      </c>
      <c r="AK315" s="397" t="str">
        <f t="shared" si="236"/>
        <v xml:space="preserve"> </v>
      </c>
      <c r="AL315" s="397" t="str">
        <f t="shared" si="239"/>
        <v xml:space="preserve"> </v>
      </c>
      <c r="AM315" s="397" t="str">
        <f t="shared" si="239"/>
        <v xml:space="preserve"> </v>
      </c>
      <c r="AN315" s="397" t="str">
        <f t="shared" si="239"/>
        <v xml:space="preserve"> </v>
      </c>
      <c r="AO315" s="397" t="str">
        <f t="shared" si="239"/>
        <v xml:space="preserve"> </v>
      </c>
      <c r="AP315" s="397" t="str">
        <f t="shared" si="239"/>
        <v xml:space="preserve"> </v>
      </c>
      <c r="AQ315" s="397" t="str">
        <f t="shared" si="239"/>
        <v xml:space="preserve"> </v>
      </c>
      <c r="AR315" s="397" t="str">
        <f t="shared" si="245"/>
        <v xml:space="preserve"> </v>
      </c>
      <c r="AS315" s="397" t="str">
        <f t="shared" si="245"/>
        <v xml:space="preserve"> </v>
      </c>
      <c r="AT315" s="398" t="str">
        <f t="shared" si="245"/>
        <v xml:space="preserve"> </v>
      </c>
      <c r="AU315" s="379"/>
      <c r="AV315" s="395"/>
      <c r="AW315" s="472"/>
      <c r="AX315" s="400"/>
      <c r="AY315" s="395"/>
      <c r="AZ315" s="472"/>
      <c r="BA315" s="489" t="str">
        <f t="shared" si="248"/>
        <v xml:space="preserve"> </v>
      </c>
      <c r="BB315" s="397" t="str">
        <f t="shared" si="248"/>
        <v xml:space="preserve"> </v>
      </c>
      <c r="BC315" s="398" t="str">
        <f t="shared" si="248"/>
        <v xml:space="preserve"> </v>
      </c>
      <c r="BD315" s="401"/>
      <c r="BE315" s="402"/>
      <c r="BF315" s="472"/>
      <c r="BG315" s="403"/>
      <c r="BH315" s="402"/>
      <c r="BI315" s="472"/>
      <c r="BJ315" s="403"/>
      <c r="BK315" s="402"/>
      <c r="BL315" s="472"/>
      <c r="BM315" s="403"/>
      <c r="BN315" s="402"/>
      <c r="BO315" s="472"/>
      <c r="BP315" s="490" t="str">
        <f t="shared" si="251"/>
        <v/>
      </c>
      <c r="BQ315" s="475" t="str">
        <f t="shared" si="251"/>
        <v/>
      </c>
      <c r="BR315" s="405" t="str">
        <f t="shared" si="251"/>
        <v/>
      </c>
      <c r="BS315" s="708"/>
      <c r="BT315" s="494">
        <v>780</v>
      </c>
      <c r="BU315" s="494">
        <v>812</v>
      </c>
      <c r="BV315" s="494">
        <v>751</v>
      </c>
      <c r="BW315" s="472">
        <v>801</v>
      </c>
      <c r="BX315" s="472">
        <v>928</v>
      </c>
      <c r="BY315" s="508"/>
      <c r="BZ315" s="494">
        <v>714</v>
      </c>
      <c r="CA315" s="710">
        <v>780</v>
      </c>
      <c r="CB315" s="494">
        <v>769</v>
      </c>
      <c r="CC315" s="494">
        <v>810</v>
      </c>
      <c r="CD315" s="710">
        <v>751</v>
      </c>
      <c r="CE315" s="494">
        <v>551</v>
      </c>
      <c r="CF315" s="472">
        <v>630</v>
      </c>
      <c r="CG315" s="403"/>
      <c r="CH315" s="399"/>
      <c r="CI315" s="402"/>
      <c r="CJ315" s="402"/>
      <c r="CK315" s="402"/>
      <c r="CL315" s="402"/>
      <c r="CM315" s="402"/>
      <c r="CN315" s="472">
        <v>0</v>
      </c>
      <c r="CO315" s="489" t="str">
        <f t="shared" si="254"/>
        <v/>
      </c>
      <c r="CP315" s="397">
        <f t="shared" si="255"/>
        <v>714</v>
      </c>
      <c r="CQ315" s="397">
        <f t="shared" si="255"/>
        <v>780</v>
      </c>
      <c r="CR315" s="397">
        <f t="shared" si="255"/>
        <v>769</v>
      </c>
      <c r="CS315" s="397">
        <f t="shared" si="255"/>
        <v>810</v>
      </c>
      <c r="CT315" s="397">
        <f t="shared" si="255"/>
        <v>751</v>
      </c>
      <c r="CU315" s="397">
        <f t="shared" si="255"/>
        <v>551</v>
      </c>
      <c r="CV315" s="491">
        <f t="shared" si="255"/>
        <v>630</v>
      </c>
      <c r="CW315" s="537"/>
      <c r="CX315" s="492"/>
      <c r="CY315" s="472">
        <v>418</v>
      </c>
      <c r="CZ315" s="493"/>
      <c r="DA315" s="492"/>
      <c r="DB315" s="684"/>
      <c r="DC315" s="404">
        <f t="shared" si="262"/>
        <v>751</v>
      </c>
      <c r="DD315" s="404">
        <f t="shared" si="262"/>
        <v>551</v>
      </c>
      <c r="DE315" s="405">
        <f t="shared" si="262"/>
        <v>212</v>
      </c>
      <c r="DF315" s="537">
        <v>272</v>
      </c>
      <c r="DG315" s="492">
        <v>254</v>
      </c>
      <c r="DH315" s="472">
        <v>261</v>
      </c>
      <c r="DI315" s="493"/>
      <c r="DJ315" s="492"/>
      <c r="DK315" s="492"/>
      <c r="DL315" s="493"/>
      <c r="DM315" s="492"/>
      <c r="DN315" s="684"/>
      <c r="DO315" s="493">
        <v>165</v>
      </c>
      <c r="DP315" s="492">
        <v>205</v>
      </c>
      <c r="DQ315" s="472">
        <v>190</v>
      </c>
      <c r="DR315" s="404">
        <f t="shared" si="265"/>
        <v>332</v>
      </c>
      <c r="DS315" s="404">
        <f t="shared" si="265"/>
        <v>351</v>
      </c>
      <c r="DT315" s="405">
        <f t="shared" si="265"/>
        <v>300</v>
      </c>
      <c r="DU315" s="409"/>
      <c r="DV315" s="406" t="b">
        <f t="shared" si="268"/>
        <v>0</v>
      </c>
      <c r="DW315" s="136" t="b">
        <f t="shared" si="269"/>
        <v>0</v>
      </c>
      <c r="DX315" s="408" t="b">
        <f t="shared" si="270"/>
        <v>1</v>
      </c>
      <c r="DY315" s="136" t="b">
        <f t="shared" si="271"/>
        <v>0</v>
      </c>
      <c r="DZ315" s="136" t="b">
        <f t="shared" si="272"/>
        <v>0</v>
      </c>
      <c r="EA315" s="408" t="b">
        <f t="shared" si="273"/>
        <v>1</v>
      </c>
      <c r="EB315" s="136" t="b">
        <f t="shared" si="274"/>
        <v>0</v>
      </c>
      <c r="EC315" s="136" t="b">
        <f t="shared" si="275"/>
        <v>0</v>
      </c>
      <c r="ED315" s="408" t="b">
        <f t="shared" si="276"/>
        <v>1</v>
      </c>
      <c r="EE315" s="136" t="b">
        <f t="shared" si="277"/>
        <v>1</v>
      </c>
      <c r="EF315" s="136" t="b">
        <f t="shared" si="278"/>
        <v>1</v>
      </c>
      <c r="EG315" s="408" t="b">
        <f t="shared" si="279"/>
        <v>1</v>
      </c>
      <c r="EH315" s="136" t="b">
        <f t="shared" si="280"/>
        <v>1</v>
      </c>
      <c r="EI315" s="136" t="b">
        <f t="shared" si="281"/>
        <v>1</v>
      </c>
      <c r="EJ315" s="408" t="b">
        <f t="shared" si="282"/>
        <v>1</v>
      </c>
      <c r="EK315" s="136" t="b">
        <f t="shared" si="283"/>
        <v>1</v>
      </c>
      <c r="EL315" s="136" t="b">
        <f t="shared" si="284"/>
        <v>0</v>
      </c>
      <c r="EM315" s="408" t="b">
        <f t="shared" si="285"/>
        <v>0</v>
      </c>
      <c r="EN315" s="583" t="s">
        <v>1188</v>
      </c>
      <c r="EO315" s="409"/>
      <c r="EP315" s="409"/>
      <c r="EQ315" s="409"/>
      <c r="ER315" s="409"/>
      <c r="ES315" s="409"/>
      <c r="ET315" s="409"/>
      <c r="EU315" s="409"/>
      <c r="EV315" s="409"/>
      <c r="EW315" s="409"/>
      <c r="EX315" s="409"/>
      <c r="EY315" s="409"/>
      <c r="EZ315" s="409"/>
      <c r="FA315" s="409"/>
      <c r="FB315" s="409"/>
      <c r="FC315" s="409"/>
      <c r="FD315" s="409"/>
      <c r="FE315" s="409"/>
      <c r="FF315" s="409"/>
      <c r="FG315" s="409"/>
      <c r="FH315" s="409"/>
      <c r="FI315" s="409"/>
      <c r="FJ315" s="409"/>
      <c r="FK315" s="409"/>
      <c r="FL315" s="409"/>
      <c r="FM315" s="409"/>
      <c r="FN315" s="409"/>
      <c r="FO315" s="409"/>
      <c r="FP315" s="409"/>
      <c r="FQ315" s="409"/>
      <c r="FR315" s="409"/>
      <c r="FS315" s="409"/>
      <c r="FT315" s="409"/>
      <c r="FU315" s="409"/>
      <c r="FV315" s="409"/>
      <c r="FW315" s="409"/>
      <c r="FX315" s="409"/>
      <c r="FY315" s="409"/>
      <c r="FZ315" s="409"/>
      <c r="GA315" s="409"/>
      <c r="GB315" s="409"/>
      <c r="GC315" s="409"/>
      <c r="GD315" s="409"/>
      <c r="GE315" s="409"/>
      <c r="GF315" s="409"/>
      <c r="GG315" s="409"/>
      <c r="GH315" s="409"/>
      <c r="GI315" s="409"/>
      <c r="GJ315" s="409"/>
      <c r="GK315" s="409"/>
      <c r="GL315" s="409"/>
      <c r="GM315" s="409"/>
      <c r="GN315" s="409"/>
      <c r="GO315" s="409"/>
      <c r="GP315" s="409"/>
      <c r="GQ315" s="409"/>
      <c r="GR315" s="409"/>
      <c r="GS315" s="409"/>
      <c r="GT315" s="409"/>
      <c r="GU315" s="409"/>
      <c r="GV315" s="409"/>
      <c r="GW315" s="409"/>
      <c r="GX315" s="409"/>
      <c r="GY315" s="409"/>
      <c r="GZ315" s="409"/>
      <c r="HA315" s="409"/>
      <c r="HB315" s="409"/>
      <c r="HC315" s="409"/>
      <c r="HD315" s="409"/>
      <c r="HE315" s="409"/>
      <c r="HF315" s="409"/>
      <c r="HG315" s="409"/>
      <c r="HH315" s="409"/>
      <c r="HI315" s="409"/>
      <c r="HJ315" s="409"/>
      <c r="HK315" s="409"/>
      <c r="HL315" s="409"/>
      <c r="HM315" s="409"/>
      <c r="HN315" s="409"/>
      <c r="HO315" s="409"/>
      <c r="HP315" s="409"/>
    </row>
    <row r="316" spans="1:224" s="407" customFormat="1">
      <c r="A316" s="539" t="s">
        <v>682</v>
      </c>
      <c r="B316" s="542" t="s">
        <v>696</v>
      </c>
      <c r="C316" s="506">
        <v>175652</v>
      </c>
      <c r="D316" s="506">
        <v>9</v>
      </c>
      <c r="E316" s="395"/>
      <c r="F316" s="395"/>
      <c r="G316" s="395"/>
      <c r="H316" s="395"/>
      <c r="I316" s="472"/>
      <c r="J316" s="472"/>
      <c r="K316" s="394"/>
      <c r="L316" s="395"/>
      <c r="M316" s="395"/>
      <c r="N316" s="395"/>
      <c r="O316" s="396"/>
      <c r="P316" s="396"/>
      <c r="Q316" s="395"/>
      <c r="R316" s="395"/>
      <c r="S316" s="395"/>
      <c r="T316" s="395"/>
      <c r="U316" s="395"/>
      <c r="V316" s="472"/>
      <c r="W316" s="394"/>
      <c r="X316" s="395"/>
      <c r="Y316" s="395"/>
      <c r="Z316" s="395"/>
      <c r="AA316" s="396"/>
      <c r="AB316" s="396"/>
      <c r="AC316" s="395"/>
      <c r="AD316" s="395"/>
      <c r="AE316" s="395"/>
      <c r="AF316" s="395"/>
      <c r="AG316" s="395"/>
      <c r="AH316" s="472"/>
      <c r="AI316" s="489" t="str">
        <f t="shared" si="236"/>
        <v xml:space="preserve"> </v>
      </c>
      <c r="AJ316" s="397" t="str">
        <f t="shared" si="236"/>
        <v xml:space="preserve"> </v>
      </c>
      <c r="AK316" s="397" t="str">
        <f t="shared" si="236"/>
        <v xml:space="preserve"> </v>
      </c>
      <c r="AL316" s="397" t="str">
        <f t="shared" si="239"/>
        <v xml:space="preserve"> </v>
      </c>
      <c r="AM316" s="397" t="str">
        <f t="shared" si="239"/>
        <v xml:space="preserve"> </v>
      </c>
      <c r="AN316" s="397" t="str">
        <f t="shared" si="239"/>
        <v xml:space="preserve"> </v>
      </c>
      <c r="AO316" s="397" t="str">
        <f t="shared" si="239"/>
        <v xml:space="preserve"> </v>
      </c>
      <c r="AP316" s="397" t="str">
        <f t="shared" si="239"/>
        <v xml:space="preserve"> </v>
      </c>
      <c r="AQ316" s="397" t="str">
        <f t="shared" si="239"/>
        <v xml:space="preserve"> </v>
      </c>
      <c r="AR316" s="397" t="str">
        <f t="shared" si="245"/>
        <v xml:space="preserve"> </v>
      </c>
      <c r="AS316" s="397" t="str">
        <f t="shared" si="245"/>
        <v xml:space="preserve"> </v>
      </c>
      <c r="AT316" s="398" t="str">
        <f t="shared" si="245"/>
        <v xml:space="preserve"> </v>
      </c>
      <c r="AU316" s="379"/>
      <c r="AV316" s="395"/>
      <c r="AW316" s="472"/>
      <c r="AX316" s="400"/>
      <c r="AY316" s="395"/>
      <c r="AZ316" s="472"/>
      <c r="BA316" s="489" t="str">
        <f t="shared" si="248"/>
        <v xml:space="preserve"> </v>
      </c>
      <c r="BB316" s="397" t="str">
        <f t="shared" si="248"/>
        <v xml:space="preserve"> </v>
      </c>
      <c r="BC316" s="398" t="str">
        <f t="shared" si="248"/>
        <v xml:space="preserve"> </v>
      </c>
      <c r="BD316" s="401"/>
      <c r="BE316" s="402"/>
      <c r="BF316" s="472"/>
      <c r="BG316" s="403"/>
      <c r="BH316" s="402"/>
      <c r="BI316" s="472"/>
      <c r="BJ316" s="403"/>
      <c r="BK316" s="402"/>
      <c r="BL316" s="472"/>
      <c r="BM316" s="403"/>
      <c r="BN316" s="402"/>
      <c r="BO316" s="472"/>
      <c r="BP316" s="490" t="str">
        <f t="shared" si="251"/>
        <v/>
      </c>
      <c r="BQ316" s="475" t="str">
        <f t="shared" si="251"/>
        <v/>
      </c>
      <c r="BR316" s="405" t="str">
        <f t="shared" si="251"/>
        <v/>
      </c>
      <c r="BS316" s="708"/>
      <c r="BT316" s="494">
        <v>1381</v>
      </c>
      <c r="BU316" s="494">
        <v>1401</v>
      </c>
      <c r="BV316" s="494">
        <v>1234</v>
      </c>
      <c r="BW316" s="472">
        <v>1445</v>
      </c>
      <c r="BX316" s="472">
        <v>1407</v>
      </c>
      <c r="BY316" s="508"/>
      <c r="BZ316" s="494">
        <v>272</v>
      </c>
      <c r="CA316" s="710">
        <v>999</v>
      </c>
      <c r="CB316" s="494">
        <v>1029</v>
      </c>
      <c r="CC316" s="494">
        <v>1009</v>
      </c>
      <c r="CD316" s="710">
        <v>874</v>
      </c>
      <c r="CE316" s="494">
        <v>1009</v>
      </c>
      <c r="CF316" s="472">
        <v>962</v>
      </c>
      <c r="CG316" s="403"/>
      <c r="CH316" s="399"/>
      <c r="CI316" s="402"/>
      <c r="CJ316" s="402"/>
      <c r="CK316" s="402"/>
      <c r="CL316" s="402"/>
      <c r="CM316" s="402"/>
      <c r="CN316" s="472">
        <v>0</v>
      </c>
      <c r="CO316" s="489" t="str">
        <f t="shared" si="254"/>
        <v/>
      </c>
      <c r="CP316" s="397">
        <f t="shared" si="255"/>
        <v>272</v>
      </c>
      <c r="CQ316" s="397">
        <f t="shared" si="255"/>
        <v>999</v>
      </c>
      <c r="CR316" s="397">
        <f t="shared" si="255"/>
        <v>1029</v>
      </c>
      <c r="CS316" s="397">
        <f t="shared" si="255"/>
        <v>1009</v>
      </c>
      <c r="CT316" s="397">
        <f t="shared" si="255"/>
        <v>874</v>
      </c>
      <c r="CU316" s="397">
        <f t="shared" si="255"/>
        <v>1009</v>
      </c>
      <c r="CV316" s="491">
        <f t="shared" si="255"/>
        <v>962</v>
      </c>
      <c r="CW316" s="537"/>
      <c r="CX316" s="492"/>
      <c r="CY316" s="472">
        <v>617</v>
      </c>
      <c r="CZ316" s="493"/>
      <c r="DA316" s="492"/>
      <c r="DB316" s="684"/>
      <c r="DC316" s="404">
        <f t="shared" si="262"/>
        <v>874</v>
      </c>
      <c r="DD316" s="404">
        <f t="shared" si="262"/>
        <v>1009</v>
      </c>
      <c r="DE316" s="405">
        <f t="shared" si="262"/>
        <v>345</v>
      </c>
      <c r="DF316" s="537">
        <v>259</v>
      </c>
      <c r="DG316" s="492">
        <v>233</v>
      </c>
      <c r="DH316" s="472">
        <v>146</v>
      </c>
      <c r="DI316" s="493"/>
      <c r="DJ316" s="492"/>
      <c r="DK316" s="492"/>
      <c r="DL316" s="493"/>
      <c r="DM316" s="492"/>
      <c r="DN316" s="684"/>
      <c r="DO316" s="493">
        <v>180</v>
      </c>
      <c r="DP316" s="492">
        <v>285</v>
      </c>
      <c r="DQ316" s="472">
        <v>229</v>
      </c>
      <c r="DR316" s="404">
        <f t="shared" si="265"/>
        <v>590</v>
      </c>
      <c r="DS316" s="404">
        <f t="shared" si="265"/>
        <v>491</v>
      </c>
      <c r="DT316" s="405">
        <f t="shared" si="265"/>
        <v>499</v>
      </c>
      <c r="DU316" s="409"/>
      <c r="DV316" s="406" t="b">
        <f t="shared" si="268"/>
        <v>0</v>
      </c>
      <c r="DW316" s="136" t="b">
        <f t="shared" si="269"/>
        <v>0</v>
      </c>
      <c r="DX316" s="408" t="b">
        <f t="shared" si="270"/>
        <v>1</v>
      </c>
      <c r="DY316" s="136" t="b">
        <f t="shared" si="271"/>
        <v>0</v>
      </c>
      <c r="DZ316" s="136" t="b">
        <f t="shared" si="272"/>
        <v>0</v>
      </c>
      <c r="EA316" s="408" t="b">
        <f t="shared" si="273"/>
        <v>1</v>
      </c>
      <c r="EB316" s="136" t="b">
        <f t="shared" si="274"/>
        <v>0</v>
      </c>
      <c r="EC316" s="136" t="b">
        <f t="shared" si="275"/>
        <v>0</v>
      </c>
      <c r="ED316" s="408" t="b">
        <f t="shared" si="276"/>
        <v>1</v>
      </c>
      <c r="EE316" s="136" t="b">
        <f t="shared" si="277"/>
        <v>1</v>
      </c>
      <c r="EF316" s="136" t="b">
        <f t="shared" si="278"/>
        <v>1</v>
      </c>
      <c r="EG316" s="408" t="b">
        <f t="shared" si="279"/>
        <v>1</v>
      </c>
      <c r="EH316" s="136" t="b">
        <f t="shared" si="280"/>
        <v>1</v>
      </c>
      <c r="EI316" s="136" t="b">
        <f t="shared" si="281"/>
        <v>1</v>
      </c>
      <c r="EJ316" s="408" t="b">
        <f t="shared" si="282"/>
        <v>1</v>
      </c>
      <c r="EK316" s="136" t="b">
        <f t="shared" si="283"/>
        <v>1</v>
      </c>
      <c r="EL316" s="136" t="b">
        <f t="shared" si="284"/>
        <v>0</v>
      </c>
      <c r="EM316" s="408" t="b">
        <f t="shared" si="285"/>
        <v>0</v>
      </c>
      <c r="EN316" s="583" t="s">
        <v>1188</v>
      </c>
      <c r="EO316" s="409"/>
      <c r="EP316" s="409"/>
      <c r="EQ316" s="409"/>
      <c r="ER316" s="409"/>
      <c r="ES316" s="409"/>
      <c r="ET316" s="409"/>
      <c r="EU316" s="409"/>
      <c r="EV316" s="409"/>
      <c r="EW316" s="409"/>
      <c r="EX316" s="409"/>
      <c r="EY316" s="409"/>
      <c r="EZ316" s="409"/>
      <c r="FA316" s="409"/>
      <c r="FB316" s="409"/>
      <c r="FC316" s="409"/>
      <c r="FD316" s="409"/>
      <c r="FE316" s="409"/>
      <c r="FF316" s="409"/>
      <c r="FG316" s="409"/>
      <c r="FH316" s="409"/>
      <c r="FI316" s="409"/>
      <c r="FJ316" s="409"/>
      <c r="FK316" s="409"/>
      <c r="FL316" s="409"/>
      <c r="FM316" s="409"/>
      <c r="FN316" s="409"/>
      <c r="FO316" s="409"/>
      <c r="FP316" s="409"/>
      <c r="FQ316" s="409"/>
      <c r="FR316" s="409"/>
      <c r="FS316" s="409"/>
      <c r="FT316" s="409"/>
      <c r="FU316" s="409"/>
      <c r="FV316" s="409"/>
      <c r="FW316" s="409"/>
      <c r="FX316" s="409"/>
      <c r="FY316" s="409"/>
      <c r="FZ316" s="409"/>
      <c r="GA316" s="409"/>
      <c r="GB316" s="409"/>
      <c r="GC316" s="409"/>
      <c r="GD316" s="409"/>
      <c r="GE316" s="409"/>
      <c r="GF316" s="409"/>
      <c r="GG316" s="409"/>
      <c r="GH316" s="409"/>
      <c r="GI316" s="409"/>
      <c r="GJ316" s="409"/>
      <c r="GK316" s="409"/>
      <c r="GL316" s="409"/>
      <c r="GM316" s="409"/>
      <c r="GN316" s="409"/>
      <c r="GO316" s="409"/>
      <c r="GP316" s="409"/>
      <c r="GQ316" s="409"/>
      <c r="GR316" s="409"/>
      <c r="GS316" s="409"/>
      <c r="GT316" s="409"/>
      <c r="GU316" s="409"/>
      <c r="GV316" s="409"/>
      <c r="GW316" s="409"/>
      <c r="GX316" s="409"/>
      <c r="GY316" s="409"/>
      <c r="GZ316" s="409"/>
      <c r="HA316" s="409"/>
      <c r="HB316" s="409"/>
      <c r="HC316" s="409"/>
      <c r="HD316" s="409"/>
      <c r="HE316" s="409"/>
      <c r="HF316" s="409"/>
      <c r="HG316" s="409"/>
      <c r="HH316" s="409"/>
      <c r="HI316" s="409"/>
      <c r="HJ316" s="409"/>
      <c r="HK316" s="409"/>
      <c r="HL316" s="409"/>
      <c r="HM316" s="409"/>
      <c r="HN316" s="409"/>
      <c r="HO316" s="409"/>
      <c r="HP316" s="409"/>
    </row>
    <row r="317" spans="1:224" s="407" customFormat="1">
      <c r="A317" s="539" t="s">
        <v>682</v>
      </c>
      <c r="B317" s="542" t="s">
        <v>697</v>
      </c>
      <c r="C317" s="506">
        <v>175810</v>
      </c>
      <c r="D317" s="506">
        <v>9</v>
      </c>
      <c r="E317" s="395"/>
      <c r="F317" s="395"/>
      <c r="G317" s="395"/>
      <c r="H317" s="395"/>
      <c r="I317" s="472"/>
      <c r="J317" s="472"/>
      <c r="K317" s="394"/>
      <c r="L317" s="395"/>
      <c r="M317" s="395"/>
      <c r="N317" s="395"/>
      <c r="O317" s="396"/>
      <c r="P317" s="396"/>
      <c r="Q317" s="395"/>
      <c r="R317" s="395"/>
      <c r="S317" s="395"/>
      <c r="T317" s="395"/>
      <c r="U317" s="395"/>
      <c r="V317" s="472"/>
      <c r="W317" s="394"/>
      <c r="X317" s="395"/>
      <c r="Y317" s="395"/>
      <c r="Z317" s="395"/>
      <c r="AA317" s="396"/>
      <c r="AB317" s="396"/>
      <c r="AC317" s="395"/>
      <c r="AD317" s="395"/>
      <c r="AE317" s="395"/>
      <c r="AF317" s="395"/>
      <c r="AG317" s="395"/>
      <c r="AH317" s="472"/>
      <c r="AI317" s="489" t="str">
        <f t="shared" si="236"/>
        <v xml:space="preserve"> </v>
      </c>
      <c r="AJ317" s="397" t="str">
        <f t="shared" si="236"/>
        <v xml:space="preserve"> </v>
      </c>
      <c r="AK317" s="397" t="str">
        <f t="shared" si="236"/>
        <v xml:space="preserve"> </v>
      </c>
      <c r="AL317" s="397" t="str">
        <f t="shared" si="236"/>
        <v xml:space="preserve"> </v>
      </c>
      <c r="AM317" s="397" t="str">
        <f t="shared" si="236"/>
        <v xml:space="preserve"> </v>
      </c>
      <c r="AN317" s="397" t="str">
        <f t="shared" si="236"/>
        <v xml:space="preserve"> </v>
      </c>
      <c r="AO317" s="397" t="str">
        <f t="shared" si="239"/>
        <v xml:space="preserve"> </v>
      </c>
      <c r="AP317" s="397" t="str">
        <f t="shared" si="239"/>
        <v xml:space="preserve"> </v>
      </c>
      <c r="AQ317" s="397" t="str">
        <f t="shared" si="239"/>
        <v xml:space="preserve"> </v>
      </c>
      <c r="AR317" s="397" t="str">
        <f t="shared" si="245"/>
        <v xml:space="preserve"> </v>
      </c>
      <c r="AS317" s="397" t="str">
        <f t="shared" si="245"/>
        <v xml:space="preserve"> </v>
      </c>
      <c r="AT317" s="398" t="str">
        <f t="shared" si="245"/>
        <v xml:space="preserve"> </v>
      </c>
      <c r="AU317" s="379"/>
      <c r="AV317" s="395"/>
      <c r="AW317" s="472"/>
      <c r="AX317" s="400"/>
      <c r="AY317" s="395"/>
      <c r="AZ317" s="472"/>
      <c r="BA317" s="489" t="str">
        <f t="shared" si="248"/>
        <v xml:space="preserve"> </v>
      </c>
      <c r="BB317" s="397" t="str">
        <f t="shared" si="248"/>
        <v xml:space="preserve"> </v>
      </c>
      <c r="BC317" s="398" t="str">
        <f t="shared" si="248"/>
        <v xml:space="preserve"> </v>
      </c>
      <c r="BD317" s="401"/>
      <c r="BE317" s="402"/>
      <c r="BF317" s="472"/>
      <c r="BG317" s="403"/>
      <c r="BH317" s="402"/>
      <c r="BI317" s="472"/>
      <c r="BJ317" s="403"/>
      <c r="BK317" s="402"/>
      <c r="BL317" s="472"/>
      <c r="BM317" s="403"/>
      <c r="BN317" s="402"/>
      <c r="BO317" s="472"/>
      <c r="BP317" s="490" t="str">
        <f t="shared" si="251"/>
        <v/>
      </c>
      <c r="BQ317" s="475" t="str">
        <f t="shared" si="251"/>
        <v/>
      </c>
      <c r="BR317" s="405" t="str">
        <f t="shared" si="251"/>
        <v/>
      </c>
      <c r="BS317" s="708"/>
      <c r="BT317" s="494">
        <v>1046</v>
      </c>
      <c r="BU317" s="494">
        <v>3251</v>
      </c>
      <c r="BV317" s="494">
        <v>1348</v>
      </c>
      <c r="BW317" s="472">
        <v>4876</v>
      </c>
      <c r="BX317" s="472">
        <v>1981</v>
      </c>
      <c r="BY317" s="508"/>
      <c r="BZ317" s="494">
        <v>917</v>
      </c>
      <c r="CA317" s="710">
        <v>863</v>
      </c>
      <c r="CB317" s="494">
        <v>773</v>
      </c>
      <c r="CC317" s="494">
        <v>1331</v>
      </c>
      <c r="CD317" s="710">
        <v>946</v>
      </c>
      <c r="CE317" s="494">
        <v>1082</v>
      </c>
      <c r="CF317" s="472">
        <v>1059</v>
      </c>
      <c r="CG317" s="403"/>
      <c r="CH317" s="399"/>
      <c r="CI317" s="402"/>
      <c r="CJ317" s="402"/>
      <c r="CK317" s="402"/>
      <c r="CL317" s="402"/>
      <c r="CM317" s="402"/>
      <c r="CN317" s="472">
        <v>0</v>
      </c>
      <c r="CO317" s="489" t="str">
        <f t="shared" si="254"/>
        <v/>
      </c>
      <c r="CP317" s="397">
        <f t="shared" si="255"/>
        <v>917</v>
      </c>
      <c r="CQ317" s="397">
        <f t="shared" si="255"/>
        <v>863</v>
      </c>
      <c r="CR317" s="397">
        <f t="shared" si="255"/>
        <v>773</v>
      </c>
      <c r="CS317" s="397">
        <f t="shared" si="255"/>
        <v>1331</v>
      </c>
      <c r="CT317" s="397">
        <f t="shared" si="255"/>
        <v>946</v>
      </c>
      <c r="CU317" s="397">
        <f t="shared" si="255"/>
        <v>1082</v>
      </c>
      <c r="CV317" s="491">
        <f t="shared" si="255"/>
        <v>1059</v>
      </c>
      <c r="CW317" s="537"/>
      <c r="CX317" s="492"/>
      <c r="CY317" s="472">
        <v>600</v>
      </c>
      <c r="CZ317" s="493"/>
      <c r="DA317" s="492"/>
      <c r="DB317" s="684"/>
      <c r="DC317" s="404">
        <f t="shared" si="262"/>
        <v>946</v>
      </c>
      <c r="DD317" s="404">
        <f t="shared" si="262"/>
        <v>1082</v>
      </c>
      <c r="DE317" s="405">
        <f t="shared" si="262"/>
        <v>459</v>
      </c>
      <c r="DF317" s="537">
        <v>146</v>
      </c>
      <c r="DG317" s="492">
        <v>145</v>
      </c>
      <c r="DH317" s="472">
        <v>140</v>
      </c>
      <c r="DI317" s="493"/>
      <c r="DJ317" s="492"/>
      <c r="DK317" s="492"/>
      <c r="DL317" s="493"/>
      <c r="DM317" s="492"/>
      <c r="DN317" s="684"/>
      <c r="DO317" s="493">
        <v>82</v>
      </c>
      <c r="DP317" s="492">
        <v>50</v>
      </c>
      <c r="DQ317" s="472">
        <v>168</v>
      </c>
      <c r="DR317" s="404">
        <f t="shared" si="265"/>
        <v>545</v>
      </c>
      <c r="DS317" s="404">
        <f t="shared" si="265"/>
        <v>1136</v>
      </c>
      <c r="DT317" s="405">
        <f t="shared" si="265"/>
        <v>638</v>
      </c>
      <c r="DU317" s="409"/>
      <c r="DV317" s="406" t="b">
        <f t="shared" si="268"/>
        <v>0</v>
      </c>
      <c r="DW317" s="136" t="b">
        <f t="shared" si="269"/>
        <v>0</v>
      </c>
      <c r="DX317" s="408" t="b">
        <f t="shared" si="270"/>
        <v>1</v>
      </c>
      <c r="DY317" s="136" t="b">
        <f t="shared" si="271"/>
        <v>0</v>
      </c>
      <c r="DZ317" s="136" t="b">
        <f t="shared" si="272"/>
        <v>0</v>
      </c>
      <c r="EA317" s="408" t="b">
        <f t="shared" si="273"/>
        <v>1</v>
      </c>
      <c r="EB317" s="136" t="b">
        <f t="shared" si="274"/>
        <v>0</v>
      </c>
      <c r="EC317" s="136" t="b">
        <f t="shared" si="275"/>
        <v>0</v>
      </c>
      <c r="ED317" s="408" t="b">
        <f t="shared" si="276"/>
        <v>1</v>
      </c>
      <c r="EE317" s="136" t="b">
        <f t="shared" si="277"/>
        <v>1</v>
      </c>
      <c r="EF317" s="136" t="b">
        <f t="shared" si="278"/>
        <v>1</v>
      </c>
      <c r="EG317" s="408" t="b">
        <f t="shared" si="279"/>
        <v>1</v>
      </c>
      <c r="EH317" s="136" t="b">
        <f t="shared" si="280"/>
        <v>1</v>
      </c>
      <c r="EI317" s="136" t="b">
        <f t="shared" si="281"/>
        <v>1</v>
      </c>
      <c r="EJ317" s="408" t="b">
        <f t="shared" si="282"/>
        <v>1</v>
      </c>
      <c r="EK317" s="136" t="b">
        <f t="shared" si="283"/>
        <v>1</v>
      </c>
      <c r="EL317" s="136" t="b">
        <f t="shared" si="284"/>
        <v>0</v>
      </c>
      <c r="EM317" s="408" t="b">
        <f t="shared" si="285"/>
        <v>0</v>
      </c>
      <c r="EN317" s="583" t="s">
        <v>1188</v>
      </c>
      <c r="EO317" s="409"/>
      <c r="EP317" s="409"/>
      <c r="EQ317" s="409"/>
      <c r="ER317" s="409"/>
      <c r="ES317" s="409"/>
      <c r="ET317" s="409"/>
      <c r="EU317" s="409"/>
      <c r="EV317" s="409"/>
      <c r="EW317" s="409"/>
      <c r="EX317" s="409"/>
      <c r="EY317" s="409"/>
      <c r="EZ317" s="409"/>
      <c r="FA317" s="409"/>
      <c r="FB317" s="409"/>
      <c r="FC317" s="409"/>
      <c r="FD317" s="409"/>
      <c r="FE317" s="409"/>
      <c r="FF317" s="409"/>
      <c r="FG317" s="409"/>
      <c r="FH317" s="409"/>
      <c r="FI317" s="409"/>
      <c r="FJ317" s="409"/>
      <c r="FK317" s="409"/>
      <c r="FL317" s="409"/>
      <c r="FM317" s="409"/>
      <c r="FN317" s="409"/>
      <c r="FO317" s="409"/>
      <c r="FP317" s="409"/>
      <c r="FQ317" s="409"/>
      <c r="FR317" s="409"/>
      <c r="FS317" s="409"/>
      <c r="FT317" s="409"/>
      <c r="FU317" s="409"/>
      <c r="FV317" s="409"/>
      <c r="FW317" s="409"/>
      <c r="FX317" s="409"/>
      <c r="FY317" s="409"/>
      <c r="FZ317" s="409"/>
      <c r="GA317" s="409"/>
      <c r="GB317" s="409"/>
      <c r="GC317" s="409"/>
      <c r="GD317" s="409"/>
      <c r="GE317" s="409"/>
      <c r="GF317" s="409"/>
      <c r="GG317" s="409"/>
      <c r="GH317" s="409"/>
      <c r="GI317" s="409"/>
      <c r="GJ317" s="409"/>
      <c r="GK317" s="409"/>
      <c r="GL317" s="409"/>
      <c r="GM317" s="409"/>
      <c r="GN317" s="409"/>
      <c r="GO317" s="409"/>
      <c r="GP317" s="409"/>
      <c r="GQ317" s="409"/>
      <c r="GR317" s="409"/>
      <c r="GS317" s="409"/>
      <c r="GT317" s="409"/>
      <c r="GU317" s="409"/>
      <c r="GV317" s="409"/>
      <c r="GW317" s="409"/>
      <c r="GX317" s="409"/>
      <c r="GY317" s="409"/>
      <c r="GZ317" s="409"/>
      <c r="HA317" s="409"/>
      <c r="HB317" s="409"/>
      <c r="HC317" s="409"/>
      <c r="HD317" s="409"/>
      <c r="HE317" s="409"/>
      <c r="HF317" s="409"/>
      <c r="HG317" s="409"/>
      <c r="HH317" s="409"/>
      <c r="HI317" s="409"/>
      <c r="HJ317" s="409"/>
      <c r="HK317" s="409"/>
      <c r="HL317" s="409"/>
      <c r="HM317" s="409"/>
      <c r="HN317" s="409"/>
      <c r="HO317" s="409"/>
      <c r="HP317" s="409"/>
    </row>
    <row r="318" spans="1:224" s="407" customFormat="1">
      <c r="A318" s="539" t="s">
        <v>682</v>
      </c>
      <c r="B318" s="662" t="s">
        <v>698</v>
      </c>
      <c r="C318" s="506">
        <v>175829</v>
      </c>
      <c r="D318" s="506">
        <v>9</v>
      </c>
      <c r="E318" s="395"/>
      <c r="F318" s="395"/>
      <c r="G318" s="395"/>
      <c r="H318" s="395"/>
      <c r="I318" s="472"/>
      <c r="J318" s="472"/>
      <c r="K318" s="394"/>
      <c r="L318" s="395"/>
      <c r="M318" s="395"/>
      <c r="N318" s="395"/>
      <c r="O318" s="396"/>
      <c r="P318" s="396"/>
      <c r="Q318" s="395"/>
      <c r="R318" s="395"/>
      <c r="S318" s="395"/>
      <c r="T318" s="395"/>
      <c r="U318" s="395"/>
      <c r="V318" s="472"/>
      <c r="W318" s="394"/>
      <c r="X318" s="395"/>
      <c r="Y318" s="395"/>
      <c r="Z318" s="395"/>
      <c r="AA318" s="396"/>
      <c r="AB318" s="396"/>
      <c r="AC318" s="395"/>
      <c r="AD318" s="395"/>
      <c r="AE318" s="395"/>
      <c r="AF318" s="395"/>
      <c r="AG318" s="395"/>
      <c r="AH318" s="472"/>
      <c r="AI318" s="489" t="str">
        <f t="shared" si="236"/>
        <v xml:space="preserve"> </v>
      </c>
      <c r="AJ318" s="397" t="str">
        <f t="shared" si="236"/>
        <v xml:space="preserve"> </v>
      </c>
      <c r="AK318" s="397" t="str">
        <f t="shared" si="236"/>
        <v xml:space="preserve"> </v>
      </c>
      <c r="AL318" s="397" t="str">
        <f t="shared" si="236"/>
        <v xml:space="preserve"> </v>
      </c>
      <c r="AM318" s="397" t="str">
        <f t="shared" si="236"/>
        <v xml:space="preserve"> </v>
      </c>
      <c r="AN318" s="397" t="str">
        <f t="shared" si="236"/>
        <v xml:space="preserve"> </v>
      </c>
      <c r="AO318" s="397" t="str">
        <f t="shared" si="239"/>
        <v xml:space="preserve"> </v>
      </c>
      <c r="AP318" s="397" t="str">
        <f t="shared" si="239"/>
        <v xml:space="preserve"> </v>
      </c>
      <c r="AQ318" s="397" t="str">
        <f t="shared" si="239"/>
        <v xml:space="preserve"> </v>
      </c>
      <c r="AR318" s="397" t="str">
        <f t="shared" si="245"/>
        <v xml:space="preserve"> </v>
      </c>
      <c r="AS318" s="397" t="str">
        <f t="shared" si="245"/>
        <v xml:space="preserve"> </v>
      </c>
      <c r="AT318" s="398" t="str">
        <f t="shared" si="245"/>
        <v xml:space="preserve"> </v>
      </c>
      <c r="AU318" s="379"/>
      <c r="AV318" s="395"/>
      <c r="AW318" s="472"/>
      <c r="AX318" s="400"/>
      <c r="AY318" s="395"/>
      <c r="AZ318" s="472"/>
      <c r="BA318" s="489" t="str">
        <f t="shared" si="248"/>
        <v xml:space="preserve"> </v>
      </c>
      <c r="BB318" s="397" t="str">
        <f t="shared" si="248"/>
        <v xml:space="preserve"> </v>
      </c>
      <c r="BC318" s="398" t="str">
        <f t="shared" si="248"/>
        <v xml:space="preserve"> </v>
      </c>
      <c r="BD318" s="401"/>
      <c r="BE318" s="402"/>
      <c r="BF318" s="472"/>
      <c r="BG318" s="403"/>
      <c r="BH318" s="402"/>
      <c r="BI318" s="472"/>
      <c r="BJ318" s="403"/>
      <c r="BK318" s="402"/>
      <c r="BL318" s="472"/>
      <c r="BM318" s="403"/>
      <c r="BN318" s="402"/>
      <c r="BO318" s="472"/>
      <c r="BP318" s="490" t="str">
        <f t="shared" si="251"/>
        <v/>
      </c>
      <c r="BQ318" s="475" t="str">
        <f t="shared" si="251"/>
        <v/>
      </c>
      <c r="BR318" s="405" t="str">
        <f t="shared" si="251"/>
        <v/>
      </c>
      <c r="BS318" s="708"/>
      <c r="BT318" s="494">
        <v>1991</v>
      </c>
      <c r="BU318" s="494">
        <v>3315</v>
      </c>
      <c r="BV318" s="494">
        <v>2970</v>
      </c>
      <c r="BW318" s="472">
        <v>2296</v>
      </c>
      <c r="BX318" s="472">
        <v>2459</v>
      </c>
      <c r="BY318" s="508"/>
      <c r="BZ318" s="494">
        <v>1095</v>
      </c>
      <c r="CA318" s="710">
        <v>921</v>
      </c>
      <c r="CB318" s="494">
        <v>1289</v>
      </c>
      <c r="CC318" s="494">
        <v>1213</v>
      </c>
      <c r="CD318" s="710">
        <v>2068</v>
      </c>
      <c r="CE318" s="494">
        <v>1407</v>
      </c>
      <c r="CF318" s="472">
        <v>1548</v>
      </c>
      <c r="CG318" s="403"/>
      <c r="CH318" s="399"/>
      <c r="CI318" s="402"/>
      <c r="CJ318" s="402"/>
      <c r="CK318" s="402"/>
      <c r="CL318" s="402"/>
      <c r="CM318" s="402"/>
      <c r="CN318" s="472">
        <v>0</v>
      </c>
      <c r="CO318" s="489" t="str">
        <f t="shared" si="254"/>
        <v/>
      </c>
      <c r="CP318" s="397">
        <f t="shared" si="255"/>
        <v>1095</v>
      </c>
      <c r="CQ318" s="397">
        <f t="shared" si="255"/>
        <v>921</v>
      </c>
      <c r="CR318" s="397">
        <f t="shared" si="255"/>
        <v>1289</v>
      </c>
      <c r="CS318" s="397">
        <f t="shared" si="255"/>
        <v>1213</v>
      </c>
      <c r="CT318" s="397">
        <f t="shared" si="255"/>
        <v>2068</v>
      </c>
      <c r="CU318" s="397">
        <f t="shared" si="255"/>
        <v>1407</v>
      </c>
      <c r="CV318" s="491">
        <f t="shared" si="255"/>
        <v>1548</v>
      </c>
      <c r="CW318" s="537"/>
      <c r="CX318" s="492"/>
      <c r="CY318" s="472">
        <v>1213</v>
      </c>
      <c r="CZ318" s="493"/>
      <c r="DA318" s="492"/>
      <c r="DB318" s="684"/>
      <c r="DC318" s="404">
        <f t="shared" si="262"/>
        <v>2068</v>
      </c>
      <c r="DD318" s="404">
        <f t="shared" si="262"/>
        <v>1407</v>
      </c>
      <c r="DE318" s="405">
        <f t="shared" si="262"/>
        <v>335</v>
      </c>
      <c r="DF318" s="537">
        <v>236</v>
      </c>
      <c r="DG318" s="492">
        <v>227</v>
      </c>
      <c r="DH318" s="472">
        <v>250</v>
      </c>
      <c r="DI318" s="493"/>
      <c r="DJ318" s="492"/>
      <c r="DK318" s="492"/>
      <c r="DL318" s="493"/>
      <c r="DM318" s="492"/>
      <c r="DN318" s="684"/>
      <c r="DO318" s="493">
        <v>297</v>
      </c>
      <c r="DP318" s="492">
        <v>320</v>
      </c>
      <c r="DQ318" s="472">
        <v>300</v>
      </c>
      <c r="DR318" s="404">
        <f t="shared" si="265"/>
        <v>756</v>
      </c>
      <c r="DS318" s="404">
        <f t="shared" si="265"/>
        <v>666</v>
      </c>
      <c r="DT318" s="405">
        <f t="shared" si="265"/>
        <v>1518</v>
      </c>
      <c r="DU318" s="409"/>
      <c r="DV318" s="406" t="b">
        <f t="shared" si="268"/>
        <v>0</v>
      </c>
      <c r="DW318" s="136" t="b">
        <f t="shared" si="269"/>
        <v>0</v>
      </c>
      <c r="DX318" s="408" t="b">
        <f t="shared" si="270"/>
        <v>1</v>
      </c>
      <c r="DY318" s="136" t="b">
        <f t="shared" si="271"/>
        <v>0</v>
      </c>
      <c r="DZ318" s="136" t="b">
        <f t="shared" si="272"/>
        <v>0</v>
      </c>
      <c r="EA318" s="408" t="b">
        <f t="shared" si="273"/>
        <v>1</v>
      </c>
      <c r="EB318" s="136" t="b">
        <f t="shared" si="274"/>
        <v>0</v>
      </c>
      <c r="EC318" s="136" t="b">
        <f t="shared" si="275"/>
        <v>0</v>
      </c>
      <c r="ED318" s="408" t="b">
        <f t="shared" si="276"/>
        <v>1</v>
      </c>
      <c r="EE318" s="136" t="b">
        <f t="shared" si="277"/>
        <v>1</v>
      </c>
      <c r="EF318" s="136" t="b">
        <f t="shared" si="278"/>
        <v>1</v>
      </c>
      <c r="EG318" s="408" t="b">
        <f t="shared" si="279"/>
        <v>1</v>
      </c>
      <c r="EH318" s="136" t="b">
        <f t="shared" si="280"/>
        <v>1</v>
      </c>
      <c r="EI318" s="136" t="b">
        <f t="shared" si="281"/>
        <v>1</v>
      </c>
      <c r="EJ318" s="408" t="b">
        <f t="shared" si="282"/>
        <v>1</v>
      </c>
      <c r="EK318" s="136" t="b">
        <f t="shared" si="283"/>
        <v>1</v>
      </c>
      <c r="EL318" s="136" t="b">
        <f t="shared" si="284"/>
        <v>0</v>
      </c>
      <c r="EM318" s="408" t="b">
        <f t="shared" si="285"/>
        <v>0</v>
      </c>
      <c r="EN318" s="583" t="s">
        <v>1188</v>
      </c>
      <c r="EO318" s="409"/>
      <c r="EP318" s="409"/>
      <c r="EQ318" s="409"/>
      <c r="ER318" s="409"/>
      <c r="ES318" s="409"/>
      <c r="ET318" s="409"/>
      <c r="EU318" s="409"/>
      <c r="EV318" s="409"/>
      <c r="EW318" s="409"/>
      <c r="EX318" s="409"/>
      <c r="EY318" s="409"/>
      <c r="EZ318" s="409"/>
      <c r="FA318" s="409"/>
      <c r="FB318" s="409"/>
      <c r="FC318" s="409"/>
      <c r="FD318" s="409"/>
      <c r="FE318" s="409"/>
      <c r="FF318" s="409"/>
      <c r="FG318" s="409"/>
      <c r="FH318" s="409"/>
      <c r="FI318" s="409"/>
      <c r="FJ318" s="409"/>
      <c r="FK318" s="409"/>
      <c r="FL318" s="409"/>
      <c r="FM318" s="409"/>
      <c r="FN318" s="409"/>
      <c r="FO318" s="409"/>
      <c r="FP318" s="409"/>
      <c r="FQ318" s="409"/>
      <c r="FR318" s="409"/>
      <c r="FS318" s="409"/>
      <c r="FT318" s="409"/>
      <c r="FU318" s="409"/>
      <c r="FV318" s="409"/>
      <c r="FW318" s="409"/>
      <c r="FX318" s="409"/>
      <c r="FY318" s="409"/>
      <c r="FZ318" s="409"/>
      <c r="GA318" s="409"/>
      <c r="GB318" s="409"/>
      <c r="GC318" s="409"/>
      <c r="GD318" s="409"/>
      <c r="GE318" s="409"/>
      <c r="GF318" s="409"/>
      <c r="GG318" s="409"/>
      <c r="GH318" s="409"/>
      <c r="GI318" s="409"/>
      <c r="GJ318" s="409"/>
      <c r="GK318" s="409"/>
      <c r="GL318" s="409"/>
      <c r="GM318" s="409"/>
      <c r="GN318" s="409"/>
      <c r="GO318" s="409"/>
      <c r="GP318" s="409"/>
      <c r="GQ318" s="409"/>
      <c r="GR318" s="409"/>
      <c r="GS318" s="409"/>
      <c r="GT318" s="409"/>
      <c r="GU318" s="409"/>
      <c r="GV318" s="409"/>
      <c r="GW318" s="409"/>
      <c r="GX318" s="409"/>
      <c r="GY318" s="409"/>
      <c r="GZ318" s="409"/>
      <c r="HA318" s="409"/>
      <c r="HB318" s="409"/>
      <c r="HC318" s="409"/>
      <c r="HD318" s="409"/>
      <c r="HE318" s="409"/>
      <c r="HF318" s="409"/>
      <c r="HG318" s="409"/>
      <c r="HH318" s="409"/>
      <c r="HI318" s="409"/>
      <c r="HJ318" s="409"/>
      <c r="HK318" s="409"/>
      <c r="HL318" s="409"/>
      <c r="HM318" s="409"/>
      <c r="HN318" s="409"/>
      <c r="HO318" s="409"/>
      <c r="HP318" s="409"/>
    </row>
    <row r="319" spans="1:224" s="407" customFormat="1">
      <c r="A319" s="539" t="s">
        <v>682</v>
      </c>
      <c r="B319" s="542" t="s">
        <v>699</v>
      </c>
      <c r="C319" s="506">
        <v>175883</v>
      </c>
      <c r="D319" s="506">
        <v>9</v>
      </c>
      <c r="E319" s="395"/>
      <c r="F319" s="395"/>
      <c r="G319" s="395"/>
      <c r="H319" s="395"/>
      <c r="I319" s="472"/>
      <c r="J319" s="472"/>
      <c r="K319" s="394"/>
      <c r="L319" s="395"/>
      <c r="M319" s="395"/>
      <c r="N319" s="395"/>
      <c r="O319" s="396"/>
      <c r="P319" s="396"/>
      <c r="Q319" s="395"/>
      <c r="R319" s="395"/>
      <c r="S319" s="395"/>
      <c r="T319" s="395"/>
      <c r="U319" s="395"/>
      <c r="V319" s="472"/>
      <c r="W319" s="394"/>
      <c r="X319" s="395"/>
      <c r="Y319" s="395"/>
      <c r="Z319" s="395"/>
      <c r="AA319" s="396"/>
      <c r="AB319" s="396"/>
      <c r="AC319" s="395"/>
      <c r="AD319" s="395"/>
      <c r="AE319" s="395"/>
      <c r="AF319" s="395"/>
      <c r="AG319" s="395"/>
      <c r="AH319" s="472"/>
      <c r="AI319" s="489" t="str">
        <f t="shared" si="236"/>
        <v xml:space="preserve"> </v>
      </c>
      <c r="AJ319" s="397" t="str">
        <f t="shared" si="236"/>
        <v xml:space="preserve"> </v>
      </c>
      <c r="AK319" s="397" t="str">
        <f t="shared" si="236"/>
        <v xml:space="preserve"> </v>
      </c>
      <c r="AL319" s="397" t="str">
        <f t="shared" si="236"/>
        <v xml:space="preserve"> </v>
      </c>
      <c r="AM319" s="397" t="str">
        <f t="shared" si="236"/>
        <v xml:space="preserve"> </v>
      </c>
      <c r="AN319" s="397" t="str">
        <f t="shared" si="236"/>
        <v xml:space="preserve"> </v>
      </c>
      <c r="AO319" s="397" t="str">
        <f t="shared" si="239"/>
        <v xml:space="preserve"> </v>
      </c>
      <c r="AP319" s="397" t="str">
        <f t="shared" si="239"/>
        <v xml:space="preserve"> </v>
      </c>
      <c r="AQ319" s="397" t="str">
        <f t="shared" si="239"/>
        <v xml:space="preserve"> </v>
      </c>
      <c r="AR319" s="397" t="str">
        <f t="shared" si="245"/>
        <v xml:space="preserve"> </v>
      </c>
      <c r="AS319" s="397" t="str">
        <f t="shared" si="245"/>
        <v xml:space="preserve"> </v>
      </c>
      <c r="AT319" s="398" t="str">
        <f t="shared" si="245"/>
        <v xml:space="preserve"> </v>
      </c>
      <c r="AU319" s="379"/>
      <c r="AV319" s="395"/>
      <c r="AW319" s="472"/>
      <c r="AX319" s="400"/>
      <c r="AY319" s="395"/>
      <c r="AZ319" s="472"/>
      <c r="BA319" s="489" t="str">
        <f t="shared" si="248"/>
        <v xml:space="preserve"> </v>
      </c>
      <c r="BB319" s="397" t="str">
        <f t="shared" si="248"/>
        <v xml:space="preserve"> </v>
      </c>
      <c r="BC319" s="398" t="str">
        <f t="shared" si="248"/>
        <v xml:space="preserve"> </v>
      </c>
      <c r="BD319" s="401"/>
      <c r="BE319" s="402"/>
      <c r="BF319" s="472"/>
      <c r="BG319" s="403"/>
      <c r="BH319" s="402"/>
      <c r="BI319" s="472"/>
      <c r="BJ319" s="403"/>
      <c r="BK319" s="402"/>
      <c r="BL319" s="472"/>
      <c r="BM319" s="403"/>
      <c r="BN319" s="402"/>
      <c r="BO319" s="472"/>
      <c r="BP319" s="490" t="str">
        <f t="shared" si="251"/>
        <v/>
      </c>
      <c r="BQ319" s="475" t="str">
        <f t="shared" si="251"/>
        <v/>
      </c>
      <c r="BR319" s="405" t="str">
        <f t="shared" si="251"/>
        <v/>
      </c>
      <c r="BS319" s="708"/>
      <c r="BT319" s="494">
        <v>1991</v>
      </c>
      <c r="BU319" s="494">
        <v>1849</v>
      </c>
      <c r="BV319" s="494">
        <v>1906</v>
      </c>
      <c r="BW319" s="472">
        <v>1715</v>
      </c>
      <c r="BX319" s="472">
        <v>1891</v>
      </c>
      <c r="BY319" s="508"/>
      <c r="BZ319" s="494">
        <v>1597</v>
      </c>
      <c r="CA319" s="710">
        <v>1478</v>
      </c>
      <c r="CB319" s="494">
        <v>1609</v>
      </c>
      <c r="CC319" s="494">
        <v>1429</v>
      </c>
      <c r="CD319" s="710">
        <v>1483</v>
      </c>
      <c r="CE319" s="494">
        <v>1314</v>
      </c>
      <c r="CF319" s="472">
        <v>1342</v>
      </c>
      <c r="CG319" s="403"/>
      <c r="CH319" s="399"/>
      <c r="CI319" s="402"/>
      <c r="CJ319" s="402"/>
      <c r="CK319" s="402"/>
      <c r="CL319" s="402"/>
      <c r="CM319" s="402"/>
      <c r="CN319" s="472">
        <v>0</v>
      </c>
      <c r="CO319" s="489" t="str">
        <f t="shared" si="254"/>
        <v/>
      </c>
      <c r="CP319" s="397">
        <f t="shared" si="255"/>
        <v>1597</v>
      </c>
      <c r="CQ319" s="397">
        <f t="shared" si="255"/>
        <v>1478</v>
      </c>
      <c r="CR319" s="397">
        <f t="shared" si="255"/>
        <v>1609</v>
      </c>
      <c r="CS319" s="397">
        <f t="shared" si="255"/>
        <v>1429</v>
      </c>
      <c r="CT319" s="397">
        <f t="shared" si="255"/>
        <v>1483</v>
      </c>
      <c r="CU319" s="397">
        <f t="shared" si="255"/>
        <v>1314</v>
      </c>
      <c r="CV319" s="491">
        <f t="shared" si="255"/>
        <v>1342</v>
      </c>
      <c r="CW319" s="537"/>
      <c r="CX319" s="492"/>
      <c r="CY319" s="472">
        <v>868</v>
      </c>
      <c r="CZ319" s="493"/>
      <c r="DA319" s="492"/>
      <c r="DB319" s="684"/>
      <c r="DC319" s="404">
        <f t="shared" si="262"/>
        <v>1483</v>
      </c>
      <c r="DD319" s="404">
        <f t="shared" si="262"/>
        <v>1314</v>
      </c>
      <c r="DE319" s="405">
        <f t="shared" si="262"/>
        <v>474</v>
      </c>
      <c r="DF319" s="537">
        <v>339</v>
      </c>
      <c r="DG319" s="492">
        <v>323</v>
      </c>
      <c r="DH319" s="472">
        <v>306</v>
      </c>
      <c r="DI319" s="493"/>
      <c r="DJ319" s="492"/>
      <c r="DK319" s="492"/>
      <c r="DL319" s="493"/>
      <c r="DM319" s="492"/>
      <c r="DN319" s="684"/>
      <c r="DO319" s="493">
        <v>217</v>
      </c>
      <c r="DP319" s="492">
        <v>192</v>
      </c>
      <c r="DQ319" s="472">
        <v>177</v>
      </c>
      <c r="DR319" s="404">
        <f t="shared" si="265"/>
        <v>1053</v>
      </c>
      <c r="DS319" s="404">
        <f t="shared" si="265"/>
        <v>914</v>
      </c>
      <c r="DT319" s="405">
        <f t="shared" si="265"/>
        <v>1000</v>
      </c>
      <c r="DU319" s="409"/>
      <c r="DV319" s="406" t="b">
        <f t="shared" si="268"/>
        <v>0</v>
      </c>
      <c r="DW319" s="136" t="b">
        <f t="shared" si="269"/>
        <v>0</v>
      </c>
      <c r="DX319" s="408" t="b">
        <f t="shared" si="270"/>
        <v>1</v>
      </c>
      <c r="DY319" s="136" t="b">
        <f t="shared" si="271"/>
        <v>0</v>
      </c>
      <c r="DZ319" s="136" t="b">
        <f t="shared" si="272"/>
        <v>0</v>
      </c>
      <c r="EA319" s="408" t="b">
        <f t="shared" si="273"/>
        <v>1</v>
      </c>
      <c r="EB319" s="136" t="b">
        <f t="shared" si="274"/>
        <v>0</v>
      </c>
      <c r="EC319" s="136" t="b">
        <f t="shared" si="275"/>
        <v>0</v>
      </c>
      <c r="ED319" s="408" t="b">
        <f t="shared" si="276"/>
        <v>1</v>
      </c>
      <c r="EE319" s="136" t="b">
        <f t="shared" si="277"/>
        <v>1</v>
      </c>
      <c r="EF319" s="136" t="b">
        <f t="shared" si="278"/>
        <v>1</v>
      </c>
      <c r="EG319" s="408" t="b">
        <f t="shared" si="279"/>
        <v>1</v>
      </c>
      <c r="EH319" s="136" t="b">
        <f t="shared" si="280"/>
        <v>1</v>
      </c>
      <c r="EI319" s="136" t="b">
        <f t="shared" si="281"/>
        <v>1</v>
      </c>
      <c r="EJ319" s="408" t="b">
        <f t="shared" si="282"/>
        <v>1</v>
      </c>
      <c r="EK319" s="136" t="b">
        <f t="shared" si="283"/>
        <v>1</v>
      </c>
      <c r="EL319" s="136" t="b">
        <f t="shared" si="284"/>
        <v>0</v>
      </c>
      <c r="EM319" s="408" t="b">
        <f t="shared" si="285"/>
        <v>0</v>
      </c>
      <c r="EN319" s="583" t="s">
        <v>1188</v>
      </c>
      <c r="EO319" s="409"/>
      <c r="EP319" s="409"/>
      <c r="EQ319" s="409"/>
      <c r="ER319" s="409"/>
      <c r="ES319" s="409"/>
      <c r="ET319" s="409"/>
      <c r="EU319" s="409"/>
      <c r="EV319" s="409"/>
      <c r="EW319" s="409"/>
      <c r="EX319" s="409"/>
      <c r="EY319" s="409"/>
      <c r="EZ319" s="409"/>
      <c r="FA319" s="409"/>
      <c r="FB319" s="409"/>
      <c r="FC319" s="409"/>
      <c r="FD319" s="409"/>
      <c r="FE319" s="409"/>
      <c r="FF319" s="409"/>
      <c r="FG319" s="409"/>
      <c r="FH319" s="409"/>
      <c r="FI319" s="409"/>
      <c r="FJ319" s="409"/>
      <c r="FK319" s="409"/>
      <c r="FL319" s="409"/>
      <c r="FM319" s="409"/>
      <c r="FN319" s="409"/>
      <c r="FO319" s="409"/>
      <c r="FP319" s="409"/>
      <c r="FQ319" s="409"/>
      <c r="FR319" s="409"/>
      <c r="FS319" s="409"/>
      <c r="FT319" s="409"/>
      <c r="FU319" s="409"/>
      <c r="FV319" s="409"/>
      <c r="FW319" s="409"/>
      <c r="FX319" s="409"/>
      <c r="FY319" s="409"/>
      <c r="FZ319" s="409"/>
      <c r="GA319" s="409"/>
      <c r="GB319" s="409"/>
      <c r="GC319" s="409"/>
      <c r="GD319" s="409"/>
      <c r="GE319" s="409"/>
      <c r="GF319" s="409"/>
      <c r="GG319" s="409"/>
      <c r="GH319" s="409"/>
      <c r="GI319" s="409"/>
      <c r="GJ319" s="409"/>
      <c r="GK319" s="409"/>
      <c r="GL319" s="409"/>
      <c r="GM319" s="409"/>
      <c r="GN319" s="409"/>
      <c r="GO319" s="409"/>
      <c r="GP319" s="409"/>
      <c r="GQ319" s="409"/>
      <c r="GR319" s="409"/>
      <c r="GS319" s="409"/>
      <c r="GT319" s="409"/>
      <c r="GU319" s="409"/>
      <c r="GV319" s="409"/>
      <c r="GW319" s="409"/>
      <c r="GX319" s="409"/>
      <c r="GY319" s="409"/>
      <c r="GZ319" s="409"/>
      <c r="HA319" s="409"/>
      <c r="HB319" s="409"/>
      <c r="HC319" s="409"/>
      <c r="HD319" s="409"/>
      <c r="HE319" s="409"/>
      <c r="HF319" s="409"/>
      <c r="HG319" s="409"/>
      <c r="HH319" s="409"/>
      <c r="HI319" s="409"/>
      <c r="HJ319" s="409"/>
      <c r="HK319" s="409"/>
      <c r="HL319" s="409"/>
      <c r="HM319" s="409"/>
      <c r="HN319" s="409"/>
      <c r="HO319" s="409"/>
      <c r="HP319" s="409"/>
    </row>
    <row r="320" spans="1:224" s="407" customFormat="1">
      <c r="A320" s="539" t="s">
        <v>682</v>
      </c>
      <c r="B320" s="542" t="s">
        <v>700</v>
      </c>
      <c r="C320" s="506">
        <v>175935</v>
      </c>
      <c r="D320" s="506">
        <v>9</v>
      </c>
      <c r="E320" s="395"/>
      <c r="F320" s="395"/>
      <c r="G320" s="395"/>
      <c r="H320" s="395"/>
      <c r="I320" s="472"/>
      <c r="J320" s="472"/>
      <c r="K320" s="394"/>
      <c r="L320" s="395"/>
      <c r="M320" s="395"/>
      <c r="N320" s="395"/>
      <c r="O320" s="396"/>
      <c r="P320" s="396"/>
      <c r="Q320" s="395"/>
      <c r="R320" s="395"/>
      <c r="S320" s="395"/>
      <c r="T320" s="395"/>
      <c r="U320" s="395"/>
      <c r="V320" s="472"/>
      <c r="W320" s="394"/>
      <c r="X320" s="395"/>
      <c r="Y320" s="395"/>
      <c r="Z320" s="395"/>
      <c r="AA320" s="396"/>
      <c r="AB320" s="396"/>
      <c r="AC320" s="395"/>
      <c r="AD320" s="395"/>
      <c r="AE320" s="395"/>
      <c r="AF320" s="395"/>
      <c r="AG320" s="395"/>
      <c r="AH320" s="472"/>
      <c r="AI320" s="489" t="str">
        <f t="shared" si="236"/>
        <v xml:space="preserve"> </v>
      </c>
      <c r="AJ320" s="397" t="str">
        <f t="shared" si="236"/>
        <v xml:space="preserve"> </v>
      </c>
      <c r="AK320" s="397" t="str">
        <f t="shared" si="236"/>
        <v xml:space="preserve"> </v>
      </c>
      <c r="AL320" s="397" t="str">
        <f t="shared" si="236"/>
        <v xml:space="preserve"> </v>
      </c>
      <c r="AM320" s="397" t="str">
        <f t="shared" si="236"/>
        <v xml:space="preserve"> </v>
      </c>
      <c r="AN320" s="397" t="str">
        <f t="shared" si="236"/>
        <v xml:space="preserve"> </v>
      </c>
      <c r="AO320" s="397" t="str">
        <f t="shared" si="239"/>
        <v xml:space="preserve"> </v>
      </c>
      <c r="AP320" s="397" t="str">
        <f t="shared" si="239"/>
        <v xml:space="preserve"> </v>
      </c>
      <c r="AQ320" s="397" t="str">
        <f t="shared" si="239"/>
        <v xml:space="preserve"> </v>
      </c>
      <c r="AR320" s="397" t="str">
        <f t="shared" si="245"/>
        <v xml:space="preserve"> </v>
      </c>
      <c r="AS320" s="397" t="str">
        <f t="shared" si="245"/>
        <v xml:space="preserve"> </v>
      </c>
      <c r="AT320" s="398" t="str">
        <f t="shared" si="245"/>
        <v xml:space="preserve"> </v>
      </c>
      <c r="AU320" s="379"/>
      <c r="AV320" s="395"/>
      <c r="AW320" s="472"/>
      <c r="AX320" s="400"/>
      <c r="AY320" s="395"/>
      <c r="AZ320" s="472"/>
      <c r="BA320" s="489" t="str">
        <f t="shared" si="248"/>
        <v xml:space="preserve"> </v>
      </c>
      <c r="BB320" s="397" t="str">
        <f t="shared" si="248"/>
        <v xml:space="preserve"> </v>
      </c>
      <c r="BC320" s="398" t="str">
        <f t="shared" si="248"/>
        <v xml:space="preserve"> </v>
      </c>
      <c r="BD320" s="401"/>
      <c r="BE320" s="402"/>
      <c r="BF320" s="472"/>
      <c r="BG320" s="403"/>
      <c r="BH320" s="402"/>
      <c r="BI320" s="472"/>
      <c r="BJ320" s="403"/>
      <c r="BK320" s="402"/>
      <c r="BL320" s="472"/>
      <c r="BM320" s="403"/>
      <c r="BN320" s="402"/>
      <c r="BO320" s="472"/>
      <c r="BP320" s="490" t="str">
        <f t="shared" si="251"/>
        <v/>
      </c>
      <c r="BQ320" s="475" t="str">
        <f t="shared" si="251"/>
        <v/>
      </c>
      <c r="BR320" s="405" t="str">
        <f t="shared" si="251"/>
        <v/>
      </c>
      <c r="BS320" s="708"/>
      <c r="BT320" s="494">
        <v>1144</v>
      </c>
      <c r="BU320" s="494">
        <v>1101</v>
      </c>
      <c r="BV320" s="494">
        <v>1577</v>
      </c>
      <c r="BW320" s="472">
        <v>1598</v>
      </c>
      <c r="BX320" s="472">
        <v>1700</v>
      </c>
      <c r="BY320" s="508"/>
      <c r="BZ320" s="494">
        <v>748</v>
      </c>
      <c r="CA320" s="710">
        <v>765</v>
      </c>
      <c r="CB320" s="494">
        <v>882</v>
      </c>
      <c r="CC320" s="494">
        <v>898</v>
      </c>
      <c r="CD320" s="710">
        <v>1227</v>
      </c>
      <c r="CE320" s="494">
        <v>1214</v>
      </c>
      <c r="CF320" s="472">
        <v>1301</v>
      </c>
      <c r="CG320" s="403"/>
      <c r="CH320" s="399"/>
      <c r="CI320" s="402"/>
      <c r="CJ320" s="402"/>
      <c r="CK320" s="402"/>
      <c r="CL320" s="402"/>
      <c r="CM320" s="402"/>
      <c r="CN320" s="472">
        <v>0</v>
      </c>
      <c r="CO320" s="489" t="str">
        <f t="shared" si="254"/>
        <v/>
      </c>
      <c r="CP320" s="397">
        <f t="shared" si="255"/>
        <v>748</v>
      </c>
      <c r="CQ320" s="397">
        <f t="shared" si="255"/>
        <v>765</v>
      </c>
      <c r="CR320" s="397">
        <f t="shared" si="255"/>
        <v>882</v>
      </c>
      <c r="CS320" s="397">
        <f t="shared" si="255"/>
        <v>898</v>
      </c>
      <c r="CT320" s="397">
        <f t="shared" si="255"/>
        <v>1227</v>
      </c>
      <c r="CU320" s="397">
        <f t="shared" si="255"/>
        <v>1214</v>
      </c>
      <c r="CV320" s="491">
        <f t="shared" si="255"/>
        <v>1301</v>
      </c>
      <c r="CW320" s="537"/>
      <c r="CX320" s="492"/>
      <c r="CY320" s="472">
        <v>871</v>
      </c>
      <c r="CZ320" s="493"/>
      <c r="DA320" s="492"/>
      <c r="DB320" s="684"/>
      <c r="DC320" s="404">
        <f t="shared" si="262"/>
        <v>1227</v>
      </c>
      <c r="DD320" s="404">
        <f t="shared" si="262"/>
        <v>1214</v>
      </c>
      <c r="DE320" s="405">
        <f t="shared" si="262"/>
        <v>430</v>
      </c>
      <c r="DF320" s="537">
        <v>225</v>
      </c>
      <c r="DG320" s="492">
        <v>223</v>
      </c>
      <c r="DH320" s="472">
        <v>830</v>
      </c>
      <c r="DI320" s="493"/>
      <c r="DJ320" s="492"/>
      <c r="DK320" s="492"/>
      <c r="DL320" s="493"/>
      <c r="DM320" s="492"/>
      <c r="DN320" s="684"/>
      <c r="DO320" s="493">
        <v>0</v>
      </c>
      <c r="DP320" s="492">
        <v>0</v>
      </c>
      <c r="DQ320" s="472">
        <v>0</v>
      </c>
      <c r="DR320" s="404">
        <f t="shared" si="265"/>
        <v>657</v>
      </c>
      <c r="DS320" s="404">
        <f t="shared" si="265"/>
        <v>675</v>
      </c>
      <c r="DT320" s="405">
        <f t="shared" si="265"/>
        <v>397</v>
      </c>
      <c r="DU320" s="409"/>
      <c r="DV320" s="406" t="b">
        <f t="shared" si="268"/>
        <v>0</v>
      </c>
      <c r="DW320" s="136" t="b">
        <f t="shared" si="269"/>
        <v>0</v>
      </c>
      <c r="DX320" s="408" t="b">
        <f t="shared" si="270"/>
        <v>1</v>
      </c>
      <c r="DY320" s="136" t="b">
        <f t="shared" si="271"/>
        <v>0</v>
      </c>
      <c r="DZ320" s="136" t="b">
        <f t="shared" si="272"/>
        <v>0</v>
      </c>
      <c r="EA320" s="408" t="b">
        <f t="shared" si="273"/>
        <v>1</v>
      </c>
      <c r="EB320" s="136" t="b">
        <f t="shared" si="274"/>
        <v>0</v>
      </c>
      <c r="EC320" s="136" t="b">
        <f t="shared" si="275"/>
        <v>0</v>
      </c>
      <c r="ED320" s="408" t="b">
        <f t="shared" si="276"/>
        <v>1</v>
      </c>
      <c r="EE320" s="136" t="b">
        <f t="shared" si="277"/>
        <v>1</v>
      </c>
      <c r="EF320" s="136" t="b">
        <f t="shared" si="278"/>
        <v>1</v>
      </c>
      <c r="EG320" s="408" t="b">
        <f t="shared" si="279"/>
        <v>1</v>
      </c>
      <c r="EH320" s="136" t="b">
        <f t="shared" si="280"/>
        <v>1</v>
      </c>
      <c r="EI320" s="136" t="b">
        <f t="shared" si="281"/>
        <v>1</v>
      </c>
      <c r="EJ320" s="408" t="b">
        <f t="shared" si="282"/>
        <v>1</v>
      </c>
      <c r="EK320" s="136" t="b">
        <f t="shared" si="283"/>
        <v>1</v>
      </c>
      <c r="EL320" s="136" t="b">
        <f t="shared" si="284"/>
        <v>0</v>
      </c>
      <c r="EM320" s="408" t="b">
        <f t="shared" si="285"/>
        <v>0</v>
      </c>
      <c r="EN320" s="583" t="s">
        <v>1188</v>
      </c>
      <c r="EO320" s="409"/>
      <c r="EP320" s="409"/>
      <c r="EQ320" s="409"/>
      <c r="ER320" s="409"/>
      <c r="ES320" s="409"/>
      <c r="ET320" s="409"/>
      <c r="EU320" s="409"/>
      <c r="EV320" s="409"/>
      <c r="EW320" s="409"/>
      <c r="EX320" s="409"/>
      <c r="EY320" s="409"/>
      <c r="EZ320" s="409"/>
      <c r="FA320" s="409"/>
      <c r="FB320" s="409"/>
      <c r="FC320" s="409"/>
      <c r="FD320" s="409"/>
      <c r="FE320" s="409"/>
      <c r="FF320" s="409"/>
      <c r="FG320" s="409"/>
      <c r="FH320" s="409"/>
      <c r="FI320" s="409"/>
      <c r="FJ320" s="409"/>
      <c r="FK320" s="409"/>
      <c r="FL320" s="409"/>
      <c r="FM320" s="409"/>
      <c r="FN320" s="409"/>
      <c r="FO320" s="409"/>
      <c r="FP320" s="409"/>
      <c r="FQ320" s="409"/>
      <c r="FR320" s="409"/>
      <c r="FS320" s="409"/>
      <c r="FT320" s="409"/>
      <c r="FU320" s="409"/>
      <c r="FV320" s="409"/>
      <c r="FW320" s="409"/>
      <c r="FX320" s="409"/>
      <c r="FY320" s="409"/>
      <c r="FZ320" s="409"/>
      <c r="GA320" s="409"/>
      <c r="GB320" s="409"/>
      <c r="GC320" s="409"/>
      <c r="GD320" s="409"/>
      <c r="GE320" s="409"/>
      <c r="GF320" s="409"/>
      <c r="GG320" s="409"/>
      <c r="GH320" s="409"/>
      <c r="GI320" s="409"/>
      <c r="GJ320" s="409"/>
      <c r="GK320" s="409"/>
      <c r="GL320" s="409"/>
      <c r="GM320" s="409"/>
      <c r="GN320" s="409"/>
      <c r="GO320" s="409"/>
      <c r="GP320" s="409"/>
      <c r="GQ320" s="409"/>
      <c r="GR320" s="409"/>
      <c r="GS320" s="409"/>
      <c r="GT320" s="409"/>
      <c r="GU320" s="409"/>
      <c r="GV320" s="409"/>
      <c r="GW320" s="409"/>
      <c r="GX320" s="409"/>
      <c r="GY320" s="409"/>
      <c r="GZ320" s="409"/>
      <c r="HA320" s="409"/>
      <c r="HB320" s="409"/>
      <c r="HC320" s="409"/>
      <c r="HD320" s="409"/>
      <c r="HE320" s="409"/>
      <c r="HF320" s="409"/>
      <c r="HG320" s="409"/>
      <c r="HH320" s="409"/>
      <c r="HI320" s="409"/>
      <c r="HJ320" s="409"/>
      <c r="HK320" s="409"/>
      <c r="HL320" s="409"/>
      <c r="HM320" s="409"/>
      <c r="HN320" s="409"/>
      <c r="HO320" s="409"/>
      <c r="HP320" s="409"/>
    </row>
    <row r="321" spans="1:224" s="407" customFormat="1">
      <c r="A321" s="539" t="s">
        <v>682</v>
      </c>
      <c r="B321" s="542" t="s">
        <v>701</v>
      </c>
      <c r="C321" s="506">
        <v>176008</v>
      </c>
      <c r="D321" s="506">
        <v>9</v>
      </c>
      <c r="E321" s="395"/>
      <c r="F321" s="395"/>
      <c r="G321" s="395"/>
      <c r="H321" s="395"/>
      <c r="I321" s="472"/>
      <c r="J321" s="472"/>
      <c r="K321" s="394"/>
      <c r="L321" s="395"/>
      <c r="M321" s="395"/>
      <c r="N321" s="395"/>
      <c r="O321" s="396"/>
      <c r="P321" s="396"/>
      <c r="Q321" s="395"/>
      <c r="R321" s="395"/>
      <c r="S321" s="395"/>
      <c r="T321" s="395"/>
      <c r="U321" s="395"/>
      <c r="V321" s="472"/>
      <c r="W321" s="394"/>
      <c r="X321" s="395"/>
      <c r="Y321" s="395"/>
      <c r="Z321" s="395"/>
      <c r="AA321" s="396"/>
      <c r="AB321" s="396"/>
      <c r="AC321" s="395"/>
      <c r="AD321" s="395"/>
      <c r="AE321" s="395"/>
      <c r="AF321" s="395"/>
      <c r="AG321" s="395"/>
      <c r="AH321" s="472"/>
      <c r="AI321" s="489" t="str">
        <f t="shared" si="236"/>
        <v xml:space="preserve"> </v>
      </c>
      <c r="AJ321" s="397" t="str">
        <f t="shared" si="236"/>
        <v xml:space="preserve"> </v>
      </c>
      <c r="AK321" s="397" t="str">
        <f t="shared" si="236"/>
        <v xml:space="preserve"> </v>
      </c>
      <c r="AL321" s="397" t="str">
        <f t="shared" si="236"/>
        <v xml:space="preserve"> </v>
      </c>
      <c r="AM321" s="397" t="str">
        <f t="shared" si="236"/>
        <v xml:space="preserve"> </v>
      </c>
      <c r="AN321" s="397" t="str">
        <f t="shared" si="236"/>
        <v xml:space="preserve"> </v>
      </c>
      <c r="AO321" s="397" t="str">
        <f t="shared" si="239"/>
        <v xml:space="preserve"> </v>
      </c>
      <c r="AP321" s="397" t="str">
        <f t="shared" si="239"/>
        <v xml:space="preserve"> </v>
      </c>
      <c r="AQ321" s="397" t="str">
        <f t="shared" si="239"/>
        <v xml:space="preserve"> </v>
      </c>
      <c r="AR321" s="397" t="str">
        <f t="shared" si="245"/>
        <v xml:space="preserve"> </v>
      </c>
      <c r="AS321" s="397" t="str">
        <f t="shared" si="245"/>
        <v xml:space="preserve"> </v>
      </c>
      <c r="AT321" s="398" t="str">
        <f t="shared" si="245"/>
        <v xml:space="preserve"> </v>
      </c>
      <c r="AU321" s="379"/>
      <c r="AV321" s="395"/>
      <c r="AW321" s="472"/>
      <c r="AX321" s="400"/>
      <c r="AY321" s="395"/>
      <c r="AZ321" s="472"/>
      <c r="BA321" s="489" t="str">
        <f t="shared" si="248"/>
        <v xml:space="preserve"> </v>
      </c>
      <c r="BB321" s="397" t="str">
        <f t="shared" si="248"/>
        <v xml:space="preserve"> </v>
      </c>
      <c r="BC321" s="398" t="str">
        <f t="shared" si="248"/>
        <v xml:space="preserve"> </v>
      </c>
      <c r="BD321" s="401"/>
      <c r="BE321" s="402"/>
      <c r="BF321" s="472"/>
      <c r="BG321" s="403"/>
      <c r="BH321" s="402"/>
      <c r="BI321" s="472"/>
      <c r="BJ321" s="403"/>
      <c r="BK321" s="402"/>
      <c r="BL321" s="472"/>
      <c r="BM321" s="403"/>
      <c r="BN321" s="402"/>
      <c r="BO321" s="472"/>
      <c r="BP321" s="490" t="str">
        <f t="shared" si="251"/>
        <v/>
      </c>
      <c r="BQ321" s="475" t="str">
        <f t="shared" si="251"/>
        <v/>
      </c>
      <c r="BR321" s="405" t="str">
        <f t="shared" si="251"/>
        <v/>
      </c>
      <c r="BS321" s="708"/>
      <c r="BT321" s="494">
        <v>3309</v>
      </c>
      <c r="BU321" s="494">
        <v>951</v>
      </c>
      <c r="BV321" s="494">
        <v>925</v>
      </c>
      <c r="BW321" s="472">
        <v>906</v>
      </c>
      <c r="BX321" s="472">
        <v>901</v>
      </c>
      <c r="BY321" s="508"/>
      <c r="BZ321" s="494">
        <v>843</v>
      </c>
      <c r="CA321" s="710">
        <v>933</v>
      </c>
      <c r="CB321" s="494">
        <v>888</v>
      </c>
      <c r="CC321" s="494">
        <v>863</v>
      </c>
      <c r="CD321" s="710">
        <v>789</v>
      </c>
      <c r="CE321" s="494">
        <v>726</v>
      </c>
      <c r="CF321" s="472">
        <v>727</v>
      </c>
      <c r="CG321" s="403"/>
      <c r="CH321" s="399"/>
      <c r="CI321" s="402"/>
      <c r="CJ321" s="402"/>
      <c r="CK321" s="402"/>
      <c r="CL321" s="402"/>
      <c r="CM321" s="402"/>
      <c r="CN321" s="472">
        <v>0</v>
      </c>
      <c r="CO321" s="489" t="str">
        <f t="shared" si="254"/>
        <v/>
      </c>
      <c r="CP321" s="397">
        <f t="shared" si="255"/>
        <v>843</v>
      </c>
      <c r="CQ321" s="397">
        <f t="shared" si="255"/>
        <v>933</v>
      </c>
      <c r="CR321" s="397">
        <f t="shared" si="255"/>
        <v>888</v>
      </c>
      <c r="CS321" s="397">
        <f t="shared" si="255"/>
        <v>863</v>
      </c>
      <c r="CT321" s="397">
        <f t="shared" si="255"/>
        <v>789</v>
      </c>
      <c r="CU321" s="397">
        <f t="shared" si="255"/>
        <v>726</v>
      </c>
      <c r="CV321" s="491">
        <f t="shared" si="255"/>
        <v>727</v>
      </c>
      <c r="CW321" s="537"/>
      <c r="CX321" s="492"/>
      <c r="CY321" s="472">
        <v>500</v>
      </c>
      <c r="CZ321" s="493"/>
      <c r="DA321" s="492"/>
      <c r="DB321" s="684"/>
      <c r="DC321" s="404">
        <f t="shared" si="262"/>
        <v>789</v>
      </c>
      <c r="DD321" s="404">
        <f t="shared" si="262"/>
        <v>726</v>
      </c>
      <c r="DE321" s="405">
        <f t="shared" si="262"/>
        <v>227</v>
      </c>
      <c r="DF321" s="537">
        <v>130</v>
      </c>
      <c r="DG321" s="492">
        <v>91</v>
      </c>
      <c r="DH321" s="472">
        <v>133</v>
      </c>
      <c r="DI321" s="493"/>
      <c r="DJ321" s="492"/>
      <c r="DK321" s="492"/>
      <c r="DL321" s="493"/>
      <c r="DM321" s="492"/>
      <c r="DN321" s="684"/>
      <c r="DO321" s="493">
        <v>0</v>
      </c>
      <c r="DP321" s="492">
        <v>0</v>
      </c>
      <c r="DQ321" s="472">
        <v>0</v>
      </c>
      <c r="DR321" s="404">
        <f t="shared" si="265"/>
        <v>758</v>
      </c>
      <c r="DS321" s="404">
        <f t="shared" si="265"/>
        <v>772</v>
      </c>
      <c r="DT321" s="405">
        <f t="shared" si="265"/>
        <v>656</v>
      </c>
      <c r="DU321" s="409"/>
      <c r="DV321" s="406" t="b">
        <f t="shared" si="268"/>
        <v>0</v>
      </c>
      <c r="DW321" s="136" t="b">
        <f t="shared" si="269"/>
        <v>0</v>
      </c>
      <c r="DX321" s="408" t="b">
        <f t="shared" si="270"/>
        <v>1</v>
      </c>
      <c r="DY321" s="136" t="b">
        <f t="shared" si="271"/>
        <v>0</v>
      </c>
      <c r="DZ321" s="136" t="b">
        <f t="shared" si="272"/>
        <v>0</v>
      </c>
      <c r="EA321" s="408" t="b">
        <f t="shared" si="273"/>
        <v>1</v>
      </c>
      <c r="EB321" s="136" t="b">
        <f t="shared" si="274"/>
        <v>0</v>
      </c>
      <c r="EC321" s="136" t="b">
        <f t="shared" si="275"/>
        <v>0</v>
      </c>
      <c r="ED321" s="408" t="b">
        <f t="shared" si="276"/>
        <v>1</v>
      </c>
      <c r="EE321" s="136" t="b">
        <f t="shared" si="277"/>
        <v>1</v>
      </c>
      <c r="EF321" s="136" t="b">
        <f t="shared" si="278"/>
        <v>1</v>
      </c>
      <c r="EG321" s="408" t="b">
        <f t="shared" si="279"/>
        <v>1</v>
      </c>
      <c r="EH321" s="136" t="b">
        <f t="shared" si="280"/>
        <v>1</v>
      </c>
      <c r="EI321" s="136" t="b">
        <f t="shared" si="281"/>
        <v>1</v>
      </c>
      <c r="EJ321" s="408" t="b">
        <f t="shared" si="282"/>
        <v>1</v>
      </c>
      <c r="EK321" s="136" t="b">
        <f t="shared" si="283"/>
        <v>1</v>
      </c>
      <c r="EL321" s="136" t="b">
        <f t="shared" si="284"/>
        <v>0</v>
      </c>
      <c r="EM321" s="408" t="b">
        <f t="shared" si="285"/>
        <v>0</v>
      </c>
      <c r="EN321" s="583" t="s">
        <v>1188</v>
      </c>
      <c r="EO321" s="409"/>
      <c r="EP321" s="409"/>
      <c r="EQ321" s="409"/>
      <c r="ER321" s="409"/>
      <c r="ES321" s="409"/>
      <c r="ET321" s="409"/>
      <c r="EU321" s="409"/>
      <c r="EV321" s="409"/>
      <c r="EW321" s="409"/>
      <c r="EX321" s="409"/>
      <c r="EY321" s="409"/>
      <c r="EZ321" s="409"/>
      <c r="FA321" s="409"/>
      <c r="FB321" s="409"/>
      <c r="FC321" s="409"/>
      <c r="FD321" s="409"/>
      <c r="FE321" s="409"/>
      <c r="FF321" s="409"/>
      <c r="FG321" s="409"/>
      <c r="FH321" s="409"/>
      <c r="FI321" s="409"/>
      <c r="FJ321" s="409"/>
      <c r="FK321" s="409"/>
      <c r="FL321" s="409"/>
      <c r="FM321" s="409"/>
      <c r="FN321" s="409"/>
      <c r="FO321" s="409"/>
      <c r="FP321" s="409"/>
      <c r="FQ321" s="409"/>
      <c r="FR321" s="409"/>
      <c r="FS321" s="409"/>
      <c r="FT321" s="409"/>
      <c r="FU321" s="409"/>
      <c r="FV321" s="409"/>
      <c r="FW321" s="409"/>
      <c r="FX321" s="409"/>
      <c r="FY321" s="409"/>
      <c r="FZ321" s="409"/>
      <c r="GA321" s="409"/>
      <c r="GB321" s="409"/>
      <c r="GC321" s="409"/>
      <c r="GD321" s="409"/>
      <c r="GE321" s="409"/>
      <c r="GF321" s="409"/>
      <c r="GG321" s="409"/>
      <c r="GH321" s="409"/>
      <c r="GI321" s="409"/>
      <c r="GJ321" s="409"/>
      <c r="GK321" s="409"/>
      <c r="GL321" s="409"/>
      <c r="GM321" s="409"/>
      <c r="GN321" s="409"/>
      <c r="GO321" s="409"/>
      <c r="GP321" s="409"/>
      <c r="GQ321" s="409"/>
      <c r="GR321" s="409"/>
      <c r="GS321" s="409"/>
      <c r="GT321" s="409"/>
      <c r="GU321" s="409"/>
      <c r="GV321" s="409"/>
      <c r="GW321" s="409"/>
      <c r="GX321" s="409"/>
      <c r="GY321" s="409"/>
      <c r="GZ321" s="409"/>
      <c r="HA321" s="409"/>
      <c r="HB321" s="409"/>
      <c r="HC321" s="409"/>
      <c r="HD321" s="409"/>
      <c r="HE321" s="409"/>
      <c r="HF321" s="409"/>
      <c r="HG321" s="409"/>
      <c r="HH321" s="409"/>
      <c r="HI321" s="409"/>
      <c r="HJ321" s="409"/>
      <c r="HK321" s="409"/>
      <c r="HL321" s="409"/>
      <c r="HM321" s="409"/>
      <c r="HN321" s="409"/>
      <c r="HO321" s="409"/>
      <c r="HP321" s="409"/>
    </row>
    <row r="322" spans="1:224" s="407" customFormat="1">
      <c r="A322" s="539" t="s">
        <v>682</v>
      </c>
      <c r="B322" s="542" t="s">
        <v>702</v>
      </c>
      <c r="C322" s="506">
        <v>176169</v>
      </c>
      <c r="D322" s="506">
        <v>9</v>
      </c>
      <c r="E322" s="395"/>
      <c r="F322" s="395"/>
      <c r="G322" s="395"/>
      <c r="H322" s="395"/>
      <c r="I322" s="472"/>
      <c r="J322" s="472"/>
      <c r="K322" s="394"/>
      <c r="L322" s="395"/>
      <c r="M322" s="395"/>
      <c r="N322" s="395"/>
      <c r="O322" s="396"/>
      <c r="P322" s="396"/>
      <c r="Q322" s="395"/>
      <c r="R322" s="395"/>
      <c r="S322" s="395"/>
      <c r="T322" s="395"/>
      <c r="U322" s="395"/>
      <c r="V322" s="472"/>
      <c r="W322" s="394"/>
      <c r="X322" s="395"/>
      <c r="Y322" s="395"/>
      <c r="Z322" s="395"/>
      <c r="AA322" s="396"/>
      <c r="AB322" s="396"/>
      <c r="AC322" s="395"/>
      <c r="AD322" s="395"/>
      <c r="AE322" s="395"/>
      <c r="AF322" s="395"/>
      <c r="AG322" s="395"/>
      <c r="AH322" s="472"/>
      <c r="AI322" s="489" t="str">
        <f t="shared" si="236"/>
        <v xml:space="preserve"> </v>
      </c>
      <c r="AJ322" s="397" t="str">
        <f t="shared" si="236"/>
        <v xml:space="preserve"> </v>
      </c>
      <c r="AK322" s="397" t="str">
        <f t="shared" si="236"/>
        <v xml:space="preserve"> </v>
      </c>
      <c r="AL322" s="397" t="str">
        <f t="shared" si="236"/>
        <v xml:space="preserve"> </v>
      </c>
      <c r="AM322" s="397" t="str">
        <f t="shared" si="236"/>
        <v xml:space="preserve"> </v>
      </c>
      <c r="AN322" s="397" t="str">
        <f t="shared" si="236"/>
        <v xml:space="preserve"> </v>
      </c>
      <c r="AO322" s="397" t="str">
        <f t="shared" si="239"/>
        <v xml:space="preserve"> </v>
      </c>
      <c r="AP322" s="397" t="str">
        <f t="shared" si="239"/>
        <v xml:space="preserve"> </v>
      </c>
      <c r="AQ322" s="397" t="str">
        <f t="shared" si="239"/>
        <v xml:space="preserve"> </v>
      </c>
      <c r="AR322" s="397" t="str">
        <f t="shared" si="239"/>
        <v xml:space="preserve"> </v>
      </c>
      <c r="AS322" s="397" t="str">
        <f t="shared" si="239"/>
        <v xml:space="preserve"> </v>
      </c>
      <c r="AT322" s="398" t="str">
        <f t="shared" si="239"/>
        <v xml:space="preserve"> </v>
      </c>
      <c r="AU322" s="379"/>
      <c r="AV322" s="395"/>
      <c r="AW322" s="472"/>
      <c r="AX322" s="400"/>
      <c r="AY322" s="395"/>
      <c r="AZ322" s="472"/>
      <c r="BA322" s="489" t="str">
        <f t="shared" si="248"/>
        <v xml:space="preserve"> </v>
      </c>
      <c r="BB322" s="397" t="str">
        <f t="shared" si="248"/>
        <v xml:space="preserve"> </v>
      </c>
      <c r="BC322" s="398" t="str">
        <f t="shared" si="248"/>
        <v xml:space="preserve"> </v>
      </c>
      <c r="BD322" s="401"/>
      <c r="BE322" s="402"/>
      <c r="BF322" s="472"/>
      <c r="BG322" s="403"/>
      <c r="BH322" s="402"/>
      <c r="BI322" s="472"/>
      <c r="BJ322" s="403"/>
      <c r="BK322" s="402"/>
      <c r="BL322" s="472"/>
      <c r="BM322" s="403"/>
      <c r="BN322" s="402"/>
      <c r="BO322" s="472"/>
      <c r="BP322" s="490" t="str">
        <f t="shared" si="251"/>
        <v/>
      </c>
      <c r="BQ322" s="475" t="str">
        <f t="shared" si="251"/>
        <v/>
      </c>
      <c r="BR322" s="405" t="str">
        <f t="shared" si="251"/>
        <v/>
      </c>
      <c r="BS322" s="708"/>
      <c r="BT322" s="494">
        <v>1101</v>
      </c>
      <c r="BU322" s="494">
        <v>1109</v>
      </c>
      <c r="BV322" s="494">
        <v>1116</v>
      </c>
      <c r="BW322" s="472">
        <v>1273</v>
      </c>
      <c r="BX322" s="472">
        <v>1277</v>
      </c>
      <c r="BY322" s="508"/>
      <c r="BZ322" s="494">
        <v>974</v>
      </c>
      <c r="CA322" s="710">
        <v>1168</v>
      </c>
      <c r="CB322" s="494">
        <v>1003</v>
      </c>
      <c r="CC322" s="494">
        <v>1007</v>
      </c>
      <c r="CD322" s="710">
        <v>1011</v>
      </c>
      <c r="CE322" s="494">
        <v>995</v>
      </c>
      <c r="CF322" s="472">
        <v>1001</v>
      </c>
      <c r="CG322" s="403"/>
      <c r="CH322" s="399"/>
      <c r="CI322" s="402"/>
      <c r="CJ322" s="402"/>
      <c r="CK322" s="402"/>
      <c r="CL322" s="402"/>
      <c r="CM322" s="402"/>
      <c r="CN322" s="472">
        <v>0</v>
      </c>
      <c r="CO322" s="489" t="str">
        <f t="shared" si="254"/>
        <v/>
      </c>
      <c r="CP322" s="397">
        <f t="shared" si="255"/>
        <v>974</v>
      </c>
      <c r="CQ322" s="397">
        <f t="shared" si="255"/>
        <v>1168</v>
      </c>
      <c r="CR322" s="397">
        <f t="shared" si="255"/>
        <v>1003</v>
      </c>
      <c r="CS322" s="397">
        <f t="shared" si="255"/>
        <v>1007</v>
      </c>
      <c r="CT322" s="397">
        <f t="shared" si="255"/>
        <v>1011</v>
      </c>
      <c r="CU322" s="397">
        <f t="shared" si="255"/>
        <v>995</v>
      </c>
      <c r="CV322" s="491">
        <f t="shared" si="255"/>
        <v>1001</v>
      </c>
      <c r="CW322" s="537"/>
      <c r="CX322" s="492"/>
      <c r="CY322" s="472">
        <v>664</v>
      </c>
      <c r="CZ322" s="493"/>
      <c r="DA322" s="492"/>
      <c r="DB322" s="684"/>
      <c r="DC322" s="404">
        <f t="shared" si="262"/>
        <v>1011</v>
      </c>
      <c r="DD322" s="404">
        <f t="shared" si="262"/>
        <v>995</v>
      </c>
      <c r="DE322" s="405">
        <f t="shared" si="262"/>
        <v>337</v>
      </c>
      <c r="DF322" s="537">
        <v>219</v>
      </c>
      <c r="DG322" s="492">
        <v>198</v>
      </c>
      <c r="DH322" s="472">
        <v>207</v>
      </c>
      <c r="DI322" s="493"/>
      <c r="DJ322" s="492"/>
      <c r="DK322" s="492"/>
      <c r="DL322" s="493"/>
      <c r="DM322" s="492"/>
      <c r="DN322" s="684"/>
      <c r="DO322" s="493">
        <v>194</v>
      </c>
      <c r="DP322" s="492">
        <v>154</v>
      </c>
      <c r="DQ322" s="472">
        <v>146</v>
      </c>
      <c r="DR322" s="404">
        <f t="shared" si="265"/>
        <v>590</v>
      </c>
      <c r="DS322" s="404">
        <f t="shared" si="265"/>
        <v>655</v>
      </c>
      <c r="DT322" s="405">
        <f t="shared" si="265"/>
        <v>658</v>
      </c>
      <c r="DU322" s="409"/>
      <c r="DV322" s="406" t="b">
        <f t="shared" si="268"/>
        <v>0</v>
      </c>
      <c r="DW322" s="136" t="b">
        <f t="shared" si="269"/>
        <v>0</v>
      </c>
      <c r="DX322" s="408" t="b">
        <f t="shared" si="270"/>
        <v>1</v>
      </c>
      <c r="DY322" s="136" t="b">
        <f t="shared" si="271"/>
        <v>0</v>
      </c>
      <c r="DZ322" s="136" t="b">
        <f t="shared" si="272"/>
        <v>0</v>
      </c>
      <c r="EA322" s="408" t="b">
        <f t="shared" si="273"/>
        <v>1</v>
      </c>
      <c r="EB322" s="136" t="b">
        <f t="shared" si="274"/>
        <v>0</v>
      </c>
      <c r="EC322" s="136" t="b">
        <f t="shared" si="275"/>
        <v>0</v>
      </c>
      <c r="ED322" s="408" t="b">
        <f t="shared" si="276"/>
        <v>1</v>
      </c>
      <c r="EE322" s="136" t="b">
        <f t="shared" si="277"/>
        <v>1</v>
      </c>
      <c r="EF322" s="136" t="b">
        <f t="shared" si="278"/>
        <v>1</v>
      </c>
      <c r="EG322" s="408" t="b">
        <f t="shared" si="279"/>
        <v>1</v>
      </c>
      <c r="EH322" s="136" t="b">
        <f t="shared" si="280"/>
        <v>1</v>
      </c>
      <c r="EI322" s="136" t="b">
        <f t="shared" si="281"/>
        <v>1</v>
      </c>
      <c r="EJ322" s="408" t="b">
        <f t="shared" si="282"/>
        <v>1</v>
      </c>
      <c r="EK322" s="136" t="b">
        <f t="shared" si="283"/>
        <v>1</v>
      </c>
      <c r="EL322" s="136" t="b">
        <f t="shared" si="284"/>
        <v>0</v>
      </c>
      <c r="EM322" s="408" t="b">
        <f t="shared" si="285"/>
        <v>0</v>
      </c>
      <c r="EN322" s="583" t="s">
        <v>1188</v>
      </c>
      <c r="EO322" s="409"/>
      <c r="EP322" s="409"/>
      <c r="EQ322" s="409"/>
      <c r="ER322" s="409"/>
      <c r="ES322" s="409"/>
      <c r="ET322" s="409"/>
      <c r="EU322" s="409"/>
      <c r="EV322" s="409"/>
      <c r="EW322" s="409"/>
      <c r="EX322" s="409"/>
      <c r="EY322" s="409"/>
      <c r="EZ322" s="409"/>
      <c r="FA322" s="409"/>
      <c r="FB322" s="409"/>
      <c r="FC322" s="409"/>
      <c r="FD322" s="409"/>
      <c r="FE322" s="409"/>
      <c r="FF322" s="409"/>
      <c r="FG322" s="409"/>
      <c r="FH322" s="409"/>
      <c r="FI322" s="409"/>
      <c r="FJ322" s="409"/>
      <c r="FK322" s="409"/>
      <c r="FL322" s="409"/>
      <c r="FM322" s="409"/>
      <c r="FN322" s="409"/>
      <c r="FO322" s="409"/>
      <c r="FP322" s="409"/>
      <c r="FQ322" s="409"/>
      <c r="FR322" s="409"/>
      <c r="FS322" s="409"/>
      <c r="FT322" s="409"/>
      <c r="FU322" s="409"/>
      <c r="FV322" s="409"/>
      <c r="FW322" s="409"/>
      <c r="FX322" s="409"/>
      <c r="FY322" s="409"/>
      <c r="FZ322" s="409"/>
      <c r="GA322" s="409"/>
      <c r="GB322" s="409"/>
      <c r="GC322" s="409"/>
      <c r="GD322" s="409"/>
      <c r="GE322" s="409"/>
      <c r="GF322" s="409"/>
      <c r="GG322" s="409"/>
      <c r="GH322" s="409"/>
      <c r="GI322" s="409"/>
      <c r="GJ322" s="409"/>
      <c r="GK322" s="409"/>
      <c r="GL322" s="409"/>
      <c r="GM322" s="409"/>
      <c r="GN322" s="409"/>
      <c r="GO322" s="409"/>
      <c r="GP322" s="409"/>
      <c r="GQ322" s="409"/>
      <c r="GR322" s="409"/>
      <c r="GS322" s="409"/>
      <c r="GT322" s="409"/>
      <c r="GU322" s="409"/>
      <c r="GV322" s="409"/>
      <c r="GW322" s="409"/>
      <c r="GX322" s="409"/>
      <c r="GY322" s="409"/>
      <c r="GZ322" s="409"/>
      <c r="HA322" s="409"/>
      <c r="HB322" s="409"/>
      <c r="HC322" s="409"/>
      <c r="HD322" s="409"/>
      <c r="HE322" s="409"/>
      <c r="HF322" s="409"/>
      <c r="HG322" s="409"/>
      <c r="HH322" s="409"/>
      <c r="HI322" s="409"/>
      <c r="HJ322" s="409"/>
      <c r="HK322" s="409"/>
      <c r="HL322" s="409"/>
      <c r="HM322" s="409"/>
      <c r="HN322" s="409"/>
      <c r="HO322" s="409"/>
      <c r="HP322" s="409"/>
    </row>
    <row r="323" spans="1:224" s="407" customFormat="1">
      <c r="A323" s="539" t="s">
        <v>682</v>
      </c>
      <c r="B323" s="542" t="s">
        <v>703</v>
      </c>
      <c r="C323" s="506">
        <v>176239</v>
      </c>
      <c r="D323" s="506">
        <v>9</v>
      </c>
      <c r="E323" s="395"/>
      <c r="F323" s="395"/>
      <c r="G323" s="395"/>
      <c r="H323" s="395"/>
      <c r="I323" s="472"/>
      <c r="J323" s="472"/>
      <c r="K323" s="394"/>
      <c r="L323" s="395"/>
      <c r="M323" s="395"/>
      <c r="N323" s="395"/>
      <c r="O323" s="396"/>
      <c r="P323" s="396"/>
      <c r="Q323" s="395"/>
      <c r="R323" s="395"/>
      <c r="S323" s="395"/>
      <c r="T323" s="395"/>
      <c r="U323" s="395"/>
      <c r="V323" s="472"/>
      <c r="W323" s="394"/>
      <c r="X323" s="395"/>
      <c r="Y323" s="395"/>
      <c r="Z323" s="395"/>
      <c r="AA323" s="396"/>
      <c r="AB323" s="396"/>
      <c r="AC323" s="395"/>
      <c r="AD323" s="395"/>
      <c r="AE323" s="395"/>
      <c r="AF323" s="395"/>
      <c r="AG323" s="395"/>
      <c r="AH323" s="472"/>
      <c r="AI323" s="489" t="str">
        <f t="shared" si="236"/>
        <v xml:space="preserve"> </v>
      </c>
      <c r="AJ323" s="397" t="str">
        <f t="shared" si="236"/>
        <v xml:space="preserve"> </v>
      </c>
      <c r="AK323" s="397" t="str">
        <f t="shared" si="236"/>
        <v xml:space="preserve"> </v>
      </c>
      <c r="AL323" s="397" t="str">
        <f t="shared" si="236"/>
        <v xml:space="preserve"> </v>
      </c>
      <c r="AM323" s="397" t="str">
        <f t="shared" si="236"/>
        <v xml:space="preserve"> </v>
      </c>
      <c r="AN323" s="397" t="str">
        <f t="shared" si="236"/>
        <v xml:space="preserve"> </v>
      </c>
      <c r="AO323" s="397" t="str">
        <f t="shared" si="239"/>
        <v xml:space="preserve"> </v>
      </c>
      <c r="AP323" s="397" t="str">
        <f t="shared" si="239"/>
        <v xml:space="preserve"> </v>
      </c>
      <c r="AQ323" s="397" t="str">
        <f t="shared" si="239"/>
        <v xml:space="preserve"> </v>
      </c>
      <c r="AR323" s="397" t="str">
        <f t="shared" si="239"/>
        <v xml:space="preserve"> </v>
      </c>
      <c r="AS323" s="397" t="str">
        <f t="shared" si="239"/>
        <v xml:space="preserve"> </v>
      </c>
      <c r="AT323" s="398" t="str">
        <f t="shared" si="239"/>
        <v xml:space="preserve"> </v>
      </c>
      <c r="AU323" s="379"/>
      <c r="AV323" s="395"/>
      <c r="AW323" s="472"/>
      <c r="AX323" s="400"/>
      <c r="AY323" s="395"/>
      <c r="AZ323" s="472"/>
      <c r="BA323" s="489" t="str">
        <f t="shared" si="248"/>
        <v xml:space="preserve"> </v>
      </c>
      <c r="BB323" s="397" t="str">
        <f t="shared" si="248"/>
        <v xml:space="preserve"> </v>
      </c>
      <c r="BC323" s="398" t="str">
        <f t="shared" si="248"/>
        <v xml:space="preserve"> </v>
      </c>
      <c r="BD323" s="401"/>
      <c r="BE323" s="402"/>
      <c r="BF323" s="472"/>
      <c r="BG323" s="403"/>
      <c r="BH323" s="402"/>
      <c r="BI323" s="472"/>
      <c r="BJ323" s="403"/>
      <c r="BK323" s="402"/>
      <c r="BL323" s="472"/>
      <c r="BM323" s="403"/>
      <c r="BN323" s="402"/>
      <c r="BO323" s="472"/>
      <c r="BP323" s="490" t="str">
        <f t="shared" si="251"/>
        <v/>
      </c>
      <c r="BQ323" s="475" t="str">
        <f t="shared" si="251"/>
        <v/>
      </c>
      <c r="BR323" s="405" t="str">
        <f t="shared" si="251"/>
        <v/>
      </c>
      <c r="BS323" s="708"/>
      <c r="BT323" s="494">
        <v>1759</v>
      </c>
      <c r="BU323" s="494">
        <v>2104</v>
      </c>
      <c r="BV323" s="494">
        <v>2206</v>
      </c>
      <c r="BW323" s="472">
        <v>2613</v>
      </c>
      <c r="BX323" s="472">
        <v>2881</v>
      </c>
      <c r="BY323" s="508"/>
      <c r="BZ323" s="494">
        <v>1015</v>
      </c>
      <c r="CA323" s="710">
        <v>1083</v>
      </c>
      <c r="CB323" s="494">
        <v>1196</v>
      </c>
      <c r="CC323" s="494">
        <v>1373</v>
      </c>
      <c r="CD323" s="710">
        <v>1371</v>
      </c>
      <c r="CE323" s="494">
        <v>1514</v>
      </c>
      <c r="CF323" s="472">
        <v>1623</v>
      </c>
      <c r="CG323" s="403"/>
      <c r="CH323" s="399"/>
      <c r="CI323" s="402"/>
      <c r="CJ323" s="402"/>
      <c r="CK323" s="402"/>
      <c r="CL323" s="402"/>
      <c r="CM323" s="402"/>
      <c r="CN323" s="472">
        <v>0</v>
      </c>
      <c r="CO323" s="489" t="str">
        <f t="shared" si="254"/>
        <v/>
      </c>
      <c r="CP323" s="397">
        <f t="shared" si="255"/>
        <v>1015</v>
      </c>
      <c r="CQ323" s="397">
        <f t="shared" si="255"/>
        <v>1083</v>
      </c>
      <c r="CR323" s="397">
        <f t="shared" si="255"/>
        <v>1196</v>
      </c>
      <c r="CS323" s="397">
        <f t="shared" si="255"/>
        <v>1373</v>
      </c>
      <c r="CT323" s="397">
        <f t="shared" si="255"/>
        <v>1371</v>
      </c>
      <c r="CU323" s="397">
        <f t="shared" si="255"/>
        <v>1514</v>
      </c>
      <c r="CV323" s="491">
        <f t="shared" si="255"/>
        <v>1623</v>
      </c>
      <c r="CW323" s="537"/>
      <c r="CX323" s="492"/>
      <c r="CY323" s="472">
        <v>1083</v>
      </c>
      <c r="CZ323" s="493"/>
      <c r="DA323" s="492"/>
      <c r="DB323" s="684"/>
      <c r="DC323" s="404">
        <f t="shared" si="262"/>
        <v>1371</v>
      </c>
      <c r="DD323" s="404">
        <f t="shared" si="262"/>
        <v>1514</v>
      </c>
      <c r="DE323" s="405">
        <f t="shared" si="262"/>
        <v>540</v>
      </c>
      <c r="DF323" s="537">
        <v>482</v>
      </c>
      <c r="DG323" s="492">
        <v>492</v>
      </c>
      <c r="DH323" s="472">
        <v>582</v>
      </c>
      <c r="DI323" s="493"/>
      <c r="DJ323" s="492"/>
      <c r="DK323" s="492"/>
      <c r="DL323" s="493"/>
      <c r="DM323" s="492"/>
      <c r="DN323" s="684"/>
      <c r="DO323" s="493">
        <v>312</v>
      </c>
      <c r="DP323" s="492">
        <v>330</v>
      </c>
      <c r="DQ323" s="472">
        <v>350</v>
      </c>
      <c r="DR323" s="404">
        <f t="shared" si="265"/>
        <v>402</v>
      </c>
      <c r="DS323" s="404">
        <f t="shared" si="265"/>
        <v>551</v>
      </c>
      <c r="DT323" s="405">
        <f t="shared" si="265"/>
        <v>439</v>
      </c>
      <c r="DU323" s="409"/>
      <c r="DV323" s="406" t="b">
        <f t="shared" si="268"/>
        <v>0</v>
      </c>
      <c r="DW323" s="136" t="b">
        <f t="shared" si="269"/>
        <v>0</v>
      </c>
      <c r="DX323" s="408" t="b">
        <f t="shared" si="270"/>
        <v>1</v>
      </c>
      <c r="DY323" s="136" t="b">
        <f t="shared" si="271"/>
        <v>0</v>
      </c>
      <c r="DZ323" s="136" t="b">
        <f t="shared" si="272"/>
        <v>0</v>
      </c>
      <c r="EA323" s="408" t="b">
        <f t="shared" si="273"/>
        <v>1</v>
      </c>
      <c r="EB323" s="136" t="b">
        <f t="shared" si="274"/>
        <v>0</v>
      </c>
      <c r="EC323" s="136" t="b">
        <f t="shared" si="275"/>
        <v>0</v>
      </c>
      <c r="ED323" s="408" t="b">
        <f t="shared" si="276"/>
        <v>1</v>
      </c>
      <c r="EE323" s="136" t="b">
        <f t="shared" si="277"/>
        <v>1</v>
      </c>
      <c r="EF323" s="136" t="b">
        <f t="shared" si="278"/>
        <v>1</v>
      </c>
      <c r="EG323" s="408" t="b">
        <f t="shared" si="279"/>
        <v>1</v>
      </c>
      <c r="EH323" s="136" t="b">
        <f t="shared" si="280"/>
        <v>1</v>
      </c>
      <c r="EI323" s="136" t="b">
        <f t="shared" si="281"/>
        <v>1</v>
      </c>
      <c r="EJ323" s="408" t="b">
        <f t="shared" si="282"/>
        <v>1</v>
      </c>
      <c r="EK323" s="136" t="b">
        <f t="shared" si="283"/>
        <v>1</v>
      </c>
      <c r="EL323" s="136" t="b">
        <f t="shared" si="284"/>
        <v>0</v>
      </c>
      <c r="EM323" s="408" t="b">
        <f t="shared" si="285"/>
        <v>0</v>
      </c>
      <c r="EN323" s="583" t="s">
        <v>1188</v>
      </c>
      <c r="EO323" s="409"/>
      <c r="EP323" s="409"/>
      <c r="EQ323" s="409"/>
      <c r="ER323" s="409"/>
      <c r="ES323" s="409"/>
      <c r="ET323" s="409"/>
      <c r="EU323" s="409"/>
      <c r="EV323" s="409"/>
      <c r="EW323" s="409"/>
      <c r="EX323" s="409"/>
      <c r="EY323" s="409"/>
      <c r="EZ323" s="409"/>
      <c r="FA323" s="409"/>
      <c r="FB323" s="409"/>
      <c r="FC323" s="409"/>
      <c r="FD323" s="409"/>
      <c r="FE323" s="409"/>
      <c r="FF323" s="409"/>
      <c r="FG323" s="409"/>
      <c r="FH323" s="409"/>
      <c r="FI323" s="409"/>
      <c r="FJ323" s="409"/>
      <c r="FK323" s="409"/>
      <c r="FL323" s="409"/>
      <c r="FM323" s="409"/>
      <c r="FN323" s="409"/>
      <c r="FO323" s="409"/>
      <c r="FP323" s="409"/>
      <c r="FQ323" s="409"/>
      <c r="FR323" s="409"/>
      <c r="FS323" s="409"/>
      <c r="FT323" s="409"/>
      <c r="FU323" s="409"/>
      <c r="FV323" s="409"/>
      <c r="FW323" s="409"/>
      <c r="FX323" s="409"/>
      <c r="FY323" s="409"/>
      <c r="FZ323" s="409"/>
      <c r="GA323" s="409"/>
      <c r="GB323" s="409"/>
      <c r="GC323" s="409"/>
      <c r="GD323" s="409"/>
      <c r="GE323" s="409"/>
      <c r="GF323" s="409"/>
      <c r="GG323" s="409"/>
      <c r="GH323" s="409"/>
      <c r="GI323" s="409"/>
      <c r="GJ323" s="409"/>
      <c r="GK323" s="409"/>
      <c r="GL323" s="409"/>
      <c r="GM323" s="409"/>
      <c r="GN323" s="409"/>
      <c r="GO323" s="409"/>
      <c r="GP323" s="409"/>
      <c r="GQ323" s="409"/>
      <c r="GR323" s="409"/>
      <c r="GS323" s="409"/>
      <c r="GT323" s="409"/>
      <c r="GU323" s="409"/>
      <c r="GV323" s="409"/>
      <c r="GW323" s="409"/>
      <c r="GX323" s="409"/>
      <c r="GY323" s="409"/>
      <c r="GZ323" s="409"/>
      <c r="HA323" s="409"/>
      <c r="HB323" s="409"/>
      <c r="HC323" s="409"/>
      <c r="HD323" s="409"/>
      <c r="HE323" s="409"/>
      <c r="HF323" s="409"/>
      <c r="HG323" s="409"/>
      <c r="HH323" s="409"/>
      <c r="HI323" s="409"/>
      <c r="HJ323" s="409"/>
      <c r="HK323" s="409"/>
      <c r="HL323" s="409"/>
      <c r="HM323" s="409"/>
      <c r="HN323" s="409"/>
      <c r="HO323" s="409"/>
      <c r="HP323" s="409"/>
    </row>
    <row r="324" spans="1:224" s="407" customFormat="1">
      <c r="A324" s="539" t="s">
        <v>682</v>
      </c>
      <c r="B324" s="542" t="s">
        <v>704</v>
      </c>
      <c r="C324" s="506">
        <v>175519</v>
      </c>
      <c r="D324" s="506">
        <v>10</v>
      </c>
      <c r="E324" s="395"/>
      <c r="F324" s="395"/>
      <c r="G324" s="395"/>
      <c r="H324" s="395"/>
      <c r="I324" s="472"/>
      <c r="J324" s="472"/>
      <c r="K324" s="394"/>
      <c r="L324" s="395"/>
      <c r="M324" s="395"/>
      <c r="N324" s="395"/>
      <c r="O324" s="396"/>
      <c r="P324" s="396"/>
      <c r="Q324" s="395"/>
      <c r="R324" s="395"/>
      <c r="S324" s="395"/>
      <c r="T324" s="395"/>
      <c r="U324" s="395"/>
      <c r="V324" s="472"/>
      <c r="W324" s="394"/>
      <c r="X324" s="395"/>
      <c r="Y324" s="395"/>
      <c r="Z324" s="395"/>
      <c r="AA324" s="396"/>
      <c r="AB324" s="396"/>
      <c r="AC324" s="395"/>
      <c r="AD324" s="395"/>
      <c r="AE324" s="395"/>
      <c r="AF324" s="395"/>
      <c r="AG324" s="395"/>
      <c r="AH324" s="472"/>
      <c r="AI324" s="489" t="str">
        <f t="shared" si="236"/>
        <v xml:space="preserve"> </v>
      </c>
      <c r="AJ324" s="397" t="str">
        <f t="shared" si="236"/>
        <v xml:space="preserve"> </v>
      </c>
      <c r="AK324" s="397" t="str">
        <f t="shared" si="236"/>
        <v xml:space="preserve"> </v>
      </c>
      <c r="AL324" s="397" t="str">
        <f t="shared" si="236"/>
        <v xml:space="preserve"> </v>
      </c>
      <c r="AM324" s="397" t="str">
        <f t="shared" si="236"/>
        <v xml:space="preserve"> </v>
      </c>
      <c r="AN324" s="397" t="str">
        <f t="shared" si="236"/>
        <v xml:space="preserve"> </v>
      </c>
      <c r="AO324" s="397" t="str">
        <f t="shared" si="239"/>
        <v xml:space="preserve"> </v>
      </c>
      <c r="AP324" s="397" t="str">
        <f t="shared" si="239"/>
        <v xml:space="preserve"> </v>
      </c>
      <c r="AQ324" s="397" t="str">
        <f t="shared" si="239"/>
        <v xml:space="preserve"> </v>
      </c>
      <c r="AR324" s="397" t="str">
        <f t="shared" si="239"/>
        <v xml:space="preserve"> </v>
      </c>
      <c r="AS324" s="397" t="str">
        <f t="shared" si="239"/>
        <v xml:space="preserve"> </v>
      </c>
      <c r="AT324" s="398" t="str">
        <f t="shared" si="239"/>
        <v xml:space="preserve"> </v>
      </c>
      <c r="AU324" s="379"/>
      <c r="AV324" s="395"/>
      <c r="AW324" s="472"/>
      <c r="AX324" s="400"/>
      <c r="AY324" s="395"/>
      <c r="AZ324" s="472"/>
      <c r="BA324" s="489" t="str">
        <f t="shared" si="248"/>
        <v xml:space="preserve"> </v>
      </c>
      <c r="BB324" s="397" t="str">
        <f t="shared" si="248"/>
        <v xml:space="preserve"> </v>
      </c>
      <c r="BC324" s="398" t="str">
        <f t="shared" si="248"/>
        <v xml:space="preserve"> </v>
      </c>
      <c r="BD324" s="401"/>
      <c r="BE324" s="402"/>
      <c r="BF324" s="472"/>
      <c r="BG324" s="403"/>
      <c r="BH324" s="402"/>
      <c r="BI324" s="472"/>
      <c r="BJ324" s="403"/>
      <c r="BK324" s="402"/>
      <c r="BL324" s="472"/>
      <c r="BM324" s="403"/>
      <c r="BN324" s="402"/>
      <c r="BO324" s="472"/>
      <c r="BP324" s="490" t="str">
        <f t="shared" si="251"/>
        <v/>
      </c>
      <c r="BQ324" s="475" t="str">
        <f t="shared" si="251"/>
        <v/>
      </c>
      <c r="BR324" s="405" t="str">
        <f t="shared" si="251"/>
        <v/>
      </c>
      <c r="BS324" s="708"/>
      <c r="BT324" s="494">
        <v>939</v>
      </c>
      <c r="BU324" s="494">
        <v>1183</v>
      </c>
      <c r="BV324" s="494">
        <v>1333</v>
      </c>
      <c r="BW324" s="472">
        <v>1176</v>
      </c>
      <c r="BX324" s="472">
        <v>1526</v>
      </c>
      <c r="BY324" s="508"/>
      <c r="BZ324" s="494">
        <v>429</v>
      </c>
      <c r="CA324" s="710">
        <v>796</v>
      </c>
      <c r="CB324" s="494">
        <v>818</v>
      </c>
      <c r="CC324" s="494">
        <v>1102</v>
      </c>
      <c r="CD324" s="710">
        <v>1247</v>
      </c>
      <c r="CE324" s="494">
        <v>1115</v>
      </c>
      <c r="CF324" s="472">
        <v>1341</v>
      </c>
      <c r="CG324" s="403"/>
      <c r="CH324" s="399"/>
      <c r="CI324" s="402"/>
      <c r="CJ324" s="402"/>
      <c r="CK324" s="402"/>
      <c r="CL324" s="402"/>
      <c r="CM324" s="402"/>
      <c r="CN324" s="472">
        <v>0</v>
      </c>
      <c r="CO324" s="489" t="str">
        <f t="shared" si="254"/>
        <v/>
      </c>
      <c r="CP324" s="397">
        <f t="shared" si="255"/>
        <v>429</v>
      </c>
      <c r="CQ324" s="397">
        <f t="shared" si="255"/>
        <v>796</v>
      </c>
      <c r="CR324" s="397">
        <f t="shared" si="255"/>
        <v>818</v>
      </c>
      <c r="CS324" s="397">
        <f t="shared" si="255"/>
        <v>1102</v>
      </c>
      <c r="CT324" s="397">
        <f t="shared" si="255"/>
        <v>1247</v>
      </c>
      <c r="CU324" s="397">
        <f t="shared" si="255"/>
        <v>1115</v>
      </c>
      <c r="CV324" s="491">
        <f t="shared" si="255"/>
        <v>1341</v>
      </c>
      <c r="CW324" s="537"/>
      <c r="CX324" s="492"/>
      <c r="CY324" s="472">
        <v>739</v>
      </c>
      <c r="CZ324" s="493"/>
      <c r="DA324" s="492"/>
      <c r="DB324" s="684"/>
      <c r="DC324" s="404">
        <f t="shared" si="262"/>
        <v>1247</v>
      </c>
      <c r="DD324" s="404">
        <f t="shared" si="262"/>
        <v>1115</v>
      </c>
      <c r="DE324" s="405">
        <f t="shared" si="262"/>
        <v>602</v>
      </c>
      <c r="DF324" s="537">
        <v>191</v>
      </c>
      <c r="DG324" s="492">
        <v>90</v>
      </c>
      <c r="DH324" s="472">
        <v>256</v>
      </c>
      <c r="DI324" s="493"/>
      <c r="DJ324" s="492"/>
      <c r="DK324" s="492"/>
      <c r="DL324" s="493"/>
      <c r="DM324" s="492"/>
      <c r="DN324" s="684"/>
      <c r="DO324" s="493">
        <v>0</v>
      </c>
      <c r="DP324" s="492">
        <v>0</v>
      </c>
      <c r="DQ324" s="472">
        <v>0</v>
      </c>
      <c r="DR324" s="404">
        <f t="shared" si="265"/>
        <v>627</v>
      </c>
      <c r="DS324" s="404">
        <f t="shared" si="265"/>
        <v>1012</v>
      </c>
      <c r="DT324" s="405">
        <f t="shared" si="265"/>
        <v>991</v>
      </c>
      <c r="DU324" s="409"/>
      <c r="DV324" s="406" t="b">
        <f t="shared" si="268"/>
        <v>0</v>
      </c>
      <c r="DW324" s="136" t="b">
        <f t="shared" si="269"/>
        <v>0</v>
      </c>
      <c r="DX324" s="408" t="b">
        <f t="shared" si="270"/>
        <v>1</v>
      </c>
      <c r="DY324" s="136" t="b">
        <f t="shared" si="271"/>
        <v>0</v>
      </c>
      <c r="DZ324" s="136" t="b">
        <f t="shared" si="272"/>
        <v>0</v>
      </c>
      <c r="EA324" s="408" t="b">
        <f t="shared" si="273"/>
        <v>1</v>
      </c>
      <c r="EB324" s="136" t="b">
        <f t="shared" si="274"/>
        <v>0</v>
      </c>
      <c r="EC324" s="136" t="b">
        <f t="shared" si="275"/>
        <v>0</v>
      </c>
      <c r="ED324" s="408" t="b">
        <f t="shared" si="276"/>
        <v>1</v>
      </c>
      <c r="EE324" s="136" t="b">
        <f t="shared" si="277"/>
        <v>1</v>
      </c>
      <c r="EF324" s="136" t="b">
        <f t="shared" si="278"/>
        <v>1</v>
      </c>
      <c r="EG324" s="408" t="b">
        <f t="shared" si="279"/>
        <v>1</v>
      </c>
      <c r="EH324" s="136" t="b">
        <f t="shared" si="280"/>
        <v>1</v>
      </c>
      <c r="EI324" s="136" t="b">
        <f t="shared" si="281"/>
        <v>1</v>
      </c>
      <c r="EJ324" s="408" t="b">
        <f t="shared" si="282"/>
        <v>1</v>
      </c>
      <c r="EK324" s="136" t="b">
        <f t="shared" si="283"/>
        <v>1</v>
      </c>
      <c r="EL324" s="136" t="b">
        <f t="shared" si="284"/>
        <v>0</v>
      </c>
      <c r="EM324" s="408" t="b">
        <f t="shared" si="285"/>
        <v>0</v>
      </c>
      <c r="EN324" s="583" t="s">
        <v>1188</v>
      </c>
      <c r="EO324" s="409"/>
      <c r="EP324" s="409"/>
      <c r="EQ324" s="409"/>
      <c r="ER324" s="409"/>
      <c r="ES324" s="409"/>
      <c r="ET324" s="409"/>
      <c r="EU324" s="409"/>
      <c r="EV324" s="409"/>
      <c r="EW324" s="409"/>
      <c r="EX324" s="409"/>
      <c r="EY324" s="409"/>
      <c r="EZ324" s="409"/>
      <c r="FA324" s="409"/>
      <c r="FB324" s="409"/>
      <c r="FC324" s="409"/>
      <c r="FD324" s="409"/>
      <c r="FE324" s="409"/>
      <c r="FF324" s="409"/>
      <c r="FG324" s="409"/>
      <c r="FH324" s="409"/>
      <c r="FI324" s="409"/>
      <c r="FJ324" s="409"/>
      <c r="FK324" s="409"/>
      <c r="FL324" s="409"/>
      <c r="FM324" s="409"/>
      <c r="FN324" s="409"/>
      <c r="FO324" s="409"/>
      <c r="FP324" s="409"/>
      <c r="FQ324" s="409"/>
      <c r="FR324" s="409"/>
      <c r="FS324" s="409"/>
      <c r="FT324" s="409"/>
      <c r="FU324" s="409"/>
      <c r="FV324" s="409"/>
      <c r="FW324" s="409"/>
      <c r="FX324" s="409"/>
      <c r="FY324" s="409"/>
      <c r="FZ324" s="409"/>
      <c r="GA324" s="409"/>
      <c r="GB324" s="409"/>
      <c r="GC324" s="409"/>
      <c r="GD324" s="409"/>
      <c r="GE324" s="409"/>
      <c r="GF324" s="409"/>
      <c r="GG324" s="409"/>
      <c r="GH324" s="409"/>
      <c r="GI324" s="409"/>
      <c r="GJ324" s="409"/>
      <c r="GK324" s="409"/>
      <c r="GL324" s="409"/>
      <c r="GM324" s="409"/>
      <c r="GN324" s="409"/>
      <c r="GO324" s="409"/>
      <c r="GP324" s="409"/>
      <c r="GQ324" s="409"/>
      <c r="GR324" s="409"/>
      <c r="GS324" s="409"/>
      <c r="GT324" s="409"/>
      <c r="GU324" s="409"/>
      <c r="GV324" s="409"/>
      <c r="GW324" s="409"/>
      <c r="GX324" s="409"/>
      <c r="GY324" s="409"/>
      <c r="GZ324" s="409"/>
      <c r="HA324" s="409"/>
      <c r="HB324" s="409"/>
      <c r="HC324" s="409"/>
      <c r="HD324" s="409"/>
      <c r="HE324" s="409"/>
      <c r="HF324" s="409"/>
      <c r="HG324" s="409"/>
      <c r="HH324" s="409"/>
      <c r="HI324" s="409"/>
      <c r="HJ324" s="409"/>
      <c r="HK324" s="409"/>
      <c r="HL324" s="409"/>
      <c r="HM324" s="409"/>
      <c r="HN324" s="409"/>
      <c r="HO324" s="409"/>
      <c r="HP324" s="409"/>
    </row>
    <row r="325" spans="1:224" s="407" customFormat="1">
      <c r="A325" s="539" t="s">
        <v>682</v>
      </c>
      <c r="B325" s="542" t="s">
        <v>705</v>
      </c>
      <c r="C325" s="506">
        <v>176354</v>
      </c>
      <c r="D325" s="506">
        <v>10</v>
      </c>
      <c r="E325" s="395"/>
      <c r="F325" s="395"/>
      <c r="G325" s="395"/>
      <c r="H325" s="395"/>
      <c r="I325" s="472"/>
      <c r="J325" s="472"/>
      <c r="K325" s="394"/>
      <c r="L325" s="395"/>
      <c r="M325" s="395"/>
      <c r="N325" s="395"/>
      <c r="O325" s="396"/>
      <c r="P325" s="396"/>
      <c r="Q325" s="395"/>
      <c r="R325" s="395"/>
      <c r="S325" s="395"/>
      <c r="T325" s="395"/>
      <c r="U325" s="395"/>
      <c r="V325" s="472"/>
      <c r="W325" s="394"/>
      <c r="X325" s="395"/>
      <c r="Y325" s="395"/>
      <c r="Z325" s="395"/>
      <c r="AA325" s="396"/>
      <c r="AB325" s="396"/>
      <c r="AC325" s="395"/>
      <c r="AD325" s="395"/>
      <c r="AE325" s="395"/>
      <c r="AF325" s="395"/>
      <c r="AG325" s="395"/>
      <c r="AH325" s="472"/>
      <c r="AI325" s="489" t="str">
        <f t="shared" si="236"/>
        <v xml:space="preserve"> </v>
      </c>
      <c r="AJ325" s="397" t="str">
        <f t="shared" si="236"/>
        <v xml:space="preserve"> </v>
      </c>
      <c r="AK325" s="397" t="str">
        <f t="shared" si="236"/>
        <v xml:space="preserve"> </v>
      </c>
      <c r="AL325" s="397" t="str">
        <f t="shared" si="236"/>
        <v xml:space="preserve"> </v>
      </c>
      <c r="AM325" s="397" t="str">
        <f t="shared" si="236"/>
        <v xml:space="preserve"> </v>
      </c>
      <c r="AN325" s="397" t="str">
        <f t="shared" si="236"/>
        <v xml:space="preserve"> </v>
      </c>
      <c r="AO325" s="397" t="str">
        <f t="shared" si="239"/>
        <v xml:space="preserve"> </v>
      </c>
      <c r="AP325" s="397" t="str">
        <f t="shared" si="239"/>
        <v xml:space="preserve"> </v>
      </c>
      <c r="AQ325" s="397" t="str">
        <f t="shared" si="239"/>
        <v xml:space="preserve"> </v>
      </c>
      <c r="AR325" s="397" t="str">
        <f t="shared" si="239"/>
        <v xml:space="preserve"> </v>
      </c>
      <c r="AS325" s="397" t="str">
        <f t="shared" si="239"/>
        <v xml:space="preserve"> </v>
      </c>
      <c r="AT325" s="398" t="str">
        <f t="shared" si="239"/>
        <v xml:space="preserve"> </v>
      </c>
      <c r="AU325" s="379"/>
      <c r="AV325" s="395"/>
      <c r="AW325" s="472"/>
      <c r="AX325" s="400"/>
      <c r="AY325" s="395"/>
      <c r="AZ325" s="472"/>
      <c r="BA325" s="489" t="str">
        <f t="shared" si="248"/>
        <v xml:space="preserve"> </v>
      </c>
      <c r="BB325" s="397" t="str">
        <f t="shared" si="248"/>
        <v xml:space="preserve"> </v>
      </c>
      <c r="BC325" s="398" t="str">
        <f t="shared" si="248"/>
        <v xml:space="preserve"> </v>
      </c>
      <c r="BD325" s="401"/>
      <c r="BE325" s="402"/>
      <c r="BF325" s="472"/>
      <c r="BG325" s="403"/>
      <c r="BH325" s="402"/>
      <c r="BI325" s="472"/>
      <c r="BJ325" s="403"/>
      <c r="BK325" s="402"/>
      <c r="BL325" s="472"/>
      <c r="BM325" s="403"/>
      <c r="BN325" s="402"/>
      <c r="BO325" s="472"/>
      <c r="BP325" s="490" t="str">
        <f t="shared" si="251"/>
        <v/>
      </c>
      <c r="BQ325" s="475" t="str">
        <f t="shared" si="251"/>
        <v/>
      </c>
      <c r="BR325" s="405" t="str">
        <f t="shared" si="251"/>
        <v/>
      </c>
      <c r="BS325" s="708"/>
      <c r="BT325" s="494">
        <v>874</v>
      </c>
      <c r="BU325" s="494">
        <v>1096</v>
      </c>
      <c r="BV325" s="494">
        <v>726</v>
      </c>
      <c r="BW325" s="472">
        <v>543</v>
      </c>
      <c r="BX325" s="472">
        <v>805</v>
      </c>
      <c r="BY325" s="508"/>
      <c r="BZ325" s="494">
        <v>761</v>
      </c>
      <c r="CA325" s="711">
        <v>792</v>
      </c>
      <c r="CB325" s="494">
        <v>735</v>
      </c>
      <c r="CC325" s="494">
        <v>601</v>
      </c>
      <c r="CD325" s="711">
        <v>517</v>
      </c>
      <c r="CE325" s="494">
        <v>473</v>
      </c>
      <c r="CF325" s="472">
        <v>472</v>
      </c>
      <c r="CG325" s="403"/>
      <c r="CH325" s="399"/>
      <c r="CI325" s="402"/>
      <c r="CJ325" s="402"/>
      <c r="CK325" s="402"/>
      <c r="CL325" s="402"/>
      <c r="CM325" s="402"/>
      <c r="CN325" s="472">
        <v>0</v>
      </c>
      <c r="CO325" s="489" t="str">
        <f t="shared" si="254"/>
        <v/>
      </c>
      <c r="CP325" s="397">
        <f t="shared" si="255"/>
        <v>761</v>
      </c>
      <c r="CQ325" s="397">
        <f t="shared" si="255"/>
        <v>792</v>
      </c>
      <c r="CR325" s="397">
        <f t="shared" si="255"/>
        <v>735</v>
      </c>
      <c r="CS325" s="397">
        <f t="shared" si="255"/>
        <v>601</v>
      </c>
      <c r="CT325" s="397">
        <f t="shared" si="255"/>
        <v>517</v>
      </c>
      <c r="CU325" s="397">
        <f t="shared" si="255"/>
        <v>473</v>
      </c>
      <c r="CV325" s="491">
        <f t="shared" si="255"/>
        <v>472</v>
      </c>
      <c r="CW325" s="537"/>
      <c r="CX325" s="492"/>
      <c r="CY325" s="472">
        <v>303</v>
      </c>
      <c r="CZ325" s="493"/>
      <c r="DA325" s="492"/>
      <c r="DB325" s="684"/>
      <c r="DC325" s="404">
        <f t="shared" si="262"/>
        <v>517</v>
      </c>
      <c r="DD325" s="404">
        <f t="shared" si="262"/>
        <v>473</v>
      </c>
      <c r="DE325" s="405">
        <f t="shared" si="262"/>
        <v>169</v>
      </c>
      <c r="DF325" s="537">
        <v>203</v>
      </c>
      <c r="DG325" s="492">
        <v>171</v>
      </c>
      <c r="DH325" s="472">
        <v>102</v>
      </c>
      <c r="DI325" s="493"/>
      <c r="DJ325" s="492"/>
      <c r="DK325" s="492"/>
      <c r="DL325" s="493"/>
      <c r="DM325" s="492"/>
      <c r="DN325" s="684"/>
      <c r="DO325" s="493">
        <v>67</v>
      </c>
      <c r="DP325" s="492">
        <v>40</v>
      </c>
      <c r="DQ325" s="472">
        <v>135</v>
      </c>
      <c r="DR325" s="404">
        <f t="shared" si="265"/>
        <v>465</v>
      </c>
      <c r="DS325" s="404">
        <f t="shared" si="265"/>
        <v>390</v>
      </c>
      <c r="DT325" s="405">
        <f t="shared" si="265"/>
        <v>280</v>
      </c>
      <c r="DU325" s="409"/>
      <c r="DV325" s="406" t="b">
        <f t="shared" si="268"/>
        <v>0</v>
      </c>
      <c r="DW325" s="136" t="b">
        <f t="shared" si="269"/>
        <v>0</v>
      </c>
      <c r="DX325" s="408" t="b">
        <f t="shared" si="270"/>
        <v>1</v>
      </c>
      <c r="DY325" s="136" t="b">
        <f t="shared" si="271"/>
        <v>0</v>
      </c>
      <c r="DZ325" s="136" t="b">
        <f t="shared" si="272"/>
        <v>0</v>
      </c>
      <c r="EA325" s="408" t="b">
        <f t="shared" si="273"/>
        <v>1</v>
      </c>
      <c r="EB325" s="136" t="b">
        <f t="shared" si="274"/>
        <v>0</v>
      </c>
      <c r="EC325" s="136" t="b">
        <f t="shared" si="275"/>
        <v>0</v>
      </c>
      <c r="ED325" s="408" t="b">
        <f t="shared" si="276"/>
        <v>1</v>
      </c>
      <c r="EE325" s="136" t="b">
        <f t="shared" si="277"/>
        <v>1</v>
      </c>
      <c r="EF325" s="136" t="b">
        <f t="shared" si="278"/>
        <v>1</v>
      </c>
      <c r="EG325" s="408" t="b">
        <f t="shared" si="279"/>
        <v>1</v>
      </c>
      <c r="EH325" s="136" t="b">
        <f t="shared" si="280"/>
        <v>1</v>
      </c>
      <c r="EI325" s="136" t="b">
        <f t="shared" si="281"/>
        <v>1</v>
      </c>
      <c r="EJ325" s="408" t="b">
        <f t="shared" si="282"/>
        <v>1</v>
      </c>
      <c r="EK325" s="136" t="b">
        <f t="shared" si="283"/>
        <v>1</v>
      </c>
      <c r="EL325" s="136" t="b">
        <f t="shared" si="284"/>
        <v>0</v>
      </c>
      <c r="EM325" s="408" t="b">
        <f t="shared" si="285"/>
        <v>0</v>
      </c>
      <c r="EN325" s="583" t="s">
        <v>1188</v>
      </c>
      <c r="EO325" s="409"/>
      <c r="EP325" s="409"/>
      <c r="EQ325" s="409"/>
      <c r="ER325" s="409"/>
      <c r="ES325" s="409"/>
      <c r="ET325" s="409"/>
      <c r="EU325" s="409"/>
      <c r="EV325" s="409"/>
      <c r="EW325" s="409"/>
      <c r="EX325" s="409"/>
      <c r="EY325" s="409"/>
      <c r="EZ325" s="409"/>
      <c r="FA325" s="409"/>
      <c r="FB325" s="409"/>
      <c r="FC325" s="409"/>
      <c r="FD325" s="409"/>
      <c r="FE325" s="409"/>
      <c r="FF325" s="409"/>
      <c r="FG325" s="409"/>
      <c r="FH325" s="409"/>
      <c r="FI325" s="409"/>
      <c r="FJ325" s="409"/>
      <c r="FK325" s="409"/>
      <c r="FL325" s="409"/>
      <c r="FM325" s="409"/>
      <c r="FN325" s="409"/>
      <c r="FO325" s="409"/>
      <c r="FP325" s="409"/>
      <c r="FQ325" s="409"/>
      <c r="FR325" s="409"/>
      <c r="FS325" s="409"/>
      <c r="FT325" s="409"/>
      <c r="FU325" s="409"/>
      <c r="FV325" s="409"/>
      <c r="FW325" s="409"/>
      <c r="FX325" s="409"/>
      <c r="FY325" s="409"/>
      <c r="FZ325" s="409"/>
      <c r="GA325" s="409"/>
      <c r="GB325" s="409"/>
      <c r="GC325" s="409"/>
      <c r="GD325" s="409"/>
      <c r="GE325" s="409"/>
      <c r="GF325" s="409"/>
      <c r="GG325" s="409"/>
      <c r="GH325" s="409"/>
      <c r="GI325" s="409"/>
      <c r="GJ325" s="409"/>
      <c r="GK325" s="409"/>
      <c r="GL325" s="409"/>
      <c r="GM325" s="409"/>
      <c r="GN325" s="409"/>
      <c r="GO325" s="409"/>
      <c r="GP325" s="409"/>
      <c r="GQ325" s="409"/>
      <c r="GR325" s="409"/>
      <c r="GS325" s="409"/>
      <c r="GT325" s="409"/>
      <c r="GU325" s="409"/>
      <c r="GV325" s="409"/>
      <c r="GW325" s="409"/>
      <c r="GX325" s="409"/>
      <c r="GY325" s="409"/>
      <c r="GZ325" s="409"/>
      <c r="HA325" s="409"/>
      <c r="HB325" s="409"/>
      <c r="HC325" s="409"/>
      <c r="HD325" s="409"/>
      <c r="HE325" s="409"/>
      <c r="HF325" s="409"/>
      <c r="HG325" s="409"/>
      <c r="HH325" s="409"/>
      <c r="HI325" s="409"/>
      <c r="HJ325" s="409"/>
      <c r="HK325" s="409"/>
      <c r="HL325" s="409"/>
      <c r="HM325" s="409"/>
      <c r="HN325" s="409"/>
      <c r="HO325" s="409"/>
      <c r="HP325" s="409"/>
    </row>
    <row r="326" spans="1:224" s="407" customFormat="1">
      <c r="A326" s="525" t="s">
        <v>917</v>
      </c>
      <c r="B326" s="526" t="s">
        <v>1014</v>
      </c>
      <c r="C326" s="527">
        <v>199193</v>
      </c>
      <c r="D326" s="527">
        <v>1</v>
      </c>
      <c r="E326" s="395">
        <v>6355</v>
      </c>
      <c r="F326" s="395">
        <v>6471</v>
      </c>
      <c r="G326" s="395">
        <v>6388</v>
      </c>
      <c r="H326" s="395">
        <v>6655</v>
      </c>
      <c r="I326" s="472">
        <v>7242</v>
      </c>
      <c r="J326" s="472">
        <v>7205</v>
      </c>
      <c r="K326" s="394">
        <v>3517</v>
      </c>
      <c r="L326" s="395">
        <v>3620</v>
      </c>
      <c r="M326" s="395">
        <v>3617</v>
      </c>
      <c r="N326" s="395">
        <v>3528</v>
      </c>
      <c r="O326" s="396">
        <v>3732</v>
      </c>
      <c r="P326" s="396">
        <v>3808</v>
      </c>
      <c r="Q326" s="395">
        <v>3612</v>
      </c>
      <c r="R326" s="395">
        <v>3837</v>
      </c>
      <c r="S326" s="395">
        <v>3835</v>
      </c>
      <c r="T326" s="395">
        <v>4243</v>
      </c>
      <c r="U326" s="395">
        <v>4535</v>
      </c>
      <c r="V326" s="472">
        <v>4786</v>
      </c>
      <c r="W326" s="394">
        <v>7</v>
      </c>
      <c r="X326" s="395">
        <v>6</v>
      </c>
      <c r="Y326" s="395">
        <v>3</v>
      </c>
      <c r="Z326" s="395">
        <v>3</v>
      </c>
      <c r="AA326" s="396">
        <v>5</v>
      </c>
      <c r="AB326" s="396">
        <v>7</v>
      </c>
      <c r="AC326" s="528">
        <v>0</v>
      </c>
      <c r="AD326" s="395"/>
      <c r="AE326" s="395">
        <v>0</v>
      </c>
      <c r="AF326" s="395">
        <v>0</v>
      </c>
      <c r="AG326" s="395">
        <v>0</v>
      </c>
      <c r="AH326" s="472">
        <v>0</v>
      </c>
      <c r="AI326" s="489">
        <f t="shared" ref="AI326:AI389" si="286">IF(K326&gt;0,K326-W326," " )</f>
        <v>3510</v>
      </c>
      <c r="AJ326" s="397">
        <f t="shared" ref="AJ326:AJ389" si="287">IF(L326&gt;0,L326-X326," " )</f>
        <v>3614</v>
      </c>
      <c r="AK326" s="397">
        <f t="shared" ref="AK326:AK389" si="288">IF(M326&gt;0,M326-Y326," " )</f>
        <v>3614</v>
      </c>
      <c r="AL326" s="397">
        <f t="shared" ref="AL326:AL389" si="289">IF(N326&gt;0,N326-Z326," " )</f>
        <v>3525</v>
      </c>
      <c r="AM326" s="397">
        <f t="shared" ref="AM326:AM389" si="290">IF(O326&gt;0,O326-AA326," " )</f>
        <v>3727</v>
      </c>
      <c r="AN326" s="397">
        <f t="shared" ref="AN326:AN389" si="291">IF(P326&gt;0,P326-AB326," " )</f>
        <v>3801</v>
      </c>
      <c r="AO326" s="397">
        <f t="shared" ref="AO326:AO389" si="292">IF(Q326&gt;0,Q326-AC326," " )</f>
        <v>3612</v>
      </c>
      <c r="AP326" s="397">
        <f t="shared" ref="AP326:AP389" si="293">IF(R326&gt;0,R326-AD326," " )</f>
        <v>3837</v>
      </c>
      <c r="AQ326" s="397">
        <f t="shared" ref="AQ326:AQ389" si="294">IF(S326&gt;0,S326-AE326," " )</f>
        <v>3835</v>
      </c>
      <c r="AR326" s="397">
        <f t="shared" ref="AR326:AR389" si="295">IF(T326&gt;0,T326-AF326," " )</f>
        <v>4243</v>
      </c>
      <c r="AS326" s="397">
        <f t="shared" ref="AS326:AS389" si="296">IF(U326&gt;0,U326-AG326," " )</f>
        <v>4535</v>
      </c>
      <c r="AT326" s="398">
        <f t="shared" ref="AT326:AT389" si="297">IF(V326&gt;0,V326-AH326," " )</f>
        <v>4786</v>
      </c>
      <c r="AU326" s="379">
        <v>3793</v>
      </c>
      <c r="AV326" s="395">
        <v>4047</v>
      </c>
      <c r="AW326" s="472">
        <v>4290</v>
      </c>
      <c r="AX326" s="400">
        <v>119</v>
      </c>
      <c r="AY326" s="395">
        <v>107</v>
      </c>
      <c r="AZ326" s="472">
        <v>104</v>
      </c>
      <c r="BA326" s="489">
        <f t="shared" ref="BA326:BA389" si="298">IF(AR326=" "," ",(AR326-AU326-AX326))</f>
        <v>331</v>
      </c>
      <c r="BB326" s="397">
        <f t="shared" ref="BB326:BB389" si="299">IF(AS326=" "," ",(AS326-AV326-AY326))</f>
        <v>381</v>
      </c>
      <c r="BC326" s="398">
        <f t="shared" ref="BC326:BC389" si="300">IF(AT326=" "," ",(AT326-AW326-AZ326))</f>
        <v>392</v>
      </c>
      <c r="BD326" s="401">
        <v>2618</v>
      </c>
      <c r="BE326" s="402">
        <v>2651</v>
      </c>
      <c r="BF326" s="472">
        <v>2584</v>
      </c>
      <c r="BG326" s="403">
        <v>2409</v>
      </c>
      <c r="BH326" s="402">
        <v>2443</v>
      </c>
      <c r="BI326" s="472">
        <v>2557</v>
      </c>
      <c r="BJ326" s="403">
        <v>116</v>
      </c>
      <c r="BK326" s="402">
        <v>128</v>
      </c>
      <c r="BL326" s="472">
        <v>115</v>
      </c>
      <c r="BM326" s="403">
        <v>356</v>
      </c>
      <c r="BN326" s="402">
        <v>388</v>
      </c>
      <c r="BO326" s="472">
        <v>356</v>
      </c>
      <c r="BP326" s="490">
        <f t="shared" ref="BP326:BP389" si="301">IF(AM326=" ","",(AM326-SUM(BD326,BJ326,BM326)))</f>
        <v>637</v>
      </c>
      <c r="BQ326" s="475">
        <f t="shared" ref="BQ326:BQ389" si="302">IF(AN326=" ","",(AN326-SUM(BE326,BK326,BN326)))</f>
        <v>634</v>
      </c>
      <c r="BR326" s="405">
        <f t="shared" ref="BR326:BR389" si="303">IF(AO326=" ","",(AO326-SUM(BF326,BL326,BO326)))</f>
        <v>557</v>
      </c>
      <c r="BS326" s="476"/>
      <c r="BT326" s="402"/>
      <c r="BU326" s="402"/>
      <c r="BV326" s="402"/>
      <c r="BW326" s="472"/>
      <c r="BX326" s="472"/>
      <c r="BY326" s="403"/>
      <c r="BZ326" s="402"/>
      <c r="CA326" s="402"/>
      <c r="CB326" s="402"/>
      <c r="CC326" s="402"/>
      <c r="CD326" s="402"/>
      <c r="CE326" s="402"/>
      <c r="CF326" s="472"/>
      <c r="CG326" s="403"/>
      <c r="CH326" s="399"/>
      <c r="CI326" s="402"/>
      <c r="CJ326" s="402"/>
      <c r="CK326" s="402"/>
      <c r="CL326" s="402"/>
      <c r="CM326" s="402"/>
      <c r="CN326" s="472"/>
      <c r="CO326" s="489" t="str">
        <f t="shared" ref="CO326:CO389" si="304">IF(BY326&gt;0,BY326-CG326,"")</f>
        <v/>
      </c>
      <c r="CP326" s="397" t="str">
        <f t="shared" ref="CP326:CP389" si="305">IF(BZ326&gt;0,BZ326-CH326,"")</f>
        <v/>
      </c>
      <c r="CQ326" s="397" t="str">
        <f t="shared" ref="CQ326:CQ389" si="306">IF(CA326&gt;0,CA326-CI326,"")</f>
        <v/>
      </c>
      <c r="CR326" s="397" t="str">
        <f t="shared" ref="CR326:CR389" si="307">IF(CB326&gt;0,CB326-CJ326,"")</f>
        <v/>
      </c>
      <c r="CS326" s="397" t="str">
        <f t="shared" ref="CS326:CS389" si="308">IF(CC326&gt;0,CC326-CK326,"")</f>
        <v/>
      </c>
      <c r="CT326" s="397" t="str">
        <f t="shared" ref="CT326:CT389" si="309">IF(CD326&gt;0,CD326-CL326,"")</f>
        <v/>
      </c>
      <c r="CU326" s="397" t="str">
        <f t="shared" ref="CU326:CU389" si="310">IF(CE326&gt;0,CE326-CM326,"")</f>
        <v/>
      </c>
      <c r="CV326" s="491" t="str">
        <f t="shared" ref="CV326:CV389" si="311">IF(CF326&gt;0,CF326-CN326,"")</f>
        <v/>
      </c>
      <c r="CW326" s="379"/>
      <c r="CX326" s="399"/>
      <c r="CY326" s="472"/>
      <c r="CZ326" s="400"/>
      <c r="DA326" s="399"/>
      <c r="DB326" s="472"/>
      <c r="DC326" s="404" t="str">
        <f t="shared" ref="DC326:DC389" si="312">IF(CT326="","",(CT326-CW326-CZ326))</f>
        <v/>
      </c>
      <c r="DD326" s="404" t="str">
        <f t="shared" ref="DD326:DD389" si="313">IF(CU326="","",(CU326-CX326-DA326))</f>
        <v/>
      </c>
      <c r="DE326" s="405" t="str">
        <f t="shared" ref="DE326:DE389" si="314">IF(CV326="","",(CV326-CY326-DB326))</f>
        <v/>
      </c>
      <c r="DF326" s="379"/>
      <c r="DG326" s="399"/>
      <c r="DH326" s="472"/>
      <c r="DI326" s="400"/>
      <c r="DJ326" s="399"/>
      <c r="DK326" s="472"/>
      <c r="DL326" s="400"/>
      <c r="DM326" s="399"/>
      <c r="DN326" s="472"/>
      <c r="DO326" s="400"/>
      <c r="DP326" s="399"/>
      <c r="DQ326" s="472"/>
      <c r="DR326" s="404" t="str">
        <f t="shared" ref="DR326:DR389" si="315">IF(CR326="","",(CR326-SUM(DF326,DL326,DO326)))</f>
        <v/>
      </c>
      <c r="DS326" s="404" t="str">
        <f t="shared" ref="DS326:DS389" si="316">IF(CS326="","",(CS326-SUM(DG326,DM326,DP326)))</f>
        <v/>
      </c>
      <c r="DT326" s="405" t="str">
        <f t="shared" ref="DT326:DT389" si="317">IF(CT326="","",(CT326-SUM(DH326,DN326,DQ326)))</f>
        <v/>
      </c>
      <c r="DU326" s="28"/>
      <c r="DV326" s="28"/>
      <c r="DW326" s="5"/>
      <c r="DX326" s="5"/>
      <c r="DY326" s="28"/>
      <c r="DZ326" s="28"/>
      <c r="EA326" s="5"/>
      <c r="EB326" s="5"/>
      <c r="EC326" s="5"/>
      <c r="ED326" s="5"/>
      <c r="EE326" s="5"/>
      <c r="EF326" s="5"/>
      <c r="EG326" s="5"/>
      <c r="EH326" s="5"/>
      <c r="EI326" s="5"/>
      <c r="EJ326" s="5"/>
      <c r="EK326" s="5"/>
      <c r="EL326" s="5"/>
      <c r="EM326" s="5"/>
      <c r="EN326" s="5"/>
      <c r="EO326" s="409"/>
      <c r="EP326" s="409"/>
      <c r="EQ326" s="409"/>
      <c r="ER326" s="409"/>
      <c r="ES326" s="409"/>
      <c r="ET326" s="409"/>
      <c r="EU326" s="409"/>
      <c r="EV326" s="409"/>
      <c r="EW326" s="409"/>
      <c r="EX326" s="409"/>
      <c r="EY326" s="409"/>
      <c r="EZ326" s="409"/>
      <c r="FA326" s="409"/>
      <c r="FB326" s="409"/>
      <c r="FC326" s="409"/>
      <c r="FD326" s="409"/>
      <c r="FE326" s="409"/>
      <c r="FF326" s="409"/>
      <c r="FG326" s="409"/>
      <c r="FH326" s="409"/>
      <c r="FI326" s="409"/>
      <c r="FJ326" s="409"/>
      <c r="FK326" s="409"/>
      <c r="FL326" s="409"/>
      <c r="FM326" s="409"/>
      <c r="FN326" s="409"/>
      <c r="FO326" s="409"/>
      <c r="FP326" s="409"/>
      <c r="FQ326" s="409"/>
      <c r="FR326" s="409"/>
      <c r="FS326" s="409"/>
      <c r="FT326" s="409"/>
      <c r="FU326" s="409"/>
      <c r="FV326" s="409"/>
      <c r="FW326" s="409"/>
      <c r="FX326" s="409"/>
      <c r="FY326" s="409"/>
      <c r="FZ326" s="409"/>
      <c r="GA326" s="409"/>
      <c r="GB326" s="409"/>
      <c r="GC326" s="409"/>
      <c r="GD326" s="409"/>
      <c r="GE326" s="409"/>
      <c r="GF326" s="409"/>
      <c r="GG326" s="409"/>
      <c r="GH326" s="409"/>
      <c r="GI326" s="409"/>
      <c r="GJ326" s="409"/>
      <c r="GK326" s="409"/>
      <c r="GL326" s="409"/>
      <c r="GM326" s="409"/>
      <c r="GN326" s="409"/>
      <c r="GO326" s="409"/>
      <c r="GP326" s="409"/>
      <c r="GQ326" s="409"/>
      <c r="GR326" s="409"/>
      <c r="GS326" s="409"/>
      <c r="GT326" s="409"/>
      <c r="GU326" s="409"/>
      <c r="GV326" s="409"/>
      <c r="GW326" s="409"/>
      <c r="GX326" s="409"/>
      <c r="GY326" s="409"/>
      <c r="GZ326" s="409"/>
      <c r="HA326" s="409"/>
      <c r="HB326" s="409"/>
      <c r="HC326" s="409"/>
      <c r="HD326" s="409"/>
      <c r="HE326" s="409"/>
      <c r="HF326" s="409"/>
      <c r="HG326" s="409"/>
      <c r="HH326" s="409"/>
      <c r="HI326" s="409"/>
      <c r="HJ326" s="409"/>
      <c r="HK326" s="409"/>
      <c r="HL326" s="409"/>
      <c r="HM326" s="409"/>
      <c r="HN326" s="409"/>
      <c r="HO326" s="409"/>
      <c r="HP326" s="409"/>
    </row>
    <row r="327" spans="1:224" s="407" customFormat="1">
      <c r="A327" s="525" t="s">
        <v>917</v>
      </c>
      <c r="B327" s="526" t="s">
        <v>1015</v>
      </c>
      <c r="C327" s="527">
        <v>199120</v>
      </c>
      <c r="D327" s="527">
        <v>1</v>
      </c>
      <c r="E327" s="395">
        <v>4368</v>
      </c>
      <c r="F327" s="395">
        <v>4560</v>
      </c>
      <c r="G327" s="395">
        <v>4665</v>
      </c>
      <c r="H327" s="395">
        <v>4824</v>
      </c>
      <c r="I327" s="472">
        <v>4893</v>
      </c>
      <c r="J327" s="472">
        <v>4940</v>
      </c>
      <c r="K327" s="394">
        <v>3270</v>
      </c>
      <c r="L327" s="395">
        <v>3414</v>
      </c>
      <c r="M327" s="395">
        <v>3427</v>
      </c>
      <c r="N327" s="395">
        <v>3390</v>
      </c>
      <c r="O327" s="396">
        <v>3408</v>
      </c>
      <c r="P327" s="396">
        <v>3682</v>
      </c>
      <c r="Q327" s="395">
        <v>3457</v>
      </c>
      <c r="R327" s="395">
        <v>3511</v>
      </c>
      <c r="S327" s="395">
        <v>3589</v>
      </c>
      <c r="T327" s="395">
        <v>3749</v>
      </c>
      <c r="U327" s="395">
        <v>3800</v>
      </c>
      <c r="V327" s="472">
        <v>3880</v>
      </c>
      <c r="W327" s="394"/>
      <c r="X327" s="395">
        <v>2</v>
      </c>
      <c r="Y327" s="395">
        <v>2</v>
      </c>
      <c r="Z327" s="395">
        <v>2</v>
      </c>
      <c r="AA327" s="396">
        <v>2</v>
      </c>
      <c r="AB327" s="396">
        <v>1</v>
      </c>
      <c r="AC327" s="528">
        <v>2</v>
      </c>
      <c r="AD327" s="395"/>
      <c r="AE327" s="395">
        <v>0</v>
      </c>
      <c r="AF327" s="395">
        <v>0</v>
      </c>
      <c r="AG327" s="395">
        <v>0</v>
      </c>
      <c r="AH327" s="472">
        <v>0</v>
      </c>
      <c r="AI327" s="489">
        <f t="shared" si="286"/>
        <v>3270</v>
      </c>
      <c r="AJ327" s="397">
        <f t="shared" si="287"/>
        <v>3412</v>
      </c>
      <c r="AK327" s="397">
        <f t="shared" si="288"/>
        <v>3425</v>
      </c>
      <c r="AL327" s="397">
        <f t="shared" si="289"/>
        <v>3388</v>
      </c>
      <c r="AM327" s="397">
        <f t="shared" si="290"/>
        <v>3406</v>
      </c>
      <c r="AN327" s="397">
        <f t="shared" si="291"/>
        <v>3681</v>
      </c>
      <c r="AO327" s="397">
        <f t="shared" si="292"/>
        <v>3455</v>
      </c>
      <c r="AP327" s="397">
        <f t="shared" si="293"/>
        <v>3511</v>
      </c>
      <c r="AQ327" s="397">
        <f t="shared" si="294"/>
        <v>3589</v>
      </c>
      <c r="AR327" s="397">
        <f t="shared" si="295"/>
        <v>3749</v>
      </c>
      <c r="AS327" s="397">
        <f t="shared" si="296"/>
        <v>3800</v>
      </c>
      <c r="AT327" s="398">
        <f t="shared" si="297"/>
        <v>3880</v>
      </c>
      <c r="AU327" s="379">
        <v>3618</v>
      </c>
      <c r="AV327" s="395">
        <v>3665</v>
      </c>
      <c r="AW327" s="529">
        <v>3733</v>
      </c>
      <c r="AX327" s="400">
        <v>41</v>
      </c>
      <c r="AY327" s="395">
        <v>40</v>
      </c>
      <c r="AZ327" s="529">
        <v>23</v>
      </c>
      <c r="BA327" s="489">
        <f t="shared" si="298"/>
        <v>90</v>
      </c>
      <c r="BB327" s="397">
        <f t="shared" si="299"/>
        <v>95</v>
      </c>
      <c r="BC327" s="398">
        <f t="shared" si="300"/>
        <v>124</v>
      </c>
      <c r="BD327" s="401">
        <v>2857</v>
      </c>
      <c r="BE327" s="402">
        <v>3039</v>
      </c>
      <c r="BF327" s="472">
        <v>2961</v>
      </c>
      <c r="BG327" s="403">
        <v>2675</v>
      </c>
      <c r="BH327" s="402">
        <v>2890</v>
      </c>
      <c r="BI327" s="472">
        <v>2868</v>
      </c>
      <c r="BJ327" s="403">
        <v>25</v>
      </c>
      <c r="BK327" s="402">
        <v>31</v>
      </c>
      <c r="BL327" s="472">
        <v>30</v>
      </c>
      <c r="BM327" s="403">
        <v>120</v>
      </c>
      <c r="BN327" s="402">
        <v>141</v>
      </c>
      <c r="BO327" s="472">
        <v>107</v>
      </c>
      <c r="BP327" s="490">
        <f t="shared" si="301"/>
        <v>404</v>
      </c>
      <c r="BQ327" s="475">
        <f t="shared" si="302"/>
        <v>470</v>
      </c>
      <c r="BR327" s="405">
        <f t="shared" si="303"/>
        <v>357</v>
      </c>
      <c r="BS327" s="402"/>
      <c r="BT327" s="402"/>
      <c r="BU327" s="402"/>
      <c r="BV327" s="402"/>
      <c r="BW327" s="472"/>
      <c r="BX327" s="472"/>
      <c r="BY327" s="403"/>
      <c r="BZ327" s="402"/>
      <c r="CA327" s="402"/>
      <c r="CB327" s="402"/>
      <c r="CC327" s="402"/>
      <c r="CD327" s="402"/>
      <c r="CE327" s="402"/>
      <c r="CF327" s="472"/>
      <c r="CG327" s="403"/>
      <c r="CH327" s="399"/>
      <c r="CI327" s="402"/>
      <c r="CJ327" s="402"/>
      <c r="CK327" s="402"/>
      <c r="CL327" s="402"/>
      <c r="CM327" s="402"/>
      <c r="CN327" s="472"/>
      <c r="CO327" s="489" t="str">
        <f t="shared" si="304"/>
        <v/>
      </c>
      <c r="CP327" s="397" t="str">
        <f t="shared" si="305"/>
        <v/>
      </c>
      <c r="CQ327" s="397" t="str">
        <f t="shared" si="306"/>
        <v/>
      </c>
      <c r="CR327" s="397" t="str">
        <f t="shared" si="307"/>
        <v/>
      </c>
      <c r="CS327" s="397" t="str">
        <f t="shared" si="308"/>
        <v/>
      </c>
      <c r="CT327" s="397" t="str">
        <f t="shared" si="309"/>
        <v/>
      </c>
      <c r="CU327" s="397" t="str">
        <f t="shared" si="310"/>
        <v/>
      </c>
      <c r="CV327" s="491" t="str">
        <f t="shared" si="311"/>
        <v/>
      </c>
      <c r="CW327" s="379"/>
      <c r="CX327" s="399"/>
      <c r="CY327" s="472"/>
      <c r="CZ327" s="400"/>
      <c r="DA327" s="399"/>
      <c r="DB327" s="472"/>
      <c r="DC327" s="404" t="str">
        <f t="shared" si="312"/>
        <v/>
      </c>
      <c r="DD327" s="404" t="str">
        <f t="shared" si="313"/>
        <v/>
      </c>
      <c r="DE327" s="405" t="str">
        <f t="shared" si="314"/>
        <v/>
      </c>
      <c r="DF327" s="379"/>
      <c r="DG327" s="399"/>
      <c r="DH327" s="472"/>
      <c r="DI327" s="400"/>
      <c r="DJ327" s="399"/>
      <c r="DK327" s="472"/>
      <c r="DL327" s="400"/>
      <c r="DM327" s="399"/>
      <c r="DN327" s="472"/>
      <c r="DO327" s="400"/>
      <c r="DP327" s="399"/>
      <c r="DQ327" s="472"/>
      <c r="DR327" s="404" t="str">
        <f t="shared" si="315"/>
        <v/>
      </c>
      <c r="DS327" s="404" t="str">
        <f t="shared" si="316"/>
        <v/>
      </c>
      <c r="DT327" s="405" t="str">
        <f t="shared" si="317"/>
        <v/>
      </c>
      <c r="DU327" s="28"/>
      <c r="DV327" s="28"/>
      <c r="DW327" s="5"/>
      <c r="DX327" s="5"/>
      <c r="DY327" s="28"/>
      <c r="DZ327" s="28"/>
      <c r="EA327" s="5"/>
      <c r="EB327" s="5"/>
      <c r="EC327" s="5"/>
      <c r="ED327" s="5"/>
      <c r="EE327" s="5"/>
      <c r="EF327" s="5"/>
      <c r="EG327" s="5"/>
      <c r="EH327" s="5"/>
      <c r="EI327" s="5"/>
      <c r="EJ327" s="5"/>
      <c r="EK327" s="5"/>
      <c r="EL327" s="5"/>
      <c r="EM327" s="5"/>
      <c r="EN327" s="5"/>
      <c r="EO327" s="409"/>
      <c r="EP327" s="409"/>
      <c r="EQ327" s="409"/>
      <c r="ER327" s="409"/>
      <c r="ES327" s="409"/>
      <c r="ET327" s="409"/>
      <c r="EU327" s="409"/>
      <c r="EV327" s="409"/>
      <c r="EW327" s="409"/>
      <c r="EX327" s="409"/>
      <c r="EY327" s="409"/>
      <c r="EZ327" s="409"/>
      <c r="FA327" s="409"/>
      <c r="FB327" s="409"/>
      <c r="FC327" s="409"/>
      <c r="FD327" s="409"/>
      <c r="FE327" s="409"/>
      <c r="FF327" s="409"/>
      <c r="FG327" s="409"/>
      <c r="FH327" s="409"/>
      <c r="FI327" s="409"/>
      <c r="FJ327" s="409"/>
      <c r="FK327" s="409"/>
      <c r="FL327" s="409"/>
      <c r="FM327" s="409"/>
      <c r="FN327" s="409"/>
      <c r="FO327" s="409"/>
      <c r="FP327" s="409"/>
      <c r="FQ327" s="409"/>
      <c r="FR327" s="409"/>
      <c r="FS327" s="409"/>
      <c r="FT327" s="409"/>
      <c r="FU327" s="409"/>
      <c r="FV327" s="409"/>
      <c r="FW327" s="409"/>
      <c r="FX327" s="409"/>
      <c r="FY327" s="409"/>
      <c r="FZ327" s="409"/>
      <c r="GA327" s="409"/>
      <c r="GB327" s="409"/>
      <c r="GC327" s="409"/>
      <c r="GD327" s="409"/>
      <c r="GE327" s="409"/>
      <c r="GF327" s="409"/>
      <c r="GG327" s="409"/>
      <c r="GH327" s="409"/>
      <c r="GI327" s="409"/>
      <c r="GJ327" s="409"/>
      <c r="GK327" s="409"/>
      <c r="GL327" s="409"/>
      <c r="GM327" s="409"/>
      <c r="GN327" s="409"/>
      <c r="GO327" s="409"/>
      <c r="GP327" s="409"/>
      <c r="GQ327" s="409"/>
      <c r="GR327" s="409"/>
      <c r="GS327" s="409"/>
      <c r="GT327" s="409"/>
      <c r="GU327" s="409"/>
      <c r="GV327" s="409"/>
      <c r="GW327" s="409"/>
      <c r="GX327" s="409"/>
      <c r="GY327" s="409"/>
      <c r="GZ327" s="409"/>
      <c r="HA327" s="409"/>
      <c r="HB327" s="409"/>
      <c r="HC327" s="409"/>
      <c r="HD327" s="409"/>
      <c r="HE327" s="409"/>
      <c r="HF327" s="409"/>
      <c r="HG327" s="409"/>
      <c r="HH327" s="409"/>
      <c r="HI327" s="409"/>
      <c r="HJ327" s="409"/>
      <c r="HK327" s="409"/>
      <c r="HL327" s="409"/>
      <c r="HM327" s="409"/>
      <c r="HN327" s="409"/>
      <c r="HO327" s="409"/>
      <c r="HP327" s="409"/>
    </row>
    <row r="328" spans="1:224" s="407" customFormat="1">
      <c r="A328" s="525" t="s">
        <v>917</v>
      </c>
      <c r="B328" s="530" t="s">
        <v>1016</v>
      </c>
      <c r="C328" s="527">
        <v>199139</v>
      </c>
      <c r="D328" s="527">
        <v>2</v>
      </c>
      <c r="E328" s="395">
        <v>4528</v>
      </c>
      <c r="F328" s="395">
        <v>4639</v>
      </c>
      <c r="G328" s="395">
        <v>4680</v>
      </c>
      <c r="H328" s="395">
        <v>5006</v>
      </c>
      <c r="I328" s="472">
        <v>4789</v>
      </c>
      <c r="J328" s="472">
        <v>5055</v>
      </c>
      <c r="K328" s="394">
        <v>1684</v>
      </c>
      <c r="L328" s="395">
        <v>1905</v>
      </c>
      <c r="M328" s="395">
        <v>2126</v>
      </c>
      <c r="N328" s="395">
        <v>2078</v>
      </c>
      <c r="O328" s="396">
        <v>2143</v>
      </c>
      <c r="P328" s="396">
        <v>2313</v>
      </c>
      <c r="Q328" s="395">
        <v>2384</v>
      </c>
      <c r="R328" s="395">
        <v>2473</v>
      </c>
      <c r="S328" s="395">
        <v>2601</v>
      </c>
      <c r="T328" s="395">
        <v>2864</v>
      </c>
      <c r="U328" s="395">
        <v>2767</v>
      </c>
      <c r="V328" s="472">
        <v>2933</v>
      </c>
      <c r="W328" s="394">
        <v>2</v>
      </c>
      <c r="X328" s="395">
        <v>1</v>
      </c>
      <c r="Y328" s="395">
        <v>4</v>
      </c>
      <c r="Z328" s="395">
        <v>0</v>
      </c>
      <c r="AA328" s="396">
        <v>1</v>
      </c>
      <c r="AB328" s="396">
        <v>4</v>
      </c>
      <c r="AC328" s="528">
        <v>1</v>
      </c>
      <c r="AD328" s="395"/>
      <c r="AE328" s="395">
        <v>0</v>
      </c>
      <c r="AF328" s="395">
        <v>0</v>
      </c>
      <c r="AG328" s="395">
        <v>0</v>
      </c>
      <c r="AH328" s="472">
        <v>0</v>
      </c>
      <c r="AI328" s="489">
        <f t="shared" si="286"/>
        <v>1682</v>
      </c>
      <c r="AJ328" s="397">
        <f t="shared" si="287"/>
        <v>1904</v>
      </c>
      <c r="AK328" s="397">
        <f t="shared" si="288"/>
        <v>2122</v>
      </c>
      <c r="AL328" s="397">
        <f t="shared" si="289"/>
        <v>2078</v>
      </c>
      <c r="AM328" s="397">
        <f t="shared" si="290"/>
        <v>2142</v>
      </c>
      <c r="AN328" s="397">
        <f t="shared" si="291"/>
        <v>2309</v>
      </c>
      <c r="AO328" s="397">
        <f t="shared" si="292"/>
        <v>2383</v>
      </c>
      <c r="AP328" s="397">
        <f t="shared" si="293"/>
        <v>2473</v>
      </c>
      <c r="AQ328" s="397">
        <f t="shared" si="294"/>
        <v>2601</v>
      </c>
      <c r="AR328" s="397">
        <f t="shared" si="295"/>
        <v>2864</v>
      </c>
      <c r="AS328" s="397">
        <f t="shared" si="296"/>
        <v>2767</v>
      </c>
      <c r="AT328" s="398">
        <f t="shared" si="297"/>
        <v>2933</v>
      </c>
      <c r="AU328" s="379">
        <v>2217</v>
      </c>
      <c r="AV328" s="395">
        <v>2130</v>
      </c>
      <c r="AW328" s="472">
        <v>2290</v>
      </c>
      <c r="AX328" s="400">
        <v>97</v>
      </c>
      <c r="AY328" s="395">
        <v>95</v>
      </c>
      <c r="AZ328" s="472">
        <v>115</v>
      </c>
      <c r="BA328" s="489">
        <f t="shared" si="298"/>
        <v>550</v>
      </c>
      <c r="BB328" s="397">
        <f t="shared" si="299"/>
        <v>542</v>
      </c>
      <c r="BC328" s="398">
        <f t="shared" si="300"/>
        <v>528</v>
      </c>
      <c r="BD328" s="401">
        <v>1068</v>
      </c>
      <c r="BE328" s="402">
        <v>1170</v>
      </c>
      <c r="BF328" s="472">
        <v>1206</v>
      </c>
      <c r="BG328" s="403">
        <v>852</v>
      </c>
      <c r="BH328" s="402">
        <v>1045</v>
      </c>
      <c r="BI328" s="472">
        <v>1106</v>
      </c>
      <c r="BJ328" s="403">
        <v>109</v>
      </c>
      <c r="BK328" s="402">
        <v>114</v>
      </c>
      <c r="BL328" s="472">
        <v>112</v>
      </c>
      <c r="BM328" s="403">
        <v>340</v>
      </c>
      <c r="BN328" s="402">
        <v>412</v>
      </c>
      <c r="BO328" s="472">
        <v>455</v>
      </c>
      <c r="BP328" s="490">
        <f t="shared" si="301"/>
        <v>625</v>
      </c>
      <c r="BQ328" s="475">
        <f t="shared" si="302"/>
        <v>613</v>
      </c>
      <c r="BR328" s="405">
        <f t="shared" si="303"/>
        <v>610</v>
      </c>
      <c r="BS328" s="402"/>
      <c r="BT328" s="402"/>
      <c r="BU328" s="402"/>
      <c r="BV328" s="402"/>
      <c r="BW328" s="472"/>
      <c r="BX328" s="472"/>
      <c r="BY328" s="403"/>
      <c r="BZ328" s="402"/>
      <c r="CA328" s="402"/>
      <c r="CB328" s="402"/>
      <c r="CC328" s="402"/>
      <c r="CD328" s="402"/>
      <c r="CE328" s="402"/>
      <c r="CF328" s="472"/>
      <c r="CG328" s="403"/>
      <c r="CH328" s="399"/>
      <c r="CI328" s="402"/>
      <c r="CJ328" s="402"/>
      <c r="CK328" s="402"/>
      <c r="CL328" s="402"/>
      <c r="CM328" s="402"/>
      <c r="CN328" s="472"/>
      <c r="CO328" s="489" t="str">
        <f t="shared" si="304"/>
        <v/>
      </c>
      <c r="CP328" s="397" t="str">
        <f t="shared" si="305"/>
        <v/>
      </c>
      <c r="CQ328" s="397" t="str">
        <f t="shared" si="306"/>
        <v/>
      </c>
      <c r="CR328" s="397" t="str">
        <f t="shared" si="307"/>
        <v/>
      </c>
      <c r="CS328" s="397" t="str">
        <f t="shared" si="308"/>
        <v/>
      </c>
      <c r="CT328" s="397" t="str">
        <f t="shared" si="309"/>
        <v/>
      </c>
      <c r="CU328" s="397" t="str">
        <f t="shared" si="310"/>
        <v/>
      </c>
      <c r="CV328" s="491" t="str">
        <f t="shared" si="311"/>
        <v/>
      </c>
      <c r="CW328" s="379"/>
      <c r="CX328" s="399"/>
      <c r="CY328" s="472"/>
      <c r="CZ328" s="400"/>
      <c r="DA328" s="399"/>
      <c r="DB328" s="472"/>
      <c r="DC328" s="404" t="str">
        <f t="shared" si="312"/>
        <v/>
      </c>
      <c r="DD328" s="404" t="str">
        <f t="shared" si="313"/>
        <v/>
      </c>
      <c r="DE328" s="405" t="str">
        <f t="shared" si="314"/>
        <v/>
      </c>
      <c r="DF328" s="379"/>
      <c r="DG328" s="399"/>
      <c r="DH328" s="472"/>
      <c r="DI328" s="400"/>
      <c r="DJ328" s="399"/>
      <c r="DK328" s="472"/>
      <c r="DL328" s="400"/>
      <c r="DM328" s="399"/>
      <c r="DN328" s="472"/>
      <c r="DO328" s="400"/>
      <c r="DP328" s="399"/>
      <c r="DQ328" s="472"/>
      <c r="DR328" s="404" t="str">
        <f t="shared" si="315"/>
        <v/>
      </c>
      <c r="DS328" s="404" t="str">
        <f t="shared" si="316"/>
        <v/>
      </c>
      <c r="DT328" s="405" t="str">
        <f t="shared" si="317"/>
        <v/>
      </c>
      <c r="DU328" s="28"/>
      <c r="DV328" s="28"/>
      <c r="DW328" s="5"/>
      <c r="DX328" s="5"/>
      <c r="DY328" s="28"/>
      <c r="DZ328" s="28"/>
      <c r="EA328" s="5"/>
      <c r="EB328" s="5"/>
      <c r="EC328" s="5"/>
      <c r="ED328" s="5"/>
      <c r="EE328" s="5"/>
      <c r="EF328" s="5"/>
      <c r="EG328" s="5"/>
      <c r="EH328" s="5"/>
      <c r="EI328" s="5"/>
      <c r="EJ328" s="5"/>
      <c r="EK328" s="5"/>
      <c r="EL328" s="5"/>
      <c r="EM328" s="5"/>
      <c r="EN328" s="5"/>
      <c r="EO328" s="409"/>
      <c r="EP328" s="409"/>
      <c r="EQ328" s="409"/>
      <c r="ER328" s="409"/>
      <c r="ES328" s="409"/>
      <c r="ET328" s="409"/>
      <c r="EU328" s="409"/>
      <c r="EV328" s="409"/>
      <c r="EW328" s="409"/>
      <c r="EX328" s="409"/>
      <c r="EY328" s="409"/>
      <c r="EZ328" s="409"/>
      <c r="FA328" s="409"/>
      <c r="FB328" s="409"/>
      <c r="FC328" s="409"/>
      <c r="FD328" s="409"/>
      <c r="FE328" s="409"/>
      <c r="FF328" s="409"/>
      <c r="FG328" s="409"/>
      <c r="FH328" s="409"/>
      <c r="FI328" s="409"/>
      <c r="FJ328" s="409"/>
      <c r="FK328" s="409"/>
      <c r="FL328" s="409"/>
      <c r="FM328" s="409"/>
      <c r="FN328" s="409"/>
      <c r="FO328" s="409"/>
      <c r="FP328" s="409"/>
      <c r="FQ328" s="409"/>
      <c r="FR328" s="409"/>
      <c r="FS328" s="409"/>
      <c r="FT328" s="409"/>
      <c r="FU328" s="409"/>
      <c r="FV328" s="409"/>
      <c r="FW328" s="409"/>
      <c r="FX328" s="409"/>
      <c r="FY328" s="409"/>
      <c r="FZ328" s="409"/>
      <c r="GA328" s="409"/>
      <c r="GB328" s="409"/>
      <c r="GC328" s="409"/>
      <c r="GD328" s="409"/>
      <c r="GE328" s="409"/>
      <c r="GF328" s="409"/>
      <c r="GG328" s="409"/>
      <c r="GH328" s="409"/>
      <c r="GI328" s="409"/>
      <c r="GJ328" s="409"/>
      <c r="GK328" s="409"/>
      <c r="GL328" s="409"/>
      <c r="GM328" s="409"/>
      <c r="GN328" s="409"/>
      <c r="GO328" s="409"/>
      <c r="GP328" s="409"/>
      <c r="GQ328" s="409"/>
      <c r="GR328" s="409"/>
      <c r="GS328" s="409"/>
      <c r="GT328" s="409"/>
      <c r="GU328" s="409"/>
      <c r="GV328" s="409"/>
      <c r="GW328" s="409"/>
      <c r="GX328" s="409"/>
      <c r="GY328" s="409"/>
      <c r="GZ328" s="409"/>
      <c r="HA328" s="409"/>
      <c r="HB328" s="409"/>
      <c r="HC328" s="409"/>
      <c r="HD328" s="409"/>
      <c r="HE328" s="409"/>
      <c r="HF328" s="409"/>
      <c r="HG328" s="409"/>
      <c r="HH328" s="409"/>
      <c r="HI328" s="409"/>
      <c r="HJ328" s="409"/>
      <c r="HK328" s="409"/>
      <c r="HL328" s="409"/>
      <c r="HM328" s="409"/>
      <c r="HN328" s="409"/>
      <c r="HO328" s="409"/>
      <c r="HP328" s="409"/>
    </row>
    <row r="329" spans="1:224" s="407" customFormat="1">
      <c r="A329" s="525" t="s">
        <v>917</v>
      </c>
      <c r="B329" s="526" t="s">
        <v>1017</v>
      </c>
      <c r="C329" s="527">
        <v>199148</v>
      </c>
      <c r="D329" s="527">
        <v>2</v>
      </c>
      <c r="E329" s="395">
        <v>3234</v>
      </c>
      <c r="F329" s="395">
        <v>3295</v>
      </c>
      <c r="G329" s="395">
        <v>3403</v>
      </c>
      <c r="H329" s="395">
        <v>3811</v>
      </c>
      <c r="I329" s="472">
        <v>4048</v>
      </c>
      <c r="J329" s="472">
        <v>5297</v>
      </c>
      <c r="K329" s="394">
        <v>1552</v>
      </c>
      <c r="L329" s="395">
        <v>1578</v>
      </c>
      <c r="M329" s="395">
        <v>1796</v>
      </c>
      <c r="N329" s="395">
        <v>1911</v>
      </c>
      <c r="O329" s="396">
        <v>1870</v>
      </c>
      <c r="P329" s="396">
        <v>1898</v>
      </c>
      <c r="Q329" s="395">
        <v>2073</v>
      </c>
      <c r="R329" s="395">
        <v>2039</v>
      </c>
      <c r="S329" s="395">
        <v>2161</v>
      </c>
      <c r="T329" s="395">
        <v>2401</v>
      </c>
      <c r="U329" s="395">
        <v>2401</v>
      </c>
      <c r="V329" s="472">
        <v>2433</v>
      </c>
      <c r="W329" s="394"/>
      <c r="X329" s="395">
        <v>2</v>
      </c>
      <c r="Y329" s="395">
        <v>6</v>
      </c>
      <c r="Z329" s="395">
        <v>3</v>
      </c>
      <c r="AA329" s="396">
        <v>3</v>
      </c>
      <c r="AB329" s="396">
        <v>0</v>
      </c>
      <c r="AC329" s="528">
        <v>2</v>
      </c>
      <c r="AD329" s="395"/>
      <c r="AE329" s="395">
        <v>0</v>
      </c>
      <c r="AF329" s="395">
        <v>0</v>
      </c>
      <c r="AG329" s="395">
        <v>0</v>
      </c>
      <c r="AH329" s="472">
        <v>0</v>
      </c>
      <c r="AI329" s="489">
        <f t="shared" si="286"/>
        <v>1552</v>
      </c>
      <c r="AJ329" s="397">
        <f t="shared" si="287"/>
        <v>1576</v>
      </c>
      <c r="AK329" s="397">
        <f t="shared" si="288"/>
        <v>1790</v>
      </c>
      <c r="AL329" s="397">
        <f t="shared" si="289"/>
        <v>1908</v>
      </c>
      <c r="AM329" s="397">
        <f t="shared" si="290"/>
        <v>1867</v>
      </c>
      <c r="AN329" s="397">
        <f t="shared" si="291"/>
        <v>1898</v>
      </c>
      <c r="AO329" s="397">
        <f t="shared" si="292"/>
        <v>2071</v>
      </c>
      <c r="AP329" s="397">
        <f t="shared" si="293"/>
        <v>2039</v>
      </c>
      <c r="AQ329" s="397">
        <f t="shared" si="294"/>
        <v>2161</v>
      </c>
      <c r="AR329" s="397">
        <f t="shared" si="295"/>
        <v>2401</v>
      </c>
      <c r="AS329" s="397">
        <f t="shared" si="296"/>
        <v>2401</v>
      </c>
      <c r="AT329" s="398">
        <f t="shared" si="297"/>
        <v>2433</v>
      </c>
      <c r="AU329" s="379">
        <v>1827</v>
      </c>
      <c r="AV329" s="395">
        <v>1818</v>
      </c>
      <c r="AW329" s="472">
        <v>1834</v>
      </c>
      <c r="AX329" s="400">
        <v>94</v>
      </c>
      <c r="AY329" s="395">
        <v>81</v>
      </c>
      <c r="AZ329" s="472">
        <v>105</v>
      </c>
      <c r="BA329" s="489">
        <f t="shared" si="298"/>
        <v>480</v>
      </c>
      <c r="BB329" s="397">
        <f t="shared" si="299"/>
        <v>502</v>
      </c>
      <c r="BC329" s="398">
        <f t="shared" si="300"/>
        <v>494</v>
      </c>
      <c r="BD329" s="401">
        <v>972</v>
      </c>
      <c r="BE329" s="402">
        <v>946</v>
      </c>
      <c r="BF329" s="472">
        <v>1088</v>
      </c>
      <c r="BG329" s="403">
        <v>798</v>
      </c>
      <c r="BH329" s="402">
        <v>846</v>
      </c>
      <c r="BI329" s="472">
        <v>957</v>
      </c>
      <c r="BJ329" s="403">
        <v>42</v>
      </c>
      <c r="BK329" s="402">
        <v>68</v>
      </c>
      <c r="BL329" s="472">
        <v>73</v>
      </c>
      <c r="BM329" s="403">
        <v>350</v>
      </c>
      <c r="BN329" s="402">
        <v>406</v>
      </c>
      <c r="BO329" s="472">
        <v>422</v>
      </c>
      <c r="BP329" s="490">
        <f t="shared" si="301"/>
        <v>503</v>
      </c>
      <c r="BQ329" s="475">
        <f t="shared" si="302"/>
        <v>478</v>
      </c>
      <c r="BR329" s="405">
        <f t="shared" si="303"/>
        <v>488</v>
      </c>
      <c r="BS329" s="402"/>
      <c r="BT329" s="402"/>
      <c r="BU329" s="402"/>
      <c r="BV329" s="402"/>
      <c r="BW329" s="472"/>
      <c r="BX329" s="472"/>
      <c r="BY329" s="403"/>
      <c r="BZ329" s="402"/>
      <c r="CA329" s="402"/>
      <c r="CB329" s="402"/>
      <c r="CC329" s="402"/>
      <c r="CD329" s="402"/>
      <c r="CE329" s="402"/>
      <c r="CF329" s="472"/>
      <c r="CG329" s="403"/>
      <c r="CH329" s="399"/>
      <c r="CI329" s="402"/>
      <c r="CJ329" s="402"/>
      <c r="CK329" s="402"/>
      <c r="CL329" s="402"/>
      <c r="CM329" s="402"/>
      <c r="CN329" s="472"/>
      <c r="CO329" s="489" t="str">
        <f t="shared" si="304"/>
        <v/>
      </c>
      <c r="CP329" s="397" t="str">
        <f t="shared" si="305"/>
        <v/>
      </c>
      <c r="CQ329" s="397" t="str">
        <f t="shared" si="306"/>
        <v/>
      </c>
      <c r="CR329" s="397" t="str">
        <f t="shared" si="307"/>
        <v/>
      </c>
      <c r="CS329" s="397" t="str">
        <f t="shared" si="308"/>
        <v/>
      </c>
      <c r="CT329" s="397" t="str">
        <f t="shared" si="309"/>
        <v/>
      </c>
      <c r="CU329" s="397" t="str">
        <f t="shared" si="310"/>
        <v/>
      </c>
      <c r="CV329" s="491" t="str">
        <f t="shared" si="311"/>
        <v/>
      </c>
      <c r="CW329" s="379"/>
      <c r="CX329" s="399"/>
      <c r="CY329" s="472"/>
      <c r="CZ329" s="400"/>
      <c r="DA329" s="399"/>
      <c r="DB329" s="472"/>
      <c r="DC329" s="404" t="str">
        <f t="shared" si="312"/>
        <v/>
      </c>
      <c r="DD329" s="404" t="str">
        <f t="shared" si="313"/>
        <v/>
      </c>
      <c r="DE329" s="405" t="str">
        <f t="shared" si="314"/>
        <v/>
      </c>
      <c r="DF329" s="379"/>
      <c r="DG329" s="399"/>
      <c r="DH329" s="472"/>
      <c r="DI329" s="400"/>
      <c r="DJ329" s="399"/>
      <c r="DK329" s="472"/>
      <c r="DL329" s="400"/>
      <c r="DM329" s="399"/>
      <c r="DN329" s="472"/>
      <c r="DO329" s="400"/>
      <c r="DP329" s="399"/>
      <c r="DQ329" s="472"/>
      <c r="DR329" s="404" t="str">
        <f t="shared" si="315"/>
        <v/>
      </c>
      <c r="DS329" s="404" t="str">
        <f t="shared" si="316"/>
        <v/>
      </c>
      <c r="DT329" s="405" t="str">
        <f t="shared" si="317"/>
        <v/>
      </c>
      <c r="DU329" s="28"/>
      <c r="DV329" s="28"/>
      <c r="DW329" s="5"/>
      <c r="DX329" s="5"/>
      <c r="DY329" s="28"/>
      <c r="DZ329" s="28"/>
      <c r="EA329" s="5"/>
      <c r="EB329" s="5"/>
      <c r="EC329" s="5"/>
      <c r="ED329" s="5"/>
      <c r="EE329" s="5"/>
      <c r="EF329" s="5"/>
      <c r="EG329" s="5"/>
      <c r="EH329" s="5"/>
      <c r="EI329" s="5"/>
      <c r="EJ329" s="5"/>
      <c r="EK329" s="5"/>
      <c r="EL329" s="5"/>
      <c r="EM329" s="5"/>
      <c r="EN329" s="5"/>
      <c r="EO329" s="409"/>
      <c r="EP329" s="409"/>
      <c r="EQ329" s="409"/>
      <c r="ER329" s="409"/>
      <c r="ES329" s="409"/>
      <c r="ET329" s="409"/>
      <c r="EU329" s="409"/>
      <c r="EV329" s="409"/>
      <c r="EW329" s="409"/>
      <c r="EX329" s="409"/>
      <c r="EY329" s="409"/>
      <c r="EZ329" s="409"/>
      <c r="FA329" s="409"/>
      <c r="FB329" s="409"/>
      <c r="FC329" s="409"/>
      <c r="FD329" s="409"/>
      <c r="FE329" s="409"/>
      <c r="FF329" s="409"/>
      <c r="FG329" s="409"/>
      <c r="FH329" s="409"/>
      <c r="FI329" s="409"/>
      <c r="FJ329" s="409"/>
      <c r="FK329" s="409"/>
      <c r="FL329" s="409"/>
      <c r="FM329" s="409"/>
      <c r="FN329" s="409"/>
      <c r="FO329" s="409"/>
      <c r="FP329" s="409"/>
      <c r="FQ329" s="409"/>
      <c r="FR329" s="409"/>
      <c r="FS329" s="409"/>
      <c r="FT329" s="409"/>
      <c r="FU329" s="409"/>
      <c r="FV329" s="409"/>
      <c r="FW329" s="409"/>
      <c r="FX329" s="409"/>
      <c r="FY329" s="409"/>
      <c r="FZ329" s="409"/>
      <c r="GA329" s="409"/>
      <c r="GB329" s="409"/>
      <c r="GC329" s="409"/>
      <c r="GD329" s="409"/>
      <c r="GE329" s="409"/>
      <c r="GF329" s="409"/>
      <c r="GG329" s="409"/>
      <c r="GH329" s="409"/>
      <c r="GI329" s="409"/>
      <c r="GJ329" s="409"/>
      <c r="GK329" s="409"/>
      <c r="GL329" s="409"/>
      <c r="GM329" s="409"/>
      <c r="GN329" s="409"/>
      <c r="GO329" s="409"/>
      <c r="GP329" s="409"/>
      <c r="GQ329" s="409"/>
      <c r="GR329" s="409"/>
      <c r="GS329" s="409"/>
      <c r="GT329" s="409"/>
      <c r="GU329" s="409"/>
      <c r="GV329" s="409"/>
      <c r="GW329" s="409"/>
      <c r="GX329" s="409"/>
      <c r="GY329" s="409"/>
      <c r="GZ329" s="409"/>
      <c r="HA329" s="409"/>
      <c r="HB329" s="409"/>
      <c r="HC329" s="409"/>
      <c r="HD329" s="409"/>
      <c r="HE329" s="409"/>
      <c r="HF329" s="409"/>
      <c r="HG329" s="409"/>
      <c r="HH329" s="409"/>
      <c r="HI329" s="409"/>
      <c r="HJ329" s="409"/>
      <c r="HK329" s="409"/>
      <c r="HL329" s="409"/>
      <c r="HM329" s="409"/>
      <c r="HN329" s="409"/>
      <c r="HO329" s="409"/>
      <c r="HP329" s="409"/>
    </row>
    <row r="330" spans="1:224" s="407" customFormat="1">
      <c r="A330" s="525" t="s">
        <v>917</v>
      </c>
      <c r="B330" s="526" t="s">
        <v>1018</v>
      </c>
      <c r="C330" s="527">
        <v>197869</v>
      </c>
      <c r="D330" s="527">
        <v>3</v>
      </c>
      <c r="E330" s="395">
        <v>3573</v>
      </c>
      <c r="F330" s="395">
        <v>3552</v>
      </c>
      <c r="G330" s="395">
        <v>3728</v>
      </c>
      <c r="H330" s="395">
        <v>3543</v>
      </c>
      <c r="I330" s="472">
        <v>3739</v>
      </c>
      <c r="J330" s="472">
        <v>3805</v>
      </c>
      <c r="K330" s="394">
        <v>2025</v>
      </c>
      <c r="L330" s="395">
        <v>2161</v>
      </c>
      <c r="M330" s="395">
        <v>2311</v>
      </c>
      <c r="N330" s="395">
        <v>2199</v>
      </c>
      <c r="O330" s="396">
        <v>2548</v>
      </c>
      <c r="P330" s="396">
        <v>2307</v>
      </c>
      <c r="Q330" s="395">
        <v>2417</v>
      </c>
      <c r="R330" s="395">
        <v>2465</v>
      </c>
      <c r="S330" s="395">
        <v>2516</v>
      </c>
      <c r="T330" s="395">
        <v>2541</v>
      </c>
      <c r="U330" s="395">
        <v>2711</v>
      </c>
      <c r="V330" s="472">
        <v>2732</v>
      </c>
      <c r="W330" s="394"/>
      <c r="X330" s="395">
        <v>0</v>
      </c>
      <c r="Y330" s="395"/>
      <c r="Z330" s="395">
        <v>0</v>
      </c>
      <c r="AA330" s="396">
        <v>4</v>
      </c>
      <c r="AB330" s="396">
        <v>4</v>
      </c>
      <c r="AC330" s="528">
        <v>5</v>
      </c>
      <c r="AD330" s="395"/>
      <c r="AE330" s="395">
        <v>0</v>
      </c>
      <c r="AF330" s="395">
        <v>0</v>
      </c>
      <c r="AG330" s="395">
        <v>0</v>
      </c>
      <c r="AH330" s="472">
        <v>0</v>
      </c>
      <c r="AI330" s="489">
        <f t="shared" si="286"/>
        <v>2025</v>
      </c>
      <c r="AJ330" s="397">
        <f t="shared" si="287"/>
        <v>2161</v>
      </c>
      <c r="AK330" s="397">
        <f t="shared" si="288"/>
        <v>2311</v>
      </c>
      <c r="AL330" s="397">
        <f t="shared" si="289"/>
        <v>2199</v>
      </c>
      <c r="AM330" s="397">
        <f t="shared" si="290"/>
        <v>2544</v>
      </c>
      <c r="AN330" s="397">
        <f t="shared" si="291"/>
        <v>2303</v>
      </c>
      <c r="AO330" s="397">
        <f t="shared" si="292"/>
        <v>2412</v>
      </c>
      <c r="AP330" s="397">
        <f t="shared" si="293"/>
        <v>2465</v>
      </c>
      <c r="AQ330" s="397">
        <f t="shared" si="294"/>
        <v>2516</v>
      </c>
      <c r="AR330" s="397">
        <f t="shared" si="295"/>
        <v>2541</v>
      </c>
      <c r="AS330" s="397">
        <f t="shared" si="296"/>
        <v>2711</v>
      </c>
      <c r="AT330" s="398">
        <f t="shared" si="297"/>
        <v>2732</v>
      </c>
      <c r="AU330" s="379">
        <v>2145</v>
      </c>
      <c r="AV330" s="395">
        <v>2320</v>
      </c>
      <c r="AW330" s="472">
        <v>2389</v>
      </c>
      <c r="AX330" s="400">
        <v>99</v>
      </c>
      <c r="AY330" s="395">
        <v>82</v>
      </c>
      <c r="AZ330" s="472">
        <v>67</v>
      </c>
      <c r="BA330" s="489">
        <f t="shared" si="298"/>
        <v>297</v>
      </c>
      <c r="BB330" s="397">
        <f t="shared" si="299"/>
        <v>309</v>
      </c>
      <c r="BC330" s="398">
        <f t="shared" si="300"/>
        <v>276</v>
      </c>
      <c r="BD330" s="401">
        <v>1569</v>
      </c>
      <c r="BE330" s="402">
        <v>1441</v>
      </c>
      <c r="BF330" s="472">
        <v>1545</v>
      </c>
      <c r="BG330" s="403">
        <v>1274</v>
      </c>
      <c r="BH330" s="402">
        <v>1383</v>
      </c>
      <c r="BI330" s="472">
        <v>1465</v>
      </c>
      <c r="BJ330" s="403">
        <v>68</v>
      </c>
      <c r="BK330" s="402">
        <v>61</v>
      </c>
      <c r="BL330" s="472">
        <v>51</v>
      </c>
      <c r="BM330" s="403">
        <v>381</v>
      </c>
      <c r="BN330" s="402">
        <v>369</v>
      </c>
      <c r="BO330" s="472">
        <v>386</v>
      </c>
      <c r="BP330" s="490">
        <f t="shared" si="301"/>
        <v>526</v>
      </c>
      <c r="BQ330" s="475">
        <f t="shared" si="302"/>
        <v>432</v>
      </c>
      <c r="BR330" s="405">
        <f t="shared" si="303"/>
        <v>430</v>
      </c>
      <c r="BS330" s="402"/>
      <c r="BT330" s="402"/>
      <c r="BU330" s="402"/>
      <c r="BV330" s="402"/>
      <c r="BW330" s="472"/>
      <c r="BX330" s="472"/>
      <c r="BY330" s="403"/>
      <c r="BZ330" s="402"/>
      <c r="CA330" s="402"/>
      <c r="CB330" s="402"/>
      <c r="CC330" s="402"/>
      <c r="CD330" s="402"/>
      <c r="CE330" s="402"/>
      <c r="CF330" s="472"/>
      <c r="CG330" s="403"/>
      <c r="CH330" s="399"/>
      <c r="CI330" s="402"/>
      <c r="CJ330" s="402"/>
      <c r="CK330" s="402"/>
      <c r="CL330" s="402"/>
      <c r="CM330" s="402"/>
      <c r="CN330" s="472"/>
      <c r="CO330" s="489" t="str">
        <f t="shared" si="304"/>
        <v/>
      </c>
      <c r="CP330" s="397" t="str">
        <f t="shared" si="305"/>
        <v/>
      </c>
      <c r="CQ330" s="397" t="str">
        <f t="shared" si="306"/>
        <v/>
      </c>
      <c r="CR330" s="397" t="str">
        <f t="shared" si="307"/>
        <v/>
      </c>
      <c r="CS330" s="397" t="str">
        <f t="shared" si="308"/>
        <v/>
      </c>
      <c r="CT330" s="397" t="str">
        <f t="shared" si="309"/>
        <v/>
      </c>
      <c r="CU330" s="397" t="str">
        <f t="shared" si="310"/>
        <v/>
      </c>
      <c r="CV330" s="491" t="str">
        <f t="shared" si="311"/>
        <v/>
      </c>
      <c r="CW330" s="379"/>
      <c r="CX330" s="399"/>
      <c r="CY330" s="472"/>
      <c r="CZ330" s="400"/>
      <c r="DA330" s="399"/>
      <c r="DB330" s="472"/>
      <c r="DC330" s="404" t="str">
        <f t="shared" si="312"/>
        <v/>
      </c>
      <c r="DD330" s="404" t="str">
        <f t="shared" si="313"/>
        <v/>
      </c>
      <c r="DE330" s="405" t="str">
        <f t="shared" si="314"/>
        <v/>
      </c>
      <c r="DF330" s="379"/>
      <c r="DG330" s="399"/>
      <c r="DH330" s="472"/>
      <c r="DI330" s="400"/>
      <c r="DJ330" s="399"/>
      <c r="DK330" s="472"/>
      <c r="DL330" s="400"/>
      <c r="DM330" s="399"/>
      <c r="DN330" s="472"/>
      <c r="DO330" s="400"/>
      <c r="DP330" s="399"/>
      <c r="DQ330" s="472"/>
      <c r="DR330" s="404" t="str">
        <f t="shared" si="315"/>
        <v/>
      </c>
      <c r="DS330" s="404" t="str">
        <f t="shared" si="316"/>
        <v/>
      </c>
      <c r="DT330" s="405" t="str">
        <f t="shared" si="317"/>
        <v/>
      </c>
      <c r="DU330" s="28"/>
      <c r="DV330" s="28"/>
      <c r="DW330" s="5"/>
      <c r="DX330" s="5"/>
      <c r="DY330" s="28"/>
      <c r="DZ330" s="28"/>
      <c r="EA330" s="5"/>
      <c r="EB330" s="5"/>
      <c r="EC330" s="5"/>
      <c r="ED330" s="5"/>
      <c r="EE330" s="5"/>
      <c r="EF330" s="5"/>
      <c r="EG330" s="5"/>
      <c r="EH330" s="5"/>
      <c r="EI330" s="5"/>
      <c r="EJ330" s="5"/>
      <c r="EK330" s="5"/>
      <c r="EL330" s="5"/>
      <c r="EM330" s="5"/>
      <c r="EN330" s="5"/>
      <c r="EO330" s="409"/>
      <c r="EP330" s="409"/>
      <c r="EQ330" s="409"/>
      <c r="ER330" s="409"/>
      <c r="ES330" s="409"/>
      <c r="ET330" s="409"/>
      <c r="EU330" s="409"/>
      <c r="EV330" s="409"/>
      <c r="EW330" s="409"/>
      <c r="EX330" s="409"/>
      <c r="EY330" s="409"/>
      <c r="EZ330" s="409"/>
      <c r="FA330" s="409"/>
      <c r="FB330" s="409"/>
      <c r="FC330" s="409"/>
      <c r="FD330" s="409"/>
      <c r="FE330" s="409"/>
      <c r="FF330" s="409"/>
      <c r="FG330" s="409"/>
      <c r="FH330" s="409"/>
      <c r="FI330" s="409"/>
      <c r="FJ330" s="409"/>
      <c r="FK330" s="409"/>
      <c r="FL330" s="409"/>
      <c r="FM330" s="409"/>
      <c r="FN330" s="409"/>
      <c r="FO330" s="409"/>
      <c r="FP330" s="409"/>
      <c r="FQ330" s="409"/>
      <c r="FR330" s="409"/>
      <c r="FS330" s="409"/>
      <c r="FT330" s="409"/>
      <c r="FU330" s="409"/>
      <c r="FV330" s="409"/>
      <c r="FW330" s="409"/>
      <c r="FX330" s="409"/>
      <c r="FY330" s="409"/>
      <c r="FZ330" s="409"/>
      <c r="GA330" s="409"/>
      <c r="GB330" s="409"/>
      <c r="GC330" s="409"/>
      <c r="GD330" s="409"/>
      <c r="GE330" s="409"/>
      <c r="GF330" s="409"/>
      <c r="GG330" s="409"/>
      <c r="GH330" s="409"/>
      <c r="GI330" s="409"/>
      <c r="GJ330" s="409"/>
      <c r="GK330" s="409"/>
      <c r="GL330" s="409"/>
      <c r="GM330" s="409"/>
      <c r="GN330" s="409"/>
      <c r="GO330" s="409"/>
      <c r="GP330" s="409"/>
      <c r="GQ330" s="409"/>
      <c r="GR330" s="409"/>
      <c r="GS330" s="409"/>
      <c r="GT330" s="409"/>
      <c r="GU330" s="409"/>
      <c r="GV330" s="409"/>
      <c r="GW330" s="409"/>
      <c r="GX330" s="409"/>
      <c r="GY330" s="409"/>
      <c r="GZ330" s="409"/>
      <c r="HA330" s="409"/>
      <c r="HB330" s="409"/>
      <c r="HC330" s="409"/>
      <c r="HD330" s="409"/>
      <c r="HE330" s="409"/>
      <c r="HF330" s="409"/>
      <c r="HG330" s="409"/>
      <c r="HH330" s="409"/>
      <c r="HI330" s="409"/>
      <c r="HJ330" s="409"/>
      <c r="HK330" s="409"/>
      <c r="HL330" s="409"/>
      <c r="HM330" s="409"/>
      <c r="HN330" s="409"/>
      <c r="HO330" s="409"/>
      <c r="HP330" s="409"/>
    </row>
    <row r="331" spans="1:224" s="407" customFormat="1">
      <c r="A331" s="525" t="s">
        <v>917</v>
      </c>
      <c r="B331" s="526" t="s">
        <v>1019</v>
      </c>
      <c r="C331" s="527">
        <v>198464</v>
      </c>
      <c r="D331" s="527">
        <v>3</v>
      </c>
      <c r="E331" s="395">
        <v>4850</v>
      </c>
      <c r="F331" s="395">
        <v>4872</v>
      </c>
      <c r="G331" s="395">
        <v>4950</v>
      </c>
      <c r="H331" s="395">
        <v>4733</v>
      </c>
      <c r="I331" s="472">
        <v>5465</v>
      </c>
      <c r="J331" s="472">
        <v>5937</v>
      </c>
      <c r="K331" s="394">
        <v>2628</v>
      </c>
      <c r="L331" s="395">
        <v>2874</v>
      </c>
      <c r="M331" s="395">
        <v>2805</v>
      </c>
      <c r="N331" s="395">
        <v>3257</v>
      </c>
      <c r="O331" s="396">
        <v>3106</v>
      </c>
      <c r="P331" s="396">
        <v>3184</v>
      </c>
      <c r="Q331" s="395">
        <v>3561</v>
      </c>
      <c r="R331" s="395">
        <v>3462</v>
      </c>
      <c r="S331" s="395">
        <v>3456</v>
      </c>
      <c r="T331" s="395">
        <v>3223</v>
      </c>
      <c r="U331" s="395">
        <v>3792</v>
      </c>
      <c r="V331" s="472">
        <v>4196</v>
      </c>
      <c r="W331" s="394">
        <v>3</v>
      </c>
      <c r="X331" s="395">
        <v>3</v>
      </c>
      <c r="Y331" s="395">
        <v>2</v>
      </c>
      <c r="Z331" s="395">
        <v>2</v>
      </c>
      <c r="AA331" s="396">
        <v>1</v>
      </c>
      <c r="AB331" s="396">
        <v>2</v>
      </c>
      <c r="AC331" s="528">
        <v>0</v>
      </c>
      <c r="AD331" s="395"/>
      <c r="AE331" s="395">
        <v>0</v>
      </c>
      <c r="AF331" s="395">
        <v>0</v>
      </c>
      <c r="AG331" s="395">
        <v>0</v>
      </c>
      <c r="AH331" s="472">
        <v>0</v>
      </c>
      <c r="AI331" s="489">
        <f t="shared" si="286"/>
        <v>2625</v>
      </c>
      <c r="AJ331" s="397">
        <f t="shared" si="287"/>
        <v>2871</v>
      </c>
      <c r="AK331" s="397">
        <f t="shared" si="288"/>
        <v>2803</v>
      </c>
      <c r="AL331" s="397">
        <f t="shared" si="289"/>
        <v>3255</v>
      </c>
      <c r="AM331" s="397">
        <f t="shared" si="290"/>
        <v>3105</v>
      </c>
      <c r="AN331" s="397">
        <f t="shared" si="291"/>
        <v>3182</v>
      </c>
      <c r="AO331" s="397">
        <f t="shared" si="292"/>
        <v>3561</v>
      </c>
      <c r="AP331" s="397">
        <f t="shared" si="293"/>
        <v>3462</v>
      </c>
      <c r="AQ331" s="397">
        <f t="shared" si="294"/>
        <v>3456</v>
      </c>
      <c r="AR331" s="397">
        <f t="shared" si="295"/>
        <v>3223</v>
      </c>
      <c r="AS331" s="397">
        <f t="shared" si="296"/>
        <v>3792</v>
      </c>
      <c r="AT331" s="398">
        <f t="shared" si="297"/>
        <v>4196</v>
      </c>
      <c r="AU331" s="379">
        <v>2537</v>
      </c>
      <c r="AV331" s="395">
        <v>2927</v>
      </c>
      <c r="AW331" s="472">
        <v>3184</v>
      </c>
      <c r="AX331" s="400">
        <v>93</v>
      </c>
      <c r="AY331" s="395">
        <v>110</v>
      </c>
      <c r="AZ331" s="529">
        <v>127</v>
      </c>
      <c r="BA331" s="489">
        <f t="shared" si="298"/>
        <v>593</v>
      </c>
      <c r="BB331" s="397">
        <f t="shared" si="299"/>
        <v>755</v>
      </c>
      <c r="BC331" s="398">
        <f t="shared" si="300"/>
        <v>885</v>
      </c>
      <c r="BD331" s="401">
        <v>1752</v>
      </c>
      <c r="BE331" s="402">
        <v>1733</v>
      </c>
      <c r="BF331" s="472">
        <v>1934</v>
      </c>
      <c r="BG331" s="403">
        <v>1503</v>
      </c>
      <c r="BH331" s="402">
        <v>1636</v>
      </c>
      <c r="BI331" s="472">
        <v>1602</v>
      </c>
      <c r="BJ331" s="403">
        <v>105</v>
      </c>
      <c r="BK331" s="402">
        <v>86</v>
      </c>
      <c r="BL331" s="472">
        <v>123</v>
      </c>
      <c r="BM331" s="403">
        <v>449</v>
      </c>
      <c r="BN331" s="402">
        <v>564</v>
      </c>
      <c r="BO331" s="472">
        <v>641</v>
      </c>
      <c r="BP331" s="490">
        <f t="shared" si="301"/>
        <v>799</v>
      </c>
      <c r="BQ331" s="475">
        <f t="shared" si="302"/>
        <v>799</v>
      </c>
      <c r="BR331" s="405">
        <f t="shared" si="303"/>
        <v>863</v>
      </c>
      <c r="BS331" s="402"/>
      <c r="BT331" s="402"/>
      <c r="BU331" s="402"/>
      <c r="BV331" s="402"/>
      <c r="BW331" s="472"/>
      <c r="BX331" s="472"/>
      <c r="BY331" s="403"/>
      <c r="BZ331" s="402"/>
      <c r="CA331" s="402"/>
      <c r="CB331" s="402"/>
      <c r="CC331" s="402"/>
      <c r="CD331" s="402"/>
      <c r="CE331" s="402"/>
      <c r="CF331" s="472"/>
      <c r="CG331" s="403"/>
      <c r="CH331" s="399"/>
      <c r="CI331" s="402"/>
      <c r="CJ331" s="402"/>
      <c r="CK331" s="402"/>
      <c r="CL331" s="402"/>
      <c r="CM331" s="402"/>
      <c r="CN331" s="472"/>
      <c r="CO331" s="489" t="str">
        <f t="shared" si="304"/>
        <v/>
      </c>
      <c r="CP331" s="397" t="str">
        <f t="shared" si="305"/>
        <v/>
      </c>
      <c r="CQ331" s="397" t="str">
        <f t="shared" si="306"/>
        <v/>
      </c>
      <c r="CR331" s="397" t="str">
        <f t="shared" si="307"/>
        <v/>
      </c>
      <c r="CS331" s="397" t="str">
        <f t="shared" si="308"/>
        <v/>
      </c>
      <c r="CT331" s="397" t="str">
        <f t="shared" si="309"/>
        <v/>
      </c>
      <c r="CU331" s="397" t="str">
        <f t="shared" si="310"/>
        <v/>
      </c>
      <c r="CV331" s="491" t="str">
        <f t="shared" si="311"/>
        <v/>
      </c>
      <c r="CW331" s="379"/>
      <c r="CX331" s="399"/>
      <c r="CY331" s="472"/>
      <c r="CZ331" s="400"/>
      <c r="DA331" s="399"/>
      <c r="DB331" s="472"/>
      <c r="DC331" s="404" t="str">
        <f t="shared" si="312"/>
        <v/>
      </c>
      <c r="DD331" s="404" t="str">
        <f t="shared" si="313"/>
        <v/>
      </c>
      <c r="DE331" s="405" t="str">
        <f t="shared" si="314"/>
        <v/>
      </c>
      <c r="DF331" s="379"/>
      <c r="DG331" s="399"/>
      <c r="DH331" s="472"/>
      <c r="DI331" s="400"/>
      <c r="DJ331" s="399"/>
      <c r="DK331" s="472"/>
      <c r="DL331" s="400"/>
      <c r="DM331" s="399"/>
      <c r="DN331" s="472"/>
      <c r="DO331" s="400"/>
      <c r="DP331" s="399"/>
      <c r="DQ331" s="472"/>
      <c r="DR331" s="404" t="str">
        <f t="shared" si="315"/>
        <v/>
      </c>
      <c r="DS331" s="404" t="str">
        <f t="shared" si="316"/>
        <v/>
      </c>
      <c r="DT331" s="405" t="str">
        <f t="shared" si="317"/>
        <v/>
      </c>
      <c r="DU331" s="28"/>
      <c r="DV331" s="28"/>
      <c r="DW331" s="5"/>
      <c r="DX331" s="5"/>
      <c r="DY331" s="28"/>
      <c r="DZ331" s="28"/>
      <c r="EA331" s="5"/>
      <c r="EB331" s="5"/>
      <c r="EC331" s="5"/>
      <c r="ED331" s="5"/>
      <c r="EE331" s="5"/>
      <c r="EF331" s="5"/>
      <c r="EG331" s="5"/>
      <c r="EH331" s="5"/>
      <c r="EI331" s="5"/>
      <c r="EJ331" s="5"/>
      <c r="EK331" s="5"/>
      <c r="EL331" s="5"/>
      <c r="EM331" s="5"/>
      <c r="EN331" s="5"/>
      <c r="EO331" s="409"/>
      <c r="EP331" s="409"/>
      <c r="EQ331" s="409"/>
      <c r="ER331" s="409"/>
      <c r="ES331" s="409"/>
      <c r="ET331" s="409"/>
      <c r="EU331" s="409"/>
      <c r="EV331" s="409"/>
      <c r="EW331" s="409"/>
      <c r="EX331" s="409"/>
      <c r="EY331" s="409"/>
      <c r="EZ331" s="409"/>
      <c r="FA331" s="409"/>
      <c r="FB331" s="409"/>
      <c r="FC331" s="409"/>
      <c r="FD331" s="409"/>
      <c r="FE331" s="409"/>
      <c r="FF331" s="409"/>
      <c r="FG331" s="409"/>
      <c r="FH331" s="409"/>
      <c r="FI331" s="409"/>
      <c r="FJ331" s="409"/>
      <c r="FK331" s="409"/>
      <c r="FL331" s="409"/>
      <c r="FM331" s="409"/>
      <c r="FN331" s="409"/>
      <c r="FO331" s="409"/>
      <c r="FP331" s="409"/>
      <c r="FQ331" s="409"/>
      <c r="FR331" s="409"/>
      <c r="FS331" s="409"/>
      <c r="FT331" s="409"/>
      <c r="FU331" s="409"/>
      <c r="FV331" s="409"/>
      <c r="FW331" s="409"/>
      <c r="FX331" s="409"/>
      <c r="FY331" s="409"/>
      <c r="FZ331" s="409"/>
      <c r="GA331" s="409"/>
      <c r="GB331" s="409"/>
      <c r="GC331" s="409"/>
      <c r="GD331" s="409"/>
      <c r="GE331" s="409"/>
      <c r="GF331" s="409"/>
      <c r="GG331" s="409"/>
      <c r="GH331" s="409"/>
      <c r="GI331" s="409"/>
      <c r="GJ331" s="409"/>
      <c r="GK331" s="409"/>
      <c r="GL331" s="409"/>
      <c r="GM331" s="409"/>
      <c r="GN331" s="409"/>
      <c r="GO331" s="409"/>
      <c r="GP331" s="409"/>
      <c r="GQ331" s="409"/>
      <c r="GR331" s="409"/>
      <c r="GS331" s="409"/>
      <c r="GT331" s="409"/>
      <c r="GU331" s="409"/>
      <c r="GV331" s="409"/>
      <c r="GW331" s="409"/>
      <c r="GX331" s="409"/>
      <c r="GY331" s="409"/>
      <c r="GZ331" s="409"/>
      <c r="HA331" s="409"/>
      <c r="HB331" s="409"/>
      <c r="HC331" s="409"/>
      <c r="HD331" s="409"/>
      <c r="HE331" s="409"/>
      <c r="HF331" s="409"/>
      <c r="HG331" s="409"/>
      <c r="HH331" s="409"/>
      <c r="HI331" s="409"/>
      <c r="HJ331" s="409"/>
      <c r="HK331" s="409"/>
      <c r="HL331" s="409"/>
      <c r="HM331" s="409"/>
      <c r="HN331" s="409"/>
      <c r="HO331" s="409"/>
      <c r="HP331" s="409"/>
    </row>
    <row r="332" spans="1:224" s="407" customFormat="1">
      <c r="A332" s="525" t="s">
        <v>917</v>
      </c>
      <c r="B332" s="530" t="s">
        <v>804</v>
      </c>
      <c r="C332" s="527">
        <v>199102</v>
      </c>
      <c r="D332" s="527">
        <v>3</v>
      </c>
      <c r="E332" s="395">
        <v>2552</v>
      </c>
      <c r="F332" s="395">
        <v>2762</v>
      </c>
      <c r="G332" s="395">
        <v>2726</v>
      </c>
      <c r="H332" s="395">
        <v>2776</v>
      </c>
      <c r="I332" s="472">
        <v>2656</v>
      </c>
      <c r="J332" s="472">
        <v>1913</v>
      </c>
      <c r="K332" s="394">
        <v>1313</v>
      </c>
      <c r="L332" s="395">
        <v>1381</v>
      </c>
      <c r="M332" s="395">
        <v>1365</v>
      </c>
      <c r="N332" s="395">
        <v>1530</v>
      </c>
      <c r="O332" s="396">
        <v>1661</v>
      </c>
      <c r="P332" s="396">
        <v>1760</v>
      </c>
      <c r="Q332" s="395">
        <v>2025</v>
      </c>
      <c r="R332" s="395">
        <v>2221</v>
      </c>
      <c r="S332" s="395">
        <v>2212</v>
      </c>
      <c r="T332" s="395">
        <v>2239</v>
      </c>
      <c r="U332" s="395">
        <v>2074</v>
      </c>
      <c r="V332" s="472">
        <v>1569</v>
      </c>
      <c r="W332" s="394"/>
      <c r="X332" s="395">
        <v>0</v>
      </c>
      <c r="Y332" s="395"/>
      <c r="Z332" s="395">
        <v>0</v>
      </c>
      <c r="AA332" s="396">
        <v>0</v>
      </c>
      <c r="AB332" s="396">
        <v>0</v>
      </c>
      <c r="AC332" s="528">
        <v>0</v>
      </c>
      <c r="AD332" s="395"/>
      <c r="AE332" s="395">
        <v>0</v>
      </c>
      <c r="AF332" s="395">
        <v>0</v>
      </c>
      <c r="AG332" s="395">
        <v>0</v>
      </c>
      <c r="AH332" s="472">
        <v>0</v>
      </c>
      <c r="AI332" s="489">
        <f t="shared" si="286"/>
        <v>1313</v>
      </c>
      <c r="AJ332" s="397">
        <f t="shared" si="287"/>
        <v>1381</v>
      </c>
      <c r="AK332" s="397">
        <f t="shared" si="288"/>
        <v>1365</v>
      </c>
      <c r="AL332" s="397">
        <f t="shared" si="289"/>
        <v>1530</v>
      </c>
      <c r="AM332" s="397">
        <f t="shared" si="290"/>
        <v>1661</v>
      </c>
      <c r="AN332" s="397">
        <f t="shared" si="291"/>
        <v>1760</v>
      </c>
      <c r="AO332" s="397">
        <f t="shared" si="292"/>
        <v>2025</v>
      </c>
      <c r="AP332" s="397">
        <f t="shared" si="293"/>
        <v>2221</v>
      </c>
      <c r="AQ332" s="397">
        <f t="shared" si="294"/>
        <v>2212</v>
      </c>
      <c r="AR332" s="397">
        <f t="shared" si="295"/>
        <v>2239</v>
      </c>
      <c r="AS332" s="397">
        <f t="shared" si="296"/>
        <v>2074</v>
      </c>
      <c r="AT332" s="398">
        <f t="shared" si="297"/>
        <v>1569</v>
      </c>
      <c r="AU332" s="379">
        <v>1543</v>
      </c>
      <c r="AV332" s="395">
        <v>1488</v>
      </c>
      <c r="AW332" s="472">
        <v>1155</v>
      </c>
      <c r="AX332" s="400">
        <v>44</v>
      </c>
      <c r="AY332" s="395">
        <v>51</v>
      </c>
      <c r="AZ332" s="472">
        <v>19</v>
      </c>
      <c r="BA332" s="489">
        <f t="shared" si="298"/>
        <v>652</v>
      </c>
      <c r="BB332" s="397">
        <f t="shared" si="299"/>
        <v>535</v>
      </c>
      <c r="BC332" s="398">
        <f t="shared" si="300"/>
        <v>395</v>
      </c>
      <c r="BD332" s="401">
        <v>631</v>
      </c>
      <c r="BE332" s="402">
        <v>730</v>
      </c>
      <c r="BF332" s="472">
        <v>764</v>
      </c>
      <c r="BG332" s="403">
        <v>566</v>
      </c>
      <c r="BH332" s="402">
        <v>650</v>
      </c>
      <c r="BI332" s="472">
        <v>610</v>
      </c>
      <c r="BJ332" s="403">
        <v>75</v>
      </c>
      <c r="BK332" s="402">
        <v>74</v>
      </c>
      <c r="BL332" s="472">
        <v>84</v>
      </c>
      <c r="BM332" s="403">
        <v>209</v>
      </c>
      <c r="BN332" s="402">
        <v>249</v>
      </c>
      <c r="BO332" s="472">
        <v>311</v>
      </c>
      <c r="BP332" s="490">
        <f t="shared" si="301"/>
        <v>746</v>
      </c>
      <c r="BQ332" s="475">
        <f t="shared" si="302"/>
        <v>707</v>
      </c>
      <c r="BR332" s="405">
        <f t="shared" si="303"/>
        <v>866</v>
      </c>
      <c r="BS332" s="402"/>
      <c r="BT332" s="402"/>
      <c r="BU332" s="402"/>
      <c r="BV332" s="402"/>
      <c r="BW332" s="472"/>
      <c r="BX332" s="472"/>
      <c r="BY332" s="403"/>
      <c r="BZ332" s="402"/>
      <c r="CA332" s="402"/>
      <c r="CB332" s="402"/>
      <c r="CC332" s="402"/>
      <c r="CD332" s="402"/>
      <c r="CE332" s="402"/>
      <c r="CF332" s="472"/>
      <c r="CG332" s="403"/>
      <c r="CH332" s="399"/>
      <c r="CI332" s="402"/>
      <c r="CJ332" s="402"/>
      <c r="CK332" s="402"/>
      <c r="CL332" s="402"/>
      <c r="CM332" s="402"/>
      <c r="CN332" s="472"/>
      <c r="CO332" s="489" t="str">
        <f t="shared" si="304"/>
        <v/>
      </c>
      <c r="CP332" s="397" t="str">
        <f t="shared" si="305"/>
        <v/>
      </c>
      <c r="CQ332" s="397" t="str">
        <f t="shared" si="306"/>
        <v/>
      </c>
      <c r="CR332" s="397" t="str">
        <f t="shared" si="307"/>
        <v/>
      </c>
      <c r="CS332" s="397" t="str">
        <f t="shared" si="308"/>
        <v/>
      </c>
      <c r="CT332" s="397" t="str">
        <f t="shared" si="309"/>
        <v/>
      </c>
      <c r="CU332" s="397" t="str">
        <f t="shared" si="310"/>
        <v/>
      </c>
      <c r="CV332" s="491" t="str">
        <f t="shared" si="311"/>
        <v/>
      </c>
      <c r="CW332" s="379"/>
      <c r="CX332" s="399"/>
      <c r="CY332" s="472"/>
      <c r="CZ332" s="400"/>
      <c r="DA332" s="399"/>
      <c r="DB332" s="472"/>
      <c r="DC332" s="404" t="str">
        <f t="shared" si="312"/>
        <v/>
      </c>
      <c r="DD332" s="404" t="str">
        <f t="shared" si="313"/>
        <v/>
      </c>
      <c r="DE332" s="405" t="str">
        <f t="shared" si="314"/>
        <v/>
      </c>
      <c r="DF332" s="379"/>
      <c r="DG332" s="399"/>
      <c r="DH332" s="472"/>
      <c r="DI332" s="400"/>
      <c r="DJ332" s="399"/>
      <c r="DK332" s="472"/>
      <c r="DL332" s="400"/>
      <c r="DM332" s="399"/>
      <c r="DN332" s="472"/>
      <c r="DO332" s="400"/>
      <c r="DP332" s="399"/>
      <c r="DQ332" s="472"/>
      <c r="DR332" s="404" t="str">
        <f t="shared" si="315"/>
        <v/>
      </c>
      <c r="DS332" s="404" t="str">
        <f t="shared" si="316"/>
        <v/>
      </c>
      <c r="DT332" s="405" t="str">
        <f t="shared" si="317"/>
        <v/>
      </c>
      <c r="DU332" s="28"/>
      <c r="DV332" s="28"/>
      <c r="DW332" s="5"/>
      <c r="DX332" s="5"/>
      <c r="DY332" s="28"/>
      <c r="DZ332" s="28"/>
      <c r="EA332" s="5"/>
      <c r="EB332" s="5"/>
      <c r="EC332" s="5"/>
      <c r="ED332" s="5"/>
      <c r="EE332" s="5"/>
      <c r="EF332" s="5"/>
      <c r="EG332" s="5"/>
      <c r="EH332" s="5"/>
      <c r="EI332" s="5"/>
      <c r="EJ332" s="5"/>
      <c r="EK332" s="5"/>
      <c r="EL332" s="5"/>
      <c r="EM332" s="5"/>
      <c r="EN332" s="5"/>
      <c r="EO332" s="409"/>
      <c r="EP332" s="409"/>
      <c r="EQ332" s="409"/>
      <c r="ER332" s="409"/>
      <c r="ES332" s="409"/>
      <c r="ET332" s="409"/>
      <c r="EU332" s="409"/>
      <c r="EV332" s="409"/>
      <c r="EW332" s="409"/>
      <c r="EX332" s="409"/>
      <c r="EY332" s="409"/>
      <c r="EZ332" s="409"/>
      <c r="FA332" s="409"/>
      <c r="FB332" s="409"/>
      <c r="FC332" s="409"/>
      <c r="FD332" s="409"/>
      <c r="FE332" s="409"/>
      <c r="FF332" s="409"/>
      <c r="FG332" s="409"/>
      <c r="FH332" s="409"/>
      <c r="FI332" s="409"/>
      <c r="FJ332" s="409"/>
      <c r="FK332" s="409"/>
      <c r="FL332" s="409"/>
      <c r="FM332" s="409"/>
      <c r="FN332" s="409"/>
      <c r="FO332" s="409"/>
      <c r="FP332" s="409"/>
      <c r="FQ332" s="409"/>
      <c r="FR332" s="409"/>
      <c r="FS332" s="409"/>
      <c r="FT332" s="409"/>
      <c r="FU332" s="409"/>
      <c r="FV332" s="409"/>
      <c r="FW332" s="409"/>
      <c r="FX332" s="409"/>
      <c r="FY332" s="409"/>
      <c r="FZ332" s="409"/>
      <c r="GA332" s="409"/>
      <c r="GB332" s="409"/>
      <c r="GC332" s="409"/>
      <c r="GD332" s="409"/>
      <c r="GE332" s="409"/>
      <c r="GF332" s="409"/>
      <c r="GG332" s="409"/>
      <c r="GH332" s="409"/>
      <c r="GI332" s="409"/>
      <c r="GJ332" s="409"/>
      <c r="GK332" s="409"/>
      <c r="GL332" s="409"/>
      <c r="GM332" s="409"/>
      <c r="GN332" s="409"/>
      <c r="GO332" s="409"/>
      <c r="GP332" s="409"/>
      <c r="GQ332" s="409"/>
      <c r="GR332" s="409"/>
      <c r="GS332" s="409"/>
      <c r="GT332" s="409"/>
      <c r="GU332" s="409"/>
      <c r="GV332" s="409"/>
      <c r="GW332" s="409"/>
      <c r="GX332" s="409"/>
      <c r="GY332" s="409"/>
      <c r="GZ332" s="409"/>
      <c r="HA332" s="409"/>
      <c r="HB332" s="409"/>
      <c r="HC332" s="409"/>
      <c r="HD332" s="409"/>
      <c r="HE332" s="409"/>
      <c r="HF332" s="409"/>
      <c r="HG332" s="409"/>
      <c r="HH332" s="409"/>
      <c r="HI332" s="409"/>
      <c r="HJ332" s="409"/>
      <c r="HK332" s="409"/>
      <c r="HL332" s="409"/>
      <c r="HM332" s="409"/>
      <c r="HN332" s="409"/>
      <c r="HO332" s="409"/>
      <c r="HP332" s="409"/>
    </row>
    <row r="333" spans="1:224" s="407" customFormat="1">
      <c r="A333" s="525" t="s">
        <v>917</v>
      </c>
      <c r="B333" s="526" t="s">
        <v>1020</v>
      </c>
      <c r="C333" s="527">
        <v>199157</v>
      </c>
      <c r="D333" s="527">
        <v>3</v>
      </c>
      <c r="E333" s="395">
        <v>1487</v>
      </c>
      <c r="F333" s="395">
        <v>1779</v>
      </c>
      <c r="G333" s="395">
        <v>1868</v>
      </c>
      <c r="H333" s="395">
        <v>1618</v>
      </c>
      <c r="I333" s="472">
        <v>2072</v>
      </c>
      <c r="J333" s="472">
        <v>1673</v>
      </c>
      <c r="K333" s="394">
        <v>681</v>
      </c>
      <c r="L333" s="395">
        <v>712</v>
      </c>
      <c r="M333" s="395">
        <v>673</v>
      </c>
      <c r="N333" s="395">
        <v>625</v>
      </c>
      <c r="O333" s="396">
        <v>720</v>
      </c>
      <c r="P333" s="396">
        <v>764</v>
      </c>
      <c r="Q333" s="395">
        <v>821</v>
      </c>
      <c r="R333" s="395">
        <v>1025</v>
      </c>
      <c r="S333" s="395">
        <v>1138</v>
      </c>
      <c r="T333" s="395">
        <v>1195</v>
      </c>
      <c r="U333" s="395">
        <v>978</v>
      </c>
      <c r="V333" s="472">
        <v>1236</v>
      </c>
      <c r="W333" s="394"/>
      <c r="X333" s="395">
        <v>0</v>
      </c>
      <c r="Y333" s="395"/>
      <c r="Z333" s="395">
        <v>0</v>
      </c>
      <c r="AA333" s="396">
        <v>0</v>
      </c>
      <c r="AB333" s="396">
        <v>1</v>
      </c>
      <c r="AC333" s="528">
        <v>0</v>
      </c>
      <c r="AD333" s="395"/>
      <c r="AE333" s="395">
        <v>0</v>
      </c>
      <c r="AF333" s="395">
        <v>0</v>
      </c>
      <c r="AG333" s="395">
        <v>0</v>
      </c>
      <c r="AH333" s="472">
        <v>0</v>
      </c>
      <c r="AI333" s="489">
        <f t="shared" si="286"/>
        <v>681</v>
      </c>
      <c r="AJ333" s="397">
        <f t="shared" si="287"/>
        <v>712</v>
      </c>
      <c r="AK333" s="397">
        <f t="shared" si="288"/>
        <v>673</v>
      </c>
      <c r="AL333" s="397">
        <f t="shared" si="289"/>
        <v>625</v>
      </c>
      <c r="AM333" s="397">
        <f t="shared" si="290"/>
        <v>720</v>
      </c>
      <c r="AN333" s="397">
        <f t="shared" si="291"/>
        <v>763</v>
      </c>
      <c r="AO333" s="397">
        <f t="shared" si="292"/>
        <v>821</v>
      </c>
      <c r="AP333" s="397">
        <f t="shared" si="293"/>
        <v>1025</v>
      </c>
      <c r="AQ333" s="397">
        <f t="shared" si="294"/>
        <v>1138</v>
      </c>
      <c r="AR333" s="397">
        <f t="shared" si="295"/>
        <v>1195</v>
      </c>
      <c r="AS333" s="397">
        <f t="shared" si="296"/>
        <v>978</v>
      </c>
      <c r="AT333" s="398">
        <f t="shared" si="297"/>
        <v>1236</v>
      </c>
      <c r="AU333" s="379">
        <v>844</v>
      </c>
      <c r="AV333" s="395">
        <v>756</v>
      </c>
      <c r="AW333" s="529">
        <v>862</v>
      </c>
      <c r="AX333" s="400">
        <v>50</v>
      </c>
      <c r="AY333" s="395">
        <v>20</v>
      </c>
      <c r="AZ333" s="529">
        <v>30</v>
      </c>
      <c r="BA333" s="489">
        <f t="shared" si="298"/>
        <v>301</v>
      </c>
      <c r="BB333" s="397">
        <f t="shared" si="299"/>
        <v>202</v>
      </c>
      <c r="BC333" s="398">
        <f t="shared" si="300"/>
        <v>344</v>
      </c>
      <c r="BD333" s="401">
        <v>356</v>
      </c>
      <c r="BE333" s="402">
        <v>370</v>
      </c>
      <c r="BF333" s="472">
        <v>393</v>
      </c>
      <c r="BG333" s="403">
        <v>365</v>
      </c>
      <c r="BH333" s="402">
        <v>380</v>
      </c>
      <c r="BI333" s="472">
        <v>366</v>
      </c>
      <c r="BJ333" s="403">
        <v>45</v>
      </c>
      <c r="BK333" s="402">
        <v>39</v>
      </c>
      <c r="BL333" s="472">
        <v>46</v>
      </c>
      <c r="BM333" s="403">
        <v>80</v>
      </c>
      <c r="BN333" s="402">
        <v>72</v>
      </c>
      <c r="BO333" s="472">
        <v>94</v>
      </c>
      <c r="BP333" s="490">
        <f t="shared" si="301"/>
        <v>239</v>
      </c>
      <c r="BQ333" s="475">
        <f t="shared" si="302"/>
        <v>282</v>
      </c>
      <c r="BR333" s="405">
        <f t="shared" si="303"/>
        <v>288</v>
      </c>
      <c r="BS333" s="402"/>
      <c r="BT333" s="402"/>
      <c r="BU333" s="402"/>
      <c r="BV333" s="402"/>
      <c r="BW333" s="472"/>
      <c r="BX333" s="472"/>
      <c r="BY333" s="403"/>
      <c r="BZ333" s="402"/>
      <c r="CA333" s="402"/>
      <c r="CB333" s="402"/>
      <c r="CC333" s="402"/>
      <c r="CD333" s="402"/>
      <c r="CE333" s="402"/>
      <c r="CF333" s="472"/>
      <c r="CG333" s="403"/>
      <c r="CH333" s="399"/>
      <c r="CI333" s="402"/>
      <c r="CJ333" s="402"/>
      <c r="CK333" s="402"/>
      <c r="CL333" s="402"/>
      <c r="CM333" s="402"/>
      <c r="CN333" s="472"/>
      <c r="CO333" s="489" t="str">
        <f t="shared" si="304"/>
        <v/>
      </c>
      <c r="CP333" s="397" t="str">
        <f t="shared" si="305"/>
        <v/>
      </c>
      <c r="CQ333" s="397" t="str">
        <f t="shared" si="306"/>
        <v/>
      </c>
      <c r="CR333" s="397" t="str">
        <f t="shared" si="307"/>
        <v/>
      </c>
      <c r="CS333" s="397" t="str">
        <f t="shared" si="308"/>
        <v/>
      </c>
      <c r="CT333" s="397" t="str">
        <f t="shared" si="309"/>
        <v/>
      </c>
      <c r="CU333" s="397" t="str">
        <f t="shared" si="310"/>
        <v/>
      </c>
      <c r="CV333" s="491" t="str">
        <f t="shared" si="311"/>
        <v/>
      </c>
      <c r="CW333" s="379"/>
      <c r="CX333" s="399"/>
      <c r="CY333" s="472"/>
      <c r="CZ333" s="400"/>
      <c r="DA333" s="399"/>
      <c r="DB333" s="472"/>
      <c r="DC333" s="404" t="str">
        <f t="shared" si="312"/>
        <v/>
      </c>
      <c r="DD333" s="404" t="str">
        <f t="shared" si="313"/>
        <v/>
      </c>
      <c r="DE333" s="405" t="str">
        <f t="shared" si="314"/>
        <v/>
      </c>
      <c r="DF333" s="379"/>
      <c r="DG333" s="399"/>
      <c r="DH333" s="472"/>
      <c r="DI333" s="400"/>
      <c r="DJ333" s="399"/>
      <c r="DK333" s="472"/>
      <c r="DL333" s="400"/>
      <c r="DM333" s="399"/>
      <c r="DN333" s="472"/>
      <c r="DO333" s="400"/>
      <c r="DP333" s="399"/>
      <c r="DQ333" s="472"/>
      <c r="DR333" s="404" t="str">
        <f t="shared" si="315"/>
        <v/>
      </c>
      <c r="DS333" s="404" t="str">
        <f t="shared" si="316"/>
        <v/>
      </c>
      <c r="DT333" s="405" t="str">
        <f t="shared" si="317"/>
        <v/>
      </c>
      <c r="DU333" s="28"/>
      <c r="DV333" s="28"/>
      <c r="DW333" s="5"/>
      <c r="DX333" s="5"/>
      <c r="DY333" s="28"/>
      <c r="DZ333" s="28"/>
      <c r="EA333" s="5"/>
      <c r="EB333" s="5"/>
      <c r="EC333" s="5"/>
      <c r="ED333" s="5"/>
      <c r="EE333" s="5"/>
      <c r="EF333" s="5"/>
      <c r="EG333" s="5"/>
      <c r="EH333" s="5"/>
      <c r="EI333" s="5"/>
      <c r="EJ333" s="5"/>
      <c r="EK333" s="5"/>
      <c r="EL333" s="5"/>
      <c r="EM333" s="5"/>
      <c r="EN333" s="5"/>
      <c r="EO333" s="409"/>
      <c r="EP333" s="409"/>
      <c r="EQ333" s="409"/>
      <c r="ER333" s="409"/>
      <c r="ES333" s="409"/>
      <c r="ET333" s="409"/>
      <c r="EU333" s="409"/>
      <c r="EV333" s="409"/>
      <c r="EW333" s="409"/>
      <c r="EX333" s="409"/>
      <c r="EY333" s="409"/>
      <c r="EZ333" s="409"/>
      <c r="FA333" s="409"/>
      <c r="FB333" s="409"/>
      <c r="FC333" s="409"/>
      <c r="FD333" s="409"/>
      <c r="FE333" s="409"/>
      <c r="FF333" s="409"/>
      <c r="FG333" s="409"/>
      <c r="FH333" s="409"/>
      <c r="FI333" s="409"/>
      <c r="FJ333" s="409"/>
      <c r="FK333" s="409"/>
      <c r="FL333" s="409"/>
      <c r="FM333" s="409"/>
      <c r="FN333" s="409"/>
      <c r="FO333" s="409"/>
      <c r="FP333" s="409"/>
      <c r="FQ333" s="409"/>
      <c r="FR333" s="409"/>
      <c r="FS333" s="409"/>
      <c r="FT333" s="409"/>
      <c r="FU333" s="409"/>
      <c r="FV333" s="409"/>
      <c r="FW333" s="409"/>
      <c r="FX333" s="409"/>
      <c r="FY333" s="409"/>
      <c r="FZ333" s="409"/>
      <c r="GA333" s="409"/>
      <c r="GB333" s="409"/>
      <c r="GC333" s="409"/>
      <c r="GD333" s="409"/>
      <c r="GE333" s="409"/>
      <c r="GF333" s="409"/>
      <c r="GG333" s="409"/>
      <c r="GH333" s="409"/>
      <c r="GI333" s="409"/>
      <c r="GJ333" s="409"/>
      <c r="GK333" s="409"/>
      <c r="GL333" s="409"/>
      <c r="GM333" s="409"/>
      <c r="GN333" s="409"/>
      <c r="GO333" s="409"/>
      <c r="GP333" s="409"/>
      <c r="GQ333" s="409"/>
      <c r="GR333" s="409"/>
      <c r="GS333" s="409"/>
      <c r="GT333" s="409"/>
      <c r="GU333" s="409"/>
      <c r="GV333" s="409"/>
      <c r="GW333" s="409"/>
      <c r="GX333" s="409"/>
      <c r="GY333" s="409"/>
      <c r="GZ333" s="409"/>
      <c r="HA333" s="409"/>
      <c r="HB333" s="409"/>
      <c r="HC333" s="409"/>
      <c r="HD333" s="409"/>
      <c r="HE333" s="409"/>
      <c r="HF333" s="409"/>
      <c r="HG333" s="409"/>
      <c r="HH333" s="409"/>
      <c r="HI333" s="409"/>
      <c r="HJ333" s="409"/>
      <c r="HK333" s="409"/>
      <c r="HL333" s="409"/>
      <c r="HM333" s="409"/>
      <c r="HN333" s="409"/>
      <c r="HO333" s="409"/>
      <c r="HP333" s="409"/>
    </row>
    <row r="334" spans="1:224" s="407" customFormat="1">
      <c r="A334" s="525" t="s">
        <v>917</v>
      </c>
      <c r="B334" s="526" t="s">
        <v>1021</v>
      </c>
      <c r="C334" s="527">
        <v>199218</v>
      </c>
      <c r="D334" s="527">
        <v>3</v>
      </c>
      <c r="E334" s="395">
        <v>2890</v>
      </c>
      <c r="F334" s="395">
        <v>3204</v>
      </c>
      <c r="G334" s="395">
        <v>3378</v>
      </c>
      <c r="H334" s="395">
        <v>3394</v>
      </c>
      <c r="I334" s="472">
        <v>3511</v>
      </c>
      <c r="J334" s="472">
        <v>3349</v>
      </c>
      <c r="K334" s="394">
        <v>1620</v>
      </c>
      <c r="L334" s="395">
        <v>1352</v>
      </c>
      <c r="M334" s="395">
        <v>1683</v>
      </c>
      <c r="N334" s="395">
        <v>1650</v>
      </c>
      <c r="O334" s="396">
        <v>1662</v>
      </c>
      <c r="P334" s="396">
        <v>1986</v>
      </c>
      <c r="Q334" s="395">
        <v>1633</v>
      </c>
      <c r="R334" s="395">
        <v>1768</v>
      </c>
      <c r="S334" s="395">
        <v>1891</v>
      </c>
      <c r="T334" s="395">
        <v>1936</v>
      </c>
      <c r="U334" s="395">
        <v>1984</v>
      </c>
      <c r="V334" s="472">
        <v>1917</v>
      </c>
      <c r="W334" s="394">
        <v>1</v>
      </c>
      <c r="X334" s="395">
        <v>2</v>
      </c>
      <c r="Y334" s="395">
        <v>2</v>
      </c>
      <c r="Z334" s="395">
        <v>1</v>
      </c>
      <c r="AA334" s="396">
        <v>1</v>
      </c>
      <c r="AB334" s="396">
        <v>3</v>
      </c>
      <c r="AC334" s="528">
        <v>4</v>
      </c>
      <c r="AD334" s="395"/>
      <c r="AE334" s="395">
        <v>0</v>
      </c>
      <c r="AF334" s="395">
        <v>0</v>
      </c>
      <c r="AG334" s="395">
        <v>0</v>
      </c>
      <c r="AH334" s="472">
        <v>0</v>
      </c>
      <c r="AI334" s="489">
        <f t="shared" si="286"/>
        <v>1619</v>
      </c>
      <c r="AJ334" s="397">
        <f t="shared" si="287"/>
        <v>1350</v>
      </c>
      <c r="AK334" s="397">
        <f t="shared" si="288"/>
        <v>1681</v>
      </c>
      <c r="AL334" s="397">
        <f t="shared" si="289"/>
        <v>1649</v>
      </c>
      <c r="AM334" s="397">
        <f t="shared" si="290"/>
        <v>1661</v>
      </c>
      <c r="AN334" s="397">
        <f t="shared" si="291"/>
        <v>1983</v>
      </c>
      <c r="AO334" s="397">
        <f t="shared" si="292"/>
        <v>1629</v>
      </c>
      <c r="AP334" s="397">
        <f t="shared" si="293"/>
        <v>1768</v>
      </c>
      <c r="AQ334" s="397">
        <f t="shared" si="294"/>
        <v>1891</v>
      </c>
      <c r="AR334" s="397">
        <f t="shared" si="295"/>
        <v>1936</v>
      </c>
      <c r="AS334" s="397">
        <f t="shared" si="296"/>
        <v>1984</v>
      </c>
      <c r="AT334" s="398">
        <f t="shared" si="297"/>
        <v>1917</v>
      </c>
      <c r="AU334" s="379">
        <v>1609</v>
      </c>
      <c r="AV334" s="395">
        <v>1677</v>
      </c>
      <c r="AW334" s="472">
        <v>1637</v>
      </c>
      <c r="AX334" s="400">
        <v>79</v>
      </c>
      <c r="AY334" s="395">
        <v>65</v>
      </c>
      <c r="AZ334" s="472">
        <v>60</v>
      </c>
      <c r="BA334" s="489">
        <f t="shared" si="298"/>
        <v>248</v>
      </c>
      <c r="BB334" s="397">
        <f t="shared" si="299"/>
        <v>242</v>
      </c>
      <c r="BC334" s="398">
        <f t="shared" si="300"/>
        <v>220</v>
      </c>
      <c r="BD334" s="401">
        <v>1082</v>
      </c>
      <c r="BE334" s="402">
        <v>1287</v>
      </c>
      <c r="BF334" s="472">
        <v>1096</v>
      </c>
      <c r="BG334" s="403">
        <v>1034</v>
      </c>
      <c r="BH334" s="402">
        <v>826</v>
      </c>
      <c r="BI334" s="472">
        <v>1075</v>
      </c>
      <c r="BJ334" s="403">
        <v>35</v>
      </c>
      <c r="BK334" s="402">
        <v>47</v>
      </c>
      <c r="BL334" s="472">
        <v>25</v>
      </c>
      <c r="BM334" s="403">
        <v>242</v>
      </c>
      <c r="BN334" s="402">
        <v>298</v>
      </c>
      <c r="BO334" s="472">
        <v>242</v>
      </c>
      <c r="BP334" s="490">
        <f t="shared" si="301"/>
        <v>302</v>
      </c>
      <c r="BQ334" s="475">
        <f t="shared" si="302"/>
        <v>351</v>
      </c>
      <c r="BR334" s="405">
        <f t="shared" si="303"/>
        <v>266</v>
      </c>
      <c r="BS334" s="402"/>
      <c r="BT334" s="402"/>
      <c r="BU334" s="402"/>
      <c r="BV334" s="402"/>
      <c r="BW334" s="472"/>
      <c r="BX334" s="472"/>
      <c r="BY334" s="403"/>
      <c r="BZ334" s="402"/>
      <c r="CA334" s="402"/>
      <c r="CB334" s="402"/>
      <c r="CC334" s="402"/>
      <c r="CD334" s="402"/>
      <c r="CE334" s="402"/>
      <c r="CF334" s="472"/>
      <c r="CG334" s="403"/>
      <c r="CH334" s="399"/>
      <c r="CI334" s="402"/>
      <c r="CJ334" s="402"/>
      <c r="CK334" s="402"/>
      <c r="CL334" s="402"/>
      <c r="CM334" s="402"/>
      <c r="CN334" s="472"/>
      <c r="CO334" s="489" t="str">
        <f t="shared" si="304"/>
        <v/>
      </c>
      <c r="CP334" s="397" t="str">
        <f t="shared" si="305"/>
        <v/>
      </c>
      <c r="CQ334" s="397" t="str">
        <f t="shared" si="306"/>
        <v/>
      </c>
      <c r="CR334" s="397" t="str">
        <f t="shared" si="307"/>
        <v/>
      </c>
      <c r="CS334" s="397" t="str">
        <f t="shared" si="308"/>
        <v/>
      </c>
      <c r="CT334" s="397" t="str">
        <f t="shared" si="309"/>
        <v/>
      </c>
      <c r="CU334" s="397" t="str">
        <f t="shared" si="310"/>
        <v/>
      </c>
      <c r="CV334" s="491" t="str">
        <f t="shared" si="311"/>
        <v/>
      </c>
      <c r="CW334" s="379"/>
      <c r="CX334" s="399"/>
      <c r="CY334" s="472"/>
      <c r="CZ334" s="400"/>
      <c r="DA334" s="399"/>
      <c r="DB334" s="472"/>
      <c r="DC334" s="404" t="str">
        <f t="shared" si="312"/>
        <v/>
      </c>
      <c r="DD334" s="404" t="str">
        <f t="shared" si="313"/>
        <v/>
      </c>
      <c r="DE334" s="405" t="str">
        <f t="shared" si="314"/>
        <v/>
      </c>
      <c r="DF334" s="379"/>
      <c r="DG334" s="399"/>
      <c r="DH334" s="472"/>
      <c r="DI334" s="400"/>
      <c r="DJ334" s="399"/>
      <c r="DK334" s="472"/>
      <c r="DL334" s="400"/>
      <c r="DM334" s="399"/>
      <c r="DN334" s="472"/>
      <c r="DO334" s="400"/>
      <c r="DP334" s="399"/>
      <c r="DQ334" s="472"/>
      <c r="DR334" s="404" t="str">
        <f t="shared" si="315"/>
        <v/>
      </c>
      <c r="DS334" s="404" t="str">
        <f t="shared" si="316"/>
        <v/>
      </c>
      <c r="DT334" s="405" t="str">
        <f t="shared" si="317"/>
        <v/>
      </c>
      <c r="DU334" s="28"/>
      <c r="DV334" s="28"/>
      <c r="DW334" s="5"/>
      <c r="DX334" s="5"/>
      <c r="DY334" s="28"/>
      <c r="DZ334" s="28"/>
      <c r="EA334" s="5"/>
      <c r="EB334" s="5"/>
      <c r="EC334" s="5"/>
      <c r="ED334" s="5"/>
      <c r="EE334" s="5"/>
      <c r="EF334" s="5"/>
      <c r="EG334" s="5"/>
      <c r="EH334" s="5"/>
      <c r="EI334" s="5"/>
      <c r="EJ334" s="5"/>
      <c r="EK334" s="5"/>
      <c r="EL334" s="5"/>
      <c r="EM334" s="5"/>
      <c r="EN334" s="5"/>
      <c r="EO334" s="409"/>
      <c r="EP334" s="409"/>
      <c r="EQ334" s="409"/>
      <c r="ER334" s="409"/>
      <c r="ES334" s="409"/>
      <c r="ET334" s="409"/>
      <c r="EU334" s="409"/>
      <c r="EV334" s="409"/>
      <c r="EW334" s="409"/>
      <c r="EX334" s="409"/>
      <c r="EY334" s="409"/>
      <c r="EZ334" s="409"/>
      <c r="FA334" s="409"/>
      <c r="FB334" s="409"/>
      <c r="FC334" s="409"/>
      <c r="FD334" s="409"/>
      <c r="FE334" s="409"/>
      <c r="FF334" s="409"/>
      <c r="FG334" s="409"/>
      <c r="FH334" s="409"/>
      <c r="FI334" s="409"/>
      <c r="FJ334" s="409"/>
      <c r="FK334" s="409"/>
      <c r="FL334" s="409"/>
      <c r="FM334" s="409"/>
      <c r="FN334" s="409"/>
      <c r="FO334" s="409"/>
      <c r="FP334" s="409"/>
      <c r="FQ334" s="409"/>
      <c r="FR334" s="409"/>
      <c r="FS334" s="409"/>
      <c r="FT334" s="409"/>
      <c r="FU334" s="409"/>
      <c r="FV334" s="409"/>
      <c r="FW334" s="409"/>
      <c r="FX334" s="409"/>
      <c r="FY334" s="409"/>
      <c r="FZ334" s="409"/>
      <c r="GA334" s="409"/>
      <c r="GB334" s="409"/>
      <c r="GC334" s="409"/>
      <c r="GD334" s="409"/>
      <c r="GE334" s="409"/>
      <c r="GF334" s="409"/>
      <c r="GG334" s="409"/>
      <c r="GH334" s="409"/>
      <c r="GI334" s="409"/>
      <c r="GJ334" s="409"/>
      <c r="GK334" s="409"/>
      <c r="GL334" s="409"/>
      <c r="GM334" s="409"/>
      <c r="GN334" s="409"/>
      <c r="GO334" s="409"/>
      <c r="GP334" s="409"/>
      <c r="GQ334" s="409"/>
      <c r="GR334" s="409"/>
      <c r="GS334" s="409"/>
      <c r="GT334" s="409"/>
      <c r="GU334" s="409"/>
      <c r="GV334" s="409"/>
      <c r="GW334" s="409"/>
      <c r="GX334" s="409"/>
      <c r="GY334" s="409"/>
      <c r="GZ334" s="409"/>
      <c r="HA334" s="409"/>
      <c r="HB334" s="409"/>
      <c r="HC334" s="409"/>
      <c r="HD334" s="409"/>
      <c r="HE334" s="409"/>
      <c r="HF334" s="409"/>
      <c r="HG334" s="409"/>
      <c r="HH334" s="409"/>
      <c r="HI334" s="409"/>
      <c r="HJ334" s="409"/>
      <c r="HK334" s="409"/>
      <c r="HL334" s="409"/>
      <c r="HM334" s="409"/>
      <c r="HN334" s="409"/>
      <c r="HO334" s="409"/>
      <c r="HP334" s="409"/>
    </row>
    <row r="335" spans="1:224" s="407" customFormat="1">
      <c r="A335" s="525" t="s">
        <v>917</v>
      </c>
      <c r="B335" s="526" t="s">
        <v>1022</v>
      </c>
      <c r="C335" s="527">
        <v>200004</v>
      </c>
      <c r="D335" s="527">
        <v>3</v>
      </c>
      <c r="E335" s="395">
        <v>1776</v>
      </c>
      <c r="F335" s="395">
        <v>2152</v>
      </c>
      <c r="G335" s="395">
        <v>2315</v>
      </c>
      <c r="H335" s="395">
        <v>2329</v>
      </c>
      <c r="I335" s="472">
        <v>2219</v>
      </c>
      <c r="J335" s="472">
        <v>2103</v>
      </c>
      <c r="K335" s="394">
        <v>1177</v>
      </c>
      <c r="L335" s="395">
        <v>1225</v>
      </c>
      <c r="M335" s="395">
        <v>1098</v>
      </c>
      <c r="N335" s="395">
        <v>1151</v>
      </c>
      <c r="O335" s="396">
        <v>1211</v>
      </c>
      <c r="P335" s="396">
        <v>1176</v>
      </c>
      <c r="Q335" s="395">
        <v>1222</v>
      </c>
      <c r="R335" s="395">
        <v>1494</v>
      </c>
      <c r="S335" s="395">
        <v>1575</v>
      </c>
      <c r="T335" s="395">
        <v>1555</v>
      </c>
      <c r="U335" s="395">
        <v>1567</v>
      </c>
      <c r="V335" s="472">
        <v>1250</v>
      </c>
      <c r="W335" s="394"/>
      <c r="X335" s="395">
        <v>1</v>
      </c>
      <c r="Y335" s="395"/>
      <c r="Z335" s="395">
        <v>0</v>
      </c>
      <c r="AA335" s="396">
        <v>0</v>
      </c>
      <c r="AB335" s="396">
        <v>0</v>
      </c>
      <c r="AC335" s="528">
        <v>6</v>
      </c>
      <c r="AD335" s="395"/>
      <c r="AE335" s="395">
        <v>0</v>
      </c>
      <c r="AF335" s="395">
        <v>0</v>
      </c>
      <c r="AG335" s="395">
        <v>0</v>
      </c>
      <c r="AH335" s="472">
        <v>0</v>
      </c>
      <c r="AI335" s="489">
        <f t="shared" si="286"/>
        <v>1177</v>
      </c>
      <c r="AJ335" s="397">
        <f t="shared" si="287"/>
        <v>1224</v>
      </c>
      <c r="AK335" s="397">
        <f t="shared" si="288"/>
        <v>1098</v>
      </c>
      <c r="AL335" s="397">
        <f t="shared" si="289"/>
        <v>1151</v>
      </c>
      <c r="AM335" s="397">
        <f t="shared" si="290"/>
        <v>1211</v>
      </c>
      <c r="AN335" s="397">
        <f t="shared" si="291"/>
        <v>1176</v>
      </c>
      <c r="AO335" s="397">
        <f t="shared" si="292"/>
        <v>1216</v>
      </c>
      <c r="AP335" s="397">
        <f t="shared" si="293"/>
        <v>1494</v>
      </c>
      <c r="AQ335" s="397">
        <f t="shared" si="294"/>
        <v>1575</v>
      </c>
      <c r="AR335" s="397">
        <f t="shared" si="295"/>
        <v>1555</v>
      </c>
      <c r="AS335" s="397">
        <f t="shared" si="296"/>
        <v>1567</v>
      </c>
      <c r="AT335" s="398">
        <f t="shared" si="297"/>
        <v>1250</v>
      </c>
      <c r="AU335" s="379">
        <v>1109</v>
      </c>
      <c r="AV335" s="395">
        <v>1041</v>
      </c>
      <c r="AW335" s="472">
        <v>893</v>
      </c>
      <c r="AX335" s="400">
        <v>85</v>
      </c>
      <c r="AY335" s="395">
        <v>101</v>
      </c>
      <c r="AZ335" s="472">
        <v>67</v>
      </c>
      <c r="BA335" s="489">
        <f t="shared" si="298"/>
        <v>361</v>
      </c>
      <c r="BB335" s="397">
        <f t="shared" si="299"/>
        <v>425</v>
      </c>
      <c r="BC335" s="398">
        <f t="shared" si="300"/>
        <v>290</v>
      </c>
      <c r="BD335" s="401">
        <v>566</v>
      </c>
      <c r="BE335" s="402">
        <v>559</v>
      </c>
      <c r="BF335" s="472">
        <v>605</v>
      </c>
      <c r="BG335" s="403">
        <v>574</v>
      </c>
      <c r="BH335" s="402">
        <v>622</v>
      </c>
      <c r="BI335" s="472">
        <v>529</v>
      </c>
      <c r="BJ335" s="403">
        <v>31</v>
      </c>
      <c r="BK335" s="402">
        <v>34</v>
      </c>
      <c r="BL335" s="472">
        <v>28</v>
      </c>
      <c r="BM335" s="403">
        <v>287</v>
      </c>
      <c r="BN335" s="402">
        <v>277</v>
      </c>
      <c r="BO335" s="472">
        <v>306</v>
      </c>
      <c r="BP335" s="490">
        <f t="shared" si="301"/>
        <v>327</v>
      </c>
      <c r="BQ335" s="475">
        <f t="shared" si="302"/>
        <v>306</v>
      </c>
      <c r="BR335" s="405">
        <f t="shared" si="303"/>
        <v>277</v>
      </c>
      <c r="BS335" s="402"/>
      <c r="BT335" s="402"/>
      <c r="BU335" s="402"/>
      <c r="BV335" s="402"/>
      <c r="BW335" s="472"/>
      <c r="BX335" s="472"/>
      <c r="BY335" s="403"/>
      <c r="BZ335" s="402"/>
      <c r="CA335" s="402"/>
      <c r="CB335" s="402"/>
      <c r="CC335" s="402"/>
      <c r="CD335" s="402"/>
      <c r="CE335" s="402"/>
      <c r="CF335" s="472"/>
      <c r="CG335" s="403"/>
      <c r="CH335" s="399"/>
      <c r="CI335" s="402"/>
      <c r="CJ335" s="402"/>
      <c r="CK335" s="402"/>
      <c r="CL335" s="402"/>
      <c r="CM335" s="402"/>
      <c r="CN335" s="472"/>
      <c r="CO335" s="489" t="str">
        <f t="shared" si="304"/>
        <v/>
      </c>
      <c r="CP335" s="397" t="str">
        <f t="shared" si="305"/>
        <v/>
      </c>
      <c r="CQ335" s="397" t="str">
        <f t="shared" si="306"/>
        <v/>
      </c>
      <c r="CR335" s="397" t="str">
        <f t="shared" si="307"/>
        <v/>
      </c>
      <c r="CS335" s="397" t="str">
        <f t="shared" si="308"/>
        <v/>
      </c>
      <c r="CT335" s="397" t="str">
        <f t="shared" si="309"/>
        <v/>
      </c>
      <c r="CU335" s="397" t="str">
        <f t="shared" si="310"/>
        <v/>
      </c>
      <c r="CV335" s="491" t="str">
        <f t="shared" si="311"/>
        <v/>
      </c>
      <c r="CW335" s="379"/>
      <c r="CX335" s="399"/>
      <c r="CY335" s="472"/>
      <c r="CZ335" s="400"/>
      <c r="DA335" s="399"/>
      <c r="DB335" s="472"/>
      <c r="DC335" s="404" t="str">
        <f t="shared" si="312"/>
        <v/>
      </c>
      <c r="DD335" s="404" t="str">
        <f t="shared" si="313"/>
        <v/>
      </c>
      <c r="DE335" s="405" t="str">
        <f t="shared" si="314"/>
        <v/>
      </c>
      <c r="DF335" s="379"/>
      <c r="DG335" s="399"/>
      <c r="DH335" s="472"/>
      <c r="DI335" s="400"/>
      <c r="DJ335" s="399"/>
      <c r="DK335" s="472"/>
      <c r="DL335" s="400"/>
      <c r="DM335" s="399"/>
      <c r="DN335" s="472"/>
      <c r="DO335" s="400"/>
      <c r="DP335" s="399"/>
      <c r="DQ335" s="472"/>
      <c r="DR335" s="404" t="str">
        <f t="shared" si="315"/>
        <v/>
      </c>
      <c r="DS335" s="404" t="str">
        <f t="shared" si="316"/>
        <v/>
      </c>
      <c r="DT335" s="405" t="str">
        <f t="shared" si="317"/>
        <v/>
      </c>
      <c r="DU335" s="28"/>
      <c r="DV335" s="28"/>
      <c r="DW335" s="5"/>
      <c r="DX335" s="5"/>
      <c r="DY335" s="28"/>
      <c r="DZ335" s="28"/>
      <c r="EA335" s="5"/>
      <c r="EB335" s="5"/>
      <c r="EC335" s="5"/>
      <c r="ED335" s="5"/>
      <c r="EE335" s="5"/>
      <c r="EF335" s="5"/>
      <c r="EG335" s="5"/>
      <c r="EH335" s="5"/>
      <c r="EI335" s="5"/>
      <c r="EJ335" s="5"/>
      <c r="EK335" s="5"/>
      <c r="EL335" s="5"/>
      <c r="EM335" s="5"/>
      <c r="EN335" s="5"/>
      <c r="EO335" s="409"/>
      <c r="EP335" s="409"/>
      <c r="EQ335" s="409"/>
      <c r="ER335" s="409"/>
      <c r="ES335" s="409"/>
      <c r="ET335" s="409"/>
      <c r="EU335" s="409"/>
      <c r="EV335" s="409"/>
      <c r="EW335" s="409"/>
      <c r="EX335" s="409"/>
      <c r="EY335" s="409"/>
      <c r="EZ335" s="409"/>
      <c r="FA335" s="409"/>
      <c r="FB335" s="409"/>
      <c r="FC335" s="409"/>
      <c r="FD335" s="409"/>
      <c r="FE335" s="409"/>
      <c r="FF335" s="409"/>
      <c r="FG335" s="409"/>
      <c r="FH335" s="409"/>
      <c r="FI335" s="409"/>
      <c r="FJ335" s="409"/>
      <c r="FK335" s="409"/>
      <c r="FL335" s="409"/>
      <c r="FM335" s="409"/>
      <c r="FN335" s="409"/>
      <c r="FO335" s="409"/>
      <c r="FP335" s="409"/>
      <c r="FQ335" s="409"/>
      <c r="FR335" s="409"/>
      <c r="FS335" s="409"/>
      <c r="FT335" s="409"/>
      <c r="FU335" s="409"/>
      <c r="FV335" s="409"/>
      <c r="FW335" s="409"/>
      <c r="FX335" s="409"/>
      <c r="FY335" s="409"/>
      <c r="FZ335" s="409"/>
      <c r="GA335" s="409"/>
      <c r="GB335" s="409"/>
      <c r="GC335" s="409"/>
      <c r="GD335" s="409"/>
      <c r="GE335" s="409"/>
      <c r="GF335" s="409"/>
      <c r="GG335" s="409"/>
      <c r="GH335" s="409"/>
      <c r="GI335" s="409"/>
      <c r="GJ335" s="409"/>
      <c r="GK335" s="409"/>
      <c r="GL335" s="409"/>
      <c r="GM335" s="409"/>
      <c r="GN335" s="409"/>
      <c r="GO335" s="409"/>
      <c r="GP335" s="409"/>
      <c r="GQ335" s="409"/>
      <c r="GR335" s="409"/>
      <c r="GS335" s="409"/>
      <c r="GT335" s="409"/>
      <c r="GU335" s="409"/>
      <c r="GV335" s="409"/>
      <c r="GW335" s="409"/>
      <c r="GX335" s="409"/>
      <c r="GY335" s="409"/>
      <c r="GZ335" s="409"/>
      <c r="HA335" s="409"/>
      <c r="HB335" s="409"/>
      <c r="HC335" s="409"/>
      <c r="HD335" s="409"/>
      <c r="HE335" s="409"/>
      <c r="HF335" s="409"/>
      <c r="HG335" s="409"/>
      <c r="HH335" s="409"/>
      <c r="HI335" s="409"/>
      <c r="HJ335" s="409"/>
      <c r="HK335" s="409"/>
      <c r="HL335" s="409"/>
      <c r="HM335" s="409"/>
      <c r="HN335" s="409"/>
      <c r="HO335" s="409"/>
      <c r="HP335" s="409"/>
    </row>
    <row r="336" spans="1:224" s="407" customFormat="1">
      <c r="A336" s="525" t="s">
        <v>917</v>
      </c>
      <c r="B336" s="530" t="s">
        <v>1023</v>
      </c>
      <c r="C336" s="527">
        <v>198543</v>
      </c>
      <c r="D336" s="527">
        <v>4</v>
      </c>
      <c r="E336" s="395">
        <v>1280</v>
      </c>
      <c r="F336" s="395">
        <v>1304</v>
      </c>
      <c r="G336" s="395">
        <v>1217</v>
      </c>
      <c r="H336" s="395">
        <v>1616</v>
      </c>
      <c r="I336" s="472">
        <v>1646</v>
      </c>
      <c r="J336" s="472">
        <v>1988</v>
      </c>
      <c r="K336" s="394">
        <v>591</v>
      </c>
      <c r="L336" s="395">
        <v>517</v>
      </c>
      <c r="M336" s="395">
        <v>519</v>
      </c>
      <c r="N336" s="395">
        <v>799</v>
      </c>
      <c r="O336" s="396">
        <v>535</v>
      </c>
      <c r="P336" s="396">
        <v>763</v>
      </c>
      <c r="Q336" s="395">
        <v>734</v>
      </c>
      <c r="R336" s="395">
        <v>794</v>
      </c>
      <c r="S336" s="395">
        <v>760</v>
      </c>
      <c r="T336" s="395">
        <v>835</v>
      </c>
      <c r="U336" s="395">
        <v>823</v>
      </c>
      <c r="V336" s="472">
        <v>931</v>
      </c>
      <c r="W336" s="394"/>
      <c r="X336" s="395">
        <v>0</v>
      </c>
      <c r="Y336" s="395"/>
      <c r="Z336" s="395">
        <v>0</v>
      </c>
      <c r="AA336" s="396">
        <v>0</v>
      </c>
      <c r="AB336" s="396">
        <v>1</v>
      </c>
      <c r="AC336" s="528">
        <v>0</v>
      </c>
      <c r="AD336" s="395"/>
      <c r="AE336" s="395">
        <v>0</v>
      </c>
      <c r="AF336" s="395">
        <v>0</v>
      </c>
      <c r="AG336" s="395">
        <v>0</v>
      </c>
      <c r="AH336" s="472">
        <v>0</v>
      </c>
      <c r="AI336" s="489">
        <f t="shared" si="286"/>
        <v>591</v>
      </c>
      <c r="AJ336" s="397">
        <f t="shared" si="287"/>
        <v>517</v>
      </c>
      <c r="AK336" s="397">
        <f t="shared" si="288"/>
        <v>519</v>
      </c>
      <c r="AL336" s="397">
        <f t="shared" si="289"/>
        <v>799</v>
      </c>
      <c r="AM336" s="397">
        <f t="shared" si="290"/>
        <v>535</v>
      </c>
      <c r="AN336" s="397">
        <f t="shared" si="291"/>
        <v>762</v>
      </c>
      <c r="AO336" s="397">
        <f t="shared" si="292"/>
        <v>734</v>
      </c>
      <c r="AP336" s="397">
        <f t="shared" si="293"/>
        <v>794</v>
      </c>
      <c r="AQ336" s="397">
        <f t="shared" si="294"/>
        <v>760</v>
      </c>
      <c r="AR336" s="397">
        <f t="shared" si="295"/>
        <v>835</v>
      </c>
      <c r="AS336" s="397">
        <f t="shared" si="296"/>
        <v>823</v>
      </c>
      <c r="AT336" s="398">
        <f t="shared" si="297"/>
        <v>931</v>
      </c>
      <c r="AU336" s="379">
        <v>591</v>
      </c>
      <c r="AV336" s="395">
        <v>603</v>
      </c>
      <c r="AW336" s="529">
        <v>644</v>
      </c>
      <c r="AX336" s="400">
        <v>22</v>
      </c>
      <c r="AY336" s="395">
        <v>19</v>
      </c>
      <c r="AZ336" s="472">
        <v>37</v>
      </c>
      <c r="BA336" s="489">
        <f t="shared" si="298"/>
        <v>222</v>
      </c>
      <c r="BB336" s="397">
        <f t="shared" si="299"/>
        <v>201</v>
      </c>
      <c r="BC336" s="398">
        <f t="shared" si="300"/>
        <v>250</v>
      </c>
      <c r="BD336" s="401">
        <v>198</v>
      </c>
      <c r="BE336" s="402">
        <v>272</v>
      </c>
      <c r="BF336" s="472">
        <v>278</v>
      </c>
      <c r="BG336" s="403">
        <v>242</v>
      </c>
      <c r="BH336" s="402">
        <v>229</v>
      </c>
      <c r="BI336" s="472">
        <v>207</v>
      </c>
      <c r="BJ336" s="403">
        <v>30</v>
      </c>
      <c r="BK336" s="402">
        <v>55</v>
      </c>
      <c r="BL336" s="472">
        <v>54</v>
      </c>
      <c r="BM336" s="403">
        <v>77</v>
      </c>
      <c r="BN336" s="402">
        <v>103</v>
      </c>
      <c r="BO336" s="472">
        <v>105</v>
      </c>
      <c r="BP336" s="490">
        <f t="shared" si="301"/>
        <v>230</v>
      </c>
      <c r="BQ336" s="475">
        <f t="shared" si="302"/>
        <v>332</v>
      </c>
      <c r="BR336" s="405">
        <f t="shared" si="303"/>
        <v>297</v>
      </c>
      <c r="BS336" s="402"/>
      <c r="BT336" s="402"/>
      <c r="BU336" s="402"/>
      <c r="BV336" s="402"/>
      <c r="BW336" s="472"/>
      <c r="BX336" s="472"/>
      <c r="BY336" s="403"/>
      <c r="BZ336" s="402"/>
      <c r="CA336" s="402"/>
      <c r="CB336" s="402"/>
      <c r="CC336" s="402"/>
      <c r="CD336" s="402"/>
      <c r="CE336" s="402"/>
      <c r="CF336" s="472"/>
      <c r="CG336" s="403"/>
      <c r="CH336" s="399"/>
      <c r="CI336" s="402"/>
      <c r="CJ336" s="402"/>
      <c r="CK336" s="402"/>
      <c r="CL336" s="402"/>
      <c r="CM336" s="402"/>
      <c r="CN336" s="472"/>
      <c r="CO336" s="489" t="str">
        <f t="shared" si="304"/>
        <v/>
      </c>
      <c r="CP336" s="397" t="str">
        <f t="shared" si="305"/>
        <v/>
      </c>
      <c r="CQ336" s="397" t="str">
        <f t="shared" si="306"/>
        <v/>
      </c>
      <c r="CR336" s="397" t="str">
        <f t="shared" si="307"/>
        <v/>
      </c>
      <c r="CS336" s="397" t="str">
        <f t="shared" si="308"/>
        <v/>
      </c>
      <c r="CT336" s="397" t="str">
        <f t="shared" si="309"/>
        <v/>
      </c>
      <c r="CU336" s="397" t="str">
        <f t="shared" si="310"/>
        <v/>
      </c>
      <c r="CV336" s="491" t="str">
        <f t="shared" si="311"/>
        <v/>
      </c>
      <c r="CW336" s="379"/>
      <c r="CX336" s="399"/>
      <c r="CY336" s="472"/>
      <c r="CZ336" s="400"/>
      <c r="DA336" s="399"/>
      <c r="DB336" s="472"/>
      <c r="DC336" s="404" t="str">
        <f t="shared" si="312"/>
        <v/>
      </c>
      <c r="DD336" s="404" t="str">
        <f t="shared" si="313"/>
        <v/>
      </c>
      <c r="DE336" s="405" t="str">
        <f t="shared" si="314"/>
        <v/>
      </c>
      <c r="DF336" s="379"/>
      <c r="DG336" s="399"/>
      <c r="DH336" s="472"/>
      <c r="DI336" s="400"/>
      <c r="DJ336" s="399"/>
      <c r="DK336" s="472"/>
      <c r="DL336" s="400"/>
      <c r="DM336" s="399"/>
      <c r="DN336" s="472"/>
      <c r="DO336" s="400"/>
      <c r="DP336" s="399"/>
      <c r="DQ336" s="472"/>
      <c r="DR336" s="404" t="str">
        <f t="shared" si="315"/>
        <v/>
      </c>
      <c r="DS336" s="404" t="str">
        <f t="shared" si="316"/>
        <v/>
      </c>
      <c r="DT336" s="405" t="str">
        <f t="shared" si="317"/>
        <v/>
      </c>
      <c r="DU336" s="28"/>
      <c r="DV336" s="28"/>
      <c r="DW336" s="5"/>
      <c r="DX336" s="5"/>
      <c r="DY336" s="28"/>
      <c r="DZ336" s="28"/>
      <c r="EA336" s="5"/>
      <c r="EB336" s="5"/>
      <c r="EC336" s="5"/>
      <c r="ED336" s="5"/>
      <c r="EE336" s="5"/>
      <c r="EF336" s="5"/>
      <c r="EG336" s="5"/>
      <c r="EH336" s="5"/>
      <c r="EI336" s="5"/>
      <c r="EJ336" s="5"/>
      <c r="EK336" s="5"/>
      <c r="EL336" s="5"/>
      <c r="EM336" s="5"/>
      <c r="EN336" s="5"/>
      <c r="EO336" s="409"/>
      <c r="EP336" s="409"/>
      <c r="EQ336" s="409"/>
      <c r="ER336" s="409"/>
      <c r="ES336" s="409"/>
      <c r="ET336" s="409"/>
      <c r="EU336" s="409"/>
      <c r="EV336" s="409"/>
      <c r="EW336" s="409"/>
      <c r="EX336" s="409"/>
      <c r="EY336" s="409"/>
      <c r="EZ336" s="409"/>
      <c r="FA336" s="409"/>
      <c r="FB336" s="409"/>
      <c r="FC336" s="409"/>
      <c r="FD336" s="409"/>
      <c r="FE336" s="409"/>
      <c r="FF336" s="409"/>
      <c r="FG336" s="409"/>
      <c r="FH336" s="409"/>
      <c r="FI336" s="409"/>
      <c r="FJ336" s="409"/>
      <c r="FK336" s="409"/>
      <c r="FL336" s="409"/>
      <c r="FM336" s="409"/>
      <c r="FN336" s="409"/>
      <c r="FO336" s="409"/>
      <c r="FP336" s="409"/>
      <c r="FQ336" s="409"/>
      <c r="FR336" s="409"/>
      <c r="FS336" s="409"/>
      <c r="FT336" s="409"/>
      <c r="FU336" s="409"/>
      <c r="FV336" s="409"/>
      <c r="FW336" s="409"/>
      <c r="FX336" s="409"/>
      <c r="FY336" s="409"/>
      <c r="FZ336" s="409"/>
      <c r="GA336" s="409"/>
      <c r="GB336" s="409"/>
      <c r="GC336" s="409"/>
      <c r="GD336" s="409"/>
      <c r="GE336" s="409"/>
      <c r="GF336" s="409"/>
      <c r="GG336" s="409"/>
      <c r="GH336" s="409"/>
      <c r="GI336" s="409"/>
      <c r="GJ336" s="409"/>
      <c r="GK336" s="409"/>
      <c r="GL336" s="409"/>
      <c r="GM336" s="409"/>
      <c r="GN336" s="409"/>
      <c r="GO336" s="409"/>
      <c r="GP336" s="409"/>
      <c r="GQ336" s="409"/>
      <c r="GR336" s="409"/>
      <c r="GS336" s="409"/>
      <c r="GT336" s="409"/>
      <c r="GU336" s="409"/>
      <c r="GV336" s="409"/>
      <c r="GW336" s="409"/>
      <c r="GX336" s="409"/>
      <c r="GY336" s="409"/>
      <c r="GZ336" s="409"/>
      <c r="HA336" s="409"/>
      <c r="HB336" s="409"/>
      <c r="HC336" s="409"/>
      <c r="HD336" s="409"/>
      <c r="HE336" s="409"/>
      <c r="HF336" s="409"/>
      <c r="HG336" s="409"/>
      <c r="HH336" s="409"/>
      <c r="HI336" s="409"/>
      <c r="HJ336" s="409"/>
      <c r="HK336" s="409"/>
      <c r="HL336" s="409"/>
      <c r="HM336" s="409"/>
      <c r="HN336" s="409"/>
      <c r="HO336" s="409"/>
      <c r="HP336" s="409"/>
    </row>
    <row r="337" spans="1:224" s="407" customFormat="1">
      <c r="A337" s="525" t="s">
        <v>917</v>
      </c>
      <c r="B337" s="526" t="s">
        <v>1024</v>
      </c>
      <c r="C337" s="527">
        <v>199281</v>
      </c>
      <c r="D337" s="527">
        <v>5</v>
      </c>
      <c r="E337" s="395">
        <v>1231</v>
      </c>
      <c r="F337" s="395">
        <v>1350</v>
      </c>
      <c r="G337" s="395">
        <v>1478</v>
      </c>
      <c r="H337" s="395">
        <v>1677</v>
      </c>
      <c r="I337" s="472">
        <v>1643</v>
      </c>
      <c r="J337" s="472">
        <v>1715</v>
      </c>
      <c r="K337" s="394">
        <v>449</v>
      </c>
      <c r="L337" s="395">
        <v>480</v>
      </c>
      <c r="M337" s="395">
        <v>464</v>
      </c>
      <c r="N337" s="395">
        <v>475</v>
      </c>
      <c r="O337" s="396">
        <v>567</v>
      </c>
      <c r="P337" s="396">
        <v>688</v>
      </c>
      <c r="Q337" s="395">
        <v>710</v>
      </c>
      <c r="R337" s="395">
        <v>794</v>
      </c>
      <c r="S337" s="395">
        <v>741</v>
      </c>
      <c r="T337" s="395">
        <v>961</v>
      </c>
      <c r="U337" s="395">
        <v>929</v>
      </c>
      <c r="V337" s="472">
        <v>1101</v>
      </c>
      <c r="W337" s="394"/>
      <c r="X337" s="395">
        <v>0</v>
      </c>
      <c r="Y337" s="395"/>
      <c r="Z337" s="395">
        <v>0</v>
      </c>
      <c r="AA337" s="396">
        <v>0</v>
      </c>
      <c r="AB337" s="396">
        <v>0</v>
      </c>
      <c r="AC337" s="528">
        <v>1</v>
      </c>
      <c r="AD337" s="395"/>
      <c r="AE337" s="395">
        <v>0</v>
      </c>
      <c r="AF337" s="395">
        <v>0</v>
      </c>
      <c r="AG337" s="395">
        <v>0</v>
      </c>
      <c r="AH337" s="472">
        <v>0</v>
      </c>
      <c r="AI337" s="489">
        <f t="shared" si="286"/>
        <v>449</v>
      </c>
      <c r="AJ337" s="397">
        <f t="shared" si="287"/>
        <v>480</v>
      </c>
      <c r="AK337" s="397">
        <f t="shared" si="288"/>
        <v>464</v>
      </c>
      <c r="AL337" s="397">
        <f t="shared" si="289"/>
        <v>475</v>
      </c>
      <c r="AM337" s="397">
        <f t="shared" si="290"/>
        <v>567</v>
      </c>
      <c r="AN337" s="397">
        <f t="shared" si="291"/>
        <v>688</v>
      </c>
      <c r="AO337" s="397">
        <f t="shared" si="292"/>
        <v>709</v>
      </c>
      <c r="AP337" s="397">
        <f t="shared" si="293"/>
        <v>794</v>
      </c>
      <c r="AQ337" s="397">
        <f t="shared" si="294"/>
        <v>741</v>
      </c>
      <c r="AR337" s="397">
        <f t="shared" si="295"/>
        <v>961</v>
      </c>
      <c r="AS337" s="397">
        <f t="shared" si="296"/>
        <v>929</v>
      </c>
      <c r="AT337" s="398">
        <f t="shared" si="297"/>
        <v>1101</v>
      </c>
      <c r="AU337" s="379">
        <v>649</v>
      </c>
      <c r="AV337" s="395">
        <v>664</v>
      </c>
      <c r="AW337" s="529">
        <v>741</v>
      </c>
      <c r="AX337" s="400">
        <v>34</v>
      </c>
      <c r="AY337" s="395">
        <v>37</v>
      </c>
      <c r="AZ337" s="472">
        <v>48</v>
      </c>
      <c r="BA337" s="489">
        <f t="shared" si="298"/>
        <v>278</v>
      </c>
      <c r="BB337" s="397">
        <f t="shared" si="299"/>
        <v>228</v>
      </c>
      <c r="BC337" s="398">
        <f t="shared" si="300"/>
        <v>312</v>
      </c>
      <c r="BD337" s="401">
        <v>213</v>
      </c>
      <c r="BE337" s="402">
        <v>234</v>
      </c>
      <c r="BF337" s="472">
        <v>238</v>
      </c>
      <c r="BG337" s="403">
        <v>174</v>
      </c>
      <c r="BH337" s="402">
        <v>204</v>
      </c>
      <c r="BI337" s="472">
        <v>211</v>
      </c>
      <c r="BJ337" s="403">
        <v>32</v>
      </c>
      <c r="BK337" s="402">
        <v>39</v>
      </c>
      <c r="BL337" s="472">
        <v>30</v>
      </c>
      <c r="BM337" s="403">
        <v>112</v>
      </c>
      <c r="BN337" s="402">
        <v>169</v>
      </c>
      <c r="BO337" s="472">
        <v>208</v>
      </c>
      <c r="BP337" s="490">
        <f t="shared" si="301"/>
        <v>210</v>
      </c>
      <c r="BQ337" s="475">
        <f t="shared" si="302"/>
        <v>246</v>
      </c>
      <c r="BR337" s="405">
        <f t="shared" si="303"/>
        <v>233</v>
      </c>
      <c r="BS337" s="402"/>
      <c r="BT337" s="402"/>
      <c r="BU337" s="402"/>
      <c r="BV337" s="402"/>
      <c r="BW337" s="472"/>
      <c r="BX337" s="472"/>
      <c r="BY337" s="403"/>
      <c r="BZ337" s="402"/>
      <c r="CA337" s="402"/>
      <c r="CB337" s="402"/>
      <c r="CC337" s="402"/>
      <c r="CD337" s="402"/>
      <c r="CE337" s="402"/>
      <c r="CF337" s="472"/>
      <c r="CG337" s="403"/>
      <c r="CH337" s="399"/>
      <c r="CI337" s="402"/>
      <c r="CJ337" s="402"/>
      <c r="CK337" s="402"/>
      <c r="CL337" s="402"/>
      <c r="CM337" s="402"/>
      <c r="CN337" s="472"/>
      <c r="CO337" s="489" t="str">
        <f t="shared" si="304"/>
        <v/>
      </c>
      <c r="CP337" s="397" t="str">
        <f t="shared" si="305"/>
        <v/>
      </c>
      <c r="CQ337" s="397" t="str">
        <f t="shared" si="306"/>
        <v/>
      </c>
      <c r="CR337" s="397" t="str">
        <f t="shared" si="307"/>
        <v/>
      </c>
      <c r="CS337" s="397" t="str">
        <f t="shared" si="308"/>
        <v/>
      </c>
      <c r="CT337" s="397" t="str">
        <f t="shared" si="309"/>
        <v/>
      </c>
      <c r="CU337" s="397" t="str">
        <f t="shared" si="310"/>
        <v/>
      </c>
      <c r="CV337" s="491" t="str">
        <f t="shared" si="311"/>
        <v/>
      </c>
      <c r="CW337" s="379"/>
      <c r="CX337" s="399"/>
      <c r="CY337" s="472"/>
      <c r="CZ337" s="400"/>
      <c r="DA337" s="399"/>
      <c r="DB337" s="472"/>
      <c r="DC337" s="404" t="str">
        <f t="shared" si="312"/>
        <v/>
      </c>
      <c r="DD337" s="404" t="str">
        <f t="shared" si="313"/>
        <v/>
      </c>
      <c r="DE337" s="405" t="str">
        <f t="shared" si="314"/>
        <v/>
      </c>
      <c r="DF337" s="379"/>
      <c r="DG337" s="399"/>
      <c r="DH337" s="472"/>
      <c r="DI337" s="400"/>
      <c r="DJ337" s="399"/>
      <c r="DK337" s="472"/>
      <c r="DL337" s="400"/>
      <c r="DM337" s="399"/>
      <c r="DN337" s="472"/>
      <c r="DO337" s="400"/>
      <c r="DP337" s="399"/>
      <c r="DQ337" s="472"/>
      <c r="DR337" s="404" t="str">
        <f t="shared" si="315"/>
        <v/>
      </c>
      <c r="DS337" s="404" t="str">
        <f t="shared" si="316"/>
        <v/>
      </c>
      <c r="DT337" s="405" t="str">
        <f t="shared" si="317"/>
        <v/>
      </c>
      <c r="DU337" s="28"/>
      <c r="DV337" s="28"/>
      <c r="DW337" s="5"/>
      <c r="DX337" s="5"/>
      <c r="DY337" s="28"/>
      <c r="DZ337" s="28"/>
      <c r="EA337" s="5"/>
      <c r="EB337" s="5"/>
      <c r="EC337" s="5"/>
      <c r="ED337" s="5"/>
      <c r="EE337" s="5"/>
      <c r="EF337" s="5"/>
      <c r="EG337" s="5"/>
      <c r="EH337" s="5"/>
      <c r="EI337" s="5"/>
      <c r="EJ337" s="5"/>
      <c r="EK337" s="5"/>
      <c r="EL337" s="5"/>
      <c r="EM337" s="5"/>
      <c r="EN337" s="5"/>
      <c r="EO337" s="409"/>
      <c r="EP337" s="409"/>
      <c r="EQ337" s="409"/>
      <c r="ER337" s="409"/>
      <c r="ES337" s="409"/>
      <c r="ET337" s="409"/>
      <c r="EU337" s="409"/>
      <c r="EV337" s="409"/>
      <c r="EW337" s="409"/>
      <c r="EX337" s="409"/>
      <c r="EY337" s="409"/>
      <c r="EZ337" s="409"/>
      <c r="FA337" s="409"/>
      <c r="FB337" s="409"/>
      <c r="FC337" s="409"/>
      <c r="FD337" s="409"/>
      <c r="FE337" s="409"/>
      <c r="FF337" s="409"/>
      <c r="FG337" s="409"/>
      <c r="FH337" s="409"/>
      <c r="FI337" s="409"/>
      <c r="FJ337" s="409"/>
      <c r="FK337" s="409"/>
      <c r="FL337" s="409"/>
      <c r="FM337" s="409"/>
      <c r="FN337" s="409"/>
      <c r="FO337" s="409"/>
      <c r="FP337" s="409"/>
      <c r="FQ337" s="409"/>
      <c r="FR337" s="409"/>
      <c r="FS337" s="409"/>
      <c r="FT337" s="409"/>
      <c r="FU337" s="409"/>
      <c r="FV337" s="409"/>
      <c r="FW337" s="409"/>
      <c r="FX337" s="409"/>
      <c r="FY337" s="409"/>
      <c r="FZ337" s="409"/>
      <c r="GA337" s="409"/>
      <c r="GB337" s="409"/>
      <c r="GC337" s="409"/>
      <c r="GD337" s="409"/>
      <c r="GE337" s="409"/>
      <c r="GF337" s="409"/>
      <c r="GG337" s="409"/>
      <c r="GH337" s="409"/>
      <c r="GI337" s="409"/>
      <c r="GJ337" s="409"/>
      <c r="GK337" s="409"/>
      <c r="GL337" s="409"/>
      <c r="GM337" s="409"/>
      <c r="GN337" s="409"/>
      <c r="GO337" s="409"/>
      <c r="GP337" s="409"/>
      <c r="GQ337" s="409"/>
      <c r="GR337" s="409"/>
      <c r="GS337" s="409"/>
      <c r="GT337" s="409"/>
      <c r="GU337" s="409"/>
      <c r="GV337" s="409"/>
      <c r="GW337" s="409"/>
      <c r="GX337" s="409"/>
      <c r="GY337" s="409"/>
      <c r="GZ337" s="409"/>
      <c r="HA337" s="409"/>
      <c r="HB337" s="409"/>
      <c r="HC337" s="409"/>
      <c r="HD337" s="409"/>
      <c r="HE337" s="409"/>
      <c r="HF337" s="409"/>
      <c r="HG337" s="409"/>
      <c r="HH337" s="409"/>
      <c r="HI337" s="409"/>
      <c r="HJ337" s="409"/>
      <c r="HK337" s="409"/>
      <c r="HL337" s="409"/>
      <c r="HM337" s="409"/>
      <c r="HN337" s="409"/>
      <c r="HO337" s="409"/>
      <c r="HP337" s="409"/>
    </row>
    <row r="338" spans="1:224" s="407" customFormat="1">
      <c r="A338" s="525" t="s">
        <v>917</v>
      </c>
      <c r="B338" s="530" t="s">
        <v>1025</v>
      </c>
      <c r="C338" s="527">
        <v>199999</v>
      </c>
      <c r="D338" s="527">
        <v>5</v>
      </c>
      <c r="E338" s="395">
        <v>1113</v>
      </c>
      <c r="F338" s="395">
        <v>1290</v>
      </c>
      <c r="G338" s="395">
        <v>1495</v>
      </c>
      <c r="H338" s="395">
        <v>1579</v>
      </c>
      <c r="I338" s="472">
        <v>1418</v>
      </c>
      <c r="J338" s="472">
        <v>1608</v>
      </c>
      <c r="K338" s="394">
        <v>480</v>
      </c>
      <c r="L338" s="395">
        <v>485</v>
      </c>
      <c r="M338" s="395">
        <v>524</v>
      </c>
      <c r="N338" s="395">
        <v>476</v>
      </c>
      <c r="O338" s="396">
        <v>499</v>
      </c>
      <c r="P338" s="396">
        <v>614</v>
      </c>
      <c r="Q338" s="395">
        <v>670</v>
      </c>
      <c r="R338" s="395">
        <v>883</v>
      </c>
      <c r="S338" s="395">
        <v>891</v>
      </c>
      <c r="T338" s="395">
        <v>1050</v>
      </c>
      <c r="U338" s="395">
        <v>976</v>
      </c>
      <c r="V338" s="472">
        <v>962</v>
      </c>
      <c r="W338" s="394"/>
      <c r="X338" s="395">
        <v>0</v>
      </c>
      <c r="Y338" s="395"/>
      <c r="Z338" s="395">
        <v>0</v>
      </c>
      <c r="AA338" s="396">
        <v>0</v>
      </c>
      <c r="AB338" s="396">
        <v>0</v>
      </c>
      <c r="AC338" s="528">
        <v>0</v>
      </c>
      <c r="AD338" s="395"/>
      <c r="AE338" s="395">
        <v>0</v>
      </c>
      <c r="AF338" s="395">
        <v>0</v>
      </c>
      <c r="AG338" s="395">
        <v>0</v>
      </c>
      <c r="AH338" s="472">
        <v>0</v>
      </c>
      <c r="AI338" s="489">
        <f t="shared" si="286"/>
        <v>480</v>
      </c>
      <c r="AJ338" s="397">
        <f t="shared" si="287"/>
        <v>485</v>
      </c>
      <c r="AK338" s="397">
        <f t="shared" si="288"/>
        <v>524</v>
      </c>
      <c r="AL338" s="397">
        <f t="shared" si="289"/>
        <v>476</v>
      </c>
      <c r="AM338" s="397">
        <f t="shared" si="290"/>
        <v>499</v>
      </c>
      <c r="AN338" s="397">
        <f t="shared" si="291"/>
        <v>614</v>
      </c>
      <c r="AO338" s="397">
        <f t="shared" si="292"/>
        <v>670</v>
      </c>
      <c r="AP338" s="397">
        <f t="shared" si="293"/>
        <v>883</v>
      </c>
      <c r="AQ338" s="397">
        <f t="shared" si="294"/>
        <v>891</v>
      </c>
      <c r="AR338" s="397">
        <f t="shared" si="295"/>
        <v>1050</v>
      </c>
      <c r="AS338" s="397">
        <f t="shared" si="296"/>
        <v>976</v>
      </c>
      <c r="AT338" s="398">
        <f t="shared" si="297"/>
        <v>962</v>
      </c>
      <c r="AU338" s="379">
        <v>767</v>
      </c>
      <c r="AV338" s="395">
        <v>664</v>
      </c>
      <c r="AW338" s="472">
        <v>706</v>
      </c>
      <c r="AX338" s="400">
        <v>36</v>
      </c>
      <c r="AY338" s="395">
        <v>31</v>
      </c>
      <c r="AZ338" s="472">
        <v>32</v>
      </c>
      <c r="BA338" s="489">
        <f t="shared" si="298"/>
        <v>247</v>
      </c>
      <c r="BB338" s="397">
        <f t="shared" si="299"/>
        <v>281</v>
      </c>
      <c r="BC338" s="398">
        <f t="shared" si="300"/>
        <v>224</v>
      </c>
      <c r="BD338" s="401">
        <v>220</v>
      </c>
      <c r="BE338" s="402">
        <v>277</v>
      </c>
      <c r="BF338" s="472">
        <v>263</v>
      </c>
      <c r="BG338" s="403">
        <v>222</v>
      </c>
      <c r="BH338" s="402">
        <v>242</v>
      </c>
      <c r="BI338" s="472">
        <v>242</v>
      </c>
      <c r="BJ338" s="403">
        <v>24</v>
      </c>
      <c r="BK338" s="402">
        <v>37</v>
      </c>
      <c r="BL338" s="472">
        <v>28</v>
      </c>
      <c r="BM338" s="403">
        <v>74</v>
      </c>
      <c r="BN338" s="402">
        <v>76</v>
      </c>
      <c r="BO338" s="472">
        <v>107</v>
      </c>
      <c r="BP338" s="490">
        <f t="shared" si="301"/>
        <v>181</v>
      </c>
      <c r="BQ338" s="475">
        <f t="shared" si="302"/>
        <v>224</v>
      </c>
      <c r="BR338" s="405">
        <f t="shared" si="303"/>
        <v>272</v>
      </c>
      <c r="BS338" s="402"/>
      <c r="BT338" s="402"/>
      <c r="BU338" s="402"/>
      <c r="BV338" s="402"/>
      <c r="BW338" s="472"/>
      <c r="BX338" s="472"/>
      <c r="BY338" s="403"/>
      <c r="BZ338" s="402"/>
      <c r="CA338" s="402"/>
      <c r="CB338" s="402"/>
      <c r="CC338" s="402"/>
      <c r="CD338" s="402"/>
      <c r="CE338" s="402"/>
      <c r="CF338" s="472"/>
      <c r="CG338" s="403"/>
      <c r="CH338" s="399"/>
      <c r="CI338" s="402"/>
      <c r="CJ338" s="402"/>
      <c r="CK338" s="402"/>
      <c r="CL338" s="402"/>
      <c r="CM338" s="402"/>
      <c r="CN338" s="472"/>
      <c r="CO338" s="489" t="str">
        <f t="shared" si="304"/>
        <v/>
      </c>
      <c r="CP338" s="397" t="str">
        <f t="shared" si="305"/>
        <v/>
      </c>
      <c r="CQ338" s="397" t="str">
        <f t="shared" si="306"/>
        <v/>
      </c>
      <c r="CR338" s="397" t="str">
        <f t="shared" si="307"/>
        <v/>
      </c>
      <c r="CS338" s="397" t="str">
        <f t="shared" si="308"/>
        <v/>
      </c>
      <c r="CT338" s="397" t="str">
        <f t="shared" si="309"/>
        <v/>
      </c>
      <c r="CU338" s="397" t="str">
        <f t="shared" si="310"/>
        <v/>
      </c>
      <c r="CV338" s="491" t="str">
        <f t="shared" si="311"/>
        <v/>
      </c>
      <c r="CW338" s="379"/>
      <c r="CX338" s="399"/>
      <c r="CY338" s="472"/>
      <c r="CZ338" s="400"/>
      <c r="DA338" s="399"/>
      <c r="DB338" s="472"/>
      <c r="DC338" s="404" t="str">
        <f t="shared" si="312"/>
        <v/>
      </c>
      <c r="DD338" s="404" t="str">
        <f t="shared" si="313"/>
        <v/>
      </c>
      <c r="DE338" s="405" t="str">
        <f t="shared" si="314"/>
        <v/>
      </c>
      <c r="DF338" s="379"/>
      <c r="DG338" s="399"/>
      <c r="DH338" s="472"/>
      <c r="DI338" s="400"/>
      <c r="DJ338" s="399"/>
      <c r="DK338" s="472"/>
      <c r="DL338" s="400"/>
      <c r="DM338" s="399"/>
      <c r="DN338" s="472"/>
      <c r="DO338" s="400"/>
      <c r="DP338" s="399"/>
      <c r="DQ338" s="472"/>
      <c r="DR338" s="404" t="str">
        <f t="shared" si="315"/>
        <v/>
      </c>
      <c r="DS338" s="404" t="str">
        <f t="shared" si="316"/>
        <v/>
      </c>
      <c r="DT338" s="405" t="str">
        <f t="shared" si="317"/>
        <v/>
      </c>
      <c r="DU338" s="28"/>
      <c r="DV338" s="28"/>
      <c r="DW338" s="5"/>
      <c r="DX338" s="5"/>
      <c r="DY338" s="28"/>
      <c r="DZ338" s="28"/>
      <c r="EA338" s="5"/>
      <c r="EB338" s="5"/>
      <c r="EC338" s="5"/>
      <c r="ED338" s="5"/>
      <c r="EE338" s="5"/>
      <c r="EF338" s="5"/>
      <c r="EG338" s="5"/>
      <c r="EH338" s="5"/>
      <c r="EI338" s="5"/>
      <c r="EJ338" s="5"/>
      <c r="EK338" s="5"/>
      <c r="EL338" s="5"/>
      <c r="EM338" s="5"/>
      <c r="EN338" s="5"/>
      <c r="EO338" s="409"/>
      <c r="EP338" s="409"/>
      <c r="EQ338" s="409"/>
      <c r="ER338" s="409"/>
      <c r="ES338" s="409"/>
      <c r="ET338" s="409"/>
      <c r="EU338" s="409"/>
      <c r="EV338" s="409"/>
      <c r="EW338" s="409"/>
      <c r="EX338" s="409"/>
      <c r="EY338" s="409"/>
      <c r="EZ338" s="409"/>
      <c r="FA338" s="409"/>
      <c r="FB338" s="409"/>
      <c r="FC338" s="409"/>
      <c r="FD338" s="409"/>
      <c r="FE338" s="409"/>
      <c r="FF338" s="409"/>
      <c r="FG338" s="409"/>
      <c r="FH338" s="409"/>
      <c r="FI338" s="409"/>
      <c r="FJ338" s="409"/>
      <c r="FK338" s="409"/>
      <c r="FL338" s="409"/>
      <c r="FM338" s="409"/>
      <c r="FN338" s="409"/>
      <c r="FO338" s="409"/>
      <c r="FP338" s="409"/>
      <c r="FQ338" s="409"/>
      <c r="FR338" s="409"/>
      <c r="FS338" s="409"/>
      <c r="FT338" s="409"/>
      <c r="FU338" s="409"/>
      <c r="FV338" s="409"/>
      <c r="FW338" s="409"/>
      <c r="FX338" s="409"/>
      <c r="FY338" s="409"/>
      <c r="FZ338" s="409"/>
      <c r="GA338" s="409"/>
      <c r="GB338" s="409"/>
      <c r="GC338" s="409"/>
      <c r="GD338" s="409"/>
      <c r="GE338" s="409"/>
      <c r="GF338" s="409"/>
      <c r="GG338" s="409"/>
      <c r="GH338" s="409"/>
      <c r="GI338" s="409"/>
      <c r="GJ338" s="409"/>
      <c r="GK338" s="409"/>
      <c r="GL338" s="409"/>
      <c r="GM338" s="409"/>
      <c r="GN338" s="409"/>
      <c r="GO338" s="409"/>
      <c r="GP338" s="409"/>
      <c r="GQ338" s="409"/>
      <c r="GR338" s="409"/>
      <c r="GS338" s="409"/>
      <c r="GT338" s="409"/>
      <c r="GU338" s="409"/>
      <c r="GV338" s="409"/>
      <c r="GW338" s="409"/>
      <c r="GX338" s="409"/>
      <c r="GY338" s="409"/>
      <c r="GZ338" s="409"/>
      <c r="HA338" s="409"/>
      <c r="HB338" s="409"/>
      <c r="HC338" s="409"/>
      <c r="HD338" s="409"/>
      <c r="HE338" s="409"/>
      <c r="HF338" s="409"/>
      <c r="HG338" s="409"/>
      <c r="HH338" s="409"/>
      <c r="HI338" s="409"/>
      <c r="HJ338" s="409"/>
      <c r="HK338" s="409"/>
      <c r="HL338" s="409"/>
      <c r="HM338" s="409"/>
      <c r="HN338" s="409"/>
      <c r="HO338" s="409"/>
      <c r="HP338" s="409"/>
    </row>
    <row r="339" spans="1:224" s="407" customFormat="1">
      <c r="A339" s="525" t="s">
        <v>917</v>
      </c>
      <c r="B339" s="526" t="s">
        <v>1026</v>
      </c>
      <c r="C339" s="527">
        <v>198507</v>
      </c>
      <c r="D339" s="527">
        <v>6</v>
      </c>
      <c r="E339" s="395">
        <v>669</v>
      </c>
      <c r="F339" s="395">
        <v>666</v>
      </c>
      <c r="G339" s="395">
        <v>804</v>
      </c>
      <c r="H339" s="395">
        <v>779</v>
      </c>
      <c r="I339" s="472">
        <v>768</v>
      </c>
      <c r="J339" s="472">
        <v>879</v>
      </c>
      <c r="K339" s="394">
        <v>379</v>
      </c>
      <c r="L339" s="395">
        <v>424</v>
      </c>
      <c r="M339" s="395">
        <v>377</v>
      </c>
      <c r="N339" s="395">
        <v>402</v>
      </c>
      <c r="O339" s="396">
        <v>440</v>
      </c>
      <c r="P339" s="396">
        <v>363</v>
      </c>
      <c r="Q339" s="395">
        <v>458</v>
      </c>
      <c r="R339" s="395">
        <v>459</v>
      </c>
      <c r="S339" s="395">
        <v>558</v>
      </c>
      <c r="T339" s="395">
        <v>556</v>
      </c>
      <c r="U339" s="395">
        <v>534</v>
      </c>
      <c r="V339" s="472">
        <v>644</v>
      </c>
      <c r="W339" s="394"/>
      <c r="X339" s="395">
        <v>0</v>
      </c>
      <c r="Y339" s="395"/>
      <c r="Z339" s="395">
        <v>0</v>
      </c>
      <c r="AA339" s="396">
        <v>0</v>
      </c>
      <c r="AB339" s="396">
        <v>0</v>
      </c>
      <c r="AC339" s="528">
        <v>0</v>
      </c>
      <c r="AD339" s="395"/>
      <c r="AE339" s="395">
        <v>0</v>
      </c>
      <c r="AF339" s="395">
        <v>0</v>
      </c>
      <c r="AG339" s="395">
        <v>0</v>
      </c>
      <c r="AH339" s="472">
        <v>0</v>
      </c>
      <c r="AI339" s="489">
        <f t="shared" si="286"/>
        <v>379</v>
      </c>
      <c r="AJ339" s="397">
        <f t="shared" si="287"/>
        <v>424</v>
      </c>
      <c r="AK339" s="397">
        <f t="shared" si="288"/>
        <v>377</v>
      </c>
      <c r="AL339" s="397">
        <f t="shared" si="289"/>
        <v>402</v>
      </c>
      <c r="AM339" s="397">
        <f t="shared" si="290"/>
        <v>440</v>
      </c>
      <c r="AN339" s="397">
        <f t="shared" si="291"/>
        <v>363</v>
      </c>
      <c r="AO339" s="397">
        <f t="shared" si="292"/>
        <v>458</v>
      </c>
      <c r="AP339" s="397">
        <f t="shared" si="293"/>
        <v>459</v>
      </c>
      <c r="AQ339" s="397">
        <f t="shared" si="294"/>
        <v>558</v>
      </c>
      <c r="AR339" s="397">
        <f t="shared" si="295"/>
        <v>556</v>
      </c>
      <c r="AS339" s="397">
        <f t="shared" si="296"/>
        <v>534</v>
      </c>
      <c r="AT339" s="398">
        <f t="shared" si="297"/>
        <v>644</v>
      </c>
      <c r="AU339" s="379">
        <v>402</v>
      </c>
      <c r="AV339" s="395">
        <v>424</v>
      </c>
      <c r="AW339" s="472">
        <v>494</v>
      </c>
      <c r="AX339" s="400">
        <v>17</v>
      </c>
      <c r="AY339" s="395">
        <v>9</v>
      </c>
      <c r="AZ339" s="472">
        <v>24</v>
      </c>
      <c r="BA339" s="489">
        <f t="shared" si="298"/>
        <v>137</v>
      </c>
      <c r="BB339" s="397">
        <f t="shared" si="299"/>
        <v>101</v>
      </c>
      <c r="BC339" s="398">
        <f t="shared" si="300"/>
        <v>126</v>
      </c>
      <c r="BD339" s="401">
        <v>217</v>
      </c>
      <c r="BE339" s="402">
        <v>184</v>
      </c>
      <c r="BF339" s="472">
        <v>196</v>
      </c>
      <c r="BG339" s="403">
        <v>213</v>
      </c>
      <c r="BH339" s="402">
        <v>232</v>
      </c>
      <c r="BI339" s="472">
        <v>183</v>
      </c>
      <c r="BJ339" s="403">
        <v>9</v>
      </c>
      <c r="BK339" s="402">
        <v>9</v>
      </c>
      <c r="BL339" s="472">
        <v>21</v>
      </c>
      <c r="BM339" s="403">
        <v>52</v>
      </c>
      <c r="BN339" s="402">
        <v>36</v>
      </c>
      <c r="BO339" s="472">
        <v>68</v>
      </c>
      <c r="BP339" s="490">
        <f t="shared" si="301"/>
        <v>162</v>
      </c>
      <c r="BQ339" s="475">
        <f t="shared" si="302"/>
        <v>134</v>
      </c>
      <c r="BR339" s="405">
        <f t="shared" si="303"/>
        <v>173</v>
      </c>
      <c r="BS339" s="402"/>
      <c r="BT339" s="402"/>
      <c r="BU339" s="402"/>
      <c r="BV339" s="402"/>
      <c r="BW339" s="472"/>
      <c r="BX339" s="472"/>
      <c r="BY339" s="403"/>
      <c r="BZ339" s="402"/>
      <c r="CA339" s="402"/>
      <c r="CB339" s="402"/>
      <c r="CC339" s="402"/>
      <c r="CD339" s="402"/>
      <c r="CE339" s="402"/>
      <c r="CF339" s="472"/>
      <c r="CG339" s="403"/>
      <c r="CH339" s="399"/>
      <c r="CI339" s="402"/>
      <c r="CJ339" s="402"/>
      <c r="CK339" s="402"/>
      <c r="CL339" s="402"/>
      <c r="CM339" s="402"/>
      <c r="CN339" s="472"/>
      <c r="CO339" s="489" t="str">
        <f t="shared" si="304"/>
        <v/>
      </c>
      <c r="CP339" s="397" t="str">
        <f t="shared" si="305"/>
        <v/>
      </c>
      <c r="CQ339" s="397" t="str">
        <f t="shared" si="306"/>
        <v/>
      </c>
      <c r="CR339" s="397" t="str">
        <f t="shared" si="307"/>
        <v/>
      </c>
      <c r="CS339" s="397" t="str">
        <f t="shared" si="308"/>
        <v/>
      </c>
      <c r="CT339" s="397" t="str">
        <f t="shared" si="309"/>
        <v/>
      </c>
      <c r="CU339" s="397" t="str">
        <f t="shared" si="310"/>
        <v/>
      </c>
      <c r="CV339" s="491" t="str">
        <f t="shared" si="311"/>
        <v/>
      </c>
      <c r="CW339" s="379"/>
      <c r="CX339" s="399"/>
      <c r="CY339" s="472"/>
      <c r="CZ339" s="400"/>
      <c r="DA339" s="399"/>
      <c r="DB339" s="472"/>
      <c r="DC339" s="404" t="str">
        <f t="shared" si="312"/>
        <v/>
      </c>
      <c r="DD339" s="404" t="str">
        <f t="shared" si="313"/>
        <v/>
      </c>
      <c r="DE339" s="405" t="str">
        <f t="shared" si="314"/>
        <v/>
      </c>
      <c r="DF339" s="379"/>
      <c r="DG339" s="399"/>
      <c r="DH339" s="472"/>
      <c r="DI339" s="400"/>
      <c r="DJ339" s="399"/>
      <c r="DK339" s="472"/>
      <c r="DL339" s="400"/>
      <c r="DM339" s="399"/>
      <c r="DN339" s="472"/>
      <c r="DO339" s="400"/>
      <c r="DP339" s="399"/>
      <c r="DQ339" s="472"/>
      <c r="DR339" s="404" t="str">
        <f t="shared" si="315"/>
        <v/>
      </c>
      <c r="DS339" s="404" t="str">
        <f t="shared" si="316"/>
        <v/>
      </c>
      <c r="DT339" s="405" t="str">
        <f t="shared" si="317"/>
        <v/>
      </c>
      <c r="DU339" s="28"/>
      <c r="DV339" s="28"/>
      <c r="DW339" s="5"/>
      <c r="DX339" s="5"/>
      <c r="DY339" s="28"/>
      <c r="DZ339" s="28"/>
      <c r="EA339" s="5"/>
      <c r="EB339" s="5"/>
      <c r="EC339" s="5"/>
      <c r="ED339" s="5"/>
      <c r="EE339" s="5"/>
      <c r="EF339" s="5"/>
      <c r="EG339" s="5"/>
      <c r="EH339" s="5"/>
      <c r="EI339" s="5"/>
      <c r="EJ339" s="5"/>
      <c r="EK339" s="5"/>
      <c r="EL339" s="5"/>
      <c r="EM339" s="5"/>
      <c r="EN339" s="5"/>
      <c r="EO339" s="409"/>
      <c r="EP339" s="409"/>
      <c r="EQ339" s="409"/>
      <c r="ER339" s="409"/>
      <c r="ES339" s="409"/>
      <c r="ET339" s="409"/>
      <c r="EU339" s="409"/>
      <c r="EV339" s="409"/>
      <c r="EW339" s="409"/>
      <c r="EX339" s="409"/>
      <c r="EY339" s="409"/>
      <c r="EZ339" s="409"/>
      <c r="FA339" s="409"/>
      <c r="FB339" s="409"/>
      <c r="FC339" s="409"/>
      <c r="FD339" s="409"/>
      <c r="FE339" s="409"/>
      <c r="FF339" s="409"/>
      <c r="FG339" s="409"/>
      <c r="FH339" s="409"/>
      <c r="FI339" s="409"/>
      <c r="FJ339" s="409"/>
      <c r="FK339" s="409"/>
      <c r="FL339" s="409"/>
      <c r="FM339" s="409"/>
      <c r="FN339" s="409"/>
      <c r="FO339" s="409"/>
      <c r="FP339" s="409"/>
      <c r="FQ339" s="409"/>
      <c r="FR339" s="409"/>
      <c r="FS339" s="409"/>
      <c r="FT339" s="409"/>
      <c r="FU339" s="409"/>
      <c r="FV339" s="409"/>
      <c r="FW339" s="409"/>
      <c r="FX339" s="409"/>
      <c r="FY339" s="409"/>
      <c r="FZ339" s="409"/>
      <c r="GA339" s="409"/>
      <c r="GB339" s="409"/>
      <c r="GC339" s="409"/>
      <c r="GD339" s="409"/>
      <c r="GE339" s="409"/>
      <c r="GF339" s="409"/>
      <c r="GG339" s="409"/>
      <c r="GH339" s="409"/>
      <c r="GI339" s="409"/>
      <c r="GJ339" s="409"/>
      <c r="GK339" s="409"/>
      <c r="GL339" s="409"/>
      <c r="GM339" s="409"/>
      <c r="GN339" s="409"/>
      <c r="GO339" s="409"/>
      <c r="GP339" s="409"/>
      <c r="GQ339" s="409"/>
      <c r="GR339" s="409"/>
      <c r="GS339" s="409"/>
      <c r="GT339" s="409"/>
      <c r="GU339" s="409"/>
      <c r="GV339" s="409"/>
      <c r="GW339" s="409"/>
      <c r="GX339" s="409"/>
      <c r="GY339" s="409"/>
      <c r="GZ339" s="409"/>
      <c r="HA339" s="409"/>
      <c r="HB339" s="409"/>
      <c r="HC339" s="409"/>
      <c r="HD339" s="409"/>
      <c r="HE339" s="409"/>
      <c r="HF339" s="409"/>
      <c r="HG339" s="409"/>
      <c r="HH339" s="409"/>
      <c r="HI339" s="409"/>
      <c r="HJ339" s="409"/>
      <c r="HK339" s="409"/>
      <c r="HL339" s="409"/>
      <c r="HM339" s="409"/>
      <c r="HN339" s="409"/>
      <c r="HO339" s="409"/>
      <c r="HP339" s="409"/>
    </row>
    <row r="340" spans="1:224" s="407" customFormat="1">
      <c r="A340" s="525" t="s">
        <v>917</v>
      </c>
      <c r="B340" s="526" t="s">
        <v>1027</v>
      </c>
      <c r="C340" s="527">
        <v>199111</v>
      </c>
      <c r="D340" s="527">
        <v>6</v>
      </c>
      <c r="E340" s="395">
        <v>812</v>
      </c>
      <c r="F340" s="395">
        <v>903</v>
      </c>
      <c r="G340" s="395">
        <v>934</v>
      </c>
      <c r="H340" s="395">
        <v>760</v>
      </c>
      <c r="I340" s="472">
        <v>877</v>
      </c>
      <c r="J340" s="472">
        <v>863</v>
      </c>
      <c r="K340" s="394">
        <v>450</v>
      </c>
      <c r="L340" s="395">
        <v>470</v>
      </c>
      <c r="M340" s="395">
        <v>474</v>
      </c>
      <c r="N340" s="395">
        <v>456</v>
      </c>
      <c r="O340" s="396">
        <v>495</v>
      </c>
      <c r="P340" s="396">
        <v>446</v>
      </c>
      <c r="Q340" s="395">
        <v>423</v>
      </c>
      <c r="R340" s="395">
        <v>593</v>
      </c>
      <c r="S340" s="395">
        <v>698</v>
      </c>
      <c r="T340" s="395">
        <v>471</v>
      </c>
      <c r="U340" s="395">
        <v>569</v>
      </c>
      <c r="V340" s="472">
        <v>572</v>
      </c>
      <c r="W340" s="394"/>
      <c r="X340" s="395">
        <v>0</v>
      </c>
      <c r="Y340" s="395"/>
      <c r="Z340" s="395">
        <v>0</v>
      </c>
      <c r="AA340" s="396">
        <v>0</v>
      </c>
      <c r="AB340" s="396">
        <v>1</v>
      </c>
      <c r="AC340" s="528">
        <v>2</v>
      </c>
      <c r="AD340" s="395"/>
      <c r="AE340" s="395">
        <v>0</v>
      </c>
      <c r="AF340" s="395">
        <v>0</v>
      </c>
      <c r="AG340" s="395">
        <v>0</v>
      </c>
      <c r="AH340" s="472">
        <v>0</v>
      </c>
      <c r="AI340" s="489">
        <f t="shared" si="286"/>
        <v>450</v>
      </c>
      <c r="AJ340" s="397">
        <f t="shared" si="287"/>
        <v>470</v>
      </c>
      <c r="AK340" s="397">
        <f t="shared" si="288"/>
        <v>474</v>
      </c>
      <c r="AL340" s="397">
        <f t="shared" si="289"/>
        <v>456</v>
      </c>
      <c r="AM340" s="397">
        <f t="shared" si="290"/>
        <v>495</v>
      </c>
      <c r="AN340" s="397">
        <f t="shared" si="291"/>
        <v>445</v>
      </c>
      <c r="AO340" s="397">
        <f t="shared" si="292"/>
        <v>421</v>
      </c>
      <c r="AP340" s="397">
        <f t="shared" si="293"/>
        <v>593</v>
      </c>
      <c r="AQ340" s="397">
        <f t="shared" si="294"/>
        <v>698</v>
      </c>
      <c r="AR340" s="397">
        <f t="shared" si="295"/>
        <v>471</v>
      </c>
      <c r="AS340" s="397">
        <f t="shared" si="296"/>
        <v>569</v>
      </c>
      <c r="AT340" s="398">
        <f t="shared" si="297"/>
        <v>572</v>
      </c>
      <c r="AU340" s="379">
        <v>380</v>
      </c>
      <c r="AV340" s="395">
        <v>434</v>
      </c>
      <c r="AW340" s="472">
        <v>449</v>
      </c>
      <c r="AX340" s="400">
        <v>22</v>
      </c>
      <c r="AY340" s="395">
        <v>21</v>
      </c>
      <c r="AZ340" s="472">
        <v>29</v>
      </c>
      <c r="BA340" s="489">
        <f t="shared" si="298"/>
        <v>69</v>
      </c>
      <c r="BB340" s="397">
        <f t="shared" si="299"/>
        <v>114</v>
      </c>
      <c r="BC340" s="398">
        <f t="shared" si="300"/>
        <v>94</v>
      </c>
      <c r="BD340" s="401">
        <v>265</v>
      </c>
      <c r="BE340" s="402">
        <v>240</v>
      </c>
      <c r="BF340" s="472">
        <v>252</v>
      </c>
      <c r="BG340" s="403">
        <v>241</v>
      </c>
      <c r="BH340" s="402">
        <v>255</v>
      </c>
      <c r="BI340" s="472">
        <v>258</v>
      </c>
      <c r="BJ340" s="403">
        <v>14</v>
      </c>
      <c r="BK340" s="402">
        <v>19</v>
      </c>
      <c r="BL340" s="472">
        <v>10</v>
      </c>
      <c r="BM340" s="403">
        <v>96</v>
      </c>
      <c r="BN340" s="402">
        <v>85</v>
      </c>
      <c r="BO340" s="472">
        <v>75</v>
      </c>
      <c r="BP340" s="490">
        <f t="shared" si="301"/>
        <v>120</v>
      </c>
      <c r="BQ340" s="475">
        <f t="shared" si="302"/>
        <v>101</v>
      </c>
      <c r="BR340" s="405">
        <f t="shared" si="303"/>
        <v>84</v>
      </c>
      <c r="BS340" s="402"/>
      <c r="BT340" s="402"/>
      <c r="BU340" s="402"/>
      <c r="BV340" s="402"/>
      <c r="BW340" s="472"/>
      <c r="BX340" s="472"/>
      <c r="BY340" s="403"/>
      <c r="BZ340" s="402"/>
      <c r="CA340" s="402"/>
      <c r="CB340" s="402"/>
      <c r="CC340" s="402"/>
      <c r="CD340" s="402"/>
      <c r="CE340" s="402"/>
      <c r="CF340" s="472"/>
      <c r="CG340" s="403"/>
      <c r="CH340" s="399"/>
      <c r="CI340" s="402"/>
      <c r="CJ340" s="402"/>
      <c r="CK340" s="402"/>
      <c r="CL340" s="402"/>
      <c r="CM340" s="402"/>
      <c r="CN340" s="472"/>
      <c r="CO340" s="489" t="str">
        <f t="shared" si="304"/>
        <v/>
      </c>
      <c r="CP340" s="397" t="str">
        <f t="shared" si="305"/>
        <v/>
      </c>
      <c r="CQ340" s="397" t="str">
        <f t="shared" si="306"/>
        <v/>
      </c>
      <c r="CR340" s="397" t="str">
        <f t="shared" si="307"/>
        <v/>
      </c>
      <c r="CS340" s="397" t="str">
        <f t="shared" si="308"/>
        <v/>
      </c>
      <c r="CT340" s="397" t="str">
        <f t="shared" si="309"/>
        <v/>
      </c>
      <c r="CU340" s="397" t="str">
        <f t="shared" si="310"/>
        <v/>
      </c>
      <c r="CV340" s="491" t="str">
        <f t="shared" si="311"/>
        <v/>
      </c>
      <c r="CW340" s="379"/>
      <c r="CX340" s="399"/>
      <c r="CY340" s="472"/>
      <c r="CZ340" s="400"/>
      <c r="DA340" s="399"/>
      <c r="DB340" s="472"/>
      <c r="DC340" s="404" t="str">
        <f t="shared" si="312"/>
        <v/>
      </c>
      <c r="DD340" s="404" t="str">
        <f t="shared" si="313"/>
        <v/>
      </c>
      <c r="DE340" s="405" t="str">
        <f t="shared" si="314"/>
        <v/>
      </c>
      <c r="DF340" s="379"/>
      <c r="DG340" s="399"/>
      <c r="DH340" s="472"/>
      <c r="DI340" s="400"/>
      <c r="DJ340" s="399"/>
      <c r="DK340" s="472"/>
      <c r="DL340" s="400"/>
      <c r="DM340" s="399"/>
      <c r="DN340" s="472"/>
      <c r="DO340" s="400"/>
      <c r="DP340" s="399"/>
      <c r="DQ340" s="472"/>
      <c r="DR340" s="404" t="str">
        <f t="shared" si="315"/>
        <v/>
      </c>
      <c r="DS340" s="404" t="str">
        <f t="shared" si="316"/>
        <v/>
      </c>
      <c r="DT340" s="405" t="str">
        <f t="shared" si="317"/>
        <v/>
      </c>
      <c r="DU340" s="28"/>
      <c r="DV340" s="28"/>
      <c r="DW340" s="5"/>
      <c r="DX340" s="5"/>
      <c r="DY340" s="28"/>
      <c r="DZ340" s="28"/>
      <c r="EA340" s="5"/>
      <c r="EB340" s="5"/>
      <c r="EC340" s="5"/>
      <c r="ED340" s="5"/>
      <c r="EE340" s="5"/>
      <c r="EF340" s="5"/>
      <c r="EG340" s="5"/>
      <c r="EH340" s="5"/>
      <c r="EI340" s="5"/>
      <c r="EJ340" s="5"/>
      <c r="EK340" s="5"/>
      <c r="EL340" s="5"/>
      <c r="EM340" s="5"/>
      <c r="EN340" s="5"/>
      <c r="EO340" s="409"/>
      <c r="EP340" s="409"/>
      <c r="EQ340" s="409"/>
      <c r="ER340" s="409"/>
      <c r="ES340" s="409"/>
      <c r="ET340" s="409"/>
      <c r="EU340" s="409"/>
      <c r="EV340" s="409"/>
      <c r="EW340" s="409"/>
      <c r="EX340" s="409"/>
      <c r="EY340" s="409"/>
      <c r="EZ340" s="409"/>
      <c r="FA340" s="409"/>
      <c r="FB340" s="409"/>
      <c r="FC340" s="409"/>
      <c r="FD340" s="409"/>
      <c r="FE340" s="409"/>
      <c r="FF340" s="409"/>
      <c r="FG340" s="409"/>
      <c r="FH340" s="409"/>
      <c r="FI340" s="409"/>
      <c r="FJ340" s="409"/>
      <c r="FK340" s="409"/>
      <c r="FL340" s="409"/>
      <c r="FM340" s="409"/>
      <c r="FN340" s="409"/>
      <c r="FO340" s="409"/>
      <c r="FP340" s="409"/>
      <c r="FQ340" s="409"/>
      <c r="FR340" s="409"/>
      <c r="FS340" s="409"/>
      <c r="FT340" s="409"/>
      <c r="FU340" s="409"/>
      <c r="FV340" s="409"/>
      <c r="FW340" s="409"/>
      <c r="FX340" s="409"/>
      <c r="FY340" s="409"/>
      <c r="FZ340" s="409"/>
      <c r="GA340" s="409"/>
      <c r="GB340" s="409"/>
      <c r="GC340" s="409"/>
      <c r="GD340" s="409"/>
      <c r="GE340" s="409"/>
      <c r="GF340" s="409"/>
      <c r="GG340" s="409"/>
      <c r="GH340" s="409"/>
      <c r="GI340" s="409"/>
      <c r="GJ340" s="409"/>
      <c r="GK340" s="409"/>
      <c r="GL340" s="409"/>
      <c r="GM340" s="409"/>
      <c r="GN340" s="409"/>
      <c r="GO340" s="409"/>
      <c r="GP340" s="409"/>
      <c r="GQ340" s="409"/>
      <c r="GR340" s="409"/>
      <c r="GS340" s="409"/>
      <c r="GT340" s="409"/>
      <c r="GU340" s="409"/>
      <c r="GV340" s="409"/>
      <c r="GW340" s="409"/>
      <c r="GX340" s="409"/>
      <c r="GY340" s="409"/>
      <c r="GZ340" s="409"/>
      <c r="HA340" s="409"/>
      <c r="HB340" s="409"/>
      <c r="HC340" s="409"/>
      <c r="HD340" s="409"/>
      <c r="HE340" s="409"/>
      <c r="HF340" s="409"/>
      <c r="HG340" s="409"/>
      <c r="HH340" s="409"/>
      <c r="HI340" s="409"/>
      <c r="HJ340" s="409"/>
      <c r="HK340" s="409"/>
      <c r="HL340" s="409"/>
      <c r="HM340" s="409"/>
      <c r="HN340" s="409"/>
      <c r="HO340" s="409"/>
      <c r="HP340" s="409"/>
    </row>
    <row r="341" spans="1:224" s="407" customFormat="1">
      <c r="A341" s="579" t="s">
        <v>917</v>
      </c>
      <c r="B341" s="595" t="s">
        <v>706</v>
      </c>
      <c r="C341" s="596">
        <v>197887</v>
      </c>
      <c r="D341" s="597">
        <v>8</v>
      </c>
      <c r="E341" s="395"/>
      <c r="F341" s="395"/>
      <c r="G341" s="395"/>
      <c r="H341" s="395"/>
      <c r="I341" s="472"/>
      <c r="J341" s="472"/>
      <c r="K341" s="394"/>
      <c r="L341" s="395"/>
      <c r="M341" s="395"/>
      <c r="N341" s="395"/>
      <c r="O341" s="396"/>
      <c r="P341" s="396"/>
      <c r="Q341" s="395"/>
      <c r="R341" s="395"/>
      <c r="S341" s="395"/>
      <c r="T341" s="395"/>
      <c r="U341" s="395"/>
      <c r="V341" s="472"/>
      <c r="W341" s="394"/>
      <c r="X341" s="395"/>
      <c r="Y341" s="395"/>
      <c r="Z341" s="395"/>
      <c r="AA341" s="396"/>
      <c r="AB341" s="396"/>
      <c r="AC341" s="395"/>
      <c r="AD341" s="395"/>
      <c r="AE341" s="395"/>
      <c r="AF341" s="395"/>
      <c r="AG341" s="395"/>
      <c r="AH341" s="472"/>
      <c r="AI341" s="489" t="str">
        <f t="shared" si="286"/>
        <v xml:space="preserve"> </v>
      </c>
      <c r="AJ341" s="397" t="str">
        <f t="shared" si="287"/>
        <v xml:space="preserve"> </v>
      </c>
      <c r="AK341" s="397" t="str">
        <f t="shared" si="288"/>
        <v xml:space="preserve"> </v>
      </c>
      <c r="AL341" s="397" t="str">
        <f t="shared" si="289"/>
        <v xml:space="preserve"> </v>
      </c>
      <c r="AM341" s="397" t="str">
        <f t="shared" si="290"/>
        <v xml:space="preserve"> </v>
      </c>
      <c r="AN341" s="397" t="str">
        <f t="shared" si="291"/>
        <v xml:space="preserve"> </v>
      </c>
      <c r="AO341" s="397" t="str">
        <f t="shared" si="292"/>
        <v xml:space="preserve"> </v>
      </c>
      <c r="AP341" s="397" t="str">
        <f t="shared" si="293"/>
        <v xml:space="preserve"> </v>
      </c>
      <c r="AQ341" s="397" t="str">
        <f t="shared" si="294"/>
        <v xml:space="preserve"> </v>
      </c>
      <c r="AR341" s="397" t="str">
        <f t="shared" si="295"/>
        <v xml:space="preserve"> </v>
      </c>
      <c r="AS341" s="397" t="str">
        <f t="shared" si="296"/>
        <v xml:space="preserve"> </v>
      </c>
      <c r="AT341" s="398" t="str">
        <f t="shared" si="297"/>
        <v xml:space="preserve"> </v>
      </c>
      <c r="AU341" s="379"/>
      <c r="AV341" s="395"/>
      <c r="AW341" s="472"/>
      <c r="AX341" s="400"/>
      <c r="AY341" s="395"/>
      <c r="AZ341" s="472"/>
      <c r="BA341" s="489" t="str">
        <f t="shared" si="298"/>
        <v xml:space="preserve"> </v>
      </c>
      <c r="BB341" s="397" t="str">
        <f t="shared" si="299"/>
        <v xml:space="preserve"> </v>
      </c>
      <c r="BC341" s="398" t="str">
        <f t="shared" si="300"/>
        <v xml:space="preserve"> </v>
      </c>
      <c r="BD341" s="401"/>
      <c r="BE341" s="402"/>
      <c r="BF341" s="472"/>
      <c r="BG341" s="403"/>
      <c r="BH341" s="402"/>
      <c r="BI341" s="472"/>
      <c r="BJ341" s="403"/>
      <c r="BK341" s="402"/>
      <c r="BL341" s="472"/>
      <c r="BM341" s="403"/>
      <c r="BN341" s="402"/>
      <c r="BO341" s="472"/>
      <c r="BP341" s="490" t="str">
        <f t="shared" si="301"/>
        <v/>
      </c>
      <c r="BQ341" s="475" t="str">
        <f t="shared" si="302"/>
        <v/>
      </c>
      <c r="BR341" s="405" t="str">
        <f t="shared" si="303"/>
        <v/>
      </c>
      <c r="BS341" s="402">
        <v>2115</v>
      </c>
      <c r="BT341" s="402">
        <v>3213</v>
      </c>
      <c r="BU341" s="402">
        <v>3253</v>
      </c>
      <c r="BV341" s="402">
        <v>2161</v>
      </c>
      <c r="BW341" s="472">
        <v>3011</v>
      </c>
      <c r="BX341" s="472">
        <v>3012</v>
      </c>
      <c r="BY341" s="403">
        <v>260</v>
      </c>
      <c r="BZ341" s="402">
        <v>226</v>
      </c>
      <c r="CA341" s="402">
        <v>289</v>
      </c>
      <c r="CB341" s="402">
        <v>320</v>
      </c>
      <c r="CC341" s="402">
        <v>314</v>
      </c>
      <c r="CD341" s="402">
        <v>311</v>
      </c>
      <c r="CE341" s="402">
        <v>351</v>
      </c>
      <c r="CF341" s="472">
        <v>351</v>
      </c>
      <c r="CG341" s="403"/>
      <c r="CH341" s="399">
        <v>0</v>
      </c>
      <c r="CI341" s="402"/>
      <c r="CJ341" s="402"/>
      <c r="CK341" s="402"/>
      <c r="CL341" s="402"/>
      <c r="CM341" s="402"/>
      <c r="CN341" s="602">
        <v>0</v>
      </c>
      <c r="CO341" s="489">
        <f t="shared" si="304"/>
        <v>260</v>
      </c>
      <c r="CP341" s="397">
        <f t="shared" si="305"/>
        <v>226</v>
      </c>
      <c r="CQ341" s="397">
        <f t="shared" si="306"/>
        <v>289</v>
      </c>
      <c r="CR341" s="397">
        <f t="shared" si="307"/>
        <v>320</v>
      </c>
      <c r="CS341" s="397">
        <f t="shared" si="308"/>
        <v>314</v>
      </c>
      <c r="CT341" s="397">
        <f t="shared" si="309"/>
        <v>311</v>
      </c>
      <c r="CU341" s="397">
        <f t="shared" si="310"/>
        <v>351</v>
      </c>
      <c r="CV341" s="491">
        <f t="shared" si="311"/>
        <v>351</v>
      </c>
      <c r="CW341" s="379">
        <v>152.38999999999999</v>
      </c>
      <c r="CX341" s="399">
        <v>172</v>
      </c>
      <c r="CY341" s="602">
        <v>288</v>
      </c>
      <c r="CZ341" s="400"/>
      <c r="DA341" s="399"/>
      <c r="DB341" s="472"/>
      <c r="DC341" s="404">
        <f t="shared" si="312"/>
        <v>158.61000000000001</v>
      </c>
      <c r="DD341" s="404">
        <f t="shared" si="313"/>
        <v>179</v>
      </c>
      <c r="DE341" s="405">
        <f t="shared" si="314"/>
        <v>63</v>
      </c>
      <c r="DF341" s="379">
        <v>44</v>
      </c>
      <c r="DG341" s="541">
        <v>55</v>
      </c>
      <c r="DH341" s="602">
        <v>49</v>
      </c>
      <c r="DI341" s="400"/>
      <c r="DJ341" s="399"/>
      <c r="DK341" s="472"/>
      <c r="DL341" s="400"/>
      <c r="DM341" s="399"/>
      <c r="DN341" s="472"/>
      <c r="DO341" s="400">
        <v>64</v>
      </c>
      <c r="DP341" s="541">
        <v>36</v>
      </c>
      <c r="DQ341" s="602">
        <v>57</v>
      </c>
      <c r="DR341" s="404">
        <f t="shared" si="315"/>
        <v>212</v>
      </c>
      <c r="DS341" s="404">
        <f t="shared" si="316"/>
        <v>223</v>
      </c>
      <c r="DT341" s="405">
        <f t="shared" si="317"/>
        <v>205</v>
      </c>
      <c r="DU341" s="409"/>
      <c r="DV341" s="406" t="b">
        <f t="shared" ref="DV341:DV372" si="318">V341&gt;0</f>
        <v>0</v>
      </c>
      <c r="DW341" s="136" t="b">
        <f t="shared" ref="DW341:DW372" si="319">AW341&gt;0</f>
        <v>0</v>
      </c>
      <c r="DX341" s="408" t="b">
        <f t="shared" ref="DX341:DX372" si="320">DV341=DW341</f>
        <v>1</v>
      </c>
      <c r="DY341" s="136" t="b">
        <f t="shared" ref="DY341:DY372" si="321">Q341&gt;0</f>
        <v>0</v>
      </c>
      <c r="DZ341" s="136" t="b">
        <f t="shared" ref="DZ341:DZ372" si="322">BF341&gt;0</f>
        <v>0</v>
      </c>
      <c r="EA341" s="408" t="b">
        <f t="shared" ref="EA341:EA372" si="323">DY341=DZ341</f>
        <v>1</v>
      </c>
      <c r="EB341" s="136" t="b">
        <f t="shared" ref="EB341:EB372" si="324">M341&gt;0</f>
        <v>0</v>
      </c>
      <c r="EC341" s="136" t="b">
        <f t="shared" ref="EC341:EC372" si="325">BI341&gt;0</f>
        <v>0</v>
      </c>
      <c r="ED341" s="408" t="b">
        <f t="shared" ref="ED341:ED372" si="326">EB341=EC341</f>
        <v>1</v>
      </c>
      <c r="EE341" s="136" t="b">
        <f t="shared" ref="EE341:EE372" si="327">CF341&gt;0</f>
        <v>1</v>
      </c>
      <c r="EF341" s="136" t="b">
        <f t="shared" ref="EF341:EF372" si="328">CY341&gt;0</f>
        <v>1</v>
      </c>
      <c r="EG341" s="408" t="b">
        <f t="shared" ref="EG341:EG372" si="329">EE341=EF341</f>
        <v>1</v>
      </c>
      <c r="EH341" s="136" t="b">
        <f t="shared" ref="EH341:EH372" si="330">CD341&gt;0</f>
        <v>1</v>
      </c>
      <c r="EI341" s="136" t="b">
        <f t="shared" ref="EI341:EI372" si="331">DH341&gt;0</f>
        <v>1</v>
      </c>
      <c r="EJ341" s="408" t="b">
        <f t="shared" ref="EJ341:EJ372" si="332">EH341=EI341</f>
        <v>1</v>
      </c>
      <c r="EK341" s="136" t="b">
        <f t="shared" ref="EK341:EK372" si="333">CA341&gt;0</f>
        <v>1</v>
      </c>
      <c r="EL341" s="136" t="b">
        <f t="shared" ref="EL341:EL372" si="334">DK341&gt;0</f>
        <v>0</v>
      </c>
      <c r="EM341" s="408" t="b">
        <f t="shared" ref="EM341:EM372" si="335">EK341=EL341</f>
        <v>0</v>
      </c>
      <c r="EN341" s="408"/>
      <c r="EO341" s="409"/>
      <c r="EP341" s="409"/>
      <c r="EQ341" s="409"/>
      <c r="ER341" s="409"/>
      <c r="ES341" s="409"/>
      <c r="ET341" s="409"/>
      <c r="EU341" s="409"/>
      <c r="EV341" s="409"/>
      <c r="EW341" s="409"/>
      <c r="EX341" s="409"/>
      <c r="EY341" s="409"/>
      <c r="EZ341" s="409"/>
      <c r="FA341" s="409"/>
      <c r="FB341" s="409"/>
      <c r="FC341" s="409"/>
      <c r="FD341" s="409"/>
      <c r="FE341" s="409"/>
      <c r="FF341" s="409"/>
      <c r="FG341" s="409"/>
      <c r="FH341" s="409"/>
      <c r="FI341" s="409"/>
      <c r="FJ341" s="409"/>
      <c r="FK341" s="409"/>
      <c r="FL341" s="409"/>
      <c r="FM341" s="409"/>
      <c r="FN341" s="409"/>
      <c r="FO341" s="409"/>
      <c r="FP341" s="409"/>
      <c r="FQ341" s="409"/>
      <c r="FR341" s="409"/>
      <c r="FS341" s="409"/>
      <c r="FT341" s="409"/>
      <c r="FU341" s="409"/>
      <c r="FV341" s="409"/>
      <c r="FW341" s="409"/>
      <c r="FX341" s="409"/>
      <c r="FY341" s="409"/>
      <c r="FZ341" s="409"/>
      <c r="GA341" s="409"/>
      <c r="GB341" s="409"/>
      <c r="GC341" s="409"/>
      <c r="GD341" s="409"/>
      <c r="GE341" s="409"/>
      <c r="GF341" s="409"/>
      <c r="GG341" s="409"/>
      <c r="GH341" s="409"/>
      <c r="GI341" s="409"/>
      <c r="GJ341" s="409"/>
      <c r="GK341" s="409"/>
      <c r="GL341" s="409"/>
      <c r="GM341" s="409"/>
      <c r="GN341" s="409"/>
      <c r="GO341" s="409"/>
      <c r="GP341" s="409"/>
      <c r="GQ341" s="409"/>
      <c r="GR341" s="409"/>
      <c r="GS341" s="409"/>
      <c r="GT341" s="409"/>
      <c r="GU341" s="409"/>
      <c r="GV341" s="409"/>
      <c r="GW341" s="409"/>
      <c r="GX341" s="409"/>
      <c r="GY341" s="409"/>
      <c r="GZ341" s="409"/>
      <c r="HA341" s="409"/>
      <c r="HB341" s="409"/>
      <c r="HC341" s="409"/>
      <c r="HD341" s="409"/>
      <c r="HE341" s="409"/>
      <c r="HF341" s="409"/>
      <c r="HG341" s="409"/>
      <c r="HH341" s="409"/>
      <c r="HI341" s="409"/>
      <c r="HJ341" s="409"/>
      <c r="HK341" s="409"/>
      <c r="HL341" s="409"/>
      <c r="HM341" s="409"/>
      <c r="HN341" s="409"/>
      <c r="HO341" s="409"/>
      <c r="HP341" s="409"/>
    </row>
    <row r="342" spans="1:224" s="407" customFormat="1">
      <c r="A342" s="579" t="s">
        <v>917</v>
      </c>
      <c r="B342" s="595" t="s">
        <v>707</v>
      </c>
      <c r="C342" s="596">
        <v>198154</v>
      </c>
      <c r="D342" s="597">
        <v>8</v>
      </c>
      <c r="E342" s="395"/>
      <c r="F342" s="395"/>
      <c r="G342" s="395"/>
      <c r="H342" s="395"/>
      <c r="I342" s="472"/>
      <c r="J342" s="472"/>
      <c r="K342" s="394"/>
      <c r="L342" s="395"/>
      <c r="M342" s="395"/>
      <c r="N342" s="395"/>
      <c r="O342" s="396"/>
      <c r="P342" s="396"/>
      <c r="Q342" s="395"/>
      <c r="R342" s="395"/>
      <c r="S342" s="395"/>
      <c r="T342" s="395"/>
      <c r="U342" s="395"/>
      <c r="V342" s="472"/>
      <c r="W342" s="394"/>
      <c r="X342" s="395"/>
      <c r="Y342" s="395"/>
      <c r="Z342" s="395"/>
      <c r="AA342" s="396"/>
      <c r="AB342" s="396"/>
      <c r="AC342" s="395"/>
      <c r="AD342" s="395"/>
      <c r="AE342" s="395"/>
      <c r="AF342" s="395"/>
      <c r="AG342" s="395"/>
      <c r="AH342" s="472"/>
      <c r="AI342" s="489" t="str">
        <f t="shared" si="286"/>
        <v xml:space="preserve"> </v>
      </c>
      <c r="AJ342" s="397" t="str">
        <f t="shared" si="287"/>
        <v xml:space="preserve"> </v>
      </c>
      <c r="AK342" s="397" t="str">
        <f t="shared" si="288"/>
        <v xml:space="preserve"> </v>
      </c>
      <c r="AL342" s="397" t="str">
        <f t="shared" si="289"/>
        <v xml:space="preserve"> </v>
      </c>
      <c r="AM342" s="397" t="str">
        <f t="shared" si="290"/>
        <v xml:space="preserve"> </v>
      </c>
      <c r="AN342" s="397" t="str">
        <f t="shared" si="291"/>
        <v xml:space="preserve"> </v>
      </c>
      <c r="AO342" s="397" t="str">
        <f t="shared" si="292"/>
        <v xml:space="preserve"> </v>
      </c>
      <c r="AP342" s="397" t="str">
        <f t="shared" si="293"/>
        <v xml:space="preserve"> </v>
      </c>
      <c r="AQ342" s="397" t="str">
        <f t="shared" si="294"/>
        <v xml:space="preserve"> </v>
      </c>
      <c r="AR342" s="397" t="str">
        <f t="shared" si="295"/>
        <v xml:space="preserve"> </v>
      </c>
      <c r="AS342" s="397" t="str">
        <f t="shared" si="296"/>
        <v xml:space="preserve"> </v>
      </c>
      <c r="AT342" s="398" t="str">
        <f t="shared" si="297"/>
        <v xml:space="preserve"> </v>
      </c>
      <c r="AU342" s="379"/>
      <c r="AV342" s="395"/>
      <c r="AW342" s="472"/>
      <c r="AX342" s="400"/>
      <c r="AY342" s="395"/>
      <c r="AZ342" s="472"/>
      <c r="BA342" s="489" t="str">
        <f t="shared" si="298"/>
        <v xml:space="preserve"> </v>
      </c>
      <c r="BB342" s="397" t="str">
        <f t="shared" si="299"/>
        <v xml:space="preserve"> </v>
      </c>
      <c r="BC342" s="398" t="str">
        <f t="shared" si="300"/>
        <v xml:space="preserve"> </v>
      </c>
      <c r="BD342" s="401"/>
      <c r="BE342" s="402"/>
      <c r="BF342" s="472"/>
      <c r="BG342" s="403"/>
      <c r="BH342" s="402"/>
      <c r="BI342" s="472"/>
      <c r="BJ342" s="403"/>
      <c r="BK342" s="402"/>
      <c r="BL342" s="472"/>
      <c r="BM342" s="403"/>
      <c r="BN342" s="402"/>
      <c r="BO342" s="472"/>
      <c r="BP342" s="490" t="str">
        <f t="shared" si="301"/>
        <v/>
      </c>
      <c r="BQ342" s="475" t="str">
        <f t="shared" si="302"/>
        <v/>
      </c>
      <c r="BR342" s="405" t="str">
        <f t="shared" si="303"/>
        <v/>
      </c>
      <c r="BS342" s="402">
        <v>934</v>
      </c>
      <c r="BT342" s="402">
        <v>3657</v>
      </c>
      <c r="BU342" s="402">
        <v>1080</v>
      </c>
      <c r="BV342" s="402">
        <v>2724</v>
      </c>
      <c r="BW342" s="472">
        <v>2424</v>
      </c>
      <c r="BX342" s="472">
        <v>3311</v>
      </c>
      <c r="BY342" s="403">
        <v>603</v>
      </c>
      <c r="BZ342" s="402">
        <v>547</v>
      </c>
      <c r="CA342" s="402">
        <v>774</v>
      </c>
      <c r="CB342" s="402">
        <v>808</v>
      </c>
      <c r="CC342" s="402">
        <v>736</v>
      </c>
      <c r="CD342" s="402">
        <v>723</v>
      </c>
      <c r="CE342" s="402">
        <v>779</v>
      </c>
      <c r="CF342" s="472">
        <v>855</v>
      </c>
      <c r="CG342" s="403"/>
      <c r="CH342" s="399">
        <v>5</v>
      </c>
      <c r="CI342" s="402">
        <v>5</v>
      </c>
      <c r="CJ342" s="402"/>
      <c r="CK342" s="402"/>
      <c r="CL342" s="402"/>
      <c r="CM342" s="402"/>
      <c r="CN342" s="602">
        <v>4</v>
      </c>
      <c r="CO342" s="489">
        <f t="shared" si="304"/>
        <v>603</v>
      </c>
      <c r="CP342" s="397">
        <f t="shared" si="305"/>
        <v>542</v>
      </c>
      <c r="CQ342" s="397">
        <f t="shared" si="306"/>
        <v>769</v>
      </c>
      <c r="CR342" s="397">
        <f t="shared" si="307"/>
        <v>808</v>
      </c>
      <c r="CS342" s="397">
        <f t="shared" si="308"/>
        <v>736</v>
      </c>
      <c r="CT342" s="397">
        <f t="shared" si="309"/>
        <v>723</v>
      </c>
      <c r="CU342" s="397">
        <f t="shared" si="310"/>
        <v>779</v>
      </c>
      <c r="CV342" s="491">
        <f t="shared" si="311"/>
        <v>851</v>
      </c>
      <c r="CW342" s="379">
        <v>390.42</v>
      </c>
      <c r="CX342" s="399">
        <v>421</v>
      </c>
      <c r="CY342" s="602">
        <v>496</v>
      </c>
      <c r="CZ342" s="400"/>
      <c r="DA342" s="399"/>
      <c r="DB342" s="472"/>
      <c r="DC342" s="404">
        <f t="shared" si="312"/>
        <v>332.58</v>
      </c>
      <c r="DD342" s="404">
        <f t="shared" si="313"/>
        <v>358</v>
      </c>
      <c r="DE342" s="405">
        <f t="shared" si="314"/>
        <v>355</v>
      </c>
      <c r="DF342" s="379">
        <v>74</v>
      </c>
      <c r="DG342" s="541">
        <v>132</v>
      </c>
      <c r="DH342" s="602">
        <v>93</v>
      </c>
      <c r="DI342" s="400"/>
      <c r="DJ342" s="399"/>
      <c r="DK342" s="472"/>
      <c r="DL342" s="400"/>
      <c r="DM342" s="399"/>
      <c r="DN342" s="472"/>
      <c r="DO342" s="400">
        <v>216</v>
      </c>
      <c r="DP342" s="541">
        <v>211</v>
      </c>
      <c r="DQ342" s="602">
        <v>44</v>
      </c>
      <c r="DR342" s="404">
        <f t="shared" si="315"/>
        <v>518</v>
      </c>
      <c r="DS342" s="404">
        <f t="shared" si="316"/>
        <v>393</v>
      </c>
      <c r="DT342" s="405">
        <f t="shared" si="317"/>
        <v>586</v>
      </c>
      <c r="DU342" s="409"/>
      <c r="DV342" s="406" t="b">
        <f t="shared" si="318"/>
        <v>0</v>
      </c>
      <c r="DW342" s="136" t="b">
        <f t="shared" si="319"/>
        <v>0</v>
      </c>
      <c r="DX342" s="408" t="b">
        <f t="shared" si="320"/>
        <v>1</v>
      </c>
      <c r="DY342" s="136" t="b">
        <f t="shared" si="321"/>
        <v>0</v>
      </c>
      <c r="DZ342" s="136" t="b">
        <f t="shared" si="322"/>
        <v>0</v>
      </c>
      <c r="EA342" s="408" t="b">
        <f t="shared" si="323"/>
        <v>1</v>
      </c>
      <c r="EB342" s="136" t="b">
        <f t="shared" si="324"/>
        <v>0</v>
      </c>
      <c r="EC342" s="136" t="b">
        <f t="shared" si="325"/>
        <v>0</v>
      </c>
      <c r="ED342" s="408" t="b">
        <f t="shared" si="326"/>
        <v>1</v>
      </c>
      <c r="EE342" s="136" t="b">
        <f t="shared" si="327"/>
        <v>1</v>
      </c>
      <c r="EF342" s="136" t="b">
        <f t="shared" si="328"/>
        <v>1</v>
      </c>
      <c r="EG342" s="408" t="b">
        <f t="shared" si="329"/>
        <v>1</v>
      </c>
      <c r="EH342" s="136" t="b">
        <f t="shared" si="330"/>
        <v>1</v>
      </c>
      <c r="EI342" s="136" t="b">
        <f t="shared" si="331"/>
        <v>1</v>
      </c>
      <c r="EJ342" s="408" t="b">
        <f t="shared" si="332"/>
        <v>1</v>
      </c>
      <c r="EK342" s="136" t="b">
        <f t="shared" si="333"/>
        <v>1</v>
      </c>
      <c r="EL342" s="136" t="b">
        <f t="shared" si="334"/>
        <v>0</v>
      </c>
      <c r="EM342" s="408" t="b">
        <f t="shared" si="335"/>
        <v>0</v>
      </c>
      <c r="EN342" s="408"/>
      <c r="EO342" s="409"/>
      <c r="EP342" s="409"/>
      <c r="EQ342" s="409"/>
      <c r="ER342" s="409"/>
      <c r="ES342" s="409"/>
      <c r="ET342" s="409"/>
      <c r="EU342" s="409"/>
      <c r="EV342" s="409"/>
      <c r="EW342" s="409"/>
      <c r="EX342" s="409"/>
      <c r="EY342" s="409"/>
      <c r="EZ342" s="409"/>
      <c r="FA342" s="409"/>
      <c r="FB342" s="409"/>
      <c r="FC342" s="409"/>
      <c r="FD342" s="409"/>
      <c r="FE342" s="409"/>
      <c r="FF342" s="409"/>
      <c r="FG342" s="409"/>
      <c r="FH342" s="409"/>
      <c r="FI342" s="409"/>
      <c r="FJ342" s="409"/>
      <c r="FK342" s="409"/>
      <c r="FL342" s="409"/>
      <c r="FM342" s="409"/>
      <c r="FN342" s="409"/>
      <c r="FO342" s="409"/>
      <c r="FP342" s="409"/>
      <c r="FQ342" s="409"/>
      <c r="FR342" s="409"/>
      <c r="FS342" s="409"/>
      <c r="FT342" s="409"/>
      <c r="FU342" s="409"/>
      <c r="FV342" s="409"/>
      <c r="FW342" s="409"/>
      <c r="FX342" s="409"/>
      <c r="FY342" s="409"/>
      <c r="FZ342" s="409"/>
      <c r="GA342" s="409"/>
      <c r="GB342" s="409"/>
      <c r="GC342" s="409"/>
      <c r="GD342" s="409"/>
      <c r="GE342" s="409"/>
      <c r="GF342" s="409"/>
      <c r="GG342" s="409"/>
      <c r="GH342" s="409"/>
      <c r="GI342" s="409"/>
      <c r="GJ342" s="409"/>
      <c r="GK342" s="409"/>
      <c r="GL342" s="409"/>
      <c r="GM342" s="409"/>
      <c r="GN342" s="409"/>
      <c r="GO342" s="409"/>
      <c r="GP342" s="409"/>
      <c r="GQ342" s="409"/>
      <c r="GR342" s="409"/>
      <c r="GS342" s="409"/>
      <c r="GT342" s="409"/>
      <c r="GU342" s="409"/>
      <c r="GV342" s="409"/>
      <c r="GW342" s="409"/>
      <c r="GX342" s="409"/>
      <c r="GY342" s="409"/>
      <c r="GZ342" s="409"/>
      <c r="HA342" s="409"/>
      <c r="HB342" s="409"/>
      <c r="HC342" s="409"/>
      <c r="HD342" s="409"/>
      <c r="HE342" s="409"/>
      <c r="HF342" s="409"/>
      <c r="HG342" s="409"/>
      <c r="HH342" s="409"/>
      <c r="HI342" s="409"/>
      <c r="HJ342" s="409"/>
      <c r="HK342" s="409"/>
      <c r="HL342" s="409"/>
      <c r="HM342" s="409"/>
      <c r="HN342" s="409"/>
      <c r="HO342" s="409"/>
      <c r="HP342" s="409"/>
    </row>
    <row r="343" spans="1:224" s="407" customFormat="1">
      <c r="A343" s="579" t="s">
        <v>917</v>
      </c>
      <c r="B343" s="598" t="s">
        <v>708</v>
      </c>
      <c r="C343" s="596">
        <v>198233</v>
      </c>
      <c r="D343" s="597">
        <v>8</v>
      </c>
      <c r="E343" s="395"/>
      <c r="F343" s="395"/>
      <c r="G343" s="395"/>
      <c r="H343" s="395"/>
      <c r="I343" s="472"/>
      <c r="J343" s="472"/>
      <c r="K343" s="394"/>
      <c r="L343" s="395"/>
      <c r="M343" s="395"/>
      <c r="N343" s="395"/>
      <c r="O343" s="396"/>
      <c r="P343" s="396"/>
      <c r="Q343" s="395"/>
      <c r="R343" s="395"/>
      <c r="S343" s="395"/>
      <c r="T343" s="395"/>
      <c r="U343" s="395"/>
      <c r="V343" s="472"/>
      <c r="W343" s="394"/>
      <c r="X343" s="395"/>
      <c r="Y343" s="395"/>
      <c r="Z343" s="395"/>
      <c r="AA343" s="396"/>
      <c r="AB343" s="396"/>
      <c r="AC343" s="395"/>
      <c r="AD343" s="395"/>
      <c r="AE343" s="395"/>
      <c r="AF343" s="395"/>
      <c r="AG343" s="395"/>
      <c r="AH343" s="472"/>
      <c r="AI343" s="489" t="str">
        <f t="shared" si="286"/>
        <v xml:space="preserve"> </v>
      </c>
      <c r="AJ343" s="397" t="str">
        <f t="shared" si="287"/>
        <v xml:space="preserve"> </v>
      </c>
      <c r="AK343" s="397" t="str">
        <f t="shared" si="288"/>
        <v xml:space="preserve"> </v>
      </c>
      <c r="AL343" s="397" t="str">
        <f t="shared" si="289"/>
        <v xml:space="preserve"> </v>
      </c>
      <c r="AM343" s="397" t="str">
        <f t="shared" si="290"/>
        <v xml:space="preserve"> </v>
      </c>
      <c r="AN343" s="397" t="str">
        <f t="shared" si="291"/>
        <v xml:space="preserve"> </v>
      </c>
      <c r="AO343" s="397" t="str">
        <f t="shared" si="292"/>
        <v xml:space="preserve"> </v>
      </c>
      <c r="AP343" s="397" t="str">
        <f t="shared" si="293"/>
        <v xml:space="preserve"> </v>
      </c>
      <c r="AQ343" s="397" t="str">
        <f t="shared" si="294"/>
        <v xml:space="preserve"> </v>
      </c>
      <c r="AR343" s="397" t="str">
        <f t="shared" si="295"/>
        <v xml:space="preserve"> </v>
      </c>
      <c r="AS343" s="397" t="str">
        <f t="shared" si="296"/>
        <v xml:space="preserve"> </v>
      </c>
      <c r="AT343" s="398" t="str">
        <f t="shared" si="297"/>
        <v xml:space="preserve"> </v>
      </c>
      <c r="AU343" s="379"/>
      <c r="AV343" s="395"/>
      <c r="AW343" s="472"/>
      <c r="AX343" s="400"/>
      <c r="AY343" s="395"/>
      <c r="AZ343" s="472"/>
      <c r="BA343" s="489" t="str">
        <f t="shared" si="298"/>
        <v xml:space="preserve"> </v>
      </c>
      <c r="BB343" s="397" t="str">
        <f t="shared" si="299"/>
        <v xml:space="preserve"> </v>
      </c>
      <c r="BC343" s="398" t="str">
        <f t="shared" si="300"/>
        <v xml:space="preserve"> </v>
      </c>
      <c r="BD343" s="401"/>
      <c r="BE343" s="402"/>
      <c r="BF343" s="472"/>
      <c r="BG343" s="403"/>
      <c r="BH343" s="402"/>
      <c r="BI343" s="472"/>
      <c r="BJ343" s="403"/>
      <c r="BK343" s="402"/>
      <c r="BL343" s="472"/>
      <c r="BM343" s="403"/>
      <c r="BN343" s="402"/>
      <c r="BO343" s="472"/>
      <c r="BP343" s="490" t="str">
        <f t="shared" si="301"/>
        <v/>
      </c>
      <c r="BQ343" s="475" t="str">
        <f t="shared" si="302"/>
        <v/>
      </c>
      <c r="BR343" s="405" t="str">
        <f t="shared" si="303"/>
        <v/>
      </c>
      <c r="BS343" s="402">
        <v>618</v>
      </c>
      <c r="BT343" s="402">
        <v>707</v>
      </c>
      <c r="BU343" s="402">
        <v>4766</v>
      </c>
      <c r="BV343" s="402">
        <v>1648</v>
      </c>
      <c r="BW343" s="472">
        <v>1059</v>
      </c>
      <c r="BX343" s="472">
        <v>1913</v>
      </c>
      <c r="BY343" s="403">
        <v>295</v>
      </c>
      <c r="BZ343" s="402">
        <v>295</v>
      </c>
      <c r="CA343" s="402">
        <v>529</v>
      </c>
      <c r="CB343" s="402">
        <v>519</v>
      </c>
      <c r="CC343" s="402">
        <v>488</v>
      </c>
      <c r="CD343" s="402">
        <v>632</v>
      </c>
      <c r="CE343" s="402">
        <v>608</v>
      </c>
      <c r="CF343" s="472">
        <v>504</v>
      </c>
      <c r="CG343" s="403"/>
      <c r="CH343" s="399">
        <v>0</v>
      </c>
      <c r="CI343" s="402"/>
      <c r="CJ343" s="402"/>
      <c r="CK343" s="402"/>
      <c r="CL343" s="402"/>
      <c r="CM343" s="402"/>
      <c r="CN343" s="602">
        <v>0</v>
      </c>
      <c r="CO343" s="489">
        <f t="shared" si="304"/>
        <v>295</v>
      </c>
      <c r="CP343" s="397">
        <f t="shared" si="305"/>
        <v>295</v>
      </c>
      <c r="CQ343" s="397">
        <f t="shared" si="306"/>
        <v>529</v>
      </c>
      <c r="CR343" s="397">
        <f t="shared" si="307"/>
        <v>519</v>
      </c>
      <c r="CS343" s="397">
        <f t="shared" si="308"/>
        <v>488</v>
      </c>
      <c r="CT343" s="397">
        <f t="shared" si="309"/>
        <v>632</v>
      </c>
      <c r="CU343" s="397">
        <f t="shared" si="310"/>
        <v>608</v>
      </c>
      <c r="CV343" s="491">
        <f t="shared" si="311"/>
        <v>504</v>
      </c>
      <c r="CW343" s="379">
        <v>379.2</v>
      </c>
      <c r="CX343" s="399">
        <v>365</v>
      </c>
      <c r="CY343" s="602">
        <v>318</v>
      </c>
      <c r="CZ343" s="400"/>
      <c r="DA343" s="399"/>
      <c r="DB343" s="472"/>
      <c r="DC343" s="404">
        <f t="shared" si="312"/>
        <v>252.8</v>
      </c>
      <c r="DD343" s="404">
        <f t="shared" si="313"/>
        <v>243</v>
      </c>
      <c r="DE343" s="405">
        <f t="shared" si="314"/>
        <v>186</v>
      </c>
      <c r="DF343" s="379">
        <v>21</v>
      </c>
      <c r="DG343" s="541">
        <v>105</v>
      </c>
      <c r="DH343" s="602">
        <v>102</v>
      </c>
      <c r="DI343" s="400"/>
      <c r="DJ343" s="399"/>
      <c r="DK343" s="472"/>
      <c r="DL343" s="400"/>
      <c r="DM343" s="399"/>
      <c r="DN343" s="472"/>
      <c r="DO343" s="400" t="s">
        <v>472</v>
      </c>
      <c r="DP343" s="541"/>
      <c r="DQ343" s="602"/>
      <c r="DR343" s="404">
        <f t="shared" si="315"/>
        <v>498</v>
      </c>
      <c r="DS343" s="404">
        <f t="shared" si="316"/>
        <v>383</v>
      </c>
      <c r="DT343" s="405">
        <f t="shared" si="317"/>
        <v>530</v>
      </c>
      <c r="DU343" s="409"/>
      <c r="DV343" s="406" t="b">
        <f t="shared" si="318"/>
        <v>0</v>
      </c>
      <c r="DW343" s="136" t="b">
        <f t="shared" si="319"/>
        <v>0</v>
      </c>
      <c r="DX343" s="408" t="b">
        <f t="shared" si="320"/>
        <v>1</v>
      </c>
      <c r="DY343" s="136" t="b">
        <f t="shared" si="321"/>
        <v>0</v>
      </c>
      <c r="DZ343" s="136" t="b">
        <f t="shared" si="322"/>
        <v>0</v>
      </c>
      <c r="EA343" s="408" t="b">
        <f t="shared" si="323"/>
        <v>1</v>
      </c>
      <c r="EB343" s="136" t="b">
        <f t="shared" si="324"/>
        <v>0</v>
      </c>
      <c r="EC343" s="136" t="b">
        <f t="shared" si="325"/>
        <v>0</v>
      </c>
      <c r="ED343" s="408" t="b">
        <f t="shared" si="326"/>
        <v>1</v>
      </c>
      <c r="EE343" s="136" t="b">
        <f t="shared" si="327"/>
        <v>1</v>
      </c>
      <c r="EF343" s="136" t="b">
        <f t="shared" si="328"/>
        <v>1</v>
      </c>
      <c r="EG343" s="408" t="b">
        <f t="shared" si="329"/>
        <v>1</v>
      </c>
      <c r="EH343" s="136" t="b">
        <f t="shared" si="330"/>
        <v>1</v>
      </c>
      <c r="EI343" s="136" t="b">
        <f t="shared" si="331"/>
        <v>1</v>
      </c>
      <c r="EJ343" s="408" t="b">
        <f t="shared" si="332"/>
        <v>1</v>
      </c>
      <c r="EK343" s="136" t="b">
        <f t="shared" si="333"/>
        <v>1</v>
      </c>
      <c r="EL343" s="136" t="b">
        <f t="shared" si="334"/>
        <v>0</v>
      </c>
      <c r="EM343" s="408" t="b">
        <f t="shared" si="335"/>
        <v>0</v>
      </c>
      <c r="EN343" s="408"/>
      <c r="EO343" s="409"/>
      <c r="EP343" s="409"/>
      <c r="EQ343" s="409"/>
      <c r="ER343" s="409"/>
      <c r="ES343" s="409"/>
      <c r="ET343" s="409"/>
      <c r="EU343" s="409"/>
      <c r="EV343" s="409"/>
      <c r="EW343" s="409"/>
      <c r="EX343" s="409"/>
      <c r="EY343" s="409"/>
      <c r="EZ343" s="409"/>
      <c r="FA343" s="409"/>
      <c r="FB343" s="409"/>
      <c r="FC343" s="409"/>
      <c r="FD343" s="409"/>
      <c r="FE343" s="409"/>
      <c r="FF343" s="409"/>
      <c r="FG343" s="409"/>
      <c r="FH343" s="409"/>
      <c r="FI343" s="409"/>
      <c r="FJ343" s="409"/>
      <c r="FK343" s="409"/>
      <c r="FL343" s="409"/>
      <c r="FM343" s="409"/>
      <c r="FN343" s="409"/>
      <c r="FO343" s="409"/>
      <c r="FP343" s="409"/>
      <c r="FQ343" s="409"/>
      <c r="FR343" s="409"/>
      <c r="FS343" s="409"/>
      <c r="FT343" s="409"/>
      <c r="FU343" s="409"/>
      <c r="FV343" s="409"/>
      <c r="FW343" s="409"/>
      <c r="FX343" s="409"/>
      <c r="FY343" s="409"/>
      <c r="FZ343" s="409"/>
      <c r="GA343" s="409"/>
      <c r="GB343" s="409"/>
      <c r="GC343" s="409"/>
      <c r="GD343" s="409"/>
      <c r="GE343" s="409"/>
      <c r="GF343" s="409"/>
      <c r="GG343" s="409"/>
      <c r="GH343" s="409"/>
      <c r="GI343" s="409"/>
      <c r="GJ343" s="409"/>
      <c r="GK343" s="409"/>
      <c r="GL343" s="409"/>
      <c r="GM343" s="409"/>
      <c r="GN343" s="409"/>
      <c r="GO343" s="409"/>
      <c r="GP343" s="409"/>
      <c r="GQ343" s="409"/>
      <c r="GR343" s="409"/>
      <c r="GS343" s="409"/>
      <c r="GT343" s="409"/>
      <c r="GU343" s="409"/>
      <c r="GV343" s="409"/>
      <c r="GW343" s="409"/>
      <c r="GX343" s="409"/>
      <c r="GY343" s="409"/>
      <c r="GZ343" s="409"/>
      <c r="HA343" s="409"/>
      <c r="HB343" s="409"/>
      <c r="HC343" s="409"/>
      <c r="HD343" s="409"/>
      <c r="HE343" s="409"/>
      <c r="HF343" s="409"/>
      <c r="HG343" s="409"/>
      <c r="HH343" s="409"/>
      <c r="HI343" s="409"/>
      <c r="HJ343" s="409"/>
      <c r="HK343" s="409"/>
      <c r="HL343" s="409"/>
      <c r="HM343" s="409"/>
      <c r="HN343" s="409"/>
      <c r="HO343" s="409"/>
      <c r="HP343" s="409"/>
    </row>
    <row r="344" spans="1:224" s="407" customFormat="1">
      <c r="A344" s="579" t="s">
        <v>917</v>
      </c>
      <c r="B344" s="595" t="s">
        <v>709</v>
      </c>
      <c r="C344" s="596">
        <v>198251</v>
      </c>
      <c r="D344" s="597">
        <v>8</v>
      </c>
      <c r="E344" s="395"/>
      <c r="F344" s="395"/>
      <c r="G344" s="395"/>
      <c r="H344" s="395"/>
      <c r="I344" s="472"/>
      <c r="J344" s="472"/>
      <c r="K344" s="394"/>
      <c r="L344" s="395"/>
      <c r="M344" s="395"/>
      <c r="N344" s="395"/>
      <c r="O344" s="396"/>
      <c r="P344" s="396"/>
      <c r="Q344" s="395"/>
      <c r="R344" s="395"/>
      <c r="S344" s="395"/>
      <c r="T344" s="395"/>
      <c r="U344" s="395"/>
      <c r="V344" s="472"/>
      <c r="W344" s="394"/>
      <c r="X344" s="395"/>
      <c r="Y344" s="395"/>
      <c r="Z344" s="395"/>
      <c r="AA344" s="396"/>
      <c r="AB344" s="396"/>
      <c r="AC344" s="395"/>
      <c r="AD344" s="395"/>
      <c r="AE344" s="395"/>
      <c r="AF344" s="395"/>
      <c r="AG344" s="395"/>
      <c r="AH344" s="472"/>
      <c r="AI344" s="489" t="str">
        <f t="shared" si="286"/>
        <v xml:space="preserve"> </v>
      </c>
      <c r="AJ344" s="397" t="str">
        <f t="shared" si="287"/>
        <v xml:space="preserve"> </v>
      </c>
      <c r="AK344" s="397" t="str">
        <f t="shared" si="288"/>
        <v xml:space="preserve"> </v>
      </c>
      <c r="AL344" s="397" t="str">
        <f t="shared" si="289"/>
        <v xml:space="preserve"> </v>
      </c>
      <c r="AM344" s="397" t="str">
        <f t="shared" si="290"/>
        <v xml:space="preserve"> </v>
      </c>
      <c r="AN344" s="397" t="str">
        <f t="shared" si="291"/>
        <v xml:space="preserve"> </v>
      </c>
      <c r="AO344" s="397" t="str">
        <f t="shared" si="292"/>
        <v xml:space="preserve"> </v>
      </c>
      <c r="AP344" s="397" t="str">
        <f t="shared" si="293"/>
        <v xml:space="preserve"> </v>
      </c>
      <c r="AQ344" s="397" t="str">
        <f t="shared" si="294"/>
        <v xml:space="preserve"> </v>
      </c>
      <c r="AR344" s="397" t="str">
        <f t="shared" si="295"/>
        <v xml:space="preserve"> </v>
      </c>
      <c r="AS344" s="397" t="str">
        <f t="shared" si="296"/>
        <v xml:space="preserve"> </v>
      </c>
      <c r="AT344" s="398" t="str">
        <f t="shared" si="297"/>
        <v xml:space="preserve"> </v>
      </c>
      <c r="AU344" s="379"/>
      <c r="AV344" s="395"/>
      <c r="AW344" s="472"/>
      <c r="AX344" s="400"/>
      <c r="AY344" s="395"/>
      <c r="AZ344" s="472"/>
      <c r="BA344" s="489" t="str">
        <f t="shared" si="298"/>
        <v xml:space="preserve"> </v>
      </c>
      <c r="BB344" s="397" t="str">
        <f t="shared" si="299"/>
        <v xml:space="preserve"> </v>
      </c>
      <c r="BC344" s="398" t="str">
        <f t="shared" si="300"/>
        <v xml:space="preserve"> </v>
      </c>
      <c r="BD344" s="401"/>
      <c r="BE344" s="402"/>
      <c r="BF344" s="472"/>
      <c r="BG344" s="403"/>
      <c r="BH344" s="402"/>
      <c r="BI344" s="472"/>
      <c r="BJ344" s="403"/>
      <c r="BK344" s="402"/>
      <c r="BL344" s="472"/>
      <c r="BM344" s="403"/>
      <c r="BN344" s="402"/>
      <c r="BO344" s="472"/>
      <c r="BP344" s="490" t="str">
        <f t="shared" si="301"/>
        <v/>
      </c>
      <c r="BQ344" s="475" t="str">
        <f t="shared" si="302"/>
        <v/>
      </c>
      <c r="BR344" s="405" t="str">
        <f t="shared" si="303"/>
        <v/>
      </c>
      <c r="BS344" s="402">
        <v>362</v>
      </c>
      <c r="BT344" s="402">
        <v>1654</v>
      </c>
      <c r="BU344" s="402">
        <v>1594</v>
      </c>
      <c r="BV344" s="402">
        <v>1365</v>
      </c>
      <c r="BW344" s="472">
        <v>1483</v>
      </c>
      <c r="BX344" s="472">
        <v>1383</v>
      </c>
      <c r="BY344" s="403">
        <v>355</v>
      </c>
      <c r="BZ344" s="402">
        <v>344</v>
      </c>
      <c r="CA344" s="402">
        <v>362</v>
      </c>
      <c r="CB344" s="402">
        <v>378</v>
      </c>
      <c r="CC344" s="402">
        <v>311</v>
      </c>
      <c r="CD344" s="402">
        <v>322</v>
      </c>
      <c r="CE344" s="402">
        <v>366</v>
      </c>
      <c r="CF344" s="472">
        <v>379</v>
      </c>
      <c r="CG344" s="403"/>
      <c r="CH344" s="399">
        <v>2</v>
      </c>
      <c r="CI344" s="402"/>
      <c r="CJ344" s="402"/>
      <c r="CK344" s="402"/>
      <c r="CL344" s="402"/>
      <c r="CM344" s="402"/>
      <c r="CN344" s="602">
        <v>0</v>
      </c>
      <c r="CO344" s="489">
        <f t="shared" si="304"/>
        <v>355</v>
      </c>
      <c r="CP344" s="397">
        <f t="shared" si="305"/>
        <v>342</v>
      </c>
      <c r="CQ344" s="397">
        <f t="shared" si="306"/>
        <v>362</v>
      </c>
      <c r="CR344" s="397">
        <f t="shared" si="307"/>
        <v>378</v>
      </c>
      <c r="CS344" s="397">
        <f t="shared" si="308"/>
        <v>311</v>
      </c>
      <c r="CT344" s="397">
        <f t="shared" si="309"/>
        <v>322</v>
      </c>
      <c r="CU344" s="397">
        <f t="shared" si="310"/>
        <v>366</v>
      </c>
      <c r="CV344" s="491">
        <f t="shared" si="311"/>
        <v>379</v>
      </c>
      <c r="CW344" s="379">
        <v>183.54</v>
      </c>
      <c r="CX344" s="399">
        <v>209</v>
      </c>
      <c r="CY344" s="602">
        <v>152</v>
      </c>
      <c r="CZ344" s="400"/>
      <c r="DA344" s="399"/>
      <c r="DB344" s="472"/>
      <c r="DC344" s="404">
        <f t="shared" si="312"/>
        <v>138.46</v>
      </c>
      <c r="DD344" s="404">
        <f t="shared" si="313"/>
        <v>157</v>
      </c>
      <c r="DE344" s="405">
        <f t="shared" si="314"/>
        <v>227</v>
      </c>
      <c r="DF344" s="379">
        <v>118</v>
      </c>
      <c r="DG344" s="541">
        <v>112</v>
      </c>
      <c r="DH344" s="602">
        <v>68</v>
      </c>
      <c r="DI344" s="400"/>
      <c r="DJ344" s="399"/>
      <c r="DK344" s="472"/>
      <c r="DL344" s="400"/>
      <c r="DM344" s="399"/>
      <c r="DN344" s="472"/>
      <c r="DO344" s="400" t="s">
        <v>472</v>
      </c>
      <c r="DP344" s="541"/>
      <c r="DQ344" s="602"/>
      <c r="DR344" s="404">
        <f t="shared" si="315"/>
        <v>260</v>
      </c>
      <c r="DS344" s="404">
        <f t="shared" si="316"/>
        <v>199</v>
      </c>
      <c r="DT344" s="405">
        <f t="shared" si="317"/>
        <v>254</v>
      </c>
      <c r="DU344" s="409"/>
      <c r="DV344" s="406" t="b">
        <f t="shared" si="318"/>
        <v>0</v>
      </c>
      <c r="DW344" s="136" t="b">
        <f t="shared" si="319"/>
        <v>0</v>
      </c>
      <c r="DX344" s="408" t="b">
        <f t="shared" si="320"/>
        <v>1</v>
      </c>
      <c r="DY344" s="136" t="b">
        <f t="shared" si="321"/>
        <v>0</v>
      </c>
      <c r="DZ344" s="136" t="b">
        <f t="shared" si="322"/>
        <v>0</v>
      </c>
      <c r="EA344" s="408" t="b">
        <f t="shared" si="323"/>
        <v>1</v>
      </c>
      <c r="EB344" s="136" t="b">
        <f t="shared" si="324"/>
        <v>0</v>
      </c>
      <c r="EC344" s="136" t="b">
        <f t="shared" si="325"/>
        <v>0</v>
      </c>
      <c r="ED344" s="408" t="b">
        <f t="shared" si="326"/>
        <v>1</v>
      </c>
      <c r="EE344" s="136" t="b">
        <f t="shared" si="327"/>
        <v>1</v>
      </c>
      <c r="EF344" s="136" t="b">
        <f t="shared" si="328"/>
        <v>1</v>
      </c>
      <c r="EG344" s="408" t="b">
        <f t="shared" si="329"/>
        <v>1</v>
      </c>
      <c r="EH344" s="136" t="b">
        <f t="shared" si="330"/>
        <v>1</v>
      </c>
      <c r="EI344" s="136" t="b">
        <f t="shared" si="331"/>
        <v>1</v>
      </c>
      <c r="EJ344" s="408" t="b">
        <f t="shared" si="332"/>
        <v>1</v>
      </c>
      <c r="EK344" s="136" t="b">
        <f t="shared" si="333"/>
        <v>1</v>
      </c>
      <c r="EL344" s="136" t="b">
        <f t="shared" si="334"/>
        <v>0</v>
      </c>
      <c r="EM344" s="408" t="b">
        <f t="shared" si="335"/>
        <v>0</v>
      </c>
      <c r="EN344" s="408"/>
      <c r="EO344" s="409"/>
      <c r="EP344" s="409"/>
      <c r="EQ344" s="409"/>
      <c r="ER344" s="409"/>
      <c r="ES344" s="409"/>
      <c r="ET344" s="409"/>
      <c r="EU344" s="409"/>
      <c r="EV344" s="409"/>
      <c r="EW344" s="409"/>
      <c r="EX344" s="409"/>
      <c r="EY344" s="409"/>
      <c r="EZ344" s="409"/>
      <c r="FA344" s="409"/>
      <c r="FB344" s="409"/>
      <c r="FC344" s="409"/>
      <c r="FD344" s="409"/>
      <c r="FE344" s="409"/>
      <c r="FF344" s="409"/>
      <c r="FG344" s="409"/>
      <c r="FH344" s="409"/>
      <c r="FI344" s="409"/>
      <c r="FJ344" s="409"/>
      <c r="FK344" s="409"/>
      <c r="FL344" s="409"/>
      <c r="FM344" s="409"/>
      <c r="FN344" s="409"/>
      <c r="FO344" s="409"/>
      <c r="FP344" s="409"/>
      <c r="FQ344" s="409"/>
      <c r="FR344" s="409"/>
      <c r="FS344" s="409"/>
      <c r="FT344" s="409"/>
      <c r="FU344" s="409"/>
      <c r="FV344" s="409"/>
      <c r="FW344" s="409"/>
      <c r="FX344" s="409"/>
      <c r="FY344" s="409"/>
      <c r="FZ344" s="409"/>
      <c r="GA344" s="409"/>
      <c r="GB344" s="409"/>
      <c r="GC344" s="409"/>
      <c r="GD344" s="409"/>
      <c r="GE344" s="409"/>
      <c r="GF344" s="409"/>
      <c r="GG344" s="409"/>
      <c r="GH344" s="409"/>
      <c r="GI344" s="409"/>
      <c r="GJ344" s="409"/>
      <c r="GK344" s="409"/>
      <c r="GL344" s="409"/>
      <c r="GM344" s="409"/>
      <c r="GN344" s="409"/>
      <c r="GO344" s="409"/>
      <c r="GP344" s="409"/>
      <c r="GQ344" s="409"/>
      <c r="GR344" s="409"/>
      <c r="GS344" s="409"/>
      <c r="GT344" s="409"/>
      <c r="GU344" s="409"/>
      <c r="GV344" s="409"/>
      <c r="GW344" s="409"/>
      <c r="GX344" s="409"/>
      <c r="GY344" s="409"/>
      <c r="GZ344" s="409"/>
      <c r="HA344" s="409"/>
      <c r="HB344" s="409"/>
      <c r="HC344" s="409"/>
      <c r="HD344" s="409"/>
      <c r="HE344" s="409"/>
      <c r="HF344" s="409"/>
      <c r="HG344" s="409"/>
      <c r="HH344" s="409"/>
      <c r="HI344" s="409"/>
      <c r="HJ344" s="409"/>
      <c r="HK344" s="409"/>
      <c r="HL344" s="409"/>
      <c r="HM344" s="409"/>
      <c r="HN344" s="409"/>
      <c r="HO344" s="409"/>
      <c r="HP344" s="409"/>
    </row>
    <row r="345" spans="1:224" s="407" customFormat="1">
      <c r="A345" s="579" t="s">
        <v>917</v>
      </c>
      <c r="B345" s="595" t="s">
        <v>710</v>
      </c>
      <c r="C345" s="596">
        <v>198260</v>
      </c>
      <c r="D345" s="597">
        <v>8</v>
      </c>
      <c r="E345" s="395"/>
      <c r="F345" s="395"/>
      <c r="G345" s="395"/>
      <c r="H345" s="395"/>
      <c r="I345" s="472"/>
      <c r="J345" s="472"/>
      <c r="K345" s="394"/>
      <c r="L345" s="395"/>
      <c r="M345" s="395"/>
      <c r="N345" s="395"/>
      <c r="O345" s="396"/>
      <c r="P345" s="396"/>
      <c r="Q345" s="395"/>
      <c r="R345" s="395"/>
      <c r="S345" s="395"/>
      <c r="T345" s="395"/>
      <c r="U345" s="395"/>
      <c r="V345" s="472"/>
      <c r="W345" s="394"/>
      <c r="X345" s="395"/>
      <c r="Y345" s="395"/>
      <c r="Z345" s="395"/>
      <c r="AA345" s="396"/>
      <c r="AB345" s="396"/>
      <c r="AC345" s="395"/>
      <c r="AD345" s="395"/>
      <c r="AE345" s="395"/>
      <c r="AF345" s="395"/>
      <c r="AG345" s="395"/>
      <c r="AH345" s="472"/>
      <c r="AI345" s="489" t="str">
        <f t="shared" si="286"/>
        <v xml:space="preserve"> </v>
      </c>
      <c r="AJ345" s="397" t="str">
        <f t="shared" si="287"/>
        <v xml:space="preserve"> </v>
      </c>
      <c r="AK345" s="397" t="str">
        <f t="shared" si="288"/>
        <v xml:space="preserve"> </v>
      </c>
      <c r="AL345" s="397" t="str">
        <f t="shared" si="289"/>
        <v xml:space="preserve"> </v>
      </c>
      <c r="AM345" s="397" t="str">
        <f t="shared" si="290"/>
        <v xml:space="preserve"> </v>
      </c>
      <c r="AN345" s="397" t="str">
        <f t="shared" si="291"/>
        <v xml:space="preserve"> </v>
      </c>
      <c r="AO345" s="397" t="str">
        <f t="shared" si="292"/>
        <v xml:space="preserve"> </v>
      </c>
      <c r="AP345" s="397" t="str">
        <f t="shared" si="293"/>
        <v xml:space="preserve"> </v>
      </c>
      <c r="AQ345" s="397" t="str">
        <f t="shared" si="294"/>
        <v xml:space="preserve"> </v>
      </c>
      <c r="AR345" s="397" t="str">
        <f t="shared" si="295"/>
        <v xml:space="preserve"> </v>
      </c>
      <c r="AS345" s="397" t="str">
        <f t="shared" si="296"/>
        <v xml:space="preserve"> </v>
      </c>
      <c r="AT345" s="398" t="str">
        <f t="shared" si="297"/>
        <v xml:space="preserve"> </v>
      </c>
      <c r="AU345" s="379"/>
      <c r="AV345" s="395"/>
      <c r="AW345" s="472"/>
      <c r="AX345" s="400"/>
      <c r="AY345" s="395"/>
      <c r="AZ345" s="472"/>
      <c r="BA345" s="489" t="str">
        <f t="shared" si="298"/>
        <v xml:space="preserve"> </v>
      </c>
      <c r="BB345" s="397" t="str">
        <f t="shared" si="299"/>
        <v xml:space="preserve"> </v>
      </c>
      <c r="BC345" s="398" t="str">
        <f t="shared" si="300"/>
        <v xml:space="preserve"> </v>
      </c>
      <c r="BD345" s="401"/>
      <c r="BE345" s="402"/>
      <c r="BF345" s="472"/>
      <c r="BG345" s="403"/>
      <c r="BH345" s="402"/>
      <c r="BI345" s="472"/>
      <c r="BJ345" s="403"/>
      <c r="BK345" s="402"/>
      <c r="BL345" s="472"/>
      <c r="BM345" s="403"/>
      <c r="BN345" s="402"/>
      <c r="BO345" s="472"/>
      <c r="BP345" s="490" t="str">
        <f t="shared" si="301"/>
        <v/>
      </c>
      <c r="BQ345" s="475" t="str">
        <f t="shared" si="302"/>
        <v/>
      </c>
      <c r="BR345" s="405" t="str">
        <f t="shared" si="303"/>
        <v/>
      </c>
      <c r="BS345" s="402">
        <v>5675</v>
      </c>
      <c r="BT345" s="402">
        <v>3548</v>
      </c>
      <c r="BU345" s="402">
        <v>3447</v>
      </c>
      <c r="BV345" s="402">
        <v>3522</v>
      </c>
      <c r="BW345" s="472">
        <v>3580</v>
      </c>
      <c r="BX345" s="472">
        <v>4887</v>
      </c>
      <c r="BY345" s="403">
        <v>908</v>
      </c>
      <c r="BZ345" s="402">
        <v>908</v>
      </c>
      <c r="CA345" s="402">
        <v>787</v>
      </c>
      <c r="CB345" s="402">
        <v>773</v>
      </c>
      <c r="CC345" s="402">
        <v>891</v>
      </c>
      <c r="CD345" s="402">
        <v>967</v>
      </c>
      <c r="CE345" s="402">
        <v>693</v>
      </c>
      <c r="CF345" s="472">
        <v>1407</v>
      </c>
      <c r="CG345" s="403"/>
      <c r="CH345" s="399">
        <v>0</v>
      </c>
      <c r="CI345" s="402"/>
      <c r="CJ345" s="402"/>
      <c r="CK345" s="402"/>
      <c r="CL345" s="402"/>
      <c r="CM345" s="402"/>
      <c r="CN345" s="602">
        <v>0</v>
      </c>
      <c r="CO345" s="489">
        <f t="shared" si="304"/>
        <v>908</v>
      </c>
      <c r="CP345" s="397">
        <f t="shared" si="305"/>
        <v>908</v>
      </c>
      <c r="CQ345" s="397">
        <f t="shared" si="306"/>
        <v>787</v>
      </c>
      <c r="CR345" s="397">
        <f t="shared" si="307"/>
        <v>773</v>
      </c>
      <c r="CS345" s="397">
        <f t="shared" si="308"/>
        <v>891</v>
      </c>
      <c r="CT345" s="397">
        <f t="shared" si="309"/>
        <v>967</v>
      </c>
      <c r="CU345" s="397">
        <f t="shared" si="310"/>
        <v>693</v>
      </c>
      <c r="CV345" s="491">
        <f t="shared" si="311"/>
        <v>1407</v>
      </c>
      <c r="CW345" s="379">
        <v>551.19000000000005</v>
      </c>
      <c r="CX345" s="399">
        <v>395</v>
      </c>
      <c r="CY345" s="602">
        <v>815</v>
      </c>
      <c r="CZ345" s="400"/>
      <c r="DA345" s="399"/>
      <c r="DB345" s="472"/>
      <c r="DC345" s="404">
        <f t="shared" si="312"/>
        <v>415.80999999999995</v>
      </c>
      <c r="DD345" s="404">
        <f t="shared" si="313"/>
        <v>298</v>
      </c>
      <c r="DE345" s="405">
        <f t="shared" si="314"/>
        <v>592</v>
      </c>
      <c r="DF345" s="379">
        <v>54</v>
      </c>
      <c r="DG345" s="541">
        <v>60</v>
      </c>
      <c r="DH345" s="602">
        <v>60</v>
      </c>
      <c r="DI345" s="400"/>
      <c r="DJ345" s="399"/>
      <c r="DK345" s="472"/>
      <c r="DL345" s="400"/>
      <c r="DM345" s="399"/>
      <c r="DN345" s="472"/>
      <c r="DO345" s="400" t="s">
        <v>472</v>
      </c>
      <c r="DP345" s="541"/>
      <c r="DQ345" s="602">
        <v>292</v>
      </c>
      <c r="DR345" s="404">
        <f t="shared" si="315"/>
        <v>719</v>
      </c>
      <c r="DS345" s="404">
        <f t="shared" si="316"/>
        <v>831</v>
      </c>
      <c r="DT345" s="405">
        <f t="shared" si="317"/>
        <v>615</v>
      </c>
      <c r="DU345" s="409"/>
      <c r="DV345" s="406" t="b">
        <f t="shared" si="318"/>
        <v>0</v>
      </c>
      <c r="DW345" s="136" t="b">
        <f t="shared" si="319"/>
        <v>0</v>
      </c>
      <c r="DX345" s="408" t="b">
        <f t="shared" si="320"/>
        <v>1</v>
      </c>
      <c r="DY345" s="136" t="b">
        <f t="shared" si="321"/>
        <v>0</v>
      </c>
      <c r="DZ345" s="136" t="b">
        <f t="shared" si="322"/>
        <v>0</v>
      </c>
      <c r="EA345" s="408" t="b">
        <f t="shared" si="323"/>
        <v>1</v>
      </c>
      <c r="EB345" s="136" t="b">
        <f t="shared" si="324"/>
        <v>0</v>
      </c>
      <c r="EC345" s="136" t="b">
        <f t="shared" si="325"/>
        <v>0</v>
      </c>
      <c r="ED345" s="408" t="b">
        <f t="shared" si="326"/>
        <v>1</v>
      </c>
      <c r="EE345" s="136" t="b">
        <f t="shared" si="327"/>
        <v>1</v>
      </c>
      <c r="EF345" s="136" t="b">
        <f t="shared" si="328"/>
        <v>1</v>
      </c>
      <c r="EG345" s="408" t="b">
        <f t="shared" si="329"/>
        <v>1</v>
      </c>
      <c r="EH345" s="136" t="b">
        <f t="shared" si="330"/>
        <v>1</v>
      </c>
      <c r="EI345" s="136" t="b">
        <f t="shared" si="331"/>
        <v>1</v>
      </c>
      <c r="EJ345" s="408" t="b">
        <f t="shared" si="332"/>
        <v>1</v>
      </c>
      <c r="EK345" s="136" t="b">
        <f t="shared" si="333"/>
        <v>1</v>
      </c>
      <c r="EL345" s="136" t="b">
        <f t="shared" si="334"/>
        <v>0</v>
      </c>
      <c r="EM345" s="408" t="b">
        <f t="shared" si="335"/>
        <v>0</v>
      </c>
      <c r="EN345" s="408"/>
      <c r="EO345" s="409"/>
      <c r="EP345" s="409"/>
      <c r="EQ345" s="409"/>
      <c r="ER345" s="409"/>
      <c r="ES345" s="409"/>
      <c r="ET345" s="409"/>
      <c r="EU345" s="409"/>
      <c r="EV345" s="409"/>
      <c r="EW345" s="409"/>
      <c r="EX345" s="409"/>
      <c r="EY345" s="409"/>
      <c r="EZ345" s="409"/>
      <c r="FA345" s="409"/>
      <c r="FB345" s="409"/>
      <c r="FC345" s="409"/>
      <c r="FD345" s="409"/>
      <c r="FE345" s="409"/>
      <c r="FF345" s="409"/>
      <c r="FG345" s="409"/>
      <c r="FH345" s="409"/>
      <c r="FI345" s="409"/>
      <c r="FJ345" s="409"/>
      <c r="FK345" s="409"/>
      <c r="FL345" s="409"/>
      <c r="FM345" s="409"/>
      <c r="FN345" s="409"/>
      <c r="FO345" s="409"/>
      <c r="FP345" s="409"/>
      <c r="FQ345" s="409"/>
      <c r="FR345" s="409"/>
      <c r="FS345" s="409"/>
      <c r="FT345" s="409"/>
      <c r="FU345" s="409"/>
      <c r="FV345" s="409"/>
      <c r="FW345" s="409"/>
      <c r="FX345" s="409"/>
      <c r="FY345" s="409"/>
      <c r="FZ345" s="409"/>
      <c r="GA345" s="409"/>
      <c r="GB345" s="409"/>
      <c r="GC345" s="409"/>
      <c r="GD345" s="409"/>
      <c r="GE345" s="409"/>
      <c r="GF345" s="409"/>
      <c r="GG345" s="409"/>
      <c r="GH345" s="409"/>
      <c r="GI345" s="409"/>
      <c r="GJ345" s="409"/>
      <c r="GK345" s="409"/>
      <c r="GL345" s="409"/>
      <c r="GM345" s="409"/>
      <c r="GN345" s="409"/>
      <c r="GO345" s="409"/>
      <c r="GP345" s="409"/>
      <c r="GQ345" s="409"/>
      <c r="GR345" s="409"/>
      <c r="GS345" s="409"/>
      <c r="GT345" s="409"/>
      <c r="GU345" s="409"/>
      <c r="GV345" s="409"/>
      <c r="GW345" s="409"/>
      <c r="GX345" s="409"/>
      <c r="GY345" s="409"/>
      <c r="GZ345" s="409"/>
      <c r="HA345" s="409"/>
      <c r="HB345" s="409"/>
      <c r="HC345" s="409"/>
      <c r="HD345" s="409"/>
      <c r="HE345" s="409"/>
      <c r="HF345" s="409"/>
      <c r="HG345" s="409"/>
      <c r="HH345" s="409"/>
      <c r="HI345" s="409"/>
      <c r="HJ345" s="409"/>
      <c r="HK345" s="409"/>
      <c r="HL345" s="409"/>
      <c r="HM345" s="409"/>
      <c r="HN345" s="409"/>
      <c r="HO345" s="409"/>
      <c r="HP345" s="409"/>
    </row>
    <row r="346" spans="1:224" s="407" customFormat="1">
      <c r="A346" s="579" t="s">
        <v>917</v>
      </c>
      <c r="B346" s="599" t="s">
        <v>711</v>
      </c>
      <c r="C346" s="600">
        <v>198455</v>
      </c>
      <c r="D346" s="597">
        <v>8</v>
      </c>
      <c r="E346" s="395"/>
      <c r="F346" s="395"/>
      <c r="G346" s="395"/>
      <c r="H346" s="395"/>
      <c r="I346" s="472"/>
      <c r="J346" s="472"/>
      <c r="K346" s="394"/>
      <c r="L346" s="395"/>
      <c r="M346" s="395"/>
      <c r="N346" s="395"/>
      <c r="O346" s="396"/>
      <c r="P346" s="396"/>
      <c r="Q346" s="395"/>
      <c r="R346" s="395"/>
      <c r="S346" s="395"/>
      <c r="T346" s="395"/>
      <c r="U346" s="395"/>
      <c r="V346" s="472"/>
      <c r="W346" s="394"/>
      <c r="X346" s="395"/>
      <c r="Y346" s="395"/>
      <c r="Z346" s="395"/>
      <c r="AA346" s="396"/>
      <c r="AB346" s="396"/>
      <c r="AC346" s="395"/>
      <c r="AD346" s="395"/>
      <c r="AE346" s="395"/>
      <c r="AF346" s="395"/>
      <c r="AG346" s="395"/>
      <c r="AH346" s="472"/>
      <c r="AI346" s="489" t="str">
        <f t="shared" si="286"/>
        <v xml:space="preserve"> </v>
      </c>
      <c r="AJ346" s="397" t="str">
        <f t="shared" si="287"/>
        <v xml:space="preserve"> </v>
      </c>
      <c r="AK346" s="397" t="str">
        <f t="shared" si="288"/>
        <v xml:space="preserve"> </v>
      </c>
      <c r="AL346" s="397" t="str">
        <f t="shared" si="289"/>
        <v xml:space="preserve"> </v>
      </c>
      <c r="AM346" s="397" t="str">
        <f t="shared" si="290"/>
        <v xml:space="preserve"> </v>
      </c>
      <c r="AN346" s="397" t="str">
        <f t="shared" si="291"/>
        <v xml:space="preserve"> </v>
      </c>
      <c r="AO346" s="397" t="str">
        <f t="shared" si="292"/>
        <v xml:space="preserve"> </v>
      </c>
      <c r="AP346" s="397" t="str">
        <f t="shared" si="293"/>
        <v xml:space="preserve"> </v>
      </c>
      <c r="AQ346" s="397" t="str">
        <f t="shared" si="294"/>
        <v xml:space="preserve"> </v>
      </c>
      <c r="AR346" s="397" t="str">
        <f t="shared" si="295"/>
        <v xml:space="preserve"> </v>
      </c>
      <c r="AS346" s="397" t="str">
        <f t="shared" si="296"/>
        <v xml:space="preserve"> </v>
      </c>
      <c r="AT346" s="398" t="str">
        <f t="shared" si="297"/>
        <v xml:space="preserve"> </v>
      </c>
      <c r="AU346" s="379"/>
      <c r="AV346" s="395"/>
      <c r="AW346" s="472"/>
      <c r="AX346" s="400"/>
      <c r="AY346" s="395"/>
      <c r="AZ346" s="472"/>
      <c r="BA346" s="489" t="str">
        <f t="shared" si="298"/>
        <v xml:space="preserve"> </v>
      </c>
      <c r="BB346" s="397" t="str">
        <f t="shared" si="299"/>
        <v xml:space="preserve"> </v>
      </c>
      <c r="BC346" s="398" t="str">
        <f t="shared" si="300"/>
        <v xml:space="preserve"> </v>
      </c>
      <c r="BD346" s="401"/>
      <c r="BE346" s="402"/>
      <c r="BF346" s="472"/>
      <c r="BG346" s="403"/>
      <c r="BH346" s="402"/>
      <c r="BI346" s="472"/>
      <c r="BJ346" s="403"/>
      <c r="BK346" s="402"/>
      <c r="BL346" s="472"/>
      <c r="BM346" s="403"/>
      <c r="BN346" s="402"/>
      <c r="BO346" s="472"/>
      <c r="BP346" s="490" t="str">
        <f t="shared" si="301"/>
        <v/>
      </c>
      <c r="BQ346" s="475" t="str">
        <f t="shared" si="302"/>
        <v/>
      </c>
      <c r="BR346" s="405" t="str">
        <f t="shared" si="303"/>
        <v/>
      </c>
      <c r="BS346" s="402">
        <v>732</v>
      </c>
      <c r="BT346" s="402">
        <v>508</v>
      </c>
      <c r="BU346" s="402">
        <v>847</v>
      </c>
      <c r="BV346" s="402">
        <v>881</v>
      </c>
      <c r="BW346" s="472">
        <v>839</v>
      </c>
      <c r="BX346" s="472">
        <v>945</v>
      </c>
      <c r="BY346" s="403">
        <v>299</v>
      </c>
      <c r="BZ346" s="402">
        <v>299</v>
      </c>
      <c r="CA346" s="402">
        <v>335</v>
      </c>
      <c r="CB346" s="402">
        <v>239</v>
      </c>
      <c r="CC346" s="402">
        <v>244</v>
      </c>
      <c r="CD346" s="402">
        <v>241</v>
      </c>
      <c r="CE346" s="402">
        <v>271</v>
      </c>
      <c r="CF346" s="472">
        <v>316</v>
      </c>
      <c r="CG346" s="403"/>
      <c r="CH346" s="399">
        <v>0</v>
      </c>
      <c r="CI346" s="402"/>
      <c r="CJ346" s="402"/>
      <c r="CK346" s="402"/>
      <c r="CL346" s="402"/>
      <c r="CM346" s="402"/>
      <c r="CN346" s="602">
        <v>0</v>
      </c>
      <c r="CO346" s="489">
        <f t="shared" si="304"/>
        <v>299</v>
      </c>
      <c r="CP346" s="397">
        <f t="shared" si="305"/>
        <v>299</v>
      </c>
      <c r="CQ346" s="397">
        <f t="shared" si="306"/>
        <v>335</v>
      </c>
      <c r="CR346" s="397">
        <f t="shared" si="307"/>
        <v>239</v>
      </c>
      <c r="CS346" s="397">
        <f t="shared" si="308"/>
        <v>244</v>
      </c>
      <c r="CT346" s="397">
        <f t="shared" si="309"/>
        <v>241</v>
      </c>
      <c r="CU346" s="397">
        <f t="shared" si="310"/>
        <v>271</v>
      </c>
      <c r="CV346" s="491">
        <f t="shared" si="311"/>
        <v>316</v>
      </c>
      <c r="CW346" s="379">
        <v>132.55000000000001</v>
      </c>
      <c r="CX346" s="399">
        <v>149</v>
      </c>
      <c r="CY346" s="602">
        <v>167</v>
      </c>
      <c r="CZ346" s="400"/>
      <c r="DA346" s="399"/>
      <c r="DB346" s="472"/>
      <c r="DC346" s="404">
        <f t="shared" si="312"/>
        <v>108.44999999999999</v>
      </c>
      <c r="DD346" s="404">
        <f t="shared" si="313"/>
        <v>122</v>
      </c>
      <c r="DE346" s="405">
        <f t="shared" si="314"/>
        <v>149</v>
      </c>
      <c r="DF346" s="379">
        <v>22</v>
      </c>
      <c r="DG346" s="541">
        <v>33</v>
      </c>
      <c r="DH346" s="602">
        <v>23</v>
      </c>
      <c r="DI346" s="400"/>
      <c r="DJ346" s="399"/>
      <c r="DK346" s="472"/>
      <c r="DL346" s="400"/>
      <c r="DM346" s="399"/>
      <c r="DN346" s="472"/>
      <c r="DO346" s="400">
        <v>64</v>
      </c>
      <c r="DP346" s="541"/>
      <c r="DQ346" s="602">
        <v>64</v>
      </c>
      <c r="DR346" s="404">
        <f t="shared" si="315"/>
        <v>153</v>
      </c>
      <c r="DS346" s="404">
        <f t="shared" si="316"/>
        <v>211</v>
      </c>
      <c r="DT346" s="405">
        <f t="shared" si="317"/>
        <v>154</v>
      </c>
      <c r="DU346" s="409"/>
      <c r="DV346" s="406" t="b">
        <f t="shared" si="318"/>
        <v>0</v>
      </c>
      <c r="DW346" s="136" t="b">
        <f t="shared" si="319"/>
        <v>0</v>
      </c>
      <c r="DX346" s="408" t="b">
        <f t="shared" si="320"/>
        <v>1</v>
      </c>
      <c r="DY346" s="136" t="b">
        <f t="shared" si="321"/>
        <v>0</v>
      </c>
      <c r="DZ346" s="136" t="b">
        <f t="shared" si="322"/>
        <v>0</v>
      </c>
      <c r="EA346" s="408" t="b">
        <f t="shared" si="323"/>
        <v>1</v>
      </c>
      <c r="EB346" s="136" t="b">
        <f t="shared" si="324"/>
        <v>0</v>
      </c>
      <c r="EC346" s="136" t="b">
        <f t="shared" si="325"/>
        <v>0</v>
      </c>
      <c r="ED346" s="408" t="b">
        <f t="shared" si="326"/>
        <v>1</v>
      </c>
      <c r="EE346" s="136" t="b">
        <f t="shared" si="327"/>
        <v>1</v>
      </c>
      <c r="EF346" s="136" t="b">
        <f t="shared" si="328"/>
        <v>1</v>
      </c>
      <c r="EG346" s="408" t="b">
        <f t="shared" si="329"/>
        <v>1</v>
      </c>
      <c r="EH346" s="136" t="b">
        <f t="shared" si="330"/>
        <v>1</v>
      </c>
      <c r="EI346" s="136" t="b">
        <f t="shared" si="331"/>
        <v>1</v>
      </c>
      <c r="EJ346" s="408" t="b">
        <f t="shared" si="332"/>
        <v>1</v>
      </c>
      <c r="EK346" s="136" t="b">
        <f t="shared" si="333"/>
        <v>1</v>
      </c>
      <c r="EL346" s="136" t="b">
        <f t="shared" si="334"/>
        <v>0</v>
      </c>
      <c r="EM346" s="408" t="b">
        <f t="shared" si="335"/>
        <v>0</v>
      </c>
      <c r="EN346" s="408"/>
      <c r="EO346" s="409"/>
      <c r="EP346" s="409"/>
      <c r="EQ346" s="409"/>
      <c r="ER346" s="409"/>
      <c r="ES346" s="409"/>
      <c r="ET346" s="409"/>
      <c r="EU346" s="409"/>
      <c r="EV346" s="409"/>
      <c r="EW346" s="409"/>
      <c r="EX346" s="409"/>
      <c r="EY346" s="409"/>
      <c r="EZ346" s="409"/>
      <c r="FA346" s="409"/>
      <c r="FB346" s="409"/>
      <c r="FC346" s="409"/>
      <c r="FD346" s="409"/>
      <c r="FE346" s="409"/>
      <c r="FF346" s="409"/>
      <c r="FG346" s="409"/>
      <c r="FH346" s="409"/>
      <c r="FI346" s="409"/>
      <c r="FJ346" s="409"/>
      <c r="FK346" s="409"/>
      <c r="FL346" s="409"/>
      <c r="FM346" s="409"/>
      <c r="FN346" s="409"/>
      <c r="FO346" s="409"/>
      <c r="FP346" s="409"/>
      <c r="FQ346" s="409"/>
      <c r="FR346" s="409"/>
      <c r="FS346" s="409"/>
      <c r="FT346" s="409"/>
      <c r="FU346" s="409"/>
      <c r="FV346" s="409"/>
      <c r="FW346" s="409"/>
      <c r="FX346" s="409"/>
      <c r="FY346" s="409"/>
      <c r="FZ346" s="409"/>
      <c r="GA346" s="409"/>
      <c r="GB346" s="409"/>
      <c r="GC346" s="409"/>
      <c r="GD346" s="409"/>
      <c r="GE346" s="409"/>
      <c r="GF346" s="409"/>
      <c r="GG346" s="409"/>
      <c r="GH346" s="409"/>
      <c r="GI346" s="409"/>
      <c r="GJ346" s="409"/>
      <c r="GK346" s="409"/>
      <c r="GL346" s="409"/>
      <c r="GM346" s="409"/>
      <c r="GN346" s="409"/>
      <c r="GO346" s="409"/>
      <c r="GP346" s="409"/>
      <c r="GQ346" s="409"/>
      <c r="GR346" s="409"/>
      <c r="GS346" s="409"/>
      <c r="GT346" s="409"/>
      <c r="GU346" s="409"/>
      <c r="GV346" s="409"/>
      <c r="GW346" s="409"/>
      <c r="GX346" s="409"/>
      <c r="GY346" s="409"/>
      <c r="GZ346" s="409"/>
      <c r="HA346" s="409"/>
      <c r="HB346" s="409"/>
      <c r="HC346" s="409"/>
      <c r="HD346" s="409"/>
      <c r="HE346" s="409"/>
      <c r="HF346" s="409"/>
      <c r="HG346" s="409"/>
      <c r="HH346" s="409"/>
      <c r="HI346" s="409"/>
      <c r="HJ346" s="409"/>
      <c r="HK346" s="409"/>
      <c r="HL346" s="409"/>
      <c r="HM346" s="409"/>
      <c r="HN346" s="409"/>
      <c r="HO346" s="409"/>
      <c r="HP346" s="409"/>
    </row>
    <row r="347" spans="1:224" s="407" customFormat="1">
      <c r="A347" s="579" t="s">
        <v>917</v>
      </c>
      <c r="B347" s="595" t="s">
        <v>712</v>
      </c>
      <c r="C347" s="596">
        <v>198534</v>
      </c>
      <c r="D347" s="597">
        <v>8</v>
      </c>
      <c r="E347" s="395"/>
      <c r="F347" s="395"/>
      <c r="G347" s="395"/>
      <c r="H347" s="395"/>
      <c r="I347" s="472"/>
      <c r="J347" s="472"/>
      <c r="K347" s="394"/>
      <c r="L347" s="395"/>
      <c r="M347" s="395"/>
      <c r="N347" s="395"/>
      <c r="O347" s="396"/>
      <c r="P347" s="396"/>
      <c r="Q347" s="395"/>
      <c r="R347" s="395"/>
      <c r="S347" s="395"/>
      <c r="T347" s="395"/>
      <c r="U347" s="395"/>
      <c r="V347" s="472"/>
      <c r="W347" s="394"/>
      <c r="X347" s="395"/>
      <c r="Y347" s="395"/>
      <c r="Z347" s="395"/>
      <c r="AA347" s="396"/>
      <c r="AB347" s="396"/>
      <c r="AC347" s="395"/>
      <c r="AD347" s="395"/>
      <c r="AE347" s="395"/>
      <c r="AF347" s="395"/>
      <c r="AG347" s="395"/>
      <c r="AH347" s="472"/>
      <c r="AI347" s="489" t="str">
        <f t="shared" si="286"/>
        <v xml:space="preserve"> </v>
      </c>
      <c r="AJ347" s="397" t="str">
        <f t="shared" si="287"/>
        <v xml:space="preserve"> </v>
      </c>
      <c r="AK347" s="397" t="str">
        <f t="shared" si="288"/>
        <v xml:space="preserve"> </v>
      </c>
      <c r="AL347" s="397" t="str">
        <f t="shared" si="289"/>
        <v xml:space="preserve"> </v>
      </c>
      <c r="AM347" s="397" t="str">
        <f t="shared" si="290"/>
        <v xml:space="preserve"> </v>
      </c>
      <c r="AN347" s="397" t="str">
        <f t="shared" si="291"/>
        <v xml:space="preserve"> </v>
      </c>
      <c r="AO347" s="397" t="str">
        <f t="shared" si="292"/>
        <v xml:space="preserve"> </v>
      </c>
      <c r="AP347" s="397" t="str">
        <f t="shared" si="293"/>
        <v xml:space="preserve"> </v>
      </c>
      <c r="AQ347" s="397" t="str">
        <f t="shared" si="294"/>
        <v xml:space="preserve"> </v>
      </c>
      <c r="AR347" s="397" t="str">
        <f t="shared" si="295"/>
        <v xml:space="preserve"> </v>
      </c>
      <c r="AS347" s="397" t="str">
        <f t="shared" si="296"/>
        <v xml:space="preserve"> </v>
      </c>
      <c r="AT347" s="398" t="str">
        <f t="shared" si="297"/>
        <v xml:space="preserve"> </v>
      </c>
      <c r="AU347" s="379"/>
      <c r="AV347" s="395"/>
      <c r="AW347" s="472"/>
      <c r="AX347" s="400"/>
      <c r="AY347" s="395"/>
      <c r="AZ347" s="472"/>
      <c r="BA347" s="489" t="str">
        <f t="shared" si="298"/>
        <v xml:space="preserve"> </v>
      </c>
      <c r="BB347" s="397" t="str">
        <f t="shared" si="299"/>
        <v xml:space="preserve"> </v>
      </c>
      <c r="BC347" s="398" t="str">
        <f t="shared" si="300"/>
        <v xml:space="preserve"> </v>
      </c>
      <c r="BD347" s="401"/>
      <c r="BE347" s="402"/>
      <c r="BF347" s="472"/>
      <c r="BG347" s="403"/>
      <c r="BH347" s="402"/>
      <c r="BI347" s="472"/>
      <c r="BJ347" s="403"/>
      <c r="BK347" s="402"/>
      <c r="BL347" s="472"/>
      <c r="BM347" s="403"/>
      <c r="BN347" s="402"/>
      <c r="BO347" s="472"/>
      <c r="BP347" s="490" t="str">
        <f t="shared" si="301"/>
        <v/>
      </c>
      <c r="BQ347" s="475" t="str">
        <f t="shared" si="302"/>
        <v/>
      </c>
      <c r="BR347" s="405" t="str">
        <f t="shared" si="303"/>
        <v/>
      </c>
      <c r="BS347" s="402">
        <v>3050</v>
      </c>
      <c r="BT347" s="402">
        <v>3149</v>
      </c>
      <c r="BU347" s="402">
        <v>3346</v>
      </c>
      <c r="BV347" s="402">
        <v>3460</v>
      </c>
      <c r="BW347" s="472">
        <v>3470</v>
      </c>
      <c r="BX347" s="472">
        <v>3723</v>
      </c>
      <c r="BY347" s="403">
        <v>666</v>
      </c>
      <c r="BZ347" s="402">
        <v>559</v>
      </c>
      <c r="CA347" s="402">
        <v>996</v>
      </c>
      <c r="CB347" s="402">
        <v>1020</v>
      </c>
      <c r="CC347" s="402">
        <v>1056</v>
      </c>
      <c r="CD347" s="402">
        <v>591</v>
      </c>
      <c r="CE347" s="402">
        <v>674</v>
      </c>
      <c r="CF347" s="472">
        <v>785</v>
      </c>
      <c r="CG347" s="403"/>
      <c r="CH347" s="399">
        <v>18</v>
      </c>
      <c r="CI347" s="402">
        <v>23</v>
      </c>
      <c r="CJ347" s="402"/>
      <c r="CK347" s="402"/>
      <c r="CL347" s="402"/>
      <c r="CM347" s="402"/>
      <c r="CN347" s="602">
        <v>3</v>
      </c>
      <c r="CO347" s="489">
        <f t="shared" si="304"/>
        <v>666</v>
      </c>
      <c r="CP347" s="397">
        <f t="shared" si="305"/>
        <v>541</v>
      </c>
      <c r="CQ347" s="397">
        <f t="shared" si="306"/>
        <v>973</v>
      </c>
      <c r="CR347" s="397">
        <f t="shared" si="307"/>
        <v>1020</v>
      </c>
      <c r="CS347" s="397">
        <f t="shared" si="308"/>
        <v>1056</v>
      </c>
      <c r="CT347" s="397">
        <f t="shared" si="309"/>
        <v>591</v>
      </c>
      <c r="CU347" s="397">
        <f t="shared" si="310"/>
        <v>674</v>
      </c>
      <c r="CV347" s="491">
        <f t="shared" si="311"/>
        <v>782</v>
      </c>
      <c r="CW347" s="379">
        <v>360.51</v>
      </c>
      <c r="CX347" s="399">
        <v>411</v>
      </c>
      <c r="CY347" s="602">
        <v>411</v>
      </c>
      <c r="CZ347" s="400"/>
      <c r="DA347" s="399"/>
      <c r="DB347" s="472"/>
      <c r="DC347" s="404">
        <f t="shared" si="312"/>
        <v>230.49</v>
      </c>
      <c r="DD347" s="404">
        <f t="shared" si="313"/>
        <v>263</v>
      </c>
      <c r="DE347" s="405">
        <f t="shared" si="314"/>
        <v>371</v>
      </c>
      <c r="DF347" s="379">
        <v>131</v>
      </c>
      <c r="DG347" s="541">
        <v>93</v>
      </c>
      <c r="DH347" s="602">
        <v>59</v>
      </c>
      <c r="DI347" s="400"/>
      <c r="DJ347" s="399"/>
      <c r="DK347" s="472"/>
      <c r="DL347" s="400"/>
      <c r="DM347" s="399"/>
      <c r="DN347" s="472"/>
      <c r="DO347" s="400"/>
      <c r="DP347" s="541"/>
      <c r="DQ347" s="602"/>
      <c r="DR347" s="404">
        <f t="shared" si="315"/>
        <v>889</v>
      </c>
      <c r="DS347" s="404">
        <f t="shared" si="316"/>
        <v>963</v>
      </c>
      <c r="DT347" s="405">
        <f t="shared" si="317"/>
        <v>532</v>
      </c>
      <c r="DU347" s="409"/>
      <c r="DV347" s="406" t="b">
        <f t="shared" si="318"/>
        <v>0</v>
      </c>
      <c r="DW347" s="136" t="b">
        <f t="shared" si="319"/>
        <v>0</v>
      </c>
      <c r="DX347" s="408" t="b">
        <f t="shared" si="320"/>
        <v>1</v>
      </c>
      <c r="DY347" s="136" t="b">
        <f t="shared" si="321"/>
        <v>0</v>
      </c>
      <c r="DZ347" s="136" t="b">
        <f t="shared" si="322"/>
        <v>0</v>
      </c>
      <c r="EA347" s="408" t="b">
        <f t="shared" si="323"/>
        <v>1</v>
      </c>
      <c r="EB347" s="136" t="b">
        <f t="shared" si="324"/>
        <v>0</v>
      </c>
      <c r="EC347" s="136" t="b">
        <f t="shared" si="325"/>
        <v>0</v>
      </c>
      <c r="ED347" s="408" t="b">
        <f t="shared" si="326"/>
        <v>1</v>
      </c>
      <c r="EE347" s="136" t="b">
        <f t="shared" si="327"/>
        <v>1</v>
      </c>
      <c r="EF347" s="136" t="b">
        <f t="shared" si="328"/>
        <v>1</v>
      </c>
      <c r="EG347" s="408" t="b">
        <f t="shared" si="329"/>
        <v>1</v>
      </c>
      <c r="EH347" s="136" t="b">
        <f t="shared" si="330"/>
        <v>1</v>
      </c>
      <c r="EI347" s="136" t="b">
        <f t="shared" si="331"/>
        <v>1</v>
      </c>
      <c r="EJ347" s="408" t="b">
        <f t="shared" si="332"/>
        <v>1</v>
      </c>
      <c r="EK347" s="136" t="b">
        <f t="shared" si="333"/>
        <v>1</v>
      </c>
      <c r="EL347" s="136" t="b">
        <f t="shared" si="334"/>
        <v>0</v>
      </c>
      <c r="EM347" s="408" t="b">
        <f t="shared" si="335"/>
        <v>0</v>
      </c>
      <c r="EN347" s="408"/>
      <c r="EO347" s="409"/>
      <c r="EP347" s="409"/>
      <c r="EQ347" s="409"/>
      <c r="ER347" s="409"/>
      <c r="ES347" s="409"/>
      <c r="ET347" s="409"/>
      <c r="EU347" s="409"/>
      <c r="EV347" s="409"/>
      <c r="EW347" s="409"/>
      <c r="EX347" s="409"/>
      <c r="EY347" s="409"/>
      <c r="EZ347" s="409"/>
      <c r="FA347" s="409"/>
      <c r="FB347" s="409"/>
      <c r="FC347" s="409"/>
      <c r="FD347" s="409"/>
      <c r="FE347" s="409"/>
      <c r="FF347" s="409"/>
      <c r="FG347" s="409"/>
      <c r="FH347" s="409"/>
      <c r="FI347" s="409"/>
      <c r="FJ347" s="409"/>
      <c r="FK347" s="409"/>
      <c r="FL347" s="409"/>
      <c r="FM347" s="409"/>
      <c r="FN347" s="409"/>
      <c r="FO347" s="409"/>
      <c r="FP347" s="409"/>
      <c r="FQ347" s="409"/>
      <c r="FR347" s="409"/>
      <c r="FS347" s="409"/>
      <c r="FT347" s="409"/>
      <c r="FU347" s="409"/>
      <c r="FV347" s="409"/>
      <c r="FW347" s="409"/>
      <c r="FX347" s="409"/>
      <c r="FY347" s="409"/>
      <c r="FZ347" s="409"/>
      <c r="GA347" s="409"/>
      <c r="GB347" s="409"/>
      <c r="GC347" s="409"/>
      <c r="GD347" s="409"/>
      <c r="GE347" s="409"/>
      <c r="GF347" s="409"/>
      <c r="GG347" s="409"/>
      <c r="GH347" s="409"/>
      <c r="GI347" s="409"/>
      <c r="GJ347" s="409"/>
      <c r="GK347" s="409"/>
      <c r="GL347" s="409"/>
      <c r="GM347" s="409"/>
      <c r="GN347" s="409"/>
      <c r="GO347" s="409"/>
      <c r="GP347" s="409"/>
      <c r="GQ347" s="409"/>
      <c r="GR347" s="409"/>
      <c r="GS347" s="409"/>
      <c r="GT347" s="409"/>
      <c r="GU347" s="409"/>
      <c r="GV347" s="409"/>
      <c r="GW347" s="409"/>
      <c r="GX347" s="409"/>
      <c r="GY347" s="409"/>
      <c r="GZ347" s="409"/>
      <c r="HA347" s="409"/>
      <c r="HB347" s="409"/>
      <c r="HC347" s="409"/>
      <c r="HD347" s="409"/>
      <c r="HE347" s="409"/>
      <c r="HF347" s="409"/>
      <c r="HG347" s="409"/>
      <c r="HH347" s="409"/>
      <c r="HI347" s="409"/>
      <c r="HJ347" s="409"/>
      <c r="HK347" s="409"/>
      <c r="HL347" s="409"/>
      <c r="HM347" s="409"/>
      <c r="HN347" s="409"/>
      <c r="HO347" s="409"/>
      <c r="HP347" s="409"/>
    </row>
    <row r="348" spans="1:224" s="407" customFormat="1">
      <c r="A348" s="579" t="s">
        <v>917</v>
      </c>
      <c r="B348" s="595" t="s">
        <v>713</v>
      </c>
      <c r="C348" s="596">
        <v>198552</v>
      </c>
      <c r="D348" s="597">
        <v>8</v>
      </c>
      <c r="E348" s="395"/>
      <c r="F348" s="395"/>
      <c r="G348" s="395"/>
      <c r="H348" s="395"/>
      <c r="I348" s="472"/>
      <c r="J348" s="472"/>
      <c r="K348" s="394"/>
      <c r="L348" s="395"/>
      <c r="M348" s="395"/>
      <c r="N348" s="395"/>
      <c r="O348" s="396"/>
      <c r="P348" s="396"/>
      <c r="Q348" s="395"/>
      <c r="R348" s="395"/>
      <c r="S348" s="395"/>
      <c r="T348" s="395"/>
      <c r="U348" s="395"/>
      <c r="V348" s="472"/>
      <c r="W348" s="394"/>
      <c r="X348" s="395"/>
      <c r="Y348" s="395"/>
      <c r="Z348" s="395"/>
      <c r="AA348" s="396"/>
      <c r="AB348" s="396"/>
      <c r="AC348" s="395"/>
      <c r="AD348" s="395"/>
      <c r="AE348" s="395"/>
      <c r="AF348" s="395"/>
      <c r="AG348" s="395"/>
      <c r="AH348" s="472"/>
      <c r="AI348" s="489" t="str">
        <f t="shared" si="286"/>
        <v xml:space="preserve"> </v>
      </c>
      <c r="AJ348" s="397" t="str">
        <f t="shared" si="287"/>
        <v xml:space="preserve"> </v>
      </c>
      <c r="AK348" s="397" t="str">
        <f t="shared" si="288"/>
        <v xml:space="preserve"> </v>
      </c>
      <c r="AL348" s="397" t="str">
        <f t="shared" si="289"/>
        <v xml:space="preserve"> </v>
      </c>
      <c r="AM348" s="397" t="str">
        <f t="shared" si="290"/>
        <v xml:space="preserve"> </v>
      </c>
      <c r="AN348" s="397" t="str">
        <f t="shared" si="291"/>
        <v xml:space="preserve"> </v>
      </c>
      <c r="AO348" s="397" t="str">
        <f t="shared" si="292"/>
        <v xml:space="preserve"> </v>
      </c>
      <c r="AP348" s="397" t="str">
        <f t="shared" si="293"/>
        <v xml:space="preserve"> </v>
      </c>
      <c r="AQ348" s="397" t="str">
        <f t="shared" si="294"/>
        <v xml:space="preserve"> </v>
      </c>
      <c r="AR348" s="397" t="str">
        <f t="shared" si="295"/>
        <v xml:space="preserve"> </v>
      </c>
      <c r="AS348" s="397" t="str">
        <f t="shared" si="296"/>
        <v xml:space="preserve"> </v>
      </c>
      <c r="AT348" s="398" t="str">
        <f t="shared" si="297"/>
        <v xml:space="preserve"> </v>
      </c>
      <c r="AU348" s="379"/>
      <c r="AV348" s="395"/>
      <c r="AW348" s="472"/>
      <c r="AX348" s="400"/>
      <c r="AY348" s="395"/>
      <c r="AZ348" s="472"/>
      <c r="BA348" s="489" t="str">
        <f t="shared" si="298"/>
        <v xml:space="preserve"> </v>
      </c>
      <c r="BB348" s="397" t="str">
        <f t="shared" si="299"/>
        <v xml:space="preserve"> </v>
      </c>
      <c r="BC348" s="398" t="str">
        <f t="shared" si="300"/>
        <v xml:space="preserve"> </v>
      </c>
      <c r="BD348" s="401"/>
      <c r="BE348" s="402"/>
      <c r="BF348" s="472"/>
      <c r="BG348" s="403"/>
      <c r="BH348" s="402"/>
      <c r="BI348" s="472"/>
      <c r="BJ348" s="403"/>
      <c r="BK348" s="402"/>
      <c r="BL348" s="472"/>
      <c r="BM348" s="403"/>
      <c r="BN348" s="402"/>
      <c r="BO348" s="472"/>
      <c r="BP348" s="490" t="str">
        <f t="shared" si="301"/>
        <v/>
      </c>
      <c r="BQ348" s="475" t="str">
        <f t="shared" si="302"/>
        <v/>
      </c>
      <c r="BR348" s="405" t="str">
        <f t="shared" si="303"/>
        <v/>
      </c>
      <c r="BS348" s="402">
        <v>1326</v>
      </c>
      <c r="BT348" s="402">
        <v>1624</v>
      </c>
      <c r="BU348" s="402">
        <v>2694</v>
      </c>
      <c r="BV348" s="402">
        <v>1446</v>
      </c>
      <c r="BW348" s="472">
        <v>1428</v>
      </c>
      <c r="BX348" s="472">
        <v>2338</v>
      </c>
      <c r="BY348" s="403">
        <v>362</v>
      </c>
      <c r="BZ348" s="402">
        <v>389</v>
      </c>
      <c r="CA348" s="402">
        <v>434</v>
      </c>
      <c r="CB348" s="402">
        <v>699</v>
      </c>
      <c r="CC348" s="402">
        <v>664</v>
      </c>
      <c r="CD348" s="402">
        <v>414</v>
      </c>
      <c r="CE348" s="402">
        <v>488</v>
      </c>
      <c r="CF348" s="472">
        <v>798</v>
      </c>
      <c r="CG348" s="403"/>
      <c r="CH348" s="399">
        <v>0</v>
      </c>
      <c r="CI348" s="402">
        <v>1</v>
      </c>
      <c r="CJ348" s="402"/>
      <c r="CK348" s="402"/>
      <c r="CL348" s="402"/>
      <c r="CM348" s="402"/>
      <c r="CN348" s="602">
        <v>0</v>
      </c>
      <c r="CO348" s="489">
        <f t="shared" si="304"/>
        <v>362</v>
      </c>
      <c r="CP348" s="397">
        <f t="shared" si="305"/>
        <v>389</v>
      </c>
      <c r="CQ348" s="397">
        <f t="shared" si="306"/>
        <v>433</v>
      </c>
      <c r="CR348" s="397">
        <f t="shared" si="307"/>
        <v>699</v>
      </c>
      <c r="CS348" s="397">
        <f t="shared" si="308"/>
        <v>664</v>
      </c>
      <c r="CT348" s="397">
        <f t="shared" si="309"/>
        <v>414</v>
      </c>
      <c r="CU348" s="397">
        <f t="shared" si="310"/>
        <v>488</v>
      </c>
      <c r="CV348" s="491">
        <f t="shared" si="311"/>
        <v>798</v>
      </c>
      <c r="CW348" s="379">
        <v>219.42</v>
      </c>
      <c r="CX348" s="399">
        <v>259</v>
      </c>
      <c r="CY348" s="602">
        <v>484</v>
      </c>
      <c r="CZ348" s="400"/>
      <c r="DA348" s="399"/>
      <c r="DB348" s="472"/>
      <c r="DC348" s="404">
        <f t="shared" si="312"/>
        <v>194.58</v>
      </c>
      <c r="DD348" s="404">
        <f t="shared" si="313"/>
        <v>229</v>
      </c>
      <c r="DE348" s="405">
        <f t="shared" si="314"/>
        <v>314</v>
      </c>
      <c r="DF348" s="379">
        <v>111</v>
      </c>
      <c r="DG348" s="541">
        <v>102</v>
      </c>
      <c r="DH348" s="602">
        <v>152</v>
      </c>
      <c r="DI348" s="400"/>
      <c r="DJ348" s="399"/>
      <c r="DK348" s="472"/>
      <c r="DL348" s="400"/>
      <c r="DM348" s="399"/>
      <c r="DN348" s="472"/>
      <c r="DO348" s="400">
        <v>14</v>
      </c>
      <c r="DP348" s="541"/>
      <c r="DQ348" s="602"/>
      <c r="DR348" s="404">
        <f t="shared" si="315"/>
        <v>574</v>
      </c>
      <c r="DS348" s="404">
        <f t="shared" si="316"/>
        <v>562</v>
      </c>
      <c r="DT348" s="405">
        <f t="shared" si="317"/>
        <v>262</v>
      </c>
      <c r="DU348" s="409"/>
      <c r="DV348" s="406" t="b">
        <f t="shared" si="318"/>
        <v>0</v>
      </c>
      <c r="DW348" s="136" t="b">
        <f t="shared" si="319"/>
        <v>0</v>
      </c>
      <c r="DX348" s="408" t="b">
        <f t="shared" si="320"/>
        <v>1</v>
      </c>
      <c r="DY348" s="136" t="b">
        <f t="shared" si="321"/>
        <v>0</v>
      </c>
      <c r="DZ348" s="136" t="b">
        <f t="shared" si="322"/>
        <v>0</v>
      </c>
      <c r="EA348" s="408" t="b">
        <f t="shared" si="323"/>
        <v>1</v>
      </c>
      <c r="EB348" s="136" t="b">
        <f t="shared" si="324"/>
        <v>0</v>
      </c>
      <c r="EC348" s="136" t="b">
        <f t="shared" si="325"/>
        <v>0</v>
      </c>
      <c r="ED348" s="408" t="b">
        <f t="shared" si="326"/>
        <v>1</v>
      </c>
      <c r="EE348" s="136" t="b">
        <f t="shared" si="327"/>
        <v>1</v>
      </c>
      <c r="EF348" s="136" t="b">
        <f t="shared" si="328"/>
        <v>1</v>
      </c>
      <c r="EG348" s="408" t="b">
        <f t="shared" si="329"/>
        <v>1</v>
      </c>
      <c r="EH348" s="136" t="b">
        <f t="shared" si="330"/>
        <v>1</v>
      </c>
      <c r="EI348" s="136" t="b">
        <f t="shared" si="331"/>
        <v>1</v>
      </c>
      <c r="EJ348" s="408" t="b">
        <f t="shared" si="332"/>
        <v>1</v>
      </c>
      <c r="EK348" s="136" t="b">
        <f t="shared" si="333"/>
        <v>1</v>
      </c>
      <c r="EL348" s="136" t="b">
        <f t="shared" si="334"/>
        <v>0</v>
      </c>
      <c r="EM348" s="408" t="b">
        <f t="shared" si="335"/>
        <v>0</v>
      </c>
      <c r="EN348" s="408"/>
      <c r="EO348" s="409"/>
      <c r="EP348" s="409"/>
      <c r="EQ348" s="409"/>
      <c r="ER348" s="409"/>
      <c r="ES348" s="409"/>
      <c r="ET348" s="409"/>
      <c r="EU348" s="409"/>
      <c r="EV348" s="409"/>
      <c r="EW348" s="409"/>
      <c r="EX348" s="409"/>
      <c r="EY348" s="409"/>
      <c r="EZ348" s="409"/>
      <c r="FA348" s="409"/>
      <c r="FB348" s="409"/>
      <c r="FC348" s="409"/>
      <c r="FD348" s="409"/>
      <c r="FE348" s="409"/>
      <c r="FF348" s="409"/>
      <c r="FG348" s="409"/>
      <c r="FH348" s="409"/>
      <c r="FI348" s="409"/>
      <c r="FJ348" s="409"/>
      <c r="FK348" s="409"/>
      <c r="FL348" s="409"/>
      <c r="FM348" s="409"/>
      <c r="FN348" s="409"/>
      <c r="FO348" s="409"/>
      <c r="FP348" s="409"/>
      <c r="FQ348" s="409"/>
      <c r="FR348" s="409"/>
      <c r="FS348" s="409"/>
      <c r="FT348" s="409"/>
      <c r="FU348" s="409"/>
      <c r="FV348" s="409"/>
      <c r="FW348" s="409"/>
      <c r="FX348" s="409"/>
      <c r="FY348" s="409"/>
      <c r="FZ348" s="409"/>
      <c r="GA348" s="409"/>
      <c r="GB348" s="409"/>
      <c r="GC348" s="409"/>
      <c r="GD348" s="409"/>
      <c r="GE348" s="409"/>
      <c r="GF348" s="409"/>
      <c r="GG348" s="409"/>
      <c r="GH348" s="409"/>
      <c r="GI348" s="409"/>
      <c r="GJ348" s="409"/>
      <c r="GK348" s="409"/>
      <c r="GL348" s="409"/>
      <c r="GM348" s="409"/>
      <c r="GN348" s="409"/>
      <c r="GO348" s="409"/>
      <c r="GP348" s="409"/>
      <c r="GQ348" s="409"/>
      <c r="GR348" s="409"/>
      <c r="GS348" s="409"/>
      <c r="GT348" s="409"/>
      <c r="GU348" s="409"/>
      <c r="GV348" s="409"/>
      <c r="GW348" s="409"/>
      <c r="GX348" s="409"/>
      <c r="GY348" s="409"/>
      <c r="GZ348" s="409"/>
      <c r="HA348" s="409"/>
      <c r="HB348" s="409"/>
      <c r="HC348" s="409"/>
      <c r="HD348" s="409"/>
      <c r="HE348" s="409"/>
      <c r="HF348" s="409"/>
      <c r="HG348" s="409"/>
      <c r="HH348" s="409"/>
      <c r="HI348" s="409"/>
      <c r="HJ348" s="409"/>
      <c r="HK348" s="409"/>
      <c r="HL348" s="409"/>
      <c r="HM348" s="409"/>
      <c r="HN348" s="409"/>
      <c r="HO348" s="409"/>
      <c r="HP348" s="409"/>
    </row>
    <row r="349" spans="1:224" s="407" customFormat="1">
      <c r="A349" s="579" t="s">
        <v>917</v>
      </c>
      <c r="B349" s="595" t="s">
        <v>714</v>
      </c>
      <c r="C349" s="596">
        <v>198622</v>
      </c>
      <c r="D349" s="597">
        <v>8</v>
      </c>
      <c r="E349" s="395"/>
      <c r="F349" s="395"/>
      <c r="G349" s="395"/>
      <c r="H349" s="395"/>
      <c r="I349" s="472"/>
      <c r="J349" s="472"/>
      <c r="K349" s="394"/>
      <c r="L349" s="395"/>
      <c r="M349" s="395"/>
      <c r="N349" s="395"/>
      <c r="O349" s="396"/>
      <c r="P349" s="396"/>
      <c r="Q349" s="395"/>
      <c r="R349" s="395"/>
      <c r="S349" s="395"/>
      <c r="T349" s="395"/>
      <c r="U349" s="395"/>
      <c r="V349" s="472"/>
      <c r="W349" s="394"/>
      <c r="X349" s="395"/>
      <c r="Y349" s="395"/>
      <c r="Z349" s="395"/>
      <c r="AA349" s="396"/>
      <c r="AB349" s="396"/>
      <c r="AC349" s="395"/>
      <c r="AD349" s="395"/>
      <c r="AE349" s="395"/>
      <c r="AF349" s="395"/>
      <c r="AG349" s="395"/>
      <c r="AH349" s="472"/>
      <c r="AI349" s="489" t="str">
        <f t="shared" si="286"/>
        <v xml:space="preserve"> </v>
      </c>
      <c r="AJ349" s="397" t="str">
        <f t="shared" si="287"/>
        <v xml:space="preserve"> </v>
      </c>
      <c r="AK349" s="397" t="str">
        <f t="shared" si="288"/>
        <v xml:space="preserve"> </v>
      </c>
      <c r="AL349" s="397" t="str">
        <f t="shared" si="289"/>
        <v xml:space="preserve"> </v>
      </c>
      <c r="AM349" s="397" t="str">
        <f t="shared" si="290"/>
        <v xml:space="preserve"> </v>
      </c>
      <c r="AN349" s="397" t="str">
        <f t="shared" si="291"/>
        <v xml:space="preserve"> </v>
      </c>
      <c r="AO349" s="397" t="str">
        <f t="shared" si="292"/>
        <v xml:space="preserve"> </v>
      </c>
      <c r="AP349" s="397" t="str">
        <f t="shared" si="293"/>
        <v xml:space="preserve"> </v>
      </c>
      <c r="AQ349" s="397" t="str">
        <f t="shared" si="294"/>
        <v xml:space="preserve"> </v>
      </c>
      <c r="AR349" s="397" t="str">
        <f t="shared" si="295"/>
        <v xml:space="preserve"> </v>
      </c>
      <c r="AS349" s="397" t="str">
        <f t="shared" si="296"/>
        <v xml:space="preserve"> </v>
      </c>
      <c r="AT349" s="398" t="str">
        <f t="shared" si="297"/>
        <v xml:space="preserve"> </v>
      </c>
      <c r="AU349" s="379"/>
      <c r="AV349" s="395"/>
      <c r="AW349" s="472"/>
      <c r="AX349" s="400"/>
      <c r="AY349" s="395"/>
      <c r="AZ349" s="472"/>
      <c r="BA349" s="489" t="str">
        <f t="shared" si="298"/>
        <v xml:space="preserve"> </v>
      </c>
      <c r="BB349" s="397" t="str">
        <f t="shared" si="299"/>
        <v xml:space="preserve"> </v>
      </c>
      <c r="BC349" s="398" t="str">
        <f t="shared" si="300"/>
        <v xml:space="preserve"> </v>
      </c>
      <c r="BD349" s="401"/>
      <c r="BE349" s="402"/>
      <c r="BF349" s="472"/>
      <c r="BG349" s="403"/>
      <c r="BH349" s="402"/>
      <c r="BI349" s="472"/>
      <c r="BJ349" s="403"/>
      <c r="BK349" s="402"/>
      <c r="BL349" s="472"/>
      <c r="BM349" s="403"/>
      <c r="BN349" s="402"/>
      <c r="BO349" s="472"/>
      <c r="BP349" s="490" t="str">
        <f t="shared" si="301"/>
        <v/>
      </c>
      <c r="BQ349" s="475" t="str">
        <f t="shared" si="302"/>
        <v/>
      </c>
      <c r="BR349" s="405" t="str">
        <f t="shared" si="303"/>
        <v/>
      </c>
      <c r="BS349" s="402">
        <v>2803</v>
      </c>
      <c r="BT349" s="402">
        <v>3179</v>
      </c>
      <c r="BU349" s="402">
        <v>4910</v>
      </c>
      <c r="BV349" s="402">
        <v>4243</v>
      </c>
      <c r="BW349" s="472">
        <v>3394</v>
      </c>
      <c r="BX349" s="472">
        <v>3566</v>
      </c>
      <c r="BY349" s="403">
        <v>1274</v>
      </c>
      <c r="BZ349" s="402">
        <v>832</v>
      </c>
      <c r="CA349" s="402">
        <v>1004</v>
      </c>
      <c r="CB349" s="402">
        <v>955</v>
      </c>
      <c r="CC349" s="402">
        <v>1174</v>
      </c>
      <c r="CD349" s="402">
        <v>987</v>
      </c>
      <c r="CE349" s="402">
        <v>1561</v>
      </c>
      <c r="CF349" s="472">
        <v>1688</v>
      </c>
      <c r="CG349" s="403"/>
      <c r="CH349" s="399">
        <v>0</v>
      </c>
      <c r="CI349" s="402">
        <v>2</v>
      </c>
      <c r="CJ349" s="402"/>
      <c r="CK349" s="402"/>
      <c r="CL349" s="402"/>
      <c r="CM349" s="402"/>
      <c r="CN349" s="602">
        <v>0</v>
      </c>
      <c r="CO349" s="489">
        <f t="shared" si="304"/>
        <v>1274</v>
      </c>
      <c r="CP349" s="397">
        <f t="shared" si="305"/>
        <v>832</v>
      </c>
      <c r="CQ349" s="397">
        <f t="shared" si="306"/>
        <v>1002</v>
      </c>
      <c r="CR349" s="397">
        <f t="shared" si="307"/>
        <v>955</v>
      </c>
      <c r="CS349" s="397">
        <f t="shared" si="308"/>
        <v>1174</v>
      </c>
      <c r="CT349" s="397">
        <f t="shared" si="309"/>
        <v>987</v>
      </c>
      <c r="CU349" s="397">
        <f t="shared" si="310"/>
        <v>1561</v>
      </c>
      <c r="CV349" s="491">
        <f t="shared" si="311"/>
        <v>1688</v>
      </c>
      <c r="CW349" s="379">
        <v>523.11</v>
      </c>
      <c r="CX349" s="399">
        <v>827</v>
      </c>
      <c r="CY349" s="602">
        <v>945</v>
      </c>
      <c r="CZ349" s="400"/>
      <c r="DA349" s="399"/>
      <c r="DB349" s="472"/>
      <c r="DC349" s="404">
        <f t="shared" si="312"/>
        <v>463.89</v>
      </c>
      <c r="DD349" s="404">
        <f t="shared" si="313"/>
        <v>734</v>
      </c>
      <c r="DE349" s="405">
        <f t="shared" si="314"/>
        <v>743</v>
      </c>
      <c r="DF349" s="379">
        <v>97</v>
      </c>
      <c r="DG349" s="541">
        <v>136</v>
      </c>
      <c r="DH349" s="602">
        <v>165</v>
      </c>
      <c r="DI349" s="400"/>
      <c r="DJ349" s="399"/>
      <c r="DK349" s="472"/>
      <c r="DL349" s="400"/>
      <c r="DM349" s="399"/>
      <c r="DN349" s="472"/>
      <c r="DO349" s="400">
        <v>179</v>
      </c>
      <c r="DP349" s="541">
        <v>252</v>
      </c>
      <c r="DQ349" s="602">
        <v>215</v>
      </c>
      <c r="DR349" s="404">
        <f t="shared" si="315"/>
        <v>679</v>
      </c>
      <c r="DS349" s="404">
        <f t="shared" si="316"/>
        <v>786</v>
      </c>
      <c r="DT349" s="405">
        <f t="shared" si="317"/>
        <v>607</v>
      </c>
      <c r="DU349" s="409"/>
      <c r="DV349" s="406" t="b">
        <f t="shared" si="318"/>
        <v>0</v>
      </c>
      <c r="DW349" s="136" t="b">
        <f t="shared" si="319"/>
        <v>0</v>
      </c>
      <c r="DX349" s="408" t="b">
        <f t="shared" si="320"/>
        <v>1</v>
      </c>
      <c r="DY349" s="136" t="b">
        <f t="shared" si="321"/>
        <v>0</v>
      </c>
      <c r="DZ349" s="136" t="b">
        <f t="shared" si="322"/>
        <v>0</v>
      </c>
      <c r="EA349" s="408" t="b">
        <f t="shared" si="323"/>
        <v>1</v>
      </c>
      <c r="EB349" s="136" t="b">
        <f t="shared" si="324"/>
        <v>0</v>
      </c>
      <c r="EC349" s="136" t="b">
        <f t="shared" si="325"/>
        <v>0</v>
      </c>
      <c r="ED349" s="408" t="b">
        <f t="shared" si="326"/>
        <v>1</v>
      </c>
      <c r="EE349" s="136" t="b">
        <f t="shared" si="327"/>
        <v>1</v>
      </c>
      <c r="EF349" s="136" t="b">
        <f t="shared" si="328"/>
        <v>1</v>
      </c>
      <c r="EG349" s="408" t="b">
        <f t="shared" si="329"/>
        <v>1</v>
      </c>
      <c r="EH349" s="136" t="b">
        <f t="shared" si="330"/>
        <v>1</v>
      </c>
      <c r="EI349" s="136" t="b">
        <f t="shared" si="331"/>
        <v>1</v>
      </c>
      <c r="EJ349" s="408" t="b">
        <f t="shared" si="332"/>
        <v>1</v>
      </c>
      <c r="EK349" s="136" t="b">
        <f t="shared" si="333"/>
        <v>1</v>
      </c>
      <c r="EL349" s="136" t="b">
        <f t="shared" si="334"/>
        <v>0</v>
      </c>
      <c r="EM349" s="408" t="b">
        <f t="shared" si="335"/>
        <v>0</v>
      </c>
      <c r="EN349" s="408"/>
      <c r="EO349" s="409"/>
      <c r="EP349" s="409"/>
      <c r="EQ349" s="409"/>
      <c r="ER349" s="409"/>
      <c r="ES349" s="409"/>
      <c r="ET349" s="409"/>
      <c r="EU349" s="409"/>
      <c r="EV349" s="409"/>
      <c r="EW349" s="409"/>
      <c r="EX349" s="409"/>
      <c r="EY349" s="409"/>
      <c r="EZ349" s="409"/>
      <c r="FA349" s="409"/>
      <c r="FB349" s="409"/>
      <c r="FC349" s="409"/>
      <c r="FD349" s="409"/>
      <c r="FE349" s="409"/>
      <c r="FF349" s="409"/>
      <c r="FG349" s="409"/>
      <c r="FH349" s="409"/>
      <c r="FI349" s="409"/>
      <c r="FJ349" s="409"/>
      <c r="FK349" s="409"/>
      <c r="FL349" s="409"/>
      <c r="FM349" s="409"/>
      <c r="FN349" s="409"/>
      <c r="FO349" s="409"/>
      <c r="FP349" s="409"/>
      <c r="FQ349" s="409"/>
      <c r="FR349" s="409"/>
      <c r="FS349" s="409"/>
      <c r="FT349" s="409"/>
      <c r="FU349" s="409"/>
      <c r="FV349" s="409"/>
      <c r="FW349" s="409"/>
      <c r="FX349" s="409"/>
      <c r="FY349" s="409"/>
      <c r="FZ349" s="409"/>
      <c r="GA349" s="409"/>
      <c r="GB349" s="409"/>
      <c r="GC349" s="409"/>
      <c r="GD349" s="409"/>
      <c r="GE349" s="409"/>
      <c r="GF349" s="409"/>
      <c r="GG349" s="409"/>
      <c r="GH349" s="409"/>
      <c r="GI349" s="409"/>
      <c r="GJ349" s="409"/>
      <c r="GK349" s="409"/>
      <c r="GL349" s="409"/>
      <c r="GM349" s="409"/>
      <c r="GN349" s="409"/>
      <c r="GO349" s="409"/>
      <c r="GP349" s="409"/>
      <c r="GQ349" s="409"/>
      <c r="GR349" s="409"/>
      <c r="GS349" s="409"/>
      <c r="GT349" s="409"/>
      <c r="GU349" s="409"/>
      <c r="GV349" s="409"/>
      <c r="GW349" s="409"/>
      <c r="GX349" s="409"/>
      <c r="GY349" s="409"/>
      <c r="GZ349" s="409"/>
      <c r="HA349" s="409"/>
      <c r="HB349" s="409"/>
      <c r="HC349" s="409"/>
      <c r="HD349" s="409"/>
      <c r="HE349" s="409"/>
      <c r="HF349" s="409"/>
      <c r="HG349" s="409"/>
      <c r="HH349" s="409"/>
      <c r="HI349" s="409"/>
      <c r="HJ349" s="409"/>
      <c r="HK349" s="409"/>
      <c r="HL349" s="409"/>
      <c r="HM349" s="409"/>
      <c r="HN349" s="409"/>
      <c r="HO349" s="409"/>
      <c r="HP349" s="409"/>
    </row>
    <row r="350" spans="1:224" s="407" customFormat="1">
      <c r="A350" s="579" t="s">
        <v>917</v>
      </c>
      <c r="B350" s="595" t="s">
        <v>715</v>
      </c>
      <c r="C350" s="596">
        <v>199333</v>
      </c>
      <c r="D350" s="597">
        <v>8</v>
      </c>
      <c r="E350" s="395"/>
      <c r="F350" s="395"/>
      <c r="G350" s="395"/>
      <c r="H350" s="395"/>
      <c r="I350" s="472"/>
      <c r="J350" s="472"/>
      <c r="K350" s="394"/>
      <c r="L350" s="395"/>
      <c r="M350" s="395"/>
      <c r="N350" s="395"/>
      <c r="O350" s="396"/>
      <c r="P350" s="396"/>
      <c r="Q350" s="395"/>
      <c r="R350" s="395"/>
      <c r="S350" s="395"/>
      <c r="T350" s="395"/>
      <c r="U350" s="395"/>
      <c r="V350" s="472"/>
      <c r="W350" s="394"/>
      <c r="X350" s="395"/>
      <c r="Y350" s="395"/>
      <c r="Z350" s="395"/>
      <c r="AA350" s="396"/>
      <c r="AB350" s="396"/>
      <c r="AC350" s="395"/>
      <c r="AD350" s="395"/>
      <c r="AE350" s="395"/>
      <c r="AF350" s="395"/>
      <c r="AG350" s="395"/>
      <c r="AH350" s="472"/>
      <c r="AI350" s="489" t="str">
        <f t="shared" si="286"/>
        <v xml:space="preserve"> </v>
      </c>
      <c r="AJ350" s="397" t="str">
        <f t="shared" si="287"/>
        <v xml:space="preserve"> </v>
      </c>
      <c r="AK350" s="397" t="str">
        <f t="shared" si="288"/>
        <v xml:space="preserve"> </v>
      </c>
      <c r="AL350" s="397" t="str">
        <f t="shared" si="289"/>
        <v xml:space="preserve"> </v>
      </c>
      <c r="AM350" s="397" t="str">
        <f t="shared" si="290"/>
        <v xml:space="preserve"> </v>
      </c>
      <c r="AN350" s="397" t="str">
        <f t="shared" si="291"/>
        <v xml:space="preserve"> </v>
      </c>
      <c r="AO350" s="397" t="str">
        <f t="shared" si="292"/>
        <v xml:space="preserve"> </v>
      </c>
      <c r="AP350" s="397" t="str">
        <f t="shared" si="293"/>
        <v xml:space="preserve"> </v>
      </c>
      <c r="AQ350" s="397" t="str">
        <f t="shared" si="294"/>
        <v xml:space="preserve"> </v>
      </c>
      <c r="AR350" s="397" t="str">
        <f t="shared" si="295"/>
        <v xml:space="preserve"> </v>
      </c>
      <c r="AS350" s="397" t="str">
        <f t="shared" si="296"/>
        <v xml:space="preserve"> </v>
      </c>
      <c r="AT350" s="398" t="str">
        <f t="shared" si="297"/>
        <v xml:space="preserve"> </v>
      </c>
      <c r="AU350" s="379"/>
      <c r="AV350" s="395"/>
      <c r="AW350" s="472"/>
      <c r="AX350" s="400"/>
      <c r="AY350" s="395"/>
      <c r="AZ350" s="472"/>
      <c r="BA350" s="489" t="str">
        <f t="shared" si="298"/>
        <v xml:space="preserve"> </v>
      </c>
      <c r="BB350" s="397" t="str">
        <f t="shared" si="299"/>
        <v xml:space="preserve"> </v>
      </c>
      <c r="BC350" s="398" t="str">
        <f t="shared" si="300"/>
        <v xml:space="preserve"> </v>
      </c>
      <c r="BD350" s="401"/>
      <c r="BE350" s="402"/>
      <c r="BF350" s="472"/>
      <c r="BG350" s="403"/>
      <c r="BH350" s="402"/>
      <c r="BI350" s="472"/>
      <c r="BJ350" s="403"/>
      <c r="BK350" s="402"/>
      <c r="BL350" s="472"/>
      <c r="BM350" s="403"/>
      <c r="BN350" s="402"/>
      <c r="BO350" s="472"/>
      <c r="BP350" s="490" t="str">
        <f t="shared" si="301"/>
        <v/>
      </c>
      <c r="BQ350" s="475" t="str">
        <f t="shared" si="302"/>
        <v/>
      </c>
      <c r="BR350" s="405" t="str">
        <f t="shared" si="303"/>
        <v/>
      </c>
      <c r="BS350" s="402">
        <v>2988</v>
      </c>
      <c r="BT350" s="402">
        <v>2239</v>
      </c>
      <c r="BU350" s="402">
        <v>2121</v>
      </c>
      <c r="BV350" s="402">
        <v>1273</v>
      </c>
      <c r="BW350" s="472">
        <v>1359</v>
      </c>
      <c r="BX350" s="472">
        <v>1507</v>
      </c>
      <c r="BY350" s="403">
        <v>567</v>
      </c>
      <c r="BZ350" s="402">
        <v>486</v>
      </c>
      <c r="CA350" s="402">
        <v>657</v>
      </c>
      <c r="CB350" s="402">
        <v>126</v>
      </c>
      <c r="CC350" s="402">
        <v>749</v>
      </c>
      <c r="CD350" s="402">
        <v>774</v>
      </c>
      <c r="CE350" s="402">
        <v>717</v>
      </c>
      <c r="CF350" s="472">
        <v>745</v>
      </c>
      <c r="CG350" s="403"/>
      <c r="CH350" s="399">
        <v>0</v>
      </c>
      <c r="CI350" s="402"/>
      <c r="CJ350" s="402"/>
      <c r="CK350" s="402"/>
      <c r="CL350" s="402"/>
      <c r="CM350" s="402"/>
      <c r="CN350" s="602">
        <v>0</v>
      </c>
      <c r="CO350" s="489">
        <f t="shared" si="304"/>
        <v>567</v>
      </c>
      <c r="CP350" s="397">
        <f t="shared" si="305"/>
        <v>486</v>
      </c>
      <c r="CQ350" s="397">
        <f t="shared" si="306"/>
        <v>657</v>
      </c>
      <c r="CR350" s="397">
        <f t="shared" si="307"/>
        <v>126</v>
      </c>
      <c r="CS350" s="397">
        <f t="shared" si="308"/>
        <v>749</v>
      </c>
      <c r="CT350" s="397">
        <f t="shared" si="309"/>
        <v>774</v>
      </c>
      <c r="CU350" s="397">
        <f t="shared" si="310"/>
        <v>717</v>
      </c>
      <c r="CV350" s="491">
        <f t="shared" si="311"/>
        <v>745</v>
      </c>
      <c r="CW350" s="379">
        <v>441.18</v>
      </c>
      <c r="CX350" s="399">
        <v>409</v>
      </c>
      <c r="CY350" s="602">
        <v>426</v>
      </c>
      <c r="CZ350" s="400"/>
      <c r="DA350" s="399"/>
      <c r="DB350" s="472"/>
      <c r="DC350" s="404">
        <f t="shared" si="312"/>
        <v>332.82</v>
      </c>
      <c r="DD350" s="404">
        <f t="shared" si="313"/>
        <v>308</v>
      </c>
      <c r="DE350" s="405">
        <f t="shared" si="314"/>
        <v>319</v>
      </c>
      <c r="DF350" s="379">
        <v>59</v>
      </c>
      <c r="DG350" s="541">
        <v>74</v>
      </c>
      <c r="DH350" s="602">
        <v>78</v>
      </c>
      <c r="DI350" s="400"/>
      <c r="DJ350" s="399"/>
      <c r="DK350" s="472"/>
      <c r="DL350" s="400"/>
      <c r="DM350" s="399"/>
      <c r="DN350" s="472"/>
      <c r="DO350" s="400">
        <v>197</v>
      </c>
      <c r="DP350" s="541">
        <v>217</v>
      </c>
      <c r="DQ350" s="602">
        <v>219</v>
      </c>
      <c r="DR350" s="404">
        <f t="shared" si="315"/>
        <v>-130</v>
      </c>
      <c r="DS350" s="404">
        <f t="shared" si="316"/>
        <v>458</v>
      </c>
      <c r="DT350" s="405">
        <f t="shared" si="317"/>
        <v>477</v>
      </c>
      <c r="DU350" s="409"/>
      <c r="DV350" s="406" t="b">
        <f t="shared" si="318"/>
        <v>0</v>
      </c>
      <c r="DW350" s="136" t="b">
        <f t="shared" si="319"/>
        <v>0</v>
      </c>
      <c r="DX350" s="408" t="b">
        <f t="shared" si="320"/>
        <v>1</v>
      </c>
      <c r="DY350" s="136" t="b">
        <f t="shared" si="321"/>
        <v>0</v>
      </c>
      <c r="DZ350" s="136" t="b">
        <f t="shared" si="322"/>
        <v>0</v>
      </c>
      <c r="EA350" s="408" t="b">
        <f t="shared" si="323"/>
        <v>1</v>
      </c>
      <c r="EB350" s="136" t="b">
        <f t="shared" si="324"/>
        <v>0</v>
      </c>
      <c r="EC350" s="136" t="b">
        <f t="shared" si="325"/>
        <v>0</v>
      </c>
      <c r="ED350" s="408" t="b">
        <f t="shared" si="326"/>
        <v>1</v>
      </c>
      <c r="EE350" s="136" t="b">
        <f t="shared" si="327"/>
        <v>1</v>
      </c>
      <c r="EF350" s="136" t="b">
        <f t="shared" si="328"/>
        <v>1</v>
      </c>
      <c r="EG350" s="408" t="b">
        <f t="shared" si="329"/>
        <v>1</v>
      </c>
      <c r="EH350" s="136" t="b">
        <f t="shared" si="330"/>
        <v>1</v>
      </c>
      <c r="EI350" s="136" t="b">
        <f t="shared" si="331"/>
        <v>1</v>
      </c>
      <c r="EJ350" s="408" t="b">
        <f t="shared" si="332"/>
        <v>1</v>
      </c>
      <c r="EK350" s="136" t="b">
        <f t="shared" si="333"/>
        <v>1</v>
      </c>
      <c r="EL350" s="136" t="b">
        <f t="shared" si="334"/>
        <v>0</v>
      </c>
      <c r="EM350" s="408" t="b">
        <f t="shared" si="335"/>
        <v>0</v>
      </c>
      <c r="EN350" s="408"/>
      <c r="EO350" s="409"/>
      <c r="EP350" s="409"/>
      <c r="EQ350" s="409"/>
      <c r="ER350" s="409"/>
      <c r="ES350" s="409"/>
      <c r="ET350" s="409"/>
      <c r="EU350" s="409"/>
      <c r="EV350" s="409"/>
      <c r="EW350" s="409"/>
      <c r="EX350" s="409"/>
      <c r="EY350" s="409"/>
      <c r="EZ350" s="409"/>
      <c r="FA350" s="409"/>
      <c r="FB350" s="409"/>
      <c r="FC350" s="409"/>
      <c r="FD350" s="409"/>
      <c r="FE350" s="409"/>
      <c r="FF350" s="409"/>
      <c r="FG350" s="409"/>
      <c r="FH350" s="409"/>
      <c r="FI350" s="409"/>
      <c r="FJ350" s="409"/>
      <c r="FK350" s="409"/>
      <c r="FL350" s="409"/>
      <c r="FM350" s="409"/>
      <c r="FN350" s="409"/>
      <c r="FO350" s="409"/>
      <c r="FP350" s="409"/>
      <c r="FQ350" s="409"/>
      <c r="FR350" s="409"/>
      <c r="FS350" s="409"/>
      <c r="FT350" s="409"/>
      <c r="FU350" s="409"/>
      <c r="FV350" s="409"/>
      <c r="FW350" s="409"/>
      <c r="FX350" s="409"/>
      <c r="FY350" s="409"/>
      <c r="FZ350" s="409"/>
      <c r="GA350" s="409"/>
      <c r="GB350" s="409"/>
      <c r="GC350" s="409"/>
      <c r="GD350" s="409"/>
      <c r="GE350" s="409"/>
      <c r="GF350" s="409"/>
      <c r="GG350" s="409"/>
      <c r="GH350" s="409"/>
      <c r="GI350" s="409"/>
      <c r="GJ350" s="409"/>
      <c r="GK350" s="409"/>
      <c r="GL350" s="409"/>
      <c r="GM350" s="409"/>
      <c r="GN350" s="409"/>
      <c r="GO350" s="409"/>
      <c r="GP350" s="409"/>
      <c r="GQ350" s="409"/>
      <c r="GR350" s="409"/>
      <c r="GS350" s="409"/>
      <c r="GT350" s="409"/>
      <c r="GU350" s="409"/>
      <c r="GV350" s="409"/>
      <c r="GW350" s="409"/>
      <c r="GX350" s="409"/>
      <c r="GY350" s="409"/>
      <c r="GZ350" s="409"/>
      <c r="HA350" s="409"/>
      <c r="HB350" s="409"/>
      <c r="HC350" s="409"/>
      <c r="HD350" s="409"/>
      <c r="HE350" s="409"/>
      <c r="HF350" s="409"/>
      <c r="HG350" s="409"/>
      <c r="HH350" s="409"/>
      <c r="HI350" s="409"/>
      <c r="HJ350" s="409"/>
      <c r="HK350" s="409"/>
      <c r="HL350" s="409"/>
      <c r="HM350" s="409"/>
      <c r="HN350" s="409"/>
      <c r="HO350" s="409"/>
      <c r="HP350" s="409"/>
    </row>
    <row r="351" spans="1:224" s="407" customFormat="1">
      <c r="A351" s="579" t="s">
        <v>917</v>
      </c>
      <c r="B351" s="601" t="s">
        <v>716</v>
      </c>
      <c r="C351" s="600">
        <v>199494</v>
      </c>
      <c r="D351" s="597">
        <v>8</v>
      </c>
      <c r="E351" s="395"/>
      <c r="F351" s="395"/>
      <c r="G351" s="395"/>
      <c r="H351" s="395"/>
      <c r="I351" s="472"/>
      <c r="J351" s="472"/>
      <c r="K351" s="394"/>
      <c r="L351" s="395"/>
      <c r="M351" s="395"/>
      <c r="N351" s="395"/>
      <c r="O351" s="396"/>
      <c r="P351" s="396"/>
      <c r="Q351" s="395"/>
      <c r="R351" s="395"/>
      <c r="S351" s="395"/>
      <c r="T351" s="395"/>
      <c r="U351" s="395"/>
      <c r="V351" s="472"/>
      <c r="W351" s="394"/>
      <c r="X351" s="395"/>
      <c r="Y351" s="395"/>
      <c r="Z351" s="395"/>
      <c r="AA351" s="396"/>
      <c r="AB351" s="396"/>
      <c r="AC351" s="395"/>
      <c r="AD351" s="395"/>
      <c r="AE351" s="395"/>
      <c r="AF351" s="395"/>
      <c r="AG351" s="395"/>
      <c r="AH351" s="472"/>
      <c r="AI351" s="489" t="str">
        <f t="shared" si="286"/>
        <v xml:space="preserve"> </v>
      </c>
      <c r="AJ351" s="397" t="str">
        <f t="shared" si="287"/>
        <v xml:space="preserve"> </v>
      </c>
      <c r="AK351" s="397" t="str">
        <f t="shared" si="288"/>
        <v xml:space="preserve"> </v>
      </c>
      <c r="AL351" s="397" t="str">
        <f t="shared" si="289"/>
        <v xml:space="preserve"> </v>
      </c>
      <c r="AM351" s="397" t="str">
        <f t="shared" si="290"/>
        <v xml:space="preserve"> </v>
      </c>
      <c r="AN351" s="397" t="str">
        <f t="shared" si="291"/>
        <v xml:space="preserve"> </v>
      </c>
      <c r="AO351" s="397" t="str">
        <f t="shared" si="292"/>
        <v xml:space="preserve"> </v>
      </c>
      <c r="AP351" s="397" t="str">
        <f t="shared" si="293"/>
        <v xml:space="preserve"> </v>
      </c>
      <c r="AQ351" s="397" t="str">
        <f t="shared" si="294"/>
        <v xml:space="preserve"> </v>
      </c>
      <c r="AR351" s="397" t="str">
        <f t="shared" si="295"/>
        <v xml:space="preserve"> </v>
      </c>
      <c r="AS351" s="397" t="str">
        <f t="shared" si="296"/>
        <v xml:space="preserve"> </v>
      </c>
      <c r="AT351" s="398" t="str">
        <f t="shared" si="297"/>
        <v xml:space="preserve"> </v>
      </c>
      <c r="AU351" s="379"/>
      <c r="AV351" s="395"/>
      <c r="AW351" s="472"/>
      <c r="AX351" s="400"/>
      <c r="AY351" s="395"/>
      <c r="AZ351" s="472"/>
      <c r="BA351" s="489" t="str">
        <f t="shared" si="298"/>
        <v xml:space="preserve"> </v>
      </c>
      <c r="BB351" s="397" t="str">
        <f t="shared" si="299"/>
        <v xml:space="preserve"> </v>
      </c>
      <c r="BC351" s="398" t="str">
        <f t="shared" si="300"/>
        <v xml:space="preserve"> </v>
      </c>
      <c r="BD351" s="401"/>
      <c r="BE351" s="402"/>
      <c r="BF351" s="472"/>
      <c r="BG351" s="403"/>
      <c r="BH351" s="402"/>
      <c r="BI351" s="472"/>
      <c r="BJ351" s="403"/>
      <c r="BK351" s="402"/>
      <c r="BL351" s="472"/>
      <c r="BM351" s="403"/>
      <c r="BN351" s="402"/>
      <c r="BO351" s="472"/>
      <c r="BP351" s="490" t="str">
        <f t="shared" si="301"/>
        <v/>
      </c>
      <c r="BQ351" s="475" t="str">
        <f t="shared" si="302"/>
        <v/>
      </c>
      <c r="BR351" s="405" t="str">
        <f t="shared" si="303"/>
        <v/>
      </c>
      <c r="BS351" s="402">
        <v>1476</v>
      </c>
      <c r="BT351" s="402">
        <v>1673</v>
      </c>
      <c r="BU351" s="402">
        <v>1589</v>
      </c>
      <c r="BV351" s="402">
        <v>1486</v>
      </c>
      <c r="BW351" s="472">
        <v>1812</v>
      </c>
      <c r="BX351" s="472">
        <v>1934</v>
      </c>
      <c r="BY351" s="403">
        <v>421</v>
      </c>
      <c r="BZ351" s="402">
        <v>457</v>
      </c>
      <c r="CA351" s="402">
        <v>553</v>
      </c>
      <c r="CB351" s="402">
        <v>827</v>
      </c>
      <c r="CC351" s="402">
        <v>750</v>
      </c>
      <c r="CD351" s="402">
        <v>465</v>
      </c>
      <c r="CE351" s="402">
        <v>473</v>
      </c>
      <c r="CF351" s="472">
        <v>482</v>
      </c>
      <c r="CG351" s="403"/>
      <c r="CH351" s="399">
        <v>0</v>
      </c>
      <c r="CI351" s="402"/>
      <c r="CJ351" s="402"/>
      <c r="CK351" s="402"/>
      <c r="CL351" s="402"/>
      <c r="CM351" s="402"/>
      <c r="CN351" s="602">
        <v>0</v>
      </c>
      <c r="CO351" s="489">
        <f t="shared" si="304"/>
        <v>421</v>
      </c>
      <c r="CP351" s="397">
        <f t="shared" si="305"/>
        <v>457</v>
      </c>
      <c r="CQ351" s="397">
        <f t="shared" si="306"/>
        <v>553</v>
      </c>
      <c r="CR351" s="397">
        <f t="shared" si="307"/>
        <v>827</v>
      </c>
      <c r="CS351" s="397">
        <f t="shared" si="308"/>
        <v>750</v>
      </c>
      <c r="CT351" s="397">
        <f t="shared" si="309"/>
        <v>465</v>
      </c>
      <c r="CU351" s="397">
        <f t="shared" si="310"/>
        <v>473</v>
      </c>
      <c r="CV351" s="491">
        <f t="shared" si="311"/>
        <v>482</v>
      </c>
      <c r="CW351" s="379">
        <v>426</v>
      </c>
      <c r="CX351" s="399">
        <v>284</v>
      </c>
      <c r="CY351" s="602">
        <v>275</v>
      </c>
      <c r="CZ351" s="400"/>
      <c r="DA351" s="399"/>
      <c r="DB351" s="472"/>
      <c r="DC351" s="404">
        <f t="shared" si="312"/>
        <v>39</v>
      </c>
      <c r="DD351" s="404">
        <f t="shared" si="313"/>
        <v>189</v>
      </c>
      <c r="DE351" s="405">
        <f t="shared" si="314"/>
        <v>207</v>
      </c>
      <c r="DF351" s="379">
        <v>85</v>
      </c>
      <c r="DG351" s="541">
        <v>55</v>
      </c>
      <c r="DH351" s="602">
        <v>165</v>
      </c>
      <c r="DI351" s="400"/>
      <c r="DJ351" s="399"/>
      <c r="DK351" s="472"/>
      <c r="DL351" s="400"/>
      <c r="DM351" s="399"/>
      <c r="DN351" s="472"/>
      <c r="DO351" s="400"/>
      <c r="DP351" s="541"/>
      <c r="DQ351" s="602"/>
      <c r="DR351" s="404">
        <f t="shared" si="315"/>
        <v>742</v>
      </c>
      <c r="DS351" s="404">
        <f t="shared" si="316"/>
        <v>695</v>
      </c>
      <c r="DT351" s="405">
        <f t="shared" si="317"/>
        <v>300</v>
      </c>
      <c r="DU351" s="409"/>
      <c r="DV351" s="406" t="b">
        <f t="shared" si="318"/>
        <v>0</v>
      </c>
      <c r="DW351" s="136" t="b">
        <f t="shared" si="319"/>
        <v>0</v>
      </c>
      <c r="DX351" s="408" t="b">
        <f t="shared" si="320"/>
        <v>1</v>
      </c>
      <c r="DY351" s="136" t="b">
        <f t="shared" si="321"/>
        <v>0</v>
      </c>
      <c r="DZ351" s="136" t="b">
        <f t="shared" si="322"/>
        <v>0</v>
      </c>
      <c r="EA351" s="408" t="b">
        <f t="shared" si="323"/>
        <v>1</v>
      </c>
      <c r="EB351" s="136" t="b">
        <f t="shared" si="324"/>
        <v>0</v>
      </c>
      <c r="EC351" s="136" t="b">
        <f t="shared" si="325"/>
        <v>0</v>
      </c>
      <c r="ED351" s="408" t="b">
        <f t="shared" si="326"/>
        <v>1</v>
      </c>
      <c r="EE351" s="136" t="b">
        <f t="shared" si="327"/>
        <v>1</v>
      </c>
      <c r="EF351" s="136" t="b">
        <f t="shared" si="328"/>
        <v>1</v>
      </c>
      <c r="EG351" s="408" t="b">
        <f t="shared" si="329"/>
        <v>1</v>
      </c>
      <c r="EH351" s="136" t="b">
        <f t="shared" si="330"/>
        <v>1</v>
      </c>
      <c r="EI351" s="136" t="b">
        <f t="shared" si="331"/>
        <v>1</v>
      </c>
      <c r="EJ351" s="408" t="b">
        <f t="shared" si="332"/>
        <v>1</v>
      </c>
      <c r="EK351" s="136" t="b">
        <f t="shared" si="333"/>
        <v>1</v>
      </c>
      <c r="EL351" s="136" t="b">
        <f t="shared" si="334"/>
        <v>0</v>
      </c>
      <c r="EM351" s="408" t="b">
        <f t="shared" si="335"/>
        <v>0</v>
      </c>
      <c r="EN351" s="408"/>
      <c r="EO351" s="409"/>
      <c r="EP351" s="409"/>
      <c r="EQ351" s="409"/>
      <c r="ER351" s="409"/>
      <c r="ES351" s="409"/>
      <c r="ET351" s="409"/>
      <c r="EU351" s="409"/>
      <c r="EV351" s="409"/>
      <c r="EW351" s="409"/>
      <c r="EX351" s="409"/>
      <c r="EY351" s="409"/>
      <c r="EZ351" s="409"/>
      <c r="FA351" s="409"/>
      <c r="FB351" s="409"/>
      <c r="FC351" s="409"/>
      <c r="FD351" s="409"/>
      <c r="FE351" s="409"/>
      <c r="FF351" s="409"/>
      <c r="FG351" s="409"/>
      <c r="FH351" s="409"/>
      <c r="FI351" s="409"/>
      <c r="FJ351" s="409"/>
      <c r="FK351" s="409"/>
      <c r="FL351" s="409"/>
      <c r="FM351" s="409"/>
      <c r="FN351" s="409"/>
      <c r="FO351" s="409"/>
      <c r="FP351" s="409"/>
      <c r="FQ351" s="409"/>
      <c r="FR351" s="409"/>
      <c r="FS351" s="409"/>
      <c r="FT351" s="409"/>
      <c r="FU351" s="409"/>
      <c r="FV351" s="409"/>
      <c r="FW351" s="409"/>
      <c r="FX351" s="409"/>
      <c r="FY351" s="409"/>
      <c r="FZ351" s="409"/>
      <c r="GA351" s="409"/>
      <c r="GB351" s="409"/>
      <c r="GC351" s="409"/>
      <c r="GD351" s="409"/>
      <c r="GE351" s="409"/>
      <c r="GF351" s="409"/>
      <c r="GG351" s="409"/>
      <c r="GH351" s="409"/>
      <c r="GI351" s="409"/>
      <c r="GJ351" s="409"/>
      <c r="GK351" s="409"/>
      <c r="GL351" s="409"/>
      <c r="GM351" s="409"/>
      <c r="GN351" s="409"/>
      <c r="GO351" s="409"/>
      <c r="GP351" s="409"/>
      <c r="GQ351" s="409"/>
      <c r="GR351" s="409"/>
      <c r="GS351" s="409"/>
      <c r="GT351" s="409"/>
      <c r="GU351" s="409"/>
      <c r="GV351" s="409"/>
      <c r="GW351" s="409"/>
      <c r="GX351" s="409"/>
      <c r="GY351" s="409"/>
      <c r="GZ351" s="409"/>
      <c r="HA351" s="409"/>
      <c r="HB351" s="409"/>
      <c r="HC351" s="409"/>
      <c r="HD351" s="409"/>
      <c r="HE351" s="409"/>
      <c r="HF351" s="409"/>
      <c r="HG351" s="409"/>
      <c r="HH351" s="409"/>
      <c r="HI351" s="409"/>
      <c r="HJ351" s="409"/>
      <c r="HK351" s="409"/>
      <c r="HL351" s="409"/>
      <c r="HM351" s="409"/>
      <c r="HN351" s="409"/>
      <c r="HO351" s="409"/>
      <c r="HP351" s="409"/>
    </row>
    <row r="352" spans="1:224" s="407" customFormat="1">
      <c r="A352" s="579" t="s">
        <v>917</v>
      </c>
      <c r="B352" s="595" t="s">
        <v>717</v>
      </c>
      <c r="C352" s="596">
        <v>199856</v>
      </c>
      <c r="D352" s="597">
        <v>8</v>
      </c>
      <c r="E352" s="395"/>
      <c r="F352" s="395"/>
      <c r="G352" s="395"/>
      <c r="H352" s="395"/>
      <c r="I352" s="472"/>
      <c r="J352" s="472"/>
      <c r="K352" s="394"/>
      <c r="L352" s="395"/>
      <c r="M352" s="395"/>
      <c r="N352" s="395"/>
      <c r="O352" s="396"/>
      <c r="P352" s="396"/>
      <c r="Q352" s="395"/>
      <c r="R352" s="395"/>
      <c r="S352" s="395"/>
      <c r="T352" s="395"/>
      <c r="U352" s="395"/>
      <c r="V352" s="472"/>
      <c r="W352" s="394"/>
      <c r="X352" s="395"/>
      <c r="Y352" s="395"/>
      <c r="Z352" s="395"/>
      <c r="AA352" s="396"/>
      <c r="AB352" s="396"/>
      <c r="AC352" s="395"/>
      <c r="AD352" s="395"/>
      <c r="AE352" s="395"/>
      <c r="AF352" s="395"/>
      <c r="AG352" s="395"/>
      <c r="AH352" s="472"/>
      <c r="AI352" s="489" t="str">
        <f t="shared" si="286"/>
        <v xml:space="preserve"> </v>
      </c>
      <c r="AJ352" s="397" t="str">
        <f t="shared" si="287"/>
        <v xml:space="preserve"> </v>
      </c>
      <c r="AK352" s="397" t="str">
        <f t="shared" si="288"/>
        <v xml:space="preserve"> </v>
      </c>
      <c r="AL352" s="397" t="str">
        <f t="shared" si="289"/>
        <v xml:space="preserve"> </v>
      </c>
      <c r="AM352" s="397" t="str">
        <f t="shared" si="290"/>
        <v xml:space="preserve"> </v>
      </c>
      <c r="AN352" s="397" t="str">
        <f t="shared" si="291"/>
        <v xml:space="preserve"> </v>
      </c>
      <c r="AO352" s="397" t="str">
        <f t="shared" si="292"/>
        <v xml:space="preserve"> </v>
      </c>
      <c r="AP352" s="397" t="str">
        <f t="shared" si="293"/>
        <v xml:space="preserve"> </v>
      </c>
      <c r="AQ352" s="397" t="str">
        <f t="shared" si="294"/>
        <v xml:space="preserve"> </v>
      </c>
      <c r="AR352" s="397" t="str">
        <f t="shared" si="295"/>
        <v xml:space="preserve"> </v>
      </c>
      <c r="AS352" s="397" t="str">
        <f t="shared" si="296"/>
        <v xml:space="preserve"> </v>
      </c>
      <c r="AT352" s="398" t="str">
        <f t="shared" si="297"/>
        <v xml:space="preserve"> </v>
      </c>
      <c r="AU352" s="379"/>
      <c r="AV352" s="395"/>
      <c r="AW352" s="472"/>
      <c r="AX352" s="400"/>
      <c r="AY352" s="395"/>
      <c r="AZ352" s="472"/>
      <c r="BA352" s="489" t="str">
        <f t="shared" si="298"/>
        <v xml:space="preserve"> </v>
      </c>
      <c r="BB352" s="397" t="str">
        <f t="shared" si="299"/>
        <v xml:space="preserve"> </v>
      </c>
      <c r="BC352" s="398" t="str">
        <f t="shared" si="300"/>
        <v xml:space="preserve"> </v>
      </c>
      <c r="BD352" s="401"/>
      <c r="BE352" s="402"/>
      <c r="BF352" s="472"/>
      <c r="BG352" s="403"/>
      <c r="BH352" s="402"/>
      <c r="BI352" s="472"/>
      <c r="BJ352" s="403"/>
      <c r="BK352" s="402"/>
      <c r="BL352" s="472"/>
      <c r="BM352" s="403"/>
      <c r="BN352" s="402"/>
      <c r="BO352" s="472"/>
      <c r="BP352" s="490" t="str">
        <f t="shared" si="301"/>
        <v/>
      </c>
      <c r="BQ352" s="475" t="str">
        <f t="shared" si="302"/>
        <v/>
      </c>
      <c r="BR352" s="405" t="str">
        <f t="shared" si="303"/>
        <v/>
      </c>
      <c r="BS352" s="402">
        <v>3643</v>
      </c>
      <c r="BT352" s="402">
        <v>3641</v>
      </c>
      <c r="BU352" s="402">
        <v>5104</v>
      </c>
      <c r="BV352" s="402">
        <v>4017</v>
      </c>
      <c r="BW352" s="472">
        <v>4313</v>
      </c>
      <c r="BX352" s="472">
        <v>4525</v>
      </c>
      <c r="BY352" s="403">
        <v>707</v>
      </c>
      <c r="BZ352" s="402">
        <v>707</v>
      </c>
      <c r="CA352" s="402">
        <v>934</v>
      </c>
      <c r="CB352" s="402">
        <v>898</v>
      </c>
      <c r="CC352" s="402">
        <v>593</v>
      </c>
      <c r="CD352" s="402">
        <v>946</v>
      </c>
      <c r="CE352" s="402">
        <v>732</v>
      </c>
      <c r="CF352" s="472">
        <v>931</v>
      </c>
      <c r="CG352" s="403"/>
      <c r="CH352" s="399">
        <v>0</v>
      </c>
      <c r="CI352" s="402">
        <v>2</v>
      </c>
      <c r="CJ352" s="402"/>
      <c r="CK352" s="402"/>
      <c r="CL352" s="402"/>
      <c r="CM352" s="402"/>
      <c r="CN352" s="602">
        <v>36</v>
      </c>
      <c r="CO352" s="489">
        <f t="shared" si="304"/>
        <v>707</v>
      </c>
      <c r="CP352" s="397">
        <f t="shared" si="305"/>
        <v>707</v>
      </c>
      <c r="CQ352" s="397">
        <f t="shared" si="306"/>
        <v>932</v>
      </c>
      <c r="CR352" s="397">
        <f t="shared" si="307"/>
        <v>898</v>
      </c>
      <c r="CS352" s="397">
        <f t="shared" si="308"/>
        <v>593</v>
      </c>
      <c r="CT352" s="397">
        <f t="shared" si="309"/>
        <v>946</v>
      </c>
      <c r="CU352" s="397">
        <f t="shared" si="310"/>
        <v>732</v>
      </c>
      <c r="CV352" s="491">
        <f t="shared" si="311"/>
        <v>895</v>
      </c>
      <c r="CW352" s="379">
        <v>662.2</v>
      </c>
      <c r="CX352" s="399">
        <v>512</v>
      </c>
      <c r="CY352" s="602">
        <v>628</v>
      </c>
      <c r="CZ352" s="400"/>
      <c r="DA352" s="399"/>
      <c r="DB352" s="472"/>
      <c r="DC352" s="404">
        <f t="shared" si="312"/>
        <v>283.79999999999995</v>
      </c>
      <c r="DD352" s="404">
        <f t="shared" si="313"/>
        <v>220</v>
      </c>
      <c r="DE352" s="405">
        <f t="shared" si="314"/>
        <v>267</v>
      </c>
      <c r="DF352" s="379">
        <v>225</v>
      </c>
      <c r="DG352" s="541">
        <v>96</v>
      </c>
      <c r="DH352" s="602">
        <v>107</v>
      </c>
      <c r="DI352" s="400"/>
      <c r="DJ352" s="399"/>
      <c r="DK352" s="472"/>
      <c r="DL352" s="400"/>
      <c r="DM352" s="399"/>
      <c r="DN352" s="472"/>
      <c r="DO352" s="400">
        <v>127</v>
      </c>
      <c r="DP352" s="541">
        <v>78</v>
      </c>
      <c r="DQ352" s="602">
        <v>112</v>
      </c>
      <c r="DR352" s="404">
        <f t="shared" si="315"/>
        <v>546</v>
      </c>
      <c r="DS352" s="404">
        <f t="shared" si="316"/>
        <v>419</v>
      </c>
      <c r="DT352" s="405">
        <f t="shared" si="317"/>
        <v>727</v>
      </c>
      <c r="DU352" s="409"/>
      <c r="DV352" s="406" t="b">
        <f t="shared" si="318"/>
        <v>0</v>
      </c>
      <c r="DW352" s="136" t="b">
        <f t="shared" si="319"/>
        <v>0</v>
      </c>
      <c r="DX352" s="408" t="b">
        <f t="shared" si="320"/>
        <v>1</v>
      </c>
      <c r="DY352" s="136" t="b">
        <f t="shared" si="321"/>
        <v>0</v>
      </c>
      <c r="DZ352" s="136" t="b">
        <f t="shared" si="322"/>
        <v>0</v>
      </c>
      <c r="EA352" s="408" t="b">
        <f t="shared" si="323"/>
        <v>1</v>
      </c>
      <c r="EB352" s="136" t="b">
        <f t="shared" si="324"/>
        <v>0</v>
      </c>
      <c r="EC352" s="136" t="b">
        <f t="shared" si="325"/>
        <v>0</v>
      </c>
      <c r="ED352" s="408" t="b">
        <f t="shared" si="326"/>
        <v>1</v>
      </c>
      <c r="EE352" s="136" t="b">
        <f t="shared" si="327"/>
        <v>1</v>
      </c>
      <c r="EF352" s="136" t="b">
        <f t="shared" si="328"/>
        <v>1</v>
      </c>
      <c r="EG352" s="408" t="b">
        <f t="shared" si="329"/>
        <v>1</v>
      </c>
      <c r="EH352" s="136" t="b">
        <f t="shared" si="330"/>
        <v>1</v>
      </c>
      <c r="EI352" s="136" t="b">
        <f t="shared" si="331"/>
        <v>1</v>
      </c>
      <c r="EJ352" s="408" t="b">
        <f t="shared" si="332"/>
        <v>1</v>
      </c>
      <c r="EK352" s="136" t="b">
        <f t="shared" si="333"/>
        <v>1</v>
      </c>
      <c r="EL352" s="136" t="b">
        <f t="shared" si="334"/>
        <v>0</v>
      </c>
      <c r="EM352" s="408" t="b">
        <f t="shared" si="335"/>
        <v>0</v>
      </c>
      <c r="EN352" s="408"/>
      <c r="EO352" s="409"/>
      <c r="EP352" s="409"/>
      <c r="EQ352" s="409"/>
      <c r="ER352" s="409"/>
      <c r="ES352" s="409"/>
      <c r="ET352" s="409"/>
      <c r="EU352" s="409"/>
      <c r="EV352" s="409"/>
      <c r="EW352" s="409"/>
      <c r="EX352" s="409"/>
      <c r="EY352" s="409"/>
      <c r="EZ352" s="409"/>
      <c r="FA352" s="409"/>
      <c r="FB352" s="409"/>
      <c r="FC352" s="409"/>
      <c r="FD352" s="409"/>
      <c r="FE352" s="409"/>
      <c r="FF352" s="409"/>
      <c r="FG352" s="409"/>
      <c r="FH352" s="409"/>
      <c r="FI352" s="409"/>
      <c r="FJ352" s="409"/>
      <c r="FK352" s="409"/>
      <c r="FL352" s="409"/>
      <c r="FM352" s="409"/>
      <c r="FN352" s="409"/>
      <c r="FO352" s="409"/>
      <c r="FP352" s="409"/>
      <c r="FQ352" s="409"/>
      <c r="FR352" s="409"/>
      <c r="FS352" s="409"/>
      <c r="FT352" s="409"/>
      <c r="FU352" s="409"/>
      <c r="FV352" s="409"/>
      <c r="FW352" s="409"/>
      <c r="FX352" s="409"/>
      <c r="FY352" s="409"/>
      <c r="FZ352" s="409"/>
      <c r="GA352" s="409"/>
      <c r="GB352" s="409"/>
      <c r="GC352" s="409"/>
      <c r="GD352" s="409"/>
      <c r="GE352" s="409"/>
      <c r="GF352" s="409"/>
      <c r="GG352" s="409"/>
      <c r="GH352" s="409"/>
      <c r="GI352" s="409"/>
      <c r="GJ352" s="409"/>
      <c r="GK352" s="409"/>
      <c r="GL352" s="409"/>
      <c r="GM352" s="409"/>
      <c r="GN352" s="409"/>
      <c r="GO352" s="409"/>
      <c r="GP352" s="409"/>
      <c r="GQ352" s="409"/>
      <c r="GR352" s="409"/>
      <c r="GS352" s="409"/>
      <c r="GT352" s="409"/>
      <c r="GU352" s="409"/>
      <c r="GV352" s="409"/>
      <c r="GW352" s="409"/>
      <c r="GX352" s="409"/>
      <c r="GY352" s="409"/>
      <c r="GZ352" s="409"/>
      <c r="HA352" s="409"/>
      <c r="HB352" s="409"/>
      <c r="HC352" s="409"/>
      <c r="HD352" s="409"/>
      <c r="HE352" s="409"/>
      <c r="HF352" s="409"/>
      <c r="HG352" s="409"/>
      <c r="HH352" s="409"/>
      <c r="HI352" s="409"/>
      <c r="HJ352" s="409"/>
      <c r="HK352" s="409"/>
      <c r="HL352" s="409"/>
      <c r="HM352" s="409"/>
      <c r="HN352" s="409"/>
      <c r="HO352" s="409"/>
      <c r="HP352" s="409"/>
    </row>
    <row r="353" spans="1:224" s="407" customFormat="1">
      <c r="A353" s="579" t="s">
        <v>917</v>
      </c>
      <c r="B353" s="595" t="s">
        <v>718</v>
      </c>
      <c r="C353" s="596">
        <v>199786</v>
      </c>
      <c r="D353" s="597">
        <v>9</v>
      </c>
      <c r="E353" s="395"/>
      <c r="F353" s="395"/>
      <c r="G353" s="395"/>
      <c r="H353" s="395"/>
      <c r="I353" s="472"/>
      <c r="J353" s="472"/>
      <c r="K353" s="394"/>
      <c r="L353" s="395"/>
      <c r="M353" s="395"/>
      <c r="N353" s="395"/>
      <c r="O353" s="396"/>
      <c r="P353" s="396"/>
      <c r="Q353" s="395"/>
      <c r="R353" s="395"/>
      <c r="S353" s="395"/>
      <c r="T353" s="395"/>
      <c r="U353" s="395"/>
      <c r="V353" s="472"/>
      <c r="W353" s="394"/>
      <c r="X353" s="395"/>
      <c r="Y353" s="395"/>
      <c r="Z353" s="395"/>
      <c r="AA353" s="396"/>
      <c r="AB353" s="396"/>
      <c r="AC353" s="395"/>
      <c r="AD353" s="395"/>
      <c r="AE353" s="395"/>
      <c r="AF353" s="395"/>
      <c r="AG353" s="395"/>
      <c r="AH353" s="472"/>
      <c r="AI353" s="489" t="str">
        <f t="shared" si="286"/>
        <v xml:space="preserve"> </v>
      </c>
      <c r="AJ353" s="397" t="str">
        <f t="shared" si="287"/>
        <v xml:space="preserve"> </v>
      </c>
      <c r="AK353" s="397" t="str">
        <f t="shared" si="288"/>
        <v xml:space="preserve"> </v>
      </c>
      <c r="AL353" s="397" t="str">
        <f t="shared" si="289"/>
        <v xml:space="preserve"> </v>
      </c>
      <c r="AM353" s="397" t="str">
        <f t="shared" si="290"/>
        <v xml:space="preserve"> </v>
      </c>
      <c r="AN353" s="397" t="str">
        <f t="shared" si="291"/>
        <v xml:space="preserve"> </v>
      </c>
      <c r="AO353" s="397" t="str">
        <f t="shared" si="292"/>
        <v xml:space="preserve"> </v>
      </c>
      <c r="AP353" s="397" t="str">
        <f t="shared" si="293"/>
        <v xml:space="preserve"> </v>
      </c>
      <c r="AQ353" s="397" t="str">
        <f t="shared" si="294"/>
        <v xml:space="preserve"> </v>
      </c>
      <c r="AR353" s="397" t="str">
        <f t="shared" si="295"/>
        <v xml:space="preserve"> </v>
      </c>
      <c r="AS353" s="397" t="str">
        <f t="shared" si="296"/>
        <v xml:space="preserve"> </v>
      </c>
      <c r="AT353" s="398" t="str">
        <f t="shared" si="297"/>
        <v xml:space="preserve"> </v>
      </c>
      <c r="AU353" s="379"/>
      <c r="AV353" s="395"/>
      <c r="AW353" s="472"/>
      <c r="AX353" s="400"/>
      <c r="AY353" s="395"/>
      <c r="AZ353" s="472"/>
      <c r="BA353" s="489" t="str">
        <f t="shared" si="298"/>
        <v xml:space="preserve"> </v>
      </c>
      <c r="BB353" s="397" t="str">
        <f t="shared" si="299"/>
        <v xml:space="preserve"> </v>
      </c>
      <c r="BC353" s="398" t="str">
        <f t="shared" si="300"/>
        <v xml:space="preserve"> </v>
      </c>
      <c r="BD353" s="401"/>
      <c r="BE353" s="402"/>
      <c r="BF353" s="472"/>
      <c r="BG353" s="403"/>
      <c r="BH353" s="402"/>
      <c r="BI353" s="472"/>
      <c r="BJ353" s="403"/>
      <c r="BK353" s="402"/>
      <c r="BL353" s="472"/>
      <c r="BM353" s="403"/>
      <c r="BN353" s="402"/>
      <c r="BO353" s="472"/>
      <c r="BP353" s="490" t="str">
        <f t="shared" si="301"/>
        <v/>
      </c>
      <c r="BQ353" s="475" t="str">
        <f t="shared" si="302"/>
        <v/>
      </c>
      <c r="BR353" s="405" t="str">
        <f t="shared" si="303"/>
        <v/>
      </c>
      <c r="BS353" s="402">
        <v>1521</v>
      </c>
      <c r="BT353" s="402">
        <v>1777</v>
      </c>
      <c r="BU353" s="402">
        <v>1688</v>
      </c>
      <c r="BV353" s="402">
        <v>1910</v>
      </c>
      <c r="BW353" s="472">
        <v>860</v>
      </c>
      <c r="BX353" s="472">
        <v>1598</v>
      </c>
      <c r="BY353" s="403">
        <v>266</v>
      </c>
      <c r="BZ353" s="402">
        <v>266</v>
      </c>
      <c r="CA353" s="402">
        <v>318</v>
      </c>
      <c r="CB353" s="402">
        <v>382</v>
      </c>
      <c r="CC353" s="402">
        <v>257</v>
      </c>
      <c r="CD353" s="402">
        <v>385</v>
      </c>
      <c r="CE353" s="402">
        <v>351</v>
      </c>
      <c r="CF353" s="472">
        <v>361</v>
      </c>
      <c r="CG353" s="403"/>
      <c r="CH353" s="399">
        <v>0</v>
      </c>
      <c r="CI353" s="402"/>
      <c r="CJ353" s="402"/>
      <c r="CK353" s="402"/>
      <c r="CL353" s="402"/>
      <c r="CM353" s="402"/>
      <c r="CN353" s="602">
        <v>0</v>
      </c>
      <c r="CO353" s="489">
        <f t="shared" si="304"/>
        <v>266</v>
      </c>
      <c r="CP353" s="397">
        <f t="shared" si="305"/>
        <v>266</v>
      </c>
      <c r="CQ353" s="397">
        <f t="shared" si="306"/>
        <v>318</v>
      </c>
      <c r="CR353" s="397">
        <f t="shared" si="307"/>
        <v>382</v>
      </c>
      <c r="CS353" s="397">
        <f t="shared" si="308"/>
        <v>257</v>
      </c>
      <c r="CT353" s="397">
        <f t="shared" si="309"/>
        <v>385</v>
      </c>
      <c r="CU353" s="397">
        <f t="shared" si="310"/>
        <v>351</v>
      </c>
      <c r="CV353" s="491">
        <f t="shared" si="311"/>
        <v>361</v>
      </c>
      <c r="CW353" s="379">
        <v>242.55</v>
      </c>
      <c r="CX353" s="399">
        <v>221</v>
      </c>
      <c r="CY353" s="602">
        <v>171</v>
      </c>
      <c r="CZ353" s="400"/>
      <c r="DA353" s="399"/>
      <c r="DB353" s="472"/>
      <c r="DC353" s="404">
        <f t="shared" si="312"/>
        <v>142.44999999999999</v>
      </c>
      <c r="DD353" s="404">
        <f t="shared" si="313"/>
        <v>130</v>
      </c>
      <c r="DE353" s="405">
        <f t="shared" si="314"/>
        <v>190</v>
      </c>
      <c r="DF353" s="379">
        <v>91</v>
      </c>
      <c r="DG353" s="541">
        <v>39</v>
      </c>
      <c r="DH353" s="602">
        <v>65</v>
      </c>
      <c r="DI353" s="400"/>
      <c r="DJ353" s="399"/>
      <c r="DK353" s="472"/>
      <c r="DL353" s="400"/>
      <c r="DM353" s="399"/>
      <c r="DN353" s="472"/>
      <c r="DO353" s="400">
        <v>40</v>
      </c>
      <c r="DP353" s="541"/>
      <c r="DQ353" s="602">
        <v>60</v>
      </c>
      <c r="DR353" s="404">
        <f t="shared" si="315"/>
        <v>251</v>
      </c>
      <c r="DS353" s="404">
        <f t="shared" si="316"/>
        <v>218</v>
      </c>
      <c r="DT353" s="405">
        <f t="shared" si="317"/>
        <v>260</v>
      </c>
      <c r="DU353" s="409"/>
      <c r="DV353" s="406" t="b">
        <f t="shared" si="318"/>
        <v>0</v>
      </c>
      <c r="DW353" s="136" t="b">
        <f t="shared" si="319"/>
        <v>0</v>
      </c>
      <c r="DX353" s="408" t="b">
        <f t="shared" si="320"/>
        <v>1</v>
      </c>
      <c r="DY353" s="136" t="b">
        <f t="shared" si="321"/>
        <v>0</v>
      </c>
      <c r="DZ353" s="136" t="b">
        <f t="shared" si="322"/>
        <v>0</v>
      </c>
      <c r="EA353" s="408" t="b">
        <f t="shared" si="323"/>
        <v>1</v>
      </c>
      <c r="EB353" s="136" t="b">
        <f t="shared" si="324"/>
        <v>0</v>
      </c>
      <c r="EC353" s="136" t="b">
        <f t="shared" si="325"/>
        <v>0</v>
      </c>
      <c r="ED353" s="408" t="b">
        <f t="shared" si="326"/>
        <v>1</v>
      </c>
      <c r="EE353" s="136" t="b">
        <f t="shared" si="327"/>
        <v>1</v>
      </c>
      <c r="EF353" s="136" t="b">
        <f t="shared" si="328"/>
        <v>1</v>
      </c>
      <c r="EG353" s="408" t="b">
        <f t="shared" si="329"/>
        <v>1</v>
      </c>
      <c r="EH353" s="136" t="b">
        <f t="shared" si="330"/>
        <v>1</v>
      </c>
      <c r="EI353" s="136" t="b">
        <f t="shared" si="331"/>
        <v>1</v>
      </c>
      <c r="EJ353" s="408" t="b">
        <f t="shared" si="332"/>
        <v>1</v>
      </c>
      <c r="EK353" s="136" t="b">
        <f t="shared" si="333"/>
        <v>1</v>
      </c>
      <c r="EL353" s="136" t="b">
        <f t="shared" si="334"/>
        <v>0</v>
      </c>
      <c r="EM353" s="408" t="b">
        <f t="shared" si="335"/>
        <v>0</v>
      </c>
      <c r="EN353" s="408"/>
      <c r="EO353" s="409"/>
      <c r="EP353" s="409"/>
      <c r="EQ353" s="409"/>
      <c r="ER353" s="409"/>
      <c r="ES353" s="409"/>
      <c r="ET353" s="409"/>
      <c r="EU353" s="409"/>
      <c r="EV353" s="409"/>
      <c r="EW353" s="409"/>
      <c r="EX353" s="409"/>
      <c r="EY353" s="409"/>
      <c r="EZ353" s="409"/>
      <c r="FA353" s="409"/>
      <c r="FB353" s="409"/>
      <c r="FC353" s="409"/>
      <c r="FD353" s="409"/>
      <c r="FE353" s="409"/>
      <c r="FF353" s="409"/>
      <c r="FG353" s="409"/>
      <c r="FH353" s="409"/>
      <c r="FI353" s="409"/>
      <c r="FJ353" s="409"/>
      <c r="FK353" s="409"/>
      <c r="FL353" s="409"/>
      <c r="FM353" s="409"/>
      <c r="FN353" s="409"/>
      <c r="FO353" s="409"/>
      <c r="FP353" s="409"/>
      <c r="FQ353" s="409"/>
      <c r="FR353" s="409"/>
      <c r="FS353" s="409"/>
      <c r="FT353" s="409"/>
      <c r="FU353" s="409"/>
      <c r="FV353" s="409"/>
      <c r="FW353" s="409"/>
      <c r="FX353" s="409"/>
      <c r="FY353" s="409"/>
      <c r="FZ353" s="409"/>
      <c r="GA353" s="409"/>
      <c r="GB353" s="409"/>
      <c r="GC353" s="409"/>
      <c r="GD353" s="409"/>
      <c r="GE353" s="409"/>
      <c r="GF353" s="409"/>
      <c r="GG353" s="409"/>
      <c r="GH353" s="409"/>
      <c r="GI353" s="409"/>
      <c r="GJ353" s="409"/>
      <c r="GK353" s="409"/>
      <c r="GL353" s="409"/>
      <c r="GM353" s="409"/>
      <c r="GN353" s="409"/>
      <c r="GO353" s="409"/>
      <c r="GP353" s="409"/>
      <c r="GQ353" s="409"/>
      <c r="GR353" s="409"/>
      <c r="GS353" s="409"/>
      <c r="GT353" s="409"/>
      <c r="GU353" s="409"/>
      <c r="GV353" s="409"/>
      <c r="GW353" s="409"/>
      <c r="GX353" s="409"/>
      <c r="GY353" s="409"/>
      <c r="GZ353" s="409"/>
      <c r="HA353" s="409"/>
      <c r="HB353" s="409"/>
      <c r="HC353" s="409"/>
      <c r="HD353" s="409"/>
      <c r="HE353" s="409"/>
      <c r="HF353" s="409"/>
      <c r="HG353" s="409"/>
      <c r="HH353" s="409"/>
      <c r="HI353" s="409"/>
      <c r="HJ353" s="409"/>
      <c r="HK353" s="409"/>
      <c r="HL353" s="409"/>
      <c r="HM353" s="409"/>
      <c r="HN353" s="409"/>
      <c r="HO353" s="409"/>
      <c r="HP353" s="409"/>
    </row>
    <row r="354" spans="1:224" s="407" customFormat="1">
      <c r="A354" s="579" t="s">
        <v>917</v>
      </c>
      <c r="B354" s="595" t="s">
        <v>719</v>
      </c>
      <c r="C354" s="596">
        <v>198039</v>
      </c>
      <c r="D354" s="609">
        <v>9</v>
      </c>
      <c r="E354" s="395"/>
      <c r="F354" s="395"/>
      <c r="G354" s="395"/>
      <c r="H354" s="395"/>
      <c r="I354" s="472"/>
      <c r="J354" s="472"/>
      <c r="K354" s="394"/>
      <c r="L354" s="395"/>
      <c r="M354" s="395"/>
      <c r="N354" s="395"/>
      <c r="O354" s="396"/>
      <c r="P354" s="396"/>
      <c r="Q354" s="395"/>
      <c r="R354" s="395"/>
      <c r="S354" s="395"/>
      <c r="T354" s="395"/>
      <c r="U354" s="395"/>
      <c r="V354" s="472"/>
      <c r="W354" s="394"/>
      <c r="X354" s="395"/>
      <c r="Y354" s="395"/>
      <c r="Z354" s="395"/>
      <c r="AA354" s="396"/>
      <c r="AB354" s="396"/>
      <c r="AC354" s="395"/>
      <c r="AD354" s="395"/>
      <c r="AE354" s="395"/>
      <c r="AF354" s="395"/>
      <c r="AG354" s="395"/>
      <c r="AH354" s="472"/>
      <c r="AI354" s="489" t="str">
        <f t="shared" si="286"/>
        <v xml:space="preserve"> </v>
      </c>
      <c r="AJ354" s="397" t="str">
        <f t="shared" si="287"/>
        <v xml:space="preserve"> </v>
      </c>
      <c r="AK354" s="397" t="str">
        <f t="shared" si="288"/>
        <v xml:space="preserve"> </v>
      </c>
      <c r="AL354" s="397" t="str">
        <f t="shared" si="289"/>
        <v xml:space="preserve"> </v>
      </c>
      <c r="AM354" s="397" t="str">
        <f t="shared" si="290"/>
        <v xml:space="preserve"> </v>
      </c>
      <c r="AN354" s="397" t="str">
        <f t="shared" si="291"/>
        <v xml:space="preserve"> </v>
      </c>
      <c r="AO354" s="397" t="str">
        <f t="shared" si="292"/>
        <v xml:space="preserve"> </v>
      </c>
      <c r="AP354" s="397" t="str">
        <f t="shared" si="293"/>
        <v xml:space="preserve"> </v>
      </c>
      <c r="AQ354" s="397" t="str">
        <f t="shared" si="294"/>
        <v xml:space="preserve"> </v>
      </c>
      <c r="AR354" s="397" t="str">
        <f t="shared" si="295"/>
        <v xml:space="preserve"> </v>
      </c>
      <c r="AS354" s="397" t="str">
        <f t="shared" si="296"/>
        <v xml:space="preserve"> </v>
      </c>
      <c r="AT354" s="398" t="str">
        <f t="shared" si="297"/>
        <v xml:space="preserve"> </v>
      </c>
      <c r="AU354" s="379"/>
      <c r="AV354" s="395"/>
      <c r="AW354" s="472"/>
      <c r="AX354" s="400"/>
      <c r="AY354" s="395"/>
      <c r="AZ354" s="472"/>
      <c r="BA354" s="489" t="str">
        <f t="shared" si="298"/>
        <v xml:space="preserve"> </v>
      </c>
      <c r="BB354" s="397" t="str">
        <f t="shared" si="299"/>
        <v xml:space="preserve"> </v>
      </c>
      <c r="BC354" s="398" t="str">
        <f t="shared" si="300"/>
        <v xml:space="preserve"> </v>
      </c>
      <c r="BD354" s="401"/>
      <c r="BE354" s="402"/>
      <c r="BF354" s="472"/>
      <c r="BG354" s="403"/>
      <c r="BH354" s="402"/>
      <c r="BI354" s="472"/>
      <c r="BJ354" s="403"/>
      <c r="BK354" s="402"/>
      <c r="BL354" s="472"/>
      <c r="BM354" s="403"/>
      <c r="BN354" s="402"/>
      <c r="BO354" s="472"/>
      <c r="BP354" s="490" t="str">
        <f t="shared" si="301"/>
        <v/>
      </c>
      <c r="BQ354" s="475" t="str">
        <f t="shared" si="302"/>
        <v/>
      </c>
      <c r="BR354" s="405" t="str">
        <f t="shared" si="303"/>
        <v/>
      </c>
      <c r="BS354" s="402">
        <v>434</v>
      </c>
      <c r="BT354" s="402">
        <v>484</v>
      </c>
      <c r="BU354" s="402">
        <v>1234</v>
      </c>
      <c r="BV354" s="402">
        <v>869</v>
      </c>
      <c r="BW354" s="472">
        <v>721</v>
      </c>
      <c r="BX354" s="472">
        <v>617</v>
      </c>
      <c r="BY354" s="403">
        <v>178</v>
      </c>
      <c r="BZ354" s="402">
        <v>143</v>
      </c>
      <c r="CA354" s="402">
        <v>222</v>
      </c>
      <c r="CB354" s="402">
        <v>196</v>
      </c>
      <c r="CC354" s="402">
        <v>280</v>
      </c>
      <c r="CD354" s="402">
        <v>141</v>
      </c>
      <c r="CE354" s="402">
        <v>158</v>
      </c>
      <c r="CF354" s="472">
        <v>164</v>
      </c>
      <c r="CG354" s="403"/>
      <c r="CH354" s="399">
        <v>0</v>
      </c>
      <c r="CI354" s="402"/>
      <c r="CJ354" s="402"/>
      <c r="CK354" s="402"/>
      <c r="CL354" s="402"/>
      <c r="CM354" s="402"/>
      <c r="CN354" s="602">
        <v>0</v>
      </c>
      <c r="CO354" s="489">
        <f t="shared" si="304"/>
        <v>178</v>
      </c>
      <c r="CP354" s="397">
        <f t="shared" si="305"/>
        <v>143</v>
      </c>
      <c r="CQ354" s="397">
        <f t="shared" si="306"/>
        <v>222</v>
      </c>
      <c r="CR354" s="397">
        <f t="shared" si="307"/>
        <v>196</v>
      </c>
      <c r="CS354" s="397">
        <f t="shared" si="308"/>
        <v>280</v>
      </c>
      <c r="CT354" s="397">
        <f t="shared" si="309"/>
        <v>141</v>
      </c>
      <c r="CU354" s="397">
        <f t="shared" si="310"/>
        <v>158</v>
      </c>
      <c r="CV354" s="491">
        <f t="shared" si="311"/>
        <v>164</v>
      </c>
      <c r="CW354" s="379">
        <v>70.180000000000007</v>
      </c>
      <c r="CX354" s="399">
        <v>34</v>
      </c>
      <c r="CY354" s="602">
        <v>92</v>
      </c>
      <c r="CZ354" s="400"/>
      <c r="DA354" s="399"/>
      <c r="DB354" s="472"/>
      <c r="DC354" s="404">
        <f t="shared" si="312"/>
        <v>70.819999999999993</v>
      </c>
      <c r="DD354" s="404">
        <f t="shared" si="313"/>
        <v>124</v>
      </c>
      <c r="DE354" s="405">
        <f t="shared" si="314"/>
        <v>72</v>
      </c>
      <c r="DF354" s="379">
        <v>25</v>
      </c>
      <c r="DG354" s="541">
        <v>45</v>
      </c>
      <c r="DH354" s="602">
        <v>28</v>
      </c>
      <c r="DI354" s="400"/>
      <c r="DJ354" s="399"/>
      <c r="DK354" s="472"/>
      <c r="DL354" s="400"/>
      <c r="DM354" s="399"/>
      <c r="DN354" s="472"/>
      <c r="DO354" s="400">
        <v>61</v>
      </c>
      <c r="DP354" s="541">
        <v>74</v>
      </c>
      <c r="DQ354" s="602">
        <v>37</v>
      </c>
      <c r="DR354" s="404">
        <f t="shared" si="315"/>
        <v>110</v>
      </c>
      <c r="DS354" s="404">
        <f t="shared" si="316"/>
        <v>161</v>
      </c>
      <c r="DT354" s="405">
        <f t="shared" si="317"/>
        <v>76</v>
      </c>
      <c r="DU354" s="409"/>
      <c r="DV354" s="406" t="b">
        <f t="shared" si="318"/>
        <v>0</v>
      </c>
      <c r="DW354" s="136" t="b">
        <f t="shared" si="319"/>
        <v>0</v>
      </c>
      <c r="DX354" s="408" t="b">
        <f t="shared" si="320"/>
        <v>1</v>
      </c>
      <c r="DY354" s="136" t="b">
        <f t="shared" si="321"/>
        <v>0</v>
      </c>
      <c r="DZ354" s="136" t="b">
        <f t="shared" si="322"/>
        <v>0</v>
      </c>
      <c r="EA354" s="408" t="b">
        <f t="shared" si="323"/>
        <v>1</v>
      </c>
      <c r="EB354" s="136" t="b">
        <f t="shared" si="324"/>
        <v>0</v>
      </c>
      <c r="EC354" s="136" t="b">
        <f t="shared" si="325"/>
        <v>0</v>
      </c>
      <c r="ED354" s="408" t="b">
        <f t="shared" si="326"/>
        <v>1</v>
      </c>
      <c r="EE354" s="136" t="b">
        <f t="shared" si="327"/>
        <v>1</v>
      </c>
      <c r="EF354" s="136" t="b">
        <f t="shared" si="328"/>
        <v>1</v>
      </c>
      <c r="EG354" s="408" t="b">
        <f t="shared" si="329"/>
        <v>1</v>
      </c>
      <c r="EH354" s="136" t="b">
        <f t="shared" si="330"/>
        <v>1</v>
      </c>
      <c r="EI354" s="136" t="b">
        <f t="shared" si="331"/>
        <v>1</v>
      </c>
      <c r="EJ354" s="408" t="b">
        <f t="shared" si="332"/>
        <v>1</v>
      </c>
      <c r="EK354" s="136" t="b">
        <f t="shared" si="333"/>
        <v>1</v>
      </c>
      <c r="EL354" s="136" t="b">
        <f t="shared" si="334"/>
        <v>0</v>
      </c>
      <c r="EM354" s="408" t="b">
        <f t="shared" si="335"/>
        <v>0</v>
      </c>
      <c r="EN354" s="408"/>
      <c r="EO354" s="409"/>
      <c r="EP354" s="409"/>
      <c r="EQ354" s="409"/>
      <c r="ER354" s="409"/>
      <c r="ES354" s="409"/>
      <c r="ET354" s="409"/>
      <c r="EU354" s="409"/>
      <c r="EV354" s="409"/>
      <c r="EW354" s="409"/>
      <c r="EX354" s="409"/>
      <c r="EY354" s="409"/>
      <c r="EZ354" s="409"/>
      <c r="FA354" s="409"/>
      <c r="FB354" s="409"/>
      <c r="FC354" s="409"/>
      <c r="FD354" s="409"/>
      <c r="FE354" s="409"/>
      <c r="FF354" s="409"/>
      <c r="FG354" s="409"/>
      <c r="FH354" s="409"/>
      <c r="FI354" s="409"/>
      <c r="FJ354" s="409"/>
      <c r="FK354" s="409"/>
      <c r="FL354" s="409"/>
      <c r="FM354" s="409"/>
      <c r="FN354" s="409"/>
      <c r="FO354" s="409"/>
      <c r="FP354" s="409"/>
      <c r="FQ354" s="409"/>
      <c r="FR354" s="409"/>
      <c r="FS354" s="409"/>
      <c r="FT354" s="409"/>
      <c r="FU354" s="409"/>
      <c r="FV354" s="409"/>
      <c r="FW354" s="409"/>
      <c r="FX354" s="409"/>
      <c r="FY354" s="409"/>
      <c r="FZ354" s="409"/>
      <c r="GA354" s="409"/>
      <c r="GB354" s="409"/>
      <c r="GC354" s="409"/>
      <c r="GD354" s="409"/>
      <c r="GE354" s="409"/>
      <c r="GF354" s="409"/>
      <c r="GG354" s="409"/>
      <c r="GH354" s="409"/>
      <c r="GI354" s="409"/>
      <c r="GJ354" s="409"/>
      <c r="GK354" s="409"/>
      <c r="GL354" s="409"/>
      <c r="GM354" s="409"/>
      <c r="GN354" s="409"/>
      <c r="GO354" s="409"/>
      <c r="GP354" s="409"/>
      <c r="GQ354" s="409"/>
      <c r="GR354" s="409"/>
      <c r="GS354" s="409"/>
      <c r="GT354" s="409"/>
      <c r="GU354" s="409"/>
      <c r="GV354" s="409"/>
      <c r="GW354" s="409"/>
      <c r="GX354" s="409"/>
      <c r="GY354" s="409"/>
      <c r="GZ354" s="409"/>
      <c r="HA354" s="409"/>
      <c r="HB354" s="409"/>
      <c r="HC354" s="409"/>
      <c r="HD354" s="409"/>
      <c r="HE354" s="409"/>
      <c r="HF354" s="409"/>
      <c r="HG354" s="409"/>
      <c r="HH354" s="409"/>
      <c r="HI354" s="409"/>
      <c r="HJ354" s="409"/>
      <c r="HK354" s="409"/>
      <c r="HL354" s="409"/>
      <c r="HM354" s="409"/>
      <c r="HN354" s="409"/>
      <c r="HO354" s="409"/>
      <c r="HP354" s="409"/>
    </row>
    <row r="355" spans="1:224" s="407" customFormat="1">
      <c r="A355" s="579" t="s">
        <v>917</v>
      </c>
      <c r="B355" s="595" t="s">
        <v>720</v>
      </c>
      <c r="C355" s="596">
        <v>198118</v>
      </c>
      <c r="D355" s="597">
        <v>9</v>
      </c>
      <c r="E355" s="395"/>
      <c r="F355" s="395"/>
      <c r="G355" s="395"/>
      <c r="H355" s="395"/>
      <c r="I355" s="472"/>
      <c r="J355" s="472"/>
      <c r="K355" s="394"/>
      <c r="L355" s="395"/>
      <c r="M355" s="395"/>
      <c r="N355" s="395"/>
      <c r="O355" s="396"/>
      <c r="P355" s="396"/>
      <c r="Q355" s="395"/>
      <c r="R355" s="395"/>
      <c r="S355" s="395"/>
      <c r="T355" s="395"/>
      <c r="U355" s="395"/>
      <c r="V355" s="472"/>
      <c r="W355" s="394"/>
      <c r="X355" s="395"/>
      <c r="Y355" s="395"/>
      <c r="Z355" s="395"/>
      <c r="AA355" s="396"/>
      <c r="AB355" s="396"/>
      <c r="AC355" s="395"/>
      <c r="AD355" s="395"/>
      <c r="AE355" s="395"/>
      <c r="AF355" s="395"/>
      <c r="AG355" s="395"/>
      <c r="AH355" s="472"/>
      <c r="AI355" s="489" t="str">
        <f t="shared" si="286"/>
        <v xml:space="preserve"> </v>
      </c>
      <c r="AJ355" s="397" t="str">
        <f t="shared" si="287"/>
        <v xml:space="preserve"> </v>
      </c>
      <c r="AK355" s="397" t="str">
        <f t="shared" si="288"/>
        <v xml:space="preserve"> </v>
      </c>
      <c r="AL355" s="397" t="str">
        <f t="shared" si="289"/>
        <v xml:space="preserve"> </v>
      </c>
      <c r="AM355" s="397" t="str">
        <f t="shared" si="290"/>
        <v xml:space="preserve"> </v>
      </c>
      <c r="AN355" s="397" t="str">
        <f t="shared" si="291"/>
        <v xml:space="preserve"> </v>
      </c>
      <c r="AO355" s="397" t="str">
        <f t="shared" si="292"/>
        <v xml:space="preserve"> </v>
      </c>
      <c r="AP355" s="397" t="str">
        <f t="shared" si="293"/>
        <v xml:space="preserve"> </v>
      </c>
      <c r="AQ355" s="397" t="str">
        <f t="shared" si="294"/>
        <v xml:space="preserve"> </v>
      </c>
      <c r="AR355" s="397" t="str">
        <f t="shared" si="295"/>
        <v xml:space="preserve"> </v>
      </c>
      <c r="AS355" s="397" t="str">
        <f t="shared" si="296"/>
        <v xml:space="preserve"> </v>
      </c>
      <c r="AT355" s="398" t="str">
        <f t="shared" si="297"/>
        <v xml:space="preserve"> </v>
      </c>
      <c r="AU355" s="379"/>
      <c r="AV355" s="395"/>
      <c r="AW355" s="472"/>
      <c r="AX355" s="400"/>
      <c r="AY355" s="395"/>
      <c r="AZ355" s="472"/>
      <c r="BA355" s="489" t="str">
        <f t="shared" si="298"/>
        <v xml:space="preserve"> </v>
      </c>
      <c r="BB355" s="397" t="str">
        <f t="shared" si="299"/>
        <v xml:space="preserve"> </v>
      </c>
      <c r="BC355" s="398" t="str">
        <f t="shared" si="300"/>
        <v xml:space="preserve"> </v>
      </c>
      <c r="BD355" s="401"/>
      <c r="BE355" s="402"/>
      <c r="BF355" s="472"/>
      <c r="BG355" s="403"/>
      <c r="BH355" s="402"/>
      <c r="BI355" s="472"/>
      <c r="BJ355" s="403"/>
      <c r="BK355" s="402"/>
      <c r="BL355" s="472"/>
      <c r="BM355" s="403"/>
      <c r="BN355" s="402"/>
      <c r="BO355" s="472"/>
      <c r="BP355" s="490" t="str">
        <f t="shared" si="301"/>
        <v/>
      </c>
      <c r="BQ355" s="475" t="str">
        <f t="shared" si="302"/>
        <v/>
      </c>
      <c r="BR355" s="405" t="str">
        <f t="shared" si="303"/>
        <v/>
      </c>
      <c r="BS355" s="402">
        <v>1644</v>
      </c>
      <c r="BT355" s="402">
        <v>1649</v>
      </c>
      <c r="BU355" s="402">
        <v>1532</v>
      </c>
      <c r="BV355" s="402">
        <v>1681</v>
      </c>
      <c r="BW355" s="472">
        <v>1634</v>
      </c>
      <c r="BX355" s="472">
        <v>1508</v>
      </c>
      <c r="BY355" s="403">
        <v>288</v>
      </c>
      <c r="BZ355" s="402">
        <v>253</v>
      </c>
      <c r="CA355" s="402">
        <v>458</v>
      </c>
      <c r="CB355" s="402">
        <v>509</v>
      </c>
      <c r="CC355" s="402">
        <v>269</v>
      </c>
      <c r="CD355" s="402">
        <v>415</v>
      </c>
      <c r="CE355" s="402">
        <v>397</v>
      </c>
      <c r="CF355" s="472">
        <v>437</v>
      </c>
      <c r="CG355" s="403"/>
      <c r="CH355" s="399">
        <v>0</v>
      </c>
      <c r="CI355" s="402"/>
      <c r="CJ355" s="402"/>
      <c r="CK355" s="402"/>
      <c r="CL355" s="402"/>
      <c r="CM355" s="402"/>
      <c r="CN355" s="602">
        <v>0</v>
      </c>
      <c r="CO355" s="489">
        <f t="shared" si="304"/>
        <v>288</v>
      </c>
      <c r="CP355" s="397">
        <f t="shared" si="305"/>
        <v>253</v>
      </c>
      <c r="CQ355" s="397">
        <f t="shared" si="306"/>
        <v>458</v>
      </c>
      <c r="CR355" s="397">
        <f t="shared" si="307"/>
        <v>509</v>
      </c>
      <c r="CS355" s="397">
        <f t="shared" si="308"/>
        <v>269</v>
      </c>
      <c r="CT355" s="397">
        <f t="shared" si="309"/>
        <v>415</v>
      </c>
      <c r="CU355" s="397">
        <f t="shared" si="310"/>
        <v>397</v>
      </c>
      <c r="CV355" s="491">
        <f t="shared" si="311"/>
        <v>437</v>
      </c>
      <c r="CW355" s="379">
        <v>290.5</v>
      </c>
      <c r="CX355" s="399">
        <v>278</v>
      </c>
      <c r="CY355" s="602">
        <v>306</v>
      </c>
      <c r="CZ355" s="400"/>
      <c r="DA355" s="399"/>
      <c r="DB355" s="472"/>
      <c r="DC355" s="404">
        <f t="shared" si="312"/>
        <v>124.5</v>
      </c>
      <c r="DD355" s="404">
        <f t="shared" si="313"/>
        <v>119</v>
      </c>
      <c r="DE355" s="405">
        <f t="shared" si="314"/>
        <v>131</v>
      </c>
      <c r="DF355" s="379">
        <v>55</v>
      </c>
      <c r="DG355" s="541">
        <v>52</v>
      </c>
      <c r="DH355" s="602">
        <v>104</v>
      </c>
      <c r="DI355" s="400"/>
      <c r="DJ355" s="399"/>
      <c r="DK355" s="472"/>
      <c r="DL355" s="400"/>
      <c r="DM355" s="399"/>
      <c r="DN355" s="472"/>
      <c r="DO355" s="400" t="s">
        <v>472</v>
      </c>
      <c r="DP355" s="541"/>
      <c r="DQ355" s="602"/>
      <c r="DR355" s="404">
        <f t="shared" si="315"/>
        <v>454</v>
      </c>
      <c r="DS355" s="404">
        <f t="shared" si="316"/>
        <v>217</v>
      </c>
      <c r="DT355" s="405">
        <f t="shared" si="317"/>
        <v>311</v>
      </c>
      <c r="DU355" s="409"/>
      <c r="DV355" s="406" t="b">
        <f t="shared" si="318"/>
        <v>0</v>
      </c>
      <c r="DW355" s="136" t="b">
        <f t="shared" si="319"/>
        <v>0</v>
      </c>
      <c r="DX355" s="408" t="b">
        <f t="shared" si="320"/>
        <v>1</v>
      </c>
      <c r="DY355" s="136" t="b">
        <f t="shared" si="321"/>
        <v>0</v>
      </c>
      <c r="DZ355" s="136" t="b">
        <f t="shared" si="322"/>
        <v>0</v>
      </c>
      <c r="EA355" s="408" t="b">
        <f t="shared" si="323"/>
        <v>1</v>
      </c>
      <c r="EB355" s="136" t="b">
        <f t="shared" si="324"/>
        <v>0</v>
      </c>
      <c r="EC355" s="136" t="b">
        <f t="shared" si="325"/>
        <v>0</v>
      </c>
      <c r="ED355" s="408" t="b">
        <f t="shared" si="326"/>
        <v>1</v>
      </c>
      <c r="EE355" s="136" t="b">
        <f t="shared" si="327"/>
        <v>1</v>
      </c>
      <c r="EF355" s="136" t="b">
        <f t="shared" si="328"/>
        <v>1</v>
      </c>
      <c r="EG355" s="408" t="b">
        <f t="shared" si="329"/>
        <v>1</v>
      </c>
      <c r="EH355" s="136" t="b">
        <f t="shared" si="330"/>
        <v>1</v>
      </c>
      <c r="EI355" s="136" t="b">
        <f t="shared" si="331"/>
        <v>1</v>
      </c>
      <c r="EJ355" s="408" t="b">
        <f t="shared" si="332"/>
        <v>1</v>
      </c>
      <c r="EK355" s="136" t="b">
        <f t="shared" si="333"/>
        <v>1</v>
      </c>
      <c r="EL355" s="136" t="b">
        <f t="shared" si="334"/>
        <v>0</v>
      </c>
      <c r="EM355" s="408" t="b">
        <f t="shared" si="335"/>
        <v>0</v>
      </c>
      <c r="EN355" s="408"/>
      <c r="EO355" s="409"/>
      <c r="EP355" s="409"/>
      <c r="EQ355" s="409"/>
      <c r="ER355" s="409"/>
      <c r="ES355" s="409"/>
      <c r="ET355" s="409"/>
      <c r="EU355" s="409"/>
      <c r="EV355" s="409"/>
      <c r="EW355" s="409"/>
      <c r="EX355" s="409"/>
      <c r="EY355" s="409"/>
      <c r="EZ355" s="409"/>
      <c r="FA355" s="409"/>
      <c r="FB355" s="409"/>
      <c r="FC355" s="409"/>
      <c r="FD355" s="409"/>
      <c r="FE355" s="409"/>
      <c r="FF355" s="409"/>
      <c r="FG355" s="409"/>
      <c r="FH355" s="409"/>
      <c r="FI355" s="409"/>
      <c r="FJ355" s="409"/>
      <c r="FK355" s="409"/>
      <c r="FL355" s="409"/>
      <c r="FM355" s="409"/>
      <c r="FN355" s="409"/>
      <c r="FO355" s="409"/>
      <c r="FP355" s="409"/>
      <c r="FQ355" s="409"/>
      <c r="FR355" s="409"/>
      <c r="FS355" s="409"/>
      <c r="FT355" s="409"/>
      <c r="FU355" s="409"/>
      <c r="FV355" s="409"/>
      <c r="FW355" s="409"/>
      <c r="FX355" s="409"/>
      <c r="FY355" s="409"/>
      <c r="FZ355" s="409"/>
      <c r="GA355" s="409"/>
      <c r="GB355" s="409"/>
      <c r="GC355" s="409"/>
      <c r="GD355" s="409"/>
      <c r="GE355" s="409"/>
      <c r="GF355" s="409"/>
      <c r="GG355" s="409"/>
      <c r="GH355" s="409"/>
      <c r="GI355" s="409"/>
      <c r="GJ355" s="409"/>
      <c r="GK355" s="409"/>
      <c r="GL355" s="409"/>
      <c r="GM355" s="409"/>
      <c r="GN355" s="409"/>
      <c r="GO355" s="409"/>
      <c r="GP355" s="409"/>
      <c r="GQ355" s="409"/>
      <c r="GR355" s="409"/>
      <c r="GS355" s="409"/>
      <c r="GT355" s="409"/>
      <c r="GU355" s="409"/>
      <c r="GV355" s="409"/>
      <c r="GW355" s="409"/>
      <c r="GX355" s="409"/>
      <c r="GY355" s="409"/>
      <c r="GZ355" s="409"/>
      <c r="HA355" s="409"/>
      <c r="HB355" s="409"/>
      <c r="HC355" s="409"/>
      <c r="HD355" s="409"/>
      <c r="HE355" s="409"/>
      <c r="HF355" s="409"/>
      <c r="HG355" s="409"/>
      <c r="HH355" s="409"/>
      <c r="HI355" s="409"/>
      <c r="HJ355" s="409"/>
      <c r="HK355" s="409"/>
      <c r="HL355" s="409"/>
      <c r="HM355" s="409"/>
      <c r="HN355" s="409"/>
      <c r="HO355" s="409"/>
      <c r="HP355" s="409"/>
    </row>
    <row r="356" spans="1:224" s="407" customFormat="1">
      <c r="A356" s="579" t="s">
        <v>917</v>
      </c>
      <c r="B356" s="595" t="s">
        <v>721</v>
      </c>
      <c r="C356" s="596">
        <v>198321</v>
      </c>
      <c r="D356" s="597">
        <v>9</v>
      </c>
      <c r="E356" s="395"/>
      <c r="F356" s="395"/>
      <c r="G356" s="395"/>
      <c r="H356" s="395"/>
      <c r="I356" s="472"/>
      <c r="J356" s="472"/>
      <c r="K356" s="394"/>
      <c r="L356" s="395"/>
      <c r="M356" s="395"/>
      <c r="N356" s="395"/>
      <c r="O356" s="396"/>
      <c r="P356" s="396"/>
      <c r="Q356" s="395"/>
      <c r="R356" s="395"/>
      <c r="S356" s="395"/>
      <c r="T356" s="395"/>
      <c r="U356" s="395"/>
      <c r="V356" s="472"/>
      <c r="W356" s="394"/>
      <c r="X356" s="395"/>
      <c r="Y356" s="395"/>
      <c r="Z356" s="395"/>
      <c r="AA356" s="396"/>
      <c r="AB356" s="396"/>
      <c r="AC356" s="395"/>
      <c r="AD356" s="395"/>
      <c r="AE356" s="395"/>
      <c r="AF356" s="395"/>
      <c r="AG356" s="395"/>
      <c r="AH356" s="472"/>
      <c r="AI356" s="489" t="str">
        <f t="shared" si="286"/>
        <v xml:space="preserve"> </v>
      </c>
      <c r="AJ356" s="397" t="str">
        <f t="shared" si="287"/>
        <v xml:space="preserve"> </v>
      </c>
      <c r="AK356" s="397" t="str">
        <f t="shared" si="288"/>
        <v xml:space="preserve"> </v>
      </c>
      <c r="AL356" s="397" t="str">
        <f t="shared" si="289"/>
        <v xml:space="preserve"> </v>
      </c>
      <c r="AM356" s="397" t="str">
        <f t="shared" si="290"/>
        <v xml:space="preserve"> </v>
      </c>
      <c r="AN356" s="397" t="str">
        <f t="shared" si="291"/>
        <v xml:space="preserve"> </v>
      </c>
      <c r="AO356" s="397" t="str">
        <f t="shared" si="292"/>
        <v xml:space="preserve"> </v>
      </c>
      <c r="AP356" s="397" t="str">
        <f t="shared" si="293"/>
        <v xml:space="preserve"> </v>
      </c>
      <c r="AQ356" s="397" t="str">
        <f t="shared" si="294"/>
        <v xml:space="preserve"> </v>
      </c>
      <c r="AR356" s="397" t="str">
        <f t="shared" si="295"/>
        <v xml:space="preserve"> </v>
      </c>
      <c r="AS356" s="397" t="str">
        <f t="shared" si="296"/>
        <v xml:space="preserve"> </v>
      </c>
      <c r="AT356" s="398" t="str">
        <f t="shared" si="297"/>
        <v xml:space="preserve"> </v>
      </c>
      <c r="AU356" s="379"/>
      <c r="AV356" s="395"/>
      <c r="AW356" s="472"/>
      <c r="AX356" s="400"/>
      <c r="AY356" s="395"/>
      <c r="AZ356" s="472"/>
      <c r="BA356" s="489" t="str">
        <f t="shared" si="298"/>
        <v xml:space="preserve"> </v>
      </c>
      <c r="BB356" s="397" t="str">
        <f t="shared" si="299"/>
        <v xml:space="preserve"> </v>
      </c>
      <c r="BC356" s="398" t="str">
        <f t="shared" si="300"/>
        <v xml:space="preserve"> </v>
      </c>
      <c r="BD356" s="401"/>
      <c r="BE356" s="402"/>
      <c r="BF356" s="472"/>
      <c r="BG356" s="403"/>
      <c r="BH356" s="402"/>
      <c r="BI356" s="472"/>
      <c r="BJ356" s="403"/>
      <c r="BK356" s="402"/>
      <c r="BL356" s="472"/>
      <c r="BM356" s="403"/>
      <c r="BN356" s="402"/>
      <c r="BO356" s="472"/>
      <c r="BP356" s="490" t="str">
        <f t="shared" si="301"/>
        <v/>
      </c>
      <c r="BQ356" s="475" t="str">
        <f t="shared" si="302"/>
        <v/>
      </c>
      <c r="BR356" s="405" t="str">
        <f t="shared" si="303"/>
        <v/>
      </c>
      <c r="BS356" s="402">
        <v>462</v>
      </c>
      <c r="BT356" s="402">
        <v>827</v>
      </c>
      <c r="BU356" s="402">
        <v>754</v>
      </c>
      <c r="BV356" s="402">
        <v>1749</v>
      </c>
      <c r="BW356" s="472">
        <v>968</v>
      </c>
      <c r="BX356" s="472">
        <v>610</v>
      </c>
      <c r="BY356" s="403">
        <v>133</v>
      </c>
      <c r="BZ356" s="402">
        <v>142</v>
      </c>
      <c r="CA356" s="402">
        <v>180</v>
      </c>
      <c r="CB356" s="402">
        <v>192</v>
      </c>
      <c r="CC356" s="402">
        <v>159</v>
      </c>
      <c r="CD356" s="402">
        <v>173</v>
      </c>
      <c r="CE356" s="402">
        <v>176</v>
      </c>
      <c r="CF356" s="472">
        <v>109</v>
      </c>
      <c r="CG356" s="403"/>
      <c r="CH356" s="399">
        <v>0</v>
      </c>
      <c r="CI356" s="402"/>
      <c r="CJ356" s="402"/>
      <c r="CK356" s="402"/>
      <c r="CL356" s="402"/>
      <c r="CM356" s="402"/>
      <c r="CN356" s="602">
        <v>0</v>
      </c>
      <c r="CO356" s="489">
        <f t="shared" si="304"/>
        <v>133</v>
      </c>
      <c r="CP356" s="397">
        <f t="shared" si="305"/>
        <v>142</v>
      </c>
      <c r="CQ356" s="397">
        <f t="shared" si="306"/>
        <v>180</v>
      </c>
      <c r="CR356" s="397">
        <f t="shared" si="307"/>
        <v>192</v>
      </c>
      <c r="CS356" s="397">
        <f t="shared" si="308"/>
        <v>159</v>
      </c>
      <c r="CT356" s="397">
        <f t="shared" si="309"/>
        <v>173</v>
      </c>
      <c r="CU356" s="397">
        <f t="shared" si="310"/>
        <v>176</v>
      </c>
      <c r="CV356" s="491">
        <f t="shared" si="311"/>
        <v>109</v>
      </c>
      <c r="CW356" s="379">
        <v>95.15</v>
      </c>
      <c r="CX356" s="399">
        <v>97</v>
      </c>
      <c r="CY356" s="602">
        <v>60</v>
      </c>
      <c r="CZ356" s="400"/>
      <c r="DA356" s="399"/>
      <c r="DB356" s="472"/>
      <c r="DC356" s="404">
        <f t="shared" si="312"/>
        <v>77.849999999999994</v>
      </c>
      <c r="DD356" s="404">
        <f t="shared" si="313"/>
        <v>79</v>
      </c>
      <c r="DE356" s="405">
        <f t="shared" si="314"/>
        <v>49</v>
      </c>
      <c r="DF356" s="379">
        <v>59</v>
      </c>
      <c r="DG356" s="541">
        <v>40</v>
      </c>
      <c r="DH356" s="602">
        <v>49</v>
      </c>
      <c r="DI356" s="400"/>
      <c r="DJ356" s="399"/>
      <c r="DK356" s="472"/>
      <c r="DL356" s="400"/>
      <c r="DM356" s="399"/>
      <c r="DN356" s="472"/>
      <c r="DO356" s="400">
        <v>31</v>
      </c>
      <c r="DP356" s="541"/>
      <c r="DQ356" s="602">
        <v>47</v>
      </c>
      <c r="DR356" s="404">
        <f t="shared" si="315"/>
        <v>102</v>
      </c>
      <c r="DS356" s="404">
        <f t="shared" si="316"/>
        <v>119</v>
      </c>
      <c r="DT356" s="405">
        <f t="shared" si="317"/>
        <v>77</v>
      </c>
      <c r="DU356" s="409"/>
      <c r="DV356" s="406" t="b">
        <f t="shared" si="318"/>
        <v>0</v>
      </c>
      <c r="DW356" s="136" t="b">
        <f t="shared" si="319"/>
        <v>0</v>
      </c>
      <c r="DX356" s="408" t="b">
        <f t="shared" si="320"/>
        <v>1</v>
      </c>
      <c r="DY356" s="136" t="b">
        <f t="shared" si="321"/>
        <v>0</v>
      </c>
      <c r="DZ356" s="136" t="b">
        <f t="shared" si="322"/>
        <v>0</v>
      </c>
      <c r="EA356" s="408" t="b">
        <f t="shared" si="323"/>
        <v>1</v>
      </c>
      <c r="EB356" s="136" t="b">
        <f t="shared" si="324"/>
        <v>0</v>
      </c>
      <c r="EC356" s="136" t="b">
        <f t="shared" si="325"/>
        <v>0</v>
      </c>
      <c r="ED356" s="408" t="b">
        <f t="shared" si="326"/>
        <v>1</v>
      </c>
      <c r="EE356" s="136" t="b">
        <f t="shared" si="327"/>
        <v>1</v>
      </c>
      <c r="EF356" s="136" t="b">
        <f t="shared" si="328"/>
        <v>1</v>
      </c>
      <c r="EG356" s="408" t="b">
        <f t="shared" si="329"/>
        <v>1</v>
      </c>
      <c r="EH356" s="136" t="b">
        <f t="shared" si="330"/>
        <v>1</v>
      </c>
      <c r="EI356" s="136" t="b">
        <f t="shared" si="331"/>
        <v>1</v>
      </c>
      <c r="EJ356" s="408" t="b">
        <f t="shared" si="332"/>
        <v>1</v>
      </c>
      <c r="EK356" s="136" t="b">
        <f t="shared" si="333"/>
        <v>1</v>
      </c>
      <c r="EL356" s="136" t="b">
        <f t="shared" si="334"/>
        <v>0</v>
      </c>
      <c r="EM356" s="408" t="b">
        <f t="shared" si="335"/>
        <v>0</v>
      </c>
      <c r="EN356" s="408"/>
      <c r="EO356" s="409"/>
      <c r="EP356" s="409"/>
      <c r="EQ356" s="409"/>
      <c r="ER356" s="409"/>
      <c r="ES356" s="409"/>
      <c r="ET356" s="409"/>
      <c r="EU356" s="409"/>
      <c r="EV356" s="409"/>
      <c r="EW356" s="409"/>
      <c r="EX356" s="409"/>
      <c r="EY356" s="409"/>
      <c r="EZ356" s="409"/>
      <c r="FA356" s="409"/>
      <c r="FB356" s="409"/>
      <c r="FC356" s="409"/>
      <c r="FD356" s="409"/>
      <c r="FE356" s="409"/>
      <c r="FF356" s="409"/>
      <c r="FG356" s="409"/>
      <c r="FH356" s="409"/>
      <c r="FI356" s="409"/>
      <c r="FJ356" s="409"/>
      <c r="FK356" s="409"/>
      <c r="FL356" s="409"/>
      <c r="FM356" s="409"/>
      <c r="FN356" s="409"/>
      <c r="FO356" s="409"/>
      <c r="FP356" s="409"/>
      <c r="FQ356" s="409"/>
      <c r="FR356" s="409"/>
      <c r="FS356" s="409"/>
      <c r="FT356" s="409"/>
      <c r="FU356" s="409"/>
      <c r="FV356" s="409"/>
      <c r="FW356" s="409"/>
      <c r="FX356" s="409"/>
      <c r="FY356" s="409"/>
      <c r="FZ356" s="409"/>
      <c r="GA356" s="409"/>
      <c r="GB356" s="409"/>
      <c r="GC356" s="409"/>
      <c r="GD356" s="409"/>
      <c r="GE356" s="409"/>
      <c r="GF356" s="409"/>
      <c r="GG356" s="409"/>
      <c r="GH356" s="409"/>
      <c r="GI356" s="409"/>
      <c r="GJ356" s="409"/>
      <c r="GK356" s="409"/>
      <c r="GL356" s="409"/>
      <c r="GM356" s="409"/>
      <c r="GN356" s="409"/>
      <c r="GO356" s="409"/>
      <c r="GP356" s="409"/>
      <c r="GQ356" s="409"/>
      <c r="GR356" s="409"/>
      <c r="GS356" s="409"/>
      <c r="GT356" s="409"/>
      <c r="GU356" s="409"/>
      <c r="GV356" s="409"/>
      <c r="GW356" s="409"/>
      <c r="GX356" s="409"/>
      <c r="GY356" s="409"/>
      <c r="GZ356" s="409"/>
      <c r="HA356" s="409"/>
      <c r="HB356" s="409"/>
      <c r="HC356" s="409"/>
      <c r="HD356" s="409"/>
      <c r="HE356" s="409"/>
      <c r="HF356" s="409"/>
      <c r="HG356" s="409"/>
      <c r="HH356" s="409"/>
      <c r="HI356" s="409"/>
      <c r="HJ356" s="409"/>
      <c r="HK356" s="409"/>
      <c r="HL356" s="409"/>
      <c r="HM356" s="409"/>
      <c r="HN356" s="409"/>
      <c r="HO356" s="409"/>
      <c r="HP356" s="409"/>
    </row>
    <row r="357" spans="1:224" s="407" customFormat="1">
      <c r="A357" s="579" t="s">
        <v>917</v>
      </c>
      <c r="B357" s="665" t="s">
        <v>722</v>
      </c>
      <c r="C357" s="596">
        <v>198330</v>
      </c>
      <c r="D357" s="597">
        <v>9</v>
      </c>
      <c r="E357" s="395"/>
      <c r="F357" s="395"/>
      <c r="G357" s="395"/>
      <c r="H357" s="395"/>
      <c r="I357" s="472"/>
      <c r="J357" s="472"/>
      <c r="K357" s="394"/>
      <c r="L357" s="395"/>
      <c r="M357" s="395"/>
      <c r="N357" s="395"/>
      <c r="O357" s="396"/>
      <c r="P357" s="396"/>
      <c r="Q357" s="395"/>
      <c r="R357" s="395"/>
      <c r="S357" s="395"/>
      <c r="T357" s="395"/>
      <c r="U357" s="395"/>
      <c r="V357" s="472"/>
      <c r="W357" s="394"/>
      <c r="X357" s="395"/>
      <c r="Y357" s="395"/>
      <c r="Z357" s="395"/>
      <c r="AA357" s="396"/>
      <c r="AB357" s="396"/>
      <c r="AC357" s="395"/>
      <c r="AD357" s="395"/>
      <c r="AE357" s="395"/>
      <c r="AF357" s="395"/>
      <c r="AG357" s="395"/>
      <c r="AH357" s="472"/>
      <c r="AI357" s="489" t="str">
        <f t="shared" si="286"/>
        <v xml:space="preserve"> </v>
      </c>
      <c r="AJ357" s="397" t="str">
        <f t="shared" si="287"/>
        <v xml:space="preserve"> </v>
      </c>
      <c r="AK357" s="397" t="str">
        <f t="shared" si="288"/>
        <v xml:space="preserve"> </v>
      </c>
      <c r="AL357" s="397" t="str">
        <f t="shared" si="289"/>
        <v xml:space="preserve"> </v>
      </c>
      <c r="AM357" s="397" t="str">
        <f t="shared" si="290"/>
        <v xml:space="preserve"> </v>
      </c>
      <c r="AN357" s="397" t="str">
        <f t="shared" si="291"/>
        <v xml:space="preserve"> </v>
      </c>
      <c r="AO357" s="397" t="str">
        <f t="shared" si="292"/>
        <v xml:space="preserve"> </v>
      </c>
      <c r="AP357" s="397" t="str">
        <f t="shared" si="293"/>
        <v xml:space="preserve"> </v>
      </c>
      <c r="AQ357" s="397" t="str">
        <f t="shared" si="294"/>
        <v xml:space="preserve"> </v>
      </c>
      <c r="AR357" s="397" t="str">
        <f t="shared" si="295"/>
        <v xml:space="preserve"> </v>
      </c>
      <c r="AS357" s="397" t="str">
        <f t="shared" si="296"/>
        <v xml:space="preserve"> </v>
      </c>
      <c r="AT357" s="398" t="str">
        <f t="shared" si="297"/>
        <v xml:space="preserve"> </v>
      </c>
      <c r="AU357" s="379"/>
      <c r="AV357" s="395"/>
      <c r="AW357" s="472"/>
      <c r="AX357" s="400"/>
      <c r="AY357" s="395"/>
      <c r="AZ357" s="472"/>
      <c r="BA357" s="489" t="str">
        <f t="shared" si="298"/>
        <v xml:space="preserve"> </v>
      </c>
      <c r="BB357" s="397" t="str">
        <f t="shared" si="299"/>
        <v xml:space="preserve"> </v>
      </c>
      <c r="BC357" s="398" t="str">
        <f t="shared" si="300"/>
        <v xml:space="preserve"> </v>
      </c>
      <c r="BD357" s="401"/>
      <c r="BE357" s="402"/>
      <c r="BF357" s="472"/>
      <c r="BG357" s="403"/>
      <c r="BH357" s="402"/>
      <c r="BI357" s="472"/>
      <c r="BJ357" s="403"/>
      <c r="BK357" s="402"/>
      <c r="BL357" s="472"/>
      <c r="BM357" s="403"/>
      <c r="BN357" s="402"/>
      <c r="BO357" s="472"/>
      <c r="BP357" s="490" t="str">
        <f t="shared" si="301"/>
        <v/>
      </c>
      <c r="BQ357" s="475" t="str">
        <f t="shared" si="302"/>
        <v/>
      </c>
      <c r="BR357" s="405" t="str">
        <f t="shared" si="303"/>
        <v/>
      </c>
      <c r="BS357" s="402">
        <v>2750</v>
      </c>
      <c r="BT357" s="402">
        <v>2091</v>
      </c>
      <c r="BU357" s="402">
        <v>877</v>
      </c>
      <c r="BV357" s="402">
        <v>832</v>
      </c>
      <c r="BW357" s="472">
        <v>915</v>
      </c>
      <c r="BX357" s="472">
        <v>1087</v>
      </c>
      <c r="BY357" s="403">
        <v>405</v>
      </c>
      <c r="BZ357" s="402">
        <v>444</v>
      </c>
      <c r="CA357" s="402">
        <v>575</v>
      </c>
      <c r="CB357" s="402">
        <v>601</v>
      </c>
      <c r="CC357" s="402">
        <v>541</v>
      </c>
      <c r="CD357" s="402">
        <v>519</v>
      </c>
      <c r="CE357" s="402">
        <v>487</v>
      </c>
      <c r="CF357" s="472">
        <v>412</v>
      </c>
      <c r="CG357" s="403"/>
      <c r="CH357" s="399">
        <v>0</v>
      </c>
      <c r="CI357" s="402"/>
      <c r="CJ357" s="402"/>
      <c r="CK357" s="402"/>
      <c r="CL357" s="402"/>
      <c r="CM357" s="402"/>
      <c r="CN357" s="602">
        <v>1</v>
      </c>
      <c r="CO357" s="489">
        <f t="shared" si="304"/>
        <v>405</v>
      </c>
      <c r="CP357" s="397">
        <f t="shared" si="305"/>
        <v>444</v>
      </c>
      <c r="CQ357" s="397">
        <f t="shared" si="306"/>
        <v>575</v>
      </c>
      <c r="CR357" s="397">
        <f t="shared" si="307"/>
        <v>601</v>
      </c>
      <c r="CS357" s="397">
        <f t="shared" si="308"/>
        <v>541</v>
      </c>
      <c r="CT357" s="397">
        <f t="shared" si="309"/>
        <v>519</v>
      </c>
      <c r="CU357" s="397">
        <f t="shared" si="310"/>
        <v>487</v>
      </c>
      <c r="CV357" s="491">
        <f t="shared" si="311"/>
        <v>411</v>
      </c>
      <c r="CW357" s="379">
        <v>311.39999999999998</v>
      </c>
      <c r="CX357" s="399">
        <v>292</v>
      </c>
      <c r="CY357" s="602">
        <v>247</v>
      </c>
      <c r="CZ357" s="400"/>
      <c r="DA357" s="399"/>
      <c r="DB357" s="472"/>
      <c r="DC357" s="404">
        <f t="shared" si="312"/>
        <v>207.60000000000002</v>
      </c>
      <c r="DD357" s="404">
        <f t="shared" si="313"/>
        <v>195</v>
      </c>
      <c r="DE357" s="405">
        <f t="shared" si="314"/>
        <v>164</v>
      </c>
      <c r="DF357" s="379">
        <v>152</v>
      </c>
      <c r="DG357" s="541">
        <v>126</v>
      </c>
      <c r="DH357" s="602">
        <v>114</v>
      </c>
      <c r="DI357" s="400"/>
      <c r="DJ357" s="399"/>
      <c r="DK357" s="472"/>
      <c r="DL357" s="400"/>
      <c r="DM357" s="399"/>
      <c r="DN357" s="472"/>
      <c r="DO357" s="400">
        <v>112</v>
      </c>
      <c r="DP357" s="541">
        <v>110</v>
      </c>
      <c r="DQ357" s="602">
        <v>111</v>
      </c>
      <c r="DR357" s="404">
        <f t="shared" si="315"/>
        <v>337</v>
      </c>
      <c r="DS357" s="404">
        <f t="shared" si="316"/>
        <v>305</v>
      </c>
      <c r="DT357" s="405">
        <f t="shared" si="317"/>
        <v>294</v>
      </c>
      <c r="DU357" s="409"/>
      <c r="DV357" s="406" t="b">
        <f t="shared" si="318"/>
        <v>0</v>
      </c>
      <c r="DW357" s="136" t="b">
        <f t="shared" si="319"/>
        <v>0</v>
      </c>
      <c r="DX357" s="408" t="b">
        <f t="shared" si="320"/>
        <v>1</v>
      </c>
      <c r="DY357" s="136" t="b">
        <f t="shared" si="321"/>
        <v>0</v>
      </c>
      <c r="DZ357" s="136" t="b">
        <f t="shared" si="322"/>
        <v>0</v>
      </c>
      <c r="EA357" s="408" t="b">
        <f t="shared" si="323"/>
        <v>1</v>
      </c>
      <c r="EB357" s="136" t="b">
        <f t="shared" si="324"/>
        <v>0</v>
      </c>
      <c r="EC357" s="136" t="b">
        <f t="shared" si="325"/>
        <v>0</v>
      </c>
      <c r="ED357" s="408" t="b">
        <f t="shared" si="326"/>
        <v>1</v>
      </c>
      <c r="EE357" s="136" t="b">
        <f t="shared" si="327"/>
        <v>1</v>
      </c>
      <c r="EF357" s="136" t="b">
        <f t="shared" si="328"/>
        <v>1</v>
      </c>
      <c r="EG357" s="408" t="b">
        <f t="shared" si="329"/>
        <v>1</v>
      </c>
      <c r="EH357" s="136" t="b">
        <f t="shared" si="330"/>
        <v>1</v>
      </c>
      <c r="EI357" s="136" t="b">
        <f t="shared" si="331"/>
        <v>1</v>
      </c>
      <c r="EJ357" s="408" t="b">
        <f t="shared" si="332"/>
        <v>1</v>
      </c>
      <c r="EK357" s="136" t="b">
        <f t="shared" si="333"/>
        <v>1</v>
      </c>
      <c r="EL357" s="136" t="b">
        <f t="shared" si="334"/>
        <v>0</v>
      </c>
      <c r="EM357" s="408" t="b">
        <f t="shared" si="335"/>
        <v>0</v>
      </c>
      <c r="EN357" s="408"/>
      <c r="EO357" s="409"/>
      <c r="EP357" s="409"/>
      <c r="EQ357" s="409"/>
      <c r="ER357" s="409"/>
      <c r="ES357" s="409"/>
      <c r="ET357" s="409"/>
      <c r="EU357" s="409"/>
      <c r="EV357" s="409"/>
      <c r="EW357" s="409"/>
      <c r="EX357" s="409"/>
      <c r="EY357" s="409"/>
      <c r="EZ357" s="409"/>
      <c r="FA357" s="409"/>
      <c r="FB357" s="409"/>
      <c r="FC357" s="409"/>
      <c r="FD357" s="409"/>
      <c r="FE357" s="409"/>
      <c r="FF357" s="409"/>
      <c r="FG357" s="409"/>
      <c r="FH357" s="409"/>
      <c r="FI357" s="409"/>
      <c r="FJ357" s="409"/>
      <c r="FK357" s="409"/>
      <c r="FL357" s="409"/>
      <c r="FM357" s="409"/>
      <c r="FN357" s="409"/>
      <c r="FO357" s="409"/>
      <c r="FP357" s="409"/>
      <c r="FQ357" s="409"/>
      <c r="FR357" s="409"/>
      <c r="FS357" s="409"/>
      <c r="FT357" s="409"/>
      <c r="FU357" s="409"/>
      <c r="FV357" s="409"/>
      <c r="FW357" s="409"/>
      <c r="FX357" s="409"/>
      <c r="FY357" s="409"/>
      <c r="FZ357" s="409"/>
      <c r="GA357" s="409"/>
      <c r="GB357" s="409"/>
      <c r="GC357" s="409"/>
      <c r="GD357" s="409"/>
      <c r="GE357" s="409"/>
      <c r="GF357" s="409"/>
      <c r="GG357" s="409"/>
      <c r="GH357" s="409"/>
      <c r="GI357" s="409"/>
      <c r="GJ357" s="409"/>
      <c r="GK357" s="409"/>
      <c r="GL357" s="409"/>
      <c r="GM357" s="409"/>
      <c r="GN357" s="409"/>
      <c r="GO357" s="409"/>
      <c r="GP357" s="409"/>
      <c r="GQ357" s="409"/>
      <c r="GR357" s="409"/>
      <c r="GS357" s="409"/>
      <c r="GT357" s="409"/>
      <c r="GU357" s="409"/>
      <c r="GV357" s="409"/>
      <c r="GW357" s="409"/>
      <c r="GX357" s="409"/>
      <c r="GY357" s="409"/>
      <c r="GZ357" s="409"/>
      <c r="HA357" s="409"/>
      <c r="HB357" s="409"/>
      <c r="HC357" s="409"/>
      <c r="HD357" s="409"/>
      <c r="HE357" s="409"/>
      <c r="HF357" s="409"/>
      <c r="HG357" s="409"/>
      <c r="HH357" s="409"/>
      <c r="HI357" s="409"/>
      <c r="HJ357" s="409"/>
      <c r="HK357" s="409"/>
      <c r="HL357" s="409"/>
      <c r="HM357" s="409"/>
      <c r="HN357" s="409"/>
      <c r="HO357" s="409"/>
      <c r="HP357" s="409"/>
    </row>
    <row r="358" spans="1:224" s="407" customFormat="1">
      <c r="A358" s="579" t="s">
        <v>917</v>
      </c>
      <c r="B358" s="595" t="s">
        <v>723</v>
      </c>
      <c r="C358" s="596">
        <v>197814</v>
      </c>
      <c r="D358" s="597">
        <v>9</v>
      </c>
      <c r="E358" s="395"/>
      <c r="F358" s="395"/>
      <c r="G358" s="395"/>
      <c r="H358" s="395"/>
      <c r="I358" s="472"/>
      <c r="J358" s="472"/>
      <c r="K358" s="394"/>
      <c r="L358" s="395"/>
      <c r="M358" s="395"/>
      <c r="N358" s="395"/>
      <c r="O358" s="396"/>
      <c r="P358" s="396"/>
      <c r="Q358" s="395"/>
      <c r="R358" s="395"/>
      <c r="S358" s="395"/>
      <c r="T358" s="395"/>
      <c r="U358" s="395"/>
      <c r="V358" s="472"/>
      <c r="W358" s="394"/>
      <c r="X358" s="395"/>
      <c r="Y358" s="395"/>
      <c r="Z358" s="395"/>
      <c r="AA358" s="396"/>
      <c r="AB358" s="396"/>
      <c r="AC358" s="395"/>
      <c r="AD358" s="395"/>
      <c r="AE358" s="395"/>
      <c r="AF358" s="395"/>
      <c r="AG358" s="395"/>
      <c r="AH358" s="472"/>
      <c r="AI358" s="489" t="str">
        <f t="shared" si="286"/>
        <v xml:space="preserve"> </v>
      </c>
      <c r="AJ358" s="397" t="str">
        <f t="shared" si="287"/>
        <v xml:space="preserve"> </v>
      </c>
      <c r="AK358" s="397" t="str">
        <f t="shared" si="288"/>
        <v xml:space="preserve"> </v>
      </c>
      <c r="AL358" s="397" t="str">
        <f t="shared" si="289"/>
        <v xml:space="preserve"> </v>
      </c>
      <c r="AM358" s="397" t="str">
        <f t="shared" si="290"/>
        <v xml:space="preserve"> </v>
      </c>
      <c r="AN358" s="397" t="str">
        <f t="shared" si="291"/>
        <v xml:space="preserve"> </v>
      </c>
      <c r="AO358" s="397" t="str">
        <f t="shared" si="292"/>
        <v xml:space="preserve"> </v>
      </c>
      <c r="AP358" s="397" t="str">
        <f t="shared" si="293"/>
        <v xml:space="preserve"> </v>
      </c>
      <c r="AQ358" s="397" t="str">
        <f t="shared" si="294"/>
        <v xml:space="preserve"> </v>
      </c>
      <c r="AR358" s="397" t="str">
        <f t="shared" si="295"/>
        <v xml:space="preserve"> </v>
      </c>
      <c r="AS358" s="397" t="str">
        <f t="shared" si="296"/>
        <v xml:space="preserve"> </v>
      </c>
      <c r="AT358" s="398" t="str">
        <f t="shared" si="297"/>
        <v xml:space="preserve"> </v>
      </c>
      <c r="AU358" s="379"/>
      <c r="AV358" s="395"/>
      <c r="AW358" s="472"/>
      <c r="AX358" s="400"/>
      <c r="AY358" s="395"/>
      <c r="AZ358" s="472"/>
      <c r="BA358" s="489" t="str">
        <f t="shared" si="298"/>
        <v xml:space="preserve"> </v>
      </c>
      <c r="BB358" s="397" t="str">
        <f t="shared" si="299"/>
        <v xml:space="preserve"> </v>
      </c>
      <c r="BC358" s="398" t="str">
        <f t="shared" si="300"/>
        <v xml:space="preserve"> </v>
      </c>
      <c r="BD358" s="401"/>
      <c r="BE358" s="402"/>
      <c r="BF358" s="472"/>
      <c r="BG358" s="403"/>
      <c r="BH358" s="402"/>
      <c r="BI358" s="472"/>
      <c r="BJ358" s="403"/>
      <c r="BK358" s="402"/>
      <c r="BL358" s="472"/>
      <c r="BM358" s="403"/>
      <c r="BN358" s="402"/>
      <c r="BO358" s="472"/>
      <c r="BP358" s="490" t="str">
        <f t="shared" si="301"/>
        <v/>
      </c>
      <c r="BQ358" s="475" t="str">
        <f t="shared" si="302"/>
        <v/>
      </c>
      <c r="BR358" s="405" t="str">
        <f t="shared" si="303"/>
        <v/>
      </c>
      <c r="BS358" s="402">
        <v>1500</v>
      </c>
      <c r="BT358" s="402">
        <v>1234</v>
      </c>
      <c r="BU358" s="402">
        <v>815</v>
      </c>
      <c r="BV358" s="402">
        <v>980</v>
      </c>
      <c r="BW358" s="472">
        <v>835</v>
      </c>
      <c r="BX358" s="472">
        <v>799</v>
      </c>
      <c r="BY358" s="403">
        <v>157</v>
      </c>
      <c r="BZ358" s="402">
        <v>157</v>
      </c>
      <c r="CA358" s="402">
        <v>146</v>
      </c>
      <c r="CB358" s="402">
        <v>149</v>
      </c>
      <c r="CC358" s="402">
        <v>104</v>
      </c>
      <c r="CD358" s="402">
        <v>149</v>
      </c>
      <c r="CE358" s="402">
        <v>139</v>
      </c>
      <c r="CF358" s="472">
        <v>194</v>
      </c>
      <c r="CG358" s="403"/>
      <c r="CH358" s="399">
        <v>0</v>
      </c>
      <c r="CI358" s="402"/>
      <c r="CJ358" s="402"/>
      <c r="CK358" s="402"/>
      <c r="CL358" s="402"/>
      <c r="CM358" s="402"/>
      <c r="CN358" s="602">
        <v>0</v>
      </c>
      <c r="CO358" s="489">
        <f t="shared" si="304"/>
        <v>157</v>
      </c>
      <c r="CP358" s="397">
        <f t="shared" si="305"/>
        <v>157</v>
      </c>
      <c r="CQ358" s="397">
        <f t="shared" si="306"/>
        <v>146</v>
      </c>
      <c r="CR358" s="397">
        <f t="shared" si="307"/>
        <v>149</v>
      </c>
      <c r="CS358" s="397">
        <f t="shared" si="308"/>
        <v>104</v>
      </c>
      <c r="CT358" s="397">
        <f t="shared" si="309"/>
        <v>149</v>
      </c>
      <c r="CU358" s="397">
        <f t="shared" si="310"/>
        <v>139</v>
      </c>
      <c r="CV358" s="491">
        <f t="shared" si="311"/>
        <v>194</v>
      </c>
      <c r="CW358" s="379">
        <v>107.28</v>
      </c>
      <c r="CX358" s="399">
        <v>100</v>
      </c>
      <c r="CY358" s="602">
        <v>130</v>
      </c>
      <c r="CZ358" s="400"/>
      <c r="DA358" s="399"/>
      <c r="DB358" s="472"/>
      <c r="DC358" s="404">
        <f t="shared" si="312"/>
        <v>41.72</v>
      </c>
      <c r="DD358" s="404">
        <f t="shared" si="313"/>
        <v>39</v>
      </c>
      <c r="DE358" s="405">
        <f t="shared" si="314"/>
        <v>64</v>
      </c>
      <c r="DF358" s="379">
        <v>26</v>
      </c>
      <c r="DG358" s="541">
        <v>26</v>
      </c>
      <c r="DH358" s="602">
        <v>40</v>
      </c>
      <c r="DI358" s="400"/>
      <c r="DJ358" s="399"/>
      <c r="DK358" s="472"/>
      <c r="DL358" s="400"/>
      <c r="DM358" s="399"/>
      <c r="DN358" s="472"/>
      <c r="DO358" s="400"/>
      <c r="DP358" s="541"/>
      <c r="DQ358" s="602"/>
      <c r="DR358" s="404">
        <f t="shared" si="315"/>
        <v>123</v>
      </c>
      <c r="DS358" s="404">
        <f t="shared" si="316"/>
        <v>78</v>
      </c>
      <c r="DT358" s="405">
        <f t="shared" si="317"/>
        <v>109</v>
      </c>
      <c r="DU358" s="409"/>
      <c r="DV358" s="406" t="b">
        <f t="shared" si="318"/>
        <v>0</v>
      </c>
      <c r="DW358" s="136" t="b">
        <f t="shared" si="319"/>
        <v>0</v>
      </c>
      <c r="DX358" s="408" t="b">
        <f t="shared" si="320"/>
        <v>1</v>
      </c>
      <c r="DY358" s="136" t="b">
        <f t="shared" si="321"/>
        <v>0</v>
      </c>
      <c r="DZ358" s="136" t="b">
        <f t="shared" si="322"/>
        <v>0</v>
      </c>
      <c r="EA358" s="408" t="b">
        <f t="shared" si="323"/>
        <v>1</v>
      </c>
      <c r="EB358" s="136" t="b">
        <f t="shared" si="324"/>
        <v>0</v>
      </c>
      <c r="EC358" s="136" t="b">
        <f t="shared" si="325"/>
        <v>0</v>
      </c>
      <c r="ED358" s="408" t="b">
        <f t="shared" si="326"/>
        <v>1</v>
      </c>
      <c r="EE358" s="136" t="b">
        <f t="shared" si="327"/>
        <v>1</v>
      </c>
      <c r="EF358" s="136" t="b">
        <f t="shared" si="328"/>
        <v>1</v>
      </c>
      <c r="EG358" s="408" t="b">
        <f t="shared" si="329"/>
        <v>1</v>
      </c>
      <c r="EH358" s="136" t="b">
        <f t="shared" si="330"/>
        <v>1</v>
      </c>
      <c r="EI358" s="136" t="b">
        <f t="shared" si="331"/>
        <v>1</v>
      </c>
      <c r="EJ358" s="408" t="b">
        <f t="shared" si="332"/>
        <v>1</v>
      </c>
      <c r="EK358" s="136" t="b">
        <f t="shared" si="333"/>
        <v>1</v>
      </c>
      <c r="EL358" s="136" t="b">
        <f t="shared" si="334"/>
        <v>0</v>
      </c>
      <c r="EM358" s="408" t="b">
        <f t="shared" si="335"/>
        <v>0</v>
      </c>
      <c r="EN358" s="408"/>
      <c r="EO358" s="409"/>
      <c r="EP358" s="409"/>
      <c r="EQ358" s="409"/>
      <c r="ER358" s="409"/>
      <c r="ES358" s="409"/>
      <c r="ET358" s="409"/>
      <c r="EU358" s="409"/>
      <c r="EV358" s="409"/>
      <c r="EW358" s="409"/>
      <c r="EX358" s="409"/>
      <c r="EY358" s="409"/>
      <c r="EZ358" s="409"/>
      <c r="FA358" s="409"/>
      <c r="FB358" s="409"/>
      <c r="FC358" s="409"/>
      <c r="FD358" s="409"/>
      <c r="FE358" s="409"/>
      <c r="FF358" s="409"/>
      <c r="FG358" s="409"/>
      <c r="FH358" s="409"/>
      <c r="FI358" s="409"/>
      <c r="FJ358" s="409"/>
      <c r="FK358" s="409"/>
      <c r="FL358" s="409"/>
      <c r="FM358" s="409"/>
      <c r="FN358" s="409"/>
      <c r="FO358" s="409"/>
      <c r="FP358" s="409"/>
      <c r="FQ358" s="409"/>
      <c r="FR358" s="409"/>
      <c r="FS358" s="409"/>
      <c r="FT358" s="409"/>
      <c r="FU358" s="409"/>
      <c r="FV358" s="409"/>
      <c r="FW358" s="409"/>
      <c r="FX358" s="409"/>
      <c r="FY358" s="409"/>
      <c r="FZ358" s="409"/>
      <c r="GA358" s="409"/>
      <c r="GB358" s="409"/>
      <c r="GC358" s="409"/>
      <c r="GD358" s="409"/>
      <c r="GE358" s="409"/>
      <c r="GF358" s="409"/>
      <c r="GG358" s="409"/>
      <c r="GH358" s="409"/>
      <c r="GI358" s="409"/>
      <c r="GJ358" s="409"/>
      <c r="GK358" s="409"/>
      <c r="GL358" s="409"/>
      <c r="GM358" s="409"/>
      <c r="GN358" s="409"/>
      <c r="GO358" s="409"/>
      <c r="GP358" s="409"/>
      <c r="GQ358" s="409"/>
      <c r="GR358" s="409"/>
      <c r="GS358" s="409"/>
      <c r="GT358" s="409"/>
      <c r="GU358" s="409"/>
      <c r="GV358" s="409"/>
      <c r="GW358" s="409"/>
      <c r="GX358" s="409"/>
      <c r="GY358" s="409"/>
      <c r="GZ358" s="409"/>
      <c r="HA358" s="409"/>
      <c r="HB358" s="409"/>
      <c r="HC358" s="409"/>
      <c r="HD358" s="409"/>
      <c r="HE358" s="409"/>
      <c r="HF358" s="409"/>
      <c r="HG358" s="409"/>
      <c r="HH358" s="409"/>
      <c r="HI358" s="409"/>
      <c r="HJ358" s="409"/>
      <c r="HK358" s="409"/>
      <c r="HL358" s="409"/>
      <c r="HM358" s="409"/>
      <c r="HN358" s="409"/>
      <c r="HO358" s="409"/>
      <c r="HP358" s="409"/>
    </row>
    <row r="359" spans="1:224" s="407" customFormat="1">
      <c r="A359" s="579" t="s">
        <v>917</v>
      </c>
      <c r="B359" s="595" t="s">
        <v>724</v>
      </c>
      <c r="C359" s="596">
        <v>198367</v>
      </c>
      <c r="D359" s="597">
        <v>9</v>
      </c>
      <c r="E359" s="395"/>
      <c r="F359" s="395"/>
      <c r="G359" s="395"/>
      <c r="H359" s="395"/>
      <c r="I359" s="472"/>
      <c r="J359" s="472"/>
      <c r="K359" s="394"/>
      <c r="L359" s="395"/>
      <c r="M359" s="395"/>
      <c r="N359" s="395"/>
      <c r="O359" s="396"/>
      <c r="P359" s="396"/>
      <c r="Q359" s="395"/>
      <c r="R359" s="395"/>
      <c r="S359" s="395"/>
      <c r="T359" s="395"/>
      <c r="U359" s="395"/>
      <c r="V359" s="472"/>
      <c r="W359" s="394"/>
      <c r="X359" s="395"/>
      <c r="Y359" s="395"/>
      <c r="Z359" s="395"/>
      <c r="AA359" s="396"/>
      <c r="AB359" s="396"/>
      <c r="AC359" s="395"/>
      <c r="AD359" s="395"/>
      <c r="AE359" s="395"/>
      <c r="AF359" s="395"/>
      <c r="AG359" s="395"/>
      <c r="AH359" s="472"/>
      <c r="AI359" s="489" t="str">
        <f t="shared" si="286"/>
        <v xml:space="preserve"> </v>
      </c>
      <c r="AJ359" s="397" t="str">
        <f t="shared" si="287"/>
        <v xml:space="preserve"> </v>
      </c>
      <c r="AK359" s="397" t="str">
        <f t="shared" si="288"/>
        <v xml:space="preserve"> </v>
      </c>
      <c r="AL359" s="397" t="str">
        <f t="shared" si="289"/>
        <v xml:space="preserve"> </v>
      </c>
      <c r="AM359" s="397" t="str">
        <f t="shared" si="290"/>
        <v xml:space="preserve"> </v>
      </c>
      <c r="AN359" s="397" t="str">
        <f t="shared" si="291"/>
        <v xml:space="preserve"> </v>
      </c>
      <c r="AO359" s="397" t="str">
        <f t="shared" si="292"/>
        <v xml:space="preserve"> </v>
      </c>
      <c r="AP359" s="397" t="str">
        <f t="shared" si="293"/>
        <v xml:space="preserve"> </v>
      </c>
      <c r="AQ359" s="397" t="str">
        <f t="shared" si="294"/>
        <v xml:space="preserve"> </v>
      </c>
      <c r="AR359" s="397" t="str">
        <f t="shared" si="295"/>
        <v xml:space="preserve"> </v>
      </c>
      <c r="AS359" s="397" t="str">
        <f t="shared" si="296"/>
        <v xml:space="preserve"> </v>
      </c>
      <c r="AT359" s="398" t="str">
        <f t="shared" si="297"/>
        <v xml:space="preserve"> </v>
      </c>
      <c r="AU359" s="379"/>
      <c r="AV359" s="395"/>
      <c r="AW359" s="472"/>
      <c r="AX359" s="400"/>
      <c r="AY359" s="395"/>
      <c r="AZ359" s="472"/>
      <c r="BA359" s="489" t="str">
        <f t="shared" si="298"/>
        <v xml:space="preserve"> </v>
      </c>
      <c r="BB359" s="397" t="str">
        <f t="shared" si="299"/>
        <v xml:space="preserve"> </v>
      </c>
      <c r="BC359" s="398" t="str">
        <f t="shared" si="300"/>
        <v xml:space="preserve"> </v>
      </c>
      <c r="BD359" s="401"/>
      <c r="BE359" s="402"/>
      <c r="BF359" s="472"/>
      <c r="BG359" s="403"/>
      <c r="BH359" s="402"/>
      <c r="BI359" s="472"/>
      <c r="BJ359" s="403"/>
      <c r="BK359" s="402"/>
      <c r="BL359" s="472"/>
      <c r="BM359" s="403"/>
      <c r="BN359" s="402"/>
      <c r="BO359" s="472"/>
      <c r="BP359" s="490" t="str">
        <f t="shared" si="301"/>
        <v/>
      </c>
      <c r="BQ359" s="475" t="str">
        <f t="shared" si="302"/>
        <v/>
      </c>
      <c r="BR359" s="405" t="str">
        <f t="shared" si="303"/>
        <v/>
      </c>
      <c r="BS359" s="402">
        <v>1674</v>
      </c>
      <c r="BT359" s="402">
        <v>2961</v>
      </c>
      <c r="BU359" s="402">
        <v>3005</v>
      </c>
      <c r="BV359" s="402">
        <v>1014</v>
      </c>
      <c r="BW359" s="472">
        <v>940</v>
      </c>
      <c r="BX359" s="472">
        <v>1365</v>
      </c>
      <c r="BY359" s="403">
        <v>226</v>
      </c>
      <c r="BZ359" s="402">
        <v>225</v>
      </c>
      <c r="CA359" s="402">
        <v>227</v>
      </c>
      <c r="CB359" s="402">
        <v>261</v>
      </c>
      <c r="CC359" s="402">
        <v>235</v>
      </c>
      <c r="CD359" s="402">
        <v>278</v>
      </c>
      <c r="CE359" s="402">
        <v>290</v>
      </c>
      <c r="CF359" s="472">
        <v>217</v>
      </c>
      <c r="CG359" s="403"/>
      <c r="CH359" s="399">
        <v>0</v>
      </c>
      <c r="CI359" s="402">
        <v>2</v>
      </c>
      <c r="CJ359" s="402"/>
      <c r="CK359" s="402"/>
      <c r="CL359" s="402"/>
      <c r="CM359" s="402"/>
      <c r="CN359" s="602">
        <v>0</v>
      </c>
      <c r="CO359" s="489">
        <f t="shared" si="304"/>
        <v>226</v>
      </c>
      <c r="CP359" s="397">
        <f t="shared" si="305"/>
        <v>225</v>
      </c>
      <c r="CQ359" s="397">
        <f t="shared" si="306"/>
        <v>225</v>
      </c>
      <c r="CR359" s="397">
        <f t="shared" si="307"/>
        <v>261</v>
      </c>
      <c r="CS359" s="397">
        <f t="shared" si="308"/>
        <v>235</v>
      </c>
      <c r="CT359" s="397">
        <f t="shared" si="309"/>
        <v>278</v>
      </c>
      <c r="CU359" s="397">
        <f t="shared" si="310"/>
        <v>290</v>
      </c>
      <c r="CV359" s="491">
        <f t="shared" si="311"/>
        <v>217</v>
      </c>
      <c r="CW359" s="379">
        <v>164.02</v>
      </c>
      <c r="CX359" s="399">
        <v>171</v>
      </c>
      <c r="CY359" s="602">
        <v>147</v>
      </c>
      <c r="CZ359" s="400"/>
      <c r="DA359" s="399"/>
      <c r="DB359" s="472"/>
      <c r="DC359" s="404">
        <f t="shared" si="312"/>
        <v>113.97999999999999</v>
      </c>
      <c r="DD359" s="404">
        <f t="shared" si="313"/>
        <v>119</v>
      </c>
      <c r="DE359" s="405">
        <f t="shared" si="314"/>
        <v>70</v>
      </c>
      <c r="DF359" s="379">
        <v>46</v>
      </c>
      <c r="DG359" s="541">
        <v>37</v>
      </c>
      <c r="DH359" s="602">
        <v>25</v>
      </c>
      <c r="DI359" s="400"/>
      <c r="DJ359" s="399"/>
      <c r="DK359" s="472"/>
      <c r="DL359" s="400"/>
      <c r="DM359" s="399"/>
      <c r="DN359" s="472"/>
      <c r="DO359" s="400">
        <v>41</v>
      </c>
      <c r="DP359" s="541">
        <v>58</v>
      </c>
      <c r="DQ359" s="602">
        <v>67</v>
      </c>
      <c r="DR359" s="404">
        <f t="shared" si="315"/>
        <v>174</v>
      </c>
      <c r="DS359" s="404">
        <f t="shared" si="316"/>
        <v>140</v>
      </c>
      <c r="DT359" s="405">
        <f t="shared" si="317"/>
        <v>186</v>
      </c>
      <c r="DU359" s="409"/>
      <c r="DV359" s="406" t="b">
        <f t="shared" si="318"/>
        <v>0</v>
      </c>
      <c r="DW359" s="136" t="b">
        <f t="shared" si="319"/>
        <v>0</v>
      </c>
      <c r="DX359" s="408" t="b">
        <f t="shared" si="320"/>
        <v>1</v>
      </c>
      <c r="DY359" s="136" t="b">
        <f t="shared" si="321"/>
        <v>0</v>
      </c>
      <c r="DZ359" s="136" t="b">
        <f t="shared" si="322"/>
        <v>0</v>
      </c>
      <c r="EA359" s="408" t="b">
        <f t="shared" si="323"/>
        <v>1</v>
      </c>
      <c r="EB359" s="136" t="b">
        <f t="shared" si="324"/>
        <v>0</v>
      </c>
      <c r="EC359" s="136" t="b">
        <f t="shared" si="325"/>
        <v>0</v>
      </c>
      <c r="ED359" s="408" t="b">
        <f t="shared" si="326"/>
        <v>1</v>
      </c>
      <c r="EE359" s="136" t="b">
        <f t="shared" si="327"/>
        <v>1</v>
      </c>
      <c r="EF359" s="136" t="b">
        <f t="shared" si="328"/>
        <v>1</v>
      </c>
      <c r="EG359" s="408" t="b">
        <f t="shared" si="329"/>
        <v>1</v>
      </c>
      <c r="EH359" s="136" t="b">
        <f t="shared" si="330"/>
        <v>1</v>
      </c>
      <c r="EI359" s="136" t="b">
        <f t="shared" si="331"/>
        <v>1</v>
      </c>
      <c r="EJ359" s="408" t="b">
        <f t="shared" si="332"/>
        <v>1</v>
      </c>
      <c r="EK359" s="136" t="b">
        <f t="shared" si="333"/>
        <v>1</v>
      </c>
      <c r="EL359" s="136" t="b">
        <f t="shared" si="334"/>
        <v>0</v>
      </c>
      <c r="EM359" s="408" t="b">
        <f t="shared" si="335"/>
        <v>0</v>
      </c>
      <c r="EN359" s="408"/>
      <c r="EO359" s="409"/>
      <c r="EP359" s="409"/>
      <c r="EQ359" s="409"/>
      <c r="ER359" s="409"/>
      <c r="ES359" s="409"/>
      <c r="ET359" s="409"/>
      <c r="EU359" s="409"/>
      <c r="EV359" s="409"/>
      <c r="EW359" s="409"/>
      <c r="EX359" s="409"/>
      <c r="EY359" s="409"/>
      <c r="EZ359" s="409"/>
      <c r="FA359" s="409"/>
      <c r="FB359" s="409"/>
      <c r="FC359" s="409"/>
      <c r="FD359" s="409"/>
      <c r="FE359" s="409"/>
      <c r="FF359" s="409"/>
      <c r="FG359" s="409"/>
      <c r="FH359" s="409"/>
      <c r="FI359" s="409"/>
      <c r="FJ359" s="409"/>
      <c r="FK359" s="409"/>
      <c r="FL359" s="409"/>
      <c r="FM359" s="409"/>
      <c r="FN359" s="409"/>
      <c r="FO359" s="409"/>
      <c r="FP359" s="409"/>
      <c r="FQ359" s="409"/>
      <c r="FR359" s="409"/>
      <c r="FS359" s="409"/>
      <c r="FT359" s="409"/>
      <c r="FU359" s="409"/>
      <c r="FV359" s="409"/>
      <c r="FW359" s="409"/>
      <c r="FX359" s="409"/>
      <c r="FY359" s="409"/>
      <c r="FZ359" s="409"/>
      <c r="GA359" s="409"/>
      <c r="GB359" s="409"/>
      <c r="GC359" s="409"/>
      <c r="GD359" s="409"/>
      <c r="GE359" s="409"/>
      <c r="GF359" s="409"/>
      <c r="GG359" s="409"/>
      <c r="GH359" s="409"/>
      <c r="GI359" s="409"/>
      <c r="GJ359" s="409"/>
      <c r="GK359" s="409"/>
      <c r="GL359" s="409"/>
      <c r="GM359" s="409"/>
      <c r="GN359" s="409"/>
      <c r="GO359" s="409"/>
      <c r="GP359" s="409"/>
      <c r="GQ359" s="409"/>
      <c r="GR359" s="409"/>
      <c r="GS359" s="409"/>
      <c r="GT359" s="409"/>
      <c r="GU359" s="409"/>
      <c r="GV359" s="409"/>
      <c r="GW359" s="409"/>
      <c r="GX359" s="409"/>
      <c r="GY359" s="409"/>
      <c r="GZ359" s="409"/>
      <c r="HA359" s="409"/>
      <c r="HB359" s="409"/>
      <c r="HC359" s="409"/>
      <c r="HD359" s="409"/>
      <c r="HE359" s="409"/>
      <c r="HF359" s="409"/>
      <c r="HG359" s="409"/>
      <c r="HH359" s="409"/>
      <c r="HI359" s="409"/>
      <c r="HJ359" s="409"/>
      <c r="HK359" s="409"/>
      <c r="HL359" s="409"/>
      <c r="HM359" s="409"/>
      <c r="HN359" s="409"/>
      <c r="HO359" s="409"/>
      <c r="HP359" s="409"/>
    </row>
    <row r="360" spans="1:224" s="407" customFormat="1">
      <c r="A360" s="579" t="s">
        <v>917</v>
      </c>
      <c r="B360" s="595" t="s">
        <v>725</v>
      </c>
      <c r="C360" s="596">
        <v>198376</v>
      </c>
      <c r="D360" s="597">
        <v>9</v>
      </c>
      <c r="E360" s="395"/>
      <c r="F360" s="395"/>
      <c r="G360" s="395"/>
      <c r="H360" s="395"/>
      <c r="I360" s="472"/>
      <c r="J360" s="472"/>
      <c r="K360" s="394"/>
      <c r="L360" s="395"/>
      <c r="M360" s="395"/>
      <c r="N360" s="395"/>
      <c r="O360" s="396"/>
      <c r="P360" s="396"/>
      <c r="Q360" s="395"/>
      <c r="R360" s="395"/>
      <c r="S360" s="395"/>
      <c r="T360" s="395"/>
      <c r="U360" s="395"/>
      <c r="V360" s="472"/>
      <c r="W360" s="394"/>
      <c r="X360" s="395"/>
      <c r="Y360" s="395"/>
      <c r="Z360" s="395"/>
      <c r="AA360" s="396"/>
      <c r="AB360" s="396"/>
      <c r="AC360" s="395"/>
      <c r="AD360" s="395"/>
      <c r="AE360" s="395"/>
      <c r="AF360" s="395"/>
      <c r="AG360" s="395"/>
      <c r="AH360" s="472"/>
      <c r="AI360" s="489" t="str">
        <f t="shared" si="286"/>
        <v xml:space="preserve"> </v>
      </c>
      <c r="AJ360" s="397" t="str">
        <f t="shared" si="287"/>
        <v xml:space="preserve"> </v>
      </c>
      <c r="AK360" s="397" t="str">
        <f t="shared" si="288"/>
        <v xml:space="preserve"> </v>
      </c>
      <c r="AL360" s="397" t="str">
        <f t="shared" si="289"/>
        <v xml:space="preserve"> </v>
      </c>
      <c r="AM360" s="397" t="str">
        <f t="shared" si="290"/>
        <v xml:space="preserve"> </v>
      </c>
      <c r="AN360" s="397" t="str">
        <f t="shared" si="291"/>
        <v xml:space="preserve"> </v>
      </c>
      <c r="AO360" s="397" t="str">
        <f t="shared" si="292"/>
        <v xml:space="preserve"> </v>
      </c>
      <c r="AP360" s="397" t="str">
        <f t="shared" si="293"/>
        <v xml:space="preserve"> </v>
      </c>
      <c r="AQ360" s="397" t="str">
        <f t="shared" si="294"/>
        <v xml:space="preserve"> </v>
      </c>
      <c r="AR360" s="397" t="str">
        <f t="shared" si="295"/>
        <v xml:space="preserve"> </v>
      </c>
      <c r="AS360" s="397" t="str">
        <f t="shared" si="296"/>
        <v xml:space="preserve"> </v>
      </c>
      <c r="AT360" s="398" t="str">
        <f t="shared" si="297"/>
        <v xml:space="preserve"> </v>
      </c>
      <c r="AU360" s="379"/>
      <c r="AV360" s="395"/>
      <c r="AW360" s="472"/>
      <c r="AX360" s="400"/>
      <c r="AY360" s="395"/>
      <c r="AZ360" s="472"/>
      <c r="BA360" s="489" t="str">
        <f t="shared" si="298"/>
        <v xml:space="preserve"> </v>
      </c>
      <c r="BB360" s="397" t="str">
        <f t="shared" si="299"/>
        <v xml:space="preserve"> </v>
      </c>
      <c r="BC360" s="398" t="str">
        <f t="shared" si="300"/>
        <v xml:space="preserve"> </v>
      </c>
      <c r="BD360" s="401"/>
      <c r="BE360" s="402"/>
      <c r="BF360" s="472"/>
      <c r="BG360" s="403"/>
      <c r="BH360" s="402"/>
      <c r="BI360" s="472"/>
      <c r="BJ360" s="403"/>
      <c r="BK360" s="402"/>
      <c r="BL360" s="472"/>
      <c r="BM360" s="403"/>
      <c r="BN360" s="402"/>
      <c r="BO360" s="472"/>
      <c r="BP360" s="490" t="str">
        <f t="shared" si="301"/>
        <v/>
      </c>
      <c r="BQ360" s="475" t="str">
        <f t="shared" si="302"/>
        <v/>
      </c>
      <c r="BR360" s="405" t="str">
        <f t="shared" si="303"/>
        <v/>
      </c>
      <c r="BS360" s="402">
        <v>1228</v>
      </c>
      <c r="BT360" s="402">
        <v>1208</v>
      </c>
      <c r="BU360" s="402">
        <v>860</v>
      </c>
      <c r="BV360" s="402">
        <v>1121</v>
      </c>
      <c r="BW360" s="472">
        <v>932</v>
      </c>
      <c r="BX360" s="472">
        <v>1138</v>
      </c>
      <c r="BY360" s="403">
        <v>245</v>
      </c>
      <c r="BZ360" s="402">
        <v>273</v>
      </c>
      <c r="CA360" s="402">
        <v>202</v>
      </c>
      <c r="CB360" s="402">
        <v>322</v>
      </c>
      <c r="CC360" s="402">
        <v>374</v>
      </c>
      <c r="CD360" s="402">
        <v>351</v>
      </c>
      <c r="CE360" s="402">
        <v>265</v>
      </c>
      <c r="CF360" s="472">
        <v>314</v>
      </c>
      <c r="CG360" s="403"/>
      <c r="CH360" s="399">
        <v>0</v>
      </c>
      <c r="CI360" s="402"/>
      <c r="CJ360" s="402"/>
      <c r="CK360" s="402"/>
      <c r="CL360" s="402"/>
      <c r="CM360" s="402"/>
      <c r="CN360" s="602">
        <v>0</v>
      </c>
      <c r="CO360" s="489">
        <f t="shared" si="304"/>
        <v>245</v>
      </c>
      <c r="CP360" s="397">
        <f t="shared" si="305"/>
        <v>273</v>
      </c>
      <c r="CQ360" s="397">
        <f t="shared" si="306"/>
        <v>202</v>
      </c>
      <c r="CR360" s="397">
        <f t="shared" si="307"/>
        <v>322</v>
      </c>
      <c r="CS360" s="397">
        <f t="shared" si="308"/>
        <v>374</v>
      </c>
      <c r="CT360" s="397">
        <f t="shared" si="309"/>
        <v>351</v>
      </c>
      <c r="CU360" s="397">
        <f t="shared" si="310"/>
        <v>265</v>
      </c>
      <c r="CV360" s="491">
        <f t="shared" si="311"/>
        <v>314</v>
      </c>
      <c r="CW360" s="379">
        <v>235.17</v>
      </c>
      <c r="CX360" s="399">
        <v>178</v>
      </c>
      <c r="CY360" s="602">
        <v>208</v>
      </c>
      <c r="CZ360" s="400"/>
      <c r="DA360" s="399"/>
      <c r="DB360" s="472"/>
      <c r="DC360" s="404">
        <f t="shared" si="312"/>
        <v>115.83000000000001</v>
      </c>
      <c r="DD360" s="404">
        <f t="shared" si="313"/>
        <v>87</v>
      </c>
      <c r="DE360" s="405">
        <f t="shared" si="314"/>
        <v>106</v>
      </c>
      <c r="DF360" s="379">
        <v>96</v>
      </c>
      <c r="DG360" s="541">
        <v>90</v>
      </c>
      <c r="DH360" s="602">
        <v>147</v>
      </c>
      <c r="DI360" s="400"/>
      <c r="DJ360" s="399"/>
      <c r="DK360" s="472"/>
      <c r="DL360" s="400"/>
      <c r="DM360" s="399"/>
      <c r="DN360" s="472"/>
      <c r="DO360" s="400"/>
      <c r="DP360" s="541">
        <v>57</v>
      </c>
      <c r="DQ360" s="602">
        <v>65</v>
      </c>
      <c r="DR360" s="404">
        <f t="shared" si="315"/>
        <v>226</v>
      </c>
      <c r="DS360" s="404">
        <f t="shared" si="316"/>
        <v>227</v>
      </c>
      <c r="DT360" s="405">
        <f t="shared" si="317"/>
        <v>139</v>
      </c>
      <c r="DU360" s="409"/>
      <c r="DV360" s="406" t="b">
        <f t="shared" si="318"/>
        <v>0</v>
      </c>
      <c r="DW360" s="136" t="b">
        <f t="shared" si="319"/>
        <v>0</v>
      </c>
      <c r="DX360" s="408" t="b">
        <f t="shared" si="320"/>
        <v>1</v>
      </c>
      <c r="DY360" s="136" t="b">
        <f t="shared" si="321"/>
        <v>0</v>
      </c>
      <c r="DZ360" s="136" t="b">
        <f t="shared" si="322"/>
        <v>0</v>
      </c>
      <c r="EA360" s="408" t="b">
        <f t="shared" si="323"/>
        <v>1</v>
      </c>
      <c r="EB360" s="136" t="b">
        <f t="shared" si="324"/>
        <v>0</v>
      </c>
      <c r="EC360" s="136" t="b">
        <f t="shared" si="325"/>
        <v>0</v>
      </c>
      <c r="ED360" s="408" t="b">
        <f t="shared" si="326"/>
        <v>1</v>
      </c>
      <c r="EE360" s="136" t="b">
        <f t="shared" si="327"/>
        <v>1</v>
      </c>
      <c r="EF360" s="136" t="b">
        <f t="shared" si="328"/>
        <v>1</v>
      </c>
      <c r="EG360" s="408" t="b">
        <f t="shared" si="329"/>
        <v>1</v>
      </c>
      <c r="EH360" s="136" t="b">
        <f t="shared" si="330"/>
        <v>1</v>
      </c>
      <c r="EI360" s="136" t="b">
        <f t="shared" si="331"/>
        <v>1</v>
      </c>
      <c r="EJ360" s="408" t="b">
        <f t="shared" si="332"/>
        <v>1</v>
      </c>
      <c r="EK360" s="136" t="b">
        <f t="shared" si="333"/>
        <v>1</v>
      </c>
      <c r="EL360" s="136" t="b">
        <f t="shared" si="334"/>
        <v>0</v>
      </c>
      <c r="EM360" s="408" t="b">
        <f t="shared" si="335"/>
        <v>0</v>
      </c>
      <c r="EN360" s="408"/>
      <c r="EO360" s="409"/>
      <c r="EP360" s="409"/>
      <c r="EQ360" s="409"/>
      <c r="ER360" s="409"/>
      <c r="ES360" s="409"/>
      <c r="ET360" s="409"/>
      <c r="EU360" s="409"/>
      <c r="EV360" s="409"/>
      <c r="EW360" s="409"/>
      <c r="EX360" s="409"/>
      <c r="EY360" s="409"/>
      <c r="EZ360" s="409"/>
      <c r="FA360" s="409"/>
      <c r="FB360" s="409"/>
      <c r="FC360" s="409"/>
      <c r="FD360" s="409"/>
      <c r="FE360" s="409"/>
      <c r="FF360" s="409"/>
      <c r="FG360" s="409"/>
      <c r="FH360" s="409"/>
      <c r="FI360" s="409"/>
      <c r="FJ360" s="409"/>
      <c r="FK360" s="409"/>
      <c r="FL360" s="409"/>
      <c r="FM360" s="409"/>
      <c r="FN360" s="409"/>
      <c r="FO360" s="409"/>
      <c r="FP360" s="409"/>
      <c r="FQ360" s="409"/>
      <c r="FR360" s="409"/>
      <c r="FS360" s="409"/>
      <c r="FT360" s="409"/>
      <c r="FU360" s="409"/>
      <c r="FV360" s="409"/>
      <c r="FW360" s="409"/>
      <c r="FX360" s="409"/>
      <c r="FY360" s="409"/>
      <c r="FZ360" s="409"/>
      <c r="GA360" s="409"/>
      <c r="GB360" s="409"/>
      <c r="GC360" s="409"/>
      <c r="GD360" s="409"/>
      <c r="GE360" s="409"/>
      <c r="GF360" s="409"/>
      <c r="GG360" s="409"/>
      <c r="GH360" s="409"/>
      <c r="GI360" s="409"/>
      <c r="GJ360" s="409"/>
      <c r="GK360" s="409"/>
      <c r="GL360" s="409"/>
      <c r="GM360" s="409"/>
      <c r="GN360" s="409"/>
      <c r="GO360" s="409"/>
      <c r="GP360" s="409"/>
      <c r="GQ360" s="409"/>
      <c r="GR360" s="409"/>
      <c r="GS360" s="409"/>
      <c r="GT360" s="409"/>
      <c r="GU360" s="409"/>
      <c r="GV360" s="409"/>
      <c r="GW360" s="409"/>
      <c r="GX360" s="409"/>
      <c r="GY360" s="409"/>
      <c r="GZ360" s="409"/>
      <c r="HA360" s="409"/>
      <c r="HB360" s="409"/>
      <c r="HC360" s="409"/>
      <c r="HD360" s="409"/>
      <c r="HE360" s="409"/>
      <c r="HF360" s="409"/>
      <c r="HG360" s="409"/>
      <c r="HH360" s="409"/>
      <c r="HI360" s="409"/>
      <c r="HJ360" s="409"/>
      <c r="HK360" s="409"/>
      <c r="HL360" s="409"/>
      <c r="HM360" s="409"/>
      <c r="HN360" s="409"/>
      <c r="HO360" s="409"/>
      <c r="HP360" s="409"/>
    </row>
    <row r="361" spans="1:224" s="407" customFormat="1">
      <c r="A361" s="579" t="s">
        <v>917</v>
      </c>
      <c r="B361" s="595" t="s">
        <v>726</v>
      </c>
      <c r="C361" s="596">
        <v>198491</v>
      </c>
      <c r="D361" s="597">
        <v>9</v>
      </c>
      <c r="E361" s="395"/>
      <c r="F361" s="395"/>
      <c r="G361" s="395"/>
      <c r="H361" s="395"/>
      <c r="I361" s="472"/>
      <c r="J361" s="472"/>
      <c r="K361" s="394"/>
      <c r="L361" s="395"/>
      <c r="M361" s="395"/>
      <c r="N361" s="395"/>
      <c r="O361" s="396"/>
      <c r="P361" s="396"/>
      <c r="Q361" s="395"/>
      <c r="R361" s="395"/>
      <c r="S361" s="395"/>
      <c r="T361" s="395"/>
      <c r="U361" s="395"/>
      <c r="V361" s="472"/>
      <c r="W361" s="394"/>
      <c r="X361" s="395"/>
      <c r="Y361" s="395"/>
      <c r="Z361" s="395"/>
      <c r="AA361" s="396"/>
      <c r="AB361" s="396"/>
      <c r="AC361" s="395"/>
      <c r="AD361" s="395"/>
      <c r="AE361" s="395"/>
      <c r="AF361" s="395"/>
      <c r="AG361" s="395"/>
      <c r="AH361" s="472"/>
      <c r="AI361" s="489" t="str">
        <f t="shared" si="286"/>
        <v xml:space="preserve"> </v>
      </c>
      <c r="AJ361" s="397" t="str">
        <f t="shared" si="287"/>
        <v xml:space="preserve"> </v>
      </c>
      <c r="AK361" s="397" t="str">
        <f t="shared" si="288"/>
        <v xml:space="preserve"> </v>
      </c>
      <c r="AL361" s="397" t="str">
        <f t="shared" si="289"/>
        <v xml:space="preserve"> </v>
      </c>
      <c r="AM361" s="397" t="str">
        <f t="shared" si="290"/>
        <v xml:space="preserve"> </v>
      </c>
      <c r="AN361" s="397" t="str">
        <f t="shared" si="291"/>
        <v xml:space="preserve"> </v>
      </c>
      <c r="AO361" s="397" t="str">
        <f t="shared" si="292"/>
        <v xml:space="preserve"> </v>
      </c>
      <c r="AP361" s="397" t="str">
        <f t="shared" si="293"/>
        <v xml:space="preserve"> </v>
      </c>
      <c r="AQ361" s="397" t="str">
        <f t="shared" si="294"/>
        <v xml:space="preserve"> </v>
      </c>
      <c r="AR361" s="397" t="str">
        <f t="shared" si="295"/>
        <v xml:space="preserve"> </v>
      </c>
      <c r="AS361" s="397" t="str">
        <f t="shared" si="296"/>
        <v xml:space="preserve"> </v>
      </c>
      <c r="AT361" s="398" t="str">
        <f t="shared" si="297"/>
        <v xml:space="preserve"> </v>
      </c>
      <c r="AU361" s="379"/>
      <c r="AV361" s="395"/>
      <c r="AW361" s="472"/>
      <c r="AX361" s="400"/>
      <c r="AY361" s="395"/>
      <c r="AZ361" s="472"/>
      <c r="BA361" s="489" t="str">
        <f t="shared" si="298"/>
        <v xml:space="preserve"> </v>
      </c>
      <c r="BB361" s="397" t="str">
        <f t="shared" si="299"/>
        <v xml:space="preserve"> </v>
      </c>
      <c r="BC361" s="398" t="str">
        <f t="shared" si="300"/>
        <v xml:space="preserve"> </v>
      </c>
      <c r="BD361" s="401"/>
      <c r="BE361" s="402"/>
      <c r="BF361" s="472"/>
      <c r="BG361" s="403"/>
      <c r="BH361" s="402"/>
      <c r="BI361" s="472"/>
      <c r="BJ361" s="403"/>
      <c r="BK361" s="402"/>
      <c r="BL361" s="472"/>
      <c r="BM361" s="403"/>
      <c r="BN361" s="402"/>
      <c r="BO361" s="472"/>
      <c r="BP361" s="490" t="str">
        <f t="shared" si="301"/>
        <v/>
      </c>
      <c r="BQ361" s="475" t="str">
        <f t="shared" si="302"/>
        <v/>
      </c>
      <c r="BR361" s="405" t="str">
        <f t="shared" si="303"/>
        <v/>
      </c>
      <c r="BS361" s="402">
        <v>619</v>
      </c>
      <c r="BT361" s="402">
        <v>424</v>
      </c>
      <c r="BU361" s="402">
        <v>385</v>
      </c>
      <c r="BV361" s="402">
        <v>188</v>
      </c>
      <c r="BW361" s="472">
        <v>304</v>
      </c>
      <c r="BX361" s="472">
        <v>1349</v>
      </c>
      <c r="BY361" s="403">
        <v>103</v>
      </c>
      <c r="BZ361" s="402">
        <v>103</v>
      </c>
      <c r="CA361" s="402">
        <v>140</v>
      </c>
      <c r="CB361" s="402">
        <v>186</v>
      </c>
      <c r="CC361" s="402">
        <v>252</v>
      </c>
      <c r="CD361" s="402">
        <v>128</v>
      </c>
      <c r="CE361" s="402">
        <v>124</v>
      </c>
      <c r="CF361" s="472">
        <v>94</v>
      </c>
      <c r="CG361" s="403"/>
      <c r="CH361" s="399">
        <v>0</v>
      </c>
      <c r="CI361" s="402"/>
      <c r="CJ361" s="402"/>
      <c r="CK361" s="402"/>
      <c r="CL361" s="402"/>
      <c r="CM361" s="402"/>
      <c r="CN361" s="602">
        <v>0</v>
      </c>
      <c r="CO361" s="489">
        <f t="shared" si="304"/>
        <v>103</v>
      </c>
      <c r="CP361" s="397">
        <f t="shared" si="305"/>
        <v>103</v>
      </c>
      <c r="CQ361" s="397">
        <f t="shared" si="306"/>
        <v>140</v>
      </c>
      <c r="CR361" s="397">
        <f t="shared" si="307"/>
        <v>186</v>
      </c>
      <c r="CS361" s="397">
        <f t="shared" si="308"/>
        <v>252</v>
      </c>
      <c r="CT361" s="397">
        <f t="shared" si="309"/>
        <v>128</v>
      </c>
      <c r="CU361" s="397">
        <f t="shared" si="310"/>
        <v>124</v>
      </c>
      <c r="CV361" s="491">
        <f t="shared" si="311"/>
        <v>94</v>
      </c>
      <c r="CW361" s="379">
        <v>47.36</v>
      </c>
      <c r="CX361" s="399">
        <v>46</v>
      </c>
      <c r="CY361" s="602">
        <v>67</v>
      </c>
      <c r="CZ361" s="400"/>
      <c r="DA361" s="399"/>
      <c r="DB361" s="472"/>
      <c r="DC361" s="404">
        <f t="shared" si="312"/>
        <v>80.64</v>
      </c>
      <c r="DD361" s="404">
        <f t="shared" si="313"/>
        <v>78</v>
      </c>
      <c r="DE361" s="405">
        <f t="shared" si="314"/>
        <v>27</v>
      </c>
      <c r="DF361" s="379">
        <v>13</v>
      </c>
      <c r="DG361" s="541">
        <v>29</v>
      </c>
      <c r="DH361" s="602">
        <v>12</v>
      </c>
      <c r="DI361" s="400"/>
      <c r="DJ361" s="399"/>
      <c r="DK361" s="472"/>
      <c r="DL361" s="400"/>
      <c r="DM361" s="399"/>
      <c r="DN361" s="472"/>
      <c r="DO361" s="400"/>
      <c r="DP361" s="541"/>
      <c r="DQ361" s="602"/>
      <c r="DR361" s="404">
        <f t="shared" si="315"/>
        <v>173</v>
      </c>
      <c r="DS361" s="404">
        <f t="shared" si="316"/>
        <v>223</v>
      </c>
      <c r="DT361" s="405">
        <f t="shared" si="317"/>
        <v>116</v>
      </c>
      <c r="DU361" s="409"/>
      <c r="DV361" s="406" t="b">
        <f t="shared" si="318"/>
        <v>0</v>
      </c>
      <c r="DW361" s="136" t="b">
        <f t="shared" si="319"/>
        <v>0</v>
      </c>
      <c r="DX361" s="408" t="b">
        <f t="shared" si="320"/>
        <v>1</v>
      </c>
      <c r="DY361" s="136" t="b">
        <f t="shared" si="321"/>
        <v>0</v>
      </c>
      <c r="DZ361" s="136" t="b">
        <f t="shared" si="322"/>
        <v>0</v>
      </c>
      <c r="EA361" s="408" t="b">
        <f t="shared" si="323"/>
        <v>1</v>
      </c>
      <c r="EB361" s="136" t="b">
        <f t="shared" si="324"/>
        <v>0</v>
      </c>
      <c r="EC361" s="136" t="b">
        <f t="shared" si="325"/>
        <v>0</v>
      </c>
      <c r="ED361" s="408" t="b">
        <f t="shared" si="326"/>
        <v>1</v>
      </c>
      <c r="EE361" s="136" t="b">
        <f t="shared" si="327"/>
        <v>1</v>
      </c>
      <c r="EF361" s="136" t="b">
        <f t="shared" si="328"/>
        <v>1</v>
      </c>
      <c r="EG361" s="408" t="b">
        <f t="shared" si="329"/>
        <v>1</v>
      </c>
      <c r="EH361" s="136" t="b">
        <f t="shared" si="330"/>
        <v>1</v>
      </c>
      <c r="EI361" s="136" t="b">
        <f t="shared" si="331"/>
        <v>1</v>
      </c>
      <c r="EJ361" s="408" t="b">
        <f t="shared" si="332"/>
        <v>1</v>
      </c>
      <c r="EK361" s="136" t="b">
        <f t="shared" si="333"/>
        <v>1</v>
      </c>
      <c r="EL361" s="136" t="b">
        <f t="shared" si="334"/>
        <v>0</v>
      </c>
      <c r="EM361" s="408" t="b">
        <f t="shared" si="335"/>
        <v>0</v>
      </c>
      <c r="EN361" s="408"/>
      <c r="EO361" s="409"/>
      <c r="EP361" s="409"/>
      <c r="EQ361" s="409"/>
      <c r="ER361" s="409"/>
      <c r="ES361" s="409"/>
      <c r="ET361" s="409"/>
      <c r="EU361" s="409"/>
      <c r="EV361" s="409"/>
      <c r="EW361" s="409"/>
      <c r="EX361" s="409"/>
      <c r="EY361" s="409"/>
      <c r="EZ361" s="409"/>
      <c r="FA361" s="409"/>
      <c r="FB361" s="409"/>
      <c r="FC361" s="409"/>
      <c r="FD361" s="409"/>
      <c r="FE361" s="409"/>
      <c r="FF361" s="409"/>
      <c r="FG361" s="409"/>
      <c r="FH361" s="409"/>
      <c r="FI361" s="409"/>
      <c r="FJ361" s="409"/>
      <c r="FK361" s="409"/>
      <c r="FL361" s="409"/>
      <c r="FM361" s="409"/>
      <c r="FN361" s="409"/>
      <c r="FO361" s="409"/>
      <c r="FP361" s="409"/>
      <c r="FQ361" s="409"/>
      <c r="FR361" s="409"/>
      <c r="FS361" s="409"/>
      <c r="FT361" s="409"/>
      <c r="FU361" s="409"/>
      <c r="FV361" s="409"/>
      <c r="FW361" s="409"/>
      <c r="FX361" s="409"/>
      <c r="FY361" s="409"/>
      <c r="FZ361" s="409"/>
      <c r="GA361" s="409"/>
      <c r="GB361" s="409"/>
      <c r="GC361" s="409"/>
      <c r="GD361" s="409"/>
      <c r="GE361" s="409"/>
      <c r="GF361" s="409"/>
      <c r="GG361" s="409"/>
      <c r="GH361" s="409"/>
      <c r="GI361" s="409"/>
      <c r="GJ361" s="409"/>
      <c r="GK361" s="409"/>
      <c r="GL361" s="409"/>
      <c r="GM361" s="409"/>
      <c r="GN361" s="409"/>
      <c r="GO361" s="409"/>
      <c r="GP361" s="409"/>
      <c r="GQ361" s="409"/>
      <c r="GR361" s="409"/>
      <c r="GS361" s="409"/>
      <c r="GT361" s="409"/>
      <c r="GU361" s="409"/>
      <c r="GV361" s="409"/>
      <c r="GW361" s="409"/>
      <c r="GX361" s="409"/>
      <c r="GY361" s="409"/>
      <c r="GZ361" s="409"/>
      <c r="HA361" s="409"/>
      <c r="HB361" s="409"/>
      <c r="HC361" s="409"/>
      <c r="HD361" s="409"/>
      <c r="HE361" s="409"/>
      <c r="HF361" s="409"/>
      <c r="HG361" s="409"/>
      <c r="HH361" s="409"/>
      <c r="HI361" s="409"/>
      <c r="HJ361" s="409"/>
      <c r="HK361" s="409"/>
      <c r="HL361" s="409"/>
      <c r="HM361" s="409"/>
      <c r="HN361" s="409"/>
      <c r="HO361" s="409"/>
      <c r="HP361" s="409"/>
    </row>
    <row r="362" spans="1:224" s="407" customFormat="1">
      <c r="A362" s="579" t="s">
        <v>917</v>
      </c>
      <c r="B362" s="665" t="s">
        <v>727</v>
      </c>
      <c r="C362" s="596">
        <v>198570</v>
      </c>
      <c r="D362" s="597">
        <v>9</v>
      </c>
      <c r="E362" s="395"/>
      <c r="F362" s="395"/>
      <c r="G362" s="395"/>
      <c r="H362" s="395"/>
      <c r="I362" s="472"/>
      <c r="J362" s="472"/>
      <c r="K362" s="394"/>
      <c r="L362" s="395"/>
      <c r="M362" s="395"/>
      <c r="N362" s="395"/>
      <c r="O362" s="396"/>
      <c r="P362" s="396"/>
      <c r="Q362" s="395"/>
      <c r="R362" s="395"/>
      <c r="S362" s="395"/>
      <c r="T362" s="395"/>
      <c r="U362" s="395"/>
      <c r="V362" s="472"/>
      <c r="W362" s="394"/>
      <c r="X362" s="395"/>
      <c r="Y362" s="395"/>
      <c r="Z362" s="395"/>
      <c r="AA362" s="396"/>
      <c r="AB362" s="396"/>
      <c r="AC362" s="395"/>
      <c r="AD362" s="395"/>
      <c r="AE362" s="395"/>
      <c r="AF362" s="395"/>
      <c r="AG362" s="395"/>
      <c r="AH362" s="472"/>
      <c r="AI362" s="489" t="str">
        <f t="shared" si="286"/>
        <v xml:space="preserve"> </v>
      </c>
      <c r="AJ362" s="397" t="str">
        <f t="shared" si="287"/>
        <v xml:space="preserve"> </v>
      </c>
      <c r="AK362" s="397" t="str">
        <f t="shared" si="288"/>
        <v xml:space="preserve"> </v>
      </c>
      <c r="AL362" s="397" t="str">
        <f t="shared" si="289"/>
        <v xml:space="preserve"> </v>
      </c>
      <c r="AM362" s="397" t="str">
        <f t="shared" si="290"/>
        <v xml:space="preserve"> </v>
      </c>
      <c r="AN362" s="397" t="str">
        <f t="shared" si="291"/>
        <v xml:space="preserve"> </v>
      </c>
      <c r="AO362" s="397" t="str">
        <f t="shared" si="292"/>
        <v xml:space="preserve"> </v>
      </c>
      <c r="AP362" s="397" t="str">
        <f t="shared" si="293"/>
        <v xml:space="preserve"> </v>
      </c>
      <c r="AQ362" s="397" t="str">
        <f t="shared" si="294"/>
        <v xml:space="preserve"> </v>
      </c>
      <c r="AR362" s="397" t="str">
        <f t="shared" si="295"/>
        <v xml:space="preserve"> </v>
      </c>
      <c r="AS362" s="397" t="str">
        <f t="shared" si="296"/>
        <v xml:space="preserve"> </v>
      </c>
      <c r="AT362" s="398" t="str">
        <f t="shared" si="297"/>
        <v xml:space="preserve"> </v>
      </c>
      <c r="AU362" s="379"/>
      <c r="AV362" s="395"/>
      <c r="AW362" s="472"/>
      <c r="AX362" s="400"/>
      <c r="AY362" s="395"/>
      <c r="AZ362" s="472"/>
      <c r="BA362" s="489" t="str">
        <f t="shared" si="298"/>
        <v xml:space="preserve"> </v>
      </c>
      <c r="BB362" s="397" t="str">
        <f t="shared" si="299"/>
        <v xml:space="preserve"> </v>
      </c>
      <c r="BC362" s="398" t="str">
        <f t="shared" si="300"/>
        <v xml:space="preserve"> </v>
      </c>
      <c r="BD362" s="401"/>
      <c r="BE362" s="402"/>
      <c r="BF362" s="472"/>
      <c r="BG362" s="403"/>
      <c r="BH362" s="402"/>
      <c r="BI362" s="472"/>
      <c r="BJ362" s="403"/>
      <c r="BK362" s="402"/>
      <c r="BL362" s="472"/>
      <c r="BM362" s="403"/>
      <c r="BN362" s="402"/>
      <c r="BO362" s="472"/>
      <c r="BP362" s="490" t="str">
        <f t="shared" si="301"/>
        <v/>
      </c>
      <c r="BQ362" s="475" t="str">
        <f t="shared" si="302"/>
        <v/>
      </c>
      <c r="BR362" s="405" t="str">
        <f t="shared" si="303"/>
        <v/>
      </c>
      <c r="BS362" s="402">
        <v>888</v>
      </c>
      <c r="BT362" s="402">
        <v>1656</v>
      </c>
      <c r="BU362" s="402">
        <v>933</v>
      </c>
      <c r="BV362" s="402">
        <v>1531</v>
      </c>
      <c r="BW362" s="472">
        <v>1578</v>
      </c>
      <c r="BX362" s="472">
        <v>1116</v>
      </c>
      <c r="BY362" s="403">
        <v>491</v>
      </c>
      <c r="BZ362" s="402">
        <v>458</v>
      </c>
      <c r="CA362" s="402">
        <v>550</v>
      </c>
      <c r="CB362" s="402">
        <v>636</v>
      </c>
      <c r="CC362" s="402">
        <v>680</v>
      </c>
      <c r="CD362" s="402">
        <v>628</v>
      </c>
      <c r="CE362" s="402">
        <v>579</v>
      </c>
      <c r="CF362" s="472">
        <v>495</v>
      </c>
      <c r="CG362" s="403"/>
      <c r="CH362" s="399">
        <v>0</v>
      </c>
      <c r="CI362" s="402"/>
      <c r="CJ362" s="402"/>
      <c r="CK362" s="402"/>
      <c r="CL362" s="402"/>
      <c r="CM362" s="402"/>
      <c r="CN362" s="602">
        <v>0</v>
      </c>
      <c r="CO362" s="489">
        <f t="shared" si="304"/>
        <v>491</v>
      </c>
      <c r="CP362" s="397">
        <f t="shared" si="305"/>
        <v>458</v>
      </c>
      <c r="CQ362" s="397">
        <f t="shared" si="306"/>
        <v>550</v>
      </c>
      <c r="CR362" s="397">
        <f t="shared" si="307"/>
        <v>636</v>
      </c>
      <c r="CS362" s="397">
        <f t="shared" si="308"/>
        <v>680</v>
      </c>
      <c r="CT362" s="397">
        <f t="shared" si="309"/>
        <v>628</v>
      </c>
      <c r="CU362" s="397">
        <f t="shared" si="310"/>
        <v>579</v>
      </c>
      <c r="CV362" s="491">
        <f t="shared" si="311"/>
        <v>495</v>
      </c>
      <c r="CW362" s="379">
        <v>395.64</v>
      </c>
      <c r="CX362" s="399">
        <v>365</v>
      </c>
      <c r="CY362" s="602">
        <v>340</v>
      </c>
      <c r="CZ362" s="400"/>
      <c r="DA362" s="399"/>
      <c r="DB362" s="472"/>
      <c r="DC362" s="404">
        <f t="shared" si="312"/>
        <v>232.36</v>
      </c>
      <c r="DD362" s="404">
        <f t="shared" si="313"/>
        <v>214</v>
      </c>
      <c r="DE362" s="405">
        <f t="shared" si="314"/>
        <v>155</v>
      </c>
      <c r="DF362" s="379">
        <v>107</v>
      </c>
      <c r="DG362" s="541">
        <v>145</v>
      </c>
      <c r="DH362" s="602">
        <v>165</v>
      </c>
      <c r="DI362" s="400"/>
      <c r="DJ362" s="399"/>
      <c r="DK362" s="472"/>
      <c r="DL362" s="400"/>
      <c r="DM362" s="399"/>
      <c r="DN362" s="472"/>
      <c r="DO362" s="400">
        <v>185</v>
      </c>
      <c r="DP362" s="541"/>
      <c r="DQ362" s="602"/>
      <c r="DR362" s="404">
        <f t="shared" si="315"/>
        <v>344</v>
      </c>
      <c r="DS362" s="404">
        <f t="shared" si="316"/>
        <v>535</v>
      </c>
      <c r="DT362" s="405">
        <f t="shared" si="317"/>
        <v>463</v>
      </c>
      <c r="DU362" s="409"/>
      <c r="DV362" s="406" t="b">
        <f t="shared" si="318"/>
        <v>0</v>
      </c>
      <c r="DW362" s="136" t="b">
        <f t="shared" si="319"/>
        <v>0</v>
      </c>
      <c r="DX362" s="408" t="b">
        <f t="shared" si="320"/>
        <v>1</v>
      </c>
      <c r="DY362" s="136" t="b">
        <f t="shared" si="321"/>
        <v>0</v>
      </c>
      <c r="DZ362" s="136" t="b">
        <f t="shared" si="322"/>
        <v>0</v>
      </c>
      <c r="EA362" s="408" t="b">
        <f t="shared" si="323"/>
        <v>1</v>
      </c>
      <c r="EB362" s="136" t="b">
        <f t="shared" si="324"/>
        <v>0</v>
      </c>
      <c r="EC362" s="136" t="b">
        <f t="shared" si="325"/>
        <v>0</v>
      </c>
      <c r="ED362" s="408" t="b">
        <f t="shared" si="326"/>
        <v>1</v>
      </c>
      <c r="EE362" s="136" t="b">
        <f t="shared" si="327"/>
        <v>1</v>
      </c>
      <c r="EF362" s="136" t="b">
        <f t="shared" si="328"/>
        <v>1</v>
      </c>
      <c r="EG362" s="408" t="b">
        <f t="shared" si="329"/>
        <v>1</v>
      </c>
      <c r="EH362" s="136" t="b">
        <f t="shared" si="330"/>
        <v>1</v>
      </c>
      <c r="EI362" s="136" t="b">
        <f t="shared" si="331"/>
        <v>1</v>
      </c>
      <c r="EJ362" s="408" t="b">
        <f t="shared" si="332"/>
        <v>1</v>
      </c>
      <c r="EK362" s="136" t="b">
        <f t="shared" si="333"/>
        <v>1</v>
      </c>
      <c r="EL362" s="136" t="b">
        <f t="shared" si="334"/>
        <v>0</v>
      </c>
      <c r="EM362" s="408" t="b">
        <f t="shared" si="335"/>
        <v>0</v>
      </c>
      <c r="EN362" s="408"/>
      <c r="EO362" s="409"/>
      <c r="EP362" s="409"/>
      <c r="EQ362" s="409"/>
      <c r="ER362" s="409"/>
      <c r="ES362" s="409"/>
      <c r="ET362" s="409"/>
      <c r="EU362" s="409"/>
      <c r="EV362" s="409"/>
      <c r="EW362" s="409"/>
      <c r="EX362" s="409"/>
      <c r="EY362" s="409"/>
      <c r="EZ362" s="409"/>
      <c r="FA362" s="409"/>
      <c r="FB362" s="409"/>
      <c r="FC362" s="409"/>
      <c r="FD362" s="409"/>
      <c r="FE362" s="409"/>
      <c r="FF362" s="409"/>
      <c r="FG362" s="409"/>
      <c r="FH362" s="409"/>
      <c r="FI362" s="409"/>
      <c r="FJ362" s="409"/>
      <c r="FK362" s="409"/>
      <c r="FL362" s="409"/>
      <c r="FM362" s="409"/>
      <c r="FN362" s="409"/>
      <c r="FO362" s="409"/>
      <c r="FP362" s="409"/>
      <c r="FQ362" s="409"/>
      <c r="FR362" s="409"/>
      <c r="FS362" s="409"/>
      <c r="FT362" s="409"/>
      <c r="FU362" s="409"/>
      <c r="FV362" s="409"/>
      <c r="FW362" s="409"/>
      <c r="FX362" s="409"/>
      <c r="FY362" s="409"/>
      <c r="FZ362" s="409"/>
      <c r="GA362" s="409"/>
      <c r="GB362" s="409"/>
      <c r="GC362" s="409"/>
      <c r="GD362" s="409"/>
      <c r="GE362" s="409"/>
      <c r="GF362" s="409"/>
      <c r="GG362" s="409"/>
      <c r="GH362" s="409"/>
      <c r="GI362" s="409"/>
      <c r="GJ362" s="409"/>
      <c r="GK362" s="409"/>
      <c r="GL362" s="409"/>
      <c r="GM362" s="409"/>
      <c r="GN362" s="409"/>
      <c r="GO362" s="409"/>
      <c r="GP362" s="409"/>
      <c r="GQ362" s="409"/>
      <c r="GR362" s="409"/>
      <c r="GS362" s="409"/>
      <c r="GT362" s="409"/>
      <c r="GU362" s="409"/>
      <c r="GV362" s="409"/>
      <c r="GW362" s="409"/>
      <c r="GX362" s="409"/>
      <c r="GY362" s="409"/>
      <c r="GZ362" s="409"/>
      <c r="HA362" s="409"/>
      <c r="HB362" s="409"/>
      <c r="HC362" s="409"/>
      <c r="HD362" s="409"/>
      <c r="HE362" s="409"/>
      <c r="HF362" s="409"/>
      <c r="HG362" s="409"/>
      <c r="HH362" s="409"/>
      <c r="HI362" s="409"/>
      <c r="HJ362" s="409"/>
      <c r="HK362" s="409"/>
      <c r="HL362" s="409"/>
      <c r="HM362" s="409"/>
      <c r="HN362" s="409"/>
      <c r="HO362" s="409"/>
      <c r="HP362" s="409"/>
    </row>
    <row r="363" spans="1:224" s="407" customFormat="1">
      <c r="A363" s="579" t="s">
        <v>917</v>
      </c>
      <c r="B363" s="598" t="s">
        <v>728</v>
      </c>
      <c r="C363" s="596">
        <v>198668</v>
      </c>
      <c r="D363" s="597">
        <v>9</v>
      </c>
      <c r="E363" s="395"/>
      <c r="F363" s="395"/>
      <c r="G363" s="395"/>
      <c r="H363" s="395"/>
      <c r="I363" s="472"/>
      <c r="J363" s="472"/>
      <c r="K363" s="394"/>
      <c r="L363" s="395"/>
      <c r="M363" s="395"/>
      <c r="N363" s="395"/>
      <c r="O363" s="396"/>
      <c r="P363" s="396"/>
      <c r="Q363" s="395"/>
      <c r="R363" s="395"/>
      <c r="S363" s="395"/>
      <c r="T363" s="395"/>
      <c r="U363" s="395"/>
      <c r="V363" s="472"/>
      <c r="W363" s="394"/>
      <c r="X363" s="395"/>
      <c r="Y363" s="395"/>
      <c r="Z363" s="395"/>
      <c r="AA363" s="396"/>
      <c r="AB363" s="396"/>
      <c r="AC363" s="395"/>
      <c r="AD363" s="395"/>
      <c r="AE363" s="395"/>
      <c r="AF363" s="395"/>
      <c r="AG363" s="395"/>
      <c r="AH363" s="472"/>
      <c r="AI363" s="489" t="str">
        <f t="shared" si="286"/>
        <v xml:space="preserve"> </v>
      </c>
      <c r="AJ363" s="397" t="str">
        <f t="shared" si="287"/>
        <v xml:space="preserve"> </v>
      </c>
      <c r="AK363" s="397" t="str">
        <f t="shared" si="288"/>
        <v xml:space="preserve"> </v>
      </c>
      <c r="AL363" s="397" t="str">
        <f t="shared" si="289"/>
        <v xml:space="preserve"> </v>
      </c>
      <c r="AM363" s="397" t="str">
        <f t="shared" si="290"/>
        <v xml:space="preserve"> </v>
      </c>
      <c r="AN363" s="397" t="str">
        <f t="shared" si="291"/>
        <v xml:space="preserve"> </v>
      </c>
      <c r="AO363" s="397" t="str">
        <f t="shared" si="292"/>
        <v xml:space="preserve"> </v>
      </c>
      <c r="AP363" s="397" t="str">
        <f t="shared" si="293"/>
        <v xml:space="preserve"> </v>
      </c>
      <c r="AQ363" s="397" t="str">
        <f t="shared" si="294"/>
        <v xml:space="preserve"> </v>
      </c>
      <c r="AR363" s="397" t="str">
        <f t="shared" si="295"/>
        <v xml:space="preserve"> </v>
      </c>
      <c r="AS363" s="397" t="str">
        <f t="shared" si="296"/>
        <v xml:space="preserve"> </v>
      </c>
      <c r="AT363" s="398" t="str">
        <f t="shared" si="297"/>
        <v xml:space="preserve"> </v>
      </c>
      <c r="AU363" s="379"/>
      <c r="AV363" s="395"/>
      <c r="AW363" s="472"/>
      <c r="AX363" s="400"/>
      <c r="AY363" s="395"/>
      <c r="AZ363" s="472"/>
      <c r="BA363" s="489" t="str">
        <f t="shared" si="298"/>
        <v xml:space="preserve"> </v>
      </c>
      <c r="BB363" s="397" t="str">
        <f t="shared" si="299"/>
        <v xml:space="preserve"> </v>
      </c>
      <c r="BC363" s="398" t="str">
        <f t="shared" si="300"/>
        <v xml:space="preserve"> </v>
      </c>
      <c r="BD363" s="401"/>
      <c r="BE363" s="402"/>
      <c r="BF363" s="472"/>
      <c r="BG363" s="403"/>
      <c r="BH363" s="402"/>
      <c r="BI363" s="472"/>
      <c r="BJ363" s="403"/>
      <c r="BK363" s="402"/>
      <c r="BL363" s="472"/>
      <c r="BM363" s="403"/>
      <c r="BN363" s="402"/>
      <c r="BO363" s="472"/>
      <c r="BP363" s="490" t="str">
        <f t="shared" si="301"/>
        <v/>
      </c>
      <c r="BQ363" s="475" t="str">
        <f t="shared" si="302"/>
        <v/>
      </c>
      <c r="BR363" s="405" t="str">
        <f t="shared" si="303"/>
        <v/>
      </c>
      <c r="BS363" s="402">
        <v>688</v>
      </c>
      <c r="BT363" s="402">
        <v>727</v>
      </c>
      <c r="BU363" s="402">
        <v>576</v>
      </c>
      <c r="BV363" s="402">
        <v>630</v>
      </c>
      <c r="BW363" s="472">
        <v>1189</v>
      </c>
      <c r="BX363" s="472">
        <v>825</v>
      </c>
      <c r="BY363" s="403">
        <v>172</v>
      </c>
      <c r="BZ363" s="402">
        <v>172</v>
      </c>
      <c r="CA363" s="402">
        <v>200</v>
      </c>
      <c r="CB363" s="402">
        <v>140</v>
      </c>
      <c r="CC363" s="402">
        <v>131</v>
      </c>
      <c r="CD363" s="402">
        <v>155</v>
      </c>
      <c r="CE363" s="402">
        <v>158</v>
      </c>
      <c r="CF363" s="472">
        <v>174</v>
      </c>
      <c r="CG363" s="403"/>
      <c r="CH363" s="399">
        <v>0</v>
      </c>
      <c r="CI363" s="402"/>
      <c r="CJ363" s="402"/>
      <c r="CK363" s="402"/>
      <c r="CL363" s="402"/>
      <c r="CM363" s="402"/>
      <c r="CN363" s="602">
        <v>0</v>
      </c>
      <c r="CO363" s="489">
        <f t="shared" si="304"/>
        <v>172</v>
      </c>
      <c r="CP363" s="397">
        <f t="shared" si="305"/>
        <v>172</v>
      </c>
      <c r="CQ363" s="397">
        <f t="shared" si="306"/>
        <v>200</v>
      </c>
      <c r="CR363" s="397">
        <f t="shared" si="307"/>
        <v>140</v>
      </c>
      <c r="CS363" s="397">
        <f t="shared" si="308"/>
        <v>131</v>
      </c>
      <c r="CT363" s="397">
        <f t="shared" si="309"/>
        <v>155</v>
      </c>
      <c r="CU363" s="397">
        <f t="shared" si="310"/>
        <v>158</v>
      </c>
      <c r="CV363" s="491">
        <f t="shared" si="311"/>
        <v>174</v>
      </c>
      <c r="CW363" s="379">
        <v>72.849999999999994</v>
      </c>
      <c r="CX363" s="399">
        <v>74</v>
      </c>
      <c r="CY363" s="602">
        <v>117</v>
      </c>
      <c r="CZ363" s="400"/>
      <c r="DA363" s="399"/>
      <c r="DB363" s="472"/>
      <c r="DC363" s="404">
        <f t="shared" si="312"/>
        <v>82.15</v>
      </c>
      <c r="DD363" s="404">
        <f t="shared" si="313"/>
        <v>84</v>
      </c>
      <c r="DE363" s="405">
        <f t="shared" si="314"/>
        <v>57</v>
      </c>
      <c r="DF363" s="379">
        <v>63</v>
      </c>
      <c r="DG363" s="541">
        <v>37</v>
      </c>
      <c r="DH363" s="602">
        <v>37</v>
      </c>
      <c r="DI363" s="400"/>
      <c r="DJ363" s="399"/>
      <c r="DK363" s="472"/>
      <c r="DL363" s="400"/>
      <c r="DM363" s="399"/>
      <c r="DN363" s="472"/>
      <c r="DO363" s="400"/>
      <c r="DP363" s="541">
        <v>7</v>
      </c>
      <c r="DQ363" s="602">
        <v>10</v>
      </c>
      <c r="DR363" s="404">
        <f t="shared" si="315"/>
        <v>77</v>
      </c>
      <c r="DS363" s="404">
        <f t="shared" si="316"/>
        <v>87</v>
      </c>
      <c r="DT363" s="405">
        <f t="shared" si="317"/>
        <v>108</v>
      </c>
      <c r="DU363" s="409"/>
      <c r="DV363" s="406" t="b">
        <f t="shared" si="318"/>
        <v>0</v>
      </c>
      <c r="DW363" s="136" t="b">
        <f t="shared" si="319"/>
        <v>0</v>
      </c>
      <c r="DX363" s="408" t="b">
        <f t="shared" si="320"/>
        <v>1</v>
      </c>
      <c r="DY363" s="136" t="b">
        <f t="shared" si="321"/>
        <v>0</v>
      </c>
      <c r="DZ363" s="136" t="b">
        <f t="shared" si="322"/>
        <v>0</v>
      </c>
      <c r="EA363" s="408" t="b">
        <f t="shared" si="323"/>
        <v>1</v>
      </c>
      <c r="EB363" s="136" t="b">
        <f t="shared" si="324"/>
        <v>0</v>
      </c>
      <c r="EC363" s="136" t="b">
        <f t="shared" si="325"/>
        <v>0</v>
      </c>
      <c r="ED363" s="408" t="b">
        <f t="shared" si="326"/>
        <v>1</v>
      </c>
      <c r="EE363" s="136" t="b">
        <f t="shared" si="327"/>
        <v>1</v>
      </c>
      <c r="EF363" s="136" t="b">
        <f t="shared" si="328"/>
        <v>1</v>
      </c>
      <c r="EG363" s="408" t="b">
        <f t="shared" si="329"/>
        <v>1</v>
      </c>
      <c r="EH363" s="136" t="b">
        <f t="shared" si="330"/>
        <v>1</v>
      </c>
      <c r="EI363" s="136" t="b">
        <f t="shared" si="331"/>
        <v>1</v>
      </c>
      <c r="EJ363" s="408" t="b">
        <f t="shared" si="332"/>
        <v>1</v>
      </c>
      <c r="EK363" s="136" t="b">
        <f t="shared" si="333"/>
        <v>1</v>
      </c>
      <c r="EL363" s="136" t="b">
        <f t="shared" si="334"/>
        <v>0</v>
      </c>
      <c r="EM363" s="408" t="b">
        <f t="shared" si="335"/>
        <v>0</v>
      </c>
      <c r="EN363" s="408"/>
      <c r="EO363" s="409"/>
      <c r="EP363" s="409"/>
      <c r="EQ363" s="409"/>
      <c r="ER363" s="409"/>
      <c r="ES363" s="409"/>
      <c r="ET363" s="409"/>
      <c r="EU363" s="409"/>
      <c r="EV363" s="409"/>
      <c r="EW363" s="409"/>
      <c r="EX363" s="409"/>
      <c r="EY363" s="409"/>
      <c r="EZ363" s="409"/>
      <c r="FA363" s="409"/>
      <c r="FB363" s="409"/>
      <c r="FC363" s="409"/>
      <c r="FD363" s="409"/>
      <c r="FE363" s="409"/>
      <c r="FF363" s="409"/>
      <c r="FG363" s="409"/>
      <c r="FH363" s="409"/>
      <c r="FI363" s="409"/>
      <c r="FJ363" s="409"/>
      <c r="FK363" s="409"/>
      <c r="FL363" s="409"/>
      <c r="FM363" s="409"/>
      <c r="FN363" s="409"/>
      <c r="FO363" s="409"/>
      <c r="FP363" s="409"/>
      <c r="FQ363" s="409"/>
      <c r="FR363" s="409"/>
      <c r="FS363" s="409"/>
      <c r="FT363" s="409"/>
      <c r="FU363" s="409"/>
      <c r="FV363" s="409"/>
      <c r="FW363" s="409"/>
      <c r="FX363" s="409"/>
      <c r="FY363" s="409"/>
      <c r="FZ363" s="409"/>
      <c r="GA363" s="409"/>
      <c r="GB363" s="409"/>
      <c r="GC363" s="409"/>
      <c r="GD363" s="409"/>
      <c r="GE363" s="409"/>
      <c r="GF363" s="409"/>
      <c r="GG363" s="409"/>
      <c r="GH363" s="409"/>
      <c r="GI363" s="409"/>
      <c r="GJ363" s="409"/>
      <c r="GK363" s="409"/>
      <c r="GL363" s="409"/>
      <c r="GM363" s="409"/>
      <c r="GN363" s="409"/>
      <c r="GO363" s="409"/>
      <c r="GP363" s="409"/>
      <c r="GQ363" s="409"/>
      <c r="GR363" s="409"/>
      <c r="GS363" s="409"/>
      <c r="GT363" s="409"/>
      <c r="GU363" s="409"/>
      <c r="GV363" s="409"/>
      <c r="GW363" s="409"/>
      <c r="GX363" s="409"/>
      <c r="GY363" s="409"/>
      <c r="GZ363" s="409"/>
      <c r="HA363" s="409"/>
      <c r="HB363" s="409"/>
      <c r="HC363" s="409"/>
      <c r="HD363" s="409"/>
      <c r="HE363" s="409"/>
      <c r="HF363" s="409"/>
      <c r="HG363" s="409"/>
      <c r="HH363" s="409"/>
      <c r="HI363" s="409"/>
      <c r="HJ363" s="409"/>
      <c r="HK363" s="409"/>
      <c r="HL363" s="409"/>
      <c r="HM363" s="409"/>
      <c r="HN363" s="409"/>
      <c r="HO363" s="409"/>
      <c r="HP363" s="409"/>
    </row>
    <row r="364" spans="1:224" s="407" customFormat="1">
      <c r="A364" s="579" t="s">
        <v>917</v>
      </c>
      <c r="B364" s="595" t="s">
        <v>729</v>
      </c>
      <c r="C364" s="596">
        <v>198710</v>
      </c>
      <c r="D364" s="597">
        <v>9</v>
      </c>
      <c r="E364" s="395"/>
      <c r="F364" s="395"/>
      <c r="G364" s="395"/>
      <c r="H364" s="395"/>
      <c r="I364" s="472"/>
      <c r="J364" s="472"/>
      <c r="K364" s="394"/>
      <c r="L364" s="395"/>
      <c r="M364" s="395"/>
      <c r="N364" s="395"/>
      <c r="O364" s="396"/>
      <c r="P364" s="396"/>
      <c r="Q364" s="395"/>
      <c r="R364" s="395"/>
      <c r="S364" s="395"/>
      <c r="T364" s="395"/>
      <c r="U364" s="395"/>
      <c r="V364" s="472"/>
      <c r="W364" s="394"/>
      <c r="X364" s="395"/>
      <c r="Y364" s="395"/>
      <c r="Z364" s="395"/>
      <c r="AA364" s="396"/>
      <c r="AB364" s="396"/>
      <c r="AC364" s="395"/>
      <c r="AD364" s="395"/>
      <c r="AE364" s="395"/>
      <c r="AF364" s="395"/>
      <c r="AG364" s="395"/>
      <c r="AH364" s="472"/>
      <c r="AI364" s="489" t="str">
        <f t="shared" si="286"/>
        <v xml:space="preserve"> </v>
      </c>
      <c r="AJ364" s="397" t="str">
        <f t="shared" si="287"/>
        <v xml:space="preserve"> </v>
      </c>
      <c r="AK364" s="397" t="str">
        <f t="shared" si="288"/>
        <v xml:space="preserve"> </v>
      </c>
      <c r="AL364" s="397" t="str">
        <f t="shared" si="289"/>
        <v xml:space="preserve"> </v>
      </c>
      <c r="AM364" s="397" t="str">
        <f t="shared" si="290"/>
        <v xml:space="preserve"> </v>
      </c>
      <c r="AN364" s="397" t="str">
        <f t="shared" si="291"/>
        <v xml:space="preserve"> </v>
      </c>
      <c r="AO364" s="397" t="str">
        <f t="shared" si="292"/>
        <v xml:space="preserve"> </v>
      </c>
      <c r="AP364" s="397" t="str">
        <f t="shared" si="293"/>
        <v xml:space="preserve"> </v>
      </c>
      <c r="AQ364" s="397" t="str">
        <f t="shared" si="294"/>
        <v xml:space="preserve"> </v>
      </c>
      <c r="AR364" s="397" t="str">
        <f t="shared" si="295"/>
        <v xml:space="preserve"> </v>
      </c>
      <c r="AS364" s="397" t="str">
        <f t="shared" si="296"/>
        <v xml:space="preserve"> </v>
      </c>
      <c r="AT364" s="398" t="str">
        <f t="shared" si="297"/>
        <v xml:space="preserve"> </v>
      </c>
      <c r="AU364" s="379"/>
      <c r="AV364" s="395"/>
      <c r="AW364" s="472"/>
      <c r="AX364" s="400"/>
      <c r="AY364" s="395"/>
      <c r="AZ364" s="472"/>
      <c r="BA364" s="489" t="str">
        <f t="shared" si="298"/>
        <v xml:space="preserve"> </v>
      </c>
      <c r="BB364" s="397" t="str">
        <f t="shared" si="299"/>
        <v xml:space="preserve"> </v>
      </c>
      <c r="BC364" s="398" t="str">
        <f t="shared" si="300"/>
        <v xml:space="preserve"> </v>
      </c>
      <c r="BD364" s="401"/>
      <c r="BE364" s="402"/>
      <c r="BF364" s="472"/>
      <c r="BG364" s="403"/>
      <c r="BH364" s="402"/>
      <c r="BI364" s="472"/>
      <c r="BJ364" s="403"/>
      <c r="BK364" s="402"/>
      <c r="BL364" s="472"/>
      <c r="BM364" s="403"/>
      <c r="BN364" s="402"/>
      <c r="BO364" s="472"/>
      <c r="BP364" s="490" t="str">
        <f t="shared" si="301"/>
        <v/>
      </c>
      <c r="BQ364" s="475" t="str">
        <f t="shared" si="302"/>
        <v/>
      </c>
      <c r="BR364" s="405" t="str">
        <f t="shared" si="303"/>
        <v/>
      </c>
      <c r="BS364" s="402">
        <v>635</v>
      </c>
      <c r="BT364" s="402">
        <v>606</v>
      </c>
      <c r="BU364" s="402">
        <v>527</v>
      </c>
      <c r="BV364" s="402">
        <v>548</v>
      </c>
      <c r="BW364" s="472">
        <v>281</v>
      </c>
      <c r="BX364" s="472">
        <v>526</v>
      </c>
      <c r="BY364" s="403">
        <v>140</v>
      </c>
      <c r="BZ364" s="402">
        <v>143</v>
      </c>
      <c r="CA364" s="402">
        <v>178</v>
      </c>
      <c r="CB364" s="402">
        <v>219</v>
      </c>
      <c r="CC364" s="402">
        <v>204</v>
      </c>
      <c r="CD364" s="402">
        <v>212</v>
      </c>
      <c r="CE364" s="402">
        <v>191</v>
      </c>
      <c r="CF364" s="472">
        <v>183</v>
      </c>
      <c r="CG364" s="403"/>
      <c r="CH364" s="399">
        <v>0</v>
      </c>
      <c r="CI364" s="402"/>
      <c r="CJ364" s="402"/>
      <c r="CK364" s="402"/>
      <c r="CL364" s="402"/>
      <c r="CM364" s="402"/>
      <c r="CN364" s="602">
        <v>0</v>
      </c>
      <c r="CO364" s="489">
        <f t="shared" si="304"/>
        <v>140</v>
      </c>
      <c r="CP364" s="397">
        <f t="shared" si="305"/>
        <v>143</v>
      </c>
      <c r="CQ364" s="397">
        <f t="shared" si="306"/>
        <v>178</v>
      </c>
      <c r="CR364" s="397">
        <f t="shared" si="307"/>
        <v>219</v>
      </c>
      <c r="CS364" s="397">
        <f t="shared" si="308"/>
        <v>204</v>
      </c>
      <c r="CT364" s="397">
        <f t="shared" si="309"/>
        <v>212</v>
      </c>
      <c r="CU364" s="397">
        <f t="shared" si="310"/>
        <v>191</v>
      </c>
      <c r="CV364" s="491">
        <f t="shared" si="311"/>
        <v>183</v>
      </c>
      <c r="CW364" s="379">
        <v>127.2</v>
      </c>
      <c r="CX364" s="399">
        <v>26</v>
      </c>
      <c r="CY364" s="602">
        <v>130</v>
      </c>
      <c r="CZ364" s="400"/>
      <c r="DA364" s="399"/>
      <c r="DB364" s="472"/>
      <c r="DC364" s="404">
        <f t="shared" si="312"/>
        <v>84.8</v>
      </c>
      <c r="DD364" s="404">
        <f t="shared" si="313"/>
        <v>165</v>
      </c>
      <c r="DE364" s="405">
        <f t="shared" si="314"/>
        <v>53</v>
      </c>
      <c r="DF364" s="379">
        <v>31</v>
      </c>
      <c r="DG364" s="541">
        <v>31</v>
      </c>
      <c r="DH364" s="602">
        <v>16</v>
      </c>
      <c r="DI364" s="400"/>
      <c r="DJ364" s="399"/>
      <c r="DK364" s="472"/>
      <c r="DL364" s="400"/>
      <c r="DM364" s="399"/>
      <c r="DN364" s="472"/>
      <c r="DO364" s="400"/>
      <c r="DP364" s="541"/>
      <c r="DQ364" s="602"/>
      <c r="DR364" s="404">
        <f t="shared" si="315"/>
        <v>188</v>
      </c>
      <c r="DS364" s="404">
        <f t="shared" si="316"/>
        <v>173</v>
      </c>
      <c r="DT364" s="405">
        <f t="shared" si="317"/>
        <v>196</v>
      </c>
      <c r="DU364" s="409"/>
      <c r="DV364" s="406" t="b">
        <f t="shared" si="318"/>
        <v>0</v>
      </c>
      <c r="DW364" s="136" t="b">
        <f t="shared" si="319"/>
        <v>0</v>
      </c>
      <c r="DX364" s="408" t="b">
        <f t="shared" si="320"/>
        <v>1</v>
      </c>
      <c r="DY364" s="136" t="b">
        <f t="shared" si="321"/>
        <v>0</v>
      </c>
      <c r="DZ364" s="136" t="b">
        <f t="shared" si="322"/>
        <v>0</v>
      </c>
      <c r="EA364" s="408" t="b">
        <f t="shared" si="323"/>
        <v>1</v>
      </c>
      <c r="EB364" s="136" t="b">
        <f t="shared" si="324"/>
        <v>0</v>
      </c>
      <c r="EC364" s="136" t="b">
        <f t="shared" si="325"/>
        <v>0</v>
      </c>
      <c r="ED364" s="408" t="b">
        <f t="shared" si="326"/>
        <v>1</v>
      </c>
      <c r="EE364" s="136" t="b">
        <f t="shared" si="327"/>
        <v>1</v>
      </c>
      <c r="EF364" s="136" t="b">
        <f t="shared" si="328"/>
        <v>1</v>
      </c>
      <c r="EG364" s="408" t="b">
        <f t="shared" si="329"/>
        <v>1</v>
      </c>
      <c r="EH364" s="136" t="b">
        <f t="shared" si="330"/>
        <v>1</v>
      </c>
      <c r="EI364" s="136" t="b">
        <f t="shared" si="331"/>
        <v>1</v>
      </c>
      <c r="EJ364" s="408" t="b">
        <f t="shared" si="332"/>
        <v>1</v>
      </c>
      <c r="EK364" s="136" t="b">
        <f t="shared" si="333"/>
        <v>1</v>
      </c>
      <c r="EL364" s="136" t="b">
        <f t="shared" si="334"/>
        <v>0</v>
      </c>
      <c r="EM364" s="408" t="b">
        <f t="shared" si="335"/>
        <v>0</v>
      </c>
      <c r="EN364" s="408"/>
      <c r="EO364" s="409"/>
      <c r="EP364" s="409"/>
      <c r="EQ364" s="409"/>
      <c r="ER364" s="409"/>
      <c r="ES364" s="409"/>
      <c r="ET364" s="409"/>
      <c r="EU364" s="409"/>
      <c r="EV364" s="409"/>
      <c r="EW364" s="409"/>
      <c r="EX364" s="409"/>
      <c r="EY364" s="409"/>
      <c r="EZ364" s="409"/>
      <c r="FA364" s="409"/>
      <c r="FB364" s="409"/>
      <c r="FC364" s="409"/>
      <c r="FD364" s="409"/>
      <c r="FE364" s="409"/>
      <c r="FF364" s="409"/>
      <c r="FG364" s="409"/>
      <c r="FH364" s="409"/>
      <c r="FI364" s="409"/>
      <c r="FJ364" s="409"/>
      <c r="FK364" s="409"/>
      <c r="FL364" s="409"/>
      <c r="FM364" s="409"/>
      <c r="FN364" s="409"/>
      <c r="FO364" s="409"/>
      <c r="FP364" s="409"/>
      <c r="FQ364" s="409"/>
      <c r="FR364" s="409"/>
      <c r="FS364" s="409"/>
      <c r="FT364" s="409"/>
      <c r="FU364" s="409"/>
      <c r="FV364" s="409"/>
      <c r="FW364" s="409"/>
      <c r="FX364" s="409"/>
      <c r="FY364" s="409"/>
      <c r="FZ364" s="409"/>
      <c r="GA364" s="409"/>
      <c r="GB364" s="409"/>
      <c r="GC364" s="409"/>
      <c r="GD364" s="409"/>
      <c r="GE364" s="409"/>
      <c r="GF364" s="409"/>
      <c r="GG364" s="409"/>
      <c r="GH364" s="409"/>
      <c r="GI364" s="409"/>
      <c r="GJ364" s="409"/>
      <c r="GK364" s="409"/>
      <c r="GL364" s="409"/>
      <c r="GM364" s="409"/>
      <c r="GN364" s="409"/>
      <c r="GO364" s="409"/>
      <c r="GP364" s="409"/>
      <c r="GQ364" s="409"/>
      <c r="GR364" s="409"/>
      <c r="GS364" s="409"/>
      <c r="GT364" s="409"/>
      <c r="GU364" s="409"/>
      <c r="GV364" s="409"/>
      <c r="GW364" s="409"/>
      <c r="GX364" s="409"/>
      <c r="GY364" s="409"/>
      <c r="GZ364" s="409"/>
      <c r="HA364" s="409"/>
      <c r="HB364" s="409"/>
      <c r="HC364" s="409"/>
      <c r="HD364" s="409"/>
      <c r="HE364" s="409"/>
      <c r="HF364" s="409"/>
      <c r="HG364" s="409"/>
      <c r="HH364" s="409"/>
      <c r="HI364" s="409"/>
      <c r="HJ364" s="409"/>
      <c r="HK364" s="409"/>
      <c r="HL364" s="409"/>
      <c r="HM364" s="409"/>
      <c r="HN364" s="409"/>
      <c r="HO364" s="409"/>
      <c r="HP364" s="409"/>
    </row>
    <row r="365" spans="1:224" s="407" customFormat="1">
      <c r="A365" s="579" t="s">
        <v>917</v>
      </c>
      <c r="B365" s="595" t="s">
        <v>730</v>
      </c>
      <c r="C365" s="596">
        <v>198774</v>
      </c>
      <c r="D365" s="597">
        <v>9</v>
      </c>
      <c r="E365" s="395"/>
      <c r="F365" s="395"/>
      <c r="G365" s="395"/>
      <c r="H365" s="395"/>
      <c r="I365" s="472"/>
      <c r="J365" s="472"/>
      <c r="K365" s="394"/>
      <c r="L365" s="395"/>
      <c r="M365" s="395"/>
      <c r="N365" s="395"/>
      <c r="O365" s="396"/>
      <c r="P365" s="396"/>
      <c r="Q365" s="395"/>
      <c r="R365" s="395"/>
      <c r="S365" s="395"/>
      <c r="T365" s="395"/>
      <c r="U365" s="395"/>
      <c r="V365" s="472"/>
      <c r="W365" s="394"/>
      <c r="X365" s="395"/>
      <c r="Y365" s="395"/>
      <c r="Z365" s="395"/>
      <c r="AA365" s="396"/>
      <c r="AB365" s="396"/>
      <c r="AC365" s="395"/>
      <c r="AD365" s="395"/>
      <c r="AE365" s="395"/>
      <c r="AF365" s="395"/>
      <c r="AG365" s="395"/>
      <c r="AH365" s="472"/>
      <c r="AI365" s="489" t="str">
        <f t="shared" si="286"/>
        <v xml:space="preserve"> </v>
      </c>
      <c r="AJ365" s="397" t="str">
        <f t="shared" si="287"/>
        <v xml:space="preserve"> </v>
      </c>
      <c r="AK365" s="397" t="str">
        <f t="shared" si="288"/>
        <v xml:space="preserve"> </v>
      </c>
      <c r="AL365" s="397" t="str">
        <f t="shared" si="289"/>
        <v xml:space="preserve"> </v>
      </c>
      <c r="AM365" s="397" t="str">
        <f t="shared" si="290"/>
        <v xml:space="preserve"> </v>
      </c>
      <c r="AN365" s="397" t="str">
        <f t="shared" si="291"/>
        <v xml:space="preserve"> </v>
      </c>
      <c r="AO365" s="397" t="str">
        <f t="shared" si="292"/>
        <v xml:space="preserve"> </v>
      </c>
      <c r="AP365" s="397" t="str">
        <f t="shared" si="293"/>
        <v xml:space="preserve"> </v>
      </c>
      <c r="AQ365" s="397" t="str">
        <f t="shared" si="294"/>
        <v xml:space="preserve"> </v>
      </c>
      <c r="AR365" s="397" t="str">
        <f t="shared" si="295"/>
        <v xml:space="preserve"> </v>
      </c>
      <c r="AS365" s="397" t="str">
        <f t="shared" si="296"/>
        <v xml:space="preserve"> </v>
      </c>
      <c r="AT365" s="398" t="str">
        <f t="shared" si="297"/>
        <v xml:space="preserve"> </v>
      </c>
      <c r="AU365" s="379"/>
      <c r="AV365" s="395"/>
      <c r="AW365" s="472"/>
      <c r="AX365" s="400"/>
      <c r="AY365" s="395"/>
      <c r="AZ365" s="472"/>
      <c r="BA365" s="489" t="str">
        <f t="shared" si="298"/>
        <v xml:space="preserve"> </v>
      </c>
      <c r="BB365" s="397" t="str">
        <f t="shared" si="299"/>
        <v xml:space="preserve"> </v>
      </c>
      <c r="BC365" s="398" t="str">
        <f t="shared" si="300"/>
        <v xml:space="preserve"> </v>
      </c>
      <c r="BD365" s="401"/>
      <c r="BE365" s="402"/>
      <c r="BF365" s="472"/>
      <c r="BG365" s="403"/>
      <c r="BH365" s="402"/>
      <c r="BI365" s="472"/>
      <c r="BJ365" s="403"/>
      <c r="BK365" s="402"/>
      <c r="BL365" s="472"/>
      <c r="BM365" s="403"/>
      <c r="BN365" s="402"/>
      <c r="BO365" s="472"/>
      <c r="BP365" s="490" t="str">
        <f t="shared" si="301"/>
        <v/>
      </c>
      <c r="BQ365" s="475" t="str">
        <f t="shared" si="302"/>
        <v/>
      </c>
      <c r="BR365" s="405" t="str">
        <f t="shared" si="303"/>
        <v/>
      </c>
      <c r="BS365" s="402">
        <v>1665</v>
      </c>
      <c r="BT365" s="402">
        <v>1742</v>
      </c>
      <c r="BU365" s="402">
        <v>1697</v>
      </c>
      <c r="BV365" s="402">
        <v>1843</v>
      </c>
      <c r="BW365" s="472">
        <v>3130</v>
      </c>
      <c r="BX365" s="472">
        <v>3100</v>
      </c>
      <c r="BY365" s="403">
        <v>378</v>
      </c>
      <c r="BZ365" s="402">
        <v>372</v>
      </c>
      <c r="CA365" s="402">
        <v>517</v>
      </c>
      <c r="CB365" s="402">
        <v>529</v>
      </c>
      <c r="CC365" s="402">
        <v>443</v>
      </c>
      <c r="CD365" s="402">
        <v>447</v>
      </c>
      <c r="CE365" s="402">
        <v>813</v>
      </c>
      <c r="CF365" s="472">
        <v>716</v>
      </c>
      <c r="CG365" s="403"/>
      <c r="CH365" s="399">
        <v>0</v>
      </c>
      <c r="CI365" s="402"/>
      <c r="CJ365" s="402"/>
      <c r="CK365" s="402"/>
      <c r="CL365" s="402"/>
      <c r="CM365" s="402"/>
      <c r="CN365" s="602">
        <v>0</v>
      </c>
      <c r="CO365" s="489">
        <f t="shared" si="304"/>
        <v>378</v>
      </c>
      <c r="CP365" s="397">
        <f t="shared" si="305"/>
        <v>372</v>
      </c>
      <c r="CQ365" s="397">
        <f t="shared" si="306"/>
        <v>517</v>
      </c>
      <c r="CR365" s="397">
        <f t="shared" si="307"/>
        <v>529</v>
      </c>
      <c r="CS365" s="397">
        <f t="shared" si="308"/>
        <v>443</v>
      </c>
      <c r="CT365" s="397">
        <f t="shared" si="309"/>
        <v>447</v>
      </c>
      <c r="CU365" s="397">
        <f t="shared" si="310"/>
        <v>813</v>
      </c>
      <c r="CV365" s="491">
        <f t="shared" si="311"/>
        <v>716</v>
      </c>
      <c r="CW365" s="379">
        <v>312.89999999999998</v>
      </c>
      <c r="CX365" s="399">
        <v>569</v>
      </c>
      <c r="CY365" s="602">
        <v>327</v>
      </c>
      <c r="CZ365" s="400"/>
      <c r="DA365" s="399"/>
      <c r="DB365" s="472"/>
      <c r="DC365" s="404">
        <f t="shared" si="312"/>
        <v>134.10000000000002</v>
      </c>
      <c r="DD365" s="404">
        <f t="shared" si="313"/>
        <v>244</v>
      </c>
      <c r="DE365" s="405">
        <f t="shared" si="314"/>
        <v>389</v>
      </c>
      <c r="DF365" s="379">
        <v>231</v>
      </c>
      <c r="DG365" s="541">
        <v>135</v>
      </c>
      <c r="DH365" s="602">
        <v>146</v>
      </c>
      <c r="DI365" s="400"/>
      <c r="DJ365" s="399"/>
      <c r="DK365" s="472"/>
      <c r="DL365" s="400"/>
      <c r="DM365" s="399"/>
      <c r="DN365" s="472"/>
      <c r="DO365" s="400">
        <v>70</v>
      </c>
      <c r="DP365" s="541">
        <v>67</v>
      </c>
      <c r="DQ365" s="602">
        <v>77</v>
      </c>
      <c r="DR365" s="404">
        <f t="shared" si="315"/>
        <v>228</v>
      </c>
      <c r="DS365" s="404">
        <f t="shared" si="316"/>
        <v>241</v>
      </c>
      <c r="DT365" s="405">
        <f t="shared" si="317"/>
        <v>224</v>
      </c>
      <c r="DU365" s="409"/>
      <c r="DV365" s="406" t="b">
        <f t="shared" si="318"/>
        <v>0</v>
      </c>
      <c r="DW365" s="136" t="b">
        <f t="shared" si="319"/>
        <v>0</v>
      </c>
      <c r="DX365" s="408" t="b">
        <f t="shared" si="320"/>
        <v>1</v>
      </c>
      <c r="DY365" s="136" t="b">
        <f t="shared" si="321"/>
        <v>0</v>
      </c>
      <c r="DZ365" s="136" t="b">
        <f t="shared" si="322"/>
        <v>0</v>
      </c>
      <c r="EA365" s="408" t="b">
        <f t="shared" si="323"/>
        <v>1</v>
      </c>
      <c r="EB365" s="136" t="b">
        <f t="shared" si="324"/>
        <v>0</v>
      </c>
      <c r="EC365" s="136" t="b">
        <f t="shared" si="325"/>
        <v>0</v>
      </c>
      <c r="ED365" s="408" t="b">
        <f t="shared" si="326"/>
        <v>1</v>
      </c>
      <c r="EE365" s="136" t="b">
        <f t="shared" si="327"/>
        <v>1</v>
      </c>
      <c r="EF365" s="136" t="b">
        <f t="shared" si="328"/>
        <v>1</v>
      </c>
      <c r="EG365" s="408" t="b">
        <f t="shared" si="329"/>
        <v>1</v>
      </c>
      <c r="EH365" s="136" t="b">
        <f t="shared" si="330"/>
        <v>1</v>
      </c>
      <c r="EI365" s="136" t="b">
        <f t="shared" si="331"/>
        <v>1</v>
      </c>
      <c r="EJ365" s="408" t="b">
        <f t="shared" si="332"/>
        <v>1</v>
      </c>
      <c r="EK365" s="136" t="b">
        <f t="shared" si="333"/>
        <v>1</v>
      </c>
      <c r="EL365" s="136" t="b">
        <f t="shared" si="334"/>
        <v>0</v>
      </c>
      <c r="EM365" s="408" t="b">
        <f t="shared" si="335"/>
        <v>0</v>
      </c>
      <c r="EN365" s="408"/>
      <c r="EO365" s="409"/>
      <c r="EP365" s="409"/>
      <c r="EQ365" s="409"/>
      <c r="ER365" s="409"/>
      <c r="ES365" s="409"/>
      <c r="ET365" s="409"/>
      <c r="EU365" s="409"/>
      <c r="EV365" s="409"/>
      <c r="EW365" s="409"/>
      <c r="EX365" s="409"/>
      <c r="EY365" s="409"/>
      <c r="EZ365" s="409"/>
      <c r="FA365" s="409"/>
      <c r="FB365" s="409"/>
      <c r="FC365" s="409"/>
      <c r="FD365" s="409"/>
      <c r="FE365" s="409"/>
      <c r="FF365" s="409"/>
      <c r="FG365" s="409"/>
      <c r="FH365" s="409"/>
      <c r="FI365" s="409"/>
      <c r="FJ365" s="409"/>
      <c r="FK365" s="409"/>
      <c r="FL365" s="409"/>
      <c r="FM365" s="409"/>
      <c r="FN365" s="409"/>
      <c r="FO365" s="409"/>
      <c r="FP365" s="409"/>
      <c r="FQ365" s="409"/>
      <c r="FR365" s="409"/>
      <c r="FS365" s="409"/>
      <c r="FT365" s="409"/>
      <c r="FU365" s="409"/>
      <c r="FV365" s="409"/>
      <c r="FW365" s="409"/>
      <c r="FX365" s="409"/>
      <c r="FY365" s="409"/>
      <c r="FZ365" s="409"/>
      <c r="GA365" s="409"/>
      <c r="GB365" s="409"/>
      <c r="GC365" s="409"/>
      <c r="GD365" s="409"/>
      <c r="GE365" s="409"/>
      <c r="GF365" s="409"/>
      <c r="GG365" s="409"/>
      <c r="GH365" s="409"/>
      <c r="GI365" s="409"/>
      <c r="GJ365" s="409"/>
      <c r="GK365" s="409"/>
      <c r="GL365" s="409"/>
      <c r="GM365" s="409"/>
      <c r="GN365" s="409"/>
      <c r="GO365" s="409"/>
      <c r="GP365" s="409"/>
      <c r="GQ365" s="409"/>
      <c r="GR365" s="409"/>
      <c r="GS365" s="409"/>
      <c r="GT365" s="409"/>
      <c r="GU365" s="409"/>
      <c r="GV365" s="409"/>
      <c r="GW365" s="409"/>
      <c r="GX365" s="409"/>
      <c r="GY365" s="409"/>
      <c r="GZ365" s="409"/>
      <c r="HA365" s="409"/>
      <c r="HB365" s="409"/>
      <c r="HC365" s="409"/>
      <c r="HD365" s="409"/>
      <c r="HE365" s="409"/>
      <c r="HF365" s="409"/>
      <c r="HG365" s="409"/>
      <c r="HH365" s="409"/>
      <c r="HI365" s="409"/>
      <c r="HJ365" s="409"/>
      <c r="HK365" s="409"/>
      <c r="HL365" s="409"/>
      <c r="HM365" s="409"/>
      <c r="HN365" s="409"/>
      <c r="HO365" s="409"/>
      <c r="HP365" s="409"/>
    </row>
    <row r="366" spans="1:224">
      <c r="A366" s="579" t="s">
        <v>917</v>
      </c>
      <c r="B366" s="595" t="s">
        <v>731</v>
      </c>
      <c r="C366" s="596">
        <v>198817</v>
      </c>
      <c r="D366" s="597">
        <v>9</v>
      </c>
      <c r="E366" s="395"/>
      <c r="F366" s="395"/>
      <c r="G366" s="395"/>
      <c r="H366" s="395"/>
      <c r="I366" s="472"/>
      <c r="J366" s="472"/>
      <c r="K366" s="394"/>
      <c r="L366" s="395"/>
      <c r="M366" s="395"/>
      <c r="N366" s="395"/>
      <c r="O366" s="396"/>
      <c r="P366" s="396"/>
      <c r="Q366" s="395"/>
      <c r="R366" s="395"/>
      <c r="S366" s="395"/>
      <c r="T366" s="395"/>
      <c r="U366" s="395"/>
      <c r="V366" s="472"/>
      <c r="W366" s="394"/>
      <c r="X366" s="395"/>
      <c r="Y366" s="395"/>
      <c r="Z366" s="395"/>
      <c r="AA366" s="396"/>
      <c r="AB366" s="396"/>
      <c r="AC366" s="395"/>
      <c r="AD366" s="395"/>
      <c r="AE366" s="395"/>
      <c r="AF366" s="395"/>
      <c r="AG366" s="395"/>
      <c r="AH366" s="472"/>
      <c r="AI366" s="489" t="str">
        <f t="shared" si="286"/>
        <v xml:space="preserve"> </v>
      </c>
      <c r="AJ366" s="397" t="str">
        <f t="shared" si="287"/>
        <v xml:space="preserve"> </v>
      </c>
      <c r="AK366" s="397" t="str">
        <f t="shared" si="288"/>
        <v xml:space="preserve"> </v>
      </c>
      <c r="AL366" s="397" t="str">
        <f t="shared" si="289"/>
        <v xml:space="preserve"> </v>
      </c>
      <c r="AM366" s="397" t="str">
        <f t="shared" si="290"/>
        <v xml:space="preserve"> </v>
      </c>
      <c r="AN366" s="397" t="str">
        <f t="shared" si="291"/>
        <v xml:space="preserve"> </v>
      </c>
      <c r="AO366" s="397" t="str">
        <f t="shared" si="292"/>
        <v xml:space="preserve"> </v>
      </c>
      <c r="AP366" s="397" t="str">
        <f t="shared" si="293"/>
        <v xml:space="preserve"> </v>
      </c>
      <c r="AQ366" s="397" t="str">
        <f t="shared" si="294"/>
        <v xml:space="preserve"> </v>
      </c>
      <c r="AR366" s="397" t="str">
        <f t="shared" si="295"/>
        <v xml:space="preserve"> </v>
      </c>
      <c r="AS366" s="397" t="str">
        <f t="shared" si="296"/>
        <v xml:space="preserve"> </v>
      </c>
      <c r="AT366" s="398" t="str">
        <f t="shared" si="297"/>
        <v xml:space="preserve"> </v>
      </c>
      <c r="AU366" s="379"/>
      <c r="AV366" s="395"/>
      <c r="AW366" s="472"/>
      <c r="AX366" s="400"/>
      <c r="AY366" s="395"/>
      <c r="AZ366" s="472"/>
      <c r="BA366" s="489" t="str">
        <f t="shared" si="298"/>
        <v xml:space="preserve"> </v>
      </c>
      <c r="BB366" s="397" t="str">
        <f t="shared" si="299"/>
        <v xml:space="preserve"> </v>
      </c>
      <c r="BC366" s="398" t="str">
        <f t="shared" si="300"/>
        <v xml:space="preserve"> </v>
      </c>
      <c r="BD366" s="401"/>
      <c r="BE366" s="402"/>
      <c r="BF366" s="472"/>
      <c r="BG366" s="403"/>
      <c r="BH366" s="402"/>
      <c r="BI366" s="472"/>
      <c r="BJ366" s="403"/>
      <c r="BK366" s="402"/>
      <c r="BL366" s="472"/>
      <c r="BM366" s="403"/>
      <c r="BN366" s="402"/>
      <c r="BO366" s="472"/>
      <c r="BP366" s="490" t="str">
        <f t="shared" si="301"/>
        <v/>
      </c>
      <c r="BQ366" s="475" t="str">
        <f t="shared" si="302"/>
        <v/>
      </c>
      <c r="BR366" s="405" t="str">
        <f t="shared" si="303"/>
        <v/>
      </c>
      <c r="BS366" s="402">
        <v>1252</v>
      </c>
      <c r="BT366" s="402">
        <v>1152</v>
      </c>
      <c r="BU366" s="402">
        <v>365</v>
      </c>
      <c r="BV366" s="402">
        <v>400</v>
      </c>
      <c r="BW366" s="472">
        <v>1319</v>
      </c>
      <c r="BX366" s="472">
        <v>659</v>
      </c>
      <c r="BY366" s="403">
        <v>220</v>
      </c>
      <c r="BZ366" s="402">
        <v>206</v>
      </c>
      <c r="CA366" s="402">
        <v>270</v>
      </c>
      <c r="CB366" s="402">
        <v>309</v>
      </c>
      <c r="CC366" s="402">
        <v>281</v>
      </c>
      <c r="CD366" s="402">
        <v>319</v>
      </c>
      <c r="CE366" s="402">
        <v>328</v>
      </c>
      <c r="CF366" s="472">
        <v>218</v>
      </c>
      <c r="CG366" s="403"/>
      <c r="CH366" s="399">
        <v>0</v>
      </c>
      <c r="CI366" s="402"/>
      <c r="CJ366" s="402"/>
      <c r="CK366" s="402"/>
      <c r="CL366" s="402"/>
      <c r="CM366" s="402"/>
      <c r="CN366" s="602">
        <v>0</v>
      </c>
      <c r="CO366" s="489">
        <f t="shared" si="304"/>
        <v>220</v>
      </c>
      <c r="CP366" s="397">
        <f t="shared" si="305"/>
        <v>206</v>
      </c>
      <c r="CQ366" s="397">
        <f t="shared" si="306"/>
        <v>270</v>
      </c>
      <c r="CR366" s="397">
        <f t="shared" si="307"/>
        <v>309</v>
      </c>
      <c r="CS366" s="397">
        <f t="shared" si="308"/>
        <v>281</v>
      </c>
      <c r="CT366" s="397">
        <f t="shared" si="309"/>
        <v>319</v>
      </c>
      <c r="CU366" s="397">
        <f t="shared" si="310"/>
        <v>328</v>
      </c>
      <c r="CV366" s="491">
        <f t="shared" si="311"/>
        <v>218</v>
      </c>
      <c r="CW366" s="379">
        <v>191.4</v>
      </c>
      <c r="CX366" s="399">
        <v>187</v>
      </c>
      <c r="CY366" s="602">
        <v>142</v>
      </c>
      <c r="CZ366" s="400"/>
      <c r="DA366" s="399"/>
      <c r="DB366" s="472"/>
      <c r="DC366" s="404">
        <f t="shared" si="312"/>
        <v>127.6</v>
      </c>
      <c r="DD366" s="404">
        <f t="shared" si="313"/>
        <v>141</v>
      </c>
      <c r="DE366" s="405">
        <f t="shared" si="314"/>
        <v>76</v>
      </c>
      <c r="DF366" s="379">
        <v>4</v>
      </c>
      <c r="DG366" s="541">
        <v>37</v>
      </c>
      <c r="DH366" s="602">
        <v>57</v>
      </c>
      <c r="DI366" s="400"/>
      <c r="DJ366" s="399"/>
      <c r="DK366" s="472"/>
      <c r="DL366" s="400"/>
      <c r="DM366" s="399"/>
      <c r="DN366" s="472"/>
      <c r="DO366" s="400"/>
      <c r="DP366" s="541"/>
      <c r="DQ366" s="602"/>
      <c r="DR366" s="404">
        <f t="shared" si="315"/>
        <v>305</v>
      </c>
      <c r="DS366" s="404">
        <f t="shared" si="316"/>
        <v>244</v>
      </c>
      <c r="DT366" s="405">
        <f t="shared" si="317"/>
        <v>262</v>
      </c>
      <c r="DU366" s="409"/>
      <c r="DV366" s="406" t="b">
        <f t="shared" si="318"/>
        <v>0</v>
      </c>
      <c r="DW366" s="136" t="b">
        <f t="shared" si="319"/>
        <v>0</v>
      </c>
      <c r="DX366" s="408" t="b">
        <f t="shared" si="320"/>
        <v>1</v>
      </c>
      <c r="DY366" s="136" t="b">
        <f t="shared" si="321"/>
        <v>0</v>
      </c>
      <c r="DZ366" s="136" t="b">
        <f t="shared" si="322"/>
        <v>0</v>
      </c>
      <c r="EA366" s="408" t="b">
        <f t="shared" si="323"/>
        <v>1</v>
      </c>
      <c r="EB366" s="136" t="b">
        <f t="shared" si="324"/>
        <v>0</v>
      </c>
      <c r="EC366" s="136" t="b">
        <f t="shared" si="325"/>
        <v>0</v>
      </c>
      <c r="ED366" s="408" t="b">
        <f t="shared" si="326"/>
        <v>1</v>
      </c>
      <c r="EE366" s="136" t="b">
        <f t="shared" si="327"/>
        <v>1</v>
      </c>
      <c r="EF366" s="136" t="b">
        <f t="shared" si="328"/>
        <v>1</v>
      </c>
      <c r="EG366" s="408" t="b">
        <f t="shared" si="329"/>
        <v>1</v>
      </c>
      <c r="EH366" s="136" t="b">
        <f t="shared" si="330"/>
        <v>1</v>
      </c>
      <c r="EI366" s="136" t="b">
        <f t="shared" si="331"/>
        <v>1</v>
      </c>
      <c r="EJ366" s="408" t="b">
        <f t="shared" si="332"/>
        <v>1</v>
      </c>
      <c r="EK366" s="136" t="b">
        <f t="shared" si="333"/>
        <v>1</v>
      </c>
      <c r="EL366" s="136" t="b">
        <f t="shared" si="334"/>
        <v>0</v>
      </c>
      <c r="EM366" s="408" t="b">
        <f t="shared" si="335"/>
        <v>0</v>
      </c>
      <c r="EN366" s="408"/>
    </row>
    <row r="367" spans="1:224">
      <c r="A367" s="579" t="s">
        <v>917</v>
      </c>
      <c r="B367" s="663" t="s">
        <v>732</v>
      </c>
      <c r="C367" s="600">
        <v>198914</v>
      </c>
      <c r="D367" s="664">
        <v>9</v>
      </c>
      <c r="E367" s="395"/>
      <c r="F367" s="395"/>
      <c r="G367" s="395"/>
      <c r="H367" s="395"/>
      <c r="I367" s="472"/>
      <c r="J367" s="472"/>
      <c r="K367" s="394"/>
      <c r="L367" s="395"/>
      <c r="M367" s="395"/>
      <c r="N367" s="395"/>
      <c r="O367" s="396"/>
      <c r="P367" s="396"/>
      <c r="Q367" s="395"/>
      <c r="R367" s="395"/>
      <c r="S367" s="395"/>
      <c r="T367" s="395"/>
      <c r="U367" s="395"/>
      <c r="V367" s="472"/>
      <c r="W367" s="394"/>
      <c r="X367" s="395"/>
      <c r="Y367" s="395"/>
      <c r="Z367" s="395"/>
      <c r="AA367" s="396"/>
      <c r="AB367" s="396"/>
      <c r="AC367" s="395"/>
      <c r="AD367" s="395"/>
      <c r="AE367" s="395"/>
      <c r="AF367" s="395"/>
      <c r="AG367" s="395"/>
      <c r="AH367" s="472"/>
      <c r="AI367" s="489" t="str">
        <f t="shared" si="286"/>
        <v xml:space="preserve"> </v>
      </c>
      <c r="AJ367" s="397" t="str">
        <f t="shared" si="287"/>
        <v xml:space="preserve"> </v>
      </c>
      <c r="AK367" s="397" t="str">
        <f t="shared" si="288"/>
        <v xml:space="preserve"> </v>
      </c>
      <c r="AL367" s="397" t="str">
        <f t="shared" si="289"/>
        <v xml:space="preserve"> </v>
      </c>
      <c r="AM367" s="397" t="str">
        <f t="shared" si="290"/>
        <v xml:space="preserve"> </v>
      </c>
      <c r="AN367" s="397" t="str">
        <f t="shared" si="291"/>
        <v xml:space="preserve"> </v>
      </c>
      <c r="AO367" s="397" t="str">
        <f t="shared" si="292"/>
        <v xml:space="preserve"> </v>
      </c>
      <c r="AP367" s="397" t="str">
        <f t="shared" si="293"/>
        <v xml:space="preserve"> </v>
      </c>
      <c r="AQ367" s="397" t="str">
        <f t="shared" si="294"/>
        <v xml:space="preserve"> </v>
      </c>
      <c r="AR367" s="397" t="str">
        <f t="shared" si="295"/>
        <v xml:space="preserve"> </v>
      </c>
      <c r="AS367" s="397" t="str">
        <f t="shared" si="296"/>
        <v xml:space="preserve"> </v>
      </c>
      <c r="AT367" s="398" t="str">
        <f t="shared" si="297"/>
        <v xml:space="preserve"> </v>
      </c>
      <c r="AU367" s="379"/>
      <c r="AV367" s="395"/>
      <c r="AW367" s="472"/>
      <c r="AX367" s="400"/>
      <c r="AY367" s="395"/>
      <c r="AZ367" s="472"/>
      <c r="BA367" s="489" t="str">
        <f t="shared" si="298"/>
        <v xml:space="preserve"> </v>
      </c>
      <c r="BB367" s="397" t="str">
        <f t="shared" si="299"/>
        <v xml:space="preserve"> </v>
      </c>
      <c r="BC367" s="398" t="str">
        <f t="shared" si="300"/>
        <v xml:space="preserve"> </v>
      </c>
      <c r="BD367" s="401"/>
      <c r="BE367" s="402"/>
      <c r="BF367" s="472"/>
      <c r="BG367" s="403"/>
      <c r="BH367" s="402"/>
      <c r="BI367" s="472"/>
      <c r="BJ367" s="403"/>
      <c r="BK367" s="402"/>
      <c r="BL367" s="472"/>
      <c r="BM367" s="403"/>
      <c r="BN367" s="402"/>
      <c r="BO367" s="472"/>
      <c r="BP367" s="490" t="str">
        <f t="shared" si="301"/>
        <v/>
      </c>
      <c r="BQ367" s="475" t="str">
        <f t="shared" si="302"/>
        <v/>
      </c>
      <c r="BR367" s="405" t="str">
        <f t="shared" si="303"/>
        <v/>
      </c>
      <c r="BS367" s="402">
        <v>231</v>
      </c>
      <c r="BT367" s="402">
        <v>287</v>
      </c>
      <c r="BU367" s="402">
        <v>39</v>
      </c>
      <c r="BV367" s="402">
        <v>588</v>
      </c>
      <c r="BW367" s="472">
        <v>217</v>
      </c>
      <c r="BX367" s="472">
        <v>887</v>
      </c>
      <c r="BY367" s="403">
        <v>84</v>
      </c>
      <c r="BZ367" s="402">
        <v>58</v>
      </c>
      <c r="CA367" s="402">
        <v>99</v>
      </c>
      <c r="CB367" s="402">
        <v>103</v>
      </c>
      <c r="CC367" s="402">
        <v>100</v>
      </c>
      <c r="CD367" s="402">
        <v>224</v>
      </c>
      <c r="CE367" s="402">
        <v>158</v>
      </c>
      <c r="CF367" s="472">
        <v>174</v>
      </c>
      <c r="CG367" s="403"/>
      <c r="CH367" s="399">
        <v>0</v>
      </c>
      <c r="CI367" s="402"/>
      <c r="CJ367" s="402"/>
      <c r="CK367" s="402"/>
      <c r="CL367" s="402"/>
      <c r="CM367" s="402"/>
      <c r="CN367" s="602">
        <v>0</v>
      </c>
      <c r="CO367" s="489">
        <f t="shared" si="304"/>
        <v>84</v>
      </c>
      <c r="CP367" s="397">
        <f t="shared" si="305"/>
        <v>58</v>
      </c>
      <c r="CQ367" s="397">
        <f t="shared" si="306"/>
        <v>99</v>
      </c>
      <c r="CR367" s="397">
        <f t="shared" si="307"/>
        <v>103</v>
      </c>
      <c r="CS367" s="397">
        <f t="shared" si="308"/>
        <v>100</v>
      </c>
      <c r="CT367" s="397">
        <f t="shared" si="309"/>
        <v>224</v>
      </c>
      <c r="CU367" s="397">
        <f t="shared" si="310"/>
        <v>158</v>
      </c>
      <c r="CV367" s="491">
        <f t="shared" si="311"/>
        <v>174</v>
      </c>
      <c r="CW367" s="379">
        <v>150.08000000000001</v>
      </c>
      <c r="CX367" s="399">
        <v>19</v>
      </c>
      <c r="CY367" s="602">
        <v>135</v>
      </c>
      <c r="CZ367" s="400"/>
      <c r="DA367" s="399"/>
      <c r="DB367" s="472"/>
      <c r="DC367" s="404">
        <f t="shared" si="312"/>
        <v>73.919999999999987</v>
      </c>
      <c r="DD367" s="404">
        <f t="shared" si="313"/>
        <v>139</v>
      </c>
      <c r="DE367" s="405">
        <f t="shared" si="314"/>
        <v>39</v>
      </c>
      <c r="DF367" s="379">
        <v>47</v>
      </c>
      <c r="DG367" s="541">
        <v>53</v>
      </c>
      <c r="DH367" s="602">
        <v>112</v>
      </c>
      <c r="DI367" s="400"/>
      <c r="DJ367" s="399"/>
      <c r="DK367" s="472"/>
      <c r="DL367" s="400"/>
      <c r="DM367" s="399"/>
      <c r="DN367" s="472"/>
      <c r="DO367" s="400"/>
      <c r="DP367" s="541"/>
      <c r="DQ367" s="602"/>
      <c r="DR367" s="404">
        <f t="shared" si="315"/>
        <v>56</v>
      </c>
      <c r="DS367" s="404">
        <f t="shared" si="316"/>
        <v>47</v>
      </c>
      <c r="DT367" s="405">
        <f t="shared" si="317"/>
        <v>112</v>
      </c>
      <c r="DU367" s="409"/>
      <c r="DV367" s="406" t="b">
        <f t="shared" si="318"/>
        <v>0</v>
      </c>
      <c r="DW367" s="136" t="b">
        <f t="shared" si="319"/>
        <v>0</v>
      </c>
      <c r="DX367" s="408" t="b">
        <f t="shared" si="320"/>
        <v>1</v>
      </c>
      <c r="DY367" s="136" t="b">
        <f t="shared" si="321"/>
        <v>0</v>
      </c>
      <c r="DZ367" s="136" t="b">
        <f t="shared" si="322"/>
        <v>0</v>
      </c>
      <c r="EA367" s="408" t="b">
        <f t="shared" si="323"/>
        <v>1</v>
      </c>
      <c r="EB367" s="136" t="b">
        <f t="shared" si="324"/>
        <v>0</v>
      </c>
      <c r="EC367" s="136" t="b">
        <f t="shared" si="325"/>
        <v>0</v>
      </c>
      <c r="ED367" s="408" t="b">
        <f t="shared" si="326"/>
        <v>1</v>
      </c>
      <c r="EE367" s="136" t="b">
        <f t="shared" si="327"/>
        <v>1</v>
      </c>
      <c r="EF367" s="136" t="b">
        <f t="shared" si="328"/>
        <v>1</v>
      </c>
      <c r="EG367" s="408" t="b">
        <f t="shared" si="329"/>
        <v>1</v>
      </c>
      <c r="EH367" s="136" t="b">
        <f t="shared" si="330"/>
        <v>1</v>
      </c>
      <c r="EI367" s="136" t="b">
        <f t="shared" si="331"/>
        <v>1</v>
      </c>
      <c r="EJ367" s="408" t="b">
        <f t="shared" si="332"/>
        <v>1</v>
      </c>
      <c r="EK367" s="136" t="b">
        <f t="shared" si="333"/>
        <v>1</v>
      </c>
      <c r="EL367" s="136" t="b">
        <f t="shared" si="334"/>
        <v>0</v>
      </c>
      <c r="EM367" s="408" t="b">
        <f t="shared" si="335"/>
        <v>0</v>
      </c>
      <c r="EN367" s="408"/>
    </row>
    <row r="368" spans="1:224">
      <c r="A368" s="579" t="s">
        <v>917</v>
      </c>
      <c r="B368" s="595" t="s">
        <v>733</v>
      </c>
      <c r="C368" s="596">
        <v>198987</v>
      </c>
      <c r="D368" s="597">
        <v>9</v>
      </c>
      <c r="E368" s="395"/>
      <c r="F368" s="395"/>
      <c r="G368" s="395"/>
      <c r="H368" s="395"/>
      <c r="I368" s="472"/>
      <c r="J368" s="472"/>
      <c r="K368" s="394"/>
      <c r="L368" s="395"/>
      <c r="M368" s="395"/>
      <c r="N368" s="395"/>
      <c r="O368" s="396"/>
      <c r="P368" s="396"/>
      <c r="Q368" s="395"/>
      <c r="R368" s="395"/>
      <c r="S368" s="395"/>
      <c r="T368" s="395"/>
      <c r="U368" s="395"/>
      <c r="V368" s="472"/>
      <c r="W368" s="394"/>
      <c r="X368" s="395"/>
      <c r="Y368" s="395"/>
      <c r="Z368" s="395"/>
      <c r="AA368" s="396"/>
      <c r="AB368" s="396"/>
      <c r="AC368" s="395"/>
      <c r="AD368" s="395"/>
      <c r="AE368" s="395"/>
      <c r="AF368" s="395"/>
      <c r="AG368" s="395"/>
      <c r="AH368" s="472"/>
      <c r="AI368" s="489" t="str">
        <f t="shared" si="286"/>
        <v xml:space="preserve"> </v>
      </c>
      <c r="AJ368" s="397" t="str">
        <f t="shared" si="287"/>
        <v xml:space="preserve"> </v>
      </c>
      <c r="AK368" s="397" t="str">
        <f t="shared" si="288"/>
        <v xml:space="preserve"> </v>
      </c>
      <c r="AL368" s="397" t="str">
        <f t="shared" si="289"/>
        <v xml:space="preserve"> </v>
      </c>
      <c r="AM368" s="397" t="str">
        <f t="shared" si="290"/>
        <v xml:space="preserve"> </v>
      </c>
      <c r="AN368" s="397" t="str">
        <f t="shared" si="291"/>
        <v xml:space="preserve"> </v>
      </c>
      <c r="AO368" s="397" t="str">
        <f t="shared" si="292"/>
        <v xml:space="preserve"> </v>
      </c>
      <c r="AP368" s="397" t="str">
        <f t="shared" si="293"/>
        <v xml:space="preserve"> </v>
      </c>
      <c r="AQ368" s="397" t="str">
        <f t="shared" si="294"/>
        <v xml:space="preserve"> </v>
      </c>
      <c r="AR368" s="397" t="str">
        <f t="shared" si="295"/>
        <v xml:space="preserve"> </v>
      </c>
      <c r="AS368" s="397" t="str">
        <f t="shared" si="296"/>
        <v xml:space="preserve"> </v>
      </c>
      <c r="AT368" s="398" t="str">
        <f t="shared" si="297"/>
        <v xml:space="preserve"> </v>
      </c>
      <c r="AU368" s="379"/>
      <c r="AV368" s="395"/>
      <c r="AW368" s="472"/>
      <c r="AX368" s="400"/>
      <c r="AY368" s="395"/>
      <c r="AZ368" s="472"/>
      <c r="BA368" s="489" t="str">
        <f t="shared" si="298"/>
        <v xml:space="preserve"> </v>
      </c>
      <c r="BB368" s="397" t="str">
        <f t="shared" si="299"/>
        <v xml:space="preserve"> </v>
      </c>
      <c r="BC368" s="398" t="str">
        <f t="shared" si="300"/>
        <v xml:space="preserve"> </v>
      </c>
      <c r="BD368" s="401"/>
      <c r="BE368" s="402"/>
      <c r="BF368" s="472"/>
      <c r="BG368" s="403"/>
      <c r="BH368" s="402"/>
      <c r="BI368" s="472"/>
      <c r="BJ368" s="403"/>
      <c r="BK368" s="402"/>
      <c r="BL368" s="472"/>
      <c r="BM368" s="403"/>
      <c r="BN368" s="402"/>
      <c r="BO368" s="472"/>
      <c r="BP368" s="490" t="str">
        <f t="shared" si="301"/>
        <v/>
      </c>
      <c r="BQ368" s="475" t="str">
        <f t="shared" si="302"/>
        <v/>
      </c>
      <c r="BR368" s="405" t="str">
        <f t="shared" si="303"/>
        <v/>
      </c>
      <c r="BS368" s="402">
        <v>568</v>
      </c>
      <c r="BT368" s="402">
        <v>1451</v>
      </c>
      <c r="BU368" s="402">
        <v>1362</v>
      </c>
      <c r="BV368" s="402">
        <v>836</v>
      </c>
      <c r="BW368" s="472">
        <v>602</v>
      </c>
      <c r="BX368" s="472">
        <v>600</v>
      </c>
      <c r="BY368" s="403">
        <v>220</v>
      </c>
      <c r="BZ368" s="402">
        <v>172</v>
      </c>
      <c r="CA368" s="402">
        <v>250</v>
      </c>
      <c r="CB368" s="402">
        <v>351</v>
      </c>
      <c r="CC368" s="402">
        <v>268</v>
      </c>
      <c r="CD368" s="402">
        <v>312</v>
      </c>
      <c r="CE368" s="402">
        <v>325</v>
      </c>
      <c r="CF368" s="472">
        <v>302</v>
      </c>
      <c r="CG368" s="403"/>
      <c r="CH368" s="399">
        <v>0</v>
      </c>
      <c r="CI368" s="402"/>
      <c r="CJ368" s="402"/>
      <c r="CK368" s="402"/>
      <c r="CL368" s="402"/>
      <c r="CM368" s="402"/>
      <c r="CN368" s="602">
        <v>0</v>
      </c>
      <c r="CO368" s="489">
        <f t="shared" si="304"/>
        <v>220</v>
      </c>
      <c r="CP368" s="397">
        <f t="shared" si="305"/>
        <v>172</v>
      </c>
      <c r="CQ368" s="397">
        <f t="shared" si="306"/>
        <v>250</v>
      </c>
      <c r="CR368" s="397">
        <f t="shared" si="307"/>
        <v>351</v>
      </c>
      <c r="CS368" s="397">
        <f t="shared" si="308"/>
        <v>268</v>
      </c>
      <c r="CT368" s="397">
        <f t="shared" si="309"/>
        <v>312</v>
      </c>
      <c r="CU368" s="397">
        <f t="shared" si="310"/>
        <v>325</v>
      </c>
      <c r="CV368" s="491">
        <f t="shared" si="311"/>
        <v>302</v>
      </c>
      <c r="CW368" s="379">
        <v>165.36</v>
      </c>
      <c r="CX368" s="399">
        <v>172</v>
      </c>
      <c r="CY368" s="602">
        <v>183</v>
      </c>
      <c r="CZ368" s="400"/>
      <c r="DA368" s="399"/>
      <c r="DB368" s="472"/>
      <c r="DC368" s="404">
        <f t="shared" si="312"/>
        <v>146.63999999999999</v>
      </c>
      <c r="DD368" s="404">
        <f t="shared" si="313"/>
        <v>153</v>
      </c>
      <c r="DE368" s="405">
        <f t="shared" si="314"/>
        <v>119</v>
      </c>
      <c r="DF368" s="379">
        <v>67</v>
      </c>
      <c r="DG368" s="541">
        <v>53</v>
      </c>
      <c r="DH368" s="602">
        <v>50</v>
      </c>
      <c r="DI368" s="400"/>
      <c r="DJ368" s="399"/>
      <c r="DK368" s="472"/>
      <c r="DL368" s="400"/>
      <c r="DM368" s="399"/>
      <c r="DN368" s="472"/>
      <c r="DO368" s="400">
        <v>40</v>
      </c>
      <c r="DP368" s="541">
        <v>72</v>
      </c>
      <c r="DQ368" s="602">
        <v>92</v>
      </c>
      <c r="DR368" s="404">
        <f t="shared" si="315"/>
        <v>244</v>
      </c>
      <c r="DS368" s="404">
        <f t="shared" si="316"/>
        <v>143</v>
      </c>
      <c r="DT368" s="405">
        <f t="shared" si="317"/>
        <v>170</v>
      </c>
      <c r="DU368" s="409"/>
      <c r="DV368" s="406" t="b">
        <f t="shared" si="318"/>
        <v>0</v>
      </c>
      <c r="DW368" s="136" t="b">
        <f t="shared" si="319"/>
        <v>0</v>
      </c>
      <c r="DX368" s="408" t="b">
        <f t="shared" si="320"/>
        <v>1</v>
      </c>
      <c r="DY368" s="136" t="b">
        <f t="shared" si="321"/>
        <v>0</v>
      </c>
      <c r="DZ368" s="136" t="b">
        <f t="shared" si="322"/>
        <v>0</v>
      </c>
      <c r="EA368" s="408" t="b">
        <f t="shared" si="323"/>
        <v>1</v>
      </c>
      <c r="EB368" s="136" t="b">
        <f t="shared" si="324"/>
        <v>0</v>
      </c>
      <c r="EC368" s="136" t="b">
        <f t="shared" si="325"/>
        <v>0</v>
      </c>
      <c r="ED368" s="408" t="b">
        <f t="shared" si="326"/>
        <v>1</v>
      </c>
      <c r="EE368" s="136" t="b">
        <f t="shared" si="327"/>
        <v>1</v>
      </c>
      <c r="EF368" s="136" t="b">
        <f t="shared" si="328"/>
        <v>1</v>
      </c>
      <c r="EG368" s="408" t="b">
        <f t="shared" si="329"/>
        <v>1</v>
      </c>
      <c r="EH368" s="136" t="b">
        <f t="shared" si="330"/>
        <v>1</v>
      </c>
      <c r="EI368" s="136" t="b">
        <f t="shared" si="331"/>
        <v>1</v>
      </c>
      <c r="EJ368" s="408" t="b">
        <f t="shared" si="332"/>
        <v>1</v>
      </c>
      <c r="EK368" s="136" t="b">
        <f t="shared" si="333"/>
        <v>1</v>
      </c>
      <c r="EL368" s="136" t="b">
        <f t="shared" si="334"/>
        <v>0</v>
      </c>
      <c r="EM368" s="408" t="b">
        <f t="shared" si="335"/>
        <v>0</v>
      </c>
      <c r="EN368" s="408"/>
    </row>
    <row r="369" spans="1:144">
      <c r="A369" s="579" t="s">
        <v>917</v>
      </c>
      <c r="B369" s="595" t="s">
        <v>734</v>
      </c>
      <c r="C369" s="596">
        <v>199087</v>
      </c>
      <c r="D369" s="597">
        <v>9</v>
      </c>
      <c r="E369" s="395"/>
      <c r="F369" s="395"/>
      <c r="G369" s="395"/>
      <c r="H369" s="395"/>
      <c r="I369" s="472"/>
      <c r="J369" s="472"/>
      <c r="K369" s="394"/>
      <c r="L369" s="395"/>
      <c r="M369" s="395"/>
      <c r="N369" s="395"/>
      <c r="O369" s="396"/>
      <c r="P369" s="396"/>
      <c r="Q369" s="395"/>
      <c r="R369" s="395"/>
      <c r="S369" s="395"/>
      <c r="T369" s="395"/>
      <c r="U369" s="395"/>
      <c r="V369" s="472"/>
      <c r="W369" s="394"/>
      <c r="X369" s="395"/>
      <c r="Y369" s="395"/>
      <c r="Z369" s="395"/>
      <c r="AA369" s="396"/>
      <c r="AB369" s="396"/>
      <c r="AC369" s="395"/>
      <c r="AD369" s="395"/>
      <c r="AE369" s="395"/>
      <c r="AF369" s="395"/>
      <c r="AG369" s="395"/>
      <c r="AH369" s="472"/>
      <c r="AI369" s="489" t="str">
        <f t="shared" si="286"/>
        <v xml:space="preserve"> </v>
      </c>
      <c r="AJ369" s="397" t="str">
        <f t="shared" si="287"/>
        <v xml:space="preserve"> </v>
      </c>
      <c r="AK369" s="397" t="str">
        <f t="shared" si="288"/>
        <v xml:space="preserve"> </v>
      </c>
      <c r="AL369" s="397" t="str">
        <f t="shared" si="289"/>
        <v xml:space="preserve"> </v>
      </c>
      <c r="AM369" s="397" t="str">
        <f t="shared" si="290"/>
        <v xml:space="preserve"> </v>
      </c>
      <c r="AN369" s="397" t="str">
        <f t="shared" si="291"/>
        <v xml:space="preserve"> </v>
      </c>
      <c r="AO369" s="397" t="str">
        <f t="shared" si="292"/>
        <v xml:space="preserve"> </v>
      </c>
      <c r="AP369" s="397" t="str">
        <f t="shared" si="293"/>
        <v xml:space="preserve"> </v>
      </c>
      <c r="AQ369" s="397" t="str">
        <f t="shared" si="294"/>
        <v xml:space="preserve"> </v>
      </c>
      <c r="AR369" s="397" t="str">
        <f t="shared" si="295"/>
        <v xml:space="preserve"> </v>
      </c>
      <c r="AS369" s="397" t="str">
        <f t="shared" si="296"/>
        <v xml:space="preserve"> </v>
      </c>
      <c r="AT369" s="398" t="str">
        <f t="shared" si="297"/>
        <v xml:space="preserve"> </v>
      </c>
      <c r="AU369" s="379"/>
      <c r="AV369" s="395"/>
      <c r="AW369" s="472"/>
      <c r="AX369" s="400"/>
      <c r="AY369" s="395"/>
      <c r="AZ369" s="472"/>
      <c r="BA369" s="489" t="str">
        <f t="shared" si="298"/>
        <v xml:space="preserve"> </v>
      </c>
      <c r="BB369" s="397" t="str">
        <f t="shared" si="299"/>
        <v xml:space="preserve"> </v>
      </c>
      <c r="BC369" s="398" t="str">
        <f t="shared" si="300"/>
        <v xml:space="preserve"> </v>
      </c>
      <c r="BD369" s="401"/>
      <c r="BE369" s="402"/>
      <c r="BF369" s="472"/>
      <c r="BG369" s="403"/>
      <c r="BH369" s="402"/>
      <c r="BI369" s="472"/>
      <c r="BJ369" s="403"/>
      <c r="BK369" s="402"/>
      <c r="BL369" s="472"/>
      <c r="BM369" s="403"/>
      <c r="BN369" s="402"/>
      <c r="BO369" s="472"/>
      <c r="BP369" s="490" t="str">
        <f t="shared" si="301"/>
        <v/>
      </c>
      <c r="BQ369" s="475" t="str">
        <f t="shared" si="302"/>
        <v/>
      </c>
      <c r="BR369" s="405" t="str">
        <f t="shared" si="303"/>
        <v/>
      </c>
      <c r="BS369" s="402">
        <v>534</v>
      </c>
      <c r="BT369" s="402">
        <v>360</v>
      </c>
      <c r="BU369" s="402">
        <v>509</v>
      </c>
      <c r="BV369" s="402">
        <v>312</v>
      </c>
      <c r="BW369" s="472">
        <v>607</v>
      </c>
      <c r="BX369" s="472">
        <v>1242</v>
      </c>
      <c r="BY369" s="403">
        <v>184</v>
      </c>
      <c r="BZ369" s="402">
        <v>218</v>
      </c>
      <c r="CA369" s="402">
        <v>199</v>
      </c>
      <c r="CB369" s="402">
        <v>210</v>
      </c>
      <c r="CC369" s="402">
        <v>284</v>
      </c>
      <c r="CD369" s="402">
        <v>256</v>
      </c>
      <c r="CE369" s="402">
        <v>301</v>
      </c>
      <c r="CF369" s="472">
        <v>408</v>
      </c>
      <c r="CG369" s="403"/>
      <c r="CH369" s="399">
        <v>0</v>
      </c>
      <c r="CI369" s="402">
        <v>1</v>
      </c>
      <c r="CJ369" s="402"/>
      <c r="CK369" s="402"/>
      <c r="CL369" s="402"/>
      <c r="CM369" s="402"/>
      <c r="CN369" s="602">
        <v>0</v>
      </c>
      <c r="CO369" s="489">
        <f t="shared" si="304"/>
        <v>184</v>
      </c>
      <c r="CP369" s="397">
        <f t="shared" si="305"/>
        <v>218</v>
      </c>
      <c r="CQ369" s="397">
        <f t="shared" si="306"/>
        <v>198</v>
      </c>
      <c r="CR369" s="397">
        <f t="shared" si="307"/>
        <v>210</v>
      </c>
      <c r="CS369" s="397">
        <f t="shared" si="308"/>
        <v>284</v>
      </c>
      <c r="CT369" s="397">
        <f t="shared" si="309"/>
        <v>256</v>
      </c>
      <c r="CU369" s="397">
        <f t="shared" si="310"/>
        <v>301</v>
      </c>
      <c r="CV369" s="491">
        <f t="shared" si="311"/>
        <v>408</v>
      </c>
      <c r="CW369" s="379">
        <v>67.319999999999993</v>
      </c>
      <c r="CX369" s="399">
        <v>102</v>
      </c>
      <c r="CY369" s="602">
        <v>208</v>
      </c>
      <c r="CZ369" s="400"/>
      <c r="DA369" s="399"/>
      <c r="DB369" s="472"/>
      <c r="DC369" s="404">
        <f t="shared" si="312"/>
        <v>188.68</v>
      </c>
      <c r="DD369" s="404">
        <f t="shared" si="313"/>
        <v>199</v>
      </c>
      <c r="DE369" s="405">
        <f t="shared" si="314"/>
        <v>200</v>
      </c>
      <c r="DF369" s="379">
        <v>19</v>
      </c>
      <c r="DG369" s="541">
        <v>41</v>
      </c>
      <c r="DH369" s="602">
        <v>20</v>
      </c>
      <c r="DI369" s="400"/>
      <c r="DJ369" s="399"/>
      <c r="DK369" s="472"/>
      <c r="DL369" s="400"/>
      <c r="DM369" s="399"/>
      <c r="DN369" s="472"/>
      <c r="DO369" s="400"/>
      <c r="DP369" s="541"/>
      <c r="DQ369" s="602"/>
      <c r="DR369" s="404">
        <f t="shared" si="315"/>
        <v>191</v>
      </c>
      <c r="DS369" s="404">
        <f t="shared" si="316"/>
        <v>243</v>
      </c>
      <c r="DT369" s="405">
        <f t="shared" si="317"/>
        <v>236</v>
      </c>
      <c r="DU369" s="409"/>
      <c r="DV369" s="406" t="b">
        <f t="shared" si="318"/>
        <v>0</v>
      </c>
      <c r="DW369" s="136" t="b">
        <f t="shared" si="319"/>
        <v>0</v>
      </c>
      <c r="DX369" s="408" t="b">
        <f t="shared" si="320"/>
        <v>1</v>
      </c>
      <c r="DY369" s="136" t="b">
        <f t="shared" si="321"/>
        <v>0</v>
      </c>
      <c r="DZ369" s="136" t="b">
        <f t="shared" si="322"/>
        <v>0</v>
      </c>
      <c r="EA369" s="408" t="b">
        <f t="shared" si="323"/>
        <v>1</v>
      </c>
      <c r="EB369" s="136" t="b">
        <f t="shared" si="324"/>
        <v>0</v>
      </c>
      <c r="EC369" s="136" t="b">
        <f t="shared" si="325"/>
        <v>0</v>
      </c>
      <c r="ED369" s="408" t="b">
        <f t="shared" si="326"/>
        <v>1</v>
      </c>
      <c r="EE369" s="136" t="b">
        <f t="shared" si="327"/>
        <v>1</v>
      </c>
      <c r="EF369" s="136" t="b">
        <f t="shared" si="328"/>
        <v>1</v>
      </c>
      <c r="EG369" s="408" t="b">
        <f t="shared" si="329"/>
        <v>1</v>
      </c>
      <c r="EH369" s="136" t="b">
        <f t="shared" si="330"/>
        <v>1</v>
      </c>
      <c r="EI369" s="136" t="b">
        <f t="shared" si="331"/>
        <v>1</v>
      </c>
      <c r="EJ369" s="408" t="b">
        <f t="shared" si="332"/>
        <v>1</v>
      </c>
      <c r="EK369" s="136" t="b">
        <f t="shared" si="333"/>
        <v>1</v>
      </c>
      <c r="EL369" s="136" t="b">
        <f t="shared" si="334"/>
        <v>0</v>
      </c>
      <c r="EM369" s="408" t="b">
        <f t="shared" si="335"/>
        <v>0</v>
      </c>
      <c r="EN369" s="408"/>
    </row>
    <row r="370" spans="1:144">
      <c r="A370" s="579" t="s">
        <v>917</v>
      </c>
      <c r="B370" s="595" t="s">
        <v>735</v>
      </c>
      <c r="C370" s="596">
        <v>199324</v>
      </c>
      <c r="D370" s="597">
        <v>9</v>
      </c>
      <c r="E370" s="395"/>
      <c r="F370" s="395"/>
      <c r="G370" s="395"/>
      <c r="H370" s="395"/>
      <c r="I370" s="472"/>
      <c r="J370" s="472"/>
      <c r="K370" s="394"/>
      <c r="L370" s="395"/>
      <c r="M370" s="395"/>
      <c r="N370" s="395"/>
      <c r="O370" s="396"/>
      <c r="P370" s="396"/>
      <c r="Q370" s="395"/>
      <c r="R370" s="395"/>
      <c r="S370" s="395"/>
      <c r="T370" s="395"/>
      <c r="U370" s="395"/>
      <c r="V370" s="472"/>
      <c r="W370" s="394"/>
      <c r="X370" s="395"/>
      <c r="Y370" s="395"/>
      <c r="Z370" s="395"/>
      <c r="AA370" s="396"/>
      <c r="AB370" s="396"/>
      <c r="AC370" s="395"/>
      <c r="AD370" s="395"/>
      <c r="AE370" s="395"/>
      <c r="AF370" s="395"/>
      <c r="AG370" s="395"/>
      <c r="AH370" s="472"/>
      <c r="AI370" s="489" t="str">
        <f t="shared" si="286"/>
        <v xml:space="preserve"> </v>
      </c>
      <c r="AJ370" s="397" t="str">
        <f t="shared" si="287"/>
        <v xml:space="preserve"> </v>
      </c>
      <c r="AK370" s="397" t="str">
        <f t="shared" si="288"/>
        <v xml:space="preserve"> </v>
      </c>
      <c r="AL370" s="397" t="str">
        <f t="shared" si="289"/>
        <v xml:space="preserve"> </v>
      </c>
      <c r="AM370" s="397" t="str">
        <f t="shared" si="290"/>
        <v xml:space="preserve"> </v>
      </c>
      <c r="AN370" s="397" t="str">
        <f t="shared" si="291"/>
        <v xml:space="preserve"> </v>
      </c>
      <c r="AO370" s="397" t="str">
        <f t="shared" si="292"/>
        <v xml:space="preserve"> </v>
      </c>
      <c r="AP370" s="397" t="str">
        <f t="shared" si="293"/>
        <v xml:space="preserve"> </v>
      </c>
      <c r="AQ370" s="397" t="str">
        <f t="shared" si="294"/>
        <v xml:space="preserve"> </v>
      </c>
      <c r="AR370" s="397" t="str">
        <f t="shared" si="295"/>
        <v xml:space="preserve"> </v>
      </c>
      <c r="AS370" s="397" t="str">
        <f t="shared" si="296"/>
        <v xml:space="preserve"> </v>
      </c>
      <c r="AT370" s="398" t="str">
        <f t="shared" si="297"/>
        <v xml:space="preserve"> </v>
      </c>
      <c r="AU370" s="379"/>
      <c r="AV370" s="395"/>
      <c r="AW370" s="472"/>
      <c r="AX370" s="400"/>
      <c r="AY370" s="395"/>
      <c r="AZ370" s="472"/>
      <c r="BA370" s="489" t="str">
        <f t="shared" si="298"/>
        <v xml:space="preserve"> </v>
      </c>
      <c r="BB370" s="397" t="str">
        <f t="shared" si="299"/>
        <v xml:space="preserve"> </v>
      </c>
      <c r="BC370" s="398" t="str">
        <f t="shared" si="300"/>
        <v xml:space="preserve"> </v>
      </c>
      <c r="BD370" s="401"/>
      <c r="BE370" s="402"/>
      <c r="BF370" s="472"/>
      <c r="BG370" s="403"/>
      <c r="BH370" s="402"/>
      <c r="BI370" s="472"/>
      <c r="BJ370" s="403"/>
      <c r="BK370" s="402"/>
      <c r="BL370" s="472"/>
      <c r="BM370" s="403"/>
      <c r="BN370" s="402"/>
      <c r="BO370" s="472"/>
      <c r="BP370" s="490" t="str">
        <f t="shared" si="301"/>
        <v/>
      </c>
      <c r="BQ370" s="475" t="str">
        <f t="shared" si="302"/>
        <v/>
      </c>
      <c r="BR370" s="405" t="str">
        <f t="shared" si="303"/>
        <v/>
      </c>
      <c r="BS370" s="402">
        <v>825</v>
      </c>
      <c r="BT370" s="402">
        <v>791</v>
      </c>
      <c r="BU370" s="402">
        <v>792</v>
      </c>
      <c r="BV370" s="402">
        <v>1416</v>
      </c>
      <c r="BW370" s="472">
        <v>469</v>
      </c>
      <c r="BX370" s="472">
        <v>406</v>
      </c>
      <c r="BY370" s="403">
        <v>140</v>
      </c>
      <c r="BZ370" s="402">
        <v>220</v>
      </c>
      <c r="CA370" s="402">
        <v>210</v>
      </c>
      <c r="CB370" s="402">
        <v>154</v>
      </c>
      <c r="CC370" s="402">
        <v>181</v>
      </c>
      <c r="CD370" s="402">
        <v>212</v>
      </c>
      <c r="CE370" s="402">
        <v>267</v>
      </c>
      <c r="CF370" s="472">
        <v>130</v>
      </c>
      <c r="CG370" s="403"/>
      <c r="CH370" s="399">
        <v>0</v>
      </c>
      <c r="CI370" s="402"/>
      <c r="CJ370" s="402"/>
      <c r="CK370" s="402"/>
      <c r="CL370" s="402"/>
      <c r="CM370" s="402"/>
      <c r="CN370" s="602">
        <v>0</v>
      </c>
      <c r="CO370" s="489">
        <f t="shared" si="304"/>
        <v>140</v>
      </c>
      <c r="CP370" s="397">
        <f t="shared" si="305"/>
        <v>220</v>
      </c>
      <c r="CQ370" s="397">
        <f t="shared" si="306"/>
        <v>210</v>
      </c>
      <c r="CR370" s="397">
        <f t="shared" si="307"/>
        <v>154</v>
      </c>
      <c r="CS370" s="397">
        <f t="shared" si="308"/>
        <v>181</v>
      </c>
      <c r="CT370" s="397">
        <f t="shared" si="309"/>
        <v>212</v>
      </c>
      <c r="CU370" s="397">
        <f t="shared" si="310"/>
        <v>267</v>
      </c>
      <c r="CV370" s="491">
        <f t="shared" si="311"/>
        <v>130</v>
      </c>
      <c r="CW370" s="379">
        <v>154.76</v>
      </c>
      <c r="CX370" s="399">
        <v>195</v>
      </c>
      <c r="CY370" s="602">
        <v>61</v>
      </c>
      <c r="CZ370" s="400"/>
      <c r="DA370" s="399"/>
      <c r="DB370" s="472"/>
      <c r="DC370" s="404">
        <f t="shared" si="312"/>
        <v>57.240000000000009</v>
      </c>
      <c r="DD370" s="404">
        <f t="shared" si="313"/>
        <v>72</v>
      </c>
      <c r="DE370" s="405">
        <f t="shared" si="314"/>
        <v>69</v>
      </c>
      <c r="DF370" s="379">
        <v>78</v>
      </c>
      <c r="DG370" s="541">
        <v>65</v>
      </c>
      <c r="DH370" s="602">
        <v>77</v>
      </c>
      <c r="DI370" s="400"/>
      <c r="DJ370" s="399"/>
      <c r="DK370" s="472"/>
      <c r="DL370" s="400"/>
      <c r="DM370" s="399"/>
      <c r="DN370" s="472"/>
      <c r="DO370" s="400">
        <v>6</v>
      </c>
      <c r="DP370" s="541">
        <v>6</v>
      </c>
      <c r="DQ370" s="602">
        <v>28</v>
      </c>
      <c r="DR370" s="404">
        <f t="shared" si="315"/>
        <v>70</v>
      </c>
      <c r="DS370" s="404">
        <f t="shared" si="316"/>
        <v>110</v>
      </c>
      <c r="DT370" s="405">
        <f t="shared" si="317"/>
        <v>107</v>
      </c>
      <c r="DU370" s="409"/>
      <c r="DV370" s="406" t="b">
        <f t="shared" si="318"/>
        <v>0</v>
      </c>
      <c r="DW370" s="136" t="b">
        <f t="shared" si="319"/>
        <v>0</v>
      </c>
      <c r="DX370" s="408" t="b">
        <f t="shared" si="320"/>
        <v>1</v>
      </c>
      <c r="DY370" s="136" t="b">
        <f t="shared" si="321"/>
        <v>0</v>
      </c>
      <c r="DZ370" s="136" t="b">
        <f t="shared" si="322"/>
        <v>0</v>
      </c>
      <c r="EA370" s="408" t="b">
        <f t="shared" si="323"/>
        <v>1</v>
      </c>
      <c r="EB370" s="136" t="b">
        <f t="shared" si="324"/>
        <v>0</v>
      </c>
      <c r="EC370" s="136" t="b">
        <f t="shared" si="325"/>
        <v>0</v>
      </c>
      <c r="ED370" s="408" t="b">
        <f t="shared" si="326"/>
        <v>1</v>
      </c>
      <c r="EE370" s="136" t="b">
        <f t="shared" si="327"/>
        <v>1</v>
      </c>
      <c r="EF370" s="136" t="b">
        <f t="shared" si="328"/>
        <v>1</v>
      </c>
      <c r="EG370" s="408" t="b">
        <f t="shared" si="329"/>
        <v>1</v>
      </c>
      <c r="EH370" s="136" t="b">
        <f t="shared" si="330"/>
        <v>1</v>
      </c>
      <c r="EI370" s="136" t="b">
        <f t="shared" si="331"/>
        <v>1</v>
      </c>
      <c r="EJ370" s="408" t="b">
        <f t="shared" si="332"/>
        <v>1</v>
      </c>
      <c r="EK370" s="136" t="b">
        <f t="shared" si="333"/>
        <v>1</v>
      </c>
      <c r="EL370" s="136" t="b">
        <f t="shared" si="334"/>
        <v>0</v>
      </c>
      <c r="EM370" s="408" t="b">
        <f t="shared" si="335"/>
        <v>0</v>
      </c>
      <c r="EN370" s="408"/>
    </row>
    <row r="371" spans="1:144">
      <c r="A371" s="579" t="s">
        <v>917</v>
      </c>
      <c r="B371" s="595" t="s">
        <v>736</v>
      </c>
      <c r="C371" s="596">
        <v>199421</v>
      </c>
      <c r="D371" s="597">
        <v>9</v>
      </c>
      <c r="E371" s="395"/>
      <c r="F371" s="395"/>
      <c r="G371" s="395"/>
      <c r="H371" s="395"/>
      <c r="I371" s="472"/>
      <c r="J371" s="472"/>
      <c r="K371" s="394"/>
      <c r="L371" s="395"/>
      <c r="M371" s="395"/>
      <c r="N371" s="395"/>
      <c r="O371" s="396"/>
      <c r="P371" s="396"/>
      <c r="Q371" s="395"/>
      <c r="R371" s="395"/>
      <c r="S371" s="395"/>
      <c r="T371" s="395"/>
      <c r="U371" s="395"/>
      <c r="V371" s="472"/>
      <c r="W371" s="394"/>
      <c r="X371" s="395"/>
      <c r="Y371" s="395"/>
      <c r="Z371" s="395"/>
      <c r="AA371" s="396"/>
      <c r="AB371" s="396"/>
      <c r="AC371" s="395"/>
      <c r="AD371" s="395"/>
      <c r="AE371" s="395"/>
      <c r="AF371" s="395"/>
      <c r="AG371" s="395"/>
      <c r="AH371" s="472"/>
      <c r="AI371" s="489" t="str">
        <f t="shared" si="286"/>
        <v xml:space="preserve"> </v>
      </c>
      <c r="AJ371" s="397" t="str">
        <f t="shared" si="287"/>
        <v xml:space="preserve"> </v>
      </c>
      <c r="AK371" s="397" t="str">
        <f t="shared" si="288"/>
        <v xml:space="preserve"> </v>
      </c>
      <c r="AL371" s="397" t="str">
        <f t="shared" si="289"/>
        <v xml:space="preserve"> </v>
      </c>
      <c r="AM371" s="397" t="str">
        <f t="shared" si="290"/>
        <v xml:space="preserve"> </v>
      </c>
      <c r="AN371" s="397" t="str">
        <f t="shared" si="291"/>
        <v xml:space="preserve"> </v>
      </c>
      <c r="AO371" s="397" t="str">
        <f t="shared" si="292"/>
        <v xml:space="preserve"> </v>
      </c>
      <c r="AP371" s="397" t="str">
        <f t="shared" si="293"/>
        <v xml:space="preserve"> </v>
      </c>
      <c r="AQ371" s="397" t="str">
        <f t="shared" si="294"/>
        <v xml:space="preserve"> </v>
      </c>
      <c r="AR371" s="397" t="str">
        <f t="shared" si="295"/>
        <v xml:space="preserve"> </v>
      </c>
      <c r="AS371" s="397" t="str">
        <f t="shared" si="296"/>
        <v xml:space="preserve"> </v>
      </c>
      <c r="AT371" s="398" t="str">
        <f t="shared" si="297"/>
        <v xml:space="preserve"> </v>
      </c>
      <c r="AU371" s="379"/>
      <c r="AV371" s="395"/>
      <c r="AW371" s="472"/>
      <c r="AX371" s="400"/>
      <c r="AY371" s="395"/>
      <c r="AZ371" s="472"/>
      <c r="BA371" s="489" t="str">
        <f t="shared" si="298"/>
        <v xml:space="preserve"> </v>
      </c>
      <c r="BB371" s="397" t="str">
        <f t="shared" si="299"/>
        <v xml:space="preserve"> </v>
      </c>
      <c r="BC371" s="398" t="str">
        <f t="shared" si="300"/>
        <v xml:space="preserve"> </v>
      </c>
      <c r="BD371" s="401"/>
      <c r="BE371" s="402"/>
      <c r="BF371" s="472"/>
      <c r="BG371" s="403"/>
      <c r="BH371" s="402"/>
      <c r="BI371" s="472"/>
      <c r="BJ371" s="403"/>
      <c r="BK371" s="402"/>
      <c r="BL371" s="472"/>
      <c r="BM371" s="403"/>
      <c r="BN371" s="402"/>
      <c r="BO371" s="472"/>
      <c r="BP371" s="490" t="str">
        <f t="shared" si="301"/>
        <v/>
      </c>
      <c r="BQ371" s="475" t="str">
        <f t="shared" si="302"/>
        <v/>
      </c>
      <c r="BR371" s="405" t="str">
        <f t="shared" si="303"/>
        <v/>
      </c>
      <c r="BS371" s="402">
        <v>875</v>
      </c>
      <c r="BT371" s="402">
        <v>655</v>
      </c>
      <c r="BU371" s="402">
        <v>440</v>
      </c>
      <c r="BV371" s="402">
        <v>782</v>
      </c>
      <c r="BW371" s="472">
        <v>1167</v>
      </c>
      <c r="BX371" s="472">
        <v>697</v>
      </c>
      <c r="BY371" s="403">
        <v>206</v>
      </c>
      <c r="BZ371" s="402">
        <v>209</v>
      </c>
      <c r="CA371" s="402">
        <v>207</v>
      </c>
      <c r="CB371" s="402">
        <v>269</v>
      </c>
      <c r="CC371" s="402">
        <v>258</v>
      </c>
      <c r="CD371" s="402">
        <v>318</v>
      </c>
      <c r="CE371" s="402">
        <v>222</v>
      </c>
      <c r="CF371" s="472">
        <v>66</v>
      </c>
      <c r="CG371" s="403"/>
      <c r="CH371" s="399">
        <v>2</v>
      </c>
      <c r="CI371" s="402">
        <v>1</v>
      </c>
      <c r="CJ371" s="402"/>
      <c r="CK371" s="402"/>
      <c r="CL371" s="402"/>
      <c r="CM371" s="402"/>
      <c r="CN371" s="602">
        <v>0</v>
      </c>
      <c r="CO371" s="489">
        <f t="shared" si="304"/>
        <v>206</v>
      </c>
      <c r="CP371" s="397">
        <f t="shared" si="305"/>
        <v>207</v>
      </c>
      <c r="CQ371" s="397">
        <f t="shared" si="306"/>
        <v>206</v>
      </c>
      <c r="CR371" s="397">
        <f t="shared" si="307"/>
        <v>269</v>
      </c>
      <c r="CS371" s="397">
        <f t="shared" si="308"/>
        <v>258</v>
      </c>
      <c r="CT371" s="397">
        <f t="shared" si="309"/>
        <v>318</v>
      </c>
      <c r="CU371" s="397">
        <f t="shared" si="310"/>
        <v>222</v>
      </c>
      <c r="CV371" s="491">
        <f t="shared" si="311"/>
        <v>66</v>
      </c>
      <c r="CW371" s="379">
        <v>228.96</v>
      </c>
      <c r="CX371" s="399">
        <v>160</v>
      </c>
      <c r="CY371" s="602">
        <v>25</v>
      </c>
      <c r="CZ371" s="400"/>
      <c r="DA371" s="399"/>
      <c r="DB371" s="472"/>
      <c r="DC371" s="404">
        <f t="shared" si="312"/>
        <v>89.039999999999992</v>
      </c>
      <c r="DD371" s="404">
        <f t="shared" si="313"/>
        <v>62</v>
      </c>
      <c r="DE371" s="405">
        <f t="shared" si="314"/>
        <v>41</v>
      </c>
      <c r="DF371" s="379">
        <v>115</v>
      </c>
      <c r="DG371" s="541">
        <v>31</v>
      </c>
      <c r="DH371" s="602">
        <v>59</v>
      </c>
      <c r="DI371" s="400"/>
      <c r="DJ371" s="399"/>
      <c r="DK371" s="472"/>
      <c r="DL371" s="400"/>
      <c r="DM371" s="399"/>
      <c r="DN371" s="472"/>
      <c r="DO371" s="400">
        <v>10</v>
      </c>
      <c r="DP371" s="541">
        <v>14</v>
      </c>
      <c r="DQ371" s="602"/>
      <c r="DR371" s="404">
        <f t="shared" si="315"/>
        <v>144</v>
      </c>
      <c r="DS371" s="404">
        <f t="shared" si="316"/>
        <v>213</v>
      </c>
      <c r="DT371" s="405">
        <f t="shared" si="317"/>
        <v>259</v>
      </c>
      <c r="DU371" s="409"/>
      <c r="DV371" s="406" t="b">
        <f t="shared" si="318"/>
        <v>0</v>
      </c>
      <c r="DW371" s="136" t="b">
        <f t="shared" si="319"/>
        <v>0</v>
      </c>
      <c r="DX371" s="408" t="b">
        <f t="shared" si="320"/>
        <v>1</v>
      </c>
      <c r="DY371" s="136" t="b">
        <f t="shared" si="321"/>
        <v>0</v>
      </c>
      <c r="DZ371" s="136" t="b">
        <f t="shared" si="322"/>
        <v>0</v>
      </c>
      <c r="EA371" s="408" t="b">
        <f t="shared" si="323"/>
        <v>1</v>
      </c>
      <c r="EB371" s="136" t="b">
        <f t="shared" si="324"/>
        <v>0</v>
      </c>
      <c r="EC371" s="136" t="b">
        <f t="shared" si="325"/>
        <v>0</v>
      </c>
      <c r="ED371" s="408" t="b">
        <f t="shared" si="326"/>
        <v>1</v>
      </c>
      <c r="EE371" s="136" t="b">
        <f t="shared" si="327"/>
        <v>1</v>
      </c>
      <c r="EF371" s="136" t="b">
        <f t="shared" si="328"/>
        <v>1</v>
      </c>
      <c r="EG371" s="408" t="b">
        <f t="shared" si="329"/>
        <v>1</v>
      </c>
      <c r="EH371" s="136" t="b">
        <f t="shared" si="330"/>
        <v>1</v>
      </c>
      <c r="EI371" s="136" t="b">
        <f t="shared" si="331"/>
        <v>1</v>
      </c>
      <c r="EJ371" s="408" t="b">
        <f t="shared" si="332"/>
        <v>1</v>
      </c>
      <c r="EK371" s="136" t="b">
        <f t="shared" si="333"/>
        <v>1</v>
      </c>
      <c r="EL371" s="136" t="b">
        <f t="shared" si="334"/>
        <v>0</v>
      </c>
      <c r="EM371" s="408" t="b">
        <f t="shared" si="335"/>
        <v>0</v>
      </c>
      <c r="EN371" s="408"/>
    </row>
    <row r="372" spans="1:144">
      <c r="A372" s="579" t="s">
        <v>917</v>
      </c>
      <c r="B372" s="598" t="s">
        <v>737</v>
      </c>
      <c r="C372" s="596">
        <v>199449</v>
      </c>
      <c r="D372" s="597">
        <v>9</v>
      </c>
      <c r="E372" s="395"/>
      <c r="F372" s="395"/>
      <c r="G372" s="395"/>
      <c r="H372" s="395"/>
      <c r="I372" s="472"/>
      <c r="J372" s="472"/>
      <c r="K372" s="394"/>
      <c r="L372" s="395"/>
      <c r="M372" s="395"/>
      <c r="N372" s="395"/>
      <c r="O372" s="396"/>
      <c r="P372" s="396"/>
      <c r="Q372" s="395"/>
      <c r="R372" s="395"/>
      <c r="S372" s="395"/>
      <c r="T372" s="395"/>
      <c r="U372" s="395"/>
      <c r="V372" s="472"/>
      <c r="W372" s="394"/>
      <c r="X372" s="395"/>
      <c r="Y372" s="395"/>
      <c r="Z372" s="395"/>
      <c r="AA372" s="396"/>
      <c r="AB372" s="396"/>
      <c r="AC372" s="395"/>
      <c r="AD372" s="395"/>
      <c r="AE372" s="395"/>
      <c r="AF372" s="395"/>
      <c r="AG372" s="395"/>
      <c r="AH372" s="472"/>
      <c r="AI372" s="489" t="str">
        <f t="shared" si="286"/>
        <v xml:space="preserve"> </v>
      </c>
      <c r="AJ372" s="397" t="str">
        <f t="shared" si="287"/>
        <v xml:space="preserve"> </v>
      </c>
      <c r="AK372" s="397" t="str">
        <f t="shared" si="288"/>
        <v xml:space="preserve"> </v>
      </c>
      <c r="AL372" s="397" t="str">
        <f t="shared" si="289"/>
        <v xml:space="preserve"> </v>
      </c>
      <c r="AM372" s="397" t="str">
        <f t="shared" si="290"/>
        <v xml:space="preserve"> </v>
      </c>
      <c r="AN372" s="397" t="str">
        <f t="shared" si="291"/>
        <v xml:space="preserve"> </v>
      </c>
      <c r="AO372" s="397" t="str">
        <f t="shared" si="292"/>
        <v xml:space="preserve"> </v>
      </c>
      <c r="AP372" s="397" t="str">
        <f t="shared" si="293"/>
        <v xml:space="preserve"> </v>
      </c>
      <c r="AQ372" s="397" t="str">
        <f t="shared" si="294"/>
        <v xml:space="preserve"> </v>
      </c>
      <c r="AR372" s="397" t="str">
        <f t="shared" si="295"/>
        <v xml:space="preserve"> </v>
      </c>
      <c r="AS372" s="397" t="str">
        <f t="shared" si="296"/>
        <v xml:space="preserve"> </v>
      </c>
      <c r="AT372" s="398" t="str">
        <f t="shared" si="297"/>
        <v xml:space="preserve"> </v>
      </c>
      <c r="AU372" s="379"/>
      <c r="AV372" s="395"/>
      <c r="AW372" s="472"/>
      <c r="AX372" s="400"/>
      <c r="AY372" s="395"/>
      <c r="AZ372" s="472"/>
      <c r="BA372" s="489" t="str">
        <f t="shared" si="298"/>
        <v xml:space="preserve"> </v>
      </c>
      <c r="BB372" s="397" t="str">
        <f t="shared" si="299"/>
        <v xml:space="preserve"> </v>
      </c>
      <c r="BC372" s="398" t="str">
        <f t="shared" si="300"/>
        <v xml:space="preserve"> </v>
      </c>
      <c r="BD372" s="401"/>
      <c r="BE372" s="402"/>
      <c r="BF372" s="472"/>
      <c r="BG372" s="403"/>
      <c r="BH372" s="402"/>
      <c r="BI372" s="472"/>
      <c r="BJ372" s="403"/>
      <c r="BK372" s="402"/>
      <c r="BL372" s="472"/>
      <c r="BM372" s="403"/>
      <c r="BN372" s="402"/>
      <c r="BO372" s="472"/>
      <c r="BP372" s="490" t="str">
        <f t="shared" si="301"/>
        <v/>
      </c>
      <c r="BQ372" s="475" t="str">
        <f t="shared" si="302"/>
        <v/>
      </c>
      <c r="BR372" s="405" t="str">
        <f t="shared" si="303"/>
        <v/>
      </c>
      <c r="BS372" s="402">
        <v>193</v>
      </c>
      <c r="BT372" s="402">
        <v>154</v>
      </c>
      <c r="BU372" s="402">
        <v>144</v>
      </c>
      <c r="BV372" s="402">
        <v>123</v>
      </c>
      <c r="BW372" s="472">
        <v>521</v>
      </c>
      <c r="BX372" s="472">
        <v>550</v>
      </c>
      <c r="BY372" s="403">
        <v>80</v>
      </c>
      <c r="BZ372" s="402">
        <v>79</v>
      </c>
      <c r="CA372" s="402">
        <v>148</v>
      </c>
      <c r="CB372" s="402">
        <v>192</v>
      </c>
      <c r="CC372" s="402">
        <v>235</v>
      </c>
      <c r="CD372" s="402">
        <v>145</v>
      </c>
      <c r="CE372" s="402">
        <v>130</v>
      </c>
      <c r="CF372" s="472">
        <v>209</v>
      </c>
      <c r="CG372" s="403"/>
      <c r="CH372" s="399">
        <v>0</v>
      </c>
      <c r="CI372" s="402"/>
      <c r="CJ372" s="402"/>
      <c r="CK372" s="402"/>
      <c r="CL372" s="402"/>
      <c r="CM372" s="402"/>
      <c r="CN372" s="602">
        <v>0</v>
      </c>
      <c r="CO372" s="489">
        <f t="shared" si="304"/>
        <v>80</v>
      </c>
      <c r="CP372" s="397">
        <f t="shared" si="305"/>
        <v>79</v>
      </c>
      <c r="CQ372" s="397">
        <f t="shared" si="306"/>
        <v>148</v>
      </c>
      <c r="CR372" s="397">
        <f t="shared" si="307"/>
        <v>192</v>
      </c>
      <c r="CS372" s="397">
        <f t="shared" si="308"/>
        <v>235</v>
      </c>
      <c r="CT372" s="397">
        <f t="shared" si="309"/>
        <v>145</v>
      </c>
      <c r="CU372" s="397">
        <f t="shared" si="310"/>
        <v>130</v>
      </c>
      <c r="CV372" s="491">
        <f t="shared" si="311"/>
        <v>209</v>
      </c>
      <c r="CW372" s="379">
        <v>57.6</v>
      </c>
      <c r="CX372" s="399">
        <v>83</v>
      </c>
      <c r="CY372" s="602">
        <v>121</v>
      </c>
      <c r="CZ372" s="400"/>
      <c r="DA372" s="399"/>
      <c r="DB372" s="472"/>
      <c r="DC372" s="404">
        <f t="shared" si="312"/>
        <v>87.4</v>
      </c>
      <c r="DD372" s="404">
        <f t="shared" si="313"/>
        <v>47</v>
      </c>
      <c r="DE372" s="405">
        <f t="shared" si="314"/>
        <v>88</v>
      </c>
      <c r="DF372" s="379">
        <v>42</v>
      </c>
      <c r="DG372" s="541">
        <v>23</v>
      </c>
      <c r="DH372" s="602">
        <v>26</v>
      </c>
      <c r="DI372" s="400"/>
      <c r="DJ372" s="399"/>
      <c r="DK372" s="472"/>
      <c r="DL372" s="400"/>
      <c r="DM372" s="399"/>
      <c r="DN372" s="472"/>
      <c r="DO372" s="400">
        <v>64</v>
      </c>
      <c r="DP372" s="541">
        <v>40</v>
      </c>
      <c r="DQ372" s="602">
        <v>33</v>
      </c>
      <c r="DR372" s="404">
        <f t="shared" si="315"/>
        <v>86</v>
      </c>
      <c r="DS372" s="404">
        <f t="shared" si="316"/>
        <v>172</v>
      </c>
      <c r="DT372" s="405">
        <f t="shared" si="317"/>
        <v>86</v>
      </c>
      <c r="DU372" s="409"/>
      <c r="DV372" s="406" t="b">
        <f t="shared" si="318"/>
        <v>0</v>
      </c>
      <c r="DW372" s="136" t="b">
        <f t="shared" si="319"/>
        <v>0</v>
      </c>
      <c r="DX372" s="408" t="b">
        <f t="shared" si="320"/>
        <v>1</v>
      </c>
      <c r="DY372" s="136" t="b">
        <f t="shared" si="321"/>
        <v>0</v>
      </c>
      <c r="DZ372" s="136" t="b">
        <f t="shared" si="322"/>
        <v>0</v>
      </c>
      <c r="EA372" s="408" t="b">
        <f t="shared" si="323"/>
        <v>1</v>
      </c>
      <c r="EB372" s="136" t="b">
        <f t="shared" si="324"/>
        <v>0</v>
      </c>
      <c r="EC372" s="136" t="b">
        <f t="shared" si="325"/>
        <v>0</v>
      </c>
      <c r="ED372" s="408" t="b">
        <f t="shared" si="326"/>
        <v>1</v>
      </c>
      <c r="EE372" s="136" t="b">
        <f t="shared" si="327"/>
        <v>1</v>
      </c>
      <c r="EF372" s="136" t="b">
        <f t="shared" si="328"/>
        <v>1</v>
      </c>
      <c r="EG372" s="408" t="b">
        <f t="shared" si="329"/>
        <v>1</v>
      </c>
      <c r="EH372" s="136" t="b">
        <f t="shared" si="330"/>
        <v>1</v>
      </c>
      <c r="EI372" s="136" t="b">
        <f t="shared" si="331"/>
        <v>1</v>
      </c>
      <c r="EJ372" s="408" t="b">
        <f t="shared" si="332"/>
        <v>1</v>
      </c>
      <c r="EK372" s="136" t="b">
        <f t="shared" si="333"/>
        <v>1</v>
      </c>
      <c r="EL372" s="136" t="b">
        <f t="shared" si="334"/>
        <v>0</v>
      </c>
      <c r="EM372" s="408" t="b">
        <f t="shared" si="335"/>
        <v>0</v>
      </c>
      <c r="EN372" s="408"/>
    </row>
    <row r="373" spans="1:144">
      <c r="A373" s="579" t="s">
        <v>917</v>
      </c>
      <c r="B373" s="595" t="s">
        <v>738</v>
      </c>
      <c r="C373" s="596">
        <v>199476</v>
      </c>
      <c r="D373" s="597">
        <v>9</v>
      </c>
      <c r="E373" s="395"/>
      <c r="F373" s="395"/>
      <c r="G373" s="395"/>
      <c r="H373" s="395"/>
      <c r="I373" s="472"/>
      <c r="J373" s="472"/>
      <c r="K373" s="394"/>
      <c r="L373" s="395"/>
      <c r="M373" s="395"/>
      <c r="N373" s="395"/>
      <c r="O373" s="396"/>
      <c r="P373" s="396"/>
      <c r="Q373" s="395"/>
      <c r="R373" s="395"/>
      <c r="S373" s="395"/>
      <c r="T373" s="395"/>
      <c r="U373" s="395"/>
      <c r="V373" s="472"/>
      <c r="W373" s="394"/>
      <c r="X373" s="395"/>
      <c r="Y373" s="395"/>
      <c r="Z373" s="395"/>
      <c r="AA373" s="396"/>
      <c r="AB373" s="396"/>
      <c r="AC373" s="395"/>
      <c r="AD373" s="395"/>
      <c r="AE373" s="395"/>
      <c r="AF373" s="395"/>
      <c r="AG373" s="395"/>
      <c r="AH373" s="472"/>
      <c r="AI373" s="489" t="str">
        <f t="shared" si="286"/>
        <v xml:space="preserve"> </v>
      </c>
      <c r="AJ373" s="397" t="str">
        <f t="shared" si="287"/>
        <v xml:space="preserve"> </v>
      </c>
      <c r="AK373" s="397" t="str">
        <f t="shared" si="288"/>
        <v xml:space="preserve"> </v>
      </c>
      <c r="AL373" s="397" t="str">
        <f t="shared" si="289"/>
        <v xml:space="preserve"> </v>
      </c>
      <c r="AM373" s="397" t="str">
        <f t="shared" si="290"/>
        <v xml:space="preserve"> </v>
      </c>
      <c r="AN373" s="397" t="str">
        <f t="shared" si="291"/>
        <v xml:space="preserve"> </v>
      </c>
      <c r="AO373" s="397" t="str">
        <f t="shared" si="292"/>
        <v xml:space="preserve"> </v>
      </c>
      <c r="AP373" s="397" t="str">
        <f t="shared" si="293"/>
        <v xml:space="preserve"> </v>
      </c>
      <c r="AQ373" s="397" t="str">
        <f t="shared" si="294"/>
        <v xml:space="preserve"> </v>
      </c>
      <c r="AR373" s="397" t="str">
        <f t="shared" si="295"/>
        <v xml:space="preserve"> </v>
      </c>
      <c r="AS373" s="397" t="str">
        <f t="shared" si="296"/>
        <v xml:space="preserve"> </v>
      </c>
      <c r="AT373" s="398" t="str">
        <f t="shared" si="297"/>
        <v xml:space="preserve"> </v>
      </c>
      <c r="AU373" s="379"/>
      <c r="AV373" s="395"/>
      <c r="AW373" s="472"/>
      <c r="AX373" s="400"/>
      <c r="AY373" s="395"/>
      <c r="AZ373" s="472"/>
      <c r="BA373" s="489" t="str">
        <f t="shared" si="298"/>
        <v xml:space="preserve"> </v>
      </c>
      <c r="BB373" s="397" t="str">
        <f t="shared" si="299"/>
        <v xml:space="preserve"> </v>
      </c>
      <c r="BC373" s="398" t="str">
        <f t="shared" si="300"/>
        <v xml:space="preserve"> </v>
      </c>
      <c r="BD373" s="401"/>
      <c r="BE373" s="402"/>
      <c r="BF373" s="472"/>
      <c r="BG373" s="403"/>
      <c r="BH373" s="402"/>
      <c r="BI373" s="472"/>
      <c r="BJ373" s="403"/>
      <c r="BK373" s="402"/>
      <c r="BL373" s="472"/>
      <c r="BM373" s="403"/>
      <c r="BN373" s="402"/>
      <c r="BO373" s="472"/>
      <c r="BP373" s="490" t="str">
        <f t="shared" si="301"/>
        <v/>
      </c>
      <c r="BQ373" s="475" t="str">
        <f t="shared" si="302"/>
        <v/>
      </c>
      <c r="BR373" s="405" t="str">
        <f t="shared" si="303"/>
        <v/>
      </c>
      <c r="BS373" s="402">
        <v>1130</v>
      </c>
      <c r="BT373" s="402">
        <v>1426</v>
      </c>
      <c r="BU373" s="402">
        <v>1463</v>
      </c>
      <c r="BV373" s="402">
        <v>677</v>
      </c>
      <c r="BW373" s="472">
        <v>831</v>
      </c>
      <c r="BX373" s="472">
        <v>715</v>
      </c>
      <c r="BY373" s="403">
        <v>224</v>
      </c>
      <c r="BZ373" s="402">
        <v>224</v>
      </c>
      <c r="CA373" s="402">
        <v>334</v>
      </c>
      <c r="CB373" s="402">
        <v>330</v>
      </c>
      <c r="CC373" s="402">
        <v>154</v>
      </c>
      <c r="CD373" s="402">
        <v>297</v>
      </c>
      <c r="CE373" s="402">
        <v>420</v>
      </c>
      <c r="CF373" s="472">
        <v>224</v>
      </c>
      <c r="CG373" s="403"/>
      <c r="CH373" s="399">
        <v>0</v>
      </c>
      <c r="CI373" s="402"/>
      <c r="CJ373" s="402"/>
      <c r="CK373" s="402"/>
      <c r="CL373" s="402"/>
      <c r="CM373" s="402"/>
      <c r="CN373" s="602">
        <v>2</v>
      </c>
      <c r="CO373" s="489">
        <f t="shared" si="304"/>
        <v>224</v>
      </c>
      <c r="CP373" s="397">
        <f t="shared" si="305"/>
        <v>224</v>
      </c>
      <c r="CQ373" s="397">
        <f t="shared" si="306"/>
        <v>334</v>
      </c>
      <c r="CR373" s="397">
        <f t="shared" si="307"/>
        <v>330</v>
      </c>
      <c r="CS373" s="397">
        <f t="shared" si="308"/>
        <v>154</v>
      </c>
      <c r="CT373" s="397">
        <f t="shared" si="309"/>
        <v>297</v>
      </c>
      <c r="CU373" s="397">
        <f t="shared" si="310"/>
        <v>420</v>
      </c>
      <c r="CV373" s="491">
        <f t="shared" si="311"/>
        <v>222</v>
      </c>
      <c r="CW373" s="379">
        <v>166.32</v>
      </c>
      <c r="CX373" s="399">
        <v>235</v>
      </c>
      <c r="CY373" s="602">
        <v>144</v>
      </c>
      <c r="CZ373" s="400"/>
      <c r="DA373" s="399"/>
      <c r="DB373" s="472"/>
      <c r="DC373" s="404">
        <f t="shared" si="312"/>
        <v>130.68</v>
      </c>
      <c r="DD373" s="404">
        <f t="shared" si="313"/>
        <v>185</v>
      </c>
      <c r="DE373" s="405">
        <f t="shared" si="314"/>
        <v>78</v>
      </c>
      <c r="DF373" s="379">
        <v>58</v>
      </c>
      <c r="DG373" s="541">
        <v>19</v>
      </c>
      <c r="DH373" s="602">
        <v>46</v>
      </c>
      <c r="DI373" s="400"/>
      <c r="DJ373" s="399"/>
      <c r="DK373" s="472"/>
      <c r="DL373" s="400"/>
      <c r="DM373" s="399"/>
      <c r="DN373" s="472"/>
      <c r="DO373" s="400">
        <v>23</v>
      </c>
      <c r="DP373" s="541">
        <v>43</v>
      </c>
      <c r="DQ373" s="602">
        <v>28</v>
      </c>
      <c r="DR373" s="404">
        <f t="shared" si="315"/>
        <v>249</v>
      </c>
      <c r="DS373" s="404">
        <f t="shared" si="316"/>
        <v>92</v>
      </c>
      <c r="DT373" s="405">
        <f t="shared" si="317"/>
        <v>223</v>
      </c>
      <c r="DU373" s="409"/>
      <c r="DV373" s="406" t="b">
        <f t="shared" ref="DV373:DV398" si="336">V373&gt;0</f>
        <v>0</v>
      </c>
      <c r="DW373" s="136" t="b">
        <f t="shared" ref="DW373:DW398" si="337">AW373&gt;0</f>
        <v>0</v>
      </c>
      <c r="DX373" s="408" t="b">
        <f t="shared" ref="DX373:DX398" si="338">DV373=DW373</f>
        <v>1</v>
      </c>
      <c r="DY373" s="136" t="b">
        <f t="shared" ref="DY373:DY398" si="339">Q373&gt;0</f>
        <v>0</v>
      </c>
      <c r="DZ373" s="136" t="b">
        <f t="shared" ref="DZ373:DZ398" si="340">BF373&gt;0</f>
        <v>0</v>
      </c>
      <c r="EA373" s="408" t="b">
        <f t="shared" ref="EA373:EA398" si="341">DY373=DZ373</f>
        <v>1</v>
      </c>
      <c r="EB373" s="136" t="b">
        <f t="shared" ref="EB373:EB398" si="342">M373&gt;0</f>
        <v>0</v>
      </c>
      <c r="EC373" s="136" t="b">
        <f t="shared" ref="EC373:EC398" si="343">BI373&gt;0</f>
        <v>0</v>
      </c>
      <c r="ED373" s="408" t="b">
        <f t="shared" ref="ED373:ED398" si="344">EB373=EC373</f>
        <v>1</v>
      </c>
      <c r="EE373" s="136" t="b">
        <f t="shared" ref="EE373:EE398" si="345">CF373&gt;0</f>
        <v>1</v>
      </c>
      <c r="EF373" s="136" t="b">
        <f t="shared" ref="EF373:EF398" si="346">CY373&gt;0</f>
        <v>1</v>
      </c>
      <c r="EG373" s="408" t="b">
        <f t="shared" ref="EG373:EG398" si="347">EE373=EF373</f>
        <v>1</v>
      </c>
      <c r="EH373" s="136" t="b">
        <f t="shared" ref="EH373:EH398" si="348">CD373&gt;0</f>
        <v>1</v>
      </c>
      <c r="EI373" s="136" t="b">
        <f t="shared" ref="EI373:EI398" si="349">DH373&gt;0</f>
        <v>1</v>
      </c>
      <c r="EJ373" s="408" t="b">
        <f t="shared" ref="EJ373:EJ398" si="350">EH373=EI373</f>
        <v>1</v>
      </c>
      <c r="EK373" s="136" t="b">
        <f t="shared" ref="EK373:EK398" si="351">CA373&gt;0</f>
        <v>1</v>
      </c>
      <c r="EL373" s="136" t="b">
        <f t="shared" ref="EL373:EL398" si="352">DK373&gt;0</f>
        <v>0</v>
      </c>
      <c r="EM373" s="408" t="b">
        <f t="shared" ref="EM373:EM398" si="353">EK373=EL373</f>
        <v>0</v>
      </c>
      <c r="EN373" s="408"/>
    </row>
    <row r="374" spans="1:144">
      <c r="A374" s="579" t="s">
        <v>917</v>
      </c>
      <c r="B374" s="595" t="s">
        <v>739</v>
      </c>
      <c r="C374" s="596">
        <v>199485</v>
      </c>
      <c r="D374" s="597">
        <v>9</v>
      </c>
      <c r="E374" s="395"/>
      <c r="F374" s="395"/>
      <c r="G374" s="395"/>
      <c r="H374" s="395"/>
      <c r="I374" s="472"/>
      <c r="J374" s="472"/>
      <c r="K374" s="394"/>
      <c r="L374" s="395"/>
      <c r="M374" s="395"/>
      <c r="N374" s="395"/>
      <c r="O374" s="396"/>
      <c r="P374" s="396"/>
      <c r="Q374" s="395"/>
      <c r="R374" s="395"/>
      <c r="S374" s="395"/>
      <c r="T374" s="395"/>
      <c r="U374" s="395"/>
      <c r="V374" s="472"/>
      <c r="W374" s="394"/>
      <c r="X374" s="395"/>
      <c r="Y374" s="395"/>
      <c r="Z374" s="395"/>
      <c r="AA374" s="396"/>
      <c r="AB374" s="396"/>
      <c r="AC374" s="395"/>
      <c r="AD374" s="395"/>
      <c r="AE374" s="395"/>
      <c r="AF374" s="395"/>
      <c r="AG374" s="395"/>
      <c r="AH374" s="472"/>
      <c r="AI374" s="489" t="str">
        <f t="shared" si="286"/>
        <v xml:space="preserve"> </v>
      </c>
      <c r="AJ374" s="397" t="str">
        <f t="shared" si="287"/>
        <v xml:space="preserve"> </v>
      </c>
      <c r="AK374" s="397" t="str">
        <f t="shared" si="288"/>
        <v xml:space="preserve"> </v>
      </c>
      <c r="AL374" s="397" t="str">
        <f t="shared" si="289"/>
        <v xml:space="preserve"> </v>
      </c>
      <c r="AM374" s="397" t="str">
        <f t="shared" si="290"/>
        <v xml:space="preserve"> </v>
      </c>
      <c r="AN374" s="397" t="str">
        <f t="shared" si="291"/>
        <v xml:space="preserve"> </v>
      </c>
      <c r="AO374" s="397" t="str">
        <f t="shared" si="292"/>
        <v xml:space="preserve"> </v>
      </c>
      <c r="AP374" s="397" t="str">
        <f t="shared" si="293"/>
        <v xml:space="preserve"> </v>
      </c>
      <c r="AQ374" s="397" t="str">
        <f t="shared" si="294"/>
        <v xml:space="preserve"> </v>
      </c>
      <c r="AR374" s="397" t="str">
        <f t="shared" si="295"/>
        <v xml:space="preserve"> </v>
      </c>
      <c r="AS374" s="397" t="str">
        <f t="shared" si="296"/>
        <v xml:space="preserve"> </v>
      </c>
      <c r="AT374" s="398" t="str">
        <f t="shared" si="297"/>
        <v xml:space="preserve"> </v>
      </c>
      <c r="AU374" s="379"/>
      <c r="AV374" s="395"/>
      <c r="AW374" s="472"/>
      <c r="AX374" s="400"/>
      <c r="AY374" s="395"/>
      <c r="AZ374" s="472"/>
      <c r="BA374" s="489" t="str">
        <f t="shared" si="298"/>
        <v xml:space="preserve"> </v>
      </c>
      <c r="BB374" s="397" t="str">
        <f t="shared" si="299"/>
        <v xml:space="preserve"> </v>
      </c>
      <c r="BC374" s="398" t="str">
        <f t="shared" si="300"/>
        <v xml:space="preserve"> </v>
      </c>
      <c r="BD374" s="401"/>
      <c r="BE374" s="402"/>
      <c r="BF374" s="472"/>
      <c r="BG374" s="403"/>
      <c r="BH374" s="402"/>
      <c r="BI374" s="472"/>
      <c r="BJ374" s="403"/>
      <c r="BK374" s="402"/>
      <c r="BL374" s="472"/>
      <c r="BM374" s="403"/>
      <c r="BN374" s="402"/>
      <c r="BO374" s="472"/>
      <c r="BP374" s="490" t="str">
        <f t="shared" si="301"/>
        <v/>
      </c>
      <c r="BQ374" s="475" t="str">
        <f t="shared" si="302"/>
        <v/>
      </c>
      <c r="BR374" s="405" t="str">
        <f t="shared" si="303"/>
        <v/>
      </c>
      <c r="BS374" s="402">
        <v>414</v>
      </c>
      <c r="BT374" s="402">
        <v>505</v>
      </c>
      <c r="BU374" s="402">
        <v>616</v>
      </c>
      <c r="BV374" s="402">
        <v>875</v>
      </c>
      <c r="BW374" s="472">
        <v>759</v>
      </c>
      <c r="BX374" s="472">
        <v>529</v>
      </c>
      <c r="BY374" s="403">
        <v>255</v>
      </c>
      <c r="BZ374" s="402">
        <v>178</v>
      </c>
      <c r="CA374" s="402">
        <v>223</v>
      </c>
      <c r="CB374" s="402">
        <v>299</v>
      </c>
      <c r="CC374" s="402">
        <v>244</v>
      </c>
      <c r="CD374" s="402">
        <v>178</v>
      </c>
      <c r="CE374" s="402">
        <v>263</v>
      </c>
      <c r="CF374" s="472">
        <v>282</v>
      </c>
      <c r="CG374" s="403"/>
      <c r="CH374" s="399">
        <v>3</v>
      </c>
      <c r="CI374" s="402"/>
      <c r="CJ374" s="402"/>
      <c r="CK374" s="402"/>
      <c r="CL374" s="402"/>
      <c r="CM374" s="402"/>
      <c r="CN374" s="602">
        <v>0</v>
      </c>
      <c r="CO374" s="489">
        <f t="shared" si="304"/>
        <v>255</v>
      </c>
      <c r="CP374" s="397">
        <f t="shared" si="305"/>
        <v>175</v>
      </c>
      <c r="CQ374" s="397">
        <f t="shared" si="306"/>
        <v>223</v>
      </c>
      <c r="CR374" s="397">
        <f t="shared" si="307"/>
        <v>299</v>
      </c>
      <c r="CS374" s="397">
        <f t="shared" si="308"/>
        <v>244</v>
      </c>
      <c r="CT374" s="397">
        <f t="shared" si="309"/>
        <v>178</v>
      </c>
      <c r="CU374" s="397">
        <f t="shared" si="310"/>
        <v>263</v>
      </c>
      <c r="CV374" s="491">
        <f t="shared" si="311"/>
        <v>282</v>
      </c>
      <c r="CW374" s="379">
        <v>87.22</v>
      </c>
      <c r="CX374" s="399">
        <v>129</v>
      </c>
      <c r="CY374" s="602">
        <v>188</v>
      </c>
      <c r="CZ374" s="400"/>
      <c r="DA374" s="399"/>
      <c r="DB374" s="472"/>
      <c r="DC374" s="404">
        <f t="shared" si="312"/>
        <v>90.78</v>
      </c>
      <c r="DD374" s="404">
        <f t="shared" si="313"/>
        <v>134</v>
      </c>
      <c r="DE374" s="405">
        <f t="shared" si="314"/>
        <v>94</v>
      </c>
      <c r="DF374" s="379">
        <v>50</v>
      </c>
      <c r="DG374" s="541">
        <v>67</v>
      </c>
      <c r="DH374" s="602">
        <v>30</v>
      </c>
      <c r="DI374" s="400"/>
      <c r="DJ374" s="399"/>
      <c r="DK374" s="472"/>
      <c r="DL374" s="400"/>
      <c r="DM374" s="399"/>
      <c r="DN374" s="472"/>
      <c r="DO374" s="400"/>
      <c r="DP374" s="541">
        <v>16</v>
      </c>
      <c r="DQ374" s="602"/>
      <c r="DR374" s="404">
        <f t="shared" si="315"/>
        <v>249</v>
      </c>
      <c r="DS374" s="404">
        <f t="shared" si="316"/>
        <v>161</v>
      </c>
      <c r="DT374" s="405">
        <f t="shared" si="317"/>
        <v>148</v>
      </c>
      <c r="DU374" s="409"/>
      <c r="DV374" s="406" t="b">
        <f t="shared" si="336"/>
        <v>0</v>
      </c>
      <c r="DW374" s="136" t="b">
        <f t="shared" si="337"/>
        <v>0</v>
      </c>
      <c r="DX374" s="408" t="b">
        <f t="shared" si="338"/>
        <v>1</v>
      </c>
      <c r="DY374" s="136" t="b">
        <f t="shared" si="339"/>
        <v>0</v>
      </c>
      <c r="DZ374" s="136" t="b">
        <f t="shared" si="340"/>
        <v>0</v>
      </c>
      <c r="EA374" s="408" t="b">
        <f t="shared" si="341"/>
        <v>1</v>
      </c>
      <c r="EB374" s="136" t="b">
        <f t="shared" si="342"/>
        <v>0</v>
      </c>
      <c r="EC374" s="136" t="b">
        <f t="shared" si="343"/>
        <v>0</v>
      </c>
      <c r="ED374" s="408" t="b">
        <f t="shared" si="344"/>
        <v>1</v>
      </c>
      <c r="EE374" s="136" t="b">
        <f t="shared" si="345"/>
        <v>1</v>
      </c>
      <c r="EF374" s="136" t="b">
        <f t="shared" si="346"/>
        <v>1</v>
      </c>
      <c r="EG374" s="408" t="b">
        <f t="shared" si="347"/>
        <v>1</v>
      </c>
      <c r="EH374" s="136" t="b">
        <f t="shared" si="348"/>
        <v>1</v>
      </c>
      <c r="EI374" s="136" t="b">
        <f t="shared" si="349"/>
        <v>1</v>
      </c>
      <c r="EJ374" s="408" t="b">
        <f t="shared" si="350"/>
        <v>1</v>
      </c>
      <c r="EK374" s="136" t="b">
        <f t="shared" si="351"/>
        <v>1</v>
      </c>
      <c r="EL374" s="136" t="b">
        <f t="shared" si="352"/>
        <v>0</v>
      </c>
      <c r="EM374" s="408" t="b">
        <f t="shared" si="353"/>
        <v>0</v>
      </c>
      <c r="EN374" s="408"/>
    </row>
    <row r="375" spans="1:144">
      <c r="A375" s="579" t="s">
        <v>917</v>
      </c>
      <c r="B375" s="595" t="s">
        <v>740</v>
      </c>
      <c r="C375" s="596">
        <v>199634</v>
      </c>
      <c r="D375" s="597">
        <v>9</v>
      </c>
      <c r="E375" s="395"/>
      <c r="F375" s="395"/>
      <c r="G375" s="395"/>
      <c r="H375" s="395"/>
      <c r="I375" s="472"/>
      <c r="J375" s="472"/>
      <c r="K375" s="394"/>
      <c r="L375" s="395"/>
      <c r="M375" s="395"/>
      <c r="N375" s="395"/>
      <c r="O375" s="396"/>
      <c r="P375" s="396"/>
      <c r="Q375" s="395"/>
      <c r="R375" s="395"/>
      <c r="S375" s="395"/>
      <c r="T375" s="395"/>
      <c r="U375" s="395"/>
      <c r="V375" s="472"/>
      <c r="W375" s="394"/>
      <c r="X375" s="395"/>
      <c r="Y375" s="395"/>
      <c r="Z375" s="395"/>
      <c r="AA375" s="396"/>
      <c r="AB375" s="396"/>
      <c r="AC375" s="395"/>
      <c r="AD375" s="395"/>
      <c r="AE375" s="395"/>
      <c r="AF375" s="395"/>
      <c r="AG375" s="395"/>
      <c r="AH375" s="472"/>
      <c r="AI375" s="489" t="str">
        <f t="shared" si="286"/>
        <v xml:space="preserve"> </v>
      </c>
      <c r="AJ375" s="397" t="str">
        <f t="shared" si="287"/>
        <v xml:space="preserve"> </v>
      </c>
      <c r="AK375" s="397" t="str">
        <f t="shared" si="288"/>
        <v xml:space="preserve"> </v>
      </c>
      <c r="AL375" s="397" t="str">
        <f t="shared" si="289"/>
        <v xml:space="preserve"> </v>
      </c>
      <c r="AM375" s="397" t="str">
        <f t="shared" si="290"/>
        <v xml:space="preserve"> </v>
      </c>
      <c r="AN375" s="397" t="str">
        <f t="shared" si="291"/>
        <v xml:space="preserve"> </v>
      </c>
      <c r="AO375" s="397" t="str">
        <f t="shared" si="292"/>
        <v xml:space="preserve"> </v>
      </c>
      <c r="AP375" s="397" t="str">
        <f t="shared" si="293"/>
        <v xml:space="preserve"> </v>
      </c>
      <c r="AQ375" s="397" t="str">
        <f t="shared" si="294"/>
        <v xml:space="preserve"> </v>
      </c>
      <c r="AR375" s="397" t="str">
        <f t="shared" si="295"/>
        <v xml:space="preserve"> </v>
      </c>
      <c r="AS375" s="397" t="str">
        <f t="shared" si="296"/>
        <v xml:space="preserve"> </v>
      </c>
      <c r="AT375" s="398" t="str">
        <f t="shared" si="297"/>
        <v xml:space="preserve"> </v>
      </c>
      <c r="AU375" s="379"/>
      <c r="AV375" s="395"/>
      <c r="AW375" s="472"/>
      <c r="AX375" s="400"/>
      <c r="AY375" s="395"/>
      <c r="AZ375" s="472"/>
      <c r="BA375" s="489" t="str">
        <f t="shared" si="298"/>
        <v xml:space="preserve"> </v>
      </c>
      <c r="BB375" s="397" t="str">
        <f t="shared" si="299"/>
        <v xml:space="preserve"> </v>
      </c>
      <c r="BC375" s="398" t="str">
        <f t="shared" si="300"/>
        <v xml:space="preserve"> </v>
      </c>
      <c r="BD375" s="401"/>
      <c r="BE375" s="402"/>
      <c r="BF375" s="472"/>
      <c r="BG375" s="403"/>
      <c r="BH375" s="402"/>
      <c r="BI375" s="472"/>
      <c r="BJ375" s="403"/>
      <c r="BK375" s="402"/>
      <c r="BL375" s="472"/>
      <c r="BM375" s="403"/>
      <c r="BN375" s="402"/>
      <c r="BO375" s="472"/>
      <c r="BP375" s="490" t="str">
        <f t="shared" si="301"/>
        <v/>
      </c>
      <c r="BQ375" s="475" t="str">
        <f t="shared" si="302"/>
        <v/>
      </c>
      <c r="BR375" s="405" t="str">
        <f t="shared" si="303"/>
        <v/>
      </c>
      <c r="BS375" s="402">
        <v>1500</v>
      </c>
      <c r="BT375" s="402">
        <v>1361</v>
      </c>
      <c r="BU375" s="402">
        <v>1243</v>
      </c>
      <c r="BV375" s="402">
        <v>1563</v>
      </c>
      <c r="BW375" s="472">
        <v>1339</v>
      </c>
      <c r="BX375" s="472">
        <v>1653</v>
      </c>
      <c r="BY375" s="403">
        <v>249</v>
      </c>
      <c r="BZ375" s="402">
        <v>422</v>
      </c>
      <c r="CA375" s="402">
        <v>435</v>
      </c>
      <c r="CB375" s="402">
        <v>361</v>
      </c>
      <c r="CC375" s="402">
        <v>383</v>
      </c>
      <c r="CD375" s="402">
        <v>405</v>
      </c>
      <c r="CE375" s="402">
        <v>284</v>
      </c>
      <c r="CF375" s="472">
        <v>532</v>
      </c>
      <c r="CG375" s="403"/>
      <c r="CH375" s="399">
        <v>0</v>
      </c>
      <c r="CI375" s="402"/>
      <c r="CJ375" s="402"/>
      <c r="CK375" s="402"/>
      <c r="CL375" s="402"/>
      <c r="CM375" s="402"/>
      <c r="CN375" s="602">
        <v>0</v>
      </c>
      <c r="CO375" s="489">
        <f t="shared" si="304"/>
        <v>249</v>
      </c>
      <c r="CP375" s="397">
        <f t="shared" si="305"/>
        <v>422</v>
      </c>
      <c r="CQ375" s="397">
        <f t="shared" si="306"/>
        <v>435</v>
      </c>
      <c r="CR375" s="397">
        <f t="shared" si="307"/>
        <v>361</v>
      </c>
      <c r="CS375" s="397">
        <f t="shared" si="308"/>
        <v>383</v>
      </c>
      <c r="CT375" s="397">
        <f t="shared" si="309"/>
        <v>405</v>
      </c>
      <c r="CU375" s="397">
        <f t="shared" si="310"/>
        <v>284</v>
      </c>
      <c r="CV375" s="491">
        <f t="shared" si="311"/>
        <v>532</v>
      </c>
      <c r="CW375" s="379">
        <v>271.35000000000002</v>
      </c>
      <c r="CX375" s="399">
        <v>190</v>
      </c>
      <c r="CY375" s="602">
        <v>218</v>
      </c>
      <c r="CZ375" s="400"/>
      <c r="DA375" s="399"/>
      <c r="DB375" s="472"/>
      <c r="DC375" s="404">
        <f t="shared" si="312"/>
        <v>133.64999999999998</v>
      </c>
      <c r="DD375" s="404">
        <f t="shared" si="313"/>
        <v>94</v>
      </c>
      <c r="DE375" s="405">
        <f t="shared" si="314"/>
        <v>314</v>
      </c>
      <c r="DF375" s="379">
        <v>77</v>
      </c>
      <c r="DG375" s="541">
        <v>69</v>
      </c>
      <c r="DH375" s="602">
        <v>76</v>
      </c>
      <c r="DI375" s="400"/>
      <c r="DJ375" s="399"/>
      <c r="DK375" s="472"/>
      <c r="DL375" s="400"/>
      <c r="DM375" s="399"/>
      <c r="DN375" s="472"/>
      <c r="DO375" s="400"/>
      <c r="DP375" s="541"/>
      <c r="DQ375" s="602"/>
      <c r="DR375" s="404">
        <f t="shared" si="315"/>
        <v>284</v>
      </c>
      <c r="DS375" s="404">
        <f t="shared" si="316"/>
        <v>314</v>
      </c>
      <c r="DT375" s="405">
        <f t="shared" si="317"/>
        <v>329</v>
      </c>
      <c r="DU375" s="409"/>
      <c r="DV375" s="406" t="b">
        <f t="shared" si="336"/>
        <v>0</v>
      </c>
      <c r="DW375" s="136" t="b">
        <f t="shared" si="337"/>
        <v>0</v>
      </c>
      <c r="DX375" s="408" t="b">
        <f t="shared" si="338"/>
        <v>1</v>
      </c>
      <c r="DY375" s="136" t="b">
        <f t="shared" si="339"/>
        <v>0</v>
      </c>
      <c r="DZ375" s="136" t="b">
        <f t="shared" si="340"/>
        <v>0</v>
      </c>
      <c r="EA375" s="408" t="b">
        <f t="shared" si="341"/>
        <v>1</v>
      </c>
      <c r="EB375" s="136" t="b">
        <f t="shared" si="342"/>
        <v>0</v>
      </c>
      <c r="EC375" s="136" t="b">
        <f t="shared" si="343"/>
        <v>0</v>
      </c>
      <c r="ED375" s="408" t="b">
        <f t="shared" si="344"/>
        <v>1</v>
      </c>
      <c r="EE375" s="136" t="b">
        <f t="shared" si="345"/>
        <v>1</v>
      </c>
      <c r="EF375" s="136" t="b">
        <f t="shared" si="346"/>
        <v>1</v>
      </c>
      <c r="EG375" s="408" t="b">
        <f t="shared" si="347"/>
        <v>1</v>
      </c>
      <c r="EH375" s="136" t="b">
        <f t="shared" si="348"/>
        <v>1</v>
      </c>
      <c r="EI375" s="136" t="b">
        <f t="shared" si="349"/>
        <v>1</v>
      </c>
      <c r="EJ375" s="408" t="b">
        <f t="shared" si="350"/>
        <v>1</v>
      </c>
      <c r="EK375" s="136" t="b">
        <f t="shared" si="351"/>
        <v>1</v>
      </c>
      <c r="EL375" s="136" t="b">
        <f t="shared" si="352"/>
        <v>0</v>
      </c>
      <c r="EM375" s="408" t="b">
        <f t="shared" si="353"/>
        <v>0</v>
      </c>
      <c r="EN375" s="408"/>
    </row>
    <row r="376" spans="1:144">
      <c r="A376" s="579" t="s">
        <v>917</v>
      </c>
      <c r="B376" s="598" t="s">
        <v>741</v>
      </c>
      <c r="C376" s="596">
        <v>197850</v>
      </c>
      <c r="D376" s="597">
        <v>9</v>
      </c>
      <c r="E376" s="395"/>
      <c r="F376" s="395"/>
      <c r="G376" s="395"/>
      <c r="H376" s="395"/>
      <c r="I376" s="472"/>
      <c r="J376" s="472"/>
      <c r="K376" s="394"/>
      <c r="L376" s="395"/>
      <c r="M376" s="395"/>
      <c r="N376" s="395"/>
      <c r="O376" s="396"/>
      <c r="P376" s="396"/>
      <c r="Q376" s="395"/>
      <c r="R376" s="395"/>
      <c r="S376" s="395"/>
      <c r="T376" s="395"/>
      <c r="U376" s="395"/>
      <c r="V376" s="472"/>
      <c r="W376" s="394"/>
      <c r="X376" s="395"/>
      <c r="Y376" s="395"/>
      <c r="Z376" s="395"/>
      <c r="AA376" s="396"/>
      <c r="AB376" s="396"/>
      <c r="AC376" s="395"/>
      <c r="AD376" s="395"/>
      <c r="AE376" s="395"/>
      <c r="AF376" s="395"/>
      <c r="AG376" s="395"/>
      <c r="AH376" s="472"/>
      <c r="AI376" s="489" t="str">
        <f t="shared" si="286"/>
        <v xml:space="preserve"> </v>
      </c>
      <c r="AJ376" s="397" t="str">
        <f t="shared" si="287"/>
        <v xml:space="preserve"> </v>
      </c>
      <c r="AK376" s="397" t="str">
        <f t="shared" si="288"/>
        <v xml:space="preserve"> </v>
      </c>
      <c r="AL376" s="397" t="str">
        <f t="shared" si="289"/>
        <v xml:space="preserve"> </v>
      </c>
      <c r="AM376" s="397" t="str">
        <f t="shared" si="290"/>
        <v xml:space="preserve"> </v>
      </c>
      <c r="AN376" s="397" t="str">
        <f t="shared" si="291"/>
        <v xml:space="preserve"> </v>
      </c>
      <c r="AO376" s="397" t="str">
        <f t="shared" si="292"/>
        <v xml:space="preserve"> </v>
      </c>
      <c r="AP376" s="397" t="str">
        <f t="shared" si="293"/>
        <v xml:space="preserve"> </v>
      </c>
      <c r="AQ376" s="397" t="str">
        <f t="shared" si="294"/>
        <v xml:space="preserve"> </v>
      </c>
      <c r="AR376" s="397" t="str">
        <f t="shared" si="295"/>
        <v xml:space="preserve"> </v>
      </c>
      <c r="AS376" s="397" t="str">
        <f t="shared" si="296"/>
        <v xml:space="preserve"> </v>
      </c>
      <c r="AT376" s="398" t="str">
        <f t="shared" si="297"/>
        <v xml:space="preserve"> </v>
      </c>
      <c r="AU376" s="379"/>
      <c r="AV376" s="395"/>
      <c r="AW376" s="472"/>
      <c r="AX376" s="400"/>
      <c r="AY376" s="395"/>
      <c r="AZ376" s="472"/>
      <c r="BA376" s="489" t="str">
        <f t="shared" si="298"/>
        <v xml:space="preserve"> </v>
      </c>
      <c r="BB376" s="397" t="str">
        <f t="shared" si="299"/>
        <v xml:space="preserve"> </v>
      </c>
      <c r="BC376" s="398" t="str">
        <f t="shared" si="300"/>
        <v xml:space="preserve"> </v>
      </c>
      <c r="BD376" s="401"/>
      <c r="BE376" s="402"/>
      <c r="BF376" s="472"/>
      <c r="BG376" s="403"/>
      <c r="BH376" s="402"/>
      <c r="BI376" s="472"/>
      <c r="BJ376" s="403"/>
      <c r="BK376" s="402"/>
      <c r="BL376" s="472"/>
      <c r="BM376" s="403"/>
      <c r="BN376" s="402"/>
      <c r="BO376" s="472"/>
      <c r="BP376" s="490" t="str">
        <f t="shared" si="301"/>
        <v/>
      </c>
      <c r="BQ376" s="475" t="str">
        <f t="shared" si="302"/>
        <v/>
      </c>
      <c r="BR376" s="405" t="str">
        <f t="shared" si="303"/>
        <v/>
      </c>
      <c r="BS376" s="402">
        <v>2064</v>
      </c>
      <c r="BT376" s="402">
        <v>506</v>
      </c>
      <c r="BU376" s="402">
        <v>802</v>
      </c>
      <c r="BV376" s="402">
        <v>829</v>
      </c>
      <c r="BW376" s="472">
        <v>881</v>
      </c>
      <c r="BX376" s="472">
        <v>528</v>
      </c>
      <c r="BY376" s="403">
        <v>156</v>
      </c>
      <c r="BZ376" s="402">
        <v>250</v>
      </c>
      <c r="CA376" s="402">
        <v>186</v>
      </c>
      <c r="CB376" s="402">
        <v>134</v>
      </c>
      <c r="CC376" s="402">
        <v>176</v>
      </c>
      <c r="CD376" s="402">
        <v>150</v>
      </c>
      <c r="CE376" s="402">
        <v>186</v>
      </c>
      <c r="CF376" s="472">
        <v>138</v>
      </c>
      <c r="CG376" s="403"/>
      <c r="CH376" s="399">
        <v>0</v>
      </c>
      <c r="CI376" s="402"/>
      <c r="CJ376" s="402"/>
      <c r="CK376" s="402"/>
      <c r="CL376" s="402"/>
      <c r="CM376" s="402"/>
      <c r="CN376" s="602">
        <v>0</v>
      </c>
      <c r="CO376" s="489">
        <f t="shared" si="304"/>
        <v>156</v>
      </c>
      <c r="CP376" s="397">
        <f t="shared" si="305"/>
        <v>250</v>
      </c>
      <c r="CQ376" s="397">
        <f t="shared" si="306"/>
        <v>186</v>
      </c>
      <c r="CR376" s="397">
        <f t="shared" si="307"/>
        <v>134</v>
      </c>
      <c r="CS376" s="397">
        <f t="shared" si="308"/>
        <v>176</v>
      </c>
      <c r="CT376" s="397">
        <f t="shared" si="309"/>
        <v>150</v>
      </c>
      <c r="CU376" s="397">
        <f t="shared" si="310"/>
        <v>186</v>
      </c>
      <c r="CV376" s="491">
        <f t="shared" si="311"/>
        <v>138</v>
      </c>
      <c r="CW376" s="379">
        <v>70.5</v>
      </c>
      <c r="CX376" s="399">
        <v>87</v>
      </c>
      <c r="CY376" s="602">
        <v>101</v>
      </c>
      <c r="CZ376" s="400"/>
      <c r="DA376" s="399"/>
      <c r="DB376" s="472"/>
      <c r="DC376" s="404">
        <f t="shared" si="312"/>
        <v>79.5</v>
      </c>
      <c r="DD376" s="404">
        <f t="shared" si="313"/>
        <v>99</v>
      </c>
      <c r="DE376" s="405">
        <f t="shared" si="314"/>
        <v>37</v>
      </c>
      <c r="DF376" s="379">
        <v>43</v>
      </c>
      <c r="DG376" s="541">
        <v>35</v>
      </c>
      <c r="DH376" s="602">
        <v>29</v>
      </c>
      <c r="DI376" s="400"/>
      <c r="DJ376" s="399"/>
      <c r="DK376" s="472"/>
      <c r="DL376" s="400"/>
      <c r="DM376" s="399"/>
      <c r="DN376" s="472"/>
      <c r="DO376" s="400">
        <v>24</v>
      </c>
      <c r="DP376" s="541">
        <v>29</v>
      </c>
      <c r="DQ376" s="602">
        <v>28</v>
      </c>
      <c r="DR376" s="404">
        <f t="shared" si="315"/>
        <v>67</v>
      </c>
      <c r="DS376" s="404">
        <f t="shared" si="316"/>
        <v>112</v>
      </c>
      <c r="DT376" s="405">
        <f t="shared" si="317"/>
        <v>93</v>
      </c>
      <c r="DU376" s="409"/>
      <c r="DV376" s="406" t="b">
        <f t="shared" si="336"/>
        <v>0</v>
      </c>
      <c r="DW376" s="136" t="b">
        <f t="shared" si="337"/>
        <v>0</v>
      </c>
      <c r="DX376" s="408" t="b">
        <f t="shared" si="338"/>
        <v>1</v>
      </c>
      <c r="DY376" s="136" t="b">
        <f t="shared" si="339"/>
        <v>0</v>
      </c>
      <c r="DZ376" s="136" t="b">
        <f t="shared" si="340"/>
        <v>0</v>
      </c>
      <c r="EA376" s="408" t="b">
        <f t="shared" si="341"/>
        <v>1</v>
      </c>
      <c r="EB376" s="136" t="b">
        <f t="shared" si="342"/>
        <v>0</v>
      </c>
      <c r="EC376" s="136" t="b">
        <f t="shared" si="343"/>
        <v>0</v>
      </c>
      <c r="ED376" s="408" t="b">
        <f t="shared" si="344"/>
        <v>1</v>
      </c>
      <c r="EE376" s="136" t="b">
        <f t="shared" si="345"/>
        <v>1</v>
      </c>
      <c r="EF376" s="136" t="b">
        <f t="shared" si="346"/>
        <v>1</v>
      </c>
      <c r="EG376" s="408" t="b">
        <f t="shared" si="347"/>
        <v>1</v>
      </c>
      <c r="EH376" s="136" t="b">
        <f t="shared" si="348"/>
        <v>1</v>
      </c>
      <c r="EI376" s="136" t="b">
        <f t="shared" si="349"/>
        <v>1</v>
      </c>
      <c r="EJ376" s="408" t="b">
        <f t="shared" si="350"/>
        <v>1</v>
      </c>
      <c r="EK376" s="136" t="b">
        <f t="shared" si="351"/>
        <v>1</v>
      </c>
      <c r="EL376" s="136" t="b">
        <f t="shared" si="352"/>
        <v>0</v>
      </c>
      <c r="EM376" s="408" t="b">
        <f t="shared" si="353"/>
        <v>0</v>
      </c>
      <c r="EN376" s="408"/>
    </row>
    <row r="377" spans="1:144">
      <c r="A377" s="579" t="s">
        <v>917</v>
      </c>
      <c r="B377" s="595" t="s">
        <v>742</v>
      </c>
      <c r="C377" s="596">
        <v>199722</v>
      </c>
      <c r="D377" s="597">
        <v>9</v>
      </c>
      <c r="E377" s="395"/>
      <c r="F377" s="395"/>
      <c r="G377" s="395"/>
      <c r="H377" s="395"/>
      <c r="I377" s="472"/>
      <c r="J377" s="472"/>
      <c r="K377" s="394"/>
      <c r="L377" s="395"/>
      <c r="M377" s="395"/>
      <c r="N377" s="395"/>
      <c r="O377" s="396"/>
      <c r="P377" s="396"/>
      <c r="Q377" s="395"/>
      <c r="R377" s="395"/>
      <c r="S377" s="395"/>
      <c r="T377" s="395"/>
      <c r="U377" s="395"/>
      <c r="V377" s="472"/>
      <c r="W377" s="394"/>
      <c r="X377" s="395"/>
      <c r="Y377" s="395"/>
      <c r="Z377" s="395"/>
      <c r="AA377" s="396"/>
      <c r="AB377" s="396"/>
      <c r="AC377" s="395"/>
      <c r="AD377" s="395"/>
      <c r="AE377" s="395"/>
      <c r="AF377" s="395"/>
      <c r="AG377" s="395"/>
      <c r="AH377" s="472"/>
      <c r="AI377" s="489" t="str">
        <f t="shared" si="286"/>
        <v xml:space="preserve"> </v>
      </c>
      <c r="AJ377" s="397" t="str">
        <f t="shared" si="287"/>
        <v xml:space="preserve"> </v>
      </c>
      <c r="AK377" s="397" t="str">
        <f t="shared" si="288"/>
        <v xml:space="preserve"> </v>
      </c>
      <c r="AL377" s="397" t="str">
        <f t="shared" si="289"/>
        <v xml:space="preserve"> </v>
      </c>
      <c r="AM377" s="397" t="str">
        <f t="shared" si="290"/>
        <v xml:space="preserve"> </v>
      </c>
      <c r="AN377" s="397" t="str">
        <f t="shared" si="291"/>
        <v xml:space="preserve"> </v>
      </c>
      <c r="AO377" s="397" t="str">
        <f t="shared" si="292"/>
        <v xml:space="preserve"> </v>
      </c>
      <c r="AP377" s="397" t="str">
        <f t="shared" si="293"/>
        <v xml:space="preserve"> </v>
      </c>
      <c r="AQ377" s="397" t="str">
        <f t="shared" si="294"/>
        <v xml:space="preserve"> </v>
      </c>
      <c r="AR377" s="397" t="str">
        <f t="shared" si="295"/>
        <v xml:space="preserve"> </v>
      </c>
      <c r="AS377" s="397" t="str">
        <f t="shared" si="296"/>
        <v xml:space="preserve"> </v>
      </c>
      <c r="AT377" s="398" t="str">
        <f t="shared" si="297"/>
        <v xml:space="preserve"> </v>
      </c>
      <c r="AU377" s="379"/>
      <c r="AV377" s="395"/>
      <c r="AW377" s="472"/>
      <c r="AX377" s="400"/>
      <c r="AY377" s="395"/>
      <c r="AZ377" s="472"/>
      <c r="BA377" s="489" t="str">
        <f t="shared" si="298"/>
        <v xml:space="preserve"> </v>
      </c>
      <c r="BB377" s="397" t="str">
        <f t="shared" si="299"/>
        <v xml:space="preserve"> </v>
      </c>
      <c r="BC377" s="398" t="str">
        <f t="shared" si="300"/>
        <v xml:space="preserve"> </v>
      </c>
      <c r="BD377" s="401"/>
      <c r="BE377" s="402"/>
      <c r="BF377" s="472"/>
      <c r="BG377" s="403"/>
      <c r="BH377" s="402"/>
      <c r="BI377" s="472"/>
      <c r="BJ377" s="403"/>
      <c r="BK377" s="402"/>
      <c r="BL377" s="472"/>
      <c r="BM377" s="403"/>
      <c r="BN377" s="402"/>
      <c r="BO377" s="472"/>
      <c r="BP377" s="490" t="str">
        <f t="shared" si="301"/>
        <v/>
      </c>
      <c r="BQ377" s="475" t="str">
        <f t="shared" si="302"/>
        <v/>
      </c>
      <c r="BR377" s="405" t="str">
        <f t="shared" si="303"/>
        <v/>
      </c>
      <c r="BS377" s="402">
        <v>422</v>
      </c>
      <c r="BT377" s="402">
        <v>350</v>
      </c>
      <c r="BU377" s="402">
        <v>514</v>
      </c>
      <c r="BV377" s="402">
        <v>342</v>
      </c>
      <c r="BW377" s="472">
        <v>464</v>
      </c>
      <c r="BX377" s="472">
        <v>651</v>
      </c>
      <c r="BY377" s="403">
        <v>227</v>
      </c>
      <c r="BZ377" s="402">
        <v>227</v>
      </c>
      <c r="CA377" s="402">
        <v>190</v>
      </c>
      <c r="CB377" s="402">
        <v>160</v>
      </c>
      <c r="CC377" s="402">
        <v>198</v>
      </c>
      <c r="CD377" s="402">
        <v>178</v>
      </c>
      <c r="CE377" s="402">
        <v>238</v>
      </c>
      <c r="CF377" s="472">
        <v>260</v>
      </c>
      <c r="CG377" s="403"/>
      <c r="CH377" s="399">
        <v>0</v>
      </c>
      <c r="CI377" s="402"/>
      <c r="CJ377" s="402"/>
      <c r="CK377" s="402"/>
      <c r="CL377" s="402"/>
      <c r="CM377" s="402"/>
      <c r="CN377" s="602">
        <v>0</v>
      </c>
      <c r="CO377" s="489">
        <f t="shared" si="304"/>
        <v>227</v>
      </c>
      <c r="CP377" s="397">
        <f t="shared" si="305"/>
        <v>227</v>
      </c>
      <c r="CQ377" s="397">
        <f t="shared" si="306"/>
        <v>190</v>
      </c>
      <c r="CR377" s="397">
        <f t="shared" si="307"/>
        <v>160</v>
      </c>
      <c r="CS377" s="397">
        <f t="shared" si="308"/>
        <v>198</v>
      </c>
      <c r="CT377" s="397">
        <f t="shared" si="309"/>
        <v>178</v>
      </c>
      <c r="CU377" s="397">
        <f t="shared" si="310"/>
        <v>238</v>
      </c>
      <c r="CV377" s="491">
        <f t="shared" si="311"/>
        <v>260</v>
      </c>
      <c r="CW377" s="379">
        <v>92.56</v>
      </c>
      <c r="CX377" s="399">
        <v>124</v>
      </c>
      <c r="CY377" s="602">
        <v>66</v>
      </c>
      <c r="CZ377" s="400"/>
      <c r="DA377" s="399"/>
      <c r="DB377" s="472"/>
      <c r="DC377" s="404">
        <f t="shared" si="312"/>
        <v>85.44</v>
      </c>
      <c r="DD377" s="404">
        <f t="shared" si="313"/>
        <v>114</v>
      </c>
      <c r="DE377" s="405">
        <f t="shared" si="314"/>
        <v>194</v>
      </c>
      <c r="DF377" s="379">
        <v>26</v>
      </c>
      <c r="DG377" s="541">
        <v>54</v>
      </c>
      <c r="DH377" s="602">
        <v>77</v>
      </c>
      <c r="DI377" s="400"/>
      <c r="DJ377" s="399"/>
      <c r="DK377" s="472"/>
      <c r="DL377" s="400"/>
      <c r="DM377" s="399"/>
      <c r="DN377" s="472"/>
      <c r="DO377" s="400"/>
      <c r="DP377" s="541"/>
      <c r="DQ377" s="602"/>
      <c r="DR377" s="404">
        <f t="shared" si="315"/>
        <v>134</v>
      </c>
      <c r="DS377" s="404">
        <f t="shared" si="316"/>
        <v>144</v>
      </c>
      <c r="DT377" s="405">
        <f t="shared" si="317"/>
        <v>101</v>
      </c>
      <c r="DU377" s="409"/>
      <c r="DV377" s="406" t="b">
        <f t="shared" si="336"/>
        <v>0</v>
      </c>
      <c r="DW377" s="136" t="b">
        <f t="shared" si="337"/>
        <v>0</v>
      </c>
      <c r="DX377" s="408" t="b">
        <f t="shared" si="338"/>
        <v>1</v>
      </c>
      <c r="DY377" s="136" t="b">
        <f t="shared" si="339"/>
        <v>0</v>
      </c>
      <c r="DZ377" s="136" t="b">
        <f t="shared" si="340"/>
        <v>0</v>
      </c>
      <c r="EA377" s="408" t="b">
        <f t="shared" si="341"/>
        <v>1</v>
      </c>
      <c r="EB377" s="136" t="b">
        <f t="shared" si="342"/>
        <v>0</v>
      </c>
      <c r="EC377" s="136" t="b">
        <f t="shared" si="343"/>
        <v>0</v>
      </c>
      <c r="ED377" s="408" t="b">
        <f t="shared" si="344"/>
        <v>1</v>
      </c>
      <c r="EE377" s="136" t="b">
        <f t="shared" si="345"/>
        <v>1</v>
      </c>
      <c r="EF377" s="136" t="b">
        <f t="shared" si="346"/>
        <v>1</v>
      </c>
      <c r="EG377" s="408" t="b">
        <f t="shared" si="347"/>
        <v>1</v>
      </c>
      <c r="EH377" s="136" t="b">
        <f t="shared" si="348"/>
        <v>1</v>
      </c>
      <c r="EI377" s="136" t="b">
        <f t="shared" si="349"/>
        <v>1</v>
      </c>
      <c r="EJ377" s="408" t="b">
        <f t="shared" si="350"/>
        <v>1</v>
      </c>
      <c r="EK377" s="136" t="b">
        <f t="shared" si="351"/>
        <v>1</v>
      </c>
      <c r="EL377" s="136" t="b">
        <f t="shared" si="352"/>
        <v>0</v>
      </c>
      <c r="EM377" s="408" t="b">
        <f t="shared" si="353"/>
        <v>0</v>
      </c>
      <c r="EN377" s="408"/>
    </row>
    <row r="378" spans="1:144">
      <c r="A378" s="579" t="s">
        <v>917</v>
      </c>
      <c r="B378" s="595" t="s">
        <v>743</v>
      </c>
      <c r="C378" s="596">
        <v>199731</v>
      </c>
      <c r="D378" s="597">
        <v>9</v>
      </c>
      <c r="E378" s="395"/>
      <c r="F378" s="395"/>
      <c r="G378" s="395"/>
      <c r="H378" s="395"/>
      <c r="I378" s="472"/>
      <c r="J378" s="472"/>
      <c r="K378" s="394"/>
      <c r="L378" s="395"/>
      <c r="M378" s="395"/>
      <c r="N378" s="395"/>
      <c r="O378" s="396"/>
      <c r="P378" s="396"/>
      <c r="Q378" s="395"/>
      <c r="R378" s="395"/>
      <c r="S378" s="395"/>
      <c r="T378" s="395"/>
      <c r="U378" s="395"/>
      <c r="V378" s="472"/>
      <c r="W378" s="394"/>
      <c r="X378" s="395"/>
      <c r="Y378" s="395"/>
      <c r="Z378" s="395"/>
      <c r="AA378" s="396"/>
      <c r="AB378" s="396"/>
      <c r="AC378" s="395"/>
      <c r="AD378" s="395"/>
      <c r="AE378" s="395"/>
      <c r="AF378" s="395"/>
      <c r="AG378" s="395"/>
      <c r="AH378" s="472"/>
      <c r="AI378" s="489" t="str">
        <f t="shared" si="286"/>
        <v xml:space="preserve"> </v>
      </c>
      <c r="AJ378" s="397" t="str">
        <f t="shared" si="287"/>
        <v xml:space="preserve"> </v>
      </c>
      <c r="AK378" s="397" t="str">
        <f t="shared" si="288"/>
        <v xml:space="preserve"> </v>
      </c>
      <c r="AL378" s="397" t="str">
        <f t="shared" si="289"/>
        <v xml:space="preserve"> </v>
      </c>
      <c r="AM378" s="397" t="str">
        <f t="shared" si="290"/>
        <v xml:space="preserve"> </v>
      </c>
      <c r="AN378" s="397" t="str">
        <f t="shared" si="291"/>
        <v xml:space="preserve"> </v>
      </c>
      <c r="AO378" s="397" t="str">
        <f t="shared" si="292"/>
        <v xml:space="preserve"> </v>
      </c>
      <c r="AP378" s="397" t="str">
        <f t="shared" si="293"/>
        <v xml:space="preserve"> </v>
      </c>
      <c r="AQ378" s="397" t="str">
        <f t="shared" si="294"/>
        <v xml:space="preserve"> </v>
      </c>
      <c r="AR378" s="397" t="str">
        <f t="shared" si="295"/>
        <v xml:space="preserve"> </v>
      </c>
      <c r="AS378" s="397" t="str">
        <f t="shared" si="296"/>
        <v xml:space="preserve"> </v>
      </c>
      <c r="AT378" s="398" t="str">
        <f t="shared" si="297"/>
        <v xml:space="preserve"> </v>
      </c>
      <c r="AU378" s="379"/>
      <c r="AV378" s="395"/>
      <c r="AW378" s="472"/>
      <c r="AX378" s="400"/>
      <c r="AY378" s="395"/>
      <c r="AZ378" s="472"/>
      <c r="BA378" s="489" t="str">
        <f t="shared" si="298"/>
        <v xml:space="preserve"> </v>
      </c>
      <c r="BB378" s="397" t="str">
        <f t="shared" si="299"/>
        <v xml:space="preserve"> </v>
      </c>
      <c r="BC378" s="398" t="str">
        <f t="shared" si="300"/>
        <v xml:space="preserve"> </v>
      </c>
      <c r="BD378" s="401"/>
      <c r="BE378" s="402"/>
      <c r="BF378" s="472"/>
      <c r="BG378" s="403"/>
      <c r="BH378" s="402"/>
      <c r="BI378" s="472"/>
      <c r="BJ378" s="403"/>
      <c r="BK378" s="402"/>
      <c r="BL378" s="472"/>
      <c r="BM378" s="403"/>
      <c r="BN378" s="402"/>
      <c r="BO378" s="472"/>
      <c r="BP378" s="490" t="str">
        <f t="shared" si="301"/>
        <v/>
      </c>
      <c r="BQ378" s="475" t="str">
        <f t="shared" si="302"/>
        <v/>
      </c>
      <c r="BR378" s="405" t="str">
        <f t="shared" si="303"/>
        <v/>
      </c>
      <c r="BS378" s="402">
        <v>433</v>
      </c>
      <c r="BT378" s="402">
        <v>659</v>
      </c>
      <c r="BU378" s="402">
        <v>780</v>
      </c>
      <c r="BV378" s="402">
        <v>742</v>
      </c>
      <c r="BW378" s="472">
        <v>903</v>
      </c>
      <c r="BX378" s="472">
        <v>890</v>
      </c>
      <c r="BY378" s="403">
        <v>143</v>
      </c>
      <c r="BZ378" s="402">
        <v>143</v>
      </c>
      <c r="CA378" s="402">
        <v>118</v>
      </c>
      <c r="CB378" s="402">
        <v>174</v>
      </c>
      <c r="CC378" s="402">
        <v>157</v>
      </c>
      <c r="CD378" s="402">
        <v>175</v>
      </c>
      <c r="CE378" s="402">
        <v>167</v>
      </c>
      <c r="CF378" s="472">
        <v>176</v>
      </c>
      <c r="CG378" s="403"/>
      <c r="CH378" s="399">
        <v>0</v>
      </c>
      <c r="CI378" s="402"/>
      <c r="CJ378" s="402"/>
      <c r="CK378" s="402"/>
      <c r="CL378" s="402"/>
      <c r="CM378" s="402"/>
      <c r="CN378" s="602">
        <v>0</v>
      </c>
      <c r="CO378" s="489">
        <f t="shared" si="304"/>
        <v>143</v>
      </c>
      <c r="CP378" s="397">
        <f t="shared" si="305"/>
        <v>143</v>
      </c>
      <c r="CQ378" s="397">
        <f t="shared" si="306"/>
        <v>118</v>
      </c>
      <c r="CR378" s="397">
        <f t="shared" si="307"/>
        <v>174</v>
      </c>
      <c r="CS378" s="397">
        <f t="shared" si="308"/>
        <v>157</v>
      </c>
      <c r="CT378" s="397">
        <f t="shared" si="309"/>
        <v>175</v>
      </c>
      <c r="CU378" s="397">
        <f t="shared" si="310"/>
        <v>167</v>
      </c>
      <c r="CV378" s="491">
        <f t="shared" si="311"/>
        <v>176</v>
      </c>
      <c r="CW378" s="379">
        <v>85.75</v>
      </c>
      <c r="CX378" s="399">
        <v>82</v>
      </c>
      <c r="CY378" s="602">
        <v>64</v>
      </c>
      <c r="CZ378" s="400"/>
      <c r="DA378" s="399"/>
      <c r="DB378" s="472"/>
      <c r="DC378" s="404">
        <f t="shared" si="312"/>
        <v>89.25</v>
      </c>
      <c r="DD378" s="404">
        <f t="shared" si="313"/>
        <v>85</v>
      </c>
      <c r="DE378" s="405">
        <f t="shared" si="314"/>
        <v>112</v>
      </c>
      <c r="DF378" s="379">
        <v>34</v>
      </c>
      <c r="DG378" s="541">
        <v>43</v>
      </c>
      <c r="DH378" s="602">
        <v>21</v>
      </c>
      <c r="DI378" s="400"/>
      <c r="DJ378" s="399"/>
      <c r="DK378" s="472"/>
      <c r="DL378" s="400"/>
      <c r="DM378" s="399"/>
      <c r="DN378" s="472"/>
      <c r="DO378" s="400"/>
      <c r="DP378" s="541"/>
      <c r="DQ378" s="602"/>
      <c r="DR378" s="404">
        <f t="shared" si="315"/>
        <v>140</v>
      </c>
      <c r="DS378" s="404">
        <f t="shared" si="316"/>
        <v>114</v>
      </c>
      <c r="DT378" s="405">
        <f t="shared" si="317"/>
        <v>154</v>
      </c>
      <c r="DU378" s="409"/>
      <c r="DV378" s="406" t="b">
        <f t="shared" si="336"/>
        <v>0</v>
      </c>
      <c r="DW378" s="136" t="b">
        <f t="shared" si="337"/>
        <v>0</v>
      </c>
      <c r="DX378" s="408" t="b">
        <f t="shared" si="338"/>
        <v>1</v>
      </c>
      <c r="DY378" s="136" t="b">
        <f t="shared" si="339"/>
        <v>0</v>
      </c>
      <c r="DZ378" s="136" t="b">
        <f t="shared" si="340"/>
        <v>0</v>
      </c>
      <c r="EA378" s="408" t="b">
        <f t="shared" si="341"/>
        <v>1</v>
      </c>
      <c r="EB378" s="136" t="b">
        <f t="shared" si="342"/>
        <v>0</v>
      </c>
      <c r="EC378" s="136" t="b">
        <f t="shared" si="343"/>
        <v>0</v>
      </c>
      <c r="ED378" s="408" t="b">
        <f t="shared" si="344"/>
        <v>1</v>
      </c>
      <c r="EE378" s="136" t="b">
        <f t="shared" si="345"/>
        <v>1</v>
      </c>
      <c r="EF378" s="136" t="b">
        <f t="shared" si="346"/>
        <v>1</v>
      </c>
      <c r="EG378" s="408" t="b">
        <f t="shared" si="347"/>
        <v>1</v>
      </c>
      <c r="EH378" s="136" t="b">
        <f t="shared" si="348"/>
        <v>1</v>
      </c>
      <c r="EI378" s="136" t="b">
        <f t="shared" si="349"/>
        <v>1</v>
      </c>
      <c r="EJ378" s="408" t="b">
        <f t="shared" si="350"/>
        <v>1</v>
      </c>
      <c r="EK378" s="136" t="b">
        <f t="shared" si="351"/>
        <v>1</v>
      </c>
      <c r="EL378" s="136" t="b">
        <f t="shared" si="352"/>
        <v>0</v>
      </c>
      <c r="EM378" s="408" t="b">
        <f t="shared" si="353"/>
        <v>0</v>
      </c>
      <c r="EN378" s="408"/>
    </row>
    <row r="379" spans="1:144">
      <c r="A379" s="579" t="s">
        <v>917</v>
      </c>
      <c r="B379" s="598" t="s">
        <v>744</v>
      </c>
      <c r="C379" s="596">
        <v>199740</v>
      </c>
      <c r="D379" s="597">
        <v>9</v>
      </c>
      <c r="E379" s="395"/>
      <c r="F379" s="395"/>
      <c r="G379" s="395"/>
      <c r="H379" s="395"/>
      <c r="I379" s="472"/>
      <c r="J379" s="472"/>
      <c r="K379" s="394"/>
      <c r="L379" s="395"/>
      <c r="M379" s="395"/>
      <c r="N379" s="395"/>
      <c r="O379" s="396"/>
      <c r="P379" s="396"/>
      <c r="Q379" s="395"/>
      <c r="R379" s="395"/>
      <c r="S379" s="395"/>
      <c r="T379" s="395"/>
      <c r="U379" s="395"/>
      <c r="V379" s="472"/>
      <c r="W379" s="394"/>
      <c r="X379" s="395"/>
      <c r="Y379" s="395"/>
      <c r="Z379" s="395"/>
      <c r="AA379" s="396"/>
      <c r="AB379" s="396"/>
      <c r="AC379" s="395"/>
      <c r="AD379" s="395"/>
      <c r="AE379" s="395"/>
      <c r="AF379" s="395"/>
      <c r="AG379" s="395"/>
      <c r="AH379" s="472"/>
      <c r="AI379" s="489" t="str">
        <f t="shared" si="286"/>
        <v xml:space="preserve"> </v>
      </c>
      <c r="AJ379" s="397" t="str">
        <f t="shared" si="287"/>
        <v xml:space="preserve"> </v>
      </c>
      <c r="AK379" s="397" t="str">
        <f t="shared" si="288"/>
        <v xml:space="preserve"> </v>
      </c>
      <c r="AL379" s="397" t="str">
        <f t="shared" si="289"/>
        <v xml:space="preserve"> </v>
      </c>
      <c r="AM379" s="397" t="str">
        <f t="shared" si="290"/>
        <v xml:space="preserve"> </v>
      </c>
      <c r="AN379" s="397" t="str">
        <f t="shared" si="291"/>
        <v xml:space="preserve"> </v>
      </c>
      <c r="AO379" s="397" t="str">
        <f t="shared" si="292"/>
        <v xml:space="preserve"> </v>
      </c>
      <c r="AP379" s="397" t="str">
        <f t="shared" si="293"/>
        <v xml:space="preserve"> </v>
      </c>
      <c r="AQ379" s="397" t="str">
        <f t="shared" si="294"/>
        <v xml:space="preserve"> </v>
      </c>
      <c r="AR379" s="397" t="str">
        <f t="shared" si="295"/>
        <v xml:space="preserve"> </v>
      </c>
      <c r="AS379" s="397" t="str">
        <f t="shared" si="296"/>
        <v xml:space="preserve"> </v>
      </c>
      <c r="AT379" s="398" t="str">
        <f t="shared" si="297"/>
        <v xml:space="preserve"> </v>
      </c>
      <c r="AU379" s="379"/>
      <c r="AV379" s="395"/>
      <c r="AW379" s="472"/>
      <c r="AX379" s="400"/>
      <c r="AY379" s="395"/>
      <c r="AZ379" s="472"/>
      <c r="BA379" s="489" t="str">
        <f t="shared" si="298"/>
        <v xml:space="preserve"> </v>
      </c>
      <c r="BB379" s="397" t="str">
        <f t="shared" si="299"/>
        <v xml:space="preserve"> </v>
      </c>
      <c r="BC379" s="398" t="str">
        <f t="shared" si="300"/>
        <v xml:space="preserve"> </v>
      </c>
      <c r="BD379" s="401"/>
      <c r="BE379" s="402"/>
      <c r="BF379" s="472"/>
      <c r="BG379" s="403"/>
      <c r="BH379" s="402"/>
      <c r="BI379" s="472"/>
      <c r="BJ379" s="403"/>
      <c r="BK379" s="402"/>
      <c r="BL379" s="472"/>
      <c r="BM379" s="403"/>
      <c r="BN379" s="402"/>
      <c r="BO379" s="472"/>
      <c r="BP379" s="490" t="str">
        <f t="shared" si="301"/>
        <v/>
      </c>
      <c r="BQ379" s="475" t="str">
        <f t="shared" si="302"/>
        <v/>
      </c>
      <c r="BR379" s="405" t="str">
        <f t="shared" si="303"/>
        <v/>
      </c>
      <c r="BS379" s="402">
        <v>300</v>
      </c>
      <c r="BT379" s="402">
        <v>630</v>
      </c>
      <c r="BU379" s="402">
        <v>350</v>
      </c>
      <c r="BV379" s="402">
        <v>791</v>
      </c>
      <c r="BW379" s="472">
        <v>1173</v>
      </c>
      <c r="BX379" s="472">
        <v>1196</v>
      </c>
      <c r="BY379" s="403">
        <v>110</v>
      </c>
      <c r="BZ379" s="402">
        <v>116</v>
      </c>
      <c r="CA379" s="402">
        <v>171</v>
      </c>
      <c r="CB379" s="402">
        <v>218</v>
      </c>
      <c r="CC379" s="402">
        <v>181</v>
      </c>
      <c r="CD379" s="402">
        <v>236</v>
      </c>
      <c r="CE379" s="402">
        <v>237</v>
      </c>
      <c r="CF379" s="472">
        <v>203</v>
      </c>
      <c r="CG379" s="403"/>
      <c r="CH379" s="399">
        <v>1</v>
      </c>
      <c r="CI379" s="402">
        <v>2</v>
      </c>
      <c r="CJ379" s="402"/>
      <c r="CK379" s="402"/>
      <c r="CL379" s="402"/>
      <c r="CM379" s="402"/>
      <c r="CN379" s="602">
        <v>0</v>
      </c>
      <c r="CO379" s="489">
        <f t="shared" si="304"/>
        <v>110</v>
      </c>
      <c r="CP379" s="397">
        <f t="shared" si="305"/>
        <v>115</v>
      </c>
      <c r="CQ379" s="397">
        <f t="shared" si="306"/>
        <v>169</v>
      </c>
      <c r="CR379" s="397">
        <f t="shared" si="307"/>
        <v>218</v>
      </c>
      <c r="CS379" s="397">
        <f t="shared" si="308"/>
        <v>181</v>
      </c>
      <c r="CT379" s="397">
        <f t="shared" si="309"/>
        <v>236</v>
      </c>
      <c r="CU379" s="397">
        <f t="shared" si="310"/>
        <v>237</v>
      </c>
      <c r="CV379" s="491">
        <f t="shared" si="311"/>
        <v>203</v>
      </c>
      <c r="CW379" s="379">
        <v>84.96</v>
      </c>
      <c r="CX379" s="399">
        <v>85</v>
      </c>
      <c r="CY379" s="602">
        <v>97</v>
      </c>
      <c r="CZ379" s="400"/>
      <c r="DA379" s="399"/>
      <c r="DB379" s="472"/>
      <c r="DC379" s="404">
        <f t="shared" si="312"/>
        <v>151.04000000000002</v>
      </c>
      <c r="DD379" s="404">
        <f t="shared" si="313"/>
        <v>152</v>
      </c>
      <c r="DE379" s="405">
        <f t="shared" si="314"/>
        <v>106</v>
      </c>
      <c r="DF379" s="379">
        <v>76</v>
      </c>
      <c r="DG379" s="541">
        <v>35</v>
      </c>
      <c r="DH379" s="602">
        <v>52</v>
      </c>
      <c r="DI379" s="400"/>
      <c r="DJ379" s="399"/>
      <c r="DK379" s="472"/>
      <c r="DL379" s="400"/>
      <c r="DM379" s="399"/>
      <c r="DN379" s="472"/>
      <c r="DO379" s="400">
        <v>9</v>
      </c>
      <c r="DP379" s="541"/>
      <c r="DQ379" s="602"/>
      <c r="DR379" s="404">
        <f t="shared" si="315"/>
        <v>133</v>
      </c>
      <c r="DS379" s="404">
        <f t="shared" si="316"/>
        <v>146</v>
      </c>
      <c r="DT379" s="405">
        <f t="shared" si="317"/>
        <v>184</v>
      </c>
      <c r="DU379" s="409"/>
      <c r="DV379" s="406" t="b">
        <f t="shared" si="336"/>
        <v>0</v>
      </c>
      <c r="DW379" s="136" t="b">
        <f t="shared" si="337"/>
        <v>0</v>
      </c>
      <c r="DX379" s="408" t="b">
        <f t="shared" si="338"/>
        <v>1</v>
      </c>
      <c r="DY379" s="136" t="b">
        <f t="shared" si="339"/>
        <v>0</v>
      </c>
      <c r="DZ379" s="136" t="b">
        <f t="shared" si="340"/>
        <v>0</v>
      </c>
      <c r="EA379" s="408" t="b">
        <f t="shared" si="341"/>
        <v>1</v>
      </c>
      <c r="EB379" s="136" t="b">
        <f t="shared" si="342"/>
        <v>0</v>
      </c>
      <c r="EC379" s="136" t="b">
        <f t="shared" si="343"/>
        <v>0</v>
      </c>
      <c r="ED379" s="408" t="b">
        <f t="shared" si="344"/>
        <v>1</v>
      </c>
      <c r="EE379" s="136" t="b">
        <f t="shared" si="345"/>
        <v>1</v>
      </c>
      <c r="EF379" s="136" t="b">
        <f t="shared" si="346"/>
        <v>1</v>
      </c>
      <c r="EG379" s="408" t="b">
        <f t="shared" si="347"/>
        <v>1</v>
      </c>
      <c r="EH379" s="136" t="b">
        <f t="shared" si="348"/>
        <v>1</v>
      </c>
      <c r="EI379" s="136" t="b">
        <f t="shared" si="349"/>
        <v>1</v>
      </c>
      <c r="EJ379" s="408" t="b">
        <f t="shared" si="350"/>
        <v>1</v>
      </c>
      <c r="EK379" s="136" t="b">
        <f t="shared" si="351"/>
        <v>1</v>
      </c>
      <c r="EL379" s="136" t="b">
        <f t="shared" si="352"/>
        <v>0</v>
      </c>
      <c r="EM379" s="408" t="b">
        <f t="shared" si="353"/>
        <v>0</v>
      </c>
      <c r="EN379" s="408"/>
    </row>
    <row r="380" spans="1:144">
      <c r="A380" s="579" t="s">
        <v>917</v>
      </c>
      <c r="B380" s="595" t="s">
        <v>745</v>
      </c>
      <c r="C380" s="596">
        <v>199768</v>
      </c>
      <c r="D380" s="597">
        <v>9</v>
      </c>
      <c r="E380" s="395"/>
      <c r="F380" s="395"/>
      <c r="G380" s="395"/>
      <c r="H380" s="395"/>
      <c r="I380" s="472"/>
      <c r="J380" s="472"/>
      <c r="K380" s="394"/>
      <c r="L380" s="395"/>
      <c r="M380" s="395"/>
      <c r="N380" s="395"/>
      <c r="O380" s="396"/>
      <c r="P380" s="396"/>
      <c r="Q380" s="395"/>
      <c r="R380" s="395"/>
      <c r="S380" s="395"/>
      <c r="T380" s="395"/>
      <c r="U380" s="395"/>
      <c r="V380" s="472"/>
      <c r="W380" s="394"/>
      <c r="X380" s="395"/>
      <c r="Y380" s="395"/>
      <c r="Z380" s="395"/>
      <c r="AA380" s="396"/>
      <c r="AB380" s="396"/>
      <c r="AC380" s="395"/>
      <c r="AD380" s="395"/>
      <c r="AE380" s="395"/>
      <c r="AF380" s="395"/>
      <c r="AG380" s="395"/>
      <c r="AH380" s="472"/>
      <c r="AI380" s="489" t="str">
        <f t="shared" si="286"/>
        <v xml:space="preserve"> </v>
      </c>
      <c r="AJ380" s="397" t="str">
        <f t="shared" si="287"/>
        <v xml:space="preserve"> </v>
      </c>
      <c r="AK380" s="397" t="str">
        <f t="shared" si="288"/>
        <v xml:space="preserve"> </v>
      </c>
      <c r="AL380" s="397" t="str">
        <f t="shared" si="289"/>
        <v xml:space="preserve"> </v>
      </c>
      <c r="AM380" s="397" t="str">
        <f t="shared" si="290"/>
        <v xml:space="preserve"> </v>
      </c>
      <c r="AN380" s="397" t="str">
        <f t="shared" si="291"/>
        <v xml:space="preserve"> </v>
      </c>
      <c r="AO380" s="397" t="str">
        <f t="shared" si="292"/>
        <v xml:space="preserve"> </v>
      </c>
      <c r="AP380" s="397" t="str">
        <f t="shared" si="293"/>
        <v xml:space="preserve"> </v>
      </c>
      <c r="AQ380" s="397" t="str">
        <f t="shared" si="294"/>
        <v xml:space="preserve"> </v>
      </c>
      <c r="AR380" s="397" t="str">
        <f t="shared" si="295"/>
        <v xml:space="preserve"> </v>
      </c>
      <c r="AS380" s="397" t="str">
        <f t="shared" si="296"/>
        <v xml:space="preserve"> </v>
      </c>
      <c r="AT380" s="398" t="str">
        <f t="shared" si="297"/>
        <v xml:space="preserve"> </v>
      </c>
      <c r="AU380" s="379"/>
      <c r="AV380" s="395"/>
      <c r="AW380" s="472"/>
      <c r="AX380" s="400"/>
      <c r="AY380" s="395"/>
      <c r="AZ380" s="472"/>
      <c r="BA380" s="489" t="str">
        <f t="shared" si="298"/>
        <v xml:space="preserve"> </v>
      </c>
      <c r="BB380" s="397" t="str">
        <f t="shared" si="299"/>
        <v xml:space="preserve"> </v>
      </c>
      <c r="BC380" s="398" t="str">
        <f t="shared" si="300"/>
        <v xml:space="preserve"> </v>
      </c>
      <c r="BD380" s="401"/>
      <c r="BE380" s="402"/>
      <c r="BF380" s="472"/>
      <c r="BG380" s="403"/>
      <c r="BH380" s="402"/>
      <c r="BI380" s="472"/>
      <c r="BJ380" s="403"/>
      <c r="BK380" s="402"/>
      <c r="BL380" s="472"/>
      <c r="BM380" s="403"/>
      <c r="BN380" s="402"/>
      <c r="BO380" s="472"/>
      <c r="BP380" s="490" t="str">
        <f t="shared" si="301"/>
        <v/>
      </c>
      <c r="BQ380" s="475" t="str">
        <f t="shared" si="302"/>
        <v/>
      </c>
      <c r="BR380" s="405" t="str">
        <f t="shared" si="303"/>
        <v/>
      </c>
      <c r="BS380" s="402">
        <v>1788</v>
      </c>
      <c r="BT380" s="402">
        <v>1412</v>
      </c>
      <c r="BU380" s="402">
        <v>1348</v>
      </c>
      <c r="BV380" s="402">
        <v>1407</v>
      </c>
      <c r="BW380" s="472">
        <v>1268</v>
      </c>
      <c r="BX380" s="472">
        <v>1302</v>
      </c>
      <c r="BY380" s="403">
        <v>487</v>
      </c>
      <c r="BZ380" s="402">
        <v>476</v>
      </c>
      <c r="CA380" s="402">
        <v>451</v>
      </c>
      <c r="CB380" s="402">
        <v>329</v>
      </c>
      <c r="CC380" s="402">
        <v>319</v>
      </c>
      <c r="CD380" s="402">
        <v>316</v>
      </c>
      <c r="CE380" s="402">
        <v>365</v>
      </c>
      <c r="CF380" s="472">
        <v>413</v>
      </c>
      <c r="CG380" s="403"/>
      <c r="CH380" s="399">
        <v>0</v>
      </c>
      <c r="CI380" s="402"/>
      <c r="CJ380" s="402"/>
      <c r="CK380" s="402"/>
      <c r="CL380" s="402"/>
      <c r="CM380" s="402"/>
      <c r="CN380" s="602">
        <v>0</v>
      </c>
      <c r="CO380" s="489">
        <f t="shared" si="304"/>
        <v>487</v>
      </c>
      <c r="CP380" s="397">
        <f t="shared" si="305"/>
        <v>476</v>
      </c>
      <c r="CQ380" s="397">
        <f t="shared" si="306"/>
        <v>451</v>
      </c>
      <c r="CR380" s="397">
        <f t="shared" si="307"/>
        <v>329</v>
      </c>
      <c r="CS380" s="397">
        <f t="shared" si="308"/>
        <v>319</v>
      </c>
      <c r="CT380" s="397">
        <f t="shared" si="309"/>
        <v>316</v>
      </c>
      <c r="CU380" s="397">
        <f t="shared" si="310"/>
        <v>365</v>
      </c>
      <c r="CV380" s="491">
        <f t="shared" si="311"/>
        <v>413</v>
      </c>
      <c r="CW380" s="379">
        <v>218.04</v>
      </c>
      <c r="CX380" s="399">
        <v>252</v>
      </c>
      <c r="CY380" s="602">
        <v>301</v>
      </c>
      <c r="CZ380" s="400"/>
      <c r="DA380" s="399"/>
      <c r="DB380" s="472"/>
      <c r="DC380" s="404">
        <f t="shared" si="312"/>
        <v>97.960000000000008</v>
      </c>
      <c r="DD380" s="404">
        <f t="shared" si="313"/>
        <v>113</v>
      </c>
      <c r="DE380" s="405">
        <f t="shared" si="314"/>
        <v>112</v>
      </c>
      <c r="DF380" s="379">
        <v>81</v>
      </c>
      <c r="DG380" s="541">
        <v>78</v>
      </c>
      <c r="DH380" s="602">
        <v>79</v>
      </c>
      <c r="DI380" s="400"/>
      <c r="DJ380" s="399"/>
      <c r="DK380" s="472"/>
      <c r="DL380" s="400"/>
      <c r="DM380" s="399"/>
      <c r="DN380" s="472"/>
      <c r="DO380" s="400">
        <v>57</v>
      </c>
      <c r="DP380" s="541">
        <v>62</v>
      </c>
      <c r="DQ380" s="602">
        <v>81</v>
      </c>
      <c r="DR380" s="404">
        <f t="shared" si="315"/>
        <v>191</v>
      </c>
      <c r="DS380" s="404">
        <f t="shared" si="316"/>
        <v>179</v>
      </c>
      <c r="DT380" s="405">
        <f t="shared" si="317"/>
        <v>156</v>
      </c>
      <c r="DU380" s="409"/>
      <c r="DV380" s="406" t="b">
        <f t="shared" si="336"/>
        <v>0</v>
      </c>
      <c r="DW380" s="136" t="b">
        <f t="shared" si="337"/>
        <v>0</v>
      </c>
      <c r="DX380" s="408" t="b">
        <f t="shared" si="338"/>
        <v>1</v>
      </c>
      <c r="DY380" s="136" t="b">
        <f t="shared" si="339"/>
        <v>0</v>
      </c>
      <c r="DZ380" s="136" t="b">
        <f t="shared" si="340"/>
        <v>0</v>
      </c>
      <c r="EA380" s="408" t="b">
        <f t="shared" si="341"/>
        <v>1</v>
      </c>
      <c r="EB380" s="136" t="b">
        <f t="shared" si="342"/>
        <v>0</v>
      </c>
      <c r="EC380" s="136" t="b">
        <f t="shared" si="343"/>
        <v>0</v>
      </c>
      <c r="ED380" s="408" t="b">
        <f t="shared" si="344"/>
        <v>1</v>
      </c>
      <c r="EE380" s="136" t="b">
        <f t="shared" si="345"/>
        <v>1</v>
      </c>
      <c r="EF380" s="136" t="b">
        <f t="shared" si="346"/>
        <v>1</v>
      </c>
      <c r="EG380" s="408" t="b">
        <f t="shared" si="347"/>
        <v>1</v>
      </c>
      <c r="EH380" s="136" t="b">
        <f t="shared" si="348"/>
        <v>1</v>
      </c>
      <c r="EI380" s="136" t="b">
        <f t="shared" si="349"/>
        <v>1</v>
      </c>
      <c r="EJ380" s="408" t="b">
        <f t="shared" si="350"/>
        <v>1</v>
      </c>
      <c r="EK380" s="136" t="b">
        <f t="shared" si="351"/>
        <v>1</v>
      </c>
      <c r="EL380" s="136" t="b">
        <f t="shared" si="352"/>
        <v>0</v>
      </c>
      <c r="EM380" s="408" t="b">
        <f t="shared" si="353"/>
        <v>0</v>
      </c>
      <c r="EN380" s="408"/>
    </row>
    <row r="381" spans="1:144">
      <c r="A381" s="579" t="s">
        <v>917</v>
      </c>
      <c r="B381" s="595" t="s">
        <v>746</v>
      </c>
      <c r="C381" s="596">
        <v>199838</v>
      </c>
      <c r="D381" s="698">
        <v>9</v>
      </c>
      <c r="E381" s="395"/>
      <c r="F381" s="395"/>
      <c r="G381" s="395"/>
      <c r="H381" s="395"/>
      <c r="I381" s="472"/>
      <c r="J381" s="472"/>
      <c r="K381" s="394"/>
      <c r="L381" s="395"/>
      <c r="M381" s="395"/>
      <c r="N381" s="395"/>
      <c r="O381" s="396"/>
      <c r="P381" s="396"/>
      <c r="Q381" s="395"/>
      <c r="R381" s="395"/>
      <c r="S381" s="395"/>
      <c r="T381" s="395"/>
      <c r="U381" s="395"/>
      <c r="V381" s="472"/>
      <c r="W381" s="394"/>
      <c r="X381" s="395"/>
      <c r="Y381" s="395"/>
      <c r="Z381" s="395"/>
      <c r="AA381" s="396"/>
      <c r="AB381" s="396"/>
      <c r="AC381" s="395"/>
      <c r="AD381" s="395"/>
      <c r="AE381" s="395"/>
      <c r="AF381" s="395"/>
      <c r="AG381" s="395"/>
      <c r="AH381" s="472"/>
      <c r="AI381" s="489" t="str">
        <f t="shared" si="286"/>
        <v xml:space="preserve"> </v>
      </c>
      <c r="AJ381" s="397" t="str">
        <f t="shared" si="287"/>
        <v xml:space="preserve"> </v>
      </c>
      <c r="AK381" s="397" t="str">
        <f t="shared" si="288"/>
        <v xml:space="preserve"> </v>
      </c>
      <c r="AL381" s="397" t="str">
        <f t="shared" si="289"/>
        <v xml:space="preserve"> </v>
      </c>
      <c r="AM381" s="397" t="str">
        <f t="shared" si="290"/>
        <v xml:space="preserve"> </v>
      </c>
      <c r="AN381" s="397" t="str">
        <f t="shared" si="291"/>
        <v xml:space="preserve"> </v>
      </c>
      <c r="AO381" s="397" t="str">
        <f t="shared" si="292"/>
        <v xml:space="preserve"> </v>
      </c>
      <c r="AP381" s="397" t="str">
        <f t="shared" si="293"/>
        <v xml:space="preserve"> </v>
      </c>
      <c r="AQ381" s="397" t="str">
        <f t="shared" si="294"/>
        <v xml:space="preserve"> </v>
      </c>
      <c r="AR381" s="397" t="str">
        <f t="shared" si="295"/>
        <v xml:space="preserve"> </v>
      </c>
      <c r="AS381" s="397" t="str">
        <f t="shared" si="296"/>
        <v xml:space="preserve"> </v>
      </c>
      <c r="AT381" s="398" t="str">
        <f t="shared" si="297"/>
        <v xml:space="preserve"> </v>
      </c>
      <c r="AU381" s="379"/>
      <c r="AV381" s="395"/>
      <c r="AW381" s="472"/>
      <c r="AX381" s="400"/>
      <c r="AY381" s="395"/>
      <c r="AZ381" s="472"/>
      <c r="BA381" s="489" t="str">
        <f t="shared" si="298"/>
        <v xml:space="preserve"> </v>
      </c>
      <c r="BB381" s="397" t="str">
        <f t="shared" si="299"/>
        <v xml:space="preserve"> </v>
      </c>
      <c r="BC381" s="398" t="str">
        <f t="shared" si="300"/>
        <v xml:space="preserve"> </v>
      </c>
      <c r="BD381" s="401"/>
      <c r="BE381" s="402"/>
      <c r="BF381" s="472"/>
      <c r="BG381" s="403"/>
      <c r="BH381" s="402"/>
      <c r="BI381" s="472"/>
      <c r="BJ381" s="403"/>
      <c r="BK381" s="402"/>
      <c r="BL381" s="472"/>
      <c r="BM381" s="403"/>
      <c r="BN381" s="402"/>
      <c r="BO381" s="472"/>
      <c r="BP381" s="490" t="str">
        <f t="shared" si="301"/>
        <v/>
      </c>
      <c r="BQ381" s="475" t="str">
        <f t="shared" si="302"/>
        <v/>
      </c>
      <c r="BR381" s="405" t="str">
        <f t="shared" si="303"/>
        <v/>
      </c>
      <c r="BS381" s="402">
        <v>1646</v>
      </c>
      <c r="BT381" s="402">
        <v>1517</v>
      </c>
      <c r="BU381" s="402">
        <v>513</v>
      </c>
      <c r="BV381" s="402">
        <v>738</v>
      </c>
      <c r="BW381" s="472">
        <v>766</v>
      </c>
      <c r="BX381" s="472">
        <v>2268</v>
      </c>
      <c r="BY381" s="403">
        <v>268</v>
      </c>
      <c r="BZ381" s="402">
        <v>189</v>
      </c>
      <c r="CA381" s="402">
        <v>279</v>
      </c>
      <c r="CB381" s="402">
        <v>320</v>
      </c>
      <c r="CC381" s="402">
        <v>268</v>
      </c>
      <c r="CD381" s="402">
        <v>293</v>
      </c>
      <c r="CE381" s="402">
        <v>301</v>
      </c>
      <c r="CF381" s="472">
        <v>287</v>
      </c>
      <c r="CG381" s="403"/>
      <c r="CH381" s="399">
        <v>0</v>
      </c>
      <c r="CI381" s="402"/>
      <c r="CJ381" s="402"/>
      <c r="CK381" s="402"/>
      <c r="CL381" s="402"/>
      <c r="CM381" s="402"/>
      <c r="CN381" s="602">
        <v>10</v>
      </c>
      <c r="CO381" s="489">
        <f t="shared" si="304"/>
        <v>268</v>
      </c>
      <c r="CP381" s="397">
        <f t="shared" si="305"/>
        <v>189</v>
      </c>
      <c r="CQ381" s="397">
        <f t="shared" si="306"/>
        <v>279</v>
      </c>
      <c r="CR381" s="397">
        <f t="shared" si="307"/>
        <v>320</v>
      </c>
      <c r="CS381" s="397">
        <f t="shared" si="308"/>
        <v>268</v>
      </c>
      <c r="CT381" s="397">
        <f t="shared" si="309"/>
        <v>293</v>
      </c>
      <c r="CU381" s="397">
        <f t="shared" si="310"/>
        <v>301</v>
      </c>
      <c r="CV381" s="491">
        <f t="shared" si="311"/>
        <v>277</v>
      </c>
      <c r="CW381" s="379">
        <v>167.01</v>
      </c>
      <c r="CX381" s="399">
        <v>172</v>
      </c>
      <c r="CY381" s="602">
        <v>173</v>
      </c>
      <c r="CZ381" s="400"/>
      <c r="DA381" s="399"/>
      <c r="DB381" s="472"/>
      <c r="DC381" s="404">
        <f t="shared" si="312"/>
        <v>125.99000000000001</v>
      </c>
      <c r="DD381" s="404">
        <f t="shared" si="313"/>
        <v>129</v>
      </c>
      <c r="DE381" s="405">
        <f t="shared" si="314"/>
        <v>104</v>
      </c>
      <c r="DF381" s="379">
        <v>62</v>
      </c>
      <c r="DG381" s="541">
        <v>61</v>
      </c>
      <c r="DH381" s="602">
        <v>87</v>
      </c>
      <c r="DI381" s="400"/>
      <c r="DJ381" s="399"/>
      <c r="DK381" s="472"/>
      <c r="DL381" s="400"/>
      <c r="DM381" s="399"/>
      <c r="DN381" s="472"/>
      <c r="DO381" s="400">
        <v>64</v>
      </c>
      <c r="DP381" s="541">
        <v>55</v>
      </c>
      <c r="DQ381" s="602">
        <v>74</v>
      </c>
      <c r="DR381" s="404">
        <f t="shared" si="315"/>
        <v>194</v>
      </c>
      <c r="DS381" s="404">
        <f t="shared" si="316"/>
        <v>152</v>
      </c>
      <c r="DT381" s="405">
        <f t="shared" si="317"/>
        <v>132</v>
      </c>
      <c r="DU381" s="409"/>
      <c r="DV381" s="406" t="b">
        <f t="shared" si="336"/>
        <v>0</v>
      </c>
      <c r="DW381" s="136" t="b">
        <f t="shared" si="337"/>
        <v>0</v>
      </c>
      <c r="DX381" s="408" t="b">
        <f t="shared" si="338"/>
        <v>1</v>
      </c>
      <c r="DY381" s="136" t="b">
        <f t="shared" si="339"/>
        <v>0</v>
      </c>
      <c r="DZ381" s="136" t="b">
        <f t="shared" si="340"/>
        <v>0</v>
      </c>
      <c r="EA381" s="408" t="b">
        <f t="shared" si="341"/>
        <v>1</v>
      </c>
      <c r="EB381" s="136" t="b">
        <f t="shared" si="342"/>
        <v>0</v>
      </c>
      <c r="EC381" s="136" t="b">
        <f t="shared" si="343"/>
        <v>0</v>
      </c>
      <c r="ED381" s="408" t="b">
        <f t="shared" si="344"/>
        <v>1</v>
      </c>
      <c r="EE381" s="136" t="b">
        <f t="shared" si="345"/>
        <v>1</v>
      </c>
      <c r="EF381" s="136" t="b">
        <f t="shared" si="346"/>
        <v>1</v>
      </c>
      <c r="EG381" s="408" t="b">
        <f t="shared" si="347"/>
        <v>1</v>
      </c>
      <c r="EH381" s="136" t="b">
        <f t="shared" si="348"/>
        <v>1</v>
      </c>
      <c r="EI381" s="136" t="b">
        <f t="shared" si="349"/>
        <v>1</v>
      </c>
      <c r="EJ381" s="408" t="b">
        <f t="shared" si="350"/>
        <v>1</v>
      </c>
      <c r="EK381" s="136" t="b">
        <f t="shared" si="351"/>
        <v>1</v>
      </c>
      <c r="EL381" s="136" t="b">
        <f t="shared" si="352"/>
        <v>0</v>
      </c>
      <c r="EM381" s="408" t="b">
        <f t="shared" si="353"/>
        <v>0</v>
      </c>
      <c r="EN381" s="408"/>
    </row>
    <row r="382" spans="1:144">
      <c r="A382" s="579" t="s">
        <v>917</v>
      </c>
      <c r="B382" s="595" t="s">
        <v>747</v>
      </c>
      <c r="C382" s="596">
        <v>199892</v>
      </c>
      <c r="D382" s="597">
        <v>9</v>
      </c>
      <c r="E382" s="395"/>
      <c r="F382" s="395"/>
      <c r="G382" s="395"/>
      <c r="H382" s="395"/>
      <c r="I382" s="472"/>
      <c r="J382" s="472"/>
      <c r="K382" s="394"/>
      <c r="L382" s="395"/>
      <c r="M382" s="395"/>
      <c r="N382" s="395"/>
      <c r="O382" s="396"/>
      <c r="P382" s="396"/>
      <c r="Q382" s="395"/>
      <c r="R382" s="395"/>
      <c r="S382" s="395"/>
      <c r="T382" s="395"/>
      <c r="U382" s="395"/>
      <c r="V382" s="472"/>
      <c r="W382" s="394"/>
      <c r="X382" s="395"/>
      <c r="Y382" s="395"/>
      <c r="Z382" s="395"/>
      <c r="AA382" s="396"/>
      <c r="AB382" s="396"/>
      <c r="AC382" s="395"/>
      <c r="AD382" s="395"/>
      <c r="AE382" s="395"/>
      <c r="AF382" s="395"/>
      <c r="AG382" s="395"/>
      <c r="AH382" s="472"/>
      <c r="AI382" s="489" t="str">
        <f t="shared" si="286"/>
        <v xml:space="preserve"> </v>
      </c>
      <c r="AJ382" s="397" t="str">
        <f t="shared" si="287"/>
        <v xml:space="preserve"> </v>
      </c>
      <c r="AK382" s="397" t="str">
        <f t="shared" si="288"/>
        <v xml:space="preserve"> </v>
      </c>
      <c r="AL382" s="397" t="str">
        <f t="shared" si="289"/>
        <v xml:space="preserve"> </v>
      </c>
      <c r="AM382" s="397" t="str">
        <f t="shared" si="290"/>
        <v xml:space="preserve"> </v>
      </c>
      <c r="AN382" s="397" t="str">
        <f t="shared" si="291"/>
        <v xml:space="preserve"> </v>
      </c>
      <c r="AO382" s="397" t="str">
        <f t="shared" si="292"/>
        <v xml:space="preserve"> </v>
      </c>
      <c r="AP382" s="397" t="str">
        <f t="shared" si="293"/>
        <v xml:space="preserve"> </v>
      </c>
      <c r="AQ382" s="397" t="str">
        <f t="shared" si="294"/>
        <v xml:space="preserve"> </v>
      </c>
      <c r="AR382" s="397" t="str">
        <f t="shared" si="295"/>
        <v xml:space="preserve"> </v>
      </c>
      <c r="AS382" s="397" t="str">
        <f t="shared" si="296"/>
        <v xml:space="preserve"> </v>
      </c>
      <c r="AT382" s="398" t="str">
        <f t="shared" si="297"/>
        <v xml:space="preserve"> </v>
      </c>
      <c r="AU382" s="379"/>
      <c r="AV382" s="395"/>
      <c r="AW382" s="472"/>
      <c r="AX382" s="400"/>
      <c r="AY382" s="395"/>
      <c r="AZ382" s="472"/>
      <c r="BA382" s="489" t="str">
        <f t="shared" si="298"/>
        <v xml:space="preserve"> </v>
      </c>
      <c r="BB382" s="397" t="str">
        <f t="shared" si="299"/>
        <v xml:space="preserve"> </v>
      </c>
      <c r="BC382" s="398" t="str">
        <f t="shared" si="300"/>
        <v xml:space="preserve"> </v>
      </c>
      <c r="BD382" s="401"/>
      <c r="BE382" s="402"/>
      <c r="BF382" s="472"/>
      <c r="BG382" s="403"/>
      <c r="BH382" s="402"/>
      <c r="BI382" s="472"/>
      <c r="BJ382" s="403"/>
      <c r="BK382" s="402"/>
      <c r="BL382" s="472"/>
      <c r="BM382" s="403"/>
      <c r="BN382" s="402"/>
      <c r="BO382" s="472"/>
      <c r="BP382" s="490" t="str">
        <f t="shared" si="301"/>
        <v/>
      </c>
      <c r="BQ382" s="475" t="str">
        <f t="shared" si="302"/>
        <v/>
      </c>
      <c r="BR382" s="405" t="str">
        <f t="shared" si="303"/>
        <v/>
      </c>
      <c r="BS382" s="402">
        <v>2829</v>
      </c>
      <c r="BT382" s="402">
        <v>1409</v>
      </c>
      <c r="BU382" s="402">
        <v>3181</v>
      </c>
      <c r="BV382" s="402">
        <v>935</v>
      </c>
      <c r="BW382" s="472">
        <v>1093</v>
      </c>
      <c r="BX382" s="472">
        <v>1158</v>
      </c>
      <c r="BY382" s="403">
        <v>268</v>
      </c>
      <c r="BZ382" s="402">
        <v>303</v>
      </c>
      <c r="CA382" s="402">
        <v>698</v>
      </c>
      <c r="CB382" s="402">
        <v>404</v>
      </c>
      <c r="CC382" s="402">
        <v>453</v>
      </c>
      <c r="CD382" s="402">
        <v>419</v>
      </c>
      <c r="CE382" s="402">
        <v>528</v>
      </c>
      <c r="CF382" s="472">
        <v>499</v>
      </c>
      <c r="CG382" s="403"/>
      <c r="CH382" s="399">
        <v>0</v>
      </c>
      <c r="CI382" s="402"/>
      <c r="CJ382" s="402"/>
      <c r="CK382" s="402"/>
      <c r="CL382" s="402"/>
      <c r="CM382" s="402"/>
      <c r="CN382" s="602">
        <v>0</v>
      </c>
      <c r="CO382" s="489">
        <f t="shared" si="304"/>
        <v>268</v>
      </c>
      <c r="CP382" s="397">
        <f t="shared" si="305"/>
        <v>303</v>
      </c>
      <c r="CQ382" s="397">
        <f t="shared" si="306"/>
        <v>698</v>
      </c>
      <c r="CR382" s="397">
        <f t="shared" si="307"/>
        <v>404</v>
      </c>
      <c r="CS382" s="397">
        <f t="shared" si="308"/>
        <v>453</v>
      </c>
      <c r="CT382" s="397">
        <f t="shared" si="309"/>
        <v>419</v>
      </c>
      <c r="CU382" s="397">
        <f t="shared" si="310"/>
        <v>528</v>
      </c>
      <c r="CV382" s="491">
        <f t="shared" si="311"/>
        <v>499</v>
      </c>
      <c r="CW382" s="379">
        <v>255.59</v>
      </c>
      <c r="CX382" s="399">
        <v>322</v>
      </c>
      <c r="CY382" s="602">
        <v>346</v>
      </c>
      <c r="CZ382" s="400"/>
      <c r="DA382" s="399"/>
      <c r="DB382" s="472"/>
      <c r="DC382" s="404">
        <f t="shared" si="312"/>
        <v>163.41</v>
      </c>
      <c r="DD382" s="404">
        <f t="shared" si="313"/>
        <v>206</v>
      </c>
      <c r="DE382" s="405">
        <f t="shared" si="314"/>
        <v>153</v>
      </c>
      <c r="DF382" s="379">
        <v>109</v>
      </c>
      <c r="DG382" s="541">
        <v>108</v>
      </c>
      <c r="DH382" s="602">
        <v>84</v>
      </c>
      <c r="DI382" s="400"/>
      <c r="DJ382" s="399"/>
      <c r="DK382" s="472"/>
      <c r="DL382" s="400"/>
      <c r="DM382" s="399"/>
      <c r="DN382" s="472"/>
      <c r="DO382" s="400">
        <v>118</v>
      </c>
      <c r="DP382" s="541">
        <v>104</v>
      </c>
      <c r="DQ382" s="602">
        <v>104</v>
      </c>
      <c r="DR382" s="404">
        <f t="shared" si="315"/>
        <v>177</v>
      </c>
      <c r="DS382" s="404">
        <f t="shared" si="316"/>
        <v>241</v>
      </c>
      <c r="DT382" s="405">
        <f t="shared" si="317"/>
        <v>231</v>
      </c>
      <c r="DU382" s="409"/>
      <c r="DV382" s="406" t="b">
        <f t="shared" si="336"/>
        <v>0</v>
      </c>
      <c r="DW382" s="136" t="b">
        <f t="shared" si="337"/>
        <v>0</v>
      </c>
      <c r="DX382" s="408" t="b">
        <f t="shared" si="338"/>
        <v>1</v>
      </c>
      <c r="DY382" s="136" t="b">
        <f t="shared" si="339"/>
        <v>0</v>
      </c>
      <c r="DZ382" s="136" t="b">
        <f t="shared" si="340"/>
        <v>0</v>
      </c>
      <c r="EA382" s="408" t="b">
        <f t="shared" si="341"/>
        <v>1</v>
      </c>
      <c r="EB382" s="136" t="b">
        <f t="shared" si="342"/>
        <v>0</v>
      </c>
      <c r="EC382" s="136" t="b">
        <f t="shared" si="343"/>
        <v>0</v>
      </c>
      <c r="ED382" s="408" t="b">
        <f t="shared" si="344"/>
        <v>1</v>
      </c>
      <c r="EE382" s="136" t="b">
        <f t="shared" si="345"/>
        <v>1</v>
      </c>
      <c r="EF382" s="136" t="b">
        <f t="shared" si="346"/>
        <v>1</v>
      </c>
      <c r="EG382" s="408" t="b">
        <f t="shared" si="347"/>
        <v>1</v>
      </c>
      <c r="EH382" s="136" t="b">
        <f t="shared" si="348"/>
        <v>1</v>
      </c>
      <c r="EI382" s="136" t="b">
        <f t="shared" si="349"/>
        <v>1</v>
      </c>
      <c r="EJ382" s="408" t="b">
        <f t="shared" si="350"/>
        <v>1</v>
      </c>
      <c r="EK382" s="136" t="b">
        <f t="shared" si="351"/>
        <v>1</v>
      </c>
      <c r="EL382" s="136" t="b">
        <f t="shared" si="352"/>
        <v>0</v>
      </c>
      <c r="EM382" s="408" t="b">
        <f t="shared" si="353"/>
        <v>0</v>
      </c>
      <c r="EN382" s="408"/>
    </row>
    <row r="383" spans="1:144">
      <c r="A383" s="579" t="s">
        <v>917</v>
      </c>
      <c r="B383" s="595" t="s">
        <v>748</v>
      </c>
      <c r="C383" s="596">
        <v>199908</v>
      </c>
      <c r="D383" s="597">
        <v>9</v>
      </c>
      <c r="E383" s="395"/>
      <c r="F383" s="395"/>
      <c r="G383" s="395"/>
      <c r="H383" s="395"/>
      <c r="I383" s="472"/>
      <c r="J383" s="472"/>
      <c r="K383" s="394"/>
      <c r="L383" s="395"/>
      <c r="M383" s="395"/>
      <c r="N383" s="395"/>
      <c r="O383" s="396"/>
      <c r="P383" s="396"/>
      <c r="Q383" s="395"/>
      <c r="R383" s="395"/>
      <c r="S383" s="395"/>
      <c r="T383" s="395"/>
      <c r="U383" s="395"/>
      <c r="V383" s="472"/>
      <c r="W383" s="394"/>
      <c r="X383" s="395"/>
      <c r="Y383" s="395"/>
      <c r="Z383" s="395"/>
      <c r="AA383" s="396"/>
      <c r="AB383" s="396"/>
      <c r="AC383" s="395"/>
      <c r="AD383" s="395"/>
      <c r="AE383" s="395"/>
      <c r="AF383" s="395"/>
      <c r="AG383" s="395"/>
      <c r="AH383" s="472"/>
      <c r="AI383" s="489" t="str">
        <f t="shared" si="286"/>
        <v xml:space="preserve"> </v>
      </c>
      <c r="AJ383" s="397" t="str">
        <f t="shared" si="287"/>
        <v xml:space="preserve"> </v>
      </c>
      <c r="AK383" s="397" t="str">
        <f t="shared" si="288"/>
        <v xml:space="preserve"> </v>
      </c>
      <c r="AL383" s="397" t="str">
        <f t="shared" si="289"/>
        <v xml:space="preserve"> </v>
      </c>
      <c r="AM383" s="397" t="str">
        <f t="shared" si="290"/>
        <v xml:space="preserve"> </v>
      </c>
      <c r="AN383" s="397" t="str">
        <f t="shared" si="291"/>
        <v xml:space="preserve"> </v>
      </c>
      <c r="AO383" s="397" t="str">
        <f t="shared" si="292"/>
        <v xml:space="preserve"> </v>
      </c>
      <c r="AP383" s="397" t="str">
        <f t="shared" si="293"/>
        <v xml:space="preserve"> </v>
      </c>
      <c r="AQ383" s="397" t="str">
        <f t="shared" si="294"/>
        <v xml:space="preserve"> </v>
      </c>
      <c r="AR383" s="397" t="str">
        <f t="shared" si="295"/>
        <v xml:space="preserve"> </v>
      </c>
      <c r="AS383" s="397" t="str">
        <f t="shared" si="296"/>
        <v xml:space="preserve"> </v>
      </c>
      <c r="AT383" s="398" t="str">
        <f t="shared" si="297"/>
        <v xml:space="preserve"> </v>
      </c>
      <c r="AU383" s="379"/>
      <c r="AV383" s="395"/>
      <c r="AW383" s="472"/>
      <c r="AX383" s="400"/>
      <c r="AY383" s="395"/>
      <c r="AZ383" s="472"/>
      <c r="BA383" s="489" t="str">
        <f t="shared" si="298"/>
        <v xml:space="preserve"> </v>
      </c>
      <c r="BB383" s="397" t="str">
        <f t="shared" si="299"/>
        <v xml:space="preserve"> </v>
      </c>
      <c r="BC383" s="398" t="str">
        <f t="shared" si="300"/>
        <v xml:space="preserve"> </v>
      </c>
      <c r="BD383" s="401"/>
      <c r="BE383" s="402"/>
      <c r="BF383" s="472"/>
      <c r="BG383" s="403"/>
      <c r="BH383" s="402"/>
      <c r="BI383" s="472"/>
      <c r="BJ383" s="403"/>
      <c r="BK383" s="402"/>
      <c r="BL383" s="472"/>
      <c r="BM383" s="403"/>
      <c r="BN383" s="402"/>
      <c r="BO383" s="472"/>
      <c r="BP383" s="490" t="str">
        <f t="shared" si="301"/>
        <v/>
      </c>
      <c r="BQ383" s="475" t="str">
        <f t="shared" si="302"/>
        <v/>
      </c>
      <c r="BR383" s="405" t="str">
        <f t="shared" si="303"/>
        <v/>
      </c>
      <c r="BS383" s="402">
        <v>2770</v>
      </c>
      <c r="BT383" s="402">
        <v>441</v>
      </c>
      <c r="BU383" s="402">
        <v>423</v>
      </c>
      <c r="BV383" s="402">
        <v>433</v>
      </c>
      <c r="BW383" s="472">
        <v>986</v>
      </c>
      <c r="BX383" s="472">
        <v>792</v>
      </c>
      <c r="BY383" s="403">
        <v>216</v>
      </c>
      <c r="BZ383" s="402">
        <v>224</v>
      </c>
      <c r="CA383" s="402">
        <v>283</v>
      </c>
      <c r="CB383" s="402">
        <v>307</v>
      </c>
      <c r="CC383" s="402">
        <v>217</v>
      </c>
      <c r="CD383" s="402">
        <v>221</v>
      </c>
      <c r="CE383" s="402">
        <v>229</v>
      </c>
      <c r="CF383" s="472">
        <v>247</v>
      </c>
      <c r="CG383" s="403"/>
      <c r="CH383" s="399">
        <v>4</v>
      </c>
      <c r="CI383" s="402"/>
      <c r="CJ383" s="402"/>
      <c r="CK383" s="402"/>
      <c r="CL383" s="402"/>
      <c r="CM383" s="402"/>
      <c r="CN383" s="602">
        <v>0</v>
      </c>
      <c r="CO383" s="489">
        <f t="shared" si="304"/>
        <v>216</v>
      </c>
      <c r="CP383" s="397">
        <f t="shared" si="305"/>
        <v>220</v>
      </c>
      <c r="CQ383" s="397">
        <f t="shared" si="306"/>
        <v>283</v>
      </c>
      <c r="CR383" s="397">
        <f t="shared" si="307"/>
        <v>307</v>
      </c>
      <c r="CS383" s="397">
        <f t="shared" si="308"/>
        <v>217</v>
      </c>
      <c r="CT383" s="397">
        <f t="shared" si="309"/>
        <v>221</v>
      </c>
      <c r="CU383" s="397">
        <f t="shared" si="310"/>
        <v>229</v>
      </c>
      <c r="CV383" s="491">
        <f t="shared" si="311"/>
        <v>247</v>
      </c>
      <c r="CW383" s="379">
        <v>121.55</v>
      </c>
      <c r="CX383" s="399">
        <v>126</v>
      </c>
      <c r="CY383" s="602">
        <v>132</v>
      </c>
      <c r="CZ383" s="400"/>
      <c r="DA383" s="399"/>
      <c r="DB383" s="472"/>
      <c r="DC383" s="404">
        <f t="shared" si="312"/>
        <v>99.45</v>
      </c>
      <c r="DD383" s="404">
        <f t="shared" si="313"/>
        <v>103</v>
      </c>
      <c r="DE383" s="405">
        <f t="shared" si="314"/>
        <v>115</v>
      </c>
      <c r="DF383" s="379">
        <v>39</v>
      </c>
      <c r="DG383" s="541">
        <v>89</v>
      </c>
      <c r="DH383" s="602">
        <v>65</v>
      </c>
      <c r="DI383" s="400"/>
      <c r="DJ383" s="399"/>
      <c r="DK383" s="472"/>
      <c r="DL383" s="400"/>
      <c r="DM383" s="399"/>
      <c r="DN383" s="472"/>
      <c r="DO383" s="400"/>
      <c r="DP383" s="541"/>
      <c r="DQ383" s="602"/>
      <c r="DR383" s="404">
        <f t="shared" si="315"/>
        <v>268</v>
      </c>
      <c r="DS383" s="404">
        <f t="shared" si="316"/>
        <v>128</v>
      </c>
      <c r="DT383" s="405">
        <f t="shared" si="317"/>
        <v>156</v>
      </c>
      <c r="DU383" s="409"/>
      <c r="DV383" s="406" t="b">
        <f t="shared" si="336"/>
        <v>0</v>
      </c>
      <c r="DW383" s="136" t="b">
        <f t="shared" si="337"/>
        <v>0</v>
      </c>
      <c r="DX383" s="408" t="b">
        <f t="shared" si="338"/>
        <v>1</v>
      </c>
      <c r="DY383" s="136" t="b">
        <f t="shared" si="339"/>
        <v>0</v>
      </c>
      <c r="DZ383" s="136" t="b">
        <f t="shared" si="340"/>
        <v>0</v>
      </c>
      <c r="EA383" s="408" t="b">
        <f t="shared" si="341"/>
        <v>1</v>
      </c>
      <c r="EB383" s="136" t="b">
        <f t="shared" si="342"/>
        <v>0</v>
      </c>
      <c r="EC383" s="136" t="b">
        <f t="shared" si="343"/>
        <v>0</v>
      </c>
      <c r="ED383" s="408" t="b">
        <f t="shared" si="344"/>
        <v>1</v>
      </c>
      <c r="EE383" s="136" t="b">
        <f t="shared" si="345"/>
        <v>1</v>
      </c>
      <c r="EF383" s="136" t="b">
        <f t="shared" si="346"/>
        <v>1</v>
      </c>
      <c r="EG383" s="408" t="b">
        <f t="shared" si="347"/>
        <v>1</v>
      </c>
      <c r="EH383" s="136" t="b">
        <f t="shared" si="348"/>
        <v>1</v>
      </c>
      <c r="EI383" s="136" t="b">
        <f t="shared" si="349"/>
        <v>1</v>
      </c>
      <c r="EJ383" s="408" t="b">
        <f t="shared" si="350"/>
        <v>1</v>
      </c>
      <c r="EK383" s="136" t="b">
        <f t="shared" si="351"/>
        <v>1</v>
      </c>
      <c r="EL383" s="136" t="b">
        <f t="shared" si="352"/>
        <v>0</v>
      </c>
      <c r="EM383" s="408" t="b">
        <f t="shared" si="353"/>
        <v>0</v>
      </c>
      <c r="EN383" s="408"/>
    </row>
    <row r="384" spans="1:144">
      <c r="A384" s="579" t="s">
        <v>917</v>
      </c>
      <c r="B384" s="595" t="s">
        <v>749</v>
      </c>
      <c r="C384" s="596">
        <v>199926</v>
      </c>
      <c r="D384" s="597">
        <v>9</v>
      </c>
      <c r="E384" s="395"/>
      <c r="F384" s="395"/>
      <c r="G384" s="395"/>
      <c r="H384" s="395"/>
      <c r="I384" s="472"/>
      <c r="J384" s="472"/>
      <c r="K384" s="394"/>
      <c r="L384" s="395"/>
      <c r="M384" s="395"/>
      <c r="N384" s="395"/>
      <c r="O384" s="396"/>
      <c r="P384" s="396"/>
      <c r="Q384" s="395"/>
      <c r="R384" s="395"/>
      <c r="S384" s="395"/>
      <c r="T384" s="395"/>
      <c r="U384" s="395"/>
      <c r="V384" s="472"/>
      <c r="W384" s="394"/>
      <c r="X384" s="395"/>
      <c r="Y384" s="395"/>
      <c r="Z384" s="395"/>
      <c r="AA384" s="396"/>
      <c r="AB384" s="396"/>
      <c r="AC384" s="395"/>
      <c r="AD384" s="395"/>
      <c r="AE384" s="395"/>
      <c r="AF384" s="395"/>
      <c r="AG384" s="395"/>
      <c r="AH384" s="472"/>
      <c r="AI384" s="489" t="str">
        <f t="shared" si="286"/>
        <v xml:space="preserve"> </v>
      </c>
      <c r="AJ384" s="397" t="str">
        <f t="shared" si="287"/>
        <v xml:space="preserve"> </v>
      </c>
      <c r="AK384" s="397" t="str">
        <f t="shared" si="288"/>
        <v xml:space="preserve"> </v>
      </c>
      <c r="AL384" s="397" t="str">
        <f t="shared" si="289"/>
        <v xml:space="preserve"> </v>
      </c>
      <c r="AM384" s="397" t="str">
        <f t="shared" si="290"/>
        <v xml:space="preserve"> </v>
      </c>
      <c r="AN384" s="397" t="str">
        <f t="shared" si="291"/>
        <v xml:space="preserve"> </v>
      </c>
      <c r="AO384" s="397" t="str">
        <f t="shared" si="292"/>
        <v xml:space="preserve"> </v>
      </c>
      <c r="AP384" s="397" t="str">
        <f t="shared" si="293"/>
        <v xml:space="preserve"> </v>
      </c>
      <c r="AQ384" s="397" t="str">
        <f t="shared" si="294"/>
        <v xml:space="preserve"> </v>
      </c>
      <c r="AR384" s="397" t="str">
        <f t="shared" si="295"/>
        <v xml:space="preserve"> </v>
      </c>
      <c r="AS384" s="397" t="str">
        <f t="shared" si="296"/>
        <v xml:space="preserve"> </v>
      </c>
      <c r="AT384" s="398" t="str">
        <f t="shared" si="297"/>
        <v xml:space="preserve"> </v>
      </c>
      <c r="AU384" s="379"/>
      <c r="AV384" s="395"/>
      <c r="AW384" s="472"/>
      <c r="AX384" s="400"/>
      <c r="AY384" s="395"/>
      <c r="AZ384" s="472"/>
      <c r="BA384" s="489" t="str">
        <f t="shared" si="298"/>
        <v xml:space="preserve"> </v>
      </c>
      <c r="BB384" s="397" t="str">
        <f t="shared" si="299"/>
        <v xml:space="preserve"> </v>
      </c>
      <c r="BC384" s="398" t="str">
        <f t="shared" si="300"/>
        <v xml:space="preserve"> </v>
      </c>
      <c r="BD384" s="401"/>
      <c r="BE384" s="402"/>
      <c r="BF384" s="472"/>
      <c r="BG384" s="403"/>
      <c r="BH384" s="402"/>
      <c r="BI384" s="472"/>
      <c r="BJ384" s="403"/>
      <c r="BK384" s="402"/>
      <c r="BL384" s="472"/>
      <c r="BM384" s="403"/>
      <c r="BN384" s="402"/>
      <c r="BO384" s="472"/>
      <c r="BP384" s="490" t="str">
        <f t="shared" si="301"/>
        <v/>
      </c>
      <c r="BQ384" s="475" t="str">
        <f t="shared" si="302"/>
        <v/>
      </c>
      <c r="BR384" s="405" t="str">
        <f t="shared" si="303"/>
        <v/>
      </c>
      <c r="BS384" s="402">
        <v>869</v>
      </c>
      <c r="BT384" s="402">
        <v>975</v>
      </c>
      <c r="BU384" s="402">
        <v>916</v>
      </c>
      <c r="BV384" s="402">
        <v>967</v>
      </c>
      <c r="BW384" s="472">
        <v>891</v>
      </c>
      <c r="BX384" s="472">
        <v>754</v>
      </c>
      <c r="BY384" s="403">
        <v>279</v>
      </c>
      <c r="BZ384" s="402">
        <v>279</v>
      </c>
      <c r="CA384" s="402">
        <v>345</v>
      </c>
      <c r="CB384" s="402">
        <v>377</v>
      </c>
      <c r="CC384" s="402">
        <v>336</v>
      </c>
      <c r="CD384" s="402">
        <v>318</v>
      </c>
      <c r="CE384" s="402">
        <v>223</v>
      </c>
      <c r="CF384" s="472">
        <v>394</v>
      </c>
      <c r="CG384" s="403"/>
      <c r="CH384" s="399">
        <v>0</v>
      </c>
      <c r="CI384" s="402"/>
      <c r="CJ384" s="402"/>
      <c r="CK384" s="402"/>
      <c r="CL384" s="402"/>
      <c r="CM384" s="402"/>
      <c r="CN384" s="602">
        <v>0</v>
      </c>
      <c r="CO384" s="489">
        <f t="shared" si="304"/>
        <v>279</v>
      </c>
      <c r="CP384" s="397">
        <f t="shared" si="305"/>
        <v>279</v>
      </c>
      <c r="CQ384" s="397">
        <f t="shared" si="306"/>
        <v>345</v>
      </c>
      <c r="CR384" s="397">
        <f t="shared" si="307"/>
        <v>377</v>
      </c>
      <c r="CS384" s="397">
        <f t="shared" si="308"/>
        <v>336</v>
      </c>
      <c r="CT384" s="397">
        <f t="shared" si="309"/>
        <v>318</v>
      </c>
      <c r="CU384" s="397">
        <f t="shared" si="310"/>
        <v>223</v>
      </c>
      <c r="CV384" s="491">
        <f t="shared" si="311"/>
        <v>394</v>
      </c>
      <c r="CW384" s="379">
        <v>184.44</v>
      </c>
      <c r="CX384" s="399">
        <v>129</v>
      </c>
      <c r="CY384" s="602">
        <v>168</v>
      </c>
      <c r="CZ384" s="400"/>
      <c r="DA384" s="399"/>
      <c r="DB384" s="472"/>
      <c r="DC384" s="404">
        <f t="shared" si="312"/>
        <v>133.56</v>
      </c>
      <c r="DD384" s="404">
        <f t="shared" si="313"/>
        <v>94</v>
      </c>
      <c r="DE384" s="405">
        <f t="shared" si="314"/>
        <v>226</v>
      </c>
      <c r="DF384" s="379">
        <v>111</v>
      </c>
      <c r="DG384" s="541">
        <v>77</v>
      </c>
      <c r="DH384" s="602">
        <v>78</v>
      </c>
      <c r="DI384" s="400"/>
      <c r="DJ384" s="399"/>
      <c r="DK384" s="472"/>
      <c r="DL384" s="400"/>
      <c r="DM384" s="399"/>
      <c r="DN384" s="472"/>
      <c r="DO384" s="400"/>
      <c r="DP384" s="541"/>
      <c r="DQ384" s="602">
        <v>15</v>
      </c>
      <c r="DR384" s="404">
        <f t="shared" si="315"/>
        <v>266</v>
      </c>
      <c r="DS384" s="404">
        <f t="shared" si="316"/>
        <v>259</v>
      </c>
      <c r="DT384" s="405">
        <f t="shared" si="317"/>
        <v>225</v>
      </c>
      <c r="DU384" s="409"/>
      <c r="DV384" s="406" t="b">
        <f t="shared" si="336"/>
        <v>0</v>
      </c>
      <c r="DW384" s="136" t="b">
        <f t="shared" si="337"/>
        <v>0</v>
      </c>
      <c r="DX384" s="408" t="b">
        <f t="shared" si="338"/>
        <v>1</v>
      </c>
      <c r="DY384" s="136" t="b">
        <f t="shared" si="339"/>
        <v>0</v>
      </c>
      <c r="DZ384" s="136" t="b">
        <f t="shared" si="340"/>
        <v>0</v>
      </c>
      <c r="EA384" s="408" t="b">
        <f t="shared" si="341"/>
        <v>1</v>
      </c>
      <c r="EB384" s="136" t="b">
        <f t="shared" si="342"/>
        <v>0</v>
      </c>
      <c r="EC384" s="136" t="b">
        <f t="shared" si="343"/>
        <v>0</v>
      </c>
      <c r="ED384" s="408" t="b">
        <f t="shared" si="344"/>
        <v>1</v>
      </c>
      <c r="EE384" s="136" t="b">
        <f t="shared" si="345"/>
        <v>1</v>
      </c>
      <c r="EF384" s="136" t="b">
        <f t="shared" si="346"/>
        <v>1</v>
      </c>
      <c r="EG384" s="408" t="b">
        <f t="shared" si="347"/>
        <v>1</v>
      </c>
      <c r="EH384" s="136" t="b">
        <f t="shared" si="348"/>
        <v>1</v>
      </c>
      <c r="EI384" s="136" t="b">
        <f t="shared" si="349"/>
        <v>1</v>
      </c>
      <c r="EJ384" s="408" t="b">
        <f t="shared" si="350"/>
        <v>1</v>
      </c>
      <c r="EK384" s="136" t="b">
        <f t="shared" si="351"/>
        <v>1</v>
      </c>
      <c r="EL384" s="136" t="b">
        <f t="shared" si="352"/>
        <v>0</v>
      </c>
      <c r="EM384" s="408" t="b">
        <f t="shared" si="353"/>
        <v>0</v>
      </c>
      <c r="EN384" s="408"/>
    </row>
    <row r="385" spans="1:144">
      <c r="A385" s="579" t="s">
        <v>917</v>
      </c>
      <c r="B385" s="595" t="s">
        <v>750</v>
      </c>
      <c r="C385" s="596">
        <v>199953</v>
      </c>
      <c r="D385" s="597">
        <v>9</v>
      </c>
      <c r="E385" s="395"/>
      <c r="F385" s="395"/>
      <c r="G385" s="395"/>
      <c r="H385" s="395"/>
      <c r="I385" s="472"/>
      <c r="J385" s="472"/>
      <c r="K385" s="394"/>
      <c r="L385" s="395"/>
      <c r="M385" s="395"/>
      <c r="N385" s="395"/>
      <c r="O385" s="396"/>
      <c r="P385" s="396"/>
      <c r="Q385" s="395"/>
      <c r="R385" s="395"/>
      <c r="S385" s="395"/>
      <c r="T385" s="395"/>
      <c r="U385" s="395"/>
      <c r="V385" s="472"/>
      <c r="W385" s="394"/>
      <c r="X385" s="395"/>
      <c r="Y385" s="395"/>
      <c r="Z385" s="395"/>
      <c r="AA385" s="396"/>
      <c r="AB385" s="396"/>
      <c r="AC385" s="395"/>
      <c r="AD385" s="395"/>
      <c r="AE385" s="395"/>
      <c r="AF385" s="395"/>
      <c r="AG385" s="395"/>
      <c r="AH385" s="472"/>
      <c r="AI385" s="489" t="str">
        <f t="shared" si="286"/>
        <v xml:space="preserve"> </v>
      </c>
      <c r="AJ385" s="397" t="str">
        <f t="shared" si="287"/>
        <v xml:space="preserve"> </v>
      </c>
      <c r="AK385" s="397" t="str">
        <f t="shared" si="288"/>
        <v xml:space="preserve"> </v>
      </c>
      <c r="AL385" s="397" t="str">
        <f t="shared" si="289"/>
        <v xml:space="preserve"> </v>
      </c>
      <c r="AM385" s="397" t="str">
        <f t="shared" si="290"/>
        <v xml:space="preserve"> </v>
      </c>
      <c r="AN385" s="397" t="str">
        <f t="shared" si="291"/>
        <v xml:space="preserve"> </v>
      </c>
      <c r="AO385" s="397" t="str">
        <f t="shared" si="292"/>
        <v xml:space="preserve"> </v>
      </c>
      <c r="AP385" s="397" t="str">
        <f t="shared" si="293"/>
        <v xml:space="preserve"> </v>
      </c>
      <c r="AQ385" s="397" t="str">
        <f t="shared" si="294"/>
        <v xml:space="preserve"> </v>
      </c>
      <c r="AR385" s="397" t="str">
        <f t="shared" si="295"/>
        <v xml:space="preserve"> </v>
      </c>
      <c r="AS385" s="397" t="str">
        <f t="shared" si="296"/>
        <v xml:space="preserve"> </v>
      </c>
      <c r="AT385" s="398" t="str">
        <f t="shared" si="297"/>
        <v xml:space="preserve"> </v>
      </c>
      <c r="AU385" s="379"/>
      <c r="AV385" s="395"/>
      <c r="AW385" s="472"/>
      <c r="AX385" s="400"/>
      <c r="AY385" s="395"/>
      <c r="AZ385" s="472"/>
      <c r="BA385" s="489" t="str">
        <f t="shared" si="298"/>
        <v xml:space="preserve"> </v>
      </c>
      <c r="BB385" s="397" t="str">
        <f t="shared" si="299"/>
        <v xml:space="preserve"> </v>
      </c>
      <c r="BC385" s="398" t="str">
        <f t="shared" si="300"/>
        <v xml:space="preserve"> </v>
      </c>
      <c r="BD385" s="401"/>
      <c r="BE385" s="402"/>
      <c r="BF385" s="472"/>
      <c r="BG385" s="403"/>
      <c r="BH385" s="402"/>
      <c r="BI385" s="472"/>
      <c r="BJ385" s="403"/>
      <c r="BK385" s="402"/>
      <c r="BL385" s="472"/>
      <c r="BM385" s="403"/>
      <c r="BN385" s="402"/>
      <c r="BO385" s="472"/>
      <c r="BP385" s="490" t="str">
        <f t="shared" si="301"/>
        <v/>
      </c>
      <c r="BQ385" s="475" t="str">
        <f t="shared" si="302"/>
        <v/>
      </c>
      <c r="BR385" s="405" t="str">
        <f t="shared" si="303"/>
        <v/>
      </c>
      <c r="BS385" s="402">
        <v>296</v>
      </c>
      <c r="BT385" s="402">
        <v>1364</v>
      </c>
      <c r="BU385" s="402">
        <v>529</v>
      </c>
      <c r="BV385" s="402">
        <v>663</v>
      </c>
      <c r="BW385" s="472">
        <v>586</v>
      </c>
      <c r="BX385" s="472">
        <v>628</v>
      </c>
      <c r="BY385" s="403">
        <v>178</v>
      </c>
      <c r="BZ385" s="402">
        <v>183</v>
      </c>
      <c r="CA385" s="402">
        <v>230</v>
      </c>
      <c r="CB385" s="402">
        <v>236</v>
      </c>
      <c r="CC385" s="402">
        <v>267</v>
      </c>
      <c r="CD385" s="402">
        <v>145</v>
      </c>
      <c r="CE385" s="402">
        <v>158</v>
      </c>
      <c r="CF385" s="472">
        <v>173</v>
      </c>
      <c r="CG385" s="403"/>
      <c r="CH385" s="399">
        <v>0</v>
      </c>
      <c r="CI385" s="402"/>
      <c r="CJ385" s="402"/>
      <c r="CK385" s="402"/>
      <c r="CL385" s="402"/>
      <c r="CM385" s="402"/>
      <c r="CN385" s="602">
        <v>0</v>
      </c>
      <c r="CO385" s="489">
        <f t="shared" si="304"/>
        <v>178</v>
      </c>
      <c r="CP385" s="397">
        <f t="shared" si="305"/>
        <v>183</v>
      </c>
      <c r="CQ385" s="397">
        <f t="shared" si="306"/>
        <v>230</v>
      </c>
      <c r="CR385" s="397">
        <f t="shared" si="307"/>
        <v>236</v>
      </c>
      <c r="CS385" s="397">
        <f t="shared" si="308"/>
        <v>267</v>
      </c>
      <c r="CT385" s="397">
        <f t="shared" si="309"/>
        <v>145</v>
      </c>
      <c r="CU385" s="397">
        <f t="shared" si="310"/>
        <v>158</v>
      </c>
      <c r="CV385" s="491">
        <f t="shared" si="311"/>
        <v>173</v>
      </c>
      <c r="CW385" s="379">
        <v>55.29</v>
      </c>
      <c r="CX385" s="399">
        <v>53</v>
      </c>
      <c r="CY385" s="602">
        <v>85</v>
      </c>
      <c r="CZ385" s="400"/>
      <c r="DA385" s="399"/>
      <c r="DB385" s="472"/>
      <c r="DC385" s="404">
        <f t="shared" si="312"/>
        <v>89.710000000000008</v>
      </c>
      <c r="DD385" s="404">
        <f t="shared" si="313"/>
        <v>105</v>
      </c>
      <c r="DE385" s="405">
        <f t="shared" si="314"/>
        <v>88</v>
      </c>
      <c r="DF385" s="379">
        <v>20</v>
      </c>
      <c r="DG385" s="541">
        <v>22</v>
      </c>
      <c r="DH385" s="602">
        <v>52</v>
      </c>
      <c r="DI385" s="400"/>
      <c r="DJ385" s="399"/>
      <c r="DK385" s="472"/>
      <c r="DL385" s="400"/>
      <c r="DM385" s="399"/>
      <c r="DN385" s="472"/>
      <c r="DO385" s="400"/>
      <c r="DP385" s="541"/>
      <c r="DQ385" s="602"/>
      <c r="DR385" s="404">
        <f t="shared" si="315"/>
        <v>216</v>
      </c>
      <c r="DS385" s="404">
        <f t="shared" si="316"/>
        <v>245</v>
      </c>
      <c r="DT385" s="405">
        <f t="shared" si="317"/>
        <v>93</v>
      </c>
      <c r="DU385" s="409"/>
      <c r="DV385" s="406" t="b">
        <f t="shared" si="336"/>
        <v>0</v>
      </c>
      <c r="DW385" s="136" t="b">
        <f t="shared" si="337"/>
        <v>0</v>
      </c>
      <c r="DX385" s="408" t="b">
        <f t="shared" si="338"/>
        <v>1</v>
      </c>
      <c r="DY385" s="136" t="b">
        <f t="shared" si="339"/>
        <v>0</v>
      </c>
      <c r="DZ385" s="136" t="b">
        <f t="shared" si="340"/>
        <v>0</v>
      </c>
      <c r="EA385" s="408" t="b">
        <f t="shared" si="341"/>
        <v>1</v>
      </c>
      <c r="EB385" s="136" t="b">
        <f t="shared" si="342"/>
        <v>0</v>
      </c>
      <c r="EC385" s="136" t="b">
        <f t="shared" si="343"/>
        <v>0</v>
      </c>
      <c r="ED385" s="408" t="b">
        <f t="shared" si="344"/>
        <v>1</v>
      </c>
      <c r="EE385" s="136" t="b">
        <f t="shared" si="345"/>
        <v>1</v>
      </c>
      <c r="EF385" s="136" t="b">
        <f t="shared" si="346"/>
        <v>1</v>
      </c>
      <c r="EG385" s="408" t="b">
        <f t="shared" si="347"/>
        <v>1</v>
      </c>
      <c r="EH385" s="136" t="b">
        <f t="shared" si="348"/>
        <v>1</v>
      </c>
      <c r="EI385" s="136" t="b">
        <f t="shared" si="349"/>
        <v>1</v>
      </c>
      <c r="EJ385" s="408" t="b">
        <f t="shared" si="350"/>
        <v>1</v>
      </c>
      <c r="EK385" s="136" t="b">
        <f t="shared" si="351"/>
        <v>1</v>
      </c>
      <c r="EL385" s="136" t="b">
        <f t="shared" si="352"/>
        <v>0</v>
      </c>
      <c r="EM385" s="408" t="b">
        <f t="shared" si="353"/>
        <v>0</v>
      </c>
      <c r="EN385" s="408"/>
    </row>
    <row r="386" spans="1:144">
      <c r="A386" s="579" t="s">
        <v>917</v>
      </c>
      <c r="B386" s="663" t="s">
        <v>751</v>
      </c>
      <c r="C386" s="600">
        <v>197966</v>
      </c>
      <c r="D386" s="664">
        <v>10</v>
      </c>
      <c r="E386" s="395"/>
      <c r="F386" s="395"/>
      <c r="G386" s="395"/>
      <c r="H386" s="395"/>
      <c r="I386" s="472"/>
      <c r="J386" s="472"/>
      <c r="K386" s="394"/>
      <c r="L386" s="395"/>
      <c r="M386" s="395"/>
      <c r="N386" s="395"/>
      <c r="O386" s="396"/>
      <c r="P386" s="396"/>
      <c r="Q386" s="395"/>
      <c r="R386" s="395"/>
      <c r="S386" s="395"/>
      <c r="T386" s="395"/>
      <c r="U386" s="395"/>
      <c r="V386" s="472"/>
      <c r="W386" s="394"/>
      <c r="X386" s="395"/>
      <c r="Y386" s="395"/>
      <c r="Z386" s="395"/>
      <c r="AA386" s="396"/>
      <c r="AB386" s="396"/>
      <c r="AC386" s="395"/>
      <c r="AD386" s="395"/>
      <c r="AE386" s="395"/>
      <c r="AF386" s="395"/>
      <c r="AG386" s="395"/>
      <c r="AH386" s="472"/>
      <c r="AI386" s="489" t="str">
        <f t="shared" si="286"/>
        <v xml:space="preserve"> </v>
      </c>
      <c r="AJ386" s="397" t="str">
        <f t="shared" si="287"/>
        <v xml:space="preserve"> </v>
      </c>
      <c r="AK386" s="397" t="str">
        <f t="shared" si="288"/>
        <v xml:space="preserve"> </v>
      </c>
      <c r="AL386" s="397" t="str">
        <f t="shared" si="289"/>
        <v xml:space="preserve"> </v>
      </c>
      <c r="AM386" s="397" t="str">
        <f t="shared" si="290"/>
        <v xml:space="preserve"> </v>
      </c>
      <c r="AN386" s="397" t="str">
        <f t="shared" si="291"/>
        <v xml:space="preserve"> </v>
      </c>
      <c r="AO386" s="397" t="str">
        <f t="shared" si="292"/>
        <v xml:space="preserve"> </v>
      </c>
      <c r="AP386" s="397" t="str">
        <f t="shared" si="293"/>
        <v xml:space="preserve"> </v>
      </c>
      <c r="AQ386" s="397" t="str">
        <f t="shared" si="294"/>
        <v xml:space="preserve"> </v>
      </c>
      <c r="AR386" s="397" t="str">
        <f t="shared" si="295"/>
        <v xml:space="preserve"> </v>
      </c>
      <c r="AS386" s="397" t="str">
        <f t="shared" si="296"/>
        <v xml:space="preserve"> </v>
      </c>
      <c r="AT386" s="398" t="str">
        <f t="shared" si="297"/>
        <v xml:space="preserve"> </v>
      </c>
      <c r="AU386" s="379"/>
      <c r="AV386" s="395"/>
      <c r="AW386" s="472"/>
      <c r="AX386" s="400"/>
      <c r="AY386" s="395"/>
      <c r="AZ386" s="472"/>
      <c r="BA386" s="489" t="str">
        <f t="shared" si="298"/>
        <v xml:space="preserve"> </v>
      </c>
      <c r="BB386" s="397" t="str">
        <f t="shared" si="299"/>
        <v xml:space="preserve"> </v>
      </c>
      <c r="BC386" s="398" t="str">
        <f t="shared" si="300"/>
        <v xml:space="preserve"> </v>
      </c>
      <c r="BD386" s="401"/>
      <c r="BE386" s="402"/>
      <c r="BF386" s="472"/>
      <c r="BG386" s="403"/>
      <c r="BH386" s="402"/>
      <c r="BI386" s="472"/>
      <c r="BJ386" s="403"/>
      <c r="BK386" s="402"/>
      <c r="BL386" s="472"/>
      <c r="BM386" s="403"/>
      <c r="BN386" s="402"/>
      <c r="BO386" s="472"/>
      <c r="BP386" s="490" t="str">
        <f t="shared" si="301"/>
        <v/>
      </c>
      <c r="BQ386" s="475" t="str">
        <f t="shared" si="302"/>
        <v/>
      </c>
      <c r="BR386" s="405" t="str">
        <f t="shared" si="303"/>
        <v/>
      </c>
      <c r="BS386" s="402">
        <v>318</v>
      </c>
      <c r="BT386" s="402">
        <v>306</v>
      </c>
      <c r="BU386" s="402">
        <v>329</v>
      </c>
      <c r="BV386" s="402">
        <v>296</v>
      </c>
      <c r="BW386" s="472">
        <v>472</v>
      </c>
      <c r="BX386" s="472">
        <v>787</v>
      </c>
      <c r="BY386" s="403">
        <v>178</v>
      </c>
      <c r="BZ386" s="402">
        <v>175</v>
      </c>
      <c r="CA386" s="402">
        <v>194</v>
      </c>
      <c r="CB386" s="402">
        <v>190</v>
      </c>
      <c r="CC386" s="402">
        <v>226</v>
      </c>
      <c r="CD386" s="402">
        <v>197</v>
      </c>
      <c r="CE386" s="402">
        <v>128</v>
      </c>
      <c r="CF386" s="472">
        <v>231</v>
      </c>
      <c r="CG386" s="403"/>
      <c r="CH386" s="399">
        <v>0</v>
      </c>
      <c r="CI386" s="402"/>
      <c r="CJ386" s="402"/>
      <c r="CK386" s="402"/>
      <c r="CL386" s="402"/>
      <c r="CM386" s="402"/>
      <c r="CN386" s="602">
        <v>0</v>
      </c>
      <c r="CO386" s="489">
        <f t="shared" si="304"/>
        <v>178</v>
      </c>
      <c r="CP386" s="397">
        <f t="shared" si="305"/>
        <v>175</v>
      </c>
      <c r="CQ386" s="397">
        <f t="shared" si="306"/>
        <v>194</v>
      </c>
      <c r="CR386" s="397">
        <f t="shared" si="307"/>
        <v>190</v>
      </c>
      <c r="CS386" s="397">
        <f t="shared" si="308"/>
        <v>226</v>
      </c>
      <c r="CT386" s="397">
        <f t="shared" si="309"/>
        <v>197</v>
      </c>
      <c r="CU386" s="397">
        <f t="shared" si="310"/>
        <v>128</v>
      </c>
      <c r="CV386" s="491">
        <f t="shared" si="311"/>
        <v>231</v>
      </c>
      <c r="CW386" s="379">
        <v>45.31</v>
      </c>
      <c r="CX386" s="399">
        <v>29</v>
      </c>
      <c r="CY386" s="602">
        <v>100</v>
      </c>
      <c r="CZ386" s="400"/>
      <c r="DA386" s="399"/>
      <c r="DB386" s="472"/>
      <c r="DC386" s="404">
        <f t="shared" si="312"/>
        <v>151.69</v>
      </c>
      <c r="DD386" s="404">
        <f t="shared" si="313"/>
        <v>99</v>
      </c>
      <c r="DE386" s="405">
        <f t="shared" si="314"/>
        <v>131</v>
      </c>
      <c r="DF386" s="379">
        <v>47</v>
      </c>
      <c r="DG386" s="541">
        <v>46</v>
      </c>
      <c r="DH386" s="602">
        <v>28</v>
      </c>
      <c r="DI386" s="400"/>
      <c r="DJ386" s="399"/>
      <c r="DK386" s="472"/>
      <c r="DL386" s="400"/>
      <c r="DM386" s="399"/>
      <c r="DN386" s="472"/>
      <c r="DO386" s="400">
        <v>37</v>
      </c>
      <c r="DP386" s="541"/>
      <c r="DQ386" s="602"/>
      <c r="DR386" s="404">
        <f t="shared" si="315"/>
        <v>106</v>
      </c>
      <c r="DS386" s="404">
        <f t="shared" si="316"/>
        <v>180</v>
      </c>
      <c r="DT386" s="405">
        <f t="shared" si="317"/>
        <v>169</v>
      </c>
      <c r="DU386" s="409"/>
      <c r="DV386" s="406" t="b">
        <f t="shared" si="336"/>
        <v>0</v>
      </c>
      <c r="DW386" s="136" t="b">
        <f t="shared" si="337"/>
        <v>0</v>
      </c>
      <c r="DX386" s="408" t="b">
        <f t="shared" si="338"/>
        <v>1</v>
      </c>
      <c r="DY386" s="136" t="b">
        <f t="shared" si="339"/>
        <v>0</v>
      </c>
      <c r="DZ386" s="136" t="b">
        <f t="shared" si="340"/>
        <v>0</v>
      </c>
      <c r="EA386" s="408" t="b">
        <f t="shared" si="341"/>
        <v>1</v>
      </c>
      <c r="EB386" s="136" t="b">
        <f t="shared" si="342"/>
        <v>0</v>
      </c>
      <c r="EC386" s="136" t="b">
        <f t="shared" si="343"/>
        <v>0</v>
      </c>
      <c r="ED386" s="408" t="b">
        <f t="shared" si="344"/>
        <v>1</v>
      </c>
      <c r="EE386" s="136" t="b">
        <f t="shared" si="345"/>
        <v>1</v>
      </c>
      <c r="EF386" s="136" t="b">
        <f t="shared" si="346"/>
        <v>1</v>
      </c>
      <c r="EG386" s="408" t="b">
        <f t="shared" si="347"/>
        <v>1</v>
      </c>
      <c r="EH386" s="136" t="b">
        <f t="shared" si="348"/>
        <v>1</v>
      </c>
      <c r="EI386" s="136" t="b">
        <f t="shared" si="349"/>
        <v>1</v>
      </c>
      <c r="EJ386" s="408" t="b">
        <f t="shared" si="350"/>
        <v>1</v>
      </c>
      <c r="EK386" s="136" t="b">
        <f t="shared" si="351"/>
        <v>1</v>
      </c>
      <c r="EL386" s="136" t="b">
        <f t="shared" si="352"/>
        <v>0</v>
      </c>
      <c r="EM386" s="408" t="b">
        <f t="shared" si="353"/>
        <v>0</v>
      </c>
      <c r="EN386" s="408"/>
    </row>
    <row r="387" spans="1:144">
      <c r="A387" s="579" t="s">
        <v>917</v>
      </c>
      <c r="B387" s="595" t="s">
        <v>752</v>
      </c>
      <c r="C387" s="596">
        <v>198011</v>
      </c>
      <c r="D387" s="597">
        <v>10</v>
      </c>
      <c r="E387" s="395"/>
      <c r="F387" s="395"/>
      <c r="G387" s="395"/>
      <c r="H387" s="395"/>
      <c r="I387" s="472"/>
      <c r="J387" s="472"/>
      <c r="K387" s="394"/>
      <c r="L387" s="395"/>
      <c r="M387" s="395"/>
      <c r="N387" s="395"/>
      <c r="O387" s="396"/>
      <c r="P387" s="396"/>
      <c r="Q387" s="395"/>
      <c r="R387" s="395"/>
      <c r="S387" s="395"/>
      <c r="T387" s="395"/>
      <c r="U387" s="395"/>
      <c r="V387" s="472"/>
      <c r="W387" s="394"/>
      <c r="X387" s="395"/>
      <c r="Y387" s="395"/>
      <c r="Z387" s="395"/>
      <c r="AA387" s="396"/>
      <c r="AB387" s="396"/>
      <c r="AC387" s="395"/>
      <c r="AD387" s="395"/>
      <c r="AE387" s="395"/>
      <c r="AF387" s="395"/>
      <c r="AG387" s="395"/>
      <c r="AH387" s="472"/>
      <c r="AI387" s="489" t="str">
        <f t="shared" si="286"/>
        <v xml:space="preserve"> </v>
      </c>
      <c r="AJ387" s="397" t="str">
        <f t="shared" si="287"/>
        <v xml:space="preserve"> </v>
      </c>
      <c r="AK387" s="397" t="str">
        <f t="shared" si="288"/>
        <v xml:space="preserve"> </v>
      </c>
      <c r="AL387" s="397" t="str">
        <f t="shared" si="289"/>
        <v xml:space="preserve"> </v>
      </c>
      <c r="AM387" s="397" t="str">
        <f t="shared" si="290"/>
        <v xml:space="preserve"> </v>
      </c>
      <c r="AN387" s="397" t="str">
        <f t="shared" si="291"/>
        <v xml:space="preserve"> </v>
      </c>
      <c r="AO387" s="397" t="str">
        <f t="shared" si="292"/>
        <v xml:space="preserve"> </v>
      </c>
      <c r="AP387" s="397" t="str">
        <f t="shared" si="293"/>
        <v xml:space="preserve"> </v>
      </c>
      <c r="AQ387" s="397" t="str">
        <f t="shared" si="294"/>
        <v xml:space="preserve"> </v>
      </c>
      <c r="AR387" s="397" t="str">
        <f t="shared" si="295"/>
        <v xml:space="preserve"> </v>
      </c>
      <c r="AS387" s="397" t="str">
        <f t="shared" si="296"/>
        <v xml:space="preserve"> </v>
      </c>
      <c r="AT387" s="398" t="str">
        <f t="shared" si="297"/>
        <v xml:space="preserve"> </v>
      </c>
      <c r="AU387" s="379"/>
      <c r="AV387" s="395"/>
      <c r="AW387" s="472"/>
      <c r="AX387" s="400"/>
      <c r="AY387" s="395"/>
      <c r="AZ387" s="472"/>
      <c r="BA387" s="489" t="str">
        <f t="shared" si="298"/>
        <v xml:space="preserve"> </v>
      </c>
      <c r="BB387" s="397" t="str">
        <f t="shared" si="299"/>
        <v xml:space="preserve"> </v>
      </c>
      <c r="BC387" s="398" t="str">
        <f t="shared" si="300"/>
        <v xml:space="preserve"> </v>
      </c>
      <c r="BD387" s="401"/>
      <c r="BE387" s="402"/>
      <c r="BF387" s="472"/>
      <c r="BG387" s="403"/>
      <c r="BH387" s="402"/>
      <c r="BI387" s="472"/>
      <c r="BJ387" s="403"/>
      <c r="BK387" s="402"/>
      <c r="BL387" s="472"/>
      <c r="BM387" s="403"/>
      <c r="BN387" s="402"/>
      <c r="BO387" s="472"/>
      <c r="BP387" s="490" t="str">
        <f t="shared" si="301"/>
        <v/>
      </c>
      <c r="BQ387" s="475" t="str">
        <f t="shared" si="302"/>
        <v/>
      </c>
      <c r="BR387" s="405" t="str">
        <f t="shared" si="303"/>
        <v/>
      </c>
      <c r="BS387" s="476">
        <v>360</v>
      </c>
      <c r="BT387" s="402">
        <v>418</v>
      </c>
      <c r="BU387" s="402">
        <v>391</v>
      </c>
      <c r="BV387" s="402">
        <v>442</v>
      </c>
      <c r="BW387" s="472">
        <v>430</v>
      </c>
      <c r="BX387" s="472">
        <v>391</v>
      </c>
      <c r="BY387" s="403">
        <v>97</v>
      </c>
      <c r="BZ387" s="402">
        <v>102</v>
      </c>
      <c r="CA387" s="402">
        <v>166</v>
      </c>
      <c r="CB387" s="402">
        <v>189</v>
      </c>
      <c r="CC387" s="402">
        <v>87</v>
      </c>
      <c r="CD387" s="402">
        <v>158</v>
      </c>
      <c r="CE387" s="402">
        <v>154</v>
      </c>
      <c r="CF387" s="472">
        <v>141</v>
      </c>
      <c r="CG387" s="403"/>
      <c r="CH387" s="399">
        <v>0</v>
      </c>
      <c r="CI387" s="402"/>
      <c r="CJ387" s="402"/>
      <c r="CK387" s="402"/>
      <c r="CL387" s="402"/>
      <c r="CM387" s="402"/>
      <c r="CN387" s="602">
        <v>0</v>
      </c>
      <c r="CO387" s="489">
        <f t="shared" si="304"/>
        <v>97</v>
      </c>
      <c r="CP387" s="397">
        <f t="shared" si="305"/>
        <v>102</v>
      </c>
      <c r="CQ387" s="397">
        <f t="shared" si="306"/>
        <v>166</v>
      </c>
      <c r="CR387" s="397">
        <f t="shared" si="307"/>
        <v>189</v>
      </c>
      <c r="CS387" s="397">
        <f t="shared" si="308"/>
        <v>87</v>
      </c>
      <c r="CT387" s="397">
        <f t="shared" si="309"/>
        <v>158</v>
      </c>
      <c r="CU387" s="397">
        <f t="shared" si="310"/>
        <v>154</v>
      </c>
      <c r="CV387" s="491">
        <f t="shared" si="311"/>
        <v>141</v>
      </c>
      <c r="CW387" s="379">
        <v>80.58</v>
      </c>
      <c r="CX387" s="399">
        <v>79</v>
      </c>
      <c r="CY387" s="602">
        <v>77</v>
      </c>
      <c r="CZ387" s="400"/>
      <c r="DA387" s="399"/>
      <c r="DB387" s="472"/>
      <c r="DC387" s="404">
        <f t="shared" si="312"/>
        <v>77.42</v>
      </c>
      <c r="DD387" s="404">
        <f t="shared" si="313"/>
        <v>75</v>
      </c>
      <c r="DE387" s="405">
        <f t="shared" si="314"/>
        <v>64</v>
      </c>
      <c r="DF387" s="379">
        <v>30</v>
      </c>
      <c r="DG387" s="541">
        <v>9</v>
      </c>
      <c r="DH387" s="602">
        <v>26</v>
      </c>
      <c r="DI387" s="400"/>
      <c r="DJ387" s="399"/>
      <c r="DK387" s="472"/>
      <c r="DL387" s="400"/>
      <c r="DM387" s="399"/>
      <c r="DN387" s="472"/>
      <c r="DO387" s="400" t="s">
        <v>472</v>
      </c>
      <c r="DP387" s="541">
        <v>10</v>
      </c>
      <c r="DQ387" s="602">
        <v>15</v>
      </c>
      <c r="DR387" s="404">
        <f t="shared" si="315"/>
        <v>159</v>
      </c>
      <c r="DS387" s="404">
        <f t="shared" si="316"/>
        <v>68</v>
      </c>
      <c r="DT387" s="405">
        <f t="shared" si="317"/>
        <v>117</v>
      </c>
      <c r="DU387" s="409"/>
      <c r="DV387" s="406" t="b">
        <f t="shared" si="336"/>
        <v>0</v>
      </c>
      <c r="DW387" s="136" t="b">
        <f t="shared" si="337"/>
        <v>0</v>
      </c>
      <c r="DX387" s="408" t="b">
        <f t="shared" si="338"/>
        <v>1</v>
      </c>
      <c r="DY387" s="136" t="b">
        <f t="shared" si="339"/>
        <v>0</v>
      </c>
      <c r="DZ387" s="136" t="b">
        <f t="shared" si="340"/>
        <v>0</v>
      </c>
      <c r="EA387" s="408" t="b">
        <f t="shared" si="341"/>
        <v>1</v>
      </c>
      <c r="EB387" s="136" t="b">
        <f t="shared" si="342"/>
        <v>0</v>
      </c>
      <c r="EC387" s="136" t="b">
        <f t="shared" si="343"/>
        <v>0</v>
      </c>
      <c r="ED387" s="408" t="b">
        <f t="shared" si="344"/>
        <v>1</v>
      </c>
      <c r="EE387" s="136" t="b">
        <f t="shared" si="345"/>
        <v>1</v>
      </c>
      <c r="EF387" s="136" t="b">
        <f t="shared" si="346"/>
        <v>1</v>
      </c>
      <c r="EG387" s="408" t="b">
        <f t="shared" si="347"/>
        <v>1</v>
      </c>
      <c r="EH387" s="136" t="b">
        <f t="shared" si="348"/>
        <v>1</v>
      </c>
      <c r="EI387" s="136" t="b">
        <f t="shared" si="349"/>
        <v>1</v>
      </c>
      <c r="EJ387" s="408" t="b">
        <f t="shared" si="350"/>
        <v>1</v>
      </c>
      <c r="EK387" s="136" t="b">
        <f t="shared" si="351"/>
        <v>1</v>
      </c>
      <c r="EL387" s="136" t="b">
        <f t="shared" si="352"/>
        <v>0</v>
      </c>
      <c r="EM387" s="408" t="b">
        <f t="shared" si="353"/>
        <v>0</v>
      </c>
      <c r="EN387" s="408"/>
    </row>
    <row r="388" spans="1:144">
      <c r="A388" s="579" t="s">
        <v>917</v>
      </c>
      <c r="B388" s="595" t="s">
        <v>753</v>
      </c>
      <c r="C388" s="596">
        <v>198084</v>
      </c>
      <c r="D388" s="597">
        <v>10</v>
      </c>
      <c r="E388" s="395"/>
      <c r="F388" s="395"/>
      <c r="G388" s="395"/>
      <c r="H388" s="395"/>
      <c r="I388" s="472"/>
      <c r="J388" s="472"/>
      <c r="K388" s="394"/>
      <c r="L388" s="395"/>
      <c r="M388" s="395"/>
      <c r="N388" s="395"/>
      <c r="O388" s="396"/>
      <c r="P388" s="396"/>
      <c r="Q388" s="395"/>
      <c r="R388" s="395"/>
      <c r="S388" s="395"/>
      <c r="T388" s="395"/>
      <c r="U388" s="395"/>
      <c r="V388" s="472"/>
      <c r="W388" s="394"/>
      <c r="X388" s="395"/>
      <c r="Y388" s="395"/>
      <c r="Z388" s="395"/>
      <c r="AA388" s="396"/>
      <c r="AB388" s="396"/>
      <c r="AC388" s="395"/>
      <c r="AD388" s="395"/>
      <c r="AE388" s="395"/>
      <c r="AF388" s="395"/>
      <c r="AG388" s="395"/>
      <c r="AH388" s="472"/>
      <c r="AI388" s="489" t="str">
        <f t="shared" si="286"/>
        <v xml:space="preserve"> </v>
      </c>
      <c r="AJ388" s="397" t="str">
        <f t="shared" si="287"/>
        <v xml:space="preserve"> </v>
      </c>
      <c r="AK388" s="397" t="str">
        <f t="shared" si="288"/>
        <v xml:space="preserve"> </v>
      </c>
      <c r="AL388" s="397" t="str">
        <f t="shared" si="289"/>
        <v xml:space="preserve"> </v>
      </c>
      <c r="AM388" s="397" t="str">
        <f t="shared" si="290"/>
        <v xml:space="preserve"> </v>
      </c>
      <c r="AN388" s="397" t="str">
        <f t="shared" si="291"/>
        <v xml:space="preserve"> </v>
      </c>
      <c r="AO388" s="397" t="str">
        <f t="shared" si="292"/>
        <v xml:space="preserve"> </v>
      </c>
      <c r="AP388" s="397" t="str">
        <f t="shared" si="293"/>
        <v xml:space="preserve"> </v>
      </c>
      <c r="AQ388" s="397" t="str">
        <f t="shared" si="294"/>
        <v xml:space="preserve"> </v>
      </c>
      <c r="AR388" s="397" t="str">
        <f t="shared" si="295"/>
        <v xml:space="preserve"> </v>
      </c>
      <c r="AS388" s="397" t="str">
        <f t="shared" si="296"/>
        <v xml:space="preserve"> </v>
      </c>
      <c r="AT388" s="398" t="str">
        <f t="shared" si="297"/>
        <v xml:space="preserve"> </v>
      </c>
      <c r="AU388" s="379"/>
      <c r="AV388" s="395"/>
      <c r="AW388" s="472"/>
      <c r="AX388" s="400"/>
      <c r="AY388" s="395"/>
      <c r="AZ388" s="472"/>
      <c r="BA388" s="489" t="str">
        <f t="shared" si="298"/>
        <v xml:space="preserve"> </v>
      </c>
      <c r="BB388" s="397" t="str">
        <f t="shared" si="299"/>
        <v xml:space="preserve"> </v>
      </c>
      <c r="BC388" s="398" t="str">
        <f t="shared" si="300"/>
        <v xml:space="preserve"> </v>
      </c>
      <c r="BD388" s="401"/>
      <c r="BE388" s="402"/>
      <c r="BF388" s="472"/>
      <c r="BG388" s="403"/>
      <c r="BH388" s="402"/>
      <c r="BI388" s="472"/>
      <c r="BJ388" s="403"/>
      <c r="BK388" s="402"/>
      <c r="BL388" s="472"/>
      <c r="BM388" s="403"/>
      <c r="BN388" s="402"/>
      <c r="BO388" s="472"/>
      <c r="BP388" s="490" t="str">
        <f t="shared" si="301"/>
        <v/>
      </c>
      <c r="BQ388" s="475" t="str">
        <f t="shared" si="302"/>
        <v/>
      </c>
      <c r="BR388" s="405" t="str">
        <f t="shared" si="303"/>
        <v/>
      </c>
      <c r="BS388" s="402">
        <v>663</v>
      </c>
      <c r="BT388" s="402">
        <v>723</v>
      </c>
      <c r="BU388" s="402">
        <v>602</v>
      </c>
      <c r="BV388" s="402">
        <v>635</v>
      </c>
      <c r="BW388" s="472">
        <v>357</v>
      </c>
      <c r="BX388" s="472">
        <v>1132</v>
      </c>
      <c r="BY388" s="403">
        <v>133</v>
      </c>
      <c r="BZ388" s="402">
        <v>133</v>
      </c>
      <c r="CA388" s="402">
        <v>160</v>
      </c>
      <c r="CB388" s="402">
        <v>150</v>
      </c>
      <c r="CC388" s="402">
        <v>146</v>
      </c>
      <c r="CD388" s="402">
        <v>125</v>
      </c>
      <c r="CE388" s="402">
        <v>99</v>
      </c>
      <c r="CF388" s="472">
        <v>172</v>
      </c>
      <c r="CG388" s="403"/>
      <c r="CH388" s="399">
        <v>0</v>
      </c>
      <c r="CI388" s="402"/>
      <c r="CJ388" s="402"/>
      <c r="CK388" s="402"/>
      <c r="CL388" s="402"/>
      <c r="CM388" s="402"/>
      <c r="CN388" s="602">
        <v>0</v>
      </c>
      <c r="CO388" s="489">
        <f t="shared" si="304"/>
        <v>133</v>
      </c>
      <c r="CP388" s="397">
        <f t="shared" si="305"/>
        <v>133</v>
      </c>
      <c r="CQ388" s="397">
        <f t="shared" si="306"/>
        <v>160</v>
      </c>
      <c r="CR388" s="397">
        <f t="shared" si="307"/>
        <v>150</v>
      </c>
      <c r="CS388" s="397">
        <f t="shared" si="308"/>
        <v>146</v>
      </c>
      <c r="CT388" s="397">
        <f t="shared" si="309"/>
        <v>125</v>
      </c>
      <c r="CU388" s="397">
        <f t="shared" si="310"/>
        <v>99</v>
      </c>
      <c r="CV388" s="491">
        <f t="shared" si="311"/>
        <v>172</v>
      </c>
      <c r="CW388" s="379">
        <v>58.75</v>
      </c>
      <c r="CX388" s="399">
        <v>47</v>
      </c>
      <c r="CY388" s="602">
        <v>95</v>
      </c>
      <c r="CZ388" s="400"/>
      <c r="DA388" s="399"/>
      <c r="DB388" s="472"/>
      <c r="DC388" s="404">
        <f t="shared" si="312"/>
        <v>66.25</v>
      </c>
      <c r="DD388" s="404">
        <f t="shared" si="313"/>
        <v>52</v>
      </c>
      <c r="DE388" s="405">
        <f t="shared" si="314"/>
        <v>77</v>
      </c>
      <c r="DF388" s="379">
        <v>49</v>
      </c>
      <c r="DG388" s="541">
        <v>32</v>
      </c>
      <c r="DH388" s="602">
        <v>32</v>
      </c>
      <c r="DI388" s="400"/>
      <c r="DJ388" s="399"/>
      <c r="DK388" s="472"/>
      <c r="DL388" s="400"/>
      <c r="DM388" s="399"/>
      <c r="DN388" s="472"/>
      <c r="DO388" s="400">
        <v>20</v>
      </c>
      <c r="DP388" s="541">
        <v>16</v>
      </c>
      <c r="DQ388" s="602">
        <v>4</v>
      </c>
      <c r="DR388" s="404">
        <f t="shared" si="315"/>
        <v>81</v>
      </c>
      <c r="DS388" s="404">
        <f t="shared" si="316"/>
        <v>98</v>
      </c>
      <c r="DT388" s="405">
        <f t="shared" si="317"/>
        <v>89</v>
      </c>
      <c r="DU388" s="409"/>
      <c r="DV388" s="406" t="b">
        <f t="shared" si="336"/>
        <v>0</v>
      </c>
      <c r="DW388" s="136" t="b">
        <f t="shared" si="337"/>
        <v>0</v>
      </c>
      <c r="DX388" s="408" t="b">
        <f t="shared" si="338"/>
        <v>1</v>
      </c>
      <c r="DY388" s="136" t="b">
        <f t="shared" si="339"/>
        <v>0</v>
      </c>
      <c r="DZ388" s="136" t="b">
        <f t="shared" si="340"/>
        <v>0</v>
      </c>
      <c r="EA388" s="408" t="b">
        <f t="shared" si="341"/>
        <v>1</v>
      </c>
      <c r="EB388" s="136" t="b">
        <f t="shared" si="342"/>
        <v>0</v>
      </c>
      <c r="EC388" s="136" t="b">
        <f t="shared" si="343"/>
        <v>0</v>
      </c>
      <c r="ED388" s="408" t="b">
        <f t="shared" si="344"/>
        <v>1</v>
      </c>
      <c r="EE388" s="136" t="b">
        <f t="shared" si="345"/>
        <v>1</v>
      </c>
      <c r="EF388" s="136" t="b">
        <f t="shared" si="346"/>
        <v>1</v>
      </c>
      <c r="EG388" s="408" t="b">
        <f t="shared" si="347"/>
        <v>1</v>
      </c>
      <c r="EH388" s="136" t="b">
        <f t="shared" si="348"/>
        <v>1</v>
      </c>
      <c r="EI388" s="136" t="b">
        <f t="shared" si="349"/>
        <v>1</v>
      </c>
      <c r="EJ388" s="408" t="b">
        <f t="shared" si="350"/>
        <v>1</v>
      </c>
      <c r="EK388" s="136" t="b">
        <f t="shared" si="351"/>
        <v>1</v>
      </c>
      <c r="EL388" s="136" t="b">
        <f t="shared" si="352"/>
        <v>0</v>
      </c>
      <c r="EM388" s="408" t="b">
        <f t="shared" si="353"/>
        <v>0</v>
      </c>
      <c r="EN388" s="408"/>
    </row>
    <row r="389" spans="1:144">
      <c r="A389" s="579" t="s">
        <v>917</v>
      </c>
      <c r="B389" s="598" t="s">
        <v>754</v>
      </c>
      <c r="C389" s="596">
        <v>198206</v>
      </c>
      <c r="D389" s="597">
        <v>10</v>
      </c>
      <c r="E389" s="395"/>
      <c r="F389" s="395"/>
      <c r="G389" s="395"/>
      <c r="H389" s="395"/>
      <c r="I389" s="472"/>
      <c r="J389" s="472"/>
      <c r="K389" s="394"/>
      <c r="L389" s="395"/>
      <c r="M389" s="395"/>
      <c r="N389" s="395"/>
      <c r="O389" s="396"/>
      <c r="P389" s="396"/>
      <c r="Q389" s="395"/>
      <c r="R389" s="395"/>
      <c r="S389" s="395"/>
      <c r="T389" s="395"/>
      <c r="U389" s="395"/>
      <c r="V389" s="472"/>
      <c r="W389" s="394"/>
      <c r="X389" s="395"/>
      <c r="Y389" s="395"/>
      <c r="Z389" s="395"/>
      <c r="AA389" s="396"/>
      <c r="AB389" s="396"/>
      <c r="AC389" s="395"/>
      <c r="AD389" s="395"/>
      <c r="AE389" s="395"/>
      <c r="AF389" s="395"/>
      <c r="AG389" s="395"/>
      <c r="AH389" s="472"/>
      <c r="AI389" s="489" t="str">
        <f t="shared" si="286"/>
        <v xml:space="preserve"> </v>
      </c>
      <c r="AJ389" s="397" t="str">
        <f t="shared" si="287"/>
        <v xml:space="preserve"> </v>
      </c>
      <c r="AK389" s="397" t="str">
        <f t="shared" si="288"/>
        <v xml:space="preserve"> </v>
      </c>
      <c r="AL389" s="397" t="str">
        <f t="shared" si="289"/>
        <v xml:space="preserve"> </v>
      </c>
      <c r="AM389" s="397" t="str">
        <f t="shared" si="290"/>
        <v xml:space="preserve"> </v>
      </c>
      <c r="AN389" s="397" t="str">
        <f t="shared" si="291"/>
        <v xml:space="preserve"> </v>
      </c>
      <c r="AO389" s="397" t="str">
        <f t="shared" si="292"/>
        <v xml:space="preserve"> </v>
      </c>
      <c r="AP389" s="397" t="str">
        <f t="shared" si="293"/>
        <v xml:space="preserve"> </v>
      </c>
      <c r="AQ389" s="397" t="str">
        <f t="shared" si="294"/>
        <v xml:space="preserve"> </v>
      </c>
      <c r="AR389" s="397" t="str">
        <f t="shared" si="295"/>
        <v xml:space="preserve"> </v>
      </c>
      <c r="AS389" s="397" t="str">
        <f t="shared" si="296"/>
        <v xml:space="preserve"> </v>
      </c>
      <c r="AT389" s="398" t="str">
        <f t="shared" si="297"/>
        <v xml:space="preserve"> </v>
      </c>
      <c r="AU389" s="379"/>
      <c r="AV389" s="395"/>
      <c r="AW389" s="472"/>
      <c r="AX389" s="400"/>
      <c r="AY389" s="395"/>
      <c r="AZ389" s="472"/>
      <c r="BA389" s="489" t="str">
        <f t="shared" si="298"/>
        <v xml:space="preserve"> </v>
      </c>
      <c r="BB389" s="397" t="str">
        <f t="shared" si="299"/>
        <v xml:space="preserve"> </v>
      </c>
      <c r="BC389" s="398" t="str">
        <f t="shared" si="300"/>
        <v xml:space="preserve"> </v>
      </c>
      <c r="BD389" s="401"/>
      <c r="BE389" s="402"/>
      <c r="BF389" s="472"/>
      <c r="BG389" s="403"/>
      <c r="BH389" s="402"/>
      <c r="BI389" s="472"/>
      <c r="BJ389" s="403"/>
      <c r="BK389" s="402"/>
      <c r="BL389" s="472"/>
      <c r="BM389" s="403"/>
      <c r="BN389" s="402"/>
      <c r="BO389" s="472"/>
      <c r="BP389" s="490" t="str">
        <f t="shared" si="301"/>
        <v/>
      </c>
      <c r="BQ389" s="475" t="str">
        <f t="shared" si="302"/>
        <v/>
      </c>
      <c r="BR389" s="405" t="str">
        <f t="shared" si="303"/>
        <v/>
      </c>
      <c r="BS389" s="402">
        <v>567</v>
      </c>
      <c r="BT389" s="402">
        <v>565</v>
      </c>
      <c r="BU389" s="402">
        <v>590</v>
      </c>
      <c r="BV389" s="402">
        <v>288</v>
      </c>
      <c r="BW389" s="472">
        <v>431</v>
      </c>
      <c r="BX389" s="472">
        <v>447</v>
      </c>
      <c r="BY389" s="403">
        <v>182</v>
      </c>
      <c r="BZ389" s="402">
        <v>114</v>
      </c>
      <c r="CA389" s="402">
        <v>159</v>
      </c>
      <c r="CB389" s="402">
        <v>155</v>
      </c>
      <c r="CC389" s="402">
        <v>145</v>
      </c>
      <c r="CD389" s="402">
        <v>149</v>
      </c>
      <c r="CE389" s="402">
        <v>145</v>
      </c>
      <c r="CF389" s="472">
        <v>147</v>
      </c>
      <c r="CG389" s="403"/>
      <c r="CH389" s="399">
        <v>0</v>
      </c>
      <c r="CI389" s="402"/>
      <c r="CJ389" s="402"/>
      <c r="CK389" s="402"/>
      <c r="CL389" s="402"/>
      <c r="CM389" s="402"/>
      <c r="CN389" s="602">
        <v>0</v>
      </c>
      <c r="CO389" s="489">
        <f t="shared" si="304"/>
        <v>182</v>
      </c>
      <c r="CP389" s="397">
        <f t="shared" si="305"/>
        <v>114</v>
      </c>
      <c r="CQ389" s="397">
        <f t="shared" si="306"/>
        <v>159</v>
      </c>
      <c r="CR389" s="397">
        <f t="shared" si="307"/>
        <v>155</v>
      </c>
      <c r="CS389" s="397">
        <f t="shared" si="308"/>
        <v>145</v>
      </c>
      <c r="CT389" s="397">
        <f t="shared" si="309"/>
        <v>149</v>
      </c>
      <c r="CU389" s="397">
        <f t="shared" si="310"/>
        <v>145</v>
      </c>
      <c r="CV389" s="491">
        <f t="shared" si="311"/>
        <v>147</v>
      </c>
      <c r="CW389" s="379">
        <v>59.78</v>
      </c>
      <c r="CX389" s="399">
        <v>82</v>
      </c>
      <c r="CY389" s="602">
        <v>84</v>
      </c>
      <c r="CZ389" s="400"/>
      <c r="DA389" s="399"/>
      <c r="DB389" s="472"/>
      <c r="DC389" s="404">
        <f t="shared" si="312"/>
        <v>89.22</v>
      </c>
      <c r="DD389" s="404">
        <f t="shared" si="313"/>
        <v>63</v>
      </c>
      <c r="DE389" s="405">
        <f t="shared" si="314"/>
        <v>63</v>
      </c>
      <c r="DF389" s="379">
        <v>17</v>
      </c>
      <c r="DG389" s="541">
        <v>19</v>
      </c>
      <c r="DH389" s="602">
        <v>27</v>
      </c>
      <c r="DI389" s="400"/>
      <c r="DJ389" s="399"/>
      <c r="DK389" s="472"/>
      <c r="DL389" s="400"/>
      <c r="DM389" s="399"/>
      <c r="DN389" s="472"/>
      <c r="DO389" s="400">
        <v>44</v>
      </c>
      <c r="DP389" s="541">
        <v>36</v>
      </c>
      <c r="DQ389" s="602">
        <v>34</v>
      </c>
      <c r="DR389" s="404">
        <f t="shared" si="315"/>
        <v>94</v>
      </c>
      <c r="DS389" s="404">
        <f t="shared" si="316"/>
        <v>90</v>
      </c>
      <c r="DT389" s="405">
        <f t="shared" si="317"/>
        <v>88</v>
      </c>
      <c r="DU389" s="409"/>
      <c r="DV389" s="406" t="b">
        <f t="shared" si="336"/>
        <v>0</v>
      </c>
      <c r="DW389" s="136" t="b">
        <f t="shared" si="337"/>
        <v>0</v>
      </c>
      <c r="DX389" s="408" t="b">
        <f t="shared" si="338"/>
        <v>1</v>
      </c>
      <c r="DY389" s="136" t="b">
        <f t="shared" si="339"/>
        <v>0</v>
      </c>
      <c r="DZ389" s="136" t="b">
        <f t="shared" si="340"/>
        <v>0</v>
      </c>
      <c r="EA389" s="408" t="b">
        <f t="shared" si="341"/>
        <v>1</v>
      </c>
      <c r="EB389" s="136" t="b">
        <f t="shared" si="342"/>
        <v>0</v>
      </c>
      <c r="EC389" s="136" t="b">
        <f t="shared" si="343"/>
        <v>0</v>
      </c>
      <c r="ED389" s="408" t="b">
        <f t="shared" si="344"/>
        <v>1</v>
      </c>
      <c r="EE389" s="136" t="b">
        <f t="shared" si="345"/>
        <v>1</v>
      </c>
      <c r="EF389" s="136" t="b">
        <f t="shared" si="346"/>
        <v>1</v>
      </c>
      <c r="EG389" s="408" t="b">
        <f t="shared" si="347"/>
        <v>1</v>
      </c>
      <c r="EH389" s="136" t="b">
        <f t="shared" si="348"/>
        <v>1</v>
      </c>
      <c r="EI389" s="136" t="b">
        <f t="shared" si="349"/>
        <v>1</v>
      </c>
      <c r="EJ389" s="408" t="b">
        <f t="shared" si="350"/>
        <v>1</v>
      </c>
      <c r="EK389" s="136" t="b">
        <f t="shared" si="351"/>
        <v>1</v>
      </c>
      <c r="EL389" s="136" t="b">
        <f t="shared" si="352"/>
        <v>0</v>
      </c>
      <c r="EM389" s="408" t="b">
        <f t="shared" si="353"/>
        <v>0</v>
      </c>
      <c r="EN389" s="408"/>
    </row>
    <row r="390" spans="1:144">
      <c r="A390" s="579" t="s">
        <v>917</v>
      </c>
      <c r="B390" s="595" t="s">
        <v>755</v>
      </c>
      <c r="C390" s="596">
        <v>198640</v>
      </c>
      <c r="D390" s="597">
        <v>10</v>
      </c>
      <c r="E390" s="395"/>
      <c r="F390" s="395"/>
      <c r="G390" s="395"/>
      <c r="H390" s="395"/>
      <c r="I390" s="472"/>
      <c r="J390" s="472"/>
      <c r="K390" s="394"/>
      <c r="L390" s="395"/>
      <c r="M390" s="395"/>
      <c r="N390" s="395"/>
      <c r="O390" s="396"/>
      <c r="P390" s="396"/>
      <c r="Q390" s="395"/>
      <c r="R390" s="395"/>
      <c r="S390" s="395"/>
      <c r="T390" s="395"/>
      <c r="U390" s="395"/>
      <c r="V390" s="472"/>
      <c r="W390" s="394"/>
      <c r="X390" s="395"/>
      <c r="Y390" s="395"/>
      <c r="Z390" s="395"/>
      <c r="AA390" s="396"/>
      <c r="AB390" s="396"/>
      <c r="AC390" s="395"/>
      <c r="AD390" s="395"/>
      <c r="AE390" s="395"/>
      <c r="AF390" s="395"/>
      <c r="AG390" s="395"/>
      <c r="AH390" s="472"/>
      <c r="AI390" s="489" t="str">
        <f t="shared" ref="AI390:AI453" si="354">IF(K390&gt;0,K390-W390," " )</f>
        <v xml:space="preserve"> </v>
      </c>
      <c r="AJ390" s="397" t="str">
        <f t="shared" ref="AJ390:AJ453" si="355">IF(L390&gt;0,L390-X390," " )</f>
        <v xml:space="preserve"> </v>
      </c>
      <c r="AK390" s="397" t="str">
        <f t="shared" ref="AK390:AK453" si="356">IF(M390&gt;0,M390-Y390," " )</f>
        <v xml:space="preserve"> </v>
      </c>
      <c r="AL390" s="397" t="str">
        <f t="shared" ref="AL390:AL453" si="357">IF(N390&gt;0,N390-Z390," " )</f>
        <v xml:space="preserve"> </v>
      </c>
      <c r="AM390" s="397" t="str">
        <f t="shared" ref="AM390:AM453" si="358">IF(O390&gt;0,O390-AA390," " )</f>
        <v xml:space="preserve"> </v>
      </c>
      <c r="AN390" s="397" t="str">
        <f t="shared" ref="AN390:AN453" si="359">IF(P390&gt;0,P390-AB390," " )</f>
        <v xml:space="preserve"> </v>
      </c>
      <c r="AO390" s="397" t="str">
        <f t="shared" ref="AO390:AO453" si="360">IF(Q390&gt;0,Q390-AC390," " )</f>
        <v xml:space="preserve"> </v>
      </c>
      <c r="AP390" s="397" t="str">
        <f t="shared" ref="AP390:AP453" si="361">IF(R390&gt;0,R390-AD390," " )</f>
        <v xml:space="preserve"> </v>
      </c>
      <c r="AQ390" s="397" t="str">
        <f t="shared" ref="AQ390:AQ453" si="362">IF(S390&gt;0,S390-AE390," " )</f>
        <v xml:space="preserve"> </v>
      </c>
      <c r="AR390" s="397" t="str">
        <f t="shared" ref="AR390:AR453" si="363">IF(T390&gt;0,T390-AF390," " )</f>
        <v xml:space="preserve"> </v>
      </c>
      <c r="AS390" s="397" t="str">
        <f t="shared" ref="AS390:AS453" si="364">IF(U390&gt;0,U390-AG390," " )</f>
        <v xml:space="preserve"> </v>
      </c>
      <c r="AT390" s="398" t="str">
        <f t="shared" ref="AT390:AT453" si="365">IF(V390&gt;0,V390-AH390," " )</f>
        <v xml:space="preserve"> </v>
      </c>
      <c r="AU390" s="379"/>
      <c r="AV390" s="395"/>
      <c r="AW390" s="472"/>
      <c r="AX390" s="400"/>
      <c r="AY390" s="395"/>
      <c r="AZ390" s="472"/>
      <c r="BA390" s="489" t="str">
        <f t="shared" ref="BA390:BA453" si="366">IF(AR390=" "," ",(AR390-AU390-AX390))</f>
        <v xml:space="preserve"> </v>
      </c>
      <c r="BB390" s="397" t="str">
        <f t="shared" ref="BB390:BB453" si="367">IF(AS390=" "," ",(AS390-AV390-AY390))</f>
        <v xml:space="preserve"> </v>
      </c>
      <c r="BC390" s="398" t="str">
        <f t="shared" ref="BC390:BC453" si="368">IF(AT390=" "," ",(AT390-AW390-AZ390))</f>
        <v xml:space="preserve"> </v>
      </c>
      <c r="BD390" s="401"/>
      <c r="BE390" s="402"/>
      <c r="BF390" s="472"/>
      <c r="BG390" s="403"/>
      <c r="BH390" s="402"/>
      <c r="BI390" s="472"/>
      <c r="BJ390" s="403"/>
      <c r="BK390" s="402"/>
      <c r="BL390" s="472"/>
      <c r="BM390" s="403"/>
      <c r="BN390" s="402"/>
      <c r="BO390" s="472"/>
      <c r="BP390" s="490" t="str">
        <f t="shared" ref="BP390:BP453" si="369">IF(AM390=" ","",(AM390-SUM(BD390,BJ390,BM390)))</f>
        <v/>
      </c>
      <c r="BQ390" s="475" t="str">
        <f t="shared" ref="BQ390:BQ453" si="370">IF(AN390=" ","",(AN390-SUM(BE390,BK390,BN390)))</f>
        <v/>
      </c>
      <c r="BR390" s="405" t="str">
        <f t="shared" ref="BR390:BR453" si="371">IF(AO390=" ","",(AO390-SUM(BF390,BL390,BO390)))</f>
        <v/>
      </c>
      <c r="BS390" s="402">
        <v>759</v>
      </c>
      <c r="BT390" s="402">
        <v>741</v>
      </c>
      <c r="BU390" s="402">
        <v>703</v>
      </c>
      <c r="BV390" s="402">
        <v>559</v>
      </c>
      <c r="BW390" s="472">
        <v>319</v>
      </c>
      <c r="BX390" s="472">
        <v>349</v>
      </c>
      <c r="BY390" s="403">
        <v>141</v>
      </c>
      <c r="BZ390" s="402">
        <v>145</v>
      </c>
      <c r="CA390" s="402">
        <v>201</v>
      </c>
      <c r="CB390" s="402">
        <v>208</v>
      </c>
      <c r="CC390" s="402">
        <v>203</v>
      </c>
      <c r="CD390" s="402">
        <v>169</v>
      </c>
      <c r="CE390" s="402">
        <v>171</v>
      </c>
      <c r="CF390" s="472">
        <v>123</v>
      </c>
      <c r="CG390" s="403"/>
      <c r="CH390" s="399">
        <v>0</v>
      </c>
      <c r="CI390" s="402"/>
      <c r="CJ390" s="402"/>
      <c r="CK390" s="402"/>
      <c r="CL390" s="402"/>
      <c r="CM390" s="402"/>
      <c r="CN390" s="602">
        <v>0</v>
      </c>
      <c r="CO390" s="489">
        <f t="shared" ref="CO390:CO453" si="372">IF(BY390&gt;0,BY390-CG390,"")</f>
        <v>141</v>
      </c>
      <c r="CP390" s="397">
        <f t="shared" ref="CP390:CP453" si="373">IF(BZ390&gt;0,BZ390-CH390,"")</f>
        <v>145</v>
      </c>
      <c r="CQ390" s="397">
        <f t="shared" ref="CQ390:CQ453" si="374">IF(CA390&gt;0,CA390-CI390,"")</f>
        <v>201</v>
      </c>
      <c r="CR390" s="397">
        <f t="shared" ref="CR390:CR453" si="375">IF(CB390&gt;0,CB390-CJ390,"")</f>
        <v>208</v>
      </c>
      <c r="CS390" s="397">
        <f t="shared" ref="CS390:CS453" si="376">IF(CC390&gt;0,CC390-CK390,"")</f>
        <v>203</v>
      </c>
      <c r="CT390" s="397">
        <f t="shared" ref="CT390:CT453" si="377">IF(CD390&gt;0,CD390-CL390,"")</f>
        <v>169</v>
      </c>
      <c r="CU390" s="397">
        <f t="shared" ref="CU390:CU453" si="378">IF(CE390&gt;0,CE390-CM390,"")</f>
        <v>171</v>
      </c>
      <c r="CV390" s="491">
        <f t="shared" ref="CV390:CV453" si="379">IF(CF390&gt;0,CF390-CN390,"")</f>
        <v>123</v>
      </c>
      <c r="CW390" s="379">
        <v>98.02</v>
      </c>
      <c r="CX390" s="399">
        <v>99</v>
      </c>
      <c r="CY390" s="602">
        <v>86</v>
      </c>
      <c r="CZ390" s="400"/>
      <c r="DA390" s="399"/>
      <c r="DB390" s="472"/>
      <c r="DC390" s="404">
        <f t="shared" ref="DC390:DC453" si="380">IF(CT390="","",(CT390-CW390-CZ390))</f>
        <v>70.98</v>
      </c>
      <c r="DD390" s="404">
        <f t="shared" ref="DD390:DD453" si="381">IF(CU390="","",(CU390-CX390-DA390))</f>
        <v>72</v>
      </c>
      <c r="DE390" s="405">
        <f t="shared" ref="DE390:DE453" si="382">IF(CV390="","",(CV390-CY390-DB390))</f>
        <v>37</v>
      </c>
      <c r="DF390" s="379">
        <v>50</v>
      </c>
      <c r="DG390" s="541">
        <v>40</v>
      </c>
      <c r="DH390" s="602">
        <v>34</v>
      </c>
      <c r="DI390" s="400"/>
      <c r="DJ390" s="399"/>
      <c r="DK390" s="472"/>
      <c r="DL390" s="400"/>
      <c r="DM390" s="399"/>
      <c r="DN390" s="472"/>
      <c r="DO390" s="400"/>
      <c r="DP390" s="541"/>
      <c r="DQ390" s="602">
        <v>25</v>
      </c>
      <c r="DR390" s="404">
        <f t="shared" ref="DR390:DR453" si="383">IF(CR390="","",(CR390-SUM(DF390,DL390,DO390)))</f>
        <v>158</v>
      </c>
      <c r="DS390" s="404">
        <f t="shared" ref="DS390:DS453" si="384">IF(CS390="","",(CS390-SUM(DG390,DM390,DP390)))</f>
        <v>163</v>
      </c>
      <c r="DT390" s="405">
        <f t="shared" ref="DT390:DT453" si="385">IF(CT390="","",(CT390-SUM(DH390,DN390,DQ390)))</f>
        <v>110</v>
      </c>
      <c r="DU390" s="409"/>
      <c r="DV390" s="406" t="b">
        <f t="shared" si="336"/>
        <v>0</v>
      </c>
      <c r="DW390" s="136" t="b">
        <f t="shared" si="337"/>
        <v>0</v>
      </c>
      <c r="DX390" s="408" t="b">
        <f t="shared" si="338"/>
        <v>1</v>
      </c>
      <c r="DY390" s="136" t="b">
        <f t="shared" si="339"/>
        <v>0</v>
      </c>
      <c r="DZ390" s="136" t="b">
        <f t="shared" si="340"/>
        <v>0</v>
      </c>
      <c r="EA390" s="408" t="b">
        <f t="shared" si="341"/>
        <v>1</v>
      </c>
      <c r="EB390" s="136" t="b">
        <f t="shared" si="342"/>
        <v>0</v>
      </c>
      <c r="EC390" s="136" t="b">
        <f t="shared" si="343"/>
        <v>0</v>
      </c>
      <c r="ED390" s="408" t="b">
        <f t="shared" si="344"/>
        <v>1</v>
      </c>
      <c r="EE390" s="136" t="b">
        <f t="shared" si="345"/>
        <v>1</v>
      </c>
      <c r="EF390" s="136" t="b">
        <f t="shared" si="346"/>
        <v>1</v>
      </c>
      <c r="EG390" s="408" t="b">
        <f t="shared" si="347"/>
        <v>1</v>
      </c>
      <c r="EH390" s="136" t="b">
        <f t="shared" si="348"/>
        <v>1</v>
      </c>
      <c r="EI390" s="136" t="b">
        <f t="shared" si="349"/>
        <v>1</v>
      </c>
      <c r="EJ390" s="408" t="b">
        <f t="shared" si="350"/>
        <v>1</v>
      </c>
      <c r="EK390" s="136" t="b">
        <f t="shared" si="351"/>
        <v>1</v>
      </c>
      <c r="EL390" s="136" t="b">
        <f t="shared" si="352"/>
        <v>0</v>
      </c>
      <c r="EM390" s="408" t="b">
        <f t="shared" si="353"/>
        <v>0</v>
      </c>
      <c r="EN390" s="408"/>
    </row>
    <row r="391" spans="1:144">
      <c r="A391" s="579" t="s">
        <v>917</v>
      </c>
      <c r="B391" s="595" t="s">
        <v>756</v>
      </c>
      <c r="C391" s="596">
        <v>198729</v>
      </c>
      <c r="D391" s="597">
        <v>10</v>
      </c>
      <c r="E391" s="395"/>
      <c r="F391" s="395"/>
      <c r="G391" s="395"/>
      <c r="H391" s="395"/>
      <c r="I391" s="472"/>
      <c r="J391" s="472"/>
      <c r="K391" s="394"/>
      <c r="L391" s="395"/>
      <c r="M391" s="395"/>
      <c r="N391" s="395"/>
      <c r="O391" s="396"/>
      <c r="P391" s="396"/>
      <c r="Q391" s="395"/>
      <c r="R391" s="395"/>
      <c r="S391" s="395"/>
      <c r="T391" s="395"/>
      <c r="U391" s="395"/>
      <c r="V391" s="472"/>
      <c r="W391" s="394"/>
      <c r="X391" s="395"/>
      <c r="Y391" s="395"/>
      <c r="Z391" s="395"/>
      <c r="AA391" s="396"/>
      <c r="AB391" s="396"/>
      <c r="AC391" s="395"/>
      <c r="AD391" s="395"/>
      <c r="AE391" s="395"/>
      <c r="AF391" s="395"/>
      <c r="AG391" s="395"/>
      <c r="AH391" s="472"/>
      <c r="AI391" s="489" t="str">
        <f t="shared" si="354"/>
        <v xml:space="preserve"> </v>
      </c>
      <c r="AJ391" s="397" t="str">
        <f t="shared" si="355"/>
        <v xml:space="preserve"> </v>
      </c>
      <c r="AK391" s="397" t="str">
        <f t="shared" si="356"/>
        <v xml:space="preserve"> </v>
      </c>
      <c r="AL391" s="397" t="str">
        <f t="shared" si="357"/>
        <v xml:space="preserve"> </v>
      </c>
      <c r="AM391" s="397" t="str">
        <f t="shared" si="358"/>
        <v xml:space="preserve"> </v>
      </c>
      <c r="AN391" s="397" t="str">
        <f t="shared" si="359"/>
        <v xml:space="preserve"> </v>
      </c>
      <c r="AO391" s="397" t="str">
        <f t="shared" si="360"/>
        <v xml:space="preserve"> </v>
      </c>
      <c r="AP391" s="397" t="str">
        <f t="shared" si="361"/>
        <v xml:space="preserve"> </v>
      </c>
      <c r="AQ391" s="397" t="str">
        <f t="shared" si="362"/>
        <v xml:space="preserve"> </v>
      </c>
      <c r="AR391" s="397" t="str">
        <f t="shared" si="363"/>
        <v xml:space="preserve"> </v>
      </c>
      <c r="AS391" s="397" t="str">
        <f t="shared" si="364"/>
        <v xml:space="preserve"> </v>
      </c>
      <c r="AT391" s="398" t="str">
        <f t="shared" si="365"/>
        <v xml:space="preserve"> </v>
      </c>
      <c r="AU391" s="379"/>
      <c r="AV391" s="395"/>
      <c r="AW391" s="472"/>
      <c r="AX391" s="400"/>
      <c r="AY391" s="395"/>
      <c r="AZ391" s="472"/>
      <c r="BA391" s="489" t="str">
        <f t="shared" si="366"/>
        <v xml:space="preserve"> </v>
      </c>
      <c r="BB391" s="397" t="str">
        <f t="shared" si="367"/>
        <v xml:space="preserve"> </v>
      </c>
      <c r="BC391" s="398" t="str">
        <f t="shared" si="368"/>
        <v xml:space="preserve"> </v>
      </c>
      <c r="BD391" s="401"/>
      <c r="BE391" s="402"/>
      <c r="BF391" s="472"/>
      <c r="BG391" s="403"/>
      <c r="BH391" s="402"/>
      <c r="BI391" s="472"/>
      <c r="BJ391" s="403"/>
      <c r="BK391" s="402"/>
      <c r="BL391" s="472"/>
      <c r="BM391" s="403"/>
      <c r="BN391" s="402"/>
      <c r="BO391" s="472"/>
      <c r="BP391" s="490" t="str">
        <f t="shared" si="369"/>
        <v/>
      </c>
      <c r="BQ391" s="475" t="str">
        <f t="shared" si="370"/>
        <v/>
      </c>
      <c r="BR391" s="405" t="str">
        <f t="shared" si="371"/>
        <v/>
      </c>
      <c r="BS391" s="402">
        <v>698</v>
      </c>
      <c r="BT391" s="402">
        <v>769</v>
      </c>
      <c r="BU391" s="402">
        <v>757</v>
      </c>
      <c r="BV391" s="402">
        <v>689</v>
      </c>
      <c r="BW391" s="472">
        <v>988</v>
      </c>
      <c r="BX391" s="472">
        <v>581</v>
      </c>
      <c r="BY391" s="403">
        <v>117</v>
      </c>
      <c r="BZ391" s="402">
        <v>74</v>
      </c>
      <c r="CA391" s="402">
        <v>117</v>
      </c>
      <c r="CB391" s="402">
        <v>136</v>
      </c>
      <c r="CC391" s="402">
        <v>99</v>
      </c>
      <c r="CD391" s="402">
        <v>112</v>
      </c>
      <c r="CE391" s="402">
        <v>156</v>
      </c>
      <c r="CF391" s="472">
        <v>163</v>
      </c>
      <c r="CG391" s="403"/>
      <c r="CH391" s="399">
        <v>0</v>
      </c>
      <c r="CI391" s="402"/>
      <c r="CJ391" s="402"/>
      <c r="CK391" s="402"/>
      <c r="CL391" s="402"/>
      <c r="CM391" s="402"/>
      <c r="CN391" s="602">
        <v>0</v>
      </c>
      <c r="CO391" s="489">
        <f t="shared" si="372"/>
        <v>117</v>
      </c>
      <c r="CP391" s="397">
        <f t="shared" si="373"/>
        <v>74</v>
      </c>
      <c r="CQ391" s="397">
        <f t="shared" si="374"/>
        <v>117</v>
      </c>
      <c r="CR391" s="397">
        <f t="shared" si="375"/>
        <v>136</v>
      </c>
      <c r="CS391" s="397">
        <f t="shared" si="376"/>
        <v>99</v>
      </c>
      <c r="CT391" s="397">
        <f t="shared" si="377"/>
        <v>112</v>
      </c>
      <c r="CU391" s="397">
        <f t="shared" si="378"/>
        <v>156</v>
      </c>
      <c r="CV391" s="491">
        <f t="shared" si="379"/>
        <v>163</v>
      </c>
      <c r="CW391" s="379">
        <v>69.44</v>
      </c>
      <c r="CX391" s="399">
        <v>74</v>
      </c>
      <c r="CY391" s="602">
        <v>99</v>
      </c>
      <c r="CZ391" s="400"/>
      <c r="DA391" s="399"/>
      <c r="DB391" s="472"/>
      <c r="DC391" s="404">
        <f t="shared" si="380"/>
        <v>42.56</v>
      </c>
      <c r="DD391" s="404">
        <f t="shared" si="381"/>
        <v>82</v>
      </c>
      <c r="DE391" s="405">
        <f t="shared" si="382"/>
        <v>64</v>
      </c>
      <c r="DF391" s="379">
        <v>49</v>
      </c>
      <c r="DG391" s="541">
        <v>29</v>
      </c>
      <c r="DH391" s="602">
        <v>47</v>
      </c>
      <c r="DI391" s="400"/>
      <c r="DJ391" s="399"/>
      <c r="DK391" s="472"/>
      <c r="DL391" s="400"/>
      <c r="DM391" s="399"/>
      <c r="DN391" s="472"/>
      <c r="DO391" s="400">
        <v>17</v>
      </c>
      <c r="DP391" s="541">
        <v>20</v>
      </c>
      <c r="DQ391" s="602">
        <v>24</v>
      </c>
      <c r="DR391" s="404">
        <f t="shared" si="383"/>
        <v>70</v>
      </c>
      <c r="DS391" s="404">
        <f t="shared" si="384"/>
        <v>50</v>
      </c>
      <c r="DT391" s="405">
        <f t="shared" si="385"/>
        <v>41</v>
      </c>
      <c r="DU391" s="409"/>
      <c r="DV391" s="406" t="b">
        <f t="shared" si="336"/>
        <v>0</v>
      </c>
      <c r="DW391" s="136" t="b">
        <f t="shared" si="337"/>
        <v>0</v>
      </c>
      <c r="DX391" s="408" t="b">
        <f t="shared" si="338"/>
        <v>1</v>
      </c>
      <c r="DY391" s="136" t="b">
        <f t="shared" si="339"/>
        <v>0</v>
      </c>
      <c r="DZ391" s="136" t="b">
        <f t="shared" si="340"/>
        <v>0</v>
      </c>
      <c r="EA391" s="408" t="b">
        <f t="shared" si="341"/>
        <v>1</v>
      </c>
      <c r="EB391" s="136" t="b">
        <f t="shared" si="342"/>
        <v>0</v>
      </c>
      <c r="EC391" s="136" t="b">
        <f t="shared" si="343"/>
        <v>0</v>
      </c>
      <c r="ED391" s="408" t="b">
        <f t="shared" si="344"/>
        <v>1</v>
      </c>
      <c r="EE391" s="136" t="b">
        <f t="shared" si="345"/>
        <v>1</v>
      </c>
      <c r="EF391" s="136" t="b">
        <f t="shared" si="346"/>
        <v>1</v>
      </c>
      <c r="EG391" s="408" t="b">
        <f t="shared" si="347"/>
        <v>1</v>
      </c>
      <c r="EH391" s="136" t="b">
        <f t="shared" si="348"/>
        <v>1</v>
      </c>
      <c r="EI391" s="136" t="b">
        <f t="shared" si="349"/>
        <v>1</v>
      </c>
      <c r="EJ391" s="408" t="b">
        <f t="shared" si="350"/>
        <v>1</v>
      </c>
      <c r="EK391" s="136" t="b">
        <f t="shared" si="351"/>
        <v>1</v>
      </c>
      <c r="EL391" s="136" t="b">
        <f t="shared" si="352"/>
        <v>0</v>
      </c>
      <c r="EM391" s="408" t="b">
        <f t="shared" si="353"/>
        <v>0</v>
      </c>
      <c r="EN391" s="408"/>
    </row>
    <row r="392" spans="1:144">
      <c r="A392" s="579" t="s">
        <v>917</v>
      </c>
      <c r="B392" s="595" t="s">
        <v>757</v>
      </c>
      <c r="C392" s="596">
        <v>198905</v>
      </c>
      <c r="D392" s="597">
        <v>10</v>
      </c>
      <c r="E392" s="395"/>
      <c r="F392" s="395"/>
      <c r="G392" s="395"/>
      <c r="H392" s="395"/>
      <c r="I392" s="472"/>
      <c r="J392" s="472"/>
      <c r="K392" s="394"/>
      <c r="L392" s="395"/>
      <c r="M392" s="395"/>
      <c r="N392" s="395"/>
      <c r="O392" s="396"/>
      <c r="P392" s="396"/>
      <c r="Q392" s="395"/>
      <c r="R392" s="395"/>
      <c r="S392" s="395"/>
      <c r="T392" s="395"/>
      <c r="U392" s="395"/>
      <c r="V392" s="472"/>
      <c r="W392" s="394"/>
      <c r="X392" s="395"/>
      <c r="Y392" s="395"/>
      <c r="Z392" s="395"/>
      <c r="AA392" s="396"/>
      <c r="AB392" s="396"/>
      <c r="AC392" s="395"/>
      <c r="AD392" s="395"/>
      <c r="AE392" s="395"/>
      <c r="AF392" s="395"/>
      <c r="AG392" s="395"/>
      <c r="AH392" s="472"/>
      <c r="AI392" s="489" t="str">
        <f t="shared" si="354"/>
        <v xml:space="preserve"> </v>
      </c>
      <c r="AJ392" s="397" t="str">
        <f t="shared" si="355"/>
        <v xml:space="preserve"> </v>
      </c>
      <c r="AK392" s="397" t="str">
        <f t="shared" si="356"/>
        <v xml:space="preserve"> </v>
      </c>
      <c r="AL392" s="397" t="str">
        <f t="shared" si="357"/>
        <v xml:space="preserve"> </v>
      </c>
      <c r="AM392" s="397" t="str">
        <f t="shared" si="358"/>
        <v xml:space="preserve"> </v>
      </c>
      <c r="AN392" s="397" t="str">
        <f t="shared" si="359"/>
        <v xml:space="preserve"> </v>
      </c>
      <c r="AO392" s="397" t="str">
        <f t="shared" si="360"/>
        <v xml:space="preserve"> </v>
      </c>
      <c r="AP392" s="397" t="str">
        <f t="shared" si="361"/>
        <v xml:space="preserve"> </v>
      </c>
      <c r="AQ392" s="397" t="str">
        <f t="shared" si="362"/>
        <v xml:space="preserve"> </v>
      </c>
      <c r="AR392" s="397" t="str">
        <f t="shared" si="363"/>
        <v xml:space="preserve"> </v>
      </c>
      <c r="AS392" s="397" t="str">
        <f t="shared" si="364"/>
        <v xml:space="preserve"> </v>
      </c>
      <c r="AT392" s="398" t="str">
        <f t="shared" si="365"/>
        <v xml:space="preserve"> </v>
      </c>
      <c r="AU392" s="379"/>
      <c r="AV392" s="395"/>
      <c r="AW392" s="472"/>
      <c r="AX392" s="400"/>
      <c r="AY392" s="395"/>
      <c r="AZ392" s="472"/>
      <c r="BA392" s="489" t="str">
        <f t="shared" si="366"/>
        <v xml:space="preserve"> </v>
      </c>
      <c r="BB392" s="397" t="str">
        <f t="shared" si="367"/>
        <v xml:space="preserve"> </v>
      </c>
      <c r="BC392" s="398" t="str">
        <f t="shared" si="368"/>
        <v xml:space="preserve"> </v>
      </c>
      <c r="BD392" s="401"/>
      <c r="BE392" s="402"/>
      <c r="BF392" s="472"/>
      <c r="BG392" s="403"/>
      <c r="BH392" s="402"/>
      <c r="BI392" s="472"/>
      <c r="BJ392" s="403"/>
      <c r="BK392" s="402"/>
      <c r="BL392" s="472"/>
      <c r="BM392" s="403"/>
      <c r="BN392" s="402"/>
      <c r="BO392" s="472"/>
      <c r="BP392" s="490" t="str">
        <f t="shared" si="369"/>
        <v/>
      </c>
      <c r="BQ392" s="475" t="str">
        <f t="shared" si="370"/>
        <v/>
      </c>
      <c r="BR392" s="405" t="str">
        <f t="shared" si="371"/>
        <v/>
      </c>
      <c r="BS392" s="402">
        <v>777</v>
      </c>
      <c r="BT392" s="402">
        <v>267</v>
      </c>
      <c r="BU392" s="402">
        <v>370</v>
      </c>
      <c r="BV392" s="402">
        <v>739</v>
      </c>
      <c r="BW392" s="472">
        <v>865</v>
      </c>
      <c r="BX392" s="472">
        <v>585</v>
      </c>
      <c r="BY392" s="403">
        <v>76</v>
      </c>
      <c r="BZ392" s="402">
        <v>80</v>
      </c>
      <c r="CA392" s="402">
        <v>87</v>
      </c>
      <c r="CB392" s="402">
        <v>95</v>
      </c>
      <c r="CC392" s="402">
        <v>93</v>
      </c>
      <c r="CD392" s="402">
        <v>88</v>
      </c>
      <c r="CE392" s="402">
        <v>67</v>
      </c>
      <c r="CF392" s="472">
        <v>63</v>
      </c>
      <c r="CG392" s="403"/>
      <c r="CH392" s="399">
        <v>0</v>
      </c>
      <c r="CI392" s="402">
        <v>1</v>
      </c>
      <c r="CJ392" s="402"/>
      <c r="CK392" s="402"/>
      <c r="CL392" s="402"/>
      <c r="CM392" s="402"/>
      <c r="CN392" s="602">
        <v>0</v>
      </c>
      <c r="CO392" s="489">
        <f t="shared" si="372"/>
        <v>76</v>
      </c>
      <c r="CP392" s="397">
        <f t="shared" si="373"/>
        <v>80</v>
      </c>
      <c r="CQ392" s="397">
        <f t="shared" si="374"/>
        <v>86</v>
      </c>
      <c r="CR392" s="397">
        <f t="shared" si="375"/>
        <v>95</v>
      </c>
      <c r="CS392" s="397">
        <f t="shared" si="376"/>
        <v>93</v>
      </c>
      <c r="CT392" s="397">
        <f t="shared" si="377"/>
        <v>88</v>
      </c>
      <c r="CU392" s="397">
        <f t="shared" si="378"/>
        <v>67</v>
      </c>
      <c r="CV392" s="491">
        <f t="shared" si="379"/>
        <v>63</v>
      </c>
      <c r="CW392" s="379">
        <v>34.32</v>
      </c>
      <c r="CX392" s="399">
        <v>26</v>
      </c>
      <c r="CY392" s="602">
        <v>54</v>
      </c>
      <c r="CZ392" s="400"/>
      <c r="DA392" s="399"/>
      <c r="DB392" s="472"/>
      <c r="DC392" s="404">
        <f t="shared" si="380"/>
        <v>53.68</v>
      </c>
      <c r="DD392" s="404">
        <f t="shared" si="381"/>
        <v>41</v>
      </c>
      <c r="DE392" s="405">
        <f t="shared" si="382"/>
        <v>9</v>
      </c>
      <c r="DF392" s="379">
        <v>15</v>
      </c>
      <c r="DG392" s="541">
        <v>14</v>
      </c>
      <c r="DH392" s="602">
        <v>7</v>
      </c>
      <c r="DI392" s="400"/>
      <c r="DJ392" s="399"/>
      <c r="DK392" s="472"/>
      <c r="DL392" s="400"/>
      <c r="DM392" s="399"/>
      <c r="DN392" s="472"/>
      <c r="DO392" s="400"/>
      <c r="DP392" s="541"/>
      <c r="DQ392" s="602"/>
      <c r="DR392" s="404">
        <f t="shared" si="383"/>
        <v>80</v>
      </c>
      <c r="DS392" s="404">
        <f t="shared" si="384"/>
        <v>79</v>
      </c>
      <c r="DT392" s="405">
        <f t="shared" si="385"/>
        <v>81</v>
      </c>
      <c r="DU392" s="409"/>
      <c r="DV392" s="406" t="b">
        <f t="shared" si="336"/>
        <v>0</v>
      </c>
      <c r="DW392" s="136" t="b">
        <f t="shared" si="337"/>
        <v>0</v>
      </c>
      <c r="DX392" s="408" t="b">
        <f t="shared" si="338"/>
        <v>1</v>
      </c>
      <c r="DY392" s="136" t="b">
        <f t="shared" si="339"/>
        <v>0</v>
      </c>
      <c r="DZ392" s="136" t="b">
        <f t="shared" si="340"/>
        <v>0</v>
      </c>
      <c r="EA392" s="408" t="b">
        <f t="shared" si="341"/>
        <v>1</v>
      </c>
      <c r="EB392" s="136" t="b">
        <f t="shared" si="342"/>
        <v>0</v>
      </c>
      <c r="EC392" s="136" t="b">
        <f t="shared" si="343"/>
        <v>0</v>
      </c>
      <c r="ED392" s="408" t="b">
        <f t="shared" si="344"/>
        <v>1</v>
      </c>
      <c r="EE392" s="136" t="b">
        <f t="shared" si="345"/>
        <v>1</v>
      </c>
      <c r="EF392" s="136" t="b">
        <f t="shared" si="346"/>
        <v>1</v>
      </c>
      <c r="EG392" s="408" t="b">
        <f t="shared" si="347"/>
        <v>1</v>
      </c>
      <c r="EH392" s="136" t="b">
        <f t="shared" si="348"/>
        <v>1</v>
      </c>
      <c r="EI392" s="136" t="b">
        <f t="shared" si="349"/>
        <v>1</v>
      </c>
      <c r="EJ392" s="408" t="b">
        <f t="shared" si="350"/>
        <v>1</v>
      </c>
      <c r="EK392" s="136" t="b">
        <f t="shared" si="351"/>
        <v>1</v>
      </c>
      <c r="EL392" s="136" t="b">
        <f t="shared" si="352"/>
        <v>0</v>
      </c>
      <c r="EM392" s="408" t="b">
        <f t="shared" si="353"/>
        <v>0</v>
      </c>
      <c r="EN392" s="408"/>
    </row>
    <row r="393" spans="1:144">
      <c r="A393" s="579" t="s">
        <v>917</v>
      </c>
      <c r="B393" s="595" t="s">
        <v>758</v>
      </c>
      <c r="C393" s="596">
        <v>198923</v>
      </c>
      <c r="D393" s="597">
        <v>10</v>
      </c>
      <c r="E393" s="395"/>
      <c r="F393" s="395"/>
      <c r="G393" s="395"/>
      <c r="H393" s="395"/>
      <c r="I393" s="472"/>
      <c r="J393" s="472"/>
      <c r="K393" s="394"/>
      <c r="L393" s="395"/>
      <c r="M393" s="395"/>
      <c r="N393" s="395"/>
      <c r="O393" s="396"/>
      <c r="P393" s="396"/>
      <c r="Q393" s="395"/>
      <c r="R393" s="395"/>
      <c r="S393" s="395"/>
      <c r="T393" s="395"/>
      <c r="U393" s="395"/>
      <c r="V393" s="472"/>
      <c r="W393" s="394"/>
      <c r="X393" s="395"/>
      <c r="Y393" s="395"/>
      <c r="Z393" s="395"/>
      <c r="AA393" s="396"/>
      <c r="AB393" s="396"/>
      <c r="AC393" s="395"/>
      <c r="AD393" s="395"/>
      <c r="AE393" s="395"/>
      <c r="AF393" s="395"/>
      <c r="AG393" s="395"/>
      <c r="AH393" s="472"/>
      <c r="AI393" s="489" t="str">
        <f t="shared" si="354"/>
        <v xml:space="preserve"> </v>
      </c>
      <c r="AJ393" s="397" t="str">
        <f t="shared" si="355"/>
        <v xml:space="preserve"> </v>
      </c>
      <c r="AK393" s="397" t="str">
        <f t="shared" si="356"/>
        <v xml:space="preserve"> </v>
      </c>
      <c r="AL393" s="397" t="str">
        <f t="shared" si="357"/>
        <v xml:space="preserve"> </v>
      </c>
      <c r="AM393" s="397" t="str">
        <f t="shared" si="358"/>
        <v xml:space="preserve"> </v>
      </c>
      <c r="AN393" s="397" t="str">
        <f t="shared" si="359"/>
        <v xml:space="preserve"> </v>
      </c>
      <c r="AO393" s="397" t="str">
        <f t="shared" si="360"/>
        <v xml:space="preserve"> </v>
      </c>
      <c r="AP393" s="397" t="str">
        <f t="shared" si="361"/>
        <v xml:space="preserve"> </v>
      </c>
      <c r="AQ393" s="397" t="str">
        <f t="shared" si="362"/>
        <v xml:space="preserve"> </v>
      </c>
      <c r="AR393" s="397" t="str">
        <f t="shared" si="363"/>
        <v xml:space="preserve"> </v>
      </c>
      <c r="AS393" s="397" t="str">
        <f t="shared" si="364"/>
        <v xml:space="preserve"> </v>
      </c>
      <c r="AT393" s="398" t="str">
        <f t="shared" si="365"/>
        <v xml:space="preserve"> </v>
      </c>
      <c r="AU393" s="379"/>
      <c r="AV393" s="395"/>
      <c r="AW393" s="472"/>
      <c r="AX393" s="400"/>
      <c r="AY393" s="395"/>
      <c r="AZ393" s="472"/>
      <c r="BA393" s="489" t="str">
        <f t="shared" si="366"/>
        <v xml:space="preserve"> </v>
      </c>
      <c r="BB393" s="397" t="str">
        <f t="shared" si="367"/>
        <v xml:space="preserve"> </v>
      </c>
      <c r="BC393" s="398" t="str">
        <f t="shared" si="368"/>
        <v xml:space="preserve"> </v>
      </c>
      <c r="BD393" s="401"/>
      <c r="BE393" s="402"/>
      <c r="BF393" s="472"/>
      <c r="BG393" s="403"/>
      <c r="BH393" s="402"/>
      <c r="BI393" s="472"/>
      <c r="BJ393" s="403"/>
      <c r="BK393" s="402"/>
      <c r="BL393" s="472"/>
      <c r="BM393" s="403"/>
      <c r="BN393" s="402"/>
      <c r="BO393" s="472"/>
      <c r="BP393" s="490" t="str">
        <f t="shared" si="369"/>
        <v/>
      </c>
      <c r="BQ393" s="475" t="str">
        <f t="shared" si="370"/>
        <v/>
      </c>
      <c r="BR393" s="405" t="str">
        <f t="shared" si="371"/>
        <v/>
      </c>
      <c r="BS393" s="402">
        <v>407</v>
      </c>
      <c r="BT393" s="402">
        <v>375</v>
      </c>
      <c r="BU393" s="402">
        <v>412</v>
      </c>
      <c r="BV393" s="402">
        <v>395</v>
      </c>
      <c r="BW393" s="472">
        <v>405</v>
      </c>
      <c r="BX393" s="472">
        <v>437</v>
      </c>
      <c r="BY393" s="403">
        <v>117</v>
      </c>
      <c r="BZ393" s="402">
        <v>111</v>
      </c>
      <c r="CA393" s="402">
        <v>120</v>
      </c>
      <c r="CB393" s="402">
        <v>108</v>
      </c>
      <c r="CC393" s="402">
        <v>114</v>
      </c>
      <c r="CD393" s="402">
        <v>104</v>
      </c>
      <c r="CE393" s="402">
        <v>117</v>
      </c>
      <c r="CF393" s="472">
        <v>127</v>
      </c>
      <c r="CG393" s="403"/>
      <c r="CH393" s="399">
        <v>1</v>
      </c>
      <c r="CI393" s="402"/>
      <c r="CJ393" s="402"/>
      <c r="CK393" s="402"/>
      <c r="CL393" s="402"/>
      <c r="CM393" s="402"/>
      <c r="CN393" s="602">
        <v>0</v>
      </c>
      <c r="CO393" s="489">
        <f t="shared" si="372"/>
        <v>117</v>
      </c>
      <c r="CP393" s="397">
        <f t="shared" si="373"/>
        <v>110</v>
      </c>
      <c r="CQ393" s="397">
        <f t="shared" si="374"/>
        <v>120</v>
      </c>
      <c r="CR393" s="397">
        <f t="shared" si="375"/>
        <v>108</v>
      </c>
      <c r="CS393" s="397">
        <f t="shared" si="376"/>
        <v>114</v>
      </c>
      <c r="CT393" s="397">
        <f t="shared" si="377"/>
        <v>104</v>
      </c>
      <c r="CU393" s="397">
        <f t="shared" si="378"/>
        <v>117</v>
      </c>
      <c r="CV393" s="491">
        <f t="shared" si="379"/>
        <v>127</v>
      </c>
      <c r="CW393" s="379">
        <v>60.32</v>
      </c>
      <c r="CX393" s="399">
        <v>68</v>
      </c>
      <c r="CY393" s="602">
        <v>87</v>
      </c>
      <c r="CZ393" s="400"/>
      <c r="DA393" s="399"/>
      <c r="DB393" s="472"/>
      <c r="DC393" s="404">
        <f t="shared" si="380"/>
        <v>43.68</v>
      </c>
      <c r="DD393" s="404">
        <f t="shared" si="381"/>
        <v>49</v>
      </c>
      <c r="DE393" s="405">
        <f t="shared" si="382"/>
        <v>40</v>
      </c>
      <c r="DF393" s="379">
        <v>25</v>
      </c>
      <c r="DG393" s="541">
        <v>27</v>
      </c>
      <c r="DH393" s="602">
        <v>22</v>
      </c>
      <c r="DI393" s="400"/>
      <c r="DJ393" s="399"/>
      <c r="DK393" s="472"/>
      <c r="DL393" s="400"/>
      <c r="DM393" s="399"/>
      <c r="DN393" s="472"/>
      <c r="DO393" s="400">
        <v>12</v>
      </c>
      <c r="DP393" s="541">
        <v>14</v>
      </c>
      <c r="DQ393" s="602">
        <v>14</v>
      </c>
      <c r="DR393" s="404">
        <f t="shared" si="383"/>
        <v>71</v>
      </c>
      <c r="DS393" s="404">
        <f t="shared" si="384"/>
        <v>73</v>
      </c>
      <c r="DT393" s="405">
        <f t="shared" si="385"/>
        <v>68</v>
      </c>
      <c r="DU393" s="409"/>
      <c r="DV393" s="406" t="b">
        <f t="shared" si="336"/>
        <v>0</v>
      </c>
      <c r="DW393" s="136" t="b">
        <f t="shared" si="337"/>
        <v>0</v>
      </c>
      <c r="DX393" s="408" t="b">
        <f t="shared" si="338"/>
        <v>1</v>
      </c>
      <c r="DY393" s="136" t="b">
        <f t="shared" si="339"/>
        <v>0</v>
      </c>
      <c r="DZ393" s="136" t="b">
        <f t="shared" si="340"/>
        <v>0</v>
      </c>
      <c r="EA393" s="408" t="b">
        <f t="shared" si="341"/>
        <v>1</v>
      </c>
      <c r="EB393" s="136" t="b">
        <f t="shared" si="342"/>
        <v>0</v>
      </c>
      <c r="EC393" s="136" t="b">
        <f t="shared" si="343"/>
        <v>0</v>
      </c>
      <c r="ED393" s="408" t="b">
        <f t="shared" si="344"/>
        <v>1</v>
      </c>
      <c r="EE393" s="136" t="b">
        <f t="shared" si="345"/>
        <v>1</v>
      </c>
      <c r="EF393" s="136" t="b">
        <f t="shared" si="346"/>
        <v>1</v>
      </c>
      <c r="EG393" s="408" t="b">
        <f t="shared" si="347"/>
        <v>1</v>
      </c>
      <c r="EH393" s="136" t="b">
        <f t="shared" si="348"/>
        <v>1</v>
      </c>
      <c r="EI393" s="136" t="b">
        <f t="shared" si="349"/>
        <v>1</v>
      </c>
      <c r="EJ393" s="408" t="b">
        <f t="shared" si="350"/>
        <v>1</v>
      </c>
      <c r="EK393" s="136" t="b">
        <f t="shared" si="351"/>
        <v>1</v>
      </c>
      <c r="EL393" s="136" t="b">
        <f t="shared" si="352"/>
        <v>0</v>
      </c>
      <c r="EM393" s="408" t="b">
        <f t="shared" si="353"/>
        <v>0</v>
      </c>
      <c r="EN393" s="408"/>
    </row>
    <row r="394" spans="1:144">
      <c r="A394" s="579" t="s">
        <v>917</v>
      </c>
      <c r="B394" s="595" t="s">
        <v>759</v>
      </c>
      <c r="C394" s="596">
        <v>199023</v>
      </c>
      <c r="D394" s="597">
        <v>10</v>
      </c>
      <c r="E394" s="395"/>
      <c r="F394" s="395"/>
      <c r="G394" s="395"/>
      <c r="H394" s="395"/>
      <c r="I394" s="472"/>
      <c r="J394" s="472"/>
      <c r="K394" s="394"/>
      <c r="L394" s="395"/>
      <c r="M394" s="395"/>
      <c r="N394" s="395"/>
      <c r="O394" s="396"/>
      <c r="P394" s="396"/>
      <c r="Q394" s="395"/>
      <c r="R394" s="395"/>
      <c r="S394" s="395"/>
      <c r="T394" s="395"/>
      <c r="U394" s="395"/>
      <c r="V394" s="472"/>
      <c r="W394" s="394"/>
      <c r="X394" s="395"/>
      <c r="Y394" s="395"/>
      <c r="Z394" s="395"/>
      <c r="AA394" s="396"/>
      <c r="AB394" s="396"/>
      <c r="AC394" s="395"/>
      <c r="AD394" s="395"/>
      <c r="AE394" s="395"/>
      <c r="AF394" s="395"/>
      <c r="AG394" s="395"/>
      <c r="AH394" s="472"/>
      <c r="AI394" s="489" t="str">
        <f t="shared" si="354"/>
        <v xml:space="preserve"> </v>
      </c>
      <c r="AJ394" s="397" t="str">
        <f t="shared" si="355"/>
        <v xml:space="preserve"> </v>
      </c>
      <c r="AK394" s="397" t="str">
        <f t="shared" si="356"/>
        <v xml:space="preserve"> </v>
      </c>
      <c r="AL394" s="397" t="str">
        <f t="shared" si="357"/>
        <v xml:space="preserve"> </v>
      </c>
      <c r="AM394" s="397" t="str">
        <f t="shared" si="358"/>
        <v xml:space="preserve"> </v>
      </c>
      <c r="AN394" s="397" t="str">
        <f t="shared" si="359"/>
        <v xml:space="preserve"> </v>
      </c>
      <c r="AO394" s="397" t="str">
        <f t="shared" si="360"/>
        <v xml:space="preserve"> </v>
      </c>
      <c r="AP394" s="397" t="str">
        <f t="shared" si="361"/>
        <v xml:space="preserve"> </v>
      </c>
      <c r="AQ394" s="397" t="str">
        <f t="shared" si="362"/>
        <v xml:space="preserve"> </v>
      </c>
      <c r="AR394" s="397" t="str">
        <f t="shared" si="363"/>
        <v xml:space="preserve"> </v>
      </c>
      <c r="AS394" s="397" t="str">
        <f t="shared" si="364"/>
        <v xml:space="preserve"> </v>
      </c>
      <c r="AT394" s="398" t="str">
        <f t="shared" si="365"/>
        <v xml:space="preserve"> </v>
      </c>
      <c r="AU394" s="379"/>
      <c r="AV394" s="395"/>
      <c r="AW394" s="472"/>
      <c r="AX394" s="400"/>
      <c r="AY394" s="395"/>
      <c r="AZ394" s="472"/>
      <c r="BA394" s="489" t="str">
        <f t="shared" si="366"/>
        <v xml:space="preserve"> </v>
      </c>
      <c r="BB394" s="397" t="str">
        <f t="shared" si="367"/>
        <v xml:space="preserve"> </v>
      </c>
      <c r="BC394" s="398" t="str">
        <f t="shared" si="368"/>
        <v xml:space="preserve"> </v>
      </c>
      <c r="BD394" s="401"/>
      <c r="BE394" s="402"/>
      <c r="BF394" s="472"/>
      <c r="BG394" s="403"/>
      <c r="BH394" s="402"/>
      <c r="BI394" s="472"/>
      <c r="BJ394" s="403"/>
      <c r="BK394" s="402"/>
      <c r="BL394" s="472"/>
      <c r="BM394" s="403"/>
      <c r="BN394" s="402"/>
      <c r="BO394" s="472"/>
      <c r="BP394" s="490" t="str">
        <f t="shared" si="369"/>
        <v/>
      </c>
      <c r="BQ394" s="475" t="str">
        <f t="shared" si="370"/>
        <v/>
      </c>
      <c r="BR394" s="405" t="str">
        <f t="shared" si="371"/>
        <v/>
      </c>
      <c r="BS394" s="402">
        <v>324</v>
      </c>
      <c r="BT394" s="402">
        <v>309</v>
      </c>
      <c r="BU394" s="402">
        <v>319</v>
      </c>
      <c r="BV394" s="402">
        <v>308</v>
      </c>
      <c r="BW394" s="472">
        <v>329</v>
      </c>
      <c r="BX394" s="472">
        <v>435</v>
      </c>
      <c r="BY394" s="403">
        <v>49</v>
      </c>
      <c r="BZ394" s="402">
        <v>47</v>
      </c>
      <c r="CA394" s="402">
        <v>104</v>
      </c>
      <c r="CB394" s="402">
        <v>93</v>
      </c>
      <c r="CC394" s="402">
        <v>61</v>
      </c>
      <c r="CD394" s="402">
        <v>72</v>
      </c>
      <c r="CE394" s="402">
        <v>86</v>
      </c>
      <c r="CF394" s="472">
        <v>91</v>
      </c>
      <c r="CG394" s="403"/>
      <c r="CH394" s="399">
        <v>0</v>
      </c>
      <c r="CI394" s="402"/>
      <c r="CJ394" s="402"/>
      <c r="CK394" s="402"/>
      <c r="CL394" s="402"/>
      <c r="CM394" s="402"/>
      <c r="CN394" s="602">
        <v>0</v>
      </c>
      <c r="CO394" s="489">
        <f t="shared" si="372"/>
        <v>49</v>
      </c>
      <c r="CP394" s="397">
        <f t="shared" si="373"/>
        <v>47</v>
      </c>
      <c r="CQ394" s="397">
        <f t="shared" si="374"/>
        <v>104</v>
      </c>
      <c r="CR394" s="397">
        <f t="shared" si="375"/>
        <v>93</v>
      </c>
      <c r="CS394" s="397">
        <f t="shared" si="376"/>
        <v>61</v>
      </c>
      <c r="CT394" s="397">
        <f t="shared" si="377"/>
        <v>72</v>
      </c>
      <c r="CU394" s="397">
        <f t="shared" si="378"/>
        <v>86</v>
      </c>
      <c r="CV394" s="491">
        <f t="shared" si="379"/>
        <v>91</v>
      </c>
      <c r="CW394" s="379">
        <v>41.04</v>
      </c>
      <c r="CX394" s="399">
        <v>49</v>
      </c>
      <c r="CY394" s="602">
        <v>47</v>
      </c>
      <c r="CZ394" s="400"/>
      <c r="DA394" s="399"/>
      <c r="DB394" s="472"/>
      <c r="DC394" s="404">
        <f t="shared" si="380"/>
        <v>30.96</v>
      </c>
      <c r="DD394" s="404">
        <f t="shared" si="381"/>
        <v>37</v>
      </c>
      <c r="DE394" s="405">
        <f t="shared" si="382"/>
        <v>44</v>
      </c>
      <c r="DF394" s="379">
        <v>27</v>
      </c>
      <c r="DG394" s="541">
        <v>22</v>
      </c>
      <c r="DH394" s="602">
        <v>23</v>
      </c>
      <c r="DI394" s="400"/>
      <c r="DJ394" s="399"/>
      <c r="DK394" s="472"/>
      <c r="DL394" s="400"/>
      <c r="DM394" s="399"/>
      <c r="DN394" s="472"/>
      <c r="DO394" s="400"/>
      <c r="DP394" s="541"/>
      <c r="DQ394" s="602"/>
      <c r="DR394" s="404">
        <f t="shared" si="383"/>
        <v>66</v>
      </c>
      <c r="DS394" s="404">
        <f t="shared" si="384"/>
        <v>39</v>
      </c>
      <c r="DT394" s="405">
        <f t="shared" si="385"/>
        <v>49</v>
      </c>
      <c r="DU394" s="409"/>
      <c r="DV394" s="406" t="b">
        <f t="shared" si="336"/>
        <v>0</v>
      </c>
      <c r="DW394" s="136" t="b">
        <f t="shared" si="337"/>
        <v>0</v>
      </c>
      <c r="DX394" s="408" t="b">
        <f t="shared" si="338"/>
        <v>1</v>
      </c>
      <c r="DY394" s="136" t="b">
        <f t="shared" si="339"/>
        <v>0</v>
      </c>
      <c r="DZ394" s="136" t="b">
        <f t="shared" si="340"/>
        <v>0</v>
      </c>
      <c r="EA394" s="408" t="b">
        <f t="shared" si="341"/>
        <v>1</v>
      </c>
      <c r="EB394" s="136" t="b">
        <f t="shared" si="342"/>
        <v>0</v>
      </c>
      <c r="EC394" s="136" t="b">
        <f t="shared" si="343"/>
        <v>0</v>
      </c>
      <c r="ED394" s="408" t="b">
        <f t="shared" si="344"/>
        <v>1</v>
      </c>
      <c r="EE394" s="136" t="b">
        <f t="shared" si="345"/>
        <v>1</v>
      </c>
      <c r="EF394" s="136" t="b">
        <f t="shared" si="346"/>
        <v>1</v>
      </c>
      <c r="EG394" s="408" t="b">
        <f t="shared" si="347"/>
        <v>1</v>
      </c>
      <c r="EH394" s="136" t="b">
        <f t="shared" si="348"/>
        <v>1</v>
      </c>
      <c r="EI394" s="136" t="b">
        <f t="shared" si="349"/>
        <v>1</v>
      </c>
      <c r="EJ394" s="408" t="b">
        <f t="shared" si="350"/>
        <v>1</v>
      </c>
      <c r="EK394" s="136" t="b">
        <f t="shared" si="351"/>
        <v>1</v>
      </c>
      <c r="EL394" s="136" t="b">
        <f t="shared" si="352"/>
        <v>0</v>
      </c>
      <c r="EM394" s="408" t="b">
        <f t="shared" si="353"/>
        <v>0</v>
      </c>
      <c r="EN394" s="408"/>
    </row>
    <row r="395" spans="1:144">
      <c r="A395" s="579" t="s">
        <v>917</v>
      </c>
      <c r="B395" s="595" t="s">
        <v>760</v>
      </c>
      <c r="C395" s="596">
        <v>199263</v>
      </c>
      <c r="D395" s="597">
        <v>10</v>
      </c>
      <c r="E395" s="395"/>
      <c r="F395" s="395"/>
      <c r="G395" s="395"/>
      <c r="H395" s="395"/>
      <c r="I395" s="472"/>
      <c r="J395" s="472"/>
      <c r="K395" s="394"/>
      <c r="L395" s="395"/>
      <c r="M395" s="395"/>
      <c r="N395" s="395"/>
      <c r="O395" s="396"/>
      <c r="P395" s="396"/>
      <c r="Q395" s="395"/>
      <c r="R395" s="395"/>
      <c r="S395" s="395"/>
      <c r="T395" s="395"/>
      <c r="U395" s="395"/>
      <c r="V395" s="472"/>
      <c r="W395" s="394"/>
      <c r="X395" s="395"/>
      <c r="Y395" s="395"/>
      <c r="Z395" s="395"/>
      <c r="AA395" s="396"/>
      <c r="AB395" s="396"/>
      <c r="AC395" s="395"/>
      <c r="AD395" s="395"/>
      <c r="AE395" s="395"/>
      <c r="AF395" s="395"/>
      <c r="AG395" s="395"/>
      <c r="AH395" s="472"/>
      <c r="AI395" s="489" t="str">
        <f t="shared" si="354"/>
        <v xml:space="preserve"> </v>
      </c>
      <c r="AJ395" s="397" t="str">
        <f t="shared" si="355"/>
        <v xml:space="preserve"> </v>
      </c>
      <c r="AK395" s="397" t="str">
        <f t="shared" si="356"/>
        <v xml:space="preserve"> </v>
      </c>
      <c r="AL395" s="397" t="str">
        <f t="shared" si="357"/>
        <v xml:space="preserve"> </v>
      </c>
      <c r="AM395" s="397" t="str">
        <f t="shared" si="358"/>
        <v xml:space="preserve"> </v>
      </c>
      <c r="AN395" s="397" t="str">
        <f t="shared" si="359"/>
        <v xml:space="preserve"> </v>
      </c>
      <c r="AO395" s="397" t="str">
        <f t="shared" si="360"/>
        <v xml:space="preserve"> </v>
      </c>
      <c r="AP395" s="397" t="str">
        <f t="shared" si="361"/>
        <v xml:space="preserve"> </v>
      </c>
      <c r="AQ395" s="397" t="str">
        <f t="shared" si="362"/>
        <v xml:space="preserve"> </v>
      </c>
      <c r="AR395" s="397" t="str">
        <f t="shared" si="363"/>
        <v xml:space="preserve"> </v>
      </c>
      <c r="AS395" s="397" t="str">
        <f t="shared" si="364"/>
        <v xml:space="preserve"> </v>
      </c>
      <c r="AT395" s="398" t="str">
        <f t="shared" si="365"/>
        <v xml:space="preserve"> </v>
      </c>
      <c r="AU395" s="379"/>
      <c r="AV395" s="395"/>
      <c r="AW395" s="472"/>
      <c r="AX395" s="400"/>
      <c r="AY395" s="395"/>
      <c r="AZ395" s="472"/>
      <c r="BA395" s="489" t="str">
        <f t="shared" si="366"/>
        <v xml:space="preserve"> </v>
      </c>
      <c r="BB395" s="397" t="str">
        <f t="shared" si="367"/>
        <v xml:space="preserve"> </v>
      </c>
      <c r="BC395" s="398" t="str">
        <f t="shared" si="368"/>
        <v xml:space="preserve"> </v>
      </c>
      <c r="BD395" s="401"/>
      <c r="BE395" s="402"/>
      <c r="BF395" s="472"/>
      <c r="BG395" s="403"/>
      <c r="BH395" s="402"/>
      <c r="BI395" s="472"/>
      <c r="BJ395" s="403"/>
      <c r="BK395" s="402"/>
      <c r="BL395" s="472"/>
      <c r="BM395" s="403"/>
      <c r="BN395" s="402"/>
      <c r="BO395" s="472"/>
      <c r="BP395" s="490" t="str">
        <f t="shared" si="369"/>
        <v/>
      </c>
      <c r="BQ395" s="475" t="str">
        <f t="shared" si="370"/>
        <v/>
      </c>
      <c r="BR395" s="405" t="str">
        <f t="shared" si="371"/>
        <v/>
      </c>
      <c r="BS395" s="476">
        <v>197</v>
      </c>
      <c r="BT395" s="402">
        <v>99</v>
      </c>
      <c r="BU395" s="402">
        <v>106</v>
      </c>
      <c r="BV395" s="402">
        <v>117</v>
      </c>
      <c r="BW395" s="472">
        <v>147</v>
      </c>
      <c r="BX395" s="472">
        <v>101</v>
      </c>
      <c r="BY395" s="403">
        <v>47</v>
      </c>
      <c r="BZ395" s="402">
        <v>44</v>
      </c>
      <c r="CA395" s="402">
        <v>47</v>
      </c>
      <c r="CB395" s="402">
        <v>53</v>
      </c>
      <c r="CC395" s="402">
        <v>101</v>
      </c>
      <c r="CD395" s="402">
        <v>69</v>
      </c>
      <c r="CE395" s="402">
        <v>73</v>
      </c>
      <c r="CF395" s="472">
        <v>41</v>
      </c>
      <c r="CG395" s="403"/>
      <c r="CH395" s="399">
        <v>1</v>
      </c>
      <c r="CI395" s="402"/>
      <c r="CJ395" s="402"/>
      <c r="CK395" s="402"/>
      <c r="CL395" s="402"/>
      <c r="CM395" s="402"/>
      <c r="CN395" s="602">
        <v>0</v>
      </c>
      <c r="CO395" s="489">
        <f t="shared" si="372"/>
        <v>47</v>
      </c>
      <c r="CP395" s="397">
        <f t="shared" si="373"/>
        <v>43</v>
      </c>
      <c r="CQ395" s="397">
        <f t="shared" si="374"/>
        <v>47</v>
      </c>
      <c r="CR395" s="397">
        <f t="shared" si="375"/>
        <v>53</v>
      </c>
      <c r="CS395" s="397">
        <f t="shared" si="376"/>
        <v>101</v>
      </c>
      <c r="CT395" s="397">
        <f t="shared" si="377"/>
        <v>69</v>
      </c>
      <c r="CU395" s="397">
        <f t="shared" si="378"/>
        <v>73</v>
      </c>
      <c r="CV395" s="491">
        <f t="shared" si="379"/>
        <v>41</v>
      </c>
      <c r="CW395" s="379">
        <v>4.72</v>
      </c>
      <c r="CX395" s="399">
        <v>6</v>
      </c>
      <c r="CY395" s="602">
        <v>12</v>
      </c>
      <c r="CZ395" s="400"/>
      <c r="DA395" s="399"/>
      <c r="DB395" s="472"/>
      <c r="DC395" s="404">
        <f t="shared" si="380"/>
        <v>64.28</v>
      </c>
      <c r="DD395" s="404">
        <f t="shared" si="381"/>
        <v>67</v>
      </c>
      <c r="DE395" s="405">
        <f t="shared" si="382"/>
        <v>29</v>
      </c>
      <c r="DF395" s="379">
        <v>22</v>
      </c>
      <c r="DG395" s="541">
        <v>49</v>
      </c>
      <c r="DH395" s="602">
        <v>57</v>
      </c>
      <c r="DI395" s="400"/>
      <c r="DJ395" s="399"/>
      <c r="DK395" s="472"/>
      <c r="DL395" s="400"/>
      <c r="DM395" s="399"/>
      <c r="DN395" s="472"/>
      <c r="DO395" s="400">
        <v>10</v>
      </c>
      <c r="DP395" s="541"/>
      <c r="DQ395" s="602"/>
      <c r="DR395" s="404">
        <f t="shared" si="383"/>
        <v>21</v>
      </c>
      <c r="DS395" s="404">
        <f t="shared" si="384"/>
        <v>52</v>
      </c>
      <c r="DT395" s="405">
        <f t="shared" si="385"/>
        <v>12</v>
      </c>
      <c r="DU395" s="409"/>
      <c r="DV395" s="406" t="b">
        <f t="shared" si="336"/>
        <v>0</v>
      </c>
      <c r="DW395" s="136" t="b">
        <f t="shared" si="337"/>
        <v>0</v>
      </c>
      <c r="DX395" s="408" t="b">
        <f t="shared" si="338"/>
        <v>1</v>
      </c>
      <c r="DY395" s="136" t="b">
        <f t="shared" si="339"/>
        <v>0</v>
      </c>
      <c r="DZ395" s="136" t="b">
        <f t="shared" si="340"/>
        <v>0</v>
      </c>
      <c r="EA395" s="408" t="b">
        <f t="shared" si="341"/>
        <v>1</v>
      </c>
      <c r="EB395" s="136" t="b">
        <f t="shared" si="342"/>
        <v>0</v>
      </c>
      <c r="EC395" s="136" t="b">
        <f t="shared" si="343"/>
        <v>0</v>
      </c>
      <c r="ED395" s="408" t="b">
        <f t="shared" si="344"/>
        <v>1</v>
      </c>
      <c r="EE395" s="136" t="b">
        <f t="shared" si="345"/>
        <v>1</v>
      </c>
      <c r="EF395" s="136" t="b">
        <f t="shared" si="346"/>
        <v>1</v>
      </c>
      <c r="EG395" s="408" t="b">
        <f t="shared" si="347"/>
        <v>1</v>
      </c>
      <c r="EH395" s="136" t="b">
        <f t="shared" si="348"/>
        <v>1</v>
      </c>
      <c r="EI395" s="136" t="b">
        <f t="shared" si="349"/>
        <v>1</v>
      </c>
      <c r="EJ395" s="408" t="b">
        <f t="shared" si="350"/>
        <v>1</v>
      </c>
      <c r="EK395" s="136" t="b">
        <f t="shared" si="351"/>
        <v>1</v>
      </c>
      <c r="EL395" s="136" t="b">
        <f t="shared" si="352"/>
        <v>0</v>
      </c>
      <c r="EM395" s="408" t="b">
        <f t="shared" si="353"/>
        <v>0</v>
      </c>
      <c r="EN395" s="408"/>
    </row>
    <row r="396" spans="1:144">
      <c r="A396" s="579" t="s">
        <v>917</v>
      </c>
      <c r="B396" s="595" t="s">
        <v>761</v>
      </c>
      <c r="C396" s="596">
        <v>199467</v>
      </c>
      <c r="D396" s="597">
        <v>10</v>
      </c>
      <c r="E396" s="395"/>
      <c r="F396" s="395"/>
      <c r="G396" s="395"/>
      <c r="H396" s="395"/>
      <c r="I396" s="472"/>
      <c r="J396" s="472"/>
      <c r="K396" s="394"/>
      <c r="L396" s="395"/>
      <c r="M396" s="395"/>
      <c r="N396" s="395"/>
      <c r="O396" s="396"/>
      <c r="P396" s="396"/>
      <c r="Q396" s="395"/>
      <c r="R396" s="395"/>
      <c r="S396" s="395"/>
      <c r="T396" s="395"/>
      <c r="U396" s="395"/>
      <c r="V396" s="472"/>
      <c r="W396" s="394"/>
      <c r="X396" s="395"/>
      <c r="Y396" s="395"/>
      <c r="Z396" s="395"/>
      <c r="AA396" s="396"/>
      <c r="AB396" s="396"/>
      <c r="AC396" s="395"/>
      <c r="AD396" s="395"/>
      <c r="AE396" s="395"/>
      <c r="AF396" s="395"/>
      <c r="AG396" s="395"/>
      <c r="AH396" s="472"/>
      <c r="AI396" s="489" t="str">
        <f t="shared" si="354"/>
        <v xml:space="preserve"> </v>
      </c>
      <c r="AJ396" s="397" t="str">
        <f t="shared" si="355"/>
        <v xml:space="preserve"> </v>
      </c>
      <c r="AK396" s="397" t="str">
        <f t="shared" si="356"/>
        <v xml:space="preserve"> </v>
      </c>
      <c r="AL396" s="397" t="str">
        <f t="shared" si="357"/>
        <v xml:space="preserve"> </v>
      </c>
      <c r="AM396" s="397" t="str">
        <f t="shared" si="358"/>
        <v xml:space="preserve"> </v>
      </c>
      <c r="AN396" s="397" t="str">
        <f t="shared" si="359"/>
        <v xml:space="preserve"> </v>
      </c>
      <c r="AO396" s="397" t="str">
        <f t="shared" si="360"/>
        <v xml:space="preserve"> </v>
      </c>
      <c r="AP396" s="397" t="str">
        <f t="shared" si="361"/>
        <v xml:space="preserve"> </v>
      </c>
      <c r="AQ396" s="397" t="str">
        <f t="shared" si="362"/>
        <v xml:space="preserve"> </v>
      </c>
      <c r="AR396" s="397" t="str">
        <f t="shared" si="363"/>
        <v xml:space="preserve"> </v>
      </c>
      <c r="AS396" s="397" t="str">
        <f t="shared" si="364"/>
        <v xml:space="preserve"> </v>
      </c>
      <c r="AT396" s="398" t="str">
        <f t="shared" si="365"/>
        <v xml:space="preserve"> </v>
      </c>
      <c r="AU396" s="379"/>
      <c r="AV396" s="395"/>
      <c r="AW396" s="472"/>
      <c r="AX396" s="400"/>
      <c r="AY396" s="395"/>
      <c r="AZ396" s="472"/>
      <c r="BA396" s="489" t="str">
        <f t="shared" si="366"/>
        <v xml:space="preserve"> </v>
      </c>
      <c r="BB396" s="397" t="str">
        <f t="shared" si="367"/>
        <v xml:space="preserve"> </v>
      </c>
      <c r="BC396" s="398" t="str">
        <f t="shared" si="368"/>
        <v xml:space="preserve"> </v>
      </c>
      <c r="BD396" s="401"/>
      <c r="BE396" s="402"/>
      <c r="BF396" s="472"/>
      <c r="BG396" s="403"/>
      <c r="BH396" s="402"/>
      <c r="BI396" s="472"/>
      <c r="BJ396" s="403"/>
      <c r="BK396" s="402"/>
      <c r="BL396" s="472"/>
      <c r="BM396" s="403"/>
      <c r="BN396" s="402"/>
      <c r="BO396" s="472"/>
      <c r="BP396" s="490" t="str">
        <f t="shared" si="369"/>
        <v/>
      </c>
      <c r="BQ396" s="475" t="str">
        <f t="shared" si="370"/>
        <v/>
      </c>
      <c r="BR396" s="405" t="str">
        <f t="shared" si="371"/>
        <v/>
      </c>
      <c r="BS396" s="476">
        <v>337</v>
      </c>
      <c r="BT396" s="402">
        <v>296</v>
      </c>
      <c r="BU396" s="402">
        <v>291</v>
      </c>
      <c r="BV396" s="402">
        <v>259</v>
      </c>
      <c r="BW396" s="472">
        <v>289</v>
      </c>
      <c r="BX396" s="472">
        <v>312</v>
      </c>
      <c r="BY396" s="403">
        <v>124</v>
      </c>
      <c r="BZ396" s="402">
        <v>126</v>
      </c>
      <c r="CA396" s="402">
        <v>147</v>
      </c>
      <c r="CB396" s="402">
        <v>115</v>
      </c>
      <c r="CC396" s="402">
        <v>99</v>
      </c>
      <c r="CD396" s="402">
        <v>113</v>
      </c>
      <c r="CE396" s="402">
        <v>146</v>
      </c>
      <c r="CF396" s="472">
        <v>133</v>
      </c>
      <c r="CG396" s="403"/>
      <c r="CH396" s="399">
        <v>0</v>
      </c>
      <c r="CI396" s="402"/>
      <c r="CJ396" s="402"/>
      <c r="CK396" s="402"/>
      <c r="CL396" s="402"/>
      <c r="CM396" s="402"/>
      <c r="CN396" s="602">
        <v>0</v>
      </c>
      <c r="CO396" s="489">
        <f t="shared" si="372"/>
        <v>124</v>
      </c>
      <c r="CP396" s="397">
        <f t="shared" si="373"/>
        <v>126</v>
      </c>
      <c r="CQ396" s="397">
        <f t="shared" si="374"/>
        <v>147</v>
      </c>
      <c r="CR396" s="397">
        <f t="shared" si="375"/>
        <v>115</v>
      </c>
      <c r="CS396" s="397">
        <f t="shared" si="376"/>
        <v>99</v>
      </c>
      <c r="CT396" s="397">
        <f t="shared" si="377"/>
        <v>113</v>
      </c>
      <c r="CU396" s="397">
        <f t="shared" si="378"/>
        <v>146</v>
      </c>
      <c r="CV396" s="491">
        <f t="shared" si="379"/>
        <v>133</v>
      </c>
      <c r="CW396" s="379">
        <v>58.76</v>
      </c>
      <c r="CX396" s="399">
        <v>76</v>
      </c>
      <c r="CY396" s="602">
        <v>48</v>
      </c>
      <c r="CZ396" s="400"/>
      <c r="DA396" s="399"/>
      <c r="DB396" s="472"/>
      <c r="DC396" s="404">
        <f t="shared" si="380"/>
        <v>54.24</v>
      </c>
      <c r="DD396" s="404">
        <f t="shared" si="381"/>
        <v>70</v>
      </c>
      <c r="DE396" s="405">
        <f t="shared" si="382"/>
        <v>85</v>
      </c>
      <c r="DF396" s="379">
        <v>65</v>
      </c>
      <c r="DG396" s="541">
        <v>27</v>
      </c>
      <c r="DH396" s="602">
        <v>11</v>
      </c>
      <c r="DI396" s="400"/>
      <c r="DJ396" s="399"/>
      <c r="DK396" s="472"/>
      <c r="DL396" s="400"/>
      <c r="DM396" s="399"/>
      <c r="DN396" s="472"/>
      <c r="DO396" s="400">
        <v>8</v>
      </c>
      <c r="DP396" s="541"/>
      <c r="DQ396" s="602">
        <v>18</v>
      </c>
      <c r="DR396" s="404">
        <f t="shared" si="383"/>
        <v>42</v>
      </c>
      <c r="DS396" s="404">
        <f t="shared" si="384"/>
        <v>72</v>
      </c>
      <c r="DT396" s="405">
        <f t="shared" si="385"/>
        <v>84</v>
      </c>
      <c r="DU396" s="409"/>
      <c r="DV396" s="406" t="b">
        <f t="shared" si="336"/>
        <v>0</v>
      </c>
      <c r="DW396" s="136" t="b">
        <f t="shared" si="337"/>
        <v>0</v>
      </c>
      <c r="DX396" s="408" t="b">
        <f t="shared" si="338"/>
        <v>1</v>
      </c>
      <c r="DY396" s="136" t="b">
        <f t="shared" si="339"/>
        <v>0</v>
      </c>
      <c r="DZ396" s="136" t="b">
        <f t="shared" si="340"/>
        <v>0</v>
      </c>
      <c r="EA396" s="408" t="b">
        <f t="shared" si="341"/>
        <v>1</v>
      </c>
      <c r="EB396" s="136" t="b">
        <f t="shared" si="342"/>
        <v>0</v>
      </c>
      <c r="EC396" s="136" t="b">
        <f t="shared" si="343"/>
        <v>0</v>
      </c>
      <c r="ED396" s="408" t="b">
        <f t="shared" si="344"/>
        <v>1</v>
      </c>
      <c r="EE396" s="136" t="b">
        <f t="shared" si="345"/>
        <v>1</v>
      </c>
      <c r="EF396" s="136" t="b">
        <f t="shared" si="346"/>
        <v>1</v>
      </c>
      <c r="EG396" s="408" t="b">
        <f t="shared" si="347"/>
        <v>1</v>
      </c>
      <c r="EH396" s="136" t="b">
        <f t="shared" si="348"/>
        <v>1</v>
      </c>
      <c r="EI396" s="136" t="b">
        <f t="shared" si="349"/>
        <v>1</v>
      </c>
      <c r="EJ396" s="408" t="b">
        <f t="shared" si="350"/>
        <v>1</v>
      </c>
      <c r="EK396" s="136" t="b">
        <f t="shared" si="351"/>
        <v>1</v>
      </c>
      <c r="EL396" s="136" t="b">
        <f t="shared" si="352"/>
        <v>0</v>
      </c>
      <c r="EM396" s="408" t="b">
        <f t="shared" si="353"/>
        <v>0</v>
      </c>
      <c r="EN396" s="408"/>
    </row>
    <row r="397" spans="1:144">
      <c r="A397" s="579" t="s">
        <v>917</v>
      </c>
      <c r="B397" s="595" t="s">
        <v>762</v>
      </c>
      <c r="C397" s="596">
        <v>199625</v>
      </c>
      <c r="D397" s="597">
        <v>10</v>
      </c>
      <c r="E397" s="395"/>
      <c r="F397" s="395"/>
      <c r="G397" s="395"/>
      <c r="H397" s="395"/>
      <c r="I397" s="472"/>
      <c r="J397" s="472"/>
      <c r="K397" s="394"/>
      <c r="L397" s="395"/>
      <c r="M397" s="395"/>
      <c r="N397" s="395"/>
      <c r="O397" s="396"/>
      <c r="P397" s="396"/>
      <c r="Q397" s="395"/>
      <c r="R397" s="395"/>
      <c r="S397" s="395"/>
      <c r="T397" s="395"/>
      <c r="U397" s="395"/>
      <c r="V397" s="472"/>
      <c r="W397" s="394"/>
      <c r="X397" s="395"/>
      <c r="Y397" s="395"/>
      <c r="Z397" s="395"/>
      <c r="AA397" s="396"/>
      <c r="AB397" s="396"/>
      <c r="AC397" s="395"/>
      <c r="AD397" s="395"/>
      <c r="AE397" s="395"/>
      <c r="AF397" s="395"/>
      <c r="AG397" s="395"/>
      <c r="AH397" s="472"/>
      <c r="AI397" s="489" t="str">
        <f t="shared" si="354"/>
        <v xml:space="preserve"> </v>
      </c>
      <c r="AJ397" s="397" t="str">
        <f t="shared" si="355"/>
        <v xml:space="preserve"> </v>
      </c>
      <c r="AK397" s="397" t="str">
        <f t="shared" si="356"/>
        <v xml:space="preserve"> </v>
      </c>
      <c r="AL397" s="397" t="str">
        <f t="shared" si="357"/>
        <v xml:space="preserve"> </v>
      </c>
      <c r="AM397" s="397" t="str">
        <f t="shared" si="358"/>
        <v xml:space="preserve"> </v>
      </c>
      <c r="AN397" s="397" t="str">
        <f t="shared" si="359"/>
        <v xml:space="preserve"> </v>
      </c>
      <c r="AO397" s="397" t="str">
        <f t="shared" si="360"/>
        <v xml:space="preserve"> </v>
      </c>
      <c r="AP397" s="397" t="str">
        <f t="shared" si="361"/>
        <v xml:space="preserve"> </v>
      </c>
      <c r="AQ397" s="397" t="str">
        <f t="shared" si="362"/>
        <v xml:space="preserve"> </v>
      </c>
      <c r="AR397" s="397" t="str">
        <f t="shared" si="363"/>
        <v xml:space="preserve"> </v>
      </c>
      <c r="AS397" s="397" t="str">
        <f t="shared" si="364"/>
        <v xml:space="preserve"> </v>
      </c>
      <c r="AT397" s="398" t="str">
        <f t="shared" si="365"/>
        <v xml:space="preserve"> </v>
      </c>
      <c r="AU397" s="379"/>
      <c r="AV397" s="395"/>
      <c r="AW397" s="472"/>
      <c r="AX397" s="400"/>
      <c r="AY397" s="395"/>
      <c r="AZ397" s="472"/>
      <c r="BA397" s="489" t="str">
        <f t="shared" si="366"/>
        <v xml:space="preserve"> </v>
      </c>
      <c r="BB397" s="397" t="str">
        <f t="shared" si="367"/>
        <v xml:space="preserve"> </v>
      </c>
      <c r="BC397" s="398" t="str">
        <f t="shared" si="368"/>
        <v xml:space="preserve"> </v>
      </c>
      <c r="BD397" s="401"/>
      <c r="BE397" s="402"/>
      <c r="BF397" s="472"/>
      <c r="BG397" s="403"/>
      <c r="BH397" s="402"/>
      <c r="BI397" s="472"/>
      <c r="BJ397" s="403"/>
      <c r="BK397" s="402"/>
      <c r="BL397" s="472"/>
      <c r="BM397" s="403"/>
      <c r="BN397" s="402"/>
      <c r="BO397" s="472"/>
      <c r="BP397" s="490" t="str">
        <f t="shared" si="369"/>
        <v/>
      </c>
      <c r="BQ397" s="475" t="str">
        <f t="shared" si="370"/>
        <v/>
      </c>
      <c r="BR397" s="405" t="str">
        <f t="shared" si="371"/>
        <v/>
      </c>
      <c r="BS397" s="476">
        <v>528</v>
      </c>
      <c r="BT397" s="402">
        <v>447</v>
      </c>
      <c r="BU397" s="402">
        <v>393</v>
      </c>
      <c r="BV397" s="402">
        <v>463</v>
      </c>
      <c r="BW397" s="472">
        <v>1131</v>
      </c>
      <c r="BX397" s="472">
        <v>1102</v>
      </c>
      <c r="BY397" s="403">
        <v>109</v>
      </c>
      <c r="BZ397" s="402">
        <v>117</v>
      </c>
      <c r="CA397" s="402">
        <v>145</v>
      </c>
      <c r="CB397" s="402">
        <v>150</v>
      </c>
      <c r="CC397" s="402">
        <v>152</v>
      </c>
      <c r="CD397" s="402">
        <v>140</v>
      </c>
      <c r="CE397" s="402">
        <v>163</v>
      </c>
      <c r="CF397" s="472">
        <v>176</v>
      </c>
      <c r="CG397" s="403"/>
      <c r="CH397" s="399">
        <v>0</v>
      </c>
      <c r="CI397" s="402"/>
      <c r="CJ397" s="402"/>
      <c r="CK397" s="402"/>
      <c r="CL397" s="402"/>
      <c r="CM397" s="402"/>
      <c r="CN397" s="602">
        <v>0</v>
      </c>
      <c r="CO397" s="489">
        <f t="shared" si="372"/>
        <v>109</v>
      </c>
      <c r="CP397" s="397">
        <f t="shared" si="373"/>
        <v>117</v>
      </c>
      <c r="CQ397" s="397">
        <f t="shared" si="374"/>
        <v>145</v>
      </c>
      <c r="CR397" s="397">
        <f t="shared" si="375"/>
        <v>150</v>
      </c>
      <c r="CS397" s="397">
        <f t="shared" si="376"/>
        <v>152</v>
      </c>
      <c r="CT397" s="397">
        <f t="shared" si="377"/>
        <v>140</v>
      </c>
      <c r="CU397" s="397">
        <f t="shared" si="378"/>
        <v>163</v>
      </c>
      <c r="CV397" s="491">
        <f t="shared" si="379"/>
        <v>176</v>
      </c>
      <c r="CW397" s="379">
        <v>16.8</v>
      </c>
      <c r="CX397" s="399">
        <v>112</v>
      </c>
      <c r="CY397" s="602">
        <v>70</v>
      </c>
      <c r="CZ397" s="400"/>
      <c r="DA397" s="399"/>
      <c r="DB397" s="472"/>
      <c r="DC397" s="404">
        <f t="shared" si="380"/>
        <v>123.2</v>
      </c>
      <c r="DD397" s="404">
        <f t="shared" si="381"/>
        <v>51</v>
      </c>
      <c r="DE397" s="405">
        <f t="shared" si="382"/>
        <v>106</v>
      </c>
      <c r="DF397" s="379">
        <v>31</v>
      </c>
      <c r="DG397" s="541">
        <v>16</v>
      </c>
      <c r="DH397" s="602">
        <v>26</v>
      </c>
      <c r="DI397" s="400"/>
      <c r="DJ397" s="399"/>
      <c r="DK397" s="472"/>
      <c r="DL397" s="400"/>
      <c r="DM397" s="399"/>
      <c r="DN397" s="472"/>
      <c r="DO397" s="400">
        <v>5</v>
      </c>
      <c r="DP397" s="541">
        <v>39</v>
      </c>
      <c r="DQ397" s="602">
        <v>22</v>
      </c>
      <c r="DR397" s="404">
        <f t="shared" si="383"/>
        <v>114</v>
      </c>
      <c r="DS397" s="404">
        <f t="shared" si="384"/>
        <v>97</v>
      </c>
      <c r="DT397" s="405">
        <f t="shared" si="385"/>
        <v>92</v>
      </c>
      <c r="DU397" s="409"/>
      <c r="DV397" s="406" t="b">
        <f t="shared" si="336"/>
        <v>0</v>
      </c>
      <c r="DW397" s="136" t="b">
        <f t="shared" si="337"/>
        <v>0</v>
      </c>
      <c r="DX397" s="408" t="b">
        <f t="shared" si="338"/>
        <v>1</v>
      </c>
      <c r="DY397" s="136" t="b">
        <f t="shared" si="339"/>
        <v>0</v>
      </c>
      <c r="DZ397" s="136" t="b">
        <f t="shared" si="340"/>
        <v>0</v>
      </c>
      <c r="EA397" s="408" t="b">
        <f t="shared" si="341"/>
        <v>1</v>
      </c>
      <c r="EB397" s="136" t="b">
        <f t="shared" si="342"/>
        <v>0</v>
      </c>
      <c r="EC397" s="136" t="b">
        <f t="shared" si="343"/>
        <v>0</v>
      </c>
      <c r="ED397" s="408" t="b">
        <f t="shared" si="344"/>
        <v>1</v>
      </c>
      <c r="EE397" s="136" t="b">
        <f t="shared" si="345"/>
        <v>1</v>
      </c>
      <c r="EF397" s="136" t="b">
        <f t="shared" si="346"/>
        <v>1</v>
      </c>
      <c r="EG397" s="408" t="b">
        <f t="shared" si="347"/>
        <v>1</v>
      </c>
      <c r="EH397" s="136" t="b">
        <f t="shared" si="348"/>
        <v>1</v>
      </c>
      <c r="EI397" s="136" t="b">
        <f t="shared" si="349"/>
        <v>1</v>
      </c>
      <c r="EJ397" s="408" t="b">
        <f t="shared" si="350"/>
        <v>1</v>
      </c>
      <c r="EK397" s="136" t="b">
        <f t="shared" si="351"/>
        <v>1</v>
      </c>
      <c r="EL397" s="136" t="b">
        <f t="shared" si="352"/>
        <v>0</v>
      </c>
      <c r="EM397" s="408" t="b">
        <f t="shared" si="353"/>
        <v>0</v>
      </c>
      <c r="EN397" s="408"/>
    </row>
    <row r="398" spans="1:144">
      <c r="A398" s="579" t="s">
        <v>917</v>
      </c>
      <c r="B398" s="595" t="s">
        <v>763</v>
      </c>
      <c r="C398" s="596">
        <v>199795</v>
      </c>
      <c r="D398" s="597">
        <v>10</v>
      </c>
      <c r="E398" s="395"/>
      <c r="F398" s="395"/>
      <c r="G398" s="395"/>
      <c r="H398" s="395"/>
      <c r="I398" s="472"/>
      <c r="J398" s="472"/>
      <c r="K398" s="394"/>
      <c r="L398" s="395"/>
      <c r="M398" s="395"/>
      <c r="N398" s="395"/>
      <c r="O398" s="396"/>
      <c r="P398" s="396"/>
      <c r="Q398" s="395"/>
      <c r="R398" s="395"/>
      <c r="S398" s="395"/>
      <c r="T398" s="395"/>
      <c r="U398" s="395"/>
      <c r="V398" s="472"/>
      <c r="W398" s="394"/>
      <c r="X398" s="395"/>
      <c r="Y398" s="395"/>
      <c r="Z398" s="395"/>
      <c r="AA398" s="396"/>
      <c r="AB398" s="396"/>
      <c r="AC398" s="395"/>
      <c r="AD398" s="395"/>
      <c r="AE398" s="395"/>
      <c r="AF398" s="395"/>
      <c r="AG398" s="395"/>
      <c r="AH398" s="472"/>
      <c r="AI398" s="489" t="str">
        <f t="shared" si="354"/>
        <v xml:space="preserve"> </v>
      </c>
      <c r="AJ398" s="397" t="str">
        <f t="shared" si="355"/>
        <v xml:space="preserve"> </v>
      </c>
      <c r="AK398" s="397" t="str">
        <f t="shared" si="356"/>
        <v xml:space="preserve"> </v>
      </c>
      <c r="AL398" s="397" t="str">
        <f t="shared" si="357"/>
        <v xml:space="preserve"> </v>
      </c>
      <c r="AM398" s="397" t="str">
        <f t="shared" si="358"/>
        <v xml:space="preserve"> </v>
      </c>
      <c r="AN398" s="397" t="str">
        <f t="shared" si="359"/>
        <v xml:space="preserve"> </v>
      </c>
      <c r="AO398" s="397" t="str">
        <f t="shared" si="360"/>
        <v xml:space="preserve"> </v>
      </c>
      <c r="AP398" s="397" t="str">
        <f t="shared" si="361"/>
        <v xml:space="preserve"> </v>
      </c>
      <c r="AQ398" s="397" t="str">
        <f t="shared" si="362"/>
        <v xml:space="preserve"> </v>
      </c>
      <c r="AR398" s="397" t="str">
        <f t="shared" si="363"/>
        <v xml:space="preserve"> </v>
      </c>
      <c r="AS398" s="397" t="str">
        <f t="shared" si="364"/>
        <v xml:space="preserve"> </v>
      </c>
      <c r="AT398" s="398" t="str">
        <f t="shared" si="365"/>
        <v xml:space="preserve"> </v>
      </c>
      <c r="AU398" s="379"/>
      <c r="AV398" s="395"/>
      <c r="AW398" s="472"/>
      <c r="AX398" s="400"/>
      <c r="AY398" s="395"/>
      <c r="AZ398" s="472"/>
      <c r="BA398" s="489" t="str">
        <f t="shared" si="366"/>
        <v xml:space="preserve"> </v>
      </c>
      <c r="BB398" s="397" t="str">
        <f t="shared" si="367"/>
        <v xml:space="preserve"> </v>
      </c>
      <c r="BC398" s="398" t="str">
        <f t="shared" si="368"/>
        <v xml:space="preserve"> </v>
      </c>
      <c r="BD398" s="401"/>
      <c r="BE398" s="402"/>
      <c r="BF398" s="472"/>
      <c r="BG398" s="403"/>
      <c r="BH398" s="402"/>
      <c r="BI398" s="472"/>
      <c r="BJ398" s="403"/>
      <c r="BK398" s="402"/>
      <c r="BL398" s="472"/>
      <c r="BM398" s="403"/>
      <c r="BN398" s="402"/>
      <c r="BO398" s="472"/>
      <c r="BP398" s="490" t="str">
        <f t="shared" si="369"/>
        <v/>
      </c>
      <c r="BQ398" s="475" t="str">
        <f t="shared" si="370"/>
        <v/>
      </c>
      <c r="BR398" s="405" t="str">
        <f t="shared" si="371"/>
        <v/>
      </c>
      <c r="BS398" s="476">
        <v>339</v>
      </c>
      <c r="BT398" s="402">
        <v>150</v>
      </c>
      <c r="BU398" s="402">
        <v>352</v>
      </c>
      <c r="BV398" s="402">
        <v>346</v>
      </c>
      <c r="BW398" s="472">
        <v>898</v>
      </c>
      <c r="BX398" s="472">
        <v>548</v>
      </c>
      <c r="BY398" s="403">
        <v>79</v>
      </c>
      <c r="BZ398" s="402">
        <v>84</v>
      </c>
      <c r="CA398" s="402">
        <v>103</v>
      </c>
      <c r="CB398" s="402">
        <v>90</v>
      </c>
      <c r="CC398" s="402">
        <v>84</v>
      </c>
      <c r="CD398" s="402">
        <v>89</v>
      </c>
      <c r="CE398" s="402">
        <v>77</v>
      </c>
      <c r="CF398" s="472">
        <v>91</v>
      </c>
      <c r="CG398" s="403"/>
      <c r="CH398" s="399">
        <v>0</v>
      </c>
      <c r="CI398" s="402"/>
      <c r="CJ398" s="402"/>
      <c r="CK398" s="402"/>
      <c r="CL398" s="402"/>
      <c r="CM398" s="402"/>
      <c r="CN398" s="602">
        <v>0</v>
      </c>
      <c r="CO398" s="489">
        <f t="shared" si="372"/>
        <v>79</v>
      </c>
      <c r="CP398" s="397">
        <f t="shared" si="373"/>
        <v>84</v>
      </c>
      <c r="CQ398" s="397">
        <f t="shared" si="374"/>
        <v>103</v>
      </c>
      <c r="CR398" s="397">
        <f t="shared" si="375"/>
        <v>90</v>
      </c>
      <c r="CS398" s="397">
        <f t="shared" si="376"/>
        <v>84</v>
      </c>
      <c r="CT398" s="397">
        <f t="shared" si="377"/>
        <v>89</v>
      </c>
      <c r="CU398" s="397">
        <f t="shared" si="378"/>
        <v>77</v>
      </c>
      <c r="CV398" s="491">
        <f t="shared" si="379"/>
        <v>91</v>
      </c>
      <c r="CW398" s="379">
        <v>29.37</v>
      </c>
      <c r="CX398" s="399">
        <v>25</v>
      </c>
      <c r="CY398" s="602">
        <v>63</v>
      </c>
      <c r="CZ398" s="400"/>
      <c r="DA398" s="399"/>
      <c r="DB398" s="472"/>
      <c r="DC398" s="404">
        <f t="shared" si="380"/>
        <v>59.629999999999995</v>
      </c>
      <c r="DD398" s="404">
        <f t="shared" si="381"/>
        <v>52</v>
      </c>
      <c r="DE398" s="405">
        <f t="shared" si="382"/>
        <v>28</v>
      </c>
      <c r="DF398" s="379">
        <v>22</v>
      </c>
      <c r="DG398" s="541">
        <v>25</v>
      </c>
      <c r="DH398" s="602">
        <v>16</v>
      </c>
      <c r="DI398" s="400"/>
      <c r="DJ398" s="399"/>
      <c r="DK398" s="472"/>
      <c r="DL398" s="400"/>
      <c r="DM398" s="399"/>
      <c r="DN398" s="472"/>
      <c r="DO398" s="400"/>
      <c r="DP398" s="541"/>
      <c r="DQ398" s="602">
        <v>9</v>
      </c>
      <c r="DR398" s="404">
        <f t="shared" si="383"/>
        <v>68</v>
      </c>
      <c r="DS398" s="404">
        <f t="shared" si="384"/>
        <v>59</v>
      </c>
      <c r="DT398" s="405">
        <f t="shared" si="385"/>
        <v>64</v>
      </c>
      <c r="DU398" s="409"/>
      <c r="DV398" s="406" t="b">
        <f t="shared" si="336"/>
        <v>0</v>
      </c>
      <c r="DW398" s="136" t="b">
        <f t="shared" si="337"/>
        <v>0</v>
      </c>
      <c r="DX398" s="408" t="b">
        <f t="shared" si="338"/>
        <v>1</v>
      </c>
      <c r="DY398" s="136" t="b">
        <f t="shared" si="339"/>
        <v>0</v>
      </c>
      <c r="DZ398" s="136" t="b">
        <f t="shared" si="340"/>
        <v>0</v>
      </c>
      <c r="EA398" s="408" t="b">
        <f t="shared" si="341"/>
        <v>1</v>
      </c>
      <c r="EB398" s="136" t="b">
        <f t="shared" si="342"/>
        <v>0</v>
      </c>
      <c r="EC398" s="136" t="b">
        <f t="shared" si="343"/>
        <v>0</v>
      </c>
      <c r="ED398" s="408" t="b">
        <f t="shared" si="344"/>
        <v>1</v>
      </c>
      <c r="EE398" s="136" t="b">
        <f t="shared" si="345"/>
        <v>1</v>
      </c>
      <c r="EF398" s="136" t="b">
        <f t="shared" si="346"/>
        <v>1</v>
      </c>
      <c r="EG398" s="408" t="b">
        <f t="shared" si="347"/>
        <v>1</v>
      </c>
      <c r="EH398" s="136" t="b">
        <f t="shared" si="348"/>
        <v>1</v>
      </c>
      <c r="EI398" s="136" t="b">
        <f t="shared" si="349"/>
        <v>1</v>
      </c>
      <c r="EJ398" s="408" t="b">
        <f t="shared" si="350"/>
        <v>1</v>
      </c>
      <c r="EK398" s="136" t="b">
        <f t="shared" si="351"/>
        <v>1</v>
      </c>
      <c r="EL398" s="136" t="b">
        <f t="shared" si="352"/>
        <v>0</v>
      </c>
      <c r="EM398" s="408" t="b">
        <f t="shared" si="353"/>
        <v>0</v>
      </c>
      <c r="EN398" s="408"/>
    </row>
    <row r="399" spans="1:144">
      <c r="A399" s="487" t="s">
        <v>436</v>
      </c>
      <c r="B399" s="488" t="s">
        <v>176</v>
      </c>
      <c r="C399" s="487">
        <v>207388</v>
      </c>
      <c r="D399" s="487">
        <v>1</v>
      </c>
      <c r="E399" s="395"/>
      <c r="F399" s="395">
        <v>5220</v>
      </c>
      <c r="G399" s="395">
        <v>5010</v>
      </c>
      <c r="H399" s="395">
        <v>5084</v>
      </c>
      <c r="I399" s="472">
        <v>4817</v>
      </c>
      <c r="J399" s="472">
        <v>4699</v>
      </c>
      <c r="K399" s="394">
        <v>2336</v>
      </c>
      <c r="L399" s="395">
        <v>2321</v>
      </c>
      <c r="M399" s="395">
        <v>2584</v>
      </c>
      <c r="N399" s="395">
        <v>2796</v>
      </c>
      <c r="O399" s="396">
        <v>2948</v>
      </c>
      <c r="P399" s="396">
        <v>3115</v>
      </c>
      <c r="Q399" s="395">
        <v>3192</v>
      </c>
      <c r="R399" s="395">
        <v>3113</v>
      </c>
      <c r="S399" s="395">
        <v>3126</v>
      </c>
      <c r="T399" s="395">
        <v>3150</v>
      </c>
      <c r="U399" s="395">
        <v>3097</v>
      </c>
      <c r="V399" s="472">
        <v>3058</v>
      </c>
      <c r="W399" s="394"/>
      <c r="X399" s="395"/>
      <c r="Y399" s="395"/>
      <c r="Z399" s="395"/>
      <c r="AA399" s="396"/>
      <c r="AB399" s="396"/>
      <c r="AC399" s="395"/>
      <c r="AD399" s="395"/>
      <c r="AE399" s="395"/>
      <c r="AF399" s="395"/>
      <c r="AG399" s="395"/>
      <c r="AH399" s="472"/>
      <c r="AI399" s="489">
        <f t="shared" si="354"/>
        <v>2336</v>
      </c>
      <c r="AJ399" s="397">
        <f t="shared" si="355"/>
        <v>2321</v>
      </c>
      <c r="AK399" s="397">
        <f t="shared" si="356"/>
        <v>2584</v>
      </c>
      <c r="AL399" s="397">
        <f t="shared" si="357"/>
        <v>2796</v>
      </c>
      <c r="AM399" s="397">
        <f t="shared" si="358"/>
        <v>2948</v>
      </c>
      <c r="AN399" s="397">
        <f t="shared" si="359"/>
        <v>3115</v>
      </c>
      <c r="AO399" s="397">
        <f t="shared" si="360"/>
        <v>3192</v>
      </c>
      <c r="AP399" s="397">
        <f t="shared" si="361"/>
        <v>3113</v>
      </c>
      <c r="AQ399" s="397">
        <f t="shared" si="362"/>
        <v>3126</v>
      </c>
      <c r="AR399" s="397">
        <f t="shared" si="363"/>
        <v>3150</v>
      </c>
      <c r="AS399" s="397">
        <f t="shared" si="364"/>
        <v>3097</v>
      </c>
      <c r="AT399" s="398">
        <f t="shared" si="365"/>
        <v>3058</v>
      </c>
      <c r="AU399" s="379">
        <v>2476</v>
      </c>
      <c r="AV399" s="395">
        <v>2444</v>
      </c>
      <c r="AW399" s="472">
        <v>2381</v>
      </c>
      <c r="AX399" s="400">
        <v>310</v>
      </c>
      <c r="AY399" s="395">
        <v>401</v>
      </c>
      <c r="AZ399" s="472">
        <v>387</v>
      </c>
      <c r="BA399" s="489">
        <f t="shared" si="366"/>
        <v>364</v>
      </c>
      <c r="BB399" s="397">
        <f t="shared" si="367"/>
        <v>252</v>
      </c>
      <c r="BC399" s="398">
        <f t="shared" si="368"/>
        <v>290</v>
      </c>
      <c r="BD399" s="401">
        <v>1746</v>
      </c>
      <c r="BE399" s="402">
        <v>1826</v>
      </c>
      <c r="BF399" s="472">
        <v>1928</v>
      </c>
      <c r="BG399" s="403">
        <v>1349</v>
      </c>
      <c r="BH399" s="402">
        <v>1465</v>
      </c>
      <c r="BI399" s="472">
        <v>1533</v>
      </c>
      <c r="BJ399" s="403">
        <v>122</v>
      </c>
      <c r="BK399" s="402">
        <v>148</v>
      </c>
      <c r="BL399" s="472">
        <v>283</v>
      </c>
      <c r="BM399" s="403">
        <v>705</v>
      </c>
      <c r="BN399" s="402">
        <f>371+405</f>
        <v>776</v>
      </c>
      <c r="BO399" s="472">
        <v>741</v>
      </c>
      <c r="BP399" s="490">
        <f t="shared" si="369"/>
        <v>375</v>
      </c>
      <c r="BQ399" s="475">
        <f t="shared" si="370"/>
        <v>365</v>
      </c>
      <c r="BR399" s="405">
        <f t="shared" si="371"/>
        <v>240</v>
      </c>
      <c r="BS399" s="476"/>
      <c r="BT399" s="402"/>
      <c r="BU399" s="402"/>
      <c r="BV399" s="402"/>
      <c r="BW399" s="472"/>
      <c r="BX399" s="472"/>
      <c r="BY399" s="403"/>
      <c r="BZ399" s="402"/>
      <c r="CA399" s="402"/>
      <c r="CB399" s="402"/>
      <c r="CC399" s="402"/>
      <c r="CD399" s="402"/>
      <c r="CE399" s="402"/>
      <c r="CF399" s="472"/>
      <c r="CG399" s="403"/>
      <c r="CH399" s="399"/>
      <c r="CI399" s="402"/>
      <c r="CJ399" s="402"/>
      <c r="CK399" s="402"/>
      <c r="CL399" s="402"/>
      <c r="CM399" s="402"/>
      <c r="CN399" s="472"/>
      <c r="CO399" s="489" t="str">
        <f t="shared" si="372"/>
        <v/>
      </c>
      <c r="CP399" s="397" t="str">
        <f t="shared" si="373"/>
        <v/>
      </c>
      <c r="CQ399" s="397" t="str">
        <f t="shared" si="374"/>
        <v/>
      </c>
      <c r="CR399" s="397" t="str">
        <f t="shared" si="375"/>
        <v/>
      </c>
      <c r="CS399" s="397" t="str">
        <f t="shared" si="376"/>
        <v/>
      </c>
      <c r="CT399" s="397" t="str">
        <f t="shared" si="377"/>
        <v/>
      </c>
      <c r="CU399" s="397" t="str">
        <f t="shared" si="378"/>
        <v/>
      </c>
      <c r="CV399" s="491" t="str">
        <f t="shared" si="379"/>
        <v/>
      </c>
      <c r="CW399" s="379"/>
      <c r="CX399" s="399"/>
      <c r="CY399" s="472"/>
      <c r="CZ399" s="400"/>
      <c r="DA399" s="399"/>
      <c r="DB399" s="472"/>
      <c r="DC399" s="404" t="str">
        <f t="shared" si="380"/>
        <v/>
      </c>
      <c r="DD399" s="404" t="str">
        <f t="shared" si="381"/>
        <v/>
      </c>
      <c r="DE399" s="405" t="str">
        <f t="shared" si="382"/>
        <v/>
      </c>
      <c r="DF399" s="379"/>
      <c r="DG399" s="399"/>
      <c r="DH399" s="472"/>
      <c r="DI399" s="400"/>
      <c r="DJ399" s="399"/>
      <c r="DK399" s="472"/>
      <c r="DL399" s="400"/>
      <c r="DM399" s="399"/>
      <c r="DN399" s="472"/>
      <c r="DO399" s="400"/>
      <c r="DP399" s="399"/>
      <c r="DQ399" s="472"/>
      <c r="DR399" s="404" t="str">
        <f t="shared" si="383"/>
        <v/>
      </c>
      <c r="DS399" s="404" t="str">
        <f t="shared" si="384"/>
        <v/>
      </c>
      <c r="DT399" s="405" t="str">
        <f t="shared" si="385"/>
        <v/>
      </c>
    </row>
    <row r="400" spans="1:144">
      <c r="A400" s="487" t="s">
        <v>436</v>
      </c>
      <c r="B400" s="488" t="s">
        <v>177</v>
      </c>
      <c r="C400" s="487">
        <v>207500</v>
      </c>
      <c r="D400" s="487">
        <v>1</v>
      </c>
      <c r="E400" s="395"/>
      <c r="F400" s="395">
        <v>5768</v>
      </c>
      <c r="G400" s="395">
        <v>5542</v>
      </c>
      <c r="H400" s="395">
        <v>4798</v>
      </c>
      <c r="I400" s="472">
        <v>4968</v>
      </c>
      <c r="J400" s="472">
        <v>5515</v>
      </c>
      <c r="K400" s="394">
        <v>2605</v>
      </c>
      <c r="L400" s="395">
        <v>2895</v>
      </c>
      <c r="M400" s="395">
        <v>3148</v>
      </c>
      <c r="N400" s="395">
        <v>3206</v>
      </c>
      <c r="O400" s="396">
        <v>3231</v>
      </c>
      <c r="P400" s="396">
        <v>3575</v>
      </c>
      <c r="Q400" s="395">
        <v>3642</v>
      </c>
      <c r="R400" s="395">
        <v>3699</v>
      </c>
      <c r="S400" s="395">
        <v>3487</v>
      </c>
      <c r="T400" s="395">
        <v>3106</v>
      </c>
      <c r="U400" s="395">
        <v>3243</v>
      </c>
      <c r="V400" s="472">
        <v>3743</v>
      </c>
      <c r="W400" s="394"/>
      <c r="X400" s="395"/>
      <c r="Y400" s="395"/>
      <c r="Z400" s="395"/>
      <c r="AA400" s="396"/>
      <c r="AB400" s="396"/>
      <c r="AC400" s="395"/>
      <c r="AD400" s="395"/>
      <c r="AE400" s="395"/>
      <c r="AF400" s="395"/>
      <c r="AG400" s="395"/>
      <c r="AH400" s="472"/>
      <c r="AI400" s="489">
        <f t="shared" si="354"/>
        <v>2605</v>
      </c>
      <c r="AJ400" s="397">
        <f t="shared" si="355"/>
        <v>2895</v>
      </c>
      <c r="AK400" s="397">
        <f t="shared" si="356"/>
        <v>3148</v>
      </c>
      <c r="AL400" s="397">
        <f t="shared" si="357"/>
        <v>3206</v>
      </c>
      <c r="AM400" s="397">
        <f t="shared" si="358"/>
        <v>3231</v>
      </c>
      <c r="AN400" s="397">
        <f t="shared" si="359"/>
        <v>3575</v>
      </c>
      <c r="AO400" s="397">
        <f t="shared" si="360"/>
        <v>3642</v>
      </c>
      <c r="AP400" s="397">
        <f t="shared" si="361"/>
        <v>3699</v>
      </c>
      <c r="AQ400" s="397">
        <f t="shared" si="362"/>
        <v>3487</v>
      </c>
      <c r="AR400" s="397">
        <f t="shared" si="363"/>
        <v>3106</v>
      </c>
      <c r="AS400" s="397">
        <f t="shared" si="364"/>
        <v>3243</v>
      </c>
      <c r="AT400" s="398">
        <f t="shared" si="365"/>
        <v>3743</v>
      </c>
      <c r="AU400" s="379">
        <v>2574</v>
      </c>
      <c r="AV400" s="395">
        <v>2569</v>
      </c>
      <c r="AW400" s="472">
        <v>2909</v>
      </c>
      <c r="AX400" s="400">
        <v>199</v>
      </c>
      <c r="AY400" s="502">
        <v>302</v>
      </c>
      <c r="AZ400" s="472">
        <v>597</v>
      </c>
      <c r="BA400" s="489">
        <f t="shared" si="366"/>
        <v>333</v>
      </c>
      <c r="BB400" s="397">
        <f t="shared" si="367"/>
        <v>372</v>
      </c>
      <c r="BC400" s="398">
        <f t="shared" si="368"/>
        <v>237</v>
      </c>
      <c r="BD400" s="401">
        <v>1956</v>
      </c>
      <c r="BE400" s="402">
        <v>2269</v>
      </c>
      <c r="BF400" s="472">
        <v>2201</v>
      </c>
      <c r="BG400" s="403">
        <v>1418</v>
      </c>
      <c r="BH400" s="402">
        <v>1752</v>
      </c>
      <c r="BI400" s="472">
        <v>1790</v>
      </c>
      <c r="BJ400" s="403">
        <v>169</v>
      </c>
      <c r="BK400" s="402">
        <v>164</v>
      </c>
      <c r="BL400" s="472">
        <v>433</v>
      </c>
      <c r="BM400" s="403">
        <v>775</v>
      </c>
      <c r="BN400" s="402">
        <f>363+385</f>
        <v>748</v>
      </c>
      <c r="BO400" s="472">
        <v>907</v>
      </c>
      <c r="BP400" s="490">
        <f t="shared" si="369"/>
        <v>331</v>
      </c>
      <c r="BQ400" s="475">
        <f t="shared" si="370"/>
        <v>394</v>
      </c>
      <c r="BR400" s="405">
        <f t="shared" si="371"/>
        <v>101</v>
      </c>
      <c r="BS400" s="476"/>
      <c r="BT400" s="402"/>
      <c r="BU400" s="402"/>
      <c r="BV400" s="402"/>
      <c r="BW400" s="472"/>
      <c r="BX400" s="472"/>
      <c r="BY400" s="403"/>
      <c r="BZ400" s="402"/>
      <c r="CA400" s="402"/>
      <c r="CB400" s="402"/>
      <c r="CC400" s="402"/>
      <c r="CD400" s="402"/>
      <c r="CE400" s="402"/>
      <c r="CF400" s="472"/>
      <c r="CG400" s="403"/>
      <c r="CH400" s="399"/>
      <c r="CI400" s="402"/>
      <c r="CJ400" s="402"/>
      <c r="CK400" s="402"/>
      <c r="CL400" s="402"/>
      <c r="CM400" s="402"/>
      <c r="CN400" s="472"/>
      <c r="CO400" s="489" t="str">
        <f t="shared" si="372"/>
        <v/>
      </c>
      <c r="CP400" s="397" t="str">
        <f t="shared" si="373"/>
        <v/>
      </c>
      <c r="CQ400" s="397" t="str">
        <f t="shared" si="374"/>
        <v/>
      </c>
      <c r="CR400" s="397" t="str">
        <f t="shared" si="375"/>
        <v/>
      </c>
      <c r="CS400" s="397" t="str">
        <f t="shared" si="376"/>
        <v/>
      </c>
      <c r="CT400" s="397" t="str">
        <f t="shared" si="377"/>
        <v/>
      </c>
      <c r="CU400" s="397" t="str">
        <f t="shared" si="378"/>
        <v/>
      </c>
      <c r="CV400" s="491" t="str">
        <f t="shared" si="379"/>
        <v/>
      </c>
      <c r="CW400" s="379"/>
      <c r="CX400" s="399"/>
      <c r="CY400" s="472"/>
      <c r="CZ400" s="400"/>
      <c r="DA400" s="399"/>
      <c r="DB400" s="472"/>
      <c r="DC400" s="404" t="str">
        <f t="shared" si="380"/>
        <v/>
      </c>
      <c r="DD400" s="404" t="str">
        <f t="shared" si="381"/>
        <v/>
      </c>
      <c r="DE400" s="405" t="str">
        <f t="shared" si="382"/>
        <v/>
      </c>
      <c r="DF400" s="379"/>
      <c r="DG400" s="399"/>
      <c r="DH400" s="472"/>
      <c r="DI400" s="400"/>
      <c r="DJ400" s="399"/>
      <c r="DK400" s="472"/>
      <c r="DL400" s="400"/>
      <c r="DM400" s="399"/>
      <c r="DN400" s="472"/>
      <c r="DO400" s="400"/>
      <c r="DP400" s="399"/>
      <c r="DQ400" s="472"/>
      <c r="DR400" s="404" t="str">
        <f t="shared" si="383"/>
        <v/>
      </c>
      <c r="DS400" s="404" t="str">
        <f t="shared" si="384"/>
        <v/>
      </c>
      <c r="DT400" s="405" t="str">
        <f t="shared" si="385"/>
        <v/>
      </c>
    </row>
    <row r="401" spans="1:124">
      <c r="A401" s="487" t="s">
        <v>436</v>
      </c>
      <c r="B401" s="488" t="s">
        <v>178</v>
      </c>
      <c r="C401" s="487">
        <v>206941</v>
      </c>
      <c r="D401" s="487">
        <v>3</v>
      </c>
      <c r="E401" s="395"/>
      <c r="F401" s="395">
        <v>2011</v>
      </c>
      <c r="G401" s="395">
        <v>2011</v>
      </c>
      <c r="H401" s="395">
        <v>2076</v>
      </c>
      <c r="I401" s="472">
        <v>1996</v>
      </c>
      <c r="J401" s="472">
        <v>2052</v>
      </c>
      <c r="K401" s="394">
        <v>986</v>
      </c>
      <c r="L401" s="395">
        <v>1006</v>
      </c>
      <c r="M401" s="395">
        <v>1156</v>
      </c>
      <c r="N401" s="395">
        <v>1481</v>
      </c>
      <c r="O401" s="396">
        <v>1437</v>
      </c>
      <c r="P401" s="396">
        <v>1621</v>
      </c>
      <c r="Q401" s="395">
        <v>1686</v>
      </c>
      <c r="R401" s="395">
        <v>1711</v>
      </c>
      <c r="S401" s="395">
        <v>1721</v>
      </c>
      <c r="T401" s="395">
        <v>1714</v>
      </c>
      <c r="U401" s="395">
        <v>1951</v>
      </c>
      <c r="V401" s="472">
        <v>1397</v>
      </c>
      <c r="W401" s="394"/>
      <c r="X401" s="395"/>
      <c r="Y401" s="395"/>
      <c r="Z401" s="395"/>
      <c r="AA401" s="396"/>
      <c r="AB401" s="396"/>
      <c r="AC401" s="395"/>
      <c r="AD401" s="395"/>
      <c r="AE401" s="395"/>
      <c r="AF401" s="395"/>
      <c r="AG401" s="395"/>
      <c r="AH401" s="472"/>
      <c r="AI401" s="489">
        <f t="shared" si="354"/>
        <v>986</v>
      </c>
      <c r="AJ401" s="397">
        <f t="shared" si="355"/>
        <v>1006</v>
      </c>
      <c r="AK401" s="397">
        <f t="shared" si="356"/>
        <v>1156</v>
      </c>
      <c r="AL401" s="397">
        <f t="shared" si="357"/>
        <v>1481</v>
      </c>
      <c r="AM401" s="397">
        <f t="shared" si="358"/>
        <v>1437</v>
      </c>
      <c r="AN401" s="397">
        <f t="shared" si="359"/>
        <v>1621</v>
      </c>
      <c r="AO401" s="397">
        <f t="shared" si="360"/>
        <v>1686</v>
      </c>
      <c r="AP401" s="397">
        <f t="shared" si="361"/>
        <v>1711</v>
      </c>
      <c r="AQ401" s="397">
        <f t="shared" si="362"/>
        <v>1721</v>
      </c>
      <c r="AR401" s="397">
        <f t="shared" si="363"/>
        <v>1714</v>
      </c>
      <c r="AS401" s="397">
        <f t="shared" si="364"/>
        <v>1951</v>
      </c>
      <c r="AT401" s="398">
        <f t="shared" si="365"/>
        <v>1397</v>
      </c>
      <c r="AU401" s="379">
        <v>1041</v>
      </c>
      <c r="AV401" s="395">
        <v>998</v>
      </c>
      <c r="AW401" s="472">
        <v>911</v>
      </c>
      <c r="AX401" s="400">
        <v>309</v>
      </c>
      <c r="AY401" s="395">
        <v>430</v>
      </c>
      <c r="AZ401" s="472">
        <v>237</v>
      </c>
      <c r="BA401" s="489">
        <f t="shared" si="366"/>
        <v>364</v>
      </c>
      <c r="BB401" s="397">
        <f t="shared" si="367"/>
        <v>523</v>
      </c>
      <c r="BC401" s="398">
        <f t="shared" si="368"/>
        <v>249</v>
      </c>
      <c r="BD401" s="401">
        <v>504</v>
      </c>
      <c r="BE401" s="402">
        <v>516</v>
      </c>
      <c r="BF401" s="472">
        <v>534</v>
      </c>
      <c r="BG401" s="403">
        <v>326</v>
      </c>
      <c r="BH401" s="402">
        <v>320</v>
      </c>
      <c r="BI401" s="472">
        <v>413</v>
      </c>
      <c r="BJ401" s="403">
        <v>82</v>
      </c>
      <c r="BK401" s="494">
        <v>216</v>
      </c>
      <c r="BL401" s="472">
        <v>194</v>
      </c>
      <c r="BM401" s="403">
        <v>578</v>
      </c>
      <c r="BN401" s="402">
        <f>232+322</f>
        <v>554</v>
      </c>
      <c r="BO401" s="472">
        <v>608</v>
      </c>
      <c r="BP401" s="490">
        <f t="shared" si="369"/>
        <v>273</v>
      </c>
      <c r="BQ401" s="475">
        <f t="shared" si="370"/>
        <v>335</v>
      </c>
      <c r="BR401" s="405">
        <f t="shared" si="371"/>
        <v>350</v>
      </c>
      <c r="BS401" s="476"/>
      <c r="BT401" s="402"/>
      <c r="BU401" s="402"/>
      <c r="BV401" s="402"/>
      <c r="BW401" s="472"/>
      <c r="BX401" s="472"/>
      <c r="BY401" s="403"/>
      <c r="BZ401" s="402"/>
      <c r="CA401" s="402"/>
      <c r="CB401" s="402"/>
      <c r="CC401" s="402"/>
      <c r="CD401" s="402"/>
      <c r="CE401" s="402"/>
      <c r="CF401" s="472"/>
      <c r="CG401" s="403"/>
      <c r="CH401" s="399"/>
      <c r="CI401" s="402"/>
      <c r="CJ401" s="402"/>
      <c r="CK401" s="402"/>
      <c r="CL401" s="402"/>
      <c r="CM401" s="402"/>
      <c r="CN401" s="472"/>
      <c r="CO401" s="489" t="str">
        <f t="shared" si="372"/>
        <v/>
      </c>
      <c r="CP401" s="397" t="str">
        <f t="shared" si="373"/>
        <v/>
      </c>
      <c r="CQ401" s="397" t="str">
        <f t="shared" si="374"/>
        <v/>
      </c>
      <c r="CR401" s="397" t="str">
        <f t="shared" si="375"/>
        <v/>
      </c>
      <c r="CS401" s="397" t="str">
        <f t="shared" si="376"/>
        <v/>
      </c>
      <c r="CT401" s="397" t="str">
        <f t="shared" si="377"/>
        <v/>
      </c>
      <c r="CU401" s="397" t="str">
        <f t="shared" si="378"/>
        <v/>
      </c>
      <c r="CV401" s="491" t="str">
        <f t="shared" si="379"/>
        <v/>
      </c>
      <c r="CW401" s="379"/>
      <c r="CX401" s="399"/>
      <c r="CY401" s="472"/>
      <c r="CZ401" s="400"/>
      <c r="DA401" s="399"/>
      <c r="DB401" s="472"/>
      <c r="DC401" s="404" t="str">
        <f t="shared" si="380"/>
        <v/>
      </c>
      <c r="DD401" s="404" t="str">
        <f t="shared" si="381"/>
        <v/>
      </c>
      <c r="DE401" s="405" t="str">
        <f t="shared" si="382"/>
        <v/>
      </c>
      <c r="DF401" s="379"/>
      <c r="DG401" s="399"/>
      <c r="DH401" s="472"/>
      <c r="DI401" s="400"/>
      <c r="DJ401" s="399"/>
      <c r="DK401" s="472"/>
      <c r="DL401" s="400"/>
      <c r="DM401" s="399"/>
      <c r="DN401" s="472"/>
      <c r="DO401" s="400"/>
      <c r="DP401" s="399"/>
      <c r="DQ401" s="472"/>
      <c r="DR401" s="404" t="str">
        <f t="shared" si="383"/>
        <v/>
      </c>
      <c r="DS401" s="404" t="str">
        <f t="shared" si="384"/>
        <v/>
      </c>
      <c r="DT401" s="405" t="str">
        <f t="shared" si="385"/>
        <v/>
      </c>
    </row>
    <row r="402" spans="1:124">
      <c r="A402" s="487" t="s">
        <v>436</v>
      </c>
      <c r="B402" s="488" t="s">
        <v>179</v>
      </c>
      <c r="C402" s="487">
        <v>207263</v>
      </c>
      <c r="D402" s="487">
        <v>4</v>
      </c>
      <c r="E402" s="395"/>
      <c r="F402" s="395">
        <v>2174</v>
      </c>
      <c r="G402" s="395">
        <v>2159</v>
      </c>
      <c r="H402" s="395">
        <v>2201</v>
      </c>
      <c r="I402" s="472">
        <v>2075</v>
      </c>
      <c r="J402" s="472">
        <v>1973</v>
      </c>
      <c r="K402" s="394">
        <v>890</v>
      </c>
      <c r="L402" s="395">
        <v>836</v>
      </c>
      <c r="M402" s="395">
        <v>1004</v>
      </c>
      <c r="N402" s="395">
        <v>838</v>
      </c>
      <c r="O402" s="396">
        <v>979</v>
      </c>
      <c r="P402" s="396">
        <v>1053</v>
      </c>
      <c r="Q402" s="395">
        <v>1167</v>
      </c>
      <c r="R402" s="395">
        <v>1163</v>
      </c>
      <c r="S402" s="395">
        <v>1144</v>
      </c>
      <c r="T402" s="395">
        <v>1030</v>
      </c>
      <c r="U402" s="395">
        <v>1004</v>
      </c>
      <c r="V402" s="472">
        <v>921</v>
      </c>
      <c r="W402" s="394"/>
      <c r="X402" s="395"/>
      <c r="Y402" s="395"/>
      <c r="Z402" s="395"/>
      <c r="AA402" s="396"/>
      <c r="AB402" s="396"/>
      <c r="AC402" s="395"/>
      <c r="AD402" s="395"/>
      <c r="AE402" s="395"/>
      <c r="AF402" s="395"/>
      <c r="AG402" s="395"/>
      <c r="AH402" s="472"/>
      <c r="AI402" s="489">
        <f t="shared" si="354"/>
        <v>890</v>
      </c>
      <c r="AJ402" s="397">
        <f t="shared" si="355"/>
        <v>836</v>
      </c>
      <c r="AK402" s="397">
        <f t="shared" si="356"/>
        <v>1004</v>
      </c>
      <c r="AL402" s="397">
        <f t="shared" si="357"/>
        <v>838</v>
      </c>
      <c r="AM402" s="397">
        <f t="shared" si="358"/>
        <v>979</v>
      </c>
      <c r="AN402" s="397">
        <f t="shared" si="359"/>
        <v>1053</v>
      </c>
      <c r="AO402" s="397">
        <f t="shared" si="360"/>
        <v>1167</v>
      </c>
      <c r="AP402" s="397">
        <f t="shared" si="361"/>
        <v>1163</v>
      </c>
      <c r="AQ402" s="397">
        <f t="shared" si="362"/>
        <v>1144</v>
      </c>
      <c r="AR402" s="397">
        <f t="shared" si="363"/>
        <v>1030</v>
      </c>
      <c r="AS402" s="397">
        <f t="shared" si="364"/>
        <v>1004</v>
      </c>
      <c r="AT402" s="398">
        <f t="shared" si="365"/>
        <v>921</v>
      </c>
      <c r="AU402" s="379">
        <v>636</v>
      </c>
      <c r="AV402" s="395">
        <v>652</v>
      </c>
      <c r="AW402" s="472">
        <v>623</v>
      </c>
      <c r="AX402" s="400">
        <v>110</v>
      </c>
      <c r="AY402" s="395">
        <v>140</v>
      </c>
      <c r="AZ402" s="472">
        <v>122</v>
      </c>
      <c r="BA402" s="489">
        <f t="shared" si="366"/>
        <v>284</v>
      </c>
      <c r="BB402" s="397">
        <f t="shared" si="367"/>
        <v>212</v>
      </c>
      <c r="BC402" s="398">
        <f t="shared" si="368"/>
        <v>176</v>
      </c>
      <c r="BD402" s="401">
        <v>329</v>
      </c>
      <c r="BE402" s="402">
        <v>338</v>
      </c>
      <c r="BF402" s="472">
        <v>325</v>
      </c>
      <c r="BG402" s="403">
        <v>321</v>
      </c>
      <c r="BH402" s="402">
        <v>325</v>
      </c>
      <c r="BI402" s="472">
        <v>321</v>
      </c>
      <c r="BJ402" s="403">
        <v>79</v>
      </c>
      <c r="BK402" s="402">
        <v>96</v>
      </c>
      <c r="BL402" s="472">
        <v>129</v>
      </c>
      <c r="BM402" s="403">
        <v>323</v>
      </c>
      <c r="BN402" s="402">
        <f>109+163</f>
        <v>272</v>
      </c>
      <c r="BO402" s="472">
        <v>389</v>
      </c>
      <c r="BP402" s="490">
        <f t="shared" si="369"/>
        <v>248</v>
      </c>
      <c r="BQ402" s="475">
        <f t="shared" si="370"/>
        <v>347</v>
      </c>
      <c r="BR402" s="405">
        <f t="shared" si="371"/>
        <v>324</v>
      </c>
      <c r="BS402" s="476"/>
      <c r="BT402" s="402"/>
      <c r="BU402" s="402"/>
      <c r="BV402" s="402"/>
      <c r="BW402" s="472"/>
      <c r="BX402" s="472"/>
      <c r="BY402" s="403"/>
      <c r="BZ402" s="402"/>
      <c r="CA402" s="402"/>
      <c r="CB402" s="402"/>
      <c r="CC402" s="402"/>
      <c r="CD402" s="402"/>
      <c r="CE402" s="402"/>
      <c r="CF402" s="472"/>
      <c r="CG402" s="403"/>
      <c r="CH402" s="399"/>
      <c r="CI402" s="402"/>
      <c r="CJ402" s="402"/>
      <c r="CK402" s="402"/>
      <c r="CL402" s="402"/>
      <c r="CM402" s="402"/>
      <c r="CN402" s="472"/>
      <c r="CO402" s="489" t="str">
        <f t="shared" si="372"/>
        <v/>
      </c>
      <c r="CP402" s="397" t="str">
        <f t="shared" si="373"/>
        <v/>
      </c>
      <c r="CQ402" s="397" t="str">
        <f t="shared" si="374"/>
        <v/>
      </c>
      <c r="CR402" s="397" t="str">
        <f t="shared" si="375"/>
        <v/>
      </c>
      <c r="CS402" s="397" t="str">
        <f t="shared" si="376"/>
        <v/>
      </c>
      <c r="CT402" s="397" t="str">
        <f t="shared" si="377"/>
        <v/>
      </c>
      <c r="CU402" s="397" t="str">
        <f t="shared" si="378"/>
        <v/>
      </c>
      <c r="CV402" s="491" t="str">
        <f t="shared" si="379"/>
        <v/>
      </c>
      <c r="CW402" s="379"/>
      <c r="CX402" s="399"/>
      <c r="CY402" s="472"/>
      <c r="CZ402" s="400"/>
      <c r="DA402" s="399"/>
      <c r="DB402" s="472"/>
      <c r="DC402" s="404" t="str">
        <f t="shared" si="380"/>
        <v/>
      </c>
      <c r="DD402" s="404" t="str">
        <f t="shared" si="381"/>
        <v/>
      </c>
      <c r="DE402" s="405" t="str">
        <f t="shared" si="382"/>
        <v/>
      </c>
      <c r="DF402" s="379"/>
      <c r="DG402" s="399"/>
      <c r="DH402" s="472"/>
      <c r="DI402" s="400"/>
      <c r="DJ402" s="399"/>
      <c r="DK402" s="472"/>
      <c r="DL402" s="400"/>
      <c r="DM402" s="399"/>
      <c r="DN402" s="472"/>
      <c r="DO402" s="400"/>
      <c r="DP402" s="399"/>
      <c r="DQ402" s="472"/>
      <c r="DR402" s="404" t="str">
        <f t="shared" si="383"/>
        <v/>
      </c>
      <c r="DS402" s="404" t="str">
        <f t="shared" si="384"/>
        <v/>
      </c>
      <c r="DT402" s="405" t="str">
        <f t="shared" si="385"/>
        <v/>
      </c>
    </row>
    <row r="403" spans="1:124">
      <c r="A403" s="487" t="s">
        <v>436</v>
      </c>
      <c r="B403" s="488" t="s">
        <v>180</v>
      </c>
      <c r="C403" s="487">
        <v>206914</v>
      </c>
      <c r="D403" s="487">
        <v>5</v>
      </c>
      <c r="E403" s="395"/>
      <c r="F403" s="395">
        <v>1127</v>
      </c>
      <c r="G403" s="395">
        <v>1179</v>
      </c>
      <c r="H403" s="395">
        <v>1125</v>
      </c>
      <c r="I403" s="472">
        <v>1090</v>
      </c>
      <c r="J403" s="472">
        <v>948</v>
      </c>
      <c r="K403" s="394">
        <v>451</v>
      </c>
      <c r="L403" s="395">
        <v>436</v>
      </c>
      <c r="M403" s="395">
        <v>433</v>
      </c>
      <c r="N403" s="395">
        <v>474</v>
      </c>
      <c r="O403" s="396">
        <v>461</v>
      </c>
      <c r="P403" s="396">
        <v>472</v>
      </c>
      <c r="Q403" s="395">
        <v>402</v>
      </c>
      <c r="R403" s="395">
        <v>492</v>
      </c>
      <c r="S403" s="395">
        <v>562</v>
      </c>
      <c r="T403" s="395">
        <v>548</v>
      </c>
      <c r="U403" s="395">
        <v>604</v>
      </c>
      <c r="V403" s="472">
        <v>517</v>
      </c>
      <c r="W403" s="394"/>
      <c r="X403" s="395"/>
      <c r="Y403" s="395"/>
      <c r="Z403" s="395"/>
      <c r="AA403" s="396"/>
      <c r="AB403" s="396"/>
      <c r="AC403" s="395"/>
      <c r="AD403" s="395"/>
      <c r="AE403" s="395"/>
      <c r="AF403" s="395"/>
      <c r="AG403" s="395"/>
      <c r="AH403" s="472"/>
      <c r="AI403" s="489">
        <f t="shared" si="354"/>
        <v>451</v>
      </c>
      <c r="AJ403" s="397">
        <f t="shared" si="355"/>
        <v>436</v>
      </c>
      <c r="AK403" s="397">
        <f t="shared" si="356"/>
        <v>433</v>
      </c>
      <c r="AL403" s="397">
        <f t="shared" si="357"/>
        <v>474</v>
      </c>
      <c r="AM403" s="397">
        <f t="shared" si="358"/>
        <v>461</v>
      </c>
      <c r="AN403" s="397">
        <f t="shared" si="359"/>
        <v>472</v>
      </c>
      <c r="AO403" s="397">
        <f t="shared" si="360"/>
        <v>402</v>
      </c>
      <c r="AP403" s="397">
        <f t="shared" si="361"/>
        <v>492</v>
      </c>
      <c r="AQ403" s="397">
        <f t="shared" si="362"/>
        <v>562</v>
      </c>
      <c r="AR403" s="397">
        <f t="shared" si="363"/>
        <v>548</v>
      </c>
      <c r="AS403" s="397">
        <f t="shared" si="364"/>
        <v>604</v>
      </c>
      <c r="AT403" s="398">
        <f t="shared" si="365"/>
        <v>517</v>
      </c>
      <c r="AU403" s="379">
        <v>283</v>
      </c>
      <c r="AV403" s="395">
        <v>283</v>
      </c>
      <c r="AW403" s="472">
        <v>326</v>
      </c>
      <c r="AX403" s="400">
        <v>36</v>
      </c>
      <c r="AY403" s="395">
        <v>43</v>
      </c>
      <c r="AZ403" s="472">
        <v>39</v>
      </c>
      <c r="BA403" s="489">
        <f t="shared" si="366"/>
        <v>229</v>
      </c>
      <c r="BB403" s="397">
        <f t="shared" si="367"/>
        <v>278</v>
      </c>
      <c r="BC403" s="398">
        <f t="shared" si="368"/>
        <v>152</v>
      </c>
      <c r="BD403" s="401">
        <v>153</v>
      </c>
      <c r="BE403" s="402">
        <v>124</v>
      </c>
      <c r="BF403" s="472">
        <v>103</v>
      </c>
      <c r="BG403" s="403">
        <v>133</v>
      </c>
      <c r="BH403" s="402">
        <v>119</v>
      </c>
      <c r="BI403" s="472">
        <v>97</v>
      </c>
      <c r="BJ403" s="403">
        <v>30</v>
      </c>
      <c r="BK403" s="494">
        <v>70</v>
      </c>
      <c r="BL403" s="472">
        <v>33</v>
      </c>
      <c r="BM403" s="403">
        <v>97</v>
      </c>
      <c r="BN403" s="402">
        <f>35+40</f>
        <v>75</v>
      </c>
      <c r="BO403" s="472">
        <v>106</v>
      </c>
      <c r="BP403" s="490">
        <f t="shared" si="369"/>
        <v>181</v>
      </c>
      <c r="BQ403" s="475">
        <f t="shared" si="370"/>
        <v>203</v>
      </c>
      <c r="BR403" s="405">
        <f t="shared" si="371"/>
        <v>160</v>
      </c>
      <c r="BS403" s="476"/>
      <c r="BT403" s="402"/>
      <c r="BU403" s="402"/>
      <c r="BV403" s="402"/>
      <c r="BW403" s="472"/>
      <c r="BX403" s="472"/>
      <c r="BY403" s="403"/>
      <c r="BZ403" s="402"/>
      <c r="CA403" s="402"/>
      <c r="CB403" s="402"/>
      <c r="CC403" s="402"/>
      <c r="CD403" s="402"/>
      <c r="CE403" s="402"/>
      <c r="CF403" s="472"/>
      <c r="CG403" s="403"/>
      <c r="CH403" s="399"/>
      <c r="CI403" s="402"/>
      <c r="CJ403" s="402"/>
      <c r="CK403" s="402"/>
      <c r="CL403" s="402"/>
      <c r="CM403" s="402"/>
      <c r="CN403" s="472"/>
      <c r="CO403" s="489" t="str">
        <f t="shared" si="372"/>
        <v/>
      </c>
      <c r="CP403" s="397" t="str">
        <f t="shared" si="373"/>
        <v/>
      </c>
      <c r="CQ403" s="397" t="str">
        <f t="shared" si="374"/>
        <v/>
      </c>
      <c r="CR403" s="397" t="str">
        <f t="shared" si="375"/>
        <v/>
      </c>
      <c r="CS403" s="397" t="str">
        <f t="shared" si="376"/>
        <v/>
      </c>
      <c r="CT403" s="397" t="str">
        <f t="shared" si="377"/>
        <v/>
      </c>
      <c r="CU403" s="397" t="str">
        <f t="shared" si="378"/>
        <v/>
      </c>
      <c r="CV403" s="491" t="str">
        <f t="shared" si="379"/>
        <v/>
      </c>
      <c r="CW403" s="379"/>
      <c r="CX403" s="399"/>
      <c r="CY403" s="472"/>
      <c r="CZ403" s="400"/>
      <c r="DA403" s="399"/>
      <c r="DB403" s="472"/>
      <c r="DC403" s="404" t="str">
        <f t="shared" si="380"/>
        <v/>
      </c>
      <c r="DD403" s="404" t="str">
        <f t="shared" si="381"/>
        <v/>
      </c>
      <c r="DE403" s="405" t="str">
        <f t="shared" si="382"/>
        <v/>
      </c>
      <c r="DF403" s="379"/>
      <c r="DG403" s="399"/>
      <c r="DH403" s="472"/>
      <c r="DI403" s="400"/>
      <c r="DJ403" s="399"/>
      <c r="DK403" s="472"/>
      <c r="DL403" s="400"/>
      <c r="DM403" s="399"/>
      <c r="DN403" s="472"/>
      <c r="DO403" s="400"/>
      <c r="DP403" s="399"/>
      <c r="DQ403" s="472"/>
      <c r="DR403" s="404" t="str">
        <f t="shared" si="383"/>
        <v/>
      </c>
      <c r="DS403" s="404" t="str">
        <f t="shared" si="384"/>
        <v/>
      </c>
      <c r="DT403" s="405" t="str">
        <f t="shared" si="385"/>
        <v/>
      </c>
    </row>
    <row r="404" spans="1:124">
      <c r="A404" s="487" t="s">
        <v>436</v>
      </c>
      <c r="B404" s="488" t="s">
        <v>181</v>
      </c>
      <c r="C404" s="487">
        <v>207041</v>
      </c>
      <c r="D404" s="487">
        <v>5</v>
      </c>
      <c r="E404" s="395"/>
      <c r="F404" s="395">
        <v>1173</v>
      </c>
      <c r="G404" s="395">
        <v>1102</v>
      </c>
      <c r="H404" s="395">
        <v>997</v>
      </c>
      <c r="I404" s="472">
        <v>1019</v>
      </c>
      <c r="J404" s="472">
        <v>963</v>
      </c>
      <c r="K404" s="394">
        <v>577</v>
      </c>
      <c r="L404" s="395">
        <v>571</v>
      </c>
      <c r="M404" s="395">
        <v>580</v>
      </c>
      <c r="N404" s="395">
        <v>557</v>
      </c>
      <c r="O404" s="396">
        <v>641</v>
      </c>
      <c r="P404" s="396">
        <v>602</v>
      </c>
      <c r="Q404" s="395">
        <v>627</v>
      </c>
      <c r="R404" s="395">
        <v>602</v>
      </c>
      <c r="S404" s="395">
        <v>641</v>
      </c>
      <c r="T404" s="395">
        <v>529</v>
      </c>
      <c r="U404" s="395">
        <v>621</v>
      </c>
      <c r="V404" s="472">
        <v>511</v>
      </c>
      <c r="W404" s="394"/>
      <c r="X404" s="395"/>
      <c r="Y404" s="395"/>
      <c r="Z404" s="395"/>
      <c r="AA404" s="396"/>
      <c r="AB404" s="396"/>
      <c r="AC404" s="395"/>
      <c r="AD404" s="395"/>
      <c r="AE404" s="395"/>
      <c r="AF404" s="395"/>
      <c r="AG404" s="395"/>
      <c r="AH404" s="472"/>
      <c r="AI404" s="489">
        <f t="shared" si="354"/>
        <v>577</v>
      </c>
      <c r="AJ404" s="397">
        <f t="shared" si="355"/>
        <v>571</v>
      </c>
      <c r="AK404" s="397">
        <f t="shared" si="356"/>
        <v>580</v>
      </c>
      <c r="AL404" s="397">
        <f t="shared" si="357"/>
        <v>557</v>
      </c>
      <c r="AM404" s="397">
        <f t="shared" si="358"/>
        <v>641</v>
      </c>
      <c r="AN404" s="397">
        <f t="shared" si="359"/>
        <v>602</v>
      </c>
      <c r="AO404" s="397">
        <f t="shared" si="360"/>
        <v>627</v>
      </c>
      <c r="AP404" s="397">
        <f t="shared" si="361"/>
        <v>602</v>
      </c>
      <c r="AQ404" s="397">
        <f t="shared" si="362"/>
        <v>641</v>
      </c>
      <c r="AR404" s="397">
        <f t="shared" si="363"/>
        <v>529</v>
      </c>
      <c r="AS404" s="397">
        <f t="shared" si="364"/>
        <v>621</v>
      </c>
      <c r="AT404" s="398">
        <f t="shared" si="365"/>
        <v>511</v>
      </c>
      <c r="AU404" s="379">
        <v>331</v>
      </c>
      <c r="AV404" s="395">
        <v>383</v>
      </c>
      <c r="AW404" s="472">
        <v>338</v>
      </c>
      <c r="AX404" s="400">
        <v>56</v>
      </c>
      <c r="AY404" s="395">
        <v>56</v>
      </c>
      <c r="AZ404" s="472">
        <v>65</v>
      </c>
      <c r="BA404" s="489">
        <f t="shared" si="366"/>
        <v>142</v>
      </c>
      <c r="BB404" s="397">
        <f t="shared" si="367"/>
        <v>182</v>
      </c>
      <c r="BC404" s="398">
        <f t="shared" si="368"/>
        <v>108</v>
      </c>
      <c r="BD404" s="401">
        <v>218</v>
      </c>
      <c r="BE404" s="402">
        <v>229</v>
      </c>
      <c r="BF404" s="472">
        <v>216</v>
      </c>
      <c r="BG404" s="403">
        <v>218</v>
      </c>
      <c r="BH404" s="402">
        <v>212</v>
      </c>
      <c r="BI404" s="472">
        <v>201</v>
      </c>
      <c r="BJ404" s="403">
        <v>40</v>
      </c>
      <c r="BK404" s="402">
        <v>49</v>
      </c>
      <c r="BL404" s="472">
        <v>73</v>
      </c>
      <c r="BM404" s="403">
        <v>192</v>
      </c>
      <c r="BN404" s="402">
        <f>89+78</f>
        <v>167</v>
      </c>
      <c r="BO404" s="472">
        <v>215</v>
      </c>
      <c r="BP404" s="490">
        <f t="shared" si="369"/>
        <v>191</v>
      </c>
      <c r="BQ404" s="475">
        <f t="shared" si="370"/>
        <v>157</v>
      </c>
      <c r="BR404" s="405">
        <f t="shared" si="371"/>
        <v>123</v>
      </c>
      <c r="BS404" s="476"/>
      <c r="BT404" s="402"/>
      <c r="BU404" s="402"/>
      <c r="BV404" s="402"/>
      <c r="BW404" s="472"/>
      <c r="BX404" s="472"/>
      <c r="BY404" s="403"/>
      <c r="BZ404" s="402"/>
      <c r="CA404" s="402"/>
      <c r="CB404" s="402"/>
      <c r="CC404" s="402"/>
      <c r="CD404" s="402"/>
      <c r="CE404" s="402"/>
      <c r="CF404" s="472"/>
      <c r="CG404" s="403"/>
      <c r="CH404" s="399"/>
      <c r="CI404" s="402"/>
      <c r="CJ404" s="402"/>
      <c r="CK404" s="402"/>
      <c r="CL404" s="402"/>
      <c r="CM404" s="402"/>
      <c r="CN404" s="472"/>
      <c r="CO404" s="489" t="str">
        <f t="shared" si="372"/>
        <v/>
      </c>
      <c r="CP404" s="397" t="str">
        <f t="shared" si="373"/>
        <v/>
      </c>
      <c r="CQ404" s="397" t="str">
        <f t="shared" si="374"/>
        <v/>
      </c>
      <c r="CR404" s="397" t="str">
        <f t="shared" si="375"/>
        <v/>
      </c>
      <c r="CS404" s="397" t="str">
        <f t="shared" si="376"/>
        <v/>
      </c>
      <c r="CT404" s="397" t="str">
        <f t="shared" si="377"/>
        <v/>
      </c>
      <c r="CU404" s="397" t="str">
        <f t="shared" si="378"/>
        <v/>
      </c>
      <c r="CV404" s="491" t="str">
        <f t="shared" si="379"/>
        <v/>
      </c>
      <c r="CW404" s="379"/>
      <c r="CX404" s="399"/>
      <c r="CY404" s="472"/>
      <c r="CZ404" s="400"/>
      <c r="DA404" s="399"/>
      <c r="DB404" s="472"/>
      <c r="DC404" s="404" t="str">
        <f t="shared" si="380"/>
        <v/>
      </c>
      <c r="DD404" s="404" t="str">
        <f t="shared" si="381"/>
        <v/>
      </c>
      <c r="DE404" s="405" t="str">
        <f t="shared" si="382"/>
        <v/>
      </c>
      <c r="DF404" s="379"/>
      <c r="DG404" s="399"/>
      <c r="DH404" s="472"/>
      <c r="DI404" s="400"/>
      <c r="DJ404" s="399"/>
      <c r="DK404" s="472"/>
      <c r="DL404" s="400"/>
      <c r="DM404" s="399"/>
      <c r="DN404" s="472"/>
      <c r="DO404" s="400"/>
      <c r="DP404" s="399"/>
      <c r="DQ404" s="472"/>
      <c r="DR404" s="404" t="str">
        <f t="shared" si="383"/>
        <v/>
      </c>
      <c r="DS404" s="404" t="str">
        <f t="shared" si="384"/>
        <v/>
      </c>
      <c r="DT404" s="405" t="str">
        <f t="shared" si="385"/>
        <v/>
      </c>
    </row>
    <row r="405" spans="1:124" ht="13.5" thickBot="1">
      <c r="A405" s="487" t="s">
        <v>436</v>
      </c>
      <c r="B405" s="576" t="s">
        <v>182</v>
      </c>
      <c r="C405" s="487">
        <v>207209</v>
      </c>
      <c r="D405" s="487">
        <v>5</v>
      </c>
      <c r="E405" s="395"/>
      <c r="F405" s="395">
        <v>970</v>
      </c>
      <c r="G405" s="395">
        <v>1179</v>
      </c>
      <c r="H405" s="395">
        <v>1124</v>
      </c>
      <c r="I405" s="472">
        <v>858</v>
      </c>
      <c r="J405" s="472">
        <v>866</v>
      </c>
      <c r="K405" s="394">
        <v>216</v>
      </c>
      <c r="L405" s="395">
        <v>225</v>
      </c>
      <c r="M405" s="395">
        <v>180</v>
      </c>
      <c r="N405" s="395">
        <v>136</v>
      </c>
      <c r="O405" s="396">
        <v>156</v>
      </c>
      <c r="P405" s="396">
        <v>198</v>
      </c>
      <c r="Q405" s="395">
        <v>161</v>
      </c>
      <c r="R405" s="395">
        <v>171</v>
      </c>
      <c r="S405" s="395">
        <v>229</v>
      </c>
      <c r="T405" s="395">
        <v>321</v>
      </c>
      <c r="U405" s="395">
        <v>268</v>
      </c>
      <c r="V405" s="472">
        <v>289</v>
      </c>
      <c r="W405" s="394"/>
      <c r="X405" s="395"/>
      <c r="Y405" s="395"/>
      <c r="Z405" s="395"/>
      <c r="AA405" s="396"/>
      <c r="AB405" s="396"/>
      <c r="AC405" s="395"/>
      <c r="AD405" s="395"/>
      <c r="AE405" s="395"/>
      <c r="AF405" s="395"/>
      <c r="AG405" s="395"/>
      <c r="AH405" s="472"/>
      <c r="AI405" s="489">
        <f t="shared" si="354"/>
        <v>216</v>
      </c>
      <c r="AJ405" s="397">
        <f t="shared" si="355"/>
        <v>225</v>
      </c>
      <c r="AK405" s="397">
        <f t="shared" si="356"/>
        <v>180</v>
      </c>
      <c r="AL405" s="397">
        <f t="shared" si="357"/>
        <v>136</v>
      </c>
      <c r="AM405" s="397">
        <f t="shared" si="358"/>
        <v>156</v>
      </c>
      <c r="AN405" s="397">
        <f t="shared" si="359"/>
        <v>198</v>
      </c>
      <c r="AO405" s="397">
        <f t="shared" si="360"/>
        <v>161</v>
      </c>
      <c r="AP405" s="397">
        <f t="shared" si="361"/>
        <v>171</v>
      </c>
      <c r="AQ405" s="397">
        <f t="shared" si="362"/>
        <v>229</v>
      </c>
      <c r="AR405" s="397">
        <f t="shared" si="363"/>
        <v>321</v>
      </c>
      <c r="AS405" s="397">
        <f t="shared" si="364"/>
        <v>268</v>
      </c>
      <c r="AT405" s="398">
        <f t="shared" si="365"/>
        <v>289</v>
      </c>
      <c r="AU405" s="379">
        <v>162</v>
      </c>
      <c r="AV405" s="395">
        <v>154</v>
      </c>
      <c r="AW405" s="472">
        <v>172</v>
      </c>
      <c r="AX405" s="400">
        <v>29</v>
      </c>
      <c r="AY405" s="395">
        <v>38</v>
      </c>
      <c r="AZ405" s="472">
        <v>22</v>
      </c>
      <c r="BA405" s="489">
        <f t="shared" si="366"/>
        <v>130</v>
      </c>
      <c r="BB405" s="397">
        <f t="shared" si="367"/>
        <v>76</v>
      </c>
      <c r="BC405" s="398">
        <f t="shared" si="368"/>
        <v>95</v>
      </c>
      <c r="BD405" s="401">
        <v>92</v>
      </c>
      <c r="BE405" s="402">
        <v>71</v>
      </c>
      <c r="BF405" s="472">
        <v>55</v>
      </c>
      <c r="BG405" s="403">
        <v>84</v>
      </c>
      <c r="BH405" s="402">
        <v>91</v>
      </c>
      <c r="BI405" s="472">
        <v>62</v>
      </c>
      <c r="BJ405" s="403">
        <v>8</v>
      </c>
      <c r="BK405" s="494">
        <v>46</v>
      </c>
      <c r="BL405" s="472">
        <v>5</v>
      </c>
      <c r="BM405" s="403">
        <v>34</v>
      </c>
      <c r="BN405" s="402">
        <f>14+41</f>
        <v>55</v>
      </c>
      <c r="BO405" s="472">
        <v>46</v>
      </c>
      <c r="BP405" s="490">
        <f t="shared" si="369"/>
        <v>22</v>
      </c>
      <c r="BQ405" s="475">
        <f t="shared" si="370"/>
        <v>26</v>
      </c>
      <c r="BR405" s="405">
        <f t="shared" si="371"/>
        <v>55</v>
      </c>
      <c r="BS405" s="476"/>
      <c r="BT405" s="402"/>
      <c r="BU405" s="402"/>
      <c r="BV405" s="402"/>
      <c r="BW405" s="472"/>
      <c r="BX405" s="472"/>
      <c r="BY405" s="403"/>
      <c r="BZ405" s="402"/>
      <c r="CA405" s="402"/>
      <c r="CB405" s="402"/>
      <c r="CC405" s="402"/>
      <c r="CD405" s="402"/>
      <c r="CE405" s="402"/>
      <c r="CF405" s="472"/>
      <c r="CG405" s="403"/>
      <c r="CH405" s="399"/>
      <c r="CI405" s="402"/>
      <c r="CJ405" s="402"/>
      <c r="CK405" s="402"/>
      <c r="CL405" s="402"/>
      <c r="CM405" s="402"/>
      <c r="CN405" s="472"/>
      <c r="CO405" s="489" t="str">
        <f t="shared" si="372"/>
        <v/>
      </c>
      <c r="CP405" s="397" t="str">
        <f t="shared" si="373"/>
        <v/>
      </c>
      <c r="CQ405" s="397" t="str">
        <f t="shared" si="374"/>
        <v/>
      </c>
      <c r="CR405" s="397" t="str">
        <f t="shared" si="375"/>
        <v/>
      </c>
      <c r="CS405" s="397" t="str">
        <f t="shared" si="376"/>
        <v/>
      </c>
      <c r="CT405" s="397" t="str">
        <f t="shared" si="377"/>
        <v/>
      </c>
      <c r="CU405" s="397" t="str">
        <f t="shared" si="378"/>
        <v/>
      </c>
      <c r="CV405" s="491" t="str">
        <f t="shared" si="379"/>
        <v/>
      </c>
      <c r="CW405" s="379"/>
      <c r="CX405" s="399"/>
      <c r="CY405" s="472"/>
      <c r="CZ405" s="400"/>
      <c r="DA405" s="399"/>
      <c r="DB405" s="472"/>
      <c r="DC405" s="404" t="str">
        <f t="shared" si="380"/>
        <v/>
      </c>
      <c r="DD405" s="404" t="str">
        <f t="shared" si="381"/>
        <v/>
      </c>
      <c r="DE405" s="405" t="str">
        <f t="shared" si="382"/>
        <v/>
      </c>
      <c r="DF405" s="379"/>
      <c r="DG405" s="399"/>
      <c r="DH405" s="472"/>
      <c r="DI405" s="400"/>
      <c r="DJ405" s="399"/>
      <c r="DK405" s="472"/>
      <c r="DL405" s="400"/>
      <c r="DM405" s="399"/>
      <c r="DN405" s="472"/>
      <c r="DO405" s="400"/>
      <c r="DP405" s="399"/>
      <c r="DQ405" s="472"/>
      <c r="DR405" s="404" t="str">
        <f t="shared" si="383"/>
        <v/>
      </c>
      <c r="DS405" s="404" t="str">
        <f t="shared" si="384"/>
        <v/>
      </c>
      <c r="DT405" s="405" t="str">
        <f t="shared" si="385"/>
        <v/>
      </c>
    </row>
    <row r="406" spans="1:124" ht="13.5" thickBot="1">
      <c r="A406" s="487" t="s">
        <v>436</v>
      </c>
      <c r="B406" s="488" t="s">
        <v>183</v>
      </c>
      <c r="C406" s="487">
        <v>207306</v>
      </c>
      <c r="D406" s="487">
        <v>5</v>
      </c>
      <c r="E406" s="395"/>
      <c r="F406" s="395">
        <v>551</v>
      </c>
      <c r="G406" s="395">
        <v>535</v>
      </c>
      <c r="H406" s="395">
        <v>547</v>
      </c>
      <c r="I406" s="472">
        <v>461</v>
      </c>
      <c r="J406" s="472">
        <v>636</v>
      </c>
      <c r="K406" s="394">
        <v>234</v>
      </c>
      <c r="L406" s="395">
        <v>293</v>
      </c>
      <c r="M406" s="395">
        <v>290</v>
      </c>
      <c r="N406" s="395">
        <v>310</v>
      </c>
      <c r="O406" s="396">
        <v>331</v>
      </c>
      <c r="P406" s="396">
        <v>309</v>
      </c>
      <c r="Q406" s="395">
        <v>297</v>
      </c>
      <c r="R406" s="395">
        <v>308</v>
      </c>
      <c r="S406" s="395">
        <v>291</v>
      </c>
      <c r="T406" s="395">
        <v>270</v>
      </c>
      <c r="U406" s="395">
        <v>236</v>
      </c>
      <c r="V406" s="472">
        <v>322</v>
      </c>
      <c r="W406" s="394"/>
      <c r="X406" s="395"/>
      <c r="Y406" s="395"/>
      <c r="Z406" s="395"/>
      <c r="AA406" s="396"/>
      <c r="AB406" s="396"/>
      <c r="AC406" s="395"/>
      <c r="AD406" s="395"/>
      <c r="AE406" s="395"/>
      <c r="AF406" s="395"/>
      <c r="AG406" s="395"/>
      <c r="AH406" s="472"/>
      <c r="AI406" s="489">
        <f t="shared" si="354"/>
        <v>234</v>
      </c>
      <c r="AJ406" s="397">
        <f t="shared" si="355"/>
        <v>293</v>
      </c>
      <c r="AK406" s="397">
        <f t="shared" si="356"/>
        <v>290</v>
      </c>
      <c r="AL406" s="397">
        <f t="shared" si="357"/>
        <v>310</v>
      </c>
      <c r="AM406" s="397">
        <f t="shared" si="358"/>
        <v>331</v>
      </c>
      <c r="AN406" s="397">
        <f t="shared" si="359"/>
        <v>309</v>
      </c>
      <c r="AO406" s="397">
        <f t="shared" si="360"/>
        <v>297</v>
      </c>
      <c r="AP406" s="397">
        <f t="shared" si="361"/>
        <v>308</v>
      </c>
      <c r="AQ406" s="397">
        <f t="shared" si="362"/>
        <v>291</v>
      </c>
      <c r="AR406" s="397">
        <f t="shared" si="363"/>
        <v>270</v>
      </c>
      <c r="AS406" s="397">
        <f t="shared" si="364"/>
        <v>236</v>
      </c>
      <c r="AT406" s="398">
        <f t="shared" si="365"/>
        <v>322</v>
      </c>
      <c r="AU406" s="379">
        <v>169</v>
      </c>
      <c r="AV406" s="603">
        <v>140</v>
      </c>
      <c r="AW406" s="472">
        <v>212</v>
      </c>
      <c r="AX406" s="400">
        <v>25</v>
      </c>
      <c r="AY406" s="395">
        <v>19</v>
      </c>
      <c r="AZ406" s="472">
        <v>33</v>
      </c>
      <c r="BA406" s="489">
        <f t="shared" si="366"/>
        <v>76</v>
      </c>
      <c r="BB406" s="397">
        <f t="shared" si="367"/>
        <v>77</v>
      </c>
      <c r="BC406" s="398">
        <f t="shared" si="368"/>
        <v>77</v>
      </c>
      <c r="BD406" s="401">
        <v>91</v>
      </c>
      <c r="BE406" s="402">
        <v>115</v>
      </c>
      <c r="BF406" s="472">
        <v>107</v>
      </c>
      <c r="BG406" s="403">
        <v>74</v>
      </c>
      <c r="BH406" s="402">
        <v>104</v>
      </c>
      <c r="BI406" s="472">
        <v>80</v>
      </c>
      <c r="BJ406" s="403">
        <v>9</v>
      </c>
      <c r="BK406" s="402">
        <v>10</v>
      </c>
      <c r="BL406" s="472">
        <v>19</v>
      </c>
      <c r="BM406" s="403">
        <v>105</v>
      </c>
      <c r="BN406" s="402">
        <f>64+47</f>
        <v>111</v>
      </c>
      <c r="BO406" s="472">
        <v>89</v>
      </c>
      <c r="BP406" s="490">
        <f t="shared" si="369"/>
        <v>126</v>
      </c>
      <c r="BQ406" s="475">
        <f t="shared" si="370"/>
        <v>73</v>
      </c>
      <c r="BR406" s="405">
        <f t="shared" si="371"/>
        <v>82</v>
      </c>
      <c r="BS406" s="476"/>
      <c r="BT406" s="402"/>
      <c r="BU406" s="402"/>
      <c r="BV406" s="402"/>
      <c r="BW406" s="472"/>
      <c r="BX406" s="472"/>
      <c r="BY406" s="403"/>
      <c r="BZ406" s="402"/>
      <c r="CA406" s="402"/>
      <c r="CB406" s="402"/>
      <c r="CC406" s="402"/>
      <c r="CD406" s="402"/>
      <c r="CE406" s="402"/>
      <c r="CF406" s="472"/>
      <c r="CG406" s="403"/>
      <c r="CH406" s="399"/>
      <c r="CI406" s="402"/>
      <c r="CJ406" s="402"/>
      <c r="CK406" s="402"/>
      <c r="CL406" s="402"/>
      <c r="CM406" s="402"/>
      <c r="CN406" s="472"/>
      <c r="CO406" s="489" t="str">
        <f t="shared" si="372"/>
        <v/>
      </c>
      <c r="CP406" s="397" t="str">
        <f t="shared" si="373"/>
        <v/>
      </c>
      <c r="CQ406" s="397" t="str">
        <f t="shared" si="374"/>
        <v/>
      </c>
      <c r="CR406" s="397" t="str">
        <f t="shared" si="375"/>
        <v/>
      </c>
      <c r="CS406" s="397" t="str">
        <f t="shared" si="376"/>
        <v/>
      </c>
      <c r="CT406" s="397" t="str">
        <f t="shared" si="377"/>
        <v/>
      </c>
      <c r="CU406" s="397" t="str">
        <f t="shared" si="378"/>
        <v/>
      </c>
      <c r="CV406" s="491" t="str">
        <f t="shared" si="379"/>
        <v/>
      </c>
      <c r="CW406" s="379"/>
      <c r="CX406" s="399"/>
      <c r="CY406" s="472"/>
      <c r="CZ406" s="400"/>
      <c r="DA406" s="399"/>
      <c r="DB406" s="472"/>
      <c r="DC406" s="404" t="str">
        <f t="shared" si="380"/>
        <v/>
      </c>
      <c r="DD406" s="404" t="str">
        <f t="shared" si="381"/>
        <v/>
      </c>
      <c r="DE406" s="405" t="str">
        <f t="shared" si="382"/>
        <v/>
      </c>
      <c r="DF406" s="379"/>
      <c r="DG406" s="399"/>
      <c r="DH406" s="472"/>
      <c r="DI406" s="400"/>
      <c r="DJ406" s="399"/>
      <c r="DK406" s="472"/>
      <c r="DL406" s="400"/>
      <c r="DM406" s="399"/>
      <c r="DN406" s="472"/>
      <c r="DO406" s="400"/>
      <c r="DP406" s="399"/>
      <c r="DQ406" s="472"/>
      <c r="DR406" s="404" t="str">
        <f t="shared" si="383"/>
        <v/>
      </c>
      <c r="DS406" s="404" t="str">
        <f t="shared" si="384"/>
        <v/>
      </c>
      <c r="DT406" s="405" t="str">
        <f t="shared" si="385"/>
        <v/>
      </c>
    </row>
    <row r="407" spans="1:124">
      <c r="A407" s="487" t="s">
        <v>436</v>
      </c>
      <c r="B407" s="488" t="s">
        <v>184</v>
      </c>
      <c r="C407" s="487">
        <v>207847</v>
      </c>
      <c r="D407" s="487">
        <v>5</v>
      </c>
      <c r="E407" s="395"/>
      <c r="F407" s="395">
        <v>1590</v>
      </c>
      <c r="G407" s="395">
        <v>1492</v>
      </c>
      <c r="H407" s="395">
        <v>1464</v>
      </c>
      <c r="I407" s="472">
        <v>1440</v>
      </c>
      <c r="J407" s="472">
        <v>1454</v>
      </c>
      <c r="K407" s="394">
        <v>579</v>
      </c>
      <c r="L407" s="395">
        <v>578</v>
      </c>
      <c r="M407" s="395">
        <v>499</v>
      </c>
      <c r="N407" s="395">
        <v>572</v>
      </c>
      <c r="O407" s="396">
        <v>513</v>
      </c>
      <c r="P407" s="396">
        <v>614</v>
      </c>
      <c r="Q407" s="395">
        <v>574</v>
      </c>
      <c r="R407" s="395">
        <v>653</v>
      </c>
      <c r="S407" s="395">
        <v>606</v>
      </c>
      <c r="T407" s="395">
        <v>587</v>
      </c>
      <c r="U407" s="395">
        <v>603</v>
      </c>
      <c r="V407" s="472">
        <v>632</v>
      </c>
      <c r="W407" s="394"/>
      <c r="X407" s="395"/>
      <c r="Y407" s="395"/>
      <c r="Z407" s="395"/>
      <c r="AA407" s="396"/>
      <c r="AB407" s="396"/>
      <c r="AC407" s="395"/>
      <c r="AD407" s="395"/>
      <c r="AE407" s="395"/>
      <c r="AF407" s="395"/>
      <c r="AG407" s="395"/>
      <c r="AH407" s="472"/>
      <c r="AI407" s="489">
        <f t="shared" si="354"/>
        <v>579</v>
      </c>
      <c r="AJ407" s="397">
        <f t="shared" si="355"/>
        <v>578</v>
      </c>
      <c r="AK407" s="397">
        <f t="shared" si="356"/>
        <v>499</v>
      </c>
      <c r="AL407" s="397">
        <f t="shared" si="357"/>
        <v>572</v>
      </c>
      <c r="AM407" s="397">
        <f t="shared" si="358"/>
        <v>513</v>
      </c>
      <c r="AN407" s="397">
        <f t="shared" si="359"/>
        <v>614</v>
      </c>
      <c r="AO407" s="397">
        <f t="shared" si="360"/>
        <v>574</v>
      </c>
      <c r="AP407" s="397">
        <f t="shared" si="361"/>
        <v>653</v>
      </c>
      <c r="AQ407" s="397">
        <f t="shared" si="362"/>
        <v>606</v>
      </c>
      <c r="AR407" s="397">
        <f t="shared" si="363"/>
        <v>587</v>
      </c>
      <c r="AS407" s="397">
        <f t="shared" si="364"/>
        <v>603</v>
      </c>
      <c r="AT407" s="398">
        <f t="shared" si="365"/>
        <v>632</v>
      </c>
      <c r="AU407" s="379">
        <v>322</v>
      </c>
      <c r="AV407" s="395">
        <v>348</v>
      </c>
      <c r="AW407" s="472">
        <v>367</v>
      </c>
      <c r="AX407" s="400">
        <v>46</v>
      </c>
      <c r="AY407" s="395">
        <v>44</v>
      </c>
      <c r="AZ407" s="472">
        <v>70</v>
      </c>
      <c r="BA407" s="489">
        <f t="shared" si="366"/>
        <v>219</v>
      </c>
      <c r="BB407" s="397">
        <f t="shared" si="367"/>
        <v>211</v>
      </c>
      <c r="BC407" s="398">
        <f t="shared" si="368"/>
        <v>195</v>
      </c>
      <c r="BD407" s="401">
        <v>157</v>
      </c>
      <c r="BE407" s="402">
        <v>183</v>
      </c>
      <c r="BF407" s="472">
        <v>167</v>
      </c>
      <c r="BG407" s="403">
        <v>219</v>
      </c>
      <c r="BH407" s="402">
        <v>234</v>
      </c>
      <c r="BI407" s="472">
        <v>166</v>
      </c>
      <c r="BJ407" s="403">
        <v>29</v>
      </c>
      <c r="BK407" s="402">
        <v>36</v>
      </c>
      <c r="BL407" s="472">
        <v>43</v>
      </c>
      <c r="BM407" s="403">
        <v>122</v>
      </c>
      <c r="BN407" s="402">
        <f>59+89</f>
        <v>148</v>
      </c>
      <c r="BO407" s="472">
        <v>112</v>
      </c>
      <c r="BP407" s="490">
        <f t="shared" si="369"/>
        <v>205</v>
      </c>
      <c r="BQ407" s="475">
        <f t="shared" si="370"/>
        <v>247</v>
      </c>
      <c r="BR407" s="405">
        <f t="shared" si="371"/>
        <v>252</v>
      </c>
      <c r="BS407" s="476"/>
      <c r="BT407" s="402"/>
      <c r="BU407" s="402"/>
      <c r="BV407" s="402"/>
      <c r="BW407" s="472"/>
      <c r="BX407" s="472"/>
      <c r="BY407" s="403"/>
      <c r="BZ407" s="402"/>
      <c r="CA407" s="402"/>
      <c r="CB407" s="402"/>
      <c r="CC407" s="402"/>
      <c r="CD407" s="402"/>
      <c r="CE407" s="402"/>
      <c r="CF407" s="472"/>
      <c r="CG407" s="403"/>
      <c r="CH407" s="399"/>
      <c r="CI407" s="402"/>
      <c r="CJ407" s="402"/>
      <c r="CK407" s="402"/>
      <c r="CL407" s="402"/>
      <c r="CM407" s="402"/>
      <c r="CN407" s="472"/>
      <c r="CO407" s="489" t="str">
        <f t="shared" si="372"/>
        <v/>
      </c>
      <c r="CP407" s="397" t="str">
        <f t="shared" si="373"/>
        <v/>
      </c>
      <c r="CQ407" s="397" t="str">
        <f t="shared" si="374"/>
        <v/>
      </c>
      <c r="CR407" s="397" t="str">
        <f t="shared" si="375"/>
        <v/>
      </c>
      <c r="CS407" s="397" t="str">
        <f t="shared" si="376"/>
        <v/>
      </c>
      <c r="CT407" s="397" t="str">
        <f t="shared" si="377"/>
        <v/>
      </c>
      <c r="CU407" s="397" t="str">
        <f t="shared" si="378"/>
        <v/>
      </c>
      <c r="CV407" s="491" t="str">
        <f t="shared" si="379"/>
        <v/>
      </c>
      <c r="CW407" s="379"/>
      <c r="CX407" s="399"/>
      <c r="CY407" s="472"/>
      <c r="CZ407" s="400"/>
      <c r="DA407" s="399"/>
      <c r="DB407" s="472"/>
      <c r="DC407" s="404" t="str">
        <f t="shared" si="380"/>
        <v/>
      </c>
      <c r="DD407" s="404" t="str">
        <f t="shared" si="381"/>
        <v/>
      </c>
      <c r="DE407" s="405" t="str">
        <f t="shared" si="382"/>
        <v/>
      </c>
      <c r="DF407" s="379"/>
      <c r="DG407" s="399"/>
      <c r="DH407" s="472"/>
      <c r="DI407" s="400"/>
      <c r="DJ407" s="399"/>
      <c r="DK407" s="472"/>
      <c r="DL407" s="400"/>
      <c r="DM407" s="399"/>
      <c r="DN407" s="472"/>
      <c r="DO407" s="400"/>
      <c r="DP407" s="399"/>
      <c r="DQ407" s="472"/>
      <c r="DR407" s="404" t="str">
        <f t="shared" si="383"/>
        <v/>
      </c>
      <c r="DS407" s="404" t="str">
        <f t="shared" si="384"/>
        <v/>
      </c>
      <c r="DT407" s="405" t="str">
        <f t="shared" si="385"/>
        <v/>
      </c>
    </row>
    <row r="408" spans="1:124">
      <c r="A408" s="487" t="s">
        <v>436</v>
      </c>
      <c r="B408" s="488" t="s">
        <v>185</v>
      </c>
      <c r="C408" s="487">
        <v>207865</v>
      </c>
      <c r="D408" s="487">
        <v>5</v>
      </c>
      <c r="E408" s="395"/>
      <c r="F408" s="395">
        <f>1280+153</f>
        <v>1433</v>
      </c>
      <c r="G408" s="395">
        <f>1227+23</f>
        <v>1250</v>
      </c>
      <c r="H408" s="395">
        <f>1058+128</f>
        <v>1186</v>
      </c>
      <c r="I408" s="472">
        <f>107+1060</f>
        <v>1167</v>
      </c>
      <c r="J408" s="472">
        <f>116+1079</f>
        <v>1195</v>
      </c>
      <c r="K408" s="394">
        <v>730</v>
      </c>
      <c r="L408" s="395">
        <v>712</v>
      </c>
      <c r="M408" s="395">
        <v>856</v>
      </c>
      <c r="N408" s="395">
        <v>774</v>
      </c>
      <c r="O408" s="396">
        <v>797</v>
      </c>
      <c r="P408" s="396">
        <v>830</v>
      </c>
      <c r="Q408" s="395">
        <v>893</v>
      </c>
      <c r="R408" s="395">
        <v>948</v>
      </c>
      <c r="S408" s="395">
        <v>915</v>
      </c>
      <c r="T408" s="395">
        <v>719</v>
      </c>
      <c r="U408" s="395">
        <v>744</v>
      </c>
      <c r="V408" s="472">
        <v>790</v>
      </c>
      <c r="W408" s="394"/>
      <c r="X408" s="395"/>
      <c r="Y408" s="395"/>
      <c r="Z408" s="395"/>
      <c r="AA408" s="396"/>
      <c r="AB408" s="396"/>
      <c r="AC408" s="395"/>
      <c r="AD408" s="395"/>
      <c r="AE408" s="395"/>
      <c r="AF408" s="395"/>
      <c r="AG408" s="395"/>
      <c r="AH408" s="472"/>
      <c r="AI408" s="489">
        <f t="shared" si="354"/>
        <v>730</v>
      </c>
      <c r="AJ408" s="397">
        <f t="shared" si="355"/>
        <v>712</v>
      </c>
      <c r="AK408" s="397">
        <f t="shared" si="356"/>
        <v>856</v>
      </c>
      <c r="AL408" s="397">
        <f t="shared" si="357"/>
        <v>774</v>
      </c>
      <c r="AM408" s="397">
        <f t="shared" si="358"/>
        <v>797</v>
      </c>
      <c r="AN408" s="397">
        <f t="shared" si="359"/>
        <v>830</v>
      </c>
      <c r="AO408" s="397">
        <f t="shared" si="360"/>
        <v>893</v>
      </c>
      <c r="AP408" s="397">
        <f t="shared" si="361"/>
        <v>948</v>
      </c>
      <c r="AQ408" s="397">
        <f t="shared" si="362"/>
        <v>915</v>
      </c>
      <c r="AR408" s="397">
        <f t="shared" si="363"/>
        <v>719</v>
      </c>
      <c r="AS408" s="397">
        <f t="shared" si="364"/>
        <v>744</v>
      </c>
      <c r="AT408" s="398">
        <f t="shared" si="365"/>
        <v>790</v>
      </c>
      <c r="AU408" s="379">
        <v>456</v>
      </c>
      <c r="AV408" s="395">
        <v>456</v>
      </c>
      <c r="AW408" s="472">
        <v>520</v>
      </c>
      <c r="AX408" s="400">
        <v>101</v>
      </c>
      <c r="AY408" s="395">
        <v>97</v>
      </c>
      <c r="AZ408" s="472">
        <v>118</v>
      </c>
      <c r="BA408" s="489">
        <f t="shared" si="366"/>
        <v>162</v>
      </c>
      <c r="BB408" s="397">
        <f t="shared" si="367"/>
        <v>191</v>
      </c>
      <c r="BC408" s="398">
        <f t="shared" si="368"/>
        <v>152</v>
      </c>
      <c r="BD408" s="401">
        <v>314</v>
      </c>
      <c r="BE408" s="402">
        <v>291</v>
      </c>
      <c r="BF408" s="472">
        <v>303</v>
      </c>
      <c r="BG408" s="403">
        <v>288</v>
      </c>
      <c r="BH408" s="402">
        <v>294</v>
      </c>
      <c r="BI408" s="472">
        <v>289</v>
      </c>
      <c r="BJ408" s="403">
        <v>45</v>
      </c>
      <c r="BK408" s="402">
        <v>70</v>
      </c>
      <c r="BL408" s="472">
        <v>101</v>
      </c>
      <c r="BM408" s="403">
        <v>271</v>
      </c>
      <c r="BN408" s="402">
        <f>126+151</f>
        <v>277</v>
      </c>
      <c r="BO408" s="472">
        <v>280</v>
      </c>
      <c r="BP408" s="490">
        <f t="shared" si="369"/>
        <v>167</v>
      </c>
      <c r="BQ408" s="475">
        <f t="shared" si="370"/>
        <v>192</v>
      </c>
      <c r="BR408" s="405">
        <f t="shared" si="371"/>
        <v>209</v>
      </c>
      <c r="BS408" s="476"/>
      <c r="BT408" s="402"/>
      <c r="BU408" s="402"/>
      <c r="BV408" s="402"/>
      <c r="BW408" s="472"/>
      <c r="BX408" s="472"/>
      <c r="BY408" s="403"/>
      <c r="BZ408" s="402"/>
      <c r="CA408" s="402"/>
      <c r="CB408" s="402"/>
      <c r="CC408" s="402"/>
      <c r="CD408" s="402"/>
      <c r="CE408" s="402"/>
      <c r="CF408" s="472"/>
      <c r="CG408" s="403"/>
      <c r="CH408" s="399"/>
      <c r="CI408" s="402"/>
      <c r="CJ408" s="402"/>
      <c r="CK408" s="402"/>
      <c r="CL408" s="402"/>
      <c r="CM408" s="402"/>
      <c r="CN408" s="472"/>
      <c r="CO408" s="489" t="str">
        <f t="shared" si="372"/>
        <v/>
      </c>
      <c r="CP408" s="397" t="str">
        <f t="shared" si="373"/>
        <v/>
      </c>
      <c r="CQ408" s="397" t="str">
        <f t="shared" si="374"/>
        <v/>
      </c>
      <c r="CR408" s="397" t="str">
        <f t="shared" si="375"/>
        <v/>
      </c>
      <c r="CS408" s="397" t="str">
        <f t="shared" si="376"/>
        <v/>
      </c>
      <c r="CT408" s="397" t="str">
        <f t="shared" si="377"/>
        <v/>
      </c>
      <c r="CU408" s="397" t="str">
        <f t="shared" si="378"/>
        <v/>
      </c>
      <c r="CV408" s="491" t="str">
        <f t="shared" si="379"/>
        <v/>
      </c>
      <c r="CW408" s="379"/>
      <c r="CX408" s="399"/>
      <c r="CY408" s="472"/>
      <c r="CZ408" s="400"/>
      <c r="DA408" s="399"/>
      <c r="DB408" s="472"/>
      <c r="DC408" s="404" t="str">
        <f t="shared" si="380"/>
        <v/>
      </c>
      <c r="DD408" s="404" t="str">
        <f t="shared" si="381"/>
        <v/>
      </c>
      <c r="DE408" s="405" t="str">
        <f t="shared" si="382"/>
        <v/>
      </c>
      <c r="DF408" s="379"/>
      <c r="DG408" s="399"/>
      <c r="DH408" s="472"/>
      <c r="DI408" s="400"/>
      <c r="DJ408" s="399"/>
      <c r="DK408" s="472"/>
      <c r="DL408" s="400"/>
      <c r="DM408" s="399"/>
      <c r="DN408" s="472"/>
      <c r="DO408" s="400"/>
      <c r="DP408" s="399"/>
      <c r="DQ408" s="472"/>
      <c r="DR408" s="404" t="str">
        <f t="shared" si="383"/>
        <v/>
      </c>
      <c r="DS408" s="404" t="str">
        <f t="shared" si="384"/>
        <v/>
      </c>
      <c r="DT408" s="405" t="str">
        <f t="shared" si="385"/>
        <v/>
      </c>
    </row>
    <row r="409" spans="1:124">
      <c r="A409" s="487" t="s">
        <v>436</v>
      </c>
      <c r="B409" s="488" t="s">
        <v>186</v>
      </c>
      <c r="C409" s="487">
        <v>207351</v>
      </c>
      <c r="D409" s="487">
        <v>6</v>
      </c>
      <c r="E409" s="395"/>
      <c r="F409" s="395">
        <v>398</v>
      </c>
      <c r="G409" s="395">
        <v>436</v>
      </c>
      <c r="H409" s="395">
        <v>310</v>
      </c>
      <c r="I409" s="472">
        <v>395</v>
      </c>
      <c r="J409" s="472">
        <v>400</v>
      </c>
      <c r="K409" s="394">
        <v>43</v>
      </c>
      <c r="L409" s="395">
        <v>23</v>
      </c>
      <c r="M409" s="395">
        <v>29</v>
      </c>
      <c r="N409" s="395">
        <v>87</v>
      </c>
      <c r="O409" s="396">
        <v>94</v>
      </c>
      <c r="P409" s="396">
        <v>75</v>
      </c>
      <c r="Q409" s="395">
        <v>48</v>
      </c>
      <c r="R409" s="395">
        <v>54</v>
      </c>
      <c r="S409" s="502">
        <v>113</v>
      </c>
      <c r="T409" s="395">
        <v>61</v>
      </c>
      <c r="U409" s="395">
        <v>62</v>
      </c>
      <c r="V409" s="472">
        <v>87</v>
      </c>
      <c r="W409" s="394"/>
      <c r="X409" s="395"/>
      <c r="Y409" s="395"/>
      <c r="Z409" s="395"/>
      <c r="AA409" s="396"/>
      <c r="AB409" s="396"/>
      <c r="AC409" s="395"/>
      <c r="AD409" s="395"/>
      <c r="AE409" s="395"/>
      <c r="AF409" s="395"/>
      <c r="AG409" s="395"/>
      <c r="AH409" s="472"/>
      <c r="AI409" s="489">
        <f t="shared" si="354"/>
        <v>43</v>
      </c>
      <c r="AJ409" s="397">
        <f t="shared" si="355"/>
        <v>23</v>
      </c>
      <c r="AK409" s="397">
        <f t="shared" si="356"/>
        <v>29</v>
      </c>
      <c r="AL409" s="397">
        <f t="shared" si="357"/>
        <v>87</v>
      </c>
      <c r="AM409" s="397">
        <f t="shared" si="358"/>
        <v>94</v>
      </c>
      <c r="AN409" s="397">
        <f t="shared" si="359"/>
        <v>75</v>
      </c>
      <c r="AO409" s="397">
        <f t="shared" si="360"/>
        <v>48</v>
      </c>
      <c r="AP409" s="397">
        <f t="shared" si="361"/>
        <v>54</v>
      </c>
      <c r="AQ409" s="397">
        <f t="shared" si="362"/>
        <v>113</v>
      </c>
      <c r="AR409" s="397">
        <f t="shared" si="363"/>
        <v>61</v>
      </c>
      <c r="AS409" s="397">
        <f t="shared" si="364"/>
        <v>62</v>
      </c>
      <c r="AT409" s="398">
        <f t="shared" si="365"/>
        <v>87</v>
      </c>
      <c r="AU409" s="379">
        <v>39</v>
      </c>
      <c r="AV409" s="395">
        <v>35</v>
      </c>
      <c r="AW409" s="472">
        <v>50</v>
      </c>
      <c r="AX409" s="400">
        <v>2</v>
      </c>
      <c r="AY409" s="395">
        <v>23</v>
      </c>
      <c r="AZ409" s="472">
        <v>6</v>
      </c>
      <c r="BA409" s="489">
        <f t="shared" si="366"/>
        <v>20</v>
      </c>
      <c r="BB409" s="397">
        <f t="shared" si="367"/>
        <v>4</v>
      </c>
      <c r="BC409" s="398">
        <f t="shared" si="368"/>
        <v>31</v>
      </c>
      <c r="BD409" s="577">
        <v>53</v>
      </c>
      <c r="BE409" s="402">
        <v>16</v>
      </c>
      <c r="BF409" s="472">
        <v>20</v>
      </c>
      <c r="BG409" s="403">
        <v>8</v>
      </c>
      <c r="BH409" s="402">
        <v>1</v>
      </c>
      <c r="BI409" s="472">
        <v>6</v>
      </c>
      <c r="BJ409" s="403">
        <v>0</v>
      </c>
      <c r="BK409" s="402">
        <v>8</v>
      </c>
      <c r="BL409" s="472">
        <v>3</v>
      </c>
      <c r="BM409" s="403">
        <v>15</v>
      </c>
      <c r="BN409" s="402">
        <f>7+11</f>
        <v>18</v>
      </c>
      <c r="BO409" s="472">
        <v>13</v>
      </c>
      <c r="BP409" s="490">
        <f t="shared" si="369"/>
        <v>26</v>
      </c>
      <c r="BQ409" s="475">
        <f t="shared" si="370"/>
        <v>33</v>
      </c>
      <c r="BR409" s="405">
        <f t="shared" si="371"/>
        <v>12</v>
      </c>
      <c r="BS409" s="476"/>
      <c r="BT409" s="402"/>
      <c r="BU409" s="402"/>
      <c r="BV409" s="402"/>
      <c r="BW409" s="472"/>
      <c r="BX409" s="472"/>
      <c r="BY409" s="403"/>
      <c r="BZ409" s="402"/>
      <c r="CA409" s="402"/>
      <c r="CB409" s="402"/>
      <c r="CC409" s="402"/>
      <c r="CD409" s="402"/>
      <c r="CE409" s="402"/>
      <c r="CF409" s="472"/>
      <c r="CG409" s="403"/>
      <c r="CH409" s="399"/>
      <c r="CI409" s="402"/>
      <c r="CJ409" s="402"/>
      <c r="CK409" s="402"/>
      <c r="CL409" s="402"/>
      <c r="CM409" s="402"/>
      <c r="CN409" s="472"/>
      <c r="CO409" s="489" t="str">
        <f t="shared" si="372"/>
        <v/>
      </c>
      <c r="CP409" s="397" t="str">
        <f t="shared" si="373"/>
        <v/>
      </c>
      <c r="CQ409" s="397" t="str">
        <f t="shared" si="374"/>
        <v/>
      </c>
      <c r="CR409" s="397" t="str">
        <f t="shared" si="375"/>
        <v/>
      </c>
      <c r="CS409" s="397" t="str">
        <f t="shared" si="376"/>
        <v/>
      </c>
      <c r="CT409" s="397" t="str">
        <f t="shared" si="377"/>
        <v/>
      </c>
      <c r="CU409" s="397" t="str">
        <f t="shared" si="378"/>
        <v/>
      </c>
      <c r="CV409" s="491" t="str">
        <f t="shared" si="379"/>
        <v/>
      </c>
      <c r="CW409" s="379"/>
      <c r="CX409" s="399"/>
      <c r="CY409" s="472"/>
      <c r="CZ409" s="400"/>
      <c r="DA409" s="399"/>
      <c r="DB409" s="472"/>
      <c r="DC409" s="404" t="str">
        <f t="shared" si="380"/>
        <v/>
      </c>
      <c r="DD409" s="404" t="str">
        <f t="shared" si="381"/>
        <v/>
      </c>
      <c r="DE409" s="405" t="str">
        <f t="shared" si="382"/>
        <v/>
      </c>
      <c r="DF409" s="379"/>
      <c r="DG409" s="399"/>
      <c r="DH409" s="472"/>
      <c r="DI409" s="400"/>
      <c r="DJ409" s="399"/>
      <c r="DK409" s="472"/>
      <c r="DL409" s="400"/>
      <c r="DM409" s="399"/>
      <c r="DN409" s="472"/>
      <c r="DO409" s="400"/>
      <c r="DP409" s="399"/>
      <c r="DQ409" s="472"/>
      <c r="DR409" s="404" t="str">
        <f t="shared" si="383"/>
        <v/>
      </c>
      <c r="DS409" s="404" t="str">
        <f t="shared" si="384"/>
        <v/>
      </c>
      <c r="DT409" s="405" t="str">
        <f t="shared" si="385"/>
        <v/>
      </c>
    </row>
    <row r="410" spans="1:124">
      <c r="A410" s="487" t="s">
        <v>436</v>
      </c>
      <c r="B410" s="496" t="s">
        <v>188</v>
      </c>
      <c r="C410" s="487">
        <v>207661</v>
      </c>
      <c r="D410" s="487">
        <v>6</v>
      </c>
      <c r="E410" s="395"/>
      <c r="F410" s="395">
        <v>1132</v>
      </c>
      <c r="G410" s="395">
        <v>1154</v>
      </c>
      <c r="H410" s="395">
        <v>1321</v>
      </c>
      <c r="I410" s="472">
        <v>1071</v>
      </c>
      <c r="J410" s="472">
        <v>1099</v>
      </c>
      <c r="K410" s="394"/>
      <c r="L410" s="395"/>
      <c r="M410" s="395"/>
      <c r="N410" s="395"/>
      <c r="O410" s="396"/>
      <c r="P410" s="563"/>
      <c r="Q410" s="395">
        <v>61</v>
      </c>
      <c r="R410" s="395">
        <v>85</v>
      </c>
      <c r="S410" s="395">
        <v>145</v>
      </c>
      <c r="T410" s="395">
        <v>158</v>
      </c>
      <c r="U410" s="395">
        <v>231</v>
      </c>
      <c r="V410" s="472">
        <v>228</v>
      </c>
      <c r="W410" s="394"/>
      <c r="X410" s="395"/>
      <c r="Y410" s="395"/>
      <c r="Z410" s="395"/>
      <c r="AA410" s="396"/>
      <c r="AB410" s="396"/>
      <c r="AC410" s="395"/>
      <c r="AD410" s="395"/>
      <c r="AE410" s="395"/>
      <c r="AF410" s="395"/>
      <c r="AG410" s="395"/>
      <c r="AH410" s="472"/>
      <c r="AI410" s="489" t="str">
        <f t="shared" si="354"/>
        <v xml:space="preserve"> </v>
      </c>
      <c r="AJ410" s="397" t="str">
        <f t="shared" si="355"/>
        <v xml:space="preserve"> </v>
      </c>
      <c r="AK410" s="397" t="str">
        <f t="shared" si="356"/>
        <v xml:space="preserve"> </v>
      </c>
      <c r="AL410" s="397" t="str">
        <f t="shared" si="357"/>
        <v xml:space="preserve"> </v>
      </c>
      <c r="AM410" s="397" t="str">
        <f t="shared" si="358"/>
        <v xml:space="preserve"> </v>
      </c>
      <c r="AN410" s="397" t="str">
        <f t="shared" si="359"/>
        <v xml:space="preserve"> </v>
      </c>
      <c r="AO410" s="397">
        <f t="shared" si="360"/>
        <v>61</v>
      </c>
      <c r="AP410" s="397">
        <f t="shared" si="361"/>
        <v>85</v>
      </c>
      <c r="AQ410" s="397">
        <f t="shared" si="362"/>
        <v>145</v>
      </c>
      <c r="AR410" s="397">
        <f t="shared" si="363"/>
        <v>158</v>
      </c>
      <c r="AS410" s="397">
        <f t="shared" si="364"/>
        <v>231</v>
      </c>
      <c r="AT410" s="398">
        <f t="shared" si="365"/>
        <v>228</v>
      </c>
      <c r="AU410" s="537"/>
      <c r="AV410" s="502"/>
      <c r="AW410" s="472">
        <v>143</v>
      </c>
      <c r="AX410" s="493"/>
      <c r="AY410" s="395">
        <v>80</v>
      </c>
      <c r="AZ410" s="472">
        <v>35</v>
      </c>
      <c r="BA410" s="489">
        <f t="shared" si="366"/>
        <v>158</v>
      </c>
      <c r="BB410" s="397">
        <f t="shared" si="367"/>
        <v>151</v>
      </c>
      <c r="BC410" s="398">
        <f t="shared" si="368"/>
        <v>50</v>
      </c>
      <c r="BD410" s="401"/>
      <c r="BE410" s="402"/>
      <c r="BF410" s="472">
        <v>9</v>
      </c>
      <c r="BG410" s="403"/>
      <c r="BH410" s="402"/>
      <c r="BI410" s="472">
        <v>1</v>
      </c>
      <c r="BJ410" s="403"/>
      <c r="BK410" s="402"/>
      <c r="BL410" s="472">
        <v>8</v>
      </c>
      <c r="BM410" s="403"/>
      <c r="BN410" s="402"/>
      <c r="BO410" s="472">
        <v>27</v>
      </c>
      <c r="BP410" s="490" t="str">
        <f t="shared" si="369"/>
        <v/>
      </c>
      <c r="BQ410" s="475" t="str">
        <f t="shared" si="370"/>
        <v/>
      </c>
      <c r="BR410" s="405">
        <f t="shared" si="371"/>
        <v>17</v>
      </c>
      <c r="BS410" s="476"/>
      <c r="BT410" s="402"/>
      <c r="BU410" s="402"/>
      <c r="BV410" s="402"/>
      <c r="BW410" s="472"/>
      <c r="BX410" s="472"/>
      <c r="BY410" s="403">
        <v>413</v>
      </c>
      <c r="BZ410" s="402">
        <v>447</v>
      </c>
      <c r="CA410" s="402">
        <v>526</v>
      </c>
      <c r="CB410" s="402">
        <v>554</v>
      </c>
      <c r="CC410" s="402">
        <v>607</v>
      </c>
      <c r="CD410" s="402">
        <v>535</v>
      </c>
      <c r="CE410" s="402">
        <v>634</v>
      </c>
      <c r="CF410" s="472">
        <v>706</v>
      </c>
      <c r="CG410" s="403"/>
      <c r="CH410" s="399"/>
      <c r="CI410" s="402"/>
      <c r="CJ410" s="402"/>
      <c r="CK410" s="402"/>
      <c r="CL410" s="402"/>
      <c r="CM410" s="402"/>
      <c r="CN410" s="472"/>
      <c r="CO410" s="489">
        <f t="shared" si="372"/>
        <v>413</v>
      </c>
      <c r="CP410" s="397">
        <f t="shared" si="373"/>
        <v>447</v>
      </c>
      <c r="CQ410" s="397">
        <f t="shared" si="374"/>
        <v>526</v>
      </c>
      <c r="CR410" s="397">
        <f t="shared" si="375"/>
        <v>554</v>
      </c>
      <c r="CS410" s="397">
        <f t="shared" si="376"/>
        <v>607</v>
      </c>
      <c r="CT410" s="397">
        <f t="shared" si="377"/>
        <v>535</v>
      </c>
      <c r="CU410" s="397">
        <f t="shared" si="378"/>
        <v>634</v>
      </c>
      <c r="CV410" s="491">
        <f t="shared" si="379"/>
        <v>706</v>
      </c>
      <c r="CW410" s="379">
        <v>254</v>
      </c>
      <c r="CX410" s="399">
        <v>338</v>
      </c>
      <c r="CY410" s="472">
        <v>143</v>
      </c>
      <c r="CZ410" s="400">
        <v>48</v>
      </c>
      <c r="DA410" s="399">
        <v>80</v>
      </c>
      <c r="DB410" s="472">
        <v>35</v>
      </c>
      <c r="DC410" s="404">
        <f t="shared" si="380"/>
        <v>233</v>
      </c>
      <c r="DD410" s="404">
        <f t="shared" si="381"/>
        <v>216</v>
      </c>
      <c r="DE410" s="405">
        <f t="shared" si="382"/>
        <v>528</v>
      </c>
      <c r="DF410" s="379">
        <v>33</v>
      </c>
      <c r="DG410" s="492"/>
      <c r="DH410" s="472">
        <v>57</v>
      </c>
      <c r="DI410" s="400">
        <v>73</v>
      </c>
      <c r="DJ410" s="399"/>
      <c r="DK410" s="472">
        <v>11</v>
      </c>
      <c r="DL410" s="400">
        <v>61</v>
      </c>
      <c r="DM410" s="492">
        <v>132</v>
      </c>
      <c r="DN410" s="472">
        <v>55</v>
      </c>
      <c r="DO410" s="493"/>
      <c r="DP410" s="399">
        <v>122</v>
      </c>
      <c r="DQ410" s="472">
        <v>27</v>
      </c>
      <c r="DR410" s="404">
        <f t="shared" si="383"/>
        <v>460</v>
      </c>
      <c r="DS410" s="404">
        <f t="shared" si="384"/>
        <v>353</v>
      </c>
      <c r="DT410" s="405">
        <f t="shared" si="385"/>
        <v>396</v>
      </c>
    </row>
    <row r="411" spans="1:124">
      <c r="A411" s="487" t="s">
        <v>436</v>
      </c>
      <c r="B411" s="488" t="s">
        <v>187</v>
      </c>
      <c r="C411" s="487">
        <v>207722</v>
      </c>
      <c r="D411" s="487">
        <v>6</v>
      </c>
      <c r="E411" s="395"/>
      <c r="F411" s="395">
        <v>409</v>
      </c>
      <c r="G411" s="395">
        <v>433</v>
      </c>
      <c r="H411" s="395">
        <v>419</v>
      </c>
      <c r="I411" s="472">
        <v>430</v>
      </c>
      <c r="J411" s="472">
        <v>207</v>
      </c>
      <c r="K411" s="394">
        <v>261</v>
      </c>
      <c r="L411" s="395">
        <v>222</v>
      </c>
      <c r="M411" s="395">
        <v>279</v>
      </c>
      <c r="N411" s="395">
        <v>229</v>
      </c>
      <c r="O411" s="396">
        <v>210</v>
      </c>
      <c r="P411" s="396">
        <v>223</v>
      </c>
      <c r="Q411" s="395">
        <v>277</v>
      </c>
      <c r="R411" s="395">
        <v>287</v>
      </c>
      <c r="S411" s="395">
        <v>244</v>
      </c>
      <c r="T411" s="395">
        <v>259</v>
      </c>
      <c r="U411" s="395">
        <v>235</v>
      </c>
      <c r="V411" s="472">
        <v>204</v>
      </c>
      <c r="W411" s="394"/>
      <c r="X411" s="395"/>
      <c r="Y411" s="395"/>
      <c r="Z411" s="395"/>
      <c r="AA411" s="396"/>
      <c r="AB411" s="396"/>
      <c r="AC411" s="395"/>
      <c r="AD411" s="395"/>
      <c r="AE411" s="395"/>
      <c r="AF411" s="395"/>
      <c r="AG411" s="395"/>
      <c r="AH411" s="472"/>
      <c r="AI411" s="489">
        <f t="shared" si="354"/>
        <v>261</v>
      </c>
      <c r="AJ411" s="397">
        <f t="shared" si="355"/>
        <v>222</v>
      </c>
      <c r="AK411" s="397">
        <f t="shared" si="356"/>
        <v>279</v>
      </c>
      <c r="AL411" s="397">
        <f t="shared" si="357"/>
        <v>229</v>
      </c>
      <c r="AM411" s="397">
        <f t="shared" si="358"/>
        <v>210</v>
      </c>
      <c r="AN411" s="397">
        <f t="shared" si="359"/>
        <v>223</v>
      </c>
      <c r="AO411" s="397">
        <f t="shared" si="360"/>
        <v>277</v>
      </c>
      <c r="AP411" s="397">
        <f t="shared" si="361"/>
        <v>287</v>
      </c>
      <c r="AQ411" s="397">
        <f t="shared" si="362"/>
        <v>244</v>
      </c>
      <c r="AR411" s="397">
        <f t="shared" si="363"/>
        <v>259</v>
      </c>
      <c r="AS411" s="397">
        <f t="shared" si="364"/>
        <v>235</v>
      </c>
      <c r="AT411" s="398">
        <f t="shared" si="365"/>
        <v>204</v>
      </c>
      <c r="AU411" s="379">
        <v>154</v>
      </c>
      <c r="AV411" s="395">
        <v>144</v>
      </c>
      <c r="AW411" s="472">
        <v>131</v>
      </c>
      <c r="AX411" s="400">
        <v>35</v>
      </c>
      <c r="AY411" s="395">
        <v>20</v>
      </c>
      <c r="AZ411" s="472">
        <v>27</v>
      </c>
      <c r="BA411" s="489">
        <f t="shared" si="366"/>
        <v>70</v>
      </c>
      <c r="BB411" s="397">
        <f t="shared" si="367"/>
        <v>71</v>
      </c>
      <c r="BC411" s="398">
        <f t="shared" si="368"/>
        <v>46</v>
      </c>
      <c r="BD411" s="401">
        <v>56</v>
      </c>
      <c r="BE411" s="402">
        <v>48</v>
      </c>
      <c r="BF411" s="472">
        <v>95</v>
      </c>
      <c r="BG411" s="403">
        <v>66</v>
      </c>
      <c r="BH411" s="402">
        <v>76</v>
      </c>
      <c r="BI411" s="472">
        <v>103</v>
      </c>
      <c r="BJ411" s="403">
        <v>6</v>
      </c>
      <c r="BK411" s="402">
        <v>17</v>
      </c>
      <c r="BL411" s="472">
        <v>12</v>
      </c>
      <c r="BM411" s="403">
        <v>65</v>
      </c>
      <c r="BN411" s="402">
        <f>33+50</f>
        <v>83</v>
      </c>
      <c r="BO411" s="472">
        <v>95</v>
      </c>
      <c r="BP411" s="490">
        <f t="shared" si="369"/>
        <v>83</v>
      </c>
      <c r="BQ411" s="475">
        <f t="shared" si="370"/>
        <v>75</v>
      </c>
      <c r="BR411" s="405">
        <f t="shared" si="371"/>
        <v>75</v>
      </c>
      <c r="BS411" s="864"/>
      <c r="BT411" s="865"/>
      <c r="BU411" s="865"/>
      <c r="BV411" s="865"/>
      <c r="BW411" s="863"/>
      <c r="BX411" s="863"/>
      <c r="BY411" s="403"/>
      <c r="BZ411" s="402"/>
      <c r="CA411" s="402"/>
      <c r="CB411" s="402"/>
      <c r="CC411" s="402"/>
      <c r="CD411" s="402"/>
      <c r="CE411" s="402"/>
      <c r="CF411" s="472"/>
      <c r="CG411" s="403"/>
      <c r="CH411" s="399"/>
      <c r="CI411" s="402"/>
      <c r="CJ411" s="402"/>
      <c r="CK411" s="402"/>
      <c r="CL411" s="402"/>
      <c r="CM411" s="402"/>
      <c r="CN411" s="472"/>
      <c r="CO411" s="489" t="str">
        <f t="shared" si="372"/>
        <v/>
      </c>
      <c r="CP411" s="397" t="str">
        <f t="shared" si="373"/>
        <v/>
      </c>
      <c r="CQ411" s="397" t="str">
        <f t="shared" si="374"/>
        <v/>
      </c>
      <c r="CR411" s="397" t="str">
        <f t="shared" si="375"/>
        <v/>
      </c>
      <c r="CS411" s="397" t="str">
        <f t="shared" si="376"/>
        <v/>
      </c>
      <c r="CT411" s="397" t="str">
        <f t="shared" si="377"/>
        <v/>
      </c>
      <c r="CU411" s="397" t="str">
        <f t="shared" si="378"/>
        <v/>
      </c>
      <c r="CV411" s="491" t="str">
        <f t="shared" si="379"/>
        <v/>
      </c>
      <c r="CW411" s="379"/>
      <c r="CX411" s="399"/>
      <c r="CY411" s="472"/>
      <c r="CZ411" s="400"/>
      <c r="DA411" s="399"/>
      <c r="DB411" s="472"/>
      <c r="DC411" s="404" t="str">
        <f t="shared" si="380"/>
        <v/>
      </c>
      <c r="DD411" s="404" t="str">
        <f t="shared" si="381"/>
        <v/>
      </c>
      <c r="DE411" s="405" t="str">
        <f t="shared" si="382"/>
        <v/>
      </c>
      <c r="DF411" s="379"/>
      <c r="DG411" s="399"/>
      <c r="DH411" s="472"/>
      <c r="DI411" s="400"/>
      <c r="DJ411" s="399"/>
      <c r="DK411" s="472"/>
      <c r="DL411" s="400"/>
      <c r="DM411" s="399"/>
      <c r="DN411" s="472"/>
      <c r="DO411" s="400"/>
      <c r="DP411" s="399"/>
      <c r="DQ411" s="472"/>
      <c r="DR411" s="404" t="str">
        <f t="shared" si="383"/>
        <v/>
      </c>
      <c r="DS411" s="404" t="str">
        <f t="shared" si="384"/>
        <v/>
      </c>
      <c r="DT411" s="405" t="str">
        <f t="shared" si="385"/>
        <v/>
      </c>
    </row>
    <row r="412" spans="1:124">
      <c r="A412" s="487" t="s">
        <v>436</v>
      </c>
      <c r="B412" s="667" t="s">
        <v>192</v>
      </c>
      <c r="C412" s="497">
        <v>207564</v>
      </c>
      <c r="D412" s="668">
        <v>7</v>
      </c>
      <c r="E412" s="395"/>
      <c r="F412" s="395">
        <v>1320</v>
      </c>
      <c r="G412" s="395">
        <v>1240</v>
      </c>
      <c r="H412" s="395">
        <v>1184</v>
      </c>
      <c r="I412" s="472">
        <v>1582</v>
      </c>
      <c r="J412" s="472">
        <v>1819</v>
      </c>
      <c r="K412" s="394"/>
      <c r="L412" s="395"/>
      <c r="M412" s="395"/>
      <c r="N412" s="395"/>
      <c r="O412" s="396"/>
      <c r="P412" s="396"/>
      <c r="Q412" s="395"/>
      <c r="R412" s="395"/>
      <c r="S412" s="395"/>
      <c r="T412" s="395"/>
      <c r="U412" s="395"/>
      <c r="V412" s="472"/>
      <c r="W412" s="394"/>
      <c r="X412" s="395"/>
      <c r="Y412" s="395"/>
      <c r="Z412" s="395"/>
      <c r="AA412" s="396"/>
      <c r="AB412" s="396"/>
      <c r="AC412" s="395"/>
      <c r="AD412" s="395"/>
      <c r="AE412" s="395"/>
      <c r="AF412" s="395"/>
      <c r="AG412" s="395"/>
      <c r="AH412" s="472"/>
      <c r="AI412" s="489" t="str">
        <f t="shared" si="354"/>
        <v xml:space="preserve"> </v>
      </c>
      <c r="AJ412" s="397" t="str">
        <f t="shared" si="355"/>
        <v xml:space="preserve"> </v>
      </c>
      <c r="AK412" s="397" t="str">
        <f t="shared" si="356"/>
        <v xml:space="preserve"> </v>
      </c>
      <c r="AL412" s="397" t="str">
        <f t="shared" si="357"/>
        <v xml:space="preserve"> </v>
      </c>
      <c r="AM412" s="397" t="str">
        <f t="shared" si="358"/>
        <v xml:space="preserve"> </v>
      </c>
      <c r="AN412" s="397" t="str">
        <f t="shared" si="359"/>
        <v xml:space="preserve"> </v>
      </c>
      <c r="AO412" s="397" t="str">
        <f t="shared" si="360"/>
        <v xml:space="preserve"> </v>
      </c>
      <c r="AP412" s="397" t="str">
        <f t="shared" si="361"/>
        <v xml:space="preserve"> </v>
      </c>
      <c r="AQ412" s="397" t="str">
        <f t="shared" si="362"/>
        <v xml:space="preserve"> </v>
      </c>
      <c r="AR412" s="397" t="str">
        <f t="shared" si="363"/>
        <v xml:space="preserve"> </v>
      </c>
      <c r="AS412" s="397" t="str">
        <f t="shared" si="364"/>
        <v xml:space="preserve"> </v>
      </c>
      <c r="AT412" s="398" t="str">
        <f t="shared" si="365"/>
        <v xml:space="preserve"> </v>
      </c>
      <c r="AU412" s="379"/>
      <c r="AV412" s="395"/>
      <c r="AW412" s="472"/>
      <c r="AX412" s="400"/>
      <c r="AY412" s="395"/>
      <c r="AZ412" s="472"/>
      <c r="BA412" s="489" t="str">
        <f t="shared" si="366"/>
        <v xml:space="preserve"> </v>
      </c>
      <c r="BB412" s="397" t="str">
        <f t="shared" si="367"/>
        <v xml:space="preserve"> </v>
      </c>
      <c r="BC412" s="398" t="str">
        <f t="shared" si="368"/>
        <v xml:space="preserve"> </v>
      </c>
      <c r="BD412" s="401"/>
      <c r="BE412" s="402"/>
      <c r="BF412" s="472"/>
      <c r="BG412" s="403"/>
      <c r="BH412" s="402"/>
      <c r="BI412" s="472"/>
      <c r="BJ412" s="403"/>
      <c r="BK412" s="402"/>
      <c r="BL412" s="472"/>
      <c r="BM412" s="403"/>
      <c r="BN412" s="402"/>
      <c r="BO412" s="472"/>
      <c r="BP412" s="490" t="str">
        <f t="shared" si="369"/>
        <v/>
      </c>
      <c r="BQ412" s="475" t="str">
        <f t="shared" si="370"/>
        <v/>
      </c>
      <c r="BR412" s="405" t="str">
        <f t="shared" si="371"/>
        <v/>
      </c>
      <c r="BS412" s="864">
        <v>1505</v>
      </c>
      <c r="BT412" s="865">
        <v>1177</v>
      </c>
      <c r="BU412" s="865">
        <v>759</v>
      </c>
      <c r="BV412" s="865">
        <v>1168</v>
      </c>
      <c r="BW412" s="863">
        <v>1925</v>
      </c>
      <c r="BX412" s="863">
        <v>1292</v>
      </c>
      <c r="BY412" s="403">
        <v>589</v>
      </c>
      <c r="BZ412" s="402">
        <v>616</v>
      </c>
      <c r="CA412" s="402">
        <v>639</v>
      </c>
      <c r="CB412" s="402">
        <v>638</v>
      </c>
      <c r="CC412" s="402">
        <v>607</v>
      </c>
      <c r="CD412" s="402">
        <v>669</v>
      </c>
      <c r="CE412" s="908">
        <v>837</v>
      </c>
      <c r="CF412" s="472">
        <v>805</v>
      </c>
      <c r="CG412" s="403"/>
      <c r="CH412" s="399"/>
      <c r="CI412" s="402"/>
      <c r="CJ412" s="402"/>
      <c r="CK412" s="402"/>
      <c r="CL412" s="402"/>
      <c r="CM412" s="402"/>
      <c r="CN412" s="472"/>
      <c r="CO412" s="489">
        <f t="shared" si="372"/>
        <v>589</v>
      </c>
      <c r="CP412" s="397">
        <f t="shared" si="373"/>
        <v>616</v>
      </c>
      <c r="CQ412" s="397">
        <f t="shared" si="374"/>
        <v>639</v>
      </c>
      <c r="CR412" s="397">
        <f t="shared" si="375"/>
        <v>638</v>
      </c>
      <c r="CS412" s="397">
        <f t="shared" si="376"/>
        <v>607</v>
      </c>
      <c r="CT412" s="397">
        <f t="shared" si="377"/>
        <v>669</v>
      </c>
      <c r="CU412" s="397">
        <f t="shared" si="378"/>
        <v>837</v>
      </c>
      <c r="CV412" s="491">
        <f t="shared" si="379"/>
        <v>805</v>
      </c>
      <c r="CW412" s="379">
        <v>354</v>
      </c>
      <c r="CX412" s="399">
        <v>393</v>
      </c>
      <c r="CY412" s="472">
        <v>351</v>
      </c>
      <c r="CZ412" s="400">
        <v>28</v>
      </c>
      <c r="DA412" s="492">
        <v>173</v>
      </c>
      <c r="DB412" s="472">
        <v>33</v>
      </c>
      <c r="DC412" s="404">
        <f t="shared" si="380"/>
        <v>287</v>
      </c>
      <c r="DD412" s="404">
        <f t="shared" si="381"/>
        <v>271</v>
      </c>
      <c r="DE412" s="405">
        <f t="shared" si="382"/>
        <v>421</v>
      </c>
      <c r="DF412" s="379">
        <v>201</v>
      </c>
      <c r="DG412" s="399">
        <v>197</v>
      </c>
      <c r="DH412" s="472">
        <v>173</v>
      </c>
      <c r="DI412" s="400">
        <v>229</v>
      </c>
      <c r="DJ412" s="399">
        <v>268</v>
      </c>
      <c r="DK412" s="472">
        <v>237</v>
      </c>
      <c r="DL412" s="400">
        <v>27</v>
      </c>
      <c r="DM412" s="399">
        <v>22</v>
      </c>
      <c r="DN412" s="472">
        <v>52</v>
      </c>
      <c r="DO412" s="400">
        <v>90</v>
      </c>
      <c r="DP412" s="399">
        <v>81</v>
      </c>
      <c r="DQ412" s="472">
        <v>33</v>
      </c>
      <c r="DR412" s="404">
        <f t="shared" si="383"/>
        <v>320</v>
      </c>
      <c r="DS412" s="404">
        <f t="shared" si="384"/>
        <v>307</v>
      </c>
      <c r="DT412" s="405">
        <f t="shared" si="385"/>
        <v>411</v>
      </c>
    </row>
    <row r="413" spans="1:124">
      <c r="A413" s="487" t="s">
        <v>436</v>
      </c>
      <c r="B413" s="654" t="s">
        <v>189</v>
      </c>
      <c r="C413" s="487">
        <v>207449</v>
      </c>
      <c r="D413" s="487">
        <v>8</v>
      </c>
      <c r="E413" s="395"/>
      <c r="F413" s="395">
        <v>3881</v>
      </c>
      <c r="G413" s="395">
        <v>4161</v>
      </c>
      <c r="H413" s="395">
        <v>4494</v>
      </c>
      <c r="I413" s="472">
        <v>3655</v>
      </c>
      <c r="J413" s="472">
        <v>3760</v>
      </c>
      <c r="K413" s="394"/>
      <c r="L413" s="395"/>
      <c r="M413" s="395"/>
      <c r="N413" s="395"/>
      <c r="O413" s="396"/>
      <c r="P413" s="396"/>
      <c r="Q413" s="395"/>
      <c r="R413" s="395"/>
      <c r="S413" s="395"/>
      <c r="T413" s="395"/>
      <c r="U413" s="395"/>
      <c r="V413" s="472"/>
      <c r="W413" s="394"/>
      <c r="X413" s="395"/>
      <c r="Y413" s="395"/>
      <c r="Z413" s="395"/>
      <c r="AA413" s="396"/>
      <c r="AB413" s="396"/>
      <c r="AC413" s="395"/>
      <c r="AD413" s="395"/>
      <c r="AE413" s="395"/>
      <c r="AF413" s="395"/>
      <c r="AG413" s="395"/>
      <c r="AH413" s="472"/>
      <c r="AI413" s="489" t="str">
        <f t="shared" si="354"/>
        <v xml:space="preserve"> </v>
      </c>
      <c r="AJ413" s="397" t="str">
        <f t="shared" si="355"/>
        <v xml:space="preserve"> </v>
      </c>
      <c r="AK413" s="397" t="str">
        <f t="shared" si="356"/>
        <v xml:space="preserve"> </v>
      </c>
      <c r="AL413" s="397" t="str">
        <f t="shared" si="357"/>
        <v xml:space="preserve"> </v>
      </c>
      <c r="AM413" s="397" t="str">
        <f t="shared" si="358"/>
        <v xml:space="preserve"> </v>
      </c>
      <c r="AN413" s="397" t="str">
        <f t="shared" si="359"/>
        <v xml:space="preserve"> </v>
      </c>
      <c r="AO413" s="397" t="str">
        <f t="shared" si="360"/>
        <v xml:space="preserve"> </v>
      </c>
      <c r="AP413" s="397" t="str">
        <f t="shared" si="361"/>
        <v xml:space="preserve"> </v>
      </c>
      <c r="AQ413" s="397" t="str">
        <f t="shared" si="362"/>
        <v xml:space="preserve"> </v>
      </c>
      <c r="AR413" s="397" t="str">
        <f t="shared" si="363"/>
        <v xml:space="preserve"> </v>
      </c>
      <c r="AS413" s="397" t="str">
        <f t="shared" si="364"/>
        <v xml:space="preserve"> </v>
      </c>
      <c r="AT413" s="398" t="str">
        <f t="shared" si="365"/>
        <v xml:space="preserve"> </v>
      </c>
      <c r="AU413" s="379"/>
      <c r="AV413" s="395"/>
      <c r="AW413" s="472"/>
      <c r="AX413" s="400"/>
      <c r="AY413" s="395"/>
      <c r="AZ413" s="472"/>
      <c r="BA413" s="489" t="str">
        <f t="shared" si="366"/>
        <v xml:space="preserve"> </v>
      </c>
      <c r="BB413" s="397" t="str">
        <f t="shared" si="367"/>
        <v xml:space="preserve"> </v>
      </c>
      <c r="BC413" s="398" t="str">
        <f t="shared" si="368"/>
        <v xml:space="preserve"> </v>
      </c>
      <c r="BD413" s="401"/>
      <c r="BE413" s="402"/>
      <c r="BF413" s="472"/>
      <c r="BG413" s="403"/>
      <c r="BH413" s="402"/>
      <c r="BI413" s="472"/>
      <c r="BJ413" s="403"/>
      <c r="BK413" s="402"/>
      <c r="BL413" s="472"/>
      <c r="BM413" s="403"/>
      <c r="BN413" s="402"/>
      <c r="BO413" s="472"/>
      <c r="BP413" s="490" t="str">
        <f t="shared" si="369"/>
        <v/>
      </c>
      <c r="BQ413" s="475" t="str">
        <f t="shared" si="370"/>
        <v/>
      </c>
      <c r="BR413" s="405" t="str">
        <f t="shared" si="371"/>
        <v/>
      </c>
      <c r="BS413" s="864">
        <v>3627</v>
      </c>
      <c r="BT413" s="865">
        <v>2882</v>
      </c>
      <c r="BU413" s="865">
        <v>3053</v>
      </c>
      <c r="BV413" s="865">
        <v>3387</v>
      </c>
      <c r="BW413" s="863">
        <v>4365</v>
      </c>
      <c r="BX413" s="863">
        <v>2567</v>
      </c>
      <c r="BY413" s="403">
        <v>1075</v>
      </c>
      <c r="BZ413" s="402">
        <v>1355</v>
      </c>
      <c r="CA413" s="402">
        <v>1344</v>
      </c>
      <c r="CB413" s="402">
        <v>1524</v>
      </c>
      <c r="CC413" s="402">
        <v>1719</v>
      </c>
      <c r="CD413" s="402">
        <v>1750</v>
      </c>
      <c r="CE413" s="908">
        <v>1525</v>
      </c>
      <c r="CF413" s="472">
        <v>1319</v>
      </c>
      <c r="CG413" s="403"/>
      <c r="CH413" s="399"/>
      <c r="CI413" s="402"/>
      <c r="CJ413" s="402"/>
      <c r="CK413" s="402"/>
      <c r="CL413" s="402"/>
      <c r="CM413" s="402"/>
      <c r="CN413" s="472"/>
      <c r="CO413" s="489">
        <f t="shared" si="372"/>
        <v>1075</v>
      </c>
      <c r="CP413" s="397">
        <f t="shared" si="373"/>
        <v>1355</v>
      </c>
      <c r="CQ413" s="397">
        <f t="shared" si="374"/>
        <v>1344</v>
      </c>
      <c r="CR413" s="397">
        <f t="shared" si="375"/>
        <v>1524</v>
      </c>
      <c r="CS413" s="397">
        <f t="shared" si="376"/>
        <v>1719</v>
      </c>
      <c r="CT413" s="397">
        <f t="shared" si="377"/>
        <v>1750</v>
      </c>
      <c r="CU413" s="397">
        <f t="shared" si="378"/>
        <v>1525</v>
      </c>
      <c r="CV413" s="491">
        <f t="shared" si="379"/>
        <v>1319</v>
      </c>
      <c r="CW413" s="537">
        <v>437</v>
      </c>
      <c r="CX413" s="492">
        <v>638</v>
      </c>
      <c r="CY413" s="472">
        <v>701</v>
      </c>
      <c r="CZ413" s="493">
        <v>329</v>
      </c>
      <c r="DA413" s="399">
        <v>162</v>
      </c>
      <c r="DB413" s="472">
        <v>136</v>
      </c>
      <c r="DC413" s="404">
        <f t="shared" si="380"/>
        <v>984</v>
      </c>
      <c r="DD413" s="404">
        <f t="shared" si="381"/>
        <v>725</v>
      </c>
      <c r="DE413" s="405">
        <f t="shared" si="382"/>
        <v>482</v>
      </c>
      <c r="DF413" s="379">
        <v>123</v>
      </c>
      <c r="DG413" s="399">
        <v>154</v>
      </c>
      <c r="DH413" s="472">
        <v>186</v>
      </c>
      <c r="DI413" s="400">
        <v>209</v>
      </c>
      <c r="DJ413" s="399">
        <v>324</v>
      </c>
      <c r="DK413" s="472">
        <v>236</v>
      </c>
      <c r="DL413" s="400">
        <v>225</v>
      </c>
      <c r="DM413" s="492">
        <v>368</v>
      </c>
      <c r="DN413" s="472">
        <v>253</v>
      </c>
      <c r="DO413" s="400">
        <v>379</v>
      </c>
      <c r="DP413" s="399">
        <v>365</v>
      </c>
      <c r="DQ413" s="472">
        <v>333</v>
      </c>
      <c r="DR413" s="404">
        <f t="shared" si="383"/>
        <v>797</v>
      </c>
      <c r="DS413" s="404">
        <f t="shared" si="384"/>
        <v>832</v>
      </c>
      <c r="DT413" s="405">
        <f t="shared" si="385"/>
        <v>978</v>
      </c>
    </row>
    <row r="414" spans="1:124">
      <c r="A414" s="487" t="s">
        <v>436</v>
      </c>
      <c r="B414" s="488" t="s">
        <v>190</v>
      </c>
      <c r="C414" s="487">
        <v>207935</v>
      </c>
      <c r="D414" s="487">
        <v>8</v>
      </c>
      <c r="E414" s="395"/>
      <c r="F414" s="395">
        <v>4495</v>
      </c>
      <c r="G414" s="395">
        <v>4591</v>
      </c>
      <c r="H414" s="395">
        <v>4280</v>
      </c>
      <c r="I414" s="472">
        <v>4379</v>
      </c>
      <c r="J414" s="472">
        <v>4785</v>
      </c>
      <c r="K414" s="394"/>
      <c r="L414" s="395"/>
      <c r="M414" s="395"/>
      <c r="N414" s="395"/>
      <c r="O414" s="396"/>
      <c r="P414" s="396"/>
      <c r="Q414" s="395"/>
      <c r="R414" s="395"/>
      <c r="S414" s="395"/>
      <c r="T414" s="395"/>
      <c r="U414" s="395"/>
      <c r="V414" s="472"/>
      <c r="W414" s="394"/>
      <c r="X414" s="395"/>
      <c r="Y414" s="395"/>
      <c r="Z414" s="395"/>
      <c r="AA414" s="396"/>
      <c r="AB414" s="396"/>
      <c r="AC414" s="395"/>
      <c r="AD414" s="395"/>
      <c r="AE414" s="395"/>
      <c r="AF414" s="395"/>
      <c r="AG414" s="395"/>
      <c r="AH414" s="472"/>
      <c r="AI414" s="489" t="str">
        <f t="shared" si="354"/>
        <v xml:space="preserve"> </v>
      </c>
      <c r="AJ414" s="397" t="str">
        <f t="shared" si="355"/>
        <v xml:space="preserve"> </v>
      </c>
      <c r="AK414" s="397" t="str">
        <f t="shared" si="356"/>
        <v xml:space="preserve"> </v>
      </c>
      <c r="AL414" s="397" t="str">
        <f t="shared" si="357"/>
        <v xml:space="preserve"> </v>
      </c>
      <c r="AM414" s="397" t="str">
        <f t="shared" si="358"/>
        <v xml:space="preserve"> </v>
      </c>
      <c r="AN414" s="397" t="str">
        <f t="shared" si="359"/>
        <v xml:space="preserve"> </v>
      </c>
      <c r="AO414" s="397" t="str">
        <f t="shared" si="360"/>
        <v xml:space="preserve"> </v>
      </c>
      <c r="AP414" s="397" t="str">
        <f t="shared" si="361"/>
        <v xml:space="preserve"> </v>
      </c>
      <c r="AQ414" s="397" t="str">
        <f t="shared" si="362"/>
        <v xml:space="preserve"> </v>
      </c>
      <c r="AR414" s="397" t="str">
        <f t="shared" si="363"/>
        <v xml:space="preserve"> </v>
      </c>
      <c r="AS414" s="397" t="str">
        <f t="shared" si="364"/>
        <v xml:space="preserve"> </v>
      </c>
      <c r="AT414" s="398" t="str">
        <f t="shared" si="365"/>
        <v xml:space="preserve"> </v>
      </c>
      <c r="AU414" s="379"/>
      <c r="AV414" s="395"/>
      <c r="AW414" s="472"/>
      <c r="AX414" s="400"/>
      <c r="AY414" s="395"/>
      <c r="AZ414" s="472"/>
      <c r="BA414" s="489" t="str">
        <f t="shared" si="366"/>
        <v xml:space="preserve"> </v>
      </c>
      <c r="BB414" s="397" t="str">
        <f t="shared" si="367"/>
        <v xml:space="preserve"> </v>
      </c>
      <c r="BC414" s="398" t="str">
        <f t="shared" si="368"/>
        <v xml:space="preserve"> </v>
      </c>
      <c r="BD414" s="401"/>
      <c r="BE414" s="402"/>
      <c r="BF414" s="472"/>
      <c r="BG414" s="403"/>
      <c r="BH414" s="402"/>
      <c r="BI414" s="472"/>
      <c r="BJ414" s="403"/>
      <c r="BK414" s="402"/>
      <c r="BL414" s="472"/>
      <c r="BM414" s="403"/>
      <c r="BN414" s="402"/>
      <c r="BO414" s="472"/>
      <c r="BP414" s="490" t="str">
        <f t="shared" si="369"/>
        <v/>
      </c>
      <c r="BQ414" s="475" t="str">
        <f t="shared" si="370"/>
        <v/>
      </c>
      <c r="BR414" s="405" t="str">
        <f t="shared" si="371"/>
        <v/>
      </c>
      <c r="BS414" s="864"/>
      <c r="BT414" s="865">
        <v>2022</v>
      </c>
      <c r="BU414" s="865">
        <v>2171</v>
      </c>
      <c r="BV414" s="865">
        <v>1842</v>
      </c>
      <c r="BW414" s="863">
        <v>6611</v>
      </c>
      <c r="BX414" s="863">
        <v>6980</v>
      </c>
      <c r="BY414" s="403">
        <v>1578</v>
      </c>
      <c r="BZ414" s="402">
        <v>1365</v>
      </c>
      <c r="CA414" s="402">
        <v>1147</v>
      </c>
      <c r="CB414" s="402">
        <v>1294</v>
      </c>
      <c r="CC414" s="402">
        <v>1473</v>
      </c>
      <c r="CD414" s="402">
        <v>1477</v>
      </c>
      <c r="CE414" s="402">
        <v>1099</v>
      </c>
      <c r="CF414" s="472">
        <v>1456</v>
      </c>
      <c r="CG414" s="403"/>
      <c r="CH414" s="399"/>
      <c r="CI414" s="402"/>
      <c r="CJ414" s="402"/>
      <c r="CK414" s="402"/>
      <c r="CL414" s="402"/>
      <c r="CM414" s="402"/>
      <c r="CN414" s="472"/>
      <c r="CO414" s="489">
        <f t="shared" si="372"/>
        <v>1578</v>
      </c>
      <c r="CP414" s="397">
        <f t="shared" si="373"/>
        <v>1365</v>
      </c>
      <c r="CQ414" s="397">
        <f t="shared" si="374"/>
        <v>1147</v>
      </c>
      <c r="CR414" s="397">
        <f t="shared" si="375"/>
        <v>1294</v>
      </c>
      <c r="CS414" s="397">
        <f t="shared" si="376"/>
        <v>1473</v>
      </c>
      <c r="CT414" s="397">
        <f t="shared" si="377"/>
        <v>1477</v>
      </c>
      <c r="CU414" s="397">
        <f t="shared" si="378"/>
        <v>1099</v>
      </c>
      <c r="CV414" s="491">
        <f t="shared" si="379"/>
        <v>1456</v>
      </c>
      <c r="CW414" s="379">
        <v>702</v>
      </c>
      <c r="CX414" s="399">
        <v>558</v>
      </c>
      <c r="CY414" s="472">
        <v>1005</v>
      </c>
      <c r="CZ414" s="400">
        <v>103</v>
      </c>
      <c r="DA414" s="399">
        <v>134</v>
      </c>
      <c r="DB414" s="472">
        <v>122</v>
      </c>
      <c r="DC414" s="404">
        <f t="shared" si="380"/>
        <v>672</v>
      </c>
      <c r="DD414" s="404">
        <f t="shared" si="381"/>
        <v>407</v>
      </c>
      <c r="DE414" s="405">
        <f t="shared" si="382"/>
        <v>329</v>
      </c>
      <c r="DF414" s="379">
        <v>212</v>
      </c>
      <c r="DG414" s="399">
        <v>204</v>
      </c>
      <c r="DH414" s="472">
        <v>195</v>
      </c>
      <c r="DI414" s="400">
        <v>351</v>
      </c>
      <c r="DJ414" s="399">
        <v>399</v>
      </c>
      <c r="DK414" s="472">
        <v>279</v>
      </c>
      <c r="DL414" s="400">
        <v>227</v>
      </c>
      <c r="DM414" s="399">
        <v>317</v>
      </c>
      <c r="DN414" s="472">
        <v>251</v>
      </c>
      <c r="DO414" s="400">
        <v>251</v>
      </c>
      <c r="DP414" s="492">
        <v>380</v>
      </c>
      <c r="DQ414" s="472">
        <v>224</v>
      </c>
      <c r="DR414" s="404">
        <f t="shared" si="383"/>
        <v>604</v>
      </c>
      <c r="DS414" s="404">
        <f t="shared" si="384"/>
        <v>572</v>
      </c>
      <c r="DT414" s="405">
        <f t="shared" si="385"/>
        <v>807</v>
      </c>
    </row>
    <row r="415" spans="1:124">
      <c r="A415" s="487" t="s">
        <v>436</v>
      </c>
      <c r="B415" s="654" t="s">
        <v>191</v>
      </c>
      <c r="C415" s="666">
        <v>207281</v>
      </c>
      <c r="D415" s="689">
        <v>9</v>
      </c>
      <c r="E415" s="395"/>
      <c r="F415" s="395">
        <v>1511</v>
      </c>
      <c r="G415" s="395">
        <v>1808</v>
      </c>
      <c r="H415" s="395">
        <v>1672</v>
      </c>
      <c r="I415" s="472">
        <v>1719</v>
      </c>
      <c r="J415" s="472">
        <v>1861</v>
      </c>
      <c r="K415" s="394"/>
      <c r="L415" s="395"/>
      <c r="M415" s="395"/>
      <c r="N415" s="395"/>
      <c r="O415" s="396"/>
      <c r="P415" s="396"/>
      <c r="Q415" s="395"/>
      <c r="R415" s="395"/>
      <c r="S415" s="395"/>
      <c r="T415" s="395"/>
      <c r="U415" s="395"/>
      <c r="V415" s="472"/>
      <c r="W415" s="394"/>
      <c r="X415" s="395"/>
      <c r="Y415" s="395"/>
      <c r="Z415" s="395"/>
      <c r="AA415" s="396"/>
      <c r="AB415" s="396"/>
      <c r="AC415" s="395"/>
      <c r="AD415" s="395"/>
      <c r="AE415" s="395"/>
      <c r="AF415" s="395"/>
      <c r="AG415" s="395"/>
      <c r="AH415" s="472"/>
      <c r="AI415" s="489" t="str">
        <f t="shared" si="354"/>
        <v xml:space="preserve"> </v>
      </c>
      <c r="AJ415" s="397" t="str">
        <f t="shared" si="355"/>
        <v xml:space="preserve"> </v>
      </c>
      <c r="AK415" s="397" t="str">
        <f t="shared" si="356"/>
        <v xml:space="preserve"> </v>
      </c>
      <c r="AL415" s="397" t="str">
        <f t="shared" si="357"/>
        <v xml:space="preserve"> </v>
      </c>
      <c r="AM415" s="397" t="str">
        <f t="shared" si="358"/>
        <v xml:space="preserve"> </v>
      </c>
      <c r="AN415" s="397" t="str">
        <f t="shared" si="359"/>
        <v xml:space="preserve"> </v>
      </c>
      <c r="AO415" s="397" t="str">
        <f t="shared" si="360"/>
        <v xml:space="preserve"> </v>
      </c>
      <c r="AP415" s="397" t="str">
        <f t="shared" si="361"/>
        <v xml:space="preserve"> </v>
      </c>
      <c r="AQ415" s="397" t="str">
        <f t="shared" si="362"/>
        <v xml:space="preserve"> </v>
      </c>
      <c r="AR415" s="397" t="str">
        <f t="shared" si="363"/>
        <v xml:space="preserve"> </v>
      </c>
      <c r="AS415" s="397" t="str">
        <f t="shared" si="364"/>
        <v xml:space="preserve"> </v>
      </c>
      <c r="AT415" s="398" t="str">
        <f t="shared" si="365"/>
        <v xml:space="preserve"> </v>
      </c>
      <c r="AU415" s="379"/>
      <c r="AV415" s="395"/>
      <c r="AW415" s="472"/>
      <c r="AX415" s="400"/>
      <c r="AY415" s="395"/>
      <c r="AZ415" s="472"/>
      <c r="BA415" s="489" t="str">
        <f t="shared" si="366"/>
        <v xml:space="preserve"> </v>
      </c>
      <c r="BB415" s="397" t="str">
        <f t="shared" si="367"/>
        <v xml:space="preserve"> </v>
      </c>
      <c r="BC415" s="398" t="str">
        <f t="shared" si="368"/>
        <v xml:space="preserve"> </v>
      </c>
      <c r="BD415" s="401"/>
      <c r="BE415" s="402"/>
      <c r="BF415" s="472"/>
      <c r="BG415" s="403"/>
      <c r="BH415" s="402"/>
      <c r="BI415" s="472"/>
      <c r="BJ415" s="403"/>
      <c r="BK415" s="402"/>
      <c r="BL415" s="472"/>
      <c r="BM415" s="403"/>
      <c r="BN415" s="402"/>
      <c r="BO415" s="472"/>
      <c r="BP415" s="490" t="str">
        <f t="shared" si="369"/>
        <v/>
      </c>
      <c r="BQ415" s="475" t="str">
        <f t="shared" si="370"/>
        <v/>
      </c>
      <c r="BR415" s="405" t="str">
        <f t="shared" si="371"/>
        <v/>
      </c>
      <c r="BS415" s="864"/>
      <c r="BT415" s="865">
        <v>1209</v>
      </c>
      <c r="BU415" s="865">
        <v>1176</v>
      </c>
      <c r="BV415" s="865">
        <v>1290</v>
      </c>
      <c r="BW415" s="863">
        <v>2735</v>
      </c>
      <c r="BX415" s="863">
        <v>2913</v>
      </c>
      <c r="BY415" s="403">
        <v>608</v>
      </c>
      <c r="BZ415" s="402">
        <v>712</v>
      </c>
      <c r="CA415" s="402">
        <v>679</v>
      </c>
      <c r="CB415" s="402">
        <v>676</v>
      </c>
      <c r="CC415" s="402">
        <v>796</v>
      </c>
      <c r="CD415" s="402">
        <v>983</v>
      </c>
      <c r="CE415" s="908">
        <v>870</v>
      </c>
      <c r="CF415" s="472">
        <v>955</v>
      </c>
      <c r="CG415" s="403"/>
      <c r="CH415" s="399"/>
      <c r="CI415" s="402"/>
      <c r="CJ415" s="402"/>
      <c r="CK415" s="402"/>
      <c r="CL415" s="402"/>
      <c r="CM415" s="402"/>
      <c r="CN415" s="472"/>
      <c r="CO415" s="489">
        <f t="shared" si="372"/>
        <v>608</v>
      </c>
      <c r="CP415" s="397">
        <f t="shared" si="373"/>
        <v>712</v>
      </c>
      <c r="CQ415" s="397">
        <f t="shared" si="374"/>
        <v>679</v>
      </c>
      <c r="CR415" s="397">
        <f t="shared" si="375"/>
        <v>676</v>
      </c>
      <c r="CS415" s="397">
        <f t="shared" si="376"/>
        <v>796</v>
      </c>
      <c r="CT415" s="397">
        <f t="shared" si="377"/>
        <v>983</v>
      </c>
      <c r="CU415" s="397">
        <f t="shared" si="378"/>
        <v>870</v>
      </c>
      <c r="CV415" s="491">
        <f t="shared" si="379"/>
        <v>955</v>
      </c>
      <c r="CW415" s="379">
        <v>523</v>
      </c>
      <c r="CX415" s="399">
        <v>497</v>
      </c>
      <c r="CY415" s="472">
        <v>438</v>
      </c>
      <c r="CZ415" s="400">
        <v>154</v>
      </c>
      <c r="DA415" s="399">
        <v>219</v>
      </c>
      <c r="DB415" s="472">
        <v>210</v>
      </c>
      <c r="DC415" s="404">
        <f t="shared" si="380"/>
        <v>306</v>
      </c>
      <c r="DD415" s="404">
        <f t="shared" si="381"/>
        <v>154</v>
      </c>
      <c r="DE415" s="405">
        <f t="shared" si="382"/>
        <v>307</v>
      </c>
      <c r="DF415" s="379">
        <v>174</v>
      </c>
      <c r="DG415" s="399">
        <v>134</v>
      </c>
      <c r="DH415" s="472">
        <v>169</v>
      </c>
      <c r="DI415" s="400">
        <v>182</v>
      </c>
      <c r="DJ415" s="399">
        <v>264</v>
      </c>
      <c r="DK415" s="472">
        <v>253</v>
      </c>
      <c r="DL415" s="493">
        <v>51</v>
      </c>
      <c r="DM415" s="399">
        <v>112</v>
      </c>
      <c r="DN415" s="472">
        <v>0</v>
      </c>
      <c r="DO415" s="400">
        <v>146</v>
      </c>
      <c r="DP415" s="492">
        <v>303</v>
      </c>
      <c r="DQ415" s="472">
        <v>328</v>
      </c>
      <c r="DR415" s="404">
        <f t="shared" si="383"/>
        <v>305</v>
      </c>
      <c r="DS415" s="404">
        <f t="shared" si="384"/>
        <v>247</v>
      </c>
      <c r="DT415" s="405">
        <f t="shared" si="385"/>
        <v>486</v>
      </c>
    </row>
    <row r="416" spans="1:124">
      <c r="A416" s="487" t="s">
        <v>436</v>
      </c>
      <c r="B416" s="488" t="s">
        <v>193</v>
      </c>
      <c r="C416" s="487">
        <v>207397</v>
      </c>
      <c r="D416" s="487">
        <v>9</v>
      </c>
      <c r="E416" s="395"/>
      <c r="F416" s="395"/>
      <c r="G416" s="395">
        <v>5264</v>
      </c>
      <c r="H416" s="395">
        <v>5162</v>
      </c>
      <c r="I416" s="472">
        <v>5119</v>
      </c>
      <c r="J416" s="472">
        <v>5287</v>
      </c>
      <c r="K416" s="394"/>
      <c r="L416" s="395"/>
      <c r="M416" s="395"/>
      <c r="N416" s="395"/>
      <c r="O416" s="396"/>
      <c r="P416" s="396"/>
      <c r="Q416" s="395"/>
      <c r="R416" s="395"/>
      <c r="S416" s="395"/>
      <c r="T416" s="395"/>
      <c r="U416" s="395"/>
      <c r="V416" s="472"/>
      <c r="W416" s="394"/>
      <c r="X416" s="395"/>
      <c r="Y416" s="395"/>
      <c r="Z416" s="395"/>
      <c r="AA416" s="396"/>
      <c r="AB416" s="396"/>
      <c r="AC416" s="395"/>
      <c r="AD416" s="395"/>
      <c r="AE416" s="395"/>
      <c r="AF416" s="395"/>
      <c r="AG416" s="395"/>
      <c r="AH416" s="472"/>
      <c r="AI416" s="489" t="str">
        <f t="shared" si="354"/>
        <v xml:space="preserve"> </v>
      </c>
      <c r="AJ416" s="397" t="str">
        <f t="shared" si="355"/>
        <v xml:space="preserve"> </v>
      </c>
      <c r="AK416" s="397" t="str">
        <f t="shared" si="356"/>
        <v xml:space="preserve"> </v>
      </c>
      <c r="AL416" s="397" t="str">
        <f t="shared" si="357"/>
        <v xml:space="preserve"> </v>
      </c>
      <c r="AM416" s="397" t="str">
        <f t="shared" si="358"/>
        <v xml:space="preserve"> </v>
      </c>
      <c r="AN416" s="397" t="str">
        <f t="shared" si="359"/>
        <v xml:space="preserve"> </v>
      </c>
      <c r="AO416" s="397" t="str">
        <f t="shared" si="360"/>
        <v xml:space="preserve"> </v>
      </c>
      <c r="AP416" s="397" t="str">
        <f t="shared" si="361"/>
        <v xml:space="preserve"> </v>
      </c>
      <c r="AQ416" s="397" t="str">
        <f t="shared" si="362"/>
        <v xml:space="preserve"> </v>
      </c>
      <c r="AR416" s="397" t="str">
        <f t="shared" si="363"/>
        <v xml:space="preserve"> </v>
      </c>
      <c r="AS416" s="397" t="str">
        <f t="shared" si="364"/>
        <v xml:space="preserve"> </v>
      </c>
      <c r="AT416" s="398" t="str">
        <f t="shared" si="365"/>
        <v xml:space="preserve"> </v>
      </c>
      <c r="AU416" s="379"/>
      <c r="AV416" s="395"/>
      <c r="AW416" s="472"/>
      <c r="AX416" s="400"/>
      <c r="AY416" s="395"/>
      <c r="AZ416" s="472"/>
      <c r="BA416" s="489" t="str">
        <f t="shared" si="366"/>
        <v xml:space="preserve"> </v>
      </c>
      <c r="BB416" s="397" t="str">
        <f t="shared" si="367"/>
        <v xml:space="preserve"> </v>
      </c>
      <c r="BC416" s="398" t="str">
        <f t="shared" si="368"/>
        <v xml:space="preserve"> </v>
      </c>
      <c r="BD416" s="401"/>
      <c r="BE416" s="402"/>
      <c r="BF416" s="472"/>
      <c r="BG416" s="403"/>
      <c r="BH416" s="402"/>
      <c r="BI416" s="472"/>
      <c r="BJ416" s="403"/>
      <c r="BK416" s="402"/>
      <c r="BL416" s="472"/>
      <c r="BM416" s="403"/>
      <c r="BN416" s="402"/>
      <c r="BO416" s="472"/>
      <c r="BP416" s="490" t="str">
        <f t="shared" si="369"/>
        <v/>
      </c>
      <c r="BQ416" s="475" t="str">
        <f t="shared" si="370"/>
        <v/>
      </c>
      <c r="BR416" s="405" t="str">
        <f t="shared" si="371"/>
        <v/>
      </c>
      <c r="BS416" s="864"/>
      <c r="BT416" s="865">
        <v>869</v>
      </c>
      <c r="BU416" s="865">
        <v>910</v>
      </c>
      <c r="BV416" s="865">
        <v>865</v>
      </c>
      <c r="BW416" s="863">
        <v>764</v>
      </c>
      <c r="BX416" s="863">
        <v>1962</v>
      </c>
      <c r="BY416" s="403">
        <v>403</v>
      </c>
      <c r="BZ416" s="402">
        <v>406</v>
      </c>
      <c r="CA416" s="402">
        <v>482</v>
      </c>
      <c r="CB416" s="402">
        <v>528</v>
      </c>
      <c r="CC416" s="402">
        <v>414</v>
      </c>
      <c r="CD416" s="402">
        <v>385</v>
      </c>
      <c r="CE416" s="402">
        <v>400</v>
      </c>
      <c r="CF416" s="472">
        <v>471</v>
      </c>
      <c r="CG416" s="403"/>
      <c r="CH416" s="399"/>
      <c r="CI416" s="402"/>
      <c r="CJ416" s="402"/>
      <c r="CK416" s="402"/>
      <c r="CL416" s="402"/>
      <c r="CM416" s="402"/>
      <c r="CN416" s="472"/>
      <c r="CO416" s="489">
        <f t="shared" si="372"/>
        <v>403</v>
      </c>
      <c r="CP416" s="397">
        <f t="shared" si="373"/>
        <v>406</v>
      </c>
      <c r="CQ416" s="397">
        <f t="shared" si="374"/>
        <v>482</v>
      </c>
      <c r="CR416" s="397">
        <f t="shared" si="375"/>
        <v>528</v>
      </c>
      <c r="CS416" s="397">
        <f t="shared" si="376"/>
        <v>414</v>
      </c>
      <c r="CT416" s="397">
        <f t="shared" si="377"/>
        <v>385</v>
      </c>
      <c r="CU416" s="397">
        <f t="shared" si="378"/>
        <v>400</v>
      </c>
      <c r="CV416" s="491">
        <f t="shared" si="379"/>
        <v>471</v>
      </c>
      <c r="CW416" s="379">
        <v>167</v>
      </c>
      <c r="CX416" s="399">
        <v>169</v>
      </c>
      <c r="CY416" s="472">
        <v>168</v>
      </c>
      <c r="CZ416" s="400">
        <v>90</v>
      </c>
      <c r="DA416" s="399">
        <v>95</v>
      </c>
      <c r="DB416" s="472">
        <v>41</v>
      </c>
      <c r="DC416" s="404">
        <f t="shared" si="380"/>
        <v>128</v>
      </c>
      <c r="DD416" s="404">
        <f t="shared" si="381"/>
        <v>136</v>
      </c>
      <c r="DE416" s="405">
        <f t="shared" si="382"/>
        <v>262</v>
      </c>
      <c r="DF416" s="379">
        <v>27</v>
      </c>
      <c r="DG416" s="399">
        <v>22</v>
      </c>
      <c r="DH416" s="472"/>
      <c r="DI416" s="400">
        <v>56</v>
      </c>
      <c r="DJ416" s="399">
        <v>61</v>
      </c>
      <c r="DK416" s="472">
        <v>54</v>
      </c>
      <c r="DL416" s="400">
        <v>85</v>
      </c>
      <c r="DM416" s="492">
        <v>121</v>
      </c>
      <c r="DN416" s="472">
        <v>28</v>
      </c>
      <c r="DO416" s="400">
        <v>153</v>
      </c>
      <c r="DP416" s="399">
        <v>142</v>
      </c>
      <c r="DQ416" s="472">
        <v>0</v>
      </c>
      <c r="DR416" s="404">
        <f t="shared" si="383"/>
        <v>263</v>
      </c>
      <c r="DS416" s="404">
        <f t="shared" si="384"/>
        <v>129</v>
      </c>
      <c r="DT416" s="405">
        <f t="shared" si="385"/>
        <v>357</v>
      </c>
    </row>
    <row r="417" spans="1:124">
      <c r="A417" s="487" t="s">
        <v>436</v>
      </c>
      <c r="B417" s="488" t="s">
        <v>194</v>
      </c>
      <c r="C417" s="487">
        <v>207670</v>
      </c>
      <c r="D417" s="487">
        <v>9</v>
      </c>
      <c r="E417" s="395"/>
      <c r="F417" s="395">
        <v>2618</v>
      </c>
      <c r="G417" s="395">
        <v>2212</v>
      </c>
      <c r="H417" s="395">
        <v>2017</v>
      </c>
      <c r="I417" s="472">
        <v>1910</v>
      </c>
      <c r="J417" s="472">
        <v>1930</v>
      </c>
      <c r="K417" s="394"/>
      <c r="L417" s="395"/>
      <c r="M417" s="395"/>
      <c r="N417" s="395"/>
      <c r="O417" s="396"/>
      <c r="P417" s="396"/>
      <c r="Q417" s="395"/>
      <c r="R417" s="395"/>
      <c r="S417" s="395"/>
      <c r="T417" s="395"/>
      <c r="U417" s="395"/>
      <c r="V417" s="472"/>
      <c r="W417" s="394"/>
      <c r="X417" s="395"/>
      <c r="Y417" s="395"/>
      <c r="Z417" s="395"/>
      <c r="AA417" s="396"/>
      <c r="AB417" s="396"/>
      <c r="AC417" s="395"/>
      <c r="AD417" s="395"/>
      <c r="AE417" s="395"/>
      <c r="AF417" s="395"/>
      <c r="AG417" s="395"/>
      <c r="AH417" s="472"/>
      <c r="AI417" s="489" t="str">
        <f t="shared" si="354"/>
        <v xml:space="preserve"> </v>
      </c>
      <c r="AJ417" s="397" t="str">
        <f t="shared" si="355"/>
        <v xml:space="preserve"> </v>
      </c>
      <c r="AK417" s="397" t="str">
        <f t="shared" si="356"/>
        <v xml:space="preserve"> </v>
      </c>
      <c r="AL417" s="397" t="str">
        <f t="shared" si="357"/>
        <v xml:space="preserve"> </v>
      </c>
      <c r="AM417" s="397" t="str">
        <f t="shared" si="358"/>
        <v xml:space="preserve"> </v>
      </c>
      <c r="AN417" s="397" t="str">
        <f t="shared" si="359"/>
        <v xml:space="preserve"> </v>
      </c>
      <c r="AO417" s="397" t="str">
        <f t="shared" si="360"/>
        <v xml:space="preserve"> </v>
      </c>
      <c r="AP417" s="397" t="str">
        <f t="shared" si="361"/>
        <v xml:space="preserve"> </v>
      </c>
      <c r="AQ417" s="397" t="str">
        <f t="shared" si="362"/>
        <v xml:space="preserve"> </v>
      </c>
      <c r="AR417" s="397" t="str">
        <f t="shared" si="363"/>
        <v xml:space="preserve"> </v>
      </c>
      <c r="AS417" s="397" t="str">
        <f t="shared" si="364"/>
        <v xml:space="preserve"> </v>
      </c>
      <c r="AT417" s="398" t="str">
        <f t="shared" si="365"/>
        <v xml:space="preserve"> </v>
      </c>
      <c r="AU417" s="379"/>
      <c r="AV417" s="395"/>
      <c r="AW417" s="472"/>
      <c r="AX417" s="400"/>
      <c r="AY417" s="395"/>
      <c r="AZ417" s="472"/>
      <c r="BA417" s="489" t="str">
        <f t="shared" si="366"/>
        <v xml:space="preserve"> </v>
      </c>
      <c r="BB417" s="397" t="str">
        <f t="shared" si="367"/>
        <v xml:space="preserve"> </v>
      </c>
      <c r="BC417" s="398" t="str">
        <f t="shared" si="368"/>
        <v xml:space="preserve"> </v>
      </c>
      <c r="BD417" s="401"/>
      <c r="BE417" s="402"/>
      <c r="BF417" s="472"/>
      <c r="BG417" s="403"/>
      <c r="BH417" s="402"/>
      <c r="BI417" s="472"/>
      <c r="BJ417" s="403"/>
      <c r="BK417" s="402"/>
      <c r="BL417" s="472"/>
      <c r="BM417" s="403"/>
      <c r="BN417" s="402"/>
      <c r="BO417" s="472"/>
      <c r="BP417" s="490" t="str">
        <f t="shared" si="369"/>
        <v/>
      </c>
      <c r="BQ417" s="475" t="str">
        <f t="shared" si="370"/>
        <v/>
      </c>
      <c r="BR417" s="405" t="str">
        <f t="shared" si="371"/>
        <v/>
      </c>
      <c r="BS417" s="864">
        <v>2405</v>
      </c>
      <c r="BT417" s="865">
        <v>1378</v>
      </c>
      <c r="BU417" s="865">
        <v>1306</v>
      </c>
      <c r="BV417" s="865">
        <v>1323</v>
      </c>
      <c r="BW417" s="863">
        <v>3198</v>
      </c>
      <c r="BX417" s="863">
        <v>3461</v>
      </c>
      <c r="BY417" s="403">
        <v>715</v>
      </c>
      <c r="BZ417" s="402">
        <v>847</v>
      </c>
      <c r="CA417" s="402">
        <v>820</v>
      </c>
      <c r="CB417" s="402">
        <v>922</v>
      </c>
      <c r="CC417" s="402">
        <v>826</v>
      </c>
      <c r="CD417" s="402">
        <v>688</v>
      </c>
      <c r="CE417" s="908">
        <v>757</v>
      </c>
      <c r="CF417" s="472">
        <v>729</v>
      </c>
      <c r="CG417" s="403"/>
      <c r="CH417" s="399"/>
      <c r="CI417" s="402"/>
      <c r="CJ417" s="402"/>
      <c r="CK417" s="402"/>
      <c r="CL417" s="402"/>
      <c r="CM417" s="402"/>
      <c r="CN417" s="472"/>
      <c r="CO417" s="489">
        <f t="shared" si="372"/>
        <v>715</v>
      </c>
      <c r="CP417" s="397">
        <f t="shared" si="373"/>
        <v>847</v>
      </c>
      <c r="CQ417" s="397">
        <f t="shared" si="374"/>
        <v>820</v>
      </c>
      <c r="CR417" s="397">
        <f t="shared" si="375"/>
        <v>922</v>
      </c>
      <c r="CS417" s="397">
        <f t="shared" si="376"/>
        <v>826</v>
      </c>
      <c r="CT417" s="397">
        <f t="shared" si="377"/>
        <v>688</v>
      </c>
      <c r="CU417" s="397">
        <f t="shared" si="378"/>
        <v>757</v>
      </c>
      <c r="CV417" s="491">
        <f t="shared" si="379"/>
        <v>729</v>
      </c>
      <c r="CW417" s="379">
        <v>311</v>
      </c>
      <c r="CX417" s="399">
        <v>343</v>
      </c>
      <c r="CY417" s="472">
        <v>341</v>
      </c>
      <c r="CZ417" s="400">
        <v>91</v>
      </c>
      <c r="DA417" s="492">
        <v>200</v>
      </c>
      <c r="DB417" s="472">
        <v>79</v>
      </c>
      <c r="DC417" s="404">
        <f t="shared" si="380"/>
        <v>286</v>
      </c>
      <c r="DD417" s="404">
        <f t="shared" si="381"/>
        <v>214</v>
      </c>
      <c r="DE417" s="405">
        <f t="shared" si="382"/>
        <v>309</v>
      </c>
      <c r="DF417" s="379">
        <v>76</v>
      </c>
      <c r="DG417" s="399">
        <v>80</v>
      </c>
      <c r="DH417" s="472">
        <v>81</v>
      </c>
      <c r="DI417" s="400">
        <v>103</v>
      </c>
      <c r="DJ417" s="399">
        <v>170</v>
      </c>
      <c r="DK417" s="472">
        <v>125</v>
      </c>
      <c r="DL417" s="400">
        <v>135</v>
      </c>
      <c r="DM417" s="399">
        <v>136</v>
      </c>
      <c r="DN417" s="472">
        <v>122</v>
      </c>
      <c r="DO417" s="400">
        <v>247</v>
      </c>
      <c r="DP417" s="399">
        <v>263</v>
      </c>
      <c r="DQ417" s="472">
        <v>176</v>
      </c>
      <c r="DR417" s="404">
        <f t="shared" si="383"/>
        <v>464</v>
      </c>
      <c r="DS417" s="404">
        <f t="shared" si="384"/>
        <v>347</v>
      </c>
      <c r="DT417" s="405">
        <f t="shared" si="385"/>
        <v>309</v>
      </c>
    </row>
    <row r="418" spans="1:124">
      <c r="A418" s="487" t="s">
        <v>436</v>
      </c>
      <c r="B418" s="488" t="s">
        <v>195</v>
      </c>
      <c r="C418" s="487">
        <v>206923</v>
      </c>
      <c r="D418" s="487">
        <v>10</v>
      </c>
      <c r="E418" s="395"/>
      <c r="F418" s="395">
        <v>2522</v>
      </c>
      <c r="G418" s="395">
        <v>2364</v>
      </c>
      <c r="H418" s="395">
        <v>2124</v>
      </c>
      <c r="I418" s="472">
        <v>1955</v>
      </c>
      <c r="J418" s="472">
        <v>1965</v>
      </c>
      <c r="K418" s="394"/>
      <c r="L418" s="395"/>
      <c r="M418" s="395"/>
      <c r="N418" s="395"/>
      <c r="O418" s="396"/>
      <c r="P418" s="396"/>
      <c r="Q418" s="395"/>
      <c r="R418" s="395"/>
      <c r="S418" s="395"/>
      <c r="T418" s="395"/>
      <c r="U418" s="395"/>
      <c r="V418" s="472"/>
      <c r="W418" s="394"/>
      <c r="X418" s="395"/>
      <c r="Y418" s="395"/>
      <c r="Z418" s="395"/>
      <c r="AA418" s="396"/>
      <c r="AB418" s="396"/>
      <c r="AC418" s="395"/>
      <c r="AD418" s="395"/>
      <c r="AE418" s="395"/>
      <c r="AF418" s="395"/>
      <c r="AG418" s="395"/>
      <c r="AH418" s="472"/>
      <c r="AI418" s="489" t="str">
        <f t="shared" si="354"/>
        <v xml:space="preserve"> </v>
      </c>
      <c r="AJ418" s="397" t="str">
        <f t="shared" si="355"/>
        <v xml:space="preserve"> </v>
      </c>
      <c r="AK418" s="397" t="str">
        <f t="shared" si="356"/>
        <v xml:space="preserve"> </v>
      </c>
      <c r="AL418" s="397" t="str">
        <f t="shared" si="357"/>
        <v xml:space="preserve"> </v>
      </c>
      <c r="AM418" s="397" t="str">
        <f t="shared" si="358"/>
        <v xml:space="preserve"> </v>
      </c>
      <c r="AN418" s="397" t="str">
        <f t="shared" si="359"/>
        <v xml:space="preserve"> </v>
      </c>
      <c r="AO418" s="397" t="str">
        <f t="shared" si="360"/>
        <v xml:space="preserve"> </v>
      </c>
      <c r="AP418" s="397" t="str">
        <f t="shared" si="361"/>
        <v xml:space="preserve"> </v>
      </c>
      <c r="AQ418" s="397" t="str">
        <f t="shared" si="362"/>
        <v xml:space="preserve"> </v>
      </c>
      <c r="AR418" s="397" t="str">
        <f t="shared" si="363"/>
        <v xml:space="preserve"> </v>
      </c>
      <c r="AS418" s="397" t="str">
        <f t="shared" si="364"/>
        <v xml:space="preserve"> </v>
      </c>
      <c r="AT418" s="398" t="str">
        <f t="shared" si="365"/>
        <v xml:space="preserve"> </v>
      </c>
      <c r="AU418" s="379"/>
      <c r="AV418" s="395"/>
      <c r="AW418" s="472"/>
      <c r="AX418" s="400"/>
      <c r="AY418" s="395"/>
      <c r="AZ418" s="472"/>
      <c r="BA418" s="489" t="str">
        <f t="shared" si="366"/>
        <v xml:space="preserve"> </v>
      </c>
      <c r="BB418" s="397" t="str">
        <f t="shared" si="367"/>
        <v xml:space="preserve"> </v>
      </c>
      <c r="BC418" s="398" t="str">
        <f t="shared" si="368"/>
        <v xml:space="preserve"> </v>
      </c>
      <c r="BD418" s="401"/>
      <c r="BE418" s="402"/>
      <c r="BF418" s="472"/>
      <c r="BG418" s="403"/>
      <c r="BH418" s="402"/>
      <c r="BI418" s="472"/>
      <c r="BJ418" s="403"/>
      <c r="BK418" s="402"/>
      <c r="BL418" s="472"/>
      <c r="BM418" s="403"/>
      <c r="BN418" s="402"/>
      <c r="BO418" s="472"/>
      <c r="BP418" s="490" t="str">
        <f t="shared" si="369"/>
        <v/>
      </c>
      <c r="BQ418" s="475" t="str">
        <f t="shared" si="370"/>
        <v/>
      </c>
      <c r="BR418" s="405" t="str">
        <f t="shared" si="371"/>
        <v/>
      </c>
      <c r="BS418" s="864">
        <v>2443</v>
      </c>
      <c r="BT418" s="865">
        <v>960</v>
      </c>
      <c r="BU418" s="865">
        <v>519</v>
      </c>
      <c r="BV418" s="865">
        <v>984</v>
      </c>
      <c r="BW418" s="863">
        <v>736</v>
      </c>
      <c r="BX418" s="863">
        <v>1601</v>
      </c>
      <c r="BY418" s="403">
        <v>391</v>
      </c>
      <c r="BZ418" s="402">
        <v>443</v>
      </c>
      <c r="CA418" s="402">
        <v>452</v>
      </c>
      <c r="CB418" s="402">
        <v>603</v>
      </c>
      <c r="CC418" s="494">
        <v>1011</v>
      </c>
      <c r="CD418" s="402">
        <v>575</v>
      </c>
      <c r="CE418" s="402">
        <v>457</v>
      </c>
      <c r="CF418" s="472">
        <v>430</v>
      </c>
      <c r="CG418" s="403"/>
      <c r="CH418" s="399"/>
      <c r="CI418" s="402"/>
      <c r="CJ418" s="402"/>
      <c r="CK418" s="402"/>
      <c r="CL418" s="402"/>
      <c r="CM418" s="402"/>
      <c r="CN418" s="472"/>
      <c r="CO418" s="489">
        <f t="shared" si="372"/>
        <v>391</v>
      </c>
      <c r="CP418" s="397">
        <f t="shared" si="373"/>
        <v>443</v>
      </c>
      <c r="CQ418" s="397">
        <f t="shared" si="374"/>
        <v>452</v>
      </c>
      <c r="CR418" s="397">
        <f t="shared" si="375"/>
        <v>603</v>
      </c>
      <c r="CS418" s="397">
        <f t="shared" si="376"/>
        <v>1011</v>
      </c>
      <c r="CT418" s="397">
        <f t="shared" si="377"/>
        <v>575</v>
      </c>
      <c r="CU418" s="397">
        <f t="shared" si="378"/>
        <v>457</v>
      </c>
      <c r="CV418" s="491">
        <f t="shared" si="379"/>
        <v>430</v>
      </c>
      <c r="CW418" s="379">
        <v>319</v>
      </c>
      <c r="CX418" s="399">
        <v>267</v>
      </c>
      <c r="CY418" s="472">
        <v>292</v>
      </c>
      <c r="CZ418" s="400">
        <v>70</v>
      </c>
      <c r="DA418" s="492">
        <v>27</v>
      </c>
      <c r="DB418" s="472">
        <v>38</v>
      </c>
      <c r="DC418" s="404">
        <f t="shared" si="380"/>
        <v>186</v>
      </c>
      <c r="DD418" s="404">
        <f t="shared" si="381"/>
        <v>163</v>
      </c>
      <c r="DE418" s="405">
        <f t="shared" si="382"/>
        <v>100</v>
      </c>
      <c r="DF418" s="379">
        <v>254</v>
      </c>
      <c r="DG418" s="399">
        <v>398</v>
      </c>
      <c r="DH418" s="472">
        <v>186</v>
      </c>
      <c r="DI418" s="400">
        <v>167</v>
      </c>
      <c r="DJ418" s="399">
        <v>191</v>
      </c>
      <c r="DK418" s="472">
        <v>193</v>
      </c>
      <c r="DL418" s="400">
        <v>49</v>
      </c>
      <c r="DM418" s="399">
        <v>68</v>
      </c>
      <c r="DN418" s="472">
        <v>95</v>
      </c>
      <c r="DO418" s="400">
        <v>65</v>
      </c>
      <c r="DP418" s="492">
        <v>294</v>
      </c>
      <c r="DQ418" s="472">
        <v>82</v>
      </c>
      <c r="DR418" s="404">
        <f t="shared" si="383"/>
        <v>235</v>
      </c>
      <c r="DS418" s="404">
        <f t="shared" si="384"/>
        <v>251</v>
      </c>
      <c r="DT418" s="405">
        <f t="shared" si="385"/>
        <v>212</v>
      </c>
    </row>
    <row r="419" spans="1:124">
      <c r="A419" s="487" t="s">
        <v>436</v>
      </c>
      <c r="B419" s="488" t="s">
        <v>196</v>
      </c>
      <c r="C419" s="487">
        <v>206996</v>
      </c>
      <c r="D419" s="487">
        <v>10</v>
      </c>
      <c r="E419" s="395"/>
      <c r="F419" s="395">
        <v>868</v>
      </c>
      <c r="G419" s="395">
        <v>1061</v>
      </c>
      <c r="H419" s="395">
        <v>776</v>
      </c>
      <c r="I419" s="472">
        <v>538</v>
      </c>
      <c r="J419" s="472">
        <v>849</v>
      </c>
      <c r="K419" s="394"/>
      <c r="L419" s="395"/>
      <c r="M419" s="395"/>
      <c r="N419" s="395"/>
      <c r="O419" s="396"/>
      <c r="P419" s="396"/>
      <c r="Q419" s="395"/>
      <c r="R419" s="395"/>
      <c r="S419" s="395"/>
      <c r="T419" s="395"/>
      <c r="U419" s="395"/>
      <c r="V419" s="472"/>
      <c r="W419" s="394"/>
      <c r="X419" s="395"/>
      <c r="Y419" s="395"/>
      <c r="Z419" s="395"/>
      <c r="AA419" s="396"/>
      <c r="AB419" s="396"/>
      <c r="AC419" s="395"/>
      <c r="AD419" s="395"/>
      <c r="AE419" s="395"/>
      <c r="AF419" s="395"/>
      <c r="AG419" s="395"/>
      <c r="AH419" s="472"/>
      <c r="AI419" s="489" t="str">
        <f t="shared" si="354"/>
        <v xml:space="preserve"> </v>
      </c>
      <c r="AJ419" s="397" t="str">
        <f t="shared" si="355"/>
        <v xml:space="preserve"> </v>
      </c>
      <c r="AK419" s="397" t="str">
        <f t="shared" si="356"/>
        <v xml:space="preserve"> </v>
      </c>
      <c r="AL419" s="397" t="str">
        <f t="shared" si="357"/>
        <v xml:space="preserve"> </v>
      </c>
      <c r="AM419" s="397" t="str">
        <f t="shared" si="358"/>
        <v xml:space="preserve"> </v>
      </c>
      <c r="AN419" s="397" t="str">
        <f t="shared" si="359"/>
        <v xml:space="preserve"> </v>
      </c>
      <c r="AO419" s="397" t="str">
        <f t="shared" si="360"/>
        <v xml:space="preserve"> </v>
      </c>
      <c r="AP419" s="397" t="str">
        <f t="shared" si="361"/>
        <v xml:space="preserve"> </v>
      </c>
      <c r="AQ419" s="397" t="str">
        <f t="shared" si="362"/>
        <v xml:space="preserve"> </v>
      </c>
      <c r="AR419" s="397" t="str">
        <f t="shared" si="363"/>
        <v xml:space="preserve"> </v>
      </c>
      <c r="AS419" s="397" t="str">
        <f t="shared" si="364"/>
        <v xml:space="preserve"> </v>
      </c>
      <c r="AT419" s="398" t="str">
        <f t="shared" si="365"/>
        <v xml:space="preserve"> </v>
      </c>
      <c r="AU419" s="379"/>
      <c r="AV419" s="395"/>
      <c r="AW419" s="472"/>
      <c r="AX419" s="400"/>
      <c r="AY419" s="395"/>
      <c r="AZ419" s="472"/>
      <c r="BA419" s="489" t="str">
        <f t="shared" si="366"/>
        <v xml:space="preserve"> </v>
      </c>
      <c r="BB419" s="397" t="str">
        <f t="shared" si="367"/>
        <v xml:space="preserve"> </v>
      </c>
      <c r="BC419" s="398" t="str">
        <f t="shared" si="368"/>
        <v xml:space="preserve"> </v>
      </c>
      <c r="BD419" s="401"/>
      <c r="BE419" s="402"/>
      <c r="BF419" s="472"/>
      <c r="BG419" s="403"/>
      <c r="BH419" s="402"/>
      <c r="BI419" s="472"/>
      <c r="BJ419" s="403"/>
      <c r="BK419" s="402"/>
      <c r="BL419" s="472"/>
      <c r="BM419" s="403"/>
      <c r="BN419" s="402"/>
      <c r="BO419" s="472"/>
      <c r="BP419" s="490" t="str">
        <f t="shared" si="369"/>
        <v/>
      </c>
      <c r="BQ419" s="475" t="str">
        <f t="shared" si="370"/>
        <v/>
      </c>
      <c r="BR419" s="405" t="str">
        <f t="shared" si="371"/>
        <v/>
      </c>
      <c r="BS419" s="864">
        <v>687</v>
      </c>
      <c r="BT419" s="865">
        <v>899</v>
      </c>
      <c r="BU419" s="865">
        <v>645</v>
      </c>
      <c r="BV419" s="865">
        <v>622</v>
      </c>
      <c r="BW419" s="863">
        <v>579</v>
      </c>
      <c r="BX419" s="863">
        <v>1108</v>
      </c>
      <c r="BY419" s="403">
        <v>425</v>
      </c>
      <c r="BZ419" s="402">
        <v>393</v>
      </c>
      <c r="CA419" s="402">
        <v>379</v>
      </c>
      <c r="CB419" s="402">
        <v>441</v>
      </c>
      <c r="CC419" s="402">
        <v>464</v>
      </c>
      <c r="CD419" s="402">
        <v>424</v>
      </c>
      <c r="CE419" s="402">
        <v>453</v>
      </c>
      <c r="CF419" s="472">
        <v>475</v>
      </c>
      <c r="CG419" s="403"/>
      <c r="CH419" s="399"/>
      <c r="CI419" s="402"/>
      <c r="CJ419" s="402"/>
      <c r="CK419" s="402"/>
      <c r="CL419" s="402"/>
      <c r="CM419" s="402"/>
      <c r="CN419" s="472"/>
      <c r="CO419" s="489">
        <f t="shared" si="372"/>
        <v>425</v>
      </c>
      <c r="CP419" s="397">
        <f t="shared" si="373"/>
        <v>393</v>
      </c>
      <c r="CQ419" s="397">
        <f t="shared" si="374"/>
        <v>379</v>
      </c>
      <c r="CR419" s="397">
        <f t="shared" si="375"/>
        <v>441</v>
      </c>
      <c r="CS419" s="397">
        <f t="shared" si="376"/>
        <v>464</v>
      </c>
      <c r="CT419" s="397">
        <f t="shared" si="377"/>
        <v>424</v>
      </c>
      <c r="CU419" s="397">
        <f t="shared" si="378"/>
        <v>453</v>
      </c>
      <c r="CV419" s="491">
        <f t="shared" si="379"/>
        <v>475</v>
      </c>
      <c r="CW419" s="379">
        <v>212</v>
      </c>
      <c r="CX419" s="399">
        <v>182</v>
      </c>
      <c r="CY419" s="472">
        <v>243</v>
      </c>
      <c r="CZ419" s="400">
        <v>24</v>
      </c>
      <c r="DA419" s="399">
        <v>44</v>
      </c>
      <c r="DB419" s="472">
        <v>46</v>
      </c>
      <c r="DC419" s="404">
        <f t="shared" si="380"/>
        <v>188</v>
      </c>
      <c r="DD419" s="404">
        <f t="shared" si="381"/>
        <v>227</v>
      </c>
      <c r="DE419" s="405">
        <f t="shared" si="382"/>
        <v>186</v>
      </c>
      <c r="DF419" s="379">
        <v>108</v>
      </c>
      <c r="DG419" s="399">
        <v>90</v>
      </c>
      <c r="DH419" s="472">
        <v>79</v>
      </c>
      <c r="DI419" s="400">
        <v>117</v>
      </c>
      <c r="DJ419" s="399">
        <v>127</v>
      </c>
      <c r="DK419" s="472">
        <v>124</v>
      </c>
      <c r="DL419" s="400">
        <v>32</v>
      </c>
      <c r="DM419" s="399">
        <v>35</v>
      </c>
      <c r="DN419" s="472">
        <v>36</v>
      </c>
      <c r="DO419" s="400">
        <v>76</v>
      </c>
      <c r="DP419" s="492">
        <v>134</v>
      </c>
      <c r="DQ419" s="472">
        <v>78</v>
      </c>
      <c r="DR419" s="404">
        <f t="shared" si="383"/>
        <v>225</v>
      </c>
      <c r="DS419" s="404">
        <f t="shared" si="384"/>
        <v>205</v>
      </c>
      <c r="DT419" s="405">
        <f t="shared" si="385"/>
        <v>231</v>
      </c>
    </row>
    <row r="420" spans="1:124">
      <c r="A420" s="487" t="s">
        <v>436</v>
      </c>
      <c r="B420" s="488" t="s">
        <v>197</v>
      </c>
      <c r="C420" s="487">
        <v>207050</v>
      </c>
      <c r="D420" s="487">
        <v>10</v>
      </c>
      <c r="E420" s="395"/>
      <c r="F420" s="395">
        <v>794</v>
      </c>
      <c r="G420" s="395">
        <v>737</v>
      </c>
      <c r="H420" s="395">
        <v>607</v>
      </c>
      <c r="I420" s="472">
        <v>665</v>
      </c>
      <c r="J420" s="472">
        <v>518</v>
      </c>
      <c r="K420" s="394"/>
      <c r="L420" s="395"/>
      <c r="M420" s="395"/>
      <c r="N420" s="395"/>
      <c r="O420" s="396"/>
      <c r="P420" s="396"/>
      <c r="Q420" s="395"/>
      <c r="R420" s="395"/>
      <c r="S420" s="395"/>
      <c r="T420" s="395"/>
      <c r="U420" s="395"/>
      <c r="V420" s="472"/>
      <c r="W420" s="394"/>
      <c r="X420" s="395"/>
      <c r="Y420" s="395"/>
      <c r="Z420" s="395"/>
      <c r="AA420" s="396"/>
      <c r="AB420" s="396"/>
      <c r="AC420" s="395"/>
      <c r="AD420" s="395"/>
      <c r="AE420" s="395"/>
      <c r="AF420" s="395"/>
      <c r="AG420" s="395"/>
      <c r="AH420" s="472"/>
      <c r="AI420" s="489" t="str">
        <f t="shared" si="354"/>
        <v xml:space="preserve"> </v>
      </c>
      <c r="AJ420" s="397" t="str">
        <f t="shared" si="355"/>
        <v xml:space="preserve"> </v>
      </c>
      <c r="AK420" s="397" t="str">
        <f t="shared" si="356"/>
        <v xml:space="preserve"> </v>
      </c>
      <c r="AL420" s="397" t="str">
        <f t="shared" si="357"/>
        <v xml:space="preserve"> </v>
      </c>
      <c r="AM420" s="397" t="str">
        <f t="shared" si="358"/>
        <v xml:space="preserve"> </v>
      </c>
      <c r="AN420" s="397" t="str">
        <f t="shared" si="359"/>
        <v xml:space="preserve"> </v>
      </c>
      <c r="AO420" s="397" t="str">
        <f t="shared" si="360"/>
        <v xml:space="preserve"> </v>
      </c>
      <c r="AP420" s="397" t="str">
        <f t="shared" si="361"/>
        <v xml:space="preserve"> </v>
      </c>
      <c r="AQ420" s="397" t="str">
        <f t="shared" si="362"/>
        <v xml:space="preserve"> </v>
      </c>
      <c r="AR420" s="397" t="str">
        <f t="shared" si="363"/>
        <v xml:space="preserve"> </v>
      </c>
      <c r="AS420" s="397" t="str">
        <f t="shared" si="364"/>
        <v xml:space="preserve"> </v>
      </c>
      <c r="AT420" s="398" t="str">
        <f t="shared" si="365"/>
        <v xml:space="preserve"> </v>
      </c>
      <c r="AU420" s="379"/>
      <c r="AV420" s="395"/>
      <c r="AW420" s="472"/>
      <c r="AX420" s="400"/>
      <c r="AY420" s="395"/>
      <c r="AZ420" s="472"/>
      <c r="BA420" s="489" t="str">
        <f t="shared" si="366"/>
        <v xml:space="preserve"> </v>
      </c>
      <c r="BB420" s="397" t="str">
        <f t="shared" si="367"/>
        <v xml:space="preserve"> </v>
      </c>
      <c r="BC420" s="398" t="str">
        <f t="shared" si="368"/>
        <v xml:space="preserve"> </v>
      </c>
      <c r="BD420" s="401"/>
      <c r="BE420" s="402"/>
      <c r="BF420" s="472"/>
      <c r="BG420" s="403"/>
      <c r="BH420" s="402"/>
      <c r="BI420" s="472"/>
      <c r="BJ420" s="403"/>
      <c r="BK420" s="402"/>
      <c r="BL420" s="472"/>
      <c r="BM420" s="403"/>
      <c r="BN420" s="402"/>
      <c r="BO420" s="472"/>
      <c r="BP420" s="490" t="str">
        <f t="shared" si="369"/>
        <v/>
      </c>
      <c r="BQ420" s="475" t="str">
        <f t="shared" si="370"/>
        <v/>
      </c>
      <c r="BR420" s="405" t="str">
        <f t="shared" si="371"/>
        <v/>
      </c>
      <c r="BS420" s="864">
        <v>513</v>
      </c>
      <c r="BT420" s="865">
        <v>2041</v>
      </c>
      <c r="BU420" s="865">
        <v>518</v>
      </c>
      <c r="BV420" s="865">
        <v>553</v>
      </c>
      <c r="BW420" s="863">
        <v>686</v>
      </c>
      <c r="BX420" s="863">
        <v>867</v>
      </c>
      <c r="BY420" s="403">
        <v>446</v>
      </c>
      <c r="BZ420" s="402">
        <v>413</v>
      </c>
      <c r="CA420" s="402">
        <v>413</v>
      </c>
      <c r="CB420" s="402">
        <v>359</v>
      </c>
      <c r="CC420" s="402">
        <v>359</v>
      </c>
      <c r="CD420" s="402">
        <v>371</v>
      </c>
      <c r="CE420" s="402">
        <v>392</v>
      </c>
      <c r="CF420" s="472">
        <v>511</v>
      </c>
      <c r="CG420" s="403"/>
      <c r="CH420" s="399"/>
      <c r="CI420" s="402"/>
      <c r="CJ420" s="402"/>
      <c r="CK420" s="402"/>
      <c r="CL420" s="402"/>
      <c r="CM420" s="402"/>
      <c r="CN420" s="472"/>
      <c r="CO420" s="489">
        <f t="shared" si="372"/>
        <v>446</v>
      </c>
      <c r="CP420" s="397">
        <f t="shared" si="373"/>
        <v>413</v>
      </c>
      <c r="CQ420" s="397">
        <f t="shared" si="374"/>
        <v>413</v>
      </c>
      <c r="CR420" s="397">
        <f t="shared" si="375"/>
        <v>359</v>
      </c>
      <c r="CS420" s="397">
        <f t="shared" si="376"/>
        <v>359</v>
      </c>
      <c r="CT420" s="397">
        <f t="shared" si="377"/>
        <v>371</v>
      </c>
      <c r="CU420" s="397">
        <f t="shared" si="378"/>
        <v>392</v>
      </c>
      <c r="CV420" s="491">
        <f t="shared" si="379"/>
        <v>511</v>
      </c>
      <c r="CW420" s="379">
        <v>206</v>
      </c>
      <c r="CX420" s="399">
        <v>202</v>
      </c>
      <c r="CY420" s="472">
        <v>162</v>
      </c>
      <c r="CZ420" s="400">
        <v>29</v>
      </c>
      <c r="DA420" s="399">
        <v>48</v>
      </c>
      <c r="DB420" s="472">
        <v>31</v>
      </c>
      <c r="DC420" s="404">
        <f t="shared" si="380"/>
        <v>136</v>
      </c>
      <c r="DD420" s="404">
        <f t="shared" si="381"/>
        <v>142</v>
      </c>
      <c r="DE420" s="405">
        <f t="shared" si="382"/>
        <v>318</v>
      </c>
      <c r="DF420" s="379">
        <v>106</v>
      </c>
      <c r="DG420" s="399">
        <v>99</v>
      </c>
      <c r="DH420" s="472">
        <v>116</v>
      </c>
      <c r="DI420" s="400">
        <v>153</v>
      </c>
      <c r="DJ420" s="399">
        <v>142</v>
      </c>
      <c r="DK420" s="472">
        <v>136</v>
      </c>
      <c r="DL420" s="400">
        <v>17</v>
      </c>
      <c r="DM420" s="399">
        <v>22</v>
      </c>
      <c r="DN420" s="472">
        <v>9</v>
      </c>
      <c r="DO420" s="400">
        <v>79</v>
      </c>
      <c r="DP420" s="399">
        <v>103</v>
      </c>
      <c r="DQ420" s="472">
        <v>66</v>
      </c>
      <c r="DR420" s="404">
        <f t="shared" si="383"/>
        <v>157</v>
      </c>
      <c r="DS420" s="404">
        <f t="shared" si="384"/>
        <v>135</v>
      </c>
      <c r="DT420" s="405">
        <f t="shared" si="385"/>
        <v>180</v>
      </c>
    </row>
    <row r="421" spans="1:124">
      <c r="A421" s="487" t="s">
        <v>436</v>
      </c>
      <c r="B421" s="488" t="s">
        <v>198</v>
      </c>
      <c r="C421" s="487">
        <v>207236</v>
      </c>
      <c r="D421" s="487">
        <v>10</v>
      </c>
      <c r="E421" s="395"/>
      <c r="F421" s="395">
        <v>1379</v>
      </c>
      <c r="G421" s="395">
        <v>1424</v>
      </c>
      <c r="H421" s="395">
        <v>955</v>
      </c>
      <c r="I421" s="472">
        <v>698</v>
      </c>
      <c r="J421" s="472">
        <v>696</v>
      </c>
      <c r="K421" s="394"/>
      <c r="L421" s="395"/>
      <c r="M421" s="395"/>
      <c r="N421" s="395"/>
      <c r="O421" s="396"/>
      <c r="P421" s="396"/>
      <c r="Q421" s="395"/>
      <c r="R421" s="395"/>
      <c r="S421" s="395"/>
      <c r="T421" s="395"/>
      <c r="U421" s="395"/>
      <c r="V421" s="472"/>
      <c r="W421" s="394"/>
      <c r="X421" s="395"/>
      <c r="Y421" s="395"/>
      <c r="Z421" s="395"/>
      <c r="AA421" s="396"/>
      <c r="AB421" s="396"/>
      <c r="AC421" s="395"/>
      <c r="AD421" s="395"/>
      <c r="AE421" s="395"/>
      <c r="AF421" s="395"/>
      <c r="AG421" s="395"/>
      <c r="AH421" s="472"/>
      <c r="AI421" s="489" t="str">
        <f t="shared" si="354"/>
        <v xml:space="preserve"> </v>
      </c>
      <c r="AJ421" s="397" t="str">
        <f t="shared" si="355"/>
        <v xml:space="preserve"> </v>
      </c>
      <c r="AK421" s="397" t="str">
        <f t="shared" si="356"/>
        <v xml:space="preserve"> </v>
      </c>
      <c r="AL421" s="397" t="str">
        <f t="shared" si="357"/>
        <v xml:space="preserve"> </v>
      </c>
      <c r="AM421" s="397" t="str">
        <f t="shared" si="358"/>
        <v xml:space="preserve"> </v>
      </c>
      <c r="AN421" s="397" t="str">
        <f t="shared" si="359"/>
        <v xml:space="preserve"> </v>
      </c>
      <c r="AO421" s="397" t="str">
        <f t="shared" si="360"/>
        <v xml:space="preserve"> </v>
      </c>
      <c r="AP421" s="397" t="str">
        <f t="shared" si="361"/>
        <v xml:space="preserve"> </v>
      </c>
      <c r="AQ421" s="397" t="str">
        <f t="shared" si="362"/>
        <v xml:space="preserve"> </v>
      </c>
      <c r="AR421" s="397" t="str">
        <f t="shared" si="363"/>
        <v xml:space="preserve"> </v>
      </c>
      <c r="AS421" s="397" t="str">
        <f t="shared" si="364"/>
        <v xml:space="preserve"> </v>
      </c>
      <c r="AT421" s="398" t="str">
        <f t="shared" si="365"/>
        <v xml:space="preserve"> </v>
      </c>
      <c r="AU421" s="379"/>
      <c r="AV421" s="395"/>
      <c r="AW421" s="472"/>
      <c r="AX421" s="400"/>
      <c r="AY421" s="395"/>
      <c r="AZ421" s="472"/>
      <c r="BA421" s="489" t="str">
        <f t="shared" si="366"/>
        <v xml:space="preserve"> </v>
      </c>
      <c r="BB421" s="397" t="str">
        <f t="shared" si="367"/>
        <v xml:space="preserve"> </v>
      </c>
      <c r="BC421" s="398" t="str">
        <f t="shared" si="368"/>
        <v xml:space="preserve"> </v>
      </c>
      <c r="BD421" s="401"/>
      <c r="BE421" s="402"/>
      <c r="BF421" s="472"/>
      <c r="BG421" s="403"/>
      <c r="BH421" s="402"/>
      <c r="BI421" s="472"/>
      <c r="BJ421" s="403"/>
      <c r="BK421" s="402"/>
      <c r="BL421" s="472"/>
      <c r="BM421" s="403"/>
      <c r="BN421" s="402"/>
      <c r="BO421" s="472"/>
      <c r="BP421" s="490" t="str">
        <f t="shared" si="369"/>
        <v/>
      </c>
      <c r="BQ421" s="475" t="str">
        <f t="shared" si="370"/>
        <v/>
      </c>
      <c r="BR421" s="405" t="str">
        <f t="shared" si="371"/>
        <v/>
      </c>
      <c r="BS421" s="864">
        <v>783</v>
      </c>
      <c r="BT421" s="865">
        <v>565</v>
      </c>
      <c r="BU421" s="865">
        <v>569</v>
      </c>
      <c r="BV421" s="865">
        <v>526</v>
      </c>
      <c r="BW421" s="863">
        <v>1100</v>
      </c>
      <c r="BX421" s="863">
        <v>1124</v>
      </c>
      <c r="BY421" s="403">
        <v>444</v>
      </c>
      <c r="BZ421" s="402">
        <v>486</v>
      </c>
      <c r="CA421" s="402">
        <v>459</v>
      </c>
      <c r="CB421" s="402">
        <v>382</v>
      </c>
      <c r="CC421" s="402">
        <v>430</v>
      </c>
      <c r="CD421" s="402">
        <v>359</v>
      </c>
      <c r="CE421" s="402">
        <v>413</v>
      </c>
      <c r="CF421" s="472">
        <v>406</v>
      </c>
      <c r="CG421" s="403"/>
      <c r="CH421" s="399"/>
      <c r="CI421" s="402"/>
      <c r="CJ421" s="402"/>
      <c r="CK421" s="402"/>
      <c r="CL421" s="402"/>
      <c r="CM421" s="402"/>
      <c r="CN421" s="472"/>
      <c r="CO421" s="489">
        <f t="shared" si="372"/>
        <v>444</v>
      </c>
      <c r="CP421" s="397">
        <f t="shared" si="373"/>
        <v>486</v>
      </c>
      <c r="CQ421" s="397">
        <f t="shared" si="374"/>
        <v>459</v>
      </c>
      <c r="CR421" s="397">
        <f t="shared" si="375"/>
        <v>382</v>
      </c>
      <c r="CS421" s="397">
        <f t="shared" si="376"/>
        <v>430</v>
      </c>
      <c r="CT421" s="397">
        <f t="shared" si="377"/>
        <v>359</v>
      </c>
      <c r="CU421" s="397">
        <f t="shared" si="378"/>
        <v>413</v>
      </c>
      <c r="CV421" s="491">
        <f t="shared" si="379"/>
        <v>406</v>
      </c>
      <c r="CW421" s="379">
        <v>145</v>
      </c>
      <c r="CX421" s="399">
        <v>202</v>
      </c>
      <c r="CY421" s="472">
        <v>211</v>
      </c>
      <c r="CZ421" s="400">
        <v>39</v>
      </c>
      <c r="DA421" s="399">
        <v>37</v>
      </c>
      <c r="DB421" s="472">
        <v>35</v>
      </c>
      <c r="DC421" s="404">
        <f t="shared" si="380"/>
        <v>175</v>
      </c>
      <c r="DD421" s="404">
        <f t="shared" si="381"/>
        <v>174</v>
      </c>
      <c r="DE421" s="405">
        <f t="shared" si="382"/>
        <v>160</v>
      </c>
      <c r="DF421" s="379">
        <v>68</v>
      </c>
      <c r="DG421" s="399">
        <v>90</v>
      </c>
      <c r="DH421" s="472">
        <v>57</v>
      </c>
      <c r="DI421" s="400">
        <v>104</v>
      </c>
      <c r="DJ421" s="399">
        <v>116</v>
      </c>
      <c r="DK421" s="472">
        <v>126</v>
      </c>
      <c r="DL421" s="400">
        <v>40</v>
      </c>
      <c r="DM421" s="399">
        <v>37</v>
      </c>
      <c r="DN421" s="472">
        <v>49</v>
      </c>
      <c r="DO421" s="400">
        <v>77</v>
      </c>
      <c r="DP421" s="399">
        <v>91</v>
      </c>
      <c r="DQ421" s="472">
        <v>80</v>
      </c>
      <c r="DR421" s="404">
        <f t="shared" si="383"/>
        <v>197</v>
      </c>
      <c r="DS421" s="404">
        <f t="shared" si="384"/>
        <v>212</v>
      </c>
      <c r="DT421" s="405">
        <f t="shared" si="385"/>
        <v>173</v>
      </c>
    </row>
    <row r="422" spans="1:124">
      <c r="A422" s="487" t="s">
        <v>436</v>
      </c>
      <c r="B422" s="488" t="s">
        <v>199</v>
      </c>
      <c r="C422" s="487">
        <v>207290</v>
      </c>
      <c r="D422" s="487">
        <v>10</v>
      </c>
      <c r="E422" s="395"/>
      <c r="F422" s="395">
        <v>68</v>
      </c>
      <c r="G422" s="395">
        <v>23</v>
      </c>
      <c r="H422" s="395">
        <v>54</v>
      </c>
      <c r="I422" s="472">
        <v>119</v>
      </c>
      <c r="J422" s="472">
        <v>122</v>
      </c>
      <c r="K422" s="394"/>
      <c r="L422" s="395"/>
      <c r="M422" s="395"/>
      <c r="N422" s="395"/>
      <c r="O422" s="396"/>
      <c r="P422" s="396"/>
      <c r="Q422" s="395"/>
      <c r="R422" s="395"/>
      <c r="S422" s="395"/>
      <c r="T422" s="395"/>
      <c r="U422" s="395"/>
      <c r="V422" s="472"/>
      <c r="W422" s="394"/>
      <c r="X422" s="395"/>
      <c r="Y422" s="395"/>
      <c r="Z422" s="395"/>
      <c r="AA422" s="396"/>
      <c r="AB422" s="396"/>
      <c r="AC422" s="395"/>
      <c r="AD422" s="395"/>
      <c r="AE422" s="395"/>
      <c r="AF422" s="395"/>
      <c r="AG422" s="395"/>
      <c r="AH422" s="472"/>
      <c r="AI422" s="489" t="str">
        <f t="shared" si="354"/>
        <v xml:space="preserve"> </v>
      </c>
      <c r="AJ422" s="397" t="str">
        <f t="shared" si="355"/>
        <v xml:space="preserve"> </v>
      </c>
      <c r="AK422" s="397" t="str">
        <f t="shared" si="356"/>
        <v xml:space="preserve"> </v>
      </c>
      <c r="AL422" s="397" t="str">
        <f t="shared" si="357"/>
        <v xml:space="preserve"> </v>
      </c>
      <c r="AM422" s="397" t="str">
        <f t="shared" si="358"/>
        <v xml:space="preserve"> </v>
      </c>
      <c r="AN422" s="397" t="str">
        <f t="shared" si="359"/>
        <v xml:space="preserve"> </v>
      </c>
      <c r="AO422" s="397" t="str">
        <f t="shared" si="360"/>
        <v xml:space="preserve"> </v>
      </c>
      <c r="AP422" s="397" t="str">
        <f t="shared" si="361"/>
        <v xml:space="preserve"> </v>
      </c>
      <c r="AQ422" s="397" t="str">
        <f t="shared" si="362"/>
        <v xml:space="preserve"> </v>
      </c>
      <c r="AR422" s="397" t="str">
        <f t="shared" si="363"/>
        <v xml:space="preserve"> </v>
      </c>
      <c r="AS422" s="397" t="str">
        <f t="shared" si="364"/>
        <v xml:space="preserve"> </v>
      </c>
      <c r="AT422" s="398" t="str">
        <f t="shared" si="365"/>
        <v xml:space="preserve"> </v>
      </c>
      <c r="AU422" s="379"/>
      <c r="AV422" s="395"/>
      <c r="AW422" s="472"/>
      <c r="AX422" s="400"/>
      <c r="AY422" s="395"/>
      <c r="AZ422" s="472"/>
      <c r="BA422" s="489" t="str">
        <f t="shared" si="366"/>
        <v xml:space="preserve"> </v>
      </c>
      <c r="BB422" s="397" t="str">
        <f t="shared" si="367"/>
        <v xml:space="preserve"> </v>
      </c>
      <c r="BC422" s="398" t="str">
        <f t="shared" si="368"/>
        <v xml:space="preserve"> </v>
      </c>
      <c r="BD422" s="401"/>
      <c r="BE422" s="402"/>
      <c r="BF422" s="472"/>
      <c r="BG422" s="403"/>
      <c r="BH422" s="402"/>
      <c r="BI422" s="472"/>
      <c r="BJ422" s="403"/>
      <c r="BK422" s="402"/>
      <c r="BL422" s="472"/>
      <c r="BM422" s="403"/>
      <c r="BN422" s="402"/>
      <c r="BO422" s="472"/>
      <c r="BP422" s="490" t="str">
        <f t="shared" si="369"/>
        <v/>
      </c>
      <c r="BQ422" s="475" t="str">
        <f t="shared" si="370"/>
        <v/>
      </c>
      <c r="BR422" s="405" t="str">
        <f t="shared" si="371"/>
        <v/>
      </c>
      <c r="BS422" s="864"/>
      <c r="BT422" s="865">
        <v>686</v>
      </c>
      <c r="BU422" s="865">
        <v>703</v>
      </c>
      <c r="BV422" s="865">
        <v>660</v>
      </c>
      <c r="BW422" s="863">
        <v>1787</v>
      </c>
      <c r="BX422" s="863">
        <v>1796</v>
      </c>
      <c r="BY422" s="403">
        <v>611</v>
      </c>
      <c r="BZ422" s="402">
        <v>598</v>
      </c>
      <c r="CA422" s="402">
        <v>540</v>
      </c>
      <c r="CB422" s="402">
        <v>618</v>
      </c>
      <c r="CC422" s="402">
        <v>609</v>
      </c>
      <c r="CD422" s="402">
        <v>607</v>
      </c>
      <c r="CE422" s="908">
        <v>604</v>
      </c>
      <c r="CF422" s="472">
        <v>597</v>
      </c>
      <c r="CG422" s="403"/>
      <c r="CH422" s="399"/>
      <c r="CI422" s="402"/>
      <c r="CJ422" s="402"/>
      <c r="CK422" s="402"/>
      <c r="CL422" s="402"/>
      <c r="CM422" s="402"/>
      <c r="CN422" s="472"/>
      <c r="CO422" s="489">
        <f t="shared" si="372"/>
        <v>611</v>
      </c>
      <c r="CP422" s="397">
        <f t="shared" si="373"/>
        <v>598</v>
      </c>
      <c r="CQ422" s="397">
        <f t="shared" si="374"/>
        <v>540</v>
      </c>
      <c r="CR422" s="397">
        <f t="shared" si="375"/>
        <v>618</v>
      </c>
      <c r="CS422" s="397">
        <f t="shared" si="376"/>
        <v>609</v>
      </c>
      <c r="CT422" s="397">
        <f t="shared" si="377"/>
        <v>607</v>
      </c>
      <c r="CU422" s="397">
        <f t="shared" si="378"/>
        <v>604</v>
      </c>
      <c r="CV422" s="491">
        <f t="shared" si="379"/>
        <v>597</v>
      </c>
      <c r="CW422" s="379">
        <v>293</v>
      </c>
      <c r="CX422" s="399">
        <v>359</v>
      </c>
      <c r="CY422" s="472">
        <v>278</v>
      </c>
      <c r="CZ422" s="400">
        <v>67</v>
      </c>
      <c r="DA422" s="399">
        <v>40</v>
      </c>
      <c r="DB422" s="472">
        <v>81</v>
      </c>
      <c r="DC422" s="404">
        <f t="shared" si="380"/>
        <v>247</v>
      </c>
      <c r="DD422" s="404">
        <f t="shared" si="381"/>
        <v>205</v>
      </c>
      <c r="DE422" s="405">
        <f t="shared" si="382"/>
        <v>238</v>
      </c>
      <c r="DF422" s="379">
        <v>152</v>
      </c>
      <c r="DG422" s="399">
        <v>109</v>
      </c>
      <c r="DH422" s="472">
        <v>120</v>
      </c>
      <c r="DI422" s="400">
        <v>190</v>
      </c>
      <c r="DJ422" s="399">
        <v>213</v>
      </c>
      <c r="DK422" s="472">
        <v>166</v>
      </c>
      <c r="DL422" s="400">
        <v>49</v>
      </c>
      <c r="DM422" s="399">
        <v>34</v>
      </c>
      <c r="DN422" s="472">
        <v>48</v>
      </c>
      <c r="DO422" s="400">
        <v>111</v>
      </c>
      <c r="DP422" s="399">
        <v>113</v>
      </c>
      <c r="DQ422" s="472">
        <v>139</v>
      </c>
      <c r="DR422" s="404">
        <f t="shared" si="383"/>
        <v>306</v>
      </c>
      <c r="DS422" s="404">
        <f t="shared" si="384"/>
        <v>353</v>
      </c>
      <c r="DT422" s="405">
        <f t="shared" si="385"/>
        <v>300</v>
      </c>
    </row>
    <row r="423" spans="1:124">
      <c r="A423" s="487" t="s">
        <v>436</v>
      </c>
      <c r="B423" s="488" t="s">
        <v>200</v>
      </c>
      <c r="C423" s="487">
        <v>207069</v>
      </c>
      <c r="D423" s="487">
        <v>10</v>
      </c>
      <c r="E423" s="395"/>
      <c r="F423" s="395">
        <v>1345</v>
      </c>
      <c r="G423" s="395">
        <v>1808</v>
      </c>
      <c r="H423" s="395">
        <v>2124</v>
      </c>
      <c r="I423" s="472">
        <v>1359</v>
      </c>
      <c r="J423" s="472">
        <v>1465</v>
      </c>
      <c r="K423" s="394"/>
      <c r="L423" s="395"/>
      <c r="M423" s="395"/>
      <c r="N423" s="395"/>
      <c r="O423" s="396"/>
      <c r="P423" s="396"/>
      <c r="Q423" s="395"/>
      <c r="R423" s="395"/>
      <c r="S423" s="395"/>
      <c r="T423" s="395"/>
      <c r="U423" s="395"/>
      <c r="V423" s="472"/>
      <c r="W423" s="394"/>
      <c r="X423" s="395"/>
      <c r="Y423" s="395"/>
      <c r="Z423" s="395"/>
      <c r="AA423" s="396"/>
      <c r="AB423" s="396"/>
      <c r="AC423" s="395"/>
      <c r="AD423" s="395"/>
      <c r="AE423" s="395"/>
      <c r="AF423" s="395"/>
      <c r="AG423" s="395"/>
      <c r="AH423" s="472"/>
      <c r="AI423" s="489" t="str">
        <f t="shared" si="354"/>
        <v xml:space="preserve"> </v>
      </c>
      <c r="AJ423" s="397" t="str">
        <f t="shared" si="355"/>
        <v xml:space="preserve"> </v>
      </c>
      <c r="AK423" s="397" t="str">
        <f t="shared" si="356"/>
        <v xml:space="preserve"> </v>
      </c>
      <c r="AL423" s="397" t="str">
        <f t="shared" si="357"/>
        <v xml:space="preserve"> </v>
      </c>
      <c r="AM423" s="397" t="str">
        <f t="shared" si="358"/>
        <v xml:space="preserve"> </v>
      </c>
      <c r="AN423" s="397" t="str">
        <f t="shared" si="359"/>
        <v xml:space="preserve"> </v>
      </c>
      <c r="AO423" s="397" t="str">
        <f t="shared" si="360"/>
        <v xml:space="preserve"> </v>
      </c>
      <c r="AP423" s="397" t="str">
        <f t="shared" si="361"/>
        <v xml:space="preserve"> </v>
      </c>
      <c r="AQ423" s="397" t="str">
        <f t="shared" si="362"/>
        <v xml:space="preserve"> </v>
      </c>
      <c r="AR423" s="397" t="str">
        <f t="shared" si="363"/>
        <v xml:space="preserve"> </v>
      </c>
      <c r="AS423" s="397" t="str">
        <f t="shared" si="364"/>
        <v xml:space="preserve"> </v>
      </c>
      <c r="AT423" s="398" t="str">
        <f t="shared" si="365"/>
        <v xml:space="preserve"> </v>
      </c>
      <c r="AU423" s="379"/>
      <c r="AV423" s="395"/>
      <c r="AW423" s="472"/>
      <c r="AX423" s="400"/>
      <c r="AY423" s="395"/>
      <c r="AZ423" s="472"/>
      <c r="BA423" s="489" t="str">
        <f t="shared" si="366"/>
        <v xml:space="preserve"> </v>
      </c>
      <c r="BB423" s="397" t="str">
        <f t="shared" si="367"/>
        <v xml:space="preserve"> </v>
      </c>
      <c r="BC423" s="398" t="str">
        <f t="shared" si="368"/>
        <v xml:space="preserve"> </v>
      </c>
      <c r="BD423" s="401"/>
      <c r="BE423" s="402"/>
      <c r="BF423" s="472"/>
      <c r="BG423" s="403"/>
      <c r="BH423" s="402"/>
      <c r="BI423" s="472"/>
      <c r="BJ423" s="403"/>
      <c r="BK423" s="402"/>
      <c r="BL423" s="472"/>
      <c r="BM423" s="403"/>
      <c r="BN423" s="402"/>
      <c r="BO423" s="472"/>
      <c r="BP423" s="490" t="str">
        <f t="shared" si="369"/>
        <v/>
      </c>
      <c r="BQ423" s="475" t="str">
        <f t="shared" si="370"/>
        <v/>
      </c>
      <c r="BR423" s="405" t="str">
        <f t="shared" si="371"/>
        <v/>
      </c>
      <c r="BS423" s="864"/>
      <c r="BT423" s="865">
        <v>772</v>
      </c>
      <c r="BU423" s="865">
        <v>485</v>
      </c>
      <c r="BV423" s="865">
        <v>461</v>
      </c>
      <c r="BW423" s="863">
        <v>890</v>
      </c>
      <c r="BX423" s="863">
        <v>2388</v>
      </c>
      <c r="BY423" s="403">
        <v>326</v>
      </c>
      <c r="BZ423" s="402">
        <v>295</v>
      </c>
      <c r="CA423" s="402">
        <v>304</v>
      </c>
      <c r="CB423" s="402">
        <v>260</v>
      </c>
      <c r="CC423" s="402">
        <v>287</v>
      </c>
      <c r="CD423" s="402">
        <v>275</v>
      </c>
      <c r="CE423" s="402">
        <v>286</v>
      </c>
      <c r="CF423" s="472">
        <v>244</v>
      </c>
      <c r="CG423" s="403"/>
      <c r="CH423" s="399"/>
      <c r="CI423" s="402"/>
      <c r="CJ423" s="402"/>
      <c r="CK423" s="402"/>
      <c r="CL423" s="402"/>
      <c r="CM423" s="402"/>
      <c r="CN423" s="472"/>
      <c r="CO423" s="489">
        <f t="shared" si="372"/>
        <v>326</v>
      </c>
      <c r="CP423" s="397">
        <f t="shared" si="373"/>
        <v>295</v>
      </c>
      <c r="CQ423" s="397">
        <f t="shared" si="374"/>
        <v>304</v>
      </c>
      <c r="CR423" s="397">
        <f t="shared" si="375"/>
        <v>260</v>
      </c>
      <c r="CS423" s="397">
        <f t="shared" si="376"/>
        <v>287</v>
      </c>
      <c r="CT423" s="397">
        <f t="shared" si="377"/>
        <v>275</v>
      </c>
      <c r="CU423" s="397">
        <f t="shared" si="378"/>
        <v>286</v>
      </c>
      <c r="CV423" s="491">
        <f t="shared" si="379"/>
        <v>244</v>
      </c>
      <c r="CW423" s="379">
        <v>137</v>
      </c>
      <c r="CX423" s="399">
        <v>118</v>
      </c>
      <c r="CY423" s="472">
        <v>152</v>
      </c>
      <c r="CZ423" s="400">
        <v>47</v>
      </c>
      <c r="DA423" s="399">
        <v>34</v>
      </c>
      <c r="DB423" s="472">
        <v>32</v>
      </c>
      <c r="DC423" s="404">
        <f t="shared" si="380"/>
        <v>91</v>
      </c>
      <c r="DD423" s="404">
        <f t="shared" si="381"/>
        <v>134</v>
      </c>
      <c r="DE423" s="405">
        <f t="shared" si="382"/>
        <v>60</v>
      </c>
      <c r="DF423" s="379">
        <v>51</v>
      </c>
      <c r="DG423" s="399">
        <v>65</v>
      </c>
      <c r="DH423" s="472">
        <v>81</v>
      </c>
      <c r="DI423" s="400">
        <v>85</v>
      </c>
      <c r="DJ423" s="492">
        <v>183</v>
      </c>
      <c r="DK423" s="472">
        <v>62</v>
      </c>
      <c r="DL423" s="400">
        <v>32</v>
      </c>
      <c r="DM423" s="399">
        <v>24</v>
      </c>
      <c r="DN423" s="472">
        <v>32</v>
      </c>
      <c r="DO423" s="400">
        <v>53</v>
      </c>
      <c r="DP423" s="399">
        <v>51</v>
      </c>
      <c r="DQ423" s="472">
        <v>69</v>
      </c>
      <c r="DR423" s="404">
        <f t="shared" si="383"/>
        <v>124</v>
      </c>
      <c r="DS423" s="404">
        <f t="shared" si="384"/>
        <v>147</v>
      </c>
      <c r="DT423" s="405">
        <f t="shared" si="385"/>
        <v>93</v>
      </c>
    </row>
    <row r="424" spans="1:124">
      <c r="A424" s="487" t="s">
        <v>436</v>
      </c>
      <c r="B424" s="488" t="s">
        <v>201</v>
      </c>
      <c r="C424" s="487">
        <v>207740</v>
      </c>
      <c r="D424" s="487">
        <v>10</v>
      </c>
      <c r="E424" s="395"/>
      <c r="F424" s="395">
        <v>1239</v>
      </c>
      <c r="G424" s="395">
        <v>807</v>
      </c>
      <c r="H424" s="395">
        <v>750</v>
      </c>
      <c r="I424" s="472">
        <v>645</v>
      </c>
      <c r="J424" s="472">
        <v>768</v>
      </c>
      <c r="K424" s="394"/>
      <c r="L424" s="395"/>
      <c r="M424" s="395"/>
      <c r="N424" s="395"/>
      <c r="O424" s="396"/>
      <c r="P424" s="396"/>
      <c r="Q424" s="395"/>
      <c r="R424" s="395"/>
      <c r="S424" s="395"/>
      <c r="T424" s="395"/>
      <c r="U424" s="395"/>
      <c r="V424" s="472"/>
      <c r="W424" s="394"/>
      <c r="X424" s="395"/>
      <c r="Y424" s="395"/>
      <c r="Z424" s="395"/>
      <c r="AA424" s="396"/>
      <c r="AB424" s="396"/>
      <c r="AC424" s="395"/>
      <c r="AD424" s="395"/>
      <c r="AE424" s="395"/>
      <c r="AF424" s="395"/>
      <c r="AG424" s="395"/>
      <c r="AH424" s="472"/>
      <c r="AI424" s="489" t="str">
        <f t="shared" si="354"/>
        <v xml:space="preserve"> </v>
      </c>
      <c r="AJ424" s="397" t="str">
        <f t="shared" si="355"/>
        <v xml:space="preserve"> </v>
      </c>
      <c r="AK424" s="397" t="str">
        <f t="shared" si="356"/>
        <v xml:space="preserve"> </v>
      </c>
      <c r="AL424" s="397" t="str">
        <f t="shared" si="357"/>
        <v xml:space="preserve"> </v>
      </c>
      <c r="AM424" s="397" t="str">
        <f t="shared" si="358"/>
        <v xml:space="preserve"> </v>
      </c>
      <c r="AN424" s="397" t="str">
        <f t="shared" si="359"/>
        <v xml:space="preserve"> </v>
      </c>
      <c r="AO424" s="397" t="str">
        <f t="shared" si="360"/>
        <v xml:space="preserve"> </v>
      </c>
      <c r="AP424" s="397" t="str">
        <f t="shared" si="361"/>
        <v xml:space="preserve"> </v>
      </c>
      <c r="AQ424" s="397" t="str">
        <f t="shared" si="362"/>
        <v xml:space="preserve"> </v>
      </c>
      <c r="AR424" s="397" t="str">
        <f t="shared" si="363"/>
        <v xml:space="preserve"> </v>
      </c>
      <c r="AS424" s="397" t="str">
        <f t="shared" si="364"/>
        <v xml:space="preserve"> </v>
      </c>
      <c r="AT424" s="398" t="str">
        <f t="shared" si="365"/>
        <v xml:space="preserve"> </v>
      </c>
      <c r="AU424" s="379"/>
      <c r="AV424" s="395"/>
      <c r="AW424" s="472"/>
      <c r="AX424" s="400"/>
      <c r="AY424" s="395"/>
      <c r="AZ424" s="472"/>
      <c r="BA424" s="489" t="str">
        <f t="shared" si="366"/>
        <v xml:space="preserve"> </v>
      </c>
      <c r="BB424" s="397" t="str">
        <f t="shared" si="367"/>
        <v xml:space="preserve"> </v>
      </c>
      <c r="BC424" s="398" t="str">
        <f t="shared" si="368"/>
        <v xml:space="preserve"> </v>
      </c>
      <c r="BD424" s="401"/>
      <c r="BE424" s="402"/>
      <c r="BF424" s="472"/>
      <c r="BG424" s="403"/>
      <c r="BH424" s="402"/>
      <c r="BI424" s="472"/>
      <c r="BJ424" s="403"/>
      <c r="BK424" s="402"/>
      <c r="BL424" s="472"/>
      <c r="BM424" s="403"/>
      <c r="BN424" s="402"/>
      <c r="BO424" s="472"/>
      <c r="BP424" s="490" t="str">
        <f t="shared" si="369"/>
        <v/>
      </c>
      <c r="BQ424" s="475" t="str">
        <f t="shared" si="370"/>
        <v/>
      </c>
      <c r="BR424" s="405" t="str">
        <f t="shared" si="371"/>
        <v/>
      </c>
      <c r="BS424" s="864">
        <v>837</v>
      </c>
      <c r="BT424" s="865">
        <v>577</v>
      </c>
      <c r="BU424" s="865">
        <v>512</v>
      </c>
      <c r="BV424" s="865">
        <v>779</v>
      </c>
      <c r="BW424" s="863">
        <v>984</v>
      </c>
      <c r="BX424" s="863">
        <v>639</v>
      </c>
      <c r="BY424" s="403">
        <v>335</v>
      </c>
      <c r="BZ424" s="402">
        <v>407</v>
      </c>
      <c r="CA424" s="402">
        <v>408</v>
      </c>
      <c r="CB424" s="402">
        <v>390</v>
      </c>
      <c r="CC424" s="402">
        <v>405</v>
      </c>
      <c r="CD424" s="402">
        <v>394</v>
      </c>
      <c r="CE424" s="402">
        <v>355</v>
      </c>
      <c r="CF424" s="472">
        <v>414</v>
      </c>
      <c r="CG424" s="403"/>
      <c r="CH424" s="399"/>
      <c r="CI424" s="402"/>
      <c r="CJ424" s="402"/>
      <c r="CK424" s="402"/>
      <c r="CL424" s="402"/>
      <c r="CM424" s="402"/>
      <c r="CN424" s="472"/>
      <c r="CO424" s="489">
        <f t="shared" si="372"/>
        <v>335</v>
      </c>
      <c r="CP424" s="397">
        <f t="shared" si="373"/>
        <v>407</v>
      </c>
      <c r="CQ424" s="397">
        <f t="shared" si="374"/>
        <v>408</v>
      </c>
      <c r="CR424" s="397">
        <f t="shared" si="375"/>
        <v>390</v>
      </c>
      <c r="CS424" s="397">
        <f t="shared" si="376"/>
        <v>405</v>
      </c>
      <c r="CT424" s="397">
        <f t="shared" si="377"/>
        <v>394</v>
      </c>
      <c r="CU424" s="397">
        <f t="shared" si="378"/>
        <v>355</v>
      </c>
      <c r="CV424" s="491">
        <f t="shared" si="379"/>
        <v>414</v>
      </c>
      <c r="CW424" s="379">
        <v>191</v>
      </c>
      <c r="CX424" s="399">
        <v>150</v>
      </c>
      <c r="CY424" s="472">
        <v>204</v>
      </c>
      <c r="CZ424" s="400">
        <v>43</v>
      </c>
      <c r="DA424" s="399">
        <v>41</v>
      </c>
      <c r="DB424" s="472">
        <v>30</v>
      </c>
      <c r="DC424" s="404">
        <f t="shared" si="380"/>
        <v>160</v>
      </c>
      <c r="DD424" s="404">
        <f t="shared" si="381"/>
        <v>164</v>
      </c>
      <c r="DE424" s="405">
        <f t="shared" si="382"/>
        <v>180</v>
      </c>
      <c r="DF424" s="379">
        <v>109</v>
      </c>
      <c r="DG424" s="399">
        <v>83</v>
      </c>
      <c r="DH424" s="472">
        <v>80</v>
      </c>
      <c r="DI424" s="400">
        <v>122</v>
      </c>
      <c r="DJ424" s="399">
        <v>124</v>
      </c>
      <c r="DK424" s="472">
        <v>116</v>
      </c>
      <c r="DL424" s="400">
        <v>25</v>
      </c>
      <c r="DM424" s="399">
        <v>40</v>
      </c>
      <c r="DN424" s="472">
        <v>43</v>
      </c>
      <c r="DO424" s="400">
        <v>75</v>
      </c>
      <c r="DP424" s="399">
        <v>94</v>
      </c>
      <c r="DQ424" s="472">
        <v>85</v>
      </c>
      <c r="DR424" s="404">
        <f t="shared" si="383"/>
        <v>181</v>
      </c>
      <c r="DS424" s="404">
        <f t="shared" si="384"/>
        <v>188</v>
      </c>
      <c r="DT424" s="405">
        <f t="shared" si="385"/>
        <v>186</v>
      </c>
    </row>
    <row r="425" spans="1:124">
      <c r="A425" s="487" t="s">
        <v>436</v>
      </c>
      <c r="B425" s="488" t="s">
        <v>202</v>
      </c>
      <c r="C425" s="487">
        <v>208035</v>
      </c>
      <c r="D425" s="487">
        <v>10</v>
      </c>
      <c r="E425" s="395"/>
      <c r="F425" s="395">
        <v>1186</v>
      </c>
      <c r="G425" s="395">
        <v>978</v>
      </c>
      <c r="H425" s="395">
        <v>1039</v>
      </c>
      <c r="I425" s="472">
        <v>1178</v>
      </c>
      <c r="J425" s="472">
        <v>1228</v>
      </c>
      <c r="K425" s="394"/>
      <c r="L425" s="395"/>
      <c r="M425" s="395"/>
      <c r="N425" s="395"/>
      <c r="O425" s="396"/>
      <c r="P425" s="396"/>
      <c r="Q425" s="395"/>
      <c r="R425" s="395"/>
      <c r="S425" s="395"/>
      <c r="T425" s="395"/>
      <c r="U425" s="395"/>
      <c r="V425" s="472"/>
      <c r="W425" s="394"/>
      <c r="X425" s="395"/>
      <c r="Y425" s="395"/>
      <c r="Z425" s="395"/>
      <c r="AA425" s="396"/>
      <c r="AB425" s="396"/>
      <c r="AC425" s="395"/>
      <c r="AD425" s="395"/>
      <c r="AE425" s="395"/>
      <c r="AF425" s="395"/>
      <c r="AG425" s="395"/>
      <c r="AH425" s="472"/>
      <c r="AI425" s="489" t="str">
        <f t="shared" si="354"/>
        <v xml:space="preserve"> </v>
      </c>
      <c r="AJ425" s="397" t="str">
        <f t="shared" si="355"/>
        <v xml:space="preserve"> </v>
      </c>
      <c r="AK425" s="397" t="str">
        <f t="shared" si="356"/>
        <v xml:space="preserve"> </v>
      </c>
      <c r="AL425" s="397" t="str">
        <f t="shared" si="357"/>
        <v xml:space="preserve"> </v>
      </c>
      <c r="AM425" s="397" t="str">
        <f t="shared" si="358"/>
        <v xml:space="preserve"> </v>
      </c>
      <c r="AN425" s="397" t="str">
        <f t="shared" si="359"/>
        <v xml:space="preserve"> </v>
      </c>
      <c r="AO425" s="397" t="str">
        <f t="shared" si="360"/>
        <v xml:space="preserve"> </v>
      </c>
      <c r="AP425" s="397" t="str">
        <f t="shared" si="361"/>
        <v xml:space="preserve"> </v>
      </c>
      <c r="AQ425" s="397" t="str">
        <f t="shared" si="362"/>
        <v xml:space="preserve"> </v>
      </c>
      <c r="AR425" s="397" t="str">
        <f t="shared" si="363"/>
        <v xml:space="preserve"> </v>
      </c>
      <c r="AS425" s="397" t="str">
        <f t="shared" si="364"/>
        <v xml:space="preserve"> </v>
      </c>
      <c r="AT425" s="398" t="str">
        <f t="shared" si="365"/>
        <v xml:space="preserve"> </v>
      </c>
      <c r="AU425" s="379"/>
      <c r="AV425" s="395"/>
      <c r="AW425" s="472"/>
      <c r="AX425" s="400"/>
      <c r="AY425" s="395"/>
      <c r="AZ425" s="472"/>
      <c r="BA425" s="489" t="str">
        <f t="shared" si="366"/>
        <v xml:space="preserve"> </v>
      </c>
      <c r="BB425" s="397" t="str">
        <f t="shared" si="367"/>
        <v xml:space="preserve"> </v>
      </c>
      <c r="BC425" s="398" t="str">
        <f t="shared" si="368"/>
        <v xml:space="preserve"> </v>
      </c>
      <c r="BD425" s="401"/>
      <c r="BE425" s="402"/>
      <c r="BF425" s="472"/>
      <c r="BG425" s="403"/>
      <c r="BH425" s="402"/>
      <c r="BI425" s="472"/>
      <c r="BJ425" s="403"/>
      <c r="BK425" s="402"/>
      <c r="BL425" s="472"/>
      <c r="BM425" s="403"/>
      <c r="BN425" s="402"/>
      <c r="BO425" s="472"/>
      <c r="BP425" s="490" t="str">
        <f t="shared" si="369"/>
        <v/>
      </c>
      <c r="BQ425" s="475" t="str">
        <f t="shared" si="370"/>
        <v/>
      </c>
      <c r="BR425" s="405" t="str">
        <f t="shared" si="371"/>
        <v/>
      </c>
      <c r="BS425" s="864">
        <v>801</v>
      </c>
      <c r="BT425" s="865">
        <v>543</v>
      </c>
      <c r="BU425" s="865">
        <v>436</v>
      </c>
      <c r="BV425" s="865">
        <v>499</v>
      </c>
      <c r="BW425" s="863">
        <v>1519</v>
      </c>
      <c r="BX425" s="863">
        <v>1552</v>
      </c>
      <c r="BY425" s="403">
        <v>291</v>
      </c>
      <c r="BZ425" s="402">
        <v>340</v>
      </c>
      <c r="CA425" s="402">
        <v>354</v>
      </c>
      <c r="CB425" s="402">
        <v>334</v>
      </c>
      <c r="CC425" s="402">
        <v>260</v>
      </c>
      <c r="CD425" s="402">
        <v>304</v>
      </c>
      <c r="CE425" s="908">
        <v>301</v>
      </c>
      <c r="CF425" s="472">
        <v>264</v>
      </c>
      <c r="CG425" s="403"/>
      <c r="CH425" s="399"/>
      <c r="CI425" s="402"/>
      <c r="CJ425" s="402"/>
      <c r="CK425" s="402"/>
      <c r="CL425" s="402"/>
      <c r="CM425" s="402"/>
      <c r="CN425" s="472"/>
      <c r="CO425" s="489">
        <f t="shared" si="372"/>
        <v>291</v>
      </c>
      <c r="CP425" s="397">
        <f t="shared" si="373"/>
        <v>340</v>
      </c>
      <c r="CQ425" s="397">
        <f t="shared" si="374"/>
        <v>354</v>
      </c>
      <c r="CR425" s="397">
        <f t="shared" si="375"/>
        <v>334</v>
      </c>
      <c r="CS425" s="397">
        <f t="shared" si="376"/>
        <v>260</v>
      </c>
      <c r="CT425" s="397">
        <f t="shared" si="377"/>
        <v>304</v>
      </c>
      <c r="CU425" s="397">
        <f t="shared" si="378"/>
        <v>301</v>
      </c>
      <c r="CV425" s="491">
        <f t="shared" si="379"/>
        <v>264</v>
      </c>
      <c r="CW425" s="379">
        <v>130</v>
      </c>
      <c r="CX425" s="399">
        <v>159</v>
      </c>
      <c r="CY425" s="472">
        <v>125</v>
      </c>
      <c r="CZ425" s="400">
        <v>21</v>
      </c>
      <c r="DA425" s="399">
        <v>18</v>
      </c>
      <c r="DB425" s="472">
        <v>29</v>
      </c>
      <c r="DC425" s="404">
        <f t="shared" si="380"/>
        <v>153</v>
      </c>
      <c r="DD425" s="404">
        <f t="shared" si="381"/>
        <v>124</v>
      </c>
      <c r="DE425" s="405">
        <f t="shared" si="382"/>
        <v>110</v>
      </c>
      <c r="DF425" s="379">
        <v>67</v>
      </c>
      <c r="DG425" s="399">
        <v>53</v>
      </c>
      <c r="DH425" s="472">
        <v>54</v>
      </c>
      <c r="DI425" s="400">
        <v>84</v>
      </c>
      <c r="DJ425" s="399">
        <v>84</v>
      </c>
      <c r="DK425" s="472">
        <v>104</v>
      </c>
      <c r="DL425" s="400">
        <v>32</v>
      </c>
      <c r="DM425" s="399">
        <v>26</v>
      </c>
      <c r="DN425" s="472">
        <v>45</v>
      </c>
      <c r="DO425" s="400">
        <v>63</v>
      </c>
      <c r="DP425" s="399">
        <v>51</v>
      </c>
      <c r="DQ425" s="472">
        <v>43</v>
      </c>
      <c r="DR425" s="404">
        <f t="shared" si="383"/>
        <v>172</v>
      </c>
      <c r="DS425" s="404">
        <f t="shared" si="384"/>
        <v>130</v>
      </c>
      <c r="DT425" s="405">
        <f t="shared" si="385"/>
        <v>162</v>
      </c>
    </row>
    <row r="426" spans="1:124">
      <c r="A426" s="531" t="s">
        <v>514</v>
      </c>
      <c r="B426" s="532" t="s">
        <v>203</v>
      </c>
      <c r="C426" s="533">
        <v>217882</v>
      </c>
      <c r="D426" s="533">
        <v>1</v>
      </c>
      <c r="E426" s="878">
        <v>3175</v>
      </c>
      <c r="F426" s="878">
        <v>3558</v>
      </c>
      <c r="G426" s="878">
        <v>3709</v>
      </c>
      <c r="H426" s="878">
        <v>3592</v>
      </c>
      <c r="I426" s="472">
        <v>3600</v>
      </c>
      <c r="J426" s="472">
        <v>3590</v>
      </c>
      <c r="K426" s="394">
        <v>2538</v>
      </c>
      <c r="L426" s="395">
        <v>2581</v>
      </c>
      <c r="M426" s="395">
        <v>2706</v>
      </c>
      <c r="N426" s="395">
        <v>2889</v>
      </c>
      <c r="O426" s="396">
        <v>3028</v>
      </c>
      <c r="P426" s="396">
        <v>2534</v>
      </c>
      <c r="Q426" s="395">
        <v>2464</v>
      </c>
      <c r="R426" s="395">
        <v>2749</v>
      </c>
      <c r="S426" s="395">
        <v>2998</v>
      </c>
      <c r="T426" s="395">
        <v>2893</v>
      </c>
      <c r="U426" s="395">
        <v>2758</v>
      </c>
      <c r="V426" s="472">
        <v>2707</v>
      </c>
      <c r="W426" s="394"/>
      <c r="X426" s="395">
        <v>3</v>
      </c>
      <c r="Y426" s="395"/>
      <c r="Z426" s="395">
        <v>3</v>
      </c>
      <c r="AA426" s="396"/>
      <c r="AB426" s="396"/>
      <c r="AC426" s="395"/>
      <c r="AD426" s="395"/>
      <c r="AE426" s="395"/>
      <c r="AF426" s="395"/>
      <c r="AG426" s="395"/>
      <c r="AH426" s="472"/>
      <c r="AI426" s="489">
        <f t="shared" si="354"/>
        <v>2538</v>
      </c>
      <c r="AJ426" s="397">
        <f t="shared" si="355"/>
        <v>2578</v>
      </c>
      <c r="AK426" s="397">
        <f t="shared" si="356"/>
        <v>2706</v>
      </c>
      <c r="AL426" s="397">
        <f t="shared" si="357"/>
        <v>2886</v>
      </c>
      <c r="AM426" s="397">
        <f t="shared" si="358"/>
        <v>3028</v>
      </c>
      <c r="AN426" s="397">
        <f t="shared" si="359"/>
        <v>2534</v>
      </c>
      <c r="AO426" s="397">
        <f t="shared" si="360"/>
        <v>2464</v>
      </c>
      <c r="AP426" s="397">
        <f t="shared" si="361"/>
        <v>2749</v>
      </c>
      <c r="AQ426" s="397">
        <f t="shared" si="362"/>
        <v>2998</v>
      </c>
      <c r="AR426" s="397">
        <f t="shared" si="363"/>
        <v>2893</v>
      </c>
      <c r="AS426" s="397">
        <f t="shared" si="364"/>
        <v>2758</v>
      </c>
      <c r="AT426" s="398">
        <f t="shared" si="365"/>
        <v>2707</v>
      </c>
      <c r="AU426" s="379">
        <v>2565</v>
      </c>
      <c r="AV426" s="395">
        <v>2484</v>
      </c>
      <c r="AW426" s="472">
        <v>2475</v>
      </c>
      <c r="AX426" s="400">
        <v>95</v>
      </c>
      <c r="AY426" s="395">
        <v>91</v>
      </c>
      <c r="AZ426" s="472">
        <v>83</v>
      </c>
      <c r="BA426" s="489">
        <f t="shared" si="366"/>
        <v>233</v>
      </c>
      <c r="BB426" s="397">
        <f t="shared" si="367"/>
        <v>183</v>
      </c>
      <c r="BC426" s="398">
        <f t="shared" si="368"/>
        <v>149</v>
      </c>
      <c r="BD426" s="401">
        <v>2273</v>
      </c>
      <c r="BE426" s="402">
        <v>1983</v>
      </c>
      <c r="BF426" s="472">
        <v>1956</v>
      </c>
      <c r="BG426" s="403">
        <v>1866</v>
      </c>
      <c r="BH426" s="907">
        <v>1929</v>
      </c>
      <c r="BI426" s="472">
        <v>2024</v>
      </c>
      <c r="BJ426" s="403">
        <v>45</v>
      </c>
      <c r="BK426" s="402">
        <v>47</v>
      </c>
      <c r="BL426" s="472">
        <v>40</v>
      </c>
      <c r="BM426" s="403">
        <v>251</v>
      </c>
      <c r="BN426" s="402">
        <v>161</v>
      </c>
      <c r="BO426" s="472">
        <v>155</v>
      </c>
      <c r="BP426" s="490">
        <f t="shared" si="369"/>
        <v>459</v>
      </c>
      <c r="BQ426" s="475">
        <f t="shared" si="370"/>
        <v>343</v>
      </c>
      <c r="BR426" s="405">
        <f t="shared" si="371"/>
        <v>313</v>
      </c>
      <c r="BS426" s="476"/>
      <c r="BT426" s="402"/>
      <c r="BU426" s="402"/>
      <c r="BV426" s="402"/>
      <c r="BW426" s="472"/>
      <c r="BX426" s="472"/>
      <c r="BY426" s="403"/>
      <c r="BZ426" s="402"/>
      <c r="CA426" s="402"/>
      <c r="CB426" s="402"/>
      <c r="CC426" s="402"/>
      <c r="CD426" s="402"/>
      <c r="CE426" s="402"/>
      <c r="CF426" s="472"/>
      <c r="CG426" s="403"/>
      <c r="CH426" s="399"/>
      <c r="CI426" s="402"/>
      <c r="CJ426" s="402"/>
      <c r="CK426" s="402"/>
      <c r="CL426" s="402"/>
      <c r="CM426" s="402"/>
      <c r="CN426" s="472"/>
      <c r="CO426" s="489" t="str">
        <f t="shared" si="372"/>
        <v/>
      </c>
      <c r="CP426" s="397" t="str">
        <f t="shared" si="373"/>
        <v/>
      </c>
      <c r="CQ426" s="397" t="str">
        <f t="shared" si="374"/>
        <v/>
      </c>
      <c r="CR426" s="397" t="str">
        <f t="shared" si="375"/>
        <v/>
      </c>
      <c r="CS426" s="397" t="str">
        <f t="shared" si="376"/>
        <v/>
      </c>
      <c r="CT426" s="397" t="str">
        <f t="shared" si="377"/>
        <v/>
      </c>
      <c r="CU426" s="397" t="str">
        <f t="shared" si="378"/>
        <v/>
      </c>
      <c r="CV426" s="491" t="str">
        <f t="shared" si="379"/>
        <v/>
      </c>
      <c r="CW426" s="379"/>
      <c r="CX426" s="399"/>
      <c r="CY426" s="472"/>
      <c r="CZ426" s="400"/>
      <c r="DA426" s="399"/>
      <c r="DB426" s="472"/>
      <c r="DC426" s="404" t="str">
        <f t="shared" si="380"/>
        <v/>
      </c>
      <c r="DD426" s="404" t="str">
        <f t="shared" si="381"/>
        <v/>
      </c>
      <c r="DE426" s="405" t="str">
        <f t="shared" si="382"/>
        <v/>
      </c>
      <c r="DF426" s="379"/>
      <c r="DG426" s="399"/>
      <c r="DH426" s="472"/>
      <c r="DI426" s="400"/>
      <c r="DJ426" s="399"/>
      <c r="DK426" s="472"/>
      <c r="DL426" s="400"/>
      <c r="DM426" s="399"/>
      <c r="DN426" s="472"/>
      <c r="DO426" s="400"/>
      <c r="DP426" s="399"/>
      <c r="DQ426" s="472"/>
      <c r="DR426" s="404" t="str">
        <f t="shared" si="383"/>
        <v/>
      </c>
      <c r="DS426" s="404" t="str">
        <f t="shared" si="384"/>
        <v/>
      </c>
      <c r="DT426" s="405" t="str">
        <f t="shared" si="385"/>
        <v/>
      </c>
    </row>
    <row r="427" spans="1:124">
      <c r="A427" s="531" t="s">
        <v>514</v>
      </c>
      <c r="B427" s="534" t="s">
        <v>204</v>
      </c>
      <c r="C427" s="535">
        <v>218663</v>
      </c>
      <c r="D427" s="536">
        <v>1</v>
      </c>
      <c r="E427" s="878">
        <v>4694</v>
      </c>
      <c r="F427" s="878">
        <v>4623</v>
      </c>
      <c r="G427" s="878">
        <v>4599</v>
      </c>
      <c r="H427" s="878">
        <v>4989</v>
      </c>
      <c r="I427" s="472">
        <v>4944</v>
      </c>
      <c r="J427" s="472">
        <v>4949</v>
      </c>
      <c r="K427" s="394">
        <v>2635</v>
      </c>
      <c r="L427" s="395">
        <v>2925</v>
      </c>
      <c r="M427" s="395">
        <v>2760</v>
      </c>
      <c r="N427" s="395">
        <v>2598</v>
      </c>
      <c r="O427" s="396">
        <v>2477</v>
      </c>
      <c r="P427" s="396">
        <v>3229</v>
      </c>
      <c r="Q427" s="395">
        <v>3503</v>
      </c>
      <c r="R427" s="395">
        <v>3443</v>
      </c>
      <c r="S427" s="395">
        <v>3337</v>
      </c>
      <c r="T427" s="395">
        <v>3677</v>
      </c>
      <c r="U427" s="395">
        <v>3646</v>
      </c>
      <c r="V427" s="472">
        <v>3690</v>
      </c>
      <c r="W427" s="394"/>
      <c r="X427" s="395">
        <v>6</v>
      </c>
      <c r="Y427" s="395">
        <v>5</v>
      </c>
      <c r="Z427" s="395">
        <v>2</v>
      </c>
      <c r="AA427" s="396">
        <v>2</v>
      </c>
      <c r="AB427" s="396"/>
      <c r="AC427" s="395"/>
      <c r="AD427" s="395"/>
      <c r="AE427" s="395"/>
      <c r="AF427" s="395"/>
      <c r="AG427" s="395"/>
      <c r="AH427" s="472"/>
      <c r="AI427" s="489">
        <f t="shared" si="354"/>
        <v>2635</v>
      </c>
      <c r="AJ427" s="397">
        <f t="shared" si="355"/>
        <v>2919</v>
      </c>
      <c r="AK427" s="397">
        <f t="shared" si="356"/>
        <v>2755</v>
      </c>
      <c r="AL427" s="397">
        <f t="shared" si="357"/>
        <v>2596</v>
      </c>
      <c r="AM427" s="397">
        <f t="shared" si="358"/>
        <v>2475</v>
      </c>
      <c r="AN427" s="397">
        <f t="shared" si="359"/>
        <v>3229</v>
      </c>
      <c r="AO427" s="397">
        <f t="shared" si="360"/>
        <v>3503</v>
      </c>
      <c r="AP427" s="397">
        <f t="shared" si="361"/>
        <v>3443</v>
      </c>
      <c r="AQ427" s="397">
        <f t="shared" si="362"/>
        <v>3337</v>
      </c>
      <c r="AR427" s="397">
        <f t="shared" si="363"/>
        <v>3677</v>
      </c>
      <c r="AS427" s="397">
        <f t="shared" si="364"/>
        <v>3646</v>
      </c>
      <c r="AT427" s="398">
        <f t="shared" si="365"/>
        <v>3690</v>
      </c>
      <c r="AU427" s="379">
        <v>3157</v>
      </c>
      <c r="AV427" s="395">
        <v>3173</v>
      </c>
      <c r="AW427" s="472">
        <v>3215</v>
      </c>
      <c r="AX427" s="400">
        <v>187</v>
      </c>
      <c r="AY427" s="395">
        <v>153</v>
      </c>
      <c r="AZ427" s="472">
        <v>141</v>
      </c>
      <c r="BA427" s="489">
        <f t="shared" si="366"/>
        <v>333</v>
      </c>
      <c r="BB427" s="397">
        <f t="shared" si="367"/>
        <v>320</v>
      </c>
      <c r="BC427" s="398">
        <f t="shared" si="368"/>
        <v>334</v>
      </c>
      <c r="BD427" s="401">
        <v>1553</v>
      </c>
      <c r="BE427" s="402">
        <v>2027</v>
      </c>
      <c r="BF427" s="472">
        <v>2307</v>
      </c>
      <c r="BG427" s="403">
        <v>1658</v>
      </c>
      <c r="BH427" s="907">
        <v>1868</v>
      </c>
      <c r="BI427" s="472">
        <v>1833</v>
      </c>
      <c r="BJ427" s="403">
        <v>53</v>
      </c>
      <c r="BK427" s="402">
        <v>41</v>
      </c>
      <c r="BL427" s="472">
        <v>53</v>
      </c>
      <c r="BM427" s="403">
        <v>315</v>
      </c>
      <c r="BN427" s="402">
        <v>426</v>
      </c>
      <c r="BO427" s="472">
        <v>471</v>
      </c>
      <c r="BP427" s="490">
        <f t="shared" si="369"/>
        <v>554</v>
      </c>
      <c r="BQ427" s="475">
        <f t="shared" si="370"/>
        <v>735</v>
      </c>
      <c r="BR427" s="405">
        <f t="shared" si="371"/>
        <v>672</v>
      </c>
      <c r="BS427" s="476"/>
      <c r="BT427" s="402"/>
      <c r="BU427" s="402"/>
      <c r="BV427" s="402"/>
      <c r="BW427" s="472"/>
      <c r="BX427" s="472"/>
      <c r="BY427" s="403"/>
      <c r="BZ427" s="402"/>
      <c r="CA427" s="402"/>
      <c r="CB427" s="402"/>
      <c r="CC427" s="402"/>
      <c r="CD427" s="402"/>
      <c r="CE427" s="402"/>
      <c r="CF427" s="472"/>
      <c r="CG427" s="403"/>
      <c r="CH427" s="399"/>
      <c r="CI427" s="402"/>
      <c r="CJ427" s="402"/>
      <c r="CK427" s="402"/>
      <c r="CL427" s="402"/>
      <c r="CM427" s="402"/>
      <c r="CN427" s="472"/>
      <c r="CO427" s="489" t="str">
        <f t="shared" si="372"/>
        <v/>
      </c>
      <c r="CP427" s="397" t="str">
        <f t="shared" si="373"/>
        <v/>
      </c>
      <c r="CQ427" s="397" t="str">
        <f t="shared" si="374"/>
        <v/>
      </c>
      <c r="CR427" s="397" t="str">
        <f t="shared" si="375"/>
        <v/>
      </c>
      <c r="CS427" s="397" t="str">
        <f t="shared" si="376"/>
        <v/>
      </c>
      <c r="CT427" s="397" t="str">
        <f t="shared" si="377"/>
        <v/>
      </c>
      <c r="CU427" s="397" t="str">
        <f t="shared" si="378"/>
        <v/>
      </c>
      <c r="CV427" s="491" t="str">
        <f t="shared" si="379"/>
        <v/>
      </c>
      <c r="CW427" s="379"/>
      <c r="CX427" s="399"/>
      <c r="CY427" s="472"/>
      <c r="CZ427" s="400"/>
      <c r="DA427" s="399"/>
      <c r="DB427" s="472"/>
      <c r="DC427" s="404" t="str">
        <f t="shared" si="380"/>
        <v/>
      </c>
      <c r="DD427" s="404" t="str">
        <f t="shared" si="381"/>
        <v/>
      </c>
      <c r="DE427" s="405" t="str">
        <f t="shared" si="382"/>
        <v/>
      </c>
      <c r="DF427" s="379"/>
      <c r="DG427" s="399"/>
      <c r="DH427" s="472"/>
      <c r="DI427" s="400"/>
      <c r="DJ427" s="399"/>
      <c r="DK427" s="472"/>
      <c r="DL427" s="400"/>
      <c r="DM427" s="399"/>
      <c r="DN427" s="472"/>
      <c r="DO427" s="400"/>
      <c r="DP427" s="399"/>
      <c r="DQ427" s="472"/>
      <c r="DR427" s="404" t="str">
        <f t="shared" si="383"/>
        <v/>
      </c>
      <c r="DS427" s="404" t="str">
        <f t="shared" si="384"/>
        <v/>
      </c>
      <c r="DT427" s="405" t="str">
        <f t="shared" si="385"/>
        <v/>
      </c>
    </row>
    <row r="428" spans="1:124">
      <c r="A428" s="531" t="s">
        <v>514</v>
      </c>
      <c r="B428" s="532" t="s">
        <v>205</v>
      </c>
      <c r="C428" s="533">
        <v>217819</v>
      </c>
      <c r="D428" s="533">
        <v>3</v>
      </c>
      <c r="E428" s="878">
        <v>2520</v>
      </c>
      <c r="F428" s="878">
        <v>2503</v>
      </c>
      <c r="G428" s="878">
        <v>2639</v>
      </c>
      <c r="H428" s="878">
        <v>2682</v>
      </c>
      <c r="I428" s="472">
        <v>2603</v>
      </c>
      <c r="J428" s="472">
        <v>2749</v>
      </c>
      <c r="K428" s="394">
        <v>1869</v>
      </c>
      <c r="L428" s="395">
        <v>1567</v>
      </c>
      <c r="M428" s="395">
        <v>1936</v>
      </c>
      <c r="N428" s="395">
        <v>2067</v>
      </c>
      <c r="O428" s="396">
        <v>1990</v>
      </c>
      <c r="P428" s="396">
        <v>1970</v>
      </c>
      <c r="Q428" s="395">
        <v>1999</v>
      </c>
      <c r="R428" s="395">
        <v>1870</v>
      </c>
      <c r="S428" s="395">
        <v>1944</v>
      </c>
      <c r="T428" s="395">
        <v>1988</v>
      </c>
      <c r="U428" s="395">
        <v>1968</v>
      </c>
      <c r="V428" s="472">
        <v>2062</v>
      </c>
      <c r="W428" s="394">
        <v>2</v>
      </c>
      <c r="X428" s="395">
        <v>2</v>
      </c>
      <c r="Y428" s="395">
        <v>1</v>
      </c>
      <c r="Z428" s="395"/>
      <c r="AA428" s="396"/>
      <c r="AB428" s="396"/>
      <c r="AC428" s="395">
        <v>4</v>
      </c>
      <c r="AD428" s="395">
        <v>1</v>
      </c>
      <c r="AE428" s="395"/>
      <c r="AF428" s="395"/>
      <c r="AG428" s="395"/>
      <c r="AH428" s="472"/>
      <c r="AI428" s="489">
        <f t="shared" si="354"/>
        <v>1867</v>
      </c>
      <c r="AJ428" s="397">
        <f t="shared" si="355"/>
        <v>1565</v>
      </c>
      <c r="AK428" s="397">
        <f t="shared" si="356"/>
        <v>1935</v>
      </c>
      <c r="AL428" s="397">
        <f t="shared" si="357"/>
        <v>2067</v>
      </c>
      <c r="AM428" s="397">
        <f t="shared" si="358"/>
        <v>1990</v>
      </c>
      <c r="AN428" s="397">
        <f t="shared" si="359"/>
        <v>1970</v>
      </c>
      <c r="AO428" s="397">
        <f t="shared" si="360"/>
        <v>1995</v>
      </c>
      <c r="AP428" s="397">
        <f t="shared" si="361"/>
        <v>1869</v>
      </c>
      <c r="AQ428" s="397">
        <f t="shared" si="362"/>
        <v>1944</v>
      </c>
      <c r="AR428" s="397">
        <f t="shared" si="363"/>
        <v>1988</v>
      </c>
      <c r="AS428" s="397">
        <f t="shared" si="364"/>
        <v>1968</v>
      </c>
      <c r="AT428" s="398">
        <f t="shared" si="365"/>
        <v>2062</v>
      </c>
      <c r="AU428" s="379">
        <v>1599</v>
      </c>
      <c r="AV428" s="395">
        <v>1620</v>
      </c>
      <c r="AW428" s="472">
        <v>1635</v>
      </c>
      <c r="AX428" s="400">
        <v>123</v>
      </c>
      <c r="AY428" s="395">
        <v>94</v>
      </c>
      <c r="AZ428" s="472">
        <v>141</v>
      </c>
      <c r="BA428" s="489">
        <f t="shared" si="366"/>
        <v>266</v>
      </c>
      <c r="BB428" s="397">
        <f t="shared" si="367"/>
        <v>254</v>
      </c>
      <c r="BC428" s="398">
        <f t="shared" si="368"/>
        <v>286</v>
      </c>
      <c r="BD428" s="401">
        <v>1204</v>
      </c>
      <c r="BE428" s="402">
        <v>1171</v>
      </c>
      <c r="BF428" s="472">
        <v>1275</v>
      </c>
      <c r="BG428" s="403">
        <v>1040</v>
      </c>
      <c r="BH428" s="907">
        <v>907</v>
      </c>
      <c r="BI428" s="472">
        <v>1157</v>
      </c>
      <c r="BJ428" s="403">
        <v>24</v>
      </c>
      <c r="BK428" s="402">
        <v>23</v>
      </c>
      <c r="BL428" s="472">
        <v>20</v>
      </c>
      <c r="BM428" s="403">
        <v>229</v>
      </c>
      <c r="BN428" s="402">
        <v>252</v>
      </c>
      <c r="BO428" s="472">
        <v>236</v>
      </c>
      <c r="BP428" s="490">
        <f t="shared" si="369"/>
        <v>533</v>
      </c>
      <c r="BQ428" s="475">
        <f t="shared" si="370"/>
        <v>524</v>
      </c>
      <c r="BR428" s="405">
        <f t="shared" si="371"/>
        <v>464</v>
      </c>
      <c r="BS428" s="476"/>
      <c r="BT428" s="402"/>
      <c r="BU428" s="402"/>
      <c r="BV428" s="402"/>
      <c r="BW428" s="472"/>
      <c r="BX428" s="472"/>
      <c r="BY428" s="403"/>
      <c r="BZ428" s="402"/>
      <c r="CA428" s="402"/>
      <c r="CB428" s="402"/>
      <c r="CC428" s="402"/>
      <c r="CD428" s="402"/>
      <c r="CE428" s="402"/>
      <c r="CF428" s="472"/>
      <c r="CG428" s="403"/>
      <c r="CH428" s="399"/>
      <c r="CI428" s="402"/>
      <c r="CJ428" s="402"/>
      <c r="CK428" s="402"/>
      <c r="CL428" s="402"/>
      <c r="CM428" s="402"/>
      <c r="CN428" s="472"/>
      <c r="CO428" s="489" t="str">
        <f t="shared" si="372"/>
        <v/>
      </c>
      <c r="CP428" s="397" t="str">
        <f t="shared" si="373"/>
        <v/>
      </c>
      <c r="CQ428" s="397" t="str">
        <f t="shared" si="374"/>
        <v/>
      </c>
      <c r="CR428" s="397" t="str">
        <f t="shared" si="375"/>
        <v/>
      </c>
      <c r="CS428" s="397" t="str">
        <f t="shared" si="376"/>
        <v/>
      </c>
      <c r="CT428" s="397" t="str">
        <f t="shared" si="377"/>
        <v/>
      </c>
      <c r="CU428" s="397" t="str">
        <f t="shared" si="378"/>
        <v/>
      </c>
      <c r="CV428" s="491" t="str">
        <f t="shared" si="379"/>
        <v/>
      </c>
      <c r="CW428" s="379"/>
      <c r="CX428" s="399"/>
      <c r="CY428" s="472"/>
      <c r="CZ428" s="400"/>
      <c r="DA428" s="399"/>
      <c r="DB428" s="472"/>
      <c r="DC428" s="404" t="str">
        <f t="shared" si="380"/>
        <v/>
      </c>
      <c r="DD428" s="404" t="str">
        <f t="shared" si="381"/>
        <v/>
      </c>
      <c r="DE428" s="405" t="str">
        <f t="shared" si="382"/>
        <v/>
      </c>
      <c r="DF428" s="379"/>
      <c r="DG428" s="399"/>
      <c r="DH428" s="472"/>
      <c r="DI428" s="400"/>
      <c r="DJ428" s="399"/>
      <c r="DK428" s="472"/>
      <c r="DL428" s="400"/>
      <c r="DM428" s="399"/>
      <c r="DN428" s="472"/>
      <c r="DO428" s="400"/>
      <c r="DP428" s="399"/>
      <c r="DQ428" s="472"/>
      <c r="DR428" s="404" t="str">
        <f t="shared" si="383"/>
        <v/>
      </c>
      <c r="DS428" s="404" t="str">
        <f t="shared" si="384"/>
        <v/>
      </c>
      <c r="DT428" s="405" t="str">
        <f t="shared" si="385"/>
        <v/>
      </c>
    </row>
    <row r="429" spans="1:124">
      <c r="A429" s="531" t="s">
        <v>514</v>
      </c>
      <c r="B429" s="532" t="s">
        <v>206</v>
      </c>
      <c r="C429" s="533">
        <v>218964</v>
      </c>
      <c r="D429" s="533">
        <v>3</v>
      </c>
      <c r="E429" s="878">
        <v>1426</v>
      </c>
      <c r="F429" s="878">
        <v>1382</v>
      </c>
      <c r="G429" s="878">
        <v>1365</v>
      </c>
      <c r="H429" s="878">
        <v>1376</v>
      </c>
      <c r="I429" s="472">
        <v>1491</v>
      </c>
      <c r="J429" s="472">
        <v>1367</v>
      </c>
      <c r="K429" s="394">
        <v>812</v>
      </c>
      <c r="L429" s="395">
        <v>909</v>
      </c>
      <c r="M429" s="395">
        <v>826</v>
      </c>
      <c r="N429" s="395">
        <v>966</v>
      </c>
      <c r="O429" s="396">
        <v>902</v>
      </c>
      <c r="P429" s="396">
        <v>940</v>
      </c>
      <c r="Q429" s="395">
        <v>1086</v>
      </c>
      <c r="R429" s="395">
        <v>1070</v>
      </c>
      <c r="S429" s="395">
        <v>999</v>
      </c>
      <c r="T429" s="395">
        <v>1015</v>
      </c>
      <c r="U429" s="395">
        <v>1180</v>
      </c>
      <c r="V429" s="472">
        <v>1074</v>
      </c>
      <c r="W429" s="394"/>
      <c r="X429" s="395"/>
      <c r="Y429" s="395"/>
      <c r="Z429" s="395"/>
      <c r="AA429" s="396"/>
      <c r="AB429" s="396"/>
      <c r="AC429" s="395"/>
      <c r="AD429" s="395"/>
      <c r="AE429" s="395"/>
      <c r="AF429" s="395"/>
      <c r="AG429" s="395"/>
      <c r="AH429" s="472"/>
      <c r="AI429" s="489">
        <f t="shared" si="354"/>
        <v>812</v>
      </c>
      <c r="AJ429" s="397">
        <f t="shared" si="355"/>
        <v>909</v>
      </c>
      <c r="AK429" s="397">
        <f t="shared" si="356"/>
        <v>826</v>
      </c>
      <c r="AL429" s="397">
        <f t="shared" si="357"/>
        <v>966</v>
      </c>
      <c r="AM429" s="397">
        <f t="shared" si="358"/>
        <v>902</v>
      </c>
      <c r="AN429" s="397">
        <f t="shared" si="359"/>
        <v>940</v>
      </c>
      <c r="AO429" s="397">
        <f t="shared" si="360"/>
        <v>1086</v>
      </c>
      <c r="AP429" s="397">
        <f t="shared" si="361"/>
        <v>1070</v>
      </c>
      <c r="AQ429" s="397">
        <f t="shared" si="362"/>
        <v>999</v>
      </c>
      <c r="AR429" s="397">
        <f t="shared" si="363"/>
        <v>1015</v>
      </c>
      <c r="AS429" s="397">
        <f t="shared" si="364"/>
        <v>1180</v>
      </c>
      <c r="AT429" s="398">
        <f t="shared" si="365"/>
        <v>1074</v>
      </c>
      <c r="AU429" s="379">
        <v>756</v>
      </c>
      <c r="AV429" s="395">
        <v>845</v>
      </c>
      <c r="AW429" s="472">
        <v>768</v>
      </c>
      <c r="AX429" s="400">
        <v>127</v>
      </c>
      <c r="AY429" s="395">
        <v>156</v>
      </c>
      <c r="AZ429" s="472">
        <v>149</v>
      </c>
      <c r="BA429" s="489">
        <f t="shared" si="366"/>
        <v>132</v>
      </c>
      <c r="BB429" s="397">
        <f t="shared" si="367"/>
        <v>179</v>
      </c>
      <c r="BC429" s="398">
        <f t="shared" si="368"/>
        <v>157</v>
      </c>
      <c r="BD429" s="401">
        <v>523</v>
      </c>
      <c r="BE429" s="402">
        <v>549</v>
      </c>
      <c r="BF429" s="472">
        <v>636</v>
      </c>
      <c r="BG429" s="403">
        <v>477</v>
      </c>
      <c r="BH429" s="907">
        <v>529</v>
      </c>
      <c r="BI429" s="472">
        <v>481</v>
      </c>
      <c r="BJ429" s="403">
        <v>8</v>
      </c>
      <c r="BK429" s="402">
        <v>9</v>
      </c>
      <c r="BL429" s="472">
        <v>17</v>
      </c>
      <c r="BM429" s="403">
        <v>188</v>
      </c>
      <c r="BN429" s="402">
        <v>192</v>
      </c>
      <c r="BO429" s="472">
        <v>240</v>
      </c>
      <c r="BP429" s="490">
        <f t="shared" si="369"/>
        <v>183</v>
      </c>
      <c r="BQ429" s="475">
        <f t="shared" si="370"/>
        <v>190</v>
      </c>
      <c r="BR429" s="405">
        <f t="shared" si="371"/>
        <v>193</v>
      </c>
      <c r="BS429" s="476"/>
      <c r="BT429" s="402"/>
      <c r="BU429" s="402"/>
      <c r="BV429" s="402"/>
      <c r="BW429" s="472"/>
      <c r="BX429" s="472"/>
      <c r="BY429" s="403"/>
      <c r="BZ429" s="402"/>
      <c r="CA429" s="402"/>
      <c r="CB429" s="402"/>
      <c r="CC429" s="402"/>
      <c r="CD429" s="402"/>
      <c r="CE429" s="402"/>
      <c r="CF429" s="472"/>
      <c r="CG429" s="403"/>
      <c r="CH429" s="399"/>
      <c r="CI429" s="402"/>
      <c r="CJ429" s="402"/>
      <c r="CK429" s="402"/>
      <c r="CL429" s="402"/>
      <c r="CM429" s="402"/>
      <c r="CN429" s="472"/>
      <c r="CO429" s="489" t="str">
        <f t="shared" si="372"/>
        <v/>
      </c>
      <c r="CP429" s="397" t="str">
        <f t="shared" si="373"/>
        <v/>
      </c>
      <c r="CQ429" s="397" t="str">
        <f t="shared" si="374"/>
        <v/>
      </c>
      <c r="CR429" s="397" t="str">
        <f t="shared" si="375"/>
        <v/>
      </c>
      <c r="CS429" s="397" t="str">
        <f t="shared" si="376"/>
        <v/>
      </c>
      <c r="CT429" s="397" t="str">
        <f t="shared" si="377"/>
        <v/>
      </c>
      <c r="CU429" s="397" t="str">
        <f t="shared" si="378"/>
        <v/>
      </c>
      <c r="CV429" s="491" t="str">
        <f t="shared" si="379"/>
        <v/>
      </c>
      <c r="CW429" s="379"/>
      <c r="CX429" s="399"/>
      <c r="CY429" s="472"/>
      <c r="CZ429" s="400"/>
      <c r="DA429" s="399"/>
      <c r="DB429" s="472"/>
      <c r="DC429" s="404" t="str">
        <f t="shared" si="380"/>
        <v/>
      </c>
      <c r="DD429" s="404" t="str">
        <f t="shared" si="381"/>
        <v/>
      </c>
      <c r="DE429" s="405" t="str">
        <f t="shared" si="382"/>
        <v/>
      </c>
      <c r="DF429" s="379"/>
      <c r="DG429" s="399"/>
      <c r="DH429" s="472"/>
      <c r="DI429" s="400"/>
      <c r="DJ429" s="399"/>
      <c r="DK429" s="472"/>
      <c r="DL429" s="400"/>
      <c r="DM429" s="399"/>
      <c r="DN429" s="472"/>
      <c r="DO429" s="400"/>
      <c r="DP429" s="399"/>
      <c r="DQ429" s="472"/>
      <c r="DR429" s="404" t="str">
        <f t="shared" si="383"/>
        <v/>
      </c>
      <c r="DS429" s="404" t="str">
        <f t="shared" si="384"/>
        <v/>
      </c>
      <c r="DT429" s="405" t="str">
        <f t="shared" si="385"/>
        <v/>
      </c>
    </row>
    <row r="430" spans="1:124">
      <c r="A430" s="531" t="s">
        <v>514</v>
      </c>
      <c r="B430" s="532" t="s">
        <v>207</v>
      </c>
      <c r="C430" s="533">
        <v>217864</v>
      </c>
      <c r="D430" s="533">
        <v>4</v>
      </c>
      <c r="E430" s="878">
        <v>575</v>
      </c>
      <c r="F430" s="878">
        <v>636</v>
      </c>
      <c r="G430" s="878">
        <v>663</v>
      </c>
      <c r="H430" s="878">
        <v>657</v>
      </c>
      <c r="I430" s="472">
        <v>614</v>
      </c>
      <c r="J430" s="472">
        <v>684</v>
      </c>
      <c r="K430" s="394">
        <v>474</v>
      </c>
      <c r="L430" s="395">
        <v>441</v>
      </c>
      <c r="M430" s="395">
        <v>484</v>
      </c>
      <c r="N430" s="395">
        <v>517</v>
      </c>
      <c r="O430" s="396">
        <v>553</v>
      </c>
      <c r="P430" s="396">
        <v>570</v>
      </c>
      <c r="Q430" s="395">
        <v>520</v>
      </c>
      <c r="R430" s="395">
        <v>553</v>
      </c>
      <c r="S430" s="395">
        <v>569</v>
      </c>
      <c r="T430" s="395">
        <v>585</v>
      </c>
      <c r="U430" s="395">
        <v>538</v>
      </c>
      <c r="V430" s="472">
        <v>621</v>
      </c>
      <c r="W430" s="394">
        <v>1</v>
      </c>
      <c r="X430" s="395">
        <v>3</v>
      </c>
      <c r="Y430" s="395">
        <v>1</v>
      </c>
      <c r="Z430" s="395">
        <v>2</v>
      </c>
      <c r="AA430" s="396">
        <v>2</v>
      </c>
      <c r="AB430" s="396"/>
      <c r="AC430" s="395"/>
      <c r="AD430" s="395"/>
      <c r="AE430" s="395"/>
      <c r="AF430" s="395"/>
      <c r="AG430" s="395"/>
      <c r="AH430" s="472"/>
      <c r="AI430" s="489">
        <f t="shared" si="354"/>
        <v>473</v>
      </c>
      <c r="AJ430" s="397">
        <f t="shared" si="355"/>
        <v>438</v>
      </c>
      <c r="AK430" s="397">
        <f t="shared" si="356"/>
        <v>483</v>
      </c>
      <c r="AL430" s="397">
        <f t="shared" si="357"/>
        <v>515</v>
      </c>
      <c r="AM430" s="397">
        <f t="shared" si="358"/>
        <v>551</v>
      </c>
      <c r="AN430" s="397">
        <f t="shared" si="359"/>
        <v>570</v>
      </c>
      <c r="AO430" s="397">
        <f t="shared" si="360"/>
        <v>520</v>
      </c>
      <c r="AP430" s="397">
        <f t="shared" si="361"/>
        <v>553</v>
      </c>
      <c r="AQ430" s="397">
        <f t="shared" si="362"/>
        <v>569</v>
      </c>
      <c r="AR430" s="397">
        <f t="shared" si="363"/>
        <v>585</v>
      </c>
      <c r="AS430" s="397">
        <f t="shared" si="364"/>
        <v>538</v>
      </c>
      <c r="AT430" s="398">
        <f t="shared" si="365"/>
        <v>621</v>
      </c>
      <c r="AU430" s="379">
        <v>478</v>
      </c>
      <c r="AV430" s="395">
        <v>431</v>
      </c>
      <c r="AW430" s="472">
        <v>517</v>
      </c>
      <c r="AX430" s="400">
        <v>16</v>
      </c>
      <c r="AY430" s="395">
        <v>18</v>
      </c>
      <c r="AZ430" s="472">
        <v>10</v>
      </c>
      <c r="BA430" s="489">
        <f t="shared" si="366"/>
        <v>91</v>
      </c>
      <c r="BB430" s="397">
        <f t="shared" si="367"/>
        <v>89</v>
      </c>
      <c r="BC430" s="398">
        <f t="shared" si="368"/>
        <v>94</v>
      </c>
      <c r="BD430" s="401">
        <v>393</v>
      </c>
      <c r="BE430" s="402">
        <v>368</v>
      </c>
      <c r="BF430" s="472">
        <v>349</v>
      </c>
      <c r="BG430" s="403">
        <v>319</v>
      </c>
      <c r="BH430" s="907">
        <v>323</v>
      </c>
      <c r="BI430" s="472">
        <v>326</v>
      </c>
      <c r="BJ430" s="403">
        <v>5</v>
      </c>
      <c r="BK430" s="402">
        <v>7</v>
      </c>
      <c r="BL430" s="472">
        <v>7</v>
      </c>
      <c r="BM430" s="403">
        <v>27</v>
      </c>
      <c r="BN430" s="402">
        <v>35</v>
      </c>
      <c r="BO430" s="472">
        <v>32</v>
      </c>
      <c r="BP430" s="490">
        <f t="shared" si="369"/>
        <v>126</v>
      </c>
      <c r="BQ430" s="475">
        <f t="shared" si="370"/>
        <v>160</v>
      </c>
      <c r="BR430" s="405">
        <f t="shared" si="371"/>
        <v>132</v>
      </c>
      <c r="BS430" s="476"/>
      <c r="BT430" s="402"/>
      <c r="BU430" s="402"/>
      <c r="BV430" s="402"/>
      <c r="BW430" s="472"/>
      <c r="BX430" s="472"/>
      <c r="BY430" s="403"/>
      <c r="BZ430" s="402"/>
      <c r="CA430" s="402"/>
      <c r="CB430" s="402"/>
      <c r="CC430" s="402"/>
      <c r="CD430" s="402"/>
      <c r="CE430" s="402"/>
      <c r="CF430" s="472"/>
      <c r="CG430" s="403"/>
      <c r="CH430" s="399"/>
      <c r="CI430" s="402"/>
      <c r="CJ430" s="402"/>
      <c r="CK430" s="402"/>
      <c r="CL430" s="402"/>
      <c r="CM430" s="402"/>
      <c r="CN430" s="472"/>
      <c r="CO430" s="489" t="str">
        <f t="shared" si="372"/>
        <v/>
      </c>
      <c r="CP430" s="397" t="str">
        <f t="shared" si="373"/>
        <v/>
      </c>
      <c r="CQ430" s="397" t="str">
        <f t="shared" si="374"/>
        <v/>
      </c>
      <c r="CR430" s="397" t="str">
        <f t="shared" si="375"/>
        <v/>
      </c>
      <c r="CS430" s="397" t="str">
        <f t="shared" si="376"/>
        <v/>
      </c>
      <c r="CT430" s="397" t="str">
        <f t="shared" si="377"/>
        <v/>
      </c>
      <c r="CU430" s="397" t="str">
        <f t="shared" si="378"/>
        <v/>
      </c>
      <c r="CV430" s="491" t="str">
        <f t="shared" si="379"/>
        <v/>
      </c>
      <c r="CW430" s="379"/>
      <c r="CX430" s="399"/>
      <c r="CY430" s="472"/>
      <c r="CZ430" s="400"/>
      <c r="DA430" s="399"/>
      <c r="DB430" s="472"/>
      <c r="DC430" s="404" t="str">
        <f t="shared" si="380"/>
        <v/>
      </c>
      <c r="DD430" s="404" t="str">
        <f t="shared" si="381"/>
        <v/>
      </c>
      <c r="DE430" s="405" t="str">
        <f t="shared" si="382"/>
        <v/>
      </c>
      <c r="DF430" s="379"/>
      <c r="DG430" s="399"/>
      <c r="DH430" s="472"/>
      <c r="DI430" s="400"/>
      <c r="DJ430" s="399"/>
      <c r="DK430" s="472"/>
      <c r="DL430" s="400"/>
      <c r="DM430" s="399"/>
      <c r="DN430" s="472"/>
      <c r="DO430" s="400"/>
      <c r="DP430" s="399"/>
      <c r="DQ430" s="472"/>
      <c r="DR430" s="404" t="str">
        <f t="shared" si="383"/>
        <v/>
      </c>
      <c r="DS430" s="404" t="str">
        <f t="shared" si="384"/>
        <v/>
      </c>
      <c r="DT430" s="405" t="str">
        <f t="shared" si="385"/>
        <v/>
      </c>
    </row>
    <row r="431" spans="1:124">
      <c r="A431" s="531" t="s">
        <v>514</v>
      </c>
      <c r="B431" s="534" t="s">
        <v>208</v>
      </c>
      <c r="C431" s="535">
        <v>218724</v>
      </c>
      <c r="D431" s="536">
        <v>5</v>
      </c>
      <c r="E431" s="878">
        <v>1623</v>
      </c>
      <c r="F431" s="878">
        <v>1898</v>
      </c>
      <c r="G431" s="878">
        <v>1910</v>
      </c>
      <c r="H431" s="878">
        <v>2087</v>
      </c>
      <c r="I431" s="472">
        <v>2089</v>
      </c>
      <c r="J431" s="472">
        <v>2310</v>
      </c>
      <c r="K431" s="394">
        <v>825</v>
      </c>
      <c r="L431" s="395">
        <v>830</v>
      </c>
      <c r="M431" s="395">
        <v>859</v>
      </c>
      <c r="N431" s="395">
        <v>758</v>
      </c>
      <c r="O431" s="396">
        <v>786</v>
      </c>
      <c r="P431" s="396">
        <v>934</v>
      </c>
      <c r="Q431" s="395">
        <v>1072</v>
      </c>
      <c r="R431" s="395">
        <v>1268</v>
      </c>
      <c r="S431" s="395">
        <v>1322</v>
      </c>
      <c r="T431" s="395">
        <v>1495</v>
      </c>
      <c r="U431" s="395">
        <v>1468</v>
      </c>
      <c r="V431" s="472">
        <v>1649</v>
      </c>
      <c r="W431" s="394">
        <v>2</v>
      </c>
      <c r="X431" s="395">
        <v>4</v>
      </c>
      <c r="Y431" s="395">
        <v>4</v>
      </c>
      <c r="Z431" s="395">
        <v>1</v>
      </c>
      <c r="AA431" s="396">
        <v>2</v>
      </c>
      <c r="AB431" s="396"/>
      <c r="AC431" s="395"/>
      <c r="AD431" s="395"/>
      <c r="AE431" s="395"/>
      <c r="AF431" s="395"/>
      <c r="AG431" s="395"/>
      <c r="AH431" s="472"/>
      <c r="AI431" s="489">
        <f t="shared" si="354"/>
        <v>823</v>
      </c>
      <c r="AJ431" s="397">
        <f t="shared" si="355"/>
        <v>826</v>
      </c>
      <c r="AK431" s="397">
        <f t="shared" si="356"/>
        <v>855</v>
      </c>
      <c r="AL431" s="397">
        <f t="shared" si="357"/>
        <v>757</v>
      </c>
      <c r="AM431" s="397">
        <f t="shared" si="358"/>
        <v>784</v>
      </c>
      <c r="AN431" s="397">
        <f t="shared" si="359"/>
        <v>934</v>
      </c>
      <c r="AO431" s="397">
        <f t="shared" si="360"/>
        <v>1072</v>
      </c>
      <c r="AP431" s="397">
        <f t="shared" si="361"/>
        <v>1268</v>
      </c>
      <c r="AQ431" s="397">
        <f t="shared" si="362"/>
        <v>1322</v>
      </c>
      <c r="AR431" s="397">
        <f t="shared" si="363"/>
        <v>1495</v>
      </c>
      <c r="AS431" s="397">
        <f t="shared" si="364"/>
        <v>1468</v>
      </c>
      <c r="AT431" s="398">
        <f t="shared" si="365"/>
        <v>1649</v>
      </c>
      <c r="AU431" s="379">
        <v>1009</v>
      </c>
      <c r="AV431" s="395">
        <v>1044</v>
      </c>
      <c r="AW431" s="472">
        <v>1178</v>
      </c>
      <c r="AX431" s="400">
        <v>107</v>
      </c>
      <c r="AY431" s="395">
        <v>99</v>
      </c>
      <c r="AZ431" s="472">
        <v>119</v>
      </c>
      <c r="BA431" s="489">
        <f t="shared" si="366"/>
        <v>379</v>
      </c>
      <c r="BB431" s="397">
        <f t="shared" si="367"/>
        <v>325</v>
      </c>
      <c r="BC431" s="398">
        <f t="shared" si="368"/>
        <v>352</v>
      </c>
      <c r="BD431" s="401">
        <v>332</v>
      </c>
      <c r="BE431" s="402">
        <v>409</v>
      </c>
      <c r="BF431" s="472">
        <v>499</v>
      </c>
      <c r="BG431" s="403">
        <v>308</v>
      </c>
      <c r="BH431" s="907">
        <v>325</v>
      </c>
      <c r="BI431" s="472">
        <v>373</v>
      </c>
      <c r="BJ431" s="403">
        <v>21</v>
      </c>
      <c r="BK431" s="402">
        <v>21</v>
      </c>
      <c r="BL431" s="472">
        <v>29</v>
      </c>
      <c r="BM431" s="403">
        <v>132</v>
      </c>
      <c r="BN431" s="402">
        <v>144</v>
      </c>
      <c r="BO431" s="472">
        <v>174</v>
      </c>
      <c r="BP431" s="490">
        <f t="shared" si="369"/>
        <v>299</v>
      </c>
      <c r="BQ431" s="475">
        <f t="shared" si="370"/>
        <v>360</v>
      </c>
      <c r="BR431" s="405">
        <f t="shared" si="371"/>
        <v>370</v>
      </c>
      <c r="BS431" s="476"/>
      <c r="BT431" s="402"/>
      <c r="BU431" s="402"/>
      <c r="BV431" s="402"/>
      <c r="BW431" s="472"/>
      <c r="BX431" s="472"/>
      <c r="BY431" s="403"/>
      <c r="BZ431" s="402"/>
      <c r="CA431" s="402"/>
      <c r="CB431" s="402"/>
      <c r="CC431" s="402"/>
      <c r="CD431" s="402"/>
      <c r="CE431" s="402"/>
      <c r="CF431" s="472"/>
      <c r="CG431" s="403"/>
      <c r="CH431" s="399"/>
      <c r="CI431" s="402"/>
      <c r="CJ431" s="402"/>
      <c r="CK431" s="402"/>
      <c r="CL431" s="402"/>
      <c r="CM431" s="402"/>
      <c r="CN431" s="472"/>
      <c r="CO431" s="489" t="str">
        <f t="shared" si="372"/>
        <v/>
      </c>
      <c r="CP431" s="397" t="str">
        <f t="shared" si="373"/>
        <v/>
      </c>
      <c r="CQ431" s="397" t="str">
        <f t="shared" si="374"/>
        <v/>
      </c>
      <c r="CR431" s="397" t="str">
        <f t="shared" si="375"/>
        <v/>
      </c>
      <c r="CS431" s="397" t="str">
        <f t="shared" si="376"/>
        <v/>
      </c>
      <c r="CT431" s="397" t="str">
        <f t="shared" si="377"/>
        <v/>
      </c>
      <c r="CU431" s="397" t="str">
        <f t="shared" si="378"/>
        <v/>
      </c>
      <c r="CV431" s="491" t="str">
        <f t="shared" si="379"/>
        <v/>
      </c>
      <c r="CW431" s="379"/>
      <c r="CX431" s="399"/>
      <c r="CY431" s="472"/>
      <c r="CZ431" s="400"/>
      <c r="DA431" s="399"/>
      <c r="DB431" s="472"/>
      <c r="DC431" s="404" t="str">
        <f t="shared" si="380"/>
        <v/>
      </c>
      <c r="DD431" s="404" t="str">
        <f t="shared" si="381"/>
        <v/>
      </c>
      <c r="DE431" s="405" t="str">
        <f t="shared" si="382"/>
        <v/>
      </c>
      <c r="DF431" s="379"/>
      <c r="DG431" s="399"/>
      <c r="DH431" s="472"/>
      <c r="DI431" s="400"/>
      <c r="DJ431" s="399"/>
      <c r="DK431" s="472"/>
      <c r="DL431" s="400"/>
      <c r="DM431" s="399"/>
      <c r="DN431" s="472"/>
      <c r="DO431" s="400"/>
      <c r="DP431" s="399"/>
      <c r="DQ431" s="472"/>
      <c r="DR431" s="404" t="str">
        <f t="shared" si="383"/>
        <v/>
      </c>
      <c r="DS431" s="404" t="str">
        <f t="shared" si="384"/>
        <v/>
      </c>
      <c r="DT431" s="405" t="str">
        <f t="shared" si="385"/>
        <v/>
      </c>
    </row>
    <row r="432" spans="1:124">
      <c r="A432" s="531" t="s">
        <v>514</v>
      </c>
      <c r="B432" s="532" t="s">
        <v>209</v>
      </c>
      <c r="C432" s="533">
        <v>218061</v>
      </c>
      <c r="D432" s="533">
        <v>5</v>
      </c>
      <c r="E432" s="878">
        <v>982</v>
      </c>
      <c r="F432" s="878">
        <v>963</v>
      </c>
      <c r="G432" s="878">
        <v>962</v>
      </c>
      <c r="H432" s="878">
        <v>1006</v>
      </c>
      <c r="I432" s="472">
        <v>1008</v>
      </c>
      <c r="J432" s="472">
        <v>980</v>
      </c>
      <c r="K432" s="394">
        <v>636</v>
      </c>
      <c r="L432" s="395">
        <v>582</v>
      </c>
      <c r="M432" s="395">
        <v>646</v>
      </c>
      <c r="N432" s="395">
        <v>570</v>
      </c>
      <c r="O432" s="396">
        <v>603</v>
      </c>
      <c r="P432" s="396">
        <v>634</v>
      </c>
      <c r="Q432" s="395">
        <v>734</v>
      </c>
      <c r="R432" s="395">
        <v>766</v>
      </c>
      <c r="S432" s="395">
        <v>745</v>
      </c>
      <c r="T432" s="395">
        <v>801</v>
      </c>
      <c r="U432" s="395">
        <v>797</v>
      </c>
      <c r="V432" s="472">
        <v>778</v>
      </c>
      <c r="W432" s="394"/>
      <c r="X432" s="395"/>
      <c r="Y432" s="395"/>
      <c r="Z432" s="395"/>
      <c r="AA432" s="396"/>
      <c r="AB432" s="396"/>
      <c r="AC432" s="395"/>
      <c r="AD432" s="395"/>
      <c r="AE432" s="395"/>
      <c r="AF432" s="395"/>
      <c r="AG432" s="395"/>
      <c r="AH432" s="472"/>
      <c r="AI432" s="489">
        <f t="shared" si="354"/>
        <v>636</v>
      </c>
      <c r="AJ432" s="397">
        <f t="shared" si="355"/>
        <v>582</v>
      </c>
      <c r="AK432" s="397">
        <f t="shared" si="356"/>
        <v>646</v>
      </c>
      <c r="AL432" s="397">
        <f t="shared" si="357"/>
        <v>570</v>
      </c>
      <c r="AM432" s="397">
        <f t="shared" si="358"/>
        <v>603</v>
      </c>
      <c r="AN432" s="397">
        <f t="shared" si="359"/>
        <v>634</v>
      </c>
      <c r="AO432" s="397">
        <f t="shared" si="360"/>
        <v>734</v>
      </c>
      <c r="AP432" s="397">
        <f t="shared" si="361"/>
        <v>766</v>
      </c>
      <c r="AQ432" s="397">
        <f t="shared" si="362"/>
        <v>745</v>
      </c>
      <c r="AR432" s="397">
        <f t="shared" si="363"/>
        <v>801</v>
      </c>
      <c r="AS432" s="397">
        <f t="shared" si="364"/>
        <v>797</v>
      </c>
      <c r="AT432" s="398">
        <f t="shared" si="365"/>
        <v>778</v>
      </c>
      <c r="AU432" s="379">
        <v>540</v>
      </c>
      <c r="AV432" s="395">
        <v>543</v>
      </c>
      <c r="AW432" s="472">
        <v>519</v>
      </c>
      <c r="AX432" s="400">
        <v>127</v>
      </c>
      <c r="AY432" s="395">
        <v>104</v>
      </c>
      <c r="AZ432" s="472">
        <v>111</v>
      </c>
      <c r="BA432" s="489">
        <f t="shared" si="366"/>
        <v>134</v>
      </c>
      <c r="BB432" s="397">
        <f t="shared" si="367"/>
        <v>150</v>
      </c>
      <c r="BC432" s="398">
        <f t="shared" si="368"/>
        <v>148</v>
      </c>
      <c r="BD432" s="401">
        <v>229</v>
      </c>
      <c r="BE432" s="402">
        <v>268</v>
      </c>
      <c r="BF432" s="472">
        <v>288</v>
      </c>
      <c r="BG432" s="403">
        <v>264</v>
      </c>
      <c r="BH432" s="907">
        <v>245</v>
      </c>
      <c r="BI432" s="472">
        <v>300</v>
      </c>
      <c r="BJ432" s="403">
        <v>14</v>
      </c>
      <c r="BK432" s="402">
        <v>10</v>
      </c>
      <c r="BL432" s="472">
        <v>15</v>
      </c>
      <c r="BM432" s="403">
        <v>197</v>
      </c>
      <c r="BN432" s="402">
        <v>188</v>
      </c>
      <c r="BO432" s="472">
        <v>247</v>
      </c>
      <c r="BP432" s="490">
        <f t="shared" si="369"/>
        <v>163</v>
      </c>
      <c r="BQ432" s="475">
        <f t="shared" si="370"/>
        <v>168</v>
      </c>
      <c r="BR432" s="405">
        <f t="shared" si="371"/>
        <v>184</v>
      </c>
      <c r="BS432" s="476"/>
      <c r="BT432" s="402"/>
      <c r="BU432" s="402"/>
      <c r="BV432" s="402"/>
      <c r="BW432" s="472"/>
      <c r="BX432" s="472"/>
      <c r="BY432" s="403"/>
      <c r="BZ432" s="402"/>
      <c r="CA432" s="402"/>
      <c r="CB432" s="402"/>
      <c r="CC432" s="402"/>
      <c r="CD432" s="402"/>
      <c r="CE432" s="402"/>
      <c r="CF432" s="472"/>
      <c r="CG432" s="403"/>
      <c r="CH432" s="399"/>
      <c r="CI432" s="402"/>
      <c r="CJ432" s="402"/>
      <c r="CK432" s="402"/>
      <c r="CL432" s="402"/>
      <c r="CM432" s="402"/>
      <c r="CN432" s="472"/>
      <c r="CO432" s="489" t="str">
        <f t="shared" si="372"/>
        <v/>
      </c>
      <c r="CP432" s="397" t="str">
        <f t="shared" si="373"/>
        <v/>
      </c>
      <c r="CQ432" s="397" t="str">
        <f t="shared" si="374"/>
        <v/>
      </c>
      <c r="CR432" s="397" t="str">
        <f t="shared" si="375"/>
        <v/>
      </c>
      <c r="CS432" s="397" t="str">
        <f t="shared" si="376"/>
        <v/>
      </c>
      <c r="CT432" s="397" t="str">
        <f t="shared" si="377"/>
        <v/>
      </c>
      <c r="CU432" s="397" t="str">
        <f t="shared" si="378"/>
        <v/>
      </c>
      <c r="CV432" s="491" t="str">
        <f t="shared" si="379"/>
        <v/>
      </c>
      <c r="CW432" s="379"/>
      <c r="CX432" s="399"/>
      <c r="CY432" s="472"/>
      <c r="CZ432" s="400"/>
      <c r="DA432" s="399"/>
      <c r="DB432" s="472"/>
      <c r="DC432" s="404" t="str">
        <f t="shared" si="380"/>
        <v/>
      </c>
      <c r="DD432" s="404" t="str">
        <f t="shared" si="381"/>
        <v/>
      </c>
      <c r="DE432" s="405" t="str">
        <f t="shared" si="382"/>
        <v/>
      </c>
      <c r="DF432" s="379"/>
      <c r="DG432" s="399"/>
      <c r="DH432" s="472"/>
      <c r="DI432" s="400"/>
      <c r="DJ432" s="399"/>
      <c r="DK432" s="472"/>
      <c r="DL432" s="400"/>
      <c r="DM432" s="399"/>
      <c r="DN432" s="472"/>
      <c r="DO432" s="400"/>
      <c r="DP432" s="399"/>
      <c r="DQ432" s="472"/>
      <c r="DR432" s="404" t="str">
        <f t="shared" si="383"/>
        <v/>
      </c>
      <c r="DS432" s="404" t="str">
        <f t="shared" si="384"/>
        <v/>
      </c>
      <c r="DT432" s="405" t="str">
        <f t="shared" si="385"/>
        <v/>
      </c>
    </row>
    <row r="433" spans="1:124">
      <c r="A433" s="531" t="s">
        <v>514</v>
      </c>
      <c r="B433" s="534" t="s">
        <v>210</v>
      </c>
      <c r="C433" s="533">
        <v>218229</v>
      </c>
      <c r="D433" s="533">
        <v>5</v>
      </c>
      <c r="E433" s="878">
        <v>771</v>
      </c>
      <c r="F433" s="878">
        <v>767</v>
      </c>
      <c r="G433" s="878">
        <v>879</v>
      </c>
      <c r="H433" s="878">
        <v>801</v>
      </c>
      <c r="I433" s="472">
        <v>781</v>
      </c>
      <c r="J433" s="472">
        <v>613</v>
      </c>
      <c r="K433" s="394">
        <v>437</v>
      </c>
      <c r="L433" s="395">
        <v>433</v>
      </c>
      <c r="M433" s="395">
        <v>487</v>
      </c>
      <c r="N433" s="395">
        <v>494</v>
      </c>
      <c r="O433" s="396">
        <v>509</v>
      </c>
      <c r="P433" s="396">
        <v>487</v>
      </c>
      <c r="Q433" s="395">
        <v>526</v>
      </c>
      <c r="R433" s="395">
        <v>541</v>
      </c>
      <c r="S433" s="395">
        <v>647</v>
      </c>
      <c r="T433" s="395">
        <v>555</v>
      </c>
      <c r="U433" s="395">
        <v>578</v>
      </c>
      <c r="V433" s="472">
        <v>433</v>
      </c>
      <c r="W433" s="394"/>
      <c r="X433" s="395"/>
      <c r="Y433" s="395"/>
      <c r="Z433" s="395"/>
      <c r="AA433" s="396"/>
      <c r="AB433" s="396"/>
      <c r="AC433" s="395"/>
      <c r="AD433" s="395"/>
      <c r="AE433" s="395"/>
      <c r="AF433" s="395"/>
      <c r="AG433" s="395"/>
      <c r="AH433" s="472"/>
      <c r="AI433" s="489">
        <f t="shared" si="354"/>
        <v>437</v>
      </c>
      <c r="AJ433" s="397">
        <f t="shared" si="355"/>
        <v>433</v>
      </c>
      <c r="AK433" s="397">
        <f t="shared" si="356"/>
        <v>487</v>
      </c>
      <c r="AL433" s="397">
        <f t="shared" si="357"/>
        <v>494</v>
      </c>
      <c r="AM433" s="397">
        <f t="shared" si="358"/>
        <v>509</v>
      </c>
      <c r="AN433" s="397">
        <f t="shared" si="359"/>
        <v>487</v>
      </c>
      <c r="AO433" s="397">
        <f t="shared" si="360"/>
        <v>526</v>
      </c>
      <c r="AP433" s="397">
        <f t="shared" si="361"/>
        <v>541</v>
      </c>
      <c r="AQ433" s="397">
        <f t="shared" si="362"/>
        <v>647</v>
      </c>
      <c r="AR433" s="397">
        <f t="shared" si="363"/>
        <v>555</v>
      </c>
      <c r="AS433" s="397">
        <f t="shared" si="364"/>
        <v>578</v>
      </c>
      <c r="AT433" s="398">
        <f t="shared" si="365"/>
        <v>433</v>
      </c>
      <c r="AU433" s="379">
        <v>345</v>
      </c>
      <c r="AV433" s="395">
        <v>343</v>
      </c>
      <c r="AW433" s="472">
        <v>294</v>
      </c>
      <c r="AX433" s="400">
        <v>107</v>
      </c>
      <c r="AY433" s="395">
        <v>111</v>
      </c>
      <c r="AZ433" s="472">
        <v>75</v>
      </c>
      <c r="BA433" s="489">
        <f t="shared" si="366"/>
        <v>103</v>
      </c>
      <c r="BB433" s="397">
        <f t="shared" si="367"/>
        <v>124</v>
      </c>
      <c r="BC433" s="398">
        <f t="shared" si="368"/>
        <v>64</v>
      </c>
      <c r="BD433" s="401">
        <v>206</v>
      </c>
      <c r="BE433" s="402">
        <v>226</v>
      </c>
      <c r="BF433" s="472">
        <v>229</v>
      </c>
      <c r="BG433" s="403">
        <v>222</v>
      </c>
      <c r="BH433" s="402">
        <v>207</v>
      </c>
      <c r="BI433" s="472">
        <v>223</v>
      </c>
      <c r="BJ433" s="403">
        <v>6</v>
      </c>
      <c r="BK433" s="402">
        <v>2</v>
      </c>
      <c r="BL433" s="472">
        <v>9</v>
      </c>
      <c r="BM433" s="403">
        <v>181</v>
      </c>
      <c r="BN433" s="402">
        <v>153</v>
      </c>
      <c r="BO433" s="472">
        <v>168</v>
      </c>
      <c r="BP433" s="490">
        <f t="shared" si="369"/>
        <v>116</v>
      </c>
      <c r="BQ433" s="475">
        <f t="shared" si="370"/>
        <v>106</v>
      </c>
      <c r="BR433" s="405">
        <f t="shared" si="371"/>
        <v>120</v>
      </c>
      <c r="BS433" s="476"/>
      <c r="BT433" s="402"/>
      <c r="BU433" s="402"/>
      <c r="BV433" s="402"/>
      <c r="BW433" s="472"/>
      <c r="BX433" s="472"/>
      <c r="BY433" s="403"/>
      <c r="BZ433" s="402"/>
      <c r="CA433" s="402"/>
      <c r="CB433" s="402"/>
      <c r="CC433" s="402"/>
      <c r="CD433" s="402"/>
      <c r="CE433" s="402"/>
      <c r="CF433" s="472"/>
      <c r="CG433" s="403"/>
      <c r="CH433" s="399"/>
      <c r="CI433" s="402"/>
      <c r="CJ433" s="402"/>
      <c r="CK433" s="402"/>
      <c r="CL433" s="402"/>
      <c r="CM433" s="402"/>
      <c r="CN433" s="472"/>
      <c r="CO433" s="489" t="str">
        <f t="shared" si="372"/>
        <v/>
      </c>
      <c r="CP433" s="397" t="str">
        <f t="shared" si="373"/>
        <v/>
      </c>
      <c r="CQ433" s="397" t="str">
        <f t="shared" si="374"/>
        <v/>
      </c>
      <c r="CR433" s="397" t="str">
        <f t="shared" si="375"/>
        <v/>
      </c>
      <c r="CS433" s="397" t="str">
        <f t="shared" si="376"/>
        <v/>
      </c>
      <c r="CT433" s="397" t="str">
        <f t="shared" si="377"/>
        <v/>
      </c>
      <c r="CU433" s="397" t="str">
        <f t="shared" si="378"/>
        <v/>
      </c>
      <c r="CV433" s="491" t="str">
        <f t="shared" si="379"/>
        <v/>
      </c>
      <c r="CW433" s="379"/>
      <c r="CX433" s="399"/>
      <c r="CY433" s="472"/>
      <c r="CZ433" s="400"/>
      <c r="DA433" s="399"/>
      <c r="DB433" s="472"/>
      <c r="DC433" s="404" t="str">
        <f t="shared" si="380"/>
        <v/>
      </c>
      <c r="DD433" s="404" t="str">
        <f t="shared" si="381"/>
        <v/>
      </c>
      <c r="DE433" s="405" t="str">
        <f t="shared" si="382"/>
        <v/>
      </c>
      <c r="DF433" s="379"/>
      <c r="DG433" s="399"/>
      <c r="DH433" s="472"/>
      <c r="DI433" s="400"/>
      <c r="DJ433" s="399"/>
      <c r="DK433" s="472"/>
      <c r="DL433" s="400"/>
      <c r="DM433" s="399"/>
      <c r="DN433" s="472"/>
      <c r="DO433" s="400"/>
      <c r="DP433" s="399"/>
      <c r="DQ433" s="472"/>
      <c r="DR433" s="404" t="str">
        <f t="shared" si="383"/>
        <v/>
      </c>
      <c r="DS433" s="404" t="str">
        <f t="shared" si="384"/>
        <v/>
      </c>
      <c r="DT433" s="405" t="str">
        <f t="shared" si="385"/>
        <v/>
      </c>
    </row>
    <row r="434" spans="1:124">
      <c r="A434" s="531" t="s">
        <v>514</v>
      </c>
      <c r="B434" s="534" t="s">
        <v>211</v>
      </c>
      <c r="C434" s="535">
        <v>218733</v>
      </c>
      <c r="D434" s="536">
        <v>5</v>
      </c>
      <c r="E434" s="878">
        <v>950</v>
      </c>
      <c r="F434" s="878">
        <v>991</v>
      </c>
      <c r="G434" s="878">
        <v>1202</v>
      </c>
      <c r="H434" s="878">
        <v>1246</v>
      </c>
      <c r="I434" s="472">
        <v>1104</v>
      </c>
      <c r="J434" s="472">
        <v>1519</v>
      </c>
      <c r="K434" s="394">
        <v>801</v>
      </c>
      <c r="L434" s="395">
        <v>601</v>
      </c>
      <c r="M434" s="395">
        <v>739</v>
      </c>
      <c r="N434" s="395">
        <v>680</v>
      </c>
      <c r="O434" s="396">
        <v>569</v>
      </c>
      <c r="P434" s="396">
        <v>615</v>
      </c>
      <c r="Q434" s="395">
        <v>716</v>
      </c>
      <c r="R434" s="395">
        <v>794</v>
      </c>
      <c r="S434" s="395">
        <v>945</v>
      </c>
      <c r="T434" s="395">
        <v>1002</v>
      </c>
      <c r="U434" s="395">
        <v>870</v>
      </c>
      <c r="V434" s="472">
        <v>1292</v>
      </c>
      <c r="W434" s="394"/>
      <c r="X434" s="395"/>
      <c r="Y434" s="395"/>
      <c r="Z434" s="395"/>
      <c r="AA434" s="396"/>
      <c r="AB434" s="396"/>
      <c r="AC434" s="395"/>
      <c r="AD434" s="395"/>
      <c r="AE434" s="395"/>
      <c r="AF434" s="395"/>
      <c r="AG434" s="395"/>
      <c r="AH434" s="472"/>
      <c r="AI434" s="489">
        <f t="shared" si="354"/>
        <v>801</v>
      </c>
      <c r="AJ434" s="397">
        <f t="shared" si="355"/>
        <v>601</v>
      </c>
      <c r="AK434" s="397">
        <f t="shared" si="356"/>
        <v>739</v>
      </c>
      <c r="AL434" s="397">
        <f t="shared" si="357"/>
        <v>680</v>
      </c>
      <c r="AM434" s="397">
        <f t="shared" si="358"/>
        <v>569</v>
      </c>
      <c r="AN434" s="397">
        <f t="shared" si="359"/>
        <v>615</v>
      </c>
      <c r="AO434" s="397">
        <f t="shared" si="360"/>
        <v>716</v>
      </c>
      <c r="AP434" s="397">
        <f t="shared" si="361"/>
        <v>794</v>
      </c>
      <c r="AQ434" s="397">
        <f t="shared" si="362"/>
        <v>945</v>
      </c>
      <c r="AR434" s="397">
        <f t="shared" si="363"/>
        <v>1002</v>
      </c>
      <c r="AS434" s="397">
        <f t="shared" si="364"/>
        <v>870</v>
      </c>
      <c r="AT434" s="398">
        <f t="shared" si="365"/>
        <v>1292</v>
      </c>
      <c r="AU434" s="379">
        <v>647</v>
      </c>
      <c r="AV434" s="395">
        <v>569</v>
      </c>
      <c r="AW434" s="472">
        <v>830</v>
      </c>
      <c r="AX434" s="400">
        <v>57</v>
      </c>
      <c r="AY434" s="395">
        <v>61</v>
      </c>
      <c r="AZ434" s="472">
        <v>104</v>
      </c>
      <c r="BA434" s="489">
        <f t="shared" si="366"/>
        <v>298</v>
      </c>
      <c r="BB434" s="397">
        <f t="shared" si="367"/>
        <v>240</v>
      </c>
      <c r="BC434" s="398">
        <f t="shared" si="368"/>
        <v>358</v>
      </c>
      <c r="BD434" s="401">
        <v>306</v>
      </c>
      <c r="BE434" s="402">
        <v>278</v>
      </c>
      <c r="BF434" s="472">
        <v>323</v>
      </c>
      <c r="BG434" s="403">
        <v>454</v>
      </c>
      <c r="BH434" s="907">
        <v>319</v>
      </c>
      <c r="BI434" s="472">
        <v>421</v>
      </c>
      <c r="BJ434" s="403">
        <v>27</v>
      </c>
      <c r="BK434" s="402">
        <v>23</v>
      </c>
      <c r="BL434" s="472">
        <v>29</v>
      </c>
      <c r="BM434" s="403">
        <v>64</v>
      </c>
      <c r="BN434" s="402">
        <v>88</v>
      </c>
      <c r="BO434" s="472">
        <v>106</v>
      </c>
      <c r="BP434" s="490">
        <f t="shared" si="369"/>
        <v>172</v>
      </c>
      <c r="BQ434" s="475">
        <f t="shared" si="370"/>
        <v>226</v>
      </c>
      <c r="BR434" s="405">
        <f t="shared" si="371"/>
        <v>258</v>
      </c>
      <c r="BS434" s="476"/>
      <c r="BT434" s="402"/>
      <c r="BU434" s="402"/>
      <c r="BV434" s="402"/>
      <c r="BW434" s="472"/>
      <c r="BX434" s="472"/>
      <c r="BY434" s="403"/>
      <c r="BZ434" s="402"/>
      <c r="CA434" s="402"/>
      <c r="CB434" s="402"/>
      <c r="CC434" s="402"/>
      <c r="CD434" s="402"/>
      <c r="CE434" s="402"/>
      <c r="CF434" s="472"/>
      <c r="CG434" s="403"/>
      <c r="CH434" s="399"/>
      <c r="CI434" s="402"/>
      <c r="CJ434" s="402"/>
      <c r="CK434" s="402"/>
      <c r="CL434" s="402"/>
      <c r="CM434" s="402"/>
      <c r="CN434" s="472"/>
      <c r="CO434" s="489" t="str">
        <f t="shared" si="372"/>
        <v/>
      </c>
      <c r="CP434" s="397" t="str">
        <f t="shared" si="373"/>
        <v/>
      </c>
      <c r="CQ434" s="397" t="str">
        <f t="shared" si="374"/>
        <v/>
      </c>
      <c r="CR434" s="397" t="str">
        <f t="shared" si="375"/>
        <v/>
      </c>
      <c r="CS434" s="397" t="str">
        <f t="shared" si="376"/>
        <v/>
      </c>
      <c r="CT434" s="397" t="str">
        <f t="shared" si="377"/>
        <v/>
      </c>
      <c r="CU434" s="397" t="str">
        <f t="shared" si="378"/>
        <v/>
      </c>
      <c r="CV434" s="491" t="str">
        <f t="shared" si="379"/>
        <v/>
      </c>
      <c r="CW434" s="379"/>
      <c r="CX434" s="399"/>
      <c r="CY434" s="472"/>
      <c r="CZ434" s="400"/>
      <c r="DA434" s="399"/>
      <c r="DB434" s="472"/>
      <c r="DC434" s="404" t="str">
        <f t="shared" si="380"/>
        <v/>
      </c>
      <c r="DD434" s="404" t="str">
        <f t="shared" si="381"/>
        <v/>
      </c>
      <c r="DE434" s="405" t="str">
        <f t="shared" si="382"/>
        <v/>
      </c>
      <c r="DF434" s="379"/>
      <c r="DG434" s="399"/>
      <c r="DH434" s="472"/>
      <c r="DI434" s="400"/>
      <c r="DJ434" s="399"/>
      <c r="DK434" s="472"/>
      <c r="DL434" s="400"/>
      <c r="DM434" s="399"/>
      <c r="DN434" s="472"/>
      <c r="DO434" s="400"/>
      <c r="DP434" s="399"/>
      <c r="DQ434" s="472"/>
      <c r="DR434" s="404" t="str">
        <f t="shared" si="383"/>
        <v/>
      </c>
      <c r="DS434" s="404" t="str">
        <f t="shared" si="384"/>
        <v/>
      </c>
      <c r="DT434" s="405" t="str">
        <f t="shared" si="385"/>
        <v/>
      </c>
    </row>
    <row r="435" spans="1:124">
      <c r="A435" s="531" t="s">
        <v>514</v>
      </c>
      <c r="B435" s="534" t="s">
        <v>212</v>
      </c>
      <c r="C435" s="535">
        <v>218645</v>
      </c>
      <c r="D435" s="536">
        <v>6</v>
      </c>
      <c r="E435" s="878">
        <v>845</v>
      </c>
      <c r="F435" s="878">
        <v>876</v>
      </c>
      <c r="G435" s="878">
        <v>913</v>
      </c>
      <c r="H435" s="878">
        <v>867</v>
      </c>
      <c r="I435" s="472">
        <v>920</v>
      </c>
      <c r="J435" s="472">
        <v>871</v>
      </c>
      <c r="K435" s="394">
        <v>384</v>
      </c>
      <c r="L435" s="395">
        <v>305</v>
      </c>
      <c r="M435" s="395">
        <v>403</v>
      </c>
      <c r="N435" s="395">
        <v>393</v>
      </c>
      <c r="O435" s="396">
        <v>473</v>
      </c>
      <c r="P435" s="396">
        <v>417</v>
      </c>
      <c r="Q435" s="395">
        <v>471</v>
      </c>
      <c r="R435" s="395">
        <v>537</v>
      </c>
      <c r="S435" s="395">
        <v>581</v>
      </c>
      <c r="T435" s="395">
        <v>562</v>
      </c>
      <c r="U435" s="395">
        <v>622</v>
      </c>
      <c r="V435" s="472">
        <v>584</v>
      </c>
      <c r="W435" s="394"/>
      <c r="X435" s="395">
        <v>1</v>
      </c>
      <c r="Y435" s="395"/>
      <c r="Z435" s="395">
        <v>1</v>
      </c>
      <c r="AA435" s="396"/>
      <c r="AB435" s="396"/>
      <c r="AC435" s="395"/>
      <c r="AD435" s="395"/>
      <c r="AE435" s="395"/>
      <c r="AF435" s="395"/>
      <c r="AG435" s="395"/>
      <c r="AH435" s="472"/>
      <c r="AI435" s="489">
        <f t="shared" si="354"/>
        <v>384</v>
      </c>
      <c r="AJ435" s="397">
        <f t="shared" si="355"/>
        <v>304</v>
      </c>
      <c r="AK435" s="397">
        <f t="shared" si="356"/>
        <v>403</v>
      </c>
      <c r="AL435" s="397">
        <f t="shared" si="357"/>
        <v>392</v>
      </c>
      <c r="AM435" s="397">
        <f t="shared" si="358"/>
        <v>473</v>
      </c>
      <c r="AN435" s="397">
        <f t="shared" si="359"/>
        <v>417</v>
      </c>
      <c r="AO435" s="397">
        <f t="shared" si="360"/>
        <v>471</v>
      </c>
      <c r="AP435" s="397">
        <f t="shared" si="361"/>
        <v>537</v>
      </c>
      <c r="AQ435" s="397">
        <f t="shared" si="362"/>
        <v>581</v>
      </c>
      <c r="AR435" s="397">
        <f t="shared" si="363"/>
        <v>562</v>
      </c>
      <c r="AS435" s="397">
        <f t="shared" si="364"/>
        <v>622</v>
      </c>
      <c r="AT435" s="398">
        <f t="shared" si="365"/>
        <v>584</v>
      </c>
      <c r="AU435" s="379">
        <v>374</v>
      </c>
      <c r="AV435" s="395">
        <v>426</v>
      </c>
      <c r="AW435" s="472">
        <v>404</v>
      </c>
      <c r="AX435" s="400">
        <v>77</v>
      </c>
      <c r="AY435" s="395">
        <v>101</v>
      </c>
      <c r="AZ435" s="472">
        <v>86</v>
      </c>
      <c r="BA435" s="489">
        <f t="shared" si="366"/>
        <v>111</v>
      </c>
      <c r="BB435" s="397">
        <f t="shared" si="367"/>
        <v>95</v>
      </c>
      <c r="BC435" s="398">
        <f t="shared" si="368"/>
        <v>94</v>
      </c>
      <c r="BD435" s="401">
        <v>194</v>
      </c>
      <c r="BE435" s="402">
        <v>169</v>
      </c>
      <c r="BF435" s="472">
        <v>182</v>
      </c>
      <c r="BG435" s="403">
        <v>143</v>
      </c>
      <c r="BH435" s="907">
        <v>142</v>
      </c>
      <c r="BI435" s="472">
        <v>184</v>
      </c>
      <c r="BJ435" s="403">
        <v>13</v>
      </c>
      <c r="BK435" s="402">
        <v>9</v>
      </c>
      <c r="BL435" s="472">
        <v>13</v>
      </c>
      <c r="BM435" s="403">
        <v>141</v>
      </c>
      <c r="BN435" s="402">
        <v>108</v>
      </c>
      <c r="BO435" s="472">
        <v>141</v>
      </c>
      <c r="BP435" s="490">
        <f t="shared" si="369"/>
        <v>125</v>
      </c>
      <c r="BQ435" s="475">
        <f t="shared" si="370"/>
        <v>131</v>
      </c>
      <c r="BR435" s="405">
        <f t="shared" si="371"/>
        <v>135</v>
      </c>
      <c r="BS435" s="476"/>
      <c r="BT435" s="402"/>
      <c r="BU435" s="402"/>
      <c r="BV435" s="402"/>
      <c r="BW435" s="472"/>
      <c r="BX435" s="472"/>
      <c r="BY435" s="403"/>
      <c r="BZ435" s="402"/>
      <c r="CA435" s="402"/>
      <c r="CB435" s="402"/>
      <c r="CC435" s="402"/>
      <c r="CD435" s="402"/>
      <c r="CE435" s="402"/>
      <c r="CF435" s="472"/>
      <c r="CG435" s="403"/>
      <c r="CH435" s="399"/>
      <c r="CI435" s="402"/>
      <c r="CJ435" s="402"/>
      <c r="CK435" s="402"/>
      <c r="CL435" s="402"/>
      <c r="CM435" s="402"/>
      <c r="CN435" s="472"/>
      <c r="CO435" s="489" t="str">
        <f t="shared" si="372"/>
        <v/>
      </c>
      <c r="CP435" s="397" t="str">
        <f t="shared" si="373"/>
        <v/>
      </c>
      <c r="CQ435" s="397" t="str">
        <f t="shared" si="374"/>
        <v/>
      </c>
      <c r="CR435" s="397" t="str">
        <f t="shared" si="375"/>
        <v/>
      </c>
      <c r="CS435" s="397" t="str">
        <f t="shared" si="376"/>
        <v/>
      </c>
      <c r="CT435" s="397" t="str">
        <f t="shared" si="377"/>
        <v/>
      </c>
      <c r="CU435" s="397" t="str">
        <f t="shared" si="378"/>
        <v/>
      </c>
      <c r="CV435" s="491" t="str">
        <f t="shared" si="379"/>
        <v/>
      </c>
      <c r="CW435" s="379"/>
      <c r="CX435" s="399"/>
      <c r="CY435" s="472"/>
      <c r="CZ435" s="400"/>
      <c r="DA435" s="399"/>
      <c r="DB435" s="472"/>
      <c r="DC435" s="404" t="str">
        <f t="shared" si="380"/>
        <v/>
      </c>
      <c r="DD435" s="404" t="str">
        <f t="shared" si="381"/>
        <v/>
      </c>
      <c r="DE435" s="405" t="str">
        <f t="shared" si="382"/>
        <v/>
      </c>
      <c r="DF435" s="379"/>
      <c r="DG435" s="399"/>
      <c r="DH435" s="472"/>
      <c r="DI435" s="400"/>
      <c r="DJ435" s="399"/>
      <c r="DK435" s="472"/>
      <c r="DL435" s="400"/>
      <c r="DM435" s="399"/>
      <c r="DN435" s="472"/>
      <c r="DO435" s="400"/>
      <c r="DP435" s="399"/>
      <c r="DQ435" s="472"/>
      <c r="DR435" s="404" t="str">
        <f t="shared" si="383"/>
        <v/>
      </c>
      <c r="DS435" s="404" t="str">
        <f t="shared" si="384"/>
        <v/>
      </c>
      <c r="DT435" s="405" t="str">
        <f t="shared" si="385"/>
        <v/>
      </c>
    </row>
    <row r="436" spans="1:124">
      <c r="A436" s="531" t="s">
        <v>514</v>
      </c>
      <c r="B436" s="532" t="s">
        <v>213</v>
      </c>
      <c r="C436" s="533">
        <v>218742</v>
      </c>
      <c r="D436" s="533">
        <v>6</v>
      </c>
      <c r="E436" s="878">
        <v>1213</v>
      </c>
      <c r="F436" s="878">
        <v>1273</v>
      </c>
      <c r="G436" s="878">
        <v>1160</v>
      </c>
      <c r="H436" s="878">
        <v>1347</v>
      </c>
      <c r="I436" s="472">
        <v>1403</v>
      </c>
      <c r="J436" s="472">
        <v>1476</v>
      </c>
      <c r="K436" s="394">
        <v>425</v>
      </c>
      <c r="L436" s="395">
        <v>531</v>
      </c>
      <c r="M436" s="395">
        <v>535</v>
      </c>
      <c r="N436" s="395">
        <v>537</v>
      </c>
      <c r="O436" s="396">
        <v>531</v>
      </c>
      <c r="P436" s="396">
        <v>570</v>
      </c>
      <c r="Q436" s="395">
        <v>632</v>
      </c>
      <c r="R436" s="395">
        <v>682</v>
      </c>
      <c r="S436" s="395">
        <v>643</v>
      </c>
      <c r="T436" s="395">
        <v>718</v>
      </c>
      <c r="U436" s="395">
        <v>781</v>
      </c>
      <c r="V436" s="472">
        <v>805</v>
      </c>
      <c r="W436" s="394"/>
      <c r="X436" s="395"/>
      <c r="Y436" s="395"/>
      <c r="Z436" s="395"/>
      <c r="AA436" s="396"/>
      <c r="AB436" s="396"/>
      <c r="AC436" s="395"/>
      <c r="AD436" s="395"/>
      <c r="AE436" s="395"/>
      <c r="AF436" s="395"/>
      <c r="AG436" s="395"/>
      <c r="AH436" s="472"/>
      <c r="AI436" s="489">
        <f t="shared" si="354"/>
        <v>425</v>
      </c>
      <c r="AJ436" s="397">
        <f t="shared" si="355"/>
        <v>531</v>
      </c>
      <c r="AK436" s="397">
        <f t="shared" si="356"/>
        <v>535</v>
      </c>
      <c r="AL436" s="397">
        <f t="shared" si="357"/>
        <v>537</v>
      </c>
      <c r="AM436" s="397">
        <f t="shared" si="358"/>
        <v>531</v>
      </c>
      <c r="AN436" s="397">
        <f t="shared" si="359"/>
        <v>570</v>
      </c>
      <c r="AO436" s="397">
        <f t="shared" si="360"/>
        <v>632</v>
      </c>
      <c r="AP436" s="397">
        <f t="shared" si="361"/>
        <v>682</v>
      </c>
      <c r="AQ436" s="397">
        <f t="shared" si="362"/>
        <v>643</v>
      </c>
      <c r="AR436" s="397">
        <f t="shared" si="363"/>
        <v>718</v>
      </c>
      <c r="AS436" s="397">
        <f t="shared" si="364"/>
        <v>781</v>
      </c>
      <c r="AT436" s="398">
        <f t="shared" si="365"/>
        <v>805</v>
      </c>
      <c r="AU436" s="379">
        <v>470</v>
      </c>
      <c r="AV436" s="395">
        <v>496</v>
      </c>
      <c r="AW436" s="472">
        <v>525</v>
      </c>
      <c r="AX436" s="400">
        <v>117</v>
      </c>
      <c r="AY436" s="395">
        <v>156</v>
      </c>
      <c r="AZ436" s="472">
        <v>153</v>
      </c>
      <c r="BA436" s="489">
        <f t="shared" si="366"/>
        <v>131</v>
      </c>
      <c r="BB436" s="397">
        <f t="shared" si="367"/>
        <v>129</v>
      </c>
      <c r="BC436" s="398">
        <f t="shared" si="368"/>
        <v>127</v>
      </c>
      <c r="BD436" s="401">
        <v>191</v>
      </c>
      <c r="BE436" s="402">
        <v>219</v>
      </c>
      <c r="BF436" s="472">
        <v>232</v>
      </c>
      <c r="BG436" s="403">
        <v>166</v>
      </c>
      <c r="BH436" s="907">
        <v>211</v>
      </c>
      <c r="BI436" s="472">
        <v>247</v>
      </c>
      <c r="BJ436" s="403">
        <v>12</v>
      </c>
      <c r="BK436" s="402">
        <v>9</v>
      </c>
      <c r="BL436" s="472">
        <v>14</v>
      </c>
      <c r="BM436" s="403">
        <v>151</v>
      </c>
      <c r="BN436" s="402">
        <v>159</v>
      </c>
      <c r="BO436" s="472">
        <v>196</v>
      </c>
      <c r="BP436" s="490">
        <f t="shared" si="369"/>
        <v>177</v>
      </c>
      <c r="BQ436" s="475">
        <f t="shared" si="370"/>
        <v>183</v>
      </c>
      <c r="BR436" s="405">
        <f t="shared" si="371"/>
        <v>190</v>
      </c>
      <c r="BS436" s="476"/>
      <c r="BT436" s="402"/>
      <c r="BU436" s="402"/>
      <c r="BV436" s="402"/>
      <c r="BW436" s="472"/>
      <c r="BX436" s="472"/>
      <c r="BY436" s="403"/>
      <c r="BZ436" s="402"/>
      <c r="CA436" s="402"/>
      <c r="CB436" s="402"/>
      <c r="CC436" s="402"/>
      <c r="CD436" s="402"/>
      <c r="CE436" s="402"/>
      <c r="CF436" s="472"/>
      <c r="CG436" s="403"/>
      <c r="CH436" s="399"/>
      <c r="CI436" s="402"/>
      <c r="CJ436" s="402"/>
      <c r="CK436" s="402"/>
      <c r="CL436" s="402"/>
      <c r="CM436" s="402"/>
      <c r="CN436" s="472"/>
      <c r="CO436" s="489" t="str">
        <f t="shared" si="372"/>
        <v/>
      </c>
      <c r="CP436" s="397" t="str">
        <f t="shared" si="373"/>
        <v/>
      </c>
      <c r="CQ436" s="397" t="str">
        <f t="shared" si="374"/>
        <v/>
      </c>
      <c r="CR436" s="397" t="str">
        <f t="shared" si="375"/>
        <v/>
      </c>
      <c r="CS436" s="397" t="str">
        <f t="shared" si="376"/>
        <v/>
      </c>
      <c r="CT436" s="397" t="str">
        <f t="shared" si="377"/>
        <v/>
      </c>
      <c r="CU436" s="397" t="str">
        <f t="shared" si="378"/>
        <v/>
      </c>
      <c r="CV436" s="491" t="str">
        <f t="shared" si="379"/>
        <v/>
      </c>
      <c r="CW436" s="379"/>
      <c r="CX436" s="399"/>
      <c r="CY436" s="472"/>
      <c r="CZ436" s="400"/>
      <c r="DA436" s="399"/>
      <c r="DB436" s="472"/>
      <c r="DC436" s="404" t="str">
        <f t="shared" si="380"/>
        <v/>
      </c>
      <c r="DD436" s="404" t="str">
        <f t="shared" si="381"/>
        <v/>
      </c>
      <c r="DE436" s="405" t="str">
        <f t="shared" si="382"/>
        <v/>
      </c>
      <c r="DF436" s="379"/>
      <c r="DG436" s="399"/>
      <c r="DH436" s="472"/>
      <c r="DI436" s="400"/>
      <c r="DJ436" s="399"/>
      <c r="DK436" s="472"/>
      <c r="DL436" s="400"/>
      <c r="DM436" s="399"/>
      <c r="DN436" s="472"/>
      <c r="DO436" s="400"/>
      <c r="DP436" s="399"/>
      <c r="DQ436" s="472"/>
      <c r="DR436" s="404" t="str">
        <f t="shared" si="383"/>
        <v/>
      </c>
      <c r="DS436" s="404" t="str">
        <f t="shared" si="384"/>
        <v/>
      </c>
      <c r="DT436" s="405" t="str">
        <f t="shared" si="385"/>
        <v/>
      </c>
    </row>
    <row r="437" spans="1:124">
      <c r="A437" s="531" t="s">
        <v>514</v>
      </c>
      <c r="B437" s="658" t="s">
        <v>214</v>
      </c>
      <c r="C437" s="535">
        <v>218654</v>
      </c>
      <c r="D437" s="536">
        <v>7</v>
      </c>
      <c r="E437" s="395"/>
      <c r="F437" s="395"/>
      <c r="G437" s="395"/>
      <c r="H437" s="395"/>
      <c r="I437" s="472"/>
      <c r="J437" s="472"/>
      <c r="K437" s="394"/>
      <c r="L437" s="395"/>
      <c r="M437" s="395"/>
      <c r="N437" s="395"/>
      <c r="O437" s="396"/>
      <c r="P437" s="396"/>
      <c r="Q437" s="395"/>
      <c r="R437" s="395"/>
      <c r="S437" s="395"/>
      <c r="T437" s="395"/>
      <c r="U437" s="395"/>
      <c r="V437" s="472"/>
      <c r="W437" s="394"/>
      <c r="X437" s="395"/>
      <c r="Y437" s="395"/>
      <c r="Z437" s="395"/>
      <c r="AA437" s="396"/>
      <c r="AB437" s="396"/>
      <c r="AC437" s="395"/>
      <c r="AD437" s="395"/>
      <c r="AE437" s="395"/>
      <c r="AF437" s="395"/>
      <c r="AG437" s="395"/>
      <c r="AH437" s="472"/>
      <c r="AI437" s="489" t="str">
        <f t="shared" si="354"/>
        <v xml:space="preserve"> </v>
      </c>
      <c r="AJ437" s="397" t="str">
        <f t="shared" si="355"/>
        <v xml:space="preserve"> </v>
      </c>
      <c r="AK437" s="397" t="str">
        <f t="shared" si="356"/>
        <v xml:space="preserve"> </v>
      </c>
      <c r="AL437" s="397" t="str">
        <f t="shared" si="357"/>
        <v xml:space="preserve"> </v>
      </c>
      <c r="AM437" s="397" t="str">
        <f t="shared" si="358"/>
        <v xml:space="preserve"> </v>
      </c>
      <c r="AN437" s="397" t="str">
        <f t="shared" si="359"/>
        <v xml:space="preserve"> </v>
      </c>
      <c r="AO437" s="397" t="str">
        <f t="shared" si="360"/>
        <v xml:space="preserve"> </v>
      </c>
      <c r="AP437" s="397" t="str">
        <f t="shared" si="361"/>
        <v xml:space="preserve"> </v>
      </c>
      <c r="AQ437" s="397" t="str">
        <f t="shared" si="362"/>
        <v xml:space="preserve"> </v>
      </c>
      <c r="AR437" s="397" t="str">
        <f t="shared" si="363"/>
        <v xml:space="preserve"> </v>
      </c>
      <c r="AS437" s="397" t="str">
        <f t="shared" si="364"/>
        <v xml:space="preserve"> </v>
      </c>
      <c r="AT437" s="398" t="str">
        <f t="shared" si="365"/>
        <v xml:space="preserve"> </v>
      </c>
      <c r="AU437" s="379"/>
      <c r="AV437" s="395"/>
      <c r="AW437" s="472"/>
      <c r="AX437" s="400"/>
      <c r="AY437" s="395"/>
      <c r="AZ437" s="472"/>
      <c r="BA437" s="489" t="str">
        <f t="shared" si="366"/>
        <v xml:space="preserve"> </v>
      </c>
      <c r="BB437" s="397" t="str">
        <f t="shared" si="367"/>
        <v xml:space="preserve"> </v>
      </c>
      <c r="BC437" s="398" t="str">
        <f t="shared" si="368"/>
        <v xml:space="preserve"> </v>
      </c>
      <c r="BD437" s="401"/>
      <c r="BE437" s="402"/>
      <c r="BF437" s="472"/>
      <c r="BG437" s="403"/>
      <c r="BH437" s="402"/>
      <c r="BI437" s="472"/>
      <c r="BJ437" s="403"/>
      <c r="BK437" s="402"/>
      <c r="BL437" s="472"/>
      <c r="BM437" s="403"/>
      <c r="BN437" s="402"/>
      <c r="BO437" s="472"/>
      <c r="BP437" s="490" t="str">
        <f t="shared" si="369"/>
        <v/>
      </c>
      <c r="BQ437" s="475" t="str">
        <f t="shared" si="370"/>
        <v/>
      </c>
      <c r="BR437" s="405" t="str">
        <f t="shared" si="371"/>
        <v/>
      </c>
      <c r="BS437" s="906">
        <v>327</v>
      </c>
      <c r="BT437" s="907">
        <v>285</v>
      </c>
      <c r="BU437" s="907">
        <v>337</v>
      </c>
      <c r="BV437" s="907">
        <v>387</v>
      </c>
      <c r="BW437" s="5">
        <v>363</v>
      </c>
      <c r="BX437" s="5">
        <v>478</v>
      </c>
      <c r="BY437" s="403">
        <v>137</v>
      </c>
      <c r="BZ437" s="402">
        <v>109</v>
      </c>
      <c r="CA437" s="402">
        <v>131</v>
      </c>
      <c r="CB437" s="402">
        <v>126</v>
      </c>
      <c r="CC437" s="402">
        <v>122</v>
      </c>
      <c r="CD437" s="402">
        <v>195</v>
      </c>
      <c r="CE437" s="402">
        <v>204</v>
      </c>
      <c r="CF437" s="472">
        <v>265</v>
      </c>
      <c r="CG437" s="403"/>
      <c r="CH437" s="399"/>
      <c r="CI437" s="402"/>
      <c r="CJ437" s="402"/>
      <c r="CK437" s="402"/>
      <c r="CL437" s="402"/>
      <c r="CM437" s="402"/>
      <c r="CN437" s="472"/>
      <c r="CO437" s="489">
        <f t="shared" si="372"/>
        <v>137</v>
      </c>
      <c r="CP437" s="397">
        <f t="shared" si="373"/>
        <v>109</v>
      </c>
      <c r="CQ437" s="397">
        <f t="shared" si="374"/>
        <v>131</v>
      </c>
      <c r="CR437" s="397">
        <f t="shared" si="375"/>
        <v>126</v>
      </c>
      <c r="CS437" s="397">
        <f t="shared" si="376"/>
        <v>122</v>
      </c>
      <c r="CT437" s="397">
        <f t="shared" si="377"/>
        <v>195</v>
      </c>
      <c r="CU437" s="397">
        <f t="shared" si="378"/>
        <v>204</v>
      </c>
      <c r="CV437" s="491">
        <f t="shared" si="379"/>
        <v>265</v>
      </c>
      <c r="CW437" s="379">
        <v>94</v>
      </c>
      <c r="CX437" s="399">
        <v>111</v>
      </c>
      <c r="CY437" s="472">
        <v>152</v>
      </c>
      <c r="CZ437" s="400">
        <v>51</v>
      </c>
      <c r="DA437" s="399">
        <v>43</v>
      </c>
      <c r="DB437" s="472">
        <v>44</v>
      </c>
      <c r="DC437" s="404">
        <f t="shared" si="380"/>
        <v>50</v>
      </c>
      <c r="DD437" s="404">
        <f t="shared" si="381"/>
        <v>50</v>
      </c>
      <c r="DE437" s="405">
        <f t="shared" si="382"/>
        <v>69</v>
      </c>
      <c r="DF437" s="379">
        <v>4</v>
      </c>
      <c r="DG437" s="483">
        <v>0</v>
      </c>
      <c r="DH437" s="472">
        <v>0</v>
      </c>
      <c r="DI437" s="400">
        <v>27</v>
      </c>
      <c r="DJ437" s="399">
        <v>14</v>
      </c>
      <c r="DK437" s="472">
        <v>18</v>
      </c>
      <c r="DL437" s="400">
        <v>27</v>
      </c>
      <c r="DM437" s="399">
        <v>39</v>
      </c>
      <c r="DN437" s="472">
        <v>52</v>
      </c>
      <c r="DO437" s="400">
        <v>34</v>
      </c>
      <c r="DP437" s="399">
        <v>32</v>
      </c>
      <c r="DQ437" s="472">
        <v>72</v>
      </c>
      <c r="DR437" s="404">
        <f t="shared" si="383"/>
        <v>61</v>
      </c>
      <c r="DS437" s="404">
        <f t="shared" si="384"/>
        <v>51</v>
      </c>
      <c r="DT437" s="405">
        <f t="shared" si="385"/>
        <v>71</v>
      </c>
    </row>
    <row r="438" spans="1:124">
      <c r="A438" s="531" t="s">
        <v>514</v>
      </c>
      <c r="B438" s="532" t="s">
        <v>215</v>
      </c>
      <c r="C438" s="533">
        <v>218113</v>
      </c>
      <c r="D438" s="533">
        <v>8</v>
      </c>
      <c r="E438" s="395"/>
      <c r="F438" s="395"/>
      <c r="G438" s="395"/>
      <c r="H438" s="395"/>
      <c r="I438" s="472"/>
      <c r="J438" s="472"/>
      <c r="K438" s="394"/>
      <c r="L438" s="395"/>
      <c r="M438" s="395"/>
      <c r="N438" s="395"/>
      <c r="O438" s="396"/>
      <c r="P438" s="396"/>
      <c r="Q438" s="395"/>
      <c r="R438" s="395"/>
      <c r="S438" s="395"/>
      <c r="T438" s="395"/>
      <c r="U438" s="395"/>
      <c r="V438" s="472"/>
      <c r="W438" s="394"/>
      <c r="X438" s="395"/>
      <c r="Y438" s="395"/>
      <c r="Z438" s="395"/>
      <c r="AA438" s="396"/>
      <c r="AB438" s="396"/>
      <c r="AC438" s="395"/>
      <c r="AD438" s="395"/>
      <c r="AE438" s="395"/>
      <c r="AF438" s="395"/>
      <c r="AG438" s="395"/>
      <c r="AH438" s="472"/>
      <c r="AI438" s="489" t="str">
        <f t="shared" si="354"/>
        <v xml:space="preserve"> </v>
      </c>
      <c r="AJ438" s="397" t="str">
        <f t="shared" si="355"/>
        <v xml:space="preserve"> </v>
      </c>
      <c r="AK438" s="397" t="str">
        <f t="shared" si="356"/>
        <v xml:space="preserve"> </v>
      </c>
      <c r="AL438" s="397" t="str">
        <f t="shared" si="357"/>
        <v xml:space="preserve"> </v>
      </c>
      <c r="AM438" s="397" t="str">
        <f t="shared" si="358"/>
        <v xml:space="preserve"> </v>
      </c>
      <c r="AN438" s="397" t="str">
        <f t="shared" si="359"/>
        <v xml:space="preserve"> </v>
      </c>
      <c r="AO438" s="397" t="str">
        <f t="shared" si="360"/>
        <v xml:space="preserve"> </v>
      </c>
      <c r="AP438" s="397" t="str">
        <f t="shared" si="361"/>
        <v xml:space="preserve"> </v>
      </c>
      <c r="AQ438" s="397" t="str">
        <f t="shared" si="362"/>
        <v xml:space="preserve"> </v>
      </c>
      <c r="AR438" s="397" t="str">
        <f t="shared" si="363"/>
        <v xml:space="preserve"> </v>
      </c>
      <c r="AS438" s="397" t="str">
        <f t="shared" si="364"/>
        <v xml:space="preserve"> </v>
      </c>
      <c r="AT438" s="398" t="str">
        <f t="shared" si="365"/>
        <v xml:space="preserve"> </v>
      </c>
      <c r="AU438" s="379"/>
      <c r="AV438" s="395"/>
      <c r="AW438" s="472"/>
      <c r="AX438" s="400"/>
      <c r="AY438" s="395"/>
      <c r="AZ438" s="472"/>
      <c r="BA438" s="489" t="str">
        <f t="shared" si="366"/>
        <v xml:space="preserve"> </v>
      </c>
      <c r="BB438" s="397" t="str">
        <f t="shared" si="367"/>
        <v xml:space="preserve"> </v>
      </c>
      <c r="BC438" s="398" t="str">
        <f t="shared" si="368"/>
        <v xml:space="preserve"> </v>
      </c>
      <c r="BD438" s="401"/>
      <c r="BE438" s="402"/>
      <c r="BF438" s="472"/>
      <c r="BG438" s="403"/>
      <c r="BH438" s="402"/>
      <c r="BI438" s="472"/>
      <c r="BJ438" s="403"/>
      <c r="BK438" s="402"/>
      <c r="BL438" s="472"/>
      <c r="BM438" s="403"/>
      <c r="BN438" s="402"/>
      <c r="BO438" s="472"/>
      <c r="BP438" s="490" t="str">
        <f t="shared" si="369"/>
        <v/>
      </c>
      <c r="BQ438" s="475" t="str">
        <f t="shared" si="370"/>
        <v/>
      </c>
      <c r="BR438" s="405" t="str">
        <f t="shared" si="371"/>
        <v/>
      </c>
      <c r="BS438" s="906">
        <v>2502</v>
      </c>
      <c r="BT438" s="907">
        <v>3457</v>
      </c>
      <c r="BU438" s="907">
        <v>4383</v>
      </c>
      <c r="BV438" s="907">
        <v>3616</v>
      </c>
      <c r="BW438" s="5">
        <v>3906</v>
      </c>
      <c r="BX438" s="5">
        <v>4648</v>
      </c>
      <c r="BY438" s="403">
        <v>1188</v>
      </c>
      <c r="BZ438" s="402">
        <v>1470</v>
      </c>
      <c r="CA438" s="402">
        <v>1179</v>
      </c>
      <c r="CB438" s="402">
        <v>1381</v>
      </c>
      <c r="CC438" s="402">
        <v>1589</v>
      </c>
      <c r="CD438" s="402">
        <v>1616</v>
      </c>
      <c r="CE438" s="402">
        <v>1774</v>
      </c>
      <c r="CF438" s="472">
        <v>1979</v>
      </c>
      <c r="CG438" s="403"/>
      <c r="CH438" s="399"/>
      <c r="CI438" s="402"/>
      <c r="CJ438" s="402"/>
      <c r="CK438" s="402"/>
      <c r="CL438" s="402"/>
      <c r="CM438" s="402"/>
      <c r="CN438" s="472"/>
      <c r="CO438" s="489">
        <f t="shared" si="372"/>
        <v>1188</v>
      </c>
      <c r="CP438" s="397">
        <f t="shared" si="373"/>
        <v>1470</v>
      </c>
      <c r="CQ438" s="397">
        <f t="shared" si="374"/>
        <v>1179</v>
      </c>
      <c r="CR438" s="397">
        <f t="shared" si="375"/>
        <v>1381</v>
      </c>
      <c r="CS438" s="397">
        <f t="shared" si="376"/>
        <v>1589</v>
      </c>
      <c r="CT438" s="397">
        <f t="shared" si="377"/>
        <v>1616</v>
      </c>
      <c r="CU438" s="397">
        <f t="shared" si="378"/>
        <v>1774</v>
      </c>
      <c r="CV438" s="491">
        <f t="shared" si="379"/>
        <v>1979</v>
      </c>
      <c r="CW438" s="379">
        <v>888</v>
      </c>
      <c r="CX438" s="399">
        <v>939</v>
      </c>
      <c r="CY438" s="472">
        <v>1048</v>
      </c>
      <c r="CZ438" s="400">
        <v>79</v>
      </c>
      <c r="DA438" s="399">
        <v>80</v>
      </c>
      <c r="DB438" s="472">
        <v>127</v>
      </c>
      <c r="DC438" s="404">
        <f t="shared" si="380"/>
        <v>649</v>
      </c>
      <c r="DD438" s="404">
        <f t="shared" si="381"/>
        <v>755</v>
      </c>
      <c r="DE438" s="405">
        <f t="shared" si="382"/>
        <v>804</v>
      </c>
      <c r="DF438" s="537">
        <v>117</v>
      </c>
      <c r="DG438" s="492">
        <v>179</v>
      </c>
      <c r="DH438" s="472">
        <v>165</v>
      </c>
      <c r="DI438" s="400">
        <v>253</v>
      </c>
      <c r="DJ438" s="492">
        <v>136</v>
      </c>
      <c r="DK438" s="472">
        <v>257</v>
      </c>
      <c r="DL438" s="400">
        <v>302</v>
      </c>
      <c r="DM438" s="399">
        <v>342</v>
      </c>
      <c r="DN438" s="472">
        <v>346</v>
      </c>
      <c r="DO438" s="400">
        <v>136</v>
      </c>
      <c r="DP438" s="399">
        <v>160</v>
      </c>
      <c r="DQ438" s="472">
        <v>154</v>
      </c>
      <c r="DR438" s="404">
        <f t="shared" si="383"/>
        <v>826</v>
      </c>
      <c r="DS438" s="404">
        <f t="shared" si="384"/>
        <v>908</v>
      </c>
      <c r="DT438" s="405">
        <f t="shared" si="385"/>
        <v>951</v>
      </c>
    </row>
    <row r="439" spans="1:124">
      <c r="A439" s="531" t="s">
        <v>514</v>
      </c>
      <c r="B439" s="532" t="s">
        <v>216</v>
      </c>
      <c r="C439" s="533">
        <v>218353</v>
      </c>
      <c r="D439" s="533">
        <v>8</v>
      </c>
      <c r="E439" s="395"/>
      <c r="F439" s="395"/>
      <c r="G439" s="395"/>
      <c r="H439" s="395"/>
      <c r="I439" s="472"/>
      <c r="J439" s="472"/>
      <c r="K439" s="394"/>
      <c r="L439" s="395"/>
      <c r="M439" s="395"/>
      <c r="N439" s="395"/>
      <c r="O439" s="396"/>
      <c r="P439" s="396"/>
      <c r="Q439" s="395"/>
      <c r="R439" s="395"/>
      <c r="S439" s="395"/>
      <c r="T439" s="395"/>
      <c r="U439" s="395"/>
      <c r="V439" s="472"/>
      <c r="W439" s="394"/>
      <c r="X439" s="395"/>
      <c r="Y439" s="395"/>
      <c r="Z439" s="395"/>
      <c r="AA439" s="396"/>
      <c r="AB439" s="396"/>
      <c r="AC439" s="395"/>
      <c r="AD439" s="395"/>
      <c r="AE439" s="395"/>
      <c r="AF439" s="395"/>
      <c r="AG439" s="395"/>
      <c r="AH439" s="472"/>
      <c r="AI439" s="489" t="str">
        <f t="shared" si="354"/>
        <v xml:space="preserve"> </v>
      </c>
      <c r="AJ439" s="397" t="str">
        <f t="shared" si="355"/>
        <v xml:space="preserve"> </v>
      </c>
      <c r="AK439" s="397" t="str">
        <f t="shared" si="356"/>
        <v xml:space="preserve"> </v>
      </c>
      <c r="AL439" s="397" t="str">
        <f t="shared" si="357"/>
        <v xml:space="preserve"> </v>
      </c>
      <c r="AM439" s="397" t="str">
        <f t="shared" si="358"/>
        <v xml:space="preserve"> </v>
      </c>
      <c r="AN439" s="397" t="str">
        <f t="shared" si="359"/>
        <v xml:space="preserve"> </v>
      </c>
      <c r="AO439" s="397" t="str">
        <f t="shared" si="360"/>
        <v xml:space="preserve"> </v>
      </c>
      <c r="AP439" s="397" t="str">
        <f t="shared" si="361"/>
        <v xml:space="preserve"> </v>
      </c>
      <c r="AQ439" s="397" t="str">
        <f t="shared" si="362"/>
        <v xml:space="preserve"> </v>
      </c>
      <c r="AR439" s="397" t="str">
        <f t="shared" si="363"/>
        <v xml:space="preserve"> </v>
      </c>
      <c r="AS439" s="397" t="str">
        <f t="shared" si="364"/>
        <v xml:space="preserve"> </v>
      </c>
      <c r="AT439" s="398" t="str">
        <f t="shared" si="365"/>
        <v xml:space="preserve"> </v>
      </c>
      <c r="AU439" s="379"/>
      <c r="AV439" s="395"/>
      <c r="AW439" s="472"/>
      <c r="AX439" s="400"/>
      <c r="AY439" s="395"/>
      <c r="AZ439" s="472"/>
      <c r="BA439" s="489" t="str">
        <f t="shared" si="366"/>
        <v xml:space="preserve"> </v>
      </c>
      <c r="BB439" s="397" t="str">
        <f t="shared" si="367"/>
        <v xml:space="preserve"> </v>
      </c>
      <c r="BC439" s="398" t="str">
        <f t="shared" si="368"/>
        <v xml:space="preserve"> </v>
      </c>
      <c r="BD439" s="401"/>
      <c r="BE439" s="402"/>
      <c r="BF439" s="472"/>
      <c r="BG439" s="403"/>
      <c r="BH439" s="402"/>
      <c r="BI439" s="472"/>
      <c r="BJ439" s="403"/>
      <c r="BK439" s="402"/>
      <c r="BL439" s="472"/>
      <c r="BM439" s="403"/>
      <c r="BN439" s="402"/>
      <c r="BO439" s="472"/>
      <c r="BP439" s="490" t="str">
        <f t="shared" si="369"/>
        <v/>
      </c>
      <c r="BQ439" s="475" t="str">
        <f t="shared" si="370"/>
        <v/>
      </c>
      <c r="BR439" s="405" t="str">
        <f t="shared" si="371"/>
        <v/>
      </c>
      <c r="BS439" s="906">
        <v>2630</v>
      </c>
      <c r="BT439" s="907">
        <v>2893</v>
      </c>
      <c r="BU439" s="907">
        <v>3157</v>
      </c>
      <c r="BV439" s="907">
        <v>3132</v>
      </c>
      <c r="BW439" s="5">
        <v>3498</v>
      </c>
      <c r="BX439" s="5">
        <v>3402</v>
      </c>
      <c r="BY439" s="403">
        <v>1121</v>
      </c>
      <c r="BZ439" s="402">
        <v>1121</v>
      </c>
      <c r="CA439" s="402">
        <v>1293</v>
      </c>
      <c r="CB439" s="402">
        <v>1405</v>
      </c>
      <c r="CC439" s="402">
        <v>1490</v>
      </c>
      <c r="CD439" s="402">
        <v>1479</v>
      </c>
      <c r="CE439" s="402">
        <v>1511</v>
      </c>
      <c r="CF439" s="472">
        <v>1528</v>
      </c>
      <c r="CG439" s="403"/>
      <c r="CH439" s="399"/>
      <c r="CI439" s="402"/>
      <c r="CJ439" s="402"/>
      <c r="CK439" s="402"/>
      <c r="CL439" s="402"/>
      <c r="CM439" s="402"/>
      <c r="CN439" s="472"/>
      <c r="CO439" s="489">
        <f t="shared" si="372"/>
        <v>1121</v>
      </c>
      <c r="CP439" s="397">
        <f t="shared" si="373"/>
        <v>1121</v>
      </c>
      <c r="CQ439" s="397">
        <f t="shared" si="374"/>
        <v>1293</v>
      </c>
      <c r="CR439" s="397">
        <f t="shared" si="375"/>
        <v>1405</v>
      </c>
      <c r="CS439" s="397">
        <f t="shared" si="376"/>
        <v>1490</v>
      </c>
      <c r="CT439" s="397">
        <f t="shared" si="377"/>
        <v>1479</v>
      </c>
      <c r="CU439" s="397">
        <f t="shared" si="378"/>
        <v>1511</v>
      </c>
      <c r="CV439" s="491">
        <f t="shared" si="379"/>
        <v>1528</v>
      </c>
      <c r="CW439" s="379">
        <v>750</v>
      </c>
      <c r="CX439" s="399">
        <v>798</v>
      </c>
      <c r="CY439" s="472">
        <v>782</v>
      </c>
      <c r="CZ439" s="400">
        <v>80</v>
      </c>
      <c r="DA439" s="399">
        <v>102</v>
      </c>
      <c r="DB439" s="472">
        <v>141</v>
      </c>
      <c r="DC439" s="404">
        <f t="shared" si="380"/>
        <v>649</v>
      </c>
      <c r="DD439" s="404">
        <f t="shared" si="381"/>
        <v>611</v>
      </c>
      <c r="DE439" s="405">
        <f t="shared" si="382"/>
        <v>605</v>
      </c>
      <c r="DF439" s="379">
        <v>141</v>
      </c>
      <c r="DG439" s="399">
        <v>112</v>
      </c>
      <c r="DH439" s="472">
        <v>128</v>
      </c>
      <c r="DI439" s="400">
        <v>257</v>
      </c>
      <c r="DJ439" s="399">
        <v>277</v>
      </c>
      <c r="DK439" s="472">
        <v>283</v>
      </c>
      <c r="DL439" s="400">
        <v>292</v>
      </c>
      <c r="DM439" s="399">
        <v>279</v>
      </c>
      <c r="DN439" s="472">
        <v>258</v>
      </c>
      <c r="DO439" s="400">
        <v>194</v>
      </c>
      <c r="DP439" s="399">
        <v>188</v>
      </c>
      <c r="DQ439" s="472">
        <v>172</v>
      </c>
      <c r="DR439" s="404">
        <f t="shared" si="383"/>
        <v>778</v>
      </c>
      <c r="DS439" s="404">
        <f t="shared" si="384"/>
        <v>911</v>
      </c>
      <c r="DT439" s="405">
        <f t="shared" si="385"/>
        <v>921</v>
      </c>
    </row>
    <row r="440" spans="1:124">
      <c r="A440" s="531" t="s">
        <v>514</v>
      </c>
      <c r="B440" s="532" t="s">
        <v>217</v>
      </c>
      <c r="C440" s="533">
        <v>218894</v>
      </c>
      <c r="D440" s="533">
        <v>8</v>
      </c>
      <c r="E440" s="395"/>
      <c r="F440" s="395"/>
      <c r="G440" s="395"/>
      <c r="H440" s="395"/>
      <c r="I440" s="472"/>
      <c r="J440" s="472"/>
      <c r="K440" s="394"/>
      <c r="L440" s="395"/>
      <c r="M440" s="395"/>
      <c r="N440" s="395"/>
      <c r="O440" s="396"/>
      <c r="P440" s="396"/>
      <c r="Q440" s="395"/>
      <c r="R440" s="395"/>
      <c r="S440" s="395"/>
      <c r="T440" s="395"/>
      <c r="U440" s="395"/>
      <c r="V440" s="472"/>
      <c r="W440" s="394"/>
      <c r="X440" s="395"/>
      <c r="Y440" s="395"/>
      <c r="Z440" s="395"/>
      <c r="AA440" s="396"/>
      <c r="AB440" s="396"/>
      <c r="AC440" s="395"/>
      <c r="AD440" s="395"/>
      <c r="AE440" s="395"/>
      <c r="AF440" s="395"/>
      <c r="AG440" s="395"/>
      <c r="AH440" s="472"/>
      <c r="AI440" s="489" t="str">
        <f t="shared" si="354"/>
        <v xml:space="preserve"> </v>
      </c>
      <c r="AJ440" s="397" t="str">
        <f t="shared" si="355"/>
        <v xml:space="preserve"> </v>
      </c>
      <c r="AK440" s="397" t="str">
        <f t="shared" si="356"/>
        <v xml:space="preserve"> </v>
      </c>
      <c r="AL440" s="397" t="str">
        <f t="shared" si="357"/>
        <v xml:space="preserve"> </v>
      </c>
      <c r="AM440" s="397" t="str">
        <f t="shared" si="358"/>
        <v xml:space="preserve"> </v>
      </c>
      <c r="AN440" s="397" t="str">
        <f t="shared" si="359"/>
        <v xml:space="preserve"> </v>
      </c>
      <c r="AO440" s="397" t="str">
        <f t="shared" si="360"/>
        <v xml:space="preserve"> </v>
      </c>
      <c r="AP440" s="397" t="str">
        <f t="shared" si="361"/>
        <v xml:space="preserve"> </v>
      </c>
      <c r="AQ440" s="397" t="str">
        <f t="shared" si="362"/>
        <v xml:space="preserve"> </v>
      </c>
      <c r="AR440" s="397" t="str">
        <f t="shared" si="363"/>
        <v xml:space="preserve"> </v>
      </c>
      <c r="AS440" s="397" t="str">
        <f t="shared" si="364"/>
        <v xml:space="preserve"> </v>
      </c>
      <c r="AT440" s="398" t="str">
        <f t="shared" si="365"/>
        <v xml:space="preserve"> </v>
      </c>
      <c r="AU440" s="379"/>
      <c r="AV440" s="395"/>
      <c r="AW440" s="472"/>
      <c r="AX440" s="400"/>
      <c r="AY440" s="395"/>
      <c r="AZ440" s="472"/>
      <c r="BA440" s="489" t="str">
        <f t="shared" si="366"/>
        <v xml:space="preserve"> </v>
      </c>
      <c r="BB440" s="397" t="str">
        <f t="shared" si="367"/>
        <v xml:space="preserve"> </v>
      </c>
      <c r="BC440" s="398" t="str">
        <f t="shared" si="368"/>
        <v xml:space="preserve"> </v>
      </c>
      <c r="BD440" s="401"/>
      <c r="BE440" s="402"/>
      <c r="BF440" s="472"/>
      <c r="BG440" s="403"/>
      <c r="BH440" s="402"/>
      <c r="BI440" s="472"/>
      <c r="BJ440" s="403"/>
      <c r="BK440" s="402"/>
      <c r="BL440" s="472"/>
      <c r="BM440" s="403"/>
      <c r="BN440" s="402"/>
      <c r="BO440" s="472"/>
      <c r="BP440" s="490" t="str">
        <f t="shared" si="369"/>
        <v/>
      </c>
      <c r="BQ440" s="475" t="str">
        <f t="shared" si="370"/>
        <v/>
      </c>
      <c r="BR440" s="405" t="str">
        <f t="shared" si="371"/>
        <v/>
      </c>
      <c r="BS440" s="906">
        <v>2525</v>
      </c>
      <c r="BT440" s="907">
        <v>2941</v>
      </c>
      <c r="BU440" s="907">
        <v>2944</v>
      </c>
      <c r="BV440" s="907">
        <v>2721</v>
      </c>
      <c r="BW440" s="5">
        <v>3056</v>
      </c>
      <c r="BX440" s="5">
        <v>3023</v>
      </c>
      <c r="BY440" s="403">
        <v>944</v>
      </c>
      <c r="BZ440" s="494">
        <v>873</v>
      </c>
      <c r="CA440" s="402">
        <v>1235</v>
      </c>
      <c r="CB440" s="402">
        <v>1477</v>
      </c>
      <c r="CC440" s="402">
        <v>1535</v>
      </c>
      <c r="CD440" s="402">
        <v>1390</v>
      </c>
      <c r="CE440" s="402">
        <v>1594</v>
      </c>
      <c r="CF440" s="472">
        <v>1564</v>
      </c>
      <c r="CG440" s="403"/>
      <c r="CH440" s="399"/>
      <c r="CI440" s="402"/>
      <c r="CJ440" s="402"/>
      <c r="CK440" s="402"/>
      <c r="CL440" s="402"/>
      <c r="CM440" s="402"/>
      <c r="CN440" s="472"/>
      <c r="CO440" s="489">
        <f t="shared" si="372"/>
        <v>944</v>
      </c>
      <c r="CP440" s="397">
        <f t="shared" si="373"/>
        <v>873</v>
      </c>
      <c r="CQ440" s="397">
        <f t="shared" si="374"/>
        <v>1235</v>
      </c>
      <c r="CR440" s="397">
        <f t="shared" si="375"/>
        <v>1477</v>
      </c>
      <c r="CS440" s="397">
        <f t="shared" si="376"/>
        <v>1535</v>
      </c>
      <c r="CT440" s="397">
        <f t="shared" si="377"/>
        <v>1390</v>
      </c>
      <c r="CU440" s="397">
        <f t="shared" si="378"/>
        <v>1594</v>
      </c>
      <c r="CV440" s="491">
        <f t="shared" si="379"/>
        <v>1564</v>
      </c>
      <c r="CW440" s="379">
        <v>764</v>
      </c>
      <c r="CX440" s="399">
        <v>819</v>
      </c>
      <c r="CY440" s="472">
        <v>840</v>
      </c>
      <c r="CZ440" s="400">
        <v>71</v>
      </c>
      <c r="DA440" s="399">
        <v>90</v>
      </c>
      <c r="DB440" s="472">
        <v>89</v>
      </c>
      <c r="DC440" s="404">
        <f t="shared" si="380"/>
        <v>555</v>
      </c>
      <c r="DD440" s="404">
        <f t="shared" si="381"/>
        <v>685</v>
      </c>
      <c r="DE440" s="405">
        <f t="shared" si="382"/>
        <v>635</v>
      </c>
      <c r="DF440" s="379">
        <v>131</v>
      </c>
      <c r="DG440" s="399">
        <v>126</v>
      </c>
      <c r="DH440" s="472">
        <v>97</v>
      </c>
      <c r="DI440" s="400">
        <v>233</v>
      </c>
      <c r="DJ440" s="399">
        <v>190</v>
      </c>
      <c r="DK440" s="472">
        <v>248</v>
      </c>
      <c r="DL440" s="400">
        <v>304</v>
      </c>
      <c r="DM440" s="399">
        <v>307</v>
      </c>
      <c r="DN440" s="472">
        <v>284</v>
      </c>
      <c r="DO440" s="400">
        <v>120</v>
      </c>
      <c r="DP440" s="399">
        <v>149</v>
      </c>
      <c r="DQ440" s="472">
        <v>142</v>
      </c>
      <c r="DR440" s="404">
        <f t="shared" si="383"/>
        <v>922</v>
      </c>
      <c r="DS440" s="404">
        <f t="shared" si="384"/>
        <v>953</v>
      </c>
      <c r="DT440" s="405">
        <f t="shared" si="385"/>
        <v>867</v>
      </c>
    </row>
    <row r="441" spans="1:124">
      <c r="A441" s="531" t="s">
        <v>514</v>
      </c>
      <c r="B441" s="538" t="s">
        <v>218</v>
      </c>
      <c r="C441" s="533">
        <v>217615</v>
      </c>
      <c r="D441" s="533">
        <v>9</v>
      </c>
      <c r="E441" s="395"/>
      <c r="F441" s="395"/>
      <c r="G441" s="395"/>
      <c r="H441" s="395"/>
      <c r="I441" s="472"/>
      <c r="J441" s="472"/>
      <c r="K441" s="394"/>
      <c r="L441" s="395"/>
      <c r="M441" s="395"/>
      <c r="N441" s="395"/>
      <c r="O441" s="396"/>
      <c r="P441" s="396"/>
      <c r="Q441" s="395"/>
      <c r="R441" s="395"/>
      <c r="S441" s="395"/>
      <c r="T441" s="395"/>
      <c r="U441" s="395"/>
      <c r="V441" s="472"/>
      <c r="W441" s="394"/>
      <c r="X441" s="395"/>
      <c r="Y441" s="395"/>
      <c r="Z441" s="395"/>
      <c r="AA441" s="396"/>
      <c r="AB441" s="396"/>
      <c r="AC441" s="395"/>
      <c r="AD441" s="395"/>
      <c r="AE441" s="395"/>
      <c r="AF441" s="395"/>
      <c r="AG441" s="395"/>
      <c r="AH441" s="472"/>
      <c r="AI441" s="489" t="str">
        <f t="shared" si="354"/>
        <v xml:space="preserve"> </v>
      </c>
      <c r="AJ441" s="397" t="str">
        <f t="shared" si="355"/>
        <v xml:space="preserve"> </v>
      </c>
      <c r="AK441" s="397" t="str">
        <f t="shared" si="356"/>
        <v xml:space="preserve"> </v>
      </c>
      <c r="AL441" s="397" t="str">
        <f t="shared" si="357"/>
        <v xml:space="preserve"> </v>
      </c>
      <c r="AM441" s="397" t="str">
        <f t="shared" si="358"/>
        <v xml:space="preserve"> </v>
      </c>
      <c r="AN441" s="397" t="str">
        <f t="shared" si="359"/>
        <v xml:space="preserve"> </v>
      </c>
      <c r="AO441" s="397" t="str">
        <f t="shared" si="360"/>
        <v xml:space="preserve"> </v>
      </c>
      <c r="AP441" s="397" t="str">
        <f t="shared" si="361"/>
        <v xml:space="preserve"> </v>
      </c>
      <c r="AQ441" s="397" t="str">
        <f t="shared" si="362"/>
        <v xml:space="preserve"> </v>
      </c>
      <c r="AR441" s="397" t="str">
        <f t="shared" si="363"/>
        <v xml:space="preserve"> </v>
      </c>
      <c r="AS441" s="397" t="str">
        <f t="shared" si="364"/>
        <v xml:space="preserve"> </v>
      </c>
      <c r="AT441" s="398" t="str">
        <f t="shared" si="365"/>
        <v xml:space="preserve"> </v>
      </c>
      <c r="AU441" s="379"/>
      <c r="AV441" s="395"/>
      <c r="AW441" s="472"/>
      <c r="AX441" s="400"/>
      <c r="AY441" s="395"/>
      <c r="AZ441" s="472"/>
      <c r="BA441" s="489" t="str">
        <f t="shared" si="366"/>
        <v xml:space="preserve"> </v>
      </c>
      <c r="BB441" s="397" t="str">
        <f t="shared" si="367"/>
        <v xml:space="preserve"> </v>
      </c>
      <c r="BC441" s="398" t="str">
        <f t="shared" si="368"/>
        <v xml:space="preserve"> </v>
      </c>
      <c r="BD441" s="401"/>
      <c r="BE441" s="402"/>
      <c r="BF441" s="472"/>
      <c r="BG441" s="403"/>
      <c r="BH441" s="402"/>
      <c r="BI441" s="472"/>
      <c r="BJ441" s="403"/>
      <c r="BK441" s="402"/>
      <c r="BL441" s="472"/>
      <c r="BM441" s="403"/>
      <c r="BN441" s="402"/>
      <c r="BO441" s="472"/>
      <c r="BP441" s="490" t="str">
        <f t="shared" si="369"/>
        <v/>
      </c>
      <c r="BQ441" s="475" t="str">
        <f t="shared" si="370"/>
        <v/>
      </c>
      <c r="BR441" s="405" t="str">
        <f t="shared" si="371"/>
        <v/>
      </c>
      <c r="BS441" s="906">
        <v>734</v>
      </c>
      <c r="BT441" s="907">
        <v>760</v>
      </c>
      <c r="BU441" s="907">
        <v>727</v>
      </c>
      <c r="BV441" s="907">
        <v>732</v>
      </c>
      <c r="BW441" s="5">
        <v>845</v>
      </c>
      <c r="BX441" s="5">
        <v>799</v>
      </c>
      <c r="BY441" s="403">
        <v>322</v>
      </c>
      <c r="BZ441" s="494">
        <v>277</v>
      </c>
      <c r="CA441" s="402">
        <v>399</v>
      </c>
      <c r="CB441" s="402">
        <v>384</v>
      </c>
      <c r="CC441" s="402">
        <v>346</v>
      </c>
      <c r="CD441" s="402">
        <v>286</v>
      </c>
      <c r="CE441" s="402">
        <v>392</v>
      </c>
      <c r="CF441" s="472">
        <v>352</v>
      </c>
      <c r="CG441" s="403"/>
      <c r="CH441" s="399"/>
      <c r="CI441" s="402"/>
      <c r="CJ441" s="402"/>
      <c r="CK441" s="402"/>
      <c r="CL441" s="402"/>
      <c r="CM441" s="402"/>
      <c r="CN441" s="472"/>
      <c r="CO441" s="489">
        <f t="shared" si="372"/>
        <v>322</v>
      </c>
      <c r="CP441" s="397">
        <f t="shared" si="373"/>
        <v>277</v>
      </c>
      <c r="CQ441" s="397">
        <f t="shared" si="374"/>
        <v>399</v>
      </c>
      <c r="CR441" s="397">
        <f t="shared" si="375"/>
        <v>384</v>
      </c>
      <c r="CS441" s="397">
        <f t="shared" si="376"/>
        <v>346</v>
      </c>
      <c r="CT441" s="397">
        <f t="shared" si="377"/>
        <v>286</v>
      </c>
      <c r="CU441" s="397">
        <f t="shared" si="378"/>
        <v>392</v>
      </c>
      <c r="CV441" s="491">
        <f t="shared" si="379"/>
        <v>352</v>
      </c>
      <c r="CW441" s="537">
        <v>144</v>
      </c>
      <c r="CX441" s="399">
        <v>203</v>
      </c>
      <c r="CY441" s="472">
        <v>193</v>
      </c>
      <c r="CZ441" s="400">
        <v>12</v>
      </c>
      <c r="DA441" s="399">
        <v>21</v>
      </c>
      <c r="DB441" s="472">
        <v>16</v>
      </c>
      <c r="DC441" s="404">
        <f t="shared" si="380"/>
        <v>130</v>
      </c>
      <c r="DD441" s="404">
        <f t="shared" si="381"/>
        <v>168</v>
      </c>
      <c r="DE441" s="405">
        <f t="shared" si="382"/>
        <v>143</v>
      </c>
      <c r="DF441" s="379">
        <v>48</v>
      </c>
      <c r="DG441" s="399">
        <v>61</v>
      </c>
      <c r="DH441" s="472">
        <v>31</v>
      </c>
      <c r="DI441" s="400">
        <v>76</v>
      </c>
      <c r="DJ441" s="399">
        <v>73</v>
      </c>
      <c r="DK441" s="472">
        <v>90</v>
      </c>
      <c r="DL441" s="400">
        <v>92</v>
      </c>
      <c r="DM441" s="399">
        <v>68</v>
      </c>
      <c r="DN441" s="472">
        <v>53</v>
      </c>
      <c r="DO441" s="400">
        <v>24</v>
      </c>
      <c r="DP441" s="399">
        <v>31</v>
      </c>
      <c r="DQ441" s="472">
        <v>26</v>
      </c>
      <c r="DR441" s="404">
        <f t="shared" si="383"/>
        <v>220</v>
      </c>
      <c r="DS441" s="404">
        <f t="shared" si="384"/>
        <v>186</v>
      </c>
      <c r="DT441" s="405">
        <f t="shared" si="385"/>
        <v>176</v>
      </c>
    </row>
    <row r="442" spans="1:124">
      <c r="A442" s="531" t="s">
        <v>514</v>
      </c>
      <c r="B442" s="532" t="s">
        <v>219</v>
      </c>
      <c r="C442" s="533">
        <v>218858</v>
      </c>
      <c r="D442" s="533">
        <v>9</v>
      </c>
      <c r="E442" s="395"/>
      <c r="F442" s="395"/>
      <c r="G442" s="395"/>
      <c r="H442" s="395"/>
      <c r="I442" s="472"/>
      <c r="J442" s="472"/>
      <c r="K442" s="394"/>
      <c r="L442" s="395"/>
      <c r="M442" s="395"/>
      <c r="N442" s="395"/>
      <c r="O442" s="396"/>
      <c r="P442" s="396"/>
      <c r="Q442" s="395"/>
      <c r="R442" s="395"/>
      <c r="S442" s="395"/>
      <c r="T442" s="395"/>
      <c r="U442" s="395"/>
      <c r="V442" s="472"/>
      <c r="W442" s="394"/>
      <c r="X442" s="395"/>
      <c r="Y442" s="395"/>
      <c r="Z442" s="395"/>
      <c r="AA442" s="396"/>
      <c r="AB442" s="396"/>
      <c r="AC442" s="395"/>
      <c r="AD442" s="395"/>
      <c r="AE442" s="395"/>
      <c r="AF442" s="395"/>
      <c r="AG442" s="395"/>
      <c r="AH442" s="472"/>
      <c r="AI442" s="489" t="str">
        <f t="shared" si="354"/>
        <v xml:space="preserve"> </v>
      </c>
      <c r="AJ442" s="397" t="str">
        <f t="shared" si="355"/>
        <v xml:space="preserve"> </v>
      </c>
      <c r="AK442" s="397" t="str">
        <f t="shared" si="356"/>
        <v xml:space="preserve"> </v>
      </c>
      <c r="AL442" s="397" t="str">
        <f t="shared" si="357"/>
        <v xml:space="preserve"> </v>
      </c>
      <c r="AM442" s="397" t="str">
        <f t="shared" si="358"/>
        <v xml:space="preserve"> </v>
      </c>
      <c r="AN442" s="397" t="str">
        <f t="shared" si="359"/>
        <v xml:space="preserve"> </v>
      </c>
      <c r="AO442" s="397" t="str">
        <f t="shared" si="360"/>
        <v xml:space="preserve"> </v>
      </c>
      <c r="AP442" s="397" t="str">
        <f t="shared" si="361"/>
        <v xml:space="preserve"> </v>
      </c>
      <c r="AQ442" s="397" t="str">
        <f t="shared" si="362"/>
        <v xml:space="preserve"> </v>
      </c>
      <c r="AR442" s="397" t="str">
        <f t="shared" si="363"/>
        <v xml:space="preserve"> </v>
      </c>
      <c r="AS442" s="397" t="str">
        <f t="shared" si="364"/>
        <v xml:space="preserve"> </v>
      </c>
      <c r="AT442" s="398" t="str">
        <f t="shared" si="365"/>
        <v xml:space="preserve"> </v>
      </c>
      <c r="AU442" s="379"/>
      <c r="AV442" s="395"/>
      <c r="AW442" s="472"/>
      <c r="AX442" s="400"/>
      <c r="AY442" s="395"/>
      <c r="AZ442" s="472"/>
      <c r="BA442" s="489" t="str">
        <f t="shared" si="366"/>
        <v xml:space="preserve"> </v>
      </c>
      <c r="BB442" s="397" t="str">
        <f t="shared" si="367"/>
        <v xml:space="preserve"> </v>
      </c>
      <c r="BC442" s="398" t="str">
        <f t="shared" si="368"/>
        <v xml:space="preserve"> </v>
      </c>
      <c r="BD442" s="401"/>
      <c r="BE442" s="402"/>
      <c r="BF442" s="472"/>
      <c r="BG442" s="403"/>
      <c r="BH442" s="402"/>
      <c r="BI442" s="472"/>
      <c r="BJ442" s="403"/>
      <c r="BK442" s="402"/>
      <c r="BL442" s="472"/>
      <c r="BM442" s="403"/>
      <c r="BN442" s="402"/>
      <c r="BO442" s="472"/>
      <c r="BP442" s="490" t="str">
        <f t="shared" si="369"/>
        <v/>
      </c>
      <c r="BQ442" s="475" t="str">
        <f t="shared" si="370"/>
        <v/>
      </c>
      <c r="BR442" s="405" t="str">
        <f t="shared" si="371"/>
        <v/>
      </c>
      <c r="BS442" s="906">
        <v>1045</v>
      </c>
      <c r="BT442" s="907">
        <v>949</v>
      </c>
      <c r="BU442" s="907">
        <v>1056</v>
      </c>
      <c r="BV442" s="907">
        <v>916</v>
      </c>
      <c r="BW442" s="5">
        <v>716</v>
      </c>
      <c r="BX442" s="5">
        <v>862</v>
      </c>
      <c r="BY442" s="403">
        <v>309</v>
      </c>
      <c r="BZ442" s="402">
        <v>287</v>
      </c>
      <c r="CA442" s="402">
        <v>337</v>
      </c>
      <c r="CB442" s="402">
        <v>311</v>
      </c>
      <c r="CC442" s="402">
        <v>330</v>
      </c>
      <c r="CD442" s="402">
        <v>307</v>
      </c>
      <c r="CE442" s="402">
        <v>262</v>
      </c>
      <c r="CF442" s="472">
        <v>338</v>
      </c>
      <c r="CG442" s="403">
        <v>1</v>
      </c>
      <c r="CH442" s="399"/>
      <c r="CI442" s="402"/>
      <c r="CJ442" s="402"/>
      <c r="CK442" s="402">
        <v>1</v>
      </c>
      <c r="CL442" s="402"/>
      <c r="CM442" s="402"/>
      <c r="CN442" s="472"/>
      <c r="CO442" s="489">
        <f t="shared" si="372"/>
        <v>308</v>
      </c>
      <c r="CP442" s="397">
        <f t="shared" si="373"/>
        <v>287</v>
      </c>
      <c r="CQ442" s="397">
        <f t="shared" si="374"/>
        <v>337</v>
      </c>
      <c r="CR442" s="397">
        <f t="shared" si="375"/>
        <v>311</v>
      </c>
      <c r="CS442" s="397">
        <f t="shared" si="376"/>
        <v>329</v>
      </c>
      <c r="CT442" s="397">
        <f t="shared" si="377"/>
        <v>307</v>
      </c>
      <c r="CU442" s="397">
        <f t="shared" si="378"/>
        <v>262</v>
      </c>
      <c r="CV442" s="491">
        <f t="shared" si="379"/>
        <v>338</v>
      </c>
      <c r="CW442" s="379">
        <v>164</v>
      </c>
      <c r="CX442" s="399">
        <v>142</v>
      </c>
      <c r="CY442" s="472">
        <v>169</v>
      </c>
      <c r="CZ442" s="400">
        <v>13</v>
      </c>
      <c r="DA442" s="399">
        <v>14</v>
      </c>
      <c r="DB442" s="472">
        <v>19</v>
      </c>
      <c r="DC442" s="404">
        <f t="shared" si="380"/>
        <v>130</v>
      </c>
      <c r="DD442" s="404">
        <f t="shared" si="381"/>
        <v>106</v>
      </c>
      <c r="DE442" s="405">
        <f t="shared" si="382"/>
        <v>150</v>
      </c>
      <c r="DF442" s="379">
        <v>30</v>
      </c>
      <c r="DG442" s="399">
        <v>20</v>
      </c>
      <c r="DH442" s="472">
        <v>24</v>
      </c>
      <c r="DI442" s="400">
        <v>64</v>
      </c>
      <c r="DJ442" s="399">
        <v>70</v>
      </c>
      <c r="DK442" s="472">
        <v>71</v>
      </c>
      <c r="DL442" s="400">
        <v>65</v>
      </c>
      <c r="DM442" s="399">
        <v>67</v>
      </c>
      <c r="DN442" s="472">
        <v>84</v>
      </c>
      <c r="DO442" s="400">
        <v>20</v>
      </c>
      <c r="DP442" s="399">
        <v>23</v>
      </c>
      <c r="DQ442" s="472">
        <v>17</v>
      </c>
      <c r="DR442" s="404">
        <f t="shared" si="383"/>
        <v>196</v>
      </c>
      <c r="DS442" s="404">
        <f t="shared" si="384"/>
        <v>219</v>
      </c>
      <c r="DT442" s="405">
        <f t="shared" si="385"/>
        <v>182</v>
      </c>
    </row>
    <row r="443" spans="1:124">
      <c r="A443" s="531" t="s">
        <v>514</v>
      </c>
      <c r="B443" s="532" t="s">
        <v>220</v>
      </c>
      <c r="C443" s="533">
        <v>218025</v>
      </c>
      <c r="D443" s="533">
        <v>9</v>
      </c>
      <c r="E443" s="395"/>
      <c r="F443" s="395"/>
      <c r="G443" s="395"/>
      <c r="H443" s="395"/>
      <c r="I443" s="472"/>
      <c r="J443" s="472"/>
      <c r="K443" s="394"/>
      <c r="L443" s="395"/>
      <c r="M443" s="395"/>
      <c r="N443" s="395"/>
      <c r="O443" s="396"/>
      <c r="P443" s="396"/>
      <c r="Q443" s="395"/>
      <c r="R443" s="395"/>
      <c r="S443" s="395"/>
      <c r="T443" s="395"/>
      <c r="U443" s="395"/>
      <c r="V443" s="472"/>
      <c r="W443" s="394"/>
      <c r="X443" s="395"/>
      <c r="Y443" s="395"/>
      <c r="Z443" s="395"/>
      <c r="AA443" s="396"/>
      <c r="AB443" s="396"/>
      <c r="AC443" s="395"/>
      <c r="AD443" s="395"/>
      <c r="AE443" s="395"/>
      <c r="AF443" s="395"/>
      <c r="AG443" s="395"/>
      <c r="AH443" s="472"/>
      <c r="AI443" s="489" t="str">
        <f t="shared" si="354"/>
        <v xml:space="preserve"> </v>
      </c>
      <c r="AJ443" s="397" t="str">
        <f t="shared" si="355"/>
        <v xml:space="preserve"> </v>
      </c>
      <c r="AK443" s="397" t="str">
        <f t="shared" si="356"/>
        <v xml:space="preserve"> </v>
      </c>
      <c r="AL443" s="397" t="str">
        <f t="shared" si="357"/>
        <v xml:space="preserve"> </v>
      </c>
      <c r="AM443" s="397" t="str">
        <f t="shared" si="358"/>
        <v xml:space="preserve"> </v>
      </c>
      <c r="AN443" s="397" t="str">
        <f t="shared" si="359"/>
        <v xml:space="preserve"> </v>
      </c>
      <c r="AO443" s="397" t="str">
        <f t="shared" si="360"/>
        <v xml:space="preserve"> </v>
      </c>
      <c r="AP443" s="397" t="str">
        <f t="shared" si="361"/>
        <v xml:space="preserve"> </v>
      </c>
      <c r="AQ443" s="397" t="str">
        <f t="shared" si="362"/>
        <v xml:space="preserve"> </v>
      </c>
      <c r="AR443" s="397" t="str">
        <f t="shared" si="363"/>
        <v xml:space="preserve"> </v>
      </c>
      <c r="AS443" s="397" t="str">
        <f t="shared" si="364"/>
        <v xml:space="preserve"> </v>
      </c>
      <c r="AT443" s="398" t="str">
        <f t="shared" si="365"/>
        <v xml:space="preserve"> </v>
      </c>
      <c r="AU443" s="379"/>
      <c r="AV443" s="395"/>
      <c r="AW443" s="472"/>
      <c r="AX443" s="400"/>
      <c r="AY443" s="395"/>
      <c r="AZ443" s="472"/>
      <c r="BA443" s="489" t="str">
        <f t="shared" si="366"/>
        <v xml:space="preserve"> </v>
      </c>
      <c r="BB443" s="397" t="str">
        <f t="shared" si="367"/>
        <v xml:space="preserve"> </v>
      </c>
      <c r="BC443" s="398" t="str">
        <f t="shared" si="368"/>
        <v xml:space="preserve"> </v>
      </c>
      <c r="BD443" s="401"/>
      <c r="BE443" s="402"/>
      <c r="BF443" s="472"/>
      <c r="BG443" s="403"/>
      <c r="BH443" s="402"/>
      <c r="BI443" s="472"/>
      <c r="BJ443" s="403"/>
      <c r="BK443" s="402"/>
      <c r="BL443" s="472"/>
      <c r="BM443" s="403"/>
      <c r="BN443" s="402"/>
      <c r="BO443" s="472"/>
      <c r="BP443" s="490" t="str">
        <f t="shared" si="369"/>
        <v/>
      </c>
      <c r="BQ443" s="475" t="str">
        <f t="shared" si="370"/>
        <v/>
      </c>
      <c r="BR443" s="405" t="str">
        <f t="shared" si="371"/>
        <v/>
      </c>
      <c r="BS443" s="906">
        <v>1095</v>
      </c>
      <c r="BT443" s="907">
        <v>990</v>
      </c>
      <c r="BU443" s="907">
        <v>1178</v>
      </c>
      <c r="BV443" s="907">
        <v>1109</v>
      </c>
      <c r="BW443" s="5">
        <v>1351</v>
      </c>
      <c r="BX443" s="5">
        <v>1449</v>
      </c>
      <c r="BY443" s="403">
        <v>582</v>
      </c>
      <c r="BZ443" s="402">
        <v>549</v>
      </c>
      <c r="CA443" s="402">
        <v>587</v>
      </c>
      <c r="CB443" s="402">
        <v>601</v>
      </c>
      <c r="CC443" s="402">
        <v>701</v>
      </c>
      <c r="CD443" s="402">
        <v>724</v>
      </c>
      <c r="CE443" s="402">
        <v>733</v>
      </c>
      <c r="CF443" s="472">
        <v>789</v>
      </c>
      <c r="CG443" s="403"/>
      <c r="CH443" s="399"/>
      <c r="CI443" s="402"/>
      <c r="CJ443" s="402"/>
      <c r="CK443" s="402"/>
      <c r="CL443" s="402"/>
      <c r="CM443" s="402"/>
      <c r="CN443" s="472"/>
      <c r="CO443" s="489">
        <f t="shared" si="372"/>
        <v>582</v>
      </c>
      <c r="CP443" s="397">
        <f t="shared" si="373"/>
        <v>549</v>
      </c>
      <c r="CQ443" s="397">
        <f t="shared" si="374"/>
        <v>587</v>
      </c>
      <c r="CR443" s="397">
        <f t="shared" si="375"/>
        <v>601</v>
      </c>
      <c r="CS443" s="397">
        <f t="shared" si="376"/>
        <v>701</v>
      </c>
      <c r="CT443" s="397">
        <f t="shared" si="377"/>
        <v>724</v>
      </c>
      <c r="CU443" s="397">
        <f t="shared" si="378"/>
        <v>733</v>
      </c>
      <c r="CV443" s="491">
        <f t="shared" si="379"/>
        <v>789</v>
      </c>
      <c r="CW443" s="379">
        <v>419</v>
      </c>
      <c r="CX443" s="399">
        <v>390</v>
      </c>
      <c r="CY443" s="472">
        <v>434</v>
      </c>
      <c r="CZ443" s="400">
        <v>36</v>
      </c>
      <c r="DA443" s="399">
        <v>28</v>
      </c>
      <c r="DB443" s="472">
        <v>42</v>
      </c>
      <c r="DC443" s="404">
        <f t="shared" si="380"/>
        <v>269</v>
      </c>
      <c r="DD443" s="404">
        <f t="shared" si="381"/>
        <v>315</v>
      </c>
      <c r="DE443" s="405">
        <f t="shared" si="382"/>
        <v>313</v>
      </c>
      <c r="DF443" s="379">
        <v>88</v>
      </c>
      <c r="DG443" s="399">
        <v>73</v>
      </c>
      <c r="DH443" s="472">
        <v>87</v>
      </c>
      <c r="DI443" s="400">
        <v>161</v>
      </c>
      <c r="DJ443" s="399">
        <v>133</v>
      </c>
      <c r="DK443" s="472">
        <v>177</v>
      </c>
      <c r="DL443" s="400">
        <v>116</v>
      </c>
      <c r="DM443" s="399">
        <v>127</v>
      </c>
      <c r="DN443" s="472">
        <v>152</v>
      </c>
      <c r="DO443" s="400">
        <v>53</v>
      </c>
      <c r="DP443" s="399">
        <v>64</v>
      </c>
      <c r="DQ443" s="472">
        <v>72</v>
      </c>
      <c r="DR443" s="404">
        <f t="shared" si="383"/>
        <v>344</v>
      </c>
      <c r="DS443" s="404">
        <f t="shared" si="384"/>
        <v>437</v>
      </c>
      <c r="DT443" s="405">
        <f t="shared" si="385"/>
        <v>413</v>
      </c>
    </row>
    <row r="444" spans="1:124">
      <c r="A444" s="531" t="s">
        <v>514</v>
      </c>
      <c r="B444" s="532" t="s">
        <v>221</v>
      </c>
      <c r="C444" s="533">
        <v>218140</v>
      </c>
      <c r="D444" s="533">
        <v>9</v>
      </c>
      <c r="E444" s="395"/>
      <c r="F444" s="395"/>
      <c r="G444" s="395"/>
      <c r="H444" s="395"/>
      <c r="I444" s="472"/>
      <c r="J444" s="472"/>
      <c r="K444" s="394"/>
      <c r="L444" s="395"/>
      <c r="M444" s="395"/>
      <c r="N444" s="395"/>
      <c r="O444" s="396"/>
      <c r="P444" s="396"/>
      <c r="Q444" s="395"/>
      <c r="R444" s="395"/>
      <c r="S444" s="395"/>
      <c r="T444" s="395"/>
      <c r="U444" s="395"/>
      <c r="V444" s="472"/>
      <c r="W444" s="394"/>
      <c r="X444" s="395"/>
      <c r="Y444" s="395"/>
      <c r="Z444" s="395"/>
      <c r="AA444" s="396"/>
      <c r="AB444" s="396"/>
      <c r="AC444" s="395"/>
      <c r="AD444" s="395"/>
      <c r="AE444" s="395"/>
      <c r="AF444" s="395"/>
      <c r="AG444" s="395"/>
      <c r="AH444" s="472"/>
      <c r="AI444" s="489" t="str">
        <f t="shared" si="354"/>
        <v xml:space="preserve"> </v>
      </c>
      <c r="AJ444" s="397" t="str">
        <f t="shared" si="355"/>
        <v xml:space="preserve"> </v>
      </c>
      <c r="AK444" s="397" t="str">
        <f t="shared" si="356"/>
        <v xml:space="preserve"> </v>
      </c>
      <c r="AL444" s="397" t="str">
        <f t="shared" si="357"/>
        <v xml:space="preserve"> </v>
      </c>
      <c r="AM444" s="397" t="str">
        <f t="shared" si="358"/>
        <v xml:space="preserve"> </v>
      </c>
      <c r="AN444" s="397" t="str">
        <f t="shared" si="359"/>
        <v xml:space="preserve"> </v>
      </c>
      <c r="AO444" s="397" t="str">
        <f t="shared" si="360"/>
        <v xml:space="preserve"> </v>
      </c>
      <c r="AP444" s="397" t="str">
        <f t="shared" si="361"/>
        <v xml:space="preserve"> </v>
      </c>
      <c r="AQ444" s="397" t="str">
        <f t="shared" si="362"/>
        <v xml:space="preserve"> </v>
      </c>
      <c r="AR444" s="397" t="str">
        <f t="shared" si="363"/>
        <v xml:space="preserve"> </v>
      </c>
      <c r="AS444" s="397" t="str">
        <f t="shared" si="364"/>
        <v xml:space="preserve"> </v>
      </c>
      <c r="AT444" s="398" t="str">
        <f t="shared" si="365"/>
        <v xml:space="preserve"> </v>
      </c>
      <c r="AU444" s="379"/>
      <c r="AV444" s="395"/>
      <c r="AW444" s="472"/>
      <c r="AX444" s="400"/>
      <c r="AY444" s="395"/>
      <c r="AZ444" s="472"/>
      <c r="BA444" s="489" t="str">
        <f t="shared" si="366"/>
        <v xml:space="preserve"> </v>
      </c>
      <c r="BB444" s="397" t="str">
        <f t="shared" si="367"/>
        <v xml:space="preserve"> </v>
      </c>
      <c r="BC444" s="398" t="str">
        <f t="shared" si="368"/>
        <v xml:space="preserve"> </v>
      </c>
      <c r="BD444" s="401"/>
      <c r="BE444" s="402"/>
      <c r="BF444" s="472"/>
      <c r="BG444" s="403"/>
      <c r="BH444" s="402"/>
      <c r="BI444" s="472"/>
      <c r="BJ444" s="403"/>
      <c r="BK444" s="402"/>
      <c r="BL444" s="472"/>
      <c r="BM444" s="403"/>
      <c r="BN444" s="402"/>
      <c r="BO444" s="472"/>
      <c r="BP444" s="490" t="str">
        <f t="shared" si="369"/>
        <v/>
      </c>
      <c r="BQ444" s="475" t="str">
        <f t="shared" si="370"/>
        <v/>
      </c>
      <c r="BR444" s="405" t="str">
        <f t="shared" si="371"/>
        <v/>
      </c>
      <c r="BS444" s="906">
        <v>1318</v>
      </c>
      <c r="BT444" s="907">
        <v>1594</v>
      </c>
      <c r="BU444" s="907">
        <v>1514</v>
      </c>
      <c r="BV444" s="907">
        <v>1583</v>
      </c>
      <c r="BW444" s="5">
        <v>1554</v>
      </c>
      <c r="BX444" s="5">
        <v>1509</v>
      </c>
      <c r="BY444" s="403">
        <v>452</v>
      </c>
      <c r="BZ444" s="402">
        <v>534</v>
      </c>
      <c r="CA444" s="402">
        <v>525</v>
      </c>
      <c r="CB444" s="402">
        <v>712</v>
      </c>
      <c r="CC444" s="402">
        <v>731</v>
      </c>
      <c r="CD444" s="402">
        <v>740</v>
      </c>
      <c r="CE444" s="402">
        <v>748</v>
      </c>
      <c r="CF444" s="472">
        <v>750</v>
      </c>
      <c r="CG444" s="403"/>
      <c r="CH444" s="399"/>
      <c r="CI444" s="402"/>
      <c r="CJ444" s="402"/>
      <c r="CK444" s="402"/>
      <c r="CL444" s="402"/>
      <c r="CM444" s="402"/>
      <c r="CN444" s="472"/>
      <c r="CO444" s="489">
        <f t="shared" si="372"/>
        <v>452</v>
      </c>
      <c r="CP444" s="397">
        <f t="shared" si="373"/>
        <v>534</v>
      </c>
      <c r="CQ444" s="397">
        <f t="shared" si="374"/>
        <v>525</v>
      </c>
      <c r="CR444" s="397">
        <f t="shared" si="375"/>
        <v>712</v>
      </c>
      <c r="CS444" s="397">
        <f t="shared" si="376"/>
        <v>731</v>
      </c>
      <c r="CT444" s="397">
        <f t="shared" si="377"/>
        <v>740</v>
      </c>
      <c r="CU444" s="397">
        <f t="shared" si="378"/>
        <v>748</v>
      </c>
      <c r="CV444" s="491">
        <f t="shared" si="379"/>
        <v>750</v>
      </c>
      <c r="CW444" s="379">
        <v>383</v>
      </c>
      <c r="CX444" s="399">
        <v>433</v>
      </c>
      <c r="CY444" s="472">
        <v>428</v>
      </c>
      <c r="CZ444" s="400">
        <v>30</v>
      </c>
      <c r="DA444" s="399">
        <v>30</v>
      </c>
      <c r="DB444" s="472">
        <v>36</v>
      </c>
      <c r="DC444" s="404">
        <f t="shared" si="380"/>
        <v>327</v>
      </c>
      <c r="DD444" s="404">
        <f t="shared" si="381"/>
        <v>285</v>
      </c>
      <c r="DE444" s="405">
        <f t="shared" si="382"/>
        <v>286</v>
      </c>
      <c r="DF444" s="379">
        <v>86</v>
      </c>
      <c r="DG444" s="399">
        <v>60</v>
      </c>
      <c r="DH444" s="472">
        <v>63</v>
      </c>
      <c r="DI444" s="400">
        <v>160</v>
      </c>
      <c r="DJ444" s="399">
        <v>153</v>
      </c>
      <c r="DK444" s="472">
        <v>136</v>
      </c>
      <c r="DL444" s="400">
        <v>108</v>
      </c>
      <c r="DM444" s="399">
        <v>140</v>
      </c>
      <c r="DN444" s="472">
        <v>169</v>
      </c>
      <c r="DO444" s="400">
        <v>67</v>
      </c>
      <c r="DP444" s="399">
        <v>66</v>
      </c>
      <c r="DQ444" s="472">
        <v>61</v>
      </c>
      <c r="DR444" s="404">
        <f t="shared" si="383"/>
        <v>451</v>
      </c>
      <c r="DS444" s="404">
        <f t="shared" si="384"/>
        <v>465</v>
      </c>
      <c r="DT444" s="405">
        <f t="shared" si="385"/>
        <v>447</v>
      </c>
    </row>
    <row r="445" spans="1:124">
      <c r="A445" s="531" t="s">
        <v>514</v>
      </c>
      <c r="B445" s="532" t="s">
        <v>222</v>
      </c>
      <c r="C445" s="533">
        <v>218487</v>
      </c>
      <c r="D445" s="533">
        <v>9</v>
      </c>
      <c r="E445" s="395"/>
      <c r="F445" s="395"/>
      <c r="G445" s="395"/>
      <c r="H445" s="395"/>
      <c r="I445" s="472"/>
      <c r="J445" s="472"/>
      <c r="K445" s="394"/>
      <c r="L445" s="395"/>
      <c r="M445" s="395"/>
      <c r="N445" s="395"/>
      <c r="O445" s="396"/>
      <c r="P445" s="396"/>
      <c r="Q445" s="395"/>
      <c r="R445" s="395"/>
      <c r="S445" s="395"/>
      <c r="T445" s="395"/>
      <c r="U445" s="395"/>
      <c r="V445" s="472"/>
      <c r="W445" s="394"/>
      <c r="X445" s="395"/>
      <c r="Y445" s="395"/>
      <c r="Z445" s="395"/>
      <c r="AA445" s="396"/>
      <c r="AB445" s="396"/>
      <c r="AC445" s="395"/>
      <c r="AD445" s="395"/>
      <c r="AE445" s="395"/>
      <c r="AF445" s="395"/>
      <c r="AG445" s="395"/>
      <c r="AH445" s="472"/>
      <c r="AI445" s="489" t="str">
        <f t="shared" si="354"/>
        <v xml:space="preserve"> </v>
      </c>
      <c r="AJ445" s="397" t="str">
        <f t="shared" si="355"/>
        <v xml:space="preserve"> </v>
      </c>
      <c r="AK445" s="397" t="str">
        <f t="shared" si="356"/>
        <v xml:space="preserve"> </v>
      </c>
      <c r="AL445" s="397" t="str">
        <f t="shared" si="357"/>
        <v xml:space="preserve"> </v>
      </c>
      <c r="AM445" s="397" t="str">
        <f t="shared" si="358"/>
        <v xml:space="preserve"> </v>
      </c>
      <c r="AN445" s="397" t="str">
        <f t="shared" si="359"/>
        <v xml:space="preserve"> </v>
      </c>
      <c r="AO445" s="397" t="str">
        <f t="shared" si="360"/>
        <v xml:space="preserve"> </v>
      </c>
      <c r="AP445" s="397" t="str">
        <f t="shared" si="361"/>
        <v xml:space="preserve"> </v>
      </c>
      <c r="AQ445" s="397" t="str">
        <f t="shared" si="362"/>
        <v xml:space="preserve"> </v>
      </c>
      <c r="AR445" s="397" t="str">
        <f t="shared" si="363"/>
        <v xml:space="preserve"> </v>
      </c>
      <c r="AS445" s="397" t="str">
        <f t="shared" si="364"/>
        <v xml:space="preserve"> </v>
      </c>
      <c r="AT445" s="398" t="str">
        <f t="shared" si="365"/>
        <v xml:space="preserve"> </v>
      </c>
      <c r="AU445" s="379"/>
      <c r="AV445" s="395"/>
      <c r="AW445" s="472"/>
      <c r="AX445" s="400"/>
      <c r="AY445" s="395"/>
      <c r="AZ445" s="472"/>
      <c r="BA445" s="489" t="str">
        <f t="shared" si="366"/>
        <v xml:space="preserve"> </v>
      </c>
      <c r="BB445" s="397" t="str">
        <f t="shared" si="367"/>
        <v xml:space="preserve"> </v>
      </c>
      <c r="BC445" s="398" t="str">
        <f t="shared" si="368"/>
        <v xml:space="preserve"> </v>
      </c>
      <c r="BD445" s="401"/>
      <c r="BE445" s="402"/>
      <c r="BF445" s="472"/>
      <c r="BG445" s="403"/>
      <c r="BH445" s="402"/>
      <c r="BI445" s="472"/>
      <c r="BJ445" s="403"/>
      <c r="BK445" s="402"/>
      <c r="BL445" s="472"/>
      <c r="BM445" s="403"/>
      <c r="BN445" s="402"/>
      <c r="BO445" s="472"/>
      <c r="BP445" s="490" t="str">
        <f t="shared" si="369"/>
        <v/>
      </c>
      <c r="BQ445" s="475" t="str">
        <f t="shared" si="370"/>
        <v/>
      </c>
      <c r="BR445" s="405" t="str">
        <f t="shared" si="371"/>
        <v/>
      </c>
      <c r="BS445" s="906">
        <v>670</v>
      </c>
      <c r="BT445" s="907">
        <v>723</v>
      </c>
      <c r="BU445" s="907">
        <v>638</v>
      </c>
      <c r="BV445" s="907">
        <v>708</v>
      </c>
      <c r="BW445" s="5">
        <v>692</v>
      </c>
      <c r="BX445" s="5">
        <v>749</v>
      </c>
      <c r="BY445" s="403">
        <v>281</v>
      </c>
      <c r="BZ445" s="402">
        <v>366</v>
      </c>
      <c r="CA445" s="402">
        <v>426</v>
      </c>
      <c r="CB445" s="402">
        <v>484</v>
      </c>
      <c r="CC445" s="402">
        <v>424</v>
      </c>
      <c r="CD445" s="402">
        <v>459</v>
      </c>
      <c r="CE445" s="402">
        <v>315</v>
      </c>
      <c r="CF445" s="472">
        <v>365</v>
      </c>
      <c r="CG445" s="403"/>
      <c r="CH445" s="399"/>
      <c r="CI445" s="402"/>
      <c r="CJ445" s="402"/>
      <c r="CK445" s="402"/>
      <c r="CL445" s="402"/>
      <c r="CM445" s="402"/>
      <c r="CN445" s="472"/>
      <c r="CO445" s="489">
        <f t="shared" si="372"/>
        <v>281</v>
      </c>
      <c r="CP445" s="397">
        <f t="shared" si="373"/>
        <v>366</v>
      </c>
      <c r="CQ445" s="397">
        <f t="shared" si="374"/>
        <v>426</v>
      </c>
      <c r="CR445" s="397">
        <f t="shared" si="375"/>
        <v>484</v>
      </c>
      <c r="CS445" s="397">
        <f t="shared" si="376"/>
        <v>424</v>
      </c>
      <c r="CT445" s="397">
        <f t="shared" si="377"/>
        <v>459</v>
      </c>
      <c r="CU445" s="397">
        <f t="shared" si="378"/>
        <v>315</v>
      </c>
      <c r="CV445" s="491">
        <f t="shared" si="379"/>
        <v>365</v>
      </c>
      <c r="CW445" s="379">
        <v>252</v>
      </c>
      <c r="CX445" s="399">
        <v>164</v>
      </c>
      <c r="CY445" s="472">
        <v>194</v>
      </c>
      <c r="CZ445" s="400">
        <v>22</v>
      </c>
      <c r="DA445" s="399">
        <v>14</v>
      </c>
      <c r="DB445" s="472">
        <v>11</v>
      </c>
      <c r="DC445" s="404">
        <f t="shared" si="380"/>
        <v>185</v>
      </c>
      <c r="DD445" s="404">
        <f t="shared" si="381"/>
        <v>137</v>
      </c>
      <c r="DE445" s="405">
        <f t="shared" si="382"/>
        <v>160</v>
      </c>
      <c r="DF445" s="379">
        <v>76</v>
      </c>
      <c r="DG445" s="399">
        <v>71</v>
      </c>
      <c r="DH445" s="472">
        <v>82</v>
      </c>
      <c r="DI445" s="400">
        <v>105</v>
      </c>
      <c r="DJ445" s="399">
        <v>125</v>
      </c>
      <c r="DK445" s="472">
        <v>127</v>
      </c>
      <c r="DL445" s="400">
        <v>82</v>
      </c>
      <c r="DM445" s="399">
        <v>75</v>
      </c>
      <c r="DN445" s="472">
        <v>79</v>
      </c>
      <c r="DO445" s="400">
        <v>31</v>
      </c>
      <c r="DP445" s="399">
        <v>26</v>
      </c>
      <c r="DQ445" s="472">
        <v>39</v>
      </c>
      <c r="DR445" s="404">
        <f t="shared" si="383"/>
        <v>295</v>
      </c>
      <c r="DS445" s="404">
        <f t="shared" si="384"/>
        <v>252</v>
      </c>
      <c r="DT445" s="405">
        <f t="shared" si="385"/>
        <v>259</v>
      </c>
    </row>
    <row r="446" spans="1:124">
      <c r="A446" s="531" t="s">
        <v>514</v>
      </c>
      <c r="B446" s="532" t="s">
        <v>223</v>
      </c>
      <c r="C446" s="533">
        <v>218520</v>
      </c>
      <c r="D446" s="533">
        <v>9</v>
      </c>
      <c r="E446" s="395"/>
      <c r="F446" s="395"/>
      <c r="G446" s="395"/>
      <c r="H446" s="395"/>
      <c r="I446" s="472"/>
      <c r="J446" s="472"/>
      <c r="K446" s="394"/>
      <c r="L446" s="395"/>
      <c r="M446" s="395"/>
      <c r="N446" s="395"/>
      <c r="O446" s="396"/>
      <c r="P446" s="396"/>
      <c r="Q446" s="395"/>
      <c r="R446" s="395"/>
      <c r="S446" s="395"/>
      <c r="T446" s="395"/>
      <c r="U446" s="395"/>
      <c r="V446" s="472"/>
      <c r="W446" s="394"/>
      <c r="X446" s="395"/>
      <c r="Y446" s="395"/>
      <c r="Z446" s="395"/>
      <c r="AA446" s="396"/>
      <c r="AB446" s="396"/>
      <c r="AC446" s="395"/>
      <c r="AD446" s="395"/>
      <c r="AE446" s="395"/>
      <c r="AF446" s="395"/>
      <c r="AG446" s="395"/>
      <c r="AH446" s="472"/>
      <c r="AI446" s="489" t="str">
        <f t="shared" si="354"/>
        <v xml:space="preserve"> </v>
      </c>
      <c r="AJ446" s="397" t="str">
        <f t="shared" si="355"/>
        <v xml:space="preserve"> </v>
      </c>
      <c r="AK446" s="397" t="str">
        <f t="shared" si="356"/>
        <v xml:space="preserve"> </v>
      </c>
      <c r="AL446" s="397" t="str">
        <f t="shared" si="357"/>
        <v xml:space="preserve"> </v>
      </c>
      <c r="AM446" s="397" t="str">
        <f t="shared" si="358"/>
        <v xml:space="preserve"> </v>
      </c>
      <c r="AN446" s="397" t="str">
        <f t="shared" si="359"/>
        <v xml:space="preserve"> </v>
      </c>
      <c r="AO446" s="397" t="str">
        <f t="shared" si="360"/>
        <v xml:space="preserve"> </v>
      </c>
      <c r="AP446" s="397" t="str">
        <f t="shared" si="361"/>
        <v xml:space="preserve"> </v>
      </c>
      <c r="AQ446" s="397" t="str">
        <f t="shared" si="362"/>
        <v xml:space="preserve"> </v>
      </c>
      <c r="AR446" s="397" t="str">
        <f t="shared" si="363"/>
        <v xml:space="preserve"> </v>
      </c>
      <c r="AS446" s="397" t="str">
        <f t="shared" si="364"/>
        <v xml:space="preserve"> </v>
      </c>
      <c r="AT446" s="398" t="str">
        <f t="shared" si="365"/>
        <v xml:space="preserve"> </v>
      </c>
      <c r="AU446" s="379"/>
      <c r="AV446" s="395"/>
      <c r="AW446" s="472"/>
      <c r="AX446" s="400"/>
      <c r="AY446" s="395"/>
      <c r="AZ446" s="472"/>
      <c r="BA446" s="489" t="str">
        <f t="shared" si="366"/>
        <v xml:space="preserve"> </v>
      </c>
      <c r="BB446" s="397" t="str">
        <f t="shared" si="367"/>
        <v xml:space="preserve"> </v>
      </c>
      <c r="BC446" s="398" t="str">
        <f t="shared" si="368"/>
        <v xml:space="preserve"> </v>
      </c>
      <c r="BD446" s="401"/>
      <c r="BE446" s="402"/>
      <c r="BF446" s="472"/>
      <c r="BG446" s="403"/>
      <c r="BH446" s="402"/>
      <c r="BI446" s="472"/>
      <c r="BJ446" s="403"/>
      <c r="BK446" s="402"/>
      <c r="BL446" s="472"/>
      <c r="BM446" s="403"/>
      <c r="BN446" s="402"/>
      <c r="BO446" s="472"/>
      <c r="BP446" s="490" t="str">
        <f t="shared" si="369"/>
        <v/>
      </c>
      <c r="BQ446" s="475" t="str">
        <f t="shared" si="370"/>
        <v/>
      </c>
      <c r="BR446" s="405" t="str">
        <f t="shared" si="371"/>
        <v/>
      </c>
      <c r="BS446" s="906">
        <v>1293</v>
      </c>
      <c r="BT446" s="907">
        <v>1818</v>
      </c>
      <c r="BU446" s="907">
        <v>1130</v>
      </c>
      <c r="BV446" s="907">
        <v>1234</v>
      </c>
      <c r="BW446" s="5">
        <v>1055</v>
      </c>
      <c r="BX446" s="5">
        <v>1268</v>
      </c>
      <c r="BY446" s="403">
        <v>484</v>
      </c>
      <c r="BZ446" s="402">
        <v>663</v>
      </c>
      <c r="CA446" s="402">
        <v>697</v>
      </c>
      <c r="CB446" s="402">
        <v>647</v>
      </c>
      <c r="CC446" s="402">
        <v>544</v>
      </c>
      <c r="CD446" s="402">
        <v>547</v>
      </c>
      <c r="CE446" s="402">
        <v>491</v>
      </c>
      <c r="CF446" s="472">
        <v>685</v>
      </c>
      <c r="CG446" s="403"/>
      <c r="CH446" s="399"/>
      <c r="CI446" s="402"/>
      <c r="CJ446" s="402"/>
      <c r="CK446" s="402"/>
      <c r="CL446" s="402"/>
      <c r="CM446" s="402"/>
      <c r="CN446" s="472"/>
      <c r="CO446" s="489">
        <f t="shared" si="372"/>
        <v>484</v>
      </c>
      <c r="CP446" s="397">
        <f t="shared" si="373"/>
        <v>663</v>
      </c>
      <c r="CQ446" s="397">
        <f t="shared" si="374"/>
        <v>697</v>
      </c>
      <c r="CR446" s="397">
        <f t="shared" si="375"/>
        <v>647</v>
      </c>
      <c r="CS446" s="397">
        <f t="shared" si="376"/>
        <v>544</v>
      </c>
      <c r="CT446" s="397">
        <f t="shared" si="377"/>
        <v>547</v>
      </c>
      <c r="CU446" s="397">
        <f t="shared" si="378"/>
        <v>491</v>
      </c>
      <c r="CV446" s="491">
        <f t="shared" si="379"/>
        <v>685</v>
      </c>
      <c r="CW446" s="379">
        <v>306</v>
      </c>
      <c r="CX446" s="399">
        <v>291</v>
      </c>
      <c r="CY446" s="472">
        <v>398</v>
      </c>
      <c r="CZ446" s="400">
        <v>11</v>
      </c>
      <c r="DA446" s="399">
        <v>11</v>
      </c>
      <c r="DB446" s="472">
        <v>38</v>
      </c>
      <c r="DC446" s="404">
        <f t="shared" si="380"/>
        <v>230</v>
      </c>
      <c r="DD446" s="404">
        <f t="shared" si="381"/>
        <v>189</v>
      </c>
      <c r="DE446" s="405">
        <f t="shared" si="382"/>
        <v>249</v>
      </c>
      <c r="DF446" s="379">
        <v>106</v>
      </c>
      <c r="DG446" s="399">
        <v>86</v>
      </c>
      <c r="DH446" s="472">
        <v>76</v>
      </c>
      <c r="DI446" s="400">
        <v>183</v>
      </c>
      <c r="DJ446" s="492">
        <v>274</v>
      </c>
      <c r="DK446" s="472">
        <v>230</v>
      </c>
      <c r="DL446" s="400">
        <v>119</v>
      </c>
      <c r="DM446" s="399">
        <v>104</v>
      </c>
      <c r="DN446" s="472">
        <v>112</v>
      </c>
      <c r="DO446" s="400">
        <v>40</v>
      </c>
      <c r="DP446" s="399">
        <v>39</v>
      </c>
      <c r="DQ446" s="472">
        <v>32</v>
      </c>
      <c r="DR446" s="404">
        <f t="shared" si="383"/>
        <v>382</v>
      </c>
      <c r="DS446" s="404">
        <f t="shared" si="384"/>
        <v>315</v>
      </c>
      <c r="DT446" s="405">
        <f t="shared" si="385"/>
        <v>327</v>
      </c>
    </row>
    <row r="447" spans="1:124">
      <c r="A447" s="531" t="s">
        <v>514</v>
      </c>
      <c r="B447" s="532" t="s">
        <v>224</v>
      </c>
      <c r="C447" s="533">
        <v>218830</v>
      </c>
      <c r="D447" s="533">
        <v>9</v>
      </c>
      <c r="E447" s="395"/>
      <c r="F447" s="395"/>
      <c r="G447" s="395"/>
      <c r="H447" s="395"/>
      <c r="I447" s="472"/>
      <c r="J447" s="472"/>
      <c r="K447" s="394"/>
      <c r="L447" s="395"/>
      <c r="M447" s="395"/>
      <c r="N447" s="395"/>
      <c r="O447" s="396"/>
      <c r="P447" s="396"/>
      <c r="Q447" s="395"/>
      <c r="R447" s="395"/>
      <c r="S447" s="395"/>
      <c r="T447" s="395"/>
      <c r="U447" s="395"/>
      <c r="V447" s="472"/>
      <c r="W447" s="394"/>
      <c r="X447" s="395"/>
      <c r="Y447" s="395"/>
      <c r="Z447" s="395"/>
      <c r="AA447" s="396"/>
      <c r="AB447" s="396"/>
      <c r="AC447" s="395"/>
      <c r="AD447" s="395"/>
      <c r="AE447" s="395"/>
      <c r="AF447" s="395"/>
      <c r="AG447" s="395"/>
      <c r="AH447" s="472"/>
      <c r="AI447" s="489" t="str">
        <f t="shared" si="354"/>
        <v xml:space="preserve"> </v>
      </c>
      <c r="AJ447" s="397" t="str">
        <f t="shared" si="355"/>
        <v xml:space="preserve"> </v>
      </c>
      <c r="AK447" s="397" t="str">
        <f t="shared" si="356"/>
        <v xml:space="preserve"> </v>
      </c>
      <c r="AL447" s="397" t="str">
        <f t="shared" si="357"/>
        <v xml:space="preserve"> </v>
      </c>
      <c r="AM447" s="397" t="str">
        <f t="shared" si="358"/>
        <v xml:space="preserve"> </v>
      </c>
      <c r="AN447" s="397" t="str">
        <f t="shared" si="359"/>
        <v xml:space="preserve"> </v>
      </c>
      <c r="AO447" s="397" t="str">
        <f t="shared" si="360"/>
        <v xml:space="preserve"> </v>
      </c>
      <c r="AP447" s="397" t="str">
        <f t="shared" si="361"/>
        <v xml:space="preserve"> </v>
      </c>
      <c r="AQ447" s="397" t="str">
        <f t="shared" si="362"/>
        <v xml:space="preserve"> </v>
      </c>
      <c r="AR447" s="397" t="str">
        <f t="shared" si="363"/>
        <v xml:space="preserve"> </v>
      </c>
      <c r="AS447" s="397" t="str">
        <f t="shared" si="364"/>
        <v xml:space="preserve"> </v>
      </c>
      <c r="AT447" s="398" t="str">
        <f t="shared" si="365"/>
        <v xml:space="preserve"> </v>
      </c>
      <c r="AU447" s="379"/>
      <c r="AV447" s="395"/>
      <c r="AW447" s="472"/>
      <c r="AX447" s="400"/>
      <c r="AY447" s="395"/>
      <c r="AZ447" s="472"/>
      <c r="BA447" s="489" t="str">
        <f t="shared" si="366"/>
        <v xml:space="preserve"> </v>
      </c>
      <c r="BB447" s="397" t="str">
        <f t="shared" si="367"/>
        <v xml:space="preserve"> </v>
      </c>
      <c r="BC447" s="398" t="str">
        <f t="shared" si="368"/>
        <v xml:space="preserve"> </v>
      </c>
      <c r="BD447" s="401"/>
      <c r="BE447" s="402"/>
      <c r="BF447" s="472"/>
      <c r="BG447" s="403"/>
      <c r="BH447" s="402"/>
      <c r="BI447" s="472"/>
      <c r="BJ447" s="403"/>
      <c r="BK447" s="402"/>
      <c r="BL447" s="472"/>
      <c r="BM447" s="403"/>
      <c r="BN447" s="402"/>
      <c r="BO447" s="472"/>
      <c r="BP447" s="490" t="str">
        <f t="shared" si="369"/>
        <v/>
      </c>
      <c r="BQ447" s="475" t="str">
        <f t="shared" si="370"/>
        <v/>
      </c>
      <c r="BR447" s="405" t="str">
        <f t="shared" si="371"/>
        <v/>
      </c>
      <c r="BS447" s="906">
        <v>1215</v>
      </c>
      <c r="BT447" s="907">
        <v>1215</v>
      </c>
      <c r="BU447" s="907">
        <v>1245</v>
      </c>
      <c r="BV447" s="907">
        <v>1619</v>
      </c>
      <c r="BW447" s="5">
        <v>1388</v>
      </c>
      <c r="BX447" s="5">
        <v>1507</v>
      </c>
      <c r="BY447" s="403">
        <v>516</v>
      </c>
      <c r="BZ447" s="402">
        <v>490</v>
      </c>
      <c r="CA447" s="402">
        <v>646</v>
      </c>
      <c r="CB447" s="402">
        <v>625</v>
      </c>
      <c r="CC447" s="402">
        <v>643</v>
      </c>
      <c r="CD447" s="402">
        <v>848</v>
      </c>
      <c r="CE447" s="402">
        <v>656</v>
      </c>
      <c r="CF447" s="472">
        <v>775</v>
      </c>
      <c r="CG447" s="403"/>
      <c r="CH447" s="399"/>
      <c r="CI447" s="402"/>
      <c r="CJ447" s="402"/>
      <c r="CK447" s="402"/>
      <c r="CL447" s="402"/>
      <c r="CM447" s="402"/>
      <c r="CN447" s="472"/>
      <c r="CO447" s="489">
        <f t="shared" si="372"/>
        <v>516</v>
      </c>
      <c r="CP447" s="397">
        <f t="shared" si="373"/>
        <v>490</v>
      </c>
      <c r="CQ447" s="397">
        <f t="shared" si="374"/>
        <v>646</v>
      </c>
      <c r="CR447" s="397">
        <f t="shared" si="375"/>
        <v>625</v>
      </c>
      <c r="CS447" s="397">
        <f t="shared" si="376"/>
        <v>643</v>
      </c>
      <c r="CT447" s="397">
        <f t="shared" si="377"/>
        <v>848</v>
      </c>
      <c r="CU447" s="397">
        <f t="shared" si="378"/>
        <v>656</v>
      </c>
      <c r="CV447" s="491">
        <f t="shared" si="379"/>
        <v>775</v>
      </c>
      <c r="CW447" s="379">
        <v>470</v>
      </c>
      <c r="CX447" s="399">
        <v>375</v>
      </c>
      <c r="CY447" s="472">
        <v>403</v>
      </c>
      <c r="CZ447" s="400">
        <v>21</v>
      </c>
      <c r="DA447" s="399">
        <v>23</v>
      </c>
      <c r="DB447" s="472">
        <v>24</v>
      </c>
      <c r="DC447" s="404">
        <f t="shared" si="380"/>
        <v>357</v>
      </c>
      <c r="DD447" s="404">
        <f t="shared" si="381"/>
        <v>258</v>
      </c>
      <c r="DE447" s="405">
        <f t="shared" si="382"/>
        <v>348</v>
      </c>
      <c r="DF447" s="379">
        <v>93</v>
      </c>
      <c r="DG447" s="399">
        <v>85</v>
      </c>
      <c r="DH447" s="472">
        <v>102</v>
      </c>
      <c r="DI447" s="400">
        <v>177</v>
      </c>
      <c r="DJ447" s="399">
        <v>183</v>
      </c>
      <c r="DK447" s="472">
        <v>184</v>
      </c>
      <c r="DL447" s="400">
        <v>109</v>
      </c>
      <c r="DM447" s="399">
        <v>137</v>
      </c>
      <c r="DN447" s="472">
        <v>180</v>
      </c>
      <c r="DO447" s="400">
        <v>35</v>
      </c>
      <c r="DP447" s="399">
        <v>42</v>
      </c>
      <c r="DQ447" s="472">
        <v>66</v>
      </c>
      <c r="DR447" s="404">
        <f t="shared" si="383"/>
        <v>388</v>
      </c>
      <c r="DS447" s="404">
        <f t="shared" si="384"/>
        <v>379</v>
      </c>
      <c r="DT447" s="405">
        <f t="shared" si="385"/>
        <v>500</v>
      </c>
    </row>
    <row r="448" spans="1:124">
      <c r="A448" s="531" t="s">
        <v>514</v>
      </c>
      <c r="B448" s="532" t="s">
        <v>225</v>
      </c>
      <c r="C448" s="533">
        <v>218885</v>
      </c>
      <c r="D448" s="533">
        <v>9</v>
      </c>
      <c r="E448" s="395"/>
      <c r="F448" s="395"/>
      <c r="G448" s="395"/>
      <c r="H448" s="395"/>
      <c r="I448" s="472"/>
      <c r="J448" s="472"/>
      <c r="K448" s="394"/>
      <c r="L448" s="395"/>
      <c r="M448" s="395"/>
      <c r="N448" s="395"/>
      <c r="O448" s="396"/>
      <c r="P448" s="396"/>
      <c r="Q448" s="395"/>
      <c r="R448" s="395"/>
      <c r="S448" s="395"/>
      <c r="T448" s="395"/>
      <c r="U448" s="395"/>
      <c r="V448" s="472"/>
      <c r="W448" s="394"/>
      <c r="X448" s="395"/>
      <c r="Y448" s="395"/>
      <c r="Z448" s="395"/>
      <c r="AA448" s="396"/>
      <c r="AB448" s="396"/>
      <c r="AC448" s="395"/>
      <c r="AD448" s="395"/>
      <c r="AE448" s="395"/>
      <c r="AF448" s="395"/>
      <c r="AG448" s="395"/>
      <c r="AH448" s="472"/>
      <c r="AI448" s="489" t="str">
        <f t="shared" si="354"/>
        <v xml:space="preserve"> </v>
      </c>
      <c r="AJ448" s="397" t="str">
        <f t="shared" si="355"/>
        <v xml:space="preserve"> </v>
      </c>
      <c r="AK448" s="397" t="str">
        <f t="shared" si="356"/>
        <v xml:space="preserve"> </v>
      </c>
      <c r="AL448" s="397" t="str">
        <f t="shared" si="357"/>
        <v xml:space="preserve"> </v>
      </c>
      <c r="AM448" s="397" t="str">
        <f t="shared" si="358"/>
        <v xml:space="preserve"> </v>
      </c>
      <c r="AN448" s="397" t="str">
        <f t="shared" si="359"/>
        <v xml:space="preserve"> </v>
      </c>
      <c r="AO448" s="397" t="str">
        <f t="shared" si="360"/>
        <v xml:space="preserve"> </v>
      </c>
      <c r="AP448" s="397" t="str">
        <f t="shared" si="361"/>
        <v xml:space="preserve"> </v>
      </c>
      <c r="AQ448" s="397" t="str">
        <f t="shared" si="362"/>
        <v xml:space="preserve"> </v>
      </c>
      <c r="AR448" s="397" t="str">
        <f t="shared" si="363"/>
        <v xml:space="preserve"> </v>
      </c>
      <c r="AS448" s="397" t="str">
        <f t="shared" si="364"/>
        <v xml:space="preserve"> </v>
      </c>
      <c r="AT448" s="398" t="str">
        <f t="shared" si="365"/>
        <v xml:space="preserve"> </v>
      </c>
      <c r="AU448" s="379"/>
      <c r="AV448" s="395"/>
      <c r="AW448" s="472"/>
      <c r="AX448" s="400"/>
      <c r="AY448" s="395"/>
      <c r="AZ448" s="472"/>
      <c r="BA448" s="489" t="str">
        <f t="shared" si="366"/>
        <v xml:space="preserve"> </v>
      </c>
      <c r="BB448" s="397" t="str">
        <f t="shared" si="367"/>
        <v xml:space="preserve"> </v>
      </c>
      <c r="BC448" s="398" t="str">
        <f t="shared" si="368"/>
        <v xml:space="preserve"> </v>
      </c>
      <c r="BD448" s="401"/>
      <c r="BE448" s="402"/>
      <c r="BF448" s="472"/>
      <c r="BG448" s="403"/>
      <c r="BH448" s="402"/>
      <c r="BI448" s="472"/>
      <c r="BJ448" s="403"/>
      <c r="BK448" s="402"/>
      <c r="BL448" s="472"/>
      <c r="BM448" s="403"/>
      <c r="BN448" s="402"/>
      <c r="BO448" s="472"/>
      <c r="BP448" s="490" t="str">
        <f t="shared" si="369"/>
        <v/>
      </c>
      <c r="BQ448" s="475" t="str">
        <f t="shared" si="370"/>
        <v/>
      </c>
      <c r="BR448" s="405" t="str">
        <f t="shared" si="371"/>
        <v/>
      </c>
      <c r="BS448" s="906">
        <v>1279</v>
      </c>
      <c r="BT448" s="907">
        <v>1368</v>
      </c>
      <c r="BU448" s="907">
        <v>1408</v>
      </c>
      <c r="BV448" s="907">
        <v>1447</v>
      </c>
      <c r="BW448" s="5">
        <v>1675</v>
      </c>
      <c r="BX448" s="5">
        <v>1647</v>
      </c>
      <c r="BY448" s="403">
        <v>578</v>
      </c>
      <c r="BZ448" s="402">
        <v>628</v>
      </c>
      <c r="CA448" s="402">
        <v>811</v>
      </c>
      <c r="CB448" s="402">
        <v>847</v>
      </c>
      <c r="CC448" s="402">
        <v>875</v>
      </c>
      <c r="CD448" s="402">
        <v>1000</v>
      </c>
      <c r="CE448" s="402">
        <v>1091</v>
      </c>
      <c r="CF448" s="472">
        <v>1079</v>
      </c>
      <c r="CG448" s="403"/>
      <c r="CH448" s="399"/>
      <c r="CI448" s="402"/>
      <c r="CJ448" s="402"/>
      <c r="CK448" s="402"/>
      <c r="CL448" s="402"/>
      <c r="CM448" s="402"/>
      <c r="CN448" s="472"/>
      <c r="CO448" s="489">
        <f t="shared" si="372"/>
        <v>578</v>
      </c>
      <c r="CP448" s="397">
        <f t="shared" si="373"/>
        <v>628</v>
      </c>
      <c r="CQ448" s="397">
        <f t="shared" si="374"/>
        <v>811</v>
      </c>
      <c r="CR448" s="397">
        <f t="shared" si="375"/>
        <v>847</v>
      </c>
      <c r="CS448" s="397">
        <f t="shared" si="376"/>
        <v>875</v>
      </c>
      <c r="CT448" s="397">
        <f t="shared" si="377"/>
        <v>1000</v>
      </c>
      <c r="CU448" s="397">
        <f t="shared" si="378"/>
        <v>1091</v>
      </c>
      <c r="CV448" s="491">
        <f t="shared" si="379"/>
        <v>1079</v>
      </c>
      <c r="CW448" s="379">
        <v>513</v>
      </c>
      <c r="CX448" s="399">
        <v>504</v>
      </c>
      <c r="CY448" s="472">
        <v>490</v>
      </c>
      <c r="CZ448" s="400">
        <v>77</v>
      </c>
      <c r="DA448" s="492">
        <v>240</v>
      </c>
      <c r="DB448" s="472">
        <v>255</v>
      </c>
      <c r="DC448" s="404">
        <f t="shared" si="380"/>
        <v>410</v>
      </c>
      <c r="DD448" s="404">
        <f t="shared" si="381"/>
        <v>347</v>
      </c>
      <c r="DE448" s="405">
        <f t="shared" si="382"/>
        <v>334</v>
      </c>
      <c r="DF448" s="379">
        <v>101</v>
      </c>
      <c r="DG448" s="399">
        <v>94</v>
      </c>
      <c r="DH448" s="472">
        <v>135</v>
      </c>
      <c r="DI448" s="400">
        <v>178</v>
      </c>
      <c r="DJ448" s="399">
        <v>181</v>
      </c>
      <c r="DK448" s="472">
        <v>226</v>
      </c>
      <c r="DL448" s="400">
        <v>144</v>
      </c>
      <c r="DM448" s="399">
        <v>145</v>
      </c>
      <c r="DN448" s="472">
        <v>160</v>
      </c>
      <c r="DO448" s="400">
        <v>122</v>
      </c>
      <c r="DP448" s="399">
        <v>124</v>
      </c>
      <c r="DQ448" s="472">
        <v>166</v>
      </c>
      <c r="DR448" s="404">
        <f t="shared" si="383"/>
        <v>480</v>
      </c>
      <c r="DS448" s="404">
        <f t="shared" si="384"/>
        <v>512</v>
      </c>
      <c r="DT448" s="405">
        <f t="shared" si="385"/>
        <v>539</v>
      </c>
    </row>
    <row r="449" spans="1:135">
      <c r="A449" s="531" t="s">
        <v>514</v>
      </c>
      <c r="B449" s="532" t="s">
        <v>226</v>
      </c>
      <c r="C449" s="533">
        <v>218991</v>
      </c>
      <c r="D449" s="533">
        <v>9</v>
      </c>
      <c r="E449" s="395"/>
      <c r="F449" s="395"/>
      <c r="G449" s="395"/>
      <c r="H449" s="395"/>
      <c r="I449" s="472"/>
      <c r="J449" s="472"/>
      <c r="K449" s="394"/>
      <c r="L449" s="395"/>
      <c r="M449" s="395"/>
      <c r="N449" s="395"/>
      <c r="O449" s="396"/>
      <c r="P449" s="396"/>
      <c r="Q449" s="395"/>
      <c r="R449" s="395"/>
      <c r="S449" s="395"/>
      <c r="T449" s="395"/>
      <c r="U449" s="395"/>
      <c r="V449" s="472"/>
      <c r="W449" s="394"/>
      <c r="X449" s="395"/>
      <c r="Y449" s="395"/>
      <c r="Z449" s="395"/>
      <c r="AA449" s="396"/>
      <c r="AB449" s="396"/>
      <c r="AC449" s="395"/>
      <c r="AD449" s="395"/>
      <c r="AE449" s="395"/>
      <c r="AF449" s="395"/>
      <c r="AG449" s="395"/>
      <c r="AH449" s="472"/>
      <c r="AI449" s="489" t="str">
        <f t="shared" si="354"/>
        <v xml:space="preserve"> </v>
      </c>
      <c r="AJ449" s="397" t="str">
        <f t="shared" si="355"/>
        <v xml:space="preserve"> </v>
      </c>
      <c r="AK449" s="397" t="str">
        <f t="shared" si="356"/>
        <v xml:space="preserve"> </v>
      </c>
      <c r="AL449" s="397" t="str">
        <f t="shared" si="357"/>
        <v xml:space="preserve"> </v>
      </c>
      <c r="AM449" s="397" t="str">
        <f t="shared" si="358"/>
        <v xml:space="preserve"> </v>
      </c>
      <c r="AN449" s="397" t="str">
        <f t="shared" si="359"/>
        <v xml:space="preserve"> </v>
      </c>
      <c r="AO449" s="397" t="str">
        <f t="shared" si="360"/>
        <v xml:space="preserve"> </v>
      </c>
      <c r="AP449" s="397" t="str">
        <f t="shared" si="361"/>
        <v xml:space="preserve"> </v>
      </c>
      <c r="AQ449" s="397" t="str">
        <f t="shared" si="362"/>
        <v xml:space="preserve"> </v>
      </c>
      <c r="AR449" s="397" t="str">
        <f t="shared" si="363"/>
        <v xml:space="preserve"> </v>
      </c>
      <c r="AS449" s="397" t="str">
        <f t="shared" si="364"/>
        <v xml:space="preserve"> </v>
      </c>
      <c r="AT449" s="398" t="str">
        <f t="shared" si="365"/>
        <v xml:space="preserve"> </v>
      </c>
      <c r="AU449" s="379"/>
      <c r="AV449" s="395"/>
      <c r="AW449" s="472"/>
      <c r="AX449" s="400"/>
      <c r="AY449" s="395"/>
      <c r="AZ449" s="472"/>
      <c r="BA449" s="489" t="str">
        <f t="shared" si="366"/>
        <v xml:space="preserve"> </v>
      </c>
      <c r="BB449" s="397" t="str">
        <f t="shared" si="367"/>
        <v xml:space="preserve"> </v>
      </c>
      <c r="BC449" s="398" t="str">
        <f t="shared" si="368"/>
        <v xml:space="preserve"> </v>
      </c>
      <c r="BD449" s="401"/>
      <c r="BE449" s="402"/>
      <c r="BF449" s="472"/>
      <c r="BG449" s="403"/>
      <c r="BH449" s="402"/>
      <c r="BI449" s="472"/>
      <c r="BJ449" s="403"/>
      <c r="BK449" s="402"/>
      <c r="BL449" s="472"/>
      <c r="BM449" s="403"/>
      <c r="BN449" s="402"/>
      <c r="BO449" s="472"/>
      <c r="BP449" s="490" t="str">
        <f t="shared" si="369"/>
        <v/>
      </c>
      <c r="BQ449" s="475" t="str">
        <f t="shared" si="370"/>
        <v/>
      </c>
      <c r="BR449" s="405" t="str">
        <f t="shared" si="371"/>
        <v/>
      </c>
      <c r="BS449" s="906">
        <v>990</v>
      </c>
      <c r="BT449" s="907">
        <v>1112</v>
      </c>
      <c r="BU449" s="907">
        <v>984</v>
      </c>
      <c r="BV449" s="907">
        <v>1034</v>
      </c>
      <c r="BW449" s="5">
        <v>1564</v>
      </c>
      <c r="BX449" s="5">
        <v>1461</v>
      </c>
      <c r="BY449" s="403">
        <v>488</v>
      </c>
      <c r="BZ449" s="402">
        <v>445</v>
      </c>
      <c r="CA449" s="402">
        <v>575</v>
      </c>
      <c r="CB449" s="402">
        <v>618</v>
      </c>
      <c r="CC449" s="402">
        <v>585</v>
      </c>
      <c r="CD449" s="402">
        <v>626</v>
      </c>
      <c r="CE449" s="402">
        <v>736</v>
      </c>
      <c r="CF449" s="472">
        <v>743</v>
      </c>
      <c r="CG449" s="403"/>
      <c r="CH449" s="399"/>
      <c r="CI449" s="402"/>
      <c r="CJ449" s="402"/>
      <c r="CK449" s="402"/>
      <c r="CL449" s="402"/>
      <c r="CM449" s="402"/>
      <c r="CN449" s="472"/>
      <c r="CO449" s="489">
        <f t="shared" si="372"/>
        <v>488</v>
      </c>
      <c r="CP449" s="397">
        <f t="shared" si="373"/>
        <v>445</v>
      </c>
      <c r="CQ449" s="397">
        <f t="shared" si="374"/>
        <v>575</v>
      </c>
      <c r="CR449" s="397">
        <f t="shared" si="375"/>
        <v>618</v>
      </c>
      <c r="CS449" s="397">
        <f t="shared" si="376"/>
        <v>585</v>
      </c>
      <c r="CT449" s="397">
        <f t="shared" si="377"/>
        <v>626</v>
      </c>
      <c r="CU449" s="397">
        <f t="shared" si="378"/>
        <v>736</v>
      </c>
      <c r="CV449" s="491">
        <f t="shared" si="379"/>
        <v>743</v>
      </c>
      <c r="CW449" s="379">
        <v>309</v>
      </c>
      <c r="CX449" s="399">
        <v>377</v>
      </c>
      <c r="CY449" s="472">
        <v>387</v>
      </c>
      <c r="CZ449" s="400">
        <v>30</v>
      </c>
      <c r="DA449" s="399">
        <v>27</v>
      </c>
      <c r="DB449" s="472">
        <v>46</v>
      </c>
      <c r="DC449" s="404">
        <f t="shared" si="380"/>
        <v>287</v>
      </c>
      <c r="DD449" s="404">
        <f t="shared" si="381"/>
        <v>332</v>
      </c>
      <c r="DE449" s="405">
        <f t="shared" si="382"/>
        <v>310</v>
      </c>
      <c r="DF449" s="379">
        <v>65</v>
      </c>
      <c r="DG449" s="399">
        <v>63</v>
      </c>
      <c r="DH449" s="472">
        <v>69</v>
      </c>
      <c r="DI449" s="400">
        <v>126</v>
      </c>
      <c r="DJ449" s="399">
        <v>99</v>
      </c>
      <c r="DK449" s="472">
        <v>149</v>
      </c>
      <c r="DL449" s="400">
        <v>110</v>
      </c>
      <c r="DM449" s="399">
        <v>103</v>
      </c>
      <c r="DN449" s="472">
        <v>107</v>
      </c>
      <c r="DO449" s="400">
        <v>59</v>
      </c>
      <c r="DP449" s="399">
        <v>59</v>
      </c>
      <c r="DQ449" s="472">
        <v>62</v>
      </c>
      <c r="DR449" s="404">
        <f t="shared" si="383"/>
        <v>384</v>
      </c>
      <c r="DS449" s="404">
        <f t="shared" si="384"/>
        <v>360</v>
      </c>
      <c r="DT449" s="405">
        <f t="shared" si="385"/>
        <v>388</v>
      </c>
    </row>
    <row r="450" spans="1:135">
      <c r="A450" s="531" t="s">
        <v>514</v>
      </c>
      <c r="B450" s="532" t="s">
        <v>227</v>
      </c>
      <c r="C450" s="533">
        <v>217989</v>
      </c>
      <c r="D450" s="533">
        <v>10</v>
      </c>
      <c r="E450" s="395"/>
      <c r="F450" s="395"/>
      <c r="G450" s="395"/>
      <c r="H450" s="395"/>
      <c r="I450" s="472"/>
      <c r="J450" s="472"/>
      <c r="K450" s="394"/>
      <c r="L450" s="395"/>
      <c r="M450" s="395"/>
      <c r="N450" s="395"/>
      <c r="O450" s="396"/>
      <c r="P450" s="396"/>
      <c r="Q450" s="395"/>
      <c r="R450" s="395"/>
      <c r="S450" s="395"/>
      <c r="T450" s="395"/>
      <c r="U450" s="395"/>
      <c r="V450" s="472"/>
      <c r="W450" s="394"/>
      <c r="X450" s="395"/>
      <c r="Y450" s="395"/>
      <c r="Z450" s="395"/>
      <c r="AA450" s="396"/>
      <c r="AB450" s="396"/>
      <c r="AC450" s="395"/>
      <c r="AD450" s="395"/>
      <c r="AE450" s="395"/>
      <c r="AF450" s="395"/>
      <c r="AG450" s="395"/>
      <c r="AH450" s="472"/>
      <c r="AI450" s="489" t="str">
        <f t="shared" si="354"/>
        <v xml:space="preserve"> </v>
      </c>
      <c r="AJ450" s="397" t="str">
        <f t="shared" si="355"/>
        <v xml:space="preserve"> </v>
      </c>
      <c r="AK450" s="397" t="str">
        <f t="shared" si="356"/>
        <v xml:space="preserve"> </v>
      </c>
      <c r="AL450" s="397" t="str">
        <f t="shared" si="357"/>
        <v xml:space="preserve"> </v>
      </c>
      <c r="AM450" s="397" t="str">
        <f t="shared" si="358"/>
        <v xml:space="preserve"> </v>
      </c>
      <c r="AN450" s="397" t="str">
        <f t="shared" si="359"/>
        <v xml:space="preserve"> </v>
      </c>
      <c r="AO450" s="397" t="str">
        <f t="shared" si="360"/>
        <v xml:space="preserve"> </v>
      </c>
      <c r="AP450" s="397" t="str">
        <f t="shared" si="361"/>
        <v xml:space="preserve"> </v>
      </c>
      <c r="AQ450" s="397" t="str">
        <f t="shared" si="362"/>
        <v xml:space="preserve"> </v>
      </c>
      <c r="AR450" s="397" t="str">
        <f t="shared" si="363"/>
        <v xml:space="preserve"> </v>
      </c>
      <c r="AS450" s="397" t="str">
        <f t="shared" si="364"/>
        <v xml:space="preserve"> </v>
      </c>
      <c r="AT450" s="398" t="str">
        <f t="shared" si="365"/>
        <v xml:space="preserve"> </v>
      </c>
      <c r="AU450" s="379"/>
      <c r="AV450" s="395"/>
      <c r="AW450" s="472"/>
      <c r="AX450" s="400"/>
      <c r="AY450" s="395"/>
      <c r="AZ450" s="472"/>
      <c r="BA450" s="489" t="str">
        <f t="shared" si="366"/>
        <v xml:space="preserve"> </v>
      </c>
      <c r="BB450" s="397" t="str">
        <f t="shared" si="367"/>
        <v xml:space="preserve"> </v>
      </c>
      <c r="BC450" s="398" t="str">
        <f t="shared" si="368"/>
        <v xml:space="preserve"> </v>
      </c>
      <c r="BD450" s="401"/>
      <c r="BE450" s="402"/>
      <c r="BF450" s="472"/>
      <c r="BG450" s="403"/>
      <c r="BH450" s="402"/>
      <c r="BI450" s="472"/>
      <c r="BJ450" s="403"/>
      <c r="BK450" s="402"/>
      <c r="BL450" s="472"/>
      <c r="BM450" s="403"/>
      <c r="BN450" s="402"/>
      <c r="BO450" s="472"/>
      <c r="BP450" s="490" t="str">
        <f t="shared" si="369"/>
        <v/>
      </c>
      <c r="BQ450" s="475" t="str">
        <f t="shared" si="370"/>
        <v/>
      </c>
      <c r="BR450" s="405" t="str">
        <f t="shared" si="371"/>
        <v/>
      </c>
      <c r="BS450" s="906">
        <v>507</v>
      </c>
      <c r="BT450" s="907">
        <v>529</v>
      </c>
      <c r="BU450" s="907">
        <v>424</v>
      </c>
      <c r="BV450" s="907">
        <v>633</v>
      </c>
      <c r="BW450" s="5">
        <v>685</v>
      </c>
      <c r="BX450" s="5">
        <v>863</v>
      </c>
      <c r="BY450" s="403">
        <v>341</v>
      </c>
      <c r="BZ450" s="494">
        <v>431</v>
      </c>
      <c r="CA450" s="402">
        <v>374</v>
      </c>
      <c r="CB450" s="402">
        <v>324</v>
      </c>
      <c r="CC450" s="402">
        <v>330</v>
      </c>
      <c r="CD450" s="402">
        <v>389</v>
      </c>
      <c r="CE450" s="402">
        <v>442</v>
      </c>
      <c r="CF450" s="472">
        <v>414</v>
      </c>
      <c r="CG450" s="403"/>
      <c r="CH450" s="399"/>
      <c r="CI450" s="402"/>
      <c r="CJ450" s="402"/>
      <c r="CK450" s="402"/>
      <c r="CL450" s="402"/>
      <c r="CM450" s="402"/>
      <c r="CN450" s="472"/>
      <c r="CO450" s="489">
        <f t="shared" si="372"/>
        <v>341</v>
      </c>
      <c r="CP450" s="397">
        <f t="shared" si="373"/>
        <v>431</v>
      </c>
      <c r="CQ450" s="397">
        <f t="shared" si="374"/>
        <v>374</v>
      </c>
      <c r="CR450" s="397">
        <f t="shared" si="375"/>
        <v>324</v>
      </c>
      <c r="CS450" s="397">
        <f t="shared" si="376"/>
        <v>330</v>
      </c>
      <c r="CT450" s="397">
        <f t="shared" si="377"/>
        <v>389</v>
      </c>
      <c r="CU450" s="397">
        <f t="shared" si="378"/>
        <v>442</v>
      </c>
      <c r="CV450" s="491">
        <f t="shared" si="379"/>
        <v>414</v>
      </c>
      <c r="CW450" s="379">
        <v>126</v>
      </c>
      <c r="CX450" s="399">
        <v>150</v>
      </c>
      <c r="CY450" s="472">
        <v>129</v>
      </c>
      <c r="CZ450" s="400">
        <v>28</v>
      </c>
      <c r="DA450" s="399">
        <v>22</v>
      </c>
      <c r="DB450" s="472">
        <v>25</v>
      </c>
      <c r="DC450" s="404">
        <f t="shared" si="380"/>
        <v>235</v>
      </c>
      <c r="DD450" s="404">
        <f t="shared" si="381"/>
        <v>270</v>
      </c>
      <c r="DE450" s="405">
        <f t="shared" si="382"/>
        <v>260</v>
      </c>
      <c r="DF450" s="379">
        <v>42</v>
      </c>
      <c r="DG450" s="399">
        <v>48</v>
      </c>
      <c r="DH450" s="472">
        <v>51</v>
      </c>
      <c r="DI450" s="400">
        <v>96</v>
      </c>
      <c r="DJ450" s="399">
        <v>79</v>
      </c>
      <c r="DK450" s="472">
        <v>86</v>
      </c>
      <c r="DL450" s="493">
        <v>16</v>
      </c>
      <c r="DM450" s="399">
        <v>29</v>
      </c>
      <c r="DN450" s="472">
        <v>19</v>
      </c>
      <c r="DO450" s="400">
        <v>24</v>
      </c>
      <c r="DP450" s="399">
        <v>30</v>
      </c>
      <c r="DQ450" s="472">
        <v>43</v>
      </c>
      <c r="DR450" s="404">
        <f t="shared" si="383"/>
        <v>242</v>
      </c>
      <c r="DS450" s="404">
        <f t="shared" si="384"/>
        <v>223</v>
      </c>
      <c r="DT450" s="405">
        <f t="shared" si="385"/>
        <v>276</v>
      </c>
    </row>
    <row r="451" spans="1:135">
      <c r="A451" s="531" t="s">
        <v>514</v>
      </c>
      <c r="B451" s="532" t="s">
        <v>228</v>
      </c>
      <c r="C451" s="533">
        <v>217837</v>
      </c>
      <c r="D451" s="533">
        <v>10</v>
      </c>
      <c r="E451" s="395"/>
      <c r="F451" s="395"/>
      <c r="G451" s="395"/>
      <c r="H451" s="395"/>
      <c r="I451" s="472"/>
      <c r="J451" s="472"/>
      <c r="K451" s="394"/>
      <c r="L451" s="395"/>
      <c r="M451" s="395"/>
      <c r="N451" s="395"/>
      <c r="O451" s="396"/>
      <c r="P451" s="396"/>
      <c r="Q451" s="395"/>
      <c r="R451" s="395"/>
      <c r="S451" s="395"/>
      <c r="T451" s="395"/>
      <c r="U451" s="395"/>
      <c r="V451" s="472"/>
      <c r="W451" s="394"/>
      <c r="X451" s="395"/>
      <c r="Y451" s="395"/>
      <c r="Z451" s="395"/>
      <c r="AA451" s="396"/>
      <c r="AB451" s="396"/>
      <c r="AC451" s="395"/>
      <c r="AD451" s="395"/>
      <c r="AE451" s="395"/>
      <c r="AF451" s="395"/>
      <c r="AG451" s="395"/>
      <c r="AH451" s="472"/>
      <c r="AI451" s="489" t="str">
        <f t="shared" si="354"/>
        <v xml:space="preserve"> </v>
      </c>
      <c r="AJ451" s="397" t="str">
        <f t="shared" si="355"/>
        <v xml:space="preserve"> </v>
      </c>
      <c r="AK451" s="397" t="str">
        <f t="shared" si="356"/>
        <v xml:space="preserve"> </v>
      </c>
      <c r="AL451" s="397" t="str">
        <f t="shared" si="357"/>
        <v xml:space="preserve"> </v>
      </c>
      <c r="AM451" s="397" t="str">
        <f t="shared" si="358"/>
        <v xml:space="preserve"> </v>
      </c>
      <c r="AN451" s="397" t="str">
        <f t="shared" si="359"/>
        <v xml:space="preserve"> </v>
      </c>
      <c r="AO451" s="397" t="str">
        <f t="shared" si="360"/>
        <v xml:space="preserve"> </v>
      </c>
      <c r="AP451" s="397" t="str">
        <f t="shared" si="361"/>
        <v xml:space="preserve"> </v>
      </c>
      <c r="AQ451" s="397" t="str">
        <f t="shared" si="362"/>
        <v xml:space="preserve"> </v>
      </c>
      <c r="AR451" s="397" t="str">
        <f t="shared" si="363"/>
        <v xml:space="preserve"> </v>
      </c>
      <c r="AS451" s="397" t="str">
        <f t="shared" si="364"/>
        <v xml:space="preserve"> </v>
      </c>
      <c r="AT451" s="398" t="str">
        <f t="shared" si="365"/>
        <v xml:space="preserve"> </v>
      </c>
      <c r="AU451" s="379"/>
      <c r="AV451" s="395"/>
      <c r="AW451" s="472"/>
      <c r="AX451" s="400"/>
      <c r="AY451" s="395"/>
      <c r="AZ451" s="472"/>
      <c r="BA451" s="489" t="str">
        <f t="shared" si="366"/>
        <v xml:space="preserve"> </v>
      </c>
      <c r="BB451" s="397" t="str">
        <f t="shared" si="367"/>
        <v xml:space="preserve"> </v>
      </c>
      <c r="BC451" s="398" t="str">
        <f t="shared" si="368"/>
        <v xml:space="preserve"> </v>
      </c>
      <c r="BD451" s="401"/>
      <c r="BE451" s="402"/>
      <c r="BF451" s="472"/>
      <c r="BG451" s="403"/>
      <c r="BH451" s="402"/>
      <c r="BI451" s="472"/>
      <c r="BJ451" s="403"/>
      <c r="BK451" s="402"/>
      <c r="BL451" s="472"/>
      <c r="BM451" s="403"/>
      <c r="BN451" s="402"/>
      <c r="BO451" s="472"/>
      <c r="BP451" s="490" t="str">
        <f t="shared" si="369"/>
        <v/>
      </c>
      <c r="BQ451" s="475" t="str">
        <f t="shared" si="370"/>
        <v/>
      </c>
      <c r="BR451" s="405" t="str">
        <f t="shared" si="371"/>
        <v/>
      </c>
      <c r="BS451" s="906">
        <v>296</v>
      </c>
      <c r="BT451" s="907">
        <v>342</v>
      </c>
      <c r="BU451" s="907">
        <v>316</v>
      </c>
      <c r="BV451" s="907">
        <v>343</v>
      </c>
      <c r="BW451" s="5">
        <v>296</v>
      </c>
      <c r="BX451" s="5">
        <v>319</v>
      </c>
      <c r="BY451" s="403">
        <v>144</v>
      </c>
      <c r="BZ451" s="402">
        <v>117</v>
      </c>
      <c r="CA451" s="402">
        <v>185</v>
      </c>
      <c r="CB451" s="402">
        <v>225</v>
      </c>
      <c r="CC451" s="402">
        <v>189</v>
      </c>
      <c r="CD451" s="402">
        <v>198</v>
      </c>
      <c r="CE451" s="402">
        <v>164</v>
      </c>
      <c r="CF451" s="472">
        <v>160</v>
      </c>
      <c r="CG451" s="403"/>
      <c r="CH451" s="399"/>
      <c r="CI451" s="402"/>
      <c r="CJ451" s="402"/>
      <c r="CK451" s="402"/>
      <c r="CL451" s="402"/>
      <c r="CM451" s="402"/>
      <c r="CN451" s="472"/>
      <c r="CO451" s="489">
        <f t="shared" si="372"/>
        <v>144</v>
      </c>
      <c r="CP451" s="397">
        <f t="shared" si="373"/>
        <v>117</v>
      </c>
      <c r="CQ451" s="397">
        <f t="shared" si="374"/>
        <v>185</v>
      </c>
      <c r="CR451" s="397">
        <f t="shared" si="375"/>
        <v>225</v>
      </c>
      <c r="CS451" s="397">
        <f t="shared" si="376"/>
        <v>189</v>
      </c>
      <c r="CT451" s="397">
        <f t="shared" si="377"/>
        <v>198</v>
      </c>
      <c r="CU451" s="397">
        <f t="shared" si="378"/>
        <v>164</v>
      </c>
      <c r="CV451" s="491">
        <f t="shared" si="379"/>
        <v>160</v>
      </c>
      <c r="CW451" s="379">
        <v>99</v>
      </c>
      <c r="CX451" s="399">
        <v>88</v>
      </c>
      <c r="CY451" s="472">
        <v>80</v>
      </c>
      <c r="CZ451" s="400">
        <v>3</v>
      </c>
      <c r="DA451" s="399">
        <v>7</v>
      </c>
      <c r="DB451" s="472">
        <v>8</v>
      </c>
      <c r="DC451" s="404">
        <f t="shared" si="380"/>
        <v>96</v>
      </c>
      <c r="DD451" s="404">
        <f t="shared" si="381"/>
        <v>69</v>
      </c>
      <c r="DE451" s="405">
        <f t="shared" si="382"/>
        <v>72</v>
      </c>
      <c r="DF451" s="379">
        <v>30</v>
      </c>
      <c r="DG451" s="399">
        <v>23</v>
      </c>
      <c r="DH451" s="472">
        <v>38</v>
      </c>
      <c r="DI451" s="400">
        <v>43</v>
      </c>
      <c r="DJ451" s="399">
        <v>45</v>
      </c>
      <c r="DK451" s="472">
        <v>41</v>
      </c>
      <c r="DL451" s="400">
        <v>30</v>
      </c>
      <c r="DM451" s="399">
        <v>29</v>
      </c>
      <c r="DN451" s="472">
        <v>31</v>
      </c>
      <c r="DO451" s="400">
        <v>17</v>
      </c>
      <c r="DP451" s="399">
        <v>11</v>
      </c>
      <c r="DQ451" s="472">
        <v>13</v>
      </c>
      <c r="DR451" s="404">
        <f t="shared" si="383"/>
        <v>148</v>
      </c>
      <c r="DS451" s="404">
        <f t="shared" si="384"/>
        <v>126</v>
      </c>
      <c r="DT451" s="405">
        <f t="shared" si="385"/>
        <v>116</v>
      </c>
    </row>
    <row r="452" spans="1:135">
      <c r="A452" s="531" t="s">
        <v>514</v>
      </c>
      <c r="B452" s="532" t="s">
        <v>229</v>
      </c>
      <c r="C452" s="533">
        <v>217712</v>
      </c>
      <c r="D452" s="533">
        <v>10</v>
      </c>
      <c r="E452" s="395"/>
      <c r="F452" s="395"/>
      <c r="G452" s="395"/>
      <c r="H452" s="395"/>
      <c r="I452" s="472"/>
      <c r="J452" s="472"/>
      <c r="K452" s="394"/>
      <c r="L452" s="395"/>
      <c r="M452" s="395"/>
      <c r="N452" s="395"/>
      <c r="O452" s="396"/>
      <c r="P452" s="396"/>
      <c r="Q452" s="395"/>
      <c r="R452" s="395"/>
      <c r="S452" s="395"/>
      <c r="T452" s="395"/>
      <c r="U452" s="395"/>
      <c r="V452" s="472"/>
      <c r="W452" s="394"/>
      <c r="X452" s="395"/>
      <c r="Y452" s="395"/>
      <c r="Z452" s="395"/>
      <c r="AA452" s="396"/>
      <c r="AB452" s="396"/>
      <c r="AC452" s="395"/>
      <c r="AD452" s="395"/>
      <c r="AE452" s="395"/>
      <c r="AF452" s="395"/>
      <c r="AG452" s="395"/>
      <c r="AH452" s="472"/>
      <c r="AI452" s="489" t="str">
        <f t="shared" si="354"/>
        <v xml:space="preserve"> </v>
      </c>
      <c r="AJ452" s="397" t="str">
        <f t="shared" si="355"/>
        <v xml:space="preserve"> </v>
      </c>
      <c r="AK452" s="397" t="str">
        <f t="shared" si="356"/>
        <v xml:space="preserve"> </v>
      </c>
      <c r="AL452" s="397" t="str">
        <f t="shared" si="357"/>
        <v xml:space="preserve"> </v>
      </c>
      <c r="AM452" s="397" t="str">
        <f t="shared" si="358"/>
        <v xml:space="preserve"> </v>
      </c>
      <c r="AN452" s="397" t="str">
        <f t="shared" si="359"/>
        <v xml:space="preserve"> </v>
      </c>
      <c r="AO452" s="397" t="str">
        <f t="shared" si="360"/>
        <v xml:space="preserve"> </v>
      </c>
      <c r="AP452" s="397" t="str">
        <f t="shared" si="361"/>
        <v xml:space="preserve"> </v>
      </c>
      <c r="AQ452" s="397" t="str">
        <f t="shared" si="362"/>
        <v xml:space="preserve"> </v>
      </c>
      <c r="AR452" s="397" t="str">
        <f t="shared" si="363"/>
        <v xml:space="preserve"> </v>
      </c>
      <c r="AS452" s="397" t="str">
        <f t="shared" si="364"/>
        <v xml:space="preserve"> </v>
      </c>
      <c r="AT452" s="398" t="str">
        <f t="shared" si="365"/>
        <v xml:space="preserve"> </v>
      </c>
      <c r="AU452" s="379"/>
      <c r="AV452" s="395"/>
      <c r="AW452" s="472"/>
      <c r="AX452" s="400"/>
      <c r="AY452" s="395"/>
      <c r="AZ452" s="472"/>
      <c r="BA452" s="489" t="str">
        <f t="shared" si="366"/>
        <v xml:space="preserve"> </v>
      </c>
      <c r="BB452" s="397" t="str">
        <f t="shared" si="367"/>
        <v xml:space="preserve"> </v>
      </c>
      <c r="BC452" s="398" t="str">
        <f t="shared" si="368"/>
        <v xml:space="preserve"> </v>
      </c>
      <c r="BD452" s="401"/>
      <c r="BE452" s="402"/>
      <c r="BF452" s="472"/>
      <c r="BG452" s="403"/>
      <c r="BH452" s="402"/>
      <c r="BI452" s="472"/>
      <c r="BJ452" s="403"/>
      <c r="BK452" s="402"/>
      <c r="BL452" s="472"/>
      <c r="BM452" s="403"/>
      <c r="BN452" s="402"/>
      <c r="BO452" s="472"/>
      <c r="BP452" s="490" t="str">
        <f t="shared" si="369"/>
        <v/>
      </c>
      <c r="BQ452" s="475" t="str">
        <f t="shared" si="370"/>
        <v/>
      </c>
      <c r="BR452" s="405" t="str">
        <f t="shared" si="371"/>
        <v/>
      </c>
      <c r="BS452" s="906">
        <v>560</v>
      </c>
      <c r="BT452" s="907">
        <v>497</v>
      </c>
      <c r="BU452" s="907">
        <v>416</v>
      </c>
      <c r="BV452" s="907">
        <v>491</v>
      </c>
      <c r="BW452" s="5">
        <v>670</v>
      </c>
      <c r="BX452" s="5">
        <v>704</v>
      </c>
      <c r="BY452" s="403">
        <v>145</v>
      </c>
      <c r="BZ452" s="494">
        <v>108</v>
      </c>
      <c r="CA452" s="402">
        <v>176</v>
      </c>
      <c r="CB452" s="402">
        <v>188</v>
      </c>
      <c r="CC452" s="402">
        <v>157</v>
      </c>
      <c r="CD452" s="402">
        <v>138</v>
      </c>
      <c r="CE452" s="402">
        <v>179</v>
      </c>
      <c r="CF452" s="472">
        <v>165</v>
      </c>
      <c r="CG452" s="403"/>
      <c r="CH452" s="399"/>
      <c r="CI452" s="402"/>
      <c r="CJ452" s="402"/>
      <c r="CK452" s="402"/>
      <c r="CL452" s="402"/>
      <c r="CM452" s="402"/>
      <c r="CN452" s="472"/>
      <c r="CO452" s="489">
        <f t="shared" si="372"/>
        <v>145</v>
      </c>
      <c r="CP452" s="397">
        <f t="shared" si="373"/>
        <v>108</v>
      </c>
      <c r="CQ452" s="397">
        <f t="shared" si="374"/>
        <v>176</v>
      </c>
      <c r="CR452" s="397">
        <f t="shared" si="375"/>
        <v>188</v>
      </c>
      <c r="CS452" s="397">
        <f t="shared" si="376"/>
        <v>157</v>
      </c>
      <c r="CT452" s="397">
        <f t="shared" si="377"/>
        <v>138</v>
      </c>
      <c r="CU452" s="397">
        <f t="shared" si="378"/>
        <v>179</v>
      </c>
      <c r="CV452" s="491">
        <f t="shared" si="379"/>
        <v>165</v>
      </c>
      <c r="CW452" s="379">
        <v>65</v>
      </c>
      <c r="CX452" s="399">
        <v>93</v>
      </c>
      <c r="CY452" s="472">
        <v>83</v>
      </c>
      <c r="CZ452" s="400">
        <v>3</v>
      </c>
      <c r="DA452" s="399">
        <v>2</v>
      </c>
      <c r="DB452" s="472">
        <v>7</v>
      </c>
      <c r="DC452" s="404">
        <f t="shared" si="380"/>
        <v>70</v>
      </c>
      <c r="DD452" s="404">
        <f t="shared" si="381"/>
        <v>84</v>
      </c>
      <c r="DE452" s="405">
        <f t="shared" si="382"/>
        <v>75</v>
      </c>
      <c r="DF452" s="379">
        <v>29</v>
      </c>
      <c r="DG452" s="399">
        <v>14</v>
      </c>
      <c r="DH452" s="472">
        <v>10</v>
      </c>
      <c r="DI452" s="400">
        <v>35</v>
      </c>
      <c r="DJ452" s="399">
        <v>37</v>
      </c>
      <c r="DK452" s="472">
        <v>47</v>
      </c>
      <c r="DL452" s="400">
        <v>27</v>
      </c>
      <c r="DM452" s="399">
        <v>18</v>
      </c>
      <c r="DN452" s="472">
        <v>26</v>
      </c>
      <c r="DO452" s="400">
        <v>14</v>
      </c>
      <c r="DP452" s="399">
        <v>11</v>
      </c>
      <c r="DQ452" s="472">
        <v>8</v>
      </c>
      <c r="DR452" s="404">
        <f t="shared" si="383"/>
        <v>118</v>
      </c>
      <c r="DS452" s="404">
        <f t="shared" si="384"/>
        <v>114</v>
      </c>
      <c r="DT452" s="405">
        <f t="shared" si="385"/>
        <v>94</v>
      </c>
    </row>
    <row r="453" spans="1:135">
      <c r="A453" s="531" t="s">
        <v>514</v>
      </c>
      <c r="B453" s="534" t="s">
        <v>230</v>
      </c>
      <c r="C453" s="535">
        <v>218672</v>
      </c>
      <c r="D453" s="536">
        <v>10</v>
      </c>
      <c r="E453" s="395"/>
      <c r="F453" s="395"/>
      <c r="G453" s="395"/>
      <c r="H453" s="395"/>
      <c r="I453" s="472"/>
      <c r="J453" s="472"/>
      <c r="K453" s="394"/>
      <c r="L453" s="395"/>
      <c r="M453" s="395"/>
      <c r="N453" s="395"/>
      <c r="O453" s="396"/>
      <c r="P453" s="396"/>
      <c r="Q453" s="395"/>
      <c r="R453" s="395"/>
      <c r="S453" s="395"/>
      <c r="T453" s="395"/>
      <c r="U453" s="395"/>
      <c r="V453" s="472"/>
      <c r="W453" s="394"/>
      <c r="X453" s="395"/>
      <c r="Y453" s="395"/>
      <c r="Z453" s="395"/>
      <c r="AA453" s="396"/>
      <c r="AB453" s="396"/>
      <c r="AC453" s="395"/>
      <c r="AD453" s="395"/>
      <c r="AE453" s="395"/>
      <c r="AF453" s="395"/>
      <c r="AG453" s="395"/>
      <c r="AH453" s="472"/>
      <c r="AI453" s="489" t="str">
        <f t="shared" si="354"/>
        <v xml:space="preserve"> </v>
      </c>
      <c r="AJ453" s="397" t="str">
        <f t="shared" si="355"/>
        <v xml:space="preserve"> </v>
      </c>
      <c r="AK453" s="397" t="str">
        <f t="shared" si="356"/>
        <v xml:space="preserve"> </v>
      </c>
      <c r="AL453" s="397" t="str">
        <f t="shared" si="357"/>
        <v xml:space="preserve"> </v>
      </c>
      <c r="AM453" s="397" t="str">
        <f t="shared" si="358"/>
        <v xml:space="preserve"> </v>
      </c>
      <c r="AN453" s="397" t="str">
        <f t="shared" si="359"/>
        <v xml:space="preserve"> </v>
      </c>
      <c r="AO453" s="397" t="str">
        <f t="shared" si="360"/>
        <v xml:space="preserve"> </v>
      </c>
      <c r="AP453" s="397" t="str">
        <f t="shared" si="361"/>
        <v xml:space="preserve"> </v>
      </c>
      <c r="AQ453" s="397" t="str">
        <f t="shared" si="362"/>
        <v xml:space="preserve"> </v>
      </c>
      <c r="AR453" s="397" t="str">
        <f t="shared" si="363"/>
        <v xml:space="preserve"> </v>
      </c>
      <c r="AS453" s="397" t="str">
        <f t="shared" si="364"/>
        <v xml:space="preserve"> </v>
      </c>
      <c r="AT453" s="398" t="str">
        <f t="shared" si="365"/>
        <v xml:space="preserve"> </v>
      </c>
      <c r="AU453" s="379"/>
      <c r="AV453" s="395"/>
      <c r="AW453" s="472"/>
      <c r="AX453" s="400"/>
      <c r="AY453" s="395"/>
      <c r="AZ453" s="472"/>
      <c r="BA453" s="489" t="str">
        <f t="shared" si="366"/>
        <v xml:space="preserve"> </v>
      </c>
      <c r="BB453" s="397" t="str">
        <f t="shared" si="367"/>
        <v xml:space="preserve"> </v>
      </c>
      <c r="BC453" s="398" t="str">
        <f t="shared" si="368"/>
        <v xml:space="preserve"> </v>
      </c>
      <c r="BD453" s="401"/>
      <c r="BE453" s="402"/>
      <c r="BF453" s="472"/>
      <c r="BG453" s="403"/>
      <c r="BH453" s="402"/>
      <c r="BI453" s="472"/>
      <c r="BJ453" s="403"/>
      <c r="BK453" s="402"/>
      <c r="BL453" s="472"/>
      <c r="BM453" s="403"/>
      <c r="BN453" s="402"/>
      <c r="BO453" s="472"/>
      <c r="BP453" s="490" t="str">
        <f t="shared" si="369"/>
        <v/>
      </c>
      <c r="BQ453" s="475" t="str">
        <f t="shared" si="370"/>
        <v/>
      </c>
      <c r="BR453" s="405" t="str">
        <f t="shared" si="371"/>
        <v/>
      </c>
      <c r="BS453" s="906">
        <v>293</v>
      </c>
      <c r="BT453" s="907">
        <v>254</v>
      </c>
      <c r="BU453" s="907">
        <v>312</v>
      </c>
      <c r="BV453" s="907">
        <v>327</v>
      </c>
      <c r="BW453" s="5">
        <v>357</v>
      </c>
      <c r="BX453" s="5">
        <v>445</v>
      </c>
      <c r="BY453" s="403">
        <v>168</v>
      </c>
      <c r="BZ453" s="402">
        <v>202</v>
      </c>
      <c r="CA453" s="402">
        <v>214</v>
      </c>
      <c r="CB453" s="402">
        <v>197</v>
      </c>
      <c r="CC453" s="402">
        <v>234</v>
      </c>
      <c r="CD453" s="402">
        <v>234</v>
      </c>
      <c r="CE453" s="402">
        <v>259</v>
      </c>
      <c r="CF453" s="472">
        <v>330</v>
      </c>
      <c r="CG453" s="403"/>
      <c r="CH453" s="399"/>
      <c r="CI453" s="402"/>
      <c r="CJ453" s="402"/>
      <c r="CK453" s="402"/>
      <c r="CL453" s="402"/>
      <c r="CM453" s="402"/>
      <c r="CN453" s="472"/>
      <c r="CO453" s="489">
        <f t="shared" si="372"/>
        <v>168</v>
      </c>
      <c r="CP453" s="397">
        <f t="shared" si="373"/>
        <v>202</v>
      </c>
      <c r="CQ453" s="397">
        <f t="shared" si="374"/>
        <v>214</v>
      </c>
      <c r="CR453" s="397">
        <f t="shared" si="375"/>
        <v>197</v>
      </c>
      <c r="CS453" s="397">
        <f t="shared" si="376"/>
        <v>234</v>
      </c>
      <c r="CT453" s="397">
        <f t="shared" si="377"/>
        <v>234</v>
      </c>
      <c r="CU453" s="397">
        <f t="shared" si="378"/>
        <v>259</v>
      </c>
      <c r="CV453" s="491">
        <f t="shared" si="379"/>
        <v>330</v>
      </c>
      <c r="CW453" s="379">
        <v>151</v>
      </c>
      <c r="CX453" s="399">
        <v>155</v>
      </c>
      <c r="CY453" s="472">
        <v>196</v>
      </c>
      <c r="CZ453" s="400">
        <v>37</v>
      </c>
      <c r="DA453" s="399">
        <v>45</v>
      </c>
      <c r="DB453" s="472">
        <v>47</v>
      </c>
      <c r="DC453" s="404">
        <f t="shared" si="380"/>
        <v>46</v>
      </c>
      <c r="DD453" s="404">
        <f t="shared" si="381"/>
        <v>59</v>
      </c>
      <c r="DE453" s="405">
        <f t="shared" si="382"/>
        <v>87</v>
      </c>
      <c r="DF453" s="379">
        <v>65</v>
      </c>
      <c r="DG453" s="399">
        <v>61</v>
      </c>
      <c r="DH453" s="472">
        <v>78</v>
      </c>
      <c r="DI453" s="400">
        <v>68</v>
      </c>
      <c r="DJ453" s="399">
        <v>70</v>
      </c>
      <c r="DK453" s="472">
        <v>71</v>
      </c>
      <c r="DL453" s="400">
        <v>11</v>
      </c>
      <c r="DM453" s="399">
        <v>19</v>
      </c>
      <c r="DN453" s="472">
        <v>13</v>
      </c>
      <c r="DO453" s="493">
        <v>46</v>
      </c>
      <c r="DP453" s="399">
        <v>70</v>
      </c>
      <c r="DQ453" s="472">
        <v>70</v>
      </c>
      <c r="DR453" s="404">
        <f t="shared" si="383"/>
        <v>75</v>
      </c>
      <c r="DS453" s="404">
        <f t="shared" si="384"/>
        <v>84</v>
      </c>
      <c r="DT453" s="405">
        <f t="shared" si="385"/>
        <v>73</v>
      </c>
    </row>
    <row r="454" spans="1:135">
      <c r="A454" s="531" t="s">
        <v>514</v>
      </c>
      <c r="B454" s="534" t="s">
        <v>231</v>
      </c>
      <c r="C454" s="535">
        <v>218681</v>
      </c>
      <c r="D454" s="536">
        <v>10</v>
      </c>
      <c r="E454" s="395"/>
      <c r="F454" s="395"/>
      <c r="G454" s="395"/>
      <c r="H454" s="395"/>
      <c r="I454" s="472"/>
      <c r="J454" s="472"/>
      <c r="K454" s="394"/>
      <c r="L454" s="395"/>
      <c r="M454" s="395"/>
      <c r="N454" s="395"/>
      <c r="O454" s="396"/>
      <c r="P454" s="396"/>
      <c r="Q454" s="395"/>
      <c r="R454" s="395"/>
      <c r="S454" s="395"/>
      <c r="T454" s="395"/>
      <c r="U454" s="395"/>
      <c r="V454" s="472"/>
      <c r="W454" s="394"/>
      <c r="X454" s="395"/>
      <c r="Y454" s="395"/>
      <c r="Z454" s="395"/>
      <c r="AA454" s="396"/>
      <c r="AB454" s="396"/>
      <c r="AC454" s="395"/>
      <c r="AD454" s="395"/>
      <c r="AE454" s="395"/>
      <c r="AF454" s="395"/>
      <c r="AG454" s="395"/>
      <c r="AH454" s="472"/>
      <c r="AI454" s="489" t="str">
        <f t="shared" ref="AI454:AI517" si="386">IF(K454&gt;0,K454-W454," " )</f>
        <v xml:space="preserve"> </v>
      </c>
      <c r="AJ454" s="397" t="str">
        <f t="shared" ref="AJ454:AJ517" si="387">IF(L454&gt;0,L454-X454," " )</f>
        <v xml:space="preserve"> </v>
      </c>
      <c r="AK454" s="397" t="str">
        <f t="shared" ref="AK454:AK517" si="388">IF(M454&gt;0,M454-Y454," " )</f>
        <v xml:space="preserve"> </v>
      </c>
      <c r="AL454" s="397" t="str">
        <f t="shared" ref="AL454:AL517" si="389">IF(N454&gt;0,N454-Z454," " )</f>
        <v xml:space="preserve"> </v>
      </c>
      <c r="AM454" s="397" t="str">
        <f t="shared" ref="AM454:AM517" si="390">IF(O454&gt;0,O454-AA454," " )</f>
        <v xml:space="preserve"> </v>
      </c>
      <c r="AN454" s="397" t="str">
        <f t="shared" ref="AN454:AN517" si="391">IF(P454&gt;0,P454-AB454," " )</f>
        <v xml:space="preserve"> </v>
      </c>
      <c r="AO454" s="397" t="str">
        <f t="shared" ref="AO454:AO517" si="392">IF(Q454&gt;0,Q454-AC454," " )</f>
        <v xml:space="preserve"> </v>
      </c>
      <c r="AP454" s="397" t="str">
        <f t="shared" ref="AP454:AP517" si="393">IF(R454&gt;0,R454-AD454," " )</f>
        <v xml:space="preserve"> </v>
      </c>
      <c r="AQ454" s="397" t="str">
        <f t="shared" ref="AQ454:AQ517" si="394">IF(S454&gt;0,S454-AE454," " )</f>
        <v xml:space="preserve"> </v>
      </c>
      <c r="AR454" s="397" t="str">
        <f t="shared" ref="AR454:AR517" si="395">IF(T454&gt;0,T454-AF454," " )</f>
        <v xml:space="preserve"> </v>
      </c>
      <c r="AS454" s="397" t="str">
        <f t="shared" ref="AS454:AS517" si="396">IF(U454&gt;0,U454-AG454," " )</f>
        <v xml:space="preserve"> </v>
      </c>
      <c r="AT454" s="398" t="str">
        <f t="shared" ref="AT454:AT517" si="397">IF(V454&gt;0,V454-AH454," " )</f>
        <v xml:space="preserve"> </v>
      </c>
      <c r="AU454" s="379"/>
      <c r="AV454" s="395"/>
      <c r="AW454" s="472"/>
      <c r="AX454" s="400"/>
      <c r="AY454" s="395"/>
      <c r="AZ454" s="472"/>
      <c r="BA454" s="489" t="str">
        <f t="shared" ref="BA454:BA517" si="398">IF(AR454=" "," ",(AR454-AU454-AX454))</f>
        <v xml:space="preserve"> </v>
      </c>
      <c r="BB454" s="397" t="str">
        <f t="shared" ref="BB454:BB517" si="399">IF(AS454=" "," ",(AS454-AV454-AY454))</f>
        <v xml:space="preserve"> </v>
      </c>
      <c r="BC454" s="398" t="str">
        <f t="shared" ref="BC454:BC517" si="400">IF(AT454=" "," ",(AT454-AW454-AZ454))</f>
        <v xml:space="preserve"> </v>
      </c>
      <c r="BD454" s="401"/>
      <c r="BE454" s="402"/>
      <c r="BF454" s="472"/>
      <c r="BG454" s="403"/>
      <c r="BH454" s="402"/>
      <c r="BI454" s="472"/>
      <c r="BJ454" s="403"/>
      <c r="BK454" s="402"/>
      <c r="BL454" s="472"/>
      <c r="BM454" s="403"/>
      <c r="BN454" s="402"/>
      <c r="BO454" s="472"/>
      <c r="BP454" s="490" t="str">
        <f t="shared" ref="BP454:BP517" si="401">IF(AM454=" ","",(AM454-SUM(BD454,BJ454,BM454)))</f>
        <v/>
      </c>
      <c r="BQ454" s="475" t="str">
        <f t="shared" ref="BQ454:BQ517" si="402">IF(AN454=" ","",(AN454-SUM(BE454,BK454,BN454)))</f>
        <v/>
      </c>
      <c r="BR454" s="405" t="str">
        <f t="shared" ref="BR454:BR517" si="403">IF(AO454=" ","",(AO454-SUM(BF454,BL454,BO454)))</f>
        <v/>
      </c>
      <c r="BS454" s="906">
        <v>226</v>
      </c>
      <c r="BT454" s="907">
        <v>224</v>
      </c>
      <c r="BU454" s="907">
        <v>196</v>
      </c>
      <c r="BV454" s="907">
        <v>236</v>
      </c>
      <c r="BW454" s="5">
        <v>288</v>
      </c>
      <c r="BX454" s="5">
        <v>336</v>
      </c>
      <c r="BY454" s="403">
        <v>137</v>
      </c>
      <c r="BZ454" s="402">
        <v>117</v>
      </c>
      <c r="CA454" s="402">
        <v>140</v>
      </c>
      <c r="CB454" s="402">
        <v>144</v>
      </c>
      <c r="CC454" s="402">
        <v>121</v>
      </c>
      <c r="CD454" s="402">
        <v>148</v>
      </c>
      <c r="CE454" s="402">
        <v>186</v>
      </c>
      <c r="CF454" s="472">
        <v>220</v>
      </c>
      <c r="CG454" s="403"/>
      <c r="CH454" s="399"/>
      <c r="CI454" s="402"/>
      <c r="CJ454" s="402"/>
      <c r="CK454" s="402"/>
      <c r="CL454" s="402"/>
      <c r="CM454" s="402"/>
      <c r="CN454" s="472"/>
      <c r="CO454" s="489">
        <f t="shared" ref="CO454:CO517" si="404">IF(BY454&gt;0,BY454-CG454,"")</f>
        <v>137</v>
      </c>
      <c r="CP454" s="397">
        <f t="shared" ref="CP454:CP517" si="405">IF(BZ454&gt;0,BZ454-CH454,"")</f>
        <v>117</v>
      </c>
      <c r="CQ454" s="397">
        <f t="shared" ref="CQ454:CQ517" si="406">IF(CA454&gt;0,CA454-CI454,"")</f>
        <v>140</v>
      </c>
      <c r="CR454" s="397">
        <f t="shared" ref="CR454:CR517" si="407">IF(CB454&gt;0,CB454-CJ454,"")</f>
        <v>144</v>
      </c>
      <c r="CS454" s="397">
        <f t="shared" ref="CS454:CS517" si="408">IF(CC454&gt;0,CC454-CK454,"")</f>
        <v>121</v>
      </c>
      <c r="CT454" s="397">
        <f t="shared" ref="CT454:CT517" si="409">IF(CD454&gt;0,CD454-CL454,"")</f>
        <v>148</v>
      </c>
      <c r="CU454" s="397">
        <f t="shared" ref="CU454:CU517" si="410">IF(CE454&gt;0,CE454-CM454,"")</f>
        <v>186</v>
      </c>
      <c r="CV454" s="491">
        <f t="shared" ref="CV454:CV517" si="411">IF(CF454&gt;0,CF454-CN454,"")</f>
        <v>220</v>
      </c>
      <c r="CW454" s="379">
        <v>86</v>
      </c>
      <c r="CX454" s="399">
        <v>106</v>
      </c>
      <c r="CY454" s="472">
        <v>99</v>
      </c>
      <c r="CZ454" s="400">
        <v>19</v>
      </c>
      <c r="DA454" s="399">
        <v>33</v>
      </c>
      <c r="DB454" s="472">
        <v>35</v>
      </c>
      <c r="DC454" s="404">
        <f t="shared" ref="DC454:DC517" si="412">IF(CT454="","",(CT454-CW454-CZ454))</f>
        <v>43</v>
      </c>
      <c r="DD454" s="404">
        <f t="shared" ref="DD454:DD517" si="413">IF(CU454="","",(CU454-CX454-DA454))</f>
        <v>47</v>
      </c>
      <c r="DE454" s="405">
        <f t="shared" ref="DE454:DE517" si="414">IF(CV454="","",(CV454-CY454-DB454))</f>
        <v>86</v>
      </c>
      <c r="DF454" s="379">
        <v>22</v>
      </c>
      <c r="DG454" s="399">
        <v>30</v>
      </c>
      <c r="DH454" s="472">
        <v>34</v>
      </c>
      <c r="DI454" s="400">
        <v>40</v>
      </c>
      <c r="DJ454" s="399">
        <v>38</v>
      </c>
      <c r="DK454" s="472">
        <v>35</v>
      </c>
      <c r="DL454" s="400">
        <v>8</v>
      </c>
      <c r="DM454" s="399">
        <v>7</v>
      </c>
      <c r="DN454" s="472">
        <v>9</v>
      </c>
      <c r="DO454" s="400">
        <v>40</v>
      </c>
      <c r="DP454" s="399">
        <v>28</v>
      </c>
      <c r="DQ454" s="472">
        <v>39</v>
      </c>
      <c r="DR454" s="404">
        <f t="shared" ref="DR454:DR517" si="415">IF(CR454="","",(CR454-SUM(DF454,DL454,DO454)))</f>
        <v>74</v>
      </c>
      <c r="DS454" s="404">
        <f t="shared" ref="DS454:DS517" si="416">IF(CS454="","",(CS454-SUM(DG454,DM454,DP454)))</f>
        <v>56</v>
      </c>
      <c r="DT454" s="405">
        <f t="shared" ref="DT454:DT517" si="417">IF(CT454="","",(CT454-SUM(DH454,DN454,DQ454)))</f>
        <v>66</v>
      </c>
    </row>
    <row r="455" spans="1:135">
      <c r="A455" s="531" t="s">
        <v>514</v>
      </c>
      <c r="B455" s="534" t="s">
        <v>232</v>
      </c>
      <c r="C455" s="535">
        <v>218690</v>
      </c>
      <c r="D455" s="536">
        <v>10</v>
      </c>
      <c r="E455" s="395"/>
      <c r="F455" s="395"/>
      <c r="G455" s="395"/>
      <c r="H455" s="395"/>
      <c r="I455" s="472"/>
      <c r="J455" s="472"/>
      <c r="K455" s="394"/>
      <c r="L455" s="395"/>
      <c r="M455" s="395"/>
      <c r="N455" s="395"/>
      <c r="O455" s="396"/>
      <c r="P455" s="396"/>
      <c r="Q455" s="395"/>
      <c r="R455" s="395"/>
      <c r="S455" s="395"/>
      <c r="T455" s="395"/>
      <c r="U455" s="395"/>
      <c r="V455" s="472"/>
      <c r="W455" s="394"/>
      <c r="X455" s="395"/>
      <c r="Y455" s="395"/>
      <c r="Z455" s="395"/>
      <c r="AA455" s="396"/>
      <c r="AB455" s="396"/>
      <c r="AC455" s="395"/>
      <c r="AD455" s="395"/>
      <c r="AE455" s="395"/>
      <c r="AF455" s="395"/>
      <c r="AG455" s="395"/>
      <c r="AH455" s="472"/>
      <c r="AI455" s="489" t="str">
        <f t="shared" si="386"/>
        <v xml:space="preserve"> </v>
      </c>
      <c r="AJ455" s="397" t="str">
        <f t="shared" si="387"/>
        <v xml:space="preserve"> </v>
      </c>
      <c r="AK455" s="397" t="str">
        <f t="shared" si="388"/>
        <v xml:space="preserve"> </v>
      </c>
      <c r="AL455" s="397" t="str">
        <f t="shared" si="389"/>
        <v xml:space="preserve"> </v>
      </c>
      <c r="AM455" s="397" t="str">
        <f t="shared" si="390"/>
        <v xml:space="preserve"> </v>
      </c>
      <c r="AN455" s="397" t="str">
        <f t="shared" si="391"/>
        <v xml:space="preserve"> </v>
      </c>
      <c r="AO455" s="397" t="str">
        <f t="shared" si="392"/>
        <v xml:space="preserve"> </v>
      </c>
      <c r="AP455" s="397" t="str">
        <f t="shared" si="393"/>
        <v xml:space="preserve"> </v>
      </c>
      <c r="AQ455" s="397" t="str">
        <f t="shared" si="394"/>
        <v xml:space="preserve"> </v>
      </c>
      <c r="AR455" s="397" t="str">
        <f t="shared" si="395"/>
        <v xml:space="preserve"> </v>
      </c>
      <c r="AS455" s="397" t="str">
        <f t="shared" si="396"/>
        <v xml:space="preserve"> </v>
      </c>
      <c r="AT455" s="398" t="str">
        <f t="shared" si="397"/>
        <v xml:space="preserve"> </v>
      </c>
      <c r="AU455" s="379"/>
      <c r="AV455" s="395"/>
      <c r="AW455" s="472"/>
      <c r="AX455" s="400"/>
      <c r="AY455" s="395"/>
      <c r="AZ455" s="472"/>
      <c r="BA455" s="489" t="str">
        <f t="shared" si="398"/>
        <v xml:space="preserve"> </v>
      </c>
      <c r="BB455" s="397" t="str">
        <f t="shared" si="399"/>
        <v xml:space="preserve"> </v>
      </c>
      <c r="BC455" s="398" t="str">
        <f t="shared" si="400"/>
        <v xml:space="preserve"> </v>
      </c>
      <c r="BD455" s="401"/>
      <c r="BE455" s="402"/>
      <c r="BF455" s="472"/>
      <c r="BG455" s="403"/>
      <c r="BH455" s="402"/>
      <c r="BI455" s="472"/>
      <c r="BJ455" s="403"/>
      <c r="BK455" s="402"/>
      <c r="BL455" s="472"/>
      <c r="BM455" s="403"/>
      <c r="BN455" s="402"/>
      <c r="BO455" s="472"/>
      <c r="BP455" s="490" t="str">
        <f t="shared" si="401"/>
        <v/>
      </c>
      <c r="BQ455" s="475" t="str">
        <f t="shared" si="402"/>
        <v/>
      </c>
      <c r="BR455" s="405" t="str">
        <f t="shared" si="403"/>
        <v/>
      </c>
      <c r="BS455" s="906">
        <v>294</v>
      </c>
      <c r="BT455" s="907">
        <v>290</v>
      </c>
      <c r="BU455" s="907">
        <v>336</v>
      </c>
      <c r="BV455" s="907">
        <v>309</v>
      </c>
      <c r="BW455" s="5">
        <v>339</v>
      </c>
      <c r="BX455" s="5">
        <v>384</v>
      </c>
      <c r="BY455" s="403">
        <v>193</v>
      </c>
      <c r="BZ455" s="402">
        <v>175</v>
      </c>
      <c r="CA455" s="402">
        <v>198</v>
      </c>
      <c r="CB455" s="402">
        <v>178</v>
      </c>
      <c r="CC455" s="402">
        <v>208</v>
      </c>
      <c r="CD455" s="402">
        <v>191</v>
      </c>
      <c r="CE455" s="402">
        <v>225</v>
      </c>
      <c r="CF455" s="472">
        <v>261</v>
      </c>
      <c r="CG455" s="403"/>
      <c r="CH455" s="399"/>
      <c r="CI455" s="402"/>
      <c r="CJ455" s="402"/>
      <c r="CK455" s="402"/>
      <c r="CL455" s="402"/>
      <c r="CM455" s="402"/>
      <c r="CN455" s="472"/>
      <c r="CO455" s="489">
        <f t="shared" si="404"/>
        <v>193</v>
      </c>
      <c r="CP455" s="397">
        <f t="shared" si="405"/>
        <v>175</v>
      </c>
      <c r="CQ455" s="397">
        <f t="shared" si="406"/>
        <v>198</v>
      </c>
      <c r="CR455" s="397">
        <f t="shared" si="407"/>
        <v>178</v>
      </c>
      <c r="CS455" s="397">
        <f t="shared" si="408"/>
        <v>208</v>
      </c>
      <c r="CT455" s="397">
        <f t="shared" si="409"/>
        <v>191</v>
      </c>
      <c r="CU455" s="397">
        <f t="shared" si="410"/>
        <v>225</v>
      </c>
      <c r="CV455" s="491">
        <f t="shared" si="411"/>
        <v>261</v>
      </c>
      <c r="CW455" s="379">
        <v>108</v>
      </c>
      <c r="CX455" s="399">
        <v>135</v>
      </c>
      <c r="CY455" s="472">
        <v>148</v>
      </c>
      <c r="CZ455" s="400">
        <v>34</v>
      </c>
      <c r="DA455" s="399">
        <v>40</v>
      </c>
      <c r="DB455" s="472">
        <v>60</v>
      </c>
      <c r="DC455" s="404">
        <f t="shared" si="412"/>
        <v>49</v>
      </c>
      <c r="DD455" s="404">
        <f t="shared" si="413"/>
        <v>50</v>
      </c>
      <c r="DE455" s="405">
        <f t="shared" si="414"/>
        <v>53</v>
      </c>
      <c r="DF455" s="379">
        <v>7</v>
      </c>
      <c r="DG455" s="399">
        <v>6</v>
      </c>
      <c r="DH455" s="472">
        <v>10</v>
      </c>
      <c r="DI455" s="400">
        <v>35</v>
      </c>
      <c r="DJ455" s="399">
        <v>23</v>
      </c>
      <c r="DK455" s="472">
        <v>22</v>
      </c>
      <c r="DL455" s="400">
        <v>19</v>
      </c>
      <c r="DM455" s="399">
        <v>17</v>
      </c>
      <c r="DN455" s="472">
        <v>19</v>
      </c>
      <c r="DO455" s="493">
        <v>75</v>
      </c>
      <c r="DP455" s="399">
        <v>107</v>
      </c>
      <c r="DQ455" s="472">
        <v>76</v>
      </c>
      <c r="DR455" s="404">
        <f t="shared" si="415"/>
        <v>77</v>
      </c>
      <c r="DS455" s="404">
        <f t="shared" si="416"/>
        <v>78</v>
      </c>
      <c r="DT455" s="405">
        <f t="shared" si="417"/>
        <v>86</v>
      </c>
    </row>
    <row r="456" spans="1:135">
      <c r="A456" s="531" t="s">
        <v>514</v>
      </c>
      <c r="B456" s="534" t="s">
        <v>233</v>
      </c>
      <c r="C456" s="535">
        <v>218706</v>
      </c>
      <c r="D456" s="536">
        <v>10</v>
      </c>
      <c r="E456" s="395"/>
      <c r="F456" s="395"/>
      <c r="G456" s="395"/>
      <c r="H456" s="395"/>
      <c r="I456" s="472"/>
      <c r="J456" s="472"/>
      <c r="K456" s="394"/>
      <c r="L456" s="395"/>
      <c r="M456" s="395"/>
      <c r="N456" s="395"/>
      <c r="O456" s="396"/>
      <c r="P456" s="396"/>
      <c r="Q456" s="395"/>
      <c r="R456" s="395"/>
      <c r="S456" s="395"/>
      <c r="T456" s="395"/>
      <c r="U456" s="395"/>
      <c r="V456" s="472"/>
      <c r="W456" s="394"/>
      <c r="X456" s="395"/>
      <c r="Y456" s="395"/>
      <c r="Z456" s="395"/>
      <c r="AA456" s="396"/>
      <c r="AB456" s="396"/>
      <c r="AC456" s="395"/>
      <c r="AD456" s="395"/>
      <c r="AE456" s="395"/>
      <c r="AF456" s="395"/>
      <c r="AG456" s="395"/>
      <c r="AH456" s="472"/>
      <c r="AI456" s="489" t="str">
        <f t="shared" si="386"/>
        <v xml:space="preserve"> </v>
      </c>
      <c r="AJ456" s="397" t="str">
        <f t="shared" si="387"/>
        <v xml:space="preserve"> </v>
      </c>
      <c r="AK456" s="397" t="str">
        <f t="shared" si="388"/>
        <v xml:space="preserve"> </v>
      </c>
      <c r="AL456" s="397" t="str">
        <f t="shared" si="389"/>
        <v xml:space="preserve"> </v>
      </c>
      <c r="AM456" s="397" t="str">
        <f t="shared" si="390"/>
        <v xml:space="preserve"> </v>
      </c>
      <c r="AN456" s="397" t="str">
        <f t="shared" si="391"/>
        <v xml:space="preserve"> </v>
      </c>
      <c r="AO456" s="397" t="str">
        <f t="shared" si="392"/>
        <v xml:space="preserve"> </v>
      </c>
      <c r="AP456" s="397" t="str">
        <f t="shared" si="393"/>
        <v xml:space="preserve"> </v>
      </c>
      <c r="AQ456" s="397" t="str">
        <f t="shared" si="394"/>
        <v xml:space="preserve"> </v>
      </c>
      <c r="AR456" s="397" t="str">
        <f t="shared" si="395"/>
        <v xml:space="preserve"> </v>
      </c>
      <c r="AS456" s="397" t="str">
        <f t="shared" si="396"/>
        <v xml:space="preserve"> </v>
      </c>
      <c r="AT456" s="398" t="str">
        <f t="shared" si="397"/>
        <v xml:space="preserve"> </v>
      </c>
      <c r="AU456" s="379"/>
      <c r="AV456" s="395"/>
      <c r="AW456" s="472"/>
      <c r="AX456" s="400"/>
      <c r="AY456" s="395"/>
      <c r="AZ456" s="472"/>
      <c r="BA456" s="489" t="str">
        <f t="shared" si="398"/>
        <v xml:space="preserve"> </v>
      </c>
      <c r="BB456" s="397" t="str">
        <f t="shared" si="399"/>
        <v xml:space="preserve"> </v>
      </c>
      <c r="BC456" s="398" t="str">
        <f t="shared" si="400"/>
        <v xml:space="preserve"> </v>
      </c>
      <c r="BD456" s="401"/>
      <c r="BE456" s="402"/>
      <c r="BF456" s="472"/>
      <c r="BG456" s="403"/>
      <c r="BH456" s="402"/>
      <c r="BI456" s="472"/>
      <c r="BJ456" s="403"/>
      <c r="BK456" s="402"/>
      <c r="BL456" s="472"/>
      <c r="BM456" s="403"/>
      <c r="BN456" s="402"/>
      <c r="BO456" s="472"/>
      <c r="BP456" s="490" t="str">
        <f t="shared" si="401"/>
        <v/>
      </c>
      <c r="BQ456" s="475" t="str">
        <f t="shared" si="402"/>
        <v/>
      </c>
      <c r="BR456" s="405" t="str">
        <f t="shared" si="403"/>
        <v/>
      </c>
      <c r="BS456" s="906">
        <v>103</v>
      </c>
      <c r="BT456" s="907">
        <v>81</v>
      </c>
      <c r="BU456" s="907">
        <v>103</v>
      </c>
      <c r="BV456" s="907">
        <v>86</v>
      </c>
      <c r="BW456" s="5">
        <v>108</v>
      </c>
      <c r="BX456" s="5">
        <v>101</v>
      </c>
      <c r="BY456" s="508">
        <v>33</v>
      </c>
      <c r="BZ456" s="402">
        <v>55</v>
      </c>
      <c r="CA456" s="402">
        <v>56</v>
      </c>
      <c r="CB456" s="402">
        <v>52</v>
      </c>
      <c r="CC456" s="402">
        <v>79</v>
      </c>
      <c r="CD456" s="402">
        <v>63</v>
      </c>
      <c r="CE456" s="402">
        <v>67</v>
      </c>
      <c r="CF456" s="472">
        <v>78</v>
      </c>
      <c r="CG456" s="403"/>
      <c r="CH456" s="399"/>
      <c r="CI456" s="402"/>
      <c r="CJ456" s="402"/>
      <c r="CK456" s="402"/>
      <c r="CL456" s="402"/>
      <c r="CM456" s="402"/>
      <c r="CN456" s="472"/>
      <c r="CO456" s="489">
        <f t="shared" si="404"/>
        <v>33</v>
      </c>
      <c r="CP456" s="397">
        <f t="shared" si="405"/>
        <v>55</v>
      </c>
      <c r="CQ456" s="397">
        <f t="shared" si="406"/>
        <v>56</v>
      </c>
      <c r="CR456" s="397">
        <f t="shared" si="407"/>
        <v>52</v>
      </c>
      <c r="CS456" s="397">
        <f t="shared" si="408"/>
        <v>79</v>
      </c>
      <c r="CT456" s="397">
        <f t="shared" si="409"/>
        <v>63</v>
      </c>
      <c r="CU456" s="397">
        <f t="shared" si="410"/>
        <v>67</v>
      </c>
      <c r="CV456" s="491">
        <f t="shared" si="411"/>
        <v>78</v>
      </c>
      <c r="CW456" s="379">
        <v>37</v>
      </c>
      <c r="CX456" s="399">
        <v>43</v>
      </c>
      <c r="CY456" s="472">
        <v>42</v>
      </c>
      <c r="CZ456" s="400">
        <v>11</v>
      </c>
      <c r="DA456" s="399">
        <v>8</v>
      </c>
      <c r="DB456" s="472">
        <v>11</v>
      </c>
      <c r="DC456" s="404">
        <f t="shared" si="412"/>
        <v>15</v>
      </c>
      <c r="DD456" s="404">
        <f t="shared" si="413"/>
        <v>16</v>
      </c>
      <c r="DE456" s="405">
        <f t="shared" si="414"/>
        <v>25</v>
      </c>
      <c r="DF456" s="379">
        <v>23</v>
      </c>
      <c r="DG456" s="399">
        <v>16</v>
      </c>
      <c r="DH456" s="472">
        <v>23</v>
      </c>
      <c r="DI456" s="400">
        <v>16</v>
      </c>
      <c r="DJ456" s="399">
        <v>18</v>
      </c>
      <c r="DK456" s="472">
        <v>24</v>
      </c>
      <c r="DL456" s="400">
        <v>3</v>
      </c>
      <c r="DM456" s="399">
        <v>5</v>
      </c>
      <c r="DN456" s="472">
        <v>0</v>
      </c>
      <c r="DO456" s="400">
        <v>16</v>
      </c>
      <c r="DP456" s="399">
        <v>34</v>
      </c>
      <c r="DQ456" s="472">
        <v>21</v>
      </c>
      <c r="DR456" s="404">
        <f t="shared" si="415"/>
        <v>10</v>
      </c>
      <c r="DS456" s="404">
        <f t="shared" si="416"/>
        <v>24</v>
      </c>
      <c r="DT456" s="405">
        <f t="shared" si="417"/>
        <v>19</v>
      </c>
    </row>
    <row r="457" spans="1:135">
      <c r="A457" s="531" t="s">
        <v>514</v>
      </c>
      <c r="B457" s="532" t="s">
        <v>234</v>
      </c>
      <c r="C457" s="533">
        <v>218955</v>
      </c>
      <c r="D457" s="533">
        <v>10</v>
      </c>
      <c r="E457" s="395"/>
      <c r="F457" s="395"/>
      <c r="G457" s="395"/>
      <c r="H457" s="395"/>
      <c r="I457" s="472"/>
      <c r="J457" s="472"/>
      <c r="K457" s="394"/>
      <c r="L457" s="395"/>
      <c r="M457" s="395"/>
      <c r="N457" s="395"/>
      <c r="O457" s="396"/>
      <c r="P457" s="396"/>
      <c r="Q457" s="395"/>
      <c r="R457" s="395"/>
      <c r="S457" s="395"/>
      <c r="T457" s="395"/>
      <c r="U457" s="395"/>
      <c r="V457" s="472"/>
      <c r="W457" s="394"/>
      <c r="X457" s="395"/>
      <c r="Y457" s="395"/>
      <c r="Z457" s="395"/>
      <c r="AA457" s="396"/>
      <c r="AB457" s="396"/>
      <c r="AC457" s="395"/>
      <c r="AD457" s="395"/>
      <c r="AE457" s="395"/>
      <c r="AF457" s="395"/>
      <c r="AG457" s="395"/>
      <c r="AH457" s="472"/>
      <c r="AI457" s="489" t="str">
        <f t="shared" si="386"/>
        <v xml:space="preserve"> </v>
      </c>
      <c r="AJ457" s="397" t="str">
        <f t="shared" si="387"/>
        <v xml:space="preserve"> </v>
      </c>
      <c r="AK457" s="397" t="str">
        <f t="shared" si="388"/>
        <v xml:space="preserve"> </v>
      </c>
      <c r="AL457" s="397" t="str">
        <f t="shared" si="389"/>
        <v xml:space="preserve"> </v>
      </c>
      <c r="AM457" s="397" t="str">
        <f t="shared" si="390"/>
        <v xml:space="preserve"> </v>
      </c>
      <c r="AN457" s="397" t="str">
        <f t="shared" si="391"/>
        <v xml:space="preserve"> </v>
      </c>
      <c r="AO457" s="397" t="str">
        <f t="shared" si="392"/>
        <v xml:space="preserve"> </v>
      </c>
      <c r="AP457" s="397" t="str">
        <f t="shared" si="393"/>
        <v xml:space="preserve"> </v>
      </c>
      <c r="AQ457" s="397" t="str">
        <f t="shared" si="394"/>
        <v xml:space="preserve"> </v>
      </c>
      <c r="AR457" s="397" t="str">
        <f t="shared" si="395"/>
        <v xml:space="preserve"> </v>
      </c>
      <c r="AS457" s="397" t="str">
        <f t="shared" si="396"/>
        <v xml:space="preserve"> </v>
      </c>
      <c r="AT457" s="398" t="str">
        <f t="shared" si="397"/>
        <v xml:space="preserve"> </v>
      </c>
      <c r="AU457" s="379"/>
      <c r="AV457" s="395"/>
      <c r="AW457" s="472"/>
      <c r="AX457" s="400"/>
      <c r="AY457" s="395"/>
      <c r="AZ457" s="472"/>
      <c r="BA457" s="489" t="str">
        <f t="shared" si="398"/>
        <v xml:space="preserve"> </v>
      </c>
      <c r="BB457" s="397" t="str">
        <f t="shared" si="399"/>
        <v xml:space="preserve"> </v>
      </c>
      <c r="BC457" s="398" t="str">
        <f t="shared" si="400"/>
        <v xml:space="preserve"> </v>
      </c>
      <c r="BD457" s="401"/>
      <c r="BE457" s="402"/>
      <c r="BF457" s="472"/>
      <c r="BG457" s="403"/>
      <c r="BH457" s="402"/>
      <c r="BI457" s="472"/>
      <c r="BJ457" s="403"/>
      <c r="BK457" s="402"/>
      <c r="BL457" s="472"/>
      <c r="BM457" s="403"/>
      <c r="BN457" s="402"/>
      <c r="BO457" s="472"/>
      <c r="BP457" s="490" t="str">
        <f t="shared" si="401"/>
        <v/>
      </c>
      <c r="BQ457" s="475" t="str">
        <f t="shared" si="402"/>
        <v/>
      </c>
      <c r="BR457" s="405" t="str">
        <f t="shared" si="403"/>
        <v/>
      </c>
      <c r="BS457" s="906">
        <v>134</v>
      </c>
      <c r="BT457" s="907">
        <v>159</v>
      </c>
      <c r="BU457" s="907">
        <v>157</v>
      </c>
      <c r="BV457" s="907">
        <v>169</v>
      </c>
      <c r="BW457" s="5">
        <v>228</v>
      </c>
      <c r="BX457" s="5">
        <v>270</v>
      </c>
      <c r="BY457" s="403">
        <v>84</v>
      </c>
      <c r="BZ457" s="494">
        <v>49</v>
      </c>
      <c r="CA457" s="402">
        <v>76</v>
      </c>
      <c r="CB457" s="402">
        <v>80</v>
      </c>
      <c r="CC457" s="402">
        <v>77</v>
      </c>
      <c r="CD457" s="402">
        <v>95</v>
      </c>
      <c r="CE457" s="402">
        <v>85</v>
      </c>
      <c r="CF457" s="472">
        <v>82</v>
      </c>
      <c r="CG457" s="403"/>
      <c r="CH457" s="399"/>
      <c r="CI457" s="402"/>
      <c r="CJ457" s="402"/>
      <c r="CK457" s="402"/>
      <c r="CL457" s="402"/>
      <c r="CM457" s="402"/>
      <c r="CN457" s="472"/>
      <c r="CO457" s="489">
        <f t="shared" si="404"/>
        <v>84</v>
      </c>
      <c r="CP457" s="397">
        <f t="shared" si="405"/>
        <v>49</v>
      </c>
      <c r="CQ457" s="397">
        <f t="shared" si="406"/>
        <v>76</v>
      </c>
      <c r="CR457" s="397">
        <f t="shared" si="407"/>
        <v>80</v>
      </c>
      <c r="CS457" s="397">
        <f t="shared" si="408"/>
        <v>77</v>
      </c>
      <c r="CT457" s="397">
        <f t="shared" si="409"/>
        <v>95</v>
      </c>
      <c r="CU457" s="397">
        <f t="shared" si="410"/>
        <v>85</v>
      </c>
      <c r="CV457" s="491">
        <f t="shared" si="411"/>
        <v>82</v>
      </c>
      <c r="CW457" s="379">
        <v>44</v>
      </c>
      <c r="CX457" s="399">
        <v>44</v>
      </c>
      <c r="CY457" s="472">
        <v>51</v>
      </c>
      <c r="CZ457" s="400">
        <v>6</v>
      </c>
      <c r="DA457" s="399">
        <v>1</v>
      </c>
      <c r="DB457" s="472">
        <v>4</v>
      </c>
      <c r="DC457" s="404">
        <f t="shared" si="412"/>
        <v>45</v>
      </c>
      <c r="DD457" s="404">
        <f t="shared" si="413"/>
        <v>40</v>
      </c>
      <c r="DE457" s="405">
        <f t="shared" si="414"/>
        <v>27</v>
      </c>
      <c r="DF457" s="379">
        <v>14</v>
      </c>
      <c r="DG457" s="399">
        <v>15</v>
      </c>
      <c r="DH457" s="472">
        <v>18</v>
      </c>
      <c r="DI457" s="400">
        <v>29</v>
      </c>
      <c r="DJ457" s="399">
        <v>19</v>
      </c>
      <c r="DK457" s="472">
        <v>28</v>
      </c>
      <c r="DL457" s="400">
        <v>7</v>
      </c>
      <c r="DM457" s="399">
        <v>8</v>
      </c>
      <c r="DN457" s="472">
        <v>13</v>
      </c>
      <c r="DO457" s="400">
        <v>10</v>
      </c>
      <c r="DP457" s="399">
        <v>10</v>
      </c>
      <c r="DQ457" s="472">
        <v>11</v>
      </c>
      <c r="DR457" s="404">
        <f t="shared" si="415"/>
        <v>49</v>
      </c>
      <c r="DS457" s="404">
        <f t="shared" si="416"/>
        <v>44</v>
      </c>
      <c r="DT457" s="405">
        <f t="shared" si="417"/>
        <v>53</v>
      </c>
    </row>
    <row r="458" spans="1:135">
      <c r="A458" s="498" t="s">
        <v>890</v>
      </c>
      <c r="B458" s="499" t="s">
        <v>235</v>
      </c>
      <c r="C458" s="500">
        <v>221759</v>
      </c>
      <c r="D458" s="500">
        <v>1</v>
      </c>
      <c r="E458" s="395"/>
      <c r="F458" s="395"/>
      <c r="G458" s="395">
        <v>4432</v>
      </c>
      <c r="H458" s="395">
        <v>4272</v>
      </c>
      <c r="I458" s="472">
        <v>4251</v>
      </c>
      <c r="J458" s="472">
        <v>4355</v>
      </c>
      <c r="K458" s="394">
        <v>3660</v>
      </c>
      <c r="L458" s="395">
        <v>3864</v>
      </c>
      <c r="M458" s="395">
        <v>3664</v>
      </c>
      <c r="N458" s="395">
        <v>4017</v>
      </c>
      <c r="O458" s="396">
        <v>3705</v>
      </c>
      <c r="P458" s="396">
        <v>3931</v>
      </c>
      <c r="Q458" s="395">
        <v>3560</v>
      </c>
      <c r="R458" s="395">
        <v>3466</v>
      </c>
      <c r="S458" s="395">
        <v>4312</v>
      </c>
      <c r="T458" s="395">
        <v>4164</v>
      </c>
      <c r="U458" s="395">
        <v>4132</v>
      </c>
      <c r="V458" s="472">
        <v>4247</v>
      </c>
      <c r="W458" s="394"/>
      <c r="X458" s="395"/>
      <c r="Y458" s="395"/>
      <c r="Z458" s="395"/>
      <c r="AA458" s="396"/>
      <c r="AB458" s="396"/>
      <c r="AC458" s="395"/>
      <c r="AD458" s="395"/>
      <c r="AE458" s="395"/>
      <c r="AF458" s="395"/>
      <c r="AG458" s="395"/>
      <c r="AH458" s="472"/>
      <c r="AI458" s="489">
        <f t="shared" si="386"/>
        <v>3660</v>
      </c>
      <c r="AJ458" s="397">
        <f t="shared" si="387"/>
        <v>3864</v>
      </c>
      <c r="AK458" s="397">
        <f t="shared" si="388"/>
        <v>3664</v>
      </c>
      <c r="AL458" s="397">
        <f t="shared" si="389"/>
        <v>4017</v>
      </c>
      <c r="AM458" s="397">
        <f t="shared" si="390"/>
        <v>3705</v>
      </c>
      <c r="AN458" s="397">
        <f t="shared" si="391"/>
        <v>3931</v>
      </c>
      <c r="AO458" s="397">
        <f t="shared" si="392"/>
        <v>3560</v>
      </c>
      <c r="AP458" s="397">
        <f t="shared" si="393"/>
        <v>3466</v>
      </c>
      <c r="AQ458" s="397">
        <f t="shared" si="394"/>
        <v>4312</v>
      </c>
      <c r="AR458" s="397">
        <f t="shared" si="395"/>
        <v>4164</v>
      </c>
      <c r="AS458" s="397">
        <f t="shared" si="396"/>
        <v>4132</v>
      </c>
      <c r="AT458" s="398">
        <f t="shared" si="397"/>
        <v>4247</v>
      </c>
      <c r="AU458" s="379">
        <v>3403</v>
      </c>
      <c r="AV458" s="395">
        <v>3473</v>
      </c>
      <c r="AW458" s="472">
        <v>3547</v>
      </c>
      <c r="AX458" s="400">
        <v>361</v>
      </c>
      <c r="AY458" s="395">
        <v>362</v>
      </c>
      <c r="AZ458" s="472">
        <v>386</v>
      </c>
      <c r="BA458" s="489">
        <f t="shared" si="398"/>
        <v>400</v>
      </c>
      <c r="BB458" s="397">
        <f t="shared" si="399"/>
        <v>297</v>
      </c>
      <c r="BC458" s="398">
        <f t="shared" si="400"/>
        <v>314</v>
      </c>
      <c r="BD458" s="401">
        <v>2385</v>
      </c>
      <c r="BE458" s="402">
        <v>2350</v>
      </c>
      <c r="BF458" s="472">
        <v>2200</v>
      </c>
      <c r="BG458" s="403">
        <v>2451</v>
      </c>
      <c r="BH458" s="402">
        <v>2558</v>
      </c>
      <c r="BI458" s="472">
        <v>2474</v>
      </c>
      <c r="BJ458" s="403">
        <v>232</v>
      </c>
      <c r="BK458" s="402">
        <v>280</v>
      </c>
      <c r="BL458" s="472">
        <v>253</v>
      </c>
      <c r="BM458" s="403">
        <v>341</v>
      </c>
      <c r="BN458" s="402">
        <v>477</v>
      </c>
      <c r="BO458" s="472">
        <v>386</v>
      </c>
      <c r="BP458" s="490">
        <f t="shared" si="401"/>
        <v>747</v>
      </c>
      <c r="BQ458" s="475">
        <f t="shared" si="402"/>
        <v>824</v>
      </c>
      <c r="BR458" s="405">
        <f t="shared" si="403"/>
        <v>721</v>
      </c>
      <c r="BS458" s="476"/>
      <c r="BT458" s="402"/>
      <c r="BU458" s="402"/>
      <c r="BV458" s="402"/>
      <c r="BW458" s="472"/>
      <c r="BX458" s="472"/>
      <c r="BY458" s="403"/>
      <c r="BZ458" s="402"/>
      <c r="CA458" s="402"/>
      <c r="CB458" s="402"/>
      <c r="CC458" s="402"/>
      <c r="CD458" s="402"/>
      <c r="CE458" s="402"/>
      <c r="CF458" s="472"/>
      <c r="CG458" s="403"/>
      <c r="CH458" s="399"/>
      <c r="CI458" s="402"/>
      <c r="CJ458" s="402"/>
      <c r="CK458" s="402"/>
      <c r="CL458" s="402"/>
      <c r="CM458" s="402"/>
      <c r="CN458" s="472"/>
      <c r="CO458" s="489" t="str">
        <f t="shared" si="404"/>
        <v/>
      </c>
      <c r="CP458" s="397" t="str">
        <f t="shared" si="405"/>
        <v/>
      </c>
      <c r="CQ458" s="397" t="str">
        <f t="shared" si="406"/>
        <v/>
      </c>
      <c r="CR458" s="397" t="str">
        <f t="shared" si="407"/>
        <v/>
      </c>
      <c r="CS458" s="397" t="str">
        <f t="shared" si="408"/>
        <v/>
      </c>
      <c r="CT458" s="397" t="str">
        <f t="shared" si="409"/>
        <v/>
      </c>
      <c r="CU458" s="397" t="str">
        <f t="shared" si="410"/>
        <v/>
      </c>
      <c r="CV458" s="491" t="str">
        <f t="shared" si="411"/>
        <v/>
      </c>
      <c r="CW458" s="379"/>
      <c r="CX458" s="399"/>
      <c r="CY458" s="472"/>
      <c r="CZ458" s="400"/>
      <c r="DA458" s="399"/>
      <c r="DB458" s="472"/>
      <c r="DC458" s="404" t="str">
        <f t="shared" si="412"/>
        <v/>
      </c>
      <c r="DD458" s="404" t="str">
        <f t="shared" si="413"/>
        <v/>
      </c>
      <c r="DE458" s="405" t="str">
        <f t="shared" si="414"/>
        <v/>
      </c>
      <c r="DF458" s="379"/>
      <c r="DG458" s="399"/>
      <c r="DH458" s="472"/>
      <c r="DI458" s="400"/>
      <c r="DJ458" s="399"/>
      <c r="DK458" s="472"/>
      <c r="DL458" s="400"/>
      <c r="DM458" s="399"/>
      <c r="DN458" s="472"/>
      <c r="DO458" s="400"/>
      <c r="DP458" s="399"/>
      <c r="DQ458" s="472"/>
      <c r="DR458" s="404" t="str">
        <f t="shared" si="415"/>
        <v/>
      </c>
      <c r="DS458" s="404" t="str">
        <f t="shared" si="416"/>
        <v/>
      </c>
      <c r="DT458" s="405" t="str">
        <f t="shared" si="417"/>
        <v/>
      </c>
    </row>
    <row r="459" spans="1:135">
      <c r="A459" s="498" t="s">
        <v>890</v>
      </c>
      <c r="B459" s="501" t="s">
        <v>236</v>
      </c>
      <c r="C459" s="500">
        <v>220862</v>
      </c>
      <c r="D459" s="500">
        <v>2</v>
      </c>
      <c r="E459" s="395"/>
      <c r="F459" s="395"/>
      <c r="G459" s="395">
        <v>2144</v>
      </c>
      <c r="H459" s="395">
        <v>2136</v>
      </c>
      <c r="I459" s="472">
        <v>2184</v>
      </c>
      <c r="J459" s="472">
        <v>2093</v>
      </c>
      <c r="K459" s="394">
        <v>1612</v>
      </c>
      <c r="L459" s="395">
        <v>1649</v>
      </c>
      <c r="M459" s="395">
        <v>1668</v>
      </c>
      <c r="N459" s="395">
        <v>1794</v>
      </c>
      <c r="O459" s="396">
        <v>1740</v>
      </c>
      <c r="P459" s="396">
        <v>1877</v>
      </c>
      <c r="Q459" s="395">
        <v>1704</v>
      </c>
      <c r="R459" s="395">
        <v>1857</v>
      </c>
      <c r="S459" s="395">
        <v>1975</v>
      </c>
      <c r="T459" s="395">
        <v>2004</v>
      </c>
      <c r="U459" s="395">
        <v>2014</v>
      </c>
      <c r="V459" s="472">
        <v>1978</v>
      </c>
      <c r="W459" s="394"/>
      <c r="X459" s="395"/>
      <c r="Y459" s="395"/>
      <c r="Z459" s="395"/>
      <c r="AA459" s="396"/>
      <c r="AB459" s="396"/>
      <c r="AC459" s="395"/>
      <c r="AD459" s="395"/>
      <c r="AE459" s="395"/>
      <c r="AF459" s="395"/>
      <c r="AG459" s="395"/>
      <c r="AH459" s="472"/>
      <c r="AI459" s="489">
        <f t="shared" si="386"/>
        <v>1612</v>
      </c>
      <c r="AJ459" s="397">
        <f t="shared" si="387"/>
        <v>1649</v>
      </c>
      <c r="AK459" s="397">
        <f t="shared" si="388"/>
        <v>1668</v>
      </c>
      <c r="AL459" s="397">
        <f t="shared" si="389"/>
        <v>1794</v>
      </c>
      <c r="AM459" s="397">
        <f t="shared" si="390"/>
        <v>1740</v>
      </c>
      <c r="AN459" s="397">
        <f t="shared" si="391"/>
        <v>1877</v>
      </c>
      <c r="AO459" s="397">
        <f t="shared" si="392"/>
        <v>1704</v>
      </c>
      <c r="AP459" s="397">
        <f t="shared" si="393"/>
        <v>1857</v>
      </c>
      <c r="AQ459" s="397">
        <f t="shared" si="394"/>
        <v>1975</v>
      </c>
      <c r="AR459" s="397">
        <f t="shared" si="395"/>
        <v>2004</v>
      </c>
      <c r="AS459" s="397">
        <f t="shared" si="396"/>
        <v>2014</v>
      </c>
      <c r="AT459" s="398">
        <f t="shared" si="397"/>
        <v>1978</v>
      </c>
      <c r="AU459" s="379">
        <v>1449</v>
      </c>
      <c r="AV459" s="395">
        <v>1474</v>
      </c>
      <c r="AW459" s="472">
        <v>1479</v>
      </c>
      <c r="AX459" s="400">
        <v>135</v>
      </c>
      <c r="AY459" s="395">
        <v>137</v>
      </c>
      <c r="AZ459" s="472">
        <v>142</v>
      </c>
      <c r="BA459" s="489">
        <f t="shared" si="398"/>
        <v>420</v>
      </c>
      <c r="BB459" s="397">
        <f t="shared" si="399"/>
        <v>403</v>
      </c>
      <c r="BC459" s="398">
        <f t="shared" si="400"/>
        <v>357</v>
      </c>
      <c r="BD459" s="401">
        <v>615</v>
      </c>
      <c r="BE459" s="402">
        <v>661</v>
      </c>
      <c r="BF459" s="472">
        <v>679</v>
      </c>
      <c r="BG459" s="403">
        <v>730</v>
      </c>
      <c r="BH459" s="402">
        <v>746</v>
      </c>
      <c r="BI459" s="472">
        <v>804</v>
      </c>
      <c r="BJ459" s="403">
        <v>281</v>
      </c>
      <c r="BK459" s="402">
        <v>288</v>
      </c>
      <c r="BL459" s="472">
        <v>239</v>
      </c>
      <c r="BM459" s="403">
        <v>112</v>
      </c>
      <c r="BN459" s="494">
        <v>185</v>
      </c>
      <c r="BO459" s="472">
        <v>142</v>
      </c>
      <c r="BP459" s="490">
        <f t="shared" si="401"/>
        <v>732</v>
      </c>
      <c r="BQ459" s="475">
        <f t="shared" si="402"/>
        <v>743</v>
      </c>
      <c r="BR459" s="405">
        <f t="shared" si="403"/>
        <v>644</v>
      </c>
      <c r="BS459" s="476"/>
      <c r="BT459" s="402"/>
      <c r="BU459" s="402"/>
      <c r="BV459" s="402"/>
      <c r="BW459" s="472"/>
      <c r="BX459" s="472"/>
      <c r="BY459" s="403"/>
      <c r="BZ459" s="402"/>
      <c r="CA459" s="402"/>
      <c r="CB459" s="402"/>
      <c r="CC459" s="402"/>
      <c r="CD459" s="402"/>
      <c r="CE459" s="402"/>
      <c r="CF459" s="472"/>
      <c r="CG459" s="403"/>
      <c r="CH459" s="399"/>
      <c r="CI459" s="402"/>
      <c r="CJ459" s="402"/>
      <c r="CK459" s="402"/>
      <c r="CL459" s="402"/>
      <c r="CM459" s="402"/>
      <c r="CN459" s="472"/>
      <c r="CO459" s="489" t="str">
        <f t="shared" si="404"/>
        <v/>
      </c>
      <c r="CP459" s="397" t="str">
        <f t="shared" si="405"/>
        <v/>
      </c>
      <c r="CQ459" s="397" t="str">
        <f t="shared" si="406"/>
        <v/>
      </c>
      <c r="CR459" s="397" t="str">
        <f t="shared" si="407"/>
        <v/>
      </c>
      <c r="CS459" s="397" t="str">
        <f t="shared" si="408"/>
        <v/>
      </c>
      <c r="CT459" s="397" t="str">
        <f t="shared" si="409"/>
        <v/>
      </c>
      <c r="CU459" s="397" t="str">
        <f t="shared" si="410"/>
        <v/>
      </c>
      <c r="CV459" s="491" t="str">
        <f t="shared" si="411"/>
        <v/>
      </c>
      <c r="CW459" s="379"/>
      <c r="CX459" s="399"/>
      <c r="CY459" s="472"/>
      <c r="CZ459" s="400"/>
      <c r="DA459" s="399"/>
      <c r="DB459" s="472"/>
      <c r="DC459" s="404" t="str">
        <f t="shared" si="412"/>
        <v/>
      </c>
      <c r="DD459" s="404" t="str">
        <f t="shared" si="413"/>
        <v/>
      </c>
      <c r="DE459" s="405" t="str">
        <f t="shared" si="414"/>
        <v/>
      </c>
      <c r="DF459" s="379"/>
      <c r="DG459" s="399"/>
      <c r="DH459" s="472"/>
      <c r="DI459" s="400"/>
      <c r="DJ459" s="399"/>
      <c r="DK459" s="472"/>
      <c r="DL459" s="400"/>
      <c r="DM459" s="399"/>
      <c r="DN459" s="472"/>
      <c r="DO459" s="400"/>
      <c r="DP459" s="399"/>
      <c r="DQ459" s="472"/>
      <c r="DR459" s="404" t="str">
        <f t="shared" si="415"/>
        <v/>
      </c>
      <c r="DS459" s="404" t="str">
        <f t="shared" si="416"/>
        <v/>
      </c>
      <c r="DT459" s="405" t="str">
        <f t="shared" si="417"/>
        <v/>
      </c>
    </row>
    <row r="460" spans="1:135">
      <c r="A460" s="498" t="s">
        <v>890</v>
      </c>
      <c r="B460" s="499" t="s">
        <v>237</v>
      </c>
      <c r="C460" s="500">
        <v>220075</v>
      </c>
      <c r="D460" s="500">
        <v>3</v>
      </c>
      <c r="E460" s="395"/>
      <c r="F460" s="395"/>
      <c r="G460" s="395">
        <v>1538</v>
      </c>
      <c r="H460" s="395">
        <v>1604</v>
      </c>
      <c r="I460" s="472">
        <v>1752</v>
      </c>
      <c r="J460" s="472">
        <v>1956</v>
      </c>
      <c r="K460" s="394">
        <v>1547</v>
      </c>
      <c r="L460" s="395">
        <v>1489</v>
      </c>
      <c r="M460" s="395">
        <v>1448</v>
      </c>
      <c r="N460" s="395">
        <v>1409</v>
      </c>
      <c r="O460" s="396">
        <v>1454</v>
      </c>
      <c r="P460" s="396">
        <v>1490</v>
      </c>
      <c r="Q460" s="395">
        <v>1433</v>
      </c>
      <c r="R460" s="395">
        <v>1512</v>
      </c>
      <c r="S460" s="395">
        <v>1447</v>
      </c>
      <c r="T460" s="395">
        <v>1514</v>
      </c>
      <c r="U460" s="395">
        <v>1663</v>
      </c>
      <c r="V460" s="472">
        <v>1849</v>
      </c>
      <c r="W460" s="394"/>
      <c r="X460" s="395"/>
      <c r="Y460" s="395"/>
      <c r="Z460" s="395"/>
      <c r="AA460" s="396"/>
      <c r="AB460" s="396"/>
      <c r="AC460" s="395"/>
      <c r="AD460" s="395"/>
      <c r="AE460" s="395"/>
      <c r="AF460" s="395"/>
      <c r="AG460" s="395"/>
      <c r="AH460" s="472"/>
      <c r="AI460" s="489">
        <f t="shared" si="386"/>
        <v>1547</v>
      </c>
      <c r="AJ460" s="397">
        <f t="shared" si="387"/>
        <v>1489</v>
      </c>
      <c r="AK460" s="397">
        <f t="shared" si="388"/>
        <v>1448</v>
      </c>
      <c r="AL460" s="397">
        <f t="shared" si="389"/>
        <v>1409</v>
      </c>
      <c r="AM460" s="397">
        <f t="shared" si="390"/>
        <v>1454</v>
      </c>
      <c r="AN460" s="397">
        <f t="shared" si="391"/>
        <v>1490</v>
      </c>
      <c r="AO460" s="397">
        <f t="shared" si="392"/>
        <v>1433</v>
      </c>
      <c r="AP460" s="397">
        <f t="shared" si="393"/>
        <v>1512</v>
      </c>
      <c r="AQ460" s="397">
        <f t="shared" si="394"/>
        <v>1447</v>
      </c>
      <c r="AR460" s="397">
        <f t="shared" si="395"/>
        <v>1514</v>
      </c>
      <c r="AS460" s="397">
        <f t="shared" si="396"/>
        <v>1663</v>
      </c>
      <c r="AT460" s="398">
        <f t="shared" si="397"/>
        <v>1849</v>
      </c>
      <c r="AU460" s="379">
        <v>1075</v>
      </c>
      <c r="AV460" s="395">
        <v>1133</v>
      </c>
      <c r="AW460" s="472">
        <v>1247</v>
      </c>
      <c r="AX460" s="400">
        <v>134</v>
      </c>
      <c r="AY460" s="502">
        <v>191</v>
      </c>
      <c r="AZ460" s="472">
        <v>197</v>
      </c>
      <c r="BA460" s="489">
        <f t="shared" si="398"/>
        <v>305</v>
      </c>
      <c r="BB460" s="397">
        <f t="shared" si="399"/>
        <v>339</v>
      </c>
      <c r="BC460" s="398">
        <f t="shared" si="400"/>
        <v>405</v>
      </c>
      <c r="BD460" s="401">
        <v>600</v>
      </c>
      <c r="BE460" s="402">
        <v>567</v>
      </c>
      <c r="BF460" s="472">
        <v>629</v>
      </c>
      <c r="BG460" s="403">
        <v>664</v>
      </c>
      <c r="BH460" s="402">
        <v>685</v>
      </c>
      <c r="BI460" s="472">
        <v>676</v>
      </c>
      <c r="BJ460" s="403">
        <v>164</v>
      </c>
      <c r="BK460" s="402">
        <v>166</v>
      </c>
      <c r="BL460" s="472">
        <v>149</v>
      </c>
      <c r="BM460" s="403">
        <v>173</v>
      </c>
      <c r="BN460" s="402">
        <v>163</v>
      </c>
      <c r="BO460" s="472">
        <v>197</v>
      </c>
      <c r="BP460" s="490">
        <f t="shared" si="401"/>
        <v>517</v>
      </c>
      <c r="BQ460" s="475">
        <f t="shared" si="402"/>
        <v>594</v>
      </c>
      <c r="BR460" s="405">
        <f t="shared" si="403"/>
        <v>458</v>
      </c>
      <c r="BS460" s="476"/>
      <c r="BT460" s="402"/>
      <c r="BU460" s="402"/>
      <c r="BV460" s="402"/>
      <c r="BW460" s="472"/>
      <c r="BX460" s="472"/>
      <c r="BY460" s="403"/>
      <c r="BZ460" s="402"/>
      <c r="CA460" s="402"/>
      <c r="CB460" s="402"/>
      <c r="CC460" s="402"/>
      <c r="CD460" s="402"/>
      <c r="CE460" s="402"/>
      <c r="CF460" s="472"/>
      <c r="CG460" s="403"/>
      <c r="CH460" s="399"/>
      <c r="CI460" s="402"/>
      <c r="CJ460" s="402"/>
      <c r="CK460" s="402"/>
      <c r="CL460" s="402"/>
      <c r="CM460" s="402"/>
      <c r="CN460" s="472"/>
      <c r="CO460" s="489" t="str">
        <f t="shared" si="404"/>
        <v/>
      </c>
      <c r="CP460" s="397" t="str">
        <f t="shared" si="405"/>
        <v/>
      </c>
      <c r="CQ460" s="397" t="str">
        <f t="shared" si="406"/>
        <v/>
      </c>
      <c r="CR460" s="397" t="str">
        <f t="shared" si="407"/>
        <v/>
      </c>
      <c r="CS460" s="397" t="str">
        <f t="shared" si="408"/>
        <v/>
      </c>
      <c r="CT460" s="397" t="str">
        <f t="shared" si="409"/>
        <v/>
      </c>
      <c r="CU460" s="397" t="str">
        <f t="shared" si="410"/>
        <v/>
      </c>
      <c r="CV460" s="491" t="str">
        <f t="shared" si="411"/>
        <v/>
      </c>
      <c r="CW460" s="379"/>
      <c r="CX460" s="399"/>
      <c r="CY460" s="472"/>
      <c r="CZ460" s="400"/>
      <c r="DA460" s="399"/>
      <c r="DB460" s="472"/>
      <c r="DC460" s="404" t="str">
        <f t="shared" si="412"/>
        <v/>
      </c>
      <c r="DD460" s="404" t="str">
        <f t="shared" si="413"/>
        <v/>
      </c>
      <c r="DE460" s="405" t="str">
        <f t="shared" si="414"/>
        <v/>
      </c>
      <c r="DF460" s="379"/>
      <c r="DG460" s="399"/>
      <c r="DH460" s="472"/>
      <c r="DI460" s="400"/>
      <c r="DJ460" s="399"/>
      <c r="DK460" s="472"/>
      <c r="DL460" s="400"/>
      <c r="DM460" s="399"/>
      <c r="DN460" s="472"/>
      <c r="DO460" s="400"/>
      <c r="DP460" s="399"/>
      <c r="DQ460" s="472"/>
      <c r="DR460" s="404" t="str">
        <f t="shared" si="415"/>
        <v/>
      </c>
      <c r="DS460" s="404" t="str">
        <f t="shared" si="416"/>
        <v/>
      </c>
      <c r="DT460" s="405" t="str">
        <f t="shared" si="417"/>
        <v/>
      </c>
    </row>
    <row r="461" spans="1:135">
      <c r="A461" s="498" t="s">
        <v>890</v>
      </c>
      <c r="B461" s="499" t="s">
        <v>238</v>
      </c>
      <c r="C461" s="500">
        <v>220978</v>
      </c>
      <c r="D461" s="500">
        <v>3</v>
      </c>
      <c r="E461" s="395"/>
      <c r="F461" s="395"/>
      <c r="G461" s="395">
        <v>3222</v>
      </c>
      <c r="H461" s="395">
        <v>3276</v>
      </c>
      <c r="I461" s="472">
        <v>3436</v>
      </c>
      <c r="J461" s="472">
        <v>3674</v>
      </c>
      <c r="K461" s="394">
        <v>2215</v>
      </c>
      <c r="L461" s="395">
        <v>2520</v>
      </c>
      <c r="M461" s="395">
        <v>2471</v>
      </c>
      <c r="N461" s="395">
        <v>2510</v>
      </c>
      <c r="O461" s="396">
        <v>2712</v>
      </c>
      <c r="P461" s="396">
        <v>2839</v>
      </c>
      <c r="Q461" s="395">
        <v>3039</v>
      </c>
      <c r="R461" s="395">
        <v>2932</v>
      </c>
      <c r="S461" s="395">
        <v>3076</v>
      </c>
      <c r="T461" s="395">
        <v>3122</v>
      </c>
      <c r="U461" s="395">
        <v>3294</v>
      </c>
      <c r="V461" s="472">
        <v>3509</v>
      </c>
      <c r="W461" s="394"/>
      <c r="X461" s="395"/>
      <c r="Y461" s="395"/>
      <c r="Z461" s="395"/>
      <c r="AA461" s="396"/>
      <c r="AB461" s="396"/>
      <c r="AC461" s="395"/>
      <c r="AD461" s="395"/>
      <c r="AE461" s="395"/>
      <c r="AF461" s="395"/>
      <c r="AG461" s="395"/>
      <c r="AH461" s="472"/>
      <c r="AI461" s="489">
        <f t="shared" si="386"/>
        <v>2215</v>
      </c>
      <c r="AJ461" s="397">
        <f t="shared" si="387"/>
        <v>2520</v>
      </c>
      <c r="AK461" s="397">
        <f t="shared" si="388"/>
        <v>2471</v>
      </c>
      <c r="AL461" s="397">
        <f t="shared" si="389"/>
        <v>2510</v>
      </c>
      <c r="AM461" s="397">
        <f t="shared" si="390"/>
        <v>2712</v>
      </c>
      <c r="AN461" s="397">
        <f t="shared" si="391"/>
        <v>2839</v>
      </c>
      <c r="AO461" s="397">
        <f t="shared" si="392"/>
        <v>3039</v>
      </c>
      <c r="AP461" s="397">
        <f t="shared" si="393"/>
        <v>2932</v>
      </c>
      <c r="AQ461" s="397">
        <f t="shared" si="394"/>
        <v>3076</v>
      </c>
      <c r="AR461" s="397">
        <f t="shared" si="395"/>
        <v>3122</v>
      </c>
      <c r="AS461" s="397">
        <f t="shared" si="396"/>
        <v>3294</v>
      </c>
      <c r="AT461" s="398">
        <f t="shared" si="397"/>
        <v>3509</v>
      </c>
      <c r="AU461" s="379">
        <v>2263</v>
      </c>
      <c r="AV461" s="395">
        <v>2310</v>
      </c>
      <c r="AW461" s="472">
        <v>2485</v>
      </c>
      <c r="AX461" s="400">
        <v>270</v>
      </c>
      <c r="AY461" s="395">
        <v>289</v>
      </c>
      <c r="AZ461" s="472">
        <v>332</v>
      </c>
      <c r="BA461" s="489">
        <f t="shared" si="398"/>
        <v>589</v>
      </c>
      <c r="BB461" s="397">
        <f t="shared" si="399"/>
        <v>695</v>
      </c>
      <c r="BC461" s="398">
        <f t="shared" si="400"/>
        <v>692</v>
      </c>
      <c r="BD461" s="401">
        <v>1196</v>
      </c>
      <c r="BE461" s="402">
        <v>1280</v>
      </c>
      <c r="BF461" s="472">
        <v>1441</v>
      </c>
      <c r="BG461" s="403">
        <v>1137</v>
      </c>
      <c r="BH461" s="402">
        <v>1300</v>
      </c>
      <c r="BI461" s="472">
        <v>1267</v>
      </c>
      <c r="BJ461" s="403">
        <v>287</v>
      </c>
      <c r="BK461" s="402">
        <v>267</v>
      </c>
      <c r="BL461" s="472">
        <v>270</v>
      </c>
      <c r="BM461" s="403">
        <v>352</v>
      </c>
      <c r="BN461" s="402">
        <v>295</v>
      </c>
      <c r="BO461" s="472">
        <v>332</v>
      </c>
      <c r="BP461" s="490">
        <f t="shared" si="401"/>
        <v>877</v>
      </c>
      <c r="BQ461" s="475">
        <f t="shared" si="402"/>
        <v>997</v>
      </c>
      <c r="BR461" s="405">
        <f t="shared" si="403"/>
        <v>996</v>
      </c>
      <c r="BS461" s="476"/>
      <c r="BT461" s="402"/>
      <c r="BU461" s="402"/>
      <c r="BV461" s="402"/>
      <c r="BW461" s="472"/>
      <c r="BX461" s="472"/>
      <c r="BY461" s="403"/>
      <c r="BZ461" s="402"/>
      <c r="CA461" s="402"/>
      <c r="CB461" s="402"/>
      <c r="CC461" s="402"/>
      <c r="CD461" s="402"/>
      <c r="CE461" s="402"/>
      <c r="CF461" s="472"/>
      <c r="CG461" s="403"/>
      <c r="CH461" s="399"/>
      <c r="CI461" s="402"/>
      <c r="CJ461" s="402"/>
      <c r="CK461" s="402"/>
      <c r="CL461" s="402"/>
      <c r="CM461" s="402"/>
      <c r="CN461" s="472"/>
      <c r="CO461" s="489" t="str">
        <f t="shared" si="404"/>
        <v/>
      </c>
      <c r="CP461" s="397" t="str">
        <f t="shared" si="405"/>
        <v/>
      </c>
      <c r="CQ461" s="397" t="str">
        <f t="shared" si="406"/>
        <v/>
      </c>
      <c r="CR461" s="397" t="str">
        <f t="shared" si="407"/>
        <v/>
      </c>
      <c r="CS461" s="397" t="str">
        <f t="shared" si="408"/>
        <v/>
      </c>
      <c r="CT461" s="397" t="str">
        <f t="shared" si="409"/>
        <v/>
      </c>
      <c r="CU461" s="397" t="str">
        <f t="shared" si="410"/>
        <v/>
      </c>
      <c r="CV461" s="491" t="str">
        <f t="shared" si="411"/>
        <v/>
      </c>
      <c r="CW461" s="379"/>
      <c r="CX461" s="399"/>
      <c r="CY461" s="472"/>
      <c r="CZ461" s="400"/>
      <c r="DA461" s="399"/>
      <c r="DB461" s="472"/>
      <c r="DC461" s="404" t="str">
        <f t="shared" si="412"/>
        <v/>
      </c>
      <c r="DD461" s="404" t="str">
        <f t="shared" si="413"/>
        <v/>
      </c>
      <c r="DE461" s="405" t="str">
        <f t="shared" si="414"/>
        <v/>
      </c>
      <c r="DF461" s="379"/>
      <c r="DG461" s="399"/>
      <c r="DH461" s="472"/>
      <c r="DI461" s="400"/>
      <c r="DJ461" s="399"/>
      <c r="DK461" s="472"/>
      <c r="DL461" s="400"/>
      <c r="DM461" s="399"/>
      <c r="DN461" s="472"/>
      <c r="DO461" s="400"/>
      <c r="DP461" s="399"/>
      <c r="DQ461" s="472"/>
      <c r="DR461" s="404" t="str">
        <f t="shared" si="415"/>
        <v/>
      </c>
      <c r="DS461" s="404" t="str">
        <f t="shared" si="416"/>
        <v/>
      </c>
      <c r="DT461" s="405" t="str">
        <f t="shared" si="417"/>
        <v/>
      </c>
      <c r="EE461" s="411"/>
    </row>
    <row r="462" spans="1:135">
      <c r="A462" s="498" t="s">
        <v>890</v>
      </c>
      <c r="B462" s="499" t="s">
        <v>239</v>
      </c>
      <c r="C462" s="500">
        <v>221838</v>
      </c>
      <c r="D462" s="500">
        <v>3</v>
      </c>
      <c r="E462" s="395"/>
      <c r="F462" s="395"/>
      <c r="G462" s="395">
        <v>1241</v>
      </c>
      <c r="H462" s="395">
        <v>1217</v>
      </c>
      <c r="I462" s="472">
        <v>1193</v>
      </c>
      <c r="J462" s="472">
        <v>1243</v>
      </c>
      <c r="K462" s="394">
        <v>1081</v>
      </c>
      <c r="L462" s="395">
        <v>1140</v>
      </c>
      <c r="M462" s="395">
        <v>1231</v>
      </c>
      <c r="N462" s="395">
        <v>1355</v>
      </c>
      <c r="O462" s="396">
        <v>1242</v>
      </c>
      <c r="P462" s="396">
        <v>1262</v>
      </c>
      <c r="Q462" s="395">
        <v>1288</v>
      </c>
      <c r="R462" s="395">
        <v>1157</v>
      </c>
      <c r="S462" s="395">
        <v>1190</v>
      </c>
      <c r="T462" s="395">
        <v>1181</v>
      </c>
      <c r="U462" s="395">
        <v>1143</v>
      </c>
      <c r="V462" s="472">
        <v>1208</v>
      </c>
      <c r="W462" s="394"/>
      <c r="X462" s="395"/>
      <c r="Y462" s="395"/>
      <c r="Z462" s="395"/>
      <c r="AA462" s="396"/>
      <c r="AB462" s="396"/>
      <c r="AC462" s="395"/>
      <c r="AD462" s="395"/>
      <c r="AE462" s="395"/>
      <c r="AF462" s="395"/>
      <c r="AG462" s="395"/>
      <c r="AH462" s="472"/>
      <c r="AI462" s="489">
        <f t="shared" si="386"/>
        <v>1081</v>
      </c>
      <c r="AJ462" s="397">
        <f t="shared" si="387"/>
        <v>1140</v>
      </c>
      <c r="AK462" s="397">
        <f t="shared" si="388"/>
        <v>1231</v>
      </c>
      <c r="AL462" s="397">
        <f t="shared" si="389"/>
        <v>1355</v>
      </c>
      <c r="AM462" s="397">
        <f t="shared" si="390"/>
        <v>1242</v>
      </c>
      <c r="AN462" s="397">
        <f t="shared" si="391"/>
        <v>1262</v>
      </c>
      <c r="AO462" s="397">
        <f t="shared" si="392"/>
        <v>1288</v>
      </c>
      <c r="AP462" s="397">
        <f t="shared" si="393"/>
        <v>1157</v>
      </c>
      <c r="AQ462" s="397">
        <f t="shared" si="394"/>
        <v>1190</v>
      </c>
      <c r="AR462" s="397">
        <f t="shared" si="395"/>
        <v>1181</v>
      </c>
      <c r="AS462" s="397">
        <f t="shared" si="396"/>
        <v>1143</v>
      </c>
      <c r="AT462" s="398">
        <f t="shared" si="397"/>
        <v>1208</v>
      </c>
      <c r="AU462" s="379">
        <v>844</v>
      </c>
      <c r="AV462" s="395">
        <v>820</v>
      </c>
      <c r="AW462" s="472">
        <v>749</v>
      </c>
      <c r="AX462" s="400">
        <v>52</v>
      </c>
      <c r="AY462" s="395">
        <v>61</v>
      </c>
      <c r="AZ462" s="472">
        <v>82</v>
      </c>
      <c r="BA462" s="489">
        <f t="shared" si="398"/>
        <v>285</v>
      </c>
      <c r="BB462" s="397">
        <f t="shared" si="399"/>
        <v>262</v>
      </c>
      <c r="BC462" s="398">
        <f t="shared" si="400"/>
        <v>377</v>
      </c>
      <c r="BD462" s="401">
        <v>507</v>
      </c>
      <c r="BE462" s="402">
        <v>503</v>
      </c>
      <c r="BF462" s="472">
        <v>485</v>
      </c>
      <c r="BG462" s="403">
        <v>586</v>
      </c>
      <c r="BH462" s="402">
        <v>635</v>
      </c>
      <c r="BI462" s="472">
        <v>662</v>
      </c>
      <c r="BJ462" s="403">
        <v>130</v>
      </c>
      <c r="BK462" s="402">
        <v>130</v>
      </c>
      <c r="BL462" s="472">
        <v>122</v>
      </c>
      <c r="BM462" s="403">
        <v>210</v>
      </c>
      <c r="BN462" s="402">
        <v>171</v>
      </c>
      <c r="BO462" s="472">
        <v>182</v>
      </c>
      <c r="BP462" s="490">
        <f t="shared" si="401"/>
        <v>395</v>
      </c>
      <c r="BQ462" s="475">
        <f t="shared" si="402"/>
        <v>458</v>
      </c>
      <c r="BR462" s="405">
        <f t="shared" si="403"/>
        <v>499</v>
      </c>
      <c r="BS462" s="476"/>
      <c r="BT462" s="402"/>
      <c r="BU462" s="402"/>
      <c r="BV462" s="402"/>
      <c r="BW462" s="472"/>
      <c r="BX462" s="472"/>
      <c r="BY462" s="403"/>
      <c r="BZ462" s="402"/>
      <c r="CA462" s="402"/>
      <c r="CB462" s="402"/>
      <c r="CC462" s="402"/>
      <c r="CD462" s="402"/>
      <c r="CE462" s="402"/>
      <c r="CF462" s="472"/>
      <c r="CG462" s="403"/>
      <c r="CH462" s="399"/>
      <c r="CI462" s="402"/>
      <c r="CJ462" s="402"/>
      <c r="CK462" s="402"/>
      <c r="CL462" s="402"/>
      <c r="CM462" s="402"/>
      <c r="CN462" s="472"/>
      <c r="CO462" s="489" t="str">
        <f t="shared" si="404"/>
        <v/>
      </c>
      <c r="CP462" s="397" t="str">
        <f t="shared" si="405"/>
        <v/>
      </c>
      <c r="CQ462" s="397" t="str">
        <f t="shared" si="406"/>
        <v/>
      </c>
      <c r="CR462" s="397" t="str">
        <f t="shared" si="407"/>
        <v/>
      </c>
      <c r="CS462" s="397" t="str">
        <f t="shared" si="408"/>
        <v/>
      </c>
      <c r="CT462" s="397" t="str">
        <f t="shared" si="409"/>
        <v/>
      </c>
      <c r="CU462" s="397" t="str">
        <f t="shared" si="410"/>
        <v/>
      </c>
      <c r="CV462" s="491" t="str">
        <f t="shared" si="411"/>
        <v/>
      </c>
      <c r="CW462" s="379"/>
      <c r="CX462" s="399"/>
      <c r="CY462" s="472"/>
      <c r="CZ462" s="400"/>
      <c r="DA462" s="399"/>
      <c r="DB462" s="472"/>
      <c r="DC462" s="404" t="str">
        <f t="shared" si="412"/>
        <v/>
      </c>
      <c r="DD462" s="404" t="str">
        <f t="shared" si="413"/>
        <v/>
      </c>
      <c r="DE462" s="405" t="str">
        <f t="shared" si="414"/>
        <v/>
      </c>
      <c r="DF462" s="379"/>
      <c r="DG462" s="399"/>
      <c r="DH462" s="472"/>
      <c r="DI462" s="400"/>
      <c r="DJ462" s="399"/>
      <c r="DK462" s="472"/>
      <c r="DL462" s="400"/>
      <c r="DM462" s="399"/>
      <c r="DN462" s="472"/>
      <c r="DO462" s="400"/>
      <c r="DP462" s="399"/>
      <c r="DQ462" s="472"/>
      <c r="DR462" s="404" t="str">
        <f t="shared" si="415"/>
        <v/>
      </c>
      <c r="DS462" s="404" t="str">
        <f t="shared" si="416"/>
        <v/>
      </c>
      <c r="DT462" s="405" t="str">
        <f t="shared" si="417"/>
        <v/>
      </c>
      <c r="EE462" s="411"/>
    </row>
    <row r="463" spans="1:135">
      <c r="A463" s="498" t="s">
        <v>890</v>
      </c>
      <c r="B463" s="499" t="s">
        <v>240</v>
      </c>
      <c r="C463" s="500">
        <v>221740</v>
      </c>
      <c r="D463" s="500">
        <v>3</v>
      </c>
      <c r="E463" s="395"/>
      <c r="F463" s="395"/>
      <c r="G463" s="395">
        <v>1504</v>
      </c>
      <c r="H463" s="395">
        <v>1457</v>
      </c>
      <c r="I463" s="472">
        <v>1785</v>
      </c>
      <c r="J463" s="472">
        <v>1948</v>
      </c>
      <c r="K463" s="394">
        <v>1009</v>
      </c>
      <c r="L463" s="395">
        <v>1145</v>
      </c>
      <c r="M463" s="395">
        <v>1231</v>
      </c>
      <c r="N463" s="395">
        <v>1075</v>
      </c>
      <c r="O463" s="396">
        <v>1080</v>
      </c>
      <c r="P463" s="396">
        <v>1067</v>
      </c>
      <c r="Q463" s="395">
        <v>1176</v>
      </c>
      <c r="R463" s="395">
        <v>1382</v>
      </c>
      <c r="S463" s="395">
        <v>1488</v>
      </c>
      <c r="T463" s="395">
        <v>1437</v>
      </c>
      <c r="U463" s="395">
        <v>1763</v>
      </c>
      <c r="V463" s="472">
        <v>1928</v>
      </c>
      <c r="W463" s="394"/>
      <c r="X463" s="395"/>
      <c r="Y463" s="395"/>
      <c r="Z463" s="395"/>
      <c r="AA463" s="396"/>
      <c r="AB463" s="396"/>
      <c r="AC463" s="395"/>
      <c r="AD463" s="395"/>
      <c r="AE463" s="395"/>
      <c r="AF463" s="395"/>
      <c r="AG463" s="395"/>
      <c r="AH463" s="472"/>
      <c r="AI463" s="489">
        <f t="shared" si="386"/>
        <v>1009</v>
      </c>
      <c r="AJ463" s="397">
        <f t="shared" si="387"/>
        <v>1145</v>
      </c>
      <c r="AK463" s="397">
        <f t="shared" si="388"/>
        <v>1231</v>
      </c>
      <c r="AL463" s="397">
        <f t="shared" si="389"/>
        <v>1075</v>
      </c>
      <c r="AM463" s="397">
        <f t="shared" si="390"/>
        <v>1080</v>
      </c>
      <c r="AN463" s="397">
        <f t="shared" si="391"/>
        <v>1067</v>
      </c>
      <c r="AO463" s="397">
        <f t="shared" si="392"/>
        <v>1176</v>
      </c>
      <c r="AP463" s="397">
        <f t="shared" si="393"/>
        <v>1382</v>
      </c>
      <c r="AQ463" s="397">
        <f t="shared" si="394"/>
        <v>1488</v>
      </c>
      <c r="AR463" s="397">
        <f t="shared" si="395"/>
        <v>1437</v>
      </c>
      <c r="AS463" s="397">
        <f t="shared" si="396"/>
        <v>1763</v>
      </c>
      <c r="AT463" s="398">
        <f t="shared" si="397"/>
        <v>1928</v>
      </c>
      <c r="AU463" s="379">
        <v>908</v>
      </c>
      <c r="AV463" s="395">
        <v>1138</v>
      </c>
      <c r="AW463" s="472">
        <v>1175</v>
      </c>
      <c r="AX463" s="400">
        <v>266</v>
      </c>
      <c r="AY463" s="395">
        <v>333</v>
      </c>
      <c r="AZ463" s="472">
        <v>393</v>
      </c>
      <c r="BA463" s="489">
        <f t="shared" si="398"/>
        <v>263</v>
      </c>
      <c r="BB463" s="397">
        <f t="shared" si="399"/>
        <v>292</v>
      </c>
      <c r="BC463" s="398">
        <f t="shared" si="400"/>
        <v>360</v>
      </c>
      <c r="BD463" s="401">
        <v>531</v>
      </c>
      <c r="BE463" s="402">
        <v>485</v>
      </c>
      <c r="BF463" s="472">
        <v>508</v>
      </c>
      <c r="BG463" s="403">
        <v>584</v>
      </c>
      <c r="BH463" s="402">
        <v>610</v>
      </c>
      <c r="BI463" s="472">
        <v>730</v>
      </c>
      <c r="BJ463" s="403">
        <v>104</v>
      </c>
      <c r="BK463" s="402">
        <v>80</v>
      </c>
      <c r="BL463" s="472">
        <v>101</v>
      </c>
      <c r="BM463" s="403">
        <v>233</v>
      </c>
      <c r="BN463" s="402">
        <v>192</v>
      </c>
      <c r="BO463" s="472">
        <v>393</v>
      </c>
      <c r="BP463" s="490">
        <f t="shared" si="401"/>
        <v>212</v>
      </c>
      <c r="BQ463" s="475">
        <f t="shared" si="402"/>
        <v>310</v>
      </c>
      <c r="BR463" s="405">
        <f t="shared" si="403"/>
        <v>174</v>
      </c>
      <c r="BS463" s="476"/>
      <c r="BT463" s="402"/>
      <c r="BU463" s="402"/>
      <c r="BV463" s="402"/>
      <c r="BW463" s="472"/>
      <c r="BX463" s="472"/>
      <c r="BY463" s="403"/>
      <c r="BZ463" s="402"/>
      <c r="CA463" s="402"/>
      <c r="CB463" s="402"/>
      <c r="CC463" s="402"/>
      <c r="CD463" s="402"/>
      <c r="CE463" s="402"/>
      <c r="CF463" s="472"/>
      <c r="CG463" s="403"/>
      <c r="CH463" s="399"/>
      <c r="CI463" s="402"/>
      <c r="CJ463" s="402"/>
      <c r="CK463" s="402"/>
      <c r="CL463" s="402"/>
      <c r="CM463" s="402"/>
      <c r="CN463" s="472"/>
      <c r="CO463" s="489" t="str">
        <f t="shared" si="404"/>
        <v/>
      </c>
      <c r="CP463" s="397" t="str">
        <f t="shared" si="405"/>
        <v/>
      </c>
      <c r="CQ463" s="397" t="str">
        <f t="shared" si="406"/>
        <v/>
      </c>
      <c r="CR463" s="397" t="str">
        <f t="shared" si="407"/>
        <v/>
      </c>
      <c r="CS463" s="397" t="str">
        <f t="shared" si="408"/>
        <v/>
      </c>
      <c r="CT463" s="397" t="str">
        <f t="shared" si="409"/>
        <v/>
      </c>
      <c r="CU463" s="397" t="str">
        <f t="shared" si="410"/>
        <v/>
      </c>
      <c r="CV463" s="491" t="str">
        <f t="shared" si="411"/>
        <v/>
      </c>
      <c r="CW463" s="379"/>
      <c r="CX463" s="399"/>
      <c r="CY463" s="472"/>
      <c r="CZ463" s="400"/>
      <c r="DA463" s="399"/>
      <c r="DB463" s="472"/>
      <c r="DC463" s="404" t="str">
        <f t="shared" si="412"/>
        <v/>
      </c>
      <c r="DD463" s="404" t="str">
        <f t="shared" si="413"/>
        <v/>
      </c>
      <c r="DE463" s="405" t="str">
        <f t="shared" si="414"/>
        <v/>
      </c>
      <c r="DF463" s="379"/>
      <c r="DG463" s="399"/>
      <c r="DH463" s="472"/>
      <c r="DI463" s="400"/>
      <c r="DJ463" s="399"/>
      <c r="DK463" s="472"/>
      <c r="DL463" s="400"/>
      <c r="DM463" s="399"/>
      <c r="DN463" s="472"/>
      <c r="DO463" s="400"/>
      <c r="DP463" s="399"/>
      <c r="DQ463" s="472"/>
      <c r="DR463" s="404" t="str">
        <f t="shared" si="415"/>
        <v/>
      </c>
      <c r="DS463" s="404" t="str">
        <f t="shared" si="416"/>
        <v/>
      </c>
      <c r="DT463" s="405" t="str">
        <f t="shared" si="417"/>
        <v/>
      </c>
      <c r="EE463" s="411"/>
    </row>
    <row r="464" spans="1:135">
      <c r="A464" s="498" t="s">
        <v>890</v>
      </c>
      <c r="B464" s="501" t="s">
        <v>241</v>
      </c>
      <c r="C464" s="500">
        <v>219602</v>
      </c>
      <c r="D464" s="500">
        <v>4</v>
      </c>
      <c r="E464" s="395"/>
      <c r="F464" s="395"/>
      <c r="G464" s="395">
        <v>1828</v>
      </c>
      <c r="H464" s="395">
        <v>1450</v>
      </c>
      <c r="I464" s="472">
        <v>1438</v>
      </c>
      <c r="J464" s="472">
        <v>1419</v>
      </c>
      <c r="K464" s="394">
        <v>840</v>
      </c>
      <c r="L464" s="395">
        <v>798</v>
      </c>
      <c r="M464" s="395">
        <v>812</v>
      </c>
      <c r="N464" s="395">
        <v>690</v>
      </c>
      <c r="O464" s="396">
        <v>843</v>
      </c>
      <c r="P464" s="396">
        <v>903</v>
      </c>
      <c r="Q464" s="395">
        <v>944</v>
      </c>
      <c r="R464" s="395">
        <v>929</v>
      </c>
      <c r="S464" s="395">
        <v>1122</v>
      </c>
      <c r="T464" s="395">
        <v>1180</v>
      </c>
      <c r="U464" s="395">
        <v>1116</v>
      </c>
      <c r="V464" s="472">
        <v>1139</v>
      </c>
      <c r="W464" s="394"/>
      <c r="X464" s="395"/>
      <c r="Y464" s="395"/>
      <c r="Z464" s="395"/>
      <c r="AA464" s="396"/>
      <c r="AB464" s="396"/>
      <c r="AC464" s="395"/>
      <c r="AD464" s="395"/>
      <c r="AE464" s="395"/>
      <c r="AF464" s="395"/>
      <c r="AG464" s="395"/>
      <c r="AH464" s="472"/>
      <c r="AI464" s="489">
        <f t="shared" si="386"/>
        <v>840</v>
      </c>
      <c r="AJ464" s="397">
        <f t="shared" si="387"/>
        <v>798</v>
      </c>
      <c r="AK464" s="397">
        <f t="shared" si="388"/>
        <v>812</v>
      </c>
      <c r="AL464" s="397">
        <f t="shared" si="389"/>
        <v>690</v>
      </c>
      <c r="AM464" s="397">
        <f t="shared" si="390"/>
        <v>843</v>
      </c>
      <c r="AN464" s="397">
        <f t="shared" si="391"/>
        <v>903</v>
      </c>
      <c r="AO464" s="397">
        <f t="shared" si="392"/>
        <v>944</v>
      </c>
      <c r="AP464" s="397">
        <f t="shared" si="393"/>
        <v>929</v>
      </c>
      <c r="AQ464" s="397">
        <f t="shared" si="394"/>
        <v>1122</v>
      </c>
      <c r="AR464" s="397">
        <f t="shared" si="395"/>
        <v>1180</v>
      </c>
      <c r="AS464" s="397">
        <f t="shared" si="396"/>
        <v>1116</v>
      </c>
      <c r="AT464" s="398">
        <f t="shared" si="397"/>
        <v>1139</v>
      </c>
      <c r="AU464" s="379">
        <v>757</v>
      </c>
      <c r="AV464" s="395">
        <v>729</v>
      </c>
      <c r="AW464" s="472">
        <v>754</v>
      </c>
      <c r="AX464" s="400">
        <v>106</v>
      </c>
      <c r="AY464" s="395">
        <v>89</v>
      </c>
      <c r="AZ464" s="472">
        <v>71</v>
      </c>
      <c r="BA464" s="489">
        <f t="shared" si="398"/>
        <v>317</v>
      </c>
      <c r="BB464" s="397">
        <f t="shared" si="399"/>
        <v>298</v>
      </c>
      <c r="BC464" s="398">
        <f t="shared" si="400"/>
        <v>314</v>
      </c>
      <c r="BD464" s="401">
        <v>294</v>
      </c>
      <c r="BE464" s="402">
        <v>262</v>
      </c>
      <c r="BF464" s="472">
        <v>327</v>
      </c>
      <c r="BG464" s="403">
        <v>318</v>
      </c>
      <c r="BH464" s="402">
        <v>333</v>
      </c>
      <c r="BI464" s="472">
        <v>333</v>
      </c>
      <c r="BJ464" s="403">
        <v>98</v>
      </c>
      <c r="BK464" s="402">
        <v>89</v>
      </c>
      <c r="BL464" s="472">
        <v>98</v>
      </c>
      <c r="BM464" s="403">
        <v>159</v>
      </c>
      <c r="BN464" s="402">
        <v>167</v>
      </c>
      <c r="BO464" s="472">
        <v>171</v>
      </c>
      <c r="BP464" s="490">
        <f t="shared" si="401"/>
        <v>292</v>
      </c>
      <c r="BQ464" s="475">
        <f t="shared" si="402"/>
        <v>385</v>
      </c>
      <c r="BR464" s="405">
        <f t="shared" si="403"/>
        <v>348</v>
      </c>
      <c r="BS464" s="476"/>
      <c r="BT464" s="402"/>
      <c r="BU464" s="402"/>
      <c r="BV464" s="402"/>
      <c r="BW464" s="472"/>
      <c r="BX464" s="472"/>
      <c r="BY464" s="403"/>
      <c r="BZ464" s="402"/>
      <c r="CA464" s="402"/>
      <c r="CB464" s="402"/>
      <c r="CC464" s="402"/>
      <c r="CD464" s="402"/>
      <c r="CE464" s="402"/>
      <c r="CF464" s="472"/>
      <c r="CG464" s="403"/>
      <c r="CH464" s="399"/>
      <c r="CI464" s="402"/>
      <c r="CJ464" s="402"/>
      <c r="CK464" s="402"/>
      <c r="CL464" s="402"/>
      <c r="CM464" s="402"/>
      <c r="CN464" s="472"/>
      <c r="CO464" s="489" t="str">
        <f t="shared" si="404"/>
        <v/>
      </c>
      <c r="CP464" s="397" t="str">
        <f t="shared" si="405"/>
        <v/>
      </c>
      <c r="CQ464" s="397" t="str">
        <f t="shared" si="406"/>
        <v/>
      </c>
      <c r="CR464" s="397" t="str">
        <f t="shared" si="407"/>
        <v/>
      </c>
      <c r="CS464" s="397" t="str">
        <f t="shared" si="408"/>
        <v/>
      </c>
      <c r="CT464" s="397" t="str">
        <f t="shared" si="409"/>
        <v/>
      </c>
      <c r="CU464" s="397" t="str">
        <f t="shared" si="410"/>
        <v/>
      </c>
      <c r="CV464" s="491" t="str">
        <f t="shared" si="411"/>
        <v/>
      </c>
      <c r="CW464" s="379"/>
      <c r="CX464" s="399"/>
      <c r="CY464" s="472"/>
      <c r="CZ464" s="400"/>
      <c r="DA464" s="399"/>
      <c r="DB464" s="472"/>
      <c r="DC464" s="404" t="str">
        <f t="shared" si="412"/>
        <v/>
      </c>
      <c r="DD464" s="404" t="str">
        <f t="shared" si="413"/>
        <v/>
      </c>
      <c r="DE464" s="405" t="str">
        <f t="shared" si="414"/>
        <v/>
      </c>
      <c r="DF464" s="379"/>
      <c r="DG464" s="399"/>
      <c r="DH464" s="472"/>
      <c r="DI464" s="400"/>
      <c r="DJ464" s="399"/>
      <c r="DK464" s="472"/>
      <c r="DL464" s="400"/>
      <c r="DM464" s="399"/>
      <c r="DN464" s="472"/>
      <c r="DO464" s="400"/>
      <c r="DP464" s="399"/>
      <c r="DQ464" s="472"/>
      <c r="DR464" s="404" t="str">
        <f t="shared" si="415"/>
        <v/>
      </c>
      <c r="DS464" s="404" t="str">
        <f t="shared" si="416"/>
        <v/>
      </c>
      <c r="DT464" s="405" t="str">
        <f t="shared" si="417"/>
        <v/>
      </c>
      <c r="EE464" s="411"/>
    </row>
    <row r="465" spans="1:135">
      <c r="A465" s="498" t="s">
        <v>890</v>
      </c>
      <c r="B465" s="501" t="s">
        <v>242</v>
      </c>
      <c r="C465" s="500">
        <v>221847</v>
      </c>
      <c r="D465" s="500">
        <v>4</v>
      </c>
      <c r="E465" s="395"/>
      <c r="F465" s="395"/>
      <c r="G465" s="395">
        <v>1259</v>
      </c>
      <c r="H465" s="395">
        <v>1193</v>
      </c>
      <c r="I465" s="472">
        <v>1256</v>
      </c>
      <c r="J465" s="472">
        <v>1627</v>
      </c>
      <c r="K465" s="394">
        <v>1140</v>
      </c>
      <c r="L465" s="395">
        <v>1109</v>
      </c>
      <c r="M465" s="395">
        <v>1017</v>
      </c>
      <c r="N465" s="395">
        <v>1149</v>
      </c>
      <c r="O465" s="396">
        <v>1102</v>
      </c>
      <c r="P465" s="396">
        <v>1102</v>
      </c>
      <c r="Q465" s="395">
        <v>1163</v>
      </c>
      <c r="R465" s="395">
        <v>1132</v>
      </c>
      <c r="S465" s="395">
        <v>1232</v>
      </c>
      <c r="T465" s="395">
        <v>1169</v>
      </c>
      <c r="U465" s="395">
        <v>1231</v>
      </c>
      <c r="V465" s="472">
        <v>1597</v>
      </c>
      <c r="W465" s="394"/>
      <c r="X465" s="395"/>
      <c r="Y465" s="395"/>
      <c r="Z465" s="395"/>
      <c r="AA465" s="396"/>
      <c r="AB465" s="396"/>
      <c r="AC465" s="395"/>
      <c r="AD465" s="395"/>
      <c r="AE465" s="395"/>
      <c r="AF465" s="395"/>
      <c r="AG465" s="395"/>
      <c r="AH465" s="472"/>
      <c r="AI465" s="489">
        <f t="shared" si="386"/>
        <v>1140</v>
      </c>
      <c r="AJ465" s="397">
        <f t="shared" si="387"/>
        <v>1109</v>
      </c>
      <c r="AK465" s="397">
        <f t="shared" si="388"/>
        <v>1017</v>
      </c>
      <c r="AL465" s="397">
        <f t="shared" si="389"/>
        <v>1149</v>
      </c>
      <c r="AM465" s="397">
        <f t="shared" si="390"/>
        <v>1102</v>
      </c>
      <c r="AN465" s="397">
        <f t="shared" si="391"/>
        <v>1102</v>
      </c>
      <c r="AO465" s="397">
        <f t="shared" si="392"/>
        <v>1163</v>
      </c>
      <c r="AP465" s="397">
        <f t="shared" si="393"/>
        <v>1132</v>
      </c>
      <c r="AQ465" s="397">
        <f t="shared" si="394"/>
        <v>1232</v>
      </c>
      <c r="AR465" s="397">
        <f t="shared" si="395"/>
        <v>1169</v>
      </c>
      <c r="AS465" s="397">
        <f t="shared" si="396"/>
        <v>1231</v>
      </c>
      <c r="AT465" s="398">
        <f t="shared" si="397"/>
        <v>1597</v>
      </c>
      <c r="AU465" s="379">
        <v>837</v>
      </c>
      <c r="AV465" s="395">
        <v>863</v>
      </c>
      <c r="AW465" s="472">
        <v>1124</v>
      </c>
      <c r="AX465" s="400">
        <v>140</v>
      </c>
      <c r="AY465" s="395">
        <v>156</v>
      </c>
      <c r="AZ465" s="472">
        <v>195</v>
      </c>
      <c r="BA465" s="489">
        <f t="shared" si="398"/>
        <v>192</v>
      </c>
      <c r="BB465" s="397">
        <f t="shared" si="399"/>
        <v>212</v>
      </c>
      <c r="BC465" s="398">
        <f t="shared" si="400"/>
        <v>278</v>
      </c>
      <c r="BD465" s="401">
        <v>524</v>
      </c>
      <c r="BE465" s="402">
        <v>474</v>
      </c>
      <c r="BF465" s="472">
        <v>537</v>
      </c>
      <c r="BG465" s="403">
        <v>659</v>
      </c>
      <c r="BH465" s="402">
        <v>570</v>
      </c>
      <c r="BI465" s="472">
        <v>591</v>
      </c>
      <c r="BJ465" s="403">
        <v>105</v>
      </c>
      <c r="BK465" s="402">
        <v>95</v>
      </c>
      <c r="BL465" s="472">
        <v>105</v>
      </c>
      <c r="BM465" s="403">
        <v>249</v>
      </c>
      <c r="BN465" s="402">
        <v>236</v>
      </c>
      <c r="BO465" s="472">
        <v>195</v>
      </c>
      <c r="BP465" s="490">
        <f t="shared" si="401"/>
        <v>224</v>
      </c>
      <c r="BQ465" s="475">
        <f t="shared" si="402"/>
        <v>297</v>
      </c>
      <c r="BR465" s="405">
        <f t="shared" si="403"/>
        <v>326</v>
      </c>
      <c r="BS465" s="476"/>
      <c r="BT465" s="402"/>
      <c r="BU465" s="402"/>
      <c r="BV465" s="402"/>
      <c r="BW465" s="472"/>
      <c r="BX465" s="472"/>
      <c r="BY465" s="403"/>
      <c r="BZ465" s="402"/>
      <c r="CA465" s="402"/>
      <c r="CB465" s="402"/>
      <c r="CC465" s="402"/>
      <c r="CD465" s="402"/>
      <c r="CE465" s="402"/>
      <c r="CF465" s="472"/>
      <c r="CG465" s="403"/>
      <c r="CH465" s="399"/>
      <c r="CI465" s="402"/>
      <c r="CJ465" s="402"/>
      <c r="CK465" s="402"/>
      <c r="CL465" s="402"/>
      <c r="CM465" s="402"/>
      <c r="CN465" s="472"/>
      <c r="CO465" s="489" t="str">
        <f t="shared" si="404"/>
        <v/>
      </c>
      <c r="CP465" s="397" t="str">
        <f t="shared" si="405"/>
        <v/>
      </c>
      <c r="CQ465" s="397" t="str">
        <f t="shared" si="406"/>
        <v/>
      </c>
      <c r="CR465" s="397" t="str">
        <f t="shared" si="407"/>
        <v/>
      </c>
      <c r="CS465" s="397" t="str">
        <f t="shared" si="408"/>
        <v/>
      </c>
      <c r="CT465" s="397" t="str">
        <f t="shared" si="409"/>
        <v/>
      </c>
      <c r="CU465" s="397" t="str">
        <f t="shared" si="410"/>
        <v/>
      </c>
      <c r="CV465" s="491" t="str">
        <f t="shared" si="411"/>
        <v/>
      </c>
      <c r="CW465" s="379"/>
      <c r="CX465" s="399"/>
      <c r="CY465" s="472"/>
      <c r="CZ465" s="400"/>
      <c r="DA465" s="399"/>
      <c r="DB465" s="472"/>
      <c r="DC465" s="404" t="str">
        <f t="shared" si="412"/>
        <v/>
      </c>
      <c r="DD465" s="404" t="str">
        <f t="shared" si="413"/>
        <v/>
      </c>
      <c r="DE465" s="405" t="str">
        <f t="shared" si="414"/>
        <v/>
      </c>
      <c r="DF465" s="379"/>
      <c r="DG465" s="399"/>
      <c r="DH465" s="472"/>
      <c r="DI465" s="400"/>
      <c r="DJ465" s="399"/>
      <c r="DK465" s="472"/>
      <c r="DL465" s="400"/>
      <c r="DM465" s="399"/>
      <c r="DN465" s="472"/>
      <c r="DO465" s="400"/>
      <c r="DP465" s="399"/>
      <c r="DQ465" s="472"/>
      <c r="DR465" s="404" t="str">
        <f t="shared" si="415"/>
        <v/>
      </c>
      <c r="DS465" s="404" t="str">
        <f t="shared" si="416"/>
        <v/>
      </c>
      <c r="DT465" s="405" t="str">
        <f t="shared" si="417"/>
        <v/>
      </c>
      <c r="EE465" s="411"/>
    </row>
    <row r="466" spans="1:135">
      <c r="A466" s="498" t="s">
        <v>890</v>
      </c>
      <c r="B466" s="499" t="s">
        <v>243</v>
      </c>
      <c r="C466" s="500">
        <v>221768</v>
      </c>
      <c r="D466" s="500">
        <v>5</v>
      </c>
      <c r="E466" s="395"/>
      <c r="F466" s="395"/>
      <c r="G466" s="395">
        <v>1208</v>
      </c>
      <c r="H466" s="395">
        <v>1262</v>
      </c>
      <c r="I466" s="472">
        <v>1241</v>
      </c>
      <c r="J466" s="472">
        <v>1312</v>
      </c>
      <c r="K466" s="394">
        <v>986</v>
      </c>
      <c r="L466" s="395">
        <v>1157</v>
      </c>
      <c r="M466" s="395">
        <v>1126</v>
      </c>
      <c r="N466" s="395">
        <v>932</v>
      </c>
      <c r="O466" s="396">
        <v>1073</v>
      </c>
      <c r="P466" s="396">
        <v>1089</v>
      </c>
      <c r="Q466" s="395">
        <v>1072</v>
      </c>
      <c r="R466" s="395">
        <v>951</v>
      </c>
      <c r="S466" s="395">
        <v>1132</v>
      </c>
      <c r="T466" s="395">
        <v>1203</v>
      </c>
      <c r="U466" s="395">
        <v>1175</v>
      </c>
      <c r="V466" s="472">
        <v>1250</v>
      </c>
      <c r="W466" s="394"/>
      <c r="X466" s="395"/>
      <c r="Y466" s="395"/>
      <c r="Z466" s="395"/>
      <c r="AA466" s="396"/>
      <c r="AB466" s="396"/>
      <c r="AC466" s="395"/>
      <c r="AD466" s="395"/>
      <c r="AE466" s="395"/>
      <c r="AF466" s="395"/>
      <c r="AG466" s="395"/>
      <c r="AH466" s="472"/>
      <c r="AI466" s="489">
        <f t="shared" si="386"/>
        <v>986</v>
      </c>
      <c r="AJ466" s="397">
        <f t="shared" si="387"/>
        <v>1157</v>
      </c>
      <c r="AK466" s="397">
        <f t="shared" si="388"/>
        <v>1126</v>
      </c>
      <c r="AL466" s="397">
        <f t="shared" si="389"/>
        <v>932</v>
      </c>
      <c r="AM466" s="397">
        <f t="shared" si="390"/>
        <v>1073</v>
      </c>
      <c r="AN466" s="397">
        <f t="shared" si="391"/>
        <v>1089</v>
      </c>
      <c r="AO466" s="397">
        <f t="shared" si="392"/>
        <v>1072</v>
      </c>
      <c r="AP466" s="397">
        <f t="shared" si="393"/>
        <v>951</v>
      </c>
      <c r="AQ466" s="397">
        <f t="shared" si="394"/>
        <v>1132</v>
      </c>
      <c r="AR466" s="397">
        <f t="shared" si="395"/>
        <v>1203</v>
      </c>
      <c r="AS466" s="397">
        <f t="shared" si="396"/>
        <v>1175</v>
      </c>
      <c r="AT466" s="398">
        <f t="shared" si="397"/>
        <v>1250</v>
      </c>
      <c r="AU466" s="379">
        <v>837</v>
      </c>
      <c r="AV466" s="395">
        <v>834</v>
      </c>
      <c r="AW466" s="472">
        <v>877</v>
      </c>
      <c r="AX466" s="400">
        <v>138</v>
      </c>
      <c r="AY466" s="395">
        <v>131</v>
      </c>
      <c r="AZ466" s="472">
        <v>133</v>
      </c>
      <c r="BA466" s="489">
        <f t="shared" si="398"/>
        <v>228</v>
      </c>
      <c r="BB466" s="397">
        <f t="shared" si="399"/>
        <v>210</v>
      </c>
      <c r="BC466" s="398">
        <f t="shared" si="400"/>
        <v>240</v>
      </c>
      <c r="BD466" s="401">
        <v>484</v>
      </c>
      <c r="BE466" s="402">
        <v>485</v>
      </c>
      <c r="BF466" s="472">
        <v>545</v>
      </c>
      <c r="BG466" s="403">
        <v>503</v>
      </c>
      <c r="BH466" s="402">
        <v>568</v>
      </c>
      <c r="BI466" s="472">
        <v>563</v>
      </c>
      <c r="BJ466" s="403">
        <v>66</v>
      </c>
      <c r="BK466" s="402">
        <v>77</v>
      </c>
      <c r="BL466" s="472">
        <v>56</v>
      </c>
      <c r="BM466" s="403">
        <v>198</v>
      </c>
      <c r="BN466" s="402">
        <v>172</v>
      </c>
      <c r="BO466" s="472">
        <v>133</v>
      </c>
      <c r="BP466" s="490">
        <f t="shared" si="401"/>
        <v>325</v>
      </c>
      <c r="BQ466" s="475">
        <f t="shared" si="402"/>
        <v>355</v>
      </c>
      <c r="BR466" s="405">
        <f t="shared" si="403"/>
        <v>338</v>
      </c>
      <c r="BS466" s="476"/>
      <c r="BT466" s="402"/>
      <c r="BU466" s="402"/>
      <c r="BV466" s="402"/>
      <c r="BW466" s="472"/>
      <c r="BX466" s="472"/>
      <c r="BY466" s="403"/>
      <c r="BZ466" s="402"/>
      <c r="CA466" s="402"/>
      <c r="CB466" s="402"/>
      <c r="CC466" s="402"/>
      <c r="CD466" s="402"/>
      <c r="CE466" s="402"/>
      <c r="CF466" s="472"/>
      <c r="CG466" s="403"/>
      <c r="CH466" s="399"/>
      <c r="CI466" s="402"/>
      <c r="CJ466" s="402"/>
      <c r="CK466" s="402"/>
      <c r="CL466" s="402"/>
      <c r="CM466" s="402"/>
      <c r="CN466" s="472"/>
      <c r="CO466" s="489" t="str">
        <f t="shared" si="404"/>
        <v/>
      </c>
      <c r="CP466" s="397" t="str">
        <f t="shared" si="405"/>
        <v/>
      </c>
      <c r="CQ466" s="397" t="str">
        <f t="shared" si="406"/>
        <v/>
      </c>
      <c r="CR466" s="397" t="str">
        <f t="shared" si="407"/>
        <v/>
      </c>
      <c r="CS466" s="397" t="str">
        <f t="shared" si="408"/>
        <v/>
      </c>
      <c r="CT466" s="397" t="str">
        <f t="shared" si="409"/>
        <v/>
      </c>
      <c r="CU466" s="397" t="str">
        <f t="shared" si="410"/>
        <v/>
      </c>
      <c r="CV466" s="491" t="str">
        <f t="shared" si="411"/>
        <v/>
      </c>
      <c r="CW466" s="379"/>
      <c r="CX466" s="399"/>
      <c r="CY466" s="472"/>
      <c r="CZ466" s="400"/>
      <c r="DA466" s="399"/>
      <c r="DB466" s="472"/>
      <c r="DC466" s="404" t="str">
        <f t="shared" si="412"/>
        <v/>
      </c>
      <c r="DD466" s="404" t="str">
        <f t="shared" si="413"/>
        <v/>
      </c>
      <c r="DE466" s="405" t="str">
        <f t="shared" si="414"/>
        <v/>
      </c>
      <c r="DF466" s="379"/>
      <c r="DG466" s="399"/>
      <c r="DH466" s="472"/>
      <c r="DI466" s="400"/>
      <c r="DJ466" s="399"/>
      <c r="DK466" s="472"/>
      <c r="DL466" s="400"/>
      <c r="DM466" s="399"/>
      <c r="DN466" s="472"/>
      <c r="DO466" s="400"/>
      <c r="DP466" s="399"/>
      <c r="DQ466" s="472"/>
      <c r="DR466" s="404" t="str">
        <f t="shared" si="415"/>
        <v/>
      </c>
      <c r="DS466" s="404" t="str">
        <f t="shared" si="416"/>
        <v/>
      </c>
      <c r="DT466" s="405" t="str">
        <f t="shared" si="417"/>
        <v/>
      </c>
      <c r="EE466" s="411"/>
    </row>
    <row r="467" spans="1:135">
      <c r="A467" s="498" t="s">
        <v>890</v>
      </c>
      <c r="B467" s="499" t="s">
        <v>244</v>
      </c>
      <c r="C467" s="500">
        <v>219824</v>
      </c>
      <c r="D467" s="500">
        <v>8</v>
      </c>
      <c r="E467" s="395"/>
      <c r="F467" s="395"/>
      <c r="G467" s="395"/>
      <c r="H467" s="395"/>
      <c r="I467" s="472"/>
      <c r="J467" s="472"/>
      <c r="K467" s="394"/>
      <c r="L467" s="395"/>
      <c r="M467" s="395"/>
      <c r="N467" s="395"/>
      <c r="O467" s="396"/>
      <c r="P467" s="396"/>
      <c r="Q467" s="395"/>
      <c r="R467" s="395"/>
      <c r="S467" s="395"/>
      <c r="T467" s="395"/>
      <c r="U467" s="395"/>
      <c r="V467" s="472"/>
      <c r="W467" s="394"/>
      <c r="X467" s="395"/>
      <c r="Y467" s="395"/>
      <c r="Z467" s="395"/>
      <c r="AA467" s="396"/>
      <c r="AB467" s="396"/>
      <c r="AC467" s="395"/>
      <c r="AD467" s="395"/>
      <c r="AE467" s="395"/>
      <c r="AF467" s="395"/>
      <c r="AG467" s="395"/>
      <c r="AH467" s="472"/>
      <c r="AI467" s="489" t="str">
        <f t="shared" si="386"/>
        <v xml:space="preserve"> </v>
      </c>
      <c r="AJ467" s="397" t="str">
        <f t="shared" si="387"/>
        <v xml:space="preserve"> </v>
      </c>
      <c r="AK467" s="397" t="str">
        <f t="shared" si="388"/>
        <v xml:space="preserve"> </v>
      </c>
      <c r="AL467" s="397" t="str">
        <f t="shared" si="389"/>
        <v xml:space="preserve"> </v>
      </c>
      <c r="AM467" s="397" t="str">
        <f t="shared" si="390"/>
        <v xml:space="preserve"> </v>
      </c>
      <c r="AN467" s="397" t="str">
        <f t="shared" si="391"/>
        <v xml:space="preserve"> </v>
      </c>
      <c r="AO467" s="397" t="str">
        <f t="shared" si="392"/>
        <v xml:space="preserve"> </v>
      </c>
      <c r="AP467" s="397" t="str">
        <f t="shared" si="393"/>
        <v xml:space="preserve"> </v>
      </c>
      <c r="AQ467" s="397" t="str">
        <f t="shared" si="394"/>
        <v xml:space="preserve"> </v>
      </c>
      <c r="AR467" s="397" t="str">
        <f t="shared" si="395"/>
        <v xml:space="preserve"> </v>
      </c>
      <c r="AS467" s="397" t="str">
        <f t="shared" si="396"/>
        <v xml:space="preserve"> </v>
      </c>
      <c r="AT467" s="398" t="str">
        <f t="shared" si="397"/>
        <v xml:space="preserve"> </v>
      </c>
      <c r="AU467" s="379"/>
      <c r="AV467" s="395"/>
      <c r="AW467" s="472"/>
      <c r="AX467" s="400"/>
      <c r="AY467" s="395"/>
      <c r="AZ467" s="472"/>
      <c r="BA467" s="489" t="str">
        <f t="shared" si="398"/>
        <v xml:space="preserve"> </v>
      </c>
      <c r="BB467" s="397" t="str">
        <f t="shared" si="399"/>
        <v xml:space="preserve"> </v>
      </c>
      <c r="BC467" s="398" t="str">
        <f t="shared" si="400"/>
        <v xml:space="preserve"> </v>
      </c>
      <c r="BD467" s="401"/>
      <c r="BE467" s="402"/>
      <c r="BF467" s="472"/>
      <c r="BG467" s="403"/>
      <c r="BH467" s="402"/>
      <c r="BI467" s="472"/>
      <c r="BJ467" s="403"/>
      <c r="BK467" s="402"/>
      <c r="BL467" s="472"/>
      <c r="BM467" s="403"/>
      <c r="BN467" s="402"/>
      <c r="BO467" s="472"/>
      <c r="BP467" s="490" t="str">
        <f t="shared" si="401"/>
        <v/>
      </c>
      <c r="BQ467" s="475" t="str">
        <f t="shared" si="402"/>
        <v/>
      </c>
      <c r="BR467" s="405" t="str">
        <f t="shared" si="403"/>
        <v/>
      </c>
      <c r="BS467" s="476"/>
      <c r="BT467" s="402"/>
      <c r="BU467" s="395">
        <v>1457</v>
      </c>
      <c r="BV467" s="395">
        <v>1369</v>
      </c>
      <c r="BW467" s="472">
        <v>1378</v>
      </c>
      <c r="BX467" s="472">
        <v>1398</v>
      </c>
      <c r="BY467" s="403">
        <v>931</v>
      </c>
      <c r="BZ467" s="402">
        <v>1068</v>
      </c>
      <c r="CA467" s="402">
        <v>956</v>
      </c>
      <c r="CB467" s="402">
        <v>1057</v>
      </c>
      <c r="CC467" s="402">
        <v>1063</v>
      </c>
      <c r="CD467" s="402">
        <v>1031</v>
      </c>
      <c r="CE467" s="402">
        <v>984</v>
      </c>
      <c r="CF467" s="472">
        <v>974</v>
      </c>
      <c r="CG467" s="403"/>
      <c r="CH467" s="399"/>
      <c r="CI467" s="402"/>
      <c r="CJ467" s="402"/>
      <c r="CK467" s="402"/>
      <c r="CL467" s="402"/>
      <c r="CM467" s="402"/>
      <c r="CN467" s="472"/>
      <c r="CO467" s="489">
        <f t="shared" si="404"/>
        <v>931</v>
      </c>
      <c r="CP467" s="397">
        <f t="shared" si="405"/>
        <v>1068</v>
      </c>
      <c r="CQ467" s="397">
        <f t="shared" si="406"/>
        <v>956</v>
      </c>
      <c r="CR467" s="397">
        <f t="shared" si="407"/>
        <v>1057</v>
      </c>
      <c r="CS467" s="397">
        <f t="shared" si="408"/>
        <v>1063</v>
      </c>
      <c r="CT467" s="397">
        <f t="shared" si="409"/>
        <v>1031</v>
      </c>
      <c r="CU467" s="397">
        <f t="shared" si="410"/>
        <v>984</v>
      </c>
      <c r="CV467" s="491">
        <f t="shared" si="411"/>
        <v>974</v>
      </c>
      <c r="CW467" s="379">
        <v>554</v>
      </c>
      <c r="CX467" s="399">
        <v>536</v>
      </c>
      <c r="CY467" s="472">
        <v>517</v>
      </c>
      <c r="CZ467" s="400">
        <v>30</v>
      </c>
      <c r="DA467" s="492">
        <v>56</v>
      </c>
      <c r="DB467" s="472">
        <v>41</v>
      </c>
      <c r="DC467" s="404">
        <f t="shared" si="412"/>
        <v>447</v>
      </c>
      <c r="DD467" s="404">
        <f t="shared" si="413"/>
        <v>392</v>
      </c>
      <c r="DE467" s="405">
        <f t="shared" si="414"/>
        <v>416</v>
      </c>
      <c r="DF467" s="379">
        <v>78</v>
      </c>
      <c r="DG467" s="399">
        <v>108</v>
      </c>
      <c r="DH467" s="472">
        <v>79</v>
      </c>
      <c r="DI467" s="400">
        <v>151</v>
      </c>
      <c r="DJ467" s="399">
        <v>196</v>
      </c>
      <c r="DK467" s="472">
        <v>159</v>
      </c>
      <c r="DL467" s="400">
        <v>224</v>
      </c>
      <c r="DM467" s="399">
        <v>205</v>
      </c>
      <c r="DN467" s="472">
        <v>170</v>
      </c>
      <c r="DO467" s="400">
        <v>125</v>
      </c>
      <c r="DP467" s="399">
        <v>109</v>
      </c>
      <c r="DQ467" s="472">
        <v>110</v>
      </c>
      <c r="DR467" s="404">
        <f t="shared" si="415"/>
        <v>630</v>
      </c>
      <c r="DS467" s="404">
        <f t="shared" si="416"/>
        <v>641</v>
      </c>
      <c r="DT467" s="405">
        <f t="shared" si="417"/>
        <v>672</v>
      </c>
      <c r="EE467" s="411"/>
    </row>
    <row r="468" spans="1:135">
      <c r="A468" s="498" t="s">
        <v>890</v>
      </c>
      <c r="B468" s="499" t="s">
        <v>245</v>
      </c>
      <c r="C468" s="500">
        <v>221643</v>
      </c>
      <c r="D468" s="500">
        <v>8</v>
      </c>
      <c r="E468" s="395"/>
      <c r="F468" s="395"/>
      <c r="G468" s="395"/>
      <c r="H468" s="395"/>
      <c r="I468" s="472"/>
      <c r="J468" s="472"/>
      <c r="K468" s="394"/>
      <c r="L468" s="395"/>
      <c r="M468" s="395"/>
      <c r="N468" s="395"/>
      <c r="O468" s="396"/>
      <c r="P468" s="396"/>
      <c r="Q468" s="395"/>
      <c r="R468" s="395"/>
      <c r="S468" s="395"/>
      <c r="T468" s="395"/>
      <c r="U468" s="395"/>
      <c r="V468" s="472"/>
      <c r="W468" s="394"/>
      <c r="X468" s="395"/>
      <c r="Y468" s="395"/>
      <c r="Z468" s="395"/>
      <c r="AA468" s="396"/>
      <c r="AB468" s="396"/>
      <c r="AC468" s="395"/>
      <c r="AD468" s="395"/>
      <c r="AE468" s="395"/>
      <c r="AF468" s="395"/>
      <c r="AG468" s="395"/>
      <c r="AH468" s="472"/>
      <c r="AI468" s="489" t="str">
        <f t="shared" si="386"/>
        <v xml:space="preserve"> </v>
      </c>
      <c r="AJ468" s="397" t="str">
        <f t="shared" si="387"/>
        <v xml:space="preserve"> </v>
      </c>
      <c r="AK468" s="397" t="str">
        <f t="shared" si="388"/>
        <v xml:space="preserve"> </v>
      </c>
      <c r="AL468" s="397" t="str">
        <f t="shared" si="389"/>
        <v xml:space="preserve"> </v>
      </c>
      <c r="AM468" s="397" t="str">
        <f t="shared" si="390"/>
        <v xml:space="preserve"> </v>
      </c>
      <c r="AN468" s="397" t="str">
        <f t="shared" si="391"/>
        <v xml:space="preserve"> </v>
      </c>
      <c r="AO468" s="397" t="str">
        <f t="shared" si="392"/>
        <v xml:space="preserve"> </v>
      </c>
      <c r="AP468" s="397" t="str">
        <f t="shared" si="393"/>
        <v xml:space="preserve"> </v>
      </c>
      <c r="AQ468" s="397" t="str">
        <f t="shared" si="394"/>
        <v xml:space="preserve"> </v>
      </c>
      <c r="AR468" s="397" t="str">
        <f t="shared" si="395"/>
        <v xml:space="preserve"> </v>
      </c>
      <c r="AS468" s="397" t="str">
        <f t="shared" si="396"/>
        <v xml:space="preserve"> </v>
      </c>
      <c r="AT468" s="398" t="str">
        <f t="shared" si="397"/>
        <v xml:space="preserve"> </v>
      </c>
      <c r="AU468" s="379"/>
      <c r="AV468" s="395"/>
      <c r="AW468" s="472"/>
      <c r="AX468" s="400"/>
      <c r="AY468" s="395"/>
      <c r="AZ468" s="472"/>
      <c r="BA468" s="489" t="str">
        <f t="shared" si="398"/>
        <v xml:space="preserve"> </v>
      </c>
      <c r="BB468" s="397" t="str">
        <f t="shared" si="399"/>
        <v xml:space="preserve"> </v>
      </c>
      <c r="BC468" s="398" t="str">
        <f t="shared" si="400"/>
        <v xml:space="preserve"> </v>
      </c>
      <c r="BD468" s="401"/>
      <c r="BE468" s="402"/>
      <c r="BF468" s="472"/>
      <c r="BG468" s="403"/>
      <c r="BH468" s="402"/>
      <c r="BI468" s="472"/>
      <c r="BJ468" s="403"/>
      <c r="BK468" s="402"/>
      <c r="BL468" s="472"/>
      <c r="BM468" s="403"/>
      <c r="BN468" s="402"/>
      <c r="BO468" s="472"/>
      <c r="BP468" s="490" t="str">
        <f t="shared" si="401"/>
        <v/>
      </c>
      <c r="BQ468" s="475" t="str">
        <f t="shared" si="402"/>
        <v/>
      </c>
      <c r="BR468" s="405" t="str">
        <f t="shared" si="403"/>
        <v/>
      </c>
      <c r="BS468" s="476"/>
      <c r="BT468" s="402"/>
      <c r="BU468" s="395">
        <v>1384</v>
      </c>
      <c r="BV468" s="395">
        <v>1517</v>
      </c>
      <c r="BW468" s="472">
        <v>1489</v>
      </c>
      <c r="BX468" s="472">
        <v>1666</v>
      </c>
      <c r="BY468" s="403">
        <v>948</v>
      </c>
      <c r="BZ468" s="402">
        <v>923</v>
      </c>
      <c r="CA468" s="402">
        <v>937</v>
      </c>
      <c r="CB468" s="402">
        <v>859</v>
      </c>
      <c r="CC468" s="402">
        <v>985</v>
      </c>
      <c r="CD468" s="402">
        <v>1067</v>
      </c>
      <c r="CE468" s="402">
        <v>1053</v>
      </c>
      <c r="CF468" s="472">
        <v>1184</v>
      </c>
      <c r="CG468" s="403"/>
      <c r="CH468" s="399"/>
      <c r="CI468" s="402"/>
      <c r="CJ468" s="402"/>
      <c r="CK468" s="402"/>
      <c r="CL468" s="402"/>
      <c r="CM468" s="402"/>
      <c r="CN468" s="472"/>
      <c r="CO468" s="489">
        <f t="shared" si="404"/>
        <v>948</v>
      </c>
      <c r="CP468" s="397">
        <f t="shared" si="405"/>
        <v>923</v>
      </c>
      <c r="CQ468" s="397">
        <f t="shared" si="406"/>
        <v>937</v>
      </c>
      <c r="CR468" s="397">
        <f t="shared" si="407"/>
        <v>859</v>
      </c>
      <c r="CS468" s="397">
        <f t="shared" si="408"/>
        <v>985</v>
      </c>
      <c r="CT468" s="397">
        <f t="shared" si="409"/>
        <v>1067</v>
      </c>
      <c r="CU468" s="397">
        <f t="shared" si="410"/>
        <v>1053</v>
      </c>
      <c r="CV468" s="491">
        <f t="shared" si="411"/>
        <v>1184</v>
      </c>
      <c r="CW468" s="379">
        <v>624</v>
      </c>
      <c r="CX468" s="399">
        <v>633</v>
      </c>
      <c r="CY468" s="472">
        <v>672</v>
      </c>
      <c r="CZ468" s="400">
        <v>57</v>
      </c>
      <c r="DA468" s="399">
        <v>57</v>
      </c>
      <c r="DB468" s="472">
        <v>93</v>
      </c>
      <c r="DC468" s="404">
        <f t="shared" si="412"/>
        <v>386</v>
      </c>
      <c r="DD468" s="404">
        <f t="shared" si="413"/>
        <v>363</v>
      </c>
      <c r="DE468" s="405">
        <f t="shared" si="414"/>
        <v>419</v>
      </c>
      <c r="DF468" s="379">
        <v>92</v>
      </c>
      <c r="DG468" s="399">
        <v>111</v>
      </c>
      <c r="DH468" s="472">
        <v>115</v>
      </c>
      <c r="DI468" s="400">
        <v>183</v>
      </c>
      <c r="DJ468" s="399">
        <v>178</v>
      </c>
      <c r="DK468" s="472">
        <v>191</v>
      </c>
      <c r="DL468" s="400">
        <v>182</v>
      </c>
      <c r="DM468" s="399">
        <v>216</v>
      </c>
      <c r="DN468" s="472">
        <v>193</v>
      </c>
      <c r="DO468" s="400">
        <v>169</v>
      </c>
      <c r="DP468" s="399">
        <v>183</v>
      </c>
      <c r="DQ468" s="472">
        <v>237</v>
      </c>
      <c r="DR468" s="404">
        <f t="shared" si="415"/>
        <v>416</v>
      </c>
      <c r="DS468" s="404">
        <f t="shared" si="416"/>
        <v>475</v>
      </c>
      <c r="DT468" s="405">
        <f t="shared" si="417"/>
        <v>522</v>
      </c>
      <c r="EE468" s="411"/>
    </row>
    <row r="469" spans="1:135">
      <c r="A469" s="498" t="s">
        <v>890</v>
      </c>
      <c r="B469" s="499" t="s">
        <v>246</v>
      </c>
      <c r="C469" s="500">
        <v>221485</v>
      </c>
      <c r="D469" s="500">
        <v>8</v>
      </c>
      <c r="E469" s="395"/>
      <c r="F469" s="395"/>
      <c r="G469" s="395"/>
      <c r="H469" s="395"/>
      <c r="I469" s="472"/>
      <c r="J469" s="472"/>
      <c r="K469" s="394"/>
      <c r="L469" s="395"/>
      <c r="M469" s="395"/>
      <c r="N469" s="395"/>
      <c r="O469" s="396"/>
      <c r="P469" s="396"/>
      <c r="Q469" s="395"/>
      <c r="R469" s="395"/>
      <c r="S469" s="395"/>
      <c r="T469" s="395"/>
      <c r="U469" s="395"/>
      <c r="V469" s="472"/>
      <c r="W469" s="394"/>
      <c r="X469" s="395"/>
      <c r="Y469" s="395"/>
      <c r="Z469" s="395"/>
      <c r="AA469" s="396"/>
      <c r="AB469" s="396"/>
      <c r="AC469" s="395"/>
      <c r="AD469" s="395"/>
      <c r="AE469" s="395"/>
      <c r="AF469" s="395"/>
      <c r="AG469" s="395"/>
      <c r="AH469" s="472"/>
      <c r="AI469" s="489" t="str">
        <f t="shared" si="386"/>
        <v xml:space="preserve"> </v>
      </c>
      <c r="AJ469" s="397" t="str">
        <f t="shared" si="387"/>
        <v xml:space="preserve"> </v>
      </c>
      <c r="AK469" s="397" t="str">
        <f t="shared" si="388"/>
        <v xml:space="preserve"> </v>
      </c>
      <c r="AL469" s="397" t="str">
        <f t="shared" si="389"/>
        <v xml:space="preserve"> </v>
      </c>
      <c r="AM469" s="397" t="str">
        <f t="shared" si="390"/>
        <v xml:space="preserve"> </v>
      </c>
      <c r="AN469" s="397" t="str">
        <f t="shared" si="391"/>
        <v xml:space="preserve"> </v>
      </c>
      <c r="AO469" s="397" t="str">
        <f t="shared" si="392"/>
        <v xml:space="preserve"> </v>
      </c>
      <c r="AP469" s="397" t="str">
        <f t="shared" si="393"/>
        <v xml:space="preserve"> </v>
      </c>
      <c r="AQ469" s="397" t="str">
        <f t="shared" si="394"/>
        <v xml:space="preserve"> </v>
      </c>
      <c r="AR469" s="397" t="str">
        <f t="shared" si="395"/>
        <v xml:space="preserve"> </v>
      </c>
      <c r="AS469" s="397" t="str">
        <f t="shared" si="396"/>
        <v xml:space="preserve"> </v>
      </c>
      <c r="AT469" s="398" t="str">
        <f t="shared" si="397"/>
        <v xml:space="preserve"> </v>
      </c>
      <c r="AU469" s="379"/>
      <c r="AV469" s="395"/>
      <c r="AW469" s="472"/>
      <c r="AX469" s="400"/>
      <c r="AY469" s="395"/>
      <c r="AZ469" s="472"/>
      <c r="BA469" s="489" t="str">
        <f t="shared" si="398"/>
        <v xml:space="preserve"> </v>
      </c>
      <c r="BB469" s="397" t="str">
        <f t="shared" si="399"/>
        <v xml:space="preserve"> </v>
      </c>
      <c r="BC469" s="398" t="str">
        <f t="shared" si="400"/>
        <v xml:space="preserve"> </v>
      </c>
      <c r="BD469" s="401"/>
      <c r="BE469" s="402"/>
      <c r="BF469" s="472"/>
      <c r="BG469" s="403"/>
      <c r="BH469" s="402"/>
      <c r="BI469" s="472"/>
      <c r="BJ469" s="403"/>
      <c r="BK469" s="402"/>
      <c r="BL469" s="472"/>
      <c r="BM469" s="403"/>
      <c r="BN469" s="402"/>
      <c r="BO469" s="472"/>
      <c r="BP469" s="490" t="str">
        <f t="shared" si="401"/>
        <v/>
      </c>
      <c r="BQ469" s="475" t="str">
        <f t="shared" si="402"/>
        <v/>
      </c>
      <c r="BR469" s="405" t="str">
        <f t="shared" si="403"/>
        <v/>
      </c>
      <c r="BS469" s="476"/>
      <c r="BT469" s="402"/>
      <c r="BU469" s="395">
        <v>2308</v>
      </c>
      <c r="BV469" s="395">
        <v>2263</v>
      </c>
      <c r="BW469" s="472">
        <v>2335</v>
      </c>
      <c r="BX469" s="472">
        <v>2133</v>
      </c>
      <c r="BY469" s="403">
        <v>1069</v>
      </c>
      <c r="BZ469" s="402">
        <v>1379</v>
      </c>
      <c r="CA469" s="402">
        <v>1174</v>
      </c>
      <c r="CB469" s="402">
        <v>1314</v>
      </c>
      <c r="CC469" s="402">
        <v>1461</v>
      </c>
      <c r="CD469" s="402">
        <v>1478</v>
      </c>
      <c r="CE469" s="402">
        <v>1547</v>
      </c>
      <c r="CF469" s="472">
        <v>1330</v>
      </c>
      <c r="CG469" s="403"/>
      <c r="CH469" s="399"/>
      <c r="CI469" s="402"/>
      <c r="CJ469" s="402"/>
      <c r="CK469" s="402"/>
      <c r="CL469" s="402"/>
      <c r="CM469" s="402"/>
      <c r="CN469" s="472"/>
      <c r="CO469" s="489">
        <f t="shared" si="404"/>
        <v>1069</v>
      </c>
      <c r="CP469" s="397">
        <f t="shared" si="405"/>
        <v>1379</v>
      </c>
      <c r="CQ469" s="397">
        <f t="shared" si="406"/>
        <v>1174</v>
      </c>
      <c r="CR469" s="397">
        <f t="shared" si="407"/>
        <v>1314</v>
      </c>
      <c r="CS469" s="397">
        <f t="shared" si="408"/>
        <v>1461</v>
      </c>
      <c r="CT469" s="397">
        <f t="shared" si="409"/>
        <v>1478</v>
      </c>
      <c r="CU469" s="397">
        <f t="shared" si="410"/>
        <v>1547</v>
      </c>
      <c r="CV469" s="491">
        <f t="shared" si="411"/>
        <v>1330</v>
      </c>
      <c r="CW469" s="379">
        <v>698</v>
      </c>
      <c r="CX469" s="399">
        <v>692</v>
      </c>
      <c r="CY469" s="472">
        <v>646</v>
      </c>
      <c r="CZ469" s="400">
        <v>79</v>
      </c>
      <c r="DA469" s="399">
        <v>78</v>
      </c>
      <c r="DB469" s="472">
        <v>88</v>
      </c>
      <c r="DC469" s="404">
        <f t="shared" si="412"/>
        <v>701</v>
      </c>
      <c r="DD469" s="404">
        <f t="shared" si="413"/>
        <v>777</v>
      </c>
      <c r="DE469" s="405">
        <f t="shared" si="414"/>
        <v>596</v>
      </c>
      <c r="DF469" s="379">
        <v>51</v>
      </c>
      <c r="DG469" s="492">
        <v>95</v>
      </c>
      <c r="DH469" s="472">
        <v>70</v>
      </c>
      <c r="DI469" s="400">
        <v>127</v>
      </c>
      <c r="DJ469" s="399">
        <v>150</v>
      </c>
      <c r="DK469" s="472">
        <v>158</v>
      </c>
      <c r="DL469" s="400">
        <v>224</v>
      </c>
      <c r="DM469" s="399">
        <v>244</v>
      </c>
      <c r="DN469" s="472">
        <v>216</v>
      </c>
      <c r="DO469" s="400">
        <v>113</v>
      </c>
      <c r="DP469" s="399">
        <v>140</v>
      </c>
      <c r="DQ469" s="472">
        <v>128</v>
      </c>
      <c r="DR469" s="404">
        <f t="shared" si="415"/>
        <v>926</v>
      </c>
      <c r="DS469" s="404">
        <f t="shared" si="416"/>
        <v>982</v>
      </c>
      <c r="DT469" s="405">
        <f t="shared" si="417"/>
        <v>1064</v>
      </c>
      <c r="EE469" s="411"/>
    </row>
    <row r="470" spans="1:135">
      <c r="A470" s="498" t="s">
        <v>890</v>
      </c>
      <c r="B470" s="499" t="s">
        <v>247</v>
      </c>
      <c r="C470" s="500">
        <v>219879</v>
      </c>
      <c r="D470" s="500">
        <v>9</v>
      </c>
      <c r="E470" s="395"/>
      <c r="F470" s="395"/>
      <c r="G470" s="395"/>
      <c r="H470" s="395"/>
      <c r="I470" s="472"/>
      <c r="J470" s="472"/>
      <c r="K470" s="394"/>
      <c r="L470" s="395"/>
      <c r="M470" s="395"/>
      <c r="N470" s="395"/>
      <c r="O470" s="396"/>
      <c r="P470" s="396"/>
      <c r="Q470" s="395"/>
      <c r="R470" s="395"/>
      <c r="S470" s="395"/>
      <c r="T470" s="395"/>
      <c r="U470" s="395"/>
      <c r="V470" s="472"/>
      <c r="W470" s="394"/>
      <c r="X470" s="395"/>
      <c r="Y470" s="395"/>
      <c r="Z470" s="395"/>
      <c r="AA470" s="396"/>
      <c r="AB470" s="396"/>
      <c r="AC470" s="395"/>
      <c r="AD470" s="395"/>
      <c r="AE470" s="395"/>
      <c r="AF470" s="395"/>
      <c r="AG470" s="395"/>
      <c r="AH470" s="472"/>
      <c r="AI470" s="489" t="str">
        <f t="shared" si="386"/>
        <v xml:space="preserve"> </v>
      </c>
      <c r="AJ470" s="397" t="str">
        <f t="shared" si="387"/>
        <v xml:space="preserve"> </v>
      </c>
      <c r="AK470" s="397" t="str">
        <f t="shared" si="388"/>
        <v xml:space="preserve"> </v>
      </c>
      <c r="AL470" s="397" t="str">
        <f t="shared" si="389"/>
        <v xml:space="preserve"> </v>
      </c>
      <c r="AM470" s="397" t="str">
        <f t="shared" si="390"/>
        <v xml:space="preserve"> </v>
      </c>
      <c r="AN470" s="397" t="str">
        <f t="shared" si="391"/>
        <v xml:space="preserve"> </v>
      </c>
      <c r="AO470" s="397" t="str">
        <f t="shared" si="392"/>
        <v xml:space="preserve"> </v>
      </c>
      <c r="AP470" s="397" t="str">
        <f t="shared" si="393"/>
        <v xml:space="preserve"> </v>
      </c>
      <c r="AQ470" s="397" t="str">
        <f t="shared" si="394"/>
        <v xml:space="preserve"> </v>
      </c>
      <c r="AR470" s="397" t="str">
        <f t="shared" si="395"/>
        <v xml:space="preserve"> </v>
      </c>
      <c r="AS470" s="397" t="str">
        <f t="shared" si="396"/>
        <v xml:space="preserve"> </v>
      </c>
      <c r="AT470" s="398" t="str">
        <f t="shared" si="397"/>
        <v xml:space="preserve"> </v>
      </c>
      <c r="AU470" s="379"/>
      <c r="AV470" s="395"/>
      <c r="AW470" s="472"/>
      <c r="AX470" s="400"/>
      <c r="AY470" s="395"/>
      <c r="AZ470" s="472"/>
      <c r="BA470" s="489" t="str">
        <f t="shared" si="398"/>
        <v xml:space="preserve"> </v>
      </c>
      <c r="BB470" s="397" t="str">
        <f t="shared" si="399"/>
        <v xml:space="preserve"> </v>
      </c>
      <c r="BC470" s="398" t="str">
        <f t="shared" si="400"/>
        <v xml:space="preserve"> </v>
      </c>
      <c r="BD470" s="401"/>
      <c r="BE470" s="402"/>
      <c r="BF470" s="472"/>
      <c r="BG470" s="403"/>
      <c r="BH470" s="402"/>
      <c r="BI470" s="472"/>
      <c r="BJ470" s="403"/>
      <c r="BK470" s="402"/>
      <c r="BL470" s="472"/>
      <c r="BM470" s="403"/>
      <c r="BN470" s="402"/>
      <c r="BO470" s="472"/>
      <c r="BP470" s="490" t="str">
        <f t="shared" si="401"/>
        <v/>
      </c>
      <c r="BQ470" s="475" t="str">
        <f t="shared" si="402"/>
        <v/>
      </c>
      <c r="BR470" s="405" t="str">
        <f t="shared" si="403"/>
        <v/>
      </c>
      <c r="BS470" s="476"/>
      <c r="BT470" s="402"/>
      <c r="BU470" s="395">
        <v>615</v>
      </c>
      <c r="BV470" s="395">
        <v>604</v>
      </c>
      <c r="BW470" s="472">
        <v>609</v>
      </c>
      <c r="BX470" s="472">
        <v>588</v>
      </c>
      <c r="BY470" s="403">
        <v>474</v>
      </c>
      <c r="BZ470" s="402">
        <v>553</v>
      </c>
      <c r="CA470" s="402">
        <v>482</v>
      </c>
      <c r="CB470" s="402">
        <v>536</v>
      </c>
      <c r="CC470" s="402">
        <v>509</v>
      </c>
      <c r="CD470" s="402">
        <v>503</v>
      </c>
      <c r="CE470" s="402">
        <v>501</v>
      </c>
      <c r="CF470" s="472">
        <v>476</v>
      </c>
      <c r="CG470" s="403"/>
      <c r="CH470" s="399"/>
      <c r="CI470" s="402"/>
      <c r="CJ470" s="402"/>
      <c r="CK470" s="402"/>
      <c r="CL470" s="402"/>
      <c r="CM470" s="402"/>
      <c r="CN470" s="472"/>
      <c r="CO470" s="489">
        <f t="shared" si="404"/>
        <v>474</v>
      </c>
      <c r="CP470" s="397">
        <f t="shared" si="405"/>
        <v>553</v>
      </c>
      <c r="CQ470" s="397">
        <f t="shared" si="406"/>
        <v>482</v>
      </c>
      <c r="CR470" s="397">
        <f t="shared" si="407"/>
        <v>536</v>
      </c>
      <c r="CS470" s="397">
        <f t="shared" si="408"/>
        <v>509</v>
      </c>
      <c r="CT470" s="397">
        <f t="shared" si="409"/>
        <v>503</v>
      </c>
      <c r="CU470" s="397">
        <f t="shared" si="410"/>
        <v>501</v>
      </c>
      <c r="CV470" s="491">
        <f t="shared" si="411"/>
        <v>476</v>
      </c>
      <c r="CW470" s="379">
        <v>269</v>
      </c>
      <c r="CX470" s="399">
        <v>290</v>
      </c>
      <c r="CY470" s="472">
        <v>267</v>
      </c>
      <c r="CZ470" s="400">
        <v>31</v>
      </c>
      <c r="DA470" s="399">
        <v>23</v>
      </c>
      <c r="DB470" s="472">
        <v>23</v>
      </c>
      <c r="DC470" s="404">
        <f t="shared" si="412"/>
        <v>203</v>
      </c>
      <c r="DD470" s="404">
        <f t="shared" si="413"/>
        <v>188</v>
      </c>
      <c r="DE470" s="405">
        <f t="shared" si="414"/>
        <v>186</v>
      </c>
      <c r="DF470" s="379">
        <v>82</v>
      </c>
      <c r="DG470" s="399">
        <v>72</v>
      </c>
      <c r="DH470" s="472">
        <v>67</v>
      </c>
      <c r="DI470" s="400">
        <v>106</v>
      </c>
      <c r="DJ470" s="399">
        <v>108</v>
      </c>
      <c r="DK470" s="472">
        <v>120</v>
      </c>
      <c r="DL470" s="400">
        <v>66</v>
      </c>
      <c r="DM470" s="399">
        <v>81</v>
      </c>
      <c r="DN470" s="472">
        <v>68</v>
      </c>
      <c r="DO470" s="400">
        <v>62</v>
      </c>
      <c r="DP470" s="492">
        <v>94</v>
      </c>
      <c r="DQ470" s="472">
        <v>82</v>
      </c>
      <c r="DR470" s="404">
        <f t="shared" si="415"/>
        <v>326</v>
      </c>
      <c r="DS470" s="404">
        <f t="shared" si="416"/>
        <v>262</v>
      </c>
      <c r="DT470" s="405">
        <f t="shared" si="417"/>
        <v>286</v>
      </c>
      <c r="EE470" s="411"/>
    </row>
    <row r="471" spans="1:135">
      <c r="A471" s="498" t="s">
        <v>890</v>
      </c>
      <c r="B471" s="499" t="s">
        <v>248</v>
      </c>
      <c r="C471" s="500">
        <v>219888</v>
      </c>
      <c r="D471" s="500">
        <v>9</v>
      </c>
      <c r="E471" s="395"/>
      <c r="F471" s="395"/>
      <c r="G471" s="395"/>
      <c r="H471" s="395"/>
      <c r="I471" s="472"/>
      <c r="J471" s="472"/>
      <c r="K471" s="394"/>
      <c r="L471" s="395"/>
      <c r="M471" s="395"/>
      <c r="N471" s="395"/>
      <c r="O471" s="396"/>
      <c r="P471" s="396"/>
      <c r="Q471" s="395"/>
      <c r="R471" s="395"/>
      <c r="S471" s="395"/>
      <c r="T471" s="395"/>
      <c r="U471" s="395"/>
      <c r="V471" s="472"/>
      <c r="W471" s="394"/>
      <c r="X471" s="395"/>
      <c r="Y471" s="395"/>
      <c r="Z471" s="395"/>
      <c r="AA471" s="396"/>
      <c r="AB471" s="396"/>
      <c r="AC471" s="395"/>
      <c r="AD471" s="395"/>
      <c r="AE471" s="395"/>
      <c r="AF471" s="395"/>
      <c r="AG471" s="395"/>
      <c r="AH471" s="472"/>
      <c r="AI471" s="489" t="str">
        <f t="shared" si="386"/>
        <v xml:space="preserve"> </v>
      </c>
      <c r="AJ471" s="397" t="str">
        <f t="shared" si="387"/>
        <v xml:space="preserve"> </v>
      </c>
      <c r="AK471" s="397" t="str">
        <f t="shared" si="388"/>
        <v xml:space="preserve"> </v>
      </c>
      <c r="AL471" s="397" t="str">
        <f t="shared" si="389"/>
        <v xml:space="preserve"> </v>
      </c>
      <c r="AM471" s="397" t="str">
        <f t="shared" si="390"/>
        <v xml:space="preserve"> </v>
      </c>
      <c r="AN471" s="397" t="str">
        <f t="shared" si="391"/>
        <v xml:space="preserve"> </v>
      </c>
      <c r="AO471" s="397" t="str">
        <f t="shared" si="392"/>
        <v xml:space="preserve"> </v>
      </c>
      <c r="AP471" s="397" t="str">
        <f t="shared" si="393"/>
        <v xml:space="preserve"> </v>
      </c>
      <c r="AQ471" s="397" t="str">
        <f t="shared" si="394"/>
        <v xml:space="preserve"> </v>
      </c>
      <c r="AR471" s="397" t="str">
        <f t="shared" si="395"/>
        <v xml:space="preserve"> </v>
      </c>
      <c r="AS471" s="397" t="str">
        <f t="shared" si="396"/>
        <v xml:space="preserve"> </v>
      </c>
      <c r="AT471" s="398" t="str">
        <f t="shared" si="397"/>
        <v xml:space="preserve"> </v>
      </c>
      <c r="AU471" s="379"/>
      <c r="AV471" s="395"/>
      <c r="AW471" s="472"/>
      <c r="AX471" s="400"/>
      <c r="AY471" s="395"/>
      <c r="AZ471" s="472"/>
      <c r="BA471" s="489" t="str">
        <f t="shared" si="398"/>
        <v xml:space="preserve"> </v>
      </c>
      <c r="BB471" s="397" t="str">
        <f t="shared" si="399"/>
        <v xml:space="preserve"> </v>
      </c>
      <c r="BC471" s="398" t="str">
        <f t="shared" si="400"/>
        <v xml:space="preserve"> </v>
      </c>
      <c r="BD471" s="401"/>
      <c r="BE471" s="402"/>
      <c r="BF471" s="472"/>
      <c r="BG471" s="403"/>
      <c r="BH471" s="402"/>
      <c r="BI471" s="472"/>
      <c r="BJ471" s="403"/>
      <c r="BK471" s="402"/>
      <c r="BL471" s="472"/>
      <c r="BM471" s="403"/>
      <c r="BN471" s="402"/>
      <c r="BO471" s="472"/>
      <c r="BP471" s="490" t="str">
        <f t="shared" si="401"/>
        <v/>
      </c>
      <c r="BQ471" s="475" t="str">
        <f t="shared" si="402"/>
        <v/>
      </c>
      <c r="BR471" s="405" t="str">
        <f t="shared" si="403"/>
        <v/>
      </c>
      <c r="BS471" s="476"/>
      <c r="BT471" s="402"/>
      <c r="BU471" s="395">
        <v>1002</v>
      </c>
      <c r="BV471" s="395">
        <v>882</v>
      </c>
      <c r="BW471" s="472">
        <v>989</v>
      </c>
      <c r="BX471" s="472">
        <v>1091</v>
      </c>
      <c r="BY471" s="403">
        <v>686</v>
      </c>
      <c r="BZ471" s="402">
        <v>780</v>
      </c>
      <c r="CA471" s="402">
        <v>651</v>
      </c>
      <c r="CB471" s="402">
        <v>661</v>
      </c>
      <c r="CC471" s="402">
        <v>729</v>
      </c>
      <c r="CD471" s="402">
        <v>684</v>
      </c>
      <c r="CE471" s="402">
        <v>779</v>
      </c>
      <c r="CF471" s="472">
        <v>793</v>
      </c>
      <c r="CG471" s="403"/>
      <c r="CH471" s="399"/>
      <c r="CI471" s="402"/>
      <c r="CJ471" s="402"/>
      <c r="CK471" s="402"/>
      <c r="CL471" s="402"/>
      <c r="CM471" s="402"/>
      <c r="CN471" s="472"/>
      <c r="CO471" s="489">
        <f t="shared" si="404"/>
        <v>686</v>
      </c>
      <c r="CP471" s="397">
        <f t="shared" si="405"/>
        <v>780</v>
      </c>
      <c r="CQ471" s="397">
        <f t="shared" si="406"/>
        <v>651</v>
      </c>
      <c r="CR471" s="397">
        <f t="shared" si="407"/>
        <v>661</v>
      </c>
      <c r="CS471" s="397">
        <f t="shared" si="408"/>
        <v>729</v>
      </c>
      <c r="CT471" s="397">
        <f t="shared" si="409"/>
        <v>684</v>
      </c>
      <c r="CU471" s="397">
        <f t="shared" si="410"/>
        <v>779</v>
      </c>
      <c r="CV471" s="491">
        <f t="shared" si="411"/>
        <v>793</v>
      </c>
      <c r="CW471" s="379">
        <v>405</v>
      </c>
      <c r="CX471" s="399">
        <v>448</v>
      </c>
      <c r="CY471" s="472">
        <v>427</v>
      </c>
      <c r="CZ471" s="400">
        <v>57</v>
      </c>
      <c r="DA471" s="399">
        <v>60</v>
      </c>
      <c r="DB471" s="472">
        <v>74</v>
      </c>
      <c r="DC471" s="404">
        <f t="shared" si="412"/>
        <v>222</v>
      </c>
      <c r="DD471" s="404">
        <f t="shared" si="413"/>
        <v>271</v>
      </c>
      <c r="DE471" s="405">
        <f t="shared" si="414"/>
        <v>292</v>
      </c>
      <c r="DF471" s="379">
        <v>122</v>
      </c>
      <c r="DG471" s="399">
        <v>133</v>
      </c>
      <c r="DH471" s="472">
        <v>103</v>
      </c>
      <c r="DI471" s="400">
        <v>178</v>
      </c>
      <c r="DJ471" s="399">
        <v>197</v>
      </c>
      <c r="DK471" s="472">
        <v>164</v>
      </c>
      <c r="DL471" s="493">
        <v>86</v>
      </c>
      <c r="DM471" s="399">
        <v>128</v>
      </c>
      <c r="DN471" s="472">
        <v>122</v>
      </c>
      <c r="DO471" s="400">
        <v>143</v>
      </c>
      <c r="DP471" s="399">
        <v>164</v>
      </c>
      <c r="DQ471" s="472">
        <v>154</v>
      </c>
      <c r="DR471" s="404">
        <f t="shared" si="415"/>
        <v>310</v>
      </c>
      <c r="DS471" s="404">
        <f t="shared" si="416"/>
        <v>304</v>
      </c>
      <c r="DT471" s="405">
        <f t="shared" si="417"/>
        <v>305</v>
      </c>
      <c r="EE471" s="411"/>
    </row>
    <row r="472" spans="1:135">
      <c r="A472" s="498" t="s">
        <v>890</v>
      </c>
      <c r="B472" s="499" t="s">
        <v>249</v>
      </c>
      <c r="C472" s="500">
        <v>220400</v>
      </c>
      <c r="D472" s="500">
        <v>9</v>
      </c>
      <c r="E472" s="395"/>
      <c r="F472" s="395"/>
      <c r="G472" s="395"/>
      <c r="H472" s="395"/>
      <c r="I472" s="472"/>
      <c r="J472" s="472"/>
      <c r="K472" s="394"/>
      <c r="L472" s="395"/>
      <c r="M472" s="395"/>
      <c r="N472" s="395"/>
      <c r="O472" s="396"/>
      <c r="P472" s="396"/>
      <c r="Q472" s="395"/>
      <c r="R472" s="395"/>
      <c r="S472" s="395"/>
      <c r="T472" s="395"/>
      <c r="U472" s="395"/>
      <c r="V472" s="472"/>
      <c r="W472" s="394"/>
      <c r="X472" s="395"/>
      <c r="Y472" s="395"/>
      <c r="Z472" s="395"/>
      <c r="AA472" s="396"/>
      <c r="AB472" s="396"/>
      <c r="AC472" s="395"/>
      <c r="AD472" s="395"/>
      <c r="AE472" s="395"/>
      <c r="AF472" s="395"/>
      <c r="AG472" s="395"/>
      <c r="AH472" s="472"/>
      <c r="AI472" s="489" t="str">
        <f t="shared" si="386"/>
        <v xml:space="preserve"> </v>
      </c>
      <c r="AJ472" s="397" t="str">
        <f t="shared" si="387"/>
        <v xml:space="preserve"> </v>
      </c>
      <c r="AK472" s="397" t="str">
        <f t="shared" si="388"/>
        <v xml:space="preserve"> </v>
      </c>
      <c r="AL472" s="397" t="str">
        <f t="shared" si="389"/>
        <v xml:space="preserve"> </v>
      </c>
      <c r="AM472" s="397" t="str">
        <f t="shared" si="390"/>
        <v xml:space="preserve"> </v>
      </c>
      <c r="AN472" s="397" t="str">
        <f t="shared" si="391"/>
        <v xml:space="preserve"> </v>
      </c>
      <c r="AO472" s="397" t="str">
        <f t="shared" si="392"/>
        <v xml:space="preserve"> </v>
      </c>
      <c r="AP472" s="397" t="str">
        <f t="shared" si="393"/>
        <v xml:space="preserve"> </v>
      </c>
      <c r="AQ472" s="397" t="str">
        <f t="shared" si="394"/>
        <v xml:space="preserve"> </v>
      </c>
      <c r="AR472" s="397" t="str">
        <f t="shared" si="395"/>
        <v xml:space="preserve"> </v>
      </c>
      <c r="AS472" s="397" t="str">
        <f t="shared" si="396"/>
        <v xml:space="preserve"> </v>
      </c>
      <c r="AT472" s="398" t="str">
        <f t="shared" si="397"/>
        <v xml:space="preserve"> </v>
      </c>
      <c r="AU472" s="379"/>
      <c r="AV472" s="395"/>
      <c r="AW472" s="472"/>
      <c r="AX472" s="400"/>
      <c r="AY472" s="395"/>
      <c r="AZ472" s="472"/>
      <c r="BA472" s="489" t="str">
        <f t="shared" si="398"/>
        <v xml:space="preserve"> </v>
      </c>
      <c r="BB472" s="397" t="str">
        <f t="shared" si="399"/>
        <v xml:space="preserve"> </v>
      </c>
      <c r="BC472" s="398" t="str">
        <f t="shared" si="400"/>
        <v xml:space="preserve"> </v>
      </c>
      <c r="BD472" s="401"/>
      <c r="BE472" s="402"/>
      <c r="BF472" s="472"/>
      <c r="BG472" s="403"/>
      <c r="BH472" s="402"/>
      <c r="BI472" s="472"/>
      <c r="BJ472" s="403"/>
      <c r="BK472" s="402"/>
      <c r="BL472" s="472"/>
      <c r="BM472" s="403"/>
      <c r="BN472" s="402"/>
      <c r="BO472" s="472"/>
      <c r="BP472" s="490" t="str">
        <f t="shared" si="401"/>
        <v/>
      </c>
      <c r="BQ472" s="475" t="str">
        <f t="shared" si="402"/>
        <v/>
      </c>
      <c r="BR472" s="405" t="str">
        <f t="shared" si="403"/>
        <v/>
      </c>
      <c r="BS472" s="476"/>
      <c r="BT472" s="402"/>
      <c r="BU472" s="395">
        <v>876</v>
      </c>
      <c r="BV472" s="395">
        <v>808</v>
      </c>
      <c r="BW472" s="472">
        <v>953</v>
      </c>
      <c r="BX472" s="472">
        <v>1045</v>
      </c>
      <c r="BY472" s="403">
        <v>611</v>
      </c>
      <c r="BZ472" s="402">
        <v>681</v>
      </c>
      <c r="CA472" s="402">
        <v>646</v>
      </c>
      <c r="CB472" s="402">
        <v>641</v>
      </c>
      <c r="CC472" s="402">
        <v>685</v>
      </c>
      <c r="CD472" s="402">
        <v>623</v>
      </c>
      <c r="CE472" s="402">
        <v>759</v>
      </c>
      <c r="CF472" s="472">
        <v>835</v>
      </c>
      <c r="CG472" s="403"/>
      <c r="CH472" s="399"/>
      <c r="CI472" s="402"/>
      <c r="CJ472" s="402"/>
      <c r="CK472" s="402"/>
      <c r="CL472" s="402"/>
      <c r="CM472" s="402"/>
      <c r="CN472" s="472"/>
      <c r="CO472" s="489">
        <f t="shared" si="404"/>
        <v>611</v>
      </c>
      <c r="CP472" s="397">
        <f t="shared" si="405"/>
        <v>681</v>
      </c>
      <c r="CQ472" s="397">
        <f t="shared" si="406"/>
        <v>646</v>
      </c>
      <c r="CR472" s="397">
        <f t="shared" si="407"/>
        <v>641</v>
      </c>
      <c r="CS472" s="397">
        <f t="shared" si="408"/>
        <v>685</v>
      </c>
      <c r="CT472" s="397">
        <f t="shared" si="409"/>
        <v>623</v>
      </c>
      <c r="CU472" s="397">
        <f t="shared" si="410"/>
        <v>759</v>
      </c>
      <c r="CV472" s="491">
        <f t="shared" si="411"/>
        <v>835</v>
      </c>
      <c r="CW472" s="379">
        <v>321</v>
      </c>
      <c r="CX472" s="399">
        <v>383</v>
      </c>
      <c r="CY472" s="472">
        <v>407</v>
      </c>
      <c r="CZ472" s="400">
        <v>34</v>
      </c>
      <c r="DA472" s="399">
        <v>33</v>
      </c>
      <c r="DB472" s="472">
        <v>50</v>
      </c>
      <c r="DC472" s="404">
        <f t="shared" si="412"/>
        <v>268</v>
      </c>
      <c r="DD472" s="404">
        <f t="shared" si="413"/>
        <v>343</v>
      </c>
      <c r="DE472" s="405">
        <f t="shared" si="414"/>
        <v>378</v>
      </c>
      <c r="DF472" s="379">
        <v>71</v>
      </c>
      <c r="DG472" s="399">
        <v>72</v>
      </c>
      <c r="DH472" s="472">
        <v>51</v>
      </c>
      <c r="DI472" s="400">
        <v>134</v>
      </c>
      <c r="DJ472" s="399">
        <v>143</v>
      </c>
      <c r="DK472" s="472">
        <v>158</v>
      </c>
      <c r="DL472" s="400">
        <v>105</v>
      </c>
      <c r="DM472" s="399">
        <v>119</v>
      </c>
      <c r="DN472" s="472">
        <v>115</v>
      </c>
      <c r="DO472" s="400">
        <v>91</v>
      </c>
      <c r="DP472" s="399">
        <v>105</v>
      </c>
      <c r="DQ472" s="472">
        <v>87</v>
      </c>
      <c r="DR472" s="404">
        <f t="shared" si="415"/>
        <v>374</v>
      </c>
      <c r="DS472" s="404">
        <f t="shared" si="416"/>
        <v>389</v>
      </c>
      <c r="DT472" s="405">
        <f t="shared" si="417"/>
        <v>370</v>
      </c>
      <c r="EE472" s="411"/>
    </row>
    <row r="473" spans="1:135">
      <c r="A473" s="498" t="s">
        <v>890</v>
      </c>
      <c r="B473" s="499" t="s">
        <v>250</v>
      </c>
      <c r="C473" s="500">
        <v>221096</v>
      </c>
      <c r="D473" s="500">
        <v>9</v>
      </c>
      <c r="E473" s="395"/>
      <c r="F473" s="395"/>
      <c r="G473" s="395"/>
      <c r="H473" s="395"/>
      <c r="I473" s="472"/>
      <c r="J473" s="472"/>
      <c r="K473" s="394"/>
      <c r="L473" s="395"/>
      <c r="M473" s="395"/>
      <c r="N473" s="395"/>
      <c r="O473" s="396"/>
      <c r="P473" s="396"/>
      <c r="Q473" s="395"/>
      <c r="R473" s="395"/>
      <c r="S473" s="395"/>
      <c r="T473" s="395"/>
      <c r="U473" s="395"/>
      <c r="V473" s="472"/>
      <c r="W473" s="394"/>
      <c r="X473" s="395"/>
      <c r="Y473" s="395"/>
      <c r="Z473" s="395"/>
      <c r="AA473" s="396"/>
      <c r="AB473" s="396"/>
      <c r="AC473" s="395"/>
      <c r="AD473" s="395"/>
      <c r="AE473" s="395"/>
      <c r="AF473" s="395"/>
      <c r="AG473" s="395"/>
      <c r="AH473" s="472"/>
      <c r="AI473" s="489" t="str">
        <f t="shared" si="386"/>
        <v xml:space="preserve"> </v>
      </c>
      <c r="AJ473" s="397" t="str">
        <f t="shared" si="387"/>
        <v xml:space="preserve"> </v>
      </c>
      <c r="AK473" s="397" t="str">
        <f t="shared" si="388"/>
        <v xml:space="preserve"> </v>
      </c>
      <c r="AL473" s="397" t="str">
        <f t="shared" si="389"/>
        <v xml:space="preserve"> </v>
      </c>
      <c r="AM473" s="397" t="str">
        <f t="shared" si="390"/>
        <v xml:space="preserve"> </v>
      </c>
      <c r="AN473" s="397" t="str">
        <f t="shared" si="391"/>
        <v xml:space="preserve"> </v>
      </c>
      <c r="AO473" s="397" t="str">
        <f t="shared" si="392"/>
        <v xml:space="preserve"> </v>
      </c>
      <c r="AP473" s="397" t="str">
        <f t="shared" si="393"/>
        <v xml:space="preserve"> </v>
      </c>
      <c r="AQ473" s="397" t="str">
        <f t="shared" si="394"/>
        <v xml:space="preserve"> </v>
      </c>
      <c r="AR473" s="397" t="str">
        <f t="shared" si="395"/>
        <v xml:space="preserve"> </v>
      </c>
      <c r="AS473" s="397" t="str">
        <f t="shared" si="396"/>
        <v xml:space="preserve"> </v>
      </c>
      <c r="AT473" s="398" t="str">
        <f t="shared" si="397"/>
        <v xml:space="preserve"> </v>
      </c>
      <c r="AU473" s="379"/>
      <c r="AV473" s="395"/>
      <c r="AW473" s="472"/>
      <c r="AX473" s="400"/>
      <c r="AY473" s="395"/>
      <c r="AZ473" s="472"/>
      <c r="BA473" s="489" t="str">
        <f t="shared" si="398"/>
        <v xml:space="preserve"> </v>
      </c>
      <c r="BB473" s="397" t="str">
        <f t="shared" si="399"/>
        <v xml:space="preserve"> </v>
      </c>
      <c r="BC473" s="398" t="str">
        <f t="shared" si="400"/>
        <v xml:space="preserve"> </v>
      </c>
      <c r="BD473" s="401"/>
      <c r="BE473" s="402"/>
      <c r="BF473" s="472"/>
      <c r="BG473" s="403"/>
      <c r="BH473" s="402"/>
      <c r="BI473" s="472"/>
      <c r="BJ473" s="403"/>
      <c r="BK473" s="402"/>
      <c r="BL473" s="472"/>
      <c r="BM473" s="403"/>
      <c r="BN473" s="402"/>
      <c r="BO473" s="472"/>
      <c r="BP473" s="490" t="str">
        <f t="shared" si="401"/>
        <v/>
      </c>
      <c r="BQ473" s="475" t="str">
        <f t="shared" si="402"/>
        <v/>
      </c>
      <c r="BR473" s="405" t="str">
        <f t="shared" si="403"/>
        <v/>
      </c>
      <c r="BS473" s="476"/>
      <c r="BT473" s="402"/>
      <c r="BU473" s="395">
        <v>1012</v>
      </c>
      <c r="BV473" s="395">
        <v>982</v>
      </c>
      <c r="BW473" s="472">
        <v>1028</v>
      </c>
      <c r="BX473" s="472">
        <v>1101</v>
      </c>
      <c r="BY473" s="403">
        <v>626</v>
      </c>
      <c r="BZ473" s="402">
        <v>740</v>
      </c>
      <c r="CA473" s="402">
        <v>750</v>
      </c>
      <c r="CB473" s="402">
        <v>721</v>
      </c>
      <c r="CC473" s="402">
        <v>790</v>
      </c>
      <c r="CD473" s="402">
        <v>802</v>
      </c>
      <c r="CE473" s="402">
        <v>832</v>
      </c>
      <c r="CF473" s="472">
        <v>883</v>
      </c>
      <c r="CG473" s="403"/>
      <c r="CH473" s="399"/>
      <c r="CI473" s="402"/>
      <c r="CJ473" s="402"/>
      <c r="CK473" s="402"/>
      <c r="CL473" s="402"/>
      <c r="CM473" s="402"/>
      <c r="CN473" s="472"/>
      <c r="CO473" s="489">
        <f t="shared" si="404"/>
        <v>626</v>
      </c>
      <c r="CP473" s="397">
        <f t="shared" si="405"/>
        <v>740</v>
      </c>
      <c r="CQ473" s="397">
        <f t="shared" si="406"/>
        <v>750</v>
      </c>
      <c r="CR473" s="397">
        <f t="shared" si="407"/>
        <v>721</v>
      </c>
      <c r="CS473" s="397">
        <f t="shared" si="408"/>
        <v>790</v>
      </c>
      <c r="CT473" s="397">
        <f t="shared" si="409"/>
        <v>802</v>
      </c>
      <c r="CU473" s="397">
        <f t="shared" si="410"/>
        <v>832</v>
      </c>
      <c r="CV473" s="491">
        <f t="shared" si="411"/>
        <v>883</v>
      </c>
      <c r="CW473" s="379">
        <v>422</v>
      </c>
      <c r="CX473" s="399">
        <v>443</v>
      </c>
      <c r="CY473" s="472">
        <v>455</v>
      </c>
      <c r="CZ473" s="400">
        <v>48</v>
      </c>
      <c r="DA473" s="399">
        <v>59</v>
      </c>
      <c r="DB473" s="472">
        <v>78</v>
      </c>
      <c r="DC473" s="404">
        <f t="shared" si="412"/>
        <v>332</v>
      </c>
      <c r="DD473" s="404">
        <f t="shared" si="413"/>
        <v>330</v>
      </c>
      <c r="DE473" s="405">
        <f t="shared" si="414"/>
        <v>350</v>
      </c>
      <c r="DF473" s="379">
        <v>125</v>
      </c>
      <c r="DG473" s="399">
        <v>134</v>
      </c>
      <c r="DH473" s="472">
        <v>138</v>
      </c>
      <c r="DI473" s="400">
        <v>151</v>
      </c>
      <c r="DJ473" s="399">
        <v>184</v>
      </c>
      <c r="DK473" s="472">
        <v>177</v>
      </c>
      <c r="DL473" s="400">
        <v>97</v>
      </c>
      <c r="DM473" s="399">
        <v>88</v>
      </c>
      <c r="DN473" s="472">
        <v>64</v>
      </c>
      <c r="DO473" s="400">
        <v>166</v>
      </c>
      <c r="DP473" s="399">
        <v>187</v>
      </c>
      <c r="DQ473" s="472">
        <v>172</v>
      </c>
      <c r="DR473" s="404">
        <f t="shared" si="415"/>
        <v>333</v>
      </c>
      <c r="DS473" s="404">
        <f t="shared" si="416"/>
        <v>381</v>
      </c>
      <c r="DT473" s="405">
        <f t="shared" si="417"/>
        <v>428</v>
      </c>
      <c r="EE473" s="411"/>
    </row>
    <row r="474" spans="1:135">
      <c r="A474" s="498" t="s">
        <v>890</v>
      </c>
      <c r="B474" s="499" t="s">
        <v>251</v>
      </c>
      <c r="C474" s="500">
        <v>221184</v>
      </c>
      <c r="D474" s="500">
        <v>9</v>
      </c>
      <c r="E474" s="395"/>
      <c r="F474" s="395"/>
      <c r="G474" s="395"/>
      <c r="H474" s="395"/>
      <c r="I474" s="472"/>
      <c r="J474" s="472"/>
      <c r="K474" s="394"/>
      <c r="L474" s="395"/>
      <c r="M474" s="395"/>
      <c r="N474" s="395"/>
      <c r="O474" s="396"/>
      <c r="P474" s="396"/>
      <c r="Q474" s="395"/>
      <c r="R474" s="395"/>
      <c r="S474" s="395"/>
      <c r="T474" s="395"/>
      <c r="U474" s="395"/>
      <c r="V474" s="472"/>
      <c r="W474" s="394"/>
      <c r="X474" s="395"/>
      <c r="Y474" s="395"/>
      <c r="Z474" s="395"/>
      <c r="AA474" s="396"/>
      <c r="AB474" s="396"/>
      <c r="AC474" s="395"/>
      <c r="AD474" s="395"/>
      <c r="AE474" s="395"/>
      <c r="AF474" s="395"/>
      <c r="AG474" s="395"/>
      <c r="AH474" s="472"/>
      <c r="AI474" s="489" t="str">
        <f t="shared" si="386"/>
        <v xml:space="preserve"> </v>
      </c>
      <c r="AJ474" s="397" t="str">
        <f t="shared" si="387"/>
        <v xml:space="preserve"> </v>
      </c>
      <c r="AK474" s="397" t="str">
        <f t="shared" si="388"/>
        <v xml:space="preserve"> </v>
      </c>
      <c r="AL474" s="397" t="str">
        <f t="shared" si="389"/>
        <v xml:space="preserve"> </v>
      </c>
      <c r="AM474" s="397" t="str">
        <f t="shared" si="390"/>
        <v xml:space="preserve"> </v>
      </c>
      <c r="AN474" s="397" t="str">
        <f t="shared" si="391"/>
        <v xml:space="preserve"> </v>
      </c>
      <c r="AO474" s="397" t="str">
        <f t="shared" si="392"/>
        <v xml:space="preserve"> </v>
      </c>
      <c r="AP474" s="397" t="str">
        <f t="shared" si="393"/>
        <v xml:space="preserve"> </v>
      </c>
      <c r="AQ474" s="397" t="str">
        <f t="shared" si="394"/>
        <v xml:space="preserve"> </v>
      </c>
      <c r="AR474" s="397" t="str">
        <f t="shared" si="395"/>
        <v xml:space="preserve"> </v>
      </c>
      <c r="AS474" s="397" t="str">
        <f t="shared" si="396"/>
        <v xml:space="preserve"> </v>
      </c>
      <c r="AT474" s="398" t="str">
        <f t="shared" si="397"/>
        <v xml:space="preserve"> </v>
      </c>
      <c r="AU474" s="379"/>
      <c r="AV474" s="395"/>
      <c r="AW474" s="472"/>
      <c r="AX474" s="400"/>
      <c r="AY474" s="395"/>
      <c r="AZ474" s="472"/>
      <c r="BA474" s="489" t="str">
        <f t="shared" si="398"/>
        <v xml:space="preserve"> </v>
      </c>
      <c r="BB474" s="397" t="str">
        <f t="shared" si="399"/>
        <v xml:space="preserve"> </v>
      </c>
      <c r="BC474" s="398" t="str">
        <f t="shared" si="400"/>
        <v xml:space="preserve"> </v>
      </c>
      <c r="BD474" s="401"/>
      <c r="BE474" s="402"/>
      <c r="BF474" s="472"/>
      <c r="BG474" s="403"/>
      <c r="BH474" s="402"/>
      <c r="BI474" s="472"/>
      <c r="BJ474" s="403"/>
      <c r="BK474" s="402"/>
      <c r="BL474" s="472"/>
      <c r="BM474" s="403"/>
      <c r="BN474" s="402"/>
      <c r="BO474" s="472"/>
      <c r="BP474" s="490" t="str">
        <f t="shared" si="401"/>
        <v/>
      </c>
      <c r="BQ474" s="475" t="str">
        <f t="shared" si="402"/>
        <v/>
      </c>
      <c r="BR474" s="405" t="str">
        <f t="shared" si="403"/>
        <v/>
      </c>
      <c r="BS474" s="476"/>
      <c r="BT474" s="402"/>
      <c r="BU474" s="395">
        <v>1064</v>
      </c>
      <c r="BV474" s="395">
        <v>1072</v>
      </c>
      <c r="BW474" s="472">
        <v>1034</v>
      </c>
      <c r="BX474" s="472">
        <v>1110</v>
      </c>
      <c r="BY474" s="403">
        <v>393</v>
      </c>
      <c r="BZ474" s="402">
        <v>393</v>
      </c>
      <c r="CA474" s="402">
        <v>432</v>
      </c>
      <c r="CB474" s="402">
        <v>472</v>
      </c>
      <c r="CC474" s="402">
        <v>581</v>
      </c>
      <c r="CD474" s="402">
        <v>584</v>
      </c>
      <c r="CE474" s="402">
        <v>585</v>
      </c>
      <c r="CF474" s="472">
        <v>566</v>
      </c>
      <c r="CG474" s="403"/>
      <c r="CH474" s="399"/>
      <c r="CI474" s="402"/>
      <c r="CJ474" s="402"/>
      <c r="CK474" s="402"/>
      <c r="CL474" s="402"/>
      <c r="CM474" s="402"/>
      <c r="CN474" s="472"/>
      <c r="CO474" s="489">
        <f t="shared" si="404"/>
        <v>393</v>
      </c>
      <c r="CP474" s="397">
        <f t="shared" si="405"/>
        <v>393</v>
      </c>
      <c r="CQ474" s="397">
        <f t="shared" si="406"/>
        <v>432</v>
      </c>
      <c r="CR474" s="397">
        <f t="shared" si="407"/>
        <v>472</v>
      </c>
      <c r="CS474" s="397">
        <f t="shared" si="408"/>
        <v>581</v>
      </c>
      <c r="CT474" s="397">
        <f t="shared" si="409"/>
        <v>584</v>
      </c>
      <c r="CU474" s="397">
        <f t="shared" si="410"/>
        <v>585</v>
      </c>
      <c r="CV474" s="491">
        <f t="shared" si="411"/>
        <v>566</v>
      </c>
      <c r="CW474" s="379">
        <v>291</v>
      </c>
      <c r="CX474" s="399">
        <v>285</v>
      </c>
      <c r="CY474" s="472">
        <v>278</v>
      </c>
      <c r="CZ474" s="400">
        <v>43</v>
      </c>
      <c r="DA474" s="399">
        <v>35</v>
      </c>
      <c r="DB474" s="472">
        <v>61</v>
      </c>
      <c r="DC474" s="404">
        <f t="shared" si="412"/>
        <v>250</v>
      </c>
      <c r="DD474" s="404">
        <f t="shared" si="413"/>
        <v>265</v>
      </c>
      <c r="DE474" s="405">
        <f t="shared" si="414"/>
        <v>227</v>
      </c>
      <c r="DF474" s="379">
        <v>42</v>
      </c>
      <c r="DG474" s="492">
        <v>69</v>
      </c>
      <c r="DH474" s="472">
        <v>41</v>
      </c>
      <c r="DI474" s="400">
        <v>62</v>
      </c>
      <c r="DJ474" s="399">
        <v>64</v>
      </c>
      <c r="DK474" s="472">
        <v>80</v>
      </c>
      <c r="DL474" s="400">
        <v>81</v>
      </c>
      <c r="DM474" s="399">
        <v>97</v>
      </c>
      <c r="DN474" s="472">
        <v>80</v>
      </c>
      <c r="DO474" s="400">
        <v>54</v>
      </c>
      <c r="DP474" s="492">
        <v>86</v>
      </c>
      <c r="DQ474" s="472">
        <v>69</v>
      </c>
      <c r="DR474" s="404">
        <f t="shared" si="415"/>
        <v>295</v>
      </c>
      <c r="DS474" s="404">
        <f t="shared" si="416"/>
        <v>329</v>
      </c>
      <c r="DT474" s="405">
        <f t="shared" si="417"/>
        <v>394</v>
      </c>
      <c r="EE474" s="411"/>
    </row>
    <row r="475" spans="1:135">
      <c r="A475" s="498" t="s">
        <v>890</v>
      </c>
      <c r="B475" s="499" t="s">
        <v>252</v>
      </c>
      <c r="C475" s="500">
        <v>221908</v>
      </c>
      <c r="D475" s="500">
        <v>9</v>
      </c>
      <c r="E475" s="395"/>
      <c r="F475" s="395"/>
      <c r="G475" s="395"/>
      <c r="H475" s="395"/>
      <c r="I475" s="472"/>
      <c r="J475" s="472"/>
      <c r="K475" s="394"/>
      <c r="L475" s="395"/>
      <c r="M475" s="395"/>
      <c r="N475" s="395"/>
      <c r="O475" s="396"/>
      <c r="P475" s="396"/>
      <c r="Q475" s="395"/>
      <c r="R475" s="395"/>
      <c r="S475" s="395"/>
      <c r="T475" s="395"/>
      <c r="U475" s="395"/>
      <c r="V475" s="472"/>
      <c r="W475" s="394"/>
      <c r="X475" s="395"/>
      <c r="Y475" s="395"/>
      <c r="Z475" s="395"/>
      <c r="AA475" s="396"/>
      <c r="AB475" s="396"/>
      <c r="AC475" s="395"/>
      <c r="AD475" s="395"/>
      <c r="AE475" s="395"/>
      <c r="AF475" s="395"/>
      <c r="AG475" s="395"/>
      <c r="AH475" s="472"/>
      <c r="AI475" s="489" t="str">
        <f t="shared" si="386"/>
        <v xml:space="preserve"> </v>
      </c>
      <c r="AJ475" s="397" t="str">
        <f t="shared" si="387"/>
        <v xml:space="preserve"> </v>
      </c>
      <c r="AK475" s="397" t="str">
        <f t="shared" si="388"/>
        <v xml:space="preserve"> </v>
      </c>
      <c r="AL475" s="397" t="str">
        <f t="shared" si="389"/>
        <v xml:space="preserve"> </v>
      </c>
      <c r="AM475" s="397" t="str">
        <f t="shared" si="390"/>
        <v xml:space="preserve"> </v>
      </c>
      <c r="AN475" s="397" t="str">
        <f t="shared" si="391"/>
        <v xml:space="preserve"> </v>
      </c>
      <c r="AO475" s="397" t="str">
        <f t="shared" si="392"/>
        <v xml:space="preserve"> </v>
      </c>
      <c r="AP475" s="397" t="str">
        <f t="shared" si="393"/>
        <v xml:space="preserve"> </v>
      </c>
      <c r="AQ475" s="397" t="str">
        <f t="shared" si="394"/>
        <v xml:space="preserve"> </v>
      </c>
      <c r="AR475" s="397" t="str">
        <f t="shared" si="395"/>
        <v xml:space="preserve"> </v>
      </c>
      <c r="AS475" s="397" t="str">
        <f t="shared" si="396"/>
        <v xml:space="preserve"> </v>
      </c>
      <c r="AT475" s="398" t="str">
        <f t="shared" si="397"/>
        <v xml:space="preserve"> </v>
      </c>
      <c r="AU475" s="379"/>
      <c r="AV475" s="395"/>
      <c r="AW475" s="472"/>
      <c r="AX475" s="400"/>
      <c r="AY475" s="395"/>
      <c r="AZ475" s="472"/>
      <c r="BA475" s="489" t="str">
        <f t="shared" si="398"/>
        <v xml:space="preserve"> </v>
      </c>
      <c r="BB475" s="397" t="str">
        <f t="shared" si="399"/>
        <v xml:space="preserve"> </v>
      </c>
      <c r="BC475" s="398" t="str">
        <f t="shared" si="400"/>
        <v xml:space="preserve"> </v>
      </c>
      <c r="BD475" s="401"/>
      <c r="BE475" s="402"/>
      <c r="BF475" s="472"/>
      <c r="BG475" s="403"/>
      <c r="BH475" s="402"/>
      <c r="BI475" s="472"/>
      <c r="BJ475" s="403"/>
      <c r="BK475" s="402"/>
      <c r="BL475" s="472"/>
      <c r="BM475" s="403"/>
      <c r="BN475" s="402"/>
      <c r="BO475" s="472"/>
      <c r="BP475" s="490" t="str">
        <f t="shared" si="401"/>
        <v/>
      </c>
      <c r="BQ475" s="475" t="str">
        <f t="shared" si="402"/>
        <v/>
      </c>
      <c r="BR475" s="405" t="str">
        <f t="shared" si="403"/>
        <v/>
      </c>
      <c r="BS475" s="476"/>
      <c r="BT475" s="402"/>
      <c r="BU475" s="395">
        <v>1029</v>
      </c>
      <c r="BV475" s="395">
        <v>987</v>
      </c>
      <c r="BW475" s="472">
        <v>1023</v>
      </c>
      <c r="BX475" s="472">
        <v>1080</v>
      </c>
      <c r="BY475" s="403">
        <v>591</v>
      </c>
      <c r="BZ475" s="402">
        <v>678</v>
      </c>
      <c r="CA475" s="402">
        <v>641</v>
      </c>
      <c r="CB475" s="402">
        <v>734</v>
      </c>
      <c r="CC475" s="402">
        <v>789</v>
      </c>
      <c r="CD475" s="402">
        <v>775</v>
      </c>
      <c r="CE475" s="402">
        <v>814</v>
      </c>
      <c r="CF475" s="472">
        <v>772</v>
      </c>
      <c r="CG475" s="403"/>
      <c r="CH475" s="399"/>
      <c r="CI475" s="402"/>
      <c r="CJ475" s="402"/>
      <c r="CK475" s="402"/>
      <c r="CL475" s="402"/>
      <c r="CM475" s="402"/>
      <c r="CN475" s="472"/>
      <c r="CO475" s="489">
        <f t="shared" si="404"/>
        <v>591</v>
      </c>
      <c r="CP475" s="397">
        <f t="shared" si="405"/>
        <v>678</v>
      </c>
      <c r="CQ475" s="397">
        <f t="shared" si="406"/>
        <v>641</v>
      </c>
      <c r="CR475" s="397">
        <f t="shared" si="407"/>
        <v>734</v>
      </c>
      <c r="CS475" s="397">
        <f t="shared" si="408"/>
        <v>789</v>
      </c>
      <c r="CT475" s="397">
        <f t="shared" si="409"/>
        <v>775</v>
      </c>
      <c r="CU475" s="397">
        <f t="shared" si="410"/>
        <v>814</v>
      </c>
      <c r="CV475" s="491">
        <f t="shared" si="411"/>
        <v>772</v>
      </c>
      <c r="CW475" s="379">
        <v>463</v>
      </c>
      <c r="CX475" s="399">
        <v>501</v>
      </c>
      <c r="CY475" s="472">
        <v>435</v>
      </c>
      <c r="CZ475" s="400">
        <v>18</v>
      </c>
      <c r="DA475" s="399">
        <v>12</v>
      </c>
      <c r="DB475" s="472">
        <v>23</v>
      </c>
      <c r="DC475" s="404">
        <f t="shared" si="412"/>
        <v>294</v>
      </c>
      <c r="DD475" s="404">
        <f t="shared" si="413"/>
        <v>301</v>
      </c>
      <c r="DE475" s="405">
        <f t="shared" si="414"/>
        <v>314</v>
      </c>
      <c r="DF475" s="379">
        <v>111</v>
      </c>
      <c r="DG475" s="492">
        <v>176</v>
      </c>
      <c r="DH475" s="472">
        <v>123</v>
      </c>
      <c r="DI475" s="400">
        <v>126</v>
      </c>
      <c r="DJ475" s="399">
        <v>151</v>
      </c>
      <c r="DK475" s="472">
        <v>161</v>
      </c>
      <c r="DL475" s="400">
        <v>146</v>
      </c>
      <c r="DM475" s="399">
        <v>158</v>
      </c>
      <c r="DN475" s="472">
        <v>133</v>
      </c>
      <c r="DO475" s="400">
        <v>84</v>
      </c>
      <c r="DP475" s="399">
        <v>96</v>
      </c>
      <c r="DQ475" s="472">
        <v>118</v>
      </c>
      <c r="DR475" s="404">
        <f t="shared" si="415"/>
        <v>393</v>
      </c>
      <c r="DS475" s="404">
        <f t="shared" si="416"/>
        <v>359</v>
      </c>
      <c r="DT475" s="405">
        <f t="shared" si="417"/>
        <v>401</v>
      </c>
      <c r="EE475" s="411"/>
    </row>
    <row r="476" spans="1:135">
      <c r="A476" s="498" t="s">
        <v>890</v>
      </c>
      <c r="B476" s="499" t="s">
        <v>253</v>
      </c>
      <c r="C476" s="500">
        <v>221397</v>
      </c>
      <c r="D476" s="500">
        <v>9</v>
      </c>
      <c r="E476" s="395"/>
      <c r="F476" s="395"/>
      <c r="G476" s="395"/>
      <c r="H476" s="395"/>
      <c r="I476" s="472"/>
      <c r="J476" s="472"/>
      <c r="K476" s="394"/>
      <c r="L476" s="395"/>
      <c r="M476" s="395"/>
      <c r="N476" s="395"/>
      <c r="O476" s="396"/>
      <c r="P476" s="396"/>
      <c r="Q476" s="395"/>
      <c r="R476" s="395"/>
      <c r="S476" s="395"/>
      <c r="T476" s="395"/>
      <c r="U476" s="395"/>
      <c r="V476" s="472"/>
      <c r="W476" s="394"/>
      <c r="X476" s="395"/>
      <c r="Y476" s="395"/>
      <c r="Z476" s="395"/>
      <c r="AA476" s="396"/>
      <c r="AB476" s="396"/>
      <c r="AC476" s="395"/>
      <c r="AD476" s="395"/>
      <c r="AE476" s="395"/>
      <c r="AF476" s="395"/>
      <c r="AG476" s="395"/>
      <c r="AH476" s="472"/>
      <c r="AI476" s="489" t="str">
        <f t="shared" si="386"/>
        <v xml:space="preserve"> </v>
      </c>
      <c r="AJ476" s="397" t="str">
        <f t="shared" si="387"/>
        <v xml:space="preserve"> </v>
      </c>
      <c r="AK476" s="397" t="str">
        <f t="shared" si="388"/>
        <v xml:space="preserve"> </v>
      </c>
      <c r="AL476" s="397" t="str">
        <f t="shared" si="389"/>
        <v xml:space="preserve"> </v>
      </c>
      <c r="AM476" s="397" t="str">
        <f t="shared" si="390"/>
        <v xml:space="preserve"> </v>
      </c>
      <c r="AN476" s="397" t="str">
        <f t="shared" si="391"/>
        <v xml:space="preserve"> </v>
      </c>
      <c r="AO476" s="397" t="str">
        <f t="shared" si="392"/>
        <v xml:space="preserve"> </v>
      </c>
      <c r="AP476" s="397" t="str">
        <f t="shared" si="393"/>
        <v xml:space="preserve"> </v>
      </c>
      <c r="AQ476" s="397" t="str">
        <f t="shared" si="394"/>
        <v xml:space="preserve"> </v>
      </c>
      <c r="AR476" s="397" t="str">
        <f t="shared" si="395"/>
        <v xml:space="preserve"> </v>
      </c>
      <c r="AS476" s="397" t="str">
        <f t="shared" si="396"/>
        <v xml:space="preserve"> </v>
      </c>
      <c r="AT476" s="398" t="str">
        <f t="shared" si="397"/>
        <v xml:space="preserve"> </v>
      </c>
      <c r="AU476" s="379"/>
      <c r="AV476" s="395"/>
      <c r="AW476" s="472"/>
      <c r="AX476" s="400"/>
      <c r="AY476" s="395"/>
      <c r="AZ476" s="472"/>
      <c r="BA476" s="489" t="str">
        <f t="shared" si="398"/>
        <v xml:space="preserve"> </v>
      </c>
      <c r="BB476" s="397" t="str">
        <f t="shared" si="399"/>
        <v xml:space="preserve"> </v>
      </c>
      <c r="BC476" s="398" t="str">
        <f t="shared" si="400"/>
        <v xml:space="preserve"> </v>
      </c>
      <c r="BD476" s="401"/>
      <c r="BE476" s="402"/>
      <c r="BF476" s="472"/>
      <c r="BG476" s="403"/>
      <c r="BH476" s="402"/>
      <c r="BI476" s="472"/>
      <c r="BJ476" s="403"/>
      <c r="BK476" s="402"/>
      <c r="BL476" s="472"/>
      <c r="BM476" s="403"/>
      <c r="BN476" s="402"/>
      <c r="BO476" s="472"/>
      <c r="BP476" s="490" t="str">
        <f t="shared" si="401"/>
        <v/>
      </c>
      <c r="BQ476" s="475" t="str">
        <f t="shared" si="402"/>
        <v/>
      </c>
      <c r="BR476" s="405" t="str">
        <f t="shared" si="403"/>
        <v/>
      </c>
      <c r="BS476" s="476"/>
      <c r="BT476" s="402"/>
      <c r="BU476" s="395">
        <v>1185</v>
      </c>
      <c r="BV476" s="395">
        <v>1044</v>
      </c>
      <c r="BW476" s="472">
        <v>1166</v>
      </c>
      <c r="BX476" s="472">
        <v>1173</v>
      </c>
      <c r="BY476" s="403">
        <v>789</v>
      </c>
      <c r="BZ476" s="402">
        <v>837</v>
      </c>
      <c r="CA476" s="402">
        <v>870</v>
      </c>
      <c r="CB476" s="402">
        <v>878</v>
      </c>
      <c r="CC476" s="402">
        <v>907</v>
      </c>
      <c r="CD476" s="402">
        <v>850</v>
      </c>
      <c r="CE476" s="402">
        <v>956</v>
      </c>
      <c r="CF476" s="472">
        <v>949</v>
      </c>
      <c r="CG476" s="403"/>
      <c r="CH476" s="399"/>
      <c r="CI476" s="402"/>
      <c r="CJ476" s="402"/>
      <c r="CK476" s="402"/>
      <c r="CL476" s="402"/>
      <c r="CM476" s="402"/>
      <c r="CN476" s="472"/>
      <c r="CO476" s="489">
        <f t="shared" si="404"/>
        <v>789</v>
      </c>
      <c r="CP476" s="397">
        <f t="shared" si="405"/>
        <v>837</v>
      </c>
      <c r="CQ476" s="397">
        <f t="shared" si="406"/>
        <v>870</v>
      </c>
      <c r="CR476" s="397">
        <f t="shared" si="407"/>
        <v>878</v>
      </c>
      <c r="CS476" s="397">
        <f t="shared" si="408"/>
        <v>907</v>
      </c>
      <c r="CT476" s="397">
        <f t="shared" si="409"/>
        <v>850</v>
      </c>
      <c r="CU476" s="397">
        <f t="shared" si="410"/>
        <v>956</v>
      </c>
      <c r="CV476" s="491">
        <f t="shared" si="411"/>
        <v>949</v>
      </c>
      <c r="CW476" s="379">
        <v>478</v>
      </c>
      <c r="CX476" s="399">
        <v>538</v>
      </c>
      <c r="CY476" s="472">
        <v>562</v>
      </c>
      <c r="CZ476" s="400">
        <v>49</v>
      </c>
      <c r="DA476" s="399">
        <v>62</v>
      </c>
      <c r="DB476" s="472">
        <v>46</v>
      </c>
      <c r="DC476" s="404">
        <f t="shared" si="412"/>
        <v>323</v>
      </c>
      <c r="DD476" s="404">
        <f t="shared" si="413"/>
        <v>356</v>
      </c>
      <c r="DE476" s="405">
        <f t="shared" si="414"/>
        <v>341</v>
      </c>
      <c r="DF476" s="379">
        <v>135</v>
      </c>
      <c r="DG476" s="399">
        <v>161</v>
      </c>
      <c r="DH476" s="472">
        <v>112</v>
      </c>
      <c r="DI476" s="400">
        <v>191</v>
      </c>
      <c r="DJ476" s="399">
        <v>200</v>
      </c>
      <c r="DK476" s="472">
        <v>230</v>
      </c>
      <c r="DL476" s="400">
        <v>142</v>
      </c>
      <c r="DM476" s="399">
        <v>140</v>
      </c>
      <c r="DN476" s="472">
        <v>145</v>
      </c>
      <c r="DO476" s="400">
        <v>184</v>
      </c>
      <c r="DP476" s="399">
        <v>183</v>
      </c>
      <c r="DQ476" s="472">
        <v>161</v>
      </c>
      <c r="DR476" s="404">
        <f t="shared" si="415"/>
        <v>417</v>
      </c>
      <c r="DS476" s="404">
        <f t="shared" si="416"/>
        <v>423</v>
      </c>
      <c r="DT476" s="405">
        <f t="shared" si="417"/>
        <v>432</v>
      </c>
      <c r="EE476" s="411"/>
    </row>
    <row r="477" spans="1:135">
      <c r="A477" s="498" t="s">
        <v>890</v>
      </c>
      <c r="B477" s="499" t="s">
        <v>254</v>
      </c>
      <c r="C477" s="500">
        <v>222053</v>
      </c>
      <c r="D477" s="500">
        <v>9</v>
      </c>
      <c r="E477" s="395"/>
      <c r="F477" s="395"/>
      <c r="G477" s="395"/>
      <c r="H477" s="395"/>
      <c r="I477" s="472"/>
      <c r="J477" s="472"/>
      <c r="K477" s="394"/>
      <c r="L477" s="395"/>
      <c r="M477" s="395"/>
      <c r="N477" s="395"/>
      <c r="O477" s="396"/>
      <c r="P477" s="396"/>
      <c r="Q477" s="395"/>
      <c r="R477" s="395"/>
      <c r="S477" s="395"/>
      <c r="T477" s="395"/>
      <c r="U477" s="395"/>
      <c r="V477" s="472"/>
      <c r="W477" s="394"/>
      <c r="X477" s="395"/>
      <c r="Y477" s="395"/>
      <c r="Z477" s="395"/>
      <c r="AA477" s="396"/>
      <c r="AB477" s="396"/>
      <c r="AC477" s="395"/>
      <c r="AD477" s="395"/>
      <c r="AE477" s="395"/>
      <c r="AF477" s="395"/>
      <c r="AG477" s="395"/>
      <c r="AH477" s="472"/>
      <c r="AI477" s="489" t="str">
        <f t="shared" si="386"/>
        <v xml:space="preserve"> </v>
      </c>
      <c r="AJ477" s="397" t="str">
        <f t="shared" si="387"/>
        <v xml:space="preserve"> </v>
      </c>
      <c r="AK477" s="397" t="str">
        <f t="shared" si="388"/>
        <v xml:space="preserve"> </v>
      </c>
      <c r="AL477" s="397" t="str">
        <f t="shared" si="389"/>
        <v xml:space="preserve"> </v>
      </c>
      <c r="AM477" s="397" t="str">
        <f t="shared" si="390"/>
        <v xml:space="preserve"> </v>
      </c>
      <c r="AN477" s="397" t="str">
        <f t="shared" si="391"/>
        <v xml:space="preserve"> </v>
      </c>
      <c r="AO477" s="397" t="str">
        <f t="shared" si="392"/>
        <v xml:space="preserve"> </v>
      </c>
      <c r="AP477" s="397" t="str">
        <f t="shared" si="393"/>
        <v xml:space="preserve"> </v>
      </c>
      <c r="AQ477" s="397" t="str">
        <f t="shared" si="394"/>
        <v xml:space="preserve"> </v>
      </c>
      <c r="AR477" s="397" t="str">
        <f t="shared" si="395"/>
        <v xml:space="preserve"> </v>
      </c>
      <c r="AS477" s="397" t="str">
        <f t="shared" si="396"/>
        <v xml:space="preserve"> </v>
      </c>
      <c r="AT477" s="398" t="str">
        <f t="shared" si="397"/>
        <v xml:space="preserve"> </v>
      </c>
      <c r="AU477" s="379"/>
      <c r="AV477" s="395"/>
      <c r="AW477" s="472"/>
      <c r="AX477" s="400"/>
      <c r="AY477" s="395"/>
      <c r="AZ477" s="472"/>
      <c r="BA477" s="489" t="str">
        <f t="shared" si="398"/>
        <v xml:space="preserve"> </v>
      </c>
      <c r="BB477" s="397" t="str">
        <f t="shared" si="399"/>
        <v xml:space="preserve"> </v>
      </c>
      <c r="BC477" s="398" t="str">
        <f t="shared" si="400"/>
        <v xml:space="preserve"> </v>
      </c>
      <c r="BD477" s="401"/>
      <c r="BE477" s="402"/>
      <c r="BF477" s="472"/>
      <c r="BG477" s="403"/>
      <c r="BH477" s="402"/>
      <c r="BI477" s="472"/>
      <c r="BJ477" s="403"/>
      <c r="BK477" s="402"/>
      <c r="BL477" s="472"/>
      <c r="BM477" s="403"/>
      <c r="BN477" s="402"/>
      <c r="BO477" s="472"/>
      <c r="BP477" s="490" t="str">
        <f t="shared" si="401"/>
        <v/>
      </c>
      <c r="BQ477" s="475" t="str">
        <f t="shared" si="402"/>
        <v/>
      </c>
      <c r="BR477" s="405" t="str">
        <f t="shared" si="403"/>
        <v/>
      </c>
      <c r="BS477" s="476"/>
      <c r="BT477" s="402"/>
      <c r="BU477" s="395">
        <v>1391</v>
      </c>
      <c r="BV477" s="395">
        <v>1360</v>
      </c>
      <c r="BW477" s="472">
        <v>1432</v>
      </c>
      <c r="BX477" s="472">
        <v>1379</v>
      </c>
      <c r="BY477" s="403">
        <v>908</v>
      </c>
      <c r="BZ477" s="402">
        <v>958</v>
      </c>
      <c r="CA477" s="402">
        <v>863</v>
      </c>
      <c r="CB477" s="402">
        <v>933</v>
      </c>
      <c r="CC477" s="402">
        <v>986</v>
      </c>
      <c r="CD477" s="402">
        <v>1019</v>
      </c>
      <c r="CE477" s="402">
        <v>1082</v>
      </c>
      <c r="CF477" s="472">
        <v>1050</v>
      </c>
      <c r="CG477" s="403"/>
      <c r="CH477" s="399"/>
      <c r="CI477" s="402"/>
      <c r="CJ477" s="402"/>
      <c r="CK477" s="402"/>
      <c r="CL477" s="402"/>
      <c r="CM477" s="402"/>
      <c r="CN477" s="472"/>
      <c r="CO477" s="489">
        <f t="shared" si="404"/>
        <v>908</v>
      </c>
      <c r="CP477" s="397">
        <f t="shared" si="405"/>
        <v>958</v>
      </c>
      <c r="CQ477" s="397">
        <f t="shared" si="406"/>
        <v>863</v>
      </c>
      <c r="CR477" s="397">
        <f t="shared" si="407"/>
        <v>933</v>
      </c>
      <c r="CS477" s="397">
        <f t="shared" si="408"/>
        <v>986</v>
      </c>
      <c r="CT477" s="397">
        <f t="shared" si="409"/>
        <v>1019</v>
      </c>
      <c r="CU477" s="397">
        <f t="shared" si="410"/>
        <v>1082</v>
      </c>
      <c r="CV477" s="491">
        <f t="shared" si="411"/>
        <v>1050</v>
      </c>
      <c r="CW477" s="379">
        <v>543</v>
      </c>
      <c r="CX477" s="399">
        <v>566</v>
      </c>
      <c r="CY477" s="472">
        <v>549</v>
      </c>
      <c r="CZ477" s="400">
        <v>63</v>
      </c>
      <c r="DA477" s="399">
        <v>68</v>
      </c>
      <c r="DB477" s="472">
        <v>69</v>
      </c>
      <c r="DC477" s="404">
        <f t="shared" si="412"/>
        <v>413</v>
      </c>
      <c r="DD477" s="404">
        <f t="shared" si="413"/>
        <v>448</v>
      </c>
      <c r="DE477" s="405">
        <f t="shared" si="414"/>
        <v>432</v>
      </c>
      <c r="DF477" s="379">
        <v>107</v>
      </c>
      <c r="DG477" s="399">
        <v>128</v>
      </c>
      <c r="DH477" s="472">
        <v>102</v>
      </c>
      <c r="DI477" s="400">
        <v>163</v>
      </c>
      <c r="DJ477" s="399">
        <v>166</v>
      </c>
      <c r="DK477" s="472">
        <v>174</v>
      </c>
      <c r="DL477" s="400">
        <v>149</v>
      </c>
      <c r="DM477" s="399">
        <v>156</v>
      </c>
      <c r="DN477" s="472">
        <v>159</v>
      </c>
      <c r="DO477" s="400">
        <v>139</v>
      </c>
      <c r="DP477" s="399">
        <v>136</v>
      </c>
      <c r="DQ477" s="472">
        <v>182</v>
      </c>
      <c r="DR477" s="404">
        <f t="shared" si="415"/>
        <v>538</v>
      </c>
      <c r="DS477" s="404">
        <f t="shared" si="416"/>
        <v>566</v>
      </c>
      <c r="DT477" s="405">
        <f t="shared" si="417"/>
        <v>576</v>
      </c>
      <c r="EE477" s="411"/>
    </row>
    <row r="478" spans="1:135">
      <c r="A478" s="498" t="s">
        <v>890</v>
      </c>
      <c r="B478" s="499" t="s">
        <v>257</v>
      </c>
      <c r="C478" s="500">
        <v>222062</v>
      </c>
      <c r="D478" s="500">
        <v>9</v>
      </c>
      <c r="E478" s="395"/>
      <c r="F478" s="395"/>
      <c r="G478" s="395"/>
      <c r="H478" s="395"/>
      <c r="I478" s="472"/>
      <c r="J478" s="472"/>
      <c r="K478" s="394"/>
      <c r="L478" s="395"/>
      <c r="M478" s="395"/>
      <c r="N478" s="395"/>
      <c r="O478" s="396"/>
      <c r="P478" s="396"/>
      <c r="Q478" s="395"/>
      <c r="R478" s="395"/>
      <c r="S478" s="395"/>
      <c r="T478" s="395"/>
      <c r="U478" s="395"/>
      <c r="V478" s="472"/>
      <c r="W478" s="394"/>
      <c r="X478" s="395"/>
      <c r="Y478" s="395"/>
      <c r="Z478" s="395"/>
      <c r="AA478" s="396"/>
      <c r="AB478" s="396"/>
      <c r="AC478" s="395"/>
      <c r="AD478" s="395"/>
      <c r="AE478" s="395"/>
      <c r="AF478" s="395"/>
      <c r="AG478" s="395"/>
      <c r="AH478" s="472"/>
      <c r="AI478" s="489" t="str">
        <f t="shared" si="386"/>
        <v xml:space="preserve"> </v>
      </c>
      <c r="AJ478" s="397" t="str">
        <f t="shared" si="387"/>
        <v xml:space="preserve"> </v>
      </c>
      <c r="AK478" s="397" t="str">
        <f t="shared" si="388"/>
        <v xml:space="preserve"> </v>
      </c>
      <c r="AL478" s="397" t="str">
        <f t="shared" si="389"/>
        <v xml:space="preserve"> </v>
      </c>
      <c r="AM478" s="397" t="str">
        <f t="shared" si="390"/>
        <v xml:space="preserve"> </v>
      </c>
      <c r="AN478" s="397" t="str">
        <f t="shared" si="391"/>
        <v xml:space="preserve"> </v>
      </c>
      <c r="AO478" s="397" t="str">
        <f t="shared" si="392"/>
        <v xml:space="preserve"> </v>
      </c>
      <c r="AP478" s="397" t="str">
        <f t="shared" si="393"/>
        <v xml:space="preserve"> </v>
      </c>
      <c r="AQ478" s="397" t="str">
        <f t="shared" si="394"/>
        <v xml:space="preserve"> </v>
      </c>
      <c r="AR478" s="397" t="str">
        <f t="shared" si="395"/>
        <v xml:space="preserve"> </v>
      </c>
      <c r="AS478" s="397" t="str">
        <f t="shared" si="396"/>
        <v xml:space="preserve"> </v>
      </c>
      <c r="AT478" s="398" t="str">
        <f t="shared" si="397"/>
        <v xml:space="preserve"> </v>
      </c>
      <c r="AU478" s="379"/>
      <c r="AV478" s="395"/>
      <c r="AW478" s="472"/>
      <c r="AX478" s="400"/>
      <c r="AY478" s="395"/>
      <c r="AZ478" s="472"/>
      <c r="BA478" s="489" t="str">
        <f t="shared" si="398"/>
        <v xml:space="preserve"> </v>
      </c>
      <c r="BB478" s="397" t="str">
        <f t="shared" si="399"/>
        <v xml:space="preserve"> </v>
      </c>
      <c r="BC478" s="398" t="str">
        <f t="shared" si="400"/>
        <v xml:space="preserve"> </v>
      </c>
      <c r="BD478" s="401"/>
      <c r="BE478" s="402"/>
      <c r="BF478" s="472"/>
      <c r="BG478" s="403"/>
      <c r="BH478" s="402"/>
      <c r="BI478" s="472"/>
      <c r="BJ478" s="403"/>
      <c r="BK478" s="402"/>
      <c r="BL478" s="472"/>
      <c r="BM478" s="403"/>
      <c r="BN478" s="402"/>
      <c r="BO478" s="472"/>
      <c r="BP478" s="490" t="str">
        <f t="shared" si="401"/>
        <v/>
      </c>
      <c r="BQ478" s="475" t="str">
        <f t="shared" si="402"/>
        <v/>
      </c>
      <c r="BR478" s="405" t="str">
        <f t="shared" si="403"/>
        <v/>
      </c>
      <c r="BS478" s="476"/>
      <c r="BT478" s="402"/>
      <c r="BU478" s="395">
        <v>1146</v>
      </c>
      <c r="BV478" s="395">
        <v>1250</v>
      </c>
      <c r="BW478" s="472">
        <v>1254</v>
      </c>
      <c r="BX478" s="472">
        <v>1237</v>
      </c>
      <c r="BY478" s="403">
        <v>876</v>
      </c>
      <c r="BZ478" s="402">
        <v>1006</v>
      </c>
      <c r="CA478" s="402">
        <v>871</v>
      </c>
      <c r="CB478" s="402">
        <v>1080</v>
      </c>
      <c r="CC478" s="402">
        <v>894</v>
      </c>
      <c r="CD478" s="402">
        <v>1018</v>
      </c>
      <c r="CE478" s="402">
        <v>1005</v>
      </c>
      <c r="CF478" s="472">
        <v>1004</v>
      </c>
      <c r="CG478" s="403"/>
      <c r="CH478" s="399"/>
      <c r="CI478" s="402"/>
      <c r="CJ478" s="402"/>
      <c r="CK478" s="402"/>
      <c r="CL478" s="402"/>
      <c r="CM478" s="402"/>
      <c r="CN478" s="472"/>
      <c r="CO478" s="489">
        <f t="shared" si="404"/>
        <v>876</v>
      </c>
      <c r="CP478" s="397">
        <f t="shared" si="405"/>
        <v>1006</v>
      </c>
      <c r="CQ478" s="397">
        <f t="shared" si="406"/>
        <v>871</v>
      </c>
      <c r="CR478" s="397">
        <f t="shared" si="407"/>
        <v>1080</v>
      </c>
      <c r="CS478" s="397">
        <f t="shared" si="408"/>
        <v>894</v>
      </c>
      <c r="CT478" s="397">
        <f t="shared" si="409"/>
        <v>1018</v>
      </c>
      <c r="CU478" s="397">
        <f t="shared" si="410"/>
        <v>1005</v>
      </c>
      <c r="CV478" s="491">
        <f t="shared" si="411"/>
        <v>1004</v>
      </c>
      <c r="CW478" s="379">
        <v>577</v>
      </c>
      <c r="CX478" s="399">
        <v>584</v>
      </c>
      <c r="CY478" s="472">
        <v>583</v>
      </c>
      <c r="CZ478" s="400">
        <v>44</v>
      </c>
      <c r="DA478" s="399">
        <v>45</v>
      </c>
      <c r="DB478" s="472">
        <v>42</v>
      </c>
      <c r="DC478" s="404">
        <f t="shared" si="412"/>
        <v>397</v>
      </c>
      <c r="DD478" s="404">
        <f t="shared" si="413"/>
        <v>376</v>
      </c>
      <c r="DE478" s="405">
        <f t="shared" si="414"/>
        <v>379</v>
      </c>
      <c r="DF478" s="379">
        <v>167</v>
      </c>
      <c r="DG478" s="399">
        <v>161</v>
      </c>
      <c r="DH478" s="472">
        <v>154</v>
      </c>
      <c r="DI478" s="400">
        <v>205</v>
      </c>
      <c r="DJ478" s="399">
        <v>250</v>
      </c>
      <c r="DK478" s="472">
        <v>223</v>
      </c>
      <c r="DL478" s="400">
        <v>157</v>
      </c>
      <c r="DM478" s="399">
        <v>112</v>
      </c>
      <c r="DN478" s="472">
        <v>140</v>
      </c>
      <c r="DO478" s="400">
        <v>111</v>
      </c>
      <c r="DP478" s="399">
        <v>149</v>
      </c>
      <c r="DQ478" s="472">
        <v>184</v>
      </c>
      <c r="DR478" s="404">
        <f t="shared" si="415"/>
        <v>645</v>
      </c>
      <c r="DS478" s="404">
        <f t="shared" si="416"/>
        <v>472</v>
      </c>
      <c r="DT478" s="405">
        <f t="shared" si="417"/>
        <v>540</v>
      </c>
      <c r="EE478" s="411"/>
    </row>
    <row r="479" spans="1:135">
      <c r="A479" s="498" t="s">
        <v>890</v>
      </c>
      <c r="B479" s="499" t="s">
        <v>258</v>
      </c>
      <c r="C479" s="500">
        <v>220057</v>
      </c>
      <c r="D479" s="500">
        <v>10</v>
      </c>
      <c r="E479" s="395"/>
      <c r="F479" s="395"/>
      <c r="G479" s="395"/>
      <c r="H479" s="395"/>
      <c r="I479" s="472"/>
      <c r="J479" s="472"/>
      <c r="K479" s="394"/>
      <c r="L479" s="395"/>
      <c r="M479" s="395"/>
      <c r="N479" s="395"/>
      <c r="O479" s="396"/>
      <c r="P479" s="396"/>
      <c r="Q479" s="395"/>
      <c r="R479" s="395"/>
      <c r="S479" s="395"/>
      <c r="T479" s="395"/>
      <c r="U479" s="395"/>
      <c r="V479" s="472"/>
      <c r="W479" s="394"/>
      <c r="X479" s="395"/>
      <c r="Y479" s="395"/>
      <c r="Z479" s="395"/>
      <c r="AA479" s="396"/>
      <c r="AB479" s="396"/>
      <c r="AC479" s="395"/>
      <c r="AD479" s="395"/>
      <c r="AE479" s="395"/>
      <c r="AF479" s="395"/>
      <c r="AG479" s="395"/>
      <c r="AH479" s="472"/>
      <c r="AI479" s="489" t="str">
        <f t="shared" si="386"/>
        <v xml:space="preserve"> </v>
      </c>
      <c r="AJ479" s="397" t="str">
        <f t="shared" si="387"/>
        <v xml:space="preserve"> </v>
      </c>
      <c r="AK479" s="397" t="str">
        <f t="shared" si="388"/>
        <v xml:space="preserve"> </v>
      </c>
      <c r="AL479" s="397" t="str">
        <f t="shared" si="389"/>
        <v xml:space="preserve"> </v>
      </c>
      <c r="AM479" s="397" t="str">
        <f t="shared" si="390"/>
        <v xml:space="preserve"> </v>
      </c>
      <c r="AN479" s="397" t="str">
        <f t="shared" si="391"/>
        <v xml:space="preserve"> </v>
      </c>
      <c r="AO479" s="397" t="str">
        <f t="shared" si="392"/>
        <v xml:space="preserve"> </v>
      </c>
      <c r="AP479" s="397" t="str">
        <f t="shared" si="393"/>
        <v xml:space="preserve"> </v>
      </c>
      <c r="AQ479" s="397" t="str">
        <f t="shared" si="394"/>
        <v xml:space="preserve"> </v>
      </c>
      <c r="AR479" s="397" t="str">
        <f t="shared" si="395"/>
        <v xml:space="preserve"> </v>
      </c>
      <c r="AS479" s="397" t="str">
        <f t="shared" si="396"/>
        <v xml:space="preserve"> </v>
      </c>
      <c r="AT479" s="398" t="str">
        <f t="shared" si="397"/>
        <v xml:space="preserve"> </v>
      </c>
      <c r="AU479" s="379"/>
      <c r="AV479" s="395"/>
      <c r="AW479" s="472"/>
      <c r="AX479" s="400"/>
      <c r="AY479" s="395"/>
      <c r="AZ479" s="472"/>
      <c r="BA479" s="489" t="str">
        <f t="shared" si="398"/>
        <v xml:space="preserve"> </v>
      </c>
      <c r="BB479" s="397" t="str">
        <f t="shared" si="399"/>
        <v xml:space="preserve"> </v>
      </c>
      <c r="BC479" s="398" t="str">
        <f t="shared" si="400"/>
        <v xml:space="preserve"> </v>
      </c>
      <c r="BD479" s="401"/>
      <c r="BE479" s="402"/>
      <c r="BF479" s="472"/>
      <c r="BG479" s="403"/>
      <c r="BH479" s="402"/>
      <c r="BI479" s="472"/>
      <c r="BJ479" s="403"/>
      <c r="BK479" s="402"/>
      <c r="BL479" s="472"/>
      <c r="BM479" s="403"/>
      <c r="BN479" s="402"/>
      <c r="BO479" s="472"/>
      <c r="BP479" s="490" t="str">
        <f t="shared" si="401"/>
        <v/>
      </c>
      <c r="BQ479" s="475" t="str">
        <f t="shared" si="402"/>
        <v/>
      </c>
      <c r="BR479" s="405" t="str">
        <f t="shared" si="403"/>
        <v/>
      </c>
      <c r="BS479" s="476"/>
      <c r="BT479" s="402"/>
      <c r="BU479" s="395">
        <v>641</v>
      </c>
      <c r="BV479" s="395">
        <v>625</v>
      </c>
      <c r="BW479" s="472">
        <v>583</v>
      </c>
      <c r="BX479" s="472">
        <v>636</v>
      </c>
      <c r="BY479" s="403">
        <v>447</v>
      </c>
      <c r="BZ479" s="402">
        <v>498</v>
      </c>
      <c r="CA479" s="402">
        <v>457</v>
      </c>
      <c r="CB479" s="402">
        <v>599</v>
      </c>
      <c r="CC479" s="402">
        <v>491</v>
      </c>
      <c r="CD479" s="402">
        <v>476</v>
      </c>
      <c r="CE479" s="402">
        <v>464</v>
      </c>
      <c r="CF479" s="472">
        <v>503</v>
      </c>
      <c r="CG479" s="403"/>
      <c r="CH479" s="399"/>
      <c r="CI479" s="402"/>
      <c r="CJ479" s="402"/>
      <c r="CK479" s="402"/>
      <c r="CL479" s="402"/>
      <c r="CM479" s="402"/>
      <c r="CN479" s="472"/>
      <c r="CO479" s="489">
        <f t="shared" si="404"/>
        <v>447</v>
      </c>
      <c r="CP479" s="397">
        <f t="shared" si="405"/>
        <v>498</v>
      </c>
      <c r="CQ479" s="397">
        <f t="shared" si="406"/>
        <v>457</v>
      </c>
      <c r="CR479" s="397">
        <f t="shared" si="407"/>
        <v>599</v>
      </c>
      <c r="CS479" s="397">
        <f t="shared" si="408"/>
        <v>491</v>
      </c>
      <c r="CT479" s="397">
        <f t="shared" si="409"/>
        <v>476</v>
      </c>
      <c r="CU479" s="397">
        <f t="shared" si="410"/>
        <v>464</v>
      </c>
      <c r="CV479" s="491">
        <f t="shared" si="411"/>
        <v>503</v>
      </c>
      <c r="CW479" s="379">
        <v>243</v>
      </c>
      <c r="CX479" s="399">
        <v>220</v>
      </c>
      <c r="CY479" s="472">
        <v>242</v>
      </c>
      <c r="CZ479" s="400">
        <v>29</v>
      </c>
      <c r="DA479" s="399">
        <v>33</v>
      </c>
      <c r="DB479" s="472">
        <v>38</v>
      </c>
      <c r="DC479" s="404">
        <f t="shared" si="412"/>
        <v>204</v>
      </c>
      <c r="DD479" s="404">
        <f t="shared" si="413"/>
        <v>211</v>
      </c>
      <c r="DE479" s="405">
        <f t="shared" si="414"/>
        <v>223</v>
      </c>
      <c r="DF479" s="379">
        <v>48</v>
      </c>
      <c r="DG479" s="399">
        <v>54</v>
      </c>
      <c r="DH479" s="472">
        <v>41</v>
      </c>
      <c r="DI479" s="400">
        <v>83</v>
      </c>
      <c r="DJ479" s="399">
        <v>89</v>
      </c>
      <c r="DK479" s="472">
        <v>80</v>
      </c>
      <c r="DL479" s="400">
        <v>86</v>
      </c>
      <c r="DM479" s="399">
        <v>63</v>
      </c>
      <c r="DN479" s="472">
        <v>66</v>
      </c>
      <c r="DO479" s="400">
        <v>75</v>
      </c>
      <c r="DP479" s="399">
        <v>66</v>
      </c>
      <c r="DQ479" s="472">
        <v>89</v>
      </c>
      <c r="DR479" s="404">
        <f t="shared" si="415"/>
        <v>390</v>
      </c>
      <c r="DS479" s="404">
        <f t="shared" si="416"/>
        <v>308</v>
      </c>
      <c r="DT479" s="405">
        <f t="shared" si="417"/>
        <v>280</v>
      </c>
      <c r="EE479" s="411"/>
    </row>
    <row r="480" spans="1:135">
      <c r="A480" s="498" t="s">
        <v>890</v>
      </c>
      <c r="B480" s="499" t="s">
        <v>259</v>
      </c>
      <c r="C480" s="500">
        <v>219596</v>
      </c>
      <c r="D480" s="500">
        <v>13</v>
      </c>
      <c r="E480" s="395"/>
      <c r="F480" s="395"/>
      <c r="G480" s="395"/>
      <c r="H480" s="395"/>
      <c r="I480" s="472"/>
      <c r="J480" s="472"/>
      <c r="K480" s="394"/>
      <c r="L480" s="395"/>
      <c r="M480" s="395"/>
      <c r="N480" s="395"/>
      <c r="O480" s="396"/>
      <c r="P480" s="396"/>
      <c r="Q480" s="395"/>
      <c r="R480" s="395"/>
      <c r="S480" s="395"/>
      <c r="T480" s="395"/>
      <c r="U480" s="395"/>
      <c r="V480" s="472"/>
      <c r="W480" s="394"/>
      <c r="X480" s="395"/>
      <c r="Y480" s="395"/>
      <c r="Z480" s="395"/>
      <c r="AA480" s="396"/>
      <c r="AB480" s="396"/>
      <c r="AC480" s="395"/>
      <c r="AD480" s="395"/>
      <c r="AE480" s="395"/>
      <c r="AF480" s="395"/>
      <c r="AG480" s="395"/>
      <c r="AH480" s="472"/>
      <c r="AI480" s="489" t="str">
        <f t="shared" si="386"/>
        <v xml:space="preserve"> </v>
      </c>
      <c r="AJ480" s="397" t="str">
        <f t="shared" si="387"/>
        <v xml:space="preserve"> </v>
      </c>
      <c r="AK480" s="397" t="str">
        <f t="shared" si="388"/>
        <v xml:space="preserve"> </v>
      </c>
      <c r="AL480" s="397" t="str">
        <f t="shared" si="389"/>
        <v xml:space="preserve"> </v>
      </c>
      <c r="AM480" s="397" t="str">
        <f t="shared" si="390"/>
        <v xml:space="preserve"> </v>
      </c>
      <c r="AN480" s="397" t="str">
        <f t="shared" si="391"/>
        <v xml:space="preserve"> </v>
      </c>
      <c r="AO480" s="397" t="str">
        <f t="shared" si="392"/>
        <v xml:space="preserve"> </v>
      </c>
      <c r="AP480" s="397" t="str">
        <f t="shared" si="393"/>
        <v xml:space="preserve"> </v>
      </c>
      <c r="AQ480" s="397" t="str">
        <f t="shared" si="394"/>
        <v xml:space="preserve"> </v>
      </c>
      <c r="AR480" s="397" t="str">
        <f t="shared" si="395"/>
        <v xml:space="preserve"> </v>
      </c>
      <c r="AS480" s="397" t="str">
        <f t="shared" si="396"/>
        <v xml:space="preserve"> </v>
      </c>
      <c r="AT480" s="398" t="str">
        <f t="shared" si="397"/>
        <v xml:space="preserve"> </v>
      </c>
      <c r="AU480" s="379"/>
      <c r="AV480" s="395"/>
      <c r="AW480" s="472"/>
      <c r="AX480" s="400"/>
      <c r="AY480" s="395"/>
      <c r="AZ480" s="472"/>
      <c r="BA480" s="489" t="str">
        <f t="shared" si="398"/>
        <v xml:space="preserve"> </v>
      </c>
      <c r="BB480" s="397" t="str">
        <f t="shared" si="399"/>
        <v xml:space="preserve"> </v>
      </c>
      <c r="BC480" s="398" t="str">
        <f t="shared" si="400"/>
        <v xml:space="preserve"> </v>
      </c>
      <c r="BD480" s="401"/>
      <c r="BE480" s="402"/>
      <c r="BF480" s="472"/>
      <c r="BG480" s="403"/>
      <c r="BH480" s="402"/>
      <c r="BI480" s="472"/>
      <c r="BJ480" s="403"/>
      <c r="BK480" s="402"/>
      <c r="BL480" s="472"/>
      <c r="BM480" s="403"/>
      <c r="BN480" s="402"/>
      <c r="BO480" s="472"/>
      <c r="BP480" s="490" t="str">
        <f t="shared" si="401"/>
        <v/>
      </c>
      <c r="BQ480" s="475" t="str">
        <f t="shared" si="402"/>
        <v/>
      </c>
      <c r="BR480" s="405" t="str">
        <f t="shared" si="403"/>
        <v/>
      </c>
      <c r="BS480" s="476"/>
      <c r="BT480" s="402"/>
      <c r="BU480" s="402"/>
      <c r="BV480" s="402"/>
      <c r="BW480" s="472"/>
      <c r="BX480" s="472"/>
      <c r="BY480" s="403"/>
      <c r="BZ480" s="402"/>
      <c r="CA480" s="402"/>
      <c r="CB480" s="402"/>
      <c r="CC480" s="402"/>
      <c r="CD480" s="402"/>
      <c r="CE480" s="402"/>
      <c r="CF480" s="472"/>
      <c r="CG480" s="403"/>
      <c r="CH480" s="399"/>
      <c r="CI480" s="402"/>
      <c r="CJ480" s="402"/>
      <c r="CK480" s="402"/>
      <c r="CL480" s="402"/>
      <c r="CM480" s="402"/>
      <c r="CN480" s="472"/>
      <c r="CO480" s="489" t="str">
        <f t="shared" si="404"/>
        <v/>
      </c>
      <c r="CP480" s="397" t="str">
        <f t="shared" si="405"/>
        <v/>
      </c>
      <c r="CQ480" s="397" t="str">
        <f t="shared" si="406"/>
        <v/>
      </c>
      <c r="CR480" s="397" t="str">
        <f t="shared" si="407"/>
        <v/>
      </c>
      <c r="CS480" s="397" t="str">
        <f t="shared" si="408"/>
        <v/>
      </c>
      <c r="CT480" s="397" t="str">
        <f t="shared" si="409"/>
        <v/>
      </c>
      <c r="CU480" s="397" t="str">
        <f t="shared" si="410"/>
        <v/>
      </c>
      <c r="CV480" s="491" t="str">
        <f t="shared" si="411"/>
        <v/>
      </c>
      <c r="CW480" s="379"/>
      <c r="CX480" s="399"/>
      <c r="CY480" s="472"/>
      <c r="CZ480" s="400"/>
      <c r="DA480" s="399"/>
      <c r="DB480" s="472"/>
      <c r="DC480" s="404" t="str">
        <f t="shared" si="412"/>
        <v/>
      </c>
      <c r="DD480" s="404" t="str">
        <f t="shared" si="413"/>
        <v/>
      </c>
      <c r="DE480" s="405" t="str">
        <f t="shared" si="414"/>
        <v/>
      </c>
      <c r="DF480" s="379"/>
      <c r="DG480" s="399"/>
      <c r="DH480" s="472"/>
      <c r="DI480" s="400"/>
      <c r="DJ480" s="399"/>
      <c r="DK480" s="472"/>
      <c r="DL480" s="400"/>
      <c r="DM480" s="399"/>
      <c r="DN480" s="472"/>
      <c r="DO480" s="400"/>
      <c r="DP480" s="399"/>
      <c r="DQ480" s="472"/>
      <c r="DR480" s="404" t="str">
        <f t="shared" si="415"/>
        <v/>
      </c>
      <c r="DS480" s="404" t="str">
        <f t="shared" si="416"/>
        <v/>
      </c>
      <c r="DT480" s="405" t="str">
        <f t="shared" si="417"/>
        <v/>
      </c>
      <c r="EE480" s="411"/>
    </row>
    <row r="481" spans="1:135">
      <c r="A481" s="498" t="s">
        <v>890</v>
      </c>
      <c r="B481" s="499" t="s">
        <v>260</v>
      </c>
      <c r="C481" s="500" t="s">
        <v>261</v>
      </c>
      <c r="D481" s="500">
        <v>13</v>
      </c>
      <c r="E481" s="395"/>
      <c r="F481" s="395"/>
      <c r="G481" s="395"/>
      <c r="H481" s="395"/>
      <c r="I481" s="472"/>
      <c r="J481" s="472"/>
      <c r="K481" s="394"/>
      <c r="L481" s="395"/>
      <c r="M481" s="395"/>
      <c r="N481" s="395"/>
      <c r="O481" s="396"/>
      <c r="P481" s="396"/>
      <c r="Q481" s="395"/>
      <c r="R481" s="395"/>
      <c r="S481" s="395"/>
      <c r="T481" s="395"/>
      <c r="U481" s="395"/>
      <c r="V481" s="472"/>
      <c r="W481" s="394"/>
      <c r="X481" s="395"/>
      <c r="Y481" s="395"/>
      <c r="Z481" s="395"/>
      <c r="AA481" s="396"/>
      <c r="AB481" s="396"/>
      <c r="AC481" s="395"/>
      <c r="AD481" s="395"/>
      <c r="AE481" s="395"/>
      <c r="AF481" s="395"/>
      <c r="AG481" s="395"/>
      <c r="AH481" s="472"/>
      <c r="AI481" s="489" t="str">
        <f t="shared" si="386"/>
        <v xml:space="preserve"> </v>
      </c>
      <c r="AJ481" s="397" t="str">
        <f t="shared" si="387"/>
        <v xml:space="preserve"> </v>
      </c>
      <c r="AK481" s="397" t="str">
        <f t="shared" si="388"/>
        <v xml:space="preserve"> </v>
      </c>
      <c r="AL481" s="397" t="str">
        <f t="shared" si="389"/>
        <v xml:space="preserve"> </v>
      </c>
      <c r="AM481" s="397" t="str">
        <f t="shared" si="390"/>
        <v xml:space="preserve"> </v>
      </c>
      <c r="AN481" s="397" t="str">
        <f t="shared" si="391"/>
        <v xml:space="preserve"> </v>
      </c>
      <c r="AO481" s="397" t="str">
        <f t="shared" si="392"/>
        <v xml:space="preserve"> </v>
      </c>
      <c r="AP481" s="397" t="str">
        <f t="shared" si="393"/>
        <v xml:space="preserve"> </v>
      </c>
      <c r="AQ481" s="397" t="str">
        <f t="shared" si="394"/>
        <v xml:space="preserve"> </v>
      </c>
      <c r="AR481" s="397" t="str">
        <f t="shared" si="395"/>
        <v xml:space="preserve"> </v>
      </c>
      <c r="AS481" s="397" t="str">
        <f t="shared" si="396"/>
        <v xml:space="preserve"> </v>
      </c>
      <c r="AT481" s="398" t="str">
        <f t="shared" si="397"/>
        <v xml:space="preserve"> </v>
      </c>
      <c r="AU481" s="379"/>
      <c r="AV481" s="395"/>
      <c r="AW481" s="472"/>
      <c r="AX481" s="400"/>
      <c r="AY481" s="395"/>
      <c r="AZ481" s="472"/>
      <c r="BA481" s="489" t="str">
        <f t="shared" si="398"/>
        <v xml:space="preserve"> </v>
      </c>
      <c r="BB481" s="397" t="str">
        <f t="shared" si="399"/>
        <v xml:space="preserve"> </v>
      </c>
      <c r="BC481" s="398" t="str">
        <f t="shared" si="400"/>
        <v xml:space="preserve"> </v>
      </c>
      <c r="BD481" s="401"/>
      <c r="BE481" s="402"/>
      <c r="BF481" s="472"/>
      <c r="BG481" s="403"/>
      <c r="BH481" s="402"/>
      <c r="BI481" s="472"/>
      <c r="BJ481" s="403"/>
      <c r="BK481" s="402"/>
      <c r="BL481" s="472"/>
      <c r="BM481" s="403"/>
      <c r="BN481" s="402"/>
      <c r="BO481" s="472"/>
      <c r="BP481" s="490" t="str">
        <f t="shared" si="401"/>
        <v/>
      </c>
      <c r="BQ481" s="475" t="str">
        <f t="shared" si="402"/>
        <v/>
      </c>
      <c r="BR481" s="405" t="str">
        <f t="shared" si="403"/>
        <v/>
      </c>
      <c r="BS481" s="476"/>
      <c r="BT481" s="402"/>
      <c r="BU481" s="402"/>
      <c r="BV481" s="402"/>
      <c r="BW481" s="472"/>
      <c r="BX481" s="472"/>
      <c r="BY481" s="403"/>
      <c r="BZ481" s="402"/>
      <c r="CA481" s="402"/>
      <c r="CB481" s="402"/>
      <c r="CC481" s="402"/>
      <c r="CD481" s="402"/>
      <c r="CE481" s="402"/>
      <c r="CF481" s="472"/>
      <c r="CG481" s="403"/>
      <c r="CH481" s="399"/>
      <c r="CI481" s="402"/>
      <c r="CJ481" s="402"/>
      <c r="CK481" s="402"/>
      <c r="CL481" s="402"/>
      <c r="CM481" s="402"/>
      <c r="CN481" s="472"/>
      <c r="CO481" s="489" t="str">
        <f t="shared" si="404"/>
        <v/>
      </c>
      <c r="CP481" s="397" t="str">
        <f t="shared" si="405"/>
        <v/>
      </c>
      <c r="CQ481" s="397" t="str">
        <f t="shared" si="406"/>
        <v/>
      </c>
      <c r="CR481" s="397" t="str">
        <f t="shared" si="407"/>
        <v/>
      </c>
      <c r="CS481" s="397" t="str">
        <f t="shared" si="408"/>
        <v/>
      </c>
      <c r="CT481" s="397" t="str">
        <f t="shared" si="409"/>
        <v/>
      </c>
      <c r="CU481" s="397" t="str">
        <f t="shared" si="410"/>
        <v/>
      </c>
      <c r="CV481" s="491" t="str">
        <f t="shared" si="411"/>
        <v/>
      </c>
      <c r="CW481" s="379"/>
      <c r="CX481" s="399"/>
      <c r="CY481" s="472"/>
      <c r="CZ481" s="400"/>
      <c r="DA481" s="399"/>
      <c r="DB481" s="472"/>
      <c r="DC481" s="404" t="str">
        <f t="shared" si="412"/>
        <v/>
      </c>
      <c r="DD481" s="404" t="str">
        <f t="shared" si="413"/>
        <v/>
      </c>
      <c r="DE481" s="405" t="str">
        <f t="shared" si="414"/>
        <v/>
      </c>
      <c r="DF481" s="379"/>
      <c r="DG481" s="399"/>
      <c r="DH481" s="472"/>
      <c r="DI481" s="400"/>
      <c r="DJ481" s="399"/>
      <c r="DK481" s="472"/>
      <c r="DL481" s="400"/>
      <c r="DM481" s="399"/>
      <c r="DN481" s="472"/>
      <c r="DO481" s="400"/>
      <c r="DP481" s="399"/>
      <c r="DQ481" s="472"/>
      <c r="DR481" s="404" t="str">
        <f t="shared" si="415"/>
        <v/>
      </c>
      <c r="DS481" s="404" t="str">
        <f t="shared" si="416"/>
        <v/>
      </c>
      <c r="DT481" s="405" t="str">
        <f t="shared" si="417"/>
        <v/>
      </c>
      <c r="EE481" s="411"/>
    </row>
    <row r="482" spans="1:135">
      <c r="A482" s="498" t="s">
        <v>890</v>
      </c>
      <c r="B482" s="499" t="s">
        <v>262</v>
      </c>
      <c r="C482" s="500">
        <v>219921</v>
      </c>
      <c r="D482" s="500">
        <v>13</v>
      </c>
      <c r="E482" s="395"/>
      <c r="F482" s="395"/>
      <c r="G482" s="395"/>
      <c r="H482" s="395"/>
      <c r="I482" s="472"/>
      <c r="J482" s="472"/>
      <c r="K482" s="394"/>
      <c r="L482" s="395"/>
      <c r="M482" s="395"/>
      <c r="N482" s="395"/>
      <c r="O482" s="396"/>
      <c r="P482" s="396"/>
      <c r="Q482" s="395"/>
      <c r="R482" s="395"/>
      <c r="S482" s="395"/>
      <c r="T482" s="395"/>
      <c r="U482" s="395"/>
      <c r="V482" s="472"/>
      <c r="W482" s="394"/>
      <c r="X482" s="395"/>
      <c r="Y482" s="395"/>
      <c r="Z482" s="395"/>
      <c r="AA482" s="396"/>
      <c r="AB482" s="396"/>
      <c r="AC482" s="395"/>
      <c r="AD482" s="395"/>
      <c r="AE482" s="395"/>
      <c r="AF482" s="395"/>
      <c r="AG482" s="395"/>
      <c r="AH482" s="472"/>
      <c r="AI482" s="489" t="str">
        <f t="shared" si="386"/>
        <v xml:space="preserve"> </v>
      </c>
      <c r="AJ482" s="397" t="str">
        <f t="shared" si="387"/>
        <v xml:space="preserve"> </v>
      </c>
      <c r="AK482" s="397" t="str">
        <f t="shared" si="388"/>
        <v xml:space="preserve"> </v>
      </c>
      <c r="AL482" s="397" t="str">
        <f t="shared" si="389"/>
        <v xml:space="preserve"> </v>
      </c>
      <c r="AM482" s="397" t="str">
        <f t="shared" si="390"/>
        <v xml:space="preserve"> </v>
      </c>
      <c r="AN482" s="397" t="str">
        <f t="shared" si="391"/>
        <v xml:space="preserve"> </v>
      </c>
      <c r="AO482" s="397" t="str">
        <f t="shared" si="392"/>
        <v xml:space="preserve"> </v>
      </c>
      <c r="AP482" s="397" t="str">
        <f t="shared" si="393"/>
        <v xml:space="preserve"> </v>
      </c>
      <c r="AQ482" s="397" t="str">
        <f t="shared" si="394"/>
        <v xml:space="preserve"> </v>
      </c>
      <c r="AR482" s="397" t="str">
        <f t="shared" si="395"/>
        <v xml:space="preserve"> </v>
      </c>
      <c r="AS482" s="397" t="str">
        <f t="shared" si="396"/>
        <v xml:space="preserve"> </v>
      </c>
      <c r="AT482" s="398" t="str">
        <f t="shared" si="397"/>
        <v xml:space="preserve"> </v>
      </c>
      <c r="AU482" s="379"/>
      <c r="AV482" s="395"/>
      <c r="AW482" s="472"/>
      <c r="AX482" s="400"/>
      <c r="AY482" s="395"/>
      <c r="AZ482" s="472"/>
      <c r="BA482" s="489" t="str">
        <f t="shared" si="398"/>
        <v xml:space="preserve"> </v>
      </c>
      <c r="BB482" s="397" t="str">
        <f t="shared" si="399"/>
        <v xml:space="preserve"> </v>
      </c>
      <c r="BC482" s="398" t="str">
        <f t="shared" si="400"/>
        <v xml:space="preserve"> </v>
      </c>
      <c r="BD482" s="401"/>
      <c r="BE482" s="402"/>
      <c r="BF482" s="472"/>
      <c r="BG482" s="403"/>
      <c r="BH482" s="402"/>
      <c r="BI482" s="472"/>
      <c r="BJ482" s="403"/>
      <c r="BK482" s="402"/>
      <c r="BL482" s="472"/>
      <c r="BM482" s="403"/>
      <c r="BN482" s="402"/>
      <c r="BO482" s="472"/>
      <c r="BP482" s="490" t="str">
        <f t="shared" si="401"/>
        <v/>
      </c>
      <c r="BQ482" s="475" t="str">
        <f t="shared" si="402"/>
        <v/>
      </c>
      <c r="BR482" s="405" t="str">
        <f t="shared" si="403"/>
        <v/>
      </c>
      <c r="BS482" s="476"/>
      <c r="BT482" s="402"/>
      <c r="BU482" s="402"/>
      <c r="BV482" s="402"/>
      <c r="BW482" s="472"/>
      <c r="BX482" s="472"/>
      <c r="BY482" s="403"/>
      <c r="BZ482" s="402"/>
      <c r="CA482" s="402"/>
      <c r="CB482" s="402"/>
      <c r="CC482" s="402"/>
      <c r="CD482" s="402"/>
      <c r="CE482" s="402"/>
      <c r="CF482" s="472"/>
      <c r="CG482" s="403"/>
      <c r="CH482" s="399"/>
      <c r="CI482" s="402"/>
      <c r="CJ482" s="402"/>
      <c r="CK482" s="402"/>
      <c r="CL482" s="402"/>
      <c r="CM482" s="402"/>
      <c r="CN482" s="472"/>
      <c r="CO482" s="489" t="str">
        <f t="shared" si="404"/>
        <v/>
      </c>
      <c r="CP482" s="397" t="str">
        <f t="shared" si="405"/>
        <v/>
      </c>
      <c r="CQ482" s="397" t="str">
        <f t="shared" si="406"/>
        <v/>
      </c>
      <c r="CR482" s="397" t="str">
        <f t="shared" si="407"/>
        <v/>
      </c>
      <c r="CS482" s="397" t="str">
        <f t="shared" si="408"/>
        <v/>
      </c>
      <c r="CT482" s="397" t="str">
        <f t="shared" si="409"/>
        <v/>
      </c>
      <c r="CU482" s="397" t="str">
        <f t="shared" si="410"/>
        <v/>
      </c>
      <c r="CV482" s="491" t="str">
        <f t="shared" si="411"/>
        <v/>
      </c>
      <c r="CW482" s="379"/>
      <c r="CX482" s="399"/>
      <c r="CY482" s="472"/>
      <c r="CZ482" s="400"/>
      <c r="DA482" s="399"/>
      <c r="DB482" s="472"/>
      <c r="DC482" s="404" t="str">
        <f t="shared" si="412"/>
        <v/>
      </c>
      <c r="DD482" s="404" t="str">
        <f t="shared" si="413"/>
        <v/>
      </c>
      <c r="DE482" s="405" t="str">
        <f t="shared" si="414"/>
        <v/>
      </c>
      <c r="DF482" s="379"/>
      <c r="DG482" s="399"/>
      <c r="DH482" s="472"/>
      <c r="DI482" s="400"/>
      <c r="DJ482" s="399"/>
      <c r="DK482" s="472"/>
      <c r="DL482" s="400"/>
      <c r="DM482" s="399"/>
      <c r="DN482" s="472"/>
      <c r="DO482" s="400"/>
      <c r="DP482" s="399"/>
      <c r="DQ482" s="472"/>
      <c r="DR482" s="404" t="str">
        <f t="shared" si="415"/>
        <v/>
      </c>
      <c r="DS482" s="404" t="str">
        <f t="shared" si="416"/>
        <v/>
      </c>
      <c r="DT482" s="405" t="str">
        <f t="shared" si="417"/>
        <v/>
      </c>
      <c r="EE482" s="411"/>
    </row>
    <row r="483" spans="1:135">
      <c r="A483" s="498" t="s">
        <v>890</v>
      </c>
      <c r="B483" s="499" t="s">
        <v>263</v>
      </c>
      <c r="C483" s="500">
        <v>221591</v>
      </c>
      <c r="D483" s="500">
        <v>13</v>
      </c>
      <c r="E483" s="395"/>
      <c r="F483" s="395"/>
      <c r="G483" s="395"/>
      <c r="H483" s="395"/>
      <c r="I483" s="472"/>
      <c r="J483" s="472"/>
      <c r="K483" s="394"/>
      <c r="L483" s="395"/>
      <c r="M483" s="395"/>
      <c r="N483" s="395"/>
      <c r="O483" s="396"/>
      <c r="P483" s="396"/>
      <c r="Q483" s="395"/>
      <c r="R483" s="395"/>
      <c r="S483" s="395"/>
      <c r="T483" s="395"/>
      <c r="U483" s="395"/>
      <c r="V483" s="472"/>
      <c r="W483" s="394"/>
      <c r="X483" s="395"/>
      <c r="Y483" s="395"/>
      <c r="Z483" s="395"/>
      <c r="AA483" s="396"/>
      <c r="AB483" s="396"/>
      <c r="AC483" s="395"/>
      <c r="AD483" s="395"/>
      <c r="AE483" s="395"/>
      <c r="AF483" s="395"/>
      <c r="AG483" s="395"/>
      <c r="AH483" s="472"/>
      <c r="AI483" s="489" t="str">
        <f t="shared" si="386"/>
        <v xml:space="preserve"> </v>
      </c>
      <c r="AJ483" s="397" t="str">
        <f t="shared" si="387"/>
        <v xml:space="preserve"> </v>
      </c>
      <c r="AK483" s="397" t="str">
        <f t="shared" si="388"/>
        <v xml:space="preserve"> </v>
      </c>
      <c r="AL483" s="397" t="str">
        <f t="shared" si="389"/>
        <v xml:space="preserve"> </v>
      </c>
      <c r="AM483" s="397" t="str">
        <f t="shared" si="390"/>
        <v xml:space="preserve"> </v>
      </c>
      <c r="AN483" s="397" t="str">
        <f t="shared" si="391"/>
        <v xml:space="preserve"> </v>
      </c>
      <c r="AO483" s="397" t="str">
        <f t="shared" si="392"/>
        <v xml:space="preserve"> </v>
      </c>
      <c r="AP483" s="397" t="str">
        <f t="shared" si="393"/>
        <v xml:space="preserve"> </v>
      </c>
      <c r="AQ483" s="397" t="str">
        <f t="shared" si="394"/>
        <v xml:space="preserve"> </v>
      </c>
      <c r="AR483" s="397" t="str">
        <f t="shared" si="395"/>
        <v xml:space="preserve"> </v>
      </c>
      <c r="AS483" s="397" t="str">
        <f t="shared" si="396"/>
        <v xml:space="preserve"> </v>
      </c>
      <c r="AT483" s="398" t="str">
        <f t="shared" si="397"/>
        <v xml:space="preserve"> </v>
      </c>
      <c r="AU483" s="379"/>
      <c r="AV483" s="395"/>
      <c r="AW483" s="472"/>
      <c r="AX483" s="400"/>
      <c r="AY483" s="395"/>
      <c r="AZ483" s="472"/>
      <c r="BA483" s="489" t="str">
        <f t="shared" si="398"/>
        <v xml:space="preserve"> </v>
      </c>
      <c r="BB483" s="397" t="str">
        <f t="shared" si="399"/>
        <v xml:space="preserve"> </v>
      </c>
      <c r="BC483" s="398" t="str">
        <f t="shared" si="400"/>
        <v xml:space="preserve"> </v>
      </c>
      <c r="BD483" s="401"/>
      <c r="BE483" s="402"/>
      <c r="BF483" s="472"/>
      <c r="BG483" s="403"/>
      <c r="BH483" s="402"/>
      <c r="BI483" s="472"/>
      <c r="BJ483" s="403"/>
      <c r="BK483" s="402"/>
      <c r="BL483" s="472"/>
      <c r="BM483" s="403"/>
      <c r="BN483" s="402"/>
      <c r="BO483" s="472"/>
      <c r="BP483" s="490" t="str">
        <f t="shared" si="401"/>
        <v/>
      </c>
      <c r="BQ483" s="475" t="str">
        <f t="shared" si="402"/>
        <v/>
      </c>
      <c r="BR483" s="405" t="str">
        <f t="shared" si="403"/>
        <v/>
      </c>
      <c r="BS483" s="476"/>
      <c r="BT483" s="402"/>
      <c r="BU483" s="402"/>
      <c r="BV483" s="402"/>
      <c r="BW483" s="472"/>
      <c r="BX483" s="472"/>
      <c r="BY483" s="403"/>
      <c r="BZ483" s="402"/>
      <c r="CA483" s="402"/>
      <c r="CB483" s="402"/>
      <c r="CC483" s="402"/>
      <c r="CD483" s="402"/>
      <c r="CE483" s="402"/>
      <c r="CF483" s="472"/>
      <c r="CG483" s="403"/>
      <c r="CH483" s="399"/>
      <c r="CI483" s="402"/>
      <c r="CJ483" s="402"/>
      <c r="CK483" s="402"/>
      <c r="CL483" s="402"/>
      <c r="CM483" s="402"/>
      <c r="CN483" s="472"/>
      <c r="CO483" s="489" t="str">
        <f t="shared" si="404"/>
        <v/>
      </c>
      <c r="CP483" s="397" t="str">
        <f t="shared" si="405"/>
        <v/>
      </c>
      <c r="CQ483" s="397" t="str">
        <f t="shared" si="406"/>
        <v/>
      </c>
      <c r="CR483" s="397" t="str">
        <f t="shared" si="407"/>
        <v/>
      </c>
      <c r="CS483" s="397" t="str">
        <f t="shared" si="408"/>
        <v/>
      </c>
      <c r="CT483" s="397" t="str">
        <f t="shared" si="409"/>
        <v/>
      </c>
      <c r="CU483" s="397" t="str">
        <f t="shared" si="410"/>
        <v/>
      </c>
      <c r="CV483" s="491" t="str">
        <f t="shared" si="411"/>
        <v/>
      </c>
      <c r="CW483" s="379"/>
      <c r="CX483" s="399"/>
      <c r="CY483" s="472"/>
      <c r="CZ483" s="400"/>
      <c r="DA483" s="399"/>
      <c r="DB483" s="472"/>
      <c r="DC483" s="404" t="str">
        <f t="shared" si="412"/>
        <v/>
      </c>
      <c r="DD483" s="404" t="str">
        <f t="shared" si="413"/>
        <v/>
      </c>
      <c r="DE483" s="405" t="str">
        <f t="shared" si="414"/>
        <v/>
      </c>
      <c r="DF483" s="379"/>
      <c r="DG483" s="399"/>
      <c r="DH483" s="472"/>
      <c r="DI483" s="400"/>
      <c r="DJ483" s="399"/>
      <c r="DK483" s="472"/>
      <c r="DL483" s="400"/>
      <c r="DM483" s="399"/>
      <c r="DN483" s="472"/>
      <c r="DO483" s="400"/>
      <c r="DP483" s="399"/>
      <c r="DQ483" s="472"/>
      <c r="DR483" s="404" t="str">
        <f t="shared" si="415"/>
        <v/>
      </c>
      <c r="DS483" s="404" t="str">
        <f t="shared" si="416"/>
        <v/>
      </c>
      <c r="DT483" s="405" t="str">
        <f t="shared" si="417"/>
        <v/>
      </c>
      <c r="EE483" s="411"/>
    </row>
    <row r="484" spans="1:135">
      <c r="A484" s="498" t="s">
        <v>890</v>
      </c>
      <c r="B484" s="499" t="s">
        <v>264</v>
      </c>
      <c r="C484" s="500">
        <v>221430</v>
      </c>
      <c r="D484" s="500">
        <v>13</v>
      </c>
      <c r="E484" s="395"/>
      <c r="F484" s="395"/>
      <c r="G484" s="395"/>
      <c r="H484" s="395"/>
      <c r="I484" s="472"/>
      <c r="J484" s="472"/>
      <c r="K484" s="394"/>
      <c r="L484" s="395"/>
      <c r="M484" s="395"/>
      <c r="N484" s="395"/>
      <c r="O484" s="396"/>
      <c r="P484" s="396"/>
      <c r="Q484" s="395"/>
      <c r="R484" s="395"/>
      <c r="S484" s="395"/>
      <c r="T484" s="395"/>
      <c r="U484" s="395"/>
      <c r="V484" s="472"/>
      <c r="W484" s="394"/>
      <c r="X484" s="395"/>
      <c r="Y484" s="395"/>
      <c r="Z484" s="395"/>
      <c r="AA484" s="396"/>
      <c r="AB484" s="396"/>
      <c r="AC484" s="395"/>
      <c r="AD484" s="395"/>
      <c r="AE484" s="395"/>
      <c r="AF484" s="395"/>
      <c r="AG484" s="395"/>
      <c r="AH484" s="472"/>
      <c r="AI484" s="489" t="str">
        <f t="shared" si="386"/>
        <v xml:space="preserve"> </v>
      </c>
      <c r="AJ484" s="397" t="str">
        <f t="shared" si="387"/>
        <v xml:space="preserve"> </v>
      </c>
      <c r="AK484" s="397" t="str">
        <f t="shared" si="388"/>
        <v xml:space="preserve"> </v>
      </c>
      <c r="AL484" s="397" t="str">
        <f t="shared" si="389"/>
        <v xml:space="preserve"> </v>
      </c>
      <c r="AM484" s="397" t="str">
        <f t="shared" si="390"/>
        <v xml:space="preserve"> </v>
      </c>
      <c r="AN484" s="397" t="str">
        <f t="shared" si="391"/>
        <v xml:space="preserve"> </v>
      </c>
      <c r="AO484" s="397" t="str">
        <f t="shared" si="392"/>
        <v xml:space="preserve"> </v>
      </c>
      <c r="AP484" s="397" t="str">
        <f t="shared" si="393"/>
        <v xml:space="preserve"> </v>
      </c>
      <c r="AQ484" s="397" t="str">
        <f t="shared" si="394"/>
        <v xml:space="preserve"> </v>
      </c>
      <c r="AR484" s="397" t="str">
        <f t="shared" si="395"/>
        <v xml:space="preserve"> </v>
      </c>
      <c r="AS484" s="397" t="str">
        <f t="shared" si="396"/>
        <v xml:space="preserve"> </v>
      </c>
      <c r="AT484" s="398" t="str">
        <f t="shared" si="397"/>
        <v xml:space="preserve"> </v>
      </c>
      <c r="AU484" s="379"/>
      <c r="AV484" s="395"/>
      <c r="AW484" s="472"/>
      <c r="AX484" s="400"/>
      <c r="AY484" s="395"/>
      <c r="AZ484" s="472"/>
      <c r="BA484" s="489" t="str">
        <f t="shared" si="398"/>
        <v xml:space="preserve"> </v>
      </c>
      <c r="BB484" s="397" t="str">
        <f t="shared" si="399"/>
        <v xml:space="preserve"> </v>
      </c>
      <c r="BC484" s="398" t="str">
        <f t="shared" si="400"/>
        <v xml:space="preserve"> </v>
      </c>
      <c r="BD484" s="401"/>
      <c r="BE484" s="402"/>
      <c r="BF484" s="472"/>
      <c r="BG484" s="403"/>
      <c r="BH484" s="402"/>
      <c r="BI484" s="472"/>
      <c r="BJ484" s="403"/>
      <c r="BK484" s="402"/>
      <c r="BL484" s="472"/>
      <c r="BM484" s="403"/>
      <c r="BN484" s="402"/>
      <c r="BO484" s="472"/>
      <c r="BP484" s="490" t="str">
        <f t="shared" si="401"/>
        <v/>
      </c>
      <c r="BQ484" s="475" t="str">
        <f t="shared" si="402"/>
        <v/>
      </c>
      <c r="BR484" s="405" t="str">
        <f t="shared" si="403"/>
        <v/>
      </c>
      <c r="BS484" s="476"/>
      <c r="BT484" s="402"/>
      <c r="BU484" s="402"/>
      <c r="BV484" s="402"/>
      <c r="BW484" s="472"/>
      <c r="BX484" s="472"/>
      <c r="BY484" s="403"/>
      <c r="BZ484" s="402"/>
      <c r="CA484" s="402"/>
      <c r="CB484" s="402"/>
      <c r="CC484" s="402"/>
      <c r="CD484" s="402"/>
      <c r="CE484" s="402"/>
      <c r="CF484" s="472"/>
      <c r="CG484" s="403"/>
      <c r="CH484" s="399"/>
      <c r="CI484" s="402"/>
      <c r="CJ484" s="402"/>
      <c r="CK484" s="402"/>
      <c r="CL484" s="402"/>
      <c r="CM484" s="402"/>
      <c r="CN484" s="472"/>
      <c r="CO484" s="489" t="str">
        <f t="shared" si="404"/>
        <v/>
      </c>
      <c r="CP484" s="397" t="str">
        <f t="shared" si="405"/>
        <v/>
      </c>
      <c r="CQ484" s="397" t="str">
        <f t="shared" si="406"/>
        <v/>
      </c>
      <c r="CR484" s="397" t="str">
        <f t="shared" si="407"/>
        <v/>
      </c>
      <c r="CS484" s="397" t="str">
        <f t="shared" si="408"/>
        <v/>
      </c>
      <c r="CT484" s="397" t="str">
        <f t="shared" si="409"/>
        <v/>
      </c>
      <c r="CU484" s="397" t="str">
        <f t="shared" si="410"/>
        <v/>
      </c>
      <c r="CV484" s="491" t="str">
        <f t="shared" si="411"/>
        <v/>
      </c>
      <c r="CW484" s="379"/>
      <c r="CX484" s="399"/>
      <c r="CY484" s="472"/>
      <c r="CZ484" s="400"/>
      <c r="DA484" s="399"/>
      <c r="DB484" s="472"/>
      <c r="DC484" s="404" t="str">
        <f t="shared" si="412"/>
        <v/>
      </c>
      <c r="DD484" s="404" t="str">
        <f t="shared" si="413"/>
        <v/>
      </c>
      <c r="DE484" s="405" t="str">
        <f t="shared" si="414"/>
        <v/>
      </c>
      <c r="DF484" s="379"/>
      <c r="DG484" s="399"/>
      <c r="DH484" s="472"/>
      <c r="DI484" s="400"/>
      <c r="DJ484" s="399"/>
      <c r="DK484" s="472"/>
      <c r="DL484" s="400"/>
      <c r="DM484" s="399"/>
      <c r="DN484" s="472"/>
      <c r="DO484" s="400"/>
      <c r="DP484" s="399"/>
      <c r="DQ484" s="472"/>
      <c r="DR484" s="404" t="str">
        <f t="shared" si="415"/>
        <v/>
      </c>
      <c r="DS484" s="404" t="str">
        <f t="shared" si="416"/>
        <v/>
      </c>
      <c r="DT484" s="405" t="str">
        <f t="shared" si="417"/>
        <v/>
      </c>
      <c r="EE484" s="411"/>
    </row>
    <row r="485" spans="1:135">
      <c r="A485" s="498" t="s">
        <v>890</v>
      </c>
      <c r="B485" s="499" t="s">
        <v>265</v>
      </c>
      <c r="C485" s="500">
        <v>219994</v>
      </c>
      <c r="D485" s="500">
        <v>13</v>
      </c>
      <c r="E485" s="395"/>
      <c r="F485" s="395"/>
      <c r="G485" s="395"/>
      <c r="H485" s="395"/>
      <c r="I485" s="472"/>
      <c r="J485" s="472"/>
      <c r="K485" s="394"/>
      <c r="L485" s="395"/>
      <c r="M485" s="395"/>
      <c r="N485" s="395"/>
      <c r="O485" s="396"/>
      <c r="P485" s="396"/>
      <c r="Q485" s="395"/>
      <c r="R485" s="395"/>
      <c r="S485" s="395"/>
      <c r="T485" s="395"/>
      <c r="U485" s="395"/>
      <c r="V485" s="472"/>
      <c r="W485" s="394"/>
      <c r="X485" s="395"/>
      <c r="Y485" s="395"/>
      <c r="Z485" s="395"/>
      <c r="AA485" s="396"/>
      <c r="AB485" s="396"/>
      <c r="AC485" s="395"/>
      <c r="AD485" s="395"/>
      <c r="AE485" s="395"/>
      <c r="AF485" s="395"/>
      <c r="AG485" s="395"/>
      <c r="AH485" s="472"/>
      <c r="AI485" s="489" t="str">
        <f t="shared" si="386"/>
        <v xml:space="preserve"> </v>
      </c>
      <c r="AJ485" s="397" t="str">
        <f t="shared" si="387"/>
        <v xml:space="preserve"> </v>
      </c>
      <c r="AK485" s="397" t="str">
        <f t="shared" si="388"/>
        <v xml:space="preserve"> </v>
      </c>
      <c r="AL485" s="397" t="str">
        <f t="shared" si="389"/>
        <v xml:space="preserve"> </v>
      </c>
      <c r="AM485" s="397" t="str">
        <f t="shared" si="390"/>
        <v xml:space="preserve"> </v>
      </c>
      <c r="AN485" s="397" t="str">
        <f t="shared" si="391"/>
        <v xml:space="preserve"> </v>
      </c>
      <c r="AO485" s="397" t="str">
        <f t="shared" si="392"/>
        <v xml:space="preserve"> </v>
      </c>
      <c r="AP485" s="397" t="str">
        <f t="shared" si="393"/>
        <v xml:space="preserve"> </v>
      </c>
      <c r="AQ485" s="397" t="str">
        <f t="shared" si="394"/>
        <v xml:space="preserve"> </v>
      </c>
      <c r="AR485" s="397" t="str">
        <f t="shared" si="395"/>
        <v xml:space="preserve"> </v>
      </c>
      <c r="AS485" s="397" t="str">
        <f t="shared" si="396"/>
        <v xml:space="preserve"> </v>
      </c>
      <c r="AT485" s="398" t="str">
        <f t="shared" si="397"/>
        <v xml:space="preserve"> </v>
      </c>
      <c r="AU485" s="379"/>
      <c r="AV485" s="395"/>
      <c r="AW485" s="472"/>
      <c r="AX485" s="400"/>
      <c r="AY485" s="395"/>
      <c r="AZ485" s="472"/>
      <c r="BA485" s="489" t="str">
        <f t="shared" si="398"/>
        <v xml:space="preserve"> </v>
      </c>
      <c r="BB485" s="397" t="str">
        <f t="shared" si="399"/>
        <v xml:space="preserve"> </v>
      </c>
      <c r="BC485" s="398" t="str">
        <f t="shared" si="400"/>
        <v xml:space="preserve"> </v>
      </c>
      <c r="BD485" s="401"/>
      <c r="BE485" s="402"/>
      <c r="BF485" s="472"/>
      <c r="BG485" s="403"/>
      <c r="BH485" s="402"/>
      <c r="BI485" s="472"/>
      <c r="BJ485" s="403"/>
      <c r="BK485" s="402"/>
      <c r="BL485" s="472"/>
      <c r="BM485" s="403"/>
      <c r="BN485" s="402"/>
      <c r="BO485" s="472"/>
      <c r="BP485" s="490" t="str">
        <f t="shared" si="401"/>
        <v/>
      </c>
      <c r="BQ485" s="475" t="str">
        <f t="shared" si="402"/>
        <v/>
      </c>
      <c r="BR485" s="405" t="str">
        <f t="shared" si="403"/>
        <v/>
      </c>
      <c r="BS485" s="476"/>
      <c r="BT485" s="402"/>
      <c r="BU485" s="402"/>
      <c r="BV485" s="402"/>
      <c r="BW485" s="472"/>
      <c r="BX485" s="472"/>
      <c r="BY485" s="403"/>
      <c r="BZ485" s="402"/>
      <c r="CA485" s="402"/>
      <c r="CB485" s="402"/>
      <c r="CC485" s="402"/>
      <c r="CD485" s="402"/>
      <c r="CE485" s="402"/>
      <c r="CF485" s="472"/>
      <c r="CG485" s="403"/>
      <c r="CH485" s="399"/>
      <c r="CI485" s="402"/>
      <c r="CJ485" s="402"/>
      <c r="CK485" s="402"/>
      <c r="CL485" s="402"/>
      <c r="CM485" s="402"/>
      <c r="CN485" s="472"/>
      <c r="CO485" s="489" t="str">
        <f t="shared" si="404"/>
        <v/>
      </c>
      <c r="CP485" s="397" t="str">
        <f t="shared" si="405"/>
        <v/>
      </c>
      <c r="CQ485" s="397" t="str">
        <f t="shared" si="406"/>
        <v/>
      </c>
      <c r="CR485" s="397" t="str">
        <f t="shared" si="407"/>
        <v/>
      </c>
      <c r="CS485" s="397" t="str">
        <f t="shared" si="408"/>
        <v/>
      </c>
      <c r="CT485" s="397" t="str">
        <f t="shared" si="409"/>
        <v/>
      </c>
      <c r="CU485" s="397" t="str">
        <f t="shared" si="410"/>
        <v/>
      </c>
      <c r="CV485" s="491" t="str">
        <f t="shared" si="411"/>
        <v/>
      </c>
      <c r="CW485" s="379"/>
      <c r="CX485" s="399"/>
      <c r="CY485" s="472"/>
      <c r="CZ485" s="400"/>
      <c r="DA485" s="399"/>
      <c r="DB485" s="472"/>
      <c r="DC485" s="404" t="str">
        <f t="shared" si="412"/>
        <v/>
      </c>
      <c r="DD485" s="404" t="str">
        <f t="shared" si="413"/>
        <v/>
      </c>
      <c r="DE485" s="405" t="str">
        <f t="shared" si="414"/>
        <v/>
      </c>
      <c r="DF485" s="379"/>
      <c r="DG485" s="399"/>
      <c r="DH485" s="472"/>
      <c r="DI485" s="400"/>
      <c r="DJ485" s="399"/>
      <c r="DK485" s="472"/>
      <c r="DL485" s="400"/>
      <c r="DM485" s="399"/>
      <c r="DN485" s="472"/>
      <c r="DO485" s="400"/>
      <c r="DP485" s="399"/>
      <c r="DQ485" s="472"/>
      <c r="DR485" s="404" t="str">
        <f t="shared" si="415"/>
        <v/>
      </c>
      <c r="DS485" s="404" t="str">
        <f t="shared" si="416"/>
        <v/>
      </c>
      <c r="DT485" s="405" t="str">
        <f t="shared" si="417"/>
        <v/>
      </c>
      <c r="EE485" s="411"/>
    </row>
    <row r="486" spans="1:135">
      <c r="A486" s="498" t="s">
        <v>890</v>
      </c>
      <c r="B486" s="499" t="s">
        <v>266</v>
      </c>
      <c r="C486" s="500">
        <v>220127</v>
      </c>
      <c r="D486" s="500">
        <v>13</v>
      </c>
      <c r="E486" s="395"/>
      <c r="F486" s="395"/>
      <c r="G486" s="395"/>
      <c r="H486" s="395"/>
      <c r="I486" s="472"/>
      <c r="J486" s="472"/>
      <c r="K486" s="394"/>
      <c r="L486" s="395"/>
      <c r="M486" s="395"/>
      <c r="N486" s="395"/>
      <c r="O486" s="396"/>
      <c r="P486" s="396"/>
      <c r="Q486" s="395"/>
      <c r="R486" s="395"/>
      <c r="S486" s="395"/>
      <c r="T486" s="395"/>
      <c r="U486" s="395"/>
      <c r="V486" s="472"/>
      <c r="W486" s="394"/>
      <c r="X486" s="395"/>
      <c r="Y486" s="395"/>
      <c r="Z486" s="395"/>
      <c r="AA486" s="396"/>
      <c r="AB486" s="396"/>
      <c r="AC486" s="395"/>
      <c r="AD486" s="395"/>
      <c r="AE486" s="395"/>
      <c r="AF486" s="395"/>
      <c r="AG486" s="395"/>
      <c r="AH486" s="472"/>
      <c r="AI486" s="489" t="str">
        <f t="shared" si="386"/>
        <v xml:space="preserve"> </v>
      </c>
      <c r="AJ486" s="397" t="str">
        <f t="shared" si="387"/>
        <v xml:space="preserve"> </v>
      </c>
      <c r="AK486" s="397" t="str">
        <f t="shared" si="388"/>
        <v xml:space="preserve"> </v>
      </c>
      <c r="AL486" s="397" t="str">
        <f t="shared" si="389"/>
        <v xml:space="preserve"> </v>
      </c>
      <c r="AM486" s="397" t="str">
        <f t="shared" si="390"/>
        <v xml:space="preserve"> </v>
      </c>
      <c r="AN486" s="397" t="str">
        <f t="shared" si="391"/>
        <v xml:space="preserve"> </v>
      </c>
      <c r="AO486" s="397" t="str">
        <f t="shared" si="392"/>
        <v xml:space="preserve"> </v>
      </c>
      <c r="AP486" s="397" t="str">
        <f t="shared" si="393"/>
        <v xml:space="preserve"> </v>
      </c>
      <c r="AQ486" s="397" t="str">
        <f t="shared" si="394"/>
        <v xml:space="preserve"> </v>
      </c>
      <c r="AR486" s="397" t="str">
        <f t="shared" si="395"/>
        <v xml:space="preserve"> </v>
      </c>
      <c r="AS486" s="397" t="str">
        <f t="shared" si="396"/>
        <v xml:space="preserve"> </v>
      </c>
      <c r="AT486" s="398" t="str">
        <f t="shared" si="397"/>
        <v xml:space="preserve"> </v>
      </c>
      <c r="AU486" s="379"/>
      <c r="AV486" s="395"/>
      <c r="AW486" s="472"/>
      <c r="AX486" s="400"/>
      <c r="AY486" s="395"/>
      <c r="AZ486" s="472"/>
      <c r="BA486" s="489" t="str">
        <f t="shared" si="398"/>
        <v xml:space="preserve"> </v>
      </c>
      <c r="BB486" s="397" t="str">
        <f t="shared" si="399"/>
        <v xml:space="preserve"> </v>
      </c>
      <c r="BC486" s="398" t="str">
        <f t="shared" si="400"/>
        <v xml:space="preserve"> </v>
      </c>
      <c r="BD486" s="401"/>
      <c r="BE486" s="402"/>
      <c r="BF486" s="472"/>
      <c r="BG486" s="403"/>
      <c r="BH486" s="402"/>
      <c r="BI486" s="472"/>
      <c r="BJ486" s="403"/>
      <c r="BK486" s="402"/>
      <c r="BL486" s="472"/>
      <c r="BM486" s="403"/>
      <c r="BN486" s="402"/>
      <c r="BO486" s="472"/>
      <c r="BP486" s="490" t="str">
        <f t="shared" si="401"/>
        <v/>
      </c>
      <c r="BQ486" s="475" t="str">
        <f t="shared" si="402"/>
        <v/>
      </c>
      <c r="BR486" s="405" t="str">
        <f t="shared" si="403"/>
        <v/>
      </c>
      <c r="BS486" s="476"/>
      <c r="BT486" s="402"/>
      <c r="BU486" s="402"/>
      <c r="BV486" s="402"/>
      <c r="BW486" s="472"/>
      <c r="BX486" s="472"/>
      <c r="BY486" s="403"/>
      <c r="BZ486" s="402"/>
      <c r="CA486" s="402"/>
      <c r="CB486" s="402"/>
      <c r="CC486" s="402"/>
      <c r="CD486" s="402"/>
      <c r="CE486" s="402"/>
      <c r="CF486" s="472"/>
      <c r="CG486" s="403"/>
      <c r="CH486" s="399"/>
      <c r="CI486" s="402"/>
      <c r="CJ486" s="402"/>
      <c r="CK486" s="402"/>
      <c r="CL486" s="402"/>
      <c r="CM486" s="402"/>
      <c r="CN486" s="472"/>
      <c r="CO486" s="489" t="str">
        <f t="shared" si="404"/>
        <v/>
      </c>
      <c r="CP486" s="397" t="str">
        <f t="shared" si="405"/>
        <v/>
      </c>
      <c r="CQ486" s="397" t="str">
        <f t="shared" si="406"/>
        <v/>
      </c>
      <c r="CR486" s="397" t="str">
        <f t="shared" si="407"/>
        <v/>
      </c>
      <c r="CS486" s="397" t="str">
        <f t="shared" si="408"/>
        <v/>
      </c>
      <c r="CT486" s="397" t="str">
        <f t="shared" si="409"/>
        <v/>
      </c>
      <c r="CU486" s="397" t="str">
        <f t="shared" si="410"/>
        <v/>
      </c>
      <c r="CV486" s="491" t="str">
        <f t="shared" si="411"/>
        <v/>
      </c>
      <c r="CW486" s="379"/>
      <c r="CX486" s="399"/>
      <c r="CY486" s="472"/>
      <c r="CZ486" s="400"/>
      <c r="DA486" s="399"/>
      <c r="DB486" s="472"/>
      <c r="DC486" s="404" t="str">
        <f t="shared" si="412"/>
        <v/>
      </c>
      <c r="DD486" s="404" t="str">
        <f t="shared" si="413"/>
        <v/>
      </c>
      <c r="DE486" s="405" t="str">
        <f t="shared" si="414"/>
        <v/>
      </c>
      <c r="DF486" s="379"/>
      <c r="DG486" s="399"/>
      <c r="DH486" s="472"/>
      <c r="DI486" s="400"/>
      <c r="DJ486" s="399"/>
      <c r="DK486" s="472"/>
      <c r="DL486" s="400"/>
      <c r="DM486" s="399"/>
      <c r="DN486" s="472"/>
      <c r="DO486" s="400"/>
      <c r="DP486" s="399"/>
      <c r="DQ486" s="472"/>
      <c r="DR486" s="404" t="str">
        <f t="shared" si="415"/>
        <v/>
      </c>
      <c r="DS486" s="404" t="str">
        <f t="shared" si="416"/>
        <v/>
      </c>
      <c r="DT486" s="405" t="str">
        <f t="shared" si="417"/>
        <v/>
      </c>
      <c r="EE486" s="411"/>
    </row>
    <row r="487" spans="1:135">
      <c r="A487" s="498" t="s">
        <v>890</v>
      </c>
      <c r="B487" s="499" t="s">
        <v>267</v>
      </c>
      <c r="C487" s="500">
        <v>220251</v>
      </c>
      <c r="D487" s="500">
        <v>13</v>
      </c>
      <c r="E487" s="395"/>
      <c r="F487" s="395"/>
      <c r="G487" s="395"/>
      <c r="H487" s="395"/>
      <c r="I487" s="472"/>
      <c r="J487" s="472"/>
      <c r="K487" s="394"/>
      <c r="L487" s="395"/>
      <c r="M487" s="395"/>
      <c r="N487" s="395"/>
      <c r="O487" s="396"/>
      <c r="P487" s="396"/>
      <c r="Q487" s="395"/>
      <c r="R487" s="395"/>
      <c r="S487" s="395"/>
      <c r="T487" s="395"/>
      <c r="U487" s="395"/>
      <c r="V487" s="472"/>
      <c r="W487" s="394"/>
      <c r="X487" s="395"/>
      <c r="Y487" s="395"/>
      <c r="Z487" s="395"/>
      <c r="AA487" s="396"/>
      <c r="AB487" s="396"/>
      <c r="AC487" s="395"/>
      <c r="AD487" s="395"/>
      <c r="AE487" s="395"/>
      <c r="AF487" s="395"/>
      <c r="AG487" s="395"/>
      <c r="AH487" s="472"/>
      <c r="AI487" s="489" t="str">
        <f t="shared" si="386"/>
        <v xml:space="preserve"> </v>
      </c>
      <c r="AJ487" s="397" t="str">
        <f t="shared" si="387"/>
        <v xml:space="preserve"> </v>
      </c>
      <c r="AK487" s="397" t="str">
        <f t="shared" si="388"/>
        <v xml:space="preserve"> </v>
      </c>
      <c r="AL487" s="397" t="str">
        <f t="shared" si="389"/>
        <v xml:space="preserve"> </v>
      </c>
      <c r="AM487" s="397" t="str">
        <f t="shared" si="390"/>
        <v xml:space="preserve"> </v>
      </c>
      <c r="AN487" s="397" t="str">
        <f t="shared" si="391"/>
        <v xml:space="preserve"> </v>
      </c>
      <c r="AO487" s="397" t="str">
        <f t="shared" si="392"/>
        <v xml:space="preserve"> </v>
      </c>
      <c r="AP487" s="397" t="str">
        <f t="shared" si="393"/>
        <v xml:space="preserve"> </v>
      </c>
      <c r="AQ487" s="397" t="str">
        <f t="shared" si="394"/>
        <v xml:space="preserve"> </v>
      </c>
      <c r="AR487" s="397" t="str">
        <f t="shared" si="395"/>
        <v xml:space="preserve"> </v>
      </c>
      <c r="AS487" s="397" t="str">
        <f t="shared" si="396"/>
        <v xml:space="preserve"> </v>
      </c>
      <c r="AT487" s="398" t="str">
        <f t="shared" si="397"/>
        <v xml:space="preserve"> </v>
      </c>
      <c r="AU487" s="379"/>
      <c r="AV487" s="395"/>
      <c r="AW487" s="472"/>
      <c r="AX487" s="400"/>
      <c r="AY487" s="395"/>
      <c r="AZ487" s="472"/>
      <c r="BA487" s="489" t="str">
        <f t="shared" si="398"/>
        <v xml:space="preserve"> </v>
      </c>
      <c r="BB487" s="397" t="str">
        <f t="shared" si="399"/>
        <v xml:space="preserve"> </v>
      </c>
      <c r="BC487" s="398" t="str">
        <f t="shared" si="400"/>
        <v xml:space="preserve"> </v>
      </c>
      <c r="BD487" s="401"/>
      <c r="BE487" s="402"/>
      <c r="BF487" s="472"/>
      <c r="BG487" s="403"/>
      <c r="BH487" s="402"/>
      <c r="BI487" s="472"/>
      <c r="BJ487" s="403"/>
      <c r="BK487" s="402"/>
      <c r="BL487" s="472"/>
      <c r="BM487" s="403"/>
      <c r="BN487" s="402"/>
      <c r="BO487" s="472"/>
      <c r="BP487" s="490" t="str">
        <f t="shared" si="401"/>
        <v/>
      </c>
      <c r="BQ487" s="475" t="str">
        <f t="shared" si="402"/>
        <v/>
      </c>
      <c r="BR487" s="405" t="str">
        <f t="shared" si="403"/>
        <v/>
      </c>
      <c r="BS487" s="476"/>
      <c r="BT487" s="402"/>
      <c r="BU487" s="402"/>
      <c r="BV487" s="402"/>
      <c r="BW487" s="472"/>
      <c r="BX487" s="472"/>
      <c r="BY487" s="403"/>
      <c r="BZ487" s="402"/>
      <c r="CA487" s="402"/>
      <c r="CB487" s="402"/>
      <c r="CC487" s="402"/>
      <c r="CD487" s="402"/>
      <c r="CE487" s="402"/>
      <c r="CF487" s="472"/>
      <c r="CG487" s="403"/>
      <c r="CH487" s="399"/>
      <c r="CI487" s="402"/>
      <c r="CJ487" s="402"/>
      <c r="CK487" s="402"/>
      <c r="CL487" s="402"/>
      <c r="CM487" s="402"/>
      <c r="CN487" s="472"/>
      <c r="CO487" s="489" t="str">
        <f t="shared" si="404"/>
        <v/>
      </c>
      <c r="CP487" s="397" t="str">
        <f t="shared" si="405"/>
        <v/>
      </c>
      <c r="CQ487" s="397" t="str">
        <f t="shared" si="406"/>
        <v/>
      </c>
      <c r="CR487" s="397" t="str">
        <f t="shared" si="407"/>
        <v/>
      </c>
      <c r="CS487" s="397" t="str">
        <f t="shared" si="408"/>
        <v/>
      </c>
      <c r="CT487" s="397" t="str">
        <f t="shared" si="409"/>
        <v/>
      </c>
      <c r="CU487" s="397" t="str">
        <f t="shared" si="410"/>
        <v/>
      </c>
      <c r="CV487" s="491" t="str">
        <f t="shared" si="411"/>
        <v/>
      </c>
      <c r="CW487" s="379"/>
      <c r="CX487" s="399"/>
      <c r="CY487" s="472"/>
      <c r="CZ487" s="400"/>
      <c r="DA487" s="399"/>
      <c r="DB487" s="472"/>
      <c r="DC487" s="404" t="str">
        <f t="shared" si="412"/>
        <v/>
      </c>
      <c r="DD487" s="404" t="str">
        <f t="shared" si="413"/>
        <v/>
      </c>
      <c r="DE487" s="405" t="str">
        <f t="shared" si="414"/>
        <v/>
      </c>
      <c r="DF487" s="379"/>
      <c r="DG487" s="399"/>
      <c r="DH487" s="472"/>
      <c r="DI487" s="400"/>
      <c r="DJ487" s="399"/>
      <c r="DK487" s="472"/>
      <c r="DL487" s="400"/>
      <c r="DM487" s="399"/>
      <c r="DN487" s="472"/>
      <c r="DO487" s="400"/>
      <c r="DP487" s="399"/>
      <c r="DQ487" s="472"/>
      <c r="DR487" s="404" t="str">
        <f t="shared" si="415"/>
        <v/>
      </c>
      <c r="DS487" s="404" t="str">
        <f t="shared" si="416"/>
        <v/>
      </c>
      <c r="DT487" s="405" t="str">
        <f t="shared" si="417"/>
        <v/>
      </c>
      <c r="EE487" s="411"/>
    </row>
    <row r="488" spans="1:135">
      <c r="A488" s="498" t="s">
        <v>890</v>
      </c>
      <c r="B488" s="499" t="s">
        <v>268</v>
      </c>
      <c r="C488" s="500">
        <v>220279</v>
      </c>
      <c r="D488" s="500">
        <v>13</v>
      </c>
      <c r="E488" s="395"/>
      <c r="F488" s="395"/>
      <c r="G488" s="395"/>
      <c r="H488" s="395"/>
      <c r="I488" s="472"/>
      <c r="J488" s="472"/>
      <c r="K488" s="394"/>
      <c r="L488" s="395"/>
      <c r="M488" s="395"/>
      <c r="N488" s="395"/>
      <c r="O488" s="396"/>
      <c r="P488" s="396"/>
      <c r="Q488" s="395"/>
      <c r="R488" s="395"/>
      <c r="S488" s="395"/>
      <c r="T488" s="395"/>
      <c r="U488" s="395"/>
      <c r="V488" s="472"/>
      <c r="W488" s="394"/>
      <c r="X488" s="395"/>
      <c r="Y488" s="395"/>
      <c r="Z488" s="395"/>
      <c r="AA488" s="396"/>
      <c r="AB488" s="396"/>
      <c r="AC488" s="395"/>
      <c r="AD488" s="395"/>
      <c r="AE488" s="395"/>
      <c r="AF488" s="395"/>
      <c r="AG488" s="395"/>
      <c r="AH488" s="472"/>
      <c r="AI488" s="489" t="str">
        <f t="shared" si="386"/>
        <v xml:space="preserve"> </v>
      </c>
      <c r="AJ488" s="397" t="str">
        <f t="shared" si="387"/>
        <v xml:space="preserve"> </v>
      </c>
      <c r="AK488" s="397" t="str">
        <f t="shared" si="388"/>
        <v xml:space="preserve"> </v>
      </c>
      <c r="AL488" s="397" t="str">
        <f t="shared" si="389"/>
        <v xml:space="preserve"> </v>
      </c>
      <c r="AM488" s="397" t="str">
        <f t="shared" si="390"/>
        <v xml:space="preserve"> </v>
      </c>
      <c r="AN488" s="397" t="str">
        <f t="shared" si="391"/>
        <v xml:space="preserve"> </v>
      </c>
      <c r="AO488" s="397" t="str">
        <f t="shared" si="392"/>
        <v xml:space="preserve"> </v>
      </c>
      <c r="AP488" s="397" t="str">
        <f t="shared" si="393"/>
        <v xml:space="preserve"> </v>
      </c>
      <c r="AQ488" s="397" t="str">
        <f t="shared" si="394"/>
        <v xml:space="preserve"> </v>
      </c>
      <c r="AR488" s="397" t="str">
        <f t="shared" si="395"/>
        <v xml:space="preserve"> </v>
      </c>
      <c r="AS488" s="397" t="str">
        <f t="shared" si="396"/>
        <v xml:space="preserve"> </v>
      </c>
      <c r="AT488" s="398" t="str">
        <f t="shared" si="397"/>
        <v xml:space="preserve"> </v>
      </c>
      <c r="AU488" s="379"/>
      <c r="AV488" s="395"/>
      <c r="AW488" s="472"/>
      <c r="AX488" s="400"/>
      <c r="AY488" s="395"/>
      <c r="AZ488" s="472"/>
      <c r="BA488" s="489" t="str">
        <f t="shared" si="398"/>
        <v xml:space="preserve"> </v>
      </c>
      <c r="BB488" s="397" t="str">
        <f t="shared" si="399"/>
        <v xml:space="preserve"> </v>
      </c>
      <c r="BC488" s="398" t="str">
        <f t="shared" si="400"/>
        <v xml:space="preserve"> </v>
      </c>
      <c r="BD488" s="401"/>
      <c r="BE488" s="402"/>
      <c r="BF488" s="472"/>
      <c r="BG488" s="403"/>
      <c r="BH488" s="402"/>
      <c r="BI488" s="472"/>
      <c r="BJ488" s="403"/>
      <c r="BK488" s="402"/>
      <c r="BL488" s="472"/>
      <c r="BM488" s="403"/>
      <c r="BN488" s="402"/>
      <c r="BO488" s="472"/>
      <c r="BP488" s="490" t="str">
        <f t="shared" si="401"/>
        <v/>
      </c>
      <c r="BQ488" s="475" t="str">
        <f t="shared" si="402"/>
        <v/>
      </c>
      <c r="BR488" s="405" t="str">
        <f t="shared" si="403"/>
        <v/>
      </c>
      <c r="BS488" s="476"/>
      <c r="BT488" s="402"/>
      <c r="BU488" s="402"/>
      <c r="BV488" s="402"/>
      <c r="BW488" s="472"/>
      <c r="BX488" s="472"/>
      <c r="BY488" s="403"/>
      <c r="BZ488" s="402"/>
      <c r="CA488" s="402"/>
      <c r="CB488" s="402"/>
      <c r="CC488" s="402"/>
      <c r="CD488" s="402"/>
      <c r="CE488" s="402"/>
      <c r="CF488" s="472"/>
      <c r="CG488" s="403"/>
      <c r="CH488" s="399"/>
      <c r="CI488" s="402"/>
      <c r="CJ488" s="402"/>
      <c r="CK488" s="402"/>
      <c r="CL488" s="402"/>
      <c r="CM488" s="402"/>
      <c r="CN488" s="472"/>
      <c r="CO488" s="489" t="str">
        <f t="shared" si="404"/>
        <v/>
      </c>
      <c r="CP488" s="397" t="str">
        <f t="shared" si="405"/>
        <v/>
      </c>
      <c r="CQ488" s="397" t="str">
        <f t="shared" si="406"/>
        <v/>
      </c>
      <c r="CR488" s="397" t="str">
        <f t="shared" si="407"/>
        <v/>
      </c>
      <c r="CS488" s="397" t="str">
        <f t="shared" si="408"/>
        <v/>
      </c>
      <c r="CT488" s="397" t="str">
        <f t="shared" si="409"/>
        <v/>
      </c>
      <c r="CU488" s="397" t="str">
        <f t="shared" si="410"/>
        <v/>
      </c>
      <c r="CV488" s="491" t="str">
        <f t="shared" si="411"/>
        <v/>
      </c>
      <c r="CW488" s="379"/>
      <c r="CX488" s="399"/>
      <c r="CY488" s="472"/>
      <c r="CZ488" s="400"/>
      <c r="DA488" s="399"/>
      <c r="DB488" s="472"/>
      <c r="DC488" s="404" t="str">
        <f t="shared" si="412"/>
        <v/>
      </c>
      <c r="DD488" s="404" t="str">
        <f t="shared" si="413"/>
        <v/>
      </c>
      <c r="DE488" s="405" t="str">
        <f t="shared" si="414"/>
        <v/>
      </c>
      <c r="DF488" s="379"/>
      <c r="DG488" s="399"/>
      <c r="DH488" s="472"/>
      <c r="DI488" s="400"/>
      <c r="DJ488" s="399"/>
      <c r="DK488" s="472"/>
      <c r="DL488" s="400"/>
      <c r="DM488" s="399"/>
      <c r="DN488" s="472"/>
      <c r="DO488" s="400"/>
      <c r="DP488" s="399"/>
      <c r="DQ488" s="472"/>
      <c r="DR488" s="404" t="str">
        <f t="shared" si="415"/>
        <v/>
      </c>
      <c r="DS488" s="404" t="str">
        <f t="shared" si="416"/>
        <v/>
      </c>
      <c r="DT488" s="405" t="str">
        <f t="shared" si="417"/>
        <v/>
      </c>
      <c r="EE488" s="411"/>
    </row>
    <row r="489" spans="1:135">
      <c r="A489" s="498" t="s">
        <v>890</v>
      </c>
      <c r="B489" s="499" t="s">
        <v>138</v>
      </c>
      <c r="C489" s="500">
        <v>220321</v>
      </c>
      <c r="D489" s="500">
        <v>13</v>
      </c>
      <c r="E489" s="395"/>
      <c r="F489" s="395"/>
      <c r="G489" s="395"/>
      <c r="H489" s="395"/>
      <c r="I489" s="472"/>
      <c r="J489" s="472"/>
      <c r="K489" s="394"/>
      <c r="L489" s="395"/>
      <c r="M489" s="395"/>
      <c r="N489" s="395"/>
      <c r="O489" s="396"/>
      <c r="P489" s="396"/>
      <c r="Q489" s="395"/>
      <c r="R489" s="395"/>
      <c r="S489" s="395"/>
      <c r="T489" s="395"/>
      <c r="U489" s="395"/>
      <c r="V489" s="472"/>
      <c r="W489" s="394"/>
      <c r="X489" s="395"/>
      <c r="Y489" s="395"/>
      <c r="Z489" s="395"/>
      <c r="AA489" s="396"/>
      <c r="AB489" s="396"/>
      <c r="AC489" s="395"/>
      <c r="AD489" s="395"/>
      <c r="AE489" s="395"/>
      <c r="AF489" s="395"/>
      <c r="AG489" s="395"/>
      <c r="AH489" s="472"/>
      <c r="AI489" s="489" t="str">
        <f t="shared" si="386"/>
        <v xml:space="preserve"> </v>
      </c>
      <c r="AJ489" s="397" t="str">
        <f t="shared" si="387"/>
        <v xml:space="preserve"> </v>
      </c>
      <c r="AK489" s="397" t="str">
        <f t="shared" si="388"/>
        <v xml:space="preserve"> </v>
      </c>
      <c r="AL489" s="397" t="str">
        <f t="shared" si="389"/>
        <v xml:space="preserve"> </v>
      </c>
      <c r="AM489" s="397" t="str">
        <f t="shared" si="390"/>
        <v xml:space="preserve"> </v>
      </c>
      <c r="AN489" s="397" t="str">
        <f t="shared" si="391"/>
        <v xml:space="preserve"> </v>
      </c>
      <c r="AO489" s="397" t="str">
        <f t="shared" si="392"/>
        <v xml:space="preserve"> </v>
      </c>
      <c r="AP489" s="397" t="str">
        <f t="shared" si="393"/>
        <v xml:space="preserve"> </v>
      </c>
      <c r="AQ489" s="397" t="str">
        <f t="shared" si="394"/>
        <v xml:space="preserve"> </v>
      </c>
      <c r="AR489" s="397" t="str">
        <f t="shared" si="395"/>
        <v xml:space="preserve"> </v>
      </c>
      <c r="AS489" s="397" t="str">
        <f t="shared" si="396"/>
        <v xml:space="preserve"> </v>
      </c>
      <c r="AT489" s="398" t="str">
        <f t="shared" si="397"/>
        <v xml:space="preserve"> </v>
      </c>
      <c r="AU489" s="379"/>
      <c r="AV489" s="395"/>
      <c r="AW489" s="472"/>
      <c r="AX489" s="400"/>
      <c r="AY489" s="395"/>
      <c r="AZ489" s="472"/>
      <c r="BA489" s="489" t="str">
        <f t="shared" si="398"/>
        <v xml:space="preserve"> </v>
      </c>
      <c r="BB489" s="397" t="str">
        <f t="shared" si="399"/>
        <v xml:space="preserve"> </v>
      </c>
      <c r="BC489" s="398" t="str">
        <f t="shared" si="400"/>
        <v xml:space="preserve"> </v>
      </c>
      <c r="BD489" s="401"/>
      <c r="BE489" s="402"/>
      <c r="BF489" s="472"/>
      <c r="BG489" s="403"/>
      <c r="BH489" s="402"/>
      <c r="BI489" s="472"/>
      <c r="BJ489" s="403"/>
      <c r="BK489" s="402"/>
      <c r="BL489" s="472"/>
      <c r="BM489" s="403"/>
      <c r="BN489" s="402"/>
      <c r="BO489" s="472"/>
      <c r="BP489" s="490" t="str">
        <f t="shared" si="401"/>
        <v/>
      </c>
      <c r="BQ489" s="475" t="str">
        <f t="shared" si="402"/>
        <v/>
      </c>
      <c r="BR489" s="405" t="str">
        <f t="shared" si="403"/>
        <v/>
      </c>
      <c r="BS489" s="476"/>
      <c r="BT489" s="402"/>
      <c r="BU489" s="402"/>
      <c r="BV489" s="402"/>
      <c r="BW489" s="472"/>
      <c r="BX489" s="472"/>
      <c r="BY489" s="403"/>
      <c r="BZ489" s="402"/>
      <c r="CA489" s="402"/>
      <c r="CB489" s="402"/>
      <c r="CC489" s="402"/>
      <c r="CD489" s="402"/>
      <c r="CE489" s="402"/>
      <c r="CF489" s="472"/>
      <c r="CG489" s="403"/>
      <c r="CH489" s="399"/>
      <c r="CI489" s="402"/>
      <c r="CJ489" s="402"/>
      <c r="CK489" s="402"/>
      <c r="CL489" s="402"/>
      <c r="CM489" s="402"/>
      <c r="CN489" s="472"/>
      <c r="CO489" s="489" t="str">
        <f t="shared" si="404"/>
        <v/>
      </c>
      <c r="CP489" s="397" t="str">
        <f t="shared" si="405"/>
        <v/>
      </c>
      <c r="CQ489" s="397" t="str">
        <f t="shared" si="406"/>
        <v/>
      </c>
      <c r="CR489" s="397" t="str">
        <f t="shared" si="407"/>
        <v/>
      </c>
      <c r="CS489" s="397" t="str">
        <f t="shared" si="408"/>
        <v/>
      </c>
      <c r="CT489" s="397" t="str">
        <f t="shared" si="409"/>
        <v/>
      </c>
      <c r="CU489" s="397" t="str">
        <f t="shared" si="410"/>
        <v/>
      </c>
      <c r="CV489" s="491" t="str">
        <f t="shared" si="411"/>
        <v/>
      </c>
      <c r="CW489" s="379"/>
      <c r="CX489" s="399"/>
      <c r="CY489" s="472"/>
      <c r="CZ489" s="400"/>
      <c r="DA489" s="399"/>
      <c r="DB489" s="472"/>
      <c r="DC489" s="404" t="str">
        <f t="shared" si="412"/>
        <v/>
      </c>
      <c r="DD489" s="404" t="str">
        <f t="shared" si="413"/>
        <v/>
      </c>
      <c r="DE489" s="405" t="str">
        <f t="shared" si="414"/>
        <v/>
      </c>
      <c r="DF489" s="379"/>
      <c r="DG489" s="399"/>
      <c r="DH489" s="472"/>
      <c r="DI489" s="400"/>
      <c r="DJ489" s="399"/>
      <c r="DK489" s="472"/>
      <c r="DL489" s="400"/>
      <c r="DM489" s="399"/>
      <c r="DN489" s="472"/>
      <c r="DO489" s="400"/>
      <c r="DP489" s="399"/>
      <c r="DQ489" s="472"/>
      <c r="DR489" s="404" t="str">
        <f t="shared" si="415"/>
        <v/>
      </c>
      <c r="DS489" s="404" t="str">
        <f t="shared" si="416"/>
        <v/>
      </c>
      <c r="DT489" s="405" t="str">
        <f t="shared" si="417"/>
        <v/>
      </c>
      <c r="EE489" s="411"/>
    </row>
    <row r="490" spans="1:135">
      <c r="A490" s="498" t="s">
        <v>890</v>
      </c>
      <c r="B490" s="499" t="s">
        <v>269</v>
      </c>
      <c r="C490" s="500">
        <v>220394</v>
      </c>
      <c r="D490" s="500">
        <v>13</v>
      </c>
      <c r="E490" s="395"/>
      <c r="F490" s="395"/>
      <c r="G490" s="395"/>
      <c r="H490" s="395"/>
      <c r="I490" s="472"/>
      <c r="J490" s="472"/>
      <c r="K490" s="394"/>
      <c r="L490" s="395"/>
      <c r="M490" s="395"/>
      <c r="N490" s="395"/>
      <c r="O490" s="396"/>
      <c r="P490" s="396"/>
      <c r="Q490" s="395"/>
      <c r="R490" s="395"/>
      <c r="S490" s="395"/>
      <c r="T490" s="395"/>
      <c r="U490" s="395"/>
      <c r="V490" s="472"/>
      <c r="W490" s="394"/>
      <c r="X490" s="395"/>
      <c r="Y490" s="395"/>
      <c r="Z490" s="395"/>
      <c r="AA490" s="396"/>
      <c r="AB490" s="396"/>
      <c r="AC490" s="395"/>
      <c r="AD490" s="395"/>
      <c r="AE490" s="395"/>
      <c r="AF490" s="395"/>
      <c r="AG490" s="395"/>
      <c r="AH490" s="472"/>
      <c r="AI490" s="489" t="str">
        <f t="shared" si="386"/>
        <v xml:space="preserve"> </v>
      </c>
      <c r="AJ490" s="397" t="str">
        <f t="shared" si="387"/>
        <v xml:space="preserve"> </v>
      </c>
      <c r="AK490" s="397" t="str">
        <f t="shared" si="388"/>
        <v xml:space="preserve"> </v>
      </c>
      <c r="AL490" s="397" t="str">
        <f t="shared" si="389"/>
        <v xml:space="preserve"> </v>
      </c>
      <c r="AM490" s="397" t="str">
        <f t="shared" si="390"/>
        <v xml:space="preserve"> </v>
      </c>
      <c r="AN490" s="397" t="str">
        <f t="shared" si="391"/>
        <v xml:space="preserve"> </v>
      </c>
      <c r="AO490" s="397" t="str">
        <f t="shared" si="392"/>
        <v xml:space="preserve"> </v>
      </c>
      <c r="AP490" s="397" t="str">
        <f t="shared" si="393"/>
        <v xml:space="preserve"> </v>
      </c>
      <c r="AQ490" s="397" t="str">
        <f t="shared" si="394"/>
        <v xml:space="preserve"> </v>
      </c>
      <c r="AR490" s="397" t="str">
        <f t="shared" si="395"/>
        <v xml:space="preserve"> </v>
      </c>
      <c r="AS490" s="397" t="str">
        <f t="shared" si="396"/>
        <v xml:space="preserve"> </v>
      </c>
      <c r="AT490" s="398" t="str">
        <f t="shared" si="397"/>
        <v xml:space="preserve"> </v>
      </c>
      <c r="AU490" s="379"/>
      <c r="AV490" s="395"/>
      <c r="AW490" s="472"/>
      <c r="AX490" s="400"/>
      <c r="AY490" s="395"/>
      <c r="AZ490" s="472"/>
      <c r="BA490" s="489" t="str">
        <f t="shared" si="398"/>
        <v xml:space="preserve"> </v>
      </c>
      <c r="BB490" s="397" t="str">
        <f t="shared" si="399"/>
        <v xml:space="preserve"> </v>
      </c>
      <c r="BC490" s="398" t="str">
        <f t="shared" si="400"/>
        <v xml:space="preserve"> </v>
      </c>
      <c r="BD490" s="401"/>
      <c r="BE490" s="402"/>
      <c r="BF490" s="472"/>
      <c r="BG490" s="403"/>
      <c r="BH490" s="402"/>
      <c r="BI490" s="472"/>
      <c r="BJ490" s="403"/>
      <c r="BK490" s="402"/>
      <c r="BL490" s="472"/>
      <c r="BM490" s="403"/>
      <c r="BN490" s="402"/>
      <c r="BO490" s="472"/>
      <c r="BP490" s="490" t="str">
        <f t="shared" si="401"/>
        <v/>
      </c>
      <c r="BQ490" s="475" t="str">
        <f t="shared" si="402"/>
        <v/>
      </c>
      <c r="BR490" s="405" t="str">
        <f t="shared" si="403"/>
        <v/>
      </c>
      <c r="BS490" s="476"/>
      <c r="BT490" s="402"/>
      <c r="BU490" s="402"/>
      <c r="BV490" s="402"/>
      <c r="BW490" s="472"/>
      <c r="BX490" s="472"/>
      <c r="BY490" s="403"/>
      <c r="BZ490" s="402"/>
      <c r="CA490" s="402"/>
      <c r="CB490" s="402"/>
      <c r="CC490" s="402"/>
      <c r="CD490" s="402"/>
      <c r="CE490" s="402"/>
      <c r="CF490" s="472"/>
      <c r="CG490" s="403"/>
      <c r="CH490" s="399"/>
      <c r="CI490" s="402"/>
      <c r="CJ490" s="402"/>
      <c r="CK490" s="402"/>
      <c r="CL490" s="402"/>
      <c r="CM490" s="402"/>
      <c r="CN490" s="472"/>
      <c r="CO490" s="489" t="str">
        <f t="shared" si="404"/>
        <v/>
      </c>
      <c r="CP490" s="397" t="str">
        <f t="shared" si="405"/>
        <v/>
      </c>
      <c r="CQ490" s="397" t="str">
        <f t="shared" si="406"/>
        <v/>
      </c>
      <c r="CR490" s="397" t="str">
        <f t="shared" si="407"/>
        <v/>
      </c>
      <c r="CS490" s="397" t="str">
        <f t="shared" si="408"/>
        <v/>
      </c>
      <c r="CT490" s="397" t="str">
        <f t="shared" si="409"/>
        <v/>
      </c>
      <c r="CU490" s="397" t="str">
        <f t="shared" si="410"/>
        <v/>
      </c>
      <c r="CV490" s="491" t="str">
        <f t="shared" si="411"/>
        <v/>
      </c>
      <c r="CW490" s="379"/>
      <c r="CX490" s="399"/>
      <c r="CY490" s="472"/>
      <c r="CZ490" s="400"/>
      <c r="DA490" s="399"/>
      <c r="DB490" s="472"/>
      <c r="DC490" s="404" t="str">
        <f t="shared" si="412"/>
        <v/>
      </c>
      <c r="DD490" s="404" t="str">
        <f t="shared" si="413"/>
        <v/>
      </c>
      <c r="DE490" s="405" t="str">
        <f t="shared" si="414"/>
        <v/>
      </c>
      <c r="DF490" s="379"/>
      <c r="DG490" s="399"/>
      <c r="DH490" s="472"/>
      <c r="DI490" s="400"/>
      <c r="DJ490" s="399"/>
      <c r="DK490" s="472"/>
      <c r="DL490" s="400"/>
      <c r="DM490" s="399"/>
      <c r="DN490" s="472"/>
      <c r="DO490" s="400"/>
      <c r="DP490" s="399"/>
      <c r="DQ490" s="472"/>
      <c r="DR490" s="404" t="str">
        <f t="shared" si="415"/>
        <v/>
      </c>
      <c r="DS490" s="404" t="str">
        <f t="shared" si="416"/>
        <v/>
      </c>
      <c r="DT490" s="405" t="str">
        <f t="shared" si="417"/>
        <v/>
      </c>
      <c r="EE490" s="411"/>
    </row>
    <row r="491" spans="1:135">
      <c r="A491" s="498" t="s">
        <v>890</v>
      </c>
      <c r="B491" s="499" t="s">
        <v>270</v>
      </c>
      <c r="C491" s="500">
        <v>221616</v>
      </c>
      <c r="D491" s="500">
        <v>13</v>
      </c>
      <c r="E491" s="395"/>
      <c r="F491" s="395"/>
      <c r="G491" s="395"/>
      <c r="H491" s="395"/>
      <c r="I491" s="472"/>
      <c r="J491" s="472"/>
      <c r="K491" s="394"/>
      <c r="L491" s="395"/>
      <c r="M491" s="395"/>
      <c r="N491" s="395"/>
      <c r="O491" s="396"/>
      <c r="P491" s="396"/>
      <c r="Q491" s="395"/>
      <c r="R491" s="395"/>
      <c r="S491" s="395"/>
      <c r="T491" s="395"/>
      <c r="U491" s="395"/>
      <c r="V491" s="472"/>
      <c r="W491" s="394"/>
      <c r="X491" s="395"/>
      <c r="Y491" s="395"/>
      <c r="Z491" s="395"/>
      <c r="AA491" s="396"/>
      <c r="AB491" s="396"/>
      <c r="AC491" s="395"/>
      <c r="AD491" s="395"/>
      <c r="AE491" s="395"/>
      <c r="AF491" s="395"/>
      <c r="AG491" s="395"/>
      <c r="AH491" s="472"/>
      <c r="AI491" s="489" t="str">
        <f t="shared" si="386"/>
        <v xml:space="preserve"> </v>
      </c>
      <c r="AJ491" s="397" t="str">
        <f t="shared" si="387"/>
        <v xml:space="preserve"> </v>
      </c>
      <c r="AK491" s="397" t="str">
        <f t="shared" si="388"/>
        <v xml:space="preserve"> </v>
      </c>
      <c r="AL491" s="397" t="str">
        <f t="shared" si="389"/>
        <v xml:space="preserve"> </v>
      </c>
      <c r="AM491" s="397" t="str">
        <f t="shared" si="390"/>
        <v xml:space="preserve"> </v>
      </c>
      <c r="AN491" s="397" t="str">
        <f t="shared" si="391"/>
        <v xml:space="preserve"> </v>
      </c>
      <c r="AO491" s="397" t="str">
        <f t="shared" si="392"/>
        <v xml:space="preserve"> </v>
      </c>
      <c r="AP491" s="397" t="str">
        <f t="shared" si="393"/>
        <v xml:space="preserve"> </v>
      </c>
      <c r="AQ491" s="397" t="str">
        <f t="shared" si="394"/>
        <v xml:space="preserve"> </v>
      </c>
      <c r="AR491" s="397" t="str">
        <f t="shared" si="395"/>
        <v xml:space="preserve"> </v>
      </c>
      <c r="AS491" s="397" t="str">
        <f t="shared" si="396"/>
        <v xml:space="preserve"> </v>
      </c>
      <c r="AT491" s="398" t="str">
        <f t="shared" si="397"/>
        <v xml:space="preserve"> </v>
      </c>
      <c r="AU491" s="379"/>
      <c r="AV491" s="395"/>
      <c r="AW491" s="472"/>
      <c r="AX491" s="400"/>
      <c r="AY491" s="395"/>
      <c r="AZ491" s="472"/>
      <c r="BA491" s="489" t="str">
        <f t="shared" si="398"/>
        <v xml:space="preserve"> </v>
      </c>
      <c r="BB491" s="397" t="str">
        <f t="shared" si="399"/>
        <v xml:space="preserve"> </v>
      </c>
      <c r="BC491" s="398" t="str">
        <f t="shared" si="400"/>
        <v xml:space="preserve"> </v>
      </c>
      <c r="BD491" s="401"/>
      <c r="BE491" s="402"/>
      <c r="BF491" s="472"/>
      <c r="BG491" s="403"/>
      <c r="BH491" s="402"/>
      <c r="BI491" s="472"/>
      <c r="BJ491" s="403"/>
      <c r="BK491" s="402"/>
      <c r="BL491" s="472"/>
      <c r="BM491" s="403"/>
      <c r="BN491" s="402"/>
      <c r="BO491" s="472"/>
      <c r="BP491" s="490" t="str">
        <f t="shared" si="401"/>
        <v/>
      </c>
      <c r="BQ491" s="475" t="str">
        <f t="shared" si="402"/>
        <v/>
      </c>
      <c r="BR491" s="405" t="str">
        <f t="shared" si="403"/>
        <v/>
      </c>
      <c r="BS491" s="476"/>
      <c r="BT491" s="402"/>
      <c r="BU491" s="402"/>
      <c r="BV491" s="402"/>
      <c r="BW491" s="472"/>
      <c r="BX491" s="472"/>
      <c r="BY491" s="403"/>
      <c r="BZ491" s="402"/>
      <c r="CA491" s="402"/>
      <c r="CB491" s="402"/>
      <c r="CC491" s="402"/>
      <c r="CD491" s="402"/>
      <c r="CE491" s="402"/>
      <c r="CF491" s="472"/>
      <c r="CG491" s="403"/>
      <c r="CH491" s="399"/>
      <c r="CI491" s="402"/>
      <c r="CJ491" s="402"/>
      <c r="CK491" s="402"/>
      <c r="CL491" s="402"/>
      <c r="CM491" s="402"/>
      <c r="CN491" s="472"/>
      <c r="CO491" s="489" t="str">
        <f t="shared" si="404"/>
        <v/>
      </c>
      <c r="CP491" s="397" t="str">
        <f t="shared" si="405"/>
        <v/>
      </c>
      <c r="CQ491" s="397" t="str">
        <f t="shared" si="406"/>
        <v/>
      </c>
      <c r="CR491" s="397" t="str">
        <f t="shared" si="407"/>
        <v/>
      </c>
      <c r="CS491" s="397" t="str">
        <f t="shared" si="408"/>
        <v/>
      </c>
      <c r="CT491" s="397" t="str">
        <f t="shared" si="409"/>
        <v/>
      </c>
      <c r="CU491" s="397" t="str">
        <f t="shared" si="410"/>
        <v/>
      </c>
      <c r="CV491" s="491" t="str">
        <f t="shared" si="411"/>
        <v/>
      </c>
      <c r="CW491" s="379"/>
      <c r="CX491" s="399"/>
      <c r="CY491" s="472"/>
      <c r="CZ491" s="400"/>
      <c r="DA491" s="399"/>
      <c r="DB491" s="472"/>
      <c r="DC491" s="404" t="str">
        <f t="shared" si="412"/>
        <v/>
      </c>
      <c r="DD491" s="404" t="str">
        <f t="shared" si="413"/>
        <v/>
      </c>
      <c r="DE491" s="405" t="str">
        <f t="shared" si="414"/>
        <v/>
      </c>
      <c r="DF491" s="379"/>
      <c r="DG491" s="399"/>
      <c r="DH491" s="472"/>
      <c r="DI491" s="400"/>
      <c r="DJ491" s="399"/>
      <c r="DK491" s="472"/>
      <c r="DL491" s="400"/>
      <c r="DM491" s="399"/>
      <c r="DN491" s="472"/>
      <c r="DO491" s="400"/>
      <c r="DP491" s="399"/>
      <c r="DQ491" s="472"/>
      <c r="DR491" s="404" t="str">
        <f t="shared" si="415"/>
        <v/>
      </c>
      <c r="DS491" s="404" t="str">
        <f t="shared" si="416"/>
        <v/>
      </c>
      <c r="DT491" s="405" t="str">
        <f t="shared" si="417"/>
        <v/>
      </c>
      <c r="EE491" s="411"/>
    </row>
    <row r="492" spans="1:135">
      <c r="A492" s="498" t="s">
        <v>890</v>
      </c>
      <c r="B492" s="499" t="s">
        <v>271</v>
      </c>
      <c r="C492" s="500">
        <v>221625</v>
      </c>
      <c r="D492" s="500">
        <v>13</v>
      </c>
      <c r="E492" s="395"/>
      <c r="F492" s="395"/>
      <c r="G492" s="395"/>
      <c r="H492" s="395"/>
      <c r="I492" s="472"/>
      <c r="J492" s="472"/>
      <c r="K492" s="394"/>
      <c r="L492" s="395"/>
      <c r="M492" s="395"/>
      <c r="N492" s="395"/>
      <c r="O492" s="396"/>
      <c r="P492" s="396"/>
      <c r="Q492" s="395"/>
      <c r="R492" s="395"/>
      <c r="S492" s="395"/>
      <c r="T492" s="395"/>
      <c r="U492" s="395"/>
      <c r="V492" s="472"/>
      <c r="W492" s="394"/>
      <c r="X492" s="395"/>
      <c r="Y492" s="395"/>
      <c r="Z492" s="395"/>
      <c r="AA492" s="396"/>
      <c r="AB492" s="396"/>
      <c r="AC492" s="395"/>
      <c r="AD492" s="395"/>
      <c r="AE492" s="395"/>
      <c r="AF492" s="395"/>
      <c r="AG492" s="395"/>
      <c r="AH492" s="472"/>
      <c r="AI492" s="489" t="str">
        <f t="shared" si="386"/>
        <v xml:space="preserve"> </v>
      </c>
      <c r="AJ492" s="397" t="str">
        <f t="shared" si="387"/>
        <v xml:space="preserve"> </v>
      </c>
      <c r="AK492" s="397" t="str">
        <f t="shared" si="388"/>
        <v xml:space="preserve"> </v>
      </c>
      <c r="AL492" s="397" t="str">
        <f t="shared" si="389"/>
        <v xml:space="preserve"> </v>
      </c>
      <c r="AM492" s="397" t="str">
        <f t="shared" si="390"/>
        <v xml:space="preserve"> </v>
      </c>
      <c r="AN492" s="397" t="str">
        <f t="shared" si="391"/>
        <v xml:space="preserve"> </v>
      </c>
      <c r="AO492" s="397" t="str">
        <f t="shared" si="392"/>
        <v xml:space="preserve"> </v>
      </c>
      <c r="AP492" s="397" t="str">
        <f t="shared" si="393"/>
        <v xml:space="preserve"> </v>
      </c>
      <c r="AQ492" s="397" t="str">
        <f t="shared" si="394"/>
        <v xml:space="preserve"> </v>
      </c>
      <c r="AR492" s="397" t="str">
        <f t="shared" si="395"/>
        <v xml:space="preserve"> </v>
      </c>
      <c r="AS492" s="397" t="str">
        <f t="shared" si="396"/>
        <v xml:space="preserve"> </v>
      </c>
      <c r="AT492" s="398" t="str">
        <f t="shared" si="397"/>
        <v xml:space="preserve"> </v>
      </c>
      <c r="AU492" s="379"/>
      <c r="AV492" s="395"/>
      <c r="AW492" s="472"/>
      <c r="AX492" s="400"/>
      <c r="AY492" s="395"/>
      <c r="AZ492" s="472"/>
      <c r="BA492" s="489" t="str">
        <f t="shared" si="398"/>
        <v xml:space="preserve"> </v>
      </c>
      <c r="BB492" s="397" t="str">
        <f t="shared" si="399"/>
        <v xml:space="preserve"> </v>
      </c>
      <c r="BC492" s="398" t="str">
        <f t="shared" si="400"/>
        <v xml:space="preserve"> </v>
      </c>
      <c r="BD492" s="401"/>
      <c r="BE492" s="402"/>
      <c r="BF492" s="472"/>
      <c r="BG492" s="403"/>
      <c r="BH492" s="402"/>
      <c r="BI492" s="472"/>
      <c r="BJ492" s="403"/>
      <c r="BK492" s="402"/>
      <c r="BL492" s="472"/>
      <c r="BM492" s="403"/>
      <c r="BN492" s="402"/>
      <c r="BO492" s="472"/>
      <c r="BP492" s="490" t="str">
        <f t="shared" si="401"/>
        <v/>
      </c>
      <c r="BQ492" s="475" t="str">
        <f t="shared" si="402"/>
        <v/>
      </c>
      <c r="BR492" s="405" t="str">
        <f t="shared" si="403"/>
        <v/>
      </c>
      <c r="BS492" s="476"/>
      <c r="BT492" s="402"/>
      <c r="BU492" s="402"/>
      <c r="BV492" s="402"/>
      <c r="BW492" s="472"/>
      <c r="BX492" s="472"/>
      <c r="BY492" s="403"/>
      <c r="BZ492" s="402"/>
      <c r="CA492" s="402"/>
      <c r="CB492" s="402"/>
      <c r="CC492" s="402"/>
      <c r="CD492" s="402"/>
      <c r="CE492" s="402"/>
      <c r="CF492" s="472"/>
      <c r="CG492" s="403"/>
      <c r="CH492" s="399"/>
      <c r="CI492" s="402"/>
      <c r="CJ492" s="402"/>
      <c r="CK492" s="402"/>
      <c r="CL492" s="402"/>
      <c r="CM492" s="402"/>
      <c r="CN492" s="472"/>
      <c r="CO492" s="489" t="str">
        <f t="shared" si="404"/>
        <v/>
      </c>
      <c r="CP492" s="397" t="str">
        <f t="shared" si="405"/>
        <v/>
      </c>
      <c r="CQ492" s="397" t="str">
        <f t="shared" si="406"/>
        <v/>
      </c>
      <c r="CR492" s="397" t="str">
        <f t="shared" si="407"/>
        <v/>
      </c>
      <c r="CS492" s="397" t="str">
        <f t="shared" si="408"/>
        <v/>
      </c>
      <c r="CT492" s="397" t="str">
        <f t="shared" si="409"/>
        <v/>
      </c>
      <c r="CU492" s="397" t="str">
        <f t="shared" si="410"/>
        <v/>
      </c>
      <c r="CV492" s="491" t="str">
        <f t="shared" si="411"/>
        <v/>
      </c>
      <c r="CW492" s="379"/>
      <c r="CX492" s="399"/>
      <c r="CY492" s="472"/>
      <c r="CZ492" s="400"/>
      <c r="DA492" s="399"/>
      <c r="DB492" s="472"/>
      <c r="DC492" s="404" t="str">
        <f t="shared" si="412"/>
        <v/>
      </c>
      <c r="DD492" s="404" t="str">
        <f t="shared" si="413"/>
        <v/>
      </c>
      <c r="DE492" s="405" t="str">
        <f t="shared" si="414"/>
        <v/>
      </c>
      <c r="DF492" s="379"/>
      <c r="DG492" s="399"/>
      <c r="DH492" s="472"/>
      <c r="DI492" s="400"/>
      <c r="DJ492" s="399"/>
      <c r="DK492" s="472"/>
      <c r="DL492" s="400"/>
      <c r="DM492" s="399"/>
      <c r="DN492" s="472"/>
      <c r="DO492" s="400"/>
      <c r="DP492" s="399"/>
      <c r="DQ492" s="472"/>
      <c r="DR492" s="404" t="str">
        <f t="shared" si="415"/>
        <v/>
      </c>
      <c r="DS492" s="404" t="str">
        <f t="shared" si="416"/>
        <v/>
      </c>
      <c r="DT492" s="405" t="str">
        <f t="shared" si="417"/>
        <v/>
      </c>
      <c r="EE492" s="411"/>
    </row>
    <row r="493" spans="1:135">
      <c r="A493" s="498" t="s">
        <v>890</v>
      </c>
      <c r="B493" s="499" t="s">
        <v>272</v>
      </c>
      <c r="C493" s="500">
        <v>220640</v>
      </c>
      <c r="D493" s="500">
        <v>13</v>
      </c>
      <c r="E493" s="395"/>
      <c r="F493" s="395"/>
      <c r="G493" s="395"/>
      <c r="H493" s="395"/>
      <c r="I493" s="472"/>
      <c r="J493" s="472"/>
      <c r="K493" s="394"/>
      <c r="L493" s="395"/>
      <c r="M493" s="395"/>
      <c r="N493" s="395"/>
      <c r="O493" s="396"/>
      <c r="P493" s="396"/>
      <c r="Q493" s="395"/>
      <c r="R493" s="395"/>
      <c r="S493" s="395"/>
      <c r="T493" s="395"/>
      <c r="U493" s="395"/>
      <c r="V493" s="472"/>
      <c r="W493" s="394"/>
      <c r="X493" s="395"/>
      <c r="Y493" s="395"/>
      <c r="Z493" s="395"/>
      <c r="AA493" s="396"/>
      <c r="AB493" s="396"/>
      <c r="AC493" s="395"/>
      <c r="AD493" s="395"/>
      <c r="AE493" s="395"/>
      <c r="AF493" s="395"/>
      <c r="AG493" s="395"/>
      <c r="AH493" s="472"/>
      <c r="AI493" s="489" t="str">
        <f t="shared" si="386"/>
        <v xml:space="preserve"> </v>
      </c>
      <c r="AJ493" s="397" t="str">
        <f t="shared" si="387"/>
        <v xml:space="preserve"> </v>
      </c>
      <c r="AK493" s="397" t="str">
        <f t="shared" si="388"/>
        <v xml:space="preserve"> </v>
      </c>
      <c r="AL493" s="397" t="str">
        <f t="shared" si="389"/>
        <v xml:space="preserve"> </v>
      </c>
      <c r="AM493" s="397" t="str">
        <f t="shared" si="390"/>
        <v xml:space="preserve"> </v>
      </c>
      <c r="AN493" s="397" t="str">
        <f t="shared" si="391"/>
        <v xml:space="preserve"> </v>
      </c>
      <c r="AO493" s="397" t="str">
        <f t="shared" si="392"/>
        <v xml:space="preserve"> </v>
      </c>
      <c r="AP493" s="397" t="str">
        <f t="shared" si="393"/>
        <v xml:space="preserve"> </v>
      </c>
      <c r="AQ493" s="397" t="str">
        <f t="shared" si="394"/>
        <v xml:space="preserve"> </v>
      </c>
      <c r="AR493" s="397" t="str">
        <f t="shared" si="395"/>
        <v xml:space="preserve"> </v>
      </c>
      <c r="AS493" s="397" t="str">
        <f t="shared" si="396"/>
        <v xml:space="preserve"> </v>
      </c>
      <c r="AT493" s="398" t="str">
        <f t="shared" si="397"/>
        <v xml:space="preserve"> </v>
      </c>
      <c r="AU493" s="379"/>
      <c r="AV493" s="395"/>
      <c r="AW493" s="472"/>
      <c r="AX493" s="400"/>
      <c r="AY493" s="395"/>
      <c r="AZ493" s="472"/>
      <c r="BA493" s="489" t="str">
        <f t="shared" si="398"/>
        <v xml:space="preserve"> </v>
      </c>
      <c r="BB493" s="397" t="str">
        <f t="shared" si="399"/>
        <v xml:space="preserve"> </v>
      </c>
      <c r="BC493" s="398" t="str">
        <f t="shared" si="400"/>
        <v xml:space="preserve"> </v>
      </c>
      <c r="BD493" s="401"/>
      <c r="BE493" s="402"/>
      <c r="BF493" s="472"/>
      <c r="BG493" s="403"/>
      <c r="BH493" s="402"/>
      <c r="BI493" s="472"/>
      <c r="BJ493" s="403"/>
      <c r="BK493" s="402"/>
      <c r="BL493" s="472"/>
      <c r="BM493" s="403"/>
      <c r="BN493" s="402"/>
      <c r="BO493" s="472"/>
      <c r="BP493" s="490" t="str">
        <f t="shared" si="401"/>
        <v/>
      </c>
      <c r="BQ493" s="475" t="str">
        <f t="shared" si="402"/>
        <v/>
      </c>
      <c r="BR493" s="405" t="str">
        <f t="shared" si="403"/>
        <v/>
      </c>
      <c r="BS493" s="476"/>
      <c r="BT493" s="402"/>
      <c r="BU493" s="402"/>
      <c r="BV493" s="402"/>
      <c r="BW493" s="472"/>
      <c r="BX493" s="472"/>
      <c r="BY493" s="403"/>
      <c r="BZ493" s="402"/>
      <c r="CA493" s="402"/>
      <c r="CB493" s="402"/>
      <c r="CC493" s="402"/>
      <c r="CD493" s="402"/>
      <c r="CE493" s="402"/>
      <c r="CF493" s="472"/>
      <c r="CG493" s="403"/>
      <c r="CH493" s="399"/>
      <c r="CI493" s="402"/>
      <c r="CJ493" s="402"/>
      <c r="CK493" s="402"/>
      <c r="CL493" s="402"/>
      <c r="CM493" s="402"/>
      <c r="CN493" s="472"/>
      <c r="CO493" s="489" t="str">
        <f t="shared" si="404"/>
        <v/>
      </c>
      <c r="CP493" s="397" t="str">
        <f t="shared" si="405"/>
        <v/>
      </c>
      <c r="CQ493" s="397" t="str">
        <f t="shared" si="406"/>
        <v/>
      </c>
      <c r="CR493" s="397" t="str">
        <f t="shared" si="407"/>
        <v/>
      </c>
      <c r="CS493" s="397" t="str">
        <f t="shared" si="408"/>
        <v/>
      </c>
      <c r="CT493" s="397" t="str">
        <f t="shared" si="409"/>
        <v/>
      </c>
      <c r="CU493" s="397" t="str">
        <f t="shared" si="410"/>
        <v/>
      </c>
      <c r="CV493" s="491" t="str">
        <f t="shared" si="411"/>
        <v/>
      </c>
      <c r="CW493" s="379"/>
      <c r="CX493" s="399"/>
      <c r="CY493" s="472"/>
      <c r="CZ493" s="400"/>
      <c r="DA493" s="399"/>
      <c r="DB493" s="472"/>
      <c r="DC493" s="404" t="str">
        <f t="shared" si="412"/>
        <v/>
      </c>
      <c r="DD493" s="404" t="str">
        <f t="shared" si="413"/>
        <v/>
      </c>
      <c r="DE493" s="405" t="str">
        <f t="shared" si="414"/>
        <v/>
      </c>
      <c r="DF493" s="379"/>
      <c r="DG493" s="399"/>
      <c r="DH493" s="472"/>
      <c r="DI493" s="400"/>
      <c r="DJ493" s="399"/>
      <c r="DK493" s="472"/>
      <c r="DL493" s="400"/>
      <c r="DM493" s="399"/>
      <c r="DN493" s="472"/>
      <c r="DO493" s="400"/>
      <c r="DP493" s="399"/>
      <c r="DQ493" s="472"/>
      <c r="DR493" s="404" t="str">
        <f t="shared" si="415"/>
        <v/>
      </c>
      <c r="DS493" s="404" t="str">
        <f t="shared" si="416"/>
        <v/>
      </c>
      <c r="DT493" s="405" t="str">
        <f t="shared" si="417"/>
        <v/>
      </c>
      <c r="EE493" s="411"/>
    </row>
    <row r="494" spans="1:135">
      <c r="A494" s="498" t="s">
        <v>890</v>
      </c>
      <c r="B494" s="499" t="s">
        <v>273</v>
      </c>
      <c r="C494" s="500">
        <v>220756</v>
      </c>
      <c r="D494" s="500">
        <v>13</v>
      </c>
      <c r="E494" s="395"/>
      <c r="F494" s="395"/>
      <c r="G494" s="395"/>
      <c r="H494" s="395"/>
      <c r="I494" s="472"/>
      <c r="J494" s="472"/>
      <c r="K494" s="394"/>
      <c r="L494" s="395"/>
      <c r="M494" s="395"/>
      <c r="N494" s="395"/>
      <c r="O494" s="396"/>
      <c r="P494" s="396"/>
      <c r="Q494" s="395"/>
      <c r="R494" s="395"/>
      <c r="S494" s="395"/>
      <c r="T494" s="395"/>
      <c r="U494" s="395"/>
      <c r="V494" s="472"/>
      <c r="W494" s="394"/>
      <c r="X494" s="395"/>
      <c r="Y494" s="395"/>
      <c r="Z494" s="395"/>
      <c r="AA494" s="396"/>
      <c r="AB494" s="396"/>
      <c r="AC494" s="395"/>
      <c r="AD494" s="395"/>
      <c r="AE494" s="395"/>
      <c r="AF494" s="395"/>
      <c r="AG494" s="395"/>
      <c r="AH494" s="472"/>
      <c r="AI494" s="489" t="str">
        <f t="shared" si="386"/>
        <v xml:space="preserve"> </v>
      </c>
      <c r="AJ494" s="397" t="str">
        <f t="shared" si="387"/>
        <v xml:space="preserve"> </v>
      </c>
      <c r="AK494" s="397" t="str">
        <f t="shared" si="388"/>
        <v xml:space="preserve"> </v>
      </c>
      <c r="AL494" s="397" t="str">
        <f t="shared" si="389"/>
        <v xml:space="preserve"> </v>
      </c>
      <c r="AM494" s="397" t="str">
        <f t="shared" si="390"/>
        <v xml:space="preserve"> </v>
      </c>
      <c r="AN494" s="397" t="str">
        <f t="shared" si="391"/>
        <v xml:space="preserve"> </v>
      </c>
      <c r="AO494" s="397" t="str">
        <f t="shared" si="392"/>
        <v xml:space="preserve"> </v>
      </c>
      <c r="AP494" s="397" t="str">
        <f t="shared" si="393"/>
        <v xml:space="preserve"> </v>
      </c>
      <c r="AQ494" s="397" t="str">
        <f t="shared" si="394"/>
        <v xml:space="preserve"> </v>
      </c>
      <c r="AR494" s="397" t="str">
        <f t="shared" si="395"/>
        <v xml:space="preserve"> </v>
      </c>
      <c r="AS494" s="397" t="str">
        <f t="shared" si="396"/>
        <v xml:space="preserve"> </v>
      </c>
      <c r="AT494" s="398" t="str">
        <f t="shared" si="397"/>
        <v xml:space="preserve"> </v>
      </c>
      <c r="AU494" s="379"/>
      <c r="AV494" s="395"/>
      <c r="AW494" s="472"/>
      <c r="AX494" s="400"/>
      <c r="AY494" s="395"/>
      <c r="AZ494" s="472"/>
      <c r="BA494" s="489" t="str">
        <f t="shared" si="398"/>
        <v xml:space="preserve"> </v>
      </c>
      <c r="BB494" s="397" t="str">
        <f t="shared" si="399"/>
        <v xml:space="preserve"> </v>
      </c>
      <c r="BC494" s="398" t="str">
        <f t="shared" si="400"/>
        <v xml:space="preserve"> </v>
      </c>
      <c r="BD494" s="401"/>
      <c r="BE494" s="402"/>
      <c r="BF494" s="472"/>
      <c r="BG494" s="403"/>
      <c r="BH494" s="402"/>
      <c r="BI494" s="472"/>
      <c r="BJ494" s="403"/>
      <c r="BK494" s="402"/>
      <c r="BL494" s="472"/>
      <c r="BM494" s="403"/>
      <c r="BN494" s="402"/>
      <c r="BO494" s="472"/>
      <c r="BP494" s="490" t="str">
        <f t="shared" si="401"/>
        <v/>
      </c>
      <c r="BQ494" s="475" t="str">
        <f t="shared" si="402"/>
        <v/>
      </c>
      <c r="BR494" s="405" t="str">
        <f t="shared" si="403"/>
        <v/>
      </c>
      <c r="BS494" s="476"/>
      <c r="BT494" s="402"/>
      <c r="BU494" s="402"/>
      <c r="BV494" s="402"/>
      <c r="BW494" s="472"/>
      <c r="BX494" s="472"/>
      <c r="BY494" s="403"/>
      <c r="BZ494" s="402"/>
      <c r="CA494" s="402"/>
      <c r="CB494" s="402"/>
      <c r="CC494" s="402"/>
      <c r="CD494" s="402"/>
      <c r="CE494" s="402"/>
      <c r="CF494" s="472"/>
      <c r="CG494" s="403"/>
      <c r="CH494" s="399"/>
      <c r="CI494" s="402"/>
      <c r="CJ494" s="402"/>
      <c r="CK494" s="402"/>
      <c r="CL494" s="402"/>
      <c r="CM494" s="402"/>
      <c r="CN494" s="472"/>
      <c r="CO494" s="489" t="str">
        <f t="shared" si="404"/>
        <v/>
      </c>
      <c r="CP494" s="397" t="str">
        <f t="shared" si="405"/>
        <v/>
      </c>
      <c r="CQ494" s="397" t="str">
        <f t="shared" si="406"/>
        <v/>
      </c>
      <c r="CR494" s="397" t="str">
        <f t="shared" si="407"/>
        <v/>
      </c>
      <c r="CS494" s="397" t="str">
        <f t="shared" si="408"/>
        <v/>
      </c>
      <c r="CT494" s="397" t="str">
        <f t="shared" si="409"/>
        <v/>
      </c>
      <c r="CU494" s="397" t="str">
        <f t="shared" si="410"/>
        <v/>
      </c>
      <c r="CV494" s="491" t="str">
        <f t="shared" si="411"/>
        <v/>
      </c>
      <c r="CW494" s="379"/>
      <c r="CX494" s="399"/>
      <c r="CY494" s="472"/>
      <c r="CZ494" s="400"/>
      <c r="DA494" s="399"/>
      <c r="DB494" s="472"/>
      <c r="DC494" s="404" t="str">
        <f t="shared" si="412"/>
        <v/>
      </c>
      <c r="DD494" s="404" t="str">
        <f t="shared" si="413"/>
        <v/>
      </c>
      <c r="DE494" s="405" t="str">
        <f t="shared" si="414"/>
        <v/>
      </c>
      <c r="DF494" s="379"/>
      <c r="DG494" s="399"/>
      <c r="DH494" s="472"/>
      <c r="DI494" s="400"/>
      <c r="DJ494" s="399"/>
      <c r="DK494" s="472"/>
      <c r="DL494" s="400"/>
      <c r="DM494" s="399"/>
      <c r="DN494" s="472"/>
      <c r="DO494" s="400"/>
      <c r="DP494" s="399"/>
      <c r="DQ494" s="472"/>
      <c r="DR494" s="404" t="str">
        <f t="shared" si="415"/>
        <v/>
      </c>
      <c r="DS494" s="404" t="str">
        <f t="shared" si="416"/>
        <v/>
      </c>
      <c r="DT494" s="405" t="str">
        <f t="shared" si="417"/>
        <v/>
      </c>
      <c r="EE494" s="411"/>
    </row>
    <row r="495" spans="1:135">
      <c r="A495" s="498" t="s">
        <v>890</v>
      </c>
      <c r="B495" s="499" t="s">
        <v>274</v>
      </c>
      <c r="C495" s="500">
        <v>221607</v>
      </c>
      <c r="D495" s="500">
        <v>13</v>
      </c>
      <c r="E495" s="395"/>
      <c r="F495" s="395"/>
      <c r="G495" s="395"/>
      <c r="H495" s="395"/>
      <c r="I495" s="472"/>
      <c r="J495" s="472"/>
      <c r="K495" s="394"/>
      <c r="L495" s="395"/>
      <c r="M495" s="395"/>
      <c r="N495" s="395"/>
      <c r="O495" s="396"/>
      <c r="P495" s="396"/>
      <c r="Q495" s="395"/>
      <c r="R495" s="395"/>
      <c r="S495" s="395"/>
      <c r="T495" s="395"/>
      <c r="U495" s="395"/>
      <c r="V495" s="472"/>
      <c r="W495" s="394"/>
      <c r="X495" s="395"/>
      <c r="Y495" s="395"/>
      <c r="Z495" s="395"/>
      <c r="AA495" s="396"/>
      <c r="AB495" s="396"/>
      <c r="AC495" s="395"/>
      <c r="AD495" s="395"/>
      <c r="AE495" s="395"/>
      <c r="AF495" s="395"/>
      <c r="AG495" s="395"/>
      <c r="AH495" s="472"/>
      <c r="AI495" s="489" t="str">
        <f t="shared" si="386"/>
        <v xml:space="preserve"> </v>
      </c>
      <c r="AJ495" s="397" t="str">
        <f t="shared" si="387"/>
        <v xml:space="preserve"> </v>
      </c>
      <c r="AK495" s="397" t="str">
        <f t="shared" si="388"/>
        <v xml:space="preserve"> </v>
      </c>
      <c r="AL495" s="397" t="str">
        <f t="shared" si="389"/>
        <v xml:space="preserve"> </v>
      </c>
      <c r="AM495" s="397" t="str">
        <f t="shared" si="390"/>
        <v xml:space="preserve"> </v>
      </c>
      <c r="AN495" s="397" t="str">
        <f t="shared" si="391"/>
        <v xml:space="preserve"> </v>
      </c>
      <c r="AO495" s="397" t="str">
        <f t="shared" si="392"/>
        <v xml:space="preserve"> </v>
      </c>
      <c r="AP495" s="397" t="str">
        <f t="shared" si="393"/>
        <v xml:space="preserve"> </v>
      </c>
      <c r="AQ495" s="397" t="str">
        <f t="shared" si="394"/>
        <v xml:space="preserve"> </v>
      </c>
      <c r="AR495" s="397" t="str">
        <f t="shared" si="395"/>
        <v xml:space="preserve"> </v>
      </c>
      <c r="AS495" s="397" t="str">
        <f t="shared" si="396"/>
        <v xml:space="preserve"> </v>
      </c>
      <c r="AT495" s="398" t="str">
        <f t="shared" si="397"/>
        <v xml:space="preserve"> </v>
      </c>
      <c r="AU495" s="379"/>
      <c r="AV495" s="395"/>
      <c r="AW495" s="472"/>
      <c r="AX495" s="400"/>
      <c r="AY495" s="395"/>
      <c r="AZ495" s="472"/>
      <c r="BA495" s="489" t="str">
        <f t="shared" si="398"/>
        <v xml:space="preserve"> </v>
      </c>
      <c r="BB495" s="397" t="str">
        <f t="shared" si="399"/>
        <v xml:space="preserve"> </v>
      </c>
      <c r="BC495" s="398" t="str">
        <f t="shared" si="400"/>
        <v xml:space="preserve"> </v>
      </c>
      <c r="BD495" s="401"/>
      <c r="BE495" s="402"/>
      <c r="BF495" s="472"/>
      <c r="BG495" s="403"/>
      <c r="BH495" s="402"/>
      <c r="BI495" s="472"/>
      <c r="BJ495" s="403"/>
      <c r="BK495" s="402"/>
      <c r="BL495" s="472"/>
      <c r="BM495" s="403"/>
      <c r="BN495" s="402"/>
      <c r="BO495" s="472"/>
      <c r="BP495" s="490" t="str">
        <f t="shared" si="401"/>
        <v/>
      </c>
      <c r="BQ495" s="475" t="str">
        <f t="shared" si="402"/>
        <v/>
      </c>
      <c r="BR495" s="405" t="str">
        <f t="shared" si="403"/>
        <v/>
      </c>
      <c r="BS495" s="476"/>
      <c r="BT495" s="402"/>
      <c r="BU495" s="402"/>
      <c r="BV495" s="402"/>
      <c r="BW495" s="472"/>
      <c r="BX495" s="472"/>
      <c r="BY495" s="403"/>
      <c r="BZ495" s="402"/>
      <c r="CA495" s="402"/>
      <c r="CB495" s="402"/>
      <c r="CC495" s="402"/>
      <c r="CD495" s="402"/>
      <c r="CE495" s="402"/>
      <c r="CF495" s="472"/>
      <c r="CG495" s="403"/>
      <c r="CH495" s="399"/>
      <c r="CI495" s="402"/>
      <c r="CJ495" s="402"/>
      <c r="CK495" s="402"/>
      <c r="CL495" s="402"/>
      <c r="CM495" s="402"/>
      <c r="CN495" s="472"/>
      <c r="CO495" s="489" t="str">
        <f t="shared" si="404"/>
        <v/>
      </c>
      <c r="CP495" s="397" t="str">
        <f t="shared" si="405"/>
        <v/>
      </c>
      <c r="CQ495" s="397" t="str">
        <f t="shared" si="406"/>
        <v/>
      </c>
      <c r="CR495" s="397" t="str">
        <f t="shared" si="407"/>
        <v/>
      </c>
      <c r="CS495" s="397" t="str">
        <f t="shared" si="408"/>
        <v/>
      </c>
      <c r="CT495" s="397" t="str">
        <f t="shared" si="409"/>
        <v/>
      </c>
      <c r="CU495" s="397" t="str">
        <f t="shared" si="410"/>
        <v/>
      </c>
      <c r="CV495" s="491" t="str">
        <f t="shared" si="411"/>
        <v/>
      </c>
      <c r="CW495" s="379"/>
      <c r="CX495" s="399"/>
      <c r="CY495" s="472"/>
      <c r="CZ495" s="400"/>
      <c r="DA495" s="399"/>
      <c r="DB495" s="472"/>
      <c r="DC495" s="404" t="str">
        <f t="shared" si="412"/>
        <v/>
      </c>
      <c r="DD495" s="404" t="str">
        <f t="shared" si="413"/>
        <v/>
      </c>
      <c r="DE495" s="405" t="str">
        <f t="shared" si="414"/>
        <v/>
      </c>
      <c r="DF495" s="379"/>
      <c r="DG495" s="399"/>
      <c r="DH495" s="472"/>
      <c r="DI495" s="400"/>
      <c r="DJ495" s="399"/>
      <c r="DK495" s="472"/>
      <c r="DL495" s="400"/>
      <c r="DM495" s="399"/>
      <c r="DN495" s="472"/>
      <c r="DO495" s="400"/>
      <c r="DP495" s="399"/>
      <c r="DQ495" s="472"/>
      <c r="DR495" s="404" t="str">
        <f t="shared" si="415"/>
        <v/>
      </c>
      <c r="DS495" s="404" t="str">
        <f t="shared" si="416"/>
        <v/>
      </c>
      <c r="DT495" s="405" t="str">
        <f t="shared" si="417"/>
        <v/>
      </c>
      <c r="EE495" s="411"/>
    </row>
    <row r="496" spans="1:135">
      <c r="A496" s="498" t="s">
        <v>890</v>
      </c>
      <c r="B496" s="503" t="s">
        <v>275</v>
      </c>
      <c r="C496" s="500">
        <v>220853</v>
      </c>
      <c r="D496" s="500">
        <v>13</v>
      </c>
      <c r="E496" s="395"/>
      <c r="F496" s="395"/>
      <c r="G496" s="395"/>
      <c r="H496" s="395"/>
      <c r="I496" s="472"/>
      <c r="J496" s="472"/>
      <c r="K496" s="394"/>
      <c r="L496" s="395"/>
      <c r="M496" s="395"/>
      <c r="N496" s="395"/>
      <c r="O496" s="396"/>
      <c r="P496" s="396"/>
      <c r="Q496" s="395"/>
      <c r="R496" s="395"/>
      <c r="S496" s="395"/>
      <c r="T496" s="395"/>
      <c r="U496" s="395"/>
      <c r="V496" s="472"/>
      <c r="W496" s="394"/>
      <c r="X496" s="395"/>
      <c r="Y496" s="395"/>
      <c r="Z496" s="395"/>
      <c r="AA496" s="396"/>
      <c r="AB496" s="396"/>
      <c r="AC496" s="395"/>
      <c r="AD496" s="395"/>
      <c r="AE496" s="395"/>
      <c r="AF496" s="395"/>
      <c r="AG496" s="395"/>
      <c r="AH496" s="472"/>
      <c r="AI496" s="489" t="str">
        <f t="shared" si="386"/>
        <v xml:space="preserve"> </v>
      </c>
      <c r="AJ496" s="397" t="str">
        <f t="shared" si="387"/>
        <v xml:space="preserve"> </v>
      </c>
      <c r="AK496" s="397" t="str">
        <f t="shared" si="388"/>
        <v xml:space="preserve"> </v>
      </c>
      <c r="AL496" s="397" t="str">
        <f t="shared" si="389"/>
        <v xml:space="preserve"> </v>
      </c>
      <c r="AM496" s="397" t="str">
        <f t="shared" si="390"/>
        <v xml:space="preserve"> </v>
      </c>
      <c r="AN496" s="397" t="str">
        <f t="shared" si="391"/>
        <v xml:space="preserve"> </v>
      </c>
      <c r="AO496" s="397" t="str">
        <f t="shared" si="392"/>
        <v xml:space="preserve"> </v>
      </c>
      <c r="AP496" s="397" t="str">
        <f t="shared" si="393"/>
        <v xml:space="preserve"> </v>
      </c>
      <c r="AQ496" s="397" t="str">
        <f t="shared" si="394"/>
        <v xml:space="preserve"> </v>
      </c>
      <c r="AR496" s="397" t="str">
        <f t="shared" si="395"/>
        <v xml:space="preserve"> </v>
      </c>
      <c r="AS496" s="397" t="str">
        <f t="shared" si="396"/>
        <v xml:space="preserve"> </v>
      </c>
      <c r="AT496" s="398" t="str">
        <f t="shared" si="397"/>
        <v xml:space="preserve"> </v>
      </c>
      <c r="AU496" s="379"/>
      <c r="AV496" s="395"/>
      <c r="AW496" s="472"/>
      <c r="AX496" s="400"/>
      <c r="AY496" s="395"/>
      <c r="AZ496" s="472"/>
      <c r="BA496" s="489" t="str">
        <f t="shared" si="398"/>
        <v xml:space="preserve"> </v>
      </c>
      <c r="BB496" s="397" t="str">
        <f t="shared" si="399"/>
        <v xml:space="preserve"> </v>
      </c>
      <c r="BC496" s="398" t="str">
        <f t="shared" si="400"/>
        <v xml:space="preserve"> </v>
      </c>
      <c r="BD496" s="401"/>
      <c r="BE496" s="402"/>
      <c r="BF496" s="472"/>
      <c r="BG496" s="403"/>
      <c r="BH496" s="402"/>
      <c r="BI496" s="472"/>
      <c r="BJ496" s="403"/>
      <c r="BK496" s="402"/>
      <c r="BL496" s="472"/>
      <c r="BM496" s="403"/>
      <c r="BN496" s="402"/>
      <c r="BO496" s="472"/>
      <c r="BP496" s="490" t="str">
        <f t="shared" si="401"/>
        <v/>
      </c>
      <c r="BQ496" s="475" t="str">
        <f t="shared" si="402"/>
        <v/>
      </c>
      <c r="BR496" s="405" t="str">
        <f t="shared" si="403"/>
        <v/>
      </c>
      <c r="BS496" s="476"/>
      <c r="BT496" s="402"/>
      <c r="BU496" s="402"/>
      <c r="BV496" s="402"/>
      <c r="BW496" s="472"/>
      <c r="BX496" s="472"/>
      <c r="BY496" s="403"/>
      <c r="BZ496" s="402"/>
      <c r="CA496" s="402"/>
      <c r="CB496" s="402"/>
      <c r="CC496" s="402"/>
      <c r="CD496" s="402"/>
      <c r="CE496" s="402"/>
      <c r="CF496" s="472"/>
      <c r="CG496" s="403"/>
      <c r="CH496" s="399"/>
      <c r="CI496" s="402"/>
      <c r="CJ496" s="402"/>
      <c r="CK496" s="402"/>
      <c r="CL496" s="402"/>
      <c r="CM496" s="402"/>
      <c r="CN496" s="472"/>
      <c r="CO496" s="489" t="str">
        <f t="shared" si="404"/>
        <v/>
      </c>
      <c r="CP496" s="397" t="str">
        <f t="shared" si="405"/>
        <v/>
      </c>
      <c r="CQ496" s="397" t="str">
        <f t="shared" si="406"/>
        <v/>
      </c>
      <c r="CR496" s="397" t="str">
        <f t="shared" si="407"/>
        <v/>
      </c>
      <c r="CS496" s="397" t="str">
        <f t="shared" si="408"/>
        <v/>
      </c>
      <c r="CT496" s="397" t="str">
        <f t="shared" si="409"/>
        <v/>
      </c>
      <c r="CU496" s="397" t="str">
        <f t="shared" si="410"/>
        <v/>
      </c>
      <c r="CV496" s="491" t="str">
        <f t="shared" si="411"/>
        <v/>
      </c>
      <c r="CW496" s="379"/>
      <c r="CX496" s="399"/>
      <c r="CY496" s="472"/>
      <c r="CZ496" s="400"/>
      <c r="DA496" s="399"/>
      <c r="DB496" s="472"/>
      <c r="DC496" s="404" t="str">
        <f t="shared" si="412"/>
        <v/>
      </c>
      <c r="DD496" s="404" t="str">
        <f t="shared" si="413"/>
        <v/>
      </c>
      <c r="DE496" s="405" t="str">
        <f t="shared" si="414"/>
        <v/>
      </c>
      <c r="DF496" s="379"/>
      <c r="DG496" s="399"/>
      <c r="DH496" s="472"/>
      <c r="DI496" s="400"/>
      <c r="DJ496" s="399"/>
      <c r="DK496" s="472"/>
      <c r="DL496" s="400"/>
      <c r="DM496" s="399"/>
      <c r="DN496" s="472"/>
      <c r="DO496" s="400"/>
      <c r="DP496" s="399"/>
      <c r="DQ496" s="472"/>
      <c r="DR496" s="404" t="str">
        <f t="shared" si="415"/>
        <v/>
      </c>
      <c r="DS496" s="404" t="str">
        <f t="shared" si="416"/>
        <v/>
      </c>
      <c r="DT496" s="405" t="str">
        <f t="shared" si="417"/>
        <v/>
      </c>
      <c r="EE496" s="411"/>
    </row>
    <row r="497" spans="1:135">
      <c r="A497" s="498" t="s">
        <v>890</v>
      </c>
      <c r="B497" s="499" t="s">
        <v>276</v>
      </c>
      <c r="C497" s="500">
        <v>221050</v>
      </c>
      <c r="D497" s="500">
        <v>13</v>
      </c>
      <c r="E497" s="395"/>
      <c r="F497" s="395"/>
      <c r="G497" s="395"/>
      <c r="H497" s="395"/>
      <c r="I497" s="472"/>
      <c r="J497" s="472"/>
      <c r="K497" s="394"/>
      <c r="L497" s="395"/>
      <c r="M497" s="395"/>
      <c r="N497" s="395"/>
      <c r="O497" s="396"/>
      <c r="P497" s="396"/>
      <c r="Q497" s="395"/>
      <c r="R497" s="395"/>
      <c r="S497" s="395"/>
      <c r="T497" s="395"/>
      <c r="U497" s="395"/>
      <c r="V497" s="472"/>
      <c r="W497" s="394"/>
      <c r="X497" s="395"/>
      <c r="Y497" s="395"/>
      <c r="Z497" s="395"/>
      <c r="AA497" s="396"/>
      <c r="AB497" s="396"/>
      <c r="AC497" s="395"/>
      <c r="AD497" s="395"/>
      <c r="AE497" s="395"/>
      <c r="AF497" s="395"/>
      <c r="AG497" s="395"/>
      <c r="AH497" s="472"/>
      <c r="AI497" s="489" t="str">
        <f t="shared" si="386"/>
        <v xml:space="preserve"> </v>
      </c>
      <c r="AJ497" s="397" t="str">
        <f t="shared" si="387"/>
        <v xml:space="preserve"> </v>
      </c>
      <c r="AK497" s="397" t="str">
        <f t="shared" si="388"/>
        <v xml:space="preserve"> </v>
      </c>
      <c r="AL497" s="397" t="str">
        <f t="shared" si="389"/>
        <v xml:space="preserve"> </v>
      </c>
      <c r="AM497" s="397" t="str">
        <f t="shared" si="390"/>
        <v xml:space="preserve"> </v>
      </c>
      <c r="AN497" s="397" t="str">
        <f t="shared" si="391"/>
        <v xml:space="preserve"> </v>
      </c>
      <c r="AO497" s="397" t="str">
        <f t="shared" si="392"/>
        <v xml:space="preserve"> </v>
      </c>
      <c r="AP497" s="397" t="str">
        <f t="shared" si="393"/>
        <v xml:space="preserve"> </v>
      </c>
      <c r="AQ497" s="397" t="str">
        <f t="shared" si="394"/>
        <v xml:space="preserve"> </v>
      </c>
      <c r="AR497" s="397" t="str">
        <f t="shared" si="395"/>
        <v xml:space="preserve"> </v>
      </c>
      <c r="AS497" s="397" t="str">
        <f t="shared" si="396"/>
        <v xml:space="preserve"> </v>
      </c>
      <c r="AT497" s="398" t="str">
        <f t="shared" si="397"/>
        <v xml:space="preserve"> </v>
      </c>
      <c r="AU497" s="379"/>
      <c r="AV497" s="395"/>
      <c r="AW497" s="472"/>
      <c r="AX497" s="400"/>
      <c r="AY497" s="395"/>
      <c r="AZ497" s="472"/>
      <c r="BA497" s="489" t="str">
        <f t="shared" si="398"/>
        <v xml:space="preserve"> </v>
      </c>
      <c r="BB497" s="397" t="str">
        <f t="shared" si="399"/>
        <v xml:space="preserve"> </v>
      </c>
      <c r="BC497" s="398" t="str">
        <f t="shared" si="400"/>
        <v xml:space="preserve"> </v>
      </c>
      <c r="BD497" s="401"/>
      <c r="BE497" s="402"/>
      <c r="BF497" s="472"/>
      <c r="BG497" s="403"/>
      <c r="BH497" s="402"/>
      <c r="BI497" s="472"/>
      <c r="BJ497" s="403"/>
      <c r="BK497" s="402"/>
      <c r="BL497" s="472"/>
      <c r="BM497" s="403"/>
      <c r="BN497" s="402"/>
      <c r="BO497" s="472"/>
      <c r="BP497" s="490" t="str">
        <f t="shared" si="401"/>
        <v/>
      </c>
      <c r="BQ497" s="475" t="str">
        <f t="shared" si="402"/>
        <v/>
      </c>
      <c r="BR497" s="405" t="str">
        <f t="shared" si="403"/>
        <v/>
      </c>
      <c r="BS497" s="476"/>
      <c r="BT497" s="402"/>
      <c r="BU497" s="402"/>
      <c r="BV497" s="402"/>
      <c r="BW497" s="472"/>
      <c r="BX497" s="472"/>
      <c r="BY497" s="403"/>
      <c r="BZ497" s="402"/>
      <c r="CA497" s="402"/>
      <c r="CB497" s="402"/>
      <c r="CC497" s="402"/>
      <c r="CD497" s="402"/>
      <c r="CE497" s="402"/>
      <c r="CF497" s="472"/>
      <c r="CG497" s="403"/>
      <c r="CH497" s="399"/>
      <c r="CI497" s="402"/>
      <c r="CJ497" s="402"/>
      <c r="CK497" s="402"/>
      <c r="CL497" s="402"/>
      <c r="CM497" s="402"/>
      <c r="CN497" s="472"/>
      <c r="CO497" s="489" t="str">
        <f t="shared" si="404"/>
        <v/>
      </c>
      <c r="CP497" s="397" t="str">
        <f t="shared" si="405"/>
        <v/>
      </c>
      <c r="CQ497" s="397" t="str">
        <f t="shared" si="406"/>
        <v/>
      </c>
      <c r="CR497" s="397" t="str">
        <f t="shared" si="407"/>
        <v/>
      </c>
      <c r="CS497" s="397" t="str">
        <f t="shared" si="408"/>
        <v/>
      </c>
      <c r="CT497" s="397" t="str">
        <f t="shared" si="409"/>
        <v/>
      </c>
      <c r="CU497" s="397" t="str">
        <f t="shared" si="410"/>
        <v/>
      </c>
      <c r="CV497" s="491" t="str">
        <f t="shared" si="411"/>
        <v/>
      </c>
      <c r="CW497" s="379"/>
      <c r="CX497" s="399"/>
      <c r="CY497" s="472"/>
      <c r="CZ497" s="400"/>
      <c r="DA497" s="399"/>
      <c r="DB497" s="472"/>
      <c r="DC497" s="404" t="str">
        <f t="shared" si="412"/>
        <v/>
      </c>
      <c r="DD497" s="404" t="str">
        <f t="shared" si="413"/>
        <v/>
      </c>
      <c r="DE497" s="405" t="str">
        <f t="shared" si="414"/>
        <v/>
      </c>
      <c r="DF497" s="379"/>
      <c r="DG497" s="399"/>
      <c r="DH497" s="472"/>
      <c r="DI497" s="400"/>
      <c r="DJ497" s="399"/>
      <c r="DK497" s="472"/>
      <c r="DL497" s="400"/>
      <c r="DM497" s="399"/>
      <c r="DN497" s="472"/>
      <c r="DO497" s="400"/>
      <c r="DP497" s="399"/>
      <c r="DQ497" s="472"/>
      <c r="DR497" s="404" t="str">
        <f t="shared" si="415"/>
        <v/>
      </c>
      <c r="DS497" s="404" t="str">
        <f t="shared" si="416"/>
        <v/>
      </c>
      <c r="DT497" s="405" t="str">
        <f t="shared" si="417"/>
        <v/>
      </c>
      <c r="EE497" s="411"/>
    </row>
    <row r="498" spans="1:135">
      <c r="A498" s="498" t="s">
        <v>890</v>
      </c>
      <c r="B498" s="499" t="s">
        <v>277</v>
      </c>
      <c r="C498" s="500">
        <v>221102</v>
      </c>
      <c r="D498" s="500">
        <v>13</v>
      </c>
      <c r="E498" s="395"/>
      <c r="F498" s="395"/>
      <c r="G498" s="395"/>
      <c r="H498" s="395"/>
      <c r="I498" s="472"/>
      <c r="J498" s="472"/>
      <c r="K498" s="394"/>
      <c r="L498" s="395"/>
      <c r="M498" s="395"/>
      <c r="N498" s="395"/>
      <c r="O498" s="396"/>
      <c r="P498" s="396"/>
      <c r="Q498" s="395"/>
      <c r="R498" s="395"/>
      <c r="S498" s="395"/>
      <c r="T498" s="395"/>
      <c r="U498" s="395"/>
      <c r="V498" s="472"/>
      <c r="W498" s="394"/>
      <c r="X498" s="395"/>
      <c r="Y498" s="395"/>
      <c r="Z498" s="395"/>
      <c r="AA498" s="396"/>
      <c r="AB498" s="396"/>
      <c r="AC498" s="395"/>
      <c r="AD498" s="395"/>
      <c r="AE498" s="395"/>
      <c r="AF498" s="395"/>
      <c r="AG498" s="395"/>
      <c r="AH498" s="472"/>
      <c r="AI498" s="489" t="str">
        <f t="shared" si="386"/>
        <v xml:space="preserve"> </v>
      </c>
      <c r="AJ498" s="397" t="str">
        <f t="shared" si="387"/>
        <v xml:space="preserve"> </v>
      </c>
      <c r="AK498" s="397" t="str">
        <f t="shared" si="388"/>
        <v xml:space="preserve"> </v>
      </c>
      <c r="AL498" s="397" t="str">
        <f t="shared" si="389"/>
        <v xml:space="preserve"> </v>
      </c>
      <c r="AM498" s="397" t="str">
        <f t="shared" si="390"/>
        <v xml:space="preserve"> </v>
      </c>
      <c r="AN498" s="397" t="str">
        <f t="shared" si="391"/>
        <v xml:space="preserve"> </v>
      </c>
      <c r="AO498" s="397" t="str">
        <f t="shared" si="392"/>
        <v xml:space="preserve"> </v>
      </c>
      <c r="AP498" s="397" t="str">
        <f t="shared" si="393"/>
        <v xml:space="preserve"> </v>
      </c>
      <c r="AQ498" s="397" t="str">
        <f t="shared" si="394"/>
        <v xml:space="preserve"> </v>
      </c>
      <c r="AR498" s="397" t="str">
        <f t="shared" si="395"/>
        <v xml:space="preserve"> </v>
      </c>
      <c r="AS498" s="397" t="str">
        <f t="shared" si="396"/>
        <v xml:space="preserve"> </v>
      </c>
      <c r="AT498" s="398" t="str">
        <f t="shared" si="397"/>
        <v xml:space="preserve"> </v>
      </c>
      <c r="AU498" s="379"/>
      <c r="AV498" s="395"/>
      <c r="AW498" s="472"/>
      <c r="AX498" s="400"/>
      <c r="AY498" s="395"/>
      <c r="AZ498" s="472"/>
      <c r="BA498" s="489" t="str">
        <f t="shared" si="398"/>
        <v xml:space="preserve"> </v>
      </c>
      <c r="BB498" s="397" t="str">
        <f t="shared" si="399"/>
        <v xml:space="preserve"> </v>
      </c>
      <c r="BC498" s="398" t="str">
        <f t="shared" si="400"/>
        <v xml:space="preserve"> </v>
      </c>
      <c r="BD498" s="401"/>
      <c r="BE498" s="402"/>
      <c r="BF498" s="472"/>
      <c r="BG498" s="403"/>
      <c r="BH498" s="402"/>
      <c r="BI498" s="472"/>
      <c r="BJ498" s="403"/>
      <c r="BK498" s="402"/>
      <c r="BL498" s="472"/>
      <c r="BM498" s="403"/>
      <c r="BN498" s="402"/>
      <c r="BO498" s="472"/>
      <c r="BP498" s="490" t="str">
        <f t="shared" si="401"/>
        <v/>
      </c>
      <c r="BQ498" s="475" t="str">
        <f t="shared" si="402"/>
        <v/>
      </c>
      <c r="BR498" s="405" t="str">
        <f t="shared" si="403"/>
        <v/>
      </c>
      <c r="BS498" s="476"/>
      <c r="BT498" s="402"/>
      <c r="BU498" s="402"/>
      <c r="BV498" s="402"/>
      <c r="BW498" s="472"/>
      <c r="BX498" s="472"/>
      <c r="BY498" s="403"/>
      <c r="BZ498" s="402"/>
      <c r="CA498" s="402"/>
      <c r="CB498" s="402"/>
      <c r="CC498" s="402"/>
      <c r="CD498" s="402"/>
      <c r="CE498" s="402"/>
      <c r="CF498" s="472"/>
      <c r="CG498" s="403"/>
      <c r="CH498" s="399"/>
      <c r="CI498" s="402"/>
      <c r="CJ498" s="402"/>
      <c r="CK498" s="402"/>
      <c r="CL498" s="402"/>
      <c r="CM498" s="402"/>
      <c r="CN498" s="472"/>
      <c r="CO498" s="489" t="str">
        <f t="shared" si="404"/>
        <v/>
      </c>
      <c r="CP498" s="397" t="str">
        <f t="shared" si="405"/>
        <v/>
      </c>
      <c r="CQ498" s="397" t="str">
        <f t="shared" si="406"/>
        <v/>
      </c>
      <c r="CR498" s="397" t="str">
        <f t="shared" si="407"/>
        <v/>
      </c>
      <c r="CS498" s="397" t="str">
        <f t="shared" si="408"/>
        <v/>
      </c>
      <c r="CT498" s="397" t="str">
        <f t="shared" si="409"/>
        <v/>
      </c>
      <c r="CU498" s="397" t="str">
        <f t="shared" si="410"/>
        <v/>
      </c>
      <c r="CV498" s="491" t="str">
        <f t="shared" si="411"/>
        <v/>
      </c>
      <c r="CW498" s="379"/>
      <c r="CX498" s="399"/>
      <c r="CY498" s="472"/>
      <c r="CZ498" s="400"/>
      <c r="DA498" s="399"/>
      <c r="DB498" s="472"/>
      <c r="DC498" s="404" t="str">
        <f t="shared" si="412"/>
        <v/>
      </c>
      <c r="DD498" s="404" t="str">
        <f t="shared" si="413"/>
        <v/>
      </c>
      <c r="DE498" s="405" t="str">
        <f t="shared" si="414"/>
        <v/>
      </c>
      <c r="DF498" s="379"/>
      <c r="DG498" s="399"/>
      <c r="DH498" s="472"/>
      <c r="DI498" s="400"/>
      <c r="DJ498" s="399"/>
      <c r="DK498" s="472"/>
      <c r="DL498" s="400"/>
      <c r="DM498" s="399"/>
      <c r="DN498" s="472"/>
      <c r="DO498" s="400"/>
      <c r="DP498" s="399"/>
      <c r="DQ498" s="472"/>
      <c r="DR498" s="404" t="str">
        <f t="shared" si="415"/>
        <v/>
      </c>
      <c r="DS498" s="404" t="str">
        <f t="shared" si="416"/>
        <v/>
      </c>
      <c r="DT498" s="405" t="str">
        <f t="shared" si="417"/>
        <v/>
      </c>
      <c r="EE498" s="411"/>
    </row>
    <row r="499" spans="1:135">
      <c r="A499" s="498" t="s">
        <v>890</v>
      </c>
      <c r="B499" s="499" t="s">
        <v>278</v>
      </c>
      <c r="C499" s="500">
        <v>248925</v>
      </c>
      <c r="D499" s="500">
        <v>13</v>
      </c>
      <c r="E499" s="395"/>
      <c r="F499" s="395"/>
      <c r="G499" s="395"/>
      <c r="H499" s="395"/>
      <c r="I499" s="472"/>
      <c r="J499" s="472"/>
      <c r="K499" s="394"/>
      <c r="L499" s="395"/>
      <c r="M499" s="395"/>
      <c r="N499" s="395"/>
      <c r="O499" s="396"/>
      <c r="P499" s="396"/>
      <c r="Q499" s="395"/>
      <c r="R499" s="395"/>
      <c r="S499" s="395"/>
      <c r="T499" s="395"/>
      <c r="U499" s="395"/>
      <c r="V499" s="472"/>
      <c r="W499" s="394"/>
      <c r="X499" s="395"/>
      <c r="Y499" s="395"/>
      <c r="Z499" s="395"/>
      <c r="AA499" s="396"/>
      <c r="AB499" s="396"/>
      <c r="AC499" s="395"/>
      <c r="AD499" s="395"/>
      <c r="AE499" s="395"/>
      <c r="AF499" s="395"/>
      <c r="AG499" s="395"/>
      <c r="AH499" s="472"/>
      <c r="AI499" s="489" t="str">
        <f t="shared" si="386"/>
        <v xml:space="preserve"> </v>
      </c>
      <c r="AJ499" s="397" t="str">
        <f t="shared" si="387"/>
        <v xml:space="preserve"> </v>
      </c>
      <c r="AK499" s="397" t="str">
        <f t="shared" si="388"/>
        <v xml:space="preserve"> </v>
      </c>
      <c r="AL499" s="397" t="str">
        <f t="shared" si="389"/>
        <v xml:space="preserve"> </v>
      </c>
      <c r="AM499" s="397" t="str">
        <f t="shared" si="390"/>
        <v xml:space="preserve"> </v>
      </c>
      <c r="AN499" s="397" t="str">
        <f t="shared" si="391"/>
        <v xml:space="preserve"> </v>
      </c>
      <c r="AO499" s="397" t="str">
        <f t="shared" si="392"/>
        <v xml:space="preserve"> </v>
      </c>
      <c r="AP499" s="397" t="str">
        <f t="shared" si="393"/>
        <v xml:space="preserve"> </v>
      </c>
      <c r="AQ499" s="397" t="str">
        <f t="shared" si="394"/>
        <v xml:space="preserve"> </v>
      </c>
      <c r="AR499" s="397" t="str">
        <f t="shared" si="395"/>
        <v xml:space="preserve"> </v>
      </c>
      <c r="AS499" s="397" t="str">
        <f t="shared" si="396"/>
        <v xml:space="preserve"> </v>
      </c>
      <c r="AT499" s="398" t="str">
        <f t="shared" si="397"/>
        <v xml:space="preserve"> </v>
      </c>
      <c r="AU499" s="379"/>
      <c r="AV499" s="395"/>
      <c r="AW499" s="472"/>
      <c r="AX499" s="400"/>
      <c r="AY499" s="395"/>
      <c r="AZ499" s="472"/>
      <c r="BA499" s="489" t="str">
        <f t="shared" si="398"/>
        <v xml:space="preserve"> </v>
      </c>
      <c r="BB499" s="397" t="str">
        <f t="shared" si="399"/>
        <v xml:space="preserve"> </v>
      </c>
      <c r="BC499" s="398" t="str">
        <f t="shared" si="400"/>
        <v xml:space="preserve"> </v>
      </c>
      <c r="BD499" s="401"/>
      <c r="BE499" s="402"/>
      <c r="BF499" s="472"/>
      <c r="BG499" s="403"/>
      <c r="BH499" s="402"/>
      <c r="BI499" s="472"/>
      <c r="BJ499" s="403"/>
      <c r="BK499" s="402"/>
      <c r="BL499" s="472"/>
      <c r="BM499" s="403"/>
      <c r="BN499" s="402"/>
      <c r="BO499" s="472"/>
      <c r="BP499" s="490" t="str">
        <f t="shared" si="401"/>
        <v/>
      </c>
      <c r="BQ499" s="475" t="str">
        <f t="shared" si="402"/>
        <v/>
      </c>
      <c r="BR499" s="405" t="str">
        <f t="shared" si="403"/>
        <v/>
      </c>
      <c r="BS499" s="476"/>
      <c r="BT499" s="402"/>
      <c r="BU499" s="402"/>
      <c r="BV499" s="402"/>
      <c r="BW499" s="472"/>
      <c r="BX499" s="472"/>
      <c r="BY499" s="403"/>
      <c r="BZ499" s="402"/>
      <c r="CA499" s="402"/>
      <c r="CB499" s="402"/>
      <c r="CC499" s="402"/>
      <c r="CD499" s="402"/>
      <c r="CE499" s="402"/>
      <c r="CF499" s="472"/>
      <c r="CG499" s="403"/>
      <c r="CH499" s="399"/>
      <c r="CI499" s="402"/>
      <c r="CJ499" s="402"/>
      <c r="CK499" s="402"/>
      <c r="CL499" s="402"/>
      <c r="CM499" s="402"/>
      <c r="CN499" s="472"/>
      <c r="CO499" s="489" t="str">
        <f t="shared" si="404"/>
        <v/>
      </c>
      <c r="CP499" s="397" t="str">
        <f t="shared" si="405"/>
        <v/>
      </c>
      <c r="CQ499" s="397" t="str">
        <f t="shared" si="406"/>
        <v/>
      </c>
      <c r="CR499" s="397" t="str">
        <f t="shared" si="407"/>
        <v/>
      </c>
      <c r="CS499" s="397" t="str">
        <f t="shared" si="408"/>
        <v/>
      </c>
      <c r="CT499" s="397" t="str">
        <f t="shared" si="409"/>
        <v/>
      </c>
      <c r="CU499" s="397" t="str">
        <f t="shared" si="410"/>
        <v/>
      </c>
      <c r="CV499" s="491" t="str">
        <f t="shared" si="411"/>
        <v/>
      </c>
      <c r="CW499" s="379"/>
      <c r="CX499" s="399"/>
      <c r="CY499" s="472"/>
      <c r="CZ499" s="400"/>
      <c r="DA499" s="399"/>
      <c r="DB499" s="472"/>
      <c r="DC499" s="404" t="str">
        <f t="shared" si="412"/>
        <v/>
      </c>
      <c r="DD499" s="404" t="str">
        <f t="shared" si="413"/>
        <v/>
      </c>
      <c r="DE499" s="405" t="str">
        <f t="shared" si="414"/>
        <v/>
      </c>
      <c r="DF499" s="379"/>
      <c r="DG499" s="399"/>
      <c r="DH499" s="472"/>
      <c r="DI499" s="400"/>
      <c r="DJ499" s="399"/>
      <c r="DK499" s="472"/>
      <c r="DL499" s="400"/>
      <c r="DM499" s="399"/>
      <c r="DN499" s="472"/>
      <c r="DO499" s="400"/>
      <c r="DP499" s="399"/>
      <c r="DQ499" s="472"/>
      <c r="DR499" s="404" t="str">
        <f t="shared" si="415"/>
        <v/>
      </c>
      <c r="DS499" s="404" t="str">
        <f t="shared" si="416"/>
        <v/>
      </c>
      <c r="DT499" s="405" t="str">
        <f t="shared" si="417"/>
        <v/>
      </c>
      <c r="EE499" s="411"/>
    </row>
    <row r="500" spans="1:135">
      <c r="A500" s="498" t="s">
        <v>890</v>
      </c>
      <c r="B500" s="499" t="s">
        <v>279</v>
      </c>
      <c r="C500" s="500">
        <v>221236</v>
      </c>
      <c r="D500" s="500">
        <v>13</v>
      </c>
      <c r="E500" s="395"/>
      <c r="F500" s="395"/>
      <c r="G500" s="395"/>
      <c r="H500" s="395"/>
      <c r="I500" s="472"/>
      <c r="J500" s="472"/>
      <c r="K500" s="394"/>
      <c r="L500" s="395"/>
      <c r="M500" s="395"/>
      <c r="N500" s="395"/>
      <c r="O500" s="396"/>
      <c r="P500" s="396"/>
      <c r="Q500" s="395"/>
      <c r="R500" s="395"/>
      <c r="S500" s="395"/>
      <c r="T500" s="395"/>
      <c r="U500" s="395"/>
      <c r="V500" s="472"/>
      <c r="W500" s="394"/>
      <c r="X500" s="395"/>
      <c r="Y500" s="395"/>
      <c r="Z500" s="395"/>
      <c r="AA500" s="396"/>
      <c r="AB500" s="396"/>
      <c r="AC500" s="395"/>
      <c r="AD500" s="395"/>
      <c r="AE500" s="395"/>
      <c r="AF500" s="395"/>
      <c r="AG500" s="395"/>
      <c r="AH500" s="472"/>
      <c r="AI500" s="489" t="str">
        <f t="shared" si="386"/>
        <v xml:space="preserve"> </v>
      </c>
      <c r="AJ500" s="397" t="str">
        <f t="shared" si="387"/>
        <v xml:space="preserve"> </v>
      </c>
      <c r="AK500" s="397" t="str">
        <f t="shared" si="388"/>
        <v xml:space="preserve"> </v>
      </c>
      <c r="AL500" s="397" t="str">
        <f t="shared" si="389"/>
        <v xml:space="preserve"> </v>
      </c>
      <c r="AM500" s="397" t="str">
        <f t="shared" si="390"/>
        <v xml:space="preserve"> </v>
      </c>
      <c r="AN500" s="397" t="str">
        <f t="shared" si="391"/>
        <v xml:space="preserve"> </v>
      </c>
      <c r="AO500" s="397" t="str">
        <f t="shared" si="392"/>
        <v xml:space="preserve"> </v>
      </c>
      <c r="AP500" s="397" t="str">
        <f t="shared" si="393"/>
        <v xml:space="preserve"> </v>
      </c>
      <c r="AQ500" s="397" t="str">
        <f t="shared" si="394"/>
        <v xml:space="preserve"> </v>
      </c>
      <c r="AR500" s="397" t="str">
        <f t="shared" si="395"/>
        <v xml:space="preserve"> </v>
      </c>
      <c r="AS500" s="397" t="str">
        <f t="shared" si="396"/>
        <v xml:space="preserve"> </v>
      </c>
      <c r="AT500" s="398" t="str">
        <f t="shared" si="397"/>
        <v xml:space="preserve"> </v>
      </c>
      <c r="AU500" s="379"/>
      <c r="AV500" s="395"/>
      <c r="AW500" s="472"/>
      <c r="AX500" s="400"/>
      <c r="AY500" s="395"/>
      <c r="AZ500" s="472"/>
      <c r="BA500" s="489" t="str">
        <f t="shared" si="398"/>
        <v xml:space="preserve"> </v>
      </c>
      <c r="BB500" s="397" t="str">
        <f t="shared" si="399"/>
        <v xml:space="preserve"> </v>
      </c>
      <c r="BC500" s="398" t="str">
        <f t="shared" si="400"/>
        <v xml:space="preserve"> </v>
      </c>
      <c r="BD500" s="401"/>
      <c r="BE500" s="402"/>
      <c r="BF500" s="472"/>
      <c r="BG500" s="403"/>
      <c r="BH500" s="402"/>
      <c r="BI500" s="472"/>
      <c r="BJ500" s="403"/>
      <c r="BK500" s="402"/>
      <c r="BL500" s="472"/>
      <c r="BM500" s="403"/>
      <c r="BN500" s="402"/>
      <c r="BO500" s="472"/>
      <c r="BP500" s="490" t="str">
        <f t="shared" si="401"/>
        <v/>
      </c>
      <c r="BQ500" s="475" t="str">
        <f t="shared" si="402"/>
        <v/>
      </c>
      <c r="BR500" s="405" t="str">
        <f t="shared" si="403"/>
        <v/>
      </c>
      <c r="BS500" s="476"/>
      <c r="BT500" s="402"/>
      <c r="BU500" s="402"/>
      <c r="BV500" s="402"/>
      <c r="BW500" s="472"/>
      <c r="BX500" s="472"/>
      <c r="BY500" s="403"/>
      <c r="BZ500" s="402"/>
      <c r="CA500" s="402"/>
      <c r="CB500" s="402"/>
      <c r="CC500" s="402"/>
      <c r="CD500" s="402"/>
      <c r="CE500" s="402"/>
      <c r="CF500" s="472"/>
      <c r="CG500" s="403"/>
      <c r="CH500" s="399"/>
      <c r="CI500" s="402"/>
      <c r="CJ500" s="402"/>
      <c r="CK500" s="402"/>
      <c r="CL500" s="402"/>
      <c r="CM500" s="402"/>
      <c r="CN500" s="472"/>
      <c r="CO500" s="489" t="str">
        <f t="shared" si="404"/>
        <v/>
      </c>
      <c r="CP500" s="397" t="str">
        <f t="shared" si="405"/>
        <v/>
      </c>
      <c r="CQ500" s="397" t="str">
        <f t="shared" si="406"/>
        <v/>
      </c>
      <c r="CR500" s="397" t="str">
        <f t="shared" si="407"/>
        <v/>
      </c>
      <c r="CS500" s="397" t="str">
        <f t="shared" si="408"/>
        <v/>
      </c>
      <c r="CT500" s="397" t="str">
        <f t="shared" si="409"/>
        <v/>
      </c>
      <c r="CU500" s="397" t="str">
        <f t="shared" si="410"/>
        <v/>
      </c>
      <c r="CV500" s="491" t="str">
        <f t="shared" si="411"/>
        <v/>
      </c>
      <c r="CW500" s="379"/>
      <c r="CX500" s="399"/>
      <c r="CY500" s="472"/>
      <c r="CZ500" s="400"/>
      <c r="DA500" s="399"/>
      <c r="DB500" s="472"/>
      <c r="DC500" s="404" t="str">
        <f t="shared" si="412"/>
        <v/>
      </c>
      <c r="DD500" s="404" t="str">
        <f t="shared" si="413"/>
        <v/>
      </c>
      <c r="DE500" s="405" t="str">
        <f t="shared" si="414"/>
        <v/>
      </c>
      <c r="DF500" s="379"/>
      <c r="DG500" s="399"/>
      <c r="DH500" s="472"/>
      <c r="DI500" s="400"/>
      <c r="DJ500" s="399"/>
      <c r="DK500" s="472"/>
      <c r="DL500" s="400"/>
      <c r="DM500" s="399"/>
      <c r="DN500" s="472"/>
      <c r="DO500" s="400"/>
      <c r="DP500" s="399"/>
      <c r="DQ500" s="472"/>
      <c r="DR500" s="404" t="str">
        <f t="shared" si="415"/>
        <v/>
      </c>
      <c r="DS500" s="404" t="str">
        <f t="shared" si="416"/>
        <v/>
      </c>
      <c r="DT500" s="405" t="str">
        <f t="shared" si="417"/>
        <v/>
      </c>
      <c r="EE500" s="411"/>
    </row>
    <row r="501" spans="1:135">
      <c r="A501" s="498" t="s">
        <v>890</v>
      </c>
      <c r="B501" s="499" t="s">
        <v>280</v>
      </c>
      <c r="C501" s="500">
        <v>221582</v>
      </c>
      <c r="D501" s="500">
        <v>13</v>
      </c>
      <c r="E501" s="395"/>
      <c r="F501" s="395"/>
      <c r="G501" s="395"/>
      <c r="H501" s="395"/>
      <c r="I501" s="472"/>
      <c r="J501" s="472"/>
      <c r="K501" s="394"/>
      <c r="L501" s="395"/>
      <c r="M501" s="395"/>
      <c r="N501" s="395"/>
      <c r="O501" s="396"/>
      <c r="P501" s="396"/>
      <c r="Q501" s="395"/>
      <c r="R501" s="395"/>
      <c r="S501" s="395"/>
      <c r="T501" s="395"/>
      <c r="U501" s="395"/>
      <c r="V501" s="472"/>
      <c r="W501" s="394"/>
      <c r="X501" s="395"/>
      <c r="Y501" s="395"/>
      <c r="Z501" s="395"/>
      <c r="AA501" s="396"/>
      <c r="AB501" s="396"/>
      <c r="AC501" s="395"/>
      <c r="AD501" s="395"/>
      <c r="AE501" s="395"/>
      <c r="AF501" s="395"/>
      <c r="AG501" s="395"/>
      <c r="AH501" s="472"/>
      <c r="AI501" s="489" t="str">
        <f t="shared" si="386"/>
        <v xml:space="preserve"> </v>
      </c>
      <c r="AJ501" s="397" t="str">
        <f t="shared" si="387"/>
        <v xml:space="preserve"> </v>
      </c>
      <c r="AK501" s="397" t="str">
        <f t="shared" si="388"/>
        <v xml:space="preserve"> </v>
      </c>
      <c r="AL501" s="397" t="str">
        <f t="shared" si="389"/>
        <v xml:space="preserve"> </v>
      </c>
      <c r="AM501" s="397" t="str">
        <f t="shared" si="390"/>
        <v xml:space="preserve"> </v>
      </c>
      <c r="AN501" s="397" t="str">
        <f t="shared" si="391"/>
        <v xml:space="preserve"> </v>
      </c>
      <c r="AO501" s="397" t="str">
        <f t="shared" si="392"/>
        <v xml:space="preserve"> </v>
      </c>
      <c r="AP501" s="397" t="str">
        <f t="shared" si="393"/>
        <v xml:space="preserve"> </v>
      </c>
      <c r="AQ501" s="397" t="str">
        <f t="shared" si="394"/>
        <v xml:space="preserve"> </v>
      </c>
      <c r="AR501" s="397" t="str">
        <f t="shared" si="395"/>
        <v xml:space="preserve"> </v>
      </c>
      <c r="AS501" s="397" t="str">
        <f t="shared" si="396"/>
        <v xml:space="preserve"> </v>
      </c>
      <c r="AT501" s="398" t="str">
        <f t="shared" si="397"/>
        <v xml:space="preserve"> </v>
      </c>
      <c r="AU501" s="379"/>
      <c r="AV501" s="395"/>
      <c r="AW501" s="472"/>
      <c r="AX501" s="400"/>
      <c r="AY501" s="395"/>
      <c r="AZ501" s="472"/>
      <c r="BA501" s="489" t="str">
        <f t="shared" si="398"/>
        <v xml:space="preserve"> </v>
      </c>
      <c r="BB501" s="397" t="str">
        <f t="shared" si="399"/>
        <v xml:space="preserve"> </v>
      </c>
      <c r="BC501" s="398" t="str">
        <f t="shared" si="400"/>
        <v xml:space="preserve"> </v>
      </c>
      <c r="BD501" s="401"/>
      <c r="BE501" s="402"/>
      <c r="BF501" s="472"/>
      <c r="BG501" s="403"/>
      <c r="BH501" s="402"/>
      <c r="BI501" s="472"/>
      <c r="BJ501" s="403"/>
      <c r="BK501" s="402"/>
      <c r="BL501" s="472"/>
      <c r="BM501" s="403"/>
      <c r="BN501" s="402"/>
      <c r="BO501" s="472"/>
      <c r="BP501" s="490" t="str">
        <f t="shared" si="401"/>
        <v/>
      </c>
      <c r="BQ501" s="475" t="str">
        <f t="shared" si="402"/>
        <v/>
      </c>
      <c r="BR501" s="405" t="str">
        <f t="shared" si="403"/>
        <v/>
      </c>
      <c r="BS501" s="476"/>
      <c r="BT501" s="402"/>
      <c r="BU501" s="402"/>
      <c r="BV501" s="402"/>
      <c r="BW501" s="472"/>
      <c r="BX501" s="472"/>
      <c r="BY501" s="403"/>
      <c r="BZ501" s="402"/>
      <c r="CA501" s="402"/>
      <c r="CB501" s="402"/>
      <c r="CC501" s="402"/>
      <c r="CD501" s="402"/>
      <c r="CE501" s="402"/>
      <c r="CF501" s="472"/>
      <c r="CG501" s="403"/>
      <c r="CH501" s="399"/>
      <c r="CI501" s="402"/>
      <c r="CJ501" s="402"/>
      <c r="CK501" s="402"/>
      <c r="CL501" s="402"/>
      <c r="CM501" s="402"/>
      <c r="CN501" s="472"/>
      <c r="CO501" s="489" t="str">
        <f t="shared" si="404"/>
        <v/>
      </c>
      <c r="CP501" s="397" t="str">
        <f t="shared" si="405"/>
        <v/>
      </c>
      <c r="CQ501" s="397" t="str">
        <f t="shared" si="406"/>
        <v/>
      </c>
      <c r="CR501" s="397" t="str">
        <f t="shared" si="407"/>
        <v/>
      </c>
      <c r="CS501" s="397" t="str">
        <f t="shared" si="408"/>
        <v/>
      </c>
      <c r="CT501" s="397" t="str">
        <f t="shared" si="409"/>
        <v/>
      </c>
      <c r="CU501" s="397" t="str">
        <f t="shared" si="410"/>
        <v/>
      </c>
      <c r="CV501" s="491" t="str">
        <f t="shared" si="411"/>
        <v/>
      </c>
      <c r="CW501" s="379"/>
      <c r="CX501" s="399"/>
      <c r="CY501" s="472"/>
      <c r="CZ501" s="400"/>
      <c r="DA501" s="399"/>
      <c r="DB501" s="472"/>
      <c r="DC501" s="404" t="str">
        <f t="shared" si="412"/>
        <v/>
      </c>
      <c r="DD501" s="404" t="str">
        <f t="shared" si="413"/>
        <v/>
      </c>
      <c r="DE501" s="405" t="str">
        <f t="shared" si="414"/>
        <v/>
      </c>
      <c r="DF501" s="379"/>
      <c r="DG501" s="399"/>
      <c r="DH501" s="472"/>
      <c r="DI501" s="400"/>
      <c r="DJ501" s="399"/>
      <c r="DK501" s="472"/>
      <c r="DL501" s="400"/>
      <c r="DM501" s="399"/>
      <c r="DN501" s="472"/>
      <c r="DO501" s="400"/>
      <c r="DP501" s="399"/>
      <c r="DQ501" s="472"/>
      <c r="DR501" s="404" t="str">
        <f t="shared" si="415"/>
        <v/>
      </c>
      <c r="DS501" s="404" t="str">
        <f t="shared" si="416"/>
        <v/>
      </c>
      <c r="DT501" s="405" t="str">
        <f t="shared" si="417"/>
        <v/>
      </c>
      <c r="EE501" s="411"/>
    </row>
    <row r="502" spans="1:135">
      <c r="A502" s="498" t="s">
        <v>890</v>
      </c>
      <c r="B502" s="499" t="s">
        <v>281</v>
      </c>
      <c r="C502" s="500">
        <v>221281</v>
      </c>
      <c r="D502" s="500">
        <v>13</v>
      </c>
      <c r="E502" s="395"/>
      <c r="F502" s="395"/>
      <c r="G502" s="395"/>
      <c r="H502" s="395"/>
      <c r="I502" s="472"/>
      <c r="J502" s="472"/>
      <c r="K502" s="394"/>
      <c r="L502" s="395"/>
      <c r="M502" s="395"/>
      <c r="N502" s="395"/>
      <c r="O502" s="396"/>
      <c r="P502" s="396"/>
      <c r="Q502" s="395"/>
      <c r="R502" s="395"/>
      <c r="S502" s="395"/>
      <c r="T502" s="395"/>
      <c r="U502" s="395"/>
      <c r="V502" s="472"/>
      <c r="W502" s="394"/>
      <c r="X502" s="395"/>
      <c r="Y502" s="395"/>
      <c r="Z502" s="395"/>
      <c r="AA502" s="396"/>
      <c r="AB502" s="396"/>
      <c r="AC502" s="395"/>
      <c r="AD502" s="395"/>
      <c r="AE502" s="395"/>
      <c r="AF502" s="395"/>
      <c r="AG502" s="395"/>
      <c r="AH502" s="472"/>
      <c r="AI502" s="489" t="str">
        <f t="shared" si="386"/>
        <v xml:space="preserve"> </v>
      </c>
      <c r="AJ502" s="397" t="str">
        <f t="shared" si="387"/>
        <v xml:space="preserve"> </v>
      </c>
      <c r="AK502" s="397" t="str">
        <f t="shared" si="388"/>
        <v xml:space="preserve"> </v>
      </c>
      <c r="AL502" s="397" t="str">
        <f t="shared" si="389"/>
        <v xml:space="preserve"> </v>
      </c>
      <c r="AM502" s="397" t="str">
        <f t="shared" si="390"/>
        <v xml:space="preserve"> </v>
      </c>
      <c r="AN502" s="397" t="str">
        <f t="shared" si="391"/>
        <v xml:space="preserve"> </v>
      </c>
      <c r="AO502" s="397" t="str">
        <f t="shared" si="392"/>
        <v xml:space="preserve"> </v>
      </c>
      <c r="AP502" s="397" t="str">
        <f t="shared" si="393"/>
        <v xml:space="preserve"> </v>
      </c>
      <c r="AQ502" s="397" t="str">
        <f t="shared" si="394"/>
        <v xml:space="preserve"> </v>
      </c>
      <c r="AR502" s="397" t="str">
        <f t="shared" si="395"/>
        <v xml:space="preserve"> </v>
      </c>
      <c r="AS502" s="397" t="str">
        <f t="shared" si="396"/>
        <v xml:space="preserve"> </v>
      </c>
      <c r="AT502" s="398" t="str">
        <f t="shared" si="397"/>
        <v xml:space="preserve"> </v>
      </c>
      <c r="AU502" s="379"/>
      <c r="AV502" s="395"/>
      <c r="AW502" s="472"/>
      <c r="AX502" s="400"/>
      <c r="AY502" s="395"/>
      <c r="AZ502" s="472"/>
      <c r="BA502" s="489" t="str">
        <f t="shared" si="398"/>
        <v xml:space="preserve"> </v>
      </c>
      <c r="BB502" s="397" t="str">
        <f t="shared" si="399"/>
        <v xml:space="preserve"> </v>
      </c>
      <c r="BC502" s="398" t="str">
        <f t="shared" si="400"/>
        <v xml:space="preserve"> </v>
      </c>
      <c r="BD502" s="401"/>
      <c r="BE502" s="402"/>
      <c r="BF502" s="472"/>
      <c r="BG502" s="403"/>
      <c r="BH502" s="402"/>
      <c r="BI502" s="472"/>
      <c r="BJ502" s="403"/>
      <c r="BK502" s="402"/>
      <c r="BL502" s="472"/>
      <c r="BM502" s="403"/>
      <c r="BN502" s="402"/>
      <c r="BO502" s="472"/>
      <c r="BP502" s="490" t="str">
        <f t="shared" si="401"/>
        <v/>
      </c>
      <c r="BQ502" s="475" t="str">
        <f t="shared" si="402"/>
        <v/>
      </c>
      <c r="BR502" s="405" t="str">
        <f t="shared" si="403"/>
        <v/>
      </c>
      <c r="BS502" s="476"/>
      <c r="BT502" s="402"/>
      <c r="BU502" s="402"/>
      <c r="BV502" s="402"/>
      <c r="BW502" s="472"/>
      <c r="BX502" s="472"/>
      <c r="BY502" s="403"/>
      <c r="BZ502" s="402"/>
      <c r="CA502" s="402"/>
      <c r="CB502" s="402"/>
      <c r="CC502" s="402"/>
      <c r="CD502" s="402"/>
      <c r="CE502" s="402"/>
      <c r="CF502" s="472"/>
      <c r="CG502" s="403"/>
      <c r="CH502" s="399"/>
      <c r="CI502" s="402"/>
      <c r="CJ502" s="402"/>
      <c r="CK502" s="402"/>
      <c r="CL502" s="402"/>
      <c r="CM502" s="402"/>
      <c r="CN502" s="472"/>
      <c r="CO502" s="489" t="str">
        <f t="shared" si="404"/>
        <v/>
      </c>
      <c r="CP502" s="397" t="str">
        <f t="shared" si="405"/>
        <v/>
      </c>
      <c r="CQ502" s="397" t="str">
        <f t="shared" si="406"/>
        <v/>
      </c>
      <c r="CR502" s="397" t="str">
        <f t="shared" si="407"/>
        <v/>
      </c>
      <c r="CS502" s="397" t="str">
        <f t="shared" si="408"/>
        <v/>
      </c>
      <c r="CT502" s="397" t="str">
        <f t="shared" si="409"/>
        <v/>
      </c>
      <c r="CU502" s="397" t="str">
        <f t="shared" si="410"/>
        <v/>
      </c>
      <c r="CV502" s="491" t="str">
        <f t="shared" si="411"/>
        <v/>
      </c>
      <c r="CW502" s="379"/>
      <c r="CX502" s="399"/>
      <c r="CY502" s="472"/>
      <c r="CZ502" s="400"/>
      <c r="DA502" s="399"/>
      <c r="DB502" s="472"/>
      <c r="DC502" s="404" t="str">
        <f t="shared" si="412"/>
        <v/>
      </c>
      <c r="DD502" s="404" t="str">
        <f t="shared" si="413"/>
        <v/>
      </c>
      <c r="DE502" s="405" t="str">
        <f t="shared" si="414"/>
        <v/>
      </c>
      <c r="DF502" s="379"/>
      <c r="DG502" s="399"/>
      <c r="DH502" s="472"/>
      <c r="DI502" s="400"/>
      <c r="DJ502" s="399"/>
      <c r="DK502" s="472"/>
      <c r="DL502" s="400"/>
      <c r="DM502" s="399"/>
      <c r="DN502" s="472"/>
      <c r="DO502" s="400"/>
      <c r="DP502" s="399"/>
      <c r="DQ502" s="472"/>
      <c r="DR502" s="404" t="str">
        <f t="shared" si="415"/>
        <v/>
      </c>
      <c r="DS502" s="404" t="str">
        <f t="shared" si="416"/>
        <v/>
      </c>
      <c r="DT502" s="405" t="str">
        <f t="shared" si="417"/>
        <v/>
      </c>
      <c r="EE502" s="411"/>
    </row>
    <row r="503" spans="1:135">
      <c r="A503" s="498" t="s">
        <v>890</v>
      </c>
      <c r="B503" s="499" t="s">
        <v>282</v>
      </c>
      <c r="C503" s="500">
        <v>221333</v>
      </c>
      <c r="D503" s="500">
        <v>13</v>
      </c>
      <c r="E503" s="395"/>
      <c r="F503" s="395"/>
      <c r="G503" s="395"/>
      <c r="H503" s="395"/>
      <c r="I503" s="472"/>
      <c r="J503" s="472"/>
      <c r="K503" s="394"/>
      <c r="L503" s="395"/>
      <c r="M503" s="395"/>
      <c r="N503" s="395"/>
      <c r="O503" s="396"/>
      <c r="P503" s="396"/>
      <c r="Q503" s="395"/>
      <c r="R503" s="395"/>
      <c r="S503" s="395"/>
      <c r="T503" s="395"/>
      <c r="U503" s="395"/>
      <c r="V503" s="472"/>
      <c r="W503" s="394"/>
      <c r="X503" s="395"/>
      <c r="Y503" s="395"/>
      <c r="Z503" s="395"/>
      <c r="AA503" s="396"/>
      <c r="AB503" s="396"/>
      <c r="AC503" s="395"/>
      <c r="AD503" s="395"/>
      <c r="AE503" s="395"/>
      <c r="AF503" s="395"/>
      <c r="AG503" s="395"/>
      <c r="AH503" s="472"/>
      <c r="AI503" s="489" t="str">
        <f t="shared" si="386"/>
        <v xml:space="preserve"> </v>
      </c>
      <c r="AJ503" s="397" t="str">
        <f t="shared" si="387"/>
        <v xml:space="preserve"> </v>
      </c>
      <c r="AK503" s="397" t="str">
        <f t="shared" si="388"/>
        <v xml:space="preserve"> </v>
      </c>
      <c r="AL503" s="397" t="str">
        <f t="shared" si="389"/>
        <v xml:space="preserve"> </v>
      </c>
      <c r="AM503" s="397" t="str">
        <f t="shared" si="390"/>
        <v xml:space="preserve"> </v>
      </c>
      <c r="AN503" s="397" t="str">
        <f t="shared" si="391"/>
        <v xml:space="preserve"> </v>
      </c>
      <c r="AO503" s="397" t="str">
        <f t="shared" si="392"/>
        <v xml:space="preserve"> </v>
      </c>
      <c r="AP503" s="397" t="str">
        <f t="shared" si="393"/>
        <v xml:space="preserve"> </v>
      </c>
      <c r="AQ503" s="397" t="str">
        <f t="shared" si="394"/>
        <v xml:space="preserve"> </v>
      </c>
      <c r="AR503" s="397" t="str">
        <f t="shared" si="395"/>
        <v xml:space="preserve"> </v>
      </c>
      <c r="AS503" s="397" t="str">
        <f t="shared" si="396"/>
        <v xml:space="preserve"> </v>
      </c>
      <c r="AT503" s="398" t="str">
        <f t="shared" si="397"/>
        <v xml:space="preserve"> </v>
      </c>
      <c r="AU503" s="379"/>
      <c r="AV503" s="395"/>
      <c r="AW503" s="472"/>
      <c r="AX503" s="400"/>
      <c r="AY503" s="395"/>
      <c r="AZ503" s="472"/>
      <c r="BA503" s="489" t="str">
        <f t="shared" si="398"/>
        <v xml:space="preserve"> </v>
      </c>
      <c r="BB503" s="397" t="str">
        <f t="shared" si="399"/>
        <v xml:space="preserve"> </v>
      </c>
      <c r="BC503" s="398" t="str">
        <f t="shared" si="400"/>
        <v xml:space="preserve"> </v>
      </c>
      <c r="BD503" s="401"/>
      <c r="BE503" s="402"/>
      <c r="BF503" s="472"/>
      <c r="BG503" s="403"/>
      <c r="BH503" s="402"/>
      <c r="BI503" s="472"/>
      <c r="BJ503" s="403"/>
      <c r="BK503" s="402"/>
      <c r="BL503" s="472"/>
      <c r="BM503" s="403"/>
      <c r="BN503" s="402"/>
      <c r="BO503" s="472"/>
      <c r="BP503" s="490" t="str">
        <f t="shared" si="401"/>
        <v/>
      </c>
      <c r="BQ503" s="475" t="str">
        <f t="shared" si="402"/>
        <v/>
      </c>
      <c r="BR503" s="405" t="str">
        <f t="shared" si="403"/>
        <v/>
      </c>
      <c r="BS503" s="476"/>
      <c r="BT503" s="402"/>
      <c r="BU503" s="402"/>
      <c r="BV503" s="402"/>
      <c r="BW503" s="472"/>
      <c r="BX503" s="472"/>
      <c r="BY503" s="403"/>
      <c r="BZ503" s="402"/>
      <c r="CA503" s="402"/>
      <c r="CB503" s="402"/>
      <c r="CC503" s="402"/>
      <c r="CD503" s="402"/>
      <c r="CE503" s="402"/>
      <c r="CF503" s="472"/>
      <c r="CG503" s="403"/>
      <c r="CH503" s="399"/>
      <c r="CI503" s="402"/>
      <c r="CJ503" s="402"/>
      <c r="CK503" s="402"/>
      <c r="CL503" s="402"/>
      <c r="CM503" s="402"/>
      <c r="CN503" s="472"/>
      <c r="CO503" s="489" t="str">
        <f t="shared" si="404"/>
        <v/>
      </c>
      <c r="CP503" s="397" t="str">
        <f t="shared" si="405"/>
        <v/>
      </c>
      <c r="CQ503" s="397" t="str">
        <f t="shared" si="406"/>
        <v/>
      </c>
      <c r="CR503" s="397" t="str">
        <f t="shared" si="407"/>
        <v/>
      </c>
      <c r="CS503" s="397" t="str">
        <f t="shared" si="408"/>
        <v/>
      </c>
      <c r="CT503" s="397" t="str">
        <f t="shared" si="409"/>
        <v/>
      </c>
      <c r="CU503" s="397" t="str">
        <f t="shared" si="410"/>
        <v/>
      </c>
      <c r="CV503" s="491" t="str">
        <f t="shared" si="411"/>
        <v/>
      </c>
      <c r="CW503" s="379"/>
      <c r="CX503" s="399"/>
      <c r="CY503" s="472"/>
      <c r="CZ503" s="400"/>
      <c r="DA503" s="399"/>
      <c r="DB503" s="472"/>
      <c r="DC503" s="404" t="str">
        <f t="shared" si="412"/>
        <v/>
      </c>
      <c r="DD503" s="404" t="str">
        <f t="shared" si="413"/>
        <v/>
      </c>
      <c r="DE503" s="405" t="str">
        <f t="shared" si="414"/>
        <v/>
      </c>
      <c r="DF503" s="379"/>
      <c r="DG503" s="399"/>
      <c r="DH503" s="472"/>
      <c r="DI503" s="400"/>
      <c r="DJ503" s="399"/>
      <c r="DK503" s="472"/>
      <c r="DL503" s="400"/>
      <c r="DM503" s="399"/>
      <c r="DN503" s="472"/>
      <c r="DO503" s="400"/>
      <c r="DP503" s="399"/>
      <c r="DQ503" s="472"/>
      <c r="DR503" s="404" t="str">
        <f t="shared" si="415"/>
        <v/>
      </c>
      <c r="DS503" s="404" t="str">
        <f t="shared" si="416"/>
        <v/>
      </c>
      <c r="DT503" s="405" t="str">
        <f t="shared" si="417"/>
        <v/>
      </c>
      <c r="EE503" s="411"/>
    </row>
    <row r="504" spans="1:135">
      <c r="A504" s="498" t="s">
        <v>890</v>
      </c>
      <c r="B504" s="499" t="s">
        <v>283</v>
      </c>
      <c r="C504" s="500">
        <v>221388</v>
      </c>
      <c r="D504" s="500">
        <v>13</v>
      </c>
      <c r="E504" s="395"/>
      <c r="F504" s="395"/>
      <c r="G504" s="395"/>
      <c r="H504" s="395"/>
      <c r="I504" s="472"/>
      <c r="J504" s="472"/>
      <c r="K504" s="394"/>
      <c r="L504" s="395"/>
      <c r="M504" s="395"/>
      <c r="N504" s="395"/>
      <c r="O504" s="396"/>
      <c r="P504" s="396"/>
      <c r="Q504" s="395"/>
      <c r="R504" s="395"/>
      <c r="S504" s="395"/>
      <c r="T504" s="395"/>
      <c r="U504" s="395"/>
      <c r="V504" s="472"/>
      <c r="W504" s="394"/>
      <c r="X504" s="395"/>
      <c r="Y504" s="395"/>
      <c r="Z504" s="395"/>
      <c r="AA504" s="396"/>
      <c r="AB504" s="396"/>
      <c r="AC504" s="395"/>
      <c r="AD504" s="395"/>
      <c r="AE504" s="395"/>
      <c r="AF504" s="395"/>
      <c r="AG504" s="395"/>
      <c r="AH504" s="472"/>
      <c r="AI504" s="489" t="str">
        <f t="shared" si="386"/>
        <v xml:space="preserve"> </v>
      </c>
      <c r="AJ504" s="397" t="str">
        <f t="shared" si="387"/>
        <v xml:space="preserve"> </v>
      </c>
      <c r="AK504" s="397" t="str">
        <f t="shared" si="388"/>
        <v xml:space="preserve"> </v>
      </c>
      <c r="AL504" s="397" t="str">
        <f t="shared" si="389"/>
        <v xml:space="preserve"> </v>
      </c>
      <c r="AM504" s="397" t="str">
        <f t="shared" si="390"/>
        <v xml:space="preserve"> </v>
      </c>
      <c r="AN504" s="397" t="str">
        <f t="shared" si="391"/>
        <v xml:space="preserve"> </v>
      </c>
      <c r="AO504" s="397" t="str">
        <f t="shared" si="392"/>
        <v xml:space="preserve"> </v>
      </c>
      <c r="AP504" s="397" t="str">
        <f t="shared" si="393"/>
        <v xml:space="preserve"> </v>
      </c>
      <c r="AQ504" s="397" t="str">
        <f t="shared" si="394"/>
        <v xml:space="preserve"> </v>
      </c>
      <c r="AR504" s="397" t="str">
        <f t="shared" si="395"/>
        <v xml:space="preserve"> </v>
      </c>
      <c r="AS504" s="397" t="str">
        <f t="shared" si="396"/>
        <v xml:space="preserve"> </v>
      </c>
      <c r="AT504" s="398" t="str">
        <f t="shared" si="397"/>
        <v xml:space="preserve"> </v>
      </c>
      <c r="AU504" s="379"/>
      <c r="AV504" s="395"/>
      <c r="AW504" s="472"/>
      <c r="AX504" s="400"/>
      <c r="AY504" s="395"/>
      <c r="AZ504" s="472"/>
      <c r="BA504" s="489" t="str">
        <f t="shared" si="398"/>
        <v xml:space="preserve"> </v>
      </c>
      <c r="BB504" s="397" t="str">
        <f t="shared" si="399"/>
        <v xml:space="preserve"> </v>
      </c>
      <c r="BC504" s="398" t="str">
        <f t="shared" si="400"/>
        <v xml:space="preserve"> </v>
      </c>
      <c r="BD504" s="401"/>
      <c r="BE504" s="402"/>
      <c r="BF504" s="472"/>
      <c r="BG504" s="403"/>
      <c r="BH504" s="402"/>
      <c r="BI504" s="472"/>
      <c r="BJ504" s="403"/>
      <c r="BK504" s="402"/>
      <c r="BL504" s="472"/>
      <c r="BM504" s="403"/>
      <c r="BN504" s="402"/>
      <c r="BO504" s="472"/>
      <c r="BP504" s="490" t="str">
        <f t="shared" si="401"/>
        <v/>
      </c>
      <c r="BQ504" s="475" t="str">
        <f t="shared" si="402"/>
        <v/>
      </c>
      <c r="BR504" s="405" t="str">
        <f t="shared" si="403"/>
        <v/>
      </c>
      <c r="BS504" s="476"/>
      <c r="BT504" s="402"/>
      <c r="BU504" s="402"/>
      <c r="BV504" s="402"/>
      <c r="BW504" s="472"/>
      <c r="BX504" s="472"/>
      <c r="BY504" s="403"/>
      <c r="BZ504" s="402"/>
      <c r="CA504" s="402"/>
      <c r="CB504" s="402"/>
      <c r="CC504" s="402"/>
      <c r="CD504" s="402"/>
      <c r="CE504" s="402"/>
      <c r="CF504" s="472"/>
      <c r="CG504" s="403"/>
      <c r="CH504" s="399"/>
      <c r="CI504" s="402"/>
      <c r="CJ504" s="402"/>
      <c r="CK504" s="402"/>
      <c r="CL504" s="402"/>
      <c r="CM504" s="402"/>
      <c r="CN504" s="472"/>
      <c r="CO504" s="489" t="str">
        <f t="shared" si="404"/>
        <v/>
      </c>
      <c r="CP504" s="397" t="str">
        <f t="shared" si="405"/>
        <v/>
      </c>
      <c r="CQ504" s="397" t="str">
        <f t="shared" si="406"/>
        <v/>
      </c>
      <c r="CR504" s="397" t="str">
        <f t="shared" si="407"/>
        <v/>
      </c>
      <c r="CS504" s="397" t="str">
        <f t="shared" si="408"/>
        <v/>
      </c>
      <c r="CT504" s="397" t="str">
        <f t="shared" si="409"/>
        <v/>
      </c>
      <c r="CU504" s="397" t="str">
        <f t="shared" si="410"/>
        <v/>
      </c>
      <c r="CV504" s="491" t="str">
        <f t="shared" si="411"/>
        <v/>
      </c>
      <c r="CW504" s="379"/>
      <c r="CX504" s="399"/>
      <c r="CY504" s="472"/>
      <c r="CZ504" s="400"/>
      <c r="DA504" s="399"/>
      <c r="DB504" s="472"/>
      <c r="DC504" s="404" t="str">
        <f t="shared" si="412"/>
        <v/>
      </c>
      <c r="DD504" s="404" t="str">
        <f t="shared" si="413"/>
        <v/>
      </c>
      <c r="DE504" s="405" t="str">
        <f t="shared" si="414"/>
        <v/>
      </c>
      <c r="DF504" s="379"/>
      <c r="DG504" s="399"/>
      <c r="DH504" s="472"/>
      <c r="DI504" s="400"/>
      <c r="DJ504" s="399"/>
      <c r="DK504" s="472"/>
      <c r="DL504" s="400"/>
      <c r="DM504" s="399"/>
      <c r="DN504" s="472"/>
      <c r="DO504" s="400"/>
      <c r="DP504" s="399"/>
      <c r="DQ504" s="472"/>
      <c r="DR504" s="404" t="str">
        <f t="shared" si="415"/>
        <v/>
      </c>
      <c r="DS504" s="404" t="str">
        <f t="shared" si="416"/>
        <v/>
      </c>
      <c r="DT504" s="405" t="str">
        <f t="shared" si="417"/>
        <v/>
      </c>
      <c r="EE504" s="411"/>
    </row>
    <row r="505" spans="1:135">
      <c r="A505" s="498" t="s">
        <v>890</v>
      </c>
      <c r="B505" s="499" t="s">
        <v>284</v>
      </c>
      <c r="C505" s="500">
        <v>221494</v>
      </c>
      <c r="D505" s="500">
        <v>13</v>
      </c>
      <c r="E505" s="395"/>
      <c r="F505" s="395"/>
      <c r="G505" s="395"/>
      <c r="H505" s="395"/>
      <c r="I505" s="472"/>
      <c r="J505" s="472"/>
      <c r="K505" s="394"/>
      <c r="L505" s="395"/>
      <c r="M505" s="395"/>
      <c r="N505" s="395"/>
      <c r="O505" s="396"/>
      <c r="P505" s="396"/>
      <c r="Q505" s="395"/>
      <c r="R505" s="395"/>
      <c r="S505" s="395"/>
      <c r="T505" s="395"/>
      <c r="U505" s="395"/>
      <c r="V505" s="472"/>
      <c r="W505" s="394"/>
      <c r="X505" s="395"/>
      <c r="Y505" s="395"/>
      <c r="Z505" s="395"/>
      <c r="AA505" s="396"/>
      <c r="AB505" s="396"/>
      <c r="AC505" s="395"/>
      <c r="AD505" s="395"/>
      <c r="AE505" s="395"/>
      <c r="AF505" s="395"/>
      <c r="AG505" s="395"/>
      <c r="AH505" s="472"/>
      <c r="AI505" s="489" t="str">
        <f t="shared" si="386"/>
        <v xml:space="preserve"> </v>
      </c>
      <c r="AJ505" s="397" t="str">
        <f t="shared" si="387"/>
        <v xml:space="preserve"> </v>
      </c>
      <c r="AK505" s="397" t="str">
        <f t="shared" si="388"/>
        <v xml:space="preserve"> </v>
      </c>
      <c r="AL505" s="397" t="str">
        <f t="shared" si="389"/>
        <v xml:space="preserve"> </v>
      </c>
      <c r="AM505" s="397" t="str">
        <f t="shared" si="390"/>
        <v xml:space="preserve"> </v>
      </c>
      <c r="AN505" s="397" t="str">
        <f t="shared" si="391"/>
        <v xml:space="preserve"> </v>
      </c>
      <c r="AO505" s="397" t="str">
        <f t="shared" si="392"/>
        <v xml:space="preserve"> </v>
      </c>
      <c r="AP505" s="397" t="str">
        <f t="shared" si="393"/>
        <v xml:space="preserve"> </v>
      </c>
      <c r="AQ505" s="397" t="str">
        <f t="shared" si="394"/>
        <v xml:space="preserve"> </v>
      </c>
      <c r="AR505" s="397" t="str">
        <f t="shared" si="395"/>
        <v xml:space="preserve"> </v>
      </c>
      <c r="AS505" s="397" t="str">
        <f t="shared" si="396"/>
        <v xml:space="preserve"> </v>
      </c>
      <c r="AT505" s="398" t="str">
        <f t="shared" si="397"/>
        <v xml:space="preserve"> </v>
      </c>
      <c r="AU505" s="379"/>
      <c r="AV505" s="395"/>
      <c r="AW505" s="472"/>
      <c r="AX505" s="400"/>
      <c r="AY505" s="395"/>
      <c r="AZ505" s="472"/>
      <c r="BA505" s="489" t="str">
        <f t="shared" si="398"/>
        <v xml:space="preserve"> </v>
      </c>
      <c r="BB505" s="397" t="str">
        <f t="shared" si="399"/>
        <v xml:space="preserve"> </v>
      </c>
      <c r="BC505" s="398" t="str">
        <f t="shared" si="400"/>
        <v xml:space="preserve"> </v>
      </c>
      <c r="BD505" s="401"/>
      <c r="BE505" s="402"/>
      <c r="BF505" s="472"/>
      <c r="BG505" s="403"/>
      <c r="BH505" s="402"/>
      <c r="BI505" s="472"/>
      <c r="BJ505" s="403"/>
      <c r="BK505" s="402"/>
      <c r="BL505" s="472"/>
      <c r="BM505" s="403"/>
      <c r="BN505" s="402"/>
      <c r="BO505" s="472"/>
      <c r="BP505" s="490" t="str">
        <f t="shared" si="401"/>
        <v/>
      </c>
      <c r="BQ505" s="475" t="str">
        <f t="shared" si="402"/>
        <v/>
      </c>
      <c r="BR505" s="405" t="str">
        <f t="shared" si="403"/>
        <v/>
      </c>
      <c r="BS505" s="476"/>
      <c r="BT505" s="402"/>
      <c r="BU505" s="402"/>
      <c r="BV505" s="402"/>
      <c r="BW505" s="472"/>
      <c r="BX505" s="472"/>
      <c r="BY505" s="403"/>
      <c r="BZ505" s="402"/>
      <c r="CA505" s="402"/>
      <c r="CB505" s="402"/>
      <c r="CC505" s="402"/>
      <c r="CD505" s="402"/>
      <c r="CE505" s="402"/>
      <c r="CF505" s="472"/>
      <c r="CG505" s="403"/>
      <c r="CH505" s="399"/>
      <c r="CI505" s="402"/>
      <c r="CJ505" s="402"/>
      <c r="CK505" s="402"/>
      <c r="CL505" s="402"/>
      <c r="CM505" s="402"/>
      <c r="CN505" s="472"/>
      <c r="CO505" s="489" t="str">
        <f t="shared" si="404"/>
        <v/>
      </c>
      <c r="CP505" s="397" t="str">
        <f t="shared" si="405"/>
        <v/>
      </c>
      <c r="CQ505" s="397" t="str">
        <f t="shared" si="406"/>
        <v/>
      </c>
      <c r="CR505" s="397" t="str">
        <f t="shared" si="407"/>
        <v/>
      </c>
      <c r="CS505" s="397" t="str">
        <f t="shared" si="408"/>
        <v/>
      </c>
      <c r="CT505" s="397" t="str">
        <f t="shared" si="409"/>
        <v/>
      </c>
      <c r="CU505" s="397" t="str">
        <f t="shared" si="410"/>
        <v/>
      </c>
      <c r="CV505" s="491" t="str">
        <f t="shared" si="411"/>
        <v/>
      </c>
      <c r="CW505" s="379"/>
      <c r="CX505" s="399"/>
      <c r="CY505" s="472"/>
      <c r="CZ505" s="400"/>
      <c r="DA505" s="399"/>
      <c r="DB505" s="472"/>
      <c r="DC505" s="404" t="str">
        <f t="shared" si="412"/>
        <v/>
      </c>
      <c r="DD505" s="404" t="str">
        <f t="shared" si="413"/>
        <v/>
      </c>
      <c r="DE505" s="405" t="str">
        <f t="shared" si="414"/>
        <v/>
      </c>
      <c r="DF505" s="379"/>
      <c r="DG505" s="399"/>
      <c r="DH505" s="472"/>
      <c r="DI505" s="400"/>
      <c r="DJ505" s="399"/>
      <c r="DK505" s="472"/>
      <c r="DL505" s="400"/>
      <c r="DM505" s="399"/>
      <c r="DN505" s="472"/>
      <c r="DO505" s="400"/>
      <c r="DP505" s="399"/>
      <c r="DQ505" s="472"/>
      <c r="DR505" s="404" t="str">
        <f t="shared" si="415"/>
        <v/>
      </c>
      <c r="DS505" s="404" t="str">
        <f t="shared" si="416"/>
        <v/>
      </c>
      <c r="DT505" s="405" t="str">
        <f t="shared" si="417"/>
        <v/>
      </c>
      <c r="EE505" s="411"/>
    </row>
    <row r="506" spans="1:135">
      <c r="A506" s="498" t="s">
        <v>890</v>
      </c>
      <c r="B506" s="499" t="s">
        <v>285</v>
      </c>
      <c r="C506" s="500">
        <v>221634</v>
      </c>
      <c r="D506" s="500">
        <v>13</v>
      </c>
      <c r="E506" s="395"/>
      <c r="F506" s="395"/>
      <c r="G506" s="395"/>
      <c r="H506" s="395"/>
      <c r="I506" s="472"/>
      <c r="J506" s="472"/>
      <c r="K506" s="394"/>
      <c r="L506" s="395"/>
      <c r="M506" s="395"/>
      <c r="N506" s="395"/>
      <c r="O506" s="396"/>
      <c r="P506" s="396"/>
      <c r="Q506" s="395"/>
      <c r="R506" s="395"/>
      <c r="S506" s="395"/>
      <c r="T506" s="395"/>
      <c r="U506" s="395"/>
      <c r="V506" s="472"/>
      <c r="W506" s="394"/>
      <c r="X506" s="395"/>
      <c r="Y506" s="395"/>
      <c r="Z506" s="395"/>
      <c r="AA506" s="396"/>
      <c r="AB506" s="396"/>
      <c r="AC506" s="395"/>
      <c r="AD506" s="395"/>
      <c r="AE506" s="395"/>
      <c r="AF506" s="395"/>
      <c r="AG506" s="395"/>
      <c r="AH506" s="472"/>
      <c r="AI506" s="489" t="str">
        <f t="shared" si="386"/>
        <v xml:space="preserve"> </v>
      </c>
      <c r="AJ506" s="397" t="str">
        <f t="shared" si="387"/>
        <v xml:space="preserve"> </v>
      </c>
      <c r="AK506" s="397" t="str">
        <f t="shared" si="388"/>
        <v xml:space="preserve"> </v>
      </c>
      <c r="AL506" s="397" t="str">
        <f t="shared" si="389"/>
        <v xml:space="preserve"> </v>
      </c>
      <c r="AM506" s="397" t="str">
        <f t="shared" si="390"/>
        <v xml:space="preserve"> </v>
      </c>
      <c r="AN506" s="397" t="str">
        <f t="shared" si="391"/>
        <v xml:space="preserve"> </v>
      </c>
      <c r="AO506" s="397" t="str">
        <f t="shared" si="392"/>
        <v xml:space="preserve"> </v>
      </c>
      <c r="AP506" s="397" t="str">
        <f t="shared" si="393"/>
        <v xml:space="preserve"> </v>
      </c>
      <c r="AQ506" s="397" t="str">
        <f t="shared" si="394"/>
        <v xml:space="preserve"> </v>
      </c>
      <c r="AR506" s="397" t="str">
        <f t="shared" si="395"/>
        <v xml:space="preserve"> </v>
      </c>
      <c r="AS506" s="397" t="str">
        <f t="shared" si="396"/>
        <v xml:space="preserve"> </v>
      </c>
      <c r="AT506" s="398" t="str">
        <f t="shared" si="397"/>
        <v xml:space="preserve"> </v>
      </c>
      <c r="AU506" s="379"/>
      <c r="AV506" s="395"/>
      <c r="AW506" s="472"/>
      <c r="AX506" s="400"/>
      <c r="AY506" s="395"/>
      <c r="AZ506" s="472"/>
      <c r="BA506" s="489" t="str">
        <f t="shared" si="398"/>
        <v xml:space="preserve"> </v>
      </c>
      <c r="BB506" s="397" t="str">
        <f t="shared" si="399"/>
        <v xml:space="preserve"> </v>
      </c>
      <c r="BC506" s="398" t="str">
        <f t="shared" si="400"/>
        <v xml:space="preserve"> </v>
      </c>
      <c r="BD506" s="401"/>
      <c r="BE506" s="402"/>
      <c r="BF506" s="472"/>
      <c r="BG506" s="403"/>
      <c r="BH506" s="402"/>
      <c r="BI506" s="472"/>
      <c r="BJ506" s="403"/>
      <c r="BK506" s="402"/>
      <c r="BL506" s="472"/>
      <c r="BM506" s="403"/>
      <c r="BN506" s="402"/>
      <c r="BO506" s="472"/>
      <c r="BP506" s="490" t="str">
        <f t="shared" si="401"/>
        <v/>
      </c>
      <c r="BQ506" s="475" t="str">
        <f t="shared" si="402"/>
        <v/>
      </c>
      <c r="BR506" s="405" t="str">
        <f t="shared" si="403"/>
        <v/>
      </c>
      <c r="BS506" s="476"/>
      <c r="BT506" s="402"/>
      <c r="BU506" s="402"/>
      <c r="BV506" s="402"/>
      <c r="BW506" s="472"/>
      <c r="BX506" s="472"/>
      <c r="BY506" s="403"/>
      <c r="BZ506" s="402"/>
      <c r="CA506" s="402"/>
      <c r="CB506" s="402"/>
      <c r="CC506" s="402"/>
      <c r="CD506" s="402"/>
      <c r="CE506" s="402"/>
      <c r="CF506" s="472"/>
      <c r="CG506" s="403"/>
      <c r="CH506" s="399"/>
      <c r="CI506" s="402"/>
      <c r="CJ506" s="402"/>
      <c r="CK506" s="402"/>
      <c r="CL506" s="402"/>
      <c r="CM506" s="402"/>
      <c r="CN506" s="472"/>
      <c r="CO506" s="489" t="str">
        <f t="shared" si="404"/>
        <v/>
      </c>
      <c r="CP506" s="397" t="str">
        <f t="shared" si="405"/>
        <v/>
      </c>
      <c r="CQ506" s="397" t="str">
        <f t="shared" si="406"/>
        <v/>
      </c>
      <c r="CR506" s="397" t="str">
        <f t="shared" si="407"/>
        <v/>
      </c>
      <c r="CS506" s="397" t="str">
        <f t="shared" si="408"/>
        <v/>
      </c>
      <c r="CT506" s="397" t="str">
        <f t="shared" si="409"/>
        <v/>
      </c>
      <c r="CU506" s="397" t="str">
        <f t="shared" si="410"/>
        <v/>
      </c>
      <c r="CV506" s="491" t="str">
        <f t="shared" si="411"/>
        <v/>
      </c>
      <c r="CW506" s="379"/>
      <c r="CX506" s="399"/>
      <c r="CY506" s="472"/>
      <c r="CZ506" s="400"/>
      <c r="DA506" s="399"/>
      <c r="DB506" s="472"/>
      <c r="DC506" s="404" t="str">
        <f t="shared" si="412"/>
        <v/>
      </c>
      <c r="DD506" s="404" t="str">
        <f t="shared" si="413"/>
        <v/>
      </c>
      <c r="DE506" s="405" t="str">
        <f t="shared" si="414"/>
        <v/>
      </c>
      <c r="DF506" s="379"/>
      <c r="DG506" s="399"/>
      <c r="DH506" s="472"/>
      <c r="DI506" s="400"/>
      <c r="DJ506" s="399"/>
      <c r="DK506" s="472"/>
      <c r="DL506" s="400"/>
      <c r="DM506" s="399"/>
      <c r="DN506" s="472"/>
      <c r="DO506" s="400"/>
      <c r="DP506" s="399"/>
      <c r="DQ506" s="472"/>
      <c r="DR506" s="404" t="str">
        <f t="shared" si="415"/>
        <v/>
      </c>
      <c r="DS506" s="404" t="str">
        <f t="shared" si="416"/>
        <v/>
      </c>
      <c r="DT506" s="405" t="str">
        <f t="shared" si="417"/>
        <v/>
      </c>
      <c r="EE506" s="411"/>
    </row>
    <row r="507" spans="1:135">
      <c r="A507" s="512" t="s">
        <v>511</v>
      </c>
      <c r="B507" s="511" t="s">
        <v>286</v>
      </c>
      <c r="C507" s="512">
        <v>228723</v>
      </c>
      <c r="D507" s="512">
        <v>1</v>
      </c>
      <c r="E507" s="395">
        <v>6949</v>
      </c>
      <c r="F507" s="395">
        <v>6726</v>
      </c>
      <c r="G507" s="395">
        <v>7068</v>
      </c>
      <c r="H507" s="395">
        <v>7104</v>
      </c>
      <c r="I507" s="472">
        <v>7804</v>
      </c>
      <c r="J507" s="472">
        <v>8094</v>
      </c>
      <c r="K507" s="394">
        <v>5670</v>
      </c>
      <c r="L507" s="395">
        <v>5559</v>
      </c>
      <c r="M507" s="395">
        <v>6627</v>
      </c>
      <c r="N507" s="395">
        <v>6660</v>
      </c>
      <c r="O507" s="555">
        <v>6652</v>
      </c>
      <c r="P507" s="396">
        <v>6313</v>
      </c>
      <c r="Q507" s="395">
        <v>6589</v>
      </c>
      <c r="R507" s="395">
        <v>6389</v>
      </c>
      <c r="S507" s="556">
        <v>6677</v>
      </c>
      <c r="T507" s="395">
        <v>6734</v>
      </c>
      <c r="U507" s="395">
        <v>7472</v>
      </c>
      <c r="V507" s="472">
        <v>7587</v>
      </c>
      <c r="W507" s="394"/>
      <c r="X507" s="395"/>
      <c r="Y507" s="395"/>
      <c r="Z507" s="395"/>
      <c r="AA507" s="396"/>
      <c r="AB507" s="396"/>
      <c r="AC507" s="553">
        <v>24</v>
      </c>
      <c r="AD507" s="395"/>
      <c r="AE507" s="395"/>
      <c r="AF507" s="395"/>
      <c r="AG507" s="395"/>
      <c r="AH507" s="472"/>
      <c r="AI507" s="489">
        <f t="shared" si="386"/>
        <v>5670</v>
      </c>
      <c r="AJ507" s="397">
        <f t="shared" si="387"/>
        <v>5559</v>
      </c>
      <c r="AK507" s="397">
        <f t="shared" si="388"/>
        <v>6627</v>
      </c>
      <c r="AL507" s="397">
        <f t="shared" si="389"/>
        <v>6660</v>
      </c>
      <c r="AM507" s="397">
        <f t="shared" si="390"/>
        <v>6652</v>
      </c>
      <c r="AN507" s="397">
        <f t="shared" si="391"/>
        <v>6313</v>
      </c>
      <c r="AO507" s="397">
        <f t="shared" si="392"/>
        <v>6565</v>
      </c>
      <c r="AP507" s="397">
        <f t="shared" si="393"/>
        <v>6389</v>
      </c>
      <c r="AQ507" s="397">
        <f t="shared" si="394"/>
        <v>6677</v>
      </c>
      <c r="AR507" s="397">
        <f t="shared" si="395"/>
        <v>6734</v>
      </c>
      <c r="AS507" s="397">
        <f t="shared" si="396"/>
        <v>7472</v>
      </c>
      <c r="AT507" s="398">
        <f t="shared" si="397"/>
        <v>7587</v>
      </c>
      <c r="AU507" s="379">
        <v>6207</v>
      </c>
      <c r="AV507" s="395">
        <v>6828</v>
      </c>
      <c r="AW507" s="472">
        <v>7010</v>
      </c>
      <c r="AX507" s="400">
        <v>327</v>
      </c>
      <c r="AY507" s="395">
        <v>427</v>
      </c>
      <c r="AZ507" s="472">
        <v>385</v>
      </c>
      <c r="BA507" s="489">
        <f t="shared" si="398"/>
        <v>200</v>
      </c>
      <c r="BB507" s="397">
        <f t="shared" si="399"/>
        <v>217</v>
      </c>
      <c r="BC507" s="398">
        <f t="shared" si="400"/>
        <v>192</v>
      </c>
      <c r="BD507" s="401">
        <v>5088</v>
      </c>
      <c r="BE507" s="402">
        <v>4887</v>
      </c>
      <c r="BF507" s="553">
        <v>5146</v>
      </c>
      <c r="BG507" s="403">
        <v>4380</v>
      </c>
      <c r="BH507" s="402">
        <v>4326</v>
      </c>
      <c r="BI507" s="553">
        <v>5202</v>
      </c>
      <c r="BJ507" s="403">
        <v>168</v>
      </c>
      <c r="BK507" s="402">
        <v>140</v>
      </c>
      <c r="BL507" s="553">
        <v>120</v>
      </c>
      <c r="BM507" s="403">
        <v>1077</v>
      </c>
      <c r="BN507" s="402">
        <v>908</v>
      </c>
      <c r="BO507" s="553">
        <v>943</v>
      </c>
      <c r="BP507" s="490">
        <f t="shared" si="401"/>
        <v>319</v>
      </c>
      <c r="BQ507" s="475">
        <f t="shared" si="402"/>
        <v>378</v>
      </c>
      <c r="BR507" s="405">
        <f t="shared" si="403"/>
        <v>356</v>
      </c>
      <c r="BS507" s="557"/>
      <c r="BT507" s="558"/>
      <c r="BU507" s="558"/>
      <c r="BV507" s="558"/>
      <c r="BW507" s="472"/>
      <c r="BX507" s="472"/>
      <c r="BY507" s="559"/>
      <c r="BZ507" s="560"/>
      <c r="CA507" s="558"/>
      <c r="CB507" s="558"/>
      <c r="CC507" s="558"/>
      <c r="CD507" s="558"/>
      <c r="CE507" s="558"/>
      <c r="CF507" s="472"/>
      <c r="CG507" s="559"/>
      <c r="CH507" s="560"/>
      <c r="CI507" s="558"/>
      <c r="CJ507" s="558"/>
      <c r="CK507" s="558"/>
      <c r="CL507" s="558"/>
      <c r="CM507" s="558"/>
      <c r="CN507" s="472"/>
      <c r="CO507" s="489" t="str">
        <f t="shared" si="404"/>
        <v/>
      </c>
      <c r="CP507" s="397" t="str">
        <f t="shared" si="405"/>
        <v/>
      </c>
      <c r="CQ507" s="397" t="str">
        <f t="shared" si="406"/>
        <v/>
      </c>
      <c r="CR507" s="397" t="str">
        <f t="shared" si="407"/>
        <v/>
      </c>
      <c r="CS507" s="397" t="str">
        <f t="shared" si="408"/>
        <v/>
      </c>
      <c r="CT507" s="397" t="str">
        <f t="shared" si="409"/>
        <v/>
      </c>
      <c r="CU507" s="397" t="str">
        <f t="shared" si="410"/>
        <v/>
      </c>
      <c r="CV507" s="491" t="str">
        <f t="shared" si="411"/>
        <v/>
      </c>
      <c r="CW507" s="379"/>
      <c r="CX507" s="399"/>
      <c r="CY507" s="472"/>
      <c r="CZ507" s="400"/>
      <c r="DA507" s="399"/>
      <c r="DB507" s="472"/>
      <c r="DC507" s="404" t="str">
        <f t="shared" si="412"/>
        <v/>
      </c>
      <c r="DD507" s="404" t="str">
        <f t="shared" si="413"/>
        <v/>
      </c>
      <c r="DE507" s="405" t="str">
        <f t="shared" si="414"/>
        <v/>
      </c>
      <c r="DF507" s="379"/>
      <c r="DG507" s="399"/>
      <c r="DH507" s="472"/>
      <c r="DI507" s="400"/>
      <c r="DJ507" s="399"/>
      <c r="DK507" s="472"/>
      <c r="DL507" s="400"/>
      <c r="DM507" s="399"/>
      <c r="DN507" s="472"/>
      <c r="DO507" s="400"/>
      <c r="DP507" s="399"/>
      <c r="DQ507" s="472"/>
      <c r="DR507" s="404" t="str">
        <f t="shared" si="415"/>
        <v/>
      </c>
      <c r="DS507" s="404" t="str">
        <f t="shared" si="416"/>
        <v/>
      </c>
      <c r="DT507" s="405" t="str">
        <f t="shared" si="417"/>
        <v/>
      </c>
      <c r="EE507" s="411"/>
    </row>
    <row r="508" spans="1:135">
      <c r="A508" s="512" t="s">
        <v>511</v>
      </c>
      <c r="B508" s="511" t="s">
        <v>287</v>
      </c>
      <c r="C508" s="512">
        <v>229115</v>
      </c>
      <c r="D508" s="512">
        <v>1</v>
      </c>
      <c r="E508" s="395">
        <v>4533</v>
      </c>
      <c r="F508" s="395">
        <v>4445</v>
      </c>
      <c r="G508" s="395">
        <v>3951</v>
      </c>
      <c r="H508" s="395">
        <v>3802</v>
      </c>
      <c r="I508" s="472">
        <v>3922</v>
      </c>
      <c r="J508" s="472">
        <v>4518</v>
      </c>
      <c r="K508" s="394">
        <v>3645</v>
      </c>
      <c r="L508" s="395">
        <v>3227</v>
      </c>
      <c r="M508" s="556">
        <v>3136</v>
      </c>
      <c r="N508" s="395">
        <v>3410</v>
      </c>
      <c r="O508" s="555">
        <v>3971</v>
      </c>
      <c r="P508" s="396">
        <v>4057</v>
      </c>
      <c r="Q508" s="556">
        <v>4285</v>
      </c>
      <c r="R508" s="395">
        <v>4326</v>
      </c>
      <c r="S508" s="556">
        <v>3833</v>
      </c>
      <c r="T508" s="395">
        <v>3743</v>
      </c>
      <c r="U508" s="395">
        <v>3862</v>
      </c>
      <c r="V508" s="472">
        <v>4442</v>
      </c>
      <c r="W508" s="394"/>
      <c r="X508" s="395"/>
      <c r="Y508" s="395"/>
      <c r="Z508" s="395"/>
      <c r="AA508" s="396"/>
      <c r="AB508" s="396"/>
      <c r="AC508" s="553">
        <v>20</v>
      </c>
      <c r="AD508" s="395"/>
      <c r="AE508" s="395"/>
      <c r="AF508" s="395"/>
      <c r="AG508" s="395"/>
      <c r="AH508" s="472"/>
      <c r="AI508" s="489">
        <f t="shared" si="386"/>
        <v>3645</v>
      </c>
      <c r="AJ508" s="397">
        <f t="shared" si="387"/>
        <v>3227</v>
      </c>
      <c r="AK508" s="397">
        <f t="shared" si="388"/>
        <v>3136</v>
      </c>
      <c r="AL508" s="397">
        <f t="shared" si="389"/>
        <v>3410</v>
      </c>
      <c r="AM508" s="397">
        <f t="shared" si="390"/>
        <v>3971</v>
      </c>
      <c r="AN508" s="397">
        <f t="shared" si="391"/>
        <v>4057</v>
      </c>
      <c r="AO508" s="397">
        <f t="shared" si="392"/>
        <v>4265</v>
      </c>
      <c r="AP508" s="397">
        <f t="shared" si="393"/>
        <v>4326</v>
      </c>
      <c r="AQ508" s="397">
        <f t="shared" si="394"/>
        <v>3833</v>
      </c>
      <c r="AR508" s="397">
        <f t="shared" si="395"/>
        <v>3743</v>
      </c>
      <c r="AS508" s="397">
        <f t="shared" si="396"/>
        <v>3862</v>
      </c>
      <c r="AT508" s="398">
        <f t="shared" si="397"/>
        <v>4442</v>
      </c>
      <c r="AU508" s="379">
        <v>3104</v>
      </c>
      <c r="AV508" s="395">
        <v>3189</v>
      </c>
      <c r="AW508" s="472">
        <v>3560</v>
      </c>
      <c r="AX508" s="400">
        <v>386</v>
      </c>
      <c r="AY508" s="395">
        <v>431</v>
      </c>
      <c r="AZ508" s="472">
        <v>544</v>
      </c>
      <c r="BA508" s="489">
        <f t="shared" si="398"/>
        <v>253</v>
      </c>
      <c r="BB508" s="397">
        <f t="shared" si="399"/>
        <v>242</v>
      </c>
      <c r="BC508" s="398">
        <f t="shared" si="400"/>
        <v>338</v>
      </c>
      <c r="BD508" s="401">
        <v>2210</v>
      </c>
      <c r="BE508" s="402">
        <v>2272</v>
      </c>
      <c r="BF508" s="553">
        <v>2450</v>
      </c>
      <c r="BG508" s="403">
        <v>2053</v>
      </c>
      <c r="BH508" s="402">
        <v>1871</v>
      </c>
      <c r="BI508" s="553">
        <v>1814</v>
      </c>
      <c r="BJ508" s="403">
        <v>176</v>
      </c>
      <c r="BK508" s="402">
        <v>158</v>
      </c>
      <c r="BL508" s="553">
        <v>172</v>
      </c>
      <c r="BM508" s="403">
        <v>1135</v>
      </c>
      <c r="BN508" s="402">
        <v>1174</v>
      </c>
      <c r="BO508" s="553">
        <v>1202</v>
      </c>
      <c r="BP508" s="490">
        <f t="shared" si="401"/>
        <v>450</v>
      </c>
      <c r="BQ508" s="475">
        <f t="shared" si="402"/>
        <v>453</v>
      </c>
      <c r="BR508" s="405">
        <f t="shared" si="403"/>
        <v>441</v>
      </c>
      <c r="BS508" s="557"/>
      <c r="BT508" s="558"/>
      <c r="BU508" s="558"/>
      <c r="BV508" s="558"/>
      <c r="BW508" s="472"/>
      <c r="BX508" s="472"/>
      <c r="BY508" s="559"/>
      <c r="BZ508" s="560"/>
      <c r="CA508" s="558"/>
      <c r="CB508" s="558"/>
      <c r="CC508" s="558"/>
      <c r="CD508" s="558"/>
      <c r="CE508" s="558"/>
      <c r="CF508" s="472"/>
      <c r="CG508" s="559"/>
      <c r="CH508" s="560"/>
      <c r="CI508" s="558"/>
      <c r="CJ508" s="558"/>
      <c r="CK508" s="558"/>
      <c r="CL508" s="558"/>
      <c r="CM508" s="558"/>
      <c r="CN508" s="472"/>
      <c r="CO508" s="489" t="str">
        <f t="shared" si="404"/>
        <v/>
      </c>
      <c r="CP508" s="397" t="str">
        <f t="shared" si="405"/>
        <v/>
      </c>
      <c r="CQ508" s="397" t="str">
        <f t="shared" si="406"/>
        <v/>
      </c>
      <c r="CR508" s="397" t="str">
        <f t="shared" si="407"/>
        <v/>
      </c>
      <c r="CS508" s="397" t="str">
        <f t="shared" si="408"/>
        <v/>
      </c>
      <c r="CT508" s="397" t="str">
        <f t="shared" si="409"/>
        <v/>
      </c>
      <c r="CU508" s="397" t="str">
        <f t="shared" si="410"/>
        <v/>
      </c>
      <c r="CV508" s="491" t="str">
        <f t="shared" si="411"/>
        <v/>
      </c>
      <c r="CW508" s="379"/>
      <c r="CX508" s="399"/>
      <c r="CY508" s="472"/>
      <c r="CZ508" s="400"/>
      <c r="DA508" s="399"/>
      <c r="DB508" s="472"/>
      <c r="DC508" s="404" t="str">
        <f t="shared" si="412"/>
        <v/>
      </c>
      <c r="DD508" s="404" t="str">
        <f t="shared" si="413"/>
        <v/>
      </c>
      <c r="DE508" s="405" t="str">
        <f t="shared" si="414"/>
        <v/>
      </c>
      <c r="DF508" s="379"/>
      <c r="DG508" s="399"/>
      <c r="DH508" s="472"/>
      <c r="DI508" s="400"/>
      <c r="DJ508" s="399"/>
      <c r="DK508" s="472"/>
      <c r="DL508" s="400"/>
      <c r="DM508" s="399"/>
      <c r="DN508" s="472"/>
      <c r="DO508" s="400"/>
      <c r="DP508" s="399"/>
      <c r="DQ508" s="472"/>
      <c r="DR508" s="404" t="str">
        <f t="shared" si="415"/>
        <v/>
      </c>
      <c r="DS508" s="404" t="str">
        <f t="shared" si="416"/>
        <v/>
      </c>
      <c r="DT508" s="405" t="str">
        <f t="shared" si="417"/>
        <v/>
      </c>
      <c r="EE508" s="411"/>
    </row>
    <row r="509" spans="1:135">
      <c r="A509" s="512" t="s">
        <v>511</v>
      </c>
      <c r="B509" s="511" t="s">
        <v>288</v>
      </c>
      <c r="C509" s="512">
        <v>225511</v>
      </c>
      <c r="D509" s="512">
        <v>1</v>
      </c>
      <c r="E509" s="395">
        <v>3457</v>
      </c>
      <c r="F509" s="395">
        <v>3325</v>
      </c>
      <c r="G509" s="395">
        <v>3389</v>
      </c>
      <c r="H509" s="395">
        <v>3461</v>
      </c>
      <c r="I509" s="472">
        <v>3472</v>
      </c>
      <c r="J509" s="472">
        <v>3609</v>
      </c>
      <c r="K509" s="394">
        <v>2253</v>
      </c>
      <c r="L509" s="395">
        <v>2576</v>
      </c>
      <c r="M509" s="395">
        <v>2952</v>
      </c>
      <c r="N509" s="395">
        <v>2941</v>
      </c>
      <c r="O509" s="396">
        <v>2847</v>
      </c>
      <c r="P509" s="396">
        <v>3213</v>
      </c>
      <c r="Q509" s="395">
        <v>3142</v>
      </c>
      <c r="R509" s="395">
        <v>3092</v>
      </c>
      <c r="S509" s="556">
        <v>3044</v>
      </c>
      <c r="T509" s="395">
        <v>3218</v>
      </c>
      <c r="U509" s="395">
        <v>3250</v>
      </c>
      <c r="V509" s="472">
        <v>3292</v>
      </c>
      <c r="W509" s="394"/>
      <c r="X509" s="395"/>
      <c r="Y509" s="395"/>
      <c r="Z509" s="395"/>
      <c r="AA509" s="396"/>
      <c r="AB509" s="396"/>
      <c r="AC509" s="553">
        <v>17</v>
      </c>
      <c r="AD509" s="395"/>
      <c r="AE509" s="395"/>
      <c r="AF509" s="395"/>
      <c r="AG509" s="395"/>
      <c r="AH509" s="472"/>
      <c r="AI509" s="489">
        <f t="shared" si="386"/>
        <v>2253</v>
      </c>
      <c r="AJ509" s="397">
        <f t="shared" si="387"/>
        <v>2576</v>
      </c>
      <c r="AK509" s="397">
        <f t="shared" si="388"/>
        <v>2952</v>
      </c>
      <c r="AL509" s="397">
        <f t="shared" si="389"/>
        <v>2941</v>
      </c>
      <c r="AM509" s="397">
        <f t="shared" si="390"/>
        <v>2847</v>
      </c>
      <c r="AN509" s="397">
        <f t="shared" si="391"/>
        <v>3213</v>
      </c>
      <c r="AO509" s="397">
        <f t="shared" si="392"/>
        <v>3125</v>
      </c>
      <c r="AP509" s="397">
        <f t="shared" si="393"/>
        <v>3092</v>
      </c>
      <c r="AQ509" s="397">
        <f t="shared" si="394"/>
        <v>3044</v>
      </c>
      <c r="AR509" s="397">
        <f t="shared" si="395"/>
        <v>3218</v>
      </c>
      <c r="AS509" s="397">
        <f t="shared" si="396"/>
        <v>3250</v>
      </c>
      <c r="AT509" s="398">
        <f t="shared" si="397"/>
        <v>3292</v>
      </c>
      <c r="AU509" s="379">
        <v>2481</v>
      </c>
      <c r="AV509" s="395">
        <v>2517</v>
      </c>
      <c r="AW509" s="472">
        <v>2584</v>
      </c>
      <c r="AX509" s="400">
        <v>385</v>
      </c>
      <c r="AY509" s="395">
        <v>378</v>
      </c>
      <c r="AZ509" s="472">
        <v>371</v>
      </c>
      <c r="BA509" s="489">
        <f t="shared" si="398"/>
        <v>352</v>
      </c>
      <c r="BB509" s="397">
        <f t="shared" si="399"/>
        <v>355</v>
      </c>
      <c r="BC509" s="398">
        <f t="shared" si="400"/>
        <v>337</v>
      </c>
      <c r="BD509" s="401">
        <v>1231</v>
      </c>
      <c r="BE509" s="402">
        <v>1375</v>
      </c>
      <c r="BF509" s="553">
        <v>1307</v>
      </c>
      <c r="BG509" s="403">
        <v>1059</v>
      </c>
      <c r="BH509" s="402">
        <v>1243</v>
      </c>
      <c r="BI509" s="553">
        <v>1374</v>
      </c>
      <c r="BJ509" s="403">
        <v>299</v>
      </c>
      <c r="BK509" s="402">
        <v>315</v>
      </c>
      <c r="BL509" s="553">
        <v>272</v>
      </c>
      <c r="BM509" s="403">
        <v>902</v>
      </c>
      <c r="BN509" s="402">
        <v>1005</v>
      </c>
      <c r="BO509" s="553">
        <v>1049</v>
      </c>
      <c r="BP509" s="490">
        <f t="shared" si="401"/>
        <v>415</v>
      </c>
      <c r="BQ509" s="475">
        <f t="shared" si="402"/>
        <v>518</v>
      </c>
      <c r="BR509" s="405">
        <f t="shared" si="403"/>
        <v>497</v>
      </c>
      <c r="BS509" s="557"/>
      <c r="BT509" s="558"/>
      <c r="BU509" s="558"/>
      <c r="BV509" s="558"/>
      <c r="BW509" s="472"/>
      <c r="BX509" s="472"/>
      <c r="BY509" s="559"/>
      <c r="BZ509" s="560"/>
      <c r="CA509" s="558"/>
      <c r="CB509" s="558"/>
      <c r="CC509" s="558"/>
      <c r="CD509" s="558"/>
      <c r="CE509" s="558"/>
      <c r="CF509" s="472"/>
      <c r="CG509" s="559"/>
      <c r="CH509" s="560"/>
      <c r="CI509" s="558"/>
      <c r="CJ509" s="558"/>
      <c r="CK509" s="558"/>
      <c r="CL509" s="558"/>
      <c r="CM509" s="558"/>
      <c r="CN509" s="472"/>
      <c r="CO509" s="489" t="str">
        <f t="shared" si="404"/>
        <v/>
      </c>
      <c r="CP509" s="397" t="str">
        <f t="shared" si="405"/>
        <v/>
      </c>
      <c r="CQ509" s="397" t="str">
        <f t="shared" si="406"/>
        <v/>
      </c>
      <c r="CR509" s="397" t="str">
        <f t="shared" si="407"/>
        <v/>
      </c>
      <c r="CS509" s="397" t="str">
        <f t="shared" si="408"/>
        <v/>
      </c>
      <c r="CT509" s="397" t="str">
        <f t="shared" si="409"/>
        <v/>
      </c>
      <c r="CU509" s="397" t="str">
        <f t="shared" si="410"/>
        <v/>
      </c>
      <c r="CV509" s="491" t="str">
        <f t="shared" si="411"/>
        <v/>
      </c>
      <c r="CW509" s="379"/>
      <c r="CX509" s="399"/>
      <c r="CY509" s="472"/>
      <c r="CZ509" s="400"/>
      <c r="DA509" s="399"/>
      <c r="DB509" s="472"/>
      <c r="DC509" s="404" t="str">
        <f t="shared" si="412"/>
        <v/>
      </c>
      <c r="DD509" s="404" t="str">
        <f t="shared" si="413"/>
        <v/>
      </c>
      <c r="DE509" s="405" t="str">
        <f t="shared" si="414"/>
        <v/>
      </c>
      <c r="DF509" s="379"/>
      <c r="DG509" s="399"/>
      <c r="DH509" s="472"/>
      <c r="DI509" s="400"/>
      <c r="DJ509" s="399"/>
      <c r="DK509" s="472"/>
      <c r="DL509" s="400"/>
      <c r="DM509" s="399"/>
      <c r="DN509" s="472"/>
      <c r="DO509" s="400"/>
      <c r="DP509" s="399"/>
      <c r="DQ509" s="472"/>
      <c r="DR509" s="404" t="str">
        <f t="shared" si="415"/>
        <v/>
      </c>
      <c r="DS509" s="404" t="str">
        <f t="shared" si="416"/>
        <v/>
      </c>
      <c r="DT509" s="405" t="str">
        <f t="shared" si="417"/>
        <v/>
      </c>
      <c r="EE509" s="411"/>
    </row>
    <row r="510" spans="1:135">
      <c r="A510" s="512" t="s">
        <v>511</v>
      </c>
      <c r="B510" s="511" t="s">
        <v>289</v>
      </c>
      <c r="C510" s="512">
        <v>227216</v>
      </c>
      <c r="D510" s="512">
        <v>1</v>
      </c>
      <c r="E510" s="395">
        <v>3029</v>
      </c>
      <c r="F510" s="395">
        <v>3440</v>
      </c>
      <c r="G510" s="395">
        <v>3356</v>
      </c>
      <c r="H510" s="395">
        <v>3643</v>
      </c>
      <c r="I510" s="472">
        <v>3696</v>
      </c>
      <c r="J510" s="472">
        <v>3570</v>
      </c>
      <c r="K510" s="394">
        <v>2268</v>
      </c>
      <c r="L510" s="395">
        <v>2292</v>
      </c>
      <c r="M510" s="395">
        <v>2449</v>
      </c>
      <c r="N510" s="395">
        <v>2691</v>
      </c>
      <c r="O510" s="396">
        <v>2844</v>
      </c>
      <c r="P510" s="396">
        <v>2816</v>
      </c>
      <c r="Q510" s="395">
        <v>2882</v>
      </c>
      <c r="R510" s="395">
        <v>3308</v>
      </c>
      <c r="S510" s="556">
        <v>3212</v>
      </c>
      <c r="T510" s="395">
        <v>3498</v>
      </c>
      <c r="U510" s="395">
        <v>3535</v>
      </c>
      <c r="V510" s="472">
        <v>3473</v>
      </c>
      <c r="W510" s="394"/>
      <c r="X510" s="395"/>
      <c r="Y510" s="395"/>
      <c r="Z510" s="395"/>
      <c r="AA510" s="396"/>
      <c r="AB510" s="396"/>
      <c r="AC510" s="553">
        <v>20</v>
      </c>
      <c r="AD510" s="395"/>
      <c r="AE510" s="395"/>
      <c r="AF510" s="395"/>
      <c r="AG510" s="395"/>
      <c r="AH510" s="472"/>
      <c r="AI510" s="489">
        <f t="shared" si="386"/>
        <v>2268</v>
      </c>
      <c r="AJ510" s="397">
        <f t="shared" si="387"/>
        <v>2292</v>
      </c>
      <c r="AK510" s="397">
        <f t="shared" si="388"/>
        <v>2449</v>
      </c>
      <c r="AL510" s="397">
        <f t="shared" si="389"/>
        <v>2691</v>
      </c>
      <c r="AM510" s="397">
        <f t="shared" si="390"/>
        <v>2844</v>
      </c>
      <c r="AN510" s="397">
        <f t="shared" si="391"/>
        <v>2816</v>
      </c>
      <c r="AO510" s="397">
        <f t="shared" si="392"/>
        <v>2862</v>
      </c>
      <c r="AP510" s="397">
        <f t="shared" si="393"/>
        <v>3308</v>
      </c>
      <c r="AQ510" s="397">
        <f t="shared" si="394"/>
        <v>3212</v>
      </c>
      <c r="AR510" s="397">
        <f t="shared" si="395"/>
        <v>3498</v>
      </c>
      <c r="AS510" s="397">
        <f t="shared" si="396"/>
        <v>3535</v>
      </c>
      <c r="AT510" s="398">
        <f t="shared" si="397"/>
        <v>3473</v>
      </c>
      <c r="AU510" s="379">
        <v>2642</v>
      </c>
      <c r="AV510" s="395">
        <v>2596</v>
      </c>
      <c r="AW510" s="472">
        <v>2549</v>
      </c>
      <c r="AX510" s="400">
        <v>459</v>
      </c>
      <c r="AY510" s="395">
        <v>543</v>
      </c>
      <c r="AZ510" s="472">
        <v>496</v>
      </c>
      <c r="BA510" s="489">
        <f t="shared" si="398"/>
        <v>397</v>
      </c>
      <c r="BB510" s="397">
        <f t="shared" si="399"/>
        <v>396</v>
      </c>
      <c r="BC510" s="398">
        <f t="shared" si="400"/>
        <v>428</v>
      </c>
      <c r="BD510" s="401">
        <v>1280</v>
      </c>
      <c r="BE510" s="402">
        <v>1251</v>
      </c>
      <c r="BF510" s="553">
        <v>1304</v>
      </c>
      <c r="BG510" s="403">
        <v>1006</v>
      </c>
      <c r="BH510" s="402">
        <v>1017</v>
      </c>
      <c r="BI510" s="553">
        <v>1146</v>
      </c>
      <c r="BJ510" s="403">
        <v>231</v>
      </c>
      <c r="BK510" s="402">
        <v>180</v>
      </c>
      <c r="BL510" s="553">
        <v>204</v>
      </c>
      <c r="BM510" s="403">
        <v>934</v>
      </c>
      <c r="BN510" s="402">
        <v>924</v>
      </c>
      <c r="BO510" s="553">
        <v>875</v>
      </c>
      <c r="BP510" s="490">
        <f t="shared" si="401"/>
        <v>399</v>
      </c>
      <c r="BQ510" s="475">
        <f t="shared" si="402"/>
        <v>461</v>
      </c>
      <c r="BR510" s="405">
        <f t="shared" si="403"/>
        <v>479</v>
      </c>
      <c r="BS510" s="557"/>
      <c r="BT510" s="558"/>
      <c r="BU510" s="558"/>
      <c r="BV510" s="558"/>
      <c r="BW510" s="472"/>
      <c r="BX510" s="472"/>
      <c r="BY510" s="559"/>
      <c r="BZ510" s="560"/>
      <c r="CA510" s="558"/>
      <c r="CB510" s="558"/>
      <c r="CC510" s="558"/>
      <c r="CD510" s="558"/>
      <c r="CE510" s="558"/>
      <c r="CF510" s="472"/>
      <c r="CG510" s="559"/>
      <c r="CH510" s="560"/>
      <c r="CI510" s="558"/>
      <c r="CJ510" s="558"/>
      <c r="CK510" s="558"/>
      <c r="CL510" s="558"/>
      <c r="CM510" s="558"/>
      <c r="CN510" s="472"/>
      <c r="CO510" s="489" t="str">
        <f t="shared" si="404"/>
        <v/>
      </c>
      <c r="CP510" s="397" t="str">
        <f t="shared" si="405"/>
        <v/>
      </c>
      <c r="CQ510" s="397" t="str">
        <f t="shared" si="406"/>
        <v/>
      </c>
      <c r="CR510" s="397" t="str">
        <f t="shared" si="407"/>
        <v/>
      </c>
      <c r="CS510" s="397" t="str">
        <f t="shared" si="408"/>
        <v/>
      </c>
      <c r="CT510" s="397" t="str">
        <f t="shared" si="409"/>
        <v/>
      </c>
      <c r="CU510" s="397" t="str">
        <f t="shared" si="410"/>
        <v/>
      </c>
      <c r="CV510" s="491" t="str">
        <f t="shared" si="411"/>
        <v/>
      </c>
      <c r="CW510" s="379"/>
      <c r="CX510" s="399"/>
      <c r="CY510" s="472"/>
      <c r="CZ510" s="400"/>
      <c r="DA510" s="399"/>
      <c r="DB510" s="472"/>
      <c r="DC510" s="404" t="str">
        <f t="shared" si="412"/>
        <v/>
      </c>
      <c r="DD510" s="404" t="str">
        <f t="shared" si="413"/>
        <v/>
      </c>
      <c r="DE510" s="405" t="str">
        <f t="shared" si="414"/>
        <v/>
      </c>
      <c r="DF510" s="379"/>
      <c r="DG510" s="399"/>
      <c r="DH510" s="472"/>
      <c r="DI510" s="400"/>
      <c r="DJ510" s="399"/>
      <c r="DK510" s="472"/>
      <c r="DL510" s="400"/>
      <c r="DM510" s="399"/>
      <c r="DN510" s="472"/>
      <c r="DO510" s="400"/>
      <c r="DP510" s="399"/>
      <c r="DQ510" s="472"/>
      <c r="DR510" s="404" t="str">
        <f t="shared" si="415"/>
        <v/>
      </c>
      <c r="DS510" s="404" t="str">
        <f t="shared" si="416"/>
        <v/>
      </c>
      <c r="DT510" s="405" t="str">
        <f t="shared" si="417"/>
        <v/>
      </c>
      <c r="EE510" s="411"/>
    </row>
    <row r="511" spans="1:135">
      <c r="A511" s="512" t="s">
        <v>511</v>
      </c>
      <c r="B511" s="669" t="s">
        <v>292</v>
      </c>
      <c r="C511" s="562">
        <v>228769</v>
      </c>
      <c r="D511" s="670">
        <v>1</v>
      </c>
      <c r="E511" s="395">
        <v>2208</v>
      </c>
      <c r="F511" s="395">
        <v>2498</v>
      </c>
      <c r="G511" s="395">
        <v>2072</v>
      </c>
      <c r="H511" s="395">
        <v>2104</v>
      </c>
      <c r="I511" s="472">
        <v>2120</v>
      </c>
      <c r="J511" s="472">
        <v>2159</v>
      </c>
      <c r="K511" s="394">
        <v>1058</v>
      </c>
      <c r="L511" s="395">
        <v>1263</v>
      </c>
      <c r="M511" s="395">
        <v>1216</v>
      </c>
      <c r="N511" s="395">
        <v>1389</v>
      </c>
      <c r="O511" s="396">
        <v>1586</v>
      </c>
      <c r="P511" s="396">
        <v>1833</v>
      </c>
      <c r="Q511" s="395">
        <v>2114</v>
      </c>
      <c r="R511" s="395">
        <v>2414</v>
      </c>
      <c r="S511" s="395">
        <v>1714</v>
      </c>
      <c r="T511" s="395">
        <v>1781</v>
      </c>
      <c r="U511" s="395">
        <v>2028</v>
      </c>
      <c r="V511" s="472">
        <v>2096</v>
      </c>
      <c r="W511" s="394"/>
      <c r="X511" s="395"/>
      <c r="Y511" s="395"/>
      <c r="Z511" s="395"/>
      <c r="AA511" s="396"/>
      <c r="AB511" s="396"/>
      <c r="AC511" s="553">
        <v>10</v>
      </c>
      <c r="AD511" s="395"/>
      <c r="AE511" s="395"/>
      <c r="AF511" s="395"/>
      <c r="AG511" s="395"/>
      <c r="AH511" s="472"/>
      <c r="AI511" s="489">
        <f t="shared" si="386"/>
        <v>1058</v>
      </c>
      <c r="AJ511" s="397">
        <f t="shared" si="387"/>
        <v>1263</v>
      </c>
      <c r="AK511" s="397">
        <f t="shared" si="388"/>
        <v>1216</v>
      </c>
      <c r="AL511" s="397">
        <f t="shared" si="389"/>
        <v>1389</v>
      </c>
      <c r="AM511" s="397">
        <f t="shared" si="390"/>
        <v>1586</v>
      </c>
      <c r="AN511" s="397">
        <f t="shared" si="391"/>
        <v>1833</v>
      </c>
      <c r="AO511" s="397">
        <f t="shared" si="392"/>
        <v>2104</v>
      </c>
      <c r="AP511" s="397">
        <f t="shared" si="393"/>
        <v>2414</v>
      </c>
      <c r="AQ511" s="397">
        <f t="shared" si="394"/>
        <v>1714</v>
      </c>
      <c r="AR511" s="397">
        <f t="shared" si="395"/>
        <v>1781</v>
      </c>
      <c r="AS511" s="397">
        <f t="shared" si="396"/>
        <v>2028</v>
      </c>
      <c r="AT511" s="398">
        <f t="shared" si="397"/>
        <v>2096</v>
      </c>
      <c r="AU511" s="379">
        <v>1142</v>
      </c>
      <c r="AV511" s="395">
        <v>1241</v>
      </c>
      <c r="AW511" s="472">
        <v>1220</v>
      </c>
      <c r="AX511" s="400">
        <v>338</v>
      </c>
      <c r="AY511" s="502">
        <v>487</v>
      </c>
      <c r="AZ511" s="472">
        <v>468</v>
      </c>
      <c r="BA511" s="489">
        <f t="shared" si="398"/>
        <v>301</v>
      </c>
      <c r="BB511" s="397">
        <f t="shared" si="399"/>
        <v>300</v>
      </c>
      <c r="BC511" s="398">
        <f t="shared" si="400"/>
        <v>408</v>
      </c>
      <c r="BD511" s="401">
        <v>660</v>
      </c>
      <c r="BE511" s="402">
        <v>678</v>
      </c>
      <c r="BF511" s="553">
        <v>779</v>
      </c>
      <c r="BG511" s="403">
        <v>460</v>
      </c>
      <c r="BH511" s="402">
        <v>545</v>
      </c>
      <c r="BI511" s="553">
        <v>526</v>
      </c>
      <c r="BJ511" s="403">
        <v>111</v>
      </c>
      <c r="BK511" s="402">
        <v>133</v>
      </c>
      <c r="BL511" s="553">
        <v>143</v>
      </c>
      <c r="BM511" s="403">
        <v>554</v>
      </c>
      <c r="BN511" s="402">
        <v>699</v>
      </c>
      <c r="BO511" s="553">
        <v>835</v>
      </c>
      <c r="BP511" s="490">
        <f t="shared" si="401"/>
        <v>261</v>
      </c>
      <c r="BQ511" s="475">
        <f t="shared" si="402"/>
        <v>323</v>
      </c>
      <c r="BR511" s="405">
        <f t="shared" si="403"/>
        <v>347</v>
      </c>
      <c r="BS511" s="557"/>
      <c r="BT511" s="558"/>
      <c r="BU511" s="558"/>
      <c r="BV511" s="558"/>
      <c r="BW511" s="472"/>
      <c r="BX511" s="472"/>
      <c r="BY511" s="559"/>
      <c r="BZ511" s="560"/>
      <c r="CA511" s="558"/>
      <c r="CB511" s="558"/>
      <c r="CC511" s="558"/>
      <c r="CD511" s="558"/>
      <c r="CE511" s="558"/>
      <c r="CF511" s="472"/>
      <c r="CG511" s="559"/>
      <c r="CH511" s="560"/>
      <c r="CI511" s="558"/>
      <c r="CJ511" s="558"/>
      <c r="CK511" s="558"/>
      <c r="CL511" s="558"/>
      <c r="CM511" s="558"/>
      <c r="CN511" s="472"/>
      <c r="CO511" s="489" t="str">
        <f t="shared" si="404"/>
        <v/>
      </c>
      <c r="CP511" s="397" t="str">
        <f t="shared" si="405"/>
        <v/>
      </c>
      <c r="CQ511" s="397" t="str">
        <f t="shared" si="406"/>
        <v/>
      </c>
      <c r="CR511" s="397" t="str">
        <f t="shared" si="407"/>
        <v/>
      </c>
      <c r="CS511" s="397" t="str">
        <f t="shared" si="408"/>
        <v/>
      </c>
      <c r="CT511" s="397" t="str">
        <f t="shared" si="409"/>
        <v/>
      </c>
      <c r="CU511" s="397" t="str">
        <f t="shared" si="410"/>
        <v/>
      </c>
      <c r="CV511" s="491" t="str">
        <f t="shared" si="411"/>
        <v/>
      </c>
      <c r="CW511" s="379"/>
      <c r="CX511" s="399"/>
      <c r="CY511" s="472"/>
      <c r="CZ511" s="400"/>
      <c r="DA511" s="399"/>
      <c r="DB511" s="472"/>
      <c r="DC511" s="404" t="str">
        <f t="shared" si="412"/>
        <v/>
      </c>
      <c r="DD511" s="404" t="str">
        <f t="shared" si="413"/>
        <v/>
      </c>
      <c r="DE511" s="405" t="str">
        <f t="shared" si="414"/>
        <v/>
      </c>
      <c r="DF511" s="379"/>
      <c r="DG511" s="399"/>
      <c r="DH511" s="472"/>
      <c r="DI511" s="400"/>
      <c r="DJ511" s="399"/>
      <c r="DK511" s="472"/>
      <c r="DL511" s="400"/>
      <c r="DM511" s="399"/>
      <c r="DN511" s="472"/>
      <c r="DO511" s="400"/>
      <c r="DP511" s="399"/>
      <c r="DQ511" s="472"/>
      <c r="DR511" s="404" t="str">
        <f t="shared" si="415"/>
        <v/>
      </c>
      <c r="DS511" s="404" t="str">
        <f t="shared" si="416"/>
        <v/>
      </c>
      <c r="DT511" s="405" t="str">
        <f t="shared" si="417"/>
        <v/>
      </c>
      <c r="EE511" s="411"/>
    </row>
    <row r="512" spans="1:135">
      <c r="A512" s="512" t="s">
        <v>511</v>
      </c>
      <c r="B512" s="561" t="s">
        <v>290</v>
      </c>
      <c r="C512" s="562">
        <v>228778</v>
      </c>
      <c r="D512" s="514">
        <v>1</v>
      </c>
      <c r="E512" s="395">
        <v>7918</v>
      </c>
      <c r="F512" s="395">
        <v>6536</v>
      </c>
      <c r="G512" s="395">
        <v>6782</v>
      </c>
      <c r="H512" s="395">
        <v>6833</v>
      </c>
      <c r="I512" s="472">
        <v>7410</v>
      </c>
      <c r="J512" s="472">
        <v>7435</v>
      </c>
      <c r="K512" s="394">
        <v>5656</v>
      </c>
      <c r="L512" s="395">
        <v>6630</v>
      </c>
      <c r="M512" s="395">
        <v>6596</v>
      </c>
      <c r="N512" s="395">
        <v>6921</v>
      </c>
      <c r="O512" s="555">
        <v>7558</v>
      </c>
      <c r="P512" s="396">
        <v>7197</v>
      </c>
      <c r="Q512" s="556">
        <v>7832</v>
      </c>
      <c r="R512" s="556">
        <v>6480</v>
      </c>
      <c r="S512" s="556">
        <v>6741</v>
      </c>
      <c r="T512" s="395">
        <v>6789</v>
      </c>
      <c r="U512" s="395">
        <v>7364</v>
      </c>
      <c r="V512" s="472">
        <v>7378</v>
      </c>
      <c r="W512" s="394"/>
      <c r="X512" s="395"/>
      <c r="Y512" s="395"/>
      <c r="Z512" s="395"/>
      <c r="AA512" s="396"/>
      <c r="AB512" s="396"/>
      <c r="AC512" s="553">
        <v>17</v>
      </c>
      <c r="AD512" s="395"/>
      <c r="AE512" s="395"/>
      <c r="AF512" s="395"/>
      <c r="AG512" s="395"/>
      <c r="AH512" s="472"/>
      <c r="AI512" s="489">
        <f t="shared" si="386"/>
        <v>5656</v>
      </c>
      <c r="AJ512" s="397">
        <f t="shared" si="387"/>
        <v>6630</v>
      </c>
      <c r="AK512" s="397">
        <f t="shared" si="388"/>
        <v>6596</v>
      </c>
      <c r="AL512" s="397">
        <f t="shared" si="389"/>
        <v>6921</v>
      </c>
      <c r="AM512" s="397">
        <f t="shared" si="390"/>
        <v>7558</v>
      </c>
      <c r="AN512" s="397">
        <f t="shared" si="391"/>
        <v>7197</v>
      </c>
      <c r="AO512" s="397">
        <f t="shared" si="392"/>
        <v>7815</v>
      </c>
      <c r="AP512" s="397">
        <f t="shared" si="393"/>
        <v>6480</v>
      </c>
      <c r="AQ512" s="397">
        <f t="shared" si="394"/>
        <v>6741</v>
      </c>
      <c r="AR512" s="397">
        <f t="shared" si="395"/>
        <v>6789</v>
      </c>
      <c r="AS512" s="397">
        <f t="shared" si="396"/>
        <v>7364</v>
      </c>
      <c r="AT512" s="398">
        <f t="shared" si="397"/>
        <v>7378</v>
      </c>
      <c r="AU512" s="379">
        <v>6250</v>
      </c>
      <c r="AV512" s="395">
        <v>6732</v>
      </c>
      <c r="AW512" s="472">
        <v>6672</v>
      </c>
      <c r="AX512" s="400">
        <v>272</v>
      </c>
      <c r="AY512" s="395">
        <v>354</v>
      </c>
      <c r="AZ512" s="472">
        <v>379</v>
      </c>
      <c r="BA512" s="489">
        <f t="shared" si="398"/>
        <v>267</v>
      </c>
      <c r="BB512" s="397">
        <f t="shared" si="399"/>
        <v>278</v>
      </c>
      <c r="BC512" s="398">
        <f t="shared" si="400"/>
        <v>327</v>
      </c>
      <c r="BD512" s="401">
        <v>5777</v>
      </c>
      <c r="BE512" s="402">
        <v>5537</v>
      </c>
      <c r="BF512" s="553">
        <v>6054</v>
      </c>
      <c r="BG512" s="403">
        <v>4310</v>
      </c>
      <c r="BH512" s="402">
        <v>4964</v>
      </c>
      <c r="BI512" s="553">
        <v>5158</v>
      </c>
      <c r="BJ512" s="403">
        <v>227</v>
      </c>
      <c r="BK512" s="402">
        <v>175</v>
      </c>
      <c r="BL512" s="553">
        <v>231</v>
      </c>
      <c r="BM512" s="403">
        <v>864</v>
      </c>
      <c r="BN512" s="402">
        <v>828</v>
      </c>
      <c r="BO512" s="553">
        <v>878</v>
      </c>
      <c r="BP512" s="490">
        <f t="shared" si="401"/>
        <v>690</v>
      </c>
      <c r="BQ512" s="475">
        <f t="shared" si="402"/>
        <v>657</v>
      </c>
      <c r="BR512" s="405">
        <f t="shared" si="403"/>
        <v>652</v>
      </c>
      <c r="BS512" s="557"/>
      <c r="BT512" s="558"/>
      <c r="BU512" s="558"/>
      <c r="BV512" s="558"/>
      <c r="BW512" s="472"/>
      <c r="BX512" s="472"/>
      <c r="BY512" s="559"/>
      <c r="BZ512" s="560"/>
      <c r="CA512" s="558"/>
      <c r="CB512" s="558"/>
      <c r="CC512" s="558"/>
      <c r="CD512" s="558"/>
      <c r="CE512" s="558"/>
      <c r="CF512" s="472"/>
      <c r="CG512" s="559"/>
      <c r="CH512" s="560"/>
      <c r="CI512" s="558"/>
      <c r="CJ512" s="558"/>
      <c r="CK512" s="558"/>
      <c r="CL512" s="558"/>
      <c r="CM512" s="558"/>
      <c r="CN512" s="472"/>
      <c r="CO512" s="489" t="str">
        <f t="shared" si="404"/>
        <v/>
      </c>
      <c r="CP512" s="397" t="str">
        <f t="shared" si="405"/>
        <v/>
      </c>
      <c r="CQ512" s="397" t="str">
        <f t="shared" si="406"/>
        <v/>
      </c>
      <c r="CR512" s="397" t="str">
        <f t="shared" si="407"/>
        <v/>
      </c>
      <c r="CS512" s="397" t="str">
        <f t="shared" si="408"/>
        <v/>
      </c>
      <c r="CT512" s="397" t="str">
        <f t="shared" si="409"/>
        <v/>
      </c>
      <c r="CU512" s="397" t="str">
        <f t="shared" si="410"/>
        <v/>
      </c>
      <c r="CV512" s="491" t="str">
        <f t="shared" si="411"/>
        <v/>
      </c>
      <c r="CW512" s="379"/>
      <c r="CX512" s="399"/>
      <c r="CY512" s="472"/>
      <c r="CZ512" s="400"/>
      <c r="DA512" s="399"/>
      <c r="DB512" s="472"/>
      <c r="DC512" s="404" t="str">
        <f t="shared" si="412"/>
        <v/>
      </c>
      <c r="DD512" s="404" t="str">
        <f t="shared" si="413"/>
        <v/>
      </c>
      <c r="DE512" s="405" t="str">
        <f t="shared" si="414"/>
        <v/>
      </c>
      <c r="DF512" s="379"/>
      <c r="DG512" s="399"/>
      <c r="DH512" s="472"/>
      <c r="DI512" s="400"/>
      <c r="DJ512" s="399"/>
      <c r="DK512" s="472"/>
      <c r="DL512" s="400"/>
      <c r="DM512" s="399"/>
      <c r="DN512" s="472"/>
      <c r="DO512" s="400"/>
      <c r="DP512" s="399"/>
      <c r="DQ512" s="472"/>
      <c r="DR512" s="404" t="str">
        <f t="shared" si="415"/>
        <v/>
      </c>
      <c r="DS512" s="404" t="str">
        <f t="shared" si="416"/>
        <v/>
      </c>
      <c r="DT512" s="405" t="str">
        <f t="shared" si="417"/>
        <v/>
      </c>
      <c r="EE512" s="411"/>
    </row>
    <row r="513" spans="1:135">
      <c r="A513" s="512" t="s">
        <v>511</v>
      </c>
      <c r="B513" s="561" t="s">
        <v>293</v>
      </c>
      <c r="C513" s="562">
        <v>228787</v>
      </c>
      <c r="D513" s="514">
        <v>1</v>
      </c>
      <c r="E513" s="395">
        <v>945</v>
      </c>
      <c r="F513" s="395">
        <v>1091</v>
      </c>
      <c r="G513" s="395">
        <v>1167</v>
      </c>
      <c r="H513" s="395">
        <v>1099</v>
      </c>
      <c r="I513" s="472">
        <v>1085</v>
      </c>
      <c r="J513" s="472">
        <v>1057</v>
      </c>
      <c r="K513" s="394">
        <v>445</v>
      </c>
      <c r="L513" s="395">
        <v>445</v>
      </c>
      <c r="M513" s="395">
        <v>491</v>
      </c>
      <c r="N513" s="395">
        <v>601</v>
      </c>
      <c r="O513" s="396">
        <v>801</v>
      </c>
      <c r="P513" s="396">
        <v>984</v>
      </c>
      <c r="Q513" s="395">
        <v>905</v>
      </c>
      <c r="R513" s="395">
        <v>1048</v>
      </c>
      <c r="S513" s="395">
        <v>1134</v>
      </c>
      <c r="T513" s="395">
        <v>1064</v>
      </c>
      <c r="U513" s="395">
        <v>1053</v>
      </c>
      <c r="V513" s="472">
        <v>1030</v>
      </c>
      <c r="W513" s="394"/>
      <c r="X513" s="395"/>
      <c r="Y513" s="395"/>
      <c r="Z513" s="395"/>
      <c r="AA513" s="396"/>
      <c r="AB513" s="396"/>
      <c r="AC513" s="553">
        <v>3</v>
      </c>
      <c r="AD513" s="395"/>
      <c r="AE513" s="395"/>
      <c r="AF513" s="395"/>
      <c r="AG513" s="395"/>
      <c r="AH513" s="472"/>
      <c r="AI513" s="489">
        <f t="shared" si="386"/>
        <v>445</v>
      </c>
      <c r="AJ513" s="397">
        <f t="shared" si="387"/>
        <v>445</v>
      </c>
      <c r="AK513" s="397">
        <f t="shared" si="388"/>
        <v>491</v>
      </c>
      <c r="AL513" s="397">
        <f t="shared" si="389"/>
        <v>601</v>
      </c>
      <c r="AM513" s="397">
        <f t="shared" si="390"/>
        <v>801</v>
      </c>
      <c r="AN513" s="397">
        <f t="shared" si="391"/>
        <v>984</v>
      </c>
      <c r="AO513" s="397">
        <f t="shared" si="392"/>
        <v>902</v>
      </c>
      <c r="AP513" s="397">
        <f t="shared" si="393"/>
        <v>1048</v>
      </c>
      <c r="AQ513" s="397">
        <f t="shared" si="394"/>
        <v>1134</v>
      </c>
      <c r="AR513" s="397">
        <f t="shared" si="395"/>
        <v>1064</v>
      </c>
      <c r="AS513" s="397">
        <f t="shared" si="396"/>
        <v>1053</v>
      </c>
      <c r="AT513" s="398">
        <f t="shared" si="397"/>
        <v>1030</v>
      </c>
      <c r="AU513" s="379">
        <v>850</v>
      </c>
      <c r="AV513" s="395">
        <v>852</v>
      </c>
      <c r="AW513" s="472">
        <v>849</v>
      </c>
      <c r="AX513" s="400">
        <v>116</v>
      </c>
      <c r="AY513" s="395">
        <v>117</v>
      </c>
      <c r="AZ513" s="472">
        <v>88</v>
      </c>
      <c r="BA513" s="489">
        <f t="shared" si="398"/>
        <v>98</v>
      </c>
      <c r="BB513" s="397">
        <f t="shared" si="399"/>
        <v>84</v>
      </c>
      <c r="BC513" s="398">
        <f t="shared" si="400"/>
        <v>93</v>
      </c>
      <c r="BD513" s="401">
        <v>443</v>
      </c>
      <c r="BE513" s="402">
        <v>546</v>
      </c>
      <c r="BF513" s="553">
        <v>532</v>
      </c>
      <c r="BG513" s="403">
        <v>259</v>
      </c>
      <c r="BH513" s="402">
        <v>270</v>
      </c>
      <c r="BI513" s="553">
        <v>292</v>
      </c>
      <c r="BJ513" s="403">
        <v>36</v>
      </c>
      <c r="BK513" s="402">
        <v>50</v>
      </c>
      <c r="BL513" s="553">
        <v>43</v>
      </c>
      <c r="BM513" s="403">
        <v>217</v>
      </c>
      <c r="BN513" s="402">
        <v>278</v>
      </c>
      <c r="BO513" s="553">
        <v>204</v>
      </c>
      <c r="BP513" s="490">
        <f t="shared" si="401"/>
        <v>105</v>
      </c>
      <c r="BQ513" s="475">
        <f t="shared" si="402"/>
        <v>110</v>
      </c>
      <c r="BR513" s="405">
        <f t="shared" si="403"/>
        <v>123</v>
      </c>
      <c r="BS513" s="557"/>
      <c r="BT513" s="558"/>
      <c r="BU513" s="558"/>
      <c r="BV513" s="558"/>
      <c r="BW513" s="472"/>
      <c r="BX513" s="472"/>
      <c r="BY513" s="559"/>
      <c r="BZ513" s="560"/>
      <c r="CA513" s="558"/>
      <c r="CB513" s="558"/>
      <c r="CC513" s="558"/>
      <c r="CD513" s="558"/>
      <c r="CE513" s="558"/>
      <c r="CF513" s="472"/>
      <c r="CG513" s="559"/>
      <c r="CH513" s="560"/>
      <c r="CI513" s="558"/>
      <c r="CJ513" s="558"/>
      <c r="CK513" s="558"/>
      <c r="CL513" s="558"/>
      <c r="CM513" s="558"/>
      <c r="CN513" s="472"/>
      <c r="CO513" s="489" t="str">
        <f t="shared" si="404"/>
        <v/>
      </c>
      <c r="CP513" s="397" t="str">
        <f t="shared" si="405"/>
        <v/>
      </c>
      <c r="CQ513" s="397" t="str">
        <f t="shared" si="406"/>
        <v/>
      </c>
      <c r="CR513" s="397" t="str">
        <f t="shared" si="407"/>
        <v/>
      </c>
      <c r="CS513" s="397" t="str">
        <f t="shared" si="408"/>
        <v/>
      </c>
      <c r="CT513" s="397" t="str">
        <f t="shared" si="409"/>
        <v/>
      </c>
      <c r="CU513" s="397" t="str">
        <f t="shared" si="410"/>
        <v/>
      </c>
      <c r="CV513" s="491" t="str">
        <f t="shared" si="411"/>
        <v/>
      </c>
      <c r="CW513" s="379"/>
      <c r="CX513" s="399"/>
      <c r="CY513" s="472"/>
      <c r="CZ513" s="400"/>
      <c r="DA513" s="399"/>
      <c r="DB513" s="472"/>
      <c r="DC513" s="404" t="str">
        <f t="shared" si="412"/>
        <v/>
      </c>
      <c r="DD513" s="404" t="str">
        <f t="shared" si="413"/>
        <v/>
      </c>
      <c r="DE513" s="405" t="str">
        <f t="shared" si="414"/>
        <v/>
      </c>
      <c r="DF513" s="379"/>
      <c r="DG513" s="399"/>
      <c r="DH513" s="472"/>
      <c r="DI513" s="400"/>
      <c r="DJ513" s="399"/>
      <c r="DK513" s="472"/>
      <c r="DL513" s="400"/>
      <c r="DM513" s="399"/>
      <c r="DN513" s="472"/>
      <c r="DO513" s="400"/>
      <c r="DP513" s="399"/>
      <c r="DQ513" s="472"/>
      <c r="DR513" s="404" t="str">
        <f t="shared" si="415"/>
        <v/>
      </c>
      <c r="DS513" s="404" t="str">
        <f t="shared" si="416"/>
        <v/>
      </c>
      <c r="DT513" s="405" t="str">
        <f t="shared" si="417"/>
        <v/>
      </c>
      <c r="EE513" s="411"/>
    </row>
    <row r="514" spans="1:135">
      <c r="A514" s="512" t="s">
        <v>511</v>
      </c>
      <c r="B514" s="511" t="s">
        <v>291</v>
      </c>
      <c r="C514" s="512">
        <v>229179</v>
      </c>
      <c r="D514" s="512">
        <v>2</v>
      </c>
      <c r="E514" s="395">
        <v>658</v>
      </c>
      <c r="F514" s="395">
        <v>638</v>
      </c>
      <c r="G514" s="395">
        <v>665</v>
      </c>
      <c r="H514" s="395">
        <v>688</v>
      </c>
      <c r="I514" s="472">
        <v>751</v>
      </c>
      <c r="J514" s="472">
        <v>740</v>
      </c>
      <c r="K514" s="394">
        <v>426</v>
      </c>
      <c r="L514" s="395">
        <v>395</v>
      </c>
      <c r="M514" s="556">
        <v>402</v>
      </c>
      <c r="N514" s="395">
        <v>336</v>
      </c>
      <c r="O514" s="555">
        <v>391</v>
      </c>
      <c r="P514" s="396">
        <v>546</v>
      </c>
      <c r="Q514" s="556">
        <v>593</v>
      </c>
      <c r="R514" s="556">
        <v>605</v>
      </c>
      <c r="S514" s="556">
        <v>649</v>
      </c>
      <c r="T514" s="395">
        <v>677</v>
      </c>
      <c r="U514" s="395">
        <v>734</v>
      </c>
      <c r="V514" s="472">
        <v>726</v>
      </c>
      <c r="W514" s="394"/>
      <c r="X514" s="395"/>
      <c r="Y514" s="395"/>
      <c r="Z514" s="395"/>
      <c r="AA514" s="396"/>
      <c r="AB514" s="396"/>
      <c r="AC514" s="553">
        <v>1</v>
      </c>
      <c r="AD514" s="395"/>
      <c r="AE514" s="395"/>
      <c r="AF514" s="395"/>
      <c r="AG514" s="395"/>
      <c r="AH514" s="472"/>
      <c r="AI514" s="489">
        <f t="shared" si="386"/>
        <v>426</v>
      </c>
      <c r="AJ514" s="397">
        <f t="shared" si="387"/>
        <v>395</v>
      </c>
      <c r="AK514" s="397">
        <f t="shared" si="388"/>
        <v>402</v>
      </c>
      <c r="AL514" s="397">
        <f t="shared" si="389"/>
        <v>336</v>
      </c>
      <c r="AM514" s="397">
        <f t="shared" si="390"/>
        <v>391</v>
      </c>
      <c r="AN514" s="397">
        <f t="shared" si="391"/>
        <v>546</v>
      </c>
      <c r="AO514" s="397">
        <f t="shared" si="392"/>
        <v>592</v>
      </c>
      <c r="AP514" s="397">
        <f t="shared" si="393"/>
        <v>605</v>
      </c>
      <c r="AQ514" s="397">
        <f t="shared" si="394"/>
        <v>649</v>
      </c>
      <c r="AR514" s="397">
        <f t="shared" si="395"/>
        <v>677</v>
      </c>
      <c r="AS514" s="397">
        <f t="shared" si="396"/>
        <v>734</v>
      </c>
      <c r="AT514" s="398">
        <f t="shared" si="397"/>
        <v>726</v>
      </c>
      <c r="AU514" s="379">
        <v>456</v>
      </c>
      <c r="AV514" s="395">
        <v>504</v>
      </c>
      <c r="AW514" s="472">
        <v>520</v>
      </c>
      <c r="AX514" s="400">
        <v>122</v>
      </c>
      <c r="AY514" s="395">
        <v>125</v>
      </c>
      <c r="AZ514" s="472">
        <v>110</v>
      </c>
      <c r="BA514" s="489">
        <f t="shared" si="398"/>
        <v>99</v>
      </c>
      <c r="BB514" s="397">
        <f t="shared" si="399"/>
        <v>105</v>
      </c>
      <c r="BC514" s="398">
        <f t="shared" si="400"/>
        <v>96</v>
      </c>
      <c r="BD514" s="401">
        <v>154</v>
      </c>
      <c r="BE514" s="402">
        <v>224</v>
      </c>
      <c r="BF514" s="553">
        <v>270</v>
      </c>
      <c r="BG514" s="403">
        <v>182</v>
      </c>
      <c r="BH514" s="402">
        <v>155</v>
      </c>
      <c r="BI514" s="553">
        <v>189</v>
      </c>
      <c r="BJ514" s="403">
        <v>23</v>
      </c>
      <c r="BK514" s="402">
        <v>32</v>
      </c>
      <c r="BL514" s="553">
        <v>24</v>
      </c>
      <c r="BM514" s="403">
        <v>160</v>
      </c>
      <c r="BN514" s="402">
        <v>217</v>
      </c>
      <c r="BO514" s="553">
        <v>216</v>
      </c>
      <c r="BP514" s="490">
        <f t="shared" si="401"/>
        <v>54</v>
      </c>
      <c r="BQ514" s="475">
        <f t="shared" si="402"/>
        <v>73</v>
      </c>
      <c r="BR514" s="405">
        <f t="shared" si="403"/>
        <v>82</v>
      </c>
      <c r="BS514" s="557"/>
      <c r="BT514" s="558"/>
      <c r="BU514" s="558"/>
      <c r="BV514" s="558"/>
      <c r="BW514" s="472"/>
      <c r="BX514" s="472"/>
      <c r="BY514" s="559"/>
      <c r="BZ514" s="560"/>
      <c r="CA514" s="558"/>
      <c r="CB514" s="558"/>
      <c r="CC514" s="558"/>
      <c r="CD514" s="558"/>
      <c r="CE514" s="558"/>
      <c r="CF514" s="472"/>
      <c r="CG514" s="559"/>
      <c r="CH514" s="560"/>
      <c r="CI514" s="558"/>
      <c r="CJ514" s="558"/>
      <c r="CK514" s="558"/>
      <c r="CL514" s="558"/>
      <c r="CM514" s="558"/>
      <c r="CN514" s="472"/>
      <c r="CO514" s="489" t="str">
        <f t="shared" si="404"/>
        <v/>
      </c>
      <c r="CP514" s="397" t="str">
        <f t="shared" si="405"/>
        <v/>
      </c>
      <c r="CQ514" s="397" t="str">
        <f t="shared" si="406"/>
        <v/>
      </c>
      <c r="CR514" s="397" t="str">
        <f t="shared" si="407"/>
        <v/>
      </c>
      <c r="CS514" s="397" t="str">
        <f t="shared" si="408"/>
        <v/>
      </c>
      <c r="CT514" s="397" t="str">
        <f t="shared" si="409"/>
        <v/>
      </c>
      <c r="CU514" s="397" t="str">
        <f t="shared" si="410"/>
        <v/>
      </c>
      <c r="CV514" s="491" t="str">
        <f t="shared" si="411"/>
        <v/>
      </c>
      <c r="CW514" s="379"/>
      <c r="CX514" s="399"/>
      <c r="CY514" s="472"/>
      <c r="CZ514" s="400"/>
      <c r="DA514" s="399"/>
      <c r="DB514" s="472"/>
      <c r="DC514" s="404" t="str">
        <f t="shared" si="412"/>
        <v/>
      </c>
      <c r="DD514" s="404" t="str">
        <f t="shared" si="413"/>
        <v/>
      </c>
      <c r="DE514" s="405" t="str">
        <f t="shared" si="414"/>
        <v/>
      </c>
      <c r="DF514" s="379"/>
      <c r="DG514" s="399"/>
      <c r="DH514" s="472"/>
      <c r="DI514" s="400"/>
      <c r="DJ514" s="399"/>
      <c r="DK514" s="472"/>
      <c r="DL514" s="400"/>
      <c r="DM514" s="399"/>
      <c r="DN514" s="472"/>
      <c r="DO514" s="400"/>
      <c r="DP514" s="399"/>
      <c r="DQ514" s="472"/>
      <c r="DR514" s="404" t="str">
        <f t="shared" si="415"/>
        <v/>
      </c>
      <c r="DS514" s="404" t="str">
        <f t="shared" si="416"/>
        <v/>
      </c>
      <c r="DT514" s="405" t="str">
        <f t="shared" si="417"/>
        <v/>
      </c>
      <c r="EE514" s="411"/>
    </row>
    <row r="515" spans="1:135">
      <c r="A515" s="512" t="s">
        <v>511</v>
      </c>
      <c r="B515" s="669" t="s">
        <v>312</v>
      </c>
      <c r="C515" s="562">
        <v>228796</v>
      </c>
      <c r="D515" s="670">
        <v>2</v>
      </c>
      <c r="E515" s="395">
        <v>2473</v>
      </c>
      <c r="F515" s="395">
        <v>2587</v>
      </c>
      <c r="G515" s="395">
        <v>2573</v>
      </c>
      <c r="H515" s="395">
        <v>2604</v>
      </c>
      <c r="I515" s="472">
        <v>2706</v>
      </c>
      <c r="J515" s="472">
        <v>2346</v>
      </c>
      <c r="K515" s="394">
        <v>1435</v>
      </c>
      <c r="L515" s="395">
        <v>1508</v>
      </c>
      <c r="M515" s="395">
        <v>1639</v>
      </c>
      <c r="N515" s="395">
        <v>1662</v>
      </c>
      <c r="O515" s="396">
        <v>2018</v>
      </c>
      <c r="P515" s="396">
        <v>2156</v>
      </c>
      <c r="Q515" s="395">
        <v>2310</v>
      </c>
      <c r="R515" s="556">
        <v>2421</v>
      </c>
      <c r="S515" s="556">
        <v>2321</v>
      </c>
      <c r="T515" s="395">
        <v>2181</v>
      </c>
      <c r="U515" s="395">
        <v>2446</v>
      </c>
      <c r="V515" s="472">
        <v>2017</v>
      </c>
      <c r="W515" s="394"/>
      <c r="X515" s="395"/>
      <c r="Y515" s="395"/>
      <c r="Z515" s="395"/>
      <c r="AA515" s="396"/>
      <c r="AB515" s="396"/>
      <c r="AC515" s="553">
        <v>31</v>
      </c>
      <c r="AD515" s="395"/>
      <c r="AE515" s="395"/>
      <c r="AF515" s="395"/>
      <c r="AG515" s="395"/>
      <c r="AH515" s="472"/>
      <c r="AI515" s="489">
        <f t="shared" si="386"/>
        <v>1435</v>
      </c>
      <c r="AJ515" s="397">
        <f t="shared" si="387"/>
        <v>1508</v>
      </c>
      <c r="AK515" s="397">
        <f t="shared" si="388"/>
        <v>1639</v>
      </c>
      <c r="AL515" s="397">
        <f t="shared" si="389"/>
        <v>1662</v>
      </c>
      <c r="AM515" s="397">
        <f t="shared" si="390"/>
        <v>2018</v>
      </c>
      <c r="AN515" s="397">
        <f t="shared" si="391"/>
        <v>2156</v>
      </c>
      <c r="AO515" s="397">
        <f t="shared" si="392"/>
        <v>2279</v>
      </c>
      <c r="AP515" s="397">
        <f t="shared" si="393"/>
        <v>2421</v>
      </c>
      <c r="AQ515" s="397">
        <f t="shared" si="394"/>
        <v>2321</v>
      </c>
      <c r="AR515" s="397">
        <f t="shared" si="395"/>
        <v>2181</v>
      </c>
      <c r="AS515" s="397">
        <f t="shared" si="396"/>
        <v>2446</v>
      </c>
      <c r="AT515" s="398">
        <f t="shared" si="397"/>
        <v>2017</v>
      </c>
      <c r="AU515" s="379">
        <v>1467</v>
      </c>
      <c r="AV515" s="395">
        <v>1661</v>
      </c>
      <c r="AW515" s="472">
        <v>1419</v>
      </c>
      <c r="AX515" s="400">
        <v>269</v>
      </c>
      <c r="AY515" s="395">
        <v>313</v>
      </c>
      <c r="AZ515" s="472">
        <v>264</v>
      </c>
      <c r="BA515" s="489">
        <f t="shared" si="398"/>
        <v>445</v>
      </c>
      <c r="BB515" s="397">
        <f t="shared" si="399"/>
        <v>472</v>
      </c>
      <c r="BC515" s="398">
        <f t="shared" si="400"/>
        <v>334</v>
      </c>
      <c r="BD515" s="401">
        <v>583</v>
      </c>
      <c r="BE515" s="402">
        <v>622</v>
      </c>
      <c r="BF515" s="553">
        <v>714</v>
      </c>
      <c r="BG515" s="403">
        <v>488</v>
      </c>
      <c r="BH515" s="402">
        <v>497</v>
      </c>
      <c r="BI515" s="553">
        <v>614</v>
      </c>
      <c r="BJ515" s="403">
        <v>328</v>
      </c>
      <c r="BK515" s="402">
        <v>345</v>
      </c>
      <c r="BL515" s="553">
        <v>389</v>
      </c>
      <c r="BM515" s="403">
        <v>569</v>
      </c>
      <c r="BN515" s="402">
        <v>581</v>
      </c>
      <c r="BO515" s="553">
        <v>585</v>
      </c>
      <c r="BP515" s="490">
        <f t="shared" si="401"/>
        <v>538</v>
      </c>
      <c r="BQ515" s="475">
        <f t="shared" si="402"/>
        <v>608</v>
      </c>
      <c r="BR515" s="405">
        <f t="shared" si="403"/>
        <v>591</v>
      </c>
      <c r="BS515" s="557"/>
      <c r="BT515" s="558"/>
      <c r="BU515" s="558"/>
      <c r="BV515" s="558"/>
      <c r="BW515" s="472"/>
      <c r="BX515" s="472"/>
      <c r="BY515" s="559"/>
      <c r="BZ515" s="560"/>
      <c r="CA515" s="558"/>
      <c r="CB515" s="558"/>
      <c r="CC515" s="558"/>
      <c r="CD515" s="558"/>
      <c r="CE515" s="558"/>
      <c r="CF515" s="472"/>
      <c r="CG515" s="559"/>
      <c r="CH515" s="560"/>
      <c r="CI515" s="558"/>
      <c r="CJ515" s="558"/>
      <c r="CK515" s="558"/>
      <c r="CL515" s="558"/>
      <c r="CM515" s="558"/>
      <c r="CN515" s="472"/>
      <c r="CO515" s="489" t="str">
        <f t="shared" si="404"/>
        <v/>
      </c>
      <c r="CP515" s="397" t="str">
        <f t="shared" si="405"/>
        <v/>
      </c>
      <c r="CQ515" s="397" t="str">
        <f t="shared" si="406"/>
        <v/>
      </c>
      <c r="CR515" s="397" t="str">
        <f t="shared" si="407"/>
        <v/>
      </c>
      <c r="CS515" s="397" t="str">
        <f t="shared" si="408"/>
        <v/>
      </c>
      <c r="CT515" s="397" t="str">
        <f t="shared" si="409"/>
        <v/>
      </c>
      <c r="CU515" s="397" t="str">
        <f t="shared" si="410"/>
        <v/>
      </c>
      <c r="CV515" s="491" t="str">
        <f t="shared" si="411"/>
        <v/>
      </c>
      <c r="CW515" s="379"/>
      <c r="CX515" s="399"/>
      <c r="CY515" s="472"/>
      <c r="CZ515" s="400"/>
      <c r="DA515" s="399"/>
      <c r="DB515" s="472"/>
      <c r="DC515" s="404" t="str">
        <f t="shared" si="412"/>
        <v/>
      </c>
      <c r="DD515" s="404" t="str">
        <f t="shared" si="413"/>
        <v/>
      </c>
      <c r="DE515" s="405" t="str">
        <f t="shared" si="414"/>
        <v/>
      </c>
      <c r="DF515" s="379"/>
      <c r="DG515" s="399"/>
      <c r="DH515" s="472"/>
      <c r="DI515" s="400"/>
      <c r="DJ515" s="399"/>
      <c r="DK515" s="472"/>
      <c r="DL515" s="400"/>
      <c r="DM515" s="399"/>
      <c r="DN515" s="472"/>
      <c r="DO515" s="400"/>
      <c r="DP515" s="399"/>
      <c r="DQ515" s="472"/>
      <c r="DR515" s="404" t="str">
        <f t="shared" si="415"/>
        <v/>
      </c>
      <c r="DS515" s="404" t="str">
        <f t="shared" si="416"/>
        <v/>
      </c>
      <c r="DT515" s="405" t="str">
        <f t="shared" si="417"/>
        <v/>
      </c>
      <c r="EE515" s="411"/>
    </row>
    <row r="516" spans="1:135">
      <c r="A516" s="512" t="s">
        <v>511</v>
      </c>
      <c r="B516" s="511" t="s">
        <v>294</v>
      </c>
      <c r="C516" s="512">
        <v>222831</v>
      </c>
      <c r="D516" s="512">
        <v>3</v>
      </c>
      <c r="E516" s="395">
        <v>1302</v>
      </c>
      <c r="F516" s="395">
        <v>1152</v>
      </c>
      <c r="G516" s="395">
        <v>1246</v>
      </c>
      <c r="H516" s="395">
        <v>1308</v>
      </c>
      <c r="I516" s="472">
        <v>1450</v>
      </c>
      <c r="J516" s="472">
        <v>1475</v>
      </c>
      <c r="K516" s="394">
        <v>1175</v>
      </c>
      <c r="L516" s="395">
        <v>1168</v>
      </c>
      <c r="M516" s="395">
        <v>1193</v>
      </c>
      <c r="N516" s="395">
        <v>1180</v>
      </c>
      <c r="O516" s="555">
        <v>1236</v>
      </c>
      <c r="P516" s="396">
        <v>1240</v>
      </c>
      <c r="Q516" s="395">
        <v>1250</v>
      </c>
      <c r="R516" s="395">
        <v>1096</v>
      </c>
      <c r="S516" s="395">
        <v>763</v>
      </c>
      <c r="T516" s="395">
        <v>816</v>
      </c>
      <c r="U516" s="502">
        <v>1406</v>
      </c>
      <c r="V516" s="472">
        <v>1429</v>
      </c>
      <c r="W516" s="394"/>
      <c r="X516" s="395"/>
      <c r="Y516" s="395"/>
      <c r="Z516" s="395"/>
      <c r="AA516" s="396"/>
      <c r="AB516" s="396"/>
      <c r="AC516" s="553">
        <v>9</v>
      </c>
      <c r="AD516" s="395"/>
      <c r="AE516" s="395"/>
      <c r="AF516" s="395"/>
      <c r="AG516" s="395"/>
      <c r="AH516" s="472"/>
      <c r="AI516" s="489">
        <f t="shared" si="386"/>
        <v>1175</v>
      </c>
      <c r="AJ516" s="397">
        <f t="shared" si="387"/>
        <v>1168</v>
      </c>
      <c r="AK516" s="397">
        <f t="shared" si="388"/>
        <v>1193</v>
      </c>
      <c r="AL516" s="397">
        <f t="shared" si="389"/>
        <v>1180</v>
      </c>
      <c r="AM516" s="397">
        <f t="shared" si="390"/>
        <v>1236</v>
      </c>
      <c r="AN516" s="397">
        <f t="shared" si="391"/>
        <v>1240</v>
      </c>
      <c r="AO516" s="397">
        <f t="shared" si="392"/>
        <v>1241</v>
      </c>
      <c r="AP516" s="397">
        <f t="shared" si="393"/>
        <v>1096</v>
      </c>
      <c r="AQ516" s="397">
        <f t="shared" si="394"/>
        <v>763</v>
      </c>
      <c r="AR516" s="397">
        <f t="shared" si="395"/>
        <v>816</v>
      </c>
      <c r="AS516" s="397">
        <f t="shared" si="396"/>
        <v>1406</v>
      </c>
      <c r="AT516" s="398">
        <f t="shared" si="397"/>
        <v>1429</v>
      </c>
      <c r="AU516" s="379">
        <v>492</v>
      </c>
      <c r="AV516" s="502">
        <v>831</v>
      </c>
      <c r="AW516" s="472">
        <v>795</v>
      </c>
      <c r="AX516" s="400">
        <v>152</v>
      </c>
      <c r="AY516" s="502">
        <v>268</v>
      </c>
      <c r="AZ516" s="472">
        <v>273</v>
      </c>
      <c r="BA516" s="489">
        <f t="shared" si="398"/>
        <v>172</v>
      </c>
      <c r="BB516" s="397">
        <f t="shared" si="399"/>
        <v>307</v>
      </c>
      <c r="BC516" s="398">
        <f t="shared" si="400"/>
        <v>361</v>
      </c>
      <c r="BD516" s="401">
        <v>397</v>
      </c>
      <c r="BE516" s="402">
        <v>404</v>
      </c>
      <c r="BF516" s="553">
        <v>396</v>
      </c>
      <c r="BG516" s="403">
        <v>456</v>
      </c>
      <c r="BH516" s="402">
        <v>457</v>
      </c>
      <c r="BI516" s="553">
        <v>441</v>
      </c>
      <c r="BJ516" s="403">
        <v>74</v>
      </c>
      <c r="BK516" s="402">
        <v>68</v>
      </c>
      <c r="BL516" s="553">
        <v>62</v>
      </c>
      <c r="BM516" s="403">
        <v>464</v>
      </c>
      <c r="BN516" s="402">
        <v>472</v>
      </c>
      <c r="BO516" s="553">
        <v>467</v>
      </c>
      <c r="BP516" s="490">
        <f t="shared" si="401"/>
        <v>301</v>
      </c>
      <c r="BQ516" s="475">
        <f t="shared" si="402"/>
        <v>296</v>
      </c>
      <c r="BR516" s="405">
        <f t="shared" si="403"/>
        <v>316</v>
      </c>
      <c r="BS516" s="557"/>
      <c r="BT516" s="558"/>
      <c r="BU516" s="558"/>
      <c r="BV516" s="558"/>
      <c r="BW516" s="472"/>
      <c r="BX516" s="472"/>
      <c r="BY516" s="559"/>
      <c r="BZ516" s="560"/>
      <c r="CA516" s="558"/>
      <c r="CB516" s="558"/>
      <c r="CC516" s="558"/>
      <c r="CD516" s="558"/>
      <c r="CE516" s="558"/>
      <c r="CF516" s="472"/>
      <c r="CG516" s="559"/>
      <c r="CH516" s="560"/>
      <c r="CI516" s="558"/>
      <c r="CJ516" s="558"/>
      <c r="CK516" s="558"/>
      <c r="CL516" s="558"/>
      <c r="CM516" s="558"/>
      <c r="CN516" s="472"/>
      <c r="CO516" s="489" t="str">
        <f t="shared" si="404"/>
        <v/>
      </c>
      <c r="CP516" s="397" t="str">
        <f t="shared" si="405"/>
        <v/>
      </c>
      <c r="CQ516" s="397" t="str">
        <f t="shared" si="406"/>
        <v/>
      </c>
      <c r="CR516" s="397" t="str">
        <f t="shared" si="407"/>
        <v/>
      </c>
      <c r="CS516" s="397" t="str">
        <f t="shared" si="408"/>
        <v/>
      </c>
      <c r="CT516" s="397" t="str">
        <f t="shared" si="409"/>
        <v/>
      </c>
      <c r="CU516" s="397" t="str">
        <f t="shared" si="410"/>
        <v/>
      </c>
      <c r="CV516" s="491" t="str">
        <f t="shared" si="411"/>
        <v/>
      </c>
      <c r="CW516" s="379"/>
      <c r="CX516" s="399"/>
      <c r="CY516" s="472"/>
      <c r="CZ516" s="400"/>
      <c r="DA516" s="399"/>
      <c r="DB516" s="472"/>
      <c r="DC516" s="404" t="str">
        <f t="shared" si="412"/>
        <v/>
      </c>
      <c r="DD516" s="404" t="str">
        <f t="shared" si="413"/>
        <v/>
      </c>
      <c r="DE516" s="405" t="str">
        <f t="shared" si="414"/>
        <v/>
      </c>
      <c r="DF516" s="379"/>
      <c r="DG516" s="399"/>
      <c r="DH516" s="472"/>
      <c r="DI516" s="400"/>
      <c r="DJ516" s="399"/>
      <c r="DK516" s="472"/>
      <c r="DL516" s="400"/>
      <c r="DM516" s="399"/>
      <c r="DN516" s="472"/>
      <c r="DO516" s="400"/>
      <c r="DP516" s="399"/>
      <c r="DQ516" s="472"/>
      <c r="DR516" s="404" t="str">
        <f t="shared" si="415"/>
        <v/>
      </c>
      <c r="DS516" s="404" t="str">
        <f t="shared" si="416"/>
        <v/>
      </c>
      <c r="DT516" s="405" t="str">
        <f t="shared" si="417"/>
        <v/>
      </c>
      <c r="EE516" s="411"/>
    </row>
    <row r="517" spans="1:135">
      <c r="A517" s="512" t="s">
        <v>511</v>
      </c>
      <c r="B517" s="511" t="s">
        <v>295</v>
      </c>
      <c r="C517" s="512">
        <v>226091</v>
      </c>
      <c r="D517" s="512">
        <v>3</v>
      </c>
      <c r="E517" s="395">
        <v>1373</v>
      </c>
      <c r="F517" s="395">
        <v>1510</v>
      </c>
      <c r="G517" s="395">
        <v>1735</v>
      </c>
      <c r="H517" s="395">
        <v>1735</v>
      </c>
      <c r="I517" s="472">
        <v>1543</v>
      </c>
      <c r="J517" s="472">
        <v>1511</v>
      </c>
      <c r="K517" s="394">
        <v>438</v>
      </c>
      <c r="L517" s="395">
        <v>560</v>
      </c>
      <c r="M517" s="395">
        <v>847</v>
      </c>
      <c r="N517" s="395">
        <v>987</v>
      </c>
      <c r="O517" s="396">
        <v>1021</v>
      </c>
      <c r="P517" s="396">
        <v>1036</v>
      </c>
      <c r="Q517" s="395">
        <v>1254</v>
      </c>
      <c r="R517" s="395">
        <v>1384</v>
      </c>
      <c r="S517" s="556">
        <v>1047</v>
      </c>
      <c r="T517" s="395">
        <v>1629</v>
      </c>
      <c r="U517" s="395">
        <v>1445</v>
      </c>
      <c r="V517" s="472">
        <v>1418</v>
      </c>
      <c r="W517" s="394"/>
      <c r="X517" s="395"/>
      <c r="Y517" s="395"/>
      <c r="Z517" s="395"/>
      <c r="AA517" s="396"/>
      <c r="AB517" s="396"/>
      <c r="AC517" s="553">
        <v>14</v>
      </c>
      <c r="AD517" s="395"/>
      <c r="AE517" s="395"/>
      <c r="AF517" s="395"/>
      <c r="AG517" s="395"/>
      <c r="AH517" s="472"/>
      <c r="AI517" s="489">
        <f t="shared" si="386"/>
        <v>438</v>
      </c>
      <c r="AJ517" s="397">
        <f t="shared" si="387"/>
        <v>560</v>
      </c>
      <c r="AK517" s="397">
        <f t="shared" si="388"/>
        <v>847</v>
      </c>
      <c r="AL517" s="397">
        <f t="shared" si="389"/>
        <v>987</v>
      </c>
      <c r="AM517" s="397">
        <f t="shared" si="390"/>
        <v>1021</v>
      </c>
      <c r="AN517" s="397">
        <f t="shared" si="391"/>
        <v>1036</v>
      </c>
      <c r="AO517" s="397">
        <f t="shared" si="392"/>
        <v>1240</v>
      </c>
      <c r="AP517" s="397">
        <f t="shared" si="393"/>
        <v>1384</v>
      </c>
      <c r="AQ517" s="397">
        <f t="shared" si="394"/>
        <v>1047</v>
      </c>
      <c r="AR517" s="397">
        <f t="shared" si="395"/>
        <v>1629</v>
      </c>
      <c r="AS517" s="397">
        <f t="shared" si="396"/>
        <v>1445</v>
      </c>
      <c r="AT517" s="398">
        <f t="shared" si="397"/>
        <v>1418</v>
      </c>
      <c r="AU517" s="379">
        <v>981</v>
      </c>
      <c r="AV517" s="395">
        <v>928</v>
      </c>
      <c r="AW517" s="472">
        <v>925</v>
      </c>
      <c r="AX517" s="493">
        <v>251</v>
      </c>
      <c r="AY517" s="395">
        <v>189</v>
      </c>
      <c r="AZ517" s="472">
        <v>201</v>
      </c>
      <c r="BA517" s="489">
        <f t="shared" si="398"/>
        <v>397</v>
      </c>
      <c r="BB517" s="397">
        <f t="shared" si="399"/>
        <v>328</v>
      </c>
      <c r="BC517" s="398">
        <f t="shared" si="400"/>
        <v>292</v>
      </c>
      <c r="BD517" s="401">
        <v>326</v>
      </c>
      <c r="BE517" s="402">
        <v>371</v>
      </c>
      <c r="BF517" s="553">
        <v>400</v>
      </c>
      <c r="BG517" s="508">
        <v>157</v>
      </c>
      <c r="BH517" s="402">
        <v>200</v>
      </c>
      <c r="BI517" s="553">
        <v>323</v>
      </c>
      <c r="BJ517" s="403">
        <v>102</v>
      </c>
      <c r="BK517" s="402">
        <v>100</v>
      </c>
      <c r="BL517" s="553">
        <v>119</v>
      </c>
      <c r="BM517" s="403">
        <v>309</v>
      </c>
      <c r="BN517" s="402">
        <v>289</v>
      </c>
      <c r="BO517" s="553">
        <v>378</v>
      </c>
      <c r="BP517" s="490">
        <f t="shared" si="401"/>
        <v>284</v>
      </c>
      <c r="BQ517" s="475">
        <f t="shared" si="402"/>
        <v>276</v>
      </c>
      <c r="BR517" s="405">
        <f t="shared" si="403"/>
        <v>343</v>
      </c>
      <c r="BS517" s="557"/>
      <c r="BT517" s="558"/>
      <c r="BU517" s="558"/>
      <c r="BV517" s="558"/>
      <c r="BW517" s="472"/>
      <c r="BX517" s="472"/>
      <c r="BY517" s="559"/>
      <c r="BZ517" s="560"/>
      <c r="CA517" s="558"/>
      <c r="CB517" s="558"/>
      <c r="CC517" s="558"/>
      <c r="CD517" s="558"/>
      <c r="CE517" s="558"/>
      <c r="CF517" s="472"/>
      <c r="CG517" s="559"/>
      <c r="CH517" s="560"/>
      <c r="CI517" s="558"/>
      <c r="CJ517" s="558"/>
      <c r="CK517" s="558"/>
      <c r="CL517" s="558"/>
      <c r="CM517" s="558"/>
      <c r="CN517" s="472"/>
      <c r="CO517" s="489" t="str">
        <f t="shared" si="404"/>
        <v/>
      </c>
      <c r="CP517" s="397" t="str">
        <f t="shared" si="405"/>
        <v/>
      </c>
      <c r="CQ517" s="397" t="str">
        <f t="shared" si="406"/>
        <v/>
      </c>
      <c r="CR517" s="397" t="str">
        <f t="shared" si="407"/>
        <v/>
      </c>
      <c r="CS517" s="397" t="str">
        <f t="shared" si="408"/>
        <v/>
      </c>
      <c r="CT517" s="397" t="str">
        <f t="shared" si="409"/>
        <v/>
      </c>
      <c r="CU517" s="397" t="str">
        <f t="shared" si="410"/>
        <v/>
      </c>
      <c r="CV517" s="491" t="str">
        <f t="shared" si="411"/>
        <v/>
      </c>
      <c r="CW517" s="379"/>
      <c r="CX517" s="399"/>
      <c r="CY517" s="472"/>
      <c r="CZ517" s="400"/>
      <c r="DA517" s="399"/>
      <c r="DB517" s="472"/>
      <c r="DC517" s="404" t="str">
        <f t="shared" si="412"/>
        <v/>
      </c>
      <c r="DD517" s="404" t="str">
        <f t="shared" si="413"/>
        <v/>
      </c>
      <c r="DE517" s="405" t="str">
        <f t="shared" si="414"/>
        <v/>
      </c>
      <c r="DF517" s="379"/>
      <c r="DG517" s="399"/>
      <c r="DH517" s="472"/>
      <c r="DI517" s="400"/>
      <c r="DJ517" s="399"/>
      <c r="DK517" s="472"/>
      <c r="DL517" s="400"/>
      <c r="DM517" s="399"/>
      <c r="DN517" s="472"/>
      <c r="DO517" s="400"/>
      <c r="DP517" s="399"/>
      <c r="DQ517" s="472"/>
      <c r="DR517" s="404" t="str">
        <f t="shared" si="415"/>
        <v/>
      </c>
      <c r="DS517" s="404" t="str">
        <f t="shared" si="416"/>
        <v/>
      </c>
      <c r="DT517" s="405" t="str">
        <f t="shared" si="417"/>
        <v/>
      </c>
      <c r="EE517" s="411"/>
    </row>
    <row r="518" spans="1:135">
      <c r="A518" s="512" t="s">
        <v>511</v>
      </c>
      <c r="B518" s="511" t="s">
        <v>296</v>
      </c>
      <c r="C518" s="512">
        <v>226833</v>
      </c>
      <c r="D518" s="512">
        <v>3</v>
      </c>
      <c r="E518" s="395">
        <v>822</v>
      </c>
      <c r="F518" s="395">
        <v>852</v>
      </c>
      <c r="G518" s="395">
        <v>838</v>
      </c>
      <c r="H518" s="395">
        <v>859</v>
      </c>
      <c r="I518" s="472">
        <v>680</v>
      </c>
      <c r="J518" s="472">
        <v>744</v>
      </c>
      <c r="K518" s="394">
        <v>499</v>
      </c>
      <c r="L518" s="395">
        <v>478</v>
      </c>
      <c r="M518" s="395">
        <v>463</v>
      </c>
      <c r="N518" s="502">
        <v>290</v>
      </c>
      <c r="O518" s="396">
        <v>618</v>
      </c>
      <c r="P518" s="396">
        <v>594</v>
      </c>
      <c r="Q518" s="395">
        <v>584</v>
      </c>
      <c r="R518" s="395">
        <v>805</v>
      </c>
      <c r="S518" s="395">
        <v>808</v>
      </c>
      <c r="T518" s="395">
        <v>827</v>
      </c>
      <c r="U518" s="395">
        <v>656</v>
      </c>
      <c r="V518" s="472">
        <v>716</v>
      </c>
      <c r="W518" s="394"/>
      <c r="X518" s="395"/>
      <c r="Y518" s="395"/>
      <c r="Z518" s="395"/>
      <c r="AA518" s="396"/>
      <c r="AB518" s="396"/>
      <c r="AC518" s="553">
        <v>5</v>
      </c>
      <c r="AD518" s="395"/>
      <c r="AE518" s="395"/>
      <c r="AF518" s="395"/>
      <c r="AG518" s="395"/>
      <c r="AH518" s="472"/>
      <c r="AI518" s="489">
        <f t="shared" ref="AI518:AI581" si="418">IF(K518&gt;0,K518-W518," " )</f>
        <v>499</v>
      </c>
      <c r="AJ518" s="397">
        <f t="shared" ref="AJ518:AJ581" si="419">IF(L518&gt;0,L518-X518," " )</f>
        <v>478</v>
      </c>
      <c r="AK518" s="397">
        <f t="shared" ref="AK518:AK581" si="420">IF(M518&gt;0,M518-Y518," " )</f>
        <v>463</v>
      </c>
      <c r="AL518" s="397">
        <f t="shared" ref="AL518:AL581" si="421">IF(N518&gt;0,N518-Z518," " )</f>
        <v>290</v>
      </c>
      <c r="AM518" s="397">
        <f t="shared" ref="AM518:AM581" si="422">IF(O518&gt;0,O518-AA518," " )</f>
        <v>618</v>
      </c>
      <c r="AN518" s="397">
        <f t="shared" ref="AN518:AN581" si="423">IF(P518&gt;0,P518-AB518," " )</f>
        <v>594</v>
      </c>
      <c r="AO518" s="397">
        <f t="shared" ref="AO518:AO581" si="424">IF(Q518&gt;0,Q518-AC518," " )</f>
        <v>579</v>
      </c>
      <c r="AP518" s="397">
        <f t="shared" ref="AP518:AP581" si="425">IF(R518&gt;0,R518-AD518," " )</f>
        <v>805</v>
      </c>
      <c r="AQ518" s="397">
        <f t="shared" ref="AQ518:AQ581" si="426">IF(S518&gt;0,S518-AE518," " )</f>
        <v>808</v>
      </c>
      <c r="AR518" s="397">
        <f t="shared" ref="AR518:AR581" si="427">IF(T518&gt;0,T518-AF518," " )</f>
        <v>827</v>
      </c>
      <c r="AS518" s="397">
        <f t="shared" ref="AS518:AS581" si="428">IF(U518&gt;0,U518-AG518," " )</f>
        <v>656</v>
      </c>
      <c r="AT518" s="398">
        <f t="shared" ref="AT518:AT581" si="429">IF(V518&gt;0,V518-AH518," " )</f>
        <v>716</v>
      </c>
      <c r="AU518" s="379">
        <v>542</v>
      </c>
      <c r="AV518" s="395">
        <v>467</v>
      </c>
      <c r="AW518" s="472">
        <v>498</v>
      </c>
      <c r="AX518" s="400">
        <v>142</v>
      </c>
      <c r="AY518" s="395">
        <v>89</v>
      </c>
      <c r="AZ518" s="472">
        <v>98</v>
      </c>
      <c r="BA518" s="489">
        <f t="shared" ref="BA518:BA581" si="430">IF(AR518=" "," ",(AR518-AU518-AX518))</f>
        <v>143</v>
      </c>
      <c r="BB518" s="397">
        <f t="shared" ref="BB518:BB581" si="431">IF(AS518=" "," ",(AS518-AV518-AY518))</f>
        <v>100</v>
      </c>
      <c r="BC518" s="398">
        <f t="shared" ref="BC518:BC581" si="432">IF(AT518=" "," ",(AT518-AW518-AZ518))</f>
        <v>120</v>
      </c>
      <c r="BD518" s="401">
        <v>197</v>
      </c>
      <c r="BE518" s="402">
        <v>201</v>
      </c>
      <c r="BF518" s="553">
        <v>216</v>
      </c>
      <c r="BG518" s="403">
        <v>179</v>
      </c>
      <c r="BH518" s="402">
        <v>161</v>
      </c>
      <c r="BI518" s="553">
        <v>171</v>
      </c>
      <c r="BJ518" s="403">
        <v>40</v>
      </c>
      <c r="BK518" s="402">
        <v>36</v>
      </c>
      <c r="BL518" s="553">
        <v>37</v>
      </c>
      <c r="BM518" s="403">
        <v>226</v>
      </c>
      <c r="BN518" s="402">
        <v>198</v>
      </c>
      <c r="BO518" s="553">
        <v>180</v>
      </c>
      <c r="BP518" s="490">
        <f t="shared" ref="BP518:BP581" si="433">IF(AM518=" ","",(AM518-SUM(BD518,BJ518,BM518)))</f>
        <v>155</v>
      </c>
      <c r="BQ518" s="475">
        <f t="shared" ref="BQ518:BQ581" si="434">IF(AN518=" ","",(AN518-SUM(BE518,BK518,BN518)))</f>
        <v>159</v>
      </c>
      <c r="BR518" s="405">
        <f t="shared" ref="BR518:BR581" si="435">IF(AO518=" ","",(AO518-SUM(BF518,BL518,BO518)))</f>
        <v>146</v>
      </c>
      <c r="BS518" s="557"/>
      <c r="BT518" s="558"/>
      <c r="BU518" s="558"/>
      <c r="BV518" s="558"/>
      <c r="BW518" s="472"/>
      <c r="BX518" s="472"/>
      <c r="BY518" s="559"/>
      <c r="BZ518" s="560"/>
      <c r="CA518" s="558"/>
      <c r="CB518" s="558"/>
      <c r="CC518" s="558"/>
      <c r="CD518" s="558"/>
      <c r="CE518" s="558"/>
      <c r="CF518" s="472"/>
      <c r="CG518" s="559"/>
      <c r="CH518" s="560"/>
      <c r="CI518" s="558"/>
      <c r="CJ518" s="558"/>
      <c r="CK518" s="558"/>
      <c r="CL518" s="558"/>
      <c r="CM518" s="558"/>
      <c r="CN518" s="472"/>
      <c r="CO518" s="489" t="str">
        <f t="shared" ref="CO518:CO581" si="436">IF(BY518&gt;0,BY518-CG518,"")</f>
        <v/>
      </c>
      <c r="CP518" s="397" t="str">
        <f t="shared" ref="CP518:CP581" si="437">IF(BZ518&gt;0,BZ518-CH518,"")</f>
        <v/>
      </c>
      <c r="CQ518" s="397" t="str">
        <f t="shared" ref="CQ518:CQ581" si="438">IF(CA518&gt;0,CA518-CI518,"")</f>
        <v/>
      </c>
      <c r="CR518" s="397" t="str">
        <f t="shared" ref="CR518:CR581" si="439">IF(CB518&gt;0,CB518-CJ518,"")</f>
        <v/>
      </c>
      <c r="CS518" s="397" t="str">
        <f t="shared" ref="CS518:CS581" si="440">IF(CC518&gt;0,CC518-CK518,"")</f>
        <v/>
      </c>
      <c r="CT518" s="397" t="str">
        <f t="shared" ref="CT518:CT581" si="441">IF(CD518&gt;0,CD518-CL518,"")</f>
        <v/>
      </c>
      <c r="CU518" s="397" t="str">
        <f t="shared" ref="CU518:CU581" si="442">IF(CE518&gt;0,CE518-CM518,"")</f>
        <v/>
      </c>
      <c r="CV518" s="491" t="str">
        <f t="shared" ref="CV518:CV581" si="443">IF(CF518&gt;0,CF518-CN518,"")</f>
        <v/>
      </c>
      <c r="CW518" s="379"/>
      <c r="CX518" s="399"/>
      <c r="CY518" s="472"/>
      <c r="CZ518" s="400"/>
      <c r="DA518" s="399"/>
      <c r="DB518" s="472"/>
      <c r="DC518" s="404" t="str">
        <f t="shared" ref="DC518:DC581" si="444">IF(CT518="","",(CT518-CW518-CZ518))</f>
        <v/>
      </c>
      <c r="DD518" s="404" t="str">
        <f t="shared" ref="DD518:DD581" si="445">IF(CU518="","",(CU518-CX518-DA518))</f>
        <v/>
      </c>
      <c r="DE518" s="405" t="str">
        <f t="shared" ref="DE518:DE581" si="446">IF(CV518="","",(CV518-CY518-DB518))</f>
        <v/>
      </c>
      <c r="DF518" s="379"/>
      <c r="DG518" s="399"/>
      <c r="DH518" s="472"/>
      <c r="DI518" s="400"/>
      <c r="DJ518" s="399"/>
      <c r="DK518" s="472"/>
      <c r="DL518" s="400"/>
      <c r="DM518" s="399"/>
      <c r="DN518" s="472"/>
      <c r="DO518" s="400"/>
      <c r="DP518" s="399"/>
      <c r="DQ518" s="472"/>
      <c r="DR518" s="404" t="str">
        <f t="shared" ref="DR518:DR581" si="447">IF(CR518="","",(CR518-SUM(DF518,DL518,DO518)))</f>
        <v/>
      </c>
      <c r="DS518" s="404" t="str">
        <f t="shared" ref="DS518:DS581" si="448">IF(CS518="","",(CS518-SUM(DG518,DM518,DP518)))</f>
        <v/>
      </c>
      <c r="DT518" s="405" t="str">
        <f t="shared" ref="DT518:DT581" si="449">IF(CT518="","",(CT518-SUM(DH518,DN518,DQ518)))</f>
        <v/>
      </c>
      <c r="EE518" s="411"/>
    </row>
    <row r="519" spans="1:135">
      <c r="A519" s="512" t="s">
        <v>511</v>
      </c>
      <c r="B519" s="511" t="s">
        <v>297</v>
      </c>
      <c r="C519" s="512">
        <v>227526</v>
      </c>
      <c r="D519" s="512">
        <v>3</v>
      </c>
      <c r="E519" s="395">
        <v>1461</v>
      </c>
      <c r="F519" s="395">
        <v>1586</v>
      </c>
      <c r="G519" s="395">
        <v>1613</v>
      </c>
      <c r="H519" s="395">
        <v>1183</v>
      </c>
      <c r="I519" s="472">
        <v>1292</v>
      </c>
      <c r="J519" s="472">
        <v>1402</v>
      </c>
      <c r="K519" s="394">
        <v>1167</v>
      </c>
      <c r="L519" s="395">
        <v>1183</v>
      </c>
      <c r="M519" s="395">
        <v>1197</v>
      </c>
      <c r="N519" s="395">
        <v>968</v>
      </c>
      <c r="O519" s="396">
        <v>1337</v>
      </c>
      <c r="P519" s="396">
        <v>1383</v>
      </c>
      <c r="Q519" s="395">
        <v>1458</v>
      </c>
      <c r="R519" s="395">
        <v>1580</v>
      </c>
      <c r="S519" s="556">
        <v>1600</v>
      </c>
      <c r="T519" s="395">
        <v>1170</v>
      </c>
      <c r="U519" s="395">
        <v>1285</v>
      </c>
      <c r="V519" s="472">
        <v>1396</v>
      </c>
      <c r="W519" s="394"/>
      <c r="X519" s="395"/>
      <c r="Y519" s="395"/>
      <c r="Z519" s="395"/>
      <c r="AA519" s="396"/>
      <c r="AB519" s="396"/>
      <c r="AC519" s="553">
        <v>15</v>
      </c>
      <c r="AD519" s="395"/>
      <c r="AE519" s="395"/>
      <c r="AF519" s="395"/>
      <c r="AG519" s="395"/>
      <c r="AH519" s="472"/>
      <c r="AI519" s="489">
        <f t="shared" si="418"/>
        <v>1167</v>
      </c>
      <c r="AJ519" s="397">
        <f t="shared" si="419"/>
        <v>1183</v>
      </c>
      <c r="AK519" s="397">
        <f t="shared" si="420"/>
        <v>1197</v>
      </c>
      <c r="AL519" s="397">
        <f t="shared" si="421"/>
        <v>968</v>
      </c>
      <c r="AM519" s="397">
        <f t="shared" si="422"/>
        <v>1337</v>
      </c>
      <c r="AN519" s="397">
        <f t="shared" si="423"/>
        <v>1383</v>
      </c>
      <c r="AO519" s="397">
        <f t="shared" si="424"/>
        <v>1443</v>
      </c>
      <c r="AP519" s="397">
        <f t="shared" si="425"/>
        <v>1580</v>
      </c>
      <c r="AQ519" s="397">
        <f t="shared" si="426"/>
        <v>1600</v>
      </c>
      <c r="AR519" s="397">
        <f t="shared" si="427"/>
        <v>1170</v>
      </c>
      <c r="AS519" s="397">
        <f t="shared" si="428"/>
        <v>1285</v>
      </c>
      <c r="AT519" s="398">
        <f t="shared" si="429"/>
        <v>1396</v>
      </c>
      <c r="AU519" s="379">
        <v>828</v>
      </c>
      <c r="AV519" s="395">
        <v>958</v>
      </c>
      <c r="AW519" s="472">
        <v>1044</v>
      </c>
      <c r="AX519" s="400">
        <v>131</v>
      </c>
      <c r="AY519" s="395">
        <v>124</v>
      </c>
      <c r="AZ519" s="472">
        <v>126</v>
      </c>
      <c r="BA519" s="489">
        <f t="shared" si="430"/>
        <v>211</v>
      </c>
      <c r="BB519" s="397">
        <f t="shared" si="431"/>
        <v>203</v>
      </c>
      <c r="BC519" s="398">
        <f t="shared" si="432"/>
        <v>226</v>
      </c>
      <c r="BD519" s="401">
        <v>464</v>
      </c>
      <c r="BE519" s="402">
        <v>519</v>
      </c>
      <c r="BF519" s="553">
        <v>527</v>
      </c>
      <c r="BG519" s="403">
        <v>440</v>
      </c>
      <c r="BH519" s="402">
        <v>488</v>
      </c>
      <c r="BI519" s="553">
        <v>472</v>
      </c>
      <c r="BJ519" s="403">
        <v>51</v>
      </c>
      <c r="BK519" s="402">
        <v>58</v>
      </c>
      <c r="BL519" s="553">
        <v>68</v>
      </c>
      <c r="BM519" s="403">
        <v>478</v>
      </c>
      <c r="BN519" s="402">
        <v>461</v>
      </c>
      <c r="BO519" s="553">
        <v>519</v>
      </c>
      <c r="BP519" s="490">
        <f t="shared" si="433"/>
        <v>344</v>
      </c>
      <c r="BQ519" s="475">
        <f t="shared" si="434"/>
        <v>345</v>
      </c>
      <c r="BR519" s="405">
        <f t="shared" si="435"/>
        <v>329</v>
      </c>
      <c r="BS519" s="557"/>
      <c r="BT519" s="558"/>
      <c r="BU519" s="558"/>
      <c r="BV519" s="558"/>
      <c r="BW519" s="472"/>
      <c r="BX519" s="472"/>
      <c r="BY519" s="559"/>
      <c r="BZ519" s="560"/>
      <c r="CA519" s="558"/>
      <c r="CB519" s="558"/>
      <c r="CC519" s="558"/>
      <c r="CD519" s="558"/>
      <c r="CE519" s="558"/>
      <c r="CF519" s="472"/>
      <c r="CG519" s="559"/>
      <c r="CH519" s="560"/>
      <c r="CI519" s="558"/>
      <c r="CJ519" s="558"/>
      <c r="CK519" s="558"/>
      <c r="CL519" s="558"/>
      <c r="CM519" s="558"/>
      <c r="CN519" s="472"/>
      <c r="CO519" s="489" t="str">
        <f t="shared" si="436"/>
        <v/>
      </c>
      <c r="CP519" s="397" t="str">
        <f t="shared" si="437"/>
        <v/>
      </c>
      <c r="CQ519" s="397" t="str">
        <f t="shared" si="438"/>
        <v/>
      </c>
      <c r="CR519" s="397" t="str">
        <f t="shared" si="439"/>
        <v/>
      </c>
      <c r="CS519" s="397" t="str">
        <f t="shared" si="440"/>
        <v/>
      </c>
      <c r="CT519" s="397" t="str">
        <f t="shared" si="441"/>
        <v/>
      </c>
      <c r="CU519" s="397" t="str">
        <f t="shared" si="442"/>
        <v/>
      </c>
      <c r="CV519" s="491" t="str">
        <f t="shared" si="443"/>
        <v/>
      </c>
      <c r="CW519" s="379"/>
      <c r="CX519" s="399"/>
      <c r="CY519" s="472"/>
      <c r="CZ519" s="400"/>
      <c r="DA519" s="399"/>
      <c r="DB519" s="472"/>
      <c r="DC519" s="404" t="str">
        <f t="shared" si="444"/>
        <v/>
      </c>
      <c r="DD519" s="404" t="str">
        <f t="shared" si="445"/>
        <v/>
      </c>
      <c r="DE519" s="405" t="str">
        <f t="shared" si="446"/>
        <v/>
      </c>
      <c r="DF519" s="379"/>
      <c r="DG519" s="399"/>
      <c r="DH519" s="472"/>
      <c r="DI519" s="400"/>
      <c r="DJ519" s="399"/>
      <c r="DK519" s="472"/>
      <c r="DL519" s="400"/>
      <c r="DM519" s="399"/>
      <c r="DN519" s="472"/>
      <c r="DO519" s="400"/>
      <c r="DP519" s="399"/>
      <c r="DQ519" s="472"/>
      <c r="DR519" s="404" t="str">
        <f t="shared" si="447"/>
        <v/>
      </c>
      <c r="DS519" s="404" t="str">
        <f t="shared" si="448"/>
        <v/>
      </c>
      <c r="DT519" s="405" t="str">
        <f t="shared" si="449"/>
        <v/>
      </c>
      <c r="EE519" s="411"/>
    </row>
    <row r="520" spans="1:135">
      <c r="A520" s="512" t="s">
        <v>511</v>
      </c>
      <c r="B520" s="511" t="s">
        <v>298</v>
      </c>
      <c r="C520" s="512">
        <v>227881</v>
      </c>
      <c r="D520" s="512">
        <v>3</v>
      </c>
      <c r="E520" s="395">
        <v>1673</v>
      </c>
      <c r="F520" s="395">
        <v>1829</v>
      </c>
      <c r="G520" s="395">
        <v>2144</v>
      </c>
      <c r="H520" s="395">
        <v>2236</v>
      </c>
      <c r="I520" s="472">
        <v>2224</v>
      </c>
      <c r="J520" s="472">
        <v>2266</v>
      </c>
      <c r="K520" s="394">
        <v>1791</v>
      </c>
      <c r="L520" s="395">
        <v>1703</v>
      </c>
      <c r="M520" s="556">
        <v>1533</v>
      </c>
      <c r="N520" s="395">
        <v>1557</v>
      </c>
      <c r="O520" s="396">
        <v>1648</v>
      </c>
      <c r="P520" s="396">
        <v>1717</v>
      </c>
      <c r="Q520" s="395">
        <v>1603</v>
      </c>
      <c r="R520" s="395">
        <v>1772</v>
      </c>
      <c r="S520" s="395">
        <v>2082</v>
      </c>
      <c r="T520" s="395">
        <v>2179</v>
      </c>
      <c r="U520" s="395">
        <v>2166</v>
      </c>
      <c r="V520" s="472">
        <v>2213</v>
      </c>
      <c r="W520" s="394"/>
      <c r="X520" s="395"/>
      <c r="Y520" s="395"/>
      <c r="Z520" s="395"/>
      <c r="AA520" s="396"/>
      <c r="AB520" s="396"/>
      <c r="AC520" s="553">
        <v>21</v>
      </c>
      <c r="AD520" s="395"/>
      <c r="AE520" s="395"/>
      <c r="AF520" s="395"/>
      <c r="AG520" s="395"/>
      <c r="AH520" s="472"/>
      <c r="AI520" s="489">
        <f t="shared" si="418"/>
        <v>1791</v>
      </c>
      <c r="AJ520" s="397">
        <f t="shared" si="419"/>
        <v>1703</v>
      </c>
      <c r="AK520" s="397">
        <f t="shared" si="420"/>
        <v>1533</v>
      </c>
      <c r="AL520" s="397">
        <f t="shared" si="421"/>
        <v>1557</v>
      </c>
      <c r="AM520" s="397">
        <f t="shared" si="422"/>
        <v>1648</v>
      </c>
      <c r="AN520" s="397">
        <f t="shared" si="423"/>
        <v>1717</v>
      </c>
      <c r="AO520" s="397">
        <f t="shared" si="424"/>
        <v>1582</v>
      </c>
      <c r="AP520" s="397">
        <f t="shared" si="425"/>
        <v>1772</v>
      </c>
      <c r="AQ520" s="397">
        <f t="shared" si="426"/>
        <v>2082</v>
      </c>
      <c r="AR520" s="397">
        <f t="shared" si="427"/>
        <v>2179</v>
      </c>
      <c r="AS520" s="397">
        <f t="shared" si="428"/>
        <v>2166</v>
      </c>
      <c r="AT520" s="398">
        <f t="shared" si="429"/>
        <v>2213</v>
      </c>
      <c r="AU520" s="379">
        <v>1586</v>
      </c>
      <c r="AV520" s="395">
        <v>1525</v>
      </c>
      <c r="AW520" s="472">
        <v>1595</v>
      </c>
      <c r="AX520" s="400">
        <v>373</v>
      </c>
      <c r="AY520" s="395">
        <v>376</v>
      </c>
      <c r="AZ520" s="472">
        <v>351</v>
      </c>
      <c r="BA520" s="489">
        <f t="shared" si="430"/>
        <v>220</v>
      </c>
      <c r="BB520" s="397">
        <f t="shared" si="431"/>
        <v>265</v>
      </c>
      <c r="BC520" s="398">
        <f t="shared" si="432"/>
        <v>267</v>
      </c>
      <c r="BD520" s="401">
        <v>725</v>
      </c>
      <c r="BE520" s="402">
        <v>699</v>
      </c>
      <c r="BF520" s="553">
        <v>697</v>
      </c>
      <c r="BG520" s="403">
        <v>701</v>
      </c>
      <c r="BH520" s="402">
        <v>648</v>
      </c>
      <c r="BI520" s="553">
        <v>669</v>
      </c>
      <c r="BJ520" s="403">
        <v>76</v>
      </c>
      <c r="BK520" s="402">
        <v>72</v>
      </c>
      <c r="BL520" s="553">
        <v>54</v>
      </c>
      <c r="BM520" s="403">
        <v>610</v>
      </c>
      <c r="BN520" s="402">
        <v>677</v>
      </c>
      <c r="BO520" s="553">
        <v>605</v>
      </c>
      <c r="BP520" s="490">
        <f t="shared" si="433"/>
        <v>237</v>
      </c>
      <c r="BQ520" s="475">
        <f t="shared" si="434"/>
        <v>269</v>
      </c>
      <c r="BR520" s="405">
        <f t="shared" si="435"/>
        <v>226</v>
      </c>
      <c r="BS520" s="557"/>
      <c r="BT520" s="558"/>
      <c r="BU520" s="558"/>
      <c r="BV520" s="558"/>
      <c r="BW520" s="472"/>
      <c r="BX520" s="472"/>
      <c r="BY520" s="559"/>
      <c r="BZ520" s="560"/>
      <c r="CA520" s="558"/>
      <c r="CB520" s="558"/>
      <c r="CC520" s="558"/>
      <c r="CD520" s="558"/>
      <c r="CE520" s="558"/>
      <c r="CF520" s="472"/>
      <c r="CG520" s="559"/>
      <c r="CH520" s="560"/>
      <c r="CI520" s="558"/>
      <c r="CJ520" s="558"/>
      <c r="CK520" s="558"/>
      <c r="CL520" s="558"/>
      <c r="CM520" s="558"/>
      <c r="CN520" s="472"/>
      <c r="CO520" s="489" t="str">
        <f t="shared" si="436"/>
        <v/>
      </c>
      <c r="CP520" s="397" t="str">
        <f t="shared" si="437"/>
        <v/>
      </c>
      <c r="CQ520" s="397" t="str">
        <f t="shared" si="438"/>
        <v/>
      </c>
      <c r="CR520" s="397" t="str">
        <f t="shared" si="439"/>
        <v/>
      </c>
      <c r="CS520" s="397" t="str">
        <f t="shared" si="440"/>
        <v/>
      </c>
      <c r="CT520" s="397" t="str">
        <f t="shared" si="441"/>
        <v/>
      </c>
      <c r="CU520" s="397" t="str">
        <f t="shared" si="442"/>
        <v/>
      </c>
      <c r="CV520" s="491" t="str">
        <f t="shared" si="443"/>
        <v/>
      </c>
      <c r="CW520" s="379"/>
      <c r="CX520" s="399"/>
      <c r="CY520" s="472"/>
      <c r="CZ520" s="400"/>
      <c r="DA520" s="399"/>
      <c r="DB520" s="472"/>
      <c r="DC520" s="404" t="str">
        <f t="shared" si="444"/>
        <v/>
      </c>
      <c r="DD520" s="404" t="str">
        <f t="shared" si="445"/>
        <v/>
      </c>
      <c r="DE520" s="405" t="str">
        <f t="shared" si="446"/>
        <v/>
      </c>
      <c r="DF520" s="379"/>
      <c r="DG520" s="399"/>
      <c r="DH520" s="472"/>
      <c r="DI520" s="400"/>
      <c r="DJ520" s="399"/>
      <c r="DK520" s="472"/>
      <c r="DL520" s="400"/>
      <c r="DM520" s="399"/>
      <c r="DN520" s="472"/>
      <c r="DO520" s="400"/>
      <c r="DP520" s="399"/>
      <c r="DQ520" s="472"/>
      <c r="DR520" s="404" t="str">
        <f t="shared" si="447"/>
        <v/>
      </c>
      <c r="DS520" s="404" t="str">
        <f t="shared" si="448"/>
        <v/>
      </c>
      <c r="DT520" s="405" t="str">
        <f t="shared" si="449"/>
        <v/>
      </c>
      <c r="EE520" s="411"/>
    </row>
    <row r="521" spans="1:135">
      <c r="A521" s="512" t="s">
        <v>511</v>
      </c>
      <c r="B521" s="511" t="s">
        <v>299</v>
      </c>
      <c r="C521" s="512">
        <v>228431</v>
      </c>
      <c r="D521" s="512">
        <v>3</v>
      </c>
      <c r="E521" s="395">
        <v>2050</v>
      </c>
      <c r="F521" s="395">
        <v>1873</v>
      </c>
      <c r="G521" s="395">
        <v>1771</v>
      </c>
      <c r="H521" s="395">
        <v>2020</v>
      </c>
      <c r="I521" s="472">
        <v>2369</v>
      </c>
      <c r="J521" s="472">
        <v>2288</v>
      </c>
      <c r="K521" s="394">
        <v>2007</v>
      </c>
      <c r="L521" s="395">
        <v>2324</v>
      </c>
      <c r="M521" s="395">
        <v>2341</v>
      </c>
      <c r="N521" s="395">
        <v>2266</v>
      </c>
      <c r="O521" s="396">
        <v>2227</v>
      </c>
      <c r="P521" s="396">
        <v>2191</v>
      </c>
      <c r="Q521" s="556">
        <v>2024</v>
      </c>
      <c r="R521" s="395">
        <v>1852</v>
      </c>
      <c r="S521" s="395">
        <v>1748</v>
      </c>
      <c r="T521" s="395">
        <v>1994</v>
      </c>
      <c r="U521" s="395">
        <v>2318</v>
      </c>
      <c r="V521" s="472">
        <v>2263</v>
      </c>
      <c r="W521" s="394"/>
      <c r="X521" s="395"/>
      <c r="Y521" s="395"/>
      <c r="Z521" s="395"/>
      <c r="AA521" s="396"/>
      <c r="AB521" s="396"/>
      <c r="AC521" s="553">
        <v>18</v>
      </c>
      <c r="AD521" s="395"/>
      <c r="AE521" s="395"/>
      <c r="AF521" s="395"/>
      <c r="AG521" s="395"/>
      <c r="AH521" s="472"/>
      <c r="AI521" s="489">
        <f t="shared" si="418"/>
        <v>2007</v>
      </c>
      <c r="AJ521" s="397">
        <f t="shared" si="419"/>
        <v>2324</v>
      </c>
      <c r="AK521" s="397">
        <f t="shared" si="420"/>
        <v>2341</v>
      </c>
      <c r="AL521" s="397">
        <f t="shared" si="421"/>
        <v>2266</v>
      </c>
      <c r="AM521" s="397">
        <f t="shared" si="422"/>
        <v>2227</v>
      </c>
      <c r="AN521" s="397">
        <f t="shared" si="423"/>
        <v>2191</v>
      </c>
      <c r="AO521" s="397">
        <f t="shared" si="424"/>
        <v>2006</v>
      </c>
      <c r="AP521" s="397">
        <f t="shared" si="425"/>
        <v>1852</v>
      </c>
      <c r="AQ521" s="397">
        <f t="shared" si="426"/>
        <v>1748</v>
      </c>
      <c r="AR521" s="397">
        <f t="shared" si="427"/>
        <v>1994</v>
      </c>
      <c r="AS521" s="397">
        <f t="shared" si="428"/>
        <v>2318</v>
      </c>
      <c r="AT521" s="398">
        <f t="shared" si="429"/>
        <v>2263</v>
      </c>
      <c r="AU521" s="379">
        <v>1276</v>
      </c>
      <c r="AV521" s="395">
        <v>1477</v>
      </c>
      <c r="AW521" s="472">
        <v>1419</v>
      </c>
      <c r="AX521" s="400">
        <v>413</v>
      </c>
      <c r="AY521" s="395">
        <v>476</v>
      </c>
      <c r="AZ521" s="472">
        <v>476</v>
      </c>
      <c r="BA521" s="489">
        <f t="shared" si="430"/>
        <v>305</v>
      </c>
      <c r="BB521" s="397">
        <f t="shared" si="431"/>
        <v>365</v>
      </c>
      <c r="BC521" s="398">
        <f t="shared" si="432"/>
        <v>368</v>
      </c>
      <c r="BD521" s="401">
        <v>861</v>
      </c>
      <c r="BE521" s="402">
        <v>849</v>
      </c>
      <c r="BF521" s="553">
        <v>780</v>
      </c>
      <c r="BG521" s="403">
        <v>827</v>
      </c>
      <c r="BH521" s="402">
        <v>913</v>
      </c>
      <c r="BI521" s="553">
        <v>883</v>
      </c>
      <c r="BJ521" s="403">
        <v>77</v>
      </c>
      <c r="BK521" s="402">
        <v>75</v>
      </c>
      <c r="BL521" s="553">
        <v>68</v>
      </c>
      <c r="BM521" s="403">
        <v>995</v>
      </c>
      <c r="BN521" s="402">
        <v>980</v>
      </c>
      <c r="BO521" s="553">
        <v>850</v>
      </c>
      <c r="BP521" s="490">
        <f t="shared" si="433"/>
        <v>294</v>
      </c>
      <c r="BQ521" s="475">
        <f t="shared" si="434"/>
        <v>287</v>
      </c>
      <c r="BR521" s="405">
        <f t="shared" si="435"/>
        <v>308</v>
      </c>
      <c r="BS521" s="557"/>
      <c r="BT521" s="558"/>
      <c r="BU521" s="558"/>
      <c r="BV521" s="558"/>
      <c r="BW521" s="472"/>
      <c r="BX521" s="472"/>
      <c r="BY521" s="559"/>
      <c r="BZ521" s="560"/>
      <c r="CA521" s="558"/>
      <c r="CB521" s="558"/>
      <c r="CC521" s="558"/>
      <c r="CD521" s="558"/>
      <c r="CE521" s="558"/>
      <c r="CF521" s="472"/>
      <c r="CG521" s="559"/>
      <c r="CH521" s="560"/>
      <c r="CI521" s="558"/>
      <c r="CJ521" s="558"/>
      <c r="CK521" s="558"/>
      <c r="CL521" s="558"/>
      <c r="CM521" s="558"/>
      <c r="CN521" s="472"/>
      <c r="CO521" s="489" t="str">
        <f t="shared" si="436"/>
        <v/>
      </c>
      <c r="CP521" s="397" t="str">
        <f t="shared" si="437"/>
        <v/>
      </c>
      <c r="CQ521" s="397" t="str">
        <f t="shared" si="438"/>
        <v/>
      </c>
      <c r="CR521" s="397" t="str">
        <f t="shared" si="439"/>
        <v/>
      </c>
      <c r="CS521" s="397" t="str">
        <f t="shared" si="440"/>
        <v/>
      </c>
      <c r="CT521" s="397" t="str">
        <f t="shared" si="441"/>
        <v/>
      </c>
      <c r="CU521" s="397" t="str">
        <f t="shared" si="442"/>
        <v/>
      </c>
      <c r="CV521" s="491" t="str">
        <f t="shared" si="443"/>
        <v/>
      </c>
      <c r="CW521" s="379"/>
      <c r="CX521" s="399"/>
      <c r="CY521" s="472"/>
      <c r="CZ521" s="400"/>
      <c r="DA521" s="399"/>
      <c r="DB521" s="472"/>
      <c r="DC521" s="404" t="str">
        <f t="shared" si="444"/>
        <v/>
      </c>
      <c r="DD521" s="404" t="str">
        <f t="shared" si="445"/>
        <v/>
      </c>
      <c r="DE521" s="405" t="str">
        <f t="shared" si="446"/>
        <v/>
      </c>
      <c r="DF521" s="379"/>
      <c r="DG521" s="399"/>
      <c r="DH521" s="472"/>
      <c r="DI521" s="400"/>
      <c r="DJ521" s="399"/>
      <c r="DK521" s="472"/>
      <c r="DL521" s="400"/>
      <c r="DM521" s="399"/>
      <c r="DN521" s="472"/>
      <c r="DO521" s="400"/>
      <c r="DP521" s="399"/>
      <c r="DQ521" s="472"/>
      <c r="DR521" s="404" t="str">
        <f t="shared" si="447"/>
        <v/>
      </c>
      <c r="DS521" s="404" t="str">
        <f t="shared" si="448"/>
        <v/>
      </c>
      <c r="DT521" s="405" t="str">
        <f t="shared" si="449"/>
        <v/>
      </c>
      <c r="EE521" s="411"/>
    </row>
    <row r="522" spans="1:135">
      <c r="A522" s="512" t="s">
        <v>511</v>
      </c>
      <c r="B522" s="561" t="s">
        <v>300</v>
      </c>
      <c r="C522" s="562">
        <v>228501</v>
      </c>
      <c r="D522" s="514">
        <v>3</v>
      </c>
      <c r="E522" s="395">
        <v>336</v>
      </c>
      <c r="F522" s="395">
        <v>369</v>
      </c>
      <c r="G522" s="395">
        <v>299</v>
      </c>
      <c r="H522" s="395">
        <v>341</v>
      </c>
      <c r="I522" s="472">
        <v>272</v>
      </c>
      <c r="J522" s="472">
        <v>265</v>
      </c>
      <c r="K522" s="394">
        <v>315</v>
      </c>
      <c r="L522" s="395">
        <v>277</v>
      </c>
      <c r="M522" s="395">
        <v>315</v>
      </c>
      <c r="N522" s="395">
        <v>227</v>
      </c>
      <c r="O522" s="396">
        <v>252</v>
      </c>
      <c r="P522" s="396">
        <v>333</v>
      </c>
      <c r="Q522" s="395">
        <v>324</v>
      </c>
      <c r="R522" s="395">
        <v>361</v>
      </c>
      <c r="S522" s="395">
        <v>200</v>
      </c>
      <c r="T522" s="395">
        <v>260</v>
      </c>
      <c r="U522" s="395">
        <v>190</v>
      </c>
      <c r="V522" s="472">
        <v>253</v>
      </c>
      <c r="W522" s="394"/>
      <c r="X522" s="395"/>
      <c r="Y522" s="395"/>
      <c r="Z522" s="395"/>
      <c r="AA522" s="396"/>
      <c r="AB522" s="396"/>
      <c r="AC522" s="553">
        <v>6</v>
      </c>
      <c r="AD522" s="395"/>
      <c r="AE522" s="395"/>
      <c r="AF522" s="395"/>
      <c r="AG522" s="395"/>
      <c r="AH522" s="472"/>
      <c r="AI522" s="489">
        <f t="shared" si="418"/>
        <v>315</v>
      </c>
      <c r="AJ522" s="397">
        <f t="shared" si="419"/>
        <v>277</v>
      </c>
      <c r="AK522" s="397">
        <f t="shared" si="420"/>
        <v>315</v>
      </c>
      <c r="AL522" s="397">
        <f t="shared" si="421"/>
        <v>227</v>
      </c>
      <c r="AM522" s="397">
        <f t="shared" si="422"/>
        <v>252</v>
      </c>
      <c r="AN522" s="397">
        <f t="shared" si="423"/>
        <v>333</v>
      </c>
      <c r="AO522" s="397">
        <f t="shared" si="424"/>
        <v>318</v>
      </c>
      <c r="AP522" s="397">
        <f t="shared" si="425"/>
        <v>361</v>
      </c>
      <c r="AQ522" s="397">
        <f t="shared" si="426"/>
        <v>200</v>
      </c>
      <c r="AR522" s="397">
        <f t="shared" si="427"/>
        <v>260</v>
      </c>
      <c r="AS522" s="397">
        <f t="shared" si="428"/>
        <v>190</v>
      </c>
      <c r="AT522" s="398">
        <f t="shared" si="429"/>
        <v>253</v>
      </c>
      <c r="AU522" s="379">
        <v>135</v>
      </c>
      <c r="AV522" s="395">
        <v>94</v>
      </c>
      <c r="AW522" s="472">
        <v>126</v>
      </c>
      <c r="AX522" s="400">
        <v>43</v>
      </c>
      <c r="AY522" s="395">
        <v>38</v>
      </c>
      <c r="AZ522" s="472">
        <v>44</v>
      </c>
      <c r="BA522" s="489">
        <f t="shared" si="430"/>
        <v>82</v>
      </c>
      <c r="BB522" s="397">
        <f t="shared" si="431"/>
        <v>58</v>
      </c>
      <c r="BC522" s="398">
        <f t="shared" si="432"/>
        <v>83</v>
      </c>
      <c r="BD522" s="401">
        <v>48</v>
      </c>
      <c r="BE522" s="402">
        <v>63</v>
      </c>
      <c r="BF522" s="553">
        <v>57</v>
      </c>
      <c r="BG522" s="403">
        <v>53</v>
      </c>
      <c r="BH522" s="402">
        <v>54</v>
      </c>
      <c r="BI522" s="553">
        <v>69</v>
      </c>
      <c r="BJ522" s="403">
        <v>10</v>
      </c>
      <c r="BK522" s="402">
        <v>19</v>
      </c>
      <c r="BL522" s="553">
        <v>11</v>
      </c>
      <c r="BM522" s="403">
        <v>97</v>
      </c>
      <c r="BN522" s="402">
        <v>132</v>
      </c>
      <c r="BO522" s="553">
        <v>131</v>
      </c>
      <c r="BP522" s="490">
        <f t="shared" si="433"/>
        <v>97</v>
      </c>
      <c r="BQ522" s="475">
        <f t="shared" si="434"/>
        <v>119</v>
      </c>
      <c r="BR522" s="405">
        <f t="shared" si="435"/>
        <v>119</v>
      </c>
      <c r="BS522" s="557"/>
      <c r="BT522" s="558"/>
      <c r="BU522" s="558"/>
      <c r="BV522" s="558"/>
      <c r="BW522" s="472"/>
      <c r="BX522" s="472"/>
      <c r="BY522" s="559"/>
      <c r="BZ522" s="560"/>
      <c r="CA522" s="558"/>
      <c r="CB522" s="558"/>
      <c r="CC522" s="558"/>
      <c r="CD522" s="558"/>
      <c r="CE522" s="558"/>
      <c r="CF522" s="472"/>
      <c r="CG522" s="559"/>
      <c r="CH522" s="560"/>
      <c r="CI522" s="558"/>
      <c r="CJ522" s="558"/>
      <c r="CK522" s="558"/>
      <c r="CL522" s="558"/>
      <c r="CM522" s="558"/>
      <c r="CN522" s="472"/>
      <c r="CO522" s="489" t="str">
        <f t="shared" si="436"/>
        <v/>
      </c>
      <c r="CP522" s="397" t="str">
        <f t="shared" si="437"/>
        <v/>
      </c>
      <c r="CQ522" s="397" t="str">
        <f t="shared" si="438"/>
        <v/>
      </c>
      <c r="CR522" s="397" t="str">
        <f t="shared" si="439"/>
        <v/>
      </c>
      <c r="CS522" s="397" t="str">
        <f t="shared" si="440"/>
        <v/>
      </c>
      <c r="CT522" s="397" t="str">
        <f t="shared" si="441"/>
        <v/>
      </c>
      <c r="CU522" s="397" t="str">
        <f t="shared" si="442"/>
        <v/>
      </c>
      <c r="CV522" s="491" t="str">
        <f t="shared" si="443"/>
        <v/>
      </c>
      <c r="CW522" s="379"/>
      <c r="CX522" s="399"/>
      <c r="CY522" s="472"/>
      <c r="CZ522" s="400"/>
      <c r="DA522" s="399"/>
      <c r="DB522" s="472"/>
      <c r="DC522" s="404" t="str">
        <f t="shared" si="444"/>
        <v/>
      </c>
      <c r="DD522" s="404" t="str">
        <f t="shared" si="445"/>
        <v/>
      </c>
      <c r="DE522" s="405" t="str">
        <f t="shared" si="446"/>
        <v/>
      </c>
      <c r="DF522" s="379"/>
      <c r="DG522" s="399"/>
      <c r="DH522" s="472"/>
      <c r="DI522" s="400"/>
      <c r="DJ522" s="399"/>
      <c r="DK522" s="472"/>
      <c r="DL522" s="400"/>
      <c r="DM522" s="399"/>
      <c r="DN522" s="472"/>
      <c r="DO522" s="400"/>
      <c r="DP522" s="399"/>
      <c r="DQ522" s="472"/>
      <c r="DR522" s="404" t="str">
        <f t="shared" si="447"/>
        <v/>
      </c>
      <c r="DS522" s="404" t="str">
        <f t="shared" si="448"/>
        <v/>
      </c>
      <c r="DT522" s="405" t="str">
        <f t="shared" si="449"/>
        <v/>
      </c>
      <c r="EE522" s="411"/>
    </row>
    <row r="523" spans="1:135">
      <c r="A523" s="512" t="s">
        <v>511</v>
      </c>
      <c r="B523" s="511" t="s">
        <v>305</v>
      </c>
      <c r="C523" s="512">
        <v>228529</v>
      </c>
      <c r="D523" s="512">
        <v>3</v>
      </c>
      <c r="E523" s="395">
        <v>1162</v>
      </c>
      <c r="F523" s="395">
        <v>1312</v>
      </c>
      <c r="G523" s="395">
        <v>1220</v>
      </c>
      <c r="H523" s="395">
        <v>1233</v>
      </c>
      <c r="I523" s="472">
        <v>1278</v>
      </c>
      <c r="J523" s="472">
        <v>1216</v>
      </c>
      <c r="K523" s="394">
        <v>571</v>
      </c>
      <c r="L523" s="395">
        <v>595</v>
      </c>
      <c r="M523" s="395">
        <v>605</v>
      </c>
      <c r="N523" s="395">
        <v>590</v>
      </c>
      <c r="O523" s="396">
        <v>453</v>
      </c>
      <c r="P523" s="396">
        <v>751</v>
      </c>
      <c r="Q523" s="395">
        <v>952</v>
      </c>
      <c r="R523" s="395">
        <v>1285</v>
      </c>
      <c r="S523" s="395">
        <v>1196</v>
      </c>
      <c r="T523" s="395">
        <v>1204</v>
      </c>
      <c r="U523" s="395">
        <v>1256</v>
      </c>
      <c r="V523" s="472">
        <v>1190</v>
      </c>
      <c r="W523" s="394"/>
      <c r="X523" s="395"/>
      <c r="Y523" s="395"/>
      <c r="Z523" s="395"/>
      <c r="AA523" s="396"/>
      <c r="AB523" s="396"/>
      <c r="AC523" s="553">
        <v>10</v>
      </c>
      <c r="AD523" s="395"/>
      <c r="AE523" s="395"/>
      <c r="AF523" s="395"/>
      <c r="AG523" s="395"/>
      <c r="AH523" s="472"/>
      <c r="AI523" s="489">
        <f t="shared" si="418"/>
        <v>571</v>
      </c>
      <c r="AJ523" s="397">
        <f t="shared" si="419"/>
        <v>595</v>
      </c>
      <c r="AK523" s="397">
        <f t="shared" si="420"/>
        <v>605</v>
      </c>
      <c r="AL523" s="397">
        <f t="shared" si="421"/>
        <v>590</v>
      </c>
      <c r="AM523" s="397">
        <f t="shared" si="422"/>
        <v>453</v>
      </c>
      <c r="AN523" s="397">
        <f t="shared" si="423"/>
        <v>751</v>
      </c>
      <c r="AO523" s="397">
        <f t="shared" si="424"/>
        <v>942</v>
      </c>
      <c r="AP523" s="397">
        <f t="shared" si="425"/>
        <v>1285</v>
      </c>
      <c r="AQ523" s="397">
        <f t="shared" si="426"/>
        <v>1196</v>
      </c>
      <c r="AR523" s="397">
        <f t="shared" si="427"/>
        <v>1204</v>
      </c>
      <c r="AS523" s="397">
        <f t="shared" si="428"/>
        <v>1256</v>
      </c>
      <c r="AT523" s="398">
        <f t="shared" si="429"/>
        <v>1190</v>
      </c>
      <c r="AU523" s="379">
        <v>745</v>
      </c>
      <c r="AV523" s="395">
        <v>785</v>
      </c>
      <c r="AW523" s="472">
        <v>782</v>
      </c>
      <c r="AX523" s="400">
        <v>212</v>
      </c>
      <c r="AY523" s="395">
        <v>245</v>
      </c>
      <c r="AZ523" s="472">
        <v>213</v>
      </c>
      <c r="BA523" s="489">
        <f t="shared" si="430"/>
        <v>247</v>
      </c>
      <c r="BB523" s="397">
        <f t="shared" si="431"/>
        <v>226</v>
      </c>
      <c r="BC523" s="398">
        <f t="shared" si="432"/>
        <v>195</v>
      </c>
      <c r="BD523" s="401">
        <v>206</v>
      </c>
      <c r="BE523" s="402">
        <v>272</v>
      </c>
      <c r="BF523" s="553">
        <v>370</v>
      </c>
      <c r="BG523" s="403">
        <v>278</v>
      </c>
      <c r="BH523" s="402">
        <v>277</v>
      </c>
      <c r="BI523" s="553">
        <v>280</v>
      </c>
      <c r="BJ523" s="403">
        <v>20</v>
      </c>
      <c r="BK523" s="402">
        <v>29</v>
      </c>
      <c r="BL523" s="553">
        <v>39</v>
      </c>
      <c r="BM523" s="403">
        <v>138</v>
      </c>
      <c r="BN523" s="494">
        <v>303</v>
      </c>
      <c r="BO523" s="553">
        <v>353</v>
      </c>
      <c r="BP523" s="490">
        <f t="shared" si="433"/>
        <v>89</v>
      </c>
      <c r="BQ523" s="475">
        <f t="shared" si="434"/>
        <v>147</v>
      </c>
      <c r="BR523" s="405">
        <f t="shared" si="435"/>
        <v>180</v>
      </c>
      <c r="BS523" s="557"/>
      <c r="BT523" s="558"/>
      <c r="BU523" s="558"/>
      <c r="BV523" s="558"/>
      <c r="BW523" s="472"/>
      <c r="BX523" s="472"/>
      <c r="BY523" s="559"/>
      <c r="BZ523" s="560"/>
      <c r="CA523" s="558"/>
      <c r="CB523" s="558"/>
      <c r="CC523" s="558"/>
      <c r="CD523" s="558"/>
      <c r="CE523" s="558"/>
      <c r="CF523" s="472"/>
      <c r="CG523" s="559"/>
      <c r="CH523" s="560"/>
      <c r="CI523" s="558"/>
      <c r="CJ523" s="558"/>
      <c r="CK523" s="558"/>
      <c r="CL523" s="558"/>
      <c r="CM523" s="558"/>
      <c r="CN523" s="472"/>
      <c r="CO523" s="489" t="str">
        <f t="shared" si="436"/>
        <v/>
      </c>
      <c r="CP523" s="397" t="str">
        <f t="shared" si="437"/>
        <v/>
      </c>
      <c r="CQ523" s="397" t="str">
        <f t="shared" si="438"/>
        <v/>
      </c>
      <c r="CR523" s="397" t="str">
        <f t="shared" si="439"/>
        <v/>
      </c>
      <c r="CS523" s="397" t="str">
        <f t="shared" si="440"/>
        <v/>
      </c>
      <c r="CT523" s="397" t="str">
        <f t="shared" si="441"/>
        <v/>
      </c>
      <c r="CU523" s="397" t="str">
        <f t="shared" si="442"/>
        <v/>
      </c>
      <c r="CV523" s="491" t="str">
        <f t="shared" si="443"/>
        <v/>
      </c>
      <c r="CW523" s="379"/>
      <c r="CX523" s="399"/>
      <c r="CY523" s="472"/>
      <c r="CZ523" s="400"/>
      <c r="DA523" s="399"/>
      <c r="DB523" s="472"/>
      <c r="DC523" s="404" t="str">
        <f t="shared" si="444"/>
        <v/>
      </c>
      <c r="DD523" s="404" t="str">
        <f t="shared" si="445"/>
        <v/>
      </c>
      <c r="DE523" s="405" t="str">
        <f t="shared" si="446"/>
        <v/>
      </c>
      <c r="DF523" s="379"/>
      <c r="DG523" s="399"/>
      <c r="DH523" s="472"/>
      <c r="DI523" s="400"/>
      <c r="DJ523" s="399"/>
      <c r="DK523" s="472"/>
      <c r="DL523" s="400"/>
      <c r="DM523" s="399"/>
      <c r="DN523" s="472"/>
      <c r="DO523" s="400"/>
      <c r="DP523" s="399"/>
      <c r="DQ523" s="472"/>
      <c r="DR523" s="404" t="str">
        <f t="shared" si="447"/>
        <v/>
      </c>
      <c r="DS523" s="404" t="str">
        <f t="shared" si="448"/>
        <v/>
      </c>
      <c r="DT523" s="405" t="str">
        <f t="shared" si="449"/>
        <v/>
      </c>
      <c r="EE523" s="411"/>
    </row>
    <row r="524" spans="1:135">
      <c r="A524" s="512" t="s">
        <v>511</v>
      </c>
      <c r="B524" s="511" t="s">
        <v>306</v>
      </c>
      <c r="C524" s="512">
        <v>224147</v>
      </c>
      <c r="D524" s="512">
        <v>3</v>
      </c>
      <c r="E524" s="395">
        <v>1048</v>
      </c>
      <c r="F524" s="395">
        <v>1173</v>
      </c>
      <c r="G524" s="395">
        <v>1186</v>
      </c>
      <c r="H524" s="395">
        <v>1275</v>
      </c>
      <c r="I524" s="472">
        <v>1317</v>
      </c>
      <c r="J524" s="472">
        <v>1767</v>
      </c>
      <c r="K524" s="394">
        <v>484</v>
      </c>
      <c r="L524" s="395">
        <v>458</v>
      </c>
      <c r="M524" s="395">
        <v>561</v>
      </c>
      <c r="N524" s="395">
        <v>743</v>
      </c>
      <c r="O524" s="396">
        <v>813</v>
      </c>
      <c r="P524" s="396">
        <v>1034</v>
      </c>
      <c r="Q524" s="395">
        <v>1026</v>
      </c>
      <c r="R524" s="395">
        <v>1111</v>
      </c>
      <c r="S524" s="395">
        <v>1164</v>
      </c>
      <c r="T524" s="395">
        <v>1244</v>
      </c>
      <c r="U524" s="395">
        <v>1256</v>
      </c>
      <c r="V524" s="472">
        <v>1512</v>
      </c>
      <c r="W524" s="394"/>
      <c r="X524" s="395"/>
      <c r="Y524" s="395"/>
      <c r="Z524" s="395"/>
      <c r="AA524" s="396"/>
      <c r="AB524" s="396"/>
      <c r="AC524" s="553">
        <v>7</v>
      </c>
      <c r="AD524" s="395"/>
      <c r="AE524" s="395"/>
      <c r="AF524" s="395"/>
      <c r="AG524" s="395"/>
      <c r="AH524" s="472"/>
      <c r="AI524" s="489">
        <f t="shared" si="418"/>
        <v>484</v>
      </c>
      <c r="AJ524" s="397">
        <f t="shared" si="419"/>
        <v>458</v>
      </c>
      <c r="AK524" s="397">
        <f t="shared" si="420"/>
        <v>561</v>
      </c>
      <c r="AL524" s="397">
        <f t="shared" si="421"/>
        <v>743</v>
      </c>
      <c r="AM524" s="397">
        <f t="shared" si="422"/>
        <v>813</v>
      </c>
      <c r="AN524" s="397">
        <f t="shared" si="423"/>
        <v>1034</v>
      </c>
      <c r="AO524" s="397">
        <f t="shared" si="424"/>
        <v>1019</v>
      </c>
      <c r="AP524" s="397">
        <f t="shared" si="425"/>
        <v>1111</v>
      </c>
      <c r="AQ524" s="397">
        <f t="shared" si="426"/>
        <v>1164</v>
      </c>
      <c r="AR524" s="397">
        <f t="shared" si="427"/>
        <v>1244</v>
      </c>
      <c r="AS524" s="397">
        <f t="shared" si="428"/>
        <v>1256</v>
      </c>
      <c r="AT524" s="398">
        <f t="shared" si="429"/>
        <v>1512</v>
      </c>
      <c r="AU524" s="379">
        <v>711</v>
      </c>
      <c r="AV524" s="395">
        <v>762</v>
      </c>
      <c r="AW524" s="472">
        <v>943</v>
      </c>
      <c r="AX524" s="400">
        <v>286</v>
      </c>
      <c r="AY524" s="395">
        <v>253</v>
      </c>
      <c r="AZ524" s="472">
        <v>296</v>
      </c>
      <c r="BA524" s="489">
        <f t="shared" si="430"/>
        <v>247</v>
      </c>
      <c r="BB524" s="397">
        <f t="shared" si="431"/>
        <v>241</v>
      </c>
      <c r="BC524" s="398">
        <f t="shared" si="432"/>
        <v>273</v>
      </c>
      <c r="BD524" s="401">
        <v>322</v>
      </c>
      <c r="BE524" s="402">
        <v>363</v>
      </c>
      <c r="BF524" s="553">
        <v>408</v>
      </c>
      <c r="BG524" s="403">
        <v>193</v>
      </c>
      <c r="BH524" s="402">
        <v>194</v>
      </c>
      <c r="BI524" s="553">
        <v>268</v>
      </c>
      <c r="BJ524" s="403">
        <v>43</v>
      </c>
      <c r="BK524" s="402">
        <v>44</v>
      </c>
      <c r="BL524" s="553">
        <v>48</v>
      </c>
      <c r="BM524" s="403">
        <v>327</v>
      </c>
      <c r="BN524" s="402">
        <v>464</v>
      </c>
      <c r="BO524" s="553">
        <v>410</v>
      </c>
      <c r="BP524" s="490">
        <f t="shared" si="433"/>
        <v>121</v>
      </c>
      <c r="BQ524" s="475">
        <f t="shared" si="434"/>
        <v>163</v>
      </c>
      <c r="BR524" s="405">
        <f t="shared" si="435"/>
        <v>153</v>
      </c>
      <c r="BS524" s="557"/>
      <c r="BT524" s="558"/>
      <c r="BU524" s="558"/>
      <c r="BV524" s="558"/>
      <c r="BW524" s="472"/>
      <c r="BX524" s="472"/>
      <c r="BY524" s="559"/>
      <c r="BZ524" s="560"/>
      <c r="CA524" s="558"/>
      <c r="CB524" s="558"/>
      <c r="CC524" s="558"/>
      <c r="CD524" s="558"/>
      <c r="CE524" s="558"/>
      <c r="CF524" s="472"/>
      <c r="CG524" s="559"/>
      <c r="CH524" s="560"/>
      <c r="CI524" s="558"/>
      <c r="CJ524" s="558"/>
      <c r="CK524" s="558"/>
      <c r="CL524" s="558"/>
      <c r="CM524" s="558"/>
      <c r="CN524" s="472"/>
      <c r="CO524" s="489" t="str">
        <f t="shared" si="436"/>
        <v/>
      </c>
      <c r="CP524" s="397" t="str">
        <f t="shared" si="437"/>
        <v/>
      </c>
      <c r="CQ524" s="397" t="str">
        <f t="shared" si="438"/>
        <v/>
      </c>
      <c r="CR524" s="397" t="str">
        <f t="shared" si="439"/>
        <v/>
      </c>
      <c r="CS524" s="397" t="str">
        <f t="shared" si="440"/>
        <v/>
      </c>
      <c r="CT524" s="397" t="str">
        <f t="shared" si="441"/>
        <v/>
      </c>
      <c r="CU524" s="397" t="str">
        <f t="shared" si="442"/>
        <v/>
      </c>
      <c r="CV524" s="491" t="str">
        <f t="shared" si="443"/>
        <v/>
      </c>
      <c r="CW524" s="379"/>
      <c r="CX524" s="399"/>
      <c r="CY524" s="472"/>
      <c r="CZ524" s="400"/>
      <c r="DA524" s="399"/>
      <c r="DB524" s="472"/>
      <c r="DC524" s="404" t="str">
        <f t="shared" si="444"/>
        <v/>
      </c>
      <c r="DD524" s="404" t="str">
        <f t="shared" si="445"/>
        <v/>
      </c>
      <c r="DE524" s="405" t="str">
        <f t="shared" si="446"/>
        <v/>
      </c>
      <c r="DF524" s="379"/>
      <c r="DG524" s="399"/>
      <c r="DH524" s="472"/>
      <c r="DI524" s="400"/>
      <c r="DJ524" s="399"/>
      <c r="DK524" s="472"/>
      <c r="DL524" s="400"/>
      <c r="DM524" s="399"/>
      <c r="DN524" s="472"/>
      <c r="DO524" s="400"/>
      <c r="DP524" s="399"/>
      <c r="DQ524" s="472"/>
      <c r="DR524" s="404" t="str">
        <f t="shared" si="447"/>
        <v/>
      </c>
      <c r="DS524" s="404" t="str">
        <f t="shared" si="448"/>
        <v/>
      </c>
      <c r="DT524" s="405" t="str">
        <f t="shared" si="449"/>
        <v/>
      </c>
      <c r="EE524" s="411"/>
    </row>
    <row r="525" spans="1:135">
      <c r="A525" s="512" t="s">
        <v>511</v>
      </c>
      <c r="B525" s="511" t="s">
        <v>307</v>
      </c>
      <c r="C525" s="512">
        <v>228705</v>
      </c>
      <c r="D525" s="512">
        <v>3</v>
      </c>
      <c r="E525" s="395">
        <v>988</v>
      </c>
      <c r="F525" s="395">
        <v>916</v>
      </c>
      <c r="G525" s="395">
        <v>950</v>
      </c>
      <c r="H525" s="395">
        <v>760</v>
      </c>
      <c r="I525" s="472">
        <v>847</v>
      </c>
      <c r="J525" s="472">
        <v>803</v>
      </c>
      <c r="K525" s="394">
        <v>923</v>
      </c>
      <c r="L525" s="395">
        <v>884</v>
      </c>
      <c r="M525" s="556">
        <v>817</v>
      </c>
      <c r="N525" s="395">
        <v>730</v>
      </c>
      <c r="O525" s="555">
        <v>928</v>
      </c>
      <c r="P525" s="396">
        <v>889</v>
      </c>
      <c r="Q525" s="395">
        <v>938</v>
      </c>
      <c r="R525" s="395">
        <v>881</v>
      </c>
      <c r="S525" s="395">
        <v>763</v>
      </c>
      <c r="T525" s="395">
        <v>618</v>
      </c>
      <c r="U525" s="395">
        <v>733</v>
      </c>
      <c r="V525" s="472">
        <v>651</v>
      </c>
      <c r="W525" s="394"/>
      <c r="X525" s="395"/>
      <c r="Y525" s="395"/>
      <c r="Z525" s="395"/>
      <c r="AA525" s="396"/>
      <c r="AB525" s="396"/>
      <c r="AC525" s="553">
        <v>21</v>
      </c>
      <c r="AD525" s="395"/>
      <c r="AE525" s="395"/>
      <c r="AF525" s="395"/>
      <c r="AG525" s="395"/>
      <c r="AH525" s="472"/>
      <c r="AI525" s="489">
        <f t="shared" si="418"/>
        <v>923</v>
      </c>
      <c r="AJ525" s="397">
        <f t="shared" si="419"/>
        <v>884</v>
      </c>
      <c r="AK525" s="397">
        <f t="shared" si="420"/>
        <v>817</v>
      </c>
      <c r="AL525" s="397">
        <f t="shared" si="421"/>
        <v>730</v>
      </c>
      <c r="AM525" s="397">
        <f t="shared" si="422"/>
        <v>928</v>
      </c>
      <c r="AN525" s="397">
        <f t="shared" si="423"/>
        <v>889</v>
      </c>
      <c r="AO525" s="397">
        <f t="shared" si="424"/>
        <v>917</v>
      </c>
      <c r="AP525" s="397">
        <f t="shared" si="425"/>
        <v>881</v>
      </c>
      <c r="AQ525" s="397">
        <f t="shared" si="426"/>
        <v>763</v>
      </c>
      <c r="AR525" s="397">
        <f t="shared" si="427"/>
        <v>618</v>
      </c>
      <c r="AS525" s="397">
        <f t="shared" si="428"/>
        <v>733</v>
      </c>
      <c r="AT525" s="398">
        <f t="shared" si="429"/>
        <v>651</v>
      </c>
      <c r="AU525" s="379">
        <v>387</v>
      </c>
      <c r="AV525" s="395">
        <v>442</v>
      </c>
      <c r="AW525" s="472">
        <v>388</v>
      </c>
      <c r="AX525" s="400">
        <v>83</v>
      </c>
      <c r="AY525" s="395">
        <v>113</v>
      </c>
      <c r="AZ525" s="472">
        <v>107</v>
      </c>
      <c r="BA525" s="489">
        <f t="shared" si="430"/>
        <v>148</v>
      </c>
      <c r="BB525" s="397">
        <f t="shared" si="431"/>
        <v>178</v>
      </c>
      <c r="BC525" s="398">
        <f t="shared" si="432"/>
        <v>156</v>
      </c>
      <c r="BD525" s="401">
        <v>275</v>
      </c>
      <c r="BE525" s="402">
        <v>259</v>
      </c>
      <c r="BF525" s="553">
        <v>258</v>
      </c>
      <c r="BG525" s="403">
        <v>287</v>
      </c>
      <c r="BH525" s="402">
        <v>250</v>
      </c>
      <c r="BI525" s="553">
        <v>273</v>
      </c>
      <c r="BJ525" s="403">
        <v>74</v>
      </c>
      <c r="BK525" s="402">
        <v>59</v>
      </c>
      <c r="BL525" s="553">
        <v>60</v>
      </c>
      <c r="BM525" s="403">
        <v>307</v>
      </c>
      <c r="BN525" s="402">
        <v>309</v>
      </c>
      <c r="BO525" s="553">
        <v>355</v>
      </c>
      <c r="BP525" s="490">
        <f t="shared" si="433"/>
        <v>272</v>
      </c>
      <c r="BQ525" s="475">
        <f t="shared" si="434"/>
        <v>262</v>
      </c>
      <c r="BR525" s="405">
        <f t="shared" si="435"/>
        <v>244</v>
      </c>
      <c r="BS525" s="557"/>
      <c r="BT525" s="558"/>
      <c r="BU525" s="558"/>
      <c r="BV525" s="558"/>
      <c r="BW525" s="472"/>
      <c r="BX525" s="472"/>
      <c r="BY525" s="559"/>
      <c r="BZ525" s="560"/>
      <c r="CA525" s="558"/>
      <c r="CB525" s="558"/>
      <c r="CC525" s="558"/>
      <c r="CD525" s="558"/>
      <c r="CE525" s="558"/>
      <c r="CF525" s="472"/>
      <c r="CG525" s="559"/>
      <c r="CH525" s="560"/>
      <c r="CI525" s="558"/>
      <c r="CJ525" s="558"/>
      <c r="CK525" s="558"/>
      <c r="CL525" s="558"/>
      <c r="CM525" s="558"/>
      <c r="CN525" s="472"/>
      <c r="CO525" s="489" t="str">
        <f t="shared" si="436"/>
        <v/>
      </c>
      <c r="CP525" s="397" t="str">
        <f t="shared" si="437"/>
        <v/>
      </c>
      <c r="CQ525" s="397" t="str">
        <f t="shared" si="438"/>
        <v/>
      </c>
      <c r="CR525" s="397" t="str">
        <f t="shared" si="439"/>
        <v/>
      </c>
      <c r="CS525" s="397" t="str">
        <f t="shared" si="440"/>
        <v/>
      </c>
      <c r="CT525" s="397" t="str">
        <f t="shared" si="441"/>
        <v/>
      </c>
      <c r="CU525" s="397" t="str">
        <f t="shared" si="442"/>
        <v/>
      </c>
      <c r="CV525" s="491" t="str">
        <f t="shared" si="443"/>
        <v/>
      </c>
      <c r="CW525" s="379"/>
      <c r="CX525" s="399"/>
      <c r="CY525" s="472"/>
      <c r="CZ525" s="400"/>
      <c r="DA525" s="399"/>
      <c r="DB525" s="472"/>
      <c r="DC525" s="404" t="str">
        <f t="shared" si="444"/>
        <v/>
      </c>
      <c r="DD525" s="404" t="str">
        <f t="shared" si="445"/>
        <v/>
      </c>
      <c r="DE525" s="405" t="str">
        <f t="shared" si="446"/>
        <v/>
      </c>
      <c r="DF525" s="379"/>
      <c r="DG525" s="399"/>
      <c r="DH525" s="472"/>
      <c r="DI525" s="400"/>
      <c r="DJ525" s="399"/>
      <c r="DK525" s="472"/>
      <c r="DL525" s="400"/>
      <c r="DM525" s="399"/>
      <c r="DN525" s="472"/>
      <c r="DO525" s="400"/>
      <c r="DP525" s="399"/>
      <c r="DQ525" s="472"/>
      <c r="DR525" s="404" t="str">
        <f t="shared" si="447"/>
        <v/>
      </c>
      <c r="DS525" s="404" t="str">
        <f t="shared" si="448"/>
        <v/>
      </c>
      <c r="DT525" s="405" t="str">
        <f t="shared" si="449"/>
        <v/>
      </c>
      <c r="EE525" s="411"/>
    </row>
    <row r="526" spans="1:135">
      <c r="A526" s="512" t="s">
        <v>511</v>
      </c>
      <c r="B526" s="511" t="s">
        <v>308</v>
      </c>
      <c r="C526" s="512">
        <v>224554</v>
      </c>
      <c r="D526" s="512">
        <v>3</v>
      </c>
      <c r="E526" s="395">
        <v>681</v>
      </c>
      <c r="F526" s="395">
        <v>653</v>
      </c>
      <c r="G526" s="395">
        <v>589</v>
      </c>
      <c r="H526" s="395">
        <v>532</v>
      </c>
      <c r="I526" s="472">
        <v>750</v>
      </c>
      <c r="J526" s="472">
        <v>693</v>
      </c>
      <c r="K526" s="394">
        <v>568</v>
      </c>
      <c r="L526" s="395">
        <v>456</v>
      </c>
      <c r="M526" s="395">
        <v>441</v>
      </c>
      <c r="N526" s="395">
        <v>537</v>
      </c>
      <c r="O526" s="396">
        <v>518</v>
      </c>
      <c r="P526" s="396">
        <v>547</v>
      </c>
      <c r="Q526" s="395">
        <v>604</v>
      </c>
      <c r="R526" s="395">
        <v>586</v>
      </c>
      <c r="S526" s="395">
        <v>504</v>
      </c>
      <c r="T526" s="395">
        <v>441</v>
      </c>
      <c r="U526" s="395">
        <v>579</v>
      </c>
      <c r="V526" s="472">
        <v>602</v>
      </c>
      <c r="W526" s="394"/>
      <c r="X526" s="395"/>
      <c r="Y526" s="395"/>
      <c r="Z526" s="395"/>
      <c r="AA526" s="396"/>
      <c r="AB526" s="396"/>
      <c r="AC526" s="553">
        <v>9</v>
      </c>
      <c r="AD526" s="395"/>
      <c r="AE526" s="395"/>
      <c r="AF526" s="395"/>
      <c r="AG526" s="395"/>
      <c r="AH526" s="472"/>
      <c r="AI526" s="489">
        <f t="shared" si="418"/>
        <v>568</v>
      </c>
      <c r="AJ526" s="397">
        <f t="shared" si="419"/>
        <v>456</v>
      </c>
      <c r="AK526" s="397">
        <f t="shared" si="420"/>
        <v>441</v>
      </c>
      <c r="AL526" s="397">
        <f t="shared" si="421"/>
        <v>537</v>
      </c>
      <c r="AM526" s="397">
        <f t="shared" si="422"/>
        <v>518</v>
      </c>
      <c r="AN526" s="397">
        <f t="shared" si="423"/>
        <v>547</v>
      </c>
      <c r="AO526" s="397">
        <f t="shared" si="424"/>
        <v>595</v>
      </c>
      <c r="AP526" s="397">
        <f t="shared" si="425"/>
        <v>586</v>
      </c>
      <c r="AQ526" s="397">
        <f t="shared" si="426"/>
        <v>504</v>
      </c>
      <c r="AR526" s="397">
        <f t="shared" si="427"/>
        <v>441</v>
      </c>
      <c r="AS526" s="397">
        <f t="shared" si="428"/>
        <v>579</v>
      </c>
      <c r="AT526" s="398">
        <f t="shared" si="429"/>
        <v>602</v>
      </c>
      <c r="AU526" s="379">
        <v>270</v>
      </c>
      <c r="AV526" s="395">
        <v>343</v>
      </c>
      <c r="AW526" s="472">
        <v>397</v>
      </c>
      <c r="AX526" s="400">
        <v>77</v>
      </c>
      <c r="AY526" s="395">
        <v>110</v>
      </c>
      <c r="AZ526" s="472">
        <v>90</v>
      </c>
      <c r="BA526" s="489">
        <f t="shared" si="430"/>
        <v>94</v>
      </c>
      <c r="BB526" s="397">
        <f t="shared" si="431"/>
        <v>126</v>
      </c>
      <c r="BC526" s="398">
        <f t="shared" si="432"/>
        <v>115</v>
      </c>
      <c r="BD526" s="401">
        <v>179</v>
      </c>
      <c r="BE526" s="402">
        <v>207</v>
      </c>
      <c r="BF526" s="553">
        <v>217</v>
      </c>
      <c r="BG526" s="403">
        <v>216</v>
      </c>
      <c r="BH526" s="402">
        <v>175</v>
      </c>
      <c r="BI526" s="553">
        <v>190</v>
      </c>
      <c r="BJ526" s="403">
        <v>35</v>
      </c>
      <c r="BK526" s="402">
        <v>21</v>
      </c>
      <c r="BL526" s="553">
        <v>24</v>
      </c>
      <c r="BM526" s="403">
        <v>210</v>
      </c>
      <c r="BN526" s="402">
        <v>218</v>
      </c>
      <c r="BO526" s="553">
        <v>214</v>
      </c>
      <c r="BP526" s="490">
        <f t="shared" si="433"/>
        <v>94</v>
      </c>
      <c r="BQ526" s="475">
        <f t="shared" si="434"/>
        <v>101</v>
      </c>
      <c r="BR526" s="405">
        <f t="shared" si="435"/>
        <v>140</v>
      </c>
      <c r="BS526" s="557"/>
      <c r="BT526" s="558"/>
      <c r="BU526" s="558"/>
      <c r="BV526" s="558"/>
      <c r="BW526" s="472"/>
      <c r="BX526" s="472"/>
      <c r="BY526" s="559"/>
      <c r="BZ526" s="560"/>
      <c r="CA526" s="558"/>
      <c r="CB526" s="558"/>
      <c r="CC526" s="558"/>
      <c r="CD526" s="558"/>
      <c r="CE526" s="558"/>
      <c r="CF526" s="472"/>
      <c r="CG526" s="559"/>
      <c r="CH526" s="560"/>
      <c r="CI526" s="558"/>
      <c r="CJ526" s="558"/>
      <c r="CK526" s="558"/>
      <c r="CL526" s="558"/>
      <c r="CM526" s="558"/>
      <c r="CN526" s="472"/>
      <c r="CO526" s="489" t="str">
        <f t="shared" si="436"/>
        <v/>
      </c>
      <c r="CP526" s="397" t="str">
        <f t="shared" si="437"/>
        <v/>
      </c>
      <c r="CQ526" s="397" t="str">
        <f t="shared" si="438"/>
        <v/>
      </c>
      <c r="CR526" s="397" t="str">
        <f t="shared" si="439"/>
        <v/>
      </c>
      <c r="CS526" s="397" t="str">
        <f t="shared" si="440"/>
        <v/>
      </c>
      <c r="CT526" s="397" t="str">
        <f t="shared" si="441"/>
        <v/>
      </c>
      <c r="CU526" s="397" t="str">
        <f t="shared" si="442"/>
        <v/>
      </c>
      <c r="CV526" s="491" t="str">
        <f t="shared" si="443"/>
        <v/>
      </c>
      <c r="CW526" s="379"/>
      <c r="CX526" s="399"/>
      <c r="CY526" s="472"/>
      <c r="CZ526" s="400"/>
      <c r="DA526" s="399"/>
      <c r="DB526" s="472"/>
      <c r="DC526" s="404" t="str">
        <f t="shared" si="444"/>
        <v/>
      </c>
      <c r="DD526" s="404" t="str">
        <f t="shared" si="445"/>
        <v/>
      </c>
      <c r="DE526" s="405" t="str">
        <f t="shared" si="446"/>
        <v/>
      </c>
      <c r="DF526" s="379"/>
      <c r="DG526" s="399"/>
      <c r="DH526" s="472"/>
      <c r="DI526" s="400"/>
      <c r="DJ526" s="399"/>
      <c r="DK526" s="472"/>
      <c r="DL526" s="400"/>
      <c r="DM526" s="399"/>
      <c r="DN526" s="472"/>
      <c r="DO526" s="400"/>
      <c r="DP526" s="399"/>
      <c r="DQ526" s="472"/>
      <c r="DR526" s="404" t="str">
        <f t="shared" si="447"/>
        <v/>
      </c>
      <c r="DS526" s="404" t="str">
        <f t="shared" si="448"/>
        <v/>
      </c>
      <c r="DT526" s="405" t="str">
        <f t="shared" si="449"/>
        <v/>
      </c>
      <c r="EE526" s="411"/>
    </row>
    <row r="527" spans="1:135">
      <c r="A527" s="512" t="s">
        <v>511</v>
      </c>
      <c r="B527" s="511" t="s">
        <v>309</v>
      </c>
      <c r="C527" s="512">
        <v>229063</v>
      </c>
      <c r="D527" s="512">
        <v>3</v>
      </c>
      <c r="E527" s="395">
        <v>1851</v>
      </c>
      <c r="F527" s="395">
        <v>2446</v>
      </c>
      <c r="G527" s="395">
        <v>2149</v>
      </c>
      <c r="H527" s="395">
        <v>2004</v>
      </c>
      <c r="I527" s="472">
        <v>1762</v>
      </c>
      <c r="J527" s="472">
        <v>1307</v>
      </c>
      <c r="K527" s="394">
        <v>1405</v>
      </c>
      <c r="L527" s="395">
        <v>1312</v>
      </c>
      <c r="M527" s="502">
        <v>703</v>
      </c>
      <c r="N527" s="502">
        <v>771</v>
      </c>
      <c r="O527" s="396">
        <v>1047</v>
      </c>
      <c r="P527" s="396">
        <v>1499</v>
      </c>
      <c r="Q527" s="395">
        <v>1814</v>
      </c>
      <c r="R527" s="395">
        <v>2358</v>
      </c>
      <c r="S527" s="395">
        <v>2039</v>
      </c>
      <c r="T527" s="395">
        <v>1806</v>
      </c>
      <c r="U527" s="395">
        <v>1648</v>
      </c>
      <c r="V527" s="472">
        <v>1177</v>
      </c>
      <c r="W527" s="394"/>
      <c r="X527" s="395"/>
      <c r="Y527" s="395"/>
      <c r="Z527" s="395"/>
      <c r="AA527" s="396"/>
      <c r="AB527" s="396"/>
      <c r="AC527" s="553">
        <v>24</v>
      </c>
      <c r="AD527" s="395"/>
      <c r="AE527" s="395"/>
      <c r="AF527" s="395"/>
      <c r="AG527" s="395"/>
      <c r="AH527" s="472"/>
      <c r="AI527" s="489">
        <f t="shared" si="418"/>
        <v>1405</v>
      </c>
      <c r="AJ527" s="397">
        <f t="shared" si="419"/>
        <v>1312</v>
      </c>
      <c r="AK527" s="397">
        <f t="shared" si="420"/>
        <v>703</v>
      </c>
      <c r="AL527" s="397">
        <f t="shared" si="421"/>
        <v>771</v>
      </c>
      <c r="AM527" s="397">
        <f t="shared" si="422"/>
        <v>1047</v>
      </c>
      <c r="AN527" s="397">
        <f t="shared" si="423"/>
        <v>1499</v>
      </c>
      <c r="AO527" s="397">
        <f t="shared" si="424"/>
        <v>1790</v>
      </c>
      <c r="AP527" s="397">
        <f t="shared" si="425"/>
        <v>2358</v>
      </c>
      <c r="AQ527" s="397">
        <f t="shared" si="426"/>
        <v>2039</v>
      </c>
      <c r="AR527" s="397">
        <f t="shared" si="427"/>
        <v>1806</v>
      </c>
      <c r="AS527" s="397">
        <f t="shared" si="428"/>
        <v>1648</v>
      </c>
      <c r="AT527" s="398">
        <f t="shared" si="429"/>
        <v>1177</v>
      </c>
      <c r="AU527" s="379">
        <v>1029</v>
      </c>
      <c r="AV527" s="395">
        <v>816</v>
      </c>
      <c r="AW527" s="472">
        <v>662</v>
      </c>
      <c r="AX527" s="400">
        <v>134</v>
      </c>
      <c r="AY527" s="395">
        <v>163</v>
      </c>
      <c r="AZ527" s="472">
        <v>81</v>
      </c>
      <c r="BA527" s="489">
        <f t="shared" si="430"/>
        <v>643</v>
      </c>
      <c r="BB527" s="397">
        <f t="shared" si="431"/>
        <v>669</v>
      </c>
      <c r="BC527" s="398">
        <f t="shared" si="432"/>
        <v>434</v>
      </c>
      <c r="BD527" s="401">
        <v>130</v>
      </c>
      <c r="BE527" s="402">
        <v>168</v>
      </c>
      <c r="BF527" s="553">
        <v>235</v>
      </c>
      <c r="BG527" s="403">
        <v>349</v>
      </c>
      <c r="BH527" s="402">
        <v>351</v>
      </c>
      <c r="BI527" s="553">
        <v>158</v>
      </c>
      <c r="BJ527" s="403">
        <v>127</v>
      </c>
      <c r="BK527" s="402">
        <v>124</v>
      </c>
      <c r="BL527" s="553">
        <v>151</v>
      </c>
      <c r="BM527" s="403">
        <v>266</v>
      </c>
      <c r="BN527" s="402">
        <v>414</v>
      </c>
      <c r="BO527" s="553">
        <v>473</v>
      </c>
      <c r="BP527" s="490">
        <f t="shared" si="433"/>
        <v>524</v>
      </c>
      <c r="BQ527" s="475">
        <f t="shared" si="434"/>
        <v>793</v>
      </c>
      <c r="BR527" s="405">
        <f t="shared" si="435"/>
        <v>931</v>
      </c>
      <c r="BS527" s="557"/>
      <c r="BT527" s="558"/>
      <c r="BU527" s="558"/>
      <c r="BV527" s="558"/>
      <c r="BW527" s="472"/>
      <c r="BX527" s="472"/>
      <c r="BY527" s="559"/>
      <c r="BZ527" s="560"/>
      <c r="CA527" s="558"/>
      <c r="CB527" s="558"/>
      <c r="CC527" s="558"/>
      <c r="CD527" s="558"/>
      <c r="CE527" s="558"/>
      <c r="CF527" s="472"/>
      <c r="CG527" s="559"/>
      <c r="CH527" s="560"/>
      <c r="CI527" s="558"/>
      <c r="CJ527" s="558"/>
      <c r="CK527" s="558"/>
      <c r="CL527" s="558"/>
      <c r="CM527" s="558"/>
      <c r="CN527" s="472"/>
      <c r="CO527" s="489" t="str">
        <f t="shared" si="436"/>
        <v/>
      </c>
      <c r="CP527" s="397" t="str">
        <f t="shared" si="437"/>
        <v/>
      </c>
      <c r="CQ527" s="397" t="str">
        <f t="shared" si="438"/>
        <v/>
      </c>
      <c r="CR527" s="397" t="str">
        <f t="shared" si="439"/>
        <v/>
      </c>
      <c r="CS527" s="397" t="str">
        <f t="shared" si="440"/>
        <v/>
      </c>
      <c r="CT527" s="397" t="str">
        <f t="shared" si="441"/>
        <v/>
      </c>
      <c r="CU527" s="397" t="str">
        <f t="shared" si="442"/>
        <v/>
      </c>
      <c r="CV527" s="491" t="str">
        <f t="shared" si="443"/>
        <v/>
      </c>
      <c r="CW527" s="379"/>
      <c r="CX527" s="399"/>
      <c r="CY527" s="472"/>
      <c r="CZ527" s="400"/>
      <c r="DA527" s="399"/>
      <c r="DB527" s="472"/>
      <c r="DC527" s="404" t="str">
        <f t="shared" si="444"/>
        <v/>
      </c>
      <c r="DD527" s="404" t="str">
        <f t="shared" si="445"/>
        <v/>
      </c>
      <c r="DE527" s="405" t="str">
        <f t="shared" si="446"/>
        <v/>
      </c>
      <c r="DF527" s="379"/>
      <c r="DG527" s="399"/>
      <c r="DH527" s="472"/>
      <c r="DI527" s="400"/>
      <c r="DJ527" s="399"/>
      <c r="DK527" s="472"/>
      <c r="DL527" s="400"/>
      <c r="DM527" s="399"/>
      <c r="DN527" s="472"/>
      <c r="DO527" s="400"/>
      <c r="DP527" s="399"/>
      <c r="DQ527" s="472"/>
      <c r="DR527" s="404" t="str">
        <f t="shared" si="447"/>
        <v/>
      </c>
      <c r="DS527" s="404" t="str">
        <f t="shared" si="448"/>
        <v/>
      </c>
      <c r="DT527" s="405" t="str">
        <f t="shared" si="449"/>
        <v/>
      </c>
      <c r="EE527" s="411"/>
    </row>
    <row r="528" spans="1:135">
      <c r="A528" s="512" t="s">
        <v>511</v>
      </c>
      <c r="B528" s="511" t="s">
        <v>310</v>
      </c>
      <c r="C528" s="512">
        <v>228459</v>
      </c>
      <c r="D528" s="512">
        <v>3</v>
      </c>
      <c r="E528" s="395">
        <v>2748</v>
      </c>
      <c r="F528" s="395">
        <v>2897</v>
      </c>
      <c r="G528" s="395">
        <v>2833</v>
      </c>
      <c r="H528" s="395">
        <v>3125</v>
      </c>
      <c r="I528" s="472">
        <v>3050</v>
      </c>
      <c r="J528" s="472">
        <v>3298</v>
      </c>
      <c r="K528" s="394">
        <v>2393</v>
      </c>
      <c r="L528" s="395">
        <v>2314</v>
      </c>
      <c r="M528" s="395">
        <v>2581</v>
      </c>
      <c r="N528" s="395">
        <v>2427</v>
      </c>
      <c r="O528" s="396">
        <v>2520</v>
      </c>
      <c r="P528" s="396">
        <v>2462</v>
      </c>
      <c r="Q528" s="395">
        <v>2659</v>
      </c>
      <c r="R528" s="395">
        <v>2807</v>
      </c>
      <c r="S528" s="395">
        <v>2753</v>
      </c>
      <c r="T528" s="395">
        <v>3040</v>
      </c>
      <c r="U528" s="395">
        <v>2976</v>
      </c>
      <c r="V528" s="472">
        <v>3238</v>
      </c>
      <c r="W528" s="394"/>
      <c r="X528" s="395"/>
      <c r="Y528" s="395"/>
      <c r="Z528" s="395"/>
      <c r="AA528" s="396"/>
      <c r="AB528" s="396"/>
      <c r="AC528" s="553">
        <v>16</v>
      </c>
      <c r="AD528" s="395"/>
      <c r="AE528" s="395"/>
      <c r="AF528" s="395"/>
      <c r="AG528" s="395"/>
      <c r="AH528" s="472"/>
      <c r="AI528" s="489">
        <f t="shared" si="418"/>
        <v>2393</v>
      </c>
      <c r="AJ528" s="397">
        <f t="shared" si="419"/>
        <v>2314</v>
      </c>
      <c r="AK528" s="397">
        <f t="shared" si="420"/>
        <v>2581</v>
      </c>
      <c r="AL528" s="397">
        <f t="shared" si="421"/>
        <v>2427</v>
      </c>
      <c r="AM528" s="397">
        <f t="shared" si="422"/>
        <v>2520</v>
      </c>
      <c r="AN528" s="397">
        <f t="shared" si="423"/>
        <v>2462</v>
      </c>
      <c r="AO528" s="397">
        <f t="shared" si="424"/>
        <v>2643</v>
      </c>
      <c r="AP528" s="397">
        <f t="shared" si="425"/>
        <v>2807</v>
      </c>
      <c r="AQ528" s="397">
        <f t="shared" si="426"/>
        <v>2753</v>
      </c>
      <c r="AR528" s="397">
        <f t="shared" si="427"/>
        <v>3040</v>
      </c>
      <c r="AS528" s="397">
        <f t="shared" si="428"/>
        <v>2976</v>
      </c>
      <c r="AT528" s="398">
        <f t="shared" si="429"/>
        <v>3238</v>
      </c>
      <c r="AU528" s="379">
        <v>2311</v>
      </c>
      <c r="AV528" s="395">
        <v>2212</v>
      </c>
      <c r="AW528" s="472">
        <v>2499</v>
      </c>
      <c r="AX528" s="400">
        <v>480</v>
      </c>
      <c r="AY528" s="395">
        <v>464</v>
      </c>
      <c r="AZ528" s="472">
        <v>443</v>
      </c>
      <c r="BA528" s="489">
        <f t="shared" si="430"/>
        <v>249</v>
      </c>
      <c r="BB528" s="397">
        <f t="shared" si="431"/>
        <v>300</v>
      </c>
      <c r="BC528" s="398">
        <f t="shared" si="432"/>
        <v>296</v>
      </c>
      <c r="BD528" s="401">
        <v>1316</v>
      </c>
      <c r="BE528" s="402">
        <v>1335</v>
      </c>
      <c r="BF528" s="553">
        <v>1428</v>
      </c>
      <c r="BG528" s="403">
        <v>1209</v>
      </c>
      <c r="BH528" s="402">
        <v>1175</v>
      </c>
      <c r="BI528" s="553">
        <v>1368</v>
      </c>
      <c r="BJ528" s="403">
        <v>161</v>
      </c>
      <c r="BK528" s="402">
        <v>129</v>
      </c>
      <c r="BL528" s="553">
        <v>162</v>
      </c>
      <c r="BM528" s="403">
        <v>715</v>
      </c>
      <c r="BN528" s="402">
        <v>657</v>
      </c>
      <c r="BO528" s="553">
        <v>718</v>
      </c>
      <c r="BP528" s="490">
        <f t="shared" si="433"/>
        <v>328</v>
      </c>
      <c r="BQ528" s="475">
        <f t="shared" si="434"/>
        <v>341</v>
      </c>
      <c r="BR528" s="405">
        <f t="shared" si="435"/>
        <v>335</v>
      </c>
      <c r="BS528" s="557"/>
      <c r="BT528" s="558"/>
      <c r="BU528" s="558"/>
      <c r="BV528" s="558"/>
      <c r="BW528" s="472"/>
      <c r="BX528" s="472"/>
      <c r="BY528" s="559"/>
      <c r="BZ528" s="560"/>
      <c r="CA528" s="558"/>
      <c r="CB528" s="558"/>
      <c r="CC528" s="558"/>
      <c r="CD528" s="558"/>
      <c r="CE528" s="558"/>
      <c r="CF528" s="472"/>
      <c r="CG528" s="559"/>
      <c r="CH528" s="560"/>
      <c r="CI528" s="558"/>
      <c r="CJ528" s="558"/>
      <c r="CK528" s="558"/>
      <c r="CL528" s="558"/>
      <c r="CM528" s="558"/>
      <c r="CN528" s="472"/>
      <c r="CO528" s="489" t="str">
        <f t="shared" si="436"/>
        <v/>
      </c>
      <c r="CP528" s="397" t="str">
        <f t="shared" si="437"/>
        <v/>
      </c>
      <c r="CQ528" s="397" t="str">
        <f t="shared" si="438"/>
        <v/>
      </c>
      <c r="CR528" s="397" t="str">
        <f t="shared" si="439"/>
        <v/>
      </c>
      <c r="CS528" s="397" t="str">
        <f t="shared" si="440"/>
        <v/>
      </c>
      <c r="CT528" s="397" t="str">
        <f t="shared" si="441"/>
        <v/>
      </c>
      <c r="CU528" s="397" t="str">
        <f t="shared" si="442"/>
        <v/>
      </c>
      <c r="CV528" s="491" t="str">
        <f t="shared" si="443"/>
        <v/>
      </c>
      <c r="CW528" s="379"/>
      <c r="CX528" s="399"/>
      <c r="CY528" s="472"/>
      <c r="CZ528" s="400"/>
      <c r="DA528" s="399"/>
      <c r="DB528" s="472"/>
      <c r="DC528" s="404" t="str">
        <f t="shared" si="444"/>
        <v/>
      </c>
      <c r="DD528" s="404" t="str">
        <f t="shared" si="445"/>
        <v/>
      </c>
      <c r="DE528" s="405" t="str">
        <f t="shared" si="446"/>
        <v/>
      </c>
      <c r="DF528" s="379"/>
      <c r="DG528" s="399"/>
      <c r="DH528" s="472"/>
      <c r="DI528" s="400"/>
      <c r="DJ528" s="399"/>
      <c r="DK528" s="472"/>
      <c r="DL528" s="400"/>
      <c r="DM528" s="399"/>
      <c r="DN528" s="472"/>
      <c r="DO528" s="400"/>
      <c r="DP528" s="399"/>
      <c r="DQ528" s="472"/>
      <c r="DR528" s="404" t="str">
        <f t="shared" si="447"/>
        <v/>
      </c>
      <c r="DS528" s="404" t="str">
        <f t="shared" si="448"/>
        <v/>
      </c>
      <c r="DT528" s="405" t="str">
        <f t="shared" si="449"/>
        <v/>
      </c>
      <c r="EE528" s="411"/>
    </row>
    <row r="529" spans="1:135">
      <c r="A529" s="512" t="s">
        <v>511</v>
      </c>
      <c r="B529" s="511" t="s">
        <v>311</v>
      </c>
      <c r="C529" s="512">
        <v>225414</v>
      </c>
      <c r="D529" s="512">
        <v>3</v>
      </c>
      <c r="E529" s="395"/>
      <c r="F529" s="395"/>
      <c r="G529" s="395">
        <v>3</v>
      </c>
      <c r="H529" s="395"/>
      <c r="I529" s="472"/>
      <c r="J529" s="472"/>
      <c r="K529" s="394"/>
      <c r="L529" s="395"/>
      <c r="M529" s="395"/>
      <c r="N529" s="395"/>
      <c r="O529" s="396"/>
      <c r="P529" s="396"/>
      <c r="Q529" s="395"/>
      <c r="R529" s="395"/>
      <c r="S529" s="556">
        <v>2</v>
      </c>
      <c r="T529" s="395"/>
      <c r="U529" s="395"/>
      <c r="V529" s="472"/>
      <c r="W529" s="394"/>
      <c r="X529" s="395"/>
      <c r="Y529" s="395"/>
      <c r="Z529" s="395"/>
      <c r="AA529" s="396"/>
      <c r="AB529" s="396"/>
      <c r="AC529" s="395"/>
      <c r="AD529" s="395"/>
      <c r="AE529" s="395"/>
      <c r="AF529" s="395"/>
      <c r="AG529" s="395"/>
      <c r="AH529" s="472"/>
      <c r="AI529" s="489" t="str">
        <f t="shared" si="418"/>
        <v xml:space="preserve"> </v>
      </c>
      <c r="AJ529" s="397" t="str">
        <f t="shared" si="419"/>
        <v xml:space="preserve"> </v>
      </c>
      <c r="AK529" s="397" t="str">
        <f t="shared" si="420"/>
        <v xml:space="preserve"> </v>
      </c>
      <c r="AL529" s="397" t="str">
        <f t="shared" si="421"/>
        <v xml:space="preserve"> </v>
      </c>
      <c r="AM529" s="397" t="str">
        <f t="shared" si="422"/>
        <v xml:space="preserve"> </v>
      </c>
      <c r="AN529" s="397" t="str">
        <f t="shared" si="423"/>
        <v xml:space="preserve"> </v>
      </c>
      <c r="AO529" s="397" t="str">
        <f t="shared" si="424"/>
        <v xml:space="preserve"> </v>
      </c>
      <c r="AP529" s="397" t="str">
        <f t="shared" si="425"/>
        <v xml:space="preserve"> </v>
      </c>
      <c r="AQ529" s="397">
        <f t="shared" si="426"/>
        <v>2</v>
      </c>
      <c r="AR529" s="397" t="str">
        <f t="shared" si="427"/>
        <v xml:space="preserve"> </v>
      </c>
      <c r="AS529" s="397" t="str">
        <f t="shared" si="428"/>
        <v xml:space="preserve"> </v>
      </c>
      <c r="AT529" s="398" t="str">
        <f t="shared" si="429"/>
        <v xml:space="preserve"> </v>
      </c>
      <c r="AU529" s="379"/>
      <c r="AV529" s="395"/>
      <c r="AW529" s="472"/>
      <c r="AX529" s="400"/>
      <c r="AY529" s="395"/>
      <c r="AZ529" s="472"/>
      <c r="BA529" s="489" t="str">
        <f t="shared" si="430"/>
        <v xml:space="preserve"> </v>
      </c>
      <c r="BB529" s="397" t="str">
        <f t="shared" si="431"/>
        <v xml:space="preserve"> </v>
      </c>
      <c r="BC529" s="398" t="str">
        <f t="shared" si="432"/>
        <v xml:space="preserve"> </v>
      </c>
      <c r="BD529" s="401"/>
      <c r="BE529" s="402"/>
      <c r="BF529" s="472"/>
      <c r="BG529" s="403"/>
      <c r="BH529" s="402"/>
      <c r="BI529" s="472"/>
      <c r="BJ529" s="403"/>
      <c r="BK529" s="402"/>
      <c r="BL529" s="472"/>
      <c r="BM529" s="403"/>
      <c r="BN529" s="402"/>
      <c r="BO529" s="472"/>
      <c r="BP529" s="490" t="str">
        <f t="shared" si="433"/>
        <v/>
      </c>
      <c r="BQ529" s="475" t="str">
        <f t="shared" si="434"/>
        <v/>
      </c>
      <c r="BR529" s="405" t="str">
        <f t="shared" si="435"/>
        <v/>
      </c>
      <c r="BS529" s="557"/>
      <c r="BT529" s="558"/>
      <c r="BU529" s="558"/>
      <c r="BV529" s="558"/>
      <c r="BW529" s="472"/>
      <c r="BX529" s="472"/>
      <c r="BY529" s="559"/>
      <c r="BZ529" s="560"/>
      <c r="CA529" s="558"/>
      <c r="CB529" s="558"/>
      <c r="CC529" s="558"/>
      <c r="CD529" s="558"/>
      <c r="CE529" s="558"/>
      <c r="CF529" s="472"/>
      <c r="CG529" s="559"/>
      <c r="CH529" s="560"/>
      <c r="CI529" s="558"/>
      <c r="CJ529" s="558"/>
      <c r="CK529" s="558"/>
      <c r="CL529" s="558"/>
      <c r="CM529" s="558"/>
      <c r="CN529" s="472"/>
      <c r="CO529" s="489" t="str">
        <f t="shared" si="436"/>
        <v/>
      </c>
      <c r="CP529" s="397" t="str">
        <f t="shared" si="437"/>
        <v/>
      </c>
      <c r="CQ529" s="397" t="str">
        <f t="shared" si="438"/>
        <v/>
      </c>
      <c r="CR529" s="397" t="str">
        <f t="shared" si="439"/>
        <v/>
      </c>
      <c r="CS529" s="397" t="str">
        <f t="shared" si="440"/>
        <v/>
      </c>
      <c r="CT529" s="397" t="str">
        <f t="shared" si="441"/>
        <v/>
      </c>
      <c r="CU529" s="397" t="str">
        <f t="shared" si="442"/>
        <v/>
      </c>
      <c r="CV529" s="491" t="str">
        <f t="shared" si="443"/>
        <v/>
      </c>
      <c r="CW529" s="379"/>
      <c r="CX529" s="399"/>
      <c r="CY529" s="472"/>
      <c r="CZ529" s="400"/>
      <c r="DA529" s="399"/>
      <c r="DB529" s="472"/>
      <c r="DC529" s="404" t="str">
        <f t="shared" si="444"/>
        <v/>
      </c>
      <c r="DD529" s="404" t="str">
        <f t="shared" si="445"/>
        <v/>
      </c>
      <c r="DE529" s="405" t="str">
        <f t="shared" si="446"/>
        <v/>
      </c>
      <c r="DF529" s="379"/>
      <c r="DG529" s="399"/>
      <c r="DH529" s="472"/>
      <c r="DI529" s="400"/>
      <c r="DJ529" s="399"/>
      <c r="DK529" s="472"/>
      <c r="DL529" s="400"/>
      <c r="DM529" s="399"/>
      <c r="DN529" s="472"/>
      <c r="DO529" s="400"/>
      <c r="DP529" s="399"/>
      <c r="DQ529" s="472"/>
      <c r="DR529" s="404" t="str">
        <f t="shared" si="447"/>
        <v/>
      </c>
      <c r="DS529" s="404" t="str">
        <f t="shared" si="448"/>
        <v/>
      </c>
      <c r="DT529" s="405" t="str">
        <f t="shared" si="449"/>
        <v/>
      </c>
      <c r="EE529" s="411"/>
    </row>
    <row r="530" spans="1:135">
      <c r="A530" s="512" t="s">
        <v>511</v>
      </c>
      <c r="B530" s="561" t="s">
        <v>313</v>
      </c>
      <c r="C530" s="562">
        <v>229027</v>
      </c>
      <c r="D530" s="671">
        <v>3</v>
      </c>
      <c r="E530" s="395">
        <v>3141</v>
      </c>
      <c r="F530" s="395">
        <v>4270</v>
      </c>
      <c r="G530" s="395">
        <v>4421</v>
      </c>
      <c r="H530" s="395">
        <v>4482</v>
      </c>
      <c r="I530" s="472">
        <v>4783</v>
      </c>
      <c r="J530" s="472">
        <v>4928</v>
      </c>
      <c r="K530" s="394">
        <v>1682</v>
      </c>
      <c r="L530" s="395">
        <v>1751</v>
      </c>
      <c r="M530" s="395">
        <v>1896</v>
      </c>
      <c r="N530" s="395">
        <v>1670</v>
      </c>
      <c r="O530" s="396">
        <v>1729</v>
      </c>
      <c r="P530" s="396">
        <v>1911</v>
      </c>
      <c r="Q530" s="395">
        <v>3002</v>
      </c>
      <c r="R530" s="395">
        <v>4132</v>
      </c>
      <c r="S530" s="556">
        <v>4246</v>
      </c>
      <c r="T530" s="395">
        <v>3455</v>
      </c>
      <c r="U530" s="395">
        <v>3600</v>
      </c>
      <c r="V530" s="472">
        <v>4809</v>
      </c>
      <c r="W530" s="394"/>
      <c r="X530" s="395"/>
      <c r="Y530" s="395"/>
      <c r="Z530" s="395"/>
      <c r="AA530" s="396"/>
      <c r="AB530" s="396"/>
      <c r="AC530" s="553">
        <v>25</v>
      </c>
      <c r="AD530" s="395"/>
      <c r="AE530" s="395"/>
      <c r="AF530" s="395"/>
      <c r="AG530" s="395"/>
      <c r="AH530" s="472"/>
      <c r="AI530" s="489">
        <f t="shared" si="418"/>
        <v>1682</v>
      </c>
      <c r="AJ530" s="397">
        <f t="shared" si="419"/>
        <v>1751</v>
      </c>
      <c r="AK530" s="397">
        <f t="shared" si="420"/>
        <v>1896</v>
      </c>
      <c r="AL530" s="397">
        <f t="shared" si="421"/>
        <v>1670</v>
      </c>
      <c r="AM530" s="397">
        <f t="shared" si="422"/>
        <v>1729</v>
      </c>
      <c r="AN530" s="397">
        <f t="shared" si="423"/>
        <v>1911</v>
      </c>
      <c r="AO530" s="397">
        <f t="shared" si="424"/>
        <v>2977</v>
      </c>
      <c r="AP530" s="397">
        <f t="shared" si="425"/>
        <v>4132</v>
      </c>
      <c r="AQ530" s="397">
        <f t="shared" si="426"/>
        <v>4246</v>
      </c>
      <c r="AR530" s="397">
        <f t="shared" si="427"/>
        <v>3455</v>
      </c>
      <c r="AS530" s="397">
        <f t="shared" si="428"/>
        <v>3600</v>
      </c>
      <c r="AT530" s="398">
        <f t="shared" si="429"/>
        <v>4809</v>
      </c>
      <c r="AU530" s="379">
        <v>2228</v>
      </c>
      <c r="AV530" s="395">
        <v>2374</v>
      </c>
      <c r="AW530" s="472">
        <v>2805</v>
      </c>
      <c r="AX530" s="400">
        <v>657</v>
      </c>
      <c r="AY530" s="395">
        <v>713</v>
      </c>
      <c r="AZ530" s="472">
        <v>1354</v>
      </c>
      <c r="BA530" s="489">
        <f t="shared" si="430"/>
        <v>570</v>
      </c>
      <c r="BB530" s="397">
        <f t="shared" si="431"/>
        <v>513</v>
      </c>
      <c r="BC530" s="398">
        <f t="shared" si="432"/>
        <v>650</v>
      </c>
      <c r="BD530" s="401">
        <v>485</v>
      </c>
      <c r="BE530" s="402">
        <v>557</v>
      </c>
      <c r="BF530" s="553">
        <v>852</v>
      </c>
      <c r="BG530" s="403">
        <v>577</v>
      </c>
      <c r="BH530" s="402">
        <v>640</v>
      </c>
      <c r="BI530" s="553">
        <v>685</v>
      </c>
      <c r="BJ530" s="403">
        <v>210</v>
      </c>
      <c r="BK530" s="402">
        <v>150</v>
      </c>
      <c r="BL530" s="553">
        <v>206</v>
      </c>
      <c r="BM530" s="403">
        <v>705</v>
      </c>
      <c r="BN530" s="402">
        <v>853</v>
      </c>
      <c r="BO530" s="553">
        <v>1410</v>
      </c>
      <c r="BP530" s="490">
        <f t="shared" si="433"/>
        <v>329</v>
      </c>
      <c r="BQ530" s="475">
        <f t="shared" si="434"/>
        <v>351</v>
      </c>
      <c r="BR530" s="405">
        <f t="shared" si="435"/>
        <v>509</v>
      </c>
      <c r="BS530" s="557"/>
      <c r="BT530" s="558"/>
      <c r="BU530" s="558"/>
      <c r="BV530" s="558"/>
      <c r="BW530" s="472"/>
      <c r="BX530" s="472"/>
      <c r="BY530" s="559"/>
      <c r="BZ530" s="560"/>
      <c r="CA530" s="558"/>
      <c r="CB530" s="558"/>
      <c r="CC530" s="558"/>
      <c r="CD530" s="558"/>
      <c r="CE530" s="558"/>
      <c r="CF530" s="472"/>
      <c r="CG530" s="559"/>
      <c r="CH530" s="560"/>
      <c r="CI530" s="558"/>
      <c r="CJ530" s="558"/>
      <c r="CK530" s="558"/>
      <c r="CL530" s="558"/>
      <c r="CM530" s="558"/>
      <c r="CN530" s="472"/>
      <c r="CO530" s="489" t="str">
        <f t="shared" si="436"/>
        <v/>
      </c>
      <c r="CP530" s="397" t="str">
        <f t="shared" si="437"/>
        <v/>
      </c>
      <c r="CQ530" s="397" t="str">
        <f t="shared" si="438"/>
        <v/>
      </c>
      <c r="CR530" s="397" t="str">
        <f t="shared" si="439"/>
        <v/>
      </c>
      <c r="CS530" s="397" t="str">
        <f t="shared" si="440"/>
        <v/>
      </c>
      <c r="CT530" s="397" t="str">
        <f t="shared" si="441"/>
        <v/>
      </c>
      <c r="CU530" s="397" t="str">
        <f t="shared" si="442"/>
        <v/>
      </c>
      <c r="CV530" s="491" t="str">
        <f t="shared" si="443"/>
        <v/>
      </c>
      <c r="CW530" s="379"/>
      <c r="CX530" s="399"/>
      <c r="CY530" s="472"/>
      <c r="CZ530" s="400"/>
      <c r="DA530" s="399"/>
      <c r="DB530" s="472"/>
      <c r="DC530" s="404" t="str">
        <f t="shared" si="444"/>
        <v/>
      </c>
      <c r="DD530" s="404" t="str">
        <f t="shared" si="445"/>
        <v/>
      </c>
      <c r="DE530" s="405" t="str">
        <f t="shared" si="446"/>
        <v/>
      </c>
      <c r="DF530" s="379"/>
      <c r="DG530" s="399"/>
      <c r="DH530" s="472"/>
      <c r="DI530" s="400"/>
      <c r="DJ530" s="399"/>
      <c r="DK530" s="472"/>
      <c r="DL530" s="400"/>
      <c r="DM530" s="399"/>
      <c r="DN530" s="472"/>
      <c r="DO530" s="400"/>
      <c r="DP530" s="399"/>
      <c r="DQ530" s="472"/>
      <c r="DR530" s="404" t="str">
        <f t="shared" si="447"/>
        <v/>
      </c>
      <c r="DS530" s="404" t="str">
        <f t="shared" si="448"/>
        <v/>
      </c>
      <c r="DT530" s="405" t="str">
        <f t="shared" si="449"/>
        <v/>
      </c>
      <c r="EE530" s="411"/>
    </row>
    <row r="531" spans="1:135">
      <c r="A531" s="512" t="s">
        <v>511</v>
      </c>
      <c r="B531" s="511" t="s">
        <v>314</v>
      </c>
      <c r="C531" s="512">
        <v>228802</v>
      </c>
      <c r="D531" s="512">
        <v>3</v>
      </c>
      <c r="E531" s="395">
        <v>319</v>
      </c>
      <c r="F531" s="395">
        <v>437</v>
      </c>
      <c r="G531" s="395">
        <v>521</v>
      </c>
      <c r="H531" s="395">
        <v>583</v>
      </c>
      <c r="I531" s="472">
        <v>636</v>
      </c>
      <c r="J531" s="472">
        <v>626</v>
      </c>
      <c r="K531" s="394"/>
      <c r="L531" s="395"/>
      <c r="M531" s="395">
        <v>99</v>
      </c>
      <c r="N531" s="395">
        <v>191</v>
      </c>
      <c r="O531" s="396">
        <v>175</v>
      </c>
      <c r="P531" s="396">
        <v>243</v>
      </c>
      <c r="Q531" s="395">
        <v>293</v>
      </c>
      <c r="R531" s="395">
        <v>425</v>
      </c>
      <c r="S531" s="395">
        <v>508</v>
      </c>
      <c r="T531" s="395">
        <v>576</v>
      </c>
      <c r="U531" s="395">
        <v>585</v>
      </c>
      <c r="V531" s="472">
        <v>612</v>
      </c>
      <c r="W531" s="394"/>
      <c r="X531" s="395"/>
      <c r="Y531" s="395"/>
      <c r="Z531" s="395"/>
      <c r="AA531" s="396"/>
      <c r="AB531" s="396"/>
      <c r="AC531" s="553">
        <v>1</v>
      </c>
      <c r="AD531" s="395"/>
      <c r="AE531" s="395"/>
      <c r="AF531" s="395"/>
      <c r="AG531" s="395"/>
      <c r="AH531" s="472"/>
      <c r="AI531" s="489" t="str">
        <f t="shared" si="418"/>
        <v xml:space="preserve"> </v>
      </c>
      <c r="AJ531" s="397" t="str">
        <f t="shared" si="419"/>
        <v xml:space="preserve"> </v>
      </c>
      <c r="AK531" s="397">
        <f t="shared" si="420"/>
        <v>99</v>
      </c>
      <c r="AL531" s="397">
        <f t="shared" si="421"/>
        <v>191</v>
      </c>
      <c r="AM531" s="397">
        <f t="shared" si="422"/>
        <v>175</v>
      </c>
      <c r="AN531" s="397">
        <f t="shared" si="423"/>
        <v>243</v>
      </c>
      <c r="AO531" s="397">
        <f t="shared" si="424"/>
        <v>292</v>
      </c>
      <c r="AP531" s="397">
        <f t="shared" si="425"/>
        <v>425</v>
      </c>
      <c r="AQ531" s="397">
        <f t="shared" si="426"/>
        <v>508</v>
      </c>
      <c r="AR531" s="397">
        <f t="shared" si="427"/>
        <v>576</v>
      </c>
      <c r="AS531" s="397">
        <f t="shared" si="428"/>
        <v>585</v>
      </c>
      <c r="AT531" s="398">
        <f t="shared" si="429"/>
        <v>612</v>
      </c>
      <c r="AU531" s="379">
        <v>338</v>
      </c>
      <c r="AV531" s="395">
        <v>395</v>
      </c>
      <c r="AW531" s="472">
        <v>400</v>
      </c>
      <c r="AX531" s="400">
        <v>146</v>
      </c>
      <c r="AY531" s="395">
        <v>119</v>
      </c>
      <c r="AZ531" s="472">
        <v>133</v>
      </c>
      <c r="BA531" s="489">
        <f t="shared" si="430"/>
        <v>92</v>
      </c>
      <c r="BB531" s="397">
        <f t="shared" si="431"/>
        <v>71</v>
      </c>
      <c r="BC531" s="398">
        <f t="shared" si="432"/>
        <v>79</v>
      </c>
      <c r="BD531" s="401">
        <v>70</v>
      </c>
      <c r="BE531" s="402">
        <v>91</v>
      </c>
      <c r="BF531" s="553">
        <v>92</v>
      </c>
      <c r="BG531" s="403"/>
      <c r="BH531" s="402"/>
      <c r="BI531" s="553">
        <v>45</v>
      </c>
      <c r="BJ531" s="403">
        <v>20</v>
      </c>
      <c r="BK531" s="402">
        <v>17</v>
      </c>
      <c r="BL531" s="553">
        <v>7</v>
      </c>
      <c r="BM531" s="403">
        <v>67</v>
      </c>
      <c r="BN531" s="402">
        <v>98</v>
      </c>
      <c r="BO531" s="553">
        <v>145</v>
      </c>
      <c r="BP531" s="490">
        <f t="shared" si="433"/>
        <v>18</v>
      </c>
      <c r="BQ531" s="475">
        <f t="shared" si="434"/>
        <v>37</v>
      </c>
      <c r="BR531" s="405">
        <f t="shared" si="435"/>
        <v>48</v>
      </c>
      <c r="BS531" s="557"/>
      <c r="BT531" s="558"/>
      <c r="BU531" s="558"/>
      <c r="BV531" s="558"/>
      <c r="BW531" s="472"/>
      <c r="BX531" s="472"/>
      <c r="BY531" s="559"/>
      <c r="BZ531" s="560"/>
      <c r="CA531" s="558"/>
      <c r="CB531" s="558"/>
      <c r="CC531" s="558"/>
      <c r="CD531" s="558"/>
      <c r="CE531" s="558"/>
      <c r="CF531" s="472"/>
      <c r="CG531" s="559"/>
      <c r="CH531" s="560"/>
      <c r="CI531" s="558"/>
      <c r="CJ531" s="558"/>
      <c r="CK531" s="558"/>
      <c r="CL531" s="558"/>
      <c r="CM531" s="558"/>
      <c r="CN531" s="472"/>
      <c r="CO531" s="489" t="str">
        <f t="shared" si="436"/>
        <v/>
      </c>
      <c r="CP531" s="397" t="str">
        <f t="shared" si="437"/>
        <v/>
      </c>
      <c r="CQ531" s="397" t="str">
        <f t="shared" si="438"/>
        <v/>
      </c>
      <c r="CR531" s="397" t="str">
        <f t="shared" si="439"/>
        <v/>
      </c>
      <c r="CS531" s="397" t="str">
        <f t="shared" si="440"/>
        <v/>
      </c>
      <c r="CT531" s="397" t="str">
        <f t="shared" si="441"/>
        <v/>
      </c>
      <c r="CU531" s="397" t="str">
        <f t="shared" si="442"/>
        <v/>
      </c>
      <c r="CV531" s="491" t="str">
        <f t="shared" si="443"/>
        <v/>
      </c>
      <c r="CW531" s="379"/>
      <c r="CX531" s="399"/>
      <c r="CY531" s="472"/>
      <c r="CZ531" s="400"/>
      <c r="DA531" s="399"/>
      <c r="DB531" s="472"/>
      <c r="DC531" s="404" t="str">
        <f t="shared" si="444"/>
        <v/>
      </c>
      <c r="DD531" s="404" t="str">
        <f t="shared" si="445"/>
        <v/>
      </c>
      <c r="DE531" s="405" t="str">
        <f t="shared" si="446"/>
        <v/>
      </c>
      <c r="DF531" s="379"/>
      <c r="DG531" s="399"/>
      <c r="DH531" s="472"/>
      <c r="DI531" s="400"/>
      <c r="DJ531" s="399"/>
      <c r="DK531" s="472"/>
      <c r="DL531" s="400"/>
      <c r="DM531" s="399"/>
      <c r="DN531" s="472"/>
      <c r="DO531" s="400"/>
      <c r="DP531" s="399"/>
      <c r="DQ531" s="472"/>
      <c r="DR531" s="404" t="str">
        <f t="shared" si="447"/>
        <v/>
      </c>
      <c r="DS531" s="404" t="str">
        <f t="shared" si="448"/>
        <v/>
      </c>
      <c r="DT531" s="405" t="str">
        <f t="shared" si="449"/>
        <v/>
      </c>
      <c r="EE531" s="411"/>
    </row>
    <row r="532" spans="1:135">
      <c r="A532" s="512" t="s">
        <v>511</v>
      </c>
      <c r="B532" s="511" t="s">
        <v>315</v>
      </c>
      <c r="C532" s="512">
        <v>227368</v>
      </c>
      <c r="D532" s="512">
        <v>3</v>
      </c>
      <c r="E532" s="395">
        <v>2262</v>
      </c>
      <c r="F532" s="395">
        <v>2675</v>
      </c>
      <c r="G532" s="395">
        <v>2823</v>
      </c>
      <c r="H532" s="395">
        <v>2425</v>
      </c>
      <c r="I532" s="472">
        <v>2803</v>
      </c>
      <c r="J532" s="472">
        <v>2623</v>
      </c>
      <c r="K532" s="394">
        <v>1652</v>
      </c>
      <c r="L532" s="395">
        <v>1715</v>
      </c>
      <c r="M532" s="395">
        <v>1686</v>
      </c>
      <c r="N532" s="395">
        <v>1692</v>
      </c>
      <c r="O532" s="396">
        <v>1771</v>
      </c>
      <c r="P532" s="396">
        <v>1945</v>
      </c>
      <c r="Q532" s="395">
        <v>2082</v>
      </c>
      <c r="R532" s="395">
        <v>2485</v>
      </c>
      <c r="S532" s="395">
        <v>2620</v>
      </c>
      <c r="T532" s="395">
        <v>2279</v>
      </c>
      <c r="U532" s="395">
        <v>2691</v>
      </c>
      <c r="V532" s="472">
        <v>2524</v>
      </c>
      <c r="W532" s="394"/>
      <c r="X532" s="395"/>
      <c r="Y532" s="395"/>
      <c r="Z532" s="395"/>
      <c r="AA532" s="396"/>
      <c r="AB532" s="396"/>
      <c r="AC532" s="553">
        <v>11</v>
      </c>
      <c r="AD532" s="395"/>
      <c r="AE532" s="395"/>
      <c r="AF532" s="395"/>
      <c r="AG532" s="395"/>
      <c r="AH532" s="472"/>
      <c r="AI532" s="489">
        <f t="shared" si="418"/>
        <v>1652</v>
      </c>
      <c r="AJ532" s="397">
        <f t="shared" si="419"/>
        <v>1715</v>
      </c>
      <c r="AK532" s="397">
        <f t="shared" si="420"/>
        <v>1686</v>
      </c>
      <c r="AL532" s="397">
        <f t="shared" si="421"/>
        <v>1692</v>
      </c>
      <c r="AM532" s="397">
        <f t="shared" si="422"/>
        <v>1771</v>
      </c>
      <c r="AN532" s="397">
        <f t="shared" si="423"/>
        <v>1945</v>
      </c>
      <c r="AO532" s="397">
        <f t="shared" si="424"/>
        <v>2071</v>
      </c>
      <c r="AP532" s="397">
        <f t="shared" si="425"/>
        <v>2485</v>
      </c>
      <c r="AQ532" s="397">
        <f t="shared" si="426"/>
        <v>2620</v>
      </c>
      <c r="AR532" s="397">
        <f t="shared" si="427"/>
        <v>2279</v>
      </c>
      <c r="AS532" s="397">
        <f t="shared" si="428"/>
        <v>2691</v>
      </c>
      <c r="AT532" s="398">
        <f t="shared" si="429"/>
        <v>2524</v>
      </c>
      <c r="AU532" s="379">
        <v>1644</v>
      </c>
      <c r="AV532" s="395">
        <v>1816</v>
      </c>
      <c r="AW532" s="472">
        <v>1789</v>
      </c>
      <c r="AX532" s="400">
        <v>232</v>
      </c>
      <c r="AY532" s="502">
        <v>335</v>
      </c>
      <c r="AZ532" s="472">
        <v>290</v>
      </c>
      <c r="BA532" s="489">
        <f t="shared" si="430"/>
        <v>403</v>
      </c>
      <c r="BB532" s="397">
        <f t="shared" si="431"/>
        <v>540</v>
      </c>
      <c r="BC532" s="398">
        <f t="shared" si="432"/>
        <v>445</v>
      </c>
      <c r="BD532" s="401">
        <v>573</v>
      </c>
      <c r="BE532" s="402">
        <v>627</v>
      </c>
      <c r="BF532" s="553">
        <v>743</v>
      </c>
      <c r="BG532" s="403">
        <v>592</v>
      </c>
      <c r="BH532" s="402">
        <v>639</v>
      </c>
      <c r="BI532" s="553">
        <v>638</v>
      </c>
      <c r="BJ532" s="403">
        <v>204</v>
      </c>
      <c r="BK532" s="402">
        <v>231</v>
      </c>
      <c r="BL532" s="553">
        <v>227</v>
      </c>
      <c r="BM532" s="403">
        <v>619</v>
      </c>
      <c r="BN532" s="402">
        <v>639</v>
      </c>
      <c r="BO532" s="553">
        <v>675</v>
      </c>
      <c r="BP532" s="490">
        <f t="shared" si="433"/>
        <v>375</v>
      </c>
      <c r="BQ532" s="475">
        <f t="shared" si="434"/>
        <v>448</v>
      </c>
      <c r="BR532" s="405">
        <f t="shared" si="435"/>
        <v>426</v>
      </c>
      <c r="BS532" s="557"/>
      <c r="BT532" s="558"/>
      <c r="BU532" s="558"/>
      <c r="BV532" s="558"/>
      <c r="BW532" s="472"/>
      <c r="BX532" s="472"/>
      <c r="BY532" s="559"/>
      <c r="BZ532" s="560"/>
      <c r="CA532" s="558"/>
      <c r="CB532" s="558"/>
      <c r="CC532" s="558"/>
      <c r="CD532" s="558"/>
      <c r="CE532" s="558"/>
      <c r="CF532" s="472"/>
      <c r="CG532" s="559"/>
      <c r="CH532" s="560"/>
      <c r="CI532" s="558"/>
      <c r="CJ532" s="558"/>
      <c r="CK532" s="558"/>
      <c r="CL532" s="558"/>
      <c r="CM532" s="558"/>
      <c r="CN532" s="472"/>
      <c r="CO532" s="489" t="str">
        <f t="shared" si="436"/>
        <v/>
      </c>
      <c r="CP532" s="397" t="str">
        <f t="shared" si="437"/>
        <v/>
      </c>
      <c r="CQ532" s="397" t="str">
        <f t="shared" si="438"/>
        <v/>
      </c>
      <c r="CR532" s="397" t="str">
        <f t="shared" si="439"/>
        <v/>
      </c>
      <c r="CS532" s="397" t="str">
        <f t="shared" si="440"/>
        <v/>
      </c>
      <c r="CT532" s="397" t="str">
        <f t="shared" si="441"/>
        <v/>
      </c>
      <c r="CU532" s="397" t="str">
        <f t="shared" si="442"/>
        <v/>
      </c>
      <c r="CV532" s="491" t="str">
        <f t="shared" si="443"/>
        <v/>
      </c>
      <c r="CW532" s="379"/>
      <c r="CX532" s="399"/>
      <c r="CY532" s="472"/>
      <c r="CZ532" s="400"/>
      <c r="DA532" s="399"/>
      <c r="DB532" s="472"/>
      <c r="DC532" s="404" t="str">
        <f t="shared" si="444"/>
        <v/>
      </c>
      <c r="DD532" s="404" t="str">
        <f t="shared" si="445"/>
        <v/>
      </c>
      <c r="DE532" s="405" t="str">
        <f t="shared" si="446"/>
        <v/>
      </c>
      <c r="DF532" s="379"/>
      <c r="DG532" s="399"/>
      <c r="DH532" s="472"/>
      <c r="DI532" s="400"/>
      <c r="DJ532" s="399"/>
      <c r="DK532" s="472"/>
      <c r="DL532" s="400"/>
      <c r="DM532" s="399"/>
      <c r="DN532" s="472"/>
      <c r="DO532" s="400"/>
      <c r="DP532" s="399"/>
      <c r="DQ532" s="472"/>
      <c r="DR532" s="404" t="str">
        <f t="shared" si="447"/>
        <v/>
      </c>
      <c r="DS532" s="404" t="str">
        <f t="shared" si="448"/>
        <v/>
      </c>
      <c r="DT532" s="405" t="str">
        <f t="shared" si="449"/>
        <v/>
      </c>
      <c r="EE532" s="411"/>
    </row>
    <row r="533" spans="1:135">
      <c r="A533" s="512" t="s">
        <v>511</v>
      </c>
      <c r="B533" s="511" t="s">
        <v>316</v>
      </c>
      <c r="C533" s="512">
        <v>229814</v>
      </c>
      <c r="D533" s="512">
        <v>3</v>
      </c>
      <c r="E533" s="395">
        <v>859</v>
      </c>
      <c r="F533" s="395">
        <v>837</v>
      </c>
      <c r="G533" s="395">
        <v>838</v>
      </c>
      <c r="H533" s="395">
        <v>799</v>
      </c>
      <c r="I533" s="472">
        <v>949</v>
      </c>
      <c r="J533" s="472">
        <v>960</v>
      </c>
      <c r="K533" s="394">
        <v>849</v>
      </c>
      <c r="L533" s="395">
        <v>883</v>
      </c>
      <c r="M533" s="395">
        <v>873</v>
      </c>
      <c r="N533" s="395">
        <v>981</v>
      </c>
      <c r="O533" s="396">
        <v>866</v>
      </c>
      <c r="P533" s="396">
        <v>776</v>
      </c>
      <c r="Q533" s="395">
        <v>831</v>
      </c>
      <c r="R533" s="395">
        <v>802</v>
      </c>
      <c r="S533" s="395">
        <v>813</v>
      </c>
      <c r="T533" s="395">
        <v>768</v>
      </c>
      <c r="U533" s="395">
        <v>920</v>
      </c>
      <c r="V533" s="472">
        <v>923</v>
      </c>
      <c r="W533" s="394"/>
      <c r="X533" s="395"/>
      <c r="Y533" s="395"/>
      <c r="Z533" s="395"/>
      <c r="AA533" s="396"/>
      <c r="AB533" s="396"/>
      <c r="AC533" s="553">
        <v>10</v>
      </c>
      <c r="AD533" s="395"/>
      <c r="AE533" s="395"/>
      <c r="AF533" s="395"/>
      <c r="AG533" s="395"/>
      <c r="AH533" s="472"/>
      <c r="AI533" s="489">
        <f t="shared" si="418"/>
        <v>849</v>
      </c>
      <c r="AJ533" s="397">
        <f t="shared" si="419"/>
        <v>883</v>
      </c>
      <c r="AK533" s="397">
        <f t="shared" si="420"/>
        <v>873</v>
      </c>
      <c r="AL533" s="397">
        <f t="shared" si="421"/>
        <v>981</v>
      </c>
      <c r="AM533" s="397">
        <f t="shared" si="422"/>
        <v>866</v>
      </c>
      <c r="AN533" s="397">
        <f t="shared" si="423"/>
        <v>776</v>
      </c>
      <c r="AO533" s="397">
        <f t="shared" si="424"/>
        <v>821</v>
      </c>
      <c r="AP533" s="397">
        <f t="shared" si="425"/>
        <v>802</v>
      </c>
      <c r="AQ533" s="397">
        <f t="shared" si="426"/>
        <v>813</v>
      </c>
      <c r="AR533" s="397">
        <f t="shared" si="427"/>
        <v>768</v>
      </c>
      <c r="AS533" s="397">
        <f t="shared" si="428"/>
        <v>920</v>
      </c>
      <c r="AT533" s="398">
        <f t="shared" si="429"/>
        <v>923</v>
      </c>
      <c r="AU533" s="379">
        <v>482</v>
      </c>
      <c r="AV533" s="395">
        <v>607</v>
      </c>
      <c r="AW533" s="472">
        <v>591</v>
      </c>
      <c r="AX533" s="400">
        <v>122</v>
      </c>
      <c r="AY533" s="395">
        <v>113</v>
      </c>
      <c r="AZ533" s="472">
        <v>160</v>
      </c>
      <c r="BA533" s="489">
        <f t="shared" si="430"/>
        <v>164</v>
      </c>
      <c r="BB533" s="397">
        <f t="shared" si="431"/>
        <v>200</v>
      </c>
      <c r="BC533" s="398">
        <f t="shared" si="432"/>
        <v>172</v>
      </c>
      <c r="BD533" s="401">
        <v>327</v>
      </c>
      <c r="BE533" s="402">
        <v>294</v>
      </c>
      <c r="BF533" s="553">
        <v>329</v>
      </c>
      <c r="BG533" s="403">
        <v>352</v>
      </c>
      <c r="BH533" s="402">
        <v>368</v>
      </c>
      <c r="BI533" s="553">
        <v>365</v>
      </c>
      <c r="BJ533" s="403">
        <v>56</v>
      </c>
      <c r="BK533" s="402">
        <v>53</v>
      </c>
      <c r="BL533" s="553">
        <v>40</v>
      </c>
      <c r="BM533" s="403">
        <v>293</v>
      </c>
      <c r="BN533" s="402">
        <v>240</v>
      </c>
      <c r="BO533" s="553">
        <v>249</v>
      </c>
      <c r="BP533" s="490">
        <f t="shared" si="433"/>
        <v>190</v>
      </c>
      <c r="BQ533" s="475">
        <f t="shared" si="434"/>
        <v>189</v>
      </c>
      <c r="BR533" s="405">
        <f t="shared" si="435"/>
        <v>203</v>
      </c>
      <c r="BS533" s="557"/>
      <c r="BT533" s="558"/>
      <c r="BU533" s="558"/>
      <c r="BV533" s="558"/>
      <c r="BW533" s="472"/>
      <c r="BX533" s="472"/>
      <c r="BY533" s="559"/>
      <c r="BZ533" s="560"/>
      <c r="CA533" s="558"/>
      <c r="CB533" s="558"/>
      <c r="CC533" s="558"/>
      <c r="CD533" s="558"/>
      <c r="CE533" s="558"/>
      <c r="CF533" s="472"/>
      <c r="CG533" s="559"/>
      <c r="CH533" s="560"/>
      <c r="CI533" s="558"/>
      <c r="CJ533" s="558"/>
      <c r="CK533" s="558"/>
      <c r="CL533" s="558"/>
      <c r="CM533" s="558"/>
      <c r="CN533" s="472"/>
      <c r="CO533" s="489" t="str">
        <f t="shared" si="436"/>
        <v/>
      </c>
      <c r="CP533" s="397" t="str">
        <f t="shared" si="437"/>
        <v/>
      </c>
      <c r="CQ533" s="397" t="str">
        <f t="shared" si="438"/>
        <v/>
      </c>
      <c r="CR533" s="397" t="str">
        <f t="shared" si="439"/>
        <v/>
      </c>
      <c r="CS533" s="397" t="str">
        <f t="shared" si="440"/>
        <v/>
      </c>
      <c r="CT533" s="397" t="str">
        <f t="shared" si="441"/>
        <v/>
      </c>
      <c r="CU533" s="397" t="str">
        <f t="shared" si="442"/>
        <v/>
      </c>
      <c r="CV533" s="491" t="str">
        <f t="shared" si="443"/>
        <v/>
      </c>
      <c r="CW533" s="379"/>
      <c r="CX533" s="399"/>
      <c r="CY533" s="472"/>
      <c r="CZ533" s="400"/>
      <c r="DA533" s="399"/>
      <c r="DB533" s="472"/>
      <c r="DC533" s="404" t="str">
        <f t="shared" si="444"/>
        <v/>
      </c>
      <c r="DD533" s="404" t="str">
        <f t="shared" si="445"/>
        <v/>
      </c>
      <c r="DE533" s="405" t="str">
        <f t="shared" si="446"/>
        <v/>
      </c>
      <c r="DF533" s="379"/>
      <c r="DG533" s="399"/>
      <c r="DH533" s="472"/>
      <c r="DI533" s="400"/>
      <c r="DJ533" s="399"/>
      <c r="DK533" s="472"/>
      <c r="DL533" s="400"/>
      <c r="DM533" s="399"/>
      <c r="DN533" s="472"/>
      <c r="DO533" s="400"/>
      <c r="DP533" s="399"/>
      <c r="DQ533" s="472"/>
      <c r="DR533" s="404" t="str">
        <f t="shared" si="447"/>
        <v/>
      </c>
      <c r="DS533" s="404" t="str">
        <f t="shared" si="448"/>
        <v/>
      </c>
      <c r="DT533" s="405" t="str">
        <f t="shared" si="449"/>
        <v/>
      </c>
      <c r="EE533" s="411"/>
    </row>
    <row r="534" spans="1:135">
      <c r="A534" s="512" t="s">
        <v>511</v>
      </c>
      <c r="B534" s="511" t="s">
        <v>317</v>
      </c>
      <c r="C534" s="512">
        <v>224545</v>
      </c>
      <c r="D534" s="512">
        <v>4</v>
      </c>
      <c r="E534" s="395"/>
      <c r="F534" s="395"/>
      <c r="G534" s="395"/>
      <c r="H534" s="395"/>
      <c r="I534" s="472"/>
      <c r="J534" s="472"/>
      <c r="K534" s="394"/>
      <c r="L534" s="395"/>
      <c r="M534" s="395"/>
      <c r="N534" s="395"/>
      <c r="O534" s="396"/>
      <c r="P534" s="396"/>
      <c r="Q534" s="395"/>
      <c r="R534" s="395"/>
      <c r="S534" s="395"/>
      <c r="T534" s="395"/>
      <c r="U534" s="395"/>
      <c r="V534" s="472"/>
      <c r="W534" s="394"/>
      <c r="X534" s="395"/>
      <c r="Y534" s="395"/>
      <c r="Z534" s="395"/>
      <c r="AA534" s="396"/>
      <c r="AB534" s="396"/>
      <c r="AC534" s="395"/>
      <c r="AD534" s="395"/>
      <c r="AE534" s="395"/>
      <c r="AF534" s="395"/>
      <c r="AG534" s="395"/>
      <c r="AH534" s="472"/>
      <c r="AI534" s="489" t="str">
        <f t="shared" si="418"/>
        <v xml:space="preserve"> </v>
      </c>
      <c r="AJ534" s="397" t="str">
        <f t="shared" si="419"/>
        <v xml:space="preserve"> </v>
      </c>
      <c r="AK534" s="397" t="str">
        <f t="shared" si="420"/>
        <v xml:space="preserve"> </v>
      </c>
      <c r="AL534" s="397" t="str">
        <f t="shared" si="421"/>
        <v xml:space="preserve"> </v>
      </c>
      <c r="AM534" s="397" t="str">
        <f t="shared" si="422"/>
        <v xml:space="preserve"> </v>
      </c>
      <c r="AN534" s="397" t="str">
        <f t="shared" si="423"/>
        <v xml:space="preserve"> </v>
      </c>
      <c r="AO534" s="397" t="str">
        <f t="shared" si="424"/>
        <v xml:space="preserve"> </v>
      </c>
      <c r="AP534" s="397" t="str">
        <f t="shared" si="425"/>
        <v xml:space="preserve"> </v>
      </c>
      <c r="AQ534" s="397" t="str">
        <f t="shared" si="426"/>
        <v xml:space="preserve"> </v>
      </c>
      <c r="AR534" s="397" t="str">
        <f t="shared" si="427"/>
        <v xml:space="preserve"> </v>
      </c>
      <c r="AS534" s="397" t="str">
        <f t="shared" si="428"/>
        <v xml:space="preserve"> </v>
      </c>
      <c r="AT534" s="398" t="str">
        <f t="shared" si="429"/>
        <v xml:space="preserve"> </v>
      </c>
      <c r="AU534" s="379"/>
      <c r="AV534" s="395"/>
      <c r="AW534" s="472"/>
      <c r="AX534" s="400"/>
      <c r="AY534" s="395"/>
      <c r="AZ534" s="472"/>
      <c r="BA534" s="489" t="str">
        <f t="shared" si="430"/>
        <v xml:space="preserve"> </v>
      </c>
      <c r="BB534" s="397" t="str">
        <f t="shared" si="431"/>
        <v xml:space="preserve"> </v>
      </c>
      <c r="BC534" s="398" t="str">
        <f t="shared" si="432"/>
        <v xml:space="preserve"> </v>
      </c>
      <c r="BD534" s="401"/>
      <c r="BE534" s="402"/>
      <c r="BF534" s="472"/>
      <c r="BG534" s="403"/>
      <c r="BH534" s="402"/>
      <c r="BI534" s="472"/>
      <c r="BJ534" s="403"/>
      <c r="BK534" s="402"/>
      <c r="BL534" s="472"/>
      <c r="BM534" s="403"/>
      <c r="BN534" s="402"/>
      <c r="BO534" s="472"/>
      <c r="BP534" s="490" t="str">
        <f t="shared" si="433"/>
        <v/>
      </c>
      <c r="BQ534" s="475" t="str">
        <f t="shared" si="434"/>
        <v/>
      </c>
      <c r="BR534" s="405" t="str">
        <f t="shared" si="435"/>
        <v/>
      </c>
      <c r="BS534" s="557"/>
      <c r="BT534" s="558"/>
      <c r="BU534" s="558"/>
      <c r="BV534" s="558"/>
      <c r="BW534" s="472"/>
      <c r="BX534" s="472"/>
      <c r="BY534" s="559"/>
      <c r="BZ534" s="560"/>
      <c r="CA534" s="558"/>
      <c r="CB534" s="558"/>
      <c r="CC534" s="558"/>
      <c r="CD534" s="558"/>
      <c r="CE534" s="558"/>
      <c r="CF534" s="472"/>
      <c r="CG534" s="559"/>
      <c r="CH534" s="560"/>
      <c r="CI534" s="558"/>
      <c r="CJ534" s="558"/>
      <c r="CK534" s="558"/>
      <c r="CL534" s="558"/>
      <c r="CM534" s="558"/>
      <c r="CN534" s="472"/>
      <c r="CO534" s="489" t="str">
        <f t="shared" si="436"/>
        <v/>
      </c>
      <c r="CP534" s="397" t="str">
        <f t="shared" si="437"/>
        <v/>
      </c>
      <c r="CQ534" s="397" t="str">
        <f t="shared" si="438"/>
        <v/>
      </c>
      <c r="CR534" s="397" t="str">
        <f t="shared" si="439"/>
        <v/>
      </c>
      <c r="CS534" s="397" t="str">
        <f t="shared" si="440"/>
        <v/>
      </c>
      <c r="CT534" s="397" t="str">
        <f t="shared" si="441"/>
        <v/>
      </c>
      <c r="CU534" s="397" t="str">
        <f t="shared" si="442"/>
        <v/>
      </c>
      <c r="CV534" s="491" t="str">
        <f t="shared" si="443"/>
        <v/>
      </c>
      <c r="CW534" s="379"/>
      <c r="CX534" s="399"/>
      <c r="CY534" s="472"/>
      <c r="CZ534" s="400"/>
      <c r="DA534" s="399"/>
      <c r="DB534" s="472"/>
      <c r="DC534" s="404" t="str">
        <f t="shared" si="444"/>
        <v/>
      </c>
      <c r="DD534" s="404" t="str">
        <f t="shared" si="445"/>
        <v/>
      </c>
      <c r="DE534" s="405" t="str">
        <f t="shared" si="446"/>
        <v/>
      </c>
      <c r="DF534" s="379"/>
      <c r="DG534" s="399"/>
      <c r="DH534" s="472"/>
      <c r="DI534" s="400"/>
      <c r="DJ534" s="399"/>
      <c r="DK534" s="472"/>
      <c r="DL534" s="400"/>
      <c r="DM534" s="399"/>
      <c r="DN534" s="472"/>
      <c r="DO534" s="400"/>
      <c r="DP534" s="399"/>
      <c r="DQ534" s="472"/>
      <c r="DR534" s="404" t="str">
        <f t="shared" si="447"/>
        <v/>
      </c>
      <c r="DS534" s="404" t="str">
        <f t="shared" si="448"/>
        <v/>
      </c>
      <c r="DT534" s="405" t="str">
        <f t="shared" si="449"/>
        <v/>
      </c>
      <c r="EE534" s="411"/>
    </row>
    <row r="535" spans="1:135">
      <c r="A535" s="512" t="s">
        <v>511</v>
      </c>
      <c r="B535" s="561" t="s">
        <v>969</v>
      </c>
      <c r="C535" s="512">
        <v>226152</v>
      </c>
      <c r="D535" s="512">
        <v>4</v>
      </c>
      <c r="E535" s="395">
        <v>416</v>
      </c>
      <c r="F535" s="395">
        <v>481</v>
      </c>
      <c r="G535" s="395">
        <v>525</v>
      </c>
      <c r="H535" s="395">
        <v>434</v>
      </c>
      <c r="I535" s="472">
        <v>650</v>
      </c>
      <c r="J535" s="472">
        <v>703</v>
      </c>
      <c r="K535" s="394">
        <v>158</v>
      </c>
      <c r="L535" s="395">
        <v>163</v>
      </c>
      <c r="M535" s="395">
        <v>223</v>
      </c>
      <c r="N535" s="395">
        <v>264</v>
      </c>
      <c r="O535" s="396">
        <v>263</v>
      </c>
      <c r="P535" s="396">
        <v>320</v>
      </c>
      <c r="Q535" s="395">
        <v>346</v>
      </c>
      <c r="R535" s="395">
        <v>440</v>
      </c>
      <c r="S535" s="395">
        <v>446</v>
      </c>
      <c r="T535" s="395">
        <v>394</v>
      </c>
      <c r="U535" s="395">
        <v>602</v>
      </c>
      <c r="V535" s="472">
        <v>674</v>
      </c>
      <c r="W535" s="394"/>
      <c r="X535" s="395"/>
      <c r="Y535" s="395"/>
      <c r="Z535" s="395"/>
      <c r="AA535" s="396"/>
      <c r="AB535" s="396"/>
      <c r="AC535" s="553">
        <v>2</v>
      </c>
      <c r="AD535" s="395"/>
      <c r="AE535" s="395"/>
      <c r="AF535" s="395"/>
      <c r="AG535" s="395"/>
      <c r="AH535" s="472"/>
      <c r="AI535" s="489">
        <f t="shared" si="418"/>
        <v>158</v>
      </c>
      <c r="AJ535" s="397">
        <f t="shared" si="419"/>
        <v>163</v>
      </c>
      <c r="AK535" s="397">
        <f t="shared" si="420"/>
        <v>223</v>
      </c>
      <c r="AL535" s="397">
        <f t="shared" si="421"/>
        <v>264</v>
      </c>
      <c r="AM535" s="397">
        <f t="shared" si="422"/>
        <v>263</v>
      </c>
      <c r="AN535" s="397">
        <f t="shared" si="423"/>
        <v>320</v>
      </c>
      <c r="AO535" s="397">
        <f t="shared" si="424"/>
        <v>344</v>
      </c>
      <c r="AP535" s="397">
        <f t="shared" si="425"/>
        <v>440</v>
      </c>
      <c r="AQ535" s="397">
        <f t="shared" si="426"/>
        <v>446</v>
      </c>
      <c r="AR535" s="397">
        <f t="shared" si="427"/>
        <v>394</v>
      </c>
      <c r="AS535" s="397">
        <f t="shared" si="428"/>
        <v>602</v>
      </c>
      <c r="AT535" s="398">
        <f t="shared" si="429"/>
        <v>674</v>
      </c>
      <c r="AU535" s="379">
        <v>284</v>
      </c>
      <c r="AV535" s="395">
        <v>335</v>
      </c>
      <c r="AW535" s="472">
        <v>470</v>
      </c>
      <c r="AX535" s="400">
        <v>58</v>
      </c>
      <c r="AY535" s="395">
        <v>122</v>
      </c>
      <c r="AZ535" s="472">
        <v>113</v>
      </c>
      <c r="BA535" s="489">
        <f t="shared" si="430"/>
        <v>52</v>
      </c>
      <c r="BB535" s="397">
        <f t="shared" si="431"/>
        <v>145</v>
      </c>
      <c r="BC535" s="398">
        <f t="shared" si="432"/>
        <v>91</v>
      </c>
      <c r="BD535" s="401">
        <v>111</v>
      </c>
      <c r="BE535" s="402">
        <v>119</v>
      </c>
      <c r="BF535" s="553">
        <v>127</v>
      </c>
      <c r="BG535" s="403">
        <v>68</v>
      </c>
      <c r="BH535" s="402">
        <v>55</v>
      </c>
      <c r="BI535" s="553">
        <v>89</v>
      </c>
      <c r="BJ535" s="403">
        <v>26</v>
      </c>
      <c r="BK535" s="402">
        <v>28</v>
      </c>
      <c r="BL535" s="553">
        <v>32</v>
      </c>
      <c r="BM535" s="403">
        <v>95</v>
      </c>
      <c r="BN535" s="402">
        <v>129</v>
      </c>
      <c r="BO535" s="553">
        <v>127</v>
      </c>
      <c r="BP535" s="490">
        <f t="shared" si="433"/>
        <v>31</v>
      </c>
      <c r="BQ535" s="475">
        <f t="shared" si="434"/>
        <v>44</v>
      </c>
      <c r="BR535" s="405">
        <f t="shared" si="435"/>
        <v>58</v>
      </c>
      <c r="BS535" s="557"/>
      <c r="BT535" s="558"/>
      <c r="BU535" s="558"/>
      <c r="BV535" s="558"/>
      <c r="BW535" s="472"/>
      <c r="BX535" s="472"/>
      <c r="BY535" s="559"/>
      <c r="BZ535" s="560"/>
      <c r="CA535" s="558"/>
      <c r="CB535" s="558"/>
      <c r="CC535" s="558"/>
      <c r="CD535" s="558"/>
      <c r="CE535" s="558"/>
      <c r="CF535" s="472"/>
      <c r="CG535" s="559"/>
      <c r="CH535" s="560"/>
      <c r="CI535" s="558"/>
      <c r="CJ535" s="558"/>
      <c r="CK535" s="558"/>
      <c r="CL535" s="558"/>
      <c r="CM535" s="558"/>
      <c r="CN535" s="472"/>
      <c r="CO535" s="489" t="str">
        <f t="shared" si="436"/>
        <v/>
      </c>
      <c r="CP535" s="397" t="str">
        <f t="shared" si="437"/>
        <v/>
      </c>
      <c r="CQ535" s="397" t="str">
        <f t="shared" si="438"/>
        <v/>
      </c>
      <c r="CR535" s="397" t="str">
        <f t="shared" si="439"/>
        <v/>
      </c>
      <c r="CS535" s="397" t="str">
        <f t="shared" si="440"/>
        <v/>
      </c>
      <c r="CT535" s="397" t="str">
        <f t="shared" si="441"/>
        <v/>
      </c>
      <c r="CU535" s="397" t="str">
        <f t="shared" si="442"/>
        <v/>
      </c>
      <c r="CV535" s="491" t="str">
        <f t="shared" si="443"/>
        <v/>
      </c>
      <c r="CW535" s="379"/>
      <c r="CX535" s="399"/>
      <c r="CY535" s="472"/>
      <c r="CZ535" s="400"/>
      <c r="DA535" s="399"/>
      <c r="DB535" s="472"/>
      <c r="DC535" s="404" t="str">
        <f t="shared" si="444"/>
        <v/>
      </c>
      <c r="DD535" s="404" t="str">
        <f t="shared" si="445"/>
        <v/>
      </c>
      <c r="DE535" s="405" t="str">
        <f t="shared" si="446"/>
        <v/>
      </c>
      <c r="DF535" s="379"/>
      <c r="DG535" s="399"/>
      <c r="DH535" s="472"/>
      <c r="DI535" s="400"/>
      <c r="DJ535" s="399"/>
      <c r="DK535" s="472"/>
      <c r="DL535" s="400"/>
      <c r="DM535" s="399"/>
      <c r="DN535" s="472"/>
      <c r="DO535" s="400"/>
      <c r="DP535" s="399"/>
      <c r="DQ535" s="472"/>
      <c r="DR535" s="404" t="str">
        <f t="shared" si="447"/>
        <v/>
      </c>
      <c r="DS535" s="404" t="str">
        <f t="shared" si="448"/>
        <v/>
      </c>
      <c r="DT535" s="405" t="str">
        <f t="shared" si="449"/>
        <v/>
      </c>
      <c r="EE535" s="411"/>
    </row>
    <row r="536" spans="1:135">
      <c r="A536" s="512" t="s">
        <v>511</v>
      </c>
      <c r="B536" s="561" t="s">
        <v>318</v>
      </c>
      <c r="C536" s="512">
        <v>227377</v>
      </c>
      <c r="D536" s="512">
        <v>4</v>
      </c>
      <c r="E536" s="395">
        <v>100</v>
      </c>
      <c r="F536" s="395">
        <v>27</v>
      </c>
      <c r="G536" s="395">
        <v>32</v>
      </c>
      <c r="H536" s="395">
        <v>18</v>
      </c>
      <c r="I536" s="472">
        <v>16</v>
      </c>
      <c r="J536" s="472">
        <v>297</v>
      </c>
      <c r="K536" s="394"/>
      <c r="L536" s="502">
        <v>2</v>
      </c>
      <c r="M536" s="502">
        <v>0</v>
      </c>
      <c r="N536" s="502">
        <v>0</v>
      </c>
      <c r="O536" s="563">
        <v>22</v>
      </c>
      <c r="P536" s="563">
        <v>120</v>
      </c>
      <c r="Q536" s="502">
        <v>86</v>
      </c>
      <c r="R536" s="502">
        <v>0</v>
      </c>
      <c r="S536" s="502">
        <v>1</v>
      </c>
      <c r="T536" s="502">
        <v>2</v>
      </c>
      <c r="U536" s="502">
        <v>0</v>
      </c>
      <c r="V536" s="472">
        <v>297</v>
      </c>
      <c r="W536" s="394"/>
      <c r="X536" s="395"/>
      <c r="Y536" s="395"/>
      <c r="Z536" s="395"/>
      <c r="AA536" s="396"/>
      <c r="AB536" s="396"/>
      <c r="AC536" s="553">
        <v>3</v>
      </c>
      <c r="AD536" s="395"/>
      <c r="AE536" s="395"/>
      <c r="AF536" s="395"/>
      <c r="AG536" s="395"/>
      <c r="AH536" s="472"/>
      <c r="AI536" s="489" t="str">
        <f t="shared" si="418"/>
        <v xml:space="preserve"> </v>
      </c>
      <c r="AJ536" s="397">
        <f t="shared" si="419"/>
        <v>2</v>
      </c>
      <c r="AK536" s="397" t="str">
        <f t="shared" si="420"/>
        <v xml:space="preserve"> </v>
      </c>
      <c r="AL536" s="397" t="str">
        <f t="shared" si="421"/>
        <v xml:space="preserve"> </v>
      </c>
      <c r="AM536" s="397">
        <f t="shared" si="422"/>
        <v>22</v>
      </c>
      <c r="AN536" s="397">
        <f t="shared" si="423"/>
        <v>120</v>
      </c>
      <c r="AO536" s="397">
        <f t="shared" si="424"/>
        <v>83</v>
      </c>
      <c r="AP536" s="397" t="str">
        <f t="shared" si="425"/>
        <v xml:space="preserve"> </v>
      </c>
      <c r="AQ536" s="397">
        <f t="shared" si="426"/>
        <v>1</v>
      </c>
      <c r="AR536" s="397">
        <f t="shared" si="427"/>
        <v>2</v>
      </c>
      <c r="AS536" s="397" t="str">
        <f t="shared" si="428"/>
        <v xml:space="preserve"> </v>
      </c>
      <c r="AT536" s="398">
        <f t="shared" si="429"/>
        <v>297</v>
      </c>
      <c r="AU536" s="379">
        <v>0</v>
      </c>
      <c r="AV536" s="395">
        <v>0</v>
      </c>
      <c r="AW536" s="472">
        <v>195</v>
      </c>
      <c r="AX536" s="400">
        <v>1</v>
      </c>
      <c r="AY536" s="395">
        <v>0</v>
      </c>
      <c r="AZ536" s="472">
        <v>35</v>
      </c>
      <c r="BA536" s="489">
        <f t="shared" si="430"/>
        <v>1</v>
      </c>
      <c r="BB536" s="397" t="str">
        <f t="shared" si="431"/>
        <v xml:space="preserve"> </v>
      </c>
      <c r="BC536" s="398">
        <f t="shared" si="432"/>
        <v>67</v>
      </c>
      <c r="BD536" s="401">
        <v>6</v>
      </c>
      <c r="BE536" s="402">
        <v>26</v>
      </c>
      <c r="BF536" s="553">
        <v>21</v>
      </c>
      <c r="BG536" s="403"/>
      <c r="BH536" s="402">
        <v>2</v>
      </c>
      <c r="BI536" s="472"/>
      <c r="BJ536" s="403">
        <v>4</v>
      </c>
      <c r="BK536" s="402">
        <v>17</v>
      </c>
      <c r="BL536" s="553">
        <v>11</v>
      </c>
      <c r="BM536" s="403">
        <v>11</v>
      </c>
      <c r="BN536" s="402">
        <v>55</v>
      </c>
      <c r="BO536" s="553">
        <v>35</v>
      </c>
      <c r="BP536" s="490">
        <f t="shared" si="433"/>
        <v>1</v>
      </c>
      <c r="BQ536" s="475">
        <f t="shared" si="434"/>
        <v>22</v>
      </c>
      <c r="BR536" s="405">
        <f t="shared" si="435"/>
        <v>16</v>
      </c>
      <c r="BS536" s="557"/>
      <c r="BT536" s="558"/>
      <c r="BU536" s="558"/>
      <c r="BV536" s="558"/>
      <c r="BW536" s="472"/>
      <c r="BX536" s="472"/>
      <c r="BY536" s="559"/>
      <c r="BZ536" s="560"/>
      <c r="CA536" s="558"/>
      <c r="CB536" s="558"/>
      <c r="CC536" s="558"/>
      <c r="CD536" s="558"/>
      <c r="CE536" s="558"/>
      <c r="CF536" s="472"/>
      <c r="CG536" s="559"/>
      <c r="CH536" s="560"/>
      <c r="CI536" s="558"/>
      <c r="CJ536" s="558"/>
      <c r="CK536" s="558"/>
      <c r="CL536" s="558"/>
      <c r="CM536" s="558"/>
      <c r="CN536" s="472"/>
      <c r="CO536" s="489" t="str">
        <f t="shared" si="436"/>
        <v/>
      </c>
      <c r="CP536" s="397" t="str">
        <f t="shared" si="437"/>
        <v/>
      </c>
      <c r="CQ536" s="397" t="str">
        <f t="shared" si="438"/>
        <v/>
      </c>
      <c r="CR536" s="397" t="str">
        <f t="shared" si="439"/>
        <v/>
      </c>
      <c r="CS536" s="397" t="str">
        <f t="shared" si="440"/>
        <v/>
      </c>
      <c r="CT536" s="397" t="str">
        <f t="shared" si="441"/>
        <v/>
      </c>
      <c r="CU536" s="397" t="str">
        <f t="shared" si="442"/>
        <v/>
      </c>
      <c r="CV536" s="491" t="str">
        <f t="shared" si="443"/>
        <v/>
      </c>
      <c r="CW536" s="379"/>
      <c r="CX536" s="399"/>
      <c r="CY536" s="472"/>
      <c r="CZ536" s="400"/>
      <c r="DA536" s="399"/>
      <c r="DB536" s="472"/>
      <c r="DC536" s="404" t="str">
        <f t="shared" si="444"/>
        <v/>
      </c>
      <c r="DD536" s="404" t="str">
        <f t="shared" si="445"/>
        <v/>
      </c>
      <c r="DE536" s="405" t="str">
        <f t="shared" si="446"/>
        <v/>
      </c>
      <c r="DF536" s="379"/>
      <c r="DG536" s="399"/>
      <c r="DH536" s="472"/>
      <c r="DI536" s="400"/>
      <c r="DJ536" s="399"/>
      <c r="DK536" s="472"/>
      <c r="DL536" s="400"/>
      <c r="DM536" s="399"/>
      <c r="DN536" s="472"/>
      <c r="DO536" s="400"/>
      <c r="DP536" s="399"/>
      <c r="DQ536" s="472"/>
      <c r="DR536" s="404" t="str">
        <f t="shared" si="447"/>
        <v/>
      </c>
      <c r="DS536" s="404" t="str">
        <f t="shared" si="448"/>
        <v/>
      </c>
      <c r="DT536" s="405" t="str">
        <f t="shared" si="449"/>
        <v/>
      </c>
      <c r="EE536" s="411"/>
    </row>
    <row r="537" spans="1:135">
      <c r="A537" s="512" t="s">
        <v>511</v>
      </c>
      <c r="B537" s="561" t="s">
        <v>319</v>
      </c>
      <c r="C537" s="562">
        <v>229018</v>
      </c>
      <c r="D537" s="514">
        <v>4</v>
      </c>
      <c r="E537" s="395">
        <v>226</v>
      </c>
      <c r="F537" s="395">
        <v>304</v>
      </c>
      <c r="G537" s="395">
        <v>265</v>
      </c>
      <c r="H537" s="395">
        <v>313</v>
      </c>
      <c r="I537" s="472">
        <v>339</v>
      </c>
      <c r="J537" s="472">
        <v>383</v>
      </c>
      <c r="K537" s="394">
        <v>108</v>
      </c>
      <c r="L537" s="395">
        <v>112</v>
      </c>
      <c r="M537" s="395">
        <v>112</v>
      </c>
      <c r="N537" s="395">
        <v>97</v>
      </c>
      <c r="O537" s="396">
        <v>144</v>
      </c>
      <c r="P537" s="396">
        <v>165</v>
      </c>
      <c r="Q537" s="395">
        <v>218</v>
      </c>
      <c r="R537" s="395">
        <v>295</v>
      </c>
      <c r="S537" s="395">
        <v>260</v>
      </c>
      <c r="T537" s="395">
        <v>302</v>
      </c>
      <c r="U537" s="395">
        <v>315</v>
      </c>
      <c r="V537" s="472">
        <v>372</v>
      </c>
      <c r="W537" s="394"/>
      <c r="X537" s="395"/>
      <c r="Y537" s="395"/>
      <c r="Z537" s="395"/>
      <c r="AA537" s="396"/>
      <c r="AB537" s="396"/>
      <c r="AC537" s="553">
        <v>2</v>
      </c>
      <c r="AD537" s="395"/>
      <c r="AE537" s="395"/>
      <c r="AF537" s="395"/>
      <c r="AG537" s="395"/>
      <c r="AH537" s="472"/>
      <c r="AI537" s="489">
        <f t="shared" si="418"/>
        <v>108</v>
      </c>
      <c r="AJ537" s="397">
        <f t="shared" si="419"/>
        <v>112</v>
      </c>
      <c r="AK537" s="397">
        <f t="shared" si="420"/>
        <v>112</v>
      </c>
      <c r="AL537" s="397">
        <f t="shared" si="421"/>
        <v>97</v>
      </c>
      <c r="AM537" s="397">
        <f t="shared" si="422"/>
        <v>144</v>
      </c>
      <c r="AN537" s="397">
        <f t="shared" si="423"/>
        <v>165</v>
      </c>
      <c r="AO537" s="397">
        <f t="shared" si="424"/>
        <v>216</v>
      </c>
      <c r="AP537" s="397">
        <f t="shared" si="425"/>
        <v>295</v>
      </c>
      <c r="AQ537" s="397">
        <f t="shared" si="426"/>
        <v>260</v>
      </c>
      <c r="AR537" s="397">
        <f t="shared" si="427"/>
        <v>302</v>
      </c>
      <c r="AS537" s="397">
        <f t="shared" si="428"/>
        <v>315</v>
      </c>
      <c r="AT537" s="398">
        <f t="shared" si="429"/>
        <v>372</v>
      </c>
      <c r="AU537" s="379">
        <v>172</v>
      </c>
      <c r="AV537" s="395">
        <v>195</v>
      </c>
      <c r="AW537" s="472">
        <v>201</v>
      </c>
      <c r="AX537" s="400">
        <v>60</v>
      </c>
      <c r="AY537" s="395">
        <v>58</v>
      </c>
      <c r="AZ537" s="472">
        <v>78</v>
      </c>
      <c r="BA537" s="489">
        <f t="shared" si="430"/>
        <v>70</v>
      </c>
      <c r="BB537" s="397">
        <f t="shared" si="431"/>
        <v>62</v>
      </c>
      <c r="BC537" s="398">
        <f t="shared" si="432"/>
        <v>93</v>
      </c>
      <c r="BD537" s="401">
        <v>42</v>
      </c>
      <c r="BE537" s="402">
        <v>56</v>
      </c>
      <c r="BF537" s="553">
        <v>67</v>
      </c>
      <c r="BG537" s="403">
        <v>29</v>
      </c>
      <c r="BH537" s="402">
        <v>43</v>
      </c>
      <c r="BI537" s="553">
        <v>48</v>
      </c>
      <c r="BJ537" s="403">
        <v>14</v>
      </c>
      <c r="BK537" s="402">
        <v>17</v>
      </c>
      <c r="BL537" s="553">
        <v>15</v>
      </c>
      <c r="BM537" s="403">
        <v>64</v>
      </c>
      <c r="BN537" s="402">
        <v>54</v>
      </c>
      <c r="BO537" s="553">
        <v>90</v>
      </c>
      <c r="BP537" s="490">
        <f t="shared" si="433"/>
        <v>24</v>
      </c>
      <c r="BQ537" s="475">
        <f t="shared" si="434"/>
        <v>38</v>
      </c>
      <c r="BR537" s="405">
        <f t="shared" si="435"/>
        <v>44</v>
      </c>
      <c r="BS537" s="557"/>
      <c r="BT537" s="558"/>
      <c r="BU537" s="558"/>
      <c r="BV537" s="558"/>
      <c r="BW537" s="472"/>
      <c r="BX537" s="472"/>
      <c r="BY537" s="559"/>
      <c r="BZ537" s="560"/>
      <c r="CA537" s="558"/>
      <c r="CB537" s="558"/>
      <c r="CC537" s="558"/>
      <c r="CD537" s="558"/>
      <c r="CE537" s="558"/>
      <c r="CF537" s="472"/>
      <c r="CG537" s="559"/>
      <c r="CH537" s="560"/>
      <c r="CI537" s="558"/>
      <c r="CJ537" s="558"/>
      <c r="CK537" s="558"/>
      <c r="CL537" s="558"/>
      <c r="CM537" s="558"/>
      <c r="CN537" s="472"/>
      <c r="CO537" s="489" t="str">
        <f t="shared" si="436"/>
        <v/>
      </c>
      <c r="CP537" s="397" t="str">
        <f t="shared" si="437"/>
        <v/>
      </c>
      <c r="CQ537" s="397" t="str">
        <f t="shared" si="438"/>
        <v/>
      </c>
      <c r="CR537" s="397" t="str">
        <f t="shared" si="439"/>
        <v/>
      </c>
      <c r="CS537" s="397" t="str">
        <f t="shared" si="440"/>
        <v/>
      </c>
      <c r="CT537" s="397" t="str">
        <f t="shared" si="441"/>
        <v/>
      </c>
      <c r="CU537" s="397" t="str">
        <f t="shared" si="442"/>
        <v/>
      </c>
      <c r="CV537" s="491" t="str">
        <f t="shared" si="443"/>
        <v/>
      </c>
      <c r="CW537" s="379"/>
      <c r="CX537" s="399"/>
      <c r="CY537" s="472"/>
      <c r="CZ537" s="400"/>
      <c r="DA537" s="399"/>
      <c r="DB537" s="472"/>
      <c r="DC537" s="404" t="str">
        <f t="shared" si="444"/>
        <v/>
      </c>
      <c r="DD537" s="404" t="str">
        <f t="shared" si="445"/>
        <v/>
      </c>
      <c r="DE537" s="405" t="str">
        <f t="shared" si="446"/>
        <v/>
      </c>
      <c r="DF537" s="379"/>
      <c r="DG537" s="399"/>
      <c r="DH537" s="472"/>
      <c r="DI537" s="400"/>
      <c r="DJ537" s="399"/>
      <c r="DK537" s="472"/>
      <c r="DL537" s="400"/>
      <c r="DM537" s="399"/>
      <c r="DN537" s="472"/>
      <c r="DO537" s="400"/>
      <c r="DP537" s="399"/>
      <c r="DQ537" s="472"/>
      <c r="DR537" s="404" t="str">
        <f t="shared" si="447"/>
        <v/>
      </c>
      <c r="DS537" s="404" t="str">
        <f t="shared" si="448"/>
        <v/>
      </c>
      <c r="DT537" s="405" t="str">
        <f t="shared" si="449"/>
        <v/>
      </c>
      <c r="EE537" s="411"/>
    </row>
    <row r="538" spans="1:135">
      <c r="A538" s="512" t="s">
        <v>511</v>
      </c>
      <c r="B538" s="511" t="s">
        <v>320</v>
      </c>
      <c r="C538" s="512" t="s">
        <v>321</v>
      </c>
      <c r="D538" s="512">
        <v>5</v>
      </c>
      <c r="E538" s="395"/>
      <c r="F538" s="395"/>
      <c r="G538" s="395"/>
      <c r="H538" s="395"/>
      <c r="I538" s="472"/>
      <c r="J538" s="472"/>
      <c r="K538" s="394"/>
      <c r="L538" s="395"/>
      <c r="M538" s="395"/>
      <c r="N538" s="395"/>
      <c r="O538" s="396"/>
      <c r="P538" s="396"/>
      <c r="Q538" s="395"/>
      <c r="R538" s="395"/>
      <c r="S538" s="395"/>
      <c r="T538" s="395"/>
      <c r="U538" s="395"/>
      <c r="V538" s="472"/>
      <c r="W538" s="394"/>
      <c r="X538" s="395"/>
      <c r="Y538" s="395"/>
      <c r="Z538" s="395"/>
      <c r="AA538" s="396"/>
      <c r="AB538" s="396"/>
      <c r="AC538" s="395"/>
      <c r="AD538" s="395"/>
      <c r="AE538" s="395"/>
      <c r="AF538" s="395"/>
      <c r="AG538" s="395"/>
      <c r="AH538" s="472"/>
      <c r="AI538" s="489" t="str">
        <f t="shared" si="418"/>
        <v xml:space="preserve"> </v>
      </c>
      <c r="AJ538" s="397" t="str">
        <f t="shared" si="419"/>
        <v xml:space="preserve"> </v>
      </c>
      <c r="AK538" s="397" t="str">
        <f t="shared" si="420"/>
        <v xml:space="preserve"> </v>
      </c>
      <c r="AL538" s="397" t="str">
        <f t="shared" si="421"/>
        <v xml:space="preserve"> </v>
      </c>
      <c r="AM538" s="397" t="str">
        <f t="shared" si="422"/>
        <v xml:space="preserve"> </v>
      </c>
      <c r="AN538" s="397" t="str">
        <f t="shared" si="423"/>
        <v xml:space="preserve"> </v>
      </c>
      <c r="AO538" s="397" t="str">
        <f t="shared" si="424"/>
        <v xml:space="preserve"> </v>
      </c>
      <c r="AP538" s="397" t="str">
        <f t="shared" si="425"/>
        <v xml:space="preserve"> </v>
      </c>
      <c r="AQ538" s="397" t="str">
        <f t="shared" si="426"/>
        <v xml:space="preserve"> </v>
      </c>
      <c r="AR538" s="397" t="str">
        <f t="shared" si="427"/>
        <v xml:space="preserve"> </v>
      </c>
      <c r="AS538" s="397" t="str">
        <f t="shared" si="428"/>
        <v xml:space="preserve"> </v>
      </c>
      <c r="AT538" s="398" t="str">
        <f t="shared" si="429"/>
        <v xml:space="preserve"> </v>
      </c>
      <c r="AU538" s="379"/>
      <c r="AV538" s="395"/>
      <c r="AW538" s="472"/>
      <c r="AX538" s="400"/>
      <c r="AY538" s="395"/>
      <c r="AZ538" s="472"/>
      <c r="BA538" s="489" t="str">
        <f t="shared" si="430"/>
        <v xml:space="preserve"> </v>
      </c>
      <c r="BB538" s="397" t="str">
        <f t="shared" si="431"/>
        <v xml:space="preserve"> </v>
      </c>
      <c r="BC538" s="398" t="str">
        <f t="shared" si="432"/>
        <v xml:space="preserve"> </v>
      </c>
      <c r="BD538" s="401"/>
      <c r="BE538" s="402"/>
      <c r="BF538" s="472"/>
      <c r="BG538" s="403"/>
      <c r="BH538" s="402"/>
      <c r="BI538" s="472"/>
      <c r="BJ538" s="403"/>
      <c r="BK538" s="402"/>
      <c r="BL538" s="472"/>
      <c r="BM538" s="403"/>
      <c r="BN538" s="402"/>
      <c r="BO538" s="472"/>
      <c r="BP538" s="490" t="str">
        <f t="shared" si="433"/>
        <v/>
      </c>
      <c r="BQ538" s="475" t="str">
        <f t="shared" si="434"/>
        <v/>
      </c>
      <c r="BR538" s="405" t="str">
        <f t="shared" si="435"/>
        <v/>
      </c>
      <c r="BS538" s="557"/>
      <c r="BT538" s="558"/>
      <c r="BU538" s="558"/>
      <c r="BV538" s="558"/>
      <c r="BW538" s="472"/>
      <c r="BX538" s="472"/>
      <c r="BY538" s="559"/>
      <c r="BZ538" s="560"/>
      <c r="CA538" s="558"/>
      <c r="CB538" s="558"/>
      <c r="CC538" s="558"/>
      <c r="CD538" s="558"/>
      <c r="CE538" s="558"/>
      <c r="CF538" s="472"/>
      <c r="CG538" s="559"/>
      <c r="CH538" s="560"/>
      <c r="CI538" s="558"/>
      <c r="CJ538" s="558"/>
      <c r="CK538" s="558"/>
      <c r="CL538" s="558"/>
      <c r="CM538" s="558"/>
      <c r="CN538" s="472"/>
      <c r="CO538" s="489" t="str">
        <f t="shared" si="436"/>
        <v/>
      </c>
      <c r="CP538" s="397" t="str">
        <f t="shared" si="437"/>
        <v/>
      </c>
      <c r="CQ538" s="397" t="str">
        <f t="shared" si="438"/>
        <v/>
      </c>
      <c r="CR538" s="397" t="str">
        <f t="shared" si="439"/>
        <v/>
      </c>
      <c r="CS538" s="397" t="str">
        <f t="shared" si="440"/>
        <v/>
      </c>
      <c r="CT538" s="397" t="str">
        <f t="shared" si="441"/>
        <v/>
      </c>
      <c r="CU538" s="397" t="str">
        <f t="shared" si="442"/>
        <v/>
      </c>
      <c r="CV538" s="491" t="str">
        <f t="shared" si="443"/>
        <v/>
      </c>
      <c r="CW538" s="379"/>
      <c r="CX538" s="399"/>
      <c r="CY538" s="472"/>
      <c r="CZ538" s="400"/>
      <c r="DA538" s="399"/>
      <c r="DB538" s="472"/>
      <c r="DC538" s="404" t="str">
        <f t="shared" si="444"/>
        <v/>
      </c>
      <c r="DD538" s="404" t="str">
        <f t="shared" si="445"/>
        <v/>
      </c>
      <c r="DE538" s="405" t="str">
        <f t="shared" si="446"/>
        <v/>
      </c>
      <c r="DF538" s="379"/>
      <c r="DG538" s="399"/>
      <c r="DH538" s="472"/>
      <c r="DI538" s="400"/>
      <c r="DJ538" s="399"/>
      <c r="DK538" s="472"/>
      <c r="DL538" s="400"/>
      <c r="DM538" s="399"/>
      <c r="DN538" s="472"/>
      <c r="DO538" s="400"/>
      <c r="DP538" s="399"/>
      <c r="DQ538" s="472"/>
      <c r="DR538" s="404" t="str">
        <f t="shared" si="447"/>
        <v/>
      </c>
      <c r="DS538" s="404" t="str">
        <f t="shared" si="448"/>
        <v/>
      </c>
      <c r="DT538" s="405" t="str">
        <f t="shared" si="449"/>
        <v/>
      </c>
      <c r="EE538" s="411"/>
    </row>
    <row r="539" spans="1:135">
      <c r="A539" s="512" t="s">
        <v>511</v>
      </c>
      <c r="B539" s="561" t="s">
        <v>322</v>
      </c>
      <c r="C539" s="562">
        <v>225432</v>
      </c>
      <c r="D539" s="514">
        <v>5</v>
      </c>
      <c r="E539" s="395">
        <v>1146</v>
      </c>
      <c r="F539" s="395">
        <v>1232</v>
      </c>
      <c r="G539" s="395">
        <v>1139</v>
      </c>
      <c r="H539" s="395">
        <v>1051</v>
      </c>
      <c r="I539" s="472">
        <v>1013</v>
      </c>
      <c r="J539" s="472">
        <v>1014</v>
      </c>
      <c r="K539" s="394">
        <v>638</v>
      </c>
      <c r="L539" s="395">
        <v>679</v>
      </c>
      <c r="M539" s="395">
        <v>695</v>
      </c>
      <c r="N539" s="395">
        <v>728</v>
      </c>
      <c r="O539" s="396">
        <v>794</v>
      </c>
      <c r="P539" s="396">
        <v>869</v>
      </c>
      <c r="Q539" s="395">
        <v>911</v>
      </c>
      <c r="R539" s="395">
        <v>1012</v>
      </c>
      <c r="S539" s="395">
        <v>664</v>
      </c>
      <c r="T539" s="395">
        <v>624</v>
      </c>
      <c r="U539" s="395">
        <v>671</v>
      </c>
      <c r="V539" s="472">
        <v>737</v>
      </c>
      <c r="W539" s="394"/>
      <c r="X539" s="395"/>
      <c r="Y539" s="395"/>
      <c r="Z539" s="395"/>
      <c r="AA539" s="396"/>
      <c r="AB539" s="396"/>
      <c r="AC539" s="553">
        <v>5</v>
      </c>
      <c r="AD539" s="395"/>
      <c r="AE539" s="395"/>
      <c r="AF539" s="395"/>
      <c r="AG539" s="395"/>
      <c r="AH539" s="472"/>
      <c r="AI539" s="489">
        <f t="shared" si="418"/>
        <v>638</v>
      </c>
      <c r="AJ539" s="397">
        <f t="shared" si="419"/>
        <v>679</v>
      </c>
      <c r="AK539" s="397">
        <f t="shared" si="420"/>
        <v>695</v>
      </c>
      <c r="AL539" s="397">
        <f t="shared" si="421"/>
        <v>728</v>
      </c>
      <c r="AM539" s="397">
        <f t="shared" si="422"/>
        <v>794</v>
      </c>
      <c r="AN539" s="397">
        <f t="shared" si="423"/>
        <v>869</v>
      </c>
      <c r="AO539" s="397">
        <f t="shared" si="424"/>
        <v>906</v>
      </c>
      <c r="AP539" s="397">
        <f t="shared" si="425"/>
        <v>1012</v>
      </c>
      <c r="AQ539" s="397">
        <f t="shared" si="426"/>
        <v>664</v>
      </c>
      <c r="AR539" s="397">
        <f t="shared" si="427"/>
        <v>624</v>
      </c>
      <c r="AS539" s="397">
        <f t="shared" si="428"/>
        <v>671</v>
      </c>
      <c r="AT539" s="398">
        <f t="shared" si="429"/>
        <v>737</v>
      </c>
      <c r="AU539" s="379">
        <v>324</v>
      </c>
      <c r="AV539" s="395">
        <v>376</v>
      </c>
      <c r="AW539" s="472">
        <v>421</v>
      </c>
      <c r="AX539" s="400">
        <v>94</v>
      </c>
      <c r="AY539" s="395">
        <v>106</v>
      </c>
      <c r="AZ539" s="472">
        <v>123</v>
      </c>
      <c r="BA539" s="489">
        <f t="shared" si="430"/>
        <v>206</v>
      </c>
      <c r="BB539" s="397">
        <f t="shared" si="431"/>
        <v>189</v>
      </c>
      <c r="BC539" s="398">
        <f t="shared" si="432"/>
        <v>193</v>
      </c>
      <c r="BD539" s="401">
        <v>122</v>
      </c>
      <c r="BE539" s="402">
        <v>132</v>
      </c>
      <c r="BF539" s="472">
        <v>119</v>
      </c>
      <c r="BG539" s="403">
        <v>152</v>
      </c>
      <c r="BH539" s="402">
        <v>134</v>
      </c>
      <c r="BI539" s="553">
        <v>132</v>
      </c>
      <c r="BJ539" s="403">
        <v>92</v>
      </c>
      <c r="BK539" s="402">
        <v>90</v>
      </c>
      <c r="BL539" s="553">
        <v>122</v>
      </c>
      <c r="BM539" s="403">
        <v>350</v>
      </c>
      <c r="BN539" s="402">
        <v>382</v>
      </c>
      <c r="BO539" s="553">
        <v>373</v>
      </c>
      <c r="BP539" s="490">
        <f t="shared" si="433"/>
        <v>230</v>
      </c>
      <c r="BQ539" s="475">
        <f t="shared" si="434"/>
        <v>265</v>
      </c>
      <c r="BR539" s="405">
        <f t="shared" si="435"/>
        <v>292</v>
      </c>
      <c r="BS539" s="557"/>
      <c r="BT539" s="558"/>
      <c r="BU539" s="558"/>
      <c r="BV539" s="558"/>
      <c r="BW539" s="472"/>
      <c r="BX539" s="472"/>
      <c r="BY539" s="559"/>
      <c r="BZ539" s="560"/>
      <c r="CA539" s="558"/>
      <c r="CB539" s="558"/>
      <c r="CC539" s="558"/>
      <c r="CD539" s="558"/>
      <c r="CE539" s="558"/>
      <c r="CF539" s="472"/>
      <c r="CG539" s="559"/>
      <c r="CH539" s="560"/>
      <c r="CI539" s="558"/>
      <c r="CJ539" s="558"/>
      <c r="CK539" s="558"/>
      <c r="CL539" s="558"/>
      <c r="CM539" s="558"/>
      <c r="CN539" s="472"/>
      <c r="CO539" s="489" t="str">
        <f t="shared" si="436"/>
        <v/>
      </c>
      <c r="CP539" s="397" t="str">
        <f t="shared" si="437"/>
        <v/>
      </c>
      <c r="CQ539" s="397" t="str">
        <f t="shared" si="438"/>
        <v/>
      </c>
      <c r="CR539" s="397" t="str">
        <f t="shared" si="439"/>
        <v/>
      </c>
      <c r="CS539" s="397" t="str">
        <f t="shared" si="440"/>
        <v/>
      </c>
      <c r="CT539" s="397" t="str">
        <f t="shared" si="441"/>
        <v/>
      </c>
      <c r="CU539" s="397" t="str">
        <f t="shared" si="442"/>
        <v/>
      </c>
      <c r="CV539" s="491" t="str">
        <f t="shared" si="443"/>
        <v/>
      </c>
      <c r="CW539" s="379"/>
      <c r="CX539" s="399"/>
      <c r="CY539" s="472"/>
      <c r="CZ539" s="400"/>
      <c r="DA539" s="399"/>
      <c r="DB539" s="472"/>
      <c r="DC539" s="404" t="str">
        <f t="shared" si="444"/>
        <v/>
      </c>
      <c r="DD539" s="404" t="str">
        <f t="shared" si="445"/>
        <v/>
      </c>
      <c r="DE539" s="405" t="str">
        <f t="shared" si="446"/>
        <v/>
      </c>
      <c r="DF539" s="379"/>
      <c r="DG539" s="399"/>
      <c r="DH539" s="472"/>
      <c r="DI539" s="400"/>
      <c r="DJ539" s="399"/>
      <c r="DK539" s="472"/>
      <c r="DL539" s="400"/>
      <c r="DM539" s="399"/>
      <c r="DN539" s="472"/>
      <c r="DO539" s="400"/>
      <c r="DP539" s="399"/>
      <c r="DQ539" s="472"/>
      <c r="DR539" s="404" t="str">
        <f t="shared" si="447"/>
        <v/>
      </c>
      <c r="DS539" s="404" t="str">
        <f t="shared" si="448"/>
        <v/>
      </c>
      <c r="DT539" s="405" t="str">
        <f t="shared" si="449"/>
        <v/>
      </c>
      <c r="EE539" s="411"/>
    </row>
    <row r="540" spans="1:135">
      <c r="A540" s="512" t="s">
        <v>511</v>
      </c>
      <c r="B540" s="561" t="s">
        <v>323</v>
      </c>
      <c r="C540" s="512">
        <v>225502</v>
      </c>
      <c r="D540" s="512">
        <v>5</v>
      </c>
      <c r="E540" s="395"/>
      <c r="F540" s="395"/>
      <c r="G540" s="395"/>
      <c r="H540" s="395"/>
      <c r="I540" s="472"/>
      <c r="J540" s="472">
        <v>1</v>
      </c>
      <c r="K540" s="394"/>
      <c r="L540" s="395"/>
      <c r="M540" s="395"/>
      <c r="N540" s="395"/>
      <c r="O540" s="396"/>
      <c r="P540" s="396"/>
      <c r="Q540" s="395"/>
      <c r="R540" s="395"/>
      <c r="S540" s="395"/>
      <c r="T540" s="395"/>
      <c r="U540" s="395"/>
      <c r="V540" s="472"/>
      <c r="W540" s="394"/>
      <c r="X540" s="395"/>
      <c r="Y540" s="395"/>
      <c r="Z540" s="395"/>
      <c r="AA540" s="396"/>
      <c r="AB540" s="396"/>
      <c r="AC540" s="395"/>
      <c r="AD540" s="395"/>
      <c r="AE540" s="395"/>
      <c r="AF540" s="395"/>
      <c r="AG540" s="395"/>
      <c r="AH540" s="472"/>
      <c r="AI540" s="489" t="str">
        <f t="shared" si="418"/>
        <v xml:space="preserve"> </v>
      </c>
      <c r="AJ540" s="397" t="str">
        <f t="shared" si="419"/>
        <v xml:space="preserve"> </v>
      </c>
      <c r="AK540" s="397" t="str">
        <f t="shared" si="420"/>
        <v xml:space="preserve"> </v>
      </c>
      <c r="AL540" s="397" t="str">
        <f t="shared" si="421"/>
        <v xml:space="preserve"> </v>
      </c>
      <c r="AM540" s="397" t="str">
        <f t="shared" si="422"/>
        <v xml:space="preserve"> </v>
      </c>
      <c r="AN540" s="397" t="str">
        <f t="shared" si="423"/>
        <v xml:space="preserve"> </v>
      </c>
      <c r="AO540" s="397" t="str">
        <f t="shared" si="424"/>
        <v xml:space="preserve"> </v>
      </c>
      <c r="AP540" s="397" t="str">
        <f t="shared" si="425"/>
        <v xml:space="preserve"> </v>
      </c>
      <c r="AQ540" s="397" t="str">
        <f t="shared" si="426"/>
        <v xml:space="preserve"> </v>
      </c>
      <c r="AR540" s="397" t="str">
        <f t="shared" si="427"/>
        <v xml:space="preserve"> </v>
      </c>
      <c r="AS540" s="397" t="str">
        <f t="shared" si="428"/>
        <v xml:space="preserve"> </v>
      </c>
      <c r="AT540" s="398" t="str">
        <f t="shared" si="429"/>
        <v xml:space="preserve"> </v>
      </c>
      <c r="AU540" s="379"/>
      <c r="AV540" s="395"/>
      <c r="AW540" s="472"/>
      <c r="AX540" s="400"/>
      <c r="AY540" s="395"/>
      <c r="AZ540" s="472"/>
      <c r="BA540" s="489" t="str">
        <f t="shared" si="430"/>
        <v xml:space="preserve"> </v>
      </c>
      <c r="BB540" s="397" t="str">
        <f t="shared" si="431"/>
        <v xml:space="preserve"> </v>
      </c>
      <c r="BC540" s="398" t="str">
        <f t="shared" si="432"/>
        <v xml:space="preserve"> </v>
      </c>
      <c r="BD540" s="401"/>
      <c r="BE540" s="402"/>
      <c r="BF540" s="472"/>
      <c r="BG540" s="403"/>
      <c r="BH540" s="402"/>
      <c r="BI540" s="472"/>
      <c r="BJ540" s="403"/>
      <c r="BK540" s="402"/>
      <c r="BL540" s="472"/>
      <c r="BM540" s="403"/>
      <c r="BN540" s="402"/>
      <c r="BO540" s="472"/>
      <c r="BP540" s="490" t="str">
        <f t="shared" si="433"/>
        <v/>
      </c>
      <c r="BQ540" s="475" t="str">
        <f t="shared" si="434"/>
        <v/>
      </c>
      <c r="BR540" s="405" t="str">
        <f t="shared" si="435"/>
        <v/>
      </c>
      <c r="BS540" s="557"/>
      <c r="BT540" s="558"/>
      <c r="BU540" s="558"/>
      <c r="BV540" s="558"/>
      <c r="BW540" s="472"/>
      <c r="BX540" s="472"/>
      <c r="BY540" s="559"/>
      <c r="BZ540" s="560"/>
      <c r="CA540" s="558"/>
      <c r="CB540" s="558"/>
      <c r="CC540" s="558"/>
      <c r="CD540" s="558"/>
      <c r="CE540" s="558"/>
      <c r="CF540" s="472"/>
      <c r="CG540" s="559"/>
      <c r="CH540" s="560"/>
      <c r="CI540" s="558"/>
      <c r="CJ540" s="558"/>
      <c r="CK540" s="558"/>
      <c r="CL540" s="558"/>
      <c r="CM540" s="558"/>
      <c r="CN540" s="472"/>
      <c r="CO540" s="489" t="str">
        <f t="shared" si="436"/>
        <v/>
      </c>
      <c r="CP540" s="397" t="str">
        <f t="shared" si="437"/>
        <v/>
      </c>
      <c r="CQ540" s="397" t="str">
        <f t="shared" si="438"/>
        <v/>
      </c>
      <c r="CR540" s="397" t="str">
        <f t="shared" si="439"/>
        <v/>
      </c>
      <c r="CS540" s="397" t="str">
        <f t="shared" si="440"/>
        <v/>
      </c>
      <c r="CT540" s="397" t="str">
        <f t="shared" si="441"/>
        <v/>
      </c>
      <c r="CU540" s="397" t="str">
        <f t="shared" si="442"/>
        <v/>
      </c>
      <c r="CV540" s="491" t="str">
        <f t="shared" si="443"/>
        <v/>
      </c>
      <c r="CW540" s="379"/>
      <c r="CX540" s="399"/>
      <c r="CY540" s="472"/>
      <c r="CZ540" s="400"/>
      <c r="DA540" s="399"/>
      <c r="DB540" s="472"/>
      <c r="DC540" s="404" t="str">
        <f t="shared" si="444"/>
        <v/>
      </c>
      <c r="DD540" s="404" t="str">
        <f t="shared" si="445"/>
        <v/>
      </c>
      <c r="DE540" s="405" t="str">
        <f t="shared" si="446"/>
        <v/>
      </c>
      <c r="DF540" s="379"/>
      <c r="DG540" s="399"/>
      <c r="DH540" s="472"/>
      <c r="DI540" s="400"/>
      <c r="DJ540" s="399"/>
      <c r="DK540" s="472"/>
      <c r="DL540" s="400"/>
      <c r="DM540" s="399"/>
      <c r="DN540" s="472"/>
      <c r="DO540" s="400"/>
      <c r="DP540" s="399"/>
      <c r="DQ540" s="472"/>
      <c r="DR540" s="404" t="str">
        <f t="shared" si="447"/>
        <v/>
      </c>
      <c r="DS540" s="404" t="str">
        <f t="shared" si="448"/>
        <v/>
      </c>
      <c r="DT540" s="405" t="str">
        <f t="shared" si="449"/>
        <v/>
      </c>
      <c r="EE540" s="411"/>
    </row>
    <row r="541" spans="1:135">
      <c r="A541" s="512" t="s">
        <v>511</v>
      </c>
      <c r="B541" s="511" t="s">
        <v>324</v>
      </c>
      <c r="C541" s="512">
        <v>228714</v>
      </c>
      <c r="D541" s="512">
        <v>6</v>
      </c>
      <c r="E541" s="395">
        <v>415</v>
      </c>
      <c r="F541" s="395">
        <v>412</v>
      </c>
      <c r="G541" s="395">
        <v>380</v>
      </c>
      <c r="H541" s="395">
        <v>466</v>
      </c>
      <c r="I541" s="472">
        <v>416</v>
      </c>
      <c r="J541" s="472">
        <v>444</v>
      </c>
      <c r="K541" s="394">
        <v>246</v>
      </c>
      <c r="L541" s="395">
        <v>179</v>
      </c>
      <c r="M541" s="395">
        <v>296</v>
      </c>
      <c r="N541" s="395">
        <v>395</v>
      </c>
      <c r="O541" s="396">
        <v>423</v>
      </c>
      <c r="P541" s="396">
        <v>347</v>
      </c>
      <c r="Q541" s="395">
        <v>409</v>
      </c>
      <c r="R541" s="395">
        <v>406</v>
      </c>
      <c r="S541" s="395">
        <v>377</v>
      </c>
      <c r="T541" s="395">
        <v>461</v>
      </c>
      <c r="U541" s="395">
        <v>412</v>
      </c>
      <c r="V541" s="472">
        <v>438</v>
      </c>
      <c r="W541" s="394"/>
      <c r="X541" s="395"/>
      <c r="Y541" s="395"/>
      <c r="Z541" s="395"/>
      <c r="AA541" s="396"/>
      <c r="AB541" s="396"/>
      <c r="AC541" s="553">
        <v>3</v>
      </c>
      <c r="AD541" s="395"/>
      <c r="AE541" s="395"/>
      <c r="AF541" s="395"/>
      <c r="AG541" s="395"/>
      <c r="AH541" s="472"/>
      <c r="AI541" s="489">
        <f t="shared" si="418"/>
        <v>246</v>
      </c>
      <c r="AJ541" s="397">
        <f t="shared" si="419"/>
        <v>179</v>
      </c>
      <c r="AK541" s="397">
        <f t="shared" si="420"/>
        <v>296</v>
      </c>
      <c r="AL541" s="397">
        <f t="shared" si="421"/>
        <v>395</v>
      </c>
      <c r="AM541" s="397">
        <f t="shared" si="422"/>
        <v>423</v>
      </c>
      <c r="AN541" s="397">
        <f t="shared" si="423"/>
        <v>347</v>
      </c>
      <c r="AO541" s="397">
        <f t="shared" si="424"/>
        <v>406</v>
      </c>
      <c r="AP541" s="397">
        <f t="shared" si="425"/>
        <v>406</v>
      </c>
      <c r="AQ541" s="397">
        <f t="shared" si="426"/>
        <v>377</v>
      </c>
      <c r="AR541" s="397">
        <f t="shared" si="427"/>
        <v>461</v>
      </c>
      <c r="AS541" s="397">
        <f t="shared" si="428"/>
        <v>412</v>
      </c>
      <c r="AT541" s="398">
        <f t="shared" si="429"/>
        <v>438</v>
      </c>
      <c r="AU541" s="379">
        <v>225</v>
      </c>
      <c r="AV541" s="395">
        <v>234</v>
      </c>
      <c r="AW541" s="472">
        <v>234</v>
      </c>
      <c r="AX541" s="400">
        <v>196</v>
      </c>
      <c r="AY541" s="395">
        <v>131</v>
      </c>
      <c r="AZ541" s="472">
        <v>128</v>
      </c>
      <c r="BA541" s="489">
        <f t="shared" si="430"/>
        <v>40</v>
      </c>
      <c r="BB541" s="397">
        <f t="shared" si="431"/>
        <v>47</v>
      </c>
      <c r="BC541" s="398">
        <f t="shared" si="432"/>
        <v>76</v>
      </c>
      <c r="BD541" s="401">
        <v>124</v>
      </c>
      <c r="BE541" s="402">
        <v>125</v>
      </c>
      <c r="BF541" s="553">
        <v>133</v>
      </c>
      <c r="BG541" s="403">
        <v>86</v>
      </c>
      <c r="BH541" s="402">
        <v>72</v>
      </c>
      <c r="BI541" s="553">
        <v>107</v>
      </c>
      <c r="BJ541" s="403">
        <v>10</v>
      </c>
      <c r="BK541" s="402">
        <v>5</v>
      </c>
      <c r="BL541" s="553">
        <v>12</v>
      </c>
      <c r="BM541" s="508">
        <v>238</v>
      </c>
      <c r="BN541" s="402">
        <v>176</v>
      </c>
      <c r="BO541" s="553">
        <v>219</v>
      </c>
      <c r="BP541" s="490">
        <f t="shared" si="433"/>
        <v>51</v>
      </c>
      <c r="BQ541" s="475">
        <f t="shared" si="434"/>
        <v>41</v>
      </c>
      <c r="BR541" s="405">
        <f t="shared" si="435"/>
        <v>42</v>
      </c>
      <c r="BS541" s="557"/>
      <c r="BT541" s="558"/>
      <c r="BU541" s="558"/>
      <c r="BV541" s="558"/>
      <c r="BW541" s="472"/>
      <c r="BX541" s="472"/>
      <c r="BY541" s="559"/>
      <c r="BZ541" s="560"/>
      <c r="CA541" s="558"/>
      <c r="CB541" s="558"/>
      <c r="CC541" s="558"/>
      <c r="CD541" s="558"/>
      <c r="CE541" s="558"/>
      <c r="CF541" s="472"/>
      <c r="CG541" s="559"/>
      <c r="CH541" s="560"/>
      <c r="CI541" s="558"/>
      <c r="CJ541" s="558"/>
      <c r="CK541" s="558"/>
      <c r="CL541" s="558"/>
      <c r="CM541" s="558"/>
      <c r="CN541" s="472"/>
      <c r="CO541" s="489" t="str">
        <f t="shared" si="436"/>
        <v/>
      </c>
      <c r="CP541" s="397" t="str">
        <f t="shared" si="437"/>
        <v/>
      </c>
      <c r="CQ541" s="397" t="str">
        <f t="shared" si="438"/>
        <v/>
      </c>
      <c r="CR541" s="397" t="str">
        <f t="shared" si="439"/>
        <v/>
      </c>
      <c r="CS541" s="397" t="str">
        <f t="shared" si="440"/>
        <v/>
      </c>
      <c r="CT541" s="397" t="str">
        <f t="shared" si="441"/>
        <v/>
      </c>
      <c r="CU541" s="397" t="str">
        <f t="shared" si="442"/>
        <v/>
      </c>
      <c r="CV541" s="491" t="str">
        <f t="shared" si="443"/>
        <v/>
      </c>
      <c r="CW541" s="379"/>
      <c r="CX541" s="399"/>
      <c r="CY541" s="472"/>
      <c r="CZ541" s="400"/>
      <c r="DA541" s="399"/>
      <c r="DB541" s="472"/>
      <c r="DC541" s="404" t="str">
        <f t="shared" si="444"/>
        <v/>
      </c>
      <c r="DD541" s="404" t="str">
        <f t="shared" si="445"/>
        <v/>
      </c>
      <c r="DE541" s="405" t="str">
        <f t="shared" si="446"/>
        <v/>
      </c>
      <c r="DF541" s="379"/>
      <c r="DG541" s="399"/>
      <c r="DH541" s="472"/>
      <c r="DI541" s="400"/>
      <c r="DJ541" s="399"/>
      <c r="DK541" s="472"/>
      <c r="DL541" s="400"/>
      <c r="DM541" s="399"/>
      <c r="DN541" s="472"/>
      <c r="DO541" s="400"/>
      <c r="DP541" s="399"/>
      <c r="DQ541" s="472"/>
      <c r="DR541" s="404" t="str">
        <f t="shared" si="447"/>
        <v/>
      </c>
      <c r="DS541" s="404" t="str">
        <f t="shared" si="448"/>
        <v/>
      </c>
      <c r="DT541" s="405" t="str">
        <f t="shared" si="449"/>
        <v/>
      </c>
      <c r="EE541" s="411"/>
    </row>
    <row r="542" spans="1:135">
      <c r="A542" s="512" t="s">
        <v>511</v>
      </c>
      <c r="B542" s="511" t="s">
        <v>325</v>
      </c>
      <c r="C542" s="512">
        <v>222576</v>
      </c>
      <c r="D542" s="512">
        <v>8</v>
      </c>
      <c r="E542" s="395"/>
      <c r="F542" s="395"/>
      <c r="G542" s="395"/>
      <c r="H542" s="395"/>
      <c r="I542" s="472"/>
      <c r="J542" s="472"/>
      <c r="K542" s="394"/>
      <c r="L542" s="395"/>
      <c r="M542" s="395"/>
      <c r="N542" s="395"/>
      <c r="O542" s="396"/>
      <c r="P542" s="396"/>
      <c r="Q542" s="395"/>
      <c r="R542" s="395"/>
      <c r="S542" s="395"/>
      <c r="T542" s="395"/>
      <c r="U542" s="395"/>
      <c r="V542" s="472"/>
      <c r="W542" s="394"/>
      <c r="X542" s="395"/>
      <c r="Y542" s="395"/>
      <c r="Z542" s="395"/>
      <c r="AA542" s="396"/>
      <c r="AB542" s="396"/>
      <c r="AC542" s="395"/>
      <c r="AD542" s="395"/>
      <c r="AE542" s="395"/>
      <c r="AF542" s="395"/>
      <c r="AG542" s="395"/>
      <c r="AH542" s="472"/>
      <c r="AI542" s="489" t="str">
        <f t="shared" si="418"/>
        <v xml:space="preserve"> </v>
      </c>
      <c r="AJ542" s="397" t="str">
        <f t="shared" si="419"/>
        <v xml:space="preserve"> </v>
      </c>
      <c r="AK542" s="397" t="str">
        <f t="shared" si="420"/>
        <v xml:space="preserve"> </v>
      </c>
      <c r="AL542" s="397" t="str">
        <f t="shared" si="421"/>
        <v xml:space="preserve"> </v>
      </c>
      <c r="AM542" s="397" t="str">
        <f t="shared" si="422"/>
        <v xml:space="preserve"> </v>
      </c>
      <c r="AN542" s="397" t="str">
        <f t="shared" si="423"/>
        <v xml:space="preserve"> </v>
      </c>
      <c r="AO542" s="397" t="str">
        <f t="shared" si="424"/>
        <v xml:space="preserve"> </v>
      </c>
      <c r="AP542" s="397" t="str">
        <f t="shared" si="425"/>
        <v xml:space="preserve"> </v>
      </c>
      <c r="AQ542" s="397" t="str">
        <f t="shared" si="426"/>
        <v xml:space="preserve"> </v>
      </c>
      <c r="AR542" s="397" t="str">
        <f t="shared" si="427"/>
        <v xml:space="preserve"> </v>
      </c>
      <c r="AS542" s="397" t="str">
        <f t="shared" si="428"/>
        <v xml:space="preserve"> </v>
      </c>
      <c r="AT542" s="398" t="str">
        <f t="shared" si="429"/>
        <v xml:space="preserve"> </v>
      </c>
      <c r="AU542" s="379"/>
      <c r="AV542" s="395"/>
      <c r="AW542" s="472"/>
      <c r="AX542" s="400"/>
      <c r="AY542" s="395"/>
      <c r="AZ542" s="472"/>
      <c r="BA542" s="489" t="str">
        <f t="shared" si="430"/>
        <v xml:space="preserve"> </v>
      </c>
      <c r="BB542" s="397" t="str">
        <f t="shared" si="431"/>
        <v xml:space="preserve"> </v>
      </c>
      <c r="BC542" s="398" t="str">
        <f t="shared" si="432"/>
        <v xml:space="preserve"> </v>
      </c>
      <c r="BD542" s="401"/>
      <c r="BE542" s="402"/>
      <c r="BF542" s="472"/>
      <c r="BG542" s="403"/>
      <c r="BH542" s="402"/>
      <c r="BI542" s="472"/>
      <c r="BJ542" s="403"/>
      <c r="BK542" s="402"/>
      <c r="BL542" s="472"/>
      <c r="BM542" s="403"/>
      <c r="BN542" s="402"/>
      <c r="BO542" s="472"/>
      <c r="BP542" s="490" t="str">
        <f t="shared" si="433"/>
        <v/>
      </c>
      <c r="BQ542" s="475" t="str">
        <f t="shared" si="434"/>
        <v/>
      </c>
      <c r="BR542" s="405" t="str">
        <f t="shared" si="435"/>
        <v/>
      </c>
      <c r="BS542" s="605">
        <v>1812</v>
      </c>
      <c r="BT542" s="553">
        <v>1943</v>
      </c>
      <c r="BU542" s="553">
        <v>2027</v>
      </c>
      <c r="BV542" s="553">
        <v>1750</v>
      </c>
      <c r="BW542" s="553">
        <v>3562</v>
      </c>
      <c r="BX542" s="554">
        <v>1540</v>
      </c>
      <c r="BY542" s="564">
        <v>681</v>
      </c>
      <c r="BZ542" s="565">
        <v>856</v>
      </c>
      <c r="CA542" s="565">
        <v>899</v>
      </c>
      <c r="CB542" s="565">
        <v>828</v>
      </c>
      <c r="CC542" s="565">
        <v>947</v>
      </c>
      <c r="CD542" s="565">
        <v>742</v>
      </c>
      <c r="CE542" s="565">
        <v>899</v>
      </c>
      <c r="CF542" s="553">
        <v>655</v>
      </c>
      <c r="CG542" s="564"/>
      <c r="CH542" s="565"/>
      <c r="CI542" s="565"/>
      <c r="CJ542" s="565"/>
      <c r="CK542" s="565"/>
      <c r="CL542" s="553">
        <v>2</v>
      </c>
      <c r="CM542" s="565"/>
      <c r="CN542" s="472"/>
      <c r="CO542" s="489">
        <f t="shared" si="436"/>
        <v>681</v>
      </c>
      <c r="CP542" s="397">
        <f t="shared" si="437"/>
        <v>856</v>
      </c>
      <c r="CQ542" s="397">
        <f t="shared" si="438"/>
        <v>899</v>
      </c>
      <c r="CR542" s="397">
        <f t="shared" si="439"/>
        <v>828</v>
      </c>
      <c r="CS542" s="397">
        <f t="shared" si="440"/>
        <v>947</v>
      </c>
      <c r="CT542" s="397">
        <f t="shared" si="441"/>
        <v>740</v>
      </c>
      <c r="CU542" s="397">
        <f t="shared" si="442"/>
        <v>899</v>
      </c>
      <c r="CV542" s="491">
        <f t="shared" si="443"/>
        <v>655</v>
      </c>
      <c r="CW542" s="379">
        <v>409</v>
      </c>
      <c r="CX542" s="399">
        <v>505</v>
      </c>
      <c r="CY542" s="472">
        <v>345</v>
      </c>
      <c r="CZ542" s="400">
        <v>40</v>
      </c>
      <c r="DA542" s="399">
        <v>73</v>
      </c>
      <c r="DB542" s="472">
        <v>28</v>
      </c>
      <c r="DC542" s="404">
        <f t="shared" si="444"/>
        <v>291</v>
      </c>
      <c r="DD542" s="404">
        <f t="shared" si="445"/>
        <v>321</v>
      </c>
      <c r="DE542" s="405">
        <f t="shared" si="446"/>
        <v>282</v>
      </c>
      <c r="DF542" s="379">
        <v>94</v>
      </c>
      <c r="DG542" s="399">
        <v>94</v>
      </c>
      <c r="DH542" s="553">
        <v>92</v>
      </c>
      <c r="DI542" s="400">
        <v>143</v>
      </c>
      <c r="DJ542" s="399">
        <v>160</v>
      </c>
      <c r="DK542" s="553">
        <v>182</v>
      </c>
      <c r="DL542" s="400">
        <v>166</v>
      </c>
      <c r="DM542" s="399">
        <v>181</v>
      </c>
      <c r="DN542" s="553">
        <v>140</v>
      </c>
      <c r="DO542" s="400">
        <v>105</v>
      </c>
      <c r="DP542" s="399">
        <v>111</v>
      </c>
      <c r="DQ542" s="553">
        <v>89</v>
      </c>
      <c r="DR542" s="404">
        <f t="shared" si="447"/>
        <v>463</v>
      </c>
      <c r="DS542" s="404">
        <f t="shared" si="448"/>
        <v>561</v>
      </c>
      <c r="DT542" s="405">
        <f t="shared" si="449"/>
        <v>419</v>
      </c>
      <c r="EE542" s="411"/>
    </row>
    <row r="543" spans="1:135">
      <c r="A543" s="512" t="s">
        <v>511</v>
      </c>
      <c r="B543" s="511" t="s">
        <v>326</v>
      </c>
      <c r="C543" s="512">
        <v>222992</v>
      </c>
      <c r="D543" s="512">
        <v>8</v>
      </c>
      <c r="E543" s="395"/>
      <c r="F543" s="395"/>
      <c r="G543" s="395"/>
      <c r="H543" s="395"/>
      <c r="I543" s="472"/>
      <c r="J543" s="472"/>
      <c r="K543" s="394"/>
      <c r="L543" s="395"/>
      <c r="M543" s="395"/>
      <c r="N543" s="395"/>
      <c r="O543" s="396"/>
      <c r="P543" s="396"/>
      <c r="Q543" s="395"/>
      <c r="R543" s="395"/>
      <c r="S543" s="395"/>
      <c r="T543" s="395"/>
      <c r="U543" s="395"/>
      <c r="V543" s="472"/>
      <c r="W543" s="394"/>
      <c r="X543" s="395"/>
      <c r="Y543" s="395"/>
      <c r="Z543" s="395"/>
      <c r="AA543" s="396"/>
      <c r="AB543" s="396"/>
      <c r="AC543" s="395"/>
      <c r="AD543" s="395"/>
      <c r="AE543" s="395"/>
      <c r="AF543" s="395"/>
      <c r="AG543" s="395"/>
      <c r="AH543" s="472"/>
      <c r="AI543" s="489" t="str">
        <f t="shared" si="418"/>
        <v xml:space="preserve"> </v>
      </c>
      <c r="AJ543" s="397" t="str">
        <f t="shared" si="419"/>
        <v xml:space="preserve"> </v>
      </c>
      <c r="AK543" s="397" t="str">
        <f t="shared" si="420"/>
        <v xml:space="preserve"> </v>
      </c>
      <c r="AL543" s="397" t="str">
        <f t="shared" si="421"/>
        <v xml:space="preserve"> </v>
      </c>
      <c r="AM543" s="397" t="str">
        <f t="shared" si="422"/>
        <v xml:space="preserve"> </v>
      </c>
      <c r="AN543" s="397" t="str">
        <f t="shared" si="423"/>
        <v xml:space="preserve"> </v>
      </c>
      <c r="AO543" s="397" t="str">
        <f t="shared" si="424"/>
        <v xml:space="preserve"> </v>
      </c>
      <c r="AP543" s="397" t="str">
        <f t="shared" si="425"/>
        <v xml:space="preserve"> </v>
      </c>
      <c r="AQ543" s="397" t="str">
        <f t="shared" si="426"/>
        <v xml:space="preserve"> </v>
      </c>
      <c r="AR543" s="397" t="str">
        <f t="shared" si="427"/>
        <v xml:space="preserve"> </v>
      </c>
      <c r="AS543" s="397" t="str">
        <f t="shared" si="428"/>
        <v xml:space="preserve"> </v>
      </c>
      <c r="AT543" s="398" t="str">
        <f t="shared" si="429"/>
        <v xml:space="preserve"> </v>
      </c>
      <c r="AU543" s="379"/>
      <c r="AV543" s="395"/>
      <c r="AW543" s="472"/>
      <c r="AX543" s="400"/>
      <c r="AY543" s="395"/>
      <c r="AZ543" s="472"/>
      <c r="BA543" s="489" t="str">
        <f t="shared" si="430"/>
        <v xml:space="preserve"> </v>
      </c>
      <c r="BB543" s="397" t="str">
        <f t="shared" si="431"/>
        <v xml:space="preserve"> </v>
      </c>
      <c r="BC543" s="398" t="str">
        <f t="shared" si="432"/>
        <v xml:space="preserve"> </v>
      </c>
      <c r="BD543" s="401"/>
      <c r="BE543" s="402"/>
      <c r="BF543" s="472"/>
      <c r="BG543" s="403"/>
      <c r="BH543" s="402"/>
      <c r="BI543" s="472"/>
      <c r="BJ543" s="403"/>
      <c r="BK543" s="402"/>
      <c r="BL543" s="472"/>
      <c r="BM543" s="403"/>
      <c r="BN543" s="402"/>
      <c r="BO543" s="472"/>
      <c r="BP543" s="490" t="str">
        <f t="shared" si="433"/>
        <v/>
      </c>
      <c r="BQ543" s="475" t="str">
        <f t="shared" si="434"/>
        <v/>
      </c>
      <c r="BR543" s="405" t="str">
        <f t="shared" si="435"/>
        <v/>
      </c>
      <c r="BS543" s="605">
        <v>6760</v>
      </c>
      <c r="BT543" s="553">
        <v>5867</v>
      </c>
      <c r="BU543" s="553">
        <v>8002</v>
      </c>
      <c r="BV543" s="553">
        <v>8605</v>
      </c>
      <c r="BW543" s="553">
        <v>8868</v>
      </c>
      <c r="BX543" s="554">
        <v>8405</v>
      </c>
      <c r="BY543" s="564">
        <v>1349</v>
      </c>
      <c r="BZ543" s="566">
        <v>998</v>
      </c>
      <c r="CA543" s="565">
        <v>1922</v>
      </c>
      <c r="CB543" s="565">
        <v>1860</v>
      </c>
      <c r="CC543" s="565">
        <v>2449</v>
      </c>
      <c r="CD543" s="565">
        <v>2676</v>
      </c>
      <c r="CE543" s="565">
        <v>2977</v>
      </c>
      <c r="CF543" s="567">
        <v>2718</v>
      </c>
      <c r="CG543" s="564"/>
      <c r="CH543" s="565"/>
      <c r="CI543" s="565"/>
      <c r="CJ543" s="565"/>
      <c r="CK543" s="565"/>
      <c r="CL543" s="553">
        <v>16</v>
      </c>
      <c r="CM543" s="565"/>
      <c r="CN543" s="472"/>
      <c r="CO543" s="489">
        <f t="shared" si="436"/>
        <v>1349</v>
      </c>
      <c r="CP543" s="397">
        <f t="shared" si="437"/>
        <v>998</v>
      </c>
      <c r="CQ543" s="397">
        <f t="shared" si="438"/>
        <v>1922</v>
      </c>
      <c r="CR543" s="397">
        <f t="shared" si="439"/>
        <v>1860</v>
      </c>
      <c r="CS543" s="397">
        <f t="shared" si="440"/>
        <v>2449</v>
      </c>
      <c r="CT543" s="397">
        <f t="shared" si="441"/>
        <v>2660</v>
      </c>
      <c r="CU543" s="397">
        <f t="shared" si="442"/>
        <v>2977</v>
      </c>
      <c r="CV543" s="491">
        <f t="shared" si="443"/>
        <v>2718</v>
      </c>
      <c r="CW543" s="379">
        <v>1321</v>
      </c>
      <c r="CX543" s="399">
        <v>1405</v>
      </c>
      <c r="CY543" s="472">
        <v>1267</v>
      </c>
      <c r="CZ543" s="400">
        <v>541</v>
      </c>
      <c r="DA543" s="399">
        <v>603</v>
      </c>
      <c r="DB543" s="472">
        <v>567</v>
      </c>
      <c r="DC543" s="404">
        <f t="shared" si="444"/>
        <v>798</v>
      </c>
      <c r="DD543" s="404">
        <f t="shared" si="445"/>
        <v>969</v>
      </c>
      <c r="DE543" s="405">
        <f t="shared" si="446"/>
        <v>884</v>
      </c>
      <c r="DF543" s="379">
        <v>65</v>
      </c>
      <c r="DG543" s="399">
        <v>77</v>
      </c>
      <c r="DH543" s="553">
        <v>79</v>
      </c>
      <c r="DI543" s="400">
        <v>98</v>
      </c>
      <c r="DJ543" s="399">
        <v>88</v>
      </c>
      <c r="DK543" s="553">
        <v>131</v>
      </c>
      <c r="DL543" s="400">
        <v>288</v>
      </c>
      <c r="DM543" s="399">
        <v>363</v>
      </c>
      <c r="DN543" s="553">
        <v>420</v>
      </c>
      <c r="DO543" s="400">
        <v>643</v>
      </c>
      <c r="DP543" s="399">
        <v>845</v>
      </c>
      <c r="DQ543" s="553">
        <v>1053</v>
      </c>
      <c r="DR543" s="404">
        <f t="shared" si="447"/>
        <v>864</v>
      </c>
      <c r="DS543" s="404">
        <f t="shared" si="448"/>
        <v>1164</v>
      </c>
      <c r="DT543" s="405">
        <f t="shared" si="449"/>
        <v>1108</v>
      </c>
      <c r="EE543" s="411"/>
    </row>
    <row r="544" spans="1:135">
      <c r="A544" s="512" t="s">
        <v>511</v>
      </c>
      <c r="B544" s="511" t="s">
        <v>327</v>
      </c>
      <c r="C544" s="512">
        <v>223427</v>
      </c>
      <c r="D544" s="512">
        <v>8</v>
      </c>
      <c r="E544" s="395"/>
      <c r="F544" s="395"/>
      <c r="G544" s="395"/>
      <c r="H544" s="395"/>
      <c r="I544" s="472"/>
      <c r="J544" s="472"/>
      <c r="K544" s="394"/>
      <c r="L544" s="395"/>
      <c r="M544" s="395"/>
      <c r="N544" s="395"/>
      <c r="O544" s="396"/>
      <c r="P544" s="396"/>
      <c r="Q544" s="395"/>
      <c r="R544" s="395"/>
      <c r="S544" s="395"/>
      <c r="T544" s="395"/>
      <c r="U544" s="395"/>
      <c r="V544" s="472"/>
      <c r="W544" s="394"/>
      <c r="X544" s="395"/>
      <c r="Y544" s="395"/>
      <c r="Z544" s="395"/>
      <c r="AA544" s="396"/>
      <c r="AB544" s="396"/>
      <c r="AC544" s="395"/>
      <c r="AD544" s="395"/>
      <c r="AE544" s="395"/>
      <c r="AF544" s="395"/>
      <c r="AG544" s="395"/>
      <c r="AH544" s="472"/>
      <c r="AI544" s="489" t="str">
        <f t="shared" si="418"/>
        <v xml:space="preserve"> </v>
      </c>
      <c r="AJ544" s="397" t="str">
        <f t="shared" si="419"/>
        <v xml:space="preserve"> </v>
      </c>
      <c r="AK544" s="397" t="str">
        <f t="shared" si="420"/>
        <v xml:space="preserve"> </v>
      </c>
      <c r="AL544" s="397" t="str">
        <f t="shared" si="421"/>
        <v xml:space="preserve"> </v>
      </c>
      <c r="AM544" s="397" t="str">
        <f t="shared" si="422"/>
        <v xml:space="preserve"> </v>
      </c>
      <c r="AN544" s="397" t="str">
        <f t="shared" si="423"/>
        <v xml:space="preserve"> </v>
      </c>
      <c r="AO544" s="397" t="str">
        <f t="shared" si="424"/>
        <v xml:space="preserve"> </v>
      </c>
      <c r="AP544" s="397" t="str">
        <f t="shared" si="425"/>
        <v xml:space="preserve"> </v>
      </c>
      <c r="AQ544" s="397" t="str">
        <f t="shared" si="426"/>
        <v xml:space="preserve"> </v>
      </c>
      <c r="AR544" s="397" t="str">
        <f t="shared" si="427"/>
        <v xml:space="preserve"> </v>
      </c>
      <c r="AS544" s="397" t="str">
        <f t="shared" si="428"/>
        <v xml:space="preserve"> </v>
      </c>
      <c r="AT544" s="398" t="str">
        <f t="shared" si="429"/>
        <v xml:space="preserve"> </v>
      </c>
      <c r="AU544" s="379"/>
      <c r="AV544" s="395"/>
      <c r="AW544" s="472"/>
      <c r="AX544" s="400"/>
      <c r="AY544" s="395"/>
      <c r="AZ544" s="472"/>
      <c r="BA544" s="489" t="str">
        <f t="shared" si="430"/>
        <v xml:space="preserve"> </v>
      </c>
      <c r="BB544" s="397" t="str">
        <f t="shared" si="431"/>
        <v xml:space="preserve"> </v>
      </c>
      <c r="BC544" s="398" t="str">
        <f t="shared" si="432"/>
        <v xml:space="preserve"> </v>
      </c>
      <c r="BD544" s="401"/>
      <c r="BE544" s="402"/>
      <c r="BF544" s="472"/>
      <c r="BG544" s="403"/>
      <c r="BH544" s="402"/>
      <c r="BI544" s="472"/>
      <c r="BJ544" s="403"/>
      <c r="BK544" s="402"/>
      <c r="BL544" s="472"/>
      <c r="BM544" s="403"/>
      <c r="BN544" s="402"/>
      <c r="BO544" s="472"/>
      <c r="BP544" s="490" t="str">
        <f t="shared" si="433"/>
        <v/>
      </c>
      <c r="BQ544" s="475" t="str">
        <f t="shared" si="434"/>
        <v/>
      </c>
      <c r="BR544" s="405" t="str">
        <f t="shared" si="435"/>
        <v/>
      </c>
      <c r="BS544" s="605">
        <v>5115</v>
      </c>
      <c r="BT544" s="553">
        <v>7254</v>
      </c>
      <c r="BU544" s="553">
        <v>4427</v>
      </c>
      <c r="BV544" s="553">
        <v>4060</v>
      </c>
      <c r="BW544" s="553">
        <v>3749</v>
      </c>
      <c r="BX544" s="554">
        <v>3658</v>
      </c>
      <c r="BY544" s="564">
        <v>3221</v>
      </c>
      <c r="BZ544" s="566">
        <v>4468</v>
      </c>
      <c r="CA544" s="565">
        <v>2862</v>
      </c>
      <c r="CB544" s="566">
        <v>4342</v>
      </c>
      <c r="CC544" s="565">
        <v>2812</v>
      </c>
      <c r="CD544" s="565">
        <v>2518</v>
      </c>
      <c r="CE544" s="565">
        <v>2389</v>
      </c>
      <c r="CF544" s="567">
        <v>2713</v>
      </c>
      <c r="CG544" s="564"/>
      <c r="CH544" s="565"/>
      <c r="CI544" s="565"/>
      <c r="CJ544" s="565"/>
      <c r="CK544" s="565"/>
      <c r="CL544" s="553">
        <v>25</v>
      </c>
      <c r="CM544" s="565"/>
      <c r="CN544" s="472"/>
      <c r="CO544" s="489">
        <f t="shared" si="436"/>
        <v>3221</v>
      </c>
      <c r="CP544" s="397">
        <f t="shared" si="437"/>
        <v>4468</v>
      </c>
      <c r="CQ544" s="397">
        <f t="shared" si="438"/>
        <v>2862</v>
      </c>
      <c r="CR544" s="397">
        <f t="shared" si="439"/>
        <v>4342</v>
      </c>
      <c r="CS544" s="397">
        <f t="shared" si="440"/>
        <v>2812</v>
      </c>
      <c r="CT544" s="397">
        <f t="shared" si="441"/>
        <v>2493</v>
      </c>
      <c r="CU544" s="397">
        <f t="shared" si="442"/>
        <v>2389</v>
      </c>
      <c r="CV544" s="491">
        <f t="shared" si="443"/>
        <v>2713</v>
      </c>
      <c r="CW544" s="379">
        <v>1200</v>
      </c>
      <c r="CX544" s="399">
        <v>1229</v>
      </c>
      <c r="CY544" s="472">
        <v>1348</v>
      </c>
      <c r="CZ544" s="400">
        <v>483</v>
      </c>
      <c r="DA544" s="399">
        <v>460</v>
      </c>
      <c r="DB544" s="472">
        <v>541</v>
      </c>
      <c r="DC544" s="404">
        <f t="shared" si="444"/>
        <v>810</v>
      </c>
      <c r="DD544" s="404">
        <f t="shared" si="445"/>
        <v>700</v>
      </c>
      <c r="DE544" s="405">
        <f t="shared" si="446"/>
        <v>824</v>
      </c>
      <c r="DF544" s="537">
        <v>453</v>
      </c>
      <c r="DG544" s="399">
        <v>185</v>
      </c>
      <c r="DH544" s="553">
        <v>146</v>
      </c>
      <c r="DI544" s="400">
        <v>430</v>
      </c>
      <c r="DJ544" s="492">
        <v>669</v>
      </c>
      <c r="DK544" s="553">
        <v>396</v>
      </c>
      <c r="DL544" s="493">
        <v>368</v>
      </c>
      <c r="DM544" s="399">
        <v>234</v>
      </c>
      <c r="DN544" s="553">
        <v>227</v>
      </c>
      <c r="DO544" s="493">
        <v>2146</v>
      </c>
      <c r="DP544" s="399">
        <v>1348</v>
      </c>
      <c r="DQ544" s="553">
        <v>1194</v>
      </c>
      <c r="DR544" s="404">
        <f t="shared" si="447"/>
        <v>1375</v>
      </c>
      <c r="DS544" s="404">
        <f t="shared" si="448"/>
        <v>1045</v>
      </c>
      <c r="DT544" s="405">
        <f t="shared" si="449"/>
        <v>926</v>
      </c>
      <c r="EE544" s="411"/>
    </row>
    <row r="545" spans="1:135">
      <c r="A545" s="512" t="s">
        <v>511</v>
      </c>
      <c r="B545" s="511" t="s">
        <v>328</v>
      </c>
      <c r="C545" s="512">
        <v>223524</v>
      </c>
      <c r="D545" s="512">
        <v>8</v>
      </c>
      <c r="E545" s="395"/>
      <c r="F545" s="395"/>
      <c r="G545" s="395"/>
      <c r="H545" s="395"/>
      <c r="I545" s="472"/>
      <c r="J545" s="472"/>
      <c r="K545" s="394"/>
      <c r="L545" s="395"/>
      <c r="M545" s="395"/>
      <c r="N545" s="395"/>
      <c r="O545" s="396"/>
      <c r="P545" s="396"/>
      <c r="Q545" s="395"/>
      <c r="R545" s="395"/>
      <c r="S545" s="395"/>
      <c r="T545" s="395"/>
      <c r="U545" s="395"/>
      <c r="V545" s="472"/>
      <c r="W545" s="394"/>
      <c r="X545" s="395"/>
      <c r="Y545" s="395"/>
      <c r="Z545" s="395"/>
      <c r="AA545" s="396"/>
      <c r="AB545" s="396"/>
      <c r="AC545" s="395"/>
      <c r="AD545" s="395"/>
      <c r="AE545" s="395"/>
      <c r="AF545" s="395"/>
      <c r="AG545" s="395"/>
      <c r="AH545" s="472"/>
      <c r="AI545" s="489" t="str">
        <f t="shared" si="418"/>
        <v xml:space="preserve"> </v>
      </c>
      <c r="AJ545" s="397" t="str">
        <f t="shared" si="419"/>
        <v xml:space="preserve"> </v>
      </c>
      <c r="AK545" s="397" t="str">
        <f t="shared" si="420"/>
        <v xml:space="preserve"> </v>
      </c>
      <c r="AL545" s="397" t="str">
        <f t="shared" si="421"/>
        <v xml:space="preserve"> </v>
      </c>
      <c r="AM545" s="397" t="str">
        <f t="shared" si="422"/>
        <v xml:space="preserve"> </v>
      </c>
      <c r="AN545" s="397" t="str">
        <f t="shared" si="423"/>
        <v xml:space="preserve"> </v>
      </c>
      <c r="AO545" s="397" t="str">
        <f t="shared" si="424"/>
        <v xml:space="preserve"> </v>
      </c>
      <c r="AP545" s="397" t="str">
        <f t="shared" si="425"/>
        <v xml:space="preserve"> </v>
      </c>
      <c r="AQ545" s="397" t="str">
        <f t="shared" si="426"/>
        <v xml:space="preserve"> </v>
      </c>
      <c r="AR545" s="397" t="str">
        <f t="shared" si="427"/>
        <v xml:space="preserve"> </v>
      </c>
      <c r="AS545" s="397" t="str">
        <f t="shared" si="428"/>
        <v xml:space="preserve"> </v>
      </c>
      <c r="AT545" s="398" t="str">
        <f t="shared" si="429"/>
        <v xml:space="preserve"> </v>
      </c>
      <c r="AU545" s="379"/>
      <c r="AV545" s="395"/>
      <c r="AW545" s="472"/>
      <c r="AX545" s="400"/>
      <c r="AY545" s="395"/>
      <c r="AZ545" s="472"/>
      <c r="BA545" s="489" t="str">
        <f t="shared" si="430"/>
        <v xml:space="preserve"> </v>
      </c>
      <c r="BB545" s="397" t="str">
        <f t="shared" si="431"/>
        <v xml:space="preserve"> </v>
      </c>
      <c r="BC545" s="398" t="str">
        <f t="shared" si="432"/>
        <v xml:space="preserve"> </v>
      </c>
      <c r="BD545" s="401"/>
      <c r="BE545" s="402"/>
      <c r="BF545" s="472"/>
      <c r="BG545" s="403"/>
      <c r="BH545" s="402"/>
      <c r="BI545" s="472"/>
      <c r="BJ545" s="403"/>
      <c r="BK545" s="402"/>
      <c r="BL545" s="472"/>
      <c r="BM545" s="403"/>
      <c r="BN545" s="402"/>
      <c r="BO545" s="472"/>
      <c r="BP545" s="490" t="str">
        <f t="shared" si="433"/>
        <v/>
      </c>
      <c r="BQ545" s="475" t="str">
        <f t="shared" si="434"/>
        <v/>
      </c>
      <c r="BR545" s="405" t="str">
        <f t="shared" si="435"/>
        <v/>
      </c>
      <c r="BS545" s="605">
        <v>2556</v>
      </c>
      <c r="BT545" s="553">
        <v>2411</v>
      </c>
      <c r="BU545" s="553">
        <v>2417</v>
      </c>
      <c r="BV545" s="553">
        <v>2135</v>
      </c>
      <c r="BW545" s="553">
        <v>2318</v>
      </c>
      <c r="BX545" s="554">
        <v>1898</v>
      </c>
      <c r="BY545" s="568">
        <v>55</v>
      </c>
      <c r="BZ545" s="565">
        <v>747</v>
      </c>
      <c r="CA545" s="565">
        <v>681</v>
      </c>
      <c r="CB545" s="565">
        <v>620</v>
      </c>
      <c r="CC545" s="565">
        <v>798</v>
      </c>
      <c r="CD545" s="565">
        <v>623</v>
      </c>
      <c r="CE545" s="565">
        <v>628</v>
      </c>
      <c r="CF545" s="553">
        <v>530</v>
      </c>
      <c r="CG545" s="564"/>
      <c r="CH545" s="565"/>
      <c r="CI545" s="565"/>
      <c r="CJ545" s="565"/>
      <c r="CK545" s="565"/>
      <c r="CL545" s="553">
        <v>5</v>
      </c>
      <c r="CM545" s="565"/>
      <c r="CN545" s="472"/>
      <c r="CO545" s="489">
        <f t="shared" si="436"/>
        <v>55</v>
      </c>
      <c r="CP545" s="397">
        <f t="shared" si="437"/>
        <v>747</v>
      </c>
      <c r="CQ545" s="397">
        <f t="shared" si="438"/>
        <v>681</v>
      </c>
      <c r="CR545" s="397">
        <f t="shared" si="439"/>
        <v>620</v>
      </c>
      <c r="CS545" s="397">
        <f t="shared" si="440"/>
        <v>798</v>
      </c>
      <c r="CT545" s="397">
        <f t="shared" si="441"/>
        <v>618</v>
      </c>
      <c r="CU545" s="397">
        <f t="shared" si="442"/>
        <v>628</v>
      </c>
      <c r="CV545" s="491">
        <f t="shared" si="443"/>
        <v>530</v>
      </c>
      <c r="CW545" s="379">
        <v>309</v>
      </c>
      <c r="CX545" s="399">
        <v>340</v>
      </c>
      <c r="CY545" s="472">
        <v>249</v>
      </c>
      <c r="CZ545" s="400">
        <v>105</v>
      </c>
      <c r="DA545" s="399">
        <v>77</v>
      </c>
      <c r="DB545" s="472">
        <v>83</v>
      </c>
      <c r="DC545" s="404">
        <f t="shared" si="444"/>
        <v>204</v>
      </c>
      <c r="DD545" s="404">
        <f t="shared" si="445"/>
        <v>211</v>
      </c>
      <c r="DE545" s="405">
        <f t="shared" si="446"/>
        <v>198</v>
      </c>
      <c r="DF545" s="379">
        <v>28</v>
      </c>
      <c r="DG545" s="399">
        <v>49</v>
      </c>
      <c r="DH545" s="553">
        <v>35</v>
      </c>
      <c r="DI545" s="400">
        <v>7</v>
      </c>
      <c r="DJ545" s="492">
        <v>55</v>
      </c>
      <c r="DK545" s="553">
        <v>60</v>
      </c>
      <c r="DL545" s="400">
        <v>74</v>
      </c>
      <c r="DM545" s="399">
        <v>112</v>
      </c>
      <c r="DN545" s="553">
        <v>101</v>
      </c>
      <c r="DO545" s="400">
        <v>173</v>
      </c>
      <c r="DP545" s="399">
        <v>174</v>
      </c>
      <c r="DQ545" s="553">
        <v>220</v>
      </c>
      <c r="DR545" s="404">
        <f t="shared" si="447"/>
        <v>345</v>
      </c>
      <c r="DS545" s="404">
        <f t="shared" si="448"/>
        <v>463</v>
      </c>
      <c r="DT545" s="405">
        <f t="shared" si="449"/>
        <v>262</v>
      </c>
      <c r="EE545" s="411"/>
    </row>
    <row r="546" spans="1:135">
      <c r="A546" s="512" t="s">
        <v>511</v>
      </c>
      <c r="B546" s="511" t="s">
        <v>329</v>
      </c>
      <c r="C546" s="512">
        <v>223816</v>
      </c>
      <c r="D546" s="512">
        <v>8</v>
      </c>
      <c r="E546" s="395"/>
      <c r="F546" s="395"/>
      <c r="G546" s="395"/>
      <c r="H546" s="395"/>
      <c r="I546" s="472"/>
      <c r="J546" s="472"/>
      <c r="K546" s="394"/>
      <c r="L546" s="395"/>
      <c r="M546" s="395"/>
      <c r="N546" s="395"/>
      <c r="O546" s="396"/>
      <c r="P546" s="396"/>
      <c r="Q546" s="395"/>
      <c r="R546" s="395"/>
      <c r="S546" s="395"/>
      <c r="T546" s="395"/>
      <c r="U546" s="395"/>
      <c r="V546" s="472"/>
      <c r="W546" s="394"/>
      <c r="X546" s="395"/>
      <c r="Y546" s="395"/>
      <c r="Z546" s="395"/>
      <c r="AA546" s="396"/>
      <c r="AB546" s="396"/>
      <c r="AC546" s="395"/>
      <c r="AD546" s="395"/>
      <c r="AE546" s="395"/>
      <c r="AF546" s="395"/>
      <c r="AG546" s="395"/>
      <c r="AH546" s="472"/>
      <c r="AI546" s="489" t="str">
        <f t="shared" si="418"/>
        <v xml:space="preserve"> </v>
      </c>
      <c r="AJ546" s="397" t="str">
        <f t="shared" si="419"/>
        <v xml:space="preserve"> </v>
      </c>
      <c r="AK546" s="397" t="str">
        <f t="shared" si="420"/>
        <v xml:space="preserve"> </v>
      </c>
      <c r="AL546" s="397" t="str">
        <f t="shared" si="421"/>
        <v xml:space="preserve"> </v>
      </c>
      <c r="AM546" s="397" t="str">
        <f t="shared" si="422"/>
        <v xml:space="preserve"> </v>
      </c>
      <c r="AN546" s="397" t="str">
        <f t="shared" si="423"/>
        <v xml:space="preserve"> </v>
      </c>
      <c r="AO546" s="397" t="str">
        <f t="shared" si="424"/>
        <v xml:space="preserve"> </v>
      </c>
      <c r="AP546" s="397" t="str">
        <f t="shared" si="425"/>
        <v xml:space="preserve"> </v>
      </c>
      <c r="AQ546" s="397" t="str">
        <f t="shared" si="426"/>
        <v xml:space="preserve"> </v>
      </c>
      <c r="AR546" s="397" t="str">
        <f t="shared" si="427"/>
        <v xml:space="preserve"> </v>
      </c>
      <c r="AS546" s="397" t="str">
        <f t="shared" si="428"/>
        <v xml:space="preserve"> </v>
      </c>
      <c r="AT546" s="398" t="str">
        <f t="shared" si="429"/>
        <v xml:space="preserve"> </v>
      </c>
      <c r="AU546" s="379"/>
      <c r="AV546" s="395"/>
      <c r="AW546" s="472"/>
      <c r="AX546" s="400"/>
      <c r="AY546" s="395"/>
      <c r="AZ546" s="472"/>
      <c r="BA546" s="489" t="str">
        <f t="shared" si="430"/>
        <v xml:space="preserve"> </v>
      </c>
      <c r="BB546" s="397" t="str">
        <f t="shared" si="431"/>
        <v xml:space="preserve"> </v>
      </c>
      <c r="BC546" s="398" t="str">
        <f t="shared" si="432"/>
        <v xml:space="preserve"> </v>
      </c>
      <c r="BD546" s="401"/>
      <c r="BE546" s="402"/>
      <c r="BF546" s="472"/>
      <c r="BG546" s="403"/>
      <c r="BH546" s="402"/>
      <c r="BI546" s="472"/>
      <c r="BJ546" s="403"/>
      <c r="BK546" s="402"/>
      <c r="BL546" s="472"/>
      <c r="BM546" s="403"/>
      <c r="BN546" s="402"/>
      <c r="BO546" s="472"/>
      <c r="BP546" s="490" t="str">
        <f t="shared" si="433"/>
        <v/>
      </c>
      <c r="BQ546" s="475" t="str">
        <f t="shared" si="434"/>
        <v/>
      </c>
      <c r="BR546" s="405" t="str">
        <f t="shared" si="435"/>
        <v/>
      </c>
      <c r="BS546" s="605">
        <v>1331</v>
      </c>
      <c r="BT546" s="553">
        <v>1154</v>
      </c>
      <c r="BU546" s="553">
        <v>1185</v>
      </c>
      <c r="BV546" s="553">
        <v>1888</v>
      </c>
      <c r="BW546" s="553">
        <v>1560</v>
      </c>
      <c r="BX546" s="554">
        <v>1548</v>
      </c>
      <c r="BY546" s="564">
        <v>646</v>
      </c>
      <c r="BZ546" s="565">
        <v>601</v>
      </c>
      <c r="CA546" s="565">
        <v>518</v>
      </c>
      <c r="CB546" s="565">
        <v>486</v>
      </c>
      <c r="CC546" s="565">
        <v>469</v>
      </c>
      <c r="CD546" s="565">
        <v>585</v>
      </c>
      <c r="CE546" s="565">
        <v>665</v>
      </c>
      <c r="CF546" s="553">
        <v>498</v>
      </c>
      <c r="CG546" s="564"/>
      <c r="CH546" s="565"/>
      <c r="CI546" s="565"/>
      <c r="CJ546" s="565"/>
      <c r="CK546" s="565"/>
      <c r="CL546" s="553">
        <v>11</v>
      </c>
      <c r="CM546" s="565"/>
      <c r="CN546" s="472"/>
      <c r="CO546" s="489">
        <f t="shared" si="436"/>
        <v>646</v>
      </c>
      <c r="CP546" s="397">
        <f t="shared" si="437"/>
        <v>601</v>
      </c>
      <c r="CQ546" s="397">
        <f t="shared" si="438"/>
        <v>518</v>
      </c>
      <c r="CR546" s="397">
        <f t="shared" si="439"/>
        <v>486</v>
      </c>
      <c r="CS546" s="397">
        <f t="shared" si="440"/>
        <v>469</v>
      </c>
      <c r="CT546" s="397">
        <f t="shared" si="441"/>
        <v>574</v>
      </c>
      <c r="CU546" s="397">
        <f t="shared" si="442"/>
        <v>665</v>
      </c>
      <c r="CV546" s="491">
        <f t="shared" si="443"/>
        <v>498</v>
      </c>
      <c r="CW546" s="379">
        <v>283</v>
      </c>
      <c r="CX546" s="399">
        <v>306</v>
      </c>
      <c r="CY546" s="472">
        <v>259</v>
      </c>
      <c r="CZ546" s="400">
        <v>34</v>
      </c>
      <c r="DA546" s="399">
        <v>66</v>
      </c>
      <c r="DB546" s="472">
        <v>33</v>
      </c>
      <c r="DC546" s="404">
        <f t="shared" si="444"/>
        <v>257</v>
      </c>
      <c r="DD546" s="404">
        <f t="shared" si="445"/>
        <v>293</v>
      </c>
      <c r="DE546" s="405">
        <f t="shared" si="446"/>
        <v>206</v>
      </c>
      <c r="DF546" s="379">
        <v>29</v>
      </c>
      <c r="DG546" s="399">
        <v>29</v>
      </c>
      <c r="DH546" s="553">
        <v>50</v>
      </c>
      <c r="DI546" s="400">
        <v>109</v>
      </c>
      <c r="DJ546" s="399">
        <v>118</v>
      </c>
      <c r="DK546" s="553">
        <v>84</v>
      </c>
      <c r="DL546" s="400">
        <v>82</v>
      </c>
      <c r="DM546" s="399">
        <v>90</v>
      </c>
      <c r="DN546" s="553">
        <v>84</v>
      </c>
      <c r="DO546" s="400">
        <v>61</v>
      </c>
      <c r="DP546" s="399">
        <v>59</v>
      </c>
      <c r="DQ546" s="553">
        <v>86</v>
      </c>
      <c r="DR546" s="404">
        <f t="shared" si="447"/>
        <v>314</v>
      </c>
      <c r="DS546" s="404">
        <f t="shared" si="448"/>
        <v>291</v>
      </c>
      <c r="DT546" s="405">
        <f t="shared" si="449"/>
        <v>354</v>
      </c>
      <c r="EE546" s="411"/>
    </row>
    <row r="547" spans="1:135">
      <c r="A547" s="512" t="s">
        <v>511</v>
      </c>
      <c r="B547" s="511" t="s">
        <v>330</v>
      </c>
      <c r="C547" s="512">
        <v>247834</v>
      </c>
      <c r="D547" s="512">
        <v>8</v>
      </c>
      <c r="E547" s="395"/>
      <c r="F547" s="395"/>
      <c r="G547" s="395"/>
      <c r="H547" s="395"/>
      <c r="I547" s="472"/>
      <c r="J547" s="472"/>
      <c r="K547" s="394"/>
      <c r="L547" s="395"/>
      <c r="M547" s="395"/>
      <c r="N547" s="395"/>
      <c r="O547" s="396"/>
      <c r="P547" s="396"/>
      <c r="Q547" s="395"/>
      <c r="R547" s="395"/>
      <c r="S547" s="395"/>
      <c r="T547" s="395"/>
      <c r="U547" s="395"/>
      <c r="V547" s="472"/>
      <c r="W547" s="394"/>
      <c r="X547" s="395"/>
      <c r="Y547" s="395"/>
      <c r="Z547" s="395"/>
      <c r="AA547" s="396"/>
      <c r="AB547" s="396"/>
      <c r="AC547" s="395"/>
      <c r="AD547" s="395"/>
      <c r="AE547" s="395"/>
      <c r="AF547" s="395"/>
      <c r="AG547" s="395"/>
      <c r="AH547" s="472"/>
      <c r="AI547" s="489" t="str">
        <f t="shared" si="418"/>
        <v xml:space="preserve"> </v>
      </c>
      <c r="AJ547" s="397" t="str">
        <f t="shared" si="419"/>
        <v xml:space="preserve"> </v>
      </c>
      <c r="AK547" s="397" t="str">
        <f t="shared" si="420"/>
        <v xml:space="preserve"> </v>
      </c>
      <c r="AL547" s="397" t="str">
        <f t="shared" si="421"/>
        <v xml:space="preserve"> </v>
      </c>
      <c r="AM547" s="397" t="str">
        <f t="shared" si="422"/>
        <v xml:space="preserve"> </v>
      </c>
      <c r="AN547" s="397" t="str">
        <f t="shared" si="423"/>
        <v xml:space="preserve"> </v>
      </c>
      <c r="AO547" s="397" t="str">
        <f t="shared" si="424"/>
        <v xml:space="preserve"> </v>
      </c>
      <c r="AP547" s="397" t="str">
        <f t="shared" si="425"/>
        <v xml:space="preserve"> </v>
      </c>
      <c r="AQ547" s="397" t="str">
        <f t="shared" si="426"/>
        <v xml:space="preserve"> </v>
      </c>
      <c r="AR547" s="397" t="str">
        <f t="shared" si="427"/>
        <v xml:space="preserve"> </v>
      </c>
      <c r="AS547" s="397" t="str">
        <f t="shared" si="428"/>
        <v xml:space="preserve"> </v>
      </c>
      <c r="AT547" s="398" t="str">
        <f t="shared" si="429"/>
        <v xml:space="preserve"> </v>
      </c>
      <c r="AU547" s="379"/>
      <c r="AV547" s="395"/>
      <c r="AW547" s="472"/>
      <c r="AX547" s="400"/>
      <c r="AY547" s="395"/>
      <c r="AZ547" s="472"/>
      <c r="BA547" s="489" t="str">
        <f t="shared" si="430"/>
        <v xml:space="preserve"> </v>
      </c>
      <c r="BB547" s="397" t="str">
        <f t="shared" si="431"/>
        <v xml:space="preserve"> </v>
      </c>
      <c r="BC547" s="398" t="str">
        <f t="shared" si="432"/>
        <v xml:space="preserve"> </v>
      </c>
      <c r="BD547" s="401"/>
      <c r="BE547" s="402"/>
      <c r="BF547" s="472"/>
      <c r="BG547" s="403"/>
      <c r="BH547" s="402"/>
      <c r="BI547" s="472"/>
      <c r="BJ547" s="403"/>
      <c r="BK547" s="402"/>
      <c r="BL547" s="472"/>
      <c r="BM547" s="403"/>
      <c r="BN547" s="402"/>
      <c r="BO547" s="472"/>
      <c r="BP547" s="490" t="str">
        <f t="shared" si="433"/>
        <v/>
      </c>
      <c r="BQ547" s="475" t="str">
        <f t="shared" si="434"/>
        <v/>
      </c>
      <c r="BR547" s="405" t="str">
        <f t="shared" si="435"/>
        <v/>
      </c>
      <c r="BS547" s="605">
        <v>3070</v>
      </c>
      <c r="BT547" s="553">
        <v>3265</v>
      </c>
      <c r="BU547" s="553">
        <v>3387</v>
      </c>
      <c r="BV547" s="553">
        <v>3664</v>
      </c>
      <c r="BW547" s="553">
        <v>3782</v>
      </c>
      <c r="BX547" s="554">
        <v>4088</v>
      </c>
      <c r="BY547" s="564">
        <v>1436</v>
      </c>
      <c r="BZ547" s="565">
        <v>1661</v>
      </c>
      <c r="CA547" s="565">
        <v>1954</v>
      </c>
      <c r="CB547" s="565">
        <v>1971</v>
      </c>
      <c r="CC547" s="565">
        <v>1934</v>
      </c>
      <c r="CD547" s="565">
        <v>2234</v>
      </c>
      <c r="CE547" s="565">
        <v>2371</v>
      </c>
      <c r="CF547" s="567">
        <v>2560</v>
      </c>
      <c r="CG547" s="564"/>
      <c r="CH547" s="565"/>
      <c r="CI547" s="565"/>
      <c r="CJ547" s="565"/>
      <c r="CK547" s="565"/>
      <c r="CL547" s="553">
        <v>19</v>
      </c>
      <c r="CM547" s="565"/>
      <c r="CN547" s="472"/>
      <c r="CO547" s="489">
        <f t="shared" si="436"/>
        <v>1436</v>
      </c>
      <c r="CP547" s="397">
        <f t="shared" si="437"/>
        <v>1661</v>
      </c>
      <c r="CQ547" s="397">
        <f t="shared" si="438"/>
        <v>1954</v>
      </c>
      <c r="CR547" s="397">
        <f t="shared" si="439"/>
        <v>1971</v>
      </c>
      <c r="CS547" s="397">
        <f t="shared" si="440"/>
        <v>1934</v>
      </c>
      <c r="CT547" s="397">
        <f t="shared" si="441"/>
        <v>2215</v>
      </c>
      <c r="CU547" s="397">
        <f t="shared" si="442"/>
        <v>2371</v>
      </c>
      <c r="CV547" s="491">
        <f t="shared" si="443"/>
        <v>2560</v>
      </c>
      <c r="CW547" s="379">
        <v>1326</v>
      </c>
      <c r="CX547" s="399">
        <v>1382</v>
      </c>
      <c r="CY547" s="472">
        <v>1517</v>
      </c>
      <c r="CZ547" s="400">
        <v>247</v>
      </c>
      <c r="DA547" s="399">
        <v>278</v>
      </c>
      <c r="DB547" s="472">
        <v>289</v>
      </c>
      <c r="DC547" s="404">
        <f t="shared" si="444"/>
        <v>642</v>
      </c>
      <c r="DD547" s="404">
        <f t="shared" si="445"/>
        <v>711</v>
      </c>
      <c r="DE547" s="405">
        <f t="shared" si="446"/>
        <v>754</v>
      </c>
      <c r="DF547" s="379">
        <v>184</v>
      </c>
      <c r="DG547" s="399">
        <v>213</v>
      </c>
      <c r="DH547" s="553">
        <v>228</v>
      </c>
      <c r="DI547" s="400">
        <v>184</v>
      </c>
      <c r="DJ547" s="399">
        <v>232</v>
      </c>
      <c r="DK547" s="553">
        <v>328</v>
      </c>
      <c r="DL547" s="400">
        <v>386</v>
      </c>
      <c r="DM547" s="399">
        <v>350</v>
      </c>
      <c r="DN547" s="553">
        <v>373</v>
      </c>
      <c r="DO547" s="400">
        <v>522</v>
      </c>
      <c r="DP547" s="399">
        <v>483</v>
      </c>
      <c r="DQ547" s="553">
        <v>652</v>
      </c>
      <c r="DR547" s="404">
        <f t="shared" si="447"/>
        <v>879</v>
      </c>
      <c r="DS547" s="404">
        <f t="shared" si="448"/>
        <v>888</v>
      </c>
      <c r="DT547" s="405">
        <f t="shared" si="449"/>
        <v>962</v>
      </c>
      <c r="EE547" s="411"/>
    </row>
    <row r="548" spans="1:135">
      <c r="A548" s="512" t="s">
        <v>511</v>
      </c>
      <c r="B548" s="511" t="s">
        <v>331</v>
      </c>
      <c r="C548" s="512">
        <v>224350</v>
      </c>
      <c r="D548" s="512">
        <v>8</v>
      </c>
      <c r="E548" s="395"/>
      <c r="F548" s="395"/>
      <c r="G548" s="395"/>
      <c r="H548" s="395"/>
      <c r="I548" s="472"/>
      <c r="J548" s="472"/>
      <c r="K548" s="394"/>
      <c r="L548" s="395"/>
      <c r="M548" s="395"/>
      <c r="N548" s="395"/>
      <c r="O548" s="396"/>
      <c r="P548" s="396"/>
      <c r="Q548" s="395"/>
      <c r="R548" s="395"/>
      <c r="S548" s="395"/>
      <c r="T548" s="395"/>
      <c r="U548" s="395"/>
      <c r="V548" s="472"/>
      <c r="W548" s="394"/>
      <c r="X548" s="395"/>
      <c r="Y548" s="395"/>
      <c r="Z548" s="395"/>
      <c r="AA548" s="396"/>
      <c r="AB548" s="396"/>
      <c r="AC548" s="395"/>
      <c r="AD548" s="395"/>
      <c r="AE548" s="395"/>
      <c r="AF548" s="395"/>
      <c r="AG548" s="395"/>
      <c r="AH548" s="472"/>
      <c r="AI548" s="489" t="str">
        <f t="shared" si="418"/>
        <v xml:space="preserve"> </v>
      </c>
      <c r="AJ548" s="397" t="str">
        <f t="shared" si="419"/>
        <v xml:space="preserve"> </v>
      </c>
      <c r="AK548" s="397" t="str">
        <f t="shared" si="420"/>
        <v xml:space="preserve"> </v>
      </c>
      <c r="AL548" s="397" t="str">
        <f t="shared" si="421"/>
        <v xml:space="preserve"> </v>
      </c>
      <c r="AM548" s="397" t="str">
        <f t="shared" si="422"/>
        <v xml:space="preserve"> </v>
      </c>
      <c r="AN548" s="397" t="str">
        <f t="shared" si="423"/>
        <v xml:space="preserve"> </v>
      </c>
      <c r="AO548" s="397" t="str">
        <f t="shared" si="424"/>
        <v xml:space="preserve"> </v>
      </c>
      <c r="AP548" s="397" t="str">
        <f t="shared" si="425"/>
        <v xml:space="preserve"> </v>
      </c>
      <c r="AQ548" s="397" t="str">
        <f t="shared" si="426"/>
        <v xml:space="preserve"> </v>
      </c>
      <c r="AR548" s="397" t="str">
        <f t="shared" si="427"/>
        <v xml:space="preserve"> </v>
      </c>
      <c r="AS548" s="397" t="str">
        <f t="shared" si="428"/>
        <v xml:space="preserve"> </v>
      </c>
      <c r="AT548" s="398" t="str">
        <f t="shared" si="429"/>
        <v xml:space="preserve"> </v>
      </c>
      <c r="AU548" s="379"/>
      <c r="AV548" s="395"/>
      <c r="AW548" s="472"/>
      <c r="AX548" s="400"/>
      <c r="AY548" s="395"/>
      <c r="AZ548" s="472"/>
      <c r="BA548" s="489" t="str">
        <f t="shared" si="430"/>
        <v xml:space="preserve"> </v>
      </c>
      <c r="BB548" s="397" t="str">
        <f t="shared" si="431"/>
        <v xml:space="preserve"> </v>
      </c>
      <c r="BC548" s="398" t="str">
        <f t="shared" si="432"/>
        <v xml:space="preserve"> </v>
      </c>
      <c r="BD548" s="401"/>
      <c r="BE548" s="402"/>
      <c r="BF548" s="472"/>
      <c r="BG548" s="403"/>
      <c r="BH548" s="402"/>
      <c r="BI548" s="472"/>
      <c r="BJ548" s="403"/>
      <c r="BK548" s="402"/>
      <c r="BL548" s="472"/>
      <c r="BM548" s="403"/>
      <c r="BN548" s="402"/>
      <c r="BO548" s="472"/>
      <c r="BP548" s="490" t="str">
        <f t="shared" si="433"/>
        <v/>
      </c>
      <c r="BQ548" s="475" t="str">
        <f t="shared" si="434"/>
        <v/>
      </c>
      <c r="BR548" s="405" t="str">
        <f t="shared" si="435"/>
        <v/>
      </c>
      <c r="BS548" s="605">
        <v>2062</v>
      </c>
      <c r="BT548" s="553">
        <v>1944</v>
      </c>
      <c r="BU548" s="553">
        <v>2190</v>
      </c>
      <c r="BV548" s="553">
        <v>1943</v>
      </c>
      <c r="BW548" s="553">
        <v>1763</v>
      </c>
      <c r="BX548" s="554">
        <v>1315</v>
      </c>
      <c r="BY548" s="564">
        <v>929</v>
      </c>
      <c r="BZ548" s="565">
        <v>1010</v>
      </c>
      <c r="CA548" s="565">
        <v>1049</v>
      </c>
      <c r="CB548" s="565">
        <v>984</v>
      </c>
      <c r="CC548" s="565">
        <v>776</v>
      </c>
      <c r="CD548" s="565">
        <v>598</v>
      </c>
      <c r="CE548" s="565">
        <v>461</v>
      </c>
      <c r="CF548" s="553">
        <v>577</v>
      </c>
      <c r="CG548" s="564"/>
      <c r="CH548" s="565"/>
      <c r="CI548" s="565"/>
      <c r="CJ548" s="565"/>
      <c r="CK548" s="565"/>
      <c r="CL548" s="553">
        <v>2</v>
      </c>
      <c r="CM548" s="565"/>
      <c r="CN548" s="472"/>
      <c r="CO548" s="489">
        <f t="shared" si="436"/>
        <v>929</v>
      </c>
      <c r="CP548" s="397">
        <f t="shared" si="437"/>
        <v>1010</v>
      </c>
      <c r="CQ548" s="397">
        <f t="shared" si="438"/>
        <v>1049</v>
      </c>
      <c r="CR548" s="397">
        <f t="shared" si="439"/>
        <v>984</v>
      </c>
      <c r="CS548" s="397">
        <f t="shared" si="440"/>
        <v>776</v>
      </c>
      <c r="CT548" s="397">
        <f t="shared" si="441"/>
        <v>596</v>
      </c>
      <c r="CU548" s="397">
        <f t="shared" si="442"/>
        <v>461</v>
      </c>
      <c r="CV548" s="491">
        <f t="shared" si="443"/>
        <v>577</v>
      </c>
      <c r="CW548" s="379">
        <v>340</v>
      </c>
      <c r="CX548" s="399">
        <v>250</v>
      </c>
      <c r="CY548" s="472">
        <v>340</v>
      </c>
      <c r="CZ548" s="400">
        <v>35</v>
      </c>
      <c r="DA548" s="399">
        <v>28</v>
      </c>
      <c r="DB548" s="472">
        <v>38</v>
      </c>
      <c r="DC548" s="404">
        <f t="shared" si="444"/>
        <v>221</v>
      </c>
      <c r="DD548" s="404">
        <f t="shared" si="445"/>
        <v>183</v>
      </c>
      <c r="DE548" s="405">
        <f t="shared" si="446"/>
        <v>199</v>
      </c>
      <c r="DF548" s="379">
        <v>85</v>
      </c>
      <c r="DG548" s="399">
        <v>55</v>
      </c>
      <c r="DH548" s="553">
        <v>62</v>
      </c>
      <c r="DI548" s="400">
        <v>203</v>
      </c>
      <c r="DJ548" s="399">
        <v>201</v>
      </c>
      <c r="DK548" s="553">
        <v>209</v>
      </c>
      <c r="DL548" s="400">
        <v>227</v>
      </c>
      <c r="DM548" s="399">
        <v>206</v>
      </c>
      <c r="DN548" s="553">
        <v>134</v>
      </c>
      <c r="DO548" s="400">
        <v>111</v>
      </c>
      <c r="DP548" s="399">
        <v>84</v>
      </c>
      <c r="DQ548" s="553">
        <v>86</v>
      </c>
      <c r="DR548" s="404">
        <f t="shared" si="447"/>
        <v>561</v>
      </c>
      <c r="DS548" s="404">
        <f t="shared" si="448"/>
        <v>431</v>
      </c>
      <c r="DT548" s="405">
        <f t="shared" si="449"/>
        <v>314</v>
      </c>
      <c r="EE548" s="411"/>
    </row>
    <row r="549" spans="1:135">
      <c r="A549" s="512" t="s">
        <v>511</v>
      </c>
      <c r="B549" s="511" t="s">
        <v>332</v>
      </c>
      <c r="C549" s="512">
        <v>224572</v>
      </c>
      <c r="D549" s="512">
        <v>8</v>
      </c>
      <c r="E549" s="395"/>
      <c r="F549" s="395"/>
      <c r="G549" s="395"/>
      <c r="H549" s="395"/>
      <c r="I549" s="472"/>
      <c r="J549" s="472"/>
      <c r="K549" s="394"/>
      <c r="L549" s="395"/>
      <c r="M549" s="395"/>
      <c r="N549" s="395"/>
      <c r="O549" s="396"/>
      <c r="P549" s="396"/>
      <c r="Q549" s="395"/>
      <c r="R549" s="395"/>
      <c r="S549" s="395"/>
      <c r="T549" s="395"/>
      <c r="U549" s="395"/>
      <c r="V549" s="472"/>
      <c r="W549" s="394"/>
      <c r="X549" s="395"/>
      <c r="Y549" s="395"/>
      <c r="Z549" s="395"/>
      <c r="AA549" s="396"/>
      <c r="AB549" s="396"/>
      <c r="AC549" s="395"/>
      <c r="AD549" s="395"/>
      <c r="AE549" s="395"/>
      <c r="AF549" s="395"/>
      <c r="AG549" s="395"/>
      <c r="AH549" s="472"/>
      <c r="AI549" s="489" t="str">
        <f t="shared" si="418"/>
        <v xml:space="preserve"> </v>
      </c>
      <c r="AJ549" s="397" t="str">
        <f t="shared" si="419"/>
        <v xml:space="preserve"> </v>
      </c>
      <c r="AK549" s="397" t="str">
        <f t="shared" si="420"/>
        <v xml:space="preserve"> </v>
      </c>
      <c r="AL549" s="397" t="str">
        <f t="shared" si="421"/>
        <v xml:space="preserve"> </v>
      </c>
      <c r="AM549" s="397" t="str">
        <f t="shared" si="422"/>
        <v xml:space="preserve"> </v>
      </c>
      <c r="AN549" s="397" t="str">
        <f t="shared" si="423"/>
        <v xml:space="preserve"> </v>
      </c>
      <c r="AO549" s="397" t="str">
        <f t="shared" si="424"/>
        <v xml:space="preserve"> </v>
      </c>
      <c r="AP549" s="397" t="str">
        <f t="shared" si="425"/>
        <v xml:space="preserve"> </v>
      </c>
      <c r="AQ549" s="397" t="str">
        <f t="shared" si="426"/>
        <v xml:space="preserve"> </v>
      </c>
      <c r="AR549" s="397" t="str">
        <f t="shared" si="427"/>
        <v xml:space="preserve"> </v>
      </c>
      <c r="AS549" s="397" t="str">
        <f t="shared" si="428"/>
        <v xml:space="preserve"> </v>
      </c>
      <c r="AT549" s="398" t="str">
        <f t="shared" si="429"/>
        <v xml:space="preserve"> </v>
      </c>
      <c r="AU549" s="379"/>
      <c r="AV549" s="395"/>
      <c r="AW549" s="472"/>
      <c r="AX549" s="400"/>
      <c r="AY549" s="395"/>
      <c r="AZ549" s="472"/>
      <c r="BA549" s="489" t="str">
        <f t="shared" si="430"/>
        <v xml:space="preserve"> </v>
      </c>
      <c r="BB549" s="397" t="str">
        <f t="shared" si="431"/>
        <v xml:space="preserve"> </v>
      </c>
      <c r="BC549" s="398" t="str">
        <f t="shared" si="432"/>
        <v xml:space="preserve"> </v>
      </c>
      <c r="BD549" s="401"/>
      <c r="BE549" s="402"/>
      <c r="BF549" s="472"/>
      <c r="BG549" s="403"/>
      <c r="BH549" s="402"/>
      <c r="BI549" s="472"/>
      <c r="BJ549" s="403"/>
      <c r="BK549" s="402"/>
      <c r="BL549" s="472"/>
      <c r="BM549" s="403"/>
      <c r="BN549" s="402"/>
      <c r="BO549" s="472"/>
      <c r="BP549" s="490" t="str">
        <f t="shared" si="433"/>
        <v/>
      </c>
      <c r="BQ549" s="475" t="str">
        <f t="shared" si="434"/>
        <v/>
      </c>
      <c r="BR549" s="405" t="str">
        <f t="shared" si="435"/>
        <v/>
      </c>
      <c r="BS549" s="605">
        <v>2658</v>
      </c>
      <c r="BT549" s="553">
        <v>2494</v>
      </c>
      <c r="BU549" s="553">
        <v>2397</v>
      </c>
      <c r="BV549" s="553">
        <v>2208</v>
      </c>
      <c r="BW549" s="553">
        <v>2112</v>
      </c>
      <c r="BX549" s="554">
        <v>2069</v>
      </c>
      <c r="BY549" s="568">
        <v>155</v>
      </c>
      <c r="BZ549" s="565">
        <v>790</v>
      </c>
      <c r="CA549" s="565">
        <v>961</v>
      </c>
      <c r="CB549" s="565">
        <v>938</v>
      </c>
      <c r="CC549" s="565">
        <v>871</v>
      </c>
      <c r="CD549" s="565">
        <v>835</v>
      </c>
      <c r="CE549" s="565">
        <v>748</v>
      </c>
      <c r="CF549" s="553">
        <v>786</v>
      </c>
      <c r="CG549" s="564"/>
      <c r="CH549" s="565"/>
      <c r="CI549" s="565"/>
      <c r="CJ549" s="565"/>
      <c r="CK549" s="565"/>
      <c r="CL549" s="553">
        <v>9</v>
      </c>
      <c r="CM549" s="565"/>
      <c r="CN549" s="472"/>
      <c r="CO549" s="489">
        <f t="shared" si="436"/>
        <v>155</v>
      </c>
      <c r="CP549" s="397">
        <f t="shared" si="437"/>
        <v>790</v>
      </c>
      <c r="CQ549" s="397">
        <f t="shared" si="438"/>
        <v>961</v>
      </c>
      <c r="CR549" s="397">
        <f t="shared" si="439"/>
        <v>938</v>
      </c>
      <c r="CS549" s="397">
        <f t="shared" si="440"/>
        <v>871</v>
      </c>
      <c r="CT549" s="397">
        <f t="shared" si="441"/>
        <v>826</v>
      </c>
      <c r="CU549" s="397">
        <f t="shared" si="442"/>
        <v>748</v>
      </c>
      <c r="CV549" s="491">
        <f t="shared" si="443"/>
        <v>786</v>
      </c>
      <c r="CW549" s="379">
        <v>423</v>
      </c>
      <c r="CX549" s="399">
        <v>400</v>
      </c>
      <c r="CY549" s="472">
        <v>395</v>
      </c>
      <c r="CZ549" s="400">
        <v>98</v>
      </c>
      <c r="DA549" s="399">
        <v>104</v>
      </c>
      <c r="DB549" s="472">
        <v>100</v>
      </c>
      <c r="DC549" s="404">
        <f t="shared" si="444"/>
        <v>305</v>
      </c>
      <c r="DD549" s="404">
        <f t="shared" si="445"/>
        <v>244</v>
      </c>
      <c r="DE549" s="405">
        <f t="shared" si="446"/>
        <v>291</v>
      </c>
      <c r="DF549" s="379">
        <v>71</v>
      </c>
      <c r="DG549" s="399">
        <v>53</v>
      </c>
      <c r="DH549" s="553">
        <v>36</v>
      </c>
      <c r="DI549" s="400">
        <v>21</v>
      </c>
      <c r="DJ549" s="492">
        <v>91</v>
      </c>
      <c r="DK549" s="553">
        <v>102</v>
      </c>
      <c r="DL549" s="400">
        <v>127</v>
      </c>
      <c r="DM549" s="399">
        <v>130</v>
      </c>
      <c r="DN549" s="553">
        <v>148</v>
      </c>
      <c r="DO549" s="400">
        <v>177</v>
      </c>
      <c r="DP549" s="399">
        <v>151</v>
      </c>
      <c r="DQ549" s="553">
        <v>250</v>
      </c>
      <c r="DR549" s="404">
        <f t="shared" si="447"/>
        <v>563</v>
      </c>
      <c r="DS549" s="404">
        <f t="shared" si="448"/>
        <v>537</v>
      </c>
      <c r="DT549" s="405">
        <f t="shared" si="449"/>
        <v>392</v>
      </c>
      <c r="EE549" s="411"/>
    </row>
    <row r="550" spans="1:135">
      <c r="A550" s="512" t="s">
        <v>511</v>
      </c>
      <c r="B550" s="511" t="s">
        <v>333</v>
      </c>
      <c r="C550" s="512">
        <v>224642</v>
      </c>
      <c r="D550" s="512">
        <v>8</v>
      </c>
      <c r="E550" s="395"/>
      <c r="F550" s="395"/>
      <c r="G550" s="395"/>
      <c r="H550" s="395"/>
      <c r="I550" s="472"/>
      <c r="J550" s="472"/>
      <c r="K550" s="394"/>
      <c r="L550" s="395"/>
      <c r="M550" s="395"/>
      <c r="N550" s="395"/>
      <c r="O550" s="396"/>
      <c r="P550" s="396"/>
      <c r="Q550" s="395"/>
      <c r="R550" s="395"/>
      <c r="S550" s="395"/>
      <c r="T550" s="395"/>
      <c r="U550" s="395"/>
      <c r="V550" s="472"/>
      <c r="W550" s="394"/>
      <c r="X550" s="395"/>
      <c r="Y550" s="395"/>
      <c r="Z550" s="395"/>
      <c r="AA550" s="396"/>
      <c r="AB550" s="396"/>
      <c r="AC550" s="395"/>
      <c r="AD550" s="395"/>
      <c r="AE550" s="395"/>
      <c r="AF550" s="395"/>
      <c r="AG550" s="395"/>
      <c r="AH550" s="472"/>
      <c r="AI550" s="489" t="str">
        <f t="shared" si="418"/>
        <v xml:space="preserve"> </v>
      </c>
      <c r="AJ550" s="397" t="str">
        <f t="shared" si="419"/>
        <v xml:space="preserve"> </v>
      </c>
      <c r="AK550" s="397" t="str">
        <f t="shared" si="420"/>
        <v xml:space="preserve"> </v>
      </c>
      <c r="AL550" s="397" t="str">
        <f t="shared" si="421"/>
        <v xml:space="preserve"> </v>
      </c>
      <c r="AM550" s="397" t="str">
        <f t="shared" si="422"/>
        <v xml:space="preserve"> </v>
      </c>
      <c r="AN550" s="397" t="str">
        <f t="shared" si="423"/>
        <v xml:space="preserve"> </v>
      </c>
      <c r="AO550" s="397" t="str">
        <f t="shared" si="424"/>
        <v xml:space="preserve"> </v>
      </c>
      <c r="AP550" s="397" t="str">
        <f t="shared" si="425"/>
        <v xml:space="preserve"> </v>
      </c>
      <c r="AQ550" s="397" t="str">
        <f t="shared" si="426"/>
        <v xml:space="preserve"> </v>
      </c>
      <c r="AR550" s="397" t="str">
        <f t="shared" si="427"/>
        <v xml:space="preserve"> </v>
      </c>
      <c r="AS550" s="397" t="str">
        <f t="shared" si="428"/>
        <v xml:space="preserve"> </v>
      </c>
      <c r="AT550" s="398" t="str">
        <f t="shared" si="429"/>
        <v xml:space="preserve"> </v>
      </c>
      <c r="AU550" s="379"/>
      <c r="AV550" s="395"/>
      <c r="AW550" s="472"/>
      <c r="AX550" s="400"/>
      <c r="AY550" s="395"/>
      <c r="AZ550" s="472"/>
      <c r="BA550" s="489" t="str">
        <f t="shared" si="430"/>
        <v xml:space="preserve"> </v>
      </c>
      <c r="BB550" s="397" t="str">
        <f t="shared" si="431"/>
        <v xml:space="preserve"> </v>
      </c>
      <c r="BC550" s="398" t="str">
        <f t="shared" si="432"/>
        <v xml:space="preserve"> </v>
      </c>
      <c r="BD550" s="401"/>
      <c r="BE550" s="402"/>
      <c r="BF550" s="472"/>
      <c r="BG550" s="403"/>
      <c r="BH550" s="402"/>
      <c r="BI550" s="472"/>
      <c r="BJ550" s="403"/>
      <c r="BK550" s="402"/>
      <c r="BL550" s="472"/>
      <c r="BM550" s="403"/>
      <c r="BN550" s="402"/>
      <c r="BO550" s="472"/>
      <c r="BP550" s="490" t="str">
        <f t="shared" si="433"/>
        <v/>
      </c>
      <c r="BQ550" s="475" t="str">
        <f t="shared" si="434"/>
        <v/>
      </c>
      <c r="BR550" s="405" t="str">
        <f t="shared" si="435"/>
        <v/>
      </c>
      <c r="BS550" s="605">
        <v>3951</v>
      </c>
      <c r="BT550" s="553">
        <v>8346</v>
      </c>
      <c r="BU550" s="553">
        <v>4933</v>
      </c>
      <c r="BV550" s="553">
        <v>4742</v>
      </c>
      <c r="BW550" s="553">
        <v>3946</v>
      </c>
      <c r="BX550" s="554">
        <v>4353</v>
      </c>
      <c r="BY550" s="568">
        <v>1239</v>
      </c>
      <c r="BZ550" s="565">
        <v>2007</v>
      </c>
      <c r="CA550" s="565">
        <v>2373</v>
      </c>
      <c r="CB550" s="566">
        <v>4990</v>
      </c>
      <c r="CC550" s="565">
        <v>2508</v>
      </c>
      <c r="CD550" s="565">
        <v>2494</v>
      </c>
      <c r="CE550" s="565">
        <v>2039</v>
      </c>
      <c r="CF550" s="567">
        <v>2326</v>
      </c>
      <c r="CG550" s="564"/>
      <c r="CH550" s="565"/>
      <c r="CI550" s="565"/>
      <c r="CJ550" s="565"/>
      <c r="CK550" s="565"/>
      <c r="CL550" s="553">
        <v>26</v>
      </c>
      <c r="CM550" s="565"/>
      <c r="CN550" s="472"/>
      <c r="CO550" s="489">
        <f t="shared" si="436"/>
        <v>1239</v>
      </c>
      <c r="CP550" s="397">
        <f t="shared" si="437"/>
        <v>2007</v>
      </c>
      <c r="CQ550" s="397">
        <f t="shared" si="438"/>
        <v>2373</v>
      </c>
      <c r="CR550" s="397">
        <f t="shared" si="439"/>
        <v>4990</v>
      </c>
      <c r="CS550" s="397">
        <f t="shared" si="440"/>
        <v>2508</v>
      </c>
      <c r="CT550" s="397">
        <f t="shared" si="441"/>
        <v>2468</v>
      </c>
      <c r="CU550" s="397">
        <f t="shared" si="442"/>
        <v>2039</v>
      </c>
      <c r="CV550" s="491">
        <f t="shared" si="443"/>
        <v>2326</v>
      </c>
      <c r="CW550" s="379">
        <v>1609</v>
      </c>
      <c r="CX550" s="399">
        <v>1327</v>
      </c>
      <c r="CY550" s="472">
        <v>1560</v>
      </c>
      <c r="CZ550" s="400">
        <v>57</v>
      </c>
      <c r="DA550" s="399">
        <v>43</v>
      </c>
      <c r="DB550" s="472">
        <v>52</v>
      </c>
      <c r="DC550" s="404">
        <f t="shared" si="444"/>
        <v>802</v>
      </c>
      <c r="DD550" s="404">
        <f t="shared" si="445"/>
        <v>669</v>
      </c>
      <c r="DE550" s="405">
        <f t="shared" si="446"/>
        <v>714</v>
      </c>
      <c r="DF550" s="537">
        <v>551</v>
      </c>
      <c r="DG550" s="399">
        <v>158</v>
      </c>
      <c r="DH550" s="553">
        <v>180</v>
      </c>
      <c r="DI550" s="400">
        <v>244</v>
      </c>
      <c r="DJ550" s="399">
        <v>360</v>
      </c>
      <c r="DK550" s="553">
        <v>408</v>
      </c>
      <c r="DL550" s="493">
        <v>1275</v>
      </c>
      <c r="DM550" s="399">
        <v>670</v>
      </c>
      <c r="DN550" s="553">
        <v>657</v>
      </c>
      <c r="DO550" s="493">
        <v>327</v>
      </c>
      <c r="DP550" s="399">
        <v>156</v>
      </c>
      <c r="DQ550" s="553">
        <v>212</v>
      </c>
      <c r="DR550" s="404">
        <f t="shared" si="447"/>
        <v>2837</v>
      </c>
      <c r="DS550" s="404">
        <f t="shared" si="448"/>
        <v>1524</v>
      </c>
      <c r="DT550" s="405">
        <f t="shared" si="449"/>
        <v>1419</v>
      </c>
      <c r="EE550" s="411"/>
    </row>
    <row r="551" spans="1:135">
      <c r="A551" s="512" t="s">
        <v>511</v>
      </c>
      <c r="B551" s="511" t="s">
        <v>334</v>
      </c>
      <c r="C551" s="512">
        <v>225423</v>
      </c>
      <c r="D551" s="512">
        <v>8</v>
      </c>
      <c r="E551" s="395"/>
      <c r="F551" s="395"/>
      <c r="G551" s="395"/>
      <c r="H551" s="395"/>
      <c r="I551" s="472"/>
      <c r="J551" s="472"/>
      <c r="K551" s="394"/>
      <c r="L551" s="395"/>
      <c r="M551" s="395"/>
      <c r="N551" s="395"/>
      <c r="O551" s="396"/>
      <c r="P551" s="396"/>
      <c r="Q551" s="395"/>
      <c r="R551" s="395"/>
      <c r="S551" s="395"/>
      <c r="T551" s="395"/>
      <c r="U551" s="395"/>
      <c r="V551" s="472"/>
      <c r="W551" s="394"/>
      <c r="X551" s="395"/>
      <c r="Y551" s="395"/>
      <c r="Z551" s="395"/>
      <c r="AA551" s="396"/>
      <c r="AB551" s="396"/>
      <c r="AC551" s="395"/>
      <c r="AD551" s="395"/>
      <c r="AE551" s="395"/>
      <c r="AF551" s="395"/>
      <c r="AG551" s="395"/>
      <c r="AH551" s="472"/>
      <c r="AI551" s="489" t="str">
        <f t="shared" si="418"/>
        <v xml:space="preserve"> </v>
      </c>
      <c r="AJ551" s="397" t="str">
        <f t="shared" si="419"/>
        <v xml:space="preserve"> </v>
      </c>
      <c r="AK551" s="397" t="str">
        <f t="shared" si="420"/>
        <v xml:space="preserve"> </v>
      </c>
      <c r="AL551" s="397" t="str">
        <f t="shared" si="421"/>
        <v xml:space="preserve"> </v>
      </c>
      <c r="AM551" s="397" t="str">
        <f t="shared" si="422"/>
        <v xml:space="preserve"> </v>
      </c>
      <c r="AN551" s="397" t="str">
        <f t="shared" si="423"/>
        <v xml:space="preserve"> </v>
      </c>
      <c r="AO551" s="397" t="str">
        <f t="shared" si="424"/>
        <v xml:space="preserve"> </v>
      </c>
      <c r="AP551" s="397" t="str">
        <f t="shared" si="425"/>
        <v xml:space="preserve"> </v>
      </c>
      <c r="AQ551" s="397" t="str">
        <f t="shared" si="426"/>
        <v xml:space="preserve"> </v>
      </c>
      <c r="AR551" s="397" t="str">
        <f t="shared" si="427"/>
        <v xml:space="preserve"> </v>
      </c>
      <c r="AS551" s="397" t="str">
        <f t="shared" si="428"/>
        <v xml:space="preserve"> </v>
      </c>
      <c r="AT551" s="398" t="str">
        <f t="shared" si="429"/>
        <v xml:space="preserve"> </v>
      </c>
      <c r="AU551" s="379"/>
      <c r="AV551" s="395"/>
      <c r="AW551" s="472"/>
      <c r="AX551" s="400"/>
      <c r="AY551" s="395"/>
      <c r="AZ551" s="472"/>
      <c r="BA551" s="489" t="str">
        <f t="shared" si="430"/>
        <v xml:space="preserve"> </v>
      </c>
      <c r="BB551" s="397" t="str">
        <f t="shared" si="431"/>
        <v xml:space="preserve"> </v>
      </c>
      <c r="BC551" s="398" t="str">
        <f t="shared" si="432"/>
        <v xml:space="preserve"> </v>
      </c>
      <c r="BD551" s="401"/>
      <c r="BE551" s="402"/>
      <c r="BF551" s="472"/>
      <c r="BG551" s="403"/>
      <c r="BH551" s="402"/>
      <c r="BI551" s="472"/>
      <c r="BJ551" s="403"/>
      <c r="BK551" s="402"/>
      <c r="BL551" s="472"/>
      <c r="BM551" s="403"/>
      <c r="BN551" s="402"/>
      <c r="BO551" s="472"/>
      <c r="BP551" s="490" t="str">
        <f t="shared" si="433"/>
        <v/>
      </c>
      <c r="BQ551" s="475" t="str">
        <f t="shared" si="434"/>
        <v/>
      </c>
      <c r="BR551" s="405" t="str">
        <f t="shared" si="435"/>
        <v/>
      </c>
      <c r="BS551" s="605">
        <v>5255</v>
      </c>
      <c r="BT551" s="553">
        <v>4895</v>
      </c>
      <c r="BU551" s="553">
        <v>5537</v>
      </c>
      <c r="BV551" s="553">
        <v>3580</v>
      </c>
      <c r="BW551" s="553">
        <v>3926</v>
      </c>
      <c r="BX551" s="554">
        <v>3562</v>
      </c>
      <c r="BY551" s="564">
        <v>1538</v>
      </c>
      <c r="BZ551" s="565">
        <v>1334</v>
      </c>
      <c r="CA551" s="565">
        <v>1268</v>
      </c>
      <c r="CB551" s="565">
        <v>1431</v>
      </c>
      <c r="CC551" s="565">
        <v>1468</v>
      </c>
      <c r="CD551" s="565">
        <v>1393</v>
      </c>
      <c r="CE551" s="565">
        <v>1120</v>
      </c>
      <c r="CF551" s="567">
        <v>1366</v>
      </c>
      <c r="CG551" s="564"/>
      <c r="CH551" s="565"/>
      <c r="CI551" s="565"/>
      <c r="CJ551" s="565"/>
      <c r="CK551" s="565"/>
      <c r="CL551" s="553">
        <v>10</v>
      </c>
      <c r="CM551" s="565"/>
      <c r="CN551" s="472"/>
      <c r="CO551" s="489">
        <f t="shared" si="436"/>
        <v>1538</v>
      </c>
      <c r="CP551" s="397">
        <f t="shared" si="437"/>
        <v>1334</v>
      </c>
      <c r="CQ551" s="397">
        <f t="shared" si="438"/>
        <v>1268</v>
      </c>
      <c r="CR551" s="397">
        <f t="shared" si="439"/>
        <v>1431</v>
      </c>
      <c r="CS551" s="397">
        <f t="shared" si="440"/>
        <v>1468</v>
      </c>
      <c r="CT551" s="397">
        <f t="shared" si="441"/>
        <v>1383</v>
      </c>
      <c r="CU551" s="397">
        <f t="shared" si="442"/>
        <v>1120</v>
      </c>
      <c r="CV551" s="491">
        <f t="shared" si="443"/>
        <v>1366</v>
      </c>
      <c r="CW551" s="379">
        <v>830</v>
      </c>
      <c r="CX551" s="399">
        <v>697</v>
      </c>
      <c r="CY551" s="472">
        <v>838</v>
      </c>
      <c r="CZ551" s="400">
        <v>100</v>
      </c>
      <c r="DA551" s="399">
        <v>83</v>
      </c>
      <c r="DB551" s="472">
        <v>104</v>
      </c>
      <c r="DC551" s="404">
        <f t="shared" si="444"/>
        <v>453</v>
      </c>
      <c r="DD551" s="404">
        <f t="shared" si="445"/>
        <v>340</v>
      </c>
      <c r="DE551" s="405">
        <f t="shared" si="446"/>
        <v>424</v>
      </c>
      <c r="DF551" s="379">
        <v>136</v>
      </c>
      <c r="DG551" s="399">
        <v>143</v>
      </c>
      <c r="DH551" s="553">
        <v>144</v>
      </c>
      <c r="DI551" s="400">
        <v>204</v>
      </c>
      <c r="DJ551" s="399">
        <v>196</v>
      </c>
      <c r="DK551" s="553">
        <v>215</v>
      </c>
      <c r="DL551" s="400">
        <v>281</v>
      </c>
      <c r="DM551" s="399">
        <v>267</v>
      </c>
      <c r="DN551" s="553">
        <v>308</v>
      </c>
      <c r="DO551" s="400">
        <v>291</v>
      </c>
      <c r="DP551" s="399">
        <v>279</v>
      </c>
      <c r="DQ551" s="553">
        <v>278</v>
      </c>
      <c r="DR551" s="404">
        <f t="shared" si="447"/>
        <v>723</v>
      </c>
      <c r="DS551" s="404">
        <f t="shared" si="448"/>
        <v>779</v>
      </c>
      <c r="DT551" s="405">
        <f t="shared" si="449"/>
        <v>653</v>
      </c>
      <c r="EE551" s="411"/>
    </row>
    <row r="552" spans="1:135">
      <c r="A552" s="512" t="s">
        <v>511</v>
      </c>
      <c r="B552" s="511" t="s">
        <v>335</v>
      </c>
      <c r="C552" s="512">
        <v>226134</v>
      </c>
      <c r="D552" s="512">
        <v>8</v>
      </c>
      <c r="E552" s="395"/>
      <c r="F552" s="395"/>
      <c r="G552" s="395"/>
      <c r="H552" s="395"/>
      <c r="I552" s="472"/>
      <c r="J552" s="472"/>
      <c r="K552" s="394"/>
      <c r="L552" s="395"/>
      <c r="M552" s="395"/>
      <c r="N552" s="395"/>
      <c r="O552" s="396"/>
      <c r="P552" s="396"/>
      <c r="Q552" s="395"/>
      <c r="R552" s="395"/>
      <c r="S552" s="395"/>
      <c r="T552" s="395"/>
      <c r="U552" s="395"/>
      <c r="V552" s="472"/>
      <c r="W552" s="394"/>
      <c r="X552" s="395"/>
      <c r="Y552" s="395"/>
      <c r="Z552" s="395"/>
      <c r="AA552" s="396"/>
      <c r="AB552" s="396"/>
      <c r="AC552" s="395"/>
      <c r="AD552" s="395"/>
      <c r="AE552" s="395"/>
      <c r="AF552" s="395"/>
      <c r="AG552" s="395"/>
      <c r="AH552" s="472"/>
      <c r="AI552" s="489" t="str">
        <f t="shared" si="418"/>
        <v xml:space="preserve"> </v>
      </c>
      <c r="AJ552" s="397" t="str">
        <f t="shared" si="419"/>
        <v xml:space="preserve"> </v>
      </c>
      <c r="AK552" s="397" t="str">
        <f t="shared" si="420"/>
        <v xml:space="preserve"> </v>
      </c>
      <c r="AL552" s="397" t="str">
        <f t="shared" si="421"/>
        <v xml:space="preserve"> </v>
      </c>
      <c r="AM552" s="397" t="str">
        <f t="shared" si="422"/>
        <v xml:space="preserve"> </v>
      </c>
      <c r="AN552" s="397" t="str">
        <f t="shared" si="423"/>
        <v xml:space="preserve"> </v>
      </c>
      <c r="AO552" s="397" t="str">
        <f t="shared" si="424"/>
        <v xml:space="preserve"> </v>
      </c>
      <c r="AP552" s="397" t="str">
        <f t="shared" si="425"/>
        <v xml:space="preserve"> </v>
      </c>
      <c r="AQ552" s="397" t="str">
        <f t="shared" si="426"/>
        <v xml:space="preserve"> </v>
      </c>
      <c r="AR552" s="397" t="str">
        <f t="shared" si="427"/>
        <v xml:space="preserve"> </v>
      </c>
      <c r="AS552" s="397" t="str">
        <f t="shared" si="428"/>
        <v xml:space="preserve"> </v>
      </c>
      <c r="AT552" s="398" t="str">
        <f t="shared" si="429"/>
        <v xml:space="preserve"> </v>
      </c>
      <c r="AU552" s="379"/>
      <c r="AV552" s="395"/>
      <c r="AW552" s="472"/>
      <c r="AX552" s="400"/>
      <c r="AY552" s="395"/>
      <c r="AZ552" s="472"/>
      <c r="BA552" s="489" t="str">
        <f t="shared" si="430"/>
        <v xml:space="preserve"> </v>
      </c>
      <c r="BB552" s="397" t="str">
        <f t="shared" si="431"/>
        <v xml:space="preserve"> </v>
      </c>
      <c r="BC552" s="398" t="str">
        <f t="shared" si="432"/>
        <v xml:space="preserve"> </v>
      </c>
      <c r="BD552" s="401"/>
      <c r="BE552" s="402"/>
      <c r="BF552" s="472"/>
      <c r="BG552" s="403"/>
      <c r="BH552" s="402"/>
      <c r="BI552" s="472"/>
      <c r="BJ552" s="403"/>
      <c r="BK552" s="402"/>
      <c r="BL552" s="472"/>
      <c r="BM552" s="403"/>
      <c r="BN552" s="402"/>
      <c r="BO552" s="472"/>
      <c r="BP552" s="490" t="str">
        <f t="shared" si="433"/>
        <v/>
      </c>
      <c r="BQ552" s="475" t="str">
        <f t="shared" si="434"/>
        <v/>
      </c>
      <c r="BR552" s="405" t="str">
        <f t="shared" si="435"/>
        <v/>
      </c>
      <c r="BS552" s="605">
        <v>1307</v>
      </c>
      <c r="BT552" s="553">
        <v>1136</v>
      </c>
      <c r="BU552" s="553">
        <v>1602</v>
      </c>
      <c r="BV552" s="553">
        <v>1394</v>
      </c>
      <c r="BW552" s="553">
        <v>1051</v>
      </c>
      <c r="BX552" s="554">
        <v>1289</v>
      </c>
      <c r="BY552" s="564">
        <v>686</v>
      </c>
      <c r="BZ552" s="565">
        <v>614</v>
      </c>
      <c r="CA552" s="565">
        <v>805</v>
      </c>
      <c r="CB552" s="565">
        <v>632</v>
      </c>
      <c r="CC552" s="565">
        <v>936</v>
      </c>
      <c r="CD552" s="565">
        <v>860</v>
      </c>
      <c r="CE552" s="565">
        <v>638</v>
      </c>
      <c r="CF552" s="553">
        <v>750</v>
      </c>
      <c r="CG552" s="564"/>
      <c r="CH552" s="565"/>
      <c r="CI552" s="565"/>
      <c r="CJ552" s="565"/>
      <c r="CK552" s="565"/>
      <c r="CL552" s="553">
        <v>1</v>
      </c>
      <c r="CM552" s="565"/>
      <c r="CN552" s="472"/>
      <c r="CO552" s="489">
        <f t="shared" si="436"/>
        <v>686</v>
      </c>
      <c r="CP552" s="397">
        <f t="shared" si="437"/>
        <v>614</v>
      </c>
      <c r="CQ552" s="397">
        <f t="shared" si="438"/>
        <v>805</v>
      </c>
      <c r="CR552" s="397">
        <f t="shared" si="439"/>
        <v>632</v>
      </c>
      <c r="CS552" s="397">
        <f t="shared" si="440"/>
        <v>936</v>
      </c>
      <c r="CT552" s="397">
        <f t="shared" si="441"/>
        <v>859</v>
      </c>
      <c r="CU552" s="397">
        <f t="shared" si="442"/>
        <v>638</v>
      </c>
      <c r="CV552" s="491">
        <f t="shared" si="443"/>
        <v>750</v>
      </c>
      <c r="CW552" s="379">
        <v>608</v>
      </c>
      <c r="CX552" s="399">
        <v>435</v>
      </c>
      <c r="CY552" s="472">
        <v>528</v>
      </c>
      <c r="CZ552" s="400">
        <v>33</v>
      </c>
      <c r="DA552" s="399">
        <v>30</v>
      </c>
      <c r="DB552" s="472">
        <v>28</v>
      </c>
      <c r="DC552" s="404">
        <f t="shared" si="444"/>
        <v>218</v>
      </c>
      <c r="DD552" s="404">
        <f t="shared" si="445"/>
        <v>173</v>
      </c>
      <c r="DE552" s="405">
        <f t="shared" si="446"/>
        <v>194</v>
      </c>
      <c r="DF552" s="379">
        <v>102</v>
      </c>
      <c r="DG552" s="399">
        <v>141</v>
      </c>
      <c r="DH552" s="553">
        <v>153</v>
      </c>
      <c r="DI552" s="400">
        <v>208</v>
      </c>
      <c r="DJ552" s="399">
        <v>165</v>
      </c>
      <c r="DK552" s="553">
        <v>231</v>
      </c>
      <c r="DL552" s="493">
        <v>179</v>
      </c>
      <c r="DM552" s="399">
        <v>268</v>
      </c>
      <c r="DN552" s="553">
        <v>223</v>
      </c>
      <c r="DO552" s="400">
        <v>80</v>
      </c>
      <c r="DP552" s="399">
        <v>106</v>
      </c>
      <c r="DQ552" s="553">
        <v>106</v>
      </c>
      <c r="DR552" s="404">
        <f t="shared" si="447"/>
        <v>271</v>
      </c>
      <c r="DS552" s="404">
        <f t="shared" si="448"/>
        <v>421</v>
      </c>
      <c r="DT552" s="405">
        <f t="shared" si="449"/>
        <v>377</v>
      </c>
      <c r="EE552" s="411"/>
    </row>
    <row r="553" spans="1:135">
      <c r="A553" s="512" t="s">
        <v>511</v>
      </c>
      <c r="B553" s="511" t="s">
        <v>336</v>
      </c>
      <c r="C553" s="512">
        <v>226578</v>
      </c>
      <c r="D553" s="512">
        <v>8</v>
      </c>
      <c r="E553" s="395"/>
      <c r="F553" s="395"/>
      <c r="G553" s="395"/>
      <c r="H553" s="395"/>
      <c r="I553" s="472"/>
      <c r="J553" s="472"/>
      <c r="K553" s="394"/>
      <c r="L553" s="395"/>
      <c r="M553" s="395"/>
      <c r="N553" s="395"/>
      <c r="O553" s="396"/>
      <c r="P553" s="396"/>
      <c r="Q553" s="395"/>
      <c r="R553" s="395"/>
      <c r="S553" s="395"/>
      <c r="T553" s="395"/>
      <c r="U553" s="395"/>
      <c r="V553" s="472"/>
      <c r="W553" s="394"/>
      <c r="X553" s="395"/>
      <c r="Y553" s="395"/>
      <c r="Z553" s="395"/>
      <c r="AA553" s="396"/>
      <c r="AB553" s="396"/>
      <c r="AC553" s="395"/>
      <c r="AD553" s="395"/>
      <c r="AE553" s="395"/>
      <c r="AF553" s="395"/>
      <c r="AG553" s="395"/>
      <c r="AH553" s="472"/>
      <c r="AI553" s="489" t="str">
        <f t="shared" si="418"/>
        <v xml:space="preserve"> </v>
      </c>
      <c r="AJ553" s="397" t="str">
        <f t="shared" si="419"/>
        <v xml:space="preserve"> </v>
      </c>
      <c r="AK553" s="397" t="str">
        <f t="shared" si="420"/>
        <v xml:space="preserve"> </v>
      </c>
      <c r="AL553" s="397" t="str">
        <f t="shared" si="421"/>
        <v xml:space="preserve"> </v>
      </c>
      <c r="AM553" s="397" t="str">
        <f t="shared" si="422"/>
        <v xml:space="preserve"> </v>
      </c>
      <c r="AN553" s="397" t="str">
        <f t="shared" si="423"/>
        <v xml:space="preserve"> </v>
      </c>
      <c r="AO553" s="397" t="str">
        <f t="shared" si="424"/>
        <v xml:space="preserve"> </v>
      </c>
      <c r="AP553" s="397" t="str">
        <f t="shared" si="425"/>
        <v xml:space="preserve"> </v>
      </c>
      <c r="AQ553" s="397" t="str">
        <f t="shared" si="426"/>
        <v xml:space="preserve"> </v>
      </c>
      <c r="AR553" s="397" t="str">
        <f t="shared" si="427"/>
        <v xml:space="preserve"> </v>
      </c>
      <c r="AS553" s="397" t="str">
        <f t="shared" si="428"/>
        <v xml:space="preserve"> </v>
      </c>
      <c r="AT553" s="398" t="str">
        <f t="shared" si="429"/>
        <v xml:space="preserve"> </v>
      </c>
      <c r="AU553" s="379"/>
      <c r="AV553" s="395"/>
      <c r="AW553" s="472"/>
      <c r="AX553" s="400"/>
      <c r="AY553" s="395"/>
      <c r="AZ553" s="472"/>
      <c r="BA553" s="489" t="str">
        <f t="shared" si="430"/>
        <v xml:space="preserve"> </v>
      </c>
      <c r="BB553" s="397" t="str">
        <f t="shared" si="431"/>
        <v xml:space="preserve"> </v>
      </c>
      <c r="BC553" s="398" t="str">
        <f t="shared" si="432"/>
        <v xml:space="preserve"> </v>
      </c>
      <c r="BD553" s="401"/>
      <c r="BE553" s="402"/>
      <c r="BF553" s="472"/>
      <c r="BG553" s="403"/>
      <c r="BH553" s="402"/>
      <c r="BI553" s="472"/>
      <c r="BJ553" s="403"/>
      <c r="BK553" s="402"/>
      <c r="BL553" s="472"/>
      <c r="BM553" s="403"/>
      <c r="BN553" s="402"/>
      <c r="BO553" s="472"/>
      <c r="BP553" s="490" t="str">
        <f t="shared" si="433"/>
        <v/>
      </c>
      <c r="BQ553" s="475" t="str">
        <f t="shared" si="434"/>
        <v/>
      </c>
      <c r="BR553" s="405" t="str">
        <f t="shared" si="435"/>
        <v/>
      </c>
      <c r="BS553" s="605">
        <v>1265</v>
      </c>
      <c r="BT553" s="553">
        <v>1379</v>
      </c>
      <c r="BU553" s="553">
        <v>1358</v>
      </c>
      <c r="BV553" s="553">
        <v>1324</v>
      </c>
      <c r="BW553" s="553">
        <v>1375</v>
      </c>
      <c r="BX553" s="554">
        <v>1391</v>
      </c>
      <c r="BY553" s="564">
        <v>885</v>
      </c>
      <c r="BZ553" s="565">
        <v>902</v>
      </c>
      <c r="CA553" s="565">
        <v>809</v>
      </c>
      <c r="CB553" s="565">
        <v>865</v>
      </c>
      <c r="CC553" s="565">
        <v>869</v>
      </c>
      <c r="CD553" s="565">
        <v>923</v>
      </c>
      <c r="CE553" s="565">
        <v>975</v>
      </c>
      <c r="CF553" s="567">
        <v>1012</v>
      </c>
      <c r="CG553" s="564"/>
      <c r="CH553" s="565"/>
      <c r="CI553" s="565"/>
      <c r="CJ553" s="565"/>
      <c r="CK553" s="565"/>
      <c r="CL553" s="553">
        <v>3</v>
      </c>
      <c r="CM553" s="565"/>
      <c r="CN553" s="472"/>
      <c r="CO553" s="489">
        <f t="shared" si="436"/>
        <v>885</v>
      </c>
      <c r="CP553" s="397">
        <f t="shared" si="437"/>
        <v>902</v>
      </c>
      <c r="CQ553" s="397">
        <f t="shared" si="438"/>
        <v>809</v>
      </c>
      <c r="CR553" s="397">
        <f t="shared" si="439"/>
        <v>865</v>
      </c>
      <c r="CS553" s="397">
        <f t="shared" si="440"/>
        <v>869</v>
      </c>
      <c r="CT553" s="397">
        <f t="shared" si="441"/>
        <v>920</v>
      </c>
      <c r="CU553" s="397">
        <f t="shared" si="442"/>
        <v>975</v>
      </c>
      <c r="CV553" s="491">
        <f t="shared" si="443"/>
        <v>1012</v>
      </c>
      <c r="CW553" s="379">
        <v>499</v>
      </c>
      <c r="CX553" s="399">
        <v>580</v>
      </c>
      <c r="CY553" s="472">
        <v>546</v>
      </c>
      <c r="CZ553" s="400">
        <v>98</v>
      </c>
      <c r="DA553" s="399">
        <v>111</v>
      </c>
      <c r="DB553" s="472">
        <v>101</v>
      </c>
      <c r="DC553" s="404">
        <f t="shared" si="444"/>
        <v>323</v>
      </c>
      <c r="DD553" s="404">
        <f t="shared" si="445"/>
        <v>284</v>
      </c>
      <c r="DE553" s="405">
        <f t="shared" si="446"/>
        <v>365</v>
      </c>
      <c r="DF553" s="379">
        <v>128</v>
      </c>
      <c r="DG553" s="399">
        <v>104</v>
      </c>
      <c r="DH553" s="553">
        <v>95</v>
      </c>
      <c r="DI553" s="400">
        <v>146</v>
      </c>
      <c r="DJ553" s="399">
        <v>167</v>
      </c>
      <c r="DK553" s="553">
        <v>138</v>
      </c>
      <c r="DL553" s="400">
        <v>148</v>
      </c>
      <c r="DM553" s="399">
        <v>160</v>
      </c>
      <c r="DN553" s="553">
        <v>166</v>
      </c>
      <c r="DO553" s="400">
        <v>166</v>
      </c>
      <c r="DP553" s="399">
        <v>171</v>
      </c>
      <c r="DQ553" s="553">
        <v>236</v>
      </c>
      <c r="DR553" s="404">
        <f t="shared" si="447"/>
        <v>423</v>
      </c>
      <c r="DS553" s="404">
        <f t="shared" si="448"/>
        <v>434</v>
      </c>
      <c r="DT553" s="405">
        <f t="shared" si="449"/>
        <v>423</v>
      </c>
      <c r="EE553" s="411"/>
    </row>
    <row r="554" spans="1:135">
      <c r="A554" s="512" t="s">
        <v>511</v>
      </c>
      <c r="B554" s="569" t="s">
        <v>366</v>
      </c>
      <c r="C554" s="512">
        <v>227146</v>
      </c>
      <c r="D554" s="512">
        <v>8</v>
      </c>
      <c r="E554" s="395"/>
      <c r="F554" s="395"/>
      <c r="G554" s="395"/>
      <c r="H554" s="395"/>
      <c r="I554" s="472"/>
      <c r="J554" s="472"/>
      <c r="K554" s="394"/>
      <c r="L554" s="395"/>
      <c r="M554" s="395"/>
      <c r="N554" s="395"/>
      <c r="O554" s="396"/>
      <c r="P554" s="396"/>
      <c r="Q554" s="395"/>
      <c r="R554" s="395"/>
      <c r="S554" s="395"/>
      <c r="T554" s="395"/>
      <c r="U554" s="395"/>
      <c r="V554" s="472"/>
      <c r="W554" s="394"/>
      <c r="X554" s="395"/>
      <c r="Y554" s="395"/>
      <c r="Z554" s="395"/>
      <c r="AA554" s="396"/>
      <c r="AB554" s="396"/>
      <c r="AC554" s="395"/>
      <c r="AD554" s="395"/>
      <c r="AE554" s="395"/>
      <c r="AF554" s="395"/>
      <c r="AG554" s="395"/>
      <c r="AH554" s="472"/>
      <c r="AI554" s="489" t="str">
        <f t="shared" si="418"/>
        <v xml:space="preserve"> </v>
      </c>
      <c r="AJ554" s="397" t="str">
        <f t="shared" si="419"/>
        <v xml:space="preserve"> </v>
      </c>
      <c r="AK554" s="397" t="str">
        <f t="shared" si="420"/>
        <v xml:space="preserve"> </v>
      </c>
      <c r="AL554" s="397" t="str">
        <f t="shared" si="421"/>
        <v xml:space="preserve"> </v>
      </c>
      <c r="AM554" s="397" t="str">
        <f t="shared" si="422"/>
        <v xml:space="preserve"> </v>
      </c>
      <c r="AN554" s="397" t="str">
        <f t="shared" si="423"/>
        <v xml:space="preserve"> </v>
      </c>
      <c r="AO554" s="397" t="str">
        <f t="shared" si="424"/>
        <v xml:space="preserve"> </v>
      </c>
      <c r="AP554" s="397" t="str">
        <f t="shared" si="425"/>
        <v xml:space="preserve"> </v>
      </c>
      <c r="AQ554" s="397" t="str">
        <f t="shared" si="426"/>
        <v xml:space="preserve"> </v>
      </c>
      <c r="AR554" s="397" t="str">
        <f t="shared" si="427"/>
        <v xml:space="preserve"> </v>
      </c>
      <c r="AS554" s="397" t="str">
        <f t="shared" si="428"/>
        <v xml:space="preserve"> </v>
      </c>
      <c r="AT554" s="398" t="str">
        <f t="shared" si="429"/>
        <v xml:space="preserve"> </v>
      </c>
      <c r="AU554" s="379"/>
      <c r="AV554" s="395"/>
      <c r="AW554" s="472"/>
      <c r="AX554" s="400"/>
      <c r="AY554" s="395"/>
      <c r="AZ554" s="472"/>
      <c r="BA554" s="489" t="str">
        <f t="shared" si="430"/>
        <v xml:space="preserve"> </v>
      </c>
      <c r="BB554" s="397" t="str">
        <f t="shared" si="431"/>
        <v xml:space="preserve"> </v>
      </c>
      <c r="BC554" s="398" t="str">
        <f t="shared" si="432"/>
        <v xml:space="preserve"> </v>
      </c>
      <c r="BD554" s="401"/>
      <c r="BE554" s="402"/>
      <c r="BF554" s="472"/>
      <c r="BG554" s="403"/>
      <c r="BH554" s="402"/>
      <c r="BI554" s="472"/>
      <c r="BJ554" s="403"/>
      <c r="BK554" s="402"/>
      <c r="BL554" s="472"/>
      <c r="BM554" s="403"/>
      <c r="BN554" s="402"/>
      <c r="BO554" s="472"/>
      <c r="BP554" s="490" t="str">
        <f t="shared" si="433"/>
        <v/>
      </c>
      <c r="BQ554" s="475" t="str">
        <f t="shared" si="434"/>
        <v/>
      </c>
      <c r="BR554" s="405" t="str">
        <f t="shared" si="435"/>
        <v/>
      </c>
      <c r="BS554" s="605">
        <v>1547</v>
      </c>
      <c r="BT554" s="553">
        <v>1450</v>
      </c>
      <c r="BU554" s="553">
        <v>1412</v>
      </c>
      <c r="BV554" s="553">
        <v>1461</v>
      </c>
      <c r="BW554" s="553">
        <v>1641</v>
      </c>
      <c r="BX554" s="554">
        <v>1577</v>
      </c>
      <c r="BY554" s="564">
        <v>929</v>
      </c>
      <c r="BZ554" s="565">
        <v>1064</v>
      </c>
      <c r="CA554" s="565">
        <v>1073</v>
      </c>
      <c r="CB554" s="565">
        <v>1106</v>
      </c>
      <c r="CC554" s="565">
        <v>1103</v>
      </c>
      <c r="CD554" s="565">
        <v>1068</v>
      </c>
      <c r="CE554" s="565">
        <v>1224</v>
      </c>
      <c r="CF554" s="567">
        <v>1040</v>
      </c>
      <c r="CG554" s="564"/>
      <c r="CH554" s="565"/>
      <c r="CI554" s="565"/>
      <c r="CJ554" s="565"/>
      <c r="CK554" s="565"/>
      <c r="CL554" s="553">
        <v>9</v>
      </c>
      <c r="CM554" s="565"/>
      <c r="CN554" s="472"/>
      <c r="CO554" s="489">
        <f t="shared" si="436"/>
        <v>929</v>
      </c>
      <c r="CP554" s="397">
        <f t="shared" si="437"/>
        <v>1064</v>
      </c>
      <c r="CQ554" s="397">
        <f t="shared" si="438"/>
        <v>1073</v>
      </c>
      <c r="CR554" s="397">
        <f t="shared" si="439"/>
        <v>1106</v>
      </c>
      <c r="CS554" s="397">
        <f t="shared" si="440"/>
        <v>1103</v>
      </c>
      <c r="CT554" s="397">
        <f t="shared" si="441"/>
        <v>1059</v>
      </c>
      <c r="CU554" s="397">
        <f t="shared" si="442"/>
        <v>1224</v>
      </c>
      <c r="CV554" s="491">
        <f t="shared" si="443"/>
        <v>1040</v>
      </c>
      <c r="CW554" s="379">
        <v>545</v>
      </c>
      <c r="CX554" s="399">
        <v>634</v>
      </c>
      <c r="CY554" s="472">
        <v>526</v>
      </c>
      <c r="CZ554" s="400">
        <v>154</v>
      </c>
      <c r="DA554" s="399">
        <v>176</v>
      </c>
      <c r="DB554" s="472">
        <v>145</v>
      </c>
      <c r="DC554" s="404">
        <f t="shared" si="444"/>
        <v>360</v>
      </c>
      <c r="DD554" s="404">
        <f t="shared" si="445"/>
        <v>414</v>
      </c>
      <c r="DE554" s="405">
        <f t="shared" si="446"/>
        <v>369</v>
      </c>
      <c r="DF554" s="379">
        <v>155</v>
      </c>
      <c r="DG554" s="399">
        <v>139</v>
      </c>
      <c r="DH554" s="553">
        <v>138</v>
      </c>
      <c r="DI554" s="400">
        <v>204</v>
      </c>
      <c r="DJ554" s="399">
        <v>226</v>
      </c>
      <c r="DK554" s="553">
        <v>197</v>
      </c>
      <c r="DL554" s="400">
        <v>97</v>
      </c>
      <c r="DM554" s="399">
        <v>113</v>
      </c>
      <c r="DN554" s="553">
        <v>116</v>
      </c>
      <c r="DO554" s="400">
        <v>330</v>
      </c>
      <c r="DP554" s="399">
        <v>301</v>
      </c>
      <c r="DQ554" s="553">
        <v>333</v>
      </c>
      <c r="DR554" s="404">
        <f t="shared" si="447"/>
        <v>524</v>
      </c>
      <c r="DS554" s="404">
        <f t="shared" si="448"/>
        <v>550</v>
      </c>
      <c r="DT554" s="405">
        <f t="shared" si="449"/>
        <v>472</v>
      </c>
      <c r="EE554" s="411"/>
    </row>
    <row r="555" spans="1:135">
      <c r="A555" s="512" t="s">
        <v>511</v>
      </c>
      <c r="B555" s="511" t="s">
        <v>337</v>
      </c>
      <c r="C555" s="512">
        <v>227182</v>
      </c>
      <c r="D555" s="512">
        <v>8</v>
      </c>
      <c r="E555" s="395"/>
      <c r="F555" s="395"/>
      <c r="G555" s="395"/>
      <c r="H555" s="395"/>
      <c r="I555" s="472"/>
      <c r="J555" s="472"/>
      <c r="K555" s="394"/>
      <c r="L555" s="395"/>
      <c r="M555" s="395"/>
      <c r="N555" s="395"/>
      <c r="O555" s="396"/>
      <c r="P555" s="396"/>
      <c r="Q555" s="395"/>
      <c r="R555" s="395"/>
      <c r="S555" s="395"/>
      <c r="T555" s="395"/>
      <c r="U555" s="395"/>
      <c r="V555" s="472"/>
      <c r="W555" s="394"/>
      <c r="X555" s="395"/>
      <c r="Y555" s="395"/>
      <c r="Z555" s="395"/>
      <c r="AA555" s="396"/>
      <c r="AB555" s="396"/>
      <c r="AC555" s="395"/>
      <c r="AD555" s="395"/>
      <c r="AE555" s="395"/>
      <c r="AF555" s="395"/>
      <c r="AG555" s="395"/>
      <c r="AH555" s="472"/>
      <c r="AI555" s="489" t="str">
        <f t="shared" si="418"/>
        <v xml:space="preserve"> </v>
      </c>
      <c r="AJ555" s="397" t="str">
        <f t="shared" si="419"/>
        <v xml:space="preserve"> </v>
      </c>
      <c r="AK555" s="397" t="str">
        <f t="shared" si="420"/>
        <v xml:space="preserve"> </v>
      </c>
      <c r="AL555" s="397" t="str">
        <f t="shared" si="421"/>
        <v xml:space="preserve"> </v>
      </c>
      <c r="AM555" s="397" t="str">
        <f t="shared" si="422"/>
        <v xml:space="preserve"> </v>
      </c>
      <c r="AN555" s="397" t="str">
        <f t="shared" si="423"/>
        <v xml:space="preserve"> </v>
      </c>
      <c r="AO555" s="397" t="str">
        <f t="shared" si="424"/>
        <v xml:space="preserve"> </v>
      </c>
      <c r="AP555" s="397" t="str">
        <f t="shared" si="425"/>
        <v xml:space="preserve"> </v>
      </c>
      <c r="AQ555" s="397" t="str">
        <f t="shared" si="426"/>
        <v xml:space="preserve"> </v>
      </c>
      <c r="AR555" s="397" t="str">
        <f t="shared" si="427"/>
        <v xml:space="preserve"> </v>
      </c>
      <c r="AS555" s="397" t="str">
        <f t="shared" si="428"/>
        <v xml:space="preserve"> </v>
      </c>
      <c r="AT555" s="398" t="str">
        <f t="shared" si="429"/>
        <v xml:space="preserve"> </v>
      </c>
      <c r="AU555" s="379"/>
      <c r="AV555" s="395"/>
      <c r="AW555" s="472"/>
      <c r="AX555" s="400"/>
      <c r="AY555" s="395"/>
      <c r="AZ555" s="472"/>
      <c r="BA555" s="489" t="str">
        <f t="shared" si="430"/>
        <v xml:space="preserve"> </v>
      </c>
      <c r="BB555" s="397" t="str">
        <f t="shared" si="431"/>
        <v xml:space="preserve"> </v>
      </c>
      <c r="BC555" s="398" t="str">
        <f t="shared" si="432"/>
        <v xml:space="preserve"> </v>
      </c>
      <c r="BD555" s="401"/>
      <c r="BE555" s="402"/>
      <c r="BF555" s="472"/>
      <c r="BG555" s="403"/>
      <c r="BH555" s="402"/>
      <c r="BI555" s="472"/>
      <c r="BJ555" s="403"/>
      <c r="BK555" s="402"/>
      <c r="BL555" s="472"/>
      <c r="BM555" s="403"/>
      <c r="BN555" s="402"/>
      <c r="BO555" s="472"/>
      <c r="BP555" s="490" t="str">
        <f t="shared" si="433"/>
        <v/>
      </c>
      <c r="BQ555" s="475" t="str">
        <f t="shared" si="434"/>
        <v/>
      </c>
      <c r="BR555" s="405" t="str">
        <f t="shared" si="435"/>
        <v/>
      </c>
      <c r="BS555" s="605">
        <v>6913</v>
      </c>
      <c r="BT555" s="553">
        <v>7506</v>
      </c>
      <c r="BU555" s="553">
        <v>7649</v>
      </c>
      <c r="BV555" s="553">
        <v>8238</v>
      </c>
      <c r="BW555" s="553">
        <v>7863</v>
      </c>
      <c r="BX555" s="554">
        <v>8173</v>
      </c>
      <c r="BY555" s="564">
        <v>2416</v>
      </c>
      <c r="BZ555" s="565">
        <v>2752</v>
      </c>
      <c r="CA555" s="565">
        <v>2855</v>
      </c>
      <c r="CB555" s="565">
        <v>2775</v>
      </c>
      <c r="CC555" s="565">
        <v>2239</v>
      </c>
      <c r="CD555" s="565">
        <v>2566</v>
      </c>
      <c r="CE555" s="565">
        <v>2301</v>
      </c>
      <c r="CF555" s="567">
        <v>2696</v>
      </c>
      <c r="CG555" s="564"/>
      <c r="CH555" s="565"/>
      <c r="CI555" s="565"/>
      <c r="CJ555" s="565"/>
      <c r="CK555" s="565"/>
      <c r="CL555" s="553">
        <v>21</v>
      </c>
      <c r="CM555" s="565"/>
      <c r="CN555" s="472"/>
      <c r="CO555" s="489">
        <f t="shared" si="436"/>
        <v>2416</v>
      </c>
      <c r="CP555" s="397">
        <f t="shared" si="437"/>
        <v>2752</v>
      </c>
      <c r="CQ555" s="397">
        <f t="shared" si="438"/>
        <v>2855</v>
      </c>
      <c r="CR555" s="397">
        <f t="shared" si="439"/>
        <v>2775</v>
      </c>
      <c r="CS555" s="397">
        <f t="shared" si="440"/>
        <v>2239</v>
      </c>
      <c r="CT555" s="397">
        <f t="shared" si="441"/>
        <v>2545</v>
      </c>
      <c r="CU555" s="397">
        <f t="shared" si="442"/>
        <v>2301</v>
      </c>
      <c r="CV555" s="491">
        <f t="shared" si="443"/>
        <v>2696</v>
      </c>
      <c r="CW555" s="379">
        <v>1445</v>
      </c>
      <c r="CX555" s="399">
        <v>1374</v>
      </c>
      <c r="CY555" s="472">
        <v>1607</v>
      </c>
      <c r="CZ555" s="493">
        <v>389</v>
      </c>
      <c r="DA555" s="399">
        <v>248</v>
      </c>
      <c r="DB555" s="472">
        <v>360</v>
      </c>
      <c r="DC555" s="404">
        <f t="shared" si="444"/>
        <v>711</v>
      </c>
      <c r="DD555" s="404">
        <f t="shared" si="445"/>
        <v>679</v>
      </c>
      <c r="DE555" s="405">
        <f t="shared" si="446"/>
        <v>729</v>
      </c>
      <c r="DF555" s="379">
        <v>156</v>
      </c>
      <c r="DG555" s="399">
        <v>136</v>
      </c>
      <c r="DH555" s="553">
        <v>183</v>
      </c>
      <c r="DI555" s="400">
        <v>273</v>
      </c>
      <c r="DJ555" s="399">
        <v>299</v>
      </c>
      <c r="DK555" s="553">
        <v>337</v>
      </c>
      <c r="DL555" s="400">
        <v>499</v>
      </c>
      <c r="DM555" s="399">
        <v>402</v>
      </c>
      <c r="DN555" s="553">
        <v>450</v>
      </c>
      <c r="DO555" s="400">
        <v>584</v>
      </c>
      <c r="DP555" s="399">
        <v>555</v>
      </c>
      <c r="DQ555" s="553">
        <v>907</v>
      </c>
      <c r="DR555" s="404">
        <f t="shared" si="447"/>
        <v>1536</v>
      </c>
      <c r="DS555" s="404">
        <f t="shared" si="448"/>
        <v>1146</v>
      </c>
      <c r="DT555" s="405">
        <f t="shared" si="449"/>
        <v>1005</v>
      </c>
      <c r="EE555" s="411"/>
    </row>
    <row r="556" spans="1:135">
      <c r="A556" s="512" t="s">
        <v>511</v>
      </c>
      <c r="B556" s="511" t="s">
        <v>338</v>
      </c>
      <c r="C556" s="512">
        <v>227191</v>
      </c>
      <c r="D556" s="512">
        <v>8</v>
      </c>
      <c r="E556" s="395"/>
      <c r="F556" s="395"/>
      <c r="G556" s="395"/>
      <c r="H556" s="395"/>
      <c r="I556" s="472"/>
      <c r="J556" s="472"/>
      <c r="K556" s="394"/>
      <c r="L556" s="395"/>
      <c r="M556" s="395"/>
      <c r="N556" s="395"/>
      <c r="O556" s="396"/>
      <c r="P556" s="396"/>
      <c r="Q556" s="395"/>
      <c r="R556" s="395"/>
      <c r="S556" s="395"/>
      <c r="T556" s="395"/>
      <c r="U556" s="395"/>
      <c r="V556" s="472"/>
      <c r="W556" s="394"/>
      <c r="X556" s="395"/>
      <c r="Y556" s="395"/>
      <c r="Z556" s="395"/>
      <c r="AA556" s="396"/>
      <c r="AB556" s="396"/>
      <c r="AC556" s="395"/>
      <c r="AD556" s="395"/>
      <c r="AE556" s="395"/>
      <c r="AF556" s="395"/>
      <c r="AG556" s="395"/>
      <c r="AH556" s="472"/>
      <c r="AI556" s="489" t="str">
        <f t="shared" si="418"/>
        <v xml:space="preserve"> </v>
      </c>
      <c r="AJ556" s="397" t="str">
        <f t="shared" si="419"/>
        <v xml:space="preserve"> </v>
      </c>
      <c r="AK556" s="397" t="str">
        <f t="shared" si="420"/>
        <v xml:space="preserve"> </v>
      </c>
      <c r="AL556" s="397" t="str">
        <f t="shared" si="421"/>
        <v xml:space="preserve"> </v>
      </c>
      <c r="AM556" s="397" t="str">
        <f t="shared" si="422"/>
        <v xml:space="preserve"> </v>
      </c>
      <c r="AN556" s="397" t="str">
        <f t="shared" si="423"/>
        <v xml:space="preserve"> </v>
      </c>
      <c r="AO556" s="397" t="str">
        <f t="shared" si="424"/>
        <v xml:space="preserve"> </v>
      </c>
      <c r="AP556" s="397" t="str">
        <f t="shared" si="425"/>
        <v xml:space="preserve"> </v>
      </c>
      <c r="AQ556" s="397" t="str">
        <f t="shared" si="426"/>
        <v xml:space="preserve"> </v>
      </c>
      <c r="AR556" s="397" t="str">
        <f t="shared" si="427"/>
        <v xml:space="preserve"> </v>
      </c>
      <c r="AS556" s="397" t="str">
        <f t="shared" si="428"/>
        <v xml:space="preserve"> </v>
      </c>
      <c r="AT556" s="398" t="str">
        <f t="shared" si="429"/>
        <v xml:space="preserve"> </v>
      </c>
      <c r="AU556" s="379"/>
      <c r="AV556" s="395"/>
      <c r="AW556" s="472"/>
      <c r="AX556" s="400"/>
      <c r="AY556" s="395"/>
      <c r="AZ556" s="472"/>
      <c r="BA556" s="489" t="str">
        <f t="shared" si="430"/>
        <v xml:space="preserve"> </v>
      </c>
      <c r="BB556" s="397" t="str">
        <f t="shared" si="431"/>
        <v xml:space="preserve"> </v>
      </c>
      <c r="BC556" s="398" t="str">
        <f t="shared" si="432"/>
        <v xml:space="preserve"> </v>
      </c>
      <c r="BD556" s="401"/>
      <c r="BE556" s="402"/>
      <c r="BF556" s="472"/>
      <c r="BG556" s="403"/>
      <c r="BH556" s="402"/>
      <c r="BI556" s="472"/>
      <c r="BJ556" s="403"/>
      <c r="BK556" s="402"/>
      <c r="BL556" s="472"/>
      <c r="BM556" s="403"/>
      <c r="BN556" s="402"/>
      <c r="BO556" s="472"/>
      <c r="BP556" s="490" t="str">
        <f t="shared" si="433"/>
        <v/>
      </c>
      <c r="BQ556" s="475" t="str">
        <f t="shared" si="434"/>
        <v/>
      </c>
      <c r="BR556" s="405" t="str">
        <f t="shared" si="435"/>
        <v/>
      </c>
      <c r="BS556" s="605">
        <v>2400</v>
      </c>
      <c r="BT556" s="553">
        <v>2059</v>
      </c>
      <c r="BU556" s="553">
        <v>2029</v>
      </c>
      <c r="BV556" s="553">
        <v>2008</v>
      </c>
      <c r="BW556" s="553">
        <v>1989</v>
      </c>
      <c r="BX556" s="554">
        <v>2031</v>
      </c>
      <c r="BY556" s="568">
        <v>34</v>
      </c>
      <c r="BZ556" s="565">
        <v>788</v>
      </c>
      <c r="CA556" s="565">
        <v>810</v>
      </c>
      <c r="CB556" s="565">
        <v>772</v>
      </c>
      <c r="CC556" s="565">
        <v>788</v>
      </c>
      <c r="CD556" s="565">
        <v>743</v>
      </c>
      <c r="CE556" s="565">
        <v>768</v>
      </c>
      <c r="CF556" s="553">
        <v>842</v>
      </c>
      <c r="CG556" s="564"/>
      <c r="CH556" s="565"/>
      <c r="CI556" s="565"/>
      <c r="CJ556" s="565"/>
      <c r="CK556" s="565"/>
      <c r="CL556" s="553">
        <v>3</v>
      </c>
      <c r="CM556" s="565"/>
      <c r="CN556" s="472"/>
      <c r="CO556" s="489">
        <f t="shared" si="436"/>
        <v>34</v>
      </c>
      <c r="CP556" s="397">
        <f t="shared" si="437"/>
        <v>788</v>
      </c>
      <c r="CQ556" s="397">
        <f t="shared" si="438"/>
        <v>810</v>
      </c>
      <c r="CR556" s="397">
        <f t="shared" si="439"/>
        <v>772</v>
      </c>
      <c r="CS556" s="397">
        <f t="shared" si="440"/>
        <v>788</v>
      </c>
      <c r="CT556" s="397">
        <f t="shared" si="441"/>
        <v>740</v>
      </c>
      <c r="CU556" s="397">
        <f t="shared" si="442"/>
        <v>768</v>
      </c>
      <c r="CV556" s="491">
        <f t="shared" si="443"/>
        <v>842</v>
      </c>
      <c r="CW556" s="379">
        <v>376</v>
      </c>
      <c r="CX556" s="399">
        <v>443</v>
      </c>
      <c r="CY556" s="472">
        <v>431</v>
      </c>
      <c r="CZ556" s="400">
        <v>110</v>
      </c>
      <c r="DA556" s="399">
        <v>89</v>
      </c>
      <c r="DB556" s="472">
        <v>120</v>
      </c>
      <c r="DC556" s="404">
        <f t="shared" si="444"/>
        <v>254</v>
      </c>
      <c r="DD556" s="404">
        <f t="shared" si="445"/>
        <v>236</v>
      </c>
      <c r="DE556" s="405">
        <f t="shared" si="446"/>
        <v>291</v>
      </c>
      <c r="DF556" s="379">
        <v>57</v>
      </c>
      <c r="DG556" s="399">
        <v>58</v>
      </c>
      <c r="DH556" s="553">
        <v>58</v>
      </c>
      <c r="DI556" s="400">
        <v>3</v>
      </c>
      <c r="DJ556" s="492">
        <v>88</v>
      </c>
      <c r="DK556" s="553">
        <v>74</v>
      </c>
      <c r="DL556" s="400">
        <v>96</v>
      </c>
      <c r="DM556" s="399">
        <v>127</v>
      </c>
      <c r="DN556" s="553">
        <v>120</v>
      </c>
      <c r="DO556" s="400">
        <v>192</v>
      </c>
      <c r="DP556" s="399">
        <v>165</v>
      </c>
      <c r="DQ556" s="553">
        <v>231</v>
      </c>
      <c r="DR556" s="404">
        <f t="shared" si="447"/>
        <v>427</v>
      </c>
      <c r="DS556" s="404">
        <f t="shared" si="448"/>
        <v>438</v>
      </c>
      <c r="DT556" s="405">
        <f t="shared" si="449"/>
        <v>331</v>
      </c>
      <c r="EE556" s="411"/>
    </row>
    <row r="557" spans="1:135">
      <c r="A557" s="512" t="s">
        <v>511</v>
      </c>
      <c r="B557" s="561" t="s">
        <v>339</v>
      </c>
      <c r="C557" s="512">
        <v>420398</v>
      </c>
      <c r="D557" s="512">
        <v>8</v>
      </c>
      <c r="E557" s="395"/>
      <c r="F557" s="395"/>
      <c r="G557" s="395"/>
      <c r="H557" s="395"/>
      <c r="I557" s="472"/>
      <c r="J557" s="472"/>
      <c r="K557" s="394"/>
      <c r="L557" s="395"/>
      <c r="M557" s="395"/>
      <c r="N557" s="395"/>
      <c r="O557" s="396"/>
      <c r="P557" s="396"/>
      <c r="Q557" s="395"/>
      <c r="R557" s="395"/>
      <c r="S557" s="395"/>
      <c r="T557" s="395"/>
      <c r="U557" s="395"/>
      <c r="V557" s="472"/>
      <c r="W557" s="394"/>
      <c r="X557" s="395"/>
      <c r="Y557" s="395"/>
      <c r="Z557" s="395"/>
      <c r="AA557" s="396"/>
      <c r="AB557" s="396"/>
      <c r="AC557" s="395"/>
      <c r="AD557" s="395"/>
      <c r="AE557" s="395"/>
      <c r="AF557" s="395"/>
      <c r="AG557" s="395"/>
      <c r="AH557" s="472"/>
      <c r="AI557" s="489" t="str">
        <f t="shared" si="418"/>
        <v xml:space="preserve"> </v>
      </c>
      <c r="AJ557" s="397" t="str">
        <f t="shared" si="419"/>
        <v xml:space="preserve"> </v>
      </c>
      <c r="AK557" s="397" t="str">
        <f t="shared" si="420"/>
        <v xml:space="preserve"> </v>
      </c>
      <c r="AL557" s="397" t="str">
        <f t="shared" si="421"/>
        <v xml:space="preserve"> </v>
      </c>
      <c r="AM557" s="397" t="str">
        <f t="shared" si="422"/>
        <v xml:space="preserve"> </v>
      </c>
      <c r="AN557" s="397" t="str">
        <f t="shared" si="423"/>
        <v xml:space="preserve"> </v>
      </c>
      <c r="AO557" s="397" t="str">
        <f t="shared" si="424"/>
        <v xml:space="preserve"> </v>
      </c>
      <c r="AP557" s="397" t="str">
        <f t="shared" si="425"/>
        <v xml:space="preserve"> </v>
      </c>
      <c r="AQ557" s="397" t="str">
        <f t="shared" si="426"/>
        <v xml:space="preserve"> </v>
      </c>
      <c r="AR557" s="397" t="str">
        <f t="shared" si="427"/>
        <v xml:space="preserve"> </v>
      </c>
      <c r="AS557" s="397" t="str">
        <f t="shared" si="428"/>
        <v xml:space="preserve"> </v>
      </c>
      <c r="AT557" s="398" t="str">
        <f t="shared" si="429"/>
        <v xml:space="preserve"> </v>
      </c>
      <c r="AU557" s="379"/>
      <c r="AV557" s="395"/>
      <c r="AW557" s="472"/>
      <c r="AX557" s="400"/>
      <c r="AY557" s="395"/>
      <c r="AZ557" s="472"/>
      <c r="BA557" s="489" t="str">
        <f t="shared" si="430"/>
        <v xml:space="preserve"> </v>
      </c>
      <c r="BB557" s="397" t="str">
        <f t="shared" si="431"/>
        <v xml:space="preserve"> </v>
      </c>
      <c r="BC557" s="398" t="str">
        <f t="shared" si="432"/>
        <v xml:space="preserve"> </v>
      </c>
      <c r="BD557" s="401"/>
      <c r="BE557" s="402"/>
      <c r="BF557" s="472"/>
      <c r="BG557" s="403"/>
      <c r="BH557" s="402"/>
      <c r="BI557" s="472"/>
      <c r="BJ557" s="403"/>
      <c r="BK557" s="402"/>
      <c r="BL557" s="472"/>
      <c r="BM557" s="403"/>
      <c r="BN557" s="402"/>
      <c r="BO557" s="472"/>
      <c r="BP557" s="490" t="str">
        <f t="shared" si="433"/>
        <v/>
      </c>
      <c r="BQ557" s="475" t="str">
        <f t="shared" si="434"/>
        <v/>
      </c>
      <c r="BR557" s="405" t="str">
        <f t="shared" si="435"/>
        <v/>
      </c>
      <c r="BS557" s="605">
        <v>1267</v>
      </c>
      <c r="BT557" s="553">
        <v>1371</v>
      </c>
      <c r="BU557" s="553">
        <v>1345</v>
      </c>
      <c r="BV557" s="553">
        <v>1491</v>
      </c>
      <c r="BW557" s="553">
        <v>1645</v>
      </c>
      <c r="BX557" s="554">
        <v>1520</v>
      </c>
      <c r="BY557" s="564">
        <v>362</v>
      </c>
      <c r="BZ557" s="565">
        <v>555</v>
      </c>
      <c r="CA557" s="565">
        <v>683</v>
      </c>
      <c r="CB557" s="565">
        <v>733</v>
      </c>
      <c r="CC557" s="565">
        <v>640</v>
      </c>
      <c r="CD557" s="565">
        <v>676</v>
      </c>
      <c r="CE557" s="565">
        <v>577</v>
      </c>
      <c r="CF557" s="553">
        <v>563</v>
      </c>
      <c r="CG557" s="564"/>
      <c r="CH557" s="565"/>
      <c r="CI557" s="565"/>
      <c r="CJ557" s="565"/>
      <c r="CK557" s="565"/>
      <c r="CL557" s="553">
        <v>6</v>
      </c>
      <c r="CM557" s="565"/>
      <c r="CN557" s="472"/>
      <c r="CO557" s="489">
        <f t="shared" si="436"/>
        <v>362</v>
      </c>
      <c r="CP557" s="397">
        <f t="shared" si="437"/>
        <v>555</v>
      </c>
      <c r="CQ557" s="397">
        <f t="shared" si="438"/>
        <v>683</v>
      </c>
      <c r="CR557" s="397">
        <f t="shared" si="439"/>
        <v>733</v>
      </c>
      <c r="CS557" s="397">
        <f t="shared" si="440"/>
        <v>640</v>
      </c>
      <c r="CT557" s="397">
        <f t="shared" si="441"/>
        <v>670</v>
      </c>
      <c r="CU557" s="397">
        <f t="shared" si="442"/>
        <v>577</v>
      </c>
      <c r="CV557" s="491">
        <f t="shared" si="443"/>
        <v>563</v>
      </c>
      <c r="CW557" s="379">
        <v>446</v>
      </c>
      <c r="CX557" s="399">
        <v>400</v>
      </c>
      <c r="CY557" s="472">
        <v>380</v>
      </c>
      <c r="CZ557" s="400">
        <v>47</v>
      </c>
      <c r="DA557" s="399">
        <v>44</v>
      </c>
      <c r="DB557" s="472">
        <v>41</v>
      </c>
      <c r="DC557" s="404">
        <f t="shared" si="444"/>
        <v>177</v>
      </c>
      <c r="DD557" s="404">
        <f t="shared" si="445"/>
        <v>133</v>
      </c>
      <c r="DE557" s="405">
        <f t="shared" si="446"/>
        <v>142</v>
      </c>
      <c r="DF557" s="379">
        <v>75</v>
      </c>
      <c r="DG557" s="399">
        <v>66</v>
      </c>
      <c r="DH557" s="553">
        <v>64</v>
      </c>
      <c r="DI557" s="400">
        <v>45</v>
      </c>
      <c r="DJ557" s="399">
        <v>85</v>
      </c>
      <c r="DK557" s="553">
        <v>128</v>
      </c>
      <c r="DL557" s="400">
        <v>158</v>
      </c>
      <c r="DM557" s="399">
        <v>143</v>
      </c>
      <c r="DN557" s="553">
        <v>130</v>
      </c>
      <c r="DO557" s="400">
        <v>127</v>
      </c>
      <c r="DP557" s="399">
        <v>96</v>
      </c>
      <c r="DQ557" s="553">
        <v>158</v>
      </c>
      <c r="DR557" s="404">
        <f t="shared" si="447"/>
        <v>373</v>
      </c>
      <c r="DS557" s="404">
        <f t="shared" si="448"/>
        <v>335</v>
      </c>
      <c r="DT557" s="405">
        <f t="shared" si="449"/>
        <v>318</v>
      </c>
      <c r="EE557" s="411"/>
    </row>
    <row r="558" spans="1:135">
      <c r="A558" s="512" t="s">
        <v>511</v>
      </c>
      <c r="B558" s="561" t="s">
        <v>340</v>
      </c>
      <c r="C558" s="512">
        <v>246354</v>
      </c>
      <c r="D558" s="512">
        <v>8</v>
      </c>
      <c r="E558" s="395"/>
      <c r="F558" s="395"/>
      <c r="G558" s="395"/>
      <c r="H558" s="395"/>
      <c r="I558" s="472"/>
      <c r="J558" s="472"/>
      <c r="K558" s="394"/>
      <c r="L558" s="395"/>
      <c r="M558" s="395"/>
      <c r="N558" s="395"/>
      <c r="O558" s="396"/>
      <c r="P558" s="396"/>
      <c r="Q558" s="395"/>
      <c r="R558" s="395"/>
      <c r="S558" s="395"/>
      <c r="T558" s="395"/>
      <c r="U558" s="395"/>
      <c r="V558" s="472"/>
      <c r="W558" s="394"/>
      <c r="X558" s="395"/>
      <c r="Y558" s="395"/>
      <c r="Z558" s="395"/>
      <c r="AA558" s="396"/>
      <c r="AB558" s="396"/>
      <c r="AC558" s="395"/>
      <c r="AD558" s="395"/>
      <c r="AE558" s="395"/>
      <c r="AF558" s="395"/>
      <c r="AG558" s="395"/>
      <c r="AH558" s="472"/>
      <c r="AI558" s="489" t="str">
        <f t="shared" si="418"/>
        <v xml:space="preserve"> </v>
      </c>
      <c r="AJ558" s="397" t="str">
        <f t="shared" si="419"/>
        <v xml:space="preserve"> </v>
      </c>
      <c r="AK558" s="397" t="str">
        <f t="shared" si="420"/>
        <v xml:space="preserve"> </v>
      </c>
      <c r="AL558" s="397" t="str">
        <f t="shared" si="421"/>
        <v xml:space="preserve"> </v>
      </c>
      <c r="AM558" s="397" t="str">
        <f t="shared" si="422"/>
        <v xml:space="preserve"> </v>
      </c>
      <c r="AN558" s="397" t="str">
        <f t="shared" si="423"/>
        <v xml:space="preserve"> </v>
      </c>
      <c r="AO558" s="397" t="str">
        <f t="shared" si="424"/>
        <v xml:space="preserve"> </v>
      </c>
      <c r="AP558" s="397" t="str">
        <f t="shared" si="425"/>
        <v xml:space="preserve"> </v>
      </c>
      <c r="AQ558" s="397" t="str">
        <f t="shared" si="426"/>
        <v xml:space="preserve"> </v>
      </c>
      <c r="AR558" s="397" t="str">
        <f t="shared" si="427"/>
        <v xml:space="preserve"> </v>
      </c>
      <c r="AS558" s="397" t="str">
        <f t="shared" si="428"/>
        <v xml:space="preserve"> </v>
      </c>
      <c r="AT558" s="398" t="str">
        <f t="shared" si="429"/>
        <v xml:space="preserve"> </v>
      </c>
      <c r="AU558" s="379"/>
      <c r="AV558" s="395"/>
      <c r="AW558" s="472"/>
      <c r="AX558" s="400"/>
      <c r="AY558" s="395"/>
      <c r="AZ558" s="472"/>
      <c r="BA558" s="489" t="str">
        <f t="shared" si="430"/>
        <v xml:space="preserve"> </v>
      </c>
      <c r="BB558" s="397" t="str">
        <f t="shared" si="431"/>
        <v xml:space="preserve"> </v>
      </c>
      <c r="BC558" s="398" t="str">
        <f t="shared" si="432"/>
        <v xml:space="preserve"> </v>
      </c>
      <c r="BD558" s="401"/>
      <c r="BE558" s="402"/>
      <c r="BF558" s="472"/>
      <c r="BG558" s="403"/>
      <c r="BH558" s="402"/>
      <c r="BI558" s="472"/>
      <c r="BJ558" s="403"/>
      <c r="BK558" s="402"/>
      <c r="BL558" s="472"/>
      <c r="BM558" s="403"/>
      <c r="BN558" s="402"/>
      <c r="BO558" s="472"/>
      <c r="BP558" s="490" t="str">
        <f t="shared" si="433"/>
        <v/>
      </c>
      <c r="BQ558" s="475" t="str">
        <f t="shared" si="434"/>
        <v/>
      </c>
      <c r="BR558" s="405" t="str">
        <f t="shared" si="435"/>
        <v/>
      </c>
      <c r="BS558" s="605">
        <v>1352</v>
      </c>
      <c r="BT558" s="553">
        <v>1392</v>
      </c>
      <c r="BU558" s="553">
        <v>1320</v>
      </c>
      <c r="BV558" s="553">
        <v>1276</v>
      </c>
      <c r="BW558" s="553">
        <v>1175</v>
      </c>
      <c r="BX558" s="554">
        <v>1286</v>
      </c>
      <c r="BY558" s="564">
        <v>754</v>
      </c>
      <c r="BZ558" s="565">
        <v>826</v>
      </c>
      <c r="CA558" s="565">
        <v>858</v>
      </c>
      <c r="CB558" s="565">
        <v>798</v>
      </c>
      <c r="CC558" s="565">
        <v>819</v>
      </c>
      <c r="CD558" s="565">
        <v>759</v>
      </c>
      <c r="CE558" s="565">
        <v>726</v>
      </c>
      <c r="CF558" s="553">
        <v>809</v>
      </c>
      <c r="CG558" s="564"/>
      <c r="CH558" s="565"/>
      <c r="CI558" s="565"/>
      <c r="CJ558" s="565"/>
      <c r="CK558" s="565"/>
      <c r="CL558" s="553">
        <v>6</v>
      </c>
      <c r="CM558" s="565"/>
      <c r="CN558" s="472"/>
      <c r="CO558" s="489">
        <f t="shared" si="436"/>
        <v>754</v>
      </c>
      <c r="CP558" s="397">
        <f t="shared" si="437"/>
        <v>826</v>
      </c>
      <c r="CQ558" s="397">
        <f t="shared" si="438"/>
        <v>858</v>
      </c>
      <c r="CR558" s="397">
        <f t="shared" si="439"/>
        <v>798</v>
      </c>
      <c r="CS558" s="397">
        <f t="shared" si="440"/>
        <v>819</v>
      </c>
      <c r="CT558" s="397">
        <f t="shared" si="441"/>
        <v>753</v>
      </c>
      <c r="CU558" s="397">
        <f t="shared" si="442"/>
        <v>726</v>
      </c>
      <c r="CV558" s="491">
        <f t="shared" si="443"/>
        <v>809</v>
      </c>
      <c r="CW558" s="379">
        <v>433</v>
      </c>
      <c r="CX558" s="399">
        <v>442</v>
      </c>
      <c r="CY558" s="472">
        <v>447</v>
      </c>
      <c r="CZ558" s="400">
        <v>41</v>
      </c>
      <c r="DA558" s="399">
        <v>43</v>
      </c>
      <c r="DB558" s="472">
        <v>57</v>
      </c>
      <c r="DC558" s="404">
        <f t="shared" si="444"/>
        <v>279</v>
      </c>
      <c r="DD558" s="404">
        <f t="shared" si="445"/>
        <v>241</v>
      </c>
      <c r="DE558" s="405">
        <f t="shared" si="446"/>
        <v>305</v>
      </c>
      <c r="DF558" s="379">
        <v>49</v>
      </c>
      <c r="DG558" s="399">
        <v>49</v>
      </c>
      <c r="DH558" s="553">
        <v>43</v>
      </c>
      <c r="DI558" s="400">
        <v>96</v>
      </c>
      <c r="DJ558" s="399">
        <v>91</v>
      </c>
      <c r="DK558" s="553">
        <v>104</v>
      </c>
      <c r="DL558" s="400">
        <v>188</v>
      </c>
      <c r="DM558" s="399">
        <v>191</v>
      </c>
      <c r="DN558" s="553">
        <v>146</v>
      </c>
      <c r="DO558" s="400">
        <v>67</v>
      </c>
      <c r="DP558" s="399">
        <v>53</v>
      </c>
      <c r="DQ558" s="553">
        <v>129</v>
      </c>
      <c r="DR558" s="404">
        <f t="shared" si="447"/>
        <v>494</v>
      </c>
      <c r="DS558" s="404">
        <f t="shared" si="448"/>
        <v>526</v>
      </c>
      <c r="DT558" s="405">
        <f t="shared" si="449"/>
        <v>435</v>
      </c>
      <c r="EE558" s="411"/>
    </row>
    <row r="559" spans="1:135">
      <c r="A559" s="512" t="s">
        <v>511</v>
      </c>
      <c r="B559" s="511" t="s">
        <v>341</v>
      </c>
      <c r="C559" s="512">
        <v>227766</v>
      </c>
      <c r="D559" s="512">
        <v>8</v>
      </c>
      <c r="E559" s="395"/>
      <c r="F559" s="395"/>
      <c r="G559" s="395"/>
      <c r="H559" s="395"/>
      <c r="I559" s="472"/>
      <c r="J559" s="472"/>
      <c r="K559" s="394"/>
      <c r="L559" s="395"/>
      <c r="M559" s="395"/>
      <c r="N559" s="395"/>
      <c r="O559" s="396"/>
      <c r="P559" s="396"/>
      <c r="Q559" s="395"/>
      <c r="R559" s="395"/>
      <c r="S559" s="395"/>
      <c r="T559" s="395"/>
      <c r="U559" s="395"/>
      <c r="V559" s="472"/>
      <c r="W559" s="394"/>
      <c r="X559" s="395"/>
      <c r="Y559" s="395"/>
      <c r="Z559" s="395"/>
      <c r="AA559" s="396"/>
      <c r="AB559" s="396"/>
      <c r="AC559" s="395"/>
      <c r="AD559" s="395"/>
      <c r="AE559" s="395"/>
      <c r="AF559" s="395"/>
      <c r="AG559" s="395"/>
      <c r="AH559" s="472"/>
      <c r="AI559" s="489" t="str">
        <f t="shared" si="418"/>
        <v xml:space="preserve"> </v>
      </c>
      <c r="AJ559" s="397" t="str">
        <f t="shared" si="419"/>
        <v xml:space="preserve"> </v>
      </c>
      <c r="AK559" s="397" t="str">
        <f t="shared" si="420"/>
        <v xml:space="preserve"> </v>
      </c>
      <c r="AL559" s="397" t="str">
        <f t="shared" si="421"/>
        <v xml:space="preserve"> </v>
      </c>
      <c r="AM559" s="397" t="str">
        <f t="shared" si="422"/>
        <v xml:space="preserve"> </v>
      </c>
      <c r="AN559" s="397" t="str">
        <f t="shared" si="423"/>
        <v xml:space="preserve"> </v>
      </c>
      <c r="AO559" s="397" t="str">
        <f t="shared" si="424"/>
        <v xml:space="preserve"> </v>
      </c>
      <c r="AP559" s="397" t="str">
        <f t="shared" si="425"/>
        <v xml:space="preserve"> </v>
      </c>
      <c r="AQ559" s="397" t="str">
        <f t="shared" si="426"/>
        <v xml:space="preserve"> </v>
      </c>
      <c r="AR559" s="397" t="str">
        <f t="shared" si="427"/>
        <v xml:space="preserve"> </v>
      </c>
      <c r="AS559" s="397" t="str">
        <f t="shared" si="428"/>
        <v xml:space="preserve"> </v>
      </c>
      <c r="AT559" s="398" t="str">
        <f t="shared" si="429"/>
        <v xml:space="preserve"> </v>
      </c>
      <c r="AU559" s="379"/>
      <c r="AV559" s="395"/>
      <c r="AW559" s="472"/>
      <c r="AX559" s="400"/>
      <c r="AY559" s="395"/>
      <c r="AZ559" s="472"/>
      <c r="BA559" s="489" t="str">
        <f t="shared" si="430"/>
        <v xml:space="preserve"> </v>
      </c>
      <c r="BB559" s="397" t="str">
        <f t="shared" si="431"/>
        <v xml:space="preserve"> </v>
      </c>
      <c r="BC559" s="398" t="str">
        <f t="shared" si="432"/>
        <v xml:space="preserve"> </v>
      </c>
      <c r="BD559" s="401"/>
      <c r="BE559" s="402"/>
      <c r="BF559" s="472"/>
      <c r="BG559" s="403"/>
      <c r="BH559" s="402"/>
      <c r="BI559" s="472"/>
      <c r="BJ559" s="403"/>
      <c r="BK559" s="402"/>
      <c r="BL559" s="472"/>
      <c r="BM559" s="403"/>
      <c r="BN559" s="402"/>
      <c r="BO559" s="472"/>
      <c r="BP559" s="490" t="str">
        <f t="shared" si="433"/>
        <v/>
      </c>
      <c r="BQ559" s="475" t="str">
        <f t="shared" si="434"/>
        <v/>
      </c>
      <c r="BR559" s="405" t="str">
        <f t="shared" si="435"/>
        <v/>
      </c>
      <c r="BS559" s="605">
        <v>3508</v>
      </c>
      <c r="BT559" s="553">
        <v>3110</v>
      </c>
      <c r="BU559" s="553">
        <v>3248</v>
      </c>
      <c r="BV559" s="553">
        <v>2686</v>
      </c>
      <c r="BW559" s="553">
        <v>2713</v>
      </c>
      <c r="BX559" s="554">
        <v>2710</v>
      </c>
      <c r="BY559" s="568">
        <v>181</v>
      </c>
      <c r="BZ559" s="565">
        <v>1369</v>
      </c>
      <c r="CA559" s="565">
        <v>1365</v>
      </c>
      <c r="CB559" s="565">
        <v>1001</v>
      </c>
      <c r="CC559" s="565">
        <v>1150</v>
      </c>
      <c r="CD559" s="565">
        <v>887</v>
      </c>
      <c r="CE559" s="565">
        <v>888</v>
      </c>
      <c r="CF559" s="553">
        <v>970</v>
      </c>
      <c r="CG559" s="564"/>
      <c r="CH559" s="565"/>
      <c r="CI559" s="565"/>
      <c r="CJ559" s="565"/>
      <c r="CK559" s="565"/>
      <c r="CL559" s="553">
        <v>6</v>
      </c>
      <c r="CM559" s="565"/>
      <c r="CN559" s="472"/>
      <c r="CO559" s="489">
        <f t="shared" si="436"/>
        <v>181</v>
      </c>
      <c r="CP559" s="397">
        <f t="shared" si="437"/>
        <v>1369</v>
      </c>
      <c r="CQ559" s="397">
        <f t="shared" si="438"/>
        <v>1365</v>
      </c>
      <c r="CR559" s="397">
        <f t="shared" si="439"/>
        <v>1001</v>
      </c>
      <c r="CS559" s="397">
        <f t="shared" si="440"/>
        <v>1150</v>
      </c>
      <c r="CT559" s="397">
        <f t="shared" si="441"/>
        <v>881</v>
      </c>
      <c r="CU559" s="397">
        <f t="shared" si="442"/>
        <v>888</v>
      </c>
      <c r="CV559" s="491">
        <f t="shared" si="443"/>
        <v>970</v>
      </c>
      <c r="CW559" s="379">
        <v>483</v>
      </c>
      <c r="CX559" s="399">
        <v>525</v>
      </c>
      <c r="CY559" s="472">
        <v>503</v>
      </c>
      <c r="CZ559" s="400">
        <v>123</v>
      </c>
      <c r="DA559" s="399">
        <v>118</v>
      </c>
      <c r="DB559" s="472">
        <v>147</v>
      </c>
      <c r="DC559" s="404">
        <f t="shared" si="444"/>
        <v>275</v>
      </c>
      <c r="DD559" s="404">
        <f t="shared" si="445"/>
        <v>245</v>
      </c>
      <c r="DE559" s="405">
        <f t="shared" si="446"/>
        <v>320</v>
      </c>
      <c r="DF559" s="379">
        <v>95</v>
      </c>
      <c r="DG559" s="399">
        <v>121</v>
      </c>
      <c r="DH559" s="553">
        <v>87</v>
      </c>
      <c r="DI559" s="400">
        <v>26</v>
      </c>
      <c r="DJ559" s="492">
        <v>185</v>
      </c>
      <c r="DK559" s="553">
        <v>185</v>
      </c>
      <c r="DL559" s="400">
        <v>161</v>
      </c>
      <c r="DM559" s="399">
        <v>190</v>
      </c>
      <c r="DN559" s="553">
        <v>140</v>
      </c>
      <c r="DO559" s="400">
        <v>245</v>
      </c>
      <c r="DP559" s="399">
        <v>260</v>
      </c>
      <c r="DQ559" s="553">
        <v>298</v>
      </c>
      <c r="DR559" s="404">
        <f t="shared" si="447"/>
        <v>500</v>
      </c>
      <c r="DS559" s="404">
        <f t="shared" si="448"/>
        <v>579</v>
      </c>
      <c r="DT559" s="405">
        <f t="shared" si="449"/>
        <v>356</v>
      </c>
      <c r="EE559" s="411"/>
    </row>
    <row r="560" spans="1:135">
      <c r="A560" s="512" t="s">
        <v>511</v>
      </c>
      <c r="B560" s="511" t="s">
        <v>342</v>
      </c>
      <c r="C560" s="512">
        <v>227924</v>
      </c>
      <c r="D560" s="512">
        <v>8</v>
      </c>
      <c r="E560" s="395"/>
      <c r="F560" s="395"/>
      <c r="G560" s="395"/>
      <c r="H560" s="395"/>
      <c r="I560" s="472"/>
      <c r="J560" s="472"/>
      <c r="K560" s="394"/>
      <c r="L560" s="395"/>
      <c r="M560" s="395"/>
      <c r="N560" s="395"/>
      <c r="O560" s="396"/>
      <c r="P560" s="396"/>
      <c r="Q560" s="395"/>
      <c r="R560" s="395"/>
      <c r="S560" s="395"/>
      <c r="T560" s="395"/>
      <c r="U560" s="395"/>
      <c r="V560" s="472"/>
      <c r="W560" s="394"/>
      <c r="X560" s="395"/>
      <c r="Y560" s="395"/>
      <c r="Z560" s="395"/>
      <c r="AA560" s="396"/>
      <c r="AB560" s="396"/>
      <c r="AC560" s="395"/>
      <c r="AD560" s="395"/>
      <c r="AE560" s="395"/>
      <c r="AF560" s="395"/>
      <c r="AG560" s="395"/>
      <c r="AH560" s="472"/>
      <c r="AI560" s="489" t="str">
        <f t="shared" si="418"/>
        <v xml:space="preserve"> </v>
      </c>
      <c r="AJ560" s="397" t="str">
        <f t="shared" si="419"/>
        <v xml:space="preserve"> </v>
      </c>
      <c r="AK560" s="397" t="str">
        <f t="shared" si="420"/>
        <v xml:space="preserve"> </v>
      </c>
      <c r="AL560" s="397" t="str">
        <f t="shared" si="421"/>
        <v xml:space="preserve"> </v>
      </c>
      <c r="AM560" s="397" t="str">
        <f t="shared" si="422"/>
        <v xml:space="preserve"> </v>
      </c>
      <c r="AN560" s="397" t="str">
        <f t="shared" si="423"/>
        <v xml:space="preserve"> </v>
      </c>
      <c r="AO560" s="397" t="str">
        <f t="shared" si="424"/>
        <v xml:space="preserve"> </v>
      </c>
      <c r="AP560" s="397" t="str">
        <f t="shared" si="425"/>
        <v xml:space="preserve"> </v>
      </c>
      <c r="AQ560" s="397" t="str">
        <f t="shared" si="426"/>
        <v xml:space="preserve"> </v>
      </c>
      <c r="AR560" s="397" t="str">
        <f t="shared" si="427"/>
        <v xml:space="preserve"> </v>
      </c>
      <c r="AS560" s="397" t="str">
        <f t="shared" si="428"/>
        <v xml:space="preserve"> </v>
      </c>
      <c r="AT560" s="398" t="str">
        <f t="shared" si="429"/>
        <v xml:space="preserve"> </v>
      </c>
      <c r="AU560" s="379"/>
      <c r="AV560" s="395"/>
      <c r="AW560" s="472"/>
      <c r="AX560" s="400"/>
      <c r="AY560" s="395"/>
      <c r="AZ560" s="472"/>
      <c r="BA560" s="489" t="str">
        <f t="shared" si="430"/>
        <v xml:space="preserve"> </v>
      </c>
      <c r="BB560" s="397" t="str">
        <f t="shared" si="431"/>
        <v xml:space="preserve"> </v>
      </c>
      <c r="BC560" s="398" t="str">
        <f t="shared" si="432"/>
        <v xml:space="preserve"> </v>
      </c>
      <c r="BD560" s="401"/>
      <c r="BE560" s="402"/>
      <c r="BF560" s="472"/>
      <c r="BG560" s="403"/>
      <c r="BH560" s="402"/>
      <c r="BI560" s="472"/>
      <c r="BJ560" s="403"/>
      <c r="BK560" s="402"/>
      <c r="BL560" s="472"/>
      <c r="BM560" s="403"/>
      <c r="BN560" s="402"/>
      <c r="BO560" s="472"/>
      <c r="BP560" s="490" t="str">
        <f t="shared" si="433"/>
        <v/>
      </c>
      <c r="BQ560" s="475" t="str">
        <f t="shared" si="434"/>
        <v/>
      </c>
      <c r="BR560" s="405" t="str">
        <f t="shared" si="435"/>
        <v/>
      </c>
      <c r="BS560" s="605">
        <v>3550</v>
      </c>
      <c r="BT560" s="553">
        <v>3638</v>
      </c>
      <c r="BU560" s="553">
        <v>3529</v>
      </c>
      <c r="BV560" s="553">
        <v>3284</v>
      </c>
      <c r="BW560" s="553">
        <v>3401</v>
      </c>
      <c r="BX560" s="554">
        <v>3303</v>
      </c>
      <c r="BY560" s="564">
        <v>1821</v>
      </c>
      <c r="BZ560" s="565">
        <v>2060</v>
      </c>
      <c r="CA560" s="565">
        <v>1928</v>
      </c>
      <c r="CB560" s="565">
        <v>1973</v>
      </c>
      <c r="CC560" s="565">
        <v>1853</v>
      </c>
      <c r="CD560" s="565">
        <v>1858</v>
      </c>
      <c r="CE560" s="565">
        <v>1997</v>
      </c>
      <c r="CF560" s="567">
        <v>1976</v>
      </c>
      <c r="CG560" s="564"/>
      <c r="CH560" s="565"/>
      <c r="CI560" s="565"/>
      <c r="CJ560" s="565"/>
      <c r="CK560" s="565"/>
      <c r="CL560" s="553">
        <v>18</v>
      </c>
      <c r="CM560" s="565"/>
      <c r="CN560" s="472"/>
      <c r="CO560" s="489">
        <f t="shared" si="436"/>
        <v>1821</v>
      </c>
      <c r="CP560" s="397">
        <f t="shared" si="437"/>
        <v>2060</v>
      </c>
      <c r="CQ560" s="397">
        <f t="shared" si="438"/>
        <v>1928</v>
      </c>
      <c r="CR560" s="397">
        <f t="shared" si="439"/>
        <v>1973</v>
      </c>
      <c r="CS560" s="397">
        <f t="shared" si="440"/>
        <v>1853</v>
      </c>
      <c r="CT560" s="397">
        <f t="shared" si="441"/>
        <v>1840</v>
      </c>
      <c r="CU560" s="397">
        <f t="shared" si="442"/>
        <v>1997</v>
      </c>
      <c r="CV560" s="491">
        <f t="shared" si="443"/>
        <v>1976</v>
      </c>
      <c r="CW560" s="379">
        <v>1059</v>
      </c>
      <c r="CX560" s="399">
        <v>1094</v>
      </c>
      <c r="CY560" s="472">
        <v>1132</v>
      </c>
      <c r="CZ560" s="400">
        <v>129</v>
      </c>
      <c r="DA560" s="399">
        <v>154</v>
      </c>
      <c r="DB560" s="472">
        <v>114</v>
      </c>
      <c r="DC560" s="404">
        <f t="shared" si="444"/>
        <v>652</v>
      </c>
      <c r="DD560" s="404">
        <f t="shared" si="445"/>
        <v>749</v>
      </c>
      <c r="DE560" s="405">
        <f t="shared" si="446"/>
        <v>730</v>
      </c>
      <c r="DF560" s="379">
        <v>43</v>
      </c>
      <c r="DG560" s="399">
        <v>45</v>
      </c>
      <c r="DH560" s="553">
        <v>39</v>
      </c>
      <c r="DI560" s="400">
        <v>109</v>
      </c>
      <c r="DJ560" s="399">
        <v>160</v>
      </c>
      <c r="DK560" s="553">
        <v>144</v>
      </c>
      <c r="DL560" s="400">
        <v>423</v>
      </c>
      <c r="DM560" s="399">
        <v>393</v>
      </c>
      <c r="DN560" s="553">
        <v>415</v>
      </c>
      <c r="DO560" s="400">
        <v>192</v>
      </c>
      <c r="DP560" s="399">
        <v>176</v>
      </c>
      <c r="DQ560" s="553">
        <v>337</v>
      </c>
      <c r="DR560" s="404">
        <f t="shared" si="447"/>
        <v>1315</v>
      </c>
      <c r="DS560" s="404">
        <f t="shared" si="448"/>
        <v>1239</v>
      </c>
      <c r="DT560" s="405">
        <f t="shared" si="449"/>
        <v>1049</v>
      </c>
      <c r="EE560" s="411"/>
    </row>
    <row r="561" spans="1:135">
      <c r="A561" s="512" t="s">
        <v>511</v>
      </c>
      <c r="B561" s="511" t="s">
        <v>343</v>
      </c>
      <c r="C561" s="512">
        <v>227979</v>
      </c>
      <c r="D561" s="512">
        <v>8</v>
      </c>
      <c r="E561" s="395"/>
      <c r="F561" s="395"/>
      <c r="G561" s="395"/>
      <c r="H561" s="395"/>
      <c r="I561" s="472"/>
      <c r="J561" s="472"/>
      <c r="K561" s="394"/>
      <c r="L561" s="395"/>
      <c r="M561" s="395"/>
      <c r="N561" s="395"/>
      <c r="O561" s="396"/>
      <c r="P561" s="396"/>
      <c r="Q561" s="395"/>
      <c r="R561" s="395"/>
      <c r="S561" s="395"/>
      <c r="T561" s="395"/>
      <c r="U561" s="395"/>
      <c r="V561" s="472"/>
      <c r="W561" s="394"/>
      <c r="X561" s="395"/>
      <c r="Y561" s="395"/>
      <c r="Z561" s="395"/>
      <c r="AA561" s="396"/>
      <c r="AB561" s="396"/>
      <c r="AC561" s="395"/>
      <c r="AD561" s="395"/>
      <c r="AE561" s="395"/>
      <c r="AF561" s="395"/>
      <c r="AG561" s="395"/>
      <c r="AH561" s="472"/>
      <c r="AI561" s="489" t="str">
        <f t="shared" si="418"/>
        <v xml:space="preserve"> </v>
      </c>
      <c r="AJ561" s="397" t="str">
        <f t="shared" si="419"/>
        <v xml:space="preserve"> </v>
      </c>
      <c r="AK561" s="397" t="str">
        <f t="shared" si="420"/>
        <v xml:space="preserve"> </v>
      </c>
      <c r="AL561" s="397" t="str">
        <f t="shared" si="421"/>
        <v xml:space="preserve"> </v>
      </c>
      <c r="AM561" s="397" t="str">
        <f t="shared" si="422"/>
        <v xml:space="preserve"> </v>
      </c>
      <c r="AN561" s="397" t="str">
        <f t="shared" si="423"/>
        <v xml:space="preserve"> </v>
      </c>
      <c r="AO561" s="397" t="str">
        <f t="shared" si="424"/>
        <v xml:space="preserve"> </v>
      </c>
      <c r="AP561" s="397" t="str">
        <f t="shared" si="425"/>
        <v xml:space="preserve"> </v>
      </c>
      <c r="AQ561" s="397" t="str">
        <f t="shared" si="426"/>
        <v xml:space="preserve"> </v>
      </c>
      <c r="AR561" s="397" t="str">
        <f t="shared" si="427"/>
        <v xml:space="preserve"> </v>
      </c>
      <c r="AS561" s="397" t="str">
        <f t="shared" si="428"/>
        <v xml:space="preserve"> </v>
      </c>
      <c r="AT561" s="398" t="str">
        <f t="shared" si="429"/>
        <v xml:space="preserve"> </v>
      </c>
      <c r="AU561" s="379"/>
      <c r="AV561" s="395"/>
      <c r="AW561" s="472"/>
      <c r="AX561" s="400"/>
      <c r="AY561" s="395"/>
      <c r="AZ561" s="472"/>
      <c r="BA561" s="489" t="str">
        <f t="shared" si="430"/>
        <v xml:space="preserve"> </v>
      </c>
      <c r="BB561" s="397" t="str">
        <f t="shared" si="431"/>
        <v xml:space="preserve"> </v>
      </c>
      <c r="BC561" s="398" t="str">
        <f t="shared" si="432"/>
        <v xml:space="preserve"> </v>
      </c>
      <c r="BD561" s="401"/>
      <c r="BE561" s="402"/>
      <c r="BF561" s="472"/>
      <c r="BG561" s="403"/>
      <c r="BH561" s="402"/>
      <c r="BI561" s="472"/>
      <c r="BJ561" s="403"/>
      <c r="BK561" s="402"/>
      <c r="BL561" s="472"/>
      <c r="BM561" s="403"/>
      <c r="BN561" s="402"/>
      <c r="BO561" s="472"/>
      <c r="BP561" s="490" t="str">
        <f t="shared" si="433"/>
        <v/>
      </c>
      <c r="BQ561" s="475" t="str">
        <f t="shared" si="434"/>
        <v/>
      </c>
      <c r="BR561" s="405" t="str">
        <f t="shared" si="435"/>
        <v/>
      </c>
      <c r="BS561" s="605">
        <v>5239</v>
      </c>
      <c r="BT561" s="553">
        <v>4263</v>
      </c>
      <c r="BU561" s="553">
        <v>5026</v>
      </c>
      <c r="BV561" s="553">
        <v>5334</v>
      </c>
      <c r="BW561" s="553">
        <v>5165</v>
      </c>
      <c r="BX561" s="554">
        <v>4854</v>
      </c>
      <c r="BY561" s="564">
        <v>2416</v>
      </c>
      <c r="BZ561" s="565">
        <v>2677</v>
      </c>
      <c r="CA561" s="565">
        <v>2594</v>
      </c>
      <c r="CB561" s="565">
        <v>2152</v>
      </c>
      <c r="CC561" s="565">
        <v>2708</v>
      </c>
      <c r="CD561" s="565">
        <v>2688</v>
      </c>
      <c r="CE561" s="565">
        <v>2735</v>
      </c>
      <c r="CF561" s="567">
        <v>2523</v>
      </c>
      <c r="CG561" s="564"/>
      <c r="CH561" s="565"/>
      <c r="CI561" s="565"/>
      <c r="CJ561" s="565"/>
      <c r="CK561" s="565"/>
      <c r="CL561" s="553">
        <v>15</v>
      </c>
      <c r="CM561" s="565"/>
      <c r="CN561" s="472"/>
      <c r="CO561" s="489">
        <f t="shared" si="436"/>
        <v>2416</v>
      </c>
      <c r="CP561" s="397">
        <f t="shared" si="437"/>
        <v>2677</v>
      </c>
      <c r="CQ561" s="397">
        <f t="shared" si="438"/>
        <v>2594</v>
      </c>
      <c r="CR561" s="397">
        <f t="shared" si="439"/>
        <v>2152</v>
      </c>
      <c r="CS561" s="397">
        <f t="shared" si="440"/>
        <v>2708</v>
      </c>
      <c r="CT561" s="397">
        <f t="shared" si="441"/>
        <v>2673</v>
      </c>
      <c r="CU561" s="397">
        <f t="shared" si="442"/>
        <v>2735</v>
      </c>
      <c r="CV561" s="491">
        <f t="shared" si="443"/>
        <v>2523</v>
      </c>
      <c r="CW561" s="379">
        <v>1536</v>
      </c>
      <c r="CX561" s="399">
        <v>1625</v>
      </c>
      <c r="CY561" s="472">
        <v>1499</v>
      </c>
      <c r="CZ561" s="400">
        <v>279</v>
      </c>
      <c r="DA561" s="399">
        <v>252</v>
      </c>
      <c r="DB561" s="472">
        <v>247</v>
      </c>
      <c r="DC561" s="404">
        <f t="shared" si="444"/>
        <v>858</v>
      </c>
      <c r="DD561" s="404">
        <f t="shared" si="445"/>
        <v>858</v>
      </c>
      <c r="DE561" s="405">
        <f t="shared" si="446"/>
        <v>777</v>
      </c>
      <c r="DF561" s="379">
        <v>240</v>
      </c>
      <c r="DG561" s="399">
        <v>311</v>
      </c>
      <c r="DH561" s="553">
        <v>310</v>
      </c>
      <c r="DI561" s="400">
        <v>414</v>
      </c>
      <c r="DJ561" s="399">
        <v>476</v>
      </c>
      <c r="DK561" s="553">
        <v>537</v>
      </c>
      <c r="DL561" s="400">
        <v>438</v>
      </c>
      <c r="DM561" s="399">
        <v>517</v>
      </c>
      <c r="DN561" s="553">
        <v>513</v>
      </c>
      <c r="DO561" s="400">
        <v>423</v>
      </c>
      <c r="DP561" s="399">
        <v>494</v>
      </c>
      <c r="DQ561" s="553">
        <v>680</v>
      </c>
      <c r="DR561" s="404">
        <f t="shared" si="447"/>
        <v>1051</v>
      </c>
      <c r="DS561" s="404">
        <f t="shared" si="448"/>
        <v>1386</v>
      </c>
      <c r="DT561" s="405">
        <f t="shared" si="449"/>
        <v>1170</v>
      </c>
      <c r="EE561" s="411"/>
    </row>
    <row r="562" spans="1:135">
      <c r="A562" s="512" t="s">
        <v>511</v>
      </c>
      <c r="B562" s="511" t="s">
        <v>344</v>
      </c>
      <c r="C562" s="512">
        <v>228158</v>
      </c>
      <c r="D562" s="512">
        <v>8</v>
      </c>
      <c r="E562" s="395"/>
      <c r="F562" s="395"/>
      <c r="G562" s="395"/>
      <c r="H562" s="395"/>
      <c r="I562" s="472"/>
      <c r="J562" s="472"/>
      <c r="K562" s="394"/>
      <c r="L562" s="395"/>
      <c r="M562" s="395"/>
      <c r="N562" s="395"/>
      <c r="O562" s="396"/>
      <c r="P562" s="396"/>
      <c r="Q562" s="395"/>
      <c r="R562" s="395"/>
      <c r="S562" s="395"/>
      <c r="T562" s="395"/>
      <c r="U562" s="395"/>
      <c r="V562" s="472"/>
      <c r="W562" s="394"/>
      <c r="X562" s="395"/>
      <c r="Y562" s="395"/>
      <c r="Z562" s="395"/>
      <c r="AA562" s="396"/>
      <c r="AB562" s="396"/>
      <c r="AC562" s="395"/>
      <c r="AD562" s="395"/>
      <c r="AE562" s="395"/>
      <c r="AF562" s="395"/>
      <c r="AG562" s="395"/>
      <c r="AH562" s="472"/>
      <c r="AI562" s="489" t="str">
        <f t="shared" si="418"/>
        <v xml:space="preserve"> </v>
      </c>
      <c r="AJ562" s="397" t="str">
        <f t="shared" si="419"/>
        <v xml:space="preserve"> </v>
      </c>
      <c r="AK562" s="397" t="str">
        <f t="shared" si="420"/>
        <v xml:space="preserve"> </v>
      </c>
      <c r="AL562" s="397" t="str">
        <f t="shared" si="421"/>
        <v xml:space="preserve"> </v>
      </c>
      <c r="AM562" s="397" t="str">
        <f t="shared" si="422"/>
        <v xml:space="preserve"> </v>
      </c>
      <c r="AN562" s="397" t="str">
        <f t="shared" si="423"/>
        <v xml:space="preserve"> </v>
      </c>
      <c r="AO562" s="397" t="str">
        <f t="shared" si="424"/>
        <v xml:space="preserve"> </v>
      </c>
      <c r="AP562" s="397" t="str">
        <f t="shared" si="425"/>
        <v xml:space="preserve"> </v>
      </c>
      <c r="AQ562" s="397" t="str">
        <f t="shared" si="426"/>
        <v xml:space="preserve"> </v>
      </c>
      <c r="AR562" s="397" t="str">
        <f t="shared" si="427"/>
        <v xml:space="preserve"> </v>
      </c>
      <c r="AS562" s="397" t="str">
        <f t="shared" si="428"/>
        <v xml:space="preserve"> </v>
      </c>
      <c r="AT562" s="398" t="str">
        <f t="shared" si="429"/>
        <v xml:space="preserve"> </v>
      </c>
      <c r="AU562" s="379"/>
      <c r="AV562" s="395"/>
      <c r="AW562" s="472"/>
      <c r="AX562" s="400"/>
      <c r="AY562" s="395"/>
      <c r="AZ562" s="472"/>
      <c r="BA562" s="489" t="str">
        <f t="shared" si="430"/>
        <v xml:space="preserve"> </v>
      </c>
      <c r="BB562" s="397" t="str">
        <f t="shared" si="431"/>
        <v xml:space="preserve"> </v>
      </c>
      <c r="BC562" s="398" t="str">
        <f t="shared" si="432"/>
        <v xml:space="preserve"> </v>
      </c>
      <c r="BD562" s="401"/>
      <c r="BE562" s="402"/>
      <c r="BF562" s="472"/>
      <c r="BG562" s="403"/>
      <c r="BH562" s="402"/>
      <c r="BI562" s="472"/>
      <c r="BJ562" s="403"/>
      <c r="BK562" s="402"/>
      <c r="BL562" s="472"/>
      <c r="BM562" s="403"/>
      <c r="BN562" s="402"/>
      <c r="BO562" s="472"/>
      <c r="BP562" s="490" t="str">
        <f t="shared" si="433"/>
        <v/>
      </c>
      <c r="BQ562" s="475" t="str">
        <f t="shared" si="434"/>
        <v/>
      </c>
      <c r="BR562" s="405" t="str">
        <f t="shared" si="435"/>
        <v/>
      </c>
      <c r="BS562" s="605">
        <v>2660</v>
      </c>
      <c r="BT562" s="553">
        <v>2826</v>
      </c>
      <c r="BU562" s="553">
        <v>2673</v>
      </c>
      <c r="BV562" s="553">
        <v>2441</v>
      </c>
      <c r="BW562" s="553">
        <v>2490</v>
      </c>
      <c r="BX562" s="554">
        <v>1946</v>
      </c>
      <c r="BY562" s="564">
        <v>1175</v>
      </c>
      <c r="BZ562" s="565">
        <v>1391</v>
      </c>
      <c r="CA562" s="565">
        <v>1465</v>
      </c>
      <c r="CB562" s="565">
        <v>1455</v>
      </c>
      <c r="CC562" s="565">
        <v>1339</v>
      </c>
      <c r="CD562" s="565">
        <v>1128</v>
      </c>
      <c r="CE562" s="565">
        <v>1108</v>
      </c>
      <c r="CF562" s="567">
        <v>1457</v>
      </c>
      <c r="CG562" s="564"/>
      <c r="CH562" s="565"/>
      <c r="CI562" s="565"/>
      <c r="CJ562" s="565"/>
      <c r="CK562" s="565"/>
      <c r="CL562" s="553">
        <v>11</v>
      </c>
      <c r="CM562" s="565"/>
      <c r="CN562" s="472"/>
      <c r="CO562" s="489">
        <f t="shared" si="436"/>
        <v>1175</v>
      </c>
      <c r="CP562" s="397">
        <f t="shared" si="437"/>
        <v>1391</v>
      </c>
      <c r="CQ562" s="397">
        <f t="shared" si="438"/>
        <v>1465</v>
      </c>
      <c r="CR562" s="397">
        <f t="shared" si="439"/>
        <v>1455</v>
      </c>
      <c r="CS562" s="397">
        <f t="shared" si="440"/>
        <v>1339</v>
      </c>
      <c r="CT562" s="397">
        <f t="shared" si="441"/>
        <v>1117</v>
      </c>
      <c r="CU562" s="397">
        <f t="shared" si="442"/>
        <v>1108</v>
      </c>
      <c r="CV562" s="491">
        <f t="shared" si="443"/>
        <v>1457</v>
      </c>
      <c r="CW562" s="379">
        <v>542</v>
      </c>
      <c r="CX562" s="399">
        <v>551</v>
      </c>
      <c r="CY562" s="472">
        <v>718</v>
      </c>
      <c r="CZ562" s="400">
        <v>106</v>
      </c>
      <c r="DA562" s="399">
        <v>112</v>
      </c>
      <c r="DB562" s="472">
        <v>125</v>
      </c>
      <c r="DC562" s="404">
        <f t="shared" si="444"/>
        <v>469</v>
      </c>
      <c r="DD562" s="404">
        <f t="shared" si="445"/>
        <v>445</v>
      </c>
      <c r="DE562" s="405">
        <f t="shared" si="446"/>
        <v>614</v>
      </c>
      <c r="DF562" s="379">
        <v>158</v>
      </c>
      <c r="DG562" s="399">
        <v>152</v>
      </c>
      <c r="DH562" s="553">
        <v>158</v>
      </c>
      <c r="DI562" s="400">
        <v>260</v>
      </c>
      <c r="DJ562" s="399">
        <v>280</v>
      </c>
      <c r="DK562" s="553">
        <v>296</v>
      </c>
      <c r="DL562" s="400">
        <v>173</v>
      </c>
      <c r="DM562" s="399">
        <v>167</v>
      </c>
      <c r="DN562" s="553">
        <v>153</v>
      </c>
      <c r="DO562" s="400">
        <v>321</v>
      </c>
      <c r="DP562" s="399">
        <v>355</v>
      </c>
      <c r="DQ562" s="553">
        <v>257</v>
      </c>
      <c r="DR562" s="404">
        <f t="shared" si="447"/>
        <v>803</v>
      </c>
      <c r="DS562" s="404">
        <f t="shared" si="448"/>
        <v>665</v>
      </c>
      <c r="DT562" s="405">
        <f t="shared" si="449"/>
        <v>549</v>
      </c>
      <c r="EE562" s="411"/>
    </row>
    <row r="563" spans="1:135">
      <c r="A563" s="512" t="s">
        <v>511</v>
      </c>
      <c r="B563" s="672" t="s">
        <v>345</v>
      </c>
      <c r="C563" s="512">
        <v>409315</v>
      </c>
      <c r="D563" s="512">
        <v>8</v>
      </c>
      <c r="E563" s="395"/>
      <c r="F563" s="395"/>
      <c r="G563" s="395"/>
      <c r="H563" s="395"/>
      <c r="I563" s="472"/>
      <c r="J563" s="472"/>
      <c r="K563" s="394"/>
      <c r="L563" s="395"/>
      <c r="M563" s="395"/>
      <c r="N563" s="395"/>
      <c r="O563" s="396"/>
      <c r="P563" s="396"/>
      <c r="Q563" s="395"/>
      <c r="R563" s="395"/>
      <c r="S563" s="395"/>
      <c r="T563" s="395"/>
      <c r="U563" s="395"/>
      <c r="V563" s="472"/>
      <c r="W563" s="394"/>
      <c r="X563" s="395"/>
      <c r="Y563" s="395"/>
      <c r="Z563" s="395"/>
      <c r="AA563" s="396"/>
      <c r="AB563" s="396"/>
      <c r="AC563" s="395"/>
      <c r="AD563" s="395"/>
      <c r="AE563" s="395"/>
      <c r="AF563" s="395"/>
      <c r="AG563" s="395"/>
      <c r="AH563" s="472"/>
      <c r="AI563" s="489" t="str">
        <f t="shared" si="418"/>
        <v xml:space="preserve"> </v>
      </c>
      <c r="AJ563" s="397" t="str">
        <f t="shared" si="419"/>
        <v xml:space="preserve"> </v>
      </c>
      <c r="AK563" s="397" t="str">
        <f t="shared" si="420"/>
        <v xml:space="preserve"> </v>
      </c>
      <c r="AL563" s="397" t="str">
        <f t="shared" si="421"/>
        <v xml:space="preserve"> </v>
      </c>
      <c r="AM563" s="397" t="str">
        <f t="shared" si="422"/>
        <v xml:space="preserve"> </v>
      </c>
      <c r="AN563" s="397" t="str">
        <f t="shared" si="423"/>
        <v xml:space="preserve"> </v>
      </c>
      <c r="AO563" s="397" t="str">
        <f t="shared" si="424"/>
        <v xml:space="preserve"> </v>
      </c>
      <c r="AP563" s="397" t="str">
        <f t="shared" si="425"/>
        <v xml:space="preserve"> </v>
      </c>
      <c r="AQ563" s="397" t="str">
        <f t="shared" si="426"/>
        <v xml:space="preserve"> </v>
      </c>
      <c r="AR563" s="397" t="str">
        <f t="shared" si="427"/>
        <v xml:space="preserve"> </v>
      </c>
      <c r="AS563" s="397" t="str">
        <f t="shared" si="428"/>
        <v xml:space="preserve"> </v>
      </c>
      <c r="AT563" s="398" t="str">
        <f t="shared" si="429"/>
        <v xml:space="preserve"> </v>
      </c>
      <c r="AU563" s="379"/>
      <c r="AV563" s="395"/>
      <c r="AW563" s="472"/>
      <c r="AX563" s="400"/>
      <c r="AY563" s="395"/>
      <c r="AZ563" s="472"/>
      <c r="BA563" s="489" t="str">
        <f t="shared" si="430"/>
        <v xml:space="preserve"> </v>
      </c>
      <c r="BB563" s="397" t="str">
        <f t="shared" si="431"/>
        <v xml:space="preserve"> </v>
      </c>
      <c r="BC563" s="398" t="str">
        <f t="shared" si="432"/>
        <v xml:space="preserve"> </v>
      </c>
      <c r="BD563" s="401"/>
      <c r="BE563" s="402"/>
      <c r="BF563" s="472"/>
      <c r="BG563" s="403"/>
      <c r="BH563" s="402"/>
      <c r="BI563" s="472"/>
      <c r="BJ563" s="403"/>
      <c r="BK563" s="402"/>
      <c r="BL563" s="472"/>
      <c r="BM563" s="403"/>
      <c r="BN563" s="402"/>
      <c r="BO563" s="472"/>
      <c r="BP563" s="490" t="str">
        <f t="shared" si="433"/>
        <v/>
      </c>
      <c r="BQ563" s="475" t="str">
        <f t="shared" si="434"/>
        <v/>
      </c>
      <c r="BR563" s="405" t="str">
        <f t="shared" si="435"/>
        <v/>
      </c>
      <c r="BS563" s="605">
        <v>2412</v>
      </c>
      <c r="BT563" s="553">
        <v>4234</v>
      </c>
      <c r="BU563" s="553">
        <v>2629</v>
      </c>
      <c r="BV563" s="553">
        <v>2341</v>
      </c>
      <c r="BW563" s="553">
        <v>3248</v>
      </c>
      <c r="BX563" s="554">
        <v>3102</v>
      </c>
      <c r="BY563" s="564">
        <v>1310</v>
      </c>
      <c r="BZ563" s="565">
        <v>1464</v>
      </c>
      <c r="CA563" s="565">
        <v>1633</v>
      </c>
      <c r="CB563" s="565">
        <v>1492</v>
      </c>
      <c r="CC563" s="565">
        <v>1857</v>
      </c>
      <c r="CD563" s="565">
        <v>1593</v>
      </c>
      <c r="CE563" s="565">
        <v>1945</v>
      </c>
      <c r="CF563" s="567">
        <v>1913</v>
      </c>
      <c r="CG563" s="564"/>
      <c r="CH563" s="565"/>
      <c r="CI563" s="565"/>
      <c r="CJ563" s="565"/>
      <c r="CK563" s="565"/>
      <c r="CL563" s="553">
        <v>9</v>
      </c>
      <c r="CM563" s="565"/>
      <c r="CN563" s="472"/>
      <c r="CO563" s="489">
        <f t="shared" si="436"/>
        <v>1310</v>
      </c>
      <c r="CP563" s="397">
        <f t="shared" si="437"/>
        <v>1464</v>
      </c>
      <c r="CQ563" s="397">
        <f t="shared" si="438"/>
        <v>1633</v>
      </c>
      <c r="CR563" s="397">
        <f t="shared" si="439"/>
        <v>1492</v>
      </c>
      <c r="CS563" s="397">
        <f t="shared" si="440"/>
        <v>1857</v>
      </c>
      <c r="CT563" s="397">
        <f t="shared" si="441"/>
        <v>1584</v>
      </c>
      <c r="CU563" s="397">
        <f t="shared" si="442"/>
        <v>1945</v>
      </c>
      <c r="CV563" s="491">
        <f t="shared" si="443"/>
        <v>1913</v>
      </c>
      <c r="CW563" s="379">
        <v>910</v>
      </c>
      <c r="CX563" s="399">
        <v>1119</v>
      </c>
      <c r="CY563" s="472">
        <v>1141</v>
      </c>
      <c r="CZ563" s="400">
        <v>50</v>
      </c>
      <c r="DA563" s="399">
        <v>62</v>
      </c>
      <c r="DB563" s="472">
        <v>66</v>
      </c>
      <c r="DC563" s="404">
        <f t="shared" si="444"/>
        <v>624</v>
      </c>
      <c r="DD563" s="404">
        <f t="shared" si="445"/>
        <v>764</v>
      </c>
      <c r="DE563" s="405">
        <f t="shared" si="446"/>
        <v>706</v>
      </c>
      <c r="DF563" s="379">
        <v>188</v>
      </c>
      <c r="DG563" s="399">
        <v>212</v>
      </c>
      <c r="DH563" s="553">
        <v>201</v>
      </c>
      <c r="DI563" s="400">
        <v>306</v>
      </c>
      <c r="DJ563" s="399">
        <v>354</v>
      </c>
      <c r="DK563" s="553">
        <v>409</v>
      </c>
      <c r="DL563" s="400">
        <v>301</v>
      </c>
      <c r="DM563" s="399">
        <v>408</v>
      </c>
      <c r="DN563" s="553">
        <v>382</v>
      </c>
      <c r="DO563" s="400">
        <v>96</v>
      </c>
      <c r="DP563" s="399">
        <v>104</v>
      </c>
      <c r="DQ563" s="553">
        <v>139</v>
      </c>
      <c r="DR563" s="404">
        <f t="shared" si="447"/>
        <v>907</v>
      </c>
      <c r="DS563" s="404">
        <f t="shared" si="448"/>
        <v>1133</v>
      </c>
      <c r="DT563" s="405">
        <f t="shared" si="449"/>
        <v>862</v>
      </c>
      <c r="EE563" s="411"/>
    </row>
    <row r="564" spans="1:135">
      <c r="A564" s="512" t="s">
        <v>511</v>
      </c>
      <c r="B564" s="511" t="s">
        <v>346</v>
      </c>
      <c r="C564" s="512">
        <v>227854</v>
      </c>
      <c r="D564" s="512">
        <v>8</v>
      </c>
      <c r="E564" s="395"/>
      <c r="F564" s="395"/>
      <c r="G564" s="395"/>
      <c r="H564" s="395"/>
      <c r="I564" s="472"/>
      <c r="J564" s="472"/>
      <c r="K564" s="394"/>
      <c r="L564" s="395"/>
      <c r="M564" s="395"/>
      <c r="N564" s="395"/>
      <c r="O564" s="396"/>
      <c r="P564" s="396"/>
      <c r="Q564" s="395"/>
      <c r="R564" s="395"/>
      <c r="S564" s="395"/>
      <c r="T564" s="395"/>
      <c r="U564" s="395"/>
      <c r="V564" s="472"/>
      <c r="W564" s="394"/>
      <c r="X564" s="395"/>
      <c r="Y564" s="395"/>
      <c r="Z564" s="395"/>
      <c r="AA564" s="396"/>
      <c r="AB564" s="396"/>
      <c r="AC564" s="395"/>
      <c r="AD564" s="395"/>
      <c r="AE564" s="395"/>
      <c r="AF564" s="395"/>
      <c r="AG564" s="395"/>
      <c r="AH564" s="472"/>
      <c r="AI564" s="489" t="str">
        <f t="shared" si="418"/>
        <v xml:space="preserve"> </v>
      </c>
      <c r="AJ564" s="397" t="str">
        <f t="shared" si="419"/>
        <v xml:space="preserve"> </v>
      </c>
      <c r="AK564" s="397" t="str">
        <f t="shared" si="420"/>
        <v xml:space="preserve"> </v>
      </c>
      <c r="AL564" s="397" t="str">
        <f t="shared" si="421"/>
        <v xml:space="preserve"> </v>
      </c>
      <c r="AM564" s="397" t="str">
        <f t="shared" si="422"/>
        <v xml:space="preserve"> </v>
      </c>
      <c r="AN564" s="397" t="str">
        <f t="shared" si="423"/>
        <v xml:space="preserve"> </v>
      </c>
      <c r="AO564" s="397" t="str">
        <f t="shared" si="424"/>
        <v xml:space="preserve"> </v>
      </c>
      <c r="AP564" s="397" t="str">
        <f t="shared" si="425"/>
        <v xml:space="preserve"> </v>
      </c>
      <c r="AQ564" s="397" t="str">
        <f t="shared" si="426"/>
        <v xml:space="preserve"> </v>
      </c>
      <c r="AR564" s="397" t="str">
        <f t="shared" si="427"/>
        <v xml:space="preserve"> </v>
      </c>
      <c r="AS564" s="397" t="str">
        <f t="shared" si="428"/>
        <v xml:space="preserve"> </v>
      </c>
      <c r="AT564" s="398" t="str">
        <f t="shared" si="429"/>
        <v xml:space="preserve"> </v>
      </c>
      <c r="AU564" s="379"/>
      <c r="AV564" s="395"/>
      <c r="AW564" s="472"/>
      <c r="AX564" s="400"/>
      <c r="AY564" s="395"/>
      <c r="AZ564" s="472"/>
      <c r="BA564" s="489" t="str">
        <f t="shared" si="430"/>
        <v xml:space="preserve"> </v>
      </c>
      <c r="BB564" s="397" t="str">
        <f t="shared" si="431"/>
        <v xml:space="preserve"> </v>
      </c>
      <c r="BC564" s="398" t="str">
        <f t="shared" si="432"/>
        <v xml:space="preserve"> </v>
      </c>
      <c r="BD564" s="401"/>
      <c r="BE564" s="402"/>
      <c r="BF564" s="472"/>
      <c r="BG564" s="403"/>
      <c r="BH564" s="402"/>
      <c r="BI564" s="472"/>
      <c r="BJ564" s="403"/>
      <c r="BK564" s="402"/>
      <c r="BL564" s="472"/>
      <c r="BM564" s="403"/>
      <c r="BN564" s="402"/>
      <c r="BO564" s="472"/>
      <c r="BP564" s="490" t="str">
        <f t="shared" si="433"/>
        <v/>
      </c>
      <c r="BQ564" s="475" t="str">
        <f t="shared" si="434"/>
        <v/>
      </c>
      <c r="BR564" s="405" t="str">
        <f t="shared" si="435"/>
        <v/>
      </c>
      <c r="BS564" s="605">
        <v>1639</v>
      </c>
      <c r="BT564" s="553">
        <v>1894</v>
      </c>
      <c r="BU564" s="553">
        <v>1857</v>
      </c>
      <c r="BV564" s="553">
        <v>1647</v>
      </c>
      <c r="BW564" s="553">
        <v>1627</v>
      </c>
      <c r="BX564" s="554">
        <v>1443</v>
      </c>
      <c r="BY564" s="564">
        <v>878</v>
      </c>
      <c r="BZ564" s="565">
        <v>853</v>
      </c>
      <c r="CA564" s="565">
        <v>856</v>
      </c>
      <c r="CB564" s="565">
        <v>965</v>
      </c>
      <c r="CC564" s="565">
        <v>986</v>
      </c>
      <c r="CD564" s="565">
        <v>904</v>
      </c>
      <c r="CE564" s="565">
        <v>1009</v>
      </c>
      <c r="CF564" s="553">
        <v>889</v>
      </c>
      <c r="CG564" s="564"/>
      <c r="CH564" s="565"/>
      <c r="CI564" s="565"/>
      <c r="CJ564" s="565"/>
      <c r="CK564" s="565"/>
      <c r="CL564" s="553">
        <v>9</v>
      </c>
      <c r="CM564" s="565"/>
      <c r="CN564" s="472"/>
      <c r="CO564" s="489">
        <f t="shared" si="436"/>
        <v>878</v>
      </c>
      <c r="CP564" s="397">
        <f t="shared" si="437"/>
        <v>853</v>
      </c>
      <c r="CQ564" s="397">
        <f t="shared" si="438"/>
        <v>856</v>
      </c>
      <c r="CR564" s="397">
        <f t="shared" si="439"/>
        <v>965</v>
      </c>
      <c r="CS564" s="397">
        <f t="shared" si="440"/>
        <v>986</v>
      </c>
      <c r="CT564" s="397">
        <f t="shared" si="441"/>
        <v>895</v>
      </c>
      <c r="CU564" s="397">
        <f t="shared" si="442"/>
        <v>1009</v>
      </c>
      <c r="CV564" s="491">
        <f t="shared" si="443"/>
        <v>889</v>
      </c>
      <c r="CW564" s="379">
        <v>436</v>
      </c>
      <c r="CX564" s="399">
        <v>554</v>
      </c>
      <c r="CY564" s="472">
        <v>473</v>
      </c>
      <c r="CZ564" s="400">
        <v>64</v>
      </c>
      <c r="DA564" s="399">
        <v>55</v>
      </c>
      <c r="DB564" s="472">
        <v>57</v>
      </c>
      <c r="DC564" s="404">
        <f t="shared" si="444"/>
        <v>395</v>
      </c>
      <c r="DD564" s="404">
        <f t="shared" si="445"/>
        <v>400</v>
      </c>
      <c r="DE564" s="405">
        <f t="shared" si="446"/>
        <v>359</v>
      </c>
      <c r="DF564" s="379">
        <v>78</v>
      </c>
      <c r="DG564" s="399">
        <v>84</v>
      </c>
      <c r="DH564" s="553">
        <v>52</v>
      </c>
      <c r="DI564" s="400">
        <v>121</v>
      </c>
      <c r="DJ564" s="399">
        <v>140</v>
      </c>
      <c r="DK564" s="553">
        <v>142</v>
      </c>
      <c r="DL564" s="400">
        <v>163</v>
      </c>
      <c r="DM564" s="399">
        <v>154</v>
      </c>
      <c r="DN564" s="553">
        <v>139</v>
      </c>
      <c r="DO564" s="400">
        <v>57</v>
      </c>
      <c r="DP564" s="399">
        <v>51</v>
      </c>
      <c r="DQ564" s="553">
        <v>153</v>
      </c>
      <c r="DR564" s="404">
        <f t="shared" si="447"/>
        <v>667</v>
      </c>
      <c r="DS564" s="404">
        <f t="shared" si="448"/>
        <v>697</v>
      </c>
      <c r="DT564" s="405">
        <f t="shared" si="449"/>
        <v>551</v>
      </c>
      <c r="EE564" s="411"/>
    </row>
    <row r="565" spans="1:135">
      <c r="A565" s="512" t="s">
        <v>511</v>
      </c>
      <c r="B565" s="511" t="s">
        <v>347</v>
      </c>
      <c r="C565" s="512">
        <v>228547</v>
      </c>
      <c r="D565" s="512">
        <v>8</v>
      </c>
      <c r="E565" s="395"/>
      <c r="F565" s="395"/>
      <c r="G565" s="395"/>
      <c r="H565" s="395"/>
      <c r="I565" s="472"/>
      <c r="J565" s="472"/>
      <c r="K565" s="394"/>
      <c r="L565" s="395"/>
      <c r="M565" s="395"/>
      <c r="N565" s="395"/>
      <c r="O565" s="396"/>
      <c r="P565" s="396"/>
      <c r="Q565" s="395"/>
      <c r="R565" s="395"/>
      <c r="S565" s="395"/>
      <c r="T565" s="395"/>
      <c r="U565" s="395"/>
      <c r="V565" s="472"/>
      <c r="W565" s="394"/>
      <c r="X565" s="395"/>
      <c r="Y565" s="395"/>
      <c r="Z565" s="395"/>
      <c r="AA565" s="396"/>
      <c r="AB565" s="396"/>
      <c r="AC565" s="395"/>
      <c r="AD565" s="395"/>
      <c r="AE565" s="395"/>
      <c r="AF565" s="395"/>
      <c r="AG565" s="395"/>
      <c r="AH565" s="472"/>
      <c r="AI565" s="489" t="str">
        <f t="shared" si="418"/>
        <v xml:space="preserve"> </v>
      </c>
      <c r="AJ565" s="397" t="str">
        <f t="shared" si="419"/>
        <v xml:space="preserve"> </v>
      </c>
      <c r="AK565" s="397" t="str">
        <f t="shared" si="420"/>
        <v xml:space="preserve"> </v>
      </c>
      <c r="AL565" s="397" t="str">
        <f t="shared" si="421"/>
        <v xml:space="preserve"> </v>
      </c>
      <c r="AM565" s="397" t="str">
        <f t="shared" si="422"/>
        <v xml:space="preserve"> </v>
      </c>
      <c r="AN565" s="397" t="str">
        <f t="shared" si="423"/>
        <v xml:space="preserve"> </v>
      </c>
      <c r="AO565" s="397" t="str">
        <f t="shared" si="424"/>
        <v xml:space="preserve"> </v>
      </c>
      <c r="AP565" s="397" t="str">
        <f t="shared" si="425"/>
        <v xml:space="preserve"> </v>
      </c>
      <c r="AQ565" s="397" t="str">
        <f t="shared" si="426"/>
        <v xml:space="preserve"> </v>
      </c>
      <c r="AR565" s="397" t="str">
        <f t="shared" si="427"/>
        <v xml:space="preserve"> </v>
      </c>
      <c r="AS565" s="397" t="str">
        <f t="shared" si="428"/>
        <v xml:space="preserve"> </v>
      </c>
      <c r="AT565" s="398" t="str">
        <f t="shared" si="429"/>
        <v xml:space="preserve"> </v>
      </c>
      <c r="AU565" s="379"/>
      <c r="AV565" s="395"/>
      <c r="AW565" s="472"/>
      <c r="AX565" s="400"/>
      <c r="AY565" s="395"/>
      <c r="AZ565" s="472"/>
      <c r="BA565" s="489" t="str">
        <f t="shared" si="430"/>
        <v xml:space="preserve"> </v>
      </c>
      <c r="BB565" s="397" t="str">
        <f t="shared" si="431"/>
        <v xml:space="preserve"> </v>
      </c>
      <c r="BC565" s="398" t="str">
        <f t="shared" si="432"/>
        <v xml:space="preserve"> </v>
      </c>
      <c r="BD565" s="401"/>
      <c r="BE565" s="402"/>
      <c r="BF565" s="472"/>
      <c r="BG565" s="403"/>
      <c r="BH565" s="402"/>
      <c r="BI565" s="472"/>
      <c r="BJ565" s="403"/>
      <c r="BK565" s="402"/>
      <c r="BL565" s="472"/>
      <c r="BM565" s="403"/>
      <c r="BN565" s="402"/>
      <c r="BO565" s="472"/>
      <c r="BP565" s="490" t="str">
        <f t="shared" si="433"/>
        <v/>
      </c>
      <c r="BQ565" s="475" t="str">
        <f t="shared" si="434"/>
        <v/>
      </c>
      <c r="BR565" s="405" t="str">
        <f t="shared" si="435"/>
        <v/>
      </c>
      <c r="BS565" s="605">
        <v>6121</v>
      </c>
      <c r="BT565" s="553">
        <v>6359</v>
      </c>
      <c r="BU565" s="553">
        <v>7497</v>
      </c>
      <c r="BV565" s="553">
        <v>7231</v>
      </c>
      <c r="BW565" s="553">
        <v>7343</v>
      </c>
      <c r="BX565" s="554">
        <v>7495</v>
      </c>
      <c r="BY565" s="564">
        <v>2084</v>
      </c>
      <c r="BZ565" s="566">
        <v>1625</v>
      </c>
      <c r="CA565" s="565">
        <v>3050</v>
      </c>
      <c r="CB565" s="565">
        <v>3101</v>
      </c>
      <c r="CC565" s="565">
        <v>3198</v>
      </c>
      <c r="CD565" s="565">
        <v>3165</v>
      </c>
      <c r="CE565" s="565">
        <v>3261</v>
      </c>
      <c r="CF565" s="567">
        <v>3121</v>
      </c>
      <c r="CG565" s="564"/>
      <c r="CH565" s="565"/>
      <c r="CI565" s="565"/>
      <c r="CJ565" s="565"/>
      <c r="CK565" s="565"/>
      <c r="CL565" s="553">
        <v>27</v>
      </c>
      <c r="CM565" s="565"/>
      <c r="CN565" s="472"/>
      <c r="CO565" s="489">
        <f t="shared" si="436"/>
        <v>2084</v>
      </c>
      <c r="CP565" s="397">
        <f t="shared" si="437"/>
        <v>1625</v>
      </c>
      <c r="CQ565" s="397">
        <f t="shared" si="438"/>
        <v>3050</v>
      </c>
      <c r="CR565" s="397">
        <f t="shared" si="439"/>
        <v>3101</v>
      </c>
      <c r="CS565" s="397">
        <f t="shared" si="440"/>
        <v>3198</v>
      </c>
      <c r="CT565" s="397">
        <f t="shared" si="441"/>
        <v>3138</v>
      </c>
      <c r="CU565" s="397">
        <f t="shared" si="442"/>
        <v>3261</v>
      </c>
      <c r="CV565" s="491">
        <f t="shared" si="443"/>
        <v>3121</v>
      </c>
      <c r="CW565" s="379">
        <v>1616</v>
      </c>
      <c r="CX565" s="399">
        <v>1765</v>
      </c>
      <c r="CY565" s="472">
        <v>1669</v>
      </c>
      <c r="CZ565" s="400">
        <v>393</v>
      </c>
      <c r="DA565" s="399">
        <v>355</v>
      </c>
      <c r="DB565" s="472">
        <v>356</v>
      </c>
      <c r="DC565" s="404">
        <f t="shared" si="444"/>
        <v>1129</v>
      </c>
      <c r="DD565" s="404">
        <f t="shared" si="445"/>
        <v>1141</v>
      </c>
      <c r="DE565" s="405">
        <f t="shared" si="446"/>
        <v>1096</v>
      </c>
      <c r="DF565" s="379">
        <v>191</v>
      </c>
      <c r="DG565" s="399">
        <v>248</v>
      </c>
      <c r="DH565" s="553">
        <v>218</v>
      </c>
      <c r="DI565" s="400">
        <v>303</v>
      </c>
      <c r="DJ565" s="399">
        <v>179</v>
      </c>
      <c r="DK565" s="553">
        <v>400</v>
      </c>
      <c r="DL565" s="400">
        <v>521</v>
      </c>
      <c r="DM565" s="399">
        <v>539</v>
      </c>
      <c r="DN565" s="553">
        <v>530</v>
      </c>
      <c r="DO565" s="400">
        <v>513</v>
      </c>
      <c r="DP565" s="399">
        <v>507</v>
      </c>
      <c r="DQ565" s="553">
        <v>1003</v>
      </c>
      <c r="DR565" s="404">
        <f t="shared" si="447"/>
        <v>1876</v>
      </c>
      <c r="DS565" s="404">
        <f t="shared" si="448"/>
        <v>1904</v>
      </c>
      <c r="DT565" s="405">
        <f t="shared" si="449"/>
        <v>1387</v>
      </c>
      <c r="EE565" s="411"/>
    </row>
    <row r="566" spans="1:135">
      <c r="A566" s="512" t="s">
        <v>511</v>
      </c>
      <c r="B566" s="511" t="s">
        <v>348</v>
      </c>
      <c r="C566" s="512">
        <v>229072</v>
      </c>
      <c r="D566" s="512">
        <v>8</v>
      </c>
      <c r="E566" s="395"/>
      <c r="F566" s="395"/>
      <c r="G566" s="395"/>
      <c r="H566" s="395"/>
      <c r="I566" s="472"/>
      <c r="J566" s="472"/>
      <c r="K566" s="394"/>
      <c r="L566" s="395"/>
      <c r="M566" s="395"/>
      <c r="N566" s="395"/>
      <c r="O566" s="396"/>
      <c r="P566" s="396"/>
      <c r="Q566" s="395"/>
      <c r="R566" s="395"/>
      <c r="S566" s="395"/>
      <c r="T566" s="395"/>
      <c r="U566" s="395"/>
      <c r="V566" s="472"/>
      <c r="W566" s="394"/>
      <c r="X566" s="395"/>
      <c r="Y566" s="395"/>
      <c r="Z566" s="395"/>
      <c r="AA566" s="396"/>
      <c r="AB566" s="396"/>
      <c r="AC566" s="395"/>
      <c r="AD566" s="395"/>
      <c r="AE566" s="395"/>
      <c r="AF566" s="395"/>
      <c r="AG566" s="395"/>
      <c r="AH566" s="472"/>
      <c r="AI566" s="489" t="str">
        <f t="shared" si="418"/>
        <v xml:space="preserve"> </v>
      </c>
      <c r="AJ566" s="397" t="str">
        <f t="shared" si="419"/>
        <v xml:space="preserve"> </v>
      </c>
      <c r="AK566" s="397" t="str">
        <f t="shared" si="420"/>
        <v xml:space="preserve"> </v>
      </c>
      <c r="AL566" s="397" t="str">
        <f t="shared" si="421"/>
        <v xml:space="preserve"> </v>
      </c>
      <c r="AM566" s="397" t="str">
        <f t="shared" si="422"/>
        <v xml:space="preserve"> </v>
      </c>
      <c r="AN566" s="397" t="str">
        <f t="shared" si="423"/>
        <v xml:space="preserve"> </v>
      </c>
      <c r="AO566" s="397" t="str">
        <f t="shared" si="424"/>
        <v xml:space="preserve"> </v>
      </c>
      <c r="AP566" s="397" t="str">
        <f t="shared" si="425"/>
        <v xml:space="preserve"> </v>
      </c>
      <c r="AQ566" s="397" t="str">
        <f t="shared" si="426"/>
        <v xml:space="preserve"> </v>
      </c>
      <c r="AR566" s="397" t="str">
        <f t="shared" si="427"/>
        <v xml:space="preserve"> </v>
      </c>
      <c r="AS566" s="397" t="str">
        <f t="shared" si="428"/>
        <v xml:space="preserve"> </v>
      </c>
      <c r="AT566" s="398" t="str">
        <f t="shared" si="429"/>
        <v xml:space="preserve"> </v>
      </c>
      <c r="AU566" s="379"/>
      <c r="AV566" s="395"/>
      <c r="AW566" s="472"/>
      <c r="AX566" s="400"/>
      <c r="AY566" s="395"/>
      <c r="AZ566" s="472"/>
      <c r="BA566" s="489" t="str">
        <f t="shared" si="430"/>
        <v xml:space="preserve"> </v>
      </c>
      <c r="BB566" s="397" t="str">
        <f t="shared" si="431"/>
        <v xml:space="preserve"> </v>
      </c>
      <c r="BC566" s="398" t="str">
        <f t="shared" si="432"/>
        <v xml:space="preserve"> </v>
      </c>
      <c r="BD566" s="401"/>
      <c r="BE566" s="402"/>
      <c r="BF566" s="472"/>
      <c r="BG566" s="403"/>
      <c r="BH566" s="402"/>
      <c r="BI566" s="472"/>
      <c r="BJ566" s="403"/>
      <c r="BK566" s="402"/>
      <c r="BL566" s="472"/>
      <c r="BM566" s="403"/>
      <c r="BN566" s="402"/>
      <c r="BO566" s="472"/>
      <c r="BP566" s="490" t="str">
        <f t="shared" si="433"/>
        <v/>
      </c>
      <c r="BQ566" s="475" t="str">
        <f t="shared" si="434"/>
        <v/>
      </c>
      <c r="BR566" s="405" t="str">
        <f t="shared" si="435"/>
        <v/>
      </c>
      <c r="BS566" s="605">
        <v>1868</v>
      </c>
      <c r="BT566" s="553">
        <v>2039</v>
      </c>
      <c r="BU566" s="553">
        <v>1916</v>
      </c>
      <c r="BV566" s="553">
        <v>1608</v>
      </c>
      <c r="BW566" s="553">
        <v>1451</v>
      </c>
      <c r="BX566" s="554">
        <v>1463</v>
      </c>
      <c r="BY566" s="568">
        <v>238</v>
      </c>
      <c r="BZ566" s="565">
        <v>814</v>
      </c>
      <c r="CA566" s="565">
        <v>1039</v>
      </c>
      <c r="CB566" s="565">
        <v>1240</v>
      </c>
      <c r="CC566" s="565">
        <v>1355</v>
      </c>
      <c r="CD566" s="565">
        <v>1168</v>
      </c>
      <c r="CE566" s="565">
        <v>1031</v>
      </c>
      <c r="CF566" s="553">
        <v>997</v>
      </c>
      <c r="CG566" s="564"/>
      <c r="CH566" s="565"/>
      <c r="CI566" s="565"/>
      <c r="CJ566" s="565"/>
      <c r="CK566" s="565"/>
      <c r="CL566" s="553">
        <v>3</v>
      </c>
      <c r="CM566" s="565"/>
      <c r="CN566" s="472"/>
      <c r="CO566" s="489">
        <f t="shared" si="436"/>
        <v>238</v>
      </c>
      <c r="CP566" s="397">
        <f t="shared" si="437"/>
        <v>814</v>
      </c>
      <c r="CQ566" s="397">
        <f t="shared" si="438"/>
        <v>1039</v>
      </c>
      <c r="CR566" s="397">
        <f t="shared" si="439"/>
        <v>1240</v>
      </c>
      <c r="CS566" s="397">
        <f t="shared" si="440"/>
        <v>1355</v>
      </c>
      <c r="CT566" s="397">
        <f t="shared" si="441"/>
        <v>1165</v>
      </c>
      <c r="CU566" s="397">
        <f t="shared" si="442"/>
        <v>1031</v>
      </c>
      <c r="CV566" s="491">
        <f t="shared" si="443"/>
        <v>997</v>
      </c>
      <c r="CW566" s="379">
        <v>744</v>
      </c>
      <c r="CX566" s="399">
        <v>660</v>
      </c>
      <c r="CY566" s="472">
        <v>531</v>
      </c>
      <c r="CZ566" s="400">
        <v>79</v>
      </c>
      <c r="DA566" s="399">
        <v>53</v>
      </c>
      <c r="DB566" s="472">
        <v>58</v>
      </c>
      <c r="DC566" s="404">
        <f t="shared" si="444"/>
        <v>342</v>
      </c>
      <c r="DD566" s="404">
        <f t="shared" si="445"/>
        <v>318</v>
      </c>
      <c r="DE566" s="405">
        <f t="shared" si="446"/>
        <v>408</v>
      </c>
      <c r="DF566" s="379">
        <v>132</v>
      </c>
      <c r="DG566" s="399">
        <v>124</v>
      </c>
      <c r="DH566" s="553">
        <v>85</v>
      </c>
      <c r="DI566" s="400">
        <v>48</v>
      </c>
      <c r="DJ566" s="492">
        <v>180</v>
      </c>
      <c r="DK566" s="553">
        <v>290</v>
      </c>
      <c r="DL566" s="400">
        <v>367</v>
      </c>
      <c r="DM566" s="399">
        <v>403</v>
      </c>
      <c r="DN566" s="553">
        <v>255</v>
      </c>
      <c r="DO566" s="400">
        <v>196</v>
      </c>
      <c r="DP566" s="399">
        <v>165</v>
      </c>
      <c r="DQ566" s="553">
        <v>193</v>
      </c>
      <c r="DR566" s="404">
        <f t="shared" si="447"/>
        <v>545</v>
      </c>
      <c r="DS566" s="404">
        <f t="shared" si="448"/>
        <v>663</v>
      </c>
      <c r="DT566" s="405">
        <f t="shared" si="449"/>
        <v>632</v>
      </c>
      <c r="EE566" s="411"/>
    </row>
    <row r="567" spans="1:135">
      <c r="A567" s="512" t="s">
        <v>511</v>
      </c>
      <c r="B567" s="511" t="s">
        <v>349</v>
      </c>
      <c r="C567" s="512">
        <v>229355</v>
      </c>
      <c r="D567" s="512">
        <v>8</v>
      </c>
      <c r="E567" s="395"/>
      <c r="F567" s="395"/>
      <c r="G567" s="395"/>
      <c r="H567" s="395"/>
      <c r="I567" s="472"/>
      <c r="J567" s="472"/>
      <c r="K567" s="394"/>
      <c r="L567" s="395"/>
      <c r="M567" s="395"/>
      <c r="N567" s="395"/>
      <c r="O567" s="396"/>
      <c r="P567" s="396"/>
      <c r="Q567" s="395"/>
      <c r="R567" s="395"/>
      <c r="S567" s="395"/>
      <c r="T567" s="395"/>
      <c r="U567" s="395"/>
      <c r="V567" s="472"/>
      <c r="W567" s="394"/>
      <c r="X567" s="395"/>
      <c r="Y567" s="395"/>
      <c r="Z567" s="395"/>
      <c r="AA567" s="396"/>
      <c r="AB567" s="396"/>
      <c r="AC567" s="395"/>
      <c r="AD567" s="395"/>
      <c r="AE567" s="395"/>
      <c r="AF567" s="395"/>
      <c r="AG567" s="395"/>
      <c r="AH567" s="472"/>
      <c r="AI567" s="489" t="str">
        <f t="shared" si="418"/>
        <v xml:space="preserve"> </v>
      </c>
      <c r="AJ567" s="397" t="str">
        <f t="shared" si="419"/>
        <v xml:space="preserve"> </v>
      </c>
      <c r="AK567" s="397" t="str">
        <f t="shared" si="420"/>
        <v xml:space="preserve"> </v>
      </c>
      <c r="AL567" s="397" t="str">
        <f t="shared" si="421"/>
        <v xml:space="preserve"> </v>
      </c>
      <c r="AM567" s="397" t="str">
        <f t="shared" si="422"/>
        <v xml:space="preserve"> </v>
      </c>
      <c r="AN567" s="397" t="str">
        <f t="shared" si="423"/>
        <v xml:space="preserve"> </v>
      </c>
      <c r="AO567" s="397" t="str">
        <f t="shared" si="424"/>
        <v xml:space="preserve"> </v>
      </c>
      <c r="AP567" s="397" t="str">
        <f t="shared" si="425"/>
        <v xml:space="preserve"> </v>
      </c>
      <c r="AQ567" s="397" t="str">
        <f t="shared" si="426"/>
        <v xml:space="preserve"> </v>
      </c>
      <c r="AR567" s="397" t="str">
        <f t="shared" si="427"/>
        <v xml:space="preserve"> </v>
      </c>
      <c r="AS567" s="397" t="str">
        <f t="shared" si="428"/>
        <v xml:space="preserve"> </v>
      </c>
      <c r="AT567" s="398" t="str">
        <f t="shared" si="429"/>
        <v xml:space="preserve"> </v>
      </c>
      <c r="AU567" s="379"/>
      <c r="AV567" s="395"/>
      <c r="AW567" s="472"/>
      <c r="AX567" s="400"/>
      <c r="AY567" s="395"/>
      <c r="AZ567" s="472"/>
      <c r="BA567" s="489" t="str">
        <f t="shared" si="430"/>
        <v xml:space="preserve"> </v>
      </c>
      <c r="BB567" s="397" t="str">
        <f t="shared" si="431"/>
        <v xml:space="preserve"> </v>
      </c>
      <c r="BC567" s="398" t="str">
        <f t="shared" si="432"/>
        <v xml:space="preserve"> </v>
      </c>
      <c r="BD567" s="401"/>
      <c r="BE567" s="402"/>
      <c r="BF567" s="472"/>
      <c r="BG567" s="403"/>
      <c r="BH567" s="402"/>
      <c r="BI567" s="472"/>
      <c r="BJ567" s="403"/>
      <c r="BK567" s="402"/>
      <c r="BL567" s="472"/>
      <c r="BM567" s="403"/>
      <c r="BN567" s="402"/>
      <c r="BO567" s="472"/>
      <c r="BP567" s="490" t="str">
        <f t="shared" si="433"/>
        <v/>
      </c>
      <c r="BQ567" s="475" t="str">
        <f t="shared" si="434"/>
        <v/>
      </c>
      <c r="BR567" s="405" t="str">
        <f t="shared" si="435"/>
        <v/>
      </c>
      <c r="BS567" s="605">
        <v>2561</v>
      </c>
      <c r="BT567" s="553">
        <v>2755</v>
      </c>
      <c r="BU567" s="553">
        <v>2487</v>
      </c>
      <c r="BV567" s="553">
        <v>2557</v>
      </c>
      <c r="BW567" s="553">
        <v>2714</v>
      </c>
      <c r="BX567" s="554">
        <v>2168</v>
      </c>
      <c r="BY567" s="564">
        <v>1508</v>
      </c>
      <c r="BZ567" s="565">
        <v>1480</v>
      </c>
      <c r="CA567" s="565">
        <v>1411</v>
      </c>
      <c r="CB567" s="565">
        <v>1643</v>
      </c>
      <c r="CC567" s="565">
        <v>1574</v>
      </c>
      <c r="CD567" s="565">
        <v>1544</v>
      </c>
      <c r="CE567" s="565">
        <v>1664</v>
      </c>
      <c r="CF567" s="567">
        <v>1766</v>
      </c>
      <c r="CG567" s="564"/>
      <c r="CH567" s="565"/>
      <c r="CI567" s="565"/>
      <c r="CJ567" s="565"/>
      <c r="CK567" s="565"/>
      <c r="CL567" s="553">
        <v>10</v>
      </c>
      <c r="CM567" s="565"/>
      <c r="CN567" s="472"/>
      <c r="CO567" s="489">
        <f t="shared" si="436"/>
        <v>1508</v>
      </c>
      <c r="CP567" s="397">
        <f t="shared" si="437"/>
        <v>1480</v>
      </c>
      <c r="CQ567" s="397">
        <f t="shared" si="438"/>
        <v>1411</v>
      </c>
      <c r="CR567" s="397">
        <f t="shared" si="439"/>
        <v>1643</v>
      </c>
      <c r="CS567" s="397">
        <f t="shared" si="440"/>
        <v>1574</v>
      </c>
      <c r="CT567" s="397">
        <f t="shared" si="441"/>
        <v>1534</v>
      </c>
      <c r="CU567" s="397">
        <f t="shared" si="442"/>
        <v>1664</v>
      </c>
      <c r="CV567" s="491">
        <f t="shared" si="443"/>
        <v>1766</v>
      </c>
      <c r="CW567" s="379">
        <v>814</v>
      </c>
      <c r="CX567" s="399">
        <v>843</v>
      </c>
      <c r="CY567" s="472">
        <v>886</v>
      </c>
      <c r="CZ567" s="400">
        <v>159</v>
      </c>
      <c r="DA567" s="399">
        <v>207</v>
      </c>
      <c r="DB567" s="472">
        <v>224</v>
      </c>
      <c r="DC567" s="404">
        <f t="shared" si="444"/>
        <v>561</v>
      </c>
      <c r="DD567" s="404">
        <f t="shared" si="445"/>
        <v>614</v>
      </c>
      <c r="DE567" s="405">
        <f t="shared" si="446"/>
        <v>656</v>
      </c>
      <c r="DF567" s="379">
        <v>185</v>
      </c>
      <c r="DG567" s="399">
        <v>168</v>
      </c>
      <c r="DH567" s="553">
        <v>159</v>
      </c>
      <c r="DI567" s="400">
        <v>288</v>
      </c>
      <c r="DJ567" s="399">
        <v>305</v>
      </c>
      <c r="DK567" s="553">
        <v>247</v>
      </c>
      <c r="DL567" s="400">
        <v>208</v>
      </c>
      <c r="DM567" s="399">
        <v>202</v>
      </c>
      <c r="DN567" s="553">
        <v>212</v>
      </c>
      <c r="DO567" s="400">
        <v>388</v>
      </c>
      <c r="DP567" s="399">
        <v>388</v>
      </c>
      <c r="DQ567" s="553">
        <v>381</v>
      </c>
      <c r="DR567" s="404">
        <f t="shared" si="447"/>
        <v>862</v>
      </c>
      <c r="DS567" s="404">
        <f t="shared" si="448"/>
        <v>816</v>
      </c>
      <c r="DT567" s="405">
        <f t="shared" si="449"/>
        <v>782</v>
      </c>
      <c r="EE567" s="411"/>
    </row>
    <row r="568" spans="1:135">
      <c r="A568" s="512" t="s">
        <v>511</v>
      </c>
      <c r="B568" s="511" t="s">
        <v>350</v>
      </c>
      <c r="C568" s="512">
        <v>222567</v>
      </c>
      <c r="D568" s="512">
        <v>9</v>
      </c>
      <c r="E568" s="395"/>
      <c r="F568" s="395"/>
      <c r="G568" s="395"/>
      <c r="H568" s="395"/>
      <c r="I568" s="472"/>
      <c r="J568" s="472"/>
      <c r="K568" s="394"/>
      <c r="L568" s="395"/>
      <c r="M568" s="395"/>
      <c r="N568" s="395"/>
      <c r="O568" s="396"/>
      <c r="P568" s="396"/>
      <c r="Q568" s="395"/>
      <c r="R568" s="395"/>
      <c r="S568" s="395"/>
      <c r="T568" s="395"/>
      <c r="U568" s="395"/>
      <c r="V568" s="472"/>
      <c r="W568" s="394"/>
      <c r="X568" s="395"/>
      <c r="Y568" s="395"/>
      <c r="Z568" s="395"/>
      <c r="AA568" s="396"/>
      <c r="AB568" s="396"/>
      <c r="AC568" s="395"/>
      <c r="AD568" s="395"/>
      <c r="AE568" s="395"/>
      <c r="AF568" s="395"/>
      <c r="AG568" s="395"/>
      <c r="AH568" s="472"/>
      <c r="AI568" s="489" t="str">
        <f t="shared" si="418"/>
        <v xml:space="preserve"> </v>
      </c>
      <c r="AJ568" s="397" t="str">
        <f t="shared" si="419"/>
        <v xml:space="preserve"> </v>
      </c>
      <c r="AK568" s="397" t="str">
        <f t="shared" si="420"/>
        <v xml:space="preserve"> </v>
      </c>
      <c r="AL568" s="397" t="str">
        <f t="shared" si="421"/>
        <v xml:space="preserve"> </v>
      </c>
      <c r="AM568" s="397" t="str">
        <f t="shared" si="422"/>
        <v xml:space="preserve"> </v>
      </c>
      <c r="AN568" s="397" t="str">
        <f t="shared" si="423"/>
        <v xml:space="preserve"> </v>
      </c>
      <c r="AO568" s="397" t="str">
        <f t="shared" si="424"/>
        <v xml:space="preserve"> </v>
      </c>
      <c r="AP568" s="397" t="str">
        <f t="shared" si="425"/>
        <v xml:space="preserve"> </v>
      </c>
      <c r="AQ568" s="397" t="str">
        <f t="shared" si="426"/>
        <v xml:space="preserve"> </v>
      </c>
      <c r="AR568" s="397" t="str">
        <f t="shared" si="427"/>
        <v xml:space="preserve"> </v>
      </c>
      <c r="AS568" s="397" t="str">
        <f t="shared" si="428"/>
        <v xml:space="preserve"> </v>
      </c>
      <c r="AT568" s="398" t="str">
        <f t="shared" si="429"/>
        <v xml:space="preserve"> </v>
      </c>
      <c r="AU568" s="379"/>
      <c r="AV568" s="395"/>
      <c r="AW568" s="472"/>
      <c r="AX568" s="400"/>
      <c r="AY568" s="395"/>
      <c r="AZ568" s="472"/>
      <c r="BA568" s="489" t="str">
        <f t="shared" si="430"/>
        <v xml:space="preserve"> </v>
      </c>
      <c r="BB568" s="397" t="str">
        <f t="shared" si="431"/>
        <v xml:space="preserve"> </v>
      </c>
      <c r="BC568" s="398" t="str">
        <f t="shared" si="432"/>
        <v xml:space="preserve"> </v>
      </c>
      <c r="BD568" s="401"/>
      <c r="BE568" s="402"/>
      <c r="BF568" s="472"/>
      <c r="BG568" s="403"/>
      <c r="BH568" s="402"/>
      <c r="BI568" s="472"/>
      <c r="BJ568" s="403"/>
      <c r="BK568" s="402"/>
      <c r="BL568" s="472"/>
      <c r="BM568" s="403"/>
      <c r="BN568" s="402"/>
      <c r="BO568" s="472"/>
      <c r="BP568" s="490" t="str">
        <f t="shared" si="433"/>
        <v/>
      </c>
      <c r="BQ568" s="475" t="str">
        <f t="shared" si="434"/>
        <v/>
      </c>
      <c r="BR568" s="405" t="str">
        <f t="shared" si="435"/>
        <v/>
      </c>
      <c r="BS568" s="605">
        <v>739</v>
      </c>
      <c r="BT568" s="553">
        <v>728</v>
      </c>
      <c r="BU568" s="553">
        <v>680</v>
      </c>
      <c r="BV568" s="553">
        <v>676</v>
      </c>
      <c r="BW568" s="553">
        <v>637</v>
      </c>
      <c r="BX568" s="554">
        <v>666</v>
      </c>
      <c r="BY568" s="564">
        <v>401</v>
      </c>
      <c r="BZ568" s="565">
        <v>438</v>
      </c>
      <c r="CA568" s="566">
        <v>210</v>
      </c>
      <c r="CB568" s="565">
        <v>450</v>
      </c>
      <c r="CC568" s="565">
        <v>402</v>
      </c>
      <c r="CD568" s="565">
        <v>411</v>
      </c>
      <c r="CE568" s="565">
        <v>369</v>
      </c>
      <c r="CF568" s="553">
        <v>379</v>
      </c>
      <c r="CG568" s="564"/>
      <c r="CH568" s="565"/>
      <c r="CI568" s="565"/>
      <c r="CJ568" s="565"/>
      <c r="CK568" s="565"/>
      <c r="CL568" s="553">
        <v>2</v>
      </c>
      <c r="CM568" s="565"/>
      <c r="CN568" s="472"/>
      <c r="CO568" s="489">
        <f t="shared" si="436"/>
        <v>401</v>
      </c>
      <c r="CP568" s="397">
        <f t="shared" si="437"/>
        <v>438</v>
      </c>
      <c r="CQ568" s="397">
        <f t="shared" si="438"/>
        <v>210</v>
      </c>
      <c r="CR568" s="397">
        <f t="shared" si="439"/>
        <v>450</v>
      </c>
      <c r="CS568" s="397">
        <f t="shared" si="440"/>
        <v>402</v>
      </c>
      <c r="CT568" s="397">
        <f t="shared" si="441"/>
        <v>409</v>
      </c>
      <c r="CU568" s="397">
        <f t="shared" si="442"/>
        <v>369</v>
      </c>
      <c r="CV568" s="491">
        <f t="shared" si="443"/>
        <v>379</v>
      </c>
      <c r="CW568" s="379">
        <v>214</v>
      </c>
      <c r="CX568" s="399">
        <v>202</v>
      </c>
      <c r="CY568" s="472">
        <v>208</v>
      </c>
      <c r="CZ568" s="400">
        <v>49</v>
      </c>
      <c r="DA568" s="399">
        <v>39</v>
      </c>
      <c r="DB568" s="472">
        <v>40</v>
      </c>
      <c r="DC568" s="404">
        <f t="shared" si="444"/>
        <v>146</v>
      </c>
      <c r="DD568" s="404">
        <f t="shared" si="445"/>
        <v>128</v>
      </c>
      <c r="DE568" s="405">
        <f t="shared" si="446"/>
        <v>131</v>
      </c>
      <c r="DF568" s="379">
        <v>79</v>
      </c>
      <c r="DG568" s="399">
        <v>49</v>
      </c>
      <c r="DH568" s="553">
        <v>54</v>
      </c>
      <c r="DI568" s="400">
        <v>72</v>
      </c>
      <c r="DJ568" s="399">
        <v>89</v>
      </c>
      <c r="DK568" s="553">
        <v>35</v>
      </c>
      <c r="DL568" s="400">
        <v>59</v>
      </c>
      <c r="DM568" s="399">
        <v>53</v>
      </c>
      <c r="DN568" s="553">
        <v>63</v>
      </c>
      <c r="DO568" s="400">
        <v>120</v>
      </c>
      <c r="DP568" s="399">
        <v>116</v>
      </c>
      <c r="DQ568" s="553">
        <v>111</v>
      </c>
      <c r="DR568" s="404">
        <f t="shared" si="447"/>
        <v>192</v>
      </c>
      <c r="DS568" s="404">
        <f t="shared" si="448"/>
        <v>184</v>
      </c>
      <c r="DT568" s="405">
        <f t="shared" si="449"/>
        <v>181</v>
      </c>
      <c r="EE568" s="411"/>
    </row>
    <row r="569" spans="1:135">
      <c r="A569" s="512" t="s">
        <v>511</v>
      </c>
      <c r="B569" s="511" t="s">
        <v>351</v>
      </c>
      <c r="C569" s="512">
        <v>222822</v>
      </c>
      <c r="D569" s="512">
        <v>9</v>
      </c>
      <c r="E569" s="395"/>
      <c r="F569" s="395"/>
      <c r="G569" s="395"/>
      <c r="H569" s="395"/>
      <c r="I569" s="472"/>
      <c r="J569" s="472"/>
      <c r="K569" s="394"/>
      <c r="L569" s="395"/>
      <c r="M569" s="395"/>
      <c r="N569" s="395"/>
      <c r="O569" s="396"/>
      <c r="P569" s="396"/>
      <c r="Q569" s="395"/>
      <c r="R569" s="395"/>
      <c r="S569" s="395"/>
      <c r="T569" s="395"/>
      <c r="U569" s="395"/>
      <c r="V569" s="472"/>
      <c r="W569" s="394"/>
      <c r="X569" s="395"/>
      <c r="Y569" s="395"/>
      <c r="Z569" s="395"/>
      <c r="AA569" s="396"/>
      <c r="AB569" s="396"/>
      <c r="AC569" s="395"/>
      <c r="AD569" s="395"/>
      <c r="AE569" s="395"/>
      <c r="AF569" s="395"/>
      <c r="AG569" s="395"/>
      <c r="AH569" s="472"/>
      <c r="AI569" s="489" t="str">
        <f t="shared" si="418"/>
        <v xml:space="preserve"> </v>
      </c>
      <c r="AJ569" s="397" t="str">
        <f t="shared" si="419"/>
        <v xml:space="preserve"> </v>
      </c>
      <c r="AK569" s="397" t="str">
        <f t="shared" si="420"/>
        <v xml:space="preserve"> </v>
      </c>
      <c r="AL569" s="397" t="str">
        <f t="shared" si="421"/>
        <v xml:space="preserve"> </v>
      </c>
      <c r="AM569" s="397" t="str">
        <f t="shared" si="422"/>
        <v xml:space="preserve"> </v>
      </c>
      <c r="AN569" s="397" t="str">
        <f t="shared" si="423"/>
        <v xml:space="preserve"> </v>
      </c>
      <c r="AO569" s="397" t="str">
        <f t="shared" si="424"/>
        <v xml:space="preserve"> </v>
      </c>
      <c r="AP569" s="397" t="str">
        <f t="shared" si="425"/>
        <v xml:space="preserve"> </v>
      </c>
      <c r="AQ569" s="397" t="str">
        <f t="shared" si="426"/>
        <v xml:space="preserve"> </v>
      </c>
      <c r="AR569" s="397" t="str">
        <f t="shared" si="427"/>
        <v xml:space="preserve"> </v>
      </c>
      <c r="AS569" s="397" t="str">
        <f t="shared" si="428"/>
        <v xml:space="preserve"> </v>
      </c>
      <c r="AT569" s="398" t="str">
        <f t="shared" si="429"/>
        <v xml:space="preserve"> </v>
      </c>
      <c r="AU569" s="379"/>
      <c r="AV569" s="395"/>
      <c r="AW569" s="472"/>
      <c r="AX569" s="400"/>
      <c r="AY569" s="395"/>
      <c r="AZ569" s="472"/>
      <c r="BA569" s="489" t="str">
        <f t="shared" si="430"/>
        <v xml:space="preserve"> </v>
      </c>
      <c r="BB569" s="397" t="str">
        <f t="shared" si="431"/>
        <v xml:space="preserve"> </v>
      </c>
      <c r="BC569" s="398" t="str">
        <f t="shared" si="432"/>
        <v xml:space="preserve"> </v>
      </c>
      <c r="BD569" s="401"/>
      <c r="BE569" s="402"/>
      <c r="BF569" s="472"/>
      <c r="BG569" s="403"/>
      <c r="BH569" s="402"/>
      <c r="BI569" s="472"/>
      <c r="BJ569" s="403"/>
      <c r="BK569" s="402"/>
      <c r="BL569" s="472"/>
      <c r="BM569" s="403"/>
      <c r="BN569" s="402"/>
      <c r="BO569" s="472"/>
      <c r="BP569" s="490" t="str">
        <f t="shared" si="433"/>
        <v/>
      </c>
      <c r="BQ569" s="475" t="str">
        <f t="shared" si="434"/>
        <v/>
      </c>
      <c r="BR569" s="405" t="str">
        <f t="shared" si="435"/>
        <v/>
      </c>
      <c r="BS569" s="605">
        <v>992</v>
      </c>
      <c r="BT569" s="553">
        <v>996</v>
      </c>
      <c r="BU569" s="553">
        <v>947</v>
      </c>
      <c r="BV569" s="553">
        <v>881</v>
      </c>
      <c r="BW569" s="553">
        <v>635</v>
      </c>
      <c r="BX569" s="554">
        <v>1234</v>
      </c>
      <c r="BY569" s="564">
        <v>649</v>
      </c>
      <c r="BZ569" s="565">
        <v>641</v>
      </c>
      <c r="CA569" s="565">
        <v>622</v>
      </c>
      <c r="CB569" s="565">
        <v>565</v>
      </c>
      <c r="CC569" s="565">
        <v>717</v>
      </c>
      <c r="CD569" s="565">
        <v>579</v>
      </c>
      <c r="CE569" s="565">
        <v>264</v>
      </c>
      <c r="CF569" s="553">
        <v>571</v>
      </c>
      <c r="CG569" s="564"/>
      <c r="CH569" s="565"/>
      <c r="CI569" s="565"/>
      <c r="CJ569" s="565"/>
      <c r="CK569" s="565"/>
      <c r="CL569" s="553">
        <v>3</v>
      </c>
      <c r="CM569" s="565"/>
      <c r="CN569" s="472"/>
      <c r="CO569" s="489">
        <f t="shared" si="436"/>
        <v>649</v>
      </c>
      <c r="CP569" s="397">
        <f t="shared" si="437"/>
        <v>641</v>
      </c>
      <c r="CQ569" s="397">
        <f t="shared" si="438"/>
        <v>622</v>
      </c>
      <c r="CR569" s="397">
        <f t="shared" si="439"/>
        <v>565</v>
      </c>
      <c r="CS569" s="397">
        <f t="shared" si="440"/>
        <v>717</v>
      </c>
      <c r="CT569" s="397">
        <f t="shared" si="441"/>
        <v>576</v>
      </c>
      <c r="CU569" s="397">
        <f t="shared" si="442"/>
        <v>264</v>
      </c>
      <c r="CV569" s="491">
        <f t="shared" si="443"/>
        <v>571</v>
      </c>
      <c r="CW569" s="379">
        <v>244</v>
      </c>
      <c r="CX569" s="399">
        <v>121</v>
      </c>
      <c r="CY569" s="472">
        <v>252</v>
      </c>
      <c r="CZ569" s="400">
        <v>33</v>
      </c>
      <c r="DA569" s="399">
        <v>35</v>
      </c>
      <c r="DB569" s="472">
        <v>43</v>
      </c>
      <c r="DC569" s="404">
        <f t="shared" si="444"/>
        <v>299</v>
      </c>
      <c r="DD569" s="404">
        <f t="shared" si="445"/>
        <v>108</v>
      </c>
      <c r="DE569" s="405">
        <f t="shared" si="446"/>
        <v>276</v>
      </c>
      <c r="DF569" s="379">
        <v>79</v>
      </c>
      <c r="DG569" s="399">
        <v>74</v>
      </c>
      <c r="DH569" s="553">
        <v>71</v>
      </c>
      <c r="DI569" s="400">
        <v>96</v>
      </c>
      <c r="DJ569" s="399">
        <v>103</v>
      </c>
      <c r="DK569" s="553">
        <v>119</v>
      </c>
      <c r="DL569" s="400">
        <v>79</v>
      </c>
      <c r="DM569" s="399">
        <v>101</v>
      </c>
      <c r="DN569" s="553">
        <v>76</v>
      </c>
      <c r="DO569" s="400">
        <v>67</v>
      </c>
      <c r="DP569" s="399">
        <v>93</v>
      </c>
      <c r="DQ569" s="553">
        <v>88</v>
      </c>
      <c r="DR569" s="404">
        <f t="shared" si="447"/>
        <v>340</v>
      </c>
      <c r="DS569" s="404">
        <f t="shared" si="448"/>
        <v>449</v>
      </c>
      <c r="DT569" s="405">
        <f t="shared" si="449"/>
        <v>341</v>
      </c>
      <c r="EE569" s="411"/>
    </row>
    <row r="570" spans="1:135">
      <c r="A570" s="512" t="s">
        <v>511</v>
      </c>
      <c r="B570" s="672" t="s">
        <v>352</v>
      </c>
      <c r="C570" s="512">
        <v>223506</v>
      </c>
      <c r="D570" s="512">
        <v>9</v>
      </c>
      <c r="E570" s="395"/>
      <c r="F570" s="395"/>
      <c r="G570" s="395"/>
      <c r="H570" s="395"/>
      <c r="I570" s="472"/>
      <c r="J570" s="472"/>
      <c r="K570" s="394"/>
      <c r="L570" s="395"/>
      <c r="M570" s="395"/>
      <c r="N570" s="395"/>
      <c r="O570" s="396"/>
      <c r="P570" s="396"/>
      <c r="Q570" s="395"/>
      <c r="R570" s="395"/>
      <c r="S570" s="395"/>
      <c r="T570" s="395"/>
      <c r="U570" s="395"/>
      <c r="V570" s="472"/>
      <c r="W570" s="394"/>
      <c r="X570" s="395"/>
      <c r="Y570" s="395"/>
      <c r="Z570" s="395"/>
      <c r="AA570" s="396"/>
      <c r="AB570" s="396"/>
      <c r="AC570" s="395"/>
      <c r="AD570" s="395"/>
      <c r="AE570" s="395"/>
      <c r="AF570" s="395"/>
      <c r="AG570" s="395"/>
      <c r="AH570" s="472"/>
      <c r="AI570" s="489" t="str">
        <f t="shared" si="418"/>
        <v xml:space="preserve"> </v>
      </c>
      <c r="AJ570" s="397" t="str">
        <f t="shared" si="419"/>
        <v xml:space="preserve"> </v>
      </c>
      <c r="AK570" s="397" t="str">
        <f t="shared" si="420"/>
        <v xml:space="preserve"> </v>
      </c>
      <c r="AL570" s="397" t="str">
        <f t="shared" si="421"/>
        <v xml:space="preserve"> </v>
      </c>
      <c r="AM570" s="397" t="str">
        <f t="shared" si="422"/>
        <v xml:space="preserve"> </v>
      </c>
      <c r="AN570" s="397" t="str">
        <f t="shared" si="423"/>
        <v xml:space="preserve"> </v>
      </c>
      <c r="AO570" s="397" t="str">
        <f t="shared" si="424"/>
        <v xml:space="preserve"> </v>
      </c>
      <c r="AP570" s="397" t="str">
        <f t="shared" si="425"/>
        <v xml:space="preserve"> </v>
      </c>
      <c r="AQ570" s="397" t="str">
        <f t="shared" si="426"/>
        <v xml:space="preserve"> </v>
      </c>
      <c r="AR570" s="397" t="str">
        <f t="shared" si="427"/>
        <v xml:space="preserve"> </v>
      </c>
      <c r="AS570" s="397" t="str">
        <f t="shared" si="428"/>
        <v xml:space="preserve"> </v>
      </c>
      <c r="AT570" s="398" t="str">
        <f t="shared" si="429"/>
        <v xml:space="preserve"> </v>
      </c>
      <c r="AU570" s="379"/>
      <c r="AV570" s="395"/>
      <c r="AW570" s="472"/>
      <c r="AX570" s="400"/>
      <c r="AY570" s="395"/>
      <c r="AZ570" s="472"/>
      <c r="BA570" s="489" t="str">
        <f t="shared" si="430"/>
        <v xml:space="preserve"> </v>
      </c>
      <c r="BB570" s="397" t="str">
        <f t="shared" si="431"/>
        <v xml:space="preserve"> </v>
      </c>
      <c r="BC570" s="398" t="str">
        <f t="shared" si="432"/>
        <v xml:space="preserve"> </v>
      </c>
      <c r="BD570" s="401"/>
      <c r="BE570" s="402"/>
      <c r="BF570" s="472"/>
      <c r="BG570" s="403"/>
      <c r="BH570" s="402"/>
      <c r="BI570" s="472"/>
      <c r="BJ570" s="403"/>
      <c r="BK570" s="402"/>
      <c r="BL570" s="472"/>
      <c r="BM570" s="403"/>
      <c r="BN570" s="402"/>
      <c r="BO570" s="472"/>
      <c r="BP570" s="490" t="str">
        <f t="shared" si="433"/>
        <v/>
      </c>
      <c r="BQ570" s="475" t="str">
        <f t="shared" si="434"/>
        <v/>
      </c>
      <c r="BR570" s="405" t="str">
        <f t="shared" si="435"/>
        <v/>
      </c>
      <c r="BS570" s="605">
        <v>1251</v>
      </c>
      <c r="BT570" s="553">
        <v>778</v>
      </c>
      <c r="BU570" s="553">
        <v>157</v>
      </c>
      <c r="BV570" s="553">
        <v>376</v>
      </c>
      <c r="BW570" s="553">
        <v>793</v>
      </c>
      <c r="BX570" s="554">
        <v>659</v>
      </c>
      <c r="BY570" s="564">
        <v>342</v>
      </c>
      <c r="BZ570" s="565">
        <v>390</v>
      </c>
      <c r="CA570" s="565">
        <v>419</v>
      </c>
      <c r="CB570" s="565">
        <v>389</v>
      </c>
      <c r="CC570" s="566">
        <v>48</v>
      </c>
      <c r="CD570" s="566">
        <v>119</v>
      </c>
      <c r="CE570" s="565">
        <v>366</v>
      </c>
      <c r="CF570" s="553">
        <v>366</v>
      </c>
      <c r="CG570" s="564"/>
      <c r="CH570" s="565"/>
      <c r="CI570" s="565"/>
      <c r="CJ570" s="565"/>
      <c r="CK570" s="565"/>
      <c r="CL570" s="553">
        <v>1</v>
      </c>
      <c r="CM570" s="565"/>
      <c r="CN570" s="472"/>
      <c r="CO570" s="489">
        <f t="shared" si="436"/>
        <v>342</v>
      </c>
      <c r="CP570" s="397">
        <f t="shared" si="437"/>
        <v>390</v>
      </c>
      <c r="CQ570" s="397">
        <f t="shared" si="438"/>
        <v>419</v>
      </c>
      <c r="CR570" s="397">
        <f t="shared" si="439"/>
        <v>389</v>
      </c>
      <c r="CS570" s="397">
        <f t="shared" si="440"/>
        <v>48</v>
      </c>
      <c r="CT570" s="397">
        <f t="shared" si="441"/>
        <v>118</v>
      </c>
      <c r="CU570" s="397">
        <f t="shared" si="442"/>
        <v>366</v>
      </c>
      <c r="CV570" s="491">
        <f t="shared" si="443"/>
        <v>366</v>
      </c>
      <c r="CW570" s="379">
        <v>75</v>
      </c>
      <c r="CX570" s="492">
        <v>206</v>
      </c>
      <c r="CY570" s="472">
        <v>198</v>
      </c>
      <c r="CZ570" s="400">
        <v>11</v>
      </c>
      <c r="DA570" s="399">
        <v>55</v>
      </c>
      <c r="DB570" s="472">
        <v>68</v>
      </c>
      <c r="DC570" s="404">
        <f t="shared" si="444"/>
        <v>32</v>
      </c>
      <c r="DD570" s="404">
        <f t="shared" si="445"/>
        <v>105</v>
      </c>
      <c r="DE570" s="405">
        <f t="shared" si="446"/>
        <v>100</v>
      </c>
      <c r="DF570" s="379">
        <v>38</v>
      </c>
      <c r="DG570" s="492">
        <v>6</v>
      </c>
      <c r="DH570" s="553">
        <v>15</v>
      </c>
      <c r="DI570" s="400">
        <v>55</v>
      </c>
      <c r="DJ570" s="399">
        <v>64</v>
      </c>
      <c r="DK570" s="553">
        <v>60</v>
      </c>
      <c r="DL570" s="400">
        <v>70</v>
      </c>
      <c r="DM570" s="399">
        <v>9</v>
      </c>
      <c r="DN570" s="553">
        <v>23</v>
      </c>
      <c r="DO570" s="400">
        <v>135</v>
      </c>
      <c r="DP570" s="492">
        <v>13</v>
      </c>
      <c r="DQ570" s="553">
        <v>33</v>
      </c>
      <c r="DR570" s="404">
        <f t="shared" si="447"/>
        <v>146</v>
      </c>
      <c r="DS570" s="404">
        <f t="shared" si="448"/>
        <v>20</v>
      </c>
      <c r="DT570" s="405">
        <f t="shared" si="449"/>
        <v>47</v>
      </c>
      <c r="EE570" s="411"/>
    </row>
    <row r="571" spans="1:135">
      <c r="A571" s="512" t="s">
        <v>511</v>
      </c>
      <c r="B571" s="511" t="s">
        <v>353</v>
      </c>
      <c r="C571" s="512">
        <v>223773</v>
      </c>
      <c r="D571" s="512">
        <v>9</v>
      </c>
      <c r="E571" s="395"/>
      <c r="F571" s="395"/>
      <c r="G571" s="395"/>
      <c r="H571" s="395"/>
      <c r="I571" s="472"/>
      <c r="J571" s="472"/>
      <c r="K571" s="394"/>
      <c r="L571" s="395"/>
      <c r="M571" s="395"/>
      <c r="N571" s="395"/>
      <c r="O571" s="396"/>
      <c r="P571" s="396"/>
      <c r="Q571" s="395"/>
      <c r="R571" s="395"/>
      <c r="S571" s="395"/>
      <c r="T571" s="395"/>
      <c r="U571" s="395"/>
      <c r="V571" s="472"/>
      <c r="W571" s="394"/>
      <c r="X571" s="395"/>
      <c r="Y571" s="395"/>
      <c r="Z571" s="395"/>
      <c r="AA571" s="396"/>
      <c r="AB571" s="396"/>
      <c r="AC571" s="395"/>
      <c r="AD571" s="395"/>
      <c r="AE571" s="395"/>
      <c r="AF571" s="395"/>
      <c r="AG571" s="395"/>
      <c r="AH571" s="472"/>
      <c r="AI571" s="489" t="str">
        <f t="shared" si="418"/>
        <v xml:space="preserve"> </v>
      </c>
      <c r="AJ571" s="397" t="str">
        <f t="shared" si="419"/>
        <v xml:space="preserve"> </v>
      </c>
      <c r="AK571" s="397" t="str">
        <f t="shared" si="420"/>
        <v xml:space="preserve"> </v>
      </c>
      <c r="AL571" s="397" t="str">
        <f t="shared" si="421"/>
        <v xml:space="preserve"> </v>
      </c>
      <c r="AM571" s="397" t="str">
        <f t="shared" si="422"/>
        <v xml:space="preserve"> </v>
      </c>
      <c r="AN571" s="397" t="str">
        <f t="shared" si="423"/>
        <v xml:space="preserve"> </v>
      </c>
      <c r="AO571" s="397" t="str">
        <f t="shared" si="424"/>
        <v xml:space="preserve"> </v>
      </c>
      <c r="AP571" s="397" t="str">
        <f t="shared" si="425"/>
        <v xml:space="preserve"> </v>
      </c>
      <c r="AQ571" s="397" t="str">
        <f t="shared" si="426"/>
        <v xml:space="preserve"> </v>
      </c>
      <c r="AR571" s="397" t="str">
        <f t="shared" si="427"/>
        <v xml:space="preserve"> </v>
      </c>
      <c r="AS571" s="397" t="str">
        <f t="shared" si="428"/>
        <v xml:space="preserve"> </v>
      </c>
      <c r="AT571" s="398" t="str">
        <f t="shared" si="429"/>
        <v xml:space="preserve"> </v>
      </c>
      <c r="AU571" s="379"/>
      <c r="AV571" s="395"/>
      <c r="AW571" s="472"/>
      <c r="AX571" s="400"/>
      <c r="AY571" s="395"/>
      <c r="AZ571" s="472"/>
      <c r="BA571" s="489" t="str">
        <f t="shared" si="430"/>
        <v xml:space="preserve"> </v>
      </c>
      <c r="BB571" s="397" t="str">
        <f t="shared" si="431"/>
        <v xml:space="preserve"> </v>
      </c>
      <c r="BC571" s="398" t="str">
        <f t="shared" si="432"/>
        <v xml:space="preserve"> </v>
      </c>
      <c r="BD571" s="401"/>
      <c r="BE571" s="402"/>
      <c r="BF571" s="472"/>
      <c r="BG571" s="403"/>
      <c r="BH571" s="402"/>
      <c r="BI571" s="472"/>
      <c r="BJ571" s="403"/>
      <c r="BK571" s="402"/>
      <c r="BL571" s="472"/>
      <c r="BM571" s="403"/>
      <c r="BN571" s="402"/>
      <c r="BO571" s="472"/>
      <c r="BP571" s="490" t="str">
        <f t="shared" si="433"/>
        <v/>
      </c>
      <c r="BQ571" s="475" t="str">
        <f t="shared" si="434"/>
        <v/>
      </c>
      <c r="BR571" s="405" t="str">
        <f t="shared" si="435"/>
        <v/>
      </c>
      <c r="BS571" s="605">
        <v>994</v>
      </c>
      <c r="BT571" s="553">
        <v>1058</v>
      </c>
      <c r="BU571" s="553">
        <v>931</v>
      </c>
      <c r="BV571" s="553">
        <v>1007</v>
      </c>
      <c r="BW571" s="553">
        <v>705</v>
      </c>
      <c r="BX571" s="554">
        <v>830</v>
      </c>
      <c r="BY571" s="568">
        <v>52</v>
      </c>
      <c r="BZ571" s="565">
        <v>380</v>
      </c>
      <c r="CA571" s="565">
        <v>422</v>
      </c>
      <c r="CB571" s="565">
        <v>385</v>
      </c>
      <c r="CC571" s="565">
        <v>312</v>
      </c>
      <c r="CD571" s="565">
        <v>409</v>
      </c>
      <c r="CE571" s="565">
        <v>304</v>
      </c>
      <c r="CF571" s="553">
        <v>342</v>
      </c>
      <c r="CG571" s="564"/>
      <c r="CH571" s="565"/>
      <c r="CI571" s="565"/>
      <c r="CJ571" s="565"/>
      <c r="CK571" s="565"/>
      <c r="CL571" s="553">
        <v>3</v>
      </c>
      <c r="CM571" s="565"/>
      <c r="CN571" s="472"/>
      <c r="CO571" s="489">
        <f t="shared" si="436"/>
        <v>52</v>
      </c>
      <c r="CP571" s="397">
        <f t="shared" si="437"/>
        <v>380</v>
      </c>
      <c r="CQ571" s="397">
        <f t="shared" si="438"/>
        <v>422</v>
      </c>
      <c r="CR571" s="397">
        <f t="shared" si="439"/>
        <v>385</v>
      </c>
      <c r="CS571" s="397">
        <f t="shared" si="440"/>
        <v>312</v>
      </c>
      <c r="CT571" s="397">
        <f t="shared" si="441"/>
        <v>406</v>
      </c>
      <c r="CU571" s="397">
        <f t="shared" si="442"/>
        <v>304</v>
      </c>
      <c r="CV571" s="491">
        <f t="shared" si="443"/>
        <v>342</v>
      </c>
      <c r="CW571" s="379">
        <v>172</v>
      </c>
      <c r="CX571" s="399">
        <v>125</v>
      </c>
      <c r="CY571" s="472">
        <v>171</v>
      </c>
      <c r="CZ571" s="400">
        <v>71</v>
      </c>
      <c r="DA571" s="399">
        <v>44</v>
      </c>
      <c r="DB571" s="472">
        <v>44</v>
      </c>
      <c r="DC571" s="404">
        <f t="shared" si="444"/>
        <v>163</v>
      </c>
      <c r="DD571" s="404">
        <f t="shared" si="445"/>
        <v>135</v>
      </c>
      <c r="DE571" s="405">
        <f t="shared" si="446"/>
        <v>127</v>
      </c>
      <c r="DF571" s="379">
        <v>64</v>
      </c>
      <c r="DG571" s="399">
        <v>42</v>
      </c>
      <c r="DH571" s="553">
        <v>45</v>
      </c>
      <c r="DI571" s="400">
        <v>16</v>
      </c>
      <c r="DJ571" s="492">
        <v>72</v>
      </c>
      <c r="DK571" s="553">
        <v>75</v>
      </c>
      <c r="DL571" s="400">
        <v>27</v>
      </c>
      <c r="DM571" s="399">
        <v>22</v>
      </c>
      <c r="DN571" s="553">
        <v>28</v>
      </c>
      <c r="DO571" s="400">
        <v>63</v>
      </c>
      <c r="DP571" s="399">
        <v>51</v>
      </c>
      <c r="DQ571" s="553">
        <v>139</v>
      </c>
      <c r="DR571" s="404">
        <f t="shared" si="447"/>
        <v>231</v>
      </c>
      <c r="DS571" s="404">
        <f t="shared" si="448"/>
        <v>197</v>
      </c>
      <c r="DT571" s="405">
        <f t="shared" si="449"/>
        <v>194</v>
      </c>
      <c r="EE571" s="411"/>
    </row>
    <row r="572" spans="1:135">
      <c r="A572" s="512" t="s">
        <v>511</v>
      </c>
      <c r="B572" s="511" t="s">
        <v>354</v>
      </c>
      <c r="C572" s="512">
        <v>223898</v>
      </c>
      <c r="D572" s="512">
        <v>9</v>
      </c>
      <c r="E572" s="395"/>
      <c r="F572" s="395"/>
      <c r="G572" s="395"/>
      <c r="H572" s="395"/>
      <c r="I572" s="472"/>
      <c r="J572" s="472"/>
      <c r="K572" s="394"/>
      <c r="L572" s="395"/>
      <c r="M572" s="395"/>
      <c r="N572" s="395"/>
      <c r="O572" s="396"/>
      <c r="P572" s="396"/>
      <c r="Q572" s="395"/>
      <c r="R572" s="395"/>
      <c r="S572" s="395"/>
      <c r="T572" s="395"/>
      <c r="U572" s="395"/>
      <c r="V572" s="472"/>
      <c r="W572" s="394"/>
      <c r="X572" s="395"/>
      <c r="Y572" s="395"/>
      <c r="Z572" s="395"/>
      <c r="AA572" s="396"/>
      <c r="AB572" s="396"/>
      <c r="AC572" s="395"/>
      <c r="AD572" s="395"/>
      <c r="AE572" s="395"/>
      <c r="AF572" s="395"/>
      <c r="AG572" s="395"/>
      <c r="AH572" s="472"/>
      <c r="AI572" s="489" t="str">
        <f t="shared" si="418"/>
        <v xml:space="preserve"> </v>
      </c>
      <c r="AJ572" s="397" t="str">
        <f t="shared" si="419"/>
        <v xml:space="preserve"> </v>
      </c>
      <c r="AK572" s="397" t="str">
        <f t="shared" si="420"/>
        <v xml:space="preserve"> </v>
      </c>
      <c r="AL572" s="397" t="str">
        <f t="shared" si="421"/>
        <v xml:space="preserve"> </v>
      </c>
      <c r="AM572" s="397" t="str">
        <f t="shared" si="422"/>
        <v xml:space="preserve"> </v>
      </c>
      <c r="AN572" s="397" t="str">
        <f t="shared" si="423"/>
        <v xml:space="preserve"> </v>
      </c>
      <c r="AO572" s="397" t="str">
        <f t="shared" si="424"/>
        <v xml:space="preserve"> </v>
      </c>
      <c r="AP572" s="397" t="str">
        <f t="shared" si="425"/>
        <v xml:space="preserve"> </v>
      </c>
      <c r="AQ572" s="397" t="str">
        <f t="shared" si="426"/>
        <v xml:space="preserve"> </v>
      </c>
      <c r="AR572" s="397" t="str">
        <f t="shared" si="427"/>
        <v xml:space="preserve"> </v>
      </c>
      <c r="AS572" s="397" t="str">
        <f t="shared" si="428"/>
        <v xml:space="preserve"> </v>
      </c>
      <c r="AT572" s="398" t="str">
        <f t="shared" si="429"/>
        <v xml:space="preserve"> </v>
      </c>
      <c r="AU572" s="379"/>
      <c r="AV572" s="395"/>
      <c r="AW572" s="472"/>
      <c r="AX572" s="400"/>
      <c r="AY572" s="395"/>
      <c r="AZ572" s="472"/>
      <c r="BA572" s="489" t="str">
        <f t="shared" si="430"/>
        <v xml:space="preserve"> </v>
      </c>
      <c r="BB572" s="397" t="str">
        <f t="shared" si="431"/>
        <v xml:space="preserve"> </v>
      </c>
      <c r="BC572" s="398" t="str">
        <f t="shared" si="432"/>
        <v xml:space="preserve"> </v>
      </c>
      <c r="BD572" s="401"/>
      <c r="BE572" s="402"/>
      <c r="BF572" s="472"/>
      <c r="BG572" s="403"/>
      <c r="BH572" s="402"/>
      <c r="BI572" s="472"/>
      <c r="BJ572" s="403"/>
      <c r="BK572" s="402"/>
      <c r="BL572" s="472"/>
      <c r="BM572" s="403"/>
      <c r="BN572" s="402"/>
      <c r="BO572" s="472"/>
      <c r="BP572" s="490" t="str">
        <f t="shared" si="433"/>
        <v/>
      </c>
      <c r="BQ572" s="475" t="str">
        <f t="shared" si="434"/>
        <v/>
      </c>
      <c r="BR572" s="405" t="str">
        <f t="shared" si="435"/>
        <v/>
      </c>
      <c r="BS572" s="605">
        <v>1033</v>
      </c>
      <c r="BT572" s="553">
        <v>1145</v>
      </c>
      <c r="BU572" s="553">
        <v>1315</v>
      </c>
      <c r="BV572" s="553">
        <v>1206</v>
      </c>
      <c r="BW572" s="553">
        <v>1000</v>
      </c>
      <c r="BX572" s="554">
        <v>919</v>
      </c>
      <c r="BY572" s="564">
        <v>499</v>
      </c>
      <c r="BZ572" s="565">
        <v>542</v>
      </c>
      <c r="CA572" s="565">
        <v>484</v>
      </c>
      <c r="CB572" s="565">
        <v>705</v>
      </c>
      <c r="CC572" s="565">
        <v>782</v>
      </c>
      <c r="CD572" s="565">
        <v>678</v>
      </c>
      <c r="CE572" s="565">
        <v>687</v>
      </c>
      <c r="CF572" s="553">
        <v>636</v>
      </c>
      <c r="CG572" s="564"/>
      <c r="CH572" s="565"/>
      <c r="CI572" s="565"/>
      <c r="CJ572" s="565"/>
      <c r="CK572" s="565"/>
      <c r="CL572" s="553">
        <v>7</v>
      </c>
      <c r="CM572" s="565"/>
      <c r="CN572" s="472"/>
      <c r="CO572" s="489">
        <f t="shared" si="436"/>
        <v>499</v>
      </c>
      <c r="CP572" s="397">
        <f t="shared" si="437"/>
        <v>542</v>
      </c>
      <c r="CQ572" s="397">
        <f t="shared" si="438"/>
        <v>484</v>
      </c>
      <c r="CR572" s="397">
        <f t="shared" si="439"/>
        <v>705</v>
      </c>
      <c r="CS572" s="397">
        <f t="shared" si="440"/>
        <v>782</v>
      </c>
      <c r="CT572" s="397">
        <f t="shared" si="441"/>
        <v>671</v>
      </c>
      <c r="CU572" s="397">
        <f t="shared" si="442"/>
        <v>687</v>
      </c>
      <c r="CV572" s="491">
        <f t="shared" si="443"/>
        <v>636</v>
      </c>
      <c r="CW572" s="379">
        <v>273</v>
      </c>
      <c r="CX572" s="399">
        <v>299</v>
      </c>
      <c r="CY572" s="472">
        <v>266</v>
      </c>
      <c r="CZ572" s="400">
        <v>93</v>
      </c>
      <c r="DA572" s="399">
        <v>96</v>
      </c>
      <c r="DB572" s="472">
        <v>90</v>
      </c>
      <c r="DC572" s="404">
        <f t="shared" si="444"/>
        <v>305</v>
      </c>
      <c r="DD572" s="404">
        <f t="shared" si="445"/>
        <v>292</v>
      </c>
      <c r="DE572" s="405">
        <f t="shared" si="446"/>
        <v>280</v>
      </c>
      <c r="DF572" s="379">
        <v>100</v>
      </c>
      <c r="DG572" s="399">
        <v>75</v>
      </c>
      <c r="DH572" s="553">
        <v>88</v>
      </c>
      <c r="DI572" s="400">
        <v>82</v>
      </c>
      <c r="DJ572" s="399">
        <v>104</v>
      </c>
      <c r="DK572" s="553">
        <v>99</v>
      </c>
      <c r="DL572" s="400">
        <v>35</v>
      </c>
      <c r="DM572" s="399">
        <v>44</v>
      </c>
      <c r="DN572" s="553">
        <v>37</v>
      </c>
      <c r="DO572" s="400">
        <v>169</v>
      </c>
      <c r="DP572" s="399">
        <v>212</v>
      </c>
      <c r="DQ572" s="553">
        <v>193</v>
      </c>
      <c r="DR572" s="404">
        <f t="shared" si="447"/>
        <v>401</v>
      </c>
      <c r="DS572" s="404">
        <f t="shared" si="448"/>
        <v>451</v>
      </c>
      <c r="DT572" s="405">
        <f t="shared" si="449"/>
        <v>353</v>
      </c>
      <c r="EE572" s="411"/>
    </row>
    <row r="573" spans="1:135">
      <c r="A573" s="512" t="s">
        <v>511</v>
      </c>
      <c r="B573" s="511" t="s">
        <v>355</v>
      </c>
      <c r="C573" s="512">
        <v>223320</v>
      </c>
      <c r="D573" s="512">
        <v>9</v>
      </c>
      <c r="E573" s="395"/>
      <c r="F573" s="395"/>
      <c r="G573" s="395"/>
      <c r="H573" s="395"/>
      <c r="I573" s="472"/>
      <c r="J573" s="472"/>
      <c r="K573" s="394"/>
      <c r="L573" s="395"/>
      <c r="M573" s="395"/>
      <c r="N573" s="395"/>
      <c r="O573" s="396"/>
      <c r="P573" s="396"/>
      <c r="Q573" s="395"/>
      <c r="R573" s="395"/>
      <c r="S573" s="395"/>
      <c r="T573" s="395"/>
      <c r="U573" s="395"/>
      <c r="V573" s="472"/>
      <c r="W573" s="394"/>
      <c r="X573" s="395"/>
      <c r="Y573" s="395"/>
      <c r="Z573" s="395"/>
      <c r="AA573" s="396"/>
      <c r="AB573" s="396"/>
      <c r="AC573" s="395"/>
      <c r="AD573" s="395"/>
      <c r="AE573" s="395"/>
      <c r="AF573" s="395"/>
      <c r="AG573" s="395"/>
      <c r="AH573" s="472"/>
      <c r="AI573" s="489" t="str">
        <f t="shared" si="418"/>
        <v xml:space="preserve"> </v>
      </c>
      <c r="AJ573" s="397" t="str">
        <f t="shared" si="419"/>
        <v xml:space="preserve"> </v>
      </c>
      <c r="AK573" s="397" t="str">
        <f t="shared" si="420"/>
        <v xml:space="preserve"> </v>
      </c>
      <c r="AL573" s="397" t="str">
        <f t="shared" si="421"/>
        <v xml:space="preserve"> </v>
      </c>
      <c r="AM573" s="397" t="str">
        <f t="shared" si="422"/>
        <v xml:space="preserve"> </v>
      </c>
      <c r="AN573" s="397" t="str">
        <f t="shared" si="423"/>
        <v xml:space="preserve"> </v>
      </c>
      <c r="AO573" s="397" t="str">
        <f t="shared" si="424"/>
        <v xml:space="preserve"> </v>
      </c>
      <c r="AP573" s="397" t="str">
        <f t="shared" si="425"/>
        <v xml:space="preserve"> </v>
      </c>
      <c r="AQ573" s="397" t="str">
        <f t="shared" si="426"/>
        <v xml:space="preserve"> </v>
      </c>
      <c r="AR573" s="397" t="str">
        <f t="shared" si="427"/>
        <v xml:space="preserve"> </v>
      </c>
      <c r="AS573" s="397" t="str">
        <f t="shared" si="428"/>
        <v xml:space="preserve"> </v>
      </c>
      <c r="AT573" s="398" t="str">
        <f t="shared" si="429"/>
        <v xml:space="preserve"> </v>
      </c>
      <c r="AU573" s="379"/>
      <c r="AV573" s="395"/>
      <c r="AW573" s="472"/>
      <c r="AX573" s="400"/>
      <c r="AY573" s="395"/>
      <c r="AZ573" s="472"/>
      <c r="BA573" s="489" t="str">
        <f t="shared" si="430"/>
        <v xml:space="preserve"> </v>
      </c>
      <c r="BB573" s="397" t="str">
        <f t="shared" si="431"/>
        <v xml:space="preserve"> </v>
      </c>
      <c r="BC573" s="398" t="str">
        <f t="shared" si="432"/>
        <v xml:space="preserve"> </v>
      </c>
      <c r="BD573" s="401"/>
      <c r="BE573" s="402"/>
      <c r="BF573" s="472"/>
      <c r="BG573" s="403"/>
      <c r="BH573" s="402"/>
      <c r="BI573" s="472"/>
      <c r="BJ573" s="403"/>
      <c r="BK573" s="402"/>
      <c r="BL573" s="472"/>
      <c r="BM573" s="403"/>
      <c r="BN573" s="402"/>
      <c r="BO573" s="472"/>
      <c r="BP573" s="490" t="str">
        <f t="shared" si="433"/>
        <v/>
      </c>
      <c r="BQ573" s="475" t="str">
        <f t="shared" si="434"/>
        <v/>
      </c>
      <c r="BR573" s="405" t="str">
        <f t="shared" si="435"/>
        <v/>
      </c>
      <c r="BS573" s="605">
        <v>1229</v>
      </c>
      <c r="BT573" s="553">
        <v>1146</v>
      </c>
      <c r="BU573" s="553">
        <v>1363</v>
      </c>
      <c r="BV573" s="553">
        <v>1342</v>
      </c>
      <c r="BW573" s="553">
        <v>827</v>
      </c>
      <c r="BX573" s="554">
        <v>769</v>
      </c>
      <c r="BY573" s="564">
        <v>488</v>
      </c>
      <c r="BZ573" s="565">
        <v>466</v>
      </c>
      <c r="CA573" s="565">
        <v>548</v>
      </c>
      <c r="CB573" s="565">
        <v>519</v>
      </c>
      <c r="CC573" s="565">
        <v>533</v>
      </c>
      <c r="CD573" s="565">
        <v>343</v>
      </c>
      <c r="CE573" s="565">
        <v>410</v>
      </c>
      <c r="CF573" s="553">
        <v>530</v>
      </c>
      <c r="CG573" s="564"/>
      <c r="CH573" s="565"/>
      <c r="CI573" s="565"/>
      <c r="CJ573" s="565"/>
      <c r="CK573" s="565"/>
      <c r="CL573" s="553">
        <v>3</v>
      </c>
      <c r="CM573" s="565"/>
      <c r="CN573" s="472"/>
      <c r="CO573" s="489">
        <f t="shared" si="436"/>
        <v>488</v>
      </c>
      <c r="CP573" s="397">
        <f t="shared" si="437"/>
        <v>466</v>
      </c>
      <c r="CQ573" s="397">
        <f t="shared" si="438"/>
        <v>548</v>
      </c>
      <c r="CR573" s="397">
        <f t="shared" si="439"/>
        <v>519</v>
      </c>
      <c r="CS573" s="397">
        <f t="shared" si="440"/>
        <v>533</v>
      </c>
      <c r="CT573" s="397">
        <f t="shared" si="441"/>
        <v>340</v>
      </c>
      <c r="CU573" s="397">
        <f t="shared" si="442"/>
        <v>410</v>
      </c>
      <c r="CV573" s="491">
        <f t="shared" si="443"/>
        <v>530</v>
      </c>
      <c r="CW573" s="379">
        <v>144</v>
      </c>
      <c r="CX573" s="399">
        <v>167</v>
      </c>
      <c r="CY573" s="472">
        <v>246</v>
      </c>
      <c r="CZ573" s="400">
        <v>29</v>
      </c>
      <c r="DA573" s="399">
        <v>36</v>
      </c>
      <c r="DB573" s="472">
        <v>52</v>
      </c>
      <c r="DC573" s="404">
        <f t="shared" si="444"/>
        <v>167</v>
      </c>
      <c r="DD573" s="404">
        <f t="shared" si="445"/>
        <v>207</v>
      </c>
      <c r="DE573" s="405">
        <f t="shared" si="446"/>
        <v>232</v>
      </c>
      <c r="DF573" s="379">
        <v>120</v>
      </c>
      <c r="DG573" s="399">
        <v>94</v>
      </c>
      <c r="DH573" s="553">
        <v>83</v>
      </c>
      <c r="DI573" s="400">
        <v>118</v>
      </c>
      <c r="DJ573" s="399">
        <v>122</v>
      </c>
      <c r="DK573" s="553">
        <v>132</v>
      </c>
      <c r="DL573" s="400">
        <v>38</v>
      </c>
      <c r="DM573" s="399">
        <v>48</v>
      </c>
      <c r="DN573" s="553">
        <v>24</v>
      </c>
      <c r="DO573" s="400">
        <v>80</v>
      </c>
      <c r="DP573" s="399">
        <v>60</v>
      </c>
      <c r="DQ573" s="553">
        <v>60</v>
      </c>
      <c r="DR573" s="404">
        <f t="shared" si="447"/>
        <v>281</v>
      </c>
      <c r="DS573" s="404">
        <f t="shared" si="448"/>
        <v>331</v>
      </c>
      <c r="DT573" s="405">
        <f t="shared" si="449"/>
        <v>173</v>
      </c>
      <c r="EE573" s="411"/>
    </row>
    <row r="574" spans="1:135">
      <c r="A574" s="512" t="s">
        <v>511</v>
      </c>
      <c r="B574" s="511" t="s">
        <v>356</v>
      </c>
      <c r="C574" s="512">
        <v>226408</v>
      </c>
      <c r="D574" s="512">
        <v>9</v>
      </c>
      <c r="E574" s="395"/>
      <c r="F574" s="395"/>
      <c r="G574" s="395"/>
      <c r="H574" s="395"/>
      <c r="I574" s="472"/>
      <c r="J574" s="472"/>
      <c r="K574" s="394"/>
      <c r="L574" s="395"/>
      <c r="M574" s="395"/>
      <c r="N574" s="395"/>
      <c r="O574" s="396"/>
      <c r="P574" s="396"/>
      <c r="Q574" s="395"/>
      <c r="R574" s="395"/>
      <c r="S574" s="395"/>
      <c r="T574" s="395"/>
      <c r="U574" s="395"/>
      <c r="V574" s="472"/>
      <c r="W574" s="394"/>
      <c r="X574" s="395"/>
      <c r="Y574" s="395"/>
      <c r="Z574" s="395"/>
      <c r="AA574" s="396"/>
      <c r="AB574" s="396"/>
      <c r="AC574" s="395"/>
      <c r="AD574" s="395"/>
      <c r="AE574" s="395"/>
      <c r="AF574" s="395"/>
      <c r="AG574" s="395"/>
      <c r="AH574" s="472"/>
      <c r="AI574" s="489" t="str">
        <f t="shared" si="418"/>
        <v xml:space="preserve"> </v>
      </c>
      <c r="AJ574" s="397" t="str">
        <f t="shared" si="419"/>
        <v xml:space="preserve"> </v>
      </c>
      <c r="AK574" s="397" t="str">
        <f t="shared" si="420"/>
        <v xml:space="preserve"> </v>
      </c>
      <c r="AL574" s="397" t="str">
        <f t="shared" si="421"/>
        <v xml:space="preserve"> </v>
      </c>
      <c r="AM574" s="397" t="str">
        <f t="shared" si="422"/>
        <v xml:space="preserve"> </v>
      </c>
      <c r="AN574" s="397" t="str">
        <f t="shared" si="423"/>
        <v xml:space="preserve"> </v>
      </c>
      <c r="AO574" s="397" t="str">
        <f t="shared" si="424"/>
        <v xml:space="preserve"> </v>
      </c>
      <c r="AP574" s="397" t="str">
        <f t="shared" si="425"/>
        <v xml:space="preserve"> </v>
      </c>
      <c r="AQ574" s="397" t="str">
        <f t="shared" si="426"/>
        <v xml:space="preserve"> </v>
      </c>
      <c r="AR574" s="397" t="str">
        <f t="shared" si="427"/>
        <v xml:space="preserve"> </v>
      </c>
      <c r="AS574" s="397" t="str">
        <f t="shared" si="428"/>
        <v xml:space="preserve"> </v>
      </c>
      <c r="AT574" s="398" t="str">
        <f t="shared" si="429"/>
        <v xml:space="preserve"> </v>
      </c>
      <c r="AU574" s="379"/>
      <c r="AV574" s="395"/>
      <c r="AW574" s="472"/>
      <c r="AX574" s="400"/>
      <c r="AY574" s="395"/>
      <c r="AZ574" s="472"/>
      <c r="BA574" s="489" t="str">
        <f t="shared" si="430"/>
        <v xml:space="preserve"> </v>
      </c>
      <c r="BB574" s="397" t="str">
        <f t="shared" si="431"/>
        <v xml:space="preserve"> </v>
      </c>
      <c r="BC574" s="398" t="str">
        <f t="shared" si="432"/>
        <v xml:space="preserve"> </v>
      </c>
      <c r="BD574" s="401"/>
      <c r="BE574" s="402"/>
      <c r="BF574" s="472"/>
      <c r="BG574" s="403"/>
      <c r="BH574" s="402"/>
      <c r="BI574" s="472"/>
      <c r="BJ574" s="403"/>
      <c r="BK574" s="402"/>
      <c r="BL574" s="472"/>
      <c r="BM574" s="403"/>
      <c r="BN574" s="402"/>
      <c r="BO574" s="472"/>
      <c r="BP574" s="490" t="str">
        <f t="shared" si="433"/>
        <v/>
      </c>
      <c r="BQ574" s="475" t="str">
        <f t="shared" si="434"/>
        <v/>
      </c>
      <c r="BR574" s="405" t="str">
        <f t="shared" si="435"/>
        <v/>
      </c>
      <c r="BS574" s="605">
        <v>531</v>
      </c>
      <c r="BT574" s="553">
        <v>639</v>
      </c>
      <c r="BU574" s="553">
        <v>598</v>
      </c>
      <c r="BV574" s="553">
        <v>543</v>
      </c>
      <c r="BW574" s="553">
        <v>812</v>
      </c>
      <c r="BX574" s="554">
        <v>467</v>
      </c>
      <c r="BY574" s="564">
        <v>284</v>
      </c>
      <c r="BZ574" s="565">
        <v>317</v>
      </c>
      <c r="CA574" s="565">
        <v>293</v>
      </c>
      <c r="CB574" s="565">
        <v>371</v>
      </c>
      <c r="CC574" s="565">
        <v>346</v>
      </c>
      <c r="CD574" s="565">
        <v>291</v>
      </c>
      <c r="CE574" s="565">
        <v>401</v>
      </c>
      <c r="CF574" s="553">
        <v>209</v>
      </c>
      <c r="CG574" s="564"/>
      <c r="CH574" s="565"/>
      <c r="CI574" s="565"/>
      <c r="CJ574" s="565"/>
      <c r="CK574" s="565"/>
      <c r="CL574" s="553">
        <v>5</v>
      </c>
      <c r="CM574" s="565"/>
      <c r="CN574" s="472"/>
      <c r="CO574" s="489">
        <f t="shared" si="436"/>
        <v>284</v>
      </c>
      <c r="CP574" s="397">
        <f t="shared" si="437"/>
        <v>317</v>
      </c>
      <c r="CQ574" s="397">
        <f t="shared" si="438"/>
        <v>293</v>
      </c>
      <c r="CR574" s="397">
        <f t="shared" si="439"/>
        <v>371</v>
      </c>
      <c r="CS574" s="397">
        <f t="shared" si="440"/>
        <v>346</v>
      </c>
      <c r="CT574" s="397">
        <f t="shared" si="441"/>
        <v>286</v>
      </c>
      <c r="CU574" s="397">
        <f t="shared" si="442"/>
        <v>401</v>
      </c>
      <c r="CV574" s="491">
        <f t="shared" si="443"/>
        <v>209</v>
      </c>
      <c r="CW574" s="379">
        <v>141</v>
      </c>
      <c r="CX574" s="399">
        <v>205</v>
      </c>
      <c r="CY574" s="472">
        <v>107</v>
      </c>
      <c r="CZ574" s="400">
        <v>22</v>
      </c>
      <c r="DA574" s="399">
        <v>42</v>
      </c>
      <c r="DB574" s="472">
        <v>18</v>
      </c>
      <c r="DC574" s="404">
        <f t="shared" si="444"/>
        <v>123</v>
      </c>
      <c r="DD574" s="404">
        <f t="shared" si="445"/>
        <v>154</v>
      </c>
      <c r="DE574" s="405">
        <f t="shared" si="446"/>
        <v>84</v>
      </c>
      <c r="DF574" s="379">
        <v>32</v>
      </c>
      <c r="DG574" s="399">
        <v>26</v>
      </c>
      <c r="DH574" s="553">
        <v>24</v>
      </c>
      <c r="DI574" s="400">
        <v>46</v>
      </c>
      <c r="DJ574" s="399">
        <v>56</v>
      </c>
      <c r="DK574" s="553">
        <v>59</v>
      </c>
      <c r="DL574" s="400">
        <v>69</v>
      </c>
      <c r="DM574" s="399">
        <v>55</v>
      </c>
      <c r="DN574" s="553">
        <v>48</v>
      </c>
      <c r="DO574" s="400">
        <v>75</v>
      </c>
      <c r="DP574" s="399">
        <v>65</v>
      </c>
      <c r="DQ574" s="553">
        <v>54</v>
      </c>
      <c r="DR574" s="404">
        <f t="shared" si="447"/>
        <v>195</v>
      </c>
      <c r="DS574" s="404">
        <f t="shared" si="448"/>
        <v>200</v>
      </c>
      <c r="DT574" s="405">
        <f t="shared" si="449"/>
        <v>160</v>
      </c>
      <c r="EE574" s="411"/>
    </row>
    <row r="575" spans="1:135">
      <c r="A575" s="512" t="s">
        <v>511</v>
      </c>
      <c r="B575" s="672" t="s">
        <v>805</v>
      </c>
      <c r="C575" s="512">
        <v>224615</v>
      </c>
      <c r="D575" s="512">
        <v>9</v>
      </c>
      <c r="E575" s="395"/>
      <c r="F575" s="395"/>
      <c r="G575" s="395"/>
      <c r="H575" s="395"/>
      <c r="I575" s="472"/>
      <c r="J575" s="472"/>
      <c r="K575" s="394"/>
      <c r="L575" s="395"/>
      <c r="M575" s="395"/>
      <c r="N575" s="395"/>
      <c r="O575" s="396"/>
      <c r="P575" s="396"/>
      <c r="Q575" s="395"/>
      <c r="R575" s="395"/>
      <c r="S575" s="395"/>
      <c r="T575" s="395"/>
      <c r="U575" s="395"/>
      <c r="V575" s="472"/>
      <c r="W575" s="394"/>
      <c r="X575" s="395"/>
      <c r="Y575" s="395"/>
      <c r="Z575" s="395"/>
      <c r="AA575" s="396"/>
      <c r="AB575" s="396"/>
      <c r="AC575" s="395"/>
      <c r="AD575" s="395"/>
      <c r="AE575" s="395"/>
      <c r="AF575" s="395"/>
      <c r="AG575" s="395"/>
      <c r="AH575" s="472"/>
      <c r="AI575" s="489" t="str">
        <f t="shared" si="418"/>
        <v xml:space="preserve"> </v>
      </c>
      <c r="AJ575" s="397" t="str">
        <f t="shared" si="419"/>
        <v xml:space="preserve"> </v>
      </c>
      <c r="AK575" s="397" t="str">
        <f t="shared" si="420"/>
        <v xml:space="preserve"> </v>
      </c>
      <c r="AL575" s="397" t="str">
        <f t="shared" si="421"/>
        <v xml:space="preserve"> </v>
      </c>
      <c r="AM575" s="397" t="str">
        <f t="shared" si="422"/>
        <v xml:space="preserve"> </v>
      </c>
      <c r="AN575" s="397" t="str">
        <f t="shared" si="423"/>
        <v xml:space="preserve"> </v>
      </c>
      <c r="AO575" s="397" t="str">
        <f t="shared" si="424"/>
        <v xml:space="preserve"> </v>
      </c>
      <c r="AP575" s="397" t="str">
        <f t="shared" si="425"/>
        <v xml:space="preserve"> </v>
      </c>
      <c r="AQ575" s="397" t="str">
        <f t="shared" si="426"/>
        <v xml:space="preserve"> </v>
      </c>
      <c r="AR575" s="397" t="str">
        <f t="shared" si="427"/>
        <v xml:space="preserve"> </v>
      </c>
      <c r="AS575" s="397" t="str">
        <f t="shared" si="428"/>
        <v xml:space="preserve"> </v>
      </c>
      <c r="AT575" s="398" t="str">
        <f t="shared" si="429"/>
        <v xml:space="preserve"> </v>
      </c>
      <c r="AU575" s="379"/>
      <c r="AV575" s="395"/>
      <c r="AW575" s="472"/>
      <c r="AX575" s="400"/>
      <c r="AY575" s="395"/>
      <c r="AZ575" s="472"/>
      <c r="BA575" s="489" t="str">
        <f t="shared" si="430"/>
        <v xml:space="preserve"> </v>
      </c>
      <c r="BB575" s="397" t="str">
        <f t="shared" si="431"/>
        <v xml:space="preserve"> </v>
      </c>
      <c r="BC575" s="398" t="str">
        <f t="shared" si="432"/>
        <v xml:space="preserve"> </v>
      </c>
      <c r="BD575" s="401"/>
      <c r="BE575" s="402"/>
      <c r="BF575" s="472"/>
      <c r="BG575" s="403"/>
      <c r="BH575" s="402"/>
      <c r="BI575" s="472"/>
      <c r="BJ575" s="403"/>
      <c r="BK575" s="402"/>
      <c r="BL575" s="472"/>
      <c r="BM575" s="403"/>
      <c r="BN575" s="402"/>
      <c r="BO575" s="472"/>
      <c r="BP575" s="490" t="str">
        <f t="shared" si="433"/>
        <v/>
      </c>
      <c r="BQ575" s="475" t="str">
        <f t="shared" si="434"/>
        <v/>
      </c>
      <c r="BR575" s="405" t="str">
        <f t="shared" si="435"/>
        <v/>
      </c>
      <c r="BS575" s="605">
        <v>1510</v>
      </c>
      <c r="BT575" s="553">
        <v>1326</v>
      </c>
      <c r="BU575" s="553">
        <v>1278</v>
      </c>
      <c r="BV575" s="553">
        <v>1413</v>
      </c>
      <c r="BW575" s="553">
        <v>1132</v>
      </c>
      <c r="BX575" s="554">
        <v>1223</v>
      </c>
      <c r="BY575" s="564">
        <v>81</v>
      </c>
      <c r="BZ575" s="565">
        <v>187</v>
      </c>
      <c r="CA575" s="565">
        <v>347</v>
      </c>
      <c r="CB575" s="565">
        <v>353</v>
      </c>
      <c r="CC575" s="565">
        <v>350</v>
      </c>
      <c r="CD575" s="565">
        <v>376</v>
      </c>
      <c r="CE575" s="565">
        <v>396</v>
      </c>
      <c r="CF575" s="553">
        <v>428</v>
      </c>
      <c r="CG575" s="564"/>
      <c r="CH575" s="565"/>
      <c r="CI575" s="565"/>
      <c r="CJ575" s="565"/>
      <c r="CK575" s="565"/>
      <c r="CL575" s="553">
        <v>1</v>
      </c>
      <c r="CM575" s="565"/>
      <c r="CN575" s="472"/>
      <c r="CO575" s="489">
        <f t="shared" si="436"/>
        <v>81</v>
      </c>
      <c r="CP575" s="397">
        <f t="shared" si="437"/>
        <v>187</v>
      </c>
      <c r="CQ575" s="397">
        <f t="shared" si="438"/>
        <v>347</v>
      </c>
      <c r="CR575" s="397">
        <f t="shared" si="439"/>
        <v>353</v>
      </c>
      <c r="CS575" s="397">
        <f t="shared" si="440"/>
        <v>350</v>
      </c>
      <c r="CT575" s="397">
        <f t="shared" si="441"/>
        <v>375</v>
      </c>
      <c r="CU575" s="397">
        <f t="shared" si="442"/>
        <v>396</v>
      </c>
      <c r="CV575" s="491">
        <f t="shared" si="443"/>
        <v>428</v>
      </c>
      <c r="CW575" s="379">
        <v>142</v>
      </c>
      <c r="CX575" s="399">
        <v>165</v>
      </c>
      <c r="CY575" s="472">
        <v>171</v>
      </c>
      <c r="CZ575" s="400">
        <v>54</v>
      </c>
      <c r="DA575" s="399">
        <v>43</v>
      </c>
      <c r="DB575" s="472">
        <v>50</v>
      </c>
      <c r="DC575" s="404">
        <f t="shared" si="444"/>
        <v>179</v>
      </c>
      <c r="DD575" s="404">
        <f t="shared" si="445"/>
        <v>188</v>
      </c>
      <c r="DE575" s="405">
        <f t="shared" si="446"/>
        <v>207</v>
      </c>
      <c r="DF575" s="379">
        <v>28</v>
      </c>
      <c r="DG575" s="399">
        <v>40</v>
      </c>
      <c r="DH575" s="553">
        <v>39</v>
      </c>
      <c r="DI575" s="400">
        <v>11</v>
      </c>
      <c r="DJ575" s="399">
        <v>25</v>
      </c>
      <c r="DK575" s="553">
        <v>64</v>
      </c>
      <c r="DL575" s="400">
        <v>26</v>
      </c>
      <c r="DM575" s="399">
        <v>42</v>
      </c>
      <c r="DN575" s="553">
        <v>44</v>
      </c>
      <c r="DO575" s="400">
        <v>37</v>
      </c>
      <c r="DP575" s="399">
        <v>24</v>
      </c>
      <c r="DQ575" s="553">
        <v>110</v>
      </c>
      <c r="DR575" s="404">
        <f t="shared" si="447"/>
        <v>262</v>
      </c>
      <c r="DS575" s="404">
        <f t="shared" si="448"/>
        <v>244</v>
      </c>
      <c r="DT575" s="405">
        <f t="shared" si="449"/>
        <v>182</v>
      </c>
      <c r="EE575" s="411"/>
    </row>
    <row r="576" spans="1:135">
      <c r="A576" s="512" t="s">
        <v>511</v>
      </c>
      <c r="B576" s="511" t="s">
        <v>357</v>
      </c>
      <c r="C576" s="512">
        <v>225070</v>
      </c>
      <c r="D576" s="512">
        <v>9</v>
      </c>
      <c r="E576" s="395"/>
      <c r="F576" s="395"/>
      <c r="G576" s="395"/>
      <c r="H576" s="395"/>
      <c r="I576" s="472"/>
      <c r="J576" s="472"/>
      <c r="K576" s="394"/>
      <c r="L576" s="395"/>
      <c r="M576" s="395"/>
      <c r="N576" s="395"/>
      <c r="O576" s="396"/>
      <c r="P576" s="396"/>
      <c r="Q576" s="395"/>
      <c r="R576" s="395"/>
      <c r="S576" s="395"/>
      <c r="T576" s="395"/>
      <c r="U576" s="395"/>
      <c r="V576" s="472"/>
      <c r="W576" s="394"/>
      <c r="X576" s="395"/>
      <c r="Y576" s="395"/>
      <c r="Z576" s="395"/>
      <c r="AA576" s="396"/>
      <c r="AB576" s="396"/>
      <c r="AC576" s="395"/>
      <c r="AD576" s="395"/>
      <c r="AE576" s="395"/>
      <c r="AF576" s="395"/>
      <c r="AG576" s="395"/>
      <c r="AH576" s="472"/>
      <c r="AI576" s="489" t="str">
        <f t="shared" si="418"/>
        <v xml:space="preserve"> </v>
      </c>
      <c r="AJ576" s="397" t="str">
        <f t="shared" si="419"/>
        <v xml:space="preserve"> </v>
      </c>
      <c r="AK576" s="397" t="str">
        <f t="shared" si="420"/>
        <v xml:space="preserve"> </v>
      </c>
      <c r="AL576" s="397" t="str">
        <f t="shared" si="421"/>
        <v xml:space="preserve"> </v>
      </c>
      <c r="AM576" s="397" t="str">
        <f t="shared" si="422"/>
        <v xml:space="preserve"> </v>
      </c>
      <c r="AN576" s="397" t="str">
        <f t="shared" si="423"/>
        <v xml:space="preserve"> </v>
      </c>
      <c r="AO576" s="397" t="str">
        <f t="shared" si="424"/>
        <v xml:space="preserve"> </v>
      </c>
      <c r="AP576" s="397" t="str">
        <f t="shared" si="425"/>
        <v xml:space="preserve"> </v>
      </c>
      <c r="AQ576" s="397" t="str">
        <f t="shared" si="426"/>
        <v xml:space="preserve"> </v>
      </c>
      <c r="AR576" s="397" t="str">
        <f t="shared" si="427"/>
        <v xml:space="preserve"> </v>
      </c>
      <c r="AS576" s="397" t="str">
        <f t="shared" si="428"/>
        <v xml:space="preserve"> </v>
      </c>
      <c r="AT576" s="398" t="str">
        <f t="shared" si="429"/>
        <v xml:space="preserve"> </v>
      </c>
      <c r="AU576" s="379"/>
      <c r="AV576" s="395"/>
      <c r="AW576" s="472"/>
      <c r="AX576" s="400"/>
      <c r="AY576" s="395"/>
      <c r="AZ576" s="472"/>
      <c r="BA576" s="489" t="str">
        <f t="shared" si="430"/>
        <v xml:space="preserve"> </v>
      </c>
      <c r="BB576" s="397" t="str">
        <f t="shared" si="431"/>
        <v xml:space="preserve"> </v>
      </c>
      <c r="BC576" s="398" t="str">
        <f t="shared" si="432"/>
        <v xml:space="preserve"> </v>
      </c>
      <c r="BD576" s="401"/>
      <c r="BE576" s="402"/>
      <c r="BF576" s="472"/>
      <c r="BG576" s="403"/>
      <c r="BH576" s="402"/>
      <c r="BI576" s="472"/>
      <c r="BJ576" s="403"/>
      <c r="BK576" s="402"/>
      <c r="BL576" s="472"/>
      <c r="BM576" s="403"/>
      <c r="BN576" s="402"/>
      <c r="BO576" s="472"/>
      <c r="BP576" s="490" t="str">
        <f t="shared" si="433"/>
        <v/>
      </c>
      <c r="BQ576" s="475" t="str">
        <f t="shared" si="434"/>
        <v/>
      </c>
      <c r="BR576" s="405" t="str">
        <f t="shared" si="435"/>
        <v/>
      </c>
      <c r="BS576" s="605">
        <v>977</v>
      </c>
      <c r="BT576" s="553">
        <v>1113</v>
      </c>
      <c r="BU576" s="553">
        <v>1014</v>
      </c>
      <c r="BV576" s="553">
        <v>634</v>
      </c>
      <c r="BW576" s="553">
        <v>758</v>
      </c>
      <c r="BX576" s="554">
        <v>734</v>
      </c>
      <c r="BY576" s="564">
        <v>511</v>
      </c>
      <c r="BZ576" s="565">
        <v>482</v>
      </c>
      <c r="CA576" s="565">
        <v>489</v>
      </c>
      <c r="CB576" s="565">
        <v>516</v>
      </c>
      <c r="CC576" s="565">
        <v>491</v>
      </c>
      <c r="CD576" s="565">
        <v>439</v>
      </c>
      <c r="CE576" s="565">
        <v>572</v>
      </c>
      <c r="CF576" s="553">
        <v>532</v>
      </c>
      <c r="CG576" s="564"/>
      <c r="CH576" s="565"/>
      <c r="CI576" s="565"/>
      <c r="CJ576" s="565"/>
      <c r="CK576" s="565"/>
      <c r="CL576" s="553">
        <v>4</v>
      </c>
      <c r="CM576" s="565"/>
      <c r="CN576" s="472"/>
      <c r="CO576" s="489">
        <f t="shared" si="436"/>
        <v>511</v>
      </c>
      <c r="CP576" s="397">
        <f t="shared" si="437"/>
        <v>482</v>
      </c>
      <c r="CQ576" s="397">
        <f t="shared" si="438"/>
        <v>489</v>
      </c>
      <c r="CR576" s="397">
        <f t="shared" si="439"/>
        <v>516</v>
      </c>
      <c r="CS576" s="397">
        <f t="shared" si="440"/>
        <v>491</v>
      </c>
      <c r="CT576" s="397">
        <f t="shared" si="441"/>
        <v>435</v>
      </c>
      <c r="CU576" s="397">
        <f t="shared" si="442"/>
        <v>572</v>
      </c>
      <c r="CV576" s="491">
        <f t="shared" si="443"/>
        <v>532</v>
      </c>
      <c r="CW576" s="379">
        <v>245</v>
      </c>
      <c r="CX576" s="399">
        <v>311</v>
      </c>
      <c r="CY576" s="472">
        <v>321</v>
      </c>
      <c r="CZ576" s="400">
        <v>40</v>
      </c>
      <c r="DA576" s="399">
        <v>45</v>
      </c>
      <c r="DB576" s="472">
        <v>37</v>
      </c>
      <c r="DC576" s="404">
        <f t="shared" si="444"/>
        <v>150</v>
      </c>
      <c r="DD576" s="404">
        <f t="shared" si="445"/>
        <v>216</v>
      </c>
      <c r="DE576" s="405">
        <f t="shared" si="446"/>
        <v>174</v>
      </c>
      <c r="DF576" s="379">
        <v>126</v>
      </c>
      <c r="DG576" s="492">
        <v>72</v>
      </c>
      <c r="DH576" s="553">
        <v>69</v>
      </c>
      <c r="DI576" s="400">
        <v>146</v>
      </c>
      <c r="DJ576" s="399">
        <v>127</v>
      </c>
      <c r="DK576" s="553">
        <v>129</v>
      </c>
      <c r="DL576" s="400">
        <v>72</v>
      </c>
      <c r="DM576" s="399">
        <v>69</v>
      </c>
      <c r="DN576" s="553">
        <v>43</v>
      </c>
      <c r="DO576" s="400">
        <v>73</v>
      </c>
      <c r="DP576" s="399">
        <v>74</v>
      </c>
      <c r="DQ576" s="553">
        <v>79</v>
      </c>
      <c r="DR576" s="404">
        <f t="shared" si="447"/>
        <v>245</v>
      </c>
      <c r="DS576" s="404">
        <f t="shared" si="448"/>
        <v>276</v>
      </c>
      <c r="DT576" s="405">
        <f t="shared" si="449"/>
        <v>244</v>
      </c>
      <c r="EE576" s="411"/>
    </row>
    <row r="577" spans="1:135">
      <c r="A577" s="512" t="s">
        <v>511</v>
      </c>
      <c r="B577" s="511" t="s">
        <v>358</v>
      </c>
      <c r="C577" s="512">
        <v>225371</v>
      </c>
      <c r="D577" s="512">
        <v>9</v>
      </c>
      <c r="E577" s="395"/>
      <c r="F577" s="395"/>
      <c r="G577" s="395"/>
      <c r="H577" s="395"/>
      <c r="I577" s="472"/>
      <c r="J577" s="472"/>
      <c r="K577" s="394"/>
      <c r="L577" s="395"/>
      <c r="M577" s="395"/>
      <c r="N577" s="395"/>
      <c r="O577" s="396"/>
      <c r="P577" s="396"/>
      <c r="Q577" s="395"/>
      <c r="R577" s="395"/>
      <c r="S577" s="395"/>
      <c r="T577" s="395"/>
      <c r="U577" s="395"/>
      <c r="V577" s="472"/>
      <c r="W577" s="394"/>
      <c r="X577" s="395"/>
      <c r="Y577" s="395"/>
      <c r="Z577" s="395"/>
      <c r="AA577" s="396"/>
      <c r="AB577" s="396"/>
      <c r="AC577" s="395"/>
      <c r="AD577" s="395"/>
      <c r="AE577" s="395"/>
      <c r="AF577" s="395"/>
      <c r="AG577" s="395"/>
      <c r="AH577" s="472"/>
      <c r="AI577" s="489" t="str">
        <f t="shared" si="418"/>
        <v xml:space="preserve"> </v>
      </c>
      <c r="AJ577" s="397" t="str">
        <f t="shared" si="419"/>
        <v xml:space="preserve"> </v>
      </c>
      <c r="AK577" s="397" t="str">
        <f t="shared" si="420"/>
        <v xml:space="preserve"> </v>
      </c>
      <c r="AL577" s="397" t="str">
        <f t="shared" si="421"/>
        <v xml:space="preserve"> </v>
      </c>
      <c r="AM577" s="397" t="str">
        <f t="shared" si="422"/>
        <v xml:space="preserve"> </v>
      </c>
      <c r="AN577" s="397" t="str">
        <f t="shared" si="423"/>
        <v xml:space="preserve"> </v>
      </c>
      <c r="AO577" s="397" t="str">
        <f t="shared" si="424"/>
        <v xml:space="preserve"> </v>
      </c>
      <c r="AP577" s="397" t="str">
        <f t="shared" si="425"/>
        <v xml:space="preserve"> </v>
      </c>
      <c r="AQ577" s="397" t="str">
        <f t="shared" si="426"/>
        <v xml:space="preserve"> </v>
      </c>
      <c r="AR577" s="397" t="str">
        <f t="shared" si="427"/>
        <v xml:space="preserve"> </v>
      </c>
      <c r="AS577" s="397" t="str">
        <f t="shared" si="428"/>
        <v xml:space="preserve"> </v>
      </c>
      <c r="AT577" s="398" t="str">
        <f t="shared" si="429"/>
        <v xml:space="preserve"> </v>
      </c>
      <c r="AU577" s="379"/>
      <c r="AV577" s="395"/>
      <c r="AW577" s="472"/>
      <c r="AX577" s="400"/>
      <c r="AY577" s="395"/>
      <c r="AZ577" s="472"/>
      <c r="BA577" s="489" t="str">
        <f t="shared" si="430"/>
        <v xml:space="preserve"> </v>
      </c>
      <c r="BB577" s="397" t="str">
        <f t="shared" si="431"/>
        <v xml:space="preserve"> </v>
      </c>
      <c r="BC577" s="398" t="str">
        <f t="shared" si="432"/>
        <v xml:space="preserve"> </v>
      </c>
      <c r="BD577" s="401"/>
      <c r="BE577" s="402"/>
      <c r="BF577" s="472"/>
      <c r="BG577" s="403"/>
      <c r="BH577" s="402"/>
      <c r="BI577" s="472"/>
      <c r="BJ577" s="403"/>
      <c r="BK577" s="402"/>
      <c r="BL577" s="472"/>
      <c r="BM577" s="403"/>
      <c r="BN577" s="402"/>
      <c r="BO577" s="472"/>
      <c r="BP577" s="490" t="str">
        <f t="shared" si="433"/>
        <v/>
      </c>
      <c r="BQ577" s="475" t="str">
        <f t="shared" si="434"/>
        <v/>
      </c>
      <c r="BR577" s="405" t="str">
        <f t="shared" si="435"/>
        <v/>
      </c>
      <c r="BS577" s="605">
        <v>1141</v>
      </c>
      <c r="BT577" s="553">
        <v>1231</v>
      </c>
      <c r="BU577" s="553">
        <v>1263</v>
      </c>
      <c r="BV577" s="553">
        <v>1063</v>
      </c>
      <c r="BW577" s="553">
        <v>769</v>
      </c>
      <c r="BX577" s="554">
        <v>705</v>
      </c>
      <c r="BY577" s="564">
        <v>405</v>
      </c>
      <c r="BZ577" s="565">
        <v>413</v>
      </c>
      <c r="CA577" s="565">
        <v>400</v>
      </c>
      <c r="CB577" s="565">
        <v>525</v>
      </c>
      <c r="CC577" s="565">
        <v>477</v>
      </c>
      <c r="CD577" s="566">
        <v>336</v>
      </c>
      <c r="CE577" s="565">
        <v>522</v>
      </c>
      <c r="CF577" s="553">
        <v>464</v>
      </c>
      <c r="CG577" s="564"/>
      <c r="CH577" s="565"/>
      <c r="CI577" s="565"/>
      <c r="CJ577" s="565"/>
      <c r="CK577" s="565"/>
      <c r="CL577" s="553">
        <v>1</v>
      </c>
      <c r="CM577" s="565"/>
      <c r="CN577" s="472"/>
      <c r="CO577" s="489">
        <f t="shared" si="436"/>
        <v>405</v>
      </c>
      <c r="CP577" s="397">
        <f t="shared" si="437"/>
        <v>413</v>
      </c>
      <c r="CQ577" s="397">
        <f t="shared" si="438"/>
        <v>400</v>
      </c>
      <c r="CR577" s="397">
        <f t="shared" si="439"/>
        <v>525</v>
      </c>
      <c r="CS577" s="397">
        <f t="shared" si="440"/>
        <v>477</v>
      </c>
      <c r="CT577" s="397">
        <f t="shared" si="441"/>
        <v>335</v>
      </c>
      <c r="CU577" s="397">
        <f t="shared" si="442"/>
        <v>522</v>
      </c>
      <c r="CV577" s="491">
        <f t="shared" si="443"/>
        <v>464</v>
      </c>
      <c r="CW577" s="537">
        <v>161</v>
      </c>
      <c r="CX577" s="399">
        <v>257</v>
      </c>
      <c r="CY577" s="472">
        <v>224</v>
      </c>
      <c r="CZ577" s="400">
        <v>49</v>
      </c>
      <c r="DA577" s="399">
        <v>63</v>
      </c>
      <c r="DB577" s="472">
        <v>50</v>
      </c>
      <c r="DC577" s="404">
        <f t="shared" si="444"/>
        <v>125</v>
      </c>
      <c r="DD577" s="404">
        <f t="shared" si="445"/>
        <v>202</v>
      </c>
      <c r="DE577" s="405">
        <f t="shared" si="446"/>
        <v>190</v>
      </c>
      <c r="DF577" s="379">
        <v>107</v>
      </c>
      <c r="DG577" s="399">
        <v>89</v>
      </c>
      <c r="DH577" s="553">
        <v>63</v>
      </c>
      <c r="DI577" s="400">
        <v>74</v>
      </c>
      <c r="DJ577" s="399">
        <v>89</v>
      </c>
      <c r="DK577" s="553">
        <v>94</v>
      </c>
      <c r="DL577" s="400">
        <v>31</v>
      </c>
      <c r="DM577" s="399">
        <v>23</v>
      </c>
      <c r="DN577" s="553">
        <v>28</v>
      </c>
      <c r="DO577" s="400">
        <v>131</v>
      </c>
      <c r="DP577" s="399">
        <v>130</v>
      </c>
      <c r="DQ577" s="553">
        <v>97</v>
      </c>
      <c r="DR577" s="404">
        <f t="shared" si="447"/>
        <v>256</v>
      </c>
      <c r="DS577" s="404">
        <f t="shared" si="448"/>
        <v>235</v>
      </c>
      <c r="DT577" s="405">
        <f t="shared" si="449"/>
        <v>147</v>
      </c>
      <c r="EE577" s="411"/>
    </row>
    <row r="578" spans="1:135">
      <c r="A578" s="512" t="s">
        <v>511</v>
      </c>
      <c r="B578" s="511" t="s">
        <v>359</v>
      </c>
      <c r="C578" s="512">
        <v>225520</v>
      </c>
      <c r="D578" s="512">
        <v>9</v>
      </c>
      <c r="E578" s="395"/>
      <c r="F578" s="395"/>
      <c r="G578" s="395"/>
      <c r="H578" s="395"/>
      <c r="I578" s="472"/>
      <c r="J578" s="472"/>
      <c r="K578" s="394"/>
      <c r="L578" s="395"/>
      <c r="M578" s="395"/>
      <c r="N578" s="395"/>
      <c r="O578" s="396"/>
      <c r="P578" s="396"/>
      <c r="Q578" s="395"/>
      <c r="R578" s="395"/>
      <c r="S578" s="395"/>
      <c r="T578" s="395"/>
      <c r="U578" s="395"/>
      <c r="V578" s="472"/>
      <c r="W578" s="394"/>
      <c r="X578" s="395"/>
      <c r="Y578" s="395"/>
      <c r="Z578" s="395"/>
      <c r="AA578" s="396"/>
      <c r="AB578" s="396"/>
      <c r="AC578" s="395"/>
      <c r="AD578" s="395"/>
      <c r="AE578" s="395"/>
      <c r="AF578" s="395"/>
      <c r="AG578" s="395"/>
      <c r="AH578" s="472"/>
      <c r="AI578" s="489" t="str">
        <f t="shared" si="418"/>
        <v xml:space="preserve"> </v>
      </c>
      <c r="AJ578" s="397" t="str">
        <f t="shared" si="419"/>
        <v xml:space="preserve"> </v>
      </c>
      <c r="AK578" s="397" t="str">
        <f t="shared" si="420"/>
        <v xml:space="preserve"> </v>
      </c>
      <c r="AL578" s="397" t="str">
        <f t="shared" si="421"/>
        <v xml:space="preserve"> </v>
      </c>
      <c r="AM578" s="397" t="str">
        <f t="shared" si="422"/>
        <v xml:space="preserve"> </v>
      </c>
      <c r="AN578" s="397" t="str">
        <f t="shared" si="423"/>
        <v xml:space="preserve"> </v>
      </c>
      <c r="AO578" s="397" t="str">
        <f t="shared" si="424"/>
        <v xml:space="preserve"> </v>
      </c>
      <c r="AP578" s="397" t="str">
        <f t="shared" si="425"/>
        <v xml:space="preserve"> </v>
      </c>
      <c r="AQ578" s="397" t="str">
        <f t="shared" si="426"/>
        <v xml:space="preserve"> </v>
      </c>
      <c r="AR578" s="397" t="str">
        <f t="shared" si="427"/>
        <v xml:space="preserve"> </v>
      </c>
      <c r="AS578" s="397" t="str">
        <f t="shared" si="428"/>
        <v xml:space="preserve"> </v>
      </c>
      <c r="AT578" s="398" t="str">
        <f t="shared" si="429"/>
        <v xml:space="preserve"> </v>
      </c>
      <c r="AU578" s="379"/>
      <c r="AV578" s="395"/>
      <c r="AW578" s="472"/>
      <c r="AX578" s="400"/>
      <c r="AY578" s="395"/>
      <c r="AZ578" s="472"/>
      <c r="BA578" s="489" t="str">
        <f t="shared" si="430"/>
        <v xml:space="preserve"> </v>
      </c>
      <c r="BB578" s="397" t="str">
        <f t="shared" si="431"/>
        <v xml:space="preserve"> </v>
      </c>
      <c r="BC578" s="398" t="str">
        <f t="shared" si="432"/>
        <v xml:space="preserve"> </v>
      </c>
      <c r="BD578" s="401"/>
      <c r="BE578" s="402"/>
      <c r="BF578" s="472"/>
      <c r="BG578" s="403"/>
      <c r="BH578" s="402"/>
      <c r="BI578" s="472"/>
      <c r="BJ578" s="403"/>
      <c r="BK578" s="402"/>
      <c r="BL578" s="472"/>
      <c r="BM578" s="403"/>
      <c r="BN578" s="402"/>
      <c r="BO578" s="472"/>
      <c r="BP578" s="490" t="str">
        <f t="shared" si="433"/>
        <v/>
      </c>
      <c r="BQ578" s="475" t="str">
        <f t="shared" si="434"/>
        <v/>
      </c>
      <c r="BR578" s="405" t="str">
        <f t="shared" si="435"/>
        <v/>
      </c>
      <c r="BS578" s="605">
        <v>1001</v>
      </c>
      <c r="BT578" s="553">
        <v>920</v>
      </c>
      <c r="BU578" s="553">
        <v>926</v>
      </c>
      <c r="BV578" s="553">
        <v>831</v>
      </c>
      <c r="BW578" s="553">
        <v>470</v>
      </c>
      <c r="BX578" s="554">
        <v>544</v>
      </c>
      <c r="BY578" s="564">
        <v>385</v>
      </c>
      <c r="BZ578" s="565">
        <v>408</v>
      </c>
      <c r="CA578" s="565">
        <v>387</v>
      </c>
      <c r="CB578" s="565">
        <v>330</v>
      </c>
      <c r="CC578" s="565">
        <v>351</v>
      </c>
      <c r="CD578" s="565">
        <v>303</v>
      </c>
      <c r="CE578" s="565">
        <v>277</v>
      </c>
      <c r="CF578" s="553">
        <v>283</v>
      </c>
      <c r="CG578" s="564"/>
      <c r="CH578" s="565"/>
      <c r="CI578" s="565"/>
      <c r="CJ578" s="565"/>
      <c r="CK578" s="565"/>
      <c r="CL578" s="553">
        <v>2</v>
      </c>
      <c r="CM578" s="565"/>
      <c r="CN578" s="472"/>
      <c r="CO578" s="489">
        <f t="shared" si="436"/>
        <v>385</v>
      </c>
      <c r="CP578" s="397">
        <f t="shared" si="437"/>
        <v>408</v>
      </c>
      <c r="CQ578" s="397">
        <f t="shared" si="438"/>
        <v>387</v>
      </c>
      <c r="CR578" s="397">
        <f t="shared" si="439"/>
        <v>330</v>
      </c>
      <c r="CS578" s="397">
        <f t="shared" si="440"/>
        <v>351</v>
      </c>
      <c r="CT578" s="397">
        <f t="shared" si="441"/>
        <v>301</v>
      </c>
      <c r="CU578" s="397">
        <f t="shared" si="442"/>
        <v>277</v>
      </c>
      <c r="CV578" s="491">
        <f t="shared" si="443"/>
        <v>283</v>
      </c>
      <c r="CW578" s="379">
        <v>139</v>
      </c>
      <c r="CX578" s="399">
        <v>123</v>
      </c>
      <c r="CY578" s="472">
        <v>121</v>
      </c>
      <c r="CZ578" s="400">
        <v>39</v>
      </c>
      <c r="DA578" s="399">
        <v>21</v>
      </c>
      <c r="DB578" s="472">
        <v>37</v>
      </c>
      <c r="DC578" s="404">
        <f t="shared" si="444"/>
        <v>123</v>
      </c>
      <c r="DD578" s="404">
        <f t="shared" si="445"/>
        <v>133</v>
      </c>
      <c r="DE578" s="405">
        <f t="shared" si="446"/>
        <v>125</v>
      </c>
      <c r="DF578" s="379">
        <v>54</v>
      </c>
      <c r="DG578" s="399">
        <v>70</v>
      </c>
      <c r="DH578" s="553">
        <v>58</v>
      </c>
      <c r="DI578" s="400">
        <v>89</v>
      </c>
      <c r="DJ578" s="399">
        <v>89</v>
      </c>
      <c r="DK578" s="553">
        <v>49</v>
      </c>
      <c r="DL578" s="400">
        <v>27</v>
      </c>
      <c r="DM578" s="399">
        <v>24</v>
      </c>
      <c r="DN578" s="553">
        <v>18</v>
      </c>
      <c r="DO578" s="400">
        <v>94</v>
      </c>
      <c r="DP578" s="399">
        <v>78</v>
      </c>
      <c r="DQ578" s="553">
        <v>85</v>
      </c>
      <c r="DR578" s="404">
        <f t="shared" si="447"/>
        <v>155</v>
      </c>
      <c r="DS578" s="404">
        <f t="shared" si="448"/>
        <v>179</v>
      </c>
      <c r="DT578" s="405">
        <f t="shared" si="449"/>
        <v>140</v>
      </c>
      <c r="EE578" s="411"/>
    </row>
    <row r="579" spans="1:135">
      <c r="A579" s="512" t="s">
        <v>511</v>
      </c>
      <c r="B579" s="511" t="s">
        <v>360</v>
      </c>
      <c r="C579" s="512">
        <v>226019</v>
      </c>
      <c r="D579" s="512">
        <v>9</v>
      </c>
      <c r="E579" s="395"/>
      <c r="F579" s="395"/>
      <c r="G579" s="395"/>
      <c r="H579" s="395"/>
      <c r="I579" s="472"/>
      <c r="J579" s="472"/>
      <c r="K579" s="394"/>
      <c r="L579" s="395"/>
      <c r="M579" s="395"/>
      <c r="N579" s="395"/>
      <c r="O579" s="396"/>
      <c r="P579" s="396"/>
      <c r="Q579" s="395"/>
      <c r="R579" s="395"/>
      <c r="S579" s="395"/>
      <c r="T579" s="395"/>
      <c r="U579" s="395"/>
      <c r="V579" s="472"/>
      <c r="W579" s="394"/>
      <c r="X579" s="395"/>
      <c r="Y579" s="395"/>
      <c r="Z579" s="395"/>
      <c r="AA579" s="396"/>
      <c r="AB579" s="396"/>
      <c r="AC579" s="395"/>
      <c r="AD579" s="395"/>
      <c r="AE579" s="395"/>
      <c r="AF579" s="395"/>
      <c r="AG579" s="395"/>
      <c r="AH579" s="472"/>
      <c r="AI579" s="489" t="str">
        <f t="shared" si="418"/>
        <v xml:space="preserve"> </v>
      </c>
      <c r="AJ579" s="397" t="str">
        <f t="shared" si="419"/>
        <v xml:space="preserve"> </v>
      </c>
      <c r="AK579" s="397" t="str">
        <f t="shared" si="420"/>
        <v xml:space="preserve"> </v>
      </c>
      <c r="AL579" s="397" t="str">
        <f t="shared" si="421"/>
        <v xml:space="preserve"> </v>
      </c>
      <c r="AM579" s="397" t="str">
        <f t="shared" si="422"/>
        <v xml:space="preserve"> </v>
      </c>
      <c r="AN579" s="397" t="str">
        <f t="shared" si="423"/>
        <v xml:space="preserve"> </v>
      </c>
      <c r="AO579" s="397" t="str">
        <f t="shared" si="424"/>
        <v xml:space="preserve"> </v>
      </c>
      <c r="AP579" s="397" t="str">
        <f t="shared" si="425"/>
        <v xml:space="preserve"> </v>
      </c>
      <c r="AQ579" s="397" t="str">
        <f t="shared" si="426"/>
        <v xml:space="preserve"> </v>
      </c>
      <c r="AR579" s="397" t="str">
        <f t="shared" si="427"/>
        <v xml:space="preserve"> </v>
      </c>
      <c r="AS579" s="397" t="str">
        <f t="shared" si="428"/>
        <v xml:space="preserve"> </v>
      </c>
      <c r="AT579" s="398" t="str">
        <f t="shared" si="429"/>
        <v xml:space="preserve"> </v>
      </c>
      <c r="AU579" s="379"/>
      <c r="AV579" s="395"/>
      <c r="AW579" s="472"/>
      <c r="AX579" s="400"/>
      <c r="AY579" s="395"/>
      <c r="AZ579" s="472"/>
      <c r="BA579" s="489" t="str">
        <f t="shared" si="430"/>
        <v xml:space="preserve"> </v>
      </c>
      <c r="BB579" s="397" t="str">
        <f t="shared" si="431"/>
        <v xml:space="preserve"> </v>
      </c>
      <c r="BC579" s="398" t="str">
        <f t="shared" si="432"/>
        <v xml:space="preserve"> </v>
      </c>
      <c r="BD579" s="401"/>
      <c r="BE579" s="402"/>
      <c r="BF579" s="472"/>
      <c r="BG579" s="403"/>
      <c r="BH579" s="402"/>
      <c r="BI579" s="472"/>
      <c r="BJ579" s="403"/>
      <c r="BK579" s="402"/>
      <c r="BL579" s="472"/>
      <c r="BM579" s="403"/>
      <c r="BN579" s="402"/>
      <c r="BO579" s="472"/>
      <c r="BP579" s="490" t="str">
        <f t="shared" si="433"/>
        <v/>
      </c>
      <c r="BQ579" s="475" t="str">
        <f t="shared" si="434"/>
        <v/>
      </c>
      <c r="BR579" s="405" t="str">
        <f t="shared" si="435"/>
        <v/>
      </c>
      <c r="BS579" s="605">
        <v>1368</v>
      </c>
      <c r="BT579" s="553">
        <v>1352</v>
      </c>
      <c r="BU579" s="553">
        <v>1180</v>
      </c>
      <c r="BV579" s="553">
        <v>1367</v>
      </c>
      <c r="BW579" s="553">
        <v>1068</v>
      </c>
      <c r="BX579" s="554">
        <v>1267</v>
      </c>
      <c r="BY579" s="564">
        <v>860</v>
      </c>
      <c r="BZ579" s="565">
        <v>773</v>
      </c>
      <c r="CA579" s="565">
        <v>859</v>
      </c>
      <c r="CB579" s="565">
        <v>826</v>
      </c>
      <c r="CC579" s="565">
        <v>697</v>
      </c>
      <c r="CD579" s="565">
        <v>868</v>
      </c>
      <c r="CE579" s="565">
        <v>769</v>
      </c>
      <c r="CF579" s="553">
        <v>983</v>
      </c>
      <c r="CG579" s="564"/>
      <c r="CH579" s="565"/>
      <c r="CI579" s="565"/>
      <c r="CJ579" s="565"/>
      <c r="CK579" s="565"/>
      <c r="CL579" s="553">
        <v>5</v>
      </c>
      <c r="CM579" s="565"/>
      <c r="CN579" s="472"/>
      <c r="CO579" s="489">
        <f t="shared" si="436"/>
        <v>860</v>
      </c>
      <c r="CP579" s="397">
        <f t="shared" si="437"/>
        <v>773</v>
      </c>
      <c r="CQ579" s="397">
        <f t="shared" si="438"/>
        <v>859</v>
      </c>
      <c r="CR579" s="397">
        <f t="shared" si="439"/>
        <v>826</v>
      </c>
      <c r="CS579" s="397">
        <f t="shared" si="440"/>
        <v>697</v>
      </c>
      <c r="CT579" s="397">
        <f t="shared" si="441"/>
        <v>863</v>
      </c>
      <c r="CU579" s="397">
        <f t="shared" si="442"/>
        <v>769</v>
      </c>
      <c r="CV579" s="491">
        <f t="shared" si="443"/>
        <v>983</v>
      </c>
      <c r="CW579" s="379">
        <v>442</v>
      </c>
      <c r="CX579" s="399">
        <v>427</v>
      </c>
      <c r="CY579" s="472">
        <v>518</v>
      </c>
      <c r="CZ579" s="400">
        <v>74</v>
      </c>
      <c r="DA579" s="399">
        <v>62</v>
      </c>
      <c r="DB579" s="472">
        <v>110</v>
      </c>
      <c r="DC579" s="404">
        <f t="shared" si="444"/>
        <v>347</v>
      </c>
      <c r="DD579" s="404">
        <f t="shared" si="445"/>
        <v>280</v>
      </c>
      <c r="DE579" s="405">
        <f t="shared" si="446"/>
        <v>355</v>
      </c>
      <c r="DF579" s="379">
        <v>117</v>
      </c>
      <c r="DG579" s="399">
        <v>96</v>
      </c>
      <c r="DH579" s="553">
        <v>122</v>
      </c>
      <c r="DI579" s="400">
        <v>212</v>
      </c>
      <c r="DJ579" s="399">
        <v>208</v>
      </c>
      <c r="DK579" s="553">
        <v>215</v>
      </c>
      <c r="DL579" s="400">
        <v>98</v>
      </c>
      <c r="DM579" s="399">
        <v>84</v>
      </c>
      <c r="DN579" s="553">
        <v>113</v>
      </c>
      <c r="DO579" s="400">
        <v>173</v>
      </c>
      <c r="DP579" s="399">
        <v>123</v>
      </c>
      <c r="DQ579" s="553">
        <v>200</v>
      </c>
      <c r="DR579" s="404">
        <f t="shared" si="447"/>
        <v>438</v>
      </c>
      <c r="DS579" s="404">
        <f t="shared" si="448"/>
        <v>394</v>
      </c>
      <c r="DT579" s="405">
        <f t="shared" si="449"/>
        <v>428</v>
      </c>
      <c r="EE579" s="411"/>
    </row>
    <row r="580" spans="1:135">
      <c r="A580" s="512" t="s">
        <v>511</v>
      </c>
      <c r="B580" s="561" t="s">
        <v>361</v>
      </c>
      <c r="C580" s="512">
        <v>229337</v>
      </c>
      <c r="D580" s="512">
        <v>9</v>
      </c>
      <c r="E580" s="395"/>
      <c r="F580" s="395"/>
      <c r="G580" s="395"/>
      <c r="H580" s="395"/>
      <c r="I580" s="472"/>
      <c r="J580" s="472"/>
      <c r="K580" s="394"/>
      <c r="L580" s="395"/>
      <c r="M580" s="395"/>
      <c r="N580" s="395"/>
      <c r="O580" s="396"/>
      <c r="P580" s="396"/>
      <c r="Q580" s="395"/>
      <c r="R580" s="395"/>
      <c r="S580" s="395"/>
      <c r="T580" s="395"/>
      <c r="U580" s="395"/>
      <c r="V580" s="472"/>
      <c r="W580" s="394"/>
      <c r="X580" s="395"/>
      <c r="Y580" s="395"/>
      <c r="Z580" s="395"/>
      <c r="AA580" s="396"/>
      <c r="AB580" s="396"/>
      <c r="AC580" s="395"/>
      <c r="AD580" s="395"/>
      <c r="AE580" s="395"/>
      <c r="AF580" s="395"/>
      <c r="AG580" s="395"/>
      <c r="AH580" s="472"/>
      <c r="AI580" s="489" t="str">
        <f t="shared" si="418"/>
        <v xml:space="preserve"> </v>
      </c>
      <c r="AJ580" s="397" t="str">
        <f t="shared" si="419"/>
        <v xml:space="preserve"> </v>
      </c>
      <c r="AK580" s="397" t="str">
        <f t="shared" si="420"/>
        <v xml:space="preserve"> </v>
      </c>
      <c r="AL580" s="397" t="str">
        <f t="shared" si="421"/>
        <v xml:space="preserve"> </v>
      </c>
      <c r="AM580" s="397" t="str">
        <f t="shared" si="422"/>
        <v xml:space="preserve"> </v>
      </c>
      <c r="AN580" s="397" t="str">
        <f t="shared" si="423"/>
        <v xml:space="preserve"> </v>
      </c>
      <c r="AO580" s="397" t="str">
        <f t="shared" si="424"/>
        <v xml:space="preserve"> </v>
      </c>
      <c r="AP580" s="397" t="str">
        <f t="shared" si="425"/>
        <v xml:space="preserve"> </v>
      </c>
      <c r="AQ580" s="397" t="str">
        <f t="shared" si="426"/>
        <v xml:space="preserve"> </v>
      </c>
      <c r="AR580" s="397" t="str">
        <f t="shared" si="427"/>
        <v xml:space="preserve"> </v>
      </c>
      <c r="AS580" s="397" t="str">
        <f t="shared" si="428"/>
        <v xml:space="preserve"> </v>
      </c>
      <c r="AT580" s="398" t="str">
        <f t="shared" si="429"/>
        <v xml:space="preserve"> </v>
      </c>
      <c r="AU580" s="379"/>
      <c r="AV580" s="395"/>
      <c r="AW580" s="472"/>
      <c r="AX580" s="400"/>
      <c r="AY580" s="395"/>
      <c r="AZ580" s="472"/>
      <c r="BA580" s="489" t="str">
        <f t="shared" si="430"/>
        <v xml:space="preserve"> </v>
      </c>
      <c r="BB580" s="397" t="str">
        <f t="shared" si="431"/>
        <v xml:space="preserve"> </v>
      </c>
      <c r="BC580" s="398" t="str">
        <f t="shared" si="432"/>
        <v xml:space="preserve"> </v>
      </c>
      <c r="BD580" s="401"/>
      <c r="BE580" s="402"/>
      <c r="BF580" s="472"/>
      <c r="BG580" s="403"/>
      <c r="BH580" s="402"/>
      <c r="BI580" s="472"/>
      <c r="BJ580" s="403"/>
      <c r="BK580" s="402"/>
      <c r="BL580" s="472"/>
      <c r="BM580" s="403"/>
      <c r="BN580" s="402"/>
      <c r="BO580" s="472"/>
      <c r="BP580" s="490" t="str">
        <f t="shared" si="433"/>
        <v/>
      </c>
      <c r="BQ580" s="475" t="str">
        <f t="shared" si="434"/>
        <v/>
      </c>
      <c r="BR580" s="405" t="str">
        <f t="shared" si="435"/>
        <v/>
      </c>
      <c r="BS580" s="605">
        <v>588</v>
      </c>
      <c r="BT580" s="553">
        <v>672</v>
      </c>
      <c r="BU580" s="553">
        <v>616</v>
      </c>
      <c r="BV580" s="553">
        <v>702</v>
      </c>
      <c r="BW580" s="553">
        <v>590</v>
      </c>
      <c r="BX580" s="554">
        <v>630</v>
      </c>
      <c r="BY580" s="564">
        <v>256</v>
      </c>
      <c r="BZ580" s="565">
        <v>323</v>
      </c>
      <c r="CA580" s="565">
        <v>378</v>
      </c>
      <c r="CB580" s="565">
        <v>417</v>
      </c>
      <c r="CC580" s="565">
        <v>390</v>
      </c>
      <c r="CD580" s="565">
        <v>423</v>
      </c>
      <c r="CE580" s="565">
        <v>402</v>
      </c>
      <c r="CF580" s="553">
        <v>404</v>
      </c>
      <c r="CG580" s="564"/>
      <c r="CH580" s="565"/>
      <c r="CI580" s="565"/>
      <c r="CJ580" s="565"/>
      <c r="CK580" s="565"/>
      <c r="CL580" s="553">
        <v>2</v>
      </c>
      <c r="CM580" s="565"/>
      <c r="CN580" s="472"/>
      <c r="CO580" s="489">
        <f t="shared" si="436"/>
        <v>256</v>
      </c>
      <c r="CP580" s="397">
        <f t="shared" si="437"/>
        <v>323</v>
      </c>
      <c r="CQ580" s="397">
        <f t="shared" si="438"/>
        <v>378</v>
      </c>
      <c r="CR580" s="397">
        <f t="shared" si="439"/>
        <v>417</v>
      </c>
      <c r="CS580" s="397">
        <f t="shared" si="440"/>
        <v>390</v>
      </c>
      <c r="CT580" s="397">
        <f t="shared" si="441"/>
        <v>421</v>
      </c>
      <c r="CU580" s="397">
        <f t="shared" si="442"/>
        <v>402</v>
      </c>
      <c r="CV580" s="491">
        <f t="shared" si="443"/>
        <v>404</v>
      </c>
      <c r="CW580" s="379">
        <v>152</v>
      </c>
      <c r="CX580" s="399">
        <v>181</v>
      </c>
      <c r="CY580" s="472">
        <v>184</v>
      </c>
      <c r="CZ580" s="400">
        <v>42</v>
      </c>
      <c r="DA580" s="399">
        <v>26</v>
      </c>
      <c r="DB580" s="472">
        <v>35</v>
      </c>
      <c r="DC580" s="404">
        <f t="shared" si="444"/>
        <v>227</v>
      </c>
      <c r="DD580" s="404">
        <f t="shared" si="445"/>
        <v>195</v>
      </c>
      <c r="DE580" s="405">
        <f t="shared" si="446"/>
        <v>185</v>
      </c>
      <c r="DF580" s="379">
        <v>91</v>
      </c>
      <c r="DG580" s="399">
        <v>70</v>
      </c>
      <c r="DH580" s="553">
        <v>55</v>
      </c>
      <c r="DI580" s="400">
        <v>82</v>
      </c>
      <c r="DJ580" s="399">
        <v>121</v>
      </c>
      <c r="DK580" s="553">
        <v>119</v>
      </c>
      <c r="DL580" s="400">
        <v>46</v>
      </c>
      <c r="DM580" s="399">
        <v>28</v>
      </c>
      <c r="DN580" s="553">
        <v>42</v>
      </c>
      <c r="DO580" s="400">
        <v>54</v>
      </c>
      <c r="DP580" s="399">
        <v>56</v>
      </c>
      <c r="DQ580" s="553">
        <v>73</v>
      </c>
      <c r="DR580" s="404">
        <f t="shared" si="447"/>
        <v>226</v>
      </c>
      <c r="DS580" s="404">
        <f t="shared" si="448"/>
        <v>236</v>
      </c>
      <c r="DT580" s="405">
        <f t="shared" si="449"/>
        <v>251</v>
      </c>
      <c r="EE580" s="411"/>
    </row>
    <row r="581" spans="1:135">
      <c r="A581" s="512" t="s">
        <v>511</v>
      </c>
      <c r="B581" s="511" t="s">
        <v>363</v>
      </c>
      <c r="C581" s="512">
        <v>226204</v>
      </c>
      <c r="D581" s="512">
        <v>9</v>
      </c>
      <c r="E581" s="395"/>
      <c r="F581" s="395"/>
      <c r="G581" s="395"/>
      <c r="H581" s="395"/>
      <c r="I581" s="472"/>
      <c r="J581" s="472"/>
      <c r="K581" s="394"/>
      <c r="L581" s="395"/>
      <c r="M581" s="395"/>
      <c r="N581" s="395"/>
      <c r="O581" s="396"/>
      <c r="P581" s="396"/>
      <c r="Q581" s="395"/>
      <c r="R581" s="395"/>
      <c r="S581" s="395"/>
      <c r="T581" s="395"/>
      <c r="U581" s="395"/>
      <c r="V581" s="472"/>
      <c r="W581" s="394"/>
      <c r="X581" s="395"/>
      <c r="Y581" s="395"/>
      <c r="Z581" s="395"/>
      <c r="AA581" s="396"/>
      <c r="AB581" s="396"/>
      <c r="AC581" s="395"/>
      <c r="AD581" s="395"/>
      <c r="AE581" s="395"/>
      <c r="AF581" s="395"/>
      <c r="AG581" s="395"/>
      <c r="AH581" s="472"/>
      <c r="AI581" s="489" t="str">
        <f t="shared" si="418"/>
        <v xml:space="preserve"> </v>
      </c>
      <c r="AJ581" s="397" t="str">
        <f t="shared" si="419"/>
        <v xml:space="preserve"> </v>
      </c>
      <c r="AK581" s="397" t="str">
        <f t="shared" si="420"/>
        <v xml:space="preserve"> </v>
      </c>
      <c r="AL581" s="397" t="str">
        <f t="shared" si="421"/>
        <v xml:space="preserve"> </v>
      </c>
      <c r="AM581" s="397" t="str">
        <f t="shared" si="422"/>
        <v xml:space="preserve"> </v>
      </c>
      <c r="AN581" s="397" t="str">
        <f t="shared" si="423"/>
        <v xml:space="preserve"> </v>
      </c>
      <c r="AO581" s="397" t="str">
        <f t="shared" si="424"/>
        <v xml:space="preserve"> </v>
      </c>
      <c r="AP581" s="397" t="str">
        <f t="shared" si="425"/>
        <v xml:space="preserve"> </v>
      </c>
      <c r="AQ581" s="397" t="str">
        <f t="shared" si="426"/>
        <v xml:space="preserve"> </v>
      </c>
      <c r="AR581" s="397" t="str">
        <f t="shared" si="427"/>
        <v xml:space="preserve"> </v>
      </c>
      <c r="AS581" s="397" t="str">
        <f t="shared" si="428"/>
        <v xml:space="preserve"> </v>
      </c>
      <c r="AT581" s="398" t="str">
        <f t="shared" si="429"/>
        <v xml:space="preserve"> </v>
      </c>
      <c r="AU581" s="379"/>
      <c r="AV581" s="395"/>
      <c r="AW581" s="472"/>
      <c r="AX581" s="400"/>
      <c r="AY581" s="395"/>
      <c r="AZ581" s="472"/>
      <c r="BA581" s="489" t="str">
        <f t="shared" si="430"/>
        <v xml:space="preserve"> </v>
      </c>
      <c r="BB581" s="397" t="str">
        <f t="shared" si="431"/>
        <v xml:space="preserve"> </v>
      </c>
      <c r="BC581" s="398" t="str">
        <f t="shared" si="432"/>
        <v xml:space="preserve"> </v>
      </c>
      <c r="BD581" s="401"/>
      <c r="BE581" s="402"/>
      <c r="BF581" s="472"/>
      <c r="BG581" s="403"/>
      <c r="BH581" s="402"/>
      <c r="BI581" s="472"/>
      <c r="BJ581" s="403"/>
      <c r="BK581" s="402"/>
      <c r="BL581" s="472"/>
      <c r="BM581" s="403"/>
      <c r="BN581" s="402"/>
      <c r="BO581" s="472"/>
      <c r="BP581" s="490" t="str">
        <f t="shared" si="433"/>
        <v/>
      </c>
      <c r="BQ581" s="475" t="str">
        <f t="shared" si="434"/>
        <v/>
      </c>
      <c r="BR581" s="405" t="str">
        <f t="shared" si="435"/>
        <v/>
      </c>
      <c r="BS581" s="605">
        <v>434</v>
      </c>
      <c r="BT581" s="553">
        <v>1122</v>
      </c>
      <c r="BU581" s="553">
        <v>682</v>
      </c>
      <c r="BV581" s="553">
        <v>667</v>
      </c>
      <c r="BW581" s="553">
        <v>828</v>
      </c>
      <c r="BX581" s="554">
        <v>763</v>
      </c>
      <c r="BY581" s="564">
        <v>503</v>
      </c>
      <c r="BZ581" s="566">
        <v>94</v>
      </c>
      <c r="CA581" s="566">
        <v>259</v>
      </c>
      <c r="CB581" s="565">
        <v>614</v>
      </c>
      <c r="CC581" s="565">
        <v>378</v>
      </c>
      <c r="CD581" s="565">
        <v>422</v>
      </c>
      <c r="CE581" s="565">
        <v>405</v>
      </c>
      <c r="CF581" s="553">
        <v>331</v>
      </c>
      <c r="CG581" s="564"/>
      <c r="CH581" s="565"/>
      <c r="CI581" s="565"/>
      <c r="CJ581" s="565"/>
      <c r="CK581" s="565"/>
      <c r="CL581" s="553">
        <v>2</v>
      </c>
      <c r="CM581" s="565"/>
      <c r="CN581" s="472"/>
      <c r="CO581" s="489">
        <f t="shared" si="436"/>
        <v>503</v>
      </c>
      <c r="CP581" s="397">
        <f t="shared" si="437"/>
        <v>94</v>
      </c>
      <c r="CQ581" s="397">
        <f t="shared" si="438"/>
        <v>259</v>
      </c>
      <c r="CR581" s="397">
        <f t="shared" si="439"/>
        <v>614</v>
      </c>
      <c r="CS581" s="397">
        <f t="shared" si="440"/>
        <v>378</v>
      </c>
      <c r="CT581" s="397">
        <f t="shared" si="441"/>
        <v>420</v>
      </c>
      <c r="CU581" s="397">
        <f t="shared" si="442"/>
        <v>405</v>
      </c>
      <c r="CV581" s="491">
        <f t="shared" si="443"/>
        <v>331</v>
      </c>
      <c r="CW581" s="379">
        <v>256</v>
      </c>
      <c r="CX581" s="399">
        <v>236</v>
      </c>
      <c r="CY581" s="472">
        <v>186</v>
      </c>
      <c r="CZ581" s="400">
        <v>32</v>
      </c>
      <c r="DA581" s="399">
        <v>39</v>
      </c>
      <c r="DB581" s="472">
        <v>26</v>
      </c>
      <c r="DC581" s="404">
        <f t="shared" si="444"/>
        <v>132</v>
      </c>
      <c r="DD581" s="404">
        <f t="shared" si="445"/>
        <v>130</v>
      </c>
      <c r="DE581" s="405">
        <f t="shared" si="446"/>
        <v>119</v>
      </c>
      <c r="DF581" s="379">
        <v>79</v>
      </c>
      <c r="DG581" s="399">
        <v>57</v>
      </c>
      <c r="DH581" s="553">
        <v>73</v>
      </c>
      <c r="DI581" s="400">
        <v>111</v>
      </c>
      <c r="DJ581" s="399">
        <v>54</v>
      </c>
      <c r="DK581" s="553">
        <v>46</v>
      </c>
      <c r="DL581" s="493">
        <v>136</v>
      </c>
      <c r="DM581" s="399">
        <v>79</v>
      </c>
      <c r="DN581" s="553">
        <v>91</v>
      </c>
      <c r="DO581" s="493">
        <v>119</v>
      </c>
      <c r="DP581" s="399">
        <v>51</v>
      </c>
      <c r="DQ581" s="553">
        <v>84</v>
      </c>
      <c r="DR581" s="404">
        <f t="shared" si="447"/>
        <v>280</v>
      </c>
      <c r="DS581" s="404">
        <f t="shared" si="448"/>
        <v>191</v>
      </c>
      <c r="DT581" s="405">
        <f t="shared" si="449"/>
        <v>172</v>
      </c>
      <c r="EE581" s="411"/>
    </row>
    <row r="582" spans="1:135">
      <c r="A582" s="512" t="s">
        <v>511</v>
      </c>
      <c r="B582" s="672" t="s">
        <v>364</v>
      </c>
      <c r="C582" s="512">
        <v>226806</v>
      </c>
      <c r="D582" s="512">
        <v>9</v>
      </c>
      <c r="E582" s="395"/>
      <c r="F582" s="395"/>
      <c r="G582" s="395"/>
      <c r="H582" s="395"/>
      <c r="I582" s="472"/>
      <c r="J582" s="472"/>
      <c r="K582" s="394"/>
      <c r="L582" s="395"/>
      <c r="M582" s="395"/>
      <c r="N582" s="395"/>
      <c r="O582" s="396"/>
      <c r="P582" s="396"/>
      <c r="Q582" s="395"/>
      <c r="R582" s="395"/>
      <c r="S582" s="395"/>
      <c r="T582" s="395"/>
      <c r="U582" s="395"/>
      <c r="V582" s="472"/>
      <c r="W582" s="394"/>
      <c r="X582" s="395"/>
      <c r="Y582" s="395"/>
      <c r="Z582" s="395"/>
      <c r="AA582" s="396"/>
      <c r="AB582" s="396"/>
      <c r="AC582" s="395"/>
      <c r="AD582" s="395"/>
      <c r="AE582" s="395"/>
      <c r="AF582" s="395"/>
      <c r="AG582" s="395"/>
      <c r="AH582" s="472"/>
      <c r="AI582" s="489" t="str">
        <f t="shared" ref="AI582:AI645" si="450">IF(K582&gt;0,K582-W582," " )</f>
        <v xml:space="preserve"> </v>
      </c>
      <c r="AJ582" s="397" t="str">
        <f t="shared" ref="AJ582:AJ645" si="451">IF(L582&gt;0,L582-X582," " )</f>
        <v xml:space="preserve"> </v>
      </c>
      <c r="AK582" s="397" t="str">
        <f t="shared" ref="AK582:AK645" si="452">IF(M582&gt;0,M582-Y582," " )</f>
        <v xml:space="preserve"> </v>
      </c>
      <c r="AL582" s="397" t="str">
        <f t="shared" ref="AL582:AL645" si="453">IF(N582&gt;0,N582-Z582," " )</f>
        <v xml:space="preserve"> </v>
      </c>
      <c r="AM582" s="397" t="str">
        <f t="shared" ref="AM582:AM645" si="454">IF(O582&gt;0,O582-AA582," " )</f>
        <v xml:space="preserve"> </v>
      </c>
      <c r="AN582" s="397" t="str">
        <f t="shared" ref="AN582:AN645" si="455">IF(P582&gt;0,P582-AB582," " )</f>
        <v xml:space="preserve"> </v>
      </c>
      <c r="AO582" s="397" t="str">
        <f t="shared" ref="AO582:AO645" si="456">IF(Q582&gt;0,Q582-AC582," " )</f>
        <v xml:space="preserve"> </v>
      </c>
      <c r="AP582" s="397" t="str">
        <f t="shared" ref="AP582:AP645" si="457">IF(R582&gt;0,R582-AD582," " )</f>
        <v xml:space="preserve"> </v>
      </c>
      <c r="AQ582" s="397" t="str">
        <f t="shared" ref="AQ582:AQ645" si="458">IF(S582&gt;0,S582-AE582," " )</f>
        <v xml:space="preserve"> </v>
      </c>
      <c r="AR582" s="397" t="str">
        <f t="shared" ref="AR582:AR645" si="459">IF(T582&gt;0,T582-AF582," " )</f>
        <v xml:space="preserve"> </v>
      </c>
      <c r="AS582" s="397" t="str">
        <f t="shared" ref="AS582:AS645" si="460">IF(U582&gt;0,U582-AG582," " )</f>
        <v xml:space="preserve"> </v>
      </c>
      <c r="AT582" s="398" t="str">
        <f t="shared" ref="AT582:AT645" si="461">IF(V582&gt;0,V582-AH582," " )</f>
        <v xml:space="preserve"> </v>
      </c>
      <c r="AU582" s="379"/>
      <c r="AV582" s="395"/>
      <c r="AW582" s="472"/>
      <c r="AX582" s="400"/>
      <c r="AY582" s="395"/>
      <c r="AZ582" s="472"/>
      <c r="BA582" s="489" t="str">
        <f t="shared" ref="BA582:BA645" si="462">IF(AR582=" "," ",(AR582-AU582-AX582))</f>
        <v xml:space="preserve"> </v>
      </c>
      <c r="BB582" s="397" t="str">
        <f t="shared" ref="BB582:BB645" si="463">IF(AS582=" "," ",(AS582-AV582-AY582))</f>
        <v xml:space="preserve"> </v>
      </c>
      <c r="BC582" s="398" t="str">
        <f t="shared" ref="BC582:BC645" si="464">IF(AT582=" "," ",(AT582-AW582-AZ582))</f>
        <v xml:space="preserve"> </v>
      </c>
      <c r="BD582" s="401"/>
      <c r="BE582" s="402"/>
      <c r="BF582" s="472"/>
      <c r="BG582" s="403"/>
      <c r="BH582" s="402"/>
      <c r="BI582" s="472"/>
      <c r="BJ582" s="403"/>
      <c r="BK582" s="402"/>
      <c r="BL582" s="472"/>
      <c r="BM582" s="403"/>
      <c r="BN582" s="402"/>
      <c r="BO582" s="472"/>
      <c r="BP582" s="490" t="str">
        <f t="shared" ref="BP582:BP645" si="465">IF(AM582=" ","",(AM582-SUM(BD582,BJ582,BM582)))</f>
        <v/>
      </c>
      <c r="BQ582" s="475" t="str">
        <f t="shared" ref="BQ582:BQ645" si="466">IF(AN582=" ","",(AN582-SUM(BE582,BK582,BN582)))</f>
        <v/>
      </c>
      <c r="BR582" s="405" t="str">
        <f t="shared" ref="BR582:BR645" si="467">IF(AO582=" ","",(AO582-SUM(BF582,BL582,BO582)))</f>
        <v/>
      </c>
      <c r="BS582" s="605">
        <v>1436</v>
      </c>
      <c r="BT582" s="553">
        <v>1539</v>
      </c>
      <c r="BU582" s="553">
        <v>1426</v>
      </c>
      <c r="BV582" s="553">
        <v>1312</v>
      </c>
      <c r="BW582" s="553">
        <v>817</v>
      </c>
      <c r="BX582" s="554">
        <v>788</v>
      </c>
      <c r="BY582" s="564">
        <v>539</v>
      </c>
      <c r="BZ582" s="565">
        <v>469</v>
      </c>
      <c r="CA582" s="565">
        <v>403</v>
      </c>
      <c r="CB582" s="565">
        <v>502</v>
      </c>
      <c r="CC582" s="565">
        <v>505</v>
      </c>
      <c r="CD582" s="565">
        <v>423</v>
      </c>
      <c r="CE582" s="565">
        <v>520</v>
      </c>
      <c r="CF582" s="553">
        <v>487</v>
      </c>
      <c r="CG582" s="564"/>
      <c r="CH582" s="565"/>
      <c r="CI582" s="565"/>
      <c r="CJ582" s="565"/>
      <c r="CK582" s="565"/>
      <c r="CL582" s="553">
        <v>4</v>
      </c>
      <c r="CM582" s="565"/>
      <c r="CN582" s="472"/>
      <c r="CO582" s="489">
        <f t="shared" ref="CO582:CO645" si="468">IF(BY582&gt;0,BY582-CG582,"")</f>
        <v>539</v>
      </c>
      <c r="CP582" s="397">
        <f t="shared" ref="CP582:CP645" si="469">IF(BZ582&gt;0,BZ582-CH582,"")</f>
        <v>469</v>
      </c>
      <c r="CQ582" s="397">
        <f t="shared" ref="CQ582:CQ645" si="470">IF(CA582&gt;0,CA582-CI582,"")</f>
        <v>403</v>
      </c>
      <c r="CR582" s="397">
        <f t="shared" ref="CR582:CR645" si="471">IF(CB582&gt;0,CB582-CJ582,"")</f>
        <v>502</v>
      </c>
      <c r="CS582" s="397">
        <f t="shared" ref="CS582:CS645" si="472">IF(CC582&gt;0,CC582-CK582,"")</f>
        <v>505</v>
      </c>
      <c r="CT582" s="397">
        <f t="shared" ref="CT582:CT645" si="473">IF(CD582&gt;0,CD582-CL582,"")</f>
        <v>419</v>
      </c>
      <c r="CU582" s="397">
        <f t="shared" ref="CU582:CU645" si="474">IF(CE582&gt;0,CE582-CM582,"")</f>
        <v>520</v>
      </c>
      <c r="CV582" s="491">
        <f t="shared" ref="CV582:CV645" si="475">IF(CF582&gt;0,CF582-CN582,"")</f>
        <v>487</v>
      </c>
      <c r="CW582" s="379">
        <v>204</v>
      </c>
      <c r="CX582" s="399">
        <v>245</v>
      </c>
      <c r="CY582" s="472">
        <v>248</v>
      </c>
      <c r="CZ582" s="400">
        <v>49</v>
      </c>
      <c r="DA582" s="399">
        <v>52</v>
      </c>
      <c r="DB582" s="472">
        <v>42</v>
      </c>
      <c r="DC582" s="404">
        <f t="shared" ref="DC582:DC645" si="476">IF(CT582="","",(CT582-CW582-CZ582))</f>
        <v>166</v>
      </c>
      <c r="DD582" s="404">
        <f t="shared" ref="DD582:DD645" si="477">IF(CU582="","",(CU582-CX582-DA582))</f>
        <v>223</v>
      </c>
      <c r="DE582" s="405">
        <f t="shared" ref="DE582:DE645" si="478">IF(CV582="","",(CV582-CY582-DB582))</f>
        <v>197</v>
      </c>
      <c r="DF582" s="379">
        <v>77</v>
      </c>
      <c r="DG582" s="399">
        <v>67</v>
      </c>
      <c r="DH582" s="553">
        <v>50</v>
      </c>
      <c r="DI582" s="400">
        <v>111</v>
      </c>
      <c r="DJ582" s="399">
        <v>121</v>
      </c>
      <c r="DK582" s="553">
        <v>95</v>
      </c>
      <c r="DL582" s="400">
        <v>79</v>
      </c>
      <c r="DM582" s="399">
        <v>67</v>
      </c>
      <c r="DN582" s="553">
        <v>49</v>
      </c>
      <c r="DO582" s="400">
        <v>90</v>
      </c>
      <c r="DP582" s="399">
        <v>101</v>
      </c>
      <c r="DQ582" s="553">
        <v>111</v>
      </c>
      <c r="DR582" s="404">
        <f t="shared" ref="DR582:DR645" si="479">IF(CR582="","",(CR582-SUM(DF582,DL582,DO582)))</f>
        <v>256</v>
      </c>
      <c r="DS582" s="404">
        <f t="shared" ref="DS582:DS645" si="480">IF(CS582="","",(CS582-SUM(DG582,DM582,DP582)))</f>
        <v>270</v>
      </c>
      <c r="DT582" s="405">
        <f t="shared" ref="DT582:DT645" si="481">IF(CT582="","",(CT582-SUM(DH582,DN582,DQ582)))</f>
        <v>209</v>
      </c>
      <c r="EE582" s="411"/>
    </row>
    <row r="583" spans="1:135">
      <c r="A583" s="512" t="s">
        <v>511</v>
      </c>
      <c r="B583" s="511" t="s">
        <v>365</v>
      </c>
      <c r="C583" s="512">
        <v>226930</v>
      </c>
      <c r="D583" s="512">
        <v>9</v>
      </c>
      <c r="E583" s="395"/>
      <c r="F583" s="395"/>
      <c r="G583" s="395"/>
      <c r="H583" s="395"/>
      <c r="I583" s="472"/>
      <c r="J583" s="472"/>
      <c r="K583" s="394"/>
      <c r="L583" s="395"/>
      <c r="M583" s="395"/>
      <c r="N583" s="395"/>
      <c r="O583" s="396"/>
      <c r="P583" s="396"/>
      <c r="Q583" s="395"/>
      <c r="R583" s="395"/>
      <c r="S583" s="395"/>
      <c r="T583" s="395"/>
      <c r="U583" s="395"/>
      <c r="V583" s="472"/>
      <c r="W583" s="394"/>
      <c r="X583" s="395"/>
      <c r="Y583" s="395"/>
      <c r="Z583" s="395"/>
      <c r="AA583" s="396"/>
      <c r="AB583" s="396"/>
      <c r="AC583" s="395"/>
      <c r="AD583" s="395"/>
      <c r="AE583" s="395"/>
      <c r="AF583" s="395"/>
      <c r="AG583" s="395"/>
      <c r="AH583" s="472"/>
      <c r="AI583" s="489" t="str">
        <f t="shared" si="450"/>
        <v xml:space="preserve"> </v>
      </c>
      <c r="AJ583" s="397" t="str">
        <f t="shared" si="451"/>
        <v xml:space="preserve"> </v>
      </c>
      <c r="AK583" s="397" t="str">
        <f t="shared" si="452"/>
        <v xml:space="preserve"> </v>
      </c>
      <c r="AL583" s="397" t="str">
        <f t="shared" si="453"/>
        <v xml:space="preserve"> </v>
      </c>
      <c r="AM583" s="397" t="str">
        <f t="shared" si="454"/>
        <v xml:space="preserve"> </v>
      </c>
      <c r="AN583" s="397" t="str">
        <f t="shared" si="455"/>
        <v xml:space="preserve"> </v>
      </c>
      <c r="AO583" s="397" t="str">
        <f t="shared" si="456"/>
        <v xml:space="preserve"> </v>
      </c>
      <c r="AP583" s="397" t="str">
        <f t="shared" si="457"/>
        <v xml:space="preserve"> </v>
      </c>
      <c r="AQ583" s="397" t="str">
        <f t="shared" si="458"/>
        <v xml:space="preserve"> </v>
      </c>
      <c r="AR583" s="397" t="str">
        <f t="shared" si="459"/>
        <v xml:space="preserve"> </v>
      </c>
      <c r="AS583" s="397" t="str">
        <f t="shared" si="460"/>
        <v xml:space="preserve"> </v>
      </c>
      <c r="AT583" s="398" t="str">
        <f t="shared" si="461"/>
        <v xml:space="preserve"> </v>
      </c>
      <c r="AU583" s="379"/>
      <c r="AV583" s="395"/>
      <c r="AW583" s="472"/>
      <c r="AX583" s="400"/>
      <c r="AY583" s="395"/>
      <c r="AZ583" s="472"/>
      <c r="BA583" s="489" t="str">
        <f t="shared" si="462"/>
        <v xml:space="preserve"> </v>
      </c>
      <c r="BB583" s="397" t="str">
        <f t="shared" si="463"/>
        <v xml:space="preserve"> </v>
      </c>
      <c r="BC583" s="398" t="str">
        <f t="shared" si="464"/>
        <v xml:space="preserve"> </v>
      </c>
      <c r="BD583" s="401"/>
      <c r="BE583" s="402"/>
      <c r="BF583" s="472"/>
      <c r="BG583" s="403"/>
      <c r="BH583" s="402"/>
      <c r="BI583" s="472"/>
      <c r="BJ583" s="403"/>
      <c r="BK583" s="402"/>
      <c r="BL583" s="472"/>
      <c r="BM583" s="403"/>
      <c r="BN583" s="402"/>
      <c r="BO583" s="472"/>
      <c r="BP583" s="490" t="str">
        <f t="shared" si="465"/>
        <v/>
      </c>
      <c r="BQ583" s="475" t="str">
        <f t="shared" si="466"/>
        <v/>
      </c>
      <c r="BR583" s="405" t="str">
        <f t="shared" si="467"/>
        <v/>
      </c>
      <c r="BS583" s="605">
        <v>1557</v>
      </c>
      <c r="BT583" s="553">
        <v>1391</v>
      </c>
      <c r="BU583" s="553">
        <v>1420</v>
      </c>
      <c r="BV583" s="553">
        <v>1450</v>
      </c>
      <c r="BW583" s="553">
        <v>1310</v>
      </c>
      <c r="BX583" s="554">
        <v>1217</v>
      </c>
      <c r="BY583" s="568">
        <v>70</v>
      </c>
      <c r="BZ583" s="565">
        <v>451</v>
      </c>
      <c r="CA583" s="565">
        <v>515</v>
      </c>
      <c r="CB583" s="565">
        <v>430</v>
      </c>
      <c r="CC583" s="565">
        <v>496</v>
      </c>
      <c r="CD583" s="565">
        <v>466</v>
      </c>
      <c r="CE583" s="565">
        <v>477</v>
      </c>
      <c r="CF583" s="553">
        <v>486</v>
      </c>
      <c r="CG583" s="564"/>
      <c r="CH583" s="565"/>
      <c r="CI583" s="565"/>
      <c r="CJ583" s="565"/>
      <c r="CK583" s="565"/>
      <c r="CL583" s="553">
        <v>4</v>
      </c>
      <c r="CM583" s="565"/>
      <c r="CN583" s="472"/>
      <c r="CO583" s="489">
        <f t="shared" si="468"/>
        <v>70</v>
      </c>
      <c r="CP583" s="397">
        <f t="shared" si="469"/>
        <v>451</v>
      </c>
      <c r="CQ583" s="397">
        <f t="shared" si="470"/>
        <v>515</v>
      </c>
      <c r="CR583" s="397">
        <f t="shared" si="471"/>
        <v>430</v>
      </c>
      <c r="CS583" s="397">
        <f t="shared" si="472"/>
        <v>496</v>
      </c>
      <c r="CT583" s="397">
        <f t="shared" si="473"/>
        <v>462</v>
      </c>
      <c r="CU583" s="397">
        <f t="shared" si="474"/>
        <v>477</v>
      </c>
      <c r="CV583" s="491">
        <f t="shared" si="475"/>
        <v>486</v>
      </c>
      <c r="CW583" s="379">
        <v>229</v>
      </c>
      <c r="CX583" s="399">
        <v>265</v>
      </c>
      <c r="CY583" s="472">
        <v>254</v>
      </c>
      <c r="CZ583" s="400">
        <v>55</v>
      </c>
      <c r="DA583" s="399">
        <v>45</v>
      </c>
      <c r="DB583" s="472">
        <v>53</v>
      </c>
      <c r="DC583" s="404">
        <f t="shared" si="476"/>
        <v>178</v>
      </c>
      <c r="DD583" s="404">
        <f t="shared" si="477"/>
        <v>167</v>
      </c>
      <c r="DE583" s="405">
        <f t="shared" si="478"/>
        <v>179</v>
      </c>
      <c r="DF583" s="379">
        <v>32</v>
      </c>
      <c r="DG583" s="399">
        <v>45</v>
      </c>
      <c r="DH583" s="553">
        <v>37</v>
      </c>
      <c r="DI583" s="400">
        <v>18</v>
      </c>
      <c r="DJ583" s="492">
        <v>74</v>
      </c>
      <c r="DK583" s="553">
        <v>70</v>
      </c>
      <c r="DL583" s="400">
        <v>69</v>
      </c>
      <c r="DM583" s="399">
        <v>67</v>
      </c>
      <c r="DN583" s="553">
        <v>79</v>
      </c>
      <c r="DO583" s="400">
        <v>65</v>
      </c>
      <c r="DP583" s="399">
        <v>59</v>
      </c>
      <c r="DQ583" s="553">
        <v>115</v>
      </c>
      <c r="DR583" s="404">
        <f t="shared" si="479"/>
        <v>264</v>
      </c>
      <c r="DS583" s="404">
        <f t="shared" si="480"/>
        <v>325</v>
      </c>
      <c r="DT583" s="405">
        <f t="shared" si="481"/>
        <v>231</v>
      </c>
      <c r="EE583" s="411"/>
    </row>
    <row r="584" spans="1:135">
      <c r="A584" s="512" t="s">
        <v>511</v>
      </c>
      <c r="B584" s="672" t="s">
        <v>367</v>
      </c>
      <c r="C584" s="512">
        <v>224110</v>
      </c>
      <c r="D584" s="512">
        <v>9</v>
      </c>
      <c r="E584" s="395"/>
      <c r="F584" s="395"/>
      <c r="G584" s="395"/>
      <c r="H584" s="395"/>
      <c r="I584" s="472"/>
      <c r="J584" s="472"/>
      <c r="K584" s="394"/>
      <c r="L584" s="395"/>
      <c r="M584" s="395"/>
      <c r="N584" s="395"/>
      <c r="O584" s="396"/>
      <c r="P584" s="396"/>
      <c r="Q584" s="395"/>
      <c r="R584" s="395"/>
      <c r="S584" s="395"/>
      <c r="T584" s="395"/>
      <c r="U584" s="395"/>
      <c r="V584" s="472"/>
      <c r="W584" s="394"/>
      <c r="X584" s="395"/>
      <c r="Y584" s="395"/>
      <c r="Z584" s="395"/>
      <c r="AA584" s="396"/>
      <c r="AB584" s="396"/>
      <c r="AC584" s="395"/>
      <c r="AD584" s="395"/>
      <c r="AE584" s="395"/>
      <c r="AF584" s="395"/>
      <c r="AG584" s="395"/>
      <c r="AH584" s="472"/>
      <c r="AI584" s="489" t="str">
        <f t="shared" si="450"/>
        <v xml:space="preserve"> </v>
      </c>
      <c r="AJ584" s="397" t="str">
        <f t="shared" si="451"/>
        <v xml:space="preserve"> </v>
      </c>
      <c r="AK584" s="397" t="str">
        <f t="shared" si="452"/>
        <v xml:space="preserve"> </v>
      </c>
      <c r="AL584" s="397" t="str">
        <f t="shared" si="453"/>
        <v xml:space="preserve"> </v>
      </c>
      <c r="AM584" s="397" t="str">
        <f t="shared" si="454"/>
        <v xml:space="preserve"> </v>
      </c>
      <c r="AN584" s="397" t="str">
        <f t="shared" si="455"/>
        <v xml:space="preserve"> </v>
      </c>
      <c r="AO584" s="397" t="str">
        <f t="shared" si="456"/>
        <v xml:space="preserve"> </v>
      </c>
      <c r="AP584" s="397" t="str">
        <f t="shared" si="457"/>
        <v xml:space="preserve"> </v>
      </c>
      <c r="AQ584" s="397" t="str">
        <f t="shared" si="458"/>
        <v xml:space="preserve"> </v>
      </c>
      <c r="AR584" s="397" t="str">
        <f t="shared" si="459"/>
        <v xml:space="preserve"> </v>
      </c>
      <c r="AS584" s="397" t="str">
        <f t="shared" si="460"/>
        <v xml:space="preserve"> </v>
      </c>
      <c r="AT584" s="398" t="str">
        <f t="shared" si="461"/>
        <v xml:space="preserve"> </v>
      </c>
      <c r="AU584" s="379"/>
      <c r="AV584" s="395"/>
      <c r="AW584" s="472"/>
      <c r="AX584" s="400"/>
      <c r="AY584" s="395"/>
      <c r="AZ584" s="472"/>
      <c r="BA584" s="489" t="str">
        <f t="shared" si="462"/>
        <v xml:space="preserve"> </v>
      </c>
      <c r="BB584" s="397" t="str">
        <f t="shared" si="463"/>
        <v xml:space="preserve"> </v>
      </c>
      <c r="BC584" s="398" t="str">
        <f t="shared" si="464"/>
        <v xml:space="preserve"> </v>
      </c>
      <c r="BD584" s="401"/>
      <c r="BE584" s="402"/>
      <c r="BF584" s="472"/>
      <c r="BG584" s="403"/>
      <c r="BH584" s="402"/>
      <c r="BI584" s="472"/>
      <c r="BJ584" s="403"/>
      <c r="BK584" s="402"/>
      <c r="BL584" s="472"/>
      <c r="BM584" s="403"/>
      <c r="BN584" s="402"/>
      <c r="BO584" s="472"/>
      <c r="BP584" s="490" t="str">
        <f t="shared" si="465"/>
        <v/>
      </c>
      <c r="BQ584" s="475" t="str">
        <f t="shared" si="466"/>
        <v/>
      </c>
      <c r="BR584" s="405" t="str">
        <f t="shared" si="467"/>
        <v/>
      </c>
      <c r="BS584" s="605">
        <v>1616</v>
      </c>
      <c r="BT584" s="553">
        <v>1909</v>
      </c>
      <c r="BU584" s="553">
        <v>1987</v>
      </c>
      <c r="BV584" s="553">
        <v>2147</v>
      </c>
      <c r="BW584" s="553">
        <v>2416</v>
      </c>
      <c r="BX584" s="554">
        <v>1958</v>
      </c>
      <c r="BY584" s="564">
        <v>642</v>
      </c>
      <c r="BZ584" s="565">
        <v>653</v>
      </c>
      <c r="CA584" s="565">
        <v>707</v>
      </c>
      <c r="CB584" s="565">
        <v>902</v>
      </c>
      <c r="CC584" s="565">
        <v>933</v>
      </c>
      <c r="CD584" s="565">
        <v>919</v>
      </c>
      <c r="CE584" s="565">
        <v>1000</v>
      </c>
      <c r="CF584" s="553">
        <v>911</v>
      </c>
      <c r="CG584" s="564"/>
      <c r="CH584" s="565"/>
      <c r="CI584" s="565"/>
      <c r="CJ584" s="565"/>
      <c r="CK584" s="565"/>
      <c r="CL584" s="553">
        <v>5</v>
      </c>
      <c r="CM584" s="565"/>
      <c r="CN584" s="472"/>
      <c r="CO584" s="489">
        <f t="shared" si="468"/>
        <v>642</v>
      </c>
      <c r="CP584" s="397">
        <f t="shared" si="469"/>
        <v>653</v>
      </c>
      <c r="CQ584" s="397">
        <f t="shared" si="470"/>
        <v>707</v>
      </c>
      <c r="CR584" s="397">
        <f t="shared" si="471"/>
        <v>902</v>
      </c>
      <c r="CS584" s="397">
        <f t="shared" si="472"/>
        <v>933</v>
      </c>
      <c r="CT584" s="397">
        <f t="shared" si="473"/>
        <v>914</v>
      </c>
      <c r="CU584" s="397">
        <f t="shared" si="474"/>
        <v>1000</v>
      </c>
      <c r="CV584" s="491">
        <f t="shared" si="475"/>
        <v>911</v>
      </c>
      <c r="CW584" s="379">
        <v>433</v>
      </c>
      <c r="CX584" s="399">
        <v>490</v>
      </c>
      <c r="CY584" s="472">
        <v>427</v>
      </c>
      <c r="CZ584" s="400">
        <v>139</v>
      </c>
      <c r="DA584" s="399">
        <v>142</v>
      </c>
      <c r="DB584" s="472">
        <v>118</v>
      </c>
      <c r="DC584" s="404">
        <f t="shared" si="476"/>
        <v>342</v>
      </c>
      <c r="DD584" s="404">
        <f t="shared" si="477"/>
        <v>368</v>
      </c>
      <c r="DE584" s="405">
        <f t="shared" si="478"/>
        <v>366</v>
      </c>
      <c r="DF584" s="379">
        <v>107</v>
      </c>
      <c r="DG584" s="399">
        <v>82</v>
      </c>
      <c r="DH584" s="553">
        <v>70</v>
      </c>
      <c r="DI584" s="400">
        <v>110</v>
      </c>
      <c r="DJ584" s="399">
        <v>113</v>
      </c>
      <c r="DK584" s="553">
        <v>113</v>
      </c>
      <c r="DL584" s="400">
        <v>123</v>
      </c>
      <c r="DM584" s="399">
        <v>148</v>
      </c>
      <c r="DN584" s="553">
        <v>134</v>
      </c>
      <c r="DO584" s="400">
        <v>250</v>
      </c>
      <c r="DP584" s="399">
        <v>255</v>
      </c>
      <c r="DQ584" s="553">
        <v>310</v>
      </c>
      <c r="DR584" s="404">
        <f t="shared" si="479"/>
        <v>422</v>
      </c>
      <c r="DS584" s="404">
        <f t="shared" si="480"/>
        <v>448</v>
      </c>
      <c r="DT584" s="405">
        <f t="shared" si="481"/>
        <v>400</v>
      </c>
      <c r="EE584" s="411"/>
    </row>
    <row r="585" spans="1:135">
      <c r="A585" s="512" t="s">
        <v>511</v>
      </c>
      <c r="B585" s="511" t="s">
        <v>368</v>
      </c>
      <c r="C585" s="512">
        <v>227304</v>
      </c>
      <c r="D585" s="512">
        <v>9</v>
      </c>
      <c r="E585" s="395"/>
      <c r="F585" s="395"/>
      <c r="G585" s="395"/>
      <c r="H585" s="395"/>
      <c r="I585" s="472"/>
      <c r="J585" s="472"/>
      <c r="K585" s="394"/>
      <c r="L585" s="395"/>
      <c r="M585" s="395"/>
      <c r="N585" s="395"/>
      <c r="O585" s="396"/>
      <c r="P585" s="396"/>
      <c r="Q585" s="395"/>
      <c r="R585" s="395"/>
      <c r="S585" s="395"/>
      <c r="T585" s="395"/>
      <c r="U585" s="395"/>
      <c r="V585" s="472"/>
      <c r="W585" s="394"/>
      <c r="X585" s="395"/>
      <c r="Y585" s="395"/>
      <c r="Z585" s="395"/>
      <c r="AA585" s="396"/>
      <c r="AB585" s="396"/>
      <c r="AC585" s="395"/>
      <c r="AD585" s="395"/>
      <c r="AE585" s="395"/>
      <c r="AF585" s="395"/>
      <c r="AG585" s="395"/>
      <c r="AH585" s="472"/>
      <c r="AI585" s="489" t="str">
        <f t="shared" si="450"/>
        <v xml:space="preserve"> </v>
      </c>
      <c r="AJ585" s="397" t="str">
        <f t="shared" si="451"/>
        <v xml:space="preserve"> </v>
      </c>
      <c r="AK585" s="397" t="str">
        <f t="shared" si="452"/>
        <v xml:space="preserve"> </v>
      </c>
      <c r="AL585" s="397" t="str">
        <f t="shared" si="453"/>
        <v xml:space="preserve"> </v>
      </c>
      <c r="AM585" s="397" t="str">
        <f t="shared" si="454"/>
        <v xml:space="preserve"> </v>
      </c>
      <c r="AN585" s="397" t="str">
        <f t="shared" si="455"/>
        <v xml:space="preserve"> </v>
      </c>
      <c r="AO585" s="397" t="str">
        <f t="shared" si="456"/>
        <v xml:space="preserve"> </v>
      </c>
      <c r="AP585" s="397" t="str">
        <f t="shared" si="457"/>
        <v xml:space="preserve"> </v>
      </c>
      <c r="AQ585" s="397" t="str">
        <f t="shared" si="458"/>
        <v xml:space="preserve"> </v>
      </c>
      <c r="AR585" s="397" t="str">
        <f t="shared" si="459"/>
        <v xml:space="preserve"> </v>
      </c>
      <c r="AS585" s="397" t="str">
        <f t="shared" si="460"/>
        <v xml:space="preserve"> </v>
      </c>
      <c r="AT585" s="398" t="str">
        <f t="shared" si="461"/>
        <v xml:space="preserve"> </v>
      </c>
      <c r="AU585" s="379"/>
      <c r="AV585" s="395"/>
      <c r="AW585" s="472"/>
      <c r="AX585" s="400"/>
      <c r="AY585" s="395"/>
      <c r="AZ585" s="472"/>
      <c r="BA585" s="489" t="str">
        <f t="shared" si="462"/>
        <v xml:space="preserve"> </v>
      </c>
      <c r="BB585" s="397" t="str">
        <f t="shared" si="463"/>
        <v xml:space="preserve"> </v>
      </c>
      <c r="BC585" s="398" t="str">
        <f t="shared" si="464"/>
        <v xml:space="preserve"> </v>
      </c>
      <c r="BD585" s="401"/>
      <c r="BE585" s="402"/>
      <c r="BF585" s="472"/>
      <c r="BG585" s="403"/>
      <c r="BH585" s="402"/>
      <c r="BI585" s="472"/>
      <c r="BJ585" s="403"/>
      <c r="BK585" s="402"/>
      <c r="BL585" s="472"/>
      <c r="BM585" s="403"/>
      <c r="BN585" s="402"/>
      <c r="BO585" s="472"/>
      <c r="BP585" s="490" t="str">
        <f t="shared" si="465"/>
        <v/>
      </c>
      <c r="BQ585" s="475" t="str">
        <f t="shared" si="466"/>
        <v/>
      </c>
      <c r="BR585" s="405" t="str">
        <f t="shared" si="467"/>
        <v/>
      </c>
      <c r="BS585" s="605">
        <v>1358</v>
      </c>
      <c r="BT585" s="553">
        <v>1236</v>
      </c>
      <c r="BU585" s="553">
        <v>1169</v>
      </c>
      <c r="BV585" s="553">
        <v>1205</v>
      </c>
      <c r="BW585" s="553">
        <v>1172</v>
      </c>
      <c r="BX585" s="554">
        <v>761</v>
      </c>
      <c r="BY585" s="564">
        <v>432</v>
      </c>
      <c r="BZ585" s="565">
        <v>419</v>
      </c>
      <c r="CA585" s="565">
        <v>442</v>
      </c>
      <c r="CB585" s="565">
        <v>436</v>
      </c>
      <c r="CC585" s="565">
        <v>501</v>
      </c>
      <c r="CD585" s="565">
        <v>513</v>
      </c>
      <c r="CE585" s="565">
        <v>416</v>
      </c>
      <c r="CF585" s="553">
        <v>399</v>
      </c>
      <c r="CG585" s="564"/>
      <c r="CH585" s="565"/>
      <c r="CI585" s="565"/>
      <c r="CJ585" s="565"/>
      <c r="CK585" s="565"/>
      <c r="CL585" s="553">
        <v>2</v>
      </c>
      <c r="CM585" s="565"/>
      <c r="CN585" s="472"/>
      <c r="CO585" s="489">
        <f t="shared" si="468"/>
        <v>432</v>
      </c>
      <c r="CP585" s="397">
        <f t="shared" si="469"/>
        <v>419</v>
      </c>
      <c r="CQ585" s="397">
        <f t="shared" si="470"/>
        <v>442</v>
      </c>
      <c r="CR585" s="397">
        <f t="shared" si="471"/>
        <v>436</v>
      </c>
      <c r="CS585" s="397">
        <f t="shared" si="472"/>
        <v>501</v>
      </c>
      <c r="CT585" s="397">
        <f t="shared" si="473"/>
        <v>511</v>
      </c>
      <c r="CU585" s="397">
        <f t="shared" si="474"/>
        <v>416</v>
      </c>
      <c r="CV585" s="491">
        <f t="shared" si="475"/>
        <v>399</v>
      </c>
      <c r="CW585" s="379">
        <v>265</v>
      </c>
      <c r="CX585" s="399">
        <v>221</v>
      </c>
      <c r="CY585" s="472">
        <v>194</v>
      </c>
      <c r="CZ585" s="400">
        <v>32</v>
      </c>
      <c r="DA585" s="399">
        <v>23</v>
      </c>
      <c r="DB585" s="472">
        <v>24</v>
      </c>
      <c r="DC585" s="404">
        <f t="shared" si="476"/>
        <v>214</v>
      </c>
      <c r="DD585" s="404">
        <f t="shared" si="477"/>
        <v>172</v>
      </c>
      <c r="DE585" s="405">
        <f t="shared" si="478"/>
        <v>181</v>
      </c>
      <c r="DF585" s="379">
        <v>57</v>
      </c>
      <c r="DG585" s="399">
        <v>54</v>
      </c>
      <c r="DH585" s="553">
        <v>46</v>
      </c>
      <c r="DI585" s="400">
        <v>76</v>
      </c>
      <c r="DJ585" s="399">
        <v>88</v>
      </c>
      <c r="DK585" s="553">
        <v>69</v>
      </c>
      <c r="DL585" s="400">
        <v>70</v>
      </c>
      <c r="DM585" s="399">
        <v>86</v>
      </c>
      <c r="DN585" s="553">
        <v>81</v>
      </c>
      <c r="DO585" s="400">
        <v>57</v>
      </c>
      <c r="DP585" s="399">
        <v>73</v>
      </c>
      <c r="DQ585" s="553">
        <v>83</v>
      </c>
      <c r="DR585" s="404">
        <f t="shared" si="479"/>
        <v>252</v>
      </c>
      <c r="DS585" s="404">
        <f t="shared" si="480"/>
        <v>288</v>
      </c>
      <c r="DT585" s="405">
        <f t="shared" si="481"/>
        <v>301</v>
      </c>
      <c r="EE585" s="411"/>
    </row>
    <row r="586" spans="1:135">
      <c r="A586" s="512" t="s">
        <v>511</v>
      </c>
      <c r="B586" s="511" t="s">
        <v>369</v>
      </c>
      <c r="C586" s="512">
        <v>227401</v>
      </c>
      <c r="D586" s="512">
        <v>9</v>
      </c>
      <c r="E586" s="395"/>
      <c r="F586" s="395"/>
      <c r="G586" s="395"/>
      <c r="H586" s="395"/>
      <c r="I586" s="472"/>
      <c r="J586" s="472"/>
      <c r="K586" s="394"/>
      <c r="L586" s="395"/>
      <c r="M586" s="395"/>
      <c r="N586" s="395"/>
      <c r="O586" s="396"/>
      <c r="P586" s="396"/>
      <c r="Q586" s="395"/>
      <c r="R586" s="395"/>
      <c r="S586" s="395"/>
      <c r="T586" s="395"/>
      <c r="U586" s="395"/>
      <c r="V586" s="472"/>
      <c r="W586" s="394"/>
      <c r="X586" s="395"/>
      <c r="Y586" s="395"/>
      <c r="Z586" s="395"/>
      <c r="AA586" s="396"/>
      <c r="AB586" s="396"/>
      <c r="AC586" s="395"/>
      <c r="AD586" s="395"/>
      <c r="AE586" s="395"/>
      <c r="AF586" s="395"/>
      <c r="AG586" s="395"/>
      <c r="AH586" s="472"/>
      <c r="AI586" s="489" t="str">
        <f t="shared" si="450"/>
        <v xml:space="preserve"> </v>
      </c>
      <c r="AJ586" s="397" t="str">
        <f t="shared" si="451"/>
        <v xml:space="preserve"> </v>
      </c>
      <c r="AK586" s="397" t="str">
        <f t="shared" si="452"/>
        <v xml:space="preserve"> </v>
      </c>
      <c r="AL586" s="397" t="str">
        <f t="shared" si="453"/>
        <v xml:space="preserve"> </v>
      </c>
      <c r="AM586" s="397" t="str">
        <f t="shared" si="454"/>
        <v xml:space="preserve"> </v>
      </c>
      <c r="AN586" s="397" t="str">
        <f t="shared" si="455"/>
        <v xml:space="preserve"> </v>
      </c>
      <c r="AO586" s="397" t="str">
        <f t="shared" si="456"/>
        <v xml:space="preserve"> </v>
      </c>
      <c r="AP586" s="397" t="str">
        <f t="shared" si="457"/>
        <v xml:space="preserve"> </v>
      </c>
      <c r="AQ586" s="397" t="str">
        <f t="shared" si="458"/>
        <v xml:space="preserve"> </v>
      </c>
      <c r="AR586" s="397" t="str">
        <f t="shared" si="459"/>
        <v xml:space="preserve"> </v>
      </c>
      <c r="AS586" s="397" t="str">
        <f t="shared" si="460"/>
        <v xml:space="preserve"> </v>
      </c>
      <c r="AT586" s="398" t="str">
        <f t="shared" si="461"/>
        <v xml:space="preserve"> </v>
      </c>
      <c r="AU586" s="379"/>
      <c r="AV586" s="395"/>
      <c r="AW586" s="472"/>
      <c r="AX586" s="400"/>
      <c r="AY586" s="395"/>
      <c r="AZ586" s="472"/>
      <c r="BA586" s="489" t="str">
        <f t="shared" si="462"/>
        <v xml:space="preserve"> </v>
      </c>
      <c r="BB586" s="397" t="str">
        <f t="shared" si="463"/>
        <v xml:space="preserve"> </v>
      </c>
      <c r="BC586" s="398" t="str">
        <f t="shared" si="464"/>
        <v xml:space="preserve"> </v>
      </c>
      <c r="BD586" s="401"/>
      <c r="BE586" s="402"/>
      <c r="BF586" s="472"/>
      <c r="BG586" s="403"/>
      <c r="BH586" s="402"/>
      <c r="BI586" s="472"/>
      <c r="BJ586" s="403"/>
      <c r="BK586" s="402"/>
      <c r="BL586" s="472"/>
      <c r="BM586" s="403"/>
      <c r="BN586" s="402"/>
      <c r="BO586" s="472"/>
      <c r="BP586" s="490" t="str">
        <f t="shared" si="465"/>
        <v/>
      </c>
      <c r="BQ586" s="475" t="str">
        <f t="shared" si="466"/>
        <v/>
      </c>
      <c r="BR586" s="405" t="str">
        <f t="shared" si="467"/>
        <v/>
      </c>
      <c r="BS586" s="605">
        <v>1375</v>
      </c>
      <c r="BT586" s="553">
        <v>1542</v>
      </c>
      <c r="BU586" s="553">
        <v>1555</v>
      </c>
      <c r="BV586" s="553">
        <v>1590</v>
      </c>
      <c r="BW586" s="553">
        <v>1213</v>
      </c>
      <c r="BX586" s="554">
        <v>1035</v>
      </c>
      <c r="BY586" s="564">
        <v>378</v>
      </c>
      <c r="BZ586" s="565">
        <v>417</v>
      </c>
      <c r="CA586" s="565">
        <v>309</v>
      </c>
      <c r="CB586" s="565">
        <v>386</v>
      </c>
      <c r="CC586" s="565">
        <v>278</v>
      </c>
      <c r="CD586" s="565">
        <v>279</v>
      </c>
      <c r="CE586" s="566">
        <v>526</v>
      </c>
      <c r="CF586" s="553">
        <v>670</v>
      </c>
      <c r="CG586" s="564"/>
      <c r="CH586" s="565"/>
      <c r="CI586" s="565"/>
      <c r="CJ586" s="565"/>
      <c r="CK586" s="565"/>
      <c r="CL586" s="553">
        <v>1</v>
      </c>
      <c r="CM586" s="565"/>
      <c r="CN586" s="472"/>
      <c r="CO586" s="489">
        <f t="shared" si="468"/>
        <v>378</v>
      </c>
      <c r="CP586" s="397">
        <f t="shared" si="469"/>
        <v>417</v>
      </c>
      <c r="CQ586" s="397">
        <f t="shared" si="470"/>
        <v>309</v>
      </c>
      <c r="CR586" s="397">
        <f t="shared" si="471"/>
        <v>386</v>
      </c>
      <c r="CS586" s="397">
        <f t="shared" si="472"/>
        <v>278</v>
      </c>
      <c r="CT586" s="397">
        <f t="shared" si="473"/>
        <v>278</v>
      </c>
      <c r="CU586" s="397">
        <f t="shared" si="474"/>
        <v>526</v>
      </c>
      <c r="CV586" s="491">
        <f t="shared" si="475"/>
        <v>670</v>
      </c>
      <c r="CW586" s="537">
        <v>124</v>
      </c>
      <c r="CX586" s="492">
        <v>244</v>
      </c>
      <c r="CY586" s="472">
        <v>332</v>
      </c>
      <c r="CZ586" s="400">
        <v>15</v>
      </c>
      <c r="DA586" s="399">
        <v>36</v>
      </c>
      <c r="DB586" s="472">
        <v>54</v>
      </c>
      <c r="DC586" s="404">
        <f t="shared" si="476"/>
        <v>139</v>
      </c>
      <c r="DD586" s="404">
        <f t="shared" si="477"/>
        <v>246</v>
      </c>
      <c r="DE586" s="405">
        <f t="shared" si="478"/>
        <v>284</v>
      </c>
      <c r="DF586" s="379">
        <v>71</v>
      </c>
      <c r="DG586" s="399">
        <v>38</v>
      </c>
      <c r="DH586" s="553">
        <v>43</v>
      </c>
      <c r="DI586" s="400">
        <v>89</v>
      </c>
      <c r="DJ586" s="399">
        <v>108</v>
      </c>
      <c r="DK586" s="553">
        <v>65</v>
      </c>
      <c r="DL586" s="400">
        <v>31</v>
      </c>
      <c r="DM586" s="399">
        <v>32</v>
      </c>
      <c r="DN586" s="553">
        <v>31</v>
      </c>
      <c r="DO586" s="400">
        <v>69</v>
      </c>
      <c r="DP586" s="399">
        <v>32</v>
      </c>
      <c r="DQ586" s="553">
        <v>40</v>
      </c>
      <c r="DR586" s="404">
        <f t="shared" si="479"/>
        <v>215</v>
      </c>
      <c r="DS586" s="404">
        <f t="shared" si="480"/>
        <v>176</v>
      </c>
      <c r="DT586" s="405">
        <f t="shared" si="481"/>
        <v>164</v>
      </c>
      <c r="EE586" s="411"/>
    </row>
    <row r="587" spans="1:135">
      <c r="A587" s="512" t="s">
        <v>511</v>
      </c>
      <c r="B587" s="511" t="s">
        <v>370</v>
      </c>
      <c r="C587" s="512">
        <v>228316</v>
      </c>
      <c r="D587" s="512">
        <v>9</v>
      </c>
      <c r="E587" s="395"/>
      <c r="F587" s="395"/>
      <c r="G587" s="395"/>
      <c r="H587" s="395"/>
      <c r="I587" s="472"/>
      <c r="J587" s="472"/>
      <c r="K587" s="394"/>
      <c r="L587" s="395"/>
      <c r="M587" s="395"/>
      <c r="N587" s="395"/>
      <c r="O587" s="396"/>
      <c r="P587" s="396"/>
      <c r="Q587" s="395"/>
      <c r="R587" s="395"/>
      <c r="S587" s="395"/>
      <c r="T587" s="395"/>
      <c r="U587" s="395"/>
      <c r="V587" s="472"/>
      <c r="W587" s="394"/>
      <c r="X587" s="395"/>
      <c r="Y587" s="395"/>
      <c r="Z587" s="395"/>
      <c r="AA587" s="396"/>
      <c r="AB587" s="396"/>
      <c r="AC587" s="395"/>
      <c r="AD587" s="395"/>
      <c r="AE587" s="395"/>
      <c r="AF587" s="395"/>
      <c r="AG587" s="395"/>
      <c r="AH587" s="472"/>
      <c r="AI587" s="489" t="str">
        <f t="shared" si="450"/>
        <v xml:space="preserve"> </v>
      </c>
      <c r="AJ587" s="397" t="str">
        <f t="shared" si="451"/>
        <v xml:space="preserve"> </v>
      </c>
      <c r="AK587" s="397" t="str">
        <f t="shared" si="452"/>
        <v xml:space="preserve"> </v>
      </c>
      <c r="AL587" s="397" t="str">
        <f t="shared" si="453"/>
        <v xml:space="preserve"> </v>
      </c>
      <c r="AM587" s="397" t="str">
        <f t="shared" si="454"/>
        <v xml:space="preserve"> </v>
      </c>
      <c r="AN587" s="397" t="str">
        <f t="shared" si="455"/>
        <v xml:space="preserve"> </v>
      </c>
      <c r="AO587" s="397" t="str">
        <f t="shared" si="456"/>
        <v xml:space="preserve"> </v>
      </c>
      <c r="AP587" s="397" t="str">
        <f t="shared" si="457"/>
        <v xml:space="preserve"> </v>
      </c>
      <c r="AQ587" s="397" t="str">
        <f t="shared" si="458"/>
        <v xml:space="preserve"> </v>
      </c>
      <c r="AR587" s="397" t="str">
        <f t="shared" si="459"/>
        <v xml:space="preserve"> </v>
      </c>
      <c r="AS587" s="397" t="str">
        <f t="shared" si="460"/>
        <v xml:space="preserve"> </v>
      </c>
      <c r="AT587" s="398" t="str">
        <f t="shared" si="461"/>
        <v xml:space="preserve"> </v>
      </c>
      <c r="AU587" s="379"/>
      <c r="AV587" s="395"/>
      <c r="AW587" s="472"/>
      <c r="AX587" s="400"/>
      <c r="AY587" s="395"/>
      <c r="AZ587" s="472"/>
      <c r="BA587" s="489" t="str">
        <f t="shared" si="462"/>
        <v xml:space="preserve"> </v>
      </c>
      <c r="BB587" s="397" t="str">
        <f t="shared" si="463"/>
        <v xml:space="preserve"> </v>
      </c>
      <c r="BC587" s="398" t="str">
        <f t="shared" si="464"/>
        <v xml:space="preserve"> </v>
      </c>
      <c r="BD587" s="401"/>
      <c r="BE587" s="402"/>
      <c r="BF587" s="472"/>
      <c r="BG587" s="403"/>
      <c r="BH587" s="402"/>
      <c r="BI587" s="472"/>
      <c r="BJ587" s="403"/>
      <c r="BK587" s="402"/>
      <c r="BL587" s="472"/>
      <c r="BM587" s="403"/>
      <c r="BN587" s="402"/>
      <c r="BO587" s="472"/>
      <c r="BP587" s="490" t="str">
        <f t="shared" si="465"/>
        <v/>
      </c>
      <c r="BQ587" s="475" t="str">
        <f t="shared" si="466"/>
        <v/>
      </c>
      <c r="BR587" s="405" t="str">
        <f t="shared" si="467"/>
        <v/>
      </c>
      <c r="BS587" s="605">
        <v>989</v>
      </c>
      <c r="BT587" s="553">
        <v>981</v>
      </c>
      <c r="BU587" s="553">
        <v>1082</v>
      </c>
      <c r="BV587" s="553">
        <v>895</v>
      </c>
      <c r="BW587" s="553">
        <v>880</v>
      </c>
      <c r="BX587" s="554">
        <v>832</v>
      </c>
      <c r="BY587" s="564">
        <v>543</v>
      </c>
      <c r="BZ587" s="565">
        <v>518</v>
      </c>
      <c r="CA587" s="565">
        <v>560</v>
      </c>
      <c r="CB587" s="565">
        <v>527</v>
      </c>
      <c r="CC587" s="565">
        <v>495</v>
      </c>
      <c r="CD587" s="565">
        <v>587</v>
      </c>
      <c r="CE587" s="565">
        <v>542</v>
      </c>
      <c r="CF587" s="553">
        <v>514</v>
      </c>
      <c r="CG587" s="564"/>
      <c r="CH587" s="565"/>
      <c r="CI587" s="565"/>
      <c r="CJ587" s="565"/>
      <c r="CK587" s="565"/>
      <c r="CL587" s="553">
        <v>1</v>
      </c>
      <c r="CM587" s="565"/>
      <c r="CN587" s="472"/>
      <c r="CO587" s="489">
        <f t="shared" si="468"/>
        <v>543</v>
      </c>
      <c r="CP587" s="397">
        <f t="shared" si="469"/>
        <v>518</v>
      </c>
      <c r="CQ587" s="397">
        <f t="shared" si="470"/>
        <v>560</v>
      </c>
      <c r="CR587" s="397">
        <f t="shared" si="471"/>
        <v>527</v>
      </c>
      <c r="CS587" s="397">
        <f t="shared" si="472"/>
        <v>495</v>
      </c>
      <c r="CT587" s="397">
        <f t="shared" si="473"/>
        <v>586</v>
      </c>
      <c r="CU587" s="397">
        <f t="shared" si="474"/>
        <v>542</v>
      </c>
      <c r="CV587" s="491">
        <f t="shared" si="475"/>
        <v>514</v>
      </c>
      <c r="CW587" s="379">
        <v>312</v>
      </c>
      <c r="CX587" s="399">
        <v>287</v>
      </c>
      <c r="CY587" s="472">
        <v>262</v>
      </c>
      <c r="CZ587" s="400">
        <v>30</v>
      </c>
      <c r="DA587" s="399">
        <v>28</v>
      </c>
      <c r="DB587" s="472">
        <v>30</v>
      </c>
      <c r="DC587" s="404">
        <f t="shared" si="476"/>
        <v>244</v>
      </c>
      <c r="DD587" s="404">
        <f t="shared" si="477"/>
        <v>227</v>
      </c>
      <c r="DE587" s="405">
        <f t="shared" si="478"/>
        <v>222</v>
      </c>
      <c r="DF587" s="379">
        <v>89</v>
      </c>
      <c r="DG587" s="399">
        <v>83</v>
      </c>
      <c r="DH587" s="553">
        <v>114</v>
      </c>
      <c r="DI587" s="400">
        <v>116</v>
      </c>
      <c r="DJ587" s="399">
        <v>132</v>
      </c>
      <c r="DK587" s="553">
        <v>147</v>
      </c>
      <c r="DL587" s="400">
        <v>81</v>
      </c>
      <c r="DM587" s="399">
        <v>56</v>
      </c>
      <c r="DN587" s="553">
        <v>77</v>
      </c>
      <c r="DO587" s="400">
        <v>65</v>
      </c>
      <c r="DP587" s="399">
        <v>65</v>
      </c>
      <c r="DQ587" s="553">
        <v>82</v>
      </c>
      <c r="DR587" s="404">
        <f t="shared" si="479"/>
        <v>292</v>
      </c>
      <c r="DS587" s="404">
        <f t="shared" si="480"/>
        <v>291</v>
      </c>
      <c r="DT587" s="405">
        <f t="shared" si="481"/>
        <v>313</v>
      </c>
      <c r="EE587" s="411"/>
    </row>
    <row r="588" spans="1:135">
      <c r="A588" s="512" t="s">
        <v>511</v>
      </c>
      <c r="B588" s="511" t="s">
        <v>371</v>
      </c>
      <c r="C588" s="512">
        <v>228608</v>
      </c>
      <c r="D588" s="512">
        <v>9</v>
      </c>
      <c r="E588" s="395"/>
      <c r="F588" s="395"/>
      <c r="G588" s="395"/>
      <c r="H588" s="395"/>
      <c r="I588" s="472"/>
      <c r="J588" s="472"/>
      <c r="K588" s="394"/>
      <c r="L588" s="395"/>
      <c r="M588" s="395"/>
      <c r="N588" s="395"/>
      <c r="O588" s="396"/>
      <c r="P588" s="396"/>
      <c r="Q588" s="395"/>
      <c r="R588" s="395"/>
      <c r="S588" s="395"/>
      <c r="T588" s="395"/>
      <c r="U588" s="395"/>
      <c r="V588" s="472"/>
      <c r="W588" s="394"/>
      <c r="X588" s="395"/>
      <c r="Y588" s="395"/>
      <c r="Z588" s="395"/>
      <c r="AA588" s="396"/>
      <c r="AB588" s="396"/>
      <c r="AC588" s="395"/>
      <c r="AD588" s="395"/>
      <c r="AE588" s="395"/>
      <c r="AF588" s="395"/>
      <c r="AG588" s="395"/>
      <c r="AH588" s="472"/>
      <c r="AI588" s="489" t="str">
        <f t="shared" si="450"/>
        <v xml:space="preserve"> </v>
      </c>
      <c r="AJ588" s="397" t="str">
        <f t="shared" si="451"/>
        <v xml:space="preserve"> </v>
      </c>
      <c r="AK588" s="397" t="str">
        <f t="shared" si="452"/>
        <v xml:space="preserve"> </v>
      </c>
      <c r="AL588" s="397" t="str">
        <f t="shared" si="453"/>
        <v xml:space="preserve"> </v>
      </c>
      <c r="AM588" s="397" t="str">
        <f t="shared" si="454"/>
        <v xml:space="preserve"> </v>
      </c>
      <c r="AN588" s="397" t="str">
        <f t="shared" si="455"/>
        <v xml:space="preserve"> </v>
      </c>
      <c r="AO588" s="397" t="str">
        <f t="shared" si="456"/>
        <v xml:space="preserve"> </v>
      </c>
      <c r="AP588" s="397" t="str">
        <f t="shared" si="457"/>
        <v xml:space="preserve"> </v>
      </c>
      <c r="AQ588" s="397" t="str">
        <f t="shared" si="458"/>
        <v xml:space="preserve"> </v>
      </c>
      <c r="AR588" s="397" t="str">
        <f t="shared" si="459"/>
        <v xml:space="preserve"> </v>
      </c>
      <c r="AS588" s="397" t="str">
        <f t="shared" si="460"/>
        <v xml:space="preserve"> </v>
      </c>
      <c r="AT588" s="398" t="str">
        <f t="shared" si="461"/>
        <v xml:space="preserve"> </v>
      </c>
      <c r="AU588" s="379"/>
      <c r="AV588" s="395"/>
      <c r="AW588" s="472"/>
      <c r="AX588" s="400"/>
      <c r="AY588" s="395"/>
      <c r="AZ588" s="472"/>
      <c r="BA588" s="489" t="str">
        <f t="shared" si="462"/>
        <v xml:space="preserve"> </v>
      </c>
      <c r="BB588" s="397" t="str">
        <f t="shared" si="463"/>
        <v xml:space="preserve"> </v>
      </c>
      <c r="BC588" s="398" t="str">
        <f t="shared" si="464"/>
        <v xml:space="preserve"> </v>
      </c>
      <c r="BD588" s="401"/>
      <c r="BE588" s="402"/>
      <c r="BF588" s="472"/>
      <c r="BG588" s="403"/>
      <c r="BH588" s="402"/>
      <c r="BI588" s="472"/>
      <c r="BJ588" s="403"/>
      <c r="BK588" s="402"/>
      <c r="BL588" s="472"/>
      <c r="BM588" s="403"/>
      <c r="BN588" s="402"/>
      <c r="BO588" s="472"/>
      <c r="BP588" s="490" t="str">
        <f t="shared" si="465"/>
        <v/>
      </c>
      <c r="BQ588" s="475" t="str">
        <f t="shared" si="466"/>
        <v/>
      </c>
      <c r="BR588" s="405" t="str">
        <f t="shared" si="467"/>
        <v/>
      </c>
      <c r="BS588" s="605">
        <v>1034</v>
      </c>
      <c r="BT588" s="553">
        <v>784</v>
      </c>
      <c r="BU588" s="553">
        <v>831</v>
      </c>
      <c r="BV588" s="553">
        <v>752</v>
      </c>
      <c r="BW588" s="553">
        <v>886</v>
      </c>
      <c r="BX588" s="554">
        <v>860</v>
      </c>
      <c r="BY588" s="564">
        <v>418</v>
      </c>
      <c r="BZ588" s="565">
        <v>391</v>
      </c>
      <c r="CA588" s="565">
        <v>442</v>
      </c>
      <c r="CB588" s="565">
        <v>481</v>
      </c>
      <c r="CC588" s="565">
        <v>482</v>
      </c>
      <c r="CD588" s="565">
        <v>425</v>
      </c>
      <c r="CE588" s="565">
        <v>535</v>
      </c>
      <c r="CF588" s="553">
        <v>540</v>
      </c>
      <c r="CG588" s="564"/>
      <c r="CH588" s="565"/>
      <c r="CI588" s="565"/>
      <c r="CJ588" s="565"/>
      <c r="CK588" s="565"/>
      <c r="CL588" s="553">
        <v>4</v>
      </c>
      <c r="CM588" s="565"/>
      <c r="CN588" s="472"/>
      <c r="CO588" s="489">
        <f t="shared" si="468"/>
        <v>418</v>
      </c>
      <c r="CP588" s="397">
        <f t="shared" si="469"/>
        <v>391</v>
      </c>
      <c r="CQ588" s="397">
        <f t="shared" si="470"/>
        <v>442</v>
      </c>
      <c r="CR588" s="397">
        <f t="shared" si="471"/>
        <v>481</v>
      </c>
      <c r="CS588" s="397">
        <f t="shared" si="472"/>
        <v>482</v>
      </c>
      <c r="CT588" s="397">
        <f t="shared" si="473"/>
        <v>421</v>
      </c>
      <c r="CU588" s="397">
        <f t="shared" si="474"/>
        <v>535</v>
      </c>
      <c r="CV588" s="491">
        <f t="shared" si="475"/>
        <v>540</v>
      </c>
      <c r="CW588" s="379">
        <v>204</v>
      </c>
      <c r="CX588" s="399">
        <v>279</v>
      </c>
      <c r="CY588" s="472">
        <v>277</v>
      </c>
      <c r="CZ588" s="400">
        <v>48</v>
      </c>
      <c r="DA588" s="399">
        <v>61</v>
      </c>
      <c r="DB588" s="472">
        <v>79</v>
      </c>
      <c r="DC588" s="404">
        <f t="shared" si="476"/>
        <v>169</v>
      </c>
      <c r="DD588" s="404">
        <f t="shared" si="477"/>
        <v>195</v>
      </c>
      <c r="DE588" s="405">
        <f t="shared" si="478"/>
        <v>184</v>
      </c>
      <c r="DF588" s="379">
        <v>68</v>
      </c>
      <c r="DG588" s="399">
        <v>43</v>
      </c>
      <c r="DH588" s="553">
        <v>45</v>
      </c>
      <c r="DI588" s="400">
        <v>91</v>
      </c>
      <c r="DJ588" s="399">
        <v>84</v>
      </c>
      <c r="DK588" s="553">
        <v>85</v>
      </c>
      <c r="DL588" s="400">
        <v>57</v>
      </c>
      <c r="DM588" s="399">
        <v>62</v>
      </c>
      <c r="DN588" s="553">
        <v>52</v>
      </c>
      <c r="DO588" s="400">
        <v>125</v>
      </c>
      <c r="DP588" s="399">
        <v>135</v>
      </c>
      <c r="DQ588" s="553">
        <v>134</v>
      </c>
      <c r="DR588" s="404">
        <f t="shared" si="479"/>
        <v>231</v>
      </c>
      <c r="DS588" s="404">
        <f t="shared" si="480"/>
        <v>242</v>
      </c>
      <c r="DT588" s="405">
        <f t="shared" si="481"/>
        <v>190</v>
      </c>
      <c r="EE588" s="411"/>
    </row>
    <row r="589" spans="1:135">
      <c r="A589" s="512" t="s">
        <v>511</v>
      </c>
      <c r="B589" s="511" t="s">
        <v>372</v>
      </c>
      <c r="C589" s="512">
        <v>228699</v>
      </c>
      <c r="D589" s="512">
        <v>9</v>
      </c>
      <c r="E589" s="395"/>
      <c r="F589" s="395"/>
      <c r="G589" s="395"/>
      <c r="H589" s="395"/>
      <c r="I589" s="472"/>
      <c r="J589" s="472"/>
      <c r="K589" s="394"/>
      <c r="L589" s="395"/>
      <c r="M589" s="395"/>
      <c r="N589" s="395"/>
      <c r="O589" s="396"/>
      <c r="P589" s="396"/>
      <c r="Q589" s="395"/>
      <c r="R589" s="395"/>
      <c r="S589" s="395"/>
      <c r="T589" s="395"/>
      <c r="U589" s="395"/>
      <c r="V589" s="472"/>
      <c r="W589" s="394"/>
      <c r="X589" s="395"/>
      <c r="Y589" s="395"/>
      <c r="Z589" s="395"/>
      <c r="AA589" s="396"/>
      <c r="AB589" s="396"/>
      <c r="AC589" s="395"/>
      <c r="AD589" s="395"/>
      <c r="AE589" s="395"/>
      <c r="AF589" s="395"/>
      <c r="AG589" s="395"/>
      <c r="AH589" s="472"/>
      <c r="AI589" s="489" t="str">
        <f t="shared" si="450"/>
        <v xml:space="preserve"> </v>
      </c>
      <c r="AJ589" s="397" t="str">
        <f t="shared" si="451"/>
        <v xml:space="preserve"> </v>
      </c>
      <c r="AK589" s="397" t="str">
        <f t="shared" si="452"/>
        <v xml:space="preserve"> </v>
      </c>
      <c r="AL589" s="397" t="str">
        <f t="shared" si="453"/>
        <v xml:space="preserve"> </v>
      </c>
      <c r="AM589" s="397" t="str">
        <f t="shared" si="454"/>
        <v xml:space="preserve"> </v>
      </c>
      <c r="AN589" s="397" t="str">
        <f t="shared" si="455"/>
        <v xml:space="preserve"> </v>
      </c>
      <c r="AO589" s="397" t="str">
        <f t="shared" si="456"/>
        <v xml:space="preserve"> </v>
      </c>
      <c r="AP589" s="397" t="str">
        <f t="shared" si="457"/>
        <v xml:space="preserve"> </v>
      </c>
      <c r="AQ589" s="397" t="str">
        <f t="shared" si="458"/>
        <v xml:space="preserve"> </v>
      </c>
      <c r="AR589" s="397" t="str">
        <f t="shared" si="459"/>
        <v xml:space="preserve"> </v>
      </c>
      <c r="AS589" s="397" t="str">
        <f t="shared" si="460"/>
        <v xml:space="preserve"> </v>
      </c>
      <c r="AT589" s="398" t="str">
        <f t="shared" si="461"/>
        <v xml:space="preserve"> </v>
      </c>
      <c r="AU589" s="379"/>
      <c r="AV589" s="395"/>
      <c r="AW589" s="472"/>
      <c r="AX589" s="400"/>
      <c r="AY589" s="395"/>
      <c r="AZ589" s="472"/>
      <c r="BA589" s="489" t="str">
        <f t="shared" si="462"/>
        <v xml:space="preserve"> </v>
      </c>
      <c r="BB589" s="397" t="str">
        <f t="shared" si="463"/>
        <v xml:space="preserve"> </v>
      </c>
      <c r="BC589" s="398" t="str">
        <f t="shared" si="464"/>
        <v xml:space="preserve"> </v>
      </c>
      <c r="BD589" s="401"/>
      <c r="BE589" s="402"/>
      <c r="BF589" s="472"/>
      <c r="BG589" s="403"/>
      <c r="BH589" s="402"/>
      <c r="BI589" s="472"/>
      <c r="BJ589" s="403"/>
      <c r="BK589" s="402"/>
      <c r="BL589" s="472"/>
      <c r="BM589" s="403"/>
      <c r="BN589" s="402"/>
      <c r="BO589" s="472"/>
      <c r="BP589" s="490" t="str">
        <f t="shared" si="465"/>
        <v/>
      </c>
      <c r="BQ589" s="475" t="str">
        <f t="shared" si="466"/>
        <v/>
      </c>
      <c r="BR589" s="405" t="str">
        <f t="shared" si="467"/>
        <v/>
      </c>
      <c r="BS589" s="605">
        <v>1103</v>
      </c>
      <c r="BT589" s="553">
        <v>1318</v>
      </c>
      <c r="BU589" s="553">
        <v>1146</v>
      </c>
      <c r="BV589" s="553">
        <v>1093</v>
      </c>
      <c r="BW589" s="553">
        <v>915</v>
      </c>
      <c r="BX589" s="554">
        <v>770</v>
      </c>
      <c r="BY589" s="564">
        <v>389</v>
      </c>
      <c r="BZ589" s="565">
        <v>298</v>
      </c>
      <c r="CA589" s="565">
        <v>289</v>
      </c>
      <c r="CB589" s="565">
        <v>660</v>
      </c>
      <c r="CC589" s="565">
        <v>548</v>
      </c>
      <c r="CD589" s="565">
        <v>521</v>
      </c>
      <c r="CE589" s="565">
        <v>413</v>
      </c>
      <c r="CF589" s="553">
        <v>612</v>
      </c>
      <c r="CG589" s="564"/>
      <c r="CH589" s="565"/>
      <c r="CI589" s="565"/>
      <c r="CJ589" s="565"/>
      <c r="CK589" s="565"/>
      <c r="CL589" s="553">
        <v>5</v>
      </c>
      <c r="CM589" s="565"/>
      <c r="CN589" s="472"/>
      <c r="CO589" s="489">
        <f t="shared" si="468"/>
        <v>389</v>
      </c>
      <c r="CP589" s="397">
        <f t="shared" si="469"/>
        <v>298</v>
      </c>
      <c r="CQ589" s="397">
        <f t="shared" si="470"/>
        <v>289</v>
      </c>
      <c r="CR589" s="397">
        <f t="shared" si="471"/>
        <v>660</v>
      </c>
      <c r="CS589" s="397">
        <f t="shared" si="472"/>
        <v>548</v>
      </c>
      <c r="CT589" s="397">
        <f t="shared" si="473"/>
        <v>516</v>
      </c>
      <c r="CU589" s="397">
        <f t="shared" si="474"/>
        <v>413</v>
      </c>
      <c r="CV589" s="491">
        <f t="shared" si="475"/>
        <v>612</v>
      </c>
      <c r="CW589" s="379">
        <v>237</v>
      </c>
      <c r="CX589" s="399">
        <v>204</v>
      </c>
      <c r="CY589" s="472">
        <v>305</v>
      </c>
      <c r="CZ589" s="400">
        <v>24</v>
      </c>
      <c r="DA589" s="399">
        <v>23</v>
      </c>
      <c r="DB589" s="472">
        <v>30</v>
      </c>
      <c r="DC589" s="404">
        <f t="shared" si="476"/>
        <v>255</v>
      </c>
      <c r="DD589" s="404">
        <f t="shared" si="477"/>
        <v>186</v>
      </c>
      <c r="DE589" s="405">
        <f t="shared" si="478"/>
        <v>277</v>
      </c>
      <c r="DF589" s="379">
        <v>73</v>
      </c>
      <c r="DG589" s="399">
        <v>65</v>
      </c>
      <c r="DH589" s="553">
        <v>55</v>
      </c>
      <c r="DI589" s="400">
        <v>48</v>
      </c>
      <c r="DJ589" s="399">
        <v>44</v>
      </c>
      <c r="DK589" s="553">
        <v>46</v>
      </c>
      <c r="DL589" s="400">
        <v>112</v>
      </c>
      <c r="DM589" s="399">
        <v>85</v>
      </c>
      <c r="DN589" s="553">
        <v>70</v>
      </c>
      <c r="DO589" s="400">
        <v>74</v>
      </c>
      <c r="DP589" s="399">
        <v>49</v>
      </c>
      <c r="DQ589" s="553">
        <v>44</v>
      </c>
      <c r="DR589" s="404">
        <f t="shared" si="479"/>
        <v>401</v>
      </c>
      <c r="DS589" s="404">
        <f t="shared" si="480"/>
        <v>349</v>
      </c>
      <c r="DT589" s="405">
        <f t="shared" si="481"/>
        <v>347</v>
      </c>
      <c r="EE589" s="411"/>
    </row>
    <row r="590" spans="1:135">
      <c r="A590" s="512" t="s">
        <v>511</v>
      </c>
      <c r="B590" s="511" t="s">
        <v>373</v>
      </c>
      <c r="C590" s="512">
        <v>229319</v>
      </c>
      <c r="D590" s="512">
        <v>9</v>
      </c>
      <c r="E590" s="395"/>
      <c r="F590" s="395"/>
      <c r="G590" s="395"/>
      <c r="H590" s="395"/>
      <c r="I590" s="472"/>
      <c r="J590" s="472"/>
      <c r="K590" s="394"/>
      <c r="L590" s="395"/>
      <c r="M590" s="395"/>
      <c r="N590" s="395"/>
      <c r="O590" s="396"/>
      <c r="P590" s="396"/>
      <c r="Q590" s="395"/>
      <c r="R590" s="395"/>
      <c r="S590" s="395"/>
      <c r="T590" s="395"/>
      <c r="U590" s="395"/>
      <c r="V590" s="472"/>
      <c r="W590" s="394"/>
      <c r="X590" s="395"/>
      <c r="Y590" s="395"/>
      <c r="Z590" s="395"/>
      <c r="AA590" s="396"/>
      <c r="AB590" s="396"/>
      <c r="AC590" s="395"/>
      <c r="AD590" s="395"/>
      <c r="AE590" s="395"/>
      <c r="AF590" s="395"/>
      <c r="AG590" s="395"/>
      <c r="AH590" s="472"/>
      <c r="AI590" s="489" t="str">
        <f t="shared" si="450"/>
        <v xml:space="preserve"> </v>
      </c>
      <c r="AJ590" s="397" t="str">
        <f t="shared" si="451"/>
        <v xml:space="preserve"> </v>
      </c>
      <c r="AK590" s="397" t="str">
        <f t="shared" si="452"/>
        <v xml:space="preserve"> </v>
      </c>
      <c r="AL590" s="397" t="str">
        <f t="shared" si="453"/>
        <v xml:space="preserve"> </v>
      </c>
      <c r="AM590" s="397" t="str">
        <f t="shared" si="454"/>
        <v xml:space="preserve"> </v>
      </c>
      <c r="AN590" s="397" t="str">
        <f t="shared" si="455"/>
        <v xml:space="preserve"> </v>
      </c>
      <c r="AO590" s="397" t="str">
        <f t="shared" si="456"/>
        <v xml:space="preserve"> </v>
      </c>
      <c r="AP590" s="397" t="str">
        <f t="shared" si="457"/>
        <v xml:space="preserve"> </v>
      </c>
      <c r="AQ590" s="397" t="str">
        <f t="shared" si="458"/>
        <v xml:space="preserve"> </v>
      </c>
      <c r="AR590" s="397" t="str">
        <f t="shared" si="459"/>
        <v xml:space="preserve"> </v>
      </c>
      <c r="AS590" s="397" t="str">
        <f t="shared" si="460"/>
        <v xml:space="preserve"> </v>
      </c>
      <c r="AT590" s="398" t="str">
        <f t="shared" si="461"/>
        <v xml:space="preserve"> </v>
      </c>
      <c r="AU590" s="379"/>
      <c r="AV590" s="395"/>
      <c r="AW590" s="472"/>
      <c r="AX590" s="400"/>
      <c r="AY590" s="395"/>
      <c r="AZ590" s="472"/>
      <c r="BA590" s="489" t="str">
        <f t="shared" si="462"/>
        <v xml:space="preserve"> </v>
      </c>
      <c r="BB590" s="397" t="str">
        <f t="shared" si="463"/>
        <v xml:space="preserve"> </v>
      </c>
      <c r="BC590" s="398" t="str">
        <f t="shared" si="464"/>
        <v xml:space="preserve"> </v>
      </c>
      <c r="BD590" s="401"/>
      <c r="BE590" s="402"/>
      <c r="BF590" s="472"/>
      <c r="BG590" s="403"/>
      <c r="BH590" s="402"/>
      <c r="BI590" s="472"/>
      <c r="BJ590" s="403"/>
      <c r="BK590" s="402"/>
      <c r="BL590" s="472"/>
      <c r="BM590" s="403"/>
      <c r="BN590" s="402"/>
      <c r="BO590" s="472"/>
      <c r="BP590" s="490" t="str">
        <f t="shared" si="465"/>
        <v/>
      </c>
      <c r="BQ590" s="475" t="str">
        <f t="shared" si="466"/>
        <v/>
      </c>
      <c r="BR590" s="405" t="str">
        <f t="shared" si="467"/>
        <v/>
      </c>
      <c r="BS590" s="605">
        <v>1561</v>
      </c>
      <c r="BT590" s="553">
        <v>1459</v>
      </c>
      <c r="BU590" s="553">
        <v>1707</v>
      </c>
      <c r="BV590" s="553">
        <v>1463</v>
      </c>
      <c r="BW590" s="553">
        <v>1020</v>
      </c>
      <c r="BX590" s="554">
        <v>965</v>
      </c>
      <c r="BY590" s="564">
        <v>841</v>
      </c>
      <c r="BZ590" s="565">
        <v>980</v>
      </c>
      <c r="CA590" s="565">
        <v>943</v>
      </c>
      <c r="CB590" s="565">
        <v>742</v>
      </c>
      <c r="CC590" s="565">
        <v>895</v>
      </c>
      <c r="CD590" s="565">
        <v>802</v>
      </c>
      <c r="CE590" s="565">
        <v>735</v>
      </c>
      <c r="CF590" s="553">
        <v>651</v>
      </c>
      <c r="CG590" s="564"/>
      <c r="CH590" s="565"/>
      <c r="CI590" s="565"/>
      <c r="CJ590" s="565"/>
      <c r="CK590" s="565"/>
      <c r="CL590" s="553">
        <v>5</v>
      </c>
      <c r="CM590" s="565"/>
      <c r="CN590" s="472"/>
      <c r="CO590" s="489">
        <f t="shared" si="468"/>
        <v>841</v>
      </c>
      <c r="CP590" s="397">
        <f t="shared" si="469"/>
        <v>980</v>
      </c>
      <c r="CQ590" s="397">
        <f t="shared" si="470"/>
        <v>943</v>
      </c>
      <c r="CR590" s="397">
        <f t="shared" si="471"/>
        <v>742</v>
      </c>
      <c r="CS590" s="397">
        <f t="shared" si="472"/>
        <v>895</v>
      </c>
      <c r="CT590" s="397">
        <f t="shared" si="473"/>
        <v>797</v>
      </c>
      <c r="CU590" s="397">
        <f t="shared" si="474"/>
        <v>735</v>
      </c>
      <c r="CV590" s="491">
        <f t="shared" si="475"/>
        <v>651</v>
      </c>
      <c r="CW590" s="379">
        <v>372</v>
      </c>
      <c r="CX590" s="399">
        <v>342</v>
      </c>
      <c r="CY590" s="472">
        <v>293</v>
      </c>
      <c r="CZ590" s="400">
        <v>51</v>
      </c>
      <c r="DA590" s="399">
        <v>43</v>
      </c>
      <c r="DB590" s="472">
        <v>21</v>
      </c>
      <c r="DC590" s="404">
        <f t="shared" si="476"/>
        <v>374</v>
      </c>
      <c r="DD590" s="404">
        <f t="shared" si="477"/>
        <v>350</v>
      </c>
      <c r="DE590" s="405">
        <f t="shared" si="478"/>
        <v>337</v>
      </c>
      <c r="DF590" s="537">
        <v>126</v>
      </c>
      <c r="DG590" s="399">
        <v>184</v>
      </c>
      <c r="DH590" s="553">
        <v>144</v>
      </c>
      <c r="DI590" s="400">
        <v>250</v>
      </c>
      <c r="DJ590" s="399">
        <v>267</v>
      </c>
      <c r="DK590" s="553">
        <v>252</v>
      </c>
      <c r="DL590" s="400">
        <v>81</v>
      </c>
      <c r="DM590" s="399">
        <v>88</v>
      </c>
      <c r="DN590" s="553">
        <v>82</v>
      </c>
      <c r="DO590" s="400">
        <v>122</v>
      </c>
      <c r="DP590" s="399">
        <v>136</v>
      </c>
      <c r="DQ590" s="553">
        <v>117</v>
      </c>
      <c r="DR590" s="404">
        <f t="shared" si="479"/>
        <v>413</v>
      </c>
      <c r="DS590" s="404">
        <f t="shared" si="480"/>
        <v>487</v>
      </c>
      <c r="DT590" s="405">
        <f t="shared" si="481"/>
        <v>454</v>
      </c>
      <c r="EE590" s="411"/>
    </row>
    <row r="591" spans="1:135">
      <c r="A591" s="512" t="s">
        <v>511</v>
      </c>
      <c r="B591" s="511" t="s">
        <v>374</v>
      </c>
      <c r="C591" s="512">
        <v>228680</v>
      </c>
      <c r="D591" s="512">
        <v>9</v>
      </c>
      <c r="E591" s="395"/>
      <c r="F591" s="395"/>
      <c r="G591" s="395"/>
      <c r="H591" s="395"/>
      <c r="I591" s="472"/>
      <c r="J591" s="472"/>
      <c r="K591" s="394"/>
      <c r="L591" s="395"/>
      <c r="M591" s="395"/>
      <c r="N591" s="395"/>
      <c r="O591" s="396"/>
      <c r="P591" s="396"/>
      <c r="Q591" s="395"/>
      <c r="R591" s="395"/>
      <c r="S591" s="395"/>
      <c r="T591" s="395"/>
      <c r="U591" s="395"/>
      <c r="V591" s="472"/>
      <c r="W591" s="394"/>
      <c r="X591" s="395"/>
      <c r="Y591" s="395"/>
      <c r="Z591" s="395"/>
      <c r="AA591" s="396"/>
      <c r="AB591" s="396"/>
      <c r="AC591" s="395"/>
      <c r="AD591" s="395"/>
      <c r="AE591" s="395"/>
      <c r="AF591" s="395"/>
      <c r="AG591" s="395"/>
      <c r="AH591" s="472"/>
      <c r="AI591" s="489" t="str">
        <f t="shared" si="450"/>
        <v xml:space="preserve"> </v>
      </c>
      <c r="AJ591" s="397" t="str">
        <f t="shared" si="451"/>
        <v xml:space="preserve"> </v>
      </c>
      <c r="AK591" s="397" t="str">
        <f t="shared" si="452"/>
        <v xml:space="preserve"> </v>
      </c>
      <c r="AL591" s="397" t="str">
        <f t="shared" si="453"/>
        <v xml:space="preserve"> </v>
      </c>
      <c r="AM591" s="397" t="str">
        <f t="shared" si="454"/>
        <v xml:space="preserve"> </v>
      </c>
      <c r="AN591" s="397" t="str">
        <f t="shared" si="455"/>
        <v xml:space="preserve"> </v>
      </c>
      <c r="AO591" s="397" t="str">
        <f t="shared" si="456"/>
        <v xml:space="preserve"> </v>
      </c>
      <c r="AP591" s="397" t="str">
        <f t="shared" si="457"/>
        <v xml:space="preserve"> </v>
      </c>
      <c r="AQ591" s="397" t="str">
        <f t="shared" si="458"/>
        <v xml:space="preserve"> </v>
      </c>
      <c r="AR591" s="397" t="str">
        <f t="shared" si="459"/>
        <v xml:space="preserve"> </v>
      </c>
      <c r="AS591" s="397" t="str">
        <f t="shared" si="460"/>
        <v xml:space="preserve"> </v>
      </c>
      <c r="AT591" s="398" t="str">
        <f t="shared" si="461"/>
        <v xml:space="preserve"> </v>
      </c>
      <c r="AU591" s="379"/>
      <c r="AV591" s="395"/>
      <c r="AW591" s="472"/>
      <c r="AX591" s="400"/>
      <c r="AY591" s="395"/>
      <c r="AZ591" s="472"/>
      <c r="BA591" s="489" t="str">
        <f t="shared" si="462"/>
        <v xml:space="preserve"> </v>
      </c>
      <c r="BB591" s="397" t="str">
        <f t="shared" si="463"/>
        <v xml:space="preserve"> </v>
      </c>
      <c r="BC591" s="398" t="str">
        <f t="shared" si="464"/>
        <v xml:space="preserve"> </v>
      </c>
      <c r="BD591" s="401"/>
      <c r="BE591" s="402"/>
      <c r="BF591" s="472"/>
      <c r="BG591" s="403"/>
      <c r="BH591" s="402"/>
      <c r="BI591" s="472"/>
      <c r="BJ591" s="403"/>
      <c r="BK591" s="402"/>
      <c r="BL591" s="472"/>
      <c r="BM591" s="403"/>
      <c r="BN591" s="402"/>
      <c r="BO591" s="472"/>
      <c r="BP591" s="490" t="str">
        <f t="shared" si="465"/>
        <v/>
      </c>
      <c r="BQ591" s="475" t="str">
        <f t="shared" si="466"/>
        <v/>
      </c>
      <c r="BR591" s="405" t="str">
        <f t="shared" si="467"/>
        <v/>
      </c>
      <c r="BS591" s="605">
        <v>1479</v>
      </c>
      <c r="BT591" s="553">
        <v>1464</v>
      </c>
      <c r="BU591" s="553">
        <v>1636</v>
      </c>
      <c r="BV591" s="553">
        <v>1478</v>
      </c>
      <c r="BW591" s="553">
        <v>1272</v>
      </c>
      <c r="BX591" s="554">
        <v>1240</v>
      </c>
      <c r="BY591" s="564">
        <v>1044</v>
      </c>
      <c r="BZ591" s="565">
        <v>1028</v>
      </c>
      <c r="CA591" s="565">
        <v>1184</v>
      </c>
      <c r="CB591" s="565">
        <v>1234</v>
      </c>
      <c r="CC591" s="565">
        <v>1366</v>
      </c>
      <c r="CD591" s="565">
        <v>1213</v>
      </c>
      <c r="CE591" s="565">
        <v>1087</v>
      </c>
      <c r="CF591" s="567">
        <v>1049</v>
      </c>
      <c r="CG591" s="564"/>
      <c r="CH591" s="565"/>
      <c r="CI591" s="565"/>
      <c r="CJ591" s="565"/>
      <c r="CK591" s="565"/>
      <c r="CL591" s="553">
        <v>11</v>
      </c>
      <c r="CM591" s="565"/>
      <c r="CN591" s="472"/>
      <c r="CO591" s="489">
        <f t="shared" si="468"/>
        <v>1044</v>
      </c>
      <c r="CP591" s="397">
        <f t="shared" si="469"/>
        <v>1028</v>
      </c>
      <c r="CQ591" s="397">
        <f t="shared" si="470"/>
        <v>1184</v>
      </c>
      <c r="CR591" s="397">
        <f t="shared" si="471"/>
        <v>1234</v>
      </c>
      <c r="CS591" s="397">
        <f t="shared" si="472"/>
        <v>1366</v>
      </c>
      <c r="CT591" s="397">
        <f t="shared" si="473"/>
        <v>1202</v>
      </c>
      <c r="CU591" s="397">
        <f t="shared" si="474"/>
        <v>1087</v>
      </c>
      <c r="CV591" s="491">
        <f t="shared" si="475"/>
        <v>1049</v>
      </c>
      <c r="CW591" s="379">
        <v>572</v>
      </c>
      <c r="CX591" s="399">
        <v>536</v>
      </c>
      <c r="CY591" s="472">
        <v>499</v>
      </c>
      <c r="CZ591" s="400">
        <v>60</v>
      </c>
      <c r="DA591" s="399">
        <v>74</v>
      </c>
      <c r="DB591" s="472">
        <v>73</v>
      </c>
      <c r="DC591" s="404">
        <f t="shared" si="476"/>
        <v>570</v>
      </c>
      <c r="DD591" s="404">
        <f t="shared" si="477"/>
        <v>477</v>
      </c>
      <c r="DE591" s="405">
        <f t="shared" si="478"/>
        <v>477</v>
      </c>
      <c r="DF591" s="379">
        <v>300</v>
      </c>
      <c r="DG591" s="399">
        <v>355</v>
      </c>
      <c r="DH591" s="553">
        <v>323</v>
      </c>
      <c r="DI591" s="400">
        <v>341</v>
      </c>
      <c r="DJ591" s="399">
        <v>364</v>
      </c>
      <c r="DK591" s="553">
        <v>375</v>
      </c>
      <c r="DL591" s="400">
        <v>80</v>
      </c>
      <c r="DM591" s="399">
        <v>78</v>
      </c>
      <c r="DN591" s="553">
        <v>85</v>
      </c>
      <c r="DO591" s="400">
        <v>178</v>
      </c>
      <c r="DP591" s="399">
        <v>174</v>
      </c>
      <c r="DQ591" s="553">
        <v>149</v>
      </c>
      <c r="DR591" s="404">
        <f t="shared" si="479"/>
        <v>676</v>
      </c>
      <c r="DS591" s="404">
        <f t="shared" si="480"/>
        <v>759</v>
      </c>
      <c r="DT591" s="405">
        <f t="shared" si="481"/>
        <v>645</v>
      </c>
      <c r="EE591" s="411"/>
    </row>
    <row r="592" spans="1:135">
      <c r="A592" s="512" t="s">
        <v>511</v>
      </c>
      <c r="B592" s="511" t="s">
        <v>375</v>
      </c>
      <c r="C592" s="512">
        <v>225308</v>
      </c>
      <c r="D592" s="512">
        <v>9</v>
      </c>
      <c r="E592" s="395"/>
      <c r="F592" s="395"/>
      <c r="G592" s="395"/>
      <c r="H592" s="395"/>
      <c r="I592" s="472"/>
      <c r="J592" s="472"/>
      <c r="K592" s="394"/>
      <c r="L592" s="395"/>
      <c r="M592" s="395"/>
      <c r="N592" s="395"/>
      <c r="O592" s="396"/>
      <c r="P592" s="396"/>
      <c r="Q592" s="395"/>
      <c r="R592" s="395"/>
      <c r="S592" s="395"/>
      <c r="T592" s="395"/>
      <c r="U592" s="395"/>
      <c r="V592" s="472"/>
      <c r="W592" s="394"/>
      <c r="X592" s="395"/>
      <c r="Y592" s="395"/>
      <c r="Z592" s="395"/>
      <c r="AA592" s="396"/>
      <c r="AB592" s="396"/>
      <c r="AC592" s="395"/>
      <c r="AD592" s="395"/>
      <c r="AE592" s="395"/>
      <c r="AF592" s="395"/>
      <c r="AG592" s="395"/>
      <c r="AH592" s="472"/>
      <c r="AI592" s="489" t="str">
        <f t="shared" si="450"/>
        <v xml:space="preserve"> </v>
      </c>
      <c r="AJ592" s="397" t="str">
        <f t="shared" si="451"/>
        <v xml:space="preserve"> </v>
      </c>
      <c r="AK592" s="397" t="str">
        <f t="shared" si="452"/>
        <v xml:space="preserve"> </v>
      </c>
      <c r="AL592" s="397" t="str">
        <f t="shared" si="453"/>
        <v xml:space="preserve"> </v>
      </c>
      <c r="AM592" s="397" t="str">
        <f t="shared" si="454"/>
        <v xml:space="preserve"> </v>
      </c>
      <c r="AN592" s="397" t="str">
        <f t="shared" si="455"/>
        <v xml:space="preserve"> </v>
      </c>
      <c r="AO592" s="397" t="str">
        <f t="shared" si="456"/>
        <v xml:space="preserve"> </v>
      </c>
      <c r="AP592" s="397" t="str">
        <f t="shared" si="457"/>
        <v xml:space="preserve"> </v>
      </c>
      <c r="AQ592" s="397" t="str">
        <f t="shared" si="458"/>
        <v xml:space="preserve"> </v>
      </c>
      <c r="AR592" s="397" t="str">
        <f t="shared" si="459"/>
        <v xml:space="preserve"> </v>
      </c>
      <c r="AS592" s="397" t="str">
        <f t="shared" si="460"/>
        <v xml:space="preserve"> </v>
      </c>
      <c r="AT592" s="398" t="str">
        <f t="shared" si="461"/>
        <v xml:space="preserve"> </v>
      </c>
      <c r="AU592" s="379"/>
      <c r="AV592" s="395"/>
      <c r="AW592" s="472"/>
      <c r="AX592" s="400"/>
      <c r="AY592" s="395"/>
      <c r="AZ592" s="472"/>
      <c r="BA592" s="489" t="str">
        <f t="shared" si="462"/>
        <v xml:space="preserve"> </v>
      </c>
      <c r="BB592" s="397" t="str">
        <f t="shared" si="463"/>
        <v xml:space="preserve"> </v>
      </c>
      <c r="BC592" s="398" t="str">
        <f t="shared" si="464"/>
        <v xml:space="preserve"> </v>
      </c>
      <c r="BD592" s="401"/>
      <c r="BE592" s="402"/>
      <c r="BF592" s="472"/>
      <c r="BG592" s="403"/>
      <c r="BH592" s="402"/>
      <c r="BI592" s="472"/>
      <c r="BJ592" s="403"/>
      <c r="BK592" s="402"/>
      <c r="BL592" s="472"/>
      <c r="BM592" s="403"/>
      <c r="BN592" s="402"/>
      <c r="BO592" s="472"/>
      <c r="BP592" s="490" t="str">
        <f t="shared" si="465"/>
        <v/>
      </c>
      <c r="BQ592" s="475" t="str">
        <f t="shared" si="466"/>
        <v/>
      </c>
      <c r="BR592" s="405" t="str">
        <f t="shared" si="467"/>
        <v/>
      </c>
      <c r="BS592" s="605">
        <v>1477</v>
      </c>
      <c r="BT592" s="553">
        <v>1428</v>
      </c>
      <c r="BU592" s="553">
        <v>1379</v>
      </c>
      <c r="BV592" s="553">
        <v>1484</v>
      </c>
      <c r="BW592" s="553">
        <v>1469</v>
      </c>
      <c r="BX592" s="554">
        <v>1031</v>
      </c>
      <c r="BY592" s="564">
        <v>620</v>
      </c>
      <c r="BZ592" s="565">
        <v>557</v>
      </c>
      <c r="CA592" s="565">
        <v>646</v>
      </c>
      <c r="CB592" s="565">
        <v>651</v>
      </c>
      <c r="CC592" s="565">
        <v>661</v>
      </c>
      <c r="CD592" s="565">
        <v>664</v>
      </c>
      <c r="CE592" s="565">
        <v>611</v>
      </c>
      <c r="CF592" s="553">
        <v>594</v>
      </c>
      <c r="CG592" s="564"/>
      <c r="CH592" s="565"/>
      <c r="CI592" s="565"/>
      <c r="CJ592" s="565"/>
      <c r="CK592" s="565"/>
      <c r="CL592" s="553">
        <v>8</v>
      </c>
      <c r="CM592" s="565"/>
      <c r="CN592" s="472"/>
      <c r="CO592" s="489">
        <f t="shared" si="468"/>
        <v>620</v>
      </c>
      <c r="CP592" s="397">
        <f t="shared" si="469"/>
        <v>557</v>
      </c>
      <c r="CQ592" s="397">
        <f t="shared" si="470"/>
        <v>646</v>
      </c>
      <c r="CR592" s="397">
        <f t="shared" si="471"/>
        <v>651</v>
      </c>
      <c r="CS592" s="397">
        <f t="shared" si="472"/>
        <v>661</v>
      </c>
      <c r="CT592" s="397">
        <f t="shared" si="473"/>
        <v>656</v>
      </c>
      <c r="CU592" s="397">
        <f t="shared" si="474"/>
        <v>611</v>
      </c>
      <c r="CV592" s="491">
        <f t="shared" si="475"/>
        <v>594</v>
      </c>
      <c r="CW592" s="379">
        <v>319</v>
      </c>
      <c r="CX592" s="399">
        <v>289</v>
      </c>
      <c r="CY592" s="472">
        <v>283</v>
      </c>
      <c r="CZ592" s="400">
        <v>62</v>
      </c>
      <c r="DA592" s="399">
        <v>66</v>
      </c>
      <c r="DB592" s="472">
        <v>55</v>
      </c>
      <c r="DC592" s="404">
        <f t="shared" si="476"/>
        <v>275</v>
      </c>
      <c r="DD592" s="404">
        <f t="shared" si="477"/>
        <v>256</v>
      </c>
      <c r="DE592" s="405">
        <f t="shared" si="478"/>
        <v>256</v>
      </c>
      <c r="DF592" s="379">
        <v>120</v>
      </c>
      <c r="DG592" s="399">
        <v>135</v>
      </c>
      <c r="DH592" s="553">
        <v>115</v>
      </c>
      <c r="DI592" s="400">
        <v>154</v>
      </c>
      <c r="DJ592" s="399">
        <v>165</v>
      </c>
      <c r="DK592" s="553">
        <v>163</v>
      </c>
      <c r="DL592" s="400">
        <v>63</v>
      </c>
      <c r="DM592" s="399">
        <v>45</v>
      </c>
      <c r="DN592" s="553">
        <v>60</v>
      </c>
      <c r="DO592" s="400">
        <v>129</v>
      </c>
      <c r="DP592" s="399">
        <v>134</v>
      </c>
      <c r="DQ592" s="553">
        <v>155</v>
      </c>
      <c r="DR592" s="404">
        <f t="shared" si="479"/>
        <v>339</v>
      </c>
      <c r="DS592" s="404">
        <f t="shared" si="480"/>
        <v>347</v>
      </c>
      <c r="DT592" s="405">
        <f t="shared" si="481"/>
        <v>326</v>
      </c>
      <c r="EE592" s="411"/>
    </row>
    <row r="593" spans="1:135">
      <c r="A593" s="512" t="s">
        <v>511</v>
      </c>
      <c r="B593" s="561" t="s">
        <v>376</v>
      </c>
      <c r="C593" s="512">
        <v>229504</v>
      </c>
      <c r="D593" s="512">
        <v>9</v>
      </c>
      <c r="E593" s="395"/>
      <c r="F593" s="395"/>
      <c r="G593" s="395"/>
      <c r="H593" s="395"/>
      <c r="I593" s="472"/>
      <c r="J593" s="472"/>
      <c r="K593" s="394"/>
      <c r="L593" s="395"/>
      <c r="M593" s="395"/>
      <c r="N593" s="395"/>
      <c r="O593" s="396"/>
      <c r="P593" s="396"/>
      <c r="Q593" s="395"/>
      <c r="R593" s="395"/>
      <c r="S593" s="395"/>
      <c r="T593" s="395"/>
      <c r="U593" s="395"/>
      <c r="V593" s="472"/>
      <c r="W593" s="394"/>
      <c r="X593" s="395"/>
      <c r="Y593" s="395"/>
      <c r="Z593" s="395"/>
      <c r="AA593" s="396"/>
      <c r="AB593" s="396"/>
      <c r="AC593" s="395"/>
      <c r="AD593" s="395"/>
      <c r="AE593" s="395"/>
      <c r="AF593" s="395"/>
      <c r="AG593" s="395"/>
      <c r="AH593" s="472"/>
      <c r="AI593" s="489" t="str">
        <f t="shared" si="450"/>
        <v xml:space="preserve"> </v>
      </c>
      <c r="AJ593" s="397" t="str">
        <f t="shared" si="451"/>
        <v xml:space="preserve"> </v>
      </c>
      <c r="AK593" s="397" t="str">
        <f t="shared" si="452"/>
        <v xml:space="preserve"> </v>
      </c>
      <c r="AL593" s="397" t="str">
        <f t="shared" si="453"/>
        <v xml:space="preserve"> </v>
      </c>
      <c r="AM593" s="397" t="str">
        <f t="shared" si="454"/>
        <v xml:space="preserve"> </v>
      </c>
      <c r="AN593" s="397" t="str">
        <f t="shared" si="455"/>
        <v xml:space="preserve"> </v>
      </c>
      <c r="AO593" s="397" t="str">
        <f t="shared" si="456"/>
        <v xml:space="preserve"> </v>
      </c>
      <c r="AP593" s="397" t="str">
        <f t="shared" si="457"/>
        <v xml:space="preserve"> </v>
      </c>
      <c r="AQ593" s="397" t="str">
        <f t="shared" si="458"/>
        <v xml:space="preserve"> </v>
      </c>
      <c r="AR593" s="397" t="str">
        <f t="shared" si="459"/>
        <v xml:space="preserve"> </v>
      </c>
      <c r="AS593" s="397" t="str">
        <f t="shared" si="460"/>
        <v xml:space="preserve"> </v>
      </c>
      <c r="AT593" s="398" t="str">
        <f t="shared" si="461"/>
        <v xml:space="preserve"> </v>
      </c>
      <c r="AU593" s="379"/>
      <c r="AV593" s="395"/>
      <c r="AW593" s="472"/>
      <c r="AX593" s="400"/>
      <c r="AY593" s="395"/>
      <c r="AZ593" s="472"/>
      <c r="BA593" s="489" t="str">
        <f t="shared" si="462"/>
        <v xml:space="preserve"> </v>
      </c>
      <c r="BB593" s="397" t="str">
        <f t="shared" si="463"/>
        <v xml:space="preserve"> </v>
      </c>
      <c r="BC593" s="398" t="str">
        <f t="shared" si="464"/>
        <v xml:space="preserve"> </v>
      </c>
      <c r="BD593" s="401"/>
      <c r="BE593" s="402"/>
      <c r="BF593" s="472"/>
      <c r="BG593" s="403"/>
      <c r="BH593" s="402"/>
      <c r="BI593" s="472"/>
      <c r="BJ593" s="403"/>
      <c r="BK593" s="402"/>
      <c r="BL593" s="472"/>
      <c r="BM593" s="403"/>
      <c r="BN593" s="402"/>
      <c r="BO593" s="472"/>
      <c r="BP593" s="490" t="str">
        <f t="shared" si="465"/>
        <v/>
      </c>
      <c r="BQ593" s="475" t="str">
        <f t="shared" si="466"/>
        <v/>
      </c>
      <c r="BR593" s="405" t="str">
        <f t="shared" si="467"/>
        <v/>
      </c>
      <c r="BS593" s="605">
        <v>846</v>
      </c>
      <c r="BT593" s="553">
        <v>797</v>
      </c>
      <c r="BU593" s="553">
        <v>718</v>
      </c>
      <c r="BV593" s="553">
        <v>790</v>
      </c>
      <c r="BW593" s="553">
        <v>814</v>
      </c>
      <c r="BX593" s="554">
        <v>489</v>
      </c>
      <c r="BY593" s="568">
        <v>8</v>
      </c>
      <c r="BZ593" s="566">
        <v>3</v>
      </c>
      <c r="CA593" s="566">
        <v>2</v>
      </c>
      <c r="CB593" s="565">
        <v>313</v>
      </c>
      <c r="CC593" s="565">
        <v>278</v>
      </c>
      <c r="CD593" s="565">
        <v>305</v>
      </c>
      <c r="CE593" s="565">
        <v>323</v>
      </c>
      <c r="CF593" s="553">
        <v>311</v>
      </c>
      <c r="CG593" s="564"/>
      <c r="CH593" s="565"/>
      <c r="CI593" s="565"/>
      <c r="CJ593" s="565"/>
      <c r="CK593" s="565"/>
      <c r="CL593" s="553">
        <v>2</v>
      </c>
      <c r="CM593" s="565"/>
      <c r="CN593" s="472"/>
      <c r="CO593" s="489">
        <f t="shared" si="468"/>
        <v>8</v>
      </c>
      <c r="CP593" s="397">
        <f t="shared" si="469"/>
        <v>3</v>
      </c>
      <c r="CQ593" s="397">
        <f t="shared" si="470"/>
        <v>2</v>
      </c>
      <c r="CR593" s="397">
        <f t="shared" si="471"/>
        <v>313</v>
      </c>
      <c r="CS593" s="397">
        <f t="shared" si="472"/>
        <v>278</v>
      </c>
      <c r="CT593" s="397">
        <f t="shared" si="473"/>
        <v>303</v>
      </c>
      <c r="CU593" s="397">
        <f t="shared" si="474"/>
        <v>323</v>
      </c>
      <c r="CV593" s="491">
        <f t="shared" si="475"/>
        <v>311</v>
      </c>
      <c r="CW593" s="379">
        <v>154</v>
      </c>
      <c r="CX593" s="399">
        <v>161</v>
      </c>
      <c r="CY593" s="472">
        <v>152</v>
      </c>
      <c r="CZ593" s="400">
        <v>16</v>
      </c>
      <c r="DA593" s="399">
        <v>21</v>
      </c>
      <c r="DB593" s="472">
        <v>15</v>
      </c>
      <c r="DC593" s="404">
        <f t="shared" si="476"/>
        <v>133</v>
      </c>
      <c r="DD593" s="404">
        <f t="shared" si="477"/>
        <v>141</v>
      </c>
      <c r="DE593" s="405">
        <f t="shared" si="478"/>
        <v>144</v>
      </c>
      <c r="DF593" s="379">
        <v>63</v>
      </c>
      <c r="DG593" s="399">
        <v>70</v>
      </c>
      <c r="DH593" s="553">
        <v>58</v>
      </c>
      <c r="DI593" s="400">
        <v>4</v>
      </c>
      <c r="DJ593" s="399">
        <v>0</v>
      </c>
      <c r="DK593" s="553">
        <v>0</v>
      </c>
      <c r="DL593" s="400">
        <v>35</v>
      </c>
      <c r="DM593" s="399">
        <v>23</v>
      </c>
      <c r="DN593" s="553">
        <v>27</v>
      </c>
      <c r="DO593" s="400">
        <v>52</v>
      </c>
      <c r="DP593" s="399">
        <v>39</v>
      </c>
      <c r="DQ593" s="553">
        <v>45</v>
      </c>
      <c r="DR593" s="404">
        <f t="shared" si="479"/>
        <v>163</v>
      </c>
      <c r="DS593" s="404">
        <f t="shared" si="480"/>
        <v>146</v>
      </c>
      <c r="DT593" s="405">
        <f t="shared" si="481"/>
        <v>173</v>
      </c>
      <c r="EE593" s="411"/>
    </row>
    <row r="594" spans="1:135">
      <c r="A594" s="512" t="s">
        <v>511</v>
      </c>
      <c r="B594" s="511" t="s">
        <v>377</v>
      </c>
      <c r="C594" s="512">
        <v>229540</v>
      </c>
      <c r="D594" s="512">
        <v>9</v>
      </c>
      <c r="E594" s="395"/>
      <c r="F594" s="395"/>
      <c r="G594" s="395"/>
      <c r="H594" s="395"/>
      <c r="I594" s="472"/>
      <c r="J594" s="472"/>
      <c r="K594" s="394"/>
      <c r="L594" s="395"/>
      <c r="M594" s="395"/>
      <c r="N594" s="395"/>
      <c r="O594" s="396"/>
      <c r="P594" s="396"/>
      <c r="Q594" s="395"/>
      <c r="R594" s="395"/>
      <c r="S594" s="395"/>
      <c r="T594" s="395"/>
      <c r="U594" s="395"/>
      <c r="V594" s="472"/>
      <c r="W594" s="394"/>
      <c r="X594" s="395"/>
      <c r="Y594" s="395"/>
      <c r="Z594" s="395"/>
      <c r="AA594" s="396"/>
      <c r="AB594" s="396"/>
      <c r="AC594" s="395"/>
      <c r="AD594" s="395"/>
      <c r="AE594" s="395"/>
      <c r="AF594" s="395"/>
      <c r="AG594" s="395"/>
      <c r="AH594" s="472"/>
      <c r="AI594" s="489" t="str">
        <f t="shared" si="450"/>
        <v xml:space="preserve"> </v>
      </c>
      <c r="AJ594" s="397" t="str">
        <f t="shared" si="451"/>
        <v xml:space="preserve"> </v>
      </c>
      <c r="AK594" s="397" t="str">
        <f t="shared" si="452"/>
        <v xml:space="preserve"> </v>
      </c>
      <c r="AL594" s="397" t="str">
        <f t="shared" si="453"/>
        <v xml:space="preserve"> </v>
      </c>
      <c r="AM594" s="397" t="str">
        <f t="shared" si="454"/>
        <v xml:space="preserve"> </v>
      </c>
      <c r="AN594" s="397" t="str">
        <f t="shared" si="455"/>
        <v xml:space="preserve"> </v>
      </c>
      <c r="AO594" s="397" t="str">
        <f t="shared" si="456"/>
        <v xml:space="preserve"> </v>
      </c>
      <c r="AP594" s="397" t="str">
        <f t="shared" si="457"/>
        <v xml:space="preserve"> </v>
      </c>
      <c r="AQ594" s="397" t="str">
        <f t="shared" si="458"/>
        <v xml:space="preserve"> </v>
      </c>
      <c r="AR594" s="397" t="str">
        <f t="shared" si="459"/>
        <v xml:space="preserve"> </v>
      </c>
      <c r="AS594" s="397" t="str">
        <f t="shared" si="460"/>
        <v xml:space="preserve"> </v>
      </c>
      <c r="AT594" s="398" t="str">
        <f t="shared" si="461"/>
        <v xml:space="preserve"> </v>
      </c>
      <c r="AU594" s="379"/>
      <c r="AV594" s="395"/>
      <c r="AW594" s="472"/>
      <c r="AX594" s="400"/>
      <c r="AY594" s="395"/>
      <c r="AZ594" s="472"/>
      <c r="BA594" s="489" t="str">
        <f t="shared" si="462"/>
        <v xml:space="preserve"> </v>
      </c>
      <c r="BB594" s="397" t="str">
        <f t="shared" si="463"/>
        <v xml:space="preserve"> </v>
      </c>
      <c r="BC594" s="398" t="str">
        <f t="shared" si="464"/>
        <v xml:space="preserve"> </v>
      </c>
      <c r="BD594" s="401"/>
      <c r="BE594" s="402"/>
      <c r="BF594" s="472"/>
      <c r="BG594" s="403"/>
      <c r="BH594" s="402"/>
      <c r="BI594" s="472"/>
      <c r="BJ594" s="403"/>
      <c r="BK594" s="402"/>
      <c r="BL594" s="472"/>
      <c r="BM594" s="403"/>
      <c r="BN594" s="402"/>
      <c r="BO594" s="472"/>
      <c r="BP594" s="490" t="str">
        <f t="shared" si="465"/>
        <v/>
      </c>
      <c r="BQ594" s="475" t="str">
        <f t="shared" si="466"/>
        <v/>
      </c>
      <c r="BR594" s="405" t="str">
        <f t="shared" si="467"/>
        <v/>
      </c>
      <c r="BS594" s="605">
        <v>765</v>
      </c>
      <c r="BT594" s="553">
        <v>847</v>
      </c>
      <c r="BU594" s="553">
        <v>804</v>
      </c>
      <c r="BV594" s="553">
        <v>699</v>
      </c>
      <c r="BW594" s="553">
        <v>722</v>
      </c>
      <c r="BX594" s="554">
        <v>748</v>
      </c>
      <c r="BY594" s="564">
        <v>449</v>
      </c>
      <c r="BZ594" s="565">
        <v>433</v>
      </c>
      <c r="CA594" s="565">
        <v>424</v>
      </c>
      <c r="CB594" s="566">
        <v>59</v>
      </c>
      <c r="CC594" s="566">
        <v>89</v>
      </c>
      <c r="CD594" s="566">
        <v>66</v>
      </c>
      <c r="CE594" s="566">
        <v>78</v>
      </c>
      <c r="CF594" s="553">
        <v>82</v>
      </c>
      <c r="CG594" s="564"/>
      <c r="CH594" s="565"/>
      <c r="CI594" s="565"/>
      <c r="CJ594" s="565"/>
      <c r="CK594" s="565"/>
      <c r="CL594" s="553">
        <v>0</v>
      </c>
      <c r="CM594" s="565"/>
      <c r="CN594" s="472"/>
      <c r="CO594" s="489">
        <f t="shared" si="468"/>
        <v>449</v>
      </c>
      <c r="CP594" s="397">
        <f t="shared" si="469"/>
        <v>433</v>
      </c>
      <c r="CQ594" s="397">
        <f t="shared" si="470"/>
        <v>424</v>
      </c>
      <c r="CR594" s="397">
        <f t="shared" si="471"/>
        <v>59</v>
      </c>
      <c r="CS594" s="397">
        <f t="shared" si="472"/>
        <v>89</v>
      </c>
      <c r="CT594" s="397">
        <f t="shared" si="473"/>
        <v>66</v>
      </c>
      <c r="CU594" s="397">
        <f t="shared" si="474"/>
        <v>78</v>
      </c>
      <c r="CV594" s="491">
        <f t="shared" si="475"/>
        <v>82</v>
      </c>
      <c r="CW594" s="379">
        <v>22</v>
      </c>
      <c r="CX594" s="399">
        <v>34</v>
      </c>
      <c r="CY594" s="472">
        <v>26</v>
      </c>
      <c r="CZ594" s="400">
        <v>5</v>
      </c>
      <c r="DA594" s="399">
        <v>4</v>
      </c>
      <c r="DB594" s="472">
        <v>7</v>
      </c>
      <c r="DC594" s="404">
        <f t="shared" si="476"/>
        <v>39</v>
      </c>
      <c r="DD594" s="404">
        <f t="shared" si="477"/>
        <v>40</v>
      </c>
      <c r="DE594" s="405">
        <f t="shared" si="478"/>
        <v>49</v>
      </c>
      <c r="DF594" s="379">
        <v>16</v>
      </c>
      <c r="DG594" s="399">
        <v>22</v>
      </c>
      <c r="DH594" s="553">
        <v>17</v>
      </c>
      <c r="DI594" s="400">
        <v>98</v>
      </c>
      <c r="DJ594" s="399">
        <v>112</v>
      </c>
      <c r="DK594" s="553">
        <v>105</v>
      </c>
      <c r="DL594" s="400">
        <v>7</v>
      </c>
      <c r="DM594" s="399">
        <v>15</v>
      </c>
      <c r="DN594" s="553">
        <v>12</v>
      </c>
      <c r="DO594" s="400">
        <v>8</v>
      </c>
      <c r="DP594" s="399">
        <v>11</v>
      </c>
      <c r="DQ594" s="553">
        <v>7</v>
      </c>
      <c r="DR594" s="404">
        <f t="shared" si="479"/>
        <v>28</v>
      </c>
      <c r="DS594" s="404">
        <f t="shared" si="480"/>
        <v>41</v>
      </c>
      <c r="DT594" s="405">
        <f t="shared" si="481"/>
        <v>30</v>
      </c>
      <c r="EE594" s="411"/>
    </row>
    <row r="595" spans="1:135">
      <c r="A595" s="512" t="s">
        <v>511</v>
      </c>
      <c r="B595" s="511" t="s">
        <v>378</v>
      </c>
      <c r="C595" s="512">
        <v>229799</v>
      </c>
      <c r="D595" s="512">
        <v>9</v>
      </c>
      <c r="E595" s="395"/>
      <c r="F595" s="395"/>
      <c r="G595" s="395"/>
      <c r="H595" s="395"/>
      <c r="I595" s="472"/>
      <c r="J595" s="472"/>
      <c r="K595" s="394"/>
      <c r="L595" s="395"/>
      <c r="M595" s="395"/>
      <c r="N595" s="395"/>
      <c r="O595" s="396"/>
      <c r="P595" s="396"/>
      <c r="Q595" s="395"/>
      <c r="R595" s="395"/>
      <c r="S595" s="395"/>
      <c r="T595" s="395"/>
      <c r="U595" s="395"/>
      <c r="V595" s="472"/>
      <c r="W595" s="394"/>
      <c r="X595" s="395"/>
      <c r="Y595" s="395"/>
      <c r="Z595" s="395"/>
      <c r="AA595" s="396"/>
      <c r="AB595" s="396"/>
      <c r="AC595" s="395"/>
      <c r="AD595" s="395"/>
      <c r="AE595" s="395"/>
      <c r="AF595" s="395"/>
      <c r="AG595" s="395"/>
      <c r="AH595" s="472"/>
      <c r="AI595" s="489" t="str">
        <f t="shared" si="450"/>
        <v xml:space="preserve"> </v>
      </c>
      <c r="AJ595" s="397" t="str">
        <f t="shared" si="451"/>
        <v xml:space="preserve"> </v>
      </c>
      <c r="AK595" s="397" t="str">
        <f t="shared" si="452"/>
        <v xml:space="preserve"> </v>
      </c>
      <c r="AL595" s="397" t="str">
        <f t="shared" si="453"/>
        <v xml:space="preserve"> </v>
      </c>
      <c r="AM595" s="397" t="str">
        <f t="shared" si="454"/>
        <v xml:space="preserve"> </v>
      </c>
      <c r="AN595" s="397" t="str">
        <f t="shared" si="455"/>
        <v xml:space="preserve"> </v>
      </c>
      <c r="AO595" s="397" t="str">
        <f t="shared" si="456"/>
        <v xml:space="preserve"> </v>
      </c>
      <c r="AP595" s="397" t="str">
        <f t="shared" si="457"/>
        <v xml:space="preserve"> </v>
      </c>
      <c r="AQ595" s="397" t="str">
        <f t="shared" si="458"/>
        <v xml:space="preserve"> </v>
      </c>
      <c r="AR595" s="397" t="str">
        <f t="shared" si="459"/>
        <v xml:space="preserve"> </v>
      </c>
      <c r="AS595" s="397" t="str">
        <f t="shared" si="460"/>
        <v xml:space="preserve"> </v>
      </c>
      <c r="AT595" s="398" t="str">
        <f t="shared" si="461"/>
        <v xml:space="preserve"> </v>
      </c>
      <c r="AU595" s="379"/>
      <c r="AV595" s="395"/>
      <c r="AW595" s="472"/>
      <c r="AX595" s="400"/>
      <c r="AY595" s="395"/>
      <c r="AZ595" s="472"/>
      <c r="BA595" s="489" t="str">
        <f t="shared" si="462"/>
        <v xml:space="preserve"> </v>
      </c>
      <c r="BB595" s="397" t="str">
        <f t="shared" si="463"/>
        <v xml:space="preserve"> </v>
      </c>
      <c r="BC595" s="398" t="str">
        <f t="shared" si="464"/>
        <v xml:space="preserve"> </v>
      </c>
      <c r="BD595" s="401"/>
      <c r="BE595" s="402"/>
      <c r="BF595" s="472"/>
      <c r="BG595" s="403"/>
      <c r="BH595" s="402"/>
      <c r="BI595" s="472"/>
      <c r="BJ595" s="403"/>
      <c r="BK595" s="402"/>
      <c r="BL595" s="472"/>
      <c r="BM595" s="403"/>
      <c r="BN595" s="402"/>
      <c r="BO595" s="472"/>
      <c r="BP595" s="490" t="str">
        <f t="shared" si="465"/>
        <v/>
      </c>
      <c r="BQ595" s="475" t="str">
        <f t="shared" si="466"/>
        <v/>
      </c>
      <c r="BR595" s="405" t="str">
        <f t="shared" si="467"/>
        <v/>
      </c>
      <c r="BS595" s="605">
        <v>948</v>
      </c>
      <c r="BT595" s="553">
        <v>959</v>
      </c>
      <c r="BU595" s="553">
        <v>982</v>
      </c>
      <c r="BV595" s="553">
        <v>945</v>
      </c>
      <c r="BW595" s="553">
        <v>960</v>
      </c>
      <c r="BX595" s="554">
        <v>1190</v>
      </c>
      <c r="BY595" s="564">
        <v>495</v>
      </c>
      <c r="BZ595" s="565">
        <v>630</v>
      </c>
      <c r="CA595" s="565">
        <v>671</v>
      </c>
      <c r="CB595" s="565">
        <v>664</v>
      </c>
      <c r="CC595" s="565">
        <v>725</v>
      </c>
      <c r="CD595" s="565">
        <v>662</v>
      </c>
      <c r="CE595" s="565">
        <v>695</v>
      </c>
      <c r="CF595" s="553">
        <v>841</v>
      </c>
      <c r="CG595" s="564"/>
      <c r="CH595" s="565"/>
      <c r="CI595" s="565"/>
      <c r="CJ595" s="565"/>
      <c r="CK595" s="565"/>
      <c r="CL595" s="553">
        <v>5</v>
      </c>
      <c r="CM595" s="565"/>
      <c r="CN595" s="472"/>
      <c r="CO595" s="489">
        <f t="shared" si="468"/>
        <v>495</v>
      </c>
      <c r="CP595" s="397">
        <f t="shared" si="469"/>
        <v>630</v>
      </c>
      <c r="CQ595" s="397">
        <f t="shared" si="470"/>
        <v>671</v>
      </c>
      <c r="CR595" s="397">
        <f t="shared" si="471"/>
        <v>664</v>
      </c>
      <c r="CS595" s="397">
        <f t="shared" si="472"/>
        <v>725</v>
      </c>
      <c r="CT595" s="397">
        <f t="shared" si="473"/>
        <v>657</v>
      </c>
      <c r="CU595" s="397">
        <f t="shared" si="474"/>
        <v>695</v>
      </c>
      <c r="CV595" s="491">
        <f t="shared" si="475"/>
        <v>841</v>
      </c>
      <c r="CW595" s="379">
        <v>293</v>
      </c>
      <c r="CX595" s="399">
        <v>313</v>
      </c>
      <c r="CY595" s="472">
        <v>360</v>
      </c>
      <c r="CZ595" s="400">
        <v>83</v>
      </c>
      <c r="DA595" s="399">
        <v>85</v>
      </c>
      <c r="DB595" s="472">
        <v>106</v>
      </c>
      <c r="DC595" s="404">
        <f t="shared" si="476"/>
        <v>281</v>
      </c>
      <c r="DD595" s="404">
        <f t="shared" si="477"/>
        <v>297</v>
      </c>
      <c r="DE595" s="405">
        <f t="shared" si="478"/>
        <v>375</v>
      </c>
      <c r="DF595" s="379">
        <v>73</v>
      </c>
      <c r="DG595" s="399">
        <v>85</v>
      </c>
      <c r="DH595" s="553">
        <v>54</v>
      </c>
      <c r="DI595" s="400">
        <v>97</v>
      </c>
      <c r="DJ595" s="399">
        <v>134</v>
      </c>
      <c r="DK595" s="553">
        <v>138</v>
      </c>
      <c r="DL595" s="400">
        <v>68</v>
      </c>
      <c r="DM595" s="399">
        <v>82</v>
      </c>
      <c r="DN595" s="553">
        <v>64</v>
      </c>
      <c r="DO595" s="400">
        <v>175</v>
      </c>
      <c r="DP595" s="399">
        <v>144</v>
      </c>
      <c r="DQ595" s="553">
        <v>179</v>
      </c>
      <c r="DR595" s="404">
        <f t="shared" si="479"/>
        <v>348</v>
      </c>
      <c r="DS595" s="404">
        <f t="shared" si="480"/>
        <v>414</v>
      </c>
      <c r="DT595" s="405">
        <f t="shared" si="481"/>
        <v>360</v>
      </c>
      <c r="EE595" s="411"/>
    </row>
    <row r="596" spans="1:135">
      <c r="A596" s="512" t="s">
        <v>511</v>
      </c>
      <c r="B596" s="511" t="s">
        <v>379</v>
      </c>
      <c r="C596" s="512">
        <v>229841</v>
      </c>
      <c r="D596" s="512">
        <v>9</v>
      </c>
      <c r="E596" s="395"/>
      <c r="F596" s="395"/>
      <c r="G596" s="395"/>
      <c r="H596" s="395"/>
      <c r="I596" s="472"/>
      <c r="J596" s="472"/>
      <c r="K596" s="394"/>
      <c r="L596" s="395"/>
      <c r="M596" s="395"/>
      <c r="N596" s="395"/>
      <c r="O596" s="396"/>
      <c r="P596" s="396"/>
      <c r="Q596" s="395"/>
      <c r="R596" s="395"/>
      <c r="S596" s="395"/>
      <c r="T596" s="395"/>
      <c r="U596" s="395"/>
      <c r="V596" s="472"/>
      <c r="W596" s="394"/>
      <c r="X596" s="395"/>
      <c r="Y596" s="395"/>
      <c r="Z596" s="395"/>
      <c r="AA596" s="396"/>
      <c r="AB596" s="396"/>
      <c r="AC596" s="395"/>
      <c r="AD596" s="395"/>
      <c r="AE596" s="395"/>
      <c r="AF596" s="395"/>
      <c r="AG596" s="395"/>
      <c r="AH596" s="472"/>
      <c r="AI596" s="489" t="str">
        <f t="shared" si="450"/>
        <v xml:space="preserve"> </v>
      </c>
      <c r="AJ596" s="397" t="str">
        <f t="shared" si="451"/>
        <v xml:space="preserve"> </v>
      </c>
      <c r="AK596" s="397" t="str">
        <f t="shared" si="452"/>
        <v xml:space="preserve"> </v>
      </c>
      <c r="AL596" s="397" t="str">
        <f t="shared" si="453"/>
        <v xml:space="preserve"> </v>
      </c>
      <c r="AM596" s="397" t="str">
        <f t="shared" si="454"/>
        <v xml:space="preserve"> </v>
      </c>
      <c r="AN596" s="397" t="str">
        <f t="shared" si="455"/>
        <v xml:space="preserve"> </v>
      </c>
      <c r="AO596" s="397" t="str">
        <f t="shared" si="456"/>
        <v xml:space="preserve"> </v>
      </c>
      <c r="AP596" s="397" t="str">
        <f t="shared" si="457"/>
        <v xml:space="preserve"> </v>
      </c>
      <c r="AQ596" s="397" t="str">
        <f t="shared" si="458"/>
        <v xml:space="preserve"> </v>
      </c>
      <c r="AR596" s="397" t="str">
        <f t="shared" si="459"/>
        <v xml:space="preserve"> </v>
      </c>
      <c r="AS596" s="397" t="str">
        <f t="shared" si="460"/>
        <v xml:space="preserve"> </v>
      </c>
      <c r="AT596" s="398" t="str">
        <f t="shared" si="461"/>
        <v xml:space="preserve"> </v>
      </c>
      <c r="AU596" s="379"/>
      <c r="AV596" s="395"/>
      <c r="AW596" s="472"/>
      <c r="AX596" s="400"/>
      <c r="AY596" s="395"/>
      <c r="AZ596" s="472"/>
      <c r="BA596" s="489" t="str">
        <f t="shared" si="462"/>
        <v xml:space="preserve"> </v>
      </c>
      <c r="BB596" s="397" t="str">
        <f t="shared" si="463"/>
        <v xml:space="preserve"> </v>
      </c>
      <c r="BC596" s="398" t="str">
        <f t="shared" si="464"/>
        <v xml:space="preserve"> </v>
      </c>
      <c r="BD596" s="401"/>
      <c r="BE596" s="402"/>
      <c r="BF596" s="472"/>
      <c r="BG596" s="403"/>
      <c r="BH596" s="402"/>
      <c r="BI596" s="472"/>
      <c r="BJ596" s="403"/>
      <c r="BK596" s="402"/>
      <c r="BL596" s="472"/>
      <c r="BM596" s="403"/>
      <c r="BN596" s="402"/>
      <c r="BO596" s="472"/>
      <c r="BP596" s="490" t="str">
        <f t="shared" si="465"/>
        <v/>
      </c>
      <c r="BQ596" s="475" t="str">
        <f t="shared" si="466"/>
        <v/>
      </c>
      <c r="BR596" s="405" t="str">
        <f t="shared" si="467"/>
        <v/>
      </c>
      <c r="BS596" s="605">
        <v>2007</v>
      </c>
      <c r="BT596" s="553">
        <v>1875</v>
      </c>
      <c r="BU596" s="553">
        <v>1602</v>
      </c>
      <c r="BV596" s="553">
        <v>1496</v>
      </c>
      <c r="BW596" s="553">
        <v>1570</v>
      </c>
      <c r="BX596" s="554">
        <v>1416</v>
      </c>
      <c r="BY596" s="568">
        <v>239</v>
      </c>
      <c r="BZ596" s="566">
        <v>326</v>
      </c>
      <c r="CA596" s="566">
        <v>311</v>
      </c>
      <c r="CB596" s="565">
        <v>1106</v>
      </c>
      <c r="CC596" s="565">
        <v>1094</v>
      </c>
      <c r="CD596" s="565">
        <v>1013</v>
      </c>
      <c r="CE596" s="565">
        <v>1090</v>
      </c>
      <c r="CF596" s="567">
        <v>1006</v>
      </c>
      <c r="CG596" s="564"/>
      <c r="CH596" s="565"/>
      <c r="CI596" s="565"/>
      <c r="CJ596" s="565"/>
      <c r="CK596" s="565"/>
      <c r="CL596" s="553">
        <v>5</v>
      </c>
      <c r="CM596" s="565"/>
      <c r="CN596" s="472"/>
      <c r="CO596" s="489">
        <f t="shared" si="468"/>
        <v>239</v>
      </c>
      <c r="CP596" s="397">
        <f t="shared" si="469"/>
        <v>326</v>
      </c>
      <c r="CQ596" s="397">
        <f t="shared" si="470"/>
        <v>311</v>
      </c>
      <c r="CR596" s="397">
        <f t="shared" si="471"/>
        <v>1106</v>
      </c>
      <c r="CS596" s="397">
        <f t="shared" si="472"/>
        <v>1094</v>
      </c>
      <c r="CT596" s="397">
        <f t="shared" si="473"/>
        <v>1008</v>
      </c>
      <c r="CU596" s="397">
        <f t="shared" si="474"/>
        <v>1090</v>
      </c>
      <c r="CV596" s="491">
        <f t="shared" si="475"/>
        <v>1006</v>
      </c>
      <c r="CW596" s="379">
        <v>572</v>
      </c>
      <c r="CX596" s="399">
        <v>589</v>
      </c>
      <c r="CY596" s="472">
        <v>550</v>
      </c>
      <c r="CZ596" s="400">
        <v>144</v>
      </c>
      <c r="DA596" s="399">
        <v>166</v>
      </c>
      <c r="DB596" s="472">
        <v>141</v>
      </c>
      <c r="DC596" s="404">
        <f t="shared" si="476"/>
        <v>292</v>
      </c>
      <c r="DD596" s="404">
        <f t="shared" si="477"/>
        <v>335</v>
      </c>
      <c r="DE596" s="405">
        <f t="shared" si="478"/>
        <v>315</v>
      </c>
      <c r="DF596" s="379">
        <v>163</v>
      </c>
      <c r="DG596" s="399">
        <v>163</v>
      </c>
      <c r="DH596" s="553">
        <v>152</v>
      </c>
      <c r="DI596" s="400">
        <v>70</v>
      </c>
      <c r="DJ596" s="399">
        <v>90</v>
      </c>
      <c r="DK596" s="553">
        <v>106</v>
      </c>
      <c r="DL596" s="400">
        <v>159</v>
      </c>
      <c r="DM596" s="399">
        <v>146</v>
      </c>
      <c r="DN596" s="553">
        <v>124</v>
      </c>
      <c r="DO596" s="400">
        <v>348</v>
      </c>
      <c r="DP596" s="399">
        <v>355</v>
      </c>
      <c r="DQ596" s="553">
        <v>364</v>
      </c>
      <c r="DR596" s="404">
        <f t="shared" si="479"/>
        <v>436</v>
      </c>
      <c r="DS596" s="404">
        <f t="shared" si="480"/>
        <v>430</v>
      </c>
      <c r="DT596" s="405">
        <f t="shared" si="481"/>
        <v>368</v>
      </c>
      <c r="EE596" s="411"/>
    </row>
    <row r="597" spans="1:135">
      <c r="A597" s="512" t="s">
        <v>511</v>
      </c>
      <c r="B597" s="511" t="s">
        <v>380</v>
      </c>
      <c r="C597" s="512">
        <v>223922</v>
      </c>
      <c r="D597" s="512">
        <v>10</v>
      </c>
      <c r="E597" s="395"/>
      <c r="F597" s="395"/>
      <c r="G597" s="395"/>
      <c r="H597" s="395"/>
      <c r="I597" s="472"/>
      <c r="J597" s="472"/>
      <c r="K597" s="394"/>
      <c r="L597" s="395"/>
      <c r="M597" s="395"/>
      <c r="N597" s="395"/>
      <c r="O597" s="396"/>
      <c r="P597" s="396"/>
      <c r="Q597" s="395"/>
      <c r="R597" s="395"/>
      <c r="S597" s="395"/>
      <c r="T597" s="395"/>
      <c r="U597" s="395"/>
      <c r="V597" s="472"/>
      <c r="W597" s="394"/>
      <c r="X597" s="395"/>
      <c r="Y597" s="395"/>
      <c r="Z597" s="395"/>
      <c r="AA597" s="396"/>
      <c r="AB597" s="396"/>
      <c r="AC597" s="395"/>
      <c r="AD597" s="395"/>
      <c r="AE597" s="395"/>
      <c r="AF597" s="395"/>
      <c r="AG597" s="395"/>
      <c r="AH597" s="472"/>
      <c r="AI597" s="489" t="str">
        <f t="shared" si="450"/>
        <v xml:space="preserve"> </v>
      </c>
      <c r="AJ597" s="397" t="str">
        <f t="shared" si="451"/>
        <v xml:space="preserve"> </v>
      </c>
      <c r="AK597" s="397" t="str">
        <f t="shared" si="452"/>
        <v xml:space="preserve"> </v>
      </c>
      <c r="AL597" s="397" t="str">
        <f t="shared" si="453"/>
        <v xml:space="preserve"> </v>
      </c>
      <c r="AM597" s="397" t="str">
        <f t="shared" si="454"/>
        <v xml:space="preserve"> </v>
      </c>
      <c r="AN597" s="397" t="str">
        <f t="shared" si="455"/>
        <v xml:space="preserve"> </v>
      </c>
      <c r="AO597" s="397" t="str">
        <f t="shared" si="456"/>
        <v xml:space="preserve"> </v>
      </c>
      <c r="AP597" s="397" t="str">
        <f t="shared" si="457"/>
        <v xml:space="preserve"> </v>
      </c>
      <c r="AQ597" s="397" t="str">
        <f t="shared" si="458"/>
        <v xml:space="preserve"> </v>
      </c>
      <c r="AR597" s="397" t="str">
        <f t="shared" si="459"/>
        <v xml:space="preserve"> </v>
      </c>
      <c r="AS597" s="397" t="str">
        <f t="shared" si="460"/>
        <v xml:space="preserve"> </v>
      </c>
      <c r="AT597" s="398" t="str">
        <f t="shared" si="461"/>
        <v xml:space="preserve"> </v>
      </c>
      <c r="AU597" s="379"/>
      <c r="AV597" s="395"/>
      <c r="AW597" s="472"/>
      <c r="AX597" s="400"/>
      <c r="AY597" s="395"/>
      <c r="AZ597" s="472"/>
      <c r="BA597" s="489" t="str">
        <f t="shared" si="462"/>
        <v xml:space="preserve"> </v>
      </c>
      <c r="BB597" s="397" t="str">
        <f t="shared" si="463"/>
        <v xml:space="preserve"> </v>
      </c>
      <c r="BC597" s="398" t="str">
        <f t="shared" si="464"/>
        <v xml:space="preserve"> </v>
      </c>
      <c r="BD597" s="401"/>
      <c r="BE597" s="402"/>
      <c r="BF597" s="472"/>
      <c r="BG597" s="403"/>
      <c r="BH597" s="402"/>
      <c r="BI597" s="472"/>
      <c r="BJ597" s="403"/>
      <c r="BK597" s="402"/>
      <c r="BL597" s="472"/>
      <c r="BM597" s="403"/>
      <c r="BN597" s="402"/>
      <c r="BO597" s="472"/>
      <c r="BP597" s="490" t="str">
        <f t="shared" si="465"/>
        <v/>
      </c>
      <c r="BQ597" s="475" t="str">
        <f t="shared" si="466"/>
        <v/>
      </c>
      <c r="BR597" s="405" t="str">
        <f t="shared" si="467"/>
        <v/>
      </c>
      <c r="BS597" s="605">
        <v>372</v>
      </c>
      <c r="BT597" s="553">
        <v>390</v>
      </c>
      <c r="BU597" s="553">
        <v>421</v>
      </c>
      <c r="BV597" s="553">
        <v>493</v>
      </c>
      <c r="BW597" s="553">
        <v>261</v>
      </c>
      <c r="BX597" s="554">
        <v>279</v>
      </c>
      <c r="BY597" s="564">
        <v>81</v>
      </c>
      <c r="BZ597" s="565">
        <v>105</v>
      </c>
      <c r="CA597" s="565">
        <v>159</v>
      </c>
      <c r="CB597" s="565">
        <v>168</v>
      </c>
      <c r="CC597" s="565">
        <v>208</v>
      </c>
      <c r="CD597" s="565">
        <v>226</v>
      </c>
      <c r="CE597" s="565">
        <v>185</v>
      </c>
      <c r="CF597" s="553">
        <v>225</v>
      </c>
      <c r="CG597" s="564"/>
      <c r="CH597" s="565"/>
      <c r="CI597" s="565"/>
      <c r="CJ597" s="565"/>
      <c r="CK597" s="565"/>
      <c r="CL597" s="553">
        <v>0</v>
      </c>
      <c r="CM597" s="565"/>
      <c r="CN597" s="472"/>
      <c r="CO597" s="489">
        <f t="shared" si="468"/>
        <v>81</v>
      </c>
      <c r="CP597" s="397">
        <f t="shared" si="469"/>
        <v>105</v>
      </c>
      <c r="CQ597" s="397">
        <f t="shared" si="470"/>
        <v>159</v>
      </c>
      <c r="CR597" s="397">
        <f t="shared" si="471"/>
        <v>168</v>
      </c>
      <c r="CS597" s="397">
        <f t="shared" si="472"/>
        <v>208</v>
      </c>
      <c r="CT597" s="397">
        <f t="shared" si="473"/>
        <v>226</v>
      </c>
      <c r="CU597" s="397">
        <f t="shared" si="474"/>
        <v>185</v>
      </c>
      <c r="CV597" s="491">
        <f t="shared" si="475"/>
        <v>225</v>
      </c>
      <c r="CW597" s="379">
        <v>91</v>
      </c>
      <c r="CX597" s="399">
        <v>80</v>
      </c>
      <c r="CY597" s="472">
        <v>97</v>
      </c>
      <c r="CZ597" s="400">
        <v>31</v>
      </c>
      <c r="DA597" s="399">
        <v>22</v>
      </c>
      <c r="DB597" s="472">
        <v>42</v>
      </c>
      <c r="DC597" s="404">
        <f t="shared" si="476"/>
        <v>104</v>
      </c>
      <c r="DD597" s="404">
        <f t="shared" si="477"/>
        <v>83</v>
      </c>
      <c r="DE597" s="405">
        <f t="shared" si="478"/>
        <v>86</v>
      </c>
      <c r="DF597" s="379">
        <v>59</v>
      </c>
      <c r="DG597" s="399">
        <v>62</v>
      </c>
      <c r="DH597" s="553">
        <v>80</v>
      </c>
      <c r="DI597" s="400">
        <v>22</v>
      </c>
      <c r="DJ597" s="399">
        <v>44</v>
      </c>
      <c r="DK597" s="553">
        <v>43</v>
      </c>
      <c r="DL597" s="400">
        <v>4</v>
      </c>
      <c r="DM597" s="399">
        <v>7</v>
      </c>
      <c r="DN597" s="553">
        <v>3</v>
      </c>
      <c r="DO597" s="400">
        <v>35</v>
      </c>
      <c r="DP597" s="399">
        <v>56</v>
      </c>
      <c r="DQ597" s="553">
        <v>54</v>
      </c>
      <c r="DR597" s="404">
        <f t="shared" si="479"/>
        <v>70</v>
      </c>
      <c r="DS597" s="404">
        <f t="shared" si="480"/>
        <v>83</v>
      </c>
      <c r="DT597" s="405">
        <f t="shared" si="481"/>
        <v>89</v>
      </c>
      <c r="EE597" s="411"/>
    </row>
    <row r="598" spans="1:135">
      <c r="A598" s="512" t="s">
        <v>511</v>
      </c>
      <c r="B598" s="511" t="s">
        <v>381</v>
      </c>
      <c r="C598" s="512">
        <v>224891</v>
      </c>
      <c r="D598" s="512">
        <v>10</v>
      </c>
      <c r="E598" s="395"/>
      <c r="F598" s="395"/>
      <c r="G598" s="395"/>
      <c r="H598" s="395"/>
      <c r="I598" s="472"/>
      <c r="J598" s="472"/>
      <c r="K598" s="394"/>
      <c r="L598" s="395"/>
      <c r="M598" s="395"/>
      <c r="N598" s="395"/>
      <c r="O598" s="396"/>
      <c r="P598" s="396"/>
      <c r="Q598" s="395"/>
      <c r="R598" s="395"/>
      <c r="S598" s="395"/>
      <c r="T598" s="395"/>
      <c r="U598" s="395"/>
      <c r="V598" s="472"/>
      <c r="W598" s="394"/>
      <c r="X598" s="395"/>
      <c r="Y598" s="395"/>
      <c r="Z598" s="395"/>
      <c r="AA598" s="396"/>
      <c r="AB598" s="396"/>
      <c r="AC598" s="395"/>
      <c r="AD598" s="395"/>
      <c r="AE598" s="395"/>
      <c r="AF598" s="395"/>
      <c r="AG598" s="395"/>
      <c r="AH598" s="472"/>
      <c r="AI598" s="489" t="str">
        <f t="shared" si="450"/>
        <v xml:space="preserve"> </v>
      </c>
      <c r="AJ598" s="397" t="str">
        <f t="shared" si="451"/>
        <v xml:space="preserve"> </v>
      </c>
      <c r="AK598" s="397" t="str">
        <f t="shared" si="452"/>
        <v xml:space="preserve"> </v>
      </c>
      <c r="AL598" s="397" t="str">
        <f t="shared" si="453"/>
        <v xml:space="preserve"> </v>
      </c>
      <c r="AM598" s="397" t="str">
        <f t="shared" si="454"/>
        <v xml:space="preserve"> </v>
      </c>
      <c r="AN598" s="397" t="str">
        <f t="shared" si="455"/>
        <v xml:space="preserve"> </v>
      </c>
      <c r="AO598" s="397" t="str">
        <f t="shared" si="456"/>
        <v xml:space="preserve"> </v>
      </c>
      <c r="AP598" s="397" t="str">
        <f t="shared" si="457"/>
        <v xml:space="preserve"> </v>
      </c>
      <c r="AQ598" s="397" t="str">
        <f t="shared" si="458"/>
        <v xml:space="preserve"> </v>
      </c>
      <c r="AR598" s="397" t="str">
        <f t="shared" si="459"/>
        <v xml:space="preserve"> </v>
      </c>
      <c r="AS598" s="397" t="str">
        <f t="shared" si="460"/>
        <v xml:space="preserve"> </v>
      </c>
      <c r="AT598" s="398" t="str">
        <f t="shared" si="461"/>
        <v xml:space="preserve"> </v>
      </c>
      <c r="AU598" s="379"/>
      <c r="AV598" s="395"/>
      <c r="AW598" s="472"/>
      <c r="AX598" s="400"/>
      <c r="AY598" s="395"/>
      <c r="AZ598" s="472"/>
      <c r="BA598" s="489" t="str">
        <f t="shared" si="462"/>
        <v xml:space="preserve"> </v>
      </c>
      <c r="BB598" s="397" t="str">
        <f t="shared" si="463"/>
        <v xml:space="preserve"> </v>
      </c>
      <c r="BC598" s="398" t="str">
        <f t="shared" si="464"/>
        <v xml:space="preserve"> </v>
      </c>
      <c r="BD598" s="401"/>
      <c r="BE598" s="402"/>
      <c r="BF598" s="472"/>
      <c r="BG598" s="403"/>
      <c r="BH598" s="402"/>
      <c r="BI598" s="472"/>
      <c r="BJ598" s="403"/>
      <c r="BK598" s="402"/>
      <c r="BL598" s="472"/>
      <c r="BM598" s="403"/>
      <c r="BN598" s="402"/>
      <c r="BO598" s="472"/>
      <c r="BP598" s="490" t="str">
        <f t="shared" si="465"/>
        <v/>
      </c>
      <c r="BQ598" s="475" t="str">
        <f t="shared" si="466"/>
        <v/>
      </c>
      <c r="BR598" s="405" t="str">
        <f t="shared" si="467"/>
        <v/>
      </c>
      <c r="BS598" s="605">
        <v>381</v>
      </c>
      <c r="BT598" s="553">
        <v>295</v>
      </c>
      <c r="BU598" s="553">
        <v>302</v>
      </c>
      <c r="BV598" s="553">
        <v>241</v>
      </c>
      <c r="BW598" s="553">
        <v>331</v>
      </c>
      <c r="BX598" s="554">
        <v>271</v>
      </c>
      <c r="BY598" s="564">
        <v>210</v>
      </c>
      <c r="BZ598" s="565">
        <v>251</v>
      </c>
      <c r="CA598" s="565">
        <v>231</v>
      </c>
      <c r="CB598" s="565">
        <v>230</v>
      </c>
      <c r="CC598" s="565">
        <v>231</v>
      </c>
      <c r="CD598" s="565">
        <v>172</v>
      </c>
      <c r="CE598" s="565">
        <v>266</v>
      </c>
      <c r="CF598" s="553">
        <v>210</v>
      </c>
      <c r="CG598" s="564"/>
      <c r="CH598" s="565"/>
      <c r="CI598" s="565"/>
      <c r="CJ598" s="565"/>
      <c r="CK598" s="565"/>
      <c r="CL598" s="553">
        <v>0</v>
      </c>
      <c r="CM598" s="565"/>
      <c r="CN598" s="472"/>
      <c r="CO598" s="489">
        <f t="shared" si="468"/>
        <v>210</v>
      </c>
      <c r="CP598" s="397">
        <f t="shared" si="469"/>
        <v>251</v>
      </c>
      <c r="CQ598" s="397">
        <f t="shared" si="470"/>
        <v>231</v>
      </c>
      <c r="CR598" s="397">
        <f t="shared" si="471"/>
        <v>230</v>
      </c>
      <c r="CS598" s="397">
        <f t="shared" si="472"/>
        <v>231</v>
      </c>
      <c r="CT598" s="397">
        <f t="shared" si="473"/>
        <v>172</v>
      </c>
      <c r="CU598" s="397">
        <f t="shared" si="474"/>
        <v>266</v>
      </c>
      <c r="CV598" s="491">
        <f t="shared" si="475"/>
        <v>210</v>
      </c>
      <c r="CW598" s="379">
        <v>92</v>
      </c>
      <c r="CX598" s="399">
        <v>104</v>
      </c>
      <c r="CY598" s="472">
        <v>94</v>
      </c>
      <c r="CZ598" s="400">
        <v>22</v>
      </c>
      <c r="DA598" s="399">
        <v>32</v>
      </c>
      <c r="DB598" s="472">
        <v>23</v>
      </c>
      <c r="DC598" s="404">
        <f t="shared" si="476"/>
        <v>58</v>
      </c>
      <c r="DD598" s="404">
        <f t="shared" si="477"/>
        <v>130</v>
      </c>
      <c r="DE598" s="405">
        <f t="shared" si="478"/>
        <v>93</v>
      </c>
      <c r="DF598" s="379">
        <v>59</v>
      </c>
      <c r="DG598" s="399">
        <v>57</v>
      </c>
      <c r="DH598" s="553">
        <v>38</v>
      </c>
      <c r="DI598" s="400">
        <v>57</v>
      </c>
      <c r="DJ598" s="399">
        <v>91</v>
      </c>
      <c r="DK598" s="553">
        <v>77</v>
      </c>
      <c r="DL598" s="400">
        <v>8</v>
      </c>
      <c r="DM598" s="399">
        <v>12</v>
      </c>
      <c r="DN598" s="553">
        <v>11</v>
      </c>
      <c r="DO598" s="400">
        <v>47</v>
      </c>
      <c r="DP598" s="399">
        <v>39</v>
      </c>
      <c r="DQ598" s="553">
        <v>46</v>
      </c>
      <c r="DR598" s="404">
        <f t="shared" si="479"/>
        <v>116</v>
      </c>
      <c r="DS598" s="404">
        <f t="shared" si="480"/>
        <v>123</v>
      </c>
      <c r="DT598" s="405">
        <f t="shared" si="481"/>
        <v>77</v>
      </c>
      <c r="EE598" s="411"/>
    </row>
    <row r="599" spans="1:135">
      <c r="A599" s="512" t="s">
        <v>511</v>
      </c>
      <c r="B599" s="511" t="s">
        <v>382</v>
      </c>
      <c r="C599" s="512">
        <v>224961</v>
      </c>
      <c r="D599" s="512">
        <v>10</v>
      </c>
      <c r="E599" s="395"/>
      <c r="F599" s="395"/>
      <c r="G599" s="395"/>
      <c r="H599" s="395"/>
      <c r="I599" s="472"/>
      <c r="J599" s="472"/>
      <c r="K599" s="394"/>
      <c r="L599" s="395"/>
      <c r="M599" s="395"/>
      <c r="N599" s="395"/>
      <c r="O599" s="396"/>
      <c r="P599" s="396"/>
      <c r="Q599" s="395"/>
      <c r="R599" s="395"/>
      <c r="S599" s="395"/>
      <c r="T599" s="395"/>
      <c r="U599" s="395"/>
      <c r="V599" s="472"/>
      <c r="W599" s="394"/>
      <c r="X599" s="395"/>
      <c r="Y599" s="395"/>
      <c r="Z599" s="395"/>
      <c r="AA599" s="396"/>
      <c r="AB599" s="396"/>
      <c r="AC599" s="395"/>
      <c r="AD599" s="395"/>
      <c r="AE599" s="395"/>
      <c r="AF599" s="395"/>
      <c r="AG599" s="395"/>
      <c r="AH599" s="472"/>
      <c r="AI599" s="489" t="str">
        <f t="shared" si="450"/>
        <v xml:space="preserve"> </v>
      </c>
      <c r="AJ599" s="397" t="str">
        <f t="shared" si="451"/>
        <v xml:space="preserve"> </v>
      </c>
      <c r="AK599" s="397" t="str">
        <f t="shared" si="452"/>
        <v xml:space="preserve"> </v>
      </c>
      <c r="AL599" s="397" t="str">
        <f t="shared" si="453"/>
        <v xml:space="preserve"> </v>
      </c>
      <c r="AM599" s="397" t="str">
        <f t="shared" si="454"/>
        <v xml:space="preserve"> </v>
      </c>
      <c r="AN599" s="397" t="str">
        <f t="shared" si="455"/>
        <v xml:space="preserve"> </v>
      </c>
      <c r="AO599" s="397" t="str">
        <f t="shared" si="456"/>
        <v xml:space="preserve"> </v>
      </c>
      <c r="AP599" s="397" t="str">
        <f t="shared" si="457"/>
        <v xml:space="preserve"> </v>
      </c>
      <c r="AQ599" s="397" t="str">
        <f t="shared" si="458"/>
        <v xml:space="preserve"> </v>
      </c>
      <c r="AR599" s="397" t="str">
        <f t="shared" si="459"/>
        <v xml:space="preserve"> </v>
      </c>
      <c r="AS599" s="397" t="str">
        <f t="shared" si="460"/>
        <v xml:space="preserve"> </v>
      </c>
      <c r="AT599" s="398" t="str">
        <f t="shared" si="461"/>
        <v xml:space="preserve"> </v>
      </c>
      <c r="AU599" s="379"/>
      <c r="AV599" s="395"/>
      <c r="AW599" s="472"/>
      <c r="AX599" s="400"/>
      <c r="AY599" s="395"/>
      <c r="AZ599" s="472"/>
      <c r="BA599" s="489" t="str">
        <f t="shared" si="462"/>
        <v xml:space="preserve"> </v>
      </c>
      <c r="BB599" s="397" t="str">
        <f t="shared" si="463"/>
        <v xml:space="preserve"> </v>
      </c>
      <c r="BC599" s="398" t="str">
        <f t="shared" si="464"/>
        <v xml:space="preserve"> </v>
      </c>
      <c r="BD599" s="401"/>
      <c r="BE599" s="402"/>
      <c r="BF599" s="472"/>
      <c r="BG599" s="403"/>
      <c r="BH599" s="402"/>
      <c r="BI599" s="472"/>
      <c r="BJ599" s="403"/>
      <c r="BK599" s="402"/>
      <c r="BL599" s="472"/>
      <c r="BM599" s="403"/>
      <c r="BN599" s="402"/>
      <c r="BO599" s="472"/>
      <c r="BP599" s="490" t="str">
        <f t="shared" si="465"/>
        <v/>
      </c>
      <c r="BQ599" s="475" t="str">
        <f t="shared" si="466"/>
        <v/>
      </c>
      <c r="BR599" s="405" t="str">
        <f t="shared" si="467"/>
        <v/>
      </c>
      <c r="BS599" s="605">
        <v>300</v>
      </c>
      <c r="BT599" s="553">
        <v>453</v>
      </c>
      <c r="BU599" s="553">
        <v>624</v>
      </c>
      <c r="BV599" s="553">
        <v>344</v>
      </c>
      <c r="BW599" s="553">
        <v>385</v>
      </c>
      <c r="BX599" s="554">
        <v>314</v>
      </c>
      <c r="BY599" s="564">
        <v>45</v>
      </c>
      <c r="BZ599" s="565">
        <v>190</v>
      </c>
      <c r="CA599" s="565">
        <v>148</v>
      </c>
      <c r="CB599" s="565">
        <v>268</v>
      </c>
      <c r="CC599" s="565">
        <v>368</v>
      </c>
      <c r="CD599" s="565">
        <v>203</v>
      </c>
      <c r="CE599" s="565">
        <v>220</v>
      </c>
      <c r="CF599" s="553">
        <v>183</v>
      </c>
      <c r="CG599" s="564"/>
      <c r="CH599" s="565"/>
      <c r="CI599" s="565"/>
      <c r="CJ599" s="565"/>
      <c r="CK599" s="565"/>
      <c r="CL599" s="553">
        <v>0</v>
      </c>
      <c r="CM599" s="565"/>
      <c r="CN599" s="472"/>
      <c r="CO599" s="489">
        <f t="shared" si="468"/>
        <v>45</v>
      </c>
      <c r="CP599" s="397">
        <f t="shared" si="469"/>
        <v>190</v>
      </c>
      <c r="CQ599" s="397">
        <f t="shared" si="470"/>
        <v>148</v>
      </c>
      <c r="CR599" s="397">
        <f t="shared" si="471"/>
        <v>268</v>
      </c>
      <c r="CS599" s="397">
        <f t="shared" si="472"/>
        <v>368</v>
      </c>
      <c r="CT599" s="397">
        <f t="shared" si="473"/>
        <v>203</v>
      </c>
      <c r="CU599" s="397">
        <f t="shared" si="474"/>
        <v>220</v>
      </c>
      <c r="CV599" s="491">
        <f t="shared" si="475"/>
        <v>183</v>
      </c>
      <c r="CW599" s="379">
        <v>100</v>
      </c>
      <c r="CX599" s="399">
        <v>115</v>
      </c>
      <c r="CY599" s="472">
        <v>103</v>
      </c>
      <c r="CZ599" s="400">
        <v>30</v>
      </c>
      <c r="DA599" s="399">
        <v>21</v>
      </c>
      <c r="DB599" s="472">
        <v>19</v>
      </c>
      <c r="DC599" s="404">
        <f t="shared" si="476"/>
        <v>73</v>
      </c>
      <c r="DD599" s="404">
        <f t="shared" si="477"/>
        <v>84</v>
      </c>
      <c r="DE599" s="405">
        <f t="shared" si="478"/>
        <v>61</v>
      </c>
      <c r="DF599" s="379">
        <v>26</v>
      </c>
      <c r="DG599" s="399">
        <v>44</v>
      </c>
      <c r="DH599" s="553">
        <v>19</v>
      </c>
      <c r="DI599" s="400">
        <v>6</v>
      </c>
      <c r="DJ599" s="399">
        <v>23</v>
      </c>
      <c r="DK599" s="553">
        <v>22</v>
      </c>
      <c r="DL599" s="400">
        <v>39</v>
      </c>
      <c r="DM599" s="399">
        <v>52</v>
      </c>
      <c r="DN599" s="553">
        <v>36</v>
      </c>
      <c r="DO599" s="400">
        <v>74</v>
      </c>
      <c r="DP599" s="399">
        <v>96</v>
      </c>
      <c r="DQ599" s="553">
        <v>50</v>
      </c>
      <c r="DR599" s="404">
        <f t="shared" si="479"/>
        <v>129</v>
      </c>
      <c r="DS599" s="404">
        <f t="shared" si="480"/>
        <v>176</v>
      </c>
      <c r="DT599" s="405">
        <f t="shared" si="481"/>
        <v>98</v>
      </c>
      <c r="EE599" s="411"/>
    </row>
    <row r="600" spans="1:135">
      <c r="A600" s="512" t="s">
        <v>511</v>
      </c>
      <c r="B600" s="561" t="s">
        <v>383</v>
      </c>
      <c r="C600" s="512">
        <v>226107</v>
      </c>
      <c r="D600" s="512">
        <v>10</v>
      </c>
      <c r="E600" s="395"/>
      <c r="F600" s="395"/>
      <c r="G600" s="395"/>
      <c r="H600" s="395"/>
      <c r="I600" s="472"/>
      <c r="J600" s="472"/>
      <c r="K600" s="394"/>
      <c r="L600" s="395"/>
      <c r="M600" s="395"/>
      <c r="N600" s="395"/>
      <c r="O600" s="396"/>
      <c r="P600" s="396"/>
      <c r="Q600" s="395"/>
      <c r="R600" s="395"/>
      <c r="S600" s="395"/>
      <c r="T600" s="395"/>
      <c r="U600" s="395"/>
      <c r="V600" s="472"/>
      <c r="W600" s="394"/>
      <c r="X600" s="395"/>
      <c r="Y600" s="395"/>
      <c r="Z600" s="395"/>
      <c r="AA600" s="396"/>
      <c r="AB600" s="396"/>
      <c r="AC600" s="395"/>
      <c r="AD600" s="395"/>
      <c r="AE600" s="395"/>
      <c r="AF600" s="395"/>
      <c r="AG600" s="395"/>
      <c r="AH600" s="472"/>
      <c r="AI600" s="489" t="str">
        <f t="shared" si="450"/>
        <v xml:space="preserve"> </v>
      </c>
      <c r="AJ600" s="397" t="str">
        <f t="shared" si="451"/>
        <v xml:space="preserve"> </v>
      </c>
      <c r="AK600" s="397" t="str">
        <f t="shared" si="452"/>
        <v xml:space="preserve"> </v>
      </c>
      <c r="AL600" s="397" t="str">
        <f t="shared" si="453"/>
        <v xml:space="preserve"> </v>
      </c>
      <c r="AM600" s="397" t="str">
        <f t="shared" si="454"/>
        <v xml:space="preserve"> </v>
      </c>
      <c r="AN600" s="397" t="str">
        <f t="shared" si="455"/>
        <v xml:space="preserve"> </v>
      </c>
      <c r="AO600" s="397" t="str">
        <f t="shared" si="456"/>
        <v xml:space="preserve"> </v>
      </c>
      <c r="AP600" s="397" t="str">
        <f t="shared" si="457"/>
        <v xml:space="preserve"> </v>
      </c>
      <c r="AQ600" s="397" t="str">
        <f t="shared" si="458"/>
        <v xml:space="preserve"> </v>
      </c>
      <c r="AR600" s="397" t="str">
        <f t="shared" si="459"/>
        <v xml:space="preserve"> </v>
      </c>
      <c r="AS600" s="397" t="str">
        <f t="shared" si="460"/>
        <v xml:space="preserve"> </v>
      </c>
      <c r="AT600" s="398" t="str">
        <f t="shared" si="461"/>
        <v xml:space="preserve"> </v>
      </c>
      <c r="AU600" s="379"/>
      <c r="AV600" s="395"/>
      <c r="AW600" s="472"/>
      <c r="AX600" s="400"/>
      <c r="AY600" s="395"/>
      <c r="AZ600" s="472"/>
      <c r="BA600" s="489" t="str">
        <f t="shared" si="462"/>
        <v xml:space="preserve"> </v>
      </c>
      <c r="BB600" s="397" t="str">
        <f t="shared" si="463"/>
        <v xml:space="preserve"> </v>
      </c>
      <c r="BC600" s="398" t="str">
        <f t="shared" si="464"/>
        <v xml:space="preserve"> </v>
      </c>
      <c r="BD600" s="401"/>
      <c r="BE600" s="402"/>
      <c r="BF600" s="472"/>
      <c r="BG600" s="403"/>
      <c r="BH600" s="402"/>
      <c r="BI600" s="472"/>
      <c r="BJ600" s="403"/>
      <c r="BK600" s="402"/>
      <c r="BL600" s="472"/>
      <c r="BM600" s="403"/>
      <c r="BN600" s="402"/>
      <c r="BO600" s="472"/>
      <c r="BP600" s="490" t="str">
        <f t="shared" si="465"/>
        <v/>
      </c>
      <c r="BQ600" s="475" t="str">
        <f t="shared" si="466"/>
        <v/>
      </c>
      <c r="BR600" s="405" t="str">
        <f t="shared" si="467"/>
        <v/>
      </c>
      <c r="BS600" s="605">
        <v>327</v>
      </c>
      <c r="BT600" s="553">
        <v>362</v>
      </c>
      <c r="BU600" s="553">
        <v>364</v>
      </c>
      <c r="BV600" s="553">
        <v>313</v>
      </c>
      <c r="BW600" s="553">
        <v>307</v>
      </c>
      <c r="BX600" s="554">
        <v>405</v>
      </c>
      <c r="BY600" s="564">
        <v>228</v>
      </c>
      <c r="BZ600" s="565">
        <v>254</v>
      </c>
      <c r="CA600" s="565">
        <v>238</v>
      </c>
      <c r="CB600" s="565">
        <v>262</v>
      </c>
      <c r="CC600" s="565">
        <v>256</v>
      </c>
      <c r="CD600" s="565">
        <v>218</v>
      </c>
      <c r="CE600" s="565">
        <v>223</v>
      </c>
      <c r="CF600" s="553">
        <v>309</v>
      </c>
      <c r="CG600" s="564"/>
      <c r="CH600" s="565"/>
      <c r="CI600" s="565"/>
      <c r="CJ600" s="565"/>
      <c r="CK600" s="565"/>
      <c r="CL600" s="553">
        <v>4</v>
      </c>
      <c r="CM600" s="565"/>
      <c r="CN600" s="472"/>
      <c r="CO600" s="489">
        <f t="shared" si="468"/>
        <v>228</v>
      </c>
      <c r="CP600" s="397">
        <f t="shared" si="469"/>
        <v>254</v>
      </c>
      <c r="CQ600" s="397">
        <f t="shared" si="470"/>
        <v>238</v>
      </c>
      <c r="CR600" s="397">
        <f t="shared" si="471"/>
        <v>262</v>
      </c>
      <c r="CS600" s="397">
        <f t="shared" si="472"/>
        <v>256</v>
      </c>
      <c r="CT600" s="397">
        <f t="shared" si="473"/>
        <v>214</v>
      </c>
      <c r="CU600" s="397">
        <f t="shared" si="474"/>
        <v>223</v>
      </c>
      <c r="CV600" s="491">
        <f t="shared" si="475"/>
        <v>309</v>
      </c>
      <c r="CW600" s="379">
        <v>113</v>
      </c>
      <c r="CX600" s="399">
        <v>112</v>
      </c>
      <c r="CY600" s="472">
        <v>144</v>
      </c>
      <c r="CZ600" s="400">
        <v>20</v>
      </c>
      <c r="DA600" s="399">
        <v>16</v>
      </c>
      <c r="DB600" s="472">
        <v>35</v>
      </c>
      <c r="DC600" s="404">
        <f t="shared" si="476"/>
        <v>81</v>
      </c>
      <c r="DD600" s="404">
        <f t="shared" si="477"/>
        <v>95</v>
      </c>
      <c r="DE600" s="405">
        <f t="shared" si="478"/>
        <v>130</v>
      </c>
      <c r="DF600" s="379">
        <v>40</v>
      </c>
      <c r="DG600" s="399">
        <v>38</v>
      </c>
      <c r="DH600" s="553">
        <v>41</v>
      </c>
      <c r="DI600" s="400">
        <v>47</v>
      </c>
      <c r="DJ600" s="399">
        <v>52</v>
      </c>
      <c r="DK600" s="553">
        <v>56</v>
      </c>
      <c r="DL600" s="400">
        <v>34</v>
      </c>
      <c r="DM600" s="399">
        <v>33</v>
      </c>
      <c r="DN600" s="553">
        <v>27</v>
      </c>
      <c r="DO600" s="400">
        <v>50</v>
      </c>
      <c r="DP600" s="399">
        <v>49</v>
      </c>
      <c r="DQ600" s="553">
        <v>42</v>
      </c>
      <c r="DR600" s="404">
        <f t="shared" si="479"/>
        <v>138</v>
      </c>
      <c r="DS600" s="404">
        <f t="shared" si="480"/>
        <v>136</v>
      </c>
      <c r="DT600" s="405">
        <f t="shared" si="481"/>
        <v>104</v>
      </c>
      <c r="EE600" s="411"/>
    </row>
    <row r="601" spans="1:135">
      <c r="A601" s="512" t="s">
        <v>511</v>
      </c>
      <c r="B601" s="569" t="s">
        <v>362</v>
      </c>
      <c r="C601" s="512">
        <v>226116</v>
      </c>
      <c r="D601" s="512">
        <v>10</v>
      </c>
      <c r="E601" s="395"/>
      <c r="F601" s="395"/>
      <c r="G601" s="395"/>
      <c r="H601" s="395"/>
      <c r="I601" s="472"/>
      <c r="J601" s="472"/>
      <c r="K601" s="394"/>
      <c r="L601" s="395"/>
      <c r="M601" s="395"/>
      <c r="N601" s="395"/>
      <c r="O601" s="396"/>
      <c r="P601" s="396"/>
      <c r="Q601" s="395"/>
      <c r="R601" s="395"/>
      <c r="S601" s="395"/>
      <c r="T601" s="395"/>
      <c r="U601" s="395"/>
      <c r="V601" s="472"/>
      <c r="W601" s="394"/>
      <c r="X601" s="395"/>
      <c r="Y601" s="395"/>
      <c r="Z601" s="395"/>
      <c r="AA601" s="396"/>
      <c r="AB601" s="396"/>
      <c r="AC601" s="395"/>
      <c r="AD601" s="395"/>
      <c r="AE601" s="395"/>
      <c r="AF601" s="395"/>
      <c r="AG601" s="395"/>
      <c r="AH601" s="472"/>
      <c r="AI601" s="489" t="str">
        <f t="shared" si="450"/>
        <v xml:space="preserve"> </v>
      </c>
      <c r="AJ601" s="397" t="str">
        <f t="shared" si="451"/>
        <v xml:space="preserve"> </v>
      </c>
      <c r="AK601" s="397" t="str">
        <f t="shared" si="452"/>
        <v xml:space="preserve"> </v>
      </c>
      <c r="AL601" s="397" t="str">
        <f t="shared" si="453"/>
        <v xml:space="preserve"> </v>
      </c>
      <c r="AM601" s="397" t="str">
        <f t="shared" si="454"/>
        <v xml:space="preserve"> </v>
      </c>
      <c r="AN601" s="397" t="str">
        <f t="shared" si="455"/>
        <v xml:space="preserve"> </v>
      </c>
      <c r="AO601" s="397" t="str">
        <f t="shared" si="456"/>
        <v xml:space="preserve"> </v>
      </c>
      <c r="AP601" s="397" t="str">
        <f t="shared" si="457"/>
        <v xml:space="preserve"> </v>
      </c>
      <c r="AQ601" s="397" t="str">
        <f t="shared" si="458"/>
        <v xml:space="preserve"> </v>
      </c>
      <c r="AR601" s="397" t="str">
        <f t="shared" si="459"/>
        <v xml:space="preserve"> </v>
      </c>
      <c r="AS601" s="397" t="str">
        <f t="shared" si="460"/>
        <v xml:space="preserve"> </v>
      </c>
      <c r="AT601" s="398" t="str">
        <f t="shared" si="461"/>
        <v xml:space="preserve"> </v>
      </c>
      <c r="AU601" s="379"/>
      <c r="AV601" s="395"/>
      <c r="AW601" s="472"/>
      <c r="AX601" s="400"/>
      <c r="AY601" s="395"/>
      <c r="AZ601" s="472"/>
      <c r="BA601" s="489" t="str">
        <f t="shared" si="462"/>
        <v xml:space="preserve"> </v>
      </c>
      <c r="BB601" s="397" t="str">
        <f t="shared" si="463"/>
        <v xml:space="preserve"> </v>
      </c>
      <c r="BC601" s="398" t="str">
        <f t="shared" si="464"/>
        <v xml:space="preserve"> </v>
      </c>
      <c r="BD601" s="401"/>
      <c r="BE601" s="402"/>
      <c r="BF601" s="472"/>
      <c r="BG601" s="403"/>
      <c r="BH601" s="402"/>
      <c r="BI601" s="472"/>
      <c r="BJ601" s="403"/>
      <c r="BK601" s="402"/>
      <c r="BL601" s="472"/>
      <c r="BM601" s="403"/>
      <c r="BN601" s="402"/>
      <c r="BO601" s="472"/>
      <c r="BP601" s="490" t="str">
        <f t="shared" si="465"/>
        <v/>
      </c>
      <c r="BQ601" s="475" t="str">
        <f t="shared" si="466"/>
        <v/>
      </c>
      <c r="BR601" s="405" t="str">
        <f t="shared" si="467"/>
        <v/>
      </c>
      <c r="BS601" s="605">
        <v>472</v>
      </c>
      <c r="BT601" s="553">
        <v>530</v>
      </c>
      <c r="BU601" s="553">
        <v>494</v>
      </c>
      <c r="BV601" s="553">
        <v>450</v>
      </c>
      <c r="BW601" s="553">
        <v>453</v>
      </c>
      <c r="BX601" s="554">
        <v>406</v>
      </c>
      <c r="BY601" s="564">
        <v>352</v>
      </c>
      <c r="BZ601" s="565">
        <v>334</v>
      </c>
      <c r="CA601" s="565">
        <v>304</v>
      </c>
      <c r="CB601" s="565">
        <v>293</v>
      </c>
      <c r="CC601" s="565">
        <v>284</v>
      </c>
      <c r="CD601" s="565">
        <v>257</v>
      </c>
      <c r="CE601" s="565">
        <v>323</v>
      </c>
      <c r="CF601" s="553">
        <v>286</v>
      </c>
      <c r="CG601" s="564"/>
      <c r="CH601" s="565"/>
      <c r="CI601" s="565"/>
      <c r="CJ601" s="565"/>
      <c r="CK601" s="565"/>
      <c r="CL601" s="553">
        <v>3</v>
      </c>
      <c r="CM601" s="565"/>
      <c r="CN601" s="472"/>
      <c r="CO601" s="489">
        <f t="shared" si="468"/>
        <v>352</v>
      </c>
      <c r="CP601" s="397">
        <f t="shared" si="469"/>
        <v>334</v>
      </c>
      <c r="CQ601" s="397">
        <f t="shared" si="470"/>
        <v>304</v>
      </c>
      <c r="CR601" s="397">
        <f t="shared" si="471"/>
        <v>293</v>
      </c>
      <c r="CS601" s="397">
        <f t="shared" si="472"/>
        <v>284</v>
      </c>
      <c r="CT601" s="397">
        <f t="shared" si="473"/>
        <v>254</v>
      </c>
      <c r="CU601" s="397">
        <f t="shared" si="474"/>
        <v>323</v>
      </c>
      <c r="CV601" s="491">
        <f t="shared" si="475"/>
        <v>286</v>
      </c>
      <c r="CW601" s="379">
        <v>136</v>
      </c>
      <c r="CX601" s="399">
        <v>183</v>
      </c>
      <c r="CY601" s="472">
        <v>149</v>
      </c>
      <c r="CZ601" s="400">
        <v>32</v>
      </c>
      <c r="DA601" s="399">
        <v>32</v>
      </c>
      <c r="DB601" s="472">
        <v>35</v>
      </c>
      <c r="DC601" s="404">
        <f t="shared" si="476"/>
        <v>86</v>
      </c>
      <c r="DD601" s="404">
        <f t="shared" si="477"/>
        <v>108</v>
      </c>
      <c r="DE601" s="405">
        <f t="shared" si="478"/>
        <v>102</v>
      </c>
      <c r="DF601" s="379">
        <v>54</v>
      </c>
      <c r="DG601" s="399">
        <v>39</v>
      </c>
      <c r="DH601" s="553">
        <v>38</v>
      </c>
      <c r="DI601" s="400">
        <v>87</v>
      </c>
      <c r="DJ601" s="399">
        <v>103</v>
      </c>
      <c r="DK601" s="553">
        <v>72</v>
      </c>
      <c r="DL601" s="400">
        <v>40</v>
      </c>
      <c r="DM601" s="399">
        <v>46</v>
      </c>
      <c r="DN601" s="553">
        <v>34</v>
      </c>
      <c r="DO601" s="400">
        <v>61</v>
      </c>
      <c r="DP601" s="399">
        <v>60</v>
      </c>
      <c r="DQ601" s="553">
        <v>66</v>
      </c>
      <c r="DR601" s="404">
        <f t="shared" si="479"/>
        <v>138</v>
      </c>
      <c r="DS601" s="404">
        <f t="shared" si="480"/>
        <v>139</v>
      </c>
      <c r="DT601" s="405">
        <f t="shared" si="481"/>
        <v>116</v>
      </c>
      <c r="EE601" s="411"/>
    </row>
    <row r="602" spans="1:135">
      <c r="A602" s="512" t="s">
        <v>511</v>
      </c>
      <c r="B602" s="569" t="s">
        <v>970</v>
      </c>
      <c r="C602" s="570"/>
      <c r="D602" s="518">
        <v>10</v>
      </c>
      <c r="E602" s="395"/>
      <c r="F602" s="395"/>
      <c r="G602" s="395"/>
      <c r="H602" s="395"/>
      <c r="I602" s="472"/>
      <c r="J602" s="472"/>
      <c r="K602" s="394"/>
      <c r="L602" s="395"/>
      <c r="M602" s="395"/>
      <c r="N602" s="395"/>
      <c r="O602" s="396"/>
      <c r="P602" s="396"/>
      <c r="Q602" s="395"/>
      <c r="R602" s="395"/>
      <c r="S602" s="395"/>
      <c r="T602" s="395"/>
      <c r="U602" s="395"/>
      <c r="V602" s="472"/>
      <c r="W602" s="394"/>
      <c r="X602" s="395"/>
      <c r="Y602" s="395"/>
      <c r="Z602" s="395"/>
      <c r="AA602" s="396"/>
      <c r="AB602" s="396"/>
      <c r="AC602" s="395"/>
      <c r="AD602" s="395"/>
      <c r="AE602" s="395"/>
      <c r="AF602" s="395"/>
      <c r="AG602" s="395"/>
      <c r="AH602" s="472"/>
      <c r="AI602" s="489" t="str">
        <f t="shared" si="450"/>
        <v xml:space="preserve"> </v>
      </c>
      <c r="AJ602" s="397" t="str">
        <f t="shared" si="451"/>
        <v xml:space="preserve"> </v>
      </c>
      <c r="AK602" s="397" t="str">
        <f t="shared" si="452"/>
        <v xml:space="preserve"> </v>
      </c>
      <c r="AL602" s="397" t="str">
        <f t="shared" si="453"/>
        <v xml:space="preserve"> </v>
      </c>
      <c r="AM602" s="397" t="str">
        <f t="shared" si="454"/>
        <v xml:space="preserve"> </v>
      </c>
      <c r="AN602" s="397" t="str">
        <f t="shared" si="455"/>
        <v xml:space="preserve"> </v>
      </c>
      <c r="AO602" s="397" t="str">
        <f t="shared" si="456"/>
        <v xml:space="preserve"> </v>
      </c>
      <c r="AP602" s="397" t="str">
        <f t="shared" si="457"/>
        <v xml:space="preserve"> </v>
      </c>
      <c r="AQ602" s="397" t="str">
        <f t="shared" si="458"/>
        <v xml:space="preserve"> </v>
      </c>
      <c r="AR602" s="397" t="str">
        <f t="shared" si="459"/>
        <v xml:space="preserve"> </v>
      </c>
      <c r="AS602" s="397" t="str">
        <f t="shared" si="460"/>
        <v xml:space="preserve"> </v>
      </c>
      <c r="AT602" s="398" t="str">
        <f t="shared" si="461"/>
        <v xml:space="preserve"> </v>
      </c>
      <c r="AU602" s="379"/>
      <c r="AV602" s="395"/>
      <c r="AW602" s="472"/>
      <c r="AX602" s="400"/>
      <c r="AY602" s="395"/>
      <c r="AZ602" s="472"/>
      <c r="BA602" s="489" t="str">
        <f t="shared" si="462"/>
        <v xml:space="preserve"> </v>
      </c>
      <c r="BB602" s="397" t="str">
        <f t="shared" si="463"/>
        <v xml:space="preserve"> </v>
      </c>
      <c r="BC602" s="398" t="str">
        <f t="shared" si="464"/>
        <v xml:space="preserve"> </v>
      </c>
      <c r="BD602" s="401"/>
      <c r="BE602" s="402"/>
      <c r="BF602" s="472"/>
      <c r="BG602" s="403"/>
      <c r="BH602" s="402"/>
      <c r="BI602" s="472"/>
      <c r="BJ602" s="403"/>
      <c r="BK602" s="402"/>
      <c r="BL602" s="472"/>
      <c r="BM602" s="403"/>
      <c r="BN602" s="402"/>
      <c r="BO602" s="472"/>
      <c r="BP602" s="490" t="str">
        <f t="shared" si="465"/>
        <v/>
      </c>
      <c r="BQ602" s="475" t="str">
        <f t="shared" si="466"/>
        <v/>
      </c>
      <c r="BR602" s="405" t="str">
        <f t="shared" si="467"/>
        <v/>
      </c>
      <c r="BS602" s="571"/>
      <c r="BT602" s="565"/>
      <c r="BU602" s="565"/>
      <c r="BV602" s="565"/>
      <c r="BW602" s="472"/>
      <c r="BX602" s="554">
        <v>59</v>
      </c>
      <c r="BY602" s="564"/>
      <c r="BZ602" s="565"/>
      <c r="CA602" s="565"/>
      <c r="CB602" s="565"/>
      <c r="CC602" s="565"/>
      <c r="CD602" s="565"/>
      <c r="CE602" s="565"/>
      <c r="CF602" s="553">
        <v>25</v>
      </c>
      <c r="CG602" s="564"/>
      <c r="CH602" s="565"/>
      <c r="CI602" s="565"/>
      <c r="CJ602" s="565"/>
      <c r="CK602" s="565"/>
      <c r="CL602" s="565"/>
      <c r="CM602" s="565"/>
      <c r="CN602" s="472"/>
      <c r="CO602" s="489" t="str">
        <f t="shared" si="468"/>
        <v/>
      </c>
      <c r="CP602" s="397" t="str">
        <f t="shared" si="469"/>
        <v/>
      </c>
      <c r="CQ602" s="397" t="str">
        <f t="shared" si="470"/>
        <v/>
      </c>
      <c r="CR602" s="397" t="str">
        <f t="shared" si="471"/>
        <v/>
      </c>
      <c r="CS602" s="397" t="str">
        <f t="shared" si="472"/>
        <v/>
      </c>
      <c r="CT602" s="397" t="str">
        <f t="shared" si="473"/>
        <v/>
      </c>
      <c r="CU602" s="397" t="str">
        <f t="shared" si="474"/>
        <v/>
      </c>
      <c r="CV602" s="491">
        <f t="shared" si="475"/>
        <v>25</v>
      </c>
      <c r="CW602" s="379"/>
      <c r="CX602" s="399"/>
      <c r="CY602" s="472">
        <v>9</v>
      </c>
      <c r="CZ602" s="400"/>
      <c r="DA602" s="399"/>
      <c r="DB602" s="472">
        <v>10</v>
      </c>
      <c r="DC602" s="404" t="str">
        <f t="shared" si="476"/>
        <v/>
      </c>
      <c r="DD602" s="404" t="str">
        <f t="shared" si="477"/>
        <v/>
      </c>
      <c r="DE602" s="405">
        <f t="shared" si="478"/>
        <v>6</v>
      </c>
      <c r="DF602" s="379"/>
      <c r="DG602" s="399"/>
      <c r="DH602" s="472"/>
      <c r="DI602" s="400"/>
      <c r="DJ602" s="399"/>
      <c r="DK602" s="407"/>
      <c r="DL602" s="400"/>
      <c r="DM602" s="399"/>
      <c r="DN602" s="472"/>
      <c r="DO602" s="400"/>
      <c r="DP602" s="399"/>
      <c r="DQ602" s="472"/>
      <c r="DR602" s="404" t="str">
        <f t="shared" si="479"/>
        <v/>
      </c>
      <c r="DS602" s="404" t="str">
        <f t="shared" si="480"/>
        <v/>
      </c>
      <c r="DT602" s="405" t="str">
        <f t="shared" si="481"/>
        <v/>
      </c>
      <c r="EE602" s="411"/>
    </row>
    <row r="603" spans="1:135">
      <c r="A603" s="512" t="s">
        <v>511</v>
      </c>
      <c r="B603" s="511" t="s">
        <v>384</v>
      </c>
      <c r="C603" s="512">
        <v>227225</v>
      </c>
      <c r="D603" s="512">
        <v>10</v>
      </c>
      <c r="E603" s="395"/>
      <c r="F603" s="395"/>
      <c r="G603" s="395"/>
      <c r="H603" s="395"/>
      <c r="I603" s="472"/>
      <c r="J603" s="472"/>
      <c r="K603" s="394"/>
      <c r="L603" s="395"/>
      <c r="M603" s="395"/>
      <c r="N603" s="395"/>
      <c r="O603" s="396"/>
      <c r="P603" s="396"/>
      <c r="Q603" s="395"/>
      <c r="R603" s="395"/>
      <c r="S603" s="395"/>
      <c r="T603" s="395"/>
      <c r="U603" s="395"/>
      <c r="V603" s="472"/>
      <c r="W603" s="394"/>
      <c r="X603" s="395"/>
      <c r="Y603" s="395"/>
      <c r="Z603" s="395"/>
      <c r="AA603" s="396"/>
      <c r="AB603" s="396"/>
      <c r="AC603" s="395"/>
      <c r="AD603" s="395"/>
      <c r="AE603" s="395"/>
      <c r="AF603" s="395"/>
      <c r="AG603" s="395"/>
      <c r="AH603" s="472"/>
      <c r="AI603" s="489" t="str">
        <f t="shared" si="450"/>
        <v xml:space="preserve"> </v>
      </c>
      <c r="AJ603" s="397" t="str">
        <f t="shared" si="451"/>
        <v xml:space="preserve"> </v>
      </c>
      <c r="AK603" s="397" t="str">
        <f t="shared" si="452"/>
        <v xml:space="preserve"> </v>
      </c>
      <c r="AL603" s="397" t="str">
        <f t="shared" si="453"/>
        <v xml:space="preserve"> </v>
      </c>
      <c r="AM603" s="397" t="str">
        <f t="shared" si="454"/>
        <v xml:space="preserve"> </v>
      </c>
      <c r="AN603" s="397" t="str">
        <f t="shared" si="455"/>
        <v xml:space="preserve"> </v>
      </c>
      <c r="AO603" s="397" t="str">
        <f t="shared" si="456"/>
        <v xml:space="preserve"> </v>
      </c>
      <c r="AP603" s="397" t="str">
        <f t="shared" si="457"/>
        <v xml:space="preserve"> </v>
      </c>
      <c r="AQ603" s="397" t="str">
        <f t="shared" si="458"/>
        <v xml:space="preserve"> </v>
      </c>
      <c r="AR603" s="397" t="str">
        <f t="shared" si="459"/>
        <v xml:space="preserve"> </v>
      </c>
      <c r="AS603" s="397" t="str">
        <f t="shared" si="460"/>
        <v xml:space="preserve"> </v>
      </c>
      <c r="AT603" s="398" t="str">
        <f t="shared" si="461"/>
        <v xml:space="preserve"> </v>
      </c>
      <c r="AU603" s="379"/>
      <c r="AV603" s="395"/>
      <c r="AW603" s="472"/>
      <c r="AX603" s="400"/>
      <c r="AY603" s="395"/>
      <c r="AZ603" s="472"/>
      <c r="BA603" s="489" t="str">
        <f t="shared" si="462"/>
        <v xml:space="preserve"> </v>
      </c>
      <c r="BB603" s="397" t="str">
        <f t="shared" si="463"/>
        <v xml:space="preserve"> </v>
      </c>
      <c r="BC603" s="398" t="str">
        <f t="shared" si="464"/>
        <v xml:space="preserve"> </v>
      </c>
      <c r="BD603" s="401"/>
      <c r="BE603" s="402"/>
      <c r="BF603" s="472"/>
      <c r="BG603" s="403"/>
      <c r="BH603" s="402"/>
      <c r="BI603" s="472"/>
      <c r="BJ603" s="403"/>
      <c r="BK603" s="402"/>
      <c r="BL603" s="472"/>
      <c r="BM603" s="403"/>
      <c r="BN603" s="402"/>
      <c r="BO603" s="472"/>
      <c r="BP603" s="490" t="str">
        <f t="shared" si="465"/>
        <v/>
      </c>
      <c r="BQ603" s="475" t="str">
        <f t="shared" si="466"/>
        <v/>
      </c>
      <c r="BR603" s="405" t="str">
        <f t="shared" si="467"/>
        <v/>
      </c>
      <c r="BS603" s="605">
        <v>738</v>
      </c>
      <c r="BT603" s="553">
        <v>746</v>
      </c>
      <c r="BU603" s="553">
        <v>738</v>
      </c>
      <c r="BV603" s="553">
        <v>659</v>
      </c>
      <c r="BW603" s="553">
        <v>577</v>
      </c>
      <c r="BX603" s="554">
        <v>599</v>
      </c>
      <c r="BY603" s="564">
        <v>282</v>
      </c>
      <c r="BZ603" s="565">
        <v>301</v>
      </c>
      <c r="CA603" s="565">
        <v>286</v>
      </c>
      <c r="CB603" s="565">
        <v>410</v>
      </c>
      <c r="CC603" s="565">
        <v>336</v>
      </c>
      <c r="CD603" s="565">
        <v>296</v>
      </c>
      <c r="CE603" s="565">
        <v>312</v>
      </c>
      <c r="CF603" s="553">
        <v>362</v>
      </c>
      <c r="CG603" s="564"/>
      <c r="CH603" s="565"/>
      <c r="CI603" s="565"/>
      <c r="CJ603" s="565"/>
      <c r="CK603" s="565"/>
      <c r="CL603" s="553">
        <v>4</v>
      </c>
      <c r="CM603" s="565"/>
      <c r="CN603" s="472"/>
      <c r="CO603" s="489">
        <f t="shared" si="468"/>
        <v>282</v>
      </c>
      <c r="CP603" s="397">
        <f t="shared" si="469"/>
        <v>301</v>
      </c>
      <c r="CQ603" s="397">
        <f t="shared" si="470"/>
        <v>286</v>
      </c>
      <c r="CR603" s="397">
        <f t="shared" si="471"/>
        <v>410</v>
      </c>
      <c r="CS603" s="397">
        <f t="shared" si="472"/>
        <v>336</v>
      </c>
      <c r="CT603" s="397">
        <f t="shared" si="473"/>
        <v>292</v>
      </c>
      <c r="CU603" s="397">
        <f t="shared" si="474"/>
        <v>312</v>
      </c>
      <c r="CV603" s="491">
        <f t="shared" si="475"/>
        <v>362</v>
      </c>
      <c r="CW603" s="537">
        <v>126</v>
      </c>
      <c r="CX603" s="399">
        <v>156</v>
      </c>
      <c r="CY603" s="472">
        <v>202</v>
      </c>
      <c r="CZ603" s="400">
        <v>25</v>
      </c>
      <c r="DA603" s="399">
        <v>24</v>
      </c>
      <c r="DB603" s="472">
        <v>23</v>
      </c>
      <c r="DC603" s="404">
        <f t="shared" si="476"/>
        <v>141</v>
      </c>
      <c r="DD603" s="404">
        <f t="shared" si="477"/>
        <v>132</v>
      </c>
      <c r="DE603" s="405">
        <f t="shared" si="478"/>
        <v>137</v>
      </c>
      <c r="DF603" s="379">
        <v>83</v>
      </c>
      <c r="DG603" s="399">
        <v>63</v>
      </c>
      <c r="DH603" s="553">
        <v>38</v>
      </c>
      <c r="DI603" s="400">
        <v>83</v>
      </c>
      <c r="DJ603" s="399">
        <v>72</v>
      </c>
      <c r="DK603" s="553">
        <v>68</v>
      </c>
      <c r="DL603" s="400">
        <v>50</v>
      </c>
      <c r="DM603" s="399">
        <v>45</v>
      </c>
      <c r="DN603" s="553">
        <v>36</v>
      </c>
      <c r="DO603" s="400">
        <v>81</v>
      </c>
      <c r="DP603" s="399">
        <v>48</v>
      </c>
      <c r="DQ603" s="553">
        <v>57</v>
      </c>
      <c r="DR603" s="404">
        <f t="shared" si="479"/>
        <v>196</v>
      </c>
      <c r="DS603" s="404">
        <f t="shared" si="480"/>
        <v>180</v>
      </c>
      <c r="DT603" s="405">
        <f t="shared" si="481"/>
        <v>161</v>
      </c>
      <c r="EE603" s="411"/>
    </row>
    <row r="604" spans="1:135">
      <c r="A604" s="512" t="s">
        <v>511</v>
      </c>
      <c r="B604" s="511" t="s">
        <v>385</v>
      </c>
      <c r="C604" s="512">
        <v>227386</v>
      </c>
      <c r="D604" s="512">
        <v>10</v>
      </c>
      <c r="E604" s="395"/>
      <c r="F604" s="395"/>
      <c r="G604" s="395"/>
      <c r="H604" s="395"/>
      <c r="I604" s="472"/>
      <c r="J604" s="472"/>
      <c r="K604" s="394"/>
      <c r="L604" s="395"/>
      <c r="M604" s="395"/>
      <c r="N604" s="395"/>
      <c r="O604" s="396"/>
      <c r="P604" s="396"/>
      <c r="Q604" s="395"/>
      <c r="R604" s="395"/>
      <c r="S604" s="395"/>
      <c r="T604" s="395"/>
      <c r="U604" s="395"/>
      <c r="V604" s="472"/>
      <c r="W604" s="394"/>
      <c r="X604" s="395"/>
      <c r="Y604" s="395"/>
      <c r="Z604" s="395"/>
      <c r="AA604" s="396"/>
      <c r="AB604" s="396"/>
      <c r="AC604" s="395"/>
      <c r="AD604" s="395"/>
      <c r="AE604" s="395"/>
      <c r="AF604" s="395"/>
      <c r="AG604" s="395"/>
      <c r="AH604" s="472"/>
      <c r="AI604" s="489" t="str">
        <f t="shared" si="450"/>
        <v xml:space="preserve"> </v>
      </c>
      <c r="AJ604" s="397" t="str">
        <f t="shared" si="451"/>
        <v xml:space="preserve"> </v>
      </c>
      <c r="AK604" s="397" t="str">
        <f t="shared" si="452"/>
        <v xml:space="preserve"> </v>
      </c>
      <c r="AL604" s="397" t="str">
        <f t="shared" si="453"/>
        <v xml:space="preserve"> </v>
      </c>
      <c r="AM604" s="397" t="str">
        <f t="shared" si="454"/>
        <v xml:space="preserve"> </v>
      </c>
      <c r="AN604" s="397" t="str">
        <f t="shared" si="455"/>
        <v xml:space="preserve"> </v>
      </c>
      <c r="AO604" s="397" t="str">
        <f t="shared" si="456"/>
        <v xml:space="preserve"> </v>
      </c>
      <c r="AP604" s="397" t="str">
        <f t="shared" si="457"/>
        <v xml:space="preserve"> </v>
      </c>
      <c r="AQ604" s="397" t="str">
        <f t="shared" si="458"/>
        <v xml:space="preserve"> </v>
      </c>
      <c r="AR604" s="397" t="str">
        <f t="shared" si="459"/>
        <v xml:space="preserve"> </v>
      </c>
      <c r="AS604" s="397" t="str">
        <f t="shared" si="460"/>
        <v xml:space="preserve"> </v>
      </c>
      <c r="AT604" s="398" t="str">
        <f t="shared" si="461"/>
        <v xml:space="preserve"> </v>
      </c>
      <c r="AU604" s="379"/>
      <c r="AV604" s="395"/>
      <c r="AW604" s="472"/>
      <c r="AX604" s="400"/>
      <c r="AY604" s="395"/>
      <c r="AZ604" s="472"/>
      <c r="BA604" s="489" t="str">
        <f t="shared" si="462"/>
        <v xml:space="preserve"> </v>
      </c>
      <c r="BB604" s="397" t="str">
        <f t="shared" si="463"/>
        <v xml:space="preserve"> </v>
      </c>
      <c r="BC604" s="398" t="str">
        <f t="shared" si="464"/>
        <v xml:space="preserve"> </v>
      </c>
      <c r="BD604" s="401"/>
      <c r="BE604" s="402"/>
      <c r="BF604" s="472"/>
      <c r="BG604" s="403"/>
      <c r="BH604" s="402"/>
      <c r="BI604" s="472"/>
      <c r="BJ604" s="403"/>
      <c r="BK604" s="402"/>
      <c r="BL604" s="472"/>
      <c r="BM604" s="403"/>
      <c r="BN604" s="402"/>
      <c r="BO604" s="472"/>
      <c r="BP604" s="490" t="str">
        <f t="shared" si="465"/>
        <v/>
      </c>
      <c r="BQ604" s="475" t="str">
        <f t="shared" si="466"/>
        <v/>
      </c>
      <c r="BR604" s="405" t="str">
        <f t="shared" si="467"/>
        <v/>
      </c>
      <c r="BS604" s="605">
        <v>576</v>
      </c>
      <c r="BT604" s="553">
        <v>531</v>
      </c>
      <c r="BU604" s="553">
        <v>508</v>
      </c>
      <c r="BV604" s="553">
        <v>418</v>
      </c>
      <c r="BW604" s="553">
        <v>372</v>
      </c>
      <c r="BX604" s="554">
        <v>378</v>
      </c>
      <c r="BY604" s="564">
        <v>343</v>
      </c>
      <c r="BZ604" s="565">
        <v>335</v>
      </c>
      <c r="CA604" s="565">
        <v>380</v>
      </c>
      <c r="CB604" s="565">
        <v>298</v>
      </c>
      <c r="CC604" s="565">
        <v>297</v>
      </c>
      <c r="CD604" s="565">
        <v>321</v>
      </c>
      <c r="CE604" s="565">
        <v>325</v>
      </c>
      <c r="CF604" s="553">
        <v>332</v>
      </c>
      <c r="CG604" s="564"/>
      <c r="CH604" s="565"/>
      <c r="CI604" s="565"/>
      <c r="CJ604" s="565"/>
      <c r="CK604" s="565"/>
      <c r="CL604" s="553">
        <v>2</v>
      </c>
      <c r="CM604" s="565"/>
      <c r="CN604" s="472"/>
      <c r="CO604" s="489">
        <f t="shared" si="468"/>
        <v>343</v>
      </c>
      <c r="CP604" s="397">
        <f t="shared" si="469"/>
        <v>335</v>
      </c>
      <c r="CQ604" s="397">
        <f t="shared" si="470"/>
        <v>380</v>
      </c>
      <c r="CR604" s="397">
        <f t="shared" si="471"/>
        <v>298</v>
      </c>
      <c r="CS604" s="397">
        <f t="shared" si="472"/>
        <v>297</v>
      </c>
      <c r="CT604" s="397">
        <f t="shared" si="473"/>
        <v>319</v>
      </c>
      <c r="CU604" s="397">
        <f t="shared" si="474"/>
        <v>325</v>
      </c>
      <c r="CV604" s="491">
        <f t="shared" si="475"/>
        <v>332</v>
      </c>
      <c r="CW604" s="379">
        <v>145</v>
      </c>
      <c r="CX604" s="399">
        <v>162</v>
      </c>
      <c r="CY604" s="472">
        <v>172</v>
      </c>
      <c r="CZ604" s="400">
        <v>27</v>
      </c>
      <c r="DA604" s="399">
        <v>25</v>
      </c>
      <c r="DB604" s="472">
        <v>36</v>
      </c>
      <c r="DC604" s="404">
        <f t="shared" si="476"/>
        <v>147</v>
      </c>
      <c r="DD604" s="404">
        <f t="shared" si="477"/>
        <v>138</v>
      </c>
      <c r="DE604" s="405">
        <f t="shared" si="478"/>
        <v>124</v>
      </c>
      <c r="DF604" s="379">
        <v>62</v>
      </c>
      <c r="DG604" s="399">
        <v>64</v>
      </c>
      <c r="DH604" s="553">
        <v>55</v>
      </c>
      <c r="DI604" s="400">
        <v>93</v>
      </c>
      <c r="DJ604" s="399">
        <v>92</v>
      </c>
      <c r="DK604" s="553">
        <v>99</v>
      </c>
      <c r="DL604" s="400">
        <v>16</v>
      </c>
      <c r="DM604" s="399">
        <v>33</v>
      </c>
      <c r="DN604" s="553">
        <v>41</v>
      </c>
      <c r="DO604" s="400">
        <v>56</v>
      </c>
      <c r="DP604" s="399">
        <v>49</v>
      </c>
      <c r="DQ604" s="553">
        <v>54</v>
      </c>
      <c r="DR604" s="404">
        <f t="shared" si="479"/>
        <v>164</v>
      </c>
      <c r="DS604" s="404">
        <f t="shared" si="480"/>
        <v>151</v>
      </c>
      <c r="DT604" s="405">
        <f t="shared" si="481"/>
        <v>169</v>
      </c>
      <c r="EE604" s="411"/>
    </row>
    <row r="605" spans="1:135">
      <c r="A605" s="512" t="s">
        <v>511</v>
      </c>
      <c r="B605" s="511" t="s">
        <v>386</v>
      </c>
      <c r="C605" s="512">
        <v>227687</v>
      </c>
      <c r="D605" s="512">
        <v>10</v>
      </c>
      <c r="E605" s="395"/>
      <c r="F605" s="395"/>
      <c r="G605" s="395"/>
      <c r="H605" s="395"/>
      <c r="I605" s="472"/>
      <c r="J605" s="472"/>
      <c r="K605" s="394"/>
      <c r="L605" s="395"/>
      <c r="M605" s="395"/>
      <c r="N605" s="395"/>
      <c r="O605" s="396"/>
      <c r="P605" s="396"/>
      <c r="Q605" s="395"/>
      <c r="R605" s="395"/>
      <c r="S605" s="395"/>
      <c r="T605" s="395"/>
      <c r="U605" s="395"/>
      <c r="V605" s="472"/>
      <c r="W605" s="394"/>
      <c r="X605" s="395"/>
      <c r="Y605" s="395"/>
      <c r="Z605" s="395"/>
      <c r="AA605" s="396"/>
      <c r="AB605" s="396"/>
      <c r="AC605" s="395"/>
      <c r="AD605" s="395"/>
      <c r="AE605" s="395"/>
      <c r="AF605" s="395"/>
      <c r="AG605" s="395"/>
      <c r="AH605" s="472"/>
      <c r="AI605" s="489" t="str">
        <f t="shared" si="450"/>
        <v xml:space="preserve"> </v>
      </c>
      <c r="AJ605" s="397" t="str">
        <f t="shared" si="451"/>
        <v xml:space="preserve"> </v>
      </c>
      <c r="AK605" s="397" t="str">
        <f t="shared" si="452"/>
        <v xml:space="preserve"> </v>
      </c>
      <c r="AL605" s="397" t="str">
        <f t="shared" si="453"/>
        <v xml:space="preserve"> </v>
      </c>
      <c r="AM605" s="397" t="str">
        <f t="shared" si="454"/>
        <v xml:space="preserve"> </v>
      </c>
      <c r="AN605" s="397" t="str">
        <f t="shared" si="455"/>
        <v xml:space="preserve"> </v>
      </c>
      <c r="AO605" s="397" t="str">
        <f t="shared" si="456"/>
        <v xml:space="preserve"> </v>
      </c>
      <c r="AP605" s="397" t="str">
        <f t="shared" si="457"/>
        <v xml:space="preserve"> </v>
      </c>
      <c r="AQ605" s="397" t="str">
        <f t="shared" si="458"/>
        <v xml:space="preserve"> </v>
      </c>
      <c r="AR605" s="397" t="str">
        <f t="shared" si="459"/>
        <v xml:space="preserve"> </v>
      </c>
      <c r="AS605" s="397" t="str">
        <f t="shared" si="460"/>
        <v xml:space="preserve"> </v>
      </c>
      <c r="AT605" s="398" t="str">
        <f t="shared" si="461"/>
        <v xml:space="preserve"> </v>
      </c>
      <c r="AU605" s="379"/>
      <c r="AV605" s="395"/>
      <c r="AW605" s="472"/>
      <c r="AX605" s="400"/>
      <c r="AY605" s="395"/>
      <c r="AZ605" s="472"/>
      <c r="BA605" s="489" t="str">
        <f t="shared" si="462"/>
        <v xml:space="preserve"> </v>
      </c>
      <c r="BB605" s="397" t="str">
        <f t="shared" si="463"/>
        <v xml:space="preserve"> </v>
      </c>
      <c r="BC605" s="398" t="str">
        <f t="shared" si="464"/>
        <v xml:space="preserve"> </v>
      </c>
      <c r="BD605" s="401"/>
      <c r="BE605" s="402"/>
      <c r="BF605" s="472"/>
      <c r="BG605" s="403"/>
      <c r="BH605" s="402"/>
      <c r="BI605" s="472"/>
      <c r="BJ605" s="403"/>
      <c r="BK605" s="402"/>
      <c r="BL605" s="472"/>
      <c r="BM605" s="403"/>
      <c r="BN605" s="402"/>
      <c r="BO605" s="472"/>
      <c r="BP605" s="490" t="str">
        <f t="shared" si="465"/>
        <v/>
      </c>
      <c r="BQ605" s="475" t="str">
        <f t="shared" si="466"/>
        <v/>
      </c>
      <c r="BR605" s="405" t="str">
        <f t="shared" si="467"/>
        <v/>
      </c>
      <c r="BS605" s="605">
        <v>321</v>
      </c>
      <c r="BT605" s="553">
        <v>320</v>
      </c>
      <c r="BU605" s="553">
        <v>272</v>
      </c>
      <c r="BV605" s="553">
        <v>319</v>
      </c>
      <c r="BW605" s="553">
        <v>308</v>
      </c>
      <c r="BX605" s="554">
        <v>320</v>
      </c>
      <c r="BY605" s="564">
        <v>298</v>
      </c>
      <c r="BZ605" s="565">
        <v>239</v>
      </c>
      <c r="CA605" s="565">
        <v>277</v>
      </c>
      <c r="CB605" s="565">
        <v>258</v>
      </c>
      <c r="CC605" s="565">
        <v>242</v>
      </c>
      <c r="CD605" s="565">
        <v>303</v>
      </c>
      <c r="CE605" s="565">
        <v>300</v>
      </c>
      <c r="CF605" s="553">
        <v>298</v>
      </c>
      <c r="CG605" s="564"/>
      <c r="CH605" s="565"/>
      <c r="CI605" s="565"/>
      <c r="CJ605" s="565"/>
      <c r="CK605" s="565"/>
      <c r="CL605" s="553">
        <v>2</v>
      </c>
      <c r="CM605" s="565"/>
      <c r="CN605" s="472"/>
      <c r="CO605" s="489">
        <f t="shared" si="468"/>
        <v>298</v>
      </c>
      <c r="CP605" s="397">
        <f t="shared" si="469"/>
        <v>239</v>
      </c>
      <c r="CQ605" s="397">
        <f t="shared" si="470"/>
        <v>277</v>
      </c>
      <c r="CR605" s="397">
        <f t="shared" si="471"/>
        <v>258</v>
      </c>
      <c r="CS605" s="397">
        <f t="shared" si="472"/>
        <v>242</v>
      </c>
      <c r="CT605" s="397">
        <f t="shared" si="473"/>
        <v>301</v>
      </c>
      <c r="CU605" s="397">
        <f t="shared" si="474"/>
        <v>300</v>
      </c>
      <c r="CV605" s="491">
        <f t="shared" si="475"/>
        <v>298</v>
      </c>
      <c r="CW605" s="379">
        <v>75</v>
      </c>
      <c r="CX605" s="399">
        <v>58</v>
      </c>
      <c r="CY605" s="472">
        <v>89</v>
      </c>
      <c r="CZ605" s="400">
        <v>78</v>
      </c>
      <c r="DA605" s="399">
        <v>74</v>
      </c>
      <c r="DB605" s="472">
        <v>68</v>
      </c>
      <c r="DC605" s="404">
        <f t="shared" si="476"/>
        <v>148</v>
      </c>
      <c r="DD605" s="404">
        <f t="shared" si="477"/>
        <v>168</v>
      </c>
      <c r="DE605" s="405">
        <f t="shared" si="478"/>
        <v>141</v>
      </c>
      <c r="DF605" s="379">
        <v>64</v>
      </c>
      <c r="DG605" s="399">
        <v>53</v>
      </c>
      <c r="DH605" s="553">
        <v>62</v>
      </c>
      <c r="DI605" s="400">
        <v>65</v>
      </c>
      <c r="DJ605" s="399">
        <v>49</v>
      </c>
      <c r="DK605" s="553">
        <v>23</v>
      </c>
      <c r="DL605" s="400">
        <v>1</v>
      </c>
      <c r="DM605" s="399">
        <v>4</v>
      </c>
      <c r="DN605" s="553">
        <v>0</v>
      </c>
      <c r="DO605" s="400">
        <v>74</v>
      </c>
      <c r="DP605" s="399">
        <v>72</v>
      </c>
      <c r="DQ605" s="553">
        <v>125</v>
      </c>
      <c r="DR605" s="404">
        <f t="shared" si="479"/>
        <v>119</v>
      </c>
      <c r="DS605" s="404">
        <f t="shared" si="480"/>
        <v>113</v>
      </c>
      <c r="DT605" s="405">
        <f t="shared" si="481"/>
        <v>114</v>
      </c>
      <c r="EE605" s="411"/>
    </row>
    <row r="606" spans="1:135">
      <c r="A606" s="512" t="s">
        <v>511</v>
      </c>
      <c r="B606" s="511" t="s">
        <v>387</v>
      </c>
      <c r="C606" s="512">
        <v>382911</v>
      </c>
      <c r="D606" s="512">
        <v>10</v>
      </c>
      <c r="E606" s="395"/>
      <c r="F606" s="395"/>
      <c r="G606" s="395"/>
      <c r="H606" s="395"/>
      <c r="I606" s="472"/>
      <c r="J606" s="472"/>
      <c r="K606" s="394"/>
      <c r="L606" s="395"/>
      <c r="M606" s="395"/>
      <c r="N606" s="395"/>
      <c r="O606" s="396"/>
      <c r="P606" s="396"/>
      <c r="Q606" s="395"/>
      <c r="R606" s="395"/>
      <c r="S606" s="395"/>
      <c r="T606" s="395"/>
      <c r="U606" s="395"/>
      <c r="V606" s="472"/>
      <c r="W606" s="394"/>
      <c r="X606" s="395"/>
      <c r="Y606" s="395"/>
      <c r="Z606" s="395"/>
      <c r="AA606" s="396"/>
      <c r="AB606" s="396"/>
      <c r="AC606" s="395"/>
      <c r="AD606" s="395"/>
      <c r="AE606" s="395"/>
      <c r="AF606" s="395"/>
      <c r="AG606" s="395"/>
      <c r="AH606" s="472"/>
      <c r="AI606" s="489" t="str">
        <f t="shared" si="450"/>
        <v xml:space="preserve"> </v>
      </c>
      <c r="AJ606" s="397" t="str">
        <f t="shared" si="451"/>
        <v xml:space="preserve"> </v>
      </c>
      <c r="AK606" s="397" t="str">
        <f t="shared" si="452"/>
        <v xml:space="preserve"> </v>
      </c>
      <c r="AL606" s="397" t="str">
        <f t="shared" si="453"/>
        <v xml:space="preserve"> </v>
      </c>
      <c r="AM606" s="397" t="str">
        <f t="shared" si="454"/>
        <v xml:space="preserve"> </v>
      </c>
      <c r="AN606" s="397" t="str">
        <f t="shared" si="455"/>
        <v xml:space="preserve"> </v>
      </c>
      <c r="AO606" s="397" t="str">
        <f t="shared" si="456"/>
        <v xml:space="preserve"> </v>
      </c>
      <c r="AP606" s="397" t="str">
        <f t="shared" si="457"/>
        <v xml:space="preserve"> </v>
      </c>
      <c r="AQ606" s="397" t="str">
        <f t="shared" si="458"/>
        <v xml:space="preserve"> </v>
      </c>
      <c r="AR606" s="397" t="str">
        <f t="shared" si="459"/>
        <v xml:space="preserve"> </v>
      </c>
      <c r="AS606" s="397" t="str">
        <f t="shared" si="460"/>
        <v xml:space="preserve"> </v>
      </c>
      <c r="AT606" s="398" t="str">
        <f t="shared" si="461"/>
        <v xml:space="preserve"> </v>
      </c>
      <c r="AU606" s="379"/>
      <c r="AV606" s="395"/>
      <c r="AW606" s="472"/>
      <c r="AX606" s="400"/>
      <c r="AY606" s="395"/>
      <c r="AZ606" s="472"/>
      <c r="BA606" s="489" t="str">
        <f t="shared" si="462"/>
        <v xml:space="preserve"> </v>
      </c>
      <c r="BB606" s="397" t="str">
        <f t="shared" si="463"/>
        <v xml:space="preserve"> </v>
      </c>
      <c r="BC606" s="398" t="str">
        <f t="shared" si="464"/>
        <v xml:space="preserve"> </v>
      </c>
      <c r="BD606" s="401"/>
      <c r="BE606" s="402"/>
      <c r="BF606" s="472"/>
      <c r="BG606" s="403"/>
      <c r="BH606" s="402"/>
      <c r="BI606" s="472"/>
      <c r="BJ606" s="403"/>
      <c r="BK606" s="402"/>
      <c r="BL606" s="472"/>
      <c r="BM606" s="403"/>
      <c r="BN606" s="402"/>
      <c r="BO606" s="472"/>
      <c r="BP606" s="490" t="str">
        <f t="shared" si="465"/>
        <v/>
      </c>
      <c r="BQ606" s="475" t="str">
        <f t="shared" si="466"/>
        <v/>
      </c>
      <c r="BR606" s="405" t="str">
        <f t="shared" si="467"/>
        <v/>
      </c>
      <c r="BS606" s="605">
        <v>51</v>
      </c>
      <c r="BT606" s="553">
        <v>46</v>
      </c>
      <c r="BU606" s="553">
        <v>63</v>
      </c>
      <c r="BV606" s="553">
        <v>42</v>
      </c>
      <c r="BW606" s="553">
        <v>37</v>
      </c>
      <c r="BX606" s="554">
        <v>54</v>
      </c>
      <c r="BY606" s="564">
        <v>23</v>
      </c>
      <c r="BZ606" s="565">
        <v>35</v>
      </c>
      <c r="CA606" s="565">
        <v>38</v>
      </c>
      <c r="CB606" s="565">
        <v>26</v>
      </c>
      <c r="CC606" s="565">
        <v>27</v>
      </c>
      <c r="CD606" s="565">
        <v>32</v>
      </c>
      <c r="CE606" s="565">
        <v>19</v>
      </c>
      <c r="CF606" s="553">
        <v>34</v>
      </c>
      <c r="CG606" s="564"/>
      <c r="CH606" s="565"/>
      <c r="CI606" s="565"/>
      <c r="CJ606" s="565"/>
      <c r="CK606" s="565"/>
      <c r="CL606" s="553">
        <v>0</v>
      </c>
      <c r="CM606" s="565"/>
      <c r="CN606" s="472"/>
      <c r="CO606" s="489">
        <f t="shared" si="468"/>
        <v>23</v>
      </c>
      <c r="CP606" s="397">
        <f t="shared" si="469"/>
        <v>35</v>
      </c>
      <c r="CQ606" s="397">
        <f t="shared" si="470"/>
        <v>38</v>
      </c>
      <c r="CR606" s="397">
        <f t="shared" si="471"/>
        <v>26</v>
      </c>
      <c r="CS606" s="397">
        <f t="shared" si="472"/>
        <v>27</v>
      </c>
      <c r="CT606" s="397">
        <f t="shared" si="473"/>
        <v>32</v>
      </c>
      <c r="CU606" s="397">
        <f t="shared" si="474"/>
        <v>19</v>
      </c>
      <c r="CV606" s="491">
        <f t="shared" si="475"/>
        <v>34</v>
      </c>
      <c r="CW606" s="379">
        <v>15</v>
      </c>
      <c r="CX606" s="399">
        <v>10</v>
      </c>
      <c r="CY606" s="472">
        <v>17</v>
      </c>
      <c r="CZ606" s="400">
        <v>4</v>
      </c>
      <c r="DA606" s="399">
        <v>1</v>
      </c>
      <c r="DB606" s="472">
        <v>1</v>
      </c>
      <c r="DC606" s="404">
        <f t="shared" si="476"/>
        <v>13</v>
      </c>
      <c r="DD606" s="404">
        <f t="shared" si="477"/>
        <v>8</v>
      </c>
      <c r="DE606" s="405">
        <f t="shared" si="478"/>
        <v>16</v>
      </c>
      <c r="DF606" s="379">
        <v>9</v>
      </c>
      <c r="DG606" s="399">
        <v>6</v>
      </c>
      <c r="DH606" s="553">
        <v>6</v>
      </c>
      <c r="DI606" s="400">
        <v>5</v>
      </c>
      <c r="DJ606" s="399">
        <v>9</v>
      </c>
      <c r="DK606" s="553">
        <v>9</v>
      </c>
      <c r="DL606" s="400">
        <v>3</v>
      </c>
      <c r="DM606" s="399">
        <v>4</v>
      </c>
      <c r="DN606" s="553">
        <v>3</v>
      </c>
      <c r="DO606" s="400">
        <v>3</v>
      </c>
      <c r="DP606" s="399">
        <v>4</v>
      </c>
      <c r="DQ606" s="553">
        <v>5</v>
      </c>
      <c r="DR606" s="404">
        <f t="shared" si="479"/>
        <v>11</v>
      </c>
      <c r="DS606" s="404">
        <f t="shared" si="480"/>
        <v>13</v>
      </c>
      <c r="DT606" s="405">
        <f t="shared" si="481"/>
        <v>18</v>
      </c>
      <c r="EE606" s="411"/>
    </row>
    <row r="607" spans="1:135">
      <c r="A607" s="512" t="s">
        <v>511</v>
      </c>
      <c r="B607" s="511" t="s">
        <v>388</v>
      </c>
      <c r="C607" s="562">
        <v>408394</v>
      </c>
      <c r="D607" s="512">
        <v>10</v>
      </c>
      <c r="E607" s="395"/>
      <c r="F607" s="395"/>
      <c r="G607" s="395"/>
      <c r="H607" s="395"/>
      <c r="I607" s="472"/>
      <c r="J607" s="472"/>
      <c r="K607" s="394"/>
      <c r="L607" s="395"/>
      <c r="M607" s="395"/>
      <c r="N607" s="395"/>
      <c r="O607" s="396"/>
      <c r="P607" s="396"/>
      <c r="Q607" s="395"/>
      <c r="R607" s="395"/>
      <c r="S607" s="395"/>
      <c r="T607" s="395"/>
      <c r="U607" s="395"/>
      <c r="V607" s="472"/>
      <c r="W607" s="394"/>
      <c r="X607" s="395"/>
      <c r="Y607" s="395"/>
      <c r="Z607" s="395"/>
      <c r="AA607" s="396"/>
      <c r="AB607" s="396"/>
      <c r="AC607" s="395"/>
      <c r="AD607" s="395"/>
      <c r="AE607" s="395"/>
      <c r="AF607" s="395"/>
      <c r="AG607" s="395"/>
      <c r="AH607" s="472"/>
      <c r="AI607" s="489" t="str">
        <f t="shared" si="450"/>
        <v xml:space="preserve"> </v>
      </c>
      <c r="AJ607" s="397" t="str">
        <f t="shared" si="451"/>
        <v xml:space="preserve"> </v>
      </c>
      <c r="AK607" s="397" t="str">
        <f t="shared" si="452"/>
        <v xml:space="preserve"> </v>
      </c>
      <c r="AL607" s="397" t="str">
        <f t="shared" si="453"/>
        <v xml:space="preserve"> </v>
      </c>
      <c r="AM607" s="397" t="str">
        <f t="shared" si="454"/>
        <v xml:space="preserve"> </v>
      </c>
      <c r="AN607" s="397" t="str">
        <f t="shared" si="455"/>
        <v xml:space="preserve"> </v>
      </c>
      <c r="AO607" s="397" t="str">
        <f t="shared" si="456"/>
        <v xml:space="preserve"> </v>
      </c>
      <c r="AP607" s="397" t="str">
        <f t="shared" si="457"/>
        <v xml:space="preserve"> </v>
      </c>
      <c r="AQ607" s="397" t="str">
        <f t="shared" si="458"/>
        <v xml:space="preserve"> </v>
      </c>
      <c r="AR607" s="397" t="str">
        <f t="shared" si="459"/>
        <v xml:space="preserve"> </v>
      </c>
      <c r="AS607" s="397" t="str">
        <f t="shared" si="460"/>
        <v xml:space="preserve"> </v>
      </c>
      <c r="AT607" s="398" t="str">
        <f t="shared" si="461"/>
        <v xml:space="preserve"> </v>
      </c>
      <c r="AU607" s="379"/>
      <c r="AV607" s="395"/>
      <c r="AW607" s="472"/>
      <c r="AX607" s="400"/>
      <c r="AY607" s="395"/>
      <c r="AZ607" s="472"/>
      <c r="BA607" s="489" t="str">
        <f t="shared" si="462"/>
        <v xml:space="preserve"> </v>
      </c>
      <c r="BB607" s="397" t="str">
        <f t="shared" si="463"/>
        <v xml:space="preserve"> </v>
      </c>
      <c r="BC607" s="398" t="str">
        <f t="shared" si="464"/>
        <v xml:space="preserve"> </v>
      </c>
      <c r="BD607" s="401"/>
      <c r="BE607" s="402"/>
      <c r="BF607" s="472"/>
      <c r="BG607" s="403"/>
      <c r="BH607" s="402"/>
      <c r="BI607" s="472"/>
      <c r="BJ607" s="403"/>
      <c r="BK607" s="402"/>
      <c r="BL607" s="472"/>
      <c r="BM607" s="403"/>
      <c r="BN607" s="402"/>
      <c r="BO607" s="472"/>
      <c r="BP607" s="490" t="str">
        <f t="shared" si="465"/>
        <v/>
      </c>
      <c r="BQ607" s="475" t="str">
        <f t="shared" si="466"/>
        <v/>
      </c>
      <c r="BR607" s="405" t="str">
        <f t="shared" si="467"/>
        <v/>
      </c>
      <c r="BS607" s="605">
        <v>215</v>
      </c>
      <c r="BT607" s="553">
        <v>217</v>
      </c>
      <c r="BU607" s="553">
        <v>288</v>
      </c>
      <c r="BV607" s="553">
        <v>178</v>
      </c>
      <c r="BW607" s="553">
        <v>143</v>
      </c>
      <c r="BX607" s="554">
        <v>159</v>
      </c>
      <c r="BY607" s="564">
        <v>121</v>
      </c>
      <c r="BZ607" s="565">
        <v>134</v>
      </c>
      <c r="CA607" s="572">
        <v>152</v>
      </c>
      <c r="CB607" s="565">
        <v>120</v>
      </c>
      <c r="CC607" s="565">
        <v>154</v>
      </c>
      <c r="CD607" s="565">
        <v>100</v>
      </c>
      <c r="CE607" s="565">
        <v>90</v>
      </c>
      <c r="CF607" s="553">
        <v>106</v>
      </c>
      <c r="CG607" s="564"/>
      <c r="CH607" s="565"/>
      <c r="CI607" s="565"/>
      <c r="CJ607" s="565"/>
      <c r="CK607" s="565"/>
      <c r="CL607" s="553">
        <v>0</v>
      </c>
      <c r="CM607" s="565"/>
      <c r="CN607" s="472"/>
      <c r="CO607" s="489">
        <f t="shared" si="468"/>
        <v>121</v>
      </c>
      <c r="CP607" s="397">
        <f t="shared" si="469"/>
        <v>134</v>
      </c>
      <c r="CQ607" s="397">
        <f t="shared" si="470"/>
        <v>152</v>
      </c>
      <c r="CR607" s="397">
        <f t="shared" si="471"/>
        <v>120</v>
      </c>
      <c r="CS607" s="397">
        <f t="shared" si="472"/>
        <v>154</v>
      </c>
      <c r="CT607" s="397">
        <f t="shared" si="473"/>
        <v>100</v>
      </c>
      <c r="CU607" s="397">
        <f t="shared" si="474"/>
        <v>90</v>
      </c>
      <c r="CV607" s="491">
        <f t="shared" si="475"/>
        <v>106</v>
      </c>
      <c r="CW607" s="379">
        <v>54</v>
      </c>
      <c r="CX607" s="399">
        <v>42</v>
      </c>
      <c r="CY607" s="472">
        <v>60</v>
      </c>
      <c r="CZ607" s="400">
        <v>13</v>
      </c>
      <c r="DA607" s="399">
        <v>4</v>
      </c>
      <c r="DB607" s="472">
        <v>7</v>
      </c>
      <c r="DC607" s="404">
        <f t="shared" si="476"/>
        <v>33</v>
      </c>
      <c r="DD607" s="404">
        <f t="shared" si="477"/>
        <v>44</v>
      </c>
      <c r="DE607" s="405">
        <f t="shared" si="478"/>
        <v>39</v>
      </c>
      <c r="DF607" s="379">
        <v>27</v>
      </c>
      <c r="DG607" s="399">
        <v>26</v>
      </c>
      <c r="DH607" s="553">
        <v>31</v>
      </c>
      <c r="DI607" s="400">
        <v>35</v>
      </c>
      <c r="DJ607" s="399">
        <v>41</v>
      </c>
      <c r="DK607" s="553">
        <v>43</v>
      </c>
      <c r="DL607" s="400">
        <v>7</v>
      </c>
      <c r="DM607" s="399">
        <v>7</v>
      </c>
      <c r="DN607" s="553">
        <v>4</v>
      </c>
      <c r="DO607" s="400">
        <v>16</v>
      </c>
      <c r="DP607" s="399">
        <v>21</v>
      </c>
      <c r="DQ607" s="553">
        <v>22</v>
      </c>
      <c r="DR607" s="404">
        <f t="shared" si="479"/>
        <v>70</v>
      </c>
      <c r="DS607" s="404">
        <f t="shared" si="480"/>
        <v>100</v>
      </c>
      <c r="DT607" s="405">
        <f t="shared" si="481"/>
        <v>43</v>
      </c>
      <c r="EE607" s="411"/>
    </row>
    <row r="608" spans="1:135">
      <c r="A608" s="512" t="s">
        <v>511</v>
      </c>
      <c r="B608" s="561" t="s">
        <v>389</v>
      </c>
      <c r="C608" s="512">
        <v>229328</v>
      </c>
      <c r="D608" s="512">
        <v>10</v>
      </c>
      <c r="E608" s="395"/>
      <c r="F608" s="395"/>
      <c r="G608" s="395"/>
      <c r="H608" s="395"/>
      <c r="I608" s="472"/>
      <c r="J608" s="472"/>
      <c r="K608" s="394"/>
      <c r="L608" s="395"/>
      <c r="M608" s="395"/>
      <c r="N608" s="395"/>
      <c r="O608" s="396"/>
      <c r="P608" s="396"/>
      <c r="Q608" s="395"/>
      <c r="R608" s="395"/>
      <c r="S608" s="395"/>
      <c r="T608" s="395"/>
      <c r="U608" s="395"/>
      <c r="V608" s="472"/>
      <c r="W608" s="394"/>
      <c r="X608" s="395"/>
      <c r="Y608" s="395"/>
      <c r="Z608" s="395"/>
      <c r="AA608" s="396"/>
      <c r="AB608" s="396"/>
      <c r="AC608" s="395"/>
      <c r="AD608" s="395"/>
      <c r="AE608" s="395"/>
      <c r="AF608" s="395"/>
      <c r="AG608" s="395"/>
      <c r="AH608" s="472"/>
      <c r="AI608" s="489" t="str">
        <f t="shared" si="450"/>
        <v xml:space="preserve"> </v>
      </c>
      <c r="AJ608" s="397" t="str">
        <f t="shared" si="451"/>
        <v xml:space="preserve"> </v>
      </c>
      <c r="AK608" s="397" t="str">
        <f t="shared" si="452"/>
        <v xml:space="preserve"> </v>
      </c>
      <c r="AL608" s="397" t="str">
        <f t="shared" si="453"/>
        <v xml:space="preserve"> </v>
      </c>
      <c r="AM608" s="397" t="str">
        <f t="shared" si="454"/>
        <v xml:space="preserve"> </v>
      </c>
      <c r="AN608" s="397" t="str">
        <f t="shared" si="455"/>
        <v xml:space="preserve"> </v>
      </c>
      <c r="AO608" s="397" t="str">
        <f t="shared" si="456"/>
        <v xml:space="preserve"> </v>
      </c>
      <c r="AP608" s="397" t="str">
        <f t="shared" si="457"/>
        <v xml:space="preserve"> </v>
      </c>
      <c r="AQ608" s="397" t="str">
        <f t="shared" si="458"/>
        <v xml:space="preserve"> </v>
      </c>
      <c r="AR608" s="397" t="str">
        <f t="shared" si="459"/>
        <v xml:space="preserve"> </v>
      </c>
      <c r="AS608" s="397" t="str">
        <f t="shared" si="460"/>
        <v xml:space="preserve"> </v>
      </c>
      <c r="AT608" s="398" t="str">
        <f t="shared" si="461"/>
        <v xml:space="preserve"> </v>
      </c>
      <c r="AU608" s="379"/>
      <c r="AV608" s="395"/>
      <c r="AW608" s="472"/>
      <c r="AX608" s="400"/>
      <c r="AY608" s="395"/>
      <c r="AZ608" s="472"/>
      <c r="BA608" s="489" t="str">
        <f t="shared" si="462"/>
        <v xml:space="preserve"> </v>
      </c>
      <c r="BB608" s="397" t="str">
        <f t="shared" si="463"/>
        <v xml:space="preserve"> </v>
      </c>
      <c r="BC608" s="398" t="str">
        <f t="shared" si="464"/>
        <v xml:space="preserve"> </v>
      </c>
      <c r="BD608" s="401"/>
      <c r="BE608" s="402"/>
      <c r="BF608" s="472"/>
      <c r="BG608" s="403"/>
      <c r="BH608" s="402"/>
      <c r="BI608" s="472"/>
      <c r="BJ608" s="403"/>
      <c r="BK608" s="402"/>
      <c r="BL608" s="472"/>
      <c r="BM608" s="403"/>
      <c r="BN608" s="402"/>
      <c r="BO608" s="472"/>
      <c r="BP608" s="490" t="str">
        <f t="shared" si="465"/>
        <v/>
      </c>
      <c r="BQ608" s="475" t="str">
        <f t="shared" si="466"/>
        <v/>
      </c>
      <c r="BR608" s="405" t="str">
        <f t="shared" si="467"/>
        <v/>
      </c>
      <c r="BS608" s="605">
        <v>693</v>
      </c>
      <c r="BT608" s="553">
        <v>633</v>
      </c>
      <c r="BU608" s="553">
        <v>749</v>
      </c>
      <c r="BV608" s="553">
        <v>663</v>
      </c>
      <c r="BW608" s="553">
        <v>426</v>
      </c>
      <c r="BX608" s="554">
        <v>358</v>
      </c>
      <c r="BY608" s="573">
        <v>451</v>
      </c>
      <c r="BZ608" s="574">
        <v>441</v>
      </c>
      <c r="CA608" s="574">
        <v>455</v>
      </c>
      <c r="CB608" s="574">
        <v>376</v>
      </c>
      <c r="CC608" s="574">
        <v>472</v>
      </c>
      <c r="CD608" s="574">
        <v>276</v>
      </c>
      <c r="CE608" s="558">
        <v>268</v>
      </c>
      <c r="CF608" s="553">
        <v>107</v>
      </c>
      <c r="CG608" s="573"/>
      <c r="CH608" s="574"/>
      <c r="CI608" s="574"/>
      <c r="CJ608" s="574"/>
      <c r="CK608" s="574"/>
      <c r="CL608" s="553">
        <v>3</v>
      </c>
      <c r="CM608" s="558"/>
      <c r="CN608" s="472"/>
      <c r="CO608" s="489">
        <f t="shared" si="468"/>
        <v>451</v>
      </c>
      <c r="CP608" s="397">
        <f t="shared" si="469"/>
        <v>441</v>
      </c>
      <c r="CQ608" s="397">
        <f t="shared" si="470"/>
        <v>455</v>
      </c>
      <c r="CR608" s="397">
        <f t="shared" si="471"/>
        <v>376</v>
      </c>
      <c r="CS608" s="397">
        <f t="shared" si="472"/>
        <v>472</v>
      </c>
      <c r="CT608" s="397">
        <f t="shared" si="473"/>
        <v>273</v>
      </c>
      <c r="CU608" s="397">
        <f t="shared" si="474"/>
        <v>268</v>
      </c>
      <c r="CV608" s="491">
        <f t="shared" si="475"/>
        <v>107</v>
      </c>
      <c r="CW608" s="379">
        <v>120</v>
      </c>
      <c r="CX608" s="399">
        <v>92</v>
      </c>
      <c r="CY608" s="472">
        <v>40</v>
      </c>
      <c r="CZ608" s="400">
        <v>23</v>
      </c>
      <c r="DA608" s="399">
        <v>9</v>
      </c>
      <c r="DB608" s="472">
        <v>5</v>
      </c>
      <c r="DC608" s="404">
        <f t="shared" si="476"/>
        <v>130</v>
      </c>
      <c r="DD608" s="404">
        <f t="shared" si="477"/>
        <v>167</v>
      </c>
      <c r="DE608" s="405">
        <f t="shared" si="478"/>
        <v>62</v>
      </c>
      <c r="DF608" s="379">
        <v>138</v>
      </c>
      <c r="DG608" s="399">
        <v>125</v>
      </c>
      <c r="DH608" s="553">
        <v>64</v>
      </c>
      <c r="DI608" s="400">
        <v>229</v>
      </c>
      <c r="DJ608" s="399">
        <v>164</v>
      </c>
      <c r="DK608" s="553">
        <v>168</v>
      </c>
      <c r="DL608" s="400">
        <v>9</v>
      </c>
      <c r="DM608" s="399">
        <v>13</v>
      </c>
      <c r="DN608" s="553">
        <v>9</v>
      </c>
      <c r="DO608" s="400">
        <v>33</v>
      </c>
      <c r="DP608" s="399">
        <v>39</v>
      </c>
      <c r="DQ608" s="553">
        <v>33</v>
      </c>
      <c r="DR608" s="404">
        <f t="shared" si="479"/>
        <v>196</v>
      </c>
      <c r="DS608" s="404">
        <f t="shared" si="480"/>
        <v>295</v>
      </c>
      <c r="DT608" s="405">
        <f t="shared" si="481"/>
        <v>167</v>
      </c>
      <c r="EE608" s="411"/>
    </row>
    <row r="609" spans="1:135">
      <c r="A609" s="512" t="s">
        <v>511</v>
      </c>
      <c r="B609" s="511" t="s">
        <v>390</v>
      </c>
      <c r="C609" s="512">
        <v>229832</v>
      </c>
      <c r="D609" s="512">
        <v>10</v>
      </c>
      <c r="E609" s="395"/>
      <c r="F609" s="395"/>
      <c r="G609" s="395"/>
      <c r="H609" s="395"/>
      <c r="I609" s="472"/>
      <c r="J609" s="472"/>
      <c r="K609" s="394"/>
      <c r="L609" s="395"/>
      <c r="M609" s="395"/>
      <c r="N609" s="395"/>
      <c r="O609" s="396"/>
      <c r="P609" s="396"/>
      <c r="Q609" s="395"/>
      <c r="R609" s="395"/>
      <c r="S609" s="395"/>
      <c r="T609" s="395"/>
      <c r="U609" s="395"/>
      <c r="V609" s="472"/>
      <c r="W609" s="394"/>
      <c r="X609" s="395"/>
      <c r="Y609" s="395"/>
      <c r="Z609" s="395"/>
      <c r="AA609" s="396"/>
      <c r="AB609" s="396"/>
      <c r="AC609" s="395"/>
      <c r="AD609" s="395"/>
      <c r="AE609" s="395"/>
      <c r="AF609" s="395"/>
      <c r="AG609" s="395"/>
      <c r="AH609" s="472"/>
      <c r="AI609" s="489" t="str">
        <f t="shared" si="450"/>
        <v xml:space="preserve"> </v>
      </c>
      <c r="AJ609" s="397" t="str">
        <f t="shared" si="451"/>
        <v xml:space="preserve"> </v>
      </c>
      <c r="AK609" s="397" t="str">
        <f t="shared" si="452"/>
        <v xml:space="preserve"> </v>
      </c>
      <c r="AL609" s="397" t="str">
        <f t="shared" si="453"/>
        <v xml:space="preserve"> </v>
      </c>
      <c r="AM609" s="397" t="str">
        <f t="shared" si="454"/>
        <v xml:space="preserve"> </v>
      </c>
      <c r="AN609" s="397" t="str">
        <f t="shared" si="455"/>
        <v xml:space="preserve"> </v>
      </c>
      <c r="AO609" s="397" t="str">
        <f t="shared" si="456"/>
        <v xml:space="preserve"> </v>
      </c>
      <c r="AP609" s="397" t="str">
        <f t="shared" si="457"/>
        <v xml:space="preserve"> </v>
      </c>
      <c r="AQ609" s="397" t="str">
        <f t="shared" si="458"/>
        <v xml:space="preserve"> </v>
      </c>
      <c r="AR609" s="397" t="str">
        <f t="shared" si="459"/>
        <v xml:space="preserve"> </v>
      </c>
      <c r="AS609" s="397" t="str">
        <f t="shared" si="460"/>
        <v xml:space="preserve"> </v>
      </c>
      <c r="AT609" s="398" t="str">
        <f t="shared" si="461"/>
        <v xml:space="preserve"> </v>
      </c>
      <c r="AU609" s="379"/>
      <c r="AV609" s="395"/>
      <c r="AW609" s="472"/>
      <c r="AX609" s="400"/>
      <c r="AY609" s="395"/>
      <c r="AZ609" s="472"/>
      <c r="BA609" s="489" t="str">
        <f t="shared" si="462"/>
        <v xml:space="preserve"> </v>
      </c>
      <c r="BB609" s="397" t="str">
        <f t="shared" si="463"/>
        <v xml:space="preserve"> </v>
      </c>
      <c r="BC609" s="398" t="str">
        <f t="shared" si="464"/>
        <v xml:space="preserve"> </v>
      </c>
      <c r="BD609" s="401"/>
      <c r="BE609" s="402"/>
      <c r="BF609" s="472"/>
      <c r="BG609" s="403"/>
      <c r="BH609" s="402"/>
      <c r="BI609" s="472"/>
      <c r="BJ609" s="403"/>
      <c r="BK609" s="402"/>
      <c r="BL609" s="472"/>
      <c r="BM609" s="403"/>
      <c r="BN609" s="402"/>
      <c r="BO609" s="472"/>
      <c r="BP609" s="490" t="str">
        <f t="shared" si="465"/>
        <v/>
      </c>
      <c r="BQ609" s="475" t="str">
        <f t="shared" si="466"/>
        <v/>
      </c>
      <c r="BR609" s="405" t="str">
        <f t="shared" si="467"/>
        <v/>
      </c>
      <c r="BS609" s="605">
        <v>725</v>
      </c>
      <c r="BT609" s="553">
        <v>681</v>
      </c>
      <c r="BU609" s="553">
        <v>701</v>
      </c>
      <c r="BV609" s="553">
        <v>854</v>
      </c>
      <c r="BW609" s="553">
        <v>1091</v>
      </c>
      <c r="BX609" s="554">
        <v>1153</v>
      </c>
      <c r="BY609" s="573">
        <v>150</v>
      </c>
      <c r="BZ609" s="574">
        <v>127</v>
      </c>
      <c r="CA609" s="574">
        <v>175</v>
      </c>
      <c r="CB609" s="574">
        <v>138</v>
      </c>
      <c r="CC609" s="574">
        <v>161</v>
      </c>
      <c r="CD609" s="574">
        <v>172</v>
      </c>
      <c r="CE609" s="575">
        <v>268</v>
      </c>
      <c r="CF609" s="553">
        <v>250</v>
      </c>
      <c r="CG609" s="573"/>
      <c r="CH609" s="574"/>
      <c r="CI609" s="574"/>
      <c r="CJ609" s="574"/>
      <c r="CK609" s="574"/>
      <c r="CL609" s="553">
        <v>1</v>
      </c>
      <c r="CM609" s="558"/>
      <c r="CN609" s="472"/>
      <c r="CO609" s="489">
        <f t="shared" si="468"/>
        <v>150</v>
      </c>
      <c r="CP609" s="397">
        <f t="shared" si="469"/>
        <v>127</v>
      </c>
      <c r="CQ609" s="397">
        <f t="shared" si="470"/>
        <v>175</v>
      </c>
      <c r="CR609" s="397">
        <f t="shared" si="471"/>
        <v>138</v>
      </c>
      <c r="CS609" s="397">
        <f t="shared" si="472"/>
        <v>161</v>
      </c>
      <c r="CT609" s="397">
        <f t="shared" si="473"/>
        <v>171</v>
      </c>
      <c r="CU609" s="397">
        <f t="shared" si="474"/>
        <v>268</v>
      </c>
      <c r="CV609" s="491">
        <f t="shared" si="475"/>
        <v>250</v>
      </c>
      <c r="CW609" s="379">
        <v>85</v>
      </c>
      <c r="CX609" s="399">
        <v>111</v>
      </c>
      <c r="CY609" s="472">
        <v>104</v>
      </c>
      <c r="CZ609" s="400">
        <v>27</v>
      </c>
      <c r="DA609" s="492">
        <v>65</v>
      </c>
      <c r="DB609" s="472">
        <v>39</v>
      </c>
      <c r="DC609" s="404">
        <f t="shared" si="476"/>
        <v>59</v>
      </c>
      <c r="DD609" s="404">
        <f t="shared" si="477"/>
        <v>92</v>
      </c>
      <c r="DE609" s="405">
        <f t="shared" si="478"/>
        <v>107</v>
      </c>
      <c r="DF609" s="379">
        <v>34</v>
      </c>
      <c r="DG609" s="399">
        <v>44</v>
      </c>
      <c r="DH609" s="553">
        <v>39</v>
      </c>
      <c r="DI609" s="400">
        <v>38</v>
      </c>
      <c r="DJ609" s="399">
        <v>34</v>
      </c>
      <c r="DK609" s="553">
        <v>41</v>
      </c>
      <c r="DL609" s="400">
        <v>9</v>
      </c>
      <c r="DM609" s="399">
        <v>3</v>
      </c>
      <c r="DN609" s="553">
        <v>9</v>
      </c>
      <c r="DO609" s="400">
        <v>21</v>
      </c>
      <c r="DP609" s="399">
        <v>39</v>
      </c>
      <c r="DQ609" s="553">
        <v>54</v>
      </c>
      <c r="DR609" s="404">
        <f t="shared" si="479"/>
        <v>74</v>
      </c>
      <c r="DS609" s="404">
        <f t="shared" si="480"/>
        <v>75</v>
      </c>
      <c r="DT609" s="405">
        <f t="shared" si="481"/>
        <v>69</v>
      </c>
      <c r="EE609" s="411"/>
    </row>
    <row r="610" spans="1:135">
      <c r="A610" s="539" t="s">
        <v>448</v>
      </c>
      <c r="B610" s="673" t="s">
        <v>1031</v>
      </c>
      <c r="C610" s="543">
        <v>232186</v>
      </c>
      <c r="D610" s="674">
        <v>1</v>
      </c>
      <c r="E610" s="867">
        <v>2225</v>
      </c>
      <c r="F610" s="867">
        <v>2251</v>
      </c>
      <c r="G610" s="867">
        <v>2261</v>
      </c>
      <c r="H610" s="867">
        <v>2529</v>
      </c>
      <c r="I610" s="866">
        <v>2458</v>
      </c>
      <c r="J610" s="866">
        <v>2229</v>
      </c>
      <c r="K610" s="394">
        <v>1877</v>
      </c>
      <c r="L610" s="395">
        <v>1935</v>
      </c>
      <c r="M610" s="395">
        <v>2024</v>
      </c>
      <c r="N610" s="395">
        <v>2035</v>
      </c>
      <c r="O610" s="396">
        <v>2100</v>
      </c>
      <c r="P610" s="396">
        <v>2074</v>
      </c>
      <c r="Q610" s="395">
        <v>2163</v>
      </c>
      <c r="R610" s="395">
        <v>2192</v>
      </c>
      <c r="S610" s="395">
        <v>2210</v>
      </c>
      <c r="T610" s="395">
        <v>2458</v>
      </c>
      <c r="U610" s="540">
        <v>2414</v>
      </c>
      <c r="V610" s="472">
        <v>2190</v>
      </c>
      <c r="W610" s="394">
        <v>2</v>
      </c>
      <c r="X610" s="395">
        <v>5</v>
      </c>
      <c r="Y610" s="395">
        <v>2</v>
      </c>
      <c r="Z610" s="395">
        <v>4</v>
      </c>
      <c r="AA610" s="396">
        <v>2</v>
      </c>
      <c r="AB610" s="396">
        <v>3</v>
      </c>
      <c r="AC610" s="395"/>
      <c r="AD610" s="395"/>
      <c r="AE610" s="395"/>
      <c r="AF610" s="395"/>
      <c r="AG610" s="395"/>
      <c r="AH610" s="472"/>
      <c r="AI610" s="489">
        <f t="shared" si="450"/>
        <v>1875</v>
      </c>
      <c r="AJ610" s="397">
        <f t="shared" si="451"/>
        <v>1930</v>
      </c>
      <c r="AK610" s="397">
        <f t="shared" si="452"/>
        <v>2022</v>
      </c>
      <c r="AL610" s="397">
        <f t="shared" si="453"/>
        <v>2031</v>
      </c>
      <c r="AM610" s="397">
        <f t="shared" si="454"/>
        <v>2098</v>
      </c>
      <c r="AN610" s="397">
        <f t="shared" si="455"/>
        <v>2071</v>
      </c>
      <c r="AO610" s="397">
        <f t="shared" si="456"/>
        <v>2163</v>
      </c>
      <c r="AP610" s="397">
        <f t="shared" si="457"/>
        <v>2192</v>
      </c>
      <c r="AQ610" s="397">
        <f t="shared" si="458"/>
        <v>2210</v>
      </c>
      <c r="AR610" s="397">
        <f t="shared" si="459"/>
        <v>2458</v>
      </c>
      <c r="AS610" s="397">
        <f t="shared" si="460"/>
        <v>2414</v>
      </c>
      <c r="AT610" s="398">
        <f t="shared" si="461"/>
        <v>2190</v>
      </c>
      <c r="AU610" s="379">
        <v>2008</v>
      </c>
      <c r="AV610" s="541">
        <v>1959</v>
      </c>
      <c r="AW610" s="472">
        <v>1733</v>
      </c>
      <c r="AX610" s="400">
        <v>123</v>
      </c>
      <c r="AY610" s="541">
        <v>148</v>
      </c>
      <c r="AZ610" s="472">
        <v>130</v>
      </c>
      <c r="BA610" s="489">
        <f t="shared" si="462"/>
        <v>327</v>
      </c>
      <c r="BB610" s="397">
        <f t="shared" si="463"/>
        <v>307</v>
      </c>
      <c r="BC610" s="398">
        <f t="shared" si="464"/>
        <v>327</v>
      </c>
      <c r="BD610" s="401">
        <v>1168</v>
      </c>
      <c r="BE610" s="402">
        <v>1206</v>
      </c>
      <c r="BF610" s="472">
        <v>1317</v>
      </c>
      <c r="BG610" s="403">
        <v>1016</v>
      </c>
      <c r="BH610" s="541">
        <v>1024</v>
      </c>
      <c r="BI610" s="472">
        <v>1148</v>
      </c>
      <c r="BJ610" s="403">
        <v>121</v>
      </c>
      <c r="BK610" s="402">
        <v>128</v>
      </c>
      <c r="BL610" s="472">
        <v>111</v>
      </c>
      <c r="BM610" s="403">
        <v>391</v>
      </c>
      <c r="BN610" s="402">
        <v>314</v>
      </c>
      <c r="BO610" s="472">
        <v>320</v>
      </c>
      <c r="BP610" s="490">
        <f t="shared" si="465"/>
        <v>418</v>
      </c>
      <c r="BQ610" s="475">
        <f t="shared" si="466"/>
        <v>423</v>
      </c>
      <c r="BR610" s="405">
        <f t="shared" si="467"/>
        <v>415</v>
      </c>
      <c r="BS610" s="476"/>
      <c r="BT610" s="402"/>
      <c r="BU610" s="402"/>
      <c r="BV610" s="402"/>
      <c r="BW610" s="472"/>
      <c r="BX610" s="472"/>
      <c r="BY610" s="403"/>
      <c r="BZ610" s="402"/>
      <c r="CA610" s="402"/>
      <c r="CB610" s="402"/>
      <c r="CC610" s="402"/>
      <c r="CD610" s="402"/>
      <c r="CE610" s="402"/>
      <c r="CF610" s="472"/>
      <c r="CG610" s="403"/>
      <c r="CH610" s="399"/>
      <c r="CI610" s="402"/>
      <c r="CJ610" s="402"/>
      <c r="CK610" s="402"/>
      <c r="CL610" s="402"/>
      <c r="CM610" s="402"/>
      <c r="CN610" s="472"/>
      <c r="CO610" s="489" t="str">
        <f t="shared" si="468"/>
        <v/>
      </c>
      <c r="CP610" s="397" t="str">
        <f t="shared" si="469"/>
        <v/>
      </c>
      <c r="CQ610" s="397" t="str">
        <f t="shared" si="470"/>
        <v/>
      </c>
      <c r="CR610" s="397" t="str">
        <f t="shared" si="471"/>
        <v/>
      </c>
      <c r="CS610" s="397" t="str">
        <f t="shared" si="472"/>
        <v/>
      </c>
      <c r="CT610" s="397" t="str">
        <f t="shared" si="473"/>
        <v/>
      </c>
      <c r="CU610" s="397" t="str">
        <f t="shared" si="474"/>
        <v/>
      </c>
      <c r="CV610" s="491" t="str">
        <f t="shared" si="475"/>
        <v/>
      </c>
      <c r="CW610" s="379"/>
      <c r="CX610" s="399"/>
      <c r="CY610" s="472"/>
      <c r="CZ610" s="400"/>
      <c r="DA610" s="399"/>
      <c r="DB610" s="472"/>
      <c r="DC610" s="404" t="str">
        <f t="shared" si="476"/>
        <v/>
      </c>
      <c r="DD610" s="404" t="str">
        <f t="shared" si="477"/>
        <v/>
      </c>
      <c r="DE610" s="405" t="str">
        <f t="shared" si="478"/>
        <v/>
      </c>
      <c r="DF610" s="379"/>
      <c r="DG610" s="399"/>
      <c r="DH610" s="472"/>
      <c r="DI610" s="400"/>
      <c r="DJ610" s="399"/>
      <c r="DK610" s="472"/>
      <c r="DL610" s="400"/>
      <c r="DM610" s="399"/>
      <c r="DN610" s="472"/>
      <c r="DO610" s="400"/>
      <c r="DP610" s="399"/>
      <c r="DQ610" s="472"/>
      <c r="DR610" s="404" t="str">
        <f t="shared" si="479"/>
        <v/>
      </c>
      <c r="DS610" s="404" t="str">
        <f t="shared" si="480"/>
        <v/>
      </c>
      <c r="DT610" s="405" t="str">
        <f t="shared" si="481"/>
        <v/>
      </c>
      <c r="EE610" s="411"/>
    </row>
    <row r="611" spans="1:135">
      <c r="A611" s="539" t="s">
        <v>448</v>
      </c>
      <c r="B611" s="505" t="s">
        <v>1028</v>
      </c>
      <c r="C611" s="506">
        <v>234076</v>
      </c>
      <c r="D611" s="506">
        <v>1</v>
      </c>
      <c r="E611" s="867">
        <v>2999</v>
      </c>
      <c r="F611" s="867">
        <v>3101</v>
      </c>
      <c r="G611" s="867">
        <v>3096</v>
      </c>
      <c r="H611" s="867">
        <v>3112</v>
      </c>
      <c r="I611" s="866">
        <v>3091</v>
      </c>
      <c r="J611" s="866">
        <v>3248</v>
      </c>
      <c r="K611" s="394">
        <v>2822</v>
      </c>
      <c r="L611" s="395">
        <v>2903</v>
      </c>
      <c r="M611" s="395">
        <v>2903</v>
      </c>
      <c r="N611" s="395">
        <v>2922</v>
      </c>
      <c r="O611" s="396">
        <v>2924</v>
      </c>
      <c r="P611" s="396">
        <v>2975</v>
      </c>
      <c r="Q611" s="395">
        <v>2987</v>
      </c>
      <c r="R611" s="395">
        <v>3088</v>
      </c>
      <c r="S611" s="395">
        <v>3091</v>
      </c>
      <c r="T611" s="395">
        <v>3105</v>
      </c>
      <c r="U611" s="540">
        <v>3075</v>
      </c>
      <c r="V611" s="472">
        <v>3246</v>
      </c>
      <c r="W611" s="394">
        <v>1</v>
      </c>
      <c r="X611" s="395">
        <v>2</v>
      </c>
      <c r="Y611" s="395">
        <v>2</v>
      </c>
      <c r="Z611" s="395">
        <v>2</v>
      </c>
      <c r="AA611" s="396">
        <v>4</v>
      </c>
      <c r="AB611" s="396">
        <v>1</v>
      </c>
      <c r="AC611" s="395"/>
      <c r="AD611" s="395"/>
      <c r="AE611" s="395"/>
      <c r="AF611" s="395"/>
      <c r="AG611" s="395"/>
      <c r="AH611" s="472"/>
      <c r="AI611" s="489">
        <f t="shared" si="450"/>
        <v>2821</v>
      </c>
      <c r="AJ611" s="397">
        <f t="shared" si="451"/>
        <v>2901</v>
      </c>
      <c r="AK611" s="397">
        <f t="shared" si="452"/>
        <v>2901</v>
      </c>
      <c r="AL611" s="397">
        <f t="shared" si="453"/>
        <v>2920</v>
      </c>
      <c r="AM611" s="397">
        <f t="shared" si="454"/>
        <v>2920</v>
      </c>
      <c r="AN611" s="397">
        <f t="shared" si="455"/>
        <v>2974</v>
      </c>
      <c r="AO611" s="397">
        <f t="shared" si="456"/>
        <v>2987</v>
      </c>
      <c r="AP611" s="397">
        <f t="shared" si="457"/>
        <v>3088</v>
      </c>
      <c r="AQ611" s="397">
        <f t="shared" si="458"/>
        <v>3091</v>
      </c>
      <c r="AR611" s="397">
        <f t="shared" si="459"/>
        <v>3105</v>
      </c>
      <c r="AS611" s="397">
        <f t="shared" si="460"/>
        <v>3075</v>
      </c>
      <c r="AT611" s="398">
        <f t="shared" si="461"/>
        <v>3246</v>
      </c>
      <c r="AU611" s="379">
        <v>3007</v>
      </c>
      <c r="AV611" s="541">
        <v>2947</v>
      </c>
      <c r="AW611" s="472">
        <v>3128</v>
      </c>
      <c r="AX611" s="400">
        <v>20</v>
      </c>
      <c r="AY611" s="541">
        <v>28</v>
      </c>
      <c r="AZ611" s="472">
        <v>19</v>
      </c>
      <c r="BA611" s="489">
        <f t="shared" si="462"/>
        <v>78</v>
      </c>
      <c r="BB611" s="397">
        <f t="shared" si="463"/>
        <v>100</v>
      </c>
      <c r="BC611" s="398">
        <f t="shared" si="464"/>
        <v>99</v>
      </c>
      <c r="BD611" s="401">
        <v>2686</v>
      </c>
      <c r="BE611" s="402">
        <v>2772</v>
      </c>
      <c r="BF611" s="472">
        <v>2779</v>
      </c>
      <c r="BG611" s="403">
        <v>2590</v>
      </c>
      <c r="BH611" s="541">
        <v>2680</v>
      </c>
      <c r="BI611" s="472">
        <v>2686</v>
      </c>
      <c r="BJ611" s="403">
        <v>19</v>
      </c>
      <c r="BK611" s="402">
        <v>13</v>
      </c>
      <c r="BL611" s="472">
        <v>8</v>
      </c>
      <c r="BM611" s="403">
        <v>73</v>
      </c>
      <c r="BN611" s="402">
        <v>62</v>
      </c>
      <c r="BO611" s="472">
        <v>74</v>
      </c>
      <c r="BP611" s="490">
        <f t="shared" si="465"/>
        <v>142</v>
      </c>
      <c r="BQ611" s="475">
        <f t="shared" si="466"/>
        <v>127</v>
      </c>
      <c r="BR611" s="405">
        <f t="shared" si="467"/>
        <v>126</v>
      </c>
      <c r="BS611" s="476"/>
      <c r="BT611" s="402"/>
      <c r="BU611" s="402"/>
      <c r="BV611" s="402"/>
      <c r="BW611" s="472"/>
      <c r="BX611" s="472"/>
      <c r="BY611" s="403"/>
      <c r="BZ611" s="402"/>
      <c r="CA611" s="402"/>
      <c r="CB611" s="402"/>
      <c r="CC611" s="402"/>
      <c r="CD611" s="402"/>
      <c r="CE611" s="402"/>
      <c r="CF611" s="472"/>
      <c r="CG611" s="403"/>
      <c r="CH611" s="399"/>
      <c r="CI611" s="402"/>
      <c r="CJ611" s="402"/>
      <c r="CK611" s="402"/>
      <c r="CL611" s="402"/>
      <c r="CM611" s="402"/>
      <c r="CN611" s="472"/>
      <c r="CO611" s="489" t="str">
        <f t="shared" si="468"/>
        <v/>
      </c>
      <c r="CP611" s="397" t="str">
        <f t="shared" si="469"/>
        <v/>
      </c>
      <c r="CQ611" s="397" t="str">
        <f t="shared" si="470"/>
        <v/>
      </c>
      <c r="CR611" s="397" t="str">
        <f t="shared" si="471"/>
        <v/>
      </c>
      <c r="CS611" s="397" t="str">
        <f t="shared" si="472"/>
        <v/>
      </c>
      <c r="CT611" s="397" t="str">
        <f t="shared" si="473"/>
        <v/>
      </c>
      <c r="CU611" s="397" t="str">
        <f t="shared" si="474"/>
        <v/>
      </c>
      <c r="CV611" s="491" t="str">
        <f t="shared" si="475"/>
        <v/>
      </c>
      <c r="CW611" s="379"/>
      <c r="CX611" s="399"/>
      <c r="CY611" s="472"/>
      <c r="CZ611" s="400"/>
      <c r="DA611" s="399"/>
      <c r="DB611" s="472"/>
      <c r="DC611" s="404" t="str">
        <f t="shared" si="476"/>
        <v/>
      </c>
      <c r="DD611" s="404" t="str">
        <f t="shared" si="477"/>
        <v/>
      </c>
      <c r="DE611" s="405" t="str">
        <f t="shared" si="478"/>
        <v/>
      </c>
      <c r="DF611" s="379"/>
      <c r="DG611" s="399"/>
      <c r="DH611" s="472"/>
      <c r="DI611" s="400"/>
      <c r="DJ611" s="399"/>
      <c r="DK611" s="472"/>
      <c r="DL611" s="400"/>
      <c r="DM611" s="399"/>
      <c r="DN611" s="472"/>
      <c r="DO611" s="400"/>
      <c r="DP611" s="399"/>
      <c r="DQ611" s="472"/>
      <c r="DR611" s="404" t="str">
        <f t="shared" si="479"/>
        <v/>
      </c>
      <c r="DS611" s="404" t="str">
        <f t="shared" si="480"/>
        <v/>
      </c>
      <c r="DT611" s="405" t="str">
        <f t="shared" si="481"/>
        <v/>
      </c>
      <c r="EE611" s="411"/>
    </row>
    <row r="612" spans="1:135">
      <c r="A612" s="539" t="s">
        <v>448</v>
      </c>
      <c r="B612" s="505" t="s">
        <v>1029</v>
      </c>
      <c r="C612" s="506">
        <v>233921</v>
      </c>
      <c r="D612" s="506">
        <v>1</v>
      </c>
      <c r="E612" s="867">
        <v>4735</v>
      </c>
      <c r="F612" s="867">
        <v>4948</v>
      </c>
      <c r="G612" s="867">
        <v>4943</v>
      </c>
      <c r="H612" s="867">
        <v>5049</v>
      </c>
      <c r="I612" s="866">
        <v>5085</v>
      </c>
      <c r="J612" s="866">
        <v>5122</v>
      </c>
      <c r="K612" s="394">
        <v>4985</v>
      </c>
      <c r="L612" s="395">
        <v>4460</v>
      </c>
      <c r="M612" s="395">
        <v>4574</v>
      </c>
      <c r="N612" s="395">
        <v>4608</v>
      </c>
      <c r="O612" s="396">
        <v>4525</v>
      </c>
      <c r="P612" s="396">
        <v>4960</v>
      </c>
      <c r="Q612" s="395">
        <v>4663</v>
      </c>
      <c r="R612" s="395">
        <v>4860</v>
      </c>
      <c r="S612" s="395">
        <v>4878</v>
      </c>
      <c r="T612" s="395">
        <v>4976</v>
      </c>
      <c r="U612" s="540">
        <v>5030</v>
      </c>
      <c r="V612" s="472">
        <v>5119</v>
      </c>
      <c r="W612" s="394"/>
      <c r="X612" s="395">
        <v>0</v>
      </c>
      <c r="Y612" s="395"/>
      <c r="Z612" s="395"/>
      <c r="AA612" s="396">
        <v>0</v>
      </c>
      <c r="AB612" s="396">
        <v>0</v>
      </c>
      <c r="AC612" s="395"/>
      <c r="AD612" s="395"/>
      <c r="AE612" s="395"/>
      <c r="AF612" s="395"/>
      <c r="AG612" s="395"/>
      <c r="AH612" s="472"/>
      <c r="AI612" s="489">
        <f t="shared" si="450"/>
        <v>4985</v>
      </c>
      <c r="AJ612" s="397">
        <f t="shared" si="451"/>
        <v>4460</v>
      </c>
      <c r="AK612" s="397">
        <f t="shared" si="452"/>
        <v>4574</v>
      </c>
      <c r="AL612" s="397">
        <f t="shared" si="453"/>
        <v>4608</v>
      </c>
      <c r="AM612" s="397">
        <f t="shared" si="454"/>
        <v>4525</v>
      </c>
      <c r="AN612" s="397">
        <f t="shared" si="455"/>
        <v>4960</v>
      </c>
      <c r="AO612" s="397">
        <f t="shared" si="456"/>
        <v>4663</v>
      </c>
      <c r="AP612" s="397">
        <f t="shared" si="457"/>
        <v>4860</v>
      </c>
      <c r="AQ612" s="397">
        <f t="shared" si="458"/>
        <v>4878</v>
      </c>
      <c r="AR612" s="397">
        <f t="shared" si="459"/>
        <v>4976</v>
      </c>
      <c r="AS612" s="397">
        <f t="shared" si="460"/>
        <v>5030</v>
      </c>
      <c r="AT612" s="398">
        <f t="shared" si="461"/>
        <v>5119</v>
      </c>
      <c r="AU612" s="379">
        <v>4370</v>
      </c>
      <c r="AV612" s="541">
        <v>4648</v>
      </c>
      <c r="AW612" s="472">
        <v>4571</v>
      </c>
      <c r="AX612" s="400">
        <v>193</v>
      </c>
      <c r="AY612" s="541">
        <v>119</v>
      </c>
      <c r="AZ612" s="472">
        <v>148</v>
      </c>
      <c r="BA612" s="489">
        <f t="shared" si="462"/>
        <v>413</v>
      </c>
      <c r="BB612" s="397">
        <f t="shared" si="463"/>
        <v>263</v>
      </c>
      <c r="BC612" s="398">
        <f t="shared" si="464"/>
        <v>400</v>
      </c>
      <c r="BD612" s="401">
        <v>3586</v>
      </c>
      <c r="BE612" s="402">
        <v>3844</v>
      </c>
      <c r="BF612" s="472">
        <v>3661</v>
      </c>
      <c r="BG612" s="403">
        <v>3799</v>
      </c>
      <c r="BH612" s="541">
        <v>3380</v>
      </c>
      <c r="BI612" s="472">
        <v>3503</v>
      </c>
      <c r="BJ612" s="403">
        <v>79</v>
      </c>
      <c r="BK612" s="402">
        <v>95</v>
      </c>
      <c r="BL612" s="472">
        <v>93</v>
      </c>
      <c r="BM612" s="403">
        <v>342</v>
      </c>
      <c r="BN612" s="402">
        <v>369</v>
      </c>
      <c r="BO612" s="472">
        <v>316</v>
      </c>
      <c r="BP612" s="490">
        <f t="shared" si="465"/>
        <v>518</v>
      </c>
      <c r="BQ612" s="475">
        <f t="shared" si="466"/>
        <v>652</v>
      </c>
      <c r="BR612" s="405">
        <f t="shared" si="467"/>
        <v>593</v>
      </c>
      <c r="BS612" s="476"/>
      <c r="BT612" s="402"/>
      <c r="BU612" s="402"/>
      <c r="BV612" s="402"/>
      <c r="BW612" s="472"/>
      <c r="BX612" s="472"/>
      <c r="BY612" s="403"/>
      <c r="BZ612" s="402"/>
      <c r="CA612" s="402"/>
      <c r="CB612" s="402"/>
      <c r="CC612" s="402"/>
      <c r="CD612" s="402"/>
      <c r="CE612" s="402"/>
      <c r="CF612" s="472"/>
      <c r="CG612" s="403"/>
      <c r="CH612" s="399"/>
      <c r="CI612" s="402"/>
      <c r="CJ612" s="402"/>
      <c r="CK612" s="402"/>
      <c r="CL612" s="402"/>
      <c r="CM612" s="402"/>
      <c r="CN612" s="472"/>
      <c r="CO612" s="489" t="str">
        <f t="shared" si="468"/>
        <v/>
      </c>
      <c r="CP612" s="397" t="str">
        <f t="shared" si="469"/>
        <v/>
      </c>
      <c r="CQ612" s="397" t="str">
        <f t="shared" si="470"/>
        <v/>
      </c>
      <c r="CR612" s="397" t="str">
        <f t="shared" si="471"/>
        <v/>
      </c>
      <c r="CS612" s="397" t="str">
        <f t="shared" si="472"/>
        <v/>
      </c>
      <c r="CT612" s="397" t="str">
        <f t="shared" si="473"/>
        <v/>
      </c>
      <c r="CU612" s="397" t="str">
        <f t="shared" si="474"/>
        <v/>
      </c>
      <c r="CV612" s="491" t="str">
        <f t="shared" si="475"/>
        <v/>
      </c>
      <c r="CW612" s="379"/>
      <c r="CX612" s="399"/>
      <c r="CY612" s="472"/>
      <c r="CZ612" s="400"/>
      <c r="DA612" s="399"/>
      <c r="DB612" s="472"/>
      <c r="DC612" s="404" t="str">
        <f t="shared" si="476"/>
        <v/>
      </c>
      <c r="DD612" s="404" t="str">
        <f t="shared" si="477"/>
        <v/>
      </c>
      <c r="DE612" s="405" t="str">
        <f t="shared" si="478"/>
        <v/>
      </c>
      <c r="DF612" s="379"/>
      <c r="DG612" s="399"/>
      <c r="DH612" s="472"/>
      <c r="DI612" s="400"/>
      <c r="DJ612" s="399"/>
      <c r="DK612" s="472"/>
      <c r="DL612" s="400"/>
      <c r="DM612" s="399"/>
      <c r="DN612" s="472"/>
      <c r="DO612" s="400"/>
      <c r="DP612" s="399"/>
      <c r="DQ612" s="472"/>
      <c r="DR612" s="404" t="str">
        <f t="shared" si="479"/>
        <v/>
      </c>
      <c r="DS612" s="404" t="str">
        <f t="shared" si="480"/>
        <v/>
      </c>
      <c r="DT612" s="405" t="str">
        <f t="shared" si="481"/>
        <v/>
      </c>
      <c r="EE612" s="411"/>
    </row>
    <row r="613" spans="1:135">
      <c r="A613" s="539" t="s">
        <v>448</v>
      </c>
      <c r="B613" s="505" t="s">
        <v>1030</v>
      </c>
      <c r="C613" s="506">
        <v>231624</v>
      </c>
      <c r="D613" s="506">
        <v>2</v>
      </c>
      <c r="E613" s="867">
        <v>1320</v>
      </c>
      <c r="F613" s="867">
        <v>1326</v>
      </c>
      <c r="G613" s="867">
        <v>1341</v>
      </c>
      <c r="H613" s="867">
        <v>1344</v>
      </c>
      <c r="I613" s="866">
        <v>1349</v>
      </c>
      <c r="J613" s="866">
        <v>1346</v>
      </c>
      <c r="K613" s="394">
        <v>1329</v>
      </c>
      <c r="L613" s="395">
        <v>1328</v>
      </c>
      <c r="M613" s="395">
        <v>1291</v>
      </c>
      <c r="N613" s="395">
        <v>1299</v>
      </c>
      <c r="O613" s="396">
        <v>1348</v>
      </c>
      <c r="P613" s="396">
        <v>1359</v>
      </c>
      <c r="Q613" s="395">
        <v>1317</v>
      </c>
      <c r="R613" s="395">
        <v>1325</v>
      </c>
      <c r="S613" s="395">
        <v>1339</v>
      </c>
      <c r="T613" s="395">
        <v>1340</v>
      </c>
      <c r="U613" s="540">
        <v>1344</v>
      </c>
      <c r="V613" s="472">
        <v>1345</v>
      </c>
      <c r="W613" s="394">
        <v>1</v>
      </c>
      <c r="X613" s="395">
        <v>2</v>
      </c>
      <c r="Y613" s="395">
        <v>1</v>
      </c>
      <c r="Z613" s="395"/>
      <c r="AA613" s="396">
        <v>1</v>
      </c>
      <c r="AB613" s="396">
        <v>1</v>
      </c>
      <c r="AC613" s="395"/>
      <c r="AD613" s="395"/>
      <c r="AE613" s="395"/>
      <c r="AF613" s="395"/>
      <c r="AG613" s="395"/>
      <c r="AH613" s="472"/>
      <c r="AI613" s="489">
        <f t="shared" si="450"/>
        <v>1328</v>
      </c>
      <c r="AJ613" s="397">
        <f t="shared" si="451"/>
        <v>1326</v>
      </c>
      <c r="AK613" s="397">
        <f t="shared" si="452"/>
        <v>1290</v>
      </c>
      <c r="AL613" s="397">
        <f t="shared" si="453"/>
        <v>1299</v>
      </c>
      <c r="AM613" s="397">
        <f t="shared" si="454"/>
        <v>1347</v>
      </c>
      <c r="AN613" s="397">
        <f t="shared" si="455"/>
        <v>1358</v>
      </c>
      <c r="AO613" s="397">
        <f t="shared" si="456"/>
        <v>1317</v>
      </c>
      <c r="AP613" s="397">
        <f t="shared" si="457"/>
        <v>1325</v>
      </c>
      <c r="AQ613" s="397">
        <f t="shared" si="458"/>
        <v>1339</v>
      </c>
      <c r="AR613" s="397">
        <f t="shared" si="459"/>
        <v>1340</v>
      </c>
      <c r="AS613" s="397">
        <f t="shared" si="460"/>
        <v>1344</v>
      </c>
      <c r="AT613" s="398">
        <f t="shared" si="461"/>
        <v>1345</v>
      </c>
      <c r="AU613" s="379">
        <v>1256</v>
      </c>
      <c r="AV613" s="541">
        <v>1242</v>
      </c>
      <c r="AW613" s="472">
        <v>1224</v>
      </c>
      <c r="AX613" s="400">
        <v>22</v>
      </c>
      <c r="AY613" s="541">
        <v>24</v>
      </c>
      <c r="AZ613" s="472">
        <v>23</v>
      </c>
      <c r="BA613" s="489">
        <f t="shared" si="462"/>
        <v>62</v>
      </c>
      <c r="BB613" s="397">
        <f t="shared" si="463"/>
        <v>78</v>
      </c>
      <c r="BC613" s="398">
        <f t="shared" si="464"/>
        <v>98</v>
      </c>
      <c r="BD613" s="401">
        <v>1226</v>
      </c>
      <c r="BE613" s="402">
        <v>1243</v>
      </c>
      <c r="BF613" s="472">
        <v>1197</v>
      </c>
      <c r="BG613" s="403">
        <v>1205</v>
      </c>
      <c r="BH613" s="541">
        <v>1201</v>
      </c>
      <c r="BI613" s="472">
        <v>1164</v>
      </c>
      <c r="BJ613" s="403">
        <v>6</v>
      </c>
      <c r="BK613" s="402">
        <v>4</v>
      </c>
      <c r="BL613" s="472">
        <v>2</v>
      </c>
      <c r="BM613" s="403">
        <v>56</v>
      </c>
      <c r="BN613" s="402">
        <v>76</v>
      </c>
      <c r="BO613" s="472">
        <v>62</v>
      </c>
      <c r="BP613" s="490">
        <f t="shared" si="465"/>
        <v>59</v>
      </c>
      <c r="BQ613" s="475">
        <f t="shared" si="466"/>
        <v>35</v>
      </c>
      <c r="BR613" s="405">
        <f t="shared" si="467"/>
        <v>56</v>
      </c>
      <c r="BS613" s="476"/>
      <c r="BT613" s="402"/>
      <c r="BU613" s="402"/>
      <c r="BV613" s="402"/>
      <c r="BW613" s="472"/>
      <c r="BX613" s="472"/>
      <c r="BY613" s="403"/>
      <c r="BZ613" s="402"/>
      <c r="CA613" s="402"/>
      <c r="CB613" s="402"/>
      <c r="CC613" s="402"/>
      <c r="CD613" s="402"/>
      <c r="CE613" s="402"/>
      <c r="CF613" s="472"/>
      <c r="CG613" s="403"/>
      <c r="CH613" s="399"/>
      <c r="CI613" s="402"/>
      <c r="CJ613" s="402"/>
      <c r="CK613" s="402"/>
      <c r="CL613" s="402"/>
      <c r="CM613" s="402"/>
      <c r="CN613" s="472"/>
      <c r="CO613" s="489" t="str">
        <f t="shared" si="468"/>
        <v/>
      </c>
      <c r="CP613" s="397" t="str">
        <f t="shared" si="469"/>
        <v/>
      </c>
      <c r="CQ613" s="397" t="str">
        <f t="shared" si="470"/>
        <v/>
      </c>
      <c r="CR613" s="397" t="str">
        <f t="shared" si="471"/>
        <v/>
      </c>
      <c r="CS613" s="397" t="str">
        <f t="shared" si="472"/>
        <v/>
      </c>
      <c r="CT613" s="397" t="str">
        <f t="shared" si="473"/>
        <v/>
      </c>
      <c r="CU613" s="397" t="str">
        <f t="shared" si="474"/>
        <v/>
      </c>
      <c r="CV613" s="491" t="str">
        <f t="shared" si="475"/>
        <v/>
      </c>
      <c r="CW613" s="379"/>
      <c r="CX613" s="399"/>
      <c r="CY613" s="472"/>
      <c r="CZ613" s="400"/>
      <c r="DA613" s="399"/>
      <c r="DB613" s="472"/>
      <c r="DC613" s="404" t="str">
        <f t="shared" si="476"/>
        <v/>
      </c>
      <c r="DD613" s="404" t="str">
        <f t="shared" si="477"/>
        <v/>
      </c>
      <c r="DE613" s="405" t="str">
        <f t="shared" si="478"/>
        <v/>
      </c>
      <c r="DF613" s="379"/>
      <c r="DG613" s="399"/>
      <c r="DH613" s="472"/>
      <c r="DI613" s="400"/>
      <c r="DJ613" s="399"/>
      <c r="DK613" s="472"/>
      <c r="DL613" s="400"/>
      <c r="DM613" s="399"/>
      <c r="DN613" s="472"/>
      <c r="DO613" s="400"/>
      <c r="DP613" s="399"/>
      <c r="DQ613" s="472"/>
      <c r="DR613" s="404" t="str">
        <f t="shared" si="479"/>
        <v/>
      </c>
      <c r="DS613" s="404" t="str">
        <f t="shared" si="480"/>
        <v/>
      </c>
      <c r="DT613" s="405" t="str">
        <f t="shared" si="481"/>
        <v/>
      </c>
      <c r="EE613" s="411"/>
    </row>
    <row r="614" spans="1:135">
      <c r="A614" s="539" t="s">
        <v>448</v>
      </c>
      <c r="B614" s="542" t="s">
        <v>1032</v>
      </c>
      <c r="C614" s="543">
        <v>232982</v>
      </c>
      <c r="D614" s="653">
        <v>2</v>
      </c>
      <c r="E614" s="867">
        <v>1754</v>
      </c>
      <c r="F614" s="867">
        <v>2051</v>
      </c>
      <c r="G614" s="867">
        <v>1953</v>
      </c>
      <c r="H614" s="867">
        <v>2094</v>
      </c>
      <c r="I614" s="866">
        <v>2094</v>
      </c>
      <c r="J614" s="866">
        <v>2562</v>
      </c>
      <c r="K614" s="394">
        <v>1480</v>
      </c>
      <c r="L614" s="395">
        <v>1468</v>
      </c>
      <c r="M614" s="395">
        <v>1562</v>
      </c>
      <c r="N614" s="395">
        <v>1504</v>
      </c>
      <c r="O614" s="396">
        <v>1407</v>
      </c>
      <c r="P614" s="396">
        <v>1504</v>
      </c>
      <c r="Q614" s="395">
        <v>1701</v>
      </c>
      <c r="R614" s="395">
        <v>2001</v>
      </c>
      <c r="S614" s="395">
        <v>1918</v>
      </c>
      <c r="T614" s="395">
        <v>2055</v>
      </c>
      <c r="U614" s="540">
        <v>2058</v>
      </c>
      <c r="V614" s="472">
        <v>2507</v>
      </c>
      <c r="W614" s="394">
        <v>2</v>
      </c>
      <c r="X614" s="395">
        <v>4</v>
      </c>
      <c r="Y614" s="395">
        <v>1</v>
      </c>
      <c r="Z614" s="395">
        <v>4</v>
      </c>
      <c r="AA614" s="396">
        <v>1</v>
      </c>
      <c r="AB614" s="396">
        <v>2</v>
      </c>
      <c r="AC614" s="395"/>
      <c r="AD614" s="395"/>
      <c r="AE614" s="395"/>
      <c r="AF614" s="395"/>
      <c r="AG614" s="395"/>
      <c r="AH614" s="472"/>
      <c r="AI614" s="489">
        <f t="shared" si="450"/>
        <v>1478</v>
      </c>
      <c r="AJ614" s="397">
        <f t="shared" si="451"/>
        <v>1464</v>
      </c>
      <c r="AK614" s="397">
        <f t="shared" si="452"/>
        <v>1561</v>
      </c>
      <c r="AL614" s="397">
        <f t="shared" si="453"/>
        <v>1500</v>
      </c>
      <c r="AM614" s="397">
        <f t="shared" si="454"/>
        <v>1406</v>
      </c>
      <c r="AN614" s="397">
        <f t="shared" si="455"/>
        <v>1502</v>
      </c>
      <c r="AO614" s="397">
        <f t="shared" si="456"/>
        <v>1701</v>
      </c>
      <c r="AP614" s="397">
        <f t="shared" si="457"/>
        <v>2001</v>
      </c>
      <c r="AQ614" s="397">
        <f t="shared" si="458"/>
        <v>1918</v>
      </c>
      <c r="AR614" s="397">
        <f t="shared" si="459"/>
        <v>2055</v>
      </c>
      <c r="AS614" s="397">
        <f t="shared" si="460"/>
        <v>2058</v>
      </c>
      <c r="AT614" s="398">
        <f t="shared" si="461"/>
        <v>2507</v>
      </c>
      <c r="AU614" s="379">
        <v>1552</v>
      </c>
      <c r="AV614" s="541">
        <v>1483</v>
      </c>
      <c r="AW614" s="472">
        <v>1998</v>
      </c>
      <c r="AX614" s="400">
        <v>190</v>
      </c>
      <c r="AY614" s="541">
        <v>237</v>
      </c>
      <c r="AZ614" s="472">
        <v>239</v>
      </c>
      <c r="BA614" s="489">
        <f t="shared" si="462"/>
        <v>313</v>
      </c>
      <c r="BB614" s="397">
        <f t="shared" si="463"/>
        <v>338</v>
      </c>
      <c r="BC614" s="398">
        <f t="shared" si="464"/>
        <v>270</v>
      </c>
      <c r="BD614" s="401">
        <v>692</v>
      </c>
      <c r="BE614" s="402">
        <v>729</v>
      </c>
      <c r="BF614" s="472">
        <v>825</v>
      </c>
      <c r="BG614" s="403">
        <v>661</v>
      </c>
      <c r="BH614" s="541">
        <v>639</v>
      </c>
      <c r="BI614" s="472">
        <v>776</v>
      </c>
      <c r="BJ614" s="403">
        <v>84</v>
      </c>
      <c r="BK614" s="402">
        <v>91</v>
      </c>
      <c r="BL614" s="472">
        <v>114</v>
      </c>
      <c r="BM614" s="403">
        <v>290</v>
      </c>
      <c r="BN614" s="402">
        <v>327</v>
      </c>
      <c r="BO614" s="472">
        <v>359</v>
      </c>
      <c r="BP614" s="490">
        <f t="shared" si="465"/>
        <v>340</v>
      </c>
      <c r="BQ614" s="475">
        <f t="shared" si="466"/>
        <v>355</v>
      </c>
      <c r="BR614" s="405">
        <f t="shared" si="467"/>
        <v>403</v>
      </c>
      <c r="BS614" s="476"/>
      <c r="BT614" s="402"/>
      <c r="BU614" s="402"/>
      <c r="BV614" s="402"/>
      <c r="BW614" s="472"/>
      <c r="BX614" s="472"/>
      <c r="BY614" s="403"/>
      <c r="BZ614" s="402"/>
      <c r="CA614" s="402"/>
      <c r="CB614" s="402"/>
      <c r="CC614" s="402"/>
      <c r="CD614" s="402"/>
      <c r="CE614" s="402"/>
      <c r="CF614" s="472"/>
      <c r="CG614" s="403"/>
      <c r="CH614" s="399"/>
      <c r="CI614" s="402"/>
      <c r="CJ614" s="402"/>
      <c r="CK614" s="402"/>
      <c r="CL614" s="402"/>
      <c r="CM614" s="402"/>
      <c r="CN614" s="472"/>
      <c r="CO614" s="489" t="str">
        <f t="shared" si="468"/>
        <v/>
      </c>
      <c r="CP614" s="397" t="str">
        <f t="shared" si="469"/>
        <v/>
      </c>
      <c r="CQ614" s="397" t="str">
        <f t="shared" si="470"/>
        <v/>
      </c>
      <c r="CR614" s="397" t="str">
        <f t="shared" si="471"/>
        <v/>
      </c>
      <c r="CS614" s="397" t="str">
        <f t="shared" si="472"/>
        <v/>
      </c>
      <c r="CT614" s="397" t="str">
        <f t="shared" si="473"/>
        <v/>
      </c>
      <c r="CU614" s="397" t="str">
        <f t="shared" si="474"/>
        <v/>
      </c>
      <c r="CV614" s="491" t="str">
        <f t="shared" si="475"/>
        <v/>
      </c>
      <c r="CW614" s="379"/>
      <c r="CX614" s="399"/>
      <c r="CY614" s="472"/>
      <c r="CZ614" s="400"/>
      <c r="DA614" s="399"/>
      <c r="DB614" s="472"/>
      <c r="DC614" s="404" t="str">
        <f t="shared" si="476"/>
        <v/>
      </c>
      <c r="DD614" s="404" t="str">
        <f t="shared" si="477"/>
        <v/>
      </c>
      <c r="DE614" s="405" t="str">
        <f t="shared" si="478"/>
        <v/>
      </c>
      <c r="DF614" s="379"/>
      <c r="DG614" s="399"/>
      <c r="DH614" s="472"/>
      <c r="DI614" s="400"/>
      <c r="DJ614" s="399"/>
      <c r="DK614" s="472"/>
      <c r="DL614" s="400"/>
      <c r="DM614" s="399"/>
      <c r="DN614" s="472"/>
      <c r="DO614" s="400"/>
      <c r="DP614" s="399"/>
      <c r="DQ614" s="472"/>
      <c r="DR614" s="404" t="str">
        <f t="shared" si="479"/>
        <v/>
      </c>
      <c r="DS614" s="404" t="str">
        <f t="shared" si="480"/>
        <v/>
      </c>
      <c r="DT614" s="405" t="str">
        <f t="shared" si="481"/>
        <v/>
      </c>
      <c r="EE614" s="411"/>
    </row>
    <row r="615" spans="1:135">
      <c r="A615" s="539" t="s">
        <v>448</v>
      </c>
      <c r="B615" s="505" t="s">
        <v>1033</v>
      </c>
      <c r="C615" s="506">
        <v>234030</v>
      </c>
      <c r="D615" s="506">
        <v>2</v>
      </c>
      <c r="E615" s="867">
        <v>3048</v>
      </c>
      <c r="F615" s="867">
        <v>3326</v>
      </c>
      <c r="G615" s="867">
        <v>3364</v>
      </c>
      <c r="H615" s="867">
        <v>3540</v>
      </c>
      <c r="I615" s="866">
        <v>3540</v>
      </c>
      <c r="J615" s="866">
        <v>3885</v>
      </c>
      <c r="K615" s="394">
        <v>1876</v>
      </c>
      <c r="L615" s="395">
        <v>2179</v>
      </c>
      <c r="M615" s="395">
        <v>2141</v>
      </c>
      <c r="N615" s="395">
        <v>2410</v>
      </c>
      <c r="O615" s="396">
        <v>2673</v>
      </c>
      <c r="P615" s="396">
        <v>2675</v>
      </c>
      <c r="Q615" s="395">
        <v>3017</v>
      </c>
      <c r="R615" s="395">
        <v>3276</v>
      </c>
      <c r="S615" s="395">
        <v>3321</v>
      </c>
      <c r="T615" s="395">
        <v>3481</v>
      </c>
      <c r="U615" s="540">
        <v>3499</v>
      </c>
      <c r="V615" s="472">
        <v>3859</v>
      </c>
      <c r="W615" s="394">
        <v>1</v>
      </c>
      <c r="X615" s="395">
        <v>4</v>
      </c>
      <c r="Y615" s="395"/>
      <c r="Z615" s="395">
        <v>2</v>
      </c>
      <c r="AA615" s="396">
        <v>3</v>
      </c>
      <c r="AB615" s="396">
        <v>0</v>
      </c>
      <c r="AC615" s="395"/>
      <c r="AD615" s="395"/>
      <c r="AE615" s="395"/>
      <c r="AF615" s="395"/>
      <c r="AG615" s="395"/>
      <c r="AH615" s="472"/>
      <c r="AI615" s="489">
        <f t="shared" si="450"/>
        <v>1875</v>
      </c>
      <c r="AJ615" s="397">
        <f t="shared" si="451"/>
        <v>2175</v>
      </c>
      <c r="AK615" s="397">
        <f t="shared" si="452"/>
        <v>2141</v>
      </c>
      <c r="AL615" s="397">
        <f t="shared" si="453"/>
        <v>2408</v>
      </c>
      <c r="AM615" s="397">
        <f t="shared" si="454"/>
        <v>2670</v>
      </c>
      <c r="AN615" s="397">
        <f t="shared" si="455"/>
        <v>2675</v>
      </c>
      <c r="AO615" s="397">
        <f t="shared" si="456"/>
        <v>3017</v>
      </c>
      <c r="AP615" s="397">
        <f t="shared" si="457"/>
        <v>3276</v>
      </c>
      <c r="AQ615" s="397">
        <f t="shared" si="458"/>
        <v>3321</v>
      </c>
      <c r="AR615" s="397">
        <f t="shared" si="459"/>
        <v>3481</v>
      </c>
      <c r="AS615" s="397">
        <f t="shared" si="460"/>
        <v>3499</v>
      </c>
      <c r="AT615" s="398">
        <f t="shared" si="461"/>
        <v>3859</v>
      </c>
      <c r="AU615" s="379">
        <v>2842</v>
      </c>
      <c r="AV615" s="541">
        <v>2886</v>
      </c>
      <c r="AW615" s="472">
        <v>3120</v>
      </c>
      <c r="AX615" s="400">
        <v>259</v>
      </c>
      <c r="AY615" s="541">
        <v>215</v>
      </c>
      <c r="AZ615" s="472">
        <v>267</v>
      </c>
      <c r="BA615" s="489">
        <f t="shared" si="462"/>
        <v>380</v>
      </c>
      <c r="BB615" s="397">
        <f t="shared" si="463"/>
        <v>398</v>
      </c>
      <c r="BC615" s="398">
        <f t="shared" si="464"/>
        <v>472</v>
      </c>
      <c r="BD615" s="401">
        <v>1208</v>
      </c>
      <c r="BE615" s="402">
        <v>1260</v>
      </c>
      <c r="BF615" s="472">
        <v>1496</v>
      </c>
      <c r="BG615" s="403">
        <v>840</v>
      </c>
      <c r="BH615" s="541">
        <v>1014</v>
      </c>
      <c r="BI615" s="472">
        <v>970</v>
      </c>
      <c r="BJ615" s="403">
        <v>157</v>
      </c>
      <c r="BK615" s="402">
        <v>154</v>
      </c>
      <c r="BL615" s="472">
        <v>152</v>
      </c>
      <c r="BM615" s="403">
        <v>669</v>
      </c>
      <c r="BN615" s="402">
        <v>634</v>
      </c>
      <c r="BO615" s="472">
        <v>907</v>
      </c>
      <c r="BP615" s="490">
        <f t="shared" si="465"/>
        <v>636</v>
      </c>
      <c r="BQ615" s="475">
        <f t="shared" si="466"/>
        <v>627</v>
      </c>
      <c r="BR615" s="405">
        <f t="shared" si="467"/>
        <v>462</v>
      </c>
      <c r="BS615" s="476"/>
      <c r="BT615" s="402"/>
      <c r="BU615" s="402"/>
      <c r="BV615" s="402"/>
      <c r="BW615" s="472"/>
      <c r="BX615" s="472"/>
      <c r="BY615" s="403"/>
      <c r="BZ615" s="402"/>
      <c r="CA615" s="402"/>
      <c r="CB615" s="402"/>
      <c r="CC615" s="402"/>
      <c r="CD615" s="402"/>
      <c r="CE615" s="402"/>
      <c r="CF615" s="472"/>
      <c r="CG615" s="403"/>
      <c r="CH615" s="399"/>
      <c r="CI615" s="402"/>
      <c r="CJ615" s="402"/>
      <c r="CK615" s="402"/>
      <c r="CL615" s="402"/>
      <c r="CM615" s="402"/>
      <c r="CN615" s="472"/>
      <c r="CO615" s="489" t="str">
        <f t="shared" si="468"/>
        <v/>
      </c>
      <c r="CP615" s="397" t="str">
        <f t="shared" si="469"/>
        <v/>
      </c>
      <c r="CQ615" s="397" t="str">
        <f t="shared" si="470"/>
        <v/>
      </c>
      <c r="CR615" s="397" t="str">
        <f t="shared" si="471"/>
        <v/>
      </c>
      <c r="CS615" s="397" t="str">
        <f t="shared" si="472"/>
        <v/>
      </c>
      <c r="CT615" s="397" t="str">
        <f t="shared" si="473"/>
        <v/>
      </c>
      <c r="CU615" s="397" t="str">
        <f t="shared" si="474"/>
        <v/>
      </c>
      <c r="CV615" s="491" t="str">
        <f t="shared" si="475"/>
        <v/>
      </c>
      <c r="CW615" s="379"/>
      <c r="CX615" s="399"/>
      <c r="CY615" s="472"/>
      <c r="CZ615" s="400"/>
      <c r="DA615" s="399"/>
      <c r="DB615" s="472"/>
      <c r="DC615" s="404" t="str">
        <f t="shared" si="476"/>
        <v/>
      </c>
      <c r="DD615" s="404" t="str">
        <f t="shared" si="477"/>
        <v/>
      </c>
      <c r="DE615" s="405" t="str">
        <f t="shared" si="478"/>
        <v/>
      </c>
      <c r="DF615" s="379"/>
      <c r="DG615" s="399"/>
      <c r="DH615" s="472"/>
      <c r="DI615" s="400"/>
      <c r="DJ615" s="399"/>
      <c r="DK615" s="472"/>
      <c r="DL615" s="400"/>
      <c r="DM615" s="399"/>
      <c r="DN615" s="472"/>
      <c r="DO615" s="400"/>
      <c r="DP615" s="399"/>
      <c r="DQ615" s="472"/>
      <c r="DR615" s="404" t="str">
        <f t="shared" si="479"/>
        <v/>
      </c>
      <c r="DS615" s="404" t="str">
        <f t="shared" si="480"/>
        <v/>
      </c>
      <c r="DT615" s="405" t="str">
        <f t="shared" si="481"/>
        <v/>
      </c>
      <c r="EE615" s="411"/>
    </row>
    <row r="616" spans="1:135">
      <c r="A616" s="539" t="s">
        <v>448</v>
      </c>
      <c r="B616" s="505" t="s">
        <v>1034</v>
      </c>
      <c r="C616" s="506">
        <v>232423</v>
      </c>
      <c r="D616" s="506">
        <v>3</v>
      </c>
      <c r="E616" s="867">
        <v>3283</v>
      </c>
      <c r="F616" s="867">
        <v>3388</v>
      </c>
      <c r="G616" s="867">
        <v>3285</v>
      </c>
      <c r="H616" s="867">
        <v>3798</v>
      </c>
      <c r="I616" s="866">
        <v>3748</v>
      </c>
      <c r="J616" s="866">
        <v>3867</v>
      </c>
      <c r="K616" s="394">
        <v>3258</v>
      </c>
      <c r="L616" s="395">
        <v>3059</v>
      </c>
      <c r="M616" s="395">
        <v>2971</v>
      </c>
      <c r="N616" s="395">
        <v>3039</v>
      </c>
      <c r="O616" s="396">
        <v>3223</v>
      </c>
      <c r="P616" s="396">
        <v>3244</v>
      </c>
      <c r="Q616" s="395">
        <v>3283</v>
      </c>
      <c r="R616" s="395">
        <v>3386</v>
      </c>
      <c r="S616" s="395">
        <v>3281</v>
      </c>
      <c r="T616" s="395">
        <v>3796</v>
      </c>
      <c r="U616" s="540">
        <v>3745</v>
      </c>
      <c r="V616" s="472">
        <v>3864</v>
      </c>
      <c r="W616" s="394"/>
      <c r="X616" s="395">
        <v>0</v>
      </c>
      <c r="Y616" s="395"/>
      <c r="Z616" s="395"/>
      <c r="AA616" s="396">
        <v>0</v>
      </c>
      <c r="AB616" s="396">
        <v>0</v>
      </c>
      <c r="AC616" s="395"/>
      <c r="AD616" s="395"/>
      <c r="AE616" s="395"/>
      <c r="AF616" s="395"/>
      <c r="AG616" s="395"/>
      <c r="AH616" s="472"/>
      <c r="AI616" s="489">
        <f t="shared" si="450"/>
        <v>3258</v>
      </c>
      <c r="AJ616" s="397">
        <f t="shared" si="451"/>
        <v>3059</v>
      </c>
      <c r="AK616" s="397">
        <f t="shared" si="452"/>
        <v>2971</v>
      </c>
      <c r="AL616" s="397">
        <f t="shared" si="453"/>
        <v>3039</v>
      </c>
      <c r="AM616" s="397">
        <f t="shared" si="454"/>
        <v>3223</v>
      </c>
      <c r="AN616" s="397">
        <f t="shared" si="455"/>
        <v>3244</v>
      </c>
      <c r="AO616" s="397">
        <f t="shared" si="456"/>
        <v>3283</v>
      </c>
      <c r="AP616" s="397">
        <f t="shared" si="457"/>
        <v>3386</v>
      </c>
      <c r="AQ616" s="397">
        <f t="shared" si="458"/>
        <v>3281</v>
      </c>
      <c r="AR616" s="397">
        <f t="shared" si="459"/>
        <v>3796</v>
      </c>
      <c r="AS616" s="397">
        <f t="shared" si="460"/>
        <v>3745</v>
      </c>
      <c r="AT616" s="398">
        <f t="shared" si="461"/>
        <v>3864</v>
      </c>
      <c r="AU616" s="379">
        <v>3478</v>
      </c>
      <c r="AV616" s="541">
        <v>3384</v>
      </c>
      <c r="AW616" s="472">
        <v>3522</v>
      </c>
      <c r="AX616" s="400">
        <v>123</v>
      </c>
      <c r="AY616" s="541">
        <v>144</v>
      </c>
      <c r="AZ616" s="472">
        <v>113</v>
      </c>
      <c r="BA616" s="489">
        <f t="shared" si="462"/>
        <v>195</v>
      </c>
      <c r="BB616" s="397">
        <f t="shared" si="463"/>
        <v>217</v>
      </c>
      <c r="BC616" s="398">
        <f t="shared" si="464"/>
        <v>229</v>
      </c>
      <c r="BD616" s="401">
        <v>2572</v>
      </c>
      <c r="BE616" s="402">
        <v>2635</v>
      </c>
      <c r="BF616" s="472">
        <v>2704</v>
      </c>
      <c r="BG616" s="403">
        <v>2582</v>
      </c>
      <c r="BH616" s="541">
        <v>2479</v>
      </c>
      <c r="BI616" s="472">
        <v>2414</v>
      </c>
      <c r="BJ616" s="403">
        <v>26</v>
      </c>
      <c r="BK616" s="402">
        <v>38</v>
      </c>
      <c r="BL616" s="472">
        <v>31</v>
      </c>
      <c r="BM616" s="403">
        <v>282</v>
      </c>
      <c r="BN616" s="402">
        <v>246</v>
      </c>
      <c r="BO616" s="472">
        <v>237</v>
      </c>
      <c r="BP616" s="490">
        <f t="shared" si="465"/>
        <v>343</v>
      </c>
      <c r="BQ616" s="475">
        <f t="shared" si="466"/>
        <v>325</v>
      </c>
      <c r="BR616" s="405">
        <f t="shared" si="467"/>
        <v>311</v>
      </c>
      <c r="BS616" s="476"/>
      <c r="BT616" s="402"/>
      <c r="BU616" s="402"/>
      <c r="BV616" s="402"/>
      <c r="BW616" s="472"/>
      <c r="BX616" s="472"/>
      <c r="BY616" s="403"/>
      <c r="BZ616" s="402"/>
      <c r="CA616" s="402"/>
      <c r="CB616" s="402"/>
      <c r="CC616" s="402"/>
      <c r="CD616" s="402"/>
      <c r="CE616" s="402"/>
      <c r="CF616" s="472"/>
      <c r="CG616" s="403"/>
      <c r="CH616" s="399"/>
      <c r="CI616" s="402"/>
      <c r="CJ616" s="402"/>
      <c r="CK616" s="402"/>
      <c r="CL616" s="402"/>
      <c r="CM616" s="402"/>
      <c r="CN616" s="472"/>
      <c r="CO616" s="489" t="str">
        <f t="shared" si="468"/>
        <v/>
      </c>
      <c r="CP616" s="397" t="str">
        <f t="shared" si="469"/>
        <v/>
      </c>
      <c r="CQ616" s="397" t="str">
        <f t="shared" si="470"/>
        <v/>
      </c>
      <c r="CR616" s="397" t="str">
        <f t="shared" si="471"/>
        <v/>
      </c>
      <c r="CS616" s="397" t="str">
        <f t="shared" si="472"/>
        <v/>
      </c>
      <c r="CT616" s="397" t="str">
        <f t="shared" si="473"/>
        <v/>
      </c>
      <c r="CU616" s="397" t="str">
        <f t="shared" si="474"/>
        <v/>
      </c>
      <c r="CV616" s="491" t="str">
        <f t="shared" si="475"/>
        <v/>
      </c>
      <c r="CW616" s="379"/>
      <c r="CX616" s="399"/>
      <c r="CY616" s="472"/>
      <c r="CZ616" s="400"/>
      <c r="DA616" s="399"/>
      <c r="DB616" s="472"/>
      <c r="DC616" s="404" t="str">
        <f t="shared" si="476"/>
        <v/>
      </c>
      <c r="DD616" s="404" t="str">
        <f t="shared" si="477"/>
        <v/>
      </c>
      <c r="DE616" s="405" t="str">
        <f t="shared" si="478"/>
        <v/>
      </c>
      <c r="DF616" s="379"/>
      <c r="DG616" s="399"/>
      <c r="DH616" s="472"/>
      <c r="DI616" s="400"/>
      <c r="DJ616" s="399"/>
      <c r="DK616" s="472"/>
      <c r="DL616" s="400"/>
      <c r="DM616" s="399"/>
      <c r="DN616" s="472"/>
      <c r="DO616" s="400"/>
      <c r="DP616" s="399"/>
      <c r="DQ616" s="472"/>
      <c r="DR616" s="404" t="str">
        <f t="shared" si="479"/>
        <v/>
      </c>
      <c r="DS616" s="404" t="str">
        <f t="shared" si="480"/>
        <v/>
      </c>
      <c r="DT616" s="405" t="str">
        <f t="shared" si="481"/>
        <v/>
      </c>
      <c r="EE616" s="411"/>
    </row>
    <row r="617" spans="1:135">
      <c r="A617" s="539" t="s">
        <v>448</v>
      </c>
      <c r="B617" s="542" t="s">
        <v>1098</v>
      </c>
      <c r="C617" s="506">
        <v>233277</v>
      </c>
      <c r="D617" s="506">
        <v>3</v>
      </c>
      <c r="E617" s="867">
        <v>1817</v>
      </c>
      <c r="F617" s="867">
        <v>1802</v>
      </c>
      <c r="G617" s="867">
        <v>1830</v>
      </c>
      <c r="H617" s="867">
        <v>1896</v>
      </c>
      <c r="I617" s="866">
        <v>1729</v>
      </c>
      <c r="J617" s="866">
        <v>1839</v>
      </c>
      <c r="K617" s="394">
        <v>1420</v>
      </c>
      <c r="L617" s="395">
        <v>1619</v>
      </c>
      <c r="M617" s="395">
        <v>1518</v>
      </c>
      <c r="N617" s="395">
        <v>1655</v>
      </c>
      <c r="O617" s="396">
        <v>1753</v>
      </c>
      <c r="P617" s="396">
        <v>1875</v>
      </c>
      <c r="Q617" s="395">
        <v>1813</v>
      </c>
      <c r="R617" s="395">
        <v>1800</v>
      </c>
      <c r="S617" s="395">
        <v>1828</v>
      </c>
      <c r="T617" s="395">
        <v>1894</v>
      </c>
      <c r="U617" s="540">
        <v>1731</v>
      </c>
      <c r="V617" s="472">
        <v>1839</v>
      </c>
      <c r="W617" s="394">
        <v>1</v>
      </c>
      <c r="X617" s="395">
        <v>1</v>
      </c>
      <c r="Y617" s="395">
        <v>1</v>
      </c>
      <c r="Z617" s="395"/>
      <c r="AA617" s="396">
        <v>0</v>
      </c>
      <c r="AB617" s="396">
        <v>0</v>
      </c>
      <c r="AC617" s="395"/>
      <c r="AD617" s="395"/>
      <c r="AE617" s="395"/>
      <c r="AF617" s="395"/>
      <c r="AG617" s="395"/>
      <c r="AH617" s="472"/>
      <c r="AI617" s="489">
        <f t="shared" si="450"/>
        <v>1419</v>
      </c>
      <c r="AJ617" s="397">
        <f t="shared" si="451"/>
        <v>1618</v>
      </c>
      <c r="AK617" s="397">
        <f t="shared" si="452"/>
        <v>1517</v>
      </c>
      <c r="AL617" s="397">
        <f t="shared" si="453"/>
        <v>1655</v>
      </c>
      <c r="AM617" s="397">
        <f t="shared" si="454"/>
        <v>1753</v>
      </c>
      <c r="AN617" s="397">
        <f t="shared" si="455"/>
        <v>1875</v>
      </c>
      <c r="AO617" s="397">
        <f t="shared" si="456"/>
        <v>1813</v>
      </c>
      <c r="AP617" s="397">
        <f t="shared" si="457"/>
        <v>1800</v>
      </c>
      <c r="AQ617" s="397">
        <f t="shared" si="458"/>
        <v>1828</v>
      </c>
      <c r="AR617" s="397">
        <f t="shared" si="459"/>
        <v>1894</v>
      </c>
      <c r="AS617" s="397">
        <f t="shared" si="460"/>
        <v>1731</v>
      </c>
      <c r="AT617" s="398">
        <f t="shared" si="461"/>
        <v>1839</v>
      </c>
      <c r="AU617" s="379">
        <v>1395</v>
      </c>
      <c r="AV617" s="541">
        <v>1325</v>
      </c>
      <c r="AW617" s="472">
        <v>1428</v>
      </c>
      <c r="AX617" s="400">
        <v>297</v>
      </c>
      <c r="AY617" s="541">
        <v>254</v>
      </c>
      <c r="AZ617" s="472">
        <v>245</v>
      </c>
      <c r="BA617" s="489">
        <f t="shared" si="462"/>
        <v>202</v>
      </c>
      <c r="BB617" s="397">
        <f t="shared" si="463"/>
        <v>152</v>
      </c>
      <c r="BC617" s="398">
        <f t="shared" si="464"/>
        <v>166</v>
      </c>
      <c r="BD617" s="401">
        <v>987</v>
      </c>
      <c r="BE617" s="402">
        <v>1055</v>
      </c>
      <c r="BF617" s="472">
        <v>1083</v>
      </c>
      <c r="BG617" s="403">
        <v>770</v>
      </c>
      <c r="BH617" s="541">
        <v>893</v>
      </c>
      <c r="BI617" s="472">
        <v>873</v>
      </c>
      <c r="BJ617" s="403">
        <v>24</v>
      </c>
      <c r="BK617" s="402">
        <v>16</v>
      </c>
      <c r="BL617" s="472">
        <v>14</v>
      </c>
      <c r="BM617" s="403">
        <v>469</v>
      </c>
      <c r="BN617" s="402">
        <v>514</v>
      </c>
      <c r="BO617" s="472">
        <v>484</v>
      </c>
      <c r="BP617" s="490">
        <f t="shared" si="465"/>
        <v>273</v>
      </c>
      <c r="BQ617" s="475">
        <f t="shared" si="466"/>
        <v>290</v>
      </c>
      <c r="BR617" s="405">
        <f t="shared" si="467"/>
        <v>232</v>
      </c>
      <c r="BS617" s="476"/>
      <c r="BT617" s="402"/>
      <c r="BU617" s="402"/>
      <c r="BV617" s="402"/>
      <c r="BW617" s="472"/>
      <c r="BX617" s="472"/>
      <c r="BY617" s="403"/>
      <c r="BZ617" s="402"/>
      <c r="CA617" s="402"/>
      <c r="CB617" s="402"/>
      <c r="CC617" s="402"/>
      <c r="CD617" s="402"/>
      <c r="CE617" s="402"/>
      <c r="CF617" s="472"/>
      <c r="CG617" s="403"/>
      <c r="CH617" s="399"/>
      <c r="CI617" s="402"/>
      <c r="CJ617" s="402"/>
      <c r="CK617" s="402"/>
      <c r="CL617" s="402"/>
      <c r="CM617" s="402"/>
      <c r="CN617" s="472"/>
      <c r="CO617" s="489" t="str">
        <f t="shared" si="468"/>
        <v/>
      </c>
      <c r="CP617" s="397" t="str">
        <f t="shared" si="469"/>
        <v/>
      </c>
      <c r="CQ617" s="397" t="str">
        <f t="shared" si="470"/>
        <v/>
      </c>
      <c r="CR617" s="397" t="str">
        <f t="shared" si="471"/>
        <v/>
      </c>
      <c r="CS617" s="397" t="str">
        <f t="shared" si="472"/>
        <v/>
      </c>
      <c r="CT617" s="397" t="str">
        <f t="shared" si="473"/>
        <v/>
      </c>
      <c r="CU617" s="397" t="str">
        <f t="shared" si="474"/>
        <v/>
      </c>
      <c r="CV617" s="491" t="str">
        <f t="shared" si="475"/>
        <v/>
      </c>
      <c r="CW617" s="379"/>
      <c r="CX617" s="399"/>
      <c r="CY617" s="472"/>
      <c r="CZ617" s="400"/>
      <c r="DA617" s="399"/>
      <c r="DB617" s="472"/>
      <c r="DC617" s="404" t="str">
        <f t="shared" si="476"/>
        <v/>
      </c>
      <c r="DD617" s="404" t="str">
        <f t="shared" si="477"/>
        <v/>
      </c>
      <c r="DE617" s="405" t="str">
        <f t="shared" si="478"/>
        <v/>
      </c>
      <c r="DF617" s="379"/>
      <c r="DG617" s="399"/>
      <c r="DH617" s="472"/>
      <c r="DI617" s="400"/>
      <c r="DJ617" s="399"/>
      <c r="DK617" s="472"/>
      <c r="DL617" s="400"/>
      <c r="DM617" s="399"/>
      <c r="DN617" s="472"/>
      <c r="DO617" s="400"/>
      <c r="DP617" s="399"/>
      <c r="DQ617" s="472"/>
      <c r="DR617" s="404" t="str">
        <f t="shared" si="479"/>
        <v/>
      </c>
      <c r="DS617" s="404" t="str">
        <f t="shared" si="480"/>
        <v/>
      </c>
      <c r="DT617" s="405" t="str">
        <f t="shared" si="481"/>
        <v/>
      </c>
      <c r="EE617" s="411"/>
    </row>
    <row r="618" spans="1:135">
      <c r="A618" s="539" t="s">
        <v>448</v>
      </c>
      <c r="B618" s="542" t="s">
        <v>1099</v>
      </c>
      <c r="C618" s="506">
        <v>231712</v>
      </c>
      <c r="D618" s="506">
        <v>4</v>
      </c>
      <c r="E618" s="867">
        <v>1180</v>
      </c>
      <c r="F618" s="867">
        <v>1210</v>
      </c>
      <c r="G618" s="867">
        <v>1176</v>
      </c>
      <c r="H618" s="867">
        <v>1250</v>
      </c>
      <c r="I618" s="866">
        <v>1174</v>
      </c>
      <c r="J618" s="866">
        <v>1242</v>
      </c>
      <c r="K618" s="394">
        <v>517</v>
      </c>
      <c r="L618" s="395">
        <v>665</v>
      </c>
      <c r="M618" s="395">
        <v>693</v>
      </c>
      <c r="N618" s="395">
        <v>811</v>
      </c>
      <c r="O618" s="396">
        <v>1002</v>
      </c>
      <c r="P618" s="396">
        <v>1043</v>
      </c>
      <c r="Q618" s="395">
        <v>1176</v>
      </c>
      <c r="R618" s="395">
        <v>1207</v>
      </c>
      <c r="S618" s="395">
        <v>1175</v>
      </c>
      <c r="T618" s="395">
        <v>1248</v>
      </c>
      <c r="U618" s="540">
        <v>1173</v>
      </c>
      <c r="V618" s="472">
        <v>1242</v>
      </c>
      <c r="W618" s="394"/>
      <c r="X618" s="395">
        <v>0</v>
      </c>
      <c r="Y618" s="395"/>
      <c r="Z618" s="395">
        <v>3</v>
      </c>
      <c r="AA618" s="396">
        <v>3</v>
      </c>
      <c r="AB618" s="396">
        <v>1</v>
      </c>
      <c r="AC618" s="395"/>
      <c r="AD618" s="395"/>
      <c r="AE618" s="395"/>
      <c r="AF618" s="395"/>
      <c r="AG618" s="395"/>
      <c r="AH618" s="472"/>
      <c r="AI618" s="489">
        <f t="shared" si="450"/>
        <v>517</v>
      </c>
      <c r="AJ618" s="397">
        <f t="shared" si="451"/>
        <v>665</v>
      </c>
      <c r="AK618" s="397">
        <f t="shared" si="452"/>
        <v>693</v>
      </c>
      <c r="AL618" s="397">
        <f t="shared" si="453"/>
        <v>808</v>
      </c>
      <c r="AM618" s="397">
        <f t="shared" si="454"/>
        <v>999</v>
      </c>
      <c r="AN618" s="397">
        <f t="shared" si="455"/>
        <v>1042</v>
      </c>
      <c r="AO618" s="397">
        <f t="shared" si="456"/>
        <v>1176</v>
      </c>
      <c r="AP618" s="397">
        <f t="shared" si="457"/>
        <v>1207</v>
      </c>
      <c r="AQ618" s="397">
        <f t="shared" si="458"/>
        <v>1175</v>
      </c>
      <c r="AR618" s="397">
        <f t="shared" si="459"/>
        <v>1248</v>
      </c>
      <c r="AS618" s="397">
        <f t="shared" si="460"/>
        <v>1173</v>
      </c>
      <c r="AT618" s="398">
        <f t="shared" si="461"/>
        <v>1242</v>
      </c>
      <c r="AU618" s="379">
        <v>976</v>
      </c>
      <c r="AV618" s="541">
        <v>960</v>
      </c>
      <c r="AW618" s="472">
        <v>991</v>
      </c>
      <c r="AX618" s="400">
        <v>166</v>
      </c>
      <c r="AY618" s="541">
        <v>114</v>
      </c>
      <c r="AZ618" s="472">
        <v>151</v>
      </c>
      <c r="BA618" s="489">
        <f t="shared" si="462"/>
        <v>106</v>
      </c>
      <c r="BB618" s="397">
        <f t="shared" si="463"/>
        <v>99</v>
      </c>
      <c r="BC618" s="398">
        <f t="shared" si="464"/>
        <v>100</v>
      </c>
      <c r="BD618" s="401">
        <v>505</v>
      </c>
      <c r="BE618" s="402">
        <v>537</v>
      </c>
      <c r="BF618" s="472">
        <v>575</v>
      </c>
      <c r="BG618" s="403">
        <v>217</v>
      </c>
      <c r="BH618" s="541">
        <v>263</v>
      </c>
      <c r="BI618" s="472">
        <v>305</v>
      </c>
      <c r="BJ618" s="403">
        <v>21</v>
      </c>
      <c r="BK618" s="402">
        <v>11</v>
      </c>
      <c r="BL618" s="472">
        <v>16</v>
      </c>
      <c r="BM618" s="403">
        <v>282</v>
      </c>
      <c r="BN618" s="402">
        <v>305</v>
      </c>
      <c r="BO618" s="472">
        <v>422</v>
      </c>
      <c r="BP618" s="490">
        <f t="shared" si="465"/>
        <v>191</v>
      </c>
      <c r="BQ618" s="475">
        <f t="shared" si="466"/>
        <v>189</v>
      </c>
      <c r="BR618" s="405">
        <f t="shared" si="467"/>
        <v>163</v>
      </c>
      <c r="BS618" s="476"/>
      <c r="BT618" s="402"/>
      <c r="BU618" s="402"/>
      <c r="BV618" s="402"/>
      <c r="BW618" s="472"/>
      <c r="BX618" s="472"/>
      <c r="BY618" s="403"/>
      <c r="BZ618" s="402"/>
      <c r="CA618" s="402"/>
      <c r="CB618" s="402"/>
      <c r="CC618" s="402"/>
      <c r="CD618" s="402"/>
      <c r="CE618" s="402"/>
      <c r="CF618" s="472"/>
      <c r="CG618" s="403"/>
      <c r="CH618" s="399"/>
      <c r="CI618" s="402"/>
      <c r="CJ618" s="402"/>
      <c r="CK618" s="402"/>
      <c r="CL618" s="402"/>
      <c r="CM618" s="402"/>
      <c r="CN618" s="472"/>
      <c r="CO618" s="489" t="str">
        <f t="shared" si="468"/>
        <v/>
      </c>
      <c r="CP618" s="397" t="str">
        <f t="shared" si="469"/>
        <v/>
      </c>
      <c r="CQ618" s="397" t="str">
        <f t="shared" si="470"/>
        <v/>
      </c>
      <c r="CR618" s="397" t="str">
        <f t="shared" si="471"/>
        <v/>
      </c>
      <c r="CS618" s="397" t="str">
        <f t="shared" si="472"/>
        <v/>
      </c>
      <c r="CT618" s="397" t="str">
        <f t="shared" si="473"/>
        <v/>
      </c>
      <c r="CU618" s="397" t="str">
        <f t="shared" si="474"/>
        <v/>
      </c>
      <c r="CV618" s="491" t="str">
        <f t="shared" si="475"/>
        <v/>
      </c>
      <c r="CW618" s="379"/>
      <c r="CX618" s="399"/>
      <c r="CY618" s="472"/>
      <c r="CZ618" s="400"/>
      <c r="DA618" s="399"/>
      <c r="DB618" s="472"/>
      <c r="DC618" s="404" t="str">
        <f t="shared" si="476"/>
        <v/>
      </c>
      <c r="DD618" s="404" t="str">
        <f t="shared" si="477"/>
        <v/>
      </c>
      <c r="DE618" s="405" t="str">
        <f t="shared" si="478"/>
        <v/>
      </c>
      <c r="DF618" s="379"/>
      <c r="DG618" s="399"/>
      <c r="DH618" s="472"/>
      <c r="DI618" s="400"/>
      <c r="DJ618" s="399"/>
      <c r="DK618" s="472"/>
      <c r="DL618" s="400"/>
      <c r="DM618" s="399"/>
      <c r="DN618" s="472"/>
      <c r="DO618" s="400"/>
      <c r="DP618" s="399"/>
      <c r="DQ618" s="472"/>
      <c r="DR618" s="404" t="str">
        <f t="shared" si="479"/>
        <v/>
      </c>
      <c r="DS618" s="404" t="str">
        <f t="shared" si="480"/>
        <v/>
      </c>
      <c r="DT618" s="405" t="str">
        <f t="shared" si="481"/>
        <v/>
      </c>
      <c r="EE618" s="411"/>
    </row>
    <row r="619" spans="1:135">
      <c r="A619" s="539" t="s">
        <v>448</v>
      </c>
      <c r="B619" s="542" t="s">
        <v>1100</v>
      </c>
      <c r="C619" s="506">
        <v>232937</v>
      </c>
      <c r="D619" s="506">
        <v>4</v>
      </c>
      <c r="E619" s="867">
        <v>1178</v>
      </c>
      <c r="F619" s="867">
        <v>1158</v>
      </c>
      <c r="G619" s="867">
        <v>1015</v>
      </c>
      <c r="H619" s="867">
        <v>1003</v>
      </c>
      <c r="I619" s="866">
        <v>1057</v>
      </c>
      <c r="J619" s="866">
        <v>995</v>
      </c>
      <c r="K619" s="394">
        <v>1212</v>
      </c>
      <c r="L619" s="395">
        <v>1045</v>
      </c>
      <c r="M619" s="395">
        <v>1009</v>
      </c>
      <c r="N619" s="395">
        <v>1029</v>
      </c>
      <c r="O619" s="396">
        <v>1171</v>
      </c>
      <c r="P619" s="396">
        <v>997</v>
      </c>
      <c r="Q619" s="395">
        <v>1026</v>
      </c>
      <c r="R619" s="395">
        <v>987</v>
      </c>
      <c r="S619" s="395">
        <v>901</v>
      </c>
      <c r="T619" s="395">
        <v>874</v>
      </c>
      <c r="U619" s="540">
        <v>916</v>
      </c>
      <c r="V619" s="472">
        <v>938</v>
      </c>
      <c r="W619" s="394"/>
      <c r="X619" s="395">
        <v>4</v>
      </c>
      <c r="Y619" s="395">
        <v>6</v>
      </c>
      <c r="Z619" s="395">
        <v>7</v>
      </c>
      <c r="AA619" s="396">
        <v>4</v>
      </c>
      <c r="AB619" s="396">
        <v>8</v>
      </c>
      <c r="AC619" s="395"/>
      <c r="AD619" s="395"/>
      <c r="AE619" s="395"/>
      <c r="AF619" s="395"/>
      <c r="AG619" s="395"/>
      <c r="AH619" s="472"/>
      <c r="AI619" s="489">
        <f t="shared" si="450"/>
        <v>1212</v>
      </c>
      <c r="AJ619" s="397">
        <f t="shared" si="451"/>
        <v>1041</v>
      </c>
      <c r="AK619" s="397">
        <f t="shared" si="452"/>
        <v>1003</v>
      </c>
      <c r="AL619" s="397">
        <f t="shared" si="453"/>
        <v>1022</v>
      </c>
      <c r="AM619" s="397">
        <f t="shared" si="454"/>
        <v>1167</v>
      </c>
      <c r="AN619" s="397">
        <f t="shared" si="455"/>
        <v>989</v>
      </c>
      <c r="AO619" s="397">
        <f t="shared" si="456"/>
        <v>1026</v>
      </c>
      <c r="AP619" s="397">
        <f t="shared" si="457"/>
        <v>987</v>
      </c>
      <c r="AQ619" s="397">
        <f t="shared" si="458"/>
        <v>901</v>
      </c>
      <c r="AR619" s="397">
        <f t="shared" si="459"/>
        <v>874</v>
      </c>
      <c r="AS619" s="397">
        <f t="shared" si="460"/>
        <v>916</v>
      </c>
      <c r="AT619" s="398">
        <f t="shared" si="461"/>
        <v>938</v>
      </c>
      <c r="AU619" s="379">
        <v>582</v>
      </c>
      <c r="AV619" s="541">
        <v>642</v>
      </c>
      <c r="AW619" s="472">
        <v>611</v>
      </c>
      <c r="AX619" s="400">
        <v>50</v>
      </c>
      <c r="AY619" s="541">
        <v>75</v>
      </c>
      <c r="AZ619" s="472">
        <v>52</v>
      </c>
      <c r="BA619" s="489">
        <f t="shared" si="462"/>
        <v>242</v>
      </c>
      <c r="BB619" s="397">
        <f t="shared" si="463"/>
        <v>199</v>
      </c>
      <c r="BC619" s="398">
        <f t="shared" si="464"/>
        <v>275</v>
      </c>
      <c r="BD619" s="401">
        <v>350</v>
      </c>
      <c r="BE619" s="402">
        <v>306</v>
      </c>
      <c r="BF619" s="472">
        <v>327</v>
      </c>
      <c r="BG619" s="403">
        <v>398</v>
      </c>
      <c r="BH619" s="541">
        <v>345</v>
      </c>
      <c r="BI619" s="472">
        <v>347</v>
      </c>
      <c r="BJ619" s="403">
        <v>68</v>
      </c>
      <c r="BK619" s="402">
        <v>56</v>
      </c>
      <c r="BL619" s="472">
        <v>58</v>
      </c>
      <c r="BM619" s="403">
        <v>166</v>
      </c>
      <c r="BN619" s="402">
        <v>137</v>
      </c>
      <c r="BO619" s="472">
        <v>175</v>
      </c>
      <c r="BP619" s="490">
        <f t="shared" si="465"/>
        <v>583</v>
      </c>
      <c r="BQ619" s="475">
        <f t="shared" si="466"/>
        <v>490</v>
      </c>
      <c r="BR619" s="405">
        <f t="shared" si="467"/>
        <v>466</v>
      </c>
      <c r="BS619" s="476"/>
      <c r="BT619" s="402"/>
      <c r="BU619" s="402"/>
      <c r="BV619" s="402"/>
      <c r="BW619" s="472"/>
      <c r="BX619" s="472"/>
      <c r="BY619" s="403"/>
      <c r="BZ619" s="402"/>
      <c r="CA619" s="402"/>
      <c r="CB619" s="402"/>
      <c r="CC619" s="402"/>
      <c r="CD619" s="402"/>
      <c r="CE619" s="402"/>
      <c r="CF619" s="472"/>
      <c r="CG619" s="403"/>
      <c r="CH619" s="399"/>
      <c r="CI619" s="402"/>
      <c r="CJ619" s="402"/>
      <c r="CK619" s="402"/>
      <c r="CL619" s="402"/>
      <c r="CM619" s="402"/>
      <c r="CN619" s="472"/>
      <c r="CO619" s="489" t="str">
        <f t="shared" si="468"/>
        <v/>
      </c>
      <c r="CP619" s="397" t="str">
        <f t="shared" si="469"/>
        <v/>
      </c>
      <c r="CQ619" s="397" t="str">
        <f t="shared" si="470"/>
        <v/>
      </c>
      <c r="CR619" s="397" t="str">
        <f t="shared" si="471"/>
        <v/>
      </c>
      <c r="CS619" s="397" t="str">
        <f t="shared" si="472"/>
        <v/>
      </c>
      <c r="CT619" s="397" t="str">
        <f t="shared" si="473"/>
        <v/>
      </c>
      <c r="CU619" s="397" t="str">
        <f t="shared" si="474"/>
        <v/>
      </c>
      <c r="CV619" s="491" t="str">
        <f t="shared" si="475"/>
        <v/>
      </c>
      <c r="CW619" s="379"/>
      <c r="CX619" s="399"/>
      <c r="CY619" s="472"/>
      <c r="CZ619" s="400"/>
      <c r="DA619" s="399"/>
      <c r="DB619" s="472"/>
      <c r="DC619" s="404" t="str">
        <f t="shared" si="476"/>
        <v/>
      </c>
      <c r="DD619" s="404" t="str">
        <f t="shared" si="477"/>
        <v/>
      </c>
      <c r="DE619" s="405" t="str">
        <f t="shared" si="478"/>
        <v/>
      </c>
      <c r="DF619" s="379"/>
      <c r="DG619" s="399"/>
      <c r="DH619" s="472"/>
      <c r="DI619" s="400"/>
      <c r="DJ619" s="399"/>
      <c r="DK619" s="472"/>
      <c r="DL619" s="400"/>
      <c r="DM619" s="399"/>
      <c r="DN619" s="472"/>
      <c r="DO619" s="400"/>
      <c r="DP619" s="399"/>
      <c r="DQ619" s="472"/>
      <c r="DR619" s="404" t="str">
        <f t="shared" si="479"/>
        <v/>
      </c>
      <c r="DS619" s="404" t="str">
        <f t="shared" si="480"/>
        <v/>
      </c>
      <c r="DT619" s="405" t="str">
        <f t="shared" si="481"/>
        <v/>
      </c>
      <c r="EE619" s="411"/>
    </row>
    <row r="620" spans="1:135">
      <c r="A620" s="539" t="s">
        <v>448</v>
      </c>
      <c r="B620" s="542" t="s">
        <v>1101</v>
      </c>
      <c r="C620" s="506">
        <v>234155</v>
      </c>
      <c r="D620" s="506">
        <v>4</v>
      </c>
      <c r="E620" s="867">
        <v>1133</v>
      </c>
      <c r="F620" s="867">
        <v>964</v>
      </c>
      <c r="G620" s="867">
        <v>1028</v>
      </c>
      <c r="H620" s="867">
        <v>1112</v>
      </c>
      <c r="I620" s="866">
        <v>827</v>
      </c>
      <c r="J620" s="866">
        <v>1040</v>
      </c>
      <c r="K620" s="394">
        <v>782</v>
      </c>
      <c r="L620" s="395">
        <v>865</v>
      </c>
      <c r="M620" s="395">
        <v>871</v>
      </c>
      <c r="N620" s="395">
        <v>937</v>
      </c>
      <c r="O620" s="396">
        <v>885</v>
      </c>
      <c r="P620" s="396">
        <v>1085</v>
      </c>
      <c r="Q620" s="395">
        <v>1129</v>
      </c>
      <c r="R620" s="395">
        <v>959</v>
      </c>
      <c r="S620" s="395">
        <v>1025</v>
      </c>
      <c r="T620" s="395">
        <v>1112</v>
      </c>
      <c r="U620" s="540">
        <v>825</v>
      </c>
      <c r="V620" s="472">
        <v>1037</v>
      </c>
      <c r="W620" s="394"/>
      <c r="X620" s="395">
        <v>0</v>
      </c>
      <c r="Y620" s="395"/>
      <c r="Z620" s="395"/>
      <c r="AA620" s="396">
        <v>0</v>
      </c>
      <c r="AB620" s="396">
        <v>0</v>
      </c>
      <c r="AC620" s="395"/>
      <c r="AD620" s="395"/>
      <c r="AE620" s="395"/>
      <c r="AF620" s="395"/>
      <c r="AG620" s="395"/>
      <c r="AH620" s="472"/>
      <c r="AI620" s="489">
        <f t="shared" si="450"/>
        <v>782</v>
      </c>
      <c r="AJ620" s="397">
        <f t="shared" si="451"/>
        <v>865</v>
      </c>
      <c r="AK620" s="397">
        <f t="shared" si="452"/>
        <v>871</v>
      </c>
      <c r="AL620" s="397">
        <f t="shared" si="453"/>
        <v>937</v>
      </c>
      <c r="AM620" s="397">
        <f t="shared" si="454"/>
        <v>885</v>
      </c>
      <c r="AN620" s="397">
        <f t="shared" si="455"/>
        <v>1085</v>
      </c>
      <c r="AO620" s="397">
        <f t="shared" si="456"/>
        <v>1129</v>
      </c>
      <c r="AP620" s="397">
        <f t="shared" si="457"/>
        <v>959</v>
      </c>
      <c r="AQ620" s="397">
        <f t="shared" si="458"/>
        <v>1025</v>
      </c>
      <c r="AR620" s="397">
        <f t="shared" si="459"/>
        <v>1112</v>
      </c>
      <c r="AS620" s="397">
        <f t="shared" si="460"/>
        <v>825</v>
      </c>
      <c r="AT620" s="398">
        <f t="shared" si="461"/>
        <v>1037</v>
      </c>
      <c r="AU620" s="379">
        <v>830</v>
      </c>
      <c r="AV620" s="541">
        <v>606</v>
      </c>
      <c r="AW620" s="472">
        <v>709</v>
      </c>
      <c r="AX620" s="400">
        <v>49</v>
      </c>
      <c r="AY620" s="541">
        <v>48</v>
      </c>
      <c r="AZ620" s="472">
        <v>74</v>
      </c>
      <c r="BA620" s="489">
        <f t="shared" si="462"/>
        <v>233</v>
      </c>
      <c r="BB620" s="397">
        <f t="shared" si="463"/>
        <v>171</v>
      </c>
      <c r="BC620" s="398">
        <f t="shared" si="464"/>
        <v>254</v>
      </c>
      <c r="BD620" s="401">
        <v>377</v>
      </c>
      <c r="BE620" s="402">
        <v>458</v>
      </c>
      <c r="BF620" s="472">
        <v>444</v>
      </c>
      <c r="BG620" s="403">
        <v>352</v>
      </c>
      <c r="BH620" s="541">
        <v>357</v>
      </c>
      <c r="BI620" s="472">
        <v>385</v>
      </c>
      <c r="BJ620" s="403">
        <v>23</v>
      </c>
      <c r="BK620" s="402">
        <v>26</v>
      </c>
      <c r="BL620" s="472">
        <v>19</v>
      </c>
      <c r="BM620" s="484">
        <v>88</v>
      </c>
      <c r="BN620" s="402">
        <v>142</v>
      </c>
      <c r="BO620" s="472">
        <v>165</v>
      </c>
      <c r="BP620" s="490">
        <f t="shared" si="465"/>
        <v>397</v>
      </c>
      <c r="BQ620" s="475">
        <f t="shared" si="466"/>
        <v>459</v>
      </c>
      <c r="BR620" s="405">
        <f t="shared" si="467"/>
        <v>501</v>
      </c>
      <c r="BS620" s="476"/>
      <c r="BT620" s="402"/>
      <c r="BU620" s="402"/>
      <c r="BV620" s="402"/>
      <c r="BW620" s="472"/>
      <c r="BX620" s="472"/>
      <c r="BY620" s="403"/>
      <c r="BZ620" s="402"/>
      <c r="CA620" s="402"/>
      <c r="CB620" s="402"/>
      <c r="CC620" s="402"/>
      <c r="CD620" s="402"/>
      <c r="CE620" s="402"/>
      <c r="CF620" s="472"/>
      <c r="CG620" s="403"/>
      <c r="CH620" s="399"/>
      <c r="CI620" s="402"/>
      <c r="CJ620" s="402"/>
      <c r="CK620" s="402"/>
      <c r="CL620" s="402"/>
      <c r="CM620" s="402"/>
      <c r="CN620" s="472"/>
      <c r="CO620" s="489" t="str">
        <f t="shared" si="468"/>
        <v/>
      </c>
      <c r="CP620" s="397" t="str">
        <f t="shared" si="469"/>
        <v/>
      </c>
      <c r="CQ620" s="397" t="str">
        <f t="shared" si="470"/>
        <v/>
      </c>
      <c r="CR620" s="397" t="str">
        <f t="shared" si="471"/>
        <v/>
      </c>
      <c r="CS620" s="397" t="str">
        <f t="shared" si="472"/>
        <v/>
      </c>
      <c r="CT620" s="397" t="str">
        <f t="shared" si="473"/>
        <v/>
      </c>
      <c r="CU620" s="397" t="str">
        <f t="shared" si="474"/>
        <v/>
      </c>
      <c r="CV620" s="491" t="str">
        <f t="shared" si="475"/>
        <v/>
      </c>
      <c r="CW620" s="379"/>
      <c r="CX620" s="399"/>
      <c r="CY620" s="472"/>
      <c r="CZ620" s="400"/>
      <c r="DA620" s="399"/>
      <c r="DB620" s="472"/>
      <c r="DC620" s="404" t="str">
        <f t="shared" si="476"/>
        <v/>
      </c>
      <c r="DD620" s="404" t="str">
        <f t="shared" si="477"/>
        <v/>
      </c>
      <c r="DE620" s="405" t="str">
        <f t="shared" si="478"/>
        <v/>
      </c>
      <c r="DF620" s="379"/>
      <c r="DG620" s="399"/>
      <c r="DH620" s="472"/>
      <c r="DI620" s="400"/>
      <c r="DJ620" s="399"/>
      <c r="DK620" s="472"/>
      <c r="DL620" s="400"/>
      <c r="DM620" s="399"/>
      <c r="DN620" s="472"/>
      <c r="DO620" s="400"/>
      <c r="DP620" s="399"/>
      <c r="DQ620" s="472"/>
      <c r="DR620" s="404" t="str">
        <f t="shared" si="479"/>
        <v/>
      </c>
      <c r="DS620" s="404" t="str">
        <f t="shared" si="480"/>
        <v/>
      </c>
      <c r="DT620" s="405" t="str">
        <f t="shared" si="481"/>
        <v/>
      </c>
      <c r="EE620" s="411"/>
    </row>
    <row r="621" spans="1:135">
      <c r="A621" s="539" t="s">
        <v>448</v>
      </c>
      <c r="B621" s="542" t="s">
        <v>1102</v>
      </c>
      <c r="C621" s="506">
        <v>232566</v>
      </c>
      <c r="D621" s="506">
        <v>5</v>
      </c>
      <c r="E621" s="867">
        <v>880</v>
      </c>
      <c r="F621" s="867">
        <v>880</v>
      </c>
      <c r="G621" s="867">
        <v>980</v>
      </c>
      <c r="H621" s="867">
        <v>958</v>
      </c>
      <c r="I621" s="866">
        <v>987</v>
      </c>
      <c r="J621" s="866">
        <v>988</v>
      </c>
      <c r="K621" s="394">
        <v>661</v>
      </c>
      <c r="L621" s="395">
        <v>730</v>
      </c>
      <c r="M621" s="395">
        <v>814</v>
      </c>
      <c r="N621" s="395">
        <v>815</v>
      </c>
      <c r="O621" s="396">
        <v>895</v>
      </c>
      <c r="P621" s="396">
        <v>893</v>
      </c>
      <c r="Q621" s="395">
        <v>879</v>
      </c>
      <c r="R621" s="395">
        <v>880</v>
      </c>
      <c r="S621" s="395">
        <v>980</v>
      </c>
      <c r="T621" s="395">
        <v>956</v>
      </c>
      <c r="U621" s="540">
        <v>989</v>
      </c>
      <c r="V621" s="472">
        <v>988</v>
      </c>
      <c r="W621" s="394">
        <v>4</v>
      </c>
      <c r="X621" s="395">
        <v>2</v>
      </c>
      <c r="Y621" s="395"/>
      <c r="Z621" s="395"/>
      <c r="AA621" s="396">
        <v>0</v>
      </c>
      <c r="AB621" s="396">
        <v>2</v>
      </c>
      <c r="AC621" s="395"/>
      <c r="AD621" s="395"/>
      <c r="AE621" s="395"/>
      <c r="AF621" s="395"/>
      <c r="AG621" s="395"/>
      <c r="AH621" s="472"/>
      <c r="AI621" s="489">
        <f t="shared" si="450"/>
        <v>657</v>
      </c>
      <c r="AJ621" s="397">
        <f t="shared" si="451"/>
        <v>728</v>
      </c>
      <c r="AK621" s="397">
        <f t="shared" si="452"/>
        <v>814</v>
      </c>
      <c r="AL621" s="397">
        <f t="shared" si="453"/>
        <v>815</v>
      </c>
      <c r="AM621" s="397">
        <f t="shared" si="454"/>
        <v>895</v>
      </c>
      <c r="AN621" s="397">
        <f t="shared" si="455"/>
        <v>891</v>
      </c>
      <c r="AO621" s="397">
        <f t="shared" si="456"/>
        <v>879</v>
      </c>
      <c r="AP621" s="397">
        <f t="shared" si="457"/>
        <v>880</v>
      </c>
      <c r="AQ621" s="397">
        <f t="shared" si="458"/>
        <v>980</v>
      </c>
      <c r="AR621" s="397">
        <f t="shared" si="459"/>
        <v>956</v>
      </c>
      <c r="AS621" s="397">
        <f t="shared" si="460"/>
        <v>989</v>
      </c>
      <c r="AT621" s="398">
        <f t="shared" si="461"/>
        <v>988</v>
      </c>
      <c r="AU621" s="379">
        <v>711</v>
      </c>
      <c r="AV621" s="541">
        <v>775</v>
      </c>
      <c r="AW621" s="472">
        <v>778</v>
      </c>
      <c r="AX621" s="400">
        <v>135</v>
      </c>
      <c r="AY621" s="541">
        <v>130</v>
      </c>
      <c r="AZ621" s="472">
        <v>138</v>
      </c>
      <c r="BA621" s="489">
        <f t="shared" si="462"/>
        <v>110</v>
      </c>
      <c r="BB621" s="397">
        <f t="shared" si="463"/>
        <v>84</v>
      </c>
      <c r="BC621" s="398">
        <f t="shared" si="464"/>
        <v>72</v>
      </c>
      <c r="BD621" s="401">
        <v>586</v>
      </c>
      <c r="BE621" s="402">
        <v>568</v>
      </c>
      <c r="BF621" s="472">
        <v>565</v>
      </c>
      <c r="BG621" s="403">
        <v>381</v>
      </c>
      <c r="BH621" s="541">
        <v>450</v>
      </c>
      <c r="BI621" s="472">
        <v>523</v>
      </c>
      <c r="BJ621" s="403">
        <v>6</v>
      </c>
      <c r="BK621" s="402">
        <v>11</v>
      </c>
      <c r="BL621" s="472">
        <v>7</v>
      </c>
      <c r="BM621" s="403">
        <v>212</v>
      </c>
      <c r="BN621" s="402">
        <v>222</v>
      </c>
      <c r="BO621" s="472">
        <v>223</v>
      </c>
      <c r="BP621" s="490">
        <f t="shared" si="465"/>
        <v>91</v>
      </c>
      <c r="BQ621" s="475">
        <f t="shared" si="466"/>
        <v>90</v>
      </c>
      <c r="BR621" s="405">
        <f t="shared" si="467"/>
        <v>84</v>
      </c>
      <c r="BS621" s="476"/>
      <c r="BT621" s="402"/>
      <c r="BU621" s="402"/>
      <c r="BV621" s="402"/>
      <c r="BW621" s="472"/>
      <c r="BX621" s="472"/>
      <c r="BY621" s="403"/>
      <c r="BZ621" s="402"/>
      <c r="CA621" s="402"/>
      <c r="CB621" s="402"/>
      <c r="CC621" s="402"/>
      <c r="CD621" s="402"/>
      <c r="CE621" s="402"/>
      <c r="CF621" s="472"/>
      <c r="CG621" s="403"/>
      <c r="CH621" s="399"/>
      <c r="CI621" s="402"/>
      <c r="CJ621" s="402"/>
      <c r="CK621" s="402"/>
      <c r="CL621" s="402"/>
      <c r="CM621" s="402"/>
      <c r="CN621" s="472"/>
      <c r="CO621" s="489" t="str">
        <f t="shared" si="468"/>
        <v/>
      </c>
      <c r="CP621" s="397" t="str">
        <f t="shared" si="469"/>
        <v/>
      </c>
      <c r="CQ621" s="397" t="str">
        <f t="shared" si="470"/>
        <v/>
      </c>
      <c r="CR621" s="397" t="str">
        <f t="shared" si="471"/>
        <v/>
      </c>
      <c r="CS621" s="397" t="str">
        <f t="shared" si="472"/>
        <v/>
      </c>
      <c r="CT621" s="397" t="str">
        <f t="shared" si="473"/>
        <v/>
      </c>
      <c r="CU621" s="397" t="str">
        <f t="shared" si="474"/>
        <v/>
      </c>
      <c r="CV621" s="491" t="str">
        <f t="shared" si="475"/>
        <v/>
      </c>
      <c r="CW621" s="379"/>
      <c r="CX621" s="399"/>
      <c r="CY621" s="472"/>
      <c r="CZ621" s="400"/>
      <c r="DA621" s="399"/>
      <c r="DB621" s="472"/>
      <c r="DC621" s="404" t="str">
        <f t="shared" si="476"/>
        <v/>
      </c>
      <c r="DD621" s="404" t="str">
        <f t="shared" si="477"/>
        <v/>
      </c>
      <c r="DE621" s="405" t="str">
        <f t="shared" si="478"/>
        <v/>
      </c>
      <c r="DF621" s="379"/>
      <c r="DG621" s="399"/>
      <c r="DH621" s="472"/>
      <c r="DI621" s="400"/>
      <c r="DJ621" s="399"/>
      <c r="DK621" s="472"/>
      <c r="DL621" s="400"/>
      <c r="DM621" s="399"/>
      <c r="DN621" s="472"/>
      <c r="DO621" s="400"/>
      <c r="DP621" s="399"/>
      <c r="DQ621" s="472"/>
      <c r="DR621" s="404" t="str">
        <f t="shared" si="479"/>
        <v/>
      </c>
      <c r="DS621" s="404" t="str">
        <f t="shared" si="480"/>
        <v/>
      </c>
      <c r="DT621" s="405" t="str">
        <f t="shared" si="481"/>
        <v/>
      </c>
      <c r="EE621" s="411"/>
    </row>
    <row r="622" spans="1:135">
      <c r="A622" s="539" t="s">
        <v>448</v>
      </c>
      <c r="B622" s="542" t="s">
        <v>1103</v>
      </c>
      <c r="C622" s="506">
        <v>232681</v>
      </c>
      <c r="D622" s="506">
        <v>5</v>
      </c>
      <c r="E622" s="867">
        <v>885</v>
      </c>
      <c r="F622" s="867">
        <v>882</v>
      </c>
      <c r="G622" s="867">
        <v>871</v>
      </c>
      <c r="H622" s="867">
        <v>904</v>
      </c>
      <c r="I622" s="866">
        <v>930</v>
      </c>
      <c r="J622" s="866">
        <v>964</v>
      </c>
      <c r="K622" s="394">
        <v>729</v>
      </c>
      <c r="L622" s="395">
        <v>808</v>
      </c>
      <c r="M622" s="395">
        <v>812</v>
      </c>
      <c r="N622" s="395">
        <v>834</v>
      </c>
      <c r="O622" s="396">
        <v>873</v>
      </c>
      <c r="P622" s="396">
        <v>840</v>
      </c>
      <c r="Q622" s="395">
        <v>882</v>
      </c>
      <c r="R622" s="395">
        <v>879</v>
      </c>
      <c r="S622" s="395">
        <v>869</v>
      </c>
      <c r="T622" s="395">
        <v>877</v>
      </c>
      <c r="U622" s="540">
        <v>909</v>
      </c>
      <c r="V622" s="472">
        <v>949</v>
      </c>
      <c r="W622" s="394"/>
      <c r="X622" s="395">
        <v>0</v>
      </c>
      <c r="Y622" s="395"/>
      <c r="Z622" s="395"/>
      <c r="AA622" s="396">
        <v>0</v>
      </c>
      <c r="AB622" s="396">
        <v>0</v>
      </c>
      <c r="AC622" s="395"/>
      <c r="AD622" s="395"/>
      <c r="AE622" s="395"/>
      <c r="AF622" s="395"/>
      <c r="AG622" s="395"/>
      <c r="AH622" s="472"/>
      <c r="AI622" s="489">
        <f t="shared" si="450"/>
        <v>729</v>
      </c>
      <c r="AJ622" s="397">
        <f t="shared" si="451"/>
        <v>808</v>
      </c>
      <c r="AK622" s="397">
        <f t="shared" si="452"/>
        <v>812</v>
      </c>
      <c r="AL622" s="397">
        <f t="shared" si="453"/>
        <v>834</v>
      </c>
      <c r="AM622" s="397">
        <f t="shared" si="454"/>
        <v>873</v>
      </c>
      <c r="AN622" s="397">
        <f t="shared" si="455"/>
        <v>840</v>
      </c>
      <c r="AO622" s="397">
        <f t="shared" si="456"/>
        <v>882</v>
      </c>
      <c r="AP622" s="397">
        <f t="shared" si="457"/>
        <v>879</v>
      </c>
      <c r="AQ622" s="397">
        <f t="shared" si="458"/>
        <v>869</v>
      </c>
      <c r="AR622" s="397">
        <f t="shared" si="459"/>
        <v>877</v>
      </c>
      <c r="AS622" s="397">
        <f t="shared" si="460"/>
        <v>909</v>
      </c>
      <c r="AT622" s="398">
        <f t="shared" si="461"/>
        <v>949</v>
      </c>
      <c r="AU622" s="379">
        <v>733</v>
      </c>
      <c r="AV622" s="541">
        <v>790</v>
      </c>
      <c r="AW622" s="472">
        <v>790</v>
      </c>
      <c r="AX622" s="400">
        <v>55</v>
      </c>
      <c r="AY622" s="541">
        <v>60</v>
      </c>
      <c r="AZ622" s="472">
        <v>74</v>
      </c>
      <c r="BA622" s="489">
        <f t="shared" si="462"/>
        <v>89</v>
      </c>
      <c r="BB622" s="397">
        <f t="shared" si="463"/>
        <v>59</v>
      </c>
      <c r="BC622" s="398">
        <f t="shared" si="464"/>
        <v>85</v>
      </c>
      <c r="BD622" s="401">
        <v>673</v>
      </c>
      <c r="BE622" s="402">
        <v>637</v>
      </c>
      <c r="BF622" s="472">
        <v>668</v>
      </c>
      <c r="BG622" s="403">
        <v>520</v>
      </c>
      <c r="BH622" s="541">
        <v>584</v>
      </c>
      <c r="BI622" s="472">
        <v>612</v>
      </c>
      <c r="BJ622" s="403">
        <v>2</v>
      </c>
      <c r="BK622" s="402">
        <v>6</v>
      </c>
      <c r="BL622" s="472">
        <v>3</v>
      </c>
      <c r="BM622" s="403">
        <v>102</v>
      </c>
      <c r="BN622" s="402">
        <v>89</v>
      </c>
      <c r="BO622" s="472">
        <v>85</v>
      </c>
      <c r="BP622" s="490">
        <f t="shared" si="465"/>
        <v>96</v>
      </c>
      <c r="BQ622" s="475">
        <f t="shared" si="466"/>
        <v>108</v>
      </c>
      <c r="BR622" s="405">
        <f t="shared" si="467"/>
        <v>126</v>
      </c>
      <c r="BS622" s="476"/>
      <c r="BT622" s="402"/>
      <c r="BU622" s="402"/>
      <c r="BV622" s="402"/>
      <c r="BW622" s="472"/>
      <c r="BX622" s="472"/>
      <c r="BY622" s="403"/>
      <c r="BZ622" s="402"/>
      <c r="CA622" s="402"/>
      <c r="CB622" s="402"/>
      <c r="CC622" s="402"/>
      <c r="CD622" s="402"/>
      <c r="CE622" s="402"/>
      <c r="CF622" s="472"/>
      <c r="CG622" s="403"/>
      <c r="CH622" s="399"/>
      <c r="CI622" s="402"/>
      <c r="CJ622" s="402"/>
      <c r="CK622" s="402"/>
      <c r="CL622" s="402"/>
      <c r="CM622" s="402"/>
      <c r="CN622" s="472"/>
      <c r="CO622" s="489" t="str">
        <f t="shared" si="468"/>
        <v/>
      </c>
      <c r="CP622" s="397" t="str">
        <f t="shared" si="469"/>
        <v/>
      </c>
      <c r="CQ622" s="397" t="str">
        <f t="shared" si="470"/>
        <v/>
      </c>
      <c r="CR622" s="397" t="str">
        <f t="shared" si="471"/>
        <v/>
      </c>
      <c r="CS622" s="397" t="str">
        <f t="shared" si="472"/>
        <v/>
      </c>
      <c r="CT622" s="397" t="str">
        <f t="shared" si="473"/>
        <v/>
      </c>
      <c r="CU622" s="397" t="str">
        <f t="shared" si="474"/>
        <v/>
      </c>
      <c r="CV622" s="491" t="str">
        <f t="shared" si="475"/>
        <v/>
      </c>
      <c r="CW622" s="379"/>
      <c r="CX622" s="399"/>
      <c r="CY622" s="472"/>
      <c r="CZ622" s="400"/>
      <c r="DA622" s="399"/>
      <c r="DB622" s="472"/>
      <c r="DC622" s="404" t="str">
        <f t="shared" si="476"/>
        <v/>
      </c>
      <c r="DD622" s="404" t="str">
        <f t="shared" si="477"/>
        <v/>
      </c>
      <c r="DE622" s="405" t="str">
        <f t="shared" si="478"/>
        <v/>
      </c>
      <c r="DF622" s="379"/>
      <c r="DG622" s="399"/>
      <c r="DH622" s="472"/>
      <c r="DI622" s="400"/>
      <c r="DJ622" s="399"/>
      <c r="DK622" s="472"/>
      <c r="DL622" s="400"/>
      <c r="DM622" s="399"/>
      <c r="DN622" s="472"/>
      <c r="DO622" s="400"/>
      <c r="DP622" s="399"/>
      <c r="DQ622" s="472"/>
      <c r="DR622" s="404" t="str">
        <f t="shared" si="479"/>
        <v/>
      </c>
      <c r="DS622" s="404" t="str">
        <f t="shared" si="480"/>
        <v/>
      </c>
      <c r="DT622" s="405" t="str">
        <f t="shared" si="481"/>
        <v/>
      </c>
      <c r="EE622" s="411"/>
    </row>
    <row r="623" spans="1:135">
      <c r="A623" s="539" t="s">
        <v>448</v>
      </c>
      <c r="B623" s="505" t="s">
        <v>1104</v>
      </c>
      <c r="C623" s="506">
        <v>233897</v>
      </c>
      <c r="D623" s="506">
        <v>6</v>
      </c>
      <c r="E623" s="867">
        <v>346</v>
      </c>
      <c r="F623" s="867">
        <v>349</v>
      </c>
      <c r="G623" s="867">
        <v>374</v>
      </c>
      <c r="H623" s="867">
        <v>366</v>
      </c>
      <c r="I623" s="866">
        <v>401</v>
      </c>
      <c r="J623" s="866">
        <v>401</v>
      </c>
      <c r="K623" s="394">
        <v>246</v>
      </c>
      <c r="L623" s="395">
        <v>303</v>
      </c>
      <c r="M623" s="395">
        <v>297</v>
      </c>
      <c r="N623" s="395">
        <v>299</v>
      </c>
      <c r="O623" s="396">
        <v>277</v>
      </c>
      <c r="P623" s="396">
        <v>325</v>
      </c>
      <c r="Q623" s="395">
        <v>345</v>
      </c>
      <c r="R623" s="395">
        <v>348</v>
      </c>
      <c r="S623" s="395">
        <v>373</v>
      </c>
      <c r="T623" s="395">
        <v>366</v>
      </c>
      <c r="U623" s="540">
        <v>400</v>
      </c>
      <c r="V623" s="472">
        <v>400</v>
      </c>
      <c r="W623" s="394"/>
      <c r="X623" s="395">
        <v>0</v>
      </c>
      <c r="Y623" s="395"/>
      <c r="Z623" s="395"/>
      <c r="AA623" s="396">
        <v>0</v>
      </c>
      <c r="AB623" s="396">
        <v>0</v>
      </c>
      <c r="AC623" s="395"/>
      <c r="AD623" s="395"/>
      <c r="AE623" s="395"/>
      <c r="AF623" s="395"/>
      <c r="AG623" s="395"/>
      <c r="AH623" s="472"/>
      <c r="AI623" s="489">
        <f t="shared" si="450"/>
        <v>246</v>
      </c>
      <c r="AJ623" s="397">
        <f t="shared" si="451"/>
        <v>303</v>
      </c>
      <c r="AK623" s="397">
        <f t="shared" si="452"/>
        <v>297</v>
      </c>
      <c r="AL623" s="397">
        <f t="shared" si="453"/>
        <v>299</v>
      </c>
      <c r="AM623" s="397">
        <f t="shared" si="454"/>
        <v>277</v>
      </c>
      <c r="AN623" s="397">
        <f t="shared" si="455"/>
        <v>325</v>
      </c>
      <c r="AO623" s="397">
        <f t="shared" si="456"/>
        <v>345</v>
      </c>
      <c r="AP623" s="397">
        <f t="shared" si="457"/>
        <v>348</v>
      </c>
      <c r="AQ623" s="397">
        <f t="shared" si="458"/>
        <v>373</v>
      </c>
      <c r="AR623" s="397">
        <f t="shared" si="459"/>
        <v>366</v>
      </c>
      <c r="AS623" s="397">
        <f t="shared" si="460"/>
        <v>400</v>
      </c>
      <c r="AT623" s="398">
        <f t="shared" si="461"/>
        <v>400</v>
      </c>
      <c r="AU623" s="379">
        <v>226</v>
      </c>
      <c r="AV623" s="541">
        <v>280</v>
      </c>
      <c r="AW623" s="472">
        <v>261</v>
      </c>
      <c r="AX623" s="400">
        <v>65</v>
      </c>
      <c r="AY623" s="541">
        <v>57</v>
      </c>
      <c r="AZ623" s="472">
        <v>81</v>
      </c>
      <c r="BA623" s="489">
        <f t="shared" si="462"/>
        <v>75</v>
      </c>
      <c r="BB623" s="397">
        <f t="shared" si="463"/>
        <v>63</v>
      </c>
      <c r="BC623" s="398">
        <f t="shared" si="464"/>
        <v>58</v>
      </c>
      <c r="BD623" s="401">
        <v>126</v>
      </c>
      <c r="BE623" s="402">
        <v>134</v>
      </c>
      <c r="BF623" s="472">
        <v>162</v>
      </c>
      <c r="BG623" s="403">
        <v>109</v>
      </c>
      <c r="BH623" s="541">
        <v>133</v>
      </c>
      <c r="BI623" s="472">
        <v>132</v>
      </c>
      <c r="BJ623" s="403">
        <v>7</v>
      </c>
      <c r="BK623" s="402">
        <v>11</v>
      </c>
      <c r="BL623" s="472">
        <v>9</v>
      </c>
      <c r="BM623" s="403">
        <v>89</v>
      </c>
      <c r="BN623" s="402">
        <v>111</v>
      </c>
      <c r="BO623" s="472">
        <v>117</v>
      </c>
      <c r="BP623" s="490">
        <f t="shared" si="465"/>
        <v>55</v>
      </c>
      <c r="BQ623" s="475">
        <f t="shared" si="466"/>
        <v>69</v>
      </c>
      <c r="BR623" s="405">
        <f t="shared" si="467"/>
        <v>57</v>
      </c>
      <c r="BS623" s="476"/>
      <c r="BT623" s="402"/>
      <c r="BU623" s="402"/>
      <c r="BV623" s="402"/>
      <c r="BW623" s="472"/>
      <c r="BX623" s="472"/>
      <c r="BY623" s="403"/>
      <c r="BZ623" s="402"/>
      <c r="CA623" s="402"/>
      <c r="CB623" s="402"/>
      <c r="CC623" s="402"/>
      <c r="CD623" s="402"/>
      <c r="CE623" s="402"/>
      <c r="CF623" s="472"/>
      <c r="CG623" s="403"/>
      <c r="CH623" s="399"/>
      <c r="CI623" s="402"/>
      <c r="CJ623" s="402"/>
      <c r="CK623" s="402"/>
      <c r="CL623" s="402"/>
      <c r="CM623" s="402"/>
      <c r="CN623" s="472"/>
      <c r="CO623" s="489" t="str">
        <f t="shared" si="468"/>
        <v/>
      </c>
      <c r="CP623" s="397" t="str">
        <f t="shared" si="469"/>
        <v/>
      </c>
      <c r="CQ623" s="397" t="str">
        <f t="shared" si="470"/>
        <v/>
      </c>
      <c r="CR623" s="397" t="str">
        <f t="shared" si="471"/>
        <v/>
      </c>
      <c r="CS623" s="397" t="str">
        <f t="shared" si="472"/>
        <v/>
      </c>
      <c r="CT623" s="397" t="str">
        <f t="shared" si="473"/>
        <v/>
      </c>
      <c r="CU623" s="397" t="str">
        <f t="shared" si="474"/>
        <v/>
      </c>
      <c r="CV623" s="491" t="str">
        <f t="shared" si="475"/>
        <v/>
      </c>
      <c r="CW623" s="379"/>
      <c r="CX623" s="399"/>
      <c r="CY623" s="472"/>
      <c r="CZ623" s="400"/>
      <c r="DA623" s="399"/>
      <c r="DB623" s="472"/>
      <c r="DC623" s="404" t="str">
        <f t="shared" si="476"/>
        <v/>
      </c>
      <c r="DD623" s="404" t="str">
        <f t="shared" si="477"/>
        <v/>
      </c>
      <c r="DE623" s="405" t="str">
        <f t="shared" si="478"/>
        <v/>
      </c>
      <c r="DF623" s="379"/>
      <c r="DG623" s="399"/>
      <c r="DH623" s="472"/>
      <c r="DI623" s="400"/>
      <c r="DJ623" s="399"/>
      <c r="DK623" s="472"/>
      <c r="DL623" s="400"/>
      <c r="DM623" s="399"/>
      <c r="DN623" s="472"/>
      <c r="DO623" s="400"/>
      <c r="DP623" s="399"/>
      <c r="DQ623" s="472"/>
      <c r="DR623" s="404" t="str">
        <f t="shared" si="479"/>
        <v/>
      </c>
      <c r="DS623" s="404" t="str">
        <f t="shared" si="480"/>
        <v/>
      </c>
      <c r="DT623" s="405" t="str">
        <f t="shared" si="481"/>
        <v/>
      </c>
      <c r="EE623" s="411"/>
    </row>
    <row r="624" spans="1:135">
      <c r="A624" s="539" t="s">
        <v>448</v>
      </c>
      <c r="B624" s="505" t="s">
        <v>1105</v>
      </c>
      <c r="C624" s="506">
        <v>232414</v>
      </c>
      <c r="D624" s="506">
        <v>8</v>
      </c>
      <c r="E624" s="395"/>
      <c r="F624" s="395"/>
      <c r="G624" s="395"/>
      <c r="H624" s="395"/>
      <c r="I624" s="472"/>
      <c r="J624" s="472"/>
      <c r="K624" s="394"/>
      <c r="L624" s="395"/>
      <c r="M624" s="395"/>
      <c r="N624" s="395"/>
      <c r="O624" s="396"/>
      <c r="P624" s="396"/>
      <c r="Q624" s="395"/>
      <c r="R624" s="395"/>
      <c r="S624" s="395"/>
      <c r="T624" s="395"/>
      <c r="U624" s="395"/>
      <c r="V624" s="472"/>
      <c r="W624" s="394"/>
      <c r="X624" s="395"/>
      <c r="Y624" s="395"/>
      <c r="Z624" s="395"/>
      <c r="AA624" s="396"/>
      <c r="AB624" s="396"/>
      <c r="AC624" s="395"/>
      <c r="AD624" s="395"/>
      <c r="AE624" s="395"/>
      <c r="AF624" s="395"/>
      <c r="AG624" s="395"/>
      <c r="AH624" s="472"/>
      <c r="AI624" s="489" t="str">
        <f t="shared" si="450"/>
        <v xml:space="preserve"> </v>
      </c>
      <c r="AJ624" s="397" t="str">
        <f t="shared" si="451"/>
        <v xml:space="preserve"> </v>
      </c>
      <c r="AK624" s="397" t="str">
        <f t="shared" si="452"/>
        <v xml:space="preserve"> </v>
      </c>
      <c r="AL624" s="397" t="str">
        <f t="shared" si="453"/>
        <v xml:space="preserve"> </v>
      </c>
      <c r="AM624" s="397" t="str">
        <f t="shared" si="454"/>
        <v xml:space="preserve"> </v>
      </c>
      <c r="AN624" s="397" t="str">
        <f t="shared" si="455"/>
        <v xml:space="preserve"> </v>
      </c>
      <c r="AO624" s="397" t="str">
        <f t="shared" si="456"/>
        <v xml:space="preserve"> </v>
      </c>
      <c r="AP624" s="397" t="str">
        <f t="shared" si="457"/>
        <v xml:space="preserve"> </v>
      </c>
      <c r="AQ624" s="397" t="str">
        <f t="shared" si="458"/>
        <v xml:space="preserve"> </v>
      </c>
      <c r="AR624" s="397" t="str">
        <f t="shared" si="459"/>
        <v xml:space="preserve"> </v>
      </c>
      <c r="AS624" s="397" t="str">
        <f t="shared" si="460"/>
        <v xml:space="preserve"> </v>
      </c>
      <c r="AT624" s="398" t="str">
        <f t="shared" si="461"/>
        <v xml:space="preserve"> </v>
      </c>
      <c r="AU624" s="379"/>
      <c r="AV624" s="541"/>
      <c r="AW624" s="472"/>
      <c r="AX624" s="400"/>
      <c r="AY624" s="541"/>
      <c r="AZ624" s="472"/>
      <c r="BA624" s="489" t="str">
        <f t="shared" si="462"/>
        <v xml:space="preserve"> </v>
      </c>
      <c r="BB624" s="397" t="str">
        <f t="shared" si="463"/>
        <v xml:space="preserve"> </v>
      </c>
      <c r="BC624" s="398" t="str">
        <f t="shared" si="464"/>
        <v xml:space="preserve"> </v>
      </c>
      <c r="BD624" s="401"/>
      <c r="BE624" s="402"/>
      <c r="BF624" s="472"/>
      <c r="BG624" s="403"/>
      <c r="BH624" s="541"/>
      <c r="BI624" s="472"/>
      <c r="BJ624" s="403"/>
      <c r="BK624" s="402"/>
      <c r="BL624" s="472"/>
      <c r="BM624" s="403"/>
      <c r="BN624" s="402"/>
      <c r="BO624" s="472"/>
      <c r="BP624" s="490" t="str">
        <f t="shared" si="465"/>
        <v/>
      </c>
      <c r="BQ624" s="475" t="str">
        <f t="shared" si="466"/>
        <v/>
      </c>
      <c r="BR624" s="405" t="str">
        <f t="shared" si="467"/>
        <v/>
      </c>
      <c r="BS624" s="868">
        <v>1011</v>
      </c>
      <c r="BT624" s="866">
        <v>1319</v>
      </c>
      <c r="BU624" s="866">
        <v>1254</v>
      </c>
      <c r="BV624" s="866">
        <v>1098</v>
      </c>
      <c r="BW624" s="866">
        <v>1269</v>
      </c>
      <c r="BX624" s="866">
        <v>1579</v>
      </c>
      <c r="BY624" s="403">
        <v>499</v>
      </c>
      <c r="BZ624" s="402">
        <v>625</v>
      </c>
      <c r="CA624" s="402">
        <v>544</v>
      </c>
      <c r="CB624" s="402">
        <v>644</v>
      </c>
      <c r="CC624" s="402">
        <v>615</v>
      </c>
      <c r="CD624" s="402">
        <v>510</v>
      </c>
      <c r="CE624" s="544">
        <v>595</v>
      </c>
      <c r="CF624" s="881">
        <v>821</v>
      </c>
      <c r="CG624" s="403"/>
      <c r="CH624" s="399"/>
      <c r="CI624" s="402"/>
      <c r="CJ624" s="402"/>
      <c r="CK624" s="402"/>
      <c r="CL624" s="402"/>
      <c r="CM624" s="402"/>
      <c r="CN624" s="472"/>
      <c r="CO624" s="489">
        <f t="shared" si="468"/>
        <v>499</v>
      </c>
      <c r="CP624" s="397">
        <f t="shared" si="469"/>
        <v>625</v>
      </c>
      <c r="CQ624" s="397">
        <f t="shared" si="470"/>
        <v>544</v>
      </c>
      <c r="CR624" s="397">
        <f t="shared" si="471"/>
        <v>644</v>
      </c>
      <c r="CS624" s="397">
        <f t="shared" si="472"/>
        <v>615</v>
      </c>
      <c r="CT624" s="397">
        <f t="shared" si="473"/>
        <v>510</v>
      </c>
      <c r="CU624" s="397">
        <f t="shared" si="474"/>
        <v>595</v>
      </c>
      <c r="CV624" s="491">
        <f t="shared" si="475"/>
        <v>821</v>
      </c>
      <c r="CW624" s="379">
        <v>273</v>
      </c>
      <c r="CX624" s="541">
        <v>350</v>
      </c>
      <c r="CY624" s="472">
        <v>473</v>
      </c>
      <c r="CZ624" s="400">
        <v>39</v>
      </c>
      <c r="DA624" s="541">
        <v>32</v>
      </c>
      <c r="DB624" s="472">
        <v>56</v>
      </c>
      <c r="DC624" s="404">
        <f t="shared" si="476"/>
        <v>198</v>
      </c>
      <c r="DD624" s="404">
        <f t="shared" si="477"/>
        <v>213</v>
      </c>
      <c r="DE624" s="405">
        <f t="shared" si="478"/>
        <v>292</v>
      </c>
      <c r="DF624" s="379">
        <v>75</v>
      </c>
      <c r="DG624" s="399">
        <v>58</v>
      </c>
      <c r="DH624" s="472">
        <v>58</v>
      </c>
      <c r="DI624" s="400">
        <v>84</v>
      </c>
      <c r="DJ624" s="541">
        <v>105</v>
      </c>
      <c r="DK624" s="472">
        <v>116</v>
      </c>
      <c r="DL624" s="400">
        <v>111</v>
      </c>
      <c r="DM624" s="399">
        <v>119</v>
      </c>
      <c r="DN624" s="472">
        <v>85</v>
      </c>
      <c r="DO624" s="400">
        <v>87</v>
      </c>
      <c r="DP624" s="399">
        <v>90</v>
      </c>
      <c r="DQ624" s="472">
        <v>81</v>
      </c>
      <c r="DR624" s="404">
        <f t="shared" si="479"/>
        <v>371</v>
      </c>
      <c r="DS624" s="404">
        <f t="shared" si="480"/>
        <v>348</v>
      </c>
      <c r="DT624" s="405">
        <f t="shared" si="481"/>
        <v>286</v>
      </c>
      <c r="EE624" s="411"/>
    </row>
    <row r="625" spans="1:224">
      <c r="A625" s="539" t="s">
        <v>448</v>
      </c>
      <c r="B625" s="505" t="s">
        <v>1106</v>
      </c>
      <c r="C625" s="506">
        <v>232946</v>
      </c>
      <c r="D625" s="506">
        <v>8</v>
      </c>
      <c r="E625" s="395"/>
      <c r="F625" s="395"/>
      <c r="G625" s="395"/>
      <c r="H625" s="395"/>
      <c r="I625" s="472"/>
      <c r="J625" s="472"/>
      <c r="K625" s="394"/>
      <c r="L625" s="395"/>
      <c r="M625" s="395"/>
      <c r="N625" s="395"/>
      <c r="O625" s="396"/>
      <c r="P625" s="396"/>
      <c r="Q625" s="395"/>
      <c r="R625" s="395"/>
      <c r="S625" s="395"/>
      <c r="T625" s="395"/>
      <c r="U625" s="395"/>
      <c r="V625" s="472"/>
      <c r="W625" s="394"/>
      <c r="X625" s="395"/>
      <c r="Y625" s="395"/>
      <c r="Z625" s="395"/>
      <c r="AA625" s="396"/>
      <c r="AB625" s="396"/>
      <c r="AC625" s="395"/>
      <c r="AD625" s="395"/>
      <c r="AE625" s="395"/>
      <c r="AF625" s="395"/>
      <c r="AG625" s="395"/>
      <c r="AH625" s="472"/>
      <c r="AI625" s="489" t="str">
        <f t="shared" si="450"/>
        <v xml:space="preserve"> </v>
      </c>
      <c r="AJ625" s="397" t="str">
        <f t="shared" si="451"/>
        <v xml:space="preserve"> </v>
      </c>
      <c r="AK625" s="397" t="str">
        <f t="shared" si="452"/>
        <v xml:space="preserve"> </v>
      </c>
      <c r="AL625" s="397" t="str">
        <f t="shared" si="453"/>
        <v xml:space="preserve"> </v>
      </c>
      <c r="AM625" s="397" t="str">
        <f t="shared" si="454"/>
        <v xml:space="preserve"> </v>
      </c>
      <c r="AN625" s="397" t="str">
        <f t="shared" si="455"/>
        <v xml:space="preserve"> </v>
      </c>
      <c r="AO625" s="397" t="str">
        <f t="shared" si="456"/>
        <v xml:space="preserve"> </v>
      </c>
      <c r="AP625" s="397" t="str">
        <f t="shared" si="457"/>
        <v xml:space="preserve"> </v>
      </c>
      <c r="AQ625" s="397" t="str">
        <f t="shared" si="458"/>
        <v xml:space="preserve"> </v>
      </c>
      <c r="AR625" s="397" t="str">
        <f t="shared" si="459"/>
        <v xml:space="preserve"> </v>
      </c>
      <c r="AS625" s="397" t="str">
        <f t="shared" si="460"/>
        <v xml:space="preserve"> </v>
      </c>
      <c r="AT625" s="398" t="str">
        <f t="shared" si="461"/>
        <v xml:space="preserve"> </v>
      </c>
      <c r="AU625" s="379"/>
      <c r="AV625" s="395"/>
      <c r="AW625" s="472"/>
      <c r="AX625" s="400"/>
      <c r="AY625" s="395"/>
      <c r="AZ625" s="472"/>
      <c r="BA625" s="489" t="str">
        <f t="shared" si="462"/>
        <v xml:space="preserve"> </v>
      </c>
      <c r="BB625" s="397" t="str">
        <f t="shared" si="463"/>
        <v xml:space="preserve"> </v>
      </c>
      <c r="BC625" s="398" t="str">
        <f t="shared" si="464"/>
        <v xml:space="preserve"> </v>
      </c>
      <c r="BD625" s="401"/>
      <c r="BE625" s="402"/>
      <c r="BF625" s="472"/>
      <c r="BG625" s="403"/>
      <c r="BH625" s="402"/>
      <c r="BI625" s="472"/>
      <c r="BJ625" s="403"/>
      <c r="BK625" s="402"/>
      <c r="BL625" s="472"/>
      <c r="BM625" s="403"/>
      <c r="BN625" s="402"/>
      <c r="BO625" s="472"/>
      <c r="BP625" s="490" t="str">
        <f t="shared" si="465"/>
        <v/>
      </c>
      <c r="BQ625" s="475" t="str">
        <f t="shared" si="466"/>
        <v/>
      </c>
      <c r="BR625" s="405" t="str">
        <f t="shared" si="467"/>
        <v/>
      </c>
      <c r="BS625" s="868">
        <v>2697</v>
      </c>
      <c r="BT625" s="866">
        <v>2626</v>
      </c>
      <c r="BU625" s="866">
        <v>5451</v>
      </c>
      <c r="BV625" s="866">
        <v>5245</v>
      </c>
      <c r="BW625" s="866">
        <v>7060</v>
      </c>
      <c r="BX625" s="866">
        <v>7721</v>
      </c>
      <c r="BY625" s="403">
        <v>1499</v>
      </c>
      <c r="BZ625" s="402">
        <v>1592</v>
      </c>
      <c r="CA625" s="402">
        <v>1634</v>
      </c>
      <c r="CB625" s="402">
        <v>1650</v>
      </c>
      <c r="CC625" s="402">
        <v>3015</v>
      </c>
      <c r="CD625" s="402">
        <v>3071</v>
      </c>
      <c r="CE625" s="545">
        <v>3959</v>
      </c>
      <c r="CF625" s="881">
        <v>4586</v>
      </c>
      <c r="CG625" s="403"/>
      <c r="CH625" s="399"/>
      <c r="CI625" s="402"/>
      <c r="CJ625" s="402"/>
      <c r="CK625" s="402"/>
      <c r="CL625" s="402"/>
      <c r="CM625" s="402"/>
      <c r="CN625" s="472"/>
      <c r="CO625" s="489">
        <f t="shared" si="468"/>
        <v>1499</v>
      </c>
      <c r="CP625" s="397">
        <f t="shared" si="469"/>
        <v>1592</v>
      </c>
      <c r="CQ625" s="397">
        <f t="shared" si="470"/>
        <v>1634</v>
      </c>
      <c r="CR625" s="397">
        <f t="shared" si="471"/>
        <v>1650</v>
      </c>
      <c r="CS625" s="397">
        <f t="shared" si="472"/>
        <v>3015</v>
      </c>
      <c r="CT625" s="397">
        <f t="shared" si="473"/>
        <v>3071</v>
      </c>
      <c r="CU625" s="397">
        <f t="shared" si="474"/>
        <v>3959</v>
      </c>
      <c r="CV625" s="491">
        <f t="shared" si="475"/>
        <v>4586</v>
      </c>
      <c r="CW625" s="379">
        <v>1998</v>
      </c>
      <c r="CX625" s="541">
        <v>2650</v>
      </c>
      <c r="CY625" s="472">
        <v>2993</v>
      </c>
      <c r="CZ625" s="400">
        <v>161</v>
      </c>
      <c r="DA625" s="541">
        <v>244</v>
      </c>
      <c r="DB625" s="472">
        <v>269</v>
      </c>
      <c r="DC625" s="404">
        <f t="shared" si="476"/>
        <v>912</v>
      </c>
      <c r="DD625" s="404">
        <f t="shared" si="477"/>
        <v>1065</v>
      </c>
      <c r="DE625" s="405">
        <f t="shared" si="478"/>
        <v>1324</v>
      </c>
      <c r="DF625" s="379">
        <v>206</v>
      </c>
      <c r="DG625" s="483">
        <v>384</v>
      </c>
      <c r="DH625" s="472">
        <v>391</v>
      </c>
      <c r="DI625" s="400">
        <v>265</v>
      </c>
      <c r="DJ625" s="546">
        <v>342</v>
      </c>
      <c r="DK625" s="472">
        <v>389</v>
      </c>
      <c r="DL625" s="400">
        <v>412</v>
      </c>
      <c r="DM625" s="483">
        <v>730</v>
      </c>
      <c r="DN625" s="472">
        <v>791</v>
      </c>
      <c r="DO625" s="400">
        <v>253</v>
      </c>
      <c r="DP625" s="483">
        <v>425</v>
      </c>
      <c r="DQ625" s="472">
        <v>377</v>
      </c>
      <c r="DR625" s="404">
        <f t="shared" si="479"/>
        <v>779</v>
      </c>
      <c r="DS625" s="404">
        <f t="shared" si="480"/>
        <v>1476</v>
      </c>
      <c r="DT625" s="405">
        <f t="shared" si="481"/>
        <v>1512</v>
      </c>
      <c r="EE625" s="411"/>
    </row>
    <row r="626" spans="1:224">
      <c r="A626" s="539" t="s">
        <v>448</v>
      </c>
      <c r="B626" s="542" t="s">
        <v>1107</v>
      </c>
      <c r="C626" s="506">
        <v>233754</v>
      </c>
      <c r="D626" s="506">
        <v>8</v>
      </c>
      <c r="E626" s="395"/>
      <c r="F626" s="395"/>
      <c r="G626" s="395"/>
      <c r="H626" s="395"/>
      <c r="I626" s="472"/>
      <c r="J626" s="472"/>
      <c r="K626" s="394"/>
      <c r="L626" s="395"/>
      <c r="M626" s="395"/>
      <c r="N626" s="395"/>
      <c r="O626" s="396"/>
      <c r="P626" s="396"/>
      <c r="Q626" s="395"/>
      <c r="R626" s="395"/>
      <c r="S626" s="395"/>
      <c r="T626" s="395"/>
      <c r="U626" s="395"/>
      <c r="V626" s="472"/>
      <c r="W626" s="394"/>
      <c r="X626" s="395"/>
      <c r="Y626" s="395"/>
      <c r="Z626" s="395"/>
      <c r="AA626" s="396"/>
      <c r="AB626" s="396"/>
      <c r="AC626" s="395"/>
      <c r="AD626" s="395"/>
      <c r="AE626" s="395"/>
      <c r="AF626" s="395"/>
      <c r="AG626" s="395"/>
      <c r="AH626" s="472"/>
      <c r="AI626" s="489" t="str">
        <f t="shared" si="450"/>
        <v xml:space="preserve"> </v>
      </c>
      <c r="AJ626" s="397" t="str">
        <f t="shared" si="451"/>
        <v xml:space="preserve"> </v>
      </c>
      <c r="AK626" s="397" t="str">
        <f t="shared" si="452"/>
        <v xml:space="preserve"> </v>
      </c>
      <c r="AL626" s="397" t="str">
        <f t="shared" si="453"/>
        <v xml:space="preserve"> </v>
      </c>
      <c r="AM626" s="397" t="str">
        <f t="shared" si="454"/>
        <v xml:space="preserve"> </v>
      </c>
      <c r="AN626" s="397" t="str">
        <f t="shared" si="455"/>
        <v xml:space="preserve"> </v>
      </c>
      <c r="AO626" s="397" t="str">
        <f t="shared" si="456"/>
        <v xml:space="preserve"> </v>
      </c>
      <c r="AP626" s="397" t="str">
        <f t="shared" si="457"/>
        <v xml:space="preserve"> </v>
      </c>
      <c r="AQ626" s="397" t="str">
        <f t="shared" si="458"/>
        <v xml:space="preserve"> </v>
      </c>
      <c r="AR626" s="397" t="str">
        <f t="shared" si="459"/>
        <v xml:space="preserve"> </v>
      </c>
      <c r="AS626" s="397" t="str">
        <f t="shared" si="460"/>
        <v xml:space="preserve"> </v>
      </c>
      <c r="AT626" s="398" t="str">
        <f t="shared" si="461"/>
        <v xml:space="preserve"> </v>
      </c>
      <c r="AU626" s="379"/>
      <c r="AV626" s="395"/>
      <c r="AW626" s="472"/>
      <c r="AX626" s="400"/>
      <c r="AY626" s="395"/>
      <c r="AZ626" s="472"/>
      <c r="BA626" s="489" t="str">
        <f t="shared" si="462"/>
        <v xml:space="preserve"> </v>
      </c>
      <c r="BB626" s="397" t="str">
        <f t="shared" si="463"/>
        <v xml:space="preserve"> </v>
      </c>
      <c r="BC626" s="398" t="str">
        <f t="shared" si="464"/>
        <v xml:space="preserve"> </v>
      </c>
      <c r="BD626" s="401"/>
      <c r="BE626" s="402"/>
      <c r="BF626" s="472"/>
      <c r="BG626" s="403"/>
      <c r="BH626" s="402"/>
      <c r="BI626" s="472"/>
      <c r="BJ626" s="403"/>
      <c r="BK626" s="402"/>
      <c r="BL626" s="472"/>
      <c r="BM626" s="403"/>
      <c r="BN626" s="402"/>
      <c r="BO626" s="472"/>
      <c r="BP626" s="490" t="str">
        <f t="shared" si="465"/>
        <v/>
      </c>
      <c r="BQ626" s="475" t="str">
        <f t="shared" si="466"/>
        <v/>
      </c>
      <c r="BR626" s="405" t="str">
        <f t="shared" si="467"/>
        <v/>
      </c>
      <c r="BS626" s="868">
        <v>1155</v>
      </c>
      <c r="BT626" s="866">
        <v>1315</v>
      </c>
      <c r="BU626" s="866">
        <v>1298</v>
      </c>
      <c r="BV626" s="866">
        <v>1211</v>
      </c>
      <c r="BW626" s="866">
        <v>1629</v>
      </c>
      <c r="BX626" s="866">
        <v>1579</v>
      </c>
      <c r="BY626" s="403">
        <v>594</v>
      </c>
      <c r="BZ626" s="402">
        <v>710</v>
      </c>
      <c r="CA626" s="402">
        <v>669</v>
      </c>
      <c r="CB626" s="402">
        <v>770</v>
      </c>
      <c r="CC626" s="402">
        <v>780</v>
      </c>
      <c r="CD626" s="402">
        <v>674</v>
      </c>
      <c r="CE626" s="544">
        <v>862</v>
      </c>
      <c r="CF626" s="881">
        <v>842</v>
      </c>
      <c r="CG626" s="403"/>
      <c r="CH626" s="399"/>
      <c r="CI626" s="402"/>
      <c r="CJ626" s="402"/>
      <c r="CK626" s="402"/>
      <c r="CL626" s="402"/>
      <c r="CM626" s="402"/>
      <c r="CN626" s="472"/>
      <c r="CO626" s="489">
        <f t="shared" si="468"/>
        <v>594</v>
      </c>
      <c r="CP626" s="397">
        <f t="shared" si="469"/>
        <v>710</v>
      </c>
      <c r="CQ626" s="397">
        <f t="shared" si="470"/>
        <v>669</v>
      </c>
      <c r="CR626" s="397">
        <f t="shared" si="471"/>
        <v>770</v>
      </c>
      <c r="CS626" s="397">
        <f t="shared" si="472"/>
        <v>780</v>
      </c>
      <c r="CT626" s="397">
        <f t="shared" si="473"/>
        <v>674</v>
      </c>
      <c r="CU626" s="397">
        <f t="shared" si="474"/>
        <v>862</v>
      </c>
      <c r="CV626" s="491">
        <f t="shared" si="475"/>
        <v>842</v>
      </c>
      <c r="CW626" s="379">
        <v>363</v>
      </c>
      <c r="CX626" s="541">
        <v>459</v>
      </c>
      <c r="CY626" s="472">
        <v>444</v>
      </c>
      <c r="CZ626" s="400">
        <v>38</v>
      </c>
      <c r="DA626" s="541">
        <v>39</v>
      </c>
      <c r="DB626" s="472">
        <v>51</v>
      </c>
      <c r="DC626" s="404">
        <f t="shared" si="476"/>
        <v>273</v>
      </c>
      <c r="DD626" s="404">
        <f t="shared" si="477"/>
        <v>364</v>
      </c>
      <c r="DE626" s="405">
        <f t="shared" si="478"/>
        <v>347</v>
      </c>
      <c r="DF626" s="379">
        <v>79</v>
      </c>
      <c r="DG626" s="399">
        <v>81</v>
      </c>
      <c r="DH626" s="472">
        <v>74</v>
      </c>
      <c r="DI626" s="400">
        <v>100</v>
      </c>
      <c r="DJ626" s="541">
        <v>112</v>
      </c>
      <c r="DK626" s="472">
        <v>138</v>
      </c>
      <c r="DL626" s="400">
        <v>124</v>
      </c>
      <c r="DM626" s="399">
        <v>143</v>
      </c>
      <c r="DN626" s="472">
        <v>134</v>
      </c>
      <c r="DO626" s="400">
        <v>94</v>
      </c>
      <c r="DP626" s="399">
        <v>84</v>
      </c>
      <c r="DQ626" s="472">
        <v>80</v>
      </c>
      <c r="DR626" s="404">
        <f t="shared" si="479"/>
        <v>473</v>
      </c>
      <c r="DS626" s="404">
        <f t="shared" si="480"/>
        <v>472</v>
      </c>
      <c r="DT626" s="405">
        <f t="shared" si="481"/>
        <v>386</v>
      </c>
      <c r="EE626" s="411"/>
    </row>
    <row r="627" spans="1:224">
      <c r="A627" s="539" t="s">
        <v>448</v>
      </c>
      <c r="B627" s="505" t="s">
        <v>1108</v>
      </c>
      <c r="C627" s="506">
        <v>233772</v>
      </c>
      <c r="D627" s="506">
        <v>8</v>
      </c>
      <c r="E627" s="395"/>
      <c r="F627" s="395"/>
      <c r="G627" s="395"/>
      <c r="H627" s="395"/>
      <c r="I627" s="472"/>
      <c r="J627" s="472"/>
      <c r="K627" s="394"/>
      <c r="L627" s="395"/>
      <c r="M627" s="395"/>
      <c r="N627" s="395"/>
      <c r="O627" s="396"/>
      <c r="P627" s="396"/>
      <c r="Q627" s="395"/>
      <c r="R627" s="395"/>
      <c r="S627" s="395"/>
      <c r="T627" s="395"/>
      <c r="U627" s="395"/>
      <c r="V627" s="472"/>
      <c r="W627" s="394"/>
      <c r="X627" s="395"/>
      <c r="Y627" s="395"/>
      <c r="Z627" s="395"/>
      <c r="AA627" s="396"/>
      <c r="AB627" s="396"/>
      <c r="AC627" s="395"/>
      <c r="AD627" s="395"/>
      <c r="AE627" s="395"/>
      <c r="AF627" s="395"/>
      <c r="AG627" s="395"/>
      <c r="AH627" s="472"/>
      <c r="AI627" s="489" t="str">
        <f t="shared" si="450"/>
        <v xml:space="preserve"> </v>
      </c>
      <c r="AJ627" s="397" t="str">
        <f t="shared" si="451"/>
        <v xml:space="preserve"> </v>
      </c>
      <c r="AK627" s="397" t="str">
        <f t="shared" si="452"/>
        <v xml:space="preserve"> </v>
      </c>
      <c r="AL627" s="397" t="str">
        <f t="shared" si="453"/>
        <v xml:space="preserve"> </v>
      </c>
      <c r="AM627" s="397" t="str">
        <f t="shared" si="454"/>
        <v xml:space="preserve"> </v>
      </c>
      <c r="AN627" s="397" t="str">
        <f t="shared" si="455"/>
        <v xml:space="preserve"> </v>
      </c>
      <c r="AO627" s="397" t="str">
        <f t="shared" si="456"/>
        <v xml:space="preserve"> </v>
      </c>
      <c r="AP627" s="397" t="str">
        <f t="shared" si="457"/>
        <v xml:space="preserve"> </v>
      </c>
      <c r="AQ627" s="397" t="str">
        <f t="shared" si="458"/>
        <v xml:space="preserve"> </v>
      </c>
      <c r="AR627" s="397" t="str">
        <f t="shared" si="459"/>
        <v xml:space="preserve"> </v>
      </c>
      <c r="AS627" s="397" t="str">
        <f t="shared" si="460"/>
        <v xml:space="preserve"> </v>
      </c>
      <c r="AT627" s="398" t="str">
        <f t="shared" si="461"/>
        <v xml:space="preserve"> </v>
      </c>
      <c r="AU627" s="379"/>
      <c r="AV627" s="395"/>
      <c r="AW627" s="472"/>
      <c r="AX627" s="400"/>
      <c r="AY627" s="395"/>
      <c r="AZ627" s="472"/>
      <c r="BA627" s="489" t="str">
        <f t="shared" si="462"/>
        <v xml:space="preserve"> </v>
      </c>
      <c r="BB627" s="397" t="str">
        <f t="shared" si="463"/>
        <v xml:space="preserve"> </v>
      </c>
      <c r="BC627" s="398" t="str">
        <f t="shared" si="464"/>
        <v xml:space="preserve"> </v>
      </c>
      <c r="BD627" s="401"/>
      <c r="BE627" s="402"/>
      <c r="BF627" s="472"/>
      <c r="BG627" s="403"/>
      <c r="BH627" s="402"/>
      <c r="BI627" s="472"/>
      <c r="BJ627" s="403"/>
      <c r="BK627" s="402"/>
      <c r="BL627" s="472"/>
      <c r="BM627" s="403"/>
      <c r="BN627" s="402"/>
      <c r="BO627" s="472"/>
      <c r="BP627" s="490" t="str">
        <f t="shared" si="465"/>
        <v/>
      </c>
      <c r="BQ627" s="475" t="str">
        <f t="shared" si="466"/>
        <v/>
      </c>
      <c r="BR627" s="405" t="str">
        <f t="shared" si="467"/>
        <v/>
      </c>
      <c r="BS627" s="868">
        <v>3114</v>
      </c>
      <c r="BT627" s="866">
        <v>3230</v>
      </c>
      <c r="BU627" s="866">
        <v>3351</v>
      </c>
      <c r="BV627" s="866">
        <v>3564</v>
      </c>
      <c r="BW627" s="866">
        <v>4433</v>
      </c>
      <c r="BX627" s="866">
        <v>4840</v>
      </c>
      <c r="BY627" s="403">
        <v>1781</v>
      </c>
      <c r="BZ627" s="402">
        <v>1895</v>
      </c>
      <c r="CA627" s="402">
        <v>1843</v>
      </c>
      <c r="CB627" s="402">
        <v>1923</v>
      </c>
      <c r="CC627" s="402">
        <v>2014</v>
      </c>
      <c r="CD627" s="402">
        <v>2072</v>
      </c>
      <c r="CE627" s="544">
        <v>2595</v>
      </c>
      <c r="CF627" s="881">
        <v>3029</v>
      </c>
      <c r="CG627" s="403"/>
      <c r="CH627" s="399"/>
      <c r="CI627" s="402"/>
      <c r="CJ627" s="402"/>
      <c r="CK627" s="402"/>
      <c r="CL627" s="402"/>
      <c r="CM627" s="402"/>
      <c r="CN627" s="472"/>
      <c r="CO627" s="489">
        <f t="shared" si="468"/>
        <v>1781</v>
      </c>
      <c r="CP627" s="397">
        <f t="shared" si="469"/>
        <v>1895</v>
      </c>
      <c r="CQ627" s="397">
        <f t="shared" si="470"/>
        <v>1843</v>
      </c>
      <c r="CR627" s="397">
        <f t="shared" si="471"/>
        <v>1923</v>
      </c>
      <c r="CS627" s="397">
        <f t="shared" si="472"/>
        <v>2014</v>
      </c>
      <c r="CT627" s="397">
        <f t="shared" si="473"/>
        <v>2072</v>
      </c>
      <c r="CU627" s="397">
        <f t="shared" si="474"/>
        <v>2595</v>
      </c>
      <c r="CV627" s="491">
        <f t="shared" si="475"/>
        <v>3029</v>
      </c>
      <c r="CW627" s="379">
        <v>1238</v>
      </c>
      <c r="CX627" s="541">
        <v>1594</v>
      </c>
      <c r="CY627" s="472">
        <v>1884</v>
      </c>
      <c r="CZ627" s="400">
        <v>75</v>
      </c>
      <c r="DA627" s="541">
        <v>100</v>
      </c>
      <c r="DB627" s="472">
        <v>126</v>
      </c>
      <c r="DC627" s="404">
        <f t="shared" si="476"/>
        <v>759</v>
      </c>
      <c r="DD627" s="404">
        <f t="shared" si="477"/>
        <v>901</v>
      </c>
      <c r="DE627" s="405">
        <f t="shared" si="478"/>
        <v>1019</v>
      </c>
      <c r="DF627" s="379">
        <v>172</v>
      </c>
      <c r="DG627" s="399">
        <v>216</v>
      </c>
      <c r="DH627" s="472">
        <v>247</v>
      </c>
      <c r="DI627" s="400">
        <v>325</v>
      </c>
      <c r="DJ627" s="541">
        <v>357</v>
      </c>
      <c r="DK627" s="472">
        <v>380</v>
      </c>
      <c r="DL627" s="400">
        <v>474</v>
      </c>
      <c r="DM627" s="399">
        <v>470</v>
      </c>
      <c r="DN627" s="472">
        <v>493</v>
      </c>
      <c r="DO627" s="400">
        <v>155</v>
      </c>
      <c r="DP627" s="399">
        <v>190</v>
      </c>
      <c r="DQ627" s="472">
        <v>167</v>
      </c>
      <c r="DR627" s="404">
        <f t="shared" si="479"/>
        <v>1122</v>
      </c>
      <c r="DS627" s="404">
        <f t="shared" si="480"/>
        <v>1138</v>
      </c>
      <c r="DT627" s="405">
        <f t="shared" si="481"/>
        <v>1165</v>
      </c>
      <c r="EE627" s="411"/>
    </row>
    <row r="628" spans="1:224">
      <c r="A628" s="539" t="s">
        <v>448</v>
      </c>
      <c r="B628" s="505" t="s">
        <v>1109</v>
      </c>
      <c r="C628" s="506">
        <v>231536</v>
      </c>
      <c r="D628" s="506">
        <v>9</v>
      </c>
      <c r="E628" s="395"/>
      <c r="F628" s="395"/>
      <c r="G628" s="395"/>
      <c r="H628" s="395"/>
      <c r="I628" s="472"/>
      <c r="J628" s="472"/>
      <c r="K628" s="394"/>
      <c r="L628" s="395"/>
      <c r="M628" s="395"/>
      <c r="N628" s="395"/>
      <c r="O628" s="396"/>
      <c r="P628" s="396"/>
      <c r="Q628" s="395"/>
      <c r="R628" s="395"/>
      <c r="S628" s="395"/>
      <c r="T628" s="395"/>
      <c r="U628" s="395"/>
      <c r="V628" s="472"/>
      <c r="W628" s="394"/>
      <c r="X628" s="395"/>
      <c r="Y628" s="395"/>
      <c r="Z628" s="395"/>
      <c r="AA628" s="396"/>
      <c r="AB628" s="396"/>
      <c r="AC628" s="395"/>
      <c r="AD628" s="395"/>
      <c r="AE628" s="395"/>
      <c r="AF628" s="395"/>
      <c r="AG628" s="395"/>
      <c r="AH628" s="472"/>
      <c r="AI628" s="489" t="str">
        <f t="shared" si="450"/>
        <v xml:space="preserve"> </v>
      </c>
      <c r="AJ628" s="397" t="str">
        <f t="shared" si="451"/>
        <v xml:space="preserve"> </v>
      </c>
      <c r="AK628" s="397" t="str">
        <f t="shared" si="452"/>
        <v xml:space="preserve"> </v>
      </c>
      <c r="AL628" s="397" t="str">
        <f t="shared" si="453"/>
        <v xml:space="preserve"> </v>
      </c>
      <c r="AM628" s="397" t="str">
        <f t="shared" si="454"/>
        <v xml:space="preserve"> </v>
      </c>
      <c r="AN628" s="397" t="str">
        <f t="shared" si="455"/>
        <v xml:space="preserve"> </v>
      </c>
      <c r="AO628" s="397" t="str">
        <f t="shared" si="456"/>
        <v xml:space="preserve"> </v>
      </c>
      <c r="AP628" s="397" t="str">
        <f t="shared" si="457"/>
        <v xml:space="preserve"> </v>
      </c>
      <c r="AQ628" s="397" t="str">
        <f t="shared" si="458"/>
        <v xml:space="preserve"> </v>
      </c>
      <c r="AR628" s="397" t="str">
        <f t="shared" si="459"/>
        <v xml:space="preserve"> </v>
      </c>
      <c r="AS628" s="397" t="str">
        <f t="shared" si="460"/>
        <v xml:space="preserve"> </v>
      </c>
      <c r="AT628" s="398" t="str">
        <f t="shared" si="461"/>
        <v xml:space="preserve"> </v>
      </c>
      <c r="AU628" s="379"/>
      <c r="AV628" s="395"/>
      <c r="AW628" s="472"/>
      <c r="AX628" s="400"/>
      <c r="AY628" s="395"/>
      <c r="AZ628" s="472"/>
      <c r="BA628" s="489" t="str">
        <f t="shared" si="462"/>
        <v xml:space="preserve"> </v>
      </c>
      <c r="BB628" s="397" t="str">
        <f t="shared" si="463"/>
        <v xml:space="preserve"> </v>
      </c>
      <c r="BC628" s="398" t="str">
        <f t="shared" si="464"/>
        <v xml:space="preserve"> </v>
      </c>
      <c r="BD628" s="401"/>
      <c r="BE628" s="402"/>
      <c r="BF628" s="472"/>
      <c r="BG628" s="403"/>
      <c r="BH628" s="402"/>
      <c r="BI628" s="472"/>
      <c r="BJ628" s="403"/>
      <c r="BK628" s="402"/>
      <c r="BL628" s="472"/>
      <c r="BM628" s="403"/>
      <c r="BN628" s="402"/>
      <c r="BO628" s="472"/>
      <c r="BP628" s="490" t="str">
        <f t="shared" si="465"/>
        <v/>
      </c>
      <c r="BQ628" s="475" t="str">
        <f t="shared" si="466"/>
        <v/>
      </c>
      <c r="BR628" s="405" t="str">
        <f t="shared" si="467"/>
        <v/>
      </c>
      <c r="BS628" s="868">
        <v>515</v>
      </c>
      <c r="BT628" s="866">
        <v>615</v>
      </c>
      <c r="BU628" s="866">
        <v>624</v>
      </c>
      <c r="BV628" s="866">
        <v>619</v>
      </c>
      <c r="BW628" s="866">
        <v>765</v>
      </c>
      <c r="BX628" s="866">
        <v>900</v>
      </c>
      <c r="BY628" s="403">
        <v>178</v>
      </c>
      <c r="BZ628" s="402">
        <v>248</v>
      </c>
      <c r="CA628" s="402">
        <v>282</v>
      </c>
      <c r="CB628" s="402">
        <v>390</v>
      </c>
      <c r="CC628" s="402">
        <v>401</v>
      </c>
      <c r="CD628" s="402">
        <v>398</v>
      </c>
      <c r="CE628" s="544">
        <v>509</v>
      </c>
      <c r="CF628" s="881">
        <v>595</v>
      </c>
      <c r="CG628" s="403"/>
      <c r="CH628" s="399"/>
      <c r="CI628" s="402"/>
      <c r="CJ628" s="402"/>
      <c r="CK628" s="402"/>
      <c r="CL628" s="402"/>
      <c r="CM628" s="402"/>
      <c r="CN628" s="472"/>
      <c r="CO628" s="489">
        <f t="shared" si="468"/>
        <v>178</v>
      </c>
      <c r="CP628" s="397">
        <f t="shared" si="469"/>
        <v>248</v>
      </c>
      <c r="CQ628" s="397">
        <f t="shared" si="470"/>
        <v>282</v>
      </c>
      <c r="CR628" s="397">
        <f t="shared" si="471"/>
        <v>390</v>
      </c>
      <c r="CS628" s="397">
        <f t="shared" si="472"/>
        <v>401</v>
      </c>
      <c r="CT628" s="397">
        <f t="shared" si="473"/>
        <v>398</v>
      </c>
      <c r="CU628" s="397">
        <f t="shared" si="474"/>
        <v>509</v>
      </c>
      <c r="CV628" s="491">
        <f t="shared" si="475"/>
        <v>595</v>
      </c>
      <c r="CW628" s="379">
        <v>239</v>
      </c>
      <c r="CX628" s="541">
        <v>309</v>
      </c>
      <c r="CY628" s="472">
        <v>346</v>
      </c>
      <c r="CZ628" s="400">
        <v>27</v>
      </c>
      <c r="DA628" s="541">
        <v>38</v>
      </c>
      <c r="DB628" s="472">
        <v>37</v>
      </c>
      <c r="DC628" s="404">
        <f t="shared" si="476"/>
        <v>132</v>
      </c>
      <c r="DD628" s="404">
        <f t="shared" si="477"/>
        <v>162</v>
      </c>
      <c r="DE628" s="405">
        <f t="shared" si="478"/>
        <v>212</v>
      </c>
      <c r="DF628" s="379">
        <v>82</v>
      </c>
      <c r="DG628" s="399">
        <v>77</v>
      </c>
      <c r="DH628" s="472">
        <v>85</v>
      </c>
      <c r="DI628" s="400">
        <v>62</v>
      </c>
      <c r="DJ628" s="541">
        <v>80</v>
      </c>
      <c r="DK628" s="472">
        <v>86</v>
      </c>
      <c r="DL628" s="400">
        <v>56</v>
      </c>
      <c r="DM628" s="399">
        <v>78</v>
      </c>
      <c r="DN628" s="472">
        <v>62</v>
      </c>
      <c r="DO628" s="400">
        <v>47</v>
      </c>
      <c r="DP628" s="399">
        <v>44</v>
      </c>
      <c r="DQ628" s="472">
        <v>53</v>
      </c>
      <c r="DR628" s="404">
        <f t="shared" si="479"/>
        <v>205</v>
      </c>
      <c r="DS628" s="404">
        <f t="shared" si="480"/>
        <v>202</v>
      </c>
      <c r="DT628" s="405">
        <f t="shared" si="481"/>
        <v>198</v>
      </c>
      <c r="EE628" s="411"/>
    </row>
    <row r="629" spans="1:224">
      <c r="A629" s="539" t="s">
        <v>448</v>
      </c>
      <c r="B629" s="505" t="s">
        <v>1110</v>
      </c>
      <c r="C629" s="506">
        <v>231697</v>
      </c>
      <c r="D629" s="506">
        <v>9</v>
      </c>
      <c r="E629" s="395"/>
      <c r="F629" s="395"/>
      <c r="G629" s="395"/>
      <c r="H629" s="395"/>
      <c r="I629" s="472"/>
      <c r="J629" s="472"/>
      <c r="K629" s="394"/>
      <c r="L629" s="395"/>
      <c r="M629" s="395"/>
      <c r="N629" s="395"/>
      <c r="O629" s="396"/>
      <c r="P629" s="396"/>
      <c r="Q629" s="395"/>
      <c r="R629" s="395"/>
      <c r="S629" s="395"/>
      <c r="T629" s="395"/>
      <c r="U629" s="395"/>
      <c r="V629" s="472"/>
      <c r="W629" s="394"/>
      <c r="X629" s="395"/>
      <c r="Y629" s="395"/>
      <c r="Z629" s="395"/>
      <c r="AA629" s="396"/>
      <c r="AB629" s="396"/>
      <c r="AC629" s="395"/>
      <c r="AD629" s="395"/>
      <c r="AE629" s="395"/>
      <c r="AF629" s="395"/>
      <c r="AG629" s="395"/>
      <c r="AH629" s="472"/>
      <c r="AI629" s="489" t="str">
        <f t="shared" si="450"/>
        <v xml:space="preserve"> </v>
      </c>
      <c r="AJ629" s="397" t="str">
        <f t="shared" si="451"/>
        <v xml:space="preserve"> </v>
      </c>
      <c r="AK629" s="397" t="str">
        <f t="shared" si="452"/>
        <v xml:space="preserve"> </v>
      </c>
      <c r="AL629" s="397" t="str">
        <f t="shared" si="453"/>
        <v xml:space="preserve"> </v>
      </c>
      <c r="AM629" s="397" t="str">
        <f t="shared" si="454"/>
        <v xml:space="preserve"> </v>
      </c>
      <c r="AN629" s="397" t="str">
        <f t="shared" si="455"/>
        <v xml:space="preserve"> </v>
      </c>
      <c r="AO629" s="397" t="str">
        <f t="shared" si="456"/>
        <v xml:space="preserve"> </v>
      </c>
      <c r="AP629" s="397" t="str">
        <f t="shared" si="457"/>
        <v xml:space="preserve"> </v>
      </c>
      <c r="AQ629" s="397" t="str">
        <f t="shared" si="458"/>
        <v xml:space="preserve"> </v>
      </c>
      <c r="AR629" s="397" t="str">
        <f t="shared" si="459"/>
        <v xml:space="preserve"> </v>
      </c>
      <c r="AS629" s="397" t="str">
        <f t="shared" si="460"/>
        <v xml:space="preserve"> </v>
      </c>
      <c r="AT629" s="398" t="str">
        <f t="shared" si="461"/>
        <v xml:space="preserve"> </v>
      </c>
      <c r="AU629" s="379"/>
      <c r="AV629" s="395"/>
      <c r="AW629" s="472"/>
      <c r="AX629" s="400"/>
      <c r="AY629" s="395"/>
      <c r="AZ629" s="472"/>
      <c r="BA629" s="489" t="str">
        <f t="shared" si="462"/>
        <v xml:space="preserve"> </v>
      </c>
      <c r="BB629" s="397" t="str">
        <f t="shared" si="463"/>
        <v xml:space="preserve"> </v>
      </c>
      <c r="BC629" s="398" t="str">
        <f t="shared" si="464"/>
        <v xml:space="preserve"> </v>
      </c>
      <c r="BD629" s="401"/>
      <c r="BE629" s="402"/>
      <c r="BF629" s="472"/>
      <c r="BG629" s="403"/>
      <c r="BH629" s="402"/>
      <c r="BI629" s="472"/>
      <c r="BJ629" s="403"/>
      <c r="BK629" s="402"/>
      <c r="BL629" s="472"/>
      <c r="BM629" s="403"/>
      <c r="BN629" s="402"/>
      <c r="BO629" s="472"/>
      <c r="BP629" s="490" t="str">
        <f t="shared" si="465"/>
        <v/>
      </c>
      <c r="BQ629" s="475" t="str">
        <f t="shared" si="466"/>
        <v/>
      </c>
      <c r="BR629" s="405" t="str">
        <f t="shared" si="467"/>
        <v/>
      </c>
      <c r="BS629" s="868">
        <v>373</v>
      </c>
      <c r="BT629" s="866">
        <v>603</v>
      </c>
      <c r="BU629" s="866">
        <v>556</v>
      </c>
      <c r="BV629" s="866">
        <v>493</v>
      </c>
      <c r="BW629" s="866">
        <v>716</v>
      </c>
      <c r="BX629" s="866">
        <v>767</v>
      </c>
      <c r="BY629" s="403">
        <v>222</v>
      </c>
      <c r="BZ629" s="402">
        <v>275</v>
      </c>
      <c r="CA629" s="485">
        <v>237</v>
      </c>
      <c r="CB629" s="485">
        <v>346</v>
      </c>
      <c r="CC629" s="485">
        <v>311</v>
      </c>
      <c r="CD629" s="485">
        <v>210</v>
      </c>
      <c r="CE629" s="545">
        <v>400</v>
      </c>
      <c r="CF629" s="881">
        <v>435</v>
      </c>
      <c r="CG629" s="403"/>
      <c r="CH629" s="399"/>
      <c r="CI629" s="402"/>
      <c r="CJ629" s="402"/>
      <c r="CK629" s="402"/>
      <c r="CL629" s="402"/>
      <c r="CM629" s="402"/>
      <c r="CN629" s="472"/>
      <c r="CO629" s="489">
        <f t="shared" si="468"/>
        <v>222</v>
      </c>
      <c r="CP629" s="397">
        <f t="shared" si="469"/>
        <v>275</v>
      </c>
      <c r="CQ629" s="397">
        <f t="shared" si="470"/>
        <v>237</v>
      </c>
      <c r="CR629" s="397">
        <f t="shared" si="471"/>
        <v>346</v>
      </c>
      <c r="CS629" s="397">
        <f t="shared" si="472"/>
        <v>311</v>
      </c>
      <c r="CT629" s="397">
        <f t="shared" si="473"/>
        <v>210</v>
      </c>
      <c r="CU629" s="397">
        <f t="shared" si="474"/>
        <v>400</v>
      </c>
      <c r="CV629" s="491">
        <f t="shared" si="475"/>
        <v>435</v>
      </c>
      <c r="CW629" s="379">
        <v>112</v>
      </c>
      <c r="CX629" s="546">
        <v>222</v>
      </c>
      <c r="CY629" s="472">
        <v>247</v>
      </c>
      <c r="CZ629" s="400">
        <v>13</v>
      </c>
      <c r="DA629" s="541">
        <v>31</v>
      </c>
      <c r="DB629" s="472">
        <v>30</v>
      </c>
      <c r="DC629" s="404">
        <f t="shared" si="476"/>
        <v>85</v>
      </c>
      <c r="DD629" s="404">
        <f t="shared" si="477"/>
        <v>147</v>
      </c>
      <c r="DE629" s="405">
        <f t="shared" si="478"/>
        <v>158</v>
      </c>
      <c r="DF629" s="379">
        <v>46</v>
      </c>
      <c r="DG629" s="399">
        <v>36</v>
      </c>
      <c r="DH629" s="472">
        <v>38</v>
      </c>
      <c r="DI629" s="400">
        <v>69</v>
      </c>
      <c r="DJ629" s="541">
        <v>75</v>
      </c>
      <c r="DK629" s="472">
        <v>56</v>
      </c>
      <c r="DL629" s="400">
        <v>51</v>
      </c>
      <c r="DM629" s="399">
        <v>54</v>
      </c>
      <c r="DN629" s="472">
        <v>30</v>
      </c>
      <c r="DO629" s="400">
        <v>56</v>
      </c>
      <c r="DP629" s="399">
        <v>46</v>
      </c>
      <c r="DQ629" s="472">
        <v>24</v>
      </c>
      <c r="DR629" s="404">
        <f t="shared" si="479"/>
        <v>193</v>
      </c>
      <c r="DS629" s="404">
        <f t="shared" si="480"/>
        <v>175</v>
      </c>
      <c r="DT629" s="405">
        <f t="shared" si="481"/>
        <v>118</v>
      </c>
      <c r="EE629" s="411"/>
    </row>
    <row r="630" spans="1:224">
      <c r="A630" s="539" t="s">
        <v>448</v>
      </c>
      <c r="B630" s="505" t="s">
        <v>1111</v>
      </c>
      <c r="C630" s="506">
        <v>231882</v>
      </c>
      <c r="D630" s="506">
        <v>9</v>
      </c>
      <c r="E630" s="395"/>
      <c r="F630" s="395"/>
      <c r="G630" s="395"/>
      <c r="H630" s="395"/>
      <c r="I630" s="472"/>
      <c r="J630" s="472"/>
      <c r="K630" s="394"/>
      <c r="L630" s="395"/>
      <c r="M630" s="395"/>
      <c r="N630" s="395"/>
      <c r="O630" s="396"/>
      <c r="P630" s="396"/>
      <c r="Q630" s="395"/>
      <c r="R630" s="395"/>
      <c r="S630" s="395"/>
      <c r="T630" s="395"/>
      <c r="U630" s="395"/>
      <c r="V630" s="472"/>
      <c r="W630" s="394"/>
      <c r="X630" s="395"/>
      <c r="Y630" s="395"/>
      <c r="Z630" s="395"/>
      <c r="AA630" s="396"/>
      <c r="AB630" s="396"/>
      <c r="AC630" s="395"/>
      <c r="AD630" s="395"/>
      <c r="AE630" s="395"/>
      <c r="AF630" s="395"/>
      <c r="AG630" s="395"/>
      <c r="AH630" s="472"/>
      <c r="AI630" s="489" t="str">
        <f t="shared" si="450"/>
        <v xml:space="preserve"> </v>
      </c>
      <c r="AJ630" s="397" t="str">
        <f t="shared" si="451"/>
        <v xml:space="preserve"> </v>
      </c>
      <c r="AK630" s="397" t="str">
        <f t="shared" si="452"/>
        <v xml:space="preserve"> </v>
      </c>
      <c r="AL630" s="397" t="str">
        <f t="shared" si="453"/>
        <v xml:space="preserve"> </v>
      </c>
      <c r="AM630" s="397" t="str">
        <f t="shared" si="454"/>
        <v xml:space="preserve"> </v>
      </c>
      <c r="AN630" s="397" t="str">
        <f t="shared" si="455"/>
        <v xml:space="preserve"> </v>
      </c>
      <c r="AO630" s="397" t="str">
        <f t="shared" si="456"/>
        <v xml:space="preserve"> </v>
      </c>
      <c r="AP630" s="397" t="str">
        <f t="shared" si="457"/>
        <v xml:space="preserve"> </v>
      </c>
      <c r="AQ630" s="397" t="str">
        <f t="shared" si="458"/>
        <v xml:space="preserve"> </v>
      </c>
      <c r="AR630" s="397" t="str">
        <f t="shared" si="459"/>
        <v xml:space="preserve"> </v>
      </c>
      <c r="AS630" s="397" t="str">
        <f t="shared" si="460"/>
        <v xml:space="preserve"> </v>
      </c>
      <c r="AT630" s="398" t="str">
        <f t="shared" si="461"/>
        <v xml:space="preserve"> </v>
      </c>
      <c r="AU630" s="379"/>
      <c r="AV630" s="395"/>
      <c r="AW630" s="472"/>
      <c r="AX630" s="400"/>
      <c r="AY630" s="395"/>
      <c r="AZ630" s="472"/>
      <c r="BA630" s="489" t="str">
        <f t="shared" si="462"/>
        <v xml:space="preserve"> </v>
      </c>
      <c r="BB630" s="397" t="str">
        <f t="shared" si="463"/>
        <v xml:space="preserve"> </v>
      </c>
      <c r="BC630" s="398" t="str">
        <f t="shared" si="464"/>
        <v xml:space="preserve"> </v>
      </c>
      <c r="BD630" s="401"/>
      <c r="BE630" s="402"/>
      <c r="BF630" s="472"/>
      <c r="BG630" s="403"/>
      <c r="BH630" s="402"/>
      <c r="BI630" s="472"/>
      <c r="BJ630" s="403"/>
      <c r="BK630" s="402"/>
      <c r="BL630" s="472"/>
      <c r="BM630" s="403"/>
      <c r="BN630" s="402"/>
      <c r="BO630" s="472"/>
      <c r="BP630" s="490" t="str">
        <f t="shared" si="465"/>
        <v/>
      </c>
      <c r="BQ630" s="475" t="str">
        <f t="shared" si="466"/>
        <v/>
      </c>
      <c r="BR630" s="405" t="str">
        <f t="shared" si="467"/>
        <v/>
      </c>
      <c r="BS630" s="868">
        <v>286</v>
      </c>
      <c r="BT630" s="866">
        <v>404</v>
      </c>
      <c r="BU630" s="866">
        <v>400</v>
      </c>
      <c r="BV630" s="866">
        <v>397</v>
      </c>
      <c r="BW630" s="866">
        <v>563</v>
      </c>
      <c r="BX630" s="866">
        <v>523</v>
      </c>
      <c r="BY630" s="403">
        <v>201</v>
      </c>
      <c r="BZ630" s="402">
        <v>232</v>
      </c>
      <c r="CA630" s="402">
        <v>224</v>
      </c>
      <c r="CB630" s="402">
        <v>298</v>
      </c>
      <c r="CC630" s="402">
        <v>292</v>
      </c>
      <c r="CD630" s="402">
        <v>276</v>
      </c>
      <c r="CE630" s="545">
        <v>426</v>
      </c>
      <c r="CF630" s="881">
        <v>360</v>
      </c>
      <c r="CG630" s="403"/>
      <c r="CH630" s="399"/>
      <c r="CI630" s="402"/>
      <c r="CJ630" s="402"/>
      <c r="CK630" s="402"/>
      <c r="CL630" s="402"/>
      <c r="CM630" s="402"/>
      <c r="CN630" s="472"/>
      <c r="CO630" s="489">
        <f t="shared" si="468"/>
        <v>201</v>
      </c>
      <c r="CP630" s="397">
        <f t="shared" si="469"/>
        <v>232</v>
      </c>
      <c r="CQ630" s="397">
        <f t="shared" si="470"/>
        <v>224</v>
      </c>
      <c r="CR630" s="397">
        <f t="shared" si="471"/>
        <v>298</v>
      </c>
      <c r="CS630" s="397">
        <f t="shared" si="472"/>
        <v>292</v>
      </c>
      <c r="CT630" s="397">
        <f t="shared" si="473"/>
        <v>276</v>
      </c>
      <c r="CU630" s="397">
        <f t="shared" si="474"/>
        <v>426</v>
      </c>
      <c r="CV630" s="491">
        <f t="shared" si="475"/>
        <v>360</v>
      </c>
      <c r="CW630" s="379">
        <v>147</v>
      </c>
      <c r="CX630" s="546">
        <v>282</v>
      </c>
      <c r="CY630" s="472">
        <v>207</v>
      </c>
      <c r="CZ630" s="400">
        <v>19</v>
      </c>
      <c r="DA630" s="541">
        <v>24</v>
      </c>
      <c r="DB630" s="472">
        <v>17</v>
      </c>
      <c r="DC630" s="404">
        <f t="shared" si="476"/>
        <v>110</v>
      </c>
      <c r="DD630" s="404">
        <f t="shared" si="477"/>
        <v>120</v>
      </c>
      <c r="DE630" s="405">
        <f t="shared" si="478"/>
        <v>136</v>
      </c>
      <c r="DF630" s="379">
        <v>54</v>
      </c>
      <c r="DG630" s="399">
        <v>66</v>
      </c>
      <c r="DH630" s="472">
        <v>54</v>
      </c>
      <c r="DI630" s="400">
        <v>63</v>
      </c>
      <c r="DJ630" s="541">
        <v>69</v>
      </c>
      <c r="DK630" s="472">
        <v>75</v>
      </c>
      <c r="DL630" s="400">
        <v>35</v>
      </c>
      <c r="DM630" s="399">
        <v>30</v>
      </c>
      <c r="DN630" s="472">
        <v>36</v>
      </c>
      <c r="DO630" s="400">
        <v>31</v>
      </c>
      <c r="DP630" s="399">
        <v>29</v>
      </c>
      <c r="DQ630" s="472">
        <v>37</v>
      </c>
      <c r="DR630" s="404">
        <f t="shared" si="479"/>
        <v>178</v>
      </c>
      <c r="DS630" s="404">
        <f t="shared" si="480"/>
        <v>167</v>
      </c>
      <c r="DT630" s="405">
        <f t="shared" si="481"/>
        <v>149</v>
      </c>
      <c r="EE630" s="411"/>
    </row>
    <row r="631" spans="1:224">
      <c r="A631" s="539" t="s">
        <v>448</v>
      </c>
      <c r="B631" s="505" t="s">
        <v>1112</v>
      </c>
      <c r="C631" s="506">
        <v>232195</v>
      </c>
      <c r="D631" s="506">
        <v>9</v>
      </c>
      <c r="E631" s="395"/>
      <c r="F631" s="395"/>
      <c r="G631" s="395"/>
      <c r="H631" s="395"/>
      <c r="I631" s="472"/>
      <c r="J631" s="472"/>
      <c r="K631" s="394"/>
      <c r="L631" s="395"/>
      <c r="M631" s="395"/>
      <c r="N631" s="395"/>
      <c r="O631" s="396"/>
      <c r="P631" s="396"/>
      <c r="Q631" s="395"/>
      <c r="R631" s="395"/>
      <c r="S631" s="395"/>
      <c r="T631" s="395"/>
      <c r="U631" s="395"/>
      <c r="V631" s="472"/>
      <c r="W631" s="394"/>
      <c r="X631" s="395"/>
      <c r="Y631" s="395"/>
      <c r="Z631" s="395"/>
      <c r="AA631" s="396"/>
      <c r="AB631" s="396"/>
      <c r="AC631" s="395"/>
      <c r="AD631" s="395"/>
      <c r="AE631" s="395"/>
      <c r="AF631" s="395"/>
      <c r="AG631" s="395"/>
      <c r="AH631" s="472"/>
      <c r="AI631" s="489" t="str">
        <f t="shared" si="450"/>
        <v xml:space="preserve"> </v>
      </c>
      <c r="AJ631" s="397" t="str">
        <f t="shared" si="451"/>
        <v xml:space="preserve"> </v>
      </c>
      <c r="AK631" s="397" t="str">
        <f t="shared" si="452"/>
        <v xml:space="preserve"> </v>
      </c>
      <c r="AL631" s="397" t="str">
        <f t="shared" si="453"/>
        <v xml:space="preserve"> </v>
      </c>
      <c r="AM631" s="397" t="str">
        <f t="shared" si="454"/>
        <v xml:space="preserve"> </v>
      </c>
      <c r="AN631" s="397" t="str">
        <f t="shared" si="455"/>
        <v xml:space="preserve"> </v>
      </c>
      <c r="AO631" s="397" t="str">
        <f t="shared" si="456"/>
        <v xml:space="preserve"> </v>
      </c>
      <c r="AP631" s="397" t="str">
        <f t="shared" si="457"/>
        <v xml:space="preserve"> </v>
      </c>
      <c r="AQ631" s="397" t="str">
        <f t="shared" si="458"/>
        <v xml:space="preserve"> </v>
      </c>
      <c r="AR631" s="397" t="str">
        <f t="shared" si="459"/>
        <v xml:space="preserve"> </v>
      </c>
      <c r="AS631" s="397" t="str">
        <f t="shared" si="460"/>
        <v xml:space="preserve"> </v>
      </c>
      <c r="AT631" s="398" t="str">
        <f t="shared" si="461"/>
        <v xml:space="preserve"> </v>
      </c>
      <c r="AU631" s="379"/>
      <c r="AV631" s="395"/>
      <c r="AW631" s="472"/>
      <c r="AX631" s="400"/>
      <c r="AY631" s="395"/>
      <c r="AZ631" s="472"/>
      <c r="BA631" s="489" t="str">
        <f t="shared" si="462"/>
        <v xml:space="preserve"> </v>
      </c>
      <c r="BB631" s="397" t="str">
        <f t="shared" si="463"/>
        <v xml:space="preserve"> </v>
      </c>
      <c r="BC631" s="398" t="str">
        <f t="shared" si="464"/>
        <v xml:space="preserve"> </v>
      </c>
      <c r="BD631" s="401"/>
      <c r="BE631" s="402"/>
      <c r="BF631" s="472"/>
      <c r="BG631" s="403"/>
      <c r="BH631" s="402"/>
      <c r="BI631" s="472"/>
      <c r="BJ631" s="403"/>
      <c r="BK631" s="402"/>
      <c r="BL631" s="472"/>
      <c r="BM631" s="403"/>
      <c r="BN631" s="402"/>
      <c r="BO631" s="472"/>
      <c r="BP631" s="490" t="str">
        <f t="shared" si="465"/>
        <v/>
      </c>
      <c r="BQ631" s="475" t="str">
        <f t="shared" si="466"/>
        <v/>
      </c>
      <c r="BR631" s="405" t="str">
        <f t="shared" si="467"/>
        <v/>
      </c>
      <c r="BS631" s="868">
        <v>529</v>
      </c>
      <c r="BT631" s="866">
        <v>767</v>
      </c>
      <c r="BU631" s="866">
        <v>838</v>
      </c>
      <c r="BV631" s="866">
        <v>809</v>
      </c>
      <c r="BW631" s="866">
        <v>1040</v>
      </c>
      <c r="BX631" s="866">
        <v>1084</v>
      </c>
      <c r="BY631" s="403">
        <v>210</v>
      </c>
      <c r="BZ631" s="402">
        <v>248</v>
      </c>
      <c r="CA631" s="402">
        <v>263</v>
      </c>
      <c r="CB631" s="402">
        <v>391</v>
      </c>
      <c r="CC631" s="402">
        <v>393</v>
      </c>
      <c r="CD631" s="402">
        <v>407</v>
      </c>
      <c r="CE631" s="545">
        <v>593</v>
      </c>
      <c r="CF631" s="881">
        <v>599</v>
      </c>
      <c r="CG631" s="403"/>
      <c r="CH631" s="399"/>
      <c r="CI631" s="402"/>
      <c r="CJ631" s="402"/>
      <c r="CK631" s="402"/>
      <c r="CL631" s="402"/>
      <c r="CM631" s="402"/>
      <c r="CN631" s="472"/>
      <c r="CO631" s="489">
        <f t="shared" si="468"/>
        <v>210</v>
      </c>
      <c r="CP631" s="397">
        <f t="shared" si="469"/>
        <v>248</v>
      </c>
      <c r="CQ631" s="397">
        <f t="shared" si="470"/>
        <v>263</v>
      </c>
      <c r="CR631" s="397">
        <f t="shared" si="471"/>
        <v>391</v>
      </c>
      <c r="CS631" s="397">
        <f t="shared" si="472"/>
        <v>393</v>
      </c>
      <c r="CT631" s="397">
        <f t="shared" si="473"/>
        <v>407</v>
      </c>
      <c r="CU631" s="397">
        <f t="shared" si="474"/>
        <v>593</v>
      </c>
      <c r="CV631" s="491">
        <f t="shared" si="475"/>
        <v>599</v>
      </c>
      <c r="CW631" s="379">
        <v>220</v>
      </c>
      <c r="CX631" s="546">
        <v>367</v>
      </c>
      <c r="CY631" s="472">
        <v>358</v>
      </c>
      <c r="CZ631" s="400">
        <v>30</v>
      </c>
      <c r="DA631" s="541">
        <v>43</v>
      </c>
      <c r="DB631" s="472">
        <v>51</v>
      </c>
      <c r="DC631" s="404">
        <f t="shared" si="476"/>
        <v>157</v>
      </c>
      <c r="DD631" s="404">
        <f t="shared" si="477"/>
        <v>183</v>
      </c>
      <c r="DE631" s="405">
        <f t="shared" si="478"/>
        <v>190</v>
      </c>
      <c r="DF631" s="379">
        <v>72</v>
      </c>
      <c r="DG631" s="399">
        <v>66</v>
      </c>
      <c r="DH631" s="472">
        <v>78</v>
      </c>
      <c r="DI631" s="400">
        <v>54</v>
      </c>
      <c r="DJ631" s="541">
        <v>53</v>
      </c>
      <c r="DK631" s="472">
        <v>74</v>
      </c>
      <c r="DL631" s="400">
        <v>46</v>
      </c>
      <c r="DM631" s="399">
        <v>60</v>
      </c>
      <c r="DN631" s="472">
        <v>73</v>
      </c>
      <c r="DO631" s="400">
        <v>60</v>
      </c>
      <c r="DP631" s="399">
        <v>55</v>
      </c>
      <c r="DQ631" s="472">
        <v>61</v>
      </c>
      <c r="DR631" s="404">
        <f t="shared" si="479"/>
        <v>213</v>
      </c>
      <c r="DS631" s="404">
        <f t="shared" si="480"/>
        <v>212</v>
      </c>
      <c r="DT631" s="405">
        <f t="shared" si="481"/>
        <v>195</v>
      </c>
      <c r="EE631" s="411"/>
    </row>
    <row r="632" spans="1:224">
      <c r="A632" s="539" t="s">
        <v>448</v>
      </c>
      <c r="B632" s="505" t="s">
        <v>1113</v>
      </c>
      <c r="C632" s="506">
        <v>232450</v>
      </c>
      <c r="D632" s="506">
        <v>9</v>
      </c>
      <c r="E632" s="395"/>
      <c r="F632" s="395"/>
      <c r="G632" s="395"/>
      <c r="H632" s="395"/>
      <c r="I632" s="472"/>
      <c r="J632" s="472"/>
      <c r="K632" s="394"/>
      <c r="L632" s="395"/>
      <c r="M632" s="395"/>
      <c r="N632" s="395"/>
      <c r="O632" s="396"/>
      <c r="P632" s="396"/>
      <c r="Q632" s="395"/>
      <c r="R632" s="395"/>
      <c r="S632" s="395"/>
      <c r="T632" s="395"/>
      <c r="U632" s="395"/>
      <c r="V632" s="472"/>
      <c r="W632" s="394"/>
      <c r="X632" s="395"/>
      <c r="Y632" s="395"/>
      <c r="Z632" s="395"/>
      <c r="AA632" s="396"/>
      <c r="AB632" s="396"/>
      <c r="AC632" s="395"/>
      <c r="AD632" s="395"/>
      <c r="AE632" s="395"/>
      <c r="AF632" s="395"/>
      <c r="AG632" s="395"/>
      <c r="AH632" s="472"/>
      <c r="AI632" s="489" t="str">
        <f t="shared" si="450"/>
        <v xml:space="preserve"> </v>
      </c>
      <c r="AJ632" s="397" t="str">
        <f t="shared" si="451"/>
        <v xml:space="preserve"> </v>
      </c>
      <c r="AK632" s="397" t="str">
        <f t="shared" si="452"/>
        <v xml:space="preserve"> </v>
      </c>
      <c r="AL632" s="397" t="str">
        <f t="shared" si="453"/>
        <v xml:space="preserve"> </v>
      </c>
      <c r="AM632" s="397" t="str">
        <f t="shared" si="454"/>
        <v xml:space="preserve"> </v>
      </c>
      <c r="AN632" s="397" t="str">
        <f t="shared" si="455"/>
        <v xml:space="preserve"> </v>
      </c>
      <c r="AO632" s="397" t="str">
        <f t="shared" si="456"/>
        <v xml:space="preserve"> </v>
      </c>
      <c r="AP632" s="397" t="str">
        <f t="shared" si="457"/>
        <v xml:space="preserve"> </v>
      </c>
      <c r="AQ632" s="397" t="str">
        <f t="shared" si="458"/>
        <v xml:space="preserve"> </v>
      </c>
      <c r="AR632" s="397" t="str">
        <f t="shared" si="459"/>
        <v xml:space="preserve"> </v>
      </c>
      <c r="AS632" s="397" t="str">
        <f t="shared" si="460"/>
        <v xml:space="preserve"> </v>
      </c>
      <c r="AT632" s="398" t="str">
        <f t="shared" si="461"/>
        <v xml:space="preserve"> </v>
      </c>
      <c r="AU632" s="379"/>
      <c r="AV632" s="395"/>
      <c r="AW632" s="472"/>
      <c r="AX632" s="400"/>
      <c r="AY632" s="395"/>
      <c r="AZ632" s="472"/>
      <c r="BA632" s="489" t="str">
        <f t="shared" si="462"/>
        <v xml:space="preserve"> </v>
      </c>
      <c r="BB632" s="397" t="str">
        <f t="shared" si="463"/>
        <v xml:space="preserve"> </v>
      </c>
      <c r="BC632" s="398" t="str">
        <f t="shared" si="464"/>
        <v xml:space="preserve"> </v>
      </c>
      <c r="BD632" s="401"/>
      <c r="BE632" s="402"/>
      <c r="BF632" s="472"/>
      <c r="BG632" s="403"/>
      <c r="BH632" s="402"/>
      <c r="BI632" s="472"/>
      <c r="BJ632" s="403"/>
      <c r="BK632" s="402"/>
      <c r="BL632" s="472"/>
      <c r="BM632" s="403"/>
      <c r="BN632" s="402"/>
      <c r="BO632" s="472"/>
      <c r="BP632" s="490" t="str">
        <f t="shared" si="465"/>
        <v/>
      </c>
      <c r="BQ632" s="475" t="str">
        <f t="shared" si="466"/>
        <v/>
      </c>
      <c r="BR632" s="405" t="str">
        <f t="shared" si="467"/>
        <v/>
      </c>
      <c r="BS632" s="868">
        <v>366</v>
      </c>
      <c r="BT632" s="866">
        <v>378</v>
      </c>
      <c r="BU632" s="866">
        <v>532</v>
      </c>
      <c r="BV632" s="866">
        <v>604</v>
      </c>
      <c r="BW632" s="866">
        <v>922</v>
      </c>
      <c r="BX632" s="866">
        <v>1018</v>
      </c>
      <c r="BY632" s="403">
        <v>178</v>
      </c>
      <c r="BZ632" s="402">
        <v>192</v>
      </c>
      <c r="CA632" s="402">
        <v>211</v>
      </c>
      <c r="CB632" s="402">
        <v>196</v>
      </c>
      <c r="CC632" s="402">
        <v>315</v>
      </c>
      <c r="CD632" s="402">
        <v>358</v>
      </c>
      <c r="CE632" s="545">
        <v>562</v>
      </c>
      <c r="CF632" s="881">
        <v>620</v>
      </c>
      <c r="CG632" s="403"/>
      <c r="CH632" s="399"/>
      <c r="CI632" s="402"/>
      <c r="CJ632" s="402"/>
      <c r="CK632" s="402"/>
      <c r="CL632" s="402"/>
      <c r="CM632" s="402"/>
      <c r="CN632" s="472"/>
      <c r="CO632" s="489">
        <f t="shared" si="468"/>
        <v>178</v>
      </c>
      <c r="CP632" s="397">
        <f t="shared" si="469"/>
        <v>192</v>
      </c>
      <c r="CQ632" s="397">
        <f t="shared" si="470"/>
        <v>211</v>
      </c>
      <c r="CR632" s="397">
        <f t="shared" si="471"/>
        <v>196</v>
      </c>
      <c r="CS632" s="397">
        <f t="shared" si="472"/>
        <v>315</v>
      </c>
      <c r="CT632" s="397">
        <f t="shared" si="473"/>
        <v>358</v>
      </c>
      <c r="CU632" s="397">
        <f t="shared" si="474"/>
        <v>562</v>
      </c>
      <c r="CV632" s="491">
        <f t="shared" si="475"/>
        <v>620</v>
      </c>
      <c r="CW632" s="379">
        <v>227</v>
      </c>
      <c r="CX632" s="546">
        <v>349</v>
      </c>
      <c r="CY632" s="472">
        <v>365</v>
      </c>
      <c r="CZ632" s="400">
        <v>19</v>
      </c>
      <c r="DA632" s="541">
        <v>44</v>
      </c>
      <c r="DB632" s="472">
        <v>48</v>
      </c>
      <c r="DC632" s="404">
        <f t="shared" si="476"/>
        <v>112</v>
      </c>
      <c r="DD632" s="404">
        <f t="shared" si="477"/>
        <v>169</v>
      </c>
      <c r="DE632" s="405">
        <f t="shared" si="478"/>
        <v>207</v>
      </c>
      <c r="DF632" s="379">
        <v>25</v>
      </c>
      <c r="DG632" s="399">
        <v>40</v>
      </c>
      <c r="DH632" s="472">
        <v>30</v>
      </c>
      <c r="DI632" s="400">
        <v>33</v>
      </c>
      <c r="DJ632" s="541">
        <v>41</v>
      </c>
      <c r="DK632" s="472">
        <v>49</v>
      </c>
      <c r="DL632" s="400">
        <v>45</v>
      </c>
      <c r="DM632" s="399">
        <v>61</v>
      </c>
      <c r="DN632" s="472">
        <v>85</v>
      </c>
      <c r="DO632" s="400">
        <v>29</v>
      </c>
      <c r="DP632" s="399">
        <v>48</v>
      </c>
      <c r="DQ632" s="472">
        <v>44</v>
      </c>
      <c r="DR632" s="404">
        <f t="shared" si="479"/>
        <v>97</v>
      </c>
      <c r="DS632" s="404">
        <f t="shared" si="480"/>
        <v>166</v>
      </c>
      <c r="DT632" s="405">
        <f t="shared" si="481"/>
        <v>199</v>
      </c>
      <c r="EE632" s="411"/>
    </row>
    <row r="633" spans="1:224">
      <c r="A633" s="539" t="s">
        <v>448</v>
      </c>
      <c r="B633" s="505" t="s">
        <v>1114</v>
      </c>
      <c r="C633" s="506">
        <v>232575</v>
      </c>
      <c r="D633" s="506">
        <v>9</v>
      </c>
      <c r="E633" s="395"/>
      <c r="F633" s="395"/>
      <c r="G633" s="395"/>
      <c r="H633" s="395"/>
      <c r="I633" s="472"/>
      <c r="J633" s="472"/>
      <c r="K633" s="394"/>
      <c r="L633" s="395"/>
      <c r="M633" s="395"/>
      <c r="N633" s="395"/>
      <c r="O633" s="396"/>
      <c r="P633" s="396"/>
      <c r="Q633" s="395"/>
      <c r="R633" s="395"/>
      <c r="S633" s="395"/>
      <c r="T633" s="395"/>
      <c r="U633" s="395"/>
      <c r="V633" s="472"/>
      <c r="W633" s="394"/>
      <c r="X633" s="395"/>
      <c r="Y633" s="395"/>
      <c r="Z633" s="395"/>
      <c r="AA633" s="396"/>
      <c r="AB633" s="396"/>
      <c r="AC633" s="395"/>
      <c r="AD633" s="395"/>
      <c r="AE633" s="395"/>
      <c r="AF633" s="395"/>
      <c r="AG633" s="395"/>
      <c r="AH633" s="472"/>
      <c r="AI633" s="489" t="str">
        <f t="shared" si="450"/>
        <v xml:space="preserve"> </v>
      </c>
      <c r="AJ633" s="397" t="str">
        <f t="shared" si="451"/>
        <v xml:space="preserve"> </v>
      </c>
      <c r="AK633" s="397" t="str">
        <f t="shared" si="452"/>
        <v xml:space="preserve"> </v>
      </c>
      <c r="AL633" s="397" t="str">
        <f t="shared" si="453"/>
        <v xml:space="preserve"> </v>
      </c>
      <c r="AM633" s="397" t="str">
        <f t="shared" si="454"/>
        <v xml:space="preserve"> </v>
      </c>
      <c r="AN633" s="397" t="str">
        <f t="shared" si="455"/>
        <v xml:space="preserve"> </v>
      </c>
      <c r="AO633" s="397" t="str">
        <f t="shared" si="456"/>
        <v xml:space="preserve"> </v>
      </c>
      <c r="AP633" s="397" t="str">
        <f t="shared" si="457"/>
        <v xml:space="preserve"> </v>
      </c>
      <c r="AQ633" s="397" t="str">
        <f t="shared" si="458"/>
        <v xml:space="preserve"> </v>
      </c>
      <c r="AR633" s="397" t="str">
        <f t="shared" si="459"/>
        <v xml:space="preserve"> </v>
      </c>
      <c r="AS633" s="397" t="str">
        <f t="shared" si="460"/>
        <v xml:space="preserve"> </v>
      </c>
      <c r="AT633" s="398" t="str">
        <f t="shared" si="461"/>
        <v xml:space="preserve"> </v>
      </c>
      <c r="AU633" s="379"/>
      <c r="AV633" s="395"/>
      <c r="AW633" s="472"/>
      <c r="AX633" s="400"/>
      <c r="AY633" s="395"/>
      <c r="AZ633" s="472"/>
      <c r="BA633" s="489" t="str">
        <f t="shared" si="462"/>
        <v xml:space="preserve"> </v>
      </c>
      <c r="BB633" s="397" t="str">
        <f t="shared" si="463"/>
        <v xml:space="preserve"> </v>
      </c>
      <c r="BC633" s="398" t="str">
        <f t="shared" si="464"/>
        <v xml:space="preserve"> </v>
      </c>
      <c r="BD633" s="401"/>
      <c r="BE633" s="402"/>
      <c r="BF633" s="472"/>
      <c r="BG633" s="403"/>
      <c r="BH633" s="402"/>
      <c r="BI633" s="472"/>
      <c r="BJ633" s="403"/>
      <c r="BK633" s="402"/>
      <c r="BL633" s="472"/>
      <c r="BM633" s="403"/>
      <c r="BN633" s="402"/>
      <c r="BO633" s="472"/>
      <c r="BP633" s="490" t="str">
        <f t="shared" si="465"/>
        <v/>
      </c>
      <c r="BQ633" s="475" t="str">
        <f t="shared" si="466"/>
        <v/>
      </c>
      <c r="BR633" s="405" t="str">
        <f t="shared" si="467"/>
        <v/>
      </c>
      <c r="BS633" s="868">
        <v>551</v>
      </c>
      <c r="BT633" s="866">
        <v>658</v>
      </c>
      <c r="BU633" s="866">
        <v>714</v>
      </c>
      <c r="BV633" s="866">
        <v>687</v>
      </c>
      <c r="BW633" s="866">
        <v>970</v>
      </c>
      <c r="BX633" s="866">
        <v>934</v>
      </c>
      <c r="BY633" s="403">
        <v>321</v>
      </c>
      <c r="BZ633" s="402">
        <v>323</v>
      </c>
      <c r="CA633" s="402">
        <v>351</v>
      </c>
      <c r="CB633" s="402">
        <v>381</v>
      </c>
      <c r="CC633" s="402">
        <v>351</v>
      </c>
      <c r="CD633" s="402">
        <v>342</v>
      </c>
      <c r="CE633" s="545">
        <v>523</v>
      </c>
      <c r="CF633" s="881">
        <v>511</v>
      </c>
      <c r="CG633" s="403"/>
      <c r="CH633" s="399"/>
      <c r="CI633" s="402"/>
      <c r="CJ633" s="402"/>
      <c r="CK633" s="402"/>
      <c r="CL633" s="402"/>
      <c r="CM633" s="402"/>
      <c r="CN633" s="472"/>
      <c r="CO633" s="489">
        <f t="shared" si="468"/>
        <v>321</v>
      </c>
      <c r="CP633" s="397">
        <f t="shared" si="469"/>
        <v>323</v>
      </c>
      <c r="CQ633" s="397">
        <f t="shared" si="470"/>
        <v>351</v>
      </c>
      <c r="CR633" s="397">
        <f t="shared" si="471"/>
        <v>381</v>
      </c>
      <c r="CS633" s="397">
        <f t="shared" si="472"/>
        <v>351</v>
      </c>
      <c r="CT633" s="397">
        <f t="shared" si="473"/>
        <v>342</v>
      </c>
      <c r="CU633" s="397">
        <f t="shared" si="474"/>
        <v>523</v>
      </c>
      <c r="CV633" s="491">
        <f t="shared" si="475"/>
        <v>511</v>
      </c>
      <c r="CW633" s="379">
        <v>195</v>
      </c>
      <c r="CX633" s="546">
        <v>311</v>
      </c>
      <c r="CY633" s="472">
        <v>323</v>
      </c>
      <c r="CZ633" s="400">
        <v>16</v>
      </c>
      <c r="DA633" s="541">
        <v>40</v>
      </c>
      <c r="DB633" s="472">
        <v>34</v>
      </c>
      <c r="DC633" s="404">
        <f t="shared" si="476"/>
        <v>131</v>
      </c>
      <c r="DD633" s="404">
        <f t="shared" si="477"/>
        <v>172</v>
      </c>
      <c r="DE633" s="405">
        <f t="shared" si="478"/>
        <v>154</v>
      </c>
      <c r="DF633" s="486">
        <v>111</v>
      </c>
      <c r="DG633" s="399">
        <v>83</v>
      </c>
      <c r="DH633" s="472">
        <v>89</v>
      </c>
      <c r="DI633" s="400">
        <v>102</v>
      </c>
      <c r="DJ633" s="541">
        <v>89</v>
      </c>
      <c r="DK633" s="472">
        <v>106</v>
      </c>
      <c r="DL633" s="400">
        <v>51</v>
      </c>
      <c r="DM633" s="399">
        <v>47</v>
      </c>
      <c r="DN633" s="472">
        <v>60</v>
      </c>
      <c r="DO633" s="400">
        <v>46</v>
      </c>
      <c r="DP633" s="399">
        <v>40</v>
      </c>
      <c r="DQ633" s="472">
        <v>41</v>
      </c>
      <c r="DR633" s="404">
        <f t="shared" si="479"/>
        <v>173</v>
      </c>
      <c r="DS633" s="404">
        <f t="shared" si="480"/>
        <v>181</v>
      </c>
      <c r="DT633" s="405">
        <f t="shared" si="481"/>
        <v>152</v>
      </c>
      <c r="EE633" s="411"/>
    </row>
    <row r="634" spans="1:224">
      <c r="A634" s="539" t="s">
        <v>448</v>
      </c>
      <c r="B634" s="505" t="s">
        <v>1115</v>
      </c>
      <c r="C634" s="506">
        <v>232867</v>
      </c>
      <c r="D634" s="506">
        <v>9</v>
      </c>
      <c r="E634" s="395"/>
      <c r="F634" s="395"/>
      <c r="G634" s="395"/>
      <c r="H634" s="395"/>
      <c r="I634" s="472"/>
      <c r="J634" s="472"/>
      <c r="K634" s="394"/>
      <c r="L634" s="395"/>
      <c r="M634" s="395"/>
      <c r="N634" s="395"/>
      <c r="O634" s="396"/>
      <c r="P634" s="396"/>
      <c r="Q634" s="395"/>
      <c r="R634" s="395"/>
      <c r="S634" s="395"/>
      <c r="T634" s="395"/>
      <c r="U634" s="395"/>
      <c r="V634" s="472"/>
      <c r="W634" s="394"/>
      <c r="X634" s="395"/>
      <c r="Y634" s="395"/>
      <c r="Z634" s="395"/>
      <c r="AA634" s="396"/>
      <c r="AB634" s="396"/>
      <c r="AC634" s="395"/>
      <c r="AD634" s="395"/>
      <c r="AE634" s="395"/>
      <c r="AF634" s="395"/>
      <c r="AG634" s="395"/>
      <c r="AH634" s="472"/>
      <c r="AI634" s="489" t="str">
        <f t="shared" si="450"/>
        <v xml:space="preserve"> </v>
      </c>
      <c r="AJ634" s="397" t="str">
        <f t="shared" si="451"/>
        <v xml:space="preserve"> </v>
      </c>
      <c r="AK634" s="397" t="str">
        <f t="shared" si="452"/>
        <v xml:space="preserve"> </v>
      </c>
      <c r="AL634" s="397" t="str">
        <f t="shared" si="453"/>
        <v xml:space="preserve"> </v>
      </c>
      <c r="AM634" s="397" t="str">
        <f t="shared" si="454"/>
        <v xml:space="preserve"> </v>
      </c>
      <c r="AN634" s="397" t="str">
        <f t="shared" si="455"/>
        <v xml:space="preserve"> </v>
      </c>
      <c r="AO634" s="397" t="str">
        <f t="shared" si="456"/>
        <v xml:space="preserve"> </v>
      </c>
      <c r="AP634" s="397" t="str">
        <f t="shared" si="457"/>
        <v xml:space="preserve"> </v>
      </c>
      <c r="AQ634" s="397" t="str">
        <f t="shared" si="458"/>
        <v xml:space="preserve"> </v>
      </c>
      <c r="AR634" s="397" t="str">
        <f t="shared" si="459"/>
        <v xml:space="preserve"> </v>
      </c>
      <c r="AS634" s="397" t="str">
        <f t="shared" si="460"/>
        <v xml:space="preserve"> </v>
      </c>
      <c r="AT634" s="398" t="str">
        <f t="shared" si="461"/>
        <v xml:space="preserve"> </v>
      </c>
      <c r="AU634" s="379"/>
      <c r="AV634" s="395"/>
      <c r="AW634" s="472"/>
      <c r="AX634" s="400"/>
      <c r="AY634" s="395"/>
      <c r="AZ634" s="472"/>
      <c r="BA634" s="489" t="str">
        <f t="shared" si="462"/>
        <v xml:space="preserve"> </v>
      </c>
      <c r="BB634" s="397" t="str">
        <f t="shared" si="463"/>
        <v xml:space="preserve"> </v>
      </c>
      <c r="BC634" s="398" t="str">
        <f t="shared" si="464"/>
        <v xml:space="preserve"> </v>
      </c>
      <c r="BD634" s="401"/>
      <c r="BE634" s="402"/>
      <c r="BF634" s="472"/>
      <c r="BG634" s="403"/>
      <c r="BH634" s="402"/>
      <c r="BI634" s="472"/>
      <c r="BJ634" s="403"/>
      <c r="BK634" s="402"/>
      <c r="BL634" s="472"/>
      <c r="BM634" s="403"/>
      <c r="BN634" s="402"/>
      <c r="BO634" s="472"/>
      <c r="BP634" s="490" t="str">
        <f t="shared" si="465"/>
        <v/>
      </c>
      <c r="BQ634" s="475" t="str">
        <f t="shared" si="466"/>
        <v/>
      </c>
      <c r="BR634" s="405" t="str">
        <f t="shared" si="467"/>
        <v/>
      </c>
      <c r="BS634" s="868">
        <v>337</v>
      </c>
      <c r="BT634" s="866">
        <v>593</v>
      </c>
      <c r="BU634" s="866">
        <v>440</v>
      </c>
      <c r="BV634" s="866">
        <v>411</v>
      </c>
      <c r="BW634" s="866">
        <v>566</v>
      </c>
      <c r="BX634" s="866">
        <v>636</v>
      </c>
      <c r="BY634" s="403">
        <v>273</v>
      </c>
      <c r="BZ634" s="402">
        <v>301</v>
      </c>
      <c r="CA634" s="402">
        <v>253</v>
      </c>
      <c r="CB634" s="485">
        <v>427</v>
      </c>
      <c r="CC634" s="402">
        <v>313</v>
      </c>
      <c r="CD634" s="402">
        <v>287</v>
      </c>
      <c r="CE634" s="544">
        <v>374</v>
      </c>
      <c r="CF634" s="881">
        <v>454</v>
      </c>
      <c r="CG634" s="403"/>
      <c r="CH634" s="399"/>
      <c r="CI634" s="402"/>
      <c r="CJ634" s="402"/>
      <c r="CK634" s="402"/>
      <c r="CL634" s="402"/>
      <c r="CM634" s="402"/>
      <c r="CN634" s="472"/>
      <c r="CO634" s="489">
        <f t="shared" si="468"/>
        <v>273</v>
      </c>
      <c r="CP634" s="397">
        <f t="shared" si="469"/>
        <v>301</v>
      </c>
      <c r="CQ634" s="397">
        <f t="shared" si="470"/>
        <v>253</v>
      </c>
      <c r="CR634" s="397">
        <f t="shared" si="471"/>
        <v>427</v>
      </c>
      <c r="CS634" s="397">
        <f t="shared" si="472"/>
        <v>313</v>
      </c>
      <c r="CT634" s="397">
        <f t="shared" si="473"/>
        <v>287</v>
      </c>
      <c r="CU634" s="397">
        <f t="shared" si="474"/>
        <v>374</v>
      </c>
      <c r="CV634" s="491">
        <f t="shared" si="475"/>
        <v>454</v>
      </c>
      <c r="CW634" s="379">
        <v>159</v>
      </c>
      <c r="CX634" s="541">
        <v>219</v>
      </c>
      <c r="CY634" s="472">
        <v>259</v>
      </c>
      <c r="CZ634" s="400">
        <v>13</v>
      </c>
      <c r="DA634" s="541">
        <v>37</v>
      </c>
      <c r="DB634" s="472">
        <v>38</v>
      </c>
      <c r="DC634" s="404">
        <f t="shared" si="476"/>
        <v>115</v>
      </c>
      <c r="DD634" s="404">
        <f t="shared" si="477"/>
        <v>118</v>
      </c>
      <c r="DE634" s="405">
        <f t="shared" si="478"/>
        <v>157</v>
      </c>
      <c r="DF634" s="379">
        <v>66</v>
      </c>
      <c r="DG634" s="399">
        <v>41</v>
      </c>
      <c r="DH634" s="472">
        <v>44</v>
      </c>
      <c r="DI634" s="400">
        <v>85</v>
      </c>
      <c r="DJ634" s="541">
        <v>78</v>
      </c>
      <c r="DK634" s="472">
        <v>58</v>
      </c>
      <c r="DL634" s="400">
        <v>52</v>
      </c>
      <c r="DM634" s="399">
        <v>37</v>
      </c>
      <c r="DN634" s="472">
        <v>46</v>
      </c>
      <c r="DO634" s="400">
        <v>74</v>
      </c>
      <c r="DP634" s="399">
        <v>59</v>
      </c>
      <c r="DQ634" s="472">
        <v>36</v>
      </c>
      <c r="DR634" s="404">
        <f t="shared" si="479"/>
        <v>235</v>
      </c>
      <c r="DS634" s="404">
        <f t="shared" si="480"/>
        <v>176</v>
      </c>
      <c r="DT634" s="405">
        <f t="shared" si="481"/>
        <v>161</v>
      </c>
      <c r="EE634" s="411"/>
    </row>
    <row r="635" spans="1:224">
      <c r="A635" s="539" t="s">
        <v>448</v>
      </c>
      <c r="B635" s="505" t="s">
        <v>1117</v>
      </c>
      <c r="C635" s="506">
        <v>233116</v>
      </c>
      <c r="D635" s="506">
        <v>9</v>
      </c>
      <c r="E635" s="395"/>
      <c r="F635" s="395"/>
      <c r="G635" s="395"/>
      <c r="H635" s="395"/>
      <c r="I635" s="472"/>
      <c r="J635" s="472"/>
      <c r="K635" s="394"/>
      <c r="L635" s="395"/>
      <c r="M635" s="395"/>
      <c r="N635" s="395"/>
      <c r="O635" s="396"/>
      <c r="P635" s="396"/>
      <c r="Q635" s="395"/>
      <c r="R635" s="395"/>
      <c r="S635" s="395"/>
      <c r="T635" s="395"/>
      <c r="U635" s="395"/>
      <c r="V635" s="472"/>
      <c r="W635" s="394"/>
      <c r="X635" s="395"/>
      <c r="Y635" s="395"/>
      <c r="Z635" s="395"/>
      <c r="AA635" s="396"/>
      <c r="AB635" s="396"/>
      <c r="AC635" s="395"/>
      <c r="AD635" s="395"/>
      <c r="AE635" s="395"/>
      <c r="AF635" s="395"/>
      <c r="AG635" s="395"/>
      <c r="AH635" s="472"/>
      <c r="AI635" s="489" t="str">
        <f t="shared" si="450"/>
        <v xml:space="preserve"> </v>
      </c>
      <c r="AJ635" s="397" t="str">
        <f t="shared" si="451"/>
        <v xml:space="preserve"> </v>
      </c>
      <c r="AK635" s="397" t="str">
        <f t="shared" si="452"/>
        <v xml:space="preserve"> </v>
      </c>
      <c r="AL635" s="397" t="str">
        <f t="shared" si="453"/>
        <v xml:space="preserve"> </v>
      </c>
      <c r="AM635" s="397" t="str">
        <f t="shared" si="454"/>
        <v xml:space="preserve"> </v>
      </c>
      <c r="AN635" s="397" t="str">
        <f t="shared" si="455"/>
        <v xml:space="preserve"> </v>
      </c>
      <c r="AO635" s="397" t="str">
        <f t="shared" si="456"/>
        <v xml:space="preserve"> </v>
      </c>
      <c r="AP635" s="397" t="str">
        <f t="shared" si="457"/>
        <v xml:space="preserve"> </v>
      </c>
      <c r="AQ635" s="397" t="str">
        <f t="shared" si="458"/>
        <v xml:space="preserve"> </v>
      </c>
      <c r="AR635" s="397" t="str">
        <f t="shared" si="459"/>
        <v xml:space="preserve"> </v>
      </c>
      <c r="AS635" s="397" t="str">
        <f t="shared" si="460"/>
        <v xml:space="preserve"> </v>
      </c>
      <c r="AT635" s="398" t="str">
        <f t="shared" si="461"/>
        <v xml:space="preserve"> </v>
      </c>
      <c r="AU635" s="379"/>
      <c r="AV635" s="395"/>
      <c r="AW635" s="472"/>
      <c r="AX635" s="400"/>
      <c r="AY635" s="395"/>
      <c r="AZ635" s="472"/>
      <c r="BA635" s="489" t="str">
        <f t="shared" si="462"/>
        <v xml:space="preserve"> </v>
      </c>
      <c r="BB635" s="397" t="str">
        <f t="shared" si="463"/>
        <v xml:space="preserve"> </v>
      </c>
      <c r="BC635" s="398" t="str">
        <f t="shared" si="464"/>
        <v xml:space="preserve"> </v>
      </c>
      <c r="BD635" s="401"/>
      <c r="BE635" s="402"/>
      <c r="BF635" s="472"/>
      <c r="BG635" s="403"/>
      <c r="BH635" s="402"/>
      <c r="BI635" s="472"/>
      <c r="BJ635" s="403"/>
      <c r="BK635" s="402"/>
      <c r="BL635" s="472"/>
      <c r="BM635" s="403"/>
      <c r="BN635" s="402"/>
      <c r="BO635" s="472"/>
      <c r="BP635" s="490" t="str">
        <f t="shared" si="465"/>
        <v/>
      </c>
      <c r="BQ635" s="475" t="str">
        <f t="shared" si="466"/>
        <v/>
      </c>
      <c r="BR635" s="405" t="str">
        <f t="shared" si="467"/>
        <v/>
      </c>
      <c r="BS635" s="868">
        <v>306</v>
      </c>
      <c r="BT635" s="866">
        <v>413</v>
      </c>
      <c r="BU635" s="866">
        <v>422</v>
      </c>
      <c r="BV635" s="866">
        <v>384</v>
      </c>
      <c r="BW635" s="866">
        <v>489</v>
      </c>
      <c r="BX635" s="866">
        <v>493</v>
      </c>
      <c r="BY635" s="403">
        <v>217</v>
      </c>
      <c r="BZ635" s="402">
        <v>199</v>
      </c>
      <c r="CA635" s="402">
        <v>222</v>
      </c>
      <c r="CB635" s="402">
        <v>230</v>
      </c>
      <c r="CC635" s="402">
        <v>263</v>
      </c>
      <c r="CD635" s="402">
        <v>239</v>
      </c>
      <c r="CE635" s="545">
        <v>386</v>
      </c>
      <c r="CF635" s="881">
        <v>314</v>
      </c>
      <c r="CG635" s="403"/>
      <c r="CH635" s="399"/>
      <c r="CI635" s="402"/>
      <c r="CJ635" s="402"/>
      <c r="CK635" s="402"/>
      <c r="CL635" s="402"/>
      <c r="CM635" s="402"/>
      <c r="CN635" s="472"/>
      <c r="CO635" s="489">
        <f t="shared" si="468"/>
        <v>217</v>
      </c>
      <c r="CP635" s="397">
        <f t="shared" si="469"/>
        <v>199</v>
      </c>
      <c r="CQ635" s="397">
        <f t="shared" si="470"/>
        <v>222</v>
      </c>
      <c r="CR635" s="397">
        <f t="shared" si="471"/>
        <v>230</v>
      </c>
      <c r="CS635" s="397">
        <f t="shared" si="472"/>
        <v>263</v>
      </c>
      <c r="CT635" s="397">
        <f t="shared" si="473"/>
        <v>239</v>
      </c>
      <c r="CU635" s="397">
        <f t="shared" si="474"/>
        <v>386</v>
      </c>
      <c r="CV635" s="491">
        <f t="shared" si="475"/>
        <v>314</v>
      </c>
      <c r="CW635" s="379">
        <v>137</v>
      </c>
      <c r="CX635" s="546">
        <v>231</v>
      </c>
      <c r="CY635" s="472">
        <v>172</v>
      </c>
      <c r="CZ635" s="400">
        <v>22</v>
      </c>
      <c r="DA635" s="541">
        <v>39</v>
      </c>
      <c r="DB635" s="472">
        <v>25</v>
      </c>
      <c r="DC635" s="404">
        <f t="shared" si="476"/>
        <v>80</v>
      </c>
      <c r="DD635" s="404">
        <f t="shared" si="477"/>
        <v>116</v>
      </c>
      <c r="DE635" s="405">
        <f t="shared" si="478"/>
        <v>117</v>
      </c>
      <c r="DF635" s="379">
        <v>30</v>
      </c>
      <c r="DG635" s="399">
        <v>34</v>
      </c>
      <c r="DH635" s="472">
        <v>19</v>
      </c>
      <c r="DI635" s="400">
        <v>47</v>
      </c>
      <c r="DJ635" s="541">
        <v>39</v>
      </c>
      <c r="DK635" s="472">
        <v>59</v>
      </c>
      <c r="DL635" s="400">
        <v>39</v>
      </c>
      <c r="DM635" s="399">
        <v>46</v>
      </c>
      <c r="DN635" s="472">
        <v>32</v>
      </c>
      <c r="DO635" s="400">
        <v>42</v>
      </c>
      <c r="DP635" s="399">
        <v>46</v>
      </c>
      <c r="DQ635" s="472">
        <v>16</v>
      </c>
      <c r="DR635" s="404">
        <f t="shared" si="479"/>
        <v>119</v>
      </c>
      <c r="DS635" s="404">
        <f t="shared" si="480"/>
        <v>137</v>
      </c>
      <c r="DT635" s="405">
        <f t="shared" si="481"/>
        <v>172</v>
      </c>
      <c r="EE635" s="411"/>
    </row>
    <row r="636" spans="1:224" s="408" customFormat="1">
      <c r="A636" s="539" t="s">
        <v>448</v>
      </c>
      <c r="B636" s="505" t="s">
        <v>1118</v>
      </c>
      <c r="C636" s="506">
        <v>233639</v>
      </c>
      <c r="D636" s="506">
        <v>9</v>
      </c>
      <c r="E636" s="395"/>
      <c r="F636" s="395"/>
      <c r="G636" s="395"/>
      <c r="H636" s="395"/>
      <c r="I636" s="472"/>
      <c r="J636" s="472"/>
      <c r="K636" s="394"/>
      <c r="L636" s="395"/>
      <c r="M636" s="395"/>
      <c r="N636" s="395"/>
      <c r="O636" s="396"/>
      <c r="P636" s="396"/>
      <c r="Q636" s="395"/>
      <c r="R636" s="395"/>
      <c r="S636" s="395"/>
      <c r="T636" s="395"/>
      <c r="U636" s="395"/>
      <c r="V636" s="472"/>
      <c r="W636" s="394"/>
      <c r="X636" s="395"/>
      <c r="Y636" s="395"/>
      <c r="Z636" s="395"/>
      <c r="AA636" s="396"/>
      <c r="AB636" s="396"/>
      <c r="AC636" s="395"/>
      <c r="AD636" s="395"/>
      <c r="AE636" s="395"/>
      <c r="AF636" s="395"/>
      <c r="AG636" s="395"/>
      <c r="AH636" s="472"/>
      <c r="AI636" s="489" t="str">
        <f t="shared" si="450"/>
        <v xml:space="preserve"> </v>
      </c>
      <c r="AJ636" s="397" t="str">
        <f t="shared" si="451"/>
        <v xml:space="preserve"> </v>
      </c>
      <c r="AK636" s="397" t="str">
        <f t="shared" si="452"/>
        <v xml:space="preserve"> </v>
      </c>
      <c r="AL636" s="397" t="str">
        <f t="shared" si="453"/>
        <v xml:space="preserve"> </v>
      </c>
      <c r="AM636" s="397" t="str">
        <f t="shared" si="454"/>
        <v xml:space="preserve"> </v>
      </c>
      <c r="AN636" s="397" t="str">
        <f t="shared" si="455"/>
        <v xml:space="preserve"> </v>
      </c>
      <c r="AO636" s="397" t="str">
        <f t="shared" si="456"/>
        <v xml:space="preserve"> </v>
      </c>
      <c r="AP636" s="397" t="str">
        <f t="shared" si="457"/>
        <v xml:space="preserve"> </v>
      </c>
      <c r="AQ636" s="397" t="str">
        <f t="shared" si="458"/>
        <v xml:space="preserve"> </v>
      </c>
      <c r="AR636" s="397" t="str">
        <f t="shared" si="459"/>
        <v xml:space="preserve"> </v>
      </c>
      <c r="AS636" s="397" t="str">
        <f t="shared" si="460"/>
        <v xml:space="preserve"> </v>
      </c>
      <c r="AT636" s="398" t="str">
        <f t="shared" si="461"/>
        <v xml:space="preserve"> </v>
      </c>
      <c r="AU636" s="379"/>
      <c r="AV636" s="395"/>
      <c r="AW636" s="472"/>
      <c r="AX636" s="400"/>
      <c r="AY636" s="395"/>
      <c r="AZ636" s="472"/>
      <c r="BA636" s="489" t="str">
        <f t="shared" si="462"/>
        <v xml:space="preserve"> </v>
      </c>
      <c r="BB636" s="397" t="str">
        <f t="shared" si="463"/>
        <v xml:space="preserve"> </v>
      </c>
      <c r="BC636" s="398" t="str">
        <f t="shared" si="464"/>
        <v xml:space="preserve"> </v>
      </c>
      <c r="BD636" s="401"/>
      <c r="BE636" s="402"/>
      <c r="BF636" s="472"/>
      <c r="BG636" s="403"/>
      <c r="BH636" s="402"/>
      <c r="BI636" s="472"/>
      <c r="BJ636" s="403"/>
      <c r="BK636" s="402"/>
      <c r="BL636" s="472"/>
      <c r="BM636" s="403"/>
      <c r="BN636" s="402"/>
      <c r="BO636" s="472"/>
      <c r="BP636" s="490" t="str">
        <f t="shared" si="465"/>
        <v/>
      </c>
      <c r="BQ636" s="475" t="str">
        <f t="shared" si="466"/>
        <v/>
      </c>
      <c r="BR636" s="405" t="str">
        <f t="shared" si="467"/>
        <v/>
      </c>
      <c r="BS636" s="868">
        <v>318</v>
      </c>
      <c r="BT636" s="866">
        <v>357</v>
      </c>
      <c r="BU636" s="866">
        <v>467</v>
      </c>
      <c r="BV636" s="866">
        <v>442</v>
      </c>
      <c r="BW636" s="866">
        <v>721</v>
      </c>
      <c r="BX636" s="866">
        <v>717</v>
      </c>
      <c r="BY636" s="403">
        <v>130</v>
      </c>
      <c r="BZ636" s="402">
        <v>160</v>
      </c>
      <c r="CA636" s="402">
        <v>220</v>
      </c>
      <c r="CB636" s="402">
        <v>219</v>
      </c>
      <c r="CC636" s="402">
        <v>224</v>
      </c>
      <c r="CD636" s="402">
        <v>233</v>
      </c>
      <c r="CE636" s="545">
        <v>374</v>
      </c>
      <c r="CF636" s="881">
        <v>360</v>
      </c>
      <c r="CG636" s="403"/>
      <c r="CH636" s="399"/>
      <c r="CI636" s="402"/>
      <c r="CJ636" s="402"/>
      <c r="CK636" s="402"/>
      <c r="CL636" s="402"/>
      <c r="CM636" s="402"/>
      <c r="CN636" s="472"/>
      <c r="CO636" s="489">
        <f t="shared" si="468"/>
        <v>130</v>
      </c>
      <c r="CP636" s="397">
        <f t="shared" si="469"/>
        <v>160</v>
      </c>
      <c r="CQ636" s="397">
        <f t="shared" si="470"/>
        <v>220</v>
      </c>
      <c r="CR636" s="397">
        <f t="shared" si="471"/>
        <v>219</v>
      </c>
      <c r="CS636" s="397">
        <f t="shared" si="472"/>
        <v>224</v>
      </c>
      <c r="CT636" s="397">
        <f t="shared" si="473"/>
        <v>233</v>
      </c>
      <c r="CU636" s="397">
        <f t="shared" si="474"/>
        <v>374</v>
      </c>
      <c r="CV636" s="491">
        <f t="shared" si="475"/>
        <v>360</v>
      </c>
      <c r="CW636" s="379">
        <v>103</v>
      </c>
      <c r="CX636" s="546">
        <v>201</v>
      </c>
      <c r="CY636" s="472">
        <v>234</v>
      </c>
      <c r="CZ636" s="400">
        <v>6</v>
      </c>
      <c r="DA636" s="541">
        <v>16</v>
      </c>
      <c r="DB636" s="472">
        <v>23</v>
      </c>
      <c r="DC636" s="404">
        <f t="shared" si="476"/>
        <v>124</v>
      </c>
      <c r="DD636" s="404">
        <f t="shared" si="477"/>
        <v>157</v>
      </c>
      <c r="DE636" s="405">
        <f t="shared" si="478"/>
        <v>103</v>
      </c>
      <c r="DF636" s="379">
        <v>51</v>
      </c>
      <c r="DG636" s="399">
        <v>51</v>
      </c>
      <c r="DH636" s="472">
        <v>26</v>
      </c>
      <c r="DI636" s="400">
        <v>35</v>
      </c>
      <c r="DJ636" s="541">
        <v>43</v>
      </c>
      <c r="DK636" s="472">
        <v>62</v>
      </c>
      <c r="DL636" s="400">
        <v>19</v>
      </c>
      <c r="DM636" s="399">
        <v>25</v>
      </c>
      <c r="DN636" s="472">
        <v>36</v>
      </c>
      <c r="DO636" s="400">
        <v>16</v>
      </c>
      <c r="DP636" s="399">
        <v>15</v>
      </c>
      <c r="DQ636" s="472">
        <v>39</v>
      </c>
      <c r="DR636" s="404">
        <f t="shared" si="479"/>
        <v>133</v>
      </c>
      <c r="DS636" s="404">
        <f t="shared" si="480"/>
        <v>133</v>
      </c>
      <c r="DT636" s="405">
        <f t="shared" si="481"/>
        <v>132</v>
      </c>
      <c r="DU636" s="28"/>
      <c r="DV636" s="28"/>
      <c r="DW636" s="5"/>
      <c r="DX636" s="5"/>
      <c r="DY636" s="28"/>
      <c r="DZ636" s="28"/>
      <c r="EA636" s="5"/>
      <c r="EB636" s="5"/>
      <c r="EC636" s="5"/>
      <c r="ED636" s="5"/>
      <c r="EE636" s="411"/>
      <c r="EF636" s="5"/>
      <c r="EG636" s="5"/>
      <c r="EH636" s="5"/>
      <c r="EI636" s="5"/>
      <c r="EJ636" s="5"/>
      <c r="EK636" s="5"/>
      <c r="EL636" s="5"/>
      <c r="EM636" s="5"/>
      <c r="EN636" s="5"/>
      <c r="EO636" s="409"/>
      <c r="EP636" s="409"/>
      <c r="EQ636" s="409"/>
      <c r="ER636" s="409"/>
      <c r="ES636" s="409"/>
      <c r="ET636" s="409"/>
      <c r="EU636" s="409"/>
      <c r="EV636" s="409"/>
      <c r="EW636" s="409"/>
      <c r="EX636" s="409"/>
      <c r="EY636" s="409"/>
      <c r="EZ636" s="409"/>
      <c r="FA636" s="409"/>
      <c r="FB636" s="409"/>
      <c r="FC636" s="409"/>
      <c r="FD636" s="409"/>
      <c r="FE636" s="409"/>
      <c r="FF636" s="409"/>
      <c r="FG636" s="409"/>
      <c r="FH636" s="409"/>
      <c r="FI636" s="409"/>
      <c r="FJ636" s="409"/>
      <c r="FK636" s="409"/>
      <c r="FL636" s="409"/>
      <c r="FM636" s="409"/>
      <c r="FN636" s="409"/>
      <c r="FO636" s="409"/>
      <c r="FP636" s="409"/>
      <c r="FQ636" s="409"/>
      <c r="FR636" s="409"/>
      <c r="FS636" s="409"/>
      <c r="FT636" s="409"/>
      <c r="FU636" s="409"/>
      <c r="FV636" s="409"/>
      <c r="FW636" s="409"/>
      <c r="FX636" s="409"/>
      <c r="FY636" s="409"/>
      <c r="FZ636" s="409"/>
      <c r="GA636" s="409"/>
      <c r="GB636" s="409"/>
      <c r="GC636" s="409"/>
      <c r="GD636" s="409"/>
      <c r="GE636" s="409"/>
      <c r="GF636" s="409"/>
      <c r="GG636" s="409"/>
      <c r="GH636" s="409"/>
      <c r="GI636" s="409"/>
      <c r="GJ636" s="409"/>
      <c r="GK636" s="409"/>
      <c r="GL636" s="409"/>
      <c r="GM636" s="409"/>
      <c r="GN636" s="409"/>
      <c r="GO636" s="409"/>
      <c r="GP636" s="409"/>
      <c r="GQ636" s="409"/>
      <c r="GR636" s="409"/>
      <c r="GS636" s="409"/>
      <c r="GT636" s="409"/>
      <c r="GU636" s="409"/>
      <c r="GV636" s="409"/>
      <c r="GW636" s="409"/>
      <c r="GX636" s="409"/>
      <c r="GY636" s="409"/>
      <c r="GZ636" s="409"/>
      <c r="HA636" s="409"/>
      <c r="HB636" s="409"/>
      <c r="HC636" s="409"/>
      <c r="HD636" s="409"/>
      <c r="HE636" s="409"/>
      <c r="HF636" s="409"/>
      <c r="HG636" s="409"/>
      <c r="HH636" s="409"/>
      <c r="HI636" s="409"/>
      <c r="HJ636" s="409"/>
      <c r="HK636" s="409"/>
      <c r="HL636" s="409"/>
      <c r="HM636" s="409"/>
      <c r="HN636" s="409"/>
      <c r="HO636" s="409"/>
      <c r="HP636" s="409"/>
    </row>
    <row r="637" spans="1:224" s="408" customFormat="1">
      <c r="A637" s="539" t="s">
        <v>448</v>
      </c>
      <c r="B637" s="505" t="s">
        <v>1119</v>
      </c>
      <c r="C637" s="506">
        <v>233648</v>
      </c>
      <c r="D637" s="506">
        <v>9</v>
      </c>
      <c r="E637" s="395"/>
      <c r="F637" s="395"/>
      <c r="G637" s="395"/>
      <c r="H637" s="395"/>
      <c r="I637" s="472"/>
      <c r="J637" s="472"/>
      <c r="K637" s="394"/>
      <c r="L637" s="395"/>
      <c r="M637" s="395"/>
      <c r="N637" s="395"/>
      <c r="O637" s="396"/>
      <c r="P637" s="396"/>
      <c r="Q637" s="395"/>
      <c r="R637" s="395"/>
      <c r="S637" s="395"/>
      <c r="T637" s="395"/>
      <c r="U637" s="395"/>
      <c r="V637" s="472"/>
      <c r="W637" s="394"/>
      <c r="X637" s="395"/>
      <c r="Y637" s="395"/>
      <c r="Z637" s="395"/>
      <c r="AA637" s="396"/>
      <c r="AB637" s="396"/>
      <c r="AC637" s="395"/>
      <c r="AD637" s="395"/>
      <c r="AE637" s="395"/>
      <c r="AF637" s="395"/>
      <c r="AG637" s="395"/>
      <c r="AH637" s="472"/>
      <c r="AI637" s="489" t="str">
        <f t="shared" si="450"/>
        <v xml:space="preserve"> </v>
      </c>
      <c r="AJ637" s="397" t="str">
        <f t="shared" si="451"/>
        <v xml:space="preserve"> </v>
      </c>
      <c r="AK637" s="397" t="str">
        <f t="shared" si="452"/>
        <v xml:space="preserve"> </v>
      </c>
      <c r="AL637" s="397" t="str">
        <f t="shared" si="453"/>
        <v xml:space="preserve"> </v>
      </c>
      <c r="AM637" s="397" t="str">
        <f t="shared" si="454"/>
        <v xml:space="preserve"> </v>
      </c>
      <c r="AN637" s="397" t="str">
        <f t="shared" si="455"/>
        <v xml:space="preserve"> </v>
      </c>
      <c r="AO637" s="397" t="str">
        <f t="shared" si="456"/>
        <v xml:space="preserve"> </v>
      </c>
      <c r="AP637" s="397" t="str">
        <f t="shared" si="457"/>
        <v xml:space="preserve"> </v>
      </c>
      <c r="AQ637" s="397" t="str">
        <f t="shared" si="458"/>
        <v xml:space="preserve"> </v>
      </c>
      <c r="AR637" s="397" t="str">
        <f t="shared" si="459"/>
        <v xml:space="preserve"> </v>
      </c>
      <c r="AS637" s="397" t="str">
        <f t="shared" si="460"/>
        <v xml:space="preserve"> </v>
      </c>
      <c r="AT637" s="398" t="str">
        <f t="shared" si="461"/>
        <v xml:space="preserve"> </v>
      </c>
      <c r="AU637" s="379"/>
      <c r="AV637" s="395"/>
      <c r="AW637" s="472"/>
      <c r="AX637" s="400"/>
      <c r="AY637" s="395"/>
      <c r="AZ637" s="472"/>
      <c r="BA637" s="489" t="str">
        <f t="shared" si="462"/>
        <v xml:space="preserve"> </v>
      </c>
      <c r="BB637" s="397" t="str">
        <f t="shared" si="463"/>
        <v xml:space="preserve"> </v>
      </c>
      <c r="BC637" s="398" t="str">
        <f t="shared" si="464"/>
        <v xml:space="preserve"> </v>
      </c>
      <c r="BD637" s="401"/>
      <c r="BE637" s="402"/>
      <c r="BF637" s="472"/>
      <c r="BG637" s="403"/>
      <c r="BH637" s="402"/>
      <c r="BI637" s="472"/>
      <c r="BJ637" s="403"/>
      <c r="BK637" s="402"/>
      <c r="BL637" s="472"/>
      <c r="BM637" s="403"/>
      <c r="BN637" s="402"/>
      <c r="BO637" s="472"/>
      <c r="BP637" s="490" t="str">
        <f t="shared" si="465"/>
        <v/>
      </c>
      <c r="BQ637" s="475" t="str">
        <f t="shared" si="466"/>
        <v/>
      </c>
      <c r="BR637" s="405" t="str">
        <f t="shared" si="467"/>
        <v/>
      </c>
      <c r="BS637" s="868">
        <v>370</v>
      </c>
      <c r="BT637" s="866">
        <v>393</v>
      </c>
      <c r="BU637" s="866">
        <v>382</v>
      </c>
      <c r="BV637" s="866">
        <v>376</v>
      </c>
      <c r="BW637" s="866">
        <v>595</v>
      </c>
      <c r="BX637" s="866">
        <v>700</v>
      </c>
      <c r="BY637" s="403">
        <v>351</v>
      </c>
      <c r="BZ637" s="402">
        <v>400</v>
      </c>
      <c r="CA637" s="402">
        <v>329</v>
      </c>
      <c r="CB637" s="402">
        <v>307</v>
      </c>
      <c r="CC637" s="402">
        <v>303</v>
      </c>
      <c r="CD637" s="402">
        <v>275</v>
      </c>
      <c r="CE637" s="544">
        <v>372</v>
      </c>
      <c r="CF637" s="881">
        <v>446</v>
      </c>
      <c r="CG637" s="403"/>
      <c r="CH637" s="399"/>
      <c r="CI637" s="402"/>
      <c r="CJ637" s="402"/>
      <c r="CK637" s="402"/>
      <c r="CL637" s="402"/>
      <c r="CM637" s="402"/>
      <c r="CN637" s="472"/>
      <c r="CO637" s="489">
        <f t="shared" si="468"/>
        <v>351</v>
      </c>
      <c r="CP637" s="397">
        <f t="shared" si="469"/>
        <v>400</v>
      </c>
      <c r="CQ637" s="397">
        <f t="shared" si="470"/>
        <v>329</v>
      </c>
      <c r="CR637" s="397">
        <f t="shared" si="471"/>
        <v>307</v>
      </c>
      <c r="CS637" s="397">
        <f t="shared" si="472"/>
        <v>303</v>
      </c>
      <c r="CT637" s="397">
        <f t="shared" si="473"/>
        <v>275</v>
      </c>
      <c r="CU637" s="397">
        <f t="shared" si="474"/>
        <v>372</v>
      </c>
      <c r="CV637" s="491">
        <f t="shared" si="475"/>
        <v>446</v>
      </c>
      <c r="CW637" s="379">
        <v>143</v>
      </c>
      <c r="CX637" s="546">
        <v>206</v>
      </c>
      <c r="CY637" s="472">
        <v>219</v>
      </c>
      <c r="CZ637" s="400">
        <v>3</v>
      </c>
      <c r="DA637" s="541">
        <v>10</v>
      </c>
      <c r="DB637" s="472">
        <v>32</v>
      </c>
      <c r="DC637" s="404">
        <f t="shared" si="476"/>
        <v>129</v>
      </c>
      <c r="DD637" s="404">
        <f t="shared" si="477"/>
        <v>156</v>
      </c>
      <c r="DE637" s="405">
        <f t="shared" si="478"/>
        <v>195</v>
      </c>
      <c r="DF637" s="379">
        <v>58</v>
      </c>
      <c r="DG637" s="399">
        <v>67</v>
      </c>
      <c r="DH637" s="472">
        <v>47</v>
      </c>
      <c r="DI637" s="400">
        <v>110</v>
      </c>
      <c r="DJ637" s="541">
        <v>136</v>
      </c>
      <c r="DK637" s="472">
        <v>58</v>
      </c>
      <c r="DL637" s="400">
        <v>42</v>
      </c>
      <c r="DM637" s="399">
        <v>32</v>
      </c>
      <c r="DN637" s="472">
        <v>36</v>
      </c>
      <c r="DO637" s="400">
        <v>25</v>
      </c>
      <c r="DP637" s="399">
        <v>21</v>
      </c>
      <c r="DQ637" s="472">
        <v>16</v>
      </c>
      <c r="DR637" s="404">
        <f t="shared" si="479"/>
        <v>182</v>
      </c>
      <c r="DS637" s="404">
        <f t="shared" si="480"/>
        <v>183</v>
      </c>
      <c r="DT637" s="405">
        <f t="shared" si="481"/>
        <v>176</v>
      </c>
      <c r="DU637" s="28"/>
      <c r="DV637" s="28"/>
      <c r="DW637" s="5"/>
      <c r="DX637" s="5"/>
      <c r="DY637" s="28"/>
      <c r="DZ637" s="28"/>
      <c r="EA637" s="5"/>
      <c r="EB637" s="5"/>
      <c r="EC637" s="5"/>
      <c r="ED637" s="5"/>
      <c r="EE637" s="411"/>
      <c r="EF637" s="5"/>
      <c r="EG637" s="5"/>
      <c r="EH637" s="5"/>
      <c r="EI637" s="5"/>
      <c r="EJ637" s="5"/>
      <c r="EK637" s="5"/>
      <c r="EL637" s="5"/>
      <c r="EM637" s="5"/>
      <c r="EN637" s="5"/>
      <c r="EO637" s="409"/>
      <c r="EP637" s="409"/>
      <c r="EQ637" s="409"/>
      <c r="ER637" s="409"/>
      <c r="ES637" s="409"/>
      <c r="ET637" s="409"/>
      <c r="EU637" s="409"/>
      <c r="EV637" s="409"/>
      <c r="EW637" s="409"/>
      <c r="EX637" s="409"/>
      <c r="EY637" s="409"/>
      <c r="EZ637" s="409"/>
      <c r="FA637" s="409"/>
      <c r="FB637" s="409"/>
      <c r="FC637" s="409"/>
      <c r="FD637" s="409"/>
      <c r="FE637" s="409"/>
      <c r="FF637" s="409"/>
      <c r="FG637" s="409"/>
      <c r="FH637" s="409"/>
      <c r="FI637" s="409"/>
      <c r="FJ637" s="409"/>
      <c r="FK637" s="409"/>
      <c r="FL637" s="409"/>
      <c r="FM637" s="409"/>
      <c r="FN637" s="409"/>
      <c r="FO637" s="409"/>
      <c r="FP637" s="409"/>
      <c r="FQ637" s="409"/>
      <c r="FR637" s="409"/>
      <c r="FS637" s="409"/>
      <c r="FT637" s="409"/>
      <c r="FU637" s="409"/>
      <c r="FV637" s="409"/>
      <c r="FW637" s="409"/>
      <c r="FX637" s="409"/>
      <c r="FY637" s="409"/>
      <c r="FZ637" s="409"/>
      <c r="GA637" s="409"/>
      <c r="GB637" s="409"/>
      <c r="GC637" s="409"/>
      <c r="GD637" s="409"/>
      <c r="GE637" s="409"/>
      <c r="GF637" s="409"/>
      <c r="GG637" s="409"/>
      <c r="GH637" s="409"/>
      <c r="GI637" s="409"/>
      <c r="GJ637" s="409"/>
      <c r="GK637" s="409"/>
      <c r="GL637" s="409"/>
      <c r="GM637" s="409"/>
      <c r="GN637" s="409"/>
      <c r="GO637" s="409"/>
      <c r="GP637" s="409"/>
      <c r="GQ637" s="409"/>
      <c r="GR637" s="409"/>
      <c r="GS637" s="409"/>
      <c r="GT637" s="409"/>
      <c r="GU637" s="409"/>
      <c r="GV637" s="409"/>
      <c r="GW637" s="409"/>
      <c r="GX637" s="409"/>
      <c r="GY637" s="409"/>
      <c r="GZ637" s="409"/>
      <c r="HA637" s="409"/>
      <c r="HB637" s="409"/>
      <c r="HC637" s="409"/>
      <c r="HD637" s="409"/>
      <c r="HE637" s="409"/>
      <c r="HF637" s="409"/>
      <c r="HG637" s="409"/>
      <c r="HH637" s="409"/>
      <c r="HI637" s="409"/>
      <c r="HJ637" s="409"/>
      <c r="HK637" s="409"/>
      <c r="HL637" s="409"/>
      <c r="HM637" s="409"/>
      <c r="HN637" s="409"/>
      <c r="HO637" s="409"/>
      <c r="HP637" s="409"/>
    </row>
    <row r="638" spans="1:224" s="408" customFormat="1">
      <c r="A638" s="539" t="s">
        <v>448</v>
      </c>
      <c r="B638" s="505" t="s">
        <v>1120</v>
      </c>
      <c r="C638" s="506">
        <v>233949</v>
      </c>
      <c r="D638" s="506">
        <v>9</v>
      </c>
      <c r="E638" s="395"/>
      <c r="F638" s="395"/>
      <c r="G638" s="395"/>
      <c r="H638" s="395"/>
      <c r="I638" s="472"/>
      <c r="J638" s="472"/>
      <c r="K638" s="394"/>
      <c r="L638" s="395"/>
      <c r="M638" s="395"/>
      <c r="N638" s="395"/>
      <c r="O638" s="396"/>
      <c r="P638" s="396"/>
      <c r="Q638" s="395"/>
      <c r="R638" s="395"/>
      <c r="S638" s="395"/>
      <c r="T638" s="395"/>
      <c r="U638" s="395"/>
      <c r="V638" s="472"/>
      <c r="W638" s="394"/>
      <c r="X638" s="395"/>
      <c r="Y638" s="395"/>
      <c r="Z638" s="395"/>
      <c r="AA638" s="396"/>
      <c r="AB638" s="396"/>
      <c r="AC638" s="395"/>
      <c r="AD638" s="395"/>
      <c r="AE638" s="395"/>
      <c r="AF638" s="395"/>
      <c r="AG638" s="395"/>
      <c r="AH638" s="472"/>
      <c r="AI638" s="489" t="str">
        <f t="shared" si="450"/>
        <v xml:space="preserve"> </v>
      </c>
      <c r="AJ638" s="397" t="str">
        <f t="shared" si="451"/>
        <v xml:space="preserve"> </v>
      </c>
      <c r="AK638" s="397" t="str">
        <f t="shared" si="452"/>
        <v xml:space="preserve"> </v>
      </c>
      <c r="AL638" s="397" t="str">
        <f t="shared" si="453"/>
        <v xml:space="preserve"> </v>
      </c>
      <c r="AM638" s="397" t="str">
        <f t="shared" si="454"/>
        <v xml:space="preserve"> </v>
      </c>
      <c r="AN638" s="397" t="str">
        <f t="shared" si="455"/>
        <v xml:space="preserve"> </v>
      </c>
      <c r="AO638" s="397" t="str">
        <f t="shared" si="456"/>
        <v xml:space="preserve"> </v>
      </c>
      <c r="AP638" s="397" t="str">
        <f t="shared" si="457"/>
        <v xml:space="preserve"> </v>
      </c>
      <c r="AQ638" s="397" t="str">
        <f t="shared" si="458"/>
        <v xml:space="preserve"> </v>
      </c>
      <c r="AR638" s="397" t="str">
        <f t="shared" si="459"/>
        <v xml:space="preserve"> </v>
      </c>
      <c r="AS638" s="397" t="str">
        <f t="shared" si="460"/>
        <v xml:space="preserve"> </v>
      </c>
      <c r="AT638" s="398" t="str">
        <f t="shared" si="461"/>
        <v xml:space="preserve"> </v>
      </c>
      <c r="AU638" s="379"/>
      <c r="AV638" s="395"/>
      <c r="AW638" s="472"/>
      <c r="AX638" s="400"/>
      <c r="AY638" s="395"/>
      <c r="AZ638" s="472"/>
      <c r="BA638" s="489" t="str">
        <f t="shared" si="462"/>
        <v xml:space="preserve"> </v>
      </c>
      <c r="BB638" s="397" t="str">
        <f t="shared" si="463"/>
        <v xml:space="preserve"> </v>
      </c>
      <c r="BC638" s="398" t="str">
        <f t="shared" si="464"/>
        <v xml:space="preserve"> </v>
      </c>
      <c r="BD638" s="401"/>
      <c r="BE638" s="402"/>
      <c r="BF638" s="472"/>
      <c r="BG638" s="403"/>
      <c r="BH638" s="402"/>
      <c r="BI638" s="472"/>
      <c r="BJ638" s="403"/>
      <c r="BK638" s="402"/>
      <c r="BL638" s="472"/>
      <c r="BM638" s="403"/>
      <c r="BN638" s="402"/>
      <c r="BO638" s="472"/>
      <c r="BP638" s="490" t="str">
        <f t="shared" si="465"/>
        <v/>
      </c>
      <c r="BQ638" s="475" t="str">
        <f t="shared" si="466"/>
        <v/>
      </c>
      <c r="BR638" s="405" t="str">
        <f t="shared" si="467"/>
        <v/>
      </c>
      <c r="BS638" s="868">
        <v>429</v>
      </c>
      <c r="BT638" s="866">
        <v>452</v>
      </c>
      <c r="BU638" s="866">
        <v>460</v>
      </c>
      <c r="BV638" s="866">
        <v>418</v>
      </c>
      <c r="BW638" s="866">
        <v>541</v>
      </c>
      <c r="BX638" s="866">
        <v>540</v>
      </c>
      <c r="BY638" s="403">
        <v>352</v>
      </c>
      <c r="BZ638" s="402">
        <v>377</v>
      </c>
      <c r="CA638" s="402">
        <v>421</v>
      </c>
      <c r="CB638" s="402">
        <v>433</v>
      </c>
      <c r="CC638" s="402">
        <v>422</v>
      </c>
      <c r="CD638" s="402">
        <v>414</v>
      </c>
      <c r="CE638" s="545">
        <v>619</v>
      </c>
      <c r="CF638" s="881">
        <v>410</v>
      </c>
      <c r="CG638" s="403"/>
      <c r="CH638" s="399"/>
      <c r="CI638" s="402"/>
      <c r="CJ638" s="402"/>
      <c r="CK638" s="402"/>
      <c r="CL638" s="402"/>
      <c r="CM638" s="402"/>
      <c r="CN638" s="472"/>
      <c r="CO638" s="489">
        <f t="shared" si="468"/>
        <v>352</v>
      </c>
      <c r="CP638" s="397">
        <f t="shared" si="469"/>
        <v>377</v>
      </c>
      <c r="CQ638" s="397">
        <f t="shared" si="470"/>
        <v>421</v>
      </c>
      <c r="CR638" s="397">
        <f t="shared" si="471"/>
        <v>433</v>
      </c>
      <c r="CS638" s="397">
        <f t="shared" si="472"/>
        <v>422</v>
      </c>
      <c r="CT638" s="397">
        <f t="shared" si="473"/>
        <v>414</v>
      </c>
      <c r="CU638" s="397">
        <f t="shared" si="474"/>
        <v>619</v>
      </c>
      <c r="CV638" s="491">
        <f t="shared" si="475"/>
        <v>410</v>
      </c>
      <c r="CW638" s="379">
        <v>210</v>
      </c>
      <c r="CX638" s="546">
        <v>345</v>
      </c>
      <c r="CY638" s="472">
        <v>208</v>
      </c>
      <c r="CZ638" s="400">
        <v>29</v>
      </c>
      <c r="DA638" s="546">
        <v>48</v>
      </c>
      <c r="DB638" s="472">
        <v>20</v>
      </c>
      <c r="DC638" s="404">
        <f t="shared" si="476"/>
        <v>175</v>
      </c>
      <c r="DD638" s="404">
        <f t="shared" si="477"/>
        <v>226</v>
      </c>
      <c r="DE638" s="405">
        <f t="shared" si="478"/>
        <v>182</v>
      </c>
      <c r="DF638" s="379">
        <v>61</v>
      </c>
      <c r="DG638" s="399">
        <v>55</v>
      </c>
      <c r="DH638" s="472">
        <v>40</v>
      </c>
      <c r="DI638" s="400">
        <v>84</v>
      </c>
      <c r="DJ638" s="541">
        <v>87</v>
      </c>
      <c r="DK638" s="472">
        <v>118</v>
      </c>
      <c r="DL638" s="400">
        <v>78</v>
      </c>
      <c r="DM638" s="399">
        <v>70</v>
      </c>
      <c r="DN638" s="472">
        <v>37</v>
      </c>
      <c r="DO638" s="400">
        <v>54</v>
      </c>
      <c r="DP638" s="399">
        <v>49</v>
      </c>
      <c r="DQ638" s="472">
        <v>21</v>
      </c>
      <c r="DR638" s="404">
        <f t="shared" si="479"/>
        <v>240</v>
      </c>
      <c r="DS638" s="404">
        <f t="shared" si="480"/>
        <v>248</v>
      </c>
      <c r="DT638" s="405">
        <f t="shared" si="481"/>
        <v>316</v>
      </c>
      <c r="DU638" s="28"/>
      <c r="DV638" s="28"/>
      <c r="DW638" s="5"/>
      <c r="DX638" s="5"/>
      <c r="DY638" s="28"/>
      <c r="DZ638" s="28"/>
      <c r="EA638" s="5"/>
      <c r="EB638" s="5"/>
      <c r="EC638" s="5"/>
      <c r="ED638" s="5"/>
      <c r="EE638" s="411"/>
      <c r="EF638" s="5"/>
      <c r="EG638" s="5"/>
      <c r="EH638" s="5"/>
      <c r="EI638" s="5"/>
      <c r="EJ638" s="5"/>
      <c r="EK638" s="5"/>
      <c r="EL638" s="5"/>
      <c r="EM638" s="5"/>
      <c r="EN638" s="5"/>
      <c r="EO638" s="409"/>
      <c r="EP638" s="409"/>
      <c r="EQ638" s="409"/>
      <c r="ER638" s="409"/>
      <c r="ES638" s="409"/>
      <c r="ET638" s="409"/>
      <c r="EU638" s="409"/>
      <c r="EV638" s="409"/>
      <c r="EW638" s="409"/>
      <c r="EX638" s="409"/>
      <c r="EY638" s="409"/>
      <c r="EZ638" s="409"/>
      <c r="FA638" s="409"/>
      <c r="FB638" s="409"/>
      <c r="FC638" s="409"/>
      <c r="FD638" s="409"/>
      <c r="FE638" s="409"/>
      <c r="FF638" s="409"/>
      <c r="FG638" s="409"/>
      <c r="FH638" s="409"/>
      <c r="FI638" s="409"/>
      <c r="FJ638" s="409"/>
      <c r="FK638" s="409"/>
      <c r="FL638" s="409"/>
      <c r="FM638" s="409"/>
      <c r="FN638" s="409"/>
      <c r="FO638" s="409"/>
      <c r="FP638" s="409"/>
      <c r="FQ638" s="409"/>
      <c r="FR638" s="409"/>
      <c r="FS638" s="409"/>
      <c r="FT638" s="409"/>
      <c r="FU638" s="409"/>
      <c r="FV638" s="409"/>
      <c r="FW638" s="409"/>
      <c r="FX638" s="409"/>
      <c r="FY638" s="409"/>
      <c r="FZ638" s="409"/>
      <c r="GA638" s="409"/>
      <c r="GB638" s="409"/>
      <c r="GC638" s="409"/>
      <c r="GD638" s="409"/>
      <c r="GE638" s="409"/>
      <c r="GF638" s="409"/>
      <c r="GG638" s="409"/>
      <c r="GH638" s="409"/>
      <c r="GI638" s="409"/>
      <c r="GJ638" s="409"/>
      <c r="GK638" s="409"/>
      <c r="GL638" s="409"/>
      <c r="GM638" s="409"/>
      <c r="GN638" s="409"/>
      <c r="GO638" s="409"/>
      <c r="GP638" s="409"/>
      <c r="GQ638" s="409"/>
      <c r="GR638" s="409"/>
      <c r="GS638" s="409"/>
      <c r="GT638" s="409"/>
      <c r="GU638" s="409"/>
      <c r="GV638" s="409"/>
      <c r="GW638" s="409"/>
      <c r="GX638" s="409"/>
      <c r="GY638" s="409"/>
      <c r="GZ638" s="409"/>
      <c r="HA638" s="409"/>
      <c r="HB638" s="409"/>
      <c r="HC638" s="409"/>
      <c r="HD638" s="409"/>
      <c r="HE638" s="409"/>
      <c r="HF638" s="409"/>
      <c r="HG638" s="409"/>
      <c r="HH638" s="409"/>
      <c r="HI638" s="409"/>
      <c r="HJ638" s="409"/>
      <c r="HK638" s="409"/>
      <c r="HL638" s="409"/>
      <c r="HM638" s="409"/>
      <c r="HN638" s="409"/>
      <c r="HO638" s="409"/>
      <c r="HP638" s="409"/>
    </row>
    <row r="639" spans="1:224" s="408" customFormat="1">
      <c r="A639" s="539" t="s">
        <v>448</v>
      </c>
      <c r="B639" s="505" t="s">
        <v>1121</v>
      </c>
      <c r="C639" s="506">
        <v>231873</v>
      </c>
      <c r="D639" s="506">
        <v>10</v>
      </c>
      <c r="E639" s="395"/>
      <c r="F639" s="395"/>
      <c r="G639" s="395"/>
      <c r="H639" s="395"/>
      <c r="I639" s="472"/>
      <c r="J639" s="472"/>
      <c r="K639" s="394"/>
      <c r="L639" s="395"/>
      <c r="M639" s="395"/>
      <c r="N639" s="395"/>
      <c r="O639" s="396"/>
      <c r="P639" s="396"/>
      <c r="Q639" s="395"/>
      <c r="R639" s="395"/>
      <c r="S639" s="395"/>
      <c r="T639" s="395"/>
      <c r="U639" s="395"/>
      <c r="V639" s="472"/>
      <c r="W639" s="394"/>
      <c r="X639" s="395"/>
      <c r="Y639" s="395"/>
      <c r="Z639" s="395"/>
      <c r="AA639" s="396"/>
      <c r="AB639" s="396"/>
      <c r="AC639" s="395"/>
      <c r="AD639" s="395"/>
      <c r="AE639" s="395"/>
      <c r="AF639" s="395"/>
      <c r="AG639" s="395"/>
      <c r="AH639" s="472"/>
      <c r="AI639" s="489" t="str">
        <f t="shared" si="450"/>
        <v xml:space="preserve"> </v>
      </c>
      <c r="AJ639" s="397" t="str">
        <f t="shared" si="451"/>
        <v xml:space="preserve"> </v>
      </c>
      <c r="AK639" s="397" t="str">
        <f t="shared" si="452"/>
        <v xml:space="preserve"> </v>
      </c>
      <c r="AL639" s="397" t="str">
        <f t="shared" si="453"/>
        <v xml:space="preserve"> </v>
      </c>
      <c r="AM639" s="397" t="str">
        <f t="shared" si="454"/>
        <v xml:space="preserve"> </v>
      </c>
      <c r="AN639" s="397" t="str">
        <f t="shared" si="455"/>
        <v xml:space="preserve"> </v>
      </c>
      <c r="AO639" s="397" t="str">
        <f t="shared" si="456"/>
        <v xml:space="preserve"> </v>
      </c>
      <c r="AP639" s="397" t="str">
        <f t="shared" si="457"/>
        <v xml:space="preserve"> </v>
      </c>
      <c r="AQ639" s="397" t="str">
        <f t="shared" si="458"/>
        <v xml:space="preserve"> </v>
      </c>
      <c r="AR639" s="397" t="str">
        <f t="shared" si="459"/>
        <v xml:space="preserve"> </v>
      </c>
      <c r="AS639" s="397" t="str">
        <f t="shared" si="460"/>
        <v xml:space="preserve"> </v>
      </c>
      <c r="AT639" s="398" t="str">
        <f t="shared" si="461"/>
        <v xml:space="preserve"> </v>
      </c>
      <c r="AU639" s="379"/>
      <c r="AV639" s="395"/>
      <c r="AW639" s="472"/>
      <c r="AX639" s="400"/>
      <c r="AY639" s="395"/>
      <c r="AZ639" s="472"/>
      <c r="BA639" s="489" t="str">
        <f t="shared" si="462"/>
        <v xml:space="preserve"> </v>
      </c>
      <c r="BB639" s="397" t="str">
        <f t="shared" si="463"/>
        <v xml:space="preserve"> </v>
      </c>
      <c r="BC639" s="398" t="str">
        <f t="shared" si="464"/>
        <v xml:space="preserve"> </v>
      </c>
      <c r="BD639" s="401"/>
      <c r="BE639" s="402"/>
      <c r="BF639" s="472"/>
      <c r="BG639" s="403"/>
      <c r="BH639" s="402"/>
      <c r="BI639" s="472"/>
      <c r="BJ639" s="403"/>
      <c r="BK639" s="402"/>
      <c r="BL639" s="472"/>
      <c r="BM639" s="403"/>
      <c r="BN639" s="402"/>
      <c r="BO639" s="472"/>
      <c r="BP639" s="490" t="str">
        <f t="shared" si="465"/>
        <v/>
      </c>
      <c r="BQ639" s="475" t="str">
        <f t="shared" si="466"/>
        <v/>
      </c>
      <c r="BR639" s="405" t="str">
        <f t="shared" si="467"/>
        <v/>
      </c>
      <c r="BS639" s="868">
        <v>663</v>
      </c>
      <c r="BT639" s="866">
        <v>729</v>
      </c>
      <c r="BU639" s="866">
        <v>701</v>
      </c>
      <c r="BV639" s="866">
        <v>713</v>
      </c>
      <c r="BW639" s="866">
        <v>958</v>
      </c>
      <c r="BX639" s="866">
        <v>1076</v>
      </c>
      <c r="BY639" s="403">
        <v>115</v>
      </c>
      <c r="BZ639" s="402">
        <v>79</v>
      </c>
      <c r="CA639" s="402">
        <v>94</v>
      </c>
      <c r="CB639" s="402">
        <v>139</v>
      </c>
      <c r="CC639" s="402">
        <v>111</v>
      </c>
      <c r="CD639" s="485">
        <v>86</v>
      </c>
      <c r="CE639" s="545">
        <v>167</v>
      </c>
      <c r="CF639" s="881">
        <v>690</v>
      </c>
      <c r="CG639" s="403"/>
      <c r="CH639" s="399"/>
      <c r="CI639" s="402"/>
      <c r="CJ639" s="402"/>
      <c r="CK639" s="402"/>
      <c r="CL639" s="402"/>
      <c r="CM639" s="402"/>
      <c r="CN639" s="472"/>
      <c r="CO639" s="489">
        <f t="shared" si="468"/>
        <v>115</v>
      </c>
      <c r="CP639" s="397">
        <f t="shared" si="469"/>
        <v>79</v>
      </c>
      <c r="CQ639" s="397">
        <f t="shared" si="470"/>
        <v>94</v>
      </c>
      <c r="CR639" s="397">
        <f t="shared" si="471"/>
        <v>139</v>
      </c>
      <c r="CS639" s="397">
        <f t="shared" si="472"/>
        <v>111</v>
      </c>
      <c r="CT639" s="397">
        <f t="shared" si="473"/>
        <v>86</v>
      </c>
      <c r="CU639" s="397">
        <f t="shared" si="474"/>
        <v>167</v>
      </c>
      <c r="CV639" s="491">
        <f t="shared" si="475"/>
        <v>690</v>
      </c>
      <c r="CW639" s="379">
        <v>47</v>
      </c>
      <c r="CX639" s="541">
        <v>76</v>
      </c>
      <c r="CY639" s="472">
        <v>415</v>
      </c>
      <c r="CZ639" s="400">
        <v>2</v>
      </c>
      <c r="DA639" s="541">
        <v>21</v>
      </c>
      <c r="DB639" s="472">
        <v>51</v>
      </c>
      <c r="DC639" s="404">
        <f t="shared" si="476"/>
        <v>37</v>
      </c>
      <c r="DD639" s="404">
        <f t="shared" si="477"/>
        <v>70</v>
      </c>
      <c r="DE639" s="405">
        <f t="shared" si="478"/>
        <v>224</v>
      </c>
      <c r="DF639" s="379">
        <v>34</v>
      </c>
      <c r="DG639" s="399">
        <v>27</v>
      </c>
      <c r="DH639" s="472">
        <v>49</v>
      </c>
      <c r="DI639" s="400">
        <v>30</v>
      </c>
      <c r="DJ639" s="541">
        <v>23</v>
      </c>
      <c r="DK639" s="472">
        <v>102</v>
      </c>
      <c r="DL639" s="400">
        <v>10</v>
      </c>
      <c r="DM639" s="399">
        <v>16</v>
      </c>
      <c r="DN639" s="472">
        <v>82</v>
      </c>
      <c r="DO639" s="400">
        <v>18</v>
      </c>
      <c r="DP639" s="399">
        <v>10</v>
      </c>
      <c r="DQ639" s="472">
        <v>49</v>
      </c>
      <c r="DR639" s="404">
        <f t="shared" si="479"/>
        <v>77</v>
      </c>
      <c r="DS639" s="404">
        <f t="shared" si="480"/>
        <v>58</v>
      </c>
      <c r="DT639" s="405">
        <f t="shared" si="481"/>
        <v>-94</v>
      </c>
      <c r="DU639" s="28"/>
      <c r="DV639" s="28"/>
      <c r="DW639" s="5"/>
      <c r="DX639" s="5"/>
      <c r="DY639" s="28"/>
      <c r="DZ639" s="28"/>
      <c r="EA639" s="5"/>
      <c r="EB639" s="5"/>
      <c r="EC639" s="5"/>
      <c r="ED639" s="5"/>
      <c r="EE639" s="411"/>
      <c r="EF639" s="5"/>
      <c r="EG639" s="5"/>
      <c r="EH639" s="5"/>
      <c r="EI639" s="5"/>
      <c r="EJ639" s="5"/>
      <c r="EK639" s="5"/>
      <c r="EL639" s="5"/>
      <c r="EM639" s="5"/>
      <c r="EN639" s="5"/>
      <c r="EO639" s="409"/>
      <c r="EP639" s="409"/>
      <c r="EQ639" s="409"/>
      <c r="ER639" s="409"/>
      <c r="ES639" s="409"/>
      <c r="ET639" s="409"/>
      <c r="EU639" s="409"/>
      <c r="EV639" s="409"/>
      <c r="EW639" s="409"/>
      <c r="EX639" s="409"/>
      <c r="EY639" s="409"/>
      <c r="EZ639" s="409"/>
      <c r="FA639" s="409"/>
      <c r="FB639" s="409"/>
      <c r="FC639" s="409"/>
      <c r="FD639" s="409"/>
      <c r="FE639" s="409"/>
      <c r="FF639" s="409"/>
      <c r="FG639" s="409"/>
      <c r="FH639" s="409"/>
      <c r="FI639" s="409"/>
      <c r="FJ639" s="409"/>
      <c r="FK639" s="409"/>
      <c r="FL639" s="409"/>
      <c r="FM639" s="409"/>
      <c r="FN639" s="409"/>
      <c r="FO639" s="409"/>
      <c r="FP639" s="409"/>
      <c r="FQ639" s="409"/>
      <c r="FR639" s="409"/>
      <c r="FS639" s="409"/>
      <c r="FT639" s="409"/>
      <c r="FU639" s="409"/>
      <c r="FV639" s="409"/>
      <c r="FW639" s="409"/>
      <c r="FX639" s="409"/>
      <c r="FY639" s="409"/>
      <c r="FZ639" s="409"/>
      <c r="GA639" s="409"/>
      <c r="GB639" s="409"/>
      <c r="GC639" s="409"/>
      <c r="GD639" s="409"/>
      <c r="GE639" s="409"/>
      <c r="GF639" s="409"/>
      <c r="GG639" s="409"/>
      <c r="GH639" s="409"/>
      <c r="GI639" s="409"/>
      <c r="GJ639" s="409"/>
      <c r="GK639" s="409"/>
      <c r="GL639" s="409"/>
      <c r="GM639" s="409"/>
      <c r="GN639" s="409"/>
      <c r="GO639" s="409"/>
      <c r="GP639" s="409"/>
      <c r="GQ639" s="409"/>
      <c r="GR639" s="409"/>
      <c r="GS639" s="409"/>
      <c r="GT639" s="409"/>
      <c r="GU639" s="409"/>
      <c r="GV639" s="409"/>
      <c r="GW639" s="409"/>
      <c r="GX639" s="409"/>
      <c r="GY639" s="409"/>
      <c r="GZ639" s="409"/>
      <c r="HA639" s="409"/>
      <c r="HB639" s="409"/>
      <c r="HC639" s="409"/>
      <c r="HD639" s="409"/>
      <c r="HE639" s="409"/>
      <c r="HF639" s="409"/>
      <c r="HG639" s="409"/>
      <c r="HH639" s="409"/>
      <c r="HI639" s="409"/>
      <c r="HJ639" s="409"/>
      <c r="HK639" s="409"/>
      <c r="HL639" s="409"/>
      <c r="HM639" s="409"/>
      <c r="HN639" s="409"/>
      <c r="HO639" s="409"/>
      <c r="HP639" s="409"/>
    </row>
    <row r="640" spans="1:224" s="407" customFormat="1">
      <c r="A640" s="539" t="s">
        <v>448</v>
      </c>
      <c r="B640" s="505" t="s">
        <v>1122</v>
      </c>
      <c r="C640" s="506">
        <v>232052</v>
      </c>
      <c r="D640" s="506">
        <v>10</v>
      </c>
      <c r="E640" s="395"/>
      <c r="F640" s="395"/>
      <c r="G640" s="395"/>
      <c r="H640" s="395"/>
      <c r="I640" s="472"/>
      <c r="J640" s="472"/>
      <c r="K640" s="394"/>
      <c r="L640" s="395"/>
      <c r="M640" s="395"/>
      <c r="N640" s="395"/>
      <c r="O640" s="396"/>
      <c r="P640" s="396"/>
      <c r="Q640" s="395"/>
      <c r="R640" s="395"/>
      <c r="S640" s="395"/>
      <c r="T640" s="395"/>
      <c r="U640" s="395"/>
      <c r="V640" s="472"/>
      <c r="W640" s="394"/>
      <c r="X640" s="395"/>
      <c r="Y640" s="395"/>
      <c r="Z640" s="395"/>
      <c r="AA640" s="396"/>
      <c r="AB640" s="396"/>
      <c r="AC640" s="395"/>
      <c r="AD640" s="395"/>
      <c r="AE640" s="395"/>
      <c r="AF640" s="395"/>
      <c r="AG640" s="395"/>
      <c r="AH640" s="472"/>
      <c r="AI640" s="489" t="str">
        <f t="shared" si="450"/>
        <v xml:space="preserve"> </v>
      </c>
      <c r="AJ640" s="397" t="str">
        <f t="shared" si="451"/>
        <v xml:space="preserve"> </v>
      </c>
      <c r="AK640" s="397" t="str">
        <f t="shared" si="452"/>
        <v xml:space="preserve"> </v>
      </c>
      <c r="AL640" s="397" t="str">
        <f t="shared" si="453"/>
        <v xml:space="preserve"> </v>
      </c>
      <c r="AM640" s="397" t="str">
        <f t="shared" si="454"/>
        <v xml:space="preserve"> </v>
      </c>
      <c r="AN640" s="397" t="str">
        <f t="shared" si="455"/>
        <v xml:space="preserve"> </v>
      </c>
      <c r="AO640" s="397" t="str">
        <f t="shared" si="456"/>
        <v xml:space="preserve"> </v>
      </c>
      <c r="AP640" s="397" t="str">
        <f t="shared" si="457"/>
        <v xml:space="preserve"> </v>
      </c>
      <c r="AQ640" s="397" t="str">
        <f t="shared" si="458"/>
        <v xml:space="preserve"> </v>
      </c>
      <c r="AR640" s="397" t="str">
        <f t="shared" si="459"/>
        <v xml:space="preserve"> </v>
      </c>
      <c r="AS640" s="397" t="str">
        <f t="shared" si="460"/>
        <v xml:space="preserve"> </v>
      </c>
      <c r="AT640" s="398" t="str">
        <f t="shared" si="461"/>
        <v xml:space="preserve"> </v>
      </c>
      <c r="AU640" s="379"/>
      <c r="AV640" s="395"/>
      <c r="AW640" s="472"/>
      <c r="AX640" s="400"/>
      <c r="AY640" s="395"/>
      <c r="AZ640" s="472"/>
      <c r="BA640" s="489" t="str">
        <f t="shared" si="462"/>
        <v xml:space="preserve"> </v>
      </c>
      <c r="BB640" s="397" t="str">
        <f t="shared" si="463"/>
        <v xml:space="preserve"> </v>
      </c>
      <c r="BC640" s="398" t="str">
        <f t="shared" si="464"/>
        <v xml:space="preserve"> </v>
      </c>
      <c r="BD640" s="401"/>
      <c r="BE640" s="402"/>
      <c r="BF640" s="472"/>
      <c r="BG640" s="403"/>
      <c r="BH640" s="402"/>
      <c r="BI640" s="472"/>
      <c r="BJ640" s="403"/>
      <c r="BK640" s="402"/>
      <c r="BL640" s="472"/>
      <c r="BM640" s="403"/>
      <c r="BN640" s="402"/>
      <c r="BO640" s="472"/>
      <c r="BP640" s="490" t="str">
        <f t="shared" si="465"/>
        <v/>
      </c>
      <c r="BQ640" s="475" t="str">
        <f t="shared" si="466"/>
        <v/>
      </c>
      <c r="BR640" s="405" t="str">
        <f t="shared" si="467"/>
        <v/>
      </c>
      <c r="BS640" s="868">
        <v>140</v>
      </c>
      <c r="BT640" s="866">
        <v>200</v>
      </c>
      <c r="BU640" s="866">
        <v>169</v>
      </c>
      <c r="BV640" s="866">
        <v>131</v>
      </c>
      <c r="BW640" s="866">
        <v>226</v>
      </c>
      <c r="BX640" s="866">
        <v>221</v>
      </c>
      <c r="BY640" s="403">
        <v>66</v>
      </c>
      <c r="BZ640" s="402">
        <v>46</v>
      </c>
      <c r="CA640" s="402">
        <v>77</v>
      </c>
      <c r="CB640" s="402">
        <v>65</v>
      </c>
      <c r="CC640" s="402">
        <v>73</v>
      </c>
      <c r="CD640" s="402">
        <v>69</v>
      </c>
      <c r="CE640" s="544">
        <v>94</v>
      </c>
      <c r="CF640" s="881">
        <v>175</v>
      </c>
      <c r="CG640" s="403"/>
      <c r="CH640" s="399"/>
      <c r="CI640" s="402"/>
      <c r="CJ640" s="402"/>
      <c r="CK640" s="402"/>
      <c r="CL640" s="402"/>
      <c r="CM640" s="402"/>
      <c r="CN640" s="472"/>
      <c r="CO640" s="489">
        <f t="shared" si="468"/>
        <v>66</v>
      </c>
      <c r="CP640" s="397">
        <f t="shared" si="469"/>
        <v>46</v>
      </c>
      <c r="CQ640" s="397">
        <f t="shared" si="470"/>
        <v>77</v>
      </c>
      <c r="CR640" s="397">
        <f t="shared" si="471"/>
        <v>65</v>
      </c>
      <c r="CS640" s="397">
        <f t="shared" si="472"/>
        <v>73</v>
      </c>
      <c r="CT640" s="397">
        <f t="shared" si="473"/>
        <v>69</v>
      </c>
      <c r="CU640" s="397">
        <f t="shared" si="474"/>
        <v>94</v>
      </c>
      <c r="CV640" s="491">
        <f t="shared" si="475"/>
        <v>175</v>
      </c>
      <c r="CW640" s="379">
        <v>34</v>
      </c>
      <c r="CX640" s="541">
        <v>47</v>
      </c>
      <c r="CY640" s="472">
        <v>99</v>
      </c>
      <c r="CZ640" s="400">
        <v>1</v>
      </c>
      <c r="DA640" s="541">
        <v>4</v>
      </c>
      <c r="DB640" s="472">
        <v>17</v>
      </c>
      <c r="DC640" s="404">
        <f t="shared" si="476"/>
        <v>34</v>
      </c>
      <c r="DD640" s="404">
        <f t="shared" si="477"/>
        <v>43</v>
      </c>
      <c r="DE640" s="405">
        <f t="shared" si="478"/>
        <v>59</v>
      </c>
      <c r="DF640" s="379">
        <v>11</v>
      </c>
      <c r="DG640" s="399">
        <v>9</v>
      </c>
      <c r="DH640" s="472">
        <v>22</v>
      </c>
      <c r="DI640" s="400">
        <v>14</v>
      </c>
      <c r="DJ640" s="541">
        <v>16</v>
      </c>
      <c r="DK640" s="472">
        <v>27</v>
      </c>
      <c r="DL640" s="400">
        <v>10</v>
      </c>
      <c r="DM640" s="399">
        <v>12</v>
      </c>
      <c r="DN640" s="472">
        <v>9</v>
      </c>
      <c r="DO640" s="400">
        <v>9</v>
      </c>
      <c r="DP640" s="399">
        <v>6</v>
      </c>
      <c r="DQ640" s="472">
        <v>7</v>
      </c>
      <c r="DR640" s="404">
        <f t="shared" si="479"/>
        <v>35</v>
      </c>
      <c r="DS640" s="404">
        <f t="shared" si="480"/>
        <v>46</v>
      </c>
      <c r="DT640" s="405">
        <f t="shared" si="481"/>
        <v>31</v>
      </c>
      <c r="DU640" s="28"/>
      <c r="DV640" s="28"/>
      <c r="DW640" s="5"/>
      <c r="DX640" s="5"/>
      <c r="DY640" s="28"/>
      <c r="DZ640" s="28"/>
      <c r="EA640" s="5"/>
      <c r="EB640" s="5"/>
      <c r="EC640" s="5"/>
      <c r="ED640" s="5"/>
      <c r="EE640" s="411"/>
      <c r="EF640" s="5"/>
      <c r="EG640" s="5"/>
      <c r="EH640" s="5"/>
      <c r="EI640" s="5"/>
      <c r="EJ640" s="5"/>
      <c r="EK640" s="5"/>
      <c r="EL640" s="5"/>
      <c r="EM640" s="5"/>
      <c r="EN640" s="5"/>
      <c r="EO640" s="409"/>
      <c r="EP640" s="409"/>
      <c r="EQ640" s="409"/>
      <c r="ER640" s="409"/>
      <c r="ES640" s="409"/>
      <c r="ET640" s="409"/>
      <c r="EU640" s="409"/>
      <c r="EV640" s="409"/>
      <c r="EW640" s="409"/>
      <c r="EX640" s="409"/>
      <c r="EY640" s="409"/>
      <c r="EZ640" s="409"/>
      <c r="FA640" s="409"/>
      <c r="FB640" s="409"/>
      <c r="FC640" s="409"/>
      <c r="FD640" s="409"/>
      <c r="FE640" s="409"/>
      <c r="FF640" s="409"/>
      <c r="FG640" s="409"/>
      <c r="FH640" s="409"/>
      <c r="FI640" s="409"/>
      <c r="FJ640" s="409"/>
      <c r="FK640" s="409"/>
      <c r="FL640" s="409"/>
      <c r="FM640" s="409"/>
      <c r="FN640" s="409"/>
      <c r="FO640" s="409"/>
      <c r="FP640" s="409"/>
      <c r="FQ640" s="409"/>
      <c r="FR640" s="409"/>
      <c r="FS640" s="409"/>
      <c r="FT640" s="409"/>
      <c r="FU640" s="409"/>
      <c r="FV640" s="409"/>
      <c r="FW640" s="409"/>
      <c r="FX640" s="409"/>
      <c r="FY640" s="409"/>
      <c r="FZ640" s="409"/>
      <c r="GA640" s="409"/>
      <c r="GB640" s="409"/>
      <c r="GC640" s="409"/>
      <c r="GD640" s="409"/>
      <c r="GE640" s="409"/>
      <c r="GF640" s="409"/>
      <c r="GG640" s="409"/>
      <c r="GH640" s="409"/>
      <c r="GI640" s="409"/>
      <c r="GJ640" s="409"/>
      <c r="GK640" s="409"/>
      <c r="GL640" s="409"/>
      <c r="GM640" s="409"/>
      <c r="GN640" s="409"/>
      <c r="GO640" s="409"/>
      <c r="GP640" s="409"/>
      <c r="GQ640" s="409"/>
      <c r="GR640" s="409"/>
      <c r="GS640" s="409"/>
      <c r="GT640" s="409"/>
      <c r="GU640" s="409"/>
      <c r="GV640" s="409"/>
      <c r="GW640" s="409"/>
      <c r="GX640" s="409"/>
      <c r="GY640" s="409"/>
      <c r="GZ640" s="409"/>
      <c r="HA640" s="409"/>
      <c r="HB640" s="409"/>
      <c r="HC640" s="409"/>
      <c r="HD640" s="409"/>
      <c r="HE640" s="409"/>
      <c r="HF640" s="409"/>
      <c r="HG640" s="409"/>
      <c r="HH640" s="409"/>
      <c r="HI640" s="409"/>
      <c r="HJ640" s="409"/>
      <c r="HK640" s="409"/>
      <c r="HL640" s="409"/>
      <c r="HM640" s="409"/>
      <c r="HN640" s="409"/>
      <c r="HO640" s="409"/>
      <c r="HP640" s="409"/>
    </row>
    <row r="641" spans="1:224" s="407" customFormat="1">
      <c r="A641" s="539" t="s">
        <v>448</v>
      </c>
      <c r="B641" s="542" t="s">
        <v>1123</v>
      </c>
      <c r="C641" s="506">
        <v>232788</v>
      </c>
      <c r="D641" s="506">
        <v>10</v>
      </c>
      <c r="E641" s="395"/>
      <c r="F641" s="395"/>
      <c r="G641" s="395"/>
      <c r="H641" s="395"/>
      <c r="I641" s="472"/>
      <c r="J641" s="472"/>
      <c r="K641" s="394"/>
      <c r="L641" s="395"/>
      <c r="M641" s="395"/>
      <c r="N641" s="395"/>
      <c r="O641" s="396"/>
      <c r="P641" s="396"/>
      <c r="Q641" s="395"/>
      <c r="R641" s="395"/>
      <c r="S641" s="395"/>
      <c r="T641" s="395"/>
      <c r="U641" s="395"/>
      <c r="V641" s="472"/>
      <c r="W641" s="394"/>
      <c r="X641" s="395"/>
      <c r="Y641" s="395"/>
      <c r="Z641" s="395"/>
      <c r="AA641" s="396"/>
      <c r="AB641" s="396"/>
      <c r="AC641" s="395"/>
      <c r="AD641" s="395"/>
      <c r="AE641" s="395"/>
      <c r="AF641" s="395"/>
      <c r="AG641" s="395"/>
      <c r="AH641" s="472"/>
      <c r="AI641" s="489" t="str">
        <f t="shared" si="450"/>
        <v xml:space="preserve"> </v>
      </c>
      <c r="AJ641" s="397" t="str">
        <f t="shared" si="451"/>
        <v xml:space="preserve"> </v>
      </c>
      <c r="AK641" s="397" t="str">
        <f t="shared" si="452"/>
        <v xml:space="preserve"> </v>
      </c>
      <c r="AL641" s="397" t="str">
        <f t="shared" si="453"/>
        <v xml:space="preserve"> </v>
      </c>
      <c r="AM641" s="397" t="str">
        <f t="shared" si="454"/>
        <v xml:space="preserve"> </v>
      </c>
      <c r="AN641" s="397" t="str">
        <f t="shared" si="455"/>
        <v xml:space="preserve"> </v>
      </c>
      <c r="AO641" s="397" t="str">
        <f t="shared" si="456"/>
        <v xml:space="preserve"> </v>
      </c>
      <c r="AP641" s="397" t="str">
        <f t="shared" si="457"/>
        <v xml:space="preserve"> </v>
      </c>
      <c r="AQ641" s="397" t="str">
        <f t="shared" si="458"/>
        <v xml:space="preserve"> </v>
      </c>
      <c r="AR641" s="397" t="str">
        <f t="shared" si="459"/>
        <v xml:space="preserve"> </v>
      </c>
      <c r="AS641" s="397" t="str">
        <f t="shared" si="460"/>
        <v xml:space="preserve"> </v>
      </c>
      <c r="AT641" s="398" t="str">
        <f t="shared" si="461"/>
        <v xml:space="preserve"> </v>
      </c>
      <c r="AU641" s="379"/>
      <c r="AV641" s="395"/>
      <c r="AW641" s="472"/>
      <c r="AX641" s="400"/>
      <c r="AY641" s="395"/>
      <c r="AZ641" s="472"/>
      <c r="BA641" s="489" t="str">
        <f t="shared" si="462"/>
        <v xml:space="preserve"> </v>
      </c>
      <c r="BB641" s="397" t="str">
        <f t="shared" si="463"/>
        <v xml:space="preserve"> </v>
      </c>
      <c r="BC641" s="398" t="str">
        <f t="shared" si="464"/>
        <v xml:space="preserve"> </v>
      </c>
      <c r="BD641" s="401"/>
      <c r="BE641" s="402"/>
      <c r="BF641" s="472"/>
      <c r="BG641" s="403"/>
      <c r="BH641" s="402"/>
      <c r="BI641" s="472"/>
      <c r="BJ641" s="403"/>
      <c r="BK641" s="402"/>
      <c r="BL641" s="472"/>
      <c r="BM641" s="403"/>
      <c r="BN641" s="402"/>
      <c r="BO641" s="472"/>
      <c r="BP641" s="490" t="str">
        <f t="shared" si="465"/>
        <v/>
      </c>
      <c r="BQ641" s="475" t="str">
        <f t="shared" si="466"/>
        <v/>
      </c>
      <c r="BR641" s="405" t="str">
        <f t="shared" si="467"/>
        <v/>
      </c>
      <c r="BS641" s="868">
        <v>139</v>
      </c>
      <c r="BT641" s="866">
        <v>130</v>
      </c>
      <c r="BU641" s="866">
        <v>139</v>
      </c>
      <c r="BV641" s="866">
        <v>124</v>
      </c>
      <c r="BW641" s="866">
        <v>181</v>
      </c>
      <c r="BX641" s="866">
        <v>160</v>
      </c>
      <c r="BY641" s="403">
        <v>374</v>
      </c>
      <c r="BZ641" s="402">
        <v>279</v>
      </c>
      <c r="CA641" s="402">
        <v>290</v>
      </c>
      <c r="CB641" s="402">
        <v>290</v>
      </c>
      <c r="CC641" s="402">
        <v>261</v>
      </c>
      <c r="CD641" s="402">
        <v>224</v>
      </c>
      <c r="CE641" s="545">
        <v>411</v>
      </c>
      <c r="CF641" s="881">
        <v>85</v>
      </c>
      <c r="CG641" s="403"/>
      <c r="CH641" s="399"/>
      <c r="CI641" s="402"/>
      <c r="CJ641" s="402"/>
      <c r="CK641" s="402"/>
      <c r="CL641" s="402"/>
      <c r="CM641" s="402"/>
      <c r="CN641" s="472"/>
      <c r="CO641" s="489">
        <f t="shared" si="468"/>
        <v>374</v>
      </c>
      <c r="CP641" s="397">
        <f t="shared" si="469"/>
        <v>279</v>
      </c>
      <c r="CQ641" s="397">
        <f t="shared" si="470"/>
        <v>290</v>
      </c>
      <c r="CR641" s="397">
        <f t="shared" si="471"/>
        <v>290</v>
      </c>
      <c r="CS641" s="397">
        <f t="shared" si="472"/>
        <v>261</v>
      </c>
      <c r="CT641" s="397">
        <f t="shared" si="473"/>
        <v>224</v>
      </c>
      <c r="CU641" s="397">
        <f t="shared" si="474"/>
        <v>411</v>
      </c>
      <c r="CV641" s="491">
        <f t="shared" si="475"/>
        <v>85</v>
      </c>
      <c r="CW641" s="379">
        <v>116</v>
      </c>
      <c r="CX641" s="546">
        <v>210</v>
      </c>
      <c r="CY641" s="472">
        <v>49</v>
      </c>
      <c r="CZ641" s="400">
        <v>1</v>
      </c>
      <c r="DA641" s="541">
        <v>5</v>
      </c>
      <c r="DB641" s="472">
        <v>6</v>
      </c>
      <c r="DC641" s="404">
        <f t="shared" si="476"/>
        <v>107</v>
      </c>
      <c r="DD641" s="404">
        <f t="shared" si="477"/>
        <v>196</v>
      </c>
      <c r="DE641" s="405">
        <f t="shared" si="478"/>
        <v>30</v>
      </c>
      <c r="DF641" s="379">
        <v>43</v>
      </c>
      <c r="DG641" s="399">
        <v>34</v>
      </c>
      <c r="DH641" s="472">
        <v>14</v>
      </c>
      <c r="DI641" s="400">
        <v>85</v>
      </c>
      <c r="DJ641" s="546">
        <v>53</v>
      </c>
      <c r="DK641" s="472">
        <v>35</v>
      </c>
      <c r="DL641" s="400">
        <v>37</v>
      </c>
      <c r="DM641" s="399">
        <v>44</v>
      </c>
      <c r="DN641" s="472">
        <v>17</v>
      </c>
      <c r="DO641" s="400">
        <v>10</v>
      </c>
      <c r="DP641" s="399">
        <v>8</v>
      </c>
      <c r="DQ641" s="472">
        <v>2</v>
      </c>
      <c r="DR641" s="404">
        <f t="shared" si="479"/>
        <v>200</v>
      </c>
      <c r="DS641" s="404">
        <f t="shared" si="480"/>
        <v>175</v>
      </c>
      <c r="DT641" s="405">
        <f t="shared" si="481"/>
        <v>191</v>
      </c>
      <c r="DU641" s="28"/>
      <c r="DV641" s="28"/>
      <c r="DW641" s="5"/>
      <c r="DX641" s="5"/>
      <c r="DY641" s="28"/>
      <c r="DZ641" s="28"/>
      <c r="EA641" s="5"/>
      <c r="EB641" s="5"/>
      <c r="EC641" s="5"/>
      <c r="ED641" s="5"/>
      <c r="EE641" s="411"/>
      <c r="EF641" s="5"/>
      <c r="EG641" s="5"/>
      <c r="EH641" s="5"/>
      <c r="EI641" s="5"/>
      <c r="EJ641" s="5"/>
      <c r="EK641" s="5"/>
      <c r="EL641" s="5"/>
      <c r="EM641" s="5"/>
      <c r="EN641" s="5"/>
      <c r="EO641" s="409"/>
      <c r="EP641" s="409"/>
      <c r="EQ641" s="409"/>
      <c r="ER641" s="409"/>
      <c r="ES641" s="409"/>
      <c r="ET641" s="409"/>
      <c r="EU641" s="409"/>
      <c r="EV641" s="409"/>
      <c r="EW641" s="409"/>
      <c r="EX641" s="409"/>
      <c r="EY641" s="409"/>
      <c r="EZ641" s="409"/>
      <c r="FA641" s="409"/>
      <c r="FB641" s="409"/>
      <c r="FC641" s="409"/>
      <c r="FD641" s="409"/>
      <c r="FE641" s="409"/>
      <c r="FF641" s="409"/>
      <c r="FG641" s="409"/>
      <c r="FH641" s="409"/>
      <c r="FI641" s="409"/>
      <c r="FJ641" s="409"/>
      <c r="FK641" s="409"/>
      <c r="FL641" s="409"/>
      <c r="FM641" s="409"/>
      <c r="FN641" s="409"/>
      <c r="FO641" s="409"/>
      <c r="FP641" s="409"/>
      <c r="FQ641" s="409"/>
      <c r="FR641" s="409"/>
      <c r="FS641" s="409"/>
      <c r="FT641" s="409"/>
      <c r="FU641" s="409"/>
      <c r="FV641" s="409"/>
      <c r="FW641" s="409"/>
      <c r="FX641" s="409"/>
      <c r="FY641" s="409"/>
      <c r="FZ641" s="409"/>
      <c r="GA641" s="409"/>
      <c r="GB641" s="409"/>
      <c r="GC641" s="409"/>
      <c r="GD641" s="409"/>
      <c r="GE641" s="409"/>
      <c r="GF641" s="409"/>
      <c r="GG641" s="409"/>
      <c r="GH641" s="409"/>
      <c r="GI641" s="409"/>
      <c r="GJ641" s="409"/>
      <c r="GK641" s="409"/>
      <c r="GL641" s="409"/>
      <c r="GM641" s="409"/>
      <c r="GN641" s="409"/>
      <c r="GO641" s="409"/>
      <c r="GP641" s="409"/>
      <c r="GQ641" s="409"/>
      <c r="GR641" s="409"/>
      <c r="GS641" s="409"/>
      <c r="GT641" s="409"/>
      <c r="GU641" s="409"/>
      <c r="GV641" s="409"/>
      <c r="GW641" s="409"/>
      <c r="GX641" s="409"/>
      <c r="GY641" s="409"/>
      <c r="GZ641" s="409"/>
      <c r="HA641" s="409"/>
      <c r="HB641" s="409"/>
      <c r="HC641" s="409"/>
      <c r="HD641" s="409"/>
      <c r="HE641" s="409"/>
      <c r="HF641" s="409"/>
      <c r="HG641" s="409"/>
      <c r="HH641" s="409"/>
      <c r="HI641" s="409"/>
      <c r="HJ641" s="409"/>
      <c r="HK641" s="409"/>
      <c r="HL641" s="409"/>
      <c r="HM641" s="409"/>
      <c r="HN641" s="409"/>
      <c r="HO641" s="409"/>
      <c r="HP641" s="409"/>
    </row>
    <row r="642" spans="1:224" s="408" customFormat="1">
      <c r="A642" s="539" t="s">
        <v>448</v>
      </c>
      <c r="B642" s="675" t="s">
        <v>1116</v>
      </c>
      <c r="C642" s="543">
        <v>233019</v>
      </c>
      <c r="D642" s="674">
        <v>10</v>
      </c>
      <c r="E642" s="395"/>
      <c r="F642" s="395"/>
      <c r="G642" s="395"/>
      <c r="H642" s="395"/>
      <c r="I642" s="472"/>
      <c r="J642" s="472"/>
      <c r="K642" s="394"/>
      <c r="L642" s="395"/>
      <c r="M642" s="395"/>
      <c r="N642" s="395"/>
      <c r="O642" s="396"/>
      <c r="P642" s="396"/>
      <c r="Q642" s="395"/>
      <c r="R642" s="395"/>
      <c r="S642" s="395"/>
      <c r="T642" s="395"/>
      <c r="U642" s="395"/>
      <c r="V642" s="472"/>
      <c r="W642" s="394"/>
      <c r="X642" s="395"/>
      <c r="Y642" s="395"/>
      <c r="Z642" s="395"/>
      <c r="AA642" s="396"/>
      <c r="AB642" s="396"/>
      <c r="AC642" s="395"/>
      <c r="AD642" s="395"/>
      <c r="AE642" s="395"/>
      <c r="AF642" s="395"/>
      <c r="AG642" s="395"/>
      <c r="AH642" s="472"/>
      <c r="AI642" s="489" t="str">
        <f t="shared" si="450"/>
        <v xml:space="preserve"> </v>
      </c>
      <c r="AJ642" s="397" t="str">
        <f t="shared" si="451"/>
        <v xml:space="preserve"> </v>
      </c>
      <c r="AK642" s="397" t="str">
        <f t="shared" si="452"/>
        <v xml:space="preserve"> </v>
      </c>
      <c r="AL642" s="397" t="str">
        <f t="shared" si="453"/>
        <v xml:space="preserve"> </v>
      </c>
      <c r="AM642" s="397" t="str">
        <f t="shared" si="454"/>
        <v xml:space="preserve"> </v>
      </c>
      <c r="AN642" s="397" t="str">
        <f t="shared" si="455"/>
        <v xml:space="preserve"> </v>
      </c>
      <c r="AO642" s="397" t="str">
        <f t="shared" si="456"/>
        <v xml:space="preserve"> </v>
      </c>
      <c r="AP642" s="397" t="str">
        <f t="shared" si="457"/>
        <v xml:space="preserve"> </v>
      </c>
      <c r="AQ642" s="397" t="str">
        <f t="shared" si="458"/>
        <v xml:space="preserve"> </v>
      </c>
      <c r="AR642" s="397" t="str">
        <f t="shared" si="459"/>
        <v xml:space="preserve"> </v>
      </c>
      <c r="AS642" s="397" t="str">
        <f t="shared" si="460"/>
        <v xml:space="preserve"> </v>
      </c>
      <c r="AT642" s="398" t="str">
        <f t="shared" si="461"/>
        <v xml:space="preserve"> </v>
      </c>
      <c r="AU642" s="379"/>
      <c r="AV642" s="395"/>
      <c r="AW642" s="472"/>
      <c r="AX642" s="400"/>
      <c r="AY642" s="395"/>
      <c r="AZ642" s="472"/>
      <c r="BA642" s="489" t="str">
        <f t="shared" si="462"/>
        <v xml:space="preserve"> </v>
      </c>
      <c r="BB642" s="397" t="str">
        <f t="shared" si="463"/>
        <v xml:space="preserve"> </v>
      </c>
      <c r="BC642" s="398" t="str">
        <f t="shared" si="464"/>
        <v xml:space="preserve"> </v>
      </c>
      <c r="BD642" s="401"/>
      <c r="BE642" s="402"/>
      <c r="BF642" s="472"/>
      <c r="BG642" s="403"/>
      <c r="BH642" s="402"/>
      <c r="BI642" s="472"/>
      <c r="BJ642" s="403"/>
      <c r="BK642" s="402"/>
      <c r="BL642" s="472"/>
      <c r="BM642" s="403"/>
      <c r="BN642" s="402"/>
      <c r="BO642" s="472"/>
      <c r="BP642" s="490" t="str">
        <f t="shared" si="465"/>
        <v/>
      </c>
      <c r="BQ642" s="475" t="str">
        <f t="shared" si="466"/>
        <v/>
      </c>
      <c r="BR642" s="405" t="str">
        <f t="shared" si="467"/>
        <v/>
      </c>
      <c r="BS642" s="868">
        <v>393</v>
      </c>
      <c r="BT642" s="866">
        <v>403</v>
      </c>
      <c r="BU642" s="866">
        <v>363</v>
      </c>
      <c r="BV642" s="866">
        <v>338</v>
      </c>
      <c r="BW642" s="866">
        <v>524</v>
      </c>
      <c r="BX642" s="866">
        <v>512</v>
      </c>
      <c r="BY642" s="403">
        <v>102</v>
      </c>
      <c r="BZ642" s="402">
        <v>152</v>
      </c>
      <c r="CA642" s="402">
        <v>176</v>
      </c>
      <c r="CB642" s="402">
        <v>229</v>
      </c>
      <c r="CC642" s="402">
        <v>234</v>
      </c>
      <c r="CD642" s="402">
        <v>191</v>
      </c>
      <c r="CE642" s="545">
        <v>305</v>
      </c>
      <c r="CF642" s="881">
        <v>380</v>
      </c>
      <c r="CG642" s="403"/>
      <c r="CH642" s="399"/>
      <c r="CI642" s="402"/>
      <c r="CJ642" s="402"/>
      <c r="CK642" s="402"/>
      <c r="CL642" s="402"/>
      <c r="CM642" s="402"/>
      <c r="CN642" s="472"/>
      <c r="CO642" s="489">
        <f t="shared" si="468"/>
        <v>102</v>
      </c>
      <c r="CP642" s="397">
        <f t="shared" si="469"/>
        <v>152</v>
      </c>
      <c r="CQ642" s="397">
        <f t="shared" si="470"/>
        <v>176</v>
      </c>
      <c r="CR642" s="397">
        <f t="shared" si="471"/>
        <v>229</v>
      </c>
      <c r="CS642" s="397">
        <f t="shared" si="472"/>
        <v>234</v>
      </c>
      <c r="CT642" s="397">
        <f t="shared" si="473"/>
        <v>191</v>
      </c>
      <c r="CU642" s="397">
        <f t="shared" si="474"/>
        <v>305</v>
      </c>
      <c r="CV642" s="491">
        <f t="shared" si="475"/>
        <v>380</v>
      </c>
      <c r="CW642" s="379">
        <v>85</v>
      </c>
      <c r="CX642" s="546">
        <v>160</v>
      </c>
      <c r="CY642" s="472">
        <v>207</v>
      </c>
      <c r="CZ642" s="400">
        <v>5</v>
      </c>
      <c r="DA642" s="541">
        <v>25</v>
      </c>
      <c r="DB642" s="472">
        <v>9</v>
      </c>
      <c r="DC642" s="404">
        <f t="shared" si="476"/>
        <v>101</v>
      </c>
      <c r="DD642" s="404">
        <f t="shared" si="477"/>
        <v>120</v>
      </c>
      <c r="DE642" s="405">
        <f t="shared" si="478"/>
        <v>164</v>
      </c>
      <c r="DF642" s="379">
        <v>43</v>
      </c>
      <c r="DG642" s="399">
        <v>48</v>
      </c>
      <c r="DH642" s="472">
        <v>34</v>
      </c>
      <c r="DI642" s="400">
        <v>22</v>
      </c>
      <c r="DJ642" s="541">
        <v>37</v>
      </c>
      <c r="DK642" s="472">
        <v>54</v>
      </c>
      <c r="DL642" s="400">
        <v>29</v>
      </c>
      <c r="DM642" s="399">
        <v>23</v>
      </c>
      <c r="DN642" s="472">
        <v>28</v>
      </c>
      <c r="DO642" s="400">
        <v>17</v>
      </c>
      <c r="DP642" s="399">
        <v>20</v>
      </c>
      <c r="DQ642" s="472">
        <v>6</v>
      </c>
      <c r="DR642" s="404">
        <f t="shared" si="479"/>
        <v>140</v>
      </c>
      <c r="DS642" s="404">
        <f t="shared" si="480"/>
        <v>143</v>
      </c>
      <c r="DT642" s="405">
        <f t="shared" si="481"/>
        <v>123</v>
      </c>
      <c r="DU642" s="28"/>
      <c r="DV642" s="28"/>
      <c r="DW642" s="5"/>
      <c r="DX642" s="5"/>
      <c r="DY642" s="28"/>
      <c r="DZ642" s="28"/>
      <c r="EA642" s="5"/>
      <c r="EB642" s="5"/>
      <c r="EC642" s="5"/>
      <c r="ED642" s="5"/>
      <c r="EE642" s="411"/>
      <c r="EF642" s="5"/>
      <c r="EG642" s="5"/>
      <c r="EH642" s="5"/>
      <c r="EI642" s="5"/>
      <c r="EJ642" s="5"/>
      <c r="EK642" s="5"/>
      <c r="EL642" s="5"/>
      <c r="EM642" s="5"/>
      <c r="EN642" s="5"/>
      <c r="EO642" s="409"/>
      <c r="EP642" s="409"/>
      <c r="EQ642" s="409"/>
      <c r="ER642" s="409"/>
      <c r="ES642" s="409"/>
      <c r="ET642" s="409"/>
      <c r="EU642" s="409"/>
      <c r="EV642" s="409"/>
      <c r="EW642" s="409"/>
      <c r="EX642" s="409"/>
      <c r="EY642" s="409"/>
      <c r="EZ642" s="409"/>
      <c r="FA642" s="409"/>
      <c r="FB642" s="409"/>
      <c r="FC642" s="409"/>
      <c r="FD642" s="409"/>
      <c r="FE642" s="409"/>
      <c r="FF642" s="409"/>
      <c r="FG642" s="409"/>
      <c r="FH642" s="409"/>
      <c r="FI642" s="409"/>
      <c r="FJ642" s="409"/>
      <c r="FK642" s="409"/>
      <c r="FL642" s="409"/>
      <c r="FM642" s="409"/>
      <c r="FN642" s="409"/>
      <c r="FO642" s="409"/>
      <c r="FP642" s="409"/>
      <c r="FQ642" s="409"/>
      <c r="FR642" s="409"/>
      <c r="FS642" s="409"/>
      <c r="FT642" s="409"/>
      <c r="FU642" s="409"/>
      <c r="FV642" s="409"/>
      <c r="FW642" s="409"/>
      <c r="FX642" s="409"/>
      <c r="FY642" s="409"/>
      <c r="FZ642" s="409"/>
      <c r="GA642" s="409"/>
      <c r="GB642" s="409"/>
      <c r="GC642" s="409"/>
      <c r="GD642" s="409"/>
      <c r="GE642" s="409"/>
      <c r="GF642" s="409"/>
      <c r="GG642" s="409"/>
      <c r="GH642" s="409"/>
      <c r="GI642" s="409"/>
      <c r="GJ642" s="409"/>
      <c r="GK642" s="409"/>
      <c r="GL642" s="409"/>
      <c r="GM642" s="409"/>
      <c r="GN642" s="409"/>
      <c r="GO642" s="409"/>
      <c r="GP642" s="409"/>
      <c r="GQ642" s="409"/>
      <c r="GR642" s="409"/>
      <c r="GS642" s="409"/>
      <c r="GT642" s="409"/>
      <c r="GU642" s="409"/>
      <c r="GV642" s="409"/>
      <c r="GW642" s="409"/>
      <c r="GX642" s="409"/>
      <c r="GY642" s="409"/>
      <c r="GZ642" s="409"/>
      <c r="HA642" s="409"/>
      <c r="HB642" s="409"/>
      <c r="HC642" s="409"/>
      <c r="HD642" s="409"/>
      <c r="HE642" s="409"/>
      <c r="HF642" s="409"/>
      <c r="HG642" s="409"/>
      <c r="HH642" s="409"/>
      <c r="HI642" s="409"/>
      <c r="HJ642" s="409"/>
      <c r="HK642" s="409"/>
      <c r="HL642" s="409"/>
      <c r="HM642" s="409"/>
      <c r="HN642" s="409"/>
      <c r="HO642" s="409"/>
      <c r="HP642" s="409"/>
    </row>
    <row r="643" spans="1:224" s="408" customFormat="1">
      <c r="A643" s="539" t="s">
        <v>448</v>
      </c>
      <c r="B643" s="505" t="s">
        <v>1124</v>
      </c>
      <c r="C643" s="506">
        <v>233037</v>
      </c>
      <c r="D643" s="506">
        <v>10</v>
      </c>
      <c r="E643" s="395"/>
      <c r="F643" s="395"/>
      <c r="G643" s="395"/>
      <c r="H643" s="395"/>
      <c r="I643" s="472"/>
      <c r="J643" s="472"/>
      <c r="K643" s="394"/>
      <c r="L643" s="395"/>
      <c r="M643" s="395"/>
      <c r="N643" s="395"/>
      <c r="O643" s="396"/>
      <c r="P643" s="396"/>
      <c r="Q643" s="395"/>
      <c r="R643" s="395"/>
      <c r="S643" s="395"/>
      <c r="T643" s="395"/>
      <c r="U643" s="395"/>
      <c r="V643" s="472"/>
      <c r="W643" s="394"/>
      <c r="X643" s="395"/>
      <c r="Y643" s="395"/>
      <c r="Z643" s="395"/>
      <c r="AA643" s="396"/>
      <c r="AB643" s="396"/>
      <c r="AC643" s="395"/>
      <c r="AD643" s="395"/>
      <c r="AE643" s="395"/>
      <c r="AF643" s="395"/>
      <c r="AG643" s="395"/>
      <c r="AH643" s="472"/>
      <c r="AI643" s="489" t="str">
        <f t="shared" si="450"/>
        <v xml:space="preserve"> </v>
      </c>
      <c r="AJ643" s="397" t="str">
        <f t="shared" si="451"/>
        <v xml:space="preserve"> </v>
      </c>
      <c r="AK643" s="397" t="str">
        <f t="shared" si="452"/>
        <v xml:space="preserve"> </v>
      </c>
      <c r="AL643" s="397" t="str">
        <f t="shared" si="453"/>
        <v xml:space="preserve"> </v>
      </c>
      <c r="AM643" s="397" t="str">
        <f t="shared" si="454"/>
        <v xml:space="preserve"> </v>
      </c>
      <c r="AN643" s="397" t="str">
        <f t="shared" si="455"/>
        <v xml:space="preserve"> </v>
      </c>
      <c r="AO643" s="397" t="str">
        <f t="shared" si="456"/>
        <v xml:space="preserve"> </v>
      </c>
      <c r="AP643" s="397" t="str">
        <f t="shared" si="457"/>
        <v xml:space="preserve"> </v>
      </c>
      <c r="AQ643" s="397" t="str">
        <f t="shared" si="458"/>
        <v xml:space="preserve"> </v>
      </c>
      <c r="AR643" s="397" t="str">
        <f t="shared" si="459"/>
        <v xml:space="preserve"> </v>
      </c>
      <c r="AS643" s="397" t="str">
        <f t="shared" si="460"/>
        <v xml:space="preserve"> </v>
      </c>
      <c r="AT643" s="398" t="str">
        <f t="shared" si="461"/>
        <v xml:space="preserve"> </v>
      </c>
      <c r="AU643" s="379"/>
      <c r="AV643" s="395"/>
      <c r="AW643" s="472"/>
      <c r="AX643" s="400"/>
      <c r="AY643" s="395"/>
      <c r="AZ643" s="472"/>
      <c r="BA643" s="489" t="str">
        <f t="shared" si="462"/>
        <v xml:space="preserve"> </v>
      </c>
      <c r="BB643" s="397" t="str">
        <f t="shared" si="463"/>
        <v xml:space="preserve"> </v>
      </c>
      <c r="BC643" s="398" t="str">
        <f t="shared" si="464"/>
        <v xml:space="preserve"> </v>
      </c>
      <c r="BD643" s="401"/>
      <c r="BE643" s="402"/>
      <c r="BF643" s="472"/>
      <c r="BG643" s="403"/>
      <c r="BH643" s="402"/>
      <c r="BI643" s="472"/>
      <c r="BJ643" s="403"/>
      <c r="BK643" s="402"/>
      <c r="BL643" s="472"/>
      <c r="BM643" s="403"/>
      <c r="BN643" s="402"/>
      <c r="BO643" s="472"/>
      <c r="BP643" s="490" t="str">
        <f t="shared" si="465"/>
        <v/>
      </c>
      <c r="BQ643" s="475" t="str">
        <f t="shared" si="466"/>
        <v/>
      </c>
      <c r="BR643" s="405" t="str">
        <f t="shared" si="467"/>
        <v/>
      </c>
      <c r="BS643" s="868">
        <v>203</v>
      </c>
      <c r="BT643" s="866">
        <v>287</v>
      </c>
      <c r="BU643" s="866">
        <v>202</v>
      </c>
      <c r="BV643" s="866">
        <v>214</v>
      </c>
      <c r="BW643" s="866">
        <v>265</v>
      </c>
      <c r="BX643" s="866">
        <v>298</v>
      </c>
      <c r="BY643" s="403">
        <v>99</v>
      </c>
      <c r="BZ643" s="402">
        <v>98</v>
      </c>
      <c r="CA643" s="402">
        <v>85</v>
      </c>
      <c r="CB643" s="485">
        <v>148</v>
      </c>
      <c r="CC643" s="402">
        <v>102</v>
      </c>
      <c r="CD643" s="402">
        <v>98</v>
      </c>
      <c r="CE643" s="544">
        <v>136</v>
      </c>
      <c r="CF643" s="881">
        <v>167</v>
      </c>
      <c r="CG643" s="403"/>
      <c r="CH643" s="399"/>
      <c r="CI643" s="402"/>
      <c r="CJ643" s="402"/>
      <c r="CK643" s="402"/>
      <c r="CL643" s="402"/>
      <c r="CM643" s="402"/>
      <c r="CN643" s="472"/>
      <c r="CO643" s="489">
        <f t="shared" si="468"/>
        <v>99</v>
      </c>
      <c r="CP643" s="397">
        <f t="shared" si="469"/>
        <v>98</v>
      </c>
      <c r="CQ643" s="397">
        <f t="shared" si="470"/>
        <v>85</v>
      </c>
      <c r="CR643" s="397">
        <f t="shared" si="471"/>
        <v>148</v>
      </c>
      <c r="CS643" s="397">
        <f t="shared" si="472"/>
        <v>102</v>
      </c>
      <c r="CT643" s="397">
        <f t="shared" si="473"/>
        <v>98</v>
      </c>
      <c r="CU643" s="397">
        <f t="shared" si="474"/>
        <v>136</v>
      </c>
      <c r="CV643" s="491">
        <f t="shared" si="475"/>
        <v>167</v>
      </c>
      <c r="CW643" s="379">
        <v>47</v>
      </c>
      <c r="CX643" s="541">
        <v>64</v>
      </c>
      <c r="CY643" s="472">
        <v>97</v>
      </c>
      <c r="CZ643" s="400">
        <v>4</v>
      </c>
      <c r="DA643" s="541">
        <v>11</v>
      </c>
      <c r="DB643" s="472">
        <v>12</v>
      </c>
      <c r="DC643" s="404">
        <f t="shared" si="476"/>
        <v>47</v>
      </c>
      <c r="DD643" s="404">
        <f t="shared" si="477"/>
        <v>61</v>
      </c>
      <c r="DE643" s="405">
        <f t="shared" si="478"/>
        <v>58</v>
      </c>
      <c r="DF643" s="379">
        <v>19</v>
      </c>
      <c r="DG643" s="399">
        <v>11</v>
      </c>
      <c r="DH643" s="472">
        <v>14</v>
      </c>
      <c r="DI643" s="400">
        <v>25</v>
      </c>
      <c r="DJ643" s="541">
        <v>22</v>
      </c>
      <c r="DK643" s="472">
        <v>13</v>
      </c>
      <c r="DL643" s="400">
        <v>16</v>
      </c>
      <c r="DM643" s="399">
        <v>13</v>
      </c>
      <c r="DN643" s="472">
        <v>11</v>
      </c>
      <c r="DO643" s="400">
        <v>30</v>
      </c>
      <c r="DP643" s="399">
        <v>13</v>
      </c>
      <c r="DQ643" s="472">
        <v>13</v>
      </c>
      <c r="DR643" s="404">
        <f t="shared" si="479"/>
        <v>83</v>
      </c>
      <c r="DS643" s="404">
        <f t="shared" si="480"/>
        <v>65</v>
      </c>
      <c r="DT643" s="405">
        <f t="shared" si="481"/>
        <v>60</v>
      </c>
      <c r="DU643" s="28"/>
      <c r="DV643" s="28"/>
      <c r="DW643" s="5"/>
      <c r="DX643" s="5"/>
      <c r="DY643" s="28"/>
      <c r="DZ643" s="28"/>
      <c r="EA643" s="5"/>
      <c r="EB643" s="5"/>
      <c r="EC643" s="5"/>
      <c r="ED643" s="5"/>
      <c r="EE643" s="411"/>
      <c r="EF643" s="5"/>
      <c r="EG643" s="5"/>
      <c r="EH643" s="5"/>
      <c r="EI643" s="5"/>
      <c r="EJ643" s="5"/>
      <c r="EK643" s="5"/>
      <c r="EL643" s="5"/>
      <c r="EM643" s="5"/>
      <c r="EN643" s="5"/>
      <c r="EO643" s="409"/>
      <c r="EP643" s="409"/>
      <c r="EQ643" s="409"/>
      <c r="ER643" s="409"/>
      <c r="ES643" s="409"/>
      <c r="ET643" s="409"/>
      <c r="EU643" s="409"/>
      <c r="EV643" s="409"/>
      <c r="EW643" s="409"/>
      <c r="EX643" s="409"/>
      <c r="EY643" s="409"/>
      <c r="EZ643" s="409"/>
      <c r="FA643" s="409"/>
      <c r="FB643" s="409"/>
      <c r="FC643" s="409"/>
      <c r="FD643" s="409"/>
      <c r="FE643" s="409"/>
      <c r="FF643" s="409"/>
      <c r="FG643" s="409"/>
      <c r="FH643" s="409"/>
      <c r="FI643" s="409"/>
      <c r="FJ643" s="409"/>
      <c r="FK643" s="409"/>
      <c r="FL643" s="409"/>
      <c r="FM643" s="409"/>
      <c r="FN643" s="409"/>
      <c r="FO643" s="409"/>
      <c r="FP643" s="409"/>
      <c r="FQ643" s="409"/>
      <c r="FR643" s="409"/>
      <c r="FS643" s="409"/>
      <c r="FT643" s="409"/>
      <c r="FU643" s="409"/>
      <c r="FV643" s="409"/>
      <c r="FW643" s="409"/>
      <c r="FX643" s="409"/>
      <c r="FY643" s="409"/>
      <c r="FZ643" s="409"/>
      <c r="GA643" s="409"/>
      <c r="GB643" s="409"/>
      <c r="GC643" s="409"/>
      <c r="GD643" s="409"/>
      <c r="GE643" s="409"/>
      <c r="GF643" s="409"/>
      <c r="GG643" s="409"/>
      <c r="GH643" s="409"/>
      <c r="GI643" s="409"/>
      <c r="GJ643" s="409"/>
      <c r="GK643" s="409"/>
      <c r="GL643" s="409"/>
      <c r="GM643" s="409"/>
      <c r="GN643" s="409"/>
      <c r="GO643" s="409"/>
      <c r="GP643" s="409"/>
      <c r="GQ643" s="409"/>
      <c r="GR643" s="409"/>
      <c r="GS643" s="409"/>
      <c r="GT643" s="409"/>
      <c r="GU643" s="409"/>
      <c r="GV643" s="409"/>
      <c r="GW643" s="409"/>
      <c r="GX643" s="409"/>
      <c r="GY643" s="409"/>
      <c r="GZ643" s="409"/>
      <c r="HA643" s="409"/>
      <c r="HB643" s="409"/>
      <c r="HC643" s="409"/>
      <c r="HD643" s="409"/>
      <c r="HE643" s="409"/>
      <c r="HF643" s="409"/>
      <c r="HG643" s="409"/>
      <c r="HH643" s="409"/>
      <c r="HI643" s="409"/>
      <c r="HJ643" s="409"/>
      <c r="HK643" s="409"/>
      <c r="HL643" s="409"/>
      <c r="HM643" s="409"/>
      <c r="HN643" s="409"/>
      <c r="HO643" s="409"/>
      <c r="HP643" s="409"/>
    </row>
    <row r="644" spans="1:224" s="408" customFormat="1">
      <c r="A644" s="539" t="s">
        <v>448</v>
      </c>
      <c r="B644" s="505" t="s">
        <v>1125</v>
      </c>
      <c r="C644" s="506">
        <v>233310</v>
      </c>
      <c r="D644" s="506">
        <v>10</v>
      </c>
      <c r="E644" s="395"/>
      <c r="F644" s="395"/>
      <c r="G644" s="395"/>
      <c r="H644" s="395"/>
      <c r="I644" s="472"/>
      <c r="J644" s="472"/>
      <c r="K644" s="394"/>
      <c r="L644" s="395"/>
      <c r="M644" s="395"/>
      <c r="N644" s="395"/>
      <c r="O644" s="396"/>
      <c r="P644" s="396"/>
      <c r="Q644" s="395"/>
      <c r="R644" s="395"/>
      <c r="S644" s="395"/>
      <c r="T644" s="395"/>
      <c r="U644" s="395"/>
      <c r="V644" s="472"/>
      <c r="W644" s="394"/>
      <c r="X644" s="395"/>
      <c r="Y644" s="395"/>
      <c r="Z644" s="395"/>
      <c r="AA644" s="396"/>
      <c r="AB644" s="396"/>
      <c r="AC644" s="395"/>
      <c r="AD644" s="395"/>
      <c r="AE644" s="395"/>
      <c r="AF644" s="395"/>
      <c r="AG644" s="395"/>
      <c r="AH644" s="472"/>
      <c r="AI644" s="489" t="str">
        <f t="shared" si="450"/>
        <v xml:space="preserve"> </v>
      </c>
      <c r="AJ644" s="397" t="str">
        <f t="shared" si="451"/>
        <v xml:space="preserve"> </v>
      </c>
      <c r="AK644" s="397" t="str">
        <f t="shared" si="452"/>
        <v xml:space="preserve"> </v>
      </c>
      <c r="AL644" s="397" t="str">
        <f t="shared" si="453"/>
        <v xml:space="preserve"> </v>
      </c>
      <c r="AM644" s="397" t="str">
        <f t="shared" si="454"/>
        <v xml:space="preserve"> </v>
      </c>
      <c r="AN644" s="397" t="str">
        <f t="shared" si="455"/>
        <v xml:space="preserve"> </v>
      </c>
      <c r="AO644" s="397" t="str">
        <f t="shared" si="456"/>
        <v xml:space="preserve"> </v>
      </c>
      <c r="AP644" s="397" t="str">
        <f t="shared" si="457"/>
        <v xml:space="preserve"> </v>
      </c>
      <c r="AQ644" s="397" t="str">
        <f t="shared" si="458"/>
        <v xml:space="preserve"> </v>
      </c>
      <c r="AR644" s="397" t="str">
        <f t="shared" si="459"/>
        <v xml:space="preserve"> </v>
      </c>
      <c r="AS644" s="397" t="str">
        <f t="shared" si="460"/>
        <v xml:space="preserve"> </v>
      </c>
      <c r="AT644" s="398" t="str">
        <f t="shared" si="461"/>
        <v xml:space="preserve"> </v>
      </c>
      <c r="AU644" s="379"/>
      <c r="AV644" s="395"/>
      <c r="AW644" s="472"/>
      <c r="AX644" s="400"/>
      <c r="AY644" s="395"/>
      <c r="AZ644" s="472"/>
      <c r="BA644" s="489" t="str">
        <f t="shared" si="462"/>
        <v xml:space="preserve"> </v>
      </c>
      <c r="BB644" s="397" t="str">
        <f t="shared" si="463"/>
        <v xml:space="preserve"> </v>
      </c>
      <c r="BC644" s="398" t="str">
        <f t="shared" si="464"/>
        <v xml:space="preserve"> </v>
      </c>
      <c r="BD644" s="401"/>
      <c r="BE644" s="402"/>
      <c r="BF644" s="472"/>
      <c r="BG644" s="403"/>
      <c r="BH644" s="402"/>
      <c r="BI644" s="472"/>
      <c r="BJ644" s="403"/>
      <c r="BK644" s="402"/>
      <c r="BL644" s="472"/>
      <c r="BM644" s="403"/>
      <c r="BN644" s="402"/>
      <c r="BO644" s="472"/>
      <c r="BP644" s="490" t="str">
        <f t="shared" si="465"/>
        <v/>
      </c>
      <c r="BQ644" s="475" t="str">
        <f t="shared" si="466"/>
        <v/>
      </c>
      <c r="BR644" s="405" t="str">
        <f t="shared" si="467"/>
        <v/>
      </c>
      <c r="BS644" s="868">
        <v>280</v>
      </c>
      <c r="BT644" s="866">
        <v>276</v>
      </c>
      <c r="BU644" s="866">
        <v>260</v>
      </c>
      <c r="BV644" s="866">
        <v>331</v>
      </c>
      <c r="BW644" s="866">
        <v>366</v>
      </c>
      <c r="BX644" s="866">
        <v>439</v>
      </c>
      <c r="BY644" s="403">
        <v>75</v>
      </c>
      <c r="BZ644" s="402">
        <v>88</v>
      </c>
      <c r="CA644" s="402">
        <v>151</v>
      </c>
      <c r="CB644" s="402">
        <v>123</v>
      </c>
      <c r="CC644" s="402">
        <v>115</v>
      </c>
      <c r="CD644" s="402">
        <v>158</v>
      </c>
      <c r="CE644" s="544">
        <v>214</v>
      </c>
      <c r="CF644" s="881">
        <v>238</v>
      </c>
      <c r="CG644" s="403"/>
      <c r="CH644" s="399"/>
      <c r="CI644" s="402"/>
      <c r="CJ644" s="402"/>
      <c r="CK644" s="402"/>
      <c r="CL644" s="402"/>
      <c r="CM644" s="402"/>
      <c r="CN644" s="472"/>
      <c r="CO644" s="489">
        <f t="shared" si="468"/>
        <v>75</v>
      </c>
      <c r="CP644" s="397">
        <f t="shared" si="469"/>
        <v>88</v>
      </c>
      <c r="CQ644" s="397">
        <f t="shared" si="470"/>
        <v>151</v>
      </c>
      <c r="CR644" s="397">
        <f t="shared" si="471"/>
        <v>123</v>
      </c>
      <c r="CS644" s="397">
        <f t="shared" si="472"/>
        <v>115</v>
      </c>
      <c r="CT644" s="397">
        <f t="shared" si="473"/>
        <v>158</v>
      </c>
      <c r="CU644" s="397">
        <f t="shared" si="474"/>
        <v>214</v>
      </c>
      <c r="CV644" s="491">
        <f t="shared" si="475"/>
        <v>238</v>
      </c>
      <c r="CW644" s="379">
        <v>93</v>
      </c>
      <c r="CX644" s="541">
        <v>129</v>
      </c>
      <c r="CY644" s="472">
        <v>143</v>
      </c>
      <c r="CZ644" s="400">
        <v>7</v>
      </c>
      <c r="DA644" s="541">
        <v>13</v>
      </c>
      <c r="DB644" s="472">
        <v>23</v>
      </c>
      <c r="DC644" s="404">
        <f t="shared" si="476"/>
        <v>58</v>
      </c>
      <c r="DD644" s="404">
        <f t="shared" si="477"/>
        <v>72</v>
      </c>
      <c r="DE644" s="405">
        <f t="shared" si="478"/>
        <v>72</v>
      </c>
      <c r="DF644" s="379">
        <v>21</v>
      </c>
      <c r="DG644" s="399">
        <v>15</v>
      </c>
      <c r="DH644" s="472">
        <v>28</v>
      </c>
      <c r="DI644" s="400">
        <v>19</v>
      </c>
      <c r="DJ644" s="541">
        <v>14</v>
      </c>
      <c r="DK644" s="472">
        <v>35</v>
      </c>
      <c r="DL644" s="400">
        <v>10</v>
      </c>
      <c r="DM644" s="399">
        <v>13</v>
      </c>
      <c r="DN644" s="472">
        <v>25</v>
      </c>
      <c r="DO644" s="400">
        <v>20</v>
      </c>
      <c r="DP644" s="399">
        <v>19</v>
      </c>
      <c r="DQ644" s="472">
        <v>23</v>
      </c>
      <c r="DR644" s="404">
        <f t="shared" si="479"/>
        <v>72</v>
      </c>
      <c r="DS644" s="404">
        <f t="shared" si="480"/>
        <v>68</v>
      </c>
      <c r="DT644" s="405">
        <f t="shared" si="481"/>
        <v>82</v>
      </c>
      <c r="DU644" s="28"/>
      <c r="DV644" s="28"/>
      <c r="DW644" s="5"/>
      <c r="DX644" s="5"/>
      <c r="DY644" s="28"/>
      <c r="DZ644" s="28"/>
      <c r="EA644" s="5"/>
      <c r="EB644" s="5"/>
      <c r="EC644" s="5"/>
      <c r="ED644" s="5"/>
      <c r="EE644" s="411"/>
      <c r="EF644" s="5"/>
      <c r="EG644" s="5"/>
      <c r="EH644" s="5"/>
      <c r="EI644" s="5"/>
      <c r="EJ644" s="5"/>
      <c r="EK644" s="5"/>
      <c r="EL644" s="5"/>
      <c r="EM644" s="5"/>
      <c r="EN644" s="5"/>
      <c r="EO644" s="409"/>
      <c r="EP644" s="409"/>
      <c r="EQ644" s="409"/>
      <c r="ER644" s="409"/>
      <c r="ES644" s="409"/>
      <c r="ET644" s="409"/>
      <c r="EU644" s="409"/>
      <c r="EV644" s="409"/>
      <c r="EW644" s="409"/>
      <c r="EX644" s="409"/>
      <c r="EY644" s="409"/>
      <c r="EZ644" s="409"/>
      <c r="FA644" s="409"/>
      <c r="FB644" s="409"/>
      <c r="FC644" s="409"/>
      <c r="FD644" s="409"/>
      <c r="FE644" s="409"/>
      <c r="FF644" s="409"/>
      <c r="FG644" s="409"/>
      <c r="FH644" s="409"/>
      <c r="FI644" s="409"/>
      <c r="FJ644" s="409"/>
      <c r="FK644" s="409"/>
      <c r="FL644" s="409"/>
      <c r="FM644" s="409"/>
      <c r="FN644" s="409"/>
      <c r="FO644" s="409"/>
      <c r="FP644" s="409"/>
      <c r="FQ644" s="409"/>
      <c r="FR644" s="409"/>
      <c r="FS644" s="409"/>
      <c r="FT644" s="409"/>
      <c r="FU644" s="409"/>
      <c r="FV644" s="409"/>
      <c r="FW644" s="409"/>
      <c r="FX644" s="409"/>
      <c r="FY644" s="409"/>
      <c r="FZ644" s="409"/>
      <c r="GA644" s="409"/>
      <c r="GB644" s="409"/>
      <c r="GC644" s="409"/>
      <c r="GD644" s="409"/>
      <c r="GE644" s="409"/>
      <c r="GF644" s="409"/>
      <c r="GG644" s="409"/>
      <c r="GH644" s="409"/>
      <c r="GI644" s="409"/>
      <c r="GJ644" s="409"/>
      <c r="GK644" s="409"/>
      <c r="GL644" s="409"/>
      <c r="GM644" s="409"/>
      <c r="GN644" s="409"/>
      <c r="GO644" s="409"/>
      <c r="GP644" s="409"/>
      <c r="GQ644" s="409"/>
      <c r="GR644" s="409"/>
      <c r="GS644" s="409"/>
      <c r="GT644" s="409"/>
      <c r="GU644" s="409"/>
      <c r="GV644" s="409"/>
      <c r="GW644" s="409"/>
      <c r="GX644" s="409"/>
      <c r="GY644" s="409"/>
      <c r="GZ644" s="409"/>
      <c r="HA644" s="409"/>
      <c r="HB644" s="409"/>
      <c r="HC644" s="409"/>
      <c r="HD644" s="409"/>
      <c r="HE644" s="409"/>
      <c r="HF644" s="409"/>
      <c r="HG644" s="409"/>
      <c r="HH644" s="409"/>
      <c r="HI644" s="409"/>
      <c r="HJ644" s="409"/>
      <c r="HK644" s="409"/>
      <c r="HL644" s="409"/>
      <c r="HM644" s="409"/>
      <c r="HN644" s="409"/>
      <c r="HO644" s="409"/>
      <c r="HP644" s="409"/>
    </row>
    <row r="645" spans="1:224" s="408" customFormat="1">
      <c r="A645" s="539" t="s">
        <v>448</v>
      </c>
      <c r="B645" s="505" t="s">
        <v>1126</v>
      </c>
      <c r="C645" s="506">
        <v>233338</v>
      </c>
      <c r="D645" s="506">
        <v>10</v>
      </c>
      <c r="E645" s="395"/>
      <c r="F645" s="395"/>
      <c r="G645" s="395"/>
      <c r="H645" s="395"/>
      <c r="I645" s="472"/>
      <c r="J645" s="472"/>
      <c r="K645" s="394"/>
      <c r="L645" s="395"/>
      <c r="M645" s="395"/>
      <c r="N645" s="395"/>
      <c r="O645" s="396"/>
      <c r="P645" s="396"/>
      <c r="Q645" s="395"/>
      <c r="R645" s="395"/>
      <c r="S645" s="395"/>
      <c r="T645" s="395"/>
      <c r="U645" s="395"/>
      <c r="V645" s="472"/>
      <c r="W645" s="394"/>
      <c r="X645" s="395"/>
      <c r="Y645" s="395"/>
      <c r="Z645" s="395"/>
      <c r="AA645" s="396"/>
      <c r="AB645" s="396"/>
      <c r="AC645" s="395"/>
      <c r="AD645" s="395"/>
      <c r="AE645" s="395"/>
      <c r="AF645" s="395"/>
      <c r="AG645" s="395"/>
      <c r="AH645" s="472"/>
      <c r="AI645" s="489" t="str">
        <f t="shared" si="450"/>
        <v xml:space="preserve"> </v>
      </c>
      <c r="AJ645" s="397" t="str">
        <f t="shared" si="451"/>
        <v xml:space="preserve"> </v>
      </c>
      <c r="AK645" s="397" t="str">
        <f t="shared" si="452"/>
        <v xml:space="preserve"> </v>
      </c>
      <c r="AL645" s="397" t="str">
        <f t="shared" si="453"/>
        <v xml:space="preserve"> </v>
      </c>
      <c r="AM645" s="397" t="str">
        <f t="shared" si="454"/>
        <v xml:space="preserve"> </v>
      </c>
      <c r="AN645" s="397" t="str">
        <f t="shared" si="455"/>
        <v xml:space="preserve"> </v>
      </c>
      <c r="AO645" s="397" t="str">
        <f t="shared" si="456"/>
        <v xml:space="preserve"> </v>
      </c>
      <c r="AP645" s="397" t="str">
        <f t="shared" si="457"/>
        <v xml:space="preserve"> </v>
      </c>
      <c r="AQ645" s="397" t="str">
        <f t="shared" si="458"/>
        <v xml:space="preserve"> </v>
      </c>
      <c r="AR645" s="397" t="str">
        <f t="shared" si="459"/>
        <v xml:space="preserve"> </v>
      </c>
      <c r="AS645" s="397" t="str">
        <f t="shared" si="460"/>
        <v xml:space="preserve"> </v>
      </c>
      <c r="AT645" s="398" t="str">
        <f t="shared" si="461"/>
        <v xml:space="preserve"> </v>
      </c>
      <c r="AU645" s="379"/>
      <c r="AV645" s="395"/>
      <c r="AW645" s="472"/>
      <c r="AX645" s="400"/>
      <c r="AY645" s="395"/>
      <c r="AZ645" s="472"/>
      <c r="BA645" s="489" t="str">
        <f t="shared" si="462"/>
        <v xml:space="preserve"> </v>
      </c>
      <c r="BB645" s="397" t="str">
        <f t="shared" si="463"/>
        <v xml:space="preserve"> </v>
      </c>
      <c r="BC645" s="398" t="str">
        <f t="shared" si="464"/>
        <v xml:space="preserve"> </v>
      </c>
      <c r="BD645" s="401"/>
      <c r="BE645" s="402"/>
      <c r="BF645" s="472"/>
      <c r="BG645" s="403"/>
      <c r="BH645" s="402"/>
      <c r="BI645" s="472"/>
      <c r="BJ645" s="403"/>
      <c r="BK645" s="402"/>
      <c r="BL645" s="472"/>
      <c r="BM645" s="403"/>
      <c r="BN645" s="402"/>
      <c r="BO645" s="472"/>
      <c r="BP645" s="490" t="str">
        <f t="shared" si="465"/>
        <v/>
      </c>
      <c r="BQ645" s="475" t="str">
        <f t="shared" si="466"/>
        <v/>
      </c>
      <c r="BR645" s="405" t="str">
        <f t="shared" si="467"/>
        <v/>
      </c>
      <c r="BS645" s="868">
        <v>316</v>
      </c>
      <c r="BT645" s="866">
        <v>439</v>
      </c>
      <c r="BU645" s="866">
        <v>469</v>
      </c>
      <c r="BV645" s="866">
        <v>406</v>
      </c>
      <c r="BW645" s="866">
        <v>398</v>
      </c>
      <c r="BX645" s="866">
        <v>415</v>
      </c>
      <c r="BY645" s="403">
        <v>334</v>
      </c>
      <c r="BZ645" s="402">
        <v>337</v>
      </c>
      <c r="CA645" s="402">
        <v>270</v>
      </c>
      <c r="CB645" s="402">
        <v>393</v>
      </c>
      <c r="CC645" s="402">
        <v>367</v>
      </c>
      <c r="CD645" s="402">
        <v>357</v>
      </c>
      <c r="CE645" s="544">
        <v>371</v>
      </c>
      <c r="CF645" s="881">
        <v>375</v>
      </c>
      <c r="CG645" s="403"/>
      <c r="CH645" s="399"/>
      <c r="CI645" s="402"/>
      <c r="CJ645" s="402"/>
      <c r="CK645" s="402"/>
      <c r="CL645" s="402"/>
      <c r="CM645" s="402"/>
      <c r="CN645" s="472"/>
      <c r="CO645" s="489">
        <f t="shared" si="468"/>
        <v>334</v>
      </c>
      <c r="CP645" s="397">
        <f t="shared" si="469"/>
        <v>337</v>
      </c>
      <c r="CQ645" s="397">
        <f t="shared" si="470"/>
        <v>270</v>
      </c>
      <c r="CR645" s="397">
        <f t="shared" si="471"/>
        <v>393</v>
      </c>
      <c r="CS645" s="397">
        <f t="shared" si="472"/>
        <v>367</v>
      </c>
      <c r="CT645" s="397">
        <f t="shared" si="473"/>
        <v>357</v>
      </c>
      <c r="CU645" s="397">
        <f t="shared" si="474"/>
        <v>371</v>
      </c>
      <c r="CV645" s="491">
        <f t="shared" si="475"/>
        <v>375</v>
      </c>
      <c r="CW645" s="379">
        <v>220</v>
      </c>
      <c r="CX645" s="541">
        <v>229</v>
      </c>
      <c r="CY645" s="472">
        <v>238</v>
      </c>
      <c r="CZ645" s="400">
        <v>34</v>
      </c>
      <c r="DA645" s="541">
        <v>32</v>
      </c>
      <c r="DB645" s="472">
        <v>27</v>
      </c>
      <c r="DC645" s="404">
        <f t="shared" si="476"/>
        <v>103</v>
      </c>
      <c r="DD645" s="404">
        <f t="shared" si="477"/>
        <v>110</v>
      </c>
      <c r="DE645" s="405">
        <f t="shared" si="478"/>
        <v>110</v>
      </c>
      <c r="DF645" s="379">
        <v>128</v>
      </c>
      <c r="DG645" s="399">
        <v>129</v>
      </c>
      <c r="DH645" s="472">
        <v>99</v>
      </c>
      <c r="DI645" s="400">
        <v>161</v>
      </c>
      <c r="DJ645" s="541">
        <v>138</v>
      </c>
      <c r="DK645" s="472">
        <v>114</v>
      </c>
      <c r="DL645" s="400">
        <v>33</v>
      </c>
      <c r="DM645" s="399">
        <v>24</v>
      </c>
      <c r="DN645" s="472">
        <v>30</v>
      </c>
      <c r="DO645" s="400">
        <v>71</v>
      </c>
      <c r="DP645" s="399">
        <v>72</v>
      </c>
      <c r="DQ645" s="472">
        <v>80</v>
      </c>
      <c r="DR645" s="404">
        <f t="shared" si="479"/>
        <v>161</v>
      </c>
      <c r="DS645" s="404">
        <f t="shared" si="480"/>
        <v>142</v>
      </c>
      <c r="DT645" s="405">
        <f t="shared" si="481"/>
        <v>148</v>
      </c>
      <c r="DU645" s="28"/>
      <c r="DV645" s="28"/>
      <c r="DW645" s="5"/>
      <c r="DX645" s="5"/>
      <c r="DY645" s="28"/>
      <c r="DZ645" s="28"/>
      <c r="EA645" s="5"/>
      <c r="EB645" s="5"/>
      <c r="EC645" s="5"/>
      <c r="ED645" s="5"/>
      <c r="EE645" s="411"/>
      <c r="EF645" s="5"/>
      <c r="EG645" s="5"/>
      <c r="EH645" s="5"/>
      <c r="EI645" s="5"/>
      <c r="EJ645" s="5"/>
      <c r="EK645" s="5"/>
      <c r="EL645" s="5"/>
      <c r="EM645" s="5"/>
      <c r="EN645" s="5"/>
      <c r="EO645" s="409"/>
      <c r="EP645" s="409"/>
      <c r="EQ645" s="409"/>
      <c r="ER645" s="409"/>
      <c r="ES645" s="409"/>
      <c r="ET645" s="409"/>
      <c r="EU645" s="409"/>
      <c r="EV645" s="409"/>
      <c r="EW645" s="409"/>
      <c r="EX645" s="409"/>
      <c r="EY645" s="409"/>
      <c r="EZ645" s="409"/>
      <c r="FA645" s="409"/>
      <c r="FB645" s="409"/>
      <c r="FC645" s="409"/>
      <c r="FD645" s="409"/>
      <c r="FE645" s="409"/>
      <c r="FF645" s="409"/>
      <c r="FG645" s="409"/>
      <c r="FH645" s="409"/>
      <c r="FI645" s="409"/>
      <c r="FJ645" s="409"/>
      <c r="FK645" s="409"/>
      <c r="FL645" s="409"/>
      <c r="FM645" s="409"/>
      <c r="FN645" s="409"/>
      <c r="FO645" s="409"/>
      <c r="FP645" s="409"/>
      <c r="FQ645" s="409"/>
      <c r="FR645" s="409"/>
      <c r="FS645" s="409"/>
      <c r="FT645" s="409"/>
      <c r="FU645" s="409"/>
      <c r="FV645" s="409"/>
      <c r="FW645" s="409"/>
      <c r="FX645" s="409"/>
      <c r="FY645" s="409"/>
      <c r="FZ645" s="409"/>
      <c r="GA645" s="409"/>
      <c r="GB645" s="409"/>
      <c r="GC645" s="409"/>
      <c r="GD645" s="409"/>
      <c r="GE645" s="409"/>
      <c r="GF645" s="409"/>
      <c r="GG645" s="409"/>
      <c r="GH645" s="409"/>
      <c r="GI645" s="409"/>
      <c r="GJ645" s="409"/>
      <c r="GK645" s="409"/>
      <c r="GL645" s="409"/>
      <c r="GM645" s="409"/>
      <c r="GN645" s="409"/>
      <c r="GO645" s="409"/>
      <c r="GP645" s="409"/>
      <c r="GQ645" s="409"/>
      <c r="GR645" s="409"/>
      <c r="GS645" s="409"/>
      <c r="GT645" s="409"/>
      <c r="GU645" s="409"/>
      <c r="GV645" s="409"/>
      <c r="GW645" s="409"/>
      <c r="GX645" s="409"/>
      <c r="GY645" s="409"/>
      <c r="GZ645" s="409"/>
      <c r="HA645" s="409"/>
      <c r="HB645" s="409"/>
      <c r="HC645" s="409"/>
      <c r="HD645" s="409"/>
      <c r="HE645" s="409"/>
      <c r="HF645" s="409"/>
      <c r="HG645" s="409"/>
      <c r="HH645" s="409"/>
      <c r="HI645" s="409"/>
      <c r="HJ645" s="409"/>
      <c r="HK645" s="409"/>
      <c r="HL645" s="409"/>
      <c r="HM645" s="409"/>
      <c r="HN645" s="409"/>
      <c r="HO645" s="409"/>
      <c r="HP645" s="409"/>
    </row>
    <row r="646" spans="1:224" s="407" customFormat="1">
      <c r="A646" s="539" t="s">
        <v>448</v>
      </c>
      <c r="B646" s="505" t="s">
        <v>1127</v>
      </c>
      <c r="C646" s="506">
        <v>233903</v>
      </c>
      <c r="D646" s="506">
        <v>10</v>
      </c>
      <c r="E646" s="395"/>
      <c r="F646" s="395"/>
      <c r="G646" s="395"/>
      <c r="H646" s="395"/>
      <c r="I646" s="472"/>
      <c r="J646" s="472"/>
      <c r="K646" s="394"/>
      <c r="L646" s="395"/>
      <c r="M646" s="395"/>
      <c r="N646" s="395"/>
      <c r="O646" s="396"/>
      <c r="P646" s="396"/>
      <c r="Q646" s="395"/>
      <c r="R646" s="395"/>
      <c r="S646" s="395"/>
      <c r="T646" s="395"/>
      <c r="U646" s="395"/>
      <c r="V646" s="472"/>
      <c r="W646" s="394"/>
      <c r="X646" s="395"/>
      <c r="Y646" s="395"/>
      <c r="Z646" s="395"/>
      <c r="AA646" s="396"/>
      <c r="AB646" s="396"/>
      <c r="AC646" s="395"/>
      <c r="AD646" s="395"/>
      <c r="AE646" s="395"/>
      <c r="AF646" s="395"/>
      <c r="AG646" s="395"/>
      <c r="AH646" s="472"/>
      <c r="AI646" s="489" t="str">
        <f t="shared" ref="AI646:AN668" si="482">IF(K646&gt;0,K646-W646," " )</f>
        <v xml:space="preserve"> </v>
      </c>
      <c r="AJ646" s="397" t="str">
        <f t="shared" ref="AJ646:AJ647" si="483">IF(L646&gt;0,L646-X646," " )</f>
        <v xml:space="preserve"> </v>
      </c>
      <c r="AK646" s="397" t="str">
        <f t="shared" ref="AK646:AK647" si="484">IF(M646&gt;0,M646-Y646," " )</f>
        <v xml:space="preserve"> </v>
      </c>
      <c r="AL646" s="397" t="str">
        <f t="shared" ref="AL646:AL647" si="485">IF(N646&gt;0,N646-Z646," " )</f>
        <v xml:space="preserve"> </v>
      </c>
      <c r="AM646" s="397" t="str">
        <f t="shared" ref="AM646:AM647" si="486">IF(O646&gt;0,O646-AA646," " )</f>
        <v xml:space="preserve"> </v>
      </c>
      <c r="AN646" s="397" t="str">
        <f t="shared" ref="AN646:AN647" si="487">IF(P646&gt;0,P646-AB646," " )</f>
        <v xml:space="preserve"> </v>
      </c>
      <c r="AO646" s="397" t="str">
        <f t="shared" ref="AO646:AT668" si="488">IF(Q646&gt;0,Q646-AC646," " )</f>
        <v xml:space="preserve"> </v>
      </c>
      <c r="AP646" s="397" t="str">
        <f t="shared" ref="AP646:AP647" si="489">IF(R646&gt;0,R646-AD646," " )</f>
        <v xml:space="preserve"> </v>
      </c>
      <c r="AQ646" s="397" t="str">
        <f t="shared" ref="AQ646:AQ647" si="490">IF(S646&gt;0,S646-AE646," " )</f>
        <v xml:space="preserve"> </v>
      </c>
      <c r="AR646" s="397" t="str">
        <f t="shared" ref="AR646:AR647" si="491">IF(T646&gt;0,T646-AF646," " )</f>
        <v xml:space="preserve"> </v>
      </c>
      <c r="AS646" s="397" t="str">
        <f t="shared" ref="AS646:AS647" si="492">IF(U646&gt;0,U646-AG646," " )</f>
        <v xml:space="preserve"> </v>
      </c>
      <c r="AT646" s="398" t="str">
        <f t="shared" ref="AT646:AT647" si="493">IF(V646&gt;0,V646-AH646," " )</f>
        <v xml:space="preserve"> </v>
      </c>
      <c r="AU646" s="379"/>
      <c r="AV646" s="395"/>
      <c r="AW646" s="472"/>
      <c r="AX646" s="400"/>
      <c r="AY646" s="395"/>
      <c r="AZ646" s="472"/>
      <c r="BA646" s="489" t="str">
        <f t="shared" ref="BA646:BC668" si="494">IF(AR646=" "," ",(AR646-AU646-AX646))</f>
        <v xml:space="preserve"> </v>
      </c>
      <c r="BB646" s="397" t="str">
        <f t="shared" ref="BB646:BB647" si="495">IF(AS646=" "," ",(AS646-AV646-AY646))</f>
        <v xml:space="preserve"> </v>
      </c>
      <c r="BC646" s="398" t="str">
        <f t="shared" ref="BC646:BC647" si="496">IF(AT646=" "," ",(AT646-AW646-AZ646))</f>
        <v xml:space="preserve"> </v>
      </c>
      <c r="BD646" s="401"/>
      <c r="BE646" s="402"/>
      <c r="BF646" s="472"/>
      <c r="BG646" s="403"/>
      <c r="BH646" s="402"/>
      <c r="BI646" s="472"/>
      <c r="BJ646" s="403"/>
      <c r="BK646" s="402"/>
      <c r="BL646" s="472"/>
      <c r="BM646" s="403"/>
      <c r="BN646" s="402"/>
      <c r="BO646" s="472"/>
      <c r="BP646" s="490" t="str">
        <f t="shared" ref="BP646:BR668" si="497">IF(AM646=" ","",(AM646-SUM(BD646,BJ646,BM646)))</f>
        <v/>
      </c>
      <c r="BQ646" s="475" t="str">
        <f t="shared" ref="BQ646:BQ647" si="498">IF(AN646=" ","",(AN646-SUM(BE646,BK646,BN646)))</f>
        <v/>
      </c>
      <c r="BR646" s="405" t="str">
        <f t="shared" ref="BR646:BR647" si="499">IF(AO646=" ","",(AO646-SUM(BF646,BL646,BO646)))</f>
        <v/>
      </c>
      <c r="BS646" s="868">
        <v>310</v>
      </c>
      <c r="BT646" s="866">
        <v>275</v>
      </c>
      <c r="BU646" s="866">
        <v>266</v>
      </c>
      <c r="BV646" s="866">
        <v>329</v>
      </c>
      <c r="BW646" s="866">
        <v>398</v>
      </c>
      <c r="BX646" s="866">
        <v>409</v>
      </c>
      <c r="BY646" s="403">
        <v>252</v>
      </c>
      <c r="BZ646" s="402">
        <v>243</v>
      </c>
      <c r="CA646" s="402">
        <v>242</v>
      </c>
      <c r="CB646" s="402">
        <v>198</v>
      </c>
      <c r="CC646" s="402">
        <v>181</v>
      </c>
      <c r="CD646" s="402">
        <v>237</v>
      </c>
      <c r="CE646" s="545">
        <v>309</v>
      </c>
      <c r="CF646" s="881">
        <v>321</v>
      </c>
      <c r="CG646" s="403"/>
      <c r="CH646" s="399"/>
      <c r="CI646" s="402"/>
      <c r="CJ646" s="402"/>
      <c r="CK646" s="402"/>
      <c r="CL646" s="402"/>
      <c r="CM646" s="402"/>
      <c r="CN646" s="472"/>
      <c r="CO646" s="489">
        <f t="shared" ref="CO646:CS668" si="500">IF(BY646&gt;0,BY646-CG646,"")</f>
        <v>252</v>
      </c>
      <c r="CP646" s="397">
        <f t="shared" ref="CP646:CP647" si="501">IF(BZ646&gt;0,BZ646-CH646,"")</f>
        <v>243</v>
      </c>
      <c r="CQ646" s="397">
        <f t="shared" ref="CQ646:CQ647" si="502">IF(CA646&gt;0,CA646-CI646,"")</f>
        <v>242</v>
      </c>
      <c r="CR646" s="397">
        <f t="shared" ref="CR646:CR647" si="503">IF(CB646&gt;0,CB646-CJ646,"")</f>
        <v>198</v>
      </c>
      <c r="CS646" s="397">
        <f t="shared" ref="CS646:CS647" si="504">IF(CC646&gt;0,CC646-CK646,"")</f>
        <v>181</v>
      </c>
      <c r="CT646" s="397">
        <f t="shared" ref="CT646:CV668" si="505">IF(CD646&gt;0,CD646-CL646,"")</f>
        <v>237</v>
      </c>
      <c r="CU646" s="397">
        <f t="shared" ref="CU646:CU647" si="506">IF(CE646&gt;0,CE646-CM646,"")</f>
        <v>309</v>
      </c>
      <c r="CV646" s="491">
        <f t="shared" ref="CV646:CV647" si="507">IF(CF646&gt;0,CF646-CN646,"")</f>
        <v>321</v>
      </c>
      <c r="CW646" s="379">
        <v>136</v>
      </c>
      <c r="CX646" s="541">
        <v>169</v>
      </c>
      <c r="CY646" s="472">
        <v>195</v>
      </c>
      <c r="CZ646" s="400">
        <v>14</v>
      </c>
      <c r="DA646" s="541">
        <v>8</v>
      </c>
      <c r="DB646" s="472">
        <v>11</v>
      </c>
      <c r="DC646" s="404">
        <f t="shared" ref="DC646:DE668" si="508">IF(CT646="","",(CT646-CW646-CZ646))</f>
        <v>87</v>
      </c>
      <c r="DD646" s="404">
        <f t="shared" ref="DD646:DD647" si="509">IF(CU646="","",(CU646-CX646-DA646))</f>
        <v>132</v>
      </c>
      <c r="DE646" s="405">
        <f t="shared" ref="DE646:DE647" si="510">IF(CV646="","",(CV646-CY646-DB646))</f>
        <v>115</v>
      </c>
      <c r="DF646" s="379">
        <v>33</v>
      </c>
      <c r="DG646" s="399">
        <v>36</v>
      </c>
      <c r="DH646" s="472">
        <v>50</v>
      </c>
      <c r="DI646" s="400">
        <v>52</v>
      </c>
      <c r="DJ646" s="541">
        <v>56</v>
      </c>
      <c r="DK646" s="472">
        <v>65</v>
      </c>
      <c r="DL646" s="400">
        <v>31</v>
      </c>
      <c r="DM646" s="399">
        <v>26</v>
      </c>
      <c r="DN646" s="472">
        <v>43</v>
      </c>
      <c r="DO646" s="400">
        <v>16</v>
      </c>
      <c r="DP646" s="399">
        <v>14</v>
      </c>
      <c r="DQ646" s="472">
        <v>30</v>
      </c>
      <c r="DR646" s="404">
        <f t="shared" ref="DR646:DT668" si="511">IF(CR646="","",(CR646-SUM(DF646,DL646,DO646)))</f>
        <v>118</v>
      </c>
      <c r="DS646" s="404">
        <f t="shared" ref="DS646:DS647" si="512">IF(CS646="","",(CS646-SUM(DG646,DM646,DP646)))</f>
        <v>105</v>
      </c>
      <c r="DT646" s="405">
        <f t="shared" ref="DT646:DT647" si="513">IF(CT646="","",(CT646-SUM(DH646,DN646,DQ646)))</f>
        <v>114</v>
      </c>
      <c r="DU646" s="28"/>
      <c r="DV646" s="28"/>
      <c r="DW646" s="5"/>
      <c r="DX646" s="5"/>
      <c r="DY646" s="28"/>
      <c r="DZ646" s="28"/>
      <c r="EA646" s="5"/>
      <c r="EB646" s="5"/>
      <c r="EC646" s="5"/>
      <c r="ED646" s="5"/>
      <c r="EE646" s="411"/>
      <c r="EF646" s="5"/>
      <c r="EG646" s="5"/>
      <c r="EH646" s="5"/>
      <c r="EI646" s="5"/>
      <c r="EJ646" s="5"/>
      <c r="EK646" s="5"/>
      <c r="EL646" s="5"/>
      <c r="EM646" s="5"/>
      <c r="EN646" s="5"/>
      <c r="EO646" s="409"/>
      <c r="EP646" s="409"/>
      <c r="EQ646" s="409"/>
      <c r="ER646" s="409"/>
      <c r="ES646" s="409"/>
      <c r="ET646" s="409"/>
      <c r="EU646" s="409"/>
      <c r="EV646" s="409"/>
      <c r="EW646" s="409"/>
      <c r="EX646" s="409"/>
      <c r="EY646" s="409"/>
      <c r="EZ646" s="409"/>
      <c r="FA646" s="409"/>
      <c r="FB646" s="409"/>
      <c r="FC646" s="409"/>
      <c r="FD646" s="409"/>
      <c r="FE646" s="409"/>
      <c r="FF646" s="409"/>
      <c r="FG646" s="409"/>
      <c r="FH646" s="409"/>
      <c r="FI646" s="409"/>
      <c r="FJ646" s="409"/>
      <c r="FK646" s="409"/>
      <c r="FL646" s="409"/>
      <c r="FM646" s="409"/>
      <c r="FN646" s="409"/>
      <c r="FO646" s="409"/>
      <c r="FP646" s="409"/>
      <c r="FQ646" s="409"/>
      <c r="FR646" s="409"/>
      <c r="FS646" s="409"/>
      <c r="FT646" s="409"/>
      <c r="FU646" s="409"/>
      <c r="FV646" s="409"/>
      <c r="FW646" s="409"/>
      <c r="FX646" s="409"/>
      <c r="FY646" s="409"/>
      <c r="FZ646" s="409"/>
      <c r="GA646" s="409"/>
      <c r="GB646" s="409"/>
      <c r="GC646" s="409"/>
      <c r="GD646" s="409"/>
      <c r="GE646" s="409"/>
      <c r="GF646" s="409"/>
      <c r="GG646" s="409"/>
      <c r="GH646" s="409"/>
      <c r="GI646" s="409"/>
      <c r="GJ646" s="409"/>
      <c r="GK646" s="409"/>
      <c r="GL646" s="409"/>
      <c r="GM646" s="409"/>
      <c r="GN646" s="409"/>
      <c r="GO646" s="409"/>
      <c r="GP646" s="409"/>
      <c r="GQ646" s="409"/>
      <c r="GR646" s="409"/>
      <c r="GS646" s="409"/>
      <c r="GT646" s="409"/>
      <c r="GU646" s="409"/>
      <c r="GV646" s="409"/>
      <c r="GW646" s="409"/>
      <c r="GX646" s="409"/>
      <c r="GY646" s="409"/>
      <c r="GZ646" s="409"/>
      <c r="HA646" s="409"/>
      <c r="HB646" s="409"/>
      <c r="HC646" s="409"/>
      <c r="HD646" s="409"/>
      <c r="HE646" s="409"/>
      <c r="HF646" s="409"/>
      <c r="HG646" s="409"/>
      <c r="HH646" s="409"/>
      <c r="HI646" s="409"/>
      <c r="HJ646" s="409"/>
      <c r="HK646" s="409"/>
      <c r="HL646" s="409"/>
      <c r="HM646" s="409"/>
      <c r="HN646" s="409"/>
      <c r="HO646" s="409"/>
      <c r="HP646" s="409"/>
    </row>
    <row r="647" spans="1:224" s="408" customFormat="1">
      <c r="A647" s="539" t="s">
        <v>448</v>
      </c>
      <c r="B647" s="505" t="s">
        <v>1128</v>
      </c>
      <c r="C647" s="506">
        <v>234377</v>
      </c>
      <c r="D647" s="506">
        <v>10</v>
      </c>
      <c r="E647" s="395"/>
      <c r="F647" s="395"/>
      <c r="G647" s="395"/>
      <c r="H647" s="395"/>
      <c r="I647" s="472"/>
      <c r="J647" s="472"/>
      <c r="K647" s="394"/>
      <c r="L647" s="395"/>
      <c r="M647" s="395"/>
      <c r="N647" s="395"/>
      <c r="O647" s="396"/>
      <c r="P647" s="396"/>
      <c r="Q647" s="395"/>
      <c r="R647" s="395"/>
      <c r="S647" s="395"/>
      <c r="T647" s="395"/>
      <c r="U647" s="395"/>
      <c r="V647" s="472"/>
      <c r="W647" s="394"/>
      <c r="X647" s="395"/>
      <c r="Y647" s="395"/>
      <c r="Z647" s="395"/>
      <c r="AA647" s="396"/>
      <c r="AB647" s="396"/>
      <c r="AC647" s="395"/>
      <c r="AD647" s="395"/>
      <c r="AE647" s="395"/>
      <c r="AF647" s="395"/>
      <c r="AG647" s="395"/>
      <c r="AH647" s="472"/>
      <c r="AI647" s="489" t="str">
        <f t="shared" si="482"/>
        <v xml:space="preserve"> </v>
      </c>
      <c r="AJ647" s="397" t="str">
        <f t="shared" si="483"/>
        <v xml:space="preserve"> </v>
      </c>
      <c r="AK647" s="397" t="str">
        <f t="shared" si="484"/>
        <v xml:space="preserve"> </v>
      </c>
      <c r="AL647" s="397" t="str">
        <f t="shared" si="485"/>
        <v xml:space="preserve"> </v>
      </c>
      <c r="AM647" s="397" t="str">
        <f t="shared" si="486"/>
        <v xml:space="preserve"> </v>
      </c>
      <c r="AN647" s="397" t="str">
        <f t="shared" si="487"/>
        <v xml:space="preserve"> </v>
      </c>
      <c r="AO647" s="397" t="str">
        <f t="shared" si="488"/>
        <v xml:space="preserve"> </v>
      </c>
      <c r="AP647" s="397" t="str">
        <f t="shared" si="489"/>
        <v xml:space="preserve"> </v>
      </c>
      <c r="AQ647" s="397" t="str">
        <f t="shared" si="490"/>
        <v xml:space="preserve"> </v>
      </c>
      <c r="AR647" s="397" t="str">
        <f t="shared" si="491"/>
        <v xml:space="preserve"> </v>
      </c>
      <c r="AS647" s="397" t="str">
        <f t="shared" si="492"/>
        <v xml:space="preserve"> </v>
      </c>
      <c r="AT647" s="398" t="str">
        <f t="shared" si="493"/>
        <v xml:space="preserve"> </v>
      </c>
      <c r="AU647" s="379"/>
      <c r="AV647" s="395"/>
      <c r="AW647" s="472"/>
      <c r="AX647" s="400"/>
      <c r="AY647" s="395"/>
      <c r="AZ647" s="472"/>
      <c r="BA647" s="489" t="str">
        <f t="shared" si="494"/>
        <v xml:space="preserve"> </v>
      </c>
      <c r="BB647" s="397" t="str">
        <f t="shared" si="495"/>
        <v xml:space="preserve"> </v>
      </c>
      <c r="BC647" s="398" t="str">
        <f t="shared" si="496"/>
        <v xml:space="preserve"> </v>
      </c>
      <c r="BD647" s="401"/>
      <c r="BE647" s="402"/>
      <c r="BF647" s="472"/>
      <c r="BG647" s="403"/>
      <c r="BH647" s="402"/>
      <c r="BI647" s="472"/>
      <c r="BJ647" s="403"/>
      <c r="BK647" s="402"/>
      <c r="BL647" s="472"/>
      <c r="BM647" s="403"/>
      <c r="BN647" s="402"/>
      <c r="BO647" s="472"/>
      <c r="BP647" s="490" t="str">
        <f t="shared" si="497"/>
        <v/>
      </c>
      <c r="BQ647" s="475" t="str">
        <f t="shared" si="498"/>
        <v/>
      </c>
      <c r="BR647" s="405" t="str">
        <f t="shared" si="499"/>
        <v/>
      </c>
      <c r="BS647" s="868">
        <v>138</v>
      </c>
      <c r="BT647" s="866">
        <v>191</v>
      </c>
      <c r="BU647" s="866">
        <v>202</v>
      </c>
      <c r="BV647" s="866">
        <v>135</v>
      </c>
      <c r="BW647" s="866">
        <v>384</v>
      </c>
      <c r="BX647" s="866">
        <v>463</v>
      </c>
      <c r="BY647" s="403">
        <v>142</v>
      </c>
      <c r="BZ647" s="402">
        <v>102</v>
      </c>
      <c r="CA647" s="402">
        <v>107</v>
      </c>
      <c r="CB647" s="402">
        <v>148</v>
      </c>
      <c r="CC647" s="402">
        <v>140</v>
      </c>
      <c r="CD647" s="485">
        <v>86</v>
      </c>
      <c r="CE647" s="545">
        <v>277</v>
      </c>
      <c r="CF647" s="881">
        <v>359</v>
      </c>
      <c r="CG647" s="403"/>
      <c r="CH647" s="399"/>
      <c r="CI647" s="402"/>
      <c r="CJ647" s="402"/>
      <c r="CK647" s="402"/>
      <c r="CL647" s="402"/>
      <c r="CM647" s="402"/>
      <c r="CN647" s="472"/>
      <c r="CO647" s="489">
        <f t="shared" si="500"/>
        <v>142</v>
      </c>
      <c r="CP647" s="397">
        <f t="shared" si="501"/>
        <v>102</v>
      </c>
      <c r="CQ647" s="397">
        <f t="shared" si="502"/>
        <v>107</v>
      </c>
      <c r="CR647" s="397">
        <f t="shared" si="503"/>
        <v>148</v>
      </c>
      <c r="CS647" s="397">
        <f t="shared" si="504"/>
        <v>140</v>
      </c>
      <c r="CT647" s="397">
        <f t="shared" si="505"/>
        <v>86</v>
      </c>
      <c r="CU647" s="397">
        <f t="shared" si="506"/>
        <v>277</v>
      </c>
      <c r="CV647" s="491">
        <f t="shared" si="507"/>
        <v>359</v>
      </c>
      <c r="CW647" s="379">
        <v>38</v>
      </c>
      <c r="CX647" s="546">
        <v>155</v>
      </c>
      <c r="CY647" s="472">
        <v>221</v>
      </c>
      <c r="CZ647" s="400">
        <v>7</v>
      </c>
      <c r="DA647" s="541">
        <v>17</v>
      </c>
      <c r="DB647" s="472">
        <v>18</v>
      </c>
      <c r="DC647" s="404">
        <f t="shared" si="508"/>
        <v>41</v>
      </c>
      <c r="DD647" s="404">
        <f t="shared" si="509"/>
        <v>105</v>
      </c>
      <c r="DE647" s="405">
        <f t="shared" si="510"/>
        <v>120</v>
      </c>
      <c r="DF647" s="379">
        <v>40</v>
      </c>
      <c r="DG647" s="399">
        <v>31</v>
      </c>
      <c r="DH647" s="472">
        <v>18</v>
      </c>
      <c r="DI647" s="400">
        <v>61</v>
      </c>
      <c r="DJ647" s="541">
        <v>29</v>
      </c>
      <c r="DK647" s="472">
        <v>36</v>
      </c>
      <c r="DL647" s="400">
        <v>15</v>
      </c>
      <c r="DM647" s="399">
        <v>14</v>
      </c>
      <c r="DN647" s="472">
        <v>10</v>
      </c>
      <c r="DO647" s="400">
        <v>13</v>
      </c>
      <c r="DP647" s="399">
        <v>13</v>
      </c>
      <c r="DQ647" s="472">
        <v>9</v>
      </c>
      <c r="DR647" s="404">
        <f t="shared" si="511"/>
        <v>80</v>
      </c>
      <c r="DS647" s="404">
        <f t="shared" si="512"/>
        <v>82</v>
      </c>
      <c r="DT647" s="405">
        <f t="shared" si="513"/>
        <v>49</v>
      </c>
      <c r="DU647" s="28"/>
      <c r="DV647" s="28"/>
      <c r="DW647" s="5"/>
      <c r="DX647" s="5"/>
      <c r="DY647" s="28"/>
      <c r="DZ647" s="28"/>
      <c r="EA647" s="5"/>
      <c r="EB647" s="5"/>
      <c r="EC647" s="5"/>
      <c r="ED647" s="5"/>
      <c r="EE647" s="411"/>
      <c r="EF647" s="5"/>
      <c r="EG647" s="5"/>
      <c r="EH647" s="5"/>
      <c r="EI647" s="5"/>
      <c r="EJ647" s="5"/>
      <c r="EK647" s="5"/>
      <c r="EL647" s="5"/>
      <c r="EM647" s="5"/>
      <c r="EN647" s="5"/>
      <c r="EO647" s="409"/>
      <c r="EP647" s="409"/>
      <c r="EQ647" s="409"/>
      <c r="ER647" s="409"/>
      <c r="ES647" s="409"/>
      <c r="ET647" s="409"/>
      <c r="EU647" s="409"/>
      <c r="EV647" s="409"/>
      <c r="EW647" s="409"/>
      <c r="EX647" s="409"/>
      <c r="EY647" s="409"/>
      <c r="EZ647" s="409"/>
      <c r="FA647" s="409"/>
      <c r="FB647" s="409"/>
      <c r="FC647" s="409"/>
      <c r="FD647" s="409"/>
      <c r="FE647" s="409"/>
      <c r="FF647" s="409"/>
      <c r="FG647" s="409"/>
      <c r="FH647" s="409"/>
      <c r="FI647" s="409"/>
      <c r="FJ647" s="409"/>
      <c r="FK647" s="409"/>
      <c r="FL647" s="409"/>
      <c r="FM647" s="409"/>
      <c r="FN647" s="409"/>
      <c r="FO647" s="409"/>
      <c r="FP647" s="409"/>
      <c r="FQ647" s="409"/>
      <c r="FR647" s="409"/>
      <c r="FS647" s="409"/>
      <c r="FT647" s="409"/>
      <c r="FU647" s="409"/>
      <c r="FV647" s="409"/>
      <c r="FW647" s="409"/>
      <c r="FX647" s="409"/>
      <c r="FY647" s="409"/>
      <c r="FZ647" s="409"/>
      <c r="GA647" s="409"/>
      <c r="GB647" s="409"/>
      <c r="GC647" s="409"/>
      <c r="GD647" s="409"/>
      <c r="GE647" s="409"/>
      <c r="GF647" s="409"/>
      <c r="GG647" s="409"/>
      <c r="GH647" s="409"/>
      <c r="GI647" s="409"/>
      <c r="GJ647" s="409"/>
      <c r="GK647" s="409"/>
      <c r="GL647" s="409"/>
      <c r="GM647" s="409"/>
      <c r="GN647" s="409"/>
      <c r="GO647" s="409"/>
      <c r="GP647" s="409"/>
      <c r="GQ647" s="409"/>
      <c r="GR647" s="409"/>
      <c r="GS647" s="409"/>
      <c r="GT647" s="409"/>
      <c r="GU647" s="409"/>
      <c r="GV647" s="409"/>
      <c r="GW647" s="409"/>
      <c r="GX647" s="409"/>
      <c r="GY647" s="409"/>
      <c r="GZ647" s="409"/>
      <c r="HA647" s="409"/>
      <c r="HB647" s="409"/>
      <c r="HC647" s="409"/>
      <c r="HD647" s="409"/>
      <c r="HE647" s="409"/>
      <c r="HF647" s="409"/>
      <c r="HG647" s="409"/>
      <c r="HH647" s="409"/>
      <c r="HI647" s="409"/>
      <c r="HJ647" s="409"/>
      <c r="HK647" s="409"/>
      <c r="HL647" s="409"/>
      <c r="HM647" s="409"/>
      <c r="HN647" s="409"/>
      <c r="HO647" s="409"/>
      <c r="HP647" s="409"/>
    </row>
    <row r="648" spans="1:224" s="408" customFormat="1">
      <c r="A648" s="525" t="s">
        <v>508</v>
      </c>
      <c r="B648" s="530" t="s">
        <v>28</v>
      </c>
      <c r="C648" s="547">
        <v>238032</v>
      </c>
      <c r="D648" s="548">
        <v>1</v>
      </c>
      <c r="E648" s="395">
        <v>3978</v>
      </c>
      <c r="F648" s="395">
        <v>4415</v>
      </c>
      <c r="G648" s="395">
        <v>4359</v>
      </c>
      <c r="H648" s="395">
        <v>4574</v>
      </c>
      <c r="I648" s="472">
        <v>4828</v>
      </c>
      <c r="J648" s="472">
        <v>4731</v>
      </c>
      <c r="K648" s="394">
        <v>3065</v>
      </c>
      <c r="L648" s="395">
        <v>3079</v>
      </c>
      <c r="M648" s="395">
        <v>3335</v>
      </c>
      <c r="N648" s="395">
        <v>3482</v>
      </c>
      <c r="O648" s="396">
        <f>3505-36</f>
        <v>3469</v>
      </c>
      <c r="P648" s="396">
        <v>3584</v>
      </c>
      <c r="Q648" s="395">
        <v>3899</v>
      </c>
      <c r="R648" s="395">
        <v>4390</v>
      </c>
      <c r="S648" s="395">
        <v>4330</v>
      </c>
      <c r="T648" s="395">
        <v>4539</v>
      </c>
      <c r="U648" s="395">
        <v>4787</v>
      </c>
      <c r="V648" s="472">
        <v>4678</v>
      </c>
      <c r="W648" s="394"/>
      <c r="X648" s="395">
        <v>0</v>
      </c>
      <c r="Y648" s="395">
        <v>0</v>
      </c>
      <c r="Z648" s="395">
        <v>0</v>
      </c>
      <c r="AA648" s="396">
        <v>25</v>
      </c>
      <c r="AB648" s="396">
        <v>24</v>
      </c>
      <c r="AC648" s="395">
        <v>0</v>
      </c>
      <c r="AD648" s="395">
        <v>0</v>
      </c>
      <c r="AE648" s="395">
        <v>0</v>
      </c>
      <c r="AF648" s="395">
        <v>0</v>
      </c>
      <c r="AG648" s="395">
        <v>0</v>
      </c>
      <c r="AH648" s="472">
        <v>7</v>
      </c>
      <c r="AI648" s="489">
        <f t="shared" si="482"/>
        <v>3065</v>
      </c>
      <c r="AJ648" s="397">
        <f t="shared" si="482"/>
        <v>3079</v>
      </c>
      <c r="AK648" s="397">
        <f t="shared" si="482"/>
        <v>3335</v>
      </c>
      <c r="AL648" s="397">
        <f t="shared" si="482"/>
        <v>3482</v>
      </c>
      <c r="AM648" s="397">
        <f t="shared" si="482"/>
        <v>3444</v>
      </c>
      <c r="AN648" s="397">
        <f t="shared" si="482"/>
        <v>3560</v>
      </c>
      <c r="AO648" s="397">
        <f t="shared" si="488"/>
        <v>3899</v>
      </c>
      <c r="AP648" s="397">
        <f t="shared" si="488"/>
        <v>4390</v>
      </c>
      <c r="AQ648" s="397">
        <f t="shared" si="488"/>
        <v>4330</v>
      </c>
      <c r="AR648" s="397">
        <f t="shared" si="488"/>
        <v>4539</v>
      </c>
      <c r="AS648" s="397">
        <f t="shared" si="488"/>
        <v>4787</v>
      </c>
      <c r="AT648" s="398">
        <f t="shared" si="488"/>
        <v>4671</v>
      </c>
      <c r="AU648" s="379">
        <v>3624</v>
      </c>
      <c r="AV648" s="395">
        <v>3753</v>
      </c>
      <c r="AW648" s="472">
        <v>3744</v>
      </c>
      <c r="AX648" s="400">
        <v>144</v>
      </c>
      <c r="AY648" s="395">
        <v>153</v>
      </c>
      <c r="AZ648" s="472">
        <v>151</v>
      </c>
      <c r="BA648" s="489">
        <f t="shared" si="494"/>
        <v>771</v>
      </c>
      <c r="BB648" s="397">
        <f t="shared" si="494"/>
        <v>881</v>
      </c>
      <c r="BC648" s="398">
        <f t="shared" si="494"/>
        <v>776</v>
      </c>
      <c r="BD648" s="401">
        <v>1878</v>
      </c>
      <c r="BE648" s="402">
        <v>1947</v>
      </c>
      <c r="BF648" s="472">
        <v>2169</v>
      </c>
      <c r="BG648" s="403">
        <v>1830</v>
      </c>
      <c r="BH648" s="402">
        <v>1850</v>
      </c>
      <c r="BI648" s="472">
        <v>1951</v>
      </c>
      <c r="BJ648" s="403">
        <v>143</v>
      </c>
      <c r="BK648" s="402">
        <v>151</v>
      </c>
      <c r="BL648" s="472">
        <v>156</v>
      </c>
      <c r="BM648" s="403">
        <v>340</v>
      </c>
      <c r="BN648" s="402">
        <v>325</v>
      </c>
      <c r="BO648" s="472">
        <v>426</v>
      </c>
      <c r="BP648" s="490">
        <f t="shared" si="497"/>
        <v>1083</v>
      </c>
      <c r="BQ648" s="475">
        <f t="shared" si="497"/>
        <v>1137</v>
      </c>
      <c r="BR648" s="405">
        <f t="shared" si="497"/>
        <v>1148</v>
      </c>
      <c r="BS648" s="476"/>
      <c r="BT648" s="402"/>
      <c r="BU648" s="402"/>
      <c r="BV648" s="402"/>
      <c r="BW648" s="472"/>
      <c r="BX648" s="472"/>
      <c r="BY648" s="403"/>
      <c r="BZ648" s="402"/>
      <c r="CA648" s="402"/>
      <c r="CB648" s="402"/>
      <c r="CC648" s="402"/>
      <c r="CD648" s="402"/>
      <c r="CE648" s="402"/>
      <c r="CF648" s="472"/>
      <c r="CG648" s="403"/>
      <c r="CH648" s="399"/>
      <c r="CI648" s="402"/>
      <c r="CJ648" s="402"/>
      <c r="CK648" s="402"/>
      <c r="CL648" s="402"/>
      <c r="CM648" s="402"/>
      <c r="CN648" s="472"/>
      <c r="CO648" s="489" t="str">
        <f t="shared" si="500"/>
        <v/>
      </c>
      <c r="CP648" s="397" t="str">
        <f t="shared" si="500"/>
        <v/>
      </c>
      <c r="CQ648" s="397" t="str">
        <f t="shared" si="500"/>
        <v/>
      </c>
      <c r="CR648" s="397" t="str">
        <f t="shared" si="500"/>
        <v/>
      </c>
      <c r="CS648" s="397" t="str">
        <f t="shared" si="500"/>
        <v/>
      </c>
      <c r="CT648" s="397" t="str">
        <f t="shared" si="505"/>
        <v/>
      </c>
      <c r="CU648" s="397" t="str">
        <f t="shared" si="505"/>
        <v/>
      </c>
      <c r="CV648" s="491" t="str">
        <f t="shared" si="505"/>
        <v/>
      </c>
      <c r="CW648" s="379"/>
      <c r="CX648" s="399"/>
      <c r="CY648" s="472"/>
      <c r="CZ648" s="400"/>
      <c r="DA648" s="399"/>
      <c r="DB648" s="472"/>
      <c r="DC648" s="404" t="str">
        <f t="shared" si="508"/>
        <v/>
      </c>
      <c r="DD648" s="404" t="str">
        <f t="shared" si="508"/>
        <v/>
      </c>
      <c r="DE648" s="405" t="str">
        <f t="shared" si="508"/>
        <v/>
      </c>
      <c r="DF648" s="379"/>
      <c r="DG648" s="399"/>
      <c r="DH648" s="472"/>
      <c r="DI648" s="400"/>
      <c r="DJ648" s="399"/>
      <c r="DK648" s="472"/>
      <c r="DL648" s="400"/>
      <c r="DM648" s="399"/>
      <c r="DN648" s="472"/>
      <c r="DO648" s="400"/>
      <c r="DP648" s="399"/>
      <c r="DQ648" s="472"/>
      <c r="DR648" s="404" t="str">
        <f t="shared" si="511"/>
        <v/>
      </c>
      <c r="DS648" s="404" t="str">
        <f t="shared" si="511"/>
        <v/>
      </c>
      <c r="DT648" s="405" t="str">
        <f t="shared" si="511"/>
        <v/>
      </c>
      <c r="DU648" s="28"/>
      <c r="DV648" s="406" t="b">
        <f t="shared" ref="DV648:DV668" si="514">V648&gt;0</f>
        <v>1</v>
      </c>
      <c r="DW648" s="136" t="b">
        <f t="shared" ref="DW648:DW668" si="515">AW648&gt;0</f>
        <v>1</v>
      </c>
      <c r="DX648" s="408" t="b">
        <f t="shared" ref="DX648:DX668" si="516">DV648=DW648</f>
        <v>1</v>
      </c>
      <c r="DY648" s="136" t="b">
        <f t="shared" ref="DY648:DY668" si="517">Q648&gt;0</f>
        <v>1</v>
      </c>
      <c r="DZ648" s="136" t="b">
        <f t="shared" ref="DZ648:DZ668" si="518">BF648&gt;0</f>
        <v>1</v>
      </c>
      <c r="EA648" s="408" t="b">
        <f t="shared" ref="EA648:EA668" si="519">DY648=DZ648</f>
        <v>1</v>
      </c>
      <c r="EB648" s="136" t="b">
        <f t="shared" ref="EB648:EB668" si="520">M648&gt;0</f>
        <v>1</v>
      </c>
      <c r="EC648" s="136" t="b">
        <f t="shared" ref="EC648:EC668" si="521">BI648&gt;0</f>
        <v>1</v>
      </c>
      <c r="ED648" s="408" t="b">
        <f t="shared" ref="ED648:ED668" si="522">EB648=EC648</f>
        <v>1</v>
      </c>
      <c r="EE648" s="136" t="b">
        <f t="shared" ref="EE648:EE668" si="523">CF648&gt;0</f>
        <v>0</v>
      </c>
      <c r="EF648" s="136" t="b">
        <f t="shared" ref="EF648:EF668" si="524">CY648&gt;0</f>
        <v>0</v>
      </c>
      <c r="EG648" s="408" t="b">
        <f t="shared" ref="EG648:EG668" si="525">EE648=EF648</f>
        <v>1</v>
      </c>
      <c r="EH648" s="136" t="b">
        <f t="shared" ref="EH648:EH668" si="526">CD648&gt;0</f>
        <v>0</v>
      </c>
      <c r="EI648" s="136" t="b">
        <f t="shared" ref="EI648:EI668" si="527">DH648&gt;0</f>
        <v>0</v>
      </c>
      <c r="EJ648" s="408" t="b">
        <f t="shared" ref="EJ648:EJ668" si="528">EH648=EI648</f>
        <v>1</v>
      </c>
      <c r="EK648" s="136" t="b">
        <f t="shared" ref="EK648:EK668" si="529">CA648&gt;0</f>
        <v>0</v>
      </c>
      <c r="EL648" s="136" t="b">
        <f t="shared" ref="EL648:EL668" si="530">DK648&gt;0</f>
        <v>0</v>
      </c>
      <c r="EM648" s="408" t="b">
        <f t="shared" ref="EM648:EM668" si="531">EK648=EL648</f>
        <v>1</v>
      </c>
      <c r="EN648" s="583"/>
      <c r="EO648" s="409"/>
      <c r="EP648" s="409"/>
      <c r="EQ648" s="409"/>
      <c r="ER648" s="409"/>
      <c r="ES648" s="409"/>
      <c r="ET648" s="409"/>
      <c r="EU648" s="409"/>
      <c r="EV648" s="409"/>
      <c r="EW648" s="409"/>
      <c r="EX648" s="409"/>
      <c r="EY648" s="409"/>
      <c r="EZ648" s="409"/>
      <c r="FA648" s="409"/>
      <c r="FB648" s="409"/>
      <c r="FC648" s="409"/>
      <c r="FD648" s="409"/>
      <c r="FE648" s="409"/>
      <c r="FF648" s="409"/>
      <c r="FG648" s="409"/>
      <c r="FH648" s="409"/>
      <c r="FI648" s="409"/>
      <c r="FJ648" s="409"/>
      <c r="FK648" s="409"/>
      <c r="FL648" s="409"/>
      <c r="FM648" s="409"/>
      <c r="FN648" s="409"/>
      <c r="FO648" s="409"/>
      <c r="FP648" s="409"/>
      <c r="FQ648" s="409"/>
      <c r="FR648" s="409"/>
      <c r="FS648" s="409"/>
      <c r="FT648" s="409"/>
      <c r="FU648" s="409"/>
      <c r="FV648" s="409"/>
      <c r="FW648" s="409"/>
      <c r="FX648" s="409"/>
      <c r="FY648" s="409"/>
      <c r="FZ648" s="409"/>
      <c r="GA648" s="409"/>
      <c r="GB648" s="409"/>
      <c r="GC648" s="409"/>
      <c r="GD648" s="409"/>
      <c r="GE648" s="409"/>
      <c r="GF648" s="409"/>
      <c r="GG648" s="409"/>
      <c r="GH648" s="409"/>
      <c r="GI648" s="409"/>
      <c r="GJ648" s="409"/>
      <c r="GK648" s="409"/>
      <c r="GL648" s="409"/>
      <c r="GM648" s="409"/>
      <c r="GN648" s="409"/>
      <c r="GO648" s="409"/>
      <c r="GP648" s="409"/>
      <c r="GQ648" s="409"/>
      <c r="GR648" s="409"/>
      <c r="GS648" s="409"/>
      <c r="GT648" s="409"/>
      <c r="GU648" s="409"/>
      <c r="GV648" s="409"/>
      <c r="GW648" s="409"/>
      <c r="GX648" s="409"/>
      <c r="GY648" s="409"/>
      <c r="GZ648" s="409"/>
      <c r="HA648" s="409"/>
      <c r="HB648" s="409"/>
      <c r="HC648" s="409"/>
      <c r="HD648" s="409"/>
      <c r="HE648" s="409"/>
      <c r="HF648" s="409"/>
      <c r="HG648" s="409"/>
      <c r="HH648" s="409"/>
      <c r="HI648" s="409"/>
      <c r="HJ648" s="409"/>
      <c r="HK648" s="409"/>
      <c r="HL648" s="409"/>
      <c r="HM648" s="409"/>
      <c r="HN648" s="409"/>
      <c r="HO648" s="409"/>
      <c r="HP648" s="409"/>
    </row>
    <row r="649" spans="1:224" s="408" customFormat="1">
      <c r="A649" s="525" t="s">
        <v>508</v>
      </c>
      <c r="B649" s="526" t="s">
        <v>29</v>
      </c>
      <c r="C649" s="527">
        <v>237525</v>
      </c>
      <c r="D649" s="527">
        <v>3</v>
      </c>
      <c r="E649" s="395">
        <v>1890</v>
      </c>
      <c r="F649" s="395">
        <v>1934</v>
      </c>
      <c r="G649" s="395">
        <v>1803</v>
      </c>
      <c r="H649" s="395">
        <v>1724</v>
      </c>
      <c r="I649" s="472">
        <v>1549</v>
      </c>
      <c r="J649" s="472">
        <v>1686</v>
      </c>
      <c r="K649" s="394">
        <v>1739</v>
      </c>
      <c r="L649" s="395">
        <v>1818</v>
      </c>
      <c r="M649" s="395">
        <v>2068</v>
      </c>
      <c r="N649" s="395">
        <v>1783</v>
      </c>
      <c r="O649" s="396">
        <v>1779</v>
      </c>
      <c r="P649" s="396">
        <v>1754</v>
      </c>
      <c r="Q649" s="395">
        <v>1864</v>
      </c>
      <c r="R649" s="395">
        <v>1912</v>
      </c>
      <c r="S649" s="395">
        <v>1764</v>
      </c>
      <c r="T649" s="395">
        <v>1689</v>
      </c>
      <c r="U649" s="395">
        <v>1523</v>
      </c>
      <c r="V649" s="472">
        <v>1492</v>
      </c>
      <c r="W649" s="394"/>
      <c r="X649" s="395">
        <v>0</v>
      </c>
      <c r="Y649" s="395">
        <v>9</v>
      </c>
      <c r="Z649" s="395">
        <v>7</v>
      </c>
      <c r="AA649" s="396"/>
      <c r="AB649" s="396">
        <v>5</v>
      </c>
      <c r="AC649" s="395">
        <v>5</v>
      </c>
      <c r="AD649" s="395">
        <v>4</v>
      </c>
      <c r="AE649" s="395">
        <v>2</v>
      </c>
      <c r="AF649" s="395">
        <v>3</v>
      </c>
      <c r="AG649" s="395"/>
      <c r="AH649" s="472"/>
      <c r="AI649" s="489">
        <f t="shared" si="482"/>
        <v>1739</v>
      </c>
      <c r="AJ649" s="397">
        <f t="shared" si="482"/>
        <v>1818</v>
      </c>
      <c r="AK649" s="397">
        <f t="shared" si="482"/>
        <v>2059</v>
      </c>
      <c r="AL649" s="397">
        <f t="shared" si="482"/>
        <v>1776</v>
      </c>
      <c r="AM649" s="397">
        <f t="shared" si="482"/>
        <v>1779</v>
      </c>
      <c r="AN649" s="397">
        <f t="shared" si="482"/>
        <v>1749</v>
      </c>
      <c r="AO649" s="397">
        <f t="shared" si="488"/>
        <v>1859</v>
      </c>
      <c r="AP649" s="397">
        <f t="shared" si="488"/>
        <v>1908</v>
      </c>
      <c r="AQ649" s="397">
        <f t="shared" si="488"/>
        <v>1762</v>
      </c>
      <c r="AR649" s="397">
        <f t="shared" si="488"/>
        <v>1686</v>
      </c>
      <c r="AS649" s="397">
        <f t="shared" si="488"/>
        <v>1523</v>
      </c>
      <c r="AT649" s="398">
        <f t="shared" si="488"/>
        <v>1492</v>
      </c>
      <c r="AU649" s="379">
        <v>1221</v>
      </c>
      <c r="AV649" s="395">
        <v>1082</v>
      </c>
      <c r="AW649" s="472">
        <v>1053</v>
      </c>
      <c r="AX649" s="400">
        <v>125</v>
      </c>
      <c r="AY649" s="395">
        <v>111</v>
      </c>
      <c r="AZ649" s="472">
        <v>123</v>
      </c>
      <c r="BA649" s="489">
        <f t="shared" si="494"/>
        <v>340</v>
      </c>
      <c r="BB649" s="397">
        <f t="shared" si="494"/>
        <v>330</v>
      </c>
      <c r="BC649" s="398">
        <f t="shared" si="494"/>
        <v>316</v>
      </c>
      <c r="BD649" s="401">
        <v>813</v>
      </c>
      <c r="BE649" s="402">
        <v>692</v>
      </c>
      <c r="BF649" s="472">
        <v>815</v>
      </c>
      <c r="BG649" s="403">
        <v>803</v>
      </c>
      <c r="BH649" s="402">
        <v>853</v>
      </c>
      <c r="BI649" s="472">
        <v>906</v>
      </c>
      <c r="BJ649" s="403">
        <v>113</v>
      </c>
      <c r="BK649" s="402">
        <v>148</v>
      </c>
      <c r="BL649" s="472">
        <v>125</v>
      </c>
      <c r="BM649" s="403">
        <v>345</v>
      </c>
      <c r="BN649" s="402">
        <v>384</v>
      </c>
      <c r="BO649" s="472">
        <v>329</v>
      </c>
      <c r="BP649" s="490">
        <f t="shared" si="497"/>
        <v>508</v>
      </c>
      <c r="BQ649" s="475">
        <f t="shared" si="497"/>
        <v>525</v>
      </c>
      <c r="BR649" s="405">
        <f t="shared" si="497"/>
        <v>590</v>
      </c>
      <c r="BS649" s="476"/>
      <c r="BT649" s="402"/>
      <c r="BU649" s="402"/>
      <c r="BV649" s="402"/>
      <c r="BW649" s="472"/>
      <c r="BX649" s="472"/>
      <c r="BY649" s="403"/>
      <c r="BZ649" s="402"/>
      <c r="CA649" s="402"/>
      <c r="CB649" s="402"/>
      <c r="CC649" s="402"/>
      <c r="CD649" s="402"/>
      <c r="CE649" s="402"/>
      <c r="CF649" s="472"/>
      <c r="CG649" s="403"/>
      <c r="CH649" s="399"/>
      <c r="CI649" s="402"/>
      <c r="CJ649" s="402"/>
      <c r="CK649" s="402"/>
      <c r="CL649" s="402"/>
      <c r="CM649" s="402"/>
      <c r="CN649" s="472"/>
      <c r="CO649" s="489" t="str">
        <f t="shared" si="500"/>
        <v/>
      </c>
      <c r="CP649" s="397" t="str">
        <f t="shared" si="500"/>
        <v/>
      </c>
      <c r="CQ649" s="397" t="str">
        <f t="shared" si="500"/>
        <v/>
      </c>
      <c r="CR649" s="397" t="str">
        <f t="shared" si="500"/>
        <v/>
      </c>
      <c r="CS649" s="397" t="str">
        <f t="shared" si="500"/>
        <v/>
      </c>
      <c r="CT649" s="397" t="str">
        <f t="shared" si="505"/>
        <v/>
      </c>
      <c r="CU649" s="397" t="str">
        <f t="shared" si="505"/>
        <v/>
      </c>
      <c r="CV649" s="491" t="str">
        <f t="shared" si="505"/>
        <v/>
      </c>
      <c r="CW649" s="379"/>
      <c r="CX649" s="399"/>
      <c r="CY649" s="472"/>
      <c r="CZ649" s="400"/>
      <c r="DA649" s="399"/>
      <c r="DB649" s="472"/>
      <c r="DC649" s="404" t="str">
        <f t="shared" si="508"/>
        <v/>
      </c>
      <c r="DD649" s="404" t="str">
        <f t="shared" si="508"/>
        <v/>
      </c>
      <c r="DE649" s="405" t="str">
        <f t="shared" si="508"/>
        <v/>
      </c>
      <c r="DF649" s="379"/>
      <c r="DG649" s="399"/>
      <c r="DH649" s="472"/>
      <c r="DI649" s="400"/>
      <c r="DJ649" s="399"/>
      <c r="DK649" s="472"/>
      <c r="DL649" s="400"/>
      <c r="DM649" s="399"/>
      <c r="DN649" s="472"/>
      <c r="DO649" s="400"/>
      <c r="DP649" s="399"/>
      <c r="DQ649" s="472"/>
      <c r="DR649" s="404" t="str">
        <f t="shared" si="511"/>
        <v/>
      </c>
      <c r="DS649" s="404" t="str">
        <f t="shared" si="511"/>
        <v/>
      </c>
      <c r="DT649" s="405" t="str">
        <f t="shared" si="511"/>
        <v/>
      </c>
      <c r="DU649" s="28"/>
      <c r="DV649" s="406" t="b">
        <f t="shared" si="514"/>
        <v>1</v>
      </c>
      <c r="DW649" s="136" t="b">
        <f t="shared" si="515"/>
        <v>1</v>
      </c>
      <c r="DX649" s="408" t="b">
        <f t="shared" si="516"/>
        <v>1</v>
      </c>
      <c r="DY649" s="136" t="b">
        <f t="shared" si="517"/>
        <v>1</v>
      </c>
      <c r="DZ649" s="136" t="b">
        <f t="shared" si="518"/>
        <v>1</v>
      </c>
      <c r="EA649" s="408" t="b">
        <f t="shared" si="519"/>
        <v>1</v>
      </c>
      <c r="EB649" s="136" t="b">
        <f t="shared" si="520"/>
        <v>1</v>
      </c>
      <c r="EC649" s="136" t="b">
        <f t="shared" si="521"/>
        <v>1</v>
      </c>
      <c r="ED649" s="408" t="b">
        <f t="shared" si="522"/>
        <v>1</v>
      </c>
      <c r="EE649" s="136" t="b">
        <f t="shared" si="523"/>
        <v>0</v>
      </c>
      <c r="EF649" s="136" t="b">
        <f t="shared" si="524"/>
        <v>0</v>
      </c>
      <c r="EG649" s="408" t="b">
        <f t="shared" si="525"/>
        <v>1</v>
      </c>
      <c r="EH649" s="136" t="b">
        <f t="shared" si="526"/>
        <v>0</v>
      </c>
      <c r="EI649" s="136" t="b">
        <f t="shared" si="527"/>
        <v>0</v>
      </c>
      <c r="EJ649" s="408" t="b">
        <f t="shared" si="528"/>
        <v>1</v>
      </c>
      <c r="EK649" s="136" t="b">
        <f t="shared" si="529"/>
        <v>0</v>
      </c>
      <c r="EL649" s="136" t="b">
        <f t="shared" si="530"/>
        <v>0</v>
      </c>
      <c r="EM649" s="408" t="b">
        <f t="shared" si="531"/>
        <v>1</v>
      </c>
      <c r="EN649" s="583"/>
      <c r="EO649" s="409"/>
      <c r="EP649" s="409"/>
      <c r="EQ649" s="409"/>
      <c r="ER649" s="409"/>
      <c r="ES649" s="409"/>
      <c r="ET649" s="409"/>
      <c r="EU649" s="409"/>
      <c r="EV649" s="409"/>
      <c r="EW649" s="409"/>
      <c r="EX649" s="409"/>
      <c r="EY649" s="409"/>
      <c r="EZ649" s="409"/>
      <c r="FA649" s="409"/>
      <c r="FB649" s="409"/>
      <c r="FC649" s="409"/>
      <c r="FD649" s="409"/>
      <c r="FE649" s="409"/>
      <c r="FF649" s="409"/>
      <c r="FG649" s="409"/>
      <c r="FH649" s="409"/>
      <c r="FI649" s="409"/>
      <c r="FJ649" s="409"/>
      <c r="FK649" s="409"/>
      <c r="FL649" s="409"/>
      <c r="FM649" s="409"/>
      <c r="FN649" s="409"/>
      <c r="FO649" s="409"/>
      <c r="FP649" s="409"/>
      <c r="FQ649" s="409"/>
      <c r="FR649" s="409"/>
      <c r="FS649" s="409"/>
      <c r="FT649" s="409"/>
      <c r="FU649" s="409"/>
      <c r="FV649" s="409"/>
      <c r="FW649" s="409"/>
      <c r="FX649" s="409"/>
      <c r="FY649" s="409"/>
      <c r="FZ649" s="409"/>
      <c r="GA649" s="409"/>
      <c r="GB649" s="409"/>
      <c r="GC649" s="409"/>
      <c r="GD649" s="409"/>
      <c r="GE649" s="409"/>
      <c r="GF649" s="409"/>
      <c r="GG649" s="409"/>
      <c r="GH649" s="409"/>
      <c r="GI649" s="409"/>
      <c r="GJ649" s="409"/>
      <c r="GK649" s="409"/>
      <c r="GL649" s="409"/>
      <c r="GM649" s="409"/>
      <c r="GN649" s="409"/>
      <c r="GO649" s="409"/>
      <c r="GP649" s="409"/>
      <c r="GQ649" s="409"/>
      <c r="GR649" s="409"/>
      <c r="GS649" s="409"/>
      <c r="GT649" s="409"/>
      <c r="GU649" s="409"/>
      <c r="GV649" s="409"/>
      <c r="GW649" s="409"/>
      <c r="GX649" s="409"/>
      <c r="GY649" s="409"/>
      <c r="GZ649" s="409"/>
      <c r="HA649" s="409"/>
      <c r="HB649" s="409"/>
      <c r="HC649" s="409"/>
      <c r="HD649" s="409"/>
      <c r="HE649" s="409"/>
      <c r="HF649" s="409"/>
      <c r="HG649" s="409"/>
      <c r="HH649" s="409"/>
      <c r="HI649" s="409"/>
      <c r="HJ649" s="409"/>
      <c r="HK649" s="409"/>
      <c r="HL649" s="409"/>
      <c r="HM649" s="409"/>
      <c r="HN649" s="409"/>
      <c r="HO649" s="409"/>
      <c r="HP649" s="409"/>
    </row>
    <row r="650" spans="1:224" s="407" customFormat="1">
      <c r="A650" s="525" t="s">
        <v>508</v>
      </c>
      <c r="B650" s="526" t="s">
        <v>30</v>
      </c>
      <c r="C650" s="527">
        <v>237215</v>
      </c>
      <c r="D650" s="527">
        <v>6</v>
      </c>
      <c r="E650" s="395">
        <v>33</v>
      </c>
      <c r="F650" s="395">
        <v>297</v>
      </c>
      <c r="G650" s="395">
        <v>282</v>
      </c>
      <c r="H650" s="395">
        <v>251</v>
      </c>
      <c r="I650" s="472">
        <v>261</v>
      </c>
      <c r="J650" s="472">
        <v>307</v>
      </c>
      <c r="K650" s="394">
        <v>41</v>
      </c>
      <c r="L650" s="395">
        <v>24</v>
      </c>
      <c r="M650" s="395">
        <v>38</v>
      </c>
      <c r="N650" s="395">
        <v>33</v>
      </c>
      <c r="O650" s="396">
        <v>14</v>
      </c>
      <c r="P650" s="396">
        <v>38</v>
      </c>
      <c r="Q650" s="395">
        <v>29</v>
      </c>
      <c r="R650" s="395">
        <v>81</v>
      </c>
      <c r="S650" s="395">
        <v>246</v>
      </c>
      <c r="T650" s="395">
        <v>238</v>
      </c>
      <c r="U650" s="395">
        <v>246</v>
      </c>
      <c r="V650" s="472">
        <v>288</v>
      </c>
      <c r="W650" s="394"/>
      <c r="X650" s="395">
        <v>0</v>
      </c>
      <c r="Y650" s="395">
        <v>0</v>
      </c>
      <c r="Z650" s="395">
        <v>0</v>
      </c>
      <c r="AA650" s="396"/>
      <c r="AB650" s="396">
        <v>0</v>
      </c>
      <c r="AC650" s="395">
        <v>0</v>
      </c>
      <c r="AD650" s="395">
        <v>0</v>
      </c>
      <c r="AE650" s="395">
        <v>0</v>
      </c>
      <c r="AF650" s="395">
        <v>0</v>
      </c>
      <c r="AG650" s="395">
        <v>0</v>
      </c>
      <c r="AH650" s="472">
        <v>0</v>
      </c>
      <c r="AI650" s="489">
        <f t="shared" si="482"/>
        <v>41</v>
      </c>
      <c r="AJ650" s="397">
        <f t="shared" si="482"/>
        <v>24</v>
      </c>
      <c r="AK650" s="397">
        <f t="shared" si="482"/>
        <v>38</v>
      </c>
      <c r="AL650" s="397">
        <f t="shared" si="482"/>
        <v>33</v>
      </c>
      <c r="AM650" s="397">
        <f t="shared" si="482"/>
        <v>14</v>
      </c>
      <c r="AN650" s="397">
        <f t="shared" si="482"/>
        <v>38</v>
      </c>
      <c r="AO650" s="397">
        <f t="shared" si="488"/>
        <v>29</v>
      </c>
      <c r="AP650" s="397">
        <f t="shared" si="488"/>
        <v>81</v>
      </c>
      <c r="AQ650" s="397">
        <f t="shared" si="488"/>
        <v>246</v>
      </c>
      <c r="AR650" s="397">
        <f t="shared" si="488"/>
        <v>238</v>
      </c>
      <c r="AS650" s="397">
        <f t="shared" si="488"/>
        <v>246</v>
      </c>
      <c r="AT650" s="398">
        <f t="shared" si="488"/>
        <v>288</v>
      </c>
      <c r="AU650" s="379">
        <v>157</v>
      </c>
      <c r="AV650" s="395">
        <v>147</v>
      </c>
      <c r="AW650" s="472">
        <v>167</v>
      </c>
      <c r="AX650" s="400">
        <v>11</v>
      </c>
      <c r="AY650" s="395">
        <v>11</v>
      </c>
      <c r="AZ650" s="472">
        <v>14</v>
      </c>
      <c r="BA650" s="489">
        <f t="shared" si="494"/>
        <v>70</v>
      </c>
      <c r="BB650" s="397">
        <f t="shared" si="494"/>
        <v>88</v>
      </c>
      <c r="BC650" s="398">
        <f t="shared" si="494"/>
        <v>107</v>
      </c>
      <c r="BD650" s="604">
        <v>65</v>
      </c>
      <c r="BE650" s="402">
        <v>8</v>
      </c>
      <c r="BF650" s="472">
        <v>7</v>
      </c>
      <c r="BG650" s="403">
        <v>19</v>
      </c>
      <c r="BH650" s="402">
        <v>12</v>
      </c>
      <c r="BI650" s="472">
        <v>9</v>
      </c>
      <c r="BJ650" s="403">
        <v>3</v>
      </c>
      <c r="BK650" s="402">
        <v>0</v>
      </c>
      <c r="BL650" s="472"/>
      <c r="BM650" s="403">
        <v>2</v>
      </c>
      <c r="BN650" s="402">
        <v>4</v>
      </c>
      <c r="BO650" s="472"/>
      <c r="BP650" s="490">
        <f t="shared" si="497"/>
        <v>-56</v>
      </c>
      <c r="BQ650" s="475">
        <f t="shared" si="497"/>
        <v>26</v>
      </c>
      <c r="BR650" s="405">
        <f t="shared" si="497"/>
        <v>22</v>
      </c>
      <c r="BS650" s="476"/>
      <c r="BT650" s="402"/>
      <c r="BU650" s="402"/>
      <c r="BV650" s="402"/>
      <c r="BW650" s="472"/>
      <c r="BX650" s="472"/>
      <c r="BY650" s="403"/>
      <c r="BZ650" s="402"/>
      <c r="CA650" s="402"/>
      <c r="CB650" s="402"/>
      <c r="CC650" s="402"/>
      <c r="CD650" s="402"/>
      <c r="CE650" s="402"/>
      <c r="CF650" s="472"/>
      <c r="CG650" s="403"/>
      <c r="CH650" s="399"/>
      <c r="CI650" s="402"/>
      <c r="CJ650" s="402"/>
      <c r="CK650" s="402"/>
      <c r="CL650" s="402"/>
      <c r="CM650" s="402"/>
      <c r="CN650" s="472"/>
      <c r="CO650" s="489" t="str">
        <f t="shared" si="500"/>
        <v/>
      </c>
      <c r="CP650" s="397" t="str">
        <f t="shared" si="500"/>
        <v/>
      </c>
      <c r="CQ650" s="397" t="str">
        <f t="shared" si="500"/>
        <v/>
      </c>
      <c r="CR650" s="397" t="str">
        <f t="shared" si="500"/>
        <v/>
      </c>
      <c r="CS650" s="397" t="str">
        <f t="shared" si="500"/>
        <v/>
      </c>
      <c r="CT650" s="397" t="str">
        <f t="shared" si="505"/>
        <v/>
      </c>
      <c r="CU650" s="397" t="str">
        <f t="shared" si="505"/>
        <v/>
      </c>
      <c r="CV650" s="491" t="str">
        <f t="shared" si="505"/>
        <v/>
      </c>
      <c r="CW650" s="379"/>
      <c r="CX650" s="399"/>
      <c r="CY650" s="472"/>
      <c r="CZ650" s="400"/>
      <c r="DA650" s="399"/>
      <c r="DB650" s="472"/>
      <c r="DC650" s="404" t="str">
        <f t="shared" si="508"/>
        <v/>
      </c>
      <c r="DD650" s="404" t="str">
        <f t="shared" si="508"/>
        <v/>
      </c>
      <c r="DE650" s="405" t="str">
        <f t="shared" si="508"/>
        <v/>
      </c>
      <c r="DF650" s="379"/>
      <c r="DG650" s="399"/>
      <c r="DH650" s="472"/>
      <c r="DI650" s="400"/>
      <c r="DJ650" s="399"/>
      <c r="DK650" s="472"/>
      <c r="DL650" s="400"/>
      <c r="DM650" s="399"/>
      <c r="DN650" s="472"/>
      <c r="DO650" s="400"/>
      <c r="DP650" s="399"/>
      <c r="DQ650" s="472"/>
      <c r="DR650" s="404" t="str">
        <f t="shared" si="511"/>
        <v/>
      </c>
      <c r="DS650" s="404" t="str">
        <f t="shared" si="511"/>
        <v/>
      </c>
      <c r="DT650" s="405" t="str">
        <f t="shared" si="511"/>
        <v/>
      </c>
      <c r="DU650" s="28"/>
      <c r="DV650" s="406" t="b">
        <f t="shared" si="514"/>
        <v>1</v>
      </c>
      <c r="DW650" s="136" t="b">
        <f t="shared" si="515"/>
        <v>1</v>
      </c>
      <c r="DX650" s="408" t="b">
        <f t="shared" si="516"/>
        <v>1</v>
      </c>
      <c r="DY650" s="136" t="b">
        <f t="shared" si="517"/>
        <v>1</v>
      </c>
      <c r="DZ650" s="136" t="b">
        <f t="shared" si="518"/>
        <v>1</v>
      </c>
      <c r="EA650" s="408" t="b">
        <f t="shared" si="519"/>
        <v>1</v>
      </c>
      <c r="EB650" s="136" t="b">
        <f t="shared" si="520"/>
        <v>1</v>
      </c>
      <c r="EC650" s="136" t="b">
        <f t="shared" si="521"/>
        <v>1</v>
      </c>
      <c r="ED650" s="408" t="b">
        <f t="shared" si="522"/>
        <v>1</v>
      </c>
      <c r="EE650" s="136" t="b">
        <f t="shared" si="523"/>
        <v>0</v>
      </c>
      <c r="EF650" s="136" t="b">
        <f t="shared" si="524"/>
        <v>0</v>
      </c>
      <c r="EG650" s="408" t="b">
        <f t="shared" si="525"/>
        <v>1</v>
      </c>
      <c r="EH650" s="136" t="b">
        <f t="shared" si="526"/>
        <v>0</v>
      </c>
      <c r="EI650" s="136" t="b">
        <f t="shared" si="527"/>
        <v>0</v>
      </c>
      <c r="EJ650" s="408" t="b">
        <f t="shared" si="528"/>
        <v>1</v>
      </c>
      <c r="EK650" s="136" t="b">
        <f t="shared" si="529"/>
        <v>0</v>
      </c>
      <c r="EL650" s="136" t="b">
        <f t="shared" si="530"/>
        <v>0</v>
      </c>
      <c r="EM650" s="408" t="b">
        <f t="shared" si="531"/>
        <v>1</v>
      </c>
      <c r="EN650" s="583"/>
      <c r="EO650" s="409"/>
      <c r="EP650" s="409"/>
      <c r="EQ650" s="409"/>
      <c r="ER650" s="409"/>
      <c r="ES650" s="409"/>
      <c r="ET650" s="409"/>
      <c r="EU650" s="409"/>
      <c r="EV650" s="409"/>
      <c r="EW650" s="409"/>
      <c r="EX650" s="409"/>
      <c r="EY650" s="409"/>
      <c r="EZ650" s="409"/>
      <c r="FA650" s="409"/>
      <c r="FB650" s="409"/>
      <c r="FC650" s="409"/>
      <c r="FD650" s="409"/>
      <c r="FE650" s="409"/>
      <c r="FF650" s="409"/>
      <c r="FG650" s="409"/>
      <c r="FH650" s="409"/>
      <c r="FI650" s="409"/>
      <c r="FJ650" s="409"/>
      <c r="FK650" s="409"/>
      <c r="FL650" s="409"/>
      <c r="FM650" s="409"/>
      <c r="FN650" s="409"/>
      <c r="FO650" s="409"/>
      <c r="FP650" s="409"/>
      <c r="FQ650" s="409"/>
      <c r="FR650" s="409"/>
      <c r="FS650" s="409"/>
      <c r="FT650" s="409"/>
      <c r="FU650" s="409"/>
      <c r="FV650" s="409"/>
      <c r="FW650" s="409"/>
      <c r="FX650" s="409"/>
      <c r="FY650" s="409"/>
      <c r="FZ650" s="409"/>
      <c r="GA650" s="409"/>
      <c r="GB650" s="409"/>
      <c r="GC650" s="409"/>
      <c r="GD650" s="409"/>
      <c r="GE650" s="409"/>
      <c r="GF650" s="409"/>
      <c r="GG650" s="409"/>
      <c r="GH650" s="409"/>
      <c r="GI650" s="409"/>
      <c r="GJ650" s="409"/>
      <c r="GK650" s="409"/>
      <c r="GL650" s="409"/>
      <c r="GM650" s="409"/>
      <c r="GN650" s="409"/>
      <c r="GO650" s="409"/>
      <c r="GP650" s="409"/>
      <c r="GQ650" s="409"/>
      <c r="GR650" s="409"/>
      <c r="GS650" s="409"/>
      <c r="GT650" s="409"/>
      <c r="GU650" s="409"/>
      <c r="GV650" s="409"/>
      <c r="GW650" s="409"/>
      <c r="GX650" s="409"/>
      <c r="GY650" s="409"/>
      <c r="GZ650" s="409"/>
      <c r="HA650" s="409"/>
      <c r="HB650" s="409"/>
      <c r="HC650" s="409"/>
      <c r="HD650" s="409"/>
      <c r="HE650" s="409"/>
      <c r="HF650" s="409"/>
      <c r="HG650" s="409"/>
      <c r="HH650" s="409"/>
      <c r="HI650" s="409"/>
      <c r="HJ650" s="409"/>
      <c r="HK650" s="409"/>
      <c r="HL650" s="409"/>
      <c r="HM650" s="409"/>
      <c r="HN650" s="409"/>
      <c r="HO650" s="409"/>
      <c r="HP650" s="409"/>
    </row>
    <row r="651" spans="1:224" s="407" customFormat="1">
      <c r="A651" s="525" t="s">
        <v>508</v>
      </c>
      <c r="B651" s="526" t="s">
        <v>31</v>
      </c>
      <c r="C651" s="527">
        <v>237330</v>
      </c>
      <c r="D651" s="527">
        <v>6</v>
      </c>
      <c r="E651" s="395">
        <v>599</v>
      </c>
      <c r="F651" s="395">
        <v>620</v>
      </c>
      <c r="G651" s="395">
        <v>578</v>
      </c>
      <c r="H651" s="395">
        <v>653</v>
      </c>
      <c r="I651" s="472">
        <v>603</v>
      </c>
      <c r="J651" s="472">
        <v>627</v>
      </c>
      <c r="K651" s="394">
        <v>581</v>
      </c>
      <c r="L651" s="395">
        <v>517</v>
      </c>
      <c r="M651" s="395">
        <v>545</v>
      </c>
      <c r="N651" s="395">
        <v>611</v>
      </c>
      <c r="O651" s="396">
        <v>695</v>
      </c>
      <c r="P651" s="396">
        <v>480</v>
      </c>
      <c r="Q651" s="395">
        <v>498</v>
      </c>
      <c r="R651" s="395">
        <v>606</v>
      </c>
      <c r="S651" s="395">
        <v>566</v>
      </c>
      <c r="T651" s="395">
        <v>642</v>
      </c>
      <c r="U651" s="395">
        <v>593</v>
      </c>
      <c r="V651" s="472">
        <v>618</v>
      </c>
      <c r="W651" s="394"/>
      <c r="X651" s="395"/>
      <c r="Y651" s="395">
        <v>0</v>
      </c>
      <c r="Z651" s="395">
        <v>0</v>
      </c>
      <c r="AA651" s="396">
        <v>3</v>
      </c>
      <c r="AB651" s="396"/>
      <c r="AC651" s="395">
        <v>0</v>
      </c>
      <c r="AD651" s="395">
        <v>0</v>
      </c>
      <c r="AE651" s="395">
        <v>0</v>
      </c>
      <c r="AF651" s="395">
        <v>0</v>
      </c>
      <c r="AG651" s="395">
        <v>0</v>
      </c>
      <c r="AH651" s="472">
        <v>0</v>
      </c>
      <c r="AI651" s="489">
        <f t="shared" si="482"/>
        <v>581</v>
      </c>
      <c r="AJ651" s="397">
        <f t="shared" si="482"/>
        <v>517</v>
      </c>
      <c r="AK651" s="397">
        <f t="shared" si="482"/>
        <v>545</v>
      </c>
      <c r="AL651" s="397">
        <f t="shared" si="482"/>
        <v>611</v>
      </c>
      <c r="AM651" s="397">
        <f t="shared" si="482"/>
        <v>692</v>
      </c>
      <c r="AN651" s="397">
        <f t="shared" si="482"/>
        <v>480</v>
      </c>
      <c r="AO651" s="397">
        <f t="shared" si="488"/>
        <v>498</v>
      </c>
      <c r="AP651" s="397">
        <f t="shared" si="488"/>
        <v>606</v>
      </c>
      <c r="AQ651" s="397">
        <f t="shared" si="488"/>
        <v>566</v>
      </c>
      <c r="AR651" s="397">
        <f t="shared" si="488"/>
        <v>642</v>
      </c>
      <c r="AS651" s="397">
        <f t="shared" si="488"/>
        <v>593</v>
      </c>
      <c r="AT651" s="398">
        <f t="shared" si="488"/>
        <v>618</v>
      </c>
      <c r="AU651" s="379">
        <v>378</v>
      </c>
      <c r="AV651" s="395">
        <v>358</v>
      </c>
      <c r="AW651" s="472">
        <v>394</v>
      </c>
      <c r="AX651" s="400">
        <v>67</v>
      </c>
      <c r="AY651" s="395">
        <v>61</v>
      </c>
      <c r="AZ651" s="472">
        <v>68</v>
      </c>
      <c r="BA651" s="489">
        <f t="shared" si="494"/>
        <v>197</v>
      </c>
      <c r="BB651" s="397">
        <f t="shared" si="494"/>
        <v>174</v>
      </c>
      <c r="BC651" s="398">
        <f t="shared" si="494"/>
        <v>156</v>
      </c>
      <c r="BD651" s="401">
        <v>211</v>
      </c>
      <c r="BE651" s="402">
        <v>243</v>
      </c>
      <c r="BF651" s="472">
        <v>190</v>
      </c>
      <c r="BG651" s="403">
        <v>195</v>
      </c>
      <c r="BH651" s="402">
        <v>206</v>
      </c>
      <c r="BI651" s="472">
        <v>215</v>
      </c>
      <c r="BJ651" s="403">
        <v>27</v>
      </c>
      <c r="BK651" s="402">
        <v>27</v>
      </c>
      <c r="BL651" s="472">
        <v>29</v>
      </c>
      <c r="BM651" s="403">
        <v>160</v>
      </c>
      <c r="BN651" s="402">
        <v>157</v>
      </c>
      <c r="BO651" s="472">
        <v>136</v>
      </c>
      <c r="BP651" s="490">
        <f t="shared" si="497"/>
        <v>294</v>
      </c>
      <c r="BQ651" s="475">
        <f t="shared" si="497"/>
        <v>53</v>
      </c>
      <c r="BR651" s="405">
        <f t="shared" si="497"/>
        <v>143</v>
      </c>
      <c r="BS651" s="476"/>
      <c r="BT651" s="402"/>
      <c r="BU651" s="402"/>
      <c r="BV651" s="402"/>
      <c r="BW651" s="472"/>
      <c r="BX651" s="472"/>
      <c r="BY651" s="403"/>
      <c r="BZ651" s="402"/>
      <c r="CA651" s="402"/>
      <c r="CB651" s="402"/>
      <c r="CC651" s="402"/>
      <c r="CD651" s="402"/>
      <c r="CE651" s="402"/>
      <c r="CF651" s="472"/>
      <c r="CG651" s="403"/>
      <c r="CH651" s="399"/>
      <c r="CI651" s="402"/>
      <c r="CJ651" s="402"/>
      <c r="CK651" s="402"/>
      <c r="CL651" s="402"/>
      <c r="CM651" s="402"/>
      <c r="CN651" s="472"/>
      <c r="CO651" s="489" t="str">
        <f t="shared" si="500"/>
        <v/>
      </c>
      <c r="CP651" s="397" t="str">
        <f t="shared" si="500"/>
        <v/>
      </c>
      <c r="CQ651" s="397" t="str">
        <f t="shared" si="500"/>
        <v/>
      </c>
      <c r="CR651" s="397" t="str">
        <f t="shared" si="500"/>
        <v/>
      </c>
      <c r="CS651" s="397" t="str">
        <f t="shared" si="500"/>
        <v/>
      </c>
      <c r="CT651" s="397" t="str">
        <f t="shared" si="505"/>
        <v/>
      </c>
      <c r="CU651" s="397" t="str">
        <f t="shared" si="505"/>
        <v/>
      </c>
      <c r="CV651" s="491" t="str">
        <f t="shared" si="505"/>
        <v/>
      </c>
      <c r="CW651" s="379"/>
      <c r="CX651" s="399"/>
      <c r="CY651" s="472"/>
      <c r="CZ651" s="400"/>
      <c r="DA651" s="399"/>
      <c r="DB651" s="472"/>
      <c r="DC651" s="404" t="str">
        <f t="shared" si="508"/>
        <v/>
      </c>
      <c r="DD651" s="404" t="str">
        <f t="shared" si="508"/>
        <v/>
      </c>
      <c r="DE651" s="405" t="str">
        <f t="shared" si="508"/>
        <v/>
      </c>
      <c r="DF651" s="379"/>
      <c r="DG651" s="399"/>
      <c r="DH651" s="472"/>
      <c r="DI651" s="400"/>
      <c r="DJ651" s="399"/>
      <c r="DK651" s="472"/>
      <c r="DL651" s="400"/>
      <c r="DM651" s="399"/>
      <c r="DN651" s="472"/>
      <c r="DO651" s="400"/>
      <c r="DP651" s="399"/>
      <c r="DQ651" s="472"/>
      <c r="DR651" s="404" t="str">
        <f t="shared" si="511"/>
        <v/>
      </c>
      <c r="DS651" s="404" t="str">
        <f t="shared" si="511"/>
        <v/>
      </c>
      <c r="DT651" s="405" t="str">
        <f t="shared" si="511"/>
        <v/>
      </c>
      <c r="DU651" s="28"/>
      <c r="DV651" s="406" t="b">
        <f t="shared" si="514"/>
        <v>1</v>
      </c>
      <c r="DW651" s="136" t="b">
        <f t="shared" si="515"/>
        <v>1</v>
      </c>
      <c r="DX651" s="408" t="b">
        <f t="shared" si="516"/>
        <v>1</v>
      </c>
      <c r="DY651" s="136" t="b">
        <f t="shared" si="517"/>
        <v>1</v>
      </c>
      <c r="DZ651" s="136" t="b">
        <f t="shared" si="518"/>
        <v>1</v>
      </c>
      <c r="EA651" s="408" t="b">
        <f t="shared" si="519"/>
        <v>1</v>
      </c>
      <c r="EB651" s="136" t="b">
        <f t="shared" si="520"/>
        <v>1</v>
      </c>
      <c r="EC651" s="136" t="b">
        <f t="shared" si="521"/>
        <v>1</v>
      </c>
      <c r="ED651" s="408" t="b">
        <f t="shared" si="522"/>
        <v>1</v>
      </c>
      <c r="EE651" s="136" t="b">
        <f t="shared" si="523"/>
        <v>0</v>
      </c>
      <c r="EF651" s="136" t="b">
        <f t="shared" si="524"/>
        <v>0</v>
      </c>
      <c r="EG651" s="408" t="b">
        <f t="shared" si="525"/>
        <v>1</v>
      </c>
      <c r="EH651" s="136" t="b">
        <f t="shared" si="526"/>
        <v>0</v>
      </c>
      <c r="EI651" s="136" t="b">
        <f t="shared" si="527"/>
        <v>0</v>
      </c>
      <c r="EJ651" s="408" t="b">
        <f t="shared" si="528"/>
        <v>1</v>
      </c>
      <c r="EK651" s="136" t="b">
        <f t="shared" si="529"/>
        <v>0</v>
      </c>
      <c r="EL651" s="136" t="b">
        <f t="shared" si="530"/>
        <v>0</v>
      </c>
      <c r="EM651" s="408" t="b">
        <f t="shared" si="531"/>
        <v>1</v>
      </c>
      <c r="EN651" s="583"/>
      <c r="EO651" s="409"/>
      <c r="EP651" s="409"/>
      <c r="EQ651" s="409"/>
      <c r="ER651" s="409"/>
      <c r="ES651" s="409"/>
      <c r="ET651" s="409"/>
      <c r="EU651" s="409"/>
      <c r="EV651" s="409"/>
      <c r="EW651" s="409"/>
      <c r="EX651" s="409"/>
      <c r="EY651" s="409"/>
      <c r="EZ651" s="409"/>
      <c r="FA651" s="409"/>
      <c r="FB651" s="409"/>
      <c r="FC651" s="409"/>
      <c r="FD651" s="409"/>
      <c r="FE651" s="409"/>
      <c r="FF651" s="409"/>
      <c r="FG651" s="409"/>
      <c r="FH651" s="409"/>
      <c r="FI651" s="409"/>
      <c r="FJ651" s="409"/>
      <c r="FK651" s="409"/>
      <c r="FL651" s="409"/>
      <c r="FM651" s="409"/>
      <c r="FN651" s="409"/>
      <c r="FO651" s="409"/>
      <c r="FP651" s="409"/>
      <c r="FQ651" s="409"/>
      <c r="FR651" s="409"/>
      <c r="FS651" s="409"/>
      <c r="FT651" s="409"/>
      <c r="FU651" s="409"/>
      <c r="FV651" s="409"/>
      <c r="FW651" s="409"/>
      <c r="FX651" s="409"/>
      <c r="FY651" s="409"/>
      <c r="FZ651" s="409"/>
      <c r="GA651" s="409"/>
      <c r="GB651" s="409"/>
      <c r="GC651" s="409"/>
      <c r="GD651" s="409"/>
      <c r="GE651" s="409"/>
      <c r="GF651" s="409"/>
      <c r="GG651" s="409"/>
      <c r="GH651" s="409"/>
      <c r="GI651" s="409"/>
      <c r="GJ651" s="409"/>
      <c r="GK651" s="409"/>
      <c r="GL651" s="409"/>
      <c r="GM651" s="409"/>
      <c r="GN651" s="409"/>
      <c r="GO651" s="409"/>
      <c r="GP651" s="409"/>
      <c r="GQ651" s="409"/>
      <c r="GR651" s="409"/>
      <c r="GS651" s="409"/>
      <c r="GT651" s="409"/>
      <c r="GU651" s="409"/>
      <c r="GV651" s="409"/>
      <c r="GW651" s="409"/>
      <c r="GX651" s="409"/>
      <c r="GY651" s="409"/>
      <c r="GZ651" s="409"/>
      <c r="HA651" s="409"/>
      <c r="HB651" s="409"/>
      <c r="HC651" s="409"/>
      <c r="HD651" s="409"/>
      <c r="HE651" s="409"/>
      <c r="HF651" s="409"/>
      <c r="HG651" s="409"/>
      <c r="HH651" s="409"/>
      <c r="HI651" s="409"/>
      <c r="HJ651" s="409"/>
      <c r="HK651" s="409"/>
      <c r="HL651" s="409"/>
      <c r="HM651" s="409"/>
      <c r="HN651" s="409"/>
      <c r="HO651" s="409"/>
      <c r="HP651" s="409"/>
    </row>
    <row r="652" spans="1:224" s="408" customFormat="1">
      <c r="A652" s="525" t="s">
        <v>508</v>
      </c>
      <c r="B652" s="530" t="s">
        <v>971</v>
      </c>
      <c r="C652" s="527">
        <v>237367</v>
      </c>
      <c r="D652" s="527">
        <v>6</v>
      </c>
      <c r="E652" s="395">
        <v>681</v>
      </c>
      <c r="F652" s="395">
        <v>637</v>
      </c>
      <c r="G652" s="395">
        <v>615</v>
      </c>
      <c r="H652" s="395">
        <v>672</v>
      </c>
      <c r="I652" s="472">
        <v>649</v>
      </c>
      <c r="J652" s="472">
        <v>618</v>
      </c>
      <c r="K652" s="394">
        <v>542</v>
      </c>
      <c r="L652" s="395">
        <v>540</v>
      </c>
      <c r="M652" s="395">
        <v>555</v>
      </c>
      <c r="N652" s="395">
        <v>534</v>
      </c>
      <c r="O652" s="396">
        <v>592</v>
      </c>
      <c r="P652" s="396">
        <v>553</v>
      </c>
      <c r="Q652" s="395">
        <v>659</v>
      </c>
      <c r="R652" s="395">
        <v>610</v>
      </c>
      <c r="S652" s="395">
        <v>581</v>
      </c>
      <c r="T652" s="395">
        <v>639</v>
      </c>
      <c r="U652" s="395">
        <v>622</v>
      </c>
      <c r="V652" s="472">
        <v>581</v>
      </c>
      <c r="W652" s="394"/>
      <c r="X652" s="395">
        <v>0</v>
      </c>
      <c r="Y652" s="395">
        <v>0</v>
      </c>
      <c r="Z652" s="395">
        <v>0</v>
      </c>
      <c r="AA652" s="396"/>
      <c r="AB652" s="396">
        <v>0</v>
      </c>
      <c r="AC652" s="395">
        <v>0</v>
      </c>
      <c r="AD652" s="395">
        <v>0</v>
      </c>
      <c r="AE652" s="395">
        <v>0</v>
      </c>
      <c r="AF652" s="395">
        <v>0</v>
      </c>
      <c r="AG652" s="395">
        <v>0</v>
      </c>
      <c r="AH652" s="472">
        <v>0</v>
      </c>
      <c r="AI652" s="489">
        <f t="shared" si="482"/>
        <v>542</v>
      </c>
      <c r="AJ652" s="397">
        <f t="shared" si="482"/>
        <v>540</v>
      </c>
      <c r="AK652" s="397">
        <f t="shared" si="482"/>
        <v>555</v>
      </c>
      <c r="AL652" s="397">
        <f t="shared" si="482"/>
        <v>534</v>
      </c>
      <c r="AM652" s="397">
        <f t="shared" si="482"/>
        <v>592</v>
      </c>
      <c r="AN652" s="397">
        <f t="shared" si="482"/>
        <v>553</v>
      </c>
      <c r="AO652" s="397">
        <f t="shared" si="488"/>
        <v>659</v>
      </c>
      <c r="AP652" s="397">
        <f t="shared" si="488"/>
        <v>610</v>
      </c>
      <c r="AQ652" s="397">
        <f t="shared" si="488"/>
        <v>581</v>
      </c>
      <c r="AR652" s="397">
        <f t="shared" si="488"/>
        <v>639</v>
      </c>
      <c r="AS652" s="397">
        <f t="shared" si="488"/>
        <v>622</v>
      </c>
      <c r="AT652" s="398">
        <f t="shared" si="488"/>
        <v>581</v>
      </c>
      <c r="AU652" s="379">
        <v>415</v>
      </c>
      <c r="AV652" s="395">
        <v>397</v>
      </c>
      <c r="AW652" s="472">
        <v>374</v>
      </c>
      <c r="AX652" s="400">
        <v>61</v>
      </c>
      <c r="AY652" s="395">
        <v>87</v>
      </c>
      <c r="AZ652" s="472">
        <v>68</v>
      </c>
      <c r="BA652" s="489">
        <f t="shared" si="494"/>
        <v>163</v>
      </c>
      <c r="BB652" s="397">
        <f t="shared" si="494"/>
        <v>138</v>
      </c>
      <c r="BC652" s="398">
        <f t="shared" si="494"/>
        <v>139</v>
      </c>
      <c r="BD652" s="401">
        <v>239</v>
      </c>
      <c r="BE652" s="402">
        <v>235</v>
      </c>
      <c r="BF652" s="472">
        <v>310</v>
      </c>
      <c r="BG652" s="403">
        <v>243</v>
      </c>
      <c r="BH652" s="402">
        <v>250</v>
      </c>
      <c r="BI652" s="472">
        <v>270</v>
      </c>
      <c r="BJ652" s="403">
        <v>37</v>
      </c>
      <c r="BK652" s="402">
        <v>44</v>
      </c>
      <c r="BL652" s="472">
        <v>46</v>
      </c>
      <c r="BM652" s="403">
        <v>71</v>
      </c>
      <c r="BN652" s="402">
        <v>55</v>
      </c>
      <c r="BO652" s="472">
        <v>69</v>
      </c>
      <c r="BP652" s="490">
        <f t="shared" si="497"/>
        <v>245</v>
      </c>
      <c r="BQ652" s="475">
        <f t="shared" si="497"/>
        <v>219</v>
      </c>
      <c r="BR652" s="405">
        <f t="shared" si="497"/>
        <v>234</v>
      </c>
      <c r="BS652" s="476"/>
      <c r="BT652" s="402"/>
      <c r="BU652" s="402"/>
      <c r="BV652" s="402"/>
      <c r="BW652" s="472"/>
      <c r="BX652" s="472"/>
      <c r="BY652" s="403"/>
      <c r="BZ652" s="402"/>
      <c r="CA652" s="402"/>
      <c r="CB652" s="402"/>
      <c r="CC652" s="402"/>
      <c r="CD652" s="402"/>
      <c r="CE652" s="402"/>
      <c r="CF652" s="472"/>
      <c r="CG652" s="403"/>
      <c r="CH652" s="399"/>
      <c r="CI652" s="402"/>
      <c r="CJ652" s="402"/>
      <c r="CK652" s="402"/>
      <c r="CL652" s="402"/>
      <c r="CM652" s="402"/>
      <c r="CN652" s="472"/>
      <c r="CO652" s="489" t="str">
        <f t="shared" si="500"/>
        <v/>
      </c>
      <c r="CP652" s="397" t="str">
        <f t="shared" si="500"/>
        <v/>
      </c>
      <c r="CQ652" s="397" t="str">
        <f t="shared" si="500"/>
        <v/>
      </c>
      <c r="CR652" s="397" t="str">
        <f t="shared" si="500"/>
        <v/>
      </c>
      <c r="CS652" s="397" t="str">
        <f t="shared" si="500"/>
        <v/>
      </c>
      <c r="CT652" s="397" t="str">
        <f t="shared" si="505"/>
        <v/>
      </c>
      <c r="CU652" s="397" t="str">
        <f t="shared" si="505"/>
        <v/>
      </c>
      <c r="CV652" s="491" t="str">
        <f t="shared" si="505"/>
        <v/>
      </c>
      <c r="CW652" s="379"/>
      <c r="CX652" s="399"/>
      <c r="CY652" s="472"/>
      <c r="CZ652" s="400"/>
      <c r="DA652" s="399"/>
      <c r="DB652" s="472"/>
      <c r="DC652" s="404" t="str">
        <f t="shared" si="508"/>
        <v/>
      </c>
      <c r="DD652" s="404" t="str">
        <f t="shared" si="508"/>
        <v/>
      </c>
      <c r="DE652" s="405" t="str">
        <f t="shared" si="508"/>
        <v/>
      </c>
      <c r="DF652" s="379"/>
      <c r="DG652" s="399"/>
      <c r="DH652" s="472"/>
      <c r="DI652" s="400"/>
      <c r="DJ652" s="399"/>
      <c r="DK652" s="472"/>
      <c r="DL652" s="400"/>
      <c r="DM652" s="399"/>
      <c r="DN652" s="472"/>
      <c r="DO652" s="400"/>
      <c r="DP652" s="399"/>
      <c r="DQ652" s="472"/>
      <c r="DR652" s="404" t="str">
        <f t="shared" si="511"/>
        <v/>
      </c>
      <c r="DS652" s="404" t="str">
        <f t="shared" si="511"/>
        <v/>
      </c>
      <c r="DT652" s="405" t="str">
        <f t="shared" si="511"/>
        <v/>
      </c>
      <c r="DU652" s="28"/>
      <c r="DV652" s="406" t="b">
        <f t="shared" si="514"/>
        <v>1</v>
      </c>
      <c r="DW652" s="136" t="b">
        <f t="shared" si="515"/>
        <v>1</v>
      </c>
      <c r="DX652" s="408" t="b">
        <f t="shared" si="516"/>
        <v>1</v>
      </c>
      <c r="DY652" s="136" t="b">
        <f t="shared" si="517"/>
        <v>1</v>
      </c>
      <c r="DZ652" s="136" t="b">
        <f t="shared" si="518"/>
        <v>1</v>
      </c>
      <c r="EA652" s="408" t="b">
        <f t="shared" si="519"/>
        <v>1</v>
      </c>
      <c r="EB652" s="136" t="b">
        <f t="shared" si="520"/>
        <v>1</v>
      </c>
      <c r="EC652" s="136" t="b">
        <f t="shared" si="521"/>
        <v>1</v>
      </c>
      <c r="ED652" s="408" t="b">
        <f t="shared" si="522"/>
        <v>1</v>
      </c>
      <c r="EE652" s="136" t="b">
        <f t="shared" si="523"/>
        <v>0</v>
      </c>
      <c r="EF652" s="136" t="b">
        <f t="shared" si="524"/>
        <v>0</v>
      </c>
      <c r="EG652" s="408" t="b">
        <f t="shared" si="525"/>
        <v>1</v>
      </c>
      <c r="EH652" s="136" t="b">
        <f t="shared" si="526"/>
        <v>0</v>
      </c>
      <c r="EI652" s="136" t="b">
        <f t="shared" si="527"/>
        <v>0</v>
      </c>
      <c r="EJ652" s="408" t="b">
        <f t="shared" si="528"/>
        <v>1</v>
      </c>
      <c r="EK652" s="136" t="b">
        <f t="shared" si="529"/>
        <v>0</v>
      </c>
      <c r="EL652" s="136" t="b">
        <f t="shared" si="530"/>
        <v>0</v>
      </c>
      <c r="EM652" s="408" t="b">
        <f t="shared" si="531"/>
        <v>1</v>
      </c>
      <c r="EN652" s="583"/>
      <c r="EO652" s="409"/>
      <c r="EP652" s="409"/>
      <c r="EQ652" s="409"/>
      <c r="ER652" s="409"/>
      <c r="ES652" s="409"/>
      <c r="ET652" s="409"/>
      <c r="EU652" s="409"/>
      <c r="EV652" s="409"/>
      <c r="EW652" s="409"/>
      <c r="EX652" s="409"/>
      <c r="EY652" s="409"/>
      <c r="EZ652" s="409"/>
      <c r="FA652" s="409"/>
      <c r="FB652" s="409"/>
      <c r="FC652" s="409"/>
      <c r="FD652" s="409"/>
      <c r="FE652" s="409"/>
      <c r="FF652" s="409"/>
      <c r="FG652" s="409"/>
      <c r="FH652" s="409"/>
      <c r="FI652" s="409"/>
      <c r="FJ652" s="409"/>
      <c r="FK652" s="409"/>
      <c r="FL652" s="409"/>
      <c r="FM652" s="409"/>
      <c r="FN652" s="409"/>
      <c r="FO652" s="409"/>
      <c r="FP652" s="409"/>
      <c r="FQ652" s="409"/>
      <c r="FR652" s="409"/>
      <c r="FS652" s="409"/>
      <c r="FT652" s="409"/>
      <c r="FU652" s="409"/>
      <c r="FV652" s="409"/>
      <c r="FW652" s="409"/>
      <c r="FX652" s="409"/>
      <c r="FY652" s="409"/>
      <c r="FZ652" s="409"/>
      <c r="GA652" s="409"/>
      <c r="GB652" s="409"/>
      <c r="GC652" s="409"/>
      <c r="GD652" s="409"/>
      <c r="GE652" s="409"/>
      <c r="GF652" s="409"/>
      <c r="GG652" s="409"/>
      <c r="GH652" s="409"/>
      <c r="GI652" s="409"/>
      <c r="GJ652" s="409"/>
      <c r="GK652" s="409"/>
      <c r="GL652" s="409"/>
      <c r="GM652" s="409"/>
      <c r="GN652" s="409"/>
      <c r="GO652" s="409"/>
      <c r="GP652" s="409"/>
      <c r="GQ652" s="409"/>
      <c r="GR652" s="409"/>
      <c r="GS652" s="409"/>
      <c r="GT652" s="409"/>
      <c r="GU652" s="409"/>
      <c r="GV652" s="409"/>
      <c r="GW652" s="409"/>
      <c r="GX652" s="409"/>
      <c r="GY652" s="409"/>
      <c r="GZ652" s="409"/>
      <c r="HA652" s="409"/>
      <c r="HB652" s="409"/>
      <c r="HC652" s="409"/>
      <c r="HD652" s="409"/>
      <c r="HE652" s="409"/>
      <c r="HF652" s="409"/>
      <c r="HG652" s="409"/>
      <c r="HH652" s="409"/>
      <c r="HI652" s="409"/>
      <c r="HJ652" s="409"/>
      <c r="HK652" s="409"/>
      <c r="HL652" s="409"/>
      <c r="HM652" s="409"/>
      <c r="HN652" s="409"/>
      <c r="HO652" s="409"/>
      <c r="HP652" s="409"/>
    </row>
    <row r="653" spans="1:224" s="408" customFormat="1">
      <c r="A653" s="525" t="s">
        <v>508</v>
      </c>
      <c r="B653" s="526" t="s">
        <v>32</v>
      </c>
      <c r="C653" s="527">
        <v>237385</v>
      </c>
      <c r="D653" s="527">
        <v>6</v>
      </c>
      <c r="E653" s="395">
        <v>518</v>
      </c>
      <c r="F653" s="395">
        <v>315</v>
      </c>
      <c r="G653" s="395">
        <v>292</v>
      </c>
      <c r="H653" s="395">
        <v>304</v>
      </c>
      <c r="I653" s="472">
        <v>268</v>
      </c>
      <c r="J653" s="472">
        <v>291</v>
      </c>
      <c r="K653" s="394">
        <v>229</v>
      </c>
      <c r="L653" s="395">
        <v>184</v>
      </c>
      <c r="M653" s="395">
        <v>229</v>
      </c>
      <c r="N653" s="395">
        <v>250</v>
      </c>
      <c r="O653" s="396">
        <v>226</v>
      </c>
      <c r="P653" s="396">
        <v>291</v>
      </c>
      <c r="Q653" s="395">
        <v>266</v>
      </c>
      <c r="R653" s="395">
        <v>248</v>
      </c>
      <c r="S653" s="395">
        <v>262</v>
      </c>
      <c r="T653" s="395">
        <v>275</v>
      </c>
      <c r="U653" s="395">
        <v>248</v>
      </c>
      <c r="V653" s="472">
        <v>269</v>
      </c>
      <c r="W653" s="394"/>
      <c r="X653" s="395">
        <v>0</v>
      </c>
      <c r="Y653" s="395">
        <v>0</v>
      </c>
      <c r="Z653" s="395">
        <v>0</v>
      </c>
      <c r="AA653" s="396"/>
      <c r="AB653" s="396">
        <v>3</v>
      </c>
      <c r="AC653" s="395">
        <v>4</v>
      </c>
      <c r="AD653" s="395"/>
      <c r="AE653" s="395">
        <v>0</v>
      </c>
      <c r="AF653" s="395">
        <v>0</v>
      </c>
      <c r="AG653" s="395"/>
      <c r="AH653" s="472">
        <v>0</v>
      </c>
      <c r="AI653" s="489">
        <f t="shared" si="482"/>
        <v>229</v>
      </c>
      <c r="AJ653" s="397">
        <f t="shared" si="482"/>
        <v>184</v>
      </c>
      <c r="AK653" s="397">
        <f t="shared" si="482"/>
        <v>229</v>
      </c>
      <c r="AL653" s="397">
        <f t="shared" si="482"/>
        <v>250</v>
      </c>
      <c r="AM653" s="397">
        <f t="shared" si="482"/>
        <v>226</v>
      </c>
      <c r="AN653" s="397">
        <f t="shared" si="482"/>
        <v>288</v>
      </c>
      <c r="AO653" s="397">
        <f t="shared" si="488"/>
        <v>262</v>
      </c>
      <c r="AP653" s="397">
        <f t="shared" si="488"/>
        <v>248</v>
      </c>
      <c r="AQ653" s="397">
        <f t="shared" si="488"/>
        <v>262</v>
      </c>
      <c r="AR653" s="397">
        <f t="shared" si="488"/>
        <v>275</v>
      </c>
      <c r="AS653" s="397">
        <f t="shared" si="488"/>
        <v>248</v>
      </c>
      <c r="AT653" s="398">
        <f t="shared" si="488"/>
        <v>269</v>
      </c>
      <c r="AU653" s="379">
        <v>163</v>
      </c>
      <c r="AV653" s="395">
        <v>138</v>
      </c>
      <c r="AW653" s="472">
        <v>151</v>
      </c>
      <c r="AX653" s="400">
        <v>21</v>
      </c>
      <c r="AY653" s="395">
        <v>22</v>
      </c>
      <c r="AZ653" s="472">
        <v>17</v>
      </c>
      <c r="BA653" s="489">
        <f t="shared" si="494"/>
        <v>91</v>
      </c>
      <c r="BB653" s="397">
        <f t="shared" si="494"/>
        <v>88</v>
      </c>
      <c r="BC653" s="398">
        <f t="shared" si="494"/>
        <v>101</v>
      </c>
      <c r="BD653" s="401">
        <v>70</v>
      </c>
      <c r="BE653" s="485">
        <v>124</v>
      </c>
      <c r="BF653" s="472">
        <v>86</v>
      </c>
      <c r="BG653" s="403">
        <v>125</v>
      </c>
      <c r="BH653" s="402">
        <v>147</v>
      </c>
      <c r="BI653" s="472">
        <v>157</v>
      </c>
      <c r="BJ653" s="403">
        <v>12</v>
      </c>
      <c r="BK653" s="402">
        <v>9</v>
      </c>
      <c r="BL653" s="472">
        <v>7</v>
      </c>
      <c r="BM653" s="403">
        <v>44</v>
      </c>
      <c r="BN653" s="485">
        <v>108</v>
      </c>
      <c r="BO653" s="472">
        <v>83</v>
      </c>
      <c r="BP653" s="490">
        <f t="shared" si="497"/>
        <v>100</v>
      </c>
      <c r="BQ653" s="475">
        <f t="shared" si="497"/>
        <v>47</v>
      </c>
      <c r="BR653" s="405">
        <f t="shared" si="497"/>
        <v>86</v>
      </c>
      <c r="BS653" s="476"/>
      <c r="BT653" s="402"/>
      <c r="BU653" s="402"/>
      <c r="BV653" s="402"/>
      <c r="BW653" s="472"/>
      <c r="BX653" s="472"/>
      <c r="BY653" s="403"/>
      <c r="BZ653" s="402"/>
      <c r="CA653" s="402"/>
      <c r="CB653" s="402"/>
      <c r="CC653" s="402"/>
      <c r="CD653" s="402"/>
      <c r="CE653" s="402"/>
      <c r="CF653" s="472"/>
      <c r="CG653" s="403"/>
      <c r="CH653" s="399"/>
      <c r="CI653" s="402"/>
      <c r="CJ653" s="402"/>
      <c r="CK653" s="402"/>
      <c r="CL653" s="402"/>
      <c r="CM653" s="402"/>
      <c r="CN653" s="472"/>
      <c r="CO653" s="489" t="str">
        <f t="shared" si="500"/>
        <v/>
      </c>
      <c r="CP653" s="397" t="str">
        <f t="shared" si="500"/>
        <v/>
      </c>
      <c r="CQ653" s="397" t="str">
        <f t="shared" si="500"/>
        <v/>
      </c>
      <c r="CR653" s="397" t="str">
        <f t="shared" si="500"/>
        <v/>
      </c>
      <c r="CS653" s="397" t="str">
        <f t="shared" si="500"/>
        <v/>
      </c>
      <c r="CT653" s="397" t="str">
        <f t="shared" si="505"/>
        <v/>
      </c>
      <c r="CU653" s="397" t="str">
        <f t="shared" si="505"/>
        <v/>
      </c>
      <c r="CV653" s="491" t="str">
        <f t="shared" si="505"/>
        <v/>
      </c>
      <c r="CW653" s="379"/>
      <c r="CX653" s="399"/>
      <c r="CY653" s="472"/>
      <c r="CZ653" s="400"/>
      <c r="DA653" s="399"/>
      <c r="DB653" s="472"/>
      <c r="DC653" s="404" t="str">
        <f t="shared" si="508"/>
        <v/>
      </c>
      <c r="DD653" s="404" t="str">
        <f t="shared" si="508"/>
        <v/>
      </c>
      <c r="DE653" s="405" t="str">
        <f t="shared" si="508"/>
        <v/>
      </c>
      <c r="DF653" s="379"/>
      <c r="DG653" s="399"/>
      <c r="DH653" s="472"/>
      <c r="DI653" s="400"/>
      <c r="DJ653" s="399"/>
      <c r="DK653" s="472"/>
      <c r="DL653" s="400"/>
      <c r="DM653" s="399"/>
      <c r="DN653" s="472"/>
      <c r="DO653" s="400"/>
      <c r="DP653" s="399"/>
      <c r="DQ653" s="472"/>
      <c r="DR653" s="404" t="str">
        <f t="shared" si="511"/>
        <v/>
      </c>
      <c r="DS653" s="404" t="str">
        <f t="shared" si="511"/>
        <v/>
      </c>
      <c r="DT653" s="405" t="str">
        <f t="shared" si="511"/>
        <v/>
      </c>
      <c r="DU653" s="28"/>
      <c r="DV653" s="406" t="b">
        <f t="shared" si="514"/>
        <v>1</v>
      </c>
      <c r="DW653" s="136" t="b">
        <f t="shared" si="515"/>
        <v>1</v>
      </c>
      <c r="DX653" s="408" t="b">
        <f t="shared" si="516"/>
        <v>1</v>
      </c>
      <c r="DY653" s="136" t="b">
        <f t="shared" si="517"/>
        <v>1</v>
      </c>
      <c r="DZ653" s="136" t="b">
        <f t="shared" si="518"/>
        <v>1</v>
      </c>
      <c r="EA653" s="408" t="b">
        <f t="shared" si="519"/>
        <v>1</v>
      </c>
      <c r="EB653" s="136" t="b">
        <f t="shared" si="520"/>
        <v>1</v>
      </c>
      <c r="EC653" s="136" t="b">
        <f t="shared" si="521"/>
        <v>1</v>
      </c>
      <c r="ED653" s="408" t="b">
        <f t="shared" si="522"/>
        <v>1</v>
      </c>
      <c r="EE653" s="136" t="b">
        <f t="shared" si="523"/>
        <v>0</v>
      </c>
      <c r="EF653" s="136" t="b">
        <f t="shared" si="524"/>
        <v>0</v>
      </c>
      <c r="EG653" s="408" t="b">
        <f t="shared" si="525"/>
        <v>1</v>
      </c>
      <c r="EH653" s="136" t="b">
        <f t="shared" si="526"/>
        <v>0</v>
      </c>
      <c r="EI653" s="136" t="b">
        <f t="shared" si="527"/>
        <v>0</v>
      </c>
      <c r="EJ653" s="408" t="b">
        <f t="shared" si="528"/>
        <v>1</v>
      </c>
      <c r="EK653" s="136" t="b">
        <f t="shared" si="529"/>
        <v>0</v>
      </c>
      <c r="EL653" s="136" t="b">
        <f t="shared" si="530"/>
        <v>0</v>
      </c>
      <c r="EM653" s="408" t="b">
        <f t="shared" si="531"/>
        <v>1</v>
      </c>
      <c r="EN653" s="583"/>
      <c r="EO653" s="409"/>
      <c r="EP653" s="409"/>
      <c r="EQ653" s="409"/>
      <c r="ER653" s="409"/>
      <c r="ES653" s="409"/>
      <c r="ET653" s="409"/>
      <c r="EU653" s="409"/>
      <c r="EV653" s="409"/>
      <c r="EW653" s="409"/>
      <c r="EX653" s="409"/>
      <c r="EY653" s="409"/>
      <c r="EZ653" s="409"/>
      <c r="FA653" s="409"/>
      <c r="FB653" s="409"/>
      <c r="FC653" s="409"/>
      <c r="FD653" s="409"/>
      <c r="FE653" s="409"/>
      <c r="FF653" s="409"/>
      <c r="FG653" s="409"/>
      <c r="FH653" s="409"/>
      <c r="FI653" s="409"/>
      <c r="FJ653" s="409"/>
      <c r="FK653" s="409"/>
      <c r="FL653" s="409"/>
      <c r="FM653" s="409"/>
      <c r="FN653" s="409"/>
      <c r="FO653" s="409"/>
      <c r="FP653" s="409"/>
      <c r="FQ653" s="409"/>
      <c r="FR653" s="409"/>
      <c r="FS653" s="409"/>
      <c r="FT653" s="409"/>
      <c r="FU653" s="409"/>
      <c r="FV653" s="409"/>
      <c r="FW653" s="409"/>
      <c r="FX653" s="409"/>
      <c r="FY653" s="409"/>
      <c r="FZ653" s="409"/>
      <c r="GA653" s="409"/>
      <c r="GB653" s="409"/>
      <c r="GC653" s="409"/>
      <c r="GD653" s="409"/>
      <c r="GE653" s="409"/>
      <c r="GF653" s="409"/>
      <c r="GG653" s="409"/>
      <c r="GH653" s="409"/>
      <c r="GI653" s="409"/>
      <c r="GJ653" s="409"/>
      <c r="GK653" s="409"/>
      <c r="GL653" s="409"/>
      <c r="GM653" s="409"/>
      <c r="GN653" s="409"/>
      <c r="GO653" s="409"/>
      <c r="GP653" s="409"/>
      <c r="GQ653" s="409"/>
      <c r="GR653" s="409"/>
      <c r="GS653" s="409"/>
      <c r="GT653" s="409"/>
      <c r="GU653" s="409"/>
      <c r="GV653" s="409"/>
      <c r="GW653" s="409"/>
      <c r="GX653" s="409"/>
      <c r="GY653" s="409"/>
      <c r="GZ653" s="409"/>
      <c r="HA653" s="409"/>
      <c r="HB653" s="409"/>
      <c r="HC653" s="409"/>
      <c r="HD653" s="409"/>
      <c r="HE653" s="409"/>
      <c r="HF653" s="409"/>
      <c r="HG653" s="409"/>
      <c r="HH653" s="409"/>
      <c r="HI653" s="409"/>
      <c r="HJ653" s="409"/>
      <c r="HK653" s="409"/>
      <c r="HL653" s="409"/>
      <c r="HM653" s="409"/>
      <c r="HN653" s="409"/>
      <c r="HO653" s="409"/>
      <c r="HP653" s="409"/>
    </row>
    <row r="654" spans="1:224" s="407" customFormat="1">
      <c r="A654" s="525" t="s">
        <v>508</v>
      </c>
      <c r="B654" s="530" t="s">
        <v>33</v>
      </c>
      <c r="C654" s="527">
        <v>237792</v>
      </c>
      <c r="D654" s="527">
        <v>6</v>
      </c>
      <c r="E654" s="395">
        <v>647</v>
      </c>
      <c r="F654" s="395">
        <v>650</v>
      </c>
      <c r="G654" s="395">
        <v>688</v>
      </c>
      <c r="H654" s="395">
        <v>675</v>
      </c>
      <c r="I654" s="472">
        <v>699</v>
      </c>
      <c r="J654" s="472">
        <v>706</v>
      </c>
      <c r="K654" s="394">
        <v>535</v>
      </c>
      <c r="L654" s="395">
        <v>558</v>
      </c>
      <c r="M654" s="395">
        <v>522</v>
      </c>
      <c r="N654" s="395">
        <v>565</v>
      </c>
      <c r="O654" s="396">
        <v>537</v>
      </c>
      <c r="P654" s="396">
        <v>526</v>
      </c>
      <c r="Q654" s="395">
        <v>617</v>
      </c>
      <c r="R654" s="395">
        <v>629</v>
      </c>
      <c r="S654" s="395">
        <v>642</v>
      </c>
      <c r="T654" s="395">
        <v>657</v>
      </c>
      <c r="U654" s="395">
        <v>688</v>
      </c>
      <c r="V654" s="472">
        <v>691</v>
      </c>
      <c r="W654" s="394"/>
      <c r="X654" s="395">
        <v>0</v>
      </c>
      <c r="Y654" s="395">
        <v>0</v>
      </c>
      <c r="Z654" s="395">
        <v>0</v>
      </c>
      <c r="AA654" s="396"/>
      <c r="AB654" s="396">
        <v>0</v>
      </c>
      <c r="AC654" s="395">
        <v>0</v>
      </c>
      <c r="AD654" s="395">
        <v>0</v>
      </c>
      <c r="AE654" s="395">
        <v>0</v>
      </c>
      <c r="AF654" s="395">
        <v>0</v>
      </c>
      <c r="AG654" s="395">
        <v>0</v>
      </c>
      <c r="AH654" s="472">
        <v>0</v>
      </c>
      <c r="AI654" s="489">
        <f t="shared" si="482"/>
        <v>535</v>
      </c>
      <c r="AJ654" s="397">
        <f t="shared" si="482"/>
        <v>558</v>
      </c>
      <c r="AK654" s="397">
        <f t="shared" si="482"/>
        <v>522</v>
      </c>
      <c r="AL654" s="397">
        <f t="shared" si="482"/>
        <v>565</v>
      </c>
      <c r="AM654" s="397">
        <f t="shared" si="482"/>
        <v>537</v>
      </c>
      <c r="AN654" s="397">
        <f t="shared" si="482"/>
        <v>526</v>
      </c>
      <c r="AO654" s="397">
        <f t="shared" si="488"/>
        <v>617</v>
      </c>
      <c r="AP654" s="397">
        <f t="shared" si="488"/>
        <v>629</v>
      </c>
      <c r="AQ654" s="397">
        <f t="shared" si="488"/>
        <v>642</v>
      </c>
      <c r="AR654" s="397">
        <f t="shared" si="488"/>
        <v>657</v>
      </c>
      <c r="AS654" s="397">
        <f t="shared" si="488"/>
        <v>688</v>
      </c>
      <c r="AT654" s="398">
        <f t="shared" si="488"/>
        <v>691</v>
      </c>
      <c r="AU654" s="379">
        <v>460</v>
      </c>
      <c r="AV654" s="395">
        <v>458</v>
      </c>
      <c r="AW654" s="472">
        <v>453</v>
      </c>
      <c r="AX654" s="400">
        <v>23</v>
      </c>
      <c r="AY654" s="395">
        <v>36</v>
      </c>
      <c r="AZ654" s="472">
        <v>34</v>
      </c>
      <c r="BA654" s="489">
        <f t="shared" si="494"/>
        <v>174</v>
      </c>
      <c r="BB654" s="397">
        <f t="shared" si="494"/>
        <v>194</v>
      </c>
      <c r="BC654" s="398">
        <f t="shared" si="494"/>
        <v>204</v>
      </c>
      <c r="BD654" s="401">
        <v>239</v>
      </c>
      <c r="BE654" s="402">
        <v>186</v>
      </c>
      <c r="BF654" s="472">
        <v>246</v>
      </c>
      <c r="BG654" s="403">
        <v>244</v>
      </c>
      <c r="BH654" s="402">
        <v>263</v>
      </c>
      <c r="BI654" s="472">
        <v>241</v>
      </c>
      <c r="BJ654" s="403">
        <v>30</v>
      </c>
      <c r="BK654" s="402">
        <v>35</v>
      </c>
      <c r="BL654" s="472">
        <v>39</v>
      </c>
      <c r="BM654" s="403">
        <v>47</v>
      </c>
      <c r="BN654" s="402">
        <v>53</v>
      </c>
      <c r="BO654" s="472">
        <v>48</v>
      </c>
      <c r="BP654" s="490">
        <f t="shared" si="497"/>
        <v>221</v>
      </c>
      <c r="BQ654" s="475">
        <f t="shared" si="497"/>
        <v>252</v>
      </c>
      <c r="BR654" s="405">
        <f t="shared" si="497"/>
        <v>284</v>
      </c>
      <c r="BS654" s="476"/>
      <c r="BT654" s="402"/>
      <c r="BU654" s="402"/>
      <c r="BV654" s="402"/>
      <c r="BW654" s="472"/>
      <c r="BX654" s="472"/>
      <c r="BY654" s="403"/>
      <c r="BZ654" s="402"/>
      <c r="CA654" s="402"/>
      <c r="CB654" s="402"/>
      <c r="CC654" s="402"/>
      <c r="CD654" s="402"/>
      <c r="CE654" s="402"/>
      <c r="CF654" s="472"/>
      <c r="CG654" s="403"/>
      <c r="CH654" s="399"/>
      <c r="CI654" s="402"/>
      <c r="CJ654" s="402"/>
      <c r="CK654" s="402"/>
      <c r="CL654" s="402"/>
      <c r="CM654" s="402"/>
      <c r="CN654" s="472"/>
      <c r="CO654" s="489" t="str">
        <f t="shared" si="500"/>
        <v/>
      </c>
      <c r="CP654" s="397" t="str">
        <f t="shared" si="500"/>
        <v/>
      </c>
      <c r="CQ654" s="397" t="str">
        <f t="shared" si="500"/>
        <v/>
      </c>
      <c r="CR654" s="397" t="str">
        <f t="shared" si="500"/>
        <v/>
      </c>
      <c r="CS654" s="397" t="str">
        <f t="shared" si="500"/>
        <v/>
      </c>
      <c r="CT654" s="397" t="str">
        <f t="shared" si="505"/>
        <v/>
      </c>
      <c r="CU654" s="397" t="str">
        <f t="shared" si="505"/>
        <v/>
      </c>
      <c r="CV654" s="491" t="str">
        <f t="shared" si="505"/>
        <v/>
      </c>
      <c r="CW654" s="379"/>
      <c r="CX654" s="399"/>
      <c r="CY654" s="472"/>
      <c r="CZ654" s="400"/>
      <c r="DA654" s="399"/>
      <c r="DB654" s="472"/>
      <c r="DC654" s="404" t="str">
        <f t="shared" si="508"/>
        <v/>
      </c>
      <c r="DD654" s="404" t="str">
        <f t="shared" si="508"/>
        <v/>
      </c>
      <c r="DE654" s="405" t="str">
        <f t="shared" si="508"/>
        <v/>
      </c>
      <c r="DF654" s="379"/>
      <c r="DG654" s="399"/>
      <c r="DH654" s="472"/>
      <c r="DI654" s="400"/>
      <c r="DJ654" s="399"/>
      <c r="DK654" s="472"/>
      <c r="DL654" s="400"/>
      <c r="DM654" s="399"/>
      <c r="DN654" s="472"/>
      <c r="DO654" s="400"/>
      <c r="DP654" s="399"/>
      <c r="DQ654" s="472"/>
      <c r="DR654" s="404" t="str">
        <f t="shared" si="511"/>
        <v/>
      </c>
      <c r="DS654" s="404" t="str">
        <f t="shared" si="511"/>
        <v/>
      </c>
      <c r="DT654" s="405" t="str">
        <f t="shared" si="511"/>
        <v/>
      </c>
      <c r="DU654" s="28"/>
      <c r="DV654" s="406" t="b">
        <f t="shared" si="514"/>
        <v>1</v>
      </c>
      <c r="DW654" s="136" t="b">
        <f t="shared" si="515"/>
        <v>1</v>
      </c>
      <c r="DX654" s="408" t="b">
        <f t="shared" si="516"/>
        <v>1</v>
      </c>
      <c r="DY654" s="136" t="b">
        <f t="shared" si="517"/>
        <v>1</v>
      </c>
      <c r="DZ654" s="136" t="b">
        <f t="shared" si="518"/>
        <v>1</v>
      </c>
      <c r="EA654" s="408" t="b">
        <f t="shared" si="519"/>
        <v>1</v>
      </c>
      <c r="EB654" s="136" t="b">
        <f t="shared" si="520"/>
        <v>1</v>
      </c>
      <c r="EC654" s="136" t="b">
        <f t="shared" si="521"/>
        <v>1</v>
      </c>
      <c r="ED654" s="408" t="b">
        <f t="shared" si="522"/>
        <v>1</v>
      </c>
      <c r="EE654" s="136" t="b">
        <f t="shared" si="523"/>
        <v>0</v>
      </c>
      <c r="EF654" s="136" t="b">
        <f t="shared" si="524"/>
        <v>0</v>
      </c>
      <c r="EG654" s="408" t="b">
        <f t="shared" si="525"/>
        <v>1</v>
      </c>
      <c r="EH654" s="136" t="b">
        <f t="shared" si="526"/>
        <v>0</v>
      </c>
      <c r="EI654" s="136" t="b">
        <f t="shared" si="527"/>
        <v>0</v>
      </c>
      <c r="EJ654" s="408" t="b">
        <f t="shared" si="528"/>
        <v>1</v>
      </c>
      <c r="EK654" s="136" t="b">
        <f t="shared" si="529"/>
        <v>0</v>
      </c>
      <c r="EL654" s="136" t="b">
        <f t="shared" si="530"/>
        <v>0</v>
      </c>
      <c r="EM654" s="408" t="b">
        <f t="shared" si="531"/>
        <v>1</v>
      </c>
      <c r="EN654" s="583"/>
      <c r="EO654" s="409"/>
      <c r="EP654" s="409"/>
      <c r="EQ654" s="409"/>
      <c r="ER654" s="409"/>
      <c r="ES654" s="409"/>
      <c r="ET654" s="409"/>
      <c r="EU654" s="409"/>
      <c r="EV654" s="409"/>
      <c r="EW654" s="409"/>
      <c r="EX654" s="409"/>
      <c r="EY654" s="409"/>
      <c r="EZ654" s="409"/>
      <c r="FA654" s="409"/>
      <c r="FB654" s="409"/>
      <c r="FC654" s="409"/>
      <c r="FD654" s="409"/>
      <c r="FE654" s="409"/>
      <c r="FF654" s="409"/>
      <c r="FG654" s="409"/>
      <c r="FH654" s="409"/>
      <c r="FI654" s="409"/>
      <c r="FJ654" s="409"/>
      <c r="FK654" s="409"/>
      <c r="FL654" s="409"/>
      <c r="FM654" s="409"/>
      <c r="FN654" s="409"/>
      <c r="FO654" s="409"/>
      <c r="FP654" s="409"/>
      <c r="FQ654" s="409"/>
      <c r="FR654" s="409"/>
      <c r="FS654" s="409"/>
      <c r="FT654" s="409"/>
      <c r="FU654" s="409"/>
      <c r="FV654" s="409"/>
      <c r="FW654" s="409"/>
      <c r="FX654" s="409"/>
      <c r="FY654" s="409"/>
      <c r="FZ654" s="409"/>
      <c r="GA654" s="409"/>
      <c r="GB654" s="409"/>
      <c r="GC654" s="409"/>
      <c r="GD654" s="409"/>
      <c r="GE654" s="409"/>
      <c r="GF654" s="409"/>
      <c r="GG654" s="409"/>
      <c r="GH654" s="409"/>
      <c r="GI654" s="409"/>
      <c r="GJ654" s="409"/>
      <c r="GK654" s="409"/>
      <c r="GL654" s="409"/>
      <c r="GM654" s="409"/>
      <c r="GN654" s="409"/>
      <c r="GO654" s="409"/>
      <c r="GP654" s="409"/>
      <c r="GQ654" s="409"/>
      <c r="GR654" s="409"/>
      <c r="GS654" s="409"/>
      <c r="GT654" s="409"/>
      <c r="GU654" s="409"/>
      <c r="GV654" s="409"/>
      <c r="GW654" s="409"/>
      <c r="GX654" s="409"/>
      <c r="GY654" s="409"/>
      <c r="GZ654" s="409"/>
      <c r="HA654" s="409"/>
      <c r="HB654" s="409"/>
      <c r="HC654" s="409"/>
      <c r="HD654" s="409"/>
      <c r="HE654" s="409"/>
      <c r="HF654" s="409"/>
      <c r="HG654" s="409"/>
      <c r="HH654" s="409"/>
      <c r="HI654" s="409"/>
      <c r="HJ654" s="409"/>
      <c r="HK654" s="409"/>
      <c r="HL654" s="409"/>
      <c r="HM654" s="409"/>
      <c r="HN654" s="409"/>
      <c r="HO654" s="409"/>
      <c r="HP654" s="409"/>
    </row>
    <row r="655" spans="1:224" s="408" customFormat="1">
      <c r="A655" s="525" t="s">
        <v>508</v>
      </c>
      <c r="B655" s="526" t="s">
        <v>1075</v>
      </c>
      <c r="C655" s="527">
        <v>237932</v>
      </c>
      <c r="D655" s="527">
        <v>6</v>
      </c>
      <c r="E655" s="395">
        <v>487</v>
      </c>
      <c r="F655" s="395">
        <v>463</v>
      </c>
      <c r="G655" s="395">
        <v>462</v>
      </c>
      <c r="H655" s="395">
        <v>402</v>
      </c>
      <c r="I655" s="472">
        <v>473</v>
      </c>
      <c r="J655" s="472">
        <v>475</v>
      </c>
      <c r="K655" s="394">
        <v>458</v>
      </c>
      <c r="L655" s="395">
        <v>483</v>
      </c>
      <c r="M655" s="395">
        <v>484</v>
      </c>
      <c r="N655" s="395">
        <v>492</v>
      </c>
      <c r="O655" s="396">
        <v>519</v>
      </c>
      <c r="P655" s="396">
        <v>510</v>
      </c>
      <c r="Q655" s="395">
        <v>460</v>
      </c>
      <c r="R655" s="395">
        <v>449</v>
      </c>
      <c r="S655" s="395">
        <v>445</v>
      </c>
      <c r="T655" s="395">
        <v>303</v>
      </c>
      <c r="U655" s="395">
        <v>368</v>
      </c>
      <c r="V655" s="472">
        <v>393</v>
      </c>
      <c r="W655" s="394">
        <v>0</v>
      </c>
      <c r="X655" s="395">
        <v>0</v>
      </c>
      <c r="Y655" s="395">
        <v>0</v>
      </c>
      <c r="Z655" s="395">
        <v>3</v>
      </c>
      <c r="AA655" s="396"/>
      <c r="AB655" s="396">
        <v>0</v>
      </c>
      <c r="AC655" s="395">
        <v>4</v>
      </c>
      <c r="AD655" s="395"/>
      <c r="AE655" s="395">
        <v>0</v>
      </c>
      <c r="AF655" s="395">
        <v>0</v>
      </c>
      <c r="AG655" s="395"/>
      <c r="AH655" s="472"/>
      <c r="AI655" s="489">
        <f t="shared" si="482"/>
        <v>458</v>
      </c>
      <c r="AJ655" s="397">
        <f t="shared" si="482"/>
        <v>483</v>
      </c>
      <c r="AK655" s="397">
        <f t="shared" si="482"/>
        <v>484</v>
      </c>
      <c r="AL655" s="397">
        <f t="shared" si="482"/>
        <v>489</v>
      </c>
      <c r="AM655" s="397">
        <f t="shared" si="482"/>
        <v>519</v>
      </c>
      <c r="AN655" s="397">
        <f t="shared" si="482"/>
        <v>510</v>
      </c>
      <c r="AO655" s="397">
        <f t="shared" si="488"/>
        <v>456</v>
      </c>
      <c r="AP655" s="397">
        <f t="shared" si="488"/>
        <v>449</v>
      </c>
      <c r="AQ655" s="397">
        <f t="shared" si="488"/>
        <v>445</v>
      </c>
      <c r="AR655" s="397">
        <f t="shared" si="488"/>
        <v>303</v>
      </c>
      <c r="AS655" s="397">
        <f t="shared" si="488"/>
        <v>368</v>
      </c>
      <c r="AT655" s="398">
        <f t="shared" si="488"/>
        <v>393</v>
      </c>
      <c r="AU655" s="379">
        <v>213</v>
      </c>
      <c r="AV655" s="395">
        <v>239</v>
      </c>
      <c r="AW655" s="472">
        <v>266</v>
      </c>
      <c r="AX655" s="400">
        <v>24</v>
      </c>
      <c r="AY655" s="395">
        <v>28</v>
      </c>
      <c r="AZ655" s="472">
        <v>29</v>
      </c>
      <c r="BA655" s="489">
        <f t="shared" si="494"/>
        <v>66</v>
      </c>
      <c r="BB655" s="397">
        <f t="shared" si="494"/>
        <v>101</v>
      </c>
      <c r="BC655" s="398">
        <f t="shared" si="494"/>
        <v>98</v>
      </c>
      <c r="BD655" s="401">
        <v>219</v>
      </c>
      <c r="BE655" s="402">
        <v>225</v>
      </c>
      <c r="BF655" s="472">
        <v>203</v>
      </c>
      <c r="BG655" s="403">
        <v>219</v>
      </c>
      <c r="BH655" s="402">
        <v>226</v>
      </c>
      <c r="BI655" s="472">
        <v>215</v>
      </c>
      <c r="BJ655" s="403">
        <v>15</v>
      </c>
      <c r="BK655" s="402">
        <v>11</v>
      </c>
      <c r="BL655" s="472">
        <v>13</v>
      </c>
      <c r="BM655" s="403">
        <v>94</v>
      </c>
      <c r="BN655" s="402">
        <v>80</v>
      </c>
      <c r="BO655" s="472">
        <v>73</v>
      </c>
      <c r="BP655" s="490">
        <f t="shared" si="497"/>
        <v>191</v>
      </c>
      <c r="BQ655" s="475">
        <f t="shared" si="497"/>
        <v>194</v>
      </c>
      <c r="BR655" s="405">
        <f t="shared" si="497"/>
        <v>167</v>
      </c>
      <c r="BS655" s="476"/>
      <c r="BT655" s="402"/>
      <c r="BU655" s="402"/>
      <c r="BV655" s="402"/>
      <c r="BW655" s="472"/>
      <c r="BX655" s="472"/>
      <c r="BY655" s="403"/>
      <c r="BZ655" s="402"/>
      <c r="CA655" s="402"/>
      <c r="CB655" s="402"/>
      <c r="CC655" s="402"/>
      <c r="CD655" s="402"/>
      <c r="CE655" s="402"/>
      <c r="CF655" s="472"/>
      <c r="CG655" s="403"/>
      <c r="CH655" s="399"/>
      <c r="CI655" s="402"/>
      <c r="CJ655" s="402"/>
      <c r="CK655" s="402"/>
      <c r="CL655" s="402"/>
      <c r="CM655" s="402"/>
      <c r="CN655" s="472"/>
      <c r="CO655" s="489" t="str">
        <f t="shared" si="500"/>
        <v/>
      </c>
      <c r="CP655" s="397" t="str">
        <f t="shared" si="500"/>
        <v/>
      </c>
      <c r="CQ655" s="397" t="str">
        <f t="shared" si="500"/>
        <v/>
      </c>
      <c r="CR655" s="397" t="str">
        <f t="shared" si="500"/>
        <v/>
      </c>
      <c r="CS655" s="397" t="str">
        <f t="shared" si="500"/>
        <v/>
      </c>
      <c r="CT655" s="397" t="str">
        <f t="shared" si="505"/>
        <v/>
      </c>
      <c r="CU655" s="397" t="str">
        <f t="shared" si="505"/>
        <v/>
      </c>
      <c r="CV655" s="491" t="str">
        <f t="shared" si="505"/>
        <v/>
      </c>
      <c r="CW655" s="379"/>
      <c r="CX655" s="399"/>
      <c r="CY655" s="472"/>
      <c r="CZ655" s="400"/>
      <c r="DA655" s="399"/>
      <c r="DB655" s="472"/>
      <c r="DC655" s="404" t="str">
        <f t="shared" si="508"/>
        <v/>
      </c>
      <c r="DD655" s="404" t="str">
        <f t="shared" si="508"/>
        <v/>
      </c>
      <c r="DE655" s="405" t="str">
        <f t="shared" si="508"/>
        <v/>
      </c>
      <c r="DF655" s="379"/>
      <c r="DG655" s="399"/>
      <c r="DH655" s="472"/>
      <c r="DI655" s="400"/>
      <c r="DJ655" s="399"/>
      <c r="DK655" s="472"/>
      <c r="DL655" s="400"/>
      <c r="DM655" s="399"/>
      <c r="DN655" s="472"/>
      <c r="DO655" s="400"/>
      <c r="DP655" s="399"/>
      <c r="DQ655" s="472"/>
      <c r="DR655" s="404" t="str">
        <f t="shared" si="511"/>
        <v/>
      </c>
      <c r="DS655" s="404" t="str">
        <f t="shared" si="511"/>
        <v/>
      </c>
      <c r="DT655" s="405" t="str">
        <f t="shared" si="511"/>
        <v/>
      </c>
      <c r="DU655" s="28"/>
      <c r="DV655" s="406" t="b">
        <f t="shared" si="514"/>
        <v>1</v>
      </c>
      <c r="DW655" s="136" t="b">
        <f t="shared" si="515"/>
        <v>1</v>
      </c>
      <c r="DX655" s="408" t="b">
        <f t="shared" si="516"/>
        <v>1</v>
      </c>
      <c r="DY655" s="136" t="b">
        <f t="shared" si="517"/>
        <v>1</v>
      </c>
      <c r="DZ655" s="136" t="b">
        <f t="shared" si="518"/>
        <v>1</v>
      </c>
      <c r="EA655" s="408" t="b">
        <f t="shared" si="519"/>
        <v>1</v>
      </c>
      <c r="EB655" s="136" t="b">
        <f t="shared" si="520"/>
        <v>1</v>
      </c>
      <c r="EC655" s="136" t="b">
        <f t="shared" si="521"/>
        <v>1</v>
      </c>
      <c r="ED655" s="408" t="b">
        <f t="shared" si="522"/>
        <v>1</v>
      </c>
      <c r="EE655" s="136" t="b">
        <f t="shared" si="523"/>
        <v>0</v>
      </c>
      <c r="EF655" s="136" t="b">
        <f t="shared" si="524"/>
        <v>0</v>
      </c>
      <c r="EG655" s="408" t="b">
        <f t="shared" si="525"/>
        <v>1</v>
      </c>
      <c r="EH655" s="136" t="b">
        <f t="shared" si="526"/>
        <v>0</v>
      </c>
      <c r="EI655" s="136" t="b">
        <f t="shared" si="527"/>
        <v>0</v>
      </c>
      <c r="EJ655" s="408" t="b">
        <f t="shared" si="528"/>
        <v>1</v>
      </c>
      <c r="EK655" s="136" t="b">
        <f t="shared" si="529"/>
        <v>0</v>
      </c>
      <c r="EL655" s="136" t="b">
        <f t="shared" si="530"/>
        <v>0</v>
      </c>
      <c r="EM655" s="408" t="b">
        <f t="shared" si="531"/>
        <v>1</v>
      </c>
      <c r="EN655" s="583"/>
      <c r="EO655" s="409"/>
      <c r="EP655" s="409"/>
      <c r="EQ655" s="409"/>
      <c r="ER655" s="409"/>
      <c r="ES655" s="409"/>
      <c r="ET655" s="409"/>
      <c r="EU655" s="409"/>
      <c r="EV655" s="409"/>
      <c r="EW655" s="409"/>
      <c r="EX655" s="409"/>
      <c r="EY655" s="409"/>
      <c r="EZ655" s="409"/>
      <c r="FA655" s="409"/>
      <c r="FB655" s="409"/>
      <c r="FC655" s="409"/>
      <c r="FD655" s="409"/>
      <c r="FE655" s="409"/>
      <c r="FF655" s="409"/>
      <c r="FG655" s="409"/>
      <c r="FH655" s="409"/>
      <c r="FI655" s="409"/>
      <c r="FJ655" s="409"/>
      <c r="FK655" s="409"/>
      <c r="FL655" s="409"/>
      <c r="FM655" s="409"/>
      <c r="FN655" s="409"/>
      <c r="FO655" s="409"/>
      <c r="FP655" s="409"/>
      <c r="FQ655" s="409"/>
      <c r="FR655" s="409"/>
      <c r="FS655" s="409"/>
      <c r="FT655" s="409"/>
      <c r="FU655" s="409"/>
      <c r="FV655" s="409"/>
      <c r="FW655" s="409"/>
      <c r="FX655" s="409"/>
      <c r="FY655" s="409"/>
      <c r="FZ655" s="409"/>
      <c r="GA655" s="409"/>
      <c r="GB655" s="409"/>
      <c r="GC655" s="409"/>
      <c r="GD655" s="409"/>
      <c r="GE655" s="409"/>
      <c r="GF655" s="409"/>
      <c r="GG655" s="409"/>
      <c r="GH655" s="409"/>
      <c r="GI655" s="409"/>
      <c r="GJ655" s="409"/>
      <c r="GK655" s="409"/>
      <c r="GL655" s="409"/>
      <c r="GM655" s="409"/>
      <c r="GN655" s="409"/>
      <c r="GO655" s="409"/>
      <c r="GP655" s="409"/>
      <c r="GQ655" s="409"/>
      <c r="GR655" s="409"/>
      <c r="GS655" s="409"/>
      <c r="GT655" s="409"/>
      <c r="GU655" s="409"/>
      <c r="GV655" s="409"/>
      <c r="GW655" s="409"/>
      <c r="GX655" s="409"/>
      <c r="GY655" s="409"/>
      <c r="GZ655" s="409"/>
      <c r="HA655" s="409"/>
      <c r="HB655" s="409"/>
      <c r="HC655" s="409"/>
      <c r="HD655" s="409"/>
      <c r="HE655" s="409"/>
      <c r="HF655" s="409"/>
      <c r="HG655" s="409"/>
      <c r="HH655" s="409"/>
      <c r="HI655" s="409"/>
      <c r="HJ655" s="409"/>
      <c r="HK655" s="409"/>
      <c r="HL655" s="409"/>
      <c r="HM655" s="409"/>
      <c r="HN655" s="409"/>
      <c r="HO655" s="409"/>
      <c r="HP655" s="409"/>
    </row>
    <row r="656" spans="1:224" s="407" customFormat="1">
      <c r="A656" s="525" t="s">
        <v>508</v>
      </c>
      <c r="B656" s="526" t="s">
        <v>34</v>
      </c>
      <c r="C656" s="527">
        <v>237899</v>
      </c>
      <c r="D656" s="527">
        <v>6</v>
      </c>
      <c r="E656" s="395">
        <v>433</v>
      </c>
      <c r="F656" s="395">
        <v>428</v>
      </c>
      <c r="G656" s="395">
        <v>398</v>
      </c>
      <c r="H656" s="395">
        <v>381</v>
      </c>
      <c r="I656" s="472">
        <v>415</v>
      </c>
      <c r="J656" s="472">
        <v>391</v>
      </c>
      <c r="K656" s="394">
        <v>380</v>
      </c>
      <c r="L656" s="395">
        <v>410</v>
      </c>
      <c r="M656" s="395">
        <v>412</v>
      </c>
      <c r="N656" s="395">
        <v>400</v>
      </c>
      <c r="O656" s="396">
        <v>393</v>
      </c>
      <c r="P656" s="396">
        <v>379</v>
      </c>
      <c r="Q656" s="395">
        <v>351</v>
      </c>
      <c r="R656" s="395">
        <v>405</v>
      </c>
      <c r="S656" s="395">
        <v>367</v>
      </c>
      <c r="T656" s="395">
        <v>351</v>
      </c>
      <c r="U656" s="395">
        <v>392</v>
      </c>
      <c r="V656" s="472">
        <v>372</v>
      </c>
      <c r="W656" s="394"/>
      <c r="X656" s="395">
        <v>0</v>
      </c>
      <c r="Y656" s="395">
        <v>0</v>
      </c>
      <c r="Z656" s="395">
        <v>0</v>
      </c>
      <c r="AA656" s="396"/>
      <c r="AB656" s="396">
        <v>0</v>
      </c>
      <c r="AC656" s="395">
        <v>0</v>
      </c>
      <c r="AD656" s="395">
        <v>0</v>
      </c>
      <c r="AE656" s="395">
        <v>0</v>
      </c>
      <c r="AF656" s="395">
        <v>0</v>
      </c>
      <c r="AG656" s="395">
        <v>0</v>
      </c>
      <c r="AH656" s="472">
        <v>0</v>
      </c>
      <c r="AI656" s="489">
        <f t="shared" si="482"/>
        <v>380</v>
      </c>
      <c r="AJ656" s="397">
        <f t="shared" si="482"/>
        <v>410</v>
      </c>
      <c r="AK656" s="397">
        <f t="shared" si="482"/>
        <v>412</v>
      </c>
      <c r="AL656" s="397">
        <f t="shared" si="482"/>
        <v>400</v>
      </c>
      <c r="AM656" s="397">
        <f t="shared" si="482"/>
        <v>393</v>
      </c>
      <c r="AN656" s="397">
        <f t="shared" si="482"/>
        <v>379</v>
      </c>
      <c r="AO656" s="397">
        <f t="shared" si="488"/>
        <v>351</v>
      </c>
      <c r="AP656" s="397">
        <f t="shared" si="488"/>
        <v>405</v>
      </c>
      <c r="AQ656" s="397">
        <f t="shared" si="488"/>
        <v>367</v>
      </c>
      <c r="AR656" s="397">
        <f t="shared" si="488"/>
        <v>351</v>
      </c>
      <c r="AS656" s="397">
        <f t="shared" si="488"/>
        <v>392</v>
      </c>
      <c r="AT656" s="398">
        <f t="shared" si="488"/>
        <v>372</v>
      </c>
      <c r="AU656" s="379">
        <v>182</v>
      </c>
      <c r="AV656" s="395">
        <v>182</v>
      </c>
      <c r="AW656" s="472">
        <v>181</v>
      </c>
      <c r="AX656" s="400">
        <v>31</v>
      </c>
      <c r="AY656" s="395">
        <v>35</v>
      </c>
      <c r="AZ656" s="472">
        <v>31</v>
      </c>
      <c r="BA656" s="489">
        <f t="shared" si="494"/>
        <v>138</v>
      </c>
      <c r="BB656" s="397">
        <f t="shared" si="494"/>
        <v>175</v>
      </c>
      <c r="BC656" s="398">
        <f t="shared" si="494"/>
        <v>160</v>
      </c>
      <c r="BD656" s="401">
        <v>92</v>
      </c>
      <c r="BE656" s="402">
        <v>114</v>
      </c>
      <c r="BF656" s="472">
        <v>102</v>
      </c>
      <c r="BG656" s="403">
        <v>110</v>
      </c>
      <c r="BH656" s="402">
        <v>126</v>
      </c>
      <c r="BI656" s="472">
        <v>143</v>
      </c>
      <c r="BJ656" s="403">
        <v>30</v>
      </c>
      <c r="BK656" s="485">
        <v>56</v>
      </c>
      <c r="BL656" s="472">
        <v>25</v>
      </c>
      <c r="BM656" s="403">
        <v>77</v>
      </c>
      <c r="BN656" s="402">
        <v>68</v>
      </c>
      <c r="BO656" s="472">
        <v>71</v>
      </c>
      <c r="BP656" s="490">
        <f t="shared" si="497"/>
        <v>194</v>
      </c>
      <c r="BQ656" s="475">
        <f t="shared" si="497"/>
        <v>141</v>
      </c>
      <c r="BR656" s="405">
        <f t="shared" si="497"/>
        <v>153</v>
      </c>
      <c r="BS656" s="476"/>
      <c r="BT656" s="402"/>
      <c r="BU656" s="402"/>
      <c r="BV656" s="402"/>
      <c r="BW656" s="472"/>
      <c r="BX656" s="472"/>
      <c r="BY656" s="403"/>
      <c r="BZ656" s="402"/>
      <c r="CA656" s="402"/>
      <c r="CB656" s="402"/>
      <c r="CC656" s="402"/>
      <c r="CD656" s="402"/>
      <c r="CE656" s="402"/>
      <c r="CF656" s="472"/>
      <c r="CG656" s="403"/>
      <c r="CH656" s="399"/>
      <c r="CI656" s="402"/>
      <c r="CJ656" s="402"/>
      <c r="CK656" s="402"/>
      <c r="CL656" s="402"/>
      <c r="CM656" s="402"/>
      <c r="CN656" s="472"/>
      <c r="CO656" s="489" t="str">
        <f t="shared" si="500"/>
        <v/>
      </c>
      <c r="CP656" s="397" t="str">
        <f t="shared" si="500"/>
        <v/>
      </c>
      <c r="CQ656" s="397" t="str">
        <f t="shared" si="500"/>
        <v/>
      </c>
      <c r="CR656" s="397" t="str">
        <f t="shared" si="500"/>
        <v/>
      </c>
      <c r="CS656" s="397" t="str">
        <f t="shared" si="500"/>
        <v/>
      </c>
      <c r="CT656" s="397" t="str">
        <f t="shared" si="505"/>
        <v/>
      </c>
      <c r="CU656" s="397" t="str">
        <f t="shared" si="505"/>
        <v/>
      </c>
      <c r="CV656" s="491" t="str">
        <f t="shared" si="505"/>
        <v/>
      </c>
      <c r="CW656" s="379"/>
      <c r="CX656" s="399"/>
      <c r="CY656" s="472"/>
      <c r="CZ656" s="400"/>
      <c r="DA656" s="399"/>
      <c r="DB656" s="472"/>
      <c r="DC656" s="404" t="str">
        <f t="shared" si="508"/>
        <v/>
      </c>
      <c r="DD656" s="404" t="str">
        <f t="shared" si="508"/>
        <v/>
      </c>
      <c r="DE656" s="405" t="str">
        <f t="shared" si="508"/>
        <v/>
      </c>
      <c r="DF656" s="379"/>
      <c r="DG656" s="399"/>
      <c r="DH656" s="472"/>
      <c r="DI656" s="400"/>
      <c r="DJ656" s="399"/>
      <c r="DK656" s="472"/>
      <c r="DL656" s="400"/>
      <c r="DM656" s="399"/>
      <c r="DN656" s="472"/>
      <c r="DO656" s="400"/>
      <c r="DP656" s="399"/>
      <c r="DQ656" s="472"/>
      <c r="DR656" s="404" t="str">
        <f t="shared" si="511"/>
        <v/>
      </c>
      <c r="DS656" s="404" t="str">
        <f t="shared" si="511"/>
        <v/>
      </c>
      <c r="DT656" s="405" t="str">
        <f t="shared" si="511"/>
        <v/>
      </c>
      <c r="DU656" s="28"/>
      <c r="DV656" s="406" t="b">
        <f t="shared" si="514"/>
        <v>1</v>
      </c>
      <c r="DW656" s="136" t="b">
        <f t="shared" si="515"/>
        <v>1</v>
      </c>
      <c r="DX656" s="408" t="b">
        <f t="shared" si="516"/>
        <v>1</v>
      </c>
      <c r="DY656" s="136" t="b">
        <f t="shared" si="517"/>
        <v>1</v>
      </c>
      <c r="DZ656" s="136" t="b">
        <f t="shared" si="518"/>
        <v>1</v>
      </c>
      <c r="EA656" s="408" t="b">
        <f t="shared" si="519"/>
        <v>1</v>
      </c>
      <c r="EB656" s="136" t="b">
        <f t="shared" si="520"/>
        <v>1</v>
      </c>
      <c r="EC656" s="136" t="b">
        <f t="shared" si="521"/>
        <v>1</v>
      </c>
      <c r="ED656" s="408" t="b">
        <f t="shared" si="522"/>
        <v>1</v>
      </c>
      <c r="EE656" s="136" t="b">
        <f t="shared" si="523"/>
        <v>0</v>
      </c>
      <c r="EF656" s="136" t="b">
        <f t="shared" si="524"/>
        <v>0</v>
      </c>
      <c r="EG656" s="408" t="b">
        <f t="shared" si="525"/>
        <v>1</v>
      </c>
      <c r="EH656" s="136" t="b">
        <f t="shared" si="526"/>
        <v>0</v>
      </c>
      <c r="EI656" s="136" t="b">
        <f t="shared" si="527"/>
        <v>0</v>
      </c>
      <c r="EJ656" s="408" t="b">
        <f t="shared" si="528"/>
        <v>1</v>
      </c>
      <c r="EK656" s="136" t="b">
        <f t="shared" si="529"/>
        <v>0</v>
      </c>
      <c r="EL656" s="136" t="b">
        <f t="shared" si="530"/>
        <v>0</v>
      </c>
      <c r="EM656" s="408" t="b">
        <f t="shared" si="531"/>
        <v>1</v>
      </c>
      <c r="EN656" s="583"/>
      <c r="EO656" s="409"/>
      <c r="EP656" s="409"/>
      <c r="EQ656" s="409"/>
      <c r="ER656" s="409"/>
      <c r="ES656" s="409"/>
      <c r="ET656" s="409"/>
      <c r="EU656" s="409"/>
      <c r="EV656" s="409"/>
      <c r="EW656" s="409"/>
      <c r="EX656" s="409"/>
      <c r="EY656" s="409"/>
      <c r="EZ656" s="409"/>
      <c r="FA656" s="409"/>
      <c r="FB656" s="409"/>
      <c r="FC656" s="409"/>
      <c r="FD656" s="409"/>
      <c r="FE656" s="409"/>
      <c r="FF656" s="409"/>
      <c r="FG656" s="409"/>
      <c r="FH656" s="409"/>
      <c r="FI656" s="409"/>
      <c r="FJ656" s="409"/>
      <c r="FK656" s="409"/>
      <c r="FL656" s="409"/>
      <c r="FM656" s="409"/>
      <c r="FN656" s="409"/>
      <c r="FO656" s="409"/>
      <c r="FP656" s="409"/>
      <c r="FQ656" s="409"/>
      <c r="FR656" s="409"/>
      <c r="FS656" s="409"/>
      <c r="FT656" s="409"/>
      <c r="FU656" s="409"/>
      <c r="FV656" s="409"/>
      <c r="FW656" s="409"/>
      <c r="FX656" s="409"/>
      <c r="FY656" s="409"/>
      <c r="FZ656" s="409"/>
      <c r="GA656" s="409"/>
      <c r="GB656" s="409"/>
      <c r="GC656" s="409"/>
      <c r="GD656" s="409"/>
      <c r="GE656" s="409"/>
      <c r="GF656" s="409"/>
      <c r="GG656" s="409"/>
      <c r="GH656" s="409"/>
      <c r="GI656" s="409"/>
      <c r="GJ656" s="409"/>
      <c r="GK656" s="409"/>
      <c r="GL656" s="409"/>
      <c r="GM656" s="409"/>
      <c r="GN656" s="409"/>
      <c r="GO656" s="409"/>
      <c r="GP656" s="409"/>
      <c r="GQ656" s="409"/>
      <c r="GR656" s="409"/>
      <c r="GS656" s="409"/>
      <c r="GT656" s="409"/>
      <c r="GU656" s="409"/>
      <c r="GV656" s="409"/>
      <c r="GW656" s="409"/>
      <c r="GX656" s="409"/>
      <c r="GY656" s="409"/>
      <c r="GZ656" s="409"/>
      <c r="HA656" s="409"/>
      <c r="HB656" s="409"/>
      <c r="HC656" s="409"/>
      <c r="HD656" s="409"/>
      <c r="HE656" s="409"/>
      <c r="HF656" s="409"/>
      <c r="HG656" s="409"/>
      <c r="HH656" s="409"/>
      <c r="HI656" s="409"/>
      <c r="HJ656" s="409"/>
      <c r="HK656" s="409"/>
      <c r="HL656" s="409"/>
      <c r="HM656" s="409"/>
      <c r="HN656" s="409"/>
      <c r="HO656" s="409"/>
      <c r="HP656" s="409"/>
    </row>
    <row r="657" spans="1:224" s="408" customFormat="1">
      <c r="A657" s="525" t="s">
        <v>508</v>
      </c>
      <c r="B657" s="526" t="s">
        <v>35</v>
      </c>
      <c r="C657" s="527">
        <v>237950</v>
      </c>
      <c r="D657" s="527">
        <v>6</v>
      </c>
      <c r="E657" s="395">
        <v>274</v>
      </c>
      <c r="F657" s="395">
        <v>261</v>
      </c>
      <c r="G657" s="395">
        <v>254</v>
      </c>
      <c r="H657" s="395">
        <v>182</v>
      </c>
      <c r="I657" s="472">
        <v>212</v>
      </c>
      <c r="J657" s="472">
        <v>253</v>
      </c>
      <c r="K657" s="394">
        <v>274</v>
      </c>
      <c r="L657" s="522">
        <v>438</v>
      </c>
      <c r="M657" s="395">
        <v>257</v>
      </c>
      <c r="N657" s="395">
        <v>256</v>
      </c>
      <c r="O657" s="396">
        <v>257</v>
      </c>
      <c r="P657" s="549">
        <v>441</v>
      </c>
      <c r="Q657" s="395">
        <v>242</v>
      </c>
      <c r="R657" s="395">
        <v>239</v>
      </c>
      <c r="S657" s="395">
        <v>253</v>
      </c>
      <c r="T657" s="395">
        <v>178</v>
      </c>
      <c r="U657" s="395">
        <v>209</v>
      </c>
      <c r="V657" s="472">
        <v>249</v>
      </c>
      <c r="W657" s="394"/>
      <c r="X657" s="395">
        <v>0</v>
      </c>
      <c r="Y657" s="395">
        <v>0</v>
      </c>
      <c r="Z657" s="395">
        <v>0</v>
      </c>
      <c r="AA657" s="396"/>
      <c r="AB657" s="396"/>
      <c r="AC657" s="395">
        <v>0</v>
      </c>
      <c r="AD657" s="395">
        <v>0</v>
      </c>
      <c r="AE657" s="395">
        <v>0</v>
      </c>
      <c r="AF657" s="395">
        <v>0</v>
      </c>
      <c r="AG657" s="395">
        <v>0</v>
      </c>
      <c r="AH657" s="472">
        <v>0</v>
      </c>
      <c r="AI657" s="489">
        <f t="shared" si="482"/>
        <v>274</v>
      </c>
      <c r="AJ657" s="397">
        <f t="shared" si="482"/>
        <v>438</v>
      </c>
      <c r="AK657" s="397">
        <f t="shared" si="482"/>
        <v>257</v>
      </c>
      <c r="AL657" s="397">
        <f t="shared" si="482"/>
        <v>256</v>
      </c>
      <c r="AM657" s="397">
        <f t="shared" si="482"/>
        <v>257</v>
      </c>
      <c r="AN657" s="397">
        <f t="shared" si="482"/>
        <v>441</v>
      </c>
      <c r="AO657" s="397">
        <f t="shared" si="488"/>
        <v>242</v>
      </c>
      <c r="AP657" s="397">
        <f t="shared" si="488"/>
        <v>239</v>
      </c>
      <c r="AQ657" s="397">
        <f t="shared" si="488"/>
        <v>253</v>
      </c>
      <c r="AR657" s="397">
        <f t="shared" si="488"/>
        <v>178</v>
      </c>
      <c r="AS657" s="397">
        <f t="shared" si="488"/>
        <v>209</v>
      </c>
      <c r="AT657" s="398">
        <f t="shared" si="488"/>
        <v>249</v>
      </c>
      <c r="AU657" s="379">
        <v>98</v>
      </c>
      <c r="AV657" s="395">
        <v>118</v>
      </c>
      <c r="AW657" s="472">
        <v>116</v>
      </c>
      <c r="AX657" s="400">
        <v>28</v>
      </c>
      <c r="AY657" s="395">
        <v>35</v>
      </c>
      <c r="AZ657" s="472">
        <v>39</v>
      </c>
      <c r="BA657" s="489">
        <f t="shared" si="494"/>
        <v>52</v>
      </c>
      <c r="BB657" s="397">
        <f t="shared" si="494"/>
        <v>56</v>
      </c>
      <c r="BC657" s="398">
        <f t="shared" si="494"/>
        <v>94</v>
      </c>
      <c r="BD657" s="401">
        <v>120</v>
      </c>
      <c r="BE657" s="402">
        <v>159</v>
      </c>
      <c r="BF657" s="472">
        <v>89</v>
      </c>
      <c r="BG657" s="403">
        <v>134</v>
      </c>
      <c r="BH657" s="402">
        <v>131</v>
      </c>
      <c r="BI657" s="472">
        <v>109</v>
      </c>
      <c r="BJ657" s="403">
        <v>6</v>
      </c>
      <c r="BK657" s="402">
        <v>5</v>
      </c>
      <c r="BL657" s="472">
        <v>3</v>
      </c>
      <c r="BM657" s="403">
        <v>94</v>
      </c>
      <c r="BN657" s="402">
        <v>117</v>
      </c>
      <c r="BO657" s="472">
        <v>86</v>
      </c>
      <c r="BP657" s="490">
        <f t="shared" si="497"/>
        <v>37</v>
      </c>
      <c r="BQ657" s="475">
        <f t="shared" si="497"/>
        <v>160</v>
      </c>
      <c r="BR657" s="405">
        <f t="shared" si="497"/>
        <v>64</v>
      </c>
      <c r="BS657" s="476"/>
      <c r="BT657" s="402"/>
      <c r="BU657" s="402"/>
      <c r="BV657" s="402"/>
      <c r="BW657" s="472"/>
      <c r="BX657" s="472"/>
      <c r="BY657" s="403"/>
      <c r="BZ657" s="402"/>
      <c r="CA657" s="402"/>
      <c r="CB657" s="402"/>
      <c r="CC657" s="402"/>
      <c r="CD657" s="402"/>
      <c r="CE657" s="402"/>
      <c r="CF657" s="472"/>
      <c r="CG657" s="403"/>
      <c r="CH657" s="399"/>
      <c r="CI657" s="402"/>
      <c r="CJ657" s="402"/>
      <c r="CK657" s="402"/>
      <c r="CL657" s="402"/>
      <c r="CM657" s="402"/>
      <c r="CN657" s="472"/>
      <c r="CO657" s="489" t="str">
        <f t="shared" si="500"/>
        <v/>
      </c>
      <c r="CP657" s="397" t="str">
        <f t="shared" si="500"/>
        <v/>
      </c>
      <c r="CQ657" s="397" t="str">
        <f t="shared" si="500"/>
        <v/>
      </c>
      <c r="CR657" s="397" t="str">
        <f t="shared" si="500"/>
        <v/>
      </c>
      <c r="CS657" s="397" t="str">
        <f t="shared" si="500"/>
        <v/>
      </c>
      <c r="CT657" s="397" t="str">
        <f t="shared" si="505"/>
        <v/>
      </c>
      <c r="CU657" s="397" t="str">
        <f t="shared" si="505"/>
        <v/>
      </c>
      <c r="CV657" s="491" t="str">
        <f t="shared" si="505"/>
        <v/>
      </c>
      <c r="CW657" s="379"/>
      <c r="CX657" s="399"/>
      <c r="CY657" s="472"/>
      <c r="CZ657" s="400"/>
      <c r="DA657" s="399"/>
      <c r="DB657" s="472"/>
      <c r="DC657" s="404" t="str">
        <f t="shared" si="508"/>
        <v/>
      </c>
      <c r="DD657" s="404" t="str">
        <f t="shared" si="508"/>
        <v/>
      </c>
      <c r="DE657" s="405" t="str">
        <f t="shared" si="508"/>
        <v/>
      </c>
      <c r="DF657" s="379"/>
      <c r="DG657" s="399"/>
      <c r="DH657" s="472"/>
      <c r="DI657" s="400"/>
      <c r="DJ657" s="399"/>
      <c r="DK657" s="472"/>
      <c r="DL657" s="400"/>
      <c r="DM657" s="399"/>
      <c r="DN657" s="472"/>
      <c r="DO657" s="400"/>
      <c r="DP657" s="399"/>
      <c r="DQ657" s="472"/>
      <c r="DR657" s="404" t="str">
        <f t="shared" si="511"/>
        <v/>
      </c>
      <c r="DS657" s="404" t="str">
        <f t="shared" si="511"/>
        <v/>
      </c>
      <c r="DT657" s="405" t="str">
        <f t="shared" si="511"/>
        <v/>
      </c>
      <c r="DU657" s="28"/>
      <c r="DV657" s="406" t="b">
        <f t="shared" si="514"/>
        <v>1</v>
      </c>
      <c r="DW657" s="136" t="b">
        <f t="shared" si="515"/>
        <v>1</v>
      </c>
      <c r="DX657" s="408" t="b">
        <f t="shared" si="516"/>
        <v>1</v>
      </c>
      <c r="DY657" s="136" t="b">
        <f t="shared" si="517"/>
        <v>1</v>
      </c>
      <c r="DZ657" s="136" t="b">
        <f t="shared" si="518"/>
        <v>1</v>
      </c>
      <c r="EA657" s="408" t="b">
        <f t="shared" si="519"/>
        <v>1</v>
      </c>
      <c r="EB657" s="136" t="b">
        <f t="shared" si="520"/>
        <v>1</v>
      </c>
      <c r="EC657" s="136" t="b">
        <f t="shared" si="521"/>
        <v>1</v>
      </c>
      <c r="ED657" s="408" t="b">
        <f t="shared" si="522"/>
        <v>1</v>
      </c>
      <c r="EE657" s="136" t="b">
        <f t="shared" si="523"/>
        <v>0</v>
      </c>
      <c r="EF657" s="136" t="b">
        <f t="shared" si="524"/>
        <v>0</v>
      </c>
      <c r="EG657" s="408" t="b">
        <f t="shared" si="525"/>
        <v>1</v>
      </c>
      <c r="EH657" s="136" t="b">
        <f t="shared" si="526"/>
        <v>0</v>
      </c>
      <c r="EI657" s="136" t="b">
        <f t="shared" si="527"/>
        <v>0</v>
      </c>
      <c r="EJ657" s="408" t="b">
        <f t="shared" si="528"/>
        <v>1</v>
      </c>
      <c r="EK657" s="136" t="b">
        <f t="shared" si="529"/>
        <v>0</v>
      </c>
      <c r="EL657" s="136" t="b">
        <f t="shared" si="530"/>
        <v>0</v>
      </c>
      <c r="EM657" s="408" t="b">
        <f t="shared" si="531"/>
        <v>1</v>
      </c>
      <c r="EN657" s="583"/>
      <c r="EO657" s="409"/>
      <c r="EP657" s="409"/>
      <c r="EQ657" s="409"/>
      <c r="ER657" s="409"/>
      <c r="ES657" s="409"/>
      <c r="ET657" s="409"/>
      <c r="EU657" s="409"/>
      <c r="EV657" s="409"/>
      <c r="EW657" s="409"/>
      <c r="EX657" s="409"/>
      <c r="EY657" s="409"/>
      <c r="EZ657" s="409"/>
      <c r="FA657" s="409"/>
      <c r="FB657" s="409"/>
      <c r="FC657" s="409"/>
      <c r="FD657" s="409"/>
      <c r="FE657" s="409"/>
      <c r="FF657" s="409"/>
      <c r="FG657" s="409"/>
      <c r="FH657" s="409"/>
      <c r="FI657" s="409"/>
      <c r="FJ657" s="409"/>
      <c r="FK657" s="409"/>
      <c r="FL657" s="409"/>
      <c r="FM657" s="409"/>
      <c r="FN657" s="409"/>
      <c r="FO657" s="409"/>
      <c r="FP657" s="409"/>
      <c r="FQ657" s="409"/>
      <c r="FR657" s="409"/>
      <c r="FS657" s="409"/>
      <c r="FT657" s="409"/>
      <c r="FU657" s="409"/>
      <c r="FV657" s="409"/>
      <c r="FW657" s="409"/>
      <c r="FX657" s="409"/>
      <c r="FY657" s="409"/>
      <c r="FZ657" s="409"/>
      <c r="GA657" s="409"/>
      <c r="GB657" s="409"/>
      <c r="GC657" s="409"/>
      <c r="GD657" s="409"/>
      <c r="GE657" s="409"/>
      <c r="GF657" s="409"/>
      <c r="GG657" s="409"/>
      <c r="GH657" s="409"/>
      <c r="GI657" s="409"/>
      <c r="GJ657" s="409"/>
      <c r="GK657" s="409"/>
      <c r="GL657" s="409"/>
      <c r="GM657" s="409"/>
      <c r="GN657" s="409"/>
      <c r="GO657" s="409"/>
      <c r="GP657" s="409"/>
      <c r="GQ657" s="409"/>
      <c r="GR657" s="409"/>
      <c r="GS657" s="409"/>
      <c r="GT657" s="409"/>
      <c r="GU657" s="409"/>
      <c r="GV657" s="409"/>
      <c r="GW657" s="409"/>
      <c r="GX657" s="409"/>
      <c r="GY657" s="409"/>
      <c r="GZ657" s="409"/>
      <c r="HA657" s="409"/>
      <c r="HB657" s="409"/>
      <c r="HC657" s="409"/>
      <c r="HD657" s="409"/>
      <c r="HE657" s="409"/>
      <c r="HF657" s="409"/>
      <c r="HG657" s="409"/>
      <c r="HH657" s="409"/>
      <c r="HI657" s="409"/>
      <c r="HJ657" s="409"/>
      <c r="HK657" s="409"/>
      <c r="HL657" s="409"/>
      <c r="HM657" s="409"/>
      <c r="HN657" s="409"/>
      <c r="HO657" s="409"/>
      <c r="HP657" s="409"/>
    </row>
    <row r="658" spans="1:224" s="408" customFormat="1">
      <c r="A658" s="525" t="s">
        <v>508</v>
      </c>
      <c r="B658" s="526" t="s">
        <v>36</v>
      </c>
      <c r="C658" s="527">
        <v>237686</v>
      </c>
      <c r="D658" s="527">
        <v>7</v>
      </c>
      <c r="E658" s="395"/>
      <c r="F658" s="395"/>
      <c r="G658" s="395"/>
      <c r="H658" s="395"/>
      <c r="I658" s="472"/>
      <c r="J658" s="472"/>
      <c r="K658" s="394"/>
      <c r="L658" s="395"/>
      <c r="M658" s="395"/>
      <c r="N658" s="395"/>
      <c r="O658" s="396"/>
      <c r="P658" s="396"/>
      <c r="Q658" s="395"/>
      <c r="R658" s="395"/>
      <c r="S658" s="395"/>
      <c r="T658" s="395"/>
      <c r="U658" s="395"/>
      <c r="V658" s="472"/>
      <c r="W658" s="394"/>
      <c r="X658" s="395"/>
      <c r="Y658" s="395"/>
      <c r="Z658" s="395"/>
      <c r="AA658" s="396"/>
      <c r="AB658" s="396"/>
      <c r="AC658" s="395"/>
      <c r="AD658" s="395"/>
      <c r="AE658" s="395"/>
      <c r="AF658" s="395"/>
      <c r="AG658" s="395"/>
      <c r="AH658" s="472"/>
      <c r="AI658" s="489" t="str">
        <f t="shared" si="482"/>
        <v xml:space="preserve"> </v>
      </c>
      <c r="AJ658" s="397" t="str">
        <f t="shared" si="482"/>
        <v xml:space="preserve"> </v>
      </c>
      <c r="AK658" s="397" t="str">
        <f t="shared" si="482"/>
        <v xml:space="preserve"> </v>
      </c>
      <c r="AL658" s="397" t="str">
        <f t="shared" si="482"/>
        <v xml:space="preserve"> </v>
      </c>
      <c r="AM658" s="397" t="str">
        <f t="shared" si="482"/>
        <v xml:space="preserve"> </v>
      </c>
      <c r="AN658" s="397" t="str">
        <f t="shared" si="482"/>
        <v xml:space="preserve"> </v>
      </c>
      <c r="AO658" s="397" t="str">
        <f t="shared" si="488"/>
        <v xml:space="preserve"> </v>
      </c>
      <c r="AP658" s="397" t="str">
        <f t="shared" si="488"/>
        <v xml:space="preserve"> </v>
      </c>
      <c r="AQ658" s="397" t="str">
        <f t="shared" si="488"/>
        <v xml:space="preserve"> </v>
      </c>
      <c r="AR658" s="397" t="str">
        <f t="shared" si="488"/>
        <v xml:space="preserve"> </v>
      </c>
      <c r="AS658" s="397" t="str">
        <f t="shared" si="488"/>
        <v xml:space="preserve"> </v>
      </c>
      <c r="AT658" s="398" t="str">
        <f t="shared" si="488"/>
        <v xml:space="preserve"> </v>
      </c>
      <c r="AU658" s="379"/>
      <c r="AV658" s="395"/>
      <c r="AW658" s="472"/>
      <c r="AX658" s="400"/>
      <c r="AY658" s="395"/>
      <c r="AZ658" s="472"/>
      <c r="BA658" s="489" t="str">
        <f t="shared" si="494"/>
        <v xml:space="preserve"> </v>
      </c>
      <c r="BB658" s="397" t="str">
        <f t="shared" si="494"/>
        <v xml:space="preserve"> </v>
      </c>
      <c r="BC658" s="398" t="str">
        <f t="shared" si="494"/>
        <v xml:space="preserve"> </v>
      </c>
      <c r="BD658" s="401"/>
      <c r="BE658" s="402"/>
      <c r="BF658" s="472"/>
      <c r="BG658" s="403"/>
      <c r="BH658" s="402"/>
      <c r="BI658" s="472"/>
      <c r="BJ658" s="403"/>
      <c r="BK658" s="402"/>
      <c r="BL658" s="472"/>
      <c r="BM658" s="403"/>
      <c r="BN658" s="402"/>
      <c r="BO658" s="472"/>
      <c r="BP658" s="490" t="str">
        <f t="shared" si="497"/>
        <v/>
      </c>
      <c r="BQ658" s="475" t="str">
        <f t="shared" si="497"/>
        <v/>
      </c>
      <c r="BR658" s="405" t="str">
        <f t="shared" si="497"/>
        <v/>
      </c>
      <c r="BS658" s="476"/>
      <c r="BT658" s="402"/>
      <c r="BU658" s="402"/>
      <c r="BV658" s="402"/>
      <c r="BW658" s="472"/>
      <c r="BX658" s="472"/>
      <c r="BY658" s="403"/>
      <c r="BZ658" s="402"/>
      <c r="CA658" s="402"/>
      <c r="CB658" s="402"/>
      <c r="CC658" s="402"/>
      <c r="CD658" s="402"/>
      <c r="CE658" s="402"/>
      <c r="CF658" s="472"/>
      <c r="CG658" s="403"/>
      <c r="CH658" s="399"/>
      <c r="CI658" s="402"/>
      <c r="CJ658" s="402"/>
      <c r="CK658" s="402"/>
      <c r="CL658" s="402"/>
      <c r="CM658" s="402"/>
      <c r="CN658" s="472"/>
      <c r="CO658" s="489" t="str">
        <f t="shared" si="500"/>
        <v/>
      </c>
      <c r="CP658" s="397" t="str">
        <f t="shared" si="500"/>
        <v/>
      </c>
      <c r="CQ658" s="397" t="str">
        <f t="shared" si="500"/>
        <v/>
      </c>
      <c r="CR658" s="397" t="str">
        <f t="shared" si="500"/>
        <v/>
      </c>
      <c r="CS658" s="397" t="str">
        <f t="shared" si="500"/>
        <v/>
      </c>
      <c r="CT658" s="397" t="str">
        <f t="shared" si="505"/>
        <v/>
      </c>
      <c r="CU658" s="397" t="str">
        <f t="shared" si="505"/>
        <v/>
      </c>
      <c r="CV658" s="491" t="str">
        <f t="shared" si="505"/>
        <v/>
      </c>
      <c r="CW658" s="379"/>
      <c r="CX658" s="399"/>
      <c r="CY658" s="472"/>
      <c r="CZ658" s="400"/>
      <c r="DA658" s="399"/>
      <c r="DB658" s="472"/>
      <c r="DC658" s="404" t="str">
        <f t="shared" si="508"/>
        <v/>
      </c>
      <c r="DD658" s="404" t="str">
        <f t="shared" si="508"/>
        <v/>
      </c>
      <c r="DE658" s="405" t="str">
        <f t="shared" si="508"/>
        <v/>
      </c>
      <c r="DF658" s="379"/>
      <c r="DG658" s="399"/>
      <c r="DH658" s="472"/>
      <c r="DI658" s="400"/>
      <c r="DJ658" s="399"/>
      <c r="DK658" s="472"/>
      <c r="DL658" s="400"/>
      <c r="DM658" s="399"/>
      <c r="DN658" s="472"/>
      <c r="DO658" s="400"/>
      <c r="DP658" s="399"/>
      <c r="DQ658" s="472"/>
      <c r="DR658" s="404" t="str">
        <f t="shared" si="511"/>
        <v/>
      </c>
      <c r="DS658" s="404" t="str">
        <f t="shared" si="511"/>
        <v/>
      </c>
      <c r="DT658" s="405" t="str">
        <f t="shared" si="511"/>
        <v/>
      </c>
      <c r="DU658" s="28"/>
      <c r="DV658" s="406" t="b">
        <f t="shared" si="514"/>
        <v>0</v>
      </c>
      <c r="DW658" s="136" t="b">
        <f t="shared" si="515"/>
        <v>0</v>
      </c>
      <c r="DX658" s="408" t="b">
        <f t="shared" si="516"/>
        <v>1</v>
      </c>
      <c r="DY658" s="136" t="b">
        <f t="shared" si="517"/>
        <v>0</v>
      </c>
      <c r="DZ658" s="136" t="b">
        <f t="shared" si="518"/>
        <v>0</v>
      </c>
      <c r="EA658" s="408" t="b">
        <f t="shared" si="519"/>
        <v>1</v>
      </c>
      <c r="EB658" s="136" t="b">
        <f t="shared" si="520"/>
        <v>0</v>
      </c>
      <c r="EC658" s="136" t="b">
        <f t="shared" si="521"/>
        <v>0</v>
      </c>
      <c r="ED658" s="408" t="b">
        <f t="shared" si="522"/>
        <v>1</v>
      </c>
      <c r="EE658" s="136" t="b">
        <f t="shared" si="523"/>
        <v>0</v>
      </c>
      <c r="EF658" s="136" t="b">
        <f t="shared" si="524"/>
        <v>0</v>
      </c>
      <c r="EG658" s="408" t="b">
        <f t="shared" si="525"/>
        <v>1</v>
      </c>
      <c r="EH658" s="136" t="b">
        <f t="shared" si="526"/>
        <v>0</v>
      </c>
      <c r="EI658" s="136" t="b">
        <f t="shared" si="527"/>
        <v>0</v>
      </c>
      <c r="EJ658" s="408" t="b">
        <f t="shared" si="528"/>
        <v>1</v>
      </c>
      <c r="EK658" s="136" t="b">
        <f t="shared" si="529"/>
        <v>0</v>
      </c>
      <c r="EL658" s="136" t="b">
        <f t="shared" si="530"/>
        <v>0</v>
      </c>
      <c r="EM658" s="408" t="b">
        <f t="shared" si="531"/>
        <v>1</v>
      </c>
      <c r="EN658" s="583"/>
      <c r="EO658" s="409"/>
      <c r="EP658" s="409"/>
      <c r="EQ658" s="409"/>
      <c r="ER658" s="409"/>
      <c r="ES658" s="409"/>
      <c r="ET658" s="409"/>
      <c r="EU658" s="409"/>
      <c r="EV658" s="409"/>
      <c r="EW658" s="409"/>
      <c r="EX658" s="409"/>
      <c r="EY658" s="409"/>
      <c r="EZ658" s="409"/>
      <c r="FA658" s="409"/>
      <c r="FB658" s="409"/>
      <c r="FC658" s="409"/>
      <c r="FD658" s="409"/>
      <c r="FE658" s="409"/>
      <c r="FF658" s="409"/>
      <c r="FG658" s="409"/>
      <c r="FH658" s="409"/>
      <c r="FI658" s="409"/>
      <c r="FJ658" s="409"/>
      <c r="FK658" s="409"/>
      <c r="FL658" s="409"/>
      <c r="FM658" s="409"/>
      <c r="FN658" s="409"/>
      <c r="FO658" s="409"/>
      <c r="FP658" s="409"/>
      <c r="FQ658" s="409"/>
      <c r="FR658" s="409"/>
      <c r="FS658" s="409"/>
      <c r="FT658" s="409"/>
      <c r="FU658" s="409"/>
      <c r="FV658" s="409"/>
      <c r="FW658" s="409"/>
      <c r="FX658" s="409"/>
      <c r="FY658" s="409"/>
      <c r="FZ658" s="409"/>
      <c r="GA658" s="409"/>
      <c r="GB658" s="409"/>
      <c r="GC658" s="409"/>
      <c r="GD658" s="409"/>
      <c r="GE658" s="409"/>
      <c r="GF658" s="409"/>
      <c r="GG658" s="409"/>
      <c r="GH658" s="409"/>
      <c r="GI658" s="409"/>
      <c r="GJ658" s="409"/>
      <c r="GK658" s="409"/>
      <c r="GL658" s="409"/>
      <c r="GM658" s="409"/>
      <c r="GN658" s="409"/>
      <c r="GO658" s="409"/>
      <c r="GP658" s="409"/>
      <c r="GQ658" s="409"/>
      <c r="GR658" s="409"/>
      <c r="GS658" s="409"/>
      <c r="GT658" s="409"/>
      <c r="GU658" s="409"/>
      <c r="GV658" s="409"/>
      <c r="GW658" s="409"/>
      <c r="GX658" s="409"/>
      <c r="GY658" s="409"/>
      <c r="GZ658" s="409"/>
      <c r="HA658" s="409"/>
      <c r="HB658" s="409"/>
      <c r="HC658" s="409"/>
      <c r="HD658" s="409"/>
      <c r="HE658" s="409"/>
      <c r="HF658" s="409"/>
      <c r="HG658" s="409"/>
      <c r="HH658" s="409"/>
      <c r="HI658" s="409"/>
      <c r="HJ658" s="409"/>
      <c r="HK658" s="409"/>
      <c r="HL658" s="409"/>
      <c r="HM658" s="409"/>
      <c r="HN658" s="409"/>
      <c r="HO658" s="409"/>
      <c r="HP658" s="409"/>
    </row>
    <row r="659" spans="1:224" s="408" customFormat="1">
      <c r="A659" s="525" t="s">
        <v>508</v>
      </c>
      <c r="B659" s="676" t="s">
        <v>37</v>
      </c>
      <c r="C659" s="547">
        <v>443492</v>
      </c>
      <c r="D659" s="527">
        <v>9</v>
      </c>
      <c r="E659" s="395"/>
      <c r="F659" s="395"/>
      <c r="G659" s="395"/>
      <c r="H659" s="395"/>
      <c r="I659" s="472"/>
      <c r="J659" s="472"/>
      <c r="K659" s="394"/>
      <c r="L659" s="395"/>
      <c r="M659" s="395"/>
      <c r="N659" s="395"/>
      <c r="O659" s="396"/>
      <c r="P659" s="396"/>
      <c r="Q659" s="395"/>
      <c r="R659" s="395"/>
      <c r="S659" s="395"/>
      <c r="T659" s="395"/>
      <c r="U659" s="395"/>
      <c r="V659" s="472"/>
      <c r="W659" s="394"/>
      <c r="X659" s="395"/>
      <c r="Y659" s="395"/>
      <c r="Z659" s="395"/>
      <c r="AA659" s="396"/>
      <c r="AB659" s="396"/>
      <c r="AC659" s="395"/>
      <c r="AD659" s="395"/>
      <c r="AE659" s="395"/>
      <c r="AF659" s="395"/>
      <c r="AG659" s="395"/>
      <c r="AH659" s="472"/>
      <c r="AI659" s="489" t="str">
        <f t="shared" si="482"/>
        <v xml:space="preserve"> </v>
      </c>
      <c r="AJ659" s="397" t="str">
        <f t="shared" si="482"/>
        <v xml:space="preserve"> </v>
      </c>
      <c r="AK659" s="397" t="str">
        <f t="shared" si="482"/>
        <v xml:space="preserve"> </v>
      </c>
      <c r="AL659" s="397" t="str">
        <f t="shared" si="482"/>
        <v xml:space="preserve"> </v>
      </c>
      <c r="AM659" s="397" t="str">
        <f t="shared" si="482"/>
        <v xml:space="preserve"> </v>
      </c>
      <c r="AN659" s="397" t="str">
        <f t="shared" si="482"/>
        <v xml:space="preserve"> </v>
      </c>
      <c r="AO659" s="397" t="str">
        <f t="shared" si="488"/>
        <v xml:space="preserve"> </v>
      </c>
      <c r="AP659" s="397" t="str">
        <f t="shared" si="488"/>
        <v xml:space="preserve"> </v>
      </c>
      <c r="AQ659" s="397" t="str">
        <f t="shared" si="488"/>
        <v xml:space="preserve"> </v>
      </c>
      <c r="AR659" s="397" t="str">
        <f t="shared" si="488"/>
        <v xml:space="preserve"> </v>
      </c>
      <c r="AS659" s="397" t="str">
        <f t="shared" si="488"/>
        <v xml:space="preserve"> </v>
      </c>
      <c r="AT659" s="398" t="str">
        <f t="shared" si="488"/>
        <v xml:space="preserve"> </v>
      </c>
      <c r="AU659" s="379"/>
      <c r="AV659" s="395"/>
      <c r="AW659" s="472"/>
      <c r="AX659" s="400"/>
      <c r="AY659" s="395"/>
      <c r="AZ659" s="472"/>
      <c r="BA659" s="489" t="str">
        <f t="shared" si="494"/>
        <v xml:space="preserve"> </v>
      </c>
      <c r="BB659" s="397" t="str">
        <f t="shared" si="494"/>
        <v xml:space="preserve"> </v>
      </c>
      <c r="BC659" s="398" t="str">
        <f t="shared" si="494"/>
        <v xml:space="preserve"> </v>
      </c>
      <c r="BD659" s="401"/>
      <c r="BE659" s="402"/>
      <c r="BF659" s="472"/>
      <c r="BG659" s="403"/>
      <c r="BH659" s="402"/>
      <c r="BI659" s="472"/>
      <c r="BJ659" s="403"/>
      <c r="BK659" s="402"/>
      <c r="BL659" s="472"/>
      <c r="BM659" s="403"/>
      <c r="BN659" s="402"/>
      <c r="BO659" s="472"/>
      <c r="BP659" s="490" t="str">
        <f t="shared" si="497"/>
        <v/>
      </c>
      <c r="BQ659" s="475" t="str">
        <f t="shared" si="497"/>
        <v/>
      </c>
      <c r="BR659" s="405" t="str">
        <f t="shared" si="497"/>
        <v/>
      </c>
      <c r="BS659" s="476">
        <v>572</v>
      </c>
      <c r="BT659" s="402">
        <v>539</v>
      </c>
      <c r="BU659" s="402">
        <v>643</v>
      </c>
      <c r="BV659" s="402">
        <v>543</v>
      </c>
      <c r="BW659" s="472">
        <v>634</v>
      </c>
      <c r="BX659" s="472">
        <v>556</v>
      </c>
      <c r="BY659" s="403"/>
      <c r="BZ659" s="402">
        <v>491</v>
      </c>
      <c r="CA659" s="402">
        <v>467</v>
      </c>
      <c r="CB659" s="402">
        <v>437</v>
      </c>
      <c r="CC659" s="402">
        <v>544</v>
      </c>
      <c r="CD659" s="402">
        <v>435</v>
      </c>
      <c r="CE659" s="402">
        <v>542</v>
      </c>
      <c r="CF659" s="472">
        <v>478</v>
      </c>
      <c r="CG659" s="403"/>
      <c r="CH659" s="399"/>
      <c r="CI659" s="402">
        <v>0</v>
      </c>
      <c r="CJ659" s="402">
        <v>0</v>
      </c>
      <c r="CK659" s="402">
        <v>0</v>
      </c>
      <c r="CL659" s="402">
        <v>0</v>
      </c>
      <c r="CM659" s="402">
        <v>0</v>
      </c>
      <c r="CN659" s="472">
        <v>0</v>
      </c>
      <c r="CO659" s="489" t="str">
        <f t="shared" si="500"/>
        <v/>
      </c>
      <c r="CP659" s="397">
        <f t="shared" si="500"/>
        <v>491</v>
      </c>
      <c r="CQ659" s="397">
        <f t="shared" si="500"/>
        <v>467</v>
      </c>
      <c r="CR659" s="397">
        <f t="shared" si="500"/>
        <v>437</v>
      </c>
      <c r="CS659" s="397">
        <f t="shared" si="500"/>
        <v>544</v>
      </c>
      <c r="CT659" s="397">
        <f t="shared" si="505"/>
        <v>435</v>
      </c>
      <c r="CU659" s="397">
        <f t="shared" si="505"/>
        <v>542</v>
      </c>
      <c r="CV659" s="491">
        <f t="shared" si="505"/>
        <v>478</v>
      </c>
      <c r="CW659" s="379">
        <v>231</v>
      </c>
      <c r="CX659" s="399">
        <v>301</v>
      </c>
      <c r="CY659" s="472">
        <v>230</v>
      </c>
      <c r="CZ659" s="400">
        <v>27</v>
      </c>
      <c r="DA659" s="399">
        <v>36</v>
      </c>
      <c r="DB659" s="472">
        <v>49</v>
      </c>
      <c r="DC659" s="404">
        <f t="shared" si="508"/>
        <v>177</v>
      </c>
      <c r="DD659" s="404">
        <f t="shared" si="508"/>
        <v>205</v>
      </c>
      <c r="DE659" s="405">
        <f t="shared" si="508"/>
        <v>199</v>
      </c>
      <c r="DF659" s="379">
        <v>61</v>
      </c>
      <c r="DG659" s="399">
        <v>75</v>
      </c>
      <c r="DH659" s="472">
        <v>45</v>
      </c>
      <c r="DI659" s="400"/>
      <c r="DJ659" s="399">
        <v>117</v>
      </c>
      <c r="DK659" s="472">
        <v>97</v>
      </c>
      <c r="DL659" s="400">
        <v>51</v>
      </c>
      <c r="DM659" s="399">
        <v>77</v>
      </c>
      <c r="DN659" s="472">
        <v>51</v>
      </c>
      <c r="DO659" s="400">
        <v>7</v>
      </c>
      <c r="DP659" s="483">
        <v>24</v>
      </c>
      <c r="DQ659" s="472">
        <v>30</v>
      </c>
      <c r="DR659" s="404">
        <f t="shared" si="511"/>
        <v>318</v>
      </c>
      <c r="DS659" s="404">
        <f t="shared" si="511"/>
        <v>368</v>
      </c>
      <c r="DT659" s="405">
        <f t="shared" si="511"/>
        <v>309</v>
      </c>
      <c r="DU659" s="28"/>
      <c r="DV659" s="406" t="b">
        <f t="shared" si="514"/>
        <v>0</v>
      </c>
      <c r="DW659" s="136" t="b">
        <f t="shared" si="515"/>
        <v>0</v>
      </c>
      <c r="DX659" s="408" t="b">
        <f t="shared" si="516"/>
        <v>1</v>
      </c>
      <c r="DY659" s="136" t="b">
        <f t="shared" si="517"/>
        <v>0</v>
      </c>
      <c r="DZ659" s="136" t="b">
        <f t="shared" si="518"/>
        <v>0</v>
      </c>
      <c r="EA659" s="408" t="b">
        <f t="shared" si="519"/>
        <v>1</v>
      </c>
      <c r="EB659" s="136" t="b">
        <f t="shared" si="520"/>
        <v>0</v>
      </c>
      <c r="EC659" s="136" t="b">
        <f t="shared" si="521"/>
        <v>0</v>
      </c>
      <c r="ED659" s="408" t="b">
        <f t="shared" si="522"/>
        <v>1</v>
      </c>
      <c r="EE659" s="136" t="b">
        <f t="shared" si="523"/>
        <v>1</v>
      </c>
      <c r="EF659" s="136" t="b">
        <f t="shared" si="524"/>
        <v>1</v>
      </c>
      <c r="EG659" s="408" t="b">
        <f t="shared" si="525"/>
        <v>1</v>
      </c>
      <c r="EH659" s="136" t="b">
        <f t="shared" si="526"/>
        <v>1</v>
      </c>
      <c r="EI659" s="136" t="b">
        <f t="shared" si="527"/>
        <v>1</v>
      </c>
      <c r="EJ659" s="408" t="b">
        <f t="shared" si="528"/>
        <v>1</v>
      </c>
      <c r="EK659" s="136" t="b">
        <f t="shared" si="529"/>
        <v>1</v>
      </c>
      <c r="EL659" s="136" t="b">
        <f t="shared" si="530"/>
        <v>1</v>
      </c>
      <c r="EM659" s="408" t="b">
        <f t="shared" si="531"/>
        <v>1</v>
      </c>
      <c r="EN659" s="583"/>
      <c r="EO659" s="409"/>
      <c r="EP659" s="409"/>
      <c r="EQ659" s="409"/>
      <c r="ER659" s="409"/>
      <c r="ES659" s="409"/>
      <c r="ET659" s="409"/>
      <c r="EU659" s="409"/>
      <c r="EV659" s="409"/>
      <c r="EW659" s="409"/>
      <c r="EX659" s="409"/>
      <c r="EY659" s="409"/>
      <c r="EZ659" s="409"/>
      <c r="FA659" s="409"/>
      <c r="FB659" s="409"/>
      <c r="FC659" s="409"/>
      <c r="FD659" s="409"/>
      <c r="FE659" s="409"/>
      <c r="FF659" s="409"/>
      <c r="FG659" s="409"/>
      <c r="FH659" s="409"/>
      <c r="FI659" s="409"/>
      <c r="FJ659" s="409"/>
      <c r="FK659" s="409"/>
      <c r="FL659" s="409"/>
      <c r="FM659" s="409"/>
      <c r="FN659" s="409"/>
      <c r="FO659" s="409"/>
      <c r="FP659" s="409"/>
      <c r="FQ659" s="409"/>
      <c r="FR659" s="409"/>
      <c r="FS659" s="409"/>
      <c r="FT659" s="409"/>
      <c r="FU659" s="409"/>
      <c r="FV659" s="409"/>
      <c r="FW659" s="409"/>
      <c r="FX659" s="409"/>
      <c r="FY659" s="409"/>
      <c r="FZ659" s="409"/>
      <c r="GA659" s="409"/>
      <c r="GB659" s="409"/>
      <c r="GC659" s="409"/>
      <c r="GD659" s="409"/>
      <c r="GE659" s="409"/>
      <c r="GF659" s="409"/>
      <c r="GG659" s="409"/>
      <c r="GH659" s="409"/>
      <c r="GI659" s="409"/>
      <c r="GJ659" s="409"/>
      <c r="GK659" s="409"/>
      <c r="GL659" s="409"/>
      <c r="GM659" s="409"/>
      <c r="GN659" s="409"/>
      <c r="GO659" s="409"/>
      <c r="GP659" s="409"/>
      <c r="GQ659" s="409"/>
      <c r="GR659" s="409"/>
      <c r="GS659" s="409"/>
      <c r="GT659" s="409"/>
      <c r="GU659" s="409"/>
      <c r="GV659" s="409"/>
      <c r="GW659" s="409"/>
      <c r="GX659" s="409"/>
      <c r="GY659" s="409"/>
      <c r="GZ659" s="409"/>
      <c r="HA659" s="409"/>
      <c r="HB659" s="409"/>
      <c r="HC659" s="409"/>
      <c r="HD659" s="409"/>
      <c r="HE659" s="409"/>
      <c r="HF659" s="409"/>
      <c r="HG659" s="409"/>
      <c r="HH659" s="409"/>
      <c r="HI659" s="409"/>
      <c r="HJ659" s="409"/>
      <c r="HK659" s="409"/>
      <c r="HL659" s="409"/>
      <c r="HM659" s="409"/>
      <c r="HN659" s="409"/>
      <c r="HO659" s="409"/>
      <c r="HP659" s="409"/>
    </row>
    <row r="660" spans="1:224" s="408" customFormat="1">
      <c r="A660" s="525" t="s">
        <v>508</v>
      </c>
      <c r="B660" s="530" t="s">
        <v>38</v>
      </c>
      <c r="C660" s="547">
        <v>446774</v>
      </c>
      <c r="D660" s="548">
        <v>10</v>
      </c>
      <c r="E660" s="395"/>
      <c r="F660" s="395"/>
      <c r="G660" s="395"/>
      <c r="H660" s="395"/>
      <c r="I660" s="472"/>
      <c r="J660" s="472"/>
      <c r="K660" s="394"/>
      <c r="L660" s="395"/>
      <c r="M660" s="395"/>
      <c r="N660" s="395"/>
      <c r="O660" s="396"/>
      <c r="P660" s="396"/>
      <c r="Q660" s="395"/>
      <c r="R660" s="395"/>
      <c r="S660" s="395"/>
      <c r="T660" s="395"/>
      <c r="U660" s="395"/>
      <c r="V660" s="472"/>
      <c r="W660" s="394"/>
      <c r="X660" s="395"/>
      <c r="Y660" s="395"/>
      <c r="Z660" s="395"/>
      <c r="AA660" s="396"/>
      <c r="AB660" s="396"/>
      <c r="AC660" s="395"/>
      <c r="AD660" s="395"/>
      <c r="AE660" s="395"/>
      <c r="AF660" s="395"/>
      <c r="AG660" s="395"/>
      <c r="AH660" s="472"/>
      <c r="AI660" s="489" t="str">
        <f t="shared" si="482"/>
        <v xml:space="preserve"> </v>
      </c>
      <c r="AJ660" s="397" t="str">
        <f t="shared" si="482"/>
        <v xml:space="preserve"> </v>
      </c>
      <c r="AK660" s="397" t="str">
        <f t="shared" si="482"/>
        <v xml:space="preserve"> </v>
      </c>
      <c r="AL660" s="397" t="str">
        <f t="shared" si="482"/>
        <v xml:space="preserve"> </v>
      </c>
      <c r="AM660" s="397" t="str">
        <f t="shared" si="482"/>
        <v xml:space="preserve"> </v>
      </c>
      <c r="AN660" s="397" t="str">
        <f t="shared" si="482"/>
        <v xml:space="preserve"> </v>
      </c>
      <c r="AO660" s="397" t="str">
        <f t="shared" si="488"/>
        <v xml:space="preserve"> </v>
      </c>
      <c r="AP660" s="397" t="str">
        <f t="shared" si="488"/>
        <v xml:space="preserve"> </v>
      </c>
      <c r="AQ660" s="397" t="str">
        <f t="shared" si="488"/>
        <v xml:space="preserve"> </v>
      </c>
      <c r="AR660" s="397" t="str">
        <f t="shared" si="488"/>
        <v xml:space="preserve"> </v>
      </c>
      <c r="AS660" s="397" t="str">
        <f t="shared" si="488"/>
        <v xml:space="preserve"> </v>
      </c>
      <c r="AT660" s="398" t="str">
        <f t="shared" si="488"/>
        <v xml:space="preserve"> </v>
      </c>
      <c r="AU660" s="379"/>
      <c r="AV660" s="395"/>
      <c r="AW660" s="472"/>
      <c r="AX660" s="400"/>
      <c r="AY660" s="395"/>
      <c r="AZ660" s="472"/>
      <c r="BA660" s="489" t="str">
        <f t="shared" si="494"/>
        <v xml:space="preserve"> </v>
      </c>
      <c r="BB660" s="397" t="str">
        <f t="shared" si="494"/>
        <v xml:space="preserve"> </v>
      </c>
      <c r="BC660" s="398" t="str">
        <f t="shared" si="494"/>
        <v xml:space="preserve"> </v>
      </c>
      <c r="BD660" s="401"/>
      <c r="BE660" s="402"/>
      <c r="BF660" s="472"/>
      <c r="BG660" s="403"/>
      <c r="BH660" s="402"/>
      <c r="BI660" s="472"/>
      <c r="BJ660" s="403"/>
      <c r="BK660" s="402"/>
      <c r="BL660" s="472"/>
      <c r="BM660" s="403"/>
      <c r="BN660" s="402"/>
      <c r="BO660" s="472"/>
      <c r="BP660" s="490" t="str">
        <f t="shared" si="497"/>
        <v/>
      </c>
      <c r="BQ660" s="475" t="str">
        <f t="shared" si="497"/>
        <v/>
      </c>
      <c r="BR660" s="405" t="str">
        <f t="shared" si="497"/>
        <v/>
      </c>
      <c r="BS660" s="476"/>
      <c r="BT660" s="402"/>
      <c r="BU660" s="402"/>
      <c r="BV660" s="402">
        <v>205</v>
      </c>
      <c r="BW660" s="472">
        <v>276</v>
      </c>
      <c r="BX660" s="472">
        <v>304</v>
      </c>
      <c r="BY660" s="403"/>
      <c r="BZ660" s="402"/>
      <c r="CA660" s="402"/>
      <c r="CB660" s="402"/>
      <c r="CC660" s="402"/>
      <c r="CD660" s="550">
        <v>138</v>
      </c>
      <c r="CE660" s="402">
        <v>206</v>
      </c>
      <c r="CF660" s="472">
        <v>224</v>
      </c>
      <c r="CG660" s="403"/>
      <c r="CH660" s="399"/>
      <c r="CI660" s="402"/>
      <c r="CJ660" s="402"/>
      <c r="CK660" s="402"/>
      <c r="CL660" s="402"/>
      <c r="CM660" s="402">
        <v>0</v>
      </c>
      <c r="CN660" s="472">
        <v>0</v>
      </c>
      <c r="CO660" s="489" t="str">
        <f t="shared" si="500"/>
        <v/>
      </c>
      <c r="CP660" s="397" t="str">
        <f t="shared" si="500"/>
        <v/>
      </c>
      <c r="CQ660" s="397" t="str">
        <f t="shared" si="500"/>
        <v/>
      </c>
      <c r="CR660" s="397" t="str">
        <f t="shared" si="500"/>
        <v/>
      </c>
      <c r="CS660" s="397" t="str">
        <f t="shared" si="500"/>
        <v/>
      </c>
      <c r="CT660" s="397">
        <f t="shared" si="505"/>
        <v>138</v>
      </c>
      <c r="CU660" s="397">
        <f t="shared" si="505"/>
        <v>206</v>
      </c>
      <c r="CV660" s="491">
        <f t="shared" si="505"/>
        <v>224</v>
      </c>
      <c r="CW660" s="379">
        <v>79</v>
      </c>
      <c r="CX660" s="399">
        <v>98</v>
      </c>
      <c r="CY660" s="472">
        <v>120</v>
      </c>
      <c r="CZ660" s="400">
        <v>7</v>
      </c>
      <c r="DA660" s="399">
        <v>9</v>
      </c>
      <c r="DB660" s="472">
        <v>4</v>
      </c>
      <c r="DC660" s="404">
        <f t="shared" si="508"/>
        <v>52</v>
      </c>
      <c r="DD660" s="404">
        <f t="shared" si="508"/>
        <v>99</v>
      </c>
      <c r="DE660" s="405">
        <f t="shared" si="508"/>
        <v>100</v>
      </c>
      <c r="DF660" s="486"/>
      <c r="DG660" s="483"/>
      <c r="DH660" s="472">
        <v>29</v>
      </c>
      <c r="DI660" s="523"/>
      <c r="DJ660" s="483"/>
      <c r="DK660" s="483"/>
      <c r="DL660" s="523"/>
      <c r="DM660" s="483"/>
      <c r="DN660" s="472">
        <v>16</v>
      </c>
      <c r="DO660" s="523"/>
      <c r="DP660" s="483"/>
      <c r="DQ660" s="472">
        <v>16</v>
      </c>
      <c r="DR660" s="404" t="str">
        <f t="shared" si="511"/>
        <v/>
      </c>
      <c r="DS660" s="404" t="str">
        <f t="shared" si="511"/>
        <v/>
      </c>
      <c r="DT660" s="405">
        <f t="shared" si="511"/>
        <v>77</v>
      </c>
      <c r="DU660" s="28"/>
      <c r="DV660" s="406" t="b">
        <f t="shared" si="514"/>
        <v>0</v>
      </c>
      <c r="DW660" s="136" t="b">
        <f t="shared" si="515"/>
        <v>0</v>
      </c>
      <c r="DX660" s="408" t="b">
        <f t="shared" si="516"/>
        <v>1</v>
      </c>
      <c r="DY660" s="136" t="b">
        <f t="shared" si="517"/>
        <v>0</v>
      </c>
      <c r="DZ660" s="136" t="b">
        <f t="shared" si="518"/>
        <v>0</v>
      </c>
      <c r="EA660" s="408" t="b">
        <f t="shared" si="519"/>
        <v>1</v>
      </c>
      <c r="EB660" s="136" t="b">
        <f t="shared" si="520"/>
        <v>0</v>
      </c>
      <c r="EC660" s="136" t="b">
        <f t="shared" si="521"/>
        <v>0</v>
      </c>
      <c r="ED660" s="408" t="b">
        <f t="shared" si="522"/>
        <v>1</v>
      </c>
      <c r="EE660" s="136" t="b">
        <f t="shared" si="523"/>
        <v>1</v>
      </c>
      <c r="EF660" s="136" t="b">
        <f t="shared" si="524"/>
        <v>1</v>
      </c>
      <c r="EG660" s="408" t="b">
        <f t="shared" si="525"/>
        <v>1</v>
      </c>
      <c r="EH660" s="136" t="b">
        <f t="shared" si="526"/>
        <v>1</v>
      </c>
      <c r="EI660" s="136" t="b">
        <f t="shared" si="527"/>
        <v>1</v>
      </c>
      <c r="EJ660" s="408" t="b">
        <f t="shared" si="528"/>
        <v>1</v>
      </c>
      <c r="EK660" s="136" t="b">
        <f t="shared" si="529"/>
        <v>0</v>
      </c>
      <c r="EL660" s="136" t="b">
        <f t="shared" si="530"/>
        <v>0</v>
      </c>
      <c r="EM660" s="408" t="b">
        <f t="shared" si="531"/>
        <v>1</v>
      </c>
      <c r="EN660" s="583"/>
      <c r="EO660" s="409"/>
      <c r="EP660" s="409"/>
      <c r="EQ660" s="409"/>
      <c r="ER660" s="409"/>
      <c r="ES660" s="409"/>
      <c r="ET660" s="409"/>
      <c r="EU660" s="409"/>
      <c r="EV660" s="409"/>
      <c r="EW660" s="409"/>
      <c r="EX660" s="409"/>
      <c r="EY660" s="409"/>
      <c r="EZ660" s="409"/>
      <c r="FA660" s="409"/>
      <c r="FB660" s="409"/>
      <c r="FC660" s="409"/>
      <c r="FD660" s="409"/>
      <c r="FE660" s="409"/>
      <c r="FF660" s="409"/>
      <c r="FG660" s="409"/>
      <c r="FH660" s="409"/>
      <c r="FI660" s="409"/>
      <c r="FJ660" s="409"/>
      <c r="FK660" s="409"/>
      <c r="FL660" s="409"/>
      <c r="FM660" s="409"/>
      <c r="FN660" s="409"/>
      <c r="FO660" s="409"/>
      <c r="FP660" s="409"/>
      <c r="FQ660" s="409"/>
      <c r="FR660" s="409"/>
      <c r="FS660" s="409"/>
      <c r="FT660" s="409"/>
      <c r="FU660" s="409"/>
      <c r="FV660" s="409"/>
      <c r="FW660" s="409"/>
      <c r="FX660" s="409"/>
      <c r="FY660" s="409"/>
      <c r="FZ660" s="409"/>
      <c r="GA660" s="409"/>
      <c r="GB660" s="409"/>
      <c r="GC660" s="409"/>
      <c r="GD660" s="409"/>
      <c r="GE660" s="409"/>
      <c r="GF660" s="409"/>
      <c r="GG660" s="409"/>
      <c r="GH660" s="409"/>
      <c r="GI660" s="409"/>
      <c r="GJ660" s="409"/>
      <c r="GK660" s="409"/>
      <c r="GL660" s="409"/>
      <c r="GM660" s="409"/>
      <c r="GN660" s="409"/>
      <c r="GO660" s="409"/>
      <c r="GP660" s="409"/>
      <c r="GQ660" s="409"/>
      <c r="GR660" s="409"/>
      <c r="GS660" s="409"/>
      <c r="GT660" s="409"/>
      <c r="GU660" s="409"/>
      <c r="GV660" s="409"/>
      <c r="GW660" s="409"/>
      <c r="GX660" s="409"/>
      <c r="GY660" s="409"/>
      <c r="GZ660" s="409"/>
      <c r="HA660" s="409"/>
      <c r="HB660" s="409"/>
      <c r="HC660" s="409"/>
      <c r="HD660" s="409"/>
      <c r="HE660" s="409"/>
      <c r="HF660" s="409"/>
      <c r="HG660" s="409"/>
      <c r="HH660" s="409"/>
      <c r="HI660" s="409"/>
      <c r="HJ660" s="409"/>
      <c r="HK660" s="409"/>
      <c r="HL660" s="409"/>
      <c r="HM660" s="409"/>
      <c r="HN660" s="409"/>
      <c r="HO660" s="409"/>
      <c r="HP660" s="409"/>
    </row>
    <row r="661" spans="1:224" s="408" customFormat="1">
      <c r="A661" s="525" t="s">
        <v>508</v>
      </c>
      <c r="B661" s="530" t="s">
        <v>39</v>
      </c>
      <c r="C661" s="547">
        <v>445674</v>
      </c>
      <c r="D661" s="548">
        <v>10</v>
      </c>
      <c r="E661" s="395"/>
      <c r="F661" s="395"/>
      <c r="G661" s="395"/>
      <c r="H661" s="395"/>
      <c r="I661" s="472"/>
      <c r="J661" s="472"/>
      <c r="K661" s="394"/>
      <c r="L661" s="395"/>
      <c r="M661" s="395"/>
      <c r="N661" s="395"/>
      <c r="O661" s="396"/>
      <c r="P661" s="396"/>
      <c r="Q661" s="395"/>
      <c r="R661" s="395"/>
      <c r="S661" s="395"/>
      <c r="T661" s="395"/>
      <c r="U661" s="395"/>
      <c r="V661" s="472"/>
      <c r="W661" s="394"/>
      <c r="X661" s="395"/>
      <c r="Y661" s="395"/>
      <c r="Z661" s="395"/>
      <c r="AA661" s="396"/>
      <c r="AB661" s="396"/>
      <c r="AC661" s="395"/>
      <c r="AD661" s="395"/>
      <c r="AE661" s="395"/>
      <c r="AF661" s="395"/>
      <c r="AG661" s="395"/>
      <c r="AH661" s="472"/>
      <c r="AI661" s="489" t="str">
        <f t="shared" si="482"/>
        <v xml:space="preserve"> </v>
      </c>
      <c r="AJ661" s="397" t="str">
        <f t="shared" si="482"/>
        <v xml:space="preserve"> </v>
      </c>
      <c r="AK661" s="397" t="str">
        <f t="shared" si="482"/>
        <v xml:space="preserve"> </v>
      </c>
      <c r="AL661" s="397" t="str">
        <f t="shared" si="482"/>
        <v xml:space="preserve"> </v>
      </c>
      <c r="AM661" s="397" t="str">
        <f t="shared" si="482"/>
        <v xml:space="preserve"> </v>
      </c>
      <c r="AN661" s="397" t="str">
        <f t="shared" si="482"/>
        <v xml:space="preserve"> </v>
      </c>
      <c r="AO661" s="397" t="str">
        <f t="shared" si="488"/>
        <v xml:space="preserve"> </v>
      </c>
      <c r="AP661" s="397" t="str">
        <f t="shared" si="488"/>
        <v xml:space="preserve"> </v>
      </c>
      <c r="AQ661" s="397" t="str">
        <f t="shared" si="488"/>
        <v xml:space="preserve"> </v>
      </c>
      <c r="AR661" s="397" t="str">
        <f t="shared" si="488"/>
        <v xml:space="preserve"> </v>
      </c>
      <c r="AS661" s="397" t="str">
        <f t="shared" si="488"/>
        <v xml:space="preserve"> </v>
      </c>
      <c r="AT661" s="398" t="str">
        <f t="shared" si="488"/>
        <v xml:space="preserve"> </v>
      </c>
      <c r="AU661" s="379"/>
      <c r="AV661" s="395"/>
      <c r="AW661" s="472"/>
      <c r="AX661" s="400"/>
      <c r="AY661" s="395"/>
      <c r="AZ661" s="472"/>
      <c r="BA661" s="489" t="str">
        <f t="shared" si="494"/>
        <v xml:space="preserve"> </v>
      </c>
      <c r="BB661" s="397" t="str">
        <f t="shared" si="494"/>
        <v xml:space="preserve"> </v>
      </c>
      <c r="BC661" s="398" t="str">
        <f t="shared" si="494"/>
        <v xml:space="preserve"> </v>
      </c>
      <c r="BD661" s="401"/>
      <c r="BE661" s="402"/>
      <c r="BF661" s="472"/>
      <c r="BG661" s="403"/>
      <c r="BH661" s="402"/>
      <c r="BI661" s="472"/>
      <c r="BJ661" s="403"/>
      <c r="BK661" s="402"/>
      <c r="BL661" s="472"/>
      <c r="BM661" s="403"/>
      <c r="BN661" s="402"/>
      <c r="BO661" s="472"/>
      <c r="BP661" s="490" t="str">
        <f t="shared" si="497"/>
        <v/>
      </c>
      <c r="BQ661" s="475" t="str">
        <f t="shared" si="497"/>
        <v/>
      </c>
      <c r="BR661" s="405" t="str">
        <f t="shared" si="497"/>
        <v/>
      </c>
      <c r="BS661" s="476">
        <v>147</v>
      </c>
      <c r="BT661" s="402">
        <v>165</v>
      </c>
      <c r="BU661" s="402">
        <v>122</v>
      </c>
      <c r="BV661" s="402">
        <v>164</v>
      </c>
      <c r="BW661" s="472">
        <v>192</v>
      </c>
      <c r="BX661" s="472">
        <v>203</v>
      </c>
      <c r="BY661" s="403"/>
      <c r="BZ661" s="402">
        <v>122</v>
      </c>
      <c r="CA661" s="402">
        <v>120</v>
      </c>
      <c r="CB661" s="402">
        <v>154</v>
      </c>
      <c r="CC661" s="402">
        <v>111</v>
      </c>
      <c r="CD661" s="402">
        <v>132</v>
      </c>
      <c r="CE661" s="402">
        <v>163</v>
      </c>
      <c r="CF661" s="472">
        <v>182</v>
      </c>
      <c r="CG661" s="403"/>
      <c r="CH661" s="399">
        <v>0</v>
      </c>
      <c r="CI661" s="402">
        <v>0</v>
      </c>
      <c r="CJ661" s="402">
        <v>0</v>
      </c>
      <c r="CK661" s="402">
        <v>0</v>
      </c>
      <c r="CL661" s="402">
        <v>0</v>
      </c>
      <c r="CM661" s="402">
        <v>0</v>
      </c>
      <c r="CN661" s="472">
        <v>0</v>
      </c>
      <c r="CO661" s="489" t="str">
        <f t="shared" si="500"/>
        <v/>
      </c>
      <c r="CP661" s="397">
        <f t="shared" si="500"/>
        <v>122</v>
      </c>
      <c r="CQ661" s="397">
        <f t="shared" si="500"/>
        <v>120</v>
      </c>
      <c r="CR661" s="397">
        <f t="shared" si="500"/>
        <v>154</v>
      </c>
      <c r="CS661" s="397">
        <f t="shared" si="500"/>
        <v>111</v>
      </c>
      <c r="CT661" s="397">
        <f t="shared" si="505"/>
        <v>132</v>
      </c>
      <c r="CU661" s="397">
        <f t="shared" si="505"/>
        <v>163</v>
      </c>
      <c r="CV661" s="491">
        <f t="shared" si="505"/>
        <v>182</v>
      </c>
      <c r="CW661" s="379">
        <v>59</v>
      </c>
      <c r="CX661" s="399">
        <v>69</v>
      </c>
      <c r="CY661" s="472">
        <v>72</v>
      </c>
      <c r="CZ661" s="400">
        <v>17</v>
      </c>
      <c r="DA661" s="399">
        <v>27</v>
      </c>
      <c r="DB661" s="472">
        <v>19</v>
      </c>
      <c r="DC661" s="404">
        <f t="shared" si="508"/>
        <v>56</v>
      </c>
      <c r="DD661" s="404">
        <f t="shared" si="508"/>
        <v>67</v>
      </c>
      <c r="DE661" s="405">
        <f t="shared" si="508"/>
        <v>91</v>
      </c>
      <c r="DF661" s="379">
        <v>41</v>
      </c>
      <c r="DG661" s="399">
        <v>31</v>
      </c>
      <c r="DH661" s="472">
        <v>30</v>
      </c>
      <c r="DI661" s="400">
        <v>31</v>
      </c>
      <c r="DJ661" s="399">
        <v>28</v>
      </c>
      <c r="DK661" s="472">
        <v>39</v>
      </c>
      <c r="DL661" s="400">
        <v>15</v>
      </c>
      <c r="DM661" s="399">
        <v>8</v>
      </c>
      <c r="DN661" s="472">
        <v>17</v>
      </c>
      <c r="DO661" s="400">
        <v>41</v>
      </c>
      <c r="DP661" s="399">
        <v>27</v>
      </c>
      <c r="DQ661" s="472">
        <v>31</v>
      </c>
      <c r="DR661" s="404">
        <f t="shared" si="511"/>
        <v>57</v>
      </c>
      <c r="DS661" s="404">
        <f t="shared" si="511"/>
        <v>45</v>
      </c>
      <c r="DT661" s="405">
        <f t="shared" si="511"/>
        <v>54</v>
      </c>
      <c r="DU661" s="28"/>
      <c r="DV661" s="406" t="b">
        <f t="shared" si="514"/>
        <v>0</v>
      </c>
      <c r="DW661" s="136" t="b">
        <f t="shared" si="515"/>
        <v>0</v>
      </c>
      <c r="DX661" s="408" t="b">
        <f t="shared" si="516"/>
        <v>1</v>
      </c>
      <c r="DY661" s="136" t="b">
        <f t="shared" si="517"/>
        <v>0</v>
      </c>
      <c r="DZ661" s="136" t="b">
        <f t="shared" si="518"/>
        <v>0</v>
      </c>
      <c r="EA661" s="408" t="b">
        <f t="shared" si="519"/>
        <v>1</v>
      </c>
      <c r="EB661" s="136" t="b">
        <f t="shared" si="520"/>
        <v>0</v>
      </c>
      <c r="EC661" s="136" t="b">
        <f t="shared" si="521"/>
        <v>0</v>
      </c>
      <c r="ED661" s="408" t="b">
        <f t="shared" si="522"/>
        <v>1</v>
      </c>
      <c r="EE661" s="136" t="b">
        <f t="shared" si="523"/>
        <v>1</v>
      </c>
      <c r="EF661" s="136" t="b">
        <f t="shared" si="524"/>
        <v>1</v>
      </c>
      <c r="EG661" s="408" t="b">
        <f t="shared" si="525"/>
        <v>1</v>
      </c>
      <c r="EH661" s="136" t="b">
        <f t="shared" si="526"/>
        <v>1</v>
      </c>
      <c r="EI661" s="136" t="b">
        <f t="shared" si="527"/>
        <v>1</v>
      </c>
      <c r="EJ661" s="408" t="b">
        <f t="shared" si="528"/>
        <v>1</v>
      </c>
      <c r="EK661" s="136" t="b">
        <f t="shared" si="529"/>
        <v>1</v>
      </c>
      <c r="EL661" s="136" t="b">
        <f t="shared" si="530"/>
        <v>1</v>
      </c>
      <c r="EM661" s="408" t="b">
        <f t="shared" si="531"/>
        <v>1</v>
      </c>
      <c r="EN661" s="583"/>
      <c r="EO661" s="409"/>
      <c r="EP661" s="409"/>
      <c r="EQ661" s="409"/>
      <c r="ER661" s="409"/>
      <c r="ES661" s="409"/>
      <c r="ET661" s="409"/>
      <c r="EU661" s="409"/>
      <c r="EV661" s="409"/>
      <c r="EW661" s="409"/>
      <c r="EX661" s="409"/>
      <c r="EY661" s="409"/>
      <c r="EZ661" s="409"/>
      <c r="FA661" s="409"/>
      <c r="FB661" s="409"/>
      <c r="FC661" s="409"/>
      <c r="FD661" s="409"/>
      <c r="FE661" s="409"/>
      <c r="FF661" s="409"/>
      <c r="FG661" s="409"/>
      <c r="FH661" s="409"/>
      <c r="FI661" s="409"/>
      <c r="FJ661" s="409"/>
      <c r="FK661" s="409"/>
      <c r="FL661" s="409"/>
      <c r="FM661" s="409"/>
      <c r="FN661" s="409"/>
      <c r="FO661" s="409"/>
      <c r="FP661" s="409"/>
      <c r="FQ661" s="409"/>
      <c r="FR661" s="409"/>
      <c r="FS661" s="409"/>
      <c r="FT661" s="409"/>
      <c r="FU661" s="409"/>
      <c r="FV661" s="409"/>
      <c r="FW661" s="409"/>
      <c r="FX661" s="409"/>
      <c r="FY661" s="409"/>
      <c r="FZ661" s="409"/>
      <c r="GA661" s="409"/>
      <c r="GB661" s="409"/>
      <c r="GC661" s="409"/>
      <c r="GD661" s="409"/>
      <c r="GE661" s="409"/>
      <c r="GF661" s="409"/>
      <c r="GG661" s="409"/>
      <c r="GH661" s="409"/>
      <c r="GI661" s="409"/>
      <c r="GJ661" s="409"/>
      <c r="GK661" s="409"/>
      <c r="GL661" s="409"/>
      <c r="GM661" s="409"/>
      <c r="GN661" s="409"/>
      <c r="GO661" s="409"/>
      <c r="GP661" s="409"/>
      <c r="GQ661" s="409"/>
      <c r="GR661" s="409"/>
      <c r="GS661" s="409"/>
      <c r="GT661" s="409"/>
      <c r="GU661" s="409"/>
      <c r="GV661" s="409"/>
      <c r="GW661" s="409"/>
      <c r="GX661" s="409"/>
      <c r="GY661" s="409"/>
      <c r="GZ661" s="409"/>
      <c r="HA661" s="409"/>
      <c r="HB661" s="409"/>
      <c r="HC661" s="409"/>
      <c r="HD661" s="409"/>
      <c r="HE661" s="409"/>
      <c r="HF661" s="409"/>
      <c r="HG661" s="409"/>
      <c r="HH661" s="409"/>
      <c r="HI661" s="409"/>
      <c r="HJ661" s="409"/>
      <c r="HK661" s="409"/>
      <c r="HL661" s="409"/>
      <c r="HM661" s="409"/>
      <c r="HN661" s="409"/>
      <c r="HO661" s="409"/>
      <c r="HP661" s="409"/>
    </row>
    <row r="662" spans="1:224" s="408" customFormat="1">
      <c r="A662" s="525" t="s">
        <v>508</v>
      </c>
      <c r="B662" s="526" t="s">
        <v>40</v>
      </c>
      <c r="C662" s="527">
        <v>438708</v>
      </c>
      <c r="D662" s="527">
        <v>10</v>
      </c>
      <c r="E662" s="395"/>
      <c r="F662" s="395"/>
      <c r="G662" s="395"/>
      <c r="H662" s="395"/>
      <c r="I662" s="472"/>
      <c r="J662" s="472"/>
      <c r="K662" s="394"/>
      <c r="L662" s="395"/>
      <c r="M662" s="395"/>
      <c r="N662" s="395"/>
      <c r="O662" s="396"/>
      <c r="P662" s="396"/>
      <c r="Q662" s="395"/>
      <c r="R662" s="395"/>
      <c r="S662" s="395"/>
      <c r="T662" s="395"/>
      <c r="U662" s="395"/>
      <c r="V662" s="472"/>
      <c r="W662" s="394"/>
      <c r="X662" s="395"/>
      <c r="Y662" s="395"/>
      <c r="Z662" s="395"/>
      <c r="AA662" s="396"/>
      <c r="AB662" s="396"/>
      <c r="AC662" s="395"/>
      <c r="AD662" s="395"/>
      <c r="AE662" s="395"/>
      <c r="AF662" s="395"/>
      <c r="AG662" s="395"/>
      <c r="AH662" s="472"/>
      <c r="AI662" s="489" t="str">
        <f t="shared" si="482"/>
        <v xml:space="preserve"> </v>
      </c>
      <c r="AJ662" s="397" t="str">
        <f t="shared" si="482"/>
        <v xml:space="preserve"> </v>
      </c>
      <c r="AK662" s="397" t="str">
        <f t="shared" si="482"/>
        <v xml:space="preserve"> </v>
      </c>
      <c r="AL662" s="397" t="str">
        <f t="shared" si="482"/>
        <v xml:space="preserve"> </v>
      </c>
      <c r="AM662" s="397" t="str">
        <f t="shared" si="482"/>
        <v xml:space="preserve"> </v>
      </c>
      <c r="AN662" s="397" t="str">
        <f t="shared" si="482"/>
        <v xml:space="preserve"> </v>
      </c>
      <c r="AO662" s="397" t="str">
        <f t="shared" si="488"/>
        <v xml:space="preserve"> </v>
      </c>
      <c r="AP662" s="397" t="str">
        <f t="shared" si="488"/>
        <v xml:space="preserve"> </v>
      </c>
      <c r="AQ662" s="397" t="str">
        <f t="shared" si="488"/>
        <v xml:space="preserve"> </v>
      </c>
      <c r="AR662" s="397" t="str">
        <f t="shared" si="488"/>
        <v xml:space="preserve"> </v>
      </c>
      <c r="AS662" s="397" t="str">
        <f t="shared" si="488"/>
        <v xml:space="preserve"> </v>
      </c>
      <c r="AT662" s="398" t="str">
        <f t="shared" si="488"/>
        <v xml:space="preserve"> </v>
      </c>
      <c r="AU662" s="379"/>
      <c r="AV662" s="395"/>
      <c r="AW662" s="472"/>
      <c r="AX662" s="400"/>
      <c r="AY662" s="395"/>
      <c r="AZ662" s="472"/>
      <c r="BA662" s="489" t="str">
        <f t="shared" si="494"/>
        <v xml:space="preserve"> </v>
      </c>
      <c r="BB662" s="397" t="str">
        <f t="shared" si="494"/>
        <v xml:space="preserve"> </v>
      </c>
      <c r="BC662" s="398" t="str">
        <f t="shared" si="494"/>
        <v xml:space="preserve"> </v>
      </c>
      <c r="BD662" s="401"/>
      <c r="BE662" s="402"/>
      <c r="BF662" s="472"/>
      <c r="BG662" s="403"/>
      <c r="BH662" s="402"/>
      <c r="BI662" s="472"/>
      <c r="BJ662" s="403"/>
      <c r="BK662" s="402"/>
      <c r="BL662" s="472"/>
      <c r="BM662" s="403"/>
      <c r="BN662" s="402"/>
      <c r="BO662" s="472"/>
      <c r="BP662" s="490" t="str">
        <f t="shared" si="497"/>
        <v/>
      </c>
      <c r="BQ662" s="475" t="str">
        <f t="shared" si="497"/>
        <v/>
      </c>
      <c r="BR662" s="405" t="str">
        <f t="shared" si="497"/>
        <v/>
      </c>
      <c r="BS662" s="476">
        <v>83</v>
      </c>
      <c r="BT662" s="402">
        <v>50</v>
      </c>
      <c r="BU662" s="402">
        <v>64</v>
      </c>
      <c r="BV662" s="402">
        <v>77</v>
      </c>
      <c r="BW662" s="472">
        <v>70</v>
      </c>
      <c r="BX662" s="472">
        <v>52</v>
      </c>
      <c r="BY662" s="403"/>
      <c r="BZ662" s="402"/>
      <c r="CA662" s="402">
        <v>9</v>
      </c>
      <c r="CB662" s="402">
        <v>10</v>
      </c>
      <c r="CC662" s="402">
        <v>20</v>
      </c>
      <c r="CD662" s="402">
        <v>14</v>
      </c>
      <c r="CE662" s="402">
        <v>20</v>
      </c>
      <c r="CF662" s="472">
        <v>17</v>
      </c>
      <c r="CG662" s="403"/>
      <c r="CH662" s="399"/>
      <c r="CI662" s="402">
        <v>0</v>
      </c>
      <c r="CJ662" s="402">
        <v>0</v>
      </c>
      <c r="CK662" s="402">
        <v>0</v>
      </c>
      <c r="CL662" s="402">
        <v>0</v>
      </c>
      <c r="CM662" s="402">
        <v>0</v>
      </c>
      <c r="CN662" s="472">
        <v>0</v>
      </c>
      <c r="CO662" s="489" t="str">
        <f t="shared" si="500"/>
        <v/>
      </c>
      <c r="CP662" s="397" t="str">
        <f t="shared" si="500"/>
        <v/>
      </c>
      <c r="CQ662" s="397">
        <f t="shared" si="500"/>
        <v>9</v>
      </c>
      <c r="CR662" s="397">
        <f t="shared" si="500"/>
        <v>10</v>
      </c>
      <c r="CS662" s="397">
        <f t="shared" si="500"/>
        <v>20</v>
      </c>
      <c r="CT662" s="397">
        <f t="shared" si="505"/>
        <v>14</v>
      </c>
      <c r="CU662" s="397">
        <f t="shared" si="505"/>
        <v>20</v>
      </c>
      <c r="CV662" s="491">
        <f t="shared" si="505"/>
        <v>17</v>
      </c>
      <c r="CW662" s="379">
        <v>7</v>
      </c>
      <c r="CX662" s="399">
        <v>11</v>
      </c>
      <c r="CY662" s="472">
        <v>9</v>
      </c>
      <c r="CZ662" s="400"/>
      <c r="DA662" s="399"/>
      <c r="DB662" s="472"/>
      <c r="DC662" s="404">
        <f t="shared" si="508"/>
        <v>7</v>
      </c>
      <c r="DD662" s="404">
        <f t="shared" si="508"/>
        <v>9</v>
      </c>
      <c r="DE662" s="405">
        <f t="shared" si="508"/>
        <v>8</v>
      </c>
      <c r="DF662" s="379"/>
      <c r="DG662" s="399"/>
      <c r="DH662" s="472"/>
      <c r="DI662" s="400"/>
      <c r="DJ662" s="399">
        <v>0</v>
      </c>
      <c r="DK662" s="472">
        <v>3</v>
      </c>
      <c r="DL662" s="400"/>
      <c r="DM662" s="399">
        <v>0</v>
      </c>
      <c r="DN662" s="472"/>
      <c r="DO662" s="400">
        <v>5</v>
      </c>
      <c r="DP662" s="399"/>
      <c r="DQ662" s="472"/>
      <c r="DR662" s="404">
        <f t="shared" si="511"/>
        <v>5</v>
      </c>
      <c r="DS662" s="404">
        <f t="shared" si="511"/>
        <v>20</v>
      </c>
      <c r="DT662" s="405">
        <f t="shared" si="511"/>
        <v>14</v>
      </c>
      <c r="DU662" s="28"/>
      <c r="DV662" s="406" t="b">
        <f t="shared" si="514"/>
        <v>0</v>
      </c>
      <c r="DW662" s="136" t="b">
        <f t="shared" si="515"/>
        <v>0</v>
      </c>
      <c r="DX662" s="408" t="b">
        <f t="shared" si="516"/>
        <v>1</v>
      </c>
      <c r="DY662" s="136" t="b">
        <f t="shared" si="517"/>
        <v>0</v>
      </c>
      <c r="DZ662" s="136" t="b">
        <f t="shared" si="518"/>
        <v>0</v>
      </c>
      <c r="EA662" s="408" t="b">
        <f t="shared" si="519"/>
        <v>1</v>
      </c>
      <c r="EB662" s="136" t="b">
        <f t="shared" si="520"/>
        <v>0</v>
      </c>
      <c r="EC662" s="136" t="b">
        <f t="shared" si="521"/>
        <v>0</v>
      </c>
      <c r="ED662" s="408" t="b">
        <f t="shared" si="522"/>
        <v>1</v>
      </c>
      <c r="EE662" s="136" t="b">
        <f t="shared" si="523"/>
        <v>1</v>
      </c>
      <c r="EF662" s="136" t="b">
        <f t="shared" si="524"/>
        <v>1</v>
      </c>
      <c r="EG662" s="408" t="b">
        <f t="shared" si="525"/>
        <v>1</v>
      </c>
      <c r="EH662" s="136" t="b">
        <f t="shared" si="526"/>
        <v>1</v>
      </c>
      <c r="EI662" s="136" t="b">
        <f t="shared" si="527"/>
        <v>0</v>
      </c>
      <c r="EJ662" s="408" t="b">
        <f t="shared" si="528"/>
        <v>0</v>
      </c>
      <c r="EK662" s="136" t="b">
        <f t="shared" si="529"/>
        <v>1</v>
      </c>
      <c r="EL662" s="136" t="b">
        <f t="shared" si="530"/>
        <v>1</v>
      </c>
      <c r="EM662" s="408" t="b">
        <f t="shared" si="531"/>
        <v>1</v>
      </c>
      <c r="EN662" s="583" t="s">
        <v>1184</v>
      </c>
      <c r="EO662" s="409"/>
      <c r="EP662" s="409"/>
      <c r="EQ662" s="409"/>
      <c r="ER662" s="409"/>
      <c r="ES662" s="409"/>
      <c r="ET662" s="409"/>
      <c r="EU662" s="409"/>
      <c r="EV662" s="409"/>
      <c r="EW662" s="409"/>
      <c r="EX662" s="409"/>
      <c r="EY662" s="409"/>
      <c r="EZ662" s="409"/>
      <c r="FA662" s="409"/>
      <c r="FB662" s="409"/>
      <c r="FC662" s="409"/>
      <c r="FD662" s="409"/>
      <c r="FE662" s="409"/>
      <c r="FF662" s="409"/>
      <c r="FG662" s="409"/>
      <c r="FH662" s="409"/>
      <c r="FI662" s="409"/>
      <c r="FJ662" s="409"/>
      <c r="FK662" s="409"/>
      <c r="FL662" s="409"/>
      <c r="FM662" s="409"/>
      <c r="FN662" s="409"/>
      <c r="FO662" s="409"/>
      <c r="FP662" s="409"/>
      <c r="FQ662" s="409"/>
      <c r="FR662" s="409"/>
      <c r="FS662" s="409"/>
      <c r="FT662" s="409"/>
      <c r="FU662" s="409"/>
      <c r="FV662" s="409"/>
      <c r="FW662" s="409"/>
      <c r="FX662" s="409"/>
      <c r="FY662" s="409"/>
      <c r="FZ662" s="409"/>
      <c r="GA662" s="409"/>
      <c r="GB662" s="409"/>
      <c r="GC662" s="409"/>
      <c r="GD662" s="409"/>
      <c r="GE662" s="409"/>
      <c r="GF662" s="409"/>
      <c r="GG662" s="409"/>
      <c r="GH662" s="409"/>
      <c r="GI662" s="409"/>
      <c r="GJ662" s="409"/>
      <c r="GK662" s="409"/>
      <c r="GL662" s="409"/>
      <c r="GM662" s="409"/>
      <c r="GN662" s="409"/>
      <c r="GO662" s="409"/>
      <c r="GP662" s="409"/>
      <c r="GQ662" s="409"/>
      <c r="GR662" s="409"/>
      <c r="GS662" s="409"/>
      <c r="GT662" s="409"/>
      <c r="GU662" s="409"/>
      <c r="GV662" s="409"/>
      <c r="GW662" s="409"/>
      <c r="GX662" s="409"/>
      <c r="GY662" s="409"/>
      <c r="GZ662" s="409"/>
      <c r="HA662" s="409"/>
      <c r="HB662" s="409"/>
      <c r="HC662" s="409"/>
      <c r="HD662" s="409"/>
      <c r="HE662" s="409"/>
      <c r="HF662" s="409"/>
      <c r="HG662" s="409"/>
      <c r="HH662" s="409"/>
      <c r="HI662" s="409"/>
      <c r="HJ662" s="409"/>
      <c r="HK662" s="409"/>
      <c r="HL662" s="409"/>
      <c r="HM662" s="409"/>
      <c r="HN662" s="409"/>
      <c r="HO662" s="409"/>
      <c r="HP662" s="409"/>
    </row>
    <row r="663" spans="1:224" s="407" customFormat="1">
      <c r="A663" s="525" t="s">
        <v>508</v>
      </c>
      <c r="B663" s="530" t="s">
        <v>41</v>
      </c>
      <c r="C663" s="547">
        <v>444954</v>
      </c>
      <c r="D663" s="548">
        <v>10</v>
      </c>
      <c r="E663" s="395"/>
      <c r="F663" s="395"/>
      <c r="G663" s="395"/>
      <c r="H663" s="395"/>
      <c r="I663" s="472"/>
      <c r="J663" s="472"/>
      <c r="K663" s="394"/>
      <c r="L663" s="395"/>
      <c r="M663" s="395"/>
      <c r="N663" s="395"/>
      <c r="O663" s="396"/>
      <c r="P663" s="396"/>
      <c r="Q663" s="395"/>
      <c r="R663" s="395"/>
      <c r="S663" s="395"/>
      <c r="T663" s="395"/>
      <c r="U663" s="395"/>
      <c r="V663" s="472"/>
      <c r="W663" s="394"/>
      <c r="X663" s="395"/>
      <c r="Y663" s="395"/>
      <c r="Z663" s="395"/>
      <c r="AA663" s="396"/>
      <c r="AB663" s="396"/>
      <c r="AC663" s="395"/>
      <c r="AD663" s="395"/>
      <c r="AE663" s="395"/>
      <c r="AF663" s="395"/>
      <c r="AG663" s="395"/>
      <c r="AH663" s="472"/>
      <c r="AI663" s="489" t="str">
        <f t="shared" si="482"/>
        <v xml:space="preserve"> </v>
      </c>
      <c r="AJ663" s="397" t="str">
        <f t="shared" si="482"/>
        <v xml:space="preserve"> </v>
      </c>
      <c r="AK663" s="397" t="str">
        <f t="shared" si="482"/>
        <v xml:space="preserve"> </v>
      </c>
      <c r="AL663" s="397" t="str">
        <f t="shared" si="482"/>
        <v xml:space="preserve"> </v>
      </c>
      <c r="AM663" s="397" t="str">
        <f t="shared" si="482"/>
        <v xml:space="preserve"> </v>
      </c>
      <c r="AN663" s="397" t="str">
        <f t="shared" si="482"/>
        <v xml:space="preserve"> </v>
      </c>
      <c r="AO663" s="397" t="str">
        <f t="shared" si="488"/>
        <v xml:space="preserve"> </v>
      </c>
      <c r="AP663" s="397" t="str">
        <f t="shared" si="488"/>
        <v xml:space="preserve"> </v>
      </c>
      <c r="AQ663" s="397" t="str">
        <f t="shared" si="488"/>
        <v xml:space="preserve"> </v>
      </c>
      <c r="AR663" s="397" t="str">
        <f t="shared" si="488"/>
        <v xml:space="preserve"> </v>
      </c>
      <c r="AS663" s="397" t="str">
        <f t="shared" si="488"/>
        <v xml:space="preserve"> </v>
      </c>
      <c r="AT663" s="398" t="str">
        <f t="shared" si="488"/>
        <v xml:space="preserve"> </v>
      </c>
      <c r="AU663" s="379"/>
      <c r="AV663" s="395"/>
      <c r="AW663" s="472"/>
      <c r="AX663" s="400"/>
      <c r="AY663" s="395"/>
      <c r="AZ663" s="472"/>
      <c r="BA663" s="489" t="str">
        <f t="shared" si="494"/>
        <v xml:space="preserve"> </v>
      </c>
      <c r="BB663" s="397" t="str">
        <f t="shared" si="494"/>
        <v xml:space="preserve"> </v>
      </c>
      <c r="BC663" s="398" t="str">
        <f t="shared" si="494"/>
        <v xml:space="preserve"> </v>
      </c>
      <c r="BD663" s="401"/>
      <c r="BE663" s="402"/>
      <c r="BF663" s="472"/>
      <c r="BG663" s="403"/>
      <c r="BH663" s="402"/>
      <c r="BI663" s="472"/>
      <c r="BJ663" s="403"/>
      <c r="BK663" s="402"/>
      <c r="BL663" s="472"/>
      <c r="BM663" s="403"/>
      <c r="BN663" s="402"/>
      <c r="BO663" s="472"/>
      <c r="BP663" s="490" t="str">
        <f t="shared" si="497"/>
        <v/>
      </c>
      <c r="BQ663" s="475" t="str">
        <f t="shared" si="497"/>
        <v/>
      </c>
      <c r="BR663" s="405" t="str">
        <f t="shared" si="497"/>
        <v/>
      </c>
      <c r="BS663" s="476">
        <v>386</v>
      </c>
      <c r="BT663" s="402">
        <v>466</v>
      </c>
      <c r="BU663" s="402">
        <v>450</v>
      </c>
      <c r="BV663" s="402">
        <v>438</v>
      </c>
      <c r="BW663" s="472">
        <v>464</v>
      </c>
      <c r="BX663" s="472">
        <v>461</v>
      </c>
      <c r="BY663" s="403"/>
      <c r="BZ663" s="402">
        <v>329</v>
      </c>
      <c r="CA663" s="402">
        <v>310</v>
      </c>
      <c r="CB663" s="402">
        <v>371</v>
      </c>
      <c r="CC663" s="402">
        <v>382</v>
      </c>
      <c r="CD663" s="402">
        <v>355</v>
      </c>
      <c r="CE663" s="402">
        <v>381</v>
      </c>
      <c r="CF663" s="472">
        <v>409</v>
      </c>
      <c r="CG663" s="403"/>
      <c r="CH663" s="399">
        <v>4</v>
      </c>
      <c r="CI663" s="402">
        <v>3</v>
      </c>
      <c r="CJ663" s="402">
        <v>0</v>
      </c>
      <c r="CK663" s="402">
        <v>0</v>
      </c>
      <c r="CL663" s="402">
        <v>0</v>
      </c>
      <c r="CM663" s="402">
        <v>0</v>
      </c>
      <c r="CN663" s="472"/>
      <c r="CO663" s="489" t="str">
        <f t="shared" si="500"/>
        <v/>
      </c>
      <c r="CP663" s="397">
        <f t="shared" si="500"/>
        <v>325</v>
      </c>
      <c r="CQ663" s="397">
        <f t="shared" si="500"/>
        <v>307</v>
      </c>
      <c r="CR663" s="397">
        <f t="shared" si="500"/>
        <v>371</v>
      </c>
      <c r="CS663" s="397">
        <f t="shared" si="500"/>
        <v>382</v>
      </c>
      <c r="CT663" s="397">
        <f t="shared" si="505"/>
        <v>355</v>
      </c>
      <c r="CU663" s="397">
        <f t="shared" si="505"/>
        <v>381</v>
      </c>
      <c r="CV663" s="491">
        <f t="shared" si="505"/>
        <v>409</v>
      </c>
      <c r="CW663" s="379">
        <v>189</v>
      </c>
      <c r="CX663" s="399">
        <v>160</v>
      </c>
      <c r="CY663" s="472">
        <v>181</v>
      </c>
      <c r="CZ663" s="400">
        <v>45</v>
      </c>
      <c r="DA663" s="399">
        <v>43</v>
      </c>
      <c r="DB663" s="472">
        <v>56</v>
      </c>
      <c r="DC663" s="404">
        <f t="shared" si="508"/>
        <v>121</v>
      </c>
      <c r="DD663" s="404">
        <f t="shared" si="508"/>
        <v>178</v>
      </c>
      <c r="DE663" s="405">
        <f t="shared" si="508"/>
        <v>172</v>
      </c>
      <c r="DF663" s="379">
        <v>54</v>
      </c>
      <c r="DG663" s="399">
        <v>36</v>
      </c>
      <c r="DH663" s="472">
        <v>47</v>
      </c>
      <c r="DI663" s="606">
        <v>34</v>
      </c>
      <c r="DJ663" s="399">
        <v>66</v>
      </c>
      <c r="DK663" s="472">
        <v>44</v>
      </c>
      <c r="DL663" s="400">
        <v>39</v>
      </c>
      <c r="DM663" s="399">
        <v>48</v>
      </c>
      <c r="DN663" s="472">
        <v>53</v>
      </c>
      <c r="DO663" s="400">
        <v>99</v>
      </c>
      <c r="DP663" s="399">
        <v>89</v>
      </c>
      <c r="DQ663" s="472">
        <v>91</v>
      </c>
      <c r="DR663" s="404">
        <f t="shared" si="511"/>
        <v>179</v>
      </c>
      <c r="DS663" s="404">
        <f t="shared" si="511"/>
        <v>209</v>
      </c>
      <c r="DT663" s="405">
        <f t="shared" si="511"/>
        <v>164</v>
      </c>
      <c r="DU663" s="28"/>
      <c r="DV663" s="406" t="b">
        <f t="shared" si="514"/>
        <v>0</v>
      </c>
      <c r="DW663" s="136" t="b">
        <f t="shared" si="515"/>
        <v>0</v>
      </c>
      <c r="DX663" s="408" t="b">
        <f t="shared" si="516"/>
        <v>1</v>
      </c>
      <c r="DY663" s="136" t="b">
        <f t="shared" si="517"/>
        <v>0</v>
      </c>
      <c r="DZ663" s="136" t="b">
        <f t="shared" si="518"/>
        <v>0</v>
      </c>
      <c r="EA663" s="408" t="b">
        <f t="shared" si="519"/>
        <v>1</v>
      </c>
      <c r="EB663" s="136" t="b">
        <f t="shared" si="520"/>
        <v>0</v>
      </c>
      <c r="EC663" s="136" t="b">
        <f t="shared" si="521"/>
        <v>0</v>
      </c>
      <c r="ED663" s="408" t="b">
        <f t="shared" si="522"/>
        <v>1</v>
      </c>
      <c r="EE663" s="136" t="b">
        <f t="shared" si="523"/>
        <v>1</v>
      </c>
      <c r="EF663" s="136" t="b">
        <f t="shared" si="524"/>
        <v>1</v>
      </c>
      <c r="EG663" s="408" t="b">
        <f t="shared" si="525"/>
        <v>1</v>
      </c>
      <c r="EH663" s="136" t="b">
        <f t="shared" si="526"/>
        <v>1</v>
      </c>
      <c r="EI663" s="136" t="b">
        <f t="shared" si="527"/>
        <v>1</v>
      </c>
      <c r="EJ663" s="408" t="b">
        <f t="shared" si="528"/>
        <v>1</v>
      </c>
      <c r="EK663" s="136" t="b">
        <f t="shared" si="529"/>
        <v>1</v>
      </c>
      <c r="EL663" s="136" t="b">
        <f t="shared" si="530"/>
        <v>1</v>
      </c>
      <c r="EM663" s="408" t="b">
        <f t="shared" si="531"/>
        <v>1</v>
      </c>
      <c r="EN663" s="583"/>
      <c r="EO663" s="409"/>
      <c r="EP663" s="409"/>
      <c r="EQ663" s="409"/>
      <c r="ER663" s="409"/>
      <c r="ES663" s="409"/>
      <c r="ET663" s="409"/>
      <c r="EU663" s="409"/>
      <c r="EV663" s="409"/>
      <c r="EW663" s="409"/>
      <c r="EX663" s="409"/>
      <c r="EY663" s="409"/>
      <c r="EZ663" s="409"/>
      <c r="FA663" s="409"/>
      <c r="FB663" s="409"/>
      <c r="FC663" s="409"/>
      <c r="FD663" s="409"/>
      <c r="FE663" s="409"/>
      <c r="FF663" s="409"/>
      <c r="FG663" s="409"/>
      <c r="FH663" s="409"/>
      <c r="FI663" s="409"/>
      <c r="FJ663" s="409"/>
      <c r="FK663" s="409"/>
      <c r="FL663" s="409"/>
      <c r="FM663" s="409"/>
      <c r="FN663" s="409"/>
      <c r="FO663" s="409"/>
      <c r="FP663" s="409"/>
      <c r="FQ663" s="409"/>
      <c r="FR663" s="409"/>
      <c r="FS663" s="409"/>
      <c r="FT663" s="409"/>
      <c r="FU663" s="409"/>
      <c r="FV663" s="409"/>
      <c r="FW663" s="409"/>
      <c r="FX663" s="409"/>
      <c r="FY663" s="409"/>
      <c r="FZ663" s="409"/>
      <c r="GA663" s="409"/>
      <c r="GB663" s="409"/>
      <c r="GC663" s="409"/>
      <c r="GD663" s="409"/>
      <c r="GE663" s="409"/>
      <c r="GF663" s="409"/>
      <c r="GG663" s="409"/>
      <c r="GH663" s="409"/>
      <c r="GI663" s="409"/>
      <c r="GJ663" s="409"/>
      <c r="GK663" s="409"/>
      <c r="GL663" s="409"/>
      <c r="GM663" s="409"/>
      <c r="GN663" s="409"/>
      <c r="GO663" s="409"/>
      <c r="GP663" s="409"/>
      <c r="GQ663" s="409"/>
      <c r="GR663" s="409"/>
      <c r="GS663" s="409"/>
      <c r="GT663" s="409"/>
      <c r="GU663" s="409"/>
      <c r="GV663" s="409"/>
      <c r="GW663" s="409"/>
      <c r="GX663" s="409"/>
      <c r="GY663" s="409"/>
      <c r="GZ663" s="409"/>
      <c r="HA663" s="409"/>
      <c r="HB663" s="409"/>
      <c r="HC663" s="409"/>
      <c r="HD663" s="409"/>
      <c r="HE663" s="409"/>
      <c r="HF663" s="409"/>
      <c r="HG663" s="409"/>
      <c r="HH663" s="409"/>
      <c r="HI663" s="409"/>
      <c r="HJ663" s="409"/>
      <c r="HK663" s="409"/>
      <c r="HL663" s="409"/>
      <c r="HM663" s="409"/>
      <c r="HN663" s="409"/>
      <c r="HO663" s="409"/>
      <c r="HP663" s="409"/>
    </row>
    <row r="664" spans="1:224" s="408" customFormat="1">
      <c r="A664" s="525" t="s">
        <v>508</v>
      </c>
      <c r="B664" s="530" t="s">
        <v>42</v>
      </c>
      <c r="C664" s="547">
        <v>447582</v>
      </c>
      <c r="D664" s="548">
        <v>10</v>
      </c>
      <c r="E664" s="395"/>
      <c r="F664" s="395"/>
      <c r="G664" s="395"/>
      <c r="H664" s="395"/>
      <c r="I664" s="472"/>
      <c r="J664" s="472"/>
      <c r="K664" s="394"/>
      <c r="L664" s="395"/>
      <c r="M664" s="395"/>
      <c r="N664" s="395"/>
      <c r="O664" s="396"/>
      <c r="P664" s="396"/>
      <c r="Q664" s="395"/>
      <c r="R664" s="395"/>
      <c r="S664" s="395"/>
      <c r="T664" s="395"/>
      <c r="U664" s="395"/>
      <c r="V664" s="472"/>
      <c r="W664" s="394"/>
      <c r="X664" s="395"/>
      <c r="Y664" s="395"/>
      <c r="Z664" s="395"/>
      <c r="AA664" s="396"/>
      <c r="AB664" s="396"/>
      <c r="AC664" s="395"/>
      <c r="AD664" s="395"/>
      <c r="AE664" s="395"/>
      <c r="AF664" s="395"/>
      <c r="AG664" s="395"/>
      <c r="AH664" s="472"/>
      <c r="AI664" s="489" t="str">
        <f t="shared" si="482"/>
        <v xml:space="preserve"> </v>
      </c>
      <c r="AJ664" s="397" t="str">
        <f t="shared" si="482"/>
        <v xml:space="preserve"> </v>
      </c>
      <c r="AK664" s="397" t="str">
        <f t="shared" si="482"/>
        <v xml:space="preserve"> </v>
      </c>
      <c r="AL664" s="397" t="str">
        <f t="shared" si="482"/>
        <v xml:space="preserve"> </v>
      </c>
      <c r="AM664" s="397" t="str">
        <f t="shared" si="482"/>
        <v xml:space="preserve"> </v>
      </c>
      <c r="AN664" s="397" t="str">
        <f t="shared" si="482"/>
        <v xml:space="preserve"> </v>
      </c>
      <c r="AO664" s="397" t="str">
        <f t="shared" si="488"/>
        <v xml:space="preserve"> </v>
      </c>
      <c r="AP664" s="397" t="str">
        <f t="shared" si="488"/>
        <v xml:space="preserve"> </v>
      </c>
      <c r="AQ664" s="397" t="str">
        <f t="shared" si="488"/>
        <v xml:space="preserve"> </v>
      </c>
      <c r="AR664" s="397" t="str">
        <f t="shared" si="488"/>
        <v xml:space="preserve"> </v>
      </c>
      <c r="AS664" s="397" t="str">
        <f t="shared" si="488"/>
        <v xml:space="preserve"> </v>
      </c>
      <c r="AT664" s="398" t="str">
        <f t="shared" si="488"/>
        <v xml:space="preserve"> </v>
      </c>
      <c r="AU664" s="379"/>
      <c r="AV664" s="395"/>
      <c r="AW664" s="472"/>
      <c r="AX664" s="400"/>
      <c r="AY664" s="395"/>
      <c r="AZ664" s="472"/>
      <c r="BA664" s="489" t="str">
        <f t="shared" si="494"/>
        <v xml:space="preserve"> </v>
      </c>
      <c r="BB664" s="397" t="str">
        <f t="shared" si="494"/>
        <v xml:space="preserve"> </v>
      </c>
      <c r="BC664" s="398" t="str">
        <f t="shared" si="494"/>
        <v xml:space="preserve"> </v>
      </c>
      <c r="BD664" s="401"/>
      <c r="BE664" s="402"/>
      <c r="BF664" s="472"/>
      <c r="BG664" s="403"/>
      <c r="BH664" s="402"/>
      <c r="BI664" s="472"/>
      <c r="BJ664" s="403"/>
      <c r="BK664" s="402"/>
      <c r="BL664" s="472"/>
      <c r="BM664" s="403"/>
      <c r="BN664" s="402"/>
      <c r="BO664" s="472"/>
      <c r="BP664" s="490" t="str">
        <f t="shared" si="497"/>
        <v/>
      </c>
      <c r="BQ664" s="475" t="str">
        <f t="shared" si="497"/>
        <v/>
      </c>
      <c r="BR664" s="405" t="str">
        <f t="shared" si="497"/>
        <v/>
      </c>
      <c r="BS664" s="476"/>
      <c r="BT664" s="402"/>
      <c r="BU664" s="402"/>
      <c r="BV664" s="402">
        <v>341</v>
      </c>
      <c r="BW664" s="472">
        <v>351</v>
      </c>
      <c r="BX664" s="472">
        <v>386</v>
      </c>
      <c r="BY664" s="403"/>
      <c r="BZ664" s="402"/>
      <c r="CA664" s="402"/>
      <c r="CB664" s="402"/>
      <c r="CC664" s="402"/>
      <c r="CD664" s="402">
        <v>293</v>
      </c>
      <c r="CE664" s="402">
        <v>241</v>
      </c>
      <c r="CF664" s="472">
        <v>310</v>
      </c>
      <c r="CG664" s="403"/>
      <c r="CH664" s="399"/>
      <c r="CI664" s="402"/>
      <c r="CJ664" s="402"/>
      <c r="CK664" s="402"/>
      <c r="CL664" s="402">
        <v>0</v>
      </c>
      <c r="CM664" s="402"/>
      <c r="CN664" s="472">
        <v>0</v>
      </c>
      <c r="CO664" s="489" t="str">
        <f t="shared" si="500"/>
        <v/>
      </c>
      <c r="CP664" s="397" t="str">
        <f t="shared" si="500"/>
        <v/>
      </c>
      <c r="CQ664" s="397" t="str">
        <f t="shared" si="500"/>
        <v/>
      </c>
      <c r="CR664" s="397" t="str">
        <f t="shared" si="500"/>
        <v/>
      </c>
      <c r="CS664" s="397" t="str">
        <f t="shared" si="500"/>
        <v/>
      </c>
      <c r="CT664" s="397">
        <f t="shared" si="505"/>
        <v>293</v>
      </c>
      <c r="CU664" s="397">
        <f t="shared" si="505"/>
        <v>241</v>
      </c>
      <c r="CV664" s="491">
        <f t="shared" si="505"/>
        <v>310</v>
      </c>
      <c r="CW664" s="379">
        <v>156</v>
      </c>
      <c r="CX664" s="399">
        <v>132</v>
      </c>
      <c r="CY664" s="472">
        <v>169</v>
      </c>
      <c r="CZ664" s="400">
        <v>33</v>
      </c>
      <c r="DA664" s="399">
        <v>16</v>
      </c>
      <c r="DB664" s="472">
        <v>19</v>
      </c>
      <c r="DC664" s="404">
        <f t="shared" si="508"/>
        <v>104</v>
      </c>
      <c r="DD664" s="404">
        <f t="shared" si="508"/>
        <v>93</v>
      </c>
      <c r="DE664" s="405">
        <f t="shared" si="508"/>
        <v>122</v>
      </c>
      <c r="DF664" s="486"/>
      <c r="DG664" s="483"/>
      <c r="DH664" s="472">
        <v>41</v>
      </c>
      <c r="DI664" s="523"/>
      <c r="DJ664" s="483"/>
      <c r="DK664" s="483"/>
      <c r="DL664" s="523"/>
      <c r="DM664" s="483"/>
      <c r="DN664" s="472">
        <v>47</v>
      </c>
      <c r="DO664" s="523"/>
      <c r="DP664" s="483"/>
      <c r="DQ664" s="472">
        <v>60</v>
      </c>
      <c r="DR664" s="404" t="str">
        <f t="shared" si="511"/>
        <v/>
      </c>
      <c r="DS664" s="404" t="str">
        <f t="shared" si="511"/>
        <v/>
      </c>
      <c r="DT664" s="405">
        <f t="shared" si="511"/>
        <v>145</v>
      </c>
      <c r="DU664" s="28"/>
      <c r="DV664" s="406" t="b">
        <f t="shared" si="514"/>
        <v>0</v>
      </c>
      <c r="DW664" s="136" t="b">
        <f t="shared" si="515"/>
        <v>0</v>
      </c>
      <c r="DX664" s="408" t="b">
        <f t="shared" si="516"/>
        <v>1</v>
      </c>
      <c r="DY664" s="136" t="b">
        <f t="shared" si="517"/>
        <v>0</v>
      </c>
      <c r="DZ664" s="136" t="b">
        <f t="shared" si="518"/>
        <v>0</v>
      </c>
      <c r="EA664" s="408" t="b">
        <f t="shared" si="519"/>
        <v>1</v>
      </c>
      <c r="EB664" s="136" t="b">
        <f t="shared" si="520"/>
        <v>0</v>
      </c>
      <c r="EC664" s="136" t="b">
        <f t="shared" si="521"/>
        <v>0</v>
      </c>
      <c r="ED664" s="408" t="b">
        <f t="shared" si="522"/>
        <v>1</v>
      </c>
      <c r="EE664" s="136" t="b">
        <f t="shared" si="523"/>
        <v>1</v>
      </c>
      <c r="EF664" s="136" t="b">
        <f t="shared" si="524"/>
        <v>1</v>
      </c>
      <c r="EG664" s="408" t="b">
        <f t="shared" si="525"/>
        <v>1</v>
      </c>
      <c r="EH664" s="136" t="b">
        <f t="shared" si="526"/>
        <v>1</v>
      </c>
      <c r="EI664" s="136" t="b">
        <f t="shared" si="527"/>
        <v>1</v>
      </c>
      <c r="EJ664" s="408" t="b">
        <f t="shared" si="528"/>
        <v>1</v>
      </c>
      <c r="EK664" s="136" t="b">
        <f t="shared" si="529"/>
        <v>0</v>
      </c>
      <c r="EL664" s="136" t="b">
        <f t="shared" si="530"/>
        <v>0</v>
      </c>
      <c r="EM664" s="408" t="b">
        <f t="shared" si="531"/>
        <v>1</v>
      </c>
      <c r="EN664" s="583"/>
      <c r="EO664" s="409"/>
      <c r="EP664" s="409"/>
      <c r="EQ664" s="409"/>
      <c r="ER664" s="409"/>
      <c r="ES664" s="409"/>
      <c r="ET664" s="409"/>
      <c r="EU664" s="409"/>
      <c r="EV664" s="409"/>
      <c r="EW664" s="409"/>
      <c r="EX664" s="409"/>
      <c r="EY664" s="409"/>
      <c r="EZ664" s="409"/>
      <c r="FA664" s="409"/>
      <c r="FB664" s="409"/>
      <c r="FC664" s="409"/>
      <c r="FD664" s="409"/>
      <c r="FE664" s="409"/>
      <c r="FF664" s="409"/>
      <c r="FG664" s="409"/>
      <c r="FH664" s="409"/>
      <c r="FI664" s="409"/>
      <c r="FJ664" s="409"/>
      <c r="FK664" s="409"/>
      <c r="FL664" s="409"/>
      <c r="FM664" s="409"/>
      <c r="FN664" s="409"/>
      <c r="FO664" s="409"/>
      <c r="FP664" s="409"/>
      <c r="FQ664" s="409"/>
      <c r="FR664" s="409"/>
      <c r="FS664" s="409"/>
      <c r="FT664" s="409"/>
      <c r="FU664" s="409"/>
      <c r="FV664" s="409"/>
      <c r="FW664" s="409"/>
      <c r="FX664" s="409"/>
      <c r="FY664" s="409"/>
      <c r="FZ664" s="409"/>
      <c r="GA664" s="409"/>
      <c r="GB664" s="409"/>
      <c r="GC664" s="409"/>
      <c r="GD664" s="409"/>
      <c r="GE664" s="409"/>
      <c r="GF664" s="409"/>
      <c r="GG664" s="409"/>
      <c r="GH664" s="409"/>
      <c r="GI664" s="409"/>
      <c r="GJ664" s="409"/>
      <c r="GK664" s="409"/>
      <c r="GL664" s="409"/>
      <c r="GM664" s="409"/>
      <c r="GN664" s="409"/>
      <c r="GO664" s="409"/>
      <c r="GP664" s="409"/>
      <c r="GQ664" s="409"/>
      <c r="GR664" s="409"/>
      <c r="GS664" s="409"/>
      <c r="GT664" s="409"/>
      <c r="GU664" s="409"/>
      <c r="GV664" s="409"/>
      <c r="GW664" s="409"/>
      <c r="GX664" s="409"/>
      <c r="GY664" s="409"/>
      <c r="GZ664" s="409"/>
      <c r="HA664" s="409"/>
      <c r="HB664" s="409"/>
      <c r="HC664" s="409"/>
      <c r="HD664" s="409"/>
      <c r="HE664" s="409"/>
      <c r="HF664" s="409"/>
      <c r="HG664" s="409"/>
      <c r="HH664" s="409"/>
      <c r="HI664" s="409"/>
      <c r="HJ664" s="409"/>
      <c r="HK664" s="409"/>
      <c r="HL664" s="409"/>
      <c r="HM664" s="409"/>
      <c r="HN664" s="409"/>
      <c r="HO664" s="409"/>
      <c r="HP664" s="409"/>
    </row>
    <row r="665" spans="1:224" s="408" customFormat="1">
      <c r="A665" s="525" t="s">
        <v>508</v>
      </c>
      <c r="B665" s="676" t="s">
        <v>43</v>
      </c>
      <c r="C665" s="547">
        <v>237701</v>
      </c>
      <c r="D665" s="548">
        <v>10</v>
      </c>
      <c r="E665" s="395"/>
      <c r="F665" s="395"/>
      <c r="G665" s="395"/>
      <c r="H665" s="395"/>
      <c r="I665" s="472"/>
      <c r="J665" s="472"/>
      <c r="K665" s="394"/>
      <c r="L665" s="395"/>
      <c r="M665" s="395"/>
      <c r="N665" s="395"/>
      <c r="O665" s="396"/>
      <c r="P665" s="396"/>
      <c r="Q665" s="395"/>
      <c r="R665" s="395"/>
      <c r="S665" s="395"/>
      <c r="T665" s="395"/>
      <c r="U665" s="395"/>
      <c r="V665" s="472"/>
      <c r="W665" s="394"/>
      <c r="X665" s="395"/>
      <c r="Y665" s="395"/>
      <c r="Z665" s="395"/>
      <c r="AA665" s="396"/>
      <c r="AB665" s="396"/>
      <c r="AC665" s="395"/>
      <c r="AD665" s="395"/>
      <c r="AE665" s="395"/>
      <c r="AF665" s="395"/>
      <c r="AG665" s="395"/>
      <c r="AH665" s="472"/>
      <c r="AI665" s="489" t="str">
        <f t="shared" si="482"/>
        <v xml:space="preserve"> </v>
      </c>
      <c r="AJ665" s="397" t="str">
        <f t="shared" si="482"/>
        <v xml:space="preserve"> </v>
      </c>
      <c r="AK665" s="397" t="str">
        <f t="shared" si="482"/>
        <v xml:space="preserve"> </v>
      </c>
      <c r="AL665" s="397" t="str">
        <f t="shared" si="482"/>
        <v xml:space="preserve"> </v>
      </c>
      <c r="AM665" s="397" t="str">
        <f t="shared" si="482"/>
        <v xml:space="preserve"> </v>
      </c>
      <c r="AN665" s="397" t="str">
        <f t="shared" si="482"/>
        <v xml:space="preserve"> </v>
      </c>
      <c r="AO665" s="397" t="str">
        <f t="shared" si="488"/>
        <v xml:space="preserve"> </v>
      </c>
      <c r="AP665" s="397" t="str">
        <f t="shared" si="488"/>
        <v xml:space="preserve"> </v>
      </c>
      <c r="AQ665" s="397" t="str">
        <f t="shared" si="488"/>
        <v xml:space="preserve"> </v>
      </c>
      <c r="AR665" s="397" t="str">
        <f t="shared" si="488"/>
        <v xml:space="preserve"> </v>
      </c>
      <c r="AS665" s="397" t="str">
        <f t="shared" si="488"/>
        <v xml:space="preserve"> </v>
      </c>
      <c r="AT665" s="398" t="str">
        <f t="shared" si="488"/>
        <v xml:space="preserve"> </v>
      </c>
      <c r="AU665" s="379"/>
      <c r="AV665" s="395"/>
      <c r="AW665" s="472"/>
      <c r="AX665" s="400"/>
      <c r="AY665" s="395"/>
      <c r="AZ665" s="472"/>
      <c r="BA665" s="489" t="str">
        <f t="shared" si="494"/>
        <v xml:space="preserve"> </v>
      </c>
      <c r="BB665" s="397" t="str">
        <f t="shared" si="494"/>
        <v xml:space="preserve"> </v>
      </c>
      <c r="BC665" s="398" t="str">
        <f t="shared" si="494"/>
        <v xml:space="preserve"> </v>
      </c>
      <c r="BD665" s="401"/>
      <c r="BE665" s="402"/>
      <c r="BF665" s="472"/>
      <c r="BG665" s="403"/>
      <c r="BH665" s="402"/>
      <c r="BI665" s="472"/>
      <c r="BJ665" s="403"/>
      <c r="BK665" s="402"/>
      <c r="BL665" s="472"/>
      <c r="BM665" s="403"/>
      <c r="BN665" s="402"/>
      <c r="BO665" s="472"/>
      <c r="BP665" s="490" t="str">
        <f t="shared" si="497"/>
        <v/>
      </c>
      <c r="BQ665" s="475" t="str">
        <f t="shared" si="497"/>
        <v/>
      </c>
      <c r="BR665" s="405" t="str">
        <f t="shared" si="497"/>
        <v/>
      </c>
      <c r="BS665" s="476">
        <v>410</v>
      </c>
      <c r="BT665" s="402">
        <v>442</v>
      </c>
      <c r="BU665" s="402">
        <v>434</v>
      </c>
      <c r="BV665" s="402">
        <v>465</v>
      </c>
      <c r="BW665" s="472">
        <v>541</v>
      </c>
      <c r="BX665" s="472">
        <v>616</v>
      </c>
      <c r="BY665" s="403">
        <v>318</v>
      </c>
      <c r="BZ665" s="402">
        <v>420</v>
      </c>
      <c r="CA665" s="402">
        <v>405</v>
      </c>
      <c r="CB665" s="402">
        <v>434</v>
      </c>
      <c r="CC665" s="551">
        <f>((CD665-CB665)/2)+CB665</f>
        <v>441.5</v>
      </c>
      <c r="CD665" s="402">
        <v>449</v>
      </c>
      <c r="CE665" s="402">
        <v>531</v>
      </c>
      <c r="CF665" s="472">
        <v>607</v>
      </c>
      <c r="CG665" s="403"/>
      <c r="CH665" s="399">
        <v>0</v>
      </c>
      <c r="CI665" s="402">
        <v>3</v>
      </c>
      <c r="CJ665" s="402"/>
      <c r="CK665" s="402"/>
      <c r="CL665" s="552">
        <v>3</v>
      </c>
      <c r="CM665" s="552"/>
      <c r="CN665" s="472">
        <v>0</v>
      </c>
      <c r="CO665" s="489">
        <f t="shared" si="500"/>
        <v>318</v>
      </c>
      <c r="CP665" s="397">
        <f t="shared" si="500"/>
        <v>420</v>
      </c>
      <c r="CQ665" s="397">
        <f t="shared" si="500"/>
        <v>402</v>
      </c>
      <c r="CR665" s="397">
        <f t="shared" si="500"/>
        <v>434</v>
      </c>
      <c r="CS665" s="397">
        <f t="shared" si="500"/>
        <v>441.5</v>
      </c>
      <c r="CT665" s="397">
        <f t="shared" si="505"/>
        <v>446</v>
      </c>
      <c r="CU665" s="397">
        <f t="shared" si="505"/>
        <v>531</v>
      </c>
      <c r="CV665" s="491">
        <f t="shared" si="505"/>
        <v>607</v>
      </c>
      <c r="CW665" s="379">
        <v>229</v>
      </c>
      <c r="CX665" s="399">
        <v>252</v>
      </c>
      <c r="CY665" s="472">
        <v>239</v>
      </c>
      <c r="CZ665" s="400">
        <v>51</v>
      </c>
      <c r="DA665" s="399">
        <v>49</v>
      </c>
      <c r="DB665" s="472">
        <v>100</v>
      </c>
      <c r="DC665" s="404">
        <f t="shared" si="508"/>
        <v>166</v>
      </c>
      <c r="DD665" s="404">
        <f t="shared" si="508"/>
        <v>230</v>
      </c>
      <c r="DE665" s="405">
        <f t="shared" si="508"/>
        <v>268</v>
      </c>
      <c r="DF665" s="379">
        <v>91</v>
      </c>
      <c r="DG665" s="399">
        <v>96</v>
      </c>
      <c r="DH665" s="472">
        <v>123</v>
      </c>
      <c r="DI665" s="400">
        <v>85</v>
      </c>
      <c r="DJ665" s="399">
        <v>118</v>
      </c>
      <c r="DK665" s="472">
        <v>116</v>
      </c>
      <c r="DL665" s="400">
        <v>12</v>
      </c>
      <c r="DM665" s="399">
        <v>10</v>
      </c>
      <c r="DN665" s="472">
        <v>15</v>
      </c>
      <c r="DO665" s="400">
        <v>104</v>
      </c>
      <c r="DP665" s="399">
        <v>110</v>
      </c>
      <c r="DQ665" s="472">
        <v>94</v>
      </c>
      <c r="DR665" s="404">
        <f t="shared" si="511"/>
        <v>227</v>
      </c>
      <c r="DS665" s="404">
        <f t="shared" si="511"/>
        <v>225.5</v>
      </c>
      <c r="DT665" s="405">
        <f t="shared" si="511"/>
        <v>214</v>
      </c>
      <c r="DU665" s="28"/>
      <c r="DV665" s="406" t="b">
        <f t="shared" si="514"/>
        <v>0</v>
      </c>
      <c r="DW665" s="136" t="b">
        <f t="shared" si="515"/>
        <v>0</v>
      </c>
      <c r="DX665" s="408" t="b">
        <f t="shared" si="516"/>
        <v>1</v>
      </c>
      <c r="DY665" s="136" t="b">
        <f t="shared" si="517"/>
        <v>0</v>
      </c>
      <c r="DZ665" s="136" t="b">
        <f t="shared" si="518"/>
        <v>0</v>
      </c>
      <c r="EA665" s="408" t="b">
        <f t="shared" si="519"/>
        <v>1</v>
      </c>
      <c r="EB665" s="136" t="b">
        <f t="shared" si="520"/>
        <v>0</v>
      </c>
      <c r="EC665" s="136" t="b">
        <f t="shared" si="521"/>
        <v>0</v>
      </c>
      <c r="ED665" s="408" t="b">
        <f t="shared" si="522"/>
        <v>1</v>
      </c>
      <c r="EE665" s="136" t="b">
        <f t="shared" si="523"/>
        <v>1</v>
      </c>
      <c r="EF665" s="136" t="b">
        <f t="shared" si="524"/>
        <v>1</v>
      </c>
      <c r="EG665" s="408" t="b">
        <f t="shared" si="525"/>
        <v>1</v>
      </c>
      <c r="EH665" s="136" t="b">
        <f t="shared" si="526"/>
        <v>1</v>
      </c>
      <c r="EI665" s="136" t="b">
        <f t="shared" si="527"/>
        <v>1</v>
      </c>
      <c r="EJ665" s="408" t="b">
        <f t="shared" si="528"/>
        <v>1</v>
      </c>
      <c r="EK665" s="136" t="b">
        <f t="shared" si="529"/>
        <v>1</v>
      </c>
      <c r="EL665" s="136" t="b">
        <f t="shared" si="530"/>
        <v>1</v>
      </c>
      <c r="EM665" s="408" t="b">
        <f t="shared" si="531"/>
        <v>1</v>
      </c>
      <c r="EN665" s="583"/>
      <c r="EO665" s="409"/>
      <c r="EP665" s="409"/>
      <c r="EQ665" s="409"/>
      <c r="ER665" s="409"/>
      <c r="ES665" s="409"/>
      <c r="ET665" s="409"/>
      <c r="EU665" s="409"/>
      <c r="EV665" s="409"/>
      <c r="EW665" s="409"/>
      <c r="EX665" s="409"/>
      <c r="EY665" s="409"/>
      <c r="EZ665" s="409"/>
      <c r="FA665" s="409"/>
      <c r="FB665" s="409"/>
      <c r="FC665" s="409"/>
      <c r="FD665" s="409"/>
      <c r="FE665" s="409"/>
      <c r="FF665" s="409"/>
      <c r="FG665" s="409"/>
      <c r="FH665" s="409"/>
      <c r="FI665" s="409"/>
      <c r="FJ665" s="409"/>
      <c r="FK665" s="409"/>
      <c r="FL665" s="409"/>
      <c r="FM665" s="409"/>
      <c r="FN665" s="409"/>
      <c r="FO665" s="409"/>
      <c r="FP665" s="409"/>
      <c r="FQ665" s="409"/>
      <c r="FR665" s="409"/>
      <c r="FS665" s="409"/>
      <c r="FT665" s="409"/>
      <c r="FU665" s="409"/>
      <c r="FV665" s="409"/>
      <c r="FW665" s="409"/>
      <c r="FX665" s="409"/>
      <c r="FY665" s="409"/>
      <c r="FZ665" s="409"/>
      <c r="GA665" s="409"/>
      <c r="GB665" s="409"/>
      <c r="GC665" s="409"/>
      <c r="GD665" s="409"/>
      <c r="GE665" s="409"/>
      <c r="GF665" s="409"/>
      <c r="GG665" s="409"/>
      <c r="GH665" s="409"/>
      <c r="GI665" s="409"/>
      <c r="GJ665" s="409"/>
      <c r="GK665" s="409"/>
      <c r="GL665" s="409"/>
      <c r="GM665" s="409"/>
      <c r="GN665" s="409"/>
      <c r="GO665" s="409"/>
      <c r="GP665" s="409"/>
      <c r="GQ665" s="409"/>
      <c r="GR665" s="409"/>
      <c r="GS665" s="409"/>
      <c r="GT665" s="409"/>
      <c r="GU665" s="409"/>
      <c r="GV665" s="409"/>
      <c r="GW665" s="409"/>
      <c r="GX665" s="409"/>
      <c r="GY665" s="409"/>
      <c r="GZ665" s="409"/>
      <c r="HA665" s="409"/>
      <c r="HB665" s="409"/>
      <c r="HC665" s="409"/>
      <c r="HD665" s="409"/>
      <c r="HE665" s="409"/>
      <c r="HF665" s="409"/>
      <c r="HG665" s="409"/>
      <c r="HH665" s="409"/>
      <c r="HI665" s="409"/>
      <c r="HJ665" s="409"/>
      <c r="HK665" s="409"/>
      <c r="HL665" s="409"/>
      <c r="HM665" s="409"/>
      <c r="HN665" s="409"/>
      <c r="HO665" s="409"/>
      <c r="HP665" s="409"/>
    </row>
    <row r="666" spans="1:224" s="408" customFormat="1">
      <c r="A666" s="525" t="s">
        <v>508</v>
      </c>
      <c r="B666" s="530" t="s">
        <v>44</v>
      </c>
      <c r="C666" s="527">
        <v>237817</v>
      </c>
      <c r="D666" s="527">
        <v>10</v>
      </c>
      <c r="E666" s="395"/>
      <c r="F666" s="395"/>
      <c r="G666" s="395"/>
      <c r="H666" s="395"/>
      <c r="I666" s="472"/>
      <c r="J666" s="472"/>
      <c r="K666" s="394"/>
      <c r="L666" s="395"/>
      <c r="M666" s="395"/>
      <c r="N666" s="395"/>
      <c r="O666" s="396"/>
      <c r="P666" s="396"/>
      <c r="Q666" s="395"/>
      <c r="R666" s="395"/>
      <c r="S666" s="395"/>
      <c r="T666" s="395"/>
      <c r="U666" s="395"/>
      <c r="V666" s="472"/>
      <c r="W666" s="394"/>
      <c r="X666" s="395"/>
      <c r="Y666" s="395"/>
      <c r="Z666" s="395"/>
      <c r="AA666" s="396"/>
      <c r="AB666" s="396"/>
      <c r="AC666" s="395"/>
      <c r="AD666" s="395"/>
      <c r="AE666" s="395"/>
      <c r="AF666" s="395"/>
      <c r="AG666" s="395"/>
      <c r="AH666" s="472"/>
      <c r="AI666" s="489" t="str">
        <f t="shared" si="482"/>
        <v xml:space="preserve"> </v>
      </c>
      <c r="AJ666" s="397" t="str">
        <f t="shared" si="482"/>
        <v xml:space="preserve"> </v>
      </c>
      <c r="AK666" s="397" t="str">
        <f t="shared" si="482"/>
        <v xml:space="preserve"> </v>
      </c>
      <c r="AL666" s="397" t="str">
        <f t="shared" si="482"/>
        <v xml:space="preserve"> </v>
      </c>
      <c r="AM666" s="397" t="str">
        <f t="shared" si="482"/>
        <v xml:space="preserve"> </v>
      </c>
      <c r="AN666" s="397" t="str">
        <f t="shared" si="482"/>
        <v xml:space="preserve"> </v>
      </c>
      <c r="AO666" s="397" t="str">
        <f t="shared" si="488"/>
        <v xml:space="preserve"> </v>
      </c>
      <c r="AP666" s="397" t="str">
        <f t="shared" si="488"/>
        <v xml:space="preserve"> </v>
      </c>
      <c r="AQ666" s="397" t="str">
        <f t="shared" si="488"/>
        <v xml:space="preserve"> </v>
      </c>
      <c r="AR666" s="397" t="str">
        <f t="shared" si="488"/>
        <v xml:space="preserve"> </v>
      </c>
      <c r="AS666" s="397" t="str">
        <f t="shared" si="488"/>
        <v xml:space="preserve"> </v>
      </c>
      <c r="AT666" s="398" t="str">
        <f t="shared" si="488"/>
        <v xml:space="preserve"> </v>
      </c>
      <c r="AU666" s="379"/>
      <c r="AV666" s="395"/>
      <c r="AW666" s="472"/>
      <c r="AX666" s="400"/>
      <c r="AY666" s="395"/>
      <c r="AZ666" s="472"/>
      <c r="BA666" s="489" t="str">
        <f t="shared" si="494"/>
        <v xml:space="preserve"> </v>
      </c>
      <c r="BB666" s="397" t="str">
        <f t="shared" si="494"/>
        <v xml:space="preserve"> </v>
      </c>
      <c r="BC666" s="398" t="str">
        <f t="shared" si="494"/>
        <v xml:space="preserve"> </v>
      </c>
      <c r="BD666" s="401"/>
      <c r="BE666" s="402"/>
      <c r="BF666" s="472"/>
      <c r="BG666" s="403"/>
      <c r="BH666" s="402"/>
      <c r="BI666" s="472"/>
      <c r="BJ666" s="403"/>
      <c r="BK666" s="402"/>
      <c r="BL666" s="472"/>
      <c r="BM666" s="403"/>
      <c r="BN666" s="402"/>
      <c r="BO666" s="472"/>
      <c r="BP666" s="490" t="str">
        <f t="shared" si="497"/>
        <v/>
      </c>
      <c r="BQ666" s="475" t="str">
        <f t="shared" si="497"/>
        <v/>
      </c>
      <c r="BR666" s="405" t="str">
        <f t="shared" si="497"/>
        <v/>
      </c>
      <c r="BS666" s="476">
        <v>606</v>
      </c>
      <c r="BT666" s="402">
        <v>628</v>
      </c>
      <c r="BU666" s="402">
        <v>545</v>
      </c>
      <c r="BV666" s="402">
        <v>517</v>
      </c>
      <c r="BW666" s="472">
        <v>540</v>
      </c>
      <c r="BX666" s="472">
        <v>551</v>
      </c>
      <c r="BY666" s="403">
        <v>412</v>
      </c>
      <c r="BZ666" s="402">
        <v>428</v>
      </c>
      <c r="CA666" s="402">
        <v>460</v>
      </c>
      <c r="CB666" s="402">
        <v>467</v>
      </c>
      <c r="CC666" s="402">
        <v>445</v>
      </c>
      <c r="CD666" s="402">
        <v>388</v>
      </c>
      <c r="CE666" s="402">
        <v>403</v>
      </c>
      <c r="CF666" s="472">
        <v>428</v>
      </c>
      <c r="CG666" s="403"/>
      <c r="CH666" s="399">
        <v>0</v>
      </c>
      <c r="CI666" s="402">
        <v>0</v>
      </c>
      <c r="CJ666" s="402">
        <v>0</v>
      </c>
      <c r="CK666" s="402">
        <v>1</v>
      </c>
      <c r="CL666" s="402">
        <v>0</v>
      </c>
      <c r="CM666" s="402">
        <v>0</v>
      </c>
      <c r="CN666" s="472">
        <v>0</v>
      </c>
      <c r="CO666" s="489">
        <f t="shared" si="500"/>
        <v>412</v>
      </c>
      <c r="CP666" s="397">
        <f t="shared" si="500"/>
        <v>428</v>
      </c>
      <c r="CQ666" s="397">
        <f t="shared" si="500"/>
        <v>460</v>
      </c>
      <c r="CR666" s="397">
        <f t="shared" si="500"/>
        <v>467</v>
      </c>
      <c r="CS666" s="397">
        <f t="shared" si="500"/>
        <v>444</v>
      </c>
      <c r="CT666" s="397">
        <f t="shared" si="505"/>
        <v>388</v>
      </c>
      <c r="CU666" s="397">
        <f t="shared" si="505"/>
        <v>403</v>
      </c>
      <c r="CV666" s="491">
        <f t="shared" si="505"/>
        <v>428</v>
      </c>
      <c r="CW666" s="379">
        <v>225</v>
      </c>
      <c r="CX666" s="399">
        <v>234</v>
      </c>
      <c r="CY666" s="472">
        <v>230</v>
      </c>
      <c r="CZ666" s="400">
        <v>18</v>
      </c>
      <c r="DA666" s="399">
        <v>21</v>
      </c>
      <c r="DB666" s="472">
        <v>24</v>
      </c>
      <c r="DC666" s="404">
        <f t="shared" si="508"/>
        <v>145</v>
      </c>
      <c r="DD666" s="404">
        <f t="shared" si="508"/>
        <v>148</v>
      </c>
      <c r="DE666" s="405">
        <f t="shared" si="508"/>
        <v>174</v>
      </c>
      <c r="DF666" s="379">
        <v>47</v>
      </c>
      <c r="DG666" s="399">
        <v>33</v>
      </c>
      <c r="DH666" s="472">
        <v>34</v>
      </c>
      <c r="DI666" s="400">
        <v>82</v>
      </c>
      <c r="DJ666" s="399">
        <v>104</v>
      </c>
      <c r="DK666" s="472">
        <v>85</v>
      </c>
      <c r="DL666" s="400">
        <v>65</v>
      </c>
      <c r="DM666" s="399">
        <v>69</v>
      </c>
      <c r="DN666" s="472">
        <v>89</v>
      </c>
      <c r="DO666" s="400">
        <v>70</v>
      </c>
      <c r="DP666" s="399">
        <v>47</v>
      </c>
      <c r="DQ666" s="472">
        <v>41</v>
      </c>
      <c r="DR666" s="404">
        <f t="shared" si="511"/>
        <v>285</v>
      </c>
      <c r="DS666" s="404">
        <f t="shared" si="511"/>
        <v>295</v>
      </c>
      <c r="DT666" s="405">
        <f t="shared" si="511"/>
        <v>224</v>
      </c>
      <c r="DU666" s="28"/>
      <c r="DV666" s="406" t="b">
        <f t="shared" si="514"/>
        <v>0</v>
      </c>
      <c r="DW666" s="136" t="b">
        <f t="shared" si="515"/>
        <v>0</v>
      </c>
      <c r="DX666" s="408" t="b">
        <f t="shared" si="516"/>
        <v>1</v>
      </c>
      <c r="DY666" s="136" t="b">
        <f t="shared" si="517"/>
        <v>0</v>
      </c>
      <c r="DZ666" s="136" t="b">
        <f t="shared" si="518"/>
        <v>0</v>
      </c>
      <c r="EA666" s="408" t="b">
        <f t="shared" si="519"/>
        <v>1</v>
      </c>
      <c r="EB666" s="136" t="b">
        <f t="shared" si="520"/>
        <v>0</v>
      </c>
      <c r="EC666" s="136" t="b">
        <f t="shared" si="521"/>
        <v>0</v>
      </c>
      <c r="ED666" s="408" t="b">
        <f t="shared" si="522"/>
        <v>1</v>
      </c>
      <c r="EE666" s="136" t="b">
        <f t="shared" si="523"/>
        <v>1</v>
      </c>
      <c r="EF666" s="136" t="b">
        <f t="shared" si="524"/>
        <v>1</v>
      </c>
      <c r="EG666" s="408" t="b">
        <f t="shared" si="525"/>
        <v>1</v>
      </c>
      <c r="EH666" s="136" t="b">
        <f t="shared" si="526"/>
        <v>1</v>
      </c>
      <c r="EI666" s="136" t="b">
        <f t="shared" si="527"/>
        <v>1</v>
      </c>
      <c r="EJ666" s="408" t="b">
        <f t="shared" si="528"/>
        <v>1</v>
      </c>
      <c r="EK666" s="136" t="b">
        <f t="shared" si="529"/>
        <v>1</v>
      </c>
      <c r="EL666" s="136" t="b">
        <f t="shared" si="530"/>
        <v>1</v>
      </c>
      <c r="EM666" s="408" t="b">
        <f t="shared" si="531"/>
        <v>1</v>
      </c>
      <c r="EN666" s="583"/>
      <c r="EO666" s="409"/>
      <c r="EP666" s="409"/>
      <c r="EQ666" s="409"/>
      <c r="ER666" s="409"/>
      <c r="ES666" s="409"/>
      <c r="ET666" s="409"/>
      <c r="EU666" s="409"/>
      <c r="EV666" s="409"/>
      <c r="EW666" s="409"/>
      <c r="EX666" s="409"/>
      <c r="EY666" s="409"/>
      <c r="EZ666" s="409"/>
      <c r="FA666" s="409"/>
      <c r="FB666" s="409"/>
      <c r="FC666" s="409"/>
      <c r="FD666" s="409"/>
      <c r="FE666" s="409"/>
      <c r="FF666" s="409"/>
      <c r="FG666" s="409"/>
      <c r="FH666" s="409"/>
      <c r="FI666" s="409"/>
      <c r="FJ666" s="409"/>
      <c r="FK666" s="409"/>
      <c r="FL666" s="409"/>
      <c r="FM666" s="409"/>
      <c r="FN666" s="409"/>
      <c r="FO666" s="409"/>
      <c r="FP666" s="409"/>
      <c r="FQ666" s="409"/>
      <c r="FR666" s="409"/>
      <c r="FS666" s="409"/>
      <c r="FT666" s="409"/>
      <c r="FU666" s="409"/>
      <c r="FV666" s="409"/>
      <c r="FW666" s="409"/>
      <c r="FX666" s="409"/>
      <c r="FY666" s="409"/>
      <c r="FZ666" s="409"/>
      <c r="GA666" s="409"/>
      <c r="GB666" s="409"/>
      <c r="GC666" s="409"/>
      <c r="GD666" s="409"/>
      <c r="GE666" s="409"/>
      <c r="GF666" s="409"/>
      <c r="GG666" s="409"/>
      <c r="GH666" s="409"/>
      <c r="GI666" s="409"/>
      <c r="GJ666" s="409"/>
      <c r="GK666" s="409"/>
      <c r="GL666" s="409"/>
      <c r="GM666" s="409"/>
      <c r="GN666" s="409"/>
      <c r="GO666" s="409"/>
      <c r="GP666" s="409"/>
      <c r="GQ666" s="409"/>
      <c r="GR666" s="409"/>
      <c r="GS666" s="409"/>
      <c r="GT666" s="409"/>
      <c r="GU666" s="409"/>
      <c r="GV666" s="409"/>
      <c r="GW666" s="409"/>
      <c r="GX666" s="409"/>
      <c r="GY666" s="409"/>
      <c r="GZ666" s="409"/>
      <c r="HA666" s="409"/>
      <c r="HB666" s="409"/>
      <c r="HC666" s="409"/>
      <c r="HD666" s="409"/>
      <c r="HE666" s="409"/>
      <c r="HF666" s="409"/>
      <c r="HG666" s="409"/>
      <c r="HH666" s="409"/>
      <c r="HI666" s="409"/>
      <c r="HJ666" s="409"/>
      <c r="HK666" s="409"/>
      <c r="HL666" s="409"/>
      <c r="HM666" s="409"/>
      <c r="HN666" s="409"/>
      <c r="HO666" s="409"/>
      <c r="HP666" s="409"/>
    </row>
    <row r="667" spans="1:224" s="407" customFormat="1">
      <c r="A667" s="525" t="s">
        <v>508</v>
      </c>
      <c r="B667" s="530" t="s">
        <v>45</v>
      </c>
      <c r="C667" s="547">
        <v>238014</v>
      </c>
      <c r="D667" s="548">
        <v>10</v>
      </c>
      <c r="E667" s="395"/>
      <c r="F667" s="395"/>
      <c r="G667" s="395"/>
      <c r="H667" s="395"/>
      <c r="I667" s="472"/>
      <c r="J667" s="472"/>
      <c r="K667" s="394"/>
      <c r="L667" s="395"/>
      <c r="M667" s="395"/>
      <c r="N667" s="395"/>
      <c r="O667" s="396"/>
      <c r="P667" s="396"/>
      <c r="Q667" s="395"/>
      <c r="R667" s="395"/>
      <c r="S667" s="395"/>
      <c r="T667" s="395"/>
      <c r="U667" s="395"/>
      <c r="V667" s="472"/>
      <c r="W667" s="394"/>
      <c r="X667" s="395"/>
      <c r="Y667" s="395"/>
      <c r="Z667" s="395"/>
      <c r="AA667" s="396"/>
      <c r="AB667" s="396"/>
      <c r="AC667" s="395"/>
      <c r="AD667" s="395"/>
      <c r="AE667" s="395"/>
      <c r="AF667" s="395"/>
      <c r="AG667" s="395"/>
      <c r="AH667" s="472"/>
      <c r="AI667" s="489" t="str">
        <f t="shared" si="482"/>
        <v xml:space="preserve"> </v>
      </c>
      <c r="AJ667" s="397" t="str">
        <f t="shared" si="482"/>
        <v xml:space="preserve"> </v>
      </c>
      <c r="AK667" s="397" t="str">
        <f t="shared" si="482"/>
        <v xml:space="preserve"> </v>
      </c>
      <c r="AL667" s="397" t="str">
        <f t="shared" si="482"/>
        <v xml:space="preserve"> </v>
      </c>
      <c r="AM667" s="397" t="str">
        <f t="shared" si="482"/>
        <v xml:space="preserve"> </v>
      </c>
      <c r="AN667" s="397" t="str">
        <f t="shared" si="482"/>
        <v xml:space="preserve"> </v>
      </c>
      <c r="AO667" s="397" t="str">
        <f t="shared" si="488"/>
        <v xml:space="preserve"> </v>
      </c>
      <c r="AP667" s="397" t="str">
        <f t="shared" si="488"/>
        <v xml:space="preserve"> </v>
      </c>
      <c r="AQ667" s="397" t="str">
        <f t="shared" si="488"/>
        <v xml:space="preserve"> </v>
      </c>
      <c r="AR667" s="397" t="str">
        <f t="shared" si="488"/>
        <v xml:space="preserve"> </v>
      </c>
      <c r="AS667" s="397" t="str">
        <f t="shared" si="488"/>
        <v xml:space="preserve"> </v>
      </c>
      <c r="AT667" s="398" t="str">
        <f t="shared" si="488"/>
        <v xml:space="preserve"> </v>
      </c>
      <c r="AU667" s="379"/>
      <c r="AV667" s="395"/>
      <c r="AW667" s="472"/>
      <c r="AX667" s="400"/>
      <c r="AY667" s="395"/>
      <c r="AZ667" s="472"/>
      <c r="BA667" s="489" t="str">
        <f t="shared" si="494"/>
        <v xml:space="preserve"> </v>
      </c>
      <c r="BB667" s="397" t="str">
        <f t="shared" si="494"/>
        <v xml:space="preserve"> </v>
      </c>
      <c r="BC667" s="398" t="str">
        <f t="shared" si="494"/>
        <v xml:space="preserve"> </v>
      </c>
      <c r="BD667" s="401"/>
      <c r="BE667" s="402"/>
      <c r="BF667" s="472"/>
      <c r="BG667" s="403"/>
      <c r="BH667" s="402"/>
      <c r="BI667" s="472"/>
      <c r="BJ667" s="403"/>
      <c r="BK667" s="402"/>
      <c r="BL667" s="472"/>
      <c r="BM667" s="403"/>
      <c r="BN667" s="402"/>
      <c r="BO667" s="472"/>
      <c r="BP667" s="490" t="str">
        <f t="shared" si="497"/>
        <v/>
      </c>
      <c r="BQ667" s="475" t="str">
        <f t="shared" si="497"/>
        <v/>
      </c>
      <c r="BR667" s="405" t="str">
        <f t="shared" si="497"/>
        <v/>
      </c>
      <c r="BS667" s="476">
        <v>378</v>
      </c>
      <c r="BT667" s="402">
        <v>381</v>
      </c>
      <c r="BU667" s="402">
        <v>430</v>
      </c>
      <c r="BV667" s="402">
        <v>415</v>
      </c>
      <c r="BW667" s="472">
        <v>420</v>
      </c>
      <c r="BX667" s="472">
        <v>435</v>
      </c>
      <c r="BY667" s="403">
        <v>232</v>
      </c>
      <c r="BZ667" s="402">
        <v>245</v>
      </c>
      <c r="CA667" s="402">
        <v>271</v>
      </c>
      <c r="CB667" s="402">
        <v>327</v>
      </c>
      <c r="CC667" s="402">
        <v>346</v>
      </c>
      <c r="CD667" s="402">
        <v>333</v>
      </c>
      <c r="CE667" s="402">
        <v>352</v>
      </c>
      <c r="CF667" s="472">
        <v>363</v>
      </c>
      <c r="CG667" s="403"/>
      <c r="CH667" s="399">
        <v>0</v>
      </c>
      <c r="CI667" s="402">
        <v>0</v>
      </c>
      <c r="CJ667" s="402">
        <v>0</v>
      </c>
      <c r="CK667" s="402">
        <v>0</v>
      </c>
      <c r="CL667" s="402">
        <v>0</v>
      </c>
      <c r="CM667" s="402"/>
      <c r="CN667" s="472">
        <v>0</v>
      </c>
      <c r="CO667" s="489">
        <f t="shared" si="500"/>
        <v>232</v>
      </c>
      <c r="CP667" s="397">
        <f t="shared" si="500"/>
        <v>245</v>
      </c>
      <c r="CQ667" s="397">
        <f t="shared" si="500"/>
        <v>271</v>
      </c>
      <c r="CR667" s="397">
        <f t="shared" si="500"/>
        <v>327</v>
      </c>
      <c r="CS667" s="397">
        <f t="shared" si="500"/>
        <v>346</v>
      </c>
      <c r="CT667" s="397">
        <f t="shared" si="505"/>
        <v>333</v>
      </c>
      <c r="CU667" s="397">
        <f t="shared" si="505"/>
        <v>352</v>
      </c>
      <c r="CV667" s="491">
        <f t="shared" si="505"/>
        <v>363</v>
      </c>
      <c r="CW667" s="379">
        <v>176</v>
      </c>
      <c r="CX667" s="399">
        <v>190</v>
      </c>
      <c r="CY667" s="472">
        <v>194</v>
      </c>
      <c r="CZ667" s="400">
        <v>13</v>
      </c>
      <c r="DA667" s="399">
        <v>18</v>
      </c>
      <c r="DB667" s="472">
        <v>19</v>
      </c>
      <c r="DC667" s="404">
        <f t="shared" si="508"/>
        <v>144</v>
      </c>
      <c r="DD667" s="404">
        <f t="shared" si="508"/>
        <v>144</v>
      </c>
      <c r="DE667" s="405">
        <f t="shared" si="508"/>
        <v>150</v>
      </c>
      <c r="DF667" s="379">
        <v>45</v>
      </c>
      <c r="DG667" s="399">
        <v>50</v>
      </c>
      <c r="DH667" s="472">
        <v>45</v>
      </c>
      <c r="DI667" s="400">
        <v>49</v>
      </c>
      <c r="DJ667" s="399">
        <v>76</v>
      </c>
      <c r="DK667" s="472">
        <v>57</v>
      </c>
      <c r="DL667" s="400">
        <v>52</v>
      </c>
      <c r="DM667" s="399">
        <v>57</v>
      </c>
      <c r="DN667" s="472">
        <v>44</v>
      </c>
      <c r="DO667" s="400">
        <v>30</v>
      </c>
      <c r="DP667" s="399">
        <v>30</v>
      </c>
      <c r="DQ667" s="472">
        <v>29</v>
      </c>
      <c r="DR667" s="404">
        <f t="shared" si="511"/>
        <v>200</v>
      </c>
      <c r="DS667" s="404">
        <f t="shared" si="511"/>
        <v>209</v>
      </c>
      <c r="DT667" s="405">
        <f t="shared" si="511"/>
        <v>215</v>
      </c>
      <c r="DU667" s="28"/>
      <c r="DV667" s="406" t="b">
        <f t="shared" si="514"/>
        <v>0</v>
      </c>
      <c r="DW667" s="136" t="b">
        <f t="shared" si="515"/>
        <v>0</v>
      </c>
      <c r="DX667" s="408" t="b">
        <f t="shared" si="516"/>
        <v>1</v>
      </c>
      <c r="DY667" s="136" t="b">
        <f t="shared" si="517"/>
        <v>0</v>
      </c>
      <c r="DZ667" s="136" t="b">
        <f t="shared" si="518"/>
        <v>0</v>
      </c>
      <c r="EA667" s="408" t="b">
        <f t="shared" si="519"/>
        <v>1</v>
      </c>
      <c r="EB667" s="136" t="b">
        <f t="shared" si="520"/>
        <v>0</v>
      </c>
      <c r="EC667" s="136" t="b">
        <f t="shared" si="521"/>
        <v>0</v>
      </c>
      <c r="ED667" s="408" t="b">
        <f t="shared" si="522"/>
        <v>1</v>
      </c>
      <c r="EE667" s="136" t="b">
        <f t="shared" si="523"/>
        <v>1</v>
      </c>
      <c r="EF667" s="136" t="b">
        <f t="shared" si="524"/>
        <v>1</v>
      </c>
      <c r="EG667" s="408" t="b">
        <f t="shared" si="525"/>
        <v>1</v>
      </c>
      <c r="EH667" s="136" t="b">
        <f t="shared" si="526"/>
        <v>1</v>
      </c>
      <c r="EI667" s="136" t="b">
        <f t="shared" si="527"/>
        <v>1</v>
      </c>
      <c r="EJ667" s="408" t="b">
        <f t="shared" si="528"/>
        <v>1</v>
      </c>
      <c r="EK667" s="136" t="b">
        <f t="shared" si="529"/>
        <v>1</v>
      </c>
      <c r="EL667" s="136" t="b">
        <f t="shared" si="530"/>
        <v>1</v>
      </c>
      <c r="EM667" s="408" t="b">
        <f t="shared" si="531"/>
        <v>1</v>
      </c>
      <c r="EN667" s="583"/>
      <c r="EO667" s="409"/>
      <c r="EP667" s="409"/>
      <c r="EQ667" s="409"/>
      <c r="ER667" s="409"/>
      <c r="ES667" s="409"/>
      <c r="ET667" s="409"/>
      <c r="EU667" s="409"/>
      <c r="EV667" s="409"/>
      <c r="EW667" s="409"/>
      <c r="EX667" s="409"/>
      <c r="EY667" s="409"/>
      <c r="EZ667" s="409"/>
      <c r="FA667" s="409"/>
      <c r="FB667" s="409"/>
      <c r="FC667" s="409"/>
      <c r="FD667" s="409"/>
      <c r="FE667" s="409"/>
      <c r="FF667" s="409"/>
      <c r="FG667" s="409"/>
      <c r="FH667" s="409"/>
      <c r="FI667" s="409"/>
      <c r="FJ667" s="409"/>
      <c r="FK667" s="409"/>
      <c r="FL667" s="409"/>
      <c r="FM667" s="409"/>
      <c r="FN667" s="409"/>
      <c r="FO667" s="409"/>
      <c r="FP667" s="409"/>
      <c r="FQ667" s="409"/>
      <c r="FR667" s="409"/>
      <c r="FS667" s="409"/>
      <c r="FT667" s="409"/>
      <c r="FU667" s="409"/>
      <c r="FV667" s="409"/>
      <c r="FW667" s="409"/>
      <c r="FX667" s="409"/>
      <c r="FY667" s="409"/>
      <c r="FZ667" s="409"/>
      <c r="GA667" s="409"/>
      <c r="GB667" s="409"/>
      <c r="GC667" s="409"/>
      <c r="GD667" s="409"/>
      <c r="GE667" s="409"/>
      <c r="GF667" s="409"/>
      <c r="GG667" s="409"/>
      <c r="GH667" s="409"/>
      <c r="GI667" s="409"/>
      <c r="GJ667" s="409"/>
      <c r="GK667" s="409"/>
      <c r="GL667" s="409"/>
      <c r="GM667" s="409"/>
      <c r="GN667" s="409"/>
      <c r="GO667" s="409"/>
      <c r="GP667" s="409"/>
      <c r="GQ667" s="409"/>
      <c r="GR667" s="409"/>
      <c r="GS667" s="409"/>
      <c r="GT667" s="409"/>
      <c r="GU667" s="409"/>
      <c r="GV667" s="409"/>
      <c r="GW667" s="409"/>
      <c r="GX667" s="409"/>
      <c r="GY667" s="409"/>
      <c r="GZ667" s="409"/>
      <c r="HA667" s="409"/>
      <c r="HB667" s="409"/>
      <c r="HC667" s="409"/>
      <c r="HD667" s="409"/>
      <c r="HE667" s="409"/>
      <c r="HF667" s="409"/>
      <c r="HG667" s="409"/>
      <c r="HH667" s="409"/>
      <c r="HI667" s="409"/>
      <c r="HJ667" s="409"/>
      <c r="HK667" s="409"/>
      <c r="HL667" s="409"/>
      <c r="HM667" s="409"/>
      <c r="HN667" s="409"/>
      <c r="HO667" s="409"/>
      <c r="HP667" s="409"/>
    </row>
    <row r="668" spans="1:224" s="407" customFormat="1">
      <c r="A668" s="525" t="s">
        <v>508</v>
      </c>
      <c r="B668" s="530" t="s">
        <v>46</v>
      </c>
      <c r="C668" s="547">
        <v>445018</v>
      </c>
      <c r="D668" s="548">
        <v>10</v>
      </c>
      <c r="E668" s="395"/>
      <c r="F668" s="395"/>
      <c r="G668" s="395"/>
      <c r="H668" s="395"/>
      <c r="I668" s="472"/>
      <c r="J668" s="472"/>
      <c r="K668" s="394"/>
      <c r="L668" s="395"/>
      <c r="M668" s="395"/>
      <c r="N668" s="395"/>
      <c r="O668" s="396"/>
      <c r="P668" s="396"/>
      <c r="Q668" s="395"/>
      <c r="R668" s="395"/>
      <c r="S668" s="395"/>
      <c r="T668" s="395"/>
      <c r="U668" s="395"/>
      <c r="V668" s="472"/>
      <c r="W668" s="394"/>
      <c r="X668" s="395"/>
      <c r="Y668" s="395"/>
      <c r="Z668" s="395"/>
      <c r="AA668" s="396"/>
      <c r="AB668" s="396"/>
      <c r="AC668" s="395"/>
      <c r="AD668" s="395"/>
      <c r="AE668" s="395"/>
      <c r="AF668" s="395"/>
      <c r="AG668" s="395"/>
      <c r="AH668" s="472"/>
      <c r="AI668" s="489" t="str">
        <f t="shared" si="482"/>
        <v xml:space="preserve"> </v>
      </c>
      <c r="AJ668" s="397" t="str">
        <f t="shared" si="482"/>
        <v xml:space="preserve"> </v>
      </c>
      <c r="AK668" s="397" t="str">
        <f t="shared" si="482"/>
        <v xml:space="preserve"> </v>
      </c>
      <c r="AL668" s="397" t="str">
        <f>IF(N668&gt;0,N668-Z668," " )</f>
        <v xml:space="preserve"> </v>
      </c>
      <c r="AM668" s="397" t="str">
        <f>IF(O668&gt;0,O668-AA668," " )</f>
        <v xml:space="preserve"> </v>
      </c>
      <c r="AN668" s="397" t="str">
        <f>IF(P668&gt;0,P668-AB668," " )</f>
        <v xml:space="preserve"> </v>
      </c>
      <c r="AO668" s="397" t="str">
        <f t="shared" si="488"/>
        <v xml:space="preserve"> </v>
      </c>
      <c r="AP668" s="397" t="str">
        <f t="shared" si="488"/>
        <v xml:space="preserve"> </v>
      </c>
      <c r="AQ668" s="397" t="str">
        <f t="shared" si="488"/>
        <v xml:space="preserve"> </v>
      </c>
      <c r="AR668" s="397" t="str">
        <f t="shared" si="488"/>
        <v xml:space="preserve"> </v>
      </c>
      <c r="AS668" s="397" t="str">
        <f t="shared" si="488"/>
        <v xml:space="preserve"> </v>
      </c>
      <c r="AT668" s="398" t="str">
        <f t="shared" si="488"/>
        <v xml:space="preserve"> </v>
      </c>
      <c r="AU668" s="379"/>
      <c r="AV668" s="395"/>
      <c r="AW668" s="472"/>
      <c r="AX668" s="400"/>
      <c r="AY668" s="395"/>
      <c r="AZ668" s="472"/>
      <c r="BA668" s="489" t="str">
        <f t="shared" si="494"/>
        <v xml:space="preserve"> </v>
      </c>
      <c r="BB668" s="397" t="str">
        <f t="shared" si="494"/>
        <v xml:space="preserve"> </v>
      </c>
      <c r="BC668" s="398" t="str">
        <f t="shared" si="494"/>
        <v xml:space="preserve"> </v>
      </c>
      <c r="BD668" s="401"/>
      <c r="BE668" s="402"/>
      <c r="BF668" s="472"/>
      <c r="BG668" s="403"/>
      <c r="BH668" s="402"/>
      <c r="BI668" s="472"/>
      <c r="BJ668" s="403"/>
      <c r="BK668" s="402"/>
      <c r="BL668" s="472"/>
      <c r="BM668" s="403"/>
      <c r="BN668" s="402"/>
      <c r="BO668" s="472"/>
      <c r="BP668" s="490" t="str">
        <f t="shared" si="497"/>
        <v/>
      </c>
      <c r="BQ668" s="475" t="str">
        <f t="shared" si="497"/>
        <v/>
      </c>
      <c r="BR668" s="405" t="str">
        <f t="shared" si="497"/>
        <v/>
      </c>
      <c r="BS668" s="476">
        <v>353</v>
      </c>
      <c r="BT668" s="402">
        <v>404</v>
      </c>
      <c r="BU668" s="402">
        <v>332</v>
      </c>
      <c r="BV668" s="402">
        <v>323</v>
      </c>
      <c r="BW668" s="472">
        <v>348</v>
      </c>
      <c r="BX668" s="472">
        <v>336</v>
      </c>
      <c r="BY668" s="403"/>
      <c r="BZ668" s="402">
        <v>199</v>
      </c>
      <c r="CA668" s="402">
        <v>274</v>
      </c>
      <c r="CB668" s="402">
        <v>361</v>
      </c>
      <c r="CC668" s="402">
        <v>223</v>
      </c>
      <c r="CD668" s="552">
        <v>213</v>
      </c>
      <c r="CE668" s="402">
        <v>272</v>
      </c>
      <c r="CF668" s="472">
        <v>284</v>
      </c>
      <c r="CG668" s="403"/>
      <c r="CH668" s="399"/>
      <c r="CI668" s="402">
        <v>0</v>
      </c>
      <c r="CJ668" s="402">
        <v>0</v>
      </c>
      <c r="CK668" s="402">
        <v>0</v>
      </c>
      <c r="CL668" s="402">
        <v>0</v>
      </c>
      <c r="CM668" s="402">
        <v>0</v>
      </c>
      <c r="CN668" s="472">
        <v>0</v>
      </c>
      <c r="CO668" s="489" t="str">
        <f t="shared" si="500"/>
        <v/>
      </c>
      <c r="CP668" s="397">
        <f t="shared" si="500"/>
        <v>199</v>
      </c>
      <c r="CQ668" s="397">
        <f t="shared" si="500"/>
        <v>274</v>
      </c>
      <c r="CR668" s="397">
        <f t="shared" si="500"/>
        <v>361</v>
      </c>
      <c r="CS668" s="397">
        <f t="shared" si="500"/>
        <v>223</v>
      </c>
      <c r="CT668" s="397">
        <f t="shared" si="505"/>
        <v>213</v>
      </c>
      <c r="CU668" s="397">
        <f t="shared" si="505"/>
        <v>272</v>
      </c>
      <c r="CV668" s="491">
        <f t="shared" si="505"/>
        <v>284</v>
      </c>
      <c r="CW668" s="379">
        <v>127</v>
      </c>
      <c r="CX668" s="399">
        <v>110</v>
      </c>
      <c r="CY668" s="472">
        <v>133</v>
      </c>
      <c r="CZ668" s="400">
        <v>20</v>
      </c>
      <c r="DA668" s="399">
        <v>36</v>
      </c>
      <c r="DB668" s="472">
        <v>23</v>
      </c>
      <c r="DC668" s="404">
        <f t="shared" si="508"/>
        <v>66</v>
      </c>
      <c r="DD668" s="404">
        <f t="shared" si="508"/>
        <v>126</v>
      </c>
      <c r="DE668" s="405">
        <f t="shared" si="508"/>
        <v>128</v>
      </c>
      <c r="DF668" s="379">
        <v>25</v>
      </c>
      <c r="DG668" s="399">
        <v>18</v>
      </c>
      <c r="DH668" s="472">
        <v>33</v>
      </c>
      <c r="DI668" s="400">
        <v>12</v>
      </c>
      <c r="DJ668" s="399">
        <v>34</v>
      </c>
      <c r="DK668" s="472">
        <v>28</v>
      </c>
      <c r="DL668" s="400">
        <v>45</v>
      </c>
      <c r="DM668" s="399">
        <v>32</v>
      </c>
      <c r="DN668" s="472">
        <v>33</v>
      </c>
      <c r="DO668" s="400">
        <v>46</v>
      </c>
      <c r="DP668" s="399">
        <v>40</v>
      </c>
      <c r="DQ668" s="472">
        <v>35</v>
      </c>
      <c r="DR668" s="404">
        <f t="shared" si="511"/>
        <v>245</v>
      </c>
      <c r="DS668" s="404">
        <f t="shared" si="511"/>
        <v>133</v>
      </c>
      <c r="DT668" s="405">
        <f t="shared" si="511"/>
        <v>112</v>
      </c>
      <c r="DU668" s="28"/>
      <c r="DV668" s="406" t="b">
        <f t="shared" si="514"/>
        <v>0</v>
      </c>
      <c r="DW668" s="136" t="b">
        <f t="shared" si="515"/>
        <v>0</v>
      </c>
      <c r="DX668" s="408" t="b">
        <f t="shared" si="516"/>
        <v>1</v>
      </c>
      <c r="DY668" s="136" t="b">
        <f t="shared" si="517"/>
        <v>0</v>
      </c>
      <c r="DZ668" s="136" t="b">
        <f t="shared" si="518"/>
        <v>0</v>
      </c>
      <c r="EA668" s="408" t="b">
        <f t="shared" si="519"/>
        <v>1</v>
      </c>
      <c r="EB668" s="136" t="b">
        <f t="shared" si="520"/>
        <v>0</v>
      </c>
      <c r="EC668" s="136" t="b">
        <f t="shared" si="521"/>
        <v>0</v>
      </c>
      <c r="ED668" s="408" t="b">
        <f t="shared" si="522"/>
        <v>1</v>
      </c>
      <c r="EE668" s="136" t="b">
        <f t="shared" si="523"/>
        <v>1</v>
      </c>
      <c r="EF668" s="136" t="b">
        <f t="shared" si="524"/>
        <v>1</v>
      </c>
      <c r="EG668" s="408" t="b">
        <f t="shared" si="525"/>
        <v>1</v>
      </c>
      <c r="EH668" s="136" t="b">
        <f t="shared" si="526"/>
        <v>1</v>
      </c>
      <c r="EI668" s="136" t="b">
        <f t="shared" si="527"/>
        <v>1</v>
      </c>
      <c r="EJ668" s="408" t="b">
        <f t="shared" si="528"/>
        <v>1</v>
      </c>
      <c r="EK668" s="136" t="b">
        <f t="shared" si="529"/>
        <v>1</v>
      </c>
      <c r="EL668" s="136" t="b">
        <f t="shared" si="530"/>
        <v>1</v>
      </c>
      <c r="EM668" s="408" t="b">
        <f t="shared" si="531"/>
        <v>1</v>
      </c>
      <c r="EN668" s="583"/>
      <c r="EO668" s="409"/>
      <c r="EP668" s="409"/>
      <c r="EQ668" s="409"/>
      <c r="ER668" s="409"/>
      <c r="ES668" s="409"/>
      <c r="ET668" s="409"/>
      <c r="EU668" s="409"/>
      <c r="EV668" s="409"/>
      <c r="EW668" s="409"/>
      <c r="EX668" s="409"/>
      <c r="EY668" s="409"/>
      <c r="EZ668" s="409"/>
      <c r="FA668" s="409"/>
      <c r="FB668" s="409"/>
      <c r="FC668" s="409"/>
      <c r="FD668" s="409"/>
      <c r="FE668" s="409"/>
      <c r="FF668" s="409"/>
      <c r="FG668" s="409"/>
      <c r="FH668" s="409"/>
      <c r="FI668" s="409"/>
      <c r="FJ668" s="409"/>
      <c r="FK668" s="409"/>
      <c r="FL668" s="409"/>
      <c r="FM668" s="409"/>
      <c r="FN668" s="409"/>
      <c r="FO668" s="409"/>
      <c r="FP668" s="409"/>
      <c r="FQ668" s="409"/>
      <c r="FR668" s="409"/>
      <c r="FS668" s="409"/>
      <c r="FT668" s="409"/>
      <c r="FU668" s="409"/>
      <c r="FV668" s="409"/>
      <c r="FW668" s="409"/>
      <c r="FX668" s="409"/>
      <c r="FY668" s="409"/>
      <c r="FZ668" s="409"/>
      <c r="GA668" s="409"/>
      <c r="GB668" s="409"/>
      <c r="GC668" s="409"/>
      <c r="GD668" s="409"/>
      <c r="GE668" s="409"/>
      <c r="GF668" s="409"/>
      <c r="GG668" s="409"/>
      <c r="GH668" s="409"/>
      <c r="GI668" s="409"/>
      <c r="GJ668" s="409"/>
      <c r="GK668" s="409"/>
      <c r="GL668" s="409"/>
      <c r="GM668" s="409"/>
      <c r="GN668" s="409"/>
      <c r="GO668" s="409"/>
      <c r="GP668" s="409"/>
      <c r="GQ668" s="409"/>
      <c r="GR668" s="409"/>
      <c r="GS668" s="409"/>
      <c r="GT668" s="409"/>
      <c r="GU668" s="409"/>
      <c r="GV668" s="409"/>
      <c r="GW668" s="409"/>
      <c r="GX668" s="409"/>
      <c r="GY668" s="409"/>
      <c r="GZ668" s="409"/>
      <c r="HA668" s="409"/>
      <c r="HB668" s="409"/>
      <c r="HC668" s="409"/>
      <c r="HD668" s="409"/>
      <c r="HE668" s="409"/>
      <c r="HF668" s="409"/>
      <c r="HG668" s="409"/>
      <c r="HH668" s="409"/>
      <c r="HI668" s="409"/>
      <c r="HJ668" s="409"/>
      <c r="HK668" s="409"/>
      <c r="HL668" s="409"/>
      <c r="HM668" s="409"/>
      <c r="HN668" s="409"/>
      <c r="HO668" s="409"/>
      <c r="HP668" s="409"/>
    </row>
  </sheetData>
  <phoneticPr fontId="4" type="noConversion"/>
  <conditionalFormatting sqref="CY461:CY635 BW159:BW185 BX159:BX169 DB461:DB635 DH461:DH635 DK461:DK635 DN461:DN635 BW186:BX211 CF461:CF635 DK393:DK421 V461:V635 DQ461:DQ635 AW461:AW635 AZ461:AZ635 BF461:BF635 BI461:BI635 BL461:BL635 BO461:BO635 BW461:BX635 CN461:CN635 BW6:BX158 V6:V421 BF6:BF421 BI6:BI421 BL6:BL421 BO6:BO421 CN6:CN421 CF6:CF421 DK326:DK386 DQ6:DQ421 CY6:CY421 DB6:DB421 DH6:DH421 DN6:DN421 AW6:AW421 AZ6:AZ421 DK6:DK310 I6:J635 BW276:BX421">
    <cfRule type="expression" dxfId="11866" priority="109" stopIfTrue="1">
      <formula>I6&lt;(H6-(H6*0.05))</formula>
    </cfRule>
    <cfRule type="expression" dxfId="11865" priority="110" stopIfTrue="1">
      <formula>I6&gt;(H6+(H6*0.1))</formula>
    </cfRule>
  </conditionalFormatting>
  <conditionalFormatting sqref="BX170:BX185">
    <cfRule type="expression" dxfId="11864" priority="111" stopIfTrue="1">
      <formula>BX170&lt;(I170-(I170*0.05))</formula>
    </cfRule>
    <cfRule type="expression" dxfId="11863" priority="112" stopIfTrue="1">
      <formula>BX170&gt;(I170+(I170*0.1))</formula>
    </cfRule>
  </conditionalFormatting>
  <conditionalFormatting sqref="DK388:DK392">
    <cfRule type="expression" dxfId="11862" priority="113" stopIfTrue="1">
      <formula>DK388&lt;(DJ387-(DJ387*0.05))</formula>
    </cfRule>
    <cfRule type="expression" dxfId="11861" priority="114" stopIfTrue="1">
      <formula>DK388&gt;(DJ387+(DJ387*0.1))</formula>
    </cfRule>
  </conditionalFormatting>
  <conditionalFormatting sqref="EM461:EM635 EJ461:EJ635 ED461:ED635 EG461:EG635 DX461:DX635 EA461:EA635 EK1:EM3 EB1:EC4 EM5:EM37 EJ1:EJ37 ED1:ED37 EG1:EG37 DX1:DX37 EA1:EA37">
    <cfRule type="cellIs" dxfId="11860" priority="115" stopIfTrue="1" operator="notEqual">
      <formula>TRUE</formula>
    </cfRule>
    <cfRule type="cellIs" dxfId="11859" priority="116" stopIfTrue="1" operator="equal">
      <formula>TRUE</formula>
    </cfRule>
  </conditionalFormatting>
  <conditionalFormatting sqref="EE461:EF635 DV461:DW635 EB461:EC635 DY461:DZ635 EH461:EI635 EK461:EL635 EE6:EF37 DV6:DW37 EB6:EC37 DY6:DZ37 EH6:EI37 EK6:EL37">
    <cfRule type="cellIs" dxfId="11858" priority="117" stopIfTrue="1" operator="equal">
      <formula>TRUE</formula>
    </cfRule>
  </conditionalFormatting>
  <conditionalFormatting sqref="V636:V668 DQ636:DQ668 AW636:AW668 AZ636:AZ668 BF636:BF668 BI636:BI668 BL636:BL668 BO636:BO668 CN636:CN668 DB636:DB668 DH636:DH668 DK636:DK668 DN636:DN668 I636:J668 BW636:BX668 CF636:CF668 CY636:CY668">
    <cfRule type="expression" dxfId="11857" priority="107" stopIfTrue="1">
      <formula>I636&lt;(H636-(H636*0.05))</formula>
    </cfRule>
    <cfRule type="expression" dxfId="11856" priority="108" stopIfTrue="1">
      <formula>I636&gt;(H636+(H636*0.1))</formula>
    </cfRule>
  </conditionalFormatting>
  <conditionalFormatting sqref="EM636:EM668 EJ636:EJ668 ED636:ED668 EG636:EG668 DX636:DX668 EA636:EA668">
    <cfRule type="cellIs" dxfId="11855" priority="105" stopIfTrue="1" operator="notEqual">
      <formula>TRUE</formula>
    </cfRule>
    <cfRule type="cellIs" dxfId="11854" priority="106" stopIfTrue="1" operator="equal">
      <formula>TRUE</formula>
    </cfRule>
  </conditionalFormatting>
  <conditionalFormatting sqref="EE636:EF668 DV636:DW668 EB636:EC668 DY636:DZ668 EH636:EI668 EK636:EL668">
    <cfRule type="cellIs" dxfId="11853" priority="104" stopIfTrue="1" operator="equal">
      <formula>TRUE</formula>
    </cfRule>
  </conditionalFormatting>
  <conditionalFormatting sqref="V45:V76 BF45:BF76 BI45:BI76 BL45:BL76 BO45:BO76 CF45:CF76 CN45:CN76 DH45:DH76 DQ45:DQ76 AZ45:AZ76 CY45:CY76 DN45:DN76 DK45:DK76 DB45:DB76 AW45:AW76 I45:J54 BW45:BX77">
    <cfRule type="expression" dxfId="11852" priority="102" stopIfTrue="1">
      <formula>I45&lt;(H45-(H45*0.05))</formula>
    </cfRule>
    <cfRule type="expression" dxfId="11851" priority="103" stopIfTrue="1">
      <formula>I45&gt;(H45+(H45*0.1))</formula>
    </cfRule>
  </conditionalFormatting>
  <conditionalFormatting sqref="EM45:EM76 EJ45:EJ76 EG45:EG76 ED45:ED76 EA45:EA76 DX45:DX76 EM211:EM275 EJ211:EJ275 EG211:EG275 ED211:ED275 EA211:EA275 DX211:DX275 EM303:EM325 EJ303:EJ325 EG303:EG325 ED303:ED325 EA303:EA325 DX303:DX325">
    <cfRule type="cellIs" dxfId="11850" priority="101" stopIfTrue="1" operator="notEqual">
      <formula>TRUE</formula>
    </cfRule>
  </conditionalFormatting>
  <conditionalFormatting sqref="BW93:BX120">
    <cfRule type="expression" dxfId="11849" priority="99" stopIfTrue="1">
      <formula>BW93&lt;(BV93-(BV93*0.05))</formula>
    </cfRule>
    <cfRule type="expression" dxfId="11848" priority="100" stopIfTrue="1">
      <formula>BW93&gt;(BV93+(BV93*0.1))</formula>
    </cfRule>
  </conditionalFormatting>
  <conditionalFormatting sqref="BW303:BX325 V303:V325 BF303:BF325 BI303:BI325 BL303:BL325 BO303:BO325 CF303:CF325 CN303:CN325 DH303:DH325 DQ303:DQ325 AZ303:AZ325 CY303:CY325 DN303:DN325 I303:J325 DB303:DB325 AW303:AW325 DK303:DK310">
    <cfRule type="expression" dxfId="11847" priority="97" stopIfTrue="1">
      <formula>I303&lt;(H303-(H303*0.05))</formula>
    </cfRule>
    <cfRule type="expression" dxfId="11846" priority="98" stopIfTrue="1">
      <formula>I303&gt;(H303+(H303*0.1))</formula>
    </cfRule>
  </conditionalFormatting>
  <conditionalFormatting sqref="DK665:DK668 DK661:DK663 V648:V668 DQ648:DQ668 AW648:AW668 AZ648:AZ668 BF648:BF668 BI648:BI668 BL648:BL668 BO648:BO668 CN648:CN668 DB648:DB668 DH648:DH668 DK648:DK659 DN648:DN668 I648:J668 BW648:BX668 CF648:CF668 CY648:CY668">
    <cfRule type="expression" dxfId="11845" priority="94" stopIfTrue="1">
      <formula>I648&lt;(H648-(H648*0.05))</formula>
    </cfRule>
    <cfRule type="expression" dxfId="11844" priority="95" stopIfTrue="1">
      <formula>I648&gt;(H648+(H648*0.1))</formula>
    </cfRule>
  </conditionalFormatting>
  <conditionalFormatting sqref="EM648:EM668 EJ648:EJ668 EG648:EG668 ED648:ED668 EA648:EA668 DX648:DX668">
    <cfRule type="cellIs" dxfId="11843" priority="93" stopIfTrue="1" operator="notEqual">
      <formula>TRUE</formula>
    </cfRule>
  </conditionalFormatting>
  <conditionalFormatting sqref="BW211:BX211 AW211:AW275 I211:J275 V211:V275 BF211:BF275 BI211:BI275 BL211:BL275 BO211:BO275 CN211:CN275 AZ211:AZ275 CF211:CF275 DH211:DH275 DQ211:DQ275 CY211:CY275 DN211:DN275 DK211:DK275 DB211:DB275">
    <cfRule type="expression" dxfId="11842" priority="91" stopIfTrue="1">
      <formula>I211&lt;(H211-(H211*0.05))</formula>
    </cfRule>
    <cfRule type="expression" dxfId="11841" priority="92" stopIfTrue="1">
      <formula>I211&gt;(H211+(H211*0.1))</formula>
    </cfRule>
  </conditionalFormatting>
  <conditionalFormatting sqref="BW311:BX325 I311:J325 V311:V325 BF311:BF325 BI311:BI325 BL311:BL325 BO311:BO325 CF311:CF325 CN311:CN325 DH311:DH325 DQ311:DQ325 AZ311:AZ325 CY311:CY325 DN311:DN325 AW311:AW325 DB311:DB325">
    <cfRule type="expression" dxfId="11840" priority="88" stopIfTrue="1">
      <formula>I311&lt;(H311-(H311*0.05))</formula>
    </cfRule>
    <cfRule type="expression" dxfId="11839" priority="89" stopIfTrue="1">
      <formula>I311&gt;(H311+(H311*0.1))</formula>
    </cfRule>
  </conditionalFormatting>
  <conditionalFormatting sqref="BW154:BX186">
    <cfRule type="expression" dxfId="11838" priority="85" stopIfTrue="1">
      <formula>BW154&lt;(BV154-(BV154*0.05))</formula>
    </cfRule>
    <cfRule type="expression" dxfId="11837" priority="86" stopIfTrue="1">
      <formula>BW154&gt;(BV154+(BV154*0.1))</formula>
    </cfRule>
  </conditionalFormatting>
  <conditionalFormatting sqref="CY154:CY186 DB154:DB186">
    <cfRule type="expression" dxfId="11836" priority="83" stopIfTrue="1">
      <formula>CY154&lt;(CX154-(CX154*0.05))</formula>
    </cfRule>
    <cfRule type="expression" dxfId="11835" priority="84" stopIfTrue="1">
      <formula>CY154&gt;(CX154+(CX154*0.1))</formula>
    </cfRule>
  </conditionalFormatting>
  <conditionalFormatting sqref="DH154:DH186 DK154:DK186 DN154:DN186">
    <cfRule type="expression" dxfId="11834" priority="81" stopIfTrue="1">
      <formula>DH154&lt;(DG154-(DG154*0.05))</formula>
    </cfRule>
    <cfRule type="expression" dxfId="11833" priority="82" stopIfTrue="1">
      <formula>DH154&gt;(DG154+(DG154*0.1))</formula>
    </cfRule>
  </conditionalFormatting>
  <conditionalFormatting sqref="DQ154:DQ186">
    <cfRule type="expression" dxfId="11832" priority="79" stopIfTrue="1">
      <formula>DQ154&lt;(DP154-(DP154*0.05))</formula>
    </cfRule>
    <cfRule type="expression" dxfId="11831" priority="80" stopIfTrue="1">
      <formula>DQ154&gt;(DP154+(DP154*0.1))</formula>
    </cfRule>
  </conditionalFormatting>
  <conditionalFormatting sqref="I610:J623">
    <cfRule type="expression" dxfId="11830" priority="77" stopIfTrue="1">
      <formula>I610&lt;(H610-(H610*0.05))</formula>
    </cfRule>
    <cfRule type="expression" dxfId="11829" priority="78" stopIfTrue="1">
      <formula>I610&gt;(H610+(H610*0.1))</formula>
    </cfRule>
  </conditionalFormatting>
  <conditionalFormatting sqref="V610:V623">
    <cfRule type="expression" dxfId="11828" priority="75" stopIfTrue="1">
      <formula>V610&lt;(U610-(U610*0.05))</formula>
    </cfRule>
    <cfRule type="expression" dxfId="11827" priority="76" stopIfTrue="1">
      <formula>V610&gt;(U610+(U610*0.1))</formula>
    </cfRule>
  </conditionalFormatting>
  <conditionalFormatting sqref="AW610:AW623">
    <cfRule type="expression" dxfId="11826" priority="73" stopIfTrue="1">
      <formula>AW610&lt;(AV610-(AV610*0.05))</formula>
    </cfRule>
    <cfRule type="expression" dxfId="11825" priority="74" stopIfTrue="1">
      <formula>AW610&gt;(AV610+(AV610*0.1))</formula>
    </cfRule>
  </conditionalFormatting>
  <conditionalFormatting sqref="AZ610:AZ623">
    <cfRule type="expression" dxfId="11824" priority="71" stopIfTrue="1">
      <formula>AZ610&lt;(AY610-(AY610*0.05))</formula>
    </cfRule>
    <cfRule type="expression" dxfId="11823" priority="72" stopIfTrue="1">
      <formula>AZ610&gt;(AY610+(AY610*0.1))</formula>
    </cfRule>
  </conditionalFormatting>
  <conditionalFormatting sqref="BF610:BF623">
    <cfRule type="expression" dxfId="11822" priority="69" stopIfTrue="1">
      <formula>BF610&lt;(BE610-(BE610*0.05))</formula>
    </cfRule>
    <cfRule type="expression" dxfId="11821" priority="70" stopIfTrue="1">
      <formula>BF610&gt;(BE610+(BE610*0.1))</formula>
    </cfRule>
  </conditionalFormatting>
  <conditionalFormatting sqref="BI610:BI623">
    <cfRule type="expression" dxfId="11820" priority="67" stopIfTrue="1">
      <formula>BI610&lt;(BH610-(BH610*0.05))</formula>
    </cfRule>
    <cfRule type="expression" dxfId="11819" priority="68" stopIfTrue="1">
      <formula>BI610&gt;(BH610+(BH610*0.1))</formula>
    </cfRule>
  </conditionalFormatting>
  <conditionalFormatting sqref="BL610:BL623">
    <cfRule type="expression" dxfId="11818" priority="65" stopIfTrue="1">
      <formula>BL610&lt;(BK610-(BK610*0.05))</formula>
    </cfRule>
    <cfRule type="expression" dxfId="11817" priority="66" stopIfTrue="1">
      <formula>BL610&gt;(BK610+(BK610*0.1))</formula>
    </cfRule>
  </conditionalFormatting>
  <conditionalFormatting sqref="BO610:BO623">
    <cfRule type="expression" dxfId="11816" priority="63" stopIfTrue="1">
      <formula>BO610&lt;(BN610-(BN610*0.05))</formula>
    </cfRule>
    <cfRule type="expression" dxfId="11815" priority="64" stopIfTrue="1">
      <formula>BO610&gt;(BN610+(BN610*0.1))</formula>
    </cfRule>
  </conditionalFormatting>
  <conditionalFormatting sqref="BW624:BX647">
    <cfRule type="expression" dxfId="11814" priority="61" stopIfTrue="1">
      <formula>BW624&lt;(BV624-(BV624*0.05))</formula>
    </cfRule>
    <cfRule type="expression" dxfId="11813" priority="62" stopIfTrue="1">
      <formula>BW624&gt;(BV624+(BV624*0.1))</formula>
    </cfRule>
  </conditionalFormatting>
  <conditionalFormatting sqref="CF624:CF647">
    <cfRule type="expression" dxfId="11812" priority="59" stopIfTrue="1">
      <formula>CF624&lt;(CE624-(CE624*0.05))</formula>
    </cfRule>
    <cfRule type="expression" dxfId="11811" priority="60" stopIfTrue="1">
      <formula>CF624&gt;(CE624+(CE624*0.1))</formula>
    </cfRule>
  </conditionalFormatting>
  <conditionalFormatting sqref="CY624:CY647">
    <cfRule type="expression" dxfId="11810" priority="57" stopIfTrue="1">
      <formula>CY624&lt;(CX624-(CX624*0.05))</formula>
    </cfRule>
    <cfRule type="expression" dxfId="11809" priority="58" stopIfTrue="1">
      <formula>CY624&gt;(CX624+(CX624*0.1))</formula>
    </cfRule>
  </conditionalFormatting>
  <conditionalFormatting sqref="DB624:DB647">
    <cfRule type="expression" dxfId="11808" priority="55" stopIfTrue="1">
      <formula>DB624&lt;(DA624-(DA624*0.05))</formula>
    </cfRule>
    <cfRule type="expression" dxfId="11807" priority="56" stopIfTrue="1">
      <formula>DB624&gt;(DA624+(DA624*0.1))</formula>
    </cfRule>
  </conditionalFormatting>
  <conditionalFormatting sqref="DH624:DH647">
    <cfRule type="expression" dxfId="11806" priority="53" stopIfTrue="1">
      <formula>DH624&lt;(DG624-(DG624*0.05))</formula>
    </cfRule>
    <cfRule type="expression" dxfId="11805" priority="54" stopIfTrue="1">
      <formula>DH624&gt;(DG624+(DG624*0.1))</formula>
    </cfRule>
  </conditionalFormatting>
  <conditionalFormatting sqref="DK624:DK647">
    <cfRule type="expression" dxfId="11804" priority="51" stopIfTrue="1">
      <formula>DK624&lt;(DJ624-(DJ624*0.05))</formula>
    </cfRule>
    <cfRule type="expression" dxfId="11803" priority="52" stopIfTrue="1">
      <formula>DK624&gt;(DJ624+(DJ624*0.1))</formula>
    </cfRule>
  </conditionalFormatting>
  <conditionalFormatting sqref="DN624:DN647">
    <cfRule type="expression" dxfId="11802" priority="49" stopIfTrue="1">
      <formula>DN624&lt;(DM624-(DM624*0.05))</formula>
    </cfRule>
    <cfRule type="expression" dxfId="11801" priority="50" stopIfTrue="1">
      <formula>DN624&gt;(DM624+(DM624*0.1))</formula>
    </cfRule>
  </conditionalFormatting>
  <conditionalFormatting sqref="DQ624:DQ647">
    <cfRule type="expression" dxfId="11800" priority="47" stopIfTrue="1">
      <formula>DQ624&lt;(DP624-(DP624*0.05))</formula>
    </cfRule>
    <cfRule type="expression" dxfId="11799" priority="48" stopIfTrue="1">
      <formula>DQ624&gt;(DP624+(DP624*0.1))</formula>
    </cfRule>
  </conditionalFormatting>
  <conditionalFormatting sqref="I276:J286">
    <cfRule type="expression" dxfId="11798" priority="45" stopIfTrue="1">
      <formula>I276&lt;(H276-(H276*0.05))</formula>
    </cfRule>
    <cfRule type="expression" dxfId="11797" priority="46" stopIfTrue="1">
      <formula>I276&gt;(H276+(H276*0.1))</formula>
    </cfRule>
  </conditionalFormatting>
  <conditionalFormatting sqref="I276:J286">
    <cfRule type="expression" dxfId="11796" priority="43" stopIfTrue="1">
      <formula>I276&lt;(H276-(H276*0.05))</formula>
    </cfRule>
    <cfRule type="expression" dxfId="11795" priority="44" stopIfTrue="1">
      <formula>I276&gt;(H276+(H276*0.1))</formula>
    </cfRule>
  </conditionalFormatting>
  <conditionalFormatting sqref="BW287:BW302">
    <cfRule type="expression" dxfId="11794" priority="41" stopIfTrue="1">
      <formula>BW287&lt;(BV287-(BV287*0.05))</formula>
    </cfRule>
    <cfRule type="expression" dxfId="11793" priority="42" stopIfTrue="1">
      <formula>BW287&gt;(BV287+(BV287*0.1))</formula>
    </cfRule>
  </conditionalFormatting>
  <conditionalFormatting sqref="BX287:BX302">
    <cfRule type="expression" dxfId="11792" priority="39" stopIfTrue="1">
      <formula>BX287&lt;(I287-(I287*0.05))</formula>
    </cfRule>
    <cfRule type="expression" dxfId="11791" priority="40" stopIfTrue="1">
      <formula>BX287&gt;(I287+(I287*0.1))</formula>
    </cfRule>
  </conditionalFormatting>
  <conditionalFormatting sqref="CF624:CF647">
    <cfRule type="expression" dxfId="11790" priority="37" stopIfTrue="1">
      <formula>CF624&lt;(CE624-(CE624*0.05))</formula>
    </cfRule>
    <cfRule type="expression" dxfId="11789" priority="38" stopIfTrue="1">
      <formula>CF624&gt;(CE624+(CE624*0.1))</formula>
    </cfRule>
  </conditionalFormatting>
  <conditionalFormatting sqref="DB93:DB120">
    <cfRule type="expression" dxfId="11788" priority="35" stopIfTrue="1">
      <formula>DB93&lt;(DA93-(DA93*0.05))</formula>
    </cfRule>
    <cfRule type="expression" dxfId="11787" priority="36" stopIfTrue="1">
      <formula>DB93&gt;(DA93+(DA93*0.1))</formula>
    </cfRule>
  </conditionalFormatting>
  <conditionalFormatting sqref="I121:J140">
    <cfRule type="expression" dxfId="11786" priority="33" stopIfTrue="1">
      <formula>I121&lt;(H121-(H121*0.05))</formula>
    </cfRule>
    <cfRule type="expression" dxfId="11785" priority="34" stopIfTrue="1">
      <formula>I121&gt;(H121+(H121*0.1))</formula>
    </cfRule>
  </conditionalFormatting>
  <conditionalFormatting sqref="BW141:BX153">
    <cfRule type="expression" dxfId="11784" priority="31" stopIfTrue="1">
      <formula>BW141&lt;(BV141-(BV141*0.05))</formula>
    </cfRule>
    <cfRule type="expression" dxfId="11783" priority="32" stopIfTrue="1">
      <formula>BW141&gt;(BV141+(BV141*0.1))</formula>
    </cfRule>
  </conditionalFormatting>
  <conditionalFormatting sqref="I303:J303">
    <cfRule type="expression" dxfId="11782" priority="29" stopIfTrue="1">
      <formula>I303&lt;(H303-(H303*0.05))</formula>
    </cfRule>
    <cfRule type="expression" dxfId="11781" priority="30" stopIfTrue="1">
      <formula>I303&gt;(H303+(H303*0.1))</formula>
    </cfRule>
  </conditionalFormatting>
  <conditionalFormatting sqref="I303:J310">
    <cfRule type="expression" dxfId="11780" priority="27" stopIfTrue="1">
      <formula>I303&lt;(H303-(H303*0.05))</formula>
    </cfRule>
    <cfRule type="expression" dxfId="11779" priority="28" stopIfTrue="1">
      <formula>I303&gt;(H303+(H303*0.1))</formula>
    </cfRule>
  </conditionalFormatting>
  <conditionalFormatting sqref="I45:J54">
    <cfRule type="expression" dxfId="11778" priority="25" stopIfTrue="1">
      <formula>I45&lt;(H45-(H45*0.05))</formula>
    </cfRule>
    <cfRule type="expression" dxfId="11777" priority="26" stopIfTrue="1">
      <formula>I45&gt;(H45+(H45*0.1))</formula>
    </cfRule>
  </conditionalFormatting>
  <conditionalFormatting sqref="BW55:BX76">
    <cfRule type="expression" dxfId="11776" priority="23" stopIfTrue="1">
      <formula>BW55&lt;(BV55-(BV55*0.05))</formula>
    </cfRule>
    <cfRule type="expression" dxfId="11775" priority="24" stopIfTrue="1">
      <formula>BW55&gt;(BV55+(BV55*0.1))</formula>
    </cfRule>
  </conditionalFormatting>
  <conditionalFormatting sqref="I78:J78">
    <cfRule type="expression" dxfId="11774" priority="21" stopIfTrue="1">
      <formula>I78&lt;(H78-(H78*0.05))</formula>
    </cfRule>
    <cfRule type="expression" dxfId="11773" priority="22" stopIfTrue="1">
      <formula>I78&gt;(H78+(H78*0.1))</formula>
    </cfRule>
  </conditionalFormatting>
  <conditionalFormatting sqref="V78">
    <cfRule type="expression" dxfId="11772" priority="19" stopIfTrue="1">
      <formula>V78&lt;(U78-(U78*0.05))</formula>
    </cfRule>
    <cfRule type="expression" dxfId="11771" priority="20" stopIfTrue="1">
      <formula>V78&gt;(U78+(U78*0.1))</formula>
    </cfRule>
  </conditionalFormatting>
  <conditionalFormatting sqref="BW79:BX81">
    <cfRule type="expression" dxfId="11770" priority="17" stopIfTrue="1">
      <formula>BW79&lt;(BV79-(BV79*0.05))</formula>
    </cfRule>
    <cfRule type="expression" dxfId="11769" priority="18" stopIfTrue="1">
      <formula>BW79&gt;(BV79+(BV79*0.1))</formula>
    </cfRule>
  </conditionalFormatting>
  <conditionalFormatting sqref="CF79:CF81">
    <cfRule type="expression" dxfId="11768" priority="15" stopIfTrue="1">
      <formula>CF79&lt;(CE79-(CE79*0.05))</formula>
    </cfRule>
    <cfRule type="expression" dxfId="11767" priority="16" stopIfTrue="1">
      <formula>CF79&gt;(CE79+(CE79*0.1))</formula>
    </cfRule>
  </conditionalFormatting>
  <conditionalFormatting sqref="V78">
    <cfRule type="expression" dxfId="11766" priority="13" stopIfTrue="1">
      <formula>V78&lt;(U78-(U78*0.05))</formula>
    </cfRule>
    <cfRule type="expression" dxfId="11765" priority="14" stopIfTrue="1">
      <formula>V78&gt;(U78+(U78*0.1))</formula>
    </cfRule>
  </conditionalFormatting>
  <conditionalFormatting sqref="J78">
    <cfRule type="expression" dxfId="11764" priority="11" stopIfTrue="1">
      <formula>J78&lt;(I78-(I78*0.05))</formula>
    </cfRule>
    <cfRule type="expression" dxfId="11763" priority="12" stopIfTrue="1">
      <formula>J78&gt;(I78+(I78*0.1))</formula>
    </cfRule>
  </conditionalFormatting>
  <conditionalFormatting sqref="CY79:CY81">
    <cfRule type="expression" dxfId="11762" priority="9" stopIfTrue="1">
      <formula>CY79&lt;(CX79-(CX79*0.05))</formula>
    </cfRule>
    <cfRule type="expression" dxfId="11761" priority="10" stopIfTrue="1">
      <formula>CY79&gt;(CX79+(CX79*0.1))</formula>
    </cfRule>
  </conditionalFormatting>
  <conditionalFormatting sqref="DB79:DB81">
    <cfRule type="expression" dxfId="11760" priority="7" stopIfTrue="1">
      <formula>DB79&lt;(DA79-(DA79*0.05))</formula>
    </cfRule>
    <cfRule type="expression" dxfId="11759" priority="8" stopIfTrue="1">
      <formula>DB79&gt;(DA79+(DA79*0.1))</formula>
    </cfRule>
  </conditionalFormatting>
  <conditionalFormatting sqref="DH79:DH81">
    <cfRule type="expression" dxfId="11758" priority="5" stopIfTrue="1">
      <formula>DH79&lt;(DG79-(DG79*0.05))</formula>
    </cfRule>
    <cfRule type="expression" dxfId="11757" priority="6" stopIfTrue="1">
      <formula>DH79&gt;(DG79+(DG79*0.1))</formula>
    </cfRule>
  </conditionalFormatting>
  <conditionalFormatting sqref="DK79:DK81">
    <cfRule type="expression" dxfId="11756" priority="3" stopIfTrue="1">
      <formula>DK79&lt;(DJ79-(DJ79*0.05))</formula>
    </cfRule>
    <cfRule type="expression" dxfId="11755" priority="4" stopIfTrue="1">
      <formula>DK79&gt;(DJ79+(DJ79*0.1))</formula>
    </cfRule>
  </conditionalFormatting>
  <conditionalFormatting sqref="DQ79:DQ81">
    <cfRule type="expression" dxfId="11754" priority="1" stopIfTrue="1">
      <formula>DQ79&lt;(DP79-(DP79*0.05))</formula>
    </cfRule>
    <cfRule type="expression" dxfId="11753" priority="2" stopIfTrue="1">
      <formula>DQ79&gt;(DP79+(DP79*0.1))</formula>
    </cfRule>
  </conditionalFormatting>
  <pageMargins left="0.17" right="0.16" top="1" bottom="1" header="0.5" footer="0.5"/>
  <pageSetup paperSize="5" scale="80" orientation="landscape" r:id="rId1"/>
  <headerFooter alignWithMargins="0"/>
  <legacyDrawing r:id="rId2"/>
</worksheet>
</file>

<file path=xl/worksheets/sheet10.xml><?xml version="1.0" encoding="utf-8"?>
<worksheet xmlns="http://schemas.openxmlformats.org/spreadsheetml/2006/main" xmlns:r="http://schemas.openxmlformats.org/officeDocument/2006/relationships">
  <sheetPr codeName="Sheet9"/>
  <dimension ref="A1:AL1250"/>
  <sheetViews>
    <sheetView zoomScale="75" workbookViewId="0">
      <selection sqref="A1:IV65536"/>
    </sheetView>
  </sheetViews>
  <sheetFormatPr defaultColWidth="9" defaultRowHeight="12.75"/>
  <cols>
    <col min="1" max="1" width="6.88671875" style="370" customWidth="1"/>
    <col min="2" max="2" width="12.88671875" style="409" bestFit="1" customWidth="1"/>
    <col min="3" max="11" width="6.6640625" style="409" customWidth="1"/>
    <col min="12" max="20" width="6.6640625" style="620" customWidth="1"/>
    <col min="21" max="21" width="8.44140625" style="5" customWidth="1"/>
    <col min="22" max="22" width="7" style="5" customWidth="1"/>
    <col min="23" max="23" width="7.21875" style="5" bestFit="1" customWidth="1"/>
    <col min="24" max="24" width="6.33203125" style="5" bestFit="1" customWidth="1"/>
    <col min="25" max="25" width="7.21875" style="5" bestFit="1" customWidth="1"/>
    <col min="26" max="16384" width="9" style="5"/>
  </cols>
  <sheetData>
    <row r="1" spans="1:29">
      <c r="A1" s="145"/>
      <c r="B1" s="140"/>
      <c r="C1" s="112"/>
      <c r="D1" s="113"/>
      <c r="E1" s="113"/>
      <c r="F1" s="113"/>
      <c r="G1" s="113"/>
      <c r="H1" s="113"/>
      <c r="I1" s="113"/>
      <c r="J1" s="110"/>
      <c r="K1" s="110"/>
      <c r="L1" s="172"/>
      <c r="M1" s="173"/>
      <c r="N1" s="173"/>
      <c r="O1" s="173"/>
      <c r="P1" s="173"/>
      <c r="Q1" s="173"/>
      <c r="R1" s="173"/>
      <c r="S1" s="174"/>
      <c r="T1" s="174"/>
    </row>
    <row r="2" spans="1:29">
      <c r="A2" s="148"/>
      <c r="B2" s="412"/>
      <c r="C2" s="152"/>
      <c r="D2" s="152"/>
      <c r="E2" s="152"/>
      <c r="F2" s="15"/>
      <c r="G2" s="15"/>
      <c r="H2" s="15"/>
      <c r="I2" s="15"/>
      <c r="J2" s="15"/>
      <c r="K2" s="43"/>
      <c r="L2" s="172"/>
      <c r="M2" s="173"/>
      <c r="N2" s="173"/>
      <c r="O2" s="173"/>
      <c r="P2" s="173"/>
      <c r="Q2" s="173"/>
      <c r="R2" s="173"/>
      <c r="S2" s="174"/>
      <c r="T2" s="174"/>
    </row>
    <row r="3" spans="1:29" s="105" customFormat="1">
      <c r="A3" s="147"/>
      <c r="B3" s="56"/>
      <c r="C3" s="152"/>
      <c r="D3" s="15"/>
      <c r="E3" s="15"/>
      <c r="F3" s="43"/>
      <c r="G3" s="193"/>
      <c r="H3" s="152"/>
      <c r="I3" s="15"/>
      <c r="J3" s="15"/>
      <c r="K3" s="193"/>
      <c r="L3" s="175"/>
      <c r="M3" s="176"/>
      <c r="N3" s="176"/>
      <c r="O3" s="177"/>
      <c r="P3" s="178"/>
      <c r="Q3" s="179"/>
      <c r="R3" s="176"/>
      <c r="S3" s="176"/>
      <c r="T3" s="180"/>
    </row>
    <row r="4" spans="1:29">
      <c r="A4" s="148"/>
      <c r="B4" s="155"/>
      <c r="C4" s="154"/>
      <c r="D4" s="109"/>
      <c r="E4" s="109"/>
      <c r="F4" s="109"/>
      <c r="G4" s="153"/>
      <c r="H4" s="154"/>
      <c r="I4" s="109"/>
      <c r="J4" s="416"/>
      <c r="K4" s="153"/>
      <c r="L4" s="181"/>
      <c r="M4" s="182"/>
      <c r="N4" s="182"/>
      <c r="O4" s="182"/>
      <c r="P4" s="191"/>
      <c r="Q4" s="181"/>
      <c r="R4" s="182"/>
      <c r="S4" s="182"/>
      <c r="T4" s="192"/>
      <c r="AA4" s="627"/>
      <c r="AB4" s="408"/>
      <c r="AC4" s="162"/>
    </row>
    <row r="5" spans="1:29">
      <c r="A5" s="146"/>
      <c r="B5" s="150"/>
      <c r="C5" s="156"/>
      <c r="D5" s="157"/>
      <c r="E5" s="157"/>
      <c r="F5" s="158"/>
      <c r="G5" s="214"/>
      <c r="H5" s="160"/>
      <c r="I5" s="158"/>
      <c r="J5" s="163"/>
      <c r="K5" s="159"/>
      <c r="L5" s="614"/>
      <c r="M5" s="615"/>
      <c r="N5" s="205"/>
      <c r="O5" s="205"/>
      <c r="P5" s="206"/>
      <c r="Q5" s="206"/>
      <c r="R5" s="205"/>
      <c r="S5" s="207"/>
      <c r="T5" s="207"/>
    </row>
    <row r="6" spans="1:29">
      <c r="A6" s="147"/>
      <c r="B6" s="135"/>
      <c r="C6" s="161"/>
      <c r="D6" s="162"/>
      <c r="E6" s="162"/>
      <c r="F6" s="163"/>
      <c r="G6" s="214"/>
      <c r="H6" s="165"/>
      <c r="I6" s="163"/>
      <c r="J6" s="163"/>
      <c r="K6" s="164"/>
      <c r="L6" s="616"/>
      <c r="M6" s="617"/>
      <c r="N6" s="208"/>
      <c r="O6" s="208"/>
      <c r="P6" s="209"/>
      <c r="Q6" s="209"/>
      <c r="R6" s="208"/>
      <c r="S6" s="210"/>
      <c r="T6" s="210"/>
    </row>
    <row r="7" spans="1:29">
      <c r="A7" s="147"/>
      <c r="B7" s="135"/>
      <c r="C7" s="161"/>
      <c r="D7" s="162"/>
      <c r="E7" s="162"/>
      <c r="F7" s="163"/>
      <c r="G7" s="214"/>
      <c r="H7" s="165"/>
      <c r="I7" s="163"/>
      <c r="J7" s="163"/>
      <c r="K7" s="164"/>
      <c r="L7" s="616"/>
      <c r="M7" s="617"/>
      <c r="N7" s="208"/>
      <c r="O7" s="208"/>
      <c r="P7" s="209"/>
      <c r="Q7" s="209"/>
      <c r="R7" s="208"/>
      <c r="S7" s="210"/>
      <c r="T7" s="210"/>
    </row>
    <row r="8" spans="1:29">
      <c r="A8" s="147"/>
      <c r="B8" s="135"/>
      <c r="C8" s="161"/>
      <c r="D8" s="162"/>
      <c r="E8" s="162"/>
      <c r="F8" s="163"/>
      <c r="G8" s="214"/>
      <c r="H8" s="165"/>
      <c r="I8" s="163"/>
      <c r="J8" s="163"/>
      <c r="K8" s="164"/>
      <c r="L8" s="616"/>
      <c r="M8" s="617"/>
      <c r="N8" s="208"/>
      <c r="O8" s="208"/>
      <c r="P8" s="209"/>
      <c r="Q8" s="209"/>
      <c r="R8" s="208"/>
      <c r="S8" s="210"/>
      <c r="T8" s="210"/>
    </row>
    <row r="9" spans="1:29">
      <c r="A9" s="147"/>
      <c r="B9" s="135"/>
      <c r="C9" s="161"/>
      <c r="D9" s="162"/>
      <c r="E9" s="162"/>
      <c r="F9" s="163"/>
      <c r="G9" s="214"/>
      <c r="H9" s="165"/>
      <c r="I9" s="163"/>
      <c r="J9" s="163"/>
      <c r="K9" s="164"/>
      <c r="L9" s="616"/>
      <c r="M9" s="617"/>
      <c r="N9" s="208"/>
      <c r="O9" s="208"/>
      <c r="P9" s="209"/>
      <c r="Q9" s="209"/>
      <c r="R9" s="208"/>
      <c r="S9" s="210"/>
      <c r="T9" s="210"/>
    </row>
    <row r="10" spans="1:29">
      <c r="A10" s="147"/>
      <c r="B10" s="151"/>
      <c r="C10" s="166"/>
      <c r="D10" s="167"/>
      <c r="E10" s="167"/>
      <c r="F10" s="168"/>
      <c r="G10" s="215"/>
      <c r="H10" s="170"/>
      <c r="I10" s="168"/>
      <c r="J10" s="168"/>
      <c r="K10" s="169"/>
      <c r="L10" s="618"/>
      <c r="M10" s="619"/>
      <c r="N10" s="211"/>
      <c r="O10" s="211"/>
      <c r="P10" s="212"/>
      <c r="Q10" s="212"/>
      <c r="R10" s="211"/>
      <c r="S10" s="213"/>
      <c r="T10" s="213"/>
    </row>
    <row r="11" spans="1:29">
      <c r="A11" s="147"/>
      <c r="B11" s="135"/>
      <c r="C11" s="161"/>
      <c r="D11" s="162"/>
      <c r="E11" s="162"/>
      <c r="F11" s="163"/>
      <c r="G11" s="214"/>
      <c r="H11" s="165"/>
      <c r="I11" s="163"/>
      <c r="J11" s="163"/>
      <c r="K11" s="164"/>
      <c r="L11" s="623"/>
      <c r="M11" s="230"/>
      <c r="N11" s="230"/>
      <c r="O11" s="230"/>
      <c r="P11" s="231"/>
      <c r="Q11" s="230"/>
      <c r="R11" s="230"/>
      <c r="S11" s="230"/>
      <c r="T11" s="231"/>
    </row>
    <row r="12" spans="1:29">
      <c r="A12" s="147"/>
      <c r="B12" s="135"/>
      <c r="C12" s="161"/>
      <c r="D12" s="162"/>
      <c r="E12" s="162"/>
      <c r="F12" s="163"/>
      <c r="G12" s="214"/>
      <c r="H12" s="165"/>
      <c r="I12" s="163"/>
      <c r="J12" s="163"/>
      <c r="K12" s="164"/>
      <c r="L12" s="624"/>
      <c r="M12" s="625"/>
      <c r="N12" s="625"/>
      <c r="O12" s="625"/>
      <c r="P12" s="626"/>
      <c r="Q12" s="625"/>
      <c r="R12" s="625"/>
      <c r="S12" s="625"/>
      <c r="T12" s="626"/>
    </row>
    <row r="13" spans="1:29">
      <c r="A13" s="147"/>
      <c r="B13" s="135"/>
      <c r="C13" s="161"/>
      <c r="D13" s="162"/>
      <c r="E13" s="162"/>
      <c r="F13" s="163"/>
      <c r="G13" s="214"/>
      <c r="H13" s="165"/>
      <c r="I13" s="163"/>
      <c r="J13" s="163"/>
      <c r="K13" s="164"/>
      <c r="L13" s="616"/>
      <c r="M13" s="617"/>
      <c r="N13" s="617"/>
      <c r="O13" s="621"/>
      <c r="P13" s="616"/>
      <c r="Q13" s="616"/>
      <c r="R13" s="617"/>
      <c r="S13" s="621"/>
      <c r="T13" s="622"/>
    </row>
    <row r="14" spans="1:29">
      <c r="A14" s="147"/>
      <c r="B14" s="135"/>
      <c r="C14" s="161"/>
      <c r="D14" s="162"/>
      <c r="E14" s="162"/>
      <c r="F14" s="163"/>
      <c r="G14" s="214"/>
      <c r="H14" s="165"/>
      <c r="I14" s="163"/>
      <c r="J14" s="163"/>
      <c r="K14" s="164"/>
      <c r="L14" s="616"/>
      <c r="M14" s="617"/>
      <c r="N14" s="208"/>
      <c r="O14" s="208"/>
      <c r="P14" s="209"/>
      <c r="Q14" s="209"/>
      <c r="R14" s="208"/>
      <c r="S14" s="210"/>
      <c r="T14" s="210"/>
    </row>
    <row r="15" spans="1:29">
      <c r="A15" s="147"/>
      <c r="B15" s="135"/>
      <c r="C15" s="161"/>
      <c r="D15" s="162"/>
      <c r="E15" s="162"/>
      <c r="F15" s="163"/>
      <c r="G15" s="214"/>
      <c r="H15" s="165"/>
      <c r="I15" s="163"/>
      <c r="J15" s="163"/>
      <c r="K15" s="164"/>
      <c r="L15" s="616"/>
      <c r="M15" s="617"/>
      <c r="N15" s="208"/>
      <c r="O15" s="208"/>
      <c r="P15" s="209"/>
      <c r="Q15" s="209"/>
      <c r="R15" s="208"/>
      <c r="S15" s="210"/>
      <c r="T15" s="210"/>
    </row>
    <row r="16" spans="1:29">
      <c r="A16" s="147"/>
      <c r="B16" s="135"/>
      <c r="C16" s="161"/>
      <c r="D16" s="162"/>
      <c r="E16" s="162"/>
      <c r="F16" s="163"/>
      <c r="G16" s="214"/>
      <c r="H16" s="165"/>
      <c r="I16" s="163"/>
      <c r="J16" s="163"/>
      <c r="K16" s="164"/>
      <c r="L16" s="616"/>
      <c r="M16" s="617"/>
      <c r="N16" s="208"/>
      <c r="O16" s="208"/>
      <c r="P16" s="209"/>
      <c r="Q16" s="209"/>
      <c r="R16" s="208"/>
      <c r="S16" s="210"/>
      <c r="T16" s="210"/>
    </row>
    <row r="17" spans="1:20">
      <c r="A17" s="147"/>
      <c r="B17" s="135"/>
      <c r="C17" s="161"/>
      <c r="D17" s="162"/>
      <c r="E17" s="162"/>
      <c r="F17" s="163"/>
      <c r="G17" s="214"/>
      <c r="H17" s="165"/>
      <c r="I17" s="163"/>
      <c r="J17" s="163"/>
      <c r="K17" s="164"/>
      <c r="L17" s="616"/>
      <c r="M17" s="617"/>
      <c r="N17" s="208"/>
      <c r="O17" s="208"/>
      <c r="P17" s="209"/>
      <c r="Q17" s="209"/>
      <c r="R17" s="208"/>
      <c r="S17" s="210"/>
      <c r="T17" s="210"/>
    </row>
    <row r="18" spans="1:20">
      <c r="A18" s="147"/>
      <c r="B18" s="151"/>
      <c r="C18" s="166"/>
      <c r="D18" s="167"/>
      <c r="E18" s="167"/>
      <c r="F18" s="168"/>
      <c r="G18" s="215"/>
      <c r="H18" s="170"/>
      <c r="I18" s="168"/>
      <c r="J18" s="168"/>
      <c r="K18" s="169"/>
      <c r="L18" s="618"/>
      <c r="M18" s="610"/>
      <c r="N18" s="611"/>
      <c r="O18" s="611"/>
      <c r="P18" s="612"/>
      <c r="Q18" s="612"/>
      <c r="R18" s="611"/>
      <c r="S18" s="613"/>
      <c r="T18" s="613"/>
    </row>
    <row r="19" spans="1:20">
      <c r="A19" s="147"/>
      <c r="B19" s="135"/>
      <c r="C19" s="161"/>
      <c r="D19" s="162"/>
      <c r="E19" s="162"/>
      <c r="F19" s="163"/>
      <c r="G19" s="214"/>
      <c r="H19" s="165"/>
      <c r="I19" s="163"/>
      <c r="J19" s="163"/>
      <c r="K19" s="164"/>
      <c r="L19" s="194"/>
      <c r="M19" s="194"/>
      <c r="N19" s="183"/>
      <c r="O19" s="183"/>
      <c r="P19" s="184"/>
      <c r="Q19" s="184"/>
      <c r="R19" s="183"/>
      <c r="S19" s="185"/>
      <c r="T19" s="185"/>
    </row>
    <row r="20" spans="1:20">
      <c r="A20" s="147"/>
      <c r="B20" s="135"/>
      <c r="C20" s="161"/>
      <c r="D20" s="162"/>
      <c r="E20" s="162"/>
      <c r="F20" s="163"/>
      <c r="G20" s="214"/>
      <c r="H20" s="165"/>
      <c r="I20" s="163"/>
      <c r="J20" s="163"/>
      <c r="K20" s="164"/>
      <c r="L20" s="194"/>
      <c r="M20" s="194"/>
      <c r="N20" s="183"/>
      <c r="O20" s="183"/>
      <c r="P20" s="184"/>
      <c r="Q20" s="184"/>
      <c r="R20" s="183"/>
      <c r="S20" s="185"/>
      <c r="T20" s="185"/>
    </row>
    <row r="21" spans="1:20">
      <c r="A21" s="147"/>
      <c r="B21" s="151"/>
      <c r="C21" s="166"/>
      <c r="D21" s="167"/>
      <c r="E21" s="167"/>
      <c r="F21" s="168"/>
      <c r="G21" s="215"/>
      <c r="H21" s="170"/>
      <c r="I21" s="168"/>
      <c r="J21" s="168"/>
      <c r="K21" s="169"/>
      <c r="L21" s="186"/>
      <c r="M21" s="187"/>
      <c r="N21" s="188"/>
      <c r="O21" s="188"/>
      <c r="P21" s="189"/>
      <c r="Q21" s="189"/>
      <c r="R21" s="188"/>
      <c r="S21" s="190"/>
      <c r="T21" s="190"/>
    </row>
    <row r="22" spans="1:20">
      <c r="A22" s="147"/>
      <c r="B22" s="135"/>
      <c r="C22" s="161"/>
      <c r="D22" s="162"/>
      <c r="E22" s="162"/>
      <c r="F22" s="163"/>
      <c r="G22" s="214"/>
      <c r="H22" s="165"/>
      <c r="I22" s="163"/>
      <c r="J22" s="163"/>
      <c r="K22" s="164"/>
      <c r="L22" s="194"/>
      <c r="M22" s="194"/>
      <c r="N22" s="183"/>
      <c r="O22" s="183"/>
      <c r="P22" s="184"/>
      <c r="Q22" s="184"/>
      <c r="R22" s="183"/>
      <c r="S22" s="185"/>
      <c r="T22" s="185"/>
    </row>
    <row r="23" spans="1:20">
      <c r="A23" s="147"/>
      <c r="B23" s="135"/>
      <c r="C23" s="161"/>
      <c r="D23" s="162"/>
      <c r="E23" s="162"/>
      <c r="F23" s="163"/>
      <c r="G23" s="214"/>
      <c r="H23" s="165"/>
      <c r="I23" s="163"/>
      <c r="J23" s="163"/>
      <c r="K23" s="164"/>
      <c r="L23" s="194"/>
      <c r="M23" s="194"/>
      <c r="N23" s="183"/>
      <c r="O23" s="183"/>
      <c r="P23" s="184"/>
      <c r="Q23" s="184"/>
      <c r="R23" s="183"/>
      <c r="S23" s="185"/>
      <c r="T23" s="185"/>
    </row>
    <row r="24" spans="1:20">
      <c r="A24" s="147"/>
      <c r="B24" s="151"/>
      <c r="C24" s="166"/>
      <c r="D24" s="167"/>
      <c r="E24" s="167"/>
      <c r="F24" s="168"/>
      <c r="G24" s="215"/>
      <c r="H24" s="170"/>
      <c r="I24" s="168"/>
      <c r="J24" s="168"/>
      <c r="K24" s="169"/>
      <c r="L24" s="186"/>
      <c r="M24" s="187"/>
      <c r="N24" s="188"/>
      <c r="O24" s="188"/>
      <c r="P24" s="189"/>
      <c r="Q24" s="189"/>
      <c r="R24" s="188"/>
      <c r="S24" s="190"/>
      <c r="T24" s="190"/>
    </row>
    <row r="25" spans="1:20">
      <c r="A25" s="147"/>
      <c r="B25" s="135"/>
      <c r="C25" s="161"/>
      <c r="D25" s="162"/>
      <c r="E25" s="162"/>
      <c r="F25" s="163"/>
      <c r="G25" s="214"/>
      <c r="H25" s="165"/>
      <c r="I25" s="163"/>
      <c r="J25" s="163"/>
      <c r="K25" s="164"/>
      <c r="L25" s="194"/>
      <c r="M25" s="194"/>
      <c r="N25" s="183"/>
      <c r="O25" s="183"/>
      <c r="P25" s="184"/>
      <c r="Q25" s="184"/>
      <c r="R25" s="183"/>
      <c r="S25" s="185"/>
      <c r="T25" s="185"/>
    </row>
    <row r="26" spans="1:20">
      <c r="A26" s="147"/>
      <c r="B26" s="135"/>
      <c r="C26" s="161"/>
      <c r="D26" s="162"/>
      <c r="E26" s="162"/>
      <c r="F26" s="163"/>
      <c r="G26" s="214"/>
      <c r="H26" s="165"/>
      <c r="I26" s="163"/>
      <c r="J26" s="163"/>
      <c r="K26" s="164"/>
      <c r="L26" s="194"/>
      <c r="M26" s="194"/>
      <c r="N26" s="183"/>
      <c r="O26" s="183"/>
      <c r="P26" s="184"/>
      <c r="Q26" s="184"/>
      <c r="R26" s="183"/>
      <c r="S26" s="185"/>
      <c r="T26" s="185"/>
    </row>
    <row r="27" spans="1:20">
      <c r="A27" s="147"/>
      <c r="B27" s="151"/>
      <c r="C27" s="166"/>
      <c r="D27" s="167"/>
      <c r="E27" s="167"/>
      <c r="F27" s="168"/>
      <c r="G27" s="215"/>
      <c r="H27" s="170"/>
      <c r="I27" s="168"/>
      <c r="J27" s="168"/>
      <c r="K27" s="169"/>
      <c r="L27" s="186"/>
      <c r="M27" s="187"/>
      <c r="N27" s="188"/>
      <c r="O27" s="188"/>
      <c r="P27" s="189"/>
      <c r="Q27" s="189"/>
      <c r="R27" s="188"/>
      <c r="S27" s="190"/>
      <c r="T27" s="190"/>
    </row>
    <row r="28" spans="1:20">
      <c r="A28" s="147"/>
      <c r="B28" s="135"/>
      <c r="C28" s="161"/>
      <c r="D28" s="162"/>
      <c r="E28" s="162"/>
      <c r="F28" s="163"/>
      <c r="G28" s="214"/>
      <c r="H28" s="165"/>
      <c r="I28" s="163"/>
      <c r="J28" s="163"/>
      <c r="K28" s="164"/>
      <c r="L28" s="194"/>
      <c r="M28" s="194"/>
      <c r="N28" s="183"/>
      <c r="O28" s="183"/>
      <c r="P28" s="184"/>
      <c r="Q28" s="184"/>
      <c r="R28" s="183"/>
      <c r="S28" s="185"/>
      <c r="T28" s="185"/>
    </row>
    <row r="29" spans="1:20">
      <c r="A29" s="147"/>
      <c r="B29" s="135"/>
      <c r="C29" s="161"/>
      <c r="D29" s="162"/>
      <c r="E29" s="162"/>
      <c r="F29" s="163"/>
      <c r="G29" s="214"/>
      <c r="H29" s="165"/>
      <c r="I29" s="163"/>
      <c r="J29" s="163"/>
      <c r="K29" s="164"/>
      <c r="L29" s="194"/>
      <c r="M29" s="194"/>
      <c r="N29" s="183"/>
      <c r="O29" s="183"/>
      <c r="P29" s="184"/>
      <c r="Q29" s="184"/>
      <c r="R29" s="183"/>
      <c r="S29" s="185"/>
      <c r="T29" s="185"/>
    </row>
    <row r="30" spans="1:20">
      <c r="A30" s="147"/>
      <c r="B30" s="151"/>
      <c r="C30" s="166"/>
      <c r="D30" s="167"/>
      <c r="E30" s="167"/>
      <c r="F30" s="168"/>
      <c r="G30" s="215"/>
      <c r="H30" s="170"/>
      <c r="I30" s="168"/>
      <c r="J30" s="168"/>
      <c r="K30" s="169"/>
      <c r="L30" s="186"/>
      <c r="M30" s="187"/>
      <c r="N30" s="188"/>
      <c r="O30" s="188"/>
      <c r="P30" s="189"/>
      <c r="Q30" s="189"/>
      <c r="R30" s="188"/>
      <c r="S30" s="190"/>
      <c r="T30" s="190"/>
    </row>
    <row r="31" spans="1:20">
      <c r="A31" s="147"/>
      <c r="B31" s="135"/>
      <c r="C31" s="161"/>
      <c r="D31" s="162"/>
      <c r="E31" s="162"/>
      <c r="F31" s="163"/>
      <c r="G31" s="214"/>
      <c r="H31" s="165"/>
      <c r="I31" s="163"/>
      <c r="J31" s="163"/>
      <c r="K31" s="164"/>
      <c r="L31" s="194"/>
      <c r="M31" s="194"/>
      <c r="N31" s="183"/>
      <c r="O31" s="183"/>
      <c r="P31" s="184"/>
      <c r="Q31" s="184"/>
      <c r="R31" s="183"/>
      <c r="S31" s="185"/>
      <c r="T31" s="185"/>
    </row>
    <row r="32" spans="1:20">
      <c r="A32" s="147"/>
      <c r="B32" s="135"/>
      <c r="C32" s="161"/>
      <c r="D32" s="162"/>
      <c r="E32" s="162"/>
      <c r="F32" s="163"/>
      <c r="G32" s="214"/>
      <c r="H32" s="165"/>
      <c r="I32" s="163"/>
      <c r="J32" s="163"/>
      <c r="K32" s="164"/>
      <c r="L32" s="194"/>
      <c r="M32" s="194"/>
      <c r="N32" s="183"/>
      <c r="O32" s="183"/>
      <c r="P32" s="184"/>
      <c r="Q32" s="184"/>
      <c r="R32" s="183"/>
      <c r="S32" s="185"/>
      <c r="T32" s="185"/>
    </row>
    <row r="33" spans="1:20">
      <c r="A33" s="147"/>
      <c r="B33" s="151"/>
      <c r="C33" s="166"/>
      <c r="D33" s="167"/>
      <c r="E33" s="167"/>
      <c r="F33" s="168"/>
      <c r="G33" s="215"/>
      <c r="H33" s="170"/>
      <c r="I33" s="168"/>
      <c r="J33" s="168"/>
      <c r="K33" s="169"/>
      <c r="L33" s="186"/>
      <c r="M33" s="187"/>
      <c r="N33" s="188"/>
      <c r="O33" s="188"/>
      <c r="P33" s="189"/>
      <c r="Q33" s="189"/>
      <c r="R33" s="188"/>
      <c r="S33" s="190"/>
      <c r="T33" s="190"/>
    </row>
    <row r="34" spans="1:20">
      <c r="A34" s="147"/>
      <c r="B34" s="135"/>
      <c r="C34" s="161"/>
      <c r="D34" s="162"/>
      <c r="E34" s="162"/>
      <c r="F34" s="163"/>
      <c r="G34" s="214"/>
      <c r="H34" s="165"/>
      <c r="I34" s="163"/>
      <c r="J34" s="163"/>
      <c r="K34" s="164"/>
      <c r="L34" s="194"/>
      <c r="M34" s="194"/>
      <c r="N34" s="183"/>
      <c r="O34" s="183"/>
      <c r="P34" s="184"/>
      <c r="Q34" s="184"/>
      <c r="R34" s="183"/>
      <c r="S34" s="185"/>
      <c r="T34" s="185"/>
    </row>
    <row r="35" spans="1:20">
      <c r="A35" s="147"/>
      <c r="B35" s="135"/>
      <c r="C35" s="161"/>
      <c r="D35" s="162"/>
      <c r="E35" s="162"/>
      <c r="F35" s="163"/>
      <c r="G35" s="214"/>
      <c r="H35" s="165"/>
      <c r="I35" s="163"/>
      <c r="J35" s="163"/>
      <c r="K35" s="164"/>
      <c r="L35" s="194"/>
      <c r="M35" s="194"/>
      <c r="N35" s="183"/>
      <c r="O35" s="183"/>
      <c r="P35" s="184"/>
      <c r="Q35" s="184"/>
      <c r="R35" s="183"/>
      <c r="S35" s="185"/>
      <c r="T35" s="185"/>
    </row>
    <row r="36" spans="1:20">
      <c r="A36" s="147"/>
      <c r="B36" s="151"/>
      <c r="C36" s="166"/>
      <c r="D36" s="167"/>
      <c r="E36" s="167"/>
      <c r="F36" s="168"/>
      <c r="G36" s="215"/>
      <c r="H36" s="170"/>
      <c r="I36" s="168"/>
      <c r="J36" s="168"/>
      <c r="K36" s="169"/>
      <c r="L36" s="186"/>
      <c r="M36" s="187"/>
      <c r="N36" s="188"/>
      <c r="O36" s="188"/>
      <c r="P36" s="189"/>
      <c r="Q36" s="189"/>
      <c r="R36" s="188"/>
      <c r="S36" s="190"/>
      <c r="T36" s="190"/>
    </row>
    <row r="37" spans="1:20">
      <c r="A37" s="147"/>
      <c r="B37" s="135"/>
      <c r="C37" s="161"/>
      <c r="D37" s="162"/>
      <c r="E37" s="162"/>
      <c r="F37" s="163"/>
      <c r="G37" s="214"/>
      <c r="H37" s="165"/>
      <c r="I37" s="163"/>
      <c r="J37" s="163"/>
      <c r="K37" s="164"/>
      <c r="L37" s="194"/>
      <c r="M37" s="194"/>
      <c r="N37" s="183"/>
      <c r="O37" s="183"/>
      <c r="P37" s="184"/>
      <c r="Q37" s="184"/>
      <c r="R37" s="183"/>
      <c r="S37" s="185"/>
      <c r="T37" s="185"/>
    </row>
    <row r="38" spans="1:20">
      <c r="A38" s="147"/>
      <c r="B38" s="135"/>
      <c r="C38" s="161"/>
      <c r="D38" s="162"/>
      <c r="E38" s="162"/>
      <c r="F38" s="163"/>
      <c r="G38" s="214"/>
      <c r="H38" s="165"/>
      <c r="I38" s="163"/>
      <c r="J38" s="163"/>
      <c r="K38" s="164"/>
      <c r="L38" s="194"/>
      <c r="M38" s="194"/>
      <c r="N38" s="183"/>
      <c r="O38" s="183"/>
      <c r="P38" s="184"/>
      <c r="Q38" s="184"/>
      <c r="R38" s="183"/>
      <c r="S38" s="185"/>
      <c r="T38" s="185"/>
    </row>
    <row r="39" spans="1:20">
      <c r="A39" s="147"/>
      <c r="B39" s="151"/>
      <c r="C39" s="166"/>
      <c r="D39" s="167"/>
      <c r="E39" s="167"/>
      <c r="F39" s="168"/>
      <c r="G39" s="215"/>
      <c r="H39" s="170"/>
      <c r="I39" s="168"/>
      <c r="J39" s="168"/>
      <c r="K39" s="169"/>
      <c r="L39" s="186"/>
      <c r="M39" s="187"/>
      <c r="N39" s="188"/>
      <c r="O39" s="188"/>
      <c r="P39" s="189"/>
      <c r="Q39" s="189"/>
      <c r="R39" s="188"/>
      <c r="S39" s="190"/>
      <c r="T39" s="190"/>
    </row>
    <row r="40" spans="1:20">
      <c r="A40" s="147"/>
      <c r="B40" s="135"/>
      <c r="C40" s="161"/>
      <c r="D40" s="162"/>
      <c r="E40" s="162"/>
      <c r="F40" s="163"/>
      <c r="G40" s="214"/>
      <c r="H40" s="165"/>
      <c r="I40" s="163"/>
      <c r="J40" s="163"/>
      <c r="K40" s="164"/>
      <c r="L40" s="194"/>
      <c r="M40" s="194"/>
      <c r="N40" s="183"/>
      <c r="O40" s="183"/>
      <c r="P40" s="184"/>
      <c r="Q40" s="184"/>
      <c r="R40" s="183"/>
      <c r="S40" s="185"/>
      <c r="T40" s="185"/>
    </row>
    <row r="41" spans="1:20">
      <c r="A41" s="147"/>
      <c r="B41" s="135"/>
      <c r="C41" s="161"/>
      <c r="D41" s="162"/>
      <c r="E41" s="162"/>
      <c r="F41" s="163"/>
      <c r="G41" s="214"/>
      <c r="H41" s="165"/>
      <c r="I41" s="163"/>
      <c r="J41" s="163"/>
      <c r="K41" s="164"/>
      <c r="L41" s="194"/>
      <c r="M41" s="194"/>
      <c r="N41" s="183"/>
      <c r="O41" s="183"/>
      <c r="P41" s="184"/>
      <c r="Q41" s="184"/>
      <c r="R41" s="183"/>
      <c r="S41" s="185"/>
      <c r="T41" s="185"/>
    </row>
    <row r="42" spans="1:20">
      <c r="A42" s="149"/>
      <c r="B42" s="151"/>
      <c r="C42" s="166"/>
      <c r="D42" s="167"/>
      <c r="E42" s="167"/>
      <c r="F42" s="168"/>
      <c r="G42" s="215"/>
      <c r="H42" s="170"/>
      <c r="I42" s="168"/>
      <c r="J42" s="168"/>
      <c r="K42" s="169"/>
      <c r="L42" s="194"/>
      <c r="M42" s="183"/>
      <c r="N42" s="183"/>
      <c r="O42" s="183"/>
      <c r="P42" s="184"/>
      <c r="Q42" s="184"/>
      <c r="R42" s="183"/>
      <c r="S42" s="185"/>
      <c r="T42" s="185"/>
    </row>
    <row r="43" spans="1:20">
      <c r="A43" s="146"/>
      <c r="B43" s="150"/>
      <c r="C43" s="156"/>
      <c r="D43" s="157"/>
      <c r="E43" s="157"/>
      <c r="F43" s="158"/>
      <c r="G43" s="214"/>
      <c r="H43" s="160"/>
      <c r="I43" s="158"/>
      <c r="J43" s="163"/>
      <c r="K43" s="159"/>
      <c r="L43" s="614"/>
      <c r="M43" s="615"/>
      <c r="N43" s="205"/>
      <c r="O43" s="205"/>
      <c r="P43" s="206"/>
      <c r="Q43" s="206"/>
      <c r="R43" s="205"/>
      <c r="S43" s="207"/>
      <c r="T43" s="207"/>
    </row>
    <row r="44" spans="1:20">
      <c r="A44" s="147"/>
      <c r="B44" s="135"/>
      <c r="C44" s="161"/>
      <c r="D44" s="162"/>
      <c r="E44" s="162"/>
      <c r="F44" s="163"/>
      <c r="G44" s="214"/>
      <c r="H44" s="165"/>
      <c r="I44" s="163"/>
      <c r="J44" s="163"/>
      <c r="K44" s="164"/>
      <c r="L44" s="616"/>
      <c r="M44" s="617"/>
      <c r="N44" s="208"/>
      <c r="O44" s="208"/>
      <c r="P44" s="209"/>
      <c r="Q44" s="209"/>
      <c r="R44" s="208"/>
      <c r="S44" s="210"/>
      <c r="T44" s="210"/>
    </row>
    <row r="45" spans="1:20">
      <c r="A45" s="147"/>
      <c r="B45" s="135"/>
      <c r="C45" s="161"/>
      <c r="D45" s="162"/>
      <c r="E45" s="162"/>
      <c r="F45" s="163"/>
      <c r="G45" s="214"/>
      <c r="H45" s="165"/>
      <c r="I45" s="163"/>
      <c r="J45" s="163"/>
      <c r="K45" s="164"/>
      <c r="L45" s="616"/>
      <c r="M45" s="617"/>
      <c r="N45" s="208"/>
      <c r="O45" s="208"/>
      <c r="P45" s="209"/>
      <c r="Q45" s="209"/>
      <c r="R45" s="208"/>
      <c r="S45" s="210"/>
      <c r="T45" s="210"/>
    </row>
    <row r="46" spans="1:20">
      <c r="A46" s="147"/>
      <c r="B46" s="135"/>
      <c r="C46" s="161"/>
      <c r="D46" s="162"/>
      <c r="E46" s="162"/>
      <c r="F46" s="163"/>
      <c r="G46" s="214"/>
      <c r="H46" s="165"/>
      <c r="I46" s="163"/>
      <c r="J46" s="163"/>
      <c r="K46" s="164"/>
      <c r="L46" s="616"/>
      <c r="M46" s="617"/>
      <c r="N46" s="208"/>
      <c r="O46" s="208"/>
      <c r="P46" s="209"/>
      <c r="Q46" s="209"/>
      <c r="R46" s="208"/>
      <c r="S46" s="210"/>
      <c r="T46" s="210"/>
    </row>
    <row r="47" spans="1:20">
      <c r="A47" s="147"/>
      <c r="B47" s="135"/>
      <c r="C47" s="161"/>
      <c r="D47" s="162"/>
      <c r="E47" s="162"/>
      <c r="F47" s="163"/>
      <c r="G47" s="214"/>
      <c r="H47" s="165"/>
      <c r="I47" s="163"/>
      <c r="J47" s="163"/>
      <c r="K47" s="164"/>
      <c r="L47" s="616"/>
      <c r="M47" s="617"/>
      <c r="N47" s="208"/>
      <c r="O47" s="208"/>
      <c r="P47" s="209"/>
      <c r="Q47" s="209"/>
      <c r="R47" s="208"/>
      <c r="S47" s="210"/>
      <c r="T47" s="210"/>
    </row>
    <row r="48" spans="1:20">
      <c r="A48" s="147"/>
      <c r="B48" s="151"/>
      <c r="C48" s="166"/>
      <c r="D48" s="167"/>
      <c r="E48" s="167"/>
      <c r="F48" s="168"/>
      <c r="G48" s="215"/>
      <c r="H48" s="170"/>
      <c r="I48" s="168"/>
      <c r="J48" s="168"/>
      <c r="K48" s="169"/>
      <c r="L48" s="618"/>
      <c r="M48" s="619"/>
      <c r="N48" s="211"/>
      <c r="O48" s="211"/>
      <c r="P48" s="212"/>
      <c r="Q48" s="212"/>
      <c r="R48" s="211"/>
      <c r="S48" s="213"/>
      <c r="T48" s="213"/>
    </row>
    <row r="49" spans="1:20">
      <c r="A49" s="147"/>
      <c r="B49" s="135"/>
      <c r="C49" s="161"/>
      <c r="D49" s="162"/>
      <c r="E49" s="162"/>
      <c r="F49" s="163"/>
      <c r="G49" s="214"/>
      <c r="H49" s="165"/>
      <c r="I49" s="163"/>
      <c r="J49" s="163"/>
      <c r="K49" s="164"/>
      <c r="L49" s="623"/>
      <c r="M49" s="230"/>
      <c r="N49" s="230"/>
      <c r="O49" s="230"/>
      <c r="P49" s="231"/>
      <c r="Q49" s="230"/>
      <c r="R49" s="230"/>
      <c r="S49" s="230"/>
      <c r="T49" s="231"/>
    </row>
    <row r="50" spans="1:20">
      <c r="A50" s="147"/>
      <c r="B50" s="135"/>
      <c r="C50" s="161"/>
      <c r="D50" s="162"/>
      <c r="E50" s="162"/>
      <c r="F50" s="163"/>
      <c r="G50" s="214"/>
      <c r="H50" s="165"/>
      <c r="I50" s="163"/>
      <c r="J50" s="163"/>
      <c r="K50" s="164"/>
      <c r="L50" s="624"/>
      <c r="M50" s="625"/>
      <c r="N50" s="625"/>
      <c r="O50" s="625"/>
      <c r="P50" s="626"/>
      <c r="Q50" s="625"/>
      <c r="R50" s="625"/>
      <c r="S50" s="625"/>
      <c r="T50" s="626"/>
    </row>
    <row r="51" spans="1:20">
      <c r="A51" s="147"/>
      <c r="B51" s="135"/>
      <c r="C51" s="161"/>
      <c r="D51" s="162"/>
      <c r="E51" s="162"/>
      <c r="F51" s="163"/>
      <c r="G51" s="214"/>
      <c r="H51" s="165"/>
      <c r="I51" s="163"/>
      <c r="J51" s="163"/>
      <c r="K51" s="164"/>
      <c r="L51" s="616"/>
      <c r="M51" s="617"/>
      <c r="N51" s="617"/>
      <c r="O51" s="621"/>
      <c r="P51" s="616"/>
      <c r="Q51" s="616"/>
      <c r="R51" s="617"/>
      <c r="S51" s="621"/>
      <c r="T51" s="622"/>
    </row>
    <row r="52" spans="1:20">
      <c r="A52" s="147"/>
      <c r="B52" s="135"/>
      <c r="C52" s="161"/>
      <c r="D52" s="162"/>
      <c r="E52" s="162"/>
      <c r="F52" s="163"/>
      <c r="G52" s="214"/>
      <c r="H52" s="165"/>
      <c r="I52" s="163"/>
      <c r="J52" s="163"/>
      <c r="K52" s="164"/>
      <c r="L52" s="616"/>
      <c r="M52" s="617"/>
      <c r="N52" s="208"/>
      <c r="O52" s="208"/>
      <c r="P52" s="209"/>
      <c r="Q52" s="209"/>
      <c r="R52" s="208"/>
      <c r="S52" s="210"/>
      <c r="T52" s="210"/>
    </row>
    <row r="53" spans="1:20">
      <c r="A53" s="147"/>
      <c r="B53" s="135"/>
      <c r="C53" s="161"/>
      <c r="D53" s="162"/>
      <c r="E53" s="162"/>
      <c r="F53" s="163"/>
      <c r="G53" s="214"/>
      <c r="H53" s="165"/>
      <c r="I53" s="163"/>
      <c r="J53" s="163"/>
      <c r="K53" s="164"/>
      <c r="L53" s="616"/>
      <c r="M53" s="617"/>
      <c r="N53" s="208"/>
      <c r="O53" s="208"/>
      <c r="P53" s="209"/>
      <c r="Q53" s="209"/>
      <c r="R53" s="208"/>
      <c r="S53" s="210"/>
      <c r="T53" s="210"/>
    </row>
    <row r="54" spans="1:20">
      <c r="A54" s="147"/>
      <c r="B54" s="135"/>
      <c r="C54" s="161"/>
      <c r="D54" s="162"/>
      <c r="E54" s="162"/>
      <c r="F54" s="163"/>
      <c r="G54" s="214"/>
      <c r="H54" s="165"/>
      <c r="I54" s="163"/>
      <c r="J54" s="163"/>
      <c r="K54" s="164"/>
      <c r="L54" s="616"/>
      <c r="M54" s="617"/>
      <c r="N54" s="208"/>
      <c r="O54" s="208"/>
      <c r="P54" s="209"/>
      <c r="Q54" s="209"/>
      <c r="R54" s="208"/>
      <c r="S54" s="210"/>
      <c r="T54" s="210"/>
    </row>
    <row r="55" spans="1:20">
      <c r="A55" s="147"/>
      <c r="B55" s="135"/>
      <c r="C55" s="161"/>
      <c r="D55" s="162"/>
      <c r="E55" s="162"/>
      <c r="F55" s="163"/>
      <c r="G55" s="214"/>
      <c r="H55" s="165"/>
      <c r="I55" s="163"/>
      <c r="J55" s="163"/>
      <c r="K55" s="164"/>
      <c r="L55" s="616"/>
      <c r="M55" s="617"/>
      <c r="N55" s="208"/>
      <c r="O55" s="208"/>
      <c r="P55" s="209"/>
      <c r="Q55" s="209"/>
      <c r="R55" s="208"/>
      <c r="S55" s="210"/>
      <c r="T55" s="210"/>
    </row>
    <row r="56" spans="1:20">
      <c r="A56" s="147"/>
      <c r="B56" s="151"/>
      <c r="C56" s="166"/>
      <c r="D56" s="167"/>
      <c r="E56" s="167"/>
      <c r="F56" s="168"/>
      <c r="G56" s="215"/>
      <c r="H56" s="170"/>
      <c r="I56" s="168"/>
      <c r="J56" s="168"/>
      <c r="K56" s="169"/>
      <c r="L56" s="618"/>
      <c r="M56" s="610"/>
      <c r="N56" s="611"/>
      <c r="O56" s="611"/>
      <c r="P56" s="612"/>
      <c r="Q56" s="612"/>
      <c r="R56" s="611"/>
      <c r="S56" s="613"/>
      <c r="T56" s="613"/>
    </row>
    <row r="57" spans="1:20">
      <c r="A57" s="147"/>
      <c r="B57" s="135"/>
      <c r="C57" s="161"/>
      <c r="D57" s="162"/>
      <c r="E57" s="162"/>
      <c r="F57" s="163"/>
      <c r="G57" s="214"/>
      <c r="H57" s="165"/>
      <c r="I57" s="163"/>
      <c r="J57" s="163"/>
      <c r="K57" s="164"/>
      <c r="L57" s="194"/>
      <c r="M57" s="194"/>
      <c r="N57" s="183"/>
      <c r="O57" s="183"/>
      <c r="P57" s="184"/>
      <c r="Q57" s="184"/>
      <c r="R57" s="183"/>
      <c r="S57" s="185"/>
      <c r="T57" s="185"/>
    </row>
    <row r="58" spans="1:20">
      <c r="A58" s="147"/>
      <c r="B58" s="135"/>
      <c r="C58" s="161"/>
      <c r="D58" s="162"/>
      <c r="E58" s="162"/>
      <c r="F58" s="163"/>
      <c r="G58" s="214"/>
      <c r="H58" s="165"/>
      <c r="I58" s="163"/>
      <c r="J58" s="163"/>
      <c r="K58" s="164"/>
      <c r="L58" s="194"/>
      <c r="M58" s="194"/>
      <c r="N58" s="183"/>
      <c r="O58" s="183"/>
      <c r="P58" s="184"/>
      <c r="Q58" s="184"/>
      <c r="R58" s="183"/>
      <c r="S58" s="185"/>
      <c r="T58" s="185"/>
    </row>
    <row r="59" spans="1:20">
      <c r="A59" s="147"/>
      <c r="B59" s="151"/>
      <c r="C59" s="166"/>
      <c r="D59" s="167"/>
      <c r="E59" s="167"/>
      <c r="F59" s="168"/>
      <c r="G59" s="215"/>
      <c r="H59" s="170"/>
      <c r="I59" s="168"/>
      <c r="J59" s="168"/>
      <c r="K59" s="169"/>
      <c r="L59" s="186"/>
      <c r="M59" s="187"/>
      <c r="N59" s="188"/>
      <c r="O59" s="188"/>
      <c r="P59" s="189"/>
      <c r="Q59" s="189"/>
      <c r="R59" s="188"/>
      <c r="S59" s="190"/>
      <c r="T59" s="190"/>
    </row>
    <row r="60" spans="1:20">
      <c r="A60" s="147"/>
      <c r="B60" s="135"/>
      <c r="C60" s="161"/>
      <c r="D60" s="162"/>
      <c r="E60" s="162"/>
      <c r="F60" s="163"/>
      <c r="G60" s="214"/>
      <c r="H60" s="165"/>
      <c r="I60" s="163"/>
      <c r="J60" s="163"/>
      <c r="K60" s="164"/>
      <c r="L60" s="194"/>
      <c r="M60" s="194"/>
      <c r="N60" s="183"/>
      <c r="O60" s="183"/>
      <c r="P60" s="184"/>
      <c r="Q60" s="184"/>
      <c r="R60" s="183"/>
      <c r="S60" s="185"/>
      <c r="T60" s="185"/>
    </row>
    <row r="61" spans="1:20">
      <c r="A61" s="147"/>
      <c r="B61" s="135"/>
      <c r="C61" s="161"/>
      <c r="D61" s="162"/>
      <c r="E61" s="162"/>
      <c r="F61" s="163"/>
      <c r="G61" s="214"/>
      <c r="H61" s="165"/>
      <c r="I61" s="163"/>
      <c r="J61" s="163"/>
      <c r="K61" s="164"/>
      <c r="L61" s="194"/>
      <c r="M61" s="194"/>
      <c r="N61" s="183"/>
      <c r="O61" s="183"/>
      <c r="P61" s="184"/>
      <c r="Q61" s="184"/>
      <c r="R61" s="183"/>
      <c r="S61" s="185"/>
      <c r="T61" s="185"/>
    </row>
    <row r="62" spans="1:20">
      <c r="A62" s="147"/>
      <c r="B62" s="151"/>
      <c r="C62" s="166"/>
      <c r="D62" s="167"/>
      <c r="E62" s="167"/>
      <c r="F62" s="168"/>
      <c r="G62" s="215"/>
      <c r="H62" s="170"/>
      <c r="I62" s="168"/>
      <c r="J62" s="168"/>
      <c r="K62" s="169"/>
      <c r="L62" s="186"/>
      <c r="M62" s="187"/>
      <c r="N62" s="188"/>
      <c r="O62" s="188"/>
      <c r="P62" s="189"/>
      <c r="Q62" s="189"/>
      <c r="R62" s="188"/>
      <c r="S62" s="190"/>
      <c r="T62" s="190"/>
    </row>
    <row r="63" spans="1:20">
      <c r="A63" s="147"/>
      <c r="B63" s="135"/>
      <c r="C63" s="161"/>
      <c r="D63" s="162"/>
      <c r="E63" s="162"/>
      <c r="F63" s="163"/>
      <c r="G63" s="214"/>
      <c r="H63" s="165"/>
      <c r="I63" s="163"/>
      <c r="J63" s="163"/>
      <c r="K63" s="164"/>
      <c r="L63" s="194"/>
      <c r="M63" s="194"/>
      <c r="N63" s="183"/>
      <c r="O63" s="183"/>
      <c r="P63" s="184"/>
      <c r="Q63" s="184"/>
      <c r="R63" s="183"/>
      <c r="S63" s="185"/>
      <c r="T63" s="185"/>
    </row>
    <row r="64" spans="1:20">
      <c r="A64" s="147"/>
      <c r="B64" s="135"/>
      <c r="C64" s="161"/>
      <c r="D64" s="162"/>
      <c r="E64" s="162"/>
      <c r="F64" s="163"/>
      <c r="G64" s="214"/>
      <c r="H64" s="165"/>
      <c r="I64" s="163"/>
      <c r="J64" s="163"/>
      <c r="K64" s="164"/>
      <c r="L64" s="194"/>
      <c r="M64" s="194"/>
      <c r="N64" s="183"/>
      <c r="O64" s="183"/>
      <c r="P64" s="184"/>
      <c r="Q64" s="184"/>
      <c r="R64" s="183"/>
      <c r="S64" s="185"/>
      <c r="T64" s="185"/>
    </row>
    <row r="65" spans="1:20">
      <c r="A65" s="147"/>
      <c r="B65" s="151"/>
      <c r="C65" s="166"/>
      <c r="D65" s="167"/>
      <c r="E65" s="167"/>
      <c r="F65" s="168"/>
      <c r="G65" s="215"/>
      <c r="H65" s="170"/>
      <c r="I65" s="168"/>
      <c r="J65" s="168"/>
      <c r="K65" s="169"/>
      <c r="L65" s="186"/>
      <c r="M65" s="187"/>
      <c r="N65" s="188"/>
      <c r="O65" s="188"/>
      <c r="P65" s="189"/>
      <c r="Q65" s="189"/>
      <c r="R65" s="188"/>
      <c r="S65" s="190"/>
      <c r="T65" s="190"/>
    </row>
    <row r="66" spans="1:20">
      <c r="A66" s="147"/>
      <c r="B66" s="135"/>
      <c r="C66" s="161"/>
      <c r="D66" s="162"/>
      <c r="E66" s="162"/>
      <c r="F66" s="163"/>
      <c r="G66" s="214"/>
      <c r="H66" s="165"/>
      <c r="I66" s="163"/>
      <c r="J66" s="163"/>
      <c r="K66" s="164"/>
      <c r="L66" s="194"/>
      <c r="M66" s="194"/>
      <c r="N66" s="183"/>
      <c r="O66" s="183"/>
      <c r="P66" s="184"/>
      <c r="Q66" s="184"/>
      <c r="R66" s="183"/>
      <c r="S66" s="185"/>
      <c r="T66" s="185"/>
    </row>
    <row r="67" spans="1:20">
      <c r="A67" s="147"/>
      <c r="B67" s="135"/>
      <c r="C67" s="161"/>
      <c r="D67" s="162"/>
      <c r="E67" s="162"/>
      <c r="F67" s="163"/>
      <c r="G67" s="214"/>
      <c r="H67" s="165"/>
      <c r="I67" s="163"/>
      <c r="J67" s="163"/>
      <c r="K67" s="164"/>
      <c r="L67" s="194"/>
      <c r="M67" s="194"/>
      <c r="N67" s="183"/>
      <c r="O67" s="183"/>
      <c r="P67" s="184"/>
      <c r="Q67" s="184"/>
      <c r="R67" s="183"/>
      <c r="S67" s="185"/>
      <c r="T67" s="185"/>
    </row>
    <row r="68" spans="1:20">
      <c r="A68" s="147"/>
      <c r="B68" s="151"/>
      <c r="C68" s="166"/>
      <c r="D68" s="167"/>
      <c r="E68" s="167"/>
      <c r="F68" s="168"/>
      <c r="G68" s="215"/>
      <c r="H68" s="170"/>
      <c r="I68" s="168"/>
      <c r="J68" s="168"/>
      <c r="K68" s="169"/>
      <c r="L68" s="186"/>
      <c r="M68" s="187"/>
      <c r="N68" s="188"/>
      <c r="O68" s="188"/>
      <c r="P68" s="189"/>
      <c r="Q68" s="189"/>
      <c r="R68" s="188"/>
      <c r="S68" s="190"/>
      <c r="T68" s="190"/>
    </row>
    <row r="69" spans="1:20">
      <c r="A69" s="147"/>
      <c r="B69" s="135"/>
      <c r="C69" s="161"/>
      <c r="D69" s="162"/>
      <c r="E69" s="162"/>
      <c r="F69" s="163"/>
      <c r="G69" s="214"/>
      <c r="H69" s="165"/>
      <c r="I69" s="163"/>
      <c r="J69" s="163"/>
      <c r="K69" s="164"/>
      <c r="L69" s="194"/>
      <c r="M69" s="194"/>
      <c r="N69" s="183"/>
      <c r="O69" s="183"/>
      <c r="P69" s="184"/>
      <c r="Q69" s="184"/>
      <c r="R69" s="183"/>
      <c r="S69" s="185"/>
      <c r="T69" s="185"/>
    </row>
    <row r="70" spans="1:20">
      <c r="A70" s="147"/>
      <c r="B70" s="135"/>
      <c r="C70" s="161"/>
      <c r="D70" s="162"/>
      <c r="E70" s="162"/>
      <c r="F70" s="163"/>
      <c r="G70" s="214"/>
      <c r="H70" s="165"/>
      <c r="I70" s="163"/>
      <c r="J70" s="163"/>
      <c r="K70" s="164"/>
      <c r="L70" s="194"/>
      <c r="M70" s="194"/>
      <c r="N70" s="183"/>
      <c r="O70" s="183"/>
      <c r="P70" s="184"/>
      <c r="Q70" s="184"/>
      <c r="R70" s="183"/>
      <c r="S70" s="185"/>
      <c r="T70" s="185"/>
    </row>
    <row r="71" spans="1:20">
      <c r="A71" s="147"/>
      <c r="B71" s="151"/>
      <c r="C71" s="166"/>
      <c r="D71" s="167"/>
      <c r="E71" s="167"/>
      <c r="F71" s="168"/>
      <c r="G71" s="215"/>
      <c r="H71" s="170"/>
      <c r="I71" s="168"/>
      <c r="J71" s="168"/>
      <c r="K71" s="169"/>
      <c r="L71" s="186"/>
      <c r="M71" s="187"/>
      <c r="N71" s="188"/>
      <c r="O71" s="188"/>
      <c r="P71" s="189"/>
      <c r="Q71" s="189"/>
      <c r="R71" s="188"/>
      <c r="S71" s="190"/>
      <c r="T71" s="190"/>
    </row>
    <row r="72" spans="1:20">
      <c r="A72" s="147"/>
      <c r="B72" s="135"/>
      <c r="C72" s="161"/>
      <c r="D72" s="162"/>
      <c r="E72" s="162"/>
      <c r="F72" s="163"/>
      <c r="G72" s="214"/>
      <c r="H72" s="165"/>
      <c r="I72" s="163"/>
      <c r="J72" s="163"/>
      <c r="K72" s="164"/>
      <c r="L72" s="194"/>
      <c r="M72" s="194"/>
      <c r="N72" s="183"/>
      <c r="O72" s="183"/>
      <c r="P72" s="184"/>
      <c r="Q72" s="184"/>
      <c r="R72" s="183"/>
      <c r="S72" s="185"/>
      <c r="T72" s="185"/>
    </row>
    <row r="73" spans="1:20">
      <c r="A73" s="147"/>
      <c r="B73" s="135"/>
      <c r="C73" s="161"/>
      <c r="D73" s="162"/>
      <c r="E73" s="162"/>
      <c r="F73" s="163"/>
      <c r="G73" s="214"/>
      <c r="H73" s="165"/>
      <c r="I73" s="163"/>
      <c r="J73" s="163"/>
      <c r="K73" s="164"/>
      <c r="L73" s="194"/>
      <c r="M73" s="194"/>
      <c r="N73" s="183"/>
      <c r="O73" s="183"/>
      <c r="P73" s="184"/>
      <c r="Q73" s="184"/>
      <c r="R73" s="183"/>
      <c r="S73" s="185"/>
      <c r="T73" s="185"/>
    </row>
    <row r="74" spans="1:20">
      <c r="A74" s="147"/>
      <c r="B74" s="151"/>
      <c r="C74" s="166"/>
      <c r="D74" s="167"/>
      <c r="E74" s="167"/>
      <c r="F74" s="168"/>
      <c r="G74" s="215"/>
      <c r="H74" s="170"/>
      <c r="I74" s="168"/>
      <c r="J74" s="168"/>
      <c r="K74" s="169"/>
      <c r="L74" s="186"/>
      <c r="M74" s="187"/>
      <c r="N74" s="188"/>
      <c r="O74" s="188"/>
      <c r="P74" s="189"/>
      <c r="Q74" s="189"/>
      <c r="R74" s="188"/>
      <c r="S74" s="190"/>
      <c r="T74" s="190"/>
    </row>
    <row r="75" spans="1:20">
      <c r="A75" s="147"/>
      <c r="B75" s="135"/>
      <c r="C75" s="161"/>
      <c r="D75" s="162"/>
      <c r="E75" s="162"/>
      <c r="F75" s="163"/>
      <c r="G75" s="214"/>
      <c r="H75" s="165"/>
      <c r="I75" s="163"/>
      <c r="J75" s="163"/>
      <c r="K75" s="164"/>
      <c r="L75" s="194"/>
      <c r="M75" s="194"/>
      <c r="N75" s="183"/>
      <c r="O75" s="183"/>
      <c r="P75" s="184"/>
      <c r="Q75" s="184"/>
      <c r="R75" s="183"/>
      <c r="S75" s="185"/>
      <c r="T75" s="185"/>
    </row>
    <row r="76" spans="1:20">
      <c r="A76" s="147"/>
      <c r="B76" s="135"/>
      <c r="C76" s="161"/>
      <c r="D76" s="162"/>
      <c r="E76" s="162"/>
      <c r="F76" s="163"/>
      <c r="G76" s="214"/>
      <c r="H76" s="165"/>
      <c r="I76" s="163"/>
      <c r="J76" s="163"/>
      <c r="K76" s="164"/>
      <c r="L76" s="194"/>
      <c r="M76" s="194"/>
      <c r="N76" s="183"/>
      <c r="O76" s="183"/>
      <c r="P76" s="184"/>
      <c r="Q76" s="184"/>
      <c r="R76" s="183"/>
      <c r="S76" s="185"/>
      <c r="T76" s="185"/>
    </row>
    <row r="77" spans="1:20">
      <c r="A77" s="147"/>
      <c r="B77" s="151"/>
      <c r="C77" s="166"/>
      <c r="D77" s="167"/>
      <c r="E77" s="167"/>
      <c r="F77" s="168"/>
      <c r="G77" s="215"/>
      <c r="H77" s="170"/>
      <c r="I77" s="168"/>
      <c r="J77" s="168"/>
      <c r="K77" s="169"/>
      <c r="L77" s="186"/>
      <c r="M77" s="187"/>
      <c r="N77" s="188"/>
      <c r="O77" s="188"/>
      <c r="P77" s="189"/>
      <c r="Q77" s="189"/>
      <c r="R77" s="188"/>
      <c r="S77" s="190"/>
      <c r="T77" s="190"/>
    </row>
    <row r="78" spans="1:20">
      <c r="A78" s="147"/>
      <c r="B78" s="135"/>
      <c r="C78" s="161"/>
      <c r="D78" s="162"/>
      <c r="E78" s="162"/>
      <c r="F78" s="163"/>
      <c r="G78" s="214"/>
      <c r="H78" s="165"/>
      <c r="I78" s="163"/>
      <c r="J78" s="163"/>
      <c r="K78" s="164"/>
      <c r="L78" s="194"/>
      <c r="M78" s="194"/>
      <c r="N78" s="183"/>
      <c r="O78" s="183"/>
      <c r="P78" s="184"/>
      <c r="Q78" s="184"/>
      <c r="R78" s="183"/>
      <c r="S78" s="185"/>
      <c r="T78" s="185"/>
    </row>
    <row r="79" spans="1:20">
      <c r="A79" s="147"/>
      <c r="B79" s="135"/>
      <c r="C79" s="161"/>
      <c r="D79" s="162"/>
      <c r="E79" s="162"/>
      <c r="F79" s="163"/>
      <c r="G79" s="214"/>
      <c r="H79" s="165"/>
      <c r="I79" s="163"/>
      <c r="J79" s="163"/>
      <c r="K79" s="164"/>
      <c r="L79" s="194"/>
      <c r="M79" s="194"/>
      <c r="N79" s="183"/>
      <c r="O79" s="183"/>
      <c r="P79" s="184"/>
      <c r="Q79" s="184"/>
      <c r="R79" s="183"/>
      <c r="S79" s="185"/>
      <c r="T79" s="185"/>
    </row>
    <row r="80" spans="1:20">
      <c r="A80" s="149"/>
      <c r="B80" s="151"/>
      <c r="C80" s="166"/>
      <c r="D80" s="167"/>
      <c r="E80" s="167"/>
      <c r="F80" s="168"/>
      <c r="G80" s="215"/>
      <c r="H80" s="170"/>
      <c r="I80" s="168"/>
      <c r="J80" s="168"/>
      <c r="K80" s="169"/>
      <c r="L80" s="194"/>
      <c r="M80" s="183"/>
      <c r="N80" s="183"/>
      <c r="O80" s="183"/>
      <c r="P80" s="184"/>
      <c r="Q80" s="184"/>
      <c r="R80" s="183"/>
      <c r="S80" s="185"/>
      <c r="T80" s="185"/>
    </row>
    <row r="81" spans="1:20">
      <c r="A81" s="146"/>
      <c r="B81" s="150"/>
      <c r="C81" s="156"/>
      <c r="D81" s="157"/>
      <c r="E81" s="157"/>
      <c r="F81" s="158"/>
      <c r="G81" s="214"/>
      <c r="H81" s="160"/>
      <c r="I81" s="158"/>
      <c r="J81" s="163"/>
      <c r="K81" s="159"/>
      <c r="L81" s="614"/>
      <c r="M81" s="615"/>
      <c r="N81" s="205"/>
      <c r="O81" s="205"/>
      <c r="P81" s="206"/>
      <c r="Q81" s="206"/>
      <c r="R81" s="205"/>
      <c r="S81" s="207"/>
      <c r="T81" s="207"/>
    </row>
    <row r="82" spans="1:20">
      <c r="A82" s="147"/>
      <c r="B82" s="135"/>
      <c r="C82" s="161"/>
      <c r="D82" s="162"/>
      <c r="E82" s="162"/>
      <c r="F82" s="163"/>
      <c r="G82" s="214"/>
      <c r="H82" s="165"/>
      <c r="I82" s="163"/>
      <c r="J82" s="163"/>
      <c r="K82" s="164"/>
      <c r="L82" s="616"/>
      <c r="M82" s="617"/>
      <c r="N82" s="208"/>
      <c r="O82" s="208"/>
      <c r="P82" s="209"/>
      <c r="Q82" s="209"/>
      <c r="R82" s="208"/>
      <c r="S82" s="210"/>
      <c r="T82" s="210"/>
    </row>
    <row r="83" spans="1:20">
      <c r="A83" s="147"/>
      <c r="B83" s="135"/>
      <c r="C83" s="161"/>
      <c r="D83" s="162"/>
      <c r="E83" s="162"/>
      <c r="F83" s="163"/>
      <c r="G83" s="214"/>
      <c r="H83" s="165"/>
      <c r="I83" s="163"/>
      <c r="J83" s="163"/>
      <c r="K83" s="164"/>
      <c r="L83" s="616"/>
      <c r="M83" s="617"/>
      <c r="N83" s="208"/>
      <c r="O83" s="208"/>
      <c r="P83" s="209"/>
      <c r="Q83" s="209"/>
      <c r="R83" s="208"/>
      <c r="S83" s="210"/>
      <c r="T83" s="210"/>
    </row>
    <row r="84" spans="1:20">
      <c r="A84" s="147"/>
      <c r="B84" s="135"/>
      <c r="C84" s="161"/>
      <c r="D84" s="162"/>
      <c r="E84" s="162"/>
      <c r="F84" s="163"/>
      <c r="G84" s="214"/>
      <c r="H84" s="165"/>
      <c r="I84" s="163"/>
      <c r="J84" s="163"/>
      <c r="K84" s="164"/>
      <c r="L84" s="616"/>
      <c r="M84" s="617"/>
      <c r="N84" s="208"/>
      <c r="O84" s="208"/>
      <c r="P84" s="209"/>
      <c r="Q84" s="209"/>
      <c r="R84" s="208"/>
      <c r="S84" s="210"/>
      <c r="T84" s="210"/>
    </row>
    <row r="85" spans="1:20">
      <c r="A85" s="147"/>
      <c r="B85" s="135"/>
      <c r="C85" s="161"/>
      <c r="D85" s="162"/>
      <c r="E85" s="162"/>
      <c r="F85" s="163"/>
      <c r="G85" s="214"/>
      <c r="H85" s="165"/>
      <c r="I85" s="163"/>
      <c r="J85" s="163"/>
      <c r="K85" s="164"/>
      <c r="L85" s="616"/>
      <c r="M85" s="617"/>
      <c r="N85" s="208"/>
      <c r="O85" s="208"/>
      <c r="P85" s="209"/>
      <c r="Q85" s="209"/>
      <c r="R85" s="208"/>
      <c r="S85" s="210"/>
      <c r="T85" s="210"/>
    </row>
    <row r="86" spans="1:20">
      <c r="A86" s="147"/>
      <c r="B86" s="151"/>
      <c r="C86" s="166"/>
      <c r="D86" s="167"/>
      <c r="E86" s="167"/>
      <c r="F86" s="168"/>
      <c r="G86" s="215"/>
      <c r="H86" s="170"/>
      <c r="I86" s="168"/>
      <c r="J86" s="168"/>
      <c r="K86" s="169"/>
      <c r="L86" s="618"/>
      <c r="M86" s="619"/>
      <c r="N86" s="211"/>
      <c r="O86" s="211"/>
      <c r="P86" s="212"/>
      <c r="Q86" s="212"/>
      <c r="R86" s="211"/>
      <c r="S86" s="213"/>
      <c r="T86" s="213"/>
    </row>
    <row r="87" spans="1:20">
      <c r="A87" s="147"/>
      <c r="B87" s="135"/>
      <c r="C87" s="161"/>
      <c r="D87" s="162"/>
      <c r="E87" s="162"/>
      <c r="F87" s="163"/>
      <c r="G87" s="214"/>
      <c r="H87" s="165"/>
      <c r="I87" s="163"/>
      <c r="J87" s="163"/>
      <c r="K87" s="164"/>
      <c r="L87" s="623"/>
      <c r="M87" s="230"/>
      <c r="N87" s="230"/>
      <c r="O87" s="230"/>
      <c r="P87" s="231"/>
      <c r="Q87" s="230"/>
      <c r="R87" s="230"/>
      <c r="S87" s="230"/>
      <c r="T87" s="231"/>
    </row>
    <row r="88" spans="1:20">
      <c r="A88" s="147"/>
      <c r="B88" s="135"/>
      <c r="C88" s="161"/>
      <c r="D88" s="162"/>
      <c r="E88" s="162"/>
      <c r="F88" s="163"/>
      <c r="G88" s="214"/>
      <c r="H88" s="165"/>
      <c r="I88" s="163"/>
      <c r="J88" s="163"/>
      <c r="K88" s="164"/>
      <c r="L88" s="624"/>
      <c r="M88" s="625"/>
      <c r="N88" s="625"/>
      <c r="O88" s="625"/>
      <c r="P88" s="626"/>
      <c r="Q88" s="625"/>
      <c r="R88" s="625"/>
      <c r="S88" s="625"/>
      <c r="T88" s="626"/>
    </row>
    <row r="89" spans="1:20">
      <c r="A89" s="147"/>
      <c r="B89" s="135"/>
      <c r="C89" s="161"/>
      <c r="D89" s="162"/>
      <c r="E89" s="162"/>
      <c r="F89" s="163"/>
      <c r="G89" s="214"/>
      <c r="H89" s="165"/>
      <c r="I89" s="163"/>
      <c r="J89" s="163"/>
      <c r="K89" s="164"/>
      <c r="L89" s="616"/>
      <c r="M89" s="617"/>
      <c r="N89" s="617"/>
      <c r="O89" s="621"/>
      <c r="P89" s="616"/>
      <c r="Q89" s="616"/>
      <c r="R89" s="617"/>
      <c r="S89" s="621"/>
      <c r="T89" s="622"/>
    </row>
    <row r="90" spans="1:20">
      <c r="A90" s="147"/>
      <c r="B90" s="135"/>
      <c r="C90" s="161"/>
      <c r="D90" s="162"/>
      <c r="E90" s="162"/>
      <c r="F90" s="163"/>
      <c r="G90" s="214"/>
      <c r="H90" s="165"/>
      <c r="I90" s="163"/>
      <c r="J90" s="163"/>
      <c r="K90" s="164"/>
      <c r="L90" s="616"/>
      <c r="M90" s="617"/>
      <c r="N90" s="208"/>
      <c r="O90" s="208"/>
      <c r="P90" s="209"/>
      <c r="Q90" s="209"/>
      <c r="R90" s="208"/>
      <c r="S90" s="210"/>
      <c r="T90" s="210"/>
    </row>
    <row r="91" spans="1:20">
      <c r="A91" s="147"/>
      <c r="B91" s="135"/>
      <c r="C91" s="161"/>
      <c r="D91" s="162"/>
      <c r="E91" s="162"/>
      <c r="F91" s="163"/>
      <c r="G91" s="214"/>
      <c r="H91" s="165"/>
      <c r="I91" s="163"/>
      <c r="J91" s="163"/>
      <c r="K91" s="164"/>
      <c r="L91" s="616"/>
      <c r="M91" s="617"/>
      <c r="N91" s="208"/>
      <c r="O91" s="208"/>
      <c r="P91" s="209"/>
      <c r="Q91" s="209"/>
      <c r="R91" s="208"/>
      <c r="S91" s="210"/>
      <c r="T91" s="210"/>
    </row>
    <row r="92" spans="1:20">
      <c r="A92" s="147"/>
      <c r="B92" s="135"/>
      <c r="C92" s="161"/>
      <c r="D92" s="162"/>
      <c r="E92" s="162"/>
      <c r="F92" s="163"/>
      <c r="G92" s="214"/>
      <c r="H92" s="165"/>
      <c r="I92" s="163"/>
      <c r="J92" s="163"/>
      <c r="K92" s="164"/>
      <c r="L92" s="616"/>
      <c r="M92" s="617"/>
      <c r="N92" s="208"/>
      <c r="O92" s="208"/>
      <c r="P92" s="209"/>
      <c r="Q92" s="209"/>
      <c r="R92" s="208"/>
      <c r="S92" s="210"/>
      <c r="T92" s="210"/>
    </row>
    <row r="93" spans="1:20">
      <c r="A93" s="147"/>
      <c r="B93" s="135"/>
      <c r="C93" s="161"/>
      <c r="D93" s="162"/>
      <c r="E93" s="162"/>
      <c r="F93" s="163"/>
      <c r="G93" s="214"/>
      <c r="H93" s="165"/>
      <c r="I93" s="163"/>
      <c r="J93" s="163"/>
      <c r="K93" s="164"/>
      <c r="L93" s="616"/>
      <c r="M93" s="617"/>
      <c r="N93" s="208"/>
      <c r="O93" s="208"/>
      <c r="P93" s="209"/>
      <c r="Q93" s="209"/>
      <c r="R93" s="208"/>
      <c r="S93" s="210"/>
      <c r="T93" s="210"/>
    </row>
    <row r="94" spans="1:20">
      <c r="A94" s="147"/>
      <c r="B94" s="151"/>
      <c r="C94" s="166"/>
      <c r="D94" s="167"/>
      <c r="E94" s="167"/>
      <c r="F94" s="168"/>
      <c r="G94" s="215"/>
      <c r="H94" s="170"/>
      <c r="I94" s="168"/>
      <c r="J94" s="168"/>
      <c r="K94" s="169"/>
      <c r="L94" s="618"/>
      <c r="M94" s="610"/>
      <c r="N94" s="611"/>
      <c r="O94" s="611"/>
      <c r="P94" s="612"/>
      <c r="Q94" s="612"/>
      <c r="R94" s="611"/>
      <c r="S94" s="613"/>
      <c r="T94" s="613"/>
    </row>
    <row r="95" spans="1:20">
      <c r="A95" s="147"/>
      <c r="B95" s="135"/>
      <c r="C95" s="161"/>
      <c r="D95" s="162"/>
      <c r="E95" s="162"/>
      <c r="F95" s="163"/>
      <c r="G95" s="214"/>
      <c r="H95" s="165"/>
      <c r="I95" s="163"/>
      <c r="J95" s="163"/>
      <c r="K95" s="164"/>
      <c r="L95" s="194"/>
      <c r="M95" s="194"/>
      <c r="N95" s="183"/>
      <c r="O95" s="183"/>
      <c r="P95" s="184"/>
      <c r="Q95" s="184"/>
      <c r="R95" s="183"/>
      <c r="S95" s="185"/>
      <c r="T95" s="185"/>
    </row>
    <row r="96" spans="1:20">
      <c r="A96" s="147"/>
      <c r="B96" s="135"/>
      <c r="C96" s="161"/>
      <c r="D96" s="162"/>
      <c r="E96" s="162"/>
      <c r="F96" s="163"/>
      <c r="G96" s="214"/>
      <c r="H96" s="165"/>
      <c r="I96" s="163"/>
      <c r="J96" s="163"/>
      <c r="K96" s="164"/>
      <c r="L96" s="194"/>
      <c r="M96" s="194"/>
      <c r="N96" s="183"/>
      <c r="O96" s="183"/>
      <c r="P96" s="184"/>
      <c r="Q96" s="184"/>
      <c r="R96" s="183"/>
      <c r="S96" s="185"/>
      <c r="T96" s="185"/>
    </row>
    <row r="97" spans="1:20">
      <c r="A97" s="147"/>
      <c r="B97" s="151"/>
      <c r="C97" s="166"/>
      <c r="D97" s="167"/>
      <c r="E97" s="167"/>
      <c r="F97" s="168"/>
      <c r="G97" s="215"/>
      <c r="H97" s="170"/>
      <c r="I97" s="168"/>
      <c r="J97" s="168"/>
      <c r="K97" s="169"/>
      <c r="L97" s="186"/>
      <c r="M97" s="187"/>
      <c r="N97" s="188"/>
      <c r="O97" s="188"/>
      <c r="P97" s="189"/>
      <c r="Q97" s="189"/>
      <c r="R97" s="188"/>
      <c r="S97" s="190"/>
      <c r="T97" s="190"/>
    </row>
    <row r="98" spans="1:20">
      <c r="A98" s="147"/>
      <c r="B98" s="135"/>
      <c r="C98" s="161"/>
      <c r="D98" s="162"/>
      <c r="E98" s="162"/>
      <c r="F98" s="163"/>
      <c r="G98" s="214"/>
      <c r="H98" s="165"/>
      <c r="I98" s="163"/>
      <c r="J98" s="163"/>
      <c r="K98" s="164"/>
      <c r="L98" s="194"/>
      <c r="M98" s="194"/>
      <c r="N98" s="183"/>
      <c r="O98" s="183"/>
      <c r="P98" s="184"/>
      <c r="Q98" s="184"/>
      <c r="R98" s="183"/>
      <c r="S98" s="185"/>
      <c r="T98" s="185"/>
    </row>
    <row r="99" spans="1:20">
      <c r="A99" s="147"/>
      <c r="B99" s="135"/>
      <c r="C99" s="161"/>
      <c r="D99" s="162"/>
      <c r="E99" s="162"/>
      <c r="F99" s="163"/>
      <c r="G99" s="214"/>
      <c r="H99" s="165"/>
      <c r="I99" s="163"/>
      <c r="J99" s="163"/>
      <c r="K99" s="164"/>
      <c r="L99" s="194"/>
      <c r="M99" s="194"/>
      <c r="N99" s="183"/>
      <c r="O99" s="183"/>
      <c r="P99" s="184"/>
      <c r="Q99" s="184"/>
      <c r="R99" s="183"/>
      <c r="S99" s="185"/>
      <c r="T99" s="185"/>
    </row>
    <row r="100" spans="1:20">
      <c r="A100" s="147"/>
      <c r="B100" s="151"/>
      <c r="C100" s="166"/>
      <c r="D100" s="167"/>
      <c r="E100" s="167"/>
      <c r="F100" s="168"/>
      <c r="G100" s="215"/>
      <c r="H100" s="170"/>
      <c r="I100" s="168"/>
      <c r="J100" s="168"/>
      <c r="K100" s="169"/>
      <c r="L100" s="186"/>
      <c r="M100" s="187"/>
      <c r="N100" s="188"/>
      <c r="O100" s="188"/>
      <c r="P100" s="189"/>
      <c r="Q100" s="189"/>
      <c r="R100" s="188"/>
      <c r="S100" s="190"/>
      <c r="T100" s="190"/>
    </row>
    <row r="101" spans="1:20">
      <c r="A101" s="147"/>
      <c r="B101" s="135"/>
      <c r="C101" s="161"/>
      <c r="D101" s="162"/>
      <c r="E101" s="162"/>
      <c r="F101" s="163"/>
      <c r="G101" s="214"/>
      <c r="H101" s="165"/>
      <c r="I101" s="163"/>
      <c r="J101" s="163"/>
      <c r="K101" s="164"/>
      <c r="L101" s="194"/>
      <c r="M101" s="194"/>
      <c r="N101" s="183"/>
      <c r="O101" s="183"/>
      <c r="P101" s="184"/>
      <c r="Q101" s="184"/>
      <c r="R101" s="183"/>
      <c r="S101" s="185"/>
      <c r="T101" s="185"/>
    </row>
    <row r="102" spans="1:20">
      <c r="A102" s="147"/>
      <c r="B102" s="135"/>
      <c r="C102" s="161"/>
      <c r="D102" s="162"/>
      <c r="E102" s="162"/>
      <c r="F102" s="163"/>
      <c r="G102" s="214"/>
      <c r="H102" s="165"/>
      <c r="I102" s="163"/>
      <c r="J102" s="163"/>
      <c r="K102" s="164"/>
      <c r="L102" s="194"/>
      <c r="M102" s="194"/>
      <c r="N102" s="183"/>
      <c r="O102" s="183"/>
      <c r="P102" s="184"/>
      <c r="Q102" s="184"/>
      <c r="R102" s="183"/>
      <c r="S102" s="185"/>
      <c r="T102" s="185"/>
    </row>
    <row r="103" spans="1:20">
      <c r="A103" s="147"/>
      <c r="B103" s="151"/>
      <c r="C103" s="166"/>
      <c r="D103" s="167"/>
      <c r="E103" s="167"/>
      <c r="F103" s="168"/>
      <c r="G103" s="215"/>
      <c r="H103" s="170"/>
      <c r="I103" s="168"/>
      <c r="J103" s="168"/>
      <c r="K103" s="169"/>
      <c r="L103" s="186"/>
      <c r="M103" s="187"/>
      <c r="N103" s="188"/>
      <c r="O103" s="188"/>
      <c r="P103" s="189"/>
      <c r="Q103" s="189"/>
      <c r="R103" s="188"/>
      <c r="S103" s="190"/>
      <c r="T103" s="190"/>
    </row>
    <row r="104" spans="1:20">
      <c r="A104" s="147"/>
      <c r="B104" s="135"/>
      <c r="C104" s="161"/>
      <c r="D104" s="162"/>
      <c r="E104" s="162"/>
      <c r="F104" s="163"/>
      <c r="G104" s="214"/>
      <c r="H104" s="165"/>
      <c r="I104" s="163"/>
      <c r="J104" s="163"/>
      <c r="K104" s="164"/>
      <c r="L104" s="194"/>
      <c r="M104" s="194"/>
      <c r="N104" s="183"/>
      <c r="O104" s="183"/>
      <c r="P104" s="184"/>
      <c r="Q104" s="184"/>
      <c r="R104" s="183"/>
      <c r="S104" s="185"/>
      <c r="T104" s="185"/>
    </row>
    <row r="105" spans="1:20">
      <c r="A105" s="147"/>
      <c r="B105" s="135"/>
      <c r="C105" s="161"/>
      <c r="D105" s="162"/>
      <c r="E105" s="162"/>
      <c r="F105" s="163"/>
      <c r="G105" s="214"/>
      <c r="H105" s="165"/>
      <c r="I105" s="163"/>
      <c r="J105" s="163"/>
      <c r="K105" s="164"/>
      <c r="L105" s="194"/>
      <c r="M105" s="194"/>
      <c r="N105" s="183"/>
      <c r="O105" s="183"/>
      <c r="P105" s="184"/>
      <c r="Q105" s="184"/>
      <c r="R105" s="183"/>
      <c r="S105" s="185"/>
      <c r="T105" s="185"/>
    </row>
    <row r="106" spans="1:20">
      <c r="A106" s="147"/>
      <c r="B106" s="151"/>
      <c r="C106" s="166"/>
      <c r="D106" s="167"/>
      <c r="E106" s="167"/>
      <c r="F106" s="168"/>
      <c r="G106" s="215"/>
      <c r="H106" s="170"/>
      <c r="I106" s="168"/>
      <c r="J106" s="168"/>
      <c r="K106" s="169"/>
      <c r="L106" s="186"/>
      <c r="M106" s="187"/>
      <c r="N106" s="188"/>
      <c r="O106" s="188"/>
      <c r="P106" s="189"/>
      <c r="Q106" s="189"/>
      <c r="R106" s="188"/>
      <c r="S106" s="190"/>
      <c r="T106" s="190"/>
    </row>
    <row r="107" spans="1:20">
      <c r="A107" s="147"/>
      <c r="B107" s="135"/>
      <c r="C107" s="161"/>
      <c r="D107" s="162"/>
      <c r="E107" s="162"/>
      <c r="F107" s="163"/>
      <c r="G107" s="214"/>
      <c r="H107" s="165"/>
      <c r="I107" s="163"/>
      <c r="J107" s="163"/>
      <c r="K107" s="164"/>
      <c r="L107" s="194"/>
      <c r="M107" s="194"/>
      <c r="N107" s="183"/>
      <c r="O107" s="183"/>
      <c r="P107" s="184"/>
      <c r="Q107" s="184"/>
      <c r="R107" s="183"/>
      <c r="S107" s="185"/>
      <c r="T107" s="185"/>
    </row>
    <row r="108" spans="1:20">
      <c r="A108" s="147"/>
      <c r="B108" s="135"/>
      <c r="C108" s="161"/>
      <c r="D108" s="162"/>
      <c r="E108" s="162"/>
      <c r="F108" s="163"/>
      <c r="G108" s="214"/>
      <c r="H108" s="165"/>
      <c r="I108" s="163"/>
      <c r="J108" s="163"/>
      <c r="K108" s="164"/>
      <c r="L108" s="194"/>
      <c r="M108" s="194"/>
      <c r="N108" s="183"/>
      <c r="O108" s="183"/>
      <c r="P108" s="184"/>
      <c r="Q108" s="184"/>
      <c r="R108" s="183"/>
      <c r="S108" s="185"/>
      <c r="T108" s="185"/>
    </row>
    <row r="109" spans="1:20">
      <c r="A109" s="147"/>
      <c r="B109" s="151"/>
      <c r="C109" s="166"/>
      <c r="D109" s="167"/>
      <c r="E109" s="167"/>
      <c r="F109" s="168"/>
      <c r="G109" s="215"/>
      <c r="H109" s="170"/>
      <c r="I109" s="168"/>
      <c r="J109" s="168"/>
      <c r="K109" s="169"/>
      <c r="L109" s="186"/>
      <c r="M109" s="187"/>
      <c r="N109" s="188"/>
      <c r="O109" s="188"/>
      <c r="P109" s="189"/>
      <c r="Q109" s="189"/>
      <c r="R109" s="188"/>
      <c r="S109" s="190"/>
      <c r="T109" s="190"/>
    </row>
    <row r="110" spans="1:20">
      <c r="A110" s="147"/>
      <c r="B110" s="135"/>
      <c r="C110" s="161"/>
      <c r="D110" s="162"/>
      <c r="E110" s="162"/>
      <c r="F110" s="163"/>
      <c r="G110" s="214"/>
      <c r="H110" s="165"/>
      <c r="I110" s="163"/>
      <c r="J110" s="163"/>
      <c r="K110" s="164"/>
      <c r="L110" s="194"/>
      <c r="M110" s="194"/>
      <c r="N110" s="183"/>
      <c r="O110" s="183"/>
      <c r="P110" s="184"/>
      <c r="Q110" s="184"/>
      <c r="R110" s="183"/>
      <c r="S110" s="185"/>
      <c r="T110" s="185"/>
    </row>
    <row r="111" spans="1:20">
      <c r="A111" s="147"/>
      <c r="B111" s="135"/>
      <c r="C111" s="161"/>
      <c r="D111" s="162"/>
      <c r="E111" s="162"/>
      <c r="F111" s="163"/>
      <c r="G111" s="214"/>
      <c r="H111" s="165"/>
      <c r="I111" s="163"/>
      <c r="J111" s="163"/>
      <c r="K111" s="164"/>
      <c r="L111" s="194"/>
      <c r="M111" s="194"/>
      <c r="N111" s="183"/>
      <c r="O111" s="183"/>
      <c r="P111" s="184"/>
      <c r="Q111" s="184"/>
      <c r="R111" s="183"/>
      <c r="S111" s="185"/>
      <c r="T111" s="185"/>
    </row>
    <row r="112" spans="1:20">
      <c r="A112" s="147"/>
      <c r="B112" s="151"/>
      <c r="C112" s="166"/>
      <c r="D112" s="167"/>
      <c r="E112" s="167"/>
      <c r="F112" s="168"/>
      <c r="G112" s="215"/>
      <c r="H112" s="170"/>
      <c r="I112" s="168"/>
      <c r="J112" s="168"/>
      <c r="K112" s="169"/>
      <c r="L112" s="186"/>
      <c r="M112" s="187"/>
      <c r="N112" s="188"/>
      <c r="O112" s="188"/>
      <c r="P112" s="189"/>
      <c r="Q112" s="189"/>
      <c r="R112" s="188"/>
      <c r="S112" s="190"/>
      <c r="T112" s="190"/>
    </row>
    <row r="113" spans="1:20">
      <c r="A113" s="147"/>
      <c r="B113" s="135"/>
      <c r="C113" s="161"/>
      <c r="D113" s="162"/>
      <c r="E113" s="162"/>
      <c r="F113" s="163"/>
      <c r="G113" s="214"/>
      <c r="H113" s="165"/>
      <c r="I113" s="163"/>
      <c r="J113" s="163"/>
      <c r="K113" s="164"/>
      <c r="L113" s="194"/>
      <c r="M113" s="194"/>
      <c r="N113" s="183"/>
      <c r="O113" s="183"/>
      <c r="P113" s="184"/>
      <c r="Q113" s="184"/>
      <c r="R113" s="183"/>
      <c r="S113" s="185"/>
      <c r="T113" s="185"/>
    </row>
    <row r="114" spans="1:20">
      <c r="A114" s="147"/>
      <c r="B114" s="135"/>
      <c r="C114" s="161"/>
      <c r="D114" s="162"/>
      <c r="E114" s="162"/>
      <c r="F114" s="163"/>
      <c r="G114" s="214"/>
      <c r="H114" s="165"/>
      <c r="I114" s="163"/>
      <c r="J114" s="163"/>
      <c r="K114" s="164"/>
      <c r="L114" s="194"/>
      <c r="M114" s="194"/>
      <c r="N114" s="183"/>
      <c r="O114" s="183"/>
      <c r="P114" s="184"/>
      <c r="Q114" s="184"/>
      <c r="R114" s="183"/>
      <c r="S114" s="185"/>
      <c r="T114" s="185"/>
    </row>
    <row r="115" spans="1:20">
      <c r="A115" s="147"/>
      <c r="B115" s="151"/>
      <c r="C115" s="166"/>
      <c r="D115" s="167"/>
      <c r="E115" s="167"/>
      <c r="F115" s="168"/>
      <c r="G115" s="215"/>
      <c r="H115" s="170"/>
      <c r="I115" s="168"/>
      <c r="J115" s="168"/>
      <c r="K115" s="169"/>
      <c r="L115" s="186"/>
      <c r="M115" s="187"/>
      <c r="N115" s="188"/>
      <c r="O115" s="188"/>
      <c r="P115" s="189"/>
      <c r="Q115" s="189"/>
      <c r="R115" s="188"/>
      <c r="S115" s="190"/>
      <c r="T115" s="190"/>
    </row>
    <row r="116" spans="1:20">
      <c r="A116" s="147"/>
      <c r="B116" s="135"/>
      <c r="C116" s="161"/>
      <c r="D116" s="162"/>
      <c r="E116" s="162"/>
      <c r="F116" s="163"/>
      <c r="G116" s="214"/>
      <c r="H116" s="165"/>
      <c r="I116" s="163"/>
      <c r="J116" s="163"/>
      <c r="K116" s="164"/>
      <c r="L116" s="194"/>
      <c r="M116" s="194"/>
      <c r="N116" s="183"/>
      <c r="O116" s="183"/>
      <c r="P116" s="184"/>
      <c r="Q116" s="184"/>
      <c r="R116" s="183"/>
      <c r="S116" s="185"/>
      <c r="T116" s="185"/>
    </row>
    <row r="117" spans="1:20">
      <c r="A117" s="147"/>
      <c r="B117" s="135"/>
      <c r="C117" s="161"/>
      <c r="D117" s="162"/>
      <c r="E117" s="162"/>
      <c r="F117" s="163"/>
      <c r="G117" s="214"/>
      <c r="H117" s="165"/>
      <c r="I117" s="163"/>
      <c r="J117" s="163"/>
      <c r="K117" s="164"/>
      <c r="L117" s="194"/>
      <c r="M117" s="194"/>
      <c r="N117" s="183"/>
      <c r="O117" s="183"/>
      <c r="P117" s="184"/>
      <c r="Q117" s="184"/>
      <c r="R117" s="183"/>
      <c r="S117" s="185"/>
      <c r="T117" s="185"/>
    </row>
    <row r="118" spans="1:20">
      <c r="A118" s="149"/>
      <c r="B118" s="151"/>
      <c r="C118" s="166"/>
      <c r="D118" s="167"/>
      <c r="E118" s="167"/>
      <c r="F118" s="168"/>
      <c r="G118" s="215"/>
      <c r="H118" s="170"/>
      <c r="I118" s="168"/>
      <c r="J118" s="168"/>
      <c r="K118" s="169"/>
      <c r="L118" s="194"/>
      <c r="M118" s="183"/>
      <c r="N118" s="183"/>
      <c r="O118" s="183"/>
      <c r="P118" s="184"/>
      <c r="Q118" s="184"/>
      <c r="R118" s="183"/>
      <c r="S118" s="185"/>
      <c r="T118" s="185"/>
    </row>
    <row r="119" spans="1:20">
      <c r="A119" s="146"/>
      <c r="B119" s="150"/>
      <c r="C119" s="156"/>
      <c r="D119" s="157"/>
      <c r="E119" s="157"/>
      <c r="F119" s="158"/>
      <c r="G119" s="214"/>
      <c r="H119" s="160"/>
      <c r="I119" s="158"/>
      <c r="J119" s="163"/>
      <c r="K119" s="159"/>
      <c r="L119" s="614"/>
      <c r="M119" s="615"/>
      <c r="N119" s="205"/>
      <c r="O119" s="205"/>
      <c r="P119" s="206"/>
      <c r="Q119" s="206"/>
      <c r="R119" s="205"/>
      <c r="S119" s="207"/>
      <c r="T119" s="207"/>
    </row>
    <row r="120" spans="1:20">
      <c r="A120" s="147"/>
      <c r="B120" s="135"/>
      <c r="C120" s="161"/>
      <c r="D120" s="162"/>
      <c r="E120" s="162"/>
      <c r="F120" s="163"/>
      <c r="G120" s="214"/>
      <c r="H120" s="165"/>
      <c r="I120" s="163"/>
      <c r="J120" s="163"/>
      <c r="K120" s="164"/>
      <c r="L120" s="616"/>
      <c r="M120" s="617"/>
      <c r="N120" s="208"/>
      <c r="O120" s="208"/>
      <c r="P120" s="209"/>
      <c r="Q120" s="209"/>
      <c r="R120" s="208"/>
      <c r="S120" s="210"/>
      <c r="T120" s="210"/>
    </row>
    <row r="121" spans="1:20">
      <c r="A121" s="147"/>
      <c r="B121" s="135"/>
      <c r="C121" s="161"/>
      <c r="D121" s="162"/>
      <c r="E121" s="162"/>
      <c r="F121" s="163"/>
      <c r="G121" s="214"/>
      <c r="H121" s="165"/>
      <c r="I121" s="163"/>
      <c r="J121" s="163"/>
      <c r="K121" s="164"/>
      <c r="L121" s="616"/>
      <c r="M121" s="617"/>
      <c r="N121" s="208"/>
      <c r="O121" s="208"/>
      <c r="P121" s="209"/>
      <c r="Q121" s="209"/>
      <c r="R121" s="208"/>
      <c r="S121" s="210"/>
      <c r="T121" s="210"/>
    </row>
    <row r="122" spans="1:20">
      <c r="A122" s="147"/>
      <c r="B122" s="135"/>
      <c r="C122" s="161"/>
      <c r="D122" s="162"/>
      <c r="E122" s="162"/>
      <c r="F122" s="163"/>
      <c r="G122" s="214"/>
      <c r="H122" s="165"/>
      <c r="I122" s="163"/>
      <c r="J122" s="163"/>
      <c r="K122" s="164"/>
      <c r="L122" s="616"/>
      <c r="M122" s="617"/>
      <c r="N122" s="208"/>
      <c r="O122" s="208"/>
      <c r="P122" s="209"/>
      <c r="Q122" s="209"/>
      <c r="R122" s="208"/>
      <c r="S122" s="210"/>
      <c r="T122" s="210"/>
    </row>
    <row r="123" spans="1:20">
      <c r="A123" s="147"/>
      <c r="B123" s="135"/>
      <c r="C123" s="161"/>
      <c r="D123" s="162"/>
      <c r="E123" s="162"/>
      <c r="F123" s="163"/>
      <c r="G123" s="214"/>
      <c r="H123" s="165"/>
      <c r="I123" s="163"/>
      <c r="J123" s="163"/>
      <c r="K123" s="164"/>
      <c r="L123" s="616"/>
      <c r="M123" s="617"/>
      <c r="N123" s="208"/>
      <c r="O123" s="208"/>
      <c r="P123" s="209"/>
      <c r="Q123" s="209"/>
      <c r="R123" s="208"/>
      <c r="S123" s="210"/>
      <c r="T123" s="210"/>
    </row>
    <row r="124" spans="1:20">
      <c r="A124" s="147"/>
      <c r="B124" s="151"/>
      <c r="C124" s="166"/>
      <c r="D124" s="167"/>
      <c r="E124" s="167"/>
      <c r="F124" s="168"/>
      <c r="G124" s="215"/>
      <c r="H124" s="170"/>
      <c r="I124" s="168"/>
      <c r="J124" s="168"/>
      <c r="K124" s="169"/>
      <c r="L124" s="618"/>
      <c r="M124" s="619"/>
      <c r="N124" s="211"/>
      <c r="O124" s="211"/>
      <c r="P124" s="212"/>
      <c r="Q124" s="212"/>
      <c r="R124" s="211"/>
      <c r="S124" s="213"/>
      <c r="T124" s="213"/>
    </row>
    <row r="125" spans="1:20">
      <c r="A125" s="147"/>
      <c r="B125" s="135"/>
      <c r="C125" s="161"/>
      <c r="D125" s="162"/>
      <c r="E125" s="162"/>
      <c r="F125" s="163"/>
      <c r="G125" s="214"/>
      <c r="H125" s="165"/>
      <c r="I125" s="163"/>
      <c r="J125" s="163"/>
      <c r="K125" s="164"/>
      <c r="L125" s="623"/>
      <c r="M125" s="230"/>
      <c r="N125" s="230"/>
      <c r="O125" s="230"/>
      <c r="P125" s="231"/>
      <c r="Q125" s="230"/>
      <c r="R125" s="230"/>
      <c r="S125" s="230"/>
      <c r="T125" s="231"/>
    </row>
    <row r="126" spans="1:20">
      <c r="A126" s="147"/>
      <c r="B126" s="135"/>
      <c r="C126" s="161"/>
      <c r="D126" s="162"/>
      <c r="E126" s="162"/>
      <c r="F126" s="163"/>
      <c r="G126" s="214"/>
      <c r="H126" s="165"/>
      <c r="I126" s="163"/>
      <c r="J126" s="163"/>
      <c r="K126" s="164"/>
      <c r="L126" s="624"/>
      <c r="M126" s="625"/>
      <c r="N126" s="625"/>
      <c r="O126" s="625"/>
      <c r="P126" s="626"/>
      <c r="Q126" s="625"/>
      <c r="R126" s="625"/>
      <c r="S126" s="625"/>
      <c r="T126" s="626"/>
    </row>
    <row r="127" spans="1:20">
      <c r="A127" s="147"/>
      <c r="B127" s="135"/>
      <c r="C127" s="161"/>
      <c r="D127" s="162"/>
      <c r="E127" s="162"/>
      <c r="F127" s="163"/>
      <c r="G127" s="214"/>
      <c r="H127" s="165"/>
      <c r="I127" s="163"/>
      <c r="J127" s="163"/>
      <c r="K127" s="164"/>
      <c r="L127" s="616"/>
      <c r="M127" s="617"/>
      <c r="N127" s="617"/>
      <c r="O127" s="621"/>
      <c r="P127" s="616"/>
      <c r="Q127" s="616"/>
      <c r="R127" s="617"/>
      <c r="S127" s="621"/>
      <c r="T127" s="622"/>
    </row>
    <row r="128" spans="1:20">
      <c r="A128" s="147"/>
      <c r="B128" s="135"/>
      <c r="C128" s="161"/>
      <c r="D128" s="162"/>
      <c r="E128" s="162"/>
      <c r="F128" s="163"/>
      <c r="G128" s="214"/>
      <c r="H128" s="165"/>
      <c r="I128" s="163"/>
      <c r="J128" s="163"/>
      <c r="K128" s="164"/>
      <c r="L128" s="616"/>
      <c r="M128" s="617"/>
      <c r="N128" s="208"/>
      <c r="O128" s="208"/>
      <c r="P128" s="209"/>
      <c r="Q128" s="209"/>
      <c r="R128" s="208"/>
      <c r="S128" s="210"/>
      <c r="T128" s="210"/>
    </row>
    <row r="129" spans="1:20">
      <c r="A129" s="147"/>
      <c r="B129" s="135"/>
      <c r="C129" s="161"/>
      <c r="D129" s="162"/>
      <c r="E129" s="162"/>
      <c r="F129" s="163"/>
      <c r="G129" s="214"/>
      <c r="H129" s="165"/>
      <c r="I129" s="163"/>
      <c r="J129" s="163"/>
      <c r="K129" s="164"/>
      <c r="L129" s="616"/>
      <c r="M129" s="617"/>
      <c r="N129" s="208"/>
      <c r="O129" s="208"/>
      <c r="P129" s="209"/>
      <c r="Q129" s="209"/>
      <c r="R129" s="208"/>
      <c r="S129" s="210"/>
      <c r="T129" s="210"/>
    </row>
    <row r="130" spans="1:20">
      <c r="A130" s="147"/>
      <c r="B130" s="135"/>
      <c r="C130" s="161"/>
      <c r="D130" s="162"/>
      <c r="E130" s="162"/>
      <c r="F130" s="163"/>
      <c r="G130" s="214"/>
      <c r="H130" s="165"/>
      <c r="I130" s="163"/>
      <c r="J130" s="163"/>
      <c r="K130" s="164"/>
      <c r="L130" s="616"/>
      <c r="M130" s="617"/>
      <c r="N130" s="208"/>
      <c r="O130" s="208"/>
      <c r="P130" s="209"/>
      <c r="Q130" s="209"/>
      <c r="R130" s="208"/>
      <c r="S130" s="210"/>
      <c r="T130" s="210"/>
    </row>
    <row r="131" spans="1:20">
      <c r="A131" s="147"/>
      <c r="B131" s="135"/>
      <c r="C131" s="161"/>
      <c r="D131" s="162"/>
      <c r="E131" s="162"/>
      <c r="F131" s="163"/>
      <c r="G131" s="214"/>
      <c r="H131" s="165"/>
      <c r="I131" s="163"/>
      <c r="J131" s="163"/>
      <c r="K131" s="164"/>
      <c r="L131" s="616"/>
      <c r="M131" s="617"/>
      <c r="N131" s="208"/>
      <c r="O131" s="208"/>
      <c r="P131" s="209"/>
      <c r="Q131" s="209"/>
      <c r="R131" s="208"/>
      <c r="S131" s="210"/>
      <c r="T131" s="210"/>
    </row>
    <row r="132" spans="1:20">
      <c r="A132" s="147"/>
      <c r="B132" s="151"/>
      <c r="C132" s="166"/>
      <c r="D132" s="167"/>
      <c r="E132" s="167"/>
      <c r="F132" s="168"/>
      <c r="G132" s="215"/>
      <c r="H132" s="170"/>
      <c r="I132" s="168"/>
      <c r="J132" s="168"/>
      <c r="K132" s="169"/>
      <c r="L132" s="618"/>
      <c r="M132" s="610"/>
      <c r="N132" s="611"/>
      <c r="O132" s="611"/>
      <c r="P132" s="612"/>
      <c r="Q132" s="612"/>
      <c r="R132" s="611"/>
      <c r="S132" s="613"/>
      <c r="T132" s="613"/>
    </row>
    <row r="133" spans="1:20">
      <c r="A133" s="147"/>
      <c r="B133" s="135"/>
      <c r="C133" s="161"/>
      <c r="D133" s="162"/>
      <c r="E133" s="162"/>
      <c r="F133" s="163"/>
      <c r="G133" s="214"/>
      <c r="H133" s="165"/>
      <c r="I133" s="163"/>
      <c r="J133" s="163"/>
      <c r="K133" s="164"/>
      <c r="L133" s="194"/>
      <c r="M133" s="194"/>
      <c r="N133" s="183"/>
      <c r="O133" s="183"/>
      <c r="P133" s="184"/>
      <c r="Q133" s="184"/>
      <c r="R133" s="183"/>
      <c r="S133" s="185"/>
      <c r="T133" s="185"/>
    </row>
    <row r="134" spans="1:20">
      <c r="A134" s="147"/>
      <c r="B134" s="135"/>
      <c r="C134" s="161"/>
      <c r="D134" s="162"/>
      <c r="E134" s="162"/>
      <c r="F134" s="163"/>
      <c r="G134" s="214"/>
      <c r="H134" s="165"/>
      <c r="I134" s="163"/>
      <c r="J134" s="163"/>
      <c r="K134" s="164"/>
      <c r="L134" s="194"/>
      <c r="M134" s="194"/>
      <c r="N134" s="183"/>
      <c r="O134" s="183"/>
      <c r="P134" s="184"/>
      <c r="Q134" s="184"/>
      <c r="R134" s="183"/>
      <c r="S134" s="185"/>
      <c r="T134" s="185"/>
    </row>
    <row r="135" spans="1:20">
      <c r="A135" s="147"/>
      <c r="B135" s="151"/>
      <c r="C135" s="166"/>
      <c r="D135" s="167"/>
      <c r="E135" s="167"/>
      <c r="F135" s="168"/>
      <c r="G135" s="215"/>
      <c r="H135" s="170"/>
      <c r="I135" s="168"/>
      <c r="J135" s="168"/>
      <c r="K135" s="169"/>
      <c r="L135" s="186"/>
      <c r="M135" s="187"/>
      <c r="N135" s="188"/>
      <c r="O135" s="188"/>
      <c r="P135" s="189"/>
      <c r="Q135" s="189"/>
      <c r="R135" s="188"/>
      <c r="S135" s="190"/>
      <c r="T135" s="190"/>
    </row>
    <row r="136" spans="1:20">
      <c r="A136" s="147"/>
      <c r="B136" s="135"/>
      <c r="C136" s="161"/>
      <c r="D136" s="162"/>
      <c r="E136" s="162"/>
      <c r="F136" s="163"/>
      <c r="G136" s="214"/>
      <c r="H136" s="165"/>
      <c r="I136" s="163"/>
      <c r="J136" s="163"/>
      <c r="K136" s="164"/>
      <c r="L136" s="194"/>
      <c r="M136" s="194"/>
      <c r="N136" s="183"/>
      <c r="O136" s="183"/>
      <c r="P136" s="184"/>
      <c r="Q136" s="184"/>
      <c r="R136" s="183"/>
      <c r="S136" s="185"/>
      <c r="T136" s="185"/>
    </row>
    <row r="137" spans="1:20">
      <c r="A137" s="147"/>
      <c r="B137" s="135"/>
      <c r="C137" s="161"/>
      <c r="D137" s="162"/>
      <c r="E137" s="162"/>
      <c r="F137" s="163"/>
      <c r="G137" s="214"/>
      <c r="H137" s="165"/>
      <c r="I137" s="163"/>
      <c r="J137" s="163"/>
      <c r="K137" s="164"/>
      <c r="L137" s="194"/>
      <c r="M137" s="194"/>
      <c r="N137" s="183"/>
      <c r="O137" s="183"/>
      <c r="P137" s="184"/>
      <c r="Q137" s="184"/>
      <c r="R137" s="183"/>
      <c r="S137" s="185"/>
      <c r="T137" s="185"/>
    </row>
    <row r="138" spans="1:20">
      <c r="A138" s="147"/>
      <c r="B138" s="151"/>
      <c r="C138" s="166"/>
      <c r="D138" s="167"/>
      <c r="E138" s="167"/>
      <c r="F138" s="168"/>
      <c r="G138" s="215"/>
      <c r="H138" s="170"/>
      <c r="I138" s="168"/>
      <c r="J138" s="168"/>
      <c r="K138" s="169"/>
      <c r="L138" s="186"/>
      <c r="M138" s="187"/>
      <c r="N138" s="188"/>
      <c r="O138" s="188"/>
      <c r="P138" s="189"/>
      <c r="Q138" s="189"/>
      <c r="R138" s="188"/>
      <c r="S138" s="190"/>
      <c r="T138" s="190"/>
    </row>
    <row r="139" spans="1:20">
      <c r="A139" s="147"/>
      <c r="B139" s="135"/>
      <c r="C139" s="161"/>
      <c r="D139" s="162"/>
      <c r="E139" s="162"/>
      <c r="F139" s="163"/>
      <c r="G139" s="214"/>
      <c r="H139" s="165"/>
      <c r="I139" s="163"/>
      <c r="J139" s="163"/>
      <c r="K139" s="164"/>
      <c r="L139" s="194"/>
      <c r="M139" s="194"/>
      <c r="N139" s="183"/>
      <c r="O139" s="183"/>
      <c r="P139" s="184"/>
      <c r="Q139" s="184"/>
      <c r="R139" s="183"/>
      <c r="S139" s="185"/>
      <c r="T139" s="185"/>
    </row>
    <row r="140" spans="1:20">
      <c r="A140" s="147"/>
      <c r="B140" s="135"/>
      <c r="C140" s="161"/>
      <c r="D140" s="162"/>
      <c r="E140" s="162"/>
      <c r="F140" s="163"/>
      <c r="G140" s="214"/>
      <c r="H140" s="165"/>
      <c r="I140" s="163"/>
      <c r="J140" s="163"/>
      <c r="K140" s="164"/>
      <c r="L140" s="194"/>
      <c r="M140" s="194"/>
      <c r="N140" s="183"/>
      <c r="O140" s="183"/>
      <c r="P140" s="184"/>
      <c r="Q140" s="184"/>
      <c r="R140" s="183"/>
      <c r="S140" s="185"/>
      <c r="T140" s="185"/>
    </row>
    <row r="141" spans="1:20">
      <c r="A141" s="147"/>
      <c r="B141" s="151"/>
      <c r="C141" s="166"/>
      <c r="D141" s="167"/>
      <c r="E141" s="167"/>
      <c r="F141" s="168"/>
      <c r="G141" s="215"/>
      <c r="H141" s="170"/>
      <c r="I141" s="168"/>
      <c r="J141" s="168"/>
      <c r="K141" s="169"/>
      <c r="L141" s="186"/>
      <c r="M141" s="187"/>
      <c r="N141" s="188"/>
      <c r="O141" s="188"/>
      <c r="P141" s="189"/>
      <c r="Q141" s="189"/>
      <c r="R141" s="188"/>
      <c r="S141" s="190"/>
      <c r="T141" s="190"/>
    </row>
    <row r="142" spans="1:20">
      <c r="A142" s="147"/>
      <c r="B142" s="135"/>
      <c r="C142" s="161"/>
      <c r="D142" s="162"/>
      <c r="E142" s="162"/>
      <c r="F142" s="163"/>
      <c r="G142" s="214"/>
      <c r="H142" s="165"/>
      <c r="I142" s="163"/>
      <c r="J142" s="163"/>
      <c r="K142" s="164"/>
      <c r="L142" s="194"/>
      <c r="M142" s="194"/>
      <c r="N142" s="183"/>
      <c r="O142" s="183"/>
      <c r="P142" s="184"/>
      <c r="Q142" s="184"/>
      <c r="R142" s="183"/>
      <c r="S142" s="185"/>
      <c r="T142" s="185"/>
    </row>
    <row r="143" spans="1:20">
      <c r="A143" s="147"/>
      <c r="B143" s="135"/>
      <c r="C143" s="161"/>
      <c r="D143" s="162"/>
      <c r="E143" s="162"/>
      <c r="F143" s="163"/>
      <c r="G143" s="214"/>
      <c r="H143" s="165"/>
      <c r="I143" s="163"/>
      <c r="J143" s="163"/>
      <c r="K143" s="164"/>
      <c r="L143" s="194"/>
      <c r="M143" s="194"/>
      <c r="N143" s="183"/>
      <c r="O143" s="183"/>
      <c r="P143" s="184"/>
      <c r="Q143" s="184"/>
      <c r="R143" s="183"/>
      <c r="S143" s="185"/>
      <c r="T143" s="185"/>
    </row>
    <row r="144" spans="1:20">
      <c r="A144" s="147"/>
      <c r="B144" s="151"/>
      <c r="C144" s="166"/>
      <c r="D144" s="167"/>
      <c r="E144" s="167"/>
      <c r="F144" s="168"/>
      <c r="G144" s="215"/>
      <c r="H144" s="170"/>
      <c r="I144" s="168"/>
      <c r="J144" s="168"/>
      <c r="K144" s="169"/>
      <c r="L144" s="186"/>
      <c r="M144" s="187"/>
      <c r="N144" s="188"/>
      <c r="O144" s="188"/>
      <c r="P144" s="189"/>
      <c r="Q144" s="189"/>
      <c r="R144" s="188"/>
      <c r="S144" s="190"/>
      <c r="T144" s="190"/>
    </row>
    <row r="145" spans="1:20">
      <c r="A145" s="147"/>
      <c r="B145" s="135"/>
      <c r="C145" s="161"/>
      <c r="D145" s="162"/>
      <c r="E145" s="162"/>
      <c r="F145" s="163"/>
      <c r="G145" s="214"/>
      <c r="H145" s="165"/>
      <c r="I145" s="163"/>
      <c r="J145" s="163"/>
      <c r="K145" s="164"/>
      <c r="L145" s="194"/>
      <c r="M145" s="194"/>
      <c r="N145" s="183"/>
      <c r="O145" s="183"/>
      <c r="P145" s="184"/>
      <c r="Q145" s="184"/>
      <c r="R145" s="183"/>
      <c r="S145" s="185"/>
      <c r="T145" s="185"/>
    </row>
    <row r="146" spans="1:20">
      <c r="A146" s="147"/>
      <c r="B146" s="135"/>
      <c r="C146" s="161"/>
      <c r="D146" s="162"/>
      <c r="E146" s="162"/>
      <c r="F146" s="163"/>
      <c r="G146" s="214"/>
      <c r="H146" s="165"/>
      <c r="I146" s="163"/>
      <c r="J146" s="163"/>
      <c r="K146" s="164"/>
      <c r="L146" s="194"/>
      <c r="M146" s="194"/>
      <c r="N146" s="183"/>
      <c r="O146" s="183"/>
      <c r="P146" s="184"/>
      <c r="Q146" s="184"/>
      <c r="R146" s="183"/>
      <c r="S146" s="185"/>
      <c r="T146" s="185"/>
    </row>
    <row r="147" spans="1:20">
      <c r="A147" s="147"/>
      <c r="B147" s="151"/>
      <c r="C147" s="166"/>
      <c r="D147" s="167"/>
      <c r="E147" s="167"/>
      <c r="F147" s="168"/>
      <c r="G147" s="215"/>
      <c r="H147" s="170"/>
      <c r="I147" s="168"/>
      <c r="J147" s="168"/>
      <c r="K147" s="169"/>
      <c r="L147" s="186"/>
      <c r="M147" s="187"/>
      <c r="N147" s="188"/>
      <c r="O147" s="188"/>
      <c r="P147" s="189"/>
      <c r="Q147" s="189"/>
      <c r="R147" s="188"/>
      <c r="S147" s="190"/>
      <c r="T147" s="190"/>
    </row>
    <row r="148" spans="1:20">
      <c r="A148" s="147"/>
      <c r="B148" s="135"/>
      <c r="C148" s="161"/>
      <c r="D148" s="162"/>
      <c r="E148" s="162"/>
      <c r="F148" s="163"/>
      <c r="G148" s="214"/>
      <c r="H148" s="165"/>
      <c r="I148" s="163"/>
      <c r="J148" s="163"/>
      <c r="K148" s="164"/>
      <c r="L148" s="194"/>
      <c r="M148" s="194"/>
      <c r="N148" s="183"/>
      <c r="O148" s="183"/>
      <c r="P148" s="184"/>
      <c r="Q148" s="184"/>
      <c r="R148" s="183"/>
      <c r="S148" s="185"/>
      <c r="T148" s="185"/>
    </row>
    <row r="149" spans="1:20">
      <c r="A149" s="147"/>
      <c r="B149" s="135"/>
      <c r="C149" s="161"/>
      <c r="D149" s="162"/>
      <c r="E149" s="162"/>
      <c r="F149" s="163"/>
      <c r="G149" s="214"/>
      <c r="H149" s="165"/>
      <c r="I149" s="163"/>
      <c r="J149" s="163"/>
      <c r="K149" s="164"/>
      <c r="L149" s="194"/>
      <c r="M149" s="194"/>
      <c r="N149" s="183"/>
      <c r="O149" s="183"/>
      <c r="P149" s="184"/>
      <c r="Q149" s="184"/>
      <c r="R149" s="183"/>
      <c r="S149" s="185"/>
      <c r="T149" s="185"/>
    </row>
    <row r="150" spans="1:20">
      <c r="A150" s="147"/>
      <c r="B150" s="151"/>
      <c r="C150" s="166"/>
      <c r="D150" s="167"/>
      <c r="E150" s="167"/>
      <c r="F150" s="168"/>
      <c r="G150" s="215"/>
      <c r="H150" s="170"/>
      <c r="I150" s="168"/>
      <c r="J150" s="168"/>
      <c r="K150" s="169"/>
      <c r="L150" s="186"/>
      <c r="M150" s="187"/>
      <c r="N150" s="188"/>
      <c r="O150" s="188"/>
      <c r="P150" s="189"/>
      <c r="Q150" s="189"/>
      <c r="R150" s="188"/>
      <c r="S150" s="190"/>
      <c r="T150" s="190"/>
    </row>
    <row r="151" spans="1:20">
      <c r="A151" s="147"/>
      <c r="B151" s="135"/>
      <c r="C151" s="161"/>
      <c r="D151" s="162"/>
      <c r="E151" s="162"/>
      <c r="F151" s="163"/>
      <c r="G151" s="214"/>
      <c r="H151" s="165"/>
      <c r="I151" s="163"/>
      <c r="J151" s="163"/>
      <c r="K151" s="164"/>
      <c r="L151" s="194"/>
      <c r="M151" s="194"/>
      <c r="N151" s="183"/>
      <c r="O151" s="183"/>
      <c r="P151" s="184"/>
      <c r="Q151" s="184"/>
      <c r="R151" s="183"/>
      <c r="S151" s="185"/>
      <c r="T151" s="185"/>
    </row>
    <row r="152" spans="1:20">
      <c r="A152" s="147"/>
      <c r="B152" s="135"/>
      <c r="C152" s="161"/>
      <c r="D152" s="162"/>
      <c r="E152" s="162"/>
      <c r="F152" s="163"/>
      <c r="G152" s="214"/>
      <c r="H152" s="165"/>
      <c r="I152" s="163"/>
      <c r="J152" s="163"/>
      <c r="K152" s="164"/>
      <c r="L152" s="194"/>
      <c r="M152" s="194"/>
      <c r="N152" s="183"/>
      <c r="O152" s="183"/>
      <c r="P152" s="184"/>
      <c r="Q152" s="184"/>
      <c r="R152" s="183"/>
      <c r="S152" s="185"/>
      <c r="T152" s="185"/>
    </row>
    <row r="153" spans="1:20">
      <c r="A153" s="147"/>
      <c r="B153" s="151"/>
      <c r="C153" s="166"/>
      <c r="D153" s="167"/>
      <c r="E153" s="167"/>
      <c r="F153" s="168"/>
      <c r="G153" s="215"/>
      <c r="H153" s="170"/>
      <c r="I153" s="168"/>
      <c r="J153" s="168"/>
      <c r="K153" s="169"/>
      <c r="L153" s="186"/>
      <c r="M153" s="187"/>
      <c r="N153" s="188"/>
      <c r="O153" s="188"/>
      <c r="P153" s="189"/>
      <c r="Q153" s="189"/>
      <c r="R153" s="188"/>
      <c r="S153" s="190"/>
      <c r="T153" s="190"/>
    </row>
    <row r="154" spans="1:20">
      <c r="A154" s="147"/>
      <c r="B154" s="135"/>
      <c r="C154" s="161"/>
      <c r="D154" s="162"/>
      <c r="E154" s="162"/>
      <c r="F154" s="163"/>
      <c r="G154" s="214"/>
      <c r="H154" s="165"/>
      <c r="I154" s="163"/>
      <c r="J154" s="163"/>
      <c r="K154" s="164"/>
      <c r="L154" s="194"/>
      <c r="M154" s="194"/>
      <c r="N154" s="183"/>
      <c r="O154" s="183"/>
      <c r="P154" s="184"/>
      <c r="Q154" s="184"/>
      <c r="R154" s="183"/>
      <c r="S154" s="185"/>
      <c r="T154" s="185"/>
    </row>
    <row r="155" spans="1:20">
      <c r="A155" s="147"/>
      <c r="B155" s="135"/>
      <c r="C155" s="161"/>
      <c r="D155" s="162"/>
      <c r="E155" s="162"/>
      <c r="F155" s="163"/>
      <c r="G155" s="214"/>
      <c r="H155" s="165"/>
      <c r="I155" s="163"/>
      <c r="J155" s="163"/>
      <c r="K155" s="164"/>
      <c r="L155" s="194"/>
      <c r="M155" s="194"/>
      <c r="N155" s="183"/>
      <c r="O155" s="183"/>
      <c r="P155" s="184"/>
      <c r="Q155" s="184"/>
      <c r="R155" s="183"/>
      <c r="S155" s="185"/>
      <c r="T155" s="185"/>
    </row>
    <row r="156" spans="1:20">
      <c r="A156" s="149"/>
      <c r="B156" s="151"/>
      <c r="C156" s="166"/>
      <c r="D156" s="167"/>
      <c r="E156" s="167"/>
      <c r="F156" s="168"/>
      <c r="G156" s="215"/>
      <c r="H156" s="170"/>
      <c r="I156" s="168"/>
      <c r="J156" s="168"/>
      <c r="K156" s="169"/>
      <c r="L156" s="194"/>
      <c r="M156" s="183"/>
      <c r="N156" s="183"/>
      <c r="O156" s="183"/>
      <c r="P156" s="184"/>
      <c r="Q156" s="184"/>
      <c r="R156" s="183"/>
      <c r="S156" s="185"/>
      <c r="T156" s="185"/>
    </row>
    <row r="157" spans="1:20">
      <c r="A157" s="146"/>
      <c r="B157" s="150"/>
      <c r="C157" s="156"/>
      <c r="D157" s="157"/>
      <c r="E157" s="157"/>
      <c r="F157" s="158"/>
      <c r="G157" s="214"/>
      <c r="H157" s="160"/>
      <c r="I157" s="158"/>
      <c r="J157" s="163"/>
      <c r="K157" s="159"/>
      <c r="L157" s="614"/>
      <c r="M157" s="615"/>
      <c r="N157" s="205"/>
      <c r="O157" s="205"/>
      <c r="P157" s="206"/>
      <c r="Q157" s="206"/>
      <c r="R157" s="205"/>
      <c r="S157" s="207"/>
      <c r="T157" s="207"/>
    </row>
    <row r="158" spans="1:20">
      <c r="A158" s="147"/>
      <c r="B158" s="135"/>
      <c r="C158" s="161"/>
      <c r="D158" s="162"/>
      <c r="E158" s="162"/>
      <c r="F158" s="163"/>
      <c r="G158" s="214"/>
      <c r="H158" s="165"/>
      <c r="I158" s="163"/>
      <c r="J158" s="163"/>
      <c r="K158" s="164"/>
      <c r="L158" s="616"/>
      <c r="M158" s="617"/>
      <c r="N158" s="208"/>
      <c r="O158" s="208"/>
      <c r="P158" s="209"/>
      <c r="Q158" s="209"/>
      <c r="R158" s="208"/>
      <c r="S158" s="210"/>
      <c r="T158" s="210"/>
    </row>
    <row r="159" spans="1:20">
      <c r="A159" s="147"/>
      <c r="B159" s="135"/>
      <c r="C159" s="161"/>
      <c r="D159" s="162"/>
      <c r="E159" s="162"/>
      <c r="F159" s="163"/>
      <c r="G159" s="214"/>
      <c r="H159" s="165"/>
      <c r="I159" s="163"/>
      <c r="J159" s="163"/>
      <c r="K159" s="164"/>
      <c r="L159" s="616"/>
      <c r="M159" s="617"/>
      <c r="N159" s="208"/>
      <c r="O159" s="208"/>
      <c r="P159" s="209"/>
      <c r="Q159" s="209"/>
      <c r="R159" s="208"/>
      <c r="S159" s="210"/>
      <c r="T159" s="210"/>
    </row>
    <row r="160" spans="1:20">
      <c r="A160" s="147"/>
      <c r="B160" s="135"/>
      <c r="C160" s="161"/>
      <c r="D160" s="162"/>
      <c r="E160" s="162"/>
      <c r="F160" s="163"/>
      <c r="G160" s="214"/>
      <c r="H160" s="165"/>
      <c r="I160" s="163"/>
      <c r="J160" s="163"/>
      <c r="K160" s="164"/>
      <c r="L160" s="616"/>
      <c r="M160" s="617"/>
      <c r="N160" s="208"/>
      <c r="O160" s="208"/>
      <c r="P160" s="209"/>
      <c r="Q160" s="209"/>
      <c r="R160" s="208"/>
      <c r="S160" s="210"/>
      <c r="T160" s="210"/>
    </row>
    <row r="161" spans="1:20">
      <c r="A161" s="147"/>
      <c r="B161" s="135"/>
      <c r="C161" s="161"/>
      <c r="D161" s="162"/>
      <c r="E161" s="162"/>
      <c r="F161" s="163"/>
      <c r="G161" s="214"/>
      <c r="H161" s="165"/>
      <c r="I161" s="163"/>
      <c r="J161" s="163"/>
      <c r="K161" s="164"/>
      <c r="L161" s="616"/>
      <c r="M161" s="617"/>
      <c r="N161" s="208"/>
      <c r="O161" s="208"/>
      <c r="P161" s="209"/>
      <c r="Q161" s="209"/>
      <c r="R161" s="208"/>
      <c r="S161" s="210"/>
      <c r="T161" s="210"/>
    </row>
    <row r="162" spans="1:20">
      <c r="A162" s="147"/>
      <c r="B162" s="151"/>
      <c r="C162" s="166"/>
      <c r="D162" s="167"/>
      <c r="E162" s="167"/>
      <c r="F162" s="168"/>
      <c r="G162" s="215"/>
      <c r="H162" s="170"/>
      <c r="I162" s="168"/>
      <c r="J162" s="168"/>
      <c r="K162" s="169"/>
      <c r="L162" s="618"/>
      <c r="M162" s="619"/>
      <c r="N162" s="211"/>
      <c r="O162" s="211"/>
      <c r="P162" s="212"/>
      <c r="Q162" s="212"/>
      <c r="R162" s="211"/>
      <c r="S162" s="213"/>
      <c r="T162" s="213"/>
    </row>
    <row r="163" spans="1:20">
      <c r="A163" s="147"/>
      <c r="B163" s="135"/>
      <c r="C163" s="161"/>
      <c r="D163" s="162"/>
      <c r="E163" s="162"/>
      <c r="F163" s="163"/>
      <c r="G163" s="214"/>
      <c r="H163" s="165"/>
      <c r="I163" s="163"/>
      <c r="J163" s="163"/>
      <c r="K163" s="164"/>
      <c r="L163" s="623"/>
      <c r="M163" s="230"/>
      <c r="N163" s="230"/>
      <c r="O163" s="230"/>
      <c r="P163" s="231"/>
      <c r="Q163" s="230"/>
      <c r="R163" s="230"/>
      <c r="S163" s="230"/>
      <c r="T163" s="231"/>
    </row>
    <row r="164" spans="1:20">
      <c r="A164" s="147"/>
      <c r="B164" s="135"/>
      <c r="C164" s="161"/>
      <c r="D164" s="162"/>
      <c r="E164" s="162"/>
      <c r="F164" s="163"/>
      <c r="G164" s="214"/>
      <c r="H164" s="165"/>
      <c r="I164" s="163"/>
      <c r="J164" s="163"/>
      <c r="K164" s="164"/>
      <c r="L164" s="624"/>
      <c r="M164" s="625"/>
      <c r="N164" s="625"/>
      <c r="O164" s="625"/>
      <c r="P164" s="626"/>
      <c r="Q164" s="625"/>
      <c r="R164" s="625"/>
      <c r="S164" s="625"/>
      <c r="T164" s="626"/>
    </row>
    <row r="165" spans="1:20">
      <c r="A165" s="147"/>
      <c r="B165" s="135"/>
      <c r="C165" s="161"/>
      <c r="D165" s="162"/>
      <c r="E165" s="162"/>
      <c r="F165" s="163"/>
      <c r="G165" s="214"/>
      <c r="H165" s="165"/>
      <c r="I165" s="163"/>
      <c r="J165" s="163"/>
      <c r="K165" s="164"/>
      <c r="L165" s="616"/>
      <c r="M165" s="617"/>
      <c r="N165" s="617"/>
      <c r="O165" s="621"/>
      <c r="P165" s="616"/>
      <c r="Q165" s="616"/>
      <c r="R165" s="617"/>
      <c r="S165" s="621"/>
      <c r="T165" s="622"/>
    </row>
    <row r="166" spans="1:20">
      <c r="A166" s="147"/>
      <c r="B166" s="135"/>
      <c r="C166" s="161"/>
      <c r="D166" s="162"/>
      <c r="E166" s="162"/>
      <c r="F166" s="163"/>
      <c r="G166" s="214"/>
      <c r="H166" s="165"/>
      <c r="I166" s="163"/>
      <c r="J166" s="163"/>
      <c r="K166" s="164"/>
      <c r="L166" s="616"/>
      <c r="M166" s="617"/>
      <c r="N166" s="208"/>
      <c r="O166" s="208"/>
      <c r="P166" s="209"/>
      <c r="Q166" s="209"/>
      <c r="R166" s="208"/>
      <c r="S166" s="210"/>
      <c r="T166" s="210"/>
    </row>
    <row r="167" spans="1:20">
      <c r="A167" s="147"/>
      <c r="B167" s="135"/>
      <c r="C167" s="161"/>
      <c r="D167" s="162"/>
      <c r="E167" s="162"/>
      <c r="F167" s="163"/>
      <c r="G167" s="214"/>
      <c r="H167" s="165"/>
      <c r="I167" s="163"/>
      <c r="J167" s="163"/>
      <c r="K167" s="164"/>
      <c r="L167" s="616"/>
      <c r="M167" s="617"/>
      <c r="N167" s="208"/>
      <c r="O167" s="208"/>
      <c r="P167" s="209"/>
      <c r="Q167" s="209"/>
      <c r="R167" s="208"/>
      <c r="S167" s="210"/>
      <c r="T167" s="210"/>
    </row>
    <row r="168" spans="1:20">
      <c r="A168" s="147"/>
      <c r="B168" s="135"/>
      <c r="C168" s="161"/>
      <c r="D168" s="162"/>
      <c r="E168" s="162"/>
      <c r="F168" s="163"/>
      <c r="G168" s="214"/>
      <c r="H168" s="165"/>
      <c r="I168" s="163"/>
      <c r="J168" s="163"/>
      <c r="K168" s="164"/>
      <c r="L168" s="616"/>
      <c r="M168" s="617"/>
      <c r="N168" s="208"/>
      <c r="O168" s="208"/>
      <c r="P168" s="209"/>
      <c r="Q168" s="209"/>
      <c r="R168" s="208"/>
      <c r="S168" s="210"/>
      <c r="T168" s="210"/>
    </row>
    <row r="169" spans="1:20">
      <c r="A169" s="147"/>
      <c r="B169" s="135"/>
      <c r="C169" s="161"/>
      <c r="D169" s="162"/>
      <c r="E169" s="162"/>
      <c r="F169" s="163"/>
      <c r="G169" s="214"/>
      <c r="H169" s="165"/>
      <c r="I169" s="163"/>
      <c r="J169" s="163"/>
      <c r="K169" s="164"/>
      <c r="L169" s="616"/>
      <c r="M169" s="617"/>
      <c r="N169" s="208"/>
      <c r="O169" s="208"/>
      <c r="P169" s="209"/>
      <c r="Q169" s="209"/>
      <c r="R169" s="208"/>
      <c r="S169" s="210"/>
      <c r="T169" s="210"/>
    </row>
    <row r="170" spans="1:20">
      <c r="A170" s="147"/>
      <c r="B170" s="151"/>
      <c r="C170" s="166"/>
      <c r="D170" s="167"/>
      <c r="E170" s="167"/>
      <c r="F170" s="168"/>
      <c r="G170" s="215"/>
      <c r="H170" s="170"/>
      <c r="I170" s="168"/>
      <c r="J170" s="168"/>
      <c r="K170" s="169"/>
      <c r="L170" s="618"/>
      <c r="M170" s="610"/>
      <c r="N170" s="611"/>
      <c r="O170" s="611"/>
      <c r="P170" s="612"/>
      <c r="Q170" s="612"/>
      <c r="R170" s="611"/>
      <c r="S170" s="613"/>
      <c r="T170" s="613"/>
    </row>
    <row r="171" spans="1:20">
      <c r="A171" s="147"/>
      <c r="B171" s="135"/>
      <c r="C171" s="161"/>
      <c r="D171" s="162"/>
      <c r="E171" s="162"/>
      <c r="F171" s="163"/>
      <c r="G171" s="214"/>
      <c r="H171" s="165"/>
      <c r="I171" s="163"/>
      <c r="J171" s="163"/>
      <c r="K171" s="164"/>
      <c r="L171" s="194"/>
      <c r="M171" s="194"/>
      <c r="N171" s="183"/>
      <c r="O171" s="183"/>
      <c r="P171" s="184"/>
      <c r="Q171" s="184"/>
      <c r="R171" s="183"/>
      <c r="S171" s="185"/>
      <c r="T171" s="185"/>
    </row>
    <row r="172" spans="1:20">
      <c r="A172" s="147"/>
      <c r="B172" s="135"/>
      <c r="C172" s="161"/>
      <c r="D172" s="162"/>
      <c r="E172" s="162"/>
      <c r="F172" s="163"/>
      <c r="G172" s="214"/>
      <c r="H172" s="165"/>
      <c r="I172" s="163"/>
      <c r="J172" s="163"/>
      <c r="K172" s="164"/>
      <c r="L172" s="194"/>
      <c r="M172" s="194"/>
      <c r="N172" s="183"/>
      <c r="O172" s="183"/>
      <c r="P172" s="184"/>
      <c r="Q172" s="184"/>
      <c r="R172" s="183"/>
      <c r="S172" s="185"/>
      <c r="T172" s="185"/>
    </row>
    <row r="173" spans="1:20">
      <c r="A173" s="147"/>
      <c r="B173" s="151"/>
      <c r="C173" s="166"/>
      <c r="D173" s="167"/>
      <c r="E173" s="167"/>
      <c r="F173" s="168"/>
      <c r="G173" s="215"/>
      <c r="H173" s="170"/>
      <c r="I173" s="168"/>
      <c r="J173" s="168"/>
      <c r="K173" s="169"/>
      <c r="L173" s="186"/>
      <c r="M173" s="187"/>
      <c r="N173" s="188"/>
      <c r="O173" s="188"/>
      <c r="P173" s="189"/>
      <c r="Q173" s="189"/>
      <c r="R173" s="188"/>
      <c r="S173" s="190"/>
      <c r="T173" s="190"/>
    </row>
    <row r="174" spans="1:20">
      <c r="A174" s="147"/>
      <c r="B174" s="135"/>
      <c r="C174" s="161"/>
      <c r="D174" s="162"/>
      <c r="E174" s="162"/>
      <c r="F174" s="163"/>
      <c r="G174" s="214"/>
      <c r="H174" s="165"/>
      <c r="I174" s="163"/>
      <c r="J174" s="163"/>
      <c r="K174" s="164"/>
      <c r="L174" s="194"/>
      <c r="M174" s="194"/>
      <c r="N174" s="183"/>
      <c r="O174" s="183"/>
      <c r="P174" s="184"/>
      <c r="Q174" s="184"/>
      <c r="R174" s="183"/>
      <c r="S174" s="185"/>
      <c r="T174" s="185"/>
    </row>
    <row r="175" spans="1:20">
      <c r="A175" s="147"/>
      <c r="B175" s="135"/>
      <c r="C175" s="161"/>
      <c r="D175" s="162"/>
      <c r="E175" s="162"/>
      <c r="F175" s="163"/>
      <c r="G175" s="214"/>
      <c r="H175" s="165"/>
      <c r="I175" s="163"/>
      <c r="J175" s="163"/>
      <c r="K175" s="164"/>
      <c r="L175" s="194"/>
      <c r="M175" s="194"/>
      <c r="N175" s="183"/>
      <c r="O175" s="183"/>
      <c r="P175" s="184"/>
      <c r="Q175" s="184"/>
      <c r="R175" s="183"/>
      <c r="S175" s="185"/>
      <c r="T175" s="185"/>
    </row>
    <row r="176" spans="1:20">
      <c r="A176" s="147"/>
      <c r="B176" s="151"/>
      <c r="C176" s="166"/>
      <c r="D176" s="167"/>
      <c r="E176" s="167"/>
      <c r="F176" s="168"/>
      <c r="G176" s="215"/>
      <c r="H176" s="170"/>
      <c r="I176" s="168"/>
      <c r="J176" s="168"/>
      <c r="K176" s="169"/>
      <c r="L176" s="186"/>
      <c r="M176" s="187"/>
      <c r="N176" s="188"/>
      <c r="O176" s="188"/>
      <c r="P176" s="189"/>
      <c r="Q176" s="189"/>
      <c r="R176" s="188"/>
      <c r="S176" s="190"/>
      <c r="T176" s="190"/>
    </row>
    <row r="177" spans="1:20">
      <c r="A177" s="147"/>
      <c r="B177" s="135"/>
      <c r="C177" s="161"/>
      <c r="D177" s="162"/>
      <c r="E177" s="162"/>
      <c r="F177" s="163"/>
      <c r="G177" s="214"/>
      <c r="H177" s="165"/>
      <c r="I177" s="163"/>
      <c r="J177" s="163"/>
      <c r="K177" s="164"/>
      <c r="L177" s="194"/>
      <c r="M177" s="194"/>
      <c r="N177" s="183"/>
      <c r="O177" s="183"/>
      <c r="P177" s="184"/>
      <c r="Q177" s="184"/>
      <c r="R177" s="183"/>
      <c r="S177" s="185"/>
      <c r="T177" s="185"/>
    </row>
    <row r="178" spans="1:20">
      <c r="A178" s="147"/>
      <c r="B178" s="135"/>
      <c r="C178" s="161"/>
      <c r="D178" s="162"/>
      <c r="E178" s="162"/>
      <c r="F178" s="163"/>
      <c r="G178" s="214"/>
      <c r="H178" s="165"/>
      <c r="I178" s="163"/>
      <c r="J178" s="163"/>
      <c r="K178" s="164"/>
      <c r="L178" s="194"/>
      <c r="M178" s="194"/>
      <c r="N178" s="183"/>
      <c r="O178" s="183"/>
      <c r="P178" s="184"/>
      <c r="Q178" s="184"/>
      <c r="R178" s="183"/>
      <c r="S178" s="185"/>
      <c r="T178" s="185"/>
    </row>
    <row r="179" spans="1:20">
      <c r="A179" s="147"/>
      <c r="B179" s="151"/>
      <c r="C179" s="166"/>
      <c r="D179" s="167"/>
      <c r="E179" s="167"/>
      <c r="F179" s="168"/>
      <c r="G179" s="215"/>
      <c r="H179" s="170"/>
      <c r="I179" s="168"/>
      <c r="J179" s="168"/>
      <c r="K179" s="169"/>
      <c r="L179" s="186"/>
      <c r="M179" s="187"/>
      <c r="N179" s="188"/>
      <c r="O179" s="188"/>
      <c r="P179" s="189"/>
      <c r="Q179" s="189"/>
      <c r="R179" s="188"/>
      <c r="S179" s="190"/>
      <c r="T179" s="190"/>
    </row>
    <row r="180" spans="1:20">
      <c r="A180" s="147"/>
      <c r="B180" s="135"/>
      <c r="C180" s="161"/>
      <c r="D180" s="162"/>
      <c r="E180" s="162"/>
      <c r="F180" s="163"/>
      <c r="G180" s="214"/>
      <c r="H180" s="165"/>
      <c r="I180" s="163"/>
      <c r="J180" s="163"/>
      <c r="K180" s="164"/>
      <c r="L180" s="194"/>
      <c r="M180" s="194"/>
      <c r="N180" s="183"/>
      <c r="O180" s="183"/>
      <c r="P180" s="184"/>
      <c r="Q180" s="184"/>
      <c r="R180" s="183"/>
      <c r="S180" s="185"/>
      <c r="T180" s="185"/>
    </row>
    <row r="181" spans="1:20">
      <c r="A181" s="147"/>
      <c r="B181" s="135"/>
      <c r="C181" s="161"/>
      <c r="D181" s="162"/>
      <c r="E181" s="162"/>
      <c r="F181" s="163"/>
      <c r="G181" s="214"/>
      <c r="H181" s="165"/>
      <c r="I181" s="163"/>
      <c r="J181" s="163"/>
      <c r="K181" s="164"/>
      <c r="L181" s="194"/>
      <c r="M181" s="194"/>
      <c r="N181" s="183"/>
      <c r="O181" s="183"/>
      <c r="P181" s="184"/>
      <c r="Q181" s="184"/>
      <c r="R181" s="183"/>
      <c r="S181" s="185"/>
      <c r="T181" s="185"/>
    </row>
    <row r="182" spans="1:20">
      <c r="A182" s="147"/>
      <c r="B182" s="151"/>
      <c r="C182" s="166"/>
      <c r="D182" s="167"/>
      <c r="E182" s="167"/>
      <c r="F182" s="168"/>
      <c r="G182" s="215"/>
      <c r="H182" s="170"/>
      <c r="I182" s="168"/>
      <c r="J182" s="168"/>
      <c r="K182" s="169"/>
      <c r="L182" s="186"/>
      <c r="M182" s="187"/>
      <c r="N182" s="188"/>
      <c r="O182" s="188"/>
      <c r="P182" s="189"/>
      <c r="Q182" s="189"/>
      <c r="R182" s="188"/>
      <c r="S182" s="190"/>
      <c r="T182" s="190"/>
    </row>
    <row r="183" spans="1:20">
      <c r="A183" s="147"/>
      <c r="B183" s="135"/>
      <c r="C183" s="161"/>
      <c r="D183" s="162"/>
      <c r="E183" s="162"/>
      <c r="F183" s="163"/>
      <c r="G183" s="214"/>
      <c r="H183" s="165"/>
      <c r="I183" s="163"/>
      <c r="J183" s="163"/>
      <c r="K183" s="164"/>
      <c r="L183" s="194"/>
      <c r="M183" s="194"/>
      <c r="N183" s="183"/>
      <c r="O183" s="183"/>
      <c r="P183" s="184"/>
      <c r="Q183" s="184"/>
      <c r="R183" s="183"/>
      <c r="S183" s="185"/>
      <c r="T183" s="185"/>
    </row>
    <row r="184" spans="1:20">
      <c r="A184" s="147"/>
      <c r="B184" s="135"/>
      <c r="C184" s="161"/>
      <c r="D184" s="162"/>
      <c r="E184" s="162"/>
      <c r="F184" s="163"/>
      <c r="G184" s="214"/>
      <c r="H184" s="165"/>
      <c r="I184" s="163"/>
      <c r="J184" s="163"/>
      <c r="K184" s="164"/>
      <c r="L184" s="194"/>
      <c r="M184" s="194"/>
      <c r="N184" s="183"/>
      <c r="O184" s="183"/>
      <c r="P184" s="184"/>
      <c r="Q184" s="184"/>
      <c r="R184" s="183"/>
      <c r="S184" s="185"/>
      <c r="T184" s="185"/>
    </row>
    <row r="185" spans="1:20">
      <c r="A185" s="147"/>
      <c r="B185" s="151"/>
      <c r="C185" s="166"/>
      <c r="D185" s="167"/>
      <c r="E185" s="167"/>
      <c r="F185" s="168"/>
      <c r="G185" s="215"/>
      <c r="H185" s="170"/>
      <c r="I185" s="168"/>
      <c r="J185" s="168"/>
      <c r="K185" s="169"/>
      <c r="L185" s="186"/>
      <c r="M185" s="187"/>
      <c r="N185" s="188"/>
      <c r="O185" s="188"/>
      <c r="P185" s="189"/>
      <c r="Q185" s="189"/>
      <c r="R185" s="188"/>
      <c r="S185" s="190"/>
      <c r="T185" s="190"/>
    </row>
    <row r="186" spans="1:20">
      <c r="A186" s="147"/>
      <c r="B186" s="135"/>
      <c r="C186" s="161"/>
      <c r="D186" s="162"/>
      <c r="E186" s="162"/>
      <c r="F186" s="163"/>
      <c r="G186" s="214"/>
      <c r="H186" s="165"/>
      <c r="I186" s="163"/>
      <c r="J186" s="163"/>
      <c r="K186" s="164"/>
      <c r="L186" s="194"/>
      <c r="M186" s="194"/>
      <c r="N186" s="183"/>
      <c r="O186" s="183"/>
      <c r="P186" s="184"/>
      <c r="Q186" s="184"/>
      <c r="R186" s="183"/>
      <c r="S186" s="185"/>
      <c r="T186" s="185"/>
    </row>
    <row r="187" spans="1:20">
      <c r="A187" s="147"/>
      <c r="B187" s="135"/>
      <c r="C187" s="161"/>
      <c r="D187" s="162"/>
      <c r="E187" s="162"/>
      <c r="F187" s="163"/>
      <c r="G187" s="214"/>
      <c r="H187" s="165"/>
      <c r="I187" s="163"/>
      <c r="J187" s="163"/>
      <c r="K187" s="164"/>
      <c r="L187" s="194"/>
      <c r="M187" s="194"/>
      <c r="N187" s="183"/>
      <c r="O187" s="183"/>
      <c r="P187" s="184"/>
      <c r="Q187" s="184"/>
      <c r="R187" s="183"/>
      <c r="S187" s="185"/>
      <c r="T187" s="185"/>
    </row>
    <row r="188" spans="1:20">
      <c r="A188" s="147"/>
      <c r="B188" s="151"/>
      <c r="C188" s="166"/>
      <c r="D188" s="167"/>
      <c r="E188" s="167"/>
      <c r="F188" s="168"/>
      <c r="G188" s="215"/>
      <c r="H188" s="170"/>
      <c r="I188" s="168"/>
      <c r="J188" s="168"/>
      <c r="K188" s="169"/>
      <c r="L188" s="186"/>
      <c r="M188" s="187"/>
      <c r="N188" s="188"/>
      <c r="O188" s="188"/>
      <c r="P188" s="189"/>
      <c r="Q188" s="189"/>
      <c r="R188" s="188"/>
      <c r="S188" s="190"/>
      <c r="T188" s="190"/>
    </row>
    <row r="189" spans="1:20">
      <c r="A189" s="147"/>
      <c r="B189" s="135"/>
      <c r="C189" s="161"/>
      <c r="D189" s="162"/>
      <c r="E189" s="162"/>
      <c r="F189" s="163"/>
      <c r="G189" s="214"/>
      <c r="H189" s="165"/>
      <c r="I189" s="163"/>
      <c r="J189" s="163"/>
      <c r="K189" s="164"/>
      <c r="L189" s="194"/>
      <c r="M189" s="194"/>
      <c r="N189" s="183"/>
      <c r="O189" s="183"/>
      <c r="P189" s="184"/>
      <c r="Q189" s="184"/>
      <c r="R189" s="183"/>
      <c r="S189" s="185"/>
      <c r="T189" s="185"/>
    </row>
    <row r="190" spans="1:20">
      <c r="A190" s="147"/>
      <c r="B190" s="135"/>
      <c r="C190" s="161"/>
      <c r="D190" s="162"/>
      <c r="E190" s="162"/>
      <c r="F190" s="163"/>
      <c r="G190" s="214"/>
      <c r="H190" s="165"/>
      <c r="I190" s="163"/>
      <c r="J190" s="163"/>
      <c r="K190" s="164"/>
      <c r="L190" s="194"/>
      <c r="M190" s="194"/>
      <c r="N190" s="183"/>
      <c r="O190" s="183"/>
      <c r="P190" s="184"/>
      <c r="Q190" s="184"/>
      <c r="R190" s="183"/>
      <c r="S190" s="185"/>
      <c r="T190" s="185"/>
    </row>
    <row r="191" spans="1:20">
      <c r="A191" s="147"/>
      <c r="B191" s="151"/>
      <c r="C191" s="166"/>
      <c r="D191" s="167"/>
      <c r="E191" s="167"/>
      <c r="F191" s="168"/>
      <c r="G191" s="215"/>
      <c r="H191" s="170"/>
      <c r="I191" s="168"/>
      <c r="J191" s="168"/>
      <c r="K191" s="169"/>
      <c r="L191" s="186"/>
      <c r="M191" s="187"/>
      <c r="N191" s="188"/>
      <c r="O191" s="188"/>
      <c r="P191" s="189"/>
      <c r="Q191" s="189"/>
      <c r="R191" s="188"/>
      <c r="S191" s="190"/>
      <c r="T191" s="190"/>
    </row>
    <row r="192" spans="1:20">
      <c r="A192" s="147"/>
      <c r="B192" s="135"/>
      <c r="C192" s="161"/>
      <c r="D192" s="162"/>
      <c r="E192" s="162"/>
      <c r="F192" s="163"/>
      <c r="G192" s="214"/>
      <c r="H192" s="165"/>
      <c r="I192" s="163"/>
      <c r="J192" s="163"/>
      <c r="K192" s="164"/>
      <c r="L192" s="194"/>
      <c r="M192" s="194"/>
      <c r="N192" s="183"/>
      <c r="O192" s="183"/>
      <c r="P192" s="184"/>
      <c r="Q192" s="184"/>
      <c r="R192" s="183"/>
      <c r="S192" s="185"/>
      <c r="T192" s="185"/>
    </row>
    <row r="193" spans="1:20">
      <c r="A193" s="147"/>
      <c r="B193" s="135"/>
      <c r="C193" s="161"/>
      <c r="D193" s="162"/>
      <c r="E193" s="162"/>
      <c r="F193" s="163"/>
      <c r="G193" s="214"/>
      <c r="H193" s="165"/>
      <c r="I193" s="163"/>
      <c r="J193" s="163"/>
      <c r="K193" s="164"/>
      <c r="L193" s="194"/>
      <c r="M193" s="194"/>
      <c r="N193" s="183"/>
      <c r="O193" s="183"/>
      <c r="P193" s="184"/>
      <c r="Q193" s="184"/>
      <c r="R193" s="183"/>
      <c r="S193" s="185"/>
      <c r="T193" s="185"/>
    </row>
    <row r="194" spans="1:20">
      <c r="A194" s="149"/>
      <c r="B194" s="151"/>
      <c r="C194" s="166"/>
      <c r="D194" s="167"/>
      <c r="E194" s="167"/>
      <c r="F194" s="168"/>
      <c r="G194" s="215"/>
      <c r="H194" s="170"/>
      <c r="I194" s="168"/>
      <c r="J194" s="168"/>
      <c r="K194" s="169"/>
      <c r="L194" s="194"/>
      <c r="M194" s="183"/>
      <c r="N194" s="183"/>
      <c r="O194" s="183"/>
      <c r="P194" s="184"/>
      <c r="Q194" s="184"/>
      <c r="R194" s="183"/>
      <c r="S194" s="185"/>
      <c r="T194" s="185"/>
    </row>
    <row r="195" spans="1:20">
      <c r="A195" s="146"/>
      <c r="B195" s="150"/>
      <c r="C195" s="156"/>
      <c r="D195" s="157"/>
      <c r="E195" s="157"/>
      <c r="F195" s="158"/>
      <c r="G195" s="214"/>
      <c r="H195" s="160"/>
      <c r="I195" s="158"/>
      <c r="J195" s="163"/>
      <c r="K195" s="159"/>
      <c r="L195" s="614"/>
      <c r="M195" s="615"/>
      <c r="N195" s="205"/>
      <c r="O195" s="205"/>
      <c r="P195" s="206"/>
      <c r="Q195" s="206"/>
      <c r="R195" s="205"/>
      <c r="S195" s="207"/>
      <c r="T195" s="207"/>
    </row>
    <row r="196" spans="1:20">
      <c r="A196" s="147"/>
      <c r="B196" s="135"/>
      <c r="C196" s="161"/>
      <c r="D196" s="162"/>
      <c r="E196" s="162"/>
      <c r="F196" s="163"/>
      <c r="G196" s="214"/>
      <c r="H196" s="165"/>
      <c r="I196" s="163"/>
      <c r="J196" s="163"/>
      <c r="K196" s="164"/>
      <c r="L196" s="616"/>
      <c r="M196" s="617"/>
      <c r="N196" s="208"/>
      <c r="O196" s="208"/>
      <c r="P196" s="209"/>
      <c r="Q196" s="209"/>
      <c r="R196" s="208"/>
      <c r="S196" s="210"/>
      <c r="T196" s="210"/>
    </row>
    <row r="197" spans="1:20">
      <c r="A197" s="147"/>
      <c r="B197" s="135"/>
      <c r="C197" s="161"/>
      <c r="D197" s="162"/>
      <c r="E197" s="162"/>
      <c r="F197" s="163"/>
      <c r="G197" s="214"/>
      <c r="H197" s="165"/>
      <c r="I197" s="163"/>
      <c r="J197" s="163"/>
      <c r="K197" s="164"/>
      <c r="L197" s="616"/>
      <c r="M197" s="617"/>
      <c r="N197" s="208"/>
      <c r="O197" s="208"/>
      <c r="P197" s="209"/>
      <c r="Q197" s="209"/>
      <c r="R197" s="208"/>
      <c r="S197" s="210"/>
      <c r="T197" s="210"/>
    </row>
    <row r="198" spans="1:20">
      <c r="A198" s="147"/>
      <c r="B198" s="135"/>
      <c r="C198" s="161"/>
      <c r="D198" s="162"/>
      <c r="E198" s="162"/>
      <c r="F198" s="163"/>
      <c r="G198" s="214"/>
      <c r="H198" s="165"/>
      <c r="I198" s="163"/>
      <c r="J198" s="163"/>
      <c r="K198" s="164"/>
      <c r="L198" s="616"/>
      <c r="M198" s="617"/>
      <c r="N198" s="208"/>
      <c r="O198" s="208"/>
      <c r="P198" s="209"/>
      <c r="Q198" s="209"/>
      <c r="R198" s="208"/>
      <c r="S198" s="210"/>
      <c r="T198" s="210"/>
    </row>
    <row r="199" spans="1:20">
      <c r="A199" s="147"/>
      <c r="B199" s="135"/>
      <c r="C199" s="161"/>
      <c r="D199" s="162"/>
      <c r="E199" s="162"/>
      <c r="F199" s="163"/>
      <c r="G199" s="214"/>
      <c r="H199" s="165"/>
      <c r="I199" s="163"/>
      <c r="J199" s="163"/>
      <c r="K199" s="164"/>
      <c r="L199" s="616"/>
      <c r="M199" s="617"/>
      <c r="N199" s="208"/>
      <c r="O199" s="208"/>
      <c r="P199" s="209"/>
      <c r="Q199" s="209"/>
      <c r="R199" s="208"/>
      <c r="S199" s="210"/>
      <c r="T199" s="210"/>
    </row>
    <row r="200" spans="1:20">
      <c r="A200" s="147"/>
      <c r="B200" s="151"/>
      <c r="C200" s="166"/>
      <c r="D200" s="167"/>
      <c r="E200" s="167"/>
      <c r="F200" s="168"/>
      <c r="G200" s="215"/>
      <c r="H200" s="170"/>
      <c r="I200" s="168"/>
      <c r="J200" s="168"/>
      <c r="K200" s="169"/>
      <c r="L200" s="618"/>
      <c r="M200" s="619"/>
      <c r="N200" s="211"/>
      <c r="O200" s="211"/>
      <c r="P200" s="212"/>
      <c r="Q200" s="212"/>
      <c r="R200" s="211"/>
      <c r="S200" s="213"/>
      <c r="T200" s="213"/>
    </row>
    <row r="201" spans="1:20">
      <c r="A201" s="147"/>
      <c r="B201" s="135"/>
      <c r="C201" s="161"/>
      <c r="D201" s="162"/>
      <c r="E201" s="162"/>
      <c r="F201" s="163"/>
      <c r="G201" s="214"/>
      <c r="H201" s="165"/>
      <c r="I201" s="163"/>
      <c r="J201" s="163"/>
      <c r="K201" s="164"/>
      <c r="L201" s="623"/>
      <c r="M201" s="230"/>
      <c r="N201" s="230"/>
      <c r="O201" s="230"/>
      <c r="P201" s="231"/>
      <c r="Q201" s="230"/>
      <c r="R201" s="230"/>
      <c r="S201" s="230"/>
      <c r="T201" s="231"/>
    </row>
    <row r="202" spans="1:20">
      <c r="A202" s="147"/>
      <c r="B202" s="135"/>
      <c r="C202" s="161"/>
      <c r="D202" s="162"/>
      <c r="E202" s="162"/>
      <c r="F202" s="163"/>
      <c r="G202" s="214"/>
      <c r="H202" s="165"/>
      <c r="I202" s="163"/>
      <c r="J202" s="163"/>
      <c r="K202" s="164"/>
      <c r="L202" s="624"/>
      <c r="M202" s="625"/>
      <c r="N202" s="625"/>
      <c r="O202" s="625"/>
      <c r="P202" s="626"/>
      <c r="Q202" s="625"/>
      <c r="R202" s="625"/>
      <c r="S202" s="625"/>
      <c r="T202" s="626"/>
    </row>
    <row r="203" spans="1:20">
      <c r="A203" s="147"/>
      <c r="B203" s="135"/>
      <c r="C203" s="161"/>
      <c r="D203" s="162"/>
      <c r="E203" s="162"/>
      <c r="F203" s="163"/>
      <c r="G203" s="214"/>
      <c r="H203" s="165"/>
      <c r="I203" s="163"/>
      <c r="J203" s="163"/>
      <c r="K203" s="164"/>
      <c r="L203" s="616"/>
      <c r="M203" s="617"/>
      <c r="N203" s="617"/>
      <c r="O203" s="621"/>
      <c r="P203" s="616"/>
      <c r="Q203" s="616"/>
      <c r="R203" s="617"/>
      <c r="S203" s="621"/>
      <c r="T203" s="622"/>
    </row>
    <row r="204" spans="1:20">
      <c r="A204" s="147"/>
      <c r="B204" s="135"/>
      <c r="C204" s="161"/>
      <c r="D204" s="162"/>
      <c r="E204" s="162"/>
      <c r="F204" s="163"/>
      <c r="G204" s="214"/>
      <c r="H204" s="165"/>
      <c r="I204" s="163"/>
      <c r="J204" s="163"/>
      <c r="K204" s="164"/>
      <c r="L204" s="616"/>
      <c r="M204" s="617"/>
      <c r="N204" s="208"/>
      <c r="O204" s="208"/>
      <c r="P204" s="209"/>
      <c r="Q204" s="209"/>
      <c r="R204" s="208"/>
      <c r="S204" s="210"/>
      <c r="T204" s="210"/>
    </row>
    <row r="205" spans="1:20">
      <c r="A205" s="147"/>
      <c r="B205" s="135"/>
      <c r="C205" s="161"/>
      <c r="D205" s="162"/>
      <c r="E205" s="162"/>
      <c r="F205" s="163"/>
      <c r="G205" s="214"/>
      <c r="H205" s="165"/>
      <c r="I205" s="163"/>
      <c r="J205" s="163"/>
      <c r="K205" s="164"/>
      <c r="L205" s="616"/>
      <c r="M205" s="617"/>
      <c r="N205" s="208"/>
      <c r="O205" s="208"/>
      <c r="P205" s="209"/>
      <c r="Q205" s="209"/>
      <c r="R205" s="208"/>
      <c r="S205" s="210"/>
      <c r="T205" s="210"/>
    </row>
    <row r="206" spans="1:20">
      <c r="A206" s="147"/>
      <c r="B206" s="135"/>
      <c r="C206" s="161"/>
      <c r="D206" s="162"/>
      <c r="E206" s="162"/>
      <c r="F206" s="163"/>
      <c r="G206" s="214"/>
      <c r="H206" s="165"/>
      <c r="I206" s="163"/>
      <c r="J206" s="163"/>
      <c r="K206" s="164"/>
      <c r="L206" s="616"/>
      <c r="M206" s="617"/>
      <c r="N206" s="208"/>
      <c r="O206" s="208"/>
      <c r="P206" s="209"/>
      <c r="Q206" s="209"/>
      <c r="R206" s="208"/>
      <c r="S206" s="210"/>
      <c r="T206" s="210"/>
    </row>
    <row r="207" spans="1:20">
      <c r="A207" s="147"/>
      <c r="B207" s="135"/>
      <c r="C207" s="161"/>
      <c r="D207" s="162"/>
      <c r="E207" s="162"/>
      <c r="F207" s="163"/>
      <c r="G207" s="214"/>
      <c r="H207" s="165"/>
      <c r="I207" s="163"/>
      <c r="J207" s="163"/>
      <c r="K207" s="164"/>
      <c r="L207" s="616"/>
      <c r="M207" s="617"/>
      <c r="N207" s="208"/>
      <c r="O207" s="208"/>
      <c r="P207" s="209"/>
      <c r="Q207" s="209"/>
      <c r="R207" s="208"/>
      <c r="S207" s="210"/>
      <c r="T207" s="210"/>
    </row>
    <row r="208" spans="1:20">
      <c r="A208" s="147"/>
      <c r="B208" s="151"/>
      <c r="C208" s="166"/>
      <c r="D208" s="167"/>
      <c r="E208" s="167"/>
      <c r="F208" s="168"/>
      <c r="G208" s="215"/>
      <c r="H208" s="170"/>
      <c r="I208" s="168"/>
      <c r="J208" s="168"/>
      <c r="K208" s="169"/>
      <c r="L208" s="618"/>
      <c r="M208" s="610"/>
      <c r="N208" s="611"/>
      <c r="O208" s="611"/>
      <c r="P208" s="612"/>
      <c r="Q208" s="612"/>
      <c r="R208" s="611"/>
      <c r="S208" s="613"/>
      <c r="T208" s="613"/>
    </row>
    <row r="209" spans="1:20">
      <c r="A209" s="147"/>
      <c r="B209" s="135"/>
      <c r="C209" s="161"/>
      <c r="D209" s="162"/>
      <c r="E209" s="162"/>
      <c r="F209" s="163"/>
      <c r="G209" s="214"/>
      <c r="H209" s="165"/>
      <c r="I209" s="163"/>
      <c r="J209" s="163"/>
      <c r="K209" s="164"/>
      <c r="L209" s="194"/>
      <c r="M209" s="194"/>
      <c r="N209" s="183"/>
      <c r="O209" s="183"/>
      <c r="P209" s="184"/>
      <c r="Q209" s="184"/>
      <c r="R209" s="183"/>
      <c r="S209" s="185"/>
      <c r="T209" s="185"/>
    </row>
    <row r="210" spans="1:20">
      <c r="A210" s="147"/>
      <c r="B210" s="135"/>
      <c r="C210" s="161"/>
      <c r="D210" s="162"/>
      <c r="E210" s="162"/>
      <c r="F210" s="163"/>
      <c r="G210" s="214"/>
      <c r="H210" s="165"/>
      <c r="I210" s="163"/>
      <c r="J210" s="163"/>
      <c r="K210" s="164"/>
      <c r="L210" s="194"/>
      <c r="M210" s="194"/>
      <c r="N210" s="183"/>
      <c r="O210" s="183"/>
      <c r="P210" s="184"/>
      <c r="Q210" s="184"/>
      <c r="R210" s="183"/>
      <c r="S210" s="185"/>
      <c r="T210" s="185"/>
    </row>
    <row r="211" spans="1:20">
      <c r="A211" s="147"/>
      <c r="B211" s="151"/>
      <c r="C211" s="166"/>
      <c r="D211" s="167"/>
      <c r="E211" s="167"/>
      <c r="F211" s="168"/>
      <c r="G211" s="215"/>
      <c r="H211" s="170"/>
      <c r="I211" s="168"/>
      <c r="J211" s="168"/>
      <c r="K211" s="169"/>
      <c r="L211" s="186"/>
      <c r="M211" s="187"/>
      <c r="N211" s="188"/>
      <c r="O211" s="188"/>
      <c r="P211" s="189"/>
      <c r="Q211" s="189"/>
      <c r="R211" s="188"/>
      <c r="S211" s="190"/>
      <c r="T211" s="190"/>
    </row>
    <row r="212" spans="1:20">
      <c r="A212" s="147"/>
      <c r="B212" s="135"/>
      <c r="C212" s="161"/>
      <c r="D212" s="162"/>
      <c r="E212" s="162"/>
      <c r="F212" s="163"/>
      <c r="G212" s="214"/>
      <c r="H212" s="165"/>
      <c r="I212" s="163"/>
      <c r="J212" s="163"/>
      <c r="K212" s="164"/>
      <c r="L212" s="194"/>
      <c r="M212" s="194"/>
      <c r="N212" s="183"/>
      <c r="O212" s="183"/>
      <c r="P212" s="184"/>
      <c r="Q212" s="184"/>
      <c r="R212" s="183"/>
      <c r="S212" s="185"/>
      <c r="T212" s="185"/>
    </row>
    <row r="213" spans="1:20">
      <c r="A213" s="147"/>
      <c r="B213" s="135"/>
      <c r="C213" s="161"/>
      <c r="D213" s="162"/>
      <c r="E213" s="162"/>
      <c r="F213" s="163"/>
      <c r="G213" s="214"/>
      <c r="H213" s="165"/>
      <c r="I213" s="163"/>
      <c r="J213" s="163"/>
      <c r="K213" s="164"/>
      <c r="L213" s="194"/>
      <c r="M213" s="194"/>
      <c r="N213" s="183"/>
      <c r="O213" s="183"/>
      <c r="P213" s="184"/>
      <c r="Q213" s="184"/>
      <c r="R213" s="183"/>
      <c r="S213" s="185"/>
      <c r="T213" s="185"/>
    </row>
    <row r="214" spans="1:20">
      <c r="A214" s="147"/>
      <c r="B214" s="151"/>
      <c r="C214" s="166"/>
      <c r="D214" s="167"/>
      <c r="E214" s="167"/>
      <c r="F214" s="168"/>
      <c r="G214" s="215"/>
      <c r="H214" s="170"/>
      <c r="I214" s="168"/>
      <c r="J214" s="168"/>
      <c r="K214" s="169"/>
      <c r="L214" s="186"/>
      <c r="M214" s="187"/>
      <c r="N214" s="188"/>
      <c r="O214" s="188"/>
      <c r="P214" s="189"/>
      <c r="Q214" s="189"/>
      <c r="R214" s="188"/>
      <c r="S214" s="190"/>
      <c r="T214" s="190"/>
    </row>
    <row r="215" spans="1:20">
      <c r="A215" s="147"/>
      <c r="B215" s="135"/>
      <c r="C215" s="161"/>
      <c r="D215" s="162"/>
      <c r="E215" s="162"/>
      <c r="F215" s="163"/>
      <c r="G215" s="214"/>
      <c r="H215" s="165"/>
      <c r="I215" s="163"/>
      <c r="J215" s="163"/>
      <c r="K215" s="164"/>
      <c r="L215" s="194"/>
      <c r="M215" s="194"/>
      <c r="N215" s="183"/>
      <c r="O215" s="183"/>
      <c r="P215" s="184"/>
      <c r="Q215" s="184"/>
      <c r="R215" s="183"/>
      <c r="S215" s="185"/>
      <c r="T215" s="185"/>
    </row>
    <row r="216" spans="1:20">
      <c r="A216" s="147"/>
      <c r="B216" s="135"/>
      <c r="C216" s="161"/>
      <c r="D216" s="162"/>
      <c r="E216" s="162"/>
      <c r="F216" s="163"/>
      <c r="G216" s="214"/>
      <c r="H216" s="165"/>
      <c r="I216" s="163"/>
      <c r="J216" s="163"/>
      <c r="K216" s="164"/>
      <c r="L216" s="194"/>
      <c r="M216" s="194"/>
      <c r="N216" s="183"/>
      <c r="O216" s="183"/>
      <c r="P216" s="184"/>
      <c r="Q216" s="184"/>
      <c r="R216" s="183"/>
      <c r="S216" s="185"/>
      <c r="T216" s="185"/>
    </row>
    <row r="217" spans="1:20">
      <c r="A217" s="147"/>
      <c r="B217" s="151"/>
      <c r="C217" s="166"/>
      <c r="D217" s="167"/>
      <c r="E217" s="167"/>
      <c r="F217" s="168"/>
      <c r="G217" s="215"/>
      <c r="H217" s="170"/>
      <c r="I217" s="168"/>
      <c r="J217" s="168"/>
      <c r="K217" s="169"/>
      <c r="L217" s="186"/>
      <c r="M217" s="187"/>
      <c r="N217" s="188"/>
      <c r="O217" s="188"/>
      <c r="P217" s="189"/>
      <c r="Q217" s="189"/>
      <c r="R217" s="188"/>
      <c r="S217" s="190"/>
      <c r="T217" s="190"/>
    </row>
    <row r="218" spans="1:20">
      <c r="A218" s="147"/>
      <c r="B218" s="135"/>
      <c r="C218" s="161"/>
      <c r="D218" s="162"/>
      <c r="E218" s="162"/>
      <c r="F218" s="163"/>
      <c r="G218" s="214"/>
      <c r="H218" s="165"/>
      <c r="I218" s="163"/>
      <c r="J218" s="163"/>
      <c r="K218" s="164"/>
      <c r="L218" s="194"/>
      <c r="M218" s="194"/>
      <c r="N218" s="183"/>
      <c r="O218" s="183"/>
      <c r="P218" s="184"/>
      <c r="Q218" s="184"/>
      <c r="R218" s="183"/>
      <c r="S218" s="185"/>
      <c r="T218" s="185"/>
    </row>
    <row r="219" spans="1:20">
      <c r="A219" s="147"/>
      <c r="B219" s="135"/>
      <c r="C219" s="161"/>
      <c r="D219" s="162"/>
      <c r="E219" s="162"/>
      <c r="F219" s="163"/>
      <c r="G219" s="214"/>
      <c r="H219" s="165"/>
      <c r="I219" s="163"/>
      <c r="J219" s="163"/>
      <c r="K219" s="164"/>
      <c r="L219" s="194"/>
      <c r="M219" s="194"/>
      <c r="N219" s="183"/>
      <c r="O219" s="183"/>
      <c r="P219" s="184"/>
      <c r="Q219" s="184"/>
      <c r="R219" s="183"/>
      <c r="S219" s="185"/>
      <c r="T219" s="185"/>
    </row>
    <row r="220" spans="1:20">
      <c r="A220" s="147"/>
      <c r="B220" s="151"/>
      <c r="C220" s="166"/>
      <c r="D220" s="167"/>
      <c r="E220" s="167"/>
      <c r="F220" s="168"/>
      <c r="G220" s="215"/>
      <c r="H220" s="170"/>
      <c r="I220" s="168"/>
      <c r="J220" s="168"/>
      <c r="K220" s="169"/>
      <c r="L220" s="186"/>
      <c r="M220" s="187"/>
      <c r="N220" s="188"/>
      <c r="O220" s="188"/>
      <c r="P220" s="189"/>
      <c r="Q220" s="189"/>
      <c r="R220" s="188"/>
      <c r="S220" s="190"/>
      <c r="T220" s="190"/>
    </row>
    <row r="221" spans="1:20">
      <c r="A221" s="147"/>
      <c r="B221" s="135"/>
      <c r="C221" s="161"/>
      <c r="D221" s="162"/>
      <c r="E221" s="162"/>
      <c r="F221" s="163"/>
      <c r="G221" s="214"/>
      <c r="H221" s="165"/>
      <c r="I221" s="163"/>
      <c r="J221" s="163"/>
      <c r="K221" s="164"/>
      <c r="L221" s="194"/>
      <c r="M221" s="194"/>
      <c r="N221" s="183"/>
      <c r="O221" s="183"/>
      <c r="P221" s="184"/>
      <c r="Q221" s="184"/>
      <c r="R221" s="183"/>
      <c r="S221" s="185"/>
      <c r="T221" s="185"/>
    </row>
    <row r="222" spans="1:20">
      <c r="A222" s="147"/>
      <c r="B222" s="135"/>
      <c r="C222" s="161"/>
      <c r="D222" s="162"/>
      <c r="E222" s="162"/>
      <c r="F222" s="163"/>
      <c r="G222" s="214"/>
      <c r="H222" s="165"/>
      <c r="I222" s="163"/>
      <c r="J222" s="163"/>
      <c r="K222" s="164"/>
      <c r="L222" s="194"/>
      <c r="M222" s="194"/>
      <c r="N222" s="183"/>
      <c r="O222" s="183"/>
      <c r="P222" s="184"/>
      <c r="Q222" s="184"/>
      <c r="R222" s="183"/>
      <c r="S222" s="185"/>
      <c r="T222" s="185"/>
    </row>
    <row r="223" spans="1:20">
      <c r="A223" s="147"/>
      <c r="B223" s="151"/>
      <c r="C223" s="166"/>
      <c r="D223" s="167"/>
      <c r="E223" s="167"/>
      <c r="F223" s="168"/>
      <c r="G223" s="215"/>
      <c r="H223" s="170"/>
      <c r="I223" s="168"/>
      <c r="J223" s="168"/>
      <c r="K223" s="169"/>
      <c r="L223" s="186"/>
      <c r="M223" s="187"/>
      <c r="N223" s="188"/>
      <c r="O223" s="188"/>
      <c r="P223" s="189"/>
      <c r="Q223" s="189"/>
      <c r="R223" s="188"/>
      <c r="S223" s="190"/>
      <c r="T223" s="190"/>
    </row>
    <row r="224" spans="1:20">
      <c r="A224" s="147"/>
      <c r="B224" s="135"/>
      <c r="C224" s="161"/>
      <c r="D224" s="162"/>
      <c r="E224" s="162"/>
      <c r="F224" s="163"/>
      <c r="G224" s="214"/>
      <c r="H224" s="165"/>
      <c r="I224" s="163"/>
      <c r="J224" s="163"/>
      <c r="K224" s="164"/>
      <c r="L224" s="194"/>
      <c r="M224" s="194"/>
      <c r="N224" s="183"/>
      <c r="O224" s="183"/>
      <c r="P224" s="184"/>
      <c r="Q224" s="184"/>
      <c r="R224" s="183"/>
      <c r="S224" s="185"/>
      <c r="T224" s="185"/>
    </row>
    <row r="225" spans="1:20">
      <c r="A225" s="147"/>
      <c r="B225" s="135"/>
      <c r="C225" s="161"/>
      <c r="D225" s="162"/>
      <c r="E225" s="162"/>
      <c r="F225" s="163"/>
      <c r="G225" s="214"/>
      <c r="H225" s="165"/>
      <c r="I225" s="163"/>
      <c r="J225" s="163"/>
      <c r="K225" s="164"/>
      <c r="L225" s="194"/>
      <c r="M225" s="194"/>
      <c r="N225" s="183"/>
      <c r="O225" s="183"/>
      <c r="P225" s="184"/>
      <c r="Q225" s="184"/>
      <c r="R225" s="183"/>
      <c r="S225" s="185"/>
      <c r="T225" s="185"/>
    </row>
    <row r="226" spans="1:20">
      <c r="A226" s="147"/>
      <c r="B226" s="151"/>
      <c r="C226" s="166"/>
      <c r="D226" s="167"/>
      <c r="E226" s="167"/>
      <c r="F226" s="168"/>
      <c r="G226" s="215"/>
      <c r="H226" s="170"/>
      <c r="I226" s="168"/>
      <c r="J226" s="168"/>
      <c r="K226" s="169"/>
      <c r="L226" s="186"/>
      <c r="M226" s="187"/>
      <c r="N226" s="188"/>
      <c r="O226" s="188"/>
      <c r="P226" s="189"/>
      <c r="Q226" s="189"/>
      <c r="R226" s="188"/>
      <c r="S226" s="190"/>
      <c r="T226" s="190"/>
    </row>
    <row r="227" spans="1:20">
      <c r="A227" s="147"/>
      <c r="B227" s="135"/>
      <c r="C227" s="161"/>
      <c r="D227" s="162"/>
      <c r="E227" s="162"/>
      <c r="F227" s="163"/>
      <c r="G227" s="214"/>
      <c r="H227" s="165"/>
      <c r="I227" s="163"/>
      <c r="J227" s="163"/>
      <c r="K227" s="164"/>
      <c r="L227" s="194"/>
      <c r="M227" s="194"/>
      <c r="N227" s="183"/>
      <c r="O227" s="183"/>
      <c r="P227" s="184"/>
      <c r="Q227" s="184"/>
      <c r="R227" s="183"/>
      <c r="S227" s="185"/>
      <c r="T227" s="185"/>
    </row>
    <row r="228" spans="1:20">
      <c r="A228" s="147"/>
      <c r="B228" s="135"/>
      <c r="C228" s="161"/>
      <c r="D228" s="162"/>
      <c r="E228" s="162"/>
      <c r="F228" s="163"/>
      <c r="G228" s="214"/>
      <c r="H228" s="165"/>
      <c r="I228" s="163"/>
      <c r="J228" s="163"/>
      <c r="K228" s="164"/>
      <c r="L228" s="194"/>
      <c r="M228" s="194"/>
      <c r="N228" s="183"/>
      <c r="O228" s="183"/>
      <c r="P228" s="184"/>
      <c r="Q228" s="184"/>
      <c r="R228" s="183"/>
      <c r="S228" s="185"/>
      <c r="T228" s="185"/>
    </row>
    <row r="229" spans="1:20">
      <c r="A229" s="147"/>
      <c r="B229" s="151"/>
      <c r="C229" s="166"/>
      <c r="D229" s="167"/>
      <c r="E229" s="167"/>
      <c r="F229" s="168"/>
      <c r="G229" s="215"/>
      <c r="H229" s="170"/>
      <c r="I229" s="168"/>
      <c r="J229" s="168"/>
      <c r="K229" s="169"/>
      <c r="L229" s="186"/>
      <c r="M229" s="187"/>
      <c r="N229" s="188"/>
      <c r="O229" s="188"/>
      <c r="P229" s="189"/>
      <c r="Q229" s="189"/>
      <c r="R229" s="188"/>
      <c r="S229" s="190"/>
      <c r="T229" s="190"/>
    </row>
    <row r="230" spans="1:20">
      <c r="A230" s="147"/>
      <c r="B230" s="135"/>
      <c r="C230" s="161"/>
      <c r="D230" s="162"/>
      <c r="E230" s="162"/>
      <c r="F230" s="163"/>
      <c r="G230" s="214"/>
      <c r="H230" s="165"/>
      <c r="I230" s="163"/>
      <c r="J230" s="163"/>
      <c r="K230" s="164"/>
      <c r="L230" s="194"/>
      <c r="M230" s="194"/>
      <c r="N230" s="183"/>
      <c r="O230" s="183"/>
      <c r="P230" s="184"/>
      <c r="Q230" s="184"/>
      <c r="R230" s="183"/>
      <c r="S230" s="185"/>
      <c r="T230" s="185"/>
    </row>
    <row r="231" spans="1:20">
      <c r="A231" s="147"/>
      <c r="B231" s="135"/>
      <c r="C231" s="161"/>
      <c r="D231" s="162"/>
      <c r="E231" s="162"/>
      <c r="F231" s="163"/>
      <c r="G231" s="214"/>
      <c r="H231" s="165"/>
      <c r="I231" s="163"/>
      <c r="J231" s="163"/>
      <c r="K231" s="164"/>
      <c r="L231" s="194"/>
      <c r="M231" s="194"/>
      <c r="N231" s="183"/>
      <c r="O231" s="183"/>
      <c r="P231" s="184"/>
      <c r="Q231" s="184"/>
      <c r="R231" s="183"/>
      <c r="S231" s="185"/>
      <c r="T231" s="185"/>
    </row>
    <row r="232" spans="1:20">
      <c r="A232" s="149"/>
      <c r="B232" s="151"/>
      <c r="C232" s="166"/>
      <c r="D232" s="167"/>
      <c r="E232" s="167"/>
      <c r="F232" s="168"/>
      <c r="G232" s="215"/>
      <c r="H232" s="170"/>
      <c r="I232" s="168"/>
      <c r="J232" s="168"/>
      <c r="K232" s="169"/>
      <c r="L232" s="194"/>
      <c r="M232" s="183"/>
      <c r="N232" s="183"/>
      <c r="O232" s="183"/>
      <c r="P232" s="184"/>
      <c r="Q232" s="184"/>
      <c r="R232" s="183"/>
      <c r="S232" s="185"/>
      <c r="T232" s="185"/>
    </row>
    <row r="233" spans="1:20">
      <c r="A233" s="146"/>
      <c r="B233" s="150"/>
      <c r="C233" s="156"/>
      <c r="D233" s="157"/>
      <c r="E233" s="157"/>
      <c r="F233" s="158"/>
      <c r="G233" s="214"/>
      <c r="H233" s="160"/>
      <c r="I233" s="158"/>
      <c r="J233" s="163"/>
      <c r="K233" s="159"/>
      <c r="L233" s="614"/>
      <c r="M233" s="615"/>
      <c r="N233" s="205"/>
      <c r="O233" s="205"/>
      <c r="P233" s="206"/>
      <c r="Q233" s="206"/>
      <c r="R233" s="205"/>
      <c r="S233" s="207"/>
      <c r="T233" s="207"/>
    </row>
    <row r="234" spans="1:20">
      <c r="A234" s="147"/>
      <c r="B234" s="135"/>
      <c r="C234" s="161"/>
      <c r="D234" s="162"/>
      <c r="E234" s="162"/>
      <c r="F234" s="163"/>
      <c r="G234" s="214"/>
      <c r="H234" s="165"/>
      <c r="I234" s="163"/>
      <c r="J234" s="163"/>
      <c r="K234" s="164"/>
      <c r="L234" s="616"/>
      <c r="M234" s="617"/>
      <c r="N234" s="208"/>
      <c r="O234" s="208"/>
      <c r="P234" s="209"/>
      <c r="Q234" s="209"/>
      <c r="R234" s="208"/>
      <c r="S234" s="210"/>
      <c r="T234" s="210"/>
    </row>
    <row r="235" spans="1:20">
      <c r="A235" s="147"/>
      <c r="B235" s="135"/>
      <c r="C235" s="161"/>
      <c r="D235" s="162"/>
      <c r="E235" s="162"/>
      <c r="F235" s="163"/>
      <c r="G235" s="214"/>
      <c r="H235" s="165"/>
      <c r="I235" s="163"/>
      <c r="J235" s="163"/>
      <c r="K235" s="164"/>
      <c r="L235" s="616"/>
      <c r="M235" s="617"/>
      <c r="N235" s="208"/>
      <c r="O235" s="208"/>
      <c r="P235" s="209"/>
      <c r="Q235" s="209"/>
      <c r="R235" s="208"/>
      <c r="S235" s="210"/>
      <c r="T235" s="210"/>
    </row>
    <row r="236" spans="1:20">
      <c r="A236" s="147"/>
      <c r="B236" s="135"/>
      <c r="C236" s="161"/>
      <c r="D236" s="162"/>
      <c r="E236" s="162"/>
      <c r="F236" s="163"/>
      <c r="G236" s="214"/>
      <c r="H236" s="165"/>
      <c r="I236" s="163"/>
      <c r="J236" s="163"/>
      <c r="K236" s="164"/>
      <c r="L236" s="616"/>
      <c r="M236" s="617"/>
      <c r="N236" s="208"/>
      <c r="O236" s="208"/>
      <c r="P236" s="209"/>
      <c r="Q236" s="209"/>
      <c r="R236" s="208"/>
      <c r="S236" s="210"/>
      <c r="T236" s="210"/>
    </row>
    <row r="237" spans="1:20">
      <c r="A237" s="147"/>
      <c r="B237" s="135"/>
      <c r="C237" s="161"/>
      <c r="D237" s="162"/>
      <c r="E237" s="162"/>
      <c r="F237" s="163"/>
      <c r="G237" s="214"/>
      <c r="H237" s="165"/>
      <c r="I237" s="163"/>
      <c r="J237" s="163"/>
      <c r="K237" s="164"/>
      <c r="L237" s="616"/>
      <c r="M237" s="617"/>
      <c r="N237" s="208"/>
      <c r="O237" s="208"/>
      <c r="P237" s="209"/>
      <c r="Q237" s="209"/>
      <c r="R237" s="208"/>
      <c r="S237" s="210"/>
      <c r="T237" s="210"/>
    </row>
    <row r="238" spans="1:20">
      <c r="A238" s="147"/>
      <c r="B238" s="151"/>
      <c r="C238" s="166"/>
      <c r="D238" s="167"/>
      <c r="E238" s="167"/>
      <c r="F238" s="168"/>
      <c r="G238" s="215"/>
      <c r="H238" s="170"/>
      <c r="I238" s="168"/>
      <c r="J238" s="168"/>
      <c r="K238" s="169"/>
      <c r="L238" s="618"/>
      <c r="M238" s="619"/>
      <c r="N238" s="211"/>
      <c r="O238" s="211"/>
      <c r="P238" s="212"/>
      <c r="Q238" s="212"/>
      <c r="R238" s="211"/>
      <c r="S238" s="213"/>
      <c r="T238" s="213"/>
    </row>
    <row r="239" spans="1:20">
      <c r="A239" s="147"/>
      <c r="B239" s="135"/>
      <c r="C239" s="161"/>
      <c r="D239" s="162"/>
      <c r="E239" s="162"/>
      <c r="F239" s="163"/>
      <c r="G239" s="214"/>
      <c r="H239" s="165"/>
      <c r="I239" s="163"/>
      <c r="J239" s="163"/>
      <c r="K239" s="164"/>
      <c r="L239" s="623"/>
      <c r="M239" s="230"/>
      <c r="N239" s="230"/>
      <c r="O239" s="230"/>
      <c r="P239" s="231"/>
      <c r="Q239" s="230"/>
      <c r="R239" s="230"/>
      <c r="S239" s="230"/>
      <c r="T239" s="231"/>
    </row>
    <row r="240" spans="1:20">
      <c r="A240" s="147"/>
      <c r="B240" s="135"/>
      <c r="C240" s="161"/>
      <c r="D240" s="162"/>
      <c r="E240" s="162"/>
      <c r="F240" s="163"/>
      <c r="G240" s="214"/>
      <c r="H240" s="165"/>
      <c r="I240" s="163"/>
      <c r="J240" s="163"/>
      <c r="K240" s="164"/>
      <c r="L240" s="624"/>
      <c r="M240" s="625"/>
      <c r="N240" s="625"/>
      <c r="O240" s="625"/>
      <c r="P240" s="626"/>
      <c r="Q240" s="625"/>
      <c r="R240" s="625"/>
      <c r="S240" s="625"/>
      <c r="T240" s="626"/>
    </row>
    <row r="241" spans="1:20">
      <c r="A241" s="147"/>
      <c r="B241" s="135"/>
      <c r="C241" s="161"/>
      <c r="D241" s="162"/>
      <c r="E241" s="162"/>
      <c r="F241" s="163"/>
      <c r="G241" s="214"/>
      <c r="H241" s="165"/>
      <c r="I241" s="163"/>
      <c r="J241" s="163"/>
      <c r="K241" s="164"/>
      <c r="L241" s="616"/>
      <c r="M241" s="617"/>
      <c r="N241" s="617"/>
      <c r="O241" s="621"/>
      <c r="P241" s="616"/>
      <c r="Q241" s="616"/>
      <c r="R241" s="617"/>
      <c r="S241" s="621"/>
      <c r="T241" s="622"/>
    </row>
    <row r="242" spans="1:20">
      <c r="A242" s="147"/>
      <c r="B242" s="135"/>
      <c r="C242" s="161"/>
      <c r="D242" s="162"/>
      <c r="E242" s="162"/>
      <c r="F242" s="163"/>
      <c r="G242" s="214"/>
      <c r="H242" s="165"/>
      <c r="I242" s="163"/>
      <c r="J242" s="163"/>
      <c r="K242" s="164"/>
      <c r="L242" s="616"/>
      <c r="M242" s="617"/>
      <c r="N242" s="208"/>
      <c r="O242" s="208"/>
      <c r="P242" s="209"/>
      <c r="Q242" s="209"/>
      <c r="R242" s="208"/>
      <c r="S242" s="210"/>
      <c r="T242" s="210"/>
    </row>
    <row r="243" spans="1:20">
      <c r="A243" s="147"/>
      <c r="B243" s="135"/>
      <c r="C243" s="161"/>
      <c r="D243" s="162"/>
      <c r="E243" s="162"/>
      <c r="F243" s="163"/>
      <c r="G243" s="214"/>
      <c r="H243" s="165"/>
      <c r="I243" s="163"/>
      <c r="J243" s="163"/>
      <c r="K243" s="164"/>
      <c r="L243" s="616"/>
      <c r="M243" s="617"/>
      <c r="N243" s="208"/>
      <c r="O243" s="208"/>
      <c r="P243" s="209"/>
      <c r="Q243" s="209"/>
      <c r="R243" s="208"/>
      <c r="S243" s="210"/>
      <c r="T243" s="210"/>
    </row>
    <row r="244" spans="1:20">
      <c r="A244" s="147"/>
      <c r="B244" s="135"/>
      <c r="C244" s="161"/>
      <c r="D244" s="162"/>
      <c r="E244" s="162"/>
      <c r="F244" s="163"/>
      <c r="G244" s="214"/>
      <c r="H244" s="165"/>
      <c r="I244" s="163"/>
      <c r="J244" s="163"/>
      <c r="K244" s="164"/>
      <c r="L244" s="616"/>
      <c r="M244" s="617"/>
      <c r="N244" s="208"/>
      <c r="O244" s="208"/>
      <c r="P244" s="209"/>
      <c r="Q244" s="209"/>
      <c r="R244" s="208"/>
      <c r="S244" s="210"/>
      <c r="T244" s="210"/>
    </row>
    <row r="245" spans="1:20">
      <c r="A245" s="147"/>
      <c r="B245" s="135"/>
      <c r="C245" s="161"/>
      <c r="D245" s="162"/>
      <c r="E245" s="162"/>
      <c r="F245" s="163"/>
      <c r="G245" s="214"/>
      <c r="H245" s="165"/>
      <c r="I245" s="163"/>
      <c r="J245" s="163"/>
      <c r="K245" s="164"/>
      <c r="L245" s="616"/>
      <c r="M245" s="617"/>
      <c r="N245" s="208"/>
      <c r="O245" s="208"/>
      <c r="P245" s="209"/>
      <c r="Q245" s="209"/>
      <c r="R245" s="208"/>
      <c r="S245" s="210"/>
      <c r="T245" s="210"/>
    </row>
    <row r="246" spans="1:20">
      <c r="A246" s="147"/>
      <c r="B246" s="151"/>
      <c r="C246" s="166"/>
      <c r="D246" s="167"/>
      <c r="E246" s="167"/>
      <c r="F246" s="168"/>
      <c r="G246" s="215"/>
      <c r="H246" s="170"/>
      <c r="I246" s="168"/>
      <c r="J246" s="168"/>
      <c r="K246" s="169"/>
      <c r="L246" s="618"/>
      <c r="M246" s="610"/>
      <c r="N246" s="611"/>
      <c r="O246" s="611"/>
      <c r="P246" s="612"/>
      <c r="Q246" s="612"/>
      <c r="R246" s="611"/>
      <c r="S246" s="613"/>
      <c r="T246" s="613"/>
    </row>
    <row r="247" spans="1:20">
      <c r="A247" s="147"/>
      <c r="B247" s="135"/>
      <c r="C247" s="161"/>
      <c r="D247" s="162"/>
      <c r="E247" s="162"/>
      <c r="F247" s="163"/>
      <c r="G247" s="214"/>
      <c r="H247" s="165"/>
      <c r="I247" s="163"/>
      <c r="J247" s="163"/>
      <c r="K247" s="164"/>
      <c r="L247" s="194"/>
      <c r="M247" s="194"/>
      <c r="N247" s="183"/>
      <c r="O247" s="183"/>
      <c r="P247" s="184"/>
      <c r="Q247" s="184"/>
      <c r="R247" s="183"/>
      <c r="S247" s="185"/>
      <c r="T247" s="185"/>
    </row>
    <row r="248" spans="1:20">
      <c r="A248" s="147"/>
      <c r="B248" s="135"/>
      <c r="C248" s="161"/>
      <c r="D248" s="162"/>
      <c r="E248" s="162"/>
      <c r="F248" s="163"/>
      <c r="G248" s="214"/>
      <c r="H248" s="165"/>
      <c r="I248" s="163"/>
      <c r="J248" s="163"/>
      <c r="K248" s="164"/>
      <c r="L248" s="194"/>
      <c r="M248" s="194"/>
      <c r="N248" s="183"/>
      <c r="O248" s="183"/>
      <c r="P248" s="184"/>
      <c r="Q248" s="184"/>
      <c r="R248" s="183"/>
      <c r="S248" s="185"/>
      <c r="T248" s="185"/>
    </row>
    <row r="249" spans="1:20">
      <c r="A249" s="147"/>
      <c r="B249" s="151"/>
      <c r="C249" s="166"/>
      <c r="D249" s="167"/>
      <c r="E249" s="167"/>
      <c r="F249" s="168"/>
      <c r="G249" s="215"/>
      <c r="H249" s="170"/>
      <c r="I249" s="168"/>
      <c r="J249" s="168"/>
      <c r="K249" s="169"/>
      <c r="L249" s="186"/>
      <c r="M249" s="187"/>
      <c r="N249" s="188"/>
      <c r="O249" s="188"/>
      <c r="P249" s="189"/>
      <c r="Q249" s="189"/>
      <c r="R249" s="188"/>
      <c r="S249" s="190"/>
      <c r="T249" s="190"/>
    </row>
    <row r="250" spans="1:20">
      <c r="A250" s="147"/>
      <c r="B250" s="135"/>
      <c r="C250" s="161"/>
      <c r="D250" s="162"/>
      <c r="E250" s="162"/>
      <c r="F250" s="163"/>
      <c r="G250" s="214"/>
      <c r="H250" s="165"/>
      <c r="I250" s="163"/>
      <c r="J250" s="163"/>
      <c r="K250" s="164"/>
      <c r="L250" s="194"/>
      <c r="M250" s="194"/>
      <c r="N250" s="183"/>
      <c r="O250" s="183"/>
      <c r="P250" s="184"/>
      <c r="Q250" s="184"/>
      <c r="R250" s="183"/>
      <c r="S250" s="185"/>
      <c r="T250" s="185"/>
    </row>
    <row r="251" spans="1:20">
      <c r="A251" s="147"/>
      <c r="B251" s="135"/>
      <c r="C251" s="161"/>
      <c r="D251" s="162"/>
      <c r="E251" s="162"/>
      <c r="F251" s="163"/>
      <c r="G251" s="214"/>
      <c r="H251" s="165"/>
      <c r="I251" s="163"/>
      <c r="J251" s="163"/>
      <c r="K251" s="164"/>
      <c r="L251" s="194"/>
      <c r="M251" s="194"/>
      <c r="N251" s="183"/>
      <c r="O251" s="183"/>
      <c r="P251" s="184"/>
      <c r="Q251" s="184"/>
      <c r="R251" s="183"/>
      <c r="S251" s="185"/>
      <c r="T251" s="185"/>
    </row>
    <row r="252" spans="1:20">
      <c r="A252" s="147"/>
      <c r="B252" s="151"/>
      <c r="C252" s="166"/>
      <c r="D252" s="167"/>
      <c r="E252" s="167"/>
      <c r="F252" s="168"/>
      <c r="G252" s="215"/>
      <c r="H252" s="170"/>
      <c r="I252" s="168"/>
      <c r="J252" s="168"/>
      <c r="K252" s="169"/>
      <c r="L252" s="186"/>
      <c r="M252" s="187"/>
      <c r="N252" s="188"/>
      <c r="O252" s="188"/>
      <c r="P252" s="189"/>
      <c r="Q252" s="189"/>
      <c r="R252" s="188"/>
      <c r="S252" s="190"/>
      <c r="T252" s="190"/>
    </row>
    <row r="253" spans="1:20">
      <c r="A253" s="147"/>
      <c r="B253" s="135"/>
      <c r="C253" s="161"/>
      <c r="D253" s="162"/>
      <c r="E253" s="162"/>
      <c r="F253" s="163"/>
      <c r="G253" s="214"/>
      <c r="H253" s="165"/>
      <c r="I253" s="163"/>
      <c r="J253" s="163"/>
      <c r="K253" s="164"/>
      <c r="L253" s="194"/>
      <c r="M253" s="194"/>
      <c r="N253" s="183"/>
      <c r="O253" s="183"/>
      <c r="P253" s="184"/>
      <c r="Q253" s="184"/>
      <c r="R253" s="183"/>
      <c r="S253" s="185"/>
      <c r="T253" s="185"/>
    </row>
    <row r="254" spans="1:20">
      <c r="A254" s="147"/>
      <c r="B254" s="135"/>
      <c r="C254" s="161"/>
      <c r="D254" s="162"/>
      <c r="E254" s="162"/>
      <c r="F254" s="163"/>
      <c r="G254" s="214"/>
      <c r="H254" s="165"/>
      <c r="I254" s="163"/>
      <c r="J254" s="163"/>
      <c r="K254" s="164"/>
      <c r="L254" s="194"/>
      <c r="M254" s="194"/>
      <c r="N254" s="183"/>
      <c r="O254" s="183"/>
      <c r="P254" s="184"/>
      <c r="Q254" s="184"/>
      <c r="R254" s="183"/>
      <c r="S254" s="185"/>
      <c r="T254" s="185"/>
    </row>
    <row r="255" spans="1:20">
      <c r="A255" s="147"/>
      <c r="B255" s="151"/>
      <c r="C255" s="166"/>
      <c r="D255" s="167"/>
      <c r="E255" s="167"/>
      <c r="F255" s="168"/>
      <c r="G255" s="215"/>
      <c r="H255" s="170"/>
      <c r="I255" s="168"/>
      <c r="J255" s="168"/>
      <c r="K255" s="169"/>
      <c r="L255" s="186"/>
      <c r="M255" s="187"/>
      <c r="N255" s="188"/>
      <c r="O255" s="188"/>
      <c r="P255" s="189"/>
      <c r="Q255" s="189"/>
      <c r="R255" s="188"/>
      <c r="S255" s="190"/>
      <c r="T255" s="190"/>
    </row>
    <row r="256" spans="1:20">
      <c r="A256" s="147"/>
      <c r="B256" s="135"/>
      <c r="C256" s="161"/>
      <c r="D256" s="162"/>
      <c r="E256" s="162"/>
      <c r="F256" s="163"/>
      <c r="G256" s="214"/>
      <c r="H256" s="165"/>
      <c r="I256" s="163"/>
      <c r="J256" s="163"/>
      <c r="K256" s="164"/>
      <c r="L256" s="194"/>
      <c r="M256" s="194"/>
      <c r="N256" s="183"/>
      <c r="O256" s="183"/>
      <c r="P256" s="184"/>
      <c r="Q256" s="184"/>
      <c r="R256" s="183"/>
      <c r="S256" s="185"/>
      <c r="T256" s="185"/>
    </row>
    <row r="257" spans="1:20">
      <c r="A257" s="147"/>
      <c r="B257" s="135"/>
      <c r="C257" s="161"/>
      <c r="D257" s="162"/>
      <c r="E257" s="162"/>
      <c r="F257" s="163"/>
      <c r="G257" s="214"/>
      <c r="H257" s="165"/>
      <c r="I257" s="163"/>
      <c r="J257" s="163"/>
      <c r="K257" s="164"/>
      <c r="L257" s="194"/>
      <c r="M257" s="194"/>
      <c r="N257" s="183"/>
      <c r="O257" s="183"/>
      <c r="P257" s="184"/>
      <c r="Q257" s="184"/>
      <c r="R257" s="183"/>
      <c r="S257" s="185"/>
      <c r="T257" s="185"/>
    </row>
    <row r="258" spans="1:20">
      <c r="A258" s="147"/>
      <c r="B258" s="151"/>
      <c r="C258" s="166"/>
      <c r="D258" s="167"/>
      <c r="E258" s="167"/>
      <c r="F258" s="168"/>
      <c r="G258" s="215"/>
      <c r="H258" s="170"/>
      <c r="I258" s="168"/>
      <c r="J258" s="168"/>
      <c r="K258" s="169"/>
      <c r="L258" s="186"/>
      <c r="M258" s="187"/>
      <c r="N258" s="188"/>
      <c r="O258" s="188"/>
      <c r="P258" s="189"/>
      <c r="Q258" s="189"/>
      <c r="R258" s="188"/>
      <c r="S258" s="190"/>
      <c r="T258" s="190"/>
    </row>
    <row r="259" spans="1:20">
      <c r="A259" s="147"/>
      <c r="B259" s="135"/>
      <c r="C259" s="161"/>
      <c r="D259" s="162"/>
      <c r="E259" s="162"/>
      <c r="F259" s="163"/>
      <c r="G259" s="214"/>
      <c r="H259" s="165"/>
      <c r="I259" s="163"/>
      <c r="J259" s="163"/>
      <c r="K259" s="164"/>
      <c r="L259" s="194"/>
      <c r="M259" s="194"/>
      <c r="N259" s="183"/>
      <c r="O259" s="183"/>
      <c r="P259" s="184"/>
      <c r="Q259" s="184"/>
      <c r="R259" s="183"/>
      <c r="S259" s="185"/>
      <c r="T259" s="185"/>
    </row>
    <row r="260" spans="1:20">
      <c r="A260" s="147"/>
      <c r="B260" s="135"/>
      <c r="C260" s="161"/>
      <c r="D260" s="162"/>
      <c r="E260" s="162"/>
      <c r="F260" s="163"/>
      <c r="G260" s="214"/>
      <c r="H260" s="165"/>
      <c r="I260" s="163"/>
      <c r="J260" s="163"/>
      <c r="K260" s="164"/>
      <c r="L260" s="194"/>
      <c r="M260" s="194"/>
      <c r="N260" s="183"/>
      <c r="O260" s="183"/>
      <c r="P260" s="184"/>
      <c r="Q260" s="184"/>
      <c r="R260" s="183"/>
      <c r="S260" s="185"/>
      <c r="T260" s="185"/>
    </row>
    <row r="261" spans="1:20">
      <c r="A261" s="147"/>
      <c r="B261" s="151"/>
      <c r="C261" s="166"/>
      <c r="D261" s="167"/>
      <c r="E261" s="167"/>
      <c r="F261" s="168"/>
      <c r="G261" s="215"/>
      <c r="H261" s="170"/>
      <c r="I261" s="168"/>
      <c r="J261" s="168"/>
      <c r="K261" s="169"/>
      <c r="L261" s="186"/>
      <c r="M261" s="187"/>
      <c r="N261" s="188"/>
      <c r="O261" s="188"/>
      <c r="P261" s="189"/>
      <c r="Q261" s="189"/>
      <c r="R261" s="188"/>
      <c r="S261" s="190"/>
      <c r="T261" s="190"/>
    </row>
    <row r="262" spans="1:20">
      <c r="A262" s="147"/>
      <c r="B262" s="135"/>
      <c r="C262" s="161"/>
      <c r="D262" s="162"/>
      <c r="E262" s="162"/>
      <c r="F262" s="163"/>
      <c r="G262" s="214"/>
      <c r="H262" s="165"/>
      <c r="I262" s="163"/>
      <c r="J262" s="163"/>
      <c r="K262" s="164"/>
      <c r="L262" s="194"/>
      <c r="M262" s="194"/>
      <c r="N262" s="183"/>
      <c r="O262" s="183"/>
      <c r="P262" s="184"/>
      <c r="Q262" s="184"/>
      <c r="R262" s="183"/>
      <c r="S262" s="185"/>
      <c r="T262" s="185"/>
    </row>
    <row r="263" spans="1:20">
      <c r="A263" s="147"/>
      <c r="B263" s="135"/>
      <c r="C263" s="161"/>
      <c r="D263" s="162"/>
      <c r="E263" s="162"/>
      <c r="F263" s="163"/>
      <c r="G263" s="214"/>
      <c r="H263" s="165"/>
      <c r="I263" s="163"/>
      <c r="J263" s="163"/>
      <c r="K263" s="164"/>
      <c r="L263" s="194"/>
      <c r="M263" s="194"/>
      <c r="N263" s="183"/>
      <c r="O263" s="183"/>
      <c r="P263" s="184"/>
      <c r="Q263" s="184"/>
      <c r="R263" s="183"/>
      <c r="S263" s="185"/>
      <c r="T263" s="185"/>
    </row>
    <row r="264" spans="1:20">
      <c r="A264" s="147"/>
      <c r="B264" s="151"/>
      <c r="C264" s="166"/>
      <c r="D264" s="167"/>
      <c r="E264" s="167"/>
      <c r="F264" s="168"/>
      <c r="G264" s="215"/>
      <c r="H264" s="170"/>
      <c r="I264" s="168"/>
      <c r="J264" s="168"/>
      <c r="K264" s="169"/>
      <c r="L264" s="186"/>
      <c r="M264" s="187"/>
      <c r="N264" s="188"/>
      <c r="O264" s="188"/>
      <c r="P264" s="189"/>
      <c r="Q264" s="189"/>
      <c r="R264" s="188"/>
      <c r="S264" s="190"/>
      <c r="T264" s="190"/>
    </row>
    <row r="265" spans="1:20">
      <c r="A265" s="147"/>
      <c r="B265" s="135"/>
      <c r="C265" s="161"/>
      <c r="D265" s="162"/>
      <c r="E265" s="162"/>
      <c r="F265" s="163"/>
      <c r="G265" s="214"/>
      <c r="H265" s="165"/>
      <c r="I265" s="163"/>
      <c r="J265" s="163"/>
      <c r="K265" s="164"/>
      <c r="L265" s="194"/>
      <c r="M265" s="194"/>
      <c r="N265" s="183"/>
      <c r="O265" s="183"/>
      <c r="P265" s="184"/>
      <c r="Q265" s="184"/>
      <c r="R265" s="183"/>
      <c r="S265" s="185"/>
      <c r="T265" s="185"/>
    </row>
    <row r="266" spans="1:20">
      <c r="A266" s="147"/>
      <c r="B266" s="135"/>
      <c r="C266" s="161"/>
      <c r="D266" s="162"/>
      <c r="E266" s="162"/>
      <c r="F266" s="163"/>
      <c r="G266" s="214"/>
      <c r="H266" s="165"/>
      <c r="I266" s="163"/>
      <c r="J266" s="163"/>
      <c r="K266" s="164"/>
      <c r="L266" s="194"/>
      <c r="M266" s="194"/>
      <c r="N266" s="183"/>
      <c r="O266" s="183"/>
      <c r="P266" s="184"/>
      <c r="Q266" s="184"/>
      <c r="R266" s="183"/>
      <c r="S266" s="185"/>
      <c r="T266" s="185"/>
    </row>
    <row r="267" spans="1:20">
      <c r="A267" s="147"/>
      <c r="B267" s="151"/>
      <c r="C267" s="166"/>
      <c r="D267" s="167"/>
      <c r="E267" s="167"/>
      <c r="F267" s="168"/>
      <c r="G267" s="215"/>
      <c r="H267" s="170"/>
      <c r="I267" s="168"/>
      <c r="J267" s="168"/>
      <c r="K267" s="169"/>
      <c r="L267" s="186"/>
      <c r="M267" s="187"/>
      <c r="N267" s="188"/>
      <c r="O267" s="188"/>
      <c r="P267" s="189"/>
      <c r="Q267" s="189"/>
      <c r="R267" s="188"/>
      <c r="S267" s="190"/>
      <c r="T267" s="190"/>
    </row>
    <row r="268" spans="1:20">
      <c r="A268" s="147"/>
      <c r="B268" s="135"/>
      <c r="C268" s="161"/>
      <c r="D268" s="162"/>
      <c r="E268" s="162"/>
      <c r="F268" s="163"/>
      <c r="G268" s="214"/>
      <c r="H268" s="165"/>
      <c r="I268" s="163"/>
      <c r="J268" s="163"/>
      <c r="K268" s="164"/>
      <c r="L268" s="194"/>
      <c r="M268" s="194"/>
      <c r="N268" s="183"/>
      <c r="O268" s="183"/>
      <c r="P268" s="184"/>
      <c r="Q268" s="184"/>
      <c r="R268" s="183"/>
      <c r="S268" s="185"/>
      <c r="T268" s="185"/>
    </row>
    <row r="269" spans="1:20">
      <c r="A269" s="147"/>
      <c r="B269" s="135"/>
      <c r="C269" s="161"/>
      <c r="D269" s="162"/>
      <c r="E269" s="162"/>
      <c r="F269" s="163"/>
      <c r="G269" s="214"/>
      <c r="H269" s="165"/>
      <c r="I269" s="163"/>
      <c r="J269" s="163"/>
      <c r="K269" s="164"/>
      <c r="L269" s="194"/>
      <c r="M269" s="194"/>
      <c r="N269" s="183"/>
      <c r="O269" s="183"/>
      <c r="P269" s="184"/>
      <c r="Q269" s="184"/>
      <c r="R269" s="183"/>
      <c r="S269" s="185"/>
      <c r="T269" s="185"/>
    </row>
    <row r="270" spans="1:20">
      <c r="A270" s="149"/>
      <c r="B270" s="151"/>
      <c r="C270" s="166"/>
      <c r="D270" s="167"/>
      <c r="E270" s="167"/>
      <c r="F270" s="168"/>
      <c r="G270" s="215"/>
      <c r="H270" s="170"/>
      <c r="I270" s="168"/>
      <c r="J270" s="168"/>
      <c r="K270" s="169"/>
      <c r="L270" s="194"/>
      <c r="M270" s="183"/>
      <c r="N270" s="183"/>
      <c r="O270" s="183"/>
      <c r="P270" s="184"/>
      <c r="Q270" s="184"/>
      <c r="R270" s="183"/>
      <c r="S270" s="185"/>
      <c r="T270" s="185"/>
    </row>
    <row r="271" spans="1:20">
      <c r="A271" s="146"/>
      <c r="B271" s="150"/>
      <c r="C271" s="156"/>
      <c r="D271" s="157"/>
      <c r="E271" s="157"/>
      <c r="F271" s="158"/>
      <c r="G271" s="214"/>
      <c r="H271" s="160"/>
      <c r="I271" s="158"/>
      <c r="J271" s="163"/>
      <c r="K271" s="159"/>
      <c r="L271" s="614"/>
      <c r="M271" s="615"/>
      <c r="N271" s="205"/>
      <c r="O271" s="205"/>
      <c r="P271" s="206"/>
      <c r="Q271" s="206"/>
      <c r="R271" s="205"/>
      <c r="S271" s="207"/>
      <c r="T271" s="207"/>
    </row>
    <row r="272" spans="1:20">
      <c r="A272" s="147"/>
      <c r="B272" s="135"/>
      <c r="C272" s="161"/>
      <c r="D272" s="162"/>
      <c r="E272" s="162"/>
      <c r="F272" s="163"/>
      <c r="G272" s="214"/>
      <c r="H272" s="165"/>
      <c r="I272" s="163"/>
      <c r="J272" s="163"/>
      <c r="K272" s="164"/>
      <c r="L272" s="616"/>
      <c r="M272" s="617"/>
      <c r="N272" s="208"/>
      <c r="O272" s="208"/>
      <c r="P272" s="209"/>
      <c r="Q272" s="209"/>
      <c r="R272" s="208"/>
      <c r="S272" s="210"/>
      <c r="T272" s="210"/>
    </row>
    <row r="273" spans="1:20">
      <c r="A273" s="147"/>
      <c r="B273" s="135"/>
      <c r="C273" s="161"/>
      <c r="D273" s="162"/>
      <c r="E273" s="162"/>
      <c r="F273" s="163"/>
      <c r="G273" s="214"/>
      <c r="H273" s="165"/>
      <c r="I273" s="163"/>
      <c r="J273" s="163"/>
      <c r="K273" s="164"/>
      <c r="L273" s="616"/>
      <c r="M273" s="617"/>
      <c r="N273" s="208"/>
      <c r="O273" s="208"/>
      <c r="P273" s="209"/>
      <c r="Q273" s="209"/>
      <c r="R273" s="208"/>
      <c r="S273" s="210"/>
      <c r="T273" s="210"/>
    </row>
    <row r="274" spans="1:20">
      <c r="A274" s="147"/>
      <c r="B274" s="135"/>
      <c r="C274" s="161"/>
      <c r="D274" s="162"/>
      <c r="E274" s="162"/>
      <c r="F274" s="163"/>
      <c r="G274" s="214"/>
      <c r="H274" s="165"/>
      <c r="I274" s="163"/>
      <c r="J274" s="163"/>
      <c r="K274" s="164"/>
      <c r="L274" s="616"/>
      <c r="M274" s="617"/>
      <c r="N274" s="208"/>
      <c r="O274" s="208"/>
      <c r="P274" s="209"/>
      <c r="Q274" s="209"/>
      <c r="R274" s="208"/>
      <c r="S274" s="210"/>
      <c r="T274" s="210"/>
    </row>
    <row r="275" spans="1:20">
      <c r="A275" s="147"/>
      <c r="B275" s="135"/>
      <c r="C275" s="161"/>
      <c r="D275" s="162"/>
      <c r="E275" s="162"/>
      <c r="F275" s="163"/>
      <c r="G275" s="214"/>
      <c r="H275" s="165"/>
      <c r="I275" s="163"/>
      <c r="J275" s="163"/>
      <c r="K275" s="164"/>
      <c r="L275" s="616"/>
      <c r="M275" s="617"/>
      <c r="N275" s="208"/>
      <c r="O275" s="208"/>
      <c r="P275" s="209"/>
      <c r="Q275" s="209"/>
      <c r="R275" s="208"/>
      <c r="S275" s="210"/>
      <c r="T275" s="210"/>
    </row>
    <row r="276" spans="1:20">
      <c r="A276" s="147"/>
      <c r="B276" s="151"/>
      <c r="C276" s="166"/>
      <c r="D276" s="167"/>
      <c r="E276" s="167"/>
      <c r="F276" s="168"/>
      <c r="G276" s="215"/>
      <c r="H276" s="170"/>
      <c r="I276" s="168"/>
      <c r="J276" s="168"/>
      <c r="K276" s="169"/>
      <c r="L276" s="618"/>
      <c r="M276" s="619"/>
      <c r="N276" s="211"/>
      <c r="O276" s="211"/>
      <c r="P276" s="212"/>
      <c r="Q276" s="212"/>
      <c r="R276" s="211"/>
      <c r="S276" s="213"/>
      <c r="T276" s="213"/>
    </row>
    <row r="277" spans="1:20">
      <c r="A277" s="147"/>
      <c r="B277" s="135"/>
      <c r="C277" s="161"/>
      <c r="D277" s="162"/>
      <c r="E277" s="162"/>
      <c r="F277" s="163"/>
      <c r="G277" s="214"/>
      <c r="H277" s="165"/>
      <c r="I277" s="163"/>
      <c r="J277" s="163"/>
      <c r="K277" s="164"/>
      <c r="L277" s="623"/>
      <c r="M277" s="230"/>
      <c r="N277" s="230"/>
      <c r="O277" s="230"/>
      <c r="P277" s="231"/>
      <c r="Q277" s="230"/>
      <c r="R277" s="230"/>
      <c r="S277" s="230"/>
      <c r="T277" s="231"/>
    </row>
    <row r="278" spans="1:20">
      <c r="A278" s="147"/>
      <c r="B278" s="135"/>
      <c r="C278" s="161"/>
      <c r="D278" s="162"/>
      <c r="E278" s="162"/>
      <c r="F278" s="163"/>
      <c r="G278" s="214"/>
      <c r="H278" s="165"/>
      <c r="I278" s="163"/>
      <c r="J278" s="163"/>
      <c r="K278" s="164"/>
      <c r="L278" s="624"/>
      <c r="M278" s="625"/>
      <c r="N278" s="625"/>
      <c r="O278" s="625"/>
      <c r="P278" s="626"/>
      <c r="Q278" s="625"/>
      <c r="R278" s="625"/>
      <c r="S278" s="625"/>
      <c r="T278" s="626"/>
    </row>
    <row r="279" spans="1:20">
      <c r="A279" s="147"/>
      <c r="B279" s="135"/>
      <c r="C279" s="161"/>
      <c r="D279" s="162"/>
      <c r="E279" s="162"/>
      <c r="F279" s="163"/>
      <c r="G279" s="214"/>
      <c r="H279" s="165"/>
      <c r="I279" s="163"/>
      <c r="J279" s="163"/>
      <c r="K279" s="164"/>
      <c r="L279" s="616"/>
      <c r="M279" s="617"/>
      <c r="N279" s="617"/>
      <c r="O279" s="621"/>
      <c r="P279" s="616"/>
      <c r="Q279" s="616"/>
      <c r="R279" s="617"/>
      <c r="S279" s="621"/>
      <c r="T279" s="622"/>
    </row>
    <row r="280" spans="1:20">
      <c r="A280" s="147"/>
      <c r="B280" s="135"/>
      <c r="C280" s="161"/>
      <c r="D280" s="162"/>
      <c r="E280" s="162"/>
      <c r="F280" s="163"/>
      <c r="G280" s="214"/>
      <c r="H280" s="165"/>
      <c r="I280" s="163"/>
      <c r="J280" s="163"/>
      <c r="K280" s="164"/>
      <c r="L280" s="616"/>
      <c r="M280" s="617"/>
      <c r="N280" s="208"/>
      <c r="O280" s="208"/>
      <c r="P280" s="209"/>
      <c r="Q280" s="209"/>
      <c r="R280" s="208"/>
      <c r="S280" s="210"/>
      <c r="T280" s="210"/>
    </row>
    <row r="281" spans="1:20">
      <c r="A281" s="147"/>
      <c r="B281" s="135"/>
      <c r="C281" s="161"/>
      <c r="D281" s="162"/>
      <c r="E281" s="162"/>
      <c r="F281" s="163"/>
      <c r="G281" s="214"/>
      <c r="H281" s="165"/>
      <c r="I281" s="163"/>
      <c r="J281" s="163"/>
      <c r="K281" s="164"/>
      <c r="L281" s="616"/>
      <c r="M281" s="617"/>
      <c r="N281" s="208"/>
      <c r="O281" s="208"/>
      <c r="P281" s="209"/>
      <c r="Q281" s="209"/>
      <c r="R281" s="208"/>
      <c r="S281" s="210"/>
      <c r="T281" s="210"/>
    </row>
    <row r="282" spans="1:20">
      <c r="A282" s="147"/>
      <c r="B282" s="135"/>
      <c r="C282" s="161"/>
      <c r="D282" s="162"/>
      <c r="E282" s="162"/>
      <c r="F282" s="163"/>
      <c r="G282" s="214"/>
      <c r="H282" s="165"/>
      <c r="I282" s="163"/>
      <c r="J282" s="163"/>
      <c r="K282" s="164"/>
      <c r="L282" s="616"/>
      <c r="M282" s="617"/>
      <c r="N282" s="208"/>
      <c r="O282" s="208"/>
      <c r="P282" s="209"/>
      <c r="Q282" s="209"/>
      <c r="R282" s="208"/>
      <c r="S282" s="210"/>
      <c r="T282" s="210"/>
    </row>
    <row r="283" spans="1:20">
      <c r="A283" s="147"/>
      <c r="B283" s="135"/>
      <c r="C283" s="161"/>
      <c r="D283" s="162"/>
      <c r="E283" s="162"/>
      <c r="F283" s="163"/>
      <c r="G283" s="214"/>
      <c r="H283" s="165"/>
      <c r="I283" s="163"/>
      <c r="J283" s="163"/>
      <c r="K283" s="164"/>
      <c r="L283" s="616"/>
      <c r="M283" s="617"/>
      <c r="N283" s="208"/>
      <c r="O283" s="208"/>
      <c r="P283" s="209"/>
      <c r="Q283" s="209"/>
      <c r="R283" s="208"/>
      <c r="S283" s="210"/>
      <c r="T283" s="210"/>
    </row>
    <row r="284" spans="1:20">
      <c r="A284" s="147"/>
      <c r="B284" s="151"/>
      <c r="C284" s="166"/>
      <c r="D284" s="167"/>
      <c r="E284" s="167"/>
      <c r="F284" s="168"/>
      <c r="G284" s="215"/>
      <c r="H284" s="170"/>
      <c r="I284" s="168"/>
      <c r="J284" s="168"/>
      <c r="K284" s="169"/>
      <c r="L284" s="618"/>
      <c r="M284" s="610"/>
      <c r="N284" s="611"/>
      <c r="O284" s="611"/>
      <c r="P284" s="612"/>
      <c r="Q284" s="612"/>
      <c r="R284" s="611"/>
      <c r="S284" s="613"/>
      <c r="T284" s="613"/>
    </row>
    <row r="285" spans="1:20">
      <c r="A285" s="147"/>
      <c r="B285" s="135"/>
      <c r="C285" s="161"/>
      <c r="D285" s="162"/>
      <c r="E285" s="162"/>
      <c r="F285" s="163"/>
      <c r="G285" s="214"/>
      <c r="H285" s="165"/>
      <c r="I285" s="163"/>
      <c r="J285" s="163"/>
      <c r="K285" s="164"/>
      <c r="L285" s="194"/>
      <c r="M285" s="194"/>
      <c r="N285" s="183"/>
      <c r="O285" s="183"/>
      <c r="P285" s="184"/>
      <c r="Q285" s="184"/>
      <c r="R285" s="183"/>
      <c r="S285" s="185"/>
      <c r="T285" s="185"/>
    </row>
    <row r="286" spans="1:20">
      <c r="A286" s="147"/>
      <c r="B286" s="135"/>
      <c r="C286" s="161"/>
      <c r="D286" s="162"/>
      <c r="E286" s="162"/>
      <c r="F286" s="163"/>
      <c r="G286" s="214"/>
      <c r="H286" s="165"/>
      <c r="I286" s="163"/>
      <c r="J286" s="163"/>
      <c r="K286" s="164"/>
      <c r="L286" s="194"/>
      <c r="M286" s="194"/>
      <c r="N286" s="183"/>
      <c r="O286" s="183"/>
      <c r="P286" s="184"/>
      <c r="Q286" s="184"/>
      <c r="R286" s="183"/>
      <c r="S286" s="185"/>
      <c r="T286" s="185"/>
    </row>
    <row r="287" spans="1:20">
      <c r="A287" s="147"/>
      <c r="B287" s="151"/>
      <c r="C287" s="166"/>
      <c r="D287" s="167"/>
      <c r="E287" s="167"/>
      <c r="F287" s="168"/>
      <c r="G287" s="215"/>
      <c r="H287" s="170"/>
      <c r="I287" s="168"/>
      <c r="J287" s="168"/>
      <c r="K287" s="169"/>
      <c r="L287" s="186"/>
      <c r="M287" s="187"/>
      <c r="N287" s="188"/>
      <c r="O287" s="188"/>
      <c r="P287" s="189"/>
      <c r="Q287" s="189"/>
      <c r="R287" s="188"/>
      <c r="S287" s="190"/>
      <c r="T287" s="190"/>
    </row>
    <row r="288" spans="1:20">
      <c r="A288" s="147"/>
      <c r="B288" s="135"/>
      <c r="C288" s="161"/>
      <c r="D288" s="162"/>
      <c r="E288" s="162"/>
      <c r="F288" s="163"/>
      <c r="G288" s="214"/>
      <c r="H288" s="165"/>
      <c r="I288" s="163"/>
      <c r="J288" s="163"/>
      <c r="K288" s="164"/>
      <c r="L288" s="194"/>
      <c r="M288" s="194"/>
      <c r="N288" s="183"/>
      <c r="O288" s="183"/>
      <c r="P288" s="184"/>
      <c r="Q288" s="184"/>
      <c r="R288" s="183"/>
      <c r="S288" s="185"/>
      <c r="T288" s="185"/>
    </row>
    <row r="289" spans="1:20">
      <c r="A289" s="147"/>
      <c r="B289" s="135"/>
      <c r="C289" s="161"/>
      <c r="D289" s="162"/>
      <c r="E289" s="162"/>
      <c r="F289" s="163"/>
      <c r="G289" s="214"/>
      <c r="H289" s="165"/>
      <c r="I289" s="163"/>
      <c r="J289" s="163"/>
      <c r="K289" s="164"/>
      <c r="L289" s="194"/>
      <c r="M289" s="194"/>
      <c r="N289" s="183"/>
      <c r="O289" s="183"/>
      <c r="P289" s="184"/>
      <c r="Q289" s="184"/>
      <c r="R289" s="183"/>
      <c r="S289" s="185"/>
      <c r="T289" s="185"/>
    </row>
    <row r="290" spans="1:20">
      <c r="A290" s="147"/>
      <c r="B290" s="151"/>
      <c r="C290" s="166"/>
      <c r="D290" s="167"/>
      <c r="E290" s="167"/>
      <c r="F290" s="168"/>
      <c r="G290" s="215"/>
      <c r="H290" s="170"/>
      <c r="I290" s="168"/>
      <c r="J290" s="168"/>
      <c r="K290" s="169"/>
      <c r="L290" s="186"/>
      <c r="M290" s="187"/>
      <c r="N290" s="188"/>
      <c r="O290" s="188"/>
      <c r="P290" s="189"/>
      <c r="Q290" s="189"/>
      <c r="R290" s="188"/>
      <c r="S290" s="190"/>
      <c r="T290" s="190"/>
    </row>
    <row r="291" spans="1:20">
      <c r="A291" s="147"/>
      <c r="B291" s="135"/>
      <c r="C291" s="161"/>
      <c r="D291" s="162"/>
      <c r="E291" s="162"/>
      <c r="F291" s="163"/>
      <c r="G291" s="214"/>
      <c r="H291" s="165"/>
      <c r="I291" s="163"/>
      <c r="J291" s="163"/>
      <c r="K291" s="164"/>
      <c r="L291" s="194"/>
      <c r="M291" s="194"/>
      <c r="N291" s="183"/>
      <c r="O291" s="183"/>
      <c r="P291" s="184"/>
      <c r="Q291" s="184"/>
      <c r="R291" s="183"/>
      <c r="S291" s="185"/>
      <c r="T291" s="185"/>
    </row>
    <row r="292" spans="1:20">
      <c r="A292" s="147"/>
      <c r="B292" s="135"/>
      <c r="C292" s="161"/>
      <c r="D292" s="162"/>
      <c r="E292" s="162"/>
      <c r="F292" s="163"/>
      <c r="G292" s="214"/>
      <c r="H292" s="165"/>
      <c r="I292" s="163"/>
      <c r="J292" s="163"/>
      <c r="K292" s="164"/>
      <c r="L292" s="194"/>
      <c r="M292" s="194"/>
      <c r="N292" s="183"/>
      <c r="O292" s="183"/>
      <c r="P292" s="184"/>
      <c r="Q292" s="184"/>
      <c r="R292" s="183"/>
      <c r="S292" s="185"/>
      <c r="T292" s="185"/>
    </row>
    <row r="293" spans="1:20">
      <c r="A293" s="147"/>
      <c r="B293" s="151"/>
      <c r="C293" s="166"/>
      <c r="D293" s="167"/>
      <c r="E293" s="167"/>
      <c r="F293" s="168"/>
      <c r="G293" s="215"/>
      <c r="H293" s="170"/>
      <c r="I293" s="168"/>
      <c r="J293" s="168"/>
      <c r="K293" s="169"/>
      <c r="L293" s="186"/>
      <c r="M293" s="187"/>
      <c r="N293" s="188"/>
      <c r="O293" s="188"/>
      <c r="P293" s="189"/>
      <c r="Q293" s="189"/>
      <c r="R293" s="188"/>
      <c r="S293" s="190"/>
      <c r="T293" s="190"/>
    </row>
    <row r="294" spans="1:20">
      <c r="A294" s="147"/>
      <c r="B294" s="135"/>
      <c r="C294" s="161"/>
      <c r="D294" s="162"/>
      <c r="E294" s="162"/>
      <c r="F294" s="163"/>
      <c r="G294" s="214"/>
      <c r="H294" s="165"/>
      <c r="I294" s="163"/>
      <c r="J294" s="163"/>
      <c r="K294" s="164"/>
      <c r="L294" s="194"/>
      <c r="M294" s="194"/>
      <c r="N294" s="183"/>
      <c r="O294" s="183"/>
      <c r="P294" s="184"/>
      <c r="Q294" s="184"/>
      <c r="R294" s="183"/>
      <c r="S294" s="185"/>
      <c r="T294" s="185"/>
    </row>
    <row r="295" spans="1:20">
      <c r="A295" s="147"/>
      <c r="B295" s="135"/>
      <c r="C295" s="161"/>
      <c r="D295" s="162"/>
      <c r="E295" s="162"/>
      <c r="F295" s="163"/>
      <c r="G295" s="214"/>
      <c r="H295" s="165"/>
      <c r="I295" s="163"/>
      <c r="J295" s="163"/>
      <c r="K295" s="164"/>
      <c r="L295" s="194"/>
      <c r="M295" s="194"/>
      <c r="N295" s="183"/>
      <c r="O295" s="183"/>
      <c r="P295" s="184"/>
      <c r="Q295" s="184"/>
      <c r="R295" s="183"/>
      <c r="S295" s="185"/>
      <c r="T295" s="185"/>
    </row>
    <row r="296" spans="1:20">
      <c r="A296" s="147"/>
      <c r="B296" s="151"/>
      <c r="C296" s="166"/>
      <c r="D296" s="167"/>
      <c r="E296" s="167"/>
      <c r="F296" s="168"/>
      <c r="G296" s="215"/>
      <c r="H296" s="170"/>
      <c r="I296" s="168"/>
      <c r="J296" s="168"/>
      <c r="K296" s="169"/>
      <c r="L296" s="186"/>
      <c r="M296" s="187"/>
      <c r="N296" s="188"/>
      <c r="O296" s="188"/>
      <c r="P296" s="189"/>
      <c r="Q296" s="189"/>
      <c r="R296" s="188"/>
      <c r="S296" s="190"/>
      <c r="T296" s="190"/>
    </row>
    <row r="297" spans="1:20">
      <c r="A297" s="147"/>
      <c r="B297" s="135"/>
      <c r="C297" s="161"/>
      <c r="D297" s="162"/>
      <c r="E297" s="162"/>
      <c r="F297" s="163"/>
      <c r="G297" s="214"/>
      <c r="H297" s="165"/>
      <c r="I297" s="163"/>
      <c r="J297" s="163"/>
      <c r="K297" s="164"/>
      <c r="L297" s="194"/>
      <c r="M297" s="194"/>
      <c r="N297" s="183"/>
      <c r="O297" s="183"/>
      <c r="P297" s="184"/>
      <c r="Q297" s="184"/>
      <c r="R297" s="183"/>
      <c r="S297" s="185"/>
      <c r="T297" s="185"/>
    </row>
    <row r="298" spans="1:20">
      <c r="A298" s="147"/>
      <c r="B298" s="135"/>
      <c r="C298" s="161"/>
      <c r="D298" s="162"/>
      <c r="E298" s="162"/>
      <c r="F298" s="163"/>
      <c r="G298" s="214"/>
      <c r="H298" s="165"/>
      <c r="I298" s="163"/>
      <c r="J298" s="163"/>
      <c r="K298" s="164"/>
      <c r="L298" s="194"/>
      <c r="M298" s="194"/>
      <c r="N298" s="183"/>
      <c r="O298" s="183"/>
      <c r="P298" s="184"/>
      <c r="Q298" s="184"/>
      <c r="R298" s="183"/>
      <c r="S298" s="185"/>
      <c r="T298" s="185"/>
    </row>
    <row r="299" spans="1:20">
      <c r="A299" s="147"/>
      <c r="B299" s="151"/>
      <c r="C299" s="166"/>
      <c r="D299" s="167"/>
      <c r="E299" s="167"/>
      <c r="F299" s="168"/>
      <c r="G299" s="215"/>
      <c r="H299" s="170"/>
      <c r="I299" s="168"/>
      <c r="J299" s="168"/>
      <c r="K299" s="169"/>
      <c r="L299" s="186"/>
      <c r="M299" s="187"/>
      <c r="N299" s="188"/>
      <c r="O299" s="188"/>
      <c r="P299" s="189"/>
      <c r="Q299" s="189"/>
      <c r="R299" s="188"/>
      <c r="S299" s="190"/>
      <c r="T299" s="190"/>
    </row>
    <row r="300" spans="1:20">
      <c r="A300" s="147"/>
      <c r="B300" s="135"/>
      <c r="C300" s="161"/>
      <c r="D300" s="162"/>
      <c r="E300" s="162"/>
      <c r="F300" s="163"/>
      <c r="G300" s="214"/>
      <c r="H300" s="165"/>
      <c r="I300" s="163"/>
      <c r="J300" s="163"/>
      <c r="K300" s="164"/>
      <c r="L300" s="194"/>
      <c r="M300" s="194"/>
      <c r="N300" s="183"/>
      <c r="O300" s="183"/>
      <c r="P300" s="184"/>
      <c r="Q300" s="184"/>
      <c r="R300" s="183"/>
      <c r="S300" s="185"/>
      <c r="T300" s="185"/>
    </row>
    <row r="301" spans="1:20">
      <c r="A301" s="147"/>
      <c r="B301" s="135"/>
      <c r="C301" s="161"/>
      <c r="D301" s="162"/>
      <c r="E301" s="162"/>
      <c r="F301" s="163"/>
      <c r="G301" s="214"/>
      <c r="H301" s="165"/>
      <c r="I301" s="163"/>
      <c r="J301" s="163"/>
      <c r="K301" s="164"/>
      <c r="L301" s="194"/>
      <c r="M301" s="194"/>
      <c r="N301" s="183"/>
      <c r="O301" s="183"/>
      <c r="P301" s="184"/>
      <c r="Q301" s="184"/>
      <c r="R301" s="183"/>
      <c r="S301" s="185"/>
      <c r="T301" s="185"/>
    </row>
    <row r="302" spans="1:20">
      <c r="A302" s="147"/>
      <c r="B302" s="151"/>
      <c r="C302" s="166"/>
      <c r="D302" s="167"/>
      <c r="E302" s="167"/>
      <c r="F302" s="168"/>
      <c r="G302" s="215"/>
      <c r="H302" s="170"/>
      <c r="I302" s="168"/>
      <c r="J302" s="168"/>
      <c r="K302" s="169"/>
      <c r="L302" s="186"/>
      <c r="M302" s="187"/>
      <c r="N302" s="188"/>
      <c r="O302" s="188"/>
      <c r="P302" s="189"/>
      <c r="Q302" s="189"/>
      <c r="R302" s="188"/>
      <c r="S302" s="190"/>
      <c r="T302" s="190"/>
    </row>
    <row r="303" spans="1:20">
      <c r="A303" s="147"/>
      <c r="B303" s="135"/>
      <c r="C303" s="161"/>
      <c r="D303" s="162"/>
      <c r="E303" s="162"/>
      <c r="F303" s="163"/>
      <c r="G303" s="214"/>
      <c r="H303" s="165"/>
      <c r="I303" s="163"/>
      <c r="J303" s="163"/>
      <c r="K303" s="164"/>
      <c r="L303" s="194"/>
      <c r="M303" s="194"/>
      <c r="N303" s="183"/>
      <c r="O303" s="183"/>
      <c r="P303" s="184"/>
      <c r="Q303" s="184"/>
      <c r="R303" s="183"/>
      <c r="S303" s="185"/>
      <c r="T303" s="185"/>
    </row>
    <row r="304" spans="1:20">
      <c r="A304" s="147"/>
      <c r="B304" s="135"/>
      <c r="C304" s="161"/>
      <c r="D304" s="162"/>
      <c r="E304" s="162"/>
      <c r="F304" s="163"/>
      <c r="G304" s="214"/>
      <c r="H304" s="165"/>
      <c r="I304" s="163"/>
      <c r="J304" s="163"/>
      <c r="K304" s="164"/>
      <c r="L304" s="194"/>
      <c r="M304" s="194"/>
      <c r="N304" s="183"/>
      <c r="O304" s="183"/>
      <c r="P304" s="184"/>
      <c r="Q304" s="184"/>
      <c r="R304" s="183"/>
      <c r="S304" s="185"/>
      <c r="T304" s="185"/>
    </row>
    <row r="305" spans="1:20">
      <c r="A305" s="147"/>
      <c r="B305" s="151"/>
      <c r="C305" s="166"/>
      <c r="D305" s="167"/>
      <c r="E305" s="167"/>
      <c r="F305" s="168"/>
      <c r="G305" s="215"/>
      <c r="H305" s="170"/>
      <c r="I305" s="168"/>
      <c r="J305" s="168"/>
      <c r="K305" s="169"/>
      <c r="L305" s="186"/>
      <c r="M305" s="187"/>
      <c r="N305" s="188"/>
      <c r="O305" s="188"/>
      <c r="P305" s="189"/>
      <c r="Q305" s="189"/>
      <c r="R305" s="188"/>
      <c r="S305" s="190"/>
      <c r="T305" s="190"/>
    </row>
    <row r="306" spans="1:20">
      <c r="A306" s="147"/>
      <c r="B306" s="135"/>
      <c r="C306" s="161"/>
      <c r="D306" s="162"/>
      <c r="E306" s="162"/>
      <c r="F306" s="163"/>
      <c r="G306" s="214"/>
      <c r="H306" s="165"/>
      <c r="I306" s="163"/>
      <c r="J306" s="163"/>
      <c r="K306" s="164"/>
      <c r="L306" s="194"/>
      <c r="M306" s="194"/>
      <c r="N306" s="183"/>
      <c r="O306" s="183"/>
      <c r="P306" s="184"/>
      <c r="Q306" s="184"/>
      <c r="R306" s="183"/>
      <c r="S306" s="185"/>
      <c r="T306" s="185"/>
    </row>
    <row r="307" spans="1:20">
      <c r="A307" s="147"/>
      <c r="B307" s="135"/>
      <c r="C307" s="161"/>
      <c r="D307" s="162"/>
      <c r="E307" s="162"/>
      <c r="F307" s="163"/>
      <c r="G307" s="214"/>
      <c r="H307" s="165"/>
      <c r="I307" s="163"/>
      <c r="J307" s="163"/>
      <c r="K307" s="164"/>
      <c r="L307" s="194"/>
      <c r="M307" s="194"/>
      <c r="N307" s="183"/>
      <c r="O307" s="183"/>
      <c r="P307" s="184"/>
      <c r="Q307" s="184"/>
      <c r="R307" s="183"/>
      <c r="S307" s="185"/>
      <c r="T307" s="185"/>
    </row>
    <row r="308" spans="1:20">
      <c r="A308" s="149"/>
      <c r="B308" s="151"/>
      <c r="C308" s="166"/>
      <c r="D308" s="167"/>
      <c r="E308" s="167"/>
      <c r="F308" s="168"/>
      <c r="G308" s="215"/>
      <c r="H308" s="170"/>
      <c r="I308" s="168"/>
      <c r="J308" s="168"/>
      <c r="K308" s="169"/>
      <c r="L308" s="194"/>
      <c r="M308" s="183"/>
      <c r="N308" s="183"/>
      <c r="O308" s="183"/>
      <c r="P308" s="184"/>
      <c r="Q308" s="184"/>
      <c r="R308" s="183"/>
      <c r="S308" s="185"/>
      <c r="T308" s="185"/>
    </row>
    <row r="309" spans="1:20">
      <c r="A309" s="146"/>
      <c r="B309" s="150"/>
      <c r="C309" s="156"/>
      <c r="D309" s="157"/>
      <c r="E309" s="157"/>
      <c r="F309" s="158"/>
      <c r="G309" s="214"/>
      <c r="H309" s="160"/>
      <c r="I309" s="158"/>
      <c r="J309" s="163"/>
      <c r="K309" s="159"/>
      <c r="L309" s="614"/>
      <c r="M309" s="615"/>
      <c r="N309" s="205"/>
      <c r="O309" s="205"/>
      <c r="P309" s="206"/>
      <c r="Q309" s="206"/>
      <c r="R309" s="205"/>
      <c r="S309" s="207"/>
      <c r="T309" s="207"/>
    </row>
    <row r="310" spans="1:20">
      <c r="A310" s="147"/>
      <c r="B310" s="135"/>
      <c r="C310" s="161"/>
      <c r="D310" s="162"/>
      <c r="E310" s="162"/>
      <c r="F310" s="163"/>
      <c r="G310" s="214"/>
      <c r="H310" s="165"/>
      <c r="I310" s="163"/>
      <c r="J310" s="163"/>
      <c r="K310" s="164"/>
      <c r="L310" s="616"/>
      <c r="M310" s="617"/>
      <c r="N310" s="208"/>
      <c r="O310" s="208"/>
      <c r="P310" s="209"/>
      <c r="Q310" s="209"/>
      <c r="R310" s="208"/>
      <c r="S310" s="210"/>
      <c r="T310" s="210"/>
    </row>
    <row r="311" spans="1:20">
      <c r="A311" s="147"/>
      <c r="B311" s="135"/>
      <c r="C311" s="161"/>
      <c r="D311" s="162"/>
      <c r="E311" s="162"/>
      <c r="F311" s="163"/>
      <c r="G311" s="214"/>
      <c r="H311" s="165"/>
      <c r="I311" s="163"/>
      <c r="J311" s="163"/>
      <c r="K311" s="164"/>
      <c r="L311" s="616"/>
      <c r="M311" s="617"/>
      <c r="N311" s="208"/>
      <c r="O311" s="208"/>
      <c r="P311" s="209"/>
      <c r="Q311" s="209"/>
      <c r="R311" s="208"/>
      <c r="S311" s="210"/>
      <c r="T311" s="210"/>
    </row>
    <row r="312" spans="1:20">
      <c r="A312" s="147"/>
      <c r="B312" s="135"/>
      <c r="C312" s="161"/>
      <c r="D312" s="162"/>
      <c r="E312" s="162"/>
      <c r="F312" s="163"/>
      <c r="G312" s="214"/>
      <c r="H312" s="165"/>
      <c r="I312" s="163"/>
      <c r="J312" s="163"/>
      <c r="K312" s="164"/>
      <c r="L312" s="616"/>
      <c r="M312" s="617"/>
      <c r="N312" s="208"/>
      <c r="O312" s="208"/>
      <c r="P312" s="209"/>
      <c r="Q312" s="209"/>
      <c r="R312" s="208"/>
      <c r="S312" s="210"/>
      <c r="T312" s="210"/>
    </row>
    <row r="313" spans="1:20">
      <c r="A313" s="147"/>
      <c r="B313" s="135"/>
      <c r="C313" s="161"/>
      <c r="D313" s="162"/>
      <c r="E313" s="162"/>
      <c r="F313" s="163"/>
      <c r="G313" s="214"/>
      <c r="H313" s="165"/>
      <c r="I313" s="163"/>
      <c r="J313" s="163"/>
      <c r="K313" s="164"/>
      <c r="L313" s="616"/>
      <c r="M313" s="617"/>
      <c r="N313" s="208"/>
      <c r="O313" s="208"/>
      <c r="P313" s="209"/>
      <c r="Q313" s="209"/>
      <c r="R313" s="208"/>
      <c r="S313" s="210"/>
      <c r="T313" s="210"/>
    </row>
    <row r="314" spans="1:20">
      <c r="A314" s="147"/>
      <c r="B314" s="151"/>
      <c r="C314" s="166"/>
      <c r="D314" s="167"/>
      <c r="E314" s="167"/>
      <c r="F314" s="168"/>
      <c r="G314" s="215"/>
      <c r="H314" s="170"/>
      <c r="I314" s="168"/>
      <c r="J314" s="168"/>
      <c r="K314" s="169"/>
      <c r="L314" s="618"/>
      <c r="M314" s="619"/>
      <c r="N314" s="211"/>
      <c r="O314" s="211"/>
      <c r="P314" s="212"/>
      <c r="Q314" s="212"/>
      <c r="R314" s="211"/>
      <c r="S314" s="213"/>
      <c r="T314" s="213"/>
    </row>
    <row r="315" spans="1:20">
      <c r="A315" s="147"/>
      <c r="B315" s="135"/>
      <c r="C315" s="161"/>
      <c r="D315" s="162"/>
      <c r="E315" s="162"/>
      <c r="F315" s="163"/>
      <c r="G315" s="214"/>
      <c r="H315" s="165"/>
      <c r="I315" s="163"/>
      <c r="J315" s="163"/>
      <c r="K315" s="164"/>
      <c r="L315" s="623"/>
      <c r="M315" s="230"/>
      <c r="N315" s="230"/>
      <c r="O315" s="230"/>
      <c r="P315" s="231"/>
      <c r="Q315" s="230"/>
      <c r="R315" s="230"/>
      <c r="S315" s="230"/>
      <c r="T315" s="231"/>
    </row>
    <row r="316" spans="1:20">
      <c r="A316" s="147"/>
      <c r="B316" s="135"/>
      <c r="C316" s="161"/>
      <c r="D316" s="162"/>
      <c r="E316" s="162"/>
      <c r="F316" s="163"/>
      <c r="G316" s="214"/>
      <c r="H316" s="165"/>
      <c r="I316" s="163"/>
      <c r="J316" s="163"/>
      <c r="K316" s="164"/>
      <c r="L316" s="624"/>
      <c r="M316" s="625"/>
      <c r="N316" s="625"/>
      <c r="O316" s="625"/>
      <c r="P316" s="626"/>
      <c r="Q316" s="625"/>
      <c r="R316" s="625"/>
      <c r="S316" s="625"/>
      <c r="T316" s="626"/>
    </row>
    <row r="317" spans="1:20">
      <c r="A317" s="147"/>
      <c r="B317" s="135"/>
      <c r="C317" s="161"/>
      <c r="D317" s="162"/>
      <c r="E317" s="162"/>
      <c r="F317" s="163"/>
      <c r="G317" s="214"/>
      <c r="H317" s="165"/>
      <c r="I317" s="163"/>
      <c r="J317" s="163"/>
      <c r="K317" s="164"/>
      <c r="L317" s="616"/>
      <c r="M317" s="617"/>
      <c r="N317" s="617"/>
      <c r="O317" s="621"/>
      <c r="P317" s="616"/>
      <c r="Q317" s="616"/>
      <c r="R317" s="617"/>
      <c r="S317" s="621"/>
      <c r="T317" s="622"/>
    </row>
    <row r="318" spans="1:20">
      <c r="A318" s="147"/>
      <c r="B318" s="135"/>
      <c r="C318" s="161"/>
      <c r="D318" s="162"/>
      <c r="E318" s="162"/>
      <c r="F318" s="163"/>
      <c r="G318" s="214"/>
      <c r="H318" s="165"/>
      <c r="I318" s="163"/>
      <c r="J318" s="163"/>
      <c r="K318" s="164"/>
      <c r="L318" s="616"/>
      <c r="M318" s="617"/>
      <c r="N318" s="208"/>
      <c r="O318" s="208"/>
      <c r="P318" s="209"/>
      <c r="Q318" s="209"/>
      <c r="R318" s="208"/>
      <c r="S318" s="210"/>
      <c r="T318" s="210"/>
    </row>
    <row r="319" spans="1:20">
      <c r="A319" s="147"/>
      <c r="B319" s="135"/>
      <c r="C319" s="161"/>
      <c r="D319" s="162"/>
      <c r="E319" s="162"/>
      <c r="F319" s="163"/>
      <c r="G319" s="214"/>
      <c r="H319" s="165"/>
      <c r="I319" s="163"/>
      <c r="J319" s="163"/>
      <c r="K319" s="164"/>
      <c r="L319" s="616"/>
      <c r="M319" s="617"/>
      <c r="N319" s="208"/>
      <c r="O319" s="208"/>
      <c r="P319" s="209"/>
      <c r="Q319" s="209"/>
      <c r="R319" s="208"/>
      <c r="S319" s="210"/>
      <c r="T319" s="210"/>
    </row>
    <row r="320" spans="1:20">
      <c r="A320" s="147"/>
      <c r="B320" s="135"/>
      <c r="C320" s="161"/>
      <c r="D320" s="162"/>
      <c r="E320" s="162"/>
      <c r="F320" s="163"/>
      <c r="G320" s="214"/>
      <c r="H320" s="165"/>
      <c r="I320" s="163"/>
      <c r="J320" s="163"/>
      <c r="K320" s="164"/>
      <c r="L320" s="616"/>
      <c r="M320" s="617"/>
      <c r="N320" s="208"/>
      <c r="O320" s="208"/>
      <c r="P320" s="209"/>
      <c r="Q320" s="209"/>
      <c r="R320" s="208"/>
      <c r="S320" s="210"/>
      <c r="T320" s="210"/>
    </row>
    <row r="321" spans="1:20">
      <c r="A321" s="147"/>
      <c r="B321" s="135"/>
      <c r="C321" s="161"/>
      <c r="D321" s="162"/>
      <c r="E321" s="162"/>
      <c r="F321" s="163"/>
      <c r="G321" s="214"/>
      <c r="H321" s="165"/>
      <c r="I321" s="163"/>
      <c r="J321" s="163"/>
      <c r="K321" s="164"/>
      <c r="L321" s="616"/>
      <c r="M321" s="617"/>
      <c r="N321" s="208"/>
      <c r="O321" s="208"/>
      <c r="P321" s="209"/>
      <c r="Q321" s="209"/>
      <c r="R321" s="208"/>
      <c r="S321" s="210"/>
      <c r="T321" s="210"/>
    </row>
    <row r="322" spans="1:20">
      <c r="A322" s="147"/>
      <c r="B322" s="151"/>
      <c r="C322" s="166"/>
      <c r="D322" s="167"/>
      <c r="E322" s="167"/>
      <c r="F322" s="168"/>
      <c r="G322" s="215"/>
      <c r="H322" s="170"/>
      <c r="I322" s="168"/>
      <c r="J322" s="168"/>
      <c r="K322" s="169"/>
      <c r="L322" s="618"/>
      <c r="M322" s="610"/>
      <c r="N322" s="611"/>
      <c r="O322" s="611"/>
      <c r="P322" s="612"/>
      <c r="Q322" s="612"/>
      <c r="R322" s="611"/>
      <c r="S322" s="613"/>
      <c r="T322" s="613"/>
    </row>
    <row r="323" spans="1:20">
      <c r="A323" s="147"/>
      <c r="B323" s="135"/>
      <c r="C323" s="161"/>
      <c r="D323" s="162"/>
      <c r="E323" s="162"/>
      <c r="F323" s="163"/>
      <c r="G323" s="214"/>
      <c r="H323" s="165"/>
      <c r="I323" s="163"/>
      <c r="J323" s="163"/>
      <c r="K323" s="164"/>
      <c r="L323" s="194"/>
      <c r="M323" s="194"/>
      <c r="N323" s="183"/>
      <c r="O323" s="183"/>
      <c r="P323" s="184"/>
      <c r="Q323" s="184"/>
      <c r="R323" s="183"/>
      <c r="S323" s="185"/>
      <c r="T323" s="185"/>
    </row>
    <row r="324" spans="1:20">
      <c r="A324" s="147"/>
      <c r="B324" s="135"/>
      <c r="C324" s="161"/>
      <c r="D324" s="162"/>
      <c r="E324" s="162"/>
      <c r="F324" s="163"/>
      <c r="G324" s="214"/>
      <c r="H324" s="165"/>
      <c r="I324" s="163"/>
      <c r="J324" s="163"/>
      <c r="K324" s="164"/>
      <c r="L324" s="194"/>
      <c r="M324" s="194"/>
      <c r="N324" s="183"/>
      <c r="O324" s="183"/>
      <c r="P324" s="184"/>
      <c r="Q324" s="184"/>
      <c r="R324" s="183"/>
      <c r="S324" s="185"/>
      <c r="T324" s="185"/>
    </row>
    <row r="325" spans="1:20">
      <c r="A325" s="147"/>
      <c r="B325" s="151"/>
      <c r="C325" s="166"/>
      <c r="D325" s="167"/>
      <c r="E325" s="167"/>
      <c r="F325" s="168"/>
      <c r="G325" s="215"/>
      <c r="H325" s="170"/>
      <c r="I325" s="168"/>
      <c r="J325" s="168"/>
      <c r="K325" s="169"/>
      <c r="L325" s="186"/>
      <c r="M325" s="187"/>
      <c r="N325" s="188"/>
      <c r="O325" s="188"/>
      <c r="P325" s="189"/>
      <c r="Q325" s="189"/>
      <c r="R325" s="188"/>
      <c r="S325" s="190"/>
      <c r="T325" s="190"/>
    </row>
    <row r="326" spans="1:20">
      <c r="A326" s="147"/>
      <c r="B326" s="135"/>
      <c r="C326" s="161"/>
      <c r="D326" s="162"/>
      <c r="E326" s="162"/>
      <c r="F326" s="163"/>
      <c r="G326" s="214"/>
      <c r="H326" s="165"/>
      <c r="I326" s="163"/>
      <c r="J326" s="163"/>
      <c r="K326" s="164"/>
      <c r="L326" s="194"/>
      <c r="M326" s="194"/>
      <c r="N326" s="183"/>
      <c r="O326" s="183"/>
      <c r="P326" s="184"/>
      <c r="Q326" s="184"/>
      <c r="R326" s="183"/>
      <c r="S326" s="185"/>
      <c r="T326" s="185"/>
    </row>
    <row r="327" spans="1:20">
      <c r="A327" s="147"/>
      <c r="B327" s="135"/>
      <c r="C327" s="161"/>
      <c r="D327" s="162"/>
      <c r="E327" s="162"/>
      <c r="F327" s="163"/>
      <c r="G327" s="214"/>
      <c r="H327" s="165"/>
      <c r="I327" s="163"/>
      <c r="J327" s="163"/>
      <c r="K327" s="164"/>
      <c r="L327" s="194"/>
      <c r="M327" s="194"/>
      <c r="N327" s="183"/>
      <c r="O327" s="183"/>
      <c r="P327" s="184"/>
      <c r="Q327" s="184"/>
      <c r="R327" s="183"/>
      <c r="S327" s="185"/>
      <c r="T327" s="185"/>
    </row>
    <row r="328" spans="1:20">
      <c r="A328" s="147"/>
      <c r="B328" s="151"/>
      <c r="C328" s="166"/>
      <c r="D328" s="167"/>
      <c r="E328" s="167"/>
      <c r="F328" s="168"/>
      <c r="G328" s="215"/>
      <c r="H328" s="170"/>
      <c r="I328" s="168"/>
      <c r="J328" s="168"/>
      <c r="K328" s="169"/>
      <c r="L328" s="186"/>
      <c r="M328" s="187"/>
      <c r="N328" s="188"/>
      <c r="O328" s="188"/>
      <c r="P328" s="189"/>
      <c r="Q328" s="189"/>
      <c r="R328" s="188"/>
      <c r="S328" s="190"/>
      <c r="T328" s="190"/>
    </row>
    <row r="329" spans="1:20">
      <c r="A329" s="147"/>
      <c r="B329" s="135"/>
      <c r="C329" s="161"/>
      <c r="D329" s="162"/>
      <c r="E329" s="162"/>
      <c r="F329" s="163"/>
      <c r="G329" s="214"/>
      <c r="H329" s="165"/>
      <c r="I329" s="163"/>
      <c r="J329" s="163"/>
      <c r="K329" s="164"/>
      <c r="L329" s="194"/>
      <c r="M329" s="194"/>
      <c r="N329" s="183"/>
      <c r="O329" s="183"/>
      <c r="P329" s="184"/>
      <c r="Q329" s="184"/>
      <c r="R329" s="183"/>
      <c r="S329" s="185"/>
      <c r="T329" s="185"/>
    </row>
    <row r="330" spans="1:20">
      <c r="A330" s="147"/>
      <c r="B330" s="135"/>
      <c r="C330" s="161"/>
      <c r="D330" s="162"/>
      <c r="E330" s="162"/>
      <c r="F330" s="163"/>
      <c r="G330" s="214"/>
      <c r="H330" s="165"/>
      <c r="I330" s="163"/>
      <c r="J330" s="163"/>
      <c r="K330" s="164"/>
      <c r="L330" s="194"/>
      <c r="M330" s="194"/>
      <c r="N330" s="183"/>
      <c r="O330" s="183"/>
      <c r="P330" s="184"/>
      <c r="Q330" s="184"/>
      <c r="R330" s="183"/>
      <c r="S330" s="185"/>
      <c r="T330" s="185"/>
    </row>
    <row r="331" spans="1:20">
      <c r="A331" s="147"/>
      <c r="B331" s="151"/>
      <c r="C331" s="166"/>
      <c r="D331" s="167"/>
      <c r="E331" s="167"/>
      <c r="F331" s="168"/>
      <c r="G331" s="215"/>
      <c r="H331" s="170"/>
      <c r="I331" s="168"/>
      <c r="J331" s="168"/>
      <c r="K331" s="169"/>
      <c r="L331" s="186"/>
      <c r="M331" s="187"/>
      <c r="N331" s="188"/>
      <c r="O331" s="188"/>
      <c r="P331" s="189"/>
      <c r="Q331" s="189"/>
      <c r="R331" s="188"/>
      <c r="S331" s="190"/>
      <c r="T331" s="190"/>
    </row>
    <row r="332" spans="1:20">
      <c r="A332" s="147"/>
      <c r="B332" s="135"/>
      <c r="C332" s="161"/>
      <c r="D332" s="162"/>
      <c r="E332" s="162"/>
      <c r="F332" s="163"/>
      <c r="G332" s="214"/>
      <c r="H332" s="165"/>
      <c r="I332" s="163"/>
      <c r="J332" s="163"/>
      <c r="K332" s="164"/>
      <c r="L332" s="194"/>
      <c r="M332" s="194"/>
      <c r="N332" s="183"/>
      <c r="O332" s="183"/>
      <c r="P332" s="184"/>
      <c r="Q332" s="184"/>
      <c r="R332" s="183"/>
      <c r="S332" s="185"/>
      <c r="T332" s="185"/>
    </row>
    <row r="333" spans="1:20">
      <c r="A333" s="147"/>
      <c r="B333" s="135"/>
      <c r="C333" s="161"/>
      <c r="D333" s="162"/>
      <c r="E333" s="162"/>
      <c r="F333" s="163"/>
      <c r="G333" s="214"/>
      <c r="H333" s="165"/>
      <c r="I333" s="163"/>
      <c r="J333" s="163"/>
      <c r="K333" s="164"/>
      <c r="L333" s="194"/>
      <c r="M333" s="194"/>
      <c r="N333" s="183"/>
      <c r="O333" s="183"/>
      <c r="P333" s="184"/>
      <c r="Q333" s="184"/>
      <c r="R333" s="183"/>
      <c r="S333" s="185"/>
      <c r="T333" s="185"/>
    </row>
    <row r="334" spans="1:20">
      <c r="A334" s="147"/>
      <c r="B334" s="151"/>
      <c r="C334" s="166"/>
      <c r="D334" s="167"/>
      <c r="E334" s="167"/>
      <c r="F334" s="168"/>
      <c r="G334" s="215"/>
      <c r="H334" s="170"/>
      <c r="I334" s="168"/>
      <c r="J334" s="168"/>
      <c r="K334" s="169"/>
      <c r="L334" s="186"/>
      <c r="M334" s="187"/>
      <c r="N334" s="188"/>
      <c r="O334" s="188"/>
      <c r="P334" s="189"/>
      <c r="Q334" s="189"/>
      <c r="R334" s="188"/>
      <c r="S334" s="190"/>
      <c r="T334" s="190"/>
    </row>
    <row r="335" spans="1:20">
      <c r="A335" s="147"/>
      <c r="B335" s="135"/>
      <c r="C335" s="161"/>
      <c r="D335" s="162"/>
      <c r="E335" s="162"/>
      <c r="F335" s="163"/>
      <c r="G335" s="214"/>
      <c r="H335" s="165"/>
      <c r="I335" s="163"/>
      <c r="J335" s="163"/>
      <c r="K335" s="164"/>
      <c r="L335" s="194"/>
      <c r="M335" s="194"/>
      <c r="N335" s="183"/>
      <c r="O335" s="183"/>
      <c r="P335" s="184"/>
      <c r="Q335" s="184"/>
      <c r="R335" s="183"/>
      <c r="S335" s="185"/>
      <c r="T335" s="185"/>
    </row>
    <row r="336" spans="1:20">
      <c r="A336" s="147"/>
      <c r="B336" s="135"/>
      <c r="C336" s="161"/>
      <c r="D336" s="162"/>
      <c r="E336" s="162"/>
      <c r="F336" s="163"/>
      <c r="G336" s="214"/>
      <c r="H336" s="165"/>
      <c r="I336" s="163"/>
      <c r="J336" s="163"/>
      <c r="K336" s="164"/>
      <c r="L336" s="194"/>
      <c r="M336" s="194"/>
      <c r="N336" s="183"/>
      <c r="O336" s="183"/>
      <c r="P336" s="184"/>
      <c r="Q336" s="184"/>
      <c r="R336" s="183"/>
      <c r="S336" s="185"/>
      <c r="T336" s="185"/>
    </row>
    <row r="337" spans="1:20">
      <c r="A337" s="147"/>
      <c r="B337" s="151"/>
      <c r="C337" s="166"/>
      <c r="D337" s="167"/>
      <c r="E337" s="167"/>
      <c r="F337" s="168"/>
      <c r="G337" s="215"/>
      <c r="H337" s="170"/>
      <c r="I337" s="168"/>
      <c r="J337" s="168"/>
      <c r="K337" s="169"/>
      <c r="L337" s="186"/>
      <c r="M337" s="187"/>
      <c r="N337" s="188"/>
      <c r="O337" s="188"/>
      <c r="P337" s="189"/>
      <c r="Q337" s="189"/>
      <c r="R337" s="188"/>
      <c r="S337" s="190"/>
      <c r="T337" s="190"/>
    </row>
    <row r="338" spans="1:20">
      <c r="A338" s="147"/>
      <c r="B338" s="135"/>
      <c r="C338" s="161"/>
      <c r="D338" s="162"/>
      <c r="E338" s="162"/>
      <c r="F338" s="163"/>
      <c r="G338" s="214"/>
      <c r="H338" s="165"/>
      <c r="I338" s="163"/>
      <c r="J338" s="163"/>
      <c r="K338" s="164"/>
      <c r="L338" s="194"/>
      <c r="M338" s="194"/>
      <c r="N338" s="183"/>
      <c r="O338" s="183"/>
      <c r="P338" s="184"/>
      <c r="Q338" s="184"/>
      <c r="R338" s="183"/>
      <c r="S338" s="185"/>
      <c r="T338" s="185"/>
    </row>
    <row r="339" spans="1:20">
      <c r="A339" s="147"/>
      <c r="B339" s="135"/>
      <c r="C339" s="161"/>
      <c r="D339" s="162"/>
      <c r="E339" s="162"/>
      <c r="F339" s="163"/>
      <c r="G339" s="214"/>
      <c r="H339" s="165"/>
      <c r="I339" s="163"/>
      <c r="J339" s="163"/>
      <c r="K339" s="164"/>
      <c r="L339" s="194"/>
      <c r="M339" s="194"/>
      <c r="N339" s="183"/>
      <c r="O339" s="183"/>
      <c r="P339" s="184"/>
      <c r="Q339" s="184"/>
      <c r="R339" s="183"/>
      <c r="S339" s="185"/>
      <c r="T339" s="185"/>
    </row>
    <row r="340" spans="1:20">
      <c r="A340" s="147"/>
      <c r="B340" s="151"/>
      <c r="C340" s="166"/>
      <c r="D340" s="167"/>
      <c r="E340" s="167"/>
      <c r="F340" s="168"/>
      <c r="G340" s="215"/>
      <c r="H340" s="170"/>
      <c r="I340" s="168"/>
      <c r="J340" s="168"/>
      <c r="K340" s="169"/>
      <c r="L340" s="186"/>
      <c r="M340" s="187"/>
      <c r="N340" s="188"/>
      <c r="O340" s="188"/>
      <c r="P340" s="189"/>
      <c r="Q340" s="189"/>
      <c r="R340" s="188"/>
      <c r="S340" s="190"/>
      <c r="T340" s="190"/>
    </row>
    <row r="341" spans="1:20">
      <c r="A341" s="147"/>
      <c r="B341" s="135"/>
      <c r="C341" s="161"/>
      <c r="D341" s="162"/>
      <c r="E341" s="162"/>
      <c r="F341" s="163"/>
      <c r="G341" s="214"/>
      <c r="H341" s="165"/>
      <c r="I341" s="163"/>
      <c r="J341" s="163"/>
      <c r="K341" s="164"/>
      <c r="L341" s="194"/>
      <c r="M341" s="194"/>
      <c r="N341" s="183"/>
      <c r="O341" s="183"/>
      <c r="P341" s="184"/>
      <c r="Q341" s="184"/>
      <c r="R341" s="183"/>
      <c r="S341" s="185"/>
      <c r="T341" s="185"/>
    </row>
    <row r="342" spans="1:20">
      <c r="A342" s="147"/>
      <c r="B342" s="135"/>
      <c r="C342" s="161"/>
      <c r="D342" s="162"/>
      <c r="E342" s="162"/>
      <c r="F342" s="163"/>
      <c r="G342" s="214"/>
      <c r="H342" s="165"/>
      <c r="I342" s="163"/>
      <c r="J342" s="163"/>
      <c r="K342" s="164"/>
      <c r="L342" s="194"/>
      <c r="M342" s="194"/>
      <c r="N342" s="183"/>
      <c r="O342" s="183"/>
      <c r="P342" s="184"/>
      <c r="Q342" s="184"/>
      <c r="R342" s="183"/>
      <c r="S342" s="185"/>
      <c r="T342" s="185"/>
    </row>
    <row r="343" spans="1:20">
      <c r="A343" s="147"/>
      <c r="B343" s="151"/>
      <c r="C343" s="166"/>
      <c r="D343" s="167"/>
      <c r="E343" s="167"/>
      <c r="F343" s="168"/>
      <c r="G343" s="215"/>
      <c r="H343" s="170"/>
      <c r="I343" s="168"/>
      <c r="J343" s="168"/>
      <c r="K343" s="169"/>
      <c r="L343" s="186"/>
      <c r="M343" s="187"/>
      <c r="N343" s="188"/>
      <c r="O343" s="188"/>
      <c r="P343" s="189"/>
      <c r="Q343" s="189"/>
      <c r="R343" s="188"/>
      <c r="S343" s="190"/>
      <c r="T343" s="190"/>
    </row>
    <row r="344" spans="1:20">
      <c r="A344" s="147"/>
      <c r="B344" s="135"/>
      <c r="C344" s="161"/>
      <c r="D344" s="162"/>
      <c r="E344" s="162"/>
      <c r="F344" s="163"/>
      <c r="G344" s="214"/>
      <c r="H344" s="165"/>
      <c r="I344" s="163"/>
      <c r="J344" s="163"/>
      <c r="K344" s="164"/>
      <c r="L344" s="194"/>
      <c r="M344" s="194"/>
      <c r="N344" s="183"/>
      <c r="O344" s="183"/>
      <c r="P344" s="184"/>
      <c r="Q344" s="184"/>
      <c r="R344" s="183"/>
      <c r="S344" s="185"/>
      <c r="T344" s="185"/>
    </row>
    <row r="345" spans="1:20">
      <c r="A345" s="147"/>
      <c r="B345" s="135"/>
      <c r="C345" s="161"/>
      <c r="D345" s="162"/>
      <c r="E345" s="162"/>
      <c r="F345" s="163"/>
      <c r="G345" s="214"/>
      <c r="H345" s="165"/>
      <c r="I345" s="163"/>
      <c r="J345" s="163"/>
      <c r="K345" s="164"/>
      <c r="L345" s="194"/>
      <c r="M345" s="194"/>
      <c r="N345" s="183"/>
      <c r="O345" s="183"/>
      <c r="P345" s="184"/>
      <c r="Q345" s="184"/>
      <c r="R345" s="183"/>
      <c r="S345" s="185"/>
      <c r="T345" s="185"/>
    </row>
    <row r="346" spans="1:20">
      <c r="A346" s="149"/>
      <c r="B346" s="151"/>
      <c r="C346" s="166"/>
      <c r="D346" s="167"/>
      <c r="E346" s="167"/>
      <c r="F346" s="168"/>
      <c r="G346" s="215"/>
      <c r="H346" s="170"/>
      <c r="I346" s="168"/>
      <c r="J346" s="168"/>
      <c r="K346" s="169"/>
      <c r="L346" s="194"/>
      <c r="M346" s="183"/>
      <c r="N346" s="183"/>
      <c r="O346" s="183"/>
      <c r="P346" s="184"/>
      <c r="Q346" s="184"/>
      <c r="R346" s="183"/>
      <c r="S346" s="185"/>
      <c r="T346" s="185"/>
    </row>
    <row r="347" spans="1:20">
      <c r="A347" s="146"/>
      <c r="B347" s="150"/>
      <c r="C347" s="156"/>
      <c r="D347" s="157"/>
      <c r="E347" s="157"/>
      <c r="F347" s="158"/>
      <c r="G347" s="214"/>
      <c r="H347" s="160"/>
      <c r="I347" s="158"/>
      <c r="J347" s="163"/>
      <c r="K347" s="159"/>
      <c r="L347" s="614"/>
      <c r="M347" s="615"/>
      <c r="N347" s="205"/>
      <c r="O347" s="205"/>
      <c r="P347" s="206"/>
      <c r="Q347" s="206"/>
      <c r="R347" s="205"/>
      <c r="S347" s="207"/>
      <c r="T347" s="207"/>
    </row>
    <row r="348" spans="1:20">
      <c r="A348" s="147"/>
      <c r="B348" s="135"/>
      <c r="C348" s="161"/>
      <c r="D348" s="162"/>
      <c r="E348" s="162"/>
      <c r="F348" s="163"/>
      <c r="G348" s="214"/>
      <c r="H348" s="165"/>
      <c r="I348" s="163"/>
      <c r="J348" s="163"/>
      <c r="K348" s="164"/>
      <c r="L348" s="616"/>
      <c r="M348" s="617"/>
      <c r="N348" s="208"/>
      <c r="O348" s="208"/>
      <c r="P348" s="209"/>
      <c r="Q348" s="209"/>
      <c r="R348" s="208"/>
      <c r="S348" s="210"/>
      <c r="T348" s="210"/>
    </row>
    <row r="349" spans="1:20">
      <c r="A349" s="147"/>
      <c r="B349" s="135"/>
      <c r="C349" s="161"/>
      <c r="D349" s="162"/>
      <c r="E349" s="162"/>
      <c r="F349" s="163"/>
      <c r="G349" s="214"/>
      <c r="H349" s="165"/>
      <c r="I349" s="163"/>
      <c r="J349" s="163"/>
      <c r="K349" s="164"/>
      <c r="L349" s="616"/>
      <c r="M349" s="617"/>
      <c r="N349" s="208"/>
      <c r="O349" s="208"/>
      <c r="P349" s="209"/>
      <c r="Q349" s="209"/>
      <c r="R349" s="208"/>
      <c r="S349" s="210"/>
      <c r="T349" s="210"/>
    </row>
    <row r="350" spans="1:20">
      <c r="A350" s="147"/>
      <c r="B350" s="135"/>
      <c r="C350" s="161"/>
      <c r="D350" s="162"/>
      <c r="E350" s="162"/>
      <c r="F350" s="163"/>
      <c r="G350" s="214"/>
      <c r="H350" s="165"/>
      <c r="I350" s="163"/>
      <c r="J350" s="163"/>
      <c r="K350" s="164"/>
      <c r="L350" s="616"/>
      <c r="M350" s="617"/>
      <c r="N350" s="208"/>
      <c r="O350" s="208"/>
      <c r="P350" s="209"/>
      <c r="Q350" s="209"/>
      <c r="R350" s="208"/>
      <c r="S350" s="210"/>
      <c r="T350" s="210"/>
    </row>
    <row r="351" spans="1:20">
      <c r="A351" s="147"/>
      <c r="B351" s="135"/>
      <c r="C351" s="161"/>
      <c r="D351" s="162"/>
      <c r="E351" s="162"/>
      <c r="F351" s="163"/>
      <c r="G351" s="214"/>
      <c r="H351" s="165"/>
      <c r="I351" s="163"/>
      <c r="J351" s="163"/>
      <c r="K351" s="164"/>
      <c r="L351" s="616"/>
      <c r="M351" s="617"/>
      <c r="N351" s="208"/>
      <c r="O351" s="208"/>
      <c r="P351" s="209"/>
      <c r="Q351" s="209"/>
      <c r="R351" s="208"/>
      <c r="S351" s="210"/>
      <c r="T351" s="210"/>
    </row>
    <row r="352" spans="1:20">
      <c r="A352" s="147"/>
      <c r="B352" s="151"/>
      <c r="C352" s="166"/>
      <c r="D352" s="167"/>
      <c r="E352" s="167"/>
      <c r="F352" s="168"/>
      <c r="G352" s="215"/>
      <c r="H352" s="170"/>
      <c r="I352" s="168"/>
      <c r="J352" s="168"/>
      <c r="K352" s="169"/>
      <c r="L352" s="618"/>
      <c r="M352" s="619"/>
      <c r="N352" s="211"/>
      <c r="O352" s="211"/>
      <c r="P352" s="212"/>
      <c r="Q352" s="212"/>
      <c r="R352" s="211"/>
      <c r="S352" s="213"/>
      <c r="T352" s="213"/>
    </row>
    <row r="353" spans="1:20">
      <c r="A353" s="147"/>
      <c r="B353" s="135"/>
      <c r="C353" s="161"/>
      <c r="D353" s="162"/>
      <c r="E353" s="162"/>
      <c r="F353" s="163"/>
      <c r="G353" s="214"/>
      <c r="H353" s="165"/>
      <c r="I353" s="163"/>
      <c r="J353" s="163"/>
      <c r="K353" s="164"/>
      <c r="L353" s="623"/>
      <c r="M353" s="230"/>
      <c r="N353" s="230"/>
      <c r="O353" s="230"/>
      <c r="P353" s="231"/>
      <c r="Q353" s="230"/>
      <c r="R353" s="230"/>
      <c r="S353" s="230"/>
      <c r="T353" s="231"/>
    </row>
    <row r="354" spans="1:20">
      <c r="A354" s="147"/>
      <c r="B354" s="135"/>
      <c r="C354" s="161"/>
      <c r="D354" s="162"/>
      <c r="E354" s="162"/>
      <c r="F354" s="163"/>
      <c r="G354" s="214"/>
      <c r="H354" s="165"/>
      <c r="I354" s="163"/>
      <c r="J354" s="163"/>
      <c r="K354" s="164"/>
      <c r="L354" s="624"/>
      <c r="M354" s="625"/>
      <c r="N354" s="625"/>
      <c r="O354" s="625"/>
      <c r="P354" s="626"/>
      <c r="Q354" s="625"/>
      <c r="R354" s="625"/>
      <c r="S354" s="625"/>
      <c r="T354" s="626"/>
    </row>
    <row r="355" spans="1:20">
      <c r="A355" s="147"/>
      <c r="B355" s="135"/>
      <c r="C355" s="161"/>
      <c r="D355" s="162"/>
      <c r="E355" s="162"/>
      <c r="F355" s="163"/>
      <c r="G355" s="214"/>
      <c r="H355" s="165"/>
      <c r="I355" s="163"/>
      <c r="J355" s="163"/>
      <c r="K355" s="164"/>
      <c r="L355" s="616"/>
      <c r="M355" s="617"/>
      <c r="N355" s="617"/>
      <c r="O355" s="621"/>
      <c r="P355" s="616"/>
      <c r="Q355" s="616"/>
      <c r="R355" s="617"/>
      <c r="S355" s="621"/>
      <c r="T355" s="622"/>
    </row>
    <row r="356" spans="1:20">
      <c r="A356" s="147"/>
      <c r="B356" s="135"/>
      <c r="C356" s="161"/>
      <c r="D356" s="162"/>
      <c r="E356" s="162"/>
      <c r="F356" s="163"/>
      <c r="G356" s="214"/>
      <c r="H356" s="165"/>
      <c r="I356" s="163"/>
      <c r="J356" s="163"/>
      <c r="K356" s="164"/>
      <c r="L356" s="616"/>
      <c r="M356" s="617"/>
      <c r="N356" s="208"/>
      <c r="O356" s="208"/>
      <c r="P356" s="209"/>
      <c r="Q356" s="209"/>
      <c r="R356" s="208"/>
      <c r="S356" s="210"/>
      <c r="T356" s="210"/>
    </row>
    <row r="357" spans="1:20">
      <c r="A357" s="147"/>
      <c r="B357" s="135"/>
      <c r="C357" s="161"/>
      <c r="D357" s="162"/>
      <c r="E357" s="162"/>
      <c r="F357" s="163"/>
      <c r="G357" s="214"/>
      <c r="H357" s="165"/>
      <c r="I357" s="163"/>
      <c r="J357" s="163"/>
      <c r="K357" s="164"/>
      <c r="L357" s="616"/>
      <c r="M357" s="617"/>
      <c r="N357" s="208"/>
      <c r="O357" s="208"/>
      <c r="P357" s="209"/>
      <c r="Q357" s="209"/>
      <c r="R357" s="208"/>
      <c r="S357" s="210"/>
      <c r="T357" s="210"/>
    </row>
    <row r="358" spans="1:20">
      <c r="A358" s="147"/>
      <c r="B358" s="135"/>
      <c r="C358" s="161"/>
      <c r="D358" s="162"/>
      <c r="E358" s="162"/>
      <c r="F358" s="163"/>
      <c r="G358" s="214"/>
      <c r="H358" s="165"/>
      <c r="I358" s="163"/>
      <c r="J358" s="163"/>
      <c r="K358" s="164"/>
      <c r="L358" s="616"/>
      <c r="M358" s="617"/>
      <c r="N358" s="208"/>
      <c r="O358" s="208"/>
      <c r="P358" s="209"/>
      <c r="Q358" s="209"/>
      <c r="R358" s="208"/>
      <c r="S358" s="210"/>
      <c r="T358" s="210"/>
    </row>
    <row r="359" spans="1:20">
      <c r="A359" s="147"/>
      <c r="B359" s="135"/>
      <c r="C359" s="161"/>
      <c r="D359" s="162"/>
      <c r="E359" s="162"/>
      <c r="F359" s="163"/>
      <c r="G359" s="214"/>
      <c r="H359" s="165"/>
      <c r="I359" s="163"/>
      <c r="J359" s="163"/>
      <c r="K359" s="164"/>
      <c r="L359" s="616"/>
      <c r="M359" s="617"/>
      <c r="N359" s="208"/>
      <c r="O359" s="208"/>
      <c r="P359" s="209"/>
      <c r="Q359" s="209"/>
      <c r="R359" s="208"/>
      <c r="S359" s="210"/>
      <c r="T359" s="210"/>
    </row>
    <row r="360" spans="1:20">
      <c r="A360" s="147"/>
      <c r="B360" s="151"/>
      <c r="C360" s="166"/>
      <c r="D360" s="167"/>
      <c r="E360" s="167"/>
      <c r="F360" s="168"/>
      <c r="G360" s="215"/>
      <c r="H360" s="170"/>
      <c r="I360" s="168"/>
      <c r="J360" s="168"/>
      <c r="K360" s="169"/>
      <c r="L360" s="618"/>
      <c r="M360" s="610"/>
      <c r="N360" s="611"/>
      <c r="O360" s="611"/>
      <c r="P360" s="612"/>
      <c r="Q360" s="612"/>
      <c r="R360" s="611"/>
      <c r="S360" s="613"/>
      <c r="T360" s="613"/>
    </row>
    <row r="361" spans="1:20">
      <c r="A361" s="147"/>
      <c r="B361" s="135"/>
      <c r="C361" s="161"/>
      <c r="D361" s="162"/>
      <c r="E361" s="162"/>
      <c r="F361" s="163"/>
      <c r="G361" s="214"/>
      <c r="H361" s="165"/>
      <c r="I361" s="163"/>
      <c r="J361" s="163"/>
      <c r="K361" s="164"/>
      <c r="L361" s="194"/>
      <c r="M361" s="194"/>
      <c r="N361" s="183"/>
      <c r="O361" s="183"/>
      <c r="P361" s="184"/>
      <c r="Q361" s="184"/>
      <c r="R361" s="183"/>
      <c r="S361" s="185"/>
      <c r="T361" s="185"/>
    </row>
    <row r="362" spans="1:20">
      <c r="A362" s="147"/>
      <c r="B362" s="135"/>
      <c r="C362" s="161"/>
      <c r="D362" s="162"/>
      <c r="E362" s="162"/>
      <c r="F362" s="163"/>
      <c r="G362" s="214"/>
      <c r="H362" s="165"/>
      <c r="I362" s="163"/>
      <c r="J362" s="163"/>
      <c r="K362" s="164"/>
      <c r="L362" s="194"/>
      <c r="M362" s="194"/>
      <c r="N362" s="183"/>
      <c r="O362" s="183"/>
      <c r="P362" s="184"/>
      <c r="Q362" s="184"/>
      <c r="R362" s="183"/>
      <c r="S362" s="185"/>
      <c r="T362" s="185"/>
    </row>
    <row r="363" spans="1:20">
      <c r="A363" s="147"/>
      <c r="B363" s="151"/>
      <c r="C363" s="166"/>
      <c r="D363" s="167"/>
      <c r="E363" s="167"/>
      <c r="F363" s="168"/>
      <c r="G363" s="215"/>
      <c r="H363" s="170"/>
      <c r="I363" s="168"/>
      <c r="J363" s="168"/>
      <c r="K363" s="169"/>
      <c r="L363" s="186"/>
      <c r="M363" s="187"/>
      <c r="N363" s="188"/>
      <c r="O363" s="188"/>
      <c r="P363" s="189"/>
      <c r="Q363" s="189"/>
      <c r="R363" s="188"/>
      <c r="S363" s="190"/>
      <c r="T363" s="190"/>
    </row>
    <row r="364" spans="1:20">
      <c r="A364" s="147"/>
      <c r="B364" s="135"/>
      <c r="C364" s="161"/>
      <c r="D364" s="162"/>
      <c r="E364" s="162"/>
      <c r="F364" s="163"/>
      <c r="G364" s="214"/>
      <c r="H364" s="165"/>
      <c r="I364" s="163"/>
      <c r="J364" s="163"/>
      <c r="K364" s="164"/>
      <c r="L364" s="194"/>
      <c r="M364" s="194"/>
      <c r="N364" s="183"/>
      <c r="O364" s="183"/>
      <c r="P364" s="184"/>
      <c r="Q364" s="184"/>
      <c r="R364" s="183"/>
      <c r="S364" s="185"/>
      <c r="T364" s="185"/>
    </row>
    <row r="365" spans="1:20">
      <c r="A365" s="147"/>
      <c r="B365" s="135"/>
      <c r="C365" s="161"/>
      <c r="D365" s="162"/>
      <c r="E365" s="162"/>
      <c r="F365" s="163"/>
      <c r="G365" s="214"/>
      <c r="H365" s="165"/>
      <c r="I365" s="163"/>
      <c r="J365" s="163"/>
      <c r="K365" s="164"/>
      <c r="L365" s="194"/>
      <c r="M365" s="194"/>
      <c r="N365" s="183"/>
      <c r="O365" s="183"/>
      <c r="P365" s="184"/>
      <c r="Q365" s="184"/>
      <c r="R365" s="183"/>
      <c r="S365" s="185"/>
      <c r="T365" s="185"/>
    </row>
    <row r="366" spans="1:20">
      <c r="A366" s="147"/>
      <c r="B366" s="151"/>
      <c r="C366" s="166"/>
      <c r="D366" s="167"/>
      <c r="E366" s="167"/>
      <c r="F366" s="168"/>
      <c r="G366" s="215"/>
      <c r="H366" s="170"/>
      <c r="I366" s="168"/>
      <c r="J366" s="168"/>
      <c r="K366" s="169"/>
      <c r="L366" s="186"/>
      <c r="M366" s="187"/>
      <c r="N366" s="188"/>
      <c r="O366" s="188"/>
      <c r="P366" s="189"/>
      <c r="Q366" s="189"/>
      <c r="R366" s="188"/>
      <c r="S366" s="190"/>
      <c r="T366" s="190"/>
    </row>
    <row r="367" spans="1:20">
      <c r="A367" s="147"/>
      <c r="B367" s="135"/>
      <c r="C367" s="161"/>
      <c r="D367" s="162"/>
      <c r="E367" s="162"/>
      <c r="F367" s="163"/>
      <c r="G367" s="214"/>
      <c r="H367" s="165"/>
      <c r="I367" s="163"/>
      <c r="J367" s="163"/>
      <c r="K367" s="164"/>
      <c r="L367" s="194"/>
      <c r="M367" s="194"/>
      <c r="N367" s="183"/>
      <c r="O367" s="183"/>
      <c r="P367" s="184"/>
      <c r="Q367" s="184"/>
      <c r="R367" s="183"/>
      <c r="S367" s="185"/>
      <c r="T367" s="185"/>
    </row>
    <row r="368" spans="1:20">
      <c r="A368" s="147"/>
      <c r="B368" s="135"/>
      <c r="C368" s="161"/>
      <c r="D368" s="162"/>
      <c r="E368" s="162"/>
      <c r="F368" s="163"/>
      <c r="G368" s="214"/>
      <c r="H368" s="165"/>
      <c r="I368" s="163"/>
      <c r="J368" s="163"/>
      <c r="K368" s="164"/>
      <c r="L368" s="194"/>
      <c r="M368" s="194"/>
      <c r="N368" s="183"/>
      <c r="O368" s="183"/>
      <c r="P368" s="184"/>
      <c r="Q368" s="184"/>
      <c r="R368" s="183"/>
      <c r="S368" s="185"/>
      <c r="T368" s="185"/>
    </row>
    <row r="369" spans="1:20">
      <c r="A369" s="147"/>
      <c r="B369" s="151"/>
      <c r="C369" s="166"/>
      <c r="D369" s="167"/>
      <c r="E369" s="167"/>
      <c r="F369" s="168"/>
      <c r="G369" s="215"/>
      <c r="H369" s="170"/>
      <c r="I369" s="168"/>
      <c r="J369" s="168"/>
      <c r="K369" s="169"/>
      <c r="L369" s="186"/>
      <c r="M369" s="187"/>
      <c r="N369" s="188"/>
      <c r="O369" s="188"/>
      <c r="P369" s="189"/>
      <c r="Q369" s="189"/>
      <c r="R369" s="188"/>
      <c r="S369" s="190"/>
      <c r="T369" s="190"/>
    </row>
    <row r="370" spans="1:20">
      <c r="A370" s="147"/>
      <c r="B370" s="135"/>
      <c r="C370" s="161"/>
      <c r="D370" s="162"/>
      <c r="E370" s="162"/>
      <c r="F370" s="163"/>
      <c r="G370" s="214"/>
      <c r="H370" s="165"/>
      <c r="I370" s="163"/>
      <c r="J370" s="163"/>
      <c r="K370" s="164"/>
      <c r="L370" s="194"/>
      <c r="M370" s="194"/>
      <c r="N370" s="183"/>
      <c r="O370" s="183"/>
      <c r="P370" s="184"/>
      <c r="Q370" s="184"/>
      <c r="R370" s="183"/>
      <c r="S370" s="185"/>
      <c r="T370" s="185"/>
    </row>
    <row r="371" spans="1:20">
      <c r="A371" s="147"/>
      <c r="B371" s="135"/>
      <c r="C371" s="161"/>
      <c r="D371" s="162"/>
      <c r="E371" s="162"/>
      <c r="F371" s="163"/>
      <c r="G371" s="214"/>
      <c r="H371" s="165"/>
      <c r="I371" s="163"/>
      <c r="J371" s="163"/>
      <c r="K371" s="164"/>
      <c r="L371" s="194"/>
      <c r="M371" s="194"/>
      <c r="N371" s="183"/>
      <c r="O371" s="183"/>
      <c r="P371" s="184"/>
      <c r="Q371" s="184"/>
      <c r="R371" s="183"/>
      <c r="S371" s="185"/>
      <c r="T371" s="185"/>
    </row>
    <row r="372" spans="1:20">
      <c r="A372" s="147"/>
      <c r="B372" s="151"/>
      <c r="C372" s="166"/>
      <c r="D372" s="167"/>
      <c r="E372" s="167"/>
      <c r="F372" s="168"/>
      <c r="G372" s="215"/>
      <c r="H372" s="170"/>
      <c r="I372" s="168"/>
      <c r="J372" s="168"/>
      <c r="K372" s="169"/>
      <c r="L372" s="186"/>
      <c r="M372" s="187"/>
      <c r="N372" s="188"/>
      <c r="O372" s="188"/>
      <c r="P372" s="189"/>
      <c r="Q372" s="189"/>
      <c r="R372" s="188"/>
      <c r="S372" s="190"/>
      <c r="T372" s="190"/>
    </row>
    <row r="373" spans="1:20">
      <c r="A373" s="147"/>
      <c r="B373" s="135"/>
      <c r="C373" s="161"/>
      <c r="D373" s="162"/>
      <c r="E373" s="162"/>
      <c r="F373" s="163"/>
      <c r="G373" s="214"/>
      <c r="H373" s="165"/>
      <c r="I373" s="163"/>
      <c r="J373" s="163"/>
      <c r="K373" s="164"/>
      <c r="L373" s="194"/>
      <c r="M373" s="194"/>
      <c r="N373" s="183"/>
      <c r="O373" s="183"/>
      <c r="P373" s="184"/>
      <c r="Q373" s="184"/>
      <c r="R373" s="183"/>
      <c r="S373" s="185"/>
      <c r="T373" s="185"/>
    </row>
    <row r="374" spans="1:20">
      <c r="A374" s="147"/>
      <c r="B374" s="135"/>
      <c r="C374" s="161"/>
      <c r="D374" s="162"/>
      <c r="E374" s="162"/>
      <c r="F374" s="163"/>
      <c r="G374" s="214"/>
      <c r="H374" s="165"/>
      <c r="I374" s="163"/>
      <c r="J374" s="163"/>
      <c r="K374" s="164"/>
      <c r="L374" s="194"/>
      <c r="M374" s="194"/>
      <c r="N374" s="183"/>
      <c r="O374" s="183"/>
      <c r="P374" s="184"/>
      <c r="Q374" s="184"/>
      <c r="R374" s="183"/>
      <c r="S374" s="185"/>
      <c r="T374" s="185"/>
    </row>
    <row r="375" spans="1:20">
      <c r="A375" s="147"/>
      <c r="B375" s="151"/>
      <c r="C375" s="166"/>
      <c r="D375" s="167"/>
      <c r="E375" s="167"/>
      <c r="F375" s="168"/>
      <c r="G375" s="215"/>
      <c r="H375" s="170"/>
      <c r="I375" s="168"/>
      <c r="J375" s="168"/>
      <c r="K375" s="169"/>
      <c r="L375" s="186"/>
      <c r="M375" s="187"/>
      <c r="N375" s="188"/>
      <c r="O375" s="188"/>
      <c r="P375" s="189"/>
      <c r="Q375" s="189"/>
      <c r="R375" s="188"/>
      <c r="S375" s="190"/>
      <c r="T375" s="190"/>
    </row>
    <row r="376" spans="1:20">
      <c r="A376" s="147"/>
      <c r="B376" s="135"/>
      <c r="C376" s="161"/>
      <c r="D376" s="162"/>
      <c r="E376" s="162"/>
      <c r="F376" s="163"/>
      <c r="G376" s="214"/>
      <c r="H376" s="165"/>
      <c r="I376" s="163"/>
      <c r="J376" s="163"/>
      <c r="K376" s="164"/>
      <c r="L376" s="194"/>
      <c r="M376" s="194"/>
      <c r="N376" s="183"/>
      <c r="O376" s="183"/>
      <c r="P376" s="184"/>
      <c r="Q376" s="184"/>
      <c r="R376" s="183"/>
      <c r="S376" s="185"/>
      <c r="T376" s="185"/>
    </row>
    <row r="377" spans="1:20">
      <c r="A377" s="147"/>
      <c r="B377" s="135"/>
      <c r="C377" s="161"/>
      <c r="D377" s="162"/>
      <c r="E377" s="162"/>
      <c r="F377" s="163"/>
      <c r="G377" s="214"/>
      <c r="H377" s="165"/>
      <c r="I377" s="163"/>
      <c r="J377" s="163"/>
      <c r="K377" s="164"/>
      <c r="L377" s="194"/>
      <c r="M377" s="194"/>
      <c r="N377" s="183"/>
      <c r="O377" s="183"/>
      <c r="P377" s="184"/>
      <c r="Q377" s="184"/>
      <c r="R377" s="183"/>
      <c r="S377" s="185"/>
      <c r="T377" s="185"/>
    </row>
    <row r="378" spans="1:20">
      <c r="A378" s="147"/>
      <c r="B378" s="151"/>
      <c r="C378" s="166"/>
      <c r="D378" s="167"/>
      <c r="E378" s="167"/>
      <c r="F378" s="168"/>
      <c r="G378" s="215"/>
      <c r="H378" s="170"/>
      <c r="I378" s="168"/>
      <c r="J378" s="168"/>
      <c r="K378" s="169"/>
      <c r="L378" s="186"/>
      <c r="M378" s="187"/>
      <c r="N378" s="188"/>
      <c r="O378" s="188"/>
      <c r="P378" s="189"/>
      <c r="Q378" s="189"/>
      <c r="R378" s="188"/>
      <c r="S378" s="190"/>
      <c r="T378" s="190"/>
    </row>
    <row r="379" spans="1:20">
      <c r="A379" s="147"/>
      <c r="B379" s="135"/>
      <c r="C379" s="161"/>
      <c r="D379" s="162"/>
      <c r="E379" s="162"/>
      <c r="F379" s="163"/>
      <c r="G379" s="214"/>
      <c r="H379" s="165"/>
      <c r="I379" s="163"/>
      <c r="J379" s="163"/>
      <c r="K379" s="164"/>
      <c r="L379" s="194"/>
      <c r="M379" s="194"/>
      <c r="N379" s="183"/>
      <c r="O379" s="183"/>
      <c r="P379" s="184"/>
      <c r="Q379" s="184"/>
      <c r="R379" s="183"/>
      <c r="S379" s="185"/>
      <c r="T379" s="185"/>
    </row>
    <row r="380" spans="1:20">
      <c r="A380" s="147"/>
      <c r="B380" s="135"/>
      <c r="C380" s="161"/>
      <c r="D380" s="162"/>
      <c r="E380" s="162"/>
      <c r="F380" s="163"/>
      <c r="G380" s="214"/>
      <c r="H380" s="165"/>
      <c r="I380" s="163"/>
      <c r="J380" s="163"/>
      <c r="K380" s="164"/>
      <c r="L380" s="194"/>
      <c r="M380" s="194"/>
      <c r="N380" s="183"/>
      <c r="O380" s="183"/>
      <c r="P380" s="184"/>
      <c r="Q380" s="184"/>
      <c r="R380" s="183"/>
      <c r="S380" s="185"/>
      <c r="T380" s="185"/>
    </row>
    <row r="381" spans="1:20">
      <c r="A381" s="147"/>
      <c r="B381" s="151"/>
      <c r="C381" s="166"/>
      <c r="D381" s="167"/>
      <c r="E381" s="167"/>
      <c r="F381" s="168"/>
      <c r="G381" s="215"/>
      <c r="H381" s="170"/>
      <c r="I381" s="168"/>
      <c r="J381" s="168"/>
      <c r="K381" s="169"/>
      <c r="L381" s="186"/>
      <c r="M381" s="187"/>
      <c r="N381" s="188"/>
      <c r="O381" s="188"/>
      <c r="P381" s="189"/>
      <c r="Q381" s="189"/>
      <c r="R381" s="188"/>
      <c r="S381" s="190"/>
      <c r="T381" s="190"/>
    </row>
    <row r="382" spans="1:20">
      <c r="A382" s="147"/>
      <c r="B382" s="135"/>
      <c r="C382" s="161"/>
      <c r="D382" s="162"/>
      <c r="E382" s="162"/>
      <c r="F382" s="163"/>
      <c r="G382" s="214"/>
      <c r="H382" s="165"/>
      <c r="I382" s="163"/>
      <c r="J382" s="163"/>
      <c r="K382" s="164"/>
      <c r="L382" s="194"/>
      <c r="M382" s="194"/>
      <c r="N382" s="183"/>
      <c r="O382" s="183"/>
      <c r="P382" s="184"/>
      <c r="Q382" s="184"/>
      <c r="R382" s="183"/>
      <c r="S382" s="185"/>
      <c r="T382" s="185"/>
    </row>
    <row r="383" spans="1:20">
      <c r="A383" s="147"/>
      <c r="B383" s="135"/>
      <c r="C383" s="161"/>
      <c r="D383" s="162"/>
      <c r="E383" s="162"/>
      <c r="F383" s="163"/>
      <c r="G383" s="214"/>
      <c r="H383" s="165"/>
      <c r="I383" s="163"/>
      <c r="J383" s="163"/>
      <c r="K383" s="164"/>
      <c r="L383" s="194"/>
      <c r="M383" s="194"/>
      <c r="N383" s="183"/>
      <c r="O383" s="183"/>
      <c r="P383" s="184"/>
      <c r="Q383" s="184"/>
      <c r="R383" s="183"/>
      <c r="S383" s="185"/>
      <c r="T383" s="185"/>
    </row>
    <row r="384" spans="1:20">
      <c r="A384" s="149"/>
      <c r="B384" s="151"/>
      <c r="C384" s="166"/>
      <c r="D384" s="167"/>
      <c r="E384" s="167"/>
      <c r="F384" s="168"/>
      <c r="G384" s="215"/>
      <c r="H384" s="170"/>
      <c r="I384" s="168"/>
      <c r="J384" s="168"/>
      <c r="K384" s="169"/>
      <c r="L384" s="194"/>
      <c r="M384" s="183"/>
      <c r="N384" s="183"/>
      <c r="O384" s="183"/>
      <c r="P384" s="184"/>
      <c r="Q384" s="184"/>
      <c r="R384" s="183"/>
      <c r="S384" s="185"/>
      <c r="T384" s="185"/>
    </row>
    <row r="385" spans="1:20">
      <c r="A385" s="146"/>
      <c r="B385" s="150"/>
      <c r="C385" s="156"/>
      <c r="D385" s="157"/>
      <c r="E385" s="157"/>
      <c r="F385" s="158"/>
      <c r="G385" s="214"/>
      <c r="H385" s="160"/>
      <c r="I385" s="158"/>
      <c r="J385" s="163"/>
      <c r="K385" s="159"/>
      <c r="L385" s="614"/>
      <c r="M385" s="615"/>
      <c r="N385" s="205"/>
      <c r="O385" s="205"/>
      <c r="P385" s="206"/>
      <c r="Q385" s="206"/>
      <c r="R385" s="205"/>
      <c r="S385" s="207"/>
      <c r="T385" s="207"/>
    </row>
    <row r="386" spans="1:20">
      <c r="A386" s="147"/>
      <c r="B386" s="135"/>
      <c r="C386" s="161"/>
      <c r="D386" s="162"/>
      <c r="E386" s="162"/>
      <c r="F386" s="163"/>
      <c r="G386" s="214"/>
      <c r="H386" s="165"/>
      <c r="I386" s="163"/>
      <c r="J386" s="163"/>
      <c r="K386" s="164"/>
      <c r="L386" s="616"/>
      <c r="M386" s="617"/>
      <c r="N386" s="208"/>
      <c r="O386" s="208"/>
      <c r="P386" s="209"/>
      <c r="Q386" s="209"/>
      <c r="R386" s="208"/>
      <c r="S386" s="210"/>
      <c r="T386" s="210"/>
    </row>
    <row r="387" spans="1:20">
      <c r="A387" s="147"/>
      <c r="B387" s="135"/>
      <c r="C387" s="161"/>
      <c r="D387" s="162"/>
      <c r="E387" s="162"/>
      <c r="F387" s="163"/>
      <c r="G387" s="214"/>
      <c r="H387" s="165"/>
      <c r="I387" s="163"/>
      <c r="J387" s="163"/>
      <c r="K387" s="164"/>
      <c r="L387" s="616"/>
      <c r="M387" s="617"/>
      <c r="N387" s="208"/>
      <c r="O387" s="208"/>
      <c r="P387" s="209"/>
      <c r="Q387" s="209"/>
      <c r="R387" s="208"/>
      <c r="S387" s="210"/>
      <c r="T387" s="210"/>
    </row>
    <row r="388" spans="1:20">
      <c r="A388" s="147"/>
      <c r="B388" s="135"/>
      <c r="C388" s="161"/>
      <c r="D388" s="162"/>
      <c r="E388" s="162"/>
      <c r="F388" s="163"/>
      <c r="G388" s="214"/>
      <c r="H388" s="165"/>
      <c r="I388" s="163"/>
      <c r="J388" s="163"/>
      <c r="K388" s="164"/>
      <c r="L388" s="616"/>
      <c r="M388" s="617"/>
      <c r="N388" s="208"/>
      <c r="O388" s="208"/>
      <c r="P388" s="209"/>
      <c r="Q388" s="209"/>
      <c r="R388" s="208"/>
      <c r="S388" s="210"/>
      <c r="T388" s="210"/>
    </row>
    <row r="389" spans="1:20">
      <c r="A389" s="147"/>
      <c r="B389" s="135"/>
      <c r="C389" s="161"/>
      <c r="D389" s="162"/>
      <c r="E389" s="162"/>
      <c r="F389" s="163"/>
      <c r="G389" s="214"/>
      <c r="H389" s="165"/>
      <c r="I389" s="163"/>
      <c r="J389" s="163"/>
      <c r="K389" s="164"/>
      <c r="L389" s="616"/>
      <c r="M389" s="617"/>
      <c r="N389" s="208"/>
      <c r="O389" s="208"/>
      <c r="P389" s="209"/>
      <c r="Q389" s="209"/>
      <c r="R389" s="208"/>
      <c r="S389" s="210"/>
      <c r="T389" s="210"/>
    </row>
    <row r="390" spans="1:20">
      <c r="A390" s="147"/>
      <c r="B390" s="151"/>
      <c r="C390" s="166"/>
      <c r="D390" s="167"/>
      <c r="E390" s="167"/>
      <c r="F390" s="168"/>
      <c r="G390" s="215"/>
      <c r="H390" s="170"/>
      <c r="I390" s="168"/>
      <c r="J390" s="168"/>
      <c r="K390" s="169"/>
      <c r="L390" s="618"/>
      <c r="M390" s="619"/>
      <c r="N390" s="211"/>
      <c r="O390" s="211"/>
      <c r="P390" s="212"/>
      <c r="Q390" s="212"/>
      <c r="R390" s="211"/>
      <c r="S390" s="213"/>
      <c r="T390" s="213"/>
    </row>
    <row r="391" spans="1:20">
      <c r="A391" s="147"/>
      <c r="B391" s="135"/>
      <c r="C391" s="161"/>
      <c r="D391" s="162"/>
      <c r="E391" s="162"/>
      <c r="F391" s="163"/>
      <c r="G391" s="214"/>
      <c r="H391" s="165"/>
      <c r="I391" s="163"/>
      <c r="J391" s="163"/>
      <c r="K391" s="164"/>
      <c r="L391" s="623"/>
      <c r="M391" s="230"/>
      <c r="N391" s="230"/>
      <c r="O391" s="230"/>
      <c r="P391" s="231"/>
      <c r="Q391" s="230"/>
      <c r="R391" s="230"/>
      <c r="S391" s="230"/>
      <c r="T391" s="231"/>
    </row>
    <row r="392" spans="1:20">
      <c r="A392" s="147"/>
      <c r="B392" s="135"/>
      <c r="C392" s="161"/>
      <c r="D392" s="162"/>
      <c r="E392" s="162"/>
      <c r="F392" s="163"/>
      <c r="G392" s="214"/>
      <c r="H392" s="165"/>
      <c r="I392" s="163"/>
      <c r="J392" s="163"/>
      <c r="K392" s="164"/>
      <c r="L392" s="624"/>
      <c r="M392" s="625"/>
      <c r="N392" s="625"/>
      <c r="O392" s="625"/>
      <c r="P392" s="626"/>
      <c r="Q392" s="625"/>
      <c r="R392" s="625"/>
      <c r="S392" s="625"/>
      <c r="T392" s="626"/>
    </row>
    <row r="393" spans="1:20">
      <c r="A393" s="147"/>
      <c r="B393" s="135"/>
      <c r="C393" s="161"/>
      <c r="D393" s="162"/>
      <c r="E393" s="162"/>
      <c r="F393" s="163"/>
      <c r="G393" s="214"/>
      <c r="H393" s="165"/>
      <c r="I393" s="163"/>
      <c r="J393" s="163"/>
      <c r="K393" s="164"/>
      <c r="L393" s="616"/>
      <c r="M393" s="617"/>
      <c r="N393" s="617"/>
      <c r="O393" s="621"/>
      <c r="P393" s="616"/>
      <c r="Q393" s="616"/>
      <c r="R393" s="617"/>
      <c r="S393" s="621"/>
      <c r="T393" s="622"/>
    </row>
    <row r="394" spans="1:20">
      <c r="A394" s="147"/>
      <c r="B394" s="135"/>
      <c r="C394" s="161"/>
      <c r="D394" s="162"/>
      <c r="E394" s="162"/>
      <c r="F394" s="163"/>
      <c r="G394" s="214"/>
      <c r="H394" s="165"/>
      <c r="I394" s="163"/>
      <c r="J394" s="163"/>
      <c r="K394" s="164"/>
      <c r="L394" s="616"/>
      <c r="M394" s="617"/>
      <c r="N394" s="208"/>
      <c r="O394" s="208"/>
      <c r="P394" s="209"/>
      <c r="Q394" s="209"/>
      <c r="R394" s="208"/>
      <c r="S394" s="210"/>
      <c r="T394" s="210"/>
    </row>
    <row r="395" spans="1:20">
      <c r="A395" s="147"/>
      <c r="B395" s="135"/>
      <c r="C395" s="161"/>
      <c r="D395" s="162"/>
      <c r="E395" s="162"/>
      <c r="F395" s="163"/>
      <c r="G395" s="214"/>
      <c r="H395" s="165"/>
      <c r="I395" s="163"/>
      <c r="J395" s="163"/>
      <c r="K395" s="164"/>
      <c r="L395" s="616"/>
      <c r="M395" s="617"/>
      <c r="N395" s="208"/>
      <c r="O395" s="208"/>
      <c r="P395" s="209"/>
      <c r="Q395" s="209"/>
      <c r="R395" s="208"/>
      <c r="S395" s="210"/>
      <c r="T395" s="210"/>
    </row>
    <row r="396" spans="1:20">
      <c r="A396" s="147"/>
      <c r="B396" s="135"/>
      <c r="C396" s="161"/>
      <c r="D396" s="162"/>
      <c r="E396" s="162"/>
      <c r="F396" s="163"/>
      <c r="G396" s="214"/>
      <c r="H396" s="165"/>
      <c r="I396" s="163"/>
      <c r="J396" s="163"/>
      <c r="K396" s="164"/>
      <c r="L396" s="616"/>
      <c r="M396" s="617"/>
      <c r="N396" s="208"/>
      <c r="O396" s="208"/>
      <c r="P396" s="209"/>
      <c r="Q396" s="209"/>
      <c r="R396" s="208"/>
      <c r="S396" s="210"/>
      <c r="T396" s="210"/>
    </row>
    <row r="397" spans="1:20">
      <c r="A397" s="147"/>
      <c r="B397" s="135"/>
      <c r="C397" s="161"/>
      <c r="D397" s="162"/>
      <c r="E397" s="162"/>
      <c r="F397" s="163"/>
      <c r="G397" s="214"/>
      <c r="H397" s="165"/>
      <c r="I397" s="163"/>
      <c r="J397" s="163"/>
      <c r="K397" s="164"/>
      <c r="L397" s="616"/>
      <c r="M397" s="617"/>
      <c r="N397" s="208"/>
      <c r="O397" s="208"/>
      <c r="P397" s="209"/>
      <c r="Q397" s="209"/>
      <c r="R397" s="208"/>
      <c r="S397" s="210"/>
      <c r="T397" s="210"/>
    </row>
    <row r="398" spans="1:20">
      <c r="A398" s="147"/>
      <c r="B398" s="151"/>
      <c r="C398" s="166"/>
      <c r="D398" s="167"/>
      <c r="E398" s="167"/>
      <c r="F398" s="168"/>
      <c r="G398" s="215"/>
      <c r="H398" s="170"/>
      <c r="I398" s="168"/>
      <c r="J398" s="168"/>
      <c r="K398" s="169"/>
      <c r="L398" s="618"/>
      <c r="M398" s="610"/>
      <c r="N398" s="611"/>
      <c r="O398" s="611"/>
      <c r="P398" s="612"/>
      <c r="Q398" s="612"/>
      <c r="R398" s="611"/>
      <c r="S398" s="613"/>
      <c r="T398" s="613"/>
    </row>
    <row r="399" spans="1:20">
      <c r="A399" s="147"/>
      <c r="B399" s="135"/>
      <c r="C399" s="161"/>
      <c r="D399" s="162"/>
      <c r="E399" s="162"/>
      <c r="F399" s="163"/>
      <c r="G399" s="214"/>
      <c r="H399" s="165"/>
      <c r="I399" s="163"/>
      <c r="J399" s="163"/>
      <c r="K399" s="164"/>
      <c r="L399" s="194"/>
      <c r="M399" s="194"/>
      <c r="N399" s="183"/>
      <c r="O399" s="183"/>
      <c r="P399" s="184"/>
      <c r="Q399" s="184"/>
      <c r="R399" s="183"/>
      <c r="S399" s="185"/>
      <c r="T399" s="185"/>
    </row>
    <row r="400" spans="1:20">
      <c r="A400" s="147"/>
      <c r="B400" s="135"/>
      <c r="C400" s="161"/>
      <c r="D400" s="162"/>
      <c r="E400" s="162"/>
      <c r="F400" s="163"/>
      <c r="G400" s="214"/>
      <c r="H400" s="165"/>
      <c r="I400" s="163"/>
      <c r="J400" s="163"/>
      <c r="K400" s="164"/>
      <c r="L400" s="194"/>
      <c r="M400" s="194"/>
      <c r="N400" s="183"/>
      <c r="O400" s="183"/>
      <c r="P400" s="184"/>
      <c r="Q400" s="184"/>
      <c r="R400" s="183"/>
      <c r="S400" s="185"/>
      <c r="T400" s="185"/>
    </row>
    <row r="401" spans="1:20">
      <c r="A401" s="147"/>
      <c r="B401" s="151"/>
      <c r="C401" s="166"/>
      <c r="D401" s="167"/>
      <c r="E401" s="167"/>
      <c r="F401" s="168"/>
      <c r="G401" s="215"/>
      <c r="H401" s="170"/>
      <c r="I401" s="168"/>
      <c r="J401" s="168"/>
      <c r="K401" s="169"/>
      <c r="L401" s="186"/>
      <c r="M401" s="187"/>
      <c r="N401" s="188"/>
      <c r="O401" s="188"/>
      <c r="P401" s="189"/>
      <c r="Q401" s="189"/>
      <c r="R401" s="188"/>
      <c r="S401" s="190"/>
      <c r="T401" s="190"/>
    </row>
    <row r="402" spans="1:20">
      <c r="A402" s="147"/>
      <c r="B402" s="135"/>
      <c r="C402" s="161"/>
      <c r="D402" s="162"/>
      <c r="E402" s="162"/>
      <c r="F402" s="163"/>
      <c r="G402" s="214"/>
      <c r="H402" s="165"/>
      <c r="I402" s="163"/>
      <c r="J402" s="163"/>
      <c r="K402" s="164"/>
      <c r="L402" s="194"/>
      <c r="M402" s="194"/>
      <c r="N402" s="183"/>
      <c r="O402" s="183"/>
      <c r="P402" s="184"/>
      <c r="Q402" s="184"/>
      <c r="R402" s="183"/>
      <c r="S402" s="185"/>
      <c r="T402" s="185"/>
    </row>
    <row r="403" spans="1:20">
      <c r="A403" s="147"/>
      <c r="B403" s="135"/>
      <c r="C403" s="161"/>
      <c r="D403" s="162"/>
      <c r="E403" s="162"/>
      <c r="F403" s="163"/>
      <c r="G403" s="214"/>
      <c r="H403" s="165"/>
      <c r="I403" s="163"/>
      <c r="J403" s="163"/>
      <c r="K403" s="164"/>
      <c r="L403" s="194"/>
      <c r="M403" s="194"/>
      <c r="N403" s="183"/>
      <c r="O403" s="183"/>
      <c r="P403" s="184"/>
      <c r="Q403" s="184"/>
      <c r="R403" s="183"/>
      <c r="S403" s="185"/>
      <c r="T403" s="185"/>
    </row>
    <row r="404" spans="1:20">
      <c r="A404" s="147"/>
      <c r="B404" s="151"/>
      <c r="C404" s="166"/>
      <c r="D404" s="167"/>
      <c r="E404" s="167"/>
      <c r="F404" s="168"/>
      <c r="G404" s="215"/>
      <c r="H404" s="170"/>
      <c r="I404" s="168"/>
      <c r="J404" s="168"/>
      <c r="K404" s="169"/>
      <c r="L404" s="186"/>
      <c r="M404" s="187"/>
      <c r="N404" s="188"/>
      <c r="O404" s="188"/>
      <c r="P404" s="189"/>
      <c r="Q404" s="189"/>
      <c r="R404" s="188"/>
      <c r="S404" s="190"/>
      <c r="T404" s="190"/>
    </row>
    <row r="405" spans="1:20">
      <c r="A405" s="147"/>
      <c r="B405" s="135"/>
      <c r="C405" s="161"/>
      <c r="D405" s="162"/>
      <c r="E405" s="162"/>
      <c r="F405" s="163"/>
      <c r="G405" s="214"/>
      <c r="H405" s="165"/>
      <c r="I405" s="163"/>
      <c r="J405" s="163"/>
      <c r="K405" s="164"/>
      <c r="L405" s="194"/>
      <c r="M405" s="194"/>
      <c r="N405" s="183"/>
      <c r="O405" s="183"/>
      <c r="P405" s="184"/>
      <c r="Q405" s="184"/>
      <c r="R405" s="183"/>
      <c r="S405" s="185"/>
      <c r="T405" s="185"/>
    </row>
    <row r="406" spans="1:20">
      <c r="A406" s="147"/>
      <c r="B406" s="135"/>
      <c r="C406" s="161"/>
      <c r="D406" s="162"/>
      <c r="E406" s="162"/>
      <c r="F406" s="163"/>
      <c r="G406" s="214"/>
      <c r="H406" s="165"/>
      <c r="I406" s="163"/>
      <c r="J406" s="163"/>
      <c r="K406" s="164"/>
      <c r="L406" s="194"/>
      <c r="M406" s="194"/>
      <c r="N406" s="183"/>
      <c r="O406" s="183"/>
      <c r="P406" s="184"/>
      <c r="Q406" s="184"/>
      <c r="R406" s="183"/>
      <c r="S406" s="185"/>
      <c r="T406" s="185"/>
    </row>
    <row r="407" spans="1:20">
      <c r="A407" s="147"/>
      <c r="B407" s="151"/>
      <c r="C407" s="166"/>
      <c r="D407" s="167"/>
      <c r="E407" s="167"/>
      <c r="F407" s="168"/>
      <c r="G407" s="215"/>
      <c r="H407" s="170"/>
      <c r="I407" s="168"/>
      <c r="J407" s="168"/>
      <c r="K407" s="169"/>
      <c r="L407" s="186"/>
      <c r="M407" s="187"/>
      <c r="N407" s="188"/>
      <c r="O407" s="188"/>
      <c r="P407" s="189"/>
      <c r="Q407" s="189"/>
      <c r="R407" s="188"/>
      <c r="S407" s="190"/>
      <c r="T407" s="190"/>
    </row>
    <row r="408" spans="1:20">
      <c r="A408" s="147"/>
      <c r="B408" s="135"/>
      <c r="C408" s="161"/>
      <c r="D408" s="162"/>
      <c r="E408" s="162"/>
      <c r="F408" s="163"/>
      <c r="G408" s="214"/>
      <c r="H408" s="165"/>
      <c r="I408" s="163"/>
      <c r="J408" s="163"/>
      <c r="K408" s="164"/>
      <c r="L408" s="194"/>
      <c r="M408" s="194"/>
      <c r="N408" s="183"/>
      <c r="O408" s="183"/>
      <c r="P408" s="184"/>
      <c r="Q408" s="184"/>
      <c r="R408" s="183"/>
      <c r="S408" s="185"/>
      <c r="T408" s="185"/>
    </row>
    <row r="409" spans="1:20">
      <c r="A409" s="147"/>
      <c r="B409" s="135"/>
      <c r="C409" s="161"/>
      <c r="D409" s="162"/>
      <c r="E409" s="162"/>
      <c r="F409" s="163"/>
      <c r="G409" s="214"/>
      <c r="H409" s="165"/>
      <c r="I409" s="163"/>
      <c r="J409" s="163"/>
      <c r="K409" s="164"/>
      <c r="L409" s="194"/>
      <c r="M409" s="194"/>
      <c r="N409" s="183"/>
      <c r="O409" s="183"/>
      <c r="P409" s="184"/>
      <c r="Q409" s="184"/>
      <c r="R409" s="183"/>
      <c r="S409" s="185"/>
      <c r="T409" s="185"/>
    </row>
    <row r="410" spans="1:20">
      <c r="A410" s="147"/>
      <c r="B410" s="151"/>
      <c r="C410" s="166"/>
      <c r="D410" s="167"/>
      <c r="E410" s="167"/>
      <c r="F410" s="168"/>
      <c r="G410" s="215"/>
      <c r="H410" s="170"/>
      <c r="I410" s="168"/>
      <c r="J410" s="168"/>
      <c r="K410" s="169"/>
      <c r="L410" s="186"/>
      <c r="M410" s="187"/>
      <c r="N410" s="188"/>
      <c r="O410" s="188"/>
      <c r="P410" s="189"/>
      <c r="Q410" s="189"/>
      <c r="R410" s="188"/>
      <c r="S410" s="190"/>
      <c r="T410" s="190"/>
    </row>
    <row r="411" spans="1:20">
      <c r="A411" s="147"/>
      <c r="B411" s="135"/>
      <c r="C411" s="161"/>
      <c r="D411" s="162"/>
      <c r="E411" s="162"/>
      <c r="F411" s="163"/>
      <c r="G411" s="214"/>
      <c r="H411" s="165"/>
      <c r="I411" s="163"/>
      <c r="J411" s="163"/>
      <c r="K411" s="164"/>
      <c r="L411" s="194"/>
      <c r="M411" s="194"/>
      <c r="N411" s="183"/>
      <c r="O411" s="183"/>
      <c r="P411" s="184"/>
      <c r="Q411" s="184"/>
      <c r="R411" s="183"/>
      <c r="S411" s="185"/>
      <c r="T411" s="185"/>
    </row>
    <row r="412" spans="1:20">
      <c r="A412" s="147"/>
      <c r="B412" s="135"/>
      <c r="C412" s="161"/>
      <c r="D412" s="162"/>
      <c r="E412" s="162"/>
      <c r="F412" s="163"/>
      <c r="G412" s="214"/>
      <c r="H412" s="165"/>
      <c r="I412" s="163"/>
      <c r="J412" s="163"/>
      <c r="K412" s="164"/>
      <c r="L412" s="194"/>
      <c r="M412" s="194"/>
      <c r="N412" s="183"/>
      <c r="O412" s="183"/>
      <c r="P412" s="184"/>
      <c r="Q412" s="184"/>
      <c r="R412" s="183"/>
      <c r="S412" s="185"/>
      <c r="T412" s="185"/>
    </row>
    <row r="413" spans="1:20">
      <c r="A413" s="147"/>
      <c r="B413" s="151"/>
      <c r="C413" s="166"/>
      <c r="D413" s="167"/>
      <c r="E413" s="167"/>
      <c r="F413" s="168"/>
      <c r="G413" s="215"/>
      <c r="H413" s="170"/>
      <c r="I413" s="168"/>
      <c r="J413" s="168"/>
      <c r="K413" s="169"/>
      <c r="L413" s="186"/>
      <c r="M413" s="187"/>
      <c r="N413" s="188"/>
      <c r="O413" s="188"/>
      <c r="P413" s="189"/>
      <c r="Q413" s="189"/>
      <c r="R413" s="188"/>
      <c r="S413" s="190"/>
      <c r="T413" s="190"/>
    </row>
    <row r="414" spans="1:20">
      <c r="A414" s="147"/>
      <c r="B414" s="135"/>
      <c r="C414" s="161"/>
      <c r="D414" s="162"/>
      <c r="E414" s="162"/>
      <c r="F414" s="163"/>
      <c r="G414" s="214"/>
      <c r="H414" s="165"/>
      <c r="I414" s="163"/>
      <c r="J414" s="163"/>
      <c r="K414" s="164"/>
      <c r="L414" s="194"/>
      <c r="M414" s="194"/>
      <c r="N414" s="183"/>
      <c r="O414" s="183"/>
      <c r="P414" s="184"/>
      <c r="Q414" s="184"/>
      <c r="R414" s="183"/>
      <c r="S414" s="185"/>
      <c r="T414" s="185"/>
    </row>
    <row r="415" spans="1:20">
      <c r="A415" s="147"/>
      <c r="B415" s="135"/>
      <c r="C415" s="161"/>
      <c r="D415" s="162"/>
      <c r="E415" s="162"/>
      <c r="F415" s="163"/>
      <c r="G415" s="214"/>
      <c r="H415" s="165"/>
      <c r="I415" s="163"/>
      <c r="J415" s="163"/>
      <c r="K415" s="164"/>
      <c r="L415" s="194"/>
      <c r="M415" s="194"/>
      <c r="N415" s="183"/>
      <c r="O415" s="183"/>
      <c r="P415" s="184"/>
      <c r="Q415" s="184"/>
      <c r="R415" s="183"/>
      <c r="S415" s="185"/>
      <c r="T415" s="185"/>
    </row>
    <row r="416" spans="1:20">
      <c r="A416" s="147"/>
      <c r="B416" s="151"/>
      <c r="C416" s="166"/>
      <c r="D416" s="167"/>
      <c r="E416" s="167"/>
      <c r="F416" s="168"/>
      <c r="G416" s="215"/>
      <c r="H416" s="170"/>
      <c r="I416" s="168"/>
      <c r="J416" s="168"/>
      <c r="K416" s="169"/>
      <c r="L416" s="186"/>
      <c r="M416" s="187"/>
      <c r="N416" s="188"/>
      <c r="O416" s="188"/>
      <c r="P416" s="189"/>
      <c r="Q416" s="189"/>
      <c r="R416" s="188"/>
      <c r="S416" s="190"/>
      <c r="T416" s="190"/>
    </row>
    <row r="417" spans="1:20">
      <c r="A417" s="147"/>
      <c r="B417" s="135"/>
      <c r="C417" s="161"/>
      <c r="D417" s="162"/>
      <c r="E417" s="162"/>
      <c r="F417" s="163"/>
      <c r="G417" s="214"/>
      <c r="H417" s="165"/>
      <c r="I417" s="163"/>
      <c r="J417" s="163"/>
      <c r="K417" s="164"/>
      <c r="L417" s="194"/>
      <c r="M417" s="194"/>
      <c r="N417" s="183"/>
      <c r="O417" s="183"/>
      <c r="P417" s="184"/>
      <c r="Q417" s="184"/>
      <c r="R417" s="183"/>
      <c r="S417" s="185"/>
      <c r="T417" s="185"/>
    </row>
    <row r="418" spans="1:20">
      <c r="A418" s="147"/>
      <c r="B418" s="135"/>
      <c r="C418" s="161"/>
      <c r="D418" s="162"/>
      <c r="E418" s="162"/>
      <c r="F418" s="163"/>
      <c r="G418" s="214"/>
      <c r="H418" s="165"/>
      <c r="I418" s="163"/>
      <c r="J418" s="163"/>
      <c r="K418" s="164"/>
      <c r="L418" s="194"/>
      <c r="M418" s="194"/>
      <c r="N418" s="183"/>
      <c r="O418" s="183"/>
      <c r="P418" s="184"/>
      <c r="Q418" s="184"/>
      <c r="R418" s="183"/>
      <c r="S418" s="185"/>
      <c r="T418" s="185"/>
    </row>
    <row r="419" spans="1:20">
      <c r="A419" s="147"/>
      <c r="B419" s="151"/>
      <c r="C419" s="166"/>
      <c r="D419" s="167"/>
      <c r="E419" s="167"/>
      <c r="F419" s="168"/>
      <c r="G419" s="215"/>
      <c r="H419" s="170"/>
      <c r="I419" s="168"/>
      <c r="J419" s="168"/>
      <c r="K419" s="169"/>
      <c r="L419" s="186"/>
      <c r="M419" s="187"/>
      <c r="N419" s="188"/>
      <c r="O419" s="188"/>
      <c r="P419" s="189"/>
      <c r="Q419" s="189"/>
      <c r="R419" s="188"/>
      <c r="S419" s="190"/>
      <c r="T419" s="190"/>
    </row>
    <row r="420" spans="1:20">
      <c r="A420" s="147"/>
      <c r="B420" s="135"/>
      <c r="C420" s="161"/>
      <c r="D420" s="162"/>
      <c r="E420" s="162"/>
      <c r="F420" s="163"/>
      <c r="G420" s="214"/>
      <c r="H420" s="165"/>
      <c r="I420" s="163"/>
      <c r="J420" s="163"/>
      <c r="K420" s="164"/>
      <c r="L420" s="194"/>
      <c r="M420" s="194"/>
      <c r="N420" s="183"/>
      <c r="O420" s="183"/>
      <c r="P420" s="184"/>
      <c r="Q420" s="184"/>
      <c r="R420" s="183"/>
      <c r="S420" s="185"/>
      <c r="T420" s="185"/>
    </row>
    <row r="421" spans="1:20">
      <c r="A421" s="147"/>
      <c r="B421" s="135"/>
      <c r="C421" s="161"/>
      <c r="D421" s="162"/>
      <c r="E421" s="162"/>
      <c r="F421" s="163"/>
      <c r="G421" s="214"/>
      <c r="H421" s="165"/>
      <c r="I421" s="163"/>
      <c r="J421" s="163"/>
      <c r="K421" s="164"/>
      <c r="L421" s="194"/>
      <c r="M421" s="194"/>
      <c r="N421" s="183"/>
      <c r="O421" s="183"/>
      <c r="P421" s="184"/>
      <c r="Q421" s="184"/>
      <c r="R421" s="183"/>
      <c r="S421" s="185"/>
      <c r="T421" s="185"/>
    </row>
    <row r="422" spans="1:20">
      <c r="A422" s="149"/>
      <c r="B422" s="151"/>
      <c r="C422" s="166"/>
      <c r="D422" s="167"/>
      <c r="E422" s="167"/>
      <c r="F422" s="168"/>
      <c r="G422" s="215"/>
      <c r="H422" s="170"/>
      <c r="I422" s="168"/>
      <c r="J422" s="168"/>
      <c r="K422" s="169"/>
      <c r="L422" s="194"/>
      <c r="M422" s="183"/>
      <c r="N422" s="183"/>
      <c r="O422" s="183"/>
      <c r="P422" s="184"/>
      <c r="Q422" s="184"/>
      <c r="R422" s="183"/>
      <c r="S422" s="185"/>
      <c r="T422" s="185"/>
    </row>
    <row r="423" spans="1:20">
      <c r="A423" s="146"/>
      <c r="B423" s="150"/>
      <c r="C423" s="156"/>
      <c r="D423" s="157"/>
      <c r="E423" s="157"/>
      <c r="F423" s="158"/>
      <c r="G423" s="214"/>
      <c r="H423" s="160"/>
      <c r="I423" s="158"/>
      <c r="J423" s="163"/>
      <c r="K423" s="159"/>
      <c r="L423" s="614"/>
      <c r="M423" s="615"/>
      <c r="N423" s="205"/>
      <c r="O423" s="205"/>
      <c r="P423" s="206"/>
      <c r="Q423" s="206"/>
      <c r="R423" s="205"/>
      <c r="S423" s="207"/>
      <c r="T423" s="207"/>
    </row>
    <row r="424" spans="1:20">
      <c r="A424" s="147"/>
      <c r="B424" s="135"/>
      <c r="C424" s="161"/>
      <c r="D424" s="162"/>
      <c r="E424" s="162"/>
      <c r="F424" s="163"/>
      <c r="G424" s="214"/>
      <c r="H424" s="165"/>
      <c r="I424" s="163"/>
      <c r="J424" s="163"/>
      <c r="K424" s="164"/>
      <c r="L424" s="616"/>
      <c r="M424" s="617"/>
      <c r="N424" s="208"/>
      <c r="O424" s="208"/>
      <c r="P424" s="209"/>
      <c r="Q424" s="209"/>
      <c r="R424" s="208"/>
      <c r="S424" s="210"/>
      <c r="T424" s="210"/>
    </row>
    <row r="425" spans="1:20">
      <c r="A425" s="147"/>
      <c r="B425" s="135"/>
      <c r="C425" s="161"/>
      <c r="D425" s="162"/>
      <c r="E425" s="162"/>
      <c r="F425" s="163"/>
      <c r="G425" s="214"/>
      <c r="H425" s="165"/>
      <c r="I425" s="163"/>
      <c r="J425" s="163"/>
      <c r="K425" s="164"/>
      <c r="L425" s="616"/>
      <c r="M425" s="617"/>
      <c r="N425" s="208"/>
      <c r="O425" s="208"/>
      <c r="P425" s="209"/>
      <c r="Q425" s="209"/>
      <c r="R425" s="208"/>
      <c r="S425" s="210"/>
      <c r="T425" s="210"/>
    </row>
    <row r="426" spans="1:20">
      <c r="A426" s="147"/>
      <c r="B426" s="135"/>
      <c r="C426" s="161"/>
      <c r="D426" s="162"/>
      <c r="E426" s="162"/>
      <c r="F426" s="163"/>
      <c r="G426" s="214"/>
      <c r="H426" s="165"/>
      <c r="I426" s="163"/>
      <c r="J426" s="163"/>
      <c r="K426" s="164"/>
      <c r="L426" s="616"/>
      <c r="M426" s="617"/>
      <c r="N426" s="208"/>
      <c r="O426" s="208"/>
      <c r="P426" s="209"/>
      <c r="Q426" s="209"/>
      <c r="R426" s="208"/>
      <c r="S426" s="210"/>
      <c r="T426" s="210"/>
    </row>
    <row r="427" spans="1:20">
      <c r="A427" s="147"/>
      <c r="B427" s="135"/>
      <c r="C427" s="161"/>
      <c r="D427" s="162"/>
      <c r="E427" s="162"/>
      <c r="F427" s="163"/>
      <c r="G427" s="214"/>
      <c r="H427" s="165"/>
      <c r="I427" s="163"/>
      <c r="J427" s="163"/>
      <c r="K427" s="164"/>
      <c r="L427" s="616"/>
      <c r="M427" s="617"/>
      <c r="N427" s="208"/>
      <c r="O427" s="208"/>
      <c r="P427" s="209"/>
      <c r="Q427" s="209"/>
      <c r="R427" s="208"/>
      <c r="S427" s="210"/>
      <c r="T427" s="210"/>
    </row>
    <row r="428" spans="1:20">
      <c r="A428" s="147"/>
      <c r="B428" s="151"/>
      <c r="C428" s="166"/>
      <c r="D428" s="167"/>
      <c r="E428" s="167"/>
      <c r="F428" s="168"/>
      <c r="G428" s="215"/>
      <c r="H428" s="170"/>
      <c r="I428" s="168"/>
      <c r="J428" s="168"/>
      <c r="K428" s="169"/>
      <c r="L428" s="618"/>
      <c r="M428" s="619"/>
      <c r="N428" s="211"/>
      <c r="O428" s="211"/>
      <c r="P428" s="212"/>
      <c r="Q428" s="212"/>
      <c r="R428" s="211"/>
      <c r="S428" s="213"/>
      <c r="T428" s="213"/>
    </row>
    <row r="429" spans="1:20">
      <c r="A429" s="147"/>
      <c r="B429" s="135"/>
      <c r="C429" s="161"/>
      <c r="D429" s="162"/>
      <c r="E429" s="162"/>
      <c r="F429" s="163"/>
      <c r="G429" s="214"/>
      <c r="H429" s="165"/>
      <c r="I429" s="163"/>
      <c r="J429" s="163"/>
      <c r="K429" s="164"/>
      <c r="L429" s="623"/>
      <c r="M429" s="230"/>
      <c r="N429" s="230"/>
      <c r="O429" s="230"/>
      <c r="P429" s="231"/>
      <c r="Q429" s="230"/>
      <c r="R429" s="230"/>
      <c r="S429" s="230"/>
      <c r="T429" s="231"/>
    </row>
    <row r="430" spans="1:20">
      <c r="A430" s="147"/>
      <c r="B430" s="135"/>
      <c r="C430" s="161"/>
      <c r="D430" s="162"/>
      <c r="E430" s="162"/>
      <c r="F430" s="163"/>
      <c r="G430" s="214"/>
      <c r="H430" s="165"/>
      <c r="I430" s="163"/>
      <c r="J430" s="163"/>
      <c r="K430" s="164"/>
      <c r="L430" s="624"/>
      <c r="M430" s="625"/>
      <c r="N430" s="625"/>
      <c r="O430" s="625"/>
      <c r="P430" s="626"/>
      <c r="Q430" s="625"/>
      <c r="R430" s="625"/>
      <c r="S430" s="625"/>
      <c r="T430" s="626"/>
    </row>
    <row r="431" spans="1:20">
      <c r="A431" s="147"/>
      <c r="B431" s="135"/>
      <c r="C431" s="161"/>
      <c r="D431" s="162"/>
      <c r="E431" s="162"/>
      <c r="F431" s="163"/>
      <c r="G431" s="214"/>
      <c r="H431" s="165"/>
      <c r="I431" s="163"/>
      <c r="J431" s="163"/>
      <c r="K431" s="164"/>
      <c r="L431" s="616"/>
      <c r="M431" s="617"/>
      <c r="N431" s="617"/>
      <c r="O431" s="621"/>
      <c r="P431" s="616"/>
      <c r="Q431" s="616"/>
      <c r="R431" s="617"/>
      <c r="S431" s="621"/>
      <c r="T431" s="622"/>
    </row>
    <row r="432" spans="1:20">
      <c r="A432" s="147"/>
      <c r="B432" s="135"/>
      <c r="C432" s="161"/>
      <c r="D432" s="162"/>
      <c r="E432" s="162"/>
      <c r="F432" s="163"/>
      <c r="G432" s="214"/>
      <c r="H432" s="165"/>
      <c r="I432" s="163"/>
      <c r="J432" s="163"/>
      <c r="K432" s="164"/>
      <c r="L432" s="616"/>
      <c r="M432" s="617"/>
      <c r="N432" s="208"/>
      <c r="O432" s="208"/>
      <c r="P432" s="209"/>
      <c r="Q432" s="209"/>
      <c r="R432" s="208"/>
      <c r="S432" s="210"/>
      <c r="T432" s="210"/>
    </row>
    <row r="433" spans="1:20">
      <c r="A433" s="147"/>
      <c r="B433" s="135"/>
      <c r="C433" s="161"/>
      <c r="D433" s="162"/>
      <c r="E433" s="162"/>
      <c r="F433" s="163"/>
      <c r="G433" s="214"/>
      <c r="H433" s="165"/>
      <c r="I433" s="163"/>
      <c r="J433" s="163"/>
      <c r="K433" s="164"/>
      <c r="L433" s="616"/>
      <c r="M433" s="617"/>
      <c r="N433" s="208"/>
      <c r="O433" s="208"/>
      <c r="P433" s="209"/>
      <c r="Q433" s="209"/>
      <c r="R433" s="208"/>
      <c r="S433" s="210"/>
      <c r="T433" s="210"/>
    </row>
    <row r="434" spans="1:20">
      <c r="A434" s="147"/>
      <c r="B434" s="135"/>
      <c r="C434" s="161"/>
      <c r="D434" s="162"/>
      <c r="E434" s="162"/>
      <c r="F434" s="163"/>
      <c r="G434" s="214"/>
      <c r="H434" s="165"/>
      <c r="I434" s="163"/>
      <c r="J434" s="163"/>
      <c r="K434" s="164"/>
      <c r="L434" s="616"/>
      <c r="M434" s="617"/>
      <c r="N434" s="208"/>
      <c r="O434" s="208"/>
      <c r="P434" s="209"/>
      <c r="Q434" s="209"/>
      <c r="R434" s="208"/>
      <c r="S434" s="210"/>
      <c r="T434" s="210"/>
    </row>
    <row r="435" spans="1:20">
      <c r="A435" s="147"/>
      <c r="B435" s="135"/>
      <c r="C435" s="161"/>
      <c r="D435" s="162"/>
      <c r="E435" s="162"/>
      <c r="F435" s="163"/>
      <c r="G435" s="214"/>
      <c r="H435" s="165"/>
      <c r="I435" s="163"/>
      <c r="J435" s="163"/>
      <c r="K435" s="164"/>
      <c r="L435" s="616"/>
      <c r="M435" s="617"/>
      <c r="N435" s="208"/>
      <c r="O435" s="208"/>
      <c r="P435" s="209"/>
      <c r="Q435" s="209"/>
      <c r="R435" s="208"/>
      <c r="S435" s="210"/>
      <c r="T435" s="210"/>
    </row>
    <row r="436" spans="1:20">
      <c r="A436" s="147"/>
      <c r="B436" s="151"/>
      <c r="C436" s="166"/>
      <c r="D436" s="167"/>
      <c r="E436" s="167"/>
      <c r="F436" s="168"/>
      <c r="G436" s="215"/>
      <c r="H436" s="170"/>
      <c r="I436" s="168"/>
      <c r="J436" s="168"/>
      <c r="K436" s="169"/>
      <c r="L436" s="618"/>
      <c r="M436" s="610"/>
      <c r="N436" s="611"/>
      <c r="O436" s="611"/>
      <c r="P436" s="612"/>
      <c r="Q436" s="612"/>
      <c r="R436" s="611"/>
      <c r="S436" s="613"/>
      <c r="T436" s="613"/>
    </row>
    <row r="437" spans="1:20">
      <c r="A437" s="147"/>
      <c r="B437" s="135"/>
      <c r="C437" s="161"/>
      <c r="D437" s="162"/>
      <c r="E437" s="162"/>
      <c r="F437" s="163"/>
      <c r="G437" s="214"/>
      <c r="H437" s="165"/>
      <c r="I437" s="163"/>
      <c r="J437" s="163"/>
      <c r="K437" s="164"/>
      <c r="L437" s="194"/>
      <c r="M437" s="194"/>
      <c r="N437" s="183"/>
      <c r="O437" s="183"/>
      <c r="P437" s="184"/>
      <c r="Q437" s="184"/>
      <c r="R437" s="183"/>
      <c r="S437" s="185"/>
      <c r="T437" s="185"/>
    </row>
    <row r="438" spans="1:20">
      <c r="A438" s="147"/>
      <c r="B438" s="135"/>
      <c r="C438" s="161"/>
      <c r="D438" s="162"/>
      <c r="E438" s="162"/>
      <c r="F438" s="163"/>
      <c r="G438" s="214"/>
      <c r="H438" s="165"/>
      <c r="I438" s="163"/>
      <c r="J438" s="163"/>
      <c r="K438" s="164"/>
      <c r="L438" s="194"/>
      <c r="M438" s="194"/>
      <c r="N438" s="183"/>
      <c r="O438" s="183"/>
      <c r="P438" s="184"/>
      <c r="Q438" s="184"/>
      <c r="R438" s="183"/>
      <c r="S438" s="185"/>
      <c r="T438" s="185"/>
    </row>
    <row r="439" spans="1:20">
      <c r="A439" s="147"/>
      <c r="B439" s="151"/>
      <c r="C439" s="166"/>
      <c r="D439" s="167"/>
      <c r="E439" s="167"/>
      <c r="F439" s="168"/>
      <c r="G439" s="215"/>
      <c r="H439" s="170"/>
      <c r="I439" s="168"/>
      <c r="J439" s="168"/>
      <c r="K439" s="169"/>
      <c r="L439" s="186"/>
      <c r="M439" s="187"/>
      <c r="N439" s="188"/>
      <c r="O439" s="188"/>
      <c r="P439" s="189"/>
      <c r="Q439" s="189"/>
      <c r="R439" s="188"/>
      <c r="S439" s="190"/>
      <c r="T439" s="190"/>
    </row>
    <row r="440" spans="1:20">
      <c r="A440" s="147"/>
      <c r="B440" s="135"/>
      <c r="C440" s="161"/>
      <c r="D440" s="162"/>
      <c r="E440" s="162"/>
      <c r="F440" s="163"/>
      <c r="G440" s="214"/>
      <c r="H440" s="165"/>
      <c r="I440" s="163"/>
      <c r="J440" s="163"/>
      <c r="K440" s="164"/>
      <c r="L440" s="194"/>
      <c r="M440" s="194"/>
      <c r="N440" s="183"/>
      <c r="O440" s="183"/>
      <c r="P440" s="184"/>
      <c r="Q440" s="184"/>
      <c r="R440" s="183"/>
      <c r="S440" s="185"/>
      <c r="T440" s="185"/>
    </row>
    <row r="441" spans="1:20">
      <c r="A441" s="147"/>
      <c r="B441" s="135"/>
      <c r="C441" s="161"/>
      <c r="D441" s="162"/>
      <c r="E441" s="162"/>
      <c r="F441" s="163"/>
      <c r="G441" s="214"/>
      <c r="H441" s="165"/>
      <c r="I441" s="163"/>
      <c r="J441" s="163"/>
      <c r="K441" s="164"/>
      <c r="L441" s="194"/>
      <c r="M441" s="194"/>
      <c r="N441" s="183"/>
      <c r="O441" s="183"/>
      <c r="P441" s="184"/>
      <c r="Q441" s="184"/>
      <c r="R441" s="183"/>
      <c r="S441" s="185"/>
      <c r="T441" s="185"/>
    </row>
    <row r="442" spans="1:20">
      <c r="A442" s="147"/>
      <c r="B442" s="151"/>
      <c r="C442" s="166"/>
      <c r="D442" s="167"/>
      <c r="E442" s="167"/>
      <c r="F442" s="168"/>
      <c r="G442" s="215"/>
      <c r="H442" s="170"/>
      <c r="I442" s="168"/>
      <c r="J442" s="168"/>
      <c r="K442" s="169"/>
      <c r="L442" s="186"/>
      <c r="M442" s="187"/>
      <c r="N442" s="188"/>
      <c r="O442" s="188"/>
      <c r="P442" s="189"/>
      <c r="Q442" s="189"/>
      <c r="R442" s="188"/>
      <c r="S442" s="190"/>
      <c r="T442" s="190"/>
    </row>
    <row r="443" spans="1:20">
      <c r="A443" s="147"/>
      <c r="B443" s="135"/>
      <c r="C443" s="161"/>
      <c r="D443" s="162"/>
      <c r="E443" s="162"/>
      <c r="F443" s="163"/>
      <c r="G443" s="214"/>
      <c r="H443" s="165"/>
      <c r="I443" s="163"/>
      <c r="J443" s="163"/>
      <c r="K443" s="164"/>
      <c r="L443" s="194"/>
      <c r="M443" s="194"/>
      <c r="N443" s="183"/>
      <c r="O443" s="183"/>
      <c r="P443" s="184"/>
      <c r="Q443" s="184"/>
      <c r="R443" s="183"/>
      <c r="S443" s="185"/>
      <c r="T443" s="185"/>
    </row>
    <row r="444" spans="1:20">
      <c r="A444" s="147"/>
      <c r="B444" s="135"/>
      <c r="C444" s="161"/>
      <c r="D444" s="162"/>
      <c r="E444" s="162"/>
      <c r="F444" s="163"/>
      <c r="G444" s="214"/>
      <c r="H444" s="165"/>
      <c r="I444" s="163"/>
      <c r="J444" s="163"/>
      <c r="K444" s="164"/>
      <c r="L444" s="194"/>
      <c r="M444" s="194"/>
      <c r="N444" s="183"/>
      <c r="O444" s="183"/>
      <c r="P444" s="184"/>
      <c r="Q444" s="184"/>
      <c r="R444" s="183"/>
      <c r="S444" s="185"/>
      <c r="T444" s="185"/>
    </row>
    <row r="445" spans="1:20">
      <c r="A445" s="147"/>
      <c r="B445" s="151"/>
      <c r="C445" s="166"/>
      <c r="D445" s="167"/>
      <c r="E445" s="167"/>
      <c r="F445" s="168"/>
      <c r="G445" s="215"/>
      <c r="H445" s="170"/>
      <c r="I445" s="168"/>
      <c r="J445" s="168"/>
      <c r="K445" s="169"/>
      <c r="L445" s="186"/>
      <c r="M445" s="187"/>
      <c r="N445" s="188"/>
      <c r="O445" s="188"/>
      <c r="P445" s="189"/>
      <c r="Q445" s="189"/>
      <c r="R445" s="188"/>
      <c r="S445" s="190"/>
      <c r="T445" s="190"/>
    </row>
    <row r="446" spans="1:20">
      <c r="A446" s="147"/>
      <c r="B446" s="135"/>
      <c r="C446" s="161"/>
      <c r="D446" s="162"/>
      <c r="E446" s="162"/>
      <c r="F446" s="163"/>
      <c r="G446" s="214"/>
      <c r="H446" s="165"/>
      <c r="I446" s="163"/>
      <c r="J446" s="163"/>
      <c r="K446" s="164"/>
      <c r="L446" s="194"/>
      <c r="M446" s="194"/>
      <c r="N446" s="183"/>
      <c r="O446" s="183"/>
      <c r="P446" s="184"/>
      <c r="Q446" s="184"/>
      <c r="R446" s="183"/>
      <c r="S446" s="185"/>
      <c r="T446" s="185"/>
    </row>
    <row r="447" spans="1:20">
      <c r="A447" s="147"/>
      <c r="B447" s="135"/>
      <c r="C447" s="161"/>
      <c r="D447" s="162"/>
      <c r="E447" s="162"/>
      <c r="F447" s="163"/>
      <c r="G447" s="214"/>
      <c r="H447" s="165"/>
      <c r="I447" s="163"/>
      <c r="J447" s="163"/>
      <c r="K447" s="164"/>
      <c r="L447" s="194"/>
      <c r="M447" s="194"/>
      <c r="N447" s="183"/>
      <c r="O447" s="183"/>
      <c r="P447" s="184"/>
      <c r="Q447" s="184"/>
      <c r="R447" s="183"/>
      <c r="S447" s="185"/>
      <c r="T447" s="185"/>
    </row>
    <row r="448" spans="1:20">
      <c r="A448" s="147"/>
      <c r="B448" s="151"/>
      <c r="C448" s="166"/>
      <c r="D448" s="167"/>
      <c r="E448" s="167"/>
      <c r="F448" s="168"/>
      <c r="G448" s="215"/>
      <c r="H448" s="170"/>
      <c r="I448" s="168"/>
      <c r="J448" s="168"/>
      <c r="K448" s="169"/>
      <c r="L448" s="186"/>
      <c r="M448" s="187"/>
      <c r="N448" s="188"/>
      <c r="O448" s="188"/>
      <c r="P448" s="189"/>
      <c r="Q448" s="189"/>
      <c r="R448" s="188"/>
      <c r="S448" s="190"/>
      <c r="T448" s="190"/>
    </row>
    <row r="449" spans="1:20">
      <c r="A449" s="147"/>
      <c r="B449" s="135"/>
      <c r="C449" s="161"/>
      <c r="D449" s="162"/>
      <c r="E449" s="162"/>
      <c r="F449" s="163"/>
      <c r="G449" s="214"/>
      <c r="H449" s="165"/>
      <c r="I449" s="163"/>
      <c r="J449" s="163"/>
      <c r="K449" s="164"/>
      <c r="L449" s="194"/>
      <c r="M449" s="194"/>
      <c r="N449" s="183"/>
      <c r="O449" s="183"/>
      <c r="P449" s="184"/>
      <c r="Q449" s="184"/>
      <c r="R449" s="183"/>
      <c r="S449" s="185"/>
      <c r="T449" s="185"/>
    </row>
    <row r="450" spans="1:20">
      <c r="A450" s="147"/>
      <c r="B450" s="135"/>
      <c r="C450" s="161"/>
      <c r="D450" s="162"/>
      <c r="E450" s="162"/>
      <c r="F450" s="163"/>
      <c r="G450" s="214"/>
      <c r="H450" s="165"/>
      <c r="I450" s="163"/>
      <c r="J450" s="163"/>
      <c r="K450" s="164"/>
      <c r="L450" s="194"/>
      <c r="M450" s="194"/>
      <c r="N450" s="183"/>
      <c r="O450" s="183"/>
      <c r="P450" s="184"/>
      <c r="Q450" s="184"/>
      <c r="R450" s="183"/>
      <c r="S450" s="185"/>
      <c r="T450" s="185"/>
    </row>
    <row r="451" spans="1:20">
      <c r="A451" s="147"/>
      <c r="B451" s="151"/>
      <c r="C451" s="166"/>
      <c r="D451" s="167"/>
      <c r="E451" s="167"/>
      <c r="F451" s="168"/>
      <c r="G451" s="215"/>
      <c r="H451" s="170"/>
      <c r="I451" s="168"/>
      <c r="J451" s="168"/>
      <c r="K451" s="169"/>
      <c r="L451" s="186"/>
      <c r="M451" s="187"/>
      <c r="N451" s="188"/>
      <c r="O451" s="188"/>
      <c r="P451" s="189"/>
      <c r="Q451" s="189"/>
      <c r="R451" s="188"/>
      <c r="S451" s="190"/>
      <c r="T451" s="190"/>
    </row>
    <row r="452" spans="1:20">
      <c r="A452" s="147"/>
      <c r="B452" s="135"/>
      <c r="C452" s="161"/>
      <c r="D452" s="162"/>
      <c r="E452" s="162"/>
      <c r="F452" s="163"/>
      <c r="G452" s="214"/>
      <c r="H452" s="165"/>
      <c r="I452" s="163"/>
      <c r="J452" s="163"/>
      <c r="K452" s="164"/>
      <c r="L452" s="194"/>
      <c r="M452" s="194"/>
      <c r="N452" s="183"/>
      <c r="O452" s="183"/>
      <c r="P452" s="184"/>
      <c r="Q452" s="184"/>
      <c r="R452" s="183"/>
      <c r="S452" s="185"/>
      <c r="T452" s="185"/>
    </row>
    <row r="453" spans="1:20">
      <c r="A453" s="147"/>
      <c r="B453" s="135"/>
      <c r="C453" s="161"/>
      <c r="D453" s="162"/>
      <c r="E453" s="162"/>
      <c r="F453" s="163"/>
      <c r="G453" s="214"/>
      <c r="H453" s="165"/>
      <c r="I453" s="163"/>
      <c r="J453" s="163"/>
      <c r="K453" s="164"/>
      <c r="L453" s="194"/>
      <c r="M453" s="194"/>
      <c r="N453" s="183"/>
      <c r="O453" s="183"/>
      <c r="P453" s="184"/>
      <c r="Q453" s="184"/>
      <c r="R453" s="183"/>
      <c r="S453" s="185"/>
      <c r="T453" s="185"/>
    </row>
    <row r="454" spans="1:20">
      <c r="A454" s="147"/>
      <c r="B454" s="151"/>
      <c r="C454" s="166"/>
      <c r="D454" s="167"/>
      <c r="E454" s="167"/>
      <c r="F454" s="168"/>
      <c r="G454" s="215"/>
      <c r="H454" s="170"/>
      <c r="I454" s="168"/>
      <c r="J454" s="168"/>
      <c r="K454" s="169"/>
      <c r="L454" s="186"/>
      <c r="M454" s="187"/>
      <c r="N454" s="188"/>
      <c r="O454" s="188"/>
      <c r="P454" s="189"/>
      <c r="Q454" s="189"/>
      <c r="R454" s="188"/>
      <c r="S454" s="190"/>
      <c r="T454" s="190"/>
    </row>
    <row r="455" spans="1:20">
      <c r="A455" s="147"/>
      <c r="B455" s="135"/>
      <c r="C455" s="161"/>
      <c r="D455" s="162"/>
      <c r="E455" s="162"/>
      <c r="F455" s="163"/>
      <c r="G455" s="214"/>
      <c r="H455" s="165"/>
      <c r="I455" s="163"/>
      <c r="J455" s="163"/>
      <c r="K455" s="164"/>
      <c r="L455" s="194"/>
      <c r="M455" s="194"/>
      <c r="N455" s="183"/>
      <c r="O455" s="183"/>
      <c r="P455" s="184"/>
      <c r="Q455" s="184"/>
      <c r="R455" s="183"/>
      <c r="S455" s="185"/>
      <c r="T455" s="185"/>
    </row>
    <row r="456" spans="1:20">
      <c r="A456" s="147"/>
      <c r="B456" s="135"/>
      <c r="C456" s="161"/>
      <c r="D456" s="162"/>
      <c r="E456" s="162"/>
      <c r="F456" s="163"/>
      <c r="G456" s="214"/>
      <c r="H456" s="165"/>
      <c r="I456" s="163"/>
      <c r="J456" s="163"/>
      <c r="K456" s="164"/>
      <c r="L456" s="194"/>
      <c r="M456" s="194"/>
      <c r="N456" s="183"/>
      <c r="O456" s="183"/>
      <c r="P456" s="184"/>
      <c r="Q456" s="184"/>
      <c r="R456" s="183"/>
      <c r="S456" s="185"/>
      <c r="T456" s="185"/>
    </row>
    <row r="457" spans="1:20">
      <c r="A457" s="147"/>
      <c r="B457" s="151"/>
      <c r="C457" s="166"/>
      <c r="D457" s="167"/>
      <c r="E457" s="167"/>
      <c r="F457" s="168"/>
      <c r="G457" s="215"/>
      <c r="H457" s="170"/>
      <c r="I457" s="168"/>
      <c r="J457" s="168"/>
      <c r="K457" s="169"/>
      <c r="L457" s="186"/>
      <c r="M457" s="187"/>
      <c r="N457" s="188"/>
      <c r="O457" s="188"/>
      <c r="P457" s="189"/>
      <c r="Q457" s="189"/>
      <c r="R457" s="188"/>
      <c r="S457" s="190"/>
      <c r="T457" s="190"/>
    </row>
    <row r="458" spans="1:20">
      <c r="A458" s="147"/>
      <c r="B458" s="135"/>
      <c r="C458" s="161"/>
      <c r="D458" s="162"/>
      <c r="E458" s="162"/>
      <c r="F458" s="163"/>
      <c r="G458" s="214"/>
      <c r="H458" s="165"/>
      <c r="I458" s="163"/>
      <c r="J458" s="163"/>
      <c r="K458" s="164"/>
      <c r="L458" s="194"/>
      <c r="M458" s="194"/>
      <c r="N458" s="183"/>
      <c r="O458" s="183"/>
      <c r="P458" s="184"/>
      <c r="Q458" s="184"/>
      <c r="R458" s="183"/>
      <c r="S458" s="185"/>
      <c r="T458" s="185"/>
    </row>
    <row r="459" spans="1:20">
      <c r="A459" s="147"/>
      <c r="B459" s="135"/>
      <c r="C459" s="161"/>
      <c r="D459" s="162"/>
      <c r="E459" s="162"/>
      <c r="F459" s="163"/>
      <c r="G459" s="214"/>
      <c r="H459" s="165"/>
      <c r="I459" s="163"/>
      <c r="J459" s="163"/>
      <c r="K459" s="164"/>
      <c r="L459" s="194"/>
      <c r="M459" s="194"/>
      <c r="N459" s="183"/>
      <c r="O459" s="183"/>
      <c r="P459" s="184"/>
      <c r="Q459" s="184"/>
      <c r="R459" s="183"/>
      <c r="S459" s="185"/>
      <c r="T459" s="185"/>
    </row>
    <row r="460" spans="1:20">
      <c r="A460" s="149"/>
      <c r="B460" s="151"/>
      <c r="C460" s="166"/>
      <c r="D460" s="167"/>
      <c r="E460" s="167"/>
      <c r="F460" s="168"/>
      <c r="G460" s="215"/>
      <c r="H460" s="170"/>
      <c r="I460" s="168"/>
      <c r="J460" s="168"/>
      <c r="K460" s="169"/>
      <c r="L460" s="194"/>
      <c r="M460" s="183"/>
      <c r="N460" s="183"/>
      <c r="O460" s="183"/>
      <c r="P460" s="184"/>
      <c r="Q460" s="184"/>
      <c r="R460" s="183"/>
      <c r="S460" s="185"/>
      <c r="T460" s="185"/>
    </row>
    <row r="461" spans="1:20">
      <c r="A461" s="146"/>
      <c r="B461" s="150"/>
      <c r="C461" s="156"/>
      <c r="D461" s="157"/>
      <c r="E461" s="157"/>
      <c r="F461" s="158"/>
      <c r="G461" s="214"/>
      <c r="H461" s="160"/>
      <c r="I461" s="158"/>
      <c r="J461" s="163"/>
      <c r="K461" s="159"/>
      <c r="L461" s="614"/>
      <c r="M461" s="615"/>
      <c r="N461" s="205"/>
      <c r="O461" s="205"/>
      <c r="P461" s="206"/>
      <c r="Q461" s="206"/>
      <c r="R461" s="205"/>
      <c r="S461" s="207"/>
      <c r="T461" s="207"/>
    </row>
    <row r="462" spans="1:20">
      <c r="A462" s="147"/>
      <c r="B462" s="135"/>
      <c r="C462" s="161"/>
      <c r="D462" s="162"/>
      <c r="E462" s="162"/>
      <c r="F462" s="163"/>
      <c r="G462" s="214"/>
      <c r="H462" s="165"/>
      <c r="I462" s="163"/>
      <c r="J462" s="163"/>
      <c r="K462" s="164"/>
      <c r="L462" s="616"/>
      <c r="M462" s="617"/>
      <c r="N462" s="208"/>
      <c r="O462" s="208"/>
      <c r="P462" s="209"/>
      <c r="Q462" s="209"/>
      <c r="R462" s="208"/>
      <c r="S462" s="210"/>
      <c r="T462" s="210"/>
    </row>
    <row r="463" spans="1:20">
      <c r="A463" s="147"/>
      <c r="B463" s="135"/>
      <c r="C463" s="161"/>
      <c r="D463" s="162"/>
      <c r="E463" s="162"/>
      <c r="F463" s="163"/>
      <c r="G463" s="214"/>
      <c r="H463" s="165"/>
      <c r="I463" s="163"/>
      <c r="J463" s="163"/>
      <c r="K463" s="164"/>
      <c r="L463" s="616"/>
      <c r="M463" s="617"/>
      <c r="N463" s="208"/>
      <c r="O463" s="208"/>
      <c r="P463" s="209"/>
      <c r="Q463" s="209"/>
      <c r="R463" s="208"/>
      <c r="S463" s="210"/>
      <c r="T463" s="210"/>
    </row>
    <row r="464" spans="1:20">
      <c r="A464" s="147"/>
      <c r="B464" s="135"/>
      <c r="C464" s="161"/>
      <c r="D464" s="162"/>
      <c r="E464" s="162"/>
      <c r="F464" s="163"/>
      <c r="G464" s="214"/>
      <c r="H464" s="165"/>
      <c r="I464" s="163"/>
      <c r="J464" s="163"/>
      <c r="K464" s="164"/>
      <c r="L464" s="616"/>
      <c r="M464" s="617"/>
      <c r="N464" s="208"/>
      <c r="O464" s="208"/>
      <c r="P464" s="209"/>
      <c r="Q464" s="209"/>
      <c r="R464" s="208"/>
      <c r="S464" s="210"/>
      <c r="T464" s="210"/>
    </row>
    <row r="465" spans="1:20">
      <c r="A465" s="147"/>
      <c r="B465" s="135"/>
      <c r="C465" s="161"/>
      <c r="D465" s="162"/>
      <c r="E465" s="162"/>
      <c r="F465" s="163"/>
      <c r="G465" s="214"/>
      <c r="H465" s="165"/>
      <c r="I465" s="163"/>
      <c r="J465" s="163"/>
      <c r="K465" s="164"/>
      <c r="L465" s="616"/>
      <c r="M465" s="617"/>
      <c r="N465" s="208"/>
      <c r="O465" s="208"/>
      <c r="P465" s="209"/>
      <c r="Q465" s="209"/>
      <c r="R465" s="208"/>
      <c r="S465" s="210"/>
      <c r="T465" s="210"/>
    </row>
    <row r="466" spans="1:20">
      <c r="A466" s="147"/>
      <c r="B466" s="151"/>
      <c r="C466" s="166"/>
      <c r="D466" s="167"/>
      <c r="E466" s="167"/>
      <c r="F466" s="168"/>
      <c r="G466" s="215"/>
      <c r="H466" s="170"/>
      <c r="I466" s="168"/>
      <c r="J466" s="168"/>
      <c r="K466" s="169"/>
      <c r="L466" s="618"/>
      <c r="M466" s="619"/>
      <c r="N466" s="211"/>
      <c r="O466" s="211"/>
      <c r="P466" s="212"/>
      <c r="Q466" s="212"/>
      <c r="R466" s="211"/>
      <c r="S466" s="213"/>
      <c r="T466" s="213"/>
    </row>
    <row r="467" spans="1:20">
      <c r="A467" s="147"/>
      <c r="B467" s="135"/>
      <c r="C467" s="161"/>
      <c r="D467" s="162"/>
      <c r="E467" s="162"/>
      <c r="F467" s="163"/>
      <c r="G467" s="214"/>
      <c r="H467" s="165"/>
      <c r="I467" s="163"/>
      <c r="J467" s="163"/>
      <c r="K467" s="164"/>
      <c r="L467" s="623"/>
      <c r="M467" s="230"/>
      <c r="N467" s="230"/>
      <c r="O467" s="230"/>
      <c r="P467" s="231"/>
      <c r="Q467" s="230"/>
      <c r="R467" s="230"/>
      <c r="S467" s="230"/>
      <c r="T467" s="231"/>
    </row>
    <row r="468" spans="1:20">
      <c r="A468" s="147"/>
      <c r="B468" s="135"/>
      <c r="C468" s="161"/>
      <c r="D468" s="162"/>
      <c r="E468" s="162"/>
      <c r="F468" s="163"/>
      <c r="G468" s="214"/>
      <c r="H468" s="165"/>
      <c r="I468" s="163"/>
      <c r="J468" s="163"/>
      <c r="K468" s="164"/>
      <c r="L468" s="624"/>
      <c r="M468" s="625"/>
      <c r="N468" s="625"/>
      <c r="O468" s="625"/>
      <c r="P468" s="626"/>
      <c r="Q468" s="625"/>
      <c r="R468" s="625"/>
      <c r="S468" s="625"/>
      <c r="T468" s="626"/>
    </row>
    <row r="469" spans="1:20">
      <c r="A469" s="147"/>
      <c r="B469" s="135"/>
      <c r="C469" s="161"/>
      <c r="D469" s="162"/>
      <c r="E469" s="162"/>
      <c r="F469" s="163"/>
      <c r="G469" s="214"/>
      <c r="H469" s="165"/>
      <c r="I469" s="163"/>
      <c r="J469" s="163"/>
      <c r="K469" s="164"/>
      <c r="L469" s="616"/>
      <c r="M469" s="617"/>
      <c r="N469" s="617"/>
      <c r="O469" s="621"/>
      <c r="P469" s="616"/>
      <c r="Q469" s="616"/>
      <c r="R469" s="617"/>
      <c r="S469" s="621"/>
      <c r="T469" s="622"/>
    </row>
    <row r="470" spans="1:20">
      <c r="A470" s="147"/>
      <c r="B470" s="135"/>
      <c r="C470" s="161"/>
      <c r="D470" s="162"/>
      <c r="E470" s="162"/>
      <c r="F470" s="163"/>
      <c r="G470" s="214"/>
      <c r="H470" s="165"/>
      <c r="I470" s="163"/>
      <c r="J470" s="163"/>
      <c r="K470" s="164"/>
      <c r="L470" s="616"/>
      <c r="M470" s="617"/>
      <c r="N470" s="208"/>
      <c r="O470" s="208"/>
      <c r="P470" s="209"/>
      <c r="Q470" s="209"/>
      <c r="R470" s="208"/>
      <c r="S470" s="210"/>
      <c r="T470" s="210"/>
    </row>
    <row r="471" spans="1:20">
      <c r="A471" s="147"/>
      <c r="B471" s="135"/>
      <c r="C471" s="161"/>
      <c r="D471" s="162"/>
      <c r="E471" s="162"/>
      <c r="F471" s="163"/>
      <c r="G471" s="214"/>
      <c r="H471" s="165"/>
      <c r="I471" s="163"/>
      <c r="J471" s="163"/>
      <c r="K471" s="164"/>
      <c r="L471" s="616"/>
      <c r="M471" s="617"/>
      <c r="N471" s="208"/>
      <c r="O471" s="208"/>
      <c r="P471" s="209"/>
      <c r="Q471" s="209"/>
      <c r="R471" s="208"/>
      <c r="S471" s="210"/>
      <c r="T471" s="210"/>
    </row>
    <row r="472" spans="1:20">
      <c r="A472" s="147"/>
      <c r="B472" s="135"/>
      <c r="C472" s="161"/>
      <c r="D472" s="162"/>
      <c r="E472" s="162"/>
      <c r="F472" s="163"/>
      <c r="G472" s="214"/>
      <c r="H472" s="165"/>
      <c r="I472" s="163"/>
      <c r="J472" s="163"/>
      <c r="K472" s="164"/>
      <c r="L472" s="616"/>
      <c r="M472" s="617"/>
      <c r="N472" s="208"/>
      <c r="O472" s="208"/>
      <c r="P472" s="209"/>
      <c r="Q472" s="209"/>
      <c r="R472" s="208"/>
      <c r="S472" s="210"/>
      <c r="T472" s="210"/>
    </row>
    <row r="473" spans="1:20">
      <c r="A473" s="147"/>
      <c r="B473" s="135"/>
      <c r="C473" s="161"/>
      <c r="D473" s="162"/>
      <c r="E473" s="162"/>
      <c r="F473" s="163"/>
      <c r="G473" s="214"/>
      <c r="H473" s="165"/>
      <c r="I473" s="163"/>
      <c r="J473" s="163"/>
      <c r="K473" s="164"/>
      <c r="L473" s="616"/>
      <c r="M473" s="617"/>
      <c r="N473" s="208"/>
      <c r="O473" s="208"/>
      <c r="P473" s="209"/>
      <c r="Q473" s="209"/>
      <c r="R473" s="208"/>
      <c r="S473" s="210"/>
      <c r="T473" s="210"/>
    </row>
    <row r="474" spans="1:20">
      <c r="A474" s="147"/>
      <c r="B474" s="151"/>
      <c r="C474" s="166"/>
      <c r="D474" s="167"/>
      <c r="E474" s="167"/>
      <c r="F474" s="168"/>
      <c r="G474" s="215"/>
      <c r="H474" s="170"/>
      <c r="I474" s="168"/>
      <c r="J474" s="168"/>
      <c r="K474" s="169"/>
      <c r="L474" s="618"/>
      <c r="M474" s="610"/>
      <c r="N474" s="611"/>
      <c r="O474" s="611"/>
      <c r="P474" s="612"/>
      <c r="Q474" s="612"/>
      <c r="R474" s="611"/>
      <c r="S474" s="613"/>
      <c r="T474" s="613"/>
    </row>
    <row r="475" spans="1:20">
      <c r="A475" s="147"/>
      <c r="B475" s="135"/>
      <c r="C475" s="161"/>
      <c r="D475" s="162"/>
      <c r="E475" s="162"/>
      <c r="F475" s="163"/>
      <c r="G475" s="214"/>
      <c r="H475" s="165"/>
      <c r="I475" s="163"/>
      <c r="J475" s="163"/>
      <c r="K475" s="164"/>
      <c r="L475" s="194"/>
      <c r="M475" s="194"/>
      <c r="N475" s="183"/>
      <c r="O475" s="183"/>
      <c r="P475" s="184"/>
      <c r="Q475" s="184"/>
      <c r="R475" s="183"/>
      <c r="S475" s="185"/>
      <c r="T475" s="185"/>
    </row>
    <row r="476" spans="1:20">
      <c r="A476" s="147"/>
      <c r="B476" s="135"/>
      <c r="C476" s="161"/>
      <c r="D476" s="162"/>
      <c r="E476" s="162"/>
      <c r="F476" s="163"/>
      <c r="G476" s="214"/>
      <c r="H476" s="165"/>
      <c r="I476" s="163"/>
      <c r="J476" s="163"/>
      <c r="K476" s="164"/>
      <c r="L476" s="194"/>
      <c r="M476" s="194"/>
      <c r="N476" s="183"/>
      <c r="O476" s="183"/>
      <c r="P476" s="184"/>
      <c r="Q476" s="184"/>
      <c r="R476" s="183"/>
      <c r="S476" s="185"/>
      <c r="T476" s="185"/>
    </row>
    <row r="477" spans="1:20">
      <c r="A477" s="147"/>
      <c r="B477" s="151"/>
      <c r="C477" s="166"/>
      <c r="D477" s="167"/>
      <c r="E477" s="167"/>
      <c r="F477" s="168"/>
      <c r="G477" s="215"/>
      <c r="H477" s="170"/>
      <c r="I477" s="168"/>
      <c r="J477" s="168"/>
      <c r="K477" s="169"/>
      <c r="L477" s="186"/>
      <c r="M477" s="187"/>
      <c r="N477" s="188"/>
      <c r="O477" s="188"/>
      <c r="P477" s="189"/>
      <c r="Q477" s="189"/>
      <c r="R477" s="188"/>
      <c r="S477" s="190"/>
      <c r="T477" s="190"/>
    </row>
    <row r="478" spans="1:20">
      <c r="A478" s="147"/>
      <c r="B478" s="135"/>
      <c r="C478" s="161"/>
      <c r="D478" s="162"/>
      <c r="E478" s="162"/>
      <c r="F478" s="163"/>
      <c r="G478" s="214"/>
      <c r="H478" s="165"/>
      <c r="I478" s="163"/>
      <c r="J478" s="163"/>
      <c r="K478" s="164"/>
      <c r="L478" s="194"/>
      <c r="M478" s="194"/>
      <c r="N478" s="183"/>
      <c r="O478" s="183"/>
      <c r="P478" s="184"/>
      <c r="Q478" s="184"/>
      <c r="R478" s="183"/>
      <c r="S478" s="185"/>
      <c r="T478" s="185"/>
    </row>
    <row r="479" spans="1:20">
      <c r="A479" s="147"/>
      <c r="B479" s="135"/>
      <c r="C479" s="161"/>
      <c r="D479" s="162"/>
      <c r="E479" s="162"/>
      <c r="F479" s="163"/>
      <c r="G479" s="214"/>
      <c r="H479" s="165"/>
      <c r="I479" s="163"/>
      <c r="J479" s="163"/>
      <c r="K479" s="164"/>
      <c r="L479" s="194"/>
      <c r="M479" s="194"/>
      <c r="N479" s="183"/>
      <c r="O479" s="183"/>
      <c r="P479" s="184"/>
      <c r="Q479" s="184"/>
      <c r="R479" s="183"/>
      <c r="S479" s="185"/>
      <c r="T479" s="185"/>
    </row>
    <row r="480" spans="1:20">
      <c r="A480" s="147"/>
      <c r="B480" s="151"/>
      <c r="C480" s="166"/>
      <c r="D480" s="167"/>
      <c r="E480" s="167"/>
      <c r="F480" s="168"/>
      <c r="G480" s="215"/>
      <c r="H480" s="170"/>
      <c r="I480" s="168"/>
      <c r="J480" s="168"/>
      <c r="K480" s="169"/>
      <c r="L480" s="186"/>
      <c r="M480" s="187"/>
      <c r="N480" s="188"/>
      <c r="O480" s="188"/>
      <c r="P480" s="189"/>
      <c r="Q480" s="189"/>
      <c r="R480" s="188"/>
      <c r="S480" s="190"/>
      <c r="T480" s="190"/>
    </row>
    <row r="481" spans="1:20">
      <c r="A481" s="147"/>
      <c r="B481" s="135"/>
      <c r="C481" s="161"/>
      <c r="D481" s="162"/>
      <c r="E481" s="162"/>
      <c r="F481" s="163"/>
      <c r="G481" s="214"/>
      <c r="H481" s="165"/>
      <c r="I481" s="163"/>
      <c r="J481" s="163"/>
      <c r="K481" s="164"/>
      <c r="L481" s="194"/>
      <c r="M481" s="194"/>
      <c r="N481" s="183"/>
      <c r="O481" s="183"/>
      <c r="P481" s="184"/>
      <c r="Q481" s="184"/>
      <c r="R481" s="183"/>
      <c r="S481" s="185"/>
      <c r="T481" s="185"/>
    </row>
    <row r="482" spans="1:20">
      <c r="A482" s="147"/>
      <c r="B482" s="135"/>
      <c r="C482" s="161"/>
      <c r="D482" s="162"/>
      <c r="E482" s="162"/>
      <c r="F482" s="163"/>
      <c r="G482" s="214"/>
      <c r="H482" s="165"/>
      <c r="I482" s="163"/>
      <c r="J482" s="163"/>
      <c r="K482" s="164"/>
      <c r="L482" s="194"/>
      <c r="M482" s="194"/>
      <c r="N482" s="183"/>
      <c r="O482" s="183"/>
      <c r="P482" s="184"/>
      <c r="Q482" s="184"/>
      <c r="R482" s="183"/>
      <c r="S482" s="185"/>
      <c r="T482" s="185"/>
    </row>
    <row r="483" spans="1:20">
      <c r="A483" s="147"/>
      <c r="B483" s="151"/>
      <c r="C483" s="166"/>
      <c r="D483" s="167"/>
      <c r="E483" s="167"/>
      <c r="F483" s="168"/>
      <c r="G483" s="215"/>
      <c r="H483" s="170"/>
      <c r="I483" s="168"/>
      <c r="J483" s="168"/>
      <c r="K483" s="169"/>
      <c r="L483" s="186"/>
      <c r="M483" s="187"/>
      <c r="N483" s="188"/>
      <c r="O483" s="188"/>
      <c r="P483" s="189"/>
      <c r="Q483" s="189"/>
      <c r="R483" s="188"/>
      <c r="S483" s="190"/>
      <c r="T483" s="190"/>
    </row>
    <row r="484" spans="1:20">
      <c r="A484" s="147"/>
      <c r="B484" s="135"/>
      <c r="C484" s="161"/>
      <c r="D484" s="162"/>
      <c r="E484" s="162"/>
      <c r="F484" s="163"/>
      <c r="G484" s="214"/>
      <c r="H484" s="165"/>
      <c r="I484" s="163"/>
      <c r="J484" s="163"/>
      <c r="K484" s="164"/>
      <c r="L484" s="194"/>
      <c r="M484" s="194"/>
      <c r="N484" s="183"/>
      <c r="O484" s="183"/>
      <c r="P484" s="184"/>
      <c r="Q484" s="184"/>
      <c r="R484" s="183"/>
      <c r="S484" s="185"/>
      <c r="T484" s="185"/>
    </row>
    <row r="485" spans="1:20">
      <c r="A485" s="147"/>
      <c r="B485" s="135"/>
      <c r="C485" s="161"/>
      <c r="D485" s="162"/>
      <c r="E485" s="162"/>
      <c r="F485" s="163"/>
      <c r="G485" s="214"/>
      <c r="H485" s="165"/>
      <c r="I485" s="163"/>
      <c r="J485" s="163"/>
      <c r="K485" s="164"/>
      <c r="L485" s="194"/>
      <c r="M485" s="194"/>
      <c r="N485" s="183"/>
      <c r="O485" s="183"/>
      <c r="P485" s="184"/>
      <c r="Q485" s="184"/>
      <c r="R485" s="183"/>
      <c r="S485" s="185"/>
      <c r="T485" s="185"/>
    </row>
    <row r="486" spans="1:20">
      <c r="A486" s="147"/>
      <c r="B486" s="151"/>
      <c r="C486" s="166"/>
      <c r="D486" s="167"/>
      <c r="E486" s="167"/>
      <c r="F486" s="168"/>
      <c r="G486" s="215"/>
      <c r="H486" s="170"/>
      <c r="I486" s="168"/>
      <c r="J486" s="168"/>
      <c r="K486" s="169"/>
      <c r="L486" s="186"/>
      <c r="M486" s="187"/>
      <c r="N486" s="188"/>
      <c r="O486" s="188"/>
      <c r="P486" s="189"/>
      <c r="Q486" s="189"/>
      <c r="R486" s="188"/>
      <c r="S486" s="190"/>
      <c r="T486" s="190"/>
    </row>
    <row r="487" spans="1:20">
      <c r="A487" s="147"/>
      <c r="B487" s="135"/>
      <c r="C487" s="161"/>
      <c r="D487" s="162"/>
      <c r="E487" s="162"/>
      <c r="F487" s="163"/>
      <c r="G487" s="214"/>
      <c r="H487" s="165"/>
      <c r="I487" s="163"/>
      <c r="J487" s="163"/>
      <c r="K487" s="164"/>
      <c r="L487" s="194"/>
      <c r="M487" s="194"/>
      <c r="N487" s="183"/>
      <c r="O487" s="183"/>
      <c r="P487" s="184"/>
      <c r="Q487" s="184"/>
      <c r="R487" s="183"/>
      <c r="S487" s="185"/>
      <c r="T487" s="185"/>
    </row>
    <row r="488" spans="1:20">
      <c r="A488" s="147"/>
      <c r="B488" s="135"/>
      <c r="C488" s="161"/>
      <c r="D488" s="162"/>
      <c r="E488" s="162"/>
      <c r="F488" s="163"/>
      <c r="G488" s="214"/>
      <c r="H488" s="165"/>
      <c r="I488" s="163"/>
      <c r="J488" s="163"/>
      <c r="K488" s="164"/>
      <c r="L488" s="194"/>
      <c r="M488" s="194"/>
      <c r="N488" s="183"/>
      <c r="O488" s="183"/>
      <c r="P488" s="184"/>
      <c r="Q488" s="184"/>
      <c r="R488" s="183"/>
      <c r="S488" s="185"/>
      <c r="T488" s="185"/>
    </row>
    <row r="489" spans="1:20">
      <c r="A489" s="147"/>
      <c r="B489" s="151"/>
      <c r="C489" s="166"/>
      <c r="D489" s="167"/>
      <c r="E489" s="167"/>
      <c r="F489" s="168"/>
      <c r="G489" s="215"/>
      <c r="H489" s="170"/>
      <c r="I489" s="168"/>
      <c r="J489" s="168"/>
      <c r="K489" s="169"/>
      <c r="L489" s="186"/>
      <c r="M489" s="187"/>
      <c r="N489" s="188"/>
      <c r="O489" s="188"/>
      <c r="P489" s="189"/>
      <c r="Q489" s="189"/>
      <c r="R489" s="188"/>
      <c r="S489" s="190"/>
      <c r="T489" s="190"/>
    </row>
    <row r="490" spans="1:20">
      <c r="A490" s="147"/>
      <c r="B490" s="135"/>
      <c r="C490" s="161"/>
      <c r="D490" s="162"/>
      <c r="E490" s="162"/>
      <c r="F490" s="163"/>
      <c r="G490" s="214"/>
      <c r="H490" s="165"/>
      <c r="I490" s="163"/>
      <c r="J490" s="163"/>
      <c r="K490" s="164"/>
      <c r="L490" s="194"/>
      <c r="M490" s="194"/>
      <c r="N490" s="183"/>
      <c r="O490" s="183"/>
      <c r="P490" s="184"/>
      <c r="Q490" s="184"/>
      <c r="R490" s="183"/>
      <c r="S490" s="185"/>
      <c r="T490" s="185"/>
    </row>
    <row r="491" spans="1:20">
      <c r="A491" s="147"/>
      <c r="B491" s="135"/>
      <c r="C491" s="161"/>
      <c r="D491" s="162"/>
      <c r="E491" s="162"/>
      <c r="F491" s="163"/>
      <c r="G491" s="214"/>
      <c r="H491" s="165"/>
      <c r="I491" s="163"/>
      <c r="J491" s="163"/>
      <c r="K491" s="164"/>
      <c r="L491" s="194"/>
      <c r="M491" s="194"/>
      <c r="N491" s="183"/>
      <c r="O491" s="183"/>
      <c r="P491" s="184"/>
      <c r="Q491" s="184"/>
      <c r="R491" s="183"/>
      <c r="S491" s="185"/>
      <c r="T491" s="185"/>
    </row>
    <row r="492" spans="1:20">
      <c r="A492" s="147"/>
      <c r="B492" s="151"/>
      <c r="C492" s="166"/>
      <c r="D492" s="167"/>
      <c r="E492" s="167"/>
      <c r="F492" s="168"/>
      <c r="G492" s="215"/>
      <c r="H492" s="170"/>
      <c r="I492" s="168"/>
      <c r="J492" s="168"/>
      <c r="K492" s="169"/>
      <c r="L492" s="186"/>
      <c r="M492" s="187"/>
      <c r="N492" s="188"/>
      <c r="O492" s="188"/>
      <c r="P492" s="189"/>
      <c r="Q492" s="189"/>
      <c r="R492" s="188"/>
      <c r="S492" s="190"/>
      <c r="T492" s="190"/>
    </row>
    <row r="493" spans="1:20">
      <c r="A493" s="147"/>
      <c r="B493" s="135"/>
      <c r="C493" s="161"/>
      <c r="D493" s="162"/>
      <c r="E493" s="162"/>
      <c r="F493" s="163"/>
      <c r="G493" s="214"/>
      <c r="H493" s="165"/>
      <c r="I493" s="163"/>
      <c r="J493" s="163"/>
      <c r="K493" s="164"/>
      <c r="L493" s="194"/>
      <c r="M493" s="194"/>
      <c r="N493" s="183"/>
      <c r="O493" s="183"/>
      <c r="P493" s="184"/>
      <c r="Q493" s="184"/>
      <c r="R493" s="183"/>
      <c r="S493" s="185"/>
      <c r="T493" s="185"/>
    </row>
    <row r="494" spans="1:20">
      <c r="A494" s="147"/>
      <c r="B494" s="135"/>
      <c r="C494" s="161"/>
      <c r="D494" s="162"/>
      <c r="E494" s="162"/>
      <c r="F494" s="163"/>
      <c r="G494" s="214"/>
      <c r="H494" s="165"/>
      <c r="I494" s="163"/>
      <c r="J494" s="163"/>
      <c r="K494" s="164"/>
      <c r="L494" s="194"/>
      <c r="M494" s="194"/>
      <c r="N494" s="183"/>
      <c r="O494" s="183"/>
      <c r="P494" s="184"/>
      <c r="Q494" s="184"/>
      <c r="R494" s="183"/>
      <c r="S494" s="185"/>
      <c r="T494" s="185"/>
    </row>
    <row r="495" spans="1:20">
      <c r="A495" s="147"/>
      <c r="B495" s="151"/>
      <c r="C495" s="166"/>
      <c r="D495" s="167"/>
      <c r="E495" s="167"/>
      <c r="F495" s="168"/>
      <c r="G495" s="215"/>
      <c r="H495" s="170"/>
      <c r="I495" s="168"/>
      <c r="J495" s="168"/>
      <c r="K495" s="169"/>
      <c r="L495" s="186"/>
      <c r="M495" s="187"/>
      <c r="N495" s="188"/>
      <c r="O495" s="188"/>
      <c r="P495" s="189"/>
      <c r="Q495" s="189"/>
      <c r="R495" s="188"/>
      <c r="S495" s="190"/>
      <c r="T495" s="190"/>
    </row>
    <row r="496" spans="1:20">
      <c r="A496" s="147"/>
      <c r="B496" s="135"/>
      <c r="C496" s="161"/>
      <c r="D496" s="162"/>
      <c r="E496" s="162"/>
      <c r="F496" s="163"/>
      <c r="G496" s="214"/>
      <c r="H496" s="165"/>
      <c r="I496" s="163"/>
      <c r="J496" s="163"/>
      <c r="K496" s="164"/>
      <c r="L496" s="194"/>
      <c r="M496" s="194"/>
      <c r="N496" s="183"/>
      <c r="O496" s="183"/>
      <c r="P496" s="184"/>
      <c r="Q496" s="184"/>
      <c r="R496" s="183"/>
      <c r="S496" s="185"/>
      <c r="T496" s="185"/>
    </row>
    <row r="497" spans="1:20">
      <c r="A497" s="147"/>
      <c r="B497" s="135"/>
      <c r="C497" s="161"/>
      <c r="D497" s="162"/>
      <c r="E497" s="162"/>
      <c r="F497" s="163"/>
      <c r="G497" s="214"/>
      <c r="H497" s="165"/>
      <c r="I497" s="163"/>
      <c r="J497" s="163"/>
      <c r="K497" s="164"/>
      <c r="L497" s="194"/>
      <c r="M497" s="194"/>
      <c r="N497" s="183"/>
      <c r="O497" s="183"/>
      <c r="P497" s="184"/>
      <c r="Q497" s="184"/>
      <c r="R497" s="183"/>
      <c r="S497" s="185"/>
      <c r="T497" s="185"/>
    </row>
    <row r="498" spans="1:20">
      <c r="A498" s="149"/>
      <c r="B498" s="151"/>
      <c r="C498" s="166"/>
      <c r="D498" s="167"/>
      <c r="E498" s="167"/>
      <c r="F498" s="168"/>
      <c r="G498" s="215"/>
      <c r="H498" s="170"/>
      <c r="I498" s="168"/>
      <c r="J498" s="168"/>
      <c r="K498" s="169"/>
      <c r="L498" s="194"/>
      <c r="M498" s="183"/>
      <c r="N498" s="183"/>
      <c r="O498" s="183"/>
      <c r="P498" s="184"/>
      <c r="Q498" s="184"/>
      <c r="R498" s="183"/>
      <c r="S498" s="185"/>
      <c r="T498" s="185"/>
    </row>
    <row r="499" spans="1:20">
      <c r="A499" s="146"/>
      <c r="B499" s="150"/>
      <c r="C499" s="156"/>
      <c r="D499" s="157"/>
      <c r="E499" s="157"/>
      <c r="F499" s="158"/>
      <c r="G499" s="214"/>
      <c r="H499" s="160"/>
      <c r="I499" s="158"/>
      <c r="J499" s="163"/>
      <c r="K499" s="159"/>
      <c r="L499" s="614"/>
      <c r="M499" s="615"/>
      <c r="N499" s="205"/>
      <c r="O499" s="205"/>
      <c r="P499" s="206"/>
      <c r="Q499" s="206"/>
      <c r="R499" s="205"/>
      <c r="S499" s="207"/>
      <c r="T499" s="207"/>
    </row>
    <row r="500" spans="1:20">
      <c r="A500" s="147"/>
      <c r="B500" s="135"/>
      <c r="C500" s="161"/>
      <c r="D500" s="162"/>
      <c r="E500" s="162"/>
      <c r="F500" s="163"/>
      <c r="G500" s="214"/>
      <c r="H500" s="165"/>
      <c r="I500" s="163"/>
      <c r="J500" s="163"/>
      <c r="K500" s="164"/>
      <c r="L500" s="616"/>
      <c r="M500" s="617"/>
      <c r="N500" s="208"/>
      <c r="O500" s="208"/>
      <c r="P500" s="209"/>
      <c r="Q500" s="209"/>
      <c r="R500" s="208"/>
      <c r="S500" s="210"/>
      <c r="T500" s="210"/>
    </row>
    <row r="501" spans="1:20">
      <c r="A501" s="147"/>
      <c r="B501" s="135"/>
      <c r="C501" s="161"/>
      <c r="D501" s="162"/>
      <c r="E501" s="162"/>
      <c r="F501" s="163"/>
      <c r="G501" s="214"/>
      <c r="H501" s="165"/>
      <c r="I501" s="163"/>
      <c r="J501" s="163"/>
      <c r="K501" s="164"/>
      <c r="L501" s="616"/>
      <c r="M501" s="617"/>
      <c r="N501" s="208"/>
      <c r="O501" s="208"/>
      <c r="P501" s="209"/>
      <c r="Q501" s="209"/>
      <c r="R501" s="208"/>
      <c r="S501" s="210"/>
      <c r="T501" s="210"/>
    </row>
    <row r="502" spans="1:20">
      <c r="A502" s="147"/>
      <c r="B502" s="135"/>
      <c r="C502" s="161"/>
      <c r="D502" s="162"/>
      <c r="E502" s="162"/>
      <c r="F502" s="163"/>
      <c r="G502" s="214"/>
      <c r="H502" s="165"/>
      <c r="I502" s="163"/>
      <c r="J502" s="163"/>
      <c r="K502" s="164"/>
      <c r="L502" s="616"/>
      <c r="M502" s="617"/>
      <c r="N502" s="208"/>
      <c r="O502" s="208"/>
      <c r="P502" s="209"/>
      <c r="Q502" s="209"/>
      <c r="R502" s="208"/>
      <c r="S502" s="210"/>
      <c r="T502" s="210"/>
    </row>
    <row r="503" spans="1:20">
      <c r="A503" s="147"/>
      <c r="B503" s="135"/>
      <c r="C503" s="161"/>
      <c r="D503" s="162"/>
      <c r="E503" s="162"/>
      <c r="F503" s="163"/>
      <c r="G503" s="214"/>
      <c r="H503" s="165"/>
      <c r="I503" s="163"/>
      <c r="J503" s="163"/>
      <c r="K503" s="164"/>
      <c r="L503" s="616"/>
      <c r="M503" s="617"/>
      <c r="N503" s="208"/>
      <c r="O503" s="208"/>
      <c r="P503" s="209"/>
      <c r="Q503" s="209"/>
      <c r="R503" s="208"/>
      <c r="S503" s="210"/>
      <c r="T503" s="210"/>
    </row>
    <row r="504" spans="1:20">
      <c r="A504" s="147"/>
      <c r="B504" s="151"/>
      <c r="C504" s="166"/>
      <c r="D504" s="167"/>
      <c r="E504" s="167"/>
      <c r="F504" s="168"/>
      <c r="G504" s="215"/>
      <c r="H504" s="170"/>
      <c r="I504" s="168"/>
      <c r="J504" s="168"/>
      <c r="K504" s="169"/>
      <c r="L504" s="618"/>
      <c r="M504" s="619"/>
      <c r="N504" s="211"/>
      <c r="O504" s="211"/>
      <c r="P504" s="212"/>
      <c r="Q504" s="212"/>
      <c r="R504" s="211"/>
      <c r="S504" s="213"/>
      <c r="T504" s="213"/>
    </row>
    <row r="505" spans="1:20">
      <c r="A505" s="147"/>
      <c r="B505" s="135"/>
      <c r="C505" s="161"/>
      <c r="D505" s="162"/>
      <c r="E505" s="162"/>
      <c r="F505" s="163"/>
      <c r="G505" s="214"/>
      <c r="H505" s="165"/>
      <c r="I505" s="163"/>
      <c r="J505" s="163"/>
      <c r="K505" s="164"/>
      <c r="L505" s="623"/>
      <c r="M505" s="230"/>
      <c r="N505" s="230"/>
      <c r="O505" s="230"/>
      <c r="P505" s="231"/>
      <c r="Q505" s="230"/>
      <c r="R505" s="230"/>
      <c r="S505" s="230"/>
      <c r="T505" s="231"/>
    </row>
    <row r="506" spans="1:20">
      <c r="A506" s="147"/>
      <c r="B506" s="135"/>
      <c r="C506" s="161"/>
      <c r="D506" s="162"/>
      <c r="E506" s="162"/>
      <c r="F506" s="163"/>
      <c r="G506" s="214"/>
      <c r="H506" s="165"/>
      <c r="I506" s="163"/>
      <c r="J506" s="163"/>
      <c r="K506" s="164"/>
      <c r="L506" s="624"/>
      <c r="M506" s="625"/>
      <c r="N506" s="625"/>
      <c r="O506" s="625"/>
      <c r="P506" s="626"/>
      <c r="Q506" s="625"/>
      <c r="R506" s="625"/>
      <c r="S506" s="625"/>
      <c r="T506" s="626"/>
    </row>
    <row r="507" spans="1:20">
      <c r="A507" s="147"/>
      <c r="B507" s="135"/>
      <c r="C507" s="161"/>
      <c r="D507" s="162"/>
      <c r="E507" s="162"/>
      <c r="F507" s="163"/>
      <c r="G507" s="214"/>
      <c r="H507" s="165"/>
      <c r="I507" s="163"/>
      <c r="J507" s="163"/>
      <c r="K507" s="164"/>
      <c r="L507" s="616"/>
      <c r="M507" s="617"/>
      <c r="N507" s="617"/>
      <c r="O507" s="621"/>
      <c r="P507" s="616"/>
      <c r="Q507" s="616"/>
      <c r="R507" s="617"/>
      <c r="S507" s="621"/>
      <c r="T507" s="622"/>
    </row>
    <row r="508" spans="1:20">
      <c r="A508" s="147"/>
      <c r="B508" s="135"/>
      <c r="C508" s="161"/>
      <c r="D508" s="162"/>
      <c r="E508" s="162"/>
      <c r="F508" s="163"/>
      <c r="G508" s="214"/>
      <c r="H508" s="165"/>
      <c r="I508" s="163"/>
      <c r="J508" s="163"/>
      <c r="K508" s="164"/>
      <c r="L508" s="616"/>
      <c r="M508" s="617"/>
      <c r="N508" s="208"/>
      <c r="O508" s="208"/>
      <c r="P508" s="209"/>
      <c r="Q508" s="209"/>
      <c r="R508" s="208"/>
      <c r="S508" s="210"/>
      <c r="T508" s="210"/>
    </row>
    <row r="509" spans="1:20">
      <c r="A509" s="147"/>
      <c r="B509" s="135"/>
      <c r="C509" s="161"/>
      <c r="D509" s="162"/>
      <c r="E509" s="162"/>
      <c r="F509" s="163"/>
      <c r="G509" s="214"/>
      <c r="H509" s="165"/>
      <c r="I509" s="163"/>
      <c r="J509" s="163"/>
      <c r="K509" s="164"/>
      <c r="L509" s="616"/>
      <c r="M509" s="617"/>
      <c r="N509" s="208"/>
      <c r="O509" s="208"/>
      <c r="P509" s="209"/>
      <c r="Q509" s="209"/>
      <c r="R509" s="208"/>
      <c r="S509" s="210"/>
      <c r="T509" s="210"/>
    </row>
    <row r="510" spans="1:20">
      <c r="A510" s="147"/>
      <c r="B510" s="135"/>
      <c r="C510" s="161"/>
      <c r="D510" s="162"/>
      <c r="E510" s="162"/>
      <c r="F510" s="163"/>
      <c r="G510" s="214"/>
      <c r="H510" s="165"/>
      <c r="I510" s="163"/>
      <c r="J510" s="163"/>
      <c r="K510" s="164"/>
      <c r="L510" s="616"/>
      <c r="M510" s="617"/>
      <c r="N510" s="208"/>
      <c r="O510" s="208"/>
      <c r="P510" s="209"/>
      <c r="Q510" s="209"/>
      <c r="R510" s="208"/>
      <c r="S510" s="210"/>
      <c r="T510" s="210"/>
    </row>
    <row r="511" spans="1:20">
      <c r="A511" s="147"/>
      <c r="B511" s="135"/>
      <c r="C511" s="161"/>
      <c r="D511" s="162"/>
      <c r="E511" s="162"/>
      <c r="F511" s="163"/>
      <c r="G511" s="214"/>
      <c r="H511" s="165"/>
      <c r="I511" s="163"/>
      <c r="J511" s="163"/>
      <c r="K511" s="164"/>
      <c r="L511" s="616"/>
      <c r="M511" s="617"/>
      <c r="N511" s="208"/>
      <c r="O511" s="208"/>
      <c r="P511" s="209"/>
      <c r="Q511" s="209"/>
      <c r="R511" s="208"/>
      <c r="S511" s="210"/>
      <c r="T511" s="210"/>
    </row>
    <row r="512" spans="1:20">
      <c r="A512" s="147"/>
      <c r="B512" s="151"/>
      <c r="C512" s="166"/>
      <c r="D512" s="167"/>
      <c r="E512" s="167"/>
      <c r="F512" s="168"/>
      <c r="G512" s="215"/>
      <c r="H512" s="170"/>
      <c r="I512" s="168"/>
      <c r="J512" s="168"/>
      <c r="K512" s="169"/>
      <c r="L512" s="618"/>
      <c r="M512" s="610"/>
      <c r="N512" s="611"/>
      <c r="O512" s="611"/>
      <c r="P512" s="612"/>
      <c r="Q512" s="612"/>
      <c r="R512" s="611"/>
      <c r="S512" s="613"/>
      <c r="T512" s="613"/>
    </row>
    <row r="513" spans="1:20">
      <c r="A513" s="147"/>
      <c r="B513" s="135"/>
      <c r="C513" s="161"/>
      <c r="D513" s="162"/>
      <c r="E513" s="162"/>
      <c r="F513" s="163"/>
      <c r="G513" s="214"/>
      <c r="H513" s="165"/>
      <c r="I513" s="163"/>
      <c r="J513" s="163"/>
      <c r="K513" s="164"/>
      <c r="L513" s="194"/>
      <c r="M513" s="194"/>
      <c r="N513" s="183"/>
      <c r="O513" s="183"/>
      <c r="P513" s="184"/>
      <c r="Q513" s="184"/>
      <c r="R513" s="183"/>
      <c r="S513" s="185"/>
      <c r="T513" s="185"/>
    </row>
    <row r="514" spans="1:20">
      <c r="A514" s="147"/>
      <c r="B514" s="135"/>
      <c r="C514" s="161"/>
      <c r="D514" s="162"/>
      <c r="E514" s="162"/>
      <c r="F514" s="163"/>
      <c r="G514" s="214"/>
      <c r="H514" s="165"/>
      <c r="I514" s="163"/>
      <c r="J514" s="163"/>
      <c r="K514" s="164"/>
      <c r="L514" s="194"/>
      <c r="M514" s="194"/>
      <c r="N514" s="183"/>
      <c r="O514" s="183"/>
      <c r="P514" s="184"/>
      <c r="Q514" s="184"/>
      <c r="R514" s="183"/>
      <c r="S514" s="185"/>
      <c r="T514" s="185"/>
    </row>
    <row r="515" spans="1:20">
      <c r="A515" s="147"/>
      <c r="B515" s="151"/>
      <c r="C515" s="166"/>
      <c r="D515" s="167"/>
      <c r="E515" s="167"/>
      <c r="F515" s="168"/>
      <c r="G515" s="215"/>
      <c r="H515" s="170"/>
      <c r="I515" s="168"/>
      <c r="J515" s="168"/>
      <c r="K515" s="169"/>
      <c r="L515" s="186"/>
      <c r="M515" s="187"/>
      <c r="N515" s="188"/>
      <c r="O515" s="188"/>
      <c r="P515" s="189"/>
      <c r="Q515" s="189"/>
      <c r="R515" s="188"/>
      <c r="S515" s="190"/>
      <c r="T515" s="190"/>
    </row>
    <row r="516" spans="1:20">
      <c r="A516" s="147"/>
      <c r="B516" s="135"/>
      <c r="C516" s="161"/>
      <c r="D516" s="162"/>
      <c r="E516" s="162"/>
      <c r="F516" s="163"/>
      <c r="G516" s="214"/>
      <c r="H516" s="165"/>
      <c r="I516" s="163"/>
      <c r="J516" s="163"/>
      <c r="K516" s="164"/>
      <c r="L516" s="194"/>
      <c r="M516" s="194"/>
      <c r="N516" s="183"/>
      <c r="O516" s="183"/>
      <c r="P516" s="184"/>
      <c r="Q516" s="184"/>
      <c r="R516" s="183"/>
      <c r="S516" s="185"/>
      <c r="T516" s="185"/>
    </row>
    <row r="517" spans="1:20">
      <c r="A517" s="147"/>
      <c r="B517" s="135"/>
      <c r="C517" s="161"/>
      <c r="D517" s="162"/>
      <c r="E517" s="162"/>
      <c r="F517" s="163"/>
      <c r="G517" s="214"/>
      <c r="H517" s="165"/>
      <c r="I517" s="163"/>
      <c r="J517" s="163"/>
      <c r="K517" s="164"/>
      <c r="L517" s="194"/>
      <c r="M517" s="194"/>
      <c r="N517" s="183"/>
      <c r="O517" s="183"/>
      <c r="P517" s="184"/>
      <c r="Q517" s="184"/>
      <c r="R517" s="183"/>
      <c r="S517" s="185"/>
      <c r="T517" s="185"/>
    </row>
    <row r="518" spans="1:20">
      <c r="A518" s="147"/>
      <c r="B518" s="151"/>
      <c r="C518" s="166"/>
      <c r="D518" s="167"/>
      <c r="E518" s="167"/>
      <c r="F518" s="168"/>
      <c r="G518" s="215"/>
      <c r="H518" s="170"/>
      <c r="I518" s="168"/>
      <c r="J518" s="168"/>
      <c r="K518" s="169"/>
      <c r="L518" s="186"/>
      <c r="M518" s="187"/>
      <c r="N518" s="188"/>
      <c r="O518" s="188"/>
      <c r="P518" s="189"/>
      <c r="Q518" s="189"/>
      <c r="R518" s="188"/>
      <c r="S518" s="190"/>
      <c r="T518" s="190"/>
    </row>
    <row r="519" spans="1:20">
      <c r="A519" s="147"/>
      <c r="B519" s="135"/>
      <c r="C519" s="161"/>
      <c r="D519" s="162"/>
      <c r="E519" s="162"/>
      <c r="F519" s="163"/>
      <c r="G519" s="214"/>
      <c r="H519" s="165"/>
      <c r="I519" s="163"/>
      <c r="J519" s="163"/>
      <c r="K519" s="164"/>
      <c r="L519" s="194"/>
      <c r="M519" s="194"/>
      <c r="N519" s="183"/>
      <c r="O519" s="183"/>
      <c r="P519" s="184"/>
      <c r="Q519" s="184"/>
      <c r="R519" s="183"/>
      <c r="S519" s="185"/>
      <c r="T519" s="185"/>
    </row>
    <row r="520" spans="1:20">
      <c r="A520" s="147"/>
      <c r="B520" s="135"/>
      <c r="C520" s="161"/>
      <c r="D520" s="162"/>
      <c r="E520" s="162"/>
      <c r="F520" s="163"/>
      <c r="G520" s="214"/>
      <c r="H520" s="165"/>
      <c r="I520" s="163"/>
      <c r="J520" s="163"/>
      <c r="K520" s="164"/>
      <c r="L520" s="194"/>
      <c r="M520" s="194"/>
      <c r="N520" s="183"/>
      <c r="O520" s="183"/>
      <c r="P520" s="184"/>
      <c r="Q520" s="184"/>
      <c r="R520" s="183"/>
      <c r="S520" s="185"/>
      <c r="T520" s="185"/>
    </row>
    <row r="521" spans="1:20">
      <c r="A521" s="147"/>
      <c r="B521" s="151"/>
      <c r="C521" s="166"/>
      <c r="D521" s="167"/>
      <c r="E521" s="167"/>
      <c r="F521" s="168"/>
      <c r="G521" s="215"/>
      <c r="H521" s="170"/>
      <c r="I521" s="168"/>
      <c r="J521" s="168"/>
      <c r="K521" s="169"/>
      <c r="L521" s="186"/>
      <c r="M521" s="187"/>
      <c r="N521" s="188"/>
      <c r="O521" s="188"/>
      <c r="P521" s="189"/>
      <c r="Q521" s="189"/>
      <c r="R521" s="188"/>
      <c r="S521" s="190"/>
      <c r="T521" s="190"/>
    </row>
    <row r="522" spans="1:20">
      <c r="A522" s="147"/>
      <c r="B522" s="135"/>
      <c r="C522" s="161"/>
      <c r="D522" s="162"/>
      <c r="E522" s="162"/>
      <c r="F522" s="163"/>
      <c r="G522" s="214"/>
      <c r="H522" s="165"/>
      <c r="I522" s="163"/>
      <c r="J522" s="163"/>
      <c r="K522" s="164"/>
      <c r="L522" s="194"/>
      <c r="M522" s="194"/>
      <c r="N522" s="183"/>
      <c r="O522" s="183"/>
      <c r="P522" s="184"/>
      <c r="Q522" s="184"/>
      <c r="R522" s="183"/>
      <c r="S522" s="185"/>
      <c r="T522" s="185"/>
    </row>
    <row r="523" spans="1:20">
      <c r="A523" s="147"/>
      <c r="B523" s="135"/>
      <c r="C523" s="161"/>
      <c r="D523" s="162"/>
      <c r="E523" s="162"/>
      <c r="F523" s="163"/>
      <c r="G523" s="214"/>
      <c r="H523" s="165"/>
      <c r="I523" s="163"/>
      <c r="J523" s="163"/>
      <c r="K523" s="164"/>
      <c r="L523" s="194"/>
      <c r="M523" s="194"/>
      <c r="N523" s="183"/>
      <c r="O523" s="183"/>
      <c r="P523" s="184"/>
      <c r="Q523" s="184"/>
      <c r="R523" s="183"/>
      <c r="S523" s="185"/>
      <c r="T523" s="185"/>
    </row>
    <row r="524" spans="1:20">
      <c r="A524" s="147"/>
      <c r="B524" s="151"/>
      <c r="C524" s="166"/>
      <c r="D524" s="167"/>
      <c r="E524" s="167"/>
      <c r="F524" s="168"/>
      <c r="G524" s="215"/>
      <c r="H524" s="170"/>
      <c r="I524" s="168"/>
      <c r="J524" s="168"/>
      <c r="K524" s="169"/>
      <c r="L524" s="186"/>
      <c r="M524" s="187"/>
      <c r="N524" s="188"/>
      <c r="O524" s="188"/>
      <c r="P524" s="189"/>
      <c r="Q524" s="189"/>
      <c r="R524" s="188"/>
      <c r="S524" s="190"/>
      <c r="T524" s="190"/>
    </row>
    <row r="525" spans="1:20">
      <c r="A525" s="147"/>
      <c r="B525" s="135"/>
      <c r="C525" s="161"/>
      <c r="D525" s="162"/>
      <c r="E525" s="162"/>
      <c r="F525" s="163"/>
      <c r="G525" s="214"/>
      <c r="H525" s="165"/>
      <c r="I525" s="163"/>
      <c r="J525" s="163"/>
      <c r="K525" s="164"/>
      <c r="L525" s="194"/>
      <c r="M525" s="194"/>
      <c r="N525" s="183"/>
      <c r="O525" s="183"/>
      <c r="P525" s="184"/>
      <c r="Q525" s="184"/>
      <c r="R525" s="183"/>
      <c r="S525" s="185"/>
      <c r="T525" s="185"/>
    </row>
    <row r="526" spans="1:20">
      <c r="A526" s="147"/>
      <c r="B526" s="135"/>
      <c r="C526" s="161"/>
      <c r="D526" s="162"/>
      <c r="E526" s="162"/>
      <c r="F526" s="163"/>
      <c r="G526" s="214"/>
      <c r="H526" s="165"/>
      <c r="I526" s="163"/>
      <c r="J526" s="163"/>
      <c r="K526" s="164"/>
      <c r="L526" s="194"/>
      <c r="M526" s="194"/>
      <c r="N526" s="183"/>
      <c r="O526" s="183"/>
      <c r="P526" s="184"/>
      <c r="Q526" s="184"/>
      <c r="R526" s="183"/>
      <c r="S526" s="185"/>
      <c r="T526" s="185"/>
    </row>
    <row r="527" spans="1:20">
      <c r="A527" s="147"/>
      <c r="B527" s="151"/>
      <c r="C527" s="166"/>
      <c r="D527" s="167"/>
      <c r="E527" s="167"/>
      <c r="F527" s="168"/>
      <c r="G527" s="215"/>
      <c r="H527" s="170"/>
      <c r="I527" s="168"/>
      <c r="J527" s="168"/>
      <c r="K527" s="169"/>
      <c r="L527" s="186"/>
      <c r="M527" s="187"/>
      <c r="N527" s="188"/>
      <c r="O527" s="188"/>
      <c r="P527" s="189"/>
      <c r="Q527" s="189"/>
      <c r="R527" s="188"/>
      <c r="S527" s="190"/>
      <c r="T527" s="190"/>
    </row>
    <row r="528" spans="1:20">
      <c r="A528" s="147"/>
      <c r="B528" s="135"/>
      <c r="C528" s="161"/>
      <c r="D528" s="162"/>
      <c r="E528" s="162"/>
      <c r="F528" s="163"/>
      <c r="G528" s="214"/>
      <c r="H528" s="165"/>
      <c r="I528" s="163"/>
      <c r="J528" s="163"/>
      <c r="K528" s="164"/>
      <c r="L528" s="194"/>
      <c r="M528" s="194"/>
      <c r="N528" s="183"/>
      <c r="O528" s="183"/>
      <c r="P528" s="184"/>
      <c r="Q528" s="184"/>
      <c r="R528" s="183"/>
      <c r="S528" s="185"/>
      <c r="T528" s="185"/>
    </row>
    <row r="529" spans="1:20">
      <c r="A529" s="147"/>
      <c r="B529" s="135"/>
      <c r="C529" s="161"/>
      <c r="D529" s="162"/>
      <c r="E529" s="162"/>
      <c r="F529" s="163"/>
      <c r="G529" s="214"/>
      <c r="H529" s="165"/>
      <c r="I529" s="163"/>
      <c r="J529" s="163"/>
      <c r="K529" s="164"/>
      <c r="L529" s="194"/>
      <c r="M529" s="194"/>
      <c r="N529" s="183"/>
      <c r="O529" s="183"/>
      <c r="P529" s="184"/>
      <c r="Q529" s="184"/>
      <c r="R529" s="183"/>
      <c r="S529" s="185"/>
      <c r="T529" s="185"/>
    </row>
    <row r="530" spans="1:20">
      <c r="A530" s="147"/>
      <c r="B530" s="151"/>
      <c r="C530" s="166"/>
      <c r="D530" s="167"/>
      <c r="E530" s="167"/>
      <c r="F530" s="168"/>
      <c r="G530" s="215"/>
      <c r="H530" s="170"/>
      <c r="I530" s="168"/>
      <c r="J530" s="168"/>
      <c r="K530" s="169"/>
      <c r="L530" s="186"/>
      <c r="M530" s="187"/>
      <c r="N530" s="188"/>
      <c r="O530" s="188"/>
      <c r="P530" s="189"/>
      <c r="Q530" s="189"/>
      <c r="R530" s="188"/>
      <c r="S530" s="190"/>
      <c r="T530" s="190"/>
    </row>
    <row r="531" spans="1:20">
      <c r="A531" s="147"/>
      <c r="B531" s="135"/>
      <c r="C531" s="161"/>
      <c r="D531" s="162"/>
      <c r="E531" s="162"/>
      <c r="F531" s="163"/>
      <c r="G531" s="214"/>
      <c r="H531" s="165"/>
      <c r="I531" s="163"/>
      <c r="J531" s="163"/>
      <c r="K531" s="164"/>
      <c r="L531" s="194"/>
      <c r="M531" s="194"/>
      <c r="N531" s="183"/>
      <c r="O531" s="183"/>
      <c r="P531" s="184"/>
      <c r="Q531" s="184"/>
      <c r="R531" s="183"/>
      <c r="S531" s="185"/>
      <c r="T531" s="185"/>
    </row>
    <row r="532" spans="1:20">
      <c r="A532" s="147"/>
      <c r="B532" s="135"/>
      <c r="C532" s="161"/>
      <c r="D532" s="162"/>
      <c r="E532" s="162"/>
      <c r="F532" s="163"/>
      <c r="G532" s="214"/>
      <c r="H532" s="165"/>
      <c r="I532" s="163"/>
      <c r="J532" s="163"/>
      <c r="K532" s="164"/>
      <c r="L532" s="194"/>
      <c r="M532" s="194"/>
      <c r="N532" s="183"/>
      <c r="O532" s="183"/>
      <c r="P532" s="184"/>
      <c r="Q532" s="184"/>
      <c r="R532" s="183"/>
      <c r="S532" s="185"/>
      <c r="T532" s="185"/>
    </row>
    <row r="533" spans="1:20">
      <c r="A533" s="147"/>
      <c r="B533" s="151"/>
      <c r="C533" s="166"/>
      <c r="D533" s="167"/>
      <c r="E533" s="167"/>
      <c r="F533" s="168"/>
      <c r="G533" s="215"/>
      <c r="H533" s="170"/>
      <c r="I533" s="168"/>
      <c r="J533" s="168"/>
      <c r="K533" s="169"/>
      <c r="L533" s="186"/>
      <c r="M533" s="187"/>
      <c r="N533" s="188"/>
      <c r="O533" s="188"/>
      <c r="P533" s="189"/>
      <c r="Q533" s="189"/>
      <c r="R533" s="188"/>
      <c r="S533" s="190"/>
      <c r="T533" s="190"/>
    </row>
    <row r="534" spans="1:20">
      <c r="A534" s="147"/>
      <c r="B534" s="135"/>
      <c r="C534" s="161"/>
      <c r="D534" s="162"/>
      <c r="E534" s="162"/>
      <c r="F534" s="163"/>
      <c r="G534" s="214"/>
      <c r="H534" s="165"/>
      <c r="I534" s="163"/>
      <c r="J534" s="163"/>
      <c r="K534" s="164"/>
      <c r="L534" s="194"/>
      <c r="M534" s="194"/>
      <c r="N534" s="183"/>
      <c r="O534" s="183"/>
      <c r="P534" s="184"/>
      <c r="Q534" s="184"/>
      <c r="R534" s="183"/>
      <c r="S534" s="185"/>
      <c r="T534" s="185"/>
    </row>
    <row r="535" spans="1:20">
      <c r="A535" s="147"/>
      <c r="B535" s="135"/>
      <c r="C535" s="161"/>
      <c r="D535" s="162"/>
      <c r="E535" s="162"/>
      <c r="F535" s="163"/>
      <c r="G535" s="214"/>
      <c r="H535" s="165"/>
      <c r="I535" s="163"/>
      <c r="J535" s="163"/>
      <c r="K535" s="164"/>
      <c r="L535" s="194"/>
      <c r="M535" s="194"/>
      <c r="N535" s="183"/>
      <c r="O535" s="183"/>
      <c r="P535" s="184"/>
      <c r="Q535" s="184"/>
      <c r="R535" s="183"/>
      <c r="S535" s="185"/>
      <c r="T535" s="185"/>
    </row>
    <row r="536" spans="1:20">
      <c r="A536" s="149"/>
      <c r="B536" s="151"/>
      <c r="C536" s="166"/>
      <c r="D536" s="167"/>
      <c r="E536" s="167"/>
      <c r="F536" s="168"/>
      <c r="G536" s="215"/>
      <c r="H536" s="170"/>
      <c r="I536" s="168"/>
      <c r="J536" s="168"/>
      <c r="K536" s="169"/>
      <c r="L536" s="194"/>
      <c r="M536" s="183"/>
      <c r="N536" s="183"/>
      <c r="O536" s="183"/>
      <c r="P536" s="184"/>
      <c r="Q536" s="184"/>
      <c r="R536" s="183"/>
      <c r="S536" s="185"/>
      <c r="T536" s="185"/>
    </row>
    <row r="537" spans="1:20">
      <c r="A537" s="146"/>
      <c r="B537" s="150"/>
      <c r="C537" s="156"/>
      <c r="D537" s="157"/>
      <c r="E537" s="157"/>
      <c r="F537" s="158"/>
      <c r="G537" s="214"/>
      <c r="H537" s="160"/>
      <c r="I537" s="158"/>
      <c r="J537" s="163"/>
      <c r="K537" s="159"/>
      <c r="L537" s="614"/>
      <c r="M537" s="615"/>
      <c r="N537" s="205"/>
      <c r="O537" s="205"/>
      <c r="P537" s="206"/>
      <c r="Q537" s="206"/>
      <c r="R537" s="205"/>
      <c r="S537" s="207"/>
      <c r="T537" s="207"/>
    </row>
    <row r="538" spans="1:20">
      <c r="A538" s="147"/>
      <c r="B538" s="135"/>
      <c r="C538" s="161"/>
      <c r="D538" s="162"/>
      <c r="E538" s="162"/>
      <c r="F538" s="163"/>
      <c r="G538" s="214"/>
      <c r="H538" s="165"/>
      <c r="I538" s="163"/>
      <c r="J538" s="163"/>
      <c r="K538" s="164"/>
      <c r="L538" s="616"/>
      <c r="M538" s="617"/>
      <c r="N538" s="208"/>
      <c r="O538" s="208"/>
      <c r="P538" s="209"/>
      <c r="Q538" s="209"/>
      <c r="R538" s="208"/>
      <c r="S538" s="210"/>
      <c r="T538" s="210"/>
    </row>
    <row r="539" spans="1:20">
      <c r="A539" s="147"/>
      <c r="B539" s="135"/>
      <c r="C539" s="161"/>
      <c r="D539" s="162"/>
      <c r="E539" s="162"/>
      <c r="F539" s="163"/>
      <c r="G539" s="214"/>
      <c r="H539" s="165"/>
      <c r="I539" s="163"/>
      <c r="J539" s="163"/>
      <c r="K539" s="164"/>
      <c r="L539" s="616"/>
      <c r="M539" s="617"/>
      <c r="N539" s="208"/>
      <c r="O539" s="208"/>
      <c r="P539" s="209"/>
      <c r="Q539" s="209"/>
      <c r="R539" s="208"/>
      <c r="S539" s="210"/>
      <c r="T539" s="210"/>
    </row>
    <row r="540" spans="1:20">
      <c r="A540" s="147"/>
      <c r="B540" s="135"/>
      <c r="C540" s="161"/>
      <c r="D540" s="162"/>
      <c r="E540" s="162"/>
      <c r="F540" s="163"/>
      <c r="G540" s="214"/>
      <c r="H540" s="165"/>
      <c r="I540" s="163"/>
      <c r="J540" s="163"/>
      <c r="K540" s="164"/>
      <c r="L540" s="616"/>
      <c r="M540" s="617"/>
      <c r="N540" s="208"/>
      <c r="O540" s="208"/>
      <c r="P540" s="209"/>
      <c r="Q540" s="209"/>
      <c r="R540" s="208"/>
      <c r="S540" s="210"/>
      <c r="T540" s="210"/>
    </row>
    <row r="541" spans="1:20">
      <c r="A541" s="147"/>
      <c r="B541" s="135"/>
      <c r="C541" s="161"/>
      <c r="D541" s="162"/>
      <c r="E541" s="162"/>
      <c r="F541" s="163"/>
      <c r="G541" s="214"/>
      <c r="H541" s="165"/>
      <c r="I541" s="163"/>
      <c r="J541" s="163"/>
      <c r="K541" s="164"/>
      <c r="L541" s="616"/>
      <c r="M541" s="617"/>
      <c r="N541" s="208"/>
      <c r="O541" s="208"/>
      <c r="P541" s="209"/>
      <c r="Q541" s="209"/>
      <c r="R541" s="208"/>
      <c r="S541" s="210"/>
      <c r="T541" s="210"/>
    </row>
    <row r="542" spans="1:20">
      <c r="A542" s="147"/>
      <c r="B542" s="151"/>
      <c r="C542" s="166"/>
      <c r="D542" s="167"/>
      <c r="E542" s="167"/>
      <c r="F542" s="168"/>
      <c r="G542" s="215"/>
      <c r="H542" s="170"/>
      <c r="I542" s="168"/>
      <c r="J542" s="168"/>
      <c r="K542" s="169"/>
      <c r="L542" s="618"/>
      <c r="M542" s="619"/>
      <c r="N542" s="211"/>
      <c r="O542" s="211"/>
      <c r="P542" s="212"/>
      <c r="Q542" s="212"/>
      <c r="R542" s="211"/>
      <c r="S542" s="213"/>
      <c r="T542" s="213"/>
    </row>
    <row r="543" spans="1:20">
      <c r="A543" s="147"/>
      <c r="B543" s="135"/>
      <c r="C543" s="161"/>
      <c r="D543" s="162"/>
      <c r="E543" s="162"/>
      <c r="F543" s="163"/>
      <c r="G543" s="214"/>
      <c r="H543" s="165"/>
      <c r="I543" s="163"/>
      <c r="J543" s="163"/>
      <c r="K543" s="164"/>
      <c r="L543" s="623"/>
      <c r="M543" s="230"/>
      <c r="N543" s="230"/>
      <c r="O543" s="230"/>
      <c r="P543" s="231"/>
      <c r="Q543" s="230"/>
      <c r="R543" s="230"/>
      <c r="S543" s="230"/>
      <c r="T543" s="231"/>
    </row>
    <row r="544" spans="1:20">
      <c r="A544" s="147"/>
      <c r="B544" s="135"/>
      <c r="C544" s="161"/>
      <c r="D544" s="162"/>
      <c r="E544" s="162"/>
      <c r="F544" s="163"/>
      <c r="G544" s="214"/>
      <c r="H544" s="165"/>
      <c r="I544" s="163"/>
      <c r="J544" s="163"/>
      <c r="K544" s="164"/>
      <c r="L544" s="624"/>
      <c r="M544" s="625"/>
      <c r="N544" s="625"/>
      <c r="O544" s="625"/>
      <c r="P544" s="626"/>
      <c r="Q544" s="625"/>
      <c r="R544" s="625"/>
      <c r="S544" s="625"/>
      <c r="T544" s="626"/>
    </row>
    <row r="545" spans="1:20">
      <c r="A545" s="147"/>
      <c r="B545" s="135"/>
      <c r="C545" s="161"/>
      <c r="D545" s="162"/>
      <c r="E545" s="162"/>
      <c r="F545" s="163"/>
      <c r="G545" s="214"/>
      <c r="H545" s="165"/>
      <c r="I545" s="163"/>
      <c r="J545" s="163"/>
      <c r="K545" s="164"/>
      <c r="L545" s="616"/>
      <c r="M545" s="617"/>
      <c r="N545" s="617"/>
      <c r="O545" s="621"/>
      <c r="P545" s="616"/>
      <c r="Q545" s="616"/>
      <c r="R545" s="617"/>
      <c r="S545" s="621"/>
      <c r="T545" s="622"/>
    </row>
    <row r="546" spans="1:20">
      <c r="A546" s="147"/>
      <c r="B546" s="135"/>
      <c r="C546" s="161"/>
      <c r="D546" s="162"/>
      <c r="E546" s="162"/>
      <c r="F546" s="163"/>
      <c r="G546" s="214"/>
      <c r="H546" s="165"/>
      <c r="I546" s="163"/>
      <c r="J546" s="163"/>
      <c r="K546" s="164"/>
      <c r="L546" s="616"/>
      <c r="M546" s="617"/>
      <c r="N546" s="208"/>
      <c r="O546" s="208"/>
      <c r="P546" s="209"/>
      <c r="Q546" s="209"/>
      <c r="R546" s="208"/>
      <c r="S546" s="210"/>
      <c r="T546" s="210"/>
    </row>
    <row r="547" spans="1:20">
      <c r="A547" s="147"/>
      <c r="B547" s="135"/>
      <c r="C547" s="161"/>
      <c r="D547" s="162"/>
      <c r="E547" s="162"/>
      <c r="F547" s="163"/>
      <c r="G547" s="214"/>
      <c r="H547" s="165"/>
      <c r="I547" s="163"/>
      <c r="J547" s="163"/>
      <c r="K547" s="164"/>
      <c r="L547" s="616"/>
      <c r="M547" s="617"/>
      <c r="N547" s="208"/>
      <c r="O547" s="208"/>
      <c r="P547" s="209"/>
      <c r="Q547" s="209"/>
      <c r="R547" s="208"/>
      <c r="S547" s="210"/>
      <c r="T547" s="210"/>
    </row>
    <row r="548" spans="1:20">
      <c r="A548" s="147"/>
      <c r="B548" s="135"/>
      <c r="C548" s="161"/>
      <c r="D548" s="162"/>
      <c r="E548" s="162"/>
      <c r="F548" s="163"/>
      <c r="G548" s="214"/>
      <c r="H548" s="165"/>
      <c r="I548" s="163"/>
      <c r="J548" s="163"/>
      <c r="K548" s="164"/>
      <c r="L548" s="616"/>
      <c r="M548" s="617"/>
      <c r="N548" s="208"/>
      <c r="O548" s="208"/>
      <c r="P548" s="209"/>
      <c r="Q548" s="209"/>
      <c r="R548" s="208"/>
      <c r="S548" s="210"/>
      <c r="T548" s="210"/>
    </row>
    <row r="549" spans="1:20">
      <c r="A549" s="147"/>
      <c r="B549" s="135"/>
      <c r="C549" s="161"/>
      <c r="D549" s="162"/>
      <c r="E549" s="162"/>
      <c r="F549" s="163"/>
      <c r="G549" s="214"/>
      <c r="H549" s="165"/>
      <c r="I549" s="163"/>
      <c r="J549" s="163"/>
      <c r="K549" s="164"/>
      <c r="L549" s="616"/>
      <c r="M549" s="617"/>
      <c r="N549" s="208"/>
      <c r="O549" s="208"/>
      <c r="P549" s="209"/>
      <c r="Q549" s="209"/>
      <c r="R549" s="208"/>
      <c r="S549" s="210"/>
      <c r="T549" s="210"/>
    </row>
    <row r="550" spans="1:20">
      <c r="A550" s="147"/>
      <c r="B550" s="151"/>
      <c r="C550" s="166"/>
      <c r="D550" s="167"/>
      <c r="E550" s="167"/>
      <c r="F550" s="168"/>
      <c r="G550" s="215"/>
      <c r="H550" s="170"/>
      <c r="I550" s="168"/>
      <c r="J550" s="168"/>
      <c r="K550" s="169"/>
      <c r="L550" s="618"/>
      <c r="M550" s="610"/>
      <c r="N550" s="611"/>
      <c r="O550" s="611"/>
      <c r="P550" s="612"/>
      <c r="Q550" s="612"/>
      <c r="R550" s="611"/>
      <c r="S550" s="613"/>
      <c r="T550" s="613"/>
    </row>
    <row r="551" spans="1:20">
      <c r="A551" s="147"/>
      <c r="B551" s="135"/>
      <c r="C551" s="161"/>
      <c r="D551" s="162"/>
      <c r="E551" s="162"/>
      <c r="F551" s="163"/>
      <c r="G551" s="214"/>
      <c r="H551" s="165"/>
      <c r="I551" s="163"/>
      <c r="J551" s="163"/>
      <c r="K551" s="164"/>
      <c r="L551" s="194"/>
      <c r="M551" s="194"/>
      <c r="N551" s="183"/>
      <c r="O551" s="183"/>
      <c r="P551" s="184"/>
      <c r="Q551" s="184"/>
      <c r="R551" s="183"/>
      <c r="S551" s="185"/>
      <c r="T551" s="185"/>
    </row>
    <row r="552" spans="1:20">
      <c r="A552" s="147"/>
      <c r="B552" s="135"/>
      <c r="C552" s="161"/>
      <c r="D552" s="162"/>
      <c r="E552" s="162"/>
      <c r="F552" s="163"/>
      <c r="G552" s="214"/>
      <c r="H552" s="165"/>
      <c r="I552" s="163"/>
      <c r="J552" s="163"/>
      <c r="K552" s="164"/>
      <c r="L552" s="194"/>
      <c r="M552" s="194"/>
      <c r="N552" s="183"/>
      <c r="O552" s="183"/>
      <c r="P552" s="184"/>
      <c r="Q552" s="184"/>
      <c r="R552" s="183"/>
      <c r="S552" s="185"/>
      <c r="T552" s="185"/>
    </row>
    <row r="553" spans="1:20">
      <c r="A553" s="147"/>
      <c r="B553" s="151"/>
      <c r="C553" s="166"/>
      <c r="D553" s="167"/>
      <c r="E553" s="167"/>
      <c r="F553" s="168"/>
      <c r="G553" s="215"/>
      <c r="H553" s="170"/>
      <c r="I553" s="168"/>
      <c r="J553" s="168"/>
      <c r="K553" s="169"/>
      <c r="L553" s="186"/>
      <c r="M553" s="187"/>
      <c r="N553" s="188"/>
      <c r="O553" s="188"/>
      <c r="P553" s="189"/>
      <c r="Q553" s="189"/>
      <c r="R553" s="188"/>
      <c r="S553" s="190"/>
      <c r="T553" s="190"/>
    </row>
    <row r="554" spans="1:20">
      <c r="A554" s="147"/>
      <c r="B554" s="135"/>
      <c r="C554" s="161"/>
      <c r="D554" s="162"/>
      <c r="E554" s="162"/>
      <c r="F554" s="163"/>
      <c r="G554" s="214"/>
      <c r="H554" s="165"/>
      <c r="I554" s="163"/>
      <c r="J554" s="163"/>
      <c r="K554" s="164"/>
      <c r="L554" s="194"/>
      <c r="M554" s="194"/>
      <c r="N554" s="183"/>
      <c r="O554" s="183"/>
      <c r="P554" s="184"/>
      <c r="Q554" s="184"/>
      <c r="R554" s="183"/>
      <c r="S554" s="185"/>
      <c r="T554" s="185"/>
    </row>
    <row r="555" spans="1:20">
      <c r="A555" s="147"/>
      <c r="B555" s="135"/>
      <c r="C555" s="161"/>
      <c r="D555" s="162"/>
      <c r="E555" s="162"/>
      <c r="F555" s="163"/>
      <c r="G555" s="214"/>
      <c r="H555" s="165"/>
      <c r="I555" s="163"/>
      <c r="J555" s="163"/>
      <c r="K555" s="164"/>
      <c r="L555" s="194"/>
      <c r="M555" s="194"/>
      <c r="N555" s="183"/>
      <c r="O555" s="183"/>
      <c r="P555" s="184"/>
      <c r="Q555" s="184"/>
      <c r="R555" s="183"/>
      <c r="S555" s="185"/>
      <c r="T555" s="185"/>
    </row>
    <row r="556" spans="1:20">
      <c r="A556" s="147"/>
      <c r="B556" s="151"/>
      <c r="C556" s="166"/>
      <c r="D556" s="167"/>
      <c r="E556" s="167"/>
      <c r="F556" s="168"/>
      <c r="G556" s="215"/>
      <c r="H556" s="170"/>
      <c r="I556" s="168"/>
      <c r="J556" s="168"/>
      <c r="K556" s="169"/>
      <c r="L556" s="186"/>
      <c r="M556" s="187"/>
      <c r="N556" s="188"/>
      <c r="O556" s="188"/>
      <c r="P556" s="189"/>
      <c r="Q556" s="189"/>
      <c r="R556" s="188"/>
      <c r="S556" s="190"/>
      <c r="T556" s="190"/>
    </row>
    <row r="557" spans="1:20">
      <c r="A557" s="147"/>
      <c r="B557" s="135"/>
      <c r="C557" s="161"/>
      <c r="D557" s="162"/>
      <c r="E557" s="162"/>
      <c r="F557" s="163"/>
      <c r="G557" s="214"/>
      <c r="H557" s="165"/>
      <c r="I557" s="163"/>
      <c r="J557" s="163"/>
      <c r="K557" s="164"/>
      <c r="L557" s="194"/>
      <c r="M557" s="194"/>
      <c r="N557" s="183"/>
      <c r="O557" s="183"/>
      <c r="P557" s="184"/>
      <c r="Q557" s="184"/>
      <c r="R557" s="183"/>
      <c r="S557" s="185"/>
      <c r="T557" s="185"/>
    </row>
    <row r="558" spans="1:20">
      <c r="A558" s="147"/>
      <c r="B558" s="135"/>
      <c r="C558" s="161"/>
      <c r="D558" s="162"/>
      <c r="E558" s="162"/>
      <c r="F558" s="163"/>
      <c r="G558" s="214"/>
      <c r="H558" s="165"/>
      <c r="I558" s="163"/>
      <c r="J558" s="163"/>
      <c r="K558" s="164"/>
      <c r="L558" s="194"/>
      <c r="M558" s="194"/>
      <c r="N558" s="183"/>
      <c r="O558" s="183"/>
      <c r="P558" s="184"/>
      <c r="Q558" s="184"/>
      <c r="R558" s="183"/>
      <c r="S558" s="185"/>
      <c r="T558" s="185"/>
    </row>
    <row r="559" spans="1:20">
      <c r="A559" s="147"/>
      <c r="B559" s="151"/>
      <c r="C559" s="166"/>
      <c r="D559" s="167"/>
      <c r="E559" s="167"/>
      <c r="F559" s="168"/>
      <c r="G559" s="215"/>
      <c r="H559" s="170"/>
      <c r="I559" s="168"/>
      <c r="J559" s="168"/>
      <c r="K559" s="169"/>
      <c r="L559" s="186"/>
      <c r="M559" s="187"/>
      <c r="N559" s="188"/>
      <c r="O559" s="188"/>
      <c r="P559" s="189"/>
      <c r="Q559" s="189"/>
      <c r="R559" s="188"/>
      <c r="S559" s="190"/>
      <c r="T559" s="190"/>
    </row>
    <row r="560" spans="1:20">
      <c r="A560" s="147"/>
      <c r="B560" s="135"/>
      <c r="C560" s="161"/>
      <c r="D560" s="162"/>
      <c r="E560" s="162"/>
      <c r="F560" s="163"/>
      <c r="G560" s="214"/>
      <c r="H560" s="165"/>
      <c r="I560" s="163"/>
      <c r="J560" s="163"/>
      <c r="K560" s="164"/>
      <c r="L560" s="194"/>
      <c r="M560" s="194"/>
      <c r="N560" s="183"/>
      <c r="O560" s="183"/>
      <c r="P560" s="184"/>
      <c r="Q560" s="184"/>
      <c r="R560" s="183"/>
      <c r="S560" s="185"/>
      <c r="T560" s="185"/>
    </row>
    <row r="561" spans="1:20">
      <c r="A561" s="147"/>
      <c r="B561" s="135"/>
      <c r="C561" s="161"/>
      <c r="D561" s="162"/>
      <c r="E561" s="162"/>
      <c r="F561" s="163"/>
      <c r="G561" s="214"/>
      <c r="H561" s="165"/>
      <c r="I561" s="163"/>
      <c r="J561" s="163"/>
      <c r="K561" s="164"/>
      <c r="L561" s="194"/>
      <c r="M561" s="194"/>
      <c r="N561" s="183"/>
      <c r="O561" s="183"/>
      <c r="P561" s="184"/>
      <c r="Q561" s="184"/>
      <c r="R561" s="183"/>
      <c r="S561" s="185"/>
      <c r="T561" s="185"/>
    </row>
    <row r="562" spans="1:20">
      <c r="A562" s="147"/>
      <c r="B562" s="151"/>
      <c r="C562" s="166"/>
      <c r="D562" s="167"/>
      <c r="E562" s="167"/>
      <c r="F562" s="168"/>
      <c r="G562" s="215"/>
      <c r="H562" s="170"/>
      <c r="I562" s="168"/>
      <c r="J562" s="168"/>
      <c r="K562" s="169"/>
      <c r="L562" s="186"/>
      <c r="M562" s="187"/>
      <c r="N562" s="188"/>
      <c r="O562" s="188"/>
      <c r="P562" s="189"/>
      <c r="Q562" s="189"/>
      <c r="R562" s="188"/>
      <c r="S562" s="190"/>
      <c r="T562" s="190"/>
    </row>
    <row r="563" spans="1:20">
      <c r="A563" s="147"/>
      <c r="B563" s="135"/>
      <c r="C563" s="161"/>
      <c r="D563" s="162"/>
      <c r="E563" s="162"/>
      <c r="F563" s="163"/>
      <c r="G563" s="214"/>
      <c r="H563" s="165"/>
      <c r="I563" s="163"/>
      <c r="J563" s="163"/>
      <c r="K563" s="164"/>
      <c r="L563" s="194"/>
      <c r="M563" s="194"/>
      <c r="N563" s="183"/>
      <c r="O563" s="183"/>
      <c r="P563" s="184"/>
      <c r="Q563" s="184"/>
      <c r="R563" s="183"/>
      <c r="S563" s="185"/>
      <c r="T563" s="185"/>
    </row>
    <row r="564" spans="1:20">
      <c r="A564" s="147"/>
      <c r="B564" s="135"/>
      <c r="C564" s="161"/>
      <c r="D564" s="162"/>
      <c r="E564" s="162"/>
      <c r="F564" s="163"/>
      <c r="G564" s="214"/>
      <c r="H564" s="165"/>
      <c r="I564" s="163"/>
      <c r="J564" s="163"/>
      <c r="K564" s="164"/>
      <c r="L564" s="194"/>
      <c r="M564" s="194"/>
      <c r="N564" s="183"/>
      <c r="O564" s="183"/>
      <c r="P564" s="184"/>
      <c r="Q564" s="184"/>
      <c r="R564" s="183"/>
      <c r="S564" s="185"/>
      <c r="T564" s="185"/>
    </row>
    <row r="565" spans="1:20">
      <c r="A565" s="147"/>
      <c r="B565" s="151"/>
      <c r="C565" s="166"/>
      <c r="D565" s="167"/>
      <c r="E565" s="167"/>
      <c r="F565" s="168"/>
      <c r="G565" s="215"/>
      <c r="H565" s="170"/>
      <c r="I565" s="168"/>
      <c r="J565" s="168"/>
      <c r="K565" s="169"/>
      <c r="L565" s="186"/>
      <c r="M565" s="187"/>
      <c r="N565" s="188"/>
      <c r="O565" s="188"/>
      <c r="P565" s="189"/>
      <c r="Q565" s="189"/>
      <c r="R565" s="188"/>
      <c r="S565" s="190"/>
      <c r="T565" s="190"/>
    </row>
    <row r="566" spans="1:20">
      <c r="A566" s="147"/>
      <c r="B566" s="135"/>
      <c r="C566" s="161"/>
      <c r="D566" s="162"/>
      <c r="E566" s="162"/>
      <c r="F566" s="163"/>
      <c r="G566" s="214"/>
      <c r="H566" s="165"/>
      <c r="I566" s="163"/>
      <c r="J566" s="163"/>
      <c r="K566" s="164"/>
      <c r="L566" s="194"/>
      <c r="M566" s="194"/>
      <c r="N566" s="183"/>
      <c r="O566" s="183"/>
      <c r="P566" s="184"/>
      <c r="Q566" s="184"/>
      <c r="R566" s="183"/>
      <c r="S566" s="185"/>
      <c r="T566" s="185"/>
    </row>
    <row r="567" spans="1:20">
      <c r="A567" s="147"/>
      <c r="B567" s="135"/>
      <c r="C567" s="161"/>
      <c r="D567" s="162"/>
      <c r="E567" s="162"/>
      <c r="F567" s="163"/>
      <c r="G567" s="214"/>
      <c r="H567" s="165"/>
      <c r="I567" s="163"/>
      <c r="J567" s="163"/>
      <c r="K567" s="164"/>
      <c r="L567" s="194"/>
      <c r="M567" s="194"/>
      <c r="N567" s="183"/>
      <c r="O567" s="183"/>
      <c r="P567" s="184"/>
      <c r="Q567" s="184"/>
      <c r="R567" s="183"/>
      <c r="S567" s="185"/>
      <c r="T567" s="185"/>
    </row>
    <row r="568" spans="1:20">
      <c r="A568" s="147"/>
      <c r="B568" s="151"/>
      <c r="C568" s="166"/>
      <c r="D568" s="167"/>
      <c r="E568" s="167"/>
      <c r="F568" s="168"/>
      <c r="G568" s="215"/>
      <c r="H568" s="170"/>
      <c r="I568" s="168"/>
      <c r="J568" s="168"/>
      <c r="K568" s="169"/>
      <c r="L568" s="186"/>
      <c r="M568" s="187"/>
      <c r="N568" s="188"/>
      <c r="O568" s="188"/>
      <c r="P568" s="189"/>
      <c r="Q568" s="189"/>
      <c r="R568" s="188"/>
      <c r="S568" s="190"/>
      <c r="T568" s="190"/>
    </row>
    <row r="569" spans="1:20">
      <c r="A569" s="147"/>
      <c r="B569" s="135"/>
      <c r="C569" s="161"/>
      <c r="D569" s="162"/>
      <c r="E569" s="162"/>
      <c r="F569" s="163"/>
      <c r="G569" s="214"/>
      <c r="H569" s="165"/>
      <c r="I569" s="163"/>
      <c r="J569" s="163"/>
      <c r="K569" s="164"/>
      <c r="L569" s="194"/>
      <c r="M569" s="194"/>
      <c r="N569" s="183"/>
      <c r="O569" s="183"/>
      <c r="P569" s="184"/>
      <c r="Q569" s="184"/>
      <c r="R569" s="183"/>
      <c r="S569" s="185"/>
      <c r="T569" s="185"/>
    </row>
    <row r="570" spans="1:20">
      <c r="A570" s="147"/>
      <c r="B570" s="135"/>
      <c r="C570" s="161"/>
      <c r="D570" s="162"/>
      <c r="E570" s="162"/>
      <c r="F570" s="163"/>
      <c r="G570" s="214"/>
      <c r="H570" s="165"/>
      <c r="I570" s="163"/>
      <c r="J570" s="163"/>
      <c r="K570" s="164"/>
      <c r="L570" s="194"/>
      <c r="M570" s="194"/>
      <c r="N570" s="183"/>
      <c r="O570" s="183"/>
      <c r="P570" s="184"/>
      <c r="Q570" s="184"/>
      <c r="R570" s="183"/>
      <c r="S570" s="185"/>
      <c r="T570" s="185"/>
    </row>
    <row r="571" spans="1:20">
      <c r="A571" s="147"/>
      <c r="B571" s="151"/>
      <c r="C571" s="166"/>
      <c r="D571" s="167"/>
      <c r="E571" s="167"/>
      <c r="F571" s="168"/>
      <c r="G571" s="215"/>
      <c r="H571" s="170"/>
      <c r="I571" s="168"/>
      <c r="J571" s="168"/>
      <c r="K571" s="169"/>
      <c r="L571" s="186"/>
      <c r="M571" s="187"/>
      <c r="N571" s="188"/>
      <c r="O571" s="188"/>
      <c r="P571" s="189"/>
      <c r="Q571" s="189"/>
      <c r="R571" s="188"/>
      <c r="S571" s="190"/>
      <c r="T571" s="190"/>
    </row>
    <row r="572" spans="1:20">
      <c r="A572" s="147"/>
      <c r="B572" s="135"/>
      <c r="C572" s="161"/>
      <c r="D572" s="162"/>
      <c r="E572" s="162"/>
      <c r="F572" s="163"/>
      <c r="G572" s="214"/>
      <c r="H572" s="165"/>
      <c r="I572" s="163"/>
      <c r="J572" s="163"/>
      <c r="K572" s="164"/>
      <c r="L572" s="194"/>
      <c r="M572" s="194"/>
      <c r="N572" s="183"/>
      <c r="O572" s="183"/>
      <c r="P572" s="184"/>
      <c r="Q572" s="184"/>
      <c r="R572" s="183"/>
      <c r="S572" s="185"/>
      <c r="T572" s="185"/>
    </row>
    <row r="573" spans="1:20">
      <c r="A573" s="147"/>
      <c r="B573" s="135"/>
      <c r="C573" s="161"/>
      <c r="D573" s="162"/>
      <c r="E573" s="162"/>
      <c r="F573" s="163"/>
      <c r="G573" s="214"/>
      <c r="H573" s="165"/>
      <c r="I573" s="163"/>
      <c r="J573" s="163"/>
      <c r="K573" s="164"/>
      <c r="L573" s="194"/>
      <c r="M573" s="194"/>
      <c r="N573" s="183"/>
      <c r="O573" s="183"/>
      <c r="P573" s="184"/>
      <c r="Q573" s="184"/>
      <c r="R573" s="183"/>
      <c r="S573" s="185"/>
      <c r="T573" s="185"/>
    </row>
    <row r="574" spans="1:20">
      <c r="A574" s="149"/>
      <c r="B574" s="151"/>
      <c r="C574" s="166"/>
      <c r="D574" s="167"/>
      <c r="E574" s="167"/>
      <c r="F574" s="168"/>
      <c r="G574" s="215"/>
      <c r="H574" s="170"/>
      <c r="I574" s="168"/>
      <c r="J574" s="168"/>
      <c r="K574" s="169"/>
      <c r="L574" s="194"/>
      <c r="M574" s="183"/>
      <c r="N574" s="183"/>
      <c r="O574" s="183"/>
      <c r="P574" s="184"/>
      <c r="Q574" s="184"/>
      <c r="R574" s="183"/>
      <c r="S574" s="185"/>
      <c r="T574" s="185"/>
    </row>
    <row r="575" spans="1:20">
      <c r="A575" s="146"/>
      <c r="B575" s="150"/>
      <c r="C575" s="156"/>
      <c r="D575" s="157"/>
      <c r="E575" s="157"/>
      <c r="F575" s="158"/>
      <c r="G575" s="214"/>
      <c r="H575" s="160"/>
      <c r="I575" s="158"/>
      <c r="J575" s="163"/>
      <c r="K575" s="159"/>
      <c r="L575" s="614"/>
      <c r="M575" s="615"/>
      <c r="N575" s="205"/>
      <c r="O575" s="205"/>
      <c r="P575" s="206"/>
      <c r="Q575" s="206"/>
      <c r="R575" s="205"/>
      <c r="S575" s="207"/>
      <c r="T575" s="207"/>
    </row>
    <row r="576" spans="1:20">
      <c r="A576" s="147"/>
      <c r="B576" s="135"/>
      <c r="C576" s="161"/>
      <c r="D576" s="162"/>
      <c r="E576" s="162"/>
      <c r="F576" s="163"/>
      <c r="G576" s="214"/>
      <c r="H576" s="165"/>
      <c r="I576" s="163"/>
      <c r="J576" s="163"/>
      <c r="K576" s="164"/>
      <c r="L576" s="616"/>
      <c r="M576" s="617"/>
      <c r="N576" s="208"/>
      <c r="O576" s="208"/>
      <c r="P576" s="209"/>
      <c r="Q576" s="209"/>
      <c r="R576" s="208"/>
      <c r="S576" s="210"/>
      <c r="T576" s="210"/>
    </row>
    <row r="577" spans="1:20">
      <c r="A577" s="147"/>
      <c r="B577" s="135"/>
      <c r="C577" s="161"/>
      <c r="D577" s="162"/>
      <c r="E577" s="162"/>
      <c r="F577" s="163"/>
      <c r="G577" s="214"/>
      <c r="H577" s="165"/>
      <c r="I577" s="163"/>
      <c r="J577" s="163"/>
      <c r="K577" s="164"/>
      <c r="L577" s="616"/>
      <c r="M577" s="617"/>
      <c r="N577" s="208"/>
      <c r="O577" s="208"/>
      <c r="P577" s="209"/>
      <c r="Q577" s="209"/>
      <c r="R577" s="208"/>
      <c r="S577" s="210"/>
      <c r="T577" s="210"/>
    </row>
    <row r="578" spans="1:20">
      <c r="A578" s="147"/>
      <c r="B578" s="135"/>
      <c r="C578" s="161"/>
      <c r="D578" s="162"/>
      <c r="E578" s="162"/>
      <c r="F578" s="163"/>
      <c r="G578" s="214"/>
      <c r="H578" s="165"/>
      <c r="I578" s="163"/>
      <c r="J578" s="163"/>
      <c r="K578" s="164"/>
      <c r="L578" s="616"/>
      <c r="M578" s="617"/>
      <c r="N578" s="208"/>
      <c r="O578" s="208"/>
      <c r="P578" s="209"/>
      <c r="Q578" s="209"/>
      <c r="R578" s="208"/>
      <c r="S578" s="210"/>
      <c r="T578" s="210"/>
    </row>
    <row r="579" spans="1:20">
      <c r="A579" s="147"/>
      <c r="B579" s="135"/>
      <c r="C579" s="161"/>
      <c r="D579" s="162"/>
      <c r="E579" s="162"/>
      <c r="F579" s="163"/>
      <c r="G579" s="214"/>
      <c r="H579" s="165"/>
      <c r="I579" s="163"/>
      <c r="J579" s="163"/>
      <c r="K579" s="164"/>
      <c r="L579" s="616"/>
      <c r="M579" s="617"/>
      <c r="N579" s="208"/>
      <c r="O579" s="208"/>
      <c r="P579" s="209"/>
      <c r="Q579" s="209"/>
      <c r="R579" s="208"/>
      <c r="S579" s="210"/>
      <c r="T579" s="210"/>
    </row>
    <row r="580" spans="1:20">
      <c r="A580" s="147"/>
      <c r="B580" s="151"/>
      <c r="C580" s="166"/>
      <c r="D580" s="167"/>
      <c r="E580" s="167"/>
      <c r="F580" s="168"/>
      <c r="G580" s="215"/>
      <c r="H580" s="170"/>
      <c r="I580" s="168"/>
      <c r="J580" s="168"/>
      <c r="K580" s="169"/>
      <c r="L580" s="618"/>
      <c r="M580" s="619"/>
      <c r="N580" s="211"/>
      <c r="O580" s="211"/>
      <c r="P580" s="212"/>
      <c r="Q580" s="212"/>
      <c r="R580" s="211"/>
      <c r="S580" s="213"/>
      <c r="T580" s="213"/>
    </row>
    <row r="581" spans="1:20">
      <c r="A581" s="147"/>
      <c r="B581" s="135"/>
      <c r="C581" s="161"/>
      <c r="D581" s="162"/>
      <c r="E581" s="162"/>
      <c r="F581" s="163"/>
      <c r="G581" s="214"/>
      <c r="H581" s="165"/>
      <c r="I581" s="163"/>
      <c r="J581" s="163"/>
      <c r="K581" s="164"/>
      <c r="L581" s="623"/>
      <c r="M581" s="230"/>
      <c r="N581" s="230"/>
      <c r="O581" s="230"/>
      <c r="P581" s="231"/>
      <c r="Q581" s="230"/>
      <c r="R581" s="230"/>
      <c r="S581" s="230"/>
      <c r="T581" s="231"/>
    </row>
    <row r="582" spans="1:20">
      <c r="A582" s="147"/>
      <c r="B582" s="135"/>
      <c r="C582" s="161"/>
      <c r="D582" s="162"/>
      <c r="E582" s="162"/>
      <c r="F582" s="163"/>
      <c r="G582" s="214"/>
      <c r="H582" s="165"/>
      <c r="I582" s="163"/>
      <c r="J582" s="163"/>
      <c r="K582" s="164"/>
      <c r="L582" s="624"/>
      <c r="M582" s="625"/>
      <c r="N582" s="625"/>
      <c r="O582" s="625"/>
      <c r="P582" s="626"/>
      <c r="Q582" s="625"/>
      <c r="R582" s="625"/>
      <c r="S582" s="625"/>
      <c r="T582" s="626"/>
    </row>
    <row r="583" spans="1:20">
      <c r="A583" s="147"/>
      <c r="B583" s="135"/>
      <c r="C583" s="161"/>
      <c r="D583" s="162"/>
      <c r="E583" s="162"/>
      <c r="F583" s="163"/>
      <c r="G583" s="214"/>
      <c r="H583" s="165"/>
      <c r="I583" s="163"/>
      <c r="J583" s="163"/>
      <c r="K583" s="164"/>
      <c r="L583" s="616"/>
      <c r="M583" s="617"/>
      <c r="N583" s="617"/>
      <c r="O583" s="621"/>
      <c r="P583" s="616"/>
      <c r="Q583" s="616"/>
      <c r="R583" s="617"/>
      <c r="S583" s="621"/>
      <c r="T583" s="622"/>
    </row>
    <row r="584" spans="1:20">
      <c r="A584" s="147"/>
      <c r="B584" s="135"/>
      <c r="C584" s="161"/>
      <c r="D584" s="162"/>
      <c r="E584" s="162"/>
      <c r="F584" s="163"/>
      <c r="G584" s="214"/>
      <c r="H584" s="165"/>
      <c r="I584" s="163"/>
      <c r="J584" s="163"/>
      <c r="K584" s="164"/>
      <c r="L584" s="616"/>
      <c r="M584" s="617"/>
      <c r="N584" s="208"/>
      <c r="O584" s="208"/>
      <c r="P584" s="209"/>
      <c r="Q584" s="209"/>
      <c r="R584" s="208"/>
      <c r="S584" s="210"/>
      <c r="T584" s="210"/>
    </row>
    <row r="585" spans="1:20">
      <c r="A585" s="147"/>
      <c r="B585" s="135"/>
      <c r="C585" s="161"/>
      <c r="D585" s="162"/>
      <c r="E585" s="162"/>
      <c r="F585" s="163"/>
      <c r="G585" s="214"/>
      <c r="H585" s="165"/>
      <c r="I585" s="163"/>
      <c r="J585" s="163"/>
      <c r="K585" s="164"/>
      <c r="L585" s="616"/>
      <c r="M585" s="617"/>
      <c r="N585" s="208"/>
      <c r="O585" s="208"/>
      <c r="P585" s="209"/>
      <c r="Q585" s="209"/>
      <c r="R585" s="208"/>
      <c r="S585" s="210"/>
      <c r="T585" s="210"/>
    </row>
    <row r="586" spans="1:20">
      <c r="A586" s="147"/>
      <c r="B586" s="135"/>
      <c r="C586" s="161"/>
      <c r="D586" s="162"/>
      <c r="E586" s="162"/>
      <c r="F586" s="163"/>
      <c r="G586" s="214"/>
      <c r="H586" s="165"/>
      <c r="I586" s="163"/>
      <c r="J586" s="163"/>
      <c r="K586" s="164"/>
      <c r="L586" s="616"/>
      <c r="M586" s="617"/>
      <c r="N586" s="208"/>
      <c r="O586" s="208"/>
      <c r="P586" s="209"/>
      <c r="Q586" s="209"/>
      <c r="R586" s="208"/>
      <c r="S586" s="210"/>
      <c r="T586" s="210"/>
    </row>
    <row r="587" spans="1:20">
      <c r="A587" s="147"/>
      <c r="B587" s="135"/>
      <c r="C587" s="161"/>
      <c r="D587" s="162"/>
      <c r="E587" s="162"/>
      <c r="F587" s="163"/>
      <c r="G587" s="214"/>
      <c r="H587" s="165"/>
      <c r="I587" s="163"/>
      <c r="J587" s="163"/>
      <c r="K587" s="164"/>
      <c r="L587" s="616"/>
      <c r="M587" s="617"/>
      <c r="N587" s="208"/>
      <c r="O587" s="208"/>
      <c r="P587" s="209"/>
      <c r="Q587" s="209"/>
      <c r="R587" s="208"/>
      <c r="S587" s="210"/>
      <c r="T587" s="210"/>
    </row>
    <row r="588" spans="1:20">
      <c r="A588" s="147"/>
      <c r="B588" s="151"/>
      <c r="C588" s="166"/>
      <c r="D588" s="167"/>
      <c r="E588" s="167"/>
      <c r="F588" s="168"/>
      <c r="G588" s="215"/>
      <c r="H588" s="170"/>
      <c r="I588" s="168"/>
      <c r="J588" s="168"/>
      <c r="K588" s="169"/>
      <c r="L588" s="618"/>
      <c r="M588" s="610"/>
      <c r="N588" s="611"/>
      <c r="O588" s="611"/>
      <c r="P588" s="612"/>
      <c r="Q588" s="612"/>
      <c r="R588" s="611"/>
      <c r="S588" s="613"/>
      <c r="T588" s="613"/>
    </row>
    <row r="589" spans="1:20">
      <c r="A589" s="147"/>
      <c r="B589" s="135"/>
      <c r="C589" s="161"/>
      <c r="D589" s="162"/>
      <c r="E589" s="162"/>
      <c r="F589" s="163"/>
      <c r="G589" s="214"/>
      <c r="H589" s="165"/>
      <c r="I589" s="163"/>
      <c r="J589" s="163"/>
      <c r="K589" s="164"/>
      <c r="L589" s="194"/>
      <c r="M589" s="194"/>
      <c r="N589" s="183"/>
      <c r="O589" s="183"/>
      <c r="P589" s="184"/>
      <c r="Q589" s="184"/>
      <c r="R589" s="183"/>
      <c r="S589" s="185"/>
      <c r="T589" s="185"/>
    </row>
    <row r="590" spans="1:20">
      <c r="A590" s="147"/>
      <c r="B590" s="135"/>
      <c r="C590" s="161"/>
      <c r="D590" s="162"/>
      <c r="E590" s="162"/>
      <c r="F590" s="163"/>
      <c r="G590" s="214"/>
      <c r="H590" s="165"/>
      <c r="I590" s="163"/>
      <c r="J590" s="163"/>
      <c r="K590" s="164"/>
      <c r="L590" s="194"/>
      <c r="M590" s="194"/>
      <c r="N590" s="183"/>
      <c r="O590" s="183"/>
      <c r="P590" s="184"/>
      <c r="Q590" s="184"/>
      <c r="R590" s="183"/>
      <c r="S590" s="185"/>
      <c r="T590" s="185"/>
    </row>
    <row r="591" spans="1:20">
      <c r="A591" s="147"/>
      <c r="B591" s="151"/>
      <c r="C591" s="166"/>
      <c r="D591" s="167"/>
      <c r="E591" s="167"/>
      <c r="F591" s="168"/>
      <c r="G591" s="215"/>
      <c r="H591" s="170"/>
      <c r="I591" s="168"/>
      <c r="J591" s="168"/>
      <c r="K591" s="169"/>
      <c r="L591" s="186"/>
      <c r="M591" s="187"/>
      <c r="N591" s="188"/>
      <c r="O591" s="188"/>
      <c r="P591" s="189"/>
      <c r="Q591" s="189"/>
      <c r="R591" s="188"/>
      <c r="S591" s="190"/>
      <c r="T591" s="190"/>
    </row>
    <row r="592" spans="1:20">
      <c r="A592" s="147"/>
      <c r="B592" s="135"/>
      <c r="C592" s="161"/>
      <c r="D592" s="162"/>
      <c r="E592" s="162"/>
      <c r="F592" s="163"/>
      <c r="G592" s="214"/>
      <c r="H592" s="165"/>
      <c r="I592" s="163"/>
      <c r="J592" s="163"/>
      <c r="K592" s="164"/>
      <c r="L592" s="194"/>
      <c r="M592" s="194"/>
      <c r="N592" s="183"/>
      <c r="O592" s="183"/>
      <c r="P592" s="184"/>
      <c r="Q592" s="184"/>
      <c r="R592" s="183"/>
      <c r="S592" s="185"/>
      <c r="T592" s="185"/>
    </row>
    <row r="593" spans="1:20">
      <c r="A593" s="147"/>
      <c r="B593" s="135"/>
      <c r="C593" s="161"/>
      <c r="D593" s="162"/>
      <c r="E593" s="162"/>
      <c r="F593" s="163"/>
      <c r="G593" s="214"/>
      <c r="H593" s="165"/>
      <c r="I593" s="163"/>
      <c r="J593" s="163"/>
      <c r="K593" s="164"/>
      <c r="L593" s="194"/>
      <c r="M593" s="194"/>
      <c r="N593" s="183"/>
      <c r="O593" s="183"/>
      <c r="P593" s="184"/>
      <c r="Q593" s="184"/>
      <c r="R593" s="183"/>
      <c r="S593" s="185"/>
      <c r="T593" s="185"/>
    </row>
    <row r="594" spans="1:20">
      <c r="A594" s="147"/>
      <c r="B594" s="151"/>
      <c r="C594" s="166"/>
      <c r="D594" s="167"/>
      <c r="E594" s="167"/>
      <c r="F594" s="168"/>
      <c r="G594" s="215"/>
      <c r="H594" s="170"/>
      <c r="I594" s="168"/>
      <c r="J594" s="168"/>
      <c r="K594" s="169"/>
      <c r="L594" s="186"/>
      <c r="M594" s="187"/>
      <c r="N594" s="188"/>
      <c r="O594" s="188"/>
      <c r="P594" s="189"/>
      <c r="Q594" s="189"/>
      <c r="R594" s="188"/>
      <c r="S594" s="190"/>
      <c r="T594" s="190"/>
    </row>
    <row r="595" spans="1:20">
      <c r="A595" s="147"/>
      <c r="B595" s="135"/>
      <c r="C595" s="161"/>
      <c r="D595" s="162"/>
      <c r="E595" s="162"/>
      <c r="F595" s="163"/>
      <c r="G595" s="214"/>
      <c r="H595" s="165"/>
      <c r="I595" s="163"/>
      <c r="J595" s="163"/>
      <c r="K595" s="164"/>
      <c r="L595" s="194"/>
      <c r="M595" s="194"/>
      <c r="N595" s="183"/>
      <c r="O595" s="183"/>
      <c r="P595" s="184"/>
      <c r="Q595" s="184"/>
      <c r="R595" s="183"/>
      <c r="S595" s="185"/>
      <c r="T595" s="185"/>
    </row>
    <row r="596" spans="1:20">
      <c r="A596" s="147"/>
      <c r="B596" s="135"/>
      <c r="C596" s="161"/>
      <c r="D596" s="162"/>
      <c r="E596" s="162"/>
      <c r="F596" s="163"/>
      <c r="G596" s="214"/>
      <c r="H596" s="165"/>
      <c r="I596" s="163"/>
      <c r="J596" s="163"/>
      <c r="K596" s="164"/>
      <c r="L596" s="194"/>
      <c r="M596" s="194"/>
      <c r="N596" s="183"/>
      <c r="O596" s="183"/>
      <c r="P596" s="184"/>
      <c r="Q596" s="184"/>
      <c r="R596" s="183"/>
      <c r="S596" s="185"/>
      <c r="T596" s="185"/>
    </row>
    <row r="597" spans="1:20">
      <c r="A597" s="147"/>
      <c r="B597" s="151"/>
      <c r="C597" s="166"/>
      <c r="D597" s="167"/>
      <c r="E597" s="167"/>
      <c r="F597" s="168"/>
      <c r="G597" s="215"/>
      <c r="H597" s="170"/>
      <c r="I597" s="168"/>
      <c r="J597" s="168"/>
      <c r="K597" s="169"/>
      <c r="L597" s="186"/>
      <c r="M597" s="187"/>
      <c r="N597" s="188"/>
      <c r="O597" s="188"/>
      <c r="P597" s="189"/>
      <c r="Q597" s="189"/>
      <c r="R597" s="188"/>
      <c r="S597" s="190"/>
      <c r="T597" s="190"/>
    </row>
    <row r="598" spans="1:20">
      <c r="A598" s="147"/>
      <c r="B598" s="135"/>
      <c r="C598" s="161"/>
      <c r="D598" s="162"/>
      <c r="E598" s="162"/>
      <c r="F598" s="163"/>
      <c r="G598" s="214"/>
      <c r="H598" s="165"/>
      <c r="I598" s="163"/>
      <c r="J598" s="163"/>
      <c r="K598" s="164"/>
      <c r="L598" s="194"/>
      <c r="M598" s="194"/>
      <c r="N598" s="183"/>
      <c r="O598" s="183"/>
      <c r="P598" s="184"/>
      <c r="Q598" s="184"/>
      <c r="R598" s="183"/>
      <c r="S598" s="185"/>
      <c r="T598" s="185"/>
    </row>
    <row r="599" spans="1:20">
      <c r="A599" s="147"/>
      <c r="B599" s="135"/>
      <c r="C599" s="161"/>
      <c r="D599" s="162"/>
      <c r="E599" s="162"/>
      <c r="F599" s="163"/>
      <c r="G599" s="214"/>
      <c r="H599" s="165"/>
      <c r="I599" s="163"/>
      <c r="J599" s="163"/>
      <c r="K599" s="164"/>
      <c r="L599" s="194"/>
      <c r="M599" s="194"/>
      <c r="N599" s="183"/>
      <c r="O599" s="183"/>
      <c r="P599" s="184"/>
      <c r="Q599" s="184"/>
      <c r="R599" s="183"/>
      <c r="S599" s="185"/>
      <c r="T599" s="185"/>
    </row>
    <row r="600" spans="1:20">
      <c r="A600" s="147"/>
      <c r="B600" s="151"/>
      <c r="C600" s="166"/>
      <c r="D600" s="167"/>
      <c r="E600" s="167"/>
      <c r="F600" s="168"/>
      <c r="G600" s="215"/>
      <c r="H600" s="170"/>
      <c r="I600" s="168"/>
      <c r="J600" s="168"/>
      <c r="K600" s="169"/>
      <c r="L600" s="186"/>
      <c r="M600" s="187"/>
      <c r="N600" s="188"/>
      <c r="O600" s="188"/>
      <c r="P600" s="189"/>
      <c r="Q600" s="189"/>
      <c r="R600" s="188"/>
      <c r="S600" s="190"/>
      <c r="T600" s="190"/>
    </row>
    <row r="601" spans="1:20">
      <c r="A601" s="147"/>
      <c r="B601" s="135"/>
      <c r="C601" s="161"/>
      <c r="D601" s="162"/>
      <c r="E601" s="162"/>
      <c r="F601" s="163"/>
      <c r="G601" s="214"/>
      <c r="H601" s="165"/>
      <c r="I601" s="163"/>
      <c r="J601" s="163"/>
      <c r="K601" s="164"/>
      <c r="L601" s="194"/>
      <c r="M601" s="194"/>
      <c r="N601" s="183"/>
      <c r="O601" s="183"/>
      <c r="P601" s="184"/>
      <c r="Q601" s="184"/>
      <c r="R601" s="183"/>
      <c r="S601" s="185"/>
      <c r="T601" s="185"/>
    </row>
    <row r="602" spans="1:20">
      <c r="A602" s="147"/>
      <c r="B602" s="135"/>
      <c r="C602" s="161"/>
      <c r="D602" s="162"/>
      <c r="E602" s="162"/>
      <c r="F602" s="163"/>
      <c r="G602" s="214"/>
      <c r="H602" s="165"/>
      <c r="I602" s="163"/>
      <c r="J602" s="163"/>
      <c r="K602" s="164"/>
      <c r="L602" s="194"/>
      <c r="M602" s="194"/>
      <c r="N602" s="183"/>
      <c r="O602" s="183"/>
      <c r="P602" s="184"/>
      <c r="Q602" s="184"/>
      <c r="R602" s="183"/>
      <c r="S602" s="185"/>
      <c r="T602" s="185"/>
    </row>
    <row r="603" spans="1:20">
      <c r="A603" s="147"/>
      <c r="B603" s="151"/>
      <c r="C603" s="166"/>
      <c r="D603" s="167"/>
      <c r="E603" s="167"/>
      <c r="F603" s="168"/>
      <c r="G603" s="215"/>
      <c r="H603" s="170"/>
      <c r="I603" s="168"/>
      <c r="J603" s="168"/>
      <c r="K603" s="169"/>
      <c r="L603" s="186"/>
      <c r="M603" s="187"/>
      <c r="N603" s="188"/>
      <c r="O603" s="188"/>
      <c r="P603" s="189"/>
      <c r="Q603" s="189"/>
      <c r="R603" s="188"/>
      <c r="S603" s="190"/>
      <c r="T603" s="190"/>
    </row>
    <row r="604" spans="1:20">
      <c r="A604" s="147"/>
      <c r="B604" s="135"/>
      <c r="C604" s="161"/>
      <c r="D604" s="162"/>
      <c r="E604" s="162"/>
      <c r="F604" s="163"/>
      <c r="G604" s="214"/>
      <c r="H604" s="165"/>
      <c r="I604" s="163"/>
      <c r="J604" s="163"/>
      <c r="K604" s="164"/>
      <c r="L604" s="194"/>
      <c r="M604" s="194"/>
      <c r="N604" s="183"/>
      <c r="O604" s="183"/>
      <c r="P604" s="184"/>
      <c r="Q604" s="184"/>
      <c r="R604" s="183"/>
      <c r="S604" s="185"/>
      <c r="T604" s="185"/>
    </row>
    <row r="605" spans="1:20">
      <c r="A605" s="147"/>
      <c r="B605" s="135"/>
      <c r="C605" s="161"/>
      <c r="D605" s="162"/>
      <c r="E605" s="162"/>
      <c r="F605" s="163"/>
      <c r="G605" s="214"/>
      <c r="H605" s="165"/>
      <c r="I605" s="163"/>
      <c r="J605" s="163"/>
      <c r="K605" s="164"/>
      <c r="L605" s="194"/>
      <c r="M605" s="194"/>
      <c r="N605" s="183"/>
      <c r="O605" s="183"/>
      <c r="P605" s="184"/>
      <c r="Q605" s="184"/>
      <c r="R605" s="183"/>
      <c r="S605" s="185"/>
      <c r="T605" s="185"/>
    </row>
    <row r="606" spans="1:20">
      <c r="A606" s="147"/>
      <c r="B606" s="151"/>
      <c r="C606" s="166"/>
      <c r="D606" s="167"/>
      <c r="E606" s="167"/>
      <c r="F606" s="168"/>
      <c r="G606" s="215"/>
      <c r="H606" s="170"/>
      <c r="I606" s="168"/>
      <c r="J606" s="168"/>
      <c r="K606" s="169"/>
      <c r="L606" s="186"/>
      <c r="M606" s="187"/>
      <c r="N606" s="188"/>
      <c r="O606" s="188"/>
      <c r="P606" s="189"/>
      <c r="Q606" s="189"/>
      <c r="R606" s="188"/>
      <c r="S606" s="190"/>
      <c r="T606" s="190"/>
    </row>
    <row r="607" spans="1:20">
      <c r="A607" s="147"/>
      <c r="B607" s="135"/>
      <c r="C607" s="161"/>
      <c r="D607" s="162"/>
      <c r="E607" s="162"/>
      <c r="F607" s="163"/>
      <c r="G607" s="214"/>
      <c r="H607" s="165"/>
      <c r="I607" s="163"/>
      <c r="J607" s="163"/>
      <c r="K607" s="164"/>
      <c r="L607" s="194"/>
      <c r="M607" s="194"/>
      <c r="N607" s="183"/>
      <c r="O607" s="183"/>
      <c r="P607" s="184"/>
      <c r="Q607" s="184"/>
      <c r="R607" s="183"/>
      <c r="S607" s="185"/>
      <c r="T607" s="185"/>
    </row>
    <row r="608" spans="1:20">
      <c r="A608" s="147"/>
      <c r="B608" s="135"/>
      <c r="C608" s="161"/>
      <c r="D608" s="162"/>
      <c r="E608" s="162"/>
      <c r="F608" s="163"/>
      <c r="G608" s="214"/>
      <c r="H608" s="165"/>
      <c r="I608" s="163"/>
      <c r="J608" s="163"/>
      <c r="K608" s="164"/>
      <c r="L608" s="194"/>
      <c r="M608" s="194"/>
      <c r="N608" s="183"/>
      <c r="O608" s="183"/>
      <c r="P608" s="184"/>
      <c r="Q608" s="184"/>
      <c r="R608" s="183"/>
      <c r="S608" s="185"/>
      <c r="T608" s="185"/>
    </row>
    <row r="609" spans="1:20">
      <c r="A609" s="147"/>
      <c r="B609" s="151"/>
      <c r="C609" s="166"/>
      <c r="D609" s="167"/>
      <c r="E609" s="167"/>
      <c r="F609" s="168"/>
      <c r="G609" s="215"/>
      <c r="H609" s="170"/>
      <c r="I609" s="168"/>
      <c r="J609" s="168"/>
      <c r="K609" s="169"/>
      <c r="L609" s="186"/>
      <c r="M609" s="187"/>
      <c r="N609" s="188"/>
      <c r="O609" s="188"/>
      <c r="P609" s="189"/>
      <c r="Q609" s="189"/>
      <c r="R609" s="188"/>
      <c r="S609" s="190"/>
      <c r="T609" s="190"/>
    </row>
    <row r="610" spans="1:20">
      <c r="A610" s="147"/>
      <c r="B610" s="135"/>
      <c r="C610" s="161"/>
      <c r="D610" s="162"/>
      <c r="E610" s="162"/>
      <c r="F610" s="163"/>
      <c r="G610" s="214"/>
      <c r="H610" s="165"/>
      <c r="I610" s="163"/>
      <c r="J610" s="163"/>
      <c r="K610" s="164"/>
      <c r="L610" s="194"/>
      <c r="M610" s="194"/>
      <c r="N610" s="183"/>
      <c r="O610" s="183"/>
      <c r="P610" s="184"/>
      <c r="Q610" s="184"/>
      <c r="R610" s="183"/>
      <c r="S610" s="185"/>
      <c r="T610" s="185"/>
    </row>
    <row r="611" spans="1:20">
      <c r="A611" s="147"/>
      <c r="B611" s="135"/>
      <c r="C611" s="161"/>
      <c r="D611" s="162"/>
      <c r="E611" s="162"/>
      <c r="F611" s="163"/>
      <c r="G611" s="214"/>
      <c r="H611" s="165"/>
      <c r="I611" s="163"/>
      <c r="J611" s="163"/>
      <c r="K611" s="164"/>
      <c r="L611" s="194"/>
      <c r="M611" s="194"/>
      <c r="N611" s="183"/>
      <c r="O611" s="183"/>
      <c r="P611" s="184"/>
      <c r="Q611" s="184"/>
      <c r="R611" s="183"/>
      <c r="S611" s="185"/>
      <c r="T611" s="185"/>
    </row>
    <row r="612" spans="1:20">
      <c r="A612" s="149"/>
      <c r="B612" s="151"/>
      <c r="C612" s="166"/>
      <c r="D612" s="167"/>
      <c r="E612" s="167"/>
      <c r="F612" s="168"/>
      <c r="G612" s="215"/>
      <c r="H612" s="170"/>
      <c r="I612" s="168"/>
      <c r="J612" s="168"/>
      <c r="K612" s="169"/>
      <c r="L612" s="194"/>
      <c r="M612" s="183"/>
      <c r="N612" s="183"/>
      <c r="O612" s="183"/>
      <c r="P612" s="184"/>
      <c r="Q612" s="184"/>
      <c r="R612" s="183"/>
      <c r="S612" s="185"/>
      <c r="T612" s="185"/>
    </row>
    <row r="613" spans="1:20">
      <c r="A613" s="146"/>
      <c r="B613" s="150"/>
      <c r="C613" s="156"/>
      <c r="D613" s="157"/>
      <c r="E613" s="157"/>
      <c r="F613" s="158"/>
      <c r="G613" s="214"/>
      <c r="H613" s="160"/>
      <c r="I613" s="158"/>
      <c r="J613" s="163"/>
      <c r="K613" s="159"/>
      <c r="L613" s="614"/>
      <c r="M613" s="615"/>
      <c r="N613" s="205"/>
      <c r="O613" s="205"/>
      <c r="P613" s="206"/>
      <c r="Q613" s="206"/>
      <c r="R613" s="205"/>
      <c r="S613" s="207"/>
      <c r="T613" s="207"/>
    </row>
    <row r="614" spans="1:20">
      <c r="A614" s="147"/>
      <c r="B614" s="135"/>
      <c r="C614" s="161"/>
      <c r="D614" s="162"/>
      <c r="E614" s="162"/>
      <c r="F614" s="163"/>
      <c r="G614" s="214"/>
      <c r="H614" s="165"/>
      <c r="I614" s="163"/>
      <c r="J614" s="163"/>
      <c r="K614" s="164"/>
      <c r="L614" s="616"/>
      <c r="M614" s="617"/>
      <c r="N614" s="208"/>
      <c r="O614" s="208"/>
      <c r="P614" s="209"/>
      <c r="Q614" s="209"/>
      <c r="R614" s="208"/>
      <c r="S614" s="210"/>
      <c r="T614" s="210"/>
    </row>
    <row r="615" spans="1:20">
      <c r="A615" s="147"/>
      <c r="B615" s="135"/>
      <c r="C615" s="161"/>
      <c r="D615" s="162"/>
      <c r="E615" s="162"/>
      <c r="F615" s="163"/>
      <c r="G615" s="214"/>
      <c r="H615" s="165"/>
      <c r="I615" s="163"/>
      <c r="J615" s="163"/>
      <c r="K615" s="164"/>
      <c r="L615" s="616"/>
      <c r="M615" s="617"/>
      <c r="N615" s="208"/>
      <c r="O615" s="208"/>
      <c r="P615" s="209"/>
      <c r="Q615" s="209"/>
      <c r="R615" s="208"/>
      <c r="S615" s="210"/>
      <c r="T615" s="210"/>
    </row>
    <row r="616" spans="1:20">
      <c r="A616" s="147"/>
      <c r="B616" s="135"/>
      <c r="C616" s="161"/>
      <c r="D616" s="162"/>
      <c r="E616" s="162"/>
      <c r="F616" s="163"/>
      <c r="G616" s="214"/>
      <c r="H616" s="165"/>
      <c r="I616" s="163"/>
      <c r="J616" s="163"/>
      <c r="K616" s="164"/>
      <c r="L616" s="616"/>
      <c r="M616" s="617"/>
      <c r="N616" s="208"/>
      <c r="O616" s="208"/>
      <c r="P616" s="209"/>
      <c r="Q616" s="209"/>
      <c r="R616" s="208"/>
      <c r="S616" s="210"/>
      <c r="T616" s="210"/>
    </row>
    <row r="617" spans="1:20">
      <c r="A617" s="147"/>
      <c r="B617" s="135"/>
      <c r="C617" s="161"/>
      <c r="D617" s="162"/>
      <c r="E617" s="162"/>
      <c r="F617" s="163"/>
      <c r="G617" s="214"/>
      <c r="H617" s="165"/>
      <c r="I617" s="163"/>
      <c r="J617" s="163"/>
      <c r="K617" s="164"/>
      <c r="L617" s="616"/>
      <c r="M617" s="617"/>
      <c r="N617" s="208"/>
      <c r="O617" s="208"/>
      <c r="P617" s="209"/>
      <c r="Q617" s="209"/>
      <c r="R617" s="208"/>
      <c r="S617" s="210"/>
      <c r="T617" s="210"/>
    </row>
    <row r="618" spans="1:20">
      <c r="A618" s="147"/>
      <c r="B618" s="151"/>
      <c r="C618" s="166"/>
      <c r="D618" s="167"/>
      <c r="E618" s="167"/>
      <c r="F618" s="168"/>
      <c r="G618" s="215"/>
      <c r="H618" s="170"/>
      <c r="I618" s="168"/>
      <c r="J618" s="168"/>
      <c r="K618" s="169"/>
      <c r="L618" s="618"/>
      <c r="M618" s="619"/>
      <c r="N618" s="211"/>
      <c r="O618" s="211"/>
      <c r="P618" s="212"/>
      <c r="Q618" s="212"/>
      <c r="R618" s="211"/>
      <c r="S618" s="213"/>
      <c r="T618" s="213"/>
    </row>
    <row r="619" spans="1:20">
      <c r="A619" s="147"/>
      <c r="B619" s="135"/>
      <c r="C619" s="161"/>
      <c r="D619" s="162"/>
      <c r="E619" s="162"/>
      <c r="F619" s="163"/>
      <c r="G619" s="214"/>
      <c r="H619" s="165"/>
      <c r="I619" s="163"/>
      <c r="J619" s="163"/>
      <c r="K619" s="164"/>
      <c r="L619" s="623"/>
      <c r="M619" s="230"/>
      <c r="N619" s="230"/>
      <c r="O619" s="230"/>
      <c r="P619" s="231"/>
      <c r="Q619" s="230"/>
      <c r="R619" s="230"/>
      <c r="S619" s="230"/>
      <c r="T619" s="231"/>
    </row>
    <row r="620" spans="1:20">
      <c r="A620" s="147"/>
      <c r="B620" s="135"/>
      <c r="C620" s="161"/>
      <c r="D620" s="162"/>
      <c r="E620" s="162"/>
      <c r="F620" s="163"/>
      <c r="G620" s="214"/>
      <c r="H620" s="165"/>
      <c r="I620" s="163"/>
      <c r="J620" s="163"/>
      <c r="K620" s="164"/>
      <c r="L620" s="624"/>
      <c r="M620" s="625"/>
      <c r="N620" s="625"/>
      <c r="O620" s="625"/>
      <c r="P620" s="626"/>
      <c r="Q620" s="625"/>
      <c r="R620" s="625"/>
      <c r="S620" s="625"/>
      <c r="T620" s="626"/>
    </row>
    <row r="621" spans="1:20">
      <c r="A621" s="147"/>
      <c r="B621" s="135"/>
      <c r="C621" s="161"/>
      <c r="D621" s="162"/>
      <c r="E621" s="162"/>
      <c r="F621" s="163"/>
      <c r="G621" s="214"/>
      <c r="H621" s="165"/>
      <c r="I621" s="163"/>
      <c r="J621" s="163"/>
      <c r="K621" s="164"/>
      <c r="L621" s="616"/>
      <c r="M621" s="617"/>
      <c r="N621" s="617"/>
      <c r="O621" s="621"/>
      <c r="P621" s="616"/>
      <c r="Q621" s="616"/>
      <c r="R621" s="617"/>
      <c r="S621" s="621"/>
      <c r="T621" s="622"/>
    </row>
    <row r="622" spans="1:20">
      <c r="A622" s="147"/>
      <c r="B622" s="135"/>
      <c r="C622" s="161"/>
      <c r="D622" s="162"/>
      <c r="E622" s="162"/>
      <c r="F622" s="163"/>
      <c r="G622" s="214"/>
      <c r="H622" s="165"/>
      <c r="I622" s="163"/>
      <c r="J622" s="163"/>
      <c r="K622" s="164"/>
      <c r="L622" s="616"/>
      <c r="M622" s="617"/>
      <c r="N622" s="208"/>
      <c r="O622" s="208"/>
      <c r="P622" s="209"/>
      <c r="Q622" s="209"/>
      <c r="R622" s="208"/>
      <c r="S622" s="210"/>
      <c r="T622" s="210"/>
    </row>
    <row r="623" spans="1:20">
      <c r="A623" s="147"/>
      <c r="B623" s="135"/>
      <c r="C623" s="161"/>
      <c r="D623" s="162"/>
      <c r="E623" s="162"/>
      <c r="F623" s="163"/>
      <c r="G623" s="214"/>
      <c r="H623" s="165"/>
      <c r="I623" s="163"/>
      <c r="J623" s="163"/>
      <c r="K623" s="164"/>
      <c r="L623" s="616"/>
      <c r="M623" s="617"/>
      <c r="N623" s="208"/>
      <c r="O623" s="208"/>
      <c r="P623" s="209"/>
      <c r="Q623" s="209"/>
      <c r="R623" s="208"/>
      <c r="S623" s="210"/>
      <c r="T623" s="210"/>
    </row>
    <row r="624" spans="1:20">
      <c r="A624" s="147"/>
      <c r="B624" s="135"/>
      <c r="C624" s="161"/>
      <c r="D624" s="162"/>
      <c r="E624" s="162"/>
      <c r="F624" s="163"/>
      <c r="G624" s="214"/>
      <c r="H624" s="165"/>
      <c r="I624" s="163"/>
      <c r="J624" s="163"/>
      <c r="K624" s="164"/>
      <c r="L624" s="616"/>
      <c r="M624" s="617"/>
      <c r="N624" s="208"/>
      <c r="O624" s="208"/>
      <c r="P624" s="209"/>
      <c r="Q624" s="209"/>
      <c r="R624" s="208"/>
      <c r="S624" s="210"/>
      <c r="T624" s="210"/>
    </row>
    <row r="625" spans="1:20">
      <c r="A625" s="147"/>
      <c r="B625" s="135"/>
      <c r="C625" s="161"/>
      <c r="D625" s="162"/>
      <c r="E625" s="162"/>
      <c r="F625" s="163"/>
      <c r="G625" s="214"/>
      <c r="H625" s="165"/>
      <c r="I625" s="163"/>
      <c r="J625" s="163"/>
      <c r="K625" s="164"/>
      <c r="L625" s="616"/>
      <c r="M625" s="617"/>
      <c r="N625" s="208"/>
      <c r="O625" s="208"/>
      <c r="P625" s="209"/>
      <c r="Q625" s="209"/>
      <c r="R625" s="208"/>
      <c r="S625" s="210"/>
      <c r="T625" s="210"/>
    </row>
    <row r="626" spans="1:20">
      <c r="A626" s="147"/>
      <c r="B626" s="151"/>
      <c r="C626" s="166"/>
      <c r="D626" s="167"/>
      <c r="E626" s="167"/>
      <c r="F626" s="168"/>
      <c r="G626" s="215"/>
      <c r="H626" s="170"/>
      <c r="I626" s="168"/>
      <c r="J626" s="168"/>
      <c r="K626" s="169"/>
      <c r="L626" s="618"/>
      <c r="M626" s="610"/>
      <c r="N626" s="611"/>
      <c r="O626" s="611"/>
      <c r="P626" s="612"/>
      <c r="Q626" s="612"/>
      <c r="R626" s="611"/>
      <c r="S626" s="613"/>
      <c r="T626" s="613"/>
    </row>
    <row r="627" spans="1:20">
      <c r="A627" s="147"/>
      <c r="B627" s="135"/>
      <c r="C627" s="161"/>
      <c r="D627" s="162"/>
      <c r="E627" s="162"/>
      <c r="F627" s="163"/>
      <c r="G627" s="214"/>
      <c r="H627" s="165"/>
      <c r="I627" s="163"/>
      <c r="J627" s="163"/>
      <c r="K627" s="164"/>
      <c r="L627" s="194"/>
      <c r="M627" s="194"/>
      <c r="N627" s="183"/>
      <c r="O627" s="183"/>
      <c r="P627" s="184"/>
      <c r="Q627" s="184"/>
      <c r="R627" s="183"/>
      <c r="S627" s="185"/>
      <c r="T627" s="185"/>
    </row>
    <row r="628" spans="1:20">
      <c r="A628" s="147"/>
      <c r="B628" s="135"/>
      <c r="C628" s="161"/>
      <c r="D628" s="162"/>
      <c r="E628" s="162"/>
      <c r="F628" s="163"/>
      <c r="G628" s="214"/>
      <c r="H628" s="165"/>
      <c r="I628" s="163"/>
      <c r="J628" s="163"/>
      <c r="K628" s="164"/>
      <c r="L628" s="194"/>
      <c r="M628" s="194"/>
      <c r="N628" s="183"/>
      <c r="O628" s="183"/>
      <c r="P628" s="184"/>
      <c r="Q628" s="184"/>
      <c r="R628" s="183"/>
      <c r="S628" s="185"/>
      <c r="T628" s="185"/>
    </row>
    <row r="629" spans="1:20">
      <c r="A629" s="147"/>
      <c r="B629" s="151"/>
      <c r="C629" s="166"/>
      <c r="D629" s="167"/>
      <c r="E629" s="167"/>
      <c r="F629" s="168"/>
      <c r="G629" s="215"/>
      <c r="H629" s="170"/>
      <c r="I629" s="168"/>
      <c r="J629" s="168"/>
      <c r="K629" s="169"/>
      <c r="L629" s="186"/>
      <c r="M629" s="187"/>
      <c r="N629" s="188"/>
      <c r="O629" s="188"/>
      <c r="P629" s="189"/>
      <c r="Q629" s="189"/>
      <c r="R629" s="188"/>
      <c r="S629" s="190"/>
      <c r="T629" s="190"/>
    </row>
    <row r="630" spans="1:20">
      <c r="A630" s="147"/>
      <c r="B630" s="135"/>
      <c r="C630" s="161"/>
      <c r="D630" s="162"/>
      <c r="E630" s="162"/>
      <c r="F630" s="163"/>
      <c r="G630" s="214"/>
      <c r="H630" s="165"/>
      <c r="I630" s="163"/>
      <c r="J630" s="163"/>
      <c r="K630" s="164"/>
      <c r="L630" s="194"/>
      <c r="M630" s="194"/>
      <c r="N630" s="183"/>
      <c r="O630" s="183"/>
      <c r="P630" s="184"/>
      <c r="Q630" s="184"/>
      <c r="R630" s="183"/>
      <c r="S630" s="185"/>
      <c r="T630" s="185"/>
    </row>
    <row r="631" spans="1:20">
      <c r="A631" s="147"/>
      <c r="B631" s="135"/>
      <c r="C631" s="161"/>
      <c r="D631" s="162"/>
      <c r="E631" s="162"/>
      <c r="F631" s="163"/>
      <c r="G631" s="214"/>
      <c r="H631" s="165"/>
      <c r="I631" s="163"/>
      <c r="J631" s="163"/>
      <c r="K631" s="164"/>
      <c r="L631" s="194"/>
      <c r="M631" s="194"/>
      <c r="N631" s="183"/>
      <c r="O631" s="183"/>
      <c r="P631" s="184"/>
      <c r="Q631" s="184"/>
      <c r="R631" s="183"/>
      <c r="S631" s="185"/>
      <c r="T631" s="185"/>
    </row>
    <row r="632" spans="1:20">
      <c r="A632" s="147"/>
      <c r="B632" s="151"/>
      <c r="C632" s="166"/>
      <c r="D632" s="167"/>
      <c r="E632" s="167"/>
      <c r="F632" s="168"/>
      <c r="G632" s="215"/>
      <c r="H632" s="170"/>
      <c r="I632" s="168"/>
      <c r="J632" s="168"/>
      <c r="K632" s="169"/>
      <c r="L632" s="186"/>
      <c r="M632" s="187"/>
      <c r="N632" s="188"/>
      <c r="O632" s="188"/>
      <c r="P632" s="189"/>
      <c r="Q632" s="189"/>
      <c r="R632" s="188"/>
      <c r="S632" s="190"/>
      <c r="T632" s="190"/>
    </row>
    <row r="633" spans="1:20">
      <c r="A633" s="147"/>
      <c r="B633" s="135"/>
      <c r="C633" s="161"/>
      <c r="D633" s="162"/>
      <c r="E633" s="162"/>
      <c r="F633" s="163"/>
      <c r="G633" s="214"/>
      <c r="H633" s="165"/>
      <c r="I633" s="163"/>
      <c r="J633" s="163"/>
      <c r="K633" s="164"/>
      <c r="L633" s="194"/>
      <c r="M633" s="194"/>
      <c r="N633" s="183"/>
      <c r="O633" s="183"/>
      <c r="P633" s="184"/>
      <c r="Q633" s="184"/>
      <c r="R633" s="183"/>
      <c r="S633" s="185"/>
      <c r="T633" s="185"/>
    </row>
    <row r="634" spans="1:20">
      <c r="A634" s="147"/>
      <c r="B634" s="135"/>
      <c r="C634" s="161"/>
      <c r="D634" s="162"/>
      <c r="E634" s="162"/>
      <c r="F634" s="163"/>
      <c r="G634" s="214"/>
      <c r="H634" s="165"/>
      <c r="I634" s="163"/>
      <c r="J634" s="163"/>
      <c r="K634" s="164"/>
      <c r="L634" s="194"/>
      <c r="M634" s="194"/>
      <c r="N634" s="183"/>
      <c r="O634" s="183"/>
      <c r="P634" s="184"/>
      <c r="Q634" s="184"/>
      <c r="R634" s="183"/>
      <c r="S634" s="185"/>
      <c r="T634" s="185"/>
    </row>
    <row r="635" spans="1:20">
      <c r="A635" s="147"/>
      <c r="B635" s="151"/>
      <c r="C635" s="166"/>
      <c r="D635" s="167"/>
      <c r="E635" s="167"/>
      <c r="F635" s="168"/>
      <c r="G635" s="215"/>
      <c r="H635" s="170"/>
      <c r="I635" s="168"/>
      <c r="J635" s="168"/>
      <c r="K635" s="169"/>
      <c r="L635" s="186"/>
      <c r="M635" s="187"/>
      <c r="N635" s="188"/>
      <c r="O635" s="188"/>
      <c r="P635" s="189"/>
      <c r="Q635" s="189"/>
      <c r="R635" s="188"/>
      <c r="S635" s="190"/>
      <c r="T635" s="190"/>
    </row>
    <row r="636" spans="1:20">
      <c r="A636" s="147"/>
      <c r="B636" s="135"/>
      <c r="C636" s="161"/>
      <c r="D636" s="162"/>
      <c r="E636" s="162"/>
      <c r="F636" s="163"/>
      <c r="G636" s="214"/>
      <c r="H636" s="165"/>
      <c r="I636" s="163"/>
      <c r="J636" s="163"/>
      <c r="K636" s="164"/>
      <c r="L636" s="194"/>
      <c r="M636" s="194"/>
      <c r="N636" s="183"/>
      <c r="O636" s="183"/>
      <c r="P636" s="184"/>
      <c r="Q636" s="184"/>
      <c r="R636" s="183"/>
      <c r="S636" s="185"/>
      <c r="T636" s="185"/>
    </row>
    <row r="637" spans="1:20">
      <c r="A637" s="147"/>
      <c r="B637" s="135"/>
      <c r="C637" s="161"/>
      <c r="D637" s="162"/>
      <c r="E637" s="162"/>
      <c r="F637" s="163"/>
      <c r="G637" s="214"/>
      <c r="H637" s="165"/>
      <c r="I637" s="163"/>
      <c r="J637" s="163"/>
      <c r="K637" s="164"/>
      <c r="L637" s="194"/>
      <c r="M637" s="194"/>
      <c r="N637" s="183"/>
      <c r="O637" s="183"/>
      <c r="P637" s="184"/>
      <c r="Q637" s="184"/>
      <c r="R637" s="183"/>
      <c r="S637" s="185"/>
      <c r="T637" s="185"/>
    </row>
    <row r="638" spans="1:20">
      <c r="A638" s="147"/>
      <c r="B638" s="151"/>
      <c r="C638" s="166"/>
      <c r="D638" s="167"/>
      <c r="E638" s="167"/>
      <c r="F638" s="168"/>
      <c r="G638" s="215"/>
      <c r="H638" s="170"/>
      <c r="I638" s="168"/>
      <c r="J638" s="168"/>
      <c r="K638" s="169"/>
      <c r="L638" s="186"/>
      <c r="M638" s="187"/>
      <c r="N638" s="188"/>
      <c r="O638" s="188"/>
      <c r="P638" s="189"/>
      <c r="Q638" s="189"/>
      <c r="R638" s="188"/>
      <c r="S638" s="190"/>
      <c r="T638" s="190"/>
    </row>
    <row r="639" spans="1:20">
      <c r="A639" s="147"/>
      <c r="B639" s="135"/>
      <c r="C639" s="161"/>
      <c r="D639" s="162"/>
      <c r="E639" s="162"/>
      <c r="F639" s="163"/>
      <c r="G639" s="214"/>
      <c r="H639" s="165"/>
      <c r="I639" s="163"/>
      <c r="J639" s="163"/>
      <c r="K639" s="164"/>
      <c r="L639" s="194"/>
      <c r="M639" s="194"/>
      <c r="N639" s="183"/>
      <c r="O639" s="183"/>
      <c r="P639" s="184"/>
      <c r="Q639" s="184"/>
      <c r="R639" s="183"/>
      <c r="S639" s="185"/>
      <c r="T639" s="185"/>
    </row>
    <row r="640" spans="1:20">
      <c r="A640" s="147"/>
      <c r="B640" s="135"/>
      <c r="C640" s="161"/>
      <c r="D640" s="162"/>
      <c r="E640" s="162"/>
      <c r="F640" s="163"/>
      <c r="G640" s="214"/>
      <c r="H640" s="165"/>
      <c r="I640" s="163"/>
      <c r="J640" s="163"/>
      <c r="K640" s="164"/>
      <c r="L640" s="194"/>
      <c r="M640" s="194"/>
      <c r="N640" s="183"/>
      <c r="O640" s="183"/>
      <c r="P640" s="184"/>
      <c r="Q640" s="184"/>
      <c r="R640" s="183"/>
      <c r="S640" s="185"/>
      <c r="T640" s="185"/>
    </row>
    <row r="641" spans="1:38">
      <c r="A641" s="147"/>
      <c r="B641" s="151"/>
      <c r="C641" s="166"/>
      <c r="D641" s="167"/>
      <c r="E641" s="167"/>
      <c r="F641" s="168"/>
      <c r="G641" s="215"/>
      <c r="H641" s="170"/>
      <c r="I641" s="168"/>
      <c r="J641" s="168"/>
      <c r="K641" s="169"/>
      <c r="L641" s="186"/>
      <c r="M641" s="187"/>
      <c r="N641" s="188"/>
      <c r="O641" s="188"/>
      <c r="P641" s="189"/>
      <c r="Q641" s="189"/>
      <c r="R641" s="188"/>
      <c r="S641" s="190"/>
      <c r="T641" s="190"/>
    </row>
    <row r="642" spans="1:38">
      <c r="A642" s="147"/>
      <c r="B642" s="135"/>
      <c r="C642" s="161"/>
      <c r="D642" s="162"/>
      <c r="E642" s="162"/>
      <c r="F642" s="163"/>
      <c r="G642" s="214"/>
      <c r="H642" s="165"/>
      <c r="I642" s="163"/>
      <c r="J642" s="163"/>
      <c r="K642" s="164"/>
      <c r="L642" s="194"/>
      <c r="M642" s="194"/>
      <c r="N642" s="183"/>
      <c r="O642" s="183"/>
      <c r="P642" s="184"/>
      <c r="Q642" s="184"/>
      <c r="R642" s="183"/>
      <c r="S642" s="185"/>
      <c r="T642" s="185"/>
    </row>
    <row r="643" spans="1:38">
      <c r="A643" s="147"/>
      <c r="B643" s="135"/>
      <c r="C643" s="161"/>
      <c r="D643" s="162"/>
      <c r="E643" s="162"/>
      <c r="F643" s="163"/>
      <c r="G643" s="214"/>
      <c r="H643" s="165"/>
      <c r="I643" s="163"/>
      <c r="J643" s="163"/>
      <c r="K643" s="164"/>
      <c r="L643" s="194"/>
      <c r="M643" s="194"/>
      <c r="N643" s="183"/>
      <c r="O643" s="183"/>
      <c r="P643" s="184"/>
      <c r="Q643" s="184"/>
      <c r="R643" s="183"/>
      <c r="S643" s="185"/>
      <c r="T643" s="185"/>
    </row>
    <row r="644" spans="1:38">
      <c r="A644" s="147"/>
      <c r="B644" s="151"/>
      <c r="C644" s="166"/>
      <c r="D644" s="167"/>
      <c r="E644" s="167"/>
      <c r="F644" s="168"/>
      <c r="G644" s="215"/>
      <c r="H644" s="170"/>
      <c r="I644" s="168"/>
      <c r="J644" s="168"/>
      <c r="K644" s="169"/>
      <c r="L644" s="186"/>
      <c r="M644" s="187"/>
      <c r="N644" s="188"/>
      <c r="O644" s="188"/>
      <c r="P644" s="189"/>
      <c r="Q644" s="189"/>
      <c r="R644" s="188"/>
      <c r="S644" s="190"/>
      <c r="T644" s="190"/>
    </row>
    <row r="645" spans="1:38">
      <c r="A645" s="147"/>
      <c r="B645" s="135"/>
      <c r="C645" s="161"/>
      <c r="D645" s="162"/>
      <c r="E645" s="162"/>
      <c r="F645" s="163"/>
      <c r="G645" s="214"/>
      <c r="H645" s="165"/>
      <c r="I645" s="163"/>
      <c r="J645" s="163"/>
      <c r="K645" s="164"/>
      <c r="L645" s="194"/>
      <c r="M645" s="194"/>
      <c r="N645" s="183"/>
      <c r="O645" s="183"/>
      <c r="P645" s="184"/>
      <c r="Q645" s="184"/>
      <c r="R645" s="183"/>
      <c r="S645" s="185"/>
      <c r="T645" s="185"/>
    </row>
    <row r="646" spans="1:38">
      <c r="A646" s="147"/>
      <c r="B646" s="135"/>
      <c r="C646" s="161"/>
      <c r="D646" s="162"/>
      <c r="E646" s="162"/>
      <c r="F646" s="163"/>
      <c r="G646" s="214"/>
      <c r="H646" s="165"/>
      <c r="I646" s="163"/>
      <c r="J646" s="163"/>
      <c r="K646" s="164"/>
      <c r="L646" s="194"/>
      <c r="M646" s="194"/>
      <c r="N646" s="183"/>
      <c r="O646" s="183"/>
      <c r="P646" s="184"/>
      <c r="Q646" s="184"/>
      <c r="R646" s="183"/>
      <c r="S646" s="185"/>
      <c r="T646" s="185"/>
    </row>
    <row r="647" spans="1:38">
      <c r="A647" s="147"/>
      <c r="B647" s="151"/>
      <c r="C647" s="166"/>
      <c r="D647" s="167"/>
      <c r="E647" s="167"/>
      <c r="F647" s="168"/>
      <c r="G647" s="215"/>
      <c r="H647" s="170"/>
      <c r="I647" s="168"/>
      <c r="J647" s="168"/>
      <c r="K647" s="169"/>
      <c r="L647" s="186"/>
      <c r="M647" s="187"/>
      <c r="N647" s="188"/>
      <c r="O647" s="188"/>
      <c r="P647" s="189"/>
      <c r="Q647" s="189"/>
      <c r="R647" s="188"/>
      <c r="S647" s="190"/>
      <c r="T647" s="190"/>
    </row>
    <row r="648" spans="1:38">
      <c r="A648" s="147"/>
      <c r="B648" s="135"/>
      <c r="C648" s="161"/>
      <c r="D648" s="162"/>
      <c r="E648" s="162"/>
      <c r="F648" s="163"/>
      <c r="G648" s="214"/>
      <c r="H648" s="165"/>
      <c r="I648" s="163"/>
      <c r="J648" s="163"/>
      <c r="K648" s="164"/>
      <c r="L648" s="194"/>
      <c r="M648" s="194"/>
      <c r="N648" s="183"/>
      <c r="O648" s="183"/>
      <c r="P648" s="184"/>
      <c r="Q648" s="184"/>
      <c r="R648" s="183"/>
      <c r="S648" s="185"/>
      <c r="T648" s="185"/>
    </row>
    <row r="649" spans="1:38">
      <c r="A649" s="147"/>
      <c r="B649" s="135"/>
      <c r="C649" s="161"/>
      <c r="D649" s="162"/>
      <c r="E649" s="162"/>
      <c r="F649" s="163"/>
      <c r="G649" s="214"/>
      <c r="H649" s="165"/>
      <c r="I649" s="163"/>
      <c r="J649" s="163"/>
      <c r="K649" s="164"/>
      <c r="L649" s="194"/>
      <c r="M649" s="194"/>
      <c r="N649" s="183"/>
      <c r="O649" s="183"/>
      <c r="P649" s="184"/>
      <c r="Q649" s="184"/>
      <c r="R649" s="183"/>
      <c r="S649" s="185"/>
      <c r="T649" s="185"/>
    </row>
    <row r="650" spans="1:38">
      <c r="A650" s="149"/>
      <c r="B650" s="151"/>
      <c r="C650" s="166"/>
      <c r="D650" s="167"/>
      <c r="E650" s="167"/>
      <c r="F650" s="168"/>
      <c r="G650" s="215"/>
      <c r="H650" s="170"/>
      <c r="I650" s="168"/>
      <c r="J650" s="168"/>
      <c r="K650" s="169"/>
      <c r="L650" s="194"/>
      <c r="M650" s="183"/>
      <c r="N650" s="183"/>
      <c r="O650" s="183"/>
      <c r="P650" s="184"/>
      <c r="Q650" s="184"/>
      <c r="R650" s="183"/>
      <c r="S650" s="185"/>
      <c r="T650" s="185"/>
    </row>
    <row r="651" spans="1:38" ht="15">
      <c r="A651"/>
      <c r="B651"/>
      <c r="C651"/>
      <c r="D651"/>
      <c r="E651"/>
      <c r="F651"/>
      <c r="G651"/>
      <c r="H651"/>
      <c r="I651"/>
      <c r="J651"/>
      <c r="K651"/>
      <c r="L651"/>
      <c r="M651"/>
      <c r="N651"/>
      <c r="O651"/>
      <c r="P651"/>
      <c r="Q651"/>
      <c r="R651"/>
      <c r="S651"/>
      <c r="T651"/>
      <c r="U651"/>
      <c r="V651"/>
      <c r="W651"/>
      <c r="X651"/>
      <c r="Y651"/>
      <c r="Z651"/>
      <c r="AA651"/>
      <c r="AB651"/>
      <c r="AC651"/>
      <c r="AD651"/>
      <c r="AE651"/>
      <c r="AF651"/>
      <c r="AG651"/>
      <c r="AH651"/>
      <c r="AI651"/>
      <c r="AJ651"/>
      <c r="AK651"/>
      <c r="AL651"/>
    </row>
    <row r="652" spans="1:38" ht="15">
      <c r="A652"/>
      <c r="B652"/>
      <c r="C652"/>
      <c r="D652"/>
      <c r="E652"/>
      <c r="F652"/>
      <c r="G652"/>
      <c r="H652"/>
      <c r="I652"/>
      <c r="J652"/>
      <c r="K652"/>
      <c r="L652"/>
      <c r="M652"/>
      <c r="N652"/>
      <c r="O652"/>
      <c r="P652"/>
      <c r="Q652"/>
      <c r="R652"/>
      <c r="S652"/>
      <c r="T652"/>
      <c r="U652"/>
      <c r="V652"/>
      <c r="W652"/>
      <c r="X652"/>
      <c r="Y652"/>
      <c r="Z652"/>
      <c r="AA652"/>
      <c r="AB652"/>
      <c r="AC652"/>
      <c r="AD652"/>
      <c r="AE652"/>
      <c r="AF652"/>
      <c r="AG652"/>
      <c r="AH652"/>
      <c r="AI652"/>
      <c r="AJ652"/>
      <c r="AK652"/>
      <c r="AL652"/>
    </row>
    <row r="653" spans="1:38" ht="15">
      <c r="A653"/>
      <c r="B653"/>
      <c r="C653"/>
      <c r="D653"/>
      <c r="E653"/>
      <c r="F653"/>
      <c r="G653"/>
      <c r="H653"/>
      <c r="I653"/>
      <c r="J653"/>
      <c r="K653"/>
      <c r="L653"/>
      <c r="M653"/>
      <c r="N653"/>
      <c r="O653"/>
      <c r="P653"/>
      <c r="Q653"/>
      <c r="R653"/>
      <c r="S653"/>
      <c r="T653"/>
      <c r="U653"/>
      <c r="V653"/>
      <c r="W653"/>
      <c r="X653"/>
      <c r="Y653"/>
      <c r="Z653"/>
      <c r="AA653"/>
      <c r="AB653"/>
      <c r="AC653"/>
      <c r="AD653"/>
      <c r="AE653"/>
      <c r="AF653"/>
      <c r="AG653"/>
      <c r="AH653"/>
      <c r="AI653"/>
      <c r="AJ653"/>
      <c r="AK653"/>
      <c r="AL653"/>
    </row>
    <row r="654" spans="1:38" ht="15">
      <c r="A654"/>
      <c r="B654"/>
      <c r="C654"/>
      <c r="D654"/>
      <c r="E654"/>
      <c r="F654"/>
      <c r="G654"/>
      <c r="H654"/>
      <c r="I654"/>
      <c r="J654"/>
      <c r="K654"/>
      <c r="L654"/>
      <c r="M654"/>
      <c r="N654"/>
      <c r="O654"/>
      <c r="P654"/>
      <c r="Q654"/>
      <c r="R654"/>
      <c r="S654"/>
      <c r="T654"/>
      <c r="U654"/>
      <c r="V654"/>
      <c r="W654"/>
      <c r="X654"/>
      <c r="Y654"/>
      <c r="Z654"/>
      <c r="AA654"/>
      <c r="AB654"/>
      <c r="AC654"/>
      <c r="AD654"/>
      <c r="AE654"/>
      <c r="AF654"/>
      <c r="AG654"/>
      <c r="AH654"/>
      <c r="AI654"/>
      <c r="AJ654"/>
      <c r="AK654"/>
      <c r="AL654"/>
    </row>
    <row r="655" spans="1:38" ht="15">
      <c r="A655"/>
      <c r="B655"/>
      <c r="C655"/>
      <c r="D655"/>
      <c r="E655"/>
      <c r="F655"/>
      <c r="G655"/>
      <c r="H655"/>
      <c r="I655"/>
      <c r="J655"/>
      <c r="K655"/>
      <c r="L655"/>
      <c r="M655"/>
      <c r="N655"/>
      <c r="O655"/>
      <c r="P655"/>
      <c r="Q655"/>
      <c r="R655"/>
      <c r="S655"/>
      <c r="T655"/>
      <c r="U655"/>
      <c r="V655"/>
      <c r="W655"/>
      <c r="X655"/>
      <c r="Y655"/>
      <c r="Z655"/>
      <c r="AA655"/>
      <c r="AB655"/>
      <c r="AC655"/>
      <c r="AD655"/>
      <c r="AE655"/>
      <c r="AF655"/>
      <c r="AG655"/>
      <c r="AH655"/>
      <c r="AI655"/>
      <c r="AJ655"/>
      <c r="AK655"/>
      <c r="AL655"/>
    </row>
    <row r="656" spans="1:38" ht="15">
      <c r="A656"/>
      <c r="B656"/>
      <c r="C656"/>
      <c r="D656"/>
      <c r="E656"/>
      <c r="F656"/>
      <c r="G656"/>
      <c r="H656"/>
      <c r="I656"/>
      <c r="J656"/>
      <c r="K656"/>
      <c r="L656"/>
      <c r="M656"/>
      <c r="N656"/>
      <c r="O656"/>
      <c r="P656"/>
      <c r="Q656"/>
      <c r="R656"/>
      <c r="S656"/>
      <c r="T656"/>
      <c r="U656"/>
      <c r="V656"/>
      <c r="W656"/>
      <c r="X656"/>
      <c r="Y656"/>
      <c r="Z656"/>
      <c r="AA656"/>
      <c r="AB656"/>
      <c r="AC656"/>
      <c r="AD656"/>
      <c r="AE656"/>
      <c r="AF656"/>
      <c r="AG656"/>
      <c r="AH656"/>
      <c r="AI656"/>
      <c r="AJ656"/>
      <c r="AK656"/>
      <c r="AL656"/>
    </row>
    <row r="657" spans="1:38" ht="15">
      <c r="A657"/>
      <c r="B657"/>
      <c r="C657"/>
      <c r="D657"/>
      <c r="E657"/>
      <c r="F657"/>
      <c r="G657"/>
      <c r="H657"/>
      <c r="I657"/>
      <c r="J657"/>
      <c r="K657"/>
      <c r="L657"/>
      <c r="M657"/>
      <c r="N657"/>
      <c r="O657"/>
      <c r="P657"/>
      <c r="Q657"/>
      <c r="R657"/>
      <c r="S657"/>
      <c r="T657"/>
      <c r="U657"/>
      <c r="V657"/>
      <c r="W657"/>
      <c r="X657"/>
      <c r="Y657"/>
      <c r="Z657"/>
      <c r="AA657"/>
      <c r="AB657"/>
      <c r="AC657"/>
      <c r="AD657"/>
      <c r="AE657"/>
      <c r="AF657"/>
      <c r="AG657"/>
      <c r="AH657"/>
      <c r="AI657"/>
      <c r="AJ657"/>
      <c r="AK657"/>
      <c r="AL657"/>
    </row>
    <row r="658" spans="1:38" ht="15">
      <c r="A658"/>
      <c r="B658"/>
      <c r="C658"/>
      <c r="D658"/>
      <c r="E658"/>
      <c r="F658"/>
      <c r="G658"/>
      <c r="H658"/>
      <c r="I658"/>
      <c r="J658"/>
      <c r="K658"/>
      <c r="L658"/>
      <c r="M658"/>
      <c r="N658"/>
      <c r="O658"/>
      <c r="P658"/>
      <c r="Q658"/>
      <c r="R658"/>
      <c r="S658"/>
      <c r="T658"/>
      <c r="U658"/>
      <c r="V658"/>
      <c r="W658"/>
      <c r="X658"/>
      <c r="Y658"/>
      <c r="Z658"/>
      <c r="AA658"/>
      <c r="AB658"/>
      <c r="AC658"/>
      <c r="AD658"/>
      <c r="AE658"/>
      <c r="AF658"/>
      <c r="AG658"/>
      <c r="AH658"/>
      <c r="AI658"/>
      <c r="AJ658"/>
      <c r="AK658"/>
      <c r="AL658"/>
    </row>
    <row r="659" spans="1:38" ht="15">
      <c r="A659"/>
      <c r="B659"/>
      <c r="C659"/>
      <c r="D659"/>
      <c r="E659"/>
      <c r="F659"/>
      <c r="G659"/>
      <c r="H659"/>
      <c r="I659"/>
      <c r="J659"/>
      <c r="K659"/>
      <c r="L659"/>
      <c r="M659"/>
      <c r="N659"/>
      <c r="O659"/>
      <c r="P659"/>
      <c r="Q659"/>
      <c r="R659"/>
      <c r="S659"/>
      <c r="T659"/>
      <c r="U659"/>
      <c r="V659"/>
      <c r="W659"/>
      <c r="X659"/>
      <c r="Y659"/>
      <c r="Z659"/>
      <c r="AA659"/>
      <c r="AB659"/>
      <c r="AC659"/>
      <c r="AD659"/>
      <c r="AE659"/>
      <c r="AF659"/>
      <c r="AG659"/>
      <c r="AH659"/>
      <c r="AI659"/>
      <c r="AJ659"/>
      <c r="AK659"/>
      <c r="AL659"/>
    </row>
    <row r="660" spans="1:38" ht="15">
      <c r="A660"/>
      <c r="B660"/>
      <c r="C660"/>
      <c r="D660"/>
      <c r="E660"/>
      <c r="F660"/>
      <c r="G660"/>
      <c r="H660"/>
      <c r="I660"/>
      <c r="J660"/>
      <c r="K660"/>
      <c r="L660"/>
      <c r="M660"/>
      <c r="N660"/>
      <c r="O660"/>
      <c r="P660"/>
      <c r="Q660"/>
      <c r="R660"/>
      <c r="S660"/>
      <c r="T660"/>
      <c r="U660"/>
      <c r="V660"/>
      <c r="W660"/>
      <c r="X660"/>
      <c r="Y660"/>
      <c r="Z660"/>
      <c r="AA660"/>
      <c r="AB660"/>
      <c r="AC660"/>
      <c r="AD660"/>
      <c r="AE660"/>
      <c r="AF660"/>
      <c r="AG660"/>
      <c r="AH660"/>
      <c r="AI660"/>
      <c r="AJ660"/>
      <c r="AK660"/>
      <c r="AL660"/>
    </row>
    <row r="661" spans="1:38" ht="15">
      <c r="A661"/>
      <c r="B661"/>
      <c r="C661"/>
      <c r="D661"/>
      <c r="E661"/>
      <c r="F661"/>
      <c r="G661"/>
      <c r="H661"/>
      <c r="I661"/>
      <c r="J661"/>
      <c r="K661"/>
      <c r="L661"/>
      <c r="M661"/>
      <c r="N661"/>
      <c r="O661"/>
      <c r="P661"/>
      <c r="Q661"/>
      <c r="R661"/>
      <c r="S661"/>
      <c r="T661"/>
      <c r="U661"/>
      <c r="V661"/>
      <c r="W661"/>
      <c r="X661"/>
      <c r="Y661"/>
      <c r="Z661"/>
      <c r="AA661"/>
      <c r="AB661"/>
      <c r="AC661"/>
      <c r="AD661"/>
      <c r="AE661"/>
      <c r="AF661"/>
      <c r="AG661"/>
      <c r="AH661"/>
      <c r="AI661"/>
      <c r="AJ661"/>
      <c r="AK661"/>
      <c r="AL661"/>
    </row>
    <row r="662" spans="1:38" ht="15">
      <c r="A662"/>
      <c r="B662"/>
      <c r="C662"/>
      <c r="D662"/>
      <c r="E662"/>
      <c r="F662"/>
      <c r="G662"/>
      <c r="H662"/>
      <c r="I662"/>
      <c r="J662"/>
      <c r="K662"/>
      <c r="L662"/>
      <c r="M662"/>
      <c r="N662"/>
      <c r="O662"/>
      <c r="P662"/>
      <c r="Q662"/>
      <c r="R662"/>
      <c r="S662"/>
      <c r="T662"/>
      <c r="U662"/>
      <c r="V662"/>
      <c r="W662"/>
      <c r="X662"/>
      <c r="Y662"/>
      <c r="Z662"/>
      <c r="AA662"/>
      <c r="AB662"/>
      <c r="AC662"/>
      <c r="AD662"/>
      <c r="AE662"/>
      <c r="AF662"/>
      <c r="AG662"/>
      <c r="AH662"/>
      <c r="AI662"/>
      <c r="AJ662"/>
      <c r="AK662"/>
      <c r="AL662"/>
    </row>
    <row r="663" spans="1:38" ht="15">
      <c r="A663"/>
      <c r="B663"/>
      <c r="C663"/>
      <c r="D663"/>
      <c r="E663"/>
      <c r="F663"/>
      <c r="G663"/>
      <c r="H663"/>
      <c r="I663"/>
      <c r="J663"/>
      <c r="K663"/>
      <c r="L663"/>
      <c r="M663"/>
      <c r="N663"/>
      <c r="O663"/>
      <c r="P663"/>
      <c r="Q663"/>
      <c r="R663"/>
      <c r="S663"/>
      <c r="T663"/>
      <c r="U663"/>
      <c r="V663"/>
      <c r="W663"/>
      <c r="X663"/>
      <c r="Y663"/>
      <c r="Z663"/>
      <c r="AA663"/>
      <c r="AB663"/>
      <c r="AC663"/>
      <c r="AD663"/>
      <c r="AE663"/>
      <c r="AF663"/>
      <c r="AG663"/>
      <c r="AH663"/>
      <c r="AI663"/>
      <c r="AJ663"/>
      <c r="AK663"/>
      <c r="AL663"/>
    </row>
    <row r="664" spans="1:38" ht="15">
      <c r="A664"/>
      <c r="B664"/>
      <c r="C664"/>
      <c r="D664"/>
      <c r="E664"/>
      <c r="F664"/>
      <c r="G664"/>
      <c r="H664"/>
      <c r="I664"/>
      <c r="J664"/>
      <c r="K664"/>
      <c r="L664"/>
      <c r="M664"/>
      <c r="N664"/>
      <c r="O664"/>
      <c r="P664"/>
      <c r="Q664"/>
      <c r="R664"/>
      <c r="S664"/>
      <c r="T664"/>
      <c r="U664"/>
      <c r="V664"/>
      <c r="W664"/>
      <c r="X664"/>
      <c r="Y664"/>
      <c r="Z664"/>
      <c r="AA664"/>
      <c r="AB664"/>
      <c r="AC664"/>
      <c r="AD664"/>
      <c r="AE664"/>
      <c r="AF664"/>
      <c r="AG664"/>
      <c r="AH664"/>
      <c r="AI664"/>
      <c r="AJ664"/>
      <c r="AK664"/>
      <c r="AL664"/>
    </row>
    <row r="665" spans="1:38" ht="15">
      <c r="A665"/>
      <c r="B665"/>
      <c r="C665"/>
      <c r="D665"/>
      <c r="E665"/>
      <c r="F665"/>
      <c r="G665"/>
      <c r="H665"/>
      <c r="I665"/>
      <c r="J665"/>
      <c r="K665"/>
      <c r="L665"/>
      <c r="M665"/>
      <c r="N665"/>
      <c r="O665"/>
      <c r="P665"/>
      <c r="Q665"/>
      <c r="R665"/>
      <c r="S665"/>
      <c r="T665"/>
      <c r="U665"/>
      <c r="V665"/>
      <c r="W665"/>
      <c r="X665"/>
      <c r="Y665"/>
      <c r="Z665"/>
      <c r="AA665"/>
      <c r="AB665"/>
      <c r="AC665"/>
      <c r="AD665"/>
      <c r="AE665"/>
      <c r="AF665"/>
      <c r="AG665"/>
      <c r="AH665"/>
      <c r="AI665"/>
      <c r="AJ665"/>
      <c r="AK665"/>
      <c r="AL665"/>
    </row>
    <row r="666" spans="1:38" ht="15">
      <c r="A666"/>
      <c r="B666"/>
      <c r="C666"/>
      <c r="D666"/>
      <c r="E666"/>
      <c r="F666"/>
      <c r="G666"/>
      <c r="H666"/>
      <c r="I666"/>
      <c r="J666"/>
      <c r="K666"/>
      <c r="L666"/>
      <c r="M666"/>
      <c r="N666"/>
      <c r="O666"/>
      <c r="P666"/>
      <c r="Q666"/>
      <c r="R666"/>
      <c r="S666"/>
      <c r="T666"/>
      <c r="U666"/>
      <c r="V666"/>
      <c r="W666"/>
      <c r="X666"/>
      <c r="Y666"/>
      <c r="Z666"/>
      <c r="AA666"/>
      <c r="AB666"/>
      <c r="AC666"/>
      <c r="AD666"/>
      <c r="AE666"/>
      <c r="AF666"/>
      <c r="AG666"/>
      <c r="AH666"/>
      <c r="AI666"/>
      <c r="AJ666"/>
      <c r="AK666"/>
      <c r="AL666"/>
    </row>
    <row r="667" spans="1:38" ht="15">
      <c r="A667"/>
      <c r="B667"/>
      <c r="C667"/>
      <c r="D667"/>
      <c r="E667"/>
      <c r="F667"/>
      <c r="G667"/>
      <c r="H667"/>
      <c r="I667"/>
      <c r="J667"/>
      <c r="K667"/>
      <c r="L667"/>
      <c r="M667"/>
      <c r="N667"/>
      <c r="O667"/>
      <c r="P667"/>
      <c r="Q667"/>
      <c r="R667"/>
      <c r="S667"/>
      <c r="T667"/>
      <c r="U667"/>
      <c r="V667"/>
      <c r="W667"/>
      <c r="X667"/>
      <c r="Y667"/>
      <c r="Z667"/>
      <c r="AA667"/>
      <c r="AB667"/>
      <c r="AC667"/>
      <c r="AD667"/>
      <c r="AE667"/>
      <c r="AF667"/>
      <c r="AG667"/>
      <c r="AH667"/>
      <c r="AI667"/>
      <c r="AJ667"/>
      <c r="AK667"/>
      <c r="AL667"/>
    </row>
    <row r="668" spans="1:38" ht="15">
      <c r="A668"/>
      <c r="B668"/>
      <c r="C668"/>
      <c r="D668"/>
      <c r="E668"/>
      <c r="F668"/>
      <c r="G668"/>
      <c r="H668"/>
      <c r="I668"/>
      <c r="J668"/>
      <c r="K668"/>
      <c r="L668"/>
      <c r="M668"/>
      <c r="N668"/>
      <c r="O668"/>
      <c r="P668"/>
      <c r="Q668"/>
      <c r="R668"/>
      <c r="S668"/>
      <c r="T668"/>
      <c r="U668"/>
      <c r="V668"/>
      <c r="W668"/>
      <c r="X668"/>
      <c r="Y668"/>
      <c r="Z668"/>
      <c r="AA668"/>
      <c r="AB668"/>
      <c r="AC668"/>
      <c r="AD668"/>
      <c r="AE668"/>
      <c r="AF668"/>
      <c r="AG668"/>
      <c r="AH668"/>
      <c r="AI668"/>
      <c r="AJ668"/>
      <c r="AK668"/>
      <c r="AL668"/>
    </row>
    <row r="669" spans="1:38" ht="15">
      <c r="A669"/>
      <c r="B669"/>
      <c r="C669"/>
      <c r="D669"/>
      <c r="E669"/>
      <c r="F669"/>
      <c r="G669"/>
      <c r="H669"/>
      <c r="I669"/>
      <c r="J669"/>
      <c r="K669"/>
      <c r="L669"/>
      <c r="M669"/>
      <c r="N669"/>
      <c r="O669"/>
      <c r="P669"/>
      <c r="Q669"/>
      <c r="R669"/>
      <c r="S669"/>
      <c r="T669"/>
      <c r="U669"/>
      <c r="V669"/>
      <c r="W669"/>
      <c r="X669"/>
      <c r="Y669"/>
      <c r="Z669"/>
      <c r="AA669"/>
      <c r="AB669"/>
      <c r="AC669"/>
      <c r="AD669"/>
      <c r="AE669"/>
      <c r="AF669"/>
      <c r="AG669"/>
      <c r="AH669"/>
      <c r="AI669"/>
      <c r="AJ669"/>
      <c r="AK669"/>
      <c r="AL669"/>
    </row>
    <row r="670" spans="1:38" ht="15">
      <c r="A670"/>
      <c r="B670"/>
      <c r="C670"/>
      <c r="D670"/>
      <c r="E670"/>
      <c r="F670"/>
      <c r="G670"/>
      <c r="H670"/>
      <c r="I670"/>
      <c r="J670"/>
      <c r="K670"/>
      <c r="L670"/>
      <c r="M670"/>
      <c r="N670"/>
      <c r="O670"/>
      <c r="P670"/>
      <c r="Q670"/>
      <c r="R670"/>
      <c r="S670"/>
      <c r="T670"/>
      <c r="U670"/>
      <c r="V670"/>
      <c r="W670"/>
      <c r="X670"/>
      <c r="Y670"/>
      <c r="Z670"/>
      <c r="AA670"/>
      <c r="AB670"/>
      <c r="AC670"/>
      <c r="AD670"/>
      <c r="AE670"/>
      <c r="AF670"/>
      <c r="AG670"/>
      <c r="AH670"/>
      <c r="AI670"/>
      <c r="AJ670"/>
      <c r="AK670"/>
      <c r="AL670"/>
    </row>
    <row r="671" spans="1:38" ht="15">
      <c r="A671"/>
      <c r="B671"/>
      <c r="C671"/>
      <c r="D671"/>
      <c r="E671"/>
      <c r="F671"/>
      <c r="G671"/>
      <c r="H671"/>
      <c r="I671"/>
      <c r="J671"/>
      <c r="K671"/>
      <c r="L671"/>
      <c r="M671"/>
      <c r="N671"/>
      <c r="O671"/>
      <c r="P671"/>
      <c r="Q671"/>
      <c r="R671"/>
      <c r="S671"/>
      <c r="T671"/>
      <c r="U671"/>
      <c r="V671"/>
      <c r="W671"/>
      <c r="X671"/>
      <c r="Y671"/>
      <c r="Z671"/>
      <c r="AA671"/>
      <c r="AB671"/>
      <c r="AC671"/>
      <c r="AD671"/>
      <c r="AE671"/>
      <c r="AF671"/>
      <c r="AG671"/>
      <c r="AH671"/>
      <c r="AI671"/>
      <c r="AJ671"/>
      <c r="AK671"/>
      <c r="AL671"/>
    </row>
    <row r="672" spans="1:38" ht="15">
      <c r="A672"/>
      <c r="B672"/>
      <c r="C672"/>
      <c r="D672"/>
      <c r="E672"/>
      <c r="F672"/>
      <c r="G672"/>
      <c r="H672"/>
      <c r="I672"/>
      <c r="J672"/>
      <c r="K672"/>
      <c r="L672"/>
      <c r="M672"/>
      <c r="N672"/>
      <c r="O672"/>
      <c r="P672"/>
      <c r="Q672"/>
      <c r="R672"/>
      <c r="S672"/>
      <c r="T672"/>
      <c r="U672"/>
      <c r="V672"/>
      <c r="W672"/>
      <c r="X672"/>
      <c r="Y672"/>
      <c r="Z672"/>
      <c r="AA672"/>
      <c r="AB672"/>
      <c r="AC672"/>
      <c r="AD672"/>
      <c r="AE672"/>
      <c r="AF672"/>
      <c r="AG672"/>
      <c r="AH672"/>
      <c r="AI672"/>
      <c r="AJ672"/>
      <c r="AK672"/>
      <c r="AL672"/>
    </row>
    <row r="673" spans="1:38" ht="15">
      <c r="A673"/>
      <c r="B673"/>
      <c r="C673"/>
      <c r="D673"/>
      <c r="E673"/>
      <c r="F673"/>
      <c r="G673"/>
      <c r="H673"/>
      <c r="I673"/>
      <c r="J673"/>
      <c r="K673"/>
      <c r="L673"/>
      <c r="M673"/>
      <c r="N673"/>
      <c r="O673"/>
      <c r="P673"/>
      <c r="Q673"/>
      <c r="R673"/>
      <c r="S673"/>
      <c r="T673"/>
      <c r="U673"/>
      <c r="V673"/>
      <c r="W673"/>
      <c r="X673"/>
      <c r="Y673"/>
      <c r="Z673"/>
      <c r="AA673"/>
      <c r="AB673"/>
      <c r="AC673"/>
      <c r="AD673"/>
      <c r="AE673"/>
      <c r="AF673"/>
      <c r="AG673"/>
      <c r="AH673"/>
      <c r="AI673"/>
      <c r="AJ673"/>
      <c r="AK673"/>
      <c r="AL673"/>
    </row>
    <row r="674" spans="1:38" ht="15">
      <c r="A674"/>
      <c r="B674"/>
      <c r="C674"/>
      <c r="D674"/>
      <c r="E674"/>
      <c r="F674"/>
      <c r="G674"/>
      <c r="H674"/>
      <c r="I674"/>
      <c r="J674"/>
      <c r="K674"/>
      <c r="L674"/>
      <c r="M674"/>
      <c r="N674"/>
      <c r="O674"/>
      <c r="P674"/>
      <c r="Q674"/>
      <c r="R674"/>
      <c r="S674"/>
      <c r="T674"/>
      <c r="U674"/>
      <c r="V674"/>
      <c r="W674"/>
      <c r="X674"/>
      <c r="Y674"/>
      <c r="Z674"/>
      <c r="AA674"/>
      <c r="AB674"/>
      <c r="AC674"/>
      <c r="AD674"/>
      <c r="AE674"/>
      <c r="AF674"/>
      <c r="AG674"/>
      <c r="AH674"/>
      <c r="AI674"/>
      <c r="AJ674"/>
      <c r="AK674"/>
      <c r="AL674"/>
    </row>
    <row r="675" spans="1:38" ht="15">
      <c r="A675"/>
      <c r="B675"/>
      <c r="C675"/>
      <c r="D675"/>
      <c r="E675"/>
      <c r="F675"/>
      <c r="G675"/>
      <c r="H675"/>
      <c r="I675"/>
      <c r="J675"/>
      <c r="K675"/>
      <c r="L675"/>
      <c r="M675"/>
      <c r="N675"/>
      <c r="O675"/>
      <c r="P675"/>
      <c r="Q675"/>
      <c r="R675"/>
      <c r="S675"/>
      <c r="T675"/>
      <c r="U675"/>
      <c r="V675"/>
      <c r="W675"/>
      <c r="X675"/>
      <c r="Y675"/>
      <c r="Z675"/>
      <c r="AA675"/>
      <c r="AB675"/>
      <c r="AC675"/>
      <c r="AD675"/>
      <c r="AE675"/>
      <c r="AF675"/>
      <c r="AG675"/>
      <c r="AH675"/>
      <c r="AI675"/>
      <c r="AJ675"/>
      <c r="AK675"/>
      <c r="AL675"/>
    </row>
    <row r="676" spans="1:38" ht="15">
      <c r="A676"/>
      <c r="B676"/>
      <c r="C676"/>
      <c r="D676"/>
      <c r="E676"/>
      <c r="F676"/>
      <c r="G676"/>
      <c r="H676"/>
      <c r="I676"/>
      <c r="J676"/>
      <c r="K676"/>
      <c r="L676"/>
      <c r="M676"/>
      <c r="N676"/>
      <c r="O676"/>
      <c r="P676"/>
      <c r="Q676"/>
      <c r="R676"/>
      <c r="S676"/>
      <c r="T676"/>
      <c r="U676"/>
      <c r="V676"/>
      <c r="W676"/>
      <c r="X676"/>
      <c r="Y676"/>
      <c r="Z676"/>
      <c r="AA676"/>
      <c r="AB676"/>
      <c r="AC676"/>
      <c r="AD676"/>
      <c r="AE676"/>
      <c r="AF676"/>
      <c r="AG676"/>
      <c r="AH676"/>
      <c r="AI676"/>
      <c r="AJ676"/>
      <c r="AK676"/>
      <c r="AL676"/>
    </row>
    <row r="677" spans="1:38" ht="15">
      <c r="A677"/>
      <c r="B677"/>
      <c r="C677"/>
      <c r="D677"/>
      <c r="E677"/>
      <c r="F677"/>
      <c r="G677"/>
      <c r="H677"/>
      <c r="I677"/>
      <c r="J677"/>
      <c r="K677"/>
      <c r="L677"/>
      <c r="M677"/>
      <c r="N677"/>
      <c r="O677"/>
      <c r="P677"/>
      <c r="Q677"/>
      <c r="R677"/>
      <c r="S677"/>
      <c r="T677"/>
      <c r="U677"/>
      <c r="V677"/>
      <c r="W677"/>
      <c r="X677"/>
      <c r="Y677"/>
      <c r="Z677"/>
      <c r="AA677"/>
      <c r="AB677"/>
      <c r="AC677"/>
      <c r="AD677"/>
      <c r="AE677"/>
      <c r="AF677"/>
      <c r="AG677"/>
      <c r="AH677"/>
      <c r="AI677"/>
      <c r="AJ677"/>
      <c r="AK677"/>
      <c r="AL677"/>
    </row>
    <row r="678" spans="1:38" ht="15">
      <c r="A678"/>
      <c r="B678"/>
      <c r="C678"/>
      <c r="D678"/>
      <c r="E678"/>
      <c r="F678"/>
      <c r="G678"/>
      <c r="H678"/>
      <c r="I678"/>
      <c r="J678"/>
      <c r="K678"/>
      <c r="L678"/>
      <c r="M678"/>
      <c r="N678"/>
      <c r="O678"/>
      <c r="P678"/>
      <c r="Q678"/>
      <c r="R678"/>
      <c r="S678"/>
      <c r="T678"/>
      <c r="U678"/>
      <c r="V678"/>
      <c r="W678"/>
      <c r="X678"/>
      <c r="Y678"/>
      <c r="Z678"/>
      <c r="AA678"/>
      <c r="AB678"/>
      <c r="AC678"/>
      <c r="AD678"/>
      <c r="AE678"/>
      <c r="AF678"/>
      <c r="AG678"/>
      <c r="AH678"/>
      <c r="AI678"/>
      <c r="AJ678"/>
      <c r="AK678"/>
      <c r="AL678"/>
    </row>
    <row r="679" spans="1:38" ht="15">
      <c r="A679"/>
      <c r="B679"/>
      <c r="C679"/>
      <c r="D679"/>
      <c r="E679"/>
      <c r="F679"/>
      <c r="G679"/>
      <c r="H679"/>
      <c r="I679"/>
      <c r="J679"/>
      <c r="K679"/>
      <c r="L679"/>
      <c r="M679"/>
      <c r="N679"/>
      <c r="O679"/>
      <c r="P679"/>
      <c r="Q679"/>
      <c r="R679"/>
      <c r="S679"/>
      <c r="T679"/>
      <c r="U679"/>
      <c r="V679"/>
      <c r="W679"/>
      <c r="X679"/>
      <c r="Y679"/>
      <c r="Z679"/>
      <c r="AA679"/>
      <c r="AB679"/>
      <c r="AC679"/>
      <c r="AD679"/>
      <c r="AE679"/>
      <c r="AF679"/>
      <c r="AG679"/>
      <c r="AH679"/>
      <c r="AI679"/>
      <c r="AJ679"/>
      <c r="AK679"/>
      <c r="AL679"/>
    </row>
    <row r="680" spans="1:38" ht="15">
      <c r="A680"/>
      <c r="B680"/>
      <c r="C680"/>
      <c r="D680"/>
      <c r="E680"/>
      <c r="F680"/>
      <c r="G680"/>
      <c r="H680"/>
      <c r="I680"/>
      <c r="J680"/>
      <c r="K680"/>
      <c r="L680"/>
      <c r="M680"/>
      <c r="N680"/>
      <c r="O680"/>
      <c r="P680"/>
      <c r="Q680"/>
      <c r="R680"/>
      <c r="S680"/>
      <c r="T680"/>
      <c r="U680"/>
      <c r="V680"/>
      <c r="W680"/>
      <c r="X680"/>
      <c r="Y680"/>
      <c r="Z680"/>
      <c r="AA680"/>
      <c r="AB680"/>
      <c r="AC680"/>
      <c r="AD680"/>
      <c r="AE680"/>
      <c r="AF680"/>
      <c r="AG680"/>
      <c r="AH680"/>
      <c r="AI680"/>
      <c r="AJ680"/>
      <c r="AK680"/>
      <c r="AL680"/>
    </row>
    <row r="681" spans="1:38" ht="15">
      <c r="A681"/>
      <c r="B681"/>
      <c r="C681"/>
      <c r="D681"/>
      <c r="E681"/>
      <c r="F681"/>
      <c r="G681"/>
      <c r="H681"/>
      <c r="I681"/>
      <c r="J681"/>
      <c r="K681"/>
      <c r="L681"/>
      <c r="M681"/>
      <c r="N681"/>
      <c r="O681"/>
      <c r="P681"/>
      <c r="Q681"/>
      <c r="R681"/>
      <c r="S681"/>
      <c r="T681"/>
      <c r="U681"/>
      <c r="V681"/>
      <c r="W681"/>
      <c r="X681"/>
      <c r="Y681"/>
      <c r="Z681"/>
      <c r="AA681"/>
      <c r="AB681"/>
      <c r="AC681"/>
      <c r="AD681"/>
      <c r="AE681"/>
      <c r="AF681"/>
      <c r="AG681"/>
      <c r="AH681"/>
      <c r="AI681"/>
      <c r="AJ681"/>
      <c r="AK681"/>
      <c r="AL681"/>
    </row>
    <row r="682" spans="1:38" ht="15">
      <c r="A682"/>
      <c r="B682"/>
      <c r="C682"/>
      <c r="D682"/>
      <c r="E682"/>
      <c r="F682"/>
      <c r="G682"/>
      <c r="H682"/>
      <c r="I682"/>
      <c r="J682"/>
      <c r="K682"/>
      <c r="L682"/>
      <c r="M682"/>
      <c r="N682"/>
      <c r="O682"/>
      <c r="P682"/>
      <c r="Q682"/>
      <c r="R682"/>
      <c r="S682"/>
      <c r="T682"/>
      <c r="U682"/>
      <c r="V682"/>
      <c r="W682"/>
      <c r="X682"/>
      <c r="Y682"/>
      <c r="Z682"/>
      <c r="AA682"/>
      <c r="AB682"/>
      <c r="AC682"/>
      <c r="AD682"/>
      <c r="AE682"/>
      <c r="AF682"/>
      <c r="AG682"/>
      <c r="AH682"/>
      <c r="AI682"/>
      <c r="AJ682"/>
      <c r="AK682"/>
      <c r="AL682"/>
    </row>
    <row r="683" spans="1:38" ht="15">
      <c r="A683"/>
      <c r="B683"/>
      <c r="C683"/>
      <c r="D683"/>
      <c r="E683"/>
      <c r="F683"/>
      <c r="G683"/>
      <c r="H683"/>
      <c r="I683"/>
      <c r="J683"/>
      <c r="K683"/>
      <c r="L683"/>
      <c r="M683"/>
      <c r="N683"/>
      <c r="O683"/>
      <c r="P683"/>
      <c r="Q683"/>
      <c r="R683"/>
      <c r="S683"/>
      <c r="T683"/>
      <c r="U683"/>
      <c r="V683"/>
      <c r="W683"/>
      <c r="X683"/>
      <c r="Y683"/>
      <c r="Z683"/>
      <c r="AA683"/>
      <c r="AB683"/>
      <c r="AC683"/>
      <c r="AD683"/>
      <c r="AE683"/>
      <c r="AF683"/>
      <c r="AG683"/>
      <c r="AH683"/>
      <c r="AI683"/>
      <c r="AJ683"/>
      <c r="AK683"/>
      <c r="AL683"/>
    </row>
    <row r="684" spans="1:38" ht="15">
      <c r="A684"/>
      <c r="B684"/>
      <c r="C684"/>
      <c r="D684"/>
      <c r="E684"/>
      <c r="F684"/>
      <c r="G684"/>
      <c r="H684"/>
      <c r="I684"/>
      <c r="J684"/>
      <c r="K684"/>
      <c r="L684"/>
      <c r="M684"/>
      <c r="N684"/>
      <c r="O684"/>
      <c r="P684"/>
      <c r="Q684"/>
      <c r="R684"/>
      <c r="S684"/>
      <c r="T684"/>
      <c r="U684"/>
      <c r="V684"/>
      <c r="W684"/>
      <c r="X684"/>
      <c r="Y684"/>
      <c r="Z684"/>
      <c r="AA684"/>
      <c r="AB684"/>
      <c r="AC684"/>
      <c r="AD684"/>
      <c r="AE684"/>
      <c r="AF684"/>
      <c r="AG684"/>
      <c r="AH684"/>
      <c r="AI684"/>
      <c r="AJ684"/>
      <c r="AK684"/>
      <c r="AL684"/>
    </row>
    <row r="685" spans="1:38" ht="15">
      <c r="A685"/>
      <c r="B685"/>
      <c r="C685"/>
      <c r="D685"/>
      <c r="E685"/>
      <c r="F685"/>
      <c r="G685"/>
      <c r="H685"/>
      <c r="I685"/>
      <c r="J685"/>
      <c r="K685"/>
      <c r="L685"/>
      <c r="M685"/>
      <c r="N685"/>
      <c r="O685"/>
      <c r="P685"/>
      <c r="Q685"/>
      <c r="R685"/>
      <c r="S685"/>
      <c r="T685"/>
      <c r="U685"/>
      <c r="V685"/>
      <c r="W685"/>
      <c r="X685"/>
      <c r="Y685"/>
      <c r="Z685"/>
      <c r="AA685"/>
      <c r="AB685"/>
      <c r="AC685"/>
      <c r="AD685"/>
      <c r="AE685"/>
      <c r="AF685"/>
      <c r="AG685"/>
      <c r="AH685"/>
      <c r="AI685"/>
      <c r="AJ685"/>
      <c r="AK685"/>
      <c r="AL685"/>
    </row>
    <row r="686" spans="1:38" ht="15">
      <c r="A686"/>
      <c r="B686"/>
      <c r="C686"/>
      <c r="D686"/>
      <c r="E686"/>
      <c r="F686"/>
      <c r="G686"/>
      <c r="H686"/>
      <c r="I686"/>
      <c r="J686"/>
      <c r="K686"/>
      <c r="L686"/>
      <c r="M686"/>
      <c r="N686"/>
      <c r="O686"/>
      <c r="P686"/>
      <c r="Q686"/>
      <c r="R686"/>
      <c r="S686"/>
      <c r="T686"/>
      <c r="U686"/>
      <c r="V686"/>
      <c r="W686"/>
      <c r="X686"/>
      <c r="Y686"/>
      <c r="Z686"/>
      <c r="AA686"/>
      <c r="AB686"/>
      <c r="AC686"/>
      <c r="AD686"/>
      <c r="AE686"/>
      <c r="AF686"/>
      <c r="AG686"/>
      <c r="AH686"/>
      <c r="AI686"/>
      <c r="AJ686"/>
      <c r="AK686"/>
      <c r="AL686"/>
    </row>
    <row r="687" spans="1:38" ht="15">
      <c r="A687"/>
      <c r="B687"/>
      <c r="C687"/>
      <c r="D687"/>
      <c r="E687"/>
      <c r="F687"/>
      <c r="G687"/>
      <c r="H687"/>
      <c r="I687"/>
      <c r="J687"/>
      <c r="K687"/>
      <c r="L687"/>
      <c r="M687"/>
      <c r="N687"/>
      <c r="O687"/>
      <c r="P687"/>
      <c r="Q687"/>
      <c r="R687"/>
      <c r="S687"/>
      <c r="T687"/>
      <c r="U687"/>
      <c r="V687"/>
      <c r="W687"/>
      <c r="X687"/>
      <c r="Y687"/>
      <c r="Z687"/>
      <c r="AA687"/>
      <c r="AB687"/>
      <c r="AC687"/>
      <c r="AD687"/>
      <c r="AE687"/>
      <c r="AF687"/>
      <c r="AG687"/>
      <c r="AH687"/>
      <c r="AI687"/>
      <c r="AJ687"/>
      <c r="AK687"/>
      <c r="AL687"/>
    </row>
    <row r="688" spans="1:38" ht="15">
      <c r="A688"/>
      <c r="B688"/>
      <c r="C688"/>
      <c r="D688"/>
      <c r="E688"/>
      <c r="F688"/>
      <c r="G688"/>
      <c r="H688"/>
      <c r="I688"/>
      <c r="J688"/>
      <c r="K688"/>
      <c r="L688"/>
      <c r="M688"/>
      <c r="N688"/>
      <c r="O688"/>
      <c r="P688"/>
      <c r="Q688"/>
      <c r="R688"/>
      <c r="S688"/>
      <c r="T688"/>
      <c r="U688"/>
      <c r="V688"/>
      <c r="W688"/>
      <c r="X688"/>
      <c r="Y688"/>
      <c r="Z688"/>
      <c r="AA688"/>
      <c r="AB688"/>
      <c r="AC688"/>
      <c r="AD688"/>
      <c r="AE688"/>
      <c r="AF688"/>
      <c r="AG688"/>
      <c r="AH688"/>
      <c r="AI688"/>
      <c r="AJ688"/>
      <c r="AK688"/>
      <c r="AL688"/>
    </row>
    <row r="689" spans="1:38" ht="15">
      <c r="A689"/>
      <c r="B689"/>
      <c r="C689"/>
      <c r="D689"/>
      <c r="E689"/>
      <c r="F689"/>
      <c r="G689"/>
      <c r="H689"/>
      <c r="I689"/>
      <c r="J689"/>
      <c r="K689"/>
      <c r="L689"/>
      <c r="M689"/>
      <c r="N689"/>
      <c r="O689"/>
      <c r="P689"/>
      <c r="Q689"/>
      <c r="R689"/>
      <c r="S689"/>
      <c r="T689"/>
      <c r="U689"/>
      <c r="V689"/>
      <c r="W689"/>
      <c r="X689"/>
      <c r="Y689"/>
      <c r="Z689"/>
      <c r="AA689"/>
      <c r="AB689"/>
      <c r="AC689"/>
      <c r="AD689"/>
      <c r="AE689"/>
      <c r="AF689"/>
      <c r="AG689"/>
      <c r="AH689"/>
      <c r="AI689"/>
      <c r="AJ689"/>
      <c r="AK689"/>
      <c r="AL689"/>
    </row>
    <row r="690" spans="1:38" ht="15">
      <c r="A690"/>
      <c r="B690"/>
      <c r="C690"/>
      <c r="D690"/>
      <c r="E690"/>
      <c r="F690"/>
      <c r="G690"/>
      <c r="H690"/>
      <c r="I690"/>
      <c r="J690"/>
      <c r="K690"/>
      <c r="L690"/>
      <c r="M690"/>
      <c r="N690"/>
      <c r="O690"/>
      <c r="P690"/>
      <c r="Q690"/>
      <c r="R690"/>
      <c r="S690"/>
      <c r="T690"/>
      <c r="U690"/>
      <c r="V690"/>
      <c r="W690"/>
      <c r="X690"/>
      <c r="Y690"/>
      <c r="Z690"/>
      <c r="AA690"/>
      <c r="AB690"/>
      <c r="AC690"/>
      <c r="AD690"/>
      <c r="AE690"/>
      <c r="AF690"/>
      <c r="AG690"/>
      <c r="AH690"/>
      <c r="AI690"/>
      <c r="AJ690"/>
      <c r="AK690"/>
      <c r="AL690"/>
    </row>
    <row r="691" spans="1:38" ht="15">
      <c r="A691"/>
      <c r="B691"/>
      <c r="C691"/>
      <c r="D691"/>
      <c r="E691"/>
      <c r="F691"/>
      <c r="G691"/>
      <c r="H691"/>
      <c r="I691"/>
      <c r="J691"/>
      <c r="K691"/>
      <c r="L691"/>
      <c r="M691"/>
      <c r="N691"/>
      <c r="O691"/>
      <c r="P691"/>
      <c r="Q691"/>
      <c r="R691"/>
      <c r="S691"/>
      <c r="T691"/>
      <c r="U691"/>
      <c r="V691"/>
      <c r="W691"/>
      <c r="X691"/>
      <c r="Y691"/>
      <c r="Z691"/>
      <c r="AA691"/>
      <c r="AB691"/>
      <c r="AC691"/>
      <c r="AD691"/>
      <c r="AE691"/>
      <c r="AF691"/>
      <c r="AG691"/>
      <c r="AH691"/>
      <c r="AI691"/>
      <c r="AJ691"/>
      <c r="AK691"/>
      <c r="AL691"/>
    </row>
    <row r="692" spans="1:38" ht="15">
      <c r="A692"/>
      <c r="B692"/>
      <c r="C692"/>
      <c r="D692"/>
      <c r="E692"/>
      <c r="F692"/>
      <c r="G692"/>
      <c r="H692"/>
      <c r="I692"/>
      <c r="J692"/>
      <c r="K692"/>
      <c r="L692"/>
      <c r="M692"/>
      <c r="N692"/>
      <c r="O692"/>
      <c r="P692"/>
      <c r="Q692"/>
      <c r="R692"/>
      <c r="S692"/>
      <c r="T692"/>
      <c r="U692"/>
      <c r="V692"/>
      <c r="W692"/>
      <c r="X692"/>
      <c r="Y692"/>
      <c r="Z692"/>
      <c r="AA692"/>
      <c r="AB692"/>
      <c r="AC692"/>
      <c r="AD692"/>
      <c r="AE692"/>
      <c r="AF692"/>
      <c r="AG692"/>
      <c r="AH692"/>
      <c r="AI692"/>
      <c r="AJ692"/>
      <c r="AK692"/>
      <c r="AL692"/>
    </row>
    <row r="693" spans="1:38" ht="15">
      <c r="A693"/>
      <c r="B693"/>
      <c r="C693"/>
      <c r="D693"/>
      <c r="E693"/>
      <c r="F693"/>
      <c r="G693"/>
      <c r="H693"/>
      <c r="I693"/>
      <c r="J693"/>
      <c r="K693"/>
      <c r="L693"/>
      <c r="M693"/>
      <c r="N693"/>
      <c r="O693"/>
      <c r="P693"/>
      <c r="Q693"/>
      <c r="R693"/>
      <c r="S693"/>
      <c r="T693"/>
      <c r="U693"/>
      <c r="V693"/>
      <c r="W693"/>
      <c r="X693"/>
      <c r="Y693"/>
      <c r="Z693"/>
      <c r="AA693"/>
      <c r="AB693"/>
      <c r="AC693"/>
      <c r="AD693"/>
      <c r="AE693"/>
      <c r="AF693"/>
      <c r="AG693"/>
      <c r="AH693"/>
      <c r="AI693"/>
      <c r="AJ693"/>
      <c r="AK693"/>
      <c r="AL693"/>
    </row>
    <row r="694" spans="1:38" ht="15">
      <c r="A694"/>
      <c r="B694"/>
      <c r="C694"/>
      <c r="D694"/>
      <c r="E694"/>
      <c r="F694"/>
      <c r="G694"/>
      <c r="H694"/>
      <c r="I694"/>
      <c r="J694"/>
      <c r="K694"/>
      <c r="L694"/>
      <c r="M694"/>
      <c r="N694"/>
      <c r="O694"/>
      <c r="P694"/>
      <c r="Q694"/>
      <c r="R694"/>
      <c r="S694"/>
      <c r="T694"/>
      <c r="U694"/>
      <c r="V694"/>
      <c r="W694"/>
      <c r="X694"/>
      <c r="Y694"/>
      <c r="Z694"/>
      <c r="AA694"/>
      <c r="AB694"/>
      <c r="AC694"/>
      <c r="AD694"/>
      <c r="AE694"/>
      <c r="AF694"/>
      <c r="AG694"/>
      <c r="AH694"/>
      <c r="AI694"/>
      <c r="AJ694"/>
      <c r="AK694"/>
      <c r="AL694"/>
    </row>
    <row r="695" spans="1:38" ht="15">
      <c r="A695"/>
      <c r="B695"/>
      <c r="C695"/>
      <c r="D695"/>
      <c r="E695"/>
      <c r="F695"/>
      <c r="G695"/>
      <c r="H695"/>
      <c r="I695"/>
      <c r="J695"/>
      <c r="K695"/>
      <c r="L695"/>
      <c r="M695"/>
      <c r="N695"/>
      <c r="O695"/>
      <c r="P695"/>
      <c r="Q695"/>
      <c r="R695"/>
      <c r="S695"/>
      <c r="T695"/>
      <c r="U695"/>
      <c r="V695"/>
      <c r="W695"/>
      <c r="X695"/>
      <c r="Y695"/>
      <c r="Z695"/>
      <c r="AA695"/>
      <c r="AB695"/>
      <c r="AC695"/>
      <c r="AD695"/>
      <c r="AE695"/>
      <c r="AF695"/>
      <c r="AG695"/>
      <c r="AH695"/>
      <c r="AI695"/>
      <c r="AJ695"/>
      <c r="AK695"/>
      <c r="AL695"/>
    </row>
    <row r="696" spans="1:38" ht="15">
      <c r="A696"/>
      <c r="B696"/>
      <c r="C696"/>
      <c r="D696"/>
      <c r="E696"/>
      <c r="F696"/>
      <c r="G696"/>
      <c r="H696"/>
      <c r="I696"/>
      <c r="J696"/>
      <c r="K696"/>
      <c r="L696"/>
      <c r="M696"/>
      <c r="N696"/>
      <c r="O696"/>
      <c r="P696"/>
      <c r="Q696"/>
      <c r="R696"/>
      <c r="S696"/>
      <c r="T696"/>
      <c r="U696"/>
      <c r="V696"/>
      <c r="W696"/>
      <c r="X696"/>
      <c r="Y696"/>
      <c r="Z696"/>
      <c r="AA696"/>
      <c r="AB696"/>
      <c r="AC696"/>
      <c r="AD696"/>
      <c r="AE696"/>
      <c r="AF696"/>
      <c r="AG696"/>
      <c r="AH696"/>
      <c r="AI696"/>
      <c r="AJ696"/>
      <c r="AK696"/>
      <c r="AL696"/>
    </row>
    <row r="697" spans="1:38" ht="15">
      <c r="A697"/>
      <c r="B697"/>
      <c r="C697"/>
      <c r="D697"/>
      <c r="E697"/>
      <c r="F697"/>
      <c r="G697"/>
      <c r="H697"/>
      <c r="I697"/>
      <c r="J697"/>
      <c r="K697"/>
      <c r="L697"/>
      <c r="M697"/>
      <c r="N697"/>
      <c r="O697"/>
      <c r="P697"/>
      <c r="Q697"/>
      <c r="R697"/>
      <c r="S697"/>
      <c r="T697"/>
      <c r="U697"/>
      <c r="V697"/>
      <c r="W697"/>
      <c r="X697"/>
      <c r="Y697"/>
      <c r="Z697"/>
      <c r="AA697"/>
      <c r="AB697"/>
      <c r="AC697"/>
      <c r="AD697"/>
      <c r="AE697"/>
      <c r="AF697"/>
      <c r="AG697"/>
      <c r="AH697"/>
      <c r="AI697"/>
      <c r="AJ697"/>
      <c r="AK697"/>
      <c r="AL697"/>
    </row>
    <row r="698" spans="1:38" ht="15">
      <c r="A698"/>
      <c r="B698"/>
      <c r="C698"/>
      <c r="D698"/>
      <c r="E698"/>
      <c r="F698"/>
      <c r="G698"/>
      <c r="H698"/>
      <c r="I698"/>
      <c r="J698"/>
      <c r="K698"/>
      <c r="L698"/>
      <c r="M698"/>
      <c r="N698"/>
      <c r="O698"/>
      <c r="P698"/>
      <c r="Q698"/>
      <c r="R698"/>
      <c r="S698"/>
      <c r="T698"/>
      <c r="U698"/>
      <c r="V698"/>
      <c r="W698"/>
      <c r="X698"/>
      <c r="Y698"/>
      <c r="Z698"/>
      <c r="AA698"/>
      <c r="AB698"/>
      <c r="AC698"/>
      <c r="AD698"/>
      <c r="AE698"/>
      <c r="AF698"/>
      <c r="AG698"/>
      <c r="AH698"/>
      <c r="AI698"/>
      <c r="AJ698"/>
      <c r="AK698"/>
      <c r="AL698"/>
    </row>
    <row r="699" spans="1:38" ht="15">
      <c r="A699"/>
      <c r="B699"/>
      <c r="C699"/>
      <c r="D699"/>
      <c r="E699"/>
      <c r="F699"/>
      <c r="G699"/>
      <c r="H699"/>
      <c r="I699"/>
      <c r="J699"/>
      <c r="K699"/>
      <c r="L699"/>
      <c r="M699"/>
      <c r="N699"/>
      <c r="O699"/>
      <c r="P699"/>
      <c r="Q699"/>
      <c r="R699"/>
      <c r="S699"/>
      <c r="T699"/>
      <c r="U699"/>
      <c r="V699"/>
      <c r="W699"/>
      <c r="X699"/>
      <c r="Y699"/>
      <c r="Z699"/>
      <c r="AA699"/>
      <c r="AB699"/>
      <c r="AC699"/>
      <c r="AD699"/>
      <c r="AE699"/>
      <c r="AF699"/>
      <c r="AG699"/>
      <c r="AH699"/>
      <c r="AI699"/>
      <c r="AJ699"/>
      <c r="AK699"/>
      <c r="AL699"/>
    </row>
    <row r="700" spans="1:38" ht="15">
      <c r="A700"/>
      <c r="B700"/>
      <c r="C700"/>
      <c r="D700"/>
      <c r="E700"/>
      <c r="F700"/>
      <c r="G700"/>
      <c r="H700"/>
      <c r="I700"/>
      <c r="J700"/>
      <c r="K700"/>
      <c r="L700"/>
      <c r="M700"/>
      <c r="N700"/>
      <c r="O700"/>
      <c r="P700"/>
      <c r="Q700"/>
      <c r="R700"/>
      <c r="S700"/>
      <c r="T700"/>
      <c r="U700"/>
      <c r="V700"/>
      <c r="W700"/>
      <c r="X700"/>
      <c r="Y700"/>
      <c r="Z700"/>
      <c r="AA700"/>
      <c r="AB700"/>
      <c r="AC700"/>
      <c r="AD700"/>
      <c r="AE700"/>
      <c r="AF700"/>
      <c r="AG700"/>
      <c r="AH700"/>
      <c r="AI700"/>
      <c r="AJ700"/>
      <c r="AK700"/>
      <c r="AL700"/>
    </row>
    <row r="701" spans="1:38" ht="15">
      <c r="A701"/>
      <c r="B701"/>
      <c r="C701"/>
      <c r="D701"/>
      <c r="E701"/>
      <c r="F701"/>
      <c r="G701"/>
      <c r="H701"/>
      <c r="I701"/>
      <c r="J701"/>
      <c r="K701"/>
      <c r="L701"/>
      <c r="M701"/>
      <c r="N701"/>
      <c r="O701"/>
      <c r="P701"/>
      <c r="Q701"/>
      <c r="R701"/>
      <c r="S701"/>
      <c r="T701"/>
      <c r="U701"/>
      <c r="V701"/>
      <c r="W701"/>
      <c r="X701"/>
      <c r="Y701"/>
      <c r="Z701"/>
      <c r="AA701"/>
      <c r="AB701"/>
      <c r="AC701"/>
      <c r="AD701"/>
      <c r="AE701"/>
      <c r="AF701"/>
      <c r="AG701"/>
      <c r="AH701"/>
      <c r="AI701"/>
      <c r="AJ701"/>
      <c r="AK701"/>
      <c r="AL701"/>
    </row>
    <row r="702" spans="1:38" ht="15">
      <c r="A702"/>
      <c r="B702"/>
      <c r="C702"/>
      <c r="D702"/>
      <c r="E702"/>
      <c r="F702"/>
      <c r="G702"/>
      <c r="H702"/>
      <c r="I702"/>
      <c r="J702"/>
      <c r="K702"/>
      <c r="L702"/>
      <c r="M702"/>
      <c r="N702"/>
      <c r="O702"/>
      <c r="P702"/>
      <c r="Q702"/>
      <c r="R702"/>
      <c r="S702"/>
      <c r="T702"/>
      <c r="U702"/>
      <c r="V702"/>
      <c r="W702"/>
      <c r="X702"/>
      <c r="Y702"/>
      <c r="Z702"/>
      <c r="AA702"/>
      <c r="AB702"/>
      <c r="AC702"/>
      <c r="AD702"/>
      <c r="AE702"/>
      <c r="AF702"/>
      <c r="AG702"/>
      <c r="AH702"/>
      <c r="AI702"/>
      <c r="AJ702"/>
      <c r="AK702"/>
      <c r="AL702"/>
    </row>
    <row r="703" spans="1:38" ht="15">
      <c r="A703"/>
      <c r="B703"/>
      <c r="C703"/>
      <c r="D703"/>
      <c r="E703"/>
      <c r="F703"/>
      <c r="G703"/>
      <c r="H703"/>
      <c r="I703"/>
      <c r="J703"/>
      <c r="K703"/>
      <c r="L703"/>
      <c r="M703"/>
      <c r="N703"/>
      <c r="O703"/>
      <c r="P703"/>
      <c r="Q703"/>
      <c r="R703"/>
      <c r="S703"/>
      <c r="T703"/>
      <c r="U703"/>
      <c r="V703"/>
      <c r="W703"/>
      <c r="X703"/>
      <c r="Y703"/>
      <c r="Z703"/>
      <c r="AA703"/>
      <c r="AB703"/>
      <c r="AC703"/>
      <c r="AD703"/>
      <c r="AE703"/>
      <c r="AF703"/>
      <c r="AG703"/>
      <c r="AH703"/>
      <c r="AI703"/>
      <c r="AJ703"/>
      <c r="AK703"/>
      <c r="AL703"/>
    </row>
    <row r="704" spans="1:38" ht="15">
      <c r="A704"/>
      <c r="B704"/>
      <c r="C704"/>
      <c r="D704"/>
      <c r="E704"/>
      <c r="F704"/>
      <c r="G704"/>
      <c r="H704"/>
      <c r="I704"/>
      <c r="J704"/>
      <c r="K704"/>
      <c r="L704"/>
      <c r="M704"/>
      <c r="N704"/>
      <c r="O704"/>
      <c r="P704"/>
      <c r="Q704"/>
      <c r="R704"/>
      <c r="S704"/>
      <c r="T704"/>
      <c r="U704"/>
      <c r="V704"/>
      <c r="W704"/>
      <c r="X704"/>
      <c r="Y704"/>
      <c r="Z704"/>
      <c r="AA704"/>
      <c r="AB704"/>
      <c r="AC704"/>
      <c r="AD704"/>
      <c r="AE704"/>
      <c r="AF704"/>
      <c r="AG704"/>
      <c r="AH704"/>
      <c r="AI704"/>
      <c r="AJ704"/>
      <c r="AK704"/>
      <c r="AL704"/>
    </row>
    <row r="705" spans="1:38" ht="15">
      <c r="A705"/>
      <c r="B705"/>
      <c r="C705"/>
      <c r="D705"/>
      <c r="E705"/>
      <c r="F705"/>
      <c r="G705"/>
      <c r="H705"/>
      <c r="I705"/>
      <c r="J705"/>
      <c r="K705"/>
      <c r="L705"/>
      <c r="M705"/>
      <c r="N705"/>
      <c r="O705"/>
      <c r="P705"/>
      <c r="Q705"/>
      <c r="R705"/>
      <c r="S705"/>
      <c r="T705"/>
      <c r="U705"/>
      <c r="V705"/>
      <c r="W705"/>
      <c r="X705"/>
      <c r="Y705"/>
      <c r="Z705"/>
      <c r="AA705"/>
      <c r="AB705"/>
      <c r="AC705"/>
      <c r="AD705"/>
      <c r="AE705"/>
      <c r="AF705"/>
      <c r="AG705"/>
      <c r="AH705"/>
      <c r="AI705"/>
      <c r="AJ705"/>
      <c r="AK705"/>
      <c r="AL705"/>
    </row>
    <row r="706" spans="1:38" ht="15">
      <c r="A706"/>
      <c r="B706"/>
      <c r="C706"/>
      <c r="D706"/>
      <c r="E706"/>
      <c r="F706"/>
      <c r="G706"/>
      <c r="H706"/>
      <c r="I706"/>
      <c r="J706"/>
      <c r="K706"/>
      <c r="L706"/>
      <c r="M706"/>
      <c r="N706"/>
      <c r="O706"/>
      <c r="P706"/>
      <c r="Q706"/>
      <c r="R706"/>
      <c r="S706"/>
      <c r="T706"/>
      <c r="U706"/>
      <c r="V706"/>
      <c r="W706"/>
      <c r="X706"/>
      <c r="Y706"/>
      <c r="Z706"/>
      <c r="AA706"/>
      <c r="AB706"/>
      <c r="AC706"/>
      <c r="AD706"/>
      <c r="AE706"/>
      <c r="AF706"/>
      <c r="AG706"/>
      <c r="AH706"/>
      <c r="AI706"/>
      <c r="AJ706"/>
      <c r="AK706"/>
      <c r="AL706"/>
    </row>
    <row r="707" spans="1:38" ht="15">
      <c r="A707"/>
      <c r="B707"/>
      <c r="C707"/>
      <c r="D707"/>
      <c r="E707"/>
      <c r="F707"/>
      <c r="G707"/>
      <c r="H707"/>
      <c r="I707"/>
      <c r="J707"/>
      <c r="K707"/>
      <c r="L707"/>
      <c r="M707"/>
      <c r="N707"/>
      <c r="O707"/>
      <c r="P707"/>
      <c r="Q707"/>
      <c r="R707"/>
      <c r="S707"/>
      <c r="T707"/>
      <c r="U707"/>
      <c r="V707"/>
      <c r="W707"/>
      <c r="X707"/>
      <c r="Y707"/>
      <c r="Z707"/>
      <c r="AA707"/>
      <c r="AB707"/>
      <c r="AC707"/>
      <c r="AD707"/>
      <c r="AE707"/>
      <c r="AF707"/>
      <c r="AG707"/>
      <c r="AH707"/>
      <c r="AI707"/>
      <c r="AJ707"/>
      <c r="AK707"/>
      <c r="AL707"/>
    </row>
    <row r="708" spans="1:38" ht="15">
      <c r="A708"/>
      <c r="B708"/>
      <c r="C708"/>
      <c r="D708"/>
      <c r="E708"/>
      <c r="F708"/>
      <c r="G708"/>
      <c r="H708"/>
      <c r="I708"/>
      <c r="J708"/>
      <c r="K708"/>
      <c r="L708"/>
      <c r="M708"/>
      <c r="N708"/>
      <c r="O708"/>
      <c r="P708"/>
      <c r="Q708"/>
      <c r="R708"/>
      <c r="S708"/>
      <c r="T708"/>
      <c r="U708"/>
      <c r="V708"/>
      <c r="W708"/>
      <c r="X708"/>
      <c r="Y708"/>
      <c r="Z708"/>
      <c r="AA708"/>
      <c r="AB708"/>
      <c r="AC708"/>
      <c r="AD708"/>
      <c r="AE708"/>
      <c r="AF708"/>
      <c r="AG708"/>
      <c r="AH708"/>
      <c r="AI708"/>
      <c r="AJ708"/>
      <c r="AK708"/>
      <c r="AL708"/>
    </row>
    <row r="709" spans="1:38" ht="15">
      <c r="A709"/>
      <c r="B709"/>
      <c r="C709"/>
      <c r="D709"/>
      <c r="E709"/>
      <c r="F709"/>
      <c r="G709"/>
      <c r="H709"/>
      <c r="I709"/>
      <c r="J709"/>
      <c r="K709"/>
      <c r="L709"/>
      <c r="M709"/>
      <c r="N709"/>
      <c r="O709"/>
      <c r="P709"/>
      <c r="Q709"/>
      <c r="R709"/>
      <c r="S709"/>
      <c r="T709"/>
      <c r="U709"/>
      <c r="V709"/>
      <c r="W709"/>
      <c r="X709"/>
      <c r="Y709"/>
      <c r="Z709"/>
      <c r="AA709"/>
      <c r="AB709"/>
      <c r="AC709"/>
      <c r="AD709"/>
      <c r="AE709"/>
      <c r="AF709"/>
      <c r="AG709"/>
      <c r="AH709"/>
      <c r="AI709"/>
      <c r="AJ709"/>
      <c r="AK709"/>
      <c r="AL709"/>
    </row>
    <row r="710" spans="1:38" ht="15">
      <c r="A710"/>
      <c r="B710"/>
      <c r="C710"/>
      <c r="D710"/>
      <c r="E710"/>
      <c r="F710"/>
      <c r="G710"/>
      <c r="H710"/>
      <c r="I710"/>
      <c r="J710"/>
      <c r="K710"/>
      <c r="L710"/>
      <c r="M710"/>
      <c r="N710"/>
      <c r="O710"/>
      <c r="P710"/>
      <c r="Q710"/>
      <c r="R710"/>
      <c r="S710"/>
      <c r="T710"/>
      <c r="U710"/>
      <c r="V710"/>
      <c r="W710"/>
      <c r="X710"/>
      <c r="Y710"/>
      <c r="Z710"/>
      <c r="AA710"/>
      <c r="AB710"/>
      <c r="AC710"/>
      <c r="AD710"/>
      <c r="AE710"/>
      <c r="AF710"/>
      <c r="AG710"/>
      <c r="AH710"/>
      <c r="AI710"/>
      <c r="AJ710"/>
      <c r="AK710"/>
      <c r="AL710"/>
    </row>
    <row r="711" spans="1:38" ht="15">
      <c r="A711"/>
      <c r="B711"/>
      <c r="C711"/>
      <c r="D711"/>
      <c r="E711"/>
      <c r="F711"/>
      <c r="G711"/>
      <c r="H711"/>
      <c r="I711"/>
      <c r="J711"/>
      <c r="K711"/>
      <c r="L711"/>
      <c r="M711"/>
      <c r="N711"/>
      <c r="O711"/>
      <c r="P711"/>
      <c r="Q711"/>
      <c r="R711"/>
      <c r="S711"/>
      <c r="T711"/>
      <c r="U711"/>
      <c r="V711"/>
      <c r="W711"/>
      <c r="X711"/>
      <c r="Y711"/>
      <c r="Z711"/>
      <c r="AA711"/>
      <c r="AB711"/>
      <c r="AC711"/>
      <c r="AD711"/>
      <c r="AE711"/>
      <c r="AF711"/>
      <c r="AG711"/>
      <c r="AH711"/>
      <c r="AI711"/>
      <c r="AJ711"/>
      <c r="AK711"/>
      <c r="AL711"/>
    </row>
    <row r="712" spans="1:38" ht="15">
      <c r="A712"/>
      <c r="B712"/>
      <c r="C712"/>
      <c r="D712"/>
      <c r="E712"/>
      <c r="F712"/>
      <c r="G712"/>
      <c r="H712"/>
      <c r="I712"/>
      <c r="J712"/>
      <c r="K712"/>
      <c r="L712"/>
      <c r="M712"/>
      <c r="N712"/>
      <c r="O712"/>
      <c r="P712"/>
      <c r="Q712"/>
      <c r="R712"/>
      <c r="S712"/>
      <c r="T712"/>
      <c r="U712"/>
      <c r="V712"/>
      <c r="W712"/>
      <c r="X712"/>
      <c r="Y712"/>
      <c r="Z712"/>
      <c r="AA712"/>
      <c r="AB712"/>
      <c r="AC712"/>
      <c r="AD712"/>
      <c r="AE712"/>
      <c r="AF712"/>
      <c r="AG712"/>
      <c r="AH712"/>
      <c r="AI712"/>
      <c r="AJ712"/>
      <c r="AK712"/>
      <c r="AL712"/>
    </row>
    <row r="713" spans="1:38" ht="15">
      <c r="A713"/>
      <c r="B713"/>
      <c r="C713"/>
      <c r="D713"/>
      <c r="E713"/>
      <c r="F713"/>
      <c r="G713"/>
      <c r="H713"/>
      <c r="I713"/>
      <c r="J713"/>
      <c r="K713"/>
      <c r="L713"/>
      <c r="M713"/>
      <c r="N713"/>
      <c r="O713"/>
      <c r="P713"/>
      <c r="Q713"/>
      <c r="R713"/>
      <c r="S713"/>
      <c r="T713"/>
      <c r="U713"/>
      <c r="V713"/>
      <c r="W713"/>
      <c r="X713"/>
      <c r="Y713"/>
      <c r="Z713"/>
      <c r="AA713"/>
      <c r="AB713"/>
      <c r="AC713"/>
      <c r="AD713"/>
      <c r="AE713"/>
      <c r="AF713"/>
      <c r="AG713"/>
      <c r="AH713"/>
      <c r="AI713"/>
      <c r="AJ713"/>
      <c r="AK713"/>
      <c r="AL713"/>
    </row>
    <row r="714" spans="1:38" ht="15">
      <c r="A714"/>
      <c r="B714"/>
      <c r="C714"/>
      <c r="D714"/>
      <c r="E714"/>
      <c r="F714"/>
      <c r="G714"/>
      <c r="H714"/>
      <c r="I714"/>
      <c r="J714"/>
      <c r="K714"/>
      <c r="L714"/>
      <c r="M714"/>
      <c r="N714"/>
      <c r="O714"/>
      <c r="P714"/>
      <c r="Q714"/>
      <c r="R714"/>
      <c r="S714"/>
      <c r="T714"/>
      <c r="U714"/>
      <c r="V714"/>
      <c r="W714"/>
      <c r="X714"/>
      <c r="Y714"/>
      <c r="Z714"/>
      <c r="AA714"/>
      <c r="AB714"/>
      <c r="AC714"/>
      <c r="AD714"/>
      <c r="AE714"/>
      <c r="AF714"/>
      <c r="AG714"/>
      <c r="AH714"/>
      <c r="AI714"/>
      <c r="AJ714"/>
      <c r="AK714"/>
      <c r="AL714"/>
    </row>
    <row r="715" spans="1:38" ht="15">
      <c r="A715"/>
      <c r="B715"/>
      <c r="C715"/>
      <c r="D715"/>
      <c r="E715"/>
      <c r="F715"/>
      <c r="G715"/>
      <c r="H715"/>
      <c r="I715"/>
      <c r="J715"/>
      <c r="K715"/>
      <c r="L715"/>
      <c r="M715"/>
      <c r="N715"/>
      <c r="O715"/>
      <c r="P715"/>
      <c r="Q715"/>
      <c r="R715"/>
      <c r="S715"/>
      <c r="T715"/>
      <c r="U715"/>
      <c r="V715"/>
      <c r="W715"/>
      <c r="X715"/>
      <c r="Y715"/>
      <c r="Z715"/>
      <c r="AA715"/>
      <c r="AB715"/>
      <c r="AC715"/>
      <c r="AD715"/>
      <c r="AE715"/>
      <c r="AF715"/>
      <c r="AG715"/>
      <c r="AH715"/>
      <c r="AI715"/>
      <c r="AJ715"/>
      <c r="AK715"/>
      <c r="AL715"/>
    </row>
    <row r="716" spans="1:38" ht="15">
      <c r="A716"/>
      <c r="B716"/>
      <c r="C716"/>
      <c r="D716"/>
      <c r="E716"/>
      <c r="F716"/>
      <c r="G716"/>
      <c r="H716"/>
      <c r="I716"/>
      <c r="J716"/>
      <c r="K716"/>
      <c r="L716"/>
      <c r="M716"/>
      <c r="N716"/>
      <c r="O716"/>
      <c r="P716"/>
      <c r="Q716"/>
      <c r="R716"/>
      <c r="S716"/>
      <c r="T716"/>
      <c r="U716"/>
      <c r="V716"/>
      <c r="W716"/>
      <c r="X716"/>
      <c r="Y716"/>
      <c r="Z716"/>
      <c r="AA716"/>
      <c r="AB716"/>
      <c r="AC716"/>
      <c r="AD716"/>
      <c r="AE716"/>
      <c r="AF716"/>
      <c r="AG716"/>
      <c r="AH716"/>
      <c r="AI716"/>
      <c r="AJ716"/>
      <c r="AK716"/>
      <c r="AL716"/>
    </row>
    <row r="717" spans="1:38" ht="15">
      <c r="A717"/>
      <c r="B717"/>
      <c r="C717"/>
      <c r="D717"/>
      <c r="E717"/>
      <c r="F717"/>
      <c r="G717"/>
      <c r="H717"/>
      <c r="I717"/>
      <c r="J717"/>
      <c r="K717"/>
      <c r="L717"/>
      <c r="M717"/>
      <c r="N717"/>
      <c r="O717"/>
      <c r="P717"/>
      <c r="Q717"/>
      <c r="R717"/>
      <c r="S717"/>
      <c r="T717"/>
      <c r="U717"/>
      <c r="V717"/>
      <c r="W717"/>
      <c r="X717"/>
      <c r="Y717"/>
      <c r="Z717"/>
      <c r="AA717"/>
      <c r="AB717"/>
      <c r="AC717"/>
      <c r="AD717"/>
      <c r="AE717"/>
      <c r="AF717"/>
      <c r="AG717"/>
      <c r="AH717"/>
      <c r="AI717"/>
      <c r="AJ717"/>
      <c r="AK717"/>
      <c r="AL717"/>
    </row>
    <row r="718" spans="1:38" ht="15">
      <c r="A718"/>
      <c r="B718"/>
      <c r="C718"/>
      <c r="D718"/>
      <c r="E718"/>
      <c r="F718"/>
      <c r="G718"/>
      <c r="H718"/>
      <c r="I718"/>
      <c r="J718"/>
      <c r="K718"/>
      <c r="L718"/>
      <c r="M718"/>
      <c r="N718"/>
      <c r="O718"/>
      <c r="P718"/>
      <c r="Q718"/>
      <c r="R718"/>
      <c r="S718"/>
      <c r="T718"/>
      <c r="U718"/>
      <c r="V718"/>
      <c r="W718"/>
      <c r="X718"/>
      <c r="Y718"/>
      <c r="Z718"/>
      <c r="AA718"/>
      <c r="AB718"/>
      <c r="AC718"/>
      <c r="AD718"/>
      <c r="AE718"/>
      <c r="AF718"/>
      <c r="AG718"/>
      <c r="AH718"/>
      <c r="AI718"/>
      <c r="AJ718"/>
      <c r="AK718"/>
      <c r="AL718"/>
    </row>
    <row r="719" spans="1:38" ht="15">
      <c r="A719"/>
      <c r="B719"/>
      <c r="C719"/>
      <c r="D719"/>
      <c r="E719"/>
      <c r="F719"/>
      <c r="G719"/>
      <c r="H719"/>
      <c r="I719"/>
      <c r="J719"/>
      <c r="K719"/>
      <c r="L719"/>
      <c r="M719"/>
      <c r="N719"/>
      <c r="O719"/>
      <c r="P719"/>
      <c r="Q719"/>
      <c r="R719"/>
      <c r="S719"/>
      <c r="T719"/>
      <c r="U719"/>
      <c r="V719"/>
      <c r="W719"/>
      <c r="X719"/>
      <c r="Y719"/>
      <c r="Z719"/>
      <c r="AA719"/>
      <c r="AB719"/>
      <c r="AC719"/>
      <c r="AD719"/>
      <c r="AE719"/>
      <c r="AF719"/>
      <c r="AG719"/>
      <c r="AH719"/>
      <c r="AI719"/>
      <c r="AJ719"/>
      <c r="AK719"/>
      <c r="AL719"/>
    </row>
    <row r="720" spans="1:38" ht="15">
      <c r="A720"/>
      <c r="B720"/>
      <c r="C720"/>
      <c r="D720"/>
      <c r="E720"/>
      <c r="F720"/>
      <c r="G720"/>
      <c r="H720"/>
      <c r="I720"/>
      <c r="J720"/>
      <c r="K720"/>
      <c r="L720"/>
      <c r="M720"/>
      <c r="N720"/>
      <c r="O720"/>
      <c r="P720"/>
      <c r="Q720"/>
      <c r="R720"/>
      <c r="S720"/>
      <c r="T720"/>
      <c r="U720"/>
      <c r="V720"/>
      <c r="W720"/>
      <c r="X720"/>
      <c r="Y720"/>
      <c r="Z720"/>
      <c r="AA720"/>
      <c r="AB720"/>
      <c r="AC720"/>
      <c r="AD720"/>
      <c r="AE720"/>
      <c r="AF720"/>
      <c r="AG720"/>
      <c r="AH720"/>
      <c r="AI720"/>
      <c r="AJ720"/>
      <c r="AK720"/>
      <c r="AL720"/>
    </row>
    <row r="721" spans="1:38" ht="15">
      <c r="A721"/>
      <c r="B721"/>
      <c r="C721"/>
      <c r="D721"/>
      <c r="E721"/>
      <c r="F721"/>
      <c r="G721"/>
      <c r="H721"/>
      <c r="I721"/>
      <c r="J721"/>
      <c r="K721"/>
      <c r="L721"/>
      <c r="M721"/>
      <c r="N721"/>
      <c r="O721"/>
      <c r="P721"/>
      <c r="Q721"/>
      <c r="R721"/>
      <c r="S721"/>
      <c r="T721"/>
      <c r="U721"/>
      <c r="V721"/>
      <c r="W721"/>
      <c r="X721"/>
      <c r="Y721"/>
      <c r="Z721"/>
      <c r="AA721"/>
      <c r="AB721"/>
      <c r="AC721"/>
      <c r="AD721"/>
      <c r="AE721"/>
      <c r="AF721"/>
      <c r="AG721"/>
      <c r="AH721"/>
      <c r="AI721"/>
      <c r="AJ721"/>
      <c r="AK721"/>
      <c r="AL721"/>
    </row>
    <row r="722" spans="1:38" ht="15">
      <c r="A722"/>
      <c r="B722"/>
      <c r="C722"/>
      <c r="D722"/>
      <c r="E722"/>
      <c r="F722"/>
      <c r="G722"/>
      <c r="H722"/>
      <c r="I722"/>
      <c r="J722"/>
      <c r="K722"/>
      <c r="L722"/>
      <c r="M722"/>
      <c r="N722"/>
      <c r="O722"/>
      <c r="P722"/>
      <c r="Q722"/>
      <c r="R722"/>
      <c r="S722"/>
      <c r="T722"/>
      <c r="U722"/>
      <c r="V722"/>
      <c r="W722"/>
      <c r="X722"/>
      <c r="Y722"/>
      <c r="Z722"/>
      <c r="AA722"/>
      <c r="AB722"/>
      <c r="AC722"/>
      <c r="AD722"/>
      <c r="AE722"/>
      <c r="AF722"/>
      <c r="AG722"/>
      <c r="AH722"/>
      <c r="AI722"/>
      <c r="AJ722"/>
      <c r="AK722"/>
      <c r="AL722"/>
    </row>
    <row r="723" spans="1:38" ht="15">
      <c r="A723"/>
      <c r="B723"/>
      <c r="C723"/>
      <c r="D723"/>
      <c r="E723"/>
      <c r="F723"/>
      <c r="G723"/>
      <c r="H723"/>
      <c r="I723"/>
      <c r="J723"/>
      <c r="K723"/>
      <c r="L723"/>
      <c r="M723"/>
      <c r="N723"/>
      <c r="O723"/>
      <c r="P723"/>
      <c r="Q723"/>
      <c r="R723"/>
      <c r="S723"/>
      <c r="T723"/>
      <c r="U723"/>
      <c r="V723"/>
      <c r="W723"/>
      <c r="X723"/>
      <c r="Y723"/>
      <c r="Z723"/>
      <c r="AA723"/>
      <c r="AB723"/>
      <c r="AC723"/>
      <c r="AD723"/>
      <c r="AE723"/>
      <c r="AF723"/>
      <c r="AG723"/>
      <c r="AH723"/>
      <c r="AI723"/>
      <c r="AJ723"/>
      <c r="AK723"/>
      <c r="AL723"/>
    </row>
    <row r="724" spans="1:38" ht="15">
      <c r="A724"/>
      <c r="B724"/>
      <c r="C724"/>
      <c r="D724"/>
      <c r="E724"/>
      <c r="F724"/>
      <c r="G724"/>
      <c r="H724"/>
      <c r="I724"/>
      <c r="J724"/>
      <c r="K724"/>
      <c r="L724"/>
      <c r="M724"/>
      <c r="N724"/>
      <c r="O724"/>
      <c r="P724"/>
      <c r="Q724"/>
      <c r="R724"/>
      <c r="S724"/>
      <c r="T724"/>
      <c r="U724"/>
      <c r="V724"/>
      <c r="W724"/>
      <c r="X724"/>
      <c r="Y724"/>
      <c r="Z724"/>
      <c r="AA724"/>
      <c r="AB724"/>
      <c r="AC724"/>
      <c r="AD724"/>
      <c r="AE724"/>
      <c r="AF724"/>
      <c r="AG724"/>
      <c r="AH724"/>
      <c r="AI724"/>
      <c r="AJ724"/>
      <c r="AK724"/>
      <c r="AL724"/>
    </row>
    <row r="725" spans="1:38" ht="15">
      <c r="A725"/>
      <c r="B725"/>
      <c r="C725"/>
      <c r="D725"/>
      <c r="E725"/>
      <c r="F725"/>
      <c r="G725"/>
      <c r="H725"/>
      <c r="I725"/>
      <c r="J725"/>
      <c r="K725"/>
      <c r="L725"/>
      <c r="M725"/>
      <c r="N725"/>
      <c r="O725"/>
      <c r="P725"/>
      <c r="Q725"/>
      <c r="R725"/>
      <c r="S725"/>
      <c r="T725"/>
      <c r="U725"/>
      <c r="V725"/>
      <c r="W725"/>
      <c r="X725"/>
      <c r="Y725"/>
      <c r="Z725"/>
      <c r="AA725"/>
      <c r="AB725"/>
      <c r="AC725"/>
      <c r="AD725"/>
      <c r="AE725"/>
      <c r="AF725"/>
      <c r="AG725"/>
      <c r="AH725"/>
      <c r="AI725"/>
      <c r="AJ725"/>
      <c r="AK725"/>
      <c r="AL725"/>
    </row>
    <row r="726" spans="1:38" ht="15">
      <c r="A726"/>
      <c r="B726"/>
      <c r="C726"/>
      <c r="D726"/>
      <c r="E726"/>
      <c r="F726"/>
      <c r="G726"/>
      <c r="H726"/>
      <c r="I726"/>
      <c r="J726"/>
      <c r="K726"/>
      <c r="L726"/>
      <c r="M726"/>
      <c r="N726"/>
      <c r="O726"/>
      <c r="P726"/>
      <c r="Q726"/>
      <c r="R726"/>
      <c r="S726"/>
      <c r="T726"/>
      <c r="U726"/>
      <c r="V726"/>
      <c r="W726"/>
      <c r="X726"/>
      <c r="Y726"/>
      <c r="Z726"/>
      <c r="AA726"/>
      <c r="AB726"/>
      <c r="AC726"/>
      <c r="AD726"/>
      <c r="AE726"/>
      <c r="AF726"/>
      <c r="AG726"/>
      <c r="AH726"/>
      <c r="AI726"/>
      <c r="AJ726"/>
      <c r="AK726"/>
      <c r="AL726"/>
    </row>
    <row r="727" spans="1:38" ht="15">
      <c r="A727"/>
      <c r="B727"/>
      <c r="C727"/>
      <c r="D727"/>
      <c r="E727"/>
      <c r="F727"/>
      <c r="G727"/>
      <c r="H727"/>
      <c r="I727"/>
      <c r="J727"/>
      <c r="K727"/>
      <c r="L727"/>
      <c r="M727"/>
      <c r="N727"/>
      <c r="O727"/>
      <c r="P727"/>
      <c r="Q727"/>
      <c r="R727"/>
      <c r="S727"/>
      <c r="T727"/>
      <c r="U727"/>
      <c r="V727"/>
      <c r="W727"/>
      <c r="X727"/>
      <c r="Y727"/>
      <c r="Z727"/>
      <c r="AA727"/>
      <c r="AB727"/>
      <c r="AC727"/>
      <c r="AD727"/>
      <c r="AE727"/>
      <c r="AF727"/>
      <c r="AG727"/>
      <c r="AH727"/>
      <c r="AI727"/>
      <c r="AJ727"/>
      <c r="AK727"/>
      <c r="AL727"/>
    </row>
    <row r="728" spans="1:38" ht="15">
      <c r="A728"/>
      <c r="B728"/>
      <c r="C728"/>
      <c r="D728"/>
      <c r="E728"/>
      <c r="F728"/>
      <c r="G728"/>
      <c r="H728"/>
      <c r="I728"/>
      <c r="J728"/>
      <c r="K728"/>
      <c r="L728"/>
      <c r="M728"/>
      <c r="N728"/>
      <c r="O728"/>
      <c r="P728"/>
      <c r="Q728"/>
      <c r="R728"/>
      <c r="S728"/>
      <c r="T728"/>
      <c r="U728"/>
      <c r="V728"/>
      <c r="W728"/>
      <c r="X728"/>
      <c r="Y728"/>
      <c r="Z728"/>
      <c r="AA728"/>
      <c r="AB728"/>
      <c r="AC728"/>
      <c r="AD728"/>
      <c r="AE728"/>
      <c r="AF728"/>
      <c r="AG728"/>
      <c r="AH728"/>
      <c r="AI728"/>
      <c r="AJ728"/>
      <c r="AK728"/>
      <c r="AL728"/>
    </row>
    <row r="729" spans="1:38" ht="15">
      <c r="A729"/>
      <c r="B729"/>
      <c r="C729"/>
      <c r="D729"/>
      <c r="E729"/>
      <c r="F729"/>
      <c r="G729"/>
      <c r="H729"/>
      <c r="I729"/>
      <c r="J729"/>
      <c r="K729"/>
      <c r="L729"/>
      <c r="M729"/>
      <c r="N729"/>
      <c r="O729"/>
      <c r="P729"/>
      <c r="Q729"/>
      <c r="R729"/>
      <c r="S729"/>
      <c r="T729"/>
      <c r="U729"/>
      <c r="V729"/>
      <c r="W729"/>
      <c r="X729"/>
      <c r="Y729"/>
      <c r="Z729"/>
      <c r="AA729"/>
      <c r="AB729"/>
      <c r="AC729"/>
      <c r="AD729"/>
      <c r="AE729"/>
      <c r="AF729"/>
      <c r="AG729"/>
      <c r="AH729"/>
      <c r="AI729"/>
      <c r="AJ729"/>
      <c r="AK729"/>
      <c r="AL729"/>
    </row>
    <row r="730" spans="1:38" ht="15">
      <c r="A730"/>
      <c r="B730"/>
      <c r="C730"/>
      <c r="D730"/>
      <c r="E730"/>
      <c r="F730"/>
      <c r="G730"/>
      <c r="H730"/>
      <c r="I730"/>
      <c r="J730"/>
      <c r="K730"/>
      <c r="L730"/>
      <c r="M730"/>
      <c r="N730"/>
      <c r="O730"/>
      <c r="P730"/>
      <c r="Q730"/>
      <c r="R730"/>
      <c r="S730"/>
      <c r="T730"/>
      <c r="U730"/>
      <c r="V730"/>
      <c r="W730"/>
      <c r="X730"/>
      <c r="Y730"/>
      <c r="Z730"/>
      <c r="AA730"/>
      <c r="AB730"/>
      <c r="AC730"/>
      <c r="AD730"/>
      <c r="AE730"/>
      <c r="AF730"/>
      <c r="AG730"/>
      <c r="AH730"/>
      <c r="AI730"/>
      <c r="AJ730"/>
      <c r="AK730"/>
      <c r="AL730"/>
    </row>
    <row r="731" spans="1:38" ht="15">
      <c r="A731"/>
      <c r="B731"/>
      <c r="C731"/>
      <c r="D731"/>
      <c r="E731"/>
      <c r="F731"/>
      <c r="G731"/>
      <c r="H731"/>
      <c r="I731"/>
      <c r="J731"/>
      <c r="K731"/>
      <c r="L731"/>
      <c r="M731"/>
      <c r="N731"/>
      <c r="O731"/>
      <c r="P731"/>
      <c r="Q731"/>
      <c r="R731"/>
      <c r="S731"/>
      <c r="T731"/>
      <c r="U731"/>
      <c r="V731"/>
      <c r="W731"/>
      <c r="X731"/>
      <c r="Y731"/>
      <c r="Z731"/>
      <c r="AA731"/>
      <c r="AB731"/>
      <c r="AC731"/>
      <c r="AD731"/>
      <c r="AE731"/>
      <c r="AF731"/>
      <c r="AG731"/>
      <c r="AH731"/>
      <c r="AI731"/>
      <c r="AJ731"/>
      <c r="AK731"/>
      <c r="AL731"/>
    </row>
    <row r="732" spans="1:38" ht="15">
      <c r="A732"/>
      <c r="B732"/>
      <c r="C732"/>
      <c r="D732"/>
      <c r="E732"/>
      <c r="F732"/>
      <c r="G732"/>
      <c r="H732"/>
      <c r="I732"/>
      <c r="J732"/>
      <c r="K732"/>
      <c r="L732"/>
      <c r="M732"/>
      <c r="N732"/>
      <c r="O732"/>
      <c r="P732"/>
      <c r="Q732"/>
      <c r="R732"/>
      <c r="S732"/>
      <c r="T732"/>
      <c r="U732"/>
      <c r="V732"/>
      <c r="W732"/>
      <c r="X732"/>
      <c r="Y732"/>
      <c r="Z732"/>
      <c r="AA732"/>
      <c r="AB732"/>
      <c r="AC732"/>
      <c r="AD732"/>
      <c r="AE732"/>
      <c r="AF732"/>
      <c r="AG732"/>
      <c r="AH732"/>
      <c r="AI732"/>
      <c r="AJ732"/>
      <c r="AK732"/>
      <c r="AL732"/>
    </row>
    <row r="733" spans="1:38" ht="15">
      <c r="A733"/>
      <c r="B733"/>
      <c r="C733"/>
      <c r="D733"/>
      <c r="E733"/>
      <c r="F733"/>
      <c r="G733"/>
      <c r="H733"/>
      <c r="I733"/>
      <c r="J733"/>
      <c r="K733"/>
      <c r="L733"/>
      <c r="M733"/>
      <c r="N733"/>
      <c r="O733"/>
      <c r="P733"/>
      <c r="Q733"/>
      <c r="R733"/>
      <c r="S733"/>
      <c r="T733"/>
      <c r="U733"/>
      <c r="V733"/>
      <c r="W733"/>
      <c r="X733"/>
      <c r="Y733"/>
      <c r="Z733"/>
      <c r="AA733"/>
      <c r="AB733"/>
      <c r="AC733"/>
      <c r="AD733"/>
      <c r="AE733"/>
      <c r="AF733"/>
      <c r="AG733"/>
      <c r="AH733"/>
      <c r="AI733"/>
      <c r="AJ733"/>
      <c r="AK733"/>
      <c r="AL733"/>
    </row>
    <row r="734" spans="1:38" ht="15">
      <c r="A734"/>
      <c r="B734"/>
      <c r="C734"/>
      <c r="D734"/>
      <c r="E734"/>
      <c r="F734"/>
      <c r="G734"/>
      <c r="H734"/>
      <c r="I734"/>
      <c r="J734"/>
      <c r="K734"/>
      <c r="L734"/>
      <c r="M734"/>
      <c r="N734"/>
      <c r="O734"/>
      <c r="P734"/>
      <c r="Q734"/>
      <c r="R734"/>
      <c r="S734"/>
      <c r="T734"/>
      <c r="U734"/>
      <c r="V734"/>
      <c r="W734"/>
      <c r="X734"/>
      <c r="Y734"/>
      <c r="Z734"/>
      <c r="AA734"/>
      <c r="AB734"/>
      <c r="AC734"/>
      <c r="AD734"/>
      <c r="AE734"/>
      <c r="AF734"/>
      <c r="AG734"/>
      <c r="AH734"/>
      <c r="AI734"/>
      <c r="AJ734"/>
      <c r="AK734"/>
      <c r="AL734"/>
    </row>
    <row r="735" spans="1:38" ht="15">
      <c r="A735"/>
      <c r="B735"/>
      <c r="C735"/>
      <c r="D735"/>
      <c r="E735"/>
      <c r="F735"/>
      <c r="G735"/>
      <c r="H735"/>
      <c r="I735"/>
      <c r="J735"/>
      <c r="K735"/>
      <c r="L735"/>
      <c r="M735"/>
      <c r="N735"/>
      <c r="O735"/>
      <c r="P735"/>
      <c r="Q735"/>
      <c r="R735"/>
      <c r="S735"/>
      <c r="T735"/>
      <c r="U735"/>
      <c r="V735"/>
      <c r="W735"/>
      <c r="X735"/>
      <c r="Y735"/>
      <c r="Z735"/>
      <c r="AA735"/>
      <c r="AB735"/>
      <c r="AC735"/>
      <c r="AD735"/>
      <c r="AE735"/>
      <c r="AF735"/>
      <c r="AG735"/>
      <c r="AH735"/>
      <c r="AI735"/>
      <c r="AJ735"/>
      <c r="AK735"/>
      <c r="AL735"/>
    </row>
    <row r="736" spans="1:38" ht="15">
      <c r="A736"/>
      <c r="B736"/>
      <c r="C736"/>
      <c r="D736"/>
      <c r="E736"/>
      <c r="F736"/>
      <c r="G736"/>
      <c r="H736"/>
      <c r="I736"/>
      <c r="J736"/>
      <c r="K736"/>
      <c r="L736"/>
      <c r="M736"/>
      <c r="N736"/>
      <c r="O736"/>
      <c r="P736"/>
      <c r="Q736"/>
      <c r="R736"/>
      <c r="S736"/>
      <c r="T736"/>
      <c r="U736"/>
      <c r="V736"/>
      <c r="W736"/>
      <c r="X736"/>
      <c r="Y736"/>
      <c r="Z736"/>
      <c r="AA736"/>
      <c r="AB736"/>
      <c r="AC736"/>
      <c r="AD736"/>
      <c r="AE736"/>
      <c r="AF736"/>
      <c r="AG736"/>
      <c r="AH736"/>
      <c r="AI736"/>
      <c r="AJ736"/>
      <c r="AK736"/>
      <c r="AL736"/>
    </row>
    <row r="737" spans="1:38" ht="15">
      <c r="A737"/>
      <c r="B737"/>
      <c r="C737"/>
      <c r="D737"/>
      <c r="E737"/>
      <c r="F737"/>
      <c r="G737"/>
      <c r="H737"/>
      <c r="I737"/>
      <c r="J737"/>
      <c r="K737"/>
      <c r="L737"/>
      <c r="M737"/>
      <c r="N737"/>
      <c r="O737"/>
      <c r="P737"/>
      <c r="Q737"/>
      <c r="R737"/>
      <c r="S737"/>
      <c r="T737"/>
      <c r="U737"/>
      <c r="V737"/>
      <c r="W737"/>
      <c r="X737"/>
      <c r="Y737"/>
      <c r="Z737"/>
      <c r="AA737"/>
      <c r="AB737"/>
      <c r="AC737"/>
      <c r="AD737"/>
      <c r="AE737"/>
      <c r="AF737"/>
      <c r="AG737"/>
      <c r="AH737"/>
      <c r="AI737"/>
      <c r="AJ737"/>
      <c r="AK737"/>
      <c r="AL737"/>
    </row>
    <row r="738" spans="1:38" ht="15">
      <c r="A738"/>
      <c r="B738"/>
      <c r="C738"/>
      <c r="D738"/>
      <c r="E738"/>
      <c r="F738"/>
      <c r="G738"/>
      <c r="H738"/>
      <c r="I738"/>
      <c r="J738"/>
      <c r="K738"/>
      <c r="L738"/>
      <c r="M738"/>
      <c r="N738"/>
      <c r="O738"/>
      <c r="P738"/>
      <c r="Q738"/>
      <c r="R738"/>
      <c r="S738"/>
      <c r="T738"/>
      <c r="U738"/>
      <c r="V738"/>
      <c r="W738"/>
      <c r="X738"/>
      <c r="Y738"/>
      <c r="Z738"/>
      <c r="AA738"/>
      <c r="AB738"/>
      <c r="AC738"/>
      <c r="AD738"/>
      <c r="AE738"/>
      <c r="AF738"/>
      <c r="AG738"/>
      <c r="AH738"/>
      <c r="AI738"/>
      <c r="AJ738"/>
      <c r="AK738"/>
      <c r="AL738"/>
    </row>
    <row r="739" spans="1:38" ht="15">
      <c r="A739"/>
      <c r="B739"/>
      <c r="C739"/>
      <c r="D739"/>
      <c r="E739"/>
      <c r="F739"/>
      <c r="G739"/>
      <c r="H739"/>
      <c r="I739"/>
      <c r="J739"/>
      <c r="K739"/>
      <c r="L739"/>
      <c r="M739"/>
      <c r="N739"/>
      <c r="O739"/>
      <c r="P739"/>
      <c r="Q739"/>
      <c r="R739"/>
      <c r="S739"/>
      <c r="T739"/>
      <c r="U739"/>
      <c r="V739"/>
      <c r="W739"/>
      <c r="X739"/>
      <c r="Y739"/>
      <c r="Z739"/>
      <c r="AA739"/>
      <c r="AB739"/>
      <c r="AC739"/>
      <c r="AD739"/>
      <c r="AE739"/>
      <c r="AF739"/>
      <c r="AG739"/>
      <c r="AH739"/>
      <c r="AI739"/>
      <c r="AJ739"/>
      <c r="AK739"/>
      <c r="AL739"/>
    </row>
    <row r="740" spans="1:38" ht="15">
      <c r="A740"/>
      <c r="B740"/>
      <c r="C740"/>
      <c r="D740"/>
      <c r="E740"/>
      <c r="F740"/>
      <c r="G740"/>
      <c r="H740"/>
      <c r="I740"/>
      <c r="J740"/>
      <c r="K740"/>
      <c r="L740"/>
      <c r="M740"/>
      <c r="N740"/>
      <c r="O740"/>
      <c r="P740"/>
      <c r="Q740"/>
      <c r="R740"/>
      <c r="S740"/>
      <c r="T740"/>
      <c r="U740"/>
      <c r="V740"/>
      <c r="W740"/>
      <c r="X740"/>
      <c r="Y740"/>
      <c r="Z740"/>
      <c r="AA740"/>
      <c r="AB740"/>
      <c r="AC740"/>
      <c r="AD740"/>
      <c r="AE740"/>
      <c r="AF740"/>
      <c r="AG740"/>
      <c r="AH740"/>
      <c r="AI740"/>
      <c r="AJ740"/>
      <c r="AK740"/>
      <c r="AL740"/>
    </row>
    <row r="741" spans="1:38" ht="15">
      <c r="A741"/>
      <c r="B741"/>
      <c r="C741"/>
      <c r="D741"/>
      <c r="E741"/>
      <c r="F741"/>
      <c r="G741"/>
      <c r="H741"/>
      <c r="I741"/>
      <c r="J741"/>
      <c r="K741"/>
      <c r="L741"/>
      <c r="M741"/>
      <c r="N741"/>
      <c r="O741"/>
      <c r="P741"/>
      <c r="Q741"/>
      <c r="R741"/>
      <c r="S741"/>
      <c r="T741"/>
      <c r="U741"/>
      <c r="V741"/>
      <c r="W741"/>
      <c r="X741"/>
      <c r="Y741"/>
      <c r="Z741"/>
      <c r="AA741"/>
      <c r="AB741"/>
      <c r="AC741"/>
      <c r="AD741"/>
      <c r="AE741"/>
      <c r="AF741"/>
      <c r="AG741"/>
      <c r="AH741"/>
      <c r="AI741"/>
      <c r="AJ741"/>
      <c r="AK741"/>
      <c r="AL741"/>
    </row>
    <row r="742" spans="1:38" ht="15">
      <c r="A742"/>
      <c r="B742"/>
      <c r="C742"/>
      <c r="D742"/>
      <c r="E742"/>
      <c r="F742"/>
      <c r="G742"/>
      <c r="H742"/>
      <c r="I742"/>
      <c r="J742"/>
      <c r="K742"/>
      <c r="L742"/>
      <c r="M742"/>
      <c r="N742"/>
      <c r="O742"/>
      <c r="P742"/>
      <c r="Q742"/>
      <c r="R742"/>
      <c r="S742"/>
      <c r="T742"/>
      <c r="U742"/>
      <c r="V742"/>
      <c r="W742"/>
      <c r="X742"/>
      <c r="Y742"/>
      <c r="Z742"/>
      <c r="AA742"/>
      <c r="AB742"/>
      <c r="AC742"/>
      <c r="AD742"/>
      <c r="AE742"/>
      <c r="AF742"/>
      <c r="AG742"/>
      <c r="AH742"/>
      <c r="AI742"/>
      <c r="AJ742"/>
      <c r="AK742"/>
      <c r="AL742"/>
    </row>
    <row r="743" spans="1:38" ht="15">
      <c r="A743"/>
      <c r="B743"/>
      <c r="C743"/>
      <c r="D743"/>
      <c r="E743"/>
      <c r="F743"/>
      <c r="G743"/>
      <c r="H743"/>
      <c r="I743"/>
      <c r="J743"/>
      <c r="K743"/>
      <c r="L743"/>
      <c r="M743"/>
      <c r="N743"/>
      <c r="O743"/>
      <c r="P743"/>
      <c r="Q743"/>
      <c r="R743"/>
      <c r="S743"/>
      <c r="T743"/>
      <c r="U743"/>
      <c r="V743"/>
      <c r="W743"/>
      <c r="X743"/>
      <c r="Y743"/>
      <c r="Z743"/>
      <c r="AA743"/>
      <c r="AB743"/>
      <c r="AC743"/>
      <c r="AD743"/>
      <c r="AE743"/>
      <c r="AF743"/>
      <c r="AG743"/>
      <c r="AH743"/>
      <c r="AI743"/>
      <c r="AJ743"/>
      <c r="AK743"/>
      <c r="AL743"/>
    </row>
    <row r="744" spans="1:38" ht="15">
      <c r="A744"/>
      <c r="B744"/>
      <c r="C744"/>
      <c r="D744"/>
      <c r="E744"/>
      <c r="F744"/>
      <c r="G744"/>
      <c r="H744"/>
      <c r="I744"/>
      <c r="J744"/>
      <c r="K744"/>
      <c r="L744"/>
      <c r="M744"/>
      <c r="N744"/>
      <c r="O744"/>
      <c r="P744"/>
      <c r="Q744"/>
      <c r="R744"/>
      <c r="S744"/>
      <c r="T744"/>
      <c r="U744"/>
      <c r="V744"/>
      <c r="W744"/>
      <c r="X744"/>
      <c r="Y744"/>
      <c r="Z744"/>
      <c r="AA744"/>
      <c r="AB744"/>
      <c r="AC744"/>
      <c r="AD744"/>
      <c r="AE744"/>
      <c r="AF744"/>
      <c r="AG744"/>
      <c r="AH744"/>
      <c r="AI744"/>
      <c r="AJ744"/>
      <c r="AK744"/>
      <c r="AL744"/>
    </row>
    <row r="745" spans="1:38" ht="15">
      <c r="A745"/>
      <c r="B745"/>
      <c r="C745"/>
      <c r="D745"/>
      <c r="E745"/>
      <c r="F745"/>
      <c r="G745"/>
      <c r="H745"/>
      <c r="I745"/>
      <c r="J745"/>
      <c r="K745"/>
      <c r="L745"/>
      <c r="M745"/>
      <c r="N745"/>
      <c r="O745"/>
      <c r="P745"/>
      <c r="Q745"/>
      <c r="R745"/>
      <c r="S745"/>
      <c r="T745"/>
      <c r="U745"/>
      <c r="V745"/>
      <c r="W745"/>
      <c r="X745"/>
      <c r="Y745"/>
      <c r="Z745"/>
      <c r="AA745"/>
      <c r="AB745"/>
      <c r="AC745"/>
      <c r="AD745"/>
      <c r="AE745"/>
      <c r="AF745"/>
      <c r="AG745"/>
      <c r="AH745"/>
      <c r="AI745"/>
      <c r="AJ745"/>
      <c r="AK745"/>
      <c r="AL745"/>
    </row>
    <row r="746" spans="1:38" ht="15">
      <c r="A746"/>
      <c r="B746"/>
      <c r="C746"/>
      <c r="D746"/>
      <c r="E746"/>
      <c r="F746"/>
      <c r="G746"/>
      <c r="H746"/>
      <c r="I746"/>
      <c r="J746"/>
      <c r="K746"/>
      <c r="L746"/>
      <c r="M746"/>
      <c r="N746"/>
      <c r="O746"/>
      <c r="P746"/>
      <c r="Q746"/>
      <c r="R746"/>
      <c r="S746"/>
      <c r="T746"/>
      <c r="U746"/>
      <c r="V746"/>
      <c r="W746"/>
      <c r="X746"/>
      <c r="Y746"/>
      <c r="Z746"/>
      <c r="AA746"/>
      <c r="AB746"/>
      <c r="AC746"/>
      <c r="AD746"/>
      <c r="AE746"/>
      <c r="AF746"/>
      <c r="AG746"/>
      <c r="AH746"/>
      <c r="AI746"/>
      <c r="AJ746"/>
      <c r="AK746"/>
      <c r="AL746"/>
    </row>
    <row r="747" spans="1:38" ht="15">
      <c r="A747"/>
      <c r="B747"/>
      <c r="C747"/>
      <c r="D747"/>
      <c r="E747"/>
      <c r="F747"/>
      <c r="G747"/>
      <c r="H747"/>
      <c r="I747"/>
      <c r="J747"/>
      <c r="K747"/>
      <c r="L747"/>
      <c r="M747"/>
      <c r="N747"/>
      <c r="O747"/>
      <c r="P747"/>
      <c r="Q747"/>
      <c r="R747"/>
      <c r="S747"/>
      <c r="T747"/>
      <c r="U747"/>
      <c r="V747"/>
      <c r="W747"/>
      <c r="X747"/>
      <c r="Y747"/>
      <c r="Z747"/>
      <c r="AA747"/>
      <c r="AB747"/>
      <c r="AC747"/>
      <c r="AD747"/>
      <c r="AE747"/>
      <c r="AF747"/>
      <c r="AG747"/>
      <c r="AH747"/>
      <c r="AI747"/>
      <c r="AJ747"/>
      <c r="AK747"/>
      <c r="AL747"/>
    </row>
    <row r="748" spans="1:38" ht="15">
      <c r="A748"/>
      <c r="B748"/>
      <c r="C748"/>
      <c r="D748"/>
      <c r="E748"/>
      <c r="F748"/>
      <c r="G748"/>
      <c r="H748"/>
      <c r="I748"/>
      <c r="J748"/>
      <c r="K748"/>
      <c r="L748"/>
      <c r="M748"/>
      <c r="N748"/>
      <c r="O748"/>
      <c r="P748"/>
      <c r="Q748"/>
      <c r="R748"/>
      <c r="S748"/>
      <c r="T748"/>
      <c r="U748"/>
      <c r="V748"/>
      <c r="W748"/>
      <c r="X748"/>
      <c r="Y748"/>
      <c r="Z748"/>
      <c r="AA748"/>
      <c r="AB748"/>
      <c r="AC748"/>
      <c r="AD748"/>
      <c r="AE748"/>
      <c r="AF748"/>
      <c r="AG748"/>
      <c r="AH748"/>
      <c r="AI748"/>
      <c r="AJ748"/>
      <c r="AK748"/>
      <c r="AL748"/>
    </row>
    <row r="749" spans="1:38" ht="15">
      <c r="A749"/>
      <c r="B749"/>
      <c r="C749"/>
      <c r="D749"/>
      <c r="E749"/>
      <c r="F749"/>
      <c r="G749"/>
      <c r="H749"/>
      <c r="I749"/>
      <c r="J749"/>
      <c r="K749"/>
      <c r="L749"/>
      <c r="M749"/>
      <c r="N749"/>
      <c r="O749"/>
      <c r="P749"/>
      <c r="Q749"/>
      <c r="R749"/>
      <c r="S749"/>
      <c r="T749"/>
      <c r="U749"/>
      <c r="V749"/>
      <c r="W749"/>
      <c r="X749"/>
      <c r="Y749"/>
      <c r="Z749"/>
      <c r="AA749"/>
      <c r="AB749"/>
      <c r="AC749"/>
      <c r="AD749"/>
      <c r="AE749"/>
      <c r="AF749"/>
      <c r="AG749"/>
      <c r="AH749"/>
      <c r="AI749"/>
      <c r="AJ749"/>
      <c r="AK749"/>
      <c r="AL749"/>
    </row>
    <row r="750" spans="1:38" ht="15">
      <c r="A750"/>
      <c r="B750"/>
      <c r="C750"/>
      <c r="D750"/>
      <c r="E750"/>
      <c r="F750"/>
      <c r="G750"/>
      <c r="H750"/>
      <c r="I750"/>
      <c r="J750"/>
      <c r="K750"/>
      <c r="L750"/>
      <c r="M750"/>
      <c r="N750"/>
      <c r="O750"/>
      <c r="P750"/>
      <c r="Q750"/>
      <c r="R750"/>
      <c r="S750"/>
      <c r="T750"/>
      <c r="U750"/>
      <c r="V750"/>
      <c r="W750"/>
      <c r="X750"/>
      <c r="Y750"/>
      <c r="Z750"/>
      <c r="AA750"/>
      <c r="AB750"/>
      <c r="AC750"/>
      <c r="AD750"/>
      <c r="AE750"/>
      <c r="AF750"/>
      <c r="AG750"/>
      <c r="AH750"/>
      <c r="AI750"/>
      <c r="AJ750"/>
      <c r="AK750"/>
      <c r="AL750"/>
    </row>
    <row r="751" spans="1:38" ht="15">
      <c r="A751"/>
      <c r="B751"/>
      <c r="C751"/>
      <c r="D751"/>
      <c r="E751"/>
      <c r="F751"/>
      <c r="G751"/>
      <c r="H751"/>
      <c r="I751"/>
      <c r="J751"/>
      <c r="K751"/>
      <c r="L751"/>
      <c r="M751"/>
      <c r="N751"/>
      <c r="O751"/>
      <c r="P751"/>
      <c r="Q751"/>
      <c r="R751"/>
      <c r="S751"/>
      <c r="T751"/>
      <c r="U751"/>
      <c r="V751"/>
      <c r="W751"/>
      <c r="X751"/>
      <c r="Y751"/>
      <c r="Z751"/>
      <c r="AA751"/>
      <c r="AB751"/>
      <c r="AC751"/>
      <c r="AD751"/>
      <c r="AE751"/>
      <c r="AF751"/>
      <c r="AG751"/>
      <c r="AH751"/>
      <c r="AI751"/>
      <c r="AJ751"/>
      <c r="AK751"/>
      <c r="AL751"/>
    </row>
    <row r="752" spans="1:38" ht="15">
      <c r="A752"/>
      <c r="B752"/>
      <c r="C752"/>
      <c r="D752"/>
      <c r="E752"/>
      <c r="F752"/>
      <c r="G752"/>
      <c r="H752"/>
      <c r="I752"/>
      <c r="J752"/>
      <c r="K752"/>
      <c r="L752"/>
      <c r="M752"/>
      <c r="N752"/>
      <c r="O752"/>
      <c r="P752"/>
      <c r="Q752"/>
      <c r="R752"/>
      <c r="S752"/>
      <c r="T752"/>
      <c r="U752"/>
      <c r="V752"/>
      <c r="W752"/>
      <c r="X752"/>
      <c r="Y752"/>
      <c r="Z752"/>
      <c r="AA752"/>
      <c r="AB752"/>
      <c r="AC752"/>
      <c r="AD752"/>
      <c r="AE752"/>
      <c r="AF752"/>
      <c r="AG752"/>
      <c r="AH752"/>
      <c r="AI752"/>
      <c r="AJ752"/>
      <c r="AK752"/>
      <c r="AL752"/>
    </row>
    <row r="753" spans="1:38" ht="15">
      <c r="A753"/>
      <c r="B753"/>
      <c r="C753"/>
      <c r="D753"/>
      <c r="E753"/>
      <c r="F753"/>
      <c r="G753"/>
      <c r="H753"/>
      <c r="I753"/>
      <c r="J753"/>
      <c r="K753"/>
      <c r="L753"/>
      <c r="M753"/>
      <c r="N753"/>
      <c r="O753"/>
      <c r="P753"/>
      <c r="Q753"/>
      <c r="R753"/>
      <c r="S753"/>
      <c r="T753"/>
      <c r="U753"/>
      <c r="V753"/>
      <c r="W753"/>
      <c r="X753"/>
      <c r="Y753"/>
      <c r="Z753"/>
      <c r="AA753"/>
      <c r="AB753"/>
      <c r="AC753"/>
      <c r="AD753"/>
      <c r="AE753"/>
      <c r="AF753"/>
      <c r="AG753"/>
      <c r="AH753"/>
      <c r="AI753"/>
      <c r="AJ753"/>
      <c r="AK753"/>
      <c r="AL753"/>
    </row>
    <row r="754" spans="1:38" ht="15">
      <c r="A754"/>
      <c r="B754"/>
      <c r="C754"/>
      <c r="D754"/>
      <c r="E754"/>
      <c r="F754"/>
      <c r="G754"/>
      <c r="H754"/>
      <c r="I754"/>
      <c r="J754"/>
      <c r="K754"/>
      <c r="L754"/>
      <c r="M754"/>
      <c r="N754"/>
      <c r="O754"/>
      <c r="P754"/>
      <c r="Q754"/>
      <c r="R754"/>
      <c r="S754"/>
      <c r="T754"/>
      <c r="U754"/>
      <c r="V754"/>
      <c r="W754"/>
      <c r="X754"/>
      <c r="Y754"/>
      <c r="Z754"/>
      <c r="AA754"/>
      <c r="AB754"/>
      <c r="AC754"/>
      <c r="AD754"/>
      <c r="AE754"/>
      <c r="AF754"/>
      <c r="AG754"/>
      <c r="AH754"/>
      <c r="AI754"/>
      <c r="AJ754"/>
      <c r="AK754"/>
      <c r="AL754"/>
    </row>
    <row r="755" spans="1:38" ht="15">
      <c r="A755"/>
      <c r="B755"/>
      <c r="C755"/>
      <c r="D755"/>
      <c r="E755"/>
      <c r="F755"/>
      <c r="G755"/>
      <c r="H755"/>
      <c r="I755"/>
      <c r="J755"/>
      <c r="K755"/>
      <c r="L755"/>
      <c r="M755"/>
      <c r="N755"/>
      <c r="O755"/>
      <c r="P755"/>
      <c r="Q755"/>
      <c r="R755"/>
      <c r="S755"/>
      <c r="T755"/>
      <c r="U755"/>
      <c r="V755"/>
      <c r="W755"/>
      <c r="X755"/>
      <c r="Y755"/>
      <c r="Z755"/>
      <c r="AA755"/>
      <c r="AB755"/>
      <c r="AC755"/>
      <c r="AD755"/>
      <c r="AE755"/>
      <c r="AF755"/>
      <c r="AG755"/>
      <c r="AH755"/>
      <c r="AI755"/>
      <c r="AJ755"/>
      <c r="AK755"/>
      <c r="AL755"/>
    </row>
    <row r="756" spans="1:38" ht="15">
      <c r="A756"/>
      <c r="B756"/>
      <c r="C756"/>
      <c r="D756"/>
      <c r="E756"/>
      <c r="F756"/>
      <c r="G756"/>
      <c r="H756"/>
      <c r="I756"/>
      <c r="J756"/>
      <c r="K756"/>
      <c r="L756"/>
      <c r="M756"/>
      <c r="N756"/>
      <c r="O756"/>
      <c r="P756"/>
      <c r="Q756"/>
      <c r="R756"/>
      <c r="S756"/>
      <c r="T756"/>
      <c r="U756"/>
      <c r="V756"/>
      <c r="W756"/>
      <c r="X756"/>
      <c r="Y756"/>
      <c r="Z756"/>
      <c r="AA756"/>
      <c r="AB756"/>
      <c r="AC756"/>
      <c r="AD756"/>
      <c r="AE756"/>
      <c r="AF756"/>
      <c r="AG756"/>
      <c r="AH756"/>
      <c r="AI756"/>
      <c r="AJ756"/>
      <c r="AK756"/>
      <c r="AL756"/>
    </row>
    <row r="757" spans="1:38" ht="15">
      <c r="A757"/>
      <c r="B757"/>
      <c r="C757"/>
      <c r="D757"/>
      <c r="E757"/>
      <c r="F757"/>
      <c r="G757"/>
      <c r="H757"/>
      <c r="I757"/>
      <c r="J757"/>
      <c r="K757"/>
      <c r="L757"/>
      <c r="M757"/>
      <c r="N757"/>
      <c r="O757"/>
      <c r="P757"/>
      <c r="Q757"/>
      <c r="R757"/>
      <c r="S757"/>
      <c r="T757"/>
      <c r="U757"/>
      <c r="V757"/>
      <c r="W757"/>
      <c r="X757"/>
      <c r="Y757"/>
      <c r="Z757"/>
      <c r="AA757"/>
      <c r="AB757"/>
      <c r="AC757"/>
      <c r="AD757"/>
      <c r="AE757"/>
      <c r="AF757"/>
      <c r="AG757"/>
      <c r="AH757"/>
      <c r="AI757"/>
      <c r="AJ757"/>
      <c r="AK757"/>
      <c r="AL757"/>
    </row>
    <row r="758" spans="1:38" ht="15">
      <c r="A758"/>
      <c r="B758"/>
      <c r="C758"/>
      <c r="D758"/>
      <c r="E758"/>
      <c r="F758"/>
      <c r="G758"/>
      <c r="H758"/>
      <c r="I758"/>
      <c r="J758"/>
      <c r="K758"/>
      <c r="L758"/>
      <c r="M758"/>
      <c r="N758"/>
      <c r="O758"/>
      <c r="P758"/>
      <c r="Q758"/>
      <c r="R758"/>
      <c r="S758"/>
      <c r="T758"/>
      <c r="U758"/>
      <c r="V758"/>
      <c r="W758"/>
      <c r="X758"/>
      <c r="Y758"/>
      <c r="Z758"/>
      <c r="AA758"/>
      <c r="AB758"/>
      <c r="AC758"/>
      <c r="AD758"/>
      <c r="AE758"/>
      <c r="AF758"/>
      <c r="AG758"/>
      <c r="AH758"/>
      <c r="AI758"/>
      <c r="AJ758"/>
      <c r="AK758"/>
      <c r="AL758"/>
    </row>
    <row r="759" spans="1:38" ht="15">
      <c r="A759"/>
      <c r="B759"/>
      <c r="C759"/>
      <c r="D759"/>
      <c r="E759"/>
      <c r="F759"/>
      <c r="G759"/>
      <c r="H759"/>
      <c r="I759"/>
      <c r="J759"/>
      <c r="K759"/>
      <c r="L759"/>
      <c r="M759"/>
      <c r="N759"/>
      <c r="O759"/>
      <c r="P759"/>
      <c r="Q759"/>
      <c r="R759"/>
      <c r="S759"/>
      <c r="T759"/>
      <c r="U759"/>
      <c r="V759"/>
      <c r="W759"/>
      <c r="X759"/>
      <c r="Y759"/>
      <c r="Z759"/>
      <c r="AA759"/>
      <c r="AB759"/>
      <c r="AC759"/>
      <c r="AD759"/>
      <c r="AE759"/>
      <c r="AF759"/>
      <c r="AG759"/>
      <c r="AH759"/>
      <c r="AI759"/>
      <c r="AJ759"/>
      <c r="AK759"/>
      <c r="AL759"/>
    </row>
    <row r="760" spans="1:38" ht="15">
      <c r="A760"/>
      <c r="B760"/>
      <c r="C760"/>
      <c r="D760"/>
      <c r="E760"/>
      <c r="F760"/>
      <c r="G760"/>
      <c r="H760"/>
      <c r="I760"/>
      <c r="J760"/>
      <c r="K760"/>
      <c r="L760"/>
      <c r="M760"/>
      <c r="N760"/>
      <c r="O760"/>
      <c r="P760"/>
      <c r="Q760"/>
      <c r="R760"/>
      <c r="S760"/>
      <c r="T760"/>
      <c r="U760"/>
      <c r="V760"/>
      <c r="W760"/>
      <c r="X760"/>
      <c r="Y760"/>
      <c r="Z760"/>
      <c r="AA760"/>
      <c r="AB760"/>
      <c r="AC760"/>
      <c r="AD760"/>
      <c r="AE760"/>
      <c r="AF760"/>
      <c r="AG760"/>
      <c r="AH760"/>
      <c r="AI760"/>
      <c r="AJ760"/>
      <c r="AK760"/>
      <c r="AL760"/>
    </row>
    <row r="761" spans="1:38" ht="15">
      <c r="A761"/>
      <c r="B761"/>
      <c r="C761"/>
      <c r="D761"/>
      <c r="E761"/>
      <c r="F761"/>
      <c r="G761"/>
      <c r="H761"/>
      <c r="I761"/>
      <c r="J761"/>
      <c r="K761"/>
      <c r="L761"/>
      <c r="M761"/>
      <c r="N761"/>
      <c r="O761"/>
      <c r="P761"/>
      <c r="Q761"/>
      <c r="R761"/>
      <c r="S761"/>
      <c r="T761"/>
      <c r="U761"/>
      <c r="V761"/>
      <c r="W761"/>
      <c r="X761"/>
      <c r="Y761"/>
      <c r="Z761"/>
      <c r="AA761"/>
      <c r="AB761"/>
      <c r="AC761"/>
      <c r="AD761"/>
      <c r="AE761"/>
      <c r="AF761"/>
      <c r="AG761"/>
      <c r="AH761"/>
      <c r="AI761"/>
      <c r="AJ761"/>
      <c r="AK761"/>
      <c r="AL761"/>
    </row>
    <row r="762" spans="1:38" ht="15">
      <c r="A762"/>
      <c r="B762"/>
      <c r="C762"/>
      <c r="D762"/>
      <c r="E762"/>
      <c r="F762"/>
      <c r="G762"/>
      <c r="H762"/>
      <c r="I762"/>
      <c r="J762"/>
      <c r="K762"/>
      <c r="L762"/>
      <c r="M762"/>
      <c r="N762"/>
      <c r="O762"/>
      <c r="P762"/>
      <c r="Q762"/>
      <c r="R762"/>
      <c r="S762"/>
      <c r="T762"/>
      <c r="U762"/>
      <c r="V762"/>
      <c r="W762"/>
      <c r="X762"/>
      <c r="Y762"/>
      <c r="Z762"/>
      <c r="AA762"/>
      <c r="AB762"/>
      <c r="AC762"/>
      <c r="AD762"/>
      <c r="AE762"/>
      <c r="AF762"/>
      <c r="AG762"/>
      <c r="AH762"/>
      <c r="AI762"/>
      <c r="AJ762"/>
      <c r="AK762"/>
      <c r="AL762"/>
    </row>
    <row r="763" spans="1:38" ht="15">
      <c r="A763"/>
      <c r="B763"/>
      <c r="C763"/>
      <c r="D763"/>
      <c r="E763"/>
      <c r="F763"/>
      <c r="G763"/>
      <c r="H763"/>
      <c r="I763"/>
      <c r="J763"/>
      <c r="K763"/>
      <c r="L763"/>
      <c r="M763"/>
      <c r="N763"/>
      <c r="O763"/>
      <c r="P763"/>
      <c r="Q763"/>
      <c r="R763"/>
      <c r="S763"/>
      <c r="T763"/>
      <c r="U763"/>
      <c r="V763"/>
      <c r="W763"/>
      <c r="X763"/>
      <c r="Y763"/>
      <c r="Z763"/>
      <c r="AA763"/>
      <c r="AB763"/>
      <c r="AC763"/>
      <c r="AD763"/>
      <c r="AE763"/>
      <c r="AF763"/>
      <c r="AG763"/>
      <c r="AH763"/>
      <c r="AI763"/>
      <c r="AJ763"/>
      <c r="AK763"/>
      <c r="AL763"/>
    </row>
    <row r="764" spans="1:38" ht="15">
      <c r="A764"/>
      <c r="B764"/>
      <c r="C764"/>
      <c r="D764"/>
      <c r="E764"/>
      <c r="F764"/>
      <c r="G764"/>
      <c r="H764"/>
      <c r="I764"/>
      <c r="J764"/>
      <c r="K764"/>
      <c r="L764"/>
      <c r="M764"/>
      <c r="N764"/>
      <c r="O764"/>
      <c r="P764"/>
      <c r="Q764"/>
      <c r="R764"/>
      <c r="S764"/>
      <c r="T764"/>
      <c r="U764"/>
      <c r="V764"/>
      <c r="W764"/>
      <c r="X764"/>
      <c r="Y764"/>
      <c r="Z764"/>
      <c r="AA764"/>
      <c r="AB764"/>
      <c r="AC764"/>
      <c r="AD764"/>
      <c r="AE764"/>
      <c r="AF764"/>
      <c r="AG764"/>
      <c r="AH764"/>
      <c r="AI764"/>
      <c r="AJ764"/>
      <c r="AK764"/>
      <c r="AL764"/>
    </row>
    <row r="765" spans="1:38" ht="15">
      <c r="A765"/>
      <c r="B765"/>
      <c r="C765"/>
      <c r="D765"/>
      <c r="E765"/>
      <c r="F765"/>
      <c r="G765"/>
      <c r="H765"/>
      <c r="I765"/>
      <c r="J765"/>
      <c r="K765"/>
      <c r="L765"/>
      <c r="M765"/>
      <c r="N765"/>
      <c r="O765"/>
      <c r="P765"/>
      <c r="Q765"/>
      <c r="R765"/>
      <c r="S765"/>
      <c r="T765"/>
      <c r="U765"/>
      <c r="V765"/>
      <c r="W765"/>
      <c r="X765"/>
      <c r="Y765"/>
      <c r="Z765"/>
      <c r="AA765"/>
      <c r="AB765"/>
      <c r="AC765"/>
      <c r="AD765"/>
      <c r="AE765"/>
      <c r="AF765"/>
      <c r="AG765"/>
      <c r="AH765"/>
      <c r="AI765"/>
      <c r="AJ765"/>
      <c r="AK765"/>
      <c r="AL765"/>
    </row>
    <row r="766" spans="1:38" ht="15">
      <c r="A766"/>
      <c r="B766"/>
      <c r="C766"/>
      <c r="D766"/>
      <c r="E766"/>
      <c r="F766"/>
      <c r="G766"/>
      <c r="H766"/>
      <c r="I766"/>
      <c r="J766"/>
      <c r="K766"/>
      <c r="L766"/>
      <c r="M766"/>
      <c r="N766"/>
      <c r="O766"/>
      <c r="P766"/>
      <c r="Q766"/>
      <c r="R766"/>
      <c r="S766"/>
      <c r="T766"/>
      <c r="U766"/>
      <c r="V766"/>
      <c r="W766"/>
      <c r="X766"/>
      <c r="Y766"/>
      <c r="Z766"/>
      <c r="AA766"/>
      <c r="AB766"/>
      <c r="AC766"/>
      <c r="AD766"/>
      <c r="AE766"/>
      <c r="AF766"/>
      <c r="AG766"/>
      <c r="AH766"/>
      <c r="AI766"/>
      <c r="AJ766"/>
      <c r="AK766"/>
      <c r="AL766"/>
    </row>
    <row r="767" spans="1:38" ht="15">
      <c r="A767"/>
      <c r="B767"/>
      <c r="C767"/>
      <c r="D767"/>
      <c r="E767"/>
      <c r="F767"/>
      <c r="G767"/>
      <c r="H767"/>
      <c r="I767"/>
      <c r="J767"/>
      <c r="K767"/>
      <c r="L767"/>
      <c r="M767"/>
      <c r="N767"/>
      <c r="O767"/>
      <c r="P767"/>
      <c r="Q767"/>
      <c r="R767"/>
      <c r="S767"/>
      <c r="T767"/>
      <c r="U767"/>
      <c r="V767"/>
      <c r="W767"/>
      <c r="X767"/>
      <c r="Y767"/>
      <c r="Z767"/>
      <c r="AA767"/>
      <c r="AB767"/>
      <c r="AC767"/>
      <c r="AD767"/>
      <c r="AE767"/>
      <c r="AF767"/>
      <c r="AG767"/>
      <c r="AH767"/>
      <c r="AI767"/>
      <c r="AJ767"/>
      <c r="AK767"/>
      <c r="AL767"/>
    </row>
    <row r="768" spans="1:38" ht="15">
      <c r="A768"/>
      <c r="B768"/>
      <c r="C768"/>
      <c r="D768"/>
      <c r="E768"/>
      <c r="F768"/>
      <c r="G768"/>
      <c r="H768"/>
      <c r="I768"/>
      <c r="J768"/>
      <c r="K768"/>
      <c r="L768"/>
      <c r="M768"/>
      <c r="N768"/>
      <c r="O768"/>
      <c r="P768"/>
      <c r="Q768"/>
      <c r="R768"/>
      <c r="S768"/>
      <c r="T768"/>
      <c r="U768"/>
      <c r="V768"/>
      <c r="W768"/>
      <c r="X768"/>
      <c r="Y768"/>
      <c r="Z768"/>
      <c r="AA768"/>
      <c r="AB768"/>
      <c r="AC768"/>
      <c r="AD768"/>
      <c r="AE768"/>
      <c r="AF768"/>
      <c r="AG768"/>
      <c r="AH768"/>
      <c r="AI768"/>
      <c r="AJ768"/>
      <c r="AK768"/>
      <c r="AL768"/>
    </row>
    <row r="769" spans="1:38" ht="15">
      <c r="A769"/>
      <c r="B769"/>
      <c r="C769"/>
      <c r="D769"/>
      <c r="E769"/>
      <c r="F769"/>
      <c r="G769"/>
      <c r="H769"/>
      <c r="I769"/>
      <c r="J769"/>
      <c r="K769"/>
      <c r="L769"/>
      <c r="M769"/>
      <c r="N769"/>
      <c r="O769"/>
      <c r="P769"/>
      <c r="Q769"/>
      <c r="R769"/>
      <c r="S769"/>
      <c r="T769"/>
      <c r="U769"/>
      <c r="V769"/>
      <c r="W769"/>
      <c r="X769"/>
      <c r="Y769"/>
      <c r="Z769"/>
      <c r="AA769"/>
      <c r="AB769"/>
      <c r="AC769"/>
      <c r="AD769"/>
      <c r="AE769"/>
      <c r="AF769"/>
      <c r="AG769"/>
      <c r="AH769"/>
      <c r="AI769"/>
      <c r="AJ769"/>
      <c r="AK769"/>
      <c r="AL769"/>
    </row>
    <row r="770" spans="1:38" ht="15">
      <c r="A770"/>
      <c r="B770"/>
      <c r="C770"/>
      <c r="D770"/>
      <c r="E770"/>
      <c r="F770"/>
      <c r="G770"/>
      <c r="H770"/>
      <c r="I770"/>
      <c r="J770"/>
      <c r="K770"/>
      <c r="L770"/>
      <c r="M770"/>
      <c r="N770"/>
      <c r="O770"/>
      <c r="P770"/>
      <c r="Q770"/>
      <c r="R770"/>
      <c r="S770"/>
      <c r="T770"/>
      <c r="U770"/>
      <c r="V770"/>
      <c r="W770"/>
      <c r="X770"/>
      <c r="Y770"/>
      <c r="Z770"/>
      <c r="AA770"/>
      <c r="AB770"/>
      <c r="AC770"/>
      <c r="AD770"/>
      <c r="AE770"/>
      <c r="AF770"/>
      <c r="AG770"/>
      <c r="AH770"/>
      <c r="AI770"/>
      <c r="AJ770"/>
      <c r="AK770"/>
      <c r="AL770"/>
    </row>
    <row r="771" spans="1:38" ht="15">
      <c r="A771"/>
      <c r="B771"/>
      <c r="C771"/>
      <c r="D771"/>
      <c r="E771"/>
      <c r="F771"/>
      <c r="G771"/>
      <c r="H771"/>
      <c r="I771"/>
      <c r="J771"/>
      <c r="K771"/>
      <c r="L771"/>
      <c r="M771"/>
      <c r="N771"/>
      <c r="O771"/>
      <c r="P771"/>
      <c r="Q771"/>
      <c r="R771"/>
      <c r="S771"/>
      <c r="T771"/>
      <c r="U771"/>
      <c r="V771"/>
      <c r="W771"/>
      <c r="X771"/>
      <c r="Y771"/>
      <c r="Z771"/>
      <c r="AA771"/>
      <c r="AB771"/>
      <c r="AC771"/>
      <c r="AD771"/>
      <c r="AE771"/>
      <c r="AF771"/>
      <c r="AG771"/>
      <c r="AH771"/>
      <c r="AI771"/>
      <c r="AJ771"/>
      <c r="AK771"/>
      <c r="AL771"/>
    </row>
    <row r="772" spans="1:38" ht="15">
      <c r="A772"/>
      <c r="B772"/>
      <c r="C772"/>
      <c r="D772"/>
      <c r="E772"/>
      <c r="F772"/>
      <c r="G772"/>
      <c r="H772"/>
      <c r="I772"/>
      <c r="J772"/>
      <c r="K772"/>
      <c r="L772"/>
      <c r="M772"/>
      <c r="N772"/>
      <c r="O772"/>
      <c r="P772"/>
      <c r="Q772"/>
      <c r="R772"/>
      <c r="S772"/>
      <c r="T772"/>
      <c r="U772"/>
      <c r="V772"/>
      <c r="W772"/>
      <c r="X772"/>
      <c r="Y772"/>
      <c r="Z772"/>
      <c r="AA772"/>
      <c r="AB772"/>
      <c r="AC772"/>
      <c r="AD772"/>
      <c r="AE772"/>
      <c r="AF772"/>
      <c r="AG772"/>
      <c r="AH772"/>
      <c r="AI772"/>
      <c r="AJ772"/>
      <c r="AK772"/>
      <c r="AL772"/>
    </row>
    <row r="773" spans="1:38" ht="15">
      <c r="A773"/>
      <c r="B773"/>
      <c r="C773"/>
      <c r="D773"/>
      <c r="E773"/>
      <c r="F773"/>
      <c r="G773"/>
      <c r="H773"/>
      <c r="I773"/>
      <c r="J773"/>
      <c r="K773"/>
      <c r="L773"/>
      <c r="M773"/>
      <c r="N773"/>
      <c r="O773"/>
      <c r="P773"/>
      <c r="Q773"/>
      <c r="R773"/>
      <c r="S773"/>
      <c r="T773"/>
      <c r="U773"/>
      <c r="V773"/>
      <c r="W773"/>
      <c r="X773"/>
      <c r="Y773"/>
      <c r="Z773"/>
      <c r="AA773"/>
      <c r="AB773"/>
      <c r="AC773"/>
      <c r="AD773"/>
      <c r="AE773"/>
      <c r="AF773"/>
      <c r="AG773"/>
      <c r="AH773"/>
      <c r="AI773"/>
      <c r="AJ773"/>
      <c r="AK773"/>
      <c r="AL773"/>
    </row>
    <row r="774" spans="1:38" ht="15">
      <c r="A774"/>
      <c r="B774"/>
      <c r="C774"/>
      <c r="D774"/>
      <c r="E774"/>
      <c r="F774"/>
      <c r="G774"/>
      <c r="H774"/>
      <c r="I774"/>
      <c r="J774"/>
      <c r="K774"/>
      <c r="L774"/>
      <c r="M774"/>
      <c r="N774"/>
      <c r="O774"/>
      <c r="P774"/>
      <c r="Q774"/>
      <c r="R774"/>
      <c r="S774"/>
      <c r="T774"/>
      <c r="U774"/>
      <c r="V774"/>
      <c r="W774"/>
      <c r="X774"/>
      <c r="Y774"/>
      <c r="Z774"/>
      <c r="AA774"/>
      <c r="AB774"/>
      <c r="AC774"/>
      <c r="AD774"/>
      <c r="AE774"/>
      <c r="AF774"/>
      <c r="AG774"/>
      <c r="AH774"/>
      <c r="AI774"/>
      <c r="AJ774"/>
      <c r="AK774"/>
      <c r="AL774"/>
    </row>
    <row r="775" spans="1:38" ht="15">
      <c r="A775"/>
      <c r="B775"/>
      <c r="C775"/>
      <c r="D775"/>
      <c r="E775"/>
      <c r="F775"/>
      <c r="G775"/>
      <c r="H775"/>
      <c r="I775"/>
      <c r="J775"/>
      <c r="K775"/>
      <c r="L775"/>
      <c r="M775"/>
      <c r="N775"/>
      <c r="O775"/>
      <c r="P775"/>
      <c r="Q775"/>
      <c r="R775"/>
      <c r="S775"/>
      <c r="T775"/>
      <c r="U775"/>
      <c r="V775"/>
      <c r="W775"/>
      <c r="X775"/>
      <c r="Y775"/>
      <c r="Z775"/>
      <c r="AA775"/>
      <c r="AB775"/>
      <c r="AC775"/>
      <c r="AD775"/>
      <c r="AE775"/>
      <c r="AF775"/>
      <c r="AG775"/>
      <c r="AH775"/>
      <c r="AI775"/>
      <c r="AJ775"/>
      <c r="AK775"/>
      <c r="AL775"/>
    </row>
    <row r="776" spans="1:38" ht="15">
      <c r="A776"/>
      <c r="B776"/>
      <c r="C776"/>
      <c r="D776"/>
      <c r="E776"/>
      <c r="F776"/>
      <c r="G776"/>
      <c r="H776"/>
      <c r="I776"/>
      <c r="J776"/>
      <c r="K776"/>
      <c r="L776"/>
      <c r="M776"/>
      <c r="N776"/>
      <c r="O776"/>
      <c r="P776"/>
      <c r="Q776"/>
      <c r="R776"/>
      <c r="S776"/>
      <c r="T776"/>
      <c r="U776"/>
      <c r="V776"/>
      <c r="W776"/>
      <c r="X776"/>
      <c r="Y776"/>
      <c r="Z776"/>
      <c r="AA776"/>
      <c r="AB776"/>
      <c r="AC776"/>
      <c r="AD776"/>
      <c r="AE776"/>
      <c r="AF776"/>
      <c r="AG776"/>
      <c r="AH776"/>
      <c r="AI776"/>
      <c r="AJ776"/>
      <c r="AK776"/>
      <c r="AL776"/>
    </row>
    <row r="777" spans="1:38" ht="15">
      <c r="A777"/>
      <c r="B777"/>
      <c r="C777"/>
      <c r="D777"/>
      <c r="E777"/>
      <c r="F777"/>
      <c r="G777"/>
      <c r="H777"/>
      <c r="I777"/>
      <c r="J777"/>
      <c r="K777"/>
      <c r="L777"/>
      <c r="M777"/>
      <c r="N777"/>
      <c r="O777"/>
      <c r="P777"/>
      <c r="Q777"/>
      <c r="R777"/>
      <c r="S777"/>
      <c r="T777"/>
      <c r="U777"/>
      <c r="V777"/>
      <c r="W777"/>
      <c r="X777"/>
      <c r="Y777"/>
      <c r="Z777"/>
      <c r="AA777"/>
      <c r="AB777"/>
      <c r="AC777"/>
      <c r="AD777"/>
      <c r="AE777"/>
      <c r="AF777"/>
      <c r="AG777"/>
      <c r="AH777"/>
      <c r="AI777"/>
      <c r="AJ777"/>
      <c r="AK777"/>
      <c r="AL777"/>
    </row>
    <row r="778" spans="1:38" ht="15">
      <c r="A778"/>
      <c r="B778"/>
      <c r="C778"/>
      <c r="D778"/>
      <c r="E778"/>
      <c r="F778"/>
      <c r="G778"/>
      <c r="H778"/>
      <c r="I778"/>
      <c r="J778"/>
      <c r="K778"/>
      <c r="L778"/>
      <c r="M778"/>
      <c r="N778"/>
      <c r="O778"/>
      <c r="P778"/>
      <c r="Q778"/>
      <c r="R778"/>
      <c r="S778"/>
      <c r="T778"/>
      <c r="U778"/>
      <c r="V778"/>
      <c r="W778"/>
      <c r="X778"/>
      <c r="Y778"/>
      <c r="Z778"/>
      <c r="AA778"/>
      <c r="AB778"/>
      <c r="AC778"/>
      <c r="AD778"/>
      <c r="AE778"/>
      <c r="AF778"/>
      <c r="AG778"/>
      <c r="AH778"/>
      <c r="AI778"/>
      <c r="AJ778"/>
      <c r="AK778"/>
      <c r="AL778"/>
    </row>
    <row r="779" spans="1:38" ht="15">
      <c r="A779"/>
      <c r="B779"/>
      <c r="C779"/>
      <c r="D779"/>
      <c r="E779"/>
      <c r="F779"/>
      <c r="G779"/>
      <c r="H779"/>
      <c r="I779"/>
      <c r="J779"/>
      <c r="K779"/>
      <c r="L779"/>
      <c r="M779"/>
      <c r="N779"/>
      <c r="O779"/>
      <c r="P779"/>
      <c r="Q779"/>
      <c r="R779"/>
      <c r="S779"/>
      <c r="T779"/>
      <c r="U779"/>
      <c r="V779"/>
      <c r="W779"/>
      <c r="X779"/>
      <c r="Y779"/>
      <c r="Z779"/>
      <c r="AA779"/>
      <c r="AB779"/>
      <c r="AC779"/>
      <c r="AD779"/>
      <c r="AE779"/>
      <c r="AF779"/>
      <c r="AG779"/>
      <c r="AH779"/>
      <c r="AI779"/>
      <c r="AJ779"/>
      <c r="AK779"/>
      <c r="AL779"/>
    </row>
    <row r="780" spans="1:38" ht="15">
      <c r="A780"/>
      <c r="B780"/>
      <c r="C780"/>
      <c r="D780"/>
      <c r="E780"/>
      <c r="F780"/>
      <c r="G780"/>
      <c r="H780"/>
      <c r="I780"/>
      <c r="J780"/>
      <c r="K780"/>
      <c r="L780"/>
      <c r="M780"/>
      <c r="N780"/>
      <c r="O780"/>
      <c r="P780"/>
      <c r="Q780"/>
      <c r="R780"/>
      <c r="S780"/>
      <c r="T780"/>
      <c r="U780"/>
      <c r="V780"/>
      <c r="W780"/>
      <c r="X780"/>
      <c r="Y780"/>
      <c r="Z780"/>
      <c r="AA780"/>
      <c r="AB780"/>
      <c r="AC780"/>
      <c r="AD780"/>
      <c r="AE780"/>
      <c r="AF780"/>
      <c r="AG780"/>
      <c r="AH780"/>
      <c r="AI780"/>
      <c r="AJ780"/>
      <c r="AK780"/>
      <c r="AL780"/>
    </row>
    <row r="781" spans="1:38" ht="15">
      <c r="A781"/>
      <c r="B781"/>
      <c r="C781"/>
      <c r="D781"/>
      <c r="E781"/>
      <c r="F781"/>
      <c r="G781"/>
      <c r="H781"/>
      <c r="I781"/>
      <c r="J781"/>
      <c r="K781"/>
      <c r="L781"/>
      <c r="M781"/>
      <c r="N781"/>
      <c r="O781"/>
      <c r="P781"/>
      <c r="Q781"/>
      <c r="R781"/>
      <c r="S781"/>
      <c r="T781"/>
      <c r="U781"/>
      <c r="V781"/>
      <c r="W781"/>
      <c r="X781"/>
      <c r="Y781"/>
      <c r="Z781"/>
      <c r="AA781"/>
      <c r="AB781"/>
      <c r="AC781"/>
      <c r="AD781"/>
      <c r="AE781"/>
      <c r="AF781"/>
      <c r="AG781"/>
      <c r="AH781"/>
      <c r="AI781"/>
      <c r="AJ781"/>
      <c r="AK781"/>
      <c r="AL781"/>
    </row>
    <row r="782" spans="1:38" ht="15">
      <c r="A782"/>
      <c r="B782"/>
      <c r="C782"/>
      <c r="D782"/>
      <c r="E782"/>
      <c r="F782"/>
      <c r="G782"/>
      <c r="H782"/>
      <c r="I782"/>
      <c r="J782"/>
      <c r="K782"/>
      <c r="L782"/>
      <c r="M782"/>
      <c r="N782"/>
      <c r="O782"/>
      <c r="P782"/>
      <c r="Q782"/>
      <c r="R782"/>
      <c r="S782"/>
      <c r="T782"/>
      <c r="U782"/>
      <c r="V782"/>
      <c r="W782"/>
      <c r="X782"/>
      <c r="Y782"/>
      <c r="Z782"/>
      <c r="AA782"/>
      <c r="AB782"/>
      <c r="AC782"/>
      <c r="AD782"/>
      <c r="AE782"/>
      <c r="AF782"/>
      <c r="AG782"/>
      <c r="AH782"/>
      <c r="AI782"/>
      <c r="AJ782"/>
      <c r="AK782"/>
      <c r="AL782"/>
    </row>
    <row r="783" spans="1:38" ht="15">
      <c r="A783"/>
      <c r="B783"/>
      <c r="C783"/>
      <c r="D783"/>
      <c r="E783"/>
      <c r="F783"/>
      <c r="G783"/>
      <c r="H783"/>
      <c r="I783"/>
      <c r="J783"/>
      <c r="K783"/>
      <c r="L783"/>
      <c r="M783"/>
      <c r="N783"/>
      <c r="O783"/>
      <c r="P783"/>
      <c r="Q783"/>
      <c r="R783"/>
      <c r="S783"/>
      <c r="T783"/>
      <c r="U783"/>
      <c r="V783"/>
      <c r="W783"/>
      <c r="X783"/>
      <c r="Y783"/>
      <c r="Z783"/>
      <c r="AA783"/>
      <c r="AB783"/>
      <c r="AC783"/>
      <c r="AD783"/>
      <c r="AE783"/>
      <c r="AF783"/>
      <c r="AG783"/>
      <c r="AH783"/>
      <c r="AI783"/>
      <c r="AJ783"/>
      <c r="AK783"/>
      <c r="AL783"/>
    </row>
    <row r="784" spans="1:38" ht="15">
      <c r="A784"/>
      <c r="B784"/>
      <c r="C784"/>
      <c r="D784"/>
      <c r="E784"/>
      <c r="F784"/>
      <c r="G784"/>
      <c r="H784"/>
      <c r="I784"/>
      <c r="J784"/>
      <c r="K784"/>
      <c r="L784"/>
      <c r="M784"/>
      <c r="N784"/>
      <c r="O784"/>
      <c r="P784"/>
      <c r="Q784"/>
      <c r="R784"/>
      <c r="S784"/>
      <c r="T784"/>
      <c r="U784"/>
      <c r="V784"/>
      <c r="W784"/>
      <c r="X784"/>
      <c r="Y784"/>
      <c r="Z784"/>
      <c r="AA784"/>
      <c r="AB784"/>
      <c r="AC784"/>
      <c r="AD784"/>
      <c r="AE784"/>
      <c r="AF784"/>
      <c r="AG784"/>
      <c r="AH784"/>
      <c r="AI784"/>
      <c r="AJ784"/>
      <c r="AK784"/>
      <c r="AL784"/>
    </row>
    <row r="785" spans="1:38" ht="15">
      <c r="A785"/>
      <c r="B785"/>
      <c r="C785"/>
      <c r="D785"/>
      <c r="E785"/>
      <c r="F785"/>
      <c r="G785"/>
      <c r="H785"/>
      <c r="I785"/>
      <c r="J785"/>
      <c r="K785"/>
      <c r="L785"/>
      <c r="M785"/>
      <c r="N785"/>
      <c r="O785"/>
      <c r="P785"/>
      <c r="Q785"/>
      <c r="R785"/>
      <c r="S785"/>
      <c r="T785"/>
      <c r="U785"/>
      <c r="V785"/>
      <c r="W785"/>
      <c r="X785"/>
      <c r="Y785"/>
      <c r="Z785"/>
      <c r="AA785"/>
      <c r="AB785"/>
      <c r="AC785"/>
      <c r="AD785"/>
      <c r="AE785"/>
      <c r="AF785"/>
      <c r="AG785"/>
      <c r="AH785"/>
      <c r="AI785"/>
      <c r="AJ785"/>
      <c r="AK785"/>
      <c r="AL785"/>
    </row>
    <row r="786" spans="1:38" ht="15">
      <c r="A786"/>
      <c r="B786"/>
      <c r="C786"/>
      <c r="D786"/>
      <c r="E786"/>
      <c r="F786"/>
      <c r="G786"/>
      <c r="H786"/>
      <c r="I786"/>
      <c r="J786"/>
      <c r="K786"/>
      <c r="L786"/>
      <c r="M786"/>
      <c r="N786"/>
      <c r="O786"/>
      <c r="P786"/>
      <c r="Q786"/>
      <c r="R786"/>
      <c r="S786"/>
      <c r="T786"/>
      <c r="U786"/>
      <c r="V786"/>
      <c r="W786"/>
      <c r="X786"/>
      <c r="Y786"/>
      <c r="Z786"/>
      <c r="AA786"/>
      <c r="AB786"/>
      <c r="AC786"/>
      <c r="AD786"/>
      <c r="AE786"/>
      <c r="AF786"/>
      <c r="AG786"/>
      <c r="AH786"/>
      <c r="AI786"/>
      <c r="AJ786"/>
      <c r="AK786"/>
      <c r="AL786"/>
    </row>
    <row r="787" spans="1:38" ht="15">
      <c r="A787"/>
      <c r="B787"/>
      <c r="C787"/>
      <c r="D787"/>
      <c r="E787"/>
      <c r="F787"/>
      <c r="G787"/>
      <c r="H787"/>
      <c r="I787"/>
      <c r="J787"/>
      <c r="K787"/>
      <c r="L787"/>
      <c r="M787"/>
      <c r="N787"/>
      <c r="O787"/>
      <c r="P787"/>
      <c r="Q787"/>
      <c r="R787"/>
      <c r="S787"/>
      <c r="T787"/>
      <c r="U787"/>
      <c r="V787"/>
      <c r="W787"/>
      <c r="X787"/>
      <c r="Y787"/>
      <c r="Z787"/>
      <c r="AA787"/>
      <c r="AB787"/>
      <c r="AC787"/>
      <c r="AD787"/>
      <c r="AE787"/>
      <c r="AF787"/>
      <c r="AG787"/>
      <c r="AH787"/>
      <c r="AI787"/>
      <c r="AJ787"/>
      <c r="AK787"/>
      <c r="AL787"/>
    </row>
    <row r="788" spans="1:38" ht="15">
      <c r="A788"/>
      <c r="B788"/>
      <c r="C788"/>
      <c r="D788"/>
      <c r="E788"/>
      <c r="F788"/>
      <c r="G788"/>
      <c r="H788"/>
      <c r="I788"/>
      <c r="J788"/>
      <c r="K788"/>
      <c r="L788"/>
      <c r="M788"/>
      <c r="N788"/>
      <c r="O788"/>
      <c r="P788"/>
      <c r="Q788"/>
      <c r="R788"/>
      <c r="S788"/>
      <c r="T788"/>
      <c r="U788"/>
      <c r="V788"/>
      <c r="W788"/>
      <c r="X788"/>
      <c r="Y788"/>
      <c r="Z788"/>
      <c r="AA788"/>
      <c r="AB788"/>
      <c r="AC788"/>
      <c r="AD788"/>
      <c r="AE788"/>
      <c r="AF788"/>
      <c r="AG788"/>
      <c r="AH788"/>
      <c r="AI788"/>
      <c r="AJ788"/>
      <c r="AK788"/>
      <c r="AL788"/>
    </row>
    <row r="789" spans="1:38" ht="15">
      <c r="A789"/>
      <c r="B789"/>
      <c r="C789"/>
      <c r="D789"/>
      <c r="E789"/>
      <c r="F789"/>
      <c r="G789"/>
      <c r="H789"/>
      <c r="I789"/>
      <c r="J789"/>
      <c r="K789"/>
      <c r="L789"/>
      <c r="M789"/>
      <c r="N789"/>
      <c r="O789"/>
      <c r="P789"/>
      <c r="Q789"/>
      <c r="R789"/>
      <c r="S789"/>
      <c r="T789"/>
      <c r="U789"/>
      <c r="V789"/>
      <c r="W789"/>
      <c r="X789"/>
      <c r="Y789"/>
      <c r="Z789"/>
      <c r="AA789"/>
      <c r="AB789"/>
      <c r="AC789"/>
      <c r="AD789"/>
      <c r="AE789"/>
      <c r="AF789"/>
      <c r="AG789"/>
      <c r="AH789"/>
      <c r="AI789"/>
      <c r="AJ789"/>
      <c r="AK789"/>
      <c r="AL789"/>
    </row>
    <row r="790" spans="1:38" ht="15">
      <c r="A790"/>
      <c r="B790"/>
      <c r="C790"/>
      <c r="D790"/>
      <c r="E790"/>
      <c r="F790"/>
      <c r="G790"/>
      <c r="H790"/>
      <c r="I790"/>
      <c r="J790"/>
      <c r="K790"/>
      <c r="L790"/>
      <c r="M790"/>
      <c r="N790"/>
      <c r="O790"/>
      <c r="P790"/>
      <c r="Q790"/>
      <c r="R790"/>
      <c r="S790"/>
      <c r="T790"/>
      <c r="U790"/>
      <c r="V790"/>
      <c r="W790"/>
      <c r="X790"/>
      <c r="Y790"/>
      <c r="Z790"/>
      <c r="AA790"/>
      <c r="AB790"/>
      <c r="AC790"/>
      <c r="AD790"/>
      <c r="AE790"/>
      <c r="AF790"/>
      <c r="AG790"/>
      <c r="AH790"/>
      <c r="AI790"/>
      <c r="AJ790"/>
      <c r="AK790"/>
      <c r="AL790"/>
    </row>
    <row r="791" spans="1:38" ht="15">
      <c r="A791"/>
      <c r="B791"/>
      <c r="C791"/>
      <c r="D791"/>
      <c r="E791"/>
      <c r="F791"/>
      <c r="G791"/>
      <c r="H791"/>
      <c r="I791"/>
      <c r="J791"/>
      <c r="K791"/>
      <c r="L791"/>
      <c r="M791"/>
      <c r="N791"/>
      <c r="O791"/>
      <c r="P791"/>
      <c r="Q791"/>
      <c r="R791"/>
      <c r="S791"/>
      <c r="T791"/>
      <c r="U791"/>
      <c r="V791"/>
      <c r="W791"/>
      <c r="X791"/>
      <c r="Y791"/>
      <c r="Z791"/>
      <c r="AA791"/>
      <c r="AB791"/>
      <c r="AC791"/>
      <c r="AD791"/>
      <c r="AE791"/>
      <c r="AF791"/>
      <c r="AG791"/>
      <c r="AH791"/>
      <c r="AI791"/>
      <c r="AJ791"/>
      <c r="AK791"/>
      <c r="AL791"/>
    </row>
    <row r="792" spans="1:38" ht="15">
      <c r="A792"/>
      <c r="B792"/>
      <c r="C792"/>
      <c r="D792"/>
      <c r="E792"/>
      <c r="F792"/>
      <c r="G792"/>
      <c r="H792"/>
      <c r="I792"/>
      <c r="J792"/>
      <c r="K792"/>
      <c r="L792"/>
      <c r="M792"/>
      <c r="N792"/>
      <c r="O792"/>
      <c r="P792"/>
      <c r="Q792"/>
      <c r="R792"/>
      <c r="S792"/>
      <c r="T792"/>
      <c r="U792"/>
      <c r="V792"/>
      <c r="W792"/>
      <c r="X792"/>
      <c r="Y792"/>
      <c r="Z792"/>
      <c r="AA792"/>
      <c r="AB792"/>
      <c r="AC792"/>
      <c r="AD792"/>
      <c r="AE792"/>
      <c r="AF792"/>
      <c r="AG792"/>
      <c r="AH792"/>
      <c r="AI792"/>
      <c r="AJ792"/>
      <c r="AK792"/>
      <c r="AL792"/>
    </row>
    <row r="793" spans="1:38" ht="15">
      <c r="A793"/>
      <c r="B793"/>
      <c r="C793"/>
      <c r="D793"/>
      <c r="E793"/>
      <c r="F793"/>
      <c r="G793"/>
      <c r="H793"/>
      <c r="I793"/>
      <c r="J793"/>
      <c r="K793"/>
      <c r="L793"/>
      <c r="M793"/>
      <c r="N793"/>
      <c r="O793"/>
      <c r="P793"/>
      <c r="Q793"/>
      <c r="R793"/>
      <c r="S793"/>
      <c r="T793"/>
      <c r="U793"/>
      <c r="V793"/>
      <c r="W793"/>
      <c r="X793"/>
      <c r="Y793"/>
      <c r="Z793"/>
      <c r="AA793"/>
      <c r="AB793"/>
      <c r="AC793"/>
      <c r="AD793"/>
      <c r="AE793"/>
      <c r="AF793"/>
      <c r="AG793"/>
      <c r="AH793"/>
      <c r="AI793"/>
      <c r="AJ793"/>
      <c r="AK793"/>
      <c r="AL793"/>
    </row>
    <row r="794" spans="1:38" ht="15">
      <c r="A794"/>
      <c r="B794"/>
      <c r="C794"/>
      <c r="D794"/>
      <c r="E794"/>
      <c r="F794"/>
      <c r="G794"/>
      <c r="H794"/>
      <c r="I794"/>
      <c r="J794"/>
      <c r="K794"/>
      <c r="L794"/>
      <c r="M794"/>
      <c r="N794"/>
      <c r="O794"/>
      <c r="P794"/>
      <c r="Q794"/>
      <c r="R794"/>
      <c r="S794"/>
      <c r="T794"/>
      <c r="U794"/>
      <c r="V794"/>
      <c r="W794"/>
      <c r="X794"/>
      <c r="Y794"/>
      <c r="Z794"/>
      <c r="AA794"/>
      <c r="AB794"/>
      <c r="AC794"/>
      <c r="AD794"/>
      <c r="AE794"/>
      <c r="AF794"/>
      <c r="AG794"/>
      <c r="AH794"/>
      <c r="AI794"/>
      <c r="AJ794"/>
      <c r="AK794"/>
      <c r="AL794"/>
    </row>
    <row r="795" spans="1:38" ht="15">
      <c r="A795"/>
      <c r="B795"/>
      <c r="C795"/>
      <c r="D795"/>
      <c r="E795"/>
      <c r="F795"/>
      <c r="G795"/>
      <c r="H795"/>
      <c r="I795"/>
      <c r="J795"/>
      <c r="K795"/>
      <c r="L795"/>
      <c r="M795"/>
      <c r="N795"/>
      <c r="O795"/>
      <c r="P795"/>
      <c r="Q795"/>
      <c r="R795"/>
      <c r="S795"/>
      <c r="T795"/>
      <c r="U795"/>
      <c r="V795"/>
      <c r="W795"/>
      <c r="X795"/>
      <c r="Y795"/>
      <c r="Z795"/>
      <c r="AA795"/>
      <c r="AB795"/>
      <c r="AC795"/>
      <c r="AD795"/>
      <c r="AE795"/>
      <c r="AF795"/>
      <c r="AG795"/>
      <c r="AH795"/>
      <c r="AI795"/>
      <c r="AJ795"/>
      <c r="AK795"/>
      <c r="AL795"/>
    </row>
    <row r="796" spans="1:38" ht="15">
      <c r="A796"/>
      <c r="B796"/>
      <c r="C796"/>
      <c r="D796"/>
      <c r="E796"/>
      <c r="F796"/>
      <c r="G796"/>
      <c r="H796"/>
      <c r="I796"/>
      <c r="J796"/>
      <c r="K796"/>
      <c r="L796"/>
      <c r="M796"/>
      <c r="N796"/>
      <c r="O796"/>
      <c r="P796"/>
      <c r="Q796"/>
      <c r="R796"/>
      <c r="S796"/>
      <c r="T796"/>
      <c r="U796"/>
      <c r="V796"/>
      <c r="W796"/>
      <c r="X796"/>
      <c r="Y796"/>
      <c r="Z796"/>
      <c r="AA796"/>
      <c r="AB796"/>
      <c r="AC796"/>
      <c r="AD796"/>
      <c r="AE796"/>
      <c r="AF796"/>
      <c r="AG796"/>
      <c r="AH796"/>
      <c r="AI796"/>
      <c r="AJ796"/>
      <c r="AK796"/>
      <c r="AL796"/>
    </row>
    <row r="797" spans="1:38" ht="15">
      <c r="A797"/>
      <c r="B797"/>
      <c r="C797"/>
      <c r="D797"/>
      <c r="E797"/>
      <c r="F797"/>
      <c r="G797"/>
      <c r="H797"/>
      <c r="I797"/>
      <c r="J797"/>
      <c r="K797"/>
      <c r="L797"/>
      <c r="M797"/>
      <c r="N797"/>
      <c r="O797"/>
      <c r="P797"/>
      <c r="Q797"/>
      <c r="R797"/>
      <c r="S797"/>
      <c r="T797"/>
      <c r="U797"/>
      <c r="V797"/>
      <c r="W797"/>
      <c r="X797"/>
      <c r="Y797"/>
      <c r="Z797"/>
      <c r="AA797"/>
      <c r="AB797"/>
      <c r="AC797"/>
      <c r="AD797"/>
      <c r="AE797"/>
      <c r="AF797"/>
      <c r="AG797"/>
      <c r="AH797"/>
      <c r="AI797"/>
      <c r="AJ797"/>
      <c r="AK797"/>
      <c r="AL797"/>
    </row>
    <row r="798" spans="1:38" ht="15">
      <c r="A798"/>
      <c r="B798"/>
      <c r="C798"/>
      <c r="D798"/>
      <c r="E798"/>
      <c r="F798"/>
      <c r="G798"/>
      <c r="H798"/>
      <c r="I798"/>
      <c r="J798"/>
      <c r="K798"/>
      <c r="L798"/>
      <c r="M798"/>
      <c r="N798"/>
      <c r="O798"/>
      <c r="P798"/>
      <c r="Q798"/>
      <c r="R798"/>
      <c r="S798"/>
      <c r="T798"/>
      <c r="U798"/>
      <c r="V798"/>
      <c r="W798"/>
      <c r="X798"/>
      <c r="Y798"/>
      <c r="Z798"/>
      <c r="AA798"/>
      <c r="AB798"/>
      <c r="AC798"/>
      <c r="AD798"/>
      <c r="AE798"/>
      <c r="AF798"/>
      <c r="AG798"/>
      <c r="AH798"/>
      <c r="AI798"/>
      <c r="AJ798"/>
      <c r="AK798"/>
      <c r="AL798"/>
    </row>
    <row r="799" spans="1:38" ht="15">
      <c r="A799"/>
      <c r="B799"/>
      <c r="C799"/>
      <c r="D799"/>
      <c r="E799"/>
      <c r="F799"/>
      <c r="G799"/>
      <c r="H799"/>
      <c r="I799"/>
      <c r="J799"/>
      <c r="K799"/>
      <c r="L799"/>
      <c r="M799"/>
      <c r="N799"/>
      <c r="O799"/>
      <c r="P799"/>
      <c r="Q799"/>
      <c r="R799"/>
      <c r="S799"/>
      <c r="T799"/>
      <c r="U799"/>
      <c r="V799"/>
      <c r="W799"/>
      <c r="X799"/>
      <c r="Y799"/>
      <c r="Z799"/>
      <c r="AA799"/>
      <c r="AB799"/>
      <c r="AC799"/>
      <c r="AD799"/>
      <c r="AE799"/>
      <c r="AF799"/>
      <c r="AG799"/>
      <c r="AH799"/>
      <c r="AI799"/>
      <c r="AJ799"/>
      <c r="AK799"/>
      <c r="AL799"/>
    </row>
    <row r="800" spans="1:38" ht="15">
      <c r="A800"/>
      <c r="B800"/>
      <c r="C800"/>
      <c r="D800"/>
      <c r="E800"/>
      <c r="F800"/>
      <c r="G800"/>
      <c r="H800"/>
      <c r="I800"/>
      <c r="J800"/>
      <c r="K800"/>
      <c r="L800"/>
      <c r="M800"/>
      <c r="N800"/>
      <c r="O800"/>
      <c r="P800"/>
      <c r="Q800"/>
      <c r="R800"/>
      <c r="S800"/>
      <c r="T800"/>
      <c r="U800"/>
      <c r="V800"/>
      <c r="W800"/>
      <c r="X800"/>
      <c r="Y800"/>
      <c r="Z800"/>
      <c r="AA800"/>
      <c r="AB800"/>
      <c r="AC800"/>
      <c r="AD800"/>
      <c r="AE800"/>
      <c r="AF800"/>
      <c r="AG800"/>
      <c r="AH800"/>
      <c r="AI800"/>
      <c r="AJ800"/>
      <c r="AK800"/>
      <c r="AL800"/>
    </row>
    <row r="801" spans="1:38" ht="15">
      <c r="A801"/>
      <c r="B801"/>
      <c r="C801"/>
      <c r="D801"/>
      <c r="E801"/>
      <c r="F801"/>
      <c r="G801"/>
      <c r="H801"/>
      <c r="I801"/>
      <c r="J801"/>
      <c r="K801"/>
      <c r="L801"/>
      <c r="M801"/>
      <c r="N801"/>
      <c r="O801"/>
      <c r="P801"/>
      <c r="Q801"/>
      <c r="R801"/>
      <c r="S801"/>
      <c r="T801"/>
      <c r="U801"/>
      <c r="V801"/>
      <c r="W801"/>
      <c r="X801"/>
      <c r="Y801"/>
      <c r="Z801"/>
      <c r="AA801"/>
      <c r="AB801"/>
      <c r="AC801"/>
      <c r="AD801"/>
      <c r="AE801"/>
      <c r="AF801"/>
      <c r="AG801"/>
      <c r="AH801"/>
      <c r="AI801"/>
      <c r="AJ801"/>
      <c r="AK801"/>
      <c r="AL801"/>
    </row>
    <row r="802" spans="1:38" ht="15">
      <c r="A802"/>
      <c r="B802"/>
      <c r="C802"/>
      <c r="D802"/>
      <c r="E802"/>
      <c r="F802"/>
      <c r="G802"/>
      <c r="H802"/>
      <c r="I802"/>
      <c r="J802"/>
      <c r="K802"/>
      <c r="L802"/>
      <c r="M802"/>
      <c r="N802"/>
      <c r="O802"/>
      <c r="P802"/>
      <c r="Q802"/>
      <c r="R802"/>
      <c r="S802"/>
      <c r="T802"/>
      <c r="U802"/>
      <c r="V802"/>
      <c r="W802"/>
      <c r="X802"/>
      <c r="Y802"/>
      <c r="Z802"/>
      <c r="AA802"/>
      <c r="AB802"/>
      <c r="AC802"/>
      <c r="AD802"/>
      <c r="AE802"/>
      <c r="AF802"/>
      <c r="AG802"/>
      <c r="AH802"/>
      <c r="AI802"/>
      <c r="AJ802"/>
      <c r="AK802"/>
      <c r="AL802"/>
    </row>
    <row r="803" spans="1:38" ht="15">
      <c r="A803"/>
      <c r="B803"/>
      <c r="C803"/>
      <c r="D803"/>
      <c r="E803"/>
      <c r="F803"/>
      <c r="G803"/>
      <c r="H803"/>
      <c r="I803"/>
      <c r="J803"/>
      <c r="K803"/>
      <c r="L803"/>
      <c r="M803"/>
      <c r="N803"/>
      <c r="O803"/>
      <c r="P803"/>
      <c r="Q803"/>
      <c r="R803"/>
      <c r="S803"/>
      <c r="T803"/>
      <c r="U803"/>
      <c r="V803"/>
      <c r="W803"/>
      <c r="X803"/>
      <c r="Y803"/>
      <c r="Z803"/>
      <c r="AA803"/>
      <c r="AB803"/>
      <c r="AC803"/>
      <c r="AD803"/>
      <c r="AE803"/>
      <c r="AF803"/>
      <c r="AG803"/>
      <c r="AH803"/>
      <c r="AI803"/>
      <c r="AJ803"/>
      <c r="AK803"/>
      <c r="AL803"/>
    </row>
    <row r="804" spans="1:38" s="409" customFormat="1" ht="15">
      <c r="A804"/>
      <c r="B804"/>
      <c r="C804"/>
      <c r="D804"/>
      <c r="E804"/>
      <c r="F804"/>
      <c r="G804"/>
      <c r="H804"/>
      <c r="I804"/>
      <c r="J804"/>
      <c r="K804"/>
      <c r="L804"/>
      <c r="M804"/>
      <c r="N804"/>
      <c r="O804"/>
      <c r="P804"/>
      <c r="Q804"/>
      <c r="R804"/>
      <c r="S804"/>
      <c r="T804"/>
      <c r="U804"/>
      <c r="V804"/>
      <c r="W804"/>
      <c r="X804"/>
      <c r="Y804"/>
      <c r="Z804"/>
      <c r="AA804"/>
      <c r="AB804"/>
      <c r="AC804"/>
      <c r="AD804"/>
      <c r="AE804"/>
      <c r="AF804"/>
      <c r="AG804"/>
      <c r="AH804"/>
      <c r="AI804"/>
      <c r="AJ804"/>
      <c r="AK804"/>
      <c r="AL804"/>
    </row>
    <row r="805" spans="1:38" s="409" customFormat="1" ht="15">
      <c r="A805"/>
      <c r="B805"/>
      <c r="C805"/>
      <c r="D805"/>
      <c r="E805"/>
      <c r="F805"/>
      <c r="G805"/>
      <c r="H805"/>
      <c r="I805"/>
      <c r="J805"/>
      <c r="K805"/>
      <c r="L805"/>
      <c r="M805"/>
      <c r="N805"/>
      <c r="O805"/>
      <c r="P805"/>
      <c r="Q805"/>
      <c r="R805"/>
      <c r="S805"/>
      <c r="T805"/>
      <c r="U805"/>
      <c r="V805"/>
      <c r="W805"/>
      <c r="X805"/>
      <c r="Y805"/>
      <c r="Z805"/>
      <c r="AA805"/>
      <c r="AB805"/>
      <c r="AC805"/>
      <c r="AD805"/>
      <c r="AE805"/>
      <c r="AF805"/>
      <c r="AG805"/>
      <c r="AH805"/>
      <c r="AI805"/>
      <c r="AJ805"/>
      <c r="AK805"/>
      <c r="AL805"/>
    </row>
    <row r="806" spans="1:38" s="409" customFormat="1" ht="15">
      <c r="A806"/>
      <c r="B806"/>
      <c r="C806"/>
      <c r="D806"/>
      <c r="E806"/>
      <c r="F806"/>
      <c r="G806"/>
      <c r="H806"/>
      <c r="I806"/>
      <c r="J806"/>
      <c r="K806"/>
      <c r="L806"/>
      <c r="M806"/>
      <c r="N806"/>
      <c r="O806"/>
      <c r="P806"/>
      <c r="Q806"/>
      <c r="R806"/>
      <c r="S806"/>
      <c r="T806"/>
      <c r="U806"/>
      <c r="V806"/>
      <c r="W806"/>
      <c r="X806"/>
      <c r="Y806"/>
      <c r="Z806"/>
      <c r="AA806"/>
      <c r="AB806"/>
      <c r="AC806"/>
      <c r="AD806"/>
      <c r="AE806"/>
      <c r="AF806"/>
      <c r="AG806"/>
      <c r="AH806"/>
      <c r="AI806"/>
      <c r="AJ806"/>
      <c r="AK806"/>
      <c r="AL806"/>
    </row>
    <row r="807" spans="1:38" s="409" customFormat="1" ht="15">
      <c r="A807"/>
      <c r="B807"/>
      <c r="C807"/>
      <c r="D807"/>
      <c r="E807"/>
      <c r="F807"/>
      <c r="G807"/>
      <c r="H807"/>
      <c r="I807"/>
      <c r="J807"/>
      <c r="K807"/>
      <c r="L807"/>
      <c r="M807"/>
      <c r="N807"/>
      <c r="O807"/>
      <c r="P807"/>
      <c r="Q807"/>
      <c r="R807"/>
      <c r="S807"/>
      <c r="T807"/>
      <c r="U807"/>
      <c r="V807"/>
      <c r="W807"/>
      <c r="X807"/>
      <c r="Y807"/>
      <c r="Z807"/>
      <c r="AA807"/>
      <c r="AB807"/>
      <c r="AC807"/>
      <c r="AD807"/>
      <c r="AE807"/>
      <c r="AF807"/>
      <c r="AG807"/>
      <c r="AH807"/>
      <c r="AI807"/>
      <c r="AJ807"/>
      <c r="AK807"/>
      <c r="AL807"/>
    </row>
    <row r="808" spans="1:38" s="409" customFormat="1" ht="15">
      <c r="A808"/>
      <c r="B808"/>
      <c r="C808"/>
      <c r="D808"/>
      <c r="E808"/>
      <c r="F808"/>
      <c r="G808"/>
      <c r="H808"/>
      <c r="I808"/>
      <c r="J808"/>
      <c r="K808"/>
      <c r="L808"/>
      <c r="M808"/>
      <c r="N808"/>
      <c r="O808"/>
      <c r="P808"/>
      <c r="Q808"/>
      <c r="R808"/>
      <c r="S808"/>
      <c r="T808"/>
      <c r="U808"/>
      <c r="V808"/>
      <c r="W808"/>
      <c r="X808"/>
      <c r="Y808"/>
      <c r="Z808"/>
      <c r="AA808"/>
      <c r="AB808"/>
      <c r="AC808"/>
      <c r="AD808"/>
      <c r="AE808"/>
      <c r="AF808"/>
      <c r="AG808"/>
      <c r="AH808"/>
      <c r="AI808"/>
      <c r="AJ808"/>
      <c r="AK808"/>
      <c r="AL808"/>
    </row>
    <row r="809" spans="1:38" s="409" customFormat="1" ht="15">
      <c r="A809"/>
      <c r="B809"/>
      <c r="C809"/>
      <c r="D809"/>
      <c r="E809"/>
      <c r="F809"/>
      <c r="G809"/>
      <c r="H809"/>
      <c r="I809"/>
      <c r="J809"/>
      <c r="K809"/>
      <c r="L809"/>
      <c r="M809"/>
      <c r="N809"/>
      <c r="O809"/>
      <c r="P809"/>
      <c r="Q809"/>
      <c r="R809"/>
      <c r="S809"/>
      <c r="T809"/>
      <c r="U809"/>
      <c r="V809"/>
      <c r="W809"/>
      <c r="X809"/>
      <c r="Y809"/>
      <c r="Z809"/>
      <c r="AA809"/>
      <c r="AB809"/>
      <c r="AC809"/>
      <c r="AD809"/>
      <c r="AE809"/>
      <c r="AF809"/>
      <c r="AG809"/>
      <c r="AH809"/>
      <c r="AI809"/>
      <c r="AJ809"/>
      <c r="AK809"/>
      <c r="AL809"/>
    </row>
    <row r="810" spans="1:38" s="409" customFormat="1" ht="15">
      <c r="A810"/>
      <c r="B810"/>
      <c r="C810"/>
      <c r="D810"/>
      <c r="E810"/>
      <c r="F810"/>
      <c r="G810"/>
      <c r="H810"/>
      <c r="I810"/>
      <c r="J810"/>
      <c r="K810"/>
      <c r="L810"/>
      <c r="M810"/>
      <c r="N810"/>
      <c r="O810"/>
      <c r="P810"/>
      <c r="Q810"/>
      <c r="R810"/>
      <c r="S810"/>
      <c r="T810"/>
      <c r="U810"/>
      <c r="V810"/>
      <c r="W810"/>
      <c r="X810"/>
      <c r="Y810"/>
      <c r="Z810"/>
      <c r="AA810"/>
      <c r="AB810"/>
      <c r="AC810"/>
      <c r="AD810"/>
      <c r="AE810"/>
      <c r="AF810"/>
      <c r="AG810"/>
      <c r="AH810"/>
      <c r="AI810"/>
      <c r="AJ810"/>
      <c r="AK810"/>
      <c r="AL810"/>
    </row>
    <row r="811" spans="1:38" s="409" customFormat="1" ht="15">
      <c r="A811"/>
      <c r="B811"/>
      <c r="C811"/>
      <c r="D811"/>
      <c r="E811"/>
      <c r="F811"/>
      <c r="G811"/>
      <c r="H811"/>
      <c r="I811"/>
      <c r="J811"/>
      <c r="K811"/>
      <c r="L811"/>
      <c r="M811"/>
      <c r="N811"/>
      <c r="O811"/>
      <c r="P811"/>
      <c r="Q811"/>
      <c r="R811"/>
      <c r="S811"/>
      <c r="T811"/>
      <c r="U811"/>
      <c r="V811"/>
      <c r="W811"/>
      <c r="X811"/>
      <c r="Y811"/>
      <c r="Z811"/>
      <c r="AA811"/>
      <c r="AB811"/>
      <c r="AC811"/>
      <c r="AD811"/>
      <c r="AE811"/>
      <c r="AF811"/>
      <c r="AG811"/>
      <c r="AH811"/>
      <c r="AI811"/>
      <c r="AJ811"/>
      <c r="AK811"/>
      <c r="AL811"/>
    </row>
    <row r="812" spans="1:38" s="409" customFormat="1" ht="15">
      <c r="A812"/>
      <c r="B812"/>
      <c r="C812"/>
      <c r="D812"/>
      <c r="E812"/>
      <c r="F812"/>
      <c r="G812"/>
      <c r="H812"/>
      <c r="I812"/>
      <c r="J812"/>
      <c r="K812"/>
      <c r="L812"/>
      <c r="M812"/>
      <c r="N812"/>
      <c r="O812"/>
      <c r="P812"/>
      <c r="Q812"/>
      <c r="R812"/>
      <c r="S812"/>
      <c r="T812"/>
      <c r="U812"/>
      <c r="V812"/>
      <c r="W812"/>
      <c r="X812"/>
      <c r="Y812"/>
      <c r="Z812"/>
      <c r="AA812"/>
      <c r="AB812"/>
      <c r="AC812"/>
      <c r="AD812"/>
      <c r="AE812"/>
      <c r="AF812"/>
      <c r="AG812"/>
      <c r="AH812"/>
      <c r="AI812"/>
      <c r="AJ812"/>
      <c r="AK812"/>
      <c r="AL812"/>
    </row>
    <row r="813" spans="1:38" s="409" customFormat="1" ht="15">
      <c r="A813"/>
      <c r="B813"/>
      <c r="C813"/>
      <c r="D813"/>
      <c r="E813"/>
      <c r="F813"/>
      <c r="G813"/>
      <c r="H813"/>
      <c r="I813"/>
      <c r="J813"/>
      <c r="K813"/>
      <c r="L813"/>
      <c r="M813"/>
      <c r="N813"/>
      <c r="O813"/>
      <c r="P813"/>
      <c r="Q813"/>
      <c r="R813"/>
      <c r="S813"/>
      <c r="T813"/>
      <c r="U813"/>
      <c r="V813"/>
      <c r="W813"/>
      <c r="X813"/>
      <c r="Y813"/>
      <c r="Z813"/>
      <c r="AA813"/>
      <c r="AB813"/>
      <c r="AC813"/>
      <c r="AD813"/>
      <c r="AE813"/>
      <c r="AF813"/>
      <c r="AG813"/>
      <c r="AH813"/>
      <c r="AI813"/>
      <c r="AJ813"/>
      <c r="AK813"/>
      <c r="AL813"/>
    </row>
    <row r="814" spans="1:38" s="409" customFormat="1" ht="15">
      <c r="A814"/>
      <c r="B814"/>
      <c r="C814"/>
      <c r="D814"/>
      <c r="E814"/>
      <c r="F814"/>
      <c r="G814"/>
      <c r="H814"/>
      <c r="I814"/>
      <c r="J814"/>
      <c r="K814"/>
      <c r="L814"/>
      <c r="M814"/>
      <c r="N814"/>
      <c r="O814"/>
      <c r="P814"/>
      <c r="Q814"/>
      <c r="R814"/>
      <c r="S814"/>
      <c r="T814"/>
      <c r="U814"/>
      <c r="V814"/>
      <c r="W814"/>
      <c r="X814"/>
      <c r="Y814"/>
      <c r="Z814"/>
      <c r="AA814"/>
      <c r="AB814"/>
      <c r="AC814"/>
      <c r="AD814"/>
      <c r="AE814"/>
      <c r="AF814"/>
      <c r="AG814"/>
      <c r="AH814"/>
      <c r="AI814"/>
      <c r="AJ814"/>
      <c r="AK814"/>
      <c r="AL814"/>
    </row>
    <row r="815" spans="1:38" s="409" customFormat="1" ht="15">
      <c r="A815"/>
      <c r="B815"/>
      <c r="C815"/>
      <c r="D815"/>
      <c r="E815"/>
      <c r="F815"/>
      <c r="G815"/>
      <c r="H815"/>
      <c r="I815"/>
      <c r="J815"/>
      <c r="K815"/>
      <c r="L815"/>
      <c r="M815"/>
      <c r="N815"/>
      <c r="O815"/>
      <c r="P815"/>
      <c r="Q815"/>
      <c r="R815"/>
      <c r="S815"/>
      <c r="T815"/>
      <c r="U815"/>
      <c r="V815"/>
      <c r="W815"/>
      <c r="X815"/>
      <c r="Y815"/>
      <c r="Z815"/>
      <c r="AA815"/>
      <c r="AB815"/>
      <c r="AC815"/>
      <c r="AD815"/>
      <c r="AE815"/>
      <c r="AF815"/>
      <c r="AG815"/>
      <c r="AH815"/>
      <c r="AI815"/>
      <c r="AJ815"/>
      <c r="AK815"/>
      <c r="AL815"/>
    </row>
    <row r="816" spans="1:38" s="409" customFormat="1" ht="15">
      <c r="A816"/>
      <c r="B816"/>
      <c r="C816"/>
      <c r="D816"/>
      <c r="E816"/>
      <c r="F816"/>
      <c r="G816"/>
      <c r="H816"/>
      <c r="I816"/>
      <c r="J816"/>
      <c r="K816"/>
      <c r="L816"/>
      <c r="M816"/>
      <c r="N816"/>
      <c r="O816"/>
      <c r="P816"/>
      <c r="Q816"/>
      <c r="R816"/>
      <c r="S816"/>
      <c r="T816"/>
      <c r="U816"/>
      <c r="V816"/>
      <c r="W816"/>
      <c r="X816"/>
      <c r="Y816"/>
      <c r="Z816"/>
      <c r="AA816"/>
      <c r="AB816"/>
      <c r="AC816"/>
      <c r="AD816"/>
      <c r="AE816"/>
      <c r="AF816"/>
      <c r="AG816"/>
      <c r="AH816"/>
      <c r="AI816"/>
      <c r="AJ816"/>
      <c r="AK816"/>
      <c r="AL816"/>
    </row>
    <row r="817" spans="1:38" s="409" customFormat="1" ht="15">
      <c r="A817"/>
      <c r="B817"/>
      <c r="C817"/>
      <c r="D817"/>
      <c r="E817"/>
      <c r="F817"/>
      <c r="G817"/>
      <c r="H817"/>
      <c r="I817"/>
      <c r="J817"/>
      <c r="K817"/>
      <c r="L817"/>
      <c r="M817"/>
      <c r="N817"/>
      <c r="O817"/>
      <c r="P817"/>
      <c r="Q817"/>
      <c r="R817"/>
      <c r="S817"/>
      <c r="T817"/>
      <c r="U817"/>
      <c r="V817"/>
      <c r="W817"/>
      <c r="X817"/>
      <c r="Y817"/>
      <c r="Z817"/>
      <c r="AA817"/>
      <c r="AB817"/>
      <c r="AC817"/>
      <c r="AD817"/>
      <c r="AE817"/>
      <c r="AF817"/>
      <c r="AG817"/>
      <c r="AH817"/>
      <c r="AI817"/>
      <c r="AJ817"/>
      <c r="AK817"/>
      <c r="AL817"/>
    </row>
    <row r="818" spans="1:38" s="409" customFormat="1" ht="15">
      <c r="A818"/>
      <c r="B818"/>
      <c r="C818"/>
      <c r="D818"/>
      <c r="E818"/>
      <c r="F818"/>
      <c r="G818"/>
      <c r="H818"/>
      <c r="I818"/>
      <c r="J818"/>
      <c r="K818"/>
      <c r="L818"/>
      <c r="M818"/>
      <c r="N818"/>
      <c r="O818"/>
      <c r="P818"/>
      <c r="Q818"/>
      <c r="R818"/>
      <c r="S818"/>
      <c r="T818"/>
      <c r="U818"/>
      <c r="V818"/>
      <c r="W818"/>
      <c r="X818"/>
      <c r="Y818"/>
      <c r="Z818"/>
      <c r="AA818"/>
      <c r="AB818"/>
      <c r="AC818"/>
      <c r="AD818"/>
      <c r="AE818"/>
      <c r="AF818"/>
      <c r="AG818"/>
      <c r="AH818"/>
      <c r="AI818"/>
      <c r="AJ818"/>
      <c r="AK818"/>
      <c r="AL818"/>
    </row>
    <row r="819" spans="1:38" s="409" customFormat="1" ht="15">
      <c r="A819"/>
      <c r="B819"/>
      <c r="C819"/>
      <c r="D819"/>
      <c r="E819"/>
      <c r="F819"/>
      <c r="G819"/>
      <c r="H819"/>
      <c r="I819"/>
      <c r="J819"/>
      <c r="K819"/>
      <c r="L819"/>
      <c r="M819"/>
      <c r="N819"/>
      <c r="O819"/>
      <c r="P819"/>
      <c r="Q819"/>
      <c r="R819"/>
      <c r="S819"/>
      <c r="T819"/>
      <c r="U819"/>
      <c r="V819"/>
      <c r="W819"/>
      <c r="X819"/>
      <c r="Y819"/>
      <c r="Z819"/>
      <c r="AA819"/>
      <c r="AB819"/>
      <c r="AC819"/>
      <c r="AD819"/>
      <c r="AE819"/>
      <c r="AF819"/>
      <c r="AG819"/>
      <c r="AH819"/>
      <c r="AI819"/>
      <c r="AJ819"/>
      <c r="AK819"/>
      <c r="AL819"/>
    </row>
    <row r="820" spans="1:38" s="409" customFormat="1" ht="15">
      <c r="A820"/>
      <c r="B820"/>
      <c r="C820"/>
      <c r="D820"/>
      <c r="E820"/>
      <c r="F820"/>
      <c r="G820"/>
      <c r="H820"/>
      <c r="I820"/>
      <c r="J820"/>
      <c r="K820"/>
      <c r="L820"/>
      <c r="M820"/>
      <c r="N820"/>
      <c r="O820"/>
      <c r="P820"/>
      <c r="Q820"/>
      <c r="R820"/>
      <c r="S820"/>
      <c r="T820"/>
      <c r="U820"/>
      <c r="V820"/>
      <c r="W820"/>
      <c r="X820"/>
      <c r="Y820"/>
      <c r="Z820"/>
      <c r="AA820"/>
      <c r="AB820"/>
      <c r="AC820"/>
      <c r="AD820"/>
      <c r="AE820"/>
      <c r="AF820"/>
      <c r="AG820"/>
      <c r="AH820"/>
      <c r="AI820"/>
      <c r="AJ820"/>
      <c r="AK820"/>
      <c r="AL820"/>
    </row>
    <row r="821" spans="1:38" s="409" customFormat="1" ht="15">
      <c r="A821"/>
      <c r="B821"/>
      <c r="C821"/>
      <c r="D821"/>
      <c r="E821"/>
      <c r="F821"/>
      <c r="G821"/>
      <c r="H821"/>
      <c r="I821"/>
      <c r="J821"/>
      <c r="K821"/>
      <c r="L821"/>
      <c r="M821"/>
      <c r="N821"/>
      <c r="O821"/>
      <c r="P821"/>
      <c r="Q821"/>
      <c r="R821"/>
      <c r="S821"/>
      <c r="T821"/>
      <c r="U821"/>
      <c r="V821"/>
      <c r="W821"/>
      <c r="X821"/>
      <c r="Y821"/>
      <c r="Z821"/>
      <c r="AA821"/>
      <c r="AB821"/>
      <c r="AC821"/>
      <c r="AD821"/>
      <c r="AE821"/>
      <c r="AF821"/>
      <c r="AG821"/>
      <c r="AH821"/>
      <c r="AI821"/>
      <c r="AJ821"/>
      <c r="AK821"/>
      <c r="AL821"/>
    </row>
    <row r="822" spans="1:38" s="409" customFormat="1" ht="15">
      <c r="A822"/>
      <c r="B822"/>
      <c r="C822"/>
      <c r="D822"/>
      <c r="E822"/>
      <c r="F822"/>
      <c r="G822"/>
      <c r="H822"/>
      <c r="I822"/>
      <c r="J822"/>
      <c r="K822"/>
      <c r="L822"/>
      <c r="M822"/>
      <c r="N822"/>
      <c r="O822"/>
      <c r="P822"/>
      <c r="Q822"/>
      <c r="R822"/>
      <c r="S822"/>
      <c r="T822"/>
      <c r="U822"/>
      <c r="V822"/>
      <c r="W822"/>
      <c r="X822"/>
      <c r="Y822"/>
      <c r="Z822"/>
      <c r="AA822"/>
      <c r="AB822"/>
      <c r="AC822"/>
      <c r="AD822"/>
      <c r="AE822"/>
      <c r="AF822"/>
      <c r="AG822"/>
      <c r="AH822"/>
      <c r="AI822"/>
      <c r="AJ822"/>
      <c r="AK822"/>
      <c r="AL822"/>
    </row>
    <row r="823" spans="1:38" s="409" customFormat="1" ht="15">
      <c r="A823"/>
      <c r="B823"/>
      <c r="C823"/>
      <c r="D823"/>
      <c r="E823"/>
      <c r="F823"/>
      <c r="G823"/>
      <c r="H823"/>
      <c r="I823"/>
      <c r="J823"/>
      <c r="K823"/>
      <c r="L823"/>
      <c r="M823"/>
      <c r="N823"/>
      <c r="O823"/>
      <c r="P823"/>
      <c r="Q823"/>
      <c r="R823"/>
      <c r="S823"/>
      <c r="T823"/>
      <c r="U823"/>
      <c r="V823"/>
      <c r="W823"/>
      <c r="X823"/>
      <c r="Y823"/>
      <c r="Z823"/>
      <c r="AA823"/>
      <c r="AB823"/>
      <c r="AC823"/>
      <c r="AD823"/>
      <c r="AE823"/>
      <c r="AF823"/>
      <c r="AG823"/>
      <c r="AH823"/>
      <c r="AI823"/>
      <c r="AJ823"/>
      <c r="AK823"/>
      <c r="AL823"/>
    </row>
    <row r="824" spans="1:38" ht="15">
      <c r="A824"/>
      <c r="B824"/>
      <c r="C824"/>
      <c r="D824"/>
      <c r="E824"/>
      <c r="F824"/>
      <c r="G824"/>
      <c r="H824"/>
      <c r="I824"/>
      <c r="J824"/>
      <c r="K824"/>
      <c r="L824"/>
      <c r="M824"/>
      <c r="N824"/>
      <c r="O824"/>
      <c r="P824"/>
      <c r="Q824"/>
      <c r="R824"/>
      <c r="S824"/>
      <c r="T824"/>
      <c r="U824"/>
      <c r="V824"/>
      <c r="W824"/>
      <c r="X824"/>
      <c r="Y824"/>
      <c r="Z824"/>
      <c r="AA824"/>
      <c r="AB824"/>
      <c r="AC824"/>
      <c r="AD824"/>
      <c r="AE824"/>
      <c r="AF824"/>
      <c r="AG824"/>
      <c r="AH824"/>
      <c r="AI824"/>
      <c r="AJ824"/>
      <c r="AK824"/>
      <c r="AL824"/>
    </row>
    <row r="825" spans="1:38" ht="15">
      <c r="A825"/>
      <c r="B825"/>
      <c r="C825"/>
      <c r="D825"/>
      <c r="E825"/>
      <c r="F825"/>
      <c r="G825"/>
      <c r="H825"/>
      <c r="I825"/>
      <c r="J825"/>
      <c r="K825"/>
      <c r="L825"/>
      <c r="M825"/>
      <c r="N825"/>
      <c r="O825"/>
      <c r="P825"/>
      <c r="Q825"/>
      <c r="R825"/>
      <c r="S825"/>
      <c r="T825"/>
      <c r="U825"/>
      <c r="V825"/>
      <c r="W825"/>
      <c r="X825"/>
      <c r="Y825"/>
      <c r="Z825"/>
      <c r="AA825"/>
      <c r="AB825"/>
      <c r="AC825"/>
      <c r="AD825"/>
      <c r="AE825"/>
      <c r="AF825"/>
      <c r="AG825"/>
      <c r="AH825"/>
      <c r="AI825"/>
      <c r="AJ825"/>
      <c r="AK825"/>
      <c r="AL825"/>
    </row>
    <row r="826" spans="1:38" ht="15">
      <c r="A826"/>
      <c r="B826"/>
      <c r="C826"/>
      <c r="D826"/>
      <c r="E826"/>
      <c r="F826"/>
      <c r="G826"/>
      <c r="H826"/>
      <c r="I826"/>
      <c r="J826"/>
      <c r="K826"/>
      <c r="L826"/>
      <c r="M826"/>
      <c r="N826"/>
      <c r="O826"/>
      <c r="P826"/>
      <c r="Q826"/>
      <c r="R826"/>
      <c r="S826"/>
      <c r="T826"/>
      <c r="U826"/>
      <c r="V826"/>
      <c r="W826"/>
      <c r="X826"/>
      <c r="Y826"/>
      <c r="Z826"/>
      <c r="AA826"/>
      <c r="AB826"/>
      <c r="AC826"/>
      <c r="AD826"/>
      <c r="AE826"/>
      <c r="AF826"/>
      <c r="AG826"/>
      <c r="AH826"/>
      <c r="AI826"/>
      <c r="AJ826"/>
      <c r="AK826"/>
      <c r="AL826"/>
    </row>
    <row r="827" spans="1:38" ht="15">
      <c r="A827"/>
      <c r="B827"/>
      <c r="C827"/>
      <c r="D827"/>
      <c r="E827"/>
      <c r="F827"/>
      <c r="G827"/>
      <c r="H827"/>
      <c r="I827"/>
      <c r="J827"/>
      <c r="K827"/>
      <c r="L827"/>
      <c r="M827"/>
      <c r="N827"/>
      <c r="O827"/>
      <c r="P827"/>
      <c r="Q827"/>
      <c r="R827"/>
      <c r="S827"/>
      <c r="T827"/>
      <c r="U827"/>
      <c r="V827"/>
      <c r="W827"/>
      <c r="X827"/>
      <c r="Y827"/>
      <c r="Z827"/>
      <c r="AA827"/>
      <c r="AB827"/>
      <c r="AC827"/>
      <c r="AD827"/>
      <c r="AE827"/>
      <c r="AF827"/>
      <c r="AG827"/>
      <c r="AH827"/>
      <c r="AI827"/>
      <c r="AJ827"/>
      <c r="AK827"/>
      <c r="AL827"/>
    </row>
    <row r="828" spans="1:38" ht="15">
      <c r="A828"/>
      <c r="B828"/>
      <c r="C828"/>
      <c r="D828"/>
      <c r="E828"/>
      <c r="F828"/>
      <c r="G828"/>
      <c r="H828"/>
      <c r="I828"/>
      <c r="J828"/>
      <c r="K828"/>
      <c r="L828"/>
      <c r="M828"/>
      <c r="N828"/>
      <c r="O828"/>
      <c r="P828"/>
      <c r="Q828"/>
      <c r="R828"/>
      <c r="S828"/>
      <c r="T828"/>
      <c r="U828"/>
      <c r="V828"/>
      <c r="W828"/>
      <c r="X828"/>
      <c r="Y828"/>
      <c r="Z828"/>
      <c r="AA828"/>
      <c r="AB828"/>
      <c r="AC828"/>
      <c r="AD828"/>
      <c r="AE828"/>
      <c r="AF828"/>
      <c r="AG828"/>
      <c r="AH828"/>
      <c r="AI828"/>
      <c r="AJ828"/>
      <c r="AK828"/>
      <c r="AL828"/>
    </row>
    <row r="829" spans="1:38" ht="15">
      <c r="A829"/>
      <c r="B829"/>
      <c r="C829"/>
      <c r="D829"/>
      <c r="E829"/>
      <c r="F829"/>
      <c r="G829"/>
      <c r="H829"/>
      <c r="I829"/>
      <c r="J829"/>
      <c r="K829"/>
      <c r="L829"/>
      <c r="M829"/>
      <c r="N829"/>
      <c r="O829"/>
      <c r="P829"/>
      <c r="Q829"/>
      <c r="R829"/>
      <c r="S829"/>
      <c r="T829"/>
      <c r="U829"/>
      <c r="V829"/>
      <c r="W829"/>
      <c r="X829"/>
      <c r="Y829"/>
      <c r="Z829"/>
      <c r="AA829"/>
      <c r="AB829"/>
      <c r="AC829"/>
      <c r="AD829"/>
      <c r="AE829"/>
      <c r="AF829"/>
      <c r="AG829"/>
      <c r="AH829"/>
      <c r="AI829"/>
      <c r="AJ829"/>
      <c r="AK829"/>
      <c r="AL829"/>
    </row>
    <row r="830" spans="1:38" ht="15">
      <c r="A830"/>
      <c r="B830"/>
      <c r="C830"/>
      <c r="D830"/>
      <c r="E830"/>
      <c r="F830"/>
      <c r="G830"/>
      <c r="H830"/>
      <c r="I830"/>
      <c r="J830"/>
      <c r="K830"/>
      <c r="L830"/>
      <c r="M830"/>
      <c r="N830"/>
      <c r="O830"/>
      <c r="P830"/>
      <c r="Q830"/>
      <c r="R830"/>
      <c r="S830"/>
      <c r="T830"/>
      <c r="U830"/>
      <c r="V830"/>
      <c r="W830"/>
      <c r="X830"/>
      <c r="Y830"/>
      <c r="Z830"/>
      <c r="AA830"/>
      <c r="AB830"/>
      <c r="AC830"/>
      <c r="AD830"/>
      <c r="AE830"/>
      <c r="AF830"/>
      <c r="AG830"/>
      <c r="AH830"/>
      <c r="AI830"/>
      <c r="AJ830"/>
      <c r="AK830"/>
      <c r="AL830"/>
    </row>
    <row r="831" spans="1:38" ht="15">
      <c r="A831"/>
      <c r="B831"/>
      <c r="C831"/>
      <c r="D831"/>
      <c r="E831"/>
      <c r="F831"/>
      <c r="G831"/>
      <c r="H831"/>
      <c r="I831"/>
      <c r="J831"/>
      <c r="K831"/>
      <c r="L831"/>
      <c r="M831"/>
      <c r="N831"/>
      <c r="O831"/>
      <c r="P831"/>
      <c r="Q831"/>
      <c r="R831"/>
      <c r="S831"/>
      <c r="T831"/>
      <c r="U831"/>
      <c r="V831"/>
      <c r="W831"/>
      <c r="X831"/>
      <c r="Y831"/>
      <c r="Z831"/>
      <c r="AA831"/>
      <c r="AB831"/>
      <c r="AC831"/>
      <c r="AD831"/>
      <c r="AE831"/>
      <c r="AF831"/>
      <c r="AG831"/>
      <c r="AH831"/>
      <c r="AI831"/>
      <c r="AJ831"/>
      <c r="AK831"/>
      <c r="AL831"/>
    </row>
    <row r="832" spans="1:38" ht="15">
      <c r="A832"/>
      <c r="B832"/>
      <c r="C832"/>
      <c r="D832"/>
      <c r="E832"/>
      <c r="F832"/>
      <c r="G832"/>
      <c r="H832"/>
      <c r="I832"/>
      <c r="J832"/>
      <c r="K832"/>
      <c r="L832"/>
      <c r="M832"/>
      <c r="N832"/>
      <c r="O832"/>
      <c r="P832"/>
      <c r="Q832"/>
      <c r="R832"/>
      <c r="S832"/>
      <c r="T832"/>
      <c r="U832"/>
      <c r="V832"/>
      <c r="W832"/>
      <c r="X832"/>
      <c r="Y832"/>
      <c r="Z832"/>
      <c r="AA832"/>
      <c r="AB832"/>
      <c r="AC832"/>
      <c r="AD832"/>
      <c r="AE832"/>
      <c r="AF832"/>
      <c r="AG832"/>
      <c r="AH832"/>
      <c r="AI832"/>
      <c r="AJ832"/>
      <c r="AK832"/>
      <c r="AL832"/>
    </row>
    <row r="833" spans="1:38" ht="15">
      <c r="A833"/>
      <c r="B833"/>
      <c r="C833"/>
      <c r="D833"/>
      <c r="E833"/>
      <c r="F833"/>
      <c r="G833"/>
      <c r="H833"/>
      <c r="I833"/>
      <c r="J833"/>
      <c r="K833"/>
      <c r="L833"/>
      <c r="M833"/>
      <c r="N833"/>
      <c r="O833"/>
      <c r="P833"/>
      <c r="Q833"/>
      <c r="R833"/>
      <c r="S833"/>
      <c r="T833"/>
      <c r="U833"/>
      <c r="V833"/>
      <c r="W833"/>
      <c r="X833"/>
      <c r="Y833"/>
      <c r="Z833"/>
      <c r="AA833"/>
      <c r="AB833"/>
      <c r="AC833"/>
      <c r="AD833"/>
      <c r="AE833"/>
      <c r="AF833"/>
      <c r="AG833"/>
      <c r="AH833"/>
      <c r="AI833"/>
      <c r="AJ833"/>
      <c r="AK833"/>
      <c r="AL833"/>
    </row>
    <row r="834" spans="1:38" ht="15">
      <c r="A834"/>
      <c r="B834"/>
      <c r="C834"/>
      <c r="D834"/>
      <c r="E834"/>
      <c r="F834"/>
      <c r="G834"/>
      <c r="H834"/>
      <c r="I834"/>
      <c r="J834"/>
      <c r="K834"/>
      <c r="L834"/>
      <c r="M834"/>
      <c r="N834"/>
      <c r="O834"/>
      <c r="P834"/>
      <c r="Q834"/>
      <c r="R834"/>
      <c r="S834"/>
      <c r="T834"/>
      <c r="U834"/>
      <c r="V834"/>
      <c r="W834"/>
      <c r="X834"/>
      <c r="Y834"/>
      <c r="Z834"/>
      <c r="AA834"/>
      <c r="AB834"/>
      <c r="AC834"/>
      <c r="AD834"/>
      <c r="AE834"/>
      <c r="AF834"/>
      <c r="AG834"/>
      <c r="AH834"/>
      <c r="AI834"/>
      <c r="AJ834"/>
      <c r="AK834"/>
      <c r="AL834"/>
    </row>
    <row r="835" spans="1:38" ht="15">
      <c r="A835"/>
      <c r="B835"/>
      <c r="C835"/>
      <c r="D835"/>
      <c r="E835"/>
      <c r="F835"/>
      <c r="G835"/>
      <c r="H835"/>
      <c r="I835"/>
      <c r="J835"/>
      <c r="K835"/>
      <c r="L835"/>
      <c r="M835"/>
      <c r="N835"/>
      <c r="O835"/>
      <c r="P835"/>
      <c r="Q835"/>
      <c r="R835"/>
      <c r="S835"/>
      <c r="T835"/>
      <c r="U835"/>
      <c r="V835"/>
      <c r="W835"/>
      <c r="X835"/>
      <c r="Y835"/>
      <c r="Z835"/>
      <c r="AA835"/>
      <c r="AB835"/>
      <c r="AC835"/>
      <c r="AD835"/>
      <c r="AE835"/>
      <c r="AF835"/>
      <c r="AG835"/>
      <c r="AH835"/>
      <c r="AI835"/>
      <c r="AJ835"/>
      <c r="AK835"/>
      <c r="AL835"/>
    </row>
    <row r="836" spans="1:38" ht="15">
      <c r="A836"/>
      <c r="B836"/>
      <c r="C836"/>
      <c r="D836"/>
      <c r="E836"/>
      <c r="F836"/>
      <c r="G836"/>
      <c r="H836"/>
      <c r="I836"/>
      <c r="J836"/>
      <c r="K836"/>
      <c r="L836"/>
      <c r="M836"/>
      <c r="N836"/>
      <c r="O836"/>
      <c r="P836"/>
      <c r="Q836"/>
      <c r="R836"/>
      <c r="S836"/>
      <c r="T836"/>
      <c r="U836"/>
      <c r="V836"/>
      <c r="W836"/>
      <c r="X836"/>
      <c r="Y836"/>
      <c r="Z836"/>
      <c r="AA836"/>
      <c r="AB836"/>
      <c r="AC836"/>
      <c r="AD836"/>
      <c r="AE836"/>
      <c r="AF836"/>
      <c r="AG836"/>
      <c r="AH836"/>
      <c r="AI836"/>
      <c r="AJ836"/>
      <c r="AK836"/>
      <c r="AL836"/>
    </row>
    <row r="837" spans="1:38" ht="15">
      <c r="A837"/>
      <c r="B837"/>
      <c r="C837"/>
      <c r="D837"/>
      <c r="E837"/>
      <c r="F837"/>
      <c r="G837"/>
      <c r="H837"/>
      <c r="I837"/>
      <c r="J837"/>
      <c r="K837"/>
      <c r="L837"/>
      <c r="M837"/>
      <c r="N837"/>
      <c r="O837"/>
      <c r="P837"/>
      <c r="Q837"/>
      <c r="R837"/>
      <c r="S837"/>
      <c r="T837"/>
      <c r="U837"/>
      <c r="V837"/>
      <c r="W837"/>
      <c r="X837"/>
      <c r="Y837"/>
      <c r="Z837"/>
      <c r="AA837"/>
      <c r="AB837"/>
      <c r="AC837"/>
      <c r="AD837"/>
      <c r="AE837"/>
      <c r="AF837"/>
      <c r="AG837"/>
      <c r="AH837"/>
      <c r="AI837"/>
      <c r="AJ837"/>
      <c r="AK837"/>
      <c r="AL837"/>
    </row>
    <row r="838" spans="1:38" ht="15">
      <c r="A838"/>
      <c r="B838"/>
      <c r="C838"/>
      <c r="D838"/>
      <c r="E838"/>
      <c r="F838"/>
      <c r="G838"/>
      <c r="H838"/>
      <c r="I838"/>
      <c r="J838"/>
      <c r="K838"/>
      <c r="L838"/>
      <c r="M838"/>
      <c r="N838"/>
      <c r="O838"/>
      <c r="P838"/>
      <c r="Q838"/>
      <c r="R838"/>
      <c r="S838"/>
      <c r="T838"/>
      <c r="U838"/>
      <c r="V838"/>
      <c r="W838"/>
      <c r="X838"/>
      <c r="Y838"/>
      <c r="Z838"/>
      <c r="AA838"/>
      <c r="AB838"/>
      <c r="AC838"/>
      <c r="AD838"/>
      <c r="AE838"/>
      <c r="AF838"/>
      <c r="AG838"/>
      <c r="AH838"/>
      <c r="AI838"/>
      <c r="AJ838"/>
      <c r="AK838"/>
      <c r="AL838"/>
    </row>
    <row r="839" spans="1:38" ht="15">
      <c r="A839"/>
      <c r="B839"/>
      <c r="C839"/>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row>
    <row r="840" spans="1:38" ht="15">
      <c r="A840"/>
      <c r="B840"/>
      <c r="C840"/>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row>
    <row r="841" spans="1:38" ht="15">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row>
    <row r="842" spans="1:38" ht="15">
      <c r="A842"/>
      <c r="B842"/>
      <c r="C842"/>
      <c r="D842"/>
      <c r="E842"/>
      <c r="F842"/>
      <c r="G842"/>
      <c r="H842"/>
      <c r="I842"/>
      <c r="J842"/>
      <c r="K842"/>
      <c r="L842"/>
      <c r="M842"/>
      <c r="N842"/>
      <c r="O842"/>
      <c r="P842"/>
      <c r="Q842"/>
      <c r="R842"/>
      <c r="S842"/>
      <c r="T842"/>
      <c r="U842"/>
      <c r="V842"/>
      <c r="W842"/>
      <c r="X842"/>
      <c r="Y842"/>
      <c r="Z842"/>
      <c r="AA842"/>
      <c r="AB842"/>
      <c r="AC842"/>
      <c r="AD842"/>
      <c r="AE842"/>
      <c r="AF842"/>
      <c r="AG842"/>
      <c r="AH842"/>
      <c r="AI842"/>
      <c r="AJ842"/>
      <c r="AK842"/>
      <c r="AL842"/>
    </row>
    <row r="843" spans="1:38" ht="15">
      <c r="A843"/>
      <c r="B843"/>
      <c r="C843"/>
      <c r="D843"/>
      <c r="E843"/>
      <c r="F843"/>
      <c r="G843"/>
      <c r="H843"/>
      <c r="I843"/>
      <c r="J843"/>
      <c r="K843"/>
      <c r="L843"/>
      <c r="M843"/>
      <c r="N843"/>
      <c r="O843"/>
      <c r="P843"/>
      <c r="Q843"/>
      <c r="R843"/>
      <c r="S843"/>
      <c r="T843"/>
      <c r="U843"/>
      <c r="V843"/>
      <c r="W843"/>
      <c r="X843"/>
      <c r="Y843"/>
      <c r="Z843"/>
      <c r="AA843"/>
      <c r="AB843"/>
      <c r="AC843"/>
      <c r="AD843"/>
      <c r="AE843"/>
      <c r="AF843"/>
      <c r="AG843"/>
      <c r="AH843"/>
      <c r="AI843"/>
      <c r="AJ843"/>
      <c r="AK843"/>
      <c r="AL843"/>
    </row>
    <row r="844" spans="1:38" ht="15">
      <c r="A844"/>
      <c r="B844"/>
      <c r="C844"/>
      <c r="D844"/>
      <c r="E844"/>
      <c r="F844"/>
      <c r="G844"/>
      <c r="H844"/>
      <c r="I844"/>
      <c r="J844"/>
      <c r="K844"/>
      <c r="L844"/>
      <c r="M844"/>
      <c r="N844"/>
      <c r="O844"/>
      <c r="P844"/>
      <c r="Q844"/>
      <c r="R844"/>
      <c r="S844"/>
      <c r="T844"/>
      <c r="U844"/>
      <c r="V844"/>
      <c r="W844"/>
      <c r="X844"/>
      <c r="Y844"/>
      <c r="Z844"/>
      <c r="AA844"/>
      <c r="AB844"/>
      <c r="AC844"/>
      <c r="AD844"/>
      <c r="AE844"/>
      <c r="AF844"/>
      <c r="AG844"/>
      <c r="AH844"/>
      <c r="AI844"/>
      <c r="AJ844"/>
      <c r="AK844"/>
      <c r="AL844"/>
    </row>
    <row r="845" spans="1:38" ht="15">
      <c r="A845"/>
      <c r="B845"/>
      <c r="C845"/>
      <c r="D845"/>
      <c r="E845"/>
      <c r="F845"/>
      <c r="G845"/>
      <c r="H845"/>
      <c r="I845"/>
      <c r="J845"/>
      <c r="K845"/>
      <c r="L845"/>
      <c r="M845"/>
      <c r="N845"/>
      <c r="O845"/>
      <c r="P845"/>
      <c r="Q845"/>
      <c r="R845"/>
      <c r="S845"/>
      <c r="T845"/>
      <c r="U845"/>
      <c r="V845"/>
      <c r="W845"/>
      <c r="X845"/>
      <c r="Y845"/>
      <c r="Z845"/>
      <c r="AA845"/>
      <c r="AB845"/>
      <c r="AC845"/>
      <c r="AD845"/>
      <c r="AE845"/>
      <c r="AF845"/>
      <c r="AG845"/>
      <c r="AH845"/>
      <c r="AI845"/>
      <c r="AJ845"/>
      <c r="AK845"/>
      <c r="AL845"/>
    </row>
    <row r="846" spans="1:38" ht="15">
      <c r="A846"/>
      <c r="B846"/>
      <c r="C846"/>
      <c r="D846"/>
      <c r="E846"/>
      <c r="F846"/>
      <c r="G846"/>
      <c r="H846"/>
      <c r="I846"/>
      <c r="J846"/>
      <c r="K846"/>
      <c r="L846"/>
      <c r="M846"/>
      <c r="N846"/>
      <c r="O846"/>
      <c r="P846"/>
      <c r="Q846"/>
      <c r="R846"/>
      <c r="S846"/>
      <c r="T846"/>
      <c r="U846"/>
      <c r="V846"/>
      <c r="W846"/>
      <c r="X846"/>
      <c r="Y846"/>
      <c r="Z846"/>
      <c r="AA846"/>
      <c r="AB846"/>
      <c r="AC846"/>
      <c r="AD846"/>
      <c r="AE846"/>
      <c r="AF846"/>
      <c r="AG846"/>
      <c r="AH846"/>
      <c r="AI846"/>
      <c r="AJ846"/>
      <c r="AK846"/>
      <c r="AL846"/>
    </row>
    <row r="847" spans="1:38" ht="15">
      <c r="A847"/>
      <c r="B847"/>
      <c r="C847"/>
      <c r="D847"/>
      <c r="E847"/>
      <c r="F847"/>
      <c r="G847"/>
      <c r="H847"/>
      <c r="I847"/>
      <c r="J847"/>
      <c r="K847"/>
      <c r="L847"/>
      <c r="M847"/>
      <c r="N847"/>
      <c r="O847"/>
      <c r="P847"/>
      <c r="Q847"/>
      <c r="R847"/>
      <c r="S847"/>
      <c r="T847"/>
      <c r="U847"/>
      <c r="V847"/>
      <c r="W847"/>
      <c r="X847"/>
      <c r="Y847"/>
      <c r="Z847"/>
      <c r="AA847"/>
      <c r="AB847"/>
      <c r="AC847"/>
      <c r="AD847"/>
      <c r="AE847"/>
      <c r="AF847"/>
      <c r="AG847"/>
      <c r="AH847"/>
      <c r="AI847"/>
      <c r="AJ847"/>
      <c r="AK847"/>
      <c r="AL847"/>
    </row>
    <row r="848" spans="1:38" ht="15">
      <c r="A848"/>
      <c r="B848"/>
      <c r="C848"/>
      <c r="D848"/>
      <c r="E848"/>
      <c r="F848"/>
      <c r="G848"/>
      <c r="H848"/>
      <c r="I848"/>
      <c r="J848"/>
      <c r="K848"/>
      <c r="L848"/>
      <c r="M848"/>
      <c r="N848"/>
      <c r="O848"/>
      <c r="P848"/>
      <c r="Q848"/>
      <c r="R848"/>
      <c r="S848"/>
      <c r="T848"/>
      <c r="U848"/>
      <c r="V848"/>
      <c r="W848"/>
      <c r="X848"/>
      <c r="Y848"/>
      <c r="Z848"/>
      <c r="AA848"/>
      <c r="AB848"/>
      <c r="AC848"/>
      <c r="AD848"/>
      <c r="AE848"/>
      <c r="AF848"/>
      <c r="AG848"/>
      <c r="AH848"/>
      <c r="AI848"/>
      <c r="AJ848"/>
      <c r="AK848"/>
      <c r="AL848"/>
    </row>
    <row r="849" spans="1:38" ht="15">
      <c r="A849"/>
      <c r="B849"/>
      <c r="C849"/>
      <c r="D849"/>
      <c r="E849"/>
      <c r="F849"/>
      <c r="G849"/>
      <c r="H849"/>
      <c r="I849"/>
      <c r="J849"/>
      <c r="K849"/>
      <c r="L849"/>
      <c r="M849"/>
      <c r="N849"/>
      <c r="O849"/>
      <c r="P849"/>
      <c r="Q849"/>
      <c r="R849"/>
      <c r="S849"/>
      <c r="T849"/>
      <c r="U849"/>
      <c r="V849"/>
      <c r="W849"/>
      <c r="X849"/>
      <c r="Y849"/>
      <c r="Z849"/>
      <c r="AA849"/>
      <c r="AB849"/>
      <c r="AC849"/>
      <c r="AD849"/>
      <c r="AE849"/>
      <c r="AF849"/>
      <c r="AG849"/>
      <c r="AH849"/>
      <c r="AI849"/>
      <c r="AJ849"/>
      <c r="AK849"/>
      <c r="AL849"/>
    </row>
    <row r="850" spans="1:38" ht="15">
      <c r="A850"/>
      <c r="B850"/>
      <c r="C850"/>
      <c r="D850"/>
      <c r="E850"/>
      <c r="F850"/>
      <c r="G850"/>
      <c r="H850"/>
      <c r="I850"/>
      <c r="J850"/>
      <c r="K850"/>
      <c r="L850"/>
      <c r="M850"/>
      <c r="N850"/>
      <c r="O850"/>
      <c r="P850"/>
      <c r="Q850"/>
      <c r="R850"/>
      <c r="S850"/>
      <c r="T850"/>
      <c r="U850"/>
      <c r="V850"/>
      <c r="W850"/>
      <c r="X850"/>
      <c r="Y850"/>
      <c r="Z850"/>
      <c r="AA850"/>
      <c r="AB850"/>
      <c r="AC850"/>
      <c r="AD850"/>
      <c r="AE850"/>
      <c r="AF850"/>
      <c r="AG850"/>
      <c r="AH850"/>
      <c r="AI850"/>
      <c r="AJ850"/>
      <c r="AK850"/>
      <c r="AL850"/>
    </row>
    <row r="851" spans="1:38" ht="15">
      <c r="A851"/>
      <c r="B851"/>
      <c r="C851"/>
      <c r="D851"/>
      <c r="E851"/>
      <c r="F851"/>
      <c r="G851"/>
      <c r="H851"/>
      <c r="I851"/>
      <c r="J851"/>
      <c r="K851"/>
      <c r="L851"/>
      <c r="M851"/>
      <c r="N851"/>
      <c r="O851"/>
      <c r="P851"/>
      <c r="Q851"/>
      <c r="R851"/>
      <c r="S851"/>
      <c r="T851"/>
      <c r="U851"/>
      <c r="V851"/>
      <c r="W851"/>
      <c r="X851"/>
      <c r="Y851"/>
      <c r="Z851"/>
      <c r="AA851"/>
      <c r="AB851"/>
      <c r="AC851"/>
      <c r="AD851"/>
      <c r="AE851"/>
      <c r="AF851"/>
      <c r="AG851"/>
      <c r="AH851"/>
      <c r="AI851"/>
      <c r="AJ851"/>
      <c r="AK851"/>
      <c r="AL851"/>
    </row>
    <row r="852" spans="1:38" ht="15">
      <c r="A852"/>
      <c r="B852"/>
      <c r="C852"/>
      <c r="D852"/>
      <c r="E852"/>
      <c r="F852"/>
      <c r="G852"/>
      <c r="H852"/>
      <c r="I852"/>
      <c r="J852"/>
      <c r="K852"/>
      <c r="L852"/>
      <c r="M852"/>
      <c r="N852"/>
      <c r="O852"/>
      <c r="P852"/>
      <c r="Q852"/>
      <c r="R852"/>
      <c r="S852"/>
      <c r="T852"/>
      <c r="U852"/>
      <c r="V852"/>
      <c r="W852"/>
      <c r="X852"/>
      <c r="Y852"/>
      <c r="Z852"/>
      <c r="AA852"/>
      <c r="AB852"/>
      <c r="AC852"/>
      <c r="AD852"/>
      <c r="AE852"/>
      <c r="AF852"/>
      <c r="AG852"/>
      <c r="AH852"/>
      <c r="AI852"/>
      <c r="AJ852"/>
      <c r="AK852"/>
      <c r="AL852"/>
    </row>
    <row r="853" spans="1:38" ht="15">
      <c r="A853"/>
      <c r="B853"/>
      <c r="C853"/>
      <c r="D853"/>
      <c r="E853"/>
      <c r="F853"/>
      <c r="G853"/>
      <c r="H853"/>
      <c r="I853"/>
      <c r="J853"/>
      <c r="K853"/>
      <c r="L853"/>
      <c r="M853"/>
      <c r="N853"/>
      <c r="O853"/>
      <c r="P853"/>
      <c r="Q853"/>
      <c r="R853"/>
      <c r="S853"/>
      <c r="T853"/>
      <c r="U853"/>
      <c r="V853"/>
      <c r="W853"/>
      <c r="X853"/>
      <c r="Y853"/>
      <c r="Z853"/>
      <c r="AA853"/>
      <c r="AB853"/>
      <c r="AC853"/>
      <c r="AD853"/>
      <c r="AE853"/>
      <c r="AF853"/>
      <c r="AG853"/>
      <c r="AH853"/>
      <c r="AI853"/>
      <c r="AJ853"/>
      <c r="AK853"/>
      <c r="AL853"/>
    </row>
    <row r="854" spans="1:38" ht="15">
      <c r="A854"/>
      <c r="B854"/>
      <c r="C854"/>
      <c r="D854"/>
      <c r="E854"/>
      <c r="F854"/>
      <c r="G854"/>
      <c r="H854"/>
      <c r="I854"/>
      <c r="J854"/>
      <c r="K854"/>
      <c r="L854"/>
      <c r="M854"/>
      <c r="N854"/>
      <c r="O854"/>
      <c r="P854"/>
      <c r="Q854"/>
      <c r="R854"/>
      <c r="S854"/>
      <c r="T854"/>
      <c r="U854"/>
      <c r="V854"/>
      <c r="W854"/>
      <c r="X854"/>
      <c r="Y854"/>
      <c r="Z854"/>
      <c r="AA854"/>
      <c r="AB854"/>
      <c r="AC854"/>
      <c r="AD854"/>
      <c r="AE854"/>
      <c r="AF854"/>
      <c r="AG854"/>
      <c r="AH854"/>
      <c r="AI854"/>
      <c r="AJ854"/>
      <c r="AK854"/>
      <c r="AL854"/>
    </row>
    <row r="855" spans="1:38" ht="15">
      <c r="A855"/>
      <c r="B855"/>
      <c r="C855"/>
      <c r="D855"/>
      <c r="E855"/>
      <c r="F855"/>
      <c r="G855"/>
      <c r="H855"/>
      <c r="I855"/>
      <c r="J855"/>
      <c r="K855"/>
      <c r="L855"/>
      <c r="M855"/>
      <c r="N855"/>
      <c r="O855"/>
      <c r="P855"/>
      <c r="Q855"/>
      <c r="R855"/>
      <c r="S855"/>
      <c r="T855"/>
      <c r="U855"/>
      <c r="V855"/>
      <c r="W855"/>
      <c r="X855"/>
      <c r="Y855"/>
      <c r="Z855"/>
      <c r="AA855"/>
      <c r="AB855"/>
      <c r="AC855"/>
      <c r="AD855"/>
      <c r="AE855"/>
      <c r="AF855"/>
      <c r="AG855"/>
      <c r="AH855"/>
      <c r="AI855"/>
      <c r="AJ855"/>
      <c r="AK855"/>
      <c r="AL855"/>
    </row>
    <row r="856" spans="1:38" ht="15">
      <c r="A856"/>
      <c r="B856"/>
      <c r="C856"/>
      <c r="D856"/>
      <c r="E856"/>
      <c r="F856"/>
      <c r="G856"/>
      <c r="H856"/>
      <c r="I856"/>
      <c r="J856"/>
      <c r="K856"/>
      <c r="L856"/>
      <c r="M856"/>
      <c r="N856"/>
      <c r="O856"/>
      <c r="P856"/>
      <c r="Q856"/>
      <c r="R856"/>
      <c r="S856"/>
      <c r="T856"/>
      <c r="U856"/>
      <c r="V856"/>
      <c r="W856"/>
      <c r="X856"/>
      <c r="Y856"/>
      <c r="Z856"/>
      <c r="AA856"/>
      <c r="AB856"/>
      <c r="AC856"/>
      <c r="AD856"/>
      <c r="AE856"/>
      <c r="AF856"/>
      <c r="AG856"/>
      <c r="AH856"/>
      <c r="AI856"/>
      <c r="AJ856"/>
      <c r="AK856"/>
      <c r="AL856"/>
    </row>
    <row r="857" spans="1:38" ht="15">
      <c r="A857"/>
      <c r="B857"/>
      <c r="C857"/>
      <c r="D857"/>
      <c r="E857"/>
      <c r="F857"/>
      <c r="G857"/>
      <c r="H857"/>
      <c r="I857"/>
      <c r="J857"/>
      <c r="K857"/>
      <c r="L857"/>
      <c r="M857"/>
      <c r="N857"/>
      <c r="O857"/>
      <c r="P857"/>
      <c r="Q857"/>
      <c r="R857"/>
      <c r="S857"/>
      <c r="T857"/>
      <c r="U857"/>
      <c r="V857"/>
      <c r="W857"/>
      <c r="X857"/>
      <c r="Y857"/>
      <c r="Z857"/>
      <c r="AA857"/>
      <c r="AB857"/>
      <c r="AC857"/>
      <c r="AD857"/>
      <c r="AE857"/>
      <c r="AF857"/>
      <c r="AG857"/>
      <c r="AH857"/>
      <c r="AI857"/>
      <c r="AJ857"/>
      <c r="AK857"/>
      <c r="AL857"/>
    </row>
    <row r="858" spans="1:38" ht="15">
      <c r="A858"/>
      <c r="B858"/>
      <c r="C858"/>
      <c r="D858"/>
      <c r="E858"/>
      <c r="F858"/>
      <c r="G858"/>
      <c r="H858"/>
      <c r="I858"/>
      <c r="J858"/>
      <c r="K858"/>
      <c r="L858"/>
      <c r="M858"/>
      <c r="N858"/>
      <c r="O858"/>
      <c r="P858"/>
      <c r="Q858"/>
      <c r="R858"/>
      <c r="S858"/>
      <c r="T858"/>
      <c r="U858"/>
      <c r="V858"/>
      <c r="W858"/>
      <c r="X858"/>
      <c r="Y858"/>
      <c r="Z858"/>
      <c r="AA858"/>
      <c r="AB858"/>
      <c r="AC858"/>
      <c r="AD858"/>
      <c r="AE858"/>
      <c r="AF858"/>
      <c r="AG858"/>
      <c r="AH858"/>
      <c r="AI858"/>
      <c r="AJ858"/>
      <c r="AK858"/>
      <c r="AL858"/>
    </row>
    <row r="859" spans="1:38" ht="15">
      <c r="A859"/>
      <c r="B859"/>
      <c r="C859"/>
      <c r="D859"/>
      <c r="E859"/>
      <c r="F859"/>
      <c r="G859"/>
      <c r="H859"/>
      <c r="I859"/>
      <c r="J859"/>
      <c r="K859"/>
      <c r="L859"/>
      <c r="M859"/>
      <c r="N859"/>
      <c r="O859"/>
      <c r="P859"/>
      <c r="Q859"/>
      <c r="R859"/>
      <c r="S859"/>
      <c r="T859"/>
      <c r="U859"/>
      <c r="V859"/>
      <c r="W859"/>
      <c r="X859"/>
      <c r="Y859"/>
      <c r="Z859"/>
      <c r="AA859"/>
      <c r="AB859"/>
      <c r="AC859"/>
      <c r="AD859"/>
      <c r="AE859"/>
      <c r="AF859"/>
      <c r="AG859"/>
      <c r="AH859"/>
      <c r="AI859"/>
      <c r="AJ859"/>
      <c r="AK859"/>
      <c r="AL859"/>
    </row>
    <row r="860" spans="1:38" ht="15">
      <c r="A860"/>
      <c r="B860"/>
      <c r="C860"/>
      <c r="D860"/>
      <c r="E860"/>
      <c r="F860"/>
      <c r="G860"/>
      <c r="H860"/>
      <c r="I860"/>
      <c r="J860"/>
      <c r="K860"/>
      <c r="L860"/>
      <c r="M860"/>
      <c r="N860"/>
      <c r="O860"/>
      <c r="P860"/>
      <c r="Q860"/>
      <c r="R860"/>
      <c r="S860"/>
      <c r="T860"/>
      <c r="U860"/>
      <c r="V860"/>
      <c r="W860"/>
      <c r="X860"/>
      <c r="Y860"/>
      <c r="Z860"/>
      <c r="AA860"/>
      <c r="AB860"/>
      <c r="AC860"/>
      <c r="AD860"/>
      <c r="AE860"/>
      <c r="AF860"/>
      <c r="AG860"/>
      <c r="AH860"/>
      <c r="AI860"/>
      <c r="AJ860"/>
      <c r="AK860"/>
      <c r="AL860"/>
    </row>
    <row r="861" spans="1:38" ht="15">
      <c r="A861"/>
      <c r="B861"/>
      <c r="C861"/>
      <c r="D861"/>
      <c r="E861"/>
      <c r="F861"/>
      <c r="G861"/>
      <c r="H861"/>
      <c r="I861"/>
      <c r="J861"/>
      <c r="K861"/>
      <c r="L861"/>
      <c r="M861"/>
      <c r="N861"/>
      <c r="O861"/>
      <c r="P861"/>
      <c r="Q861"/>
      <c r="R861"/>
      <c r="S861"/>
      <c r="T861"/>
      <c r="U861"/>
      <c r="V861"/>
      <c r="W861"/>
      <c r="X861"/>
      <c r="Y861"/>
      <c r="Z861"/>
      <c r="AA861"/>
      <c r="AB861"/>
      <c r="AC861"/>
      <c r="AD861"/>
      <c r="AE861"/>
      <c r="AF861"/>
      <c r="AG861"/>
      <c r="AH861"/>
      <c r="AI861"/>
      <c r="AJ861"/>
      <c r="AK861"/>
      <c r="AL861"/>
    </row>
    <row r="862" spans="1:38" ht="15">
      <c r="A862"/>
      <c r="B862"/>
      <c r="C862"/>
      <c r="D862"/>
      <c r="E862"/>
      <c r="F862"/>
      <c r="G862"/>
      <c r="H862"/>
      <c r="I862"/>
      <c r="J862"/>
      <c r="K862"/>
      <c r="L862"/>
      <c r="M862"/>
      <c r="N862"/>
      <c r="O862"/>
      <c r="P862"/>
      <c r="Q862"/>
      <c r="R862"/>
      <c r="S862"/>
      <c r="T862"/>
      <c r="U862"/>
      <c r="V862"/>
      <c r="W862"/>
      <c r="X862"/>
      <c r="Y862"/>
      <c r="Z862"/>
      <c r="AA862"/>
      <c r="AB862"/>
      <c r="AC862"/>
      <c r="AD862"/>
      <c r="AE862"/>
      <c r="AF862"/>
      <c r="AG862"/>
      <c r="AH862"/>
      <c r="AI862"/>
      <c r="AJ862"/>
      <c r="AK862"/>
      <c r="AL862"/>
    </row>
    <row r="863" spans="1:38" ht="15">
      <c r="A863"/>
      <c r="B863"/>
      <c r="C863"/>
      <c r="D863"/>
      <c r="E863"/>
      <c r="F863"/>
      <c r="G863"/>
      <c r="H863"/>
      <c r="I863"/>
      <c r="J863"/>
      <c r="K863"/>
      <c r="L863"/>
      <c r="M863"/>
      <c r="N863"/>
      <c r="O863"/>
      <c r="P863"/>
      <c r="Q863"/>
      <c r="R863"/>
      <c r="S863"/>
      <c r="T863"/>
      <c r="U863"/>
      <c r="V863"/>
      <c r="W863"/>
      <c r="X863"/>
      <c r="Y863"/>
      <c r="Z863"/>
      <c r="AA863"/>
      <c r="AB863"/>
      <c r="AC863"/>
      <c r="AD863"/>
      <c r="AE863"/>
      <c r="AF863"/>
      <c r="AG863"/>
      <c r="AH863"/>
      <c r="AI863"/>
      <c r="AJ863"/>
      <c r="AK863"/>
      <c r="AL863"/>
    </row>
    <row r="864" spans="1:38" ht="15">
      <c r="A864"/>
      <c r="B864"/>
      <c r="C864"/>
      <c r="D864"/>
      <c r="E864"/>
      <c r="F864"/>
      <c r="G864"/>
      <c r="H864"/>
      <c r="I864"/>
      <c r="J864"/>
      <c r="K864"/>
      <c r="L864"/>
      <c r="M864"/>
      <c r="N864"/>
      <c r="O864"/>
      <c r="P864"/>
      <c r="Q864"/>
      <c r="R864"/>
      <c r="S864"/>
      <c r="T864"/>
      <c r="U864"/>
      <c r="V864"/>
      <c r="W864"/>
      <c r="X864"/>
      <c r="Y864"/>
      <c r="Z864"/>
      <c r="AA864"/>
      <c r="AB864"/>
      <c r="AC864"/>
      <c r="AD864"/>
      <c r="AE864"/>
      <c r="AF864"/>
      <c r="AG864"/>
      <c r="AH864"/>
      <c r="AI864"/>
      <c r="AJ864"/>
      <c r="AK864"/>
      <c r="AL864"/>
    </row>
    <row r="865" spans="1:38" ht="15">
      <c r="A865"/>
      <c r="B865"/>
      <c r="C865"/>
      <c r="D865"/>
      <c r="E865"/>
      <c r="F865"/>
      <c r="G865"/>
      <c r="H865"/>
      <c r="I865"/>
      <c r="J865"/>
      <c r="K865"/>
      <c r="L865"/>
      <c r="M865"/>
      <c r="N865"/>
      <c r="O865"/>
      <c r="P865"/>
      <c r="Q865"/>
      <c r="R865"/>
      <c r="S865"/>
      <c r="T865"/>
      <c r="U865"/>
      <c r="V865"/>
      <c r="W865"/>
      <c r="X865"/>
      <c r="Y865"/>
      <c r="Z865"/>
      <c r="AA865"/>
      <c r="AB865"/>
      <c r="AC865"/>
      <c r="AD865"/>
      <c r="AE865"/>
      <c r="AF865"/>
      <c r="AG865"/>
      <c r="AH865"/>
      <c r="AI865"/>
      <c r="AJ865"/>
      <c r="AK865"/>
      <c r="AL865"/>
    </row>
    <row r="866" spans="1:38" ht="15">
      <c r="A866"/>
      <c r="B866"/>
      <c r="C866"/>
      <c r="D866"/>
      <c r="E866"/>
      <c r="F866"/>
      <c r="G866"/>
      <c r="H866"/>
      <c r="I866"/>
      <c r="J866"/>
      <c r="K866"/>
      <c r="L866"/>
      <c r="M866"/>
      <c r="N866"/>
      <c r="O866"/>
      <c r="P866"/>
      <c r="Q866"/>
      <c r="R866"/>
      <c r="S866"/>
      <c r="T866"/>
      <c r="U866"/>
      <c r="V866"/>
      <c r="W866"/>
      <c r="X866"/>
      <c r="Y866"/>
      <c r="Z866"/>
      <c r="AA866"/>
      <c r="AB866"/>
      <c r="AC866"/>
      <c r="AD866"/>
      <c r="AE866"/>
      <c r="AF866"/>
      <c r="AG866"/>
      <c r="AH866"/>
      <c r="AI866"/>
      <c r="AJ866"/>
      <c r="AK866"/>
      <c r="AL866"/>
    </row>
    <row r="867" spans="1:38" ht="15">
      <c r="A867"/>
      <c r="B867"/>
      <c r="C867"/>
      <c r="D867"/>
      <c r="E867"/>
      <c r="F867"/>
      <c r="G867"/>
      <c r="H867"/>
      <c r="I867"/>
      <c r="J867"/>
      <c r="K867"/>
      <c r="L867"/>
      <c r="M867"/>
      <c r="N867"/>
      <c r="O867"/>
      <c r="P867"/>
      <c r="Q867"/>
      <c r="R867"/>
      <c r="S867"/>
      <c r="T867"/>
      <c r="U867"/>
      <c r="V867"/>
      <c r="W867"/>
      <c r="X867"/>
      <c r="Y867"/>
      <c r="Z867"/>
      <c r="AA867"/>
      <c r="AB867"/>
      <c r="AC867"/>
      <c r="AD867"/>
      <c r="AE867"/>
      <c r="AF867"/>
      <c r="AG867"/>
      <c r="AH867"/>
      <c r="AI867"/>
      <c r="AJ867"/>
      <c r="AK867"/>
      <c r="AL867"/>
    </row>
    <row r="868" spans="1:38" ht="15">
      <c r="A868"/>
      <c r="B868"/>
      <c r="C868"/>
      <c r="D868"/>
      <c r="E868"/>
      <c r="F868"/>
      <c r="G868"/>
      <c r="H868"/>
      <c r="I868"/>
      <c r="J868"/>
      <c r="K868"/>
      <c r="L868"/>
      <c r="M868"/>
      <c r="N868"/>
      <c r="O868"/>
      <c r="P868"/>
      <c r="Q868"/>
      <c r="R868"/>
      <c r="S868"/>
      <c r="T868"/>
      <c r="U868"/>
      <c r="V868"/>
      <c r="W868"/>
      <c r="X868"/>
      <c r="Y868"/>
      <c r="Z868"/>
      <c r="AA868"/>
      <c r="AB868"/>
      <c r="AC868"/>
      <c r="AD868"/>
      <c r="AE868"/>
      <c r="AF868"/>
      <c r="AG868"/>
      <c r="AH868"/>
      <c r="AI868"/>
      <c r="AJ868"/>
      <c r="AK868"/>
      <c r="AL868"/>
    </row>
    <row r="869" spans="1:38" ht="15">
      <c r="A869"/>
      <c r="B869"/>
      <c r="C869"/>
      <c r="D869"/>
      <c r="E869"/>
      <c r="F869"/>
      <c r="G869"/>
      <c r="H869"/>
      <c r="I869"/>
      <c r="J869"/>
      <c r="K869"/>
      <c r="L869"/>
      <c r="M869"/>
      <c r="N869"/>
      <c r="O869"/>
      <c r="P869"/>
      <c r="Q869"/>
      <c r="R869"/>
      <c r="S869"/>
      <c r="T869"/>
      <c r="U869"/>
      <c r="V869"/>
      <c r="W869"/>
      <c r="X869"/>
      <c r="Y869"/>
      <c r="Z869"/>
      <c r="AA869"/>
      <c r="AB869"/>
      <c r="AC869"/>
      <c r="AD869"/>
      <c r="AE869"/>
      <c r="AF869"/>
      <c r="AG869"/>
      <c r="AH869"/>
      <c r="AI869"/>
      <c r="AJ869"/>
      <c r="AK869"/>
      <c r="AL869"/>
    </row>
    <row r="870" spans="1:38" ht="15">
      <c r="A870"/>
      <c r="B870"/>
      <c r="C870"/>
      <c r="D870"/>
      <c r="E870"/>
      <c r="F870"/>
      <c r="G870"/>
      <c r="H870"/>
      <c r="I870"/>
      <c r="J870"/>
      <c r="K870"/>
      <c r="L870"/>
      <c r="M870"/>
      <c r="N870"/>
      <c r="O870"/>
      <c r="P870"/>
      <c r="Q870"/>
      <c r="R870"/>
      <c r="S870"/>
      <c r="T870"/>
      <c r="U870"/>
      <c r="V870"/>
      <c r="W870"/>
      <c r="X870"/>
      <c r="Y870"/>
      <c r="Z870"/>
      <c r="AA870"/>
      <c r="AB870"/>
      <c r="AC870"/>
      <c r="AD870"/>
      <c r="AE870"/>
      <c r="AF870"/>
      <c r="AG870"/>
      <c r="AH870"/>
      <c r="AI870"/>
      <c r="AJ870"/>
      <c r="AK870"/>
      <c r="AL870"/>
    </row>
    <row r="871" spans="1:38" ht="15">
      <c r="A871"/>
      <c r="B871"/>
      <c r="C871"/>
      <c r="D871"/>
      <c r="E871"/>
      <c r="F871"/>
      <c r="G871"/>
      <c r="H871"/>
      <c r="I871"/>
      <c r="J871"/>
      <c r="K871"/>
      <c r="L871"/>
      <c r="M871"/>
      <c r="N871"/>
      <c r="O871"/>
      <c r="P871"/>
      <c r="Q871"/>
      <c r="R871"/>
      <c r="S871"/>
      <c r="T871"/>
      <c r="U871"/>
      <c r="V871"/>
      <c r="W871"/>
      <c r="X871"/>
      <c r="Y871"/>
      <c r="Z871"/>
      <c r="AA871"/>
      <c r="AB871"/>
      <c r="AC871"/>
      <c r="AD871"/>
      <c r="AE871"/>
      <c r="AF871"/>
      <c r="AG871"/>
      <c r="AH871"/>
      <c r="AI871"/>
      <c r="AJ871"/>
      <c r="AK871"/>
      <c r="AL871"/>
    </row>
    <row r="872" spans="1:38" ht="15">
      <c r="A872"/>
      <c r="B872"/>
      <c r="C872"/>
      <c r="D872"/>
      <c r="E872"/>
      <c r="F872"/>
      <c r="G872"/>
      <c r="H872"/>
      <c r="I872"/>
      <c r="J872"/>
      <c r="K872"/>
      <c r="L872"/>
      <c r="M872"/>
      <c r="N872"/>
      <c r="O872"/>
      <c r="P872"/>
      <c r="Q872"/>
      <c r="R872"/>
      <c r="S872"/>
      <c r="T872"/>
      <c r="U872"/>
      <c r="V872"/>
      <c r="W872"/>
      <c r="X872"/>
      <c r="Y872"/>
      <c r="Z872"/>
      <c r="AA872"/>
      <c r="AB872"/>
      <c r="AC872"/>
      <c r="AD872"/>
      <c r="AE872"/>
      <c r="AF872"/>
      <c r="AG872"/>
      <c r="AH872"/>
      <c r="AI872"/>
      <c r="AJ872"/>
      <c r="AK872"/>
      <c r="AL872"/>
    </row>
    <row r="873" spans="1:38" ht="15">
      <c r="A873"/>
      <c r="B873"/>
      <c r="C873"/>
      <c r="D873"/>
      <c r="E873"/>
      <c r="F873"/>
      <c r="G873"/>
      <c r="H873"/>
      <c r="I873"/>
      <c r="J873"/>
      <c r="K873"/>
      <c r="L873"/>
      <c r="M873"/>
      <c r="N873"/>
      <c r="O873"/>
      <c r="P873"/>
      <c r="Q873"/>
      <c r="R873"/>
      <c r="S873"/>
      <c r="T873"/>
      <c r="U873"/>
      <c r="V873"/>
      <c r="W873"/>
      <c r="X873"/>
      <c r="Y873"/>
      <c r="Z873"/>
      <c r="AA873"/>
      <c r="AB873"/>
      <c r="AC873"/>
      <c r="AD873"/>
      <c r="AE873"/>
      <c r="AF873"/>
      <c r="AG873"/>
      <c r="AH873"/>
      <c r="AI873"/>
      <c r="AJ873"/>
      <c r="AK873"/>
      <c r="AL873"/>
    </row>
    <row r="874" spans="1:38" ht="15">
      <c r="A874"/>
      <c r="B874"/>
      <c r="C874"/>
      <c r="D874"/>
      <c r="E874"/>
      <c r="F874"/>
      <c r="G874"/>
      <c r="H874"/>
      <c r="I874"/>
      <c r="J874"/>
      <c r="K874"/>
      <c r="L874"/>
      <c r="M874"/>
      <c r="N874"/>
      <c r="O874"/>
      <c r="P874"/>
      <c r="Q874"/>
      <c r="R874"/>
      <c r="S874"/>
      <c r="T874"/>
      <c r="U874"/>
      <c r="V874"/>
      <c r="W874"/>
      <c r="X874"/>
      <c r="Y874"/>
      <c r="Z874"/>
      <c r="AA874"/>
      <c r="AB874"/>
      <c r="AC874"/>
      <c r="AD874"/>
      <c r="AE874"/>
      <c r="AF874"/>
      <c r="AG874"/>
      <c r="AH874"/>
      <c r="AI874"/>
      <c r="AJ874"/>
      <c r="AK874"/>
      <c r="AL874"/>
    </row>
    <row r="875" spans="1:38" ht="15">
      <c r="A875"/>
      <c r="B875"/>
      <c r="C875"/>
      <c r="D875"/>
      <c r="E875"/>
      <c r="F875"/>
      <c r="G875"/>
      <c r="H875"/>
      <c r="I875"/>
      <c r="J875"/>
      <c r="K875"/>
      <c r="L875"/>
      <c r="M875"/>
      <c r="N875"/>
      <c r="O875"/>
      <c r="P875"/>
      <c r="Q875"/>
      <c r="R875"/>
      <c r="S875"/>
      <c r="T875"/>
      <c r="U875"/>
      <c r="V875"/>
      <c r="W875"/>
      <c r="X875"/>
      <c r="Y875"/>
      <c r="Z875"/>
      <c r="AA875"/>
      <c r="AB875"/>
      <c r="AC875"/>
      <c r="AD875"/>
      <c r="AE875"/>
      <c r="AF875"/>
      <c r="AG875"/>
      <c r="AH875"/>
      <c r="AI875"/>
      <c r="AJ875"/>
      <c r="AK875"/>
      <c r="AL875"/>
    </row>
    <row r="876" spans="1:38" ht="15">
      <c r="A876"/>
      <c r="B876"/>
      <c r="C876"/>
      <c r="D876"/>
      <c r="E876"/>
      <c r="F876"/>
      <c r="G876"/>
      <c r="H876"/>
      <c r="I876"/>
      <c r="J876"/>
      <c r="K876"/>
      <c r="L876"/>
      <c r="M876"/>
      <c r="N876"/>
      <c r="O876"/>
      <c r="P876"/>
      <c r="Q876"/>
      <c r="R876"/>
      <c r="S876"/>
      <c r="T876"/>
      <c r="U876"/>
      <c r="V876"/>
      <c r="W876"/>
      <c r="X876"/>
      <c r="Y876"/>
      <c r="Z876"/>
      <c r="AA876"/>
      <c r="AB876"/>
      <c r="AC876"/>
      <c r="AD876"/>
      <c r="AE876"/>
      <c r="AF876"/>
      <c r="AG876"/>
      <c r="AH876"/>
      <c r="AI876"/>
      <c r="AJ876"/>
      <c r="AK876"/>
      <c r="AL876"/>
    </row>
    <row r="877" spans="1:38" ht="15">
      <c r="A877"/>
      <c r="B877"/>
      <c r="C877"/>
      <c r="D877"/>
      <c r="E877"/>
      <c r="F877"/>
      <c r="G877"/>
      <c r="H877"/>
      <c r="I877"/>
      <c r="J877"/>
      <c r="K877"/>
      <c r="L877"/>
      <c r="M877"/>
      <c r="N877"/>
      <c r="O877"/>
      <c r="P877"/>
      <c r="Q877"/>
      <c r="R877"/>
      <c r="S877"/>
      <c r="T877"/>
      <c r="U877"/>
      <c r="V877"/>
      <c r="W877"/>
      <c r="X877"/>
      <c r="Y877"/>
      <c r="Z877"/>
      <c r="AA877"/>
      <c r="AB877"/>
      <c r="AC877"/>
      <c r="AD877"/>
      <c r="AE877"/>
      <c r="AF877"/>
      <c r="AG877"/>
      <c r="AH877"/>
      <c r="AI877"/>
      <c r="AJ877"/>
      <c r="AK877"/>
      <c r="AL877"/>
    </row>
    <row r="878" spans="1:38" ht="15">
      <c r="A878"/>
      <c r="B878"/>
      <c r="C878"/>
      <c r="D878"/>
      <c r="E878"/>
      <c r="F878"/>
      <c r="G878"/>
      <c r="H878"/>
      <c r="I878"/>
      <c r="J878"/>
      <c r="K878"/>
      <c r="L878"/>
      <c r="M878"/>
      <c r="N878"/>
      <c r="O878"/>
      <c r="P878"/>
      <c r="Q878"/>
      <c r="R878"/>
      <c r="S878"/>
      <c r="T878"/>
      <c r="U878"/>
      <c r="V878"/>
      <c r="W878"/>
      <c r="X878"/>
      <c r="Y878"/>
      <c r="Z878"/>
      <c r="AA878"/>
      <c r="AB878"/>
      <c r="AC878"/>
      <c r="AD878"/>
      <c r="AE878"/>
      <c r="AF878"/>
      <c r="AG878"/>
      <c r="AH878"/>
      <c r="AI878"/>
      <c r="AJ878"/>
      <c r="AK878"/>
      <c r="AL878"/>
    </row>
    <row r="879" spans="1:38" ht="15">
      <c r="A879"/>
      <c r="B879"/>
      <c r="C879"/>
      <c r="D879"/>
      <c r="E879"/>
      <c r="F879"/>
      <c r="G879"/>
      <c r="H879"/>
      <c r="I879"/>
      <c r="J879"/>
      <c r="K879"/>
      <c r="L879"/>
      <c r="M879"/>
      <c r="N879"/>
      <c r="O879"/>
      <c r="P879"/>
      <c r="Q879"/>
      <c r="R879"/>
      <c r="S879"/>
      <c r="T879"/>
      <c r="U879"/>
      <c r="V879"/>
      <c r="W879"/>
      <c r="X879"/>
      <c r="Y879"/>
      <c r="Z879"/>
      <c r="AA879"/>
      <c r="AB879"/>
      <c r="AC879"/>
      <c r="AD879"/>
      <c r="AE879"/>
      <c r="AF879"/>
      <c r="AG879"/>
      <c r="AH879"/>
      <c r="AI879"/>
      <c r="AJ879"/>
      <c r="AK879"/>
      <c r="AL879"/>
    </row>
    <row r="880" spans="1:38" ht="15">
      <c r="A880"/>
      <c r="B880"/>
      <c r="C880"/>
      <c r="D880"/>
      <c r="E880"/>
      <c r="F880"/>
      <c r="G880"/>
      <c r="H880"/>
      <c r="I880"/>
      <c r="J880"/>
      <c r="K880"/>
      <c r="L880"/>
      <c r="M880"/>
      <c r="N880"/>
      <c r="O880"/>
      <c r="P880"/>
      <c r="Q880"/>
      <c r="R880"/>
      <c r="S880"/>
      <c r="T880"/>
      <c r="U880"/>
      <c r="V880"/>
      <c r="W880"/>
      <c r="X880"/>
      <c r="Y880"/>
      <c r="Z880"/>
      <c r="AA880"/>
      <c r="AB880"/>
      <c r="AC880"/>
      <c r="AD880"/>
      <c r="AE880"/>
      <c r="AF880"/>
      <c r="AG880"/>
      <c r="AH880"/>
      <c r="AI880"/>
      <c r="AJ880"/>
      <c r="AK880"/>
      <c r="AL880"/>
    </row>
    <row r="881" spans="1:38" ht="15">
      <c r="A881"/>
      <c r="B881"/>
      <c r="C881"/>
      <c r="D881"/>
      <c r="E881"/>
      <c r="F881"/>
      <c r="G881"/>
      <c r="H881"/>
      <c r="I881"/>
      <c r="J881"/>
      <c r="K881"/>
      <c r="L881"/>
      <c r="M881"/>
      <c r="N881"/>
      <c r="O881"/>
      <c r="P881"/>
      <c r="Q881"/>
      <c r="R881"/>
      <c r="S881"/>
      <c r="T881"/>
      <c r="U881"/>
      <c r="V881"/>
      <c r="W881"/>
      <c r="X881"/>
      <c r="Y881"/>
      <c r="Z881"/>
      <c r="AA881"/>
      <c r="AB881"/>
      <c r="AC881"/>
      <c r="AD881"/>
      <c r="AE881"/>
      <c r="AF881"/>
      <c r="AG881"/>
      <c r="AH881"/>
      <c r="AI881"/>
      <c r="AJ881"/>
      <c r="AK881"/>
      <c r="AL881"/>
    </row>
    <row r="882" spans="1:38" ht="15">
      <c r="A882"/>
      <c r="B882"/>
      <c r="C882"/>
      <c r="D882"/>
      <c r="E882"/>
      <c r="F882"/>
      <c r="G882"/>
      <c r="H882"/>
      <c r="I882"/>
      <c r="J882"/>
      <c r="K882"/>
      <c r="L882"/>
      <c r="M882"/>
      <c r="N882"/>
      <c r="O882"/>
      <c r="P882"/>
      <c r="Q882"/>
      <c r="R882"/>
      <c r="S882"/>
      <c r="T882"/>
      <c r="U882"/>
      <c r="V882"/>
      <c r="W882"/>
      <c r="X882"/>
      <c r="Y882"/>
      <c r="Z882"/>
      <c r="AA882"/>
      <c r="AB882"/>
      <c r="AC882"/>
      <c r="AD882"/>
      <c r="AE882"/>
      <c r="AF882"/>
      <c r="AG882"/>
      <c r="AH882"/>
      <c r="AI882"/>
      <c r="AJ882"/>
      <c r="AK882"/>
      <c r="AL882"/>
    </row>
    <row r="883" spans="1:38" ht="15">
      <c r="A883"/>
      <c r="B883"/>
      <c r="C883"/>
      <c r="D883"/>
      <c r="E883"/>
      <c r="F883"/>
      <c r="G883"/>
      <c r="H883"/>
      <c r="I883"/>
      <c r="J883"/>
      <c r="K883"/>
      <c r="L883"/>
      <c r="M883"/>
      <c r="N883"/>
      <c r="O883"/>
      <c r="P883"/>
      <c r="Q883"/>
      <c r="R883"/>
      <c r="S883"/>
      <c r="T883"/>
      <c r="U883"/>
      <c r="V883"/>
      <c r="W883"/>
      <c r="X883"/>
      <c r="Y883"/>
      <c r="Z883"/>
      <c r="AA883"/>
      <c r="AB883"/>
      <c r="AC883"/>
      <c r="AD883"/>
      <c r="AE883"/>
      <c r="AF883"/>
      <c r="AG883"/>
      <c r="AH883"/>
      <c r="AI883"/>
      <c r="AJ883"/>
      <c r="AK883"/>
      <c r="AL883"/>
    </row>
    <row r="884" spans="1:38" ht="15">
      <c r="A884"/>
      <c r="B884"/>
      <c r="C884"/>
      <c r="D884"/>
      <c r="E884"/>
      <c r="F884"/>
      <c r="G884"/>
      <c r="H884"/>
      <c r="I884"/>
      <c r="J884"/>
      <c r="K884"/>
      <c r="L884"/>
      <c r="M884"/>
      <c r="N884"/>
      <c r="O884"/>
      <c r="P884"/>
      <c r="Q884"/>
      <c r="R884"/>
      <c r="S884"/>
      <c r="T884"/>
      <c r="U884"/>
      <c r="V884"/>
      <c r="W884"/>
      <c r="X884"/>
      <c r="Y884"/>
      <c r="Z884"/>
      <c r="AA884"/>
      <c r="AB884"/>
      <c r="AC884"/>
      <c r="AD884"/>
      <c r="AE884"/>
      <c r="AF884"/>
      <c r="AG884"/>
      <c r="AH884"/>
      <c r="AI884"/>
      <c r="AJ884"/>
      <c r="AK884"/>
      <c r="AL884"/>
    </row>
    <row r="885" spans="1:38" ht="15">
      <c r="A885"/>
      <c r="B885"/>
      <c r="C885"/>
      <c r="D885"/>
      <c r="E885"/>
      <c r="F885"/>
      <c r="G885"/>
      <c r="H885"/>
      <c r="I885"/>
      <c r="J885"/>
      <c r="K885"/>
      <c r="L885"/>
      <c r="M885"/>
      <c r="N885"/>
      <c r="O885"/>
      <c r="P885"/>
      <c r="Q885"/>
      <c r="R885"/>
      <c r="S885"/>
      <c r="T885"/>
      <c r="U885"/>
      <c r="V885"/>
      <c r="W885"/>
      <c r="X885"/>
      <c r="Y885"/>
      <c r="Z885"/>
      <c r="AA885"/>
      <c r="AB885"/>
      <c r="AC885"/>
      <c r="AD885"/>
      <c r="AE885"/>
      <c r="AF885"/>
      <c r="AG885"/>
      <c r="AH885"/>
      <c r="AI885"/>
      <c r="AJ885"/>
      <c r="AK885"/>
      <c r="AL885"/>
    </row>
    <row r="886" spans="1:38" ht="15">
      <c r="A886"/>
      <c r="B886"/>
      <c r="C886"/>
      <c r="D886"/>
      <c r="E886"/>
      <c r="F886"/>
      <c r="G886"/>
      <c r="H886"/>
      <c r="I886"/>
      <c r="J886"/>
      <c r="K886"/>
      <c r="L886"/>
      <c r="M886"/>
      <c r="N886"/>
      <c r="O886"/>
      <c r="P886"/>
      <c r="Q886"/>
      <c r="R886"/>
      <c r="S886"/>
      <c r="T886"/>
      <c r="U886"/>
      <c r="V886"/>
      <c r="W886"/>
      <c r="X886"/>
      <c r="Y886"/>
      <c r="Z886"/>
      <c r="AA886"/>
      <c r="AB886"/>
      <c r="AC886"/>
      <c r="AD886"/>
      <c r="AE886"/>
      <c r="AF886"/>
      <c r="AG886"/>
      <c r="AH886"/>
      <c r="AI886"/>
      <c r="AJ886"/>
      <c r="AK886"/>
      <c r="AL886"/>
    </row>
    <row r="887" spans="1:38" ht="15">
      <c r="A887"/>
      <c r="B887"/>
      <c r="C887"/>
      <c r="D887"/>
      <c r="E887"/>
      <c r="F887"/>
      <c r="G887"/>
      <c r="H887"/>
      <c r="I887"/>
      <c r="J887"/>
      <c r="K887"/>
      <c r="L887"/>
      <c r="M887"/>
      <c r="N887"/>
      <c r="O887"/>
      <c r="P887"/>
      <c r="Q887"/>
      <c r="R887"/>
      <c r="S887"/>
      <c r="T887"/>
      <c r="U887"/>
      <c r="V887"/>
      <c r="W887"/>
      <c r="X887"/>
      <c r="Y887"/>
      <c r="Z887"/>
      <c r="AA887"/>
      <c r="AB887"/>
      <c r="AC887"/>
      <c r="AD887"/>
      <c r="AE887"/>
      <c r="AF887"/>
      <c r="AG887"/>
      <c r="AH887"/>
      <c r="AI887"/>
      <c r="AJ887"/>
      <c r="AK887"/>
      <c r="AL887"/>
    </row>
    <row r="888" spans="1:38" ht="15">
      <c r="A888"/>
      <c r="B888"/>
      <c r="C888"/>
      <c r="D888"/>
      <c r="E888"/>
      <c r="F888"/>
      <c r="G888"/>
      <c r="H888"/>
      <c r="I888"/>
      <c r="J888"/>
      <c r="K888"/>
      <c r="L888"/>
      <c r="M888"/>
      <c r="N888"/>
      <c r="O888"/>
      <c r="P888"/>
      <c r="Q888"/>
      <c r="R888"/>
      <c r="S888"/>
      <c r="T888"/>
      <c r="U888"/>
      <c r="V888"/>
      <c r="W888"/>
      <c r="X888"/>
      <c r="Y888"/>
      <c r="Z888"/>
      <c r="AA888"/>
      <c r="AB888"/>
      <c r="AC888"/>
      <c r="AD888"/>
      <c r="AE888"/>
      <c r="AF888"/>
      <c r="AG888"/>
      <c r="AH888"/>
      <c r="AI888"/>
      <c r="AJ888"/>
      <c r="AK888"/>
      <c r="AL888"/>
    </row>
    <row r="889" spans="1:38" ht="15">
      <c r="A889"/>
      <c r="B889"/>
      <c r="C889"/>
      <c r="D889"/>
      <c r="E889"/>
      <c r="F889"/>
      <c r="G889"/>
      <c r="H889"/>
      <c r="I889"/>
      <c r="J889"/>
      <c r="K889"/>
      <c r="L889"/>
      <c r="M889"/>
      <c r="N889"/>
      <c r="O889"/>
      <c r="P889"/>
      <c r="Q889"/>
      <c r="R889"/>
      <c r="S889"/>
      <c r="T889"/>
      <c r="U889"/>
      <c r="V889"/>
      <c r="W889"/>
      <c r="X889"/>
      <c r="Y889"/>
      <c r="Z889"/>
      <c r="AA889"/>
      <c r="AB889"/>
      <c r="AC889"/>
      <c r="AD889"/>
      <c r="AE889"/>
      <c r="AF889"/>
      <c r="AG889"/>
      <c r="AH889"/>
      <c r="AI889"/>
      <c r="AJ889"/>
      <c r="AK889"/>
      <c r="AL889"/>
    </row>
    <row r="890" spans="1:38" ht="15">
      <c r="A890"/>
      <c r="B890"/>
      <c r="C890"/>
      <c r="D890"/>
      <c r="E890"/>
      <c r="F890"/>
      <c r="G890"/>
      <c r="H890"/>
      <c r="I890"/>
      <c r="J890"/>
      <c r="K890"/>
      <c r="L890"/>
      <c r="M890"/>
      <c r="N890"/>
      <c r="O890"/>
      <c r="P890"/>
      <c r="Q890"/>
      <c r="R890"/>
      <c r="S890"/>
      <c r="T890"/>
      <c r="U890"/>
      <c r="V890"/>
      <c r="W890"/>
      <c r="X890"/>
      <c r="Y890"/>
      <c r="Z890"/>
      <c r="AA890"/>
      <c r="AB890"/>
      <c r="AC890"/>
      <c r="AD890"/>
      <c r="AE890"/>
      <c r="AF890"/>
      <c r="AG890"/>
      <c r="AH890"/>
      <c r="AI890"/>
      <c r="AJ890"/>
      <c r="AK890"/>
      <c r="AL890"/>
    </row>
    <row r="891" spans="1:38" ht="15">
      <c r="A891"/>
      <c r="B891"/>
      <c r="C891"/>
      <c r="D891"/>
      <c r="E891"/>
      <c r="F891"/>
      <c r="G891"/>
      <c r="H891"/>
      <c r="I891"/>
      <c r="J891"/>
      <c r="K891"/>
      <c r="L891"/>
      <c r="M891"/>
      <c r="N891"/>
      <c r="O891"/>
      <c r="P891"/>
      <c r="Q891"/>
      <c r="R891"/>
      <c r="S891"/>
      <c r="T891"/>
      <c r="U891"/>
      <c r="V891"/>
      <c r="W891"/>
      <c r="X891"/>
      <c r="Y891"/>
      <c r="Z891"/>
      <c r="AA891"/>
      <c r="AB891"/>
      <c r="AC891"/>
      <c r="AD891"/>
      <c r="AE891"/>
      <c r="AF891"/>
      <c r="AG891"/>
      <c r="AH891"/>
      <c r="AI891"/>
      <c r="AJ891"/>
      <c r="AK891"/>
      <c r="AL891"/>
    </row>
    <row r="892" spans="1:38" ht="15">
      <c r="A892"/>
      <c r="B892"/>
      <c r="C892"/>
      <c r="D892"/>
      <c r="E892"/>
      <c r="F892"/>
      <c r="G892"/>
      <c r="H892"/>
      <c r="I892"/>
      <c r="J892"/>
      <c r="K892"/>
      <c r="L892"/>
      <c r="M892"/>
      <c r="N892"/>
      <c r="O892"/>
      <c r="P892"/>
      <c r="Q892"/>
      <c r="R892"/>
      <c r="S892"/>
      <c r="T892"/>
      <c r="U892"/>
      <c r="V892"/>
      <c r="W892"/>
      <c r="X892"/>
      <c r="Y892"/>
      <c r="Z892"/>
      <c r="AA892"/>
      <c r="AB892"/>
      <c r="AC892"/>
      <c r="AD892"/>
      <c r="AE892"/>
      <c r="AF892"/>
      <c r="AG892"/>
      <c r="AH892"/>
      <c r="AI892"/>
      <c r="AJ892"/>
      <c r="AK892"/>
      <c r="AL892"/>
    </row>
    <row r="893" spans="1:38" ht="15">
      <c r="A893"/>
      <c r="B893"/>
      <c r="C893"/>
      <c r="D893"/>
      <c r="E893"/>
      <c r="F893"/>
      <c r="G893"/>
      <c r="H893"/>
      <c r="I893"/>
      <c r="J893"/>
      <c r="K893"/>
      <c r="L893"/>
      <c r="M893"/>
      <c r="N893"/>
      <c r="O893"/>
      <c r="P893"/>
      <c r="Q893"/>
      <c r="R893"/>
      <c r="S893"/>
      <c r="T893"/>
      <c r="U893"/>
      <c r="V893"/>
      <c r="W893"/>
      <c r="X893"/>
      <c r="Y893"/>
      <c r="Z893"/>
      <c r="AA893"/>
      <c r="AB893"/>
      <c r="AC893"/>
      <c r="AD893"/>
      <c r="AE893"/>
      <c r="AF893"/>
      <c r="AG893"/>
      <c r="AH893"/>
      <c r="AI893"/>
      <c r="AJ893"/>
      <c r="AK893"/>
      <c r="AL893"/>
    </row>
    <row r="894" spans="1:38" ht="15">
      <c r="A894"/>
      <c r="B894"/>
      <c r="C894"/>
      <c r="D894"/>
      <c r="E894"/>
      <c r="F894"/>
      <c r="G894"/>
      <c r="H894"/>
      <c r="I894"/>
      <c r="J894"/>
      <c r="K894"/>
      <c r="L894"/>
      <c r="M894"/>
      <c r="N894"/>
      <c r="O894"/>
      <c r="P894"/>
      <c r="Q894"/>
      <c r="R894"/>
      <c r="S894"/>
      <c r="T894"/>
      <c r="U894"/>
      <c r="V894"/>
      <c r="W894"/>
      <c r="X894"/>
      <c r="Y894"/>
      <c r="Z894"/>
      <c r="AA894"/>
      <c r="AB894"/>
      <c r="AC894"/>
      <c r="AD894"/>
      <c r="AE894"/>
      <c r="AF894"/>
      <c r="AG894"/>
      <c r="AH894"/>
      <c r="AI894"/>
      <c r="AJ894"/>
      <c r="AK894"/>
      <c r="AL894"/>
    </row>
    <row r="895" spans="1:38" ht="15">
      <c r="A895"/>
      <c r="B895"/>
      <c r="C895"/>
      <c r="D895"/>
      <c r="E895"/>
      <c r="F895"/>
      <c r="G895"/>
      <c r="H895"/>
      <c r="I895"/>
      <c r="J895"/>
      <c r="K895"/>
      <c r="L895"/>
      <c r="M895"/>
      <c r="N895"/>
      <c r="O895"/>
      <c r="P895"/>
      <c r="Q895"/>
      <c r="R895"/>
      <c r="S895"/>
      <c r="T895"/>
      <c r="U895"/>
      <c r="V895"/>
      <c r="W895"/>
      <c r="X895"/>
      <c r="Y895"/>
      <c r="Z895"/>
      <c r="AA895"/>
      <c r="AB895"/>
      <c r="AC895"/>
      <c r="AD895"/>
      <c r="AE895"/>
      <c r="AF895"/>
      <c r="AG895"/>
      <c r="AH895"/>
      <c r="AI895"/>
      <c r="AJ895"/>
      <c r="AK895"/>
      <c r="AL895"/>
    </row>
    <row r="896" spans="1:38" ht="15">
      <c r="A896"/>
      <c r="B896"/>
      <c r="C896"/>
      <c r="D896"/>
      <c r="E896"/>
      <c r="F896"/>
      <c r="G896"/>
      <c r="H896"/>
      <c r="I896"/>
      <c r="J896"/>
      <c r="K896"/>
      <c r="L896"/>
      <c r="M896"/>
      <c r="N896"/>
      <c r="O896"/>
      <c r="P896"/>
      <c r="Q896"/>
      <c r="R896"/>
      <c r="S896"/>
      <c r="T896"/>
      <c r="U896"/>
      <c r="V896"/>
      <c r="W896"/>
      <c r="X896"/>
      <c r="Y896"/>
      <c r="Z896"/>
      <c r="AA896"/>
      <c r="AB896"/>
      <c r="AC896"/>
      <c r="AD896"/>
      <c r="AE896"/>
      <c r="AF896"/>
      <c r="AG896"/>
      <c r="AH896"/>
      <c r="AI896"/>
      <c r="AJ896"/>
      <c r="AK896"/>
      <c r="AL896"/>
    </row>
    <row r="897" spans="1:38" ht="15">
      <c r="A897"/>
      <c r="B897"/>
      <c r="C897"/>
      <c r="D897"/>
      <c r="E897"/>
      <c r="F897"/>
      <c r="G897"/>
      <c r="H897"/>
      <c r="I897"/>
      <c r="J897"/>
      <c r="K897"/>
      <c r="L897"/>
      <c r="M897"/>
      <c r="N897"/>
      <c r="O897"/>
      <c r="P897"/>
      <c r="Q897"/>
      <c r="R897"/>
      <c r="S897"/>
      <c r="T897"/>
      <c r="U897"/>
      <c r="V897"/>
      <c r="W897"/>
      <c r="X897"/>
      <c r="Y897"/>
      <c r="Z897"/>
      <c r="AA897"/>
      <c r="AB897"/>
      <c r="AC897"/>
      <c r="AD897"/>
      <c r="AE897"/>
      <c r="AF897"/>
      <c r="AG897"/>
      <c r="AH897"/>
      <c r="AI897"/>
      <c r="AJ897"/>
      <c r="AK897"/>
      <c r="AL897"/>
    </row>
    <row r="898" spans="1:38" ht="15">
      <c r="A898"/>
      <c r="B898"/>
      <c r="C898"/>
      <c r="D898"/>
      <c r="E898"/>
      <c r="F898"/>
      <c r="G898"/>
      <c r="H898"/>
      <c r="I898"/>
      <c r="J898"/>
      <c r="K898"/>
      <c r="L898"/>
      <c r="M898"/>
      <c r="N898"/>
      <c r="O898"/>
      <c r="P898"/>
      <c r="Q898"/>
      <c r="R898"/>
      <c r="S898"/>
      <c r="T898"/>
      <c r="U898"/>
      <c r="V898"/>
      <c r="W898"/>
      <c r="X898"/>
      <c r="Y898"/>
      <c r="Z898"/>
      <c r="AA898"/>
      <c r="AB898"/>
      <c r="AC898"/>
      <c r="AD898"/>
      <c r="AE898"/>
      <c r="AF898"/>
      <c r="AG898"/>
      <c r="AH898"/>
      <c r="AI898"/>
      <c r="AJ898"/>
      <c r="AK898"/>
      <c r="AL898"/>
    </row>
    <row r="899" spans="1:38" ht="15">
      <c r="A899"/>
      <c r="B899"/>
      <c r="C899"/>
      <c r="D899"/>
      <c r="E899"/>
      <c r="F899"/>
      <c r="G899"/>
      <c r="H899"/>
      <c r="I899"/>
      <c r="J899"/>
      <c r="K899"/>
      <c r="L899"/>
      <c r="M899"/>
      <c r="N899"/>
      <c r="O899"/>
      <c r="P899"/>
      <c r="Q899"/>
      <c r="R899"/>
      <c r="S899"/>
      <c r="T899"/>
      <c r="U899"/>
      <c r="V899"/>
      <c r="W899"/>
      <c r="X899"/>
      <c r="Y899"/>
      <c r="Z899"/>
      <c r="AA899"/>
      <c r="AB899"/>
      <c r="AC899"/>
      <c r="AD899"/>
      <c r="AE899"/>
      <c r="AF899"/>
      <c r="AG899"/>
      <c r="AH899"/>
      <c r="AI899"/>
      <c r="AJ899"/>
      <c r="AK899"/>
      <c r="AL899"/>
    </row>
    <row r="900" spans="1:38" ht="15">
      <c r="A900"/>
      <c r="B900"/>
      <c r="C900"/>
      <c r="D900"/>
      <c r="E900"/>
      <c r="F900"/>
      <c r="G900"/>
      <c r="H900"/>
      <c r="I900"/>
      <c r="J900"/>
      <c r="K900"/>
      <c r="L900"/>
      <c r="M900"/>
      <c r="N900"/>
      <c r="O900"/>
      <c r="P900"/>
      <c r="Q900"/>
      <c r="R900"/>
      <c r="S900"/>
      <c r="T900"/>
      <c r="U900"/>
      <c r="V900"/>
      <c r="W900"/>
      <c r="X900"/>
      <c r="Y900"/>
      <c r="Z900"/>
      <c r="AA900"/>
      <c r="AB900"/>
      <c r="AC900"/>
      <c r="AD900"/>
      <c r="AE900"/>
      <c r="AF900"/>
      <c r="AG900"/>
      <c r="AH900"/>
      <c r="AI900"/>
      <c r="AJ900"/>
      <c r="AK900"/>
      <c r="AL900"/>
    </row>
    <row r="901" spans="1:38" ht="15">
      <c r="A901"/>
      <c r="B901"/>
      <c r="C901"/>
      <c r="D901"/>
      <c r="E901"/>
      <c r="F901"/>
      <c r="G901"/>
      <c r="H901"/>
      <c r="I901"/>
      <c r="J901"/>
      <c r="K901"/>
      <c r="L901"/>
      <c r="M901"/>
      <c r="N901"/>
      <c r="O901"/>
      <c r="P901"/>
      <c r="Q901"/>
      <c r="R901"/>
      <c r="S901"/>
      <c r="T901"/>
      <c r="U901"/>
      <c r="V901"/>
      <c r="W901"/>
      <c r="X901"/>
      <c r="Y901"/>
      <c r="Z901"/>
      <c r="AA901"/>
      <c r="AB901"/>
      <c r="AC901"/>
      <c r="AD901"/>
      <c r="AE901"/>
      <c r="AF901"/>
      <c r="AG901"/>
      <c r="AH901"/>
      <c r="AI901"/>
      <c r="AJ901"/>
      <c r="AK901"/>
      <c r="AL901"/>
    </row>
    <row r="902" spans="1:38" ht="15">
      <c r="A902"/>
      <c r="B902"/>
      <c r="C902"/>
      <c r="D902"/>
      <c r="E902"/>
      <c r="F902"/>
      <c r="G902"/>
      <c r="H902"/>
      <c r="I902"/>
      <c r="J902"/>
      <c r="K902"/>
      <c r="L902"/>
      <c r="M902"/>
      <c r="N902"/>
      <c r="O902"/>
      <c r="P902"/>
      <c r="Q902"/>
      <c r="R902"/>
      <c r="S902"/>
      <c r="T902"/>
      <c r="U902"/>
      <c r="V902"/>
      <c r="W902"/>
      <c r="X902"/>
      <c r="Y902"/>
      <c r="Z902"/>
      <c r="AA902"/>
      <c r="AB902"/>
      <c r="AC902"/>
      <c r="AD902"/>
      <c r="AE902"/>
      <c r="AF902"/>
      <c r="AG902"/>
      <c r="AH902"/>
      <c r="AI902"/>
      <c r="AJ902"/>
      <c r="AK902"/>
      <c r="AL902"/>
    </row>
    <row r="903" spans="1:38" ht="15">
      <c r="A903"/>
      <c r="B903"/>
      <c r="C903"/>
      <c r="D903"/>
      <c r="E903"/>
      <c r="F903"/>
      <c r="G903"/>
      <c r="H903"/>
      <c r="I903"/>
      <c r="J903"/>
      <c r="K903"/>
      <c r="L903"/>
      <c r="M903"/>
      <c r="N903"/>
      <c r="O903"/>
      <c r="P903"/>
      <c r="Q903"/>
      <c r="R903"/>
      <c r="S903"/>
      <c r="T903"/>
      <c r="U903"/>
      <c r="V903"/>
      <c r="W903"/>
      <c r="X903"/>
      <c r="Y903"/>
      <c r="Z903"/>
      <c r="AA903"/>
      <c r="AB903"/>
      <c r="AC903"/>
      <c r="AD903"/>
      <c r="AE903"/>
      <c r="AF903"/>
      <c r="AG903"/>
      <c r="AH903"/>
      <c r="AI903"/>
      <c r="AJ903"/>
      <c r="AK903"/>
      <c r="AL903"/>
    </row>
    <row r="904" spans="1:38" ht="15">
      <c r="A904"/>
      <c r="B904"/>
      <c r="C904"/>
      <c r="D904"/>
      <c r="E904"/>
      <c r="F904"/>
      <c r="G904"/>
      <c r="H904"/>
      <c r="I904"/>
      <c r="J904"/>
      <c r="K904"/>
      <c r="L904"/>
      <c r="M904"/>
      <c r="N904"/>
      <c r="O904"/>
      <c r="P904"/>
      <c r="Q904"/>
      <c r="R904"/>
      <c r="S904"/>
      <c r="T904"/>
      <c r="U904"/>
      <c r="V904"/>
      <c r="W904"/>
      <c r="X904"/>
      <c r="Y904"/>
      <c r="Z904"/>
      <c r="AA904"/>
      <c r="AB904"/>
      <c r="AC904"/>
      <c r="AD904"/>
      <c r="AE904"/>
      <c r="AF904"/>
      <c r="AG904"/>
      <c r="AH904"/>
      <c r="AI904"/>
      <c r="AJ904"/>
      <c r="AK904"/>
      <c r="AL904"/>
    </row>
    <row r="905" spans="1:38" ht="15">
      <c r="A905"/>
      <c r="B905"/>
      <c r="C905"/>
      <c r="D905"/>
      <c r="E905"/>
      <c r="F905"/>
      <c r="G905"/>
      <c r="H905"/>
      <c r="I905"/>
      <c r="J905"/>
      <c r="K905"/>
      <c r="L905"/>
      <c r="M905"/>
      <c r="N905"/>
      <c r="O905"/>
      <c r="P905"/>
      <c r="Q905"/>
      <c r="R905"/>
      <c r="S905"/>
      <c r="T905"/>
      <c r="U905"/>
      <c r="V905"/>
      <c r="W905"/>
      <c r="X905"/>
      <c r="Y905"/>
      <c r="Z905"/>
      <c r="AA905"/>
      <c r="AB905"/>
      <c r="AC905"/>
      <c r="AD905"/>
      <c r="AE905"/>
      <c r="AF905"/>
      <c r="AG905"/>
      <c r="AH905"/>
      <c r="AI905"/>
      <c r="AJ905"/>
      <c r="AK905"/>
      <c r="AL905"/>
    </row>
    <row r="906" spans="1:38" ht="15">
      <c r="A906"/>
      <c r="B906"/>
      <c r="C906"/>
      <c r="D906"/>
      <c r="E906"/>
      <c r="F906"/>
      <c r="G906"/>
      <c r="H906"/>
      <c r="I906"/>
      <c r="J906"/>
      <c r="K906"/>
      <c r="L906"/>
      <c r="M906"/>
      <c r="N906"/>
      <c r="O906"/>
      <c r="P906"/>
      <c r="Q906"/>
      <c r="R906"/>
      <c r="S906"/>
      <c r="T906"/>
      <c r="U906"/>
      <c r="V906"/>
      <c r="W906"/>
      <c r="X906"/>
      <c r="Y906"/>
      <c r="Z906"/>
      <c r="AA906"/>
      <c r="AB906"/>
      <c r="AC906"/>
      <c r="AD906"/>
      <c r="AE906"/>
      <c r="AF906"/>
      <c r="AG906"/>
      <c r="AH906"/>
      <c r="AI906"/>
      <c r="AJ906"/>
      <c r="AK906"/>
      <c r="AL906"/>
    </row>
    <row r="907" spans="1:38" ht="15">
      <c r="A907"/>
      <c r="B907"/>
      <c r="C907"/>
      <c r="D907"/>
      <c r="E907"/>
      <c r="F907"/>
      <c r="G907"/>
      <c r="H907"/>
      <c r="I907"/>
      <c r="J907"/>
      <c r="K907"/>
      <c r="L907"/>
      <c r="M907"/>
      <c r="N907"/>
      <c r="O907"/>
      <c r="P907"/>
      <c r="Q907"/>
      <c r="R907"/>
      <c r="S907"/>
      <c r="T907"/>
      <c r="U907"/>
      <c r="V907"/>
      <c r="W907"/>
      <c r="X907"/>
      <c r="Y907"/>
      <c r="Z907"/>
      <c r="AA907"/>
      <c r="AB907"/>
      <c r="AC907"/>
      <c r="AD907"/>
      <c r="AE907"/>
      <c r="AF907"/>
      <c r="AG907"/>
      <c r="AH907"/>
      <c r="AI907"/>
      <c r="AJ907"/>
      <c r="AK907"/>
      <c r="AL907"/>
    </row>
    <row r="908" spans="1:38" ht="15">
      <c r="A908"/>
      <c r="B908"/>
      <c r="C908"/>
      <c r="D908"/>
      <c r="E908"/>
      <c r="F908"/>
      <c r="G908"/>
      <c r="H908"/>
      <c r="I908"/>
      <c r="J908"/>
      <c r="K908"/>
      <c r="L908"/>
      <c r="M908"/>
      <c r="N908"/>
      <c r="O908"/>
      <c r="P908"/>
      <c r="Q908"/>
      <c r="R908"/>
      <c r="S908"/>
      <c r="T908"/>
      <c r="U908"/>
      <c r="V908"/>
      <c r="W908"/>
      <c r="X908"/>
      <c r="Y908"/>
      <c r="Z908"/>
      <c r="AA908"/>
      <c r="AB908"/>
      <c r="AC908"/>
      <c r="AD908"/>
      <c r="AE908"/>
      <c r="AF908"/>
      <c r="AG908"/>
      <c r="AH908"/>
      <c r="AI908"/>
      <c r="AJ908"/>
      <c r="AK908"/>
      <c r="AL908"/>
    </row>
    <row r="909" spans="1:38" ht="15">
      <c r="A909"/>
      <c r="B909"/>
      <c r="C909"/>
      <c r="D909"/>
      <c r="E909"/>
      <c r="F909"/>
      <c r="G909"/>
      <c r="H909"/>
      <c r="I909"/>
      <c r="J909"/>
      <c r="K909"/>
      <c r="L909"/>
      <c r="M909"/>
      <c r="N909"/>
      <c r="O909"/>
      <c r="P909"/>
      <c r="Q909"/>
      <c r="R909"/>
      <c r="S909"/>
      <c r="T909"/>
      <c r="U909"/>
      <c r="V909"/>
      <c r="W909"/>
      <c r="X909"/>
      <c r="Y909"/>
      <c r="Z909"/>
      <c r="AA909"/>
      <c r="AB909"/>
      <c r="AC909"/>
      <c r="AD909"/>
      <c r="AE909"/>
      <c r="AF909"/>
      <c r="AG909"/>
      <c r="AH909"/>
      <c r="AI909"/>
      <c r="AJ909"/>
      <c r="AK909"/>
      <c r="AL909"/>
    </row>
    <row r="910" spans="1:38" ht="15">
      <c r="A910"/>
      <c r="B910"/>
      <c r="C910"/>
      <c r="D910"/>
      <c r="E910"/>
      <c r="F910"/>
      <c r="G910"/>
      <c r="H910"/>
      <c r="I910"/>
      <c r="J910"/>
      <c r="K910"/>
      <c r="L910"/>
      <c r="M910"/>
      <c r="N910"/>
      <c r="O910"/>
      <c r="P910"/>
      <c r="Q910"/>
      <c r="R910"/>
      <c r="S910"/>
      <c r="T910"/>
      <c r="U910"/>
      <c r="V910"/>
      <c r="W910"/>
      <c r="X910"/>
      <c r="Y910"/>
      <c r="Z910"/>
      <c r="AA910"/>
      <c r="AB910"/>
      <c r="AC910"/>
      <c r="AD910"/>
      <c r="AE910"/>
      <c r="AF910"/>
      <c r="AG910"/>
      <c r="AH910"/>
      <c r="AI910"/>
      <c r="AJ910"/>
      <c r="AK910"/>
      <c r="AL910"/>
    </row>
    <row r="911" spans="1:38" ht="15">
      <c r="A911"/>
      <c r="B911"/>
      <c r="C911"/>
      <c r="D911"/>
      <c r="E911"/>
      <c r="F911"/>
      <c r="G911"/>
      <c r="H911"/>
      <c r="I911"/>
      <c r="J911"/>
      <c r="K911"/>
      <c r="L911"/>
      <c r="M911"/>
      <c r="N911"/>
      <c r="O911"/>
      <c r="P911"/>
      <c r="Q911"/>
      <c r="R911"/>
      <c r="S911"/>
      <c r="T911"/>
      <c r="U911"/>
      <c r="V911"/>
      <c r="W911"/>
      <c r="X911"/>
      <c r="Y911"/>
      <c r="Z911"/>
      <c r="AA911"/>
      <c r="AB911"/>
      <c r="AC911"/>
      <c r="AD911"/>
      <c r="AE911"/>
      <c r="AF911"/>
      <c r="AG911"/>
      <c r="AH911"/>
      <c r="AI911"/>
      <c r="AJ911"/>
      <c r="AK911"/>
      <c r="AL911"/>
    </row>
    <row r="912" spans="1:38" ht="15">
      <c r="A912"/>
      <c r="B912"/>
      <c r="C912"/>
      <c r="D912"/>
      <c r="E912"/>
      <c r="F912"/>
      <c r="G912"/>
      <c r="H912"/>
      <c r="I912"/>
      <c r="J912"/>
      <c r="K912"/>
      <c r="L912"/>
      <c r="M912"/>
      <c r="N912"/>
      <c r="O912"/>
      <c r="P912"/>
      <c r="Q912"/>
      <c r="R912"/>
      <c r="S912"/>
      <c r="T912"/>
      <c r="U912"/>
      <c r="V912"/>
      <c r="W912"/>
      <c r="X912"/>
      <c r="Y912"/>
      <c r="Z912"/>
      <c r="AA912"/>
      <c r="AB912"/>
      <c r="AC912"/>
      <c r="AD912"/>
      <c r="AE912"/>
      <c r="AF912"/>
      <c r="AG912"/>
      <c r="AH912"/>
      <c r="AI912"/>
      <c r="AJ912"/>
      <c r="AK912"/>
      <c r="AL912"/>
    </row>
    <row r="913" spans="1:38" ht="15">
      <c r="A913"/>
      <c r="B913"/>
      <c r="C913"/>
      <c r="D913"/>
      <c r="E913"/>
      <c r="F913"/>
      <c r="G913"/>
      <c r="H913"/>
      <c r="I913"/>
      <c r="J913"/>
      <c r="K913"/>
      <c r="L913"/>
      <c r="M913"/>
      <c r="N913"/>
      <c r="O913"/>
      <c r="P913"/>
      <c r="Q913"/>
      <c r="R913"/>
      <c r="S913"/>
      <c r="T913"/>
      <c r="U913"/>
      <c r="V913"/>
      <c r="W913"/>
      <c r="X913"/>
      <c r="Y913"/>
      <c r="Z913"/>
      <c r="AA913"/>
      <c r="AB913"/>
      <c r="AC913"/>
      <c r="AD913"/>
      <c r="AE913"/>
      <c r="AF913"/>
      <c r="AG913"/>
      <c r="AH913"/>
      <c r="AI913"/>
      <c r="AJ913"/>
      <c r="AK913"/>
      <c r="AL913"/>
    </row>
    <row r="914" spans="1:38" ht="15">
      <c r="A914"/>
      <c r="B914"/>
      <c r="C914"/>
      <c r="D914"/>
      <c r="E914"/>
      <c r="F914"/>
      <c r="G914"/>
      <c r="H914"/>
      <c r="I914"/>
      <c r="J914"/>
      <c r="K914"/>
      <c r="L914"/>
      <c r="M914"/>
      <c r="N914"/>
      <c r="O914"/>
      <c r="P914"/>
      <c r="Q914"/>
      <c r="R914"/>
      <c r="S914"/>
      <c r="T914"/>
      <c r="U914"/>
      <c r="V914"/>
      <c r="W914"/>
      <c r="X914"/>
      <c r="Y914"/>
      <c r="Z914"/>
      <c r="AA914"/>
      <c r="AB914"/>
      <c r="AC914"/>
      <c r="AD914"/>
      <c r="AE914"/>
      <c r="AF914"/>
      <c r="AG914"/>
      <c r="AH914"/>
      <c r="AI914"/>
      <c r="AJ914"/>
      <c r="AK914"/>
      <c r="AL914"/>
    </row>
    <row r="915" spans="1:38" ht="15">
      <c r="A915"/>
      <c r="B915"/>
      <c r="C915"/>
      <c r="D915"/>
      <c r="E915"/>
      <c r="F915"/>
      <c r="G915"/>
      <c r="H915"/>
      <c r="I915"/>
      <c r="J915"/>
      <c r="K915"/>
      <c r="L915"/>
      <c r="M915"/>
      <c r="N915"/>
      <c r="O915"/>
      <c r="P915"/>
      <c r="Q915"/>
      <c r="R915"/>
      <c r="S915"/>
      <c r="T915"/>
      <c r="U915"/>
      <c r="V915"/>
      <c r="W915"/>
      <c r="X915"/>
      <c r="Y915"/>
      <c r="Z915"/>
      <c r="AA915"/>
      <c r="AB915"/>
      <c r="AC915"/>
      <c r="AD915"/>
      <c r="AE915"/>
      <c r="AF915"/>
      <c r="AG915"/>
      <c r="AH915"/>
      <c r="AI915"/>
      <c r="AJ915"/>
      <c r="AK915"/>
      <c r="AL915"/>
    </row>
    <row r="916" spans="1:38" ht="15">
      <c r="A916"/>
      <c r="B916"/>
      <c r="C916"/>
      <c r="D916"/>
      <c r="E916"/>
      <c r="F916"/>
      <c r="G916"/>
      <c r="H916"/>
      <c r="I916"/>
      <c r="J916"/>
      <c r="K916"/>
      <c r="L916"/>
      <c r="M916"/>
      <c r="N916"/>
      <c r="O916"/>
      <c r="P916"/>
      <c r="Q916"/>
      <c r="R916"/>
      <c r="S916"/>
      <c r="T916"/>
      <c r="U916"/>
      <c r="V916"/>
      <c r="W916"/>
      <c r="X916"/>
      <c r="Y916"/>
      <c r="Z916"/>
      <c r="AA916"/>
      <c r="AB916"/>
      <c r="AC916"/>
      <c r="AD916"/>
      <c r="AE916"/>
      <c r="AF916"/>
      <c r="AG916"/>
      <c r="AH916"/>
      <c r="AI916"/>
      <c r="AJ916"/>
      <c r="AK916"/>
      <c r="AL916"/>
    </row>
    <row r="917" spans="1:38" ht="15">
      <c r="A917"/>
      <c r="B917"/>
      <c r="C917"/>
      <c r="D917"/>
      <c r="E917"/>
      <c r="F917"/>
      <c r="G917"/>
      <c r="H917"/>
      <c r="I917"/>
      <c r="J917"/>
      <c r="K917"/>
      <c r="L917"/>
      <c r="M917"/>
      <c r="N917"/>
      <c r="O917"/>
      <c r="P917"/>
      <c r="Q917"/>
      <c r="R917"/>
      <c r="S917"/>
      <c r="T917"/>
      <c r="U917"/>
      <c r="V917"/>
      <c r="W917"/>
      <c r="X917"/>
      <c r="Y917"/>
      <c r="Z917"/>
      <c r="AA917"/>
      <c r="AB917"/>
      <c r="AC917"/>
      <c r="AD917"/>
      <c r="AE917"/>
      <c r="AF917"/>
      <c r="AG917"/>
      <c r="AH917"/>
      <c r="AI917"/>
      <c r="AJ917"/>
      <c r="AK917"/>
      <c r="AL917"/>
    </row>
    <row r="918" spans="1:38" ht="15">
      <c r="A918"/>
      <c r="B918"/>
      <c r="C918"/>
      <c r="D918"/>
      <c r="E918"/>
      <c r="F918"/>
      <c r="G918"/>
      <c r="H918"/>
      <c r="I918"/>
      <c r="J918"/>
      <c r="K918"/>
      <c r="L918"/>
      <c r="M918"/>
      <c r="N918"/>
      <c r="O918"/>
      <c r="P918"/>
      <c r="Q918"/>
      <c r="R918"/>
      <c r="S918"/>
      <c r="T918"/>
      <c r="U918"/>
      <c r="V918"/>
      <c r="W918"/>
      <c r="X918"/>
      <c r="Y918"/>
      <c r="Z918"/>
      <c r="AA918"/>
      <c r="AB918"/>
      <c r="AC918"/>
      <c r="AD918"/>
      <c r="AE918"/>
      <c r="AF918"/>
      <c r="AG918"/>
      <c r="AH918"/>
      <c r="AI918"/>
      <c r="AJ918"/>
      <c r="AK918"/>
      <c r="AL918"/>
    </row>
    <row r="919" spans="1:38" ht="15">
      <c r="A919"/>
      <c r="B919"/>
      <c r="C919"/>
      <c r="D919"/>
      <c r="E919"/>
      <c r="F919"/>
      <c r="G919"/>
      <c r="H919"/>
      <c r="I919"/>
      <c r="J919"/>
      <c r="K919"/>
      <c r="L919"/>
      <c r="M919"/>
      <c r="N919"/>
      <c r="O919"/>
      <c r="P919"/>
      <c r="Q919"/>
      <c r="R919"/>
      <c r="S919"/>
      <c r="T919"/>
      <c r="U919"/>
      <c r="V919"/>
      <c r="W919"/>
      <c r="X919"/>
      <c r="Y919"/>
      <c r="Z919"/>
      <c r="AA919"/>
      <c r="AB919"/>
      <c r="AC919"/>
      <c r="AD919"/>
      <c r="AE919"/>
      <c r="AF919"/>
      <c r="AG919"/>
      <c r="AH919"/>
      <c r="AI919"/>
      <c r="AJ919"/>
      <c r="AK919"/>
      <c r="AL919"/>
    </row>
    <row r="920" spans="1:38" ht="15">
      <c r="A920"/>
      <c r="B920"/>
      <c r="C920"/>
      <c r="D920"/>
      <c r="E920"/>
      <c r="F920"/>
      <c r="G920"/>
      <c r="H920"/>
      <c r="I920"/>
      <c r="J920"/>
      <c r="K920"/>
      <c r="L920"/>
      <c r="M920"/>
      <c r="N920"/>
      <c r="O920"/>
      <c r="P920"/>
      <c r="Q920"/>
      <c r="R920"/>
      <c r="S920"/>
      <c r="T920"/>
      <c r="U920"/>
      <c r="V920"/>
      <c r="W920"/>
      <c r="X920"/>
      <c r="Y920"/>
      <c r="Z920"/>
      <c r="AA920"/>
      <c r="AB920"/>
      <c r="AC920"/>
      <c r="AD920"/>
      <c r="AE920"/>
      <c r="AF920"/>
      <c r="AG920"/>
      <c r="AH920"/>
      <c r="AI920"/>
      <c r="AJ920"/>
      <c r="AK920"/>
      <c r="AL920"/>
    </row>
    <row r="921" spans="1:38" ht="15">
      <c r="A921"/>
      <c r="B921"/>
      <c r="C921"/>
      <c r="D921"/>
      <c r="E921"/>
      <c r="F921"/>
      <c r="G921"/>
      <c r="H921"/>
      <c r="I921"/>
      <c r="J921"/>
      <c r="K921"/>
      <c r="L921"/>
      <c r="M921"/>
      <c r="N921"/>
      <c r="O921"/>
      <c r="P921"/>
      <c r="Q921"/>
      <c r="R921"/>
      <c r="S921"/>
      <c r="T921"/>
      <c r="U921"/>
      <c r="V921"/>
      <c r="W921"/>
      <c r="X921"/>
      <c r="Y921"/>
      <c r="Z921"/>
      <c r="AA921"/>
      <c r="AB921"/>
      <c r="AC921"/>
      <c r="AD921"/>
      <c r="AE921"/>
      <c r="AF921"/>
      <c r="AG921"/>
      <c r="AH921"/>
      <c r="AI921"/>
      <c r="AJ921"/>
      <c r="AK921"/>
      <c r="AL921"/>
    </row>
    <row r="922" spans="1:38" ht="15">
      <c r="A922"/>
      <c r="B922"/>
      <c r="C922"/>
      <c r="D922"/>
      <c r="E922"/>
      <c r="F922"/>
      <c r="G922"/>
      <c r="H922"/>
      <c r="I922"/>
      <c r="J922"/>
      <c r="K922"/>
      <c r="L922"/>
      <c r="M922"/>
      <c r="N922"/>
      <c r="O922"/>
      <c r="P922"/>
      <c r="Q922"/>
      <c r="R922"/>
      <c r="S922"/>
      <c r="T922"/>
      <c r="U922"/>
      <c r="V922"/>
      <c r="W922"/>
      <c r="X922"/>
      <c r="Y922"/>
      <c r="Z922"/>
      <c r="AA922"/>
      <c r="AB922"/>
      <c r="AC922"/>
      <c r="AD922"/>
      <c r="AE922"/>
      <c r="AF922"/>
      <c r="AG922"/>
      <c r="AH922"/>
      <c r="AI922"/>
      <c r="AJ922"/>
      <c r="AK922"/>
      <c r="AL922"/>
    </row>
    <row r="923" spans="1:38" ht="15">
      <c r="A923"/>
      <c r="B923"/>
      <c r="C923"/>
      <c r="D923"/>
      <c r="E923"/>
      <c r="F923"/>
      <c r="G923"/>
      <c r="H923"/>
      <c r="I923"/>
      <c r="J923"/>
      <c r="K923"/>
      <c r="L923"/>
      <c r="M923"/>
      <c r="N923"/>
      <c r="O923"/>
      <c r="P923"/>
      <c r="Q923"/>
      <c r="R923"/>
      <c r="S923"/>
      <c r="T923"/>
      <c r="U923"/>
      <c r="V923"/>
      <c r="W923"/>
      <c r="X923"/>
      <c r="Y923"/>
      <c r="Z923"/>
      <c r="AA923"/>
      <c r="AB923"/>
      <c r="AC923"/>
      <c r="AD923"/>
      <c r="AE923"/>
      <c r="AF923"/>
      <c r="AG923"/>
      <c r="AH923"/>
      <c r="AI923"/>
      <c r="AJ923"/>
      <c r="AK923"/>
      <c r="AL923"/>
    </row>
    <row r="924" spans="1:38" ht="15">
      <c r="A924"/>
      <c r="B924"/>
      <c r="C924"/>
      <c r="D924"/>
      <c r="E924"/>
      <c r="F924"/>
      <c r="G924"/>
      <c r="H924"/>
      <c r="I924"/>
      <c r="J924"/>
      <c r="K924"/>
      <c r="L924"/>
      <c r="M924"/>
      <c r="N924"/>
      <c r="O924"/>
      <c r="P924"/>
      <c r="Q924"/>
      <c r="R924"/>
      <c r="S924"/>
      <c r="T924"/>
      <c r="U924"/>
      <c r="V924"/>
      <c r="W924"/>
      <c r="X924"/>
      <c r="Y924"/>
      <c r="Z924"/>
      <c r="AA924"/>
      <c r="AB924"/>
      <c r="AC924"/>
      <c r="AD924"/>
      <c r="AE924"/>
      <c r="AF924"/>
      <c r="AG924"/>
      <c r="AH924"/>
      <c r="AI924"/>
      <c r="AJ924"/>
      <c r="AK924"/>
      <c r="AL924"/>
    </row>
    <row r="925" spans="1:38" ht="15">
      <c r="A925"/>
      <c r="B925"/>
      <c r="C925"/>
      <c r="D925"/>
      <c r="E925"/>
      <c r="F925"/>
      <c r="G925"/>
      <c r="H925"/>
      <c r="I925"/>
      <c r="J925"/>
      <c r="K925"/>
      <c r="L925"/>
      <c r="M925"/>
      <c r="N925"/>
      <c r="O925"/>
      <c r="P925"/>
      <c r="Q925"/>
      <c r="R925"/>
      <c r="S925"/>
      <c r="T925"/>
      <c r="U925"/>
      <c r="V925"/>
      <c r="W925"/>
      <c r="X925"/>
      <c r="Y925"/>
      <c r="Z925"/>
      <c r="AA925"/>
      <c r="AB925"/>
      <c r="AC925"/>
      <c r="AD925"/>
      <c r="AE925"/>
      <c r="AF925"/>
      <c r="AG925"/>
      <c r="AH925"/>
      <c r="AI925"/>
      <c r="AJ925"/>
      <c r="AK925"/>
      <c r="AL925"/>
    </row>
    <row r="926" spans="1:38" ht="15">
      <c r="A926"/>
      <c r="B926"/>
      <c r="C926"/>
      <c r="D926"/>
      <c r="E926"/>
      <c r="F926"/>
      <c r="G926"/>
      <c r="H926"/>
      <c r="I926"/>
      <c r="J926"/>
      <c r="K926"/>
      <c r="L926"/>
      <c r="M926"/>
      <c r="N926"/>
      <c r="O926"/>
      <c r="P926"/>
      <c r="Q926"/>
      <c r="R926"/>
      <c r="S926"/>
      <c r="T926"/>
      <c r="U926"/>
      <c r="V926"/>
      <c r="W926"/>
      <c r="X926"/>
      <c r="Y926"/>
      <c r="Z926"/>
      <c r="AA926"/>
      <c r="AB926"/>
      <c r="AC926"/>
      <c r="AD926"/>
      <c r="AE926"/>
      <c r="AF926"/>
      <c r="AG926"/>
      <c r="AH926"/>
      <c r="AI926"/>
      <c r="AJ926"/>
      <c r="AK926"/>
      <c r="AL926"/>
    </row>
    <row r="927" spans="1:38" ht="15">
      <c r="A927"/>
      <c r="B927"/>
      <c r="C927"/>
      <c r="D927"/>
      <c r="E927"/>
      <c r="F927"/>
      <c r="G927"/>
      <c r="H927"/>
      <c r="I927"/>
      <c r="J927"/>
      <c r="K927"/>
      <c r="L927"/>
      <c r="M927"/>
      <c r="N927"/>
      <c r="O927"/>
      <c r="P927"/>
      <c r="Q927"/>
      <c r="R927"/>
      <c r="S927"/>
      <c r="T927"/>
      <c r="U927"/>
      <c r="V927"/>
      <c r="W927"/>
      <c r="X927"/>
      <c r="Y927"/>
      <c r="Z927"/>
      <c r="AA927"/>
      <c r="AB927"/>
      <c r="AC927"/>
      <c r="AD927"/>
      <c r="AE927"/>
      <c r="AF927"/>
      <c r="AG927"/>
      <c r="AH927"/>
      <c r="AI927"/>
      <c r="AJ927"/>
      <c r="AK927"/>
      <c r="AL927"/>
    </row>
    <row r="928" spans="1:38" ht="15">
      <c r="A928"/>
      <c r="B928"/>
      <c r="C928"/>
      <c r="D928"/>
      <c r="E928"/>
      <c r="F928"/>
      <c r="G928"/>
      <c r="H928"/>
      <c r="I928"/>
      <c r="J928"/>
      <c r="K928"/>
      <c r="L928"/>
      <c r="M928"/>
      <c r="N928"/>
      <c r="O928"/>
      <c r="P928"/>
      <c r="Q928"/>
      <c r="R928"/>
      <c r="S928"/>
      <c r="T928"/>
      <c r="U928"/>
      <c r="V928"/>
      <c r="W928"/>
      <c r="X928"/>
      <c r="Y928"/>
      <c r="Z928"/>
      <c r="AA928"/>
      <c r="AB928"/>
      <c r="AC928"/>
      <c r="AD928"/>
      <c r="AE928"/>
      <c r="AF928"/>
      <c r="AG928"/>
      <c r="AH928"/>
      <c r="AI928"/>
      <c r="AJ928"/>
      <c r="AK928"/>
      <c r="AL928"/>
    </row>
    <row r="929" spans="1:38" ht="15">
      <c r="A929"/>
      <c r="B929"/>
      <c r="C929"/>
      <c r="D929"/>
      <c r="E929"/>
      <c r="F929"/>
      <c r="G929"/>
      <c r="H929"/>
      <c r="I929"/>
      <c r="J929"/>
      <c r="K929"/>
      <c r="L929"/>
      <c r="M929"/>
      <c r="N929"/>
      <c r="O929"/>
      <c r="P929"/>
      <c r="Q929"/>
      <c r="R929"/>
      <c r="S929"/>
      <c r="T929"/>
      <c r="U929"/>
      <c r="V929"/>
      <c r="W929"/>
      <c r="X929"/>
      <c r="Y929"/>
      <c r="Z929"/>
      <c r="AA929"/>
      <c r="AB929"/>
      <c r="AC929"/>
      <c r="AD929"/>
      <c r="AE929"/>
      <c r="AF929"/>
      <c r="AG929"/>
      <c r="AH929"/>
      <c r="AI929"/>
      <c r="AJ929"/>
      <c r="AK929"/>
      <c r="AL929"/>
    </row>
    <row r="930" spans="1:38" ht="15">
      <c r="A930"/>
      <c r="B930"/>
      <c r="C930"/>
      <c r="D930"/>
      <c r="E930"/>
      <c r="F930"/>
      <c r="G930"/>
      <c r="H930"/>
      <c r="I930"/>
      <c r="J930"/>
      <c r="K930"/>
      <c r="L930"/>
      <c r="M930"/>
      <c r="N930"/>
      <c r="O930"/>
      <c r="P930"/>
      <c r="Q930"/>
      <c r="R930"/>
      <c r="S930"/>
      <c r="T930"/>
      <c r="U930"/>
      <c r="V930"/>
      <c r="W930"/>
      <c r="X930"/>
      <c r="Y930"/>
      <c r="Z930"/>
      <c r="AA930"/>
      <c r="AB930"/>
      <c r="AC930"/>
      <c r="AD930"/>
      <c r="AE930"/>
      <c r="AF930"/>
      <c r="AG930"/>
      <c r="AH930"/>
      <c r="AI930"/>
      <c r="AJ930"/>
      <c r="AK930"/>
      <c r="AL930"/>
    </row>
    <row r="931" spans="1:38" ht="15">
      <c r="A931"/>
      <c r="B931"/>
      <c r="C931"/>
      <c r="D931"/>
      <c r="E931"/>
      <c r="F931"/>
      <c r="G931"/>
      <c r="H931"/>
      <c r="I931"/>
      <c r="J931"/>
      <c r="K931"/>
      <c r="L931"/>
      <c r="M931"/>
      <c r="N931"/>
      <c r="O931"/>
      <c r="P931"/>
      <c r="Q931"/>
      <c r="R931"/>
      <c r="S931"/>
      <c r="T931"/>
      <c r="U931"/>
      <c r="V931"/>
      <c r="W931"/>
      <c r="X931"/>
      <c r="Y931"/>
      <c r="Z931"/>
      <c r="AA931"/>
      <c r="AB931"/>
      <c r="AC931"/>
      <c r="AD931"/>
      <c r="AE931"/>
      <c r="AF931"/>
      <c r="AG931"/>
      <c r="AH931"/>
      <c r="AI931"/>
      <c r="AJ931"/>
      <c r="AK931"/>
      <c r="AL931"/>
    </row>
    <row r="932" spans="1:38" ht="15">
      <c r="A932"/>
      <c r="B932"/>
      <c r="C932"/>
      <c r="D932"/>
      <c r="E932"/>
      <c r="F932"/>
      <c r="G932"/>
      <c r="H932"/>
      <c r="I932"/>
      <c r="J932"/>
      <c r="K932"/>
      <c r="L932"/>
      <c r="M932"/>
      <c r="N932"/>
      <c r="O932"/>
      <c r="P932"/>
      <c r="Q932"/>
      <c r="R932"/>
      <c r="S932"/>
      <c r="T932"/>
      <c r="U932"/>
      <c r="V932"/>
      <c r="W932"/>
      <c r="X932"/>
      <c r="Y932"/>
      <c r="Z932"/>
      <c r="AA932"/>
      <c r="AB932"/>
      <c r="AC932"/>
      <c r="AD932"/>
      <c r="AE932"/>
      <c r="AF932"/>
      <c r="AG932"/>
      <c r="AH932"/>
      <c r="AI932"/>
      <c r="AJ932"/>
      <c r="AK932"/>
      <c r="AL932"/>
    </row>
    <row r="933" spans="1:38" ht="15">
      <c r="A933"/>
      <c r="B933"/>
      <c r="C933"/>
      <c r="D933"/>
      <c r="E933"/>
      <c r="F933"/>
      <c r="G933"/>
      <c r="H933"/>
      <c r="I933"/>
      <c r="J933"/>
      <c r="K933"/>
      <c r="L933"/>
      <c r="M933"/>
      <c r="N933"/>
      <c r="O933"/>
      <c r="P933"/>
      <c r="Q933"/>
      <c r="R933"/>
      <c r="S933"/>
      <c r="T933"/>
      <c r="U933"/>
      <c r="V933"/>
      <c r="W933"/>
      <c r="X933"/>
      <c r="Y933"/>
      <c r="Z933"/>
      <c r="AA933"/>
      <c r="AB933"/>
      <c r="AC933"/>
      <c r="AD933"/>
      <c r="AE933"/>
      <c r="AF933"/>
      <c r="AG933"/>
      <c r="AH933"/>
      <c r="AI933"/>
      <c r="AJ933"/>
      <c r="AK933"/>
      <c r="AL933"/>
    </row>
    <row r="934" spans="1:38" ht="15">
      <c r="A934"/>
      <c r="B934"/>
      <c r="C934"/>
      <c r="D934"/>
      <c r="E934"/>
      <c r="F934"/>
      <c r="G934"/>
      <c r="H934"/>
      <c r="I934"/>
      <c r="J934"/>
      <c r="K934"/>
      <c r="L934"/>
      <c r="M934"/>
      <c r="N934"/>
      <c r="O934"/>
      <c r="P934"/>
      <c r="Q934"/>
      <c r="R934"/>
      <c r="S934"/>
      <c r="T934"/>
      <c r="U934"/>
      <c r="V934"/>
      <c r="W934"/>
      <c r="X934"/>
      <c r="Y934"/>
      <c r="Z934"/>
      <c r="AA934"/>
      <c r="AB934"/>
      <c r="AC934"/>
      <c r="AD934"/>
      <c r="AE934"/>
      <c r="AF934"/>
      <c r="AG934"/>
      <c r="AH934"/>
      <c r="AI934"/>
      <c r="AJ934"/>
      <c r="AK934"/>
      <c r="AL934"/>
    </row>
    <row r="935" spans="1:38" ht="15">
      <c r="A935"/>
      <c r="B935"/>
      <c r="C935"/>
      <c r="D935"/>
      <c r="E935"/>
      <c r="F935"/>
      <c r="G935"/>
      <c r="H935"/>
      <c r="I935"/>
      <c r="J935"/>
      <c r="K935"/>
      <c r="L935"/>
      <c r="M935"/>
      <c r="N935"/>
      <c r="O935"/>
      <c r="P935"/>
      <c r="Q935"/>
      <c r="R935"/>
      <c r="S935"/>
      <c r="T935"/>
      <c r="U935"/>
      <c r="V935"/>
      <c r="W935"/>
      <c r="X935"/>
      <c r="Y935"/>
      <c r="Z935"/>
      <c r="AA935"/>
      <c r="AB935"/>
      <c r="AC935"/>
      <c r="AD935"/>
      <c r="AE935"/>
      <c r="AF935"/>
      <c r="AG935"/>
      <c r="AH935"/>
      <c r="AI935"/>
      <c r="AJ935"/>
      <c r="AK935"/>
      <c r="AL935"/>
    </row>
    <row r="936" spans="1:38" ht="15">
      <c r="A936"/>
      <c r="B936"/>
      <c r="C936"/>
      <c r="D936"/>
      <c r="E936"/>
      <c r="F936"/>
      <c r="G936"/>
      <c r="H936"/>
      <c r="I936"/>
      <c r="J936"/>
      <c r="K936"/>
      <c r="L936"/>
      <c r="M936"/>
      <c r="N936"/>
      <c r="O936"/>
      <c r="P936"/>
      <c r="Q936"/>
      <c r="R936"/>
      <c r="S936"/>
      <c r="T936"/>
      <c r="U936"/>
      <c r="V936"/>
      <c r="W936"/>
      <c r="X936"/>
      <c r="Y936"/>
      <c r="Z936"/>
      <c r="AA936"/>
      <c r="AB936"/>
      <c r="AC936"/>
      <c r="AD936"/>
      <c r="AE936"/>
      <c r="AF936"/>
      <c r="AG936"/>
      <c r="AH936"/>
      <c r="AI936"/>
      <c r="AJ936"/>
      <c r="AK936"/>
      <c r="AL936"/>
    </row>
    <row r="937" spans="1:38" ht="15">
      <c r="A937"/>
      <c r="B937"/>
      <c r="C937"/>
      <c r="D937"/>
      <c r="E937"/>
      <c r="F937"/>
      <c r="G937"/>
      <c r="H937"/>
      <c r="I937"/>
      <c r="J937"/>
      <c r="K937"/>
      <c r="L937"/>
      <c r="M937"/>
      <c r="N937"/>
      <c r="O937"/>
      <c r="P937"/>
      <c r="Q937"/>
      <c r="R937"/>
      <c r="S937"/>
      <c r="T937"/>
      <c r="U937"/>
      <c r="V937"/>
      <c r="W937"/>
      <c r="X937"/>
      <c r="Y937"/>
      <c r="Z937"/>
      <c r="AA937"/>
      <c r="AB937"/>
      <c r="AC937"/>
      <c r="AD937"/>
      <c r="AE937"/>
      <c r="AF937"/>
      <c r="AG937"/>
      <c r="AH937"/>
      <c r="AI937"/>
      <c r="AJ937"/>
      <c r="AK937"/>
      <c r="AL937"/>
    </row>
    <row r="938" spans="1:38" ht="15">
      <c r="A938"/>
      <c r="B938"/>
      <c r="C938"/>
      <c r="D938"/>
      <c r="E938"/>
      <c r="F938"/>
      <c r="G938"/>
      <c r="H938"/>
      <c r="I938"/>
      <c r="J938"/>
      <c r="K938"/>
      <c r="L938"/>
      <c r="M938"/>
      <c r="N938"/>
      <c r="O938"/>
      <c r="P938"/>
      <c r="Q938"/>
      <c r="R938"/>
      <c r="S938"/>
      <c r="T938"/>
      <c r="U938"/>
      <c r="V938"/>
      <c r="W938"/>
      <c r="X938"/>
      <c r="Y938"/>
      <c r="Z938"/>
      <c r="AA938"/>
      <c r="AB938"/>
      <c r="AC938"/>
      <c r="AD938"/>
      <c r="AE938"/>
      <c r="AF938"/>
      <c r="AG938"/>
      <c r="AH938"/>
      <c r="AI938"/>
      <c r="AJ938"/>
      <c r="AK938"/>
      <c r="AL938"/>
    </row>
    <row r="939" spans="1:38" ht="15">
      <c r="A939"/>
      <c r="B939"/>
      <c r="C939"/>
      <c r="D939"/>
      <c r="E939"/>
      <c r="F939"/>
      <c r="G939"/>
      <c r="H939"/>
      <c r="I939"/>
      <c r="J939"/>
      <c r="K939"/>
      <c r="L939"/>
      <c r="M939"/>
      <c r="N939"/>
      <c r="O939"/>
      <c r="P939"/>
      <c r="Q939"/>
      <c r="R939"/>
      <c r="S939"/>
      <c r="T939"/>
      <c r="U939"/>
      <c r="V939"/>
      <c r="W939"/>
      <c r="X939"/>
      <c r="Y939"/>
      <c r="Z939"/>
      <c r="AA939"/>
      <c r="AB939"/>
      <c r="AC939"/>
      <c r="AD939"/>
      <c r="AE939"/>
      <c r="AF939"/>
      <c r="AG939"/>
      <c r="AH939"/>
      <c r="AI939"/>
      <c r="AJ939"/>
      <c r="AK939"/>
      <c r="AL939"/>
    </row>
    <row r="940" spans="1:38" ht="15">
      <c r="A940"/>
      <c r="B940"/>
      <c r="C940"/>
      <c r="D940"/>
      <c r="E940"/>
      <c r="F940"/>
      <c r="G940"/>
      <c r="H940"/>
      <c r="I940"/>
      <c r="J940"/>
      <c r="K940"/>
      <c r="L940"/>
      <c r="M940"/>
      <c r="N940"/>
      <c r="O940"/>
      <c r="P940"/>
      <c r="Q940"/>
      <c r="R940"/>
      <c r="S940"/>
      <c r="T940"/>
      <c r="U940"/>
      <c r="V940"/>
      <c r="W940"/>
      <c r="X940"/>
      <c r="Y940"/>
      <c r="Z940"/>
      <c r="AA940"/>
      <c r="AB940"/>
      <c r="AC940"/>
      <c r="AD940"/>
      <c r="AE940"/>
      <c r="AF940"/>
      <c r="AG940"/>
      <c r="AH940"/>
      <c r="AI940"/>
      <c r="AJ940"/>
      <c r="AK940"/>
      <c r="AL940"/>
    </row>
    <row r="941" spans="1:38" ht="15">
      <c r="A941"/>
      <c r="B941"/>
      <c r="C941"/>
      <c r="D941"/>
      <c r="E941"/>
      <c r="F941"/>
      <c r="G941"/>
      <c r="H941"/>
      <c r="I941"/>
      <c r="J941"/>
      <c r="K941"/>
      <c r="L941"/>
      <c r="M941"/>
      <c r="N941"/>
      <c r="O941"/>
      <c r="P941"/>
      <c r="Q941"/>
      <c r="R941"/>
      <c r="S941"/>
      <c r="T941"/>
      <c r="U941"/>
      <c r="V941"/>
      <c r="W941"/>
      <c r="X941"/>
      <c r="Y941"/>
      <c r="Z941"/>
      <c r="AA941"/>
      <c r="AB941"/>
      <c r="AC941"/>
      <c r="AD941"/>
      <c r="AE941"/>
      <c r="AF941"/>
      <c r="AG941"/>
      <c r="AH941"/>
      <c r="AI941"/>
      <c r="AJ941"/>
      <c r="AK941"/>
      <c r="AL941"/>
    </row>
    <row r="942" spans="1:38" ht="15">
      <c r="A942"/>
      <c r="B942"/>
      <c r="C942"/>
      <c r="D942"/>
      <c r="E942"/>
      <c r="F942"/>
      <c r="G942"/>
      <c r="H942"/>
      <c r="I942"/>
      <c r="J942"/>
      <c r="K942"/>
      <c r="L942"/>
      <c r="M942"/>
      <c r="N942"/>
      <c r="O942"/>
      <c r="P942"/>
      <c r="Q942"/>
      <c r="R942"/>
      <c r="S942"/>
      <c r="T942"/>
      <c r="U942"/>
      <c r="V942"/>
      <c r="W942"/>
      <c r="X942"/>
      <c r="Y942"/>
      <c r="Z942"/>
      <c r="AA942"/>
      <c r="AB942"/>
      <c r="AC942"/>
      <c r="AD942"/>
      <c r="AE942"/>
      <c r="AF942"/>
      <c r="AG942"/>
      <c r="AH942"/>
      <c r="AI942"/>
      <c r="AJ942"/>
      <c r="AK942"/>
      <c r="AL942"/>
    </row>
    <row r="943" spans="1:38" ht="15">
      <c r="A943"/>
      <c r="B943"/>
      <c r="C943"/>
      <c r="D943"/>
      <c r="E943"/>
      <c r="F943"/>
      <c r="G943"/>
      <c r="H943"/>
      <c r="I943"/>
      <c r="J943"/>
      <c r="K943"/>
      <c r="L943"/>
      <c r="M943"/>
      <c r="N943"/>
      <c r="O943"/>
      <c r="P943"/>
      <c r="Q943"/>
      <c r="R943"/>
      <c r="S943"/>
      <c r="T943"/>
      <c r="U943"/>
      <c r="V943"/>
      <c r="W943"/>
      <c r="X943"/>
      <c r="Y943"/>
      <c r="Z943"/>
      <c r="AA943"/>
      <c r="AB943"/>
      <c r="AC943"/>
      <c r="AD943"/>
      <c r="AE943"/>
      <c r="AF943"/>
      <c r="AG943"/>
      <c r="AH943"/>
      <c r="AI943"/>
      <c r="AJ943"/>
      <c r="AK943"/>
      <c r="AL943"/>
    </row>
    <row r="944" spans="1:38" ht="15">
      <c r="A944"/>
      <c r="B944"/>
      <c r="C944"/>
      <c r="D944"/>
      <c r="E944"/>
      <c r="F944"/>
      <c r="G944"/>
      <c r="H944"/>
      <c r="I944"/>
      <c r="J944"/>
      <c r="K944"/>
      <c r="L944"/>
      <c r="M944"/>
      <c r="N944"/>
      <c r="O944"/>
      <c r="P944"/>
      <c r="Q944"/>
      <c r="R944"/>
      <c r="S944"/>
      <c r="T944"/>
      <c r="U944"/>
      <c r="V944"/>
      <c r="W944"/>
      <c r="X944"/>
      <c r="Y944"/>
      <c r="Z944"/>
      <c r="AA944"/>
      <c r="AB944"/>
      <c r="AC944"/>
      <c r="AD944"/>
      <c r="AE944"/>
      <c r="AF944"/>
      <c r="AG944"/>
      <c r="AH944"/>
      <c r="AI944"/>
      <c r="AJ944"/>
      <c r="AK944"/>
      <c r="AL944"/>
    </row>
    <row r="945" spans="1:38" ht="15">
      <c r="A945"/>
      <c r="B945"/>
      <c r="C945"/>
      <c r="D945"/>
      <c r="E945"/>
      <c r="F945"/>
      <c r="G945"/>
      <c r="H945"/>
      <c r="I945"/>
      <c r="J945"/>
      <c r="K945"/>
      <c r="L945"/>
      <c r="M945"/>
      <c r="N945"/>
      <c r="O945"/>
      <c r="P945"/>
      <c r="Q945"/>
      <c r="R945"/>
      <c r="S945"/>
      <c r="T945"/>
      <c r="U945"/>
      <c r="V945"/>
      <c r="W945"/>
      <c r="X945"/>
      <c r="Y945"/>
      <c r="Z945"/>
      <c r="AA945"/>
      <c r="AB945"/>
      <c r="AC945"/>
      <c r="AD945"/>
      <c r="AE945"/>
      <c r="AF945"/>
      <c r="AG945"/>
      <c r="AH945"/>
      <c r="AI945"/>
      <c r="AJ945"/>
      <c r="AK945"/>
      <c r="AL945"/>
    </row>
    <row r="946" spans="1:38" ht="15">
      <c r="A946"/>
      <c r="B946"/>
      <c r="C946"/>
      <c r="D946"/>
      <c r="E946"/>
      <c r="F946"/>
      <c r="G946"/>
      <c r="H946"/>
      <c r="I946"/>
      <c r="J946"/>
      <c r="K946"/>
      <c r="L946"/>
      <c r="M946"/>
      <c r="N946"/>
      <c r="O946"/>
      <c r="P946"/>
      <c r="Q946"/>
      <c r="R946"/>
      <c r="S946"/>
      <c r="T946"/>
      <c r="U946"/>
      <c r="V946"/>
      <c r="W946"/>
      <c r="X946"/>
      <c r="Y946"/>
      <c r="Z946"/>
      <c r="AA946"/>
      <c r="AB946"/>
      <c r="AC946"/>
      <c r="AD946"/>
      <c r="AE946"/>
      <c r="AF946"/>
      <c r="AG946"/>
      <c r="AH946"/>
      <c r="AI946"/>
      <c r="AJ946"/>
      <c r="AK946"/>
      <c r="AL946"/>
    </row>
    <row r="947" spans="1:38" ht="15">
      <c r="A947"/>
      <c r="B947"/>
      <c r="C947"/>
      <c r="D947"/>
      <c r="E947"/>
      <c r="F947"/>
      <c r="G947"/>
      <c r="H947"/>
      <c r="I947"/>
      <c r="J947"/>
      <c r="K947"/>
      <c r="L947"/>
      <c r="M947"/>
      <c r="N947"/>
      <c r="O947"/>
      <c r="P947"/>
      <c r="Q947"/>
      <c r="R947"/>
      <c r="S947"/>
      <c r="T947"/>
      <c r="U947"/>
      <c r="V947"/>
      <c r="W947"/>
      <c r="X947"/>
      <c r="Y947"/>
      <c r="Z947"/>
      <c r="AA947"/>
      <c r="AB947"/>
      <c r="AC947"/>
      <c r="AD947"/>
      <c r="AE947"/>
      <c r="AF947"/>
      <c r="AG947"/>
      <c r="AH947"/>
      <c r="AI947"/>
      <c r="AJ947"/>
      <c r="AK947"/>
      <c r="AL947"/>
    </row>
    <row r="948" spans="1:38" ht="15">
      <c r="A948"/>
      <c r="B948"/>
      <c r="C948"/>
      <c r="D948"/>
      <c r="E948"/>
      <c r="F948"/>
      <c r="G948"/>
      <c r="H948"/>
      <c r="I948"/>
      <c r="J948"/>
      <c r="K948"/>
      <c r="L948"/>
      <c r="M948"/>
      <c r="N948"/>
      <c r="O948"/>
      <c r="P948"/>
      <c r="Q948"/>
      <c r="R948"/>
      <c r="S948"/>
      <c r="T948"/>
      <c r="U948"/>
      <c r="V948"/>
      <c r="W948"/>
      <c r="X948"/>
      <c r="Y948"/>
      <c r="Z948"/>
      <c r="AA948"/>
      <c r="AB948"/>
      <c r="AC948"/>
      <c r="AD948"/>
      <c r="AE948"/>
      <c r="AF948"/>
      <c r="AG948"/>
      <c r="AH948"/>
      <c r="AI948"/>
      <c r="AJ948"/>
      <c r="AK948"/>
      <c r="AL948"/>
    </row>
    <row r="949" spans="1:38" ht="15">
      <c r="A949"/>
      <c r="B949"/>
      <c r="C949"/>
      <c r="D949"/>
      <c r="E949"/>
      <c r="F949"/>
      <c r="G949"/>
      <c r="H949"/>
      <c r="I949"/>
      <c r="J949"/>
      <c r="K949"/>
      <c r="L949"/>
      <c r="M949"/>
      <c r="N949"/>
      <c r="O949"/>
      <c r="P949"/>
      <c r="Q949"/>
      <c r="R949"/>
      <c r="S949"/>
      <c r="T949"/>
      <c r="U949"/>
      <c r="V949"/>
      <c r="W949"/>
      <c r="X949"/>
      <c r="Y949"/>
      <c r="Z949"/>
      <c r="AA949"/>
      <c r="AB949"/>
      <c r="AC949"/>
      <c r="AD949"/>
      <c r="AE949"/>
      <c r="AF949"/>
      <c r="AG949"/>
      <c r="AH949"/>
      <c r="AI949"/>
      <c r="AJ949"/>
      <c r="AK949"/>
      <c r="AL949"/>
    </row>
    <row r="950" spans="1:38" ht="15">
      <c r="A950"/>
      <c r="B950"/>
      <c r="C950"/>
      <c r="D950"/>
      <c r="E950"/>
      <c r="F950"/>
      <c r="G950"/>
      <c r="H950"/>
      <c r="I950"/>
      <c r="J950"/>
      <c r="K950"/>
      <c r="L950"/>
      <c r="M950"/>
      <c r="N950"/>
      <c r="O950"/>
      <c r="P950"/>
      <c r="Q950"/>
      <c r="R950"/>
      <c r="S950"/>
      <c r="T950"/>
      <c r="U950"/>
      <c r="V950"/>
      <c r="W950"/>
      <c r="X950"/>
      <c r="Y950"/>
      <c r="Z950"/>
      <c r="AA950"/>
      <c r="AB950"/>
      <c r="AC950"/>
      <c r="AD950"/>
      <c r="AE950"/>
      <c r="AF950"/>
      <c r="AG950"/>
      <c r="AH950"/>
      <c r="AI950"/>
      <c r="AJ950"/>
      <c r="AK950"/>
      <c r="AL950"/>
    </row>
    <row r="951" spans="1:38" ht="15">
      <c r="A951"/>
      <c r="B951"/>
      <c r="C951"/>
      <c r="D951"/>
      <c r="E951"/>
      <c r="F951"/>
      <c r="G951"/>
      <c r="H951"/>
      <c r="I951"/>
      <c r="J951"/>
      <c r="K951"/>
      <c r="L951"/>
      <c r="M951"/>
      <c r="N951"/>
      <c r="O951"/>
      <c r="P951"/>
      <c r="Q951"/>
      <c r="R951"/>
      <c r="S951"/>
      <c r="T951"/>
      <c r="U951"/>
      <c r="V951"/>
      <c r="W951"/>
      <c r="X951"/>
      <c r="Y951"/>
      <c r="Z951"/>
      <c r="AA951"/>
      <c r="AB951"/>
      <c r="AC951"/>
      <c r="AD951"/>
      <c r="AE951"/>
      <c r="AF951"/>
      <c r="AG951"/>
      <c r="AH951"/>
      <c r="AI951"/>
      <c r="AJ951"/>
      <c r="AK951"/>
      <c r="AL951"/>
    </row>
    <row r="952" spans="1:38" ht="15">
      <c r="A952"/>
      <c r="B952"/>
      <c r="C952"/>
      <c r="D952"/>
      <c r="E952"/>
      <c r="F952"/>
      <c r="G952"/>
      <c r="H952"/>
      <c r="I952"/>
      <c r="J952"/>
      <c r="K952"/>
      <c r="L952"/>
      <c r="M952"/>
      <c r="N952"/>
      <c r="O952"/>
      <c r="P952"/>
      <c r="Q952"/>
      <c r="R952"/>
      <c r="S952"/>
      <c r="T952"/>
      <c r="U952"/>
      <c r="V952"/>
      <c r="W952"/>
      <c r="X952"/>
      <c r="Y952"/>
      <c r="Z952"/>
      <c r="AA952"/>
      <c r="AB952"/>
      <c r="AC952"/>
      <c r="AD952"/>
      <c r="AE952"/>
      <c r="AF952"/>
      <c r="AG952"/>
      <c r="AH952"/>
      <c r="AI952"/>
      <c r="AJ952"/>
      <c r="AK952"/>
      <c r="AL952"/>
    </row>
    <row r="953" spans="1:38" ht="15">
      <c r="A953"/>
      <c r="B953"/>
      <c r="C953"/>
      <c r="D953"/>
      <c r="E953"/>
      <c r="F953"/>
      <c r="G953"/>
      <c r="H953"/>
      <c r="I953"/>
      <c r="J953"/>
      <c r="K953"/>
      <c r="L953"/>
      <c r="M953"/>
      <c r="N953"/>
      <c r="O953"/>
      <c r="P953"/>
      <c r="Q953"/>
      <c r="R953"/>
      <c r="S953"/>
      <c r="T953"/>
      <c r="U953"/>
      <c r="V953"/>
      <c r="W953"/>
      <c r="X953"/>
      <c r="Y953"/>
      <c r="Z953"/>
      <c r="AA953"/>
      <c r="AB953"/>
      <c r="AC953"/>
      <c r="AD953"/>
      <c r="AE953"/>
      <c r="AF953"/>
      <c r="AG953"/>
      <c r="AH953"/>
      <c r="AI953"/>
      <c r="AJ953"/>
      <c r="AK953"/>
      <c r="AL953"/>
    </row>
    <row r="954" spans="1:38" ht="15">
      <c r="A954"/>
      <c r="B954"/>
      <c r="C954"/>
      <c r="D954"/>
      <c r="E954"/>
      <c r="F954"/>
      <c r="G954"/>
      <c r="H954"/>
      <c r="I954"/>
      <c r="J954"/>
      <c r="K954"/>
      <c r="L954"/>
      <c r="M954"/>
      <c r="N954"/>
      <c r="O954"/>
      <c r="P954"/>
      <c r="Q954"/>
      <c r="R954"/>
      <c r="S954"/>
      <c r="T954"/>
      <c r="U954"/>
      <c r="V954"/>
      <c r="W954"/>
      <c r="X954"/>
      <c r="Y954"/>
      <c r="Z954"/>
      <c r="AA954"/>
      <c r="AB954"/>
      <c r="AC954"/>
      <c r="AD954"/>
      <c r="AE954"/>
      <c r="AF954"/>
      <c r="AG954"/>
      <c r="AH954"/>
      <c r="AI954"/>
      <c r="AJ954"/>
      <c r="AK954"/>
      <c r="AL954"/>
    </row>
    <row r="955" spans="1:38" ht="15">
      <c r="A955"/>
      <c r="B955"/>
      <c r="C955"/>
      <c r="D955"/>
      <c r="E955"/>
      <c r="F955"/>
      <c r="G955"/>
      <c r="H955"/>
      <c r="I955"/>
      <c r="J955"/>
      <c r="K955"/>
      <c r="L955"/>
      <c r="M955"/>
      <c r="N955"/>
      <c r="O955"/>
      <c r="P955"/>
      <c r="Q955"/>
      <c r="R955"/>
      <c r="S955"/>
      <c r="T955"/>
      <c r="U955"/>
      <c r="V955"/>
      <c r="W955"/>
      <c r="X955"/>
      <c r="Y955"/>
      <c r="Z955"/>
      <c r="AA955"/>
      <c r="AB955"/>
      <c r="AC955"/>
      <c r="AD955"/>
      <c r="AE955"/>
      <c r="AF955"/>
      <c r="AG955"/>
      <c r="AH955"/>
      <c r="AI955"/>
      <c r="AJ955"/>
      <c r="AK955"/>
      <c r="AL955"/>
    </row>
    <row r="956" spans="1:38" ht="15">
      <c r="A956"/>
      <c r="B956"/>
      <c r="C956"/>
      <c r="D956"/>
      <c r="E956"/>
      <c r="F956"/>
      <c r="G956"/>
      <c r="H956"/>
      <c r="I956"/>
      <c r="J956"/>
      <c r="K956"/>
      <c r="L956"/>
      <c r="M956"/>
      <c r="N956"/>
      <c r="O956"/>
      <c r="P956"/>
      <c r="Q956"/>
      <c r="R956"/>
      <c r="S956"/>
      <c r="T956"/>
      <c r="U956"/>
      <c r="V956"/>
      <c r="W956"/>
      <c r="X956"/>
      <c r="Y956"/>
      <c r="Z956"/>
      <c r="AA956"/>
      <c r="AB956"/>
      <c r="AC956"/>
      <c r="AD956"/>
      <c r="AE956"/>
      <c r="AF956"/>
      <c r="AG956"/>
      <c r="AH956"/>
      <c r="AI956"/>
      <c r="AJ956"/>
      <c r="AK956"/>
      <c r="AL956"/>
    </row>
    <row r="957" spans="1:38" ht="15">
      <c r="A957"/>
      <c r="B957"/>
      <c r="C957"/>
      <c r="D957"/>
      <c r="E957"/>
      <c r="F957"/>
      <c r="G957"/>
      <c r="H957"/>
      <c r="I957"/>
      <c r="J957"/>
      <c r="K957"/>
      <c r="L957"/>
      <c r="M957"/>
      <c r="N957"/>
      <c r="O957"/>
      <c r="P957"/>
      <c r="Q957"/>
      <c r="R957"/>
      <c r="S957"/>
      <c r="T957"/>
      <c r="U957"/>
      <c r="V957"/>
      <c r="W957"/>
      <c r="X957"/>
      <c r="Y957"/>
      <c r="Z957"/>
      <c r="AA957"/>
      <c r="AB957"/>
      <c r="AC957"/>
      <c r="AD957"/>
      <c r="AE957"/>
      <c r="AF957"/>
      <c r="AG957"/>
      <c r="AH957"/>
      <c r="AI957"/>
      <c r="AJ957"/>
      <c r="AK957"/>
      <c r="AL957"/>
    </row>
    <row r="958" spans="1:38" ht="15">
      <c r="A958"/>
      <c r="B958"/>
      <c r="C958"/>
      <c r="D958"/>
      <c r="E958"/>
      <c r="F958"/>
      <c r="G958"/>
      <c r="H958"/>
      <c r="I958"/>
      <c r="J958"/>
      <c r="K958"/>
      <c r="L958"/>
      <c r="M958"/>
      <c r="N958"/>
      <c r="O958"/>
      <c r="P958"/>
      <c r="Q958"/>
      <c r="R958"/>
      <c r="S958"/>
      <c r="T958"/>
      <c r="U958"/>
      <c r="V958"/>
      <c r="W958"/>
      <c r="X958"/>
      <c r="Y958"/>
      <c r="Z958"/>
      <c r="AA958"/>
      <c r="AB958"/>
      <c r="AC958"/>
      <c r="AD958"/>
      <c r="AE958"/>
      <c r="AF958"/>
      <c r="AG958"/>
      <c r="AH958"/>
      <c r="AI958"/>
      <c r="AJ958"/>
      <c r="AK958"/>
      <c r="AL958"/>
    </row>
    <row r="959" spans="1:38" ht="15">
      <c r="A959"/>
      <c r="B959"/>
      <c r="C959"/>
      <c r="D959"/>
      <c r="E959"/>
      <c r="F959"/>
      <c r="G959"/>
      <c r="H959"/>
      <c r="I959"/>
      <c r="J959"/>
      <c r="K959"/>
      <c r="L959"/>
      <c r="M959"/>
      <c r="N959"/>
      <c r="O959"/>
      <c r="P959"/>
      <c r="Q959"/>
      <c r="R959"/>
      <c r="S959"/>
      <c r="T959"/>
      <c r="U959"/>
      <c r="V959"/>
      <c r="W959"/>
      <c r="X959"/>
      <c r="Y959"/>
      <c r="Z959"/>
      <c r="AA959"/>
      <c r="AB959"/>
      <c r="AC959"/>
      <c r="AD959"/>
      <c r="AE959"/>
      <c r="AF959"/>
      <c r="AG959"/>
      <c r="AH959"/>
      <c r="AI959"/>
      <c r="AJ959"/>
      <c r="AK959"/>
      <c r="AL959"/>
    </row>
    <row r="960" spans="1:38" ht="15">
      <c r="A960"/>
      <c r="B960"/>
      <c r="C960"/>
      <c r="D960"/>
      <c r="E960"/>
      <c r="F960"/>
      <c r="G960"/>
      <c r="H960"/>
      <c r="I960"/>
      <c r="J960"/>
      <c r="K960"/>
      <c r="L960"/>
      <c r="M960"/>
      <c r="N960"/>
      <c r="O960"/>
      <c r="P960"/>
      <c r="Q960"/>
      <c r="R960"/>
      <c r="S960"/>
      <c r="T960"/>
      <c r="U960"/>
      <c r="V960"/>
      <c r="W960"/>
      <c r="X960"/>
      <c r="Y960"/>
      <c r="Z960"/>
      <c r="AA960"/>
      <c r="AB960"/>
      <c r="AC960"/>
      <c r="AD960"/>
      <c r="AE960"/>
      <c r="AF960"/>
      <c r="AG960"/>
      <c r="AH960"/>
      <c r="AI960"/>
      <c r="AJ960"/>
      <c r="AK960"/>
      <c r="AL960"/>
    </row>
    <row r="961" spans="1:38" ht="15">
      <c r="A961"/>
      <c r="B961"/>
      <c r="C961"/>
      <c r="D961"/>
      <c r="E961"/>
      <c r="F961"/>
      <c r="G961"/>
      <c r="H961"/>
      <c r="I961"/>
      <c r="J961"/>
      <c r="K961"/>
      <c r="L961"/>
      <c r="M961"/>
      <c r="N961"/>
      <c r="O961"/>
      <c r="P961"/>
      <c r="Q961"/>
      <c r="R961"/>
      <c r="S961"/>
      <c r="T961"/>
      <c r="U961"/>
      <c r="V961"/>
      <c r="W961"/>
      <c r="X961"/>
      <c r="Y961"/>
      <c r="Z961"/>
      <c r="AA961"/>
      <c r="AB961"/>
      <c r="AC961"/>
      <c r="AD961"/>
      <c r="AE961"/>
      <c r="AF961"/>
      <c r="AG961"/>
      <c r="AH961"/>
      <c r="AI961"/>
      <c r="AJ961"/>
      <c r="AK961"/>
      <c r="AL961"/>
    </row>
    <row r="962" spans="1:38" ht="15">
      <c r="A962"/>
      <c r="B962"/>
      <c r="C962"/>
      <c r="D962"/>
      <c r="E962"/>
      <c r="F962"/>
      <c r="G962"/>
      <c r="H962"/>
      <c r="I962"/>
      <c r="J962"/>
      <c r="K962"/>
      <c r="L962"/>
      <c r="M962"/>
      <c r="N962"/>
      <c r="O962"/>
      <c r="P962"/>
      <c r="Q962"/>
      <c r="R962"/>
      <c r="S962"/>
      <c r="T962"/>
      <c r="U962"/>
      <c r="V962"/>
      <c r="W962"/>
      <c r="X962"/>
      <c r="Y962"/>
      <c r="Z962"/>
      <c r="AA962"/>
      <c r="AB962"/>
      <c r="AC962"/>
      <c r="AD962"/>
      <c r="AE962"/>
      <c r="AF962"/>
      <c r="AG962"/>
      <c r="AH962"/>
      <c r="AI962"/>
      <c r="AJ962"/>
      <c r="AK962"/>
      <c r="AL962"/>
    </row>
    <row r="963" spans="1:38" ht="15">
      <c r="A963"/>
      <c r="B963"/>
      <c r="C963"/>
      <c r="D963"/>
      <c r="E963"/>
      <c r="F963"/>
      <c r="G963"/>
      <c r="H963"/>
      <c r="I963"/>
      <c r="J963"/>
      <c r="K963"/>
      <c r="L963"/>
      <c r="M963"/>
      <c r="N963"/>
      <c r="O963"/>
      <c r="P963"/>
      <c r="Q963"/>
      <c r="R963"/>
      <c r="S963"/>
      <c r="T963"/>
      <c r="U963"/>
      <c r="V963"/>
      <c r="W963"/>
      <c r="X963"/>
      <c r="Y963"/>
      <c r="Z963"/>
      <c r="AA963"/>
      <c r="AB963"/>
      <c r="AC963"/>
      <c r="AD963"/>
      <c r="AE963"/>
      <c r="AF963"/>
      <c r="AG963"/>
      <c r="AH963"/>
      <c r="AI963"/>
      <c r="AJ963"/>
      <c r="AK963"/>
      <c r="AL963"/>
    </row>
    <row r="964" spans="1:38" ht="15">
      <c r="A964"/>
      <c r="B964"/>
      <c r="C964"/>
      <c r="D964"/>
      <c r="E964"/>
      <c r="F964"/>
      <c r="G964"/>
      <c r="H964"/>
      <c r="I964"/>
      <c r="J964"/>
      <c r="K964"/>
      <c r="L964"/>
      <c r="M964"/>
      <c r="N964"/>
      <c r="O964"/>
      <c r="P964"/>
      <c r="Q964"/>
      <c r="R964"/>
      <c r="S964"/>
      <c r="T964"/>
      <c r="U964"/>
      <c r="V964"/>
      <c r="W964"/>
      <c r="X964"/>
      <c r="Y964"/>
      <c r="Z964"/>
      <c r="AA964"/>
      <c r="AB964"/>
      <c r="AC964"/>
      <c r="AD964"/>
      <c r="AE964"/>
      <c r="AF964"/>
      <c r="AG964"/>
      <c r="AH964"/>
      <c r="AI964"/>
      <c r="AJ964"/>
      <c r="AK964"/>
      <c r="AL964"/>
    </row>
    <row r="965" spans="1:38" ht="15">
      <c r="A965"/>
      <c r="B965"/>
      <c r="C965"/>
      <c r="D965"/>
      <c r="E965"/>
      <c r="F965"/>
      <c r="G965"/>
      <c r="H965"/>
      <c r="I965"/>
      <c r="J965"/>
      <c r="K965"/>
      <c r="L965"/>
      <c r="M965"/>
      <c r="N965"/>
      <c r="O965"/>
      <c r="P965"/>
      <c r="Q965"/>
      <c r="R965"/>
      <c r="S965"/>
      <c r="T965"/>
      <c r="U965"/>
      <c r="V965"/>
      <c r="W965"/>
      <c r="X965"/>
      <c r="Y965"/>
      <c r="Z965"/>
      <c r="AA965"/>
      <c r="AB965"/>
      <c r="AC965"/>
      <c r="AD965"/>
      <c r="AE965"/>
      <c r="AF965"/>
      <c r="AG965"/>
      <c r="AH965"/>
      <c r="AI965"/>
      <c r="AJ965"/>
      <c r="AK965"/>
      <c r="AL965"/>
    </row>
    <row r="966" spans="1:38" ht="15">
      <c r="A966"/>
      <c r="B966"/>
      <c r="C966"/>
      <c r="D966"/>
      <c r="E966"/>
      <c r="F966"/>
      <c r="G966"/>
      <c r="H966"/>
      <c r="I966"/>
      <c r="J966"/>
      <c r="K966"/>
      <c r="L966"/>
      <c r="M966"/>
      <c r="N966"/>
      <c r="O966"/>
      <c r="P966"/>
      <c r="Q966"/>
      <c r="R966"/>
      <c r="S966"/>
      <c r="T966"/>
      <c r="U966"/>
      <c r="V966"/>
      <c r="W966"/>
      <c r="X966"/>
      <c r="Y966"/>
      <c r="Z966"/>
      <c r="AA966"/>
      <c r="AB966"/>
      <c r="AC966"/>
      <c r="AD966"/>
      <c r="AE966"/>
      <c r="AF966"/>
      <c r="AG966"/>
      <c r="AH966"/>
      <c r="AI966"/>
      <c r="AJ966"/>
      <c r="AK966"/>
      <c r="AL966"/>
    </row>
    <row r="967" spans="1:38" ht="15">
      <c r="A967"/>
      <c r="B967"/>
      <c r="C967"/>
      <c r="D967"/>
      <c r="E967"/>
      <c r="F967"/>
      <c r="G967"/>
      <c r="H967"/>
      <c r="I967"/>
      <c r="J967"/>
      <c r="K967"/>
      <c r="L967"/>
      <c r="M967"/>
      <c r="N967"/>
      <c r="O967"/>
      <c r="P967"/>
      <c r="Q967"/>
      <c r="R967"/>
      <c r="S967"/>
      <c r="T967"/>
      <c r="U967"/>
      <c r="V967"/>
      <c r="W967"/>
      <c r="X967"/>
      <c r="Y967"/>
      <c r="Z967"/>
      <c r="AA967"/>
      <c r="AB967"/>
      <c r="AC967"/>
      <c r="AD967"/>
      <c r="AE967"/>
      <c r="AF967"/>
      <c r="AG967"/>
      <c r="AH967"/>
      <c r="AI967"/>
      <c r="AJ967"/>
      <c r="AK967"/>
      <c r="AL967"/>
    </row>
    <row r="968" spans="1:38" ht="15">
      <c r="A968"/>
      <c r="B968"/>
      <c r="C968"/>
      <c r="D968"/>
      <c r="E968"/>
      <c r="F968"/>
      <c r="G968"/>
      <c r="H968"/>
      <c r="I968"/>
      <c r="J968"/>
      <c r="K968"/>
      <c r="L968"/>
      <c r="M968"/>
      <c r="N968"/>
      <c r="O968"/>
      <c r="P968"/>
      <c r="Q968"/>
      <c r="R968"/>
      <c r="S968"/>
      <c r="T968"/>
      <c r="U968"/>
      <c r="V968"/>
      <c r="W968"/>
      <c r="X968"/>
      <c r="Y968"/>
      <c r="Z968"/>
      <c r="AA968"/>
      <c r="AB968"/>
      <c r="AC968"/>
      <c r="AD968"/>
      <c r="AE968"/>
      <c r="AF968"/>
      <c r="AG968"/>
      <c r="AH968"/>
      <c r="AI968"/>
      <c r="AJ968"/>
      <c r="AK968"/>
      <c r="AL968"/>
    </row>
    <row r="969" spans="1:38" ht="15">
      <c r="A969"/>
      <c r="B969"/>
      <c r="C969"/>
      <c r="D969"/>
      <c r="E969"/>
      <c r="F969"/>
      <c r="G969"/>
      <c r="H969"/>
      <c r="I969"/>
      <c r="J969"/>
      <c r="K969"/>
      <c r="L969"/>
      <c r="M969"/>
      <c r="N969"/>
      <c r="O969"/>
      <c r="P969"/>
      <c r="Q969"/>
      <c r="R969"/>
      <c r="S969"/>
      <c r="T969"/>
      <c r="U969"/>
      <c r="V969"/>
      <c r="W969"/>
      <c r="X969"/>
      <c r="Y969"/>
      <c r="Z969"/>
      <c r="AA969"/>
      <c r="AB969"/>
      <c r="AC969"/>
      <c r="AD969"/>
      <c r="AE969"/>
      <c r="AF969"/>
      <c r="AG969"/>
      <c r="AH969"/>
      <c r="AI969"/>
      <c r="AJ969"/>
      <c r="AK969"/>
      <c r="AL969"/>
    </row>
    <row r="970" spans="1:38" ht="15">
      <c r="A970"/>
      <c r="B970"/>
      <c r="C970"/>
      <c r="D970"/>
      <c r="E970"/>
      <c r="F970"/>
      <c r="G970"/>
      <c r="H970"/>
      <c r="I970"/>
      <c r="J970"/>
      <c r="K970"/>
      <c r="L970"/>
      <c r="M970"/>
      <c r="N970"/>
      <c r="O970"/>
      <c r="P970"/>
      <c r="Q970"/>
      <c r="R970"/>
      <c r="S970"/>
      <c r="T970"/>
      <c r="U970"/>
      <c r="V970"/>
      <c r="W970"/>
      <c r="X970"/>
      <c r="Y970"/>
      <c r="Z970"/>
      <c r="AA970"/>
      <c r="AB970"/>
      <c r="AC970"/>
      <c r="AD970"/>
      <c r="AE970"/>
      <c r="AF970"/>
      <c r="AG970"/>
      <c r="AH970"/>
      <c r="AI970"/>
      <c r="AJ970"/>
      <c r="AK970"/>
      <c r="AL970"/>
    </row>
    <row r="971" spans="1:38" ht="15">
      <c r="A971"/>
      <c r="B971"/>
      <c r="C971"/>
      <c r="D971"/>
      <c r="E971"/>
      <c r="F971"/>
      <c r="G971"/>
      <c r="H971"/>
      <c r="I971"/>
      <c r="J971"/>
      <c r="K971"/>
      <c r="L971"/>
      <c r="M971"/>
      <c r="N971"/>
      <c r="O971"/>
      <c r="P971"/>
      <c r="Q971"/>
      <c r="R971"/>
      <c r="S971"/>
      <c r="T971"/>
      <c r="U971"/>
      <c r="V971"/>
      <c r="W971"/>
      <c r="X971"/>
      <c r="Y971"/>
      <c r="Z971"/>
      <c r="AA971"/>
      <c r="AB971"/>
      <c r="AC971"/>
      <c r="AD971"/>
      <c r="AE971"/>
      <c r="AF971"/>
      <c r="AG971"/>
      <c r="AH971"/>
      <c r="AI971"/>
      <c r="AJ971"/>
      <c r="AK971"/>
      <c r="AL971"/>
    </row>
    <row r="972" spans="1:38" ht="15">
      <c r="A972"/>
      <c r="B972"/>
      <c r="C972"/>
      <c r="D972"/>
      <c r="E972"/>
      <c r="F972"/>
      <c r="G972"/>
      <c r="H972"/>
      <c r="I972"/>
      <c r="J972"/>
      <c r="K972"/>
      <c r="L972"/>
      <c r="M972"/>
      <c r="N972"/>
      <c r="O972"/>
      <c r="P972"/>
      <c r="Q972"/>
      <c r="R972"/>
      <c r="S972"/>
      <c r="T972"/>
      <c r="U972"/>
      <c r="V972"/>
      <c r="W972"/>
      <c r="X972"/>
      <c r="Y972"/>
      <c r="Z972"/>
      <c r="AA972"/>
      <c r="AB972"/>
      <c r="AC972"/>
      <c r="AD972"/>
      <c r="AE972"/>
      <c r="AF972"/>
      <c r="AG972"/>
      <c r="AH972"/>
      <c r="AI972"/>
      <c r="AJ972"/>
      <c r="AK972"/>
      <c r="AL972"/>
    </row>
    <row r="973" spans="1:38" ht="15">
      <c r="A973"/>
      <c r="B973"/>
      <c r="C973"/>
      <c r="D973"/>
      <c r="E973"/>
      <c r="F973"/>
      <c r="G973"/>
      <c r="H973"/>
      <c r="I973"/>
      <c r="J973"/>
      <c r="K973"/>
      <c r="L973"/>
      <c r="M973"/>
      <c r="N973"/>
      <c r="O973"/>
      <c r="P973"/>
      <c r="Q973"/>
      <c r="R973"/>
      <c r="S973"/>
      <c r="T973"/>
      <c r="U973"/>
      <c r="V973"/>
      <c r="W973"/>
      <c r="X973"/>
      <c r="Y973"/>
      <c r="Z973"/>
      <c r="AA973"/>
      <c r="AB973"/>
      <c r="AC973"/>
      <c r="AD973"/>
      <c r="AE973"/>
      <c r="AF973"/>
      <c r="AG973"/>
      <c r="AH973"/>
      <c r="AI973"/>
      <c r="AJ973"/>
      <c r="AK973"/>
      <c r="AL973"/>
    </row>
    <row r="974" spans="1:38" ht="15">
      <c r="A974"/>
      <c r="B974"/>
      <c r="C974"/>
      <c r="D974"/>
      <c r="E974"/>
      <c r="F974"/>
      <c r="G974"/>
      <c r="H974"/>
      <c r="I974"/>
      <c r="J974"/>
      <c r="K974"/>
      <c r="L974"/>
      <c r="M974"/>
      <c r="N974"/>
      <c r="O974"/>
      <c r="P974"/>
      <c r="Q974"/>
      <c r="R974"/>
      <c r="S974"/>
      <c r="T974"/>
      <c r="U974"/>
      <c r="V974"/>
      <c r="W974"/>
      <c r="X974"/>
      <c r="Y974"/>
      <c r="Z974"/>
      <c r="AA974"/>
      <c r="AB974"/>
      <c r="AC974"/>
      <c r="AD974"/>
      <c r="AE974"/>
      <c r="AF974"/>
      <c r="AG974"/>
      <c r="AH974"/>
      <c r="AI974"/>
      <c r="AJ974"/>
      <c r="AK974"/>
      <c r="AL974"/>
    </row>
    <row r="975" spans="1:38" ht="15">
      <c r="A975"/>
      <c r="B975"/>
      <c r="C975"/>
      <c r="D975"/>
      <c r="E975"/>
      <c r="F975"/>
      <c r="G975"/>
      <c r="H975"/>
      <c r="I975"/>
      <c r="J975"/>
      <c r="K975"/>
      <c r="L975"/>
      <c r="M975"/>
      <c r="N975"/>
      <c r="O975"/>
      <c r="P975"/>
      <c r="Q975"/>
      <c r="R975"/>
      <c r="S975"/>
      <c r="T975"/>
      <c r="U975"/>
      <c r="V975"/>
      <c r="W975"/>
      <c r="X975"/>
      <c r="Y975"/>
      <c r="Z975"/>
      <c r="AA975"/>
      <c r="AB975"/>
      <c r="AC975"/>
      <c r="AD975"/>
      <c r="AE975"/>
      <c r="AF975"/>
      <c r="AG975"/>
      <c r="AH975"/>
      <c r="AI975"/>
      <c r="AJ975"/>
      <c r="AK975"/>
      <c r="AL975"/>
    </row>
    <row r="976" spans="1:38" ht="15">
      <c r="A976"/>
      <c r="B976"/>
      <c r="C976"/>
      <c r="D976"/>
      <c r="E976"/>
      <c r="F976"/>
      <c r="G976"/>
      <c r="H976"/>
      <c r="I976"/>
      <c r="J976"/>
      <c r="K976"/>
      <c r="L976"/>
      <c r="M976"/>
      <c r="N976"/>
      <c r="O976"/>
      <c r="P976"/>
      <c r="Q976"/>
      <c r="R976"/>
      <c r="S976"/>
      <c r="T976"/>
      <c r="U976"/>
      <c r="V976"/>
      <c r="W976"/>
      <c r="X976"/>
      <c r="Y976"/>
      <c r="Z976"/>
      <c r="AA976"/>
      <c r="AB976"/>
      <c r="AC976"/>
      <c r="AD976"/>
      <c r="AE976"/>
      <c r="AF976"/>
      <c r="AG976"/>
      <c r="AH976"/>
      <c r="AI976"/>
      <c r="AJ976"/>
      <c r="AK976"/>
      <c r="AL976"/>
    </row>
    <row r="977" spans="1:38" ht="15">
      <c r="A977"/>
      <c r="B977"/>
      <c r="C977"/>
      <c r="D977"/>
      <c r="E977"/>
      <c r="F977"/>
      <c r="G977"/>
      <c r="H977"/>
      <c r="I977"/>
      <c r="J977"/>
      <c r="K977"/>
      <c r="L977"/>
      <c r="M977"/>
      <c r="N977"/>
      <c r="O977"/>
      <c r="P977"/>
      <c r="Q977"/>
      <c r="R977"/>
      <c r="S977"/>
      <c r="T977"/>
      <c r="U977"/>
      <c r="V977"/>
      <c r="W977"/>
      <c r="X977"/>
      <c r="Y977"/>
      <c r="Z977"/>
      <c r="AA977"/>
      <c r="AB977"/>
      <c r="AC977"/>
      <c r="AD977"/>
      <c r="AE977"/>
      <c r="AF977"/>
      <c r="AG977"/>
      <c r="AH977"/>
      <c r="AI977"/>
      <c r="AJ977"/>
      <c r="AK977"/>
      <c r="AL977"/>
    </row>
    <row r="978" spans="1:38" ht="15">
      <c r="A978"/>
      <c r="B978"/>
      <c r="C978"/>
      <c r="D978"/>
      <c r="E978"/>
      <c r="F978"/>
      <c r="G978"/>
      <c r="H978"/>
      <c r="I978"/>
      <c r="J978"/>
      <c r="K978"/>
      <c r="L978"/>
      <c r="M978"/>
      <c r="N978"/>
      <c r="O978"/>
      <c r="P978"/>
      <c r="Q978"/>
      <c r="R978"/>
      <c r="S978"/>
      <c r="T978"/>
      <c r="U978"/>
      <c r="V978"/>
      <c r="W978"/>
      <c r="X978"/>
      <c r="Y978"/>
      <c r="Z978"/>
      <c r="AA978"/>
      <c r="AB978"/>
      <c r="AC978"/>
      <c r="AD978"/>
      <c r="AE978"/>
      <c r="AF978"/>
      <c r="AG978"/>
      <c r="AH978"/>
      <c r="AI978"/>
      <c r="AJ978"/>
      <c r="AK978"/>
      <c r="AL978"/>
    </row>
    <row r="979" spans="1:38" ht="15">
      <c r="A979"/>
      <c r="B979"/>
      <c r="C979"/>
      <c r="D979"/>
      <c r="E979"/>
      <c r="F979"/>
      <c r="G979"/>
      <c r="H979"/>
      <c r="I979"/>
      <c r="J979"/>
      <c r="K979"/>
      <c r="L979"/>
      <c r="M979"/>
      <c r="N979"/>
      <c r="O979"/>
      <c r="P979"/>
      <c r="Q979"/>
      <c r="R979"/>
      <c r="S979"/>
      <c r="T979"/>
      <c r="U979"/>
      <c r="V979"/>
      <c r="W979"/>
      <c r="X979"/>
      <c r="Y979"/>
      <c r="Z979"/>
      <c r="AA979"/>
      <c r="AB979"/>
      <c r="AC979"/>
      <c r="AD979"/>
      <c r="AE979"/>
      <c r="AF979"/>
      <c r="AG979"/>
      <c r="AH979"/>
      <c r="AI979"/>
      <c r="AJ979"/>
      <c r="AK979"/>
      <c r="AL979"/>
    </row>
    <row r="980" spans="1:38" ht="15">
      <c r="A980"/>
      <c r="B980"/>
      <c r="C980"/>
      <c r="D980"/>
      <c r="E980"/>
      <c r="F980"/>
      <c r="G980"/>
      <c r="H980"/>
      <c r="I980"/>
      <c r="J980"/>
      <c r="K980"/>
      <c r="L980"/>
      <c r="M980"/>
      <c r="N980"/>
      <c r="O980"/>
      <c r="P980"/>
      <c r="Q980"/>
      <c r="R980"/>
      <c r="S980"/>
      <c r="T980"/>
      <c r="U980"/>
      <c r="V980"/>
      <c r="W980"/>
      <c r="X980"/>
      <c r="Y980"/>
      <c r="Z980"/>
      <c r="AA980"/>
      <c r="AB980"/>
      <c r="AC980"/>
      <c r="AD980"/>
      <c r="AE980"/>
      <c r="AF980"/>
      <c r="AG980"/>
      <c r="AH980"/>
      <c r="AI980"/>
      <c r="AJ980"/>
      <c r="AK980"/>
      <c r="AL980"/>
    </row>
    <row r="981" spans="1:38" ht="15">
      <c r="A981"/>
      <c r="B981"/>
      <c r="C981"/>
      <c r="D981"/>
      <c r="E981"/>
      <c r="F981"/>
      <c r="G981"/>
      <c r="H981"/>
      <c r="I981"/>
      <c r="J981"/>
      <c r="K981"/>
      <c r="L981"/>
      <c r="M981"/>
      <c r="N981"/>
      <c r="O981"/>
      <c r="P981"/>
      <c r="Q981"/>
      <c r="R981"/>
      <c r="S981"/>
      <c r="T981"/>
      <c r="U981"/>
      <c r="V981"/>
      <c r="W981"/>
      <c r="X981"/>
      <c r="Y981"/>
      <c r="Z981"/>
      <c r="AA981"/>
      <c r="AB981"/>
      <c r="AC981"/>
      <c r="AD981"/>
      <c r="AE981"/>
      <c r="AF981"/>
      <c r="AG981"/>
      <c r="AH981"/>
      <c r="AI981"/>
      <c r="AJ981"/>
      <c r="AK981"/>
      <c r="AL981"/>
    </row>
    <row r="982" spans="1:38" ht="15">
      <c r="A982"/>
      <c r="B982"/>
      <c r="C982"/>
      <c r="D982"/>
      <c r="E982"/>
      <c r="F982"/>
      <c r="G982"/>
      <c r="H982"/>
      <c r="I982"/>
      <c r="J982"/>
      <c r="K982"/>
      <c r="L982"/>
      <c r="M982"/>
      <c r="N982"/>
      <c r="O982"/>
      <c r="P982"/>
      <c r="Q982"/>
      <c r="R982"/>
      <c r="S982"/>
      <c r="T982"/>
      <c r="U982"/>
      <c r="V982"/>
      <c r="W982"/>
      <c r="X982"/>
      <c r="Y982"/>
      <c r="Z982"/>
      <c r="AA982"/>
      <c r="AB982"/>
      <c r="AC982"/>
      <c r="AD982"/>
      <c r="AE982"/>
      <c r="AF982"/>
      <c r="AG982"/>
      <c r="AH982"/>
      <c r="AI982"/>
      <c r="AJ982"/>
      <c r="AK982"/>
      <c r="AL982"/>
    </row>
    <row r="983" spans="1:38" ht="15">
      <c r="A983"/>
      <c r="B983"/>
      <c r="C983"/>
      <c r="D983"/>
      <c r="E983"/>
      <c r="F983"/>
      <c r="G983"/>
      <c r="H983"/>
      <c r="I983"/>
      <c r="J983"/>
      <c r="K983"/>
      <c r="L983"/>
      <c r="M983"/>
      <c r="N983"/>
      <c r="O983"/>
      <c r="P983"/>
      <c r="Q983"/>
      <c r="R983"/>
      <c r="S983"/>
      <c r="T983"/>
      <c r="U983"/>
      <c r="V983"/>
      <c r="W983"/>
      <c r="X983"/>
      <c r="Y983"/>
      <c r="Z983"/>
      <c r="AA983"/>
      <c r="AB983"/>
      <c r="AC983"/>
      <c r="AD983"/>
      <c r="AE983"/>
      <c r="AF983"/>
      <c r="AG983"/>
      <c r="AH983"/>
      <c r="AI983"/>
      <c r="AJ983"/>
      <c r="AK983"/>
      <c r="AL983"/>
    </row>
    <row r="984" spans="1:38" ht="15">
      <c r="A984"/>
      <c r="B984"/>
      <c r="C984"/>
      <c r="D984"/>
      <c r="E984"/>
      <c r="F984"/>
      <c r="G984"/>
      <c r="H984"/>
      <c r="I984"/>
      <c r="J984"/>
      <c r="K984"/>
      <c r="L984"/>
      <c r="M984"/>
      <c r="N984"/>
      <c r="O984"/>
      <c r="P984"/>
      <c r="Q984"/>
      <c r="R984"/>
      <c r="S984"/>
      <c r="T984"/>
      <c r="U984"/>
      <c r="V984"/>
      <c r="W984"/>
      <c r="X984"/>
      <c r="Y984"/>
      <c r="Z984"/>
      <c r="AA984"/>
      <c r="AB984"/>
      <c r="AC984"/>
      <c r="AD984"/>
      <c r="AE984"/>
      <c r="AF984"/>
      <c r="AG984"/>
      <c r="AH984"/>
      <c r="AI984"/>
      <c r="AJ984"/>
      <c r="AK984"/>
      <c r="AL984"/>
    </row>
    <row r="985" spans="1:38" ht="15">
      <c r="A985"/>
      <c r="B985"/>
      <c r="C985"/>
      <c r="D985"/>
      <c r="E985"/>
      <c r="F985"/>
      <c r="G985"/>
      <c r="H985"/>
      <c r="I985"/>
      <c r="J985"/>
      <c r="K985"/>
      <c r="L985"/>
      <c r="M985"/>
      <c r="N985"/>
      <c r="O985"/>
      <c r="P985"/>
      <c r="Q985"/>
      <c r="R985"/>
      <c r="S985"/>
      <c r="T985"/>
      <c r="U985"/>
      <c r="V985"/>
      <c r="W985"/>
      <c r="X985"/>
      <c r="Y985"/>
      <c r="Z985"/>
      <c r="AA985"/>
      <c r="AB985"/>
      <c r="AC985"/>
      <c r="AD985"/>
      <c r="AE985"/>
      <c r="AF985"/>
      <c r="AG985"/>
      <c r="AH985"/>
      <c r="AI985"/>
      <c r="AJ985"/>
      <c r="AK985"/>
      <c r="AL985"/>
    </row>
    <row r="986" spans="1:38" ht="15">
      <c r="A986"/>
      <c r="B986"/>
      <c r="C986"/>
      <c r="D986"/>
      <c r="E986"/>
      <c r="F986"/>
      <c r="G986"/>
      <c r="H986"/>
      <c r="I986"/>
      <c r="J986"/>
      <c r="K986"/>
      <c r="L986"/>
      <c r="M986"/>
      <c r="N986"/>
      <c r="O986"/>
      <c r="P986"/>
      <c r="Q986"/>
      <c r="R986"/>
      <c r="S986"/>
      <c r="T986"/>
      <c r="U986"/>
      <c r="V986"/>
      <c r="W986"/>
      <c r="X986"/>
      <c r="Y986"/>
      <c r="Z986"/>
      <c r="AA986"/>
      <c r="AB986"/>
      <c r="AC986"/>
      <c r="AD986"/>
      <c r="AE986"/>
      <c r="AF986"/>
      <c r="AG986"/>
      <c r="AH986"/>
      <c r="AI986"/>
      <c r="AJ986"/>
      <c r="AK986"/>
      <c r="AL986"/>
    </row>
    <row r="987" spans="1:38" ht="15">
      <c r="A987"/>
      <c r="B987"/>
      <c r="C987"/>
      <c r="D987"/>
      <c r="E987"/>
      <c r="F987"/>
      <c r="G987"/>
      <c r="H987"/>
      <c r="I987"/>
      <c r="J987"/>
      <c r="K987"/>
      <c r="L987"/>
      <c r="M987"/>
      <c r="N987"/>
      <c r="O987"/>
      <c r="P987"/>
      <c r="Q987"/>
      <c r="R987"/>
      <c r="S987"/>
      <c r="T987"/>
      <c r="U987"/>
      <c r="V987"/>
      <c r="W987"/>
      <c r="X987"/>
      <c r="Y987"/>
      <c r="Z987"/>
      <c r="AA987"/>
      <c r="AB987"/>
      <c r="AC987"/>
      <c r="AD987"/>
      <c r="AE987"/>
      <c r="AF987"/>
      <c r="AG987"/>
      <c r="AH987"/>
      <c r="AI987"/>
      <c r="AJ987"/>
      <c r="AK987"/>
      <c r="AL987"/>
    </row>
    <row r="988" spans="1:38" ht="15">
      <c r="A988"/>
      <c r="B988"/>
      <c r="C988"/>
      <c r="D988"/>
      <c r="E988"/>
      <c r="F988"/>
      <c r="G988"/>
      <c r="H988"/>
      <c r="I988"/>
      <c r="J988"/>
      <c r="K988"/>
      <c r="L988"/>
      <c r="M988"/>
      <c r="N988"/>
      <c r="O988"/>
      <c r="P988"/>
      <c r="Q988"/>
      <c r="R988"/>
      <c r="S988"/>
      <c r="T988"/>
      <c r="U988"/>
      <c r="V988"/>
      <c r="W988"/>
      <c r="X988"/>
      <c r="Y988"/>
      <c r="Z988"/>
      <c r="AA988"/>
      <c r="AB988"/>
      <c r="AC988"/>
      <c r="AD988"/>
      <c r="AE988"/>
      <c r="AF988"/>
      <c r="AG988"/>
      <c r="AH988"/>
      <c r="AI988"/>
      <c r="AJ988"/>
      <c r="AK988"/>
      <c r="AL988"/>
    </row>
    <row r="989" spans="1:38" ht="15">
      <c r="A989"/>
      <c r="B989"/>
      <c r="C989"/>
      <c r="D989"/>
      <c r="E989"/>
      <c r="F989"/>
      <c r="G989"/>
      <c r="H989"/>
      <c r="I989"/>
      <c r="J989"/>
      <c r="K989"/>
      <c r="L989"/>
      <c r="M989"/>
      <c r="N989"/>
      <c r="O989"/>
      <c r="P989"/>
      <c r="Q989"/>
      <c r="R989"/>
      <c r="S989"/>
      <c r="T989"/>
      <c r="U989"/>
      <c r="V989"/>
      <c r="W989"/>
      <c r="X989"/>
      <c r="Y989"/>
      <c r="Z989"/>
      <c r="AA989"/>
      <c r="AB989"/>
      <c r="AC989"/>
      <c r="AD989"/>
      <c r="AE989"/>
      <c r="AF989"/>
      <c r="AG989"/>
      <c r="AH989"/>
      <c r="AI989"/>
      <c r="AJ989"/>
      <c r="AK989"/>
      <c r="AL989"/>
    </row>
    <row r="990" spans="1:38" ht="15">
      <c r="A990"/>
      <c r="B990"/>
      <c r="C990"/>
      <c r="D990"/>
      <c r="E990"/>
      <c r="F990"/>
      <c r="G990"/>
      <c r="H990"/>
      <c r="I990"/>
      <c r="J990"/>
      <c r="K990"/>
      <c r="L990"/>
      <c r="M990"/>
      <c r="N990"/>
      <c r="O990"/>
      <c r="P990"/>
      <c r="Q990"/>
      <c r="R990"/>
      <c r="S990"/>
      <c r="T990"/>
      <c r="U990"/>
      <c r="V990"/>
      <c r="W990"/>
      <c r="X990"/>
      <c r="Y990"/>
      <c r="Z990"/>
      <c r="AA990"/>
      <c r="AB990"/>
      <c r="AC990"/>
      <c r="AD990"/>
      <c r="AE990"/>
      <c r="AF990"/>
      <c r="AG990"/>
      <c r="AH990"/>
      <c r="AI990"/>
      <c r="AJ990"/>
      <c r="AK990"/>
      <c r="AL990"/>
    </row>
    <row r="991" spans="1:38" ht="15">
      <c r="A991"/>
      <c r="B991"/>
      <c r="C991"/>
      <c r="D991"/>
      <c r="E991"/>
      <c r="F991"/>
      <c r="G991"/>
      <c r="H991"/>
      <c r="I991"/>
      <c r="J991"/>
      <c r="K991"/>
      <c r="L991"/>
      <c r="M991"/>
      <c r="N991"/>
      <c r="O991"/>
      <c r="P991"/>
      <c r="Q991"/>
      <c r="R991"/>
      <c r="S991"/>
      <c r="T991"/>
      <c r="U991"/>
      <c r="V991"/>
      <c r="W991"/>
      <c r="X991"/>
      <c r="Y991"/>
      <c r="Z991"/>
      <c r="AA991"/>
      <c r="AB991"/>
      <c r="AC991"/>
      <c r="AD991"/>
      <c r="AE991"/>
      <c r="AF991"/>
      <c r="AG991"/>
      <c r="AH991"/>
      <c r="AI991"/>
      <c r="AJ991"/>
      <c r="AK991"/>
      <c r="AL991"/>
    </row>
    <row r="992" spans="1:38" ht="15">
      <c r="A992"/>
      <c r="B992"/>
      <c r="C992"/>
      <c r="D992"/>
      <c r="E992"/>
      <c r="F992"/>
      <c r="G992"/>
      <c r="H992"/>
      <c r="I992"/>
      <c r="J992"/>
      <c r="K992"/>
      <c r="L992"/>
      <c r="M992"/>
      <c r="N992"/>
      <c r="O992"/>
      <c r="P992"/>
      <c r="Q992"/>
      <c r="R992"/>
      <c r="S992"/>
      <c r="T992"/>
      <c r="U992"/>
      <c r="V992"/>
      <c r="W992"/>
      <c r="X992"/>
      <c r="Y992"/>
      <c r="Z992"/>
      <c r="AA992"/>
      <c r="AB992"/>
      <c r="AC992"/>
      <c r="AD992"/>
      <c r="AE992"/>
      <c r="AF992"/>
      <c r="AG992"/>
      <c r="AH992"/>
      <c r="AI992"/>
      <c r="AJ992"/>
      <c r="AK992"/>
      <c r="AL992"/>
    </row>
    <row r="993" spans="1:38" ht="15">
      <c r="A993"/>
      <c r="B993"/>
      <c r="C993"/>
      <c r="D993"/>
      <c r="E993"/>
      <c r="F993"/>
      <c r="G993"/>
      <c r="H993"/>
      <c r="I993"/>
      <c r="J993"/>
      <c r="K993"/>
      <c r="L993"/>
      <c r="M993"/>
      <c r="N993"/>
      <c r="O993"/>
      <c r="P993"/>
      <c r="Q993"/>
      <c r="R993"/>
      <c r="S993"/>
      <c r="T993"/>
      <c r="U993"/>
      <c r="V993"/>
      <c r="W993"/>
      <c r="X993"/>
      <c r="Y993"/>
      <c r="Z993"/>
      <c r="AA993"/>
      <c r="AB993"/>
      <c r="AC993"/>
      <c r="AD993"/>
      <c r="AE993"/>
      <c r="AF993"/>
      <c r="AG993"/>
      <c r="AH993"/>
      <c r="AI993"/>
      <c r="AJ993"/>
      <c r="AK993"/>
      <c r="AL993"/>
    </row>
    <row r="994" spans="1:38" ht="15">
      <c r="A994"/>
      <c r="B994"/>
      <c r="C994"/>
      <c r="D994"/>
      <c r="E994"/>
      <c r="F994"/>
      <c r="G994"/>
      <c r="H994"/>
      <c r="I994"/>
      <c r="J994"/>
      <c r="K994"/>
      <c r="L994"/>
      <c r="M994"/>
      <c r="N994"/>
      <c r="O994"/>
      <c r="P994"/>
      <c r="Q994"/>
      <c r="R994"/>
      <c r="S994"/>
      <c r="T994"/>
      <c r="U994"/>
      <c r="V994"/>
      <c r="W994"/>
      <c r="X994"/>
      <c r="Y994"/>
      <c r="Z994"/>
      <c r="AA994"/>
      <c r="AB994"/>
      <c r="AC994"/>
      <c r="AD994"/>
      <c r="AE994"/>
      <c r="AF994"/>
      <c r="AG994"/>
      <c r="AH994"/>
      <c r="AI994"/>
      <c r="AJ994"/>
      <c r="AK994"/>
      <c r="AL994"/>
    </row>
    <row r="995" spans="1:38" ht="15">
      <c r="A995"/>
      <c r="B995"/>
      <c r="C995"/>
      <c r="D995"/>
      <c r="E995"/>
      <c r="F995"/>
      <c r="G995"/>
      <c r="H995"/>
      <c r="I995"/>
      <c r="J995"/>
      <c r="K995"/>
      <c r="L995"/>
      <c r="M995"/>
      <c r="N995"/>
      <c r="O995"/>
      <c r="P995"/>
      <c r="Q995"/>
      <c r="R995"/>
      <c r="S995"/>
      <c r="T995"/>
      <c r="U995"/>
      <c r="V995"/>
      <c r="W995"/>
      <c r="X995"/>
      <c r="Y995"/>
      <c r="Z995"/>
      <c r="AA995"/>
      <c r="AB995"/>
      <c r="AC995"/>
      <c r="AD995"/>
      <c r="AE995"/>
      <c r="AF995"/>
      <c r="AG995"/>
      <c r="AH995"/>
      <c r="AI995"/>
      <c r="AJ995"/>
      <c r="AK995"/>
      <c r="AL995"/>
    </row>
    <row r="996" spans="1:38" ht="15">
      <c r="A996"/>
      <c r="B996"/>
      <c r="C996"/>
      <c r="D996"/>
      <c r="E996"/>
      <c r="F996"/>
      <c r="G996"/>
      <c r="H996"/>
      <c r="I996"/>
      <c r="J996"/>
      <c r="K996"/>
      <c r="L996"/>
      <c r="M996"/>
      <c r="N996"/>
      <c r="O996"/>
      <c r="P996"/>
      <c r="Q996"/>
      <c r="R996"/>
      <c r="S996"/>
      <c r="T996"/>
      <c r="U996"/>
      <c r="V996"/>
      <c r="W996"/>
      <c r="X996"/>
      <c r="Y996"/>
      <c r="Z996"/>
      <c r="AA996"/>
      <c r="AB996"/>
      <c r="AC996"/>
      <c r="AD996"/>
      <c r="AE996"/>
      <c r="AF996"/>
      <c r="AG996"/>
      <c r="AH996"/>
      <c r="AI996"/>
      <c r="AJ996"/>
      <c r="AK996"/>
      <c r="AL996"/>
    </row>
    <row r="997" spans="1:38" ht="15">
      <c r="A997"/>
      <c r="B997"/>
      <c r="C997"/>
      <c r="D997"/>
      <c r="E997"/>
      <c r="F997"/>
      <c r="G997"/>
      <c r="H997"/>
      <c r="I997"/>
      <c r="J997"/>
      <c r="K997"/>
      <c r="L997"/>
      <c r="M997"/>
      <c r="N997"/>
      <c r="O997"/>
      <c r="P997"/>
      <c r="Q997"/>
      <c r="R997"/>
      <c r="S997"/>
      <c r="T997"/>
      <c r="U997"/>
      <c r="V997"/>
      <c r="W997"/>
      <c r="X997"/>
      <c r="Y997"/>
      <c r="Z997"/>
      <c r="AA997"/>
      <c r="AB997"/>
      <c r="AC997"/>
      <c r="AD997"/>
      <c r="AE997"/>
      <c r="AF997"/>
      <c r="AG997"/>
      <c r="AH997"/>
      <c r="AI997"/>
      <c r="AJ997"/>
      <c r="AK997"/>
      <c r="AL997"/>
    </row>
    <row r="998" spans="1:38" ht="15">
      <c r="A998"/>
      <c r="B998"/>
      <c r="C998"/>
      <c r="D998"/>
      <c r="E998"/>
      <c r="F998"/>
      <c r="G998"/>
      <c r="H998"/>
      <c r="I998"/>
      <c r="J998"/>
      <c r="K998"/>
      <c r="L998"/>
      <c r="M998"/>
      <c r="N998"/>
      <c r="O998"/>
      <c r="P998"/>
      <c r="Q998"/>
      <c r="R998"/>
      <c r="S998"/>
      <c r="T998"/>
      <c r="U998"/>
      <c r="V998"/>
      <c r="W998"/>
      <c r="X998"/>
      <c r="Y998"/>
      <c r="Z998"/>
      <c r="AA998"/>
      <c r="AB998"/>
      <c r="AC998"/>
      <c r="AD998"/>
      <c r="AE998"/>
      <c r="AF998"/>
      <c r="AG998"/>
      <c r="AH998"/>
      <c r="AI998"/>
      <c r="AJ998"/>
      <c r="AK998"/>
      <c r="AL998"/>
    </row>
    <row r="999" spans="1:38" ht="15">
      <c r="A999"/>
      <c r="B999"/>
      <c r="C999"/>
      <c r="D999"/>
      <c r="E999"/>
      <c r="F999"/>
      <c r="G999"/>
      <c r="H999"/>
      <c r="I999"/>
      <c r="J999"/>
      <c r="K999"/>
      <c r="L999"/>
      <c r="M999"/>
      <c r="N999"/>
      <c r="O999"/>
      <c r="P999"/>
      <c r="Q999"/>
      <c r="R999"/>
      <c r="S999"/>
      <c r="T999"/>
      <c r="U999"/>
      <c r="V999"/>
      <c r="W999"/>
      <c r="X999"/>
      <c r="Y999"/>
      <c r="Z999"/>
      <c r="AA999"/>
      <c r="AB999"/>
      <c r="AC999"/>
      <c r="AD999"/>
      <c r="AE999"/>
      <c r="AF999"/>
      <c r="AG999"/>
      <c r="AH999"/>
      <c r="AI999"/>
      <c r="AJ999"/>
      <c r="AK999"/>
      <c r="AL999"/>
    </row>
    <row r="1000" spans="1:38" ht="15">
      <c r="A1000"/>
      <c r="B1000"/>
      <c r="C1000"/>
      <c r="D1000"/>
      <c r="E1000"/>
      <c r="F1000"/>
      <c r="G1000"/>
      <c r="H1000"/>
      <c r="I1000"/>
      <c r="J1000"/>
      <c r="K1000"/>
      <c r="L1000"/>
      <c r="M1000"/>
      <c r="N1000"/>
      <c r="O1000"/>
      <c r="P1000"/>
      <c r="Q1000"/>
      <c r="R1000"/>
      <c r="S1000"/>
      <c r="T1000"/>
      <c r="U1000"/>
      <c r="V1000"/>
      <c r="W1000"/>
      <c r="X1000"/>
      <c r="Y1000"/>
      <c r="Z1000"/>
      <c r="AA1000"/>
      <c r="AB1000"/>
      <c r="AC1000"/>
      <c r="AD1000"/>
      <c r="AE1000"/>
      <c r="AF1000"/>
      <c r="AG1000"/>
      <c r="AH1000"/>
      <c r="AI1000"/>
      <c r="AJ1000"/>
      <c r="AK1000"/>
      <c r="AL1000"/>
    </row>
    <row r="1001" spans="1:38" ht="15">
      <c r="A1001"/>
      <c r="B1001"/>
      <c r="C1001"/>
      <c r="D1001"/>
      <c r="E1001"/>
      <c r="F1001"/>
      <c r="G1001"/>
      <c r="H1001"/>
      <c r="I1001"/>
      <c r="J1001"/>
      <c r="K1001"/>
      <c r="L1001"/>
      <c r="M1001"/>
      <c r="N1001"/>
      <c r="O1001"/>
      <c r="P1001"/>
      <c r="Q1001"/>
      <c r="R1001"/>
      <c r="S1001"/>
      <c r="T1001"/>
      <c r="U1001"/>
      <c r="V1001"/>
      <c r="W1001"/>
      <c r="X1001"/>
      <c r="Y1001"/>
      <c r="Z1001"/>
      <c r="AA1001"/>
      <c r="AB1001"/>
      <c r="AC1001"/>
      <c r="AD1001"/>
      <c r="AE1001"/>
      <c r="AF1001"/>
      <c r="AG1001"/>
      <c r="AH1001"/>
      <c r="AI1001"/>
      <c r="AJ1001"/>
      <c r="AK1001"/>
      <c r="AL1001"/>
    </row>
    <row r="1002" spans="1:38" ht="15">
      <c r="A1002"/>
      <c r="B1002"/>
      <c r="C1002"/>
      <c r="D1002"/>
      <c r="E1002"/>
      <c r="F1002"/>
      <c r="G1002"/>
      <c r="H1002"/>
      <c r="I1002"/>
      <c r="J1002"/>
      <c r="K1002"/>
      <c r="L1002"/>
      <c r="M1002"/>
      <c r="N1002"/>
      <c r="O1002"/>
      <c r="P1002"/>
      <c r="Q1002"/>
      <c r="R1002"/>
      <c r="S1002"/>
      <c r="T1002"/>
      <c r="U1002"/>
      <c r="V1002"/>
      <c r="W1002"/>
      <c r="X1002"/>
      <c r="Y1002"/>
      <c r="Z1002"/>
      <c r="AA1002"/>
      <c r="AB1002"/>
      <c r="AC1002"/>
      <c r="AD1002"/>
      <c r="AE1002"/>
      <c r="AF1002"/>
      <c r="AG1002"/>
      <c r="AH1002"/>
      <c r="AI1002"/>
      <c r="AJ1002"/>
      <c r="AK1002"/>
      <c r="AL1002"/>
    </row>
    <row r="1003" spans="1:38" ht="15">
      <c r="A1003"/>
      <c r="B1003"/>
      <c r="C1003"/>
      <c r="D1003"/>
      <c r="E1003"/>
      <c r="F1003"/>
      <c r="G1003"/>
      <c r="H1003"/>
      <c r="I1003"/>
      <c r="J1003"/>
      <c r="K1003"/>
      <c r="L1003"/>
      <c r="M1003"/>
      <c r="N1003"/>
      <c r="O1003"/>
      <c r="P1003"/>
      <c r="Q1003"/>
      <c r="R1003"/>
      <c r="S1003"/>
      <c r="T1003"/>
      <c r="U1003"/>
      <c r="V1003"/>
      <c r="W1003"/>
      <c r="X1003"/>
      <c r="Y1003"/>
      <c r="Z1003"/>
      <c r="AA1003"/>
      <c r="AB1003"/>
      <c r="AC1003"/>
      <c r="AD1003"/>
      <c r="AE1003"/>
      <c r="AF1003"/>
      <c r="AG1003"/>
      <c r="AH1003"/>
      <c r="AI1003"/>
      <c r="AJ1003"/>
      <c r="AK1003"/>
      <c r="AL1003"/>
    </row>
    <row r="1004" spans="1:38" ht="15">
      <c r="A1004"/>
      <c r="B1004"/>
      <c r="C1004"/>
      <c r="D1004"/>
      <c r="E1004"/>
      <c r="F1004"/>
      <c r="G1004"/>
      <c r="H1004"/>
      <c r="I1004"/>
      <c r="J1004"/>
      <c r="K1004"/>
      <c r="L1004"/>
      <c r="M1004"/>
      <c r="N1004"/>
      <c r="O1004"/>
      <c r="P1004"/>
      <c r="Q1004"/>
      <c r="R1004"/>
      <c r="S1004"/>
      <c r="T1004"/>
      <c r="U1004"/>
      <c r="V1004"/>
      <c r="W1004"/>
      <c r="X1004"/>
      <c r="Y1004"/>
      <c r="Z1004"/>
      <c r="AA1004"/>
      <c r="AB1004"/>
      <c r="AC1004"/>
      <c r="AD1004"/>
      <c r="AE1004"/>
      <c r="AF1004"/>
      <c r="AG1004"/>
      <c r="AH1004"/>
      <c r="AI1004"/>
      <c r="AJ1004"/>
      <c r="AK1004"/>
      <c r="AL1004"/>
    </row>
    <row r="1005" spans="1:38" ht="15">
      <c r="A1005"/>
      <c r="B1005"/>
      <c r="C1005"/>
      <c r="D1005"/>
      <c r="E1005"/>
      <c r="F1005"/>
      <c r="G1005"/>
      <c r="H1005"/>
      <c r="I1005"/>
      <c r="J1005"/>
      <c r="K1005"/>
      <c r="L1005"/>
      <c r="M1005"/>
      <c r="N1005"/>
      <c r="O1005"/>
      <c r="P1005"/>
      <c r="Q1005"/>
      <c r="R1005"/>
      <c r="S1005"/>
      <c r="T1005"/>
      <c r="U1005"/>
      <c r="V1005"/>
      <c r="W1005"/>
      <c r="X1005"/>
      <c r="Y1005"/>
      <c r="Z1005"/>
      <c r="AA1005"/>
      <c r="AB1005"/>
      <c r="AC1005"/>
      <c r="AD1005"/>
      <c r="AE1005"/>
      <c r="AF1005"/>
      <c r="AG1005"/>
      <c r="AH1005"/>
      <c r="AI1005"/>
      <c r="AJ1005"/>
      <c r="AK1005"/>
      <c r="AL1005"/>
    </row>
    <row r="1006" spans="1:38" ht="15">
      <c r="A1006"/>
      <c r="B1006"/>
      <c r="C1006"/>
      <c r="D1006"/>
      <c r="E1006"/>
      <c r="F1006"/>
      <c r="G1006"/>
      <c r="H1006"/>
      <c r="I1006"/>
      <c r="J1006"/>
      <c r="K1006"/>
      <c r="L1006"/>
      <c r="M1006"/>
      <c r="N1006"/>
      <c r="O1006"/>
      <c r="P1006"/>
      <c r="Q1006"/>
      <c r="R1006"/>
      <c r="S1006"/>
      <c r="T1006"/>
      <c r="U1006"/>
      <c r="V1006"/>
      <c r="W1006"/>
      <c r="X1006"/>
      <c r="Y1006"/>
      <c r="Z1006"/>
      <c r="AA1006"/>
      <c r="AB1006"/>
      <c r="AC1006"/>
      <c r="AD1006"/>
      <c r="AE1006"/>
      <c r="AF1006"/>
      <c r="AG1006"/>
      <c r="AH1006"/>
      <c r="AI1006"/>
      <c r="AJ1006"/>
      <c r="AK1006"/>
      <c r="AL1006"/>
    </row>
    <row r="1007" spans="1:38" ht="15">
      <c r="A1007"/>
      <c r="B1007"/>
      <c r="C1007"/>
      <c r="D1007"/>
      <c r="E1007"/>
      <c r="F1007"/>
      <c r="G1007"/>
      <c r="H1007"/>
      <c r="I1007"/>
      <c r="J1007"/>
      <c r="K1007"/>
      <c r="L1007"/>
      <c r="M1007"/>
      <c r="N1007"/>
      <c r="O1007"/>
      <c r="P1007"/>
      <c r="Q1007"/>
      <c r="R1007"/>
      <c r="S1007"/>
      <c r="T1007"/>
      <c r="U1007"/>
      <c r="V1007"/>
      <c r="W1007"/>
      <c r="X1007"/>
      <c r="Y1007"/>
      <c r="Z1007"/>
      <c r="AA1007"/>
      <c r="AB1007"/>
      <c r="AC1007"/>
      <c r="AD1007"/>
      <c r="AE1007"/>
      <c r="AF1007"/>
      <c r="AG1007"/>
      <c r="AH1007"/>
      <c r="AI1007"/>
      <c r="AJ1007"/>
      <c r="AK1007"/>
      <c r="AL1007"/>
    </row>
    <row r="1008" spans="1:38" ht="15">
      <c r="A1008"/>
      <c r="B1008"/>
      <c r="C1008"/>
      <c r="D1008"/>
      <c r="E1008"/>
      <c r="F1008"/>
      <c r="G1008"/>
      <c r="H1008"/>
      <c r="I1008"/>
      <c r="J1008"/>
      <c r="K1008"/>
      <c r="L1008"/>
      <c r="M1008"/>
      <c r="N1008"/>
      <c r="O1008"/>
      <c r="P1008"/>
      <c r="Q1008"/>
      <c r="R1008"/>
      <c r="S1008"/>
      <c r="T1008"/>
      <c r="U1008"/>
      <c r="V1008"/>
      <c r="W1008"/>
      <c r="X1008"/>
      <c r="Y1008"/>
      <c r="Z1008"/>
      <c r="AA1008"/>
      <c r="AB1008"/>
      <c r="AC1008"/>
      <c r="AD1008"/>
      <c r="AE1008"/>
      <c r="AF1008"/>
      <c r="AG1008"/>
      <c r="AH1008"/>
      <c r="AI1008"/>
      <c r="AJ1008"/>
      <c r="AK1008"/>
      <c r="AL1008"/>
    </row>
    <row r="1009" spans="1:38" ht="15">
      <c r="A1009"/>
      <c r="B1009"/>
      <c r="C1009"/>
      <c r="D1009"/>
      <c r="E1009"/>
      <c r="F1009"/>
      <c r="G1009"/>
      <c r="H1009"/>
      <c r="I1009"/>
      <c r="J1009"/>
      <c r="K1009"/>
      <c r="L1009"/>
      <c r="M1009"/>
      <c r="N1009"/>
      <c r="O1009"/>
      <c r="P1009"/>
      <c r="Q1009"/>
      <c r="R1009"/>
      <c r="S1009"/>
      <c r="T1009"/>
      <c r="U1009"/>
      <c r="V1009"/>
      <c r="W1009"/>
      <c r="X1009"/>
      <c r="Y1009"/>
      <c r="Z1009"/>
      <c r="AA1009"/>
      <c r="AB1009"/>
      <c r="AC1009"/>
      <c r="AD1009"/>
      <c r="AE1009"/>
      <c r="AF1009"/>
      <c r="AG1009"/>
      <c r="AH1009"/>
      <c r="AI1009"/>
      <c r="AJ1009"/>
      <c r="AK1009"/>
      <c r="AL1009"/>
    </row>
    <row r="1010" spans="1:38" ht="15">
      <c r="A1010"/>
      <c r="B1010"/>
      <c r="C1010"/>
      <c r="D1010"/>
      <c r="E1010"/>
      <c r="F1010"/>
      <c r="G1010"/>
      <c r="H1010"/>
      <c r="I1010"/>
      <c r="J1010"/>
      <c r="K1010"/>
      <c r="L1010"/>
      <c r="M1010"/>
      <c r="N1010"/>
      <c r="O1010"/>
      <c r="P1010"/>
      <c r="Q1010"/>
      <c r="R1010"/>
      <c r="S1010"/>
      <c r="T1010"/>
      <c r="U1010"/>
      <c r="V1010"/>
      <c r="W1010"/>
      <c r="X1010"/>
      <c r="Y1010"/>
      <c r="Z1010"/>
      <c r="AA1010"/>
      <c r="AB1010"/>
      <c r="AC1010"/>
      <c r="AD1010"/>
      <c r="AE1010"/>
      <c r="AF1010"/>
      <c r="AG1010"/>
      <c r="AH1010"/>
      <c r="AI1010"/>
      <c r="AJ1010"/>
      <c r="AK1010"/>
      <c r="AL1010"/>
    </row>
    <row r="1011" spans="1:38" ht="15">
      <c r="A1011"/>
      <c r="B1011"/>
      <c r="C1011"/>
      <c r="D1011"/>
      <c r="E1011"/>
      <c r="F1011"/>
      <c r="G1011"/>
      <c r="H1011"/>
      <c r="I1011"/>
      <c r="J1011"/>
      <c r="K1011"/>
      <c r="L1011"/>
      <c r="M1011"/>
      <c r="N1011"/>
      <c r="O1011"/>
      <c r="P1011"/>
      <c r="Q1011"/>
      <c r="R1011"/>
      <c r="S1011"/>
      <c r="T1011"/>
      <c r="U1011"/>
      <c r="V1011"/>
      <c r="W1011"/>
      <c r="X1011"/>
      <c r="Y1011"/>
      <c r="Z1011"/>
      <c r="AA1011"/>
      <c r="AB1011"/>
      <c r="AC1011"/>
      <c r="AD1011"/>
      <c r="AE1011"/>
      <c r="AF1011"/>
      <c r="AG1011"/>
      <c r="AH1011"/>
      <c r="AI1011"/>
      <c r="AJ1011"/>
      <c r="AK1011"/>
      <c r="AL1011"/>
    </row>
    <row r="1012" spans="1:38" ht="15">
      <c r="A1012"/>
      <c r="B1012"/>
      <c r="C1012"/>
      <c r="D1012"/>
      <c r="E1012"/>
      <c r="F1012"/>
      <c r="G1012"/>
      <c r="H1012"/>
      <c r="I1012"/>
      <c r="J1012"/>
      <c r="K1012"/>
      <c r="L1012"/>
      <c r="M1012"/>
      <c r="N1012"/>
      <c r="O1012"/>
      <c r="P1012"/>
      <c r="Q1012"/>
      <c r="R1012"/>
      <c r="S1012"/>
      <c r="T1012"/>
      <c r="U1012"/>
      <c r="V1012"/>
      <c r="W1012"/>
      <c r="X1012"/>
      <c r="Y1012"/>
      <c r="Z1012"/>
      <c r="AA1012"/>
      <c r="AB1012"/>
      <c r="AC1012"/>
      <c r="AD1012"/>
      <c r="AE1012"/>
      <c r="AF1012"/>
      <c r="AG1012"/>
      <c r="AH1012"/>
      <c r="AI1012"/>
      <c r="AJ1012"/>
      <c r="AK1012"/>
      <c r="AL1012"/>
    </row>
    <row r="1013" spans="1:38" ht="15">
      <c r="A1013"/>
      <c r="B1013"/>
      <c r="C1013"/>
      <c r="D1013"/>
      <c r="E1013"/>
      <c r="F1013"/>
      <c r="G1013"/>
      <c r="H1013"/>
      <c r="I1013"/>
      <c r="J1013"/>
      <c r="K1013"/>
      <c r="L1013"/>
      <c r="M1013"/>
      <c r="N1013"/>
      <c r="O1013"/>
      <c r="P1013"/>
      <c r="Q1013"/>
      <c r="R1013"/>
      <c r="S1013"/>
      <c r="T1013"/>
      <c r="U1013"/>
      <c r="V1013"/>
      <c r="W1013"/>
      <c r="X1013"/>
      <c r="Y1013"/>
      <c r="Z1013"/>
      <c r="AA1013"/>
      <c r="AB1013"/>
      <c r="AC1013"/>
      <c r="AD1013"/>
      <c r="AE1013"/>
      <c r="AF1013"/>
      <c r="AG1013"/>
      <c r="AH1013"/>
      <c r="AI1013"/>
      <c r="AJ1013"/>
      <c r="AK1013"/>
      <c r="AL1013"/>
    </row>
    <row r="1014" spans="1:38" ht="15">
      <c r="A1014"/>
      <c r="B1014"/>
      <c r="C1014"/>
      <c r="D1014"/>
      <c r="E1014"/>
      <c r="F1014"/>
      <c r="G1014"/>
      <c r="H1014"/>
      <c r="I1014"/>
      <c r="J1014"/>
      <c r="K1014"/>
      <c r="L1014"/>
      <c r="M1014"/>
      <c r="N1014"/>
      <c r="O1014"/>
      <c r="P1014"/>
      <c r="Q1014"/>
      <c r="R1014"/>
      <c r="S1014"/>
      <c r="T1014"/>
      <c r="U1014"/>
      <c r="V1014"/>
      <c r="W1014"/>
      <c r="X1014"/>
      <c r="Y1014"/>
      <c r="Z1014"/>
      <c r="AA1014"/>
      <c r="AB1014"/>
      <c r="AC1014"/>
      <c r="AD1014"/>
      <c r="AE1014"/>
      <c r="AF1014"/>
      <c r="AG1014"/>
      <c r="AH1014"/>
      <c r="AI1014"/>
      <c r="AJ1014"/>
      <c r="AK1014"/>
      <c r="AL1014"/>
    </row>
    <row r="1015" spans="1:38" ht="15">
      <c r="A1015"/>
      <c r="B1015"/>
      <c r="C1015"/>
      <c r="D1015"/>
      <c r="E1015"/>
      <c r="F1015"/>
      <c r="G1015"/>
      <c r="H1015"/>
      <c r="I1015"/>
      <c r="J1015"/>
      <c r="K1015"/>
      <c r="L1015"/>
      <c r="M1015"/>
      <c r="N1015"/>
      <c r="O1015"/>
      <c r="P1015"/>
      <c r="Q1015"/>
      <c r="R1015"/>
      <c r="S1015"/>
      <c r="T1015"/>
      <c r="U1015"/>
      <c r="V1015"/>
      <c r="W1015"/>
      <c r="X1015"/>
      <c r="Y1015"/>
      <c r="Z1015"/>
      <c r="AA1015"/>
      <c r="AB1015"/>
      <c r="AC1015"/>
      <c r="AD1015"/>
      <c r="AE1015"/>
      <c r="AF1015"/>
      <c r="AG1015"/>
      <c r="AH1015"/>
      <c r="AI1015"/>
      <c r="AJ1015"/>
      <c r="AK1015"/>
      <c r="AL1015"/>
    </row>
    <row r="1016" spans="1:38" ht="15">
      <c r="A1016"/>
      <c r="B1016"/>
      <c r="C1016"/>
      <c r="D1016"/>
      <c r="E1016"/>
      <c r="F1016"/>
      <c r="G1016"/>
      <c r="H1016"/>
      <c r="I1016"/>
      <c r="J1016"/>
      <c r="K1016"/>
      <c r="L1016"/>
      <c r="M1016"/>
      <c r="N1016"/>
      <c r="O1016"/>
      <c r="P1016"/>
      <c r="Q1016"/>
      <c r="R1016"/>
      <c r="S1016"/>
      <c r="T1016"/>
      <c r="U1016"/>
      <c r="V1016"/>
      <c r="W1016"/>
      <c r="X1016"/>
      <c r="Y1016"/>
      <c r="Z1016"/>
      <c r="AA1016"/>
      <c r="AB1016"/>
      <c r="AC1016"/>
      <c r="AD1016"/>
      <c r="AE1016"/>
      <c r="AF1016"/>
      <c r="AG1016"/>
      <c r="AH1016"/>
      <c r="AI1016"/>
      <c r="AJ1016"/>
      <c r="AK1016"/>
      <c r="AL1016"/>
    </row>
    <row r="1017" spans="1:38" ht="15">
      <c r="A1017"/>
      <c r="B1017"/>
      <c r="C1017"/>
      <c r="D1017"/>
      <c r="E1017"/>
      <c r="F1017"/>
      <c r="G1017"/>
      <c r="H1017"/>
      <c r="I1017"/>
      <c r="J1017"/>
      <c r="K1017"/>
      <c r="L1017"/>
      <c r="M1017"/>
      <c r="N1017"/>
      <c r="O1017"/>
      <c r="P1017"/>
      <c r="Q1017"/>
      <c r="R1017"/>
      <c r="S1017"/>
      <c r="T1017"/>
      <c r="U1017"/>
      <c r="V1017"/>
      <c r="W1017"/>
      <c r="X1017"/>
      <c r="Y1017"/>
      <c r="Z1017"/>
      <c r="AA1017"/>
      <c r="AB1017"/>
      <c r="AC1017"/>
      <c r="AD1017"/>
      <c r="AE1017"/>
      <c r="AF1017"/>
      <c r="AG1017"/>
      <c r="AH1017"/>
      <c r="AI1017"/>
      <c r="AJ1017"/>
      <c r="AK1017"/>
      <c r="AL1017"/>
    </row>
    <row r="1018" spans="1:38" ht="15">
      <c r="A1018"/>
      <c r="B1018"/>
      <c r="C1018"/>
      <c r="D1018"/>
      <c r="E1018"/>
      <c r="F1018"/>
      <c r="G1018"/>
      <c r="H1018"/>
      <c r="I1018"/>
      <c r="J1018"/>
      <c r="K1018"/>
      <c r="L1018"/>
      <c r="M1018"/>
      <c r="N1018"/>
      <c r="O1018"/>
      <c r="P1018"/>
      <c r="Q1018"/>
      <c r="R1018"/>
      <c r="S1018"/>
      <c r="T1018"/>
      <c r="U1018"/>
      <c r="V1018"/>
      <c r="W1018"/>
      <c r="X1018"/>
      <c r="Y1018"/>
      <c r="Z1018"/>
      <c r="AA1018"/>
      <c r="AB1018"/>
      <c r="AC1018"/>
      <c r="AD1018"/>
      <c r="AE1018"/>
      <c r="AF1018"/>
      <c r="AG1018"/>
      <c r="AH1018"/>
      <c r="AI1018"/>
      <c r="AJ1018"/>
      <c r="AK1018"/>
      <c r="AL1018"/>
    </row>
    <row r="1019" spans="1:38" ht="15">
      <c r="A1019"/>
      <c r="B1019"/>
      <c r="C1019"/>
      <c r="D1019"/>
      <c r="E1019"/>
      <c r="F1019"/>
      <c r="G1019"/>
      <c r="H1019"/>
      <c r="I1019"/>
      <c r="J1019"/>
      <c r="K1019"/>
      <c r="L1019"/>
      <c r="M1019"/>
      <c r="N1019"/>
      <c r="O1019"/>
      <c r="P1019"/>
      <c r="Q1019"/>
      <c r="R1019"/>
      <c r="S1019"/>
      <c r="T1019"/>
      <c r="U1019"/>
      <c r="V1019"/>
      <c r="W1019"/>
      <c r="X1019"/>
      <c r="Y1019"/>
      <c r="Z1019"/>
      <c r="AA1019"/>
      <c r="AB1019"/>
      <c r="AC1019"/>
      <c r="AD1019"/>
      <c r="AE1019"/>
      <c r="AF1019"/>
      <c r="AG1019"/>
      <c r="AH1019"/>
      <c r="AI1019"/>
      <c r="AJ1019"/>
      <c r="AK1019"/>
      <c r="AL1019"/>
    </row>
    <row r="1020" spans="1:38" ht="15">
      <c r="A1020"/>
      <c r="B1020"/>
      <c r="C1020"/>
      <c r="D1020"/>
      <c r="E1020"/>
      <c r="F1020"/>
      <c r="G1020"/>
      <c r="H1020"/>
      <c r="I1020"/>
      <c r="J1020"/>
      <c r="K1020"/>
      <c r="L1020"/>
      <c r="M1020"/>
      <c r="N1020"/>
      <c r="O1020"/>
      <c r="P1020"/>
      <c r="Q1020"/>
      <c r="R1020"/>
      <c r="S1020"/>
      <c r="T1020"/>
      <c r="U1020"/>
      <c r="V1020"/>
      <c r="W1020"/>
      <c r="X1020"/>
      <c r="Y1020"/>
      <c r="Z1020"/>
      <c r="AA1020"/>
      <c r="AB1020"/>
      <c r="AC1020"/>
      <c r="AD1020"/>
      <c r="AE1020"/>
      <c r="AF1020"/>
      <c r="AG1020"/>
      <c r="AH1020"/>
      <c r="AI1020"/>
      <c r="AJ1020"/>
      <c r="AK1020"/>
      <c r="AL1020"/>
    </row>
    <row r="1021" spans="1:38" ht="15">
      <c r="A1021"/>
      <c r="B1021"/>
      <c r="C1021"/>
      <c r="D1021"/>
      <c r="E1021"/>
      <c r="F1021"/>
      <c r="G1021"/>
      <c r="H1021"/>
      <c r="I1021"/>
      <c r="J1021"/>
      <c r="K1021"/>
      <c r="L1021"/>
      <c r="M1021"/>
      <c r="N1021"/>
      <c r="O1021"/>
      <c r="P1021"/>
      <c r="Q1021"/>
      <c r="R1021"/>
      <c r="S1021"/>
      <c r="T1021"/>
      <c r="U1021"/>
      <c r="V1021"/>
      <c r="W1021"/>
      <c r="X1021"/>
      <c r="Y1021"/>
      <c r="Z1021"/>
      <c r="AA1021"/>
      <c r="AB1021"/>
      <c r="AC1021"/>
      <c r="AD1021"/>
      <c r="AE1021"/>
      <c r="AF1021"/>
      <c r="AG1021"/>
      <c r="AH1021"/>
      <c r="AI1021"/>
      <c r="AJ1021"/>
      <c r="AK1021"/>
      <c r="AL1021"/>
    </row>
    <row r="1022" spans="1:38" ht="15">
      <c r="A1022"/>
      <c r="B1022"/>
      <c r="C1022"/>
      <c r="D1022"/>
      <c r="E1022"/>
      <c r="F1022"/>
      <c r="G1022"/>
      <c r="H1022"/>
      <c r="I1022"/>
      <c r="J1022"/>
      <c r="K1022"/>
      <c r="L1022"/>
      <c r="M1022"/>
      <c r="N1022"/>
      <c r="O1022"/>
      <c r="P1022"/>
      <c r="Q1022"/>
      <c r="R1022"/>
      <c r="S1022"/>
      <c r="T1022"/>
      <c r="U1022"/>
      <c r="V1022"/>
      <c r="W1022"/>
      <c r="X1022"/>
      <c r="Y1022"/>
      <c r="Z1022"/>
      <c r="AA1022"/>
      <c r="AB1022"/>
      <c r="AC1022"/>
      <c r="AD1022"/>
      <c r="AE1022"/>
      <c r="AF1022"/>
      <c r="AG1022"/>
      <c r="AH1022"/>
      <c r="AI1022"/>
      <c r="AJ1022"/>
      <c r="AK1022"/>
      <c r="AL1022"/>
    </row>
    <row r="1023" spans="1:38" ht="15">
      <c r="A1023"/>
      <c r="B1023"/>
      <c r="C1023"/>
      <c r="D1023"/>
      <c r="E1023"/>
      <c r="F1023"/>
      <c r="G1023"/>
      <c r="H1023"/>
      <c r="I1023"/>
      <c r="J1023"/>
      <c r="K1023"/>
      <c r="L1023"/>
      <c r="M1023"/>
      <c r="N1023"/>
      <c r="O1023"/>
      <c r="P1023"/>
      <c r="Q1023"/>
      <c r="R1023"/>
      <c r="S1023"/>
      <c r="T1023"/>
      <c r="U1023"/>
      <c r="V1023"/>
      <c r="W1023"/>
      <c r="X1023"/>
      <c r="Y1023"/>
      <c r="Z1023"/>
      <c r="AA1023"/>
      <c r="AB1023"/>
      <c r="AC1023"/>
      <c r="AD1023"/>
      <c r="AE1023"/>
      <c r="AF1023"/>
      <c r="AG1023"/>
      <c r="AH1023"/>
      <c r="AI1023"/>
      <c r="AJ1023"/>
      <c r="AK1023"/>
      <c r="AL1023"/>
    </row>
    <row r="1024" spans="1:38" ht="15">
      <c r="A1024"/>
      <c r="B1024"/>
      <c r="C1024"/>
      <c r="D1024"/>
      <c r="E1024"/>
      <c r="F1024"/>
      <c r="G1024"/>
      <c r="H1024"/>
      <c r="I1024"/>
      <c r="J1024"/>
      <c r="K1024"/>
      <c r="L1024"/>
      <c r="M1024"/>
      <c r="N1024"/>
      <c r="O1024"/>
      <c r="P1024"/>
      <c r="Q1024"/>
      <c r="R1024"/>
      <c r="S1024"/>
      <c r="T1024"/>
      <c r="U1024"/>
      <c r="V1024"/>
      <c r="W1024"/>
      <c r="X1024"/>
      <c r="Y1024"/>
      <c r="Z1024"/>
      <c r="AA1024"/>
      <c r="AB1024"/>
      <c r="AC1024"/>
      <c r="AD1024"/>
      <c r="AE1024"/>
      <c r="AF1024"/>
      <c r="AG1024"/>
      <c r="AH1024"/>
      <c r="AI1024"/>
      <c r="AJ1024"/>
      <c r="AK1024"/>
      <c r="AL1024"/>
    </row>
    <row r="1025" spans="1:38" ht="15">
      <c r="A1025"/>
      <c r="B1025"/>
      <c r="C1025"/>
      <c r="D1025"/>
      <c r="E1025"/>
      <c r="F1025"/>
      <c r="G1025"/>
      <c r="H1025"/>
      <c r="I1025"/>
      <c r="J1025"/>
      <c r="K1025"/>
      <c r="L1025"/>
      <c r="M1025"/>
      <c r="N1025"/>
      <c r="O1025"/>
      <c r="P1025"/>
      <c r="Q1025"/>
      <c r="R1025"/>
      <c r="S1025"/>
      <c r="T1025"/>
      <c r="U1025"/>
      <c r="V1025"/>
      <c r="W1025"/>
      <c r="X1025"/>
      <c r="Y1025"/>
      <c r="Z1025"/>
      <c r="AA1025"/>
      <c r="AB1025"/>
      <c r="AC1025"/>
      <c r="AD1025"/>
      <c r="AE1025"/>
      <c r="AF1025"/>
      <c r="AG1025"/>
      <c r="AH1025"/>
      <c r="AI1025"/>
      <c r="AJ1025"/>
      <c r="AK1025"/>
      <c r="AL1025"/>
    </row>
    <row r="1026" spans="1:38" ht="15">
      <c r="A1026"/>
      <c r="B1026"/>
      <c r="C1026"/>
      <c r="D1026"/>
      <c r="E1026"/>
      <c r="F1026"/>
      <c r="G1026"/>
      <c r="H1026"/>
      <c r="I1026"/>
      <c r="J1026"/>
      <c r="K1026"/>
      <c r="L1026"/>
      <c r="M1026"/>
      <c r="N1026"/>
      <c r="O1026"/>
      <c r="P1026"/>
      <c r="Q1026"/>
      <c r="R1026"/>
      <c r="S1026"/>
      <c r="T1026"/>
      <c r="U1026"/>
      <c r="V1026"/>
      <c r="W1026"/>
      <c r="X1026"/>
      <c r="Y1026"/>
      <c r="Z1026"/>
      <c r="AA1026"/>
      <c r="AB1026"/>
      <c r="AC1026"/>
      <c r="AD1026"/>
      <c r="AE1026"/>
      <c r="AF1026"/>
      <c r="AG1026"/>
      <c r="AH1026"/>
      <c r="AI1026"/>
      <c r="AJ1026"/>
      <c r="AK1026"/>
      <c r="AL1026"/>
    </row>
    <row r="1027" spans="1:38" ht="15">
      <c r="A1027"/>
      <c r="B1027"/>
      <c r="C1027"/>
      <c r="D1027"/>
      <c r="E1027"/>
      <c r="F1027"/>
      <c r="G1027"/>
      <c r="H1027"/>
      <c r="I1027"/>
      <c r="J1027"/>
      <c r="K1027"/>
      <c r="L1027"/>
      <c r="M1027"/>
      <c r="N1027"/>
      <c r="O1027"/>
      <c r="P1027"/>
      <c r="Q1027"/>
      <c r="R1027"/>
      <c r="S1027"/>
      <c r="T1027"/>
      <c r="U1027"/>
      <c r="V1027"/>
      <c r="W1027"/>
      <c r="X1027"/>
      <c r="Y1027"/>
      <c r="Z1027"/>
      <c r="AA1027"/>
      <c r="AB1027"/>
      <c r="AC1027"/>
      <c r="AD1027"/>
      <c r="AE1027"/>
      <c r="AF1027"/>
      <c r="AG1027"/>
      <c r="AH1027"/>
      <c r="AI1027"/>
      <c r="AJ1027"/>
      <c r="AK1027"/>
      <c r="AL1027"/>
    </row>
    <row r="1028" spans="1:38" ht="15">
      <c r="A1028"/>
      <c r="B1028"/>
      <c r="C1028"/>
      <c r="D1028"/>
      <c r="E1028"/>
      <c r="F1028"/>
      <c r="G1028"/>
      <c r="H1028"/>
      <c r="I1028"/>
      <c r="J1028"/>
      <c r="K1028"/>
      <c r="L1028"/>
      <c r="M1028"/>
      <c r="N1028"/>
      <c r="O1028"/>
      <c r="P1028"/>
      <c r="Q1028"/>
      <c r="R1028"/>
      <c r="S1028"/>
      <c r="T1028"/>
      <c r="U1028"/>
      <c r="V1028"/>
      <c r="W1028"/>
      <c r="X1028"/>
      <c r="Y1028"/>
      <c r="Z1028"/>
      <c r="AA1028"/>
      <c r="AB1028"/>
      <c r="AC1028"/>
      <c r="AD1028"/>
      <c r="AE1028"/>
      <c r="AF1028"/>
      <c r="AG1028"/>
      <c r="AH1028"/>
      <c r="AI1028"/>
      <c r="AJ1028"/>
      <c r="AK1028"/>
      <c r="AL1028"/>
    </row>
    <row r="1029" spans="1:38" ht="15">
      <c r="A1029"/>
      <c r="B1029"/>
      <c r="C1029"/>
      <c r="D1029"/>
      <c r="E1029"/>
      <c r="F1029"/>
      <c r="G1029"/>
      <c r="H1029"/>
      <c r="I1029"/>
      <c r="J1029"/>
      <c r="K1029"/>
      <c r="L1029"/>
      <c r="M1029"/>
      <c r="N1029"/>
      <c r="O1029"/>
      <c r="P1029"/>
      <c r="Q1029"/>
      <c r="R1029"/>
      <c r="S1029"/>
      <c r="T1029"/>
      <c r="U1029"/>
      <c r="V1029"/>
      <c r="W1029"/>
      <c r="X1029"/>
      <c r="Y1029"/>
      <c r="Z1029"/>
      <c r="AA1029"/>
      <c r="AB1029"/>
      <c r="AC1029"/>
      <c r="AD1029"/>
      <c r="AE1029"/>
      <c r="AF1029"/>
      <c r="AG1029"/>
      <c r="AH1029"/>
      <c r="AI1029"/>
      <c r="AJ1029"/>
      <c r="AK1029"/>
      <c r="AL1029"/>
    </row>
    <row r="1030" spans="1:38" ht="15">
      <c r="A1030"/>
      <c r="B1030"/>
      <c r="C1030"/>
      <c r="D1030"/>
      <c r="E1030"/>
      <c r="F1030"/>
      <c r="G1030"/>
      <c r="H1030"/>
      <c r="I1030"/>
      <c r="J1030"/>
      <c r="K1030"/>
      <c r="L1030"/>
      <c r="M1030"/>
      <c r="N1030"/>
      <c r="O1030"/>
      <c r="P1030"/>
      <c r="Q1030"/>
      <c r="R1030"/>
      <c r="S1030"/>
      <c r="T1030"/>
      <c r="U1030"/>
      <c r="V1030"/>
      <c r="W1030"/>
      <c r="X1030"/>
      <c r="Y1030"/>
      <c r="Z1030"/>
      <c r="AA1030"/>
      <c r="AB1030"/>
      <c r="AC1030"/>
      <c r="AD1030"/>
      <c r="AE1030"/>
      <c r="AF1030"/>
      <c r="AG1030"/>
      <c r="AH1030"/>
      <c r="AI1030"/>
      <c r="AJ1030"/>
      <c r="AK1030"/>
      <c r="AL1030"/>
    </row>
    <row r="1031" spans="1:38" ht="15">
      <c r="A1031"/>
      <c r="B1031"/>
      <c r="C1031"/>
      <c r="D1031"/>
      <c r="E1031"/>
      <c r="F1031"/>
      <c r="G1031"/>
      <c r="H1031"/>
      <c r="I1031"/>
      <c r="J1031"/>
      <c r="K1031"/>
      <c r="L1031"/>
      <c r="M1031"/>
      <c r="N1031"/>
      <c r="O1031"/>
      <c r="P1031"/>
      <c r="Q1031"/>
      <c r="R1031"/>
      <c r="S1031"/>
      <c r="T1031"/>
      <c r="U1031"/>
      <c r="V1031"/>
      <c r="W1031"/>
      <c r="X1031"/>
      <c r="Y1031"/>
      <c r="Z1031"/>
      <c r="AA1031"/>
      <c r="AB1031"/>
      <c r="AC1031"/>
      <c r="AD1031"/>
      <c r="AE1031"/>
      <c r="AF1031"/>
      <c r="AG1031"/>
      <c r="AH1031"/>
      <c r="AI1031"/>
      <c r="AJ1031"/>
      <c r="AK1031"/>
      <c r="AL1031"/>
    </row>
    <row r="1032" spans="1:38" ht="15">
      <c r="A1032"/>
      <c r="B1032"/>
      <c r="C1032"/>
      <c r="D1032"/>
      <c r="E1032"/>
      <c r="F1032"/>
      <c r="G1032"/>
      <c r="H1032"/>
      <c r="I1032"/>
      <c r="J1032"/>
      <c r="K1032"/>
      <c r="L1032"/>
      <c r="M1032"/>
      <c r="N1032"/>
      <c r="O1032"/>
      <c r="P1032"/>
      <c r="Q1032"/>
      <c r="R1032"/>
      <c r="S1032"/>
      <c r="T1032"/>
      <c r="U1032"/>
      <c r="V1032"/>
      <c r="W1032"/>
      <c r="X1032"/>
      <c r="Y1032"/>
      <c r="Z1032"/>
      <c r="AA1032"/>
      <c r="AB1032"/>
      <c r="AC1032"/>
      <c r="AD1032"/>
      <c r="AE1032"/>
      <c r="AF1032"/>
      <c r="AG1032"/>
      <c r="AH1032"/>
      <c r="AI1032"/>
      <c r="AJ1032"/>
      <c r="AK1032"/>
      <c r="AL1032"/>
    </row>
    <row r="1033" spans="1:38" ht="15">
      <c r="A1033"/>
      <c r="B1033"/>
      <c r="C1033"/>
      <c r="D1033"/>
      <c r="E1033"/>
      <c r="F1033"/>
      <c r="G1033"/>
      <c r="H1033"/>
      <c r="I1033"/>
      <c r="J1033"/>
      <c r="K1033"/>
      <c r="L1033"/>
      <c r="M1033"/>
      <c r="N1033"/>
      <c r="O1033"/>
      <c r="P1033"/>
      <c r="Q1033"/>
      <c r="R1033"/>
      <c r="S1033"/>
      <c r="T1033"/>
      <c r="U1033"/>
      <c r="V1033"/>
      <c r="W1033"/>
      <c r="X1033"/>
      <c r="Y1033"/>
      <c r="Z1033"/>
      <c r="AA1033"/>
      <c r="AB1033"/>
      <c r="AC1033"/>
      <c r="AD1033"/>
      <c r="AE1033"/>
      <c r="AF1033"/>
      <c r="AG1033"/>
      <c r="AH1033"/>
      <c r="AI1033"/>
      <c r="AJ1033"/>
      <c r="AK1033"/>
      <c r="AL1033"/>
    </row>
    <row r="1034" spans="1:38" ht="15">
      <c r="A1034"/>
      <c r="B1034"/>
      <c r="C1034"/>
      <c r="D1034"/>
      <c r="E1034"/>
      <c r="F1034"/>
      <c r="G1034"/>
      <c r="H1034"/>
      <c r="I1034"/>
      <c r="J1034"/>
      <c r="K1034"/>
      <c r="L1034"/>
      <c r="M1034"/>
      <c r="N1034"/>
      <c r="O1034"/>
      <c r="P1034"/>
      <c r="Q1034"/>
      <c r="R1034"/>
      <c r="S1034"/>
      <c r="T1034"/>
      <c r="U1034"/>
      <c r="V1034"/>
      <c r="W1034"/>
      <c r="X1034"/>
      <c r="Y1034"/>
      <c r="Z1034"/>
      <c r="AA1034"/>
      <c r="AB1034"/>
      <c r="AC1034"/>
      <c r="AD1034"/>
      <c r="AE1034"/>
      <c r="AF1034"/>
      <c r="AG1034"/>
      <c r="AH1034"/>
      <c r="AI1034"/>
      <c r="AJ1034"/>
      <c r="AK1034"/>
      <c r="AL1034"/>
    </row>
    <row r="1035" spans="1:38" ht="15">
      <c r="A1035"/>
      <c r="B1035"/>
      <c r="C1035"/>
      <c r="D1035"/>
      <c r="E1035"/>
      <c r="F1035"/>
      <c r="G1035"/>
      <c r="H1035"/>
      <c r="I1035"/>
      <c r="J1035"/>
      <c r="K1035"/>
      <c r="L1035"/>
      <c r="M1035"/>
      <c r="N1035"/>
      <c r="O1035"/>
      <c r="P1035"/>
      <c r="Q1035"/>
      <c r="R1035"/>
      <c r="S1035"/>
      <c r="T1035"/>
      <c r="U1035"/>
      <c r="V1035"/>
      <c r="W1035"/>
      <c r="X1035"/>
      <c r="Y1035"/>
      <c r="Z1035"/>
      <c r="AA1035"/>
      <c r="AB1035"/>
      <c r="AC1035"/>
      <c r="AD1035"/>
      <c r="AE1035"/>
      <c r="AF1035"/>
      <c r="AG1035"/>
      <c r="AH1035"/>
      <c r="AI1035"/>
      <c r="AJ1035"/>
      <c r="AK1035"/>
      <c r="AL1035"/>
    </row>
    <row r="1036" spans="1:38" ht="15">
      <c r="A1036"/>
      <c r="B1036"/>
      <c r="C1036"/>
      <c r="D1036"/>
      <c r="E1036"/>
      <c r="F1036"/>
      <c r="G1036"/>
      <c r="H1036"/>
      <c r="I1036"/>
      <c r="J1036"/>
      <c r="K1036"/>
      <c r="L1036"/>
      <c r="M1036"/>
      <c r="N1036"/>
      <c r="O1036"/>
      <c r="P1036"/>
      <c r="Q1036"/>
      <c r="R1036"/>
      <c r="S1036"/>
      <c r="T1036"/>
      <c r="U1036"/>
      <c r="V1036"/>
      <c r="W1036"/>
      <c r="X1036"/>
      <c r="Y1036"/>
      <c r="Z1036"/>
      <c r="AA1036"/>
      <c r="AB1036"/>
      <c r="AC1036"/>
      <c r="AD1036"/>
      <c r="AE1036"/>
      <c r="AF1036"/>
      <c r="AG1036"/>
      <c r="AH1036"/>
      <c r="AI1036"/>
      <c r="AJ1036"/>
      <c r="AK1036"/>
      <c r="AL1036"/>
    </row>
    <row r="1037" spans="1:38" ht="15">
      <c r="A1037"/>
      <c r="B1037"/>
      <c r="C1037"/>
      <c r="D1037"/>
      <c r="E1037"/>
      <c r="F1037"/>
      <c r="G1037"/>
      <c r="H1037"/>
      <c r="I1037"/>
      <c r="J1037"/>
      <c r="K1037"/>
      <c r="L1037"/>
      <c r="M1037"/>
      <c r="N1037"/>
      <c r="O1037"/>
      <c r="P1037"/>
      <c r="Q1037"/>
      <c r="R1037"/>
      <c r="S1037"/>
      <c r="T1037"/>
      <c r="U1037"/>
      <c r="V1037"/>
      <c r="W1037"/>
      <c r="X1037"/>
      <c r="Y1037"/>
      <c r="Z1037"/>
      <c r="AA1037"/>
      <c r="AB1037"/>
      <c r="AC1037"/>
      <c r="AD1037"/>
      <c r="AE1037"/>
      <c r="AF1037"/>
      <c r="AG1037"/>
      <c r="AH1037"/>
      <c r="AI1037"/>
      <c r="AJ1037"/>
      <c r="AK1037"/>
      <c r="AL1037"/>
    </row>
    <row r="1038" spans="1:38" ht="15">
      <c r="A1038"/>
      <c r="B1038"/>
      <c r="C1038"/>
      <c r="D1038"/>
      <c r="E1038"/>
      <c r="F1038"/>
      <c r="G1038"/>
      <c r="H1038"/>
      <c r="I1038"/>
      <c r="J1038"/>
      <c r="K1038"/>
      <c r="L1038"/>
      <c r="M1038"/>
      <c r="N1038"/>
      <c r="O1038"/>
      <c r="P1038"/>
      <c r="Q1038"/>
      <c r="R1038"/>
      <c r="S1038"/>
      <c r="T1038"/>
      <c r="U1038"/>
      <c r="V1038"/>
      <c r="W1038"/>
      <c r="X1038"/>
      <c r="Y1038"/>
      <c r="Z1038"/>
      <c r="AA1038"/>
      <c r="AB1038"/>
      <c r="AC1038"/>
      <c r="AD1038"/>
      <c r="AE1038"/>
      <c r="AF1038"/>
      <c r="AG1038"/>
      <c r="AH1038"/>
      <c r="AI1038"/>
      <c r="AJ1038"/>
      <c r="AK1038"/>
      <c r="AL1038"/>
    </row>
    <row r="1039" spans="1:38" ht="15">
      <c r="A1039"/>
      <c r="B1039"/>
      <c r="C1039"/>
      <c r="D1039"/>
      <c r="E1039"/>
      <c r="F1039"/>
      <c r="G1039"/>
      <c r="H1039"/>
      <c r="I1039"/>
      <c r="J1039"/>
      <c r="K1039"/>
      <c r="L1039"/>
      <c r="M1039"/>
      <c r="N1039"/>
      <c r="O1039"/>
      <c r="P1039"/>
      <c r="Q1039"/>
      <c r="R1039"/>
      <c r="S1039"/>
      <c r="T1039"/>
      <c r="U1039"/>
      <c r="V1039"/>
      <c r="W1039"/>
      <c r="X1039"/>
      <c r="Y1039"/>
      <c r="Z1039"/>
      <c r="AA1039"/>
      <c r="AB1039"/>
      <c r="AC1039"/>
      <c r="AD1039"/>
      <c r="AE1039"/>
      <c r="AF1039"/>
      <c r="AG1039"/>
      <c r="AH1039"/>
      <c r="AI1039"/>
      <c r="AJ1039"/>
      <c r="AK1039"/>
      <c r="AL1039"/>
    </row>
    <row r="1040" spans="1:38" ht="15">
      <c r="A1040"/>
      <c r="B1040"/>
      <c r="C1040"/>
      <c r="D1040"/>
      <c r="E1040"/>
      <c r="F1040"/>
      <c r="G1040"/>
      <c r="H1040"/>
      <c r="I1040"/>
      <c r="J1040"/>
      <c r="K1040"/>
      <c r="L1040"/>
      <c r="M1040"/>
      <c r="N1040"/>
      <c r="O1040"/>
      <c r="P1040"/>
      <c r="Q1040"/>
      <c r="R1040"/>
      <c r="S1040"/>
      <c r="T1040"/>
      <c r="U1040"/>
      <c r="V1040"/>
      <c r="W1040"/>
      <c r="X1040"/>
      <c r="Y1040"/>
      <c r="Z1040"/>
      <c r="AA1040"/>
      <c r="AB1040"/>
      <c r="AC1040"/>
      <c r="AD1040"/>
      <c r="AE1040"/>
      <c r="AF1040"/>
      <c r="AG1040"/>
      <c r="AH1040"/>
      <c r="AI1040"/>
      <c r="AJ1040"/>
      <c r="AK1040"/>
      <c r="AL1040"/>
    </row>
    <row r="1041" spans="1:38" ht="15">
      <c r="A1041"/>
      <c r="B1041"/>
      <c r="C1041"/>
      <c r="D1041"/>
      <c r="E1041"/>
      <c r="F1041"/>
      <c r="G1041"/>
      <c r="H1041"/>
      <c r="I1041"/>
      <c r="J1041"/>
      <c r="K1041"/>
      <c r="L1041"/>
      <c r="M1041"/>
      <c r="N1041"/>
      <c r="O1041"/>
      <c r="P1041"/>
      <c r="Q1041"/>
      <c r="R1041"/>
      <c r="S1041"/>
      <c r="T1041"/>
      <c r="U1041"/>
      <c r="V1041"/>
      <c r="W1041"/>
      <c r="X1041"/>
      <c r="Y1041"/>
      <c r="Z1041"/>
      <c r="AA1041"/>
      <c r="AB1041"/>
      <c r="AC1041"/>
      <c r="AD1041"/>
      <c r="AE1041"/>
      <c r="AF1041"/>
      <c r="AG1041"/>
      <c r="AH1041"/>
      <c r="AI1041"/>
      <c r="AJ1041"/>
      <c r="AK1041"/>
      <c r="AL1041"/>
    </row>
    <row r="1042" spans="1:38" ht="15">
      <c r="A1042"/>
      <c r="B1042"/>
      <c r="C1042"/>
      <c r="D1042"/>
      <c r="E1042"/>
      <c r="F1042"/>
      <c r="G1042"/>
      <c r="H1042"/>
      <c r="I1042"/>
      <c r="J1042"/>
      <c r="K1042"/>
      <c r="L1042"/>
      <c r="M1042"/>
      <c r="N1042"/>
      <c r="O1042"/>
      <c r="P1042"/>
      <c r="Q1042"/>
      <c r="R1042"/>
      <c r="S1042"/>
      <c r="T1042"/>
      <c r="U1042"/>
      <c r="V1042"/>
      <c r="W1042"/>
      <c r="X1042"/>
      <c r="Y1042"/>
      <c r="Z1042"/>
      <c r="AA1042"/>
      <c r="AB1042"/>
      <c r="AC1042"/>
      <c r="AD1042"/>
      <c r="AE1042"/>
      <c r="AF1042"/>
      <c r="AG1042"/>
      <c r="AH1042"/>
      <c r="AI1042"/>
      <c r="AJ1042"/>
      <c r="AK1042"/>
      <c r="AL1042"/>
    </row>
    <row r="1043" spans="1:38" ht="15">
      <c r="A1043"/>
      <c r="B1043"/>
      <c r="C1043"/>
      <c r="D1043"/>
      <c r="E1043"/>
      <c r="F1043"/>
      <c r="G1043"/>
      <c r="H1043"/>
      <c r="I1043"/>
      <c r="J1043"/>
      <c r="K1043"/>
      <c r="L1043"/>
      <c r="M1043"/>
      <c r="N1043"/>
      <c r="O1043"/>
      <c r="P1043"/>
      <c r="Q1043"/>
      <c r="R1043"/>
      <c r="S1043"/>
      <c r="T1043"/>
      <c r="U1043"/>
      <c r="V1043"/>
      <c r="W1043"/>
      <c r="X1043"/>
      <c r="Y1043"/>
      <c r="Z1043"/>
      <c r="AA1043"/>
      <c r="AB1043"/>
      <c r="AC1043"/>
      <c r="AD1043"/>
      <c r="AE1043"/>
      <c r="AF1043"/>
      <c r="AG1043"/>
      <c r="AH1043"/>
      <c r="AI1043"/>
      <c r="AJ1043"/>
      <c r="AK1043"/>
      <c r="AL1043"/>
    </row>
    <row r="1044" spans="1:38" ht="15">
      <c r="A1044"/>
      <c r="B1044"/>
      <c r="C1044"/>
      <c r="D1044"/>
      <c r="E1044"/>
      <c r="F1044"/>
      <c r="G1044"/>
      <c r="H1044"/>
      <c r="I1044"/>
      <c r="J1044"/>
      <c r="K1044"/>
      <c r="L1044"/>
      <c r="M1044"/>
      <c r="N1044"/>
      <c r="O1044"/>
      <c r="P1044"/>
      <c r="Q1044"/>
      <c r="R1044"/>
      <c r="S1044"/>
      <c r="T1044"/>
      <c r="U1044"/>
      <c r="V1044"/>
      <c r="W1044"/>
      <c r="X1044"/>
      <c r="Y1044"/>
      <c r="Z1044"/>
      <c r="AA1044"/>
      <c r="AB1044"/>
      <c r="AC1044"/>
      <c r="AD1044"/>
      <c r="AE1044"/>
      <c r="AF1044"/>
      <c r="AG1044"/>
      <c r="AH1044"/>
      <c r="AI1044"/>
      <c r="AJ1044"/>
      <c r="AK1044"/>
      <c r="AL1044"/>
    </row>
    <row r="1045" spans="1:38" ht="15">
      <c r="A1045"/>
      <c r="B1045"/>
      <c r="C1045"/>
      <c r="D1045"/>
      <c r="E1045"/>
      <c r="F1045"/>
      <c r="G1045"/>
      <c r="H1045"/>
      <c r="I1045"/>
      <c r="J1045"/>
      <c r="K1045"/>
      <c r="L1045"/>
      <c r="M1045"/>
      <c r="N1045"/>
      <c r="O1045"/>
      <c r="P1045"/>
      <c r="Q1045"/>
      <c r="R1045"/>
      <c r="S1045"/>
      <c r="T1045"/>
      <c r="U1045"/>
      <c r="V1045"/>
      <c r="W1045"/>
      <c r="X1045"/>
      <c r="Y1045"/>
      <c r="Z1045"/>
      <c r="AA1045"/>
      <c r="AB1045"/>
      <c r="AC1045"/>
      <c r="AD1045"/>
      <c r="AE1045"/>
      <c r="AF1045"/>
      <c r="AG1045"/>
      <c r="AH1045"/>
      <c r="AI1045"/>
      <c r="AJ1045"/>
      <c r="AK1045"/>
      <c r="AL1045"/>
    </row>
    <row r="1046" spans="1:38" ht="15">
      <c r="A1046"/>
      <c r="B1046"/>
      <c r="C1046"/>
      <c r="D1046"/>
      <c r="E1046"/>
      <c r="F1046"/>
      <c r="G1046"/>
      <c r="H1046"/>
      <c r="I1046"/>
      <c r="J1046"/>
      <c r="K1046"/>
      <c r="L1046"/>
      <c r="M1046"/>
      <c r="N1046"/>
      <c r="O1046"/>
      <c r="P1046"/>
      <c r="Q1046"/>
      <c r="R1046"/>
      <c r="S1046"/>
      <c r="T1046"/>
      <c r="U1046"/>
      <c r="V1046"/>
      <c r="W1046"/>
      <c r="X1046"/>
      <c r="Y1046"/>
      <c r="Z1046"/>
      <c r="AA1046"/>
      <c r="AB1046"/>
      <c r="AC1046"/>
      <c r="AD1046"/>
      <c r="AE1046"/>
      <c r="AF1046"/>
      <c r="AG1046"/>
      <c r="AH1046"/>
      <c r="AI1046"/>
      <c r="AJ1046"/>
      <c r="AK1046"/>
      <c r="AL1046"/>
    </row>
    <row r="1047" spans="1:38" ht="15">
      <c r="A1047"/>
      <c r="B1047"/>
      <c r="C1047"/>
      <c r="D1047"/>
      <c r="E1047"/>
      <c r="F1047"/>
      <c r="G1047"/>
      <c r="H1047"/>
      <c r="I1047"/>
      <c r="J1047"/>
      <c r="K1047"/>
      <c r="L1047"/>
      <c r="M1047"/>
      <c r="N1047"/>
      <c r="O1047"/>
      <c r="P1047"/>
      <c r="Q1047"/>
      <c r="R1047"/>
      <c r="S1047"/>
      <c r="T1047"/>
      <c r="U1047"/>
      <c r="V1047"/>
      <c r="W1047"/>
      <c r="X1047"/>
      <c r="Y1047"/>
      <c r="Z1047"/>
      <c r="AA1047"/>
      <c r="AB1047"/>
      <c r="AC1047"/>
      <c r="AD1047"/>
      <c r="AE1047"/>
      <c r="AF1047"/>
      <c r="AG1047"/>
      <c r="AH1047"/>
      <c r="AI1047"/>
      <c r="AJ1047"/>
      <c r="AK1047"/>
      <c r="AL1047"/>
    </row>
    <row r="1048" spans="1:38" ht="15">
      <c r="A1048"/>
      <c r="B1048"/>
      <c r="C1048"/>
      <c r="D1048"/>
      <c r="E1048"/>
      <c r="F1048"/>
      <c r="G1048"/>
      <c r="H1048"/>
      <c r="I1048"/>
      <c r="J1048"/>
      <c r="K1048"/>
      <c r="L1048"/>
      <c r="M1048"/>
      <c r="N1048"/>
      <c r="O1048"/>
      <c r="P1048"/>
      <c r="Q1048"/>
      <c r="R1048"/>
      <c r="S1048"/>
      <c r="T1048"/>
      <c r="U1048"/>
      <c r="V1048"/>
      <c r="W1048"/>
      <c r="X1048"/>
      <c r="Y1048"/>
      <c r="Z1048"/>
      <c r="AA1048"/>
      <c r="AB1048"/>
      <c r="AC1048"/>
      <c r="AD1048"/>
      <c r="AE1048"/>
      <c r="AF1048"/>
      <c r="AG1048"/>
      <c r="AH1048"/>
      <c r="AI1048"/>
      <c r="AJ1048"/>
      <c r="AK1048"/>
      <c r="AL1048"/>
    </row>
    <row r="1049" spans="1:38" ht="15">
      <c r="A1049"/>
      <c r="B1049"/>
      <c r="C1049"/>
      <c r="D1049"/>
      <c r="E1049"/>
      <c r="F1049"/>
      <c r="G1049"/>
      <c r="H1049"/>
      <c r="I1049"/>
      <c r="J1049"/>
      <c r="K1049"/>
      <c r="L1049"/>
      <c r="M1049"/>
      <c r="N1049"/>
      <c r="O1049"/>
      <c r="P1049"/>
      <c r="Q1049"/>
      <c r="R1049"/>
      <c r="S1049"/>
      <c r="T1049"/>
      <c r="U1049"/>
      <c r="V1049"/>
      <c r="W1049"/>
      <c r="X1049"/>
      <c r="Y1049"/>
      <c r="Z1049"/>
      <c r="AA1049"/>
      <c r="AB1049"/>
      <c r="AC1049"/>
      <c r="AD1049"/>
      <c r="AE1049"/>
      <c r="AF1049"/>
      <c r="AG1049"/>
      <c r="AH1049"/>
      <c r="AI1049"/>
      <c r="AJ1049"/>
      <c r="AK1049"/>
      <c r="AL1049"/>
    </row>
    <row r="1050" spans="1:38" ht="15">
      <c r="A1050"/>
      <c r="B1050"/>
      <c r="C1050"/>
      <c r="D1050"/>
      <c r="E1050"/>
      <c r="F1050"/>
      <c r="G1050"/>
      <c r="H1050"/>
      <c r="I1050"/>
      <c r="J1050"/>
      <c r="K1050"/>
      <c r="L1050"/>
      <c r="M1050"/>
      <c r="N1050"/>
      <c r="O1050"/>
      <c r="P1050"/>
      <c r="Q1050"/>
      <c r="R1050"/>
      <c r="S1050"/>
      <c r="T1050"/>
      <c r="U1050"/>
      <c r="V1050"/>
      <c r="W1050"/>
      <c r="X1050"/>
      <c r="Y1050"/>
      <c r="Z1050"/>
      <c r="AA1050"/>
      <c r="AB1050"/>
      <c r="AC1050"/>
      <c r="AD1050"/>
      <c r="AE1050"/>
      <c r="AF1050"/>
      <c r="AG1050"/>
      <c r="AH1050"/>
      <c r="AI1050"/>
      <c r="AJ1050"/>
      <c r="AK1050"/>
      <c r="AL1050"/>
    </row>
    <row r="1051" spans="1:38" ht="15">
      <c r="A1051"/>
      <c r="B1051"/>
      <c r="C1051"/>
      <c r="D1051"/>
      <c r="E1051"/>
      <c r="F1051"/>
      <c r="G1051"/>
      <c r="H1051"/>
      <c r="I1051"/>
      <c r="J1051"/>
      <c r="K1051"/>
      <c r="L1051"/>
      <c r="M1051"/>
      <c r="N1051"/>
      <c r="O1051"/>
      <c r="P1051"/>
      <c r="Q1051"/>
      <c r="R1051"/>
      <c r="S1051"/>
      <c r="T1051"/>
      <c r="U1051"/>
      <c r="V1051"/>
      <c r="W1051"/>
      <c r="X1051"/>
      <c r="Y1051"/>
      <c r="Z1051"/>
      <c r="AA1051"/>
      <c r="AB1051"/>
      <c r="AC1051"/>
      <c r="AD1051"/>
      <c r="AE1051"/>
      <c r="AF1051"/>
      <c r="AG1051"/>
      <c r="AH1051"/>
      <c r="AI1051"/>
      <c r="AJ1051"/>
      <c r="AK1051"/>
      <c r="AL1051"/>
    </row>
    <row r="1052" spans="1:38" ht="15">
      <c r="A1052"/>
      <c r="B1052"/>
      <c r="C1052"/>
      <c r="D1052"/>
      <c r="E1052"/>
      <c r="F1052"/>
      <c r="G1052"/>
      <c r="H1052"/>
      <c r="I1052"/>
      <c r="J1052"/>
      <c r="K1052"/>
      <c r="L1052"/>
      <c r="M1052"/>
      <c r="N1052"/>
      <c r="O1052"/>
      <c r="P1052"/>
      <c r="Q1052"/>
      <c r="R1052"/>
      <c r="S1052"/>
      <c r="T1052"/>
      <c r="U1052"/>
      <c r="V1052"/>
      <c r="W1052"/>
      <c r="X1052"/>
      <c r="Y1052"/>
      <c r="Z1052"/>
      <c r="AA1052"/>
      <c r="AB1052"/>
      <c r="AC1052"/>
      <c r="AD1052"/>
      <c r="AE1052"/>
      <c r="AF1052"/>
      <c r="AG1052"/>
      <c r="AH1052"/>
      <c r="AI1052"/>
      <c r="AJ1052"/>
      <c r="AK1052"/>
      <c r="AL1052"/>
    </row>
    <row r="1053" spans="1:38" ht="15">
      <c r="A1053"/>
      <c r="B1053"/>
      <c r="C1053"/>
      <c r="D1053"/>
      <c r="E1053"/>
      <c r="F1053"/>
      <c r="G1053"/>
      <c r="H1053"/>
      <c r="I1053"/>
      <c r="J1053"/>
      <c r="K1053"/>
      <c r="L1053"/>
      <c r="M1053"/>
      <c r="N1053"/>
      <c r="O1053"/>
      <c r="P1053"/>
      <c r="Q1053"/>
      <c r="R1053"/>
      <c r="S1053"/>
      <c r="T1053"/>
      <c r="U1053"/>
      <c r="V1053"/>
      <c r="W1053"/>
      <c r="X1053"/>
      <c r="Y1053"/>
      <c r="Z1053"/>
      <c r="AA1053"/>
      <c r="AB1053"/>
      <c r="AC1053"/>
      <c r="AD1053"/>
      <c r="AE1053"/>
      <c r="AF1053"/>
      <c r="AG1053"/>
      <c r="AH1053"/>
      <c r="AI1053"/>
      <c r="AJ1053"/>
      <c r="AK1053"/>
      <c r="AL1053"/>
    </row>
    <row r="1054" spans="1:38" ht="15">
      <c r="A1054"/>
      <c r="B1054"/>
      <c r="C1054"/>
      <c r="D1054"/>
      <c r="E1054"/>
      <c r="F1054"/>
      <c r="G1054"/>
      <c r="H1054"/>
      <c r="I1054"/>
      <c r="J1054"/>
      <c r="K1054"/>
      <c r="L1054"/>
      <c r="M1054"/>
      <c r="N1054"/>
      <c r="O1054"/>
      <c r="P1054"/>
      <c r="Q1054"/>
      <c r="R1054"/>
      <c r="S1054"/>
      <c r="T1054"/>
      <c r="U1054"/>
      <c r="V1054"/>
      <c r="W1054"/>
      <c r="X1054"/>
      <c r="Y1054"/>
      <c r="Z1054"/>
      <c r="AA1054"/>
      <c r="AB1054"/>
      <c r="AC1054"/>
      <c r="AD1054"/>
      <c r="AE1054"/>
      <c r="AF1054"/>
      <c r="AG1054"/>
      <c r="AH1054"/>
      <c r="AI1054"/>
      <c r="AJ1054"/>
      <c r="AK1054"/>
      <c r="AL1054"/>
    </row>
    <row r="1055" spans="1:38" ht="15">
      <c r="A1055"/>
      <c r="B1055"/>
      <c r="C1055"/>
      <c r="D1055"/>
      <c r="E1055"/>
      <c r="F1055"/>
      <c r="G1055"/>
      <c r="H1055"/>
      <c r="I1055"/>
      <c r="J1055"/>
      <c r="K1055"/>
      <c r="L1055"/>
      <c r="M1055"/>
      <c r="N1055"/>
      <c r="O1055"/>
      <c r="P1055"/>
      <c r="Q1055"/>
      <c r="R1055"/>
      <c r="S1055"/>
      <c r="T1055"/>
      <c r="U1055"/>
      <c r="V1055"/>
      <c r="W1055"/>
      <c r="X1055"/>
      <c r="Y1055"/>
      <c r="Z1055"/>
      <c r="AA1055"/>
      <c r="AB1055"/>
      <c r="AC1055"/>
      <c r="AD1055"/>
      <c r="AE1055"/>
      <c r="AF1055"/>
      <c r="AG1055"/>
      <c r="AH1055"/>
      <c r="AI1055"/>
      <c r="AJ1055"/>
      <c r="AK1055"/>
      <c r="AL1055"/>
    </row>
    <row r="1056" spans="1:38" ht="15">
      <c r="A1056"/>
      <c r="B1056"/>
      <c r="C1056"/>
      <c r="D1056"/>
      <c r="E1056"/>
      <c r="F1056"/>
      <c r="G1056"/>
      <c r="H1056"/>
      <c r="I1056"/>
      <c r="J1056"/>
      <c r="K1056"/>
      <c r="L1056"/>
      <c r="M1056"/>
      <c r="N1056"/>
      <c r="O1056"/>
      <c r="P1056"/>
      <c r="Q1056"/>
      <c r="R1056"/>
      <c r="S1056"/>
      <c r="T1056"/>
      <c r="U1056"/>
      <c r="V1056"/>
      <c r="W1056"/>
      <c r="X1056"/>
      <c r="Y1056"/>
      <c r="Z1056"/>
      <c r="AA1056"/>
      <c r="AB1056"/>
      <c r="AC1056"/>
      <c r="AD1056"/>
      <c r="AE1056"/>
      <c r="AF1056"/>
      <c r="AG1056"/>
      <c r="AH1056"/>
      <c r="AI1056"/>
      <c r="AJ1056"/>
      <c r="AK1056"/>
      <c r="AL1056"/>
    </row>
    <row r="1057" spans="1:38" ht="15">
      <c r="A1057"/>
      <c r="B1057"/>
      <c r="C1057"/>
      <c r="D1057"/>
      <c r="E1057"/>
      <c r="F1057"/>
      <c r="G1057"/>
      <c r="H1057"/>
      <c r="I1057"/>
      <c r="J1057"/>
      <c r="K1057"/>
      <c r="L1057"/>
      <c r="M1057"/>
      <c r="N1057"/>
      <c r="O1057"/>
      <c r="P1057"/>
      <c r="Q1057"/>
      <c r="R1057"/>
      <c r="S1057"/>
      <c r="T1057"/>
      <c r="U1057"/>
      <c r="V1057"/>
      <c r="W1057"/>
      <c r="X1057"/>
      <c r="Y1057"/>
      <c r="Z1057"/>
      <c r="AA1057"/>
      <c r="AB1057"/>
      <c r="AC1057"/>
      <c r="AD1057"/>
      <c r="AE1057"/>
      <c r="AF1057"/>
      <c r="AG1057"/>
      <c r="AH1057"/>
      <c r="AI1057"/>
      <c r="AJ1057"/>
      <c r="AK1057"/>
      <c r="AL1057"/>
    </row>
    <row r="1058" spans="1:38" ht="15">
      <c r="A1058"/>
      <c r="B1058"/>
      <c r="C1058"/>
      <c r="D1058"/>
      <c r="E1058"/>
      <c r="F1058"/>
      <c r="G1058"/>
      <c r="H1058"/>
      <c r="I1058"/>
      <c r="J1058"/>
      <c r="K1058"/>
      <c r="L1058"/>
      <c r="M1058"/>
      <c r="N1058"/>
      <c r="O1058"/>
      <c r="P1058"/>
      <c r="Q1058"/>
      <c r="R1058"/>
      <c r="S1058"/>
      <c r="T1058"/>
      <c r="U1058"/>
      <c r="V1058"/>
      <c r="W1058"/>
      <c r="X1058"/>
      <c r="Y1058"/>
      <c r="Z1058"/>
      <c r="AA1058"/>
      <c r="AB1058"/>
      <c r="AC1058"/>
      <c r="AD1058"/>
      <c r="AE1058"/>
      <c r="AF1058"/>
      <c r="AG1058"/>
      <c r="AH1058"/>
      <c r="AI1058"/>
      <c r="AJ1058"/>
      <c r="AK1058"/>
      <c r="AL1058"/>
    </row>
    <row r="1059" spans="1:38" ht="15">
      <c r="A1059"/>
      <c r="B1059"/>
      <c r="C1059"/>
      <c r="D1059"/>
      <c r="E1059"/>
      <c r="F1059"/>
      <c r="G1059"/>
      <c r="H1059"/>
      <c r="I1059"/>
      <c r="J1059"/>
      <c r="K1059"/>
      <c r="L1059"/>
      <c r="M1059"/>
      <c r="N1059"/>
      <c r="O1059"/>
      <c r="P1059"/>
      <c r="Q1059"/>
      <c r="R1059"/>
      <c r="S1059"/>
      <c r="T1059"/>
      <c r="U1059"/>
      <c r="V1059"/>
      <c r="W1059"/>
      <c r="X1059"/>
      <c r="Y1059"/>
      <c r="Z1059"/>
      <c r="AA1059"/>
      <c r="AB1059"/>
      <c r="AC1059"/>
      <c r="AD1059"/>
      <c r="AE1059"/>
      <c r="AF1059"/>
      <c r="AG1059"/>
      <c r="AH1059"/>
      <c r="AI1059"/>
      <c r="AJ1059"/>
      <c r="AK1059"/>
      <c r="AL1059"/>
    </row>
    <row r="1060" spans="1:38" ht="15">
      <c r="A1060"/>
      <c r="B1060"/>
      <c r="C1060"/>
      <c r="D1060"/>
      <c r="E1060"/>
      <c r="F1060"/>
      <c r="G1060"/>
      <c r="H1060"/>
      <c r="I1060"/>
      <c r="J1060"/>
      <c r="K1060"/>
      <c r="L1060"/>
      <c r="M1060"/>
      <c r="N1060"/>
      <c r="O1060"/>
      <c r="P1060"/>
      <c r="Q1060"/>
      <c r="R1060"/>
      <c r="S1060"/>
      <c r="T1060"/>
      <c r="U1060"/>
      <c r="V1060"/>
      <c r="W1060"/>
      <c r="X1060"/>
      <c r="Y1060"/>
      <c r="Z1060"/>
      <c r="AA1060"/>
      <c r="AB1060"/>
      <c r="AC1060"/>
      <c r="AD1060"/>
      <c r="AE1060"/>
      <c r="AF1060"/>
      <c r="AG1060"/>
      <c r="AH1060"/>
      <c r="AI1060"/>
      <c r="AJ1060"/>
      <c r="AK1060"/>
      <c r="AL1060"/>
    </row>
    <row r="1061" spans="1:38" ht="15">
      <c r="A1061"/>
      <c r="B1061"/>
      <c r="C1061"/>
      <c r="D1061"/>
      <c r="E1061"/>
      <c r="F1061"/>
      <c r="G1061"/>
      <c r="H1061"/>
      <c r="I1061"/>
      <c r="J1061"/>
      <c r="K1061"/>
      <c r="L1061"/>
      <c r="M1061"/>
      <c r="N1061"/>
      <c r="O1061"/>
      <c r="P1061"/>
      <c r="Q1061"/>
      <c r="R1061"/>
      <c r="S1061"/>
      <c r="T1061"/>
      <c r="U1061"/>
      <c r="V1061"/>
      <c r="W1061"/>
      <c r="X1061"/>
      <c r="Y1061"/>
      <c r="Z1061"/>
      <c r="AA1061"/>
      <c r="AB1061"/>
      <c r="AC1061"/>
      <c r="AD1061"/>
      <c r="AE1061"/>
      <c r="AF1061"/>
      <c r="AG1061"/>
      <c r="AH1061"/>
      <c r="AI1061"/>
      <c r="AJ1061"/>
      <c r="AK1061"/>
      <c r="AL1061"/>
    </row>
    <row r="1062" spans="1:38" ht="15">
      <c r="A1062"/>
      <c r="B1062"/>
      <c r="C1062"/>
      <c r="D1062"/>
      <c r="E1062"/>
      <c r="F1062"/>
      <c r="G1062"/>
      <c r="H1062"/>
      <c r="I1062"/>
      <c r="J1062"/>
      <c r="K1062"/>
      <c r="L1062"/>
      <c r="M1062"/>
      <c r="N1062"/>
      <c r="O1062"/>
      <c r="P1062"/>
      <c r="Q1062"/>
      <c r="R1062"/>
      <c r="S1062"/>
      <c r="T1062"/>
      <c r="U1062"/>
      <c r="V1062"/>
      <c r="W1062"/>
      <c r="X1062"/>
      <c r="Y1062"/>
      <c r="Z1062"/>
      <c r="AA1062"/>
      <c r="AB1062"/>
      <c r="AC1062"/>
      <c r="AD1062"/>
      <c r="AE1062"/>
      <c r="AF1062"/>
      <c r="AG1062"/>
      <c r="AH1062"/>
      <c r="AI1062"/>
      <c r="AJ1062"/>
      <c r="AK1062"/>
      <c r="AL1062"/>
    </row>
    <row r="1063" spans="1:38" ht="15">
      <c r="A1063"/>
      <c r="B1063"/>
      <c r="C1063"/>
      <c r="D1063"/>
      <c r="E1063"/>
      <c r="F1063"/>
      <c r="G1063"/>
      <c r="H1063"/>
      <c r="I1063"/>
      <c r="J1063"/>
      <c r="K1063"/>
      <c r="L1063"/>
      <c r="M1063"/>
      <c r="N1063"/>
      <c r="O1063"/>
      <c r="P1063"/>
      <c r="Q1063"/>
      <c r="R1063"/>
      <c r="S1063"/>
      <c r="T1063"/>
      <c r="U1063"/>
      <c r="V1063"/>
      <c r="W1063"/>
      <c r="X1063"/>
      <c r="Y1063"/>
      <c r="Z1063"/>
      <c r="AA1063"/>
      <c r="AB1063"/>
      <c r="AC1063"/>
      <c r="AD1063"/>
      <c r="AE1063"/>
      <c r="AF1063"/>
      <c r="AG1063"/>
      <c r="AH1063"/>
      <c r="AI1063"/>
      <c r="AJ1063"/>
      <c r="AK1063"/>
      <c r="AL1063"/>
    </row>
    <row r="1064" spans="1:38" ht="15">
      <c r="A1064"/>
      <c r="B1064"/>
      <c r="C1064"/>
      <c r="D1064"/>
      <c r="E1064"/>
      <c r="F1064"/>
      <c r="G1064"/>
      <c r="H1064"/>
      <c r="I1064"/>
      <c r="J1064"/>
      <c r="K1064"/>
      <c r="L1064"/>
      <c r="M1064"/>
      <c r="N1064"/>
      <c r="O1064"/>
      <c r="P1064"/>
      <c r="Q1064"/>
      <c r="R1064"/>
      <c r="S1064"/>
      <c r="T1064"/>
      <c r="U1064"/>
      <c r="V1064"/>
      <c r="W1064"/>
      <c r="X1064"/>
      <c r="Y1064"/>
      <c r="Z1064"/>
      <c r="AA1064"/>
      <c r="AB1064"/>
      <c r="AC1064"/>
      <c r="AD1064"/>
      <c r="AE1064"/>
      <c r="AF1064"/>
      <c r="AG1064"/>
      <c r="AH1064"/>
      <c r="AI1064"/>
      <c r="AJ1064"/>
      <c r="AK1064"/>
      <c r="AL1064"/>
    </row>
    <row r="1065" spans="1:38" ht="15">
      <c r="A1065"/>
      <c r="B1065"/>
      <c r="C1065"/>
      <c r="D1065"/>
      <c r="E1065"/>
      <c r="F1065"/>
      <c r="G1065"/>
      <c r="H1065"/>
      <c r="I1065"/>
      <c r="J1065"/>
      <c r="K1065"/>
      <c r="L1065"/>
      <c r="M1065"/>
      <c r="N1065"/>
      <c r="O1065"/>
      <c r="P1065"/>
      <c r="Q1065"/>
      <c r="R1065"/>
      <c r="S1065"/>
      <c r="T1065"/>
      <c r="U1065"/>
      <c r="V1065"/>
      <c r="W1065"/>
      <c r="X1065"/>
      <c r="Y1065"/>
      <c r="Z1065"/>
      <c r="AA1065"/>
      <c r="AB1065"/>
      <c r="AC1065"/>
      <c r="AD1065"/>
      <c r="AE1065"/>
      <c r="AF1065"/>
      <c r="AG1065"/>
      <c r="AH1065"/>
      <c r="AI1065"/>
      <c r="AJ1065"/>
      <c r="AK1065"/>
      <c r="AL1065"/>
    </row>
    <row r="1066" spans="1:38" ht="15">
      <c r="A1066"/>
      <c r="B1066"/>
      <c r="C1066"/>
      <c r="D1066"/>
      <c r="E1066"/>
      <c r="F1066"/>
      <c r="G1066"/>
      <c r="H1066"/>
      <c r="I1066"/>
      <c r="J1066"/>
      <c r="K1066"/>
      <c r="L1066"/>
      <c r="M1066"/>
      <c r="N1066"/>
      <c r="O1066"/>
      <c r="P1066"/>
      <c r="Q1066"/>
      <c r="R1066"/>
      <c r="S1066"/>
      <c r="T1066"/>
      <c r="U1066"/>
      <c r="V1066"/>
      <c r="W1066"/>
      <c r="X1066"/>
      <c r="Y1066"/>
      <c r="Z1066"/>
      <c r="AA1066"/>
      <c r="AB1066"/>
      <c r="AC1066"/>
      <c r="AD1066"/>
      <c r="AE1066"/>
      <c r="AF1066"/>
      <c r="AG1066"/>
      <c r="AH1066"/>
      <c r="AI1066"/>
      <c r="AJ1066"/>
      <c r="AK1066"/>
      <c r="AL1066"/>
    </row>
    <row r="1067" spans="1:38" ht="15">
      <c r="A1067"/>
      <c r="B1067"/>
      <c r="C1067"/>
      <c r="D1067"/>
      <c r="E1067"/>
      <c r="F1067"/>
      <c r="G1067"/>
      <c r="H1067"/>
      <c r="I1067"/>
      <c r="J1067"/>
      <c r="K1067"/>
      <c r="L1067"/>
      <c r="M1067"/>
      <c r="N1067"/>
      <c r="O1067"/>
      <c r="P1067"/>
      <c r="Q1067"/>
      <c r="R1067"/>
      <c r="S1067"/>
      <c r="T1067"/>
      <c r="U1067"/>
      <c r="V1067"/>
      <c r="W1067"/>
      <c r="X1067"/>
      <c r="Y1067"/>
      <c r="Z1067"/>
      <c r="AA1067"/>
      <c r="AB1067"/>
      <c r="AC1067"/>
      <c r="AD1067"/>
      <c r="AE1067"/>
      <c r="AF1067"/>
      <c r="AG1067"/>
      <c r="AH1067"/>
      <c r="AI1067"/>
      <c r="AJ1067"/>
      <c r="AK1067"/>
      <c r="AL1067"/>
    </row>
    <row r="1068" spans="1:38" ht="15">
      <c r="A1068"/>
      <c r="B1068"/>
      <c r="C1068"/>
      <c r="D1068"/>
      <c r="E1068"/>
      <c r="F1068"/>
      <c r="G1068"/>
      <c r="H1068"/>
      <c r="I1068"/>
      <c r="J1068"/>
      <c r="K1068"/>
      <c r="L1068"/>
      <c r="M1068"/>
      <c r="N1068"/>
      <c r="O1068"/>
      <c r="P1068"/>
      <c r="Q1068"/>
      <c r="R1068"/>
      <c r="S1068"/>
      <c r="T1068"/>
      <c r="U1068"/>
      <c r="V1068"/>
      <c r="W1068"/>
      <c r="X1068"/>
      <c r="Y1068"/>
      <c r="Z1068"/>
      <c r="AA1068"/>
      <c r="AB1068"/>
      <c r="AC1068"/>
      <c r="AD1068"/>
      <c r="AE1068"/>
      <c r="AF1068"/>
      <c r="AG1068"/>
      <c r="AH1068"/>
      <c r="AI1068"/>
      <c r="AJ1068"/>
      <c r="AK1068"/>
      <c r="AL1068"/>
    </row>
    <row r="1069" spans="1:38" ht="15">
      <c r="A1069"/>
      <c r="B1069"/>
      <c r="C1069"/>
      <c r="D1069"/>
      <c r="E1069"/>
      <c r="F1069"/>
      <c r="G1069"/>
      <c r="H1069"/>
      <c r="I1069"/>
      <c r="J1069"/>
      <c r="K1069"/>
      <c r="L1069"/>
      <c r="M1069"/>
      <c r="N1069"/>
      <c r="O1069"/>
      <c r="P1069"/>
      <c r="Q1069"/>
      <c r="R1069"/>
      <c r="S1069"/>
      <c r="T1069"/>
      <c r="U1069"/>
      <c r="V1069"/>
      <c r="W1069"/>
      <c r="X1069"/>
      <c r="Y1069"/>
      <c r="Z1069"/>
      <c r="AA1069"/>
      <c r="AB1069"/>
      <c r="AC1069"/>
      <c r="AD1069"/>
      <c r="AE1069"/>
      <c r="AF1069"/>
      <c r="AG1069"/>
      <c r="AH1069"/>
      <c r="AI1069"/>
      <c r="AJ1069"/>
      <c r="AK1069"/>
      <c r="AL1069"/>
    </row>
    <row r="1070" spans="1:38" ht="15">
      <c r="A1070"/>
      <c r="B1070"/>
      <c r="C1070"/>
      <c r="D1070"/>
      <c r="E1070"/>
      <c r="F1070"/>
      <c r="G1070"/>
      <c r="H1070"/>
      <c r="I1070"/>
      <c r="J1070"/>
      <c r="K1070"/>
      <c r="L1070"/>
      <c r="M1070"/>
      <c r="N1070"/>
      <c r="O1070"/>
      <c r="P1070"/>
      <c r="Q1070"/>
      <c r="R1070"/>
      <c r="S1070"/>
      <c r="T1070"/>
      <c r="U1070"/>
      <c r="V1070"/>
      <c r="W1070"/>
      <c r="X1070"/>
      <c r="Y1070"/>
      <c r="Z1070"/>
      <c r="AA1070"/>
      <c r="AB1070"/>
      <c r="AC1070"/>
      <c r="AD1070"/>
      <c r="AE1070"/>
      <c r="AF1070"/>
      <c r="AG1070"/>
      <c r="AH1070"/>
      <c r="AI1070"/>
      <c r="AJ1070"/>
      <c r="AK1070"/>
      <c r="AL1070"/>
    </row>
    <row r="1071" spans="1:38" ht="15">
      <c r="A1071"/>
      <c r="B1071"/>
      <c r="C1071"/>
      <c r="D1071"/>
      <c r="E1071"/>
      <c r="F1071"/>
      <c r="G1071"/>
      <c r="H1071"/>
      <c r="I1071"/>
      <c r="J1071"/>
      <c r="K1071"/>
      <c r="L1071"/>
      <c r="M1071"/>
      <c r="N1071"/>
      <c r="O1071"/>
      <c r="P1071"/>
      <c r="Q1071"/>
      <c r="R1071"/>
      <c r="S1071"/>
      <c r="T1071"/>
      <c r="U1071"/>
      <c r="V1071"/>
      <c r="W1071"/>
      <c r="X1071"/>
      <c r="Y1071"/>
      <c r="Z1071"/>
      <c r="AA1071"/>
      <c r="AB1071"/>
      <c r="AC1071"/>
      <c r="AD1071"/>
      <c r="AE1071"/>
      <c r="AF1071"/>
      <c r="AG1071"/>
      <c r="AH1071"/>
      <c r="AI1071"/>
      <c r="AJ1071"/>
      <c r="AK1071"/>
      <c r="AL1071"/>
    </row>
    <row r="1072" spans="1:38" ht="15">
      <c r="A1072"/>
      <c r="B1072"/>
      <c r="C1072"/>
      <c r="D1072"/>
      <c r="E1072"/>
      <c r="F1072"/>
      <c r="G1072"/>
      <c r="H1072"/>
      <c r="I1072"/>
      <c r="J1072"/>
      <c r="K1072"/>
      <c r="L1072"/>
      <c r="M1072"/>
      <c r="N1072"/>
      <c r="O1072"/>
      <c r="P1072"/>
      <c r="Q1072"/>
      <c r="R1072"/>
      <c r="S1072"/>
      <c r="T1072"/>
      <c r="U1072"/>
      <c r="V1072"/>
      <c r="W1072"/>
      <c r="X1072"/>
      <c r="Y1072"/>
      <c r="Z1072"/>
      <c r="AA1072"/>
      <c r="AB1072"/>
      <c r="AC1072"/>
      <c r="AD1072"/>
      <c r="AE1072"/>
      <c r="AF1072"/>
      <c r="AG1072"/>
      <c r="AH1072"/>
      <c r="AI1072"/>
      <c r="AJ1072"/>
      <c r="AK1072"/>
      <c r="AL1072"/>
    </row>
    <row r="1073" spans="1:38" ht="15">
      <c r="A1073"/>
      <c r="B1073"/>
      <c r="C1073"/>
      <c r="D1073"/>
      <c r="E1073"/>
      <c r="F1073"/>
      <c r="G1073"/>
      <c r="H1073"/>
      <c r="I1073"/>
      <c r="J1073"/>
      <c r="K1073"/>
      <c r="L1073"/>
      <c r="M1073"/>
      <c r="N1073"/>
      <c r="O1073"/>
      <c r="P1073"/>
      <c r="Q1073"/>
      <c r="R1073"/>
      <c r="S1073"/>
      <c r="T1073"/>
      <c r="U1073"/>
      <c r="V1073"/>
      <c r="W1073"/>
      <c r="X1073"/>
      <c r="Y1073"/>
      <c r="Z1073"/>
      <c r="AA1073"/>
      <c r="AB1073"/>
      <c r="AC1073"/>
      <c r="AD1073"/>
      <c r="AE1073"/>
      <c r="AF1073"/>
      <c r="AG1073"/>
      <c r="AH1073"/>
      <c r="AI1073"/>
      <c r="AJ1073"/>
      <c r="AK1073"/>
      <c r="AL1073"/>
    </row>
    <row r="1074" spans="1:38" ht="15">
      <c r="A1074"/>
      <c r="B1074"/>
      <c r="C1074"/>
      <c r="D1074"/>
      <c r="E1074"/>
      <c r="F1074"/>
      <c r="G1074"/>
      <c r="H1074"/>
      <c r="I1074"/>
      <c r="J1074"/>
      <c r="K1074"/>
      <c r="L1074"/>
      <c r="M1074"/>
      <c r="N1074"/>
      <c r="O1074"/>
      <c r="P1074"/>
      <c r="Q1074"/>
      <c r="R1074"/>
      <c r="S1074"/>
      <c r="T1074"/>
      <c r="U1074"/>
      <c r="V1074"/>
      <c r="W1074"/>
      <c r="X1074"/>
      <c r="Y1074"/>
      <c r="Z1074"/>
      <c r="AA1074"/>
      <c r="AB1074"/>
      <c r="AC1074"/>
      <c r="AD1074"/>
      <c r="AE1074"/>
      <c r="AF1074"/>
      <c r="AG1074"/>
      <c r="AH1074"/>
      <c r="AI1074"/>
      <c r="AJ1074"/>
      <c r="AK1074"/>
      <c r="AL1074"/>
    </row>
    <row r="1075" spans="1:38" ht="15">
      <c r="A1075"/>
      <c r="B1075"/>
      <c r="C1075"/>
      <c r="D1075"/>
      <c r="E1075"/>
      <c r="F1075"/>
      <c r="G1075"/>
      <c r="H1075"/>
      <c r="I1075"/>
      <c r="J1075"/>
      <c r="K1075"/>
      <c r="L1075"/>
      <c r="M1075"/>
      <c r="N1075"/>
      <c r="O1075"/>
      <c r="P1075"/>
      <c r="Q1075"/>
      <c r="R1075"/>
      <c r="S1075"/>
      <c r="T1075"/>
      <c r="U1075"/>
      <c r="V1075"/>
      <c r="W1075"/>
      <c r="X1075"/>
      <c r="Y1075"/>
      <c r="Z1075"/>
      <c r="AA1075"/>
      <c r="AB1075"/>
      <c r="AC1075"/>
      <c r="AD1075"/>
      <c r="AE1075"/>
      <c r="AF1075"/>
      <c r="AG1075"/>
      <c r="AH1075"/>
      <c r="AI1075"/>
      <c r="AJ1075"/>
      <c r="AK1075"/>
      <c r="AL1075"/>
    </row>
    <row r="1076" spans="1:38" ht="15">
      <c r="A1076"/>
      <c r="B1076"/>
      <c r="C1076"/>
      <c r="D1076"/>
      <c r="E1076"/>
      <c r="F1076"/>
      <c r="G1076"/>
      <c r="H1076"/>
      <c r="I1076"/>
      <c r="J1076"/>
      <c r="K1076"/>
      <c r="L1076"/>
      <c r="M1076"/>
      <c r="N1076"/>
      <c r="O1076"/>
      <c r="P1076"/>
      <c r="Q1076"/>
      <c r="R1076"/>
      <c r="S1076"/>
      <c r="T1076"/>
      <c r="U1076"/>
      <c r="V1076"/>
      <c r="W1076"/>
      <c r="X1076"/>
      <c r="Y1076"/>
      <c r="Z1076"/>
      <c r="AA1076"/>
      <c r="AB1076"/>
      <c r="AC1076"/>
      <c r="AD1076"/>
      <c r="AE1076"/>
      <c r="AF1076"/>
      <c r="AG1076"/>
      <c r="AH1076"/>
      <c r="AI1076"/>
      <c r="AJ1076"/>
      <c r="AK1076"/>
      <c r="AL1076"/>
    </row>
    <row r="1077" spans="1:38" ht="15">
      <c r="A1077"/>
      <c r="B1077"/>
      <c r="C1077"/>
      <c r="D1077"/>
      <c r="E1077"/>
      <c r="F1077"/>
      <c r="G1077"/>
      <c r="H1077"/>
      <c r="I1077"/>
      <c r="J1077"/>
      <c r="K1077"/>
      <c r="L1077"/>
      <c r="M1077"/>
      <c r="N1077"/>
      <c r="O1077"/>
      <c r="P1077"/>
      <c r="Q1077"/>
      <c r="R1077"/>
      <c r="S1077"/>
      <c r="T1077"/>
      <c r="U1077"/>
      <c r="V1077"/>
      <c r="W1077"/>
      <c r="X1077"/>
      <c r="Y1077"/>
      <c r="Z1077"/>
      <c r="AA1077"/>
      <c r="AB1077"/>
      <c r="AC1077"/>
      <c r="AD1077"/>
      <c r="AE1077"/>
      <c r="AF1077"/>
      <c r="AG1077"/>
      <c r="AH1077"/>
      <c r="AI1077"/>
      <c r="AJ1077"/>
      <c r="AK1077"/>
      <c r="AL1077"/>
    </row>
    <row r="1078" spans="1:38" ht="15">
      <c r="A1078"/>
      <c r="B1078"/>
      <c r="C1078"/>
      <c r="D1078"/>
      <c r="E1078"/>
      <c r="F1078"/>
      <c r="G1078"/>
      <c r="H1078"/>
      <c r="I1078"/>
      <c r="J1078"/>
      <c r="K1078"/>
      <c r="L1078"/>
      <c r="M1078"/>
      <c r="N1078"/>
      <c r="O1078"/>
      <c r="P1078"/>
      <c r="Q1078"/>
      <c r="R1078"/>
      <c r="S1078"/>
      <c r="T1078"/>
      <c r="U1078"/>
      <c r="V1078"/>
      <c r="W1078"/>
      <c r="X1078"/>
      <c r="Y1078"/>
      <c r="Z1078"/>
      <c r="AA1078"/>
      <c r="AB1078"/>
      <c r="AC1078"/>
      <c r="AD1078"/>
      <c r="AE1078"/>
      <c r="AF1078"/>
      <c r="AG1078"/>
      <c r="AH1078"/>
      <c r="AI1078"/>
      <c r="AJ1078"/>
      <c r="AK1078"/>
      <c r="AL1078"/>
    </row>
    <row r="1079" spans="1:38" ht="15">
      <c r="A1079"/>
      <c r="B1079"/>
      <c r="C1079"/>
      <c r="D1079"/>
      <c r="E1079"/>
      <c r="F1079"/>
      <c r="G1079"/>
      <c r="H1079"/>
      <c r="I1079"/>
      <c r="J1079"/>
      <c r="K1079"/>
      <c r="L1079"/>
      <c r="M1079"/>
      <c r="N1079"/>
      <c r="O1079"/>
      <c r="P1079"/>
      <c r="Q1079"/>
      <c r="R1079"/>
      <c r="S1079"/>
      <c r="T1079"/>
      <c r="U1079"/>
      <c r="V1079"/>
      <c r="W1079"/>
      <c r="X1079"/>
      <c r="Y1079"/>
      <c r="Z1079"/>
      <c r="AA1079"/>
      <c r="AB1079"/>
      <c r="AC1079"/>
      <c r="AD1079"/>
      <c r="AE1079"/>
      <c r="AF1079"/>
      <c r="AG1079"/>
      <c r="AH1079"/>
      <c r="AI1079"/>
      <c r="AJ1079"/>
      <c r="AK1079"/>
      <c r="AL1079"/>
    </row>
    <row r="1080" spans="1:38" ht="15">
      <c r="A1080"/>
      <c r="B1080"/>
      <c r="C1080"/>
      <c r="D1080"/>
      <c r="E1080"/>
      <c r="F1080"/>
      <c r="G1080"/>
      <c r="H1080"/>
      <c r="I1080"/>
      <c r="J1080"/>
      <c r="K1080"/>
      <c r="L1080"/>
      <c r="M1080"/>
      <c r="N1080"/>
      <c r="O1080"/>
      <c r="P1080"/>
      <c r="Q1080"/>
      <c r="R1080"/>
      <c r="S1080"/>
      <c r="T1080"/>
      <c r="U1080"/>
      <c r="V1080"/>
      <c r="W1080"/>
      <c r="X1080"/>
      <c r="Y1080"/>
      <c r="Z1080"/>
      <c r="AA1080"/>
      <c r="AB1080"/>
      <c r="AC1080"/>
      <c r="AD1080"/>
      <c r="AE1080"/>
      <c r="AF1080"/>
      <c r="AG1080"/>
      <c r="AH1080"/>
      <c r="AI1080"/>
      <c r="AJ1080"/>
      <c r="AK1080"/>
      <c r="AL1080"/>
    </row>
    <row r="1081" spans="1:38" ht="15">
      <c r="A1081"/>
      <c r="B1081"/>
      <c r="C1081"/>
      <c r="D1081"/>
      <c r="E1081"/>
      <c r="F1081"/>
      <c r="G1081"/>
      <c r="H1081"/>
      <c r="I1081"/>
      <c r="J1081"/>
      <c r="K1081"/>
      <c r="L1081"/>
      <c r="M1081"/>
      <c r="N1081"/>
      <c r="O1081"/>
      <c r="P1081"/>
      <c r="Q1081"/>
      <c r="R1081"/>
      <c r="S1081"/>
      <c r="T1081"/>
      <c r="U1081"/>
      <c r="V1081"/>
      <c r="W1081"/>
      <c r="X1081"/>
      <c r="Y1081"/>
      <c r="Z1081"/>
      <c r="AA1081"/>
      <c r="AB1081"/>
      <c r="AC1081"/>
      <c r="AD1081"/>
      <c r="AE1081"/>
      <c r="AF1081"/>
      <c r="AG1081"/>
      <c r="AH1081"/>
      <c r="AI1081"/>
      <c r="AJ1081"/>
      <c r="AK1081"/>
      <c r="AL1081"/>
    </row>
    <row r="1082" spans="1:38" ht="15">
      <c r="A1082"/>
      <c r="B1082"/>
      <c r="C1082"/>
      <c r="D1082"/>
      <c r="E1082"/>
      <c r="F1082"/>
      <c r="G1082"/>
      <c r="H1082"/>
      <c r="I1082"/>
      <c r="J1082"/>
      <c r="K1082"/>
      <c r="L1082"/>
      <c r="M1082"/>
      <c r="N1082"/>
      <c r="O1082"/>
      <c r="P1082"/>
      <c r="Q1082"/>
      <c r="R1082"/>
      <c r="S1082"/>
      <c r="T1082"/>
      <c r="U1082"/>
      <c r="V1082"/>
      <c r="W1082"/>
      <c r="X1082"/>
      <c r="Y1082"/>
      <c r="Z1082"/>
      <c r="AA1082"/>
      <c r="AB1082"/>
      <c r="AC1082"/>
      <c r="AD1082"/>
      <c r="AE1082"/>
      <c r="AF1082"/>
      <c r="AG1082"/>
      <c r="AH1082"/>
      <c r="AI1082"/>
      <c r="AJ1082"/>
      <c r="AK1082"/>
      <c r="AL1082"/>
    </row>
    <row r="1083" spans="1:38" ht="15">
      <c r="A1083"/>
      <c r="B1083"/>
      <c r="C1083"/>
      <c r="D1083"/>
      <c r="E1083"/>
      <c r="F1083"/>
      <c r="G1083"/>
      <c r="H1083"/>
      <c r="I1083"/>
      <c r="J1083"/>
      <c r="K1083"/>
      <c r="L1083"/>
      <c r="M1083"/>
      <c r="N1083"/>
      <c r="O1083"/>
      <c r="P1083"/>
      <c r="Q1083"/>
      <c r="R1083"/>
      <c r="S1083"/>
      <c r="T1083"/>
      <c r="U1083"/>
      <c r="V1083"/>
      <c r="W1083"/>
      <c r="X1083"/>
      <c r="Y1083"/>
      <c r="Z1083"/>
      <c r="AA1083"/>
      <c r="AB1083"/>
      <c r="AC1083"/>
      <c r="AD1083"/>
      <c r="AE1083"/>
      <c r="AF1083"/>
      <c r="AG1083"/>
      <c r="AH1083"/>
      <c r="AI1083"/>
      <c r="AJ1083"/>
      <c r="AK1083"/>
      <c r="AL1083"/>
    </row>
    <row r="1084" spans="1:38" ht="15">
      <c r="A1084"/>
      <c r="B1084"/>
      <c r="C1084"/>
      <c r="D1084"/>
      <c r="E1084"/>
      <c r="F1084"/>
      <c r="G1084"/>
      <c r="H1084"/>
      <c r="I1084"/>
      <c r="J1084"/>
      <c r="K1084"/>
      <c r="L1084"/>
      <c r="M1084"/>
      <c r="N1084"/>
      <c r="O1084"/>
      <c r="P1084"/>
      <c r="Q1084"/>
      <c r="R1084"/>
      <c r="S1084"/>
      <c r="T1084"/>
      <c r="U1084"/>
      <c r="V1084"/>
      <c r="W1084"/>
      <c r="X1084"/>
      <c r="Y1084"/>
      <c r="Z1084"/>
      <c r="AA1084"/>
      <c r="AB1084"/>
      <c r="AC1084"/>
      <c r="AD1084"/>
      <c r="AE1084"/>
      <c r="AF1084"/>
      <c r="AG1084"/>
      <c r="AH1084"/>
      <c r="AI1084"/>
      <c r="AJ1084"/>
      <c r="AK1084"/>
      <c r="AL1084"/>
    </row>
    <row r="1085" spans="1:38" ht="15">
      <c r="A1085"/>
      <c r="B1085"/>
      <c r="C1085"/>
      <c r="D1085"/>
      <c r="E1085"/>
      <c r="F1085"/>
      <c r="G1085"/>
      <c r="H1085"/>
      <c r="I1085"/>
      <c r="J1085"/>
      <c r="K1085"/>
      <c r="L1085"/>
      <c r="M1085"/>
      <c r="N1085"/>
      <c r="O1085"/>
      <c r="P1085"/>
      <c r="Q1085"/>
      <c r="R1085"/>
      <c r="S1085"/>
      <c r="T1085"/>
      <c r="U1085"/>
      <c r="V1085"/>
      <c r="W1085"/>
      <c r="X1085"/>
      <c r="Y1085"/>
      <c r="Z1085"/>
      <c r="AA1085"/>
      <c r="AB1085"/>
      <c r="AC1085"/>
      <c r="AD1085"/>
      <c r="AE1085"/>
      <c r="AF1085"/>
      <c r="AG1085"/>
      <c r="AH1085"/>
      <c r="AI1085"/>
      <c r="AJ1085"/>
      <c r="AK1085"/>
      <c r="AL1085"/>
    </row>
    <row r="1086" spans="1:38" ht="15">
      <c r="A1086"/>
      <c r="B1086"/>
      <c r="C1086"/>
      <c r="D1086"/>
      <c r="E1086"/>
      <c r="F1086"/>
      <c r="G1086"/>
      <c r="H1086"/>
      <c r="I1086"/>
      <c r="J1086"/>
      <c r="K1086"/>
      <c r="L1086"/>
      <c r="M1086"/>
      <c r="N1086"/>
      <c r="O1086"/>
      <c r="P1086"/>
      <c r="Q1086"/>
      <c r="R1086"/>
      <c r="S1086"/>
      <c r="T1086"/>
      <c r="U1086"/>
      <c r="V1086"/>
      <c r="W1086"/>
      <c r="X1086"/>
      <c r="Y1086"/>
      <c r="Z1086"/>
      <c r="AA1086"/>
      <c r="AB1086"/>
      <c r="AC1086"/>
      <c r="AD1086"/>
      <c r="AE1086"/>
      <c r="AF1086"/>
      <c r="AG1086"/>
      <c r="AH1086"/>
      <c r="AI1086"/>
      <c r="AJ1086"/>
      <c r="AK1086"/>
      <c r="AL1086"/>
    </row>
    <row r="1087" spans="1:38" ht="15">
      <c r="A1087"/>
      <c r="B1087"/>
      <c r="C1087"/>
      <c r="D1087"/>
      <c r="E1087"/>
      <c r="F1087"/>
      <c r="G1087"/>
      <c r="H1087"/>
      <c r="I1087"/>
      <c r="J1087"/>
      <c r="K1087"/>
      <c r="L1087"/>
      <c r="M1087"/>
      <c r="N1087"/>
      <c r="O1087"/>
      <c r="P1087"/>
      <c r="Q1087"/>
      <c r="R1087"/>
      <c r="S1087"/>
      <c r="T1087"/>
      <c r="U1087"/>
      <c r="V1087"/>
      <c r="W1087"/>
      <c r="X1087"/>
      <c r="Y1087"/>
      <c r="Z1087"/>
      <c r="AA1087"/>
      <c r="AB1087"/>
      <c r="AC1087"/>
      <c r="AD1087"/>
      <c r="AE1087"/>
      <c r="AF1087"/>
      <c r="AG1087"/>
      <c r="AH1087"/>
      <c r="AI1087"/>
      <c r="AJ1087"/>
      <c r="AK1087"/>
      <c r="AL1087"/>
    </row>
    <row r="1088" spans="1:38" ht="15">
      <c r="A1088"/>
      <c r="B1088"/>
      <c r="C1088"/>
      <c r="D1088"/>
      <c r="E1088"/>
      <c r="F1088"/>
      <c r="G1088"/>
      <c r="H1088"/>
      <c r="I1088"/>
      <c r="J1088"/>
      <c r="K1088"/>
      <c r="L1088"/>
      <c r="M1088"/>
      <c r="N1088"/>
      <c r="O1088"/>
      <c r="P1088"/>
      <c r="Q1088"/>
      <c r="R1088"/>
      <c r="S1088"/>
      <c r="T1088"/>
      <c r="U1088"/>
      <c r="V1088"/>
      <c r="W1088"/>
      <c r="X1088"/>
      <c r="Y1088"/>
      <c r="Z1088"/>
      <c r="AA1088"/>
      <c r="AB1088"/>
      <c r="AC1088"/>
      <c r="AD1088"/>
      <c r="AE1088"/>
      <c r="AF1088"/>
      <c r="AG1088"/>
      <c r="AH1088"/>
      <c r="AI1088"/>
      <c r="AJ1088"/>
      <c r="AK1088"/>
      <c r="AL1088"/>
    </row>
    <row r="1089" spans="1:38" ht="15">
      <c r="A1089"/>
      <c r="B1089"/>
      <c r="C1089"/>
      <c r="D1089"/>
      <c r="E1089"/>
      <c r="F1089"/>
      <c r="G1089"/>
      <c r="H1089"/>
      <c r="I1089"/>
      <c r="J1089"/>
      <c r="K1089"/>
      <c r="L1089"/>
      <c r="M1089"/>
      <c r="N1089"/>
      <c r="O1089"/>
      <c r="P1089"/>
      <c r="Q1089"/>
      <c r="R1089"/>
      <c r="S1089"/>
      <c r="T1089"/>
      <c r="U1089"/>
      <c r="V1089"/>
      <c r="W1089"/>
      <c r="X1089"/>
      <c r="Y1089"/>
      <c r="Z1089"/>
      <c r="AA1089"/>
      <c r="AB1089"/>
      <c r="AC1089"/>
      <c r="AD1089"/>
      <c r="AE1089"/>
      <c r="AF1089"/>
      <c r="AG1089"/>
      <c r="AH1089"/>
      <c r="AI1089"/>
      <c r="AJ1089"/>
      <c r="AK1089"/>
      <c r="AL1089"/>
    </row>
    <row r="1090" spans="1:38" ht="15">
      <c r="A1090"/>
      <c r="B1090"/>
      <c r="C1090"/>
      <c r="D1090"/>
      <c r="E1090"/>
      <c r="F1090"/>
      <c r="G1090"/>
      <c r="H1090"/>
      <c r="I1090"/>
      <c r="J1090"/>
      <c r="K1090"/>
      <c r="L1090"/>
      <c r="M1090"/>
      <c r="N1090"/>
      <c r="O1090"/>
      <c r="P1090"/>
      <c r="Q1090"/>
      <c r="R1090"/>
      <c r="S1090"/>
      <c r="T1090"/>
      <c r="U1090"/>
      <c r="V1090"/>
      <c r="W1090"/>
      <c r="X1090"/>
      <c r="Y1090"/>
      <c r="Z1090"/>
      <c r="AA1090"/>
      <c r="AB1090"/>
      <c r="AC1090"/>
      <c r="AD1090"/>
      <c r="AE1090"/>
      <c r="AF1090"/>
      <c r="AG1090"/>
      <c r="AH1090"/>
      <c r="AI1090"/>
      <c r="AJ1090"/>
      <c r="AK1090"/>
      <c r="AL1090"/>
    </row>
    <row r="1091" spans="1:38" ht="15">
      <c r="A1091"/>
      <c r="B1091"/>
      <c r="C1091"/>
      <c r="D1091"/>
      <c r="E1091"/>
      <c r="F1091"/>
      <c r="G1091"/>
      <c r="H1091"/>
      <c r="I1091"/>
      <c r="J1091"/>
      <c r="K1091"/>
      <c r="L1091"/>
      <c r="M1091"/>
      <c r="N1091"/>
      <c r="O1091"/>
      <c r="P1091"/>
      <c r="Q1091"/>
      <c r="R1091"/>
      <c r="S1091"/>
      <c r="T1091"/>
      <c r="U1091"/>
      <c r="V1091"/>
      <c r="W1091"/>
      <c r="X1091"/>
      <c r="Y1091"/>
      <c r="Z1091"/>
      <c r="AA1091"/>
      <c r="AB1091"/>
      <c r="AC1091"/>
      <c r="AD1091"/>
      <c r="AE1091"/>
      <c r="AF1091"/>
      <c r="AG1091"/>
      <c r="AH1091"/>
      <c r="AI1091"/>
      <c r="AJ1091"/>
      <c r="AK1091"/>
      <c r="AL1091"/>
    </row>
    <row r="1092" spans="1:38" ht="15">
      <c r="A1092"/>
      <c r="B1092"/>
      <c r="C1092"/>
      <c r="D1092"/>
      <c r="E1092"/>
      <c r="F1092"/>
      <c r="G1092"/>
      <c r="H1092"/>
      <c r="I1092"/>
      <c r="J1092"/>
      <c r="K1092"/>
      <c r="L1092"/>
      <c r="M1092"/>
      <c r="N1092"/>
      <c r="O1092"/>
      <c r="P1092"/>
      <c r="Q1092"/>
      <c r="R1092"/>
      <c r="S1092"/>
      <c r="T1092"/>
      <c r="U1092"/>
      <c r="V1092"/>
      <c r="W1092"/>
      <c r="X1092"/>
      <c r="Y1092"/>
      <c r="Z1092"/>
      <c r="AA1092"/>
      <c r="AB1092"/>
      <c r="AC1092"/>
      <c r="AD1092"/>
      <c r="AE1092"/>
      <c r="AF1092"/>
      <c r="AG1092"/>
      <c r="AH1092"/>
      <c r="AI1092"/>
      <c r="AJ1092"/>
      <c r="AK1092"/>
      <c r="AL1092"/>
    </row>
    <row r="1093" spans="1:38" ht="15">
      <c r="A1093"/>
      <c r="B1093"/>
      <c r="C1093"/>
      <c r="D1093"/>
      <c r="E1093"/>
      <c r="F1093"/>
      <c r="G1093"/>
      <c r="H1093"/>
      <c r="I1093"/>
      <c r="J1093"/>
      <c r="K1093"/>
      <c r="L1093"/>
      <c r="M1093"/>
      <c r="N1093"/>
      <c r="O1093"/>
      <c r="P1093"/>
      <c r="Q1093"/>
      <c r="R1093"/>
      <c r="S1093"/>
      <c r="T1093"/>
      <c r="U1093"/>
      <c r="V1093"/>
      <c r="W1093"/>
      <c r="X1093"/>
      <c r="Y1093"/>
      <c r="Z1093"/>
      <c r="AA1093"/>
      <c r="AB1093"/>
      <c r="AC1093"/>
      <c r="AD1093"/>
      <c r="AE1093"/>
      <c r="AF1093"/>
      <c r="AG1093"/>
      <c r="AH1093"/>
      <c r="AI1093"/>
      <c r="AJ1093"/>
      <c r="AK1093"/>
      <c r="AL1093"/>
    </row>
    <row r="1094" spans="1:38" ht="15">
      <c r="A1094"/>
      <c r="B1094"/>
      <c r="C1094"/>
      <c r="D1094"/>
      <c r="E1094"/>
      <c r="F1094"/>
      <c r="G1094"/>
      <c r="H1094"/>
      <c r="I1094"/>
      <c r="J1094"/>
      <c r="K1094"/>
      <c r="L1094"/>
      <c r="M1094"/>
      <c r="N1094"/>
      <c r="O1094"/>
      <c r="P1094"/>
      <c r="Q1094"/>
      <c r="R1094"/>
      <c r="S1094"/>
      <c r="T1094"/>
      <c r="U1094"/>
      <c r="V1094"/>
      <c r="W1094"/>
      <c r="X1094"/>
      <c r="Y1094"/>
      <c r="Z1094"/>
      <c r="AA1094"/>
      <c r="AB1094"/>
      <c r="AC1094"/>
      <c r="AD1094"/>
      <c r="AE1094"/>
      <c r="AF1094"/>
      <c r="AG1094"/>
      <c r="AH1094"/>
      <c r="AI1094"/>
      <c r="AJ1094"/>
      <c r="AK1094"/>
      <c r="AL1094"/>
    </row>
    <row r="1095" spans="1:38" ht="15">
      <c r="A1095"/>
      <c r="B1095"/>
      <c r="C1095"/>
      <c r="D1095"/>
      <c r="E1095"/>
      <c r="F1095"/>
      <c r="G1095"/>
      <c r="H1095"/>
      <c r="I1095"/>
      <c r="J1095"/>
      <c r="K1095"/>
      <c r="L1095"/>
      <c r="M1095"/>
      <c r="N1095"/>
      <c r="O1095"/>
      <c r="P1095"/>
      <c r="Q1095"/>
      <c r="R1095"/>
      <c r="S1095"/>
      <c r="T1095"/>
      <c r="U1095"/>
      <c r="V1095"/>
      <c r="W1095"/>
      <c r="X1095"/>
      <c r="Y1095"/>
      <c r="Z1095"/>
      <c r="AA1095"/>
      <c r="AB1095"/>
      <c r="AC1095"/>
      <c r="AD1095"/>
      <c r="AE1095"/>
      <c r="AF1095"/>
      <c r="AG1095"/>
      <c r="AH1095"/>
      <c r="AI1095"/>
      <c r="AJ1095"/>
      <c r="AK1095"/>
      <c r="AL1095"/>
    </row>
    <row r="1096" spans="1:38" ht="15">
      <c r="A1096"/>
      <c r="B1096"/>
      <c r="C1096"/>
      <c r="D1096"/>
      <c r="E1096"/>
      <c r="F1096"/>
      <c r="G1096"/>
      <c r="H1096"/>
      <c r="I1096"/>
      <c r="J1096"/>
      <c r="K1096"/>
      <c r="L1096"/>
      <c r="M1096"/>
      <c r="N1096"/>
      <c r="O1096"/>
      <c r="P1096"/>
      <c r="Q1096"/>
      <c r="R1096"/>
      <c r="S1096"/>
      <c r="T1096"/>
      <c r="U1096"/>
      <c r="V1096"/>
      <c r="W1096"/>
      <c r="X1096"/>
      <c r="Y1096"/>
      <c r="Z1096"/>
      <c r="AA1096"/>
      <c r="AB1096"/>
      <c r="AC1096"/>
      <c r="AD1096"/>
      <c r="AE1096"/>
      <c r="AF1096"/>
      <c r="AG1096"/>
      <c r="AH1096"/>
      <c r="AI1096"/>
      <c r="AJ1096"/>
      <c r="AK1096"/>
      <c r="AL1096"/>
    </row>
    <row r="1097" spans="1:38" ht="15">
      <c r="A1097"/>
      <c r="B1097"/>
      <c r="C1097"/>
      <c r="D1097"/>
      <c r="E1097"/>
      <c r="F1097"/>
      <c r="G1097"/>
      <c r="H1097"/>
      <c r="I1097"/>
      <c r="J1097"/>
      <c r="K1097"/>
      <c r="L1097"/>
      <c r="M1097"/>
      <c r="N1097"/>
      <c r="O1097"/>
      <c r="P1097"/>
      <c r="Q1097"/>
      <c r="R1097"/>
      <c r="S1097"/>
      <c r="T1097"/>
      <c r="U1097"/>
      <c r="V1097"/>
      <c r="W1097"/>
      <c r="X1097"/>
      <c r="Y1097"/>
      <c r="Z1097"/>
      <c r="AA1097"/>
      <c r="AB1097"/>
      <c r="AC1097"/>
      <c r="AD1097"/>
      <c r="AE1097"/>
      <c r="AF1097"/>
      <c r="AG1097"/>
      <c r="AH1097"/>
      <c r="AI1097"/>
      <c r="AJ1097"/>
      <c r="AK1097"/>
      <c r="AL1097"/>
    </row>
    <row r="1098" spans="1:38" ht="15">
      <c r="A1098"/>
      <c r="B1098"/>
      <c r="C1098"/>
      <c r="D1098"/>
      <c r="E1098"/>
      <c r="F1098"/>
      <c r="G1098"/>
      <c r="H1098"/>
      <c r="I1098"/>
      <c r="J1098"/>
      <c r="K1098"/>
      <c r="L1098"/>
      <c r="M1098"/>
      <c r="N1098"/>
      <c r="O1098"/>
      <c r="P1098"/>
      <c r="Q1098"/>
      <c r="R1098"/>
      <c r="S1098"/>
      <c r="T1098"/>
      <c r="U1098"/>
      <c r="V1098"/>
      <c r="W1098"/>
      <c r="X1098"/>
      <c r="Y1098"/>
      <c r="Z1098"/>
      <c r="AA1098"/>
      <c r="AB1098"/>
      <c r="AC1098"/>
      <c r="AD1098"/>
      <c r="AE1098"/>
      <c r="AF1098"/>
      <c r="AG1098"/>
      <c r="AH1098"/>
      <c r="AI1098"/>
      <c r="AJ1098"/>
      <c r="AK1098"/>
      <c r="AL1098"/>
    </row>
    <row r="1099" spans="1:38" ht="15">
      <c r="A1099"/>
      <c r="B1099"/>
      <c r="C1099"/>
      <c r="D1099"/>
      <c r="E1099"/>
      <c r="F1099"/>
      <c r="G1099"/>
      <c r="H1099"/>
      <c r="I1099"/>
      <c r="J1099"/>
      <c r="K1099"/>
      <c r="L1099"/>
      <c r="M1099"/>
      <c r="N1099"/>
      <c r="O1099"/>
      <c r="P1099"/>
      <c r="Q1099"/>
      <c r="R1099"/>
      <c r="S1099"/>
      <c r="T1099"/>
      <c r="U1099"/>
      <c r="V1099"/>
      <c r="W1099"/>
      <c r="X1099"/>
      <c r="Y1099"/>
      <c r="Z1099"/>
      <c r="AA1099"/>
      <c r="AB1099"/>
      <c r="AC1099"/>
      <c r="AD1099"/>
      <c r="AE1099"/>
      <c r="AF1099"/>
      <c r="AG1099"/>
      <c r="AH1099"/>
      <c r="AI1099"/>
      <c r="AJ1099"/>
      <c r="AK1099"/>
      <c r="AL1099"/>
    </row>
    <row r="1100" spans="1:38" ht="15">
      <c r="A1100"/>
      <c r="B1100"/>
      <c r="C1100"/>
      <c r="D1100"/>
      <c r="E1100"/>
      <c r="F1100"/>
      <c r="G1100"/>
      <c r="H1100"/>
      <c r="I1100"/>
      <c r="J1100"/>
      <c r="K1100"/>
      <c r="L1100"/>
      <c r="M1100"/>
      <c r="N1100"/>
      <c r="O1100"/>
      <c r="P1100"/>
      <c r="Q1100"/>
      <c r="R1100"/>
      <c r="S1100"/>
      <c r="T1100"/>
      <c r="U1100"/>
      <c r="V1100"/>
      <c r="W1100"/>
      <c r="X1100"/>
      <c r="Y1100"/>
      <c r="Z1100"/>
      <c r="AA1100"/>
      <c r="AB1100"/>
      <c r="AC1100"/>
      <c r="AD1100"/>
      <c r="AE1100"/>
      <c r="AF1100"/>
      <c r="AG1100"/>
      <c r="AH1100"/>
      <c r="AI1100"/>
      <c r="AJ1100"/>
      <c r="AK1100"/>
      <c r="AL1100"/>
    </row>
    <row r="1101" spans="1:38" ht="15">
      <c r="A1101"/>
      <c r="B1101"/>
      <c r="C1101"/>
      <c r="D1101"/>
      <c r="E1101"/>
      <c r="F1101"/>
      <c r="G1101"/>
      <c r="H1101"/>
      <c r="I1101"/>
      <c r="J1101"/>
      <c r="K1101"/>
      <c r="L1101"/>
      <c r="M1101"/>
      <c r="N1101"/>
      <c r="O1101"/>
      <c r="P1101"/>
      <c r="Q1101"/>
      <c r="R1101"/>
      <c r="S1101"/>
      <c r="T1101"/>
      <c r="U1101"/>
      <c r="V1101"/>
      <c r="W1101"/>
      <c r="X1101"/>
      <c r="Y1101"/>
      <c r="Z1101"/>
      <c r="AA1101"/>
      <c r="AB1101"/>
      <c r="AC1101"/>
      <c r="AD1101"/>
      <c r="AE1101"/>
      <c r="AF1101"/>
      <c r="AG1101"/>
      <c r="AH1101"/>
      <c r="AI1101"/>
      <c r="AJ1101"/>
      <c r="AK1101"/>
      <c r="AL1101"/>
    </row>
    <row r="1102" spans="1:38" ht="15">
      <c r="A1102"/>
      <c r="B1102"/>
      <c r="C1102"/>
      <c r="D1102"/>
      <c r="E1102"/>
      <c r="F1102"/>
      <c r="G1102"/>
      <c r="H1102"/>
      <c r="I1102"/>
      <c r="J1102"/>
      <c r="K1102"/>
      <c r="L1102"/>
      <c r="M1102"/>
      <c r="N1102"/>
      <c r="O1102"/>
      <c r="P1102"/>
      <c r="Q1102"/>
      <c r="R1102"/>
      <c r="S1102"/>
      <c r="T1102"/>
      <c r="U1102"/>
      <c r="V1102"/>
      <c r="W1102"/>
      <c r="X1102"/>
      <c r="Y1102"/>
      <c r="Z1102"/>
      <c r="AA1102"/>
      <c r="AB1102"/>
      <c r="AC1102"/>
      <c r="AD1102"/>
      <c r="AE1102"/>
      <c r="AF1102"/>
      <c r="AG1102"/>
      <c r="AH1102"/>
      <c r="AI1102"/>
      <c r="AJ1102"/>
      <c r="AK1102"/>
      <c r="AL1102"/>
    </row>
    <row r="1103" spans="1:38" ht="15">
      <c r="A1103"/>
      <c r="B1103"/>
      <c r="C1103"/>
      <c r="D1103"/>
      <c r="E1103"/>
      <c r="F1103"/>
      <c r="G1103"/>
      <c r="H1103"/>
      <c r="I1103"/>
      <c r="J1103"/>
      <c r="K1103"/>
      <c r="L1103"/>
      <c r="M1103"/>
      <c r="N1103"/>
      <c r="O1103"/>
      <c r="P1103"/>
      <c r="Q1103"/>
      <c r="R1103"/>
      <c r="S1103"/>
      <c r="T1103"/>
      <c r="U1103"/>
      <c r="V1103"/>
      <c r="W1103"/>
      <c r="X1103"/>
      <c r="Y1103"/>
      <c r="Z1103"/>
      <c r="AA1103"/>
      <c r="AB1103"/>
      <c r="AC1103"/>
      <c r="AD1103"/>
      <c r="AE1103"/>
      <c r="AF1103"/>
      <c r="AG1103"/>
      <c r="AH1103"/>
      <c r="AI1103"/>
      <c r="AJ1103"/>
      <c r="AK1103"/>
      <c r="AL1103"/>
    </row>
    <row r="1104" spans="1:38" ht="15">
      <c r="A1104"/>
      <c r="B1104"/>
      <c r="C1104"/>
      <c r="D1104"/>
      <c r="E1104"/>
      <c r="F1104"/>
      <c r="G1104"/>
      <c r="H1104"/>
      <c r="I1104"/>
      <c r="J1104"/>
      <c r="K1104"/>
      <c r="L1104"/>
      <c r="M1104"/>
      <c r="N1104"/>
      <c r="O1104"/>
      <c r="P1104"/>
      <c r="Q1104"/>
      <c r="R1104"/>
      <c r="S1104"/>
      <c r="T1104"/>
      <c r="U1104"/>
      <c r="V1104"/>
      <c r="W1104"/>
      <c r="X1104"/>
      <c r="Y1104"/>
      <c r="Z1104"/>
      <c r="AA1104"/>
      <c r="AB1104"/>
      <c r="AC1104"/>
      <c r="AD1104"/>
      <c r="AE1104"/>
      <c r="AF1104"/>
      <c r="AG1104"/>
      <c r="AH1104"/>
      <c r="AI1104"/>
      <c r="AJ1104"/>
      <c r="AK1104"/>
      <c r="AL1104"/>
    </row>
    <row r="1105" spans="1:38" ht="15">
      <c r="A1105"/>
      <c r="B1105"/>
      <c r="C1105"/>
      <c r="D1105"/>
      <c r="E1105"/>
      <c r="F1105"/>
      <c r="G1105"/>
      <c r="H1105"/>
      <c r="I1105"/>
      <c r="J1105"/>
      <c r="K1105"/>
      <c r="L1105"/>
      <c r="M1105"/>
      <c r="N1105"/>
      <c r="O1105"/>
      <c r="P1105"/>
      <c r="Q1105"/>
      <c r="R1105"/>
      <c r="S1105"/>
      <c r="T1105"/>
      <c r="U1105"/>
      <c r="V1105"/>
      <c r="W1105"/>
      <c r="X1105"/>
      <c r="Y1105"/>
      <c r="Z1105"/>
      <c r="AA1105"/>
      <c r="AB1105"/>
      <c r="AC1105"/>
      <c r="AD1105"/>
      <c r="AE1105"/>
      <c r="AF1105"/>
      <c r="AG1105"/>
      <c r="AH1105"/>
      <c r="AI1105"/>
      <c r="AJ1105"/>
      <c r="AK1105"/>
      <c r="AL1105"/>
    </row>
    <row r="1106" spans="1:38" ht="15">
      <c r="A1106"/>
      <c r="B1106"/>
      <c r="C1106"/>
      <c r="D1106"/>
      <c r="E1106"/>
      <c r="F1106"/>
      <c r="G1106"/>
      <c r="H1106"/>
      <c r="I1106"/>
      <c r="J1106"/>
      <c r="K1106"/>
      <c r="L1106"/>
      <c r="M1106"/>
      <c r="N1106"/>
      <c r="O1106"/>
      <c r="P1106"/>
      <c r="Q1106"/>
      <c r="R1106"/>
      <c r="S1106"/>
      <c r="T1106"/>
      <c r="U1106"/>
      <c r="V1106"/>
      <c r="W1106"/>
      <c r="X1106"/>
      <c r="Y1106"/>
      <c r="Z1106"/>
      <c r="AA1106"/>
      <c r="AB1106"/>
      <c r="AC1106"/>
      <c r="AD1106"/>
      <c r="AE1106"/>
      <c r="AF1106"/>
      <c r="AG1106"/>
      <c r="AH1106"/>
      <c r="AI1106"/>
      <c r="AJ1106"/>
      <c r="AK1106"/>
      <c r="AL1106"/>
    </row>
    <row r="1107" spans="1:38" ht="15">
      <c r="A1107"/>
      <c r="B1107"/>
      <c r="C1107"/>
      <c r="D1107"/>
      <c r="E1107"/>
      <c r="F1107"/>
      <c r="G1107"/>
      <c r="H1107"/>
      <c r="I1107"/>
      <c r="J1107"/>
      <c r="K1107"/>
      <c r="L1107"/>
      <c r="M1107"/>
      <c r="N1107"/>
      <c r="O1107"/>
      <c r="P1107"/>
      <c r="Q1107"/>
      <c r="R1107"/>
      <c r="S1107"/>
      <c r="T1107"/>
      <c r="U1107"/>
      <c r="V1107"/>
      <c r="W1107"/>
      <c r="X1107"/>
      <c r="Y1107"/>
      <c r="Z1107"/>
      <c r="AA1107"/>
      <c r="AB1107"/>
      <c r="AC1107"/>
      <c r="AD1107"/>
      <c r="AE1107"/>
      <c r="AF1107"/>
      <c r="AG1107"/>
      <c r="AH1107"/>
      <c r="AI1107"/>
      <c r="AJ1107"/>
      <c r="AK1107"/>
      <c r="AL1107"/>
    </row>
    <row r="1108" spans="1:38" ht="15">
      <c r="A1108"/>
      <c r="B1108"/>
      <c r="C1108"/>
      <c r="D1108"/>
      <c r="E1108"/>
      <c r="F1108"/>
      <c r="G1108"/>
      <c r="H1108"/>
      <c r="I1108"/>
      <c r="J1108"/>
      <c r="K1108"/>
      <c r="L1108"/>
      <c r="M1108"/>
      <c r="N1108"/>
      <c r="O1108"/>
      <c r="P1108"/>
      <c r="Q1108"/>
      <c r="R1108"/>
      <c r="S1108"/>
      <c r="T1108"/>
      <c r="U1108"/>
      <c r="V1108"/>
      <c r="W1108"/>
      <c r="X1108"/>
      <c r="Y1108"/>
      <c r="Z1108"/>
      <c r="AA1108"/>
      <c r="AB1108"/>
      <c r="AC1108"/>
      <c r="AD1108"/>
      <c r="AE1108"/>
      <c r="AF1108"/>
      <c r="AG1108"/>
      <c r="AH1108"/>
      <c r="AI1108"/>
      <c r="AJ1108"/>
      <c r="AK1108"/>
      <c r="AL1108"/>
    </row>
    <row r="1109" spans="1:38" ht="15">
      <c r="A1109"/>
      <c r="B1109"/>
      <c r="C1109"/>
      <c r="D1109"/>
      <c r="E1109"/>
      <c r="F1109"/>
      <c r="G1109"/>
      <c r="H1109"/>
      <c r="I1109"/>
      <c r="J1109"/>
      <c r="K1109"/>
      <c r="L1109"/>
      <c r="M1109"/>
      <c r="N1109"/>
      <c r="O1109"/>
      <c r="P1109"/>
      <c r="Q1109"/>
      <c r="R1109"/>
      <c r="S1109"/>
      <c r="T1109"/>
      <c r="U1109"/>
      <c r="V1109"/>
      <c r="W1109"/>
      <c r="X1109"/>
      <c r="Y1109"/>
      <c r="Z1109"/>
      <c r="AA1109"/>
      <c r="AB1109"/>
      <c r="AC1109"/>
      <c r="AD1109"/>
      <c r="AE1109"/>
      <c r="AF1109"/>
      <c r="AG1109"/>
      <c r="AH1109"/>
      <c r="AI1109"/>
      <c r="AJ1109"/>
      <c r="AK1109"/>
      <c r="AL1109"/>
    </row>
    <row r="1110" spans="1:38" ht="15">
      <c r="A1110"/>
      <c r="B1110"/>
      <c r="C1110"/>
      <c r="D1110"/>
      <c r="E1110"/>
      <c r="F1110"/>
      <c r="G1110"/>
      <c r="H1110"/>
      <c r="I1110"/>
      <c r="J1110"/>
      <c r="K1110"/>
      <c r="L1110"/>
      <c r="M1110"/>
      <c r="N1110"/>
      <c r="O1110"/>
      <c r="P1110"/>
      <c r="Q1110"/>
      <c r="R1110"/>
      <c r="S1110"/>
      <c r="T1110"/>
      <c r="U1110"/>
      <c r="V1110"/>
      <c r="W1110"/>
      <c r="X1110"/>
      <c r="Y1110"/>
      <c r="Z1110"/>
      <c r="AA1110"/>
      <c r="AB1110"/>
      <c r="AC1110"/>
      <c r="AD1110"/>
      <c r="AE1110"/>
      <c r="AF1110"/>
      <c r="AG1110"/>
      <c r="AH1110"/>
      <c r="AI1110"/>
      <c r="AJ1110"/>
      <c r="AK1110"/>
      <c r="AL1110"/>
    </row>
    <row r="1111" spans="1:38" ht="15">
      <c r="A1111"/>
      <c r="B1111"/>
      <c r="C1111"/>
      <c r="D1111"/>
      <c r="E1111"/>
      <c r="F1111"/>
      <c r="G1111"/>
      <c r="H1111"/>
      <c r="I1111"/>
      <c r="J1111"/>
      <c r="K1111"/>
      <c r="L1111"/>
      <c r="M1111"/>
      <c r="N1111"/>
      <c r="O1111"/>
      <c r="P1111"/>
      <c r="Q1111"/>
      <c r="R1111"/>
      <c r="S1111"/>
      <c r="T1111"/>
      <c r="U1111"/>
      <c r="V1111"/>
      <c r="W1111"/>
      <c r="X1111"/>
      <c r="Y1111"/>
      <c r="Z1111"/>
      <c r="AA1111"/>
      <c r="AB1111"/>
      <c r="AC1111"/>
      <c r="AD1111"/>
      <c r="AE1111"/>
      <c r="AF1111"/>
      <c r="AG1111"/>
      <c r="AH1111"/>
      <c r="AI1111"/>
      <c r="AJ1111"/>
      <c r="AK1111"/>
      <c r="AL1111"/>
    </row>
    <row r="1112" spans="1:38" ht="15">
      <c r="A1112"/>
      <c r="B1112"/>
      <c r="C1112"/>
      <c r="D1112"/>
      <c r="E1112"/>
      <c r="F1112"/>
      <c r="G1112"/>
      <c r="H1112"/>
      <c r="I1112"/>
      <c r="J1112"/>
      <c r="K1112"/>
      <c r="L1112"/>
      <c r="M1112"/>
      <c r="N1112"/>
      <c r="O1112"/>
      <c r="P1112"/>
      <c r="Q1112"/>
      <c r="R1112"/>
      <c r="S1112"/>
      <c r="T1112"/>
      <c r="U1112"/>
      <c r="V1112"/>
      <c r="W1112"/>
      <c r="X1112"/>
      <c r="Y1112"/>
      <c r="Z1112"/>
      <c r="AA1112"/>
      <c r="AB1112"/>
      <c r="AC1112"/>
      <c r="AD1112"/>
      <c r="AE1112"/>
      <c r="AF1112"/>
      <c r="AG1112"/>
      <c r="AH1112"/>
      <c r="AI1112"/>
      <c r="AJ1112"/>
      <c r="AK1112"/>
      <c r="AL1112"/>
    </row>
    <row r="1113" spans="1:38" ht="15">
      <c r="A1113"/>
      <c r="B1113"/>
      <c r="C1113"/>
      <c r="D1113"/>
      <c r="E1113"/>
      <c r="F1113"/>
      <c r="G1113"/>
      <c r="H1113"/>
      <c r="I1113"/>
      <c r="J1113"/>
      <c r="K1113"/>
      <c r="L1113"/>
      <c r="M1113"/>
      <c r="N1113"/>
      <c r="O1113"/>
      <c r="P1113"/>
      <c r="Q1113"/>
      <c r="R1113"/>
      <c r="S1113"/>
      <c r="T1113"/>
      <c r="U1113"/>
      <c r="V1113"/>
      <c r="W1113"/>
      <c r="X1113"/>
      <c r="Y1113"/>
      <c r="Z1113"/>
      <c r="AA1113"/>
      <c r="AB1113"/>
      <c r="AC1113"/>
      <c r="AD1113"/>
      <c r="AE1113"/>
      <c r="AF1113"/>
      <c r="AG1113"/>
      <c r="AH1113"/>
      <c r="AI1113"/>
      <c r="AJ1113"/>
      <c r="AK1113"/>
      <c r="AL1113"/>
    </row>
    <row r="1114" spans="1:38" ht="15">
      <c r="A1114"/>
      <c r="B1114"/>
      <c r="C1114"/>
      <c r="D1114"/>
      <c r="E1114"/>
      <c r="F1114"/>
      <c r="G1114"/>
      <c r="H1114"/>
      <c r="I1114"/>
      <c r="J1114"/>
      <c r="K1114"/>
      <c r="L1114"/>
      <c r="M1114"/>
      <c r="N1114"/>
      <c r="O1114"/>
      <c r="P1114"/>
      <c r="Q1114"/>
      <c r="R1114"/>
      <c r="S1114"/>
      <c r="T1114"/>
      <c r="U1114"/>
      <c r="V1114"/>
      <c r="W1114"/>
      <c r="X1114"/>
      <c r="Y1114"/>
      <c r="Z1114"/>
      <c r="AA1114"/>
      <c r="AB1114"/>
      <c r="AC1114"/>
      <c r="AD1114"/>
      <c r="AE1114"/>
      <c r="AF1114"/>
      <c r="AG1114"/>
      <c r="AH1114"/>
      <c r="AI1114"/>
      <c r="AJ1114"/>
      <c r="AK1114"/>
      <c r="AL1114"/>
    </row>
    <row r="1115" spans="1:38" ht="15">
      <c r="A1115"/>
      <c r="B1115"/>
      <c r="C1115"/>
      <c r="D1115"/>
      <c r="E1115"/>
      <c r="F1115"/>
      <c r="G1115"/>
      <c r="H1115"/>
      <c r="I1115"/>
      <c r="J1115"/>
      <c r="K1115"/>
      <c r="L1115"/>
      <c r="M1115"/>
      <c r="N1115"/>
      <c r="O1115"/>
      <c r="P1115"/>
      <c r="Q1115"/>
      <c r="R1115"/>
      <c r="S1115"/>
      <c r="T1115"/>
      <c r="U1115"/>
      <c r="V1115"/>
      <c r="W1115"/>
      <c r="X1115"/>
      <c r="Y1115"/>
      <c r="Z1115"/>
      <c r="AA1115"/>
      <c r="AB1115"/>
      <c r="AC1115"/>
      <c r="AD1115"/>
      <c r="AE1115"/>
      <c r="AF1115"/>
      <c r="AG1115"/>
      <c r="AH1115"/>
      <c r="AI1115"/>
      <c r="AJ1115"/>
      <c r="AK1115"/>
      <c r="AL1115"/>
    </row>
    <row r="1116" spans="1:38" ht="15">
      <c r="A1116"/>
      <c r="B1116"/>
      <c r="C1116"/>
      <c r="D1116"/>
      <c r="E1116"/>
      <c r="F1116"/>
      <c r="G1116"/>
      <c r="H1116"/>
      <c r="I1116"/>
      <c r="J1116"/>
      <c r="K1116"/>
      <c r="L1116"/>
      <c r="M1116"/>
      <c r="N1116"/>
      <c r="O1116"/>
      <c r="P1116"/>
      <c r="Q1116"/>
      <c r="R1116"/>
      <c r="S1116"/>
      <c r="T1116"/>
      <c r="U1116"/>
      <c r="V1116"/>
      <c r="W1116"/>
      <c r="X1116"/>
      <c r="Y1116"/>
      <c r="Z1116"/>
      <c r="AA1116"/>
      <c r="AB1116"/>
      <c r="AC1116"/>
      <c r="AD1116"/>
      <c r="AE1116"/>
      <c r="AF1116"/>
      <c r="AG1116"/>
      <c r="AH1116"/>
      <c r="AI1116"/>
      <c r="AJ1116"/>
      <c r="AK1116"/>
      <c r="AL1116"/>
    </row>
    <row r="1117" spans="1:38" ht="15">
      <c r="A1117"/>
      <c r="B1117"/>
      <c r="C1117"/>
      <c r="D1117"/>
      <c r="E1117"/>
      <c r="F1117"/>
      <c r="G1117"/>
      <c r="H1117"/>
      <c r="I1117"/>
      <c r="J1117"/>
      <c r="K1117"/>
      <c r="L1117"/>
      <c r="M1117"/>
      <c r="N1117"/>
      <c r="O1117"/>
      <c r="P1117"/>
      <c r="Q1117"/>
      <c r="R1117"/>
      <c r="S1117"/>
      <c r="T1117"/>
      <c r="U1117"/>
      <c r="V1117"/>
      <c r="W1117"/>
      <c r="X1117"/>
      <c r="Y1117"/>
      <c r="Z1117"/>
      <c r="AA1117"/>
      <c r="AB1117"/>
      <c r="AC1117"/>
      <c r="AD1117"/>
      <c r="AE1117"/>
      <c r="AF1117"/>
      <c r="AG1117"/>
      <c r="AH1117"/>
      <c r="AI1117"/>
      <c r="AJ1117"/>
      <c r="AK1117"/>
      <c r="AL1117"/>
    </row>
    <row r="1118" spans="1:38" ht="15">
      <c r="A1118"/>
      <c r="B1118"/>
      <c r="C1118"/>
      <c r="D1118"/>
      <c r="E1118"/>
      <c r="F1118"/>
      <c r="G1118"/>
      <c r="H1118"/>
      <c r="I1118"/>
      <c r="J1118"/>
      <c r="K1118"/>
      <c r="L1118"/>
      <c r="M1118"/>
      <c r="N1118"/>
      <c r="O1118"/>
      <c r="P1118"/>
      <c r="Q1118"/>
      <c r="R1118"/>
      <c r="S1118"/>
      <c r="T1118"/>
      <c r="U1118"/>
      <c r="V1118"/>
      <c r="W1118"/>
      <c r="X1118"/>
      <c r="Y1118"/>
      <c r="Z1118"/>
      <c r="AA1118"/>
      <c r="AB1118"/>
      <c r="AC1118"/>
      <c r="AD1118"/>
      <c r="AE1118"/>
      <c r="AF1118"/>
      <c r="AG1118"/>
      <c r="AH1118"/>
      <c r="AI1118"/>
      <c r="AJ1118"/>
      <c r="AK1118"/>
      <c r="AL1118"/>
    </row>
    <row r="1119" spans="1:38" ht="15">
      <c r="A1119"/>
      <c r="B1119"/>
      <c r="C1119"/>
      <c r="D1119"/>
      <c r="E1119"/>
      <c r="F1119"/>
      <c r="G1119"/>
      <c r="H1119"/>
      <c r="I1119"/>
      <c r="J1119"/>
      <c r="K1119"/>
      <c r="L1119"/>
      <c r="M1119"/>
      <c r="N1119"/>
      <c r="O1119"/>
      <c r="P1119"/>
      <c r="Q1119"/>
      <c r="R1119"/>
      <c r="S1119"/>
      <c r="T1119"/>
      <c r="U1119"/>
      <c r="V1119"/>
      <c r="W1119"/>
      <c r="X1119"/>
      <c r="Y1119"/>
      <c r="Z1119"/>
      <c r="AA1119"/>
      <c r="AB1119"/>
      <c r="AC1119"/>
      <c r="AD1119"/>
      <c r="AE1119"/>
      <c r="AF1119"/>
      <c r="AG1119"/>
      <c r="AH1119"/>
      <c r="AI1119"/>
      <c r="AJ1119"/>
      <c r="AK1119"/>
      <c r="AL1119"/>
    </row>
    <row r="1120" spans="1:38" ht="15">
      <c r="A1120"/>
      <c r="B1120"/>
      <c r="C1120"/>
      <c r="D1120"/>
      <c r="E1120"/>
      <c r="F1120"/>
      <c r="G1120"/>
      <c r="H1120"/>
      <c r="I1120"/>
      <c r="J1120"/>
      <c r="K1120"/>
      <c r="L1120"/>
      <c r="M1120"/>
      <c r="N1120"/>
      <c r="O1120"/>
      <c r="P1120"/>
      <c r="Q1120"/>
      <c r="R1120"/>
      <c r="S1120"/>
      <c r="T1120"/>
      <c r="U1120"/>
      <c r="V1120"/>
      <c r="W1120"/>
      <c r="X1120"/>
      <c r="Y1120"/>
      <c r="Z1120"/>
      <c r="AA1120"/>
      <c r="AB1120"/>
      <c r="AC1120"/>
      <c r="AD1120"/>
      <c r="AE1120"/>
      <c r="AF1120"/>
      <c r="AG1120"/>
      <c r="AH1120"/>
      <c r="AI1120"/>
      <c r="AJ1120"/>
      <c r="AK1120"/>
      <c r="AL1120"/>
    </row>
    <row r="1121" spans="1:38" ht="15">
      <c r="A1121"/>
      <c r="B1121"/>
      <c r="C1121"/>
      <c r="D1121"/>
      <c r="E1121"/>
      <c r="F1121"/>
      <c r="G1121"/>
      <c r="H1121"/>
      <c r="I1121"/>
      <c r="J1121"/>
      <c r="K1121"/>
      <c r="L1121"/>
      <c r="M1121"/>
      <c r="N1121"/>
      <c r="O1121"/>
      <c r="P1121"/>
      <c r="Q1121"/>
      <c r="R1121"/>
      <c r="S1121"/>
      <c r="T1121"/>
      <c r="U1121"/>
      <c r="V1121"/>
      <c r="W1121"/>
      <c r="X1121"/>
      <c r="Y1121"/>
      <c r="Z1121"/>
      <c r="AA1121"/>
      <c r="AB1121"/>
      <c r="AC1121"/>
      <c r="AD1121"/>
      <c r="AE1121"/>
      <c r="AF1121"/>
      <c r="AG1121"/>
      <c r="AH1121"/>
      <c r="AI1121"/>
      <c r="AJ1121"/>
      <c r="AK1121"/>
      <c r="AL1121"/>
    </row>
    <row r="1122" spans="1:38" ht="15">
      <c r="A1122"/>
      <c r="B1122"/>
      <c r="C1122"/>
      <c r="D1122"/>
      <c r="E1122"/>
      <c r="F1122"/>
      <c r="G1122"/>
      <c r="H1122"/>
      <c r="I1122"/>
      <c r="J1122"/>
      <c r="K1122"/>
      <c r="L1122"/>
      <c r="M1122"/>
      <c r="N1122"/>
      <c r="O1122"/>
      <c r="P1122"/>
      <c r="Q1122"/>
      <c r="R1122"/>
      <c r="S1122"/>
      <c r="T1122"/>
      <c r="U1122"/>
      <c r="V1122"/>
      <c r="W1122"/>
      <c r="X1122"/>
      <c r="Y1122"/>
      <c r="Z1122"/>
      <c r="AA1122"/>
      <c r="AB1122"/>
      <c r="AC1122"/>
      <c r="AD1122"/>
      <c r="AE1122"/>
      <c r="AF1122"/>
      <c r="AG1122"/>
      <c r="AH1122"/>
      <c r="AI1122"/>
      <c r="AJ1122"/>
      <c r="AK1122"/>
      <c r="AL1122"/>
    </row>
    <row r="1123" spans="1:38" ht="15">
      <c r="A1123"/>
      <c r="B1123"/>
      <c r="C1123"/>
      <c r="D1123"/>
      <c r="E1123"/>
      <c r="F1123"/>
      <c r="G1123"/>
      <c r="H1123"/>
      <c r="I1123"/>
      <c r="J1123"/>
      <c r="K1123"/>
      <c r="L1123"/>
      <c r="M1123"/>
      <c r="N1123"/>
      <c r="O1123"/>
      <c r="P1123"/>
      <c r="Q1123"/>
      <c r="R1123"/>
      <c r="S1123"/>
      <c r="T1123"/>
      <c r="U1123"/>
      <c r="V1123"/>
      <c r="W1123"/>
      <c r="X1123"/>
      <c r="Y1123"/>
      <c r="Z1123"/>
      <c r="AA1123"/>
      <c r="AB1123"/>
      <c r="AC1123"/>
      <c r="AD1123"/>
      <c r="AE1123"/>
      <c r="AF1123"/>
      <c r="AG1123"/>
      <c r="AH1123"/>
      <c r="AI1123"/>
      <c r="AJ1123"/>
      <c r="AK1123"/>
      <c r="AL1123"/>
    </row>
    <row r="1124" spans="1:38" ht="15">
      <c r="A1124"/>
      <c r="B1124"/>
      <c r="C1124"/>
      <c r="D1124"/>
      <c r="E1124"/>
      <c r="F1124"/>
      <c r="G1124"/>
      <c r="H1124"/>
      <c r="I1124"/>
      <c r="J1124"/>
      <c r="K1124"/>
      <c r="L1124"/>
      <c r="M1124"/>
      <c r="N1124"/>
      <c r="O1124"/>
      <c r="P1124"/>
      <c r="Q1124"/>
      <c r="R1124"/>
      <c r="S1124"/>
      <c r="T1124"/>
      <c r="U1124"/>
      <c r="V1124"/>
      <c r="W1124"/>
      <c r="X1124"/>
      <c r="Y1124"/>
      <c r="Z1124"/>
      <c r="AA1124"/>
      <c r="AB1124"/>
      <c r="AC1124"/>
      <c r="AD1124"/>
      <c r="AE1124"/>
      <c r="AF1124"/>
      <c r="AG1124"/>
      <c r="AH1124"/>
      <c r="AI1124"/>
      <c r="AJ1124"/>
      <c r="AK1124"/>
      <c r="AL1124"/>
    </row>
    <row r="1125" spans="1:38" ht="15">
      <c r="A1125"/>
      <c r="B1125"/>
      <c r="C1125"/>
      <c r="D1125"/>
      <c r="E1125"/>
      <c r="F1125"/>
      <c r="G1125"/>
      <c r="H1125"/>
      <c r="I1125"/>
      <c r="J1125"/>
      <c r="K1125"/>
      <c r="L1125"/>
      <c r="M1125"/>
      <c r="N1125"/>
      <c r="O1125"/>
      <c r="P1125"/>
      <c r="Q1125"/>
      <c r="R1125"/>
      <c r="S1125"/>
      <c r="T1125"/>
      <c r="U1125"/>
      <c r="V1125"/>
      <c r="W1125"/>
      <c r="X1125"/>
      <c r="Y1125"/>
      <c r="Z1125"/>
      <c r="AA1125"/>
      <c r="AB1125"/>
      <c r="AC1125"/>
      <c r="AD1125"/>
      <c r="AE1125"/>
      <c r="AF1125"/>
      <c r="AG1125"/>
      <c r="AH1125"/>
      <c r="AI1125"/>
      <c r="AJ1125"/>
      <c r="AK1125"/>
      <c r="AL1125"/>
    </row>
    <row r="1126" spans="1:38" ht="15">
      <c r="A1126"/>
      <c r="B1126"/>
      <c r="C1126"/>
      <c r="D1126"/>
      <c r="E1126"/>
      <c r="F1126"/>
      <c r="G1126"/>
      <c r="H1126"/>
      <c r="I1126"/>
      <c r="J1126"/>
      <c r="K1126"/>
      <c r="L1126"/>
      <c r="M1126"/>
      <c r="N1126"/>
      <c r="O1126"/>
      <c r="P1126"/>
      <c r="Q1126"/>
      <c r="R1126"/>
      <c r="S1126"/>
      <c r="T1126"/>
      <c r="U1126"/>
      <c r="V1126"/>
      <c r="W1126"/>
      <c r="X1126"/>
      <c r="Y1126"/>
      <c r="Z1126"/>
      <c r="AA1126"/>
      <c r="AB1126"/>
      <c r="AC1126"/>
      <c r="AD1126"/>
      <c r="AE1126"/>
      <c r="AF1126"/>
      <c r="AG1126"/>
      <c r="AH1126"/>
      <c r="AI1126"/>
      <c r="AJ1126"/>
      <c r="AK1126"/>
      <c r="AL1126"/>
    </row>
    <row r="1127" spans="1:38" ht="15">
      <c r="A1127"/>
      <c r="B1127"/>
      <c r="C1127"/>
      <c r="D1127"/>
      <c r="E1127"/>
      <c r="F1127"/>
      <c r="G1127"/>
      <c r="H1127"/>
      <c r="I1127"/>
      <c r="J1127"/>
      <c r="K1127"/>
      <c r="L1127"/>
      <c r="M1127"/>
      <c r="N1127"/>
      <c r="O1127"/>
      <c r="P1127"/>
      <c r="Q1127"/>
      <c r="R1127"/>
      <c r="S1127"/>
      <c r="T1127"/>
      <c r="U1127"/>
      <c r="V1127"/>
      <c r="W1127"/>
      <c r="X1127"/>
      <c r="Y1127"/>
      <c r="Z1127"/>
      <c r="AA1127"/>
      <c r="AB1127"/>
      <c r="AC1127"/>
      <c r="AD1127"/>
      <c r="AE1127"/>
      <c r="AF1127"/>
      <c r="AG1127"/>
      <c r="AH1127"/>
      <c r="AI1127"/>
      <c r="AJ1127"/>
      <c r="AK1127"/>
      <c r="AL1127"/>
    </row>
    <row r="1128" spans="1:38" ht="15">
      <c r="A1128"/>
      <c r="B1128"/>
      <c r="C1128"/>
      <c r="D1128"/>
      <c r="E1128"/>
      <c r="F1128"/>
      <c r="G1128"/>
      <c r="H1128"/>
      <c r="I1128"/>
      <c r="J1128"/>
      <c r="K1128"/>
      <c r="L1128"/>
      <c r="M1128"/>
      <c r="N1128"/>
      <c r="O1128"/>
      <c r="P1128"/>
      <c r="Q1128"/>
      <c r="R1128"/>
      <c r="S1128"/>
      <c r="T1128"/>
      <c r="U1128"/>
      <c r="V1128"/>
      <c r="W1128"/>
      <c r="X1128"/>
      <c r="Y1128"/>
      <c r="Z1128"/>
      <c r="AA1128"/>
      <c r="AB1128"/>
      <c r="AC1128"/>
      <c r="AD1128"/>
      <c r="AE1128"/>
      <c r="AF1128"/>
      <c r="AG1128"/>
      <c r="AH1128"/>
      <c r="AI1128"/>
      <c r="AJ1128"/>
      <c r="AK1128"/>
      <c r="AL1128"/>
    </row>
    <row r="1129" spans="1:38" ht="15">
      <c r="A1129"/>
      <c r="B1129"/>
      <c r="C1129"/>
      <c r="D1129"/>
      <c r="E1129"/>
      <c r="F1129"/>
      <c r="G1129"/>
      <c r="H1129"/>
      <c r="I1129"/>
      <c r="J1129"/>
      <c r="K1129"/>
      <c r="L1129"/>
      <c r="M1129"/>
      <c r="N1129"/>
      <c r="O1129"/>
      <c r="P1129"/>
      <c r="Q1129"/>
      <c r="R1129"/>
      <c r="S1129"/>
      <c r="T1129"/>
      <c r="U1129"/>
      <c r="V1129"/>
      <c r="W1129"/>
      <c r="X1129"/>
      <c r="Y1129"/>
      <c r="Z1129"/>
      <c r="AA1129"/>
      <c r="AB1129"/>
      <c r="AC1129"/>
      <c r="AD1129"/>
      <c r="AE1129"/>
      <c r="AF1129"/>
      <c r="AG1129"/>
      <c r="AH1129"/>
      <c r="AI1129"/>
      <c r="AJ1129"/>
      <c r="AK1129"/>
      <c r="AL1129"/>
    </row>
    <row r="1130" spans="1:38" ht="15">
      <c r="A1130"/>
      <c r="B1130"/>
      <c r="C1130"/>
      <c r="D1130"/>
      <c r="E1130"/>
      <c r="F1130"/>
      <c r="G1130"/>
      <c r="H1130"/>
      <c r="I1130"/>
      <c r="J1130"/>
      <c r="K1130"/>
      <c r="L1130"/>
      <c r="M1130"/>
      <c r="N1130"/>
      <c r="O1130"/>
      <c r="P1130"/>
      <c r="Q1130"/>
      <c r="R1130"/>
      <c r="S1130"/>
      <c r="T1130"/>
      <c r="U1130"/>
      <c r="V1130"/>
      <c r="W1130"/>
      <c r="X1130"/>
      <c r="Y1130"/>
      <c r="Z1130"/>
      <c r="AA1130"/>
      <c r="AB1130"/>
      <c r="AC1130"/>
      <c r="AD1130"/>
      <c r="AE1130"/>
      <c r="AF1130"/>
      <c r="AG1130"/>
      <c r="AH1130"/>
      <c r="AI1130"/>
      <c r="AJ1130"/>
      <c r="AK1130"/>
      <c r="AL1130"/>
    </row>
    <row r="1131" spans="1:38" ht="15">
      <c r="A1131"/>
      <c r="B1131"/>
      <c r="C1131"/>
      <c r="D1131"/>
      <c r="E1131"/>
      <c r="F1131"/>
      <c r="G1131"/>
      <c r="H1131"/>
      <c r="I1131"/>
      <c r="J1131"/>
      <c r="K1131"/>
      <c r="L1131"/>
      <c r="M1131"/>
      <c r="N1131"/>
      <c r="O1131"/>
      <c r="P1131"/>
      <c r="Q1131"/>
      <c r="R1131"/>
      <c r="S1131"/>
      <c r="T1131"/>
      <c r="U1131"/>
      <c r="V1131"/>
      <c r="W1131"/>
      <c r="X1131"/>
      <c r="Y1131"/>
      <c r="Z1131"/>
      <c r="AA1131"/>
      <c r="AB1131"/>
      <c r="AC1131"/>
      <c r="AD1131"/>
      <c r="AE1131"/>
      <c r="AF1131"/>
      <c r="AG1131"/>
      <c r="AH1131"/>
      <c r="AI1131"/>
      <c r="AJ1131"/>
      <c r="AK1131"/>
      <c r="AL1131"/>
    </row>
    <row r="1132" spans="1:38" ht="15">
      <c r="A1132"/>
      <c r="B1132"/>
      <c r="C1132"/>
      <c r="D1132"/>
      <c r="E1132"/>
      <c r="F1132"/>
      <c r="G1132"/>
      <c r="H1132"/>
      <c r="I1132"/>
      <c r="J1132"/>
      <c r="K1132"/>
      <c r="L1132"/>
      <c r="M1132"/>
      <c r="N1132"/>
      <c r="O1132"/>
      <c r="P1132"/>
      <c r="Q1132"/>
      <c r="R1132"/>
      <c r="S1132"/>
      <c r="T1132"/>
      <c r="U1132"/>
      <c r="V1132"/>
      <c r="W1132"/>
      <c r="X1132"/>
      <c r="Y1132"/>
      <c r="Z1132"/>
      <c r="AA1132"/>
      <c r="AB1132"/>
      <c r="AC1132"/>
      <c r="AD1132"/>
      <c r="AE1132"/>
      <c r="AF1132"/>
      <c r="AG1132"/>
      <c r="AH1132"/>
      <c r="AI1132"/>
      <c r="AJ1132"/>
      <c r="AK1132"/>
      <c r="AL1132"/>
    </row>
    <row r="1133" spans="1:38" ht="15">
      <c r="A1133"/>
      <c r="B1133"/>
      <c r="C1133"/>
      <c r="D1133"/>
      <c r="E1133"/>
      <c r="F1133"/>
      <c r="G1133"/>
      <c r="H1133"/>
      <c r="I1133"/>
      <c r="J1133"/>
      <c r="K1133"/>
      <c r="L1133"/>
      <c r="M1133"/>
      <c r="N1133"/>
      <c r="O1133"/>
      <c r="P1133"/>
      <c r="Q1133"/>
      <c r="R1133"/>
      <c r="S1133"/>
      <c r="T1133"/>
      <c r="U1133"/>
      <c r="V1133"/>
      <c r="W1133"/>
      <c r="X1133"/>
      <c r="Y1133"/>
      <c r="Z1133"/>
      <c r="AA1133"/>
      <c r="AB1133"/>
      <c r="AC1133"/>
      <c r="AD1133"/>
      <c r="AE1133"/>
      <c r="AF1133"/>
      <c r="AG1133"/>
      <c r="AH1133"/>
      <c r="AI1133"/>
      <c r="AJ1133"/>
      <c r="AK1133"/>
      <c r="AL1133"/>
    </row>
    <row r="1134" spans="1:38" ht="15">
      <c r="A1134"/>
      <c r="B1134"/>
      <c r="C1134"/>
      <c r="D1134"/>
      <c r="E1134"/>
      <c r="F1134"/>
      <c r="G1134"/>
      <c r="H1134"/>
      <c r="I1134"/>
      <c r="J1134"/>
      <c r="K1134"/>
      <c r="L1134"/>
      <c r="M1134"/>
      <c r="N1134"/>
      <c r="O1134"/>
      <c r="P1134"/>
      <c r="Q1134"/>
      <c r="R1134"/>
      <c r="S1134"/>
      <c r="T1134"/>
      <c r="U1134"/>
      <c r="V1134"/>
      <c r="W1134"/>
      <c r="X1134"/>
      <c r="Y1134"/>
      <c r="Z1134"/>
      <c r="AA1134"/>
      <c r="AB1134"/>
      <c r="AC1134"/>
      <c r="AD1134"/>
      <c r="AE1134"/>
      <c r="AF1134"/>
      <c r="AG1134"/>
      <c r="AH1134"/>
      <c r="AI1134"/>
      <c r="AJ1134"/>
      <c r="AK1134"/>
      <c r="AL1134"/>
    </row>
    <row r="1135" spans="1:38" ht="15">
      <c r="A1135"/>
      <c r="B1135"/>
      <c r="C1135"/>
      <c r="D1135"/>
      <c r="E1135"/>
      <c r="F1135"/>
      <c r="G1135"/>
      <c r="H1135"/>
      <c r="I1135"/>
      <c r="J1135"/>
      <c r="K1135"/>
      <c r="L1135"/>
      <c r="M1135"/>
      <c r="N1135"/>
      <c r="O1135"/>
      <c r="P1135"/>
      <c r="Q1135"/>
      <c r="R1135"/>
      <c r="S1135"/>
      <c r="T1135"/>
      <c r="U1135"/>
      <c r="V1135"/>
      <c r="W1135"/>
      <c r="X1135"/>
      <c r="Y1135"/>
      <c r="Z1135"/>
      <c r="AA1135"/>
      <c r="AB1135"/>
      <c r="AC1135"/>
      <c r="AD1135"/>
      <c r="AE1135"/>
      <c r="AF1135"/>
      <c r="AG1135"/>
      <c r="AH1135"/>
      <c r="AI1135"/>
      <c r="AJ1135"/>
      <c r="AK1135"/>
      <c r="AL1135"/>
    </row>
    <row r="1136" spans="1:38" ht="15">
      <c r="A1136"/>
      <c r="B1136"/>
      <c r="C1136"/>
      <c r="D1136"/>
      <c r="E1136"/>
      <c r="F1136"/>
      <c r="G1136"/>
      <c r="H1136"/>
      <c r="I1136"/>
      <c r="J1136"/>
      <c r="K1136"/>
      <c r="L1136"/>
      <c r="M1136"/>
      <c r="N1136"/>
      <c r="O1136"/>
      <c r="P1136"/>
      <c r="Q1136"/>
      <c r="R1136"/>
      <c r="S1136"/>
      <c r="T1136"/>
      <c r="U1136"/>
      <c r="V1136"/>
      <c r="W1136"/>
      <c r="X1136"/>
      <c r="Y1136"/>
      <c r="Z1136"/>
      <c r="AA1136"/>
      <c r="AB1136"/>
      <c r="AC1136"/>
      <c r="AD1136"/>
      <c r="AE1136"/>
      <c r="AF1136"/>
      <c r="AG1136"/>
      <c r="AH1136"/>
      <c r="AI1136"/>
      <c r="AJ1136"/>
      <c r="AK1136"/>
      <c r="AL1136"/>
    </row>
    <row r="1137" spans="1:38" ht="15">
      <c r="A1137"/>
      <c r="B1137"/>
      <c r="C1137"/>
      <c r="D1137"/>
      <c r="E1137"/>
      <c r="F1137"/>
      <c r="G1137"/>
      <c r="H1137"/>
      <c r="I1137"/>
      <c r="J1137"/>
      <c r="K1137"/>
      <c r="L1137"/>
      <c r="M1137"/>
      <c r="N1137"/>
      <c r="O1137"/>
      <c r="P1137"/>
      <c r="Q1137"/>
      <c r="R1137"/>
      <c r="S1137"/>
      <c r="T1137"/>
      <c r="U1137"/>
      <c r="V1137"/>
      <c r="W1137"/>
      <c r="X1137"/>
      <c r="Y1137"/>
      <c r="Z1137"/>
      <c r="AA1137"/>
      <c r="AB1137"/>
      <c r="AC1137"/>
      <c r="AD1137"/>
      <c r="AE1137"/>
      <c r="AF1137"/>
      <c r="AG1137"/>
      <c r="AH1137"/>
      <c r="AI1137"/>
      <c r="AJ1137"/>
      <c r="AK1137"/>
      <c r="AL1137"/>
    </row>
    <row r="1138" spans="1:38" ht="15">
      <c r="A1138"/>
      <c r="B1138"/>
      <c r="C1138"/>
      <c r="D1138"/>
      <c r="E1138"/>
      <c r="F1138"/>
      <c r="G1138"/>
      <c r="H1138"/>
      <c r="I1138"/>
      <c r="J1138"/>
      <c r="K1138"/>
      <c r="L1138"/>
      <c r="M1138"/>
      <c r="N1138"/>
      <c r="O1138"/>
      <c r="P1138"/>
      <c r="Q1138"/>
      <c r="R1138"/>
      <c r="S1138"/>
      <c r="T1138"/>
      <c r="U1138"/>
      <c r="V1138"/>
      <c r="W1138"/>
      <c r="X1138"/>
      <c r="Y1138"/>
      <c r="Z1138"/>
      <c r="AA1138"/>
      <c r="AB1138"/>
      <c r="AC1138"/>
      <c r="AD1138"/>
      <c r="AE1138"/>
      <c r="AF1138"/>
      <c r="AG1138"/>
      <c r="AH1138"/>
      <c r="AI1138"/>
      <c r="AJ1138"/>
      <c r="AK1138"/>
      <c r="AL1138"/>
    </row>
    <row r="1139" spans="1:38" ht="15">
      <c r="A1139"/>
      <c r="B1139"/>
      <c r="C1139"/>
      <c r="D1139"/>
      <c r="E1139"/>
      <c r="F1139"/>
      <c r="G1139"/>
      <c r="H1139"/>
      <c r="I1139"/>
      <c r="J1139"/>
      <c r="K1139"/>
      <c r="L1139"/>
      <c r="M1139"/>
      <c r="N1139"/>
      <c r="O1139"/>
      <c r="P1139"/>
      <c r="Q1139"/>
      <c r="R1139"/>
      <c r="S1139"/>
      <c r="T1139"/>
      <c r="U1139"/>
      <c r="V1139"/>
      <c r="W1139"/>
      <c r="X1139"/>
      <c r="Y1139"/>
      <c r="Z1139"/>
      <c r="AA1139"/>
      <c r="AB1139"/>
      <c r="AC1139"/>
      <c r="AD1139"/>
      <c r="AE1139"/>
      <c r="AF1139"/>
      <c r="AG1139"/>
      <c r="AH1139"/>
      <c r="AI1139"/>
      <c r="AJ1139"/>
      <c r="AK1139"/>
      <c r="AL1139"/>
    </row>
    <row r="1140" spans="1:38" ht="15">
      <c r="A1140"/>
      <c r="B1140"/>
      <c r="C1140"/>
      <c r="D1140"/>
      <c r="E1140"/>
      <c r="F1140"/>
      <c r="G1140"/>
      <c r="H1140"/>
      <c r="I1140"/>
      <c r="J1140"/>
      <c r="K1140"/>
      <c r="L1140"/>
      <c r="M1140"/>
      <c r="N1140"/>
      <c r="O1140"/>
      <c r="P1140"/>
      <c r="Q1140"/>
      <c r="R1140"/>
      <c r="S1140"/>
      <c r="T1140"/>
      <c r="U1140"/>
      <c r="V1140"/>
      <c r="W1140"/>
      <c r="X1140"/>
      <c r="Y1140"/>
      <c r="Z1140"/>
      <c r="AA1140"/>
      <c r="AB1140"/>
      <c r="AC1140"/>
      <c r="AD1140"/>
      <c r="AE1140"/>
      <c r="AF1140"/>
      <c r="AG1140"/>
      <c r="AH1140"/>
      <c r="AI1140"/>
      <c r="AJ1140"/>
      <c r="AK1140"/>
      <c r="AL1140"/>
    </row>
    <row r="1141" spans="1:38" ht="15">
      <c r="A1141"/>
      <c r="B1141"/>
      <c r="C1141"/>
      <c r="D1141"/>
      <c r="E1141"/>
      <c r="F1141"/>
      <c r="G1141"/>
      <c r="H1141"/>
      <c r="I1141"/>
      <c r="J1141"/>
      <c r="K1141"/>
      <c r="L1141"/>
      <c r="M1141"/>
      <c r="N1141"/>
      <c r="O1141"/>
      <c r="P1141"/>
      <c r="Q1141"/>
      <c r="R1141"/>
      <c r="S1141"/>
      <c r="T1141"/>
      <c r="U1141"/>
      <c r="V1141"/>
      <c r="W1141"/>
      <c r="X1141"/>
      <c r="Y1141"/>
      <c r="Z1141"/>
      <c r="AA1141"/>
      <c r="AB1141"/>
      <c r="AC1141"/>
      <c r="AD1141"/>
      <c r="AE1141"/>
      <c r="AF1141"/>
      <c r="AG1141"/>
      <c r="AH1141"/>
      <c r="AI1141"/>
      <c r="AJ1141"/>
      <c r="AK1141"/>
      <c r="AL1141"/>
    </row>
    <row r="1142" spans="1:38" ht="15">
      <c r="A1142"/>
      <c r="B1142"/>
      <c r="C1142"/>
      <c r="D1142"/>
      <c r="E1142"/>
      <c r="F1142"/>
      <c r="G1142"/>
      <c r="H1142"/>
      <c r="I1142"/>
      <c r="J1142"/>
      <c r="K1142"/>
      <c r="L1142"/>
      <c r="M1142"/>
      <c r="N1142"/>
      <c r="O1142"/>
      <c r="P1142"/>
      <c r="Q1142"/>
      <c r="R1142"/>
      <c r="S1142"/>
      <c r="T1142"/>
      <c r="U1142"/>
      <c r="V1142"/>
      <c r="W1142"/>
      <c r="X1142"/>
      <c r="Y1142"/>
      <c r="Z1142"/>
      <c r="AA1142"/>
      <c r="AB1142"/>
      <c r="AC1142"/>
      <c r="AD1142"/>
      <c r="AE1142"/>
      <c r="AF1142"/>
      <c r="AG1142"/>
      <c r="AH1142"/>
      <c r="AI1142"/>
      <c r="AJ1142"/>
      <c r="AK1142"/>
      <c r="AL1142"/>
    </row>
    <row r="1143" spans="1:38" ht="15">
      <c r="A1143"/>
      <c r="B1143"/>
      <c r="C1143"/>
      <c r="D1143"/>
      <c r="E1143"/>
      <c r="F1143"/>
      <c r="G1143"/>
      <c r="H1143"/>
      <c r="I1143"/>
      <c r="J1143"/>
      <c r="K1143"/>
      <c r="L1143"/>
      <c r="M1143"/>
      <c r="N1143"/>
      <c r="O1143"/>
      <c r="P1143"/>
      <c r="Q1143"/>
      <c r="R1143"/>
      <c r="S1143"/>
      <c r="T1143"/>
      <c r="U1143"/>
      <c r="V1143"/>
      <c r="W1143"/>
      <c r="X1143"/>
      <c r="Y1143"/>
      <c r="Z1143"/>
      <c r="AA1143"/>
      <c r="AB1143"/>
      <c r="AC1143"/>
      <c r="AD1143"/>
      <c r="AE1143"/>
      <c r="AF1143"/>
      <c r="AG1143"/>
      <c r="AH1143"/>
      <c r="AI1143"/>
      <c r="AJ1143"/>
      <c r="AK1143"/>
      <c r="AL1143"/>
    </row>
    <row r="1144" spans="1:38" ht="15">
      <c r="A1144"/>
      <c r="B1144"/>
      <c r="C1144"/>
      <c r="D1144"/>
      <c r="E1144"/>
      <c r="F1144"/>
      <c r="G1144"/>
      <c r="H1144"/>
      <c r="I1144"/>
      <c r="J1144"/>
      <c r="K1144"/>
      <c r="L1144"/>
      <c r="M1144"/>
      <c r="N1144"/>
      <c r="O1144"/>
      <c r="P1144"/>
      <c r="Q1144"/>
      <c r="R1144"/>
      <c r="S1144"/>
      <c r="T1144"/>
      <c r="U1144"/>
      <c r="V1144"/>
      <c r="W1144"/>
      <c r="X1144"/>
      <c r="Y1144"/>
      <c r="Z1144"/>
      <c r="AA1144"/>
      <c r="AB1144"/>
      <c r="AC1144"/>
      <c r="AD1144"/>
      <c r="AE1144"/>
      <c r="AF1144"/>
      <c r="AG1144"/>
      <c r="AH1144"/>
      <c r="AI1144"/>
      <c r="AJ1144"/>
      <c r="AK1144"/>
      <c r="AL1144"/>
    </row>
    <row r="1145" spans="1:38" ht="15">
      <c r="A1145"/>
      <c r="B1145"/>
      <c r="C1145"/>
      <c r="D1145"/>
      <c r="E1145"/>
      <c r="F1145"/>
      <c r="G1145"/>
      <c r="H1145"/>
      <c r="I1145"/>
      <c r="J1145"/>
      <c r="K1145"/>
      <c r="L1145"/>
      <c r="M1145"/>
      <c r="N1145"/>
      <c r="O1145"/>
      <c r="P1145"/>
      <c r="Q1145"/>
      <c r="R1145"/>
      <c r="S1145"/>
      <c r="T1145"/>
      <c r="U1145"/>
      <c r="V1145"/>
      <c r="W1145"/>
      <c r="X1145"/>
      <c r="Y1145"/>
      <c r="Z1145"/>
      <c r="AA1145"/>
      <c r="AB1145"/>
      <c r="AC1145"/>
      <c r="AD1145"/>
      <c r="AE1145"/>
      <c r="AF1145"/>
      <c r="AG1145"/>
      <c r="AH1145"/>
      <c r="AI1145"/>
      <c r="AJ1145"/>
      <c r="AK1145"/>
      <c r="AL1145"/>
    </row>
    <row r="1146" spans="1:38" ht="15">
      <c r="A1146"/>
      <c r="B1146"/>
      <c r="C1146"/>
      <c r="D1146"/>
      <c r="E1146"/>
      <c r="F1146"/>
      <c r="G1146"/>
      <c r="H1146"/>
      <c r="I1146"/>
      <c r="J1146"/>
      <c r="K1146"/>
      <c r="L1146"/>
      <c r="M1146"/>
      <c r="N1146"/>
      <c r="O1146"/>
      <c r="P1146"/>
      <c r="Q1146"/>
      <c r="R1146"/>
      <c r="S1146"/>
      <c r="T1146"/>
      <c r="U1146"/>
      <c r="V1146"/>
      <c r="W1146"/>
      <c r="X1146"/>
      <c r="Y1146"/>
      <c r="Z1146"/>
      <c r="AA1146"/>
      <c r="AB1146"/>
      <c r="AC1146"/>
      <c r="AD1146"/>
      <c r="AE1146"/>
      <c r="AF1146"/>
      <c r="AG1146"/>
      <c r="AH1146"/>
      <c r="AI1146"/>
      <c r="AJ1146"/>
      <c r="AK1146"/>
      <c r="AL1146"/>
    </row>
    <row r="1147" spans="1:38" ht="15">
      <c r="A1147"/>
      <c r="B1147"/>
      <c r="C1147"/>
      <c r="D1147"/>
      <c r="E1147"/>
      <c r="F1147"/>
      <c r="G1147"/>
      <c r="H1147"/>
      <c r="I1147"/>
      <c r="J1147"/>
      <c r="K1147"/>
      <c r="L1147"/>
      <c r="M1147"/>
      <c r="N1147"/>
      <c r="O1147"/>
      <c r="P1147"/>
      <c r="Q1147"/>
      <c r="R1147"/>
      <c r="S1147"/>
      <c r="T1147"/>
      <c r="U1147"/>
      <c r="V1147"/>
      <c r="W1147"/>
      <c r="X1147"/>
      <c r="Y1147"/>
      <c r="Z1147"/>
      <c r="AA1147"/>
      <c r="AB1147"/>
      <c r="AC1147"/>
      <c r="AD1147"/>
      <c r="AE1147"/>
      <c r="AF1147"/>
      <c r="AG1147"/>
      <c r="AH1147"/>
      <c r="AI1147"/>
      <c r="AJ1147"/>
      <c r="AK1147"/>
      <c r="AL1147"/>
    </row>
    <row r="1148" spans="1:38" ht="15">
      <c r="A1148"/>
      <c r="B1148"/>
      <c r="C1148"/>
      <c r="D1148"/>
      <c r="E1148"/>
      <c r="F1148"/>
      <c r="G1148"/>
      <c r="H1148"/>
      <c r="I1148"/>
      <c r="J1148"/>
      <c r="K1148"/>
      <c r="L1148"/>
      <c r="M1148"/>
      <c r="N1148"/>
      <c r="O1148"/>
      <c r="P1148"/>
      <c r="Q1148"/>
      <c r="R1148"/>
      <c r="S1148"/>
      <c r="T1148"/>
      <c r="U1148"/>
      <c r="V1148"/>
      <c r="W1148"/>
      <c r="X1148"/>
      <c r="Y1148"/>
      <c r="Z1148"/>
      <c r="AA1148"/>
      <c r="AB1148"/>
      <c r="AC1148"/>
      <c r="AD1148"/>
      <c r="AE1148"/>
      <c r="AF1148"/>
      <c r="AG1148"/>
      <c r="AH1148"/>
      <c r="AI1148"/>
      <c r="AJ1148"/>
      <c r="AK1148"/>
      <c r="AL1148"/>
    </row>
    <row r="1149" spans="1:38" ht="15">
      <c r="A1149"/>
      <c r="B1149"/>
      <c r="C1149"/>
      <c r="D1149"/>
      <c r="E1149"/>
      <c r="F1149"/>
      <c r="G1149"/>
      <c r="H1149"/>
      <c r="I1149"/>
      <c r="J1149"/>
      <c r="K1149"/>
      <c r="L1149"/>
      <c r="M1149"/>
      <c r="N1149"/>
      <c r="O1149"/>
      <c r="P1149"/>
      <c r="Q1149"/>
      <c r="R1149"/>
      <c r="S1149"/>
      <c r="T1149"/>
      <c r="U1149"/>
      <c r="V1149"/>
      <c r="W1149"/>
      <c r="X1149"/>
      <c r="Y1149"/>
      <c r="Z1149"/>
      <c r="AA1149"/>
      <c r="AB1149"/>
      <c r="AC1149"/>
      <c r="AD1149"/>
      <c r="AE1149"/>
      <c r="AF1149"/>
      <c r="AG1149"/>
      <c r="AH1149"/>
      <c r="AI1149"/>
      <c r="AJ1149"/>
      <c r="AK1149"/>
      <c r="AL1149"/>
    </row>
    <row r="1150" spans="1:38" ht="15">
      <c r="A1150"/>
      <c r="B1150"/>
      <c r="C1150"/>
      <c r="D1150"/>
      <c r="E1150"/>
      <c r="F1150"/>
      <c r="G1150"/>
      <c r="H1150"/>
      <c r="I1150"/>
      <c r="J1150"/>
      <c r="K1150"/>
      <c r="L1150"/>
      <c r="M1150"/>
      <c r="N1150"/>
      <c r="O1150"/>
      <c r="P1150"/>
      <c r="Q1150"/>
      <c r="R1150"/>
      <c r="S1150"/>
      <c r="T1150"/>
      <c r="U1150"/>
      <c r="V1150"/>
      <c r="W1150"/>
      <c r="X1150"/>
      <c r="Y1150"/>
      <c r="Z1150"/>
      <c r="AA1150"/>
      <c r="AB1150"/>
      <c r="AC1150"/>
      <c r="AD1150"/>
      <c r="AE1150"/>
      <c r="AF1150"/>
      <c r="AG1150"/>
      <c r="AH1150"/>
      <c r="AI1150"/>
      <c r="AJ1150"/>
      <c r="AK1150"/>
      <c r="AL1150"/>
    </row>
    <row r="1151" spans="1:38" ht="15">
      <c r="A1151"/>
      <c r="B1151"/>
      <c r="C1151"/>
      <c r="D1151"/>
      <c r="E1151"/>
      <c r="F1151"/>
      <c r="G1151"/>
      <c r="H1151"/>
      <c r="I1151"/>
      <c r="J1151"/>
      <c r="K1151"/>
      <c r="L1151"/>
      <c r="M1151"/>
      <c r="N1151"/>
      <c r="O1151"/>
      <c r="P1151"/>
      <c r="Q1151"/>
      <c r="R1151"/>
      <c r="S1151"/>
      <c r="T1151"/>
      <c r="U1151"/>
      <c r="V1151"/>
      <c r="W1151"/>
      <c r="X1151"/>
      <c r="Y1151"/>
      <c r="Z1151"/>
      <c r="AA1151"/>
      <c r="AB1151"/>
      <c r="AC1151"/>
      <c r="AD1151"/>
      <c r="AE1151"/>
      <c r="AF1151"/>
      <c r="AG1151"/>
      <c r="AH1151"/>
      <c r="AI1151"/>
      <c r="AJ1151"/>
      <c r="AK1151"/>
      <c r="AL1151"/>
    </row>
    <row r="1152" spans="1:38" ht="15">
      <c r="A1152"/>
      <c r="B1152"/>
      <c r="C1152"/>
      <c r="D1152"/>
      <c r="E1152"/>
      <c r="F1152"/>
      <c r="G1152"/>
      <c r="H1152"/>
      <c r="I1152"/>
      <c r="J1152"/>
      <c r="K1152"/>
      <c r="L1152"/>
      <c r="M1152"/>
      <c r="N1152"/>
      <c r="O1152"/>
      <c r="P1152"/>
      <c r="Q1152"/>
      <c r="R1152"/>
      <c r="S1152"/>
      <c r="T1152"/>
      <c r="U1152"/>
      <c r="V1152"/>
      <c r="W1152"/>
      <c r="X1152"/>
      <c r="Y1152"/>
      <c r="Z1152"/>
      <c r="AA1152"/>
      <c r="AB1152"/>
      <c r="AC1152"/>
      <c r="AD1152"/>
      <c r="AE1152"/>
      <c r="AF1152"/>
      <c r="AG1152"/>
      <c r="AH1152"/>
      <c r="AI1152"/>
      <c r="AJ1152"/>
      <c r="AK1152"/>
      <c r="AL1152"/>
    </row>
    <row r="1153" spans="1:38" ht="15">
      <c r="A1153"/>
      <c r="B1153"/>
      <c r="C1153"/>
      <c r="D1153"/>
      <c r="E1153"/>
      <c r="F1153"/>
      <c r="G1153"/>
      <c r="H1153"/>
      <c r="I1153"/>
      <c r="J1153"/>
      <c r="K1153"/>
      <c r="L1153"/>
      <c r="M1153"/>
      <c r="N1153"/>
      <c r="O1153"/>
      <c r="P1153"/>
      <c r="Q1153"/>
      <c r="R1153"/>
      <c r="S1153"/>
      <c r="T1153"/>
      <c r="U1153"/>
      <c r="V1153"/>
      <c r="W1153"/>
      <c r="X1153"/>
      <c r="Y1153"/>
      <c r="Z1153"/>
      <c r="AA1153"/>
      <c r="AB1153"/>
      <c r="AC1153"/>
      <c r="AD1153"/>
      <c r="AE1153"/>
      <c r="AF1153"/>
      <c r="AG1153"/>
      <c r="AH1153"/>
      <c r="AI1153"/>
      <c r="AJ1153"/>
      <c r="AK1153"/>
      <c r="AL1153"/>
    </row>
    <row r="1154" spans="1:38" ht="15">
      <c r="A1154"/>
      <c r="B1154"/>
      <c r="C1154"/>
      <c r="D1154"/>
      <c r="E1154"/>
      <c r="F1154"/>
      <c r="G1154"/>
      <c r="H1154"/>
      <c r="I1154"/>
      <c r="J1154"/>
      <c r="K1154"/>
      <c r="L1154"/>
      <c r="M1154"/>
      <c r="N1154"/>
      <c r="O1154"/>
      <c r="P1154"/>
      <c r="Q1154"/>
      <c r="R1154"/>
      <c r="S1154"/>
      <c r="T1154"/>
      <c r="U1154"/>
      <c r="V1154"/>
      <c r="W1154"/>
      <c r="X1154"/>
      <c r="Y1154"/>
      <c r="Z1154"/>
      <c r="AA1154"/>
      <c r="AB1154"/>
      <c r="AC1154"/>
      <c r="AD1154"/>
      <c r="AE1154"/>
      <c r="AF1154"/>
      <c r="AG1154"/>
      <c r="AH1154"/>
      <c r="AI1154"/>
      <c r="AJ1154"/>
      <c r="AK1154"/>
      <c r="AL1154"/>
    </row>
    <row r="1155" spans="1:38" ht="15">
      <c r="A1155"/>
      <c r="B1155"/>
      <c r="C1155"/>
      <c r="D1155"/>
      <c r="E1155"/>
      <c r="F1155"/>
      <c r="G1155"/>
      <c r="H1155"/>
      <c r="I1155"/>
      <c r="J1155"/>
      <c r="K1155"/>
      <c r="L1155"/>
      <c r="M1155"/>
      <c r="N1155"/>
      <c r="O1155"/>
      <c r="P1155"/>
      <c r="Q1155"/>
      <c r="R1155"/>
      <c r="S1155"/>
      <c r="T1155"/>
      <c r="U1155"/>
      <c r="V1155"/>
      <c r="W1155"/>
      <c r="X1155"/>
      <c r="Y1155"/>
      <c r="Z1155"/>
      <c r="AA1155"/>
      <c r="AB1155"/>
      <c r="AC1155"/>
      <c r="AD1155"/>
      <c r="AE1155"/>
      <c r="AF1155"/>
      <c r="AG1155"/>
      <c r="AH1155"/>
      <c r="AI1155"/>
      <c r="AJ1155"/>
      <c r="AK1155"/>
      <c r="AL1155"/>
    </row>
    <row r="1156" spans="1:38" ht="15">
      <c r="A1156"/>
      <c r="B1156"/>
      <c r="C1156"/>
      <c r="D1156"/>
      <c r="E1156"/>
      <c r="F1156"/>
      <c r="G1156"/>
      <c r="H1156"/>
      <c r="I1156"/>
      <c r="J1156"/>
      <c r="K1156"/>
      <c r="L1156"/>
      <c r="M1156"/>
      <c r="N1156"/>
      <c r="O1156"/>
      <c r="P1156"/>
      <c r="Q1156"/>
      <c r="R1156"/>
      <c r="S1156"/>
      <c r="T1156"/>
      <c r="U1156"/>
      <c r="V1156"/>
      <c r="W1156"/>
      <c r="X1156"/>
      <c r="Y1156"/>
      <c r="Z1156"/>
      <c r="AA1156"/>
      <c r="AB1156"/>
      <c r="AC1156"/>
      <c r="AD1156"/>
      <c r="AE1156"/>
      <c r="AF1156"/>
      <c r="AG1156"/>
      <c r="AH1156"/>
      <c r="AI1156"/>
      <c r="AJ1156"/>
      <c r="AK1156"/>
      <c r="AL1156"/>
    </row>
    <row r="1157" spans="1:38" ht="15">
      <c r="A1157"/>
      <c r="B1157"/>
      <c r="C1157"/>
      <c r="D1157"/>
      <c r="E1157"/>
      <c r="F1157"/>
      <c r="G1157"/>
      <c r="H1157"/>
      <c r="I1157"/>
      <c r="J1157"/>
      <c r="K1157"/>
      <c r="L1157"/>
      <c r="M1157"/>
      <c r="N1157"/>
      <c r="O1157"/>
      <c r="P1157"/>
      <c r="Q1157"/>
      <c r="R1157"/>
      <c r="S1157"/>
      <c r="T1157"/>
      <c r="U1157"/>
      <c r="V1157"/>
      <c r="W1157"/>
      <c r="X1157"/>
      <c r="Y1157"/>
      <c r="Z1157"/>
      <c r="AA1157"/>
      <c r="AB1157"/>
      <c r="AC1157"/>
      <c r="AD1157"/>
      <c r="AE1157"/>
      <c r="AF1157"/>
      <c r="AG1157"/>
      <c r="AH1157"/>
      <c r="AI1157"/>
      <c r="AJ1157"/>
      <c r="AK1157"/>
      <c r="AL1157"/>
    </row>
    <row r="1158" spans="1:38" ht="15">
      <c r="A1158"/>
      <c r="B1158"/>
      <c r="C1158"/>
      <c r="D1158"/>
      <c r="E1158"/>
      <c r="F1158"/>
      <c r="G1158"/>
      <c r="H1158"/>
      <c r="I1158"/>
      <c r="J1158"/>
      <c r="K1158"/>
      <c r="L1158"/>
      <c r="M1158"/>
      <c r="N1158"/>
      <c r="O1158"/>
      <c r="P1158"/>
      <c r="Q1158"/>
      <c r="R1158"/>
      <c r="S1158"/>
      <c r="T1158"/>
      <c r="U1158"/>
      <c r="V1158"/>
      <c r="W1158"/>
      <c r="X1158"/>
      <c r="Y1158"/>
      <c r="Z1158"/>
      <c r="AA1158"/>
      <c r="AB1158"/>
      <c r="AC1158"/>
      <c r="AD1158"/>
      <c r="AE1158"/>
      <c r="AF1158"/>
      <c r="AG1158"/>
      <c r="AH1158"/>
      <c r="AI1158"/>
      <c r="AJ1158"/>
      <c r="AK1158"/>
      <c r="AL1158"/>
    </row>
    <row r="1159" spans="1:38" ht="15">
      <c r="A1159"/>
      <c r="B1159"/>
      <c r="C1159"/>
      <c r="D1159"/>
      <c r="E1159"/>
      <c r="F1159"/>
      <c r="G1159"/>
      <c r="H1159"/>
      <c r="I1159"/>
      <c r="J1159"/>
      <c r="K1159"/>
      <c r="L1159"/>
      <c r="M1159"/>
      <c r="N1159"/>
      <c r="O1159"/>
      <c r="P1159"/>
      <c r="Q1159"/>
      <c r="R1159"/>
      <c r="S1159"/>
      <c r="T1159"/>
      <c r="U1159"/>
      <c r="V1159"/>
      <c r="W1159"/>
      <c r="X1159"/>
      <c r="Y1159"/>
      <c r="Z1159"/>
      <c r="AA1159"/>
      <c r="AB1159"/>
      <c r="AC1159"/>
      <c r="AD1159"/>
      <c r="AE1159"/>
      <c r="AF1159"/>
      <c r="AG1159"/>
      <c r="AH1159"/>
      <c r="AI1159"/>
      <c r="AJ1159"/>
      <c r="AK1159"/>
      <c r="AL1159"/>
    </row>
    <row r="1160" spans="1:38" ht="15">
      <c r="A1160"/>
      <c r="B1160"/>
      <c r="C1160"/>
      <c r="D1160"/>
      <c r="E1160"/>
      <c r="F1160"/>
      <c r="G1160"/>
      <c r="H1160"/>
      <c r="I1160"/>
      <c r="J1160"/>
      <c r="K1160"/>
      <c r="L1160"/>
      <c r="M1160"/>
      <c r="N1160"/>
      <c r="O1160"/>
      <c r="P1160"/>
      <c r="Q1160"/>
      <c r="R1160"/>
      <c r="S1160"/>
      <c r="T1160"/>
      <c r="U1160"/>
      <c r="V1160"/>
      <c r="W1160"/>
      <c r="X1160"/>
      <c r="Y1160"/>
      <c r="Z1160"/>
      <c r="AA1160"/>
      <c r="AB1160"/>
      <c r="AC1160"/>
      <c r="AD1160"/>
      <c r="AE1160"/>
      <c r="AF1160"/>
      <c r="AG1160"/>
      <c r="AH1160"/>
      <c r="AI1160"/>
      <c r="AJ1160"/>
      <c r="AK1160"/>
      <c r="AL1160"/>
    </row>
    <row r="1161" spans="1:38" ht="15">
      <c r="A1161"/>
      <c r="B1161"/>
      <c r="C1161"/>
      <c r="D1161"/>
      <c r="E1161"/>
      <c r="F1161"/>
      <c r="G1161"/>
      <c r="H1161"/>
      <c r="I1161"/>
      <c r="J1161"/>
      <c r="K1161"/>
      <c r="L1161"/>
      <c r="M1161"/>
      <c r="N1161"/>
      <c r="O1161"/>
      <c r="P1161"/>
      <c r="Q1161"/>
      <c r="R1161"/>
      <c r="S1161"/>
      <c r="T1161"/>
      <c r="U1161"/>
      <c r="V1161"/>
      <c r="W1161"/>
      <c r="X1161"/>
      <c r="Y1161"/>
      <c r="Z1161"/>
      <c r="AA1161"/>
      <c r="AB1161"/>
      <c r="AC1161"/>
      <c r="AD1161"/>
      <c r="AE1161"/>
      <c r="AF1161"/>
      <c r="AG1161"/>
      <c r="AH1161"/>
      <c r="AI1161"/>
      <c r="AJ1161"/>
      <c r="AK1161"/>
      <c r="AL1161"/>
    </row>
    <row r="1162" spans="1:38" ht="15">
      <c r="A1162"/>
      <c r="B1162"/>
      <c r="C1162"/>
      <c r="D1162"/>
      <c r="E1162"/>
      <c r="F1162"/>
      <c r="G1162"/>
      <c r="H1162"/>
      <c r="I1162"/>
      <c r="J1162"/>
      <c r="K1162"/>
      <c r="L1162"/>
      <c r="M1162"/>
      <c r="N1162"/>
      <c r="O1162"/>
      <c r="P1162"/>
      <c r="Q1162"/>
      <c r="R1162"/>
      <c r="S1162"/>
      <c r="T1162"/>
      <c r="U1162"/>
      <c r="V1162"/>
      <c r="W1162"/>
      <c r="X1162"/>
      <c r="Y1162"/>
      <c r="Z1162"/>
      <c r="AA1162"/>
      <c r="AB1162"/>
      <c r="AC1162"/>
      <c r="AD1162"/>
      <c r="AE1162"/>
      <c r="AF1162"/>
      <c r="AG1162"/>
      <c r="AH1162"/>
      <c r="AI1162"/>
      <c r="AJ1162"/>
      <c r="AK1162"/>
      <c r="AL1162"/>
    </row>
    <row r="1163" spans="1:38" ht="15">
      <c r="A1163"/>
      <c r="B1163"/>
      <c r="C1163"/>
      <c r="D1163"/>
      <c r="E1163"/>
      <c r="F1163"/>
      <c r="G1163"/>
      <c r="H1163"/>
      <c r="I1163"/>
      <c r="J1163"/>
      <c r="K1163"/>
      <c r="L1163"/>
      <c r="M1163"/>
      <c r="N1163"/>
      <c r="O1163"/>
      <c r="P1163"/>
      <c r="Q1163"/>
      <c r="R1163"/>
      <c r="S1163"/>
      <c r="T1163"/>
      <c r="U1163"/>
      <c r="V1163"/>
      <c r="W1163"/>
      <c r="X1163"/>
      <c r="Y1163"/>
      <c r="Z1163"/>
      <c r="AA1163"/>
      <c r="AB1163"/>
      <c r="AC1163"/>
      <c r="AD1163"/>
      <c r="AE1163"/>
      <c r="AF1163"/>
      <c r="AG1163"/>
      <c r="AH1163"/>
      <c r="AI1163"/>
      <c r="AJ1163"/>
      <c r="AK1163"/>
      <c r="AL1163"/>
    </row>
    <row r="1164" spans="1:38" ht="15">
      <c r="A1164"/>
      <c r="B1164"/>
      <c r="C1164"/>
      <c r="D1164"/>
      <c r="E1164"/>
      <c r="F1164"/>
      <c r="G1164"/>
      <c r="H1164"/>
      <c r="I1164"/>
      <c r="J1164"/>
      <c r="K1164"/>
      <c r="L1164"/>
      <c r="M1164"/>
      <c r="N1164"/>
      <c r="O1164"/>
      <c r="P1164"/>
      <c r="Q1164"/>
      <c r="R1164"/>
      <c r="S1164"/>
      <c r="T1164"/>
      <c r="U1164"/>
      <c r="V1164"/>
      <c r="W1164"/>
      <c r="X1164"/>
      <c r="Y1164"/>
      <c r="Z1164"/>
      <c r="AA1164"/>
      <c r="AB1164"/>
      <c r="AC1164"/>
      <c r="AD1164"/>
      <c r="AE1164"/>
      <c r="AF1164"/>
      <c r="AG1164"/>
      <c r="AH1164"/>
      <c r="AI1164"/>
      <c r="AJ1164"/>
      <c r="AK1164"/>
      <c r="AL1164"/>
    </row>
    <row r="1165" spans="1:38" ht="15">
      <c r="A1165"/>
      <c r="B1165"/>
      <c r="C1165"/>
      <c r="D1165"/>
      <c r="E1165"/>
      <c r="F1165"/>
      <c r="G1165"/>
      <c r="H1165"/>
      <c r="I1165"/>
      <c r="J1165"/>
      <c r="K1165"/>
      <c r="L1165"/>
      <c r="M1165"/>
      <c r="N1165"/>
      <c r="O1165"/>
      <c r="P1165"/>
      <c r="Q1165"/>
      <c r="R1165"/>
      <c r="S1165"/>
      <c r="T1165"/>
      <c r="U1165"/>
      <c r="V1165"/>
      <c r="W1165"/>
      <c r="X1165"/>
      <c r="Y1165"/>
      <c r="Z1165"/>
      <c r="AA1165"/>
      <c r="AB1165"/>
      <c r="AC1165"/>
      <c r="AD1165"/>
      <c r="AE1165"/>
      <c r="AF1165"/>
      <c r="AG1165"/>
      <c r="AH1165"/>
      <c r="AI1165"/>
      <c r="AJ1165"/>
      <c r="AK1165"/>
      <c r="AL1165"/>
    </row>
    <row r="1166" spans="1:38" ht="15">
      <c r="A1166"/>
      <c r="B1166"/>
      <c r="C1166"/>
      <c r="D1166"/>
      <c r="E1166"/>
      <c r="F1166"/>
      <c r="G1166"/>
      <c r="H1166"/>
      <c r="I1166"/>
      <c r="J1166"/>
      <c r="K1166"/>
      <c r="L1166"/>
      <c r="M1166"/>
      <c r="N1166"/>
      <c r="O1166"/>
      <c r="P1166"/>
      <c r="Q1166"/>
      <c r="R1166"/>
      <c r="S1166"/>
      <c r="T1166"/>
      <c r="U1166"/>
      <c r="V1166"/>
      <c r="W1166"/>
      <c r="X1166"/>
      <c r="Y1166"/>
      <c r="Z1166"/>
      <c r="AA1166"/>
      <c r="AB1166"/>
      <c r="AC1166"/>
      <c r="AD1166"/>
      <c r="AE1166"/>
      <c r="AF1166"/>
      <c r="AG1166"/>
      <c r="AH1166"/>
      <c r="AI1166"/>
      <c r="AJ1166"/>
      <c r="AK1166"/>
      <c r="AL1166"/>
    </row>
    <row r="1167" spans="1:38" ht="15">
      <c r="A1167"/>
      <c r="B1167"/>
      <c r="C1167"/>
      <c r="D1167"/>
      <c r="E1167"/>
      <c r="F1167"/>
      <c r="G1167"/>
      <c r="H1167"/>
      <c r="I1167"/>
      <c r="J1167"/>
      <c r="K1167"/>
      <c r="L1167"/>
      <c r="M1167"/>
      <c r="N1167"/>
      <c r="O1167"/>
      <c r="P1167"/>
      <c r="Q1167"/>
      <c r="R1167"/>
      <c r="S1167"/>
      <c r="T1167"/>
      <c r="U1167"/>
      <c r="V1167"/>
      <c r="W1167"/>
      <c r="X1167"/>
      <c r="Y1167"/>
      <c r="Z1167"/>
      <c r="AA1167"/>
      <c r="AB1167"/>
      <c r="AC1167"/>
      <c r="AD1167"/>
      <c r="AE1167"/>
      <c r="AF1167"/>
      <c r="AG1167"/>
      <c r="AH1167"/>
      <c r="AI1167"/>
      <c r="AJ1167"/>
      <c r="AK1167"/>
      <c r="AL1167"/>
    </row>
    <row r="1168" spans="1:38" ht="15">
      <c r="A1168"/>
      <c r="B1168"/>
      <c r="C1168"/>
      <c r="D1168"/>
      <c r="E1168"/>
      <c r="F1168"/>
      <c r="G1168"/>
      <c r="H1168"/>
      <c r="I1168"/>
      <c r="J1168"/>
      <c r="K1168"/>
      <c r="L1168"/>
      <c r="M1168"/>
      <c r="N1168"/>
      <c r="O1168"/>
      <c r="P1168"/>
      <c r="Q1168"/>
      <c r="R1168"/>
      <c r="S1168"/>
      <c r="T1168"/>
      <c r="U1168"/>
      <c r="V1168"/>
      <c r="W1168"/>
      <c r="X1168"/>
      <c r="Y1168"/>
      <c r="Z1168"/>
      <c r="AA1168"/>
      <c r="AB1168"/>
      <c r="AC1168"/>
      <c r="AD1168"/>
      <c r="AE1168"/>
      <c r="AF1168"/>
      <c r="AG1168"/>
      <c r="AH1168"/>
      <c r="AI1168"/>
      <c r="AJ1168"/>
      <c r="AK1168"/>
      <c r="AL1168"/>
    </row>
    <row r="1169" spans="1:38" ht="15">
      <c r="A1169"/>
      <c r="B1169"/>
      <c r="C1169"/>
      <c r="D1169"/>
      <c r="E1169"/>
      <c r="F1169"/>
      <c r="G1169"/>
      <c r="H1169"/>
      <c r="I1169"/>
      <c r="J1169"/>
      <c r="K1169"/>
      <c r="L1169"/>
      <c r="M1169"/>
      <c r="N1169"/>
      <c r="O1169"/>
      <c r="P1169"/>
      <c r="Q1169"/>
      <c r="R1169"/>
      <c r="S1169"/>
      <c r="T1169"/>
      <c r="U1169"/>
      <c r="V1169"/>
      <c r="W1169"/>
      <c r="X1169"/>
      <c r="Y1169"/>
      <c r="Z1169"/>
      <c r="AA1169"/>
      <c r="AB1169"/>
      <c r="AC1169"/>
      <c r="AD1169"/>
      <c r="AE1169"/>
      <c r="AF1169"/>
      <c r="AG1169"/>
      <c r="AH1169"/>
      <c r="AI1169"/>
      <c r="AJ1169"/>
      <c r="AK1169"/>
      <c r="AL1169"/>
    </row>
    <row r="1170" spans="1:38" ht="15">
      <c r="A1170"/>
      <c r="B1170"/>
      <c r="C1170"/>
      <c r="D1170"/>
      <c r="E1170"/>
      <c r="F1170"/>
      <c r="G1170"/>
      <c r="H1170"/>
      <c r="I1170"/>
      <c r="J1170"/>
      <c r="K1170"/>
      <c r="L1170"/>
      <c r="M1170"/>
      <c r="N1170"/>
      <c r="O1170"/>
      <c r="P1170"/>
      <c r="Q1170"/>
      <c r="R1170"/>
      <c r="S1170"/>
      <c r="T1170"/>
      <c r="U1170"/>
      <c r="V1170"/>
      <c r="W1170"/>
      <c r="X1170"/>
      <c r="Y1170"/>
      <c r="Z1170"/>
      <c r="AA1170"/>
      <c r="AB1170"/>
      <c r="AC1170"/>
      <c r="AD1170"/>
      <c r="AE1170"/>
      <c r="AF1170"/>
      <c r="AG1170"/>
      <c r="AH1170"/>
      <c r="AI1170"/>
      <c r="AJ1170"/>
      <c r="AK1170"/>
      <c r="AL1170"/>
    </row>
    <row r="1171" spans="1:38" ht="15">
      <c r="A1171"/>
      <c r="B1171"/>
      <c r="C1171"/>
      <c r="D1171"/>
      <c r="E1171"/>
      <c r="F1171"/>
      <c r="G1171"/>
      <c r="H1171"/>
      <c r="I1171"/>
      <c r="J1171"/>
      <c r="K1171"/>
      <c r="L1171"/>
      <c r="M1171"/>
      <c r="N1171"/>
      <c r="O1171"/>
      <c r="P1171"/>
      <c r="Q1171"/>
      <c r="R1171"/>
      <c r="S1171"/>
      <c r="T1171"/>
      <c r="U1171"/>
      <c r="V1171"/>
      <c r="W1171"/>
      <c r="X1171"/>
      <c r="Y1171"/>
      <c r="Z1171"/>
      <c r="AA1171"/>
      <c r="AB1171"/>
      <c r="AC1171"/>
      <c r="AD1171"/>
      <c r="AE1171"/>
      <c r="AF1171"/>
      <c r="AG1171"/>
      <c r="AH1171"/>
      <c r="AI1171"/>
      <c r="AJ1171"/>
      <c r="AK1171"/>
      <c r="AL1171"/>
    </row>
    <row r="1172" spans="1:38" ht="15">
      <c r="A1172"/>
      <c r="B1172"/>
      <c r="C1172"/>
      <c r="D1172"/>
      <c r="E1172"/>
      <c r="F1172"/>
      <c r="G1172"/>
      <c r="H1172"/>
      <c r="I1172"/>
      <c r="J1172"/>
      <c r="K1172"/>
      <c r="L1172"/>
      <c r="M1172"/>
      <c r="N1172"/>
      <c r="O1172"/>
      <c r="P1172"/>
      <c r="Q1172"/>
      <c r="R1172"/>
      <c r="S1172"/>
      <c r="T1172"/>
      <c r="U1172"/>
      <c r="V1172"/>
      <c r="W1172"/>
      <c r="X1172"/>
      <c r="Y1172"/>
      <c r="Z1172"/>
      <c r="AA1172"/>
      <c r="AB1172"/>
      <c r="AC1172"/>
      <c r="AD1172"/>
      <c r="AE1172"/>
      <c r="AF1172"/>
      <c r="AG1172"/>
      <c r="AH1172"/>
      <c r="AI1172"/>
      <c r="AJ1172"/>
      <c r="AK1172"/>
      <c r="AL1172"/>
    </row>
    <row r="1173" spans="1:38" ht="15">
      <c r="A1173"/>
      <c r="B1173"/>
      <c r="C1173"/>
      <c r="D1173"/>
      <c r="E1173"/>
      <c r="F1173"/>
      <c r="G1173"/>
      <c r="H1173"/>
      <c r="I1173"/>
      <c r="J1173"/>
      <c r="K1173"/>
      <c r="L1173"/>
      <c r="M1173"/>
      <c r="N1173"/>
      <c r="O1173"/>
      <c r="P1173"/>
      <c r="Q1173"/>
      <c r="R1173"/>
      <c r="S1173"/>
      <c r="T1173"/>
      <c r="U1173"/>
      <c r="V1173"/>
      <c r="W1173"/>
      <c r="X1173"/>
      <c r="Y1173"/>
      <c r="Z1173"/>
      <c r="AA1173"/>
      <c r="AB1173"/>
      <c r="AC1173"/>
      <c r="AD1173"/>
      <c r="AE1173"/>
      <c r="AF1173"/>
      <c r="AG1173"/>
      <c r="AH1173"/>
      <c r="AI1173"/>
      <c r="AJ1173"/>
      <c r="AK1173"/>
      <c r="AL1173"/>
    </row>
    <row r="1174" spans="1:38" ht="15">
      <c r="A1174"/>
      <c r="B1174"/>
      <c r="C1174"/>
      <c r="D1174"/>
      <c r="E1174"/>
      <c r="F1174"/>
      <c r="G1174"/>
      <c r="H1174"/>
      <c r="I1174"/>
      <c r="J1174"/>
      <c r="K1174"/>
      <c r="L1174"/>
      <c r="M1174"/>
      <c r="N1174"/>
      <c r="O1174"/>
      <c r="P1174"/>
      <c r="Q1174"/>
      <c r="R1174"/>
      <c r="S1174"/>
      <c r="T1174"/>
      <c r="U1174"/>
      <c r="V1174"/>
      <c r="W1174"/>
      <c r="X1174"/>
      <c r="Y1174"/>
      <c r="Z1174"/>
      <c r="AA1174"/>
      <c r="AB1174"/>
      <c r="AC1174"/>
      <c r="AD1174"/>
      <c r="AE1174"/>
      <c r="AF1174"/>
      <c r="AG1174"/>
      <c r="AH1174"/>
      <c r="AI1174"/>
      <c r="AJ1174"/>
      <c r="AK1174"/>
      <c r="AL1174"/>
    </row>
    <row r="1175" spans="1:38" ht="15">
      <c r="A1175"/>
      <c r="B1175"/>
      <c r="C1175"/>
      <c r="D1175"/>
      <c r="E1175"/>
      <c r="F1175"/>
      <c r="G1175"/>
      <c r="H1175"/>
      <c r="I1175"/>
      <c r="J1175"/>
      <c r="K1175"/>
      <c r="L1175"/>
      <c r="M1175"/>
      <c r="N1175"/>
      <c r="O1175"/>
      <c r="P1175"/>
      <c r="Q1175"/>
      <c r="R1175"/>
      <c r="S1175"/>
      <c r="T1175"/>
      <c r="U1175"/>
      <c r="V1175"/>
      <c r="W1175"/>
      <c r="X1175"/>
      <c r="Y1175"/>
      <c r="Z1175"/>
      <c r="AA1175"/>
      <c r="AB1175"/>
      <c r="AC1175"/>
      <c r="AD1175"/>
      <c r="AE1175"/>
      <c r="AF1175"/>
      <c r="AG1175"/>
      <c r="AH1175"/>
      <c r="AI1175"/>
      <c r="AJ1175"/>
      <c r="AK1175"/>
      <c r="AL1175"/>
    </row>
    <row r="1176" spans="1:38" ht="15">
      <c r="A1176"/>
      <c r="B1176"/>
      <c r="C1176"/>
      <c r="D1176"/>
      <c r="E1176"/>
      <c r="F1176"/>
      <c r="G1176"/>
      <c r="H1176"/>
      <c r="I1176"/>
      <c r="J1176"/>
      <c r="K1176"/>
      <c r="L1176"/>
      <c r="M1176"/>
      <c r="N1176"/>
      <c r="O1176"/>
      <c r="P1176"/>
      <c r="Q1176"/>
      <c r="R1176"/>
      <c r="S1176"/>
      <c r="T1176"/>
      <c r="U1176"/>
      <c r="V1176"/>
      <c r="W1176"/>
      <c r="X1176"/>
      <c r="Y1176"/>
      <c r="Z1176"/>
      <c r="AA1176"/>
      <c r="AB1176"/>
      <c r="AC1176"/>
      <c r="AD1176"/>
      <c r="AE1176"/>
      <c r="AF1176"/>
      <c r="AG1176"/>
      <c r="AH1176"/>
      <c r="AI1176"/>
      <c r="AJ1176"/>
      <c r="AK1176"/>
      <c r="AL1176"/>
    </row>
    <row r="1177" spans="1:38" ht="15">
      <c r="A1177"/>
      <c r="B1177"/>
      <c r="C1177"/>
      <c r="D1177"/>
      <c r="E1177"/>
      <c r="F1177"/>
      <c r="G1177"/>
      <c r="H1177"/>
      <c r="I1177"/>
      <c r="J1177"/>
      <c r="K1177"/>
      <c r="L1177"/>
      <c r="M1177"/>
      <c r="N1177"/>
      <c r="O1177"/>
      <c r="P1177"/>
      <c r="Q1177"/>
      <c r="R1177"/>
      <c r="S1177"/>
      <c r="T1177"/>
      <c r="U1177"/>
      <c r="V1177"/>
      <c r="W1177"/>
      <c r="X1177"/>
      <c r="Y1177"/>
      <c r="Z1177"/>
      <c r="AA1177"/>
      <c r="AB1177"/>
      <c r="AC1177"/>
      <c r="AD1177"/>
      <c r="AE1177"/>
      <c r="AF1177"/>
      <c r="AG1177"/>
      <c r="AH1177"/>
      <c r="AI1177"/>
      <c r="AJ1177"/>
      <c r="AK1177"/>
      <c r="AL1177"/>
    </row>
    <row r="1178" spans="1:38" ht="15">
      <c r="A1178"/>
      <c r="B1178"/>
      <c r="C1178"/>
      <c r="D1178"/>
      <c r="E1178"/>
      <c r="F1178"/>
      <c r="G1178"/>
      <c r="H1178"/>
      <c r="I1178"/>
      <c r="J1178"/>
      <c r="K1178"/>
      <c r="L1178"/>
      <c r="M1178"/>
      <c r="N1178"/>
      <c r="O1178"/>
      <c r="P1178"/>
      <c r="Q1178"/>
      <c r="R1178"/>
      <c r="S1178"/>
      <c r="T1178"/>
      <c r="U1178"/>
      <c r="V1178"/>
      <c r="W1178"/>
      <c r="X1178"/>
      <c r="Y1178"/>
      <c r="Z1178"/>
      <c r="AA1178"/>
      <c r="AB1178"/>
      <c r="AC1178"/>
      <c r="AD1178"/>
      <c r="AE1178"/>
      <c r="AF1178"/>
      <c r="AG1178"/>
      <c r="AH1178"/>
      <c r="AI1178"/>
      <c r="AJ1178"/>
      <c r="AK1178"/>
      <c r="AL1178"/>
    </row>
    <row r="1179" spans="1:38" ht="15">
      <c r="A1179"/>
      <c r="B1179"/>
      <c r="C1179"/>
      <c r="D1179"/>
      <c r="E1179"/>
      <c r="F1179"/>
      <c r="G1179"/>
      <c r="H1179"/>
      <c r="I1179"/>
      <c r="J1179"/>
      <c r="K1179"/>
      <c r="L1179"/>
      <c r="M1179"/>
      <c r="N1179"/>
      <c r="O1179"/>
      <c r="P1179"/>
      <c r="Q1179"/>
      <c r="R1179"/>
      <c r="S1179"/>
      <c r="T1179"/>
      <c r="U1179"/>
      <c r="V1179"/>
      <c r="W1179"/>
      <c r="X1179"/>
      <c r="Y1179"/>
      <c r="Z1179"/>
      <c r="AA1179"/>
      <c r="AB1179"/>
      <c r="AC1179"/>
      <c r="AD1179"/>
      <c r="AE1179"/>
      <c r="AF1179"/>
      <c r="AG1179"/>
      <c r="AH1179"/>
      <c r="AI1179"/>
      <c r="AJ1179"/>
      <c r="AK1179"/>
      <c r="AL1179"/>
    </row>
    <row r="1180" spans="1:38" ht="15">
      <c r="A1180"/>
      <c r="B1180"/>
      <c r="C1180"/>
      <c r="D1180"/>
      <c r="E1180"/>
      <c r="F1180"/>
      <c r="G1180"/>
      <c r="H1180"/>
      <c r="I1180"/>
      <c r="J1180"/>
      <c r="K1180"/>
      <c r="L1180"/>
      <c r="M1180"/>
      <c r="N1180"/>
      <c r="O1180"/>
      <c r="P1180"/>
      <c r="Q1180"/>
      <c r="R1180"/>
      <c r="S1180"/>
      <c r="T1180"/>
      <c r="U1180"/>
      <c r="V1180"/>
      <c r="W1180"/>
      <c r="X1180"/>
      <c r="Y1180"/>
      <c r="Z1180"/>
      <c r="AA1180"/>
      <c r="AB1180"/>
      <c r="AC1180"/>
      <c r="AD1180"/>
      <c r="AE1180"/>
      <c r="AF1180"/>
      <c r="AG1180"/>
      <c r="AH1180"/>
      <c r="AI1180"/>
      <c r="AJ1180"/>
      <c r="AK1180"/>
      <c r="AL1180"/>
    </row>
    <row r="1181" spans="1:38" ht="15">
      <c r="A1181"/>
      <c r="B1181"/>
      <c r="C1181"/>
      <c r="D1181"/>
      <c r="E1181"/>
      <c r="F1181"/>
      <c r="G1181"/>
      <c r="H1181"/>
      <c r="I1181"/>
      <c r="J1181"/>
      <c r="K1181"/>
      <c r="L1181"/>
      <c r="M1181"/>
      <c r="N1181"/>
      <c r="O1181"/>
      <c r="P1181"/>
      <c r="Q1181"/>
      <c r="R1181"/>
      <c r="S1181"/>
      <c r="T1181"/>
      <c r="U1181"/>
      <c r="V1181"/>
      <c r="W1181"/>
      <c r="X1181"/>
      <c r="Y1181"/>
      <c r="Z1181"/>
      <c r="AA1181"/>
      <c r="AB1181"/>
      <c r="AC1181"/>
      <c r="AD1181"/>
      <c r="AE1181"/>
      <c r="AF1181"/>
      <c r="AG1181"/>
      <c r="AH1181"/>
      <c r="AI1181"/>
      <c r="AJ1181"/>
      <c r="AK1181"/>
      <c r="AL1181"/>
    </row>
    <row r="1182" spans="1:38" ht="15">
      <c r="A1182"/>
      <c r="B1182"/>
      <c r="C1182"/>
      <c r="D1182"/>
      <c r="E1182"/>
      <c r="F1182"/>
      <c r="G1182"/>
      <c r="H1182"/>
      <c r="I1182"/>
      <c r="J1182"/>
      <c r="K1182"/>
      <c r="L1182"/>
      <c r="M1182"/>
      <c r="N1182"/>
      <c r="O1182"/>
      <c r="P1182"/>
      <c r="Q1182"/>
      <c r="R1182"/>
      <c r="S1182"/>
      <c r="T1182"/>
      <c r="U1182"/>
      <c r="V1182"/>
      <c r="W1182"/>
      <c r="X1182"/>
      <c r="Y1182"/>
      <c r="Z1182"/>
      <c r="AA1182"/>
      <c r="AB1182"/>
      <c r="AC1182"/>
      <c r="AD1182"/>
      <c r="AE1182"/>
      <c r="AF1182"/>
      <c r="AG1182"/>
      <c r="AH1182"/>
      <c r="AI1182"/>
      <c r="AJ1182"/>
      <c r="AK1182"/>
      <c r="AL1182"/>
    </row>
    <row r="1183" spans="1:38" ht="15">
      <c r="A1183"/>
      <c r="B1183"/>
      <c r="C1183"/>
      <c r="D1183"/>
      <c r="E1183"/>
      <c r="F1183"/>
      <c r="G1183"/>
      <c r="H1183"/>
      <c r="I1183"/>
      <c r="J1183"/>
      <c r="K1183"/>
      <c r="L1183"/>
      <c r="M1183"/>
      <c r="N1183"/>
      <c r="O1183"/>
      <c r="P1183"/>
      <c r="Q1183"/>
      <c r="R1183"/>
      <c r="S1183"/>
      <c r="T1183"/>
      <c r="U1183"/>
      <c r="V1183"/>
      <c r="W1183"/>
      <c r="X1183"/>
      <c r="Y1183"/>
      <c r="Z1183"/>
      <c r="AA1183"/>
      <c r="AB1183"/>
      <c r="AC1183"/>
      <c r="AD1183"/>
      <c r="AE1183"/>
      <c r="AF1183"/>
      <c r="AG1183"/>
      <c r="AH1183"/>
      <c r="AI1183"/>
      <c r="AJ1183"/>
      <c r="AK1183"/>
      <c r="AL1183"/>
    </row>
    <row r="1184" spans="1:38" ht="15">
      <c r="A1184"/>
      <c r="B1184"/>
      <c r="C1184"/>
      <c r="D1184"/>
      <c r="E1184"/>
      <c r="F1184"/>
      <c r="G1184"/>
      <c r="H1184"/>
      <c r="I1184"/>
      <c r="J1184"/>
      <c r="K1184"/>
      <c r="L1184"/>
      <c r="M1184"/>
      <c r="N1184"/>
      <c r="O1184"/>
      <c r="P1184"/>
      <c r="Q1184"/>
      <c r="R1184"/>
      <c r="S1184"/>
      <c r="T1184"/>
      <c r="U1184"/>
      <c r="V1184"/>
      <c r="W1184"/>
      <c r="X1184"/>
      <c r="Y1184"/>
      <c r="Z1184"/>
      <c r="AA1184"/>
      <c r="AB1184"/>
      <c r="AC1184"/>
      <c r="AD1184"/>
      <c r="AE1184"/>
      <c r="AF1184"/>
      <c r="AG1184"/>
      <c r="AH1184"/>
      <c r="AI1184"/>
      <c r="AJ1184"/>
      <c r="AK1184"/>
      <c r="AL1184"/>
    </row>
    <row r="1185" spans="1:38" ht="15">
      <c r="A1185"/>
      <c r="B1185"/>
      <c r="C1185"/>
      <c r="D1185"/>
      <c r="E1185"/>
      <c r="F1185"/>
      <c r="G1185"/>
      <c r="H1185"/>
      <c r="I1185"/>
      <c r="J1185"/>
      <c r="K1185"/>
      <c r="L1185"/>
      <c r="M1185"/>
      <c r="N1185"/>
      <c r="O1185"/>
      <c r="P1185"/>
      <c r="Q1185"/>
      <c r="R1185"/>
      <c r="S1185"/>
      <c r="T1185"/>
      <c r="U1185"/>
      <c r="V1185"/>
      <c r="W1185"/>
      <c r="X1185"/>
      <c r="Y1185"/>
      <c r="Z1185"/>
      <c r="AA1185"/>
      <c r="AB1185"/>
      <c r="AC1185"/>
      <c r="AD1185"/>
      <c r="AE1185"/>
      <c r="AF1185"/>
      <c r="AG1185"/>
      <c r="AH1185"/>
      <c r="AI1185"/>
      <c r="AJ1185"/>
      <c r="AK1185"/>
      <c r="AL1185"/>
    </row>
    <row r="1186" spans="1:38" ht="15">
      <c r="A1186"/>
      <c r="B1186"/>
      <c r="C1186"/>
      <c r="D1186"/>
      <c r="E1186"/>
      <c r="F1186"/>
      <c r="G1186"/>
      <c r="H1186"/>
      <c r="I1186"/>
      <c r="J1186"/>
      <c r="K1186"/>
      <c r="L1186"/>
      <c r="M1186"/>
      <c r="N1186"/>
      <c r="O1186"/>
      <c r="P1186"/>
      <c r="Q1186"/>
      <c r="R1186"/>
      <c r="S1186"/>
      <c r="T1186"/>
      <c r="U1186"/>
      <c r="V1186"/>
      <c r="W1186"/>
      <c r="X1186"/>
      <c r="Y1186"/>
      <c r="Z1186"/>
      <c r="AA1186"/>
      <c r="AB1186"/>
      <c r="AC1186"/>
      <c r="AD1186"/>
      <c r="AE1186"/>
      <c r="AF1186"/>
      <c r="AG1186"/>
      <c r="AH1186"/>
      <c r="AI1186"/>
      <c r="AJ1186"/>
      <c r="AK1186"/>
      <c r="AL1186"/>
    </row>
    <row r="1187" spans="1:38" ht="15">
      <c r="A1187"/>
      <c r="B1187"/>
      <c r="C1187"/>
      <c r="D1187"/>
      <c r="E1187"/>
      <c r="F1187"/>
      <c r="G1187"/>
      <c r="H1187"/>
      <c r="I1187"/>
      <c r="J1187"/>
      <c r="K1187"/>
      <c r="L1187"/>
      <c r="M1187"/>
      <c r="N1187"/>
      <c r="O1187"/>
      <c r="P1187"/>
      <c r="Q1187"/>
      <c r="R1187"/>
      <c r="S1187"/>
      <c r="T1187"/>
      <c r="U1187"/>
      <c r="V1187"/>
      <c r="W1187"/>
      <c r="X1187"/>
      <c r="Y1187"/>
      <c r="Z1187"/>
      <c r="AA1187"/>
      <c r="AB1187"/>
      <c r="AC1187"/>
      <c r="AD1187"/>
      <c r="AE1187"/>
      <c r="AF1187"/>
      <c r="AG1187"/>
      <c r="AH1187"/>
      <c r="AI1187"/>
      <c r="AJ1187"/>
      <c r="AK1187"/>
      <c r="AL1187"/>
    </row>
    <row r="1188" spans="1:38" ht="15">
      <c r="A1188"/>
      <c r="B1188"/>
      <c r="C1188"/>
      <c r="D1188"/>
      <c r="E1188"/>
      <c r="F1188"/>
      <c r="G1188"/>
      <c r="H1188"/>
      <c r="I1188"/>
      <c r="J1188"/>
      <c r="K1188"/>
      <c r="L1188"/>
      <c r="M1188"/>
      <c r="N1188"/>
      <c r="O1188"/>
      <c r="P1188"/>
      <c r="Q1188"/>
      <c r="R1188"/>
      <c r="S1188"/>
      <c r="T1188"/>
      <c r="U1188"/>
      <c r="V1188"/>
      <c r="W1188"/>
      <c r="X1188"/>
      <c r="Y1188"/>
      <c r="Z1188"/>
      <c r="AA1188"/>
      <c r="AB1188"/>
      <c r="AC1188"/>
      <c r="AD1188"/>
      <c r="AE1188"/>
      <c r="AF1188"/>
      <c r="AG1188"/>
      <c r="AH1188"/>
      <c r="AI1188"/>
      <c r="AJ1188"/>
      <c r="AK1188"/>
      <c r="AL1188"/>
    </row>
    <row r="1189" spans="1:38" ht="15">
      <c r="A1189"/>
      <c r="B1189"/>
      <c r="C1189"/>
      <c r="D1189"/>
      <c r="E1189"/>
      <c r="F1189"/>
      <c r="G1189"/>
      <c r="H1189"/>
      <c r="I1189"/>
      <c r="J1189"/>
      <c r="K1189"/>
      <c r="L1189"/>
      <c r="M1189"/>
      <c r="N1189"/>
      <c r="O1189"/>
      <c r="P1189"/>
      <c r="Q1189"/>
      <c r="R1189"/>
      <c r="S1189"/>
      <c r="T1189"/>
      <c r="U1189"/>
      <c r="V1189"/>
      <c r="W1189"/>
      <c r="X1189"/>
      <c r="Y1189"/>
      <c r="Z1189"/>
      <c r="AA1189"/>
      <c r="AB1189"/>
      <c r="AC1189"/>
      <c r="AD1189"/>
      <c r="AE1189"/>
      <c r="AF1189"/>
      <c r="AG1189"/>
      <c r="AH1189"/>
      <c r="AI1189"/>
      <c r="AJ1189"/>
      <c r="AK1189"/>
      <c r="AL1189"/>
    </row>
    <row r="1190" spans="1:38" ht="15">
      <c r="A1190"/>
      <c r="B1190"/>
      <c r="C1190"/>
      <c r="D1190"/>
      <c r="E1190"/>
      <c r="F1190"/>
      <c r="G1190"/>
      <c r="H1190"/>
      <c r="I1190"/>
      <c r="J1190"/>
      <c r="K1190"/>
      <c r="L1190"/>
      <c r="M1190"/>
      <c r="N1190"/>
      <c r="O1190"/>
      <c r="P1190"/>
      <c r="Q1190"/>
      <c r="R1190"/>
      <c r="S1190"/>
      <c r="T1190"/>
      <c r="U1190"/>
      <c r="V1190"/>
      <c r="W1190"/>
      <c r="X1190"/>
      <c r="Y1190"/>
      <c r="Z1190"/>
      <c r="AA1190"/>
      <c r="AB1190"/>
      <c r="AC1190"/>
      <c r="AD1190"/>
      <c r="AE1190"/>
      <c r="AF1190"/>
      <c r="AG1190"/>
      <c r="AH1190"/>
      <c r="AI1190"/>
      <c r="AJ1190"/>
      <c r="AK1190"/>
      <c r="AL1190"/>
    </row>
    <row r="1191" spans="1:38" ht="15">
      <c r="A1191"/>
      <c r="B1191"/>
      <c r="C1191"/>
      <c r="D1191"/>
      <c r="E1191"/>
      <c r="F1191"/>
      <c r="G1191"/>
      <c r="H1191"/>
      <c r="I1191"/>
      <c r="J1191"/>
      <c r="K1191"/>
      <c r="L1191"/>
      <c r="M1191"/>
      <c r="N1191"/>
      <c r="O1191"/>
      <c r="P1191"/>
      <c r="Q1191"/>
      <c r="R1191"/>
      <c r="S1191"/>
      <c r="T1191"/>
      <c r="U1191"/>
      <c r="V1191"/>
      <c r="W1191"/>
      <c r="X1191"/>
      <c r="Y1191"/>
      <c r="Z1191"/>
      <c r="AA1191"/>
      <c r="AB1191"/>
      <c r="AC1191"/>
      <c r="AD1191"/>
      <c r="AE1191"/>
      <c r="AF1191"/>
      <c r="AG1191"/>
      <c r="AH1191"/>
      <c r="AI1191"/>
      <c r="AJ1191"/>
      <c r="AK1191"/>
      <c r="AL1191"/>
    </row>
    <row r="1192" spans="1:38" ht="15">
      <c r="A1192"/>
      <c r="B1192"/>
      <c r="C1192"/>
      <c r="D1192"/>
      <c r="E1192"/>
      <c r="F1192"/>
      <c r="G1192"/>
      <c r="H1192"/>
      <c r="I1192"/>
      <c r="J1192"/>
      <c r="K1192"/>
      <c r="L1192"/>
      <c r="M1192"/>
      <c r="N1192"/>
      <c r="O1192"/>
      <c r="P1192"/>
      <c r="Q1192"/>
      <c r="R1192"/>
      <c r="S1192"/>
      <c r="T1192"/>
      <c r="U1192"/>
      <c r="V1192"/>
      <c r="W1192"/>
      <c r="X1192"/>
      <c r="Y1192"/>
      <c r="Z1192"/>
      <c r="AA1192"/>
      <c r="AB1192"/>
      <c r="AC1192"/>
      <c r="AD1192"/>
      <c r="AE1192"/>
      <c r="AF1192"/>
      <c r="AG1192"/>
      <c r="AH1192"/>
      <c r="AI1192"/>
      <c r="AJ1192"/>
      <c r="AK1192"/>
      <c r="AL1192"/>
    </row>
    <row r="1193" spans="1:38" ht="15">
      <c r="A1193"/>
      <c r="B1193"/>
      <c r="C1193"/>
      <c r="D1193"/>
      <c r="E1193"/>
      <c r="F1193"/>
      <c r="G1193"/>
      <c r="H1193"/>
      <c r="I1193"/>
      <c r="J1193"/>
      <c r="K1193"/>
      <c r="L1193"/>
      <c r="M1193"/>
      <c r="N1193"/>
      <c r="O1193"/>
      <c r="P1193"/>
      <c r="Q1193"/>
      <c r="R1193"/>
      <c r="S1193"/>
      <c r="T1193"/>
      <c r="U1193"/>
      <c r="V1193"/>
      <c r="W1193"/>
      <c r="X1193"/>
      <c r="Y1193"/>
      <c r="Z1193"/>
      <c r="AA1193"/>
      <c r="AB1193"/>
      <c r="AC1193"/>
      <c r="AD1193"/>
      <c r="AE1193"/>
      <c r="AF1193"/>
      <c r="AG1193"/>
      <c r="AH1193"/>
      <c r="AI1193"/>
      <c r="AJ1193"/>
      <c r="AK1193"/>
      <c r="AL1193"/>
    </row>
    <row r="1194" spans="1:38" ht="15">
      <c r="A1194"/>
      <c r="B1194"/>
      <c r="C1194"/>
      <c r="D1194"/>
      <c r="E1194"/>
      <c r="F1194"/>
      <c r="G1194"/>
      <c r="H1194"/>
      <c r="I1194"/>
      <c r="J1194"/>
      <c r="K1194"/>
      <c r="L1194"/>
      <c r="M1194"/>
      <c r="N1194"/>
      <c r="O1194"/>
      <c r="P1194"/>
      <c r="Q1194"/>
      <c r="R1194"/>
      <c r="S1194"/>
      <c r="T1194"/>
      <c r="U1194"/>
      <c r="V1194"/>
      <c r="W1194"/>
      <c r="X1194"/>
      <c r="Y1194"/>
      <c r="Z1194"/>
      <c r="AA1194"/>
      <c r="AB1194"/>
      <c r="AC1194"/>
      <c r="AD1194"/>
      <c r="AE1194"/>
      <c r="AF1194"/>
      <c r="AG1194"/>
      <c r="AH1194"/>
      <c r="AI1194"/>
      <c r="AJ1194"/>
      <c r="AK1194"/>
      <c r="AL1194"/>
    </row>
    <row r="1195" spans="1:38" ht="15">
      <c r="A1195"/>
      <c r="B1195"/>
      <c r="C1195"/>
      <c r="D1195"/>
      <c r="E1195"/>
      <c r="F1195"/>
      <c r="G1195"/>
      <c r="H1195"/>
      <c r="I1195"/>
      <c r="J1195"/>
      <c r="K1195"/>
      <c r="L1195"/>
      <c r="M1195"/>
      <c r="N1195"/>
      <c r="O1195"/>
      <c r="P1195"/>
      <c r="Q1195"/>
      <c r="R1195"/>
      <c r="S1195"/>
      <c r="T1195"/>
      <c r="U1195"/>
      <c r="V1195"/>
      <c r="W1195"/>
      <c r="X1195"/>
      <c r="Y1195"/>
      <c r="Z1195"/>
      <c r="AA1195"/>
      <c r="AB1195"/>
      <c r="AC1195"/>
      <c r="AD1195"/>
      <c r="AE1195"/>
      <c r="AF1195"/>
      <c r="AG1195"/>
      <c r="AH1195"/>
      <c r="AI1195"/>
      <c r="AJ1195"/>
      <c r="AK1195"/>
      <c r="AL1195"/>
    </row>
    <row r="1196" spans="1:38" ht="15">
      <c r="A1196"/>
      <c r="B1196"/>
      <c r="C1196"/>
      <c r="D1196"/>
      <c r="E1196"/>
      <c r="F1196"/>
      <c r="G1196"/>
      <c r="H1196"/>
      <c r="I1196"/>
      <c r="J1196"/>
      <c r="K1196"/>
      <c r="L1196"/>
      <c r="M1196"/>
      <c r="N1196"/>
      <c r="O1196"/>
      <c r="P1196"/>
      <c r="Q1196"/>
      <c r="R1196"/>
      <c r="S1196"/>
      <c r="T1196"/>
      <c r="U1196"/>
      <c r="V1196"/>
      <c r="W1196"/>
      <c r="X1196"/>
      <c r="Y1196"/>
      <c r="Z1196"/>
      <c r="AA1196"/>
      <c r="AB1196"/>
      <c r="AC1196"/>
      <c r="AD1196"/>
      <c r="AE1196"/>
      <c r="AF1196"/>
      <c r="AG1196"/>
      <c r="AH1196"/>
      <c r="AI1196"/>
      <c r="AJ1196"/>
      <c r="AK1196"/>
      <c r="AL1196"/>
    </row>
    <row r="1197" spans="1:38" ht="15">
      <c r="A1197"/>
      <c r="B1197"/>
      <c r="C1197"/>
      <c r="D1197"/>
      <c r="E1197"/>
      <c r="F1197"/>
      <c r="G1197"/>
      <c r="H1197"/>
      <c r="I1197"/>
      <c r="J1197"/>
      <c r="K1197"/>
      <c r="L1197"/>
      <c r="M1197"/>
      <c r="N1197"/>
      <c r="O1197"/>
      <c r="P1197"/>
      <c r="Q1197"/>
      <c r="R1197"/>
      <c r="S1197"/>
      <c r="T1197"/>
      <c r="U1197"/>
      <c r="V1197"/>
      <c r="W1197"/>
      <c r="X1197"/>
      <c r="Y1197"/>
      <c r="Z1197"/>
      <c r="AA1197"/>
      <c r="AB1197"/>
      <c r="AC1197"/>
      <c r="AD1197"/>
      <c r="AE1197"/>
      <c r="AF1197"/>
      <c r="AG1197"/>
      <c r="AH1197"/>
      <c r="AI1197"/>
      <c r="AJ1197"/>
      <c r="AK1197"/>
      <c r="AL1197"/>
    </row>
    <row r="1198" spans="1:38" ht="15">
      <c r="A1198"/>
      <c r="B1198"/>
      <c r="C1198"/>
      <c r="D1198"/>
      <c r="E1198"/>
      <c r="F1198"/>
      <c r="G1198"/>
      <c r="H1198"/>
      <c r="I1198"/>
      <c r="J1198"/>
      <c r="K1198"/>
      <c r="L1198"/>
      <c r="M1198"/>
      <c r="N1198"/>
      <c r="O1198"/>
      <c r="P1198"/>
      <c r="Q1198"/>
      <c r="R1198"/>
      <c r="S1198"/>
      <c r="T1198"/>
      <c r="U1198"/>
      <c r="V1198"/>
      <c r="W1198"/>
      <c r="X1198"/>
      <c r="Y1198"/>
      <c r="Z1198"/>
      <c r="AA1198"/>
      <c r="AB1198"/>
      <c r="AC1198"/>
      <c r="AD1198"/>
      <c r="AE1198"/>
      <c r="AF1198"/>
      <c r="AG1198"/>
      <c r="AH1198"/>
      <c r="AI1198"/>
      <c r="AJ1198"/>
      <c r="AK1198"/>
      <c r="AL1198"/>
    </row>
    <row r="1199" spans="1:38" ht="15">
      <c r="A1199"/>
      <c r="B1199"/>
      <c r="C1199"/>
      <c r="D1199"/>
      <c r="E1199"/>
      <c r="F1199"/>
      <c r="G1199"/>
      <c r="H1199"/>
      <c r="I1199"/>
      <c r="J1199"/>
      <c r="K1199"/>
      <c r="L1199"/>
      <c r="M1199"/>
      <c r="N1199"/>
      <c r="O1199"/>
      <c r="P1199"/>
      <c r="Q1199"/>
      <c r="R1199"/>
      <c r="S1199"/>
      <c r="T1199"/>
      <c r="U1199"/>
      <c r="V1199"/>
      <c r="W1199"/>
      <c r="X1199"/>
      <c r="Y1199"/>
      <c r="Z1199"/>
      <c r="AA1199"/>
      <c r="AB1199"/>
      <c r="AC1199"/>
      <c r="AD1199"/>
      <c r="AE1199"/>
      <c r="AF1199"/>
      <c r="AG1199"/>
      <c r="AH1199"/>
      <c r="AI1199"/>
      <c r="AJ1199"/>
      <c r="AK1199"/>
      <c r="AL1199"/>
    </row>
    <row r="1200" spans="1:38" ht="15">
      <c r="A1200"/>
      <c r="B1200"/>
      <c r="C1200"/>
      <c r="D1200"/>
      <c r="E1200"/>
      <c r="F1200"/>
      <c r="G1200"/>
      <c r="H1200"/>
      <c r="I1200"/>
      <c r="J1200"/>
      <c r="K1200"/>
      <c r="L1200"/>
      <c r="M1200"/>
      <c r="N1200"/>
      <c r="O1200"/>
      <c r="P1200"/>
      <c r="Q1200"/>
      <c r="R1200"/>
      <c r="S1200"/>
      <c r="T1200"/>
      <c r="U1200"/>
      <c r="V1200"/>
      <c r="W1200"/>
      <c r="X1200"/>
      <c r="Y1200"/>
      <c r="Z1200"/>
      <c r="AA1200"/>
      <c r="AB1200"/>
      <c r="AC1200"/>
      <c r="AD1200"/>
      <c r="AE1200"/>
      <c r="AF1200"/>
      <c r="AG1200"/>
      <c r="AH1200"/>
      <c r="AI1200"/>
      <c r="AJ1200"/>
      <c r="AK1200"/>
      <c r="AL1200"/>
    </row>
    <row r="1201" spans="1:38" ht="15">
      <c r="A1201"/>
      <c r="B1201"/>
      <c r="C1201"/>
      <c r="D1201"/>
      <c r="E1201"/>
      <c r="F1201"/>
      <c r="G1201"/>
      <c r="H1201"/>
      <c r="I1201"/>
      <c r="J1201"/>
      <c r="K1201"/>
      <c r="L1201"/>
      <c r="M1201"/>
      <c r="N1201"/>
      <c r="O1201"/>
      <c r="P1201"/>
      <c r="Q1201"/>
      <c r="R1201"/>
      <c r="S1201"/>
      <c r="T1201"/>
      <c r="U1201"/>
      <c r="V1201"/>
      <c r="W1201"/>
      <c r="X1201"/>
      <c r="Y1201"/>
      <c r="Z1201"/>
      <c r="AA1201"/>
      <c r="AB1201"/>
      <c r="AC1201"/>
      <c r="AD1201"/>
      <c r="AE1201"/>
      <c r="AF1201"/>
      <c r="AG1201"/>
      <c r="AH1201"/>
      <c r="AI1201"/>
      <c r="AJ1201"/>
      <c r="AK1201"/>
      <c r="AL1201"/>
    </row>
    <row r="1202" spans="1:38" ht="15">
      <c r="A1202"/>
      <c r="B1202"/>
      <c r="C1202"/>
      <c r="D1202"/>
      <c r="E1202"/>
      <c r="F1202"/>
      <c r="G1202"/>
      <c r="H1202"/>
      <c r="I1202"/>
      <c r="J1202"/>
      <c r="K1202"/>
      <c r="L1202"/>
      <c r="M1202"/>
      <c r="N1202"/>
      <c r="O1202"/>
      <c r="P1202"/>
      <c r="Q1202"/>
      <c r="R1202"/>
      <c r="S1202"/>
      <c r="T1202"/>
      <c r="U1202"/>
      <c r="V1202"/>
      <c r="W1202"/>
      <c r="X1202"/>
      <c r="Y1202"/>
      <c r="Z1202"/>
      <c r="AA1202"/>
      <c r="AB1202"/>
      <c r="AC1202"/>
      <c r="AD1202"/>
      <c r="AE1202"/>
      <c r="AF1202"/>
      <c r="AG1202"/>
      <c r="AH1202"/>
      <c r="AI1202"/>
      <c r="AJ1202"/>
      <c r="AK1202"/>
      <c r="AL1202"/>
    </row>
    <row r="1203" spans="1:38" ht="15">
      <c r="A1203"/>
      <c r="B1203"/>
      <c r="C1203"/>
      <c r="D1203"/>
      <c r="E1203"/>
      <c r="F1203"/>
      <c r="G1203"/>
      <c r="H1203"/>
      <c r="I1203"/>
      <c r="J1203"/>
      <c r="K1203"/>
      <c r="L1203"/>
      <c r="M1203"/>
      <c r="N1203"/>
      <c r="O1203"/>
      <c r="P1203"/>
      <c r="Q1203"/>
      <c r="R1203"/>
      <c r="S1203"/>
      <c r="T1203"/>
      <c r="U1203"/>
      <c r="V1203"/>
      <c r="W1203"/>
      <c r="X1203"/>
      <c r="Y1203"/>
      <c r="Z1203"/>
      <c r="AA1203"/>
      <c r="AB1203"/>
      <c r="AC1203"/>
      <c r="AD1203"/>
      <c r="AE1203"/>
      <c r="AF1203"/>
      <c r="AG1203"/>
      <c r="AH1203"/>
      <c r="AI1203"/>
      <c r="AJ1203"/>
      <c r="AK1203"/>
      <c r="AL1203"/>
    </row>
    <row r="1204" spans="1:38" ht="15">
      <c r="A1204"/>
      <c r="B1204"/>
      <c r="C1204"/>
      <c r="D1204"/>
      <c r="E1204"/>
      <c r="F1204"/>
      <c r="G1204"/>
      <c r="H1204"/>
      <c r="I1204"/>
      <c r="J1204"/>
      <c r="K1204"/>
      <c r="L1204"/>
      <c r="M1204"/>
      <c r="N1204"/>
      <c r="O1204"/>
      <c r="P1204"/>
      <c r="Q1204"/>
      <c r="R1204"/>
      <c r="S1204"/>
      <c r="T1204"/>
      <c r="U1204"/>
      <c r="V1204"/>
      <c r="W1204"/>
      <c r="X1204"/>
      <c r="Y1204"/>
      <c r="Z1204"/>
      <c r="AA1204"/>
      <c r="AB1204"/>
      <c r="AC1204"/>
      <c r="AD1204"/>
      <c r="AE1204"/>
      <c r="AF1204"/>
      <c r="AG1204"/>
      <c r="AH1204"/>
      <c r="AI1204"/>
      <c r="AJ1204"/>
      <c r="AK1204"/>
      <c r="AL1204"/>
    </row>
    <row r="1205" spans="1:38" ht="15">
      <c r="A1205"/>
      <c r="B1205"/>
      <c r="C1205"/>
      <c r="D1205"/>
      <c r="E1205"/>
      <c r="F1205"/>
      <c r="G1205"/>
      <c r="H1205"/>
      <c r="I1205"/>
      <c r="J1205"/>
      <c r="K1205"/>
      <c r="L1205"/>
      <c r="M1205"/>
      <c r="N1205"/>
      <c r="O1205"/>
      <c r="P1205"/>
      <c r="Q1205"/>
      <c r="R1205"/>
      <c r="S1205"/>
      <c r="T1205"/>
      <c r="U1205"/>
      <c r="V1205"/>
      <c r="W1205"/>
      <c r="X1205"/>
      <c r="Y1205"/>
      <c r="Z1205"/>
      <c r="AA1205"/>
      <c r="AB1205"/>
      <c r="AC1205"/>
      <c r="AD1205"/>
      <c r="AE1205"/>
      <c r="AF1205"/>
      <c r="AG1205"/>
      <c r="AH1205"/>
      <c r="AI1205"/>
      <c r="AJ1205"/>
      <c r="AK1205"/>
      <c r="AL1205"/>
    </row>
    <row r="1206" spans="1:38" ht="15">
      <c r="A1206"/>
      <c r="B1206"/>
      <c r="C1206"/>
      <c r="D1206"/>
      <c r="E1206"/>
      <c r="F1206"/>
      <c r="G1206"/>
      <c r="H1206"/>
      <c r="I1206"/>
      <c r="J1206"/>
      <c r="K1206"/>
      <c r="L1206"/>
      <c r="M1206"/>
      <c r="N1206"/>
      <c r="O1206"/>
      <c r="P1206"/>
      <c r="Q1206"/>
      <c r="R1206"/>
      <c r="S1206"/>
      <c r="T1206"/>
      <c r="U1206"/>
      <c r="V1206"/>
      <c r="W1206"/>
      <c r="X1206"/>
      <c r="Y1206"/>
      <c r="Z1206"/>
      <c r="AA1206"/>
      <c r="AB1206"/>
      <c r="AC1206"/>
      <c r="AD1206"/>
      <c r="AE1206"/>
      <c r="AF1206"/>
      <c r="AG1206"/>
      <c r="AH1206"/>
      <c r="AI1206"/>
      <c r="AJ1206"/>
      <c r="AK1206"/>
      <c r="AL1206"/>
    </row>
    <row r="1207" spans="1:38" ht="15">
      <c r="A1207"/>
      <c r="B1207"/>
      <c r="C1207"/>
      <c r="D1207"/>
      <c r="E1207"/>
      <c r="F1207"/>
      <c r="G1207"/>
      <c r="H1207"/>
      <c r="I1207"/>
      <c r="J1207"/>
      <c r="K1207"/>
      <c r="L1207"/>
      <c r="M1207"/>
      <c r="N1207"/>
      <c r="O1207"/>
      <c r="P1207"/>
      <c r="Q1207"/>
      <c r="R1207"/>
      <c r="S1207"/>
      <c r="T1207"/>
      <c r="U1207"/>
      <c r="V1207"/>
      <c r="W1207"/>
      <c r="X1207"/>
      <c r="Y1207"/>
      <c r="Z1207"/>
      <c r="AA1207"/>
      <c r="AB1207"/>
      <c r="AC1207"/>
      <c r="AD1207"/>
      <c r="AE1207"/>
      <c r="AF1207"/>
      <c r="AG1207"/>
      <c r="AH1207"/>
      <c r="AI1207"/>
      <c r="AJ1207"/>
      <c r="AK1207"/>
      <c r="AL1207"/>
    </row>
    <row r="1208" spans="1:38" ht="15">
      <c r="A1208"/>
      <c r="B1208"/>
      <c r="C1208"/>
      <c r="D1208"/>
      <c r="E1208"/>
      <c r="F1208"/>
      <c r="G1208"/>
      <c r="H1208"/>
      <c r="I1208"/>
      <c r="J1208"/>
      <c r="K1208"/>
      <c r="L1208"/>
      <c r="M1208"/>
      <c r="N1208"/>
      <c r="O1208"/>
      <c r="P1208"/>
      <c r="Q1208"/>
      <c r="R1208"/>
      <c r="S1208"/>
      <c r="T1208"/>
      <c r="U1208"/>
      <c r="V1208"/>
      <c r="W1208"/>
      <c r="X1208"/>
      <c r="Y1208"/>
      <c r="Z1208"/>
      <c r="AA1208"/>
      <c r="AB1208"/>
      <c r="AC1208"/>
      <c r="AD1208"/>
      <c r="AE1208"/>
      <c r="AF1208"/>
      <c r="AG1208"/>
      <c r="AH1208"/>
      <c r="AI1208"/>
      <c r="AJ1208"/>
      <c r="AK1208"/>
      <c r="AL1208"/>
    </row>
    <row r="1209" spans="1:38" ht="15">
      <c r="A1209"/>
      <c r="B1209"/>
      <c r="C1209"/>
      <c r="D1209"/>
      <c r="E1209"/>
      <c r="F1209"/>
      <c r="G1209"/>
      <c r="H1209"/>
      <c r="I1209"/>
      <c r="J1209"/>
      <c r="K1209"/>
      <c r="L1209"/>
      <c r="M1209"/>
      <c r="N1209"/>
      <c r="O1209"/>
      <c r="P1209"/>
      <c r="Q1209"/>
      <c r="R1209"/>
      <c r="S1209"/>
      <c r="T1209"/>
      <c r="U1209"/>
      <c r="V1209"/>
      <c r="W1209"/>
      <c r="X1209"/>
      <c r="Y1209"/>
      <c r="Z1209"/>
      <c r="AA1209"/>
      <c r="AB1209"/>
      <c r="AC1209"/>
      <c r="AD1209"/>
      <c r="AE1209"/>
      <c r="AF1209"/>
      <c r="AG1209"/>
      <c r="AH1209"/>
      <c r="AI1209"/>
      <c r="AJ1209"/>
      <c r="AK1209"/>
      <c r="AL1209"/>
    </row>
    <row r="1210" spans="1:38" ht="15">
      <c r="A1210"/>
      <c r="B1210"/>
      <c r="C1210"/>
      <c r="D1210"/>
      <c r="E1210"/>
      <c r="F1210"/>
      <c r="G1210"/>
      <c r="H1210"/>
      <c r="I1210"/>
      <c r="J1210"/>
      <c r="K1210"/>
      <c r="L1210"/>
      <c r="M1210"/>
      <c r="N1210"/>
      <c r="O1210"/>
      <c r="P1210"/>
      <c r="Q1210"/>
      <c r="R1210"/>
      <c r="S1210"/>
      <c r="T1210"/>
      <c r="U1210"/>
      <c r="V1210"/>
      <c r="W1210"/>
      <c r="X1210"/>
      <c r="Y1210"/>
      <c r="Z1210"/>
      <c r="AA1210"/>
      <c r="AB1210"/>
      <c r="AC1210"/>
      <c r="AD1210"/>
      <c r="AE1210"/>
      <c r="AF1210"/>
      <c r="AG1210"/>
      <c r="AH1210"/>
      <c r="AI1210"/>
      <c r="AJ1210"/>
      <c r="AK1210"/>
      <c r="AL1210"/>
    </row>
    <row r="1211" spans="1:38" ht="15">
      <c r="A1211"/>
      <c r="B1211"/>
      <c r="C1211"/>
      <c r="D1211"/>
      <c r="E1211"/>
      <c r="F1211"/>
      <c r="G1211"/>
      <c r="H1211"/>
      <c r="I1211"/>
      <c r="J1211"/>
      <c r="K1211"/>
      <c r="L1211"/>
      <c r="M1211"/>
      <c r="N1211"/>
      <c r="O1211"/>
      <c r="P1211"/>
      <c r="Q1211"/>
      <c r="R1211"/>
      <c r="S1211"/>
      <c r="T1211"/>
      <c r="U1211"/>
      <c r="V1211"/>
      <c r="W1211"/>
      <c r="X1211"/>
      <c r="Y1211"/>
      <c r="Z1211"/>
      <c r="AA1211"/>
      <c r="AB1211"/>
      <c r="AC1211"/>
      <c r="AD1211"/>
      <c r="AE1211"/>
      <c r="AF1211"/>
      <c r="AG1211"/>
      <c r="AH1211"/>
      <c r="AI1211"/>
      <c r="AJ1211"/>
      <c r="AK1211"/>
      <c r="AL1211"/>
    </row>
    <row r="1212" spans="1:38" ht="15">
      <c r="A1212"/>
      <c r="B1212"/>
      <c r="C1212"/>
      <c r="D1212"/>
      <c r="E1212"/>
      <c r="F1212"/>
      <c r="G1212"/>
      <c r="H1212"/>
      <c r="I1212"/>
      <c r="J1212"/>
      <c r="K1212"/>
      <c r="L1212"/>
      <c r="M1212"/>
      <c r="N1212"/>
      <c r="O1212"/>
      <c r="P1212"/>
      <c r="Q1212"/>
      <c r="R1212"/>
      <c r="S1212"/>
      <c r="T1212"/>
      <c r="U1212"/>
      <c r="V1212"/>
      <c r="W1212"/>
      <c r="X1212"/>
      <c r="Y1212"/>
      <c r="Z1212"/>
      <c r="AA1212"/>
      <c r="AB1212"/>
      <c r="AC1212"/>
      <c r="AD1212"/>
      <c r="AE1212"/>
      <c r="AF1212"/>
      <c r="AG1212"/>
      <c r="AH1212"/>
      <c r="AI1212"/>
      <c r="AJ1212"/>
      <c r="AK1212"/>
      <c r="AL1212"/>
    </row>
    <row r="1213" spans="1:38" ht="15">
      <c r="A1213"/>
      <c r="B1213"/>
      <c r="C1213"/>
      <c r="D1213"/>
      <c r="E1213"/>
      <c r="F1213"/>
      <c r="G1213"/>
      <c r="H1213"/>
      <c r="I1213"/>
      <c r="J1213"/>
      <c r="K1213"/>
      <c r="L1213"/>
      <c r="M1213"/>
      <c r="N1213"/>
      <c r="O1213"/>
      <c r="P1213"/>
      <c r="Q1213"/>
      <c r="R1213"/>
      <c r="S1213"/>
      <c r="T1213"/>
      <c r="U1213"/>
      <c r="V1213"/>
      <c r="W1213"/>
      <c r="X1213"/>
      <c r="Y1213"/>
      <c r="Z1213"/>
      <c r="AA1213"/>
      <c r="AB1213"/>
      <c r="AC1213"/>
      <c r="AD1213"/>
      <c r="AE1213"/>
      <c r="AF1213"/>
      <c r="AG1213"/>
      <c r="AH1213"/>
      <c r="AI1213"/>
      <c r="AJ1213"/>
      <c r="AK1213"/>
      <c r="AL1213"/>
    </row>
    <row r="1214" spans="1:38" ht="15">
      <c r="A1214"/>
      <c r="B1214"/>
      <c r="C1214"/>
      <c r="D1214"/>
      <c r="E1214"/>
      <c r="F1214"/>
      <c r="G1214"/>
      <c r="H1214"/>
      <c r="I1214"/>
      <c r="J1214"/>
      <c r="K1214"/>
      <c r="L1214"/>
      <c r="M1214"/>
      <c r="N1214"/>
      <c r="O1214"/>
      <c r="P1214"/>
      <c r="Q1214"/>
      <c r="R1214"/>
      <c r="S1214"/>
      <c r="T1214"/>
      <c r="U1214"/>
      <c r="V1214"/>
      <c r="W1214"/>
      <c r="X1214"/>
      <c r="Y1214"/>
      <c r="Z1214"/>
      <c r="AA1214"/>
      <c r="AB1214"/>
      <c r="AC1214"/>
      <c r="AD1214"/>
      <c r="AE1214"/>
      <c r="AF1214"/>
      <c r="AG1214"/>
      <c r="AH1214"/>
      <c r="AI1214"/>
      <c r="AJ1214"/>
      <c r="AK1214"/>
      <c r="AL1214"/>
    </row>
    <row r="1215" spans="1:38" ht="15">
      <c r="A1215"/>
      <c r="B1215"/>
      <c r="C1215"/>
      <c r="D1215"/>
      <c r="E1215"/>
      <c r="F1215"/>
      <c r="G1215"/>
      <c r="H1215"/>
      <c r="I1215"/>
      <c r="J1215"/>
      <c r="K1215"/>
      <c r="L1215"/>
      <c r="M1215"/>
      <c r="N1215"/>
      <c r="O1215"/>
      <c r="P1215"/>
      <c r="Q1215"/>
      <c r="R1215"/>
      <c r="S1215"/>
      <c r="T1215"/>
      <c r="U1215"/>
      <c r="V1215"/>
      <c r="W1215"/>
      <c r="X1215"/>
      <c r="Y1215"/>
      <c r="Z1215"/>
      <c r="AA1215"/>
      <c r="AB1215"/>
      <c r="AC1215"/>
      <c r="AD1215"/>
      <c r="AE1215"/>
      <c r="AF1215"/>
      <c r="AG1215"/>
      <c r="AH1215"/>
      <c r="AI1215"/>
      <c r="AJ1215"/>
      <c r="AK1215"/>
      <c r="AL1215"/>
    </row>
    <row r="1216" spans="1:38" ht="15">
      <c r="A1216"/>
      <c r="B1216"/>
      <c r="C1216"/>
      <c r="D1216"/>
      <c r="E1216"/>
      <c r="F1216"/>
      <c r="G1216"/>
      <c r="H1216"/>
      <c r="I1216"/>
      <c r="J1216"/>
      <c r="K1216"/>
      <c r="L1216"/>
      <c r="M1216"/>
      <c r="N1216"/>
      <c r="O1216"/>
      <c r="P1216"/>
      <c r="Q1216"/>
      <c r="R1216"/>
      <c r="S1216"/>
      <c r="T1216"/>
      <c r="U1216"/>
      <c r="V1216"/>
      <c r="W1216"/>
      <c r="X1216"/>
      <c r="Y1216"/>
      <c r="Z1216"/>
      <c r="AA1216"/>
      <c r="AB1216"/>
      <c r="AC1216"/>
      <c r="AD1216"/>
      <c r="AE1216"/>
      <c r="AF1216"/>
      <c r="AG1216"/>
      <c r="AH1216"/>
      <c r="AI1216"/>
      <c r="AJ1216"/>
      <c r="AK1216"/>
      <c r="AL1216"/>
    </row>
    <row r="1217" spans="1:38" ht="15">
      <c r="A1217"/>
      <c r="B1217"/>
      <c r="C1217"/>
      <c r="D1217"/>
      <c r="E1217"/>
      <c r="F1217"/>
      <c r="G1217"/>
      <c r="H1217"/>
      <c r="I1217"/>
      <c r="J1217"/>
      <c r="K1217"/>
      <c r="L1217"/>
      <c r="M1217"/>
      <c r="N1217"/>
      <c r="O1217"/>
      <c r="P1217"/>
      <c r="Q1217"/>
      <c r="R1217"/>
      <c r="S1217"/>
      <c r="T1217"/>
      <c r="U1217"/>
      <c r="V1217"/>
      <c r="W1217"/>
      <c r="X1217"/>
      <c r="Y1217"/>
      <c r="Z1217"/>
      <c r="AA1217"/>
      <c r="AB1217"/>
      <c r="AC1217"/>
      <c r="AD1217"/>
      <c r="AE1217"/>
      <c r="AF1217"/>
      <c r="AG1217"/>
      <c r="AH1217"/>
      <c r="AI1217"/>
      <c r="AJ1217"/>
      <c r="AK1217"/>
      <c r="AL1217"/>
    </row>
    <row r="1218" spans="1:38" ht="15">
      <c r="A1218"/>
      <c r="B1218"/>
      <c r="C1218"/>
      <c r="D1218"/>
      <c r="E1218"/>
      <c r="F1218"/>
      <c r="G1218"/>
      <c r="H1218"/>
      <c r="I1218"/>
      <c r="J1218"/>
      <c r="K1218"/>
      <c r="L1218"/>
      <c r="M1218"/>
      <c r="N1218"/>
      <c r="O1218"/>
      <c r="P1218"/>
      <c r="Q1218"/>
      <c r="R1218"/>
      <c r="S1218"/>
      <c r="T1218"/>
      <c r="U1218"/>
      <c r="V1218"/>
      <c r="W1218"/>
      <c r="X1218"/>
      <c r="Y1218"/>
      <c r="Z1218"/>
      <c r="AA1218"/>
      <c r="AB1218"/>
      <c r="AC1218"/>
      <c r="AD1218"/>
      <c r="AE1218"/>
      <c r="AF1218"/>
      <c r="AG1218"/>
      <c r="AH1218"/>
      <c r="AI1218"/>
      <c r="AJ1218"/>
      <c r="AK1218"/>
      <c r="AL1218"/>
    </row>
    <row r="1219" spans="1:38" ht="15">
      <c r="A1219"/>
      <c r="B1219"/>
      <c r="C1219"/>
      <c r="D1219"/>
      <c r="E1219"/>
      <c r="F1219"/>
      <c r="G1219"/>
      <c r="H1219"/>
      <c r="I1219"/>
      <c r="J1219"/>
      <c r="K1219"/>
      <c r="L1219"/>
      <c r="M1219"/>
      <c r="N1219"/>
      <c r="O1219"/>
      <c r="P1219"/>
      <c r="Q1219"/>
      <c r="R1219"/>
      <c r="S1219"/>
      <c r="T1219"/>
      <c r="U1219"/>
      <c r="V1219"/>
      <c r="W1219"/>
      <c r="X1219"/>
      <c r="Y1219"/>
      <c r="Z1219"/>
      <c r="AA1219"/>
      <c r="AB1219"/>
      <c r="AC1219"/>
      <c r="AD1219"/>
      <c r="AE1219"/>
      <c r="AF1219"/>
      <c r="AG1219"/>
      <c r="AH1219"/>
      <c r="AI1219"/>
      <c r="AJ1219"/>
      <c r="AK1219"/>
      <c r="AL1219"/>
    </row>
    <row r="1220" spans="1:38" ht="15">
      <c r="A1220"/>
      <c r="B1220"/>
      <c r="C1220"/>
      <c r="D1220"/>
      <c r="E1220"/>
      <c r="F1220"/>
      <c r="G1220"/>
      <c r="H1220"/>
      <c r="I1220"/>
      <c r="J1220"/>
      <c r="K1220"/>
      <c r="L1220"/>
      <c r="M1220"/>
      <c r="N1220"/>
      <c r="O1220"/>
      <c r="P1220"/>
      <c r="Q1220"/>
      <c r="R1220"/>
      <c r="S1220"/>
      <c r="T1220"/>
      <c r="U1220"/>
      <c r="V1220"/>
      <c r="W1220"/>
      <c r="X1220"/>
      <c r="Y1220"/>
      <c r="Z1220"/>
      <c r="AA1220"/>
      <c r="AB1220"/>
      <c r="AC1220"/>
      <c r="AD1220"/>
      <c r="AE1220"/>
      <c r="AF1220"/>
      <c r="AG1220"/>
      <c r="AH1220"/>
      <c r="AI1220"/>
      <c r="AJ1220"/>
      <c r="AK1220"/>
      <c r="AL1220"/>
    </row>
    <row r="1221" spans="1:38" ht="15">
      <c r="A1221"/>
      <c r="B1221"/>
      <c r="C1221"/>
      <c r="D1221"/>
      <c r="E1221"/>
      <c r="F1221"/>
      <c r="G1221"/>
      <c r="H1221"/>
      <c r="I1221"/>
      <c r="J1221"/>
      <c r="K1221"/>
      <c r="L1221"/>
      <c r="M1221"/>
      <c r="N1221"/>
      <c r="O1221"/>
      <c r="P1221"/>
      <c r="Q1221"/>
      <c r="R1221"/>
      <c r="S1221"/>
      <c r="T1221"/>
      <c r="U1221"/>
      <c r="V1221"/>
      <c r="W1221"/>
      <c r="X1221"/>
      <c r="Y1221"/>
      <c r="Z1221"/>
      <c r="AA1221"/>
      <c r="AB1221"/>
      <c r="AC1221"/>
      <c r="AD1221"/>
      <c r="AE1221"/>
      <c r="AF1221"/>
      <c r="AG1221"/>
      <c r="AH1221"/>
      <c r="AI1221"/>
      <c r="AJ1221"/>
      <c r="AK1221"/>
      <c r="AL1221"/>
    </row>
    <row r="1222" spans="1:38" ht="15">
      <c r="A1222"/>
      <c r="B1222"/>
      <c r="C1222"/>
      <c r="D1222"/>
      <c r="E1222"/>
      <c r="F1222"/>
      <c r="G1222"/>
      <c r="H1222"/>
      <c r="I1222"/>
      <c r="J1222"/>
      <c r="K1222"/>
      <c r="L1222"/>
      <c r="M1222"/>
      <c r="N1222"/>
      <c r="O1222"/>
      <c r="P1222"/>
      <c r="Q1222"/>
      <c r="R1222"/>
      <c r="S1222"/>
      <c r="T1222"/>
      <c r="U1222"/>
      <c r="V1222"/>
      <c r="W1222"/>
      <c r="X1222"/>
      <c r="Y1222"/>
      <c r="Z1222"/>
      <c r="AA1222"/>
      <c r="AB1222"/>
      <c r="AC1222"/>
      <c r="AD1222"/>
      <c r="AE1222"/>
      <c r="AF1222"/>
      <c r="AG1222"/>
      <c r="AH1222"/>
      <c r="AI1222"/>
      <c r="AJ1222"/>
      <c r="AK1222"/>
      <c r="AL1222"/>
    </row>
    <row r="1223" spans="1:38" ht="15">
      <c r="A1223"/>
      <c r="B1223"/>
      <c r="C1223"/>
      <c r="D1223"/>
      <c r="E1223"/>
      <c r="F1223"/>
      <c r="G1223"/>
      <c r="H1223"/>
      <c r="I1223"/>
      <c r="J1223"/>
      <c r="K1223"/>
      <c r="L1223"/>
      <c r="M1223"/>
      <c r="N1223"/>
      <c r="O1223"/>
      <c r="P1223"/>
      <c r="Q1223"/>
      <c r="R1223"/>
      <c r="S1223"/>
      <c r="T1223"/>
      <c r="U1223"/>
      <c r="V1223"/>
      <c r="W1223"/>
      <c r="X1223"/>
      <c r="Y1223"/>
      <c r="Z1223"/>
      <c r="AA1223"/>
      <c r="AB1223"/>
      <c r="AC1223"/>
      <c r="AD1223"/>
      <c r="AE1223"/>
      <c r="AF1223"/>
      <c r="AG1223"/>
      <c r="AH1223"/>
      <c r="AI1223"/>
      <c r="AJ1223"/>
      <c r="AK1223"/>
      <c r="AL1223"/>
    </row>
    <row r="1224" spans="1:38" ht="15">
      <c r="A1224"/>
      <c r="B1224"/>
      <c r="C1224"/>
      <c r="D1224"/>
      <c r="E1224"/>
      <c r="F1224"/>
      <c r="G1224"/>
      <c r="H1224"/>
      <c r="I1224"/>
      <c r="J1224"/>
      <c r="K1224"/>
      <c r="L1224"/>
      <c r="M1224"/>
      <c r="N1224"/>
      <c r="O1224"/>
      <c r="P1224"/>
      <c r="Q1224"/>
      <c r="R1224"/>
      <c r="S1224"/>
      <c r="T1224"/>
      <c r="U1224"/>
      <c r="V1224"/>
      <c r="W1224"/>
      <c r="X1224"/>
      <c r="Y1224"/>
      <c r="Z1224"/>
      <c r="AA1224"/>
      <c r="AB1224"/>
      <c r="AC1224"/>
      <c r="AD1224"/>
      <c r="AE1224"/>
      <c r="AF1224"/>
      <c r="AG1224"/>
      <c r="AH1224"/>
      <c r="AI1224"/>
      <c r="AJ1224"/>
      <c r="AK1224"/>
      <c r="AL1224"/>
    </row>
    <row r="1225" spans="1:38" ht="15">
      <c r="A1225"/>
      <c r="B1225"/>
      <c r="C1225"/>
      <c r="D1225"/>
      <c r="E1225"/>
      <c r="F1225"/>
      <c r="G1225"/>
      <c r="H1225"/>
      <c r="I1225"/>
      <c r="J1225"/>
      <c r="K1225"/>
      <c r="L1225"/>
      <c r="M1225"/>
      <c r="N1225"/>
      <c r="O1225"/>
      <c r="P1225"/>
      <c r="Q1225"/>
      <c r="R1225"/>
      <c r="S1225"/>
      <c r="T1225"/>
      <c r="U1225"/>
      <c r="V1225"/>
      <c r="W1225"/>
      <c r="X1225"/>
      <c r="Y1225"/>
      <c r="Z1225"/>
      <c r="AA1225"/>
      <c r="AB1225"/>
      <c r="AC1225"/>
      <c r="AD1225"/>
      <c r="AE1225"/>
      <c r="AF1225"/>
      <c r="AG1225"/>
      <c r="AH1225"/>
      <c r="AI1225"/>
      <c r="AJ1225"/>
      <c r="AK1225"/>
      <c r="AL1225"/>
    </row>
    <row r="1226" spans="1:38" ht="15">
      <c r="A1226"/>
      <c r="B1226"/>
      <c r="C1226"/>
      <c r="D1226"/>
      <c r="E1226"/>
      <c r="F1226"/>
      <c r="G1226"/>
      <c r="H1226"/>
      <c r="I1226"/>
      <c r="J1226"/>
      <c r="K1226"/>
      <c r="L1226"/>
      <c r="M1226"/>
      <c r="N1226"/>
      <c r="O1226"/>
      <c r="P1226"/>
      <c r="Q1226"/>
      <c r="R1226"/>
      <c r="S1226"/>
      <c r="T1226"/>
      <c r="U1226"/>
      <c r="V1226"/>
      <c r="W1226"/>
      <c r="X1226"/>
      <c r="Y1226"/>
      <c r="Z1226"/>
      <c r="AA1226"/>
      <c r="AB1226"/>
      <c r="AC1226"/>
      <c r="AD1226"/>
      <c r="AE1226"/>
      <c r="AF1226"/>
      <c r="AG1226"/>
      <c r="AH1226"/>
      <c r="AI1226"/>
      <c r="AJ1226"/>
      <c r="AK1226"/>
      <c r="AL1226"/>
    </row>
    <row r="1227" spans="1:38" ht="15">
      <c r="A1227"/>
      <c r="B1227"/>
      <c r="C1227"/>
      <c r="D1227"/>
      <c r="E1227"/>
      <c r="F1227"/>
      <c r="G1227"/>
      <c r="H1227"/>
      <c r="I1227"/>
      <c r="J1227"/>
      <c r="K1227"/>
      <c r="L1227"/>
      <c r="M1227"/>
      <c r="N1227"/>
      <c r="O1227"/>
      <c r="P1227"/>
      <c r="Q1227"/>
      <c r="R1227"/>
      <c r="S1227"/>
      <c r="T1227"/>
      <c r="U1227"/>
      <c r="V1227"/>
      <c r="W1227"/>
      <c r="X1227"/>
      <c r="Y1227"/>
      <c r="Z1227"/>
      <c r="AA1227"/>
      <c r="AB1227"/>
      <c r="AC1227"/>
      <c r="AD1227"/>
      <c r="AE1227"/>
      <c r="AF1227"/>
      <c r="AG1227"/>
      <c r="AH1227"/>
      <c r="AI1227"/>
      <c r="AJ1227"/>
      <c r="AK1227"/>
      <c r="AL1227"/>
    </row>
    <row r="1228" spans="1:38" ht="15">
      <c r="A1228"/>
      <c r="B1228"/>
      <c r="C1228"/>
      <c r="D1228"/>
      <c r="E1228"/>
      <c r="F1228"/>
      <c r="G1228"/>
      <c r="H1228"/>
      <c r="I1228"/>
      <c r="J1228"/>
      <c r="K1228"/>
      <c r="L1228"/>
      <c r="M1228"/>
      <c r="N1228"/>
      <c r="O1228"/>
      <c r="P1228"/>
      <c r="Q1228"/>
      <c r="R1228"/>
      <c r="S1228"/>
      <c r="T1228"/>
      <c r="U1228"/>
      <c r="V1228"/>
      <c r="W1228"/>
      <c r="X1228"/>
      <c r="Y1228"/>
      <c r="Z1228"/>
      <c r="AA1228"/>
      <c r="AB1228"/>
      <c r="AC1228"/>
      <c r="AD1228"/>
      <c r="AE1228"/>
      <c r="AF1228"/>
      <c r="AG1228"/>
      <c r="AH1228"/>
      <c r="AI1228"/>
      <c r="AJ1228"/>
      <c r="AK1228"/>
      <c r="AL1228"/>
    </row>
    <row r="1229" spans="1:38" ht="15">
      <c r="A1229"/>
      <c r="B1229"/>
      <c r="C1229"/>
      <c r="D1229"/>
      <c r="E1229"/>
      <c r="F1229"/>
      <c r="G1229"/>
      <c r="H1229"/>
      <c r="I1229"/>
      <c r="J1229"/>
      <c r="K1229"/>
      <c r="L1229"/>
      <c r="M1229"/>
      <c r="N1229"/>
      <c r="O1229"/>
      <c r="P1229"/>
      <c r="Q1229"/>
      <c r="R1229"/>
      <c r="S1229"/>
      <c r="T1229"/>
      <c r="U1229"/>
      <c r="V1229"/>
      <c r="W1229"/>
      <c r="X1229"/>
      <c r="Y1229"/>
      <c r="Z1229"/>
      <c r="AA1229"/>
      <c r="AB1229"/>
      <c r="AC1229"/>
      <c r="AD1229"/>
      <c r="AE1229"/>
      <c r="AF1229"/>
      <c r="AG1229"/>
      <c r="AH1229"/>
      <c r="AI1229"/>
      <c r="AJ1229"/>
      <c r="AK1229"/>
      <c r="AL1229"/>
    </row>
    <row r="1230" spans="1:38" ht="15">
      <c r="A1230"/>
      <c r="B1230"/>
      <c r="C1230"/>
      <c r="D1230"/>
      <c r="E1230"/>
      <c r="F1230"/>
      <c r="G1230"/>
      <c r="H1230"/>
      <c r="I1230"/>
      <c r="J1230"/>
      <c r="K1230"/>
      <c r="L1230"/>
      <c r="M1230"/>
      <c r="N1230"/>
      <c r="O1230"/>
      <c r="P1230"/>
      <c r="Q1230"/>
      <c r="R1230"/>
      <c r="S1230"/>
      <c r="T1230"/>
      <c r="U1230"/>
      <c r="V1230"/>
      <c r="W1230"/>
      <c r="X1230"/>
      <c r="Y1230"/>
      <c r="Z1230"/>
      <c r="AA1230"/>
      <c r="AB1230"/>
      <c r="AC1230"/>
      <c r="AD1230"/>
      <c r="AE1230"/>
      <c r="AF1230"/>
      <c r="AG1230"/>
      <c r="AH1230"/>
      <c r="AI1230"/>
      <c r="AJ1230"/>
      <c r="AK1230"/>
      <c r="AL1230"/>
    </row>
    <row r="1231" spans="1:38" ht="15">
      <c r="A1231"/>
      <c r="B1231"/>
      <c r="C1231"/>
      <c r="D1231"/>
      <c r="E1231"/>
      <c r="F1231"/>
      <c r="G1231"/>
      <c r="H1231"/>
      <c r="I1231"/>
      <c r="J1231"/>
      <c r="K1231"/>
      <c r="L1231"/>
      <c r="M1231"/>
      <c r="N1231"/>
      <c r="O1231"/>
      <c r="P1231"/>
      <c r="Q1231"/>
      <c r="R1231"/>
      <c r="S1231"/>
      <c r="T1231"/>
      <c r="U1231"/>
      <c r="V1231"/>
      <c r="W1231"/>
      <c r="X1231"/>
      <c r="Y1231"/>
      <c r="Z1231"/>
      <c r="AA1231"/>
      <c r="AB1231"/>
      <c r="AC1231"/>
      <c r="AD1231"/>
      <c r="AE1231"/>
      <c r="AF1231"/>
      <c r="AG1231"/>
      <c r="AH1231"/>
      <c r="AI1231"/>
      <c r="AJ1231"/>
      <c r="AK1231"/>
      <c r="AL1231"/>
    </row>
    <row r="1232" spans="1:38" ht="15">
      <c r="A1232"/>
      <c r="B1232"/>
      <c r="C1232"/>
      <c r="D1232"/>
      <c r="E1232"/>
      <c r="F1232"/>
      <c r="G1232"/>
      <c r="H1232"/>
      <c r="I1232"/>
      <c r="J1232"/>
      <c r="K1232"/>
      <c r="L1232"/>
      <c r="M1232"/>
      <c r="N1232"/>
      <c r="O1232"/>
      <c r="P1232"/>
      <c r="Q1232"/>
      <c r="R1232"/>
      <c r="S1232"/>
      <c r="T1232"/>
      <c r="U1232"/>
      <c r="V1232"/>
      <c r="W1232"/>
      <c r="X1232"/>
      <c r="Y1232"/>
      <c r="Z1232"/>
      <c r="AA1232"/>
      <c r="AB1232"/>
      <c r="AC1232"/>
      <c r="AD1232"/>
      <c r="AE1232"/>
      <c r="AF1232"/>
      <c r="AG1232"/>
      <c r="AH1232"/>
      <c r="AI1232"/>
      <c r="AJ1232"/>
      <c r="AK1232"/>
      <c r="AL1232"/>
    </row>
    <row r="1233" spans="1:38" ht="15">
      <c r="A1233"/>
      <c r="B1233"/>
      <c r="C1233"/>
      <c r="D1233"/>
      <c r="E1233"/>
      <c r="F1233"/>
      <c r="G1233"/>
      <c r="H1233"/>
      <c r="I1233"/>
      <c r="J1233"/>
      <c r="K1233"/>
      <c r="L1233"/>
      <c r="M1233"/>
      <c r="N1233"/>
      <c r="O1233"/>
      <c r="P1233"/>
      <c r="Q1233"/>
      <c r="R1233"/>
      <c r="S1233"/>
      <c r="T1233"/>
      <c r="U1233"/>
      <c r="V1233"/>
      <c r="W1233"/>
      <c r="X1233"/>
      <c r="Y1233"/>
      <c r="Z1233"/>
      <c r="AA1233"/>
      <c r="AB1233"/>
      <c r="AC1233"/>
      <c r="AD1233"/>
      <c r="AE1233"/>
      <c r="AF1233"/>
      <c r="AG1233"/>
      <c r="AH1233"/>
      <c r="AI1233"/>
      <c r="AJ1233"/>
      <c r="AK1233"/>
      <c r="AL1233"/>
    </row>
    <row r="1234" spans="1:38" ht="15">
      <c r="A1234"/>
      <c r="B1234"/>
      <c r="C1234"/>
      <c r="D1234"/>
      <c r="E1234"/>
      <c r="F1234"/>
      <c r="G1234"/>
      <c r="H1234"/>
      <c r="I1234"/>
      <c r="J1234"/>
      <c r="K1234"/>
      <c r="L1234"/>
      <c r="M1234"/>
      <c r="N1234"/>
      <c r="O1234"/>
      <c r="P1234"/>
      <c r="Q1234"/>
      <c r="R1234"/>
      <c r="S1234"/>
      <c r="T1234"/>
      <c r="U1234"/>
      <c r="V1234"/>
      <c r="W1234"/>
      <c r="X1234"/>
      <c r="Y1234"/>
      <c r="Z1234"/>
      <c r="AA1234"/>
      <c r="AB1234"/>
      <c r="AC1234"/>
      <c r="AD1234"/>
      <c r="AE1234"/>
      <c r="AF1234"/>
      <c r="AG1234"/>
      <c r="AH1234"/>
      <c r="AI1234"/>
      <c r="AJ1234"/>
      <c r="AK1234"/>
      <c r="AL1234"/>
    </row>
    <row r="1235" spans="1:38" ht="15">
      <c r="A1235"/>
      <c r="B1235"/>
      <c r="C1235"/>
      <c r="D1235"/>
      <c r="E1235"/>
      <c r="F1235"/>
      <c r="G1235"/>
      <c r="H1235"/>
      <c r="I1235"/>
      <c r="J1235"/>
      <c r="K1235"/>
      <c r="L1235"/>
      <c r="M1235"/>
      <c r="N1235"/>
      <c r="O1235"/>
      <c r="P1235"/>
      <c r="Q1235"/>
      <c r="R1235"/>
      <c r="S1235"/>
      <c r="T1235"/>
      <c r="U1235"/>
      <c r="V1235"/>
      <c r="W1235"/>
      <c r="X1235"/>
      <c r="Y1235"/>
      <c r="Z1235"/>
      <c r="AA1235"/>
      <c r="AB1235"/>
      <c r="AC1235"/>
      <c r="AD1235"/>
      <c r="AE1235"/>
      <c r="AF1235"/>
      <c r="AG1235"/>
      <c r="AH1235"/>
      <c r="AI1235"/>
      <c r="AJ1235"/>
      <c r="AK1235"/>
      <c r="AL1235"/>
    </row>
    <row r="1236" spans="1:38" ht="15">
      <c r="A1236"/>
      <c r="B1236"/>
      <c r="C1236"/>
      <c r="D1236"/>
      <c r="E1236"/>
      <c r="F1236"/>
      <c r="G1236"/>
      <c r="H1236"/>
      <c r="I1236"/>
      <c r="J1236"/>
      <c r="K1236"/>
      <c r="L1236"/>
      <c r="M1236"/>
      <c r="N1236"/>
      <c r="O1236"/>
      <c r="P1236"/>
      <c r="Q1236"/>
      <c r="R1236"/>
      <c r="S1236"/>
      <c r="T1236"/>
      <c r="U1236"/>
      <c r="V1236"/>
      <c r="W1236"/>
      <c r="X1236"/>
      <c r="Y1236"/>
      <c r="Z1236"/>
      <c r="AA1236"/>
      <c r="AB1236"/>
      <c r="AC1236"/>
      <c r="AD1236"/>
      <c r="AE1236"/>
      <c r="AF1236"/>
      <c r="AG1236"/>
      <c r="AH1236"/>
      <c r="AI1236"/>
      <c r="AJ1236"/>
      <c r="AK1236"/>
      <c r="AL1236"/>
    </row>
    <row r="1237" spans="1:38" ht="15">
      <c r="A1237"/>
      <c r="B1237"/>
      <c r="C1237"/>
      <c r="D1237"/>
      <c r="E1237"/>
      <c r="F1237"/>
      <c r="G1237"/>
      <c r="H1237"/>
      <c r="I1237"/>
      <c r="J1237"/>
      <c r="K1237"/>
      <c r="L1237"/>
      <c r="M1237"/>
      <c r="N1237"/>
      <c r="O1237"/>
      <c r="P1237"/>
      <c r="Q1237"/>
      <c r="R1237"/>
      <c r="S1237"/>
      <c r="T1237"/>
      <c r="U1237"/>
      <c r="V1237"/>
      <c r="W1237"/>
      <c r="X1237"/>
      <c r="Y1237"/>
      <c r="Z1237"/>
      <c r="AA1237"/>
      <c r="AB1237"/>
      <c r="AC1237"/>
      <c r="AD1237"/>
      <c r="AE1237"/>
      <c r="AF1237"/>
      <c r="AG1237"/>
      <c r="AH1237"/>
      <c r="AI1237"/>
      <c r="AJ1237"/>
      <c r="AK1237"/>
      <c r="AL1237"/>
    </row>
    <row r="1238" spans="1:38" ht="15">
      <c r="A1238"/>
      <c r="B1238"/>
      <c r="C1238"/>
      <c r="D1238"/>
      <c r="E1238"/>
      <c r="F1238"/>
      <c r="G1238"/>
      <c r="H1238"/>
      <c r="I1238"/>
      <c r="J1238"/>
      <c r="K1238"/>
      <c r="L1238"/>
      <c r="M1238"/>
      <c r="N1238"/>
      <c r="O1238"/>
      <c r="P1238"/>
      <c r="Q1238"/>
      <c r="R1238"/>
      <c r="S1238"/>
      <c r="T1238"/>
      <c r="U1238"/>
      <c r="V1238"/>
      <c r="W1238"/>
      <c r="X1238"/>
      <c r="Y1238"/>
      <c r="Z1238"/>
      <c r="AA1238"/>
      <c r="AB1238"/>
      <c r="AC1238"/>
      <c r="AD1238"/>
      <c r="AE1238"/>
      <c r="AF1238"/>
      <c r="AG1238"/>
      <c r="AH1238"/>
      <c r="AI1238"/>
      <c r="AJ1238"/>
      <c r="AK1238"/>
      <c r="AL1238"/>
    </row>
    <row r="1239" spans="1:38" ht="15">
      <c r="A1239"/>
      <c r="B1239"/>
      <c r="C1239"/>
      <c r="D1239"/>
      <c r="E1239"/>
      <c r="F1239"/>
      <c r="G1239"/>
      <c r="H1239"/>
      <c r="I1239"/>
      <c r="J1239"/>
      <c r="K1239"/>
      <c r="L1239"/>
      <c r="M1239"/>
      <c r="N1239"/>
      <c r="O1239"/>
      <c r="P1239"/>
      <c r="Q1239"/>
      <c r="R1239"/>
      <c r="S1239"/>
      <c r="T1239"/>
      <c r="U1239"/>
      <c r="V1239"/>
      <c r="W1239"/>
      <c r="X1239"/>
      <c r="Y1239"/>
      <c r="Z1239"/>
      <c r="AA1239"/>
      <c r="AB1239"/>
      <c r="AC1239"/>
      <c r="AD1239"/>
      <c r="AE1239"/>
      <c r="AF1239"/>
      <c r="AG1239"/>
      <c r="AH1239"/>
      <c r="AI1239"/>
      <c r="AJ1239"/>
      <c r="AK1239"/>
      <c r="AL1239"/>
    </row>
    <row r="1240" spans="1:38" ht="15">
      <c r="A1240"/>
      <c r="B1240"/>
      <c r="C1240"/>
      <c r="D1240"/>
      <c r="E1240"/>
      <c r="F1240"/>
      <c r="G1240"/>
      <c r="H1240"/>
      <c r="I1240"/>
      <c r="J1240"/>
      <c r="K1240"/>
      <c r="L1240"/>
      <c r="M1240"/>
      <c r="N1240"/>
      <c r="O1240"/>
      <c r="P1240"/>
      <c r="Q1240"/>
      <c r="R1240"/>
      <c r="S1240"/>
      <c r="T1240"/>
      <c r="U1240"/>
      <c r="V1240"/>
      <c r="W1240"/>
      <c r="X1240"/>
      <c r="Y1240"/>
      <c r="Z1240"/>
      <c r="AA1240"/>
      <c r="AB1240"/>
      <c r="AC1240"/>
      <c r="AD1240"/>
      <c r="AE1240"/>
      <c r="AF1240"/>
      <c r="AG1240"/>
      <c r="AH1240"/>
      <c r="AI1240"/>
      <c r="AJ1240"/>
      <c r="AK1240"/>
      <c r="AL1240"/>
    </row>
    <row r="1241" spans="1:38" ht="15">
      <c r="A1241"/>
      <c r="B1241"/>
      <c r="C1241"/>
      <c r="D1241"/>
      <c r="E1241"/>
      <c r="F1241"/>
      <c r="G1241"/>
      <c r="H1241"/>
      <c r="I1241"/>
      <c r="J1241"/>
      <c r="K1241"/>
      <c r="L1241"/>
      <c r="M1241"/>
      <c r="N1241"/>
      <c r="O1241"/>
      <c r="P1241"/>
      <c r="Q1241"/>
      <c r="R1241"/>
      <c r="S1241"/>
      <c r="T1241"/>
      <c r="U1241"/>
      <c r="V1241"/>
      <c r="W1241"/>
      <c r="X1241"/>
      <c r="Y1241"/>
      <c r="Z1241"/>
      <c r="AA1241"/>
      <c r="AB1241"/>
      <c r="AC1241"/>
      <c r="AD1241"/>
      <c r="AE1241"/>
      <c r="AF1241"/>
      <c r="AG1241"/>
      <c r="AH1241"/>
      <c r="AI1241"/>
      <c r="AJ1241"/>
      <c r="AK1241"/>
      <c r="AL1241"/>
    </row>
    <row r="1242" spans="1:38" ht="15">
      <c r="A1242"/>
      <c r="B1242"/>
      <c r="C1242"/>
      <c r="D1242"/>
      <c r="E1242"/>
      <c r="F1242"/>
      <c r="G1242"/>
      <c r="H1242"/>
      <c r="I1242"/>
      <c r="J1242"/>
      <c r="K1242"/>
      <c r="L1242"/>
      <c r="M1242"/>
      <c r="N1242"/>
      <c r="O1242"/>
      <c r="P1242"/>
      <c r="Q1242"/>
      <c r="R1242"/>
      <c r="S1242"/>
      <c r="T1242"/>
      <c r="U1242"/>
      <c r="V1242"/>
      <c r="W1242"/>
      <c r="X1242"/>
      <c r="Y1242"/>
      <c r="Z1242"/>
      <c r="AA1242"/>
      <c r="AB1242"/>
      <c r="AC1242"/>
      <c r="AD1242"/>
      <c r="AE1242"/>
      <c r="AF1242"/>
      <c r="AG1242"/>
      <c r="AH1242"/>
      <c r="AI1242"/>
      <c r="AJ1242"/>
      <c r="AK1242"/>
      <c r="AL1242"/>
    </row>
    <row r="1243" spans="1:38" ht="15">
      <c r="A1243"/>
      <c r="B1243"/>
      <c r="C1243"/>
      <c r="D1243"/>
      <c r="E1243"/>
      <c r="F1243"/>
      <c r="G1243"/>
      <c r="H1243"/>
      <c r="I1243"/>
      <c r="J1243"/>
      <c r="K1243"/>
      <c r="L1243"/>
      <c r="M1243"/>
      <c r="N1243"/>
      <c r="O1243"/>
      <c r="P1243"/>
      <c r="Q1243"/>
      <c r="R1243"/>
      <c r="S1243"/>
      <c r="T1243"/>
      <c r="U1243"/>
      <c r="V1243"/>
      <c r="W1243"/>
      <c r="X1243"/>
      <c r="Y1243"/>
      <c r="Z1243"/>
      <c r="AA1243"/>
      <c r="AB1243"/>
      <c r="AC1243"/>
      <c r="AD1243"/>
      <c r="AE1243"/>
      <c r="AF1243"/>
      <c r="AG1243"/>
      <c r="AH1243"/>
      <c r="AI1243"/>
      <c r="AJ1243"/>
      <c r="AK1243"/>
      <c r="AL1243"/>
    </row>
    <row r="1244" spans="1:38" ht="15">
      <c r="A1244"/>
      <c r="B1244"/>
      <c r="C1244"/>
      <c r="D1244"/>
      <c r="E1244"/>
      <c r="F1244"/>
      <c r="G1244"/>
      <c r="H1244"/>
      <c r="I1244"/>
      <c r="J1244"/>
      <c r="K1244"/>
      <c r="L1244"/>
      <c r="M1244"/>
      <c r="N1244"/>
      <c r="O1244"/>
      <c r="P1244"/>
      <c r="Q1244"/>
      <c r="R1244"/>
      <c r="S1244"/>
      <c r="T1244"/>
      <c r="U1244"/>
      <c r="V1244"/>
      <c r="W1244"/>
      <c r="X1244"/>
      <c r="Y1244"/>
      <c r="Z1244"/>
      <c r="AA1244"/>
      <c r="AB1244"/>
      <c r="AC1244"/>
      <c r="AD1244"/>
      <c r="AE1244"/>
      <c r="AF1244"/>
      <c r="AG1244"/>
      <c r="AH1244"/>
      <c r="AI1244"/>
      <c r="AJ1244"/>
      <c r="AK1244"/>
      <c r="AL1244"/>
    </row>
    <row r="1245" spans="1:38" ht="15">
      <c r="A1245"/>
      <c r="B1245"/>
      <c r="C1245"/>
      <c r="D1245"/>
      <c r="E1245"/>
      <c r="F1245"/>
      <c r="G1245"/>
      <c r="H1245"/>
      <c r="I1245"/>
      <c r="J1245"/>
      <c r="K1245"/>
      <c r="L1245"/>
      <c r="M1245"/>
      <c r="N1245"/>
      <c r="O1245"/>
      <c r="P1245"/>
      <c r="Q1245"/>
      <c r="R1245"/>
      <c r="S1245"/>
      <c r="T1245"/>
      <c r="U1245"/>
      <c r="V1245"/>
      <c r="W1245"/>
      <c r="X1245"/>
      <c r="Y1245"/>
      <c r="Z1245"/>
      <c r="AA1245"/>
      <c r="AB1245"/>
      <c r="AC1245"/>
      <c r="AD1245"/>
      <c r="AE1245"/>
      <c r="AF1245"/>
      <c r="AG1245"/>
      <c r="AH1245"/>
      <c r="AI1245"/>
      <c r="AJ1245"/>
      <c r="AK1245"/>
      <c r="AL1245"/>
    </row>
    <row r="1246" spans="1:38" ht="15">
      <c r="A1246"/>
      <c r="B1246"/>
      <c r="C1246"/>
      <c r="D1246"/>
      <c r="E1246"/>
      <c r="F1246"/>
      <c r="G1246"/>
      <c r="H1246"/>
      <c r="I1246"/>
      <c r="J1246"/>
      <c r="K1246"/>
      <c r="L1246"/>
      <c r="M1246"/>
      <c r="N1246"/>
      <c r="O1246"/>
      <c r="P1246"/>
      <c r="Q1246"/>
      <c r="R1246"/>
      <c r="S1246"/>
      <c r="T1246"/>
      <c r="U1246"/>
      <c r="V1246"/>
      <c r="W1246"/>
      <c r="X1246"/>
      <c r="Y1246"/>
      <c r="Z1246"/>
      <c r="AA1246"/>
      <c r="AB1246"/>
      <c r="AC1246"/>
      <c r="AD1246"/>
      <c r="AE1246"/>
      <c r="AF1246"/>
      <c r="AG1246"/>
      <c r="AH1246"/>
      <c r="AI1246"/>
      <c r="AJ1246"/>
      <c r="AK1246"/>
      <c r="AL1246"/>
    </row>
    <row r="1247" spans="1:38" ht="15">
      <c r="A1247"/>
      <c r="B1247"/>
      <c r="C1247"/>
      <c r="D1247"/>
      <c r="E1247"/>
      <c r="F1247"/>
      <c r="G1247"/>
      <c r="H1247"/>
      <c r="I1247"/>
      <c r="J1247"/>
      <c r="K1247"/>
      <c r="L1247"/>
      <c r="M1247"/>
      <c r="N1247"/>
      <c r="O1247"/>
      <c r="P1247"/>
      <c r="Q1247"/>
      <c r="R1247"/>
      <c r="S1247"/>
      <c r="T1247"/>
      <c r="U1247"/>
      <c r="V1247"/>
      <c r="W1247"/>
      <c r="X1247"/>
      <c r="Y1247"/>
      <c r="Z1247"/>
      <c r="AA1247"/>
      <c r="AB1247"/>
      <c r="AC1247"/>
      <c r="AD1247"/>
      <c r="AE1247"/>
      <c r="AF1247"/>
      <c r="AG1247"/>
      <c r="AH1247"/>
      <c r="AI1247"/>
      <c r="AJ1247"/>
      <c r="AK1247"/>
      <c r="AL1247"/>
    </row>
    <row r="1248" spans="1:38" ht="15">
      <c r="A1248"/>
      <c r="B1248"/>
      <c r="C1248"/>
      <c r="D1248"/>
      <c r="E1248"/>
      <c r="F1248"/>
      <c r="G1248"/>
      <c r="H1248"/>
      <c r="I1248"/>
      <c r="J1248"/>
      <c r="K1248"/>
      <c r="L1248"/>
      <c r="M1248"/>
      <c r="N1248"/>
      <c r="O1248"/>
      <c r="P1248"/>
      <c r="Q1248"/>
      <c r="R1248"/>
      <c r="S1248"/>
      <c r="T1248"/>
      <c r="U1248"/>
      <c r="V1248"/>
      <c r="W1248"/>
      <c r="X1248"/>
      <c r="Y1248"/>
      <c r="Z1248"/>
      <c r="AA1248"/>
      <c r="AB1248"/>
      <c r="AC1248"/>
      <c r="AD1248"/>
      <c r="AE1248"/>
      <c r="AF1248"/>
      <c r="AG1248"/>
      <c r="AH1248"/>
      <c r="AI1248"/>
      <c r="AJ1248"/>
      <c r="AK1248"/>
      <c r="AL1248"/>
    </row>
    <row r="1249" spans="1:38" ht="15">
      <c r="A1249"/>
      <c r="B1249"/>
      <c r="C1249"/>
      <c r="D1249"/>
      <c r="E1249"/>
      <c r="F1249"/>
      <c r="G1249"/>
      <c r="H1249"/>
      <c r="I1249"/>
      <c r="J1249"/>
      <c r="K1249"/>
      <c r="L1249"/>
      <c r="M1249"/>
      <c r="N1249"/>
      <c r="O1249"/>
      <c r="P1249"/>
      <c r="Q1249"/>
      <c r="R1249"/>
      <c r="S1249"/>
      <c r="T1249"/>
      <c r="U1249"/>
      <c r="V1249"/>
      <c r="W1249"/>
      <c r="X1249"/>
      <c r="Y1249"/>
      <c r="Z1249"/>
      <c r="AA1249"/>
      <c r="AB1249"/>
      <c r="AC1249"/>
      <c r="AD1249"/>
      <c r="AE1249"/>
      <c r="AF1249"/>
      <c r="AG1249"/>
      <c r="AH1249"/>
      <c r="AI1249"/>
      <c r="AJ1249"/>
      <c r="AK1249"/>
      <c r="AL1249"/>
    </row>
    <row r="1250" spans="1:38" ht="15">
      <c r="A1250"/>
      <c r="B1250"/>
      <c r="C1250"/>
      <c r="D1250"/>
      <c r="E1250"/>
      <c r="F1250"/>
      <c r="G1250"/>
      <c r="H1250"/>
      <c r="I1250"/>
      <c r="J1250"/>
      <c r="K1250"/>
      <c r="L1250"/>
      <c r="M1250"/>
      <c r="N1250"/>
      <c r="O1250"/>
      <c r="P1250"/>
      <c r="Q1250"/>
      <c r="R1250"/>
      <c r="S1250"/>
      <c r="T1250"/>
      <c r="U1250"/>
      <c r="V1250"/>
      <c r="W1250"/>
      <c r="X1250"/>
      <c r="Y1250"/>
      <c r="Z1250"/>
      <c r="AA1250"/>
      <c r="AB1250"/>
      <c r="AC1250"/>
      <c r="AD1250"/>
      <c r="AE1250"/>
      <c r="AF1250"/>
      <c r="AG1250"/>
      <c r="AH1250"/>
      <c r="AI1250"/>
      <c r="AJ1250"/>
      <c r="AK1250"/>
      <c r="AL1250"/>
    </row>
  </sheetData>
  <phoneticPr fontId="4" type="noConversion"/>
  <conditionalFormatting sqref="V27 W449 W31 U209:AC210 U247:AC248 U285:AC286 U323:AC324 U361:AC362 U399:AC400 U437:AC438 U475:AC476 U513:AC514 U551:AC552 U589:AC590 X31:AC32 U19:AC20 V635 W69 W487 W525 W107 W563 W601 W639 X69:AC70 X107:AC108 X145:AC146 X183:AC184 U627:AC628 X221:AC222 X259:AC260 X297:AC298 X335:AC336 W145 X373:AC374 X411:AC412 X449:AC450 W183 X487:AC488 X525:AC526 X563:AC564 X601:AC602 X639:AC640 U57:AC58 U95:AC96 U133:AC134 W221 U171:AC172 W411 L5:P10 Q16:R16 Q18 Q14 Q33:T33 Q36:T36 Q39:T39 Q21:T21 Q24:T24 Q27:T27 Q30:T30 W259 L13:T13 V65 W297 V103 V141 V179 V217 V255 W335 V293 V331 V369 V407 V445 V483 V521 V559 V597 W373 L14:P48 Q54:R54 Q92:R92 Q130:R130 Q168:R168 Q206:R206 Q244:R244 Q282:R282 Q320:R320 Q358:R358 Q396:R396 Q434:R434 Q472:R472 Q510:R510 Q548:R548 Q586:R586 Q624:R624 Q56 Q94 Q132 Q170 Q208 Q246 Q284 Q322 Q360 Q398 Q436 Q474 Q512 Q550 Q588 Q626 Q52 Q90 Q128 Q166 Q204 Q242 Q280 Q318 Q356 Q394 Q432 Q470 Q508 Q546 Q584 Q622 L52:P86 L90:P124 L128:P162 L166:P200 L204:P238 L242:P276 L280:P314 L318:P352 L356:P390 L394:P428 L432:P466 L470:P504 L508:P542 L546:P580 L584:P618 L622:P650 Q71:T71 Q109:T109 Q147:T147 Q185:T185 Q223:T223 Q261:T261 Q299:T299 Q337:T337 Q375:T375 Q413:T413 Q451:T451 Q489:T489 Q527:T527 Q565:T565 Q603:T603 Q641:T641 Q74:T74 Q112:T112 Q150:T150 Q188:T188 Q226:T226 Q264:T264 Q302:T302 Q340:T340 Q378:T378 Q416:T416 Q454:T454 Q492:T492 Q530:T530 Q568:T568 Q606:T606 Q644:T644 Q77:T77 Q115:T115 Q153:T153 Q191:T191 Q229:T229 Q267:T267 Q305:T305 Q343:T343 Q381:T381 Q419:T419 Q457:T457 Q495:T495 Q533:T533 Q571:T571 Q609:T609 Q647:T647 Q59:T59 Q97:T97 Q135:T135 Q173:T173 Q211:T211 Q249:T249 Q287:T287 Q325:T325 Q363:T363 Q401:T401 Q439:T439 Q477:T477 Q515:T515 Q553:T553 Q591:T591 Q629:T629 Q62:T62 Q100:T100 Q138:T138 Q176:T176 Q214:T214 Q252:T252 Q290:T290 Q328:T328 Q366:T366 Q404:T404 Q442:T442 Q480:T480 Q518:T518 Q556:T556 Q594:T594 Q632:T632 Q65:T65 Q103:T103 Q141:T141 Q179:T179 Q217:T217 Q255:T255 Q293:T293 Q331:T331 Q369:T369 Q407:T407 Q445:T445 Q483:T483 Q521:T521 Q559:T559 Q597:T597 Q635:T635 Q68:T68 Q106:T106 Q144:T144 Q182:T182 Q220:T220 Q258:T258 Q296:T296 Q334:T334 Q372:T372 Q410:T410 Q448:T448 Q486:T486 Q524:T524 Q562:T562 Q600:T600 Q638:T638 L51:T51 L89:T89 L127:T127 L165:T165 L203:T203 L241:T241 L279:T279 L317:T317 L355:T355 L393:T393 L431:T431 L469:T469 L507:T507 L545:T545 L583:T583 L621:T621 C5:K650">
    <cfRule type="cellIs" dxfId="10999" priority="1" stopIfTrue="1" operator="equal">
      <formula>#VALUE!</formula>
    </cfRule>
  </conditionalFormatting>
  <conditionalFormatting sqref="AD5:AL15 AD18:AL23 AD27:AL53 AD56:AL61 AD94:AL99 AD132:AL137 AD170:AL175 AD208:AL213 AD246:AL251 AD284:AL289 AD322:AL327 AD360:AL365 AD398:AL403 AD436:AL441 AD474:AL479 AD512:AL517 AD550:AL555 AD588:AL593 AD626:AL631 AD65:AL91 AD103:AL129 AD141:AL167 AD179:AL205 AD217:AL243 AD255:AL281 AD293:AL319 AD331:AL357 AD369:AL395 AD407:AL433 AD445:AL471 AD483:AL509 AD521:AL547 AD559:AL585 AD597:AL623 AD635:AL650">
    <cfRule type="cellIs" dxfId="10998" priority="2" stopIfTrue="1" operator="notEqual">
      <formula>100</formula>
    </cfRule>
  </conditionalFormatting>
  <pageMargins left="0.75" right="0.75" top="1" bottom="1" header="0.5" footer="0.5"/>
  <headerFooter alignWithMargins="0"/>
</worksheet>
</file>

<file path=xl/worksheets/sheet2.xml><?xml version="1.0" encoding="utf-8"?>
<worksheet xmlns="http://schemas.openxmlformats.org/spreadsheetml/2006/main" xmlns:r="http://schemas.openxmlformats.org/officeDocument/2006/relationships">
  <sheetPr codeName="Sheet3" enableFormatConditionsCalculation="0">
    <tabColor indexed="17"/>
  </sheetPr>
  <dimension ref="A1:AL1490"/>
  <sheetViews>
    <sheetView showGridLines="0" showZeros="0" zoomScale="80" zoomScaleNormal="80" zoomScaleSheetLayoutView="85" workbookViewId="0">
      <pane xSplit="2" ySplit="4" topLeftCell="C5" activePane="bottomRight" state="frozen"/>
      <selection pane="topRight" activeCell="D1" sqref="D1"/>
      <selection pane="bottomLeft" activeCell="A4" sqref="A4"/>
      <selection pane="bottomRight" activeCell="L59" sqref="L59:L64"/>
    </sheetView>
  </sheetViews>
  <sheetFormatPr defaultRowHeight="15"/>
  <cols>
    <col min="1" max="1" width="7" style="408" customWidth="1"/>
    <col min="2" max="2" width="13.33203125" style="409" customWidth="1"/>
    <col min="3" max="8" width="10.21875" style="409" customWidth="1"/>
    <col min="9" max="9" width="8.77734375" style="409" customWidth="1"/>
    <col min="10" max="10" width="1.44140625" style="408" customWidth="1"/>
    <col min="11" max="11" width="1.33203125" style="408" customWidth="1"/>
    <col min="12" max="12" width="7.88671875" style="766" customWidth="1"/>
    <col min="13" max="13" width="8.77734375" style="766" customWidth="1"/>
    <col min="14" max="14" width="7.33203125" style="766" customWidth="1"/>
    <col min="15" max="19" width="6.6640625" style="766" customWidth="1"/>
    <col min="20" max="20" width="7.21875" style="766" customWidth="1"/>
    <col min="21" max="24" width="6.6640625" style="766" customWidth="1"/>
    <col min="25" max="25" width="6.6640625" style="735" customWidth="1"/>
    <col min="26" max="26" width="6.6640625" style="408" customWidth="1"/>
    <col min="27" max="27" width="8.109375" style="409" bestFit="1" customWidth="1"/>
    <col min="28" max="32" width="6.6640625" style="409" customWidth="1"/>
  </cols>
  <sheetData>
    <row r="1" spans="1:32">
      <c r="A1" s="767"/>
      <c r="B1" s="140"/>
      <c r="C1" s="112" t="s">
        <v>401</v>
      </c>
      <c r="D1" s="113"/>
      <c r="E1" s="113"/>
      <c r="F1" s="113"/>
      <c r="G1" s="113"/>
      <c r="H1" s="113"/>
      <c r="I1" s="869"/>
      <c r="J1" s="638"/>
      <c r="K1" s="638"/>
      <c r="L1" s="890" t="s">
        <v>400</v>
      </c>
      <c r="M1" s="732"/>
      <c r="N1" s="732"/>
      <c r="O1" s="732"/>
      <c r="P1" s="732"/>
      <c r="Q1" s="732"/>
      <c r="R1" s="732"/>
      <c r="S1" s="732"/>
      <c r="T1" s="732"/>
      <c r="U1" s="732"/>
      <c r="V1" s="732"/>
      <c r="W1" s="732"/>
      <c r="X1" s="732"/>
      <c r="Y1" s="775"/>
      <c r="Z1" s="638"/>
    </row>
    <row r="2" spans="1:32">
      <c r="A2" s="768"/>
      <c r="B2" s="846"/>
      <c r="C2" s="920" t="s">
        <v>512</v>
      </c>
      <c r="D2" s="921" t="s">
        <v>474</v>
      </c>
      <c r="E2" s="819"/>
      <c r="F2" s="820"/>
      <c r="G2" s="819"/>
      <c r="H2" s="819"/>
      <c r="I2" s="821"/>
      <c r="J2" s="895"/>
      <c r="K2" s="895"/>
      <c r="L2" s="891"/>
      <c r="M2" s="733"/>
      <c r="N2" s="734"/>
      <c r="O2" s="735"/>
      <c r="P2" s="735"/>
      <c r="Q2" s="735"/>
      <c r="R2" s="735"/>
      <c r="S2" s="733"/>
      <c r="T2" s="733"/>
      <c r="U2" s="734"/>
      <c r="V2" s="735"/>
      <c r="W2" s="735"/>
      <c r="X2" s="735"/>
      <c r="Z2" s="421"/>
    </row>
    <row r="3" spans="1:32" ht="38.25">
      <c r="A3" s="769"/>
      <c r="B3" s="847"/>
      <c r="C3" s="840" t="s">
        <v>887</v>
      </c>
      <c r="D3" s="819"/>
      <c r="E3" s="819"/>
      <c r="F3" s="820"/>
      <c r="G3" s="819"/>
      <c r="H3" s="821"/>
      <c r="I3" s="70" t="s">
        <v>513</v>
      </c>
      <c r="J3" s="896"/>
      <c r="K3" s="896"/>
      <c r="L3" s="892"/>
      <c r="M3" s="737"/>
      <c r="N3" s="738"/>
      <c r="O3" s="738"/>
      <c r="P3" s="733"/>
      <c r="Q3" s="739"/>
      <c r="R3" s="740" t="s">
        <v>513</v>
      </c>
      <c r="S3" s="736" t="s">
        <v>887</v>
      </c>
      <c r="T3" s="737"/>
      <c r="U3" s="738"/>
      <c r="V3" s="738"/>
      <c r="W3" s="733"/>
      <c r="X3" s="739"/>
      <c r="Y3" s="776"/>
      <c r="Z3" s="774" t="s">
        <v>69</v>
      </c>
    </row>
    <row r="4" spans="1:32">
      <c r="A4" s="929" t="s">
        <v>475</v>
      </c>
      <c r="B4" s="922" t="s">
        <v>873</v>
      </c>
      <c r="C4" s="841">
        <v>1</v>
      </c>
      <c r="D4" s="842">
        <v>2</v>
      </c>
      <c r="E4" s="842">
        <v>3</v>
      </c>
      <c r="F4" s="923">
        <v>4</v>
      </c>
      <c r="G4" s="842">
        <v>5</v>
      </c>
      <c r="H4" s="842">
        <v>6</v>
      </c>
      <c r="I4" s="71"/>
      <c r="J4" s="896"/>
      <c r="K4" s="896"/>
      <c r="L4" s="893">
        <v>1</v>
      </c>
      <c r="M4" s="732">
        <v>2</v>
      </c>
      <c r="N4" s="742">
        <v>3</v>
      </c>
      <c r="O4" s="743">
        <v>4</v>
      </c>
      <c r="P4" s="742">
        <v>5</v>
      </c>
      <c r="Q4" s="742">
        <v>6</v>
      </c>
      <c r="R4" s="744"/>
      <c r="S4" s="741">
        <v>1</v>
      </c>
      <c r="T4" s="732">
        <v>2</v>
      </c>
      <c r="U4" s="742">
        <v>3</v>
      </c>
      <c r="V4" s="743">
        <v>4</v>
      </c>
      <c r="W4" s="742">
        <v>5</v>
      </c>
      <c r="X4" s="742">
        <v>6</v>
      </c>
      <c r="Y4" s="744" t="s">
        <v>874</v>
      </c>
      <c r="Z4" s="627">
        <v>1</v>
      </c>
      <c r="AA4" s="409">
        <v>2</v>
      </c>
      <c r="AB4" s="409">
        <v>3</v>
      </c>
      <c r="AC4" s="409">
        <v>4</v>
      </c>
      <c r="AD4" s="409">
        <v>5</v>
      </c>
      <c r="AE4" s="409">
        <v>6</v>
      </c>
      <c r="AF4" s="409" t="s">
        <v>874</v>
      </c>
    </row>
    <row r="5" spans="1:32">
      <c r="A5" s="770" t="s">
        <v>545</v>
      </c>
      <c r="B5" s="822" t="s">
        <v>797</v>
      </c>
      <c r="C5" s="924">
        <v>12390</v>
      </c>
      <c r="D5" s="925">
        <v>1907</v>
      </c>
      <c r="E5" s="925">
        <v>9456</v>
      </c>
      <c r="F5" s="925">
        <v>4213</v>
      </c>
      <c r="G5" s="925">
        <v>1239</v>
      </c>
      <c r="H5" s="925"/>
      <c r="I5" s="926">
        <v>29205</v>
      </c>
      <c r="J5" s="897"/>
      <c r="K5" s="897"/>
      <c r="L5" s="894"/>
      <c r="M5" s="746"/>
      <c r="N5" s="734"/>
      <c r="O5" s="734"/>
      <c r="P5" s="734"/>
      <c r="Q5" s="734"/>
      <c r="R5" s="747"/>
      <c r="S5" s="745"/>
      <c r="T5" s="746"/>
      <c r="U5" s="734"/>
      <c r="V5" s="734"/>
      <c r="W5" s="734"/>
      <c r="X5" s="734"/>
      <c r="Y5" s="777"/>
      <c r="Z5" s="52"/>
    </row>
    <row r="6" spans="1:32">
      <c r="A6" s="771"/>
      <c r="B6" s="724" t="s">
        <v>799</v>
      </c>
      <c r="C6" s="641">
        <v>11170</v>
      </c>
      <c r="D6" s="52">
        <v>1727</v>
      </c>
      <c r="E6" s="52">
        <v>8267</v>
      </c>
      <c r="F6" s="52">
        <v>3554</v>
      </c>
      <c r="G6" s="52">
        <v>1354</v>
      </c>
      <c r="H6" s="52"/>
      <c r="I6" s="413">
        <v>26072</v>
      </c>
      <c r="J6" s="897"/>
      <c r="K6" s="897"/>
      <c r="L6" s="749"/>
      <c r="M6" s="749"/>
      <c r="N6" s="750"/>
      <c r="O6" s="750"/>
      <c r="P6" s="750"/>
      <c r="Q6" s="750"/>
      <c r="R6" s="751"/>
      <c r="S6" s="748"/>
      <c r="T6" s="749"/>
      <c r="U6" s="750"/>
      <c r="V6" s="750"/>
      <c r="W6" s="750"/>
      <c r="X6" s="750"/>
      <c r="Y6" s="751"/>
      <c r="Z6" s="52"/>
    </row>
    <row r="7" spans="1:32">
      <c r="A7" s="771"/>
      <c r="B7" s="724" t="s">
        <v>801</v>
      </c>
      <c r="C7" s="641"/>
      <c r="D7" s="52"/>
      <c r="E7" s="52"/>
      <c r="F7" s="52"/>
      <c r="G7" s="52"/>
      <c r="H7" s="52"/>
      <c r="I7" s="413"/>
      <c r="J7" s="897"/>
      <c r="K7" s="897"/>
      <c r="L7" s="749"/>
      <c r="M7" s="749"/>
      <c r="N7" s="750"/>
      <c r="O7" s="750"/>
      <c r="P7" s="750"/>
      <c r="Q7" s="750"/>
      <c r="R7" s="751"/>
      <c r="S7" s="748"/>
      <c r="T7" s="749"/>
      <c r="U7" s="750"/>
      <c r="V7" s="750"/>
      <c r="W7" s="750"/>
      <c r="X7" s="750"/>
      <c r="Y7" s="751"/>
      <c r="Z7" s="52"/>
    </row>
    <row r="8" spans="1:32">
      <c r="A8" s="771"/>
      <c r="B8" s="724" t="s">
        <v>992</v>
      </c>
      <c r="C8" s="641">
        <v>13105</v>
      </c>
      <c r="D8" s="52">
        <v>1850</v>
      </c>
      <c r="E8" s="52">
        <v>9122</v>
      </c>
      <c r="F8" s="52">
        <v>4241</v>
      </c>
      <c r="G8" s="52">
        <v>1338</v>
      </c>
      <c r="H8" s="52"/>
      <c r="I8" s="413">
        <v>29656</v>
      </c>
      <c r="J8" s="897"/>
      <c r="K8" s="897"/>
      <c r="L8" s="749"/>
      <c r="M8" s="749"/>
      <c r="N8" s="750"/>
      <c r="O8" s="750"/>
      <c r="P8" s="750"/>
      <c r="Q8" s="750"/>
      <c r="R8" s="751"/>
      <c r="S8" s="748"/>
      <c r="T8" s="749"/>
      <c r="U8" s="750"/>
      <c r="V8" s="750"/>
      <c r="W8" s="750"/>
      <c r="X8" s="750"/>
      <c r="Y8" s="751"/>
      <c r="Z8" s="52"/>
    </row>
    <row r="9" spans="1:32">
      <c r="A9" s="771"/>
      <c r="B9" s="724" t="s">
        <v>67</v>
      </c>
      <c r="C9" s="641">
        <v>13835</v>
      </c>
      <c r="D9" s="52">
        <v>1862</v>
      </c>
      <c r="E9" s="52">
        <v>9407</v>
      </c>
      <c r="F9" s="52">
        <v>4866</v>
      </c>
      <c r="G9" s="52">
        <v>1248</v>
      </c>
      <c r="H9" s="52"/>
      <c r="I9" s="413">
        <v>31218</v>
      </c>
      <c r="J9" s="897"/>
      <c r="K9" s="897"/>
      <c r="L9" s="749"/>
      <c r="M9" s="749"/>
      <c r="N9" s="750"/>
      <c r="O9" s="750"/>
      <c r="P9" s="750"/>
      <c r="Q9" s="750"/>
      <c r="R9" s="751"/>
      <c r="S9" s="748"/>
      <c r="T9" s="749"/>
      <c r="U9" s="750"/>
      <c r="V9" s="750"/>
      <c r="W9" s="750"/>
      <c r="X9" s="750"/>
      <c r="Y9" s="751"/>
      <c r="Z9" s="52"/>
    </row>
    <row r="10" spans="1:32">
      <c r="A10" s="771"/>
      <c r="B10" s="725" t="s">
        <v>767</v>
      </c>
      <c r="C10" s="723">
        <v>13917</v>
      </c>
      <c r="D10" s="138">
        <v>1763</v>
      </c>
      <c r="E10" s="138">
        <v>9405</v>
      </c>
      <c r="F10" s="138">
        <v>4314</v>
      </c>
      <c r="G10" s="138">
        <v>1083</v>
      </c>
      <c r="H10" s="138"/>
      <c r="I10" s="417">
        <v>30482</v>
      </c>
      <c r="J10" s="897"/>
      <c r="K10" s="897"/>
      <c r="L10" s="753"/>
      <c r="M10" s="753"/>
      <c r="N10" s="754"/>
      <c r="O10" s="754"/>
      <c r="P10" s="754"/>
      <c r="Q10" s="754"/>
      <c r="R10" s="755"/>
      <c r="S10" s="752"/>
      <c r="T10" s="753"/>
      <c r="U10" s="754"/>
      <c r="V10" s="754"/>
      <c r="W10" s="754"/>
      <c r="X10" s="754"/>
      <c r="Y10" s="755"/>
      <c r="Z10" s="52"/>
    </row>
    <row r="11" spans="1:32">
      <c r="A11" s="771"/>
      <c r="B11" s="724" t="s">
        <v>459</v>
      </c>
      <c r="C11" s="641">
        <v>6361</v>
      </c>
      <c r="D11" s="52">
        <v>410</v>
      </c>
      <c r="E11" s="52">
        <v>3513</v>
      </c>
      <c r="F11" s="52">
        <v>2405</v>
      </c>
      <c r="G11" s="52">
        <v>819</v>
      </c>
      <c r="H11" s="52"/>
      <c r="I11" s="413">
        <v>13508</v>
      </c>
      <c r="J11" s="897"/>
      <c r="K11" s="897"/>
      <c r="L11" s="749"/>
      <c r="M11" s="749"/>
      <c r="N11" s="750"/>
      <c r="O11" s="750"/>
      <c r="P11" s="750"/>
      <c r="Q11" s="750"/>
      <c r="R11" s="751"/>
      <c r="S11" s="748"/>
      <c r="T11" s="749"/>
      <c r="U11" s="750"/>
      <c r="V11" s="750"/>
      <c r="W11" s="750"/>
      <c r="X11" s="750"/>
      <c r="Y11" s="751"/>
      <c r="Z11" s="52"/>
    </row>
    <row r="12" spans="1:32">
      <c r="A12" s="771"/>
      <c r="B12" s="724" t="s">
        <v>424</v>
      </c>
      <c r="C12" s="641">
        <v>7184</v>
      </c>
      <c r="D12" s="52">
        <v>396</v>
      </c>
      <c r="E12" s="52">
        <v>3575</v>
      </c>
      <c r="F12" s="52">
        <v>2126</v>
      </c>
      <c r="G12" s="52">
        <v>823</v>
      </c>
      <c r="H12" s="52"/>
      <c r="I12" s="413">
        <v>14104</v>
      </c>
      <c r="J12" s="897"/>
      <c r="K12" s="897"/>
      <c r="L12" s="749"/>
      <c r="M12" s="749"/>
      <c r="N12" s="750"/>
      <c r="O12" s="750"/>
      <c r="P12" s="750"/>
      <c r="Q12" s="750"/>
      <c r="R12" s="751"/>
      <c r="S12" s="748"/>
      <c r="T12" s="749"/>
      <c r="U12" s="750"/>
      <c r="V12" s="750"/>
      <c r="W12" s="750"/>
      <c r="X12" s="750"/>
      <c r="Y12" s="751"/>
      <c r="Z12" s="52"/>
    </row>
    <row r="13" spans="1:32">
      <c r="A13" s="771"/>
      <c r="B13" s="724" t="s">
        <v>769</v>
      </c>
      <c r="C13" s="641">
        <v>7106</v>
      </c>
      <c r="D13" s="52">
        <v>468</v>
      </c>
      <c r="E13" s="52">
        <v>3395</v>
      </c>
      <c r="F13" s="52">
        <v>2152</v>
      </c>
      <c r="G13" s="52">
        <v>843</v>
      </c>
      <c r="H13" s="52"/>
      <c r="I13" s="413">
        <v>13964</v>
      </c>
      <c r="J13" s="897"/>
      <c r="K13" s="897"/>
      <c r="L13" s="749"/>
      <c r="M13" s="749"/>
      <c r="N13" s="750"/>
      <c r="O13" s="750"/>
      <c r="P13" s="750"/>
      <c r="Q13" s="750"/>
      <c r="R13" s="751"/>
      <c r="S13" s="748"/>
      <c r="T13" s="749"/>
      <c r="U13" s="750"/>
      <c r="V13" s="750"/>
      <c r="W13" s="750"/>
      <c r="X13" s="750"/>
      <c r="Y13" s="751"/>
      <c r="Z13" s="52"/>
    </row>
    <row r="14" spans="1:32">
      <c r="A14" s="771"/>
      <c r="B14" s="724" t="s">
        <v>771</v>
      </c>
      <c r="C14" s="641">
        <v>7364</v>
      </c>
      <c r="D14" s="52">
        <v>518</v>
      </c>
      <c r="E14" s="52">
        <v>3521.25</v>
      </c>
      <c r="F14" s="52">
        <v>2136</v>
      </c>
      <c r="G14" s="52">
        <v>873</v>
      </c>
      <c r="H14" s="52"/>
      <c r="I14" s="413">
        <v>14412.25</v>
      </c>
      <c r="J14" s="897"/>
      <c r="K14" s="897"/>
      <c r="L14" s="749"/>
      <c r="M14" s="749"/>
      <c r="N14" s="750"/>
      <c r="O14" s="750"/>
      <c r="P14" s="750"/>
      <c r="Q14" s="750"/>
      <c r="R14" s="751"/>
      <c r="S14" s="748"/>
      <c r="T14" s="749"/>
      <c r="U14" s="750"/>
      <c r="V14" s="750"/>
      <c r="W14" s="750"/>
      <c r="X14" s="750"/>
      <c r="Y14" s="751"/>
      <c r="Z14" s="52"/>
    </row>
    <row r="15" spans="1:32">
      <c r="A15" s="771"/>
      <c r="B15" s="724" t="s">
        <v>461</v>
      </c>
      <c r="C15" s="641">
        <v>7845</v>
      </c>
      <c r="D15" s="52">
        <v>571</v>
      </c>
      <c r="E15" s="52">
        <v>3554.8125</v>
      </c>
      <c r="F15" s="52">
        <v>2344</v>
      </c>
      <c r="G15" s="52">
        <v>934</v>
      </c>
      <c r="H15" s="52"/>
      <c r="I15" s="413">
        <v>15248.8125</v>
      </c>
      <c r="J15" s="897"/>
      <c r="K15" s="897"/>
      <c r="L15" s="749"/>
      <c r="M15" s="749"/>
      <c r="N15" s="750"/>
      <c r="O15" s="750"/>
      <c r="P15" s="750"/>
      <c r="Q15" s="750"/>
      <c r="R15" s="751"/>
      <c r="S15" s="748"/>
      <c r="T15" s="749"/>
      <c r="U15" s="750"/>
      <c r="V15" s="750"/>
      <c r="W15" s="750"/>
      <c r="X15" s="750"/>
      <c r="Y15" s="751"/>
      <c r="Z15" s="52"/>
    </row>
    <row r="16" spans="1:32">
      <c r="A16" s="771"/>
      <c r="B16" s="724" t="s">
        <v>463</v>
      </c>
      <c r="C16" s="641">
        <v>7278</v>
      </c>
      <c r="D16" s="52">
        <v>583</v>
      </c>
      <c r="E16" s="52">
        <v>3891.359375</v>
      </c>
      <c r="F16" s="52">
        <v>2621</v>
      </c>
      <c r="G16" s="52">
        <v>1025</v>
      </c>
      <c r="H16" s="52"/>
      <c r="I16" s="413">
        <v>15398.359375</v>
      </c>
      <c r="J16" s="897"/>
      <c r="K16" s="897"/>
      <c r="L16" s="844"/>
      <c r="M16" s="749"/>
      <c r="N16" s="750"/>
      <c r="O16" s="750"/>
      <c r="P16" s="750"/>
      <c r="Q16" s="750"/>
      <c r="R16" s="751"/>
      <c r="S16" s="748"/>
      <c r="T16" s="749"/>
      <c r="U16" s="750"/>
      <c r="V16" s="750"/>
      <c r="W16" s="750"/>
      <c r="X16" s="750"/>
      <c r="Y16" s="751"/>
      <c r="Z16" s="52"/>
    </row>
    <row r="17" spans="1:38">
      <c r="A17" s="771"/>
      <c r="B17" s="724" t="s">
        <v>773</v>
      </c>
      <c r="C17" s="641">
        <v>8134</v>
      </c>
      <c r="D17" s="52">
        <v>585</v>
      </c>
      <c r="E17" s="52">
        <v>4088</v>
      </c>
      <c r="F17" s="52">
        <v>2528</v>
      </c>
      <c r="G17" s="52">
        <v>777</v>
      </c>
      <c r="H17" s="52"/>
      <c r="I17" s="413">
        <v>16112</v>
      </c>
      <c r="J17" s="897"/>
      <c r="K17" s="897"/>
      <c r="L17" s="749">
        <f t="shared" ref="L17:L22" si="0">IF(C17&gt;0,(C17/C5)*100,)</f>
        <v>65.649717514124291</v>
      </c>
      <c r="M17" s="749">
        <f t="shared" ref="M17:M22" si="1">IF(D17&gt;0,(D17/D5)*100,)</f>
        <v>30.676455165180911</v>
      </c>
      <c r="N17" s="750">
        <f t="shared" ref="N17:R22" si="2">IF(E17&gt;0,(E17/E5)*100,)</f>
        <v>43.231810490693739</v>
      </c>
      <c r="O17" s="750">
        <f t="shared" si="2"/>
        <v>60.00474721101353</v>
      </c>
      <c r="P17" s="750">
        <f t="shared" si="2"/>
        <v>62.711864406779661</v>
      </c>
      <c r="Q17" s="756">
        <f t="shared" si="2"/>
        <v>0</v>
      </c>
      <c r="R17" s="750">
        <f>IF(I17&gt;0,(I17/I5)*100,)</f>
        <v>55.168635507618561</v>
      </c>
      <c r="S17" s="748"/>
      <c r="T17" s="749"/>
      <c r="U17" s="750"/>
      <c r="V17" s="750"/>
      <c r="W17" s="750"/>
      <c r="X17" s="750"/>
      <c r="Y17" s="751"/>
      <c r="Z17" s="52"/>
    </row>
    <row r="18" spans="1:38">
      <c r="A18" s="771"/>
      <c r="B18" s="724" t="s">
        <v>775</v>
      </c>
      <c r="C18" s="641">
        <v>8355</v>
      </c>
      <c r="D18" s="52">
        <v>774</v>
      </c>
      <c r="E18" s="52">
        <v>4326</v>
      </c>
      <c r="F18" s="52">
        <v>2410</v>
      </c>
      <c r="G18" s="52">
        <v>842</v>
      </c>
      <c r="H18" s="52"/>
      <c r="I18" s="413">
        <v>16707</v>
      </c>
      <c r="J18" s="897"/>
      <c r="K18" s="897"/>
      <c r="L18" s="778">
        <f t="shared" si="0"/>
        <v>74.798567591763657</v>
      </c>
      <c r="M18" s="757">
        <f t="shared" si="1"/>
        <v>44.81760277938622</v>
      </c>
      <c r="N18" s="757">
        <f t="shared" si="2"/>
        <v>52.328535139712109</v>
      </c>
      <c r="O18" s="757">
        <f t="shared" si="2"/>
        <v>67.810917276308373</v>
      </c>
      <c r="P18" s="757">
        <f t="shared" si="2"/>
        <v>62.186115214180205</v>
      </c>
      <c r="Q18" s="758">
        <f t="shared" si="2"/>
        <v>0</v>
      </c>
      <c r="R18" s="759">
        <f t="shared" si="2"/>
        <v>64.080239337220007</v>
      </c>
      <c r="S18" s="757"/>
      <c r="T18" s="757"/>
      <c r="U18" s="757"/>
      <c r="V18" s="757"/>
      <c r="W18" s="757"/>
      <c r="X18" s="758"/>
      <c r="Y18" s="778"/>
      <c r="Z18" s="52"/>
    </row>
    <row r="19" spans="1:38">
      <c r="A19" s="771"/>
      <c r="B19" s="724" t="s">
        <v>777</v>
      </c>
      <c r="C19" s="641">
        <v>8452</v>
      </c>
      <c r="D19" s="52">
        <v>653</v>
      </c>
      <c r="E19" s="52">
        <v>4577</v>
      </c>
      <c r="F19" s="52">
        <v>2458</v>
      </c>
      <c r="G19" s="52">
        <v>748</v>
      </c>
      <c r="H19" s="52"/>
      <c r="I19" s="413">
        <v>16888</v>
      </c>
      <c r="J19" s="897"/>
      <c r="K19" s="897"/>
      <c r="L19" s="757" t="e">
        <f t="shared" si="0"/>
        <v>#DIV/0!</v>
      </c>
      <c r="M19" s="757" t="e">
        <f>IF(D19&gt;0,(D19/D7)*100,)</f>
        <v>#DIV/0!</v>
      </c>
      <c r="N19" s="757" t="e">
        <f t="shared" si="2"/>
        <v>#DIV/0!</v>
      </c>
      <c r="O19" s="757" t="e">
        <f t="shared" si="2"/>
        <v>#DIV/0!</v>
      </c>
      <c r="P19" s="757" t="e">
        <f t="shared" si="2"/>
        <v>#DIV/0!</v>
      </c>
      <c r="Q19" s="758">
        <f t="shared" si="2"/>
        <v>0</v>
      </c>
      <c r="R19" s="759" t="e">
        <f t="shared" si="2"/>
        <v>#DIV/0!</v>
      </c>
      <c r="S19" s="757"/>
      <c r="T19" s="757"/>
      <c r="U19" s="757"/>
      <c r="V19" s="757"/>
      <c r="W19" s="757"/>
      <c r="X19" s="758"/>
      <c r="Y19" s="778"/>
      <c r="Z19" s="52"/>
    </row>
    <row r="20" spans="1:38">
      <c r="A20" s="771"/>
      <c r="B20" s="724" t="s">
        <v>994</v>
      </c>
      <c r="C20" s="641">
        <v>9391</v>
      </c>
      <c r="D20" s="52">
        <v>628</v>
      </c>
      <c r="E20" s="52">
        <v>5585</v>
      </c>
      <c r="F20" s="52">
        <v>2535</v>
      </c>
      <c r="G20" s="52">
        <v>833</v>
      </c>
      <c r="H20" s="52"/>
      <c r="I20" s="413">
        <v>18972</v>
      </c>
      <c r="J20" s="897"/>
      <c r="K20" s="897"/>
      <c r="L20" s="757">
        <f t="shared" si="0"/>
        <v>71.659671880961469</v>
      </c>
      <c r="M20" s="757">
        <f t="shared" si="1"/>
        <v>33.945945945945944</v>
      </c>
      <c r="N20" s="757">
        <f t="shared" si="2"/>
        <v>61.22560841920631</v>
      </c>
      <c r="O20" s="757">
        <f t="shared" si="2"/>
        <v>59.773638292855459</v>
      </c>
      <c r="P20" s="757">
        <f t="shared" si="2"/>
        <v>62.257100149476827</v>
      </c>
      <c r="Q20" s="758">
        <f t="shared" si="2"/>
        <v>0</v>
      </c>
      <c r="R20" s="759">
        <f t="shared" si="2"/>
        <v>63.973563528459678</v>
      </c>
      <c r="S20" s="757"/>
      <c r="T20" s="757"/>
      <c r="U20" s="757"/>
      <c r="V20" s="757"/>
      <c r="W20" s="757"/>
      <c r="X20" s="758"/>
      <c r="Y20" s="778"/>
      <c r="Z20" s="52"/>
    </row>
    <row r="21" spans="1:38">
      <c r="A21" s="771"/>
      <c r="B21" s="724" t="s">
        <v>49</v>
      </c>
      <c r="C21" s="641">
        <v>9891</v>
      </c>
      <c r="D21" s="52">
        <v>805</v>
      </c>
      <c r="E21" s="52">
        <v>6162</v>
      </c>
      <c r="F21" s="52">
        <v>2712</v>
      </c>
      <c r="G21" s="52">
        <v>819</v>
      </c>
      <c r="H21" s="52"/>
      <c r="I21" s="413">
        <v>20389</v>
      </c>
      <c r="J21" s="897"/>
      <c r="K21" s="897"/>
      <c r="L21" s="757">
        <f t="shared" si="0"/>
        <v>71.492591254065772</v>
      </c>
      <c r="M21" s="757">
        <f t="shared" si="1"/>
        <v>43.233082706766915</v>
      </c>
      <c r="N21" s="757">
        <f t="shared" si="2"/>
        <v>65.504411608376742</v>
      </c>
      <c r="O21" s="757">
        <f t="shared" si="2"/>
        <v>55.733662145499387</v>
      </c>
      <c r="P21" s="757">
        <f t="shared" si="2"/>
        <v>65.625</v>
      </c>
      <c r="Q21" s="758">
        <f t="shared" si="2"/>
        <v>0</v>
      </c>
      <c r="R21" s="759">
        <f t="shared" si="2"/>
        <v>65.311679159459288</v>
      </c>
      <c r="S21" s="757"/>
      <c r="T21" s="757"/>
      <c r="U21" s="757"/>
      <c r="V21" s="757"/>
      <c r="W21" s="757"/>
      <c r="X21" s="758"/>
      <c r="Y21" s="778"/>
      <c r="Z21" s="52"/>
    </row>
    <row r="22" spans="1:38">
      <c r="A22" s="771"/>
      <c r="B22" s="726" t="s">
        <v>779</v>
      </c>
      <c r="C22" s="727">
        <v>10045</v>
      </c>
      <c r="D22" s="143">
        <v>759</v>
      </c>
      <c r="E22" s="143">
        <v>6026</v>
      </c>
      <c r="F22" s="143">
        <v>2774</v>
      </c>
      <c r="G22" s="143">
        <v>769</v>
      </c>
      <c r="H22" s="143"/>
      <c r="I22" s="414">
        <v>20373</v>
      </c>
      <c r="J22" s="897"/>
      <c r="K22" s="897"/>
      <c r="L22" s="761">
        <f t="shared" si="0"/>
        <v>72.177911906301645</v>
      </c>
      <c r="M22" s="761">
        <f t="shared" si="1"/>
        <v>43.051616562677253</v>
      </c>
      <c r="N22" s="761">
        <f t="shared" si="2"/>
        <v>64.072301967038811</v>
      </c>
      <c r="O22" s="761">
        <f t="shared" si="2"/>
        <v>64.302271673620766</v>
      </c>
      <c r="P22" s="761">
        <f>IF(G22&gt;0,(G22/G10)*100,)</f>
        <v>71.006463527239148</v>
      </c>
      <c r="Q22" s="762">
        <f t="shared" si="2"/>
        <v>0</v>
      </c>
      <c r="R22" s="763">
        <f t="shared" si="2"/>
        <v>66.83616560593137</v>
      </c>
      <c r="S22" s="764" t="s">
        <v>47</v>
      </c>
      <c r="T22" s="761"/>
      <c r="U22" s="761"/>
      <c r="V22" s="761"/>
      <c r="W22" s="761"/>
      <c r="X22" s="762"/>
      <c r="Y22" s="761"/>
      <c r="Z22" s="52"/>
    </row>
    <row r="23" spans="1:38">
      <c r="A23" s="771"/>
      <c r="B23" s="724" t="s">
        <v>996</v>
      </c>
      <c r="C23" s="641">
        <v>7849</v>
      </c>
      <c r="D23" s="52">
        <v>493</v>
      </c>
      <c r="E23" s="52">
        <v>3956</v>
      </c>
      <c r="F23" s="52">
        <v>1600</v>
      </c>
      <c r="G23" s="52">
        <v>566</v>
      </c>
      <c r="H23" s="52"/>
      <c r="I23" s="413">
        <v>14464</v>
      </c>
      <c r="J23" s="897"/>
      <c r="K23" s="897"/>
      <c r="L23" s="749">
        <f t="shared" ref="L23:L25" si="3">IF(C23&gt;0,(C23/C20)*100,)</f>
        <v>83.580023426685131</v>
      </c>
      <c r="M23" s="749">
        <f t="shared" ref="M23:M25" si="4">IF(D23&gt;0,(D23/D20)*100,)</f>
        <v>78.503184713375802</v>
      </c>
      <c r="N23" s="750">
        <f t="shared" ref="N23:R25" si="5">IF(E23&gt;0,(E23/E20)*100,)</f>
        <v>70.832587287376896</v>
      </c>
      <c r="O23" s="750">
        <f t="shared" si="5"/>
        <v>63.116370808678504</v>
      </c>
      <c r="P23" s="750">
        <f t="shared" si="5"/>
        <v>67.947178871548616</v>
      </c>
      <c r="Q23" s="750">
        <f t="shared" si="5"/>
        <v>0</v>
      </c>
      <c r="R23" s="765">
        <f t="shared" si="5"/>
        <v>76.23866751001475</v>
      </c>
      <c r="S23" s="749">
        <f>+L23+L26</f>
        <v>89.415397721222448</v>
      </c>
      <c r="T23" s="749">
        <f t="shared" ref="T23:Y25" si="6">+M23+M26</f>
        <v>89.331210191082803</v>
      </c>
      <c r="U23" s="750">
        <f t="shared" si="6"/>
        <v>78.442256042972247</v>
      </c>
      <c r="V23" s="750">
        <f t="shared" si="6"/>
        <v>71.834319526627226</v>
      </c>
      <c r="W23" s="750">
        <f t="shared" si="6"/>
        <v>79.951980792316917</v>
      </c>
      <c r="X23" s="750">
        <f t="shared" si="6"/>
        <v>0</v>
      </c>
      <c r="Y23" s="751">
        <f t="shared" si="6"/>
        <v>83.417668142525827</v>
      </c>
      <c r="Z23" s="52">
        <f>+L23+L26+L29</f>
        <v>100</v>
      </c>
      <c r="AA23" s="409">
        <f t="shared" ref="AA23:AF25" si="7">+M23+M26+M29</f>
        <v>100</v>
      </c>
      <c r="AB23" s="409">
        <f t="shared" si="7"/>
        <v>100</v>
      </c>
      <c r="AC23" s="409">
        <f t="shared" si="7"/>
        <v>100</v>
      </c>
      <c r="AD23" s="409">
        <f t="shared" si="7"/>
        <v>99.999999999999986</v>
      </c>
      <c r="AE23" s="409">
        <f t="shared" si="7"/>
        <v>0</v>
      </c>
      <c r="AF23" s="409">
        <f t="shared" si="7"/>
        <v>100</v>
      </c>
    </row>
    <row r="24" spans="1:38">
      <c r="A24" s="771"/>
      <c r="B24" s="724" t="s">
        <v>51</v>
      </c>
      <c r="C24" s="641">
        <v>8379</v>
      </c>
      <c r="D24" s="52">
        <v>628</v>
      </c>
      <c r="E24" s="52">
        <v>4421</v>
      </c>
      <c r="F24" s="52">
        <v>1668</v>
      </c>
      <c r="G24" s="52">
        <v>572</v>
      </c>
      <c r="H24" s="52"/>
      <c r="I24" s="413">
        <v>15668</v>
      </c>
      <c r="J24" s="897"/>
      <c r="K24" s="897"/>
      <c r="L24" s="757">
        <f t="shared" si="3"/>
        <v>84.713375796178354</v>
      </c>
      <c r="M24" s="757">
        <f t="shared" si="4"/>
        <v>78.012422360248451</v>
      </c>
      <c r="N24" s="757">
        <f t="shared" si="5"/>
        <v>71.746186303148335</v>
      </c>
      <c r="O24" s="757">
        <f t="shared" si="5"/>
        <v>61.504424778761056</v>
      </c>
      <c r="P24" s="757">
        <f t="shared" si="5"/>
        <v>69.841269841269835</v>
      </c>
      <c r="Q24" s="758">
        <f t="shared" si="5"/>
        <v>0</v>
      </c>
      <c r="R24" s="759">
        <f t="shared" si="5"/>
        <v>76.845357790965721</v>
      </c>
      <c r="S24" s="757">
        <f>+L24+L27</f>
        <v>90.324537458295424</v>
      </c>
      <c r="T24" s="757">
        <f t="shared" si="6"/>
        <v>86.58385093167702</v>
      </c>
      <c r="U24" s="757">
        <f t="shared" si="6"/>
        <v>79.568321973385267</v>
      </c>
      <c r="V24" s="757">
        <f t="shared" si="6"/>
        <v>69.653392330383468</v>
      </c>
      <c r="W24" s="757">
        <f t="shared" si="6"/>
        <v>80.097680097680097</v>
      </c>
      <c r="X24" s="758">
        <f t="shared" si="6"/>
        <v>0</v>
      </c>
      <c r="Y24" s="778">
        <f t="shared" si="6"/>
        <v>83.765756044926192</v>
      </c>
      <c r="Z24" s="52">
        <f>+L24+L27+L30</f>
        <v>100</v>
      </c>
      <c r="AA24" s="409">
        <f t="shared" si="7"/>
        <v>100</v>
      </c>
      <c r="AB24" s="409">
        <f t="shared" si="7"/>
        <v>100</v>
      </c>
      <c r="AC24" s="409">
        <f t="shared" si="7"/>
        <v>99.999999999999986</v>
      </c>
      <c r="AD24" s="409">
        <f t="shared" si="7"/>
        <v>100</v>
      </c>
      <c r="AE24" s="409">
        <f t="shared" si="7"/>
        <v>0</v>
      </c>
      <c r="AF24" s="409">
        <f t="shared" si="7"/>
        <v>100</v>
      </c>
    </row>
    <row r="25" spans="1:38">
      <c r="A25" s="771"/>
      <c r="B25" s="725" t="s">
        <v>781</v>
      </c>
      <c r="C25" s="723">
        <v>8541</v>
      </c>
      <c r="D25" s="138">
        <v>602</v>
      </c>
      <c r="E25" s="138">
        <v>4733</v>
      </c>
      <c r="F25" s="138">
        <v>1635</v>
      </c>
      <c r="G25" s="138">
        <v>572</v>
      </c>
      <c r="H25" s="138"/>
      <c r="I25" s="417">
        <v>16083</v>
      </c>
      <c r="J25" s="897"/>
      <c r="K25" s="897"/>
      <c r="L25" s="761">
        <f t="shared" si="3"/>
        <v>85.027376804380282</v>
      </c>
      <c r="M25" s="761">
        <f t="shared" si="4"/>
        <v>79.314888010540187</v>
      </c>
      <c r="N25" s="761">
        <f t="shared" si="5"/>
        <v>78.542980418187852</v>
      </c>
      <c r="O25" s="761">
        <f t="shared" si="5"/>
        <v>58.940158615717372</v>
      </c>
      <c r="P25" s="761">
        <f t="shared" si="5"/>
        <v>74.382314694408322</v>
      </c>
      <c r="Q25" s="762">
        <f t="shared" si="5"/>
        <v>0</v>
      </c>
      <c r="R25" s="763">
        <f t="shared" si="5"/>
        <v>78.942718303637179</v>
      </c>
      <c r="S25" s="761">
        <f>+L25+L28</f>
        <v>90.044798407167733</v>
      </c>
      <c r="T25" s="761">
        <f t="shared" si="6"/>
        <v>90.777338603425562</v>
      </c>
      <c r="U25" s="761">
        <f t="shared" si="6"/>
        <v>86.873547958845009</v>
      </c>
      <c r="V25" s="761">
        <f t="shared" si="6"/>
        <v>67.880317231434745</v>
      </c>
      <c r="W25" s="761">
        <f t="shared" si="6"/>
        <v>85.175552665799742</v>
      </c>
      <c r="X25" s="762">
        <f t="shared" si="6"/>
        <v>0</v>
      </c>
      <c r="Y25" s="761">
        <f t="shared" si="6"/>
        <v>85.932361458793508</v>
      </c>
      <c r="Z25" s="52">
        <f>+L25+L28+L31</f>
        <v>99.999999999999986</v>
      </c>
      <c r="AA25" s="409">
        <f t="shared" si="7"/>
        <v>100</v>
      </c>
      <c r="AB25" s="409">
        <f t="shared" si="7"/>
        <v>100</v>
      </c>
      <c r="AC25" s="409">
        <f t="shared" si="7"/>
        <v>100</v>
      </c>
      <c r="AD25" s="409">
        <f t="shared" si="7"/>
        <v>100</v>
      </c>
      <c r="AE25" s="409">
        <f t="shared" si="7"/>
        <v>0</v>
      </c>
      <c r="AF25" s="409">
        <f t="shared" si="7"/>
        <v>100</v>
      </c>
    </row>
    <row r="26" spans="1:38">
      <c r="A26" s="771"/>
      <c r="B26" s="724" t="s">
        <v>998</v>
      </c>
      <c r="C26" s="641">
        <v>548</v>
      </c>
      <c r="D26" s="52">
        <v>68</v>
      </c>
      <c r="E26" s="52">
        <v>425</v>
      </c>
      <c r="F26" s="52">
        <v>221</v>
      </c>
      <c r="G26" s="52">
        <v>100</v>
      </c>
      <c r="H26" s="52"/>
      <c r="I26" s="413">
        <v>1362</v>
      </c>
      <c r="J26" s="897"/>
      <c r="K26" s="897"/>
      <c r="L26" s="749">
        <f t="shared" ref="L26:L28" si="8">IF(C26&gt;0,(C26/C20)*100,)</f>
        <v>5.8353742945373233</v>
      </c>
      <c r="M26" s="749">
        <f t="shared" ref="M26:M28" si="9">IF(D26&gt;0,(D26/D20)*100,)</f>
        <v>10.828025477707007</v>
      </c>
      <c r="N26" s="750">
        <f t="shared" ref="N26:R28" si="10">IF(E26&gt;0,(E26/E20)*100,)</f>
        <v>7.6096687555953446</v>
      </c>
      <c r="O26" s="750">
        <f t="shared" si="10"/>
        <v>8.7179487179487172</v>
      </c>
      <c r="P26" s="750">
        <f t="shared" si="10"/>
        <v>12.004801920768307</v>
      </c>
      <c r="Q26" s="750">
        <f t="shared" si="10"/>
        <v>0</v>
      </c>
      <c r="R26" s="765">
        <f t="shared" si="10"/>
        <v>7.1790006325110696</v>
      </c>
      <c r="S26" s="749"/>
      <c r="T26" s="749"/>
      <c r="U26" s="750"/>
      <c r="V26" s="750"/>
      <c r="W26" s="750"/>
      <c r="X26" s="750"/>
      <c r="Y26" s="751"/>
      <c r="Z26" s="52"/>
    </row>
    <row r="27" spans="1:38">
      <c r="A27" s="771"/>
      <c r="B27" s="724" t="s">
        <v>53</v>
      </c>
      <c r="C27" s="641">
        <v>555</v>
      </c>
      <c r="D27" s="52">
        <v>69</v>
      </c>
      <c r="E27" s="52">
        <v>482</v>
      </c>
      <c r="F27" s="52">
        <v>221</v>
      </c>
      <c r="G27" s="52">
        <v>84</v>
      </c>
      <c r="H27" s="52"/>
      <c r="I27" s="413">
        <v>1411</v>
      </c>
      <c r="J27" s="897"/>
      <c r="K27" s="897"/>
      <c r="L27" s="757">
        <f t="shared" si="8"/>
        <v>5.6111616621170768</v>
      </c>
      <c r="M27" s="757">
        <f t="shared" si="9"/>
        <v>8.5714285714285712</v>
      </c>
      <c r="N27" s="757">
        <f t="shared" si="10"/>
        <v>7.8221356702369365</v>
      </c>
      <c r="O27" s="757">
        <f t="shared" si="10"/>
        <v>8.1489675516224178</v>
      </c>
      <c r="P27" s="757">
        <f t="shared" si="10"/>
        <v>10.256410256410255</v>
      </c>
      <c r="Q27" s="758">
        <f t="shared" si="10"/>
        <v>0</v>
      </c>
      <c r="R27" s="759">
        <f t="shared" si="10"/>
        <v>6.9203982539604691</v>
      </c>
      <c r="S27" s="757"/>
      <c r="T27" s="757"/>
      <c r="U27" s="757"/>
      <c r="V27" s="757"/>
      <c r="W27" s="757"/>
      <c r="X27" s="758"/>
      <c r="Y27" s="778"/>
      <c r="Z27" s="52"/>
      <c r="AK27">
        <v>95</v>
      </c>
      <c r="AL27">
        <v>89</v>
      </c>
    </row>
    <row r="28" spans="1:38">
      <c r="A28" s="771"/>
      <c r="B28" s="725" t="s">
        <v>783</v>
      </c>
      <c r="C28" s="723">
        <v>504</v>
      </c>
      <c r="D28" s="138">
        <v>87</v>
      </c>
      <c r="E28" s="138">
        <v>502</v>
      </c>
      <c r="F28" s="138">
        <v>248</v>
      </c>
      <c r="G28" s="138">
        <v>83</v>
      </c>
      <c r="H28" s="138"/>
      <c r="I28" s="417">
        <v>1424</v>
      </c>
      <c r="J28" s="897"/>
      <c r="K28" s="897"/>
      <c r="L28" s="761">
        <f t="shared" si="8"/>
        <v>5.0174216027874561</v>
      </c>
      <c r="M28" s="761">
        <f t="shared" si="9"/>
        <v>11.462450592885375</v>
      </c>
      <c r="N28" s="761">
        <f t="shared" si="10"/>
        <v>8.3305675406571531</v>
      </c>
      <c r="O28" s="761">
        <f t="shared" si="10"/>
        <v>8.940158615717376</v>
      </c>
      <c r="P28" s="761">
        <f t="shared" si="10"/>
        <v>10.793237971391417</v>
      </c>
      <c r="Q28" s="762">
        <f t="shared" si="10"/>
        <v>0</v>
      </c>
      <c r="R28" s="763">
        <f t="shared" si="10"/>
        <v>6.9896431551563349</v>
      </c>
      <c r="S28" s="764"/>
      <c r="T28" s="761"/>
      <c r="U28" s="761"/>
      <c r="V28" s="761"/>
      <c r="W28" s="761"/>
      <c r="X28" s="762"/>
      <c r="Y28" s="761"/>
      <c r="Z28" s="52"/>
      <c r="AK28">
        <v>89</v>
      </c>
      <c r="AL28">
        <v>95</v>
      </c>
    </row>
    <row r="29" spans="1:38">
      <c r="A29" s="771"/>
      <c r="B29" s="724" t="s">
        <v>1000</v>
      </c>
      <c r="C29" s="641">
        <v>994</v>
      </c>
      <c r="D29" s="52">
        <v>67</v>
      </c>
      <c r="E29" s="52">
        <v>1204</v>
      </c>
      <c r="F29" s="52">
        <v>714</v>
      </c>
      <c r="G29" s="52">
        <v>167</v>
      </c>
      <c r="H29" s="52"/>
      <c r="I29" s="413">
        <v>3146</v>
      </c>
      <c r="J29" s="897"/>
      <c r="K29" s="897"/>
      <c r="L29" s="749">
        <f t="shared" ref="L29:L31" si="11">IF(C29&gt;0,(C29/C20)*100,)</f>
        <v>10.584602278777552</v>
      </c>
      <c r="M29" s="749">
        <f t="shared" ref="M29:M31" si="12">IF(D29&gt;0,(D29/D20)*100,)</f>
        <v>10.668789808917198</v>
      </c>
      <c r="N29" s="750">
        <f t="shared" ref="N29:R31" si="13">IF(E29&gt;0,(E29/E20)*100,)</f>
        <v>21.557743957027753</v>
      </c>
      <c r="O29" s="750">
        <f t="shared" si="13"/>
        <v>28.165680473372777</v>
      </c>
      <c r="P29" s="750">
        <f t="shared" si="13"/>
        <v>20.048019207683073</v>
      </c>
      <c r="Q29" s="750">
        <f t="shared" si="13"/>
        <v>0</v>
      </c>
      <c r="R29" s="765">
        <f t="shared" si="13"/>
        <v>16.582331857474173</v>
      </c>
      <c r="S29" s="749"/>
      <c r="T29" s="749"/>
      <c r="U29" s="750"/>
      <c r="V29" s="750"/>
      <c r="W29" s="750"/>
      <c r="X29" s="750"/>
      <c r="Y29" s="751"/>
      <c r="Z29" s="52"/>
      <c r="AK29">
        <f>+AK28-AK27</f>
        <v>-6</v>
      </c>
      <c r="AL29">
        <f>+AL28-AL27</f>
        <v>6</v>
      </c>
    </row>
    <row r="30" spans="1:38">
      <c r="A30" s="771"/>
      <c r="B30" s="724" t="s">
        <v>55</v>
      </c>
      <c r="C30" s="641">
        <v>957</v>
      </c>
      <c r="D30" s="52">
        <v>108</v>
      </c>
      <c r="E30" s="52">
        <v>1259</v>
      </c>
      <c r="F30" s="52">
        <v>823</v>
      </c>
      <c r="G30" s="52">
        <v>163</v>
      </c>
      <c r="H30" s="52"/>
      <c r="I30" s="413">
        <v>3310</v>
      </c>
      <c r="J30" s="897"/>
      <c r="K30" s="897"/>
      <c r="L30" s="757">
        <f t="shared" si="11"/>
        <v>9.6754625417045794</v>
      </c>
      <c r="M30" s="757">
        <f t="shared" si="12"/>
        <v>13.41614906832298</v>
      </c>
      <c r="N30" s="757">
        <f t="shared" si="13"/>
        <v>20.431678026614737</v>
      </c>
      <c r="O30" s="757">
        <f t="shared" si="13"/>
        <v>30.346607669616521</v>
      </c>
      <c r="P30" s="757">
        <f t="shared" si="13"/>
        <v>19.902319902319903</v>
      </c>
      <c r="Q30" s="758">
        <f t="shared" si="13"/>
        <v>0</v>
      </c>
      <c r="R30" s="759">
        <f t="shared" si="13"/>
        <v>16.234243955073815</v>
      </c>
      <c r="S30" s="757"/>
      <c r="T30" s="757"/>
      <c r="U30" s="757"/>
      <c r="V30" s="757"/>
      <c r="W30" s="757"/>
      <c r="X30" s="758"/>
      <c r="Y30" s="778"/>
      <c r="Z30" s="52"/>
    </row>
    <row r="31" spans="1:38">
      <c r="A31" s="771"/>
      <c r="B31" s="724" t="s">
        <v>785</v>
      </c>
      <c r="C31" s="641">
        <v>1000</v>
      </c>
      <c r="D31" s="52">
        <v>70</v>
      </c>
      <c r="E31" s="52">
        <v>791</v>
      </c>
      <c r="F31" s="52">
        <v>891</v>
      </c>
      <c r="G31" s="52">
        <v>114</v>
      </c>
      <c r="H31" s="52"/>
      <c r="I31" s="413">
        <v>2866</v>
      </c>
      <c r="J31" s="897"/>
      <c r="K31" s="897"/>
      <c r="L31" s="761">
        <f t="shared" si="11"/>
        <v>9.955201592832255</v>
      </c>
      <c r="M31" s="761">
        <f t="shared" si="12"/>
        <v>9.2226613965744395</v>
      </c>
      <c r="N31" s="761">
        <f t="shared" si="13"/>
        <v>13.126452041154996</v>
      </c>
      <c r="O31" s="761">
        <f t="shared" si="13"/>
        <v>32.119682768565248</v>
      </c>
      <c r="P31" s="761">
        <f t="shared" si="13"/>
        <v>14.824447334200261</v>
      </c>
      <c r="Q31" s="762">
        <f t="shared" si="13"/>
        <v>0</v>
      </c>
      <c r="R31" s="763">
        <f t="shared" si="13"/>
        <v>14.067638541206499</v>
      </c>
      <c r="S31" s="764" t="s">
        <v>48</v>
      </c>
      <c r="T31" s="761"/>
      <c r="U31" s="761"/>
      <c r="V31" s="761"/>
      <c r="W31" s="761"/>
      <c r="X31" s="762"/>
      <c r="Y31" s="761"/>
      <c r="Z31" s="52"/>
    </row>
    <row r="32" spans="1:38">
      <c r="A32" s="771"/>
      <c r="B32" s="817" t="s">
        <v>425</v>
      </c>
      <c r="C32" s="818">
        <v>4684</v>
      </c>
      <c r="D32" s="816">
        <v>256</v>
      </c>
      <c r="E32" s="816">
        <v>1456</v>
      </c>
      <c r="F32" s="816">
        <v>745</v>
      </c>
      <c r="G32" s="816">
        <v>281</v>
      </c>
      <c r="H32" s="816"/>
      <c r="I32" s="917">
        <v>7422</v>
      </c>
      <c r="J32" s="897"/>
      <c r="K32" s="897"/>
      <c r="L32" s="1032">
        <f t="shared" ref="L32:L34" si="14">IF(C32&gt;0,(C32/C15)*100,)</f>
        <v>59.70681963033779</v>
      </c>
      <c r="M32" s="1032">
        <f t="shared" ref="M32:M34" si="15">IF(D32&gt;0,(D32/D15)*100,)</f>
        <v>44.833625218914186</v>
      </c>
      <c r="N32" s="1033">
        <f t="shared" ref="N32:R34" si="16">IF(E32&gt;0,(E32/E15)*100,)</f>
        <v>40.958559698999593</v>
      </c>
      <c r="O32" s="1033">
        <f t="shared" si="16"/>
        <v>31.783276450511945</v>
      </c>
      <c r="P32" s="1033">
        <f t="shared" si="16"/>
        <v>30.085653104925054</v>
      </c>
      <c r="Q32" s="1033">
        <f t="shared" si="16"/>
        <v>0</v>
      </c>
      <c r="R32" s="1034">
        <f t="shared" si="16"/>
        <v>48.672642541837277</v>
      </c>
      <c r="S32" s="1032">
        <f>+L32+L35+L38</f>
        <v>84.44869343530911</v>
      </c>
      <c r="T32" s="1032">
        <f t="shared" ref="T32:Y34" si="17">+M32+M35+M38</f>
        <v>76.532399299474605</v>
      </c>
      <c r="U32" s="1033">
        <f t="shared" si="17"/>
        <v>47.681839759480987</v>
      </c>
      <c r="V32" s="1033">
        <f t="shared" si="17"/>
        <v>51.578498293515359</v>
      </c>
      <c r="W32" s="1033">
        <f t="shared" si="17"/>
        <v>40.899357601713064</v>
      </c>
      <c r="X32" s="1033">
        <f t="shared" si="17"/>
        <v>0</v>
      </c>
      <c r="Y32" s="1035">
        <f t="shared" si="17"/>
        <v>67.861021964825142</v>
      </c>
      <c r="Z32" s="52">
        <f>L32+L35+L38+L41</f>
        <v>100</v>
      </c>
      <c r="AA32" s="409">
        <f t="shared" ref="AA32:AF34" si="18">M32+M35+M38+M41</f>
        <v>100</v>
      </c>
      <c r="AB32" s="409">
        <f t="shared" si="18"/>
        <v>100</v>
      </c>
      <c r="AC32" s="409">
        <f t="shared" si="18"/>
        <v>100</v>
      </c>
      <c r="AD32" s="409">
        <f t="shared" si="18"/>
        <v>100</v>
      </c>
      <c r="AE32" s="409">
        <f t="shared" si="18"/>
        <v>0</v>
      </c>
      <c r="AF32" s="409">
        <f t="shared" si="18"/>
        <v>100.00000000000001</v>
      </c>
    </row>
    <row r="33" spans="1:32">
      <c r="A33" s="771"/>
      <c r="B33" s="724" t="s">
        <v>57</v>
      </c>
      <c r="C33" s="641">
        <v>4383</v>
      </c>
      <c r="D33" s="52">
        <v>261</v>
      </c>
      <c r="E33" s="52">
        <v>1452</v>
      </c>
      <c r="F33" s="52">
        <v>804</v>
      </c>
      <c r="G33" s="52">
        <v>304</v>
      </c>
      <c r="H33" s="52"/>
      <c r="I33" s="413">
        <v>7204</v>
      </c>
      <c r="J33" s="897"/>
      <c r="K33" s="897"/>
      <c r="L33" s="1036">
        <f t="shared" si="14"/>
        <v>60.222588623248143</v>
      </c>
      <c r="M33" s="1036">
        <f t="shared" si="15"/>
        <v>44.768439108061749</v>
      </c>
      <c r="N33" s="1036">
        <f t="shared" si="16"/>
        <v>37.313438828815443</v>
      </c>
      <c r="O33" s="1036">
        <f t="shared" si="16"/>
        <v>30.675314765356731</v>
      </c>
      <c r="P33" s="1036">
        <f t="shared" si="16"/>
        <v>29.658536585365852</v>
      </c>
      <c r="Q33" s="1037">
        <f t="shared" si="16"/>
        <v>0</v>
      </c>
      <c r="R33" s="1038">
        <f t="shared" si="16"/>
        <v>46.784204891957849</v>
      </c>
      <c r="S33" s="1036">
        <f>+L33+L36+L39</f>
        <v>79.760923330585314</v>
      </c>
      <c r="T33" s="1036">
        <f t="shared" si="17"/>
        <v>78.387650085763283</v>
      </c>
      <c r="U33" s="1036">
        <f t="shared" si="17"/>
        <v>43.892116749047368</v>
      </c>
      <c r="V33" s="1036">
        <f t="shared" si="17"/>
        <v>47.081266692102247</v>
      </c>
      <c r="W33" s="1036">
        <f t="shared" si="17"/>
        <v>41.073170731707314</v>
      </c>
      <c r="X33" s="1037">
        <f t="shared" si="17"/>
        <v>0</v>
      </c>
      <c r="Y33" s="1039">
        <f t="shared" si="17"/>
        <v>62.506659090101927</v>
      </c>
      <c r="Z33" s="52">
        <f>L33+L36+L39+L42</f>
        <v>99.999999999999986</v>
      </c>
      <c r="AA33" s="409">
        <f t="shared" si="18"/>
        <v>99.999999999999986</v>
      </c>
      <c r="AB33" s="409">
        <f t="shared" si="18"/>
        <v>100</v>
      </c>
      <c r="AC33" s="409">
        <f t="shared" si="18"/>
        <v>100</v>
      </c>
      <c r="AD33" s="409">
        <f t="shared" si="18"/>
        <v>100</v>
      </c>
      <c r="AE33" s="409">
        <f t="shared" si="18"/>
        <v>0</v>
      </c>
      <c r="AF33" s="409">
        <f t="shared" si="18"/>
        <v>100</v>
      </c>
    </row>
    <row r="34" spans="1:32">
      <c r="A34" s="771"/>
      <c r="B34" s="725" t="s">
        <v>787</v>
      </c>
      <c r="C34" s="723">
        <v>4885</v>
      </c>
      <c r="D34" s="138">
        <v>290</v>
      </c>
      <c r="E34" s="138">
        <v>1458</v>
      </c>
      <c r="F34" s="138">
        <v>743</v>
      </c>
      <c r="G34" s="138">
        <v>327</v>
      </c>
      <c r="H34" s="138"/>
      <c r="I34" s="417">
        <v>7703</v>
      </c>
      <c r="J34" s="897"/>
      <c r="K34" s="897"/>
      <c r="L34" s="1040">
        <f t="shared" si="14"/>
        <v>60.056552741578564</v>
      </c>
      <c r="M34" s="1040">
        <f t="shared" si="15"/>
        <v>49.572649572649574</v>
      </c>
      <c r="N34" s="1040">
        <f t="shared" si="16"/>
        <v>35.665362035225051</v>
      </c>
      <c r="O34" s="1040">
        <f t="shared" si="16"/>
        <v>29.390822784810126</v>
      </c>
      <c r="P34" s="1040">
        <f t="shared" si="16"/>
        <v>42.084942084942085</v>
      </c>
      <c r="Q34" s="1041">
        <f t="shared" si="16"/>
        <v>0</v>
      </c>
      <c r="R34" s="1042">
        <f t="shared" si="16"/>
        <v>47.809086395233372</v>
      </c>
      <c r="S34" s="1043">
        <f>+L34+L37+L40</f>
        <v>79.55495451192526</v>
      </c>
      <c r="T34" s="1040">
        <f t="shared" si="17"/>
        <v>85.299145299145295</v>
      </c>
      <c r="U34" s="1040">
        <f t="shared" si="17"/>
        <v>47.55381604696673</v>
      </c>
      <c r="V34" s="1040">
        <f t="shared" si="17"/>
        <v>46.954113924050631</v>
      </c>
      <c r="W34" s="1040">
        <f t="shared" si="17"/>
        <v>51.480051480051479</v>
      </c>
      <c r="X34" s="1041">
        <f t="shared" si="17"/>
        <v>0</v>
      </c>
      <c r="Y34" s="1040">
        <f t="shared" si="17"/>
        <v>65.175024826216486</v>
      </c>
      <c r="Z34" s="52">
        <f>L34+L37+L40+L43</f>
        <v>100</v>
      </c>
      <c r="AA34" s="409">
        <f t="shared" si="18"/>
        <v>100</v>
      </c>
      <c r="AB34" s="409">
        <f t="shared" si="18"/>
        <v>100</v>
      </c>
      <c r="AC34" s="409">
        <f t="shared" si="18"/>
        <v>100</v>
      </c>
      <c r="AD34" s="409">
        <f t="shared" si="18"/>
        <v>100</v>
      </c>
      <c r="AE34" s="409">
        <f t="shared" si="18"/>
        <v>0</v>
      </c>
      <c r="AF34" s="409">
        <f t="shared" si="18"/>
        <v>100</v>
      </c>
    </row>
    <row r="35" spans="1:32">
      <c r="A35" s="771"/>
      <c r="B35" s="724" t="s">
        <v>429</v>
      </c>
      <c r="C35" s="641"/>
      <c r="D35" s="52"/>
      <c r="E35" s="52"/>
      <c r="F35" s="52"/>
      <c r="G35" s="52"/>
      <c r="H35" s="52"/>
      <c r="I35" s="413"/>
      <c r="J35" s="897"/>
      <c r="K35" s="897"/>
      <c r="L35" s="749">
        <f t="shared" ref="L35:L37" si="19">IF(C35&gt;0,(C35/C15)*100,)</f>
        <v>0</v>
      </c>
      <c r="M35" s="749">
        <f t="shared" ref="M35:M37" si="20">IF(D35&gt;0,(D35/D15)*100,)</f>
        <v>0</v>
      </c>
      <c r="N35" s="750">
        <f t="shared" ref="N35:R35" si="21">IF(E35&gt;0,(E35/E15)*100,)</f>
        <v>0</v>
      </c>
      <c r="O35" s="750">
        <f t="shared" si="21"/>
        <v>0</v>
      </c>
      <c r="P35" s="750">
        <f t="shared" si="21"/>
        <v>0</v>
      </c>
      <c r="Q35" s="750">
        <f t="shared" si="21"/>
        <v>0</v>
      </c>
      <c r="R35" s="765">
        <f t="shared" si="21"/>
        <v>0</v>
      </c>
      <c r="S35" s="749"/>
      <c r="T35" s="749"/>
      <c r="U35" s="750"/>
      <c r="V35" s="750"/>
      <c r="W35" s="750"/>
      <c r="X35" s="750"/>
      <c r="Y35" s="751"/>
      <c r="Z35" s="52"/>
    </row>
    <row r="36" spans="1:32">
      <c r="A36" s="771"/>
      <c r="B36" s="724" t="s">
        <v>61</v>
      </c>
      <c r="C36" s="641"/>
      <c r="D36" s="52"/>
      <c r="E36" s="52"/>
      <c r="F36" s="52"/>
      <c r="G36" s="52"/>
      <c r="H36" s="52"/>
      <c r="I36" s="413"/>
      <c r="J36" s="897"/>
      <c r="K36" s="897"/>
      <c r="L36" s="757">
        <f t="shared" si="19"/>
        <v>0</v>
      </c>
      <c r="M36" s="757">
        <f t="shared" si="20"/>
        <v>0</v>
      </c>
      <c r="N36" s="757">
        <f t="shared" ref="N36:R36" si="22">IF(E36&gt;0,(E36/E16)*100,)</f>
        <v>0</v>
      </c>
      <c r="O36" s="757">
        <f t="shared" si="22"/>
        <v>0</v>
      </c>
      <c r="P36" s="757">
        <f t="shared" si="22"/>
        <v>0</v>
      </c>
      <c r="Q36" s="758">
        <f t="shared" si="22"/>
        <v>0</v>
      </c>
      <c r="R36" s="759">
        <f t="shared" si="22"/>
        <v>0</v>
      </c>
      <c r="S36" s="757"/>
      <c r="T36" s="757"/>
      <c r="U36" s="757"/>
      <c r="V36" s="757"/>
      <c r="W36" s="757"/>
      <c r="X36" s="758"/>
      <c r="Y36" s="778"/>
      <c r="Z36" s="52"/>
    </row>
    <row r="37" spans="1:32">
      <c r="A37" s="771"/>
      <c r="B37" s="725" t="s">
        <v>789</v>
      </c>
      <c r="C37" s="723"/>
      <c r="D37" s="138"/>
      <c r="E37" s="138"/>
      <c r="F37" s="138"/>
      <c r="G37" s="138"/>
      <c r="H37" s="138"/>
      <c r="I37" s="417"/>
      <c r="J37" s="897"/>
      <c r="K37" s="897"/>
      <c r="L37" s="761">
        <f t="shared" si="19"/>
        <v>0</v>
      </c>
      <c r="M37" s="761">
        <f t="shared" si="20"/>
        <v>0</v>
      </c>
      <c r="N37" s="761">
        <f t="shared" ref="N37:R37" si="23">IF(E37&gt;0,(E37/E17)*100,)</f>
        <v>0</v>
      </c>
      <c r="O37" s="761">
        <f t="shared" si="23"/>
        <v>0</v>
      </c>
      <c r="P37" s="761">
        <f t="shared" si="23"/>
        <v>0</v>
      </c>
      <c r="Q37" s="762">
        <f t="shared" si="23"/>
        <v>0</v>
      </c>
      <c r="R37" s="763">
        <f t="shared" si="23"/>
        <v>0</v>
      </c>
      <c r="S37" s="764"/>
      <c r="T37" s="761"/>
      <c r="U37" s="761"/>
      <c r="V37" s="761"/>
      <c r="W37" s="761"/>
      <c r="X37" s="762"/>
      <c r="Y37" s="761"/>
      <c r="Z37" s="52"/>
    </row>
    <row r="38" spans="1:32">
      <c r="A38" s="771"/>
      <c r="B38" s="724" t="s">
        <v>431</v>
      </c>
      <c r="C38" s="641">
        <v>1941</v>
      </c>
      <c r="D38" s="52">
        <v>181</v>
      </c>
      <c r="E38" s="52">
        <v>239</v>
      </c>
      <c r="F38" s="52">
        <v>464</v>
      </c>
      <c r="G38" s="52">
        <v>101</v>
      </c>
      <c r="H38" s="52"/>
      <c r="I38" s="413">
        <v>2926</v>
      </c>
      <c r="J38" s="897"/>
      <c r="K38" s="897"/>
      <c r="L38" s="749">
        <f t="shared" ref="L38:L40" si="24">IF(C38&gt;0,(C38/C15)*100,)</f>
        <v>24.74187380497132</v>
      </c>
      <c r="M38" s="749">
        <f t="shared" ref="M38:M40" si="25">IF(D38&gt;0,(D38/D15)*100,)</f>
        <v>31.698774080560423</v>
      </c>
      <c r="N38" s="750">
        <f t="shared" ref="N38:R40" si="26">IF(E38&gt;0,(E38/E15)*100,)</f>
        <v>6.7232800604813905</v>
      </c>
      <c r="O38" s="750">
        <f t="shared" si="26"/>
        <v>19.795221843003414</v>
      </c>
      <c r="P38" s="750">
        <f t="shared" si="26"/>
        <v>10.813704496788008</v>
      </c>
      <c r="Q38" s="750">
        <f t="shared" si="26"/>
        <v>0</v>
      </c>
      <c r="R38" s="765">
        <f t="shared" si="26"/>
        <v>19.188379422987857</v>
      </c>
      <c r="S38" s="749"/>
      <c r="T38" s="749"/>
      <c r="U38" s="750"/>
      <c r="V38" s="750"/>
      <c r="W38" s="750"/>
      <c r="X38" s="750"/>
      <c r="Y38" s="751"/>
      <c r="Z38" s="52"/>
    </row>
    <row r="39" spans="1:32">
      <c r="A39" s="771"/>
      <c r="B39" s="724" t="s">
        <v>63</v>
      </c>
      <c r="C39" s="641">
        <v>1422</v>
      </c>
      <c r="D39" s="52">
        <v>196</v>
      </c>
      <c r="E39" s="52">
        <v>256</v>
      </c>
      <c r="F39" s="52">
        <v>430</v>
      </c>
      <c r="G39" s="52">
        <v>117</v>
      </c>
      <c r="H39" s="52"/>
      <c r="I39" s="413">
        <v>2421</v>
      </c>
      <c r="J39" s="897"/>
      <c r="K39" s="897"/>
      <c r="L39" s="757">
        <f t="shared" si="24"/>
        <v>19.538334707337178</v>
      </c>
      <c r="M39" s="757">
        <f t="shared" si="25"/>
        <v>33.619210977701542</v>
      </c>
      <c r="N39" s="757">
        <f t="shared" si="26"/>
        <v>6.5786779202319234</v>
      </c>
      <c r="O39" s="757">
        <f t="shared" si="26"/>
        <v>16.405951926745516</v>
      </c>
      <c r="P39" s="757">
        <f t="shared" si="26"/>
        <v>11.414634146341465</v>
      </c>
      <c r="Q39" s="758">
        <f t="shared" si="26"/>
        <v>0</v>
      </c>
      <c r="R39" s="759">
        <f t="shared" si="26"/>
        <v>15.722454198144078</v>
      </c>
      <c r="S39" s="757"/>
      <c r="T39" s="757"/>
      <c r="U39" s="757"/>
      <c r="V39" s="757"/>
      <c r="W39" s="757"/>
      <c r="X39" s="758"/>
      <c r="Y39" s="778"/>
      <c r="Z39" s="52"/>
    </row>
    <row r="40" spans="1:32">
      <c r="A40" s="771"/>
      <c r="B40" s="725" t="s">
        <v>791</v>
      </c>
      <c r="C40" s="723">
        <v>1586</v>
      </c>
      <c r="D40" s="138">
        <v>209</v>
      </c>
      <c r="E40" s="138">
        <v>486</v>
      </c>
      <c r="F40" s="138">
        <v>444</v>
      </c>
      <c r="G40" s="138">
        <v>73</v>
      </c>
      <c r="H40" s="138"/>
      <c r="I40" s="417">
        <v>2798</v>
      </c>
      <c r="J40" s="897"/>
      <c r="K40" s="897"/>
      <c r="L40" s="761">
        <f t="shared" si="24"/>
        <v>19.498401770346693</v>
      </c>
      <c r="M40" s="761">
        <f t="shared" si="25"/>
        <v>35.726495726495727</v>
      </c>
      <c r="N40" s="761">
        <f t="shared" si="26"/>
        <v>11.888454011741683</v>
      </c>
      <c r="O40" s="761">
        <f t="shared" si="26"/>
        <v>17.563291139240505</v>
      </c>
      <c r="P40" s="761">
        <f t="shared" si="26"/>
        <v>9.3951093951093956</v>
      </c>
      <c r="Q40" s="762">
        <f t="shared" si="26"/>
        <v>0</v>
      </c>
      <c r="R40" s="763">
        <f t="shared" si="26"/>
        <v>17.365938430983118</v>
      </c>
      <c r="S40" s="764"/>
      <c r="T40" s="761"/>
      <c r="U40" s="761"/>
      <c r="V40" s="761"/>
      <c r="W40" s="761"/>
      <c r="X40" s="762"/>
      <c r="Y40" s="761"/>
      <c r="Z40" s="52"/>
    </row>
    <row r="41" spans="1:32">
      <c r="A41" s="771"/>
      <c r="B41" s="724" t="s">
        <v>433</v>
      </c>
      <c r="C41" s="728">
        <v>1220</v>
      </c>
      <c r="D41" s="729">
        <v>134</v>
      </c>
      <c r="E41" s="729">
        <v>1859.8125</v>
      </c>
      <c r="F41" s="729">
        <v>1135</v>
      </c>
      <c r="G41" s="729">
        <v>552</v>
      </c>
      <c r="H41" s="729"/>
      <c r="I41" s="928">
        <v>4900.8125</v>
      </c>
      <c r="J41" s="897"/>
      <c r="K41" s="897"/>
      <c r="L41" s="749">
        <f t="shared" ref="L41:L43" si="27">IF(C41&gt;0,(C41/C15)*100,)</f>
        <v>15.551306564690886</v>
      </c>
      <c r="M41" s="749">
        <f t="shared" ref="M41:M43" si="28">IF(D41&gt;0,(D41/D15)*100,)</f>
        <v>23.467600700525391</v>
      </c>
      <c r="N41" s="750">
        <f t="shared" ref="N41:R43" si="29">IF(E41&gt;0,(E41/E15)*100,)</f>
        <v>52.31816024051902</v>
      </c>
      <c r="O41" s="750">
        <f t="shared" si="29"/>
        <v>48.421501706484641</v>
      </c>
      <c r="P41" s="750">
        <f t="shared" si="29"/>
        <v>59.100642398286936</v>
      </c>
      <c r="Q41" s="750">
        <f t="shared" si="29"/>
        <v>0</v>
      </c>
      <c r="R41" s="765">
        <f t="shared" si="29"/>
        <v>32.138978035174873</v>
      </c>
      <c r="S41" s="749"/>
      <c r="T41" s="749"/>
      <c r="U41" s="750"/>
      <c r="V41" s="750"/>
      <c r="W41" s="750"/>
      <c r="X41" s="750"/>
      <c r="Y41" s="751"/>
      <c r="Z41" s="52"/>
    </row>
    <row r="42" spans="1:32">
      <c r="A42" s="771"/>
      <c r="B42" s="724" t="s">
        <v>65</v>
      </c>
      <c r="C42" s="728">
        <v>1473</v>
      </c>
      <c r="D42" s="729">
        <v>126</v>
      </c>
      <c r="E42" s="729">
        <v>2183.359375</v>
      </c>
      <c r="F42" s="729">
        <v>1387</v>
      </c>
      <c r="G42" s="729">
        <v>604</v>
      </c>
      <c r="H42" s="729"/>
      <c r="I42" s="928">
        <v>5773.359375</v>
      </c>
      <c r="J42" s="897"/>
      <c r="K42" s="897"/>
      <c r="L42" s="757">
        <f t="shared" si="27"/>
        <v>20.239076669414676</v>
      </c>
      <c r="M42" s="757">
        <f t="shared" si="28"/>
        <v>21.612349914236706</v>
      </c>
      <c r="N42" s="757">
        <f t="shared" si="29"/>
        <v>56.107883250952625</v>
      </c>
      <c r="O42" s="757">
        <f t="shared" si="29"/>
        <v>52.918733307897746</v>
      </c>
      <c r="P42" s="757">
        <f t="shared" si="29"/>
        <v>58.926829268292678</v>
      </c>
      <c r="Q42" s="758">
        <f t="shared" si="29"/>
        <v>0</v>
      </c>
      <c r="R42" s="759">
        <f t="shared" si="29"/>
        <v>37.493340909898073</v>
      </c>
      <c r="S42" s="757"/>
      <c r="T42" s="757"/>
      <c r="U42" s="757"/>
      <c r="V42" s="757"/>
      <c r="W42" s="757"/>
      <c r="X42" s="758"/>
      <c r="Y42" s="778"/>
      <c r="Z42" s="52"/>
    </row>
    <row r="43" spans="1:32">
      <c r="A43" s="771"/>
      <c r="B43" s="726" t="s">
        <v>793</v>
      </c>
      <c r="C43" s="727">
        <v>1663</v>
      </c>
      <c r="D43" s="143">
        <v>86</v>
      </c>
      <c r="E43" s="143">
        <v>2144</v>
      </c>
      <c r="F43" s="143">
        <v>1341</v>
      </c>
      <c r="G43" s="143">
        <v>377</v>
      </c>
      <c r="H43" s="143"/>
      <c r="I43" s="414">
        <v>5611</v>
      </c>
      <c r="J43" s="897"/>
      <c r="K43" s="897"/>
      <c r="L43" s="761">
        <f t="shared" si="27"/>
        <v>20.445045488074747</v>
      </c>
      <c r="M43" s="761">
        <f t="shared" si="28"/>
        <v>14.700854700854702</v>
      </c>
      <c r="N43" s="761">
        <f t="shared" si="29"/>
        <v>52.446183953033263</v>
      </c>
      <c r="O43" s="761">
        <f t="shared" si="29"/>
        <v>53.045886075949369</v>
      </c>
      <c r="P43" s="761">
        <f t="shared" si="29"/>
        <v>48.519948519948521</v>
      </c>
      <c r="Q43" s="762">
        <f t="shared" si="29"/>
        <v>0</v>
      </c>
      <c r="R43" s="763">
        <f t="shared" si="29"/>
        <v>34.824975173783521</v>
      </c>
      <c r="S43" s="764"/>
      <c r="T43" s="761"/>
      <c r="U43" s="761"/>
      <c r="V43" s="761"/>
      <c r="W43" s="761"/>
      <c r="X43" s="762"/>
      <c r="Y43" s="761"/>
      <c r="Z43" s="52"/>
    </row>
    <row r="44" spans="1:32">
      <c r="A44" s="771"/>
      <c r="B44" s="724" t="s">
        <v>427</v>
      </c>
      <c r="C44" s="641"/>
      <c r="D44" s="52"/>
      <c r="E44" s="52"/>
      <c r="F44" s="52"/>
      <c r="G44" s="52"/>
      <c r="H44" s="52"/>
      <c r="I44" s="413"/>
      <c r="J44" s="897"/>
      <c r="K44" s="897"/>
      <c r="L44" s="749">
        <f t="shared" ref="L44:L46" si="30">IF(C44&gt;0,(C44/C11)*100,)</f>
        <v>0</v>
      </c>
      <c r="M44" s="749">
        <f t="shared" ref="M44:M46" si="31">IF(D44&gt;0,(D44/D11)*100,)</f>
        <v>0</v>
      </c>
      <c r="N44" s="750">
        <f t="shared" ref="N44:R46" si="32">IF(E44&gt;0,(E44/E11)*100,)</f>
        <v>0</v>
      </c>
      <c r="O44" s="750">
        <f t="shared" si="32"/>
        <v>0</v>
      </c>
      <c r="P44" s="750">
        <f t="shared" si="32"/>
        <v>0</v>
      </c>
      <c r="Q44" s="750">
        <f t="shared" si="32"/>
        <v>0</v>
      </c>
      <c r="R44" s="765">
        <f t="shared" si="32"/>
        <v>0</v>
      </c>
      <c r="S44" s="749"/>
      <c r="T44" s="749"/>
      <c r="U44" s="750"/>
      <c r="V44" s="750"/>
      <c r="W44" s="750"/>
      <c r="X44" s="750"/>
      <c r="Y44" s="751"/>
      <c r="Z44" s="52"/>
    </row>
    <row r="45" spans="1:32">
      <c r="A45" s="771"/>
      <c r="B45" s="724" t="s">
        <v>59</v>
      </c>
      <c r="C45" s="641"/>
      <c r="D45" s="52"/>
      <c r="E45" s="52"/>
      <c r="F45" s="52"/>
      <c r="G45" s="52"/>
      <c r="H45" s="52"/>
      <c r="I45" s="413"/>
      <c r="J45" s="897"/>
      <c r="K45" s="897"/>
      <c r="L45" s="757">
        <f t="shared" si="30"/>
        <v>0</v>
      </c>
      <c r="M45" s="757">
        <f t="shared" si="31"/>
        <v>0</v>
      </c>
      <c r="N45" s="757">
        <f t="shared" si="32"/>
        <v>0</v>
      </c>
      <c r="O45" s="757">
        <f t="shared" si="32"/>
        <v>0</v>
      </c>
      <c r="P45" s="757">
        <f t="shared" si="32"/>
        <v>0</v>
      </c>
      <c r="Q45" s="758">
        <f t="shared" si="32"/>
        <v>0</v>
      </c>
      <c r="R45" s="759">
        <f t="shared" si="32"/>
        <v>0</v>
      </c>
      <c r="S45" s="757"/>
      <c r="T45" s="757"/>
      <c r="U45" s="757"/>
      <c r="V45" s="757"/>
      <c r="W45" s="757"/>
      <c r="X45" s="758"/>
      <c r="Y45" s="778"/>
      <c r="Z45" s="52"/>
    </row>
    <row r="46" spans="1:32">
      <c r="A46" s="772"/>
      <c r="B46" s="725" t="s">
        <v>795</v>
      </c>
      <c r="C46" s="723"/>
      <c r="D46" s="138"/>
      <c r="E46" s="138"/>
      <c r="F46" s="138"/>
      <c r="G46" s="138"/>
      <c r="H46" s="138"/>
      <c r="I46" s="417"/>
      <c r="J46" s="897"/>
      <c r="K46" s="897"/>
      <c r="L46" s="761">
        <f t="shared" si="30"/>
        <v>0</v>
      </c>
      <c r="M46" s="761">
        <f t="shared" si="31"/>
        <v>0</v>
      </c>
      <c r="N46" s="761">
        <f t="shared" si="32"/>
        <v>0</v>
      </c>
      <c r="O46" s="761">
        <f t="shared" si="32"/>
        <v>0</v>
      </c>
      <c r="P46" s="761">
        <f t="shared" si="32"/>
        <v>0</v>
      </c>
      <c r="Q46" s="762">
        <f t="shared" si="32"/>
        <v>0</v>
      </c>
      <c r="R46" s="763">
        <f t="shared" si="32"/>
        <v>0</v>
      </c>
      <c r="S46" s="764"/>
      <c r="T46" s="761"/>
      <c r="U46" s="761"/>
      <c r="V46" s="761"/>
      <c r="W46" s="761"/>
      <c r="X46" s="762"/>
      <c r="Y46" s="761"/>
      <c r="Z46" s="52"/>
    </row>
    <row r="47" spans="1:32">
      <c r="A47" s="770" t="s">
        <v>914</v>
      </c>
      <c r="B47" s="822" t="s">
        <v>797</v>
      </c>
      <c r="C47" s="924">
        <v>3401</v>
      </c>
      <c r="D47" s="925"/>
      <c r="E47" s="925">
        <v>7010</v>
      </c>
      <c r="F47" s="925"/>
      <c r="G47" s="925">
        <v>3225</v>
      </c>
      <c r="H47" s="925">
        <v>3334</v>
      </c>
      <c r="I47" s="926">
        <v>16970</v>
      </c>
      <c r="J47" s="897"/>
      <c r="K47" s="897"/>
      <c r="L47" s="894"/>
      <c r="M47" s="746"/>
      <c r="N47" s="734"/>
      <c r="O47" s="734"/>
      <c r="P47" s="734"/>
      <c r="Q47" s="734"/>
      <c r="R47" s="747"/>
      <c r="S47" s="745"/>
      <c r="T47" s="746"/>
      <c r="U47" s="734"/>
      <c r="V47" s="734"/>
      <c r="W47" s="734"/>
      <c r="X47" s="734"/>
      <c r="Y47" s="777"/>
      <c r="Z47" s="52"/>
    </row>
    <row r="48" spans="1:32">
      <c r="A48" s="771"/>
      <c r="B48" s="724" t="s">
        <v>799</v>
      </c>
      <c r="C48" s="641">
        <v>3619</v>
      </c>
      <c r="D48" s="52"/>
      <c r="E48" s="52">
        <v>7742</v>
      </c>
      <c r="F48" s="52"/>
      <c r="G48" s="52">
        <v>3452</v>
      </c>
      <c r="H48" s="52">
        <v>3540</v>
      </c>
      <c r="I48" s="413">
        <v>18353</v>
      </c>
      <c r="J48" s="897"/>
      <c r="K48" s="897"/>
      <c r="L48" s="749"/>
      <c r="M48" s="749"/>
      <c r="N48" s="750"/>
      <c r="O48" s="750"/>
      <c r="P48" s="750"/>
      <c r="Q48" s="750"/>
      <c r="R48" s="751"/>
      <c r="S48" s="748"/>
      <c r="T48" s="749"/>
      <c r="U48" s="750"/>
      <c r="V48" s="750"/>
      <c r="W48" s="750"/>
      <c r="X48" s="750"/>
      <c r="Y48" s="751"/>
      <c r="Z48" s="52"/>
    </row>
    <row r="49" spans="1:26">
      <c r="A49" s="771"/>
      <c r="B49" s="724" t="s">
        <v>801</v>
      </c>
      <c r="C49" s="641">
        <v>3748</v>
      </c>
      <c r="D49" s="52"/>
      <c r="E49" s="52">
        <v>7791</v>
      </c>
      <c r="F49" s="52"/>
      <c r="G49" s="52">
        <v>3520</v>
      </c>
      <c r="H49" s="52">
        <v>3433</v>
      </c>
      <c r="I49" s="413">
        <v>18492</v>
      </c>
      <c r="J49" s="897"/>
      <c r="K49" s="897"/>
      <c r="L49" s="749"/>
      <c r="M49" s="749"/>
      <c r="N49" s="750"/>
      <c r="O49" s="750"/>
      <c r="P49" s="750"/>
      <c r="Q49" s="750"/>
      <c r="R49" s="751"/>
      <c r="S49" s="748"/>
      <c r="T49" s="749"/>
      <c r="U49" s="750"/>
      <c r="V49" s="750"/>
      <c r="W49" s="750"/>
      <c r="X49" s="750"/>
      <c r="Y49" s="751"/>
      <c r="Z49" s="52"/>
    </row>
    <row r="50" spans="1:26">
      <c r="A50" s="771"/>
      <c r="B50" s="724" t="s">
        <v>992</v>
      </c>
      <c r="C50" s="641">
        <v>4110</v>
      </c>
      <c r="D50" s="52"/>
      <c r="E50" s="52">
        <v>8578</v>
      </c>
      <c r="F50" s="52"/>
      <c r="G50" s="52">
        <v>3533</v>
      </c>
      <c r="H50" s="52">
        <v>3377</v>
      </c>
      <c r="I50" s="413">
        <v>19598</v>
      </c>
      <c r="J50" s="897"/>
      <c r="K50" s="897"/>
      <c r="L50" s="749"/>
      <c r="M50" s="749"/>
      <c r="N50" s="750"/>
      <c r="O50" s="750"/>
      <c r="P50" s="750"/>
      <c r="Q50" s="750"/>
      <c r="R50" s="751"/>
      <c r="S50" s="748"/>
      <c r="T50" s="749"/>
      <c r="U50" s="750"/>
      <c r="V50" s="750"/>
      <c r="W50" s="750"/>
      <c r="X50" s="750"/>
      <c r="Y50" s="751"/>
      <c r="Z50" s="52"/>
    </row>
    <row r="51" spans="1:26">
      <c r="A51" s="771"/>
      <c r="B51" s="724" t="s">
        <v>67</v>
      </c>
      <c r="C51" s="641">
        <v>4026</v>
      </c>
      <c r="D51" s="52"/>
      <c r="E51" s="52">
        <v>7443</v>
      </c>
      <c r="F51" s="52"/>
      <c r="G51" s="52">
        <v>3579</v>
      </c>
      <c r="H51" s="52">
        <v>3303</v>
      </c>
      <c r="I51" s="413">
        <v>18351</v>
      </c>
      <c r="J51" s="897"/>
      <c r="K51" s="897"/>
      <c r="L51" s="749"/>
      <c r="M51" s="749"/>
      <c r="N51" s="750"/>
      <c r="O51" s="750"/>
      <c r="P51" s="750"/>
      <c r="Q51" s="750"/>
      <c r="R51" s="751"/>
      <c r="S51" s="748"/>
      <c r="T51" s="749"/>
      <c r="U51" s="750"/>
      <c r="V51" s="750"/>
      <c r="W51" s="750"/>
      <c r="X51" s="750"/>
      <c r="Y51" s="751"/>
      <c r="Z51" s="52"/>
    </row>
    <row r="52" spans="1:26">
      <c r="A52" s="771"/>
      <c r="B52" s="725" t="s">
        <v>767</v>
      </c>
      <c r="C52" s="723">
        <v>4163</v>
      </c>
      <c r="D52" s="138"/>
      <c r="E52" s="138">
        <v>6960</v>
      </c>
      <c r="F52" s="138"/>
      <c r="G52" s="138">
        <v>4029</v>
      </c>
      <c r="H52" s="138">
        <v>3368</v>
      </c>
      <c r="I52" s="417">
        <v>18520</v>
      </c>
      <c r="J52" s="897"/>
      <c r="K52" s="897"/>
      <c r="L52" s="753"/>
      <c r="M52" s="753"/>
      <c r="N52" s="754"/>
      <c r="O52" s="754"/>
      <c r="P52" s="754"/>
      <c r="Q52" s="754"/>
      <c r="R52" s="755"/>
      <c r="S52" s="752"/>
      <c r="T52" s="753"/>
      <c r="U52" s="754"/>
      <c r="V52" s="754"/>
      <c r="W52" s="754"/>
      <c r="X52" s="754"/>
      <c r="Y52" s="755"/>
      <c r="Z52" s="52"/>
    </row>
    <row r="53" spans="1:26">
      <c r="A53" s="771"/>
      <c r="B53" s="724" t="s">
        <v>459</v>
      </c>
      <c r="C53" s="641">
        <v>2175</v>
      </c>
      <c r="D53" s="52"/>
      <c r="E53" s="52">
        <v>3896</v>
      </c>
      <c r="F53" s="52"/>
      <c r="G53" s="52">
        <v>1758</v>
      </c>
      <c r="H53" s="52">
        <v>1028</v>
      </c>
      <c r="I53" s="413">
        <v>8857</v>
      </c>
      <c r="J53" s="897"/>
      <c r="K53" s="897"/>
      <c r="L53" s="749"/>
      <c r="M53" s="749"/>
      <c r="N53" s="750"/>
      <c r="O53" s="750"/>
      <c r="P53" s="750"/>
      <c r="Q53" s="750"/>
      <c r="R53" s="751"/>
      <c r="S53" s="748"/>
      <c r="T53" s="749"/>
      <c r="U53" s="750"/>
      <c r="V53" s="750"/>
      <c r="W53" s="750"/>
      <c r="X53" s="750"/>
      <c r="Y53" s="751"/>
      <c r="Z53" s="52"/>
    </row>
    <row r="54" spans="1:26">
      <c r="A54" s="771"/>
      <c r="B54" s="724" t="s">
        <v>424</v>
      </c>
      <c r="C54" s="641">
        <v>2111</v>
      </c>
      <c r="D54" s="52"/>
      <c r="E54" s="52">
        <v>4118</v>
      </c>
      <c r="F54" s="52"/>
      <c r="G54" s="52">
        <v>1810</v>
      </c>
      <c r="H54" s="52">
        <v>1055</v>
      </c>
      <c r="I54" s="413">
        <v>9094</v>
      </c>
      <c r="J54" s="897"/>
      <c r="K54" s="897"/>
      <c r="L54" s="749"/>
      <c r="M54" s="749"/>
      <c r="N54" s="750"/>
      <c r="O54" s="750"/>
      <c r="P54" s="750"/>
      <c r="Q54" s="750"/>
      <c r="R54" s="751"/>
      <c r="S54" s="748"/>
      <c r="T54" s="749"/>
      <c r="U54" s="750"/>
      <c r="V54" s="750"/>
      <c r="W54" s="750"/>
      <c r="X54" s="750"/>
      <c r="Y54" s="751"/>
      <c r="Z54" s="52"/>
    </row>
    <row r="55" spans="1:26">
      <c r="A55" s="771"/>
      <c r="B55" s="724" t="s">
        <v>769</v>
      </c>
      <c r="C55" s="641">
        <v>2459</v>
      </c>
      <c r="D55" s="52"/>
      <c r="E55" s="52">
        <v>4032</v>
      </c>
      <c r="F55" s="52"/>
      <c r="G55" s="52">
        <v>1943</v>
      </c>
      <c r="H55" s="52">
        <v>1178</v>
      </c>
      <c r="I55" s="413">
        <v>9612</v>
      </c>
      <c r="J55" s="897"/>
      <c r="K55" s="897"/>
      <c r="L55" s="749"/>
      <c r="M55" s="749"/>
      <c r="N55" s="750"/>
      <c r="O55" s="750"/>
      <c r="P55" s="750"/>
      <c r="Q55" s="750"/>
      <c r="R55" s="751"/>
      <c r="S55" s="748"/>
      <c r="T55" s="749"/>
      <c r="U55" s="750"/>
      <c r="V55" s="750"/>
      <c r="W55" s="750"/>
      <c r="X55" s="750"/>
      <c r="Y55" s="751"/>
      <c r="Z55" s="52"/>
    </row>
    <row r="56" spans="1:26">
      <c r="A56" s="771"/>
      <c r="B56" s="724" t="s">
        <v>771</v>
      </c>
      <c r="C56" s="641">
        <v>2200</v>
      </c>
      <c r="D56" s="52"/>
      <c r="E56" s="52">
        <v>4208</v>
      </c>
      <c r="F56" s="52"/>
      <c r="G56" s="52">
        <v>2173</v>
      </c>
      <c r="H56" s="52">
        <v>1172</v>
      </c>
      <c r="I56" s="413">
        <v>9753</v>
      </c>
      <c r="J56" s="897"/>
      <c r="K56" s="897"/>
      <c r="L56" s="749"/>
      <c r="M56" s="749"/>
      <c r="N56" s="750"/>
      <c r="O56" s="750"/>
      <c r="P56" s="750"/>
      <c r="Q56" s="750"/>
      <c r="R56" s="751"/>
      <c r="S56" s="748"/>
      <c r="T56" s="749"/>
      <c r="U56" s="750"/>
      <c r="V56" s="750"/>
      <c r="W56" s="750"/>
      <c r="X56" s="750"/>
      <c r="Y56" s="751"/>
      <c r="Z56" s="52"/>
    </row>
    <row r="57" spans="1:26">
      <c r="A57" s="771"/>
      <c r="B57" s="724" t="s">
        <v>461</v>
      </c>
      <c r="C57" s="641">
        <v>2168</v>
      </c>
      <c r="D57" s="52"/>
      <c r="E57" s="52">
        <v>4046</v>
      </c>
      <c r="F57" s="52"/>
      <c r="G57" s="52">
        <v>2399</v>
      </c>
      <c r="H57" s="52">
        <v>1100</v>
      </c>
      <c r="I57" s="413">
        <v>9713</v>
      </c>
      <c r="J57" s="897"/>
      <c r="K57" s="897"/>
      <c r="L57" s="749"/>
      <c r="M57" s="749"/>
      <c r="N57" s="750"/>
      <c r="O57" s="750"/>
      <c r="P57" s="750"/>
      <c r="Q57" s="750"/>
      <c r="R57" s="751"/>
      <c r="S57" s="748"/>
      <c r="T57" s="749"/>
      <c r="U57" s="750"/>
      <c r="V57" s="750"/>
      <c r="W57" s="750"/>
      <c r="X57" s="750"/>
      <c r="Y57" s="751"/>
      <c r="Z57" s="52"/>
    </row>
    <row r="58" spans="1:26">
      <c r="A58" s="771"/>
      <c r="B58" s="724" t="s">
        <v>463</v>
      </c>
      <c r="C58" s="641">
        <v>2187</v>
      </c>
      <c r="D58" s="52"/>
      <c r="E58" s="52">
        <v>3984</v>
      </c>
      <c r="F58" s="52"/>
      <c r="G58" s="52">
        <v>2422</v>
      </c>
      <c r="H58" s="52">
        <v>1166</v>
      </c>
      <c r="I58" s="413">
        <v>9759</v>
      </c>
      <c r="J58" s="897"/>
      <c r="K58" s="897"/>
      <c r="L58" s="844"/>
      <c r="M58" s="749"/>
      <c r="N58" s="750"/>
      <c r="O58" s="750"/>
      <c r="P58" s="750"/>
      <c r="Q58" s="750"/>
      <c r="R58" s="751"/>
      <c r="S58" s="748"/>
      <c r="T58" s="749"/>
      <c r="U58" s="750"/>
      <c r="V58" s="750"/>
      <c r="W58" s="750"/>
      <c r="X58" s="750"/>
      <c r="Y58" s="751"/>
      <c r="Z58" s="52"/>
    </row>
    <row r="59" spans="1:26">
      <c r="A59" s="771"/>
      <c r="B59" s="724" t="s">
        <v>773</v>
      </c>
      <c r="C59" s="641">
        <v>2157</v>
      </c>
      <c r="D59" s="52"/>
      <c r="E59" s="52">
        <v>4051</v>
      </c>
      <c r="F59" s="52"/>
      <c r="G59" s="52">
        <v>2367</v>
      </c>
      <c r="H59" s="52">
        <v>1246</v>
      </c>
      <c r="I59" s="413">
        <v>9821</v>
      </c>
      <c r="J59" s="897"/>
      <c r="K59" s="897"/>
      <c r="L59" s="749">
        <f t="shared" ref="L59:L64" si="33">IF(C59&gt;0,(C59/C47)*100,)</f>
        <v>63.422522787415467</v>
      </c>
      <c r="M59" s="749">
        <f t="shared" ref="M59:M64" si="34">IF(D59&gt;0,(D59/D47)*100,)</f>
        <v>0</v>
      </c>
      <c r="N59" s="750">
        <f t="shared" ref="N59:N64" si="35">IF(E59&gt;0,(E59/E47)*100,)</f>
        <v>57.788873038516407</v>
      </c>
      <c r="O59" s="750">
        <f t="shared" ref="O59:O64" si="36">IF(F59&gt;0,(F59/F47)*100,)</f>
        <v>0</v>
      </c>
      <c r="P59" s="750">
        <f t="shared" ref="P59:P64" si="37">IF(G59&gt;0,(G59/G47)*100,)</f>
        <v>73.395348837209312</v>
      </c>
      <c r="Q59" s="756">
        <f t="shared" ref="Q59:Q64" si="38">IF(H59&gt;0,(H59/H47)*100,)</f>
        <v>37.372525494901019</v>
      </c>
      <c r="R59" s="750">
        <f t="shared" ref="R59:R64" si="39">IF(I59&gt;0,(I59/I47)*100,)</f>
        <v>57.872716558632888</v>
      </c>
      <c r="S59" s="748"/>
      <c r="T59" s="749"/>
      <c r="U59" s="750"/>
      <c r="V59" s="750"/>
      <c r="W59" s="750"/>
      <c r="X59" s="750"/>
      <c r="Y59" s="751"/>
      <c r="Z59" s="52"/>
    </row>
    <row r="60" spans="1:26">
      <c r="A60" s="771"/>
      <c r="B60" s="724" t="s">
        <v>775</v>
      </c>
      <c r="C60" s="641">
        <v>2277</v>
      </c>
      <c r="D60" s="52"/>
      <c r="E60" s="52">
        <v>4538</v>
      </c>
      <c r="F60" s="52"/>
      <c r="G60" s="52">
        <v>2528</v>
      </c>
      <c r="H60" s="52">
        <v>1412</v>
      </c>
      <c r="I60" s="413">
        <v>10755</v>
      </c>
      <c r="J60" s="897"/>
      <c r="K60" s="897"/>
      <c r="L60" s="778">
        <f t="shared" si="33"/>
        <v>62.91793313069909</v>
      </c>
      <c r="M60" s="757">
        <f t="shared" si="34"/>
        <v>0</v>
      </c>
      <c r="N60" s="757">
        <f t="shared" si="35"/>
        <v>58.615344872126066</v>
      </c>
      <c r="O60" s="757">
        <f t="shared" si="36"/>
        <v>0</v>
      </c>
      <c r="P60" s="757">
        <f t="shared" si="37"/>
        <v>73.232908458864429</v>
      </c>
      <c r="Q60" s="758">
        <f t="shared" si="38"/>
        <v>39.887005649717516</v>
      </c>
      <c r="R60" s="759">
        <f t="shared" si="39"/>
        <v>58.600773715468854</v>
      </c>
      <c r="S60" s="757"/>
      <c r="T60" s="757"/>
      <c r="U60" s="757"/>
      <c r="V60" s="757"/>
      <c r="W60" s="757"/>
      <c r="X60" s="758"/>
      <c r="Y60" s="778"/>
      <c r="Z60" s="52"/>
    </row>
    <row r="61" spans="1:26">
      <c r="A61" s="771"/>
      <c r="B61" s="724" t="s">
        <v>777</v>
      </c>
      <c r="C61" s="641">
        <v>2423</v>
      </c>
      <c r="D61" s="52"/>
      <c r="E61" s="52">
        <v>4231</v>
      </c>
      <c r="F61" s="52"/>
      <c r="G61" s="52">
        <v>2524</v>
      </c>
      <c r="H61" s="52">
        <v>1216</v>
      </c>
      <c r="I61" s="413">
        <v>10394</v>
      </c>
      <c r="J61" s="897"/>
      <c r="K61" s="897"/>
      <c r="L61" s="757">
        <f t="shared" si="33"/>
        <v>64.647812166488791</v>
      </c>
      <c r="M61" s="757">
        <f t="shared" si="34"/>
        <v>0</v>
      </c>
      <c r="N61" s="757">
        <f t="shared" si="35"/>
        <v>54.306250802207678</v>
      </c>
      <c r="O61" s="757">
        <f t="shared" si="36"/>
        <v>0</v>
      </c>
      <c r="P61" s="757">
        <f t="shared" si="37"/>
        <v>71.704545454545453</v>
      </c>
      <c r="Q61" s="758">
        <f t="shared" si="38"/>
        <v>35.42091465190795</v>
      </c>
      <c r="R61" s="759">
        <f t="shared" si="39"/>
        <v>56.208089984858326</v>
      </c>
      <c r="S61" s="757"/>
      <c r="T61" s="757"/>
      <c r="U61" s="757"/>
      <c r="V61" s="757"/>
      <c r="W61" s="757"/>
      <c r="X61" s="758"/>
      <c r="Y61" s="778"/>
      <c r="Z61" s="52"/>
    </row>
    <row r="62" spans="1:26">
      <c r="A62" s="771"/>
      <c r="B62" s="724" t="s">
        <v>994</v>
      </c>
      <c r="C62" s="641">
        <v>2666</v>
      </c>
      <c r="D62" s="52"/>
      <c r="E62" s="52">
        <v>4632</v>
      </c>
      <c r="F62" s="52"/>
      <c r="G62" s="52">
        <v>2437</v>
      </c>
      <c r="H62" s="52">
        <v>1200</v>
      </c>
      <c r="I62" s="413">
        <v>10935</v>
      </c>
      <c r="J62" s="897"/>
      <c r="K62" s="897"/>
      <c r="L62" s="757">
        <f t="shared" si="33"/>
        <v>64.866180048661803</v>
      </c>
      <c r="M62" s="757">
        <f t="shared" si="34"/>
        <v>0</v>
      </c>
      <c r="N62" s="757">
        <f t="shared" si="35"/>
        <v>53.998601072511079</v>
      </c>
      <c r="O62" s="757">
        <f t="shared" si="36"/>
        <v>0</v>
      </c>
      <c r="P62" s="757">
        <f t="shared" si="37"/>
        <v>68.978205491084069</v>
      </c>
      <c r="Q62" s="758">
        <f t="shared" si="38"/>
        <v>35.534498075214685</v>
      </c>
      <c r="R62" s="759">
        <f t="shared" si="39"/>
        <v>55.796509847943668</v>
      </c>
      <c r="S62" s="757"/>
      <c r="T62" s="757"/>
      <c r="U62" s="757"/>
      <c r="V62" s="757"/>
      <c r="W62" s="757"/>
      <c r="X62" s="758"/>
      <c r="Y62" s="778"/>
      <c r="Z62" s="52"/>
    </row>
    <row r="63" spans="1:26">
      <c r="A63" s="771"/>
      <c r="B63" s="724" t="s">
        <v>49</v>
      </c>
      <c r="C63" s="641">
        <v>2726</v>
      </c>
      <c r="D63" s="52"/>
      <c r="E63" s="52">
        <v>4551</v>
      </c>
      <c r="F63" s="52"/>
      <c r="G63" s="52">
        <v>2467</v>
      </c>
      <c r="H63" s="52">
        <v>1234</v>
      </c>
      <c r="I63" s="413">
        <v>10978</v>
      </c>
      <c r="J63" s="897"/>
      <c r="K63" s="897"/>
      <c r="L63" s="757">
        <f t="shared" si="33"/>
        <v>67.709885742672625</v>
      </c>
      <c r="M63" s="757">
        <f t="shared" si="34"/>
        <v>0</v>
      </c>
      <c r="N63" s="757">
        <f t="shared" si="35"/>
        <v>61.144699717855701</v>
      </c>
      <c r="O63" s="757">
        <f t="shared" si="36"/>
        <v>0</v>
      </c>
      <c r="P63" s="757">
        <f t="shared" si="37"/>
        <v>68.929868678401789</v>
      </c>
      <c r="Q63" s="758">
        <f t="shared" si="38"/>
        <v>37.359975779594308</v>
      </c>
      <c r="R63" s="759">
        <f t="shared" si="39"/>
        <v>59.822353005285812</v>
      </c>
      <c r="S63" s="757"/>
      <c r="T63" s="757"/>
      <c r="U63" s="757"/>
      <c r="V63" s="757"/>
      <c r="W63" s="757"/>
      <c r="X63" s="758"/>
      <c r="Y63" s="778"/>
      <c r="Z63" s="52"/>
    </row>
    <row r="64" spans="1:26">
      <c r="A64" s="771"/>
      <c r="B64" s="726" t="s">
        <v>779</v>
      </c>
      <c r="C64" s="727">
        <v>2879</v>
      </c>
      <c r="D64" s="143"/>
      <c r="E64" s="143">
        <v>4243</v>
      </c>
      <c r="F64" s="143"/>
      <c r="G64" s="143">
        <v>2866</v>
      </c>
      <c r="H64" s="143">
        <v>1407</v>
      </c>
      <c r="I64" s="414">
        <v>11395</v>
      </c>
      <c r="J64" s="897"/>
      <c r="K64" s="897"/>
      <c r="L64" s="761">
        <f t="shared" si="33"/>
        <v>69.156858035070869</v>
      </c>
      <c r="M64" s="761">
        <f t="shared" si="34"/>
        <v>0</v>
      </c>
      <c r="N64" s="761">
        <f t="shared" si="35"/>
        <v>60.962643678160923</v>
      </c>
      <c r="O64" s="761">
        <f t="shared" si="36"/>
        <v>0</v>
      </c>
      <c r="P64" s="761">
        <f t="shared" si="37"/>
        <v>71.134276495408287</v>
      </c>
      <c r="Q64" s="762">
        <f t="shared" si="38"/>
        <v>41.77553444180522</v>
      </c>
      <c r="R64" s="763">
        <f t="shared" si="39"/>
        <v>61.528077753779698</v>
      </c>
      <c r="S64" s="764" t="s">
        <v>47</v>
      </c>
      <c r="T64" s="761"/>
      <c r="U64" s="761"/>
      <c r="V64" s="761"/>
      <c r="W64" s="761"/>
      <c r="X64" s="762"/>
      <c r="Y64" s="761"/>
      <c r="Z64" s="52"/>
    </row>
    <row r="65" spans="1:32">
      <c r="A65" s="771"/>
      <c r="B65" s="724" t="s">
        <v>996</v>
      </c>
      <c r="C65" s="641">
        <v>2211</v>
      </c>
      <c r="D65" s="52"/>
      <c r="E65" s="52">
        <v>3227</v>
      </c>
      <c r="F65" s="52"/>
      <c r="G65" s="52">
        <v>1571</v>
      </c>
      <c r="H65" s="52">
        <v>618</v>
      </c>
      <c r="I65" s="413">
        <v>7627</v>
      </c>
      <c r="J65" s="897"/>
      <c r="K65" s="897"/>
      <c r="L65" s="749">
        <f t="shared" ref="L65:L67" si="40">IF(C65&gt;0,(C65/C62)*100,)</f>
        <v>82.933233308327075</v>
      </c>
      <c r="M65" s="749">
        <f t="shared" ref="M65:M67" si="41">IF(D65&gt;0,(D65/D62)*100,)</f>
        <v>0</v>
      </c>
      <c r="N65" s="750">
        <f t="shared" ref="N65:R67" si="42">IF(E65&gt;0,(E65/E62)*100,)</f>
        <v>69.667530224525038</v>
      </c>
      <c r="O65" s="750">
        <f t="shared" si="42"/>
        <v>0</v>
      </c>
      <c r="P65" s="750">
        <f t="shared" si="42"/>
        <v>64.464505539597866</v>
      </c>
      <c r="Q65" s="750">
        <f t="shared" si="42"/>
        <v>51.5</v>
      </c>
      <c r="R65" s="765">
        <f t="shared" si="42"/>
        <v>69.74851394604481</v>
      </c>
      <c r="S65" s="749">
        <f t="shared" ref="S65:Y67" si="43">+L65+L68</f>
        <v>88.522130532633156</v>
      </c>
      <c r="T65" s="749">
        <f t="shared" si="43"/>
        <v>0</v>
      </c>
      <c r="U65" s="750">
        <f t="shared" si="43"/>
        <v>78.778065630397236</v>
      </c>
      <c r="V65" s="750">
        <f t="shared" si="43"/>
        <v>0</v>
      </c>
      <c r="W65" s="750">
        <f t="shared" si="43"/>
        <v>75.338530980713998</v>
      </c>
      <c r="X65" s="750">
        <f t="shared" si="43"/>
        <v>58.583333333333336</v>
      </c>
      <c r="Y65" s="751">
        <f t="shared" si="43"/>
        <v>78.171010516689535</v>
      </c>
      <c r="Z65" s="52">
        <f t="shared" ref="Z65:AF67" si="44">+L65+L68+L71</f>
        <v>100</v>
      </c>
      <c r="AA65" s="409">
        <f t="shared" si="44"/>
        <v>0</v>
      </c>
      <c r="AB65" s="409">
        <f t="shared" si="44"/>
        <v>100</v>
      </c>
      <c r="AC65" s="409">
        <f t="shared" si="44"/>
        <v>0</v>
      </c>
      <c r="AD65" s="409">
        <f t="shared" si="44"/>
        <v>100</v>
      </c>
      <c r="AE65" s="409">
        <f t="shared" si="44"/>
        <v>100</v>
      </c>
      <c r="AF65" s="409">
        <f t="shared" si="44"/>
        <v>100</v>
      </c>
    </row>
    <row r="66" spans="1:32">
      <c r="A66" s="771"/>
      <c r="B66" s="724" t="s">
        <v>51</v>
      </c>
      <c r="C66" s="641">
        <v>2236</v>
      </c>
      <c r="D66" s="52"/>
      <c r="E66" s="52">
        <v>3103</v>
      </c>
      <c r="F66" s="52"/>
      <c r="G66" s="52">
        <v>1579</v>
      </c>
      <c r="H66" s="52">
        <v>656</v>
      </c>
      <c r="I66" s="413">
        <v>7574</v>
      </c>
      <c r="J66" s="897"/>
      <c r="K66" s="897"/>
      <c r="L66" s="757">
        <f t="shared" si="40"/>
        <v>82.024944974321343</v>
      </c>
      <c r="M66" s="757">
        <f t="shared" si="41"/>
        <v>0</v>
      </c>
      <c r="N66" s="757">
        <f t="shared" si="42"/>
        <v>68.182816963304774</v>
      </c>
      <c r="O66" s="757">
        <f t="shared" si="42"/>
        <v>0</v>
      </c>
      <c r="P66" s="757">
        <f t="shared" si="42"/>
        <v>64.004864207539526</v>
      </c>
      <c r="Q66" s="758">
        <f t="shared" si="42"/>
        <v>53.160453808752031</v>
      </c>
      <c r="R66" s="759">
        <f t="shared" si="42"/>
        <v>68.992530515576618</v>
      </c>
      <c r="S66" s="757">
        <f t="shared" si="43"/>
        <v>86.757153338224498</v>
      </c>
      <c r="T66" s="757">
        <f t="shared" si="43"/>
        <v>0</v>
      </c>
      <c r="U66" s="757">
        <f t="shared" si="43"/>
        <v>78.927708196000879</v>
      </c>
      <c r="V66" s="757">
        <f t="shared" si="43"/>
        <v>0</v>
      </c>
      <c r="W66" s="757">
        <f t="shared" si="43"/>
        <v>75.070936359951361</v>
      </c>
      <c r="X66" s="758">
        <f t="shared" si="43"/>
        <v>61.021069692058354</v>
      </c>
      <c r="Y66" s="778">
        <f t="shared" si="43"/>
        <v>77.99234833302971</v>
      </c>
      <c r="Z66" s="52">
        <f t="shared" si="44"/>
        <v>100</v>
      </c>
      <c r="AA66" s="409">
        <f t="shared" si="44"/>
        <v>0</v>
      </c>
      <c r="AB66" s="409">
        <f t="shared" si="44"/>
        <v>100</v>
      </c>
      <c r="AC66" s="409">
        <f t="shared" si="44"/>
        <v>0</v>
      </c>
      <c r="AD66" s="409">
        <f t="shared" si="44"/>
        <v>100</v>
      </c>
      <c r="AE66" s="409">
        <f t="shared" si="44"/>
        <v>100</v>
      </c>
      <c r="AF66" s="409">
        <f t="shared" si="44"/>
        <v>100.00000000000001</v>
      </c>
    </row>
    <row r="67" spans="1:32">
      <c r="A67" s="771"/>
      <c r="B67" s="725" t="s">
        <v>781</v>
      </c>
      <c r="C67" s="723">
        <v>2308</v>
      </c>
      <c r="D67" s="138"/>
      <c r="E67" s="138">
        <v>2905</v>
      </c>
      <c r="F67" s="138"/>
      <c r="G67" s="138">
        <v>1731</v>
      </c>
      <c r="H67" s="138">
        <v>753</v>
      </c>
      <c r="I67" s="417">
        <v>7697</v>
      </c>
      <c r="J67" s="897"/>
      <c r="K67" s="897"/>
      <c r="L67" s="761">
        <f t="shared" si="40"/>
        <v>80.166724557137897</v>
      </c>
      <c r="M67" s="761">
        <f t="shared" si="41"/>
        <v>0</v>
      </c>
      <c r="N67" s="761">
        <f t="shared" si="42"/>
        <v>68.465708225312284</v>
      </c>
      <c r="O67" s="761">
        <f t="shared" si="42"/>
        <v>0</v>
      </c>
      <c r="P67" s="761">
        <f t="shared" si="42"/>
        <v>60.397766922540129</v>
      </c>
      <c r="Q67" s="762">
        <f t="shared" si="42"/>
        <v>53.518123667377402</v>
      </c>
      <c r="R67" s="763">
        <f t="shared" si="42"/>
        <v>67.547169811320757</v>
      </c>
      <c r="S67" s="761">
        <f t="shared" si="43"/>
        <v>86.418895449808957</v>
      </c>
      <c r="T67" s="761">
        <f t="shared" si="43"/>
        <v>0</v>
      </c>
      <c r="U67" s="761">
        <f t="shared" si="43"/>
        <v>78.057977845863775</v>
      </c>
      <c r="V67" s="761">
        <f t="shared" si="43"/>
        <v>0</v>
      </c>
      <c r="W67" s="761">
        <f t="shared" si="43"/>
        <v>70.307048150732726</v>
      </c>
      <c r="X67" s="762">
        <f t="shared" si="43"/>
        <v>59.701492537313435</v>
      </c>
      <c r="Y67" s="761">
        <f t="shared" si="43"/>
        <v>75.954365949978069</v>
      </c>
      <c r="Z67" s="52">
        <f t="shared" si="44"/>
        <v>100</v>
      </c>
      <c r="AA67" s="409">
        <f t="shared" si="44"/>
        <v>0</v>
      </c>
      <c r="AB67" s="409">
        <f t="shared" si="44"/>
        <v>100</v>
      </c>
      <c r="AC67" s="409">
        <f t="shared" si="44"/>
        <v>0</v>
      </c>
      <c r="AD67" s="409">
        <f t="shared" si="44"/>
        <v>100</v>
      </c>
      <c r="AE67" s="409">
        <f t="shared" si="44"/>
        <v>100</v>
      </c>
      <c r="AF67" s="409">
        <f t="shared" si="44"/>
        <v>100</v>
      </c>
    </row>
    <row r="68" spans="1:32">
      <c r="A68" s="771"/>
      <c r="B68" s="724" t="s">
        <v>998</v>
      </c>
      <c r="C68" s="641">
        <v>149</v>
      </c>
      <c r="D68" s="52"/>
      <c r="E68" s="52">
        <v>422</v>
      </c>
      <c r="F68" s="52"/>
      <c r="G68" s="52">
        <v>265</v>
      </c>
      <c r="H68" s="52">
        <v>85</v>
      </c>
      <c r="I68" s="413">
        <v>921</v>
      </c>
      <c r="J68" s="897"/>
      <c r="K68" s="897"/>
      <c r="L68" s="749">
        <f t="shared" ref="L68:L70" si="45">IF(C68&gt;0,(C68/C62)*100,)</f>
        <v>5.588897224306077</v>
      </c>
      <c r="M68" s="749">
        <f t="shared" ref="M68:M70" si="46">IF(D68&gt;0,(D68/D62)*100,)</f>
        <v>0</v>
      </c>
      <c r="N68" s="750">
        <f t="shared" ref="N68:R70" si="47">IF(E68&gt;0,(E68/E62)*100,)</f>
        <v>9.1105354058721932</v>
      </c>
      <c r="O68" s="750">
        <f t="shared" si="47"/>
        <v>0</v>
      </c>
      <c r="P68" s="750">
        <f t="shared" si="47"/>
        <v>10.874025441116126</v>
      </c>
      <c r="Q68" s="750">
        <f t="shared" si="47"/>
        <v>7.083333333333333</v>
      </c>
      <c r="R68" s="765">
        <f t="shared" si="47"/>
        <v>8.4224965706447197</v>
      </c>
      <c r="S68" s="749"/>
      <c r="T68" s="749"/>
      <c r="U68" s="750"/>
      <c r="V68" s="750"/>
      <c r="W68" s="750"/>
      <c r="X68" s="750"/>
      <c r="Y68" s="751"/>
      <c r="Z68" s="52"/>
    </row>
    <row r="69" spans="1:32">
      <c r="A69" s="771"/>
      <c r="B69" s="724" t="s">
        <v>53</v>
      </c>
      <c r="C69" s="641">
        <v>129</v>
      </c>
      <c r="D69" s="52"/>
      <c r="E69" s="52">
        <v>489</v>
      </c>
      <c r="F69" s="52"/>
      <c r="G69" s="52">
        <v>273</v>
      </c>
      <c r="H69" s="52">
        <v>97</v>
      </c>
      <c r="I69" s="413">
        <v>988</v>
      </c>
      <c r="J69" s="897"/>
      <c r="K69" s="897"/>
      <c r="L69" s="757">
        <f t="shared" si="45"/>
        <v>4.7322083639031547</v>
      </c>
      <c r="M69" s="757">
        <f t="shared" si="46"/>
        <v>0</v>
      </c>
      <c r="N69" s="757">
        <f t="shared" si="47"/>
        <v>10.74489123269611</v>
      </c>
      <c r="O69" s="757">
        <f t="shared" si="47"/>
        <v>0</v>
      </c>
      <c r="P69" s="757">
        <f t="shared" si="47"/>
        <v>11.066072152411836</v>
      </c>
      <c r="Q69" s="758">
        <f t="shared" si="47"/>
        <v>7.8606158833063215</v>
      </c>
      <c r="R69" s="759">
        <f t="shared" si="47"/>
        <v>8.9998178174530867</v>
      </c>
      <c r="S69" s="757"/>
      <c r="T69" s="757"/>
      <c r="U69" s="757"/>
      <c r="V69" s="757"/>
      <c r="W69" s="757"/>
      <c r="X69" s="758"/>
      <c r="Y69" s="778"/>
      <c r="Z69" s="52"/>
    </row>
    <row r="70" spans="1:32">
      <c r="A70" s="771"/>
      <c r="B70" s="725" t="s">
        <v>783</v>
      </c>
      <c r="C70" s="723">
        <v>180</v>
      </c>
      <c r="D70" s="138"/>
      <c r="E70" s="138">
        <v>407</v>
      </c>
      <c r="F70" s="138"/>
      <c r="G70" s="138">
        <v>284</v>
      </c>
      <c r="H70" s="138">
        <v>87</v>
      </c>
      <c r="I70" s="417">
        <v>958</v>
      </c>
      <c r="J70" s="897"/>
      <c r="K70" s="897"/>
      <c r="L70" s="761">
        <f t="shared" si="45"/>
        <v>6.2521708926710664</v>
      </c>
      <c r="M70" s="761">
        <f t="shared" si="46"/>
        <v>0</v>
      </c>
      <c r="N70" s="761">
        <f t="shared" si="47"/>
        <v>9.5922696205514963</v>
      </c>
      <c r="O70" s="761">
        <f t="shared" si="47"/>
        <v>0</v>
      </c>
      <c r="P70" s="761">
        <f t="shared" si="47"/>
        <v>9.9092812281926026</v>
      </c>
      <c r="Q70" s="762">
        <f t="shared" si="47"/>
        <v>6.1833688699360341</v>
      </c>
      <c r="R70" s="763">
        <f t="shared" si="47"/>
        <v>8.4071961386573051</v>
      </c>
      <c r="S70" s="764"/>
      <c r="T70" s="761"/>
      <c r="U70" s="761"/>
      <c r="V70" s="761"/>
      <c r="W70" s="761"/>
      <c r="X70" s="762"/>
      <c r="Y70" s="761"/>
      <c r="Z70" s="52"/>
    </row>
    <row r="71" spans="1:32">
      <c r="A71" s="771"/>
      <c r="B71" s="724" t="s">
        <v>1000</v>
      </c>
      <c r="C71" s="641">
        <v>306</v>
      </c>
      <c r="D71" s="52"/>
      <c r="E71" s="52">
        <v>983</v>
      </c>
      <c r="F71" s="52"/>
      <c r="G71" s="52">
        <v>601</v>
      </c>
      <c r="H71" s="52">
        <v>497</v>
      </c>
      <c r="I71" s="413">
        <v>2387</v>
      </c>
      <c r="J71" s="897"/>
      <c r="K71" s="897"/>
      <c r="L71" s="749">
        <f t="shared" ref="L71:L73" si="48">IF(C71&gt;0,(C71/C62)*100,)</f>
        <v>11.47786946736684</v>
      </c>
      <c r="M71" s="749">
        <f t="shared" ref="M71:M73" si="49">IF(D71&gt;0,(D71/D62)*100,)</f>
        <v>0</v>
      </c>
      <c r="N71" s="750">
        <f t="shared" ref="N71:R73" si="50">IF(E71&gt;0,(E71/E62)*100,)</f>
        <v>21.221934369602764</v>
      </c>
      <c r="O71" s="750">
        <f t="shared" si="50"/>
        <v>0</v>
      </c>
      <c r="P71" s="750">
        <f t="shared" si="50"/>
        <v>24.66146901928601</v>
      </c>
      <c r="Q71" s="750">
        <f t="shared" si="50"/>
        <v>41.416666666666671</v>
      </c>
      <c r="R71" s="765">
        <f t="shared" si="50"/>
        <v>21.828989483310473</v>
      </c>
      <c r="S71" s="749"/>
      <c r="T71" s="749"/>
      <c r="U71" s="750"/>
      <c r="V71" s="750"/>
      <c r="W71" s="750"/>
      <c r="X71" s="750"/>
      <c r="Y71" s="751"/>
      <c r="Z71" s="52"/>
    </row>
    <row r="72" spans="1:32">
      <c r="A72" s="771"/>
      <c r="B72" s="724" t="s">
        <v>55</v>
      </c>
      <c r="C72" s="641">
        <v>361</v>
      </c>
      <c r="D72" s="52"/>
      <c r="E72" s="52">
        <v>959</v>
      </c>
      <c r="F72" s="52"/>
      <c r="G72" s="52">
        <v>615</v>
      </c>
      <c r="H72" s="52">
        <v>481</v>
      </c>
      <c r="I72" s="413">
        <v>2416</v>
      </c>
      <c r="J72" s="897"/>
      <c r="K72" s="897"/>
      <c r="L72" s="757">
        <f t="shared" si="48"/>
        <v>13.242846661775495</v>
      </c>
      <c r="M72" s="757">
        <f t="shared" si="49"/>
        <v>0</v>
      </c>
      <c r="N72" s="757">
        <f t="shared" si="50"/>
        <v>21.072291803999121</v>
      </c>
      <c r="O72" s="757">
        <f t="shared" si="50"/>
        <v>0</v>
      </c>
      <c r="P72" s="757">
        <f t="shared" si="50"/>
        <v>24.929063640048643</v>
      </c>
      <c r="Q72" s="758">
        <f t="shared" si="50"/>
        <v>38.978930307941653</v>
      </c>
      <c r="R72" s="759">
        <f t="shared" si="50"/>
        <v>22.007651666970304</v>
      </c>
      <c r="S72" s="757"/>
      <c r="T72" s="757"/>
      <c r="U72" s="757"/>
      <c r="V72" s="757"/>
      <c r="W72" s="757"/>
      <c r="X72" s="758"/>
      <c r="Y72" s="778"/>
      <c r="Z72" s="52"/>
    </row>
    <row r="73" spans="1:32">
      <c r="A73" s="771"/>
      <c r="B73" s="724" t="s">
        <v>785</v>
      </c>
      <c r="C73" s="641">
        <v>391</v>
      </c>
      <c r="D73" s="52"/>
      <c r="E73" s="52">
        <v>931</v>
      </c>
      <c r="F73" s="52"/>
      <c r="G73" s="52">
        <v>851</v>
      </c>
      <c r="H73" s="52">
        <v>567</v>
      </c>
      <c r="I73" s="413">
        <v>2740</v>
      </c>
      <c r="J73" s="897"/>
      <c r="K73" s="897"/>
      <c r="L73" s="761">
        <f t="shared" si="48"/>
        <v>13.581104550191039</v>
      </c>
      <c r="M73" s="761">
        <f t="shared" si="49"/>
        <v>0</v>
      </c>
      <c r="N73" s="761">
        <f t="shared" si="50"/>
        <v>21.942022154136222</v>
      </c>
      <c r="O73" s="761">
        <f t="shared" si="50"/>
        <v>0</v>
      </c>
      <c r="P73" s="761">
        <f t="shared" si="50"/>
        <v>29.692951849267274</v>
      </c>
      <c r="Q73" s="762">
        <f t="shared" si="50"/>
        <v>40.298507462686565</v>
      </c>
      <c r="R73" s="763">
        <f t="shared" si="50"/>
        <v>24.045634050021938</v>
      </c>
      <c r="S73" s="764" t="s">
        <v>48</v>
      </c>
      <c r="T73" s="761"/>
      <c r="U73" s="761"/>
      <c r="V73" s="761"/>
      <c r="W73" s="761"/>
      <c r="X73" s="762"/>
      <c r="Y73" s="761"/>
      <c r="Z73" s="52"/>
    </row>
    <row r="74" spans="1:32">
      <c r="A74" s="771"/>
      <c r="B74" s="817" t="s">
        <v>425</v>
      </c>
      <c r="C74" s="818">
        <v>1167</v>
      </c>
      <c r="D74" s="816"/>
      <c r="E74" s="816">
        <v>1478</v>
      </c>
      <c r="F74" s="816"/>
      <c r="G74" s="816">
        <v>798</v>
      </c>
      <c r="H74" s="816">
        <v>259</v>
      </c>
      <c r="I74" s="917">
        <v>3702</v>
      </c>
      <c r="J74" s="897"/>
      <c r="K74" s="897"/>
      <c r="L74" s="1032">
        <f t="shared" ref="L74:L76" si="51">IF(C74&gt;0,(C74/C57)*100,)</f>
        <v>53.828413284132836</v>
      </c>
      <c r="M74" s="1032">
        <f t="shared" ref="M74:M76" si="52">IF(D74&gt;0,(D74/D57)*100,)</f>
        <v>0</v>
      </c>
      <c r="N74" s="1033">
        <f t="shared" ref="N74:R76" si="53">IF(E74&gt;0,(E74/E57)*100,)</f>
        <v>36.529906080079087</v>
      </c>
      <c r="O74" s="1033">
        <f t="shared" si="53"/>
        <v>0</v>
      </c>
      <c r="P74" s="1033">
        <f t="shared" si="53"/>
        <v>33.263859941642352</v>
      </c>
      <c r="Q74" s="1033">
        <f t="shared" si="53"/>
        <v>23.545454545454543</v>
      </c>
      <c r="R74" s="1034">
        <f t="shared" si="53"/>
        <v>38.113868011942756</v>
      </c>
      <c r="S74" s="1032">
        <f t="shared" ref="S74:Y76" si="54">+L74+L77+L80</f>
        <v>78.321033210332104</v>
      </c>
      <c r="T74" s="1032">
        <f t="shared" si="54"/>
        <v>0</v>
      </c>
      <c r="U74" s="1033">
        <f t="shared" si="54"/>
        <v>70.860108749382107</v>
      </c>
      <c r="V74" s="1033">
        <f t="shared" si="54"/>
        <v>0</v>
      </c>
      <c r="W74" s="1033">
        <f t="shared" si="54"/>
        <v>64.36015006252606</v>
      </c>
      <c r="X74" s="1033">
        <f t="shared" si="54"/>
        <v>50.818181818181813</v>
      </c>
      <c r="Y74" s="1035">
        <f t="shared" si="54"/>
        <v>68.650262534747242</v>
      </c>
      <c r="Z74" s="52">
        <f t="shared" ref="Z74:AF76" si="55">L74+L77+L80+L83</f>
        <v>100</v>
      </c>
      <c r="AA74" s="409">
        <f t="shared" si="55"/>
        <v>0</v>
      </c>
      <c r="AB74" s="409">
        <f t="shared" si="55"/>
        <v>100</v>
      </c>
      <c r="AC74" s="409">
        <f t="shared" si="55"/>
        <v>0</v>
      </c>
      <c r="AD74" s="409">
        <f t="shared" si="55"/>
        <v>100</v>
      </c>
      <c r="AE74" s="409">
        <f t="shared" si="55"/>
        <v>100</v>
      </c>
      <c r="AF74" s="409">
        <f t="shared" si="55"/>
        <v>100</v>
      </c>
    </row>
    <row r="75" spans="1:32">
      <c r="A75" s="771"/>
      <c r="B75" s="724" t="s">
        <v>57</v>
      </c>
      <c r="C75" s="641">
        <v>1240</v>
      </c>
      <c r="D75" s="52"/>
      <c r="E75" s="52">
        <v>1480</v>
      </c>
      <c r="F75" s="52"/>
      <c r="G75" s="52">
        <v>862</v>
      </c>
      <c r="H75" s="52">
        <v>341</v>
      </c>
      <c r="I75" s="413">
        <v>3923</v>
      </c>
      <c r="J75" s="897"/>
      <c r="K75" s="897"/>
      <c r="L75" s="1036">
        <f t="shared" si="51"/>
        <v>56.698673982624605</v>
      </c>
      <c r="M75" s="1036">
        <f t="shared" si="52"/>
        <v>0</v>
      </c>
      <c r="N75" s="1036">
        <f t="shared" si="53"/>
        <v>37.148594377510044</v>
      </c>
      <c r="O75" s="1036">
        <f t="shared" si="53"/>
        <v>0</v>
      </c>
      <c r="P75" s="1036">
        <f t="shared" si="53"/>
        <v>35.590421139554081</v>
      </c>
      <c r="Q75" s="1037">
        <f t="shared" si="53"/>
        <v>29.245283018867923</v>
      </c>
      <c r="R75" s="1038">
        <f t="shared" si="53"/>
        <v>40.198790859719239</v>
      </c>
      <c r="S75" s="1036">
        <f t="shared" si="54"/>
        <v>79.561042524005487</v>
      </c>
      <c r="T75" s="1036">
        <f t="shared" si="54"/>
        <v>0</v>
      </c>
      <c r="U75" s="1036">
        <f t="shared" si="54"/>
        <v>71.937751004016064</v>
      </c>
      <c r="V75" s="1036">
        <f t="shared" si="54"/>
        <v>0</v>
      </c>
      <c r="W75" s="1036">
        <f t="shared" si="54"/>
        <v>65.606936416184965</v>
      </c>
      <c r="X75" s="1037">
        <f t="shared" si="54"/>
        <v>54.116638078902227</v>
      </c>
      <c r="Y75" s="1039">
        <f t="shared" si="54"/>
        <v>69.945691156880827</v>
      </c>
      <c r="Z75" s="52">
        <f t="shared" si="55"/>
        <v>100</v>
      </c>
      <c r="AA75" s="409">
        <f t="shared" si="55"/>
        <v>0</v>
      </c>
      <c r="AB75" s="409">
        <f t="shared" si="55"/>
        <v>100</v>
      </c>
      <c r="AC75" s="409">
        <f t="shared" si="55"/>
        <v>0</v>
      </c>
      <c r="AD75" s="409">
        <f t="shared" si="55"/>
        <v>100</v>
      </c>
      <c r="AE75" s="409">
        <f t="shared" si="55"/>
        <v>100</v>
      </c>
      <c r="AF75" s="409">
        <f t="shared" si="55"/>
        <v>100</v>
      </c>
    </row>
    <row r="76" spans="1:32">
      <c r="A76" s="771"/>
      <c r="B76" s="725" t="s">
        <v>787</v>
      </c>
      <c r="C76" s="723">
        <v>1177</v>
      </c>
      <c r="D76" s="138"/>
      <c r="E76" s="138">
        <v>1399</v>
      </c>
      <c r="F76" s="138"/>
      <c r="G76" s="138">
        <v>768</v>
      </c>
      <c r="H76" s="138">
        <v>257</v>
      </c>
      <c r="I76" s="417">
        <v>3601</v>
      </c>
      <c r="J76" s="897"/>
      <c r="K76" s="897"/>
      <c r="L76" s="1040">
        <f t="shared" si="51"/>
        <v>54.566527584608252</v>
      </c>
      <c r="M76" s="1040">
        <f t="shared" si="52"/>
        <v>0</v>
      </c>
      <c r="N76" s="1040">
        <f t="shared" si="53"/>
        <v>34.534682794371761</v>
      </c>
      <c r="O76" s="1040">
        <f t="shared" si="53"/>
        <v>0</v>
      </c>
      <c r="P76" s="1040">
        <f t="shared" si="53"/>
        <v>32.446134347275027</v>
      </c>
      <c r="Q76" s="1041">
        <f t="shared" si="53"/>
        <v>20.626003210272874</v>
      </c>
      <c r="R76" s="1042">
        <f t="shared" si="53"/>
        <v>36.666327257916706</v>
      </c>
      <c r="S76" s="1043">
        <f t="shared" si="54"/>
        <v>76.819656930922577</v>
      </c>
      <c r="T76" s="1040">
        <f t="shared" si="54"/>
        <v>0</v>
      </c>
      <c r="U76" s="1040">
        <f t="shared" si="54"/>
        <v>68.180696124413714</v>
      </c>
      <c r="V76" s="1040">
        <f t="shared" si="54"/>
        <v>0</v>
      </c>
      <c r="W76" s="1040">
        <f t="shared" si="54"/>
        <v>62.019433882551752</v>
      </c>
      <c r="X76" s="1041">
        <f t="shared" si="54"/>
        <v>46.468699839486362</v>
      </c>
      <c r="Y76" s="1040">
        <f t="shared" si="54"/>
        <v>65.838509316770185</v>
      </c>
      <c r="Z76" s="52">
        <f t="shared" si="55"/>
        <v>100</v>
      </c>
      <c r="AA76" s="409">
        <f t="shared" si="55"/>
        <v>0</v>
      </c>
      <c r="AB76" s="409">
        <f t="shared" si="55"/>
        <v>99.999999999999986</v>
      </c>
      <c r="AC76" s="409">
        <f t="shared" si="55"/>
        <v>0</v>
      </c>
      <c r="AD76" s="409">
        <f t="shared" si="55"/>
        <v>100</v>
      </c>
      <c r="AE76" s="409">
        <f t="shared" si="55"/>
        <v>100</v>
      </c>
      <c r="AF76" s="409">
        <f t="shared" si="55"/>
        <v>100</v>
      </c>
    </row>
    <row r="77" spans="1:32">
      <c r="A77" s="771"/>
      <c r="B77" s="724" t="s">
        <v>429</v>
      </c>
      <c r="C77" s="641">
        <v>103</v>
      </c>
      <c r="D77" s="52"/>
      <c r="E77" s="52">
        <v>270</v>
      </c>
      <c r="F77" s="52"/>
      <c r="G77" s="52">
        <v>131</v>
      </c>
      <c r="H77" s="52">
        <v>70</v>
      </c>
      <c r="I77" s="413">
        <v>574</v>
      </c>
      <c r="J77" s="897"/>
      <c r="K77" s="897"/>
      <c r="L77" s="749">
        <f t="shared" ref="L77:L79" si="56">IF(C77&gt;0,(C77/C57)*100,)</f>
        <v>4.7509225092250924</v>
      </c>
      <c r="M77" s="749">
        <f t="shared" ref="M77:M79" si="57">IF(D77&gt;0,(D77/D57)*100,)</f>
        <v>0</v>
      </c>
      <c r="N77" s="750">
        <f t="shared" ref="N77:R79" si="58">IF(E77&gt;0,(E77/E57)*100,)</f>
        <v>6.6732575383094419</v>
      </c>
      <c r="O77" s="750">
        <f t="shared" si="58"/>
        <v>0</v>
      </c>
      <c r="P77" s="750">
        <f t="shared" si="58"/>
        <v>5.4606085869112126</v>
      </c>
      <c r="Q77" s="750">
        <f t="shared" si="58"/>
        <v>6.3636363636363633</v>
      </c>
      <c r="R77" s="765">
        <f t="shared" si="58"/>
        <v>5.9096056831051165</v>
      </c>
      <c r="S77" s="749"/>
      <c r="T77" s="749"/>
      <c r="U77" s="750"/>
      <c r="V77" s="750"/>
      <c r="W77" s="750"/>
      <c r="X77" s="750"/>
      <c r="Y77" s="751"/>
      <c r="Z77" s="52"/>
    </row>
    <row r="78" spans="1:32">
      <c r="A78" s="771"/>
      <c r="B78" s="724" t="s">
        <v>61</v>
      </c>
      <c r="C78" s="641">
        <v>107</v>
      </c>
      <c r="D78" s="52"/>
      <c r="E78" s="52">
        <v>284</v>
      </c>
      <c r="F78" s="52"/>
      <c r="G78" s="52">
        <v>126</v>
      </c>
      <c r="H78" s="52">
        <v>66</v>
      </c>
      <c r="I78" s="413">
        <v>583</v>
      </c>
      <c r="J78" s="897"/>
      <c r="K78" s="897"/>
      <c r="L78" s="757">
        <f t="shared" si="56"/>
        <v>4.8925468678555104</v>
      </c>
      <c r="M78" s="757">
        <f t="shared" si="57"/>
        <v>0</v>
      </c>
      <c r="N78" s="757">
        <f t="shared" si="58"/>
        <v>7.1285140562248994</v>
      </c>
      <c r="O78" s="757">
        <f t="shared" si="58"/>
        <v>0</v>
      </c>
      <c r="P78" s="757">
        <f t="shared" si="58"/>
        <v>5.202312138728324</v>
      </c>
      <c r="Q78" s="758">
        <f t="shared" si="58"/>
        <v>5.6603773584905666</v>
      </c>
      <c r="R78" s="759">
        <f t="shared" si="58"/>
        <v>5.9739727431089253</v>
      </c>
      <c r="S78" s="757"/>
      <c r="T78" s="757"/>
      <c r="U78" s="757"/>
      <c r="V78" s="757"/>
      <c r="W78" s="757"/>
      <c r="X78" s="758"/>
      <c r="Y78" s="778"/>
      <c r="Z78" s="52"/>
    </row>
    <row r="79" spans="1:32">
      <c r="A79" s="771"/>
      <c r="B79" s="725" t="s">
        <v>789</v>
      </c>
      <c r="C79" s="723">
        <v>107</v>
      </c>
      <c r="D79" s="138"/>
      <c r="E79" s="138">
        <v>247</v>
      </c>
      <c r="F79" s="138"/>
      <c r="G79" s="138">
        <v>98</v>
      </c>
      <c r="H79" s="138">
        <v>63</v>
      </c>
      <c r="I79" s="417">
        <v>515</v>
      </c>
      <c r="J79" s="897"/>
      <c r="K79" s="897"/>
      <c r="L79" s="761">
        <f t="shared" si="56"/>
        <v>4.9605934167825678</v>
      </c>
      <c r="M79" s="761">
        <f t="shared" si="57"/>
        <v>0</v>
      </c>
      <c r="N79" s="761">
        <f t="shared" si="58"/>
        <v>6.0972599358183164</v>
      </c>
      <c r="O79" s="761">
        <f t="shared" si="58"/>
        <v>0</v>
      </c>
      <c r="P79" s="761">
        <f t="shared" si="58"/>
        <v>4.1402619349387413</v>
      </c>
      <c r="Q79" s="762">
        <f t="shared" si="58"/>
        <v>5.0561797752808983</v>
      </c>
      <c r="R79" s="763">
        <f t="shared" si="58"/>
        <v>5.2438651868445163</v>
      </c>
      <c r="S79" s="764"/>
      <c r="T79" s="761"/>
      <c r="U79" s="761"/>
      <c r="V79" s="761"/>
      <c r="W79" s="761"/>
      <c r="X79" s="762"/>
      <c r="Y79" s="761"/>
      <c r="Z79" s="52"/>
    </row>
    <row r="80" spans="1:32">
      <c r="A80" s="771"/>
      <c r="B80" s="724" t="s">
        <v>431</v>
      </c>
      <c r="C80" s="641">
        <v>428</v>
      </c>
      <c r="D80" s="52"/>
      <c r="E80" s="52">
        <v>1119</v>
      </c>
      <c r="F80" s="52"/>
      <c r="G80" s="52">
        <v>615</v>
      </c>
      <c r="H80" s="52">
        <v>230</v>
      </c>
      <c r="I80" s="413">
        <v>2392</v>
      </c>
      <c r="J80" s="897"/>
      <c r="K80" s="897"/>
      <c r="L80" s="749">
        <f t="shared" ref="L80:L82" si="59">IF(C80&gt;0,(C80/C57)*100,)</f>
        <v>19.741697416974169</v>
      </c>
      <c r="M80" s="749">
        <f t="shared" ref="M80:M82" si="60">IF(D80&gt;0,(D80/D57)*100,)</f>
        <v>0</v>
      </c>
      <c r="N80" s="750">
        <f t="shared" ref="N80:R82" si="61">IF(E80&gt;0,(E80/E57)*100,)</f>
        <v>27.656945130993577</v>
      </c>
      <c r="O80" s="750">
        <f t="shared" si="61"/>
        <v>0</v>
      </c>
      <c r="P80" s="750">
        <f t="shared" si="61"/>
        <v>25.635681533972488</v>
      </c>
      <c r="Q80" s="750">
        <f t="shared" si="61"/>
        <v>20.909090909090907</v>
      </c>
      <c r="R80" s="765">
        <f t="shared" si="61"/>
        <v>24.626788839699369</v>
      </c>
      <c r="S80" s="749"/>
      <c r="T80" s="749"/>
      <c r="U80" s="750"/>
      <c r="V80" s="750"/>
      <c r="W80" s="750"/>
      <c r="X80" s="750"/>
      <c r="Y80" s="751"/>
      <c r="Z80" s="52"/>
    </row>
    <row r="81" spans="1:26">
      <c r="A81" s="771"/>
      <c r="B81" s="724" t="s">
        <v>63</v>
      </c>
      <c r="C81" s="641">
        <v>393</v>
      </c>
      <c r="D81" s="52"/>
      <c r="E81" s="52">
        <v>1102</v>
      </c>
      <c r="F81" s="52"/>
      <c r="G81" s="52">
        <v>601</v>
      </c>
      <c r="H81" s="52">
        <v>224</v>
      </c>
      <c r="I81" s="413">
        <v>2320</v>
      </c>
      <c r="J81" s="897"/>
      <c r="K81" s="897"/>
      <c r="L81" s="757">
        <f t="shared" si="59"/>
        <v>17.969821673525377</v>
      </c>
      <c r="M81" s="757">
        <f t="shared" si="60"/>
        <v>0</v>
      </c>
      <c r="N81" s="757">
        <f t="shared" si="61"/>
        <v>27.660642570281123</v>
      </c>
      <c r="O81" s="757">
        <f t="shared" si="61"/>
        <v>0</v>
      </c>
      <c r="P81" s="757">
        <f t="shared" si="61"/>
        <v>24.81420313790256</v>
      </c>
      <c r="Q81" s="758">
        <f t="shared" si="61"/>
        <v>19.210977701543737</v>
      </c>
      <c r="R81" s="759">
        <f t="shared" si="61"/>
        <v>23.772927554052671</v>
      </c>
      <c r="S81" s="757"/>
      <c r="T81" s="757"/>
      <c r="U81" s="757"/>
      <c r="V81" s="757"/>
      <c r="W81" s="757"/>
      <c r="X81" s="758"/>
      <c r="Y81" s="778"/>
      <c r="Z81" s="52"/>
    </row>
    <row r="82" spans="1:26">
      <c r="A82" s="771"/>
      <c r="B82" s="725" t="s">
        <v>791</v>
      </c>
      <c r="C82" s="723">
        <v>373</v>
      </c>
      <c r="D82" s="138"/>
      <c r="E82" s="138">
        <v>1116</v>
      </c>
      <c r="F82" s="138"/>
      <c r="G82" s="138">
        <v>602</v>
      </c>
      <c r="H82" s="138">
        <v>259</v>
      </c>
      <c r="I82" s="417">
        <v>2350</v>
      </c>
      <c r="J82" s="897"/>
      <c r="K82" s="897"/>
      <c r="L82" s="761">
        <f t="shared" si="59"/>
        <v>17.292535929531759</v>
      </c>
      <c r="M82" s="761">
        <f t="shared" si="60"/>
        <v>0</v>
      </c>
      <c r="N82" s="761">
        <f t="shared" si="61"/>
        <v>27.548753394223645</v>
      </c>
      <c r="O82" s="761">
        <f t="shared" si="61"/>
        <v>0</v>
      </c>
      <c r="P82" s="761">
        <f t="shared" si="61"/>
        <v>25.433037600337983</v>
      </c>
      <c r="Q82" s="762">
        <f t="shared" si="61"/>
        <v>20.786516853932586</v>
      </c>
      <c r="R82" s="763">
        <f t="shared" si="61"/>
        <v>23.928316872008963</v>
      </c>
      <c r="S82" s="764"/>
      <c r="T82" s="761"/>
      <c r="U82" s="761"/>
      <c r="V82" s="761"/>
      <c r="W82" s="761"/>
      <c r="X82" s="762"/>
      <c r="Y82" s="761"/>
      <c r="Z82" s="52"/>
    </row>
    <row r="83" spans="1:26">
      <c r="A83" s="771"/>
      <c r="B83" s="724" t="s">
        <v>433</v>
      </c>
      <c r="C83" s="728">
        <v>470</v>
      </c>
      <c r="D83" s="729"/>
      <c r="E83" s="729">
        <v>1179</v>
      </c>
      <c r="F83" s="729"/>
      <c r="G83" s="729">
        <v>855</v>
      </c>
      <c r="H83" s="729">
        <v>541</v>
      </c>
      <c r="I83" s="928">
        <v>3045</v>
      </c>
      <c r="J83" s="897"/>
      <c r="K83" s="897"/>
      <c r="L83" s="749">
        <f t="shared" ref="L83:L85" si="62">IF(C83&gt;0,(C83/C57)*100,)</f>
        <v>21.678966789667896</v>
      </c>
      <c r="M83" s="749">
        <f t="shared" ref="M83:M85" si="63">IF(D83&gt;0,(D83/D57)*100,)</f>
        <v>0</v>
      </c>
      <c r="N83" s="750">
        <f t="shared" ref="N83:R85" si="64">IF(E83&gt;0,(E83/E57)*100,)</f>
        <v>29.139891250617893</v>
      </c>
      <c r="O83" s="750">
        <f t="shared" si="64"/>
        <v>0</v>
      </c>
      <c r="P83" s="750">
        <f t="shared" si="64"/>
        <v>35.639849937473947</v>
      </c>
      <c r="Q83" s="750">
        <f t="shared" si="64"/>
        <v>49.18181818181818</v>
      </c>
      <c r="R83" s="765">
        <f t="shared" si="64"/>
        <v>31.349737465252751</v>
      </c>
      <c r="S83" s="749"/>
      <c r="T83" s="749"/>
      <c r="U83" s="750"/>
      <c r="V83" s="750"/>
      <c r="W83" s="750"/>
      <c r="X83" s="750"/>
      <c r="Y83" s="751"/>
      <c r="Z83" s="52"/>
    </row>
    <row r="84" spans="1:26">
      <c r="A84" s="771"/>
      <c r="B84" s="724" t="s">
        <v>65</v>
      </c>
      <c r="C84" s="728">
        <v>447</v>
      </c>
      <c r="D84" s="729"/>
      <c r="E84" s="729">
        <v>1118</v>
      </c>
      <c r="F84" s="729"/>
      <c r="G84" s="729">
        <v>833</v>
      </c>
      <c r="H84" s="729">
        <v>535</v>
      </c>
      <c r="I84" s="928">
        <v>2933</v>
      </c>
      <c r="J84" s="897"/>
      <c r="K84" s="897"/>
      <c r="L84" s="757">
        <f t="shared" si="62"/>
        <v>20.438957475994513</v>
      </c>
      <c r="M84" s="757">
        <f t="shared" si="63"/>
        <v>0</v>
      </c>
      <c r="N84" s="757">
        <f t="shared" si="64"/>
        <v>28.062248995983936</v>
      </c>
      <c r="O84" s="757">
        <f t="shared" si="64"/>
        <v>0</v>
      </c>
      <c r="P84" s="757">
        <f t="shared" si="64"/>
        <v>34.393063583815028</v>
      </c>
      <c r="Q84" s="758">
        <f t="shared" si="64"/>
        <v>45.883361921097773</v>
      </c>
      <c r="R84" s="759">
        <f t="shared" si="64"/>
        <v>30.05430884311917</v>
      </c>
      <c r="S84" s="757"/>
      <c r="T84" s="757"/>
      <c r="U84" s="757"/>
      <c r="V84" s="757"/>
      <c r="W84" s="757"/>
      <c r="X84" s="758"/>
      <c r="Y84" s="778"/>
      <c r="Z84" s="52"/>
    </row>
    <row r="85" spans="1:26">
      <c r="A85" s="771"/>
      <c r="B85" s="726" t="s">
        <v>793</v>
      </c>
      <c r="C85" s="727">
        <v>500</v>
      </c>
      <c r="D85" s="143"/>
      <c r="E85" s="143">
        <v>1289</v>
      </c>
      <c r="F85" s="143"/>
      <c r="G85" s="143">
        <v>899</v>
      </c>
      <c r="H85" s="143">
        <v>667</v>
      </c>
      <c r="I85" s="414">
        <v>3355</v>
      </c>
      <c r="J85" s="897"/>
      <c r="K85" s="897"/>
      <c r="L85" s="761">
        <f t="shared" si="62"/>
        <v>23.180343069077423</v>
      </c>
      <c r="M85" s="761">
        <f t="shared" si="63"/>
        <v>0</v>
      </c>
      <c r="N85" s="761">
        <f t="shared" si="64"/>
        <v>31.819303875586275</v>
      </c>
      <c r="O85" s="761">
        <f t="shared" si="64"/>
        <v>0</v>
      </c>
      <c r="P85" s="761">
        <f t="shared" si="64"/>
        <v>37.980566117448248</v>
      </c>
      <c r="Q85" s="762">
        <f t="shared" si="64"/>
        <v>53.531300160513638</v>
      </c>
      <c r="R85" s="763">
        <f t="shared" si="64"/>
        <v>34.161490683229815</v>
      </c>
      <c r="S85" s="764"/>
      <c r="T85" s="761"/>
      <c r="U85" s="761"/>
      <c r="V85" s="761"/>
      <c r="W85" s="761"/>
      <c r="X85" s="762"/>
      <c r="Y85" s="761"/>
      <c r="Z85" s="52"/>
    </row>
    <row r="86" spans="1:26">
      <c r="A86" s="771"/>
      <c r="B86" s="724" t="s">
        <v>427</v>
      </c>
      <c r="C86" s="641">
        <v>1076</v>
      </c>
      <c r="D86" s="52"/>
      <c r="E86" s="52">
        <v>1554</v>
      </c>
      <c r="F86" s="52"/>
      <c r="G86" s="52">
        <v>664</v>
      </c>
      <c r="H86" s="52">
        <v>321</v>
      </c>
      <c r="I86" s="413">
        <v>3615</v>
      </c>
      <c r="J86" s="897"/>
      <c r="K86" s="897"/>
      <c r="L86" s="749">
        <f t="shared" ref="L86:L88" si="65">IF(C86&gt;0,(C86/C53)*100,)</f>
        <v>49.47126436781609</v>
      </c>
      <c r="M86" s="749">
        <f t="shared" ref="M86:M88" si="66">IF(D86&gt;0,(D86/D53)*100,)</f>
        <v>0</v>
      </c>
      <c r="N86" s="750">
        <f t="shared" ref="N86:R88" si="67">IF(E86&gt;0,(E86/E53)*100,)</f>
        <v>39.887063655030801</v>
      </c>
      <c r="O86" s="750">
        <f t="shared" si="67"/>
        <v>0</v>
      </c>
      <c r="P86" s="750">
        <f t="shared" si="67"/>
        <v>37.770193401592714</v>
      </c>
      <c r="Q86" s="750">
        <f t="shared" si="67"/>
        <v>31.225680933852139</v>
      </c>
      <c r="R86" s="765">
        <f t="shared" si="67"/>
        <v>40.81517443829739</v>
      </c>
      <c r="S86" s="749"/>
      <c r="T86" s="749"/>
      <c r="U86" s="750"/>
      <c r="V86" s="750"/>
      <c r="W86" s="750"/>
      <c r="X86" s="750"/>
      <c r="Y86" s="751"/>
      <c r="Z86" s="52"/>
    </row>
    <row r="87" spans="1:26">
      <c r="A87" s="771"/>
      <c r="B87" s="724" t="s">
        <v>59</v>
      </c>
      <c r="C87" s="641">
        <v>1126</v>
      </c>
      <c r="D87" s="52"/>
      <c r="E87" s="52">
        <v>1630</v>
      </c>
      <c r="F87" s="52"/>
      <c r="G87" s="52">
        <v>679</v>
      </c>
      <c r="H87" s="52">
        <v>326</v>
      </c>
      <c r="I87" s="413">
        <v>3761</v>
      </c>
      <c r="J87" s="897"/>
      <c r="K87" s="897"/>
      <c r="L87" s="757">
        <f t="shared" si="65"/>
        <v>53.339649455234486</v>
      </c>
      <c r="M87" s="757">
        <f t="shared" si="66"/>
        <v>0</v>
      </c>
      <c r="N87" s="757">
        <f t="shared" si="67"/>
        <v>39.582321515298688</v>
      </c>
      <c r="O87" s="757">
        <f t="shared" si="67"/>
        <v>0</v>
      </c>
      <c r="P87" s="757">
        <f t="shared" si="67"/>
        <v>37.513812154696133</v>
      </c>
      <c r="Q87" s="758">
        <f t="shared" si="67"/>
        <v>30.900473933649291</v>
      </c>
      <c r="R87" s="759">
        <f t="shared" si="67"/>
        <v>41.356938640862104</v>
      </c>
      <c r="S87" s="757"/>
      <c r="T87" s="757"/>
      <c r="U87" s="757"/>
      <c r="V87" s="757"/>
      <c r="W87" s="757"/>
      <c r="X87" s="758"/>
      <c r="Y87" s="778"/>
      <c r="Z87" s="52"/>
    </row>
    <row r="88" spans="1:26">
      <c r="A88" s="772"/>
      <c r="B88" s="725" t="s">
        <v>795</v>
      </c>
      <c r="C88" s="723">
        <v>1449</v>
      </c>
      <c r="D88" s="138"/>
      <c r="E88" s="138">
        <v>1816</v>
      </c>
      <c r="F88" s="138"/>
      <c r="G88" s="138">
        <v>758</v>
      </c>
      <c r="H88" s="138">
        <v>430</v>
      </c>
      <c r="I88" s="417">
        <v>4453</v>
      </c>
      <c r="J88" s="897"/>
      <c r="K88" s="897"/>
      <c r="L88" s="761">
        <f t="shared" si="65"/>
        <v>58.926392842618945</v>
      </c>
      <c r="M88" s="761">
        <f t="shared" si="66"/>
        <v>0</v>
      </c>
      <c r="N88" s="761">
        <f t="shared" si="67"/>
        <v>45.039682539682538</v>
      </c>
      <c r="O88" s="761">
        <f t="shared" si="67"/>
        <v>0</v>
      </c>
      <c r="P88" s="761">
        <f t="shared" si="67"/>
        <v>39.011837364899634</v>
      </c>
      <c r="Q88" s="762">
        <f t="shared" si="67"/>
        <v>36.502546689303905</v>
      </c>
      <c r="R88" s="763">
        <f t="shared" si="67"/>
        <v>46.32750728256346</v>
      </c>
      <c r="S88" s="764"/>
      <c r="T88" s="761"/>
      <c r="U88" s="761"/>
      <c r="V88" s="761"/>
      <c r="W88" s="761"/>
      <c r="X88" s="762"/>
      <c r="Y88" s="761"/>
      <c r="Z88" s="52"/>
    </row>
    <row r="89" spans="1:26">
      <c r="A89" s="770" t="s">
        <v>585</v>
      </c>
      <c r="B89" s="822" t="s">
        <v>797</v>
      </c>
      <c r="C89" s="924">
        <v>4438</v>
      </c>
      <c r="D89" s="925"/>
      <c r="E89" s="925"/>
      <c r="F89" s="925">
        <v>1003</v>
      </c>
      <c r="G89" s="925"/>
      <c r="H89" s="925"/>
      <c r="I89" s="926">
        <v>5441</v>
      </c>
      <c r="J89" s="897"/>
      <c r="K89" s="897"/>
      <c r="L89" s="894"/>
      <c r="M89" s="746"/>
      <c r="N89" s="734"/>
      <c r="O89" s="734"/>
      <c r="P89" s="734"/>
      <c r="Q89" s="734"/>
      <c r="R89" s="747"/>
      <c r="S89" s="745"/>
      <c r="T89" s="746"/>
      <c r="U89" s="734"/>
      <c r="V89" s="734"/>
      <c r="W89" s="734"/>
      <c r="X89" s="734"/>
      <c r="Y89" s="777"/>
      <c r="Z89" s="52"/>
    </row>
    <row r="90" spans="1:26">
      <c r="A90" s="771"/>
      <c r="B90" s="724" t="s">
        <v>799</v>
      </c>
      <c r="C90" s="641">
        <v>4375</v>
      </c>
      <c r="D90" s="52"/>
      <c r="E90" s="52"/>
      <c r="F90" s="52">
        <v>618</v>
      </c>
      <c r="G90" s="52"/>
      <c r="H90" s="52"/>
      <c r="I90" s="413">
        <v>4993</v>
      </c>
      <c r="J90" s="897"/>
      <c r="K90" s="897"/>
      <c r="L90" s="749"/>
      <c r="M90" s="749"/>
      <c r="N90" s="750"/>
      <c r="O90" s="750"/>
      <c r="P90" s="750"/>
      <c r="Q90" s="750"/>
      <c r="R90" s="751"/>
      <c r="S90" s="748"/>
      <c r="T90" s="749"/>
      <c r="U90" s="750"/>
      <c r="V90" s="750"/>
      <c r="W90" s="750"/>
      <c r="X90" s="750"/>
      <c r="Y90" s="751"/>
      <c r="Z90" s="52"/>
    </row>
    <row r="91" spans="1:26">
      <c r="A91" s="771"/>
      <c r="B91" s="724" t="s">
        <v>801</v>
      </c>
      <c r="C91" s="641">
        <v>3845</v>
      </c>
      <c r="D91" s="52"/>
      <c r="E91" s="52"/>
      <c r="F91" s="52">
        <v>747</v>
      </c>
      <c r="G91" s="52"/>
      <c r="H91" s="52"/>
      <c r="I91" s="413">
        <v>4592</v>
      </c>
      <c r="J91" s="897"/>
      <c r="K91" s="897"/>
      <c r="L91" s="749"/>
      <c r="M91" s="749"/>
      <c r="N91" s="750"/>
      <c r="O91" s="750"/>
      <c r="P91" s="750"/>
      <c r="Q91" s="750"/>
      <c r="R91" s="751"/>
      <c r="S91" s="748"/>
      <c r="T91" s="749"/>
      <c r="U91" s="750"/>
      <c r="V91" s="750"/>
      <c r="W91" s="750"/>
      <c r="X91" s="750"/>
      <c r="Y91" s="751"/>
      <c r="Z91" s="52"/>
    </row>
    <row r="92" spans="1:26">
      <c r="A92" s="771"/>
      <c r="B92" s="724" t="s">
        <v>992</v>
      </c>
      <c r="C92" s="641">
        <v>4172</v>
      </c>
      <c r="D92" s="52"/>
      <c r="E92" s="52"/>
      <c r="F92" s="52">
        <v>1160</v>
      </c>
      <c r="G92" s="52"/>
      <c r="H92" s="52"/>
      <c r="I92" s="413">
        <v>5332</v>
      </c>
      <c r="J92" s="897"/>
      <c r="K92" s="897"/>
      <c r="L92" s="749"/>
      <c r="M92" s="749"/>
      <c r="N92" s="750"/>
      <c r="O92" s="750"/>
      <c r="P92" s="750"/>
      <c r="Q92" s="750"/>
      <c r="R92" s="751"/>
      <c r="S92" s="748"/>
      <c r="T92" s="749"/>
      <c r="U92" s="750"/>
      <c r="V92" s="750"/>
      <c r="W92" s="750"/>
      <c r="X92" s="750"/>
      <c r="Y92" s="751"/>
      <c r="Z92" s="52"/>
    </row>
    <row r="93" spans="1:26">
      <c r="A93" s="771"/>
      <c r="B93" s="724" t="s">
        <v>67</v>
      </c>
      <c r="C93" s="641">
        <v>4425</v>
      </c>
      <c r="D93" s="52"/>
      <c r="E93" s="52"/>
      <c r="F93" s="52">
        <v>828</v>
      </c>
      <c r="G93" s="52"/>
      <c r="H93" s="52"/>
      <c r="I93" s="413">
        <v>5253</v>
      </c>
      <c r="J93" s="897"/>
      <c r="K93" s="897"/>
      <c r="L93" s="749"/>
      <c r="M93" s="749"/>
      <c r="N93" s="750"/>
      <c r="O93" s="750"/>
      <c r="P93" s="750"/>
      <c r="Q93" s="750"/>
      <c r="R93" s="751"/>
      <c r="S93" s="748"/>
      <c r="T93" s="749"/>
      <c r="U93" s="750"/>
      <c r="V93" s="750"/>
      <c r="W93" s="750"/>
      <c r="X93" s="750"/>
      <c r="Y93" s="751"/>
      <c r="Z93" s="52"/>
    </row>
    <row r="94" spans="1:26">
      <c r="A94" s="771"/>
      <c r="B94" s="725" t="s">
        <v>767</v>
      </c>
      <c r="C94" s="723">
        <v>4298</v>
      </c>
      <c r="D94" s="138"/>
      <c r="E94" s="138"/>
      <c r="F94" s="138">
        <v>806</v>
      </c>
      <c r="G94" s="138"/>
      <c r="H94" s="138"/>
      <c r="I94" s="417">
        <v>5104</v>
      </c>
      <c r="J94" s="897"/>
      <c r="K94" s="897"/>
      <c r="L94" s="753"/>
      <c r="M94" s="753"/>
      <c r="N94" s="754"/>
      <c r="O94" s="754"/>
      <c r="P94" s="754"/>
      <c r="Q94" s="754"/>
      <c r="R94" s="755"/>
      <c r="S94" s="752"/>
      <c r="T94" s="753"/>
      <c r="U94" s="754"/>
      <c r="V94" s="754"/>
      <c r="W94" s="754"/>
      <c r="X94" s="754"/>
      <c r="Y94" s="755"/>
      <c r="Z94" s="52"/>
    </row>
    <row r="95" spans="1:26">
      <c r="A95" s="771"/>
      <c r="B95" s="724" t="s">
        <v>459</v>
      </c>
      <c r="C95" s="641">
        <v>3290</v>
      </c>
      <c r="D95" s="52"/>
      <c r="E95" s="52"/>
      <c r="F95" s="52">
        <v>544</v>
      </c>
      <c r="G95" s="52"/>
      <c r="H95" s="52"/>
      <c r="I95" s="413">
        <v>3834</v>
      </c>
      <c r="J95" s="897"/>
      <c r="K95" s="897"/>
      <c r="L95" s="749"/>
      <c r="M95" s="749"/>
      <c r="N95" s="750"/>
      <c r="O95" s="750"/>
      <c r="P95" s="750"/>
      <c r="Q95" s="750"/>
      <c r="R95" s="751"/>
      <c r="S95" s="748"/>
      <c r="T95" s="749"/>
      <c r="U95" s="750"/>
      <c r="V95" s="750"/>
      <c r="W95" s="750"/>
      <c r="X95" s="750"/>
      <c r="Y95" s="751"/>
      <c r="Z95" s="52"/>
    </row>
    <row r="96" spans="1:26">
      <c r="A96" s="771"/>
      <c r="B96" s="724" t="s">
        <v>424</v>
      </c>
      <c r="C96" s="641">
        <v>3179</v>
      </c>
      <c r="D96" s="52"/>
      <c r="E96" s="52"/>
      <c r="F96" s="52">
        <v>637</v>
      </c>
      <c r="G96" s="52"/>
      <c r="H96" s="52"/>
      <c r="I96" s="413">
        <v>3816</v>
      </c>
      <c r="J96" s="897"/>
      <c r="K96" s="897"/>
      <c r="L96" s="749"/>
      <c r="M96" s="749"/>
      <c r="N96" s="750"/>
      <c r="O96" s="750"/>
      <c r="P96" s="750"/>
      <c r="Q96" s="750"/>
      <c r="R96" s="751"/>
      <c r="S96" s="748"/>
      <c r="T96" s="749"/>
      <c r="U96" s="750"/>
      <c r="V96" s="750"/>
      <c r="W96" s="750"/>
      <c r="X96" s="750"/>
      <c r="Y96" s="751"/>
      <c r="Z96" s="52"/>
    </row>
    <row r="97" spans="1:32">
      <c r="A97" s="771"/>
      <c r="B97" s="724" t="s">
        <v>769</v>
      </c>
      <c r="C97" s="641">
        <v>3898</v>
      </c>
      <c r="D97" s="52"/>
      <c r="E97" s="52"/>
      <c r="F97" s="52">
        <v>578</v>
      </c>
      <c r="G97" s="52"/>
      <c r="H97" s="52"/>
      <c r="I97" s="413">
        <v>4476</v>
      </c>
      <c r="J97" s="897"/>
      <c r="K97" s="897"/>
      <c r="L97" s="749"/>
      <c r="M97" s="749"/>
      <c r="N97" s="750"/>
      <c r="O97" s="750"/>
      <c r="P97" s="750"/>
      <c r="Q97" s="750"/>
      <c r="R97" s="751"/>
      <c r="S97" s="748"/>
      <c r="T97" s="749"/>
      <c r="U97" s="750"/>
      <c r="V97" s="750"/>
      <c r="W97" s="750"/>
      <c r="X97" s="750"/>
      <c r="Y97" s="751"/>
      <c r="Z97" s="52"/>
    </row>
    <row r="98" spans="1:32">
      <c r="A98" s="771"/>
      <c r="B98" s="724" t="s">
        <v>771</v>
      </c>
      <c r="C98" s="641">
        <v>3870</v>
      </c>
      <c r="D98" s="52"/>
      <c r="E98" s="52"/>
      <c r="F98" s="52">
        <v>632</v>
      </c>
      <c r="G98" s="52"/>
      <c r="H98" s="52"/>
      <c r="I98" s="413">
        <v>4502</v>
      </c>
      <c r="J98" s="897"/>
      <c r="K98" s="897"/>
      <c r="L98" s="749"/>
      <c r="M98" s="749"/>
      <c r="N98" s="750"/>
      <c r="O98" s="750"/>
      <c r="P98" s="750"/>
      <c r="Q98" s="750"/>
      <c r="R98" s="751"/>
      <c r="S98" s="748"/>
      <c r="T98" s="749"/>
      <c r="U98" s="750"/>
      <c r="V98" s="750"/>
      <c r="W98" s="750"/>
      <c r="X98" s="750"/>
      <c r="Y98" s="751"/>
      <c r="Z98" s="52"/>
    </row>
    <row r="99" spans="1:32">
      <c r="A99" s="771"/>
      <c r="B99" s="724" t="s">
        <v>461</v>
      </c>
      <c r="C99" s="641">
        <v>3128</v>
      </c>
      <c r="D99" s="52"/>
      <c r="E99" s="52"/>
      <c r="F99" s="52">
        <v>684</v>
      </c>
      <c r="G99" s="52"/>
      <c r="H99" s="52"/>
      <c r="I99" s="413">
        <v>3812</v>
      </c>
      <c r="J99" s="897"/>
      <c r="K99" s="897"/>
      <c r="L99" s="749"/>
      <c r="M99" s="749"/>
      <c r="N99" s="750"/>
      <c r="O99" s="750"/>
      <c r="P99" s="750"/>
      <c r="Q99" s="750"/>
      <c r="R99" s="751"/>
      <c r="S99" s="748"/>
      <c r="T99" s="749"/>
      <c r="U99" s="750"/>
      <c r="V99" s="750"/>
      <c r="W99" s="750"/>
      <c r="X99" s="750"/>
      <c r="Y99" s="751"/>
      <c r="Z99" s="52"/>
    </row>
    <row r="100" spans="1:32">
      <c r="A100" s="771"/>
      <c r="B100" s="724" t="s">
        <v>463</v>
      </c>
      <c r="C100" s="641">
        <v>3358</v>
      </c>
      <c r="D100" s="52"/>
      <c r="E100" s="52"/>
      <c r="F100" s="52">
        <v>686</v>
      </c>
      <c r="G100" s="52"/>
      <c r="H100" s="52"/>
      <c r="I100" s="413">
        <v>4044</v>
      </c>
      <c r="J100" s="897"/>
      <c r="K100" s="897"/>
      <c r="L100" s="844"/>
      <c r="M100" s="749"/>
      <c r="N100" s="750"/>
      <c r="O100" s="750"/>
      <c r="P100" s="750"/>
      <c r="Q100" s="750"/>
      <c r="R100" s="751"/>
      <c r="S100" s="748"/>
      <c r="T100" s="749"/>
      <c r="U100" s="750"/>
      <c r="V100" s="750"/>
      <c r="W100" s="750"/>
      <c r="X100" s="750"/>
      <c r="Y100" s="751"/>
      <c r="Z100" s="52"/>
    </row>
    <row r="101" spans="1:32">
      <c r="A101" s="771"/>
      <c r="B101" s="724" t="s">
        <v>773</v>
      </c>
      <c r="C101" s="641">
        <v>3712</v>
      </c>
      <c r="D101" s="52"/>
      <c r="E101" s="52"/>
      <c r="F101" s="52">
        <v>761</v>
      </c>
      <c r="G101" s="52"/>
      <c r="H101" s="52"/>
      <c r="I101" s="413">
        <v>4473</v>
      </c>
      <c r="J101" s="897"/>
      <c r="K101" s="897"/>
      <c r="L101" s="749">
        <f t="shared" ref="L101:L106" si="68">IF(C101&gt;0,(C101/C89)*100,)</f>
        <v>83.641279855790899</v>
      </c>
      <c r="M101" s="749">
        <f t="shared" ref="M101:M106" si="69">IF(D101&gt;0,(D101/D89)*100,)</f>
        <v>0</v>
      </c>
      <c r="N101" s="750">
        <f t="shared" ref="N101:N106" si="70">IF(E101&gt;0,(E101/E89)*100,)</f>
        <v>0</v>
      </c>
      <c r="O101" s="750">
        <f t="shared" ref="O101:O106" si="71">IF(F101&gt;0,(F101/F89)*100,)</f>
        <v>75.872382851445664</v>
      </c>
      <c r="P101" s="750">
        <f t="shared" ref="P101:P106" si="72">IF(G101&gt;0,(G101/G89)*100,)</f>
        <v>0</v>
      </c>
      <c r="Q101" s="756">
        <f t="shared" ref="Q101:Q106" si="73">IF(H101&gt;0,(H101/H89)*100,)</f>
        <v>0</v>
      </c>
      <c r="R101" s="750">
        <f t="shared" ref="R101:R106" si="74">IF(I101&gt;0,(I101/I89)*100,)</f>
        <v>82.209152729277704</v>
      </c>
      <c r="S101" s="748"/>
      <c r="T101" s="749"/>
      <c r="U101" s="750"/>
      <c r="V101" s="750"/>
      <c r="W101" s="750"/>
      <c r="X101" s="750"/>
      <c r="Y101" s="751"/>
      <c r="Z101" s="52"/>
    </row>
    <row r="102" spans="1:32">
      <c r="A102" s="771"/>
      <c r="B102" s="724" t="s">
        <v>775</v>
      </c>
      <c r="C102" s="641">
        <v>3794</v>
      </c>
      <c r="D102" s="52"/>
      <c r="E102" s="52"/>
      <c r="F102" s="52">
        <v>597</v>
      </c>
      <c r="G102" s="52"/>
      <c r="H102" s="52"/>
      <c r="I102" s="413">
        <v>4391</v>
      </c>
      <c r="J102" s="897"/>
      <c r="K102" s="897"/>
      <c r="L102" s="778">
        <f t="shared" si="68"/>
        <v>86.72</v>
      </c>
      <c r="M102" s="757">
        <f t="shared" si="69"/>
        <v>0</v>
      </c>
      <c r="N102" s="757">
        <f t="shared" si="70"/>
        <v>0</v>
      </c>
      <c r="O102" s="757">
        <f t="shared" si="71"/>
        <v>96.601941747572823</v>
      </c>
      <c r="P102" s="757">
        <f t="shared" si="72"/>
        <v>0</v>
      </c>
      <c r="Q102" s="758">
        <f t="shared" si="73"/>
        <v>0</v>
      </c>
      <c r="R102" s="759">
        <f t="shared" si="74"/>
        <v>87.94312036851592</v>
      </c>
      <c r="S102" s="757"/>
      <c r="T102" s="757"/>
      <c r="U102" s="757"/>
      <c r="V102" s="757"/>
      <c r="W102" s="757"/>
      <c r="X102" s="758"/>
      <c r="Y102" s="778"/>
      <c r="Z102" s="52"/>
    </row>
    <row r="103" spans="1:32">
      <c r="A103" s="771"/>
      <c r="B103" s="724" t="s">
        <v>777</v>
      </c>
      <c r="C103" s="641">
        <v>3769</v>
      </c>
      <c r="D103" s="52"/>
      <c r="E103" s="52"/>
      <c r="F103" s="52">
        <v>687</v>
      </c>
      <c r="G103" s="52"/>
      <c r="H103" s="52"/>
      <c r="I103" s="413">
        <v>4456</v>
      </c>
      <c r="J103" s="897"/>
      <c r="K103" s="897"/>
      <c r="L103" s="757">
        <f t="shared" si="68"/>
        <v>98.023407022106639</v>
      </c>
      <c r="M103" s="757">
        <f t="shared" si="69"/>
        <v>0</v>
      </c>
      <c r="N103" s="757">
        <f t="shared" si="70"/>
        <v>0</v>
      </c>
      <c r="O103" s="757">
        <f t="shared" si="71"/>
        <v>91.967871485943775</v>
      </c>
      <c r="P103" s="757">
        <f t="shared" si="72"/>
        <v>0</v>
      </c>
      <c r="Q103" s="758">
        <f t="shared" si="73"/>
        <v>0</v>
      </c>
      <c r="R103" s="759">
        <f t="shared" si="74"/>
        <v>97.038327526132406</v>
      </c>
      <c r="S103" s="757"/>
      <c r="T103" s="757"/>
      <c r="U103" s="757"/>
      <c r="V103" s="757"/>
      <c r="W103" s="757"/>
      <c r="X103" s="758"/>
      <c r="Y103" s="778"/>
      <c r="Z103" s="52"/>
    </row>
    <row r="104" spans="1:32">
      <c r="A104" s="771"/>
      <c r="B104" s="724" t="s">
        <v>994</v>
      </c>
      <c r="C104" s="641">
        <v>3830</v>
      </c>
      <c r="D104" s="52"/>
      <c r="E104" s="52"/>
      <c r="F104" s="52">
        <v>885</v>
      </c>
      <c r="G104" s="52"/>
      <c r="H104" s="52"/>
      <c r="I104" s="413">
        <v>4715</v>
      </c>
      <c r="J104" s="897"/>
      <c r="K104" s="897"/>
      <c r="L104" s="757">
        <f t="shared" si="68"/>
        <v>91.80249280920421</v>
      </c>
      <c r="M104" s="757">
        <f t="shared" si="69"/>
        <v>0</v>
      </c>
      <c r="N104" s="757">
        <f t="shared" si="70"/>
        <v>0</v>
      </c>
      <c r="O104" s="757">
        <f t="shared" si="71"/>
        <v>76.293103448275872</v>
      </c>
      <c r="P104" s="757">
        <f t="shared" si="72"/>
        <v>0</v>
      </c>
      <c r="Q104" s="758">
        <f t="shared" si="73"/>
        <v>0</v>
      </c>
      <c r="R104" s="759">
        <f t="shared" si="74"/>
        <v>88.428357089272311</v>
      </c>
      <c r="S104" s="757"/>
      <c r="T104" s="757"/>
      <c r="U104" s="757"/>
      <c r="V104" s="757"/>
      <c r="W104" s="757"/>
      <c r="X104" s="758"/>
      <c r="Y104" s="778"/>
      <c r="Z104" s="52"/>
    </row>
    <row r="105" spans="1:32">
      <c r="A105" s="771"/>
      <c r="B105" s="724" t="s">
        <v>49</v>
      </c>
      <c r="C105" s="641">
        <v>3567</v>
      </c>
      <c r="D105" s="52"/>
      <c r="E105" s="52"/>
      <c r="F105" s="52">
        <v>818</v>
      </c>
      <c r="G105" s="52"/>
      <c r="H105" s="52"/>
      <c r="I105" s="413">
        <v>4385</v>
      </c>
      <c r="J105" s="897"/>
      <c r="K105" s="897"/>
      <c r="L105" s="757">
        <f t="shared" si="68"/>
        <v>80.610169491525426</v>
      </c>
      <c r="M105" s="757">
        <f t="shared" si="69"/>
        <v>0</v>
      </c>
      <c r="N105" s="757">
        <f t="shared" si="70"/>
        <v>0</v>
      </c>
      <c r="O105" s="757">
        <f t="shared" si="71"/>
        <v>98.792270531400959</v>
      </c>
      <c r="P105" s="757">
        <f t="shared" si="72"/>
        <v>0</v>
      </c>
      <c r="Q105" s="758">
        <f t="shared" si="73"/>
        <v>0</v>
      </c>
      <c r="R105" s="759">
        <f t="shared" si="74"/>
        <v>83.476108890158002</v>
      </c>
      <c r="S105" s="757"/>
      <c r="T105" s="757"/>
      <c r="U105" s="757"/>
      <c r="V105" s="757"/>
      <c r="W105" s="757"/>
      <c r="X105" s="758"/>
      <c r="Y105" s="778"/>
      <c r="Z105" s="52"/>
    </row>
    <row r="106" spans="1:32">
      <c r="A106" s="771"/>
      <c r="B106" s="726" t="s">
        <v>779</v>
      </c>
      <c r="C106" s="727">
        <v>3835</v>
      </c>
      <c r="D106" s="143"/>
      <c r="E106" s="143"/>
      <c r="F106" s="143">
        <v>799</v>
      </c>
      <c r="G106" s="143"/>
      <c r="H106" s="143"/>
      <c r="I106" s="414">
        <v>4634</v>
      </c>
      <c r="J106" s="897"/>
      <c r="K106" s="897"/>
      <c r="L106" s="761">
        <f t="shared" si="68"/>
        <v>89.227547696603068</v>
      </c>
      <c r="M106" s="761">
        <f t="shared" si="69"/>
        <v>0</v>
      </c>
      <c r="N106" s="761">
        <f t="shared" si="70"/>
        <v>0</v>
      </c>
      <c r="O106" s="761">
        <f t="shared" si="71"/>
        <v>99.131513647642677</v>
      </c>
      <c r="P106" s="761">
        <f t="shared" si="72"/>
        <v>0</v>
      </c>
      <c r="Q106" s="762">
        <f t="shared" si="73"/>
        <v>0</v>
      </c>
      <c r="R106" s="763">
        <f t="shared" si="74"/>
        <v>90.791536050156736</v>
      </c>
      <c r="S106" s="764" t="s">
        <v>47</v>
      </c>
      <c r="T106" s="761"/>
      <c r="U106" s="761"/>
      <c r="V106" s="761"/>
      <c r="W106" s="761"/>
      <c r="X106" s="762"/>
      <c r="Y106" s="761"/>
      <c r="Z106" s="52"/>
    </row>
    <row r="107" spans="1:32">
      <c r="A107" s="771"/>
      <c r="B107" s="724" t="s">
        <v>996</v>
      </c>
      <c r="C107" s="641">
        <v>3128</v>
      </c>
      <c r="D107" s="52"/>
      <c r="E107" s="52"/>
      <c r="F107" s="52">
        <v>684</v>
      </c>
      <c r="G107" s="52"/>
      <c r="H107" s="52"/>
      <c r="I107" s="413">
        <v>3812</v>
      </c>
      <c r="J107" s="897"/>
      <c r="K107" s="897"/>
      <c r="L107" s="749">
        <f t="shared" ref="L107:L109" si="75">IF(C107&gt;0,(C107/C104)*100,)</f>
        <v>81.671018276762396</v>
      </c>
      <c r="M107" s="749">
        <f t="shared" ref="M107:M109" si="76">IF(D107&gt;0,(D107/D104)*100,)</f>
        <v>0</v>
      </c>
      <c r="N107" s="750">
        <f t="shared" ref="N107:R109" si="77">IF(E107&gt;0,(E107/E104)*100,)</f>
        <v>0</v>
      </c>
      <c r="O107" s="750">
        <f t="shared" si="77"/>
        <v>77.288135593220346</v>
      </c>
      <c r="P107" s="750">
        <f t="shared" si="77"/>
        <v>0</v>
      </c>
      <c r="Q107" s="750">
        <f t="shared" si="77"/>
        <v>0</v>
      </c>
      <c r="R107" s="765">
        <f t="shared" si="77"/>
        <v>80.848356309650043</v>
      </c>
      <c r="S107" s="749">
        <f t="shared" ref="S107:Y109" si="78">+L107+L110</f>
        <v>81.671018276762396</v>
      </c>
      <c r="T107" s="749">
        <f t="shared" si="78"/>
        <v>0</v>
      </c>
      <c r="U107" s="750">
        <f t="shared" si="78"/>
        <v>0</v>
      </c>
      <c r="V107" s="750">
        <f t="shared" si="78"/>
        <v>77.288135593220346</v>
      </c>
      <c r="W107" s="750">
        <f t="shared" si="78"/>
        <v>0</v>
      </c>
      <c r="X107" s="750">
        <f t="shared" si="78"/>
        <v>0</v>
      </c>
      <c r="Y107" s="751">
        <f t="shared" si="78"/>
        <v>80.848356309650043</v>
      </c>
      <c r="Z107" s="52">
        <f t="shared" ref="Z107:AF109" si="79">+L107+L110+L113</f>
        <v>100</v>
      </c>
      <c r="AA107" s="409">
        <f t="shared" si="79"/>
        <v>0</v>
      </c>
      <c r="AB107" s="409">
        <f t="shared" si="79"/>
        <v>0</v>
      </c>
      <c r="AC107" s="409">
        <f t="shared" si="79"/>
        <v>100</v>
      </c>
      <c r="AD107" s="409">
        <f t="shared" si="79"/>
        <v>0</v>
      </c>
      <c r="AE107" s="409">
        <f t="shared" si="79"/>
        <v>0</v>
      </c>
      <c r="AF107" s="409">
        <f t="shared" si="79"/>
        <v>100</v>
      </c>
    </row>
    <row r="108" spans="1:32">
      <c r="A108" s="771"/>
      <c r="B108" s="724" t="s">
        <v>51</v>
      </c>
      <c r="C108" s="641">
        <v>3252</v>
      </c>
      <c r="D108" s="52"/>
      <c r="E108" s="52"/>
      <c r="F108" s="52">
        <v>528</v>
      </c>
      <c r="G108" s="52"/>
      <c r="H108" s="52"/>
      <c r="I108" s="413">
        <v>3780</v>
      </c>
      <c r="J108" s="897"/>
      <c r="K108" s="897"/>
      <c r="L108" s="757">
        <f t="shared" si="75"/>
        <v>91.169049621530689</v>
      </c>
      <c r="M108" s="757">
        <f t="shared" si="76"/>
        <v>0</v>
      </c>
      <c r="N108" s="757">
        <f t="shared" si="77"/>
        <v>0</v>
      </c>
      <c r="O108" s="757">
        <f t="shared" si="77"/>
        <v>64.547677261613686</v>
      </c>
      <c r="P108" s="757">
        <f t="shared" si="77"/>
        <v>0</v>
      </c>
      <c r="Q108" s="758">
        <f t="shared" si="77"/>
        <v>0</v>
      </c>
      <c r="R108" s="759">
        <f t="shared" si="77"/>
        <v>86.202964652223486</v>
      </c>
      <c r="S108" s="757">
        <f t="shared" si="78"/>
        <v>91.169049621530689</v>
      </c>
      <c r="T108" s="757">
        <f t="shared" si="78"/>
        <v>0</v>
      </c>
      <c r="U108" s="757">
        <f t="shared" si="78"/>
        <v>0</v>
      </c>
      <c r="V108" s="757">
        <f t="shared" si="78"/>
        <v>64.547677261613686</v>
      </c>
      <c r="W108" s="757">
        <f t="shared" si="78"/>
        <v>0</v>
      </c>
      <c r="X108" s="758">
        <f t="shared" si="78"/>
        <v>0</v>
      </c>
      <c r="Y108" s="778">
        <f t="shared" si="78"/>
        <v>86.202964652223486</v>
      </c>
      <c r="Z108" s="52">
        <f t="shared" si="79"/>
        <v>99.999999999999986</v>
      </c>
      <c r="AA108" s="409">
        <f t="shared" si="79"/>
        <v>0</v>
      </c>
      <c r="AB108" s="409">
        <f t="shared" si="79"/>
        <v>0</v>
      </c>
      <c r="AC108" s="409">
        <f t="shared" si="79"/>
        <v>100</v>
      </c>
      <c r="AD108" s="409">
        <f t="shared" si="79"/>
        <v>0</v>
      </c>
      <c r="AE108" s="409">
        <f t="shared" si="79"/>
        <v>0</v>
      </c>
      <c r="AF108" s="409">
        <f t="shared" si="79"/>
        <v>100</v>
      </c>
    </row>
    <row r="109" spans="1:32">
      <c r="A109" s="771"/>
      <c r="B109" s="725" t="s">
        <v>781</v>
      </c>
      <c r="C109" s="723">
        <v>3545</v>
      </c>
      <c r="D109" s="138"/>
      <c r="E109" s="138"/>
      <c r="F109" s="138">
        <v>578</v>
      </c>
      <c r="G109" s="138"/>
      <c r="H109" s="138"/>
      <c r="I109" s="417">
        <v>4123</v>
      </c>
      <c r="J109" s="897"/>
      <c r="K109" s="897"/>
      <c r="L109" s="761">
        <f t="shared" si="75"/>
        <v>92.438070404172095</v>
      </c>
      <c r="M109" s="761">
        <f t="shared" si="76"/>
        <v>0</v>
      </c>
      <c r="N109" s="761">
        <f t="shared" si="77"/>
        <v>0</v>
      </c>
      <c r="O109" s="761">
        <f t="shared" si="77"/>
        <v>72.340425531914903</v>
      </c>
      <c r="P109" s="761">
        <f t="shared" si="77"/>
        <v>0</v>
      </c>
      <c r="Q109" s="762">
        <f t="shared" si="77"/>
        <v>0</v>
      </c>
      <c r="R109" s="763">
        <f t="shared" si="77"/>
        <v>88.972809667673715</v>
      </c>
      <c r="S109" s="761">
        <f t="shared" si="78"/>
        <v>92.438070404172095</v>
      </c>
      <c r="T109" s="761">
        <f t="shared" si="78"/>
        <v>0</v>
      </c>
      <c r="U109" s="761">
        <f t="shared" si="78"/>
        <v>0</v>
      </c>
      <c r="V109" s="761">
        <f t="shared" si="78"/>
        <v>72.340425531914903</v>
      </c>
      <c r="W109" s="761">
        <f t="shared" si="78"/>
        <v>0</v>
      </c>
      <c r="X109" s="762">
        <f t="shared" si="78"/>
        <v>0</v>
      </c>
      <c r="Y109" s="761">
        <f t="shared" si="78"/>
        <v>88.972809667673715</v>
      </c>
      <c r="Z109" s="52">
        <f t="shared" si="79"/>
        <v>100</v>
      </c>
      <c r="AA109" s="409">
        <f t="shared" si="79"/>
        <v>0</v>
      </c>
      <c r="AB109" s="409">
        <f t="shared" si="79"/>
        <v>0</v>
      </c>
      <c r="AC109" s="409">
        <f t="shared" si="79"/>
        <v>100.00000000000001</v>
      </c>
      <c r="AD109" s="409">
        <f t="shared" si="79"/>
        <v>0</v>
      </c>
      <c r="AE109" s="409">
        <f t="shared" si="79"/>
        <v>0</v>
      </c>
      <c r="AF109" s="409">
        <f t="shared" si="79"/>
        <v>100</v>
      </c>
    </row>
    <row r="110" spans="1:32">
      <c r="A110" s="771"/>
      <c r="B110" s="724" t="s">
        <v>998</v>
      </c>
      <c r="C110" s="641"/>
      <c r="D110" s="52"/>
      <c r="E110" s="52"/>
      <c r="F110" s="52"/>
      <c r="G110" s="52"/>
      <c r="H110" s="52"/>
      <c r="I110" s="413"/>
      <c r="J110" s="897"/>
      <c r="K110" s="897"/>
      <c r="L110" s="749">
        <f t="shared" ref="L110:L112" si="80">IF(C110&gt;0,(C110/C104)*100,)</f>
        <v>0</v>
      </c>
      <c r="M110" s="749">
        <f t="shared" ref="M110:M112" si="81">IF(D110&gt;0,(D110/D104)*100,)</f>
        <v>0</v>
      </c>
      <c r="N110" s="750">
        <f t="shared" ref="N110:R112" si="82">IF(E110&gt;0,(E110/E104)*100,)</f>
        <v>0</v>
      </c>
      <c r="O110" s="750">
        <f t="shared" si="82"/>
        <v>0</v>
      </c>
      <c r="P110" s="750">
        <f t="shared" si="82"/>
        <v>0</v>
      </c>
      <c r="Q110" s="750">
        <f t="shared" si="82"/>
        <v>0</v>
      </c>
      <c r="R110" s="765">
        <f t="shared" si="82"/>
        <v>0</v>
      </c>
      <c r="S110" s="749"/>
      <c r="T110" s="749"/>
      <c r="U110" s="750"/>
      <c r="V110" s="750"/>
      <c r="W110" s="750"/>
      <c r="X110" s="750"/>
      <c r="Y110" s="751"/>
      <c r="Z110" s="52"/>
    </row>
    <row r="111" spans="1:32">
      <c r="A111" s="771"/>
      <c r="B111" s="724" t="s">
        <v>53</v>
      </c>
      <c r="C111" s="641">
        <v>0</v>
      </c>
      <c r="D111" s="52"/>
      <c r="E111" s="52"/>
      <c r="F111" s="52">
        <v>0</v>
      </c>
      <c r="G111" s="52"/>
      <c r="H111" s="52"/>
      <c r="I111" s="413">
        <v>0</v>
      </c>
      <c r="J111" s="897"/>
      <c r="K111" s="897"/>
      <c r="L111" s="757">
        <f t="shared" si="80"/>
        <v>0</v>
      </c>
      <c r="M111" s="757">
        <f t="shared" si="81"/>
        <v>0</v>
      </c>
      <c r="N111" s="757">
        <f t="shared" si="82"/>
        <v>0</v>
      </c>
      <c r="O111" s="757">
        <f t="shared" si="82"/>
        <v>0</v>
      </c>
      <c r="P111" s="757">
        <f t="shared" si="82"/>
        <v>0</v>
      </c>
      <c r="Q111" s="758">
        <f t="shared" si="82"/>
        <v>0</v>
      </c>
      <c r="R111" s="759">
        <f t="shared" si="82"/>
        <v>0</v>
      </c>
      <c r="S111" s="757"/>
      <c r="T111" s="757"/>
      <c r="U111" s="757"/>
      <c r="V111" s="757"/>
      <c r="W111" s="757"/>
      <c r="X111" s="758"/>
      <c r="Y111" s="778"/>
      <c r="Z111" s="52"/>
    </row>
    <row r="112" spans="1:32">
      <c r="A112" s="771"/>
      <c r="B112" s="725" t="s">
        <v>783</v>
      </c>
      <c r="C112" s="723">
        <v>0</v>
      </c>
      <c r="D112" s="138"/>
      <c r="E112" s="138"/>
      <c r="F112" s="138"/>
      <c r="G112" s="138"/>
      <c r="H112" s="138"/>
      <c r="I112" s="417">
        <v>0</v>
      </c>
      <c r="J112" s="897"/>
      <c r="K112" s="897"/>
      <c r="L112" s="761">
        <f t="shared" si="80"/>
        <v>0</v>
      </c>
      <c r="M112" s="761">
        <f t="shared" si="81"/>
        <v>0</v>
      </c>
      <c r="N112" s="761">
        <f t="shared" si="82"/>
        <v>0</v>
      </c>
      <c r="O112" s="761">
        <f t="shared" si="82"/>
        <v>0</v>
      </c>
      <c r="P112" s="761">
        <f t="shared" si="82"/>
        <v>0</v>
      </c>
      <c r="Q112" s="762">
        <f t="shared" si="82"/>
        <v>0</v>
      </c>
      <c r="R112" s="763">
        <f t="shared" si="82"/>
        <v>0</v>
      </c>
      <c r="S112" s="764"/>
      <c r="T112" s="761"/>
      <c r="U112" s="761"/>
      <c r="V112" s="761"/>
      <c r="W112" s="761"/>
      <c r="X112" s="762"/>
      <c r="Y112" s="761"/>
      <c r="Z112" s="52"/>
    </row>
    <row r="113" spans="1:32">
      <c r="A113" s="771"/>
      <c r="B113" s="724" t="s">
        <v>1000</v>
      </c>
      <c r="C113" s="641">
        <v>702</v>
      </c>
      <c r="D113" s="52"/>
      <c r="E113" s="52"/>
      <c r="F113" s="52">
        <v>201</v>
      </c>
      <c r="G113" s="52"/>
      <c r="H113" s="52"/>
      <c r="I113" s="413">
        <v>903</v>
      </c>
      <c r="J113" s="897"/>
      <c r="K113" s="897"/>
      <c r="L113" s="749">
        <f t="shared" ref="L113:L115" si="83">IF(C113&gt;0,(C113/C104)*100,)</f>
        <v>18.328981723237597</v>
      </c>
      <c r="M113" s="749">
        <f t="shared" ref="M113:M115" si="84">IF(D113&gt;0,(D113/D104)*100,)</f>
        <v>0</v>
      </c>
      <c r="N113" s="750">
        <f t="shared" ref="N113:R115" si="85">IF(E113&gt;0,(E113/E104)*100,)</f>
        <v>0</v>
      </c>
      <c r="O113" s="750">
        <f t="shared" si="85"/>
        <v>22.711864406779661</v>
      </c>
      <c r="P113" s="750">
        <f t="shared" si="85"/>
        <v>0</v>
      </c>
      <c r="Q113" s="750">
        <f t="shared" si="85"/>
        <v>0</v>
      </c>
      <c r="R113" s="765">
        <f t="shared" si="85"/>
        <v>19.15164369034995</v>
      </c>
      <c r="S113" s="749"/>
      <c r="T113" s="749"/>
      <c r="U113" s="750"/>
      <c r="V113" s="750"/>
      <c r="W113" s="750"/>
      <c r="X113" s="750"/>
      <c r="Y113" s="751"/>
      <c r="Z113" s="52"/>
    </row>
    <row r="114" spans="1:32">
      <c r="A114" s="771"/>
      <c r="B114" s="724" t="s">
        <v>55</v>
      </c>
      <c r="C114" s="641">
        <v>315</v>
      </c>
      <c r="D114" s="52"/>
      <c r="E114" s="52"/>
      <c r="F114" s="52">
        <v>290</v>
      </c>
      <c r="G114" s="52"/>
      <c r="H114" s="52"/>
      <c r="I114" s="413">
        <v>605</v>
      </c>
      <c r="J114" s="897"/>
      <c r="K114" s="897"/>
      <c r="L114" s="757">
        <f t="shared" si="83"/>
        <v>8.8309503784693018</v>
      </c>
      <c r="M114" s="757">
        <f t="shared" si="84"/>
        <v>0</v>
      </c>
      <c r="N114" s="757">
        <f t="shared" si="85"/>
        <v>0</v>
      </c>
      <c r="O114" s="757">
        <f t="shared" si="85"/>
        <v>35.452322738386307</v>
      </c>
      <c r="P114" s="757">
        <f t="shared" si="85"/>
        <v>0</v>
      </c>
      <c r="Q114" s="758">
        <f t="shared" si="85"/>
        <v>0</v>
      </c>
      <c r="R114" s="759">
        <f t="shared" si="85"/>
        <v>13.797035347776509</v>
      </c>
      <c r="S114" s="757"/>
      <c r="T114" s="757"/>
      <c r="U114" s="757"/>
      <c r="V114" s="757"/>
      <c r="W114" s="757"/>
      <c r="X114" s="758"/>
      <c r="Y114" s="778"/>
      <c r="Z114" s="52"/>
    </row>
    <row r="115" spans="1:32">
      <c r="A115" s="771"/>
      <c r="B115" s="724" t="s">
        <v>785</v>
      </c>
      <c r="C115" s="641">
        <v>290</v>
      </c>
      <c r="D115" s="52"/>
      <c r="E115" s="52"/>
      <c r="F115" s="52">
        <v>221</v>
      </c>
      <c r="G115" s="52"/>
      <c r="H115" s="52"/>
      <c r="I115" s="413">
        <v>511</v>
      </c>
      <c r="J115" s="897"/>
      <c r="K115" s="897"/>
      <c r="L115" s="761">
        <f t="shared" si="83"/>
        <v>7.5619295958279018</v>
      </c>
      <c r="M115" s="761">
        <f t="shared" si="84"/>
        <v>0</v>
      </c>
      <c r="N115" s="761">
        <f t="shared" si="85"/>
        <v>0</v>
      </c>
      <c r="O115" s="761">
        <f t="shared" si="85"/>
        <v>27.659574468085108</v>
      </c>
      <c r="P115" s="761">
        <f t="shared" si="85"/>
        <v>0</v>
      </c>
      <c r="Q115" s="762">
        <f t="shared" si="85"/>
        <v>0</v>
      </c>
      <c r="R115" s="763">
        <f t="shared" si="85"/>
        <v>11.027190332326283</v>
      </c>
      <c r="S115" s="764" t="s">
        <v>48</v>
      </c>
      <c r="T115" s="761"/>
      <c r="U115" s="761"/>
      <c r="V115" s="761"/>
      <c r="W115" s="761"/>
      <c r="X115" s="762"/>
      <c r="Y115" s="761"/>
      <c r="Z115" s="52"/>
    </row>
    <row r="116" spans="1:32">
      <c r="A116" s="771"/>
      <c r="B116" s="817" t="s">
        <v>425</v>
      </c>
      <c r="C116" s="818">
        <v>2365</v>
      </c>
      <c r="D116" s="816"/>
      <c r="E116" s="816"/>
      <c r="F116" s="816">
        <v>259</v>
      </c>
      <c r="G116" s="816"/>
      <c r="H116" s="816"/>
      <c r="I116" s="917">
        <v>2624</v>
      </c>
      <c r="J116" s="897"/>
      <c r="K116" s="897"/>
      <c r="L116" s="1032">
        <f t="shared" ref="L116:L118" si="86">IF(C116&gt;0,(C116/C99)*100,)</f>
        <v>75.607416879795394</v>
      </c>
      <c r="M116" s="1032">
        <f t="shared" ref="M116:M118" si="87">IF(D116&gt;0,(D116/D99)*100,)</f>
        <v>0</v>
      </c>
      <c r="N116" s="1033">
        <f t="shared" ref="N116:R118" si="88">IF(E116&gt;0,(E116/E99)*100,)</f>
        <v>0</v>
      </c>
      <c r="O116" s="1033">
        <f t="shared" si="88"/>
        <v>37.865497076023388</v>
      </c>
      <c r="P116" s="1033">
        <f t="shared" si="88"/>
        <v>0</v>
      </c>
      <c r="Q116" s="1033">
        <f t="shared" si="88"/>
        <v>0</v>
      </c>
      <c r="R116" s="1034">
        <f t="shared" si="88"/>
        <v>68.835257082896121</v>
      </c>
      <c r="S116" s="1032">
        <f t="shared" ref="S116:Y118" si="89">+L116+L119+L122</f>
        <v>75.607416879795394</v>
      </c>
      <c r="T116" s="1032">
        <f t="shared" si="89"/>
        <v>0</v>
      </c>
      <c r="U116" s="1033">
        <f t="shared" si="89"/>
        <v>0</v>
      </c>
      <c r="V116" s="1033">
        <f t="shared" si="89"/>
        <v>37.865497076023388</v>
      </c>
      <c r="W116" s="1033">
        <f t="shared" si="89"/>
        <v>0</v>
      </c>
      <c r="X116" s="1033">
        <f t="shared" si="89"/>
        <v>0</v>
      </c>
      <c r="Y116" s="1035">
        <f t="shared" si="89"/>
        <v>68.835257082896121</v>
      </c>
      <c r="Z116" s="52">
        <f t="shared" ref="Z116:AF118" si="90">L116+L119+L122+L125</f>
        <v>100</v>
      </c>
      <c r="AA116" s="409">
        <f t="shared" si="90"/>
        <v>0</v>
      </c>
      <c r="AB116" s="409">
        <f t="shared" si="90"/>
        <v>0</v>
      </c>
      <c r="AC116" s="409">
        <f t="shared" si="90"/>
        <v>100</v>
      </c>
      <c r="AD116" s="409">
        <f t="shared" si="90"/>
        <v>0</v>
      </c>
      <c r="AE116" s="409">
        <f t="shared" si="90"/>
        <v>0</v>
      </c>
      <c r="AF116" s="409">
        <f t="shared" si="90"/>
        <v>100</v>
      </c>
    </row>
    <row r="117" spans="1:32">
      <c r="A117" s="771"/>
      <c r="B117" s="724" t="s">
        <v>57</v>
      </c>
      <c r="C117" s="641">
        <v>2607</v>
      </c>
      <c r="D117" s="52"/>
      <c r="E117" s="52"/>
      <c r="F117" s="52">
        <v>256</v>
      </c>
      <c r="G117" s="52"/>
      <c r="H117" s="52"/>
      <c r="I117" s="413">
        <v>2863</v>
      </c>
      <c r="J117" s="897"/>
      <c r="K117" s="897"/>
      <c r="L117" s="1036">
        <f t="shared" si="86"/>
        <v>77.635497319833235</v>
      </c>
      <c r="M117" s="1036">
        <f t="shared" si="87"/>
        <v>0</v>
      </c>
      <c r="N117" s="1036">
        <f t="shared" si="88"/>
        <v>0</v>
      </c>
      <c r="O117" s="1036">
        <f t="shared" si="88"/>
        <v>37.317784256559769</v>
      </c>
      <c r="P117" s="1036">
        <f t="shared" si="88"/>
        <v>0</v>
      </c>
      <c r="Q117" s="1037">
        <f t="shared" si="88"/>
        <v>0</v>
      </c>
      <c r="R117" s="1038">
        <f t="shared" si="88"/>
        <v>70.796241345202773</v>
      </c>
      <c r="S117" s="1036">
        <f t="shared" si="89"/>
        <v>77.635497319833235</v>
      </c>
      <c r="T117" s="1036">
        <f t="shared" si="89"/>
        <v>0</v>
      </c>
      <c r="U117" s="1036">
        <f t="shared" si="89"/>
        <v>0</v>
      </c>
      <c r="V117" s="1036">
        <f t="shared" si="89"/>
        <v>37.317784256559769</v>
      </c>
      <c r="W117" s="1036">
        <f t="shared" si="89"/>
        <v>0</v>
      </c>
      <c r="X117" s="1037">
        <f t="shared" si="89"/>
        <v>0</v>
      </c>
      <c r="Y117" s="1039">
        <f t="shared" si="89"/>
        <v>70.796241345202773</v>
      </c>
      <c r="Z117" s="52">
        <f t="shared" si="90"/>
        <v>100</v>
      </c>
      <c r="AA117" s="409">
        <f t="shared" si="90"/>
        <v>0</v>
      </c>
      <c r="AB117" s="409">
        <f t="shared" si="90"/>
        <v>0</v>
      </c>
      <c r="AC117" s="409">
        <f t="shared" si="90"/>
        <v>100</v>
      </c>
      <c r="AD117" s="409">
        <f t="shared" si="90"/>
        <v>0</v>
      </c>
      <c r="AE117" s="409">
        <f t="shared" si="90"/>
        <v>0</v>
      </c>
      <c r="AF117" s="409">
        <f t="shared" si="90"/>
        <v>100</v>
      </c>
    </row>
    <row r="118" spans="1:32">
      <c r="A118" s="771"/>
      <c r="B118" s="725" t="s">
        <v>787</v>
      </c>
      <c r="C118" s="723">
        <v>2705</v>
      </c>
      <c r="D118" s="138"/>
      <c r="E118" s="138"/>
      <c r="F118" s="138">
        <v>273</v>
      </c>
      <c r="G118" s="138"/>
      <c r="H118" s="138"/>
      <c r="I118" s="417">
        <v>2978</v>
      </c>
      <c r="J118" s="897"/>
      <c r="K118" s="897"/>
      <c r="L118" s="1040">
        <f t="shared" si="86"/>
        <v>72.871767241379317</v>
      </c>
      <c r="M118" s="1040">
        <f t="shared" si="87"/>
        <v>0</v>
      </c>
      <c r="N118" s="1040">
        <f t="shared" si="88"/>
        <v>0</v>
      </c>
      <c r="O118" s="1040">
        <f t="shared" si="88"/>
        <v>35.873850197109071</v>
      </c>
      <c r="P118" s="1040">
        <f t="shared" si="88"/>
        <v>0</v>
      </c>
      <c r="Q118" s="1041">
        <f t="shared" si="88"/>
        <v>0</v>
      </c>
      <c r="R118" s="1042">
        <f t="shared" si="88"/>
        <v>66.577241225128546</v>
      </c>
      <c r="S118" s="1043">
        <f t="shared" si="89"/>
        <v>73.006465517241381</v>
      </c>
      <c r="T118" s="1040">
        <f t="shared" si="89"/>
        <v>0</v>
      </c>
      <c r="U118" s="1040">
        <f t="shared" si="89"/>
        <v>0</v>
      </c>
      <c r="V118" s="1040">
        <f t="shared" si="89"/>
        <v>36.399474375821292</v>
      </c>
      <c r="W118" s="1040">
        <f t="shared" si="89"/>
        <v>0</v>
      </c>
      <c r="X118" s="1041">
        <f t="shared" si="89"/>
        <v>0</v>
      </c>
      <c r="Y118" s="1040">
        <f t="shared" si="89"/>
        <v>66.778448468589318</v>
      </c>
      <c r="Z118" s="52">
        <f t="shared" si="90"/>
        <v>100</v>
      </c>
      <c r="AA118" s="409">
        <f t="shared" si="90"/>
        <v>0</v>
      </c>
      <c r="AB118" s="409">
        <f t="shared" si="90"/>
        <v>0</v>
      </c>
      <c r="AC118" s="409">
        <f t="shared" si="90"/>
        <v>100</v>
      </c>
      <c r="AD118" s="409">
        <f t="shared" si="90"/>
        <v>0</v>
      </c>
      <c r="AE118" s="409">
        <f t="shared" si="90"/>
        <v>0</v>
      </c>
      <c r="AF118" s="409">
        <f t="shared" si="90"/>
        <v>100</v>
      </c>
    </row>
    <row r="119" spans="1:32">
      <c r="A119" s="771"/>
      <c r="B119" s="724" t="s">
        <v>429</v>
      </c>
      <c r="C119" s="641"/>
      <c r="D119" s="52"/>
      <c r="E119" s="52"/>
      <c r="F119" s="52"/>
      <c r="G119" s="52"/>
      <c r="H119" s="52"/>
      <c r="I119" s="413"/>
      <c r="J119" s="897"/>
      <c r="K119" s="897"/>
      <c r="L119" s="749">
        <f t="shared" ref="L119:L121" si="91">IF(C119&gt;0,(C119/C99)*100,)</f>
        <v>0</v>
      </c>
      <c r="M119" s="749">
        <f t="shared" ref="M119:M121" si="92">IF(D119&gt;0,(D119/D99)*100,)</f>
        <v>0</v>
      </c>
      <c r="N119" s="750">
        <f t="shared" ref="N119:R121" si="93">IF(E119&gt;0,(E119/E99)*100,)</f>
        <v>0</v>
      </c>
      <c r="O119" s="750">
        <f t="shared" si="93"/>
        <v>0</v>
      </c>
      <c r="P119" s="750">
        <f t="shared" si="93"/>
        <v>0</v>
      </c>
      <c r="Q119" s="750">
        <f t="shared" si="93"/>
        <v>0</v>
      </c>
      <c r="R119" s="765">
        <f t="shared" si="93"/>
        <v>0</v>
      </c>
      <c r="S119" s="749"/>
      <c r="T119" s="749"/>
      <c r="U119" s="750"/>
      <c r="V119" s="750"/>
      <c r="W119" s="750"/>
      <c r="X119" s="750"/>
      <c r="Y119" s="751"/>
      <c r="Z119" s="52"/>
    </row>
    <row r="120" spans="1:32">
      <c r="A120" s="771"/>
      <c r="B120" s="724" t="s">
        <v>61</v>
      </c>
      <c r="C120" s="641"/>
      <c r="D120" s="52"/>
      <c r="E120" s="52"/>
      <c r="F120" s="52">
        <v>0</v>
      </c>
      <c r="G120" s="52"/>
      <c r="H120" s="52"/>
      <c r="I120" s="413">
        <v>0</v>
      </c>
      <c r="J120" s="897"/>
      <c r="K120" s="897"/>
      <c r="L120" s="757">
        <f t="shared" si="91"/>
        <v>0</v>
      </c>
      <c r="M120" s="757">
        <f t="shared" si="92"/>
        <v>0</v>
      </c>
      <c r="N120" s="757">
        <f t="shared" si="93"/>
        <v>0</v>
      </c>
      <c r="O120" s="757">
        <f t="shared" si="93"/>
        <v>0</v>
      </c>
      <c r="P120" s="757">
        <f t="shared" si="93"/>
        <v>0</v>
      </c>
      <c r="Q120" s="758">
        <f t="shared" si="93"/>
        <v>0</v>
      </c>
      <c r="R120" s="759">
        <f t="shared" si="93"/>
        <v>0</v>
      </c>
      <c r="S120" s="757"/>
      <c r="T120" s="757"/>
      <c r="U120" s="757"/>
      <c r="V120" s="757"/>
      <c r="W120" s="757"/>
      <c r="X120" s="758"/>
      <c r="Y120" s="778"/>
      <c r="Z120" s="52"/>
    </row>
    <row r="121" spans="1:32">
      <c r="A121" s="771"/>
      <c r="B121" s="725" t="s">
        <v>789</v>
      </c>
      <c r="C121" s="723">
        <v>5</v>
      </c>
      <c r="D121" s="138"/>
      <c r="E121" s="138"/>
      <c r="F121" s="138">
        <v>4</v>
      </c>
      <c r="G121" s="138"/>
      <c r="H121" s="138"/>
      <c r="I121" s="417">
        <v>9</v>
      </c>
      <c r="J121" s="897"/>
      <c r="K121" s="897"/>
      <c r="L121" s="761">
        <f t="shared" si="91"/>
        <v>0.13469827586206898</v>
      </c>
      <c r="M121" s="761">
        <f t="shared" si="92"/>
        <v>0</v>
      </c>
      <c r="N121" s="761">
        <f t="shared" si="93"/>
        <v>0</v>
      </c>
      <c r="O121" s="761">
        <f t="shared" si="93"/>
        <v>0.52562417871222078</v>
      </c>
      <c r="P121" s="761">
        <f t="shared" si="93"/>
        <v>0</v>
      </c>
      <c r="Q121" s="762">
        <f t="shared" si="93"/>
        <v>0</v>
      </c>
      <c r="R121" s="763">
        <f t="shared" si="93"/>
        <v>0.2012072434607646</v>
      </c>
      <c r="S121" s="764"/>
      <c r="T121" s="761"/>
      <c r="U121" s="761"/>
      <c r="V121" s="761"/>
      <c r="W121" s="761"/>
      <c r="X121" s="762"/>
      <c r="Y121" s="761"/>
      <c r="Z121" s="52"/>
    </row>
    <row r="122" spans="1:32">
      <c r="A122" s="771"/>
      <c r="B122" s="724" t="s">
        <v>431</v>
      </c>
      <c r="C122" s="641"/>
      <c r="D122" s="52"/>
      <c r="E122" s="52"/>
      <c r="F122" s="52"/>
      <c r="G122" s="52"/>
      <c r="H122" s="52"/>
      <c r="I122" s="413"/>
      <c r="J122" s="897"/>
      <c r="K122" s="897"/>
      <c r="L122" s="749">
        <f t="shared" ref="L122:L124" si="94">IF(C122&gt;0,(C122/C99)*100,)</f>
        <v>0</v>
      </c>
      <c r="M122" s="749">
        <f t="shared" ref="M122:M124" si="95">IF(D122&gt;0,(D122/D99)*100,)</f>
        <v>0</v>
      </c>
      <c r="N122" s="750">
        <f t="shared" ref="N122:R124" si="96">IF(E122&gt;0,(E122/E99)*100,)</f>
        <v>0</v>
      </c>
      <c r="O122" s="750">
        <f t="shared" si="96"/>
        <v>0</v>
      </c>
      <c r="P122" s="750">
        <f t="shared" si="96"/>
        <v>0</v>
      </c>
      <c r="Q122" s="750">
        <f t="shared" si="96"/>
        <v>0</v>
      </c>
      <c r="R122" s="765">
        <f t="shared" si="96"/>
        <v>0</v>
      </c>
      <c r="S122" s="749"/>
      <c r="T122" s="749"/>
      <c r="U122" s="750"/>
      <c r="V122" s="750"/>
      <c r="W122" s="750"/>
      <c r="X122" s="750"/>
      <c r="Y122" s="751"/>
      <c r="Z122" s="52"/>
    </row>
    <row r="123" spans="1:32">
      <c r="A123" s="771"/>
      <c r="B123" s="724" t="s">
        <v>63</v>
      </c>
      <c r="C123" s="641"/>
      <c r="D123" s="52"/>
      <c r="E123" s="52"/>
      <c r="F123" s="52">
        <v>0</v>
      </c>
      <c r="G123" s="52"/>
      <c r="H123" s="52"/>
      <c r="I123" s="413">
        <v>0</v>
      </c>
      <c r="J123" s="897"/>
      <c r="K123" s="897"/>
      <c r="L123" s="757">
        <f t="shared" si="94"/>
        <v>0</v>
      </c>
      <c r="M123" s="757">
        <f t="shared" si="95"/>
        <v>0</v>
      </c>
      <c r="N123" s="757">
        <f t="shared" si="96"/>
        <v>0</v>
      </c>
      <c r="O123" s="757">
        <f t="shared" si="96"/>
        <v>0</v>
      </c>
      <c r="P123" s="757">
        <f t="shared" si="96"/>
        <v>0</v>
      </c>
      <c r="Q123" s="758">
        <f t="shared" si="96"/>
        <v>0</v>
      </c>
      <c r="R123" s="759">
        <f t="shared" si="96"/>
        <v>0</v>
      </c>
      <c r="S123" s="757"/>
      <c r="T123" s="757"/>
      <c r="U123" s="757"/>
      <c r="V123" s="757"/>
      <c r="W123" s="757"/>
      <c r="X123" s="758"/>
      <c r="Y123" s="778"/>
      <c r="Z123" s="52"/>
    </row>
    <row r="124" spans="1:32">
      <c r="A124" s="771"/>
      <c r="B124" s="725" t="s">
        <v>791</v>
      </c>
      <c r="C124" s="723">
        <v>0</v>
      </c>
      <c r="D124" s="138"/>
      <c r="E124" s="138"/>
      <c r="F124" s="138"/>
      <c r="G124" s="138"/>
      <c r="H124" s="138"/>
      <c r="I124" s="417">
        <v>0</v>
      </c>
      <c r="J124" s="897"/>
      <c r="K124" s="897"/>
      <c r="L124" s="761">
        <f t="shared" si="94"/>
        <v>0</v>
      </c>
      <c r="M124" s="761">
        <f t="shared" si="95"/>
        <v>0</v>
      </c>
      <c r="N124" s="761">
        <f t="shared" si="96"/>
        <v>0</v>
      </c>
      <c r="O124" s="761">
        <f t="shared" si="96"/>
        <v>0</v>
      </c>
      <c r="P124" s="761">
        <f t="shared" si="96"/>
        <v>0</v>
      </c>
      <c r="Q124" s="762">
        <f t="shared" si="96"/>
        <v>0</v>
      </c>
      <c r="R124" s="763">
        <f t="shared" si="96"/>
        <v>0</v>
      </c>
      <c r="S124" s="764"/>
      <c r="T124" s="761"/>
      <c r="U124" s="761"/>
      <c r="V124" s="761"/>
      <c r="W124" s="761"/>
      <c r="X124" s="762"/>
      <c r="Y124" s="761"/>
      <c r="Z124" s="52"/>
    </row>
    <row r="125" spans="1:32">
      <c r="A125" s="771"/>
      <c r="B125" s="724" t="s">
        <v>433</v>
      </c>
      <c r="C125" s="728">
        <v>763</v>
      </c>
      <c r="D125" s="729"/>
      <c r="E125" s="729"/>
      <c r="F125" s="729">
        <v>425</v>
      </c>
      <c r="G125" s="729"/>
      <c r="H125" s="729"/>
      <c r="I125" s="928">
        <v>1188</v>
      </c>
      <c r="J125" s="897"/>
      <c r="K125" s="897"/>
      <c r="L125" s="749">
        <f t="shared" ref="L125:L127" si="97">IF(C125&gt;0,(C125/C99)*100,)</f>
        <v>24.392583120204602</v>
      </c>
      <c r="M125" s="749">
        <f t="shared" ref="M125:M127" si="98">IF(D125&gt;0,(D125/D99)*100,)</f>
        <v>0</v>
      </c>
      <c r="N125" s="750">
        <f t="shared" ref="N125:R127" si="99">IF(E125&gt;0,(E125/E99)*100,)</f>
        <v>0</v>
      </c>
      <c r="O125" s="750">
        <f t="shared" si="99"/>
        <v>62.134502923976612</v>
      </c>
      <c r="P125" s="750">
        <f t="shared" si="99"/>
        <v>0</v>
      </c>
      <c r="Q125" s="750">
        <f t="shared" si="99"/>
        <v>0</v>
      </c>
      <c r="R125" s="765">
        <f t="shared" si="99"/>
        <v>31.164742917103883</v>
      </c>
      <c r="S125" s="749"/>
      <c r="T125" s="749"/>
      <c r="U125" s="750"/>
      <c r="V125" s="750"/>
      <c r="W125" s="750"/>
      <c r="X125" s="750"/>
      <c r="Y125" s="751"/>
      <c r="Z125" s="52"/>
    </row>
    <row r="126" spans="1:32">
      <c r="A126" s="771"/>
      <c r="B126" s="724" t="s">
        <v>65</v>
      </c>
      <c r="C126" s="728">
        <v>751</v>
      </c>
      <c r="D126" s="729"/>
      <c r="E126" s="729"/>
      <c r="F126" s="729">
        <v>430</v>
      </c>
      <c r="G126" s="729"/>
      <c r="H126" s="729"/>
      <c r="I126" s="928">
        <v>1181</v>
      </c>
      <c r="J126" s="897"/>
      <c r="K126" s="897"/>
      <c r="L126" s="757">
        <f t="shared" si="97"/>
        <v>22.364502680166765</v>
      </c>
      <c r="M126" s="757">
        <f t="shared" si="98"/>
        <v>0</v>
      </c>
      <c r="N126" s="757">
        <f t="shared" si="99"/>
        <v>0</v>
      </c>
      <c r="O126" s="757">
        <f t="shared" si="99"/>
        <v>62.682215743440231</v>
      </c>
      <c r="P126" s="757">
        <f t="shared" si="99"/>
        <v>0</v>
      </c>
      <c r="Q126" s="758">
        <f t="shared" si="99"/>
        <v>0</v>
      </c>
      <c r="R126" s="759">
        <f t="shared" si="99"/>
        <v>29.20375865479723</v>
      </c>
      <c r="S126" s="757"/>
      <c r="T126" s="757"/>
      <c r="U126" s="757"/>
      <c r="V126" s="757"/>
      <c r="W126" s="757"/>
      <c r="X126" s="758"/>
      <c r="Y126" s="778"/>
      <c r="Z126" s="52"/>
    </row>
    <row r="127" spans="1:32">
      <c r="A127" s="771"/>
      <c r="B127" s="726" t="s">
        <v>793</v>
      </c>
      <c r="C127" s="727">
        <v>1002</v>
      </c>
      <c r="D127" s="143"/>
      <c r="E127" s="143"/>
      <c r="F127" s="143">
        <v>484</v>
      </c>
      <c r="G127" s="143"/>
      <c r="H127" s="143"/>
      <c r="I127" s="414">
        <v>1486</v>
      </c>
      <c r="J127" s="897"/>
      <c r="K127" s="897"/>
      <c r="L127" s="761">
        <f t="shared" si="97"/>
        <v>26.993534482758619</v>
      </c>
      <c r="M127" s="761">
        <f t="shared" si="98"/>
        <v>0</v>
      </c>
      <c r="N127" s="761">
        <f t="shared" si="99"/>
        <v>0</v>
      </c>
      <c r="O127" s="761">
        <f t="shared" si="99"/>
        <v>63.600525624178715</v>
      </c>
      <c r="P127" s="761">
        <f t="shared" si="99"/>
        <v>0</v>
      </c>
      <c r="Q127" s="762">
        <f t="shared" si="99"/>
        <v>0</v>
      </c>
      <c r="R127" s="763">
        <f t="shared" si="99"/>
        <v>33.22155153141069</v>
      </c>
      <c r="S127" s="764"/>
      <c r="T127" s="761"/>
      <c r="U127" s="761"/>
      <c r="V127" s="761"/>
      <c r="W127" s="761"/>
      <c r="X127" s="762"/>
      <c r="Y127" s="761"/>
      <c r="Z127" s="52"/>
    </row>
    <row r="128" spans="1:32">
      <c r="A128" s="771"/>
      <c r="B128" s="724" t="s">
        <v>427</v>
      </c>
      <c r="C128" s="641"/>
      <c r="D128" s="52"/>
      <c r="E128" s="52"/>
      <c r="F128" s="52"/>
      <c r="G128" s="52"/>
      <c r="H128" s="52"/>
      <c r="I128" s="413"/>
      <c r="J128" s="897"/>
      <c r="K128" s="897"/>
      <c r="L128" s="749">
        <f t="shared" ref="L128:L130" si="100">IF(C128&gt;0,(C128/C95)*100,)</f>
        <v>0</v>
      </c>
      <c r="M128" s="749">
        <f t="shared" ref="M128:M130" si="101">IF(D128&gt;0,(D128/D95)*100,)</f>
        <v>0</v>
      </c>
      <c r="N128" s="750">
        <f t="shared" ref="N128:R130" si="102">IF(E128&gt;0,(E128/E95)*100,)</f>
        <v>0</v>
      </c>
      <c r="O128" s="750">
        <f t="shared" si="102"/>
        <v>0</v>
      </c>
      <c r="P128" s="750">
        <f t="shared" si="102"/>
        <v>0</v>
      </c>
      <c r="Q128" s="750">
        <f t="shared" si="102"/>
        <v>0</v>
      </c>
      <c r="R128" s="765">
        <f t="shared" si="102"/>
        <v>0</v>
      </c>
      <c r="S128" s="749"/>
      <c r="T128" s="749"/>
      <c r="U128" s="750"/>
      <c r="V128" s="750"/>
      <c r="W128" s="750"/>
      <c r="X128" s="750"/>
      <c r="Y128" s="751"/>
      <c r="Z128" s="52"/>
    </row>
    <row r="129" spans="1:26">
      <c r="A129" s="771"/>
      <c r="B129" s="724" t="s">
        <v>59</v>
      </c>
      <c r="C129" s="641">
        <v>3180</v>
      </c>
      <c r="D129" s="52"/>
      <c r="E129" s="52"/>
      <c r="F129" s="52">
        <v>230</v>
      </c>
      <c r="G129" s="52"/>
      <c r="H129" s="52"/>
      <c r="I129" s="413">
        <v>3410</v>
      </c>
      <c r="J129" s="897"/>
      <c r="K129" s="897"/>
      <c r="L129" s="757">
        <f t="shared" si="100"/>
        <v>100.03145643284053</v>
      </c>
      <c r="M129" s="757">
        <f t="shared" si="101"/>
        <v>0</v>
      </c>
      <c r="N129" s="757">
        <f t="shared" si="102"/>
        <v>0</v>
      </c>
      <c r="O129" s="757">
        <f t="shared" si="102"/>
        <v>36.106750392464676</v>
      </c>
      <c r="P129" s="757">
        <f t="shared" si="102"/>
        <v>0</v>
      </c>
      <c r="Q129" s="758">
        <f t="shared" si="102"/>
        <v>0</v>
      </c>
      <c r="R129" s="759">
        <f t="shared" si="102"/>
        <v>89.360587002096437</v>
      </c>
      <c r="S129" s="757"/>
      <c r="T129" s="757"/>
      <c r="U129" s="757"/>
      <c r="V129" s="757"/>
      <c r="W129" s="757"/>
      <c r="X129" s="758"/>
      <c r="Y129" s="778"/>
      <c r="Z129" s="52"/>
    </row>
    <row r="130" spans="1:26">
      <c r="A130" s="772"/>
      <c r="B130" s="725" t="s">
        <v>795</v>
      </c>
      <c r="C130" s="723">
        <v>2771</v>
      </c>
      <c r="D130" s="138"/>
      <c r="E130" s="138"/>
      <c r="F130" s="138">
        <v>277</v>
      </c>
      <c r="G130" s="138"/>
      <c r="H130" s="138"/>
      <c r="I130" s="417">
        <v>3048</v>
      </c>
      <c r="J130" s="897"/>
      <c r="K130" s="897"/>
      <c r="L130" s="761">
        <f t="shared" si="100"/>
        <v>71.087737301180084</v>
      </c>
      <c r="M130" s="761">
        <f t="shared" si="101"/>
        <v>0</v>
      </c>
      <c r="N130" s="761">
        <f t="shared" si="102"/>
        <v>0</v>
      </c>
      <c r="O130" s="761">
        <f t="shared" si="102"/>
        <v>47.923875432525953</v>
      </c>
      <c r="P130" s="761">
        <f t="shared" si="102"/>
        <v>0</v>
      </c>
      <c r="Q130" s="762">
        <f t="shared" si="102"/>
        <v>0</v>
      </c>
      <c r="R130" s="763">
        <f t="shared" si="102"/>
        <v>68.096514745308312</v>
      </c>
      <c r="S130" s="764"/>
      <c r="T130" s="761"/>
      <c r="U130" s="761"/>
      <c r="V130" s="761"/>
      <c r="W130" s="761"/>
      <c r="X130" s="762"/>
      <c r="Y130" s="761"/>
      <c r="Z130" s="52"/>
    </row>
    <row r="131" spans="1:26">
      <c r="A131" s="930" t="s">
        <v>449</v>
      </c>
      <c r="B131" s="927" t="s">
        <v>797</v>
      </c>
      <c r="C131" s="888">
        <v>34139</v>
      </c>
      <c r="D131" s="816">
        <v>9833</v>
      </c>
      <c r="E131" s="816">
        <v>8591</v>
      </c>
      <c r="F131" s="816">
        <v>848</v>
      </c>
      <c r="G131" s="816"/>
      <c r="H131" s="816">
        <v>192</v>
      </c>
      <c r="I131" s="241">
        <v>53603</v>
      </c>
      <c r="J131" s="897"/>
      <c r="K131" s="897"/>
      <c r="L131" s="894"/>
      <c r="M131" s="746"/>
      <c r="N131" s="734"/>
      <c r="O131" s="734"/>
      <c r="P131" s="734"/>
      <c r="Q131" s="734"/>
      <c r="R131" s="747"/>
      <c r="S131" s="745"/>
      <c r="T131" s="746"/>
      <c r="U131" s="734"/>
      <c r="V131" s="734"/>
      <c r="W131" s="734"/>
      <c r="X131" s="734"/>
      <c r="Y131" s="777"/>
      <c r="Z131" s="52"/>
    </row>
    <row r="132" spans="1:26">
      <c r="A132" s="773"/>
      <c r="B132" s="16" t="s">
        <v>799</v>
      </c>
      <c r="C132" s="51">
        <v>35447</v>
      </c>
      <c r="D132" s="915">
        <v>12442</v>
      </c>
      <c r="E132" s="915">
        <v>15500</v>
      </c>
      <c r="F132" s="52">
        <v>1748</v>
      </c>
      <c r="G132" s="915"/>
      <c r="H132" s="915">
        <v>199</v>
      </c>
      <c r="I132" s="75">
        <v>65336</v>
      </c>
      <c r="J132" s="897"/>
      <c r="K132" s="897"/>
      <c r="L132" s="749"/>
      <c r="M132" s="749"/>
      <c r="N132" s="750"/>
      <c r="O132" s="750"/>
      <c r="P132" s="750"/>
      <c r="Q132" s="750"/>
      <c r="R132" s="751"/>
      <c r="S132" s="748"/>
      <c r="T132" s="749"/>
      <c r="U132" s="750"/>
      <c r="V132" s="750"/>
      <c r="W132" s="750"/>
      <c r="X132" s="750"/>
      <c r="Y132" s="751"/>
      <c r="Z132" s="52"/>
    </row>
    <row r="133" spans="1:26">
      <c r="A133" s="773"/>
      <c r="B133" s="16" t="s">
        <v>801</v>
      </c>
      <c r="C133" s="51">
        <v>35396</v>
      </c>
      <c r="D133" s="915">
        <v>10472</v>
      </c>
      <c r="E133" s="915">
        <v>15041</v>
      </c>
      <c r="F133" s="52">
        <v>1583</v>
      </c>
      <c r="G133" s="915"/>
      <c r="H133" s="915">
        <v>232</v>
      </c>
      <c r="I133" s="75">
        <v>62724</v>
      </c>
      <c r="J133" s="897"/>
      <c r="K133" s="897"/>
      <c r="L133" s="749"/>
      <c r="M133" s="749"/>
      <c r="N133" s="750"/>
      <c r="O133" s="750"/>
      <c r="P133" s="750"/>
      <c r="Q133" s="750"/>
      <c r="R133" s="751"/>
      <c r="S133" s="748"/>
      <c r="T133" s="749"/>
      <c r="U133" s="750"/>
      <c r="V133" s="750"/>
      <c r="W133" s="750"/>
      <c r="X133" s="750"/>
      <c r="Y133" s="751"/>
      <c r="Z133" s="52"/>
    </row>
    <row r="134" spans="1:26">
      <c r="A134" s="773"/>
      <c r="B134" s="16" t="s">
        <v>992</v>
      </c>
      <c r="C134" s="51">
        <v>34239</v>
      </c>
      <c r="D134" s="915">
        <v>13719</v>
      </c>
      <c r="E134" s="915">
        <v>8512</v>
      </c>
      <c r="F134" s="52">
        <v>2219</v>
      </c>
      <c r="G134" s="915"/>
      <c r="H134" s="915">
        <v>246</v>
      </c>
      <c r="I134" s="75">
        <v>58935</v>
      </c>
      <c r="J134" s="897"/>
      <c r="K134" s="897"/>
      <c r="L134" s="749"/>
      <c r="M134" s="749"/>
      <c r="N134" s="750"/>
      <c r="O134" s="750"/>
      <c r="P134" s="750"/>
      <c r="Q134" s="750"/>
      <c r="R134" s="751"/>
      <c r="S134" s="748"/>
      <c r="T134" s="749"/>
      <c r="U134" s="750"/>
      <c r="V134" s="750"/>
      <c r="W134" s="750"/>
      <c r="X134" s="750"/>
      <c r="Y134" s="751"/>
      <c r="Z134" s="52"/>
    </row>
    <row r="135" spans="1:26">
      <c r="A135" s="773"/>
      <c r="B135" s="16" t="s">
        <v>67</v>
      </c>
      <c r="C135" s="51">
        <v>37457</v>
      </c>
      <c r="D135" s="915">
        <v>11500</v>
      </c>
      <c r="E135" s="915">
        <v>8640</v>
      </c>
      <c r="F135" s="52">
        <v>2584</v>
      </c>
      <c r="G135" s="915"/>
      <c r="H135" s="915">
        <v>175</v>
      </c>
      <c r="I135" s="75">
        <v>60356</v>
      </c>
      <c r="J135" s="897"/>
      <c r="K135" s="897"/>
      <c r="L135" s="749"/>
      <c r="M135" s="749"/>
      <c r="N135" s="750"/>
      <c r="O135" s="750"/>
      <c r="P135" s="750"/>
      <c r="Q135" s="750"/>
      <c r="R135" s="751"/>
      <c r="S135" s="748"/>
      <c r="T135" s="749"/>
      <c r="U135" s="750"/>
      <c r="V135" s="750"/>
      <c r="W135" s="750"/>
      <c r="X135" s="750"/>
      <c r="Y135" s="751"/>
      <c r="Z135" s="52"/>
    </row>
    <row r="136" spans="1:26">
      <c r="A136" s="773"/>
      <c r="B136" s="139" t="s">
        <v>767</v>
      </c>
      <c r="C136" s="137">
        <v>39652</v>
      </c>
      <c r="D136" s="138">
        <v>12249</v>
      </c>
      <c r="E136" s="138">
        <v>8562</v>
      </c>
      <c r="F136" s="138">
        <v>2901</v>
      </c>
      <c r="G136" s="138"/>
      <c r="H136" s="138">
        <v>236</v>
      </c>
      <c r="I136" s="916">
        <v>63600</v>
      </c>
      <c r="J136" s="897"/>
      <c r="K136" s="897"/>
      <c r="L136" s="753"/>
      <c r="M136" s="753"/>
      <c r="N136" s="754"/>
      <c r="O136" s="754"/>
      <c r="P136" s="754"/>
      <c r="Q136" s="754"/>
      <c r="R136" s="755"/>
      <c r="S136" s="752"/>
      <c r="T136" s="753"/>
      <c r="U136" s="754"/>
      <c r="V136" s="754"/>
      <c r="W136" s="754"/>
      <c r="X136" s="754"/>
      <c r="Y136" s="755"/>
      <c r="Z136" s="52"/>
    </row>
    <row r="137" spans="1:26">
      <c r="A137" s="773"/>
      <c r="B137" s="16" t="s">
        <v>459</v>
      </c>
      <c r="C137" s="51">
        <v>14105</v>
      </c>
      <c r="D137" s="915">
        <v>2847</v>
      </c>
      <c r="E137" s="915">
        <v>3163</v>
      </c>
      <c r="F137" s="52">
        <v>0</v>
      </c>
      <c r="G137" s="915"/>
      <c r="H137" s="915">
        <v>0</v>
      </c>
      <c r="I137" s="75">
        <v>20115</v>
      </c>
      <c r="J137" s="897"/>
      <c r="K137" s="897"/>
      <c r="L137" s="749"/>
      <c r="M137" s="749"/>
      <c r="N137" s="750"/>
      <c r="O137" s="750"/>
      <c r="P137" s="750"/>
      <c r="Q137" s="750"/>
      <c r="R137" s="751"/>
      <c r="S137" s="748"/>
      <c r="T137" s="749"/>
      <c r="U137" s="750"/>
      <c r="V137" s="750"/>
      <c r="W137" s="750"/>
      <c r="X137" s="750"/>
      <c r="Y137" s="751"/>
      <c r="Z137" s="52"/>
    </row>
    <row r="138" spans="1:26">
      <c r="A138" s="773"/>
      <c r="B138" s="16" t="s">
        <v>424</v>
      </c>
      <c r="C138" s="51">
        <v>15531</v>
      </c>
      <c r="D138" s="915">
        <v>3162</v>
      </c>
      <c r="E138" s="915">
        <v>3614</v>
      </c>
      <c r="F138" s="52">
        <v>129</v>
      </c>
      <c r="G138" s="915"/>
      <c r="H138" s="915">
        <v>0</v>
      </c>
      <c r="I138" s="75">
        <v>22436</v>
      </c>
      <c r="J138" s="897"/>
      <c r="K138" s="897"/>
      <c r="L138" s="749"/>
      <c r="M138" s="749"/>
      <c r="N138" s="750"/>
      <c r="O138" s="750"/>
      <c r="P138" s="750"/>
      <c r="Q138" s="750"/>
      <c r="R138" s="751"/>
      <c r="S138" s="748"/>
      <c r="T138" s="749"/>
      <c r="U138" s="750"/>
      <c r="V138" s="750"/>
      <c r="W138" s="750"/>
      <c r="X138" s="750"/>
      <c r="Y138" s="751"/>
      <c r="Z138" s="52"/>
    </row>
    <row r="139" spans="1:26">
      <c r="A139" s="773"/>
      <c r="B139" s="16" t="s">
        <v>769</v>
      </c>
      <c r="C139" s="51">
        <v>17025</v>
      </c>
      <c r="D139" s="915">
        <v>3536</v>
      </c>
      <c r="E139" s="915">
        <v>4231</v>
      </c>
      <c r="F139" s="52">
        <v>198</v>
      </c>
      <c r="G139" s="915"/>
      <c r="H139" s="915">
        <v>0</v>
      </c>
      <c r="I139" s="75">
        <v>24990</v>
      </c>
      <c r="J139" s="897"/>
      <c r="K139" s="897"/>
      <c r="L139" s="749"/>
      <c r="M139" s="749"/>
      <c r="N139" s="750"/>
      <c r="O139" s="750"/>
      <c r="P139" s="750"/>
      <c r="Q139" s="750"/>
      <c r="R139" s="751"/>
      <c r="S139" s="748"/>
      <c r="T139" s="749"/>
      <c r="U139" s="750"/>
      <c r="V139" s="750"/>
      <c r="W139" s="750"/>
      <c r="X139" s="750"/>
      <c r="Y139" s="751"/>
      <c r="Z139" s="52"/>
    </row>
    <row r="140" spans="1:26">
      <c r="A140" s="773"/>
      <c r="B140" s="16" t="s">
        <v>771</v>
      </c>
      <c r="C140" s="51">
        <v>18560</v>
      </c>
      <c r="D140" s="915">
        <v>3905</v>
      </c>
      <c r="E140" s="915">
        <v>4342</v>
      </c>
      <c r="F140" s="52">
        <v>262</v>
      </c>
      <c r="G140" s="915"/>
      <c r="H140" s="915">
        <v>0</v>
      </c>
      <c r="I140" s="75">
        <v>27069</v>
      </c>
      <c r="J140" s="897"/>
      <c r="K140" s="897"/>
      <c r="L140" s="749"/>
      <c r="M140" s="749"/>
      <c r="N140" s="750"/>
      <c r="O140" s="750"/>
      <c r="P140" s="750"/>
      <c r="Q140" s="750"/>
      <c r="R140" s="751"/>
      <c r="S140" s="748"/>
      <c r="T140" s="749"/>
      <c r="U140" s="750"/>
      <c r="V140" s="750"/>
      <c r="W140" s="750"/>
      <c r="X140" s="750"/>
      <c r="Y140" s="751"/>
      <c r="Z140" s="52"/>
    </row>
    <row r="141" spans="1:26">
      <c r="A141" s="773"/>
      <c r="B141" s="16" t="s">
        <v>461</v>
      </c>
      <c r="C141" s="51">
        <v>20354</v>
      </c>
      <c r="D141" s="915">
        <v>4400</v>
      </c>
      <c r="E141" s="915">
        <v>4437</v>
      </c>
      <c r="F141" s="52">
        <v>393</v>
      </c>
      <c r="G141" s="915"/>
      <c r="H141" s="915">
        <v>0</v>
      </c>
      <c r="I141" s="75">
        <v>29584</v>
      </c>
      <c r="J141" s="897"/>
      <c r="K141" s="897"/>
      <c r="L141" s="749"/>
      <c r="M141" s="749"/>
      <c r="N141" s="750"/>
      <c r="O141" s="750"/>
      <c r="P141" s="750"/>
      <c r="Q141" s="750"/>
      <c r="R141" s="751"/>
      <c r="S141" s="748"/>
      <c r="T141" s="749"/>
      <c r="U141" s="750"/>
      <c r="V141" s="750"/>
      <c r="W141" s="750"/>
      <c r="X141" s="750"/>
      <c r="Y141" s="751"/>
      <c r="Z141" s="52"/>
    </row>
    <row r="142" spans="1:26">
      <c r="A142" s="773"/>
      <c r="B142" s="16" t="s">
        <v>463</v>
      </c>
      <c r="C142" s="51">
        <v>20711</v>
      </c>
      <c r="D142" s="915">
        <v>4449</v>
      </c>
      <c r="E142" s="915">
        <v>4858</v>
      </c>
      <c r="F142" s="52">
        <v>489</v>
      </c>
      <c r="G142" s="915"/>
      <c r="H142" s="915">
        <v>151</v>
      </c>
      <c r="I142" s="75">
        <v>30658</v>
      </c>
      <c r="J142" s="897"/>
      <c r="K142" s="897"/>
      <c r="L142" s="844"/>
      <c r="M142" s="749"/>
      <c r="N142" s="750"/>
      <c r="O142" s="750"/>
      <c r="P142" s="750"/>
      <c r="Q142" s="750"/>
      <c r="R142" s="751"/>
      <c r="S142" s="748"/>
      <c r="T142" s="749"/>
      <c r="U142" s="750"/>
      <c r="V142" s="750"/>
      <c r="W142" s="750"/>
      <c r="X142" s="750"/>
      <c r="Y142" s="751"/>
      <c r="Z142" s="52"/>
    </row>
    <row r="143" spans="1:26">
      <c r="A143" s="773"/>
      <c r="B143" s="16" t="s">
        <v>773</v>
      </c>
      <c r="C143" s="51">
        <v>22464</v>
      </c>
      <c r="D143" s="915">
        <v>4846</v>
      </c>
      <c r="E143" s="915">
        <v>4893</v>
      </c>
      <c r="F143" s="52">
        <v>757</v>
      </c>
      <c r="G143" s="915"/>
      <c r="H143" s="915">
        <v>159</v>
      </c>
      <c r="I143" s="75">
        <v>33119</v>
      </c>
      <c r="J143" s="897"/>
      <c r="K143" s="897"/>
      <c r="L143" s="749">
        <f t="shared" ref="L143:L148" si="103">IF(C143&gt;0,(C143/C131)*100,)</f>
        <v>65.801575910249284</v>
      </c>
      <c r="M143" s="749">
        <f t="shared" ref="M143:M148" si="104">IF(D143&gt;0,(D143/D131)*100,)</f>
        <v>49.283026543272648</v>
      </c>
      <c r="N143" s="750">
        <f t="shared" ref="N143:N148" si="105">IF(E143&gt;0,(E143/E131)*100,)</f>
        <v>56.954952857641715</v>
      </c>
      <c r="O143" s="750">
        <f t="shared" ref="O143:O148" si="106">IF(F143&gt;0,(F143/F131)*100,)</f>
        <v>89.268867924528308</v>
      </c>
      <c r="P143" s="750">
        <f t="shared" ref="P143:P148" si="107">IF(G143&gt;0,(G143/G131)*100,)</f>
        <v>0</v>
      </c>
      <c r="Q143" s="756">
        <f t="shared" ref="Q143:Q148" si="108">IF(H143&gt;0,(H143/H131)*100,)</f>
        <v>82.8125</v>
      </c>
      <c r="R143" s="750">
        <f t="shared" ref="R143:R148" si="109">IF(I143&gt;0,(I143/I131)*100,)</f>
        <v>61.785720948454383</v>
      </c>
      <c r="S143" s="748"/>
      <c r="T143" s="749"/>
      <c r="U143" s="750"/>
      <c r="V143" s="750"/>
      <c r="W143" s="750"/>
      <c r="X143" s="750"/>
      <c r="Y143" s="751"/>
      <c r="Z143" s="52"/>
    </row>
    <row r="144" spans="1:26">
      <c r="A144" s="773"/>
      <c r="B144" s="16" t="s">
        <v>775</v>
      </c>
      <c r="C144" s="51">
        <v>23326</v>
      </c>
      <c r="D144" s="915">
        <v>5106</v>
      </c>
      <c r="E144" s="915">
        <v>5282</v>
      </c>
      <c r="F144" s="52">
        <v>770</v>
      </c>
      <c r="G144" s="915"/>
      <c r="H144" s="915">
        <v>162</v>
      </c>
      <c r="I144" s="75">
        <v>34646</v>
      </c>
      <c r="J144" s="897"/>
      <c r="K144" s="897"/>
      <c r="L144" s="778">
        <f t="shared" si="103"/>
        <v>65.80528676615792</v>
      </c>
      <c r="M144" s="757">
        <f t="shared" si="104"/>
        <v>41.038418260729784</v>
      </c>
      <c r="N144" s="757">
        <f t="shared" si="105"/>
        <v>34.07741935483871</v>
      </c>
      <c r="O144" s="757">
        <f t="shared" si="106"/>
        <v>44.050343249427918</v>
      </c>
      <c r="P144" s="757">
        <f t="shared" si="107"/>
        <v>0</v>
      </c>
      <c r="Q144" s="758">
        <f t="shared" si="108"/>
        <v>81.4070351758794</v>
      </c>
      <c r="R144" s="759">
        <f t="shared" si="109"/>
        <v>53.027427451940731</v>
      </c>
      <c r="S144" s="757"/>
      <c r="T144" s="757"/>
      <c r="U144" s="757"/>
      <c r="V144" s="757"/>
      <c r="W144" s="757"/>
      <c r="X144" s="758"/>
      <c r="Y144" s="778"/>
      <c r="Z144" s="52"/>
    </row>
    <row r="145" spans="1:32">
      <c r="A145" s="773"/>
      <c r="B145" s="16" t="s">
        <v>777</v>
      </c>
      <c r="C145" s="51">
        <v>23236</v>
      </c>
      <c r="D145" s="52">
        <v>5664</v>
      </c>
      <c r="E145" s="52">
        <v>5316</v>
      </c>
      <c r="F145" s="52">
        <v>918</v>
      </c>
      <c r="G145" s="52"/>
      <c r="H145" s="52">
        <v>191</v>
      </c>
      <c r="I145" s="75">
        <v>35325</v>
      </c>
      <c r="J145" s="897"/>
      <c r="K145" s="897"/>
      <c r="L145" s="757">
        <f t="shared" si="103"/>
        <v>65.645835687648329</v>
      </c>
      <c r="M145" s="757">
        <f t="shared" si="104"/>
        <v>54.087089381207029</v>
      </c>
      <c r="N145" s="757">
        <f t="shared" si="105"/>
        <v>35.34339472109567</v>
      </c>
      <c r="O145" s="757">
        <f t="shared" si="106"/>
        <v>57.99115603284902</v>
      </c>
      <c r="P145" s="757">
        <f t="shared" si="107"/>
        <v>0</v>
      </c>
      <c r="Q145" s="758">
        <f t="shared" si="108"/>
        <v>82.327586206896555</v>
      </c>
      <c r="R145" s="759">
        <f t="shared" si="109"/>
        <v>56.318155729864174</v>
      </c>
      <c r="S145" s="757"/>
      <c r="T145" s="757"/>
      <c r="U145" s="757"/>
      <c r="V145" s="757"/>
      <c r="W145" s="757"/>
      <c r="X145" s="758"/>
      <c r="Y145" s="778"/>
      <c r="Z145" s="52"/>
    </row>
    <row r="146" spans="1:32">
      <c r="A146" s="773"/>
      <c r="B146" s="16" t="s">
        <v>994</v>
      </c>
      <c r="C146" s="51">
        <v>23765</v>
      </c>
      <c r="D146" s="52">
        <v>6057</v>
      </c>
      <c r="E146" s="52">
        <v>4773</v>
      </c>
      <c r="F146" s="52">
        <v>1202</v>
      </c>
      <c r="G146" s="52"/>
      <c r="H146" s="52">
        <v>221</v>
      </c>
      <c r="I146" s="75">
        <v>36018</v>
      </c>
      <c r="J146" s="897"/>
      <c r="K146" s="897"/>
      <c r="L146" s="757">
        <f t="shared" si="103"/>
        <v>69.409153304710998</v>
      </c>
      <c r="M146" s="757">
        <f t="shared" si="104"/>
        <v>44.150448283402582</v>
      </c>
      <c r="N146" s="757">
        <f t="shared" si="105"/>
        <v>56.073778195488721</v>
      </c>
      <c r="O146" s="757">
        <f t="shared" si="106"/>
        <v>54.168544389364584</v>
      </c>
      <c r="P146" s="757">
        <f t="shared" si="107"/>
        <v>0</v>
      </c>
      <c r="Q146" s="758">
        <f t="shared" si="108"/>
        <v>89.837398373983731</v>
      </c>
      <c r="R146" s="759">
        <f t="shared" si="109"/>
        <v>61.114787477729706</v>
      </c>
      <c r="S146" s="757"/>
      <c r="T146" s="757"/>
      <c r="U146" s="757"/>
      <c r="V146" s="757"/>
      <c r="W146" s="757"/>
      <c r="X146" s="758"/>
      <c r="Y146" s="778"/>
      <c r="Z146" s="52"/>
    </row>
    <row r="147" spans="1:32">
      <c r="A147" s="773"/>
      <c r="B147" s="16" t="s">
        <v>49</v>
      </c>
      <c r="C147" s="51">
        <v>23695</v>
      </c>
      <c r="D147" s="52">
        <v>6085</v>
      </c>
      <c r="E147" s="52">
        <v>4784</v>
      </c>
      <c r="F147" s="52">
        <v>1460</v>
      </c>
      <c r="G147" s="52"/>
      <c r="H147" s="52">
        <v>175</v>
      </c>
      <c r="I147" s="75">
        <v>36199</v>
      </c>
      <c r="J147" s="897"/>
      <c r="K147" s="897"/>
      <c r="L147" s="757">
        <f t="shared" si="103"/>
        <v>63.259203887123903</v>
      </c>
      <c r="M147" s="757">
        <f t="shared" si="104"/>
        <v>52.913043478260867</v>
      </c>
      <c r="N147" s="757">
        <f t="shared" si="105"/>
        <v>55.370370370370367</v>
      </c>
      <c r="O147" s="757">
        <f t="shared" si="106"/>
        <v>56.5015479876161</v>
      </c>
      <c r="P147" s="757">
        <f t="shared" si="107"/>
        <v>0</v>
      </c>
      <c r="Q147" s="758">
        <f t="shared" si="108"/>
        <v>100</v>
      </c>
      <c r="R147" s="759">
        <f t="shared" si="109"/>
        <v>59.975810192855725</v>
      </c>
      <c r="S147" s="757"/>
      <c r="T147" s="757"/>
      <c r="U147" s="757"/>
      <c r="V147" s="757"/>
      <c r="W147" s="757"/>
      <c r="X147" s="758"/>
      <c r="Y147" s="778"/>
      <c r="Z147" s="52"/>
    </row>
    <row r="148" spans="1:32">
      <c r="A148" s="773"/>
      <c r="B148" s="141" t="s">
        <v>779</v>
      </c>
      <c r="C148" s="142">
        <v>23070</v>
      </c>
      <c r="D148" s="143">
        <v>5797</v>
      </c>
      <c r="E148" s="143">
        <v>4814</v>
      </c>
      <c r="F148" s="143">
        <v>1689</v>
      </c>
      <c r="G148" s="143"/>
      <c r="H148" s="143">
        <v>202</v>
      </c>
      <c r="I148" s="932">
        <v>35572</v>
      </c>
      <c r="J148" s="897"/>
      <c r="K148" s="897"/>
      <c r="L148" s="761">
        <f t="shared" si="103"/>
        <v>58.181176233229095</v>
      </c>
      <c r="M148" s="761">
        <f t="shared" si="104"/>
        <v>47.326312352028737</v>
      </c>
      <c r="N148" s="761">
        <f t="shared" si="105"/>
        <v>56.225181032469052</v>
      </c>
      <c r="O148" s="761">
        <f t="shared" si="106"/>
        <v>58.221302998965875</v>
      </c>
      <c r="P148" s="761">
        <f t="shared" si="107"/>
        <v>0</v>
      </c>
      <c r="Q148" s="762">
        <f t="shared" si="108"/>
        <v>85.593220338983059</v>
      </c>
      <c r="R148" s="763">
        <f t="shared" si="109"/>
        <v>55.930817610062888</v>
      </c>
      <c r="S148" s="764" t="s">
        <v>47</v>
      </c>
      <c r="T148" s="761"/>
      <c r="U148" s="761"/>
      <c r="V148" s="761"/>
      <c r="W148" s="761"/>
      <c r="X148" s="762"/>
      <c r="Y148" s="761"/>
      <c r="Z148" s="52"/>
    </row>
    <row r="149" spans="1:32">
      <c r="A149" s="773"/>
      <c r="B149" s="16" t="s">
        <v>996</v>
      </c>
      <c r="C149" s="51">
        <v>20615</v>
      </c>
      <c r="D149" s="915">
        <v>4640</v>
      </c>
      <c r="E149" s="915">
        <v>3731</v>
      </c>
      <c r="F149" s="52">
        <v>892</v>
      </c>
      <c r="G149" s="915"/>
      <c r="H149" s="915">
        <v>177</v>
      </c>
      <c r="I149" s="75">
        <v>30055</v>
      </c>
      <c r="J149" s="897"/>
      <c r="K149" s="897"/>
      <c r="L149" s="749">
        <f t="shared" ref="L149:L151" si="110">IF(C149&gt;0,(C149/C146)*100,)</f>
        <v>86.745213549337265</v>
      </c>
      <c r="M149" s="749">
        <f t="shared" ref="M149:M151" si="111">IF(D149&gt;0,(D149/D146)*100,)</f>
        <v>76.605580320290585</v>
      </c>
      <c r="N149" s="750">
        <f t="shared" ref="N149:R151" si="112">IF(E149&gt;0,(E149/E146)*100,)</f>
        <v>78.16886654095957</v>
      </c>
      <c r="O149" s="750">
        <f t="shared" si="112"/>
        <v>74.209650582362727</v>
      </c>
      <c r="P149" s="750">
        <f t="shared" si="112"/>
        <v>0</v>
      </c>
      <c r="Q149" s="750">
        <f t="shared" si="112"/>
        <v>80.090497737556561</v>
      </c>
      <c r="R149" s="765">
        <f t="shared" si="112"/>
        <v>83.444388916652784</v>
      </c>
      <c r="S149" s="749">
        <f t="shared" ref="S149:Y151" si="113">+L149+L152</f>
        <v>89.156322322743534</v>
      </c>
      <c r="T149" s="749">
        <f t="shared" si="113"/>
        <v>78.537229651642733</v>
      </c>
      <c r="U149" s="750">
        <f t="shared" si="113"/>
        <v>80.096375445212658</v>
      </c>
      <c r="V149" s="750">
        <f t="shared" si="113"/>
        <v>77.870216306156408</v>
      </c>
      <c r="W149" s="750">
        <f t="shared" si="113"/>
        <v>0</v>
      </c>
      <c r="X149" s="750">
        <f t="shared" si="113"/>
        <v>86.425339366515843</v>
      </c>
      <c r="Y149" s="751">
        <f t="shared" si="113"/>
        <v>85.77655616636126</v>
      </c>
      <c r="Z149" s="52">
        <f t="shared" ref="Z149:AF151" si="114">+L149+L152+L155</f>
        <v>100</v>
      </c>
      <c r="AA149" s="409">
        <f t="shared" si="114"/>
        <v>100</v>
      </c>
      <c r="AB149" s="409">
        <f t="shared" si="114"/>
        <v>100</v>
      </c>
      <c r="AC149" s="409">
        <f t="shared" si="114"/>
        <v>100</v>
      </c>
      <c r="AD149" s="409">
        <f t="shared" si="114"/>
        <v>0</v>
      </c>
      <c r="AE149" s="409">
        <f t="shared" si="114"/>
        <v>100</v>
      </c>
      <c r="AF149" s="409">
        <f t="shared" si="114"/>
        <v>100</v>
      </c>
    </row>
    <row r="150" spans="1:32">
      <c r="A150" s="773"/>
      <c r="B150" s="16" t="s">
        <v>51</v>
      </c>
      <c r="C150" s="51">
        <v>20853</v>
      </c>
      <c r="D150" s="915">
        <v>4788</v>
      </c>
      <c r="E150" s="915">
        <v>3727</v>
      </c>
      <c r="F150" s="52">
        <v>1108</v>
      </c>
      <c r="G150" s="915"/>
      <c r="H150" s="915">
        <v>152</v>
      </c>
      <c r="I150" s="75">
        <v>30628</v>
      </c>
      <c r="J150" s="897"/>
      <c r="K150" s="897"/>
      <c r="L150" s="757">
        <f t="shared" si="110"/>
        <v>88.005908419497786</v>
      </c>
      <c r="M150" s="757">
        <f t="shared" si="111"/>
        <v>78.685291700903861</v>
      </c>
      <c r="N150" s="757">
        <f t="shared" si="112"/>
        <v>77.905518394648837</v>
      </c>
      <c r="O150" s="757">
        <f t="shared" si="112"/>
        <v>75.890410958904113</v>
      </c>
      <c r="P150" s="757">
        <f t="shared" si="112"/>
        <v>0</v>
      </c>
      <c r="Q150" s="758">
        <f t="shared" si="112"/>
        <v>86.857142857142861</v>
      </c>
      <c r="R150" s="759">
        <f t="shared" si="112"/>
        <v>84.610072101439272</v>
      </c>
      <c r="S150" s="757">
        <f t="shared" si="113"/>
        <v>90.014771048744464</v>
      </c>
      <c r="T150" s="757">
        <f t="shared" si="113"/>
        <v>80.706655710764167</v>
      </c>
      <c r="U150" s="757">
        <f t="shared" si="113"/>
        <v>79.97491638795988</v>
      </c>
      <c r="V150" s="757">
        <f t="shared" si="113"/>
        <v>79.452054794520549</v>
      </c>
      <c r="W150" s="757">
        <f t="shared" si="113"/>
        <v>0</v>
      </c>
      <c r="X150" s="758">
        <f t="shared" si="113"/>
        <v>89.714285714285722</v>
      </c>
      <c r="Y150" s="778">
        <f t="shared" si="113"/>
        <v>86.695765076383324</v>
      </c>
      <c r="Z150" s="52">
        <f t="shared" si="114"/>
        <v>100</v>
      </c>
      <c r="AA150" s="409">
        <f t="shared" si="114"/>
        <v>100</v>
      </c>
      <c r="AB150" s="409">
        <f t="shared" si="114"/>
        <v>100.00000000000001</v>
      </c>
      <c r="AC150" s="409">
        <f t="shared" si="114"/>
        <v>100</v>
      </c>
      <c r="AD150" s="409">
        <f t="shared" si="114"/>
        <v>0</v>
      </c>
      <c r="AE150" s="409">
        <f t="shared" si="114"/>
        <v>100</v>
      </c>
      <c r="AF150" s="409">
        <f t="shared" si="114"/>
        <v>100</v>
      </c>
    </row>
    <row r="151" spans="1:32">
      <c r="A151" s="773"/>
      <c r="B151" s="139" t="s">
        <v>781</v>
      </c>
      <c r="C151" s="137">
        <v>20628</v>
      </c>
      <c r="D151" s="138">
        <v>4593</v>
      </c>
      <c r="E151" s="138">
        <v>3777</v>
      </c>
      <c r="F151" s="138">
        <v>1253</v>
      </c>
      <c r="G151" s="138"/>
      <c r="H151" s="138">
        <v>165</v>
      </c>
      <c r="I151" s="916">
        <v>30416</v>
      </c>
      <c r="J151" s="897"/>
      <c r="K151" s="897"/>
      <c r="L151" s="761">
        <f t="shared" si="110"/>
        <v>89.414824447334198</v>
      </c>
      <c r="M151" s="761">
        <f t="shared" si="111"/>
        <v>79.230636536139386</v>
      </c>
      <c r="N151" s="761">
        <f t="shared" si="112"/>
        <v>78.458662235147486</v>
      </c>
      <c r="O151" s="761">
        <f t="shared" si="112"/>
        <v>74.185908821788033</v>
      </c>
      <c r="P151" s="761">
        <f t="shared" si="112"/>
        <v>0</v>
      </c>
      <c r="Q151" s="762">
        <f t="shared" si="112"/>
        <v>81.683168316831683</v>
      </c>
      <c r="R151" s="763">
        <f t="shared" si="112"/>
        <v>85.505453727650959</v>
      </c>
      <c r="S151" s="761">
        <f t="shared" si="113"/>
        <v>90.970957954052878</v>
      </c>
      <c r="T151" s="761">
        <f t="shared" si="113"/>
        <v>80.282904950836638</v>
      </c>
      <c r="U151" s="761">
        <f t="shared" si="113"/>
        <v>79.975072704611549</v>
      </c>
      <c r="V151" s="761">
        <f t="shared" si="113"/>
        <v>77.205447010065114</v>
      </c>
      <c r="W151" s="761">
        <f t="shared" si="113"/>
        <v>0</v>
      </c>
      <c r="X151" s="762">
        <f t="shared" si="113"/>
        <v>84.158415841584159</v>
      </c>
      <c r="Y151" s="761">
        <f t="shared" si="113"/>
        <v>87.048802428876641</v>
      </c>
      <c r="Z151" s="52">
        <f t="shared" si="114"/>
        <v>100</v>
      </c>
      <c r="AA151" s="409">
        <f t="shared" si="114"/>
        <v>100</v>
      </c>
      <c r="AB151" s="409">
        <f t="shared" si="114"/>
        <v>100</v>
      </c>
      <c r="AC151" s="409">
        <f t="shared" si="114"/>
        <v>99.999999999999986</v>
      </c>
      <c r="AD151" s="409">
        <f t="shared" si="114"/>
        <v>0</v>
      </c>
      <c r="AE151" s="409">
        <f t="shared" si="114"/>
        <v>100</v>
      </c>
      <c r="AF151" s="409">
        <f t="shared" si="114"/>
        <v>100</v>
      </c>
    </row>
    <row r="152" spans="1:32">
      <c r="A152" s="773"/>
      <c r="B152" s="16" t="s">
        <v>998</v>
      </c>
      <c r="C152" s="51">
        <v>573</v>
      </c>
      <c r="D152" s="915">
        <v>117</v>
      </c>
      <c r="E152" s="915">
        <v>92</v>
      </c>
      <c r="F152" s="52">
        <v>44</v>
      </c>
      <c r="G152" s="915"/>
      <c r="H152" s="915">
        <v>14</v>
      </c>
      <c r="I152" s="75">
        <v>840</v>
      </c>
      <c r="J152" s="897"/>
      <c r="K152" s="897"/>
      <c r="L152" s="749">
        <f t="shared" ref="L152:L154" si="115">IF(C152&gt;0,(C152/C146)*100,)</f>
        <v>2.4111087734062697</v>
      </c>
      <c r="M152" s="749">
        <f t="shared" ref="M152:M154" si="116">IF(D152&gt;0,(D152/D146)*100,)</f>
        <v>1.9316493313521546</v>
      </c>
      <c r="N152" s="750">
        <f t="shared" ref="N152:R154" si="117">IF(E152&gt;0,(E152/E146)*100,)</f>
        <v>1.9275089042530904</v>
      </c>
      <c r="O152" s="750">
        <f t="shared" si="117"/>
        <v>3.6605657237936775</v>
      </c>
      <c r="P152" s="750">
        <f t="shared" si="117"/>
        <v>0</v>
      </c>
      <c r="Q152" s="750">
        <f t="shared" si="117"/>
        <v>6.3348416289592757</v>
      </c>
      <c r="R152" s="765">
        <f t="shared" si="117"/>
        <v>2.3321672497084793</v>
      </c>
      <c r="S152" s="749"/>
      <c r="T152" s="749"/>
      <c r="U152" s="750"/>
      <c r="V152" s="750"/>
      <c r="W152" s="750"/>
      <c r="X152" s="750"/>
      <c r="Y152" s="751"/>
      <c r="Z152" s="52"/>
    </row>
    <row r="153" spans="1:32">
      <c r="A153" s="773"/>
      <c r="B153" s="16" t="s">
        <v>53</v>
      </c>
      <c r="C153" s="51">
        <v>476</v>
      </c>
      <c r="D153" s="915">
        <v>123</v>
      </c>
      <c r="E153" s="915">
        <v>99</v>
      </c>
      <c r="F153" s="52">
        <v>52</v>
      </c>
      <c r="G153" s="915"/>
      <c r="H153" s="915">
        <v>5</v>
      </c>
      <c r="I153" s="75">
        <v>755</v>
      </c>
      <c r="J153" s="897"/>
      <c r="K153" s="897"/>
      <c r="L153" s="757">
        <f t="shared" si="115"/>
        <v>2.0088626292466762</v>
      </c>
      <c r="M153" s="757">
        <f t="shared" si="116"/>
        <v>2.0213640098603123</v>
      </c>
      <c r="N153" s="757">
        <f t="shared" si="117"/>
        <v>2.0693979933110369</v>
      </c>
      <c r="O153" s="757">
        <f t="shared" si="117"/>
        <v>3.5616438356164384</v>
      </c>
      <c r="P153" s="757">
        <f t="shared" si="117"/>
        <v>0</v>
      </c>
      <c r="Q153" s="758">
        <f t="shared" si="117"/>
        <v>2.8571428571428572</v>
      </c>
      <c r="R153" s="759">
        <f t="shared" si="117"/>
        <v>2.0856929749440591</v>
      </c>
      <c r="S153" s="757"/>
      <c r="T153" s="757"/>
      <c r="U153" s="757"/>
      <c r="V153" s="757"/>
      <c r="W153" s="757"/>
      <c r="X153" s="758"/>
      <c r="Y153" s="778"/>
      <c r="Z153" s="52"/>
    </row>
    <row r="154" spans="1:32">
      <c r="A154" s="773"/>
      <c r="B154" s="139" t="s">
        <v>783</v>
      </c>
      <c r="C154" s="137">
        <v>359</v>
      </c>
      <c r="D154" s="138">
        <v>61</v>
      </c>
      <c r="E154" s="138">
        <v>73</v>
      </c>
      <c r="F154" s="138">
        <v>51</v>
      </c>
      <c r="G154" s="138"/>
      <c r="H154" s="138">
        <v>5</v>
      </c>
      <c r="I154" s="916">
        <v>549</v>
      </c>
      <c r="J154" s="897"/>
      <c r="K154" s="897"/>
      <c r="L154" s="761">
        <f t="shared" si="115"/>
        <v>1.5561335067186823</v>
      </c>
      <c r="M154" s="761">
        <f t="shared" si="116"/>
        <v>1.0522684146972572</v>
      </c>
      <c r="N154" s="761">
        <f t="shared" si="117"/>
        <v>1.516410469464063</v>
      </c>
      <c r="O154" s="761">
        <f t="shared" si="117"/>
        <v>3.0195381882770871</v>
      </c>
      <c r="P154" s="761">
        <f t="shared" si="117"/>
        <v>0</v>
      </c>
      <c r="Q154" s="762">
        <f t="shared" si="117"/>
        <v>2.4752475247524752</v>
      </c>
      <c r="R154" s="763">
        <f t="shared" si="117"/>
        <v>1.5433487012256832</v>
      </c>
      <c r="S154" s="764"/>
      <c r="T154" s="761"/>
      <c r="U154" s="761"/>
      <c r="V154" s="761"/>
      <c r="W154" s="761"/>
      <c r="X154" s="762"/>
      <c r="Y154" s="761"/>
      <c r="Z154" s="52"/>
    </row>
    <row r="155" spans="1:32">
      <c r="A155" s="773"/>
      <c r="B155" s="16" t="s">
        <v>1000</v>
      </c>
      <c r="C155" s="51">
        <v>2577</v>
      </c>
      <c r="D155" s="915">
        <v>1300</v>
      </c>
      <c r="E155" s="915">
        <v>950</v>
      </c>
      <c r="F155" s="52">
        <v>266</v>
      </c>
      <c r="G155" s="915"/>
      <c r="H155" s="915">
        <v>30</v>
      </c>
      <c r="I155" s="75">
        <v>5123</v>
      </c>
      <c r="J155" s="897"/>
      <c r="K155" s="897"/>
      <c r="L155" s="749">
        <f t="shared" ref="L155:L157" si="118">IF(C155&gt;0,(C155/C146)*100,)</f>
        <v>10.843677677256469</v>
      </c>
      <c r="M155" s="749">
        <f t="shared" ref="M155:M157" si="119">IF(D155&gt;0,(D155/D146)*100,)</f>
        <v>21.462770348357271</v>
      </c>
      <c r="N155" s="750">
        <f t="shared" ref="N155:R157" si="120">IF(E155&gt;0,(E155/E146)*100,)</f>
        <v>19.903624554787346</v>
      </c>
      <c r="O155" s="750">
        <f t="shared" si="120"/>
        <v>22.129783693843592</v>
      </c>
      <c r="P155" s="750">
        <f t="shared" si="120"/>
        <v>0</v>
      </c>
      <c r="Q155" s="750">
        <f t="shared" si="120"/>
        <v>13.574660633484163</v>
      </c>
      <c r="R155" s="765">
        <f t="shared" si="120"/>
        <v>14.223443833638735</v>
      </c>
      <c r="S155" s="749"/>
      <c r="T155" s="749"/>
      <c r="U155" s="750"/>
      <c r="V155" s="750"/>
      <c r="W155" s="750"/>
      <c r="X155" s="750"/>
      <c r="Y155" s="751"/>
      <c r="Z155" s="52"/>
    </row>
    <row r="156" spans="1:32">
      <c r="A156" s="773"/>
      <c r="B156" s="16" t="s">
        <v>55</v>
      </c>
      <c r="C156" s="51">
        <v>2366</v>
      </c>
      <c r="D156" s="915">
        <v>1174</v>
      </c>
      <c r="E156" s="915">
        <v>958</v>
      </c>
      <c r="F156" s="52">
        <v>300</v>
      </c>
      <c r="G156" s="915"/>
      <c r="H156" s="915">
        <v>18</v>
      </c>
      <c r="I156" s="75">
        <v>4816</v>
      </c>
      <c r="J156" s="897"/>
      <c r="K156" s="897"/>
      <c r="L156" s="757">
        <f t="shared" si="118"/>
        <v>9.9852289512555394</v>
      </c>
      <c r="M156" s="757">
        <f t="shared" si="119"/>
        <v>19.293344289235826</v>
      </c>
      <c r="N156" s="757">
        <f t="shared" si="120"/>
        <v>20.025083612040135</v>
      </c>
      <c r="O156" s="757">
        <f t="shared" si="120"/>
        <v>20.547945205479451</v>
      </c>
      <c r="P156" s="757">
        <f t="shared" si="120"/>
        <v>0</v>
      </c>
      <c r="Q156" s="758">
        <f t="shared" si="120"/>
        <v>10.285714285714285</v>
      </c>
      <c r="R156" s="759">
        <f t="shared" si="120"/>
        <v>13.304234923616676</v>
      </c>
      <c r="S156" s="757"/>
      <c r="T156" s="757"/>
      <c r="U156" s="757"/>
      <c r="V156" s="757"/>
      <c r="W156" s="757"/>
      <c r="X156" s="758"/>
      <c r="Y156" s="778"/>
      <c r="Z156" s="52"/>
    </row>
    <row r="157" spans="1:32">
      <c r="A157" s="773"/>
      <c r="B157" s="16" t="s">
        <v>785</v>
      </c>
      <c r="C157" s="51">
        <v>2083</v>
      </c>
      <c r="D157" s="915">
        <v>1143</v>
      </c>
      <c r="E157" s="915">
        <v>964</v>
      </c>
      <c r="F157" s="52">
        <v>385</v>
      </c>
      <c r="G157" s="915"/>
      <c r="H157" s="915">
        <v>32</v>
      </c>
      <c r="I157" s="75">
        <v>4607</v>
      </c>
      <c r="J157" s="897"/>
      <c r="K157" s="897"/>
      <c r="L157" s="761">
        <f t="shared" si="118"/>
        <v>9.0290420459471186</v>
      </c>
      <c r="M157" s="761">
        <f t="shared" si="119"/>
        <v>19.717095049163362</v>
      </c>
      <c r="N157" s="761">
        <f t="shared" si="120"/>
        <v>20.024927295388451</v>
      </c>
      <c r="O157" s="761">
        <f t="shared" si="120"/>
        <v>22.794552989934871</v>
      </c>
      <c r="P157" s="761">
        <f t="shared" si="120"/>
        <v>0</v>
      </c>
      <c r="Q157" s="762">
        <f t="shared" si="120"/>
        <v>15.841584158415841</v>
      </c>
      <c r="R157" s="763">
        <f t="shared" si="120"/>
        <v>12.951197571123355</v>
      </c>
      <c r="S157" s="764" t="s">
        <v>48</v>
      </c>
      <c r="T157" s="761"/>
      <c r="U157" s="761"/>
      <c r="V157" s="761"/>
      <c r="W157" s="761"/>
      <c r="X157" s="762"/>
      <c r="Y157" s="761"/>
      <c r="Z157" s="52"/>
    </row>
    <row r="158" spans="1:32">
      <c r="A158" s="773"/>
      <c r="B158" s="927" t="s">
        <v>425</v>
      </c>
      <c r="C158" s="888">
        <v>13516</v>
      </c>
      <c r="D158" s="816">
        <v>1913</v>
      </c>
      <c r="E158" s="816">
        <v>1923</v>
      </c>
      <c r="F158" s="816">
        <v>137</v>
      </c>
      <c r="G158" s="816"/>
      <c r="H158" s="816"/>
      <c r="I158" s="241">
        <v>17489</v>
      </c>
      <c r="J158" s="897"/>
      <c r="K158" s="897"/>
      <c r="L158" s="749">
        <f t="shared" ref="L158:L160" si="121">IF(C158&gt;0,(C158/C141)*100,)</f>
        <v>66.404637909010518</v>
      </c>
      <c r="M158" s="749">
        <f t="shared" ref="M158:M160" si="122">IF(D158&gt;0,(D158/D141)*100,)</f>
        <v>43.477272727272727</v>
      </c>
      <c r="N158" s="750">
        <f t="shared" ref="N158:R160" si="123">IF(E158&gt;0,(E158/E141)*100,)</f>
        <v>43.340094658553078</v>
      </c>
      <c r="O158" s="750">
        <f t="shared" si="123"/>
        <v>34.860050890585242</v>
      </c>
      <c r="P158" s="750">
        <f t="shared" si="123"/>
        <v>0</v>
      </c>
      <c r="Q158" s="750">
        <f t="shared" si="123"/>
        <v>0</v>
      </c>
      <c r="R158" s="765">
        <f t="shared" si="123"/>
        <v>59.116414277988106</v>
      </c>
      <c r="S158" s="749">
        <f t="shared" ref="S158:Y160" si="124">+L158+L161+L164</f>
        <v>79.099931217451115</v>
      </c>
      <c r="T158" s="749">
        <f t="shared" si="124"/>
        <v>62.295454545454547</v>
      </c>
      <c r="U158" s="750">
        <f t="shared" si="124"/>
        <v>60.356096461573131</v>
      </c>
      <c r="V158" s="750">
        <f t="shared" si="124"/>
        <v>57.760814249363861</v>
      </c>
      <c r="W158" s="750">
        <f t="shared" si="124"/>
        <v>0</v>
      </c>
      <c r="X158" s="750">
        <f t="shared" si="124"/>
        <v>0</v>
      </c>
      <c r="Y158" s="751">
        <f t="shared" si="124"/>
        <v>73.50594916170904</v>
      </c>
      <c r="Z158" s="52">
        <f t="shared" ref="Z158:AF160" si="125">L158+L161+L164+L167</f>
        <v>100</v>
      </c>
      <c r="AA158" s="409">
        <f t="shared" si="125"/>
        <v>100</v>
      </c>
      <c r="AB158" s="409">
        <f t="shared" si="125"/>
        <v>100</v>
      </c>
      <c r="AC158" s="409">
        <f t="shared" si="125"/>
        <v>100</v>
      </c>
      <c r="AD158" s="409">
        <f t="shared" si="125"/>
        <v>0</v>
      </c>
      <c r="AE158" s="409">
        <f t="shared" si="125"/>
        <v>0</v>
      </c>
      <c r="AF158" s="409">
        <f t="shared" si="125"/>
        <v>100</v>
      </c>
    </row>
    <row r="159" spans="1:32">
      <c r="A159" s="773"/>
      <c r="B159" s="16" t="s">
        <v>57</v>
      </c>
      <c r="C159" s="51">
        <v>13633</v>
      </c>
      <c r="D159" s="915">
        <v>1943</v>
      </c>
      <c r="E159" s="915">
        <v>1997</v>
      </c>
      <c r="F159" s="52">
        <v>167</v>
      </c>
      <c r="G159" s="915"/>
      <c r="H159" s="915">
        <v>85</v>
      </c>
      <c r="I159" s="75">
        <v>17825</v>
      </c>
      <c r="J159" s="897"/>
      <c r="K159" s="897"/>
      <c r="L159" s="757">
        <f t="shared" si="121"/>
        <v>65.824923953454686</v>
      </c>
      <c r="M159" s="757">
        <f t="shared" si="122"/>
        <v>43.672735446167678</v>
      </c>
      <c r="N159" s="757">
        <f t="shared" si="123"/>
        <v>41.107451626183618</v>
      </c>
      <c r="O159" s="757">
        <f t="shared" si="123"/>
        <v>34.151329243353786</v>
      </c>
      <c r="P159" s="757">
        <f t="shared" si="123"/>
        <v>0</v>
      </c>
      <c r="Q159" s="758">
        <f t="shared" si="123"/>
        <v>56.29139072847682</v>
      </c>
      <c r="R159" s="759">
        <f t="shared" si="123"/>
        <v>58.141431274055712</v>
      </c>
      <c r="S159" s="757">
        <f t="shared" si="124"/>
        <v>77.852348993288587</v>
      </c>
      <c r="T159" s="757">
        <f t="shared" si="124"/>
        <v>61.137334232411774</v>
      </c>
      <c r="U159" s="757">
        <f t="shared" si="124"/>
        <v>56.895841910251136</v>
      </c>
      <c r="V159" s="757">
        <f t="shared" si="124"/>
        <v>48.875255623721884</v>
      </c>
      <c r="W159" s="757">
        <f t="shared" si="124"/>
        <v>0</v>
      </c>
      <c r="X159" s="758">
        <f t="shared" si="124"/>
        <v>56.953642384105962</v>
      </c>
      <c r="Y159" s="778">
        <f t="shared" si="124"/>
        <v>71.540870245939075</v>
      </c>
      <c r="Z159" s="52">
        <f t="shared" si="125"/>
        <v>100</v>
      </c>
      <c r="AA159" s="409">
        <f t="shared" si="125"/>
        <v>100</v>
      </c>
      <c r="AB159" s="409">
        <f t="shared" si="125"/>
        <v>100</v>
      </c>
      <c r="AC159" s="409">
        <f t="shared" si="125"/>
        <v>100</v>
      </c>
      <c r="AD159" s="409">
        <f t="shared" si="125"/>
        <v>0</v>
      </c>
      <c r="AE159" s="409">
        <f t="shared" si="125"/>
        <v>100</v>
      </c>
      <c r="AF159" s="409">
        <f t="shared" si="125"/>
        <v>100</v>
      </c>
    </row>
    <row r="160" spans="1:32">
      <c r="A160" s="773"/>
      <c r="B160" s="16" t="s">
        <v>787</v>
      </c>
      <c r="C160" s="51">
        <v>14952</v>
      </c>
      <c r="D160" s="915">
        <v>2151</v>
      </c>
      <c r="E160" s="915">
        <v>2037</v>
      </c>
      <c r="F160" s="52">
        <v>304</v>
      </c>
      <c r="G160" s="915"/>
      <c r="H160" s="915">
        <v>101</v>
      </c>
      <c r="I160" s="75">
        <v>19545</v>
      </c>
      <c r="J160" s="897"/>
      <c r="K160" s="897"/>
      <c r="L160" s="761">
        <f t="shared" si="121"/>
        <v>66.559829059829056</v>
      </c>
      <c r="M160" s="761">
        <f t="shared" si="122"/>
        <v>44.38712340074288</v>
      </c>
      <c r="N160" s="761">
        <f t="shared" si="123"/>
        <v>41.630901287553648</v>
      </c>
      <c r="O160" s="761">
        <f t="shared" si="123"/>
        <v>40.158520475561424</v>
      </c>
      <c r="P160" s="761">
        <f t="shared" si="123"/>
        <v>0</v>
      </c>
      <c r="Q160" s="762">
        <f t="shared" si="123"/>
        <v>63.522012578616348</v>
      </c>
      <c r="R160" s="763">
        <f t="shared" si="123"/>
        <v>59.01446299707117</v>
      </c>
      <c r="S160" s="764">
        <f t="shared" si="124"/>
        <v>81.859864672364665</v>
      </c>
      <c r="T160" s="761">
        <f t="shared" si="124"/>
        <v>71.605447791993399</v>
      </c>
      <c r="U160" s="761">
        <f t="shared" si="124"/>
        <v>68.403842223584718</v>
      </c>
      <c r="V160" s="761">
        <f t="shared" si="124"/>
        <v>62.615587846763539</v>
      </c>
      <c r="W160" s="761">
        <f t="shared" si="124"/>
        <v>0</v>
      </c>
      <c r="X160" s="762">
        <f t="shared" si="124"/>
        <v>96.855345911949684</v>
      </c>
      <c r="Y160" s="761">
        <f t="shared" si="124"/>
        <v>78.003562909508133</v>
      </c>
      <c r="Z160" s="52">
        <f t="shared" si="125"/>
        <v>100</v>
      </c>
      <c r="AA160" s="409">
        <f t="shared" si="125"/>
        <v>100</v>
      </c>
      <c r="AB160" s="409">
        <f t="shared" si="125"/>
        <v>100</v>
      </c>
      <c r="AC160" s="409">
        <f t="shared" si="125"/>
        <v>100</v>
      </c>
      <c r="AD160" s="409">
        <f t="shared" si="125"/>
        <v>0</v>
      </c>
      <c r="AE160" s="409">
        <f t="shared" si="125"/>
        <v>100</v>
      </c>
      <c r="AF160" s="409">
        <f t="shared" si="125"/>
        <v>100</v>
      </c>
    </row>
    <row r="161" spans="1:26">
      <c r="A161" s="773"/>
      <c r="B161" s="139" t="s">
        <v>429</v>
      </c>
      <c r="C161" s="137">
        <v>718</v>
      </c>
      <c r="D161" s="138">
        <v>437</v>
      </c>
      <c r="E161" s="138">
        <v>313</v>
      </c>
      <c r="F161" s="138">
        <v>21</v>
      </c>
      <c r="G161" s="138"/>
      <c r="H161" s="138"/>
      <c r="I161" s="916">
        <v>1489</v>
      </c>
      <c r="J161" s="897"/>
      <c r="K161" s="897"/>
      <c r="L161" s="749">
        <f t="shared" ref="L161:L163" si="126">IF(C161&gt;0,(C161/C141)*100,)</f>
        <v>3.5275621499459566</v>
      </c>
      <c r="M161" s="749">
        <f t="shared" ref="M161:M163" si="127">IF(D161&gt;0,(D161/D141)*100,)</f>
        <v>9.9318181818181817</v>
      </c>
      <c r="N161" s="750">
        <f t="shared" ref="N161:R163" si="128">IF(E161&gt;0,(E161/E141)*100,)</f>
        <v>7.0543159792652688</v>
      </c>
      <c r="O161" s="750">
        <f t="shared" si="128"/>
        <v>5.343511450381679</v>
      </c>
      <c r="P161" s="750">
        <f t="shared" si="128"/>
        <v>0</v>
      </c>
      <c r="Q161" s="750">
        <f t="shared" si="128"/>
        <v>0</v>
      </c>
      <c r="R161" s="765">
        <f t="shared" si="128"/>
        <v>5.0331260140616552</v>
      </c>
      <c r="S161" s="749"/>
      <c r="T161" s="749"/>
      <c r="U161" s="750"/>
      <c r="V161" s="750"/>
      <c r="W161" s="750"/>
      <c r="X161" s="750"/>
      <c r="Y161" s="751"/>
      <c r="Z161" s="52"/>
    </row>
    <row r="162" spans="1:26">
      <c r="A162" s="773"/>
      <c r="B162" s="16" t="s">
        <v>61</v>
      </c>
      <c r="C162" s="51">
        <v>741</v>
      </c>
      <c r="D162" s="915">
        <v>395</v>
      </c>
      <c r="E162" s="915">
        <v>354</v>
      </c>
      <c r="F162" s="52">
        <v>25</v>
      </c>
      <c r="G162" s="915"/>
      <c r="H162" s="915">
        <v>1</v>
      </c>
      <c r="I162" s="75">
        <v>1516</v>
      </c>
      <c r="J162" s="897"/>
      <c r="K162" s="897"/>
      <c r="L162" s="757">
        <f t="shared" si="126"/>
        <v>3.5778088938245376</v>
      </c>
      <c r="M162" s="757">
        <f t="shared" si="127"/>
        <v>8.8783996403686221</v>
      </c>
      <c r="N162" s="757">
        <f t="shared" si="128"/>
        <v>7.2869493618773156</v>
      </c>
      <c r="O162" s="757">
        <f t="shared" si="128"/>
        <v>5.112474437627812</v>
      </c>
      <c r="P162" s="757">
        <f t="shared" si="128"/>
        <v>0</v>
      </c>
      <c r="Q162" s="758">
        <f t="shared" si="128"/>
        <v>0.66225165562913912</v>
      </c>
      <c r="R162" s="759">
        <f t="shared" si="128"/>
        <v>4.9448757257485809</v>
      </c>
      <c r="S162" s="757"/>
      <c r="T162" s="757"/>
      <c r="U162" s="757"/>
      <c r="V162" s="757"/>
      <c r="W162" s="757"/>
      <c r="X162" s="758"/>
      <c r="Y162" s="778"/>
      <c r="Z162" s="52"/>
    </row>
    <row r="163" spans="1:26">
      <c r="A163" s="773"/>
      <c r="B163" s="16" t="s">
        <v>789</v>
      </c>
      <c r="C163" s="51">
        <v>1517</v>
      </c>
      <c r="D163" s="915">
        <v>913</v>
      </c>
      <c r="E163" s="915">
        <v>857</v>
      </c>
      <c r="F163" s="52">
        <v>60</v>
      </c>
      <c r="G163" s="915"/>
      <c r="H163" s="915">
        <v>0</v>
      </c>
      <c r="I163" s="75">
        <v>3347</v>
      </c>
      <c r="J163" s="897"/>
      <c r="K163" s="897"/>
      <c r="L163" s="761">
        <f t="shared" si="126"/>
        <v>6.7530270655270659</v>
      </c>
      <c r="M163" s="761">
        <f t="shared" si="127"/>
        <v>18.840280643829963</v>
      </c>
      <c r="N163" s="761">
        <f t="shared" si="128"/>
        <v>17.514817085632536</v>
      </c>
      <c r="O163" s="761">
        <f t="shared" si="128"/>
        <v>7.9260237780713343</v>
      </c>
      <c r="P163" s="761">
        <f t="shared" si="128"/>
        <v>0</v>
      </c>
      <c r="Q163" s="762">
        <f t="shared" si="128"/>
        <v>0</v>
      </c>
      <c r="R163" s="763">
        <f t="shared" si="128"/>
        <v>10.105981460792899</v>
      </c>
      <c r="S163" s="764"/>
      <c r="T163" s="761"/>
      <c r="U163" s="761"/>
      <c r="V163" s="761"/>
      <c r="W163" s="761"/>
      <c r="X163" s="762"/>
      <c r="Y163" s="761"/>
      <c r="Z163" s="52"/>
    </row>
    <row r="164" spans="1:26" ht="15.75" thickBot="1">
      <c r="A164" s="773"/>
      <c r="B164" s="16" t="s">
        <v>431</v>
      </c>
      <c r="C164" s="51">
        <v>1866</v>
      </c>
      <c r="D164" s="915">
        <v>391</v>
      </c>
      <c r="E164" s="915">
        <v>442</v>
      </c>
      <c r="F164" s="52">
        <v>69</v>
      </c>
      <c r="G164" s="915"/>
      <c r="H164" s="915"/>
      <c r="I164" s="75">
        <v>2768</v>
      </c>
      <c r="J164" s="897"/>
      <c r="K164" s="897"/>
      <c r="L164" s="749">
        <f t="shared" ref="L164:L166" si="129">IF(C164&gt;0,(C164/C141)*100,)</f>
        <v>9.1677311584946448</v>
      </c>
      <c r="M164" s="749">
        <f t="shared" ref="M164:M166" si="130">IF(D164&gt;0,(D164/D141)*100,)</f>
        <v>8.8863636363636367</v>
      </c>
      <c r="N164" s="750">
        <f t="shared" ref="N164:R166" si="131">IF(E164&gt;0,(E164/E141)*100,)</f>
        <v>9.9616858237547881</v>
      </c>
      <c r="O164" s="750">
        <f t="shared" si="131"/>
        <v>17.557251908396946</v>
      </c>
      <c r="P164" s="750">
        <f t="shared" si="131"/>
        <v>0</v>
      </c>
      <c r="Q164" s="750">
        <f t="shared" si="131"/>
        <v>0</v>
      </c>
      <c r="R164" s="765">
        <f t="shared" si="131"/>
        <v>9.3564088696592762</v>
      </c>
      <c r="S164" s="749"/>
      <c r="T164" s="749"/>
      <c r="U164" s="750"/>
      <c r="V164" s="750"/>
      <c r="W164" s="750"/>
      <c r="X164" s="750"/>
      <c r="Y164" s="751"/>
      <c r="Z164" s="52"/>
    </row>
    <row r="165" spans="1:26" ht="15.75" thickBot="1">
      <c r="A165" s="773"/>
      <c r="B165" s="16" t="s">
        <v>63</v>
      </c>
      <c r="C165" s="51">
        <v>1750</v>
      </c>
      <c r="D165" s="915">
        <v>382</v>
      </c>
      <c r="E165" s="915">
        <v>413</v>
      </c>
      <c r="F165" s="52">
        <v>47</v>
      </c>
      <c r="G165" s="915"/>
      <c r="H165" s="933"/>
      <c r="I165" s="75">
        <v>2592</v>
      </c>
      <c r="J165" s="897"/>
      <c r="K165" s="897"/>
      <c r="L165" s="757">
        <f t="shared" si="129"/>
        <v>8.4496161460093671</v>
      </c>
      <c r="M165" s="757">
        <f t="shared" si="130"/>
        <v>8.5861991458754776</v>
      </c>
      <c r="N165" s="757">
        <f t="shared" si="131"/>
        <v>8.5014409221902021</v>
      </c>
      <c r="O165" s="757">
        <f t="shared" si="131"/>
        <v>9.6114519427402865</v>
      </c>
      <c r="P165" s="757">
        <f t="shared" si="131"/>
        <v>0</v>
      </c>
      <c r="Q165" s="758">
        <f t="shared" si="131"/>
        <v>0</v>
      </c>
      <c r="R165" s="759">
        <f t="shared" si="131"/>
        <v>8.4545632461347768</v>
      </c>
      <c r="S165" s="757"/>
      <c r="T165" s="757"/>
      <c r="U165" s="757"/>
      <c r="V165" s="757"/>
      <c r="W165" s="757"/>
      <c r="X165" s="758"/>
      <c r="Y165" s="778"/>
      <c r="Z165" s="52"/>
    </row>
    <row r="166" spans="1:26">
      <c r="A166" s="773"/>
      <c r="B166" s="16" t="s">
        <v>791</v>
      </c>
      <c r="C166" s="51">
        <v>1920</v>
      </c>
      <c r="D166" s="915">
        <v>406</v>
      </c>
      <c r="E166" s="915">
        <v>453</v>
      </c>
      <c r="F166" s="52">
        <v>110</v>
      </c>
      <c r="G166" s="915"/>
      <c r="H166" s="915">
        <v>53</v>
      </c>
      <c r="I166" s="75">
        <v>2942</v>
      </c>
      <c r="J166" s="897"/>
      <c r="K166" s="897"/>
      <c r="L166" s="761">
        <f t="shared" si="129"/>
        <v>8.5470085470085468</v>
      </c>
      <c r="M166" s="761">
        <f t="shared" si="130"/>
        <v>8.3780437474205538</v>
      </c>
      <c r="N166" s="761">
        <f t="shared" si="131"/>
        <v>9.2581238503985279</v>
      </c>
      <c r="O166" s="761">
        <f t="shared" si="131"/>
        <v>14.53104359313078</v>
      </c>
      <c r="P166" s="761">
        <f t="shared" si="131"/>
        <v>0</v>
      </c>
      <c r="Q166" s="762">
        <f t="shared" si="131"/>
        <v>33.333333333333329</v>
      </c>
      <c r="R166" s="763">
        <f t="shared" si="131"/>
        <v>8.8831184516440711</v>
      </c>
      <c r="S166" s="764"/>
      <c r="T166" s="761"/>
      <c r="U166" s="761"/>
      <c r="V166" s="761"/>
      <c r="W166" s="761"/>
      <c r="X166" s="762"/>
      <c r="Y166" s="761"/>
      <c r="Z166" s="52"/>
    </row>
    <row r="167" spans="1:26">
      <c r="A167" s="773"/>
      <c r="B167" s="16" t="s">
        <v>433</v>
      </c>
      <c r="C167" s="51">
        <v>4254</v>
      </c>
      <c r="D167" s="915">
        <v>1659</v>
      </c>
      <c r="E167" s="915">
        <v>1759</v>
      </c>
      <c r="F167" s="52">
        <v>166</v>
      </c>
      <c r="G167" s="915"/>
      <c r="H167" s="915">
        <v>0</v>
      </c>
      <c r="I167" s="75">
        <v>7838</v>
      </c>
      <c r="J167" s="897"/>
      <c r="K167" s="897"/>
      <c r="L167" s="749">
        <f t="shared" ref="L167:L169" si="132">IF(C167&gt;0,(C167/C141)*100,)</f>
        <v>20.900068782548882</v>
      </c>
      <c r="M167" s="749">
        <f t="shared" ref="M167:M169" si="133">IF(D167&gt;0,(D167/D141)*100,)</f>
        <v>37.70454545454546</v>
      </c>
      <c r="N167" s="750">
        <f t="shared" ref="N167:R169" si="134">IF(E167&gt;0,(E167/E141)*100,)</f>
        <v>39.643903538426869</v>
      </c>
      <c r="O167" s="750">
        <f t="shared" si="134"/>
        <v>42.239185750636132</v>
      </c>
      <c r="P167" s="750">
        <f t="shared" si="134"/>
        <v>0</v>
      </c>
      <c r="Q167" s="750">
        <f t="shared" si="134"/>
        <v>0</v>
      </c>
      <c r="R167" s="765">
        <f t="shared" si="134"/>
        <v>26.494050838290967</v>
      </c>
      <c r="S167" s="749"/>
      <c r="T167" s="749"/>
      <c r="U167" s="750"/>
      <c r="V167" s="750"/>
      <c r="W167" s="750"/>
      <c r="X167" s="750"/>
      <c r="Y167" s="751"/>
      <c r="Z167" s="52"/>
    </row>
    <row r="168" spans="1:26">
      <c r="A168" s="773"/>
      <c r="B168" s="16" t="s">
        <v>65</v>
      </c>
      <c r="C168" s="51">
        <v>4587</v>
      </c>
      <c r="D168" s="52">
        <v>1729</v>
      </c>
      <c r="E168" s="52">
        <v>2094</v>
      </c>
      <c r="F168" s="52">
        <v>250</v>
      </c>
      <c r="G168" s="52"/>
      <c r="H168" s="52">
        <v>65</v>
      </c>
      <c r="I168" s="75">
        <v>8725</v>
      </c>
      <c r="J168" s="897"/>
      <c r="K168" s="897"/>
      <c r="L168" s="757">
        <f t="shared" si="132"/>
        <v>22.14765100671141</v>
      </c>
      <c r="M168" s="757">
        <f t="shared" si="133"/>
        <v>38.862665767588226</v>
      </c>
      <c r="N168" s="757">
        <f t="shared" si="134"/>
        <v>43.104158089748864</v>
      </c>
      <c r="O168" s="757">
        <f t="shared" si="134"/>
        <v>51.124744376278116</v>
      </c>
      <c r="P168" s="757">
        <f t="shared" si="134"/>
        <v>0</v>
      </c>
      <c r="Q168" s="758">
        <f t="shared" si="134"/>
        <v>43.046357615894038</v>
      </c>
      <c r="R168" s="759">
        <f t="shared" si="134"/>
        <v>28.459129754060932</v>
      </c>
      <c r="S168" s="757"/>
      <c r="T168" s="757"/>
      <c r="U168" s="757"/>
      <c r="V168" s="757"/>
      <c r="W168" s="757"/>
      <c r="X168" s="758"/>
      <c r="Y168" s="778"/>
      <c r="Z168" s="52"/>
    </row>
    <row r="169" spans="1:26">
      <c r="A169" s="773"/>
      <c r="B169" s="16" t="s">
        <v>793</v>
      </c>
      <c r="C169" s="51">
        <v>4075</v>
      </c>
      <c r="D169" s="915">
        <v>1376</v>
      </c>
      <c r="E169" s="915">
        <v>1546</v>
      </c>
      <c r="F169" s="52">
        <v>283</v>
      </c>
      <c r="G169" s="915"/>
      <c r="H169" s="915">
        <v>5</v>
      </c>
      <c r="I169" s="75">
        <v>7285</v>
      </c>
      <c r="J169" s="897"/>
      <c r="K169" s="897"/>
      <c r="L169" s="761">
        <f t="shared" si="132"/>
        <v>18.140135327635328</v>
      </c>
      <c r="M169" s="761">
        <f t="shared" si="133"/>
        <v>28.394552208006601</v>
      </c>
      <c r="N169" s="761">
        <f t="shared" si="134"/>
        <v>31.596157776415286</v>
      </c>
      <c r="O169" s="761">
        <f t="shared" si="134"/>
        <v>37.384412153236454</v>
      </c>
      <c r="P169" s="761">
        <f t="shared" si="134"/>
        <v>0</v>
      </c>
      <c r="Q169" s="762">
        <f t="shared" si="134"/>
        <v>3.1446540880503147</v>
      </c>
      <c r="R169" s="763">
        <f t="shared" si="134"/>
        <v>21.996437090491863</v>
      </c>
      <c r="S169" s="764"/>
      <c r="T169" s="761"/>
      <c r="U169" s="761"/>
      <c r="V169" s="761"/>
      <c r="W169" s="761"/>
      <c r="X169" s="762"/>
      <c r="Y169" s="761"/>
      <c r="Z169" s="52"/>
    </row>
    <row r="170" spans="1:26">
      <c r="A170" s="773"/>
      <c r="B170" s="16" t="s">
        <v>427</v>
      </c>
      <c r="C170" s="51">
        <v>9362</v>
      </c>
      <c r="D170" s="915">
        <v>1440</v>
      </c>
      <c r="E170" s="915">
        <v>1604</v>
      </c>
      <c r="F170" s="52"/>
      <c r="G170" s="915"/>
      <c r="H170" s="915"/>
      <c r="I170" s="75">
        <v>12406</v>
      </c>
      <c r="J170" s="897"/>
      <c r="K170" s="897"/>
      <c r="L170" s="749">
        <f t="shared" ref="L170:L172" si="135">IF(C170&gt;0,(C170/C137)*100,)</f>
        <v>66.373626373626365</v>
      </c>
      <c r="M170" s="749">
        <f t="shared" ref="M170:M172" si="136">IF(D170&gt;0,(D170/D137)*100,)</f>
        <v>50.579557428872505</v>
      </c>
      <c r="N170" s="750">
        <f t="shared" ref="N170:R172" si="137">IF(E170&gt;0,(E170/E137)*100,)</f>
        <v>50.711349984192225</v>
      </c>
      <c r="O170" s="750">
        <f t="shared" si="137"/>
        <v>0</v>
      </c>
      <c r="P170" s="750">
        <f t="shared" si="137"/>
        <v>0</v>
      </c>
      <c r="Q170" s="750">
        <f t="shared" si="137"/>
        <v>0</v>
      </c>
      <c r="R170" s="765">
        <f t="shared" si="137"/>
        <v>61.675366641809589</v>
      </c>
      <c r="S170" s="749"/>
      <c r="T170" s="749"/>
      <c r="U170" s="750"/>
      <c r="V170" s="750"/>
      <c r="W170" s="750"/>
      <c r="X170" s="750"/>
      <c r="Y170" s="751"/>
      <c r="Z170" s="52"/>
    </row>
    <row r="171" spans="1:26">
      <c r="A171" s="773"/>
      <c r="B171" s="16" t="s">
        <v>59</v>
      </c>
      <c r="C171" s="51">
        <v>10553</v>
      </c>
      <c r="D171" s="915">
        <v>1612</v>
      </c>
      <c r="E171" s="915">
        <v>1846</v>
      </c>
      <c r="F171" s="52">
        <v>56</v>
      </c>
      <c r="G171" s="915"/>
      <c r="H171" s="915"/>
      <c r="I171" s="75">
        <v>14067</v>
      </c>
      <c r="J171" s="897"/>
      <c r="K171" s="897"/>
      <c r="L171" s="757">
        <f t="shared" si="135"/>
        <v>67.947975017706526</v>
      </c>
      <c r="M171" s="757">
        <f t="shared" si="136"/>
        <v>50.980392156862742</v>
      </c>
      <c r="N171" s="757">
        <f t="shared" si="137"/>
        <v>51.079136690647488</v>
      </c>
      <c r="O171" s="757">
        <f t="shared" si="137"/>
        <v>43.410852713178294</v>
      </c>
      <c r="P171" s="757">
        <f t="shared" si="137"/>
        <v>0</v>
      </c>
      <c r="Q171" s="758">
        <f t="shared" si="137"/>
        <v>0</v>
      </c>
      <c r="R171" s="759">
        <f t="shared" si="137"/>
        <v>62.698341950436799</v>
      </c>
      <c r="S171" s="757"/>
      <c r="T171" s="757"/>
      <c r="U171" s="757"/>
      <c r="V171" s="757"/>
      <c r="W171" s="757"/>
      <c r="X171" s="758"/>
      <c r="Y171" s="778"/>
      <c r="Z171" s="52"/>
    </row>
    <row r="172" spans="1:26">
      <c r="A172" s="773"/>
      <c r="B172" s="16" t="s">
        <v>795</v>
      </c>
      <c r="C172" s="51">
        <v>11580</v>
      </c>
      <c r="D172" s="915">
        <v>1802</v>
      </c>
      <c r="E172" s="915">
        <v>2148</v>
      </c>
      <c r="F172" s="52">
        <v>79</v>
      </c>
      <c r="G172" s="915"/>
      <c r="H172" s="915"/>
      <c r="I172" s="75">
        <v>15609</v>
      </c>
      <c r="J172" s="897"/>
      <c r="K172" s="897"/>
      <c r="L172" s="761">
        <f t="shared" si="135"/>
        <v>68.017621145374449</v>
      </c>
      <c r="M172" s="761">
        <f t="shared" si="136"/>
        <v>50.96153846153846</v>
      </c>
      <c r="N172" s="761">
        <f t="shared" si="137"/>
        <v>50.768139919640745</v>
      </c>
      <c r="O172" s="761">
        <f t="shared" si="137"/>
        <v>39.898989898989903</v>
      </c>
      <c r="P172" s="761">
        <f t="shared" si="137"/>
        <v>0</v>
      </c>
      <c r="Q172" s="762">
        <f t="shared" si="137"/>
        <v>0</v>
      </c>
      <c r="R172" s="763">
        <f t="shared" si="137"/>
        <v>62.460984393757499</v>
      </c>
      <c r="S172" s="764"/>
      <c r="T172" s="761"/>
      <c r="U172" s="761"/>
      <c r="V172" s="761"/>
      <c r="W172" s="761"/>
      <c r="X172" s="762"/>
      <c r="Y172" s="761"/>
      <c r="Z172" s="52"/>
    </row>
    <row r="173" spans="1:26">
      <c r="A173" s="930" t="s">
        <v>888</v>
      </c>
      <c r="B173" s="927" t="s">
        <v>797</v>
      </c>
      <c r="C173" s="888">
        <v>12425</v>
      </c>
      <c r="D173" s="816">
        <v>2848</v>
      </c>
      <c r="E173" s="816">
        <v>8817</v>
      </c>
      <c r="F173" s="816">
        <v>9495</v>
      </c>
      <c r="G173" s="816">
        <v>4495</v>
      </c>
      <c r="H173" s="816">
        <v>3190</v>
      </c>
      <c r="I173" s="241">
        <v>41270</v>
      </c>
      <c r="J173" s="897"/>
      <c r="K173" s="897"/>
      <c r="L173" s="894"/>
      <c r="M173" s="746"/>
      <c r="N173" s="734"/>
      <c r="O173" s="734"/>
      <c r="P173" s="734"/>
      <c r="Q173" s="734"/>
      <c r="R173" s="747"/>
      <c r="S173" s="745"/>
      <c r="T173" s="746"/>
      <c r="U173" s="734"/>
      <c r="V173" s="734"/>
      <c r="W173" s="734"/>
      <c r="X173" s="734"/>
      <c r="Y173" s="777"/>
      <c r="Z173" s="52"/>
    </row>
    <row r="174" spans="1:26">
      <c r="A174" s="773"/>
      <c r="B174" s="16" t="s">
        <v>799</v>
      </c>
      <c r="C174" s="51">
        <v>12219</v>
      </c>
      <c r="D174" s="915">
        <v>2739</v>
      </c>
      <c r="E174" s="915">
        <v>9370</v>
      </c>
      <c r="F174" s="52">
        <v>10486</v>
      </c>
      <c r="G174" s="915">
        <v>4972</v>
      </c>
      <c r="H174" s="915">
        <v>3270</v>
      </c>
      <c r="I174" s="75">
        <v>43056</v>
      </c>
      <c r="J174" s="897"/>
      <c r="K174" s="897"/>
      <c r="L174" s="749"/>
      <c r="M174" s="749"/>
      <c r="N174" s="750"/>
      <c r="O174" s="750"/>
      <c r="P174" s="750"/>
      <c r="Q174" s="750"/>
      <c r="R174" s="751"/>
      <c r="S174" s="748"/>
      <c r="T174" s="749"/>
      <c r="U174" s="750"/>
      <c r="V174" s="750"/>
      <c r="W174" s="750"/>
      <c r="X174" s="750"/>
      <c r="Y174" s="751"/>
      <c r="Z174" s="52"/>
    </row>
    <row r="175" spans="1:26">
      <c r="A175" s="773"/>
      <c r="B175" s="16" t="s">
        <v>801</v>
      </c>
      <c r="C175" s="51">
        <v>11236</v>
      </c>
      <c r="D175" s="915">
        <v>3262</v>
      </c>
      <c r="E175" s="915">
        <v>9379</v>
      </c>
      <c r="F175" s="52">
        <v>10021</v>
      </c>
      <c r="G175" s="915">
        <v>4870</v>
      </c>
      <c r="H175" s="915">
        <v>3454</v>
      </c>
      <c r="I175" s="75">
        <v>42222</v>
      </c>
      <c r="J175" s="897"/>
      <c r="K175" s="897"/>
      <c r="L175" s="749"/>
      <c r="M175" s="749"/>
      <c r="N175" s="750"/>
      <c r="O175" s="750"/>
      <c r="P175" s="750"/>
      <c r="Q175" s="750"/>
      <c r="R175" s="751"/>
      <c r="S175" s="748"/>
      <c r="T175" s="749"/>
      <c r="U175" s="750"/>
      <c r="V175" s="750"/>
      <c r="W175" s="750"/>
      <c r="X175" s="750"/>
      <c r="Y175" s="751"/>
      <c r="Z175" s="52"/>
    </row>
    <row r="176" spans="1:26">
      <c r="A176" s="773"/>
      <c r="B176" s="16" t="s">
        <v>992</v>
      </c>
      <c r="C176" s="51">
        <v>11917</v>
      </c>
      <c r="D176" s="915">
        <v>3086</v>
      </c>
      <c r="E176" s="915">
        <v>9660</v>
      </c>
      <c r="F176" s="52">
        <v>10431</v>
      </c>
      <c r="G176" s="915">
        <v>5150</v>
      </c>
      <c r="H176" s="915">
        <v>3899</v>
      </c>
      <c r="I176" s="75">
        <v>44143</v>
      </c>
      <c r="J176" s="897"/>
      <c r="K176" s="897"/>
      <c r="L176" s="749"/>
      <c r="M176" s="749"/>
      <c r="N176" s="750"/>
      <c r="O176" s="750"/>
      <c r="P176" s="750"/>
      <c r="Q176" s="750"/>
      <c r="R176" s="751"/>
      <c r="S176" s="748"/>
      <c r="T176" s="749"/>
      <c r="U176" s="750"/>
      <c r="V176" s="750"/>
      <c r="W176" s="750"/>
      <c r="X176" s="750"/>
      <c r="Y176" s="751"/>
      <c r="Z176" s="52"/>
    </row>
    <row r="177" spans="1:32">
      <c r="A177" s="773"/>
      <c r="B177" s="16" t="s">
        <v>67</v>
      </c>
      <c r="C177" s="51">
        <v>11826</v>
      </c>
      <c r="D177" s="915">
        <v>3513</v>
      </c>
      <c r="E177" s="915">
        <v>9706</v>
      </c>
      <c r="F177" s="52">
        <v>11068</v>
      </c>
      <c r="G177" s="915">
        <v>5374</v>
      </c>
      <c r="H177" s="915">
        <v>3587</v>
      </c>
      <c r="I177" s="75">
        <v>45074</v>
      </c>
      <c r="J177" s="897"/>
      <c r="K177" s="897"/>
      <c r="L177" s="749"/>
      <c r="M177" s="749"/>
      <c r="N177" s="750"/>
      <c r="O177" s="750"/>
      <c r="P177" s="750"/>
      <c r="Q177" s="750"/>
      <c r="R177" s="751"/>
      <c r="S177" s="748"/>
      <c r="T177" s="749"/>
      <c r="U177" s="750"/>
      <c r="V177" s="750"/>
      <c r="W177" s="750"/>
      <c r="X177" s="750"/>
      <c r="Y177" s="751"/>
      <c r="Z177" s="52"/>
    </row>
    <row r="178" spans="1:32">
      <c r="A178" s="773"/>
      <c r="B178" s="139" t="s">
        <v>767</v>
      </c>
      <c r="C178" s="137">
        <v>12081</v>
      </c>
      <c r="D178" s="138">
        <v>3256</v>
      </c>
      <c r="E178" s="138">
        <v>10133</v>
      </c>
      <c r="F178" s="138">
        <v>10750</v>
      </c>
      <c r="G178" s="138">
        <v>5257</v>
      </c>
      <c r="H178" s="138">
        <v>3508</v>
      </c>
      <c r="I178" s="916">
        <v>44985</v>
      </c>
      <c r="J178" s="897"/>
      <c r="K178" s="897"/>
      <c r="L178" s="753"/>
      <c r="M178" s="753"/>
      <c r="N178" s="754"/>
      <c r="O178" s="754"/>
      <c r="P178" s="754"/>
      <c r="Q178" s="754"/>
      <c r="R178" s="755"/>
      <c r="S178" s="752"/>
      <c r="T178" s="753"/>
      <c r="U178" s="754"/>
      <c r="V178" s="754"/>
      <c r="W178" s="754"/>
      <c r="X178" s="754"/>
      <c r="Y178" s="755"/>
      <c r="Z178" s="52"/>
    </row>
    <row r="179" spans="1:32">
      <c r="A179" s="773"/>
      <c r="B179" s="16" t="s">
        <v>459</v>
      </c>
      <c r="C179" s="51">
        <v>5222</v>
      </c>
      <c r="D179" s="915">
        <v>2133</v>
      </c>
      <c r="E179" s="915">
        <v>6280</v>
      </c>
      <c r="F179" s="52">
        <v>3554</v>
      </c>
      <c r="G179" s="915">
        <v>2655</v>
      </c>
      <c r="H179" s="915">
        <v>170</v>
      </c>
      <c r="I179" s="75">
        <v>20014</v>
      </c>
      <c r="J179" s="897"/>
      <c r="K179" s="897"/>
      <c r="L179" s="749"/>
      <c r="M179" s="749"/>
      <c r="N179" s="750"/>
      <c r="O179" s="750"/>
      <c r="P179" s="750"/>
      <c r="Q179" s="750"/>
      <c r="R179" s="751"/>
      <c r="S179" s="748"/>
      <c r="T179" s="749"/>
      <c r="U179" s="750"/>
      <c r="V179" s="750"/>
      <c r="W179" s="750"/>
      <c r="X179" s="750"/>
      <c r="Y179" s="751"/>
      <c r="Z179" s="52"/>
    </row>
    <row r="180" spans="1:32">
      <c r="A180" s="773"/>
      <c r="B180" s="16" t="s">
        <v>424</v>
      </c>
      <c r="C180" s="51">
        <v>6259</v>
      </c>
      <c r="D180" s="915">
        <v>2058</v>
      </c>
      <c r="E180" s="915">
        <v>5393</v>
      </c>
      <c r="F180" s="52">
        <v>3739</v>
      </c>
      <c r="G180" s="915">
        <v>2655</v>
      </c>
      <c r="H180" s="915">
        <v>125</v>
      </c>
      <c r="I180" s="75">
        <v>20229</v>
      </c>
      <c r="J180" s="897"/>
      <c r="K180" s="897"/>
      <c r="L180" s="749"/>
      <c r="M180" s="749"/>
      <c r="N180" s="750"/>
      <c r="O180" s="750"/>
      <c r="P180" s="750"/>
      <c r="Q180" s="750"/>
      <c r="R180" s="751"/>
      <c r="S180" s="748"/>
      <c r="T180" s="749"/>
      <c r="U180" s="750"/>
      <c r="V180" s="750"/>
      <c r="W180" s="750"/>
      <c r="X180" s="750"/>
      <c r="Y180" s="751"/>
      <c r="Z180" s="52"/>
    </row>
    <row r="181" spans="1:32">
      <c r="A181" s="773"/>
      <c r="B181" s="16" t="s">
        <v>769</v>
      </c>
      <c r="C181" s="51">
        <v>5874</v>
      </c>
      <c r="D181" s="915">
        <v>2499</v>
      </c>
      <c r="E181" s="915">
        <v>5856</v>
      </c>
      <c r="F181" s="52">
        <v>3426</v>
      </c>
      <c r="G181" s="915">
        <v>2336</v>
      </c>
      <c r="H181" s="915">
        <v>165</v>
      </c>
      <c r="I181" s="75">
        <v>20156</v>
      </c>
      <c r="J181" s="897"/>
      <c r="K181" s="897"/>
      <c r="L181" s="749"/>
      <c r="M181" s="749"/>
      <c r="N181" s="750"/>
      <c r="O181" s="750"/>
      <c r="P181" s="750"/>
      <c r="Q181" s="750"/>
      <c r="R181" s="751"/>
      <c r="S181" s="748"/>
      <c r="T181" s="749"/>
      <c r="U181" s="750"/>
      <c r="V181" s="750"/>
      <c r="W181" s="750"/>
      <c r="X181" s="750"/>
      <c r="Y181" s="751"/>
      <c r="Z181" s="52"/>
    </row>
    <row r="182" spans="1:32">
      <c r="A182" s="773"/>
      <c r="B182" s="16" t="s">
        <v>771</v>
      </c>
      <c r="C182" s="51">
        <v>6147</v>
      </c>
      <c r="D182" s="915">
        <v>2329</v>
      </c>
      <c r="E182" s="915">
        <v>6038</v>
      </c>
      <c r="F182" s="52">
        <v>3915</v>
      </c>
      <c r="G182" s="915">
        <v>2282</v>
      </c>
      <c r="H182" s="915">
        <v>166</v>
      </c>
      <c r="I182" s="75">
        <v>20877</v>
      </c>
      <c r="J182" s="897"/>
      <c r="K182" s="897"/>
      <c r="L182" s="749"/>
      <c r="M182" s="749"/>
      <c r="N182" s="750"/>
      <c r="O182" s="750"/>
      <c r="P182" s="750"/>
      <c r="Q182" s="750"/>
      <c r="R182" s="751"/>
      <c r="S182" s="748"/>
      <c r="T182" s="749"/>
      <c r="U182" s="750"/>
      <c r="V182" s="750"/>
      <c r="W182" s="750"/>
      <c r="X182" s="750"/>
      <c r="Y182" s="751"/>
      <c r="Z182" s="52"/>
    </row>
    <row r="183" spans="1:32">
      <c r="A183" s="773"/>
      <c r="B183" s="16" t="s">
        <v>461</v>
      </c>
      <c r="C183" s="51">
        <v>6268</v>
      </c>
      <c r="D183" s="915">
        <v>2243</v>
      </c>
      <c r="E183" s="915">
        <v>5789</v>
      </c>
      <c r="F183" s="52">
        <v>4008</v>
      </c>
      <c r="G183" s="915">
        <v>2280</v>
      </c>
      <c r="H183" s="915">
        <v>220</v>
      </c>
      <c r="I183" s="75">
        <v>20808</v>
      </c>
      <c r="J183" s="897"/>
      <c r="K183" s="897"/>
      <c r="L183" s="749"/>
      <c r="M183" s="749"/>
      <c r="N183" s="750"/>
      <c r="O183" s="750"/>
      <c r="P183" s="750"/>
      <c r="Q183" s="750"/>
      <c r="R183" s="751"/>
      <c r="S183" s="748"/>
      <c r="T183" s="749"/>
      <c r="U183" s="750"/>
      <c r="V183" s="750"/>
      <c r="W183" s="750"/>
      <c r="X183" s="750"/>
      <c r="Y183" s="751"/>
      <c r="Z183" s="52"/>
    </row>
    <row r="184" spans="1:32">
      <c r="A184" s="773"/>
      <c r="B184" s="16" t="s">
        <v>463</v>
      </c>
      <c r="C184" s="51">
        <v>6595</v>
      </c>
      <c r="D184" s="915">
        <v>2230</v>
      </c>
      <c r="E184" s="915">
        <v>5701</v>
      </c>
      <c r="F184" s="52">
        <v>3929</v>
      </c>
      <c r="G184" s="915">
        <v>2474</v>
      </c>
      <c r="H184" s="915">
        <v>302</v>
      </c>
      <c r="I184" s="75">
        <v>21231</v>
      </c>
      <c r="J184" s="897"/>
      <c r="K184" s="897"/>
      <c r="L184" s="844"/>
      <c r="M184" s="749"/>
      <c r="N184" s="750"/>
      <c r="O184" s="750"/>
      <c r="P184" s="750"/>
      <c r="Q184" s="750"/>
      <c r="R184" s="751"/>
      <c r="S184" s="748"/>
      <c r="T184" s="749"/>
      <c r="U184" s="750"/>
      <c r="V184" s="750"/>
      <c r="W184" s="750"/>
      <c r="X184" s="750"/>
      <c r="Y184" s="751"/>
      <c r="Z184" s="52"/>
    </row>
    <row r="185" spans="1:32">
      <c r="A185" s="773"/>
      <c r="B185" s="16" t="s">
        <v>773</v>
      </c>
      <c r="C185" s="51">
        <v>6756</v>
      </c>
      <c r="D185" s="915">
        <v>2283</v>
      </c>
      <c r="E185" s="915">
        <v>5792</v>
      </c>
      <c r="F185" s="52">
        <v>4767</v>
      </c>
      <c r="G185" s="915">
        <v>2547</v>
      </c>
      <c r="H185" s="915">
        <v>329</v>
      </c>
      <c r="I185" s="75">
        <v>22474</v>
      </c>
      <c r="J185" s="897"/>
      <c r="K185" s="897"/>
      <c r="L185" s="749">
        <f t="shared" ref="L185:L190" si="138">IF(C185&gt;0,(C185/C173)*100,)</f>
        <v>54.374245472837025</v>
      </c>
      <c r="M185" s="749">
        <f t="shared" ref="M185:M190" si="139">IF(D185&gt;0,(D185/D173)*100,)</f>
        <v>80.161516853932582</v>
      </c>
      <c r="N185" s="750">
        <f t="shared" ref="N185:N190" si="140">IF(E185&gt;0,(E185/E173)*100,)</f>
        <v>65.691278212543949</v>
      </c>
      <c r="O185" s="750">
        <f t="shared" ref="O185:O190" si="141">IF(F185&gt;0,(F185/F173)*100,)</f>
        <v>50.20537124802528</v>
      </c>
      <c r="P185" s="750">
        <f t="shared" ref="P185:P190" si="142">IF(G185&gt;0,(G185/G173)*100,)</f>
        <v>56.662958843159061</v>
      </c>
      <c r="Q185" s="756">
        <f t="shared" ref="Q185:Q190" si="143">IF(H185&gt;0,(H185/H173)*100,)</f>
        <v>10.313479623824451</v>
      </c>
      <c r="R185" s="750">
        <f t="shared" ref="R185:R190" si="144">IF(I185&gt;0,(I185/I173)*100,)</f>
        <v>54.456021322994907</v>
      </c>
      <c r="S185" s="748"/>
      <c r="T185" s="749"/>
      <c r="U185" s="750"/>
      <c r="V185" s="750"/>
      <c r="W185" s="750"/>
      <c r="X185" s="750"/>
      <c r="Y185" s="751"/>
      <c r="Z185" s="52"/>
    </row>
    <row r="186" spans="1:32">
      <c r="A186" s="773"/>
      <c r="B186" s="16" t="s">
        <v>775</v>
      </c>
      <c r="C186" s="51">
        <v>7080</v>
      </c>
      <c r="D186" s="915">
        <v>2228</v>
      </c>
      <c r="E186" s="915">
        <v>6217</v>
      </c>
      <c r="F186" s="52">
        <v>5349</v>
      </c>
      <c r="G186" s="915">
        <v>2811</v>
      </c>
      <c r="H186" s="915">
        <v>347</v>
      </c>
      <c r="I186" s="75">
        <v>24032</v>
      </c>
      <c r="J186" s="897"/>
      <c r="K186" s="897"/>
      <c r="L186" s="778">
        <f t="shared" si="138"/>
        <v>57.942548490056467</v>
      </c>
      <c r="M186" s="757">
        <f t="shared" si="139"/>
        <v>81.343556042351224</v>
      </c>
      <c r="N186" s="757">
        <f t="shared" si="140"/>
        <v>66.350053361792959</v>
      </c>
      <c r="O186" s="757">
        <f t="shared" si="141"/>
        <v>51.010871638374979</v>
      </c>
      <c r="P186" s="757">
        <f t="shared" si="142"/>
        <v>56.536604987932428</v>
      </c>
      <c r="Q186" s="758">
        <f t="shared" si="143"/>
        <v>10.611620795107033</v>
      </c>
      <c r="R186" s="759">
        <f t="shared" si="144"/>
        <v>55.815681902638424</v>
      </c>
      <c r="S186" s="757"/>
      <c r="T186" s="757"/>
      <c r="U186" s="757"/>
      <c r="V186" s="757"/>
      <c r="W186" s="757"/>
      <c r="X186" s="758"/>
      <c r="Y186" s="778"/>
      <c r="Z186" s="52"/>
    </row>
    <row r="187" spans="1:32">
      <c r="A187" s="773"/>
      <c r="B187" s="16" t="s">
        <v>777</v>
      </c>
      <c r="C187" s="51">
        <v>6772</v>
      </c>
      <c r="D187" s="52">
        <v>2573</v>
      </c>
      <c r="E187" s="52">
        <v>6361</v>
      </c>
      <c r="F187" s="52">
        <v>4922</v>
      </c>
      <c r="G187" s="52">
        <v>2803</v>
      </c>
      <c r="H187" s="52">
        <v>603</v>
      </c>
      <c r="I187" s="75">
        <v>24034</v>
      </c>
      <c r="J187" s="897"/>
      <c r="K187" s="897"/>
      <c r="L187" s="757">
        <f t="shared" si="138"/>
        <v>60.270558917764326</v>
      </c>
      <c r="M187" s="757">
        <f t="shared" si="139"/>
        <v>78.877988963825871</v>
      </c>
      <c r="N187" s="757">
        <f t="shared" si="140"/>
        <v>67.821729395457936</v>
      </c>
      <c r="O187" s="757">
        <f t="shared" si="141"/>
        <v>49.116854605328811</v>
      </c>
      <c r="P187" s="757">
        <f t="shared" si="142"/>
        <v>57.5564681724846</v>
      </c>
      <c r="Q187" s="758">
        <f t="shared" si="143"/>
        <v>17.458019687319052</v>
      </c>
      <c r="R187" s="759">
        <f t="shared" si="144"/>
        <v>56.92293117332197</v>
      </c>
      <c r="S187" s="757"/>
      <c r="T187" s="757"/>
      <c r="U187" s="757"/>
      <c r="V187" s="757"/>
      <c r="W187" s="757"/>
      <c r="X187" s="758"/>
      <c r="Y187" s="778"/>
      <c r="Z187" s="52"/>
    </row>
    <row r="188" spans="1:32">
      <c r="A188" s="773"/>
      <c r="B188" s="16" t="s">
        <v>994</v>
      </c>
      <c r="C188" s="51">
        <v>6998</v>
      </c>
      <c r="D188" s="52">
        <v>2453</v>
      </c>
      <c r="E188" s="52">
        <v>6528</v>
      </c>
      <c r="F188" s="52">
        <v>5459</v>
      </c>
      <c r="G188" s="52">
        <v>3014</v>
      </c>
      <c r="H188" s="52">
        <v>636</v>
      </c>
      <c r="I188" s="75">
        <v>25088</v>
      </c>
      <c r="J188" s="897"/>
      <c r="K188" s="897"/>
      <c r="L188" s="757">
        <f t="shared" si="138"/>
        <v>58.722832927750268</v>
      </c>
      <c r="M188" s="757">
        <f t="shared" si="139"/>
        <v>79.488010369410247</v>
      </c>
      <c r="N188" s="757">
        <f t="shared" si="140"/>
        <v>67.577639751552795</v>
      </c>
      <c r="O188" s="757">
        <f t="shared" si="141"/>
        <v>52.334387882273994</v>
      </c>
      <c r="P188" s="757">
        <f t="shared" si="142"/>
        <v>58.524271844660191</v>
      </c>
      <c r="Q188" s="758">
        <f t="shared" si="143"/>
        <v>16.311874839702487</v>
      </c>
      <c r="R188" s="759">
        <f t="shared" si="144"/>
        <v>56.833473030831613</v>
      </c>
      <c r="S188" s="757"/>
      <c r="T188" s="757"/>
      <c r="U188" s="757"/>
      <c r="V188" s="757"/>
      <c r="W188" s="757"/>
      <c r="X188" s="758"/>
      <c r="Y188" s="778"/>
      <c r="Z188" s="52"/>
    </row>
    <row r="189" spans="1:32">
      <c r="A189" s="773"/>
      <c r="B189" s="16" t="s">
        <v>49</v>
      </c>
      <c r="C189" s="51">
        <v>7236</v>
      </c>
      <c r="D189" s="52">
        <v>2836</v>
      </c>
      <c r="E189" s="52">
        <v>6427</v>
      </c>
      <c r="F189" s="52">
        <v>6041</v>
      </c>
      <c r="G189" s="52">
        <v>3223</v>
      </c>
      <c r="H189" s="52">
        <v>560</v>
      </c>
      <c r="I189" s="75">
        <v>26323</v>
      </c>
      <c r="J189" s="897"/>
      <c r="K189" s="897"/>
      <c r="L189" s="757">
        <f t="shared" si="138"/>
        <v>61.187214611872143</v>
      </c>
      <c r="M189" s="757">
        <f t="shared" si="139"/>
        <v>80.728721890122401</v>
      </c>
      <c r="N189" s="757">
        <f t="shared" si="140"/>
        <v>66.216773130022659</v>
      </c>
      <c r="O189" s="757">
        <f t="shared" si="141"/>
        <v>54.580773400795081</v>
      </c>
      <c r="P189" s="757">
        <f t="shared" si="142"/>
        <v>59.973948641607741</v>
      </c>
      <c r="Q189" s="758">
        <f t="shared" si="143"/>
        <v>15.611931976582103</v>
      </c>
      <c r="R189" s="759">
        <f t="shared" si="144"/>
        <v>58.399520788037449</v>
      </c>
      <c r="S189" s="757"/>
      <c r="T189" s="757"/>
      <c r="U189" s="757"/>
      <c r="V189" s="757"/>
      <c r="W189" s="757"/>
      <c r="X189" s="758"/>
      <c r="Y189" s="778"/>
      <c r="Z189" s="52"/>
    </row>
    <row r="190" spans="1:32">
      <c r="A190" s="773"/>
      <c r="B190" s="141" t="s">
        <v>779</v>
      </c>
      <c r="C190" s="142">
        <v>7194</v>
      </c>
      <c r="D190" s="143">
        <v>2631</v>
      </c>
      <c r="E190" s="143">
        <v>6840</v>
      </c>
      <c r="F190" s="143">
        <v>5843</v>
      </c>
      <c r="G190" s="143">
        <v>3267</v>
      </c>
      <c r="H190" s="143">
        <v>511</v>
      </c>
      <c r="I190" s="932">
        <v>26286</v>
      </c>
      <c r="J190" s="897"/>
      <c r="K190" s="897"/>
      <c r="L190" s="761">
        <f t="shared" si="138"/>
        <v>59.548050658058102</v>
      </c>
      <c r="M190" s="761">
        <f t="shared" si="139"/>
        <v>80.804668304668297</v>
      </c>
      <c r="N190" s="761">
        <f t="shared" si="140"/>
        <v>67.502220467778557</v>
      </c>
      <c r="O190" s="761">
        <f t="shared" si="141"/>
        <v>54.353488372093025</v>
      </c>
      <c r="P190" s="761">
        <f t="shared" si="142"/>
        <v>62.145710481263073</v>
      </c>
      <c r="Q190" s="762">
        <f t="shared" si="143"/>
        <v>14.566704675028506</v>
      </c>
      <c r="R190" s="763">
        <f t="shared" si="144"/>
        <v>58.432810936978996</v>
      </c>
      <c r="S190" s="764" t="s">
        <v>47</v>
      </c>
      <c r="T190" s="761"/>
      <c r="U190" s="761"/>
      <c r="V190" s="761"/>
      <c r="W190" s="761"/>
      <c r="X190" s="762"/>
      <c r="Y190" s="761"/>
      <c r="Z190" s="52"/>
    </row>
    <row r="191" spans="1:32">
      <c r="A191" s="773"/>
      <c r="B191" s="16" t="s">
        <v>996</v>
      </c>
      <c r="C191" s="51">
        <v>6211</v>
      </c>
      <c r="D191" s="915">
        <v>2243</v>
      </c>
      <c r="E191" s="915">
        <v>4853</v>
      </c>
      <c r="F191" s="52">
        <v>4068</v>
      </c>
      <c r="G191" s="915">
        <v>2126</v>
      </c>
      <c r="H191" s="915">
        <v>377</v>
      </c>
      <c r="I191" s="75">
        <v>19878</v>
      </c>
      <c r="J191" s="897"/>
      <c r="K191" s="897"/>
      <c r="L191" s="749">
        <f t="shared" ref="L191:L193" si="145">IF(C191&gt;0,(C191/C188)*100,)</f>
        <v>88.753929694198348</v>
      </c>
      <c r="M191" s="749">
        <f t="shared" ref="M191:M193" si="146">IF(D191&gt;0,(D191/D188)*100,)</f>
        <v>91.439054219323282</v>
      </c>
      <c r="N191" s="750">
        <f t="shared" ref="N191:R193" si="147">IF(E191&gt;0,(E191/E188)*100,)</f>
        <v>74.341299019607845</v>
      </c>
      <c r="O191" s="750">
        <f t="shared" si="147"/>
        <v>74.519142700128228</v>
      </c>
      <c r="P191" s="750">
        <f t="shared" si="147"/>
        <v>70.537491705374919</v>
      </c>
      <c r="Q191" s="750">
        <f t="shared" si="147"/>
        <v>59.276729559748432</v>
      </c>
      <c r="R191" s="765">
        <f t="shared" si="147"/>
        <v>79.233099489795919</v>
      </c>
      <c r="S191" s="749">
        <f t="shared" ref="S191:Y193" si="148">+L191+L194</f>
        <v>91.68333809659903</v>
      </c>
      <c r="T191" s="749">
        <f t="shared" si="148"/>
        <v>92.98817774154098</v>
      </c>
      <c r="U191" s="750">
        <f t="shared" si="148"/>
        <v>83.501838235294116</v>
      </c>
      <c r="V191" s="750">
        <f t="shared" si="148"/>
        <v>80.710752885143805</v>
      </c>
      <c r="W191" s="750">
        <f t="shared" si="148"/>
        <v>76.808228268082289</v>
      </c>
      <c r="X191" s="750">
        <f t="shared" si="148"/>
        <v>63.993710691823907</v>
      </c>
      <c r="Y191" s="751">
        <f t="shared" si="148"/>
        <v>84.805484693877546</v>
      </c>
      <c r="Z191" s="52">
        <f t="shared" ref="Z191:AF193" si="149">+L191+L194+L197</f>
        <v>100</v>
      </c>
      <c r="AA191" s="409">
        <f t="shared" si="149"/>
        <v>100.00000000000001</v>
      </c>
      <c r="AB191" s="409">
        <f t="shared" si="149"/>
        <v>100</v>
      </c>
      <c r="AC191" s="409">
        <f t="shared" si="149"/>
        <v>100</v>
      </c>
      <c r="AD191" s="409">
        <f t="shared" si="149"/>
        <v>100</v>
      </c>
      <c r="AE191" s="409">
        <f t="shared" si="149"/>
        <v>100</v>
      </c>
      <c r="AF191" s="409">
        <f t="shared" si="149"/>
        <v>100</v>
      </c>
    </row>
    <row r="192" spans="1:32">
      <c r="A192" s="773"/>
      <c r="B192" s="16" t="s">
        <v>51</v>
      </c>
      <c r="C192" s="51">
        <v>6486</v>
      </c>
      <c r="D192" s="915">
        <v>2619</v>
      </c>
      <c r="E192" s="915">
        <v>4827</v>
      </c>
      <c r="F192" s="52">
        <v>4559</v>
      </c>
      <c r="G192" s="915">
        <v>2287</v>
      </c>
      <c r="H192" s="915">
        <v>340</v>
      </c>
      <c r="I192" s="75">
        <v>21118</v>
      </c>
      <c r="J192" s="897"/>
      <c r="K192" s="897"/>
      <c r="L192" s="757">
        <f t="shared" si="145"/>
        <v>89.63515754560531</v>
      </c>
      <c r="M192" s="757">
        <f t="shared" si="146"/>
        <v>92.348377997179114</v>
      </c>
      <c r="N192" s="757">
        <f t="shared" si="147"/>
        <v>75.105025672942276</v>
      </c>
      <c r="O192" s="757">
        <f t="shared" si="147"/>
        <v>75.467637808309888</v>
      </c>
      <c r="P192" s="757">
        <f t="shared" si="147"/>
        <v>70.958734098665843</v>
      </c>
      <c r="Q192" s="758">
        <f t="shared" si="147"/>
        <v>60.714285714285708</v>
      </c>
      <c r="R192" s="759">
        <f t="shared" si="147"/>
        <v>80.22641796147856</v>
      </c>
      <c r="S192" s="757">
        <f t="shared" si="148"/>
        <v>92.620232172470978</v>
      </c>
      <c r="T192" s="757">
        <f t="shared" si="148"/>
        <v>94.076163610719306</v>
      </c>
      <c r="U192" s="757">
        <f t="shared" si="148"/>
        <v>84.098335148591872</v>
      </c>
      <c r="V192" s="757">
        <f t="shared" si="148"/>
        <v>82.420129117695751</v>
      </c>
      <c r="W192" s="757">
        <f t="shared" si="148"/>
        <v>76.822835867204475</v>
      </c>
      <c r="X192" s="758">
        <f t="shared" si="148"/>
        <v>68.214285714285708</v>
      </c>
      <c r="Y192" s="778">
        <f t="shared" si="148"/>
        <v>85.90206283478328</v>
      </c>
      <c r="Z192" s="52">
        <f t="shared" si="149"/>
        <v>100</v>
      </c>
      <c r="AA192" s="409">
        <f t="shared" si="149"/>
        <v>99.999999999999986</v>
      </c>
      <c r="AB192" s="409">
        <f t="shared" si="149"/>
        <v>100</v>
      </c>
      <c r="AC192" s="409">
        <f t="shared" si="149"/>
        <v>100</v>
      </c>
      <c r="AD192" s="409">
        <f t="shared" si="149"/>
        <v>100</v>
      </c>
      <c r="AE192" s="409">
        <f t="shared" si="149"/>
        <v>100</v>
      </c>
      <c r="AF192" s="409">
        <f t="shared" si="149"/>
        <v>100.00000000000001</v>
      </c>
    </row>
    <row r="193" spans="1:32">
      <c r="A193" s="773"/>
      <c r="B193" s="139" t="s">
        <v>781</v>
      </c>
      <c r="C193" s="137">
        <v>6427</v>
      </c>
      <c r="D193" s="138">
        <v>2452</v>
      </c>
      <c r="E193" s="138">
        <v>5228</v>
      </c>
      <c r="F193" s="138">
        <v>4429</v>
      </c>
      <c r="G193" s="138">
        <v>2413</v>
      </c>
      <c r="H193" s="138">
        <v>293</v>
      </c>
      <c r="I193" s="916">
        <v>21242</v>
      </c>
      <c r="J193" s="897"/>
      <c r="K193" s="897"/>
      <c r="L193" s="761">
        <f t="shared" si="145"/>
        <v>89.338337503475117</v>
      </c>
      <c r="M193" s="761">
        <f t="shared" si="146"/>
        <v>93.196503230710761</v>
      </c>
      <c r="N193" s="761">
        <f t="shared" si="147"/>
        <v>76.432748538011694</v>
      </c>
      <c r="O193" s="761">
        <f t="shared" si="147"/>
        <v>75.800102686975862</v>
      </c>
      <c r="P193" s="761">
        <f t="shared" si="147"/>
        <v>73.859810223446587</v>
      </c>
      <c r="Q193" s="762">
        <f t="shared" si="147"/>
        <v>57.338551859099809</v>
      </c>
      <c r="R193" s="763">
        <f t="shared" si="147"/>
        <v>80.811078140454995</v>
      </c>
      <c r="S193" s="761">
        <f t="shared" si="148"/>
        <v>92.53544620517097</v>
      </c>
      <c r="T193" s="761">
        <f t="shared" si="148"/>
        <v>94.374762447738505</v>
      </c>
      <c r="U193" s="761">
        <f t="shared" si="148"/>
        <v>84.576023391812868</v>
      </c>
      <c r="V193" s="761">
        <f t="shared" si="148"/>
        <v>82.731473558103701</v>
      </c>
      <c r="W193" s="761">
        <f t="shared" si="148"/>
        <v>79.400061218243039</v>
      </c>
      <c r="X193" s="762">
        <f t="shared" si="148"/>
        <v>64.774951076320946</v>
      </c>
      <c r="Y193" s="761">
        <f t="shared" si="148"/>
        <v>86.296888077303507</v>
      </c>
      <c r="Z193" s="52">
        <f t="shared" si="149"/>
        <v>100</v>
      </c>
      <c r="AA193" s="409">
        <f t="shared" si="149"/>
        <v>100</v>
      </c>
      <c r="AB193" s="409">
        <f t="shared" si="149"/>
        <v>100</v>
      </c>
      <c r="AC193" s="409">
        <f t="shared" si="149"/>
        <v>99.999999999999986</v>
      </c>
      <c r="AD193" s="409">
        <f t="shared" si="149"/>
        <v>100</v>
      </c>
      <c r="AE193" s="409">
        <f t="shared" si="149"/>
        <v>100</v>
      </c>
      <c r="AF193" s="409">
        <f t="shared" si="149"/>
        <v>100</v>
      </c>
    </row>
    <row r="194" spans="1:32">
      <c r="A194" s="773"/>
      <c r="B194" s="16" t="s">
        <v>998</v>
      </c>
      <c r="C194" s="51">
        <v>205</v>
      </c>
      <c r="D194" s="915">
        <v>38</v>
      </c>
      <c r="E194" s="915">
        <v>598</v>
      </c>
      <c r="F194" s="52">
        <v>338</v>
      </c>
      <c r="G194" s="915">
        <v>189</v>
      </c>
      <c r="H194" s="915">
        <v>30</v>
      </c>
      <c r="I194" s="75">
        <v>1398</v>
      </c>
      <c r="J194" s="897"/>
      <c r="K194" s="897"/>
      <c r="L194" s="749">
        <f t="shared" ref="L194:L196" si="150">IF(C194&gt;0,(C194/C188)*100,)</f>
        <v>2.9294084024006861</v>
      </c>
      <c r="M194" s="749">
        <f t="shared" ref="M194:M196" si="151">IF(D194&gt;0,(D194/D188)*100,)</f>
        <v>1.5491235222176927</v>
      </c>
      <c r="N194" s="750">
        <f t="shared" ref="N194:R196" si="152">IF(E194&gt;0,(E194/E188)*100,)</f>
        <v>9.1605392156862742</v>
      </c>
      <c r="O194" s="750">
        <f t="shared" si="152"/>
        <v>6.1916101850155707</v>
      </c>
      <c r="P194" s="750">
        <f t="shared" si="152"/>
        <v>6.2707365627073655</v>
      </c>
      <c r="Q194" s="750">
        <f t="shared" si="152"/>
        <v>4.716981132075472</v>
      </c>
      <c r="R194" s="765">
        <f t="shared" si="152"/>
        <v>5.5723852040816331</v>
      </c>
      <c r="S194" s="749"/>
      <c r="T194" s="749"/>
      <c r="U194" s="750"/>
      <c r="V194" s="750"/>
      <c r="W194" s="750"/>
      <c r="X194" s="750"/>
      <c r="Y194" s="751"/>
      <c r="Z194" s="52"/>
    </row>
    <row r="195" spans="1:32">
      <c r="A195" s="773"/>
      <c r="B195" s="16" t="s">
        <v>53</v>
      </c>
      <c r="C195" s="51">
        <v>216</v>
      </c>
      <c r="D195" s="915">
        <v>49</v>
      </c>
      <c r="E195" s="915">
        <v>578</v>
      </c>
      <c r="F195" s="52">
        <v>420</v>
      </c>
      <c r="G195" s="915">
        <v>189</v>
      </c>
      <c r="H195" s="915">
        <v>42</v>
      </c>
      <c r="I195" s="75">
        <v>1494</v>
      </c>
      <c r="J195" s="897"/>
      <c r="K195" s="897"/>
      <c r="L195" s="757">
        <f t="shared" si="150"/>
        <v>2.9850746268656714</v>
      </c>
      <c r="M195" s="757">
        <f t="shared" si="151"/>
        <v>1.7277856135401977</v>
      </c>
      <c r="N195" s="757">
        <f t="shared" si="152"/>
        <v>8.9933094756496033</v>
      </c>
      <c r="O195" s="757">
        <f t="shared" si="152"/>
        <v>6.9524913093858638</v>
      </c>
      <c r="P195" s="757">
        <f t="shared" si="152"/>
        <v>5.864101768538629</v>
      </c>
      <c r="Q195" s="758">
        <f t="shared" si="152"/>
        <v>7.5</v>
      </c>
      <c r="R195" s="759">
        <f t="shared" si="152"/>
        <v>5.6756448733047149</v>
      </c>
      <c r="S195" s="757"/>
      <c r="T195" s="757"/>
      <c r="U195" s="757"/>
      <c r="V195" s="757"/>
      <c r="W195" s="757"/>
      <c r="X195" s="758"/>
      <c r="Y195" s="778"/>
      <c r="Z195" s="52"/>
    </row>
    <row r="196" spans="1:32">
      <c r="A196" s="773"/>
      <c r="B196" s="139" t="s">
        <v>783</v>
      </c>
      <c r="C196" s="137">
        <v>230</v>
      </c>
      <c r="D196" s="138">
        <v>31</v>
      </c>
      <c r="E196" s="138">
        <v>557</v>
      </c>
      <c r="F196" s="138">
        <v>405</v>
      </c>
      <c r="G196" s="138">
        <v>181</v>
      </c>
      <c r="H196" s="138">
        <v>38</v>
      </c>
      <c r="I196" s="916">
        <v>1442</v>
      </c>
      <c r="J196" s="897"/>
      <c r="K196" s="897"/>
      <c r="L196" s="761">
        <f t="shared" si="150"/>
        <v>3.1971087016958575</v>
      </c>
      <c r="M196" s="761">
        <f t="shared" si="151"/>
        <v>1.1782592170277459</v>
      </c>
      <c r="N196" s="761">
        <f t="shared" si="152"/>
        <v>8.1432748538011683</v>
      </c>
      <c r="O196" s="761">
        <f t="shared" si="152"/>
        <v>6.9313708711278457</v>
      </c>
      <c r="P196" s="761">
        <f t="shared" si="152"/>
        <v>5.5402509947964491</v>
      </c>
      <c r="Q196" s="762">
        <f t="shared" si="152"/>
        <v>7.4363992172211351</v>
      </c>
      <c r="R196" s="763">
        <f t="shared" si="152"/>
        <v>5.4858099368485123</v>
      </c>
      <c r="S196" s="764"/>
      <c r="T196" s="761"/>
      <c r="U196" s="761"/>
      <c r="V196" s="761"/>
      <c r="W196" s="761"/>
      <c r="X196" s="762"/>
      <c r="Y196" s="761"/>
      <c r="Z196" s="52"/>
    </row>
    <row r="197" spans="1:32">
      <c r="A197" s="773"/>
      <c r="B197" s="16" t="s">
        <v>1000</v>
      </c>
      <c r="C197" s="51">
        <v>582</v>
      </c>
      <c r="D197" s="915">
        <v>172</v>
      </c>
      <c r="E197" s="915">
        <v>1077</v>
      </c>
      <c r="F197" s="52">
        <v>1053</v>
      </c>
      <c r="G197" s="915">
        <v>699</v>
      </c>
      <c r="H197" s="915">
        <v>229</v>
      </c>
      <c r="I197" s="75">
        <v>3812</v>
      </c>
      <c r="J197" s="897"/>
      <c r="K197" s="897"/>
      <c r="L197" s="749">
        <f t="shared" ref="L197:L199" si="153">IF(C197&gt;0,(C197/C188)*100,)</f>
        <v>8.3166619034009717</v>
      </c>
      <c r="M197" s="749">
        <f t="shared" ref="M197:M199" si="154">IF(D197&gt;0,(D197/D188)*100,)</f>
        <v>7.0118222584590297</v>
      </c>
      <c r="N197" s="750">
        <f t="shared" ref="N197:R199" si="155">IF(E197&gt;0,(E197/E188)*100,)</f>
        <v>16.49816176470588</v>
      </c>
      <c r="O197" s="750">
        <f t="shared" si="155"/>
        <v>19.289247114856202</v>
      </c>
      <c r="P197" s="750">
        <f t="shared" si="155"/>
        <v>23.191771731917719</v>
      </c>
      <c r="Q197" s="750">
        <f t="shared" si="155"/>
        <v>36.0062893081761</v>
      </c>
      <c r="R197" s="765">
        <f t="shared" si="155"/>
        <v>15.194515306122449</v>
      </c>
      <c r="S197" s="749"/>
      <c r="T197" s="749"/>
      <c r="U197" s="750"/>
      <c r="V197" s="750"/>
      <c r="W197" s="750"/>
      <c r="X197" s="750"/>
      <c r="Y197" s="751"/>
      <c r="Z197" s="52"/>
    </row>
    <row r="198" spans="1:32">
      <c r="A198" s="773"/>
      <c r="B198" s="16" t="s">
        <v>55</v>
      </c>
      <c r="C198" s="51">
        <v>534</v>
      </c>
      <c r="D198" s="915">
        <v>168</v>
      </c>
      <c r="E198" s="915">
        <v>1022</v>
      </c>
      <c r="F198" s="52">
        <v>1062</v>
      </c>
      <c r="G198" s="915">
        <v>747</v>
      </c>
      <c r="H198" s="915">
        <v>178</v>
      </c>
      <c r="I198" s="75">
        <v>3711</v>
      </c>
      <c r="J198" s="897"/>
      <c r="K198" s="897"/>
      <c r="L198" s="757">
        <f t="shared" si="153"/>
        <v>7.3797678275290215</v>
      </c>
      <c r="M198" s="757">
        <f t="shared" si="154"/>
        <v>5.9238363892806767</v>
      </c>
      <c r="N198" s="757">
        <f t="shared" si="155"/>
        <v>15.901664851408123</v>
      </c>
      <c r="O198" s="757">
        <f t="shared" si="155"/>
        <v>17.579870882304256</v>
      </c>
      <c r="P198" s="757">
        <f t="shared" si="155"/>
        <v>23.177164132795532</v>
      </c>
      <c r="Q198" s="758">
        <f t="shared" si="155"/>
        <v>31.785714285714285</v>
      </c>
      <c r="R198" s="759">
        <f t="shared" si="155"/>
        <v>14.097937165216731</v>
      </c>
      <c r="S198" s="757"/>
      <c r="T198" s="757"/>
      <c r="U198" s="757"/>
      <c r="V198" s="757"/>
      <c r="W198" s="757"/>
      <c r="X198" s="758"/>
      <c r="Y198" s="778"/>
      <c r="Z198" s="52"/>
    </row>
    <row r="199" spans="1:32">
      <c r="A199" s="773"/>
      <c r="B199" s="16" t="s">
        <v>785</v>
      </c>
      <c r="C199" s="51">
        <v>537</v>
      </c>
      <c r="D199" s="915">
        <v>148</v>
      </c>
      <c r="E199" s="915">
        <v>1055</v>
      </c>
      <c r="F199" s="52">
        <v>1009</v>
      </c>
      <c r="G199" s="915">
        <v>673</v>
      </c>
      <c r="H199" s="915">
        <v>180</v>
      </c>
      <c r="I199" s="75">
        <v>3602</v>
      </c>
      <c r="J199" s="897"/>
      <c r="K199" s="897"/>
      <c r="L199" s="761">
        <f t="shared" si="153"/>
        <v>7.4645537948290235</v>
      </c>
      <c r="M199" s="761">
        <f t="shared" si="154"/>
        <v>5.6252375522614972</v>
      </c>
      <c r="N199" s="761">
        <f t="shared" si="155"/>
        <v>15.423976608187134</v>
      </c>
      <c r="O199" s="761">
        <f t="shared" si="155"/>
        <v>17.268526441896288</v>
      </c>
      <c r="P199" s="761">
        <f t="shared" si="155"/>
        <v>20.599938781756961</v>
      </c>
      <c r="Q199" s="762">
        <f t="shared" si="155"/>
        <v>35.225048923679061</v>
      </c>
      <c r="R199" s="763">
        <f t="shared" si="155"/>
        <v>13.703111922696493</v>
      </c>
      <c r="S199" s="764" t="s">
        <v>48</v>
      </c>
      <c r="T199" s="761"/>
      <c r="U199" s="761"/>
      <c r="V199" s="761"/>
      <c r="W199" s="761"/>
      <c r="X199" s="762"/>
      <c r="Y199" s="761"/>
      <c r="Z199" s="52"/>
    </row>
    <row r="200" spans="1:32">
      <c r="A200" s="773"/>
      <c r="B200" s="927" t="s">
        <v>425</v>
      </c>
      <c r="C200" s="888">
        <v>4017</v>
      </c>
      <c r="D200" s="816">
        <v>1727</v>
      </c>
      <c r="E200" s="816">
        <v>2333</v>
      </c>
      <c r="F200" s="816">
        <v>1327</v>
      </c>
      <c r="G200" s="816">
        <v>817</v>
      </c>
      <c r="H200" s="816">
        <v>48</v>
      </c>
      <c r="I200" s="241">
        <v>10269</v>
      </c>
      <c r="J200" s="897"/>
      <c r="K200" s="897"/>
      <c r="L200" s="749">
        <f t="shared" ref="L200:L202" si="156">IF(C200&gt;0,(C200/C183)*100,)</f>
        <v>64.087428206764514</v>
      </c>
      <c r="M200" s="749">
        <f t="shared" ref="M200:M202" si="157">IF(D200&gt;0,(D200/D183)*100,)</f>
        <v>76.995095853767282</v>
      </c>
      <c r="N200" s="750">
        <f t="shared" ref="N200:R202" si="158">IF(E200&gt;0,(E200/E183)*100,)</f>
        <v>40.300570046640175</v>
      </c>
      <c r="O200" s="750">
        <f t="shared" si="158"/>
        <v>33.10878243512974</v>
      </c>
      <c r="P200" s="750">
        <f t="shared" si="158"/>
        <v>35.833333333333336</v>
      </c>
      <c r="Q200" s="750">
        <f t="shared" si="158"/>
        <v>21.818181818181817</v>
      </c>
      <c r="R200" s="765">
        <f t="shared" si="158"/>
        <v>49.351211072664356</v>
      </c>
      <c r="S200" s="749">
        <f t="shared" ref="S200:Y202" si="159">+L200+L203+L206</f>
        <v>84.109763880025525</v>
      </c>
      <c r="T200" s="749">
        <f t="shared" si="159"/>
        <v>89.210878288007137</v>
      </c>
      <c r="U200" s="750">
        <f t="shared" si="159"/>
        <v>73.829676973570571</v>
      </c>
      <c r="V200" s="750">
        <f t="shared" si="159"/>
        <v>66.21756487025948</v>
      </c>
      <c r="W200" s="750">
        <f t="shared" si="159"/>
        <v>67.061403508771932</v>
      </c>
      <c r="X200" s="750">
        <f t="shared" si="159"/>
        <v>56.36363636363636</v>
      </c>
      <c r="Y200" s="751">
        <f t="shared" si="159"/>
        <v>76.191849288735099</v>
      </c>
      <c r="Z200" s="52">
        <f t="shared" ref="Z200:AF202" si="160">L200+L203+L206+L209</f>
        <v>100</v>
      </c>
      <c r="AA200" s="409">
        <f t="shared" si="160"/>
        <v>100</v>
      </c>
      <c r="AB200" s="409">
        <f t="shared" si="160"/>
        <v>100</v>
      </c>
      <c r="AC200" s="409">
        <f t="shared" si="160"/>
        <v>100</v>
      </c>
      <c r="AD200" s="409">
        <f t="shared" si="160"/>
        <v>100</v>
      </c>
      <c r="AE200" s="409">
        <f t="shared" si="160"/>
        <v>100</v>
      </c>
      <c r="AF200" s="409">
        <f t="shared" si="160"/>
        <v>100</v>
      </c>
    </row>
    <row r="201" spans="1:32">
      <c r="A201" s="773"/>
      <c r="B201" s="16" t="s">
        <v>57</v>
      </c>
      <c r="C201" s="51">
        <v>4441</v>
      </c>
      <c r="D201" s="915">
        <v>1729</v>
      </c>
      <c r="E201" s="915">
        <v>1286</v>
      </c>
      <c r="F201" s="52">
        <v>1389</v>
      </c>
      <c r="G201" s="915">
        <v>877</v>
      </c>
      <c r="H201" s="915">
        <v>67</v>
      </c>
      <c r="I201" s="75">
        <v>9789</v>
      </c>
      <c r="J201" s="897"/>
      <c r="K201" s="897"/>
      <c r="L201" s="757">
        <f t="shared" si="156"/>
        <v>67.338893100833957</v>
      </c>
      <c r="M201" s="757">
        <f t="shared" si="157"/>
        <v>77.533632286995513</v>
      </c>
      <c r="N201" s="757">
        <f t="shared" si="158"/>
        <v>22.557446062094368</v>
      </c>
      <c r="O201" s="757">
        <f t="shared" si="158"/>
        <v>35.352506999236446</v>
      </c>
      <c r="P201" s="757">
        <f t="shared" si="158"/>
        <v>35.448666127728373</v>
      </c>
      <c r="Q201" s="758">
        <f t="shared" si="158"/>
        <v>22.185430463576157</v>
      </c>
      <c r="R201" s="759">
        <f t="shared" si="158"/>
        <v>46.10710753143988</v>
      </c>
      <c r="S201" s="757">
        <f t="shared" si="159"/>
        <v>82.88097043214556</v>
      </c>
      <c r="T201" s="757">
        <f t="shared" si="159"/>
        <v>87.399103139013448</v>
      </c>
      <c r="U201" s="757">
        <f t="shared" si="159"/>
        <v>54.008068759866688</v>
      </c>
      <c r="V201" s="757">
        <f t="shared" si="159"/>
        <v>65.054721303130577</v>
      </c>
      <c r="W201" s="757">
        <f t="shared" si="159"/>
        <v>61.883589329021831</v>
      </c>
      <c r="X201" s="758">
        <f t="shared" si="159"/>
        <v>52.980132450331126</v>
      </c>
      <c r="Y201" s="778">
        <f t="shared" si="159"/>
        <v>69.431491686684566</v>
      </c>
      <c r="Z201" s="52">
        <f t="shared" si="160"/>
        <v>100</v>
      </c>
      <c r="AA201" s="409">
        <f t="shared" si="160"/>
        <v>100</v>
      </c>
      <c r="AB201" s="409">
        <f t="shared" si="160"/>
        <v>100</v>
      </c>
      <c r="AC201" s="409">
        <f t="shared" si="160"/>
        <v>100</v>
      </c>
      <c r="AD201" s="409">
        <f t="shared" si="160"/>
        <v>100</v>
      </c>
      <c r="AE201" s="409">
        <f t="shared" si="160"/>
        <v>100</v>
      </c>
      <c r="AF201" s="409">
        <f t="shared" si="160"/>
        <v>100</v>
      </c>
    </row>
    <row r="202" spans="1:32">
      <c r="A202" s="773"/>
      <c r="B202" s="16" t="s">
        <v>787</v>
      </c>
      <c r="C202" s="51">
        <v>4423</v>
      </c>
      <c r="D202" s="915">
        <v>1759</v>
      </c>
      <c r="E202" s="915">
        <v>2321</v>
      </c>
      <c r="F202" s="52">
        <v>1717</v>
      </c>
      <c r="G202" s="915">
        <v>870</v>
      </c>
      <c r="H202" s="915">
        <v>69</v>
      </c>
      <c r="I202" s="75">
        <v>11159</v>
      </c>
      <c r="J202" s="897"/>
      <c r="K202" s="897"/>
      <c r="L202" s="761">
        <f t="shared" si="156"/>
        <v>65.467732386027237</v>
      </c>
      <c r="M202" s="761">
        <f t="shared" si="157"/>
        <v>77.047744196233026</v>
      </c>
      <c r="N202" s="761">
        <f t="shared" si="158"/>
        <v>40.072513812154696</v>
      </c>
      <c r="O202" s="761">
        <f t="shared" si="158"/>
        <v>36.018460247535138</v>
      </c>
      <c r="P202" s="761">
        <f t="shared" si="158"/>
        <v>34.157832744405184</v>
      </c>
      <c r="Q202" s="762">
        <f t="shared" si="158"/>
        <v>20.972644376899694</v>
      </c>
      <c r="R202" s="763">
        <f t="shared" si="158"/>
        <v>49.652932277298213</v>
      </c>
      <c r="S202" s="764">
        <f t="shared" si="159"/>
        <v>85.731201894612198</v>
      </c>
      <c r="T202" s="761">
        <f t="shared" si="159"/>
        <v>90.93298291721419</v>
      </c>
      <c r="U202" s="761">
        <f t="shared" si="159"/>
        <v>73.221685082872938</v>
      </c>
      <c r="V202" s="761">
        <f t="shared" si="159"/>
        <v>66.750576882735473</v>
      </c>
      <c r="W202" s="761">
        <f t="shared" si="159"/>
        <v>63.329407145661563</v>
      </c>
      <c r="X202" s="762">
        <f t="shared" si="159"/>
        <v>48.936170212765958</v>
      </c>
      <c r="Y202" s="761">
        <f t="shared" si="159"/>
        <v>75.932188306487504</v>
      </c>
      <c r="Z202" s="52">
        <f t="shared" si="160"/>
        <v>100</v>
      </c>
      <c r="AA202" s="409">
        <f t="shared" si="160"/>
        <v>100</v>
      </c>
      <c r="AB202" s="409">
        <f t="shared" si="160"/>
        <v>100.00000000000001</v>
      </c>
      <c r="AC202" s="409">
        <f t="shared" si="160"/>
        <v>100</v>
      </c>
      <c r="AD202" s="409">
        <f t="shared" si="160"/>
        <v>100</v>
      </c>
      <c r="AE202" s="409">
        <f t="shared" si="160"/>
        <v>100</v>
      </c>
      <c r="AF202" s="409">
        <f t="shared" si="160"/>
        <v>100</v>
      </c>
    </row>
    <row r="203" spans="1:32">
      <c r="A203" s="773"/>
      <c r="B203" s="139" t="s">
        <v>429</v>
      </c>
      <c r="C203" s="137">
        <v>277</v>
      </c>
      <c r="D203" s="138">
        <v>51</v>
      </c>
      <c r="E203" s="138">
        <v>241</v>
      </c>
      <c r="F203" s="138">
        <v>374</v>
      </c>
      <c r="G203" s="138">
        <v>154</v>
      </c>
      <c r="H203" s="138">
        <v>21</v>
      </c>
      <c r="I203" s="916">
        <v>1118</v>
      </c>
      <c r="J203" s="897"/>
      <c r="K203" s="897"/>
      <c r="L203" s="749">
        <f t="shared" ref="L203:L205" si="161">IF(C203&gt;0,(C203/C183)*100,)</f>
        <v>4.4192724952137841</v>
      </c>
      <c r="M203" s="749">
        <f t="shared" ref="M203:M205" si="162">IF(D203&gt;0,(D203/D183)*100,)</f>
        <v>2.2737405260811414</v>
      </c>
      <c r="N203" s="750">
        <f t="shared" ref="N203:R205" si="163">IF(E203&gt;0,(E203/E183)*100,)</f>
        <v>4.1630678873726037</v>
      </c>
      <c r="O203" s="750">
        <f t="shared" si="163"/>
        <v>9.3313373253493008</v>
      </c>
      <c r="P203" s="750">
        <f t="shared" si="163"/>
        <v>6.7543859649122808</v>
      </c>
      <c r="Q203" s="750">
        <f t="shared" si="163"/>
        <v>9.5454545454545467</v>
      </c>
      <c r="R203" s="765">
        <f t="shared" si="163"/>
        <v>5.3729334871203385</v>
      </c>
      <c r="S203" s="749"/>
      <c r="T203" s="749"/>
      <c r="U203" s="750"/>
      <c r="V203" s="750"/>
      <c r="W203" s="750"/>
      <c r="X203" s="750"/>
      <c r="Y203" s="751"/>
      <c r="Z203" s="52"/>
    </row>
    <row r="204" spans="1:32">
      <c r="A204" s="773"/>
      <c r="B204" s="16" t="s">
        <v>61</v>
      </c>
      <c r="C204" s="51">
        <v>314</v>
      </c>
      <c r="D204" s="915">
        <v>62</v>
      </c>
      <c r="E204" s="915">
        <v>298</v>
      </c>
      <c r="F204" s="52">
        <v>376</v>
      </c>
      <c r="G204" s="915">
        <v>143</v>
      </c>
      <c r="H204" s="915">
        <v>19</v>
      </c>
      <c r="I204" s="75">
        <v>1212</v>
      </c>
      <c r="J204" s="897"/>
      <c r="K204" s="897"/>
      <c r="L204" s="757">
        <f t="shared" si="161"/>
        <v>4.7611827141774077</v>
      </c>
      <c r="M204" s="757">
        <f t="shared" si="162"/>
        <v>2.7802690582959642</v>
      </c>
      <c r="N204" s="757">
        <f t="shared" si="163"/>
        <v>5.2271531310296435</v>
      </c>
      <c r="O204" s="757">
        <f t="shared" si="163"/>
        <v>9.5698651056248405</v>
      </c>
      <c r="P204" s="757">
        <f t="shared" si="163"/>
        <v>5.7801131770412288</v>
      </c>
      <c r="Q204" s="758">
        <f t="shared" si="163"/>
        <v>6.2913907284768218</v>
      </c>
      <c r="R204" s="759">
        <f t="shared" si="163"/>
        <v>5.7086336018086765</v>
      </c>
      <c r="S204" s="757"/>
      <c r="T204" s="757"/>
      <c r="U204" s="757"/>
      <c r="V204" s="757"/>
      <c r="W204" s="757"/>
      <c r="X204" s="758"/>
      <c r="Y204" s="778"/>
      <c r="Z204" s="52"/>
    </row>
    <row r="205" spans="1:32">
      <c r="A205" s="773"/>
      <c r="B205" s="16" t="s">
        <v>789</v>
      </c>
      <c r="C205" s="51">
        <v>562</v>
      </c>
      <c r="D205" s="915">
        <v>168</v>
      </c>
      <c r="E205" s="915">
        <v>358</v>
      </c>
      <c r="F205" s="52">
        <v>463</v>
      </c>
      <c r="G205" s="915">
        <v>208</v>
      </c>
      <c r="H205" s="915">
        <v>28</v>
      </c>
      <c r="I205" s="75">
        <v>1787</v>
      </c>
      <c r="J205" s="897"/>
      <c r="K205" s="897"/>
      <c r="L205" s="761">
        <f t="shared" si="161"/>
        <v>8.3185316755476606</v>
      </c>
      <c r="M205" s="761">
        <f t="shared" si="162"/>
        <v>7.3587385019710903</v>
      </c>
      <c r="N205" s="761">
        <f t="shared" si="163"/>
        <v>6.180939226519337</v>
      </c>
      <c r="O205" s="761">
        <f t="shared" si="163"/>
        <v>9.7126075099643376</v>
      </c>
      <c r="P205" s="761">
        <f t="shared" si="163"/>
        <v>8.1664703572830781</v>
      </c>
      <c r="Q205" s="762">
        <f t="shared" si="163"/>
        <v>8.5106382978723403</v>
      </c>
      <c r="R205" s="763">
        <f t="shared" si="163"/>
        <v>7.9514105188217501</v>
      </c>
      <c r="S205" s="764"/>
      <c r="T205" s="761"/>
      <c r="U205" s="761"/>
      <c r="V205" s="761"/>
      <c r="W205" s="761"/>
      <c r="X205" s="762"/>
      <c r="Y205" s="761"/>
      <c r="Z205" s="52"/>
    </row>
    <row r="206" spans="1:32">
      <c r="A206" s="773"/>
      <c r="B206" s="16" t="s">
        <v>431</v>
      </c>
      <c r="C206" s="51">
        <v>978</v>
      </c>
      <c r="D206" s="915">
        <v>223</v>
      </c>
      <c r="E206" s="915">
        <v>1700</v>
      </c>
      <c r="F206" s="52">
        <v>953</v>
      </c>
      <c r="G206" s="915">
        <v>558</v>
      </c>
      <c r="H206" s="915">
        <v>55</v>
      </c>
      <c r="I206" s="75">
        <v>4467</v>
      </c>
      <c r="J206" s="897"/>
      <c r="K206" s="897"/>
      <c r="L206" s="749">
        <f t="shared" ref="L206:L208" si="164">IF(C206&gt;0,(C206/C183)*100,)</f>
        <v>15.603063178047224</v>
      </c>
      <c r="M206" s="749">
        <f t="shared" ref="M206:M208" si="165">IF(D206&gt;0,(D206/D183)*100,)</f>
        <v>9.9420419081587159</v>
      </c>
      <c r="N206" s="750">
        <f t="shared" ref="N206:R208" si="166">IF(E206&gt;0,(E206/E183)*100,)</f>
        <v>29.366039039557783</v>
      </c>
      <c r="O206" s="750">
        <f t="shared" si="166"/>
        <v>23.777445109780441</v>
      </c>
      <c r="P206" s="750">
        <f t="shared" si="166"/>
        <v>24.473684210526319</v>
      </c>
      <c r="Q206" s="750">
        <f t="shared" si="166"/>
        <v>25</v>
      </c>
      <c r="R206" s="765">
        <f t="shared" si="166"/>
        <v>21.467704728950405</v>
      </c>
      <c r="S206" s="749"/>
      <c r="T206" s="749"/>
      <c r="U206" s="750"/>
      <c r="V206" s="750"/>
      <c r="W206" s="750"/>
      <c r="X206" s="750"/>
      <c r="Y206" s="751"/>
      <c r="Z206" s="52"/>
    </row>
    <row r="207" spans="1:32">
      <c r="A207" s="773"/>
      <c r="B207" s="16" t="s">
        <v>63</v>
      </c>
      <c r="C207" s="51">
        <v>711</v>
      </c>
      <c r="D207" s="915">
        <v>158</v>
      </c>
      <c r="E207" s="915">
        <v>1495</v>
      </c>
      <c r="F207" s="52">
        <v>791</v>
      </c>
      <c r="G207" s="915">
        <v>511</v>
      </c>
      <c r="H207" s="915">
        <v>74</v>
      </c>
      <c r="I207" s="75">
        <v>3740</v>
      </c>
      <c r="J207" s="897"/>
      <c r="K207" s="897"/>
      <c r="L207" s="757">
        <f t="shared" si="164"/>
        <v>10.780894617134193</v>
      </c>
      <c r="M207" s="757">
        <f t="shared" si="165"/>
        <v>7.0852017937219731</v>
      </c>
      <c r="N207" s="757">
        <f t="shared" si="166"/>
        <v>26.223469566742676</v>
      </c>
      <c r="O207" s="757">
        <f t="shared" si="166"/>
        <v>20.132349198269281</v>
      </c>
      <c r="P207" s="757">
        <f t="shared" si="166"/>
        <v>20.654810024252225</v>
      </c>
      <c r="Q207" s="758">
        <f t="shared" si="166"/>
        <v>24.503311258278146</v>
      </c>
      <c r="R207" s="759">
        <f t="shared" si="166"/>
        <v>17.615750553436012</v>
      </c>
      <c r="S207" s="757"/>
      <c r="T207" s="757"/>
      <c r="U207" s="757"/>
      <c r="V207" s="757"/>
      <c r="W207" s="757"/>
      <c r="X207" s="758"/>
      <c r="Y207" s="778"/>
      <c r="Z207" s="52"/>
    </row>
    <row r="208" spans="1:32">
      <c r="A208" s="773"/>
      <c r="B208" s="16" t="s">
        <v>791</v>
      </c>
      <c r="C208" s="51">
        <v>807</v>
      </c>
      <c r="D208" s="915">
        <v>149</v>
      </c>
      <c r="E208" s="915">
        <v>1562</v>
      </c>
      <c r="F208" s="52">
        <v>1002</v>
      </c>
      <c r="G208" s="915">
        <v>535</v>
      </c>
      <c r="H208" s="915">
        <v>64</v>
      </c>
      <c r="I208" s="75">
        <v>4119</v>
      </c>
      <c r="J208" s="897"/>
      <c r="K208" s="897"/>
      <c r="L208" s="761">
        <f t="shared" si="164"/>
        <v>11.944937833037301</v>
      </c>
      <c r="M208" s="761">
        <f t="shared" si="165"/>
        <v>6.5265002190100745</v>
      </c>
      <c r="N208" s="761">
        <f t="shared" si="166"/>
        <v>26.968232044198899</v>
      </c>
      <c r="O208" s="761">
        <f t="shared" si="166"/>
        <v>21.019509125235995</v>
      </c>
      <c r="P208" s="761">
        <f t="shared" si="166"/>
        <v>21.005104043973301</v>
      </c>
      <c r="Q208" s="762">
        <f t="shared" si="166"/>
        <v>19.45288753799392</v>
      </c>
      <c r="R208" s="763">
        <f t="shared" si="166"/>
        <v>18.327845510367535</v>
      </c>
      <c r="S208" s="764"/>
      <c r="T208" s="761"/>
      <c r="U208" s="761"/>
      <c r="V208" s="761"/>
      <c r="W208" s="761"/>
      <c r="X208" s="762"/>
      <c r="Y208" s="761"/>
      <c r="Z208" s="52"/>
    </row>
    <row r="209" spans="1:26">
      <c r="A209" s="773"/>
      <c r="B209" s="16" t="s">
        <v>433</v>
      </c>
      <c r="C209" s="51">
        <v>996</v>
      </c>
      <c r="D209" s="915">
        <v>242</v>
      </c>
      <c r="E209" s="915">
        <v>1515</v>
      </c>
      <c r="F209" s="52">
        <v>1354</v>
      </c>
      <c r="G209" s="915">
        <v>751</v>
      </c>
      <c r="H209" s="915">
        <v>96</v>
      </c>
      <c r="I209" s="75">
        <v>4954</v>
      </c>
      <c r="J209" s="897"/>
      <c r="K209" s="897"/>
      <c r="L209" s="749">
        <f t="shared" ref="L209:L211" si="167">IF(C209&gt;0,(C209/C183)*100,)</f>
        <v>15.890236119974475</v>
      </c>
      <c r="M209" s="749">
        <f t="shared" ref="M209:M211" si="168">IF(D209&gt;0,(D209/D183)*100,)</f>
        <v>10.789121711992866</v>
      </c>
      <c r="N209" s="750">
        <f t="shared" ref="N209:R211" si="169">IF(E209&gt;0,(E209/E183)*100,)</f>
        <v>26.170323026429436</v>
      </c>
      <c r="O209" s="750">
        <f t="shared" si="169"/>
        <v>33.78243512974052</v>
      </c>
      <c r="P209" s="750">
        <f t="shared" si="169"/>
        <v>32.938596491228076</v>
      </c>
      <c r="Q209" s="750">
        <f t="shared" si="169"/>
        <v>43.636363636363633</v>
      </c>
      <c r="R209" s="765">
        <f t="shared" si="169"/>
        <v>23.808150711264897</v>
      </c>
      <c r="S209" s="749"/>
      <c r="T209" s="749"/>
      <c r="U209" s="750"/>
      <c r="V209" s="750"/>
      <c r="W209" s="750"/>
      <c r="X209" s="750"/>
      <c r="Y209" s="751"/>
      <c r="Z209" s="52"/>
    </row>
    <row r="210" spans="1:26">
      <c r="A210" s="773"/>
      <c r="B210" s="16" t="s">
        <v>65</v>
      </c>
      <c r="C210" s="51">
        <v>1129</v>
      </c>
      <c r="D210" s="52">
        <v>281</v>
      </c>
      <c r="E210" s="52">
        <v>2622</v>
      </c>
      <c r="F210" s="52">
        <v>1373</v>
      </c>
      <c r="G210" s="52">
        <v>943</v>
      </c>
      <c r="H210" s="52">
        <v>142</v>
      </c>
      <c r="I210" s="75">
        <v>6490</v>
      </c>
      <c r="J210" s="897"/>
      <c r="K210" s="897"/>
      <c r="L210" s="757">
        <f t="shared" si="167"/>
        <v>17.119029567854437</v>
      </c>
      <c r="M210" s="757">
        <f t="shared" si="168"/>
        <v>12.600896860986547</v>
      </c>
      <c r="N210" s="757">
        <f t="shared" si="169"/>
        <v>45.991931240133312</v>
      </c>
      <c r="O210" s="757">
        <f t="shared" si="169"/>
        <v>34.94527869686943</v>
      </c>
      <c r="P210" s="757">
        <f t="shared" si="169"/>
        <v>38.116410670978176</v>
      </c>
      <c r="Q210" s="758">
        <f t="shared" si="169"/>
        <v>47.019867549668874</v>
      </c>
      <c r="R210" s="759">
        <f t="shared" si="169"/>
        <v>30.568508313315434</v>
      </c>
      <c r="S210" s="757"/>
      <c r="T210" s="757"/>
      <c r="U210" s="757"/>
      <c r="V210" s="757"/>
      <c r="W210" s="757"/>
      <c r="X210" s="758"/>
      <c r="Y210" s="778"/>
      <c r="Z210" s="52"/>
    </row>
    <row r="211" spans="1:26">
      <c r="A211" s="773"/>
      <c r="B211" s="16" t="s">
        <v>793</v>
      </c>
      <c r="C211" s="51">
        <v>964</v>
      </c>
      <c r="D211" s="915">
        <v>207</v>
      </c>
      <c r="E211" s="915">
        <v>1551</v>
      </c>
      <c r="F211" s="52">
        <v>1585</v>
      </c>
      <c r="G211" s="915">
        <v>934</v>
      </c>
      <c r="H211" s="915">
        <v>168</v>
      </c>
      <c r="I211" s="75">
        <v>5409</v>
      </c>
      <c r="J211" s="897"/>
      <c r="K211" s="897"/>
      <c r="L211" s="761">
        <f t="shared" si="167"/>
        <v>14.268798105387804</v>
      </c>
      <c r="M211" s="761">
        <f t="shared" si="168"/>
        <v>9.0670170827858083</v>
      </c>
      <c r="N211" s="761">
        <f t="shared" si="169"/>
        <v>26.778314917127073</v>
      </c>
      <c r="O211" s="761">
        <f t="shared" si="169"/>
        <v>33.249423117264527</v>
      </c>
      <c r="P211" s="761">
        <f t="shared" si="169"/>
        <v>36.670592854338437</v>
      </c>
      <c r="Q211" s="762">
        <f t="shared" si="169"/>
        <v>51.063829787234042</v>
      </c>
      <c r="R211" s="763">
        <f t="shared" si="169"/>
        <v>24.067811693512503</v>
      </c>
      <c r="S211" s="764"/>
      <c r="T211" s="761"/>
      <c r="U211" s="761"/>
      <c r="V211" s="761"/>
      <c r="W211" s="761"/>
      <c r="X211" s="762"/>
      <c r="Y211" s="761"/>
      <c r="Z211" s="52"/>
    </row>
    <row r="212" spans="1:26">
      <c r="A212" s="773"/>
      <c r="B212" s="16" t="s">
        <v>427</v>
      </c>
      <c r="C212" s="51">
        <v>3364</v>
      </c>
      <c r="D212" s="915">
        <v>1529</v>
      </c>
      <c r="E212" s="915">
        <v>2371</v>
      </c>
      <c r="F212" s="52">
        <v>1136</v>
      </c>
      <c r="G212" s="915">
        <v>878</v>
      </c>
      <c r="H212" s="915">
        <v>43</v>
      </c>
      <c r="I212" s="75">
        <v>9321</v>
      </c>
      <c r="J212" s="897"/>
      <c r="K212" s="897"/>
      <c r="L212" s="749">
        <f t="shared" ref="L212:L214" si="170">IF(C212&gt;0,(C212/C179)*100,)</f>
        <v>64.419762543086946</v>
      </c>
      <c r="M212" s="749">
        <f t="shared" ref="M212:M214" si="171">IF(D212&gt;0,(D212/D179)*100,)</f>
        <v>71.683075480543835</v>
      </c>
      <c r="N212" s="750">
        <f t="shared" ref="N212:R214" si="172">IF(E212&gt;0,(E212/E179)*100,)</f>
        <v>37.754777070063696</v>
      </c>
      <c r="O212" s="750">
        <f t="shared" si="172"/>
        <v>31.96398424310636</v>
      </c>
      <c r="P212" s="750">
        <f t="shared" si="172"/>
        <v>33.069679849340865</v>
      </c>
      <c r="Q212" s="750">
        <f t="shared" si="172"/>
        <v>25.294117647058822</v>
      </c>
      <c r="R212" s="765">
        <f t="shared" si="172"/>
        <v>46.572399320475668</v>
      </c>
      <c r="S212" s="749"/>
      <c r="T212" s="749"/>
      <c r="U212" s="750"/>
      <c r="V212" s="750"/>
      <c r="W212" s="750"/>
      <c r="X212" s="750"/>
      <c r="Y212" s="751"/>
      <c r="Z212" s="52"/>
    </row>
    <row r="213" spans="1:26">
      <c r="A213" s="773"/>
      <c r="B213" s="16" t="s">
        <v>59</v>
      </c>
      <c r="C213" s="51">
        <v>4022</v>
      </c>
      <c r="D213" s="915">
        <v>1521</v>
      </c>
      <c r="E213" s="915">
        <v>2117</v>
      </c>
      <c r="F213" s="52">
        <v>1352</v>
      </c>
      <c r="G213" s="915">
        <v>958</v>
      </c>
      <c r="H213" s="915">
        <v>28</v>
      </c>
      <c r="I213" s="75">
        <v>9998</v>
      </c>
      <c r="J213" s="897"/>
      <c r="K213" s="897"/>
      <c r="L213" s="757">
        <f t="shared" si="170"/>
        <v>64.259466368429457</v>
      </c>
      <c r="M213" s="757">
        <f t="shared" si="171"/>
        <v>73.906705539358597</v>
      </c>
      <c r="N213" s="757">
        <f t="shared" si="172"/>
        <v>39.25458928240311</v>
      </c>
      <c r="O213" s="757">
        <f t="shared" si="172"/>
        <v>36.159400909334046</v>
      </c>
      <c r="P213" s="757">
        <f t="shared" si="172"/>
        <v>36.082862523540484</v>
      </c>
      <c r="Q213" s="758">
        <f t="shared" si="172"/>
        <v>22.400000000000002</v>
      </c>
      <c r="R213" s="759">
        <f t="shared" si="172"/>
        <v>49.424094122299664</v>
      </c>
      <c r="S213" s="757"/>
      <c r="T213" s="757"/>
      <c r="U213" s="757"/>
      <c r="V213" s="757"/>
      <c r="W213" s="757"/>
      <c r="X213" s="758"/>
      <c r="Y213" s="778"/>
      <c r="Z213" s="52"/>
    </row>
    <row r="214" spans="1:26">
      <c r="A214" s="773"/>
      <c r="B214" s="16" t="s">
        <v>795</v>
      </c>
      <c r="C214" s="51">
        <v>4010</v>
      </c>
      <c r="D214" s="915">
        <v>1883</v>
      </c>
      <c r="E214" s="915">
        <v>2335</v>
      </c>
      <c r="F214" s="52">
        <v>1277</v>
      </c>
      <c r="G214" s="915">
        <v>867</v>
      </c>
      <c r="H214" s="915">
        <v>35</v>
      </c>
      <c r="I214" s="75">
        <v>10407</v>
      </c>
      <c r="J214" s="897"/>
      <c r="K214" s="897"/>
      <c r="L214" s="761">
        <f t="shared" si="170"/>
        <v>68.266939053455914</v>
      </c>
      <c r="M214" s="761">
        <f t="shared" si="171"/>
        <v>75.350140056022411</v>
      </c>
      <c r="N214" s="761">
        <f t="shared" si="172"/>
        <v>39.873633879781423</v>
      </c>
      <c r="O214" s="761">
        <f t="shared" si="172"/>
        <v>37.273788674839466</v>
      </c>
      <c r="P214" s="761">
        <f t="shared" si="172"/>
        <v>37.114726027397261</v>
      </c>
      <c r="Q214" s="762">
        <f t="shared" si="172"/>
        <v>21.212121212121211</v>
      </c>
      <c r="R214" s="763">
        <f t="shared" si="172"/>
        <v>51.632268307203809</v>
      </c>
      <c r="S214" s="764"/>
      <c r="T214" s="761"/>
      <c r="U214" s="761"/>
      <c r="V214" s="761"/>
      <c r="W214" s="761"/>
      <c r="X214" s="762"/>
      <c r="Y214" s="761"/>
      <c r="Z214" s="52"/>
    </row>
    <row r="215" spans="1:26">
      <c r="A215" s="930" t="s">
        <v>591</v>
      </c>
      <c r="B215" s="927" t="s">
        <v>797</v>
      </c>
      <c r="C215" s="888">
        <v>8503</v>
      </c>
      <c r="D215" s="816"/>
      <c r="E215" s="816">
        <v>9751</v>
      </c>
      <c r="F215" s="816">
        <v>4972</v>
      </c>
      <c r="G215" s="816">
        <v>478</v>
      </c>
      <c r="H215" s="816"/>
      <c r="I215" s="241">
        <v>23704</v>
      </c>
      <c r="J215" s="897"/>
      <c r="K215" s="897"/>
      <c r="L215" s="894"/>
      <c r="M215" s="746"/>
      <c r="N215" s="734"/>
      <c r="O215" s="734"/>
      <c r="P215" s="734"/>
      <c r="Q215" s="734"/>
      <c r="R215" s="747"/>
      <c r="S215" s="745"/>
      <c r="T215" s="746"/>
      <c r="U215" s="734"/>
      <c r="V215" s="734"/>
      <c r="W215" s="734"/>
      <c r="X215" s="734"/>
      <c r="Y215" s="777"/>
      <c r="Z215" s="52"/>
    </row>
    <row r="216" spans="1:26">
      <c r="A216" s="773"/>
      <c r="B216" s="16" t="s">
        <v>799</v>
      </c>
      <c r="C216" s="51">
        <v>8380</v>
      </c>
      <c r="D216" s="915"/>
      <c r="E216" s="915">
        <v>9725</v>
      </c>
      <c r="F216" s="52">
        <v>4855</v>
      </c>
      <c r="G216" s="915">
        <v>427</v>
      </c>
      <c r="H216" s="915"/>
      <c r="I216" s="75">
        <v>23387</v>
      </c>
      <c r="J216" s="897"/>
      <c r="K216" s="897"/>
      <c r="L216" s="749"/>
      <c r="M216" s="749"/>
      <c r="N216" s="750"/>
      <c r="O216" s="750"/>
      <c r="P216" s="750"/>
      <c r="Q216" s="750"/>
      <c r="R216" s="751"/>
      <c r="S216" s="748"/>
      <c r="T216" s="749"/>
      <c r="U216" s="750"/>
      <c r="V216" s="750"/>
      <c r="W216" s="750"/>
      <c r="X216" s="750"/>
      <c r="Y216" s="751"/>
      <c r="Z216" s="52"/>
    </row>
    <row r="217" spans="1:26">
      <c r="A217" s="773"/>
      <c r="B217" s="16" t="s">
        <v>801</v>
      </c>
      <c r="C217" s="51">
        <v>8543</v>
      </c>
      <c r="D217" s="915"/>
      <c r="E217" s="915">
        <v>9708</v>
      </c>
      <c r="F217" s="52">
        <v>4553</v>
      </c>
      <c r="G217" s="915">
        <v>460</v>
      </c>
      <c r="H217" s="915"/>
      <c r="I217" s="75">
        <v>23264</v>
      </c>
      <c r="J217" s="897"/>
      <c r="K217" s="897"/>
      <c r="L217" s="749"/>
      <c r="M217" s="749"/>
      <c r="N217" s="750"/>
      <c r="O217" s="750"/>
      <c r="P217" s="750"/>
      <c r="Q217" s="750"/>
      <c r="R217" s="751"/>
      <c r="S217" s="748"/>
      <c r="T217" s="749"/>
      <c r="U217" s="750"/>
      <c r="V217" s="750"/>
      <c r="W217" s="750"/>
      <c r="X217" s="750"/>
      <c r="Y217" s="751"/>
      <c r="Z217" s="52"/>
    </row>
    <row r="218" spans="1:26">
      <c r="A218" s="773"/>
      <c r="B218" s="16" t="s">
        <v>992</v>
      </c>
      <c r="C218" s="51">
        <v>8442</v>
      </c>
      <c r="D218" s="915"/>
      <c r="E218" s="915">
        <v>9787</v>
      </c>
      <c r="F218" s="52">
        <v>4260</v>
      </c>
      <c r="G218" s="915">
        <v>530</v>
      </c>
      <c r="H218" s="915"/>
      <c r="I218" s="75">
        <v>23019</v>
      </c>
      <c r="J218" s="897"/>
      <c r="K218" s="897"/>
      <c r="L218" s="749"/>
      <c r="M218" s="749"/>
      <c r="N218" s="750"/>
      <c r="O218" s="750"/>
      <c r="P218" s="750"/>
      <c r="Q218" s="750"/>
      <c r="R218" s="751"/>
      <c r="S218" s="748"/>
      <c r="T218" s="749"/>
      <c r="U218" s="750"/>
      <c r="V218" s="750"/>
      <c r="W218" s="750"/>
      <c r="X218" s="750"/>
      <c r="Y218" s="751"/>
      <c r="Z218" s="52"/>
    </row>
    <row r="219" spans="1:26">
      <c r="A219" s="773"/>
      <c r="B219" s="16" t="s">
        <v>67</v>
      </c>
      <c r="C219" s="51">
        <v>8800</v>
      </c>
      <c r="D219" s="915"/>
      <c r="E219" s="915">
        <v>9731</v>
      </c>
      <c r="F219" s="52">
        <v>4666</v>
      </c>
      <c r="G219" s="915">
        <v>706</v>
      </c>
      <c r="H219" s="915"/>
      <c r="I219" s="75">
        <v>23903</v>
      </c>
      <c r="J219" s="897"/>
      <c r="K219" s="897"/>
      <c r="L219" s="749"/>
      <c r="M219" s="749"/>
      <c r="N219" s="750"/>
      <c r="O219" s="750"/>
      <c r="P219" s="750"/>
      <c r="Q219" s="750"/>
      <c r="R219" s="751"/>
      <c r="S219" s="748"/>
      <c r="T219" s="749"/>
      <c r="U219" s="750"/>
      <c r="V219" s="750"/>
      <c r="W219" s="750"/>
      <c r="X219" s="750"/>
      <c r="Y219" s="751"/>
      <c r="Z219" s="52"/>
    </row>
    <row r="220" spans="1:26">
      <c r="A220" s="773"/>
      <c r="B220" s="139" t="s">
        <v>767</v>
      </c>
      <c r="C220" s="137">
        <v>8297</v>
      </c>
      <c r="D220" s="138"/>
      <c r="E220" s="138">
        <v>9566</v>
      </c>
      <c r="F220" s="138">
        <v>4795</v>
      </c>
      <c r="G220" s="138">
        <v>893</v>
      </c>
      <c r="H220" s="138"/>
      <c r="I220" s="916">
        <v>23551</v>
      </c>
      <c r="J220" s="897"/>
      <c r="K220" s="897"/>
      <c r="L220" s="753"/>
      <c r="M220" s="753"/>
      <c r="N220" s="754"/>
      <c r="O220" s="754"/>
      <c r="P220" s="754"/>
      <c r="Q220" s="754"/>
      <c r="R220" s="755"/>
      <c r="S220" s="752"/>
      <c r="T220" s="753"/>
      <c r="U220" s="754"/>
      <c r="V220" s="754"/>
      <c r="W220" s="754"/>
      <c r="X220" s="754"/>
      <c r="Y220" s="755"/>
      <c r="Z220" s="52"/>
    </row>
    <row r="221" spans="1:26">
      <c r="A221" s="773"/>
      <c r="B221" s="16" t="s">
        <v>459</v>
      </c>
      <c r="C221" s="51">
        <v>4413</v>
      </c>
      <c r="D221" s="915"/>
      <c r="E221" s="915">
        <v>4442</v>
      </c>
      <c r="F221" s="52">
        <v>1601</v>
      </c>
      <c r="G221" s="915">
        <v>203</v>
      </c>
      <c r="H221" s="915"/>
      <c r="I221" s="75">
        <v>10659</v>
      </c>
      <c r="J221" s="897"/>
      <c r="K221" s="897"/>
      <c r="L221" s="749"/>
      <c r="M221" s="749"/>
      <c r="N221" s="750"/>
      <c r="O221" s="750"/>
      <c r="P221" s="750"/>
      <c r="Q221" s="750"/>
      <c r="R221" s="751"/>
      <c r="S221" s="748"/>
      <c r="T221" s="749"/>
      <c r="U221" s="750"/>
      <c r="V221" s="750"/>
      <c r="W221" s="750"/>
      <c r="X221" s="750"/>
      <c r="Y221" s="751"/>
      <c r="Z221" s="52"/>
    </row>
    <row r="222" spans="1:26">
      <c r="A222" s="773"/>
      <c r="B222" s="16" t="s">
        <v>424</v>
      </c>
      <c r="C222" s="51">
        <v>4524</v>
      </c>
      <c r="D222" s="915"/>
      <c r="E222" s="915">
        <v>4710</v>
      </c>
      <c r="F222" s="52">
        <v>1833</v>
      </c>
      <c r="G222" s="915">
        <v>195</v>
      </c>
      <c r="H222" s="915"/>
      <c r="I222" s="75">
        <v>11262</v>
      </c>
      <c r="J222" s="897"/>
      <c r="K222" s="897"/>
      <c r="L222" s="749"/>
      <c r="M222" s="749"/>
      <c r="N222" s="750"/>
      <c r="O222" s="750"/>
      <c r="P222" s="750"/>
      <c r="Q222" s="750"/>
      <c r="R222" s="751"/>
      <c r="S222" s="748"/>
      <c r="T222" s="749"/>
      <c r="U222" s="750"/>
      <c r="V222" s="750"/>
      <c r="W222" s="750"/>
      <c r="X222" s="750"/>
      <c r="Y222" s="751"/>
      <c r="Z222" s="52"/>
    </row>
    <row r="223" spans="1:26">
      <c r="A223" s="773"/>
      <c r="B223" s="16" t="s">
        <v>769</v>
      </c>
      <c r="C223" s="51">
        <v>4814</v>
      </c>
      <c r="D223" s="915"/>
      <c r="E223" s="915">
        <v>4773</v>
      </c>
      <c r="F223" s="52">
        <v>1977</v>
      </c>
      <c r="G223" s="915">
        <v>227</v>
      </c>
      <c r="H223" s="915"/>
      <c r="I223" s="75">
        <v>11791</v>
      </c>
      <c r="J223" s="897"/>
      <c r="K223" s="897"/>
      <c r="L223" s="749"/>
      <c r="M223" s="749"/>
      <c r="N223" s="750"/>
      <c r="O223" s="750"/>
      <c r="P223" s="750"/>
      <c r="Q223" s="750"/>
      <c r="R223" s="751"/>
      <c r="S223" s="748"/>
      <c r="T223" s="749"/>
      <c r="U223" s="750"/>
      <c r="V223" s="750"/>
      <c r="W223" s="750"/>
      <c r="X223" s="750"/>
      <c r="Y223" s="751"/>
      <c r="Z223" s="52"/>
    </row>
    <row r="224" spans="1:26">
      <c r="A224" s="773"/>
      <c r="B224" s="16" t="s">
        <v>771</v>
      </c>
      <c r="C224" s="51">
        <v>4903</v>
      </c>
      <c r="D224" s="915"/>
      <c r="E224" s="915">
        <v>4743</v>
      </c>
      <c r="F224" s="52">
        <v>1998</v>
      </c>
      <c r="G224" s="915">
        <v>324</v>
      </c>
      <c r="H224" s="915"/>
      <c r="I224" s="75">
        <v>11968</v>
      </c>
      <c r="J224" s="897"/>
      <c r="K224" s="897"/>
      <c r="L224" s="749"/>
      <c r="M224" s="749"/>
      <c r="N224" s="750"/>
      <c r="O224" s="750"/>
      <c r="P224" s="750"/>
      <c r="Q224" s="750"/>
      <c r="R224" s="751"/>
      <c r="S224" s="748"/>
      <c r="T224" s="749"/>
      <c r="U224" s="750"/>
      <c r="V224" s="750"/>
      <c r="W224" s="750"/>
      <c r="X224" s="750"/>
      <c r="Y224" s="751"/>
      <c r="Z224" s="52"/>
    </row>
    <row r="225" spans="1:32">
      <c r="A225" s="773"/>
      <c r="B225" s="16" t="s">
        <v>461</v>
      </c>
      <c r="C225" s="51">
        <v>5112</v>
      </c>
      <c r="D225" s="915"/>
      <c r="E225" s="915">
        <v>4681</v>
      </c>
      <c r="F225" s="52">
        <v>1945</v>
      </c>
      <c r="G225" s="915">
        <v>306</v>
      </c>
      <c r="H225" s="915"/>
      <c r="I225" s="75">
        <v>12044</v>
      </c>
      <c r="J225" s="897"/>
      <c r="K225" s="897"/>
      <c r="L225" s="749"/>
      <c r="M225" s="749"/>
      <c r="N225" s="750"/>
      <c r="O225" s="750"/>
      <c r="P225" s="750"/>
      <c r="Q225" s="750"/>
      <c r="R225" s="751"/>
      <c r="S225" s="748"/>
      <c r="T225" s="749"/>
      <c r="U225" s="750"/>
      <c r="V225" s="750"/>
      <c r="W225" s="750"/>
      <c r="X225" s="750"/>
      <c r="Y225" s="751"/>
      <c r="Z225" s="52"/>
    </row>
    <row r="226" spans="1:32">
      <c r="A226" s="773"/>
      <c r="B226" s="16" t="s">
        <v>463</v>
      </c>
      <c r="C226" s="51">
        <v>5186</v>
      </c>
      <c r="D226" s="915"/>
      <c r="E226" s="915">
        <v>4835</v>
      </c>
      <c r="F226" s="52">
        <v>2372</v>
      </c>
      <c r="G226" s="915">
        <v>336</v>
      </c>
      <c r="H226" s="915"/>
      <c r="I226" s="75">
        <v>12729</v>
      </c>
      <c r="J226" s="897"/>
      <c r="K226" s="897"/>
      <c r="L226" s="844"/>
      <c r="M226" s="749"/>
      <c r="N226" s="750"/>
      <c r="O226" s="750"/>
      <c r="P226" s="750"/>
      <c r="Q226" s="750"/>
      <c r="R226" s="751"/>
      <c r="S226" s="748"/>
      <c r="T226" s="749"/>
      <c r="U226" s="750"/>
      <c r="V226" s="750"/>
      <c r="W226" s="750"/>
      <c r="X226" s="750"/>
      <c r="Y226" s="751"/>
      <c r="Z226" s="52"/>
    </row>
    <row r="227" spans="1:32">
      <c r="A227" s="773"/>
      <c r="B227" s="16" t="s">
        <v>773</v>
      </c>
      <c r="C227" s="51">
        <v>5082</v>
      </c>
      <c r="D227" s="915"/>
      <c r="E227" s="915">
        <v>5402</v>
      </c>
      <c r="F227" s="52">
        <v>2317</v>
      </c>
      <c r="G227" s="915">
        <v>227</v>
      </c>
      <c r="H227" s="915"/>
      <c r="I227" s="75">
        <v>13028</v>
      </c>
      <c r="J227" s="897"/>
      <c r="K227" s="897"/>
      <c r="L227" s="749">
        <f t="shared" ref="L227:L232" si="173">IF(C227&gt;0,(C227/C215)*100,)</f>
        <v>59.767141009055621</v>
      </c>
      <c r="M227" s="749">
        <f t="shared" ref="M227:M232" si="174">IF(D227&gt;0,(D227/D215)*100,)</f>
        <v>0</v>
      </c>
      <c r="N227" s="750">
        <f t="shared" ref="N227:N232" si="175">IF(E227&gt;0,(E227/E215)*100,)</f>
        <v>55.399446210645067</v>
      </c>
      <c r="O227" s="750">
        <f t="shared" ref="O227:O232" si="176">IF(F227&gt;0,(F227/F215)*100,)</f>
        <v>46.600965406275144</v>
      </c>
      <c r="P227" s="750">
        <f t="shared" ref="P227:P232" si="177">IF(G227&gt;0,(G227/G215)*100,)</f>
        <v>47.489539748953973</v>
      </c>
      <c r="Q227" s="756">
        <f t="shared" ref="Q227:Q232" si="178">IF(H227&gt;0,(H227/H215)*100,)</f>
        <v>0</v>
      </c>
      <c r="R227" s="750">
        <f t="shared" ref="R227:R232" si="179">IF(I227&gt;0,(I227/I215)*100,)</f>
        <v>54.961187985150183</v>
      </c>
      <c r="S227" s="748"/>
      <c r="T227" s="749"/>
      <c r="U227" s="750"/>
      <c r="V227" s="750"/>
      <c r="W227" s="750"/>
      <c r="X227" s="750"/>
      <c r="Y227" s="751"/>
      <c r="Z227" s="52"/>
    </row>
    <row r="228" spans="1:32">
      <c r="A228" s="773"/>
      <c r="B228" s="16" t="s">
        <v>775</v>
      </c>
      <c r="C228" s="51">
        <v>5121</v>
      </c>
      <c r="D228" s="915"/>
      <c r="E228" s="915">
        <v>5041</v>
      </c>
      <c r="F228" s="52">
        <v>2477</v>
      </c>
      <c r="G228" s="915">
        <v>198</v>
      </c>
      <c r="H228" s="915"/>
      <c r="I228" s="75">
        <v>12837</v>
      </c>
      <c r="J228" s="897"/>
      <c r="K228" s="897"/>
      <c r="L228" s="778">
        <f t="shared" si="173"/>
        <v>61.109785202863961</v>
      </c>
      <c r="M228" s="757">
        <f t="shared" si="174"/>
        <v>0</v>
      </c>
      <c r="N228" s="757">
        <f t="shared" si="175"/>
        <v>51.835475578406168</v>
      </c>
      <c r="O228" s="757">
        <f t="shared" si="176"/>
        <v>51.019567456230689</v>
      </c>
      <c r="P228" s="757">
        <f t="shared" si="177"/>
        <v>46.370023419203747</v>
      </c>
      <c r="Q228" s="758">
        <f t="shared" si="178"/>
        <v>0</v>
      </c>
      <c r="R228" s="759">
        <f t="shared" si="179"/>
        <v>54.889468508145555</v>
      </c>
      <c r="S228" s="757"/>
      <c r="T228" s="757"/>
      <c r="U228" s="757"/>
      <c r="V228" s="757"/>
      <c r="W228" s="757"/>
      <c r="X228" s="758"/>
      <c r="Y228" s="778"/>
      <c r="Z228" s="52"/>
    </row>
    <row r="229" spans="1:32">
      <c r="A229" s="773"/>
      <c r="B229" s="16" t="s">
        <v>777</v>
      </c>
      <c r="C229" s="51">
        <v>6165</v>
      </c>
      <c r="D229" s="52"/>
      <c r="E229" s="52">
        <v>4821</v>
      </c>
      <c r="F229" s="52">
        <v>2196</v>
      </c>
      <c r="G229" s="52">
        <v>215</v>
      </c>
      <c r="H229" s="52"/>
      <c r="I229" s="75">
        <v>13397</v>
      </c>
      <c r="J229" s="897"/>
      <c r="K229" s="897"/>
      <c r="L229" s="757">
        <f t="shared" si="173"/>
        <v>72.164345077841503</v>
      </c>
      <c r="M229" s="757">
        <f t="shared" si="174"/>
        <v>0</v>
      </c>
      <c r="N229" s="757">
        <f t="shared" si="175"/>
        <v>49.660074165636587</v>
      </c>
      <c r="O229" s="757">
        <f t="shared" si="176"/>
        <v>48.231934987920056</v>
      </c>
      <c r="P229" s="757">
        <f t="shared" si="177"/>
        <v>46.739130434782609</v>
      </c>
      <c r="Q229" s="758">
        <f t="shared" si="178"/>
        <v>0</v>
      </c>
      <c r="R229" s="759">
        <f t="shared" si="179"/>
        <v>57.586829436038514</v>
      </c>
      <c r="S229" s="757"/>
      <c r="T229" s="757"/>
      <c r="U229" s="757"/>
      <c r="V229" s="757"/>
      <c r="W229" s="757"/>
      <c r="X229" s="758"/>
      <c r="Y229" s="778"/>
      <c r="Z229" s="52"/>
    </row>
    <row r="230" spans="1:32">
      <c r="A230" s="773"/>
      <c r="B230" s="16" t="s">
        <v>994</v>
      </c>
      <c r="C230" s="51">
        <v>6007</v>
      </c>
      <c r="D230" s="52"/>
      <c r="E230" s="52">
        <v>4960</v>
      </c>
      <c r="F230" s="52">
        <v>2344</v>
      </c>
      <c r="G230" s="52">
        <v>243</v>
      </c>
      <c r="H230" s="52"/>
      <c r="I230" s="75">
        <v>13554</v>
      </c>
      <c r="J230" s="897"/>
      <c r="K230" s="897"/>
      <c r="L230" s="757">
        <f t="shared" si="173"/>
        <v>71.156124141198774</v>
      </c>
      <c r="M230" s="757">
        <f t="shared" si="174"/>
        <v>0</v>
      </c>
      <c r="N230" s="757">
        <f t="shared" si="175"/>
        <v>50.67947277000102</v>
      </c>
      <c r="O230" s="757">
        <f t="shared" si="176"/>
        <v>55.023474178403752</v>
      </c>
      <c r="P230" s="757">
        <f t="shared" si="177"/>
        <v>45.849056603773583</v>
      </c>
      <c r="Q230" s="758">
        <f t="shared" si="178"/>
        <v>0</v>
      </c>
      <c r="R230" s="759">
        <f t="shared" si="179"/>
        <v>58.881793301185979</v>
      </c>
      <c r="S230" s="757"/>
      <c r="T230" s="757"/>
      <c r="U230" s="757"/>
      <c r="V230" s="757"/>
      <c r="W230" s="757"/>
      <c r="X230" s="758"/>
      <c r="Y230" s="778"/>
      <c r="Z230" s="52"/>
    </row>
    <row r="231" spans="1:32">
      <c r="A231" s="773"/>
      <c r="B231" s="16" t="s">
        <v>49</v>
      </c>
      <c r="C231" s="51">
        <v>6362</v>
      </c>
      <c r="D231" s="52"/>
      <c r="E231" s="52">
        <v>5094</v>
      </c>
      <c r="F231" s="52">
        <v>2485</v>
      </c>
      <c r="G231" s="52">
        <v>329</v>
      </c>
      <c r="H231" s="52"/>
      <c r="I231" s="75">
        <v>14270</v>
      </c>
      <c r="J231" s="897"/>
      <c r="K231" s="897"/>
      <c r="L231" s="757">
        <f t="shared" si="173"/>
        <v>72.295454545454547</v>
      </c>
      <c r="M231" s="757">
        <f t="shared" si="174"/>
        <v>0</v>
      </c>
      <c r="N231" s="757">
        <f t="shared" si="175"/>
        <v>52.348165656150449</v>
      </c>
      <c r="O231" s="757">
        <f t="shared" si="176"/>
        <v>53.257608229747113</v>
      </c>
      <c r="P231" s="757">
        <f t="shared" si="177"/>
        <v>46.600566572237959</v>
      </c>
      <c r="Q231" s="758">
        <f t="shared" si="178"/>
        <v>0</v>
      </c>
      <c r="R231" s="759">
        <f t="shared" si="179"/>
        <v>59.69961929464921</v>
      </c>
      <c r="S231" s="757"/>
      <c r="T231" s="757"/>
      <c r="U231" s="757"/>
      <c r="V231" s="757"/>
      <c r="W231" s="757"/>
      <c r="X231" s="758"/>
      <c r="Y231" s="778"/>
      <c r="Z231" s="52"/>
    </row>
    <row r="232" spans="1:32">
      <c r="A232" s="773"/>
      <c r="B232" s="141" t="s">
        <v>779</v>
      </c>
      <c r="C232" s="142">
        <v>6179</v>
      </c>
      <c r="D232" s="143"/>
      <c r="E232" s="143">
        <v>5072</v>
      </c>
      <c r="F232" s="143">
        <v>2606</v>
      </c>
      <c r="G232" s="143">
        <v>394</v>
      </c>
      <c r="H232" s="143"/>
      <c r="I232" s="932">
        <v>14251</v>
      </c>
      <c r="J232" s="897"/>
      <c r="K232" s="897"/>
      <c r="L232" s="761">
        <f t="shared" si="173"/>
        <v>74.472700976256476</v>
      </c>
      <c r="M232" s="761">
        <f t="shared" si="174"/>
        <v>0</v>
      </c>
      <c r="N232" s="761">
        <f t="shared" si="175"/>
        <v>53.021116454108295</v>
      </c>
      <c r="O232" s="761">
        <f t="shared" si="176"/>
        <v>54.348279457768513</v>
      </c>
      <c r="P232" s="761">
        <f t="shared" si="177"/>
        <v>44.120940649496085</v>
      </c>
      <c r="Q232" s="762">
        <f t="shared" si="178"/>
        <v>0</v>
      </c>
      <c r="R232" s="763">
        <f t="shared" si="179"/>
        <v>60.511230945607409</v>
      </c>
      <c r="S232" s="764" t="s">
        <v>47</v>
      </c>
      <c r="T232" s="761"/>
      <c r="U232" s="761"/>
      <c r="V232" s="761"/>
      <c r="W232" s="761"/>
      <c r="X232" s="762"/>
      <c r="Y232" s="761"/>
      <c r="Z232" s="52"/>
    </row>
    <row r="233" spans="1:32">
      <c r="A233" s="773"/>
      <c r="B233" s="16" t="s">
        <v>996</v>
      </c>
      <c r="C233" s="51">
        <v>4718</v>
      </c>
      <c r="D233" s="915"/>
      <c r="E233" s="915">
        <v>3628</v>
      </c>
      <c r="F233" s="52">
        <v>1744</v>
      </c>
      <c r="G233" s="915">
        <v>136</v>
      </c>
      <c r="H233" s="915"/>
      <c r="I233" s="75">
        <v>10226</v>
      </c>
      <c r="J233" s="897"/>
      <c r="K233" s="897"/>
      <c r="L233" s="749">
        <f t="shared" ref="L233:L235" si="180">IF(C233&gt;0,(C233/C230)*100,)</f>
        <v>78.541701348426841</v>
      </c>
      <c r="M233" s="749">
        <f t="shared" ref="M233:M235" si="181">IF(D233&gt;0,(D233/D230)*100,)</f>
        <v>0</v>
      </c>
      <c r="N233" s="750">
        <f t="shared" ref="N233:R235" si="182">IF(E233&gt;0,(E233/E230)*100,)</f>
        <v>73.145161290322577</v>
      </c>
      <c r="O233" s="750">
        <f t="shared" si="182"/>
        <v>74.402730375426614</v>
      </c>
      <c r="P233" s="750">
        <f t="shared" si="182"/>
        <v>55.967078189300409</v>
      </c>
      <c r="Q233" s="750">
        <f t="shared" si="182"/>
        <v>0</v>
      </c>
      <c r="R233" s="765">
        <f t="shared" si="182"/>
        <v>75.446362697358722</v>
      </c>
      <c r="S233" s="749">
        <f t="shared" ref="S233:Y235" si="183">+L233+L236</f>
        <v>86.91526552355586</v>
      </c>
      <c r="T233" s="749">
        <f t="shared" si="183"/>
        <v>0</v>
      </c>
      <c r="U233" s="750">
        <f t="shared" si="183"/>
        <v>81.612903225806448</v>
      </c>
      <c r="V233" s="750">
        <f t="shared" si="183"/>
        <v>80.716723549488052</v>
      </c>
      <c r="W233" s="750">
        <f t="shared" si="183"/>
        <v>62.962962962962962</v>
      </c>
      <c r="X233" s="750">
        <f t="shared" si="183"/>
        <v>0</v>
      </c>
      <c r="Y233" s="751">
        <f t="shared" si="183"/>
        <v>83.47351335399145</v>
      </c>
      <c r="Z233" s="52">
        <f t="shared" ref="Z233:AF235" si="184">+L233+L236+L239</f>
        <v>100.00000000000001</v>
      </c>
      <c r="AA233" s="409">
        <f t="shared" si="184"/>
        <v>0</v>
      </c>
      <c r="AB233" s="409">
        <f t="shared" si="184"/>
        <v>100</v>
      </c>
      <c r="AC233" s="409">
        <f t="shared" si="184"/>
        <v>100</v>
      </c>
      <c r="AD233" s="409">
        <f t="shared" si="184"/>
        <v>100</v>
      </c>
      <c r="AE233" s="409">
        <f t="shared" si="184"/>
        <v>0</v>
      </c>
      <c r="AF233" s="409">
        <f t="shared" si="184"/>
        <v>100.00000000000001</v>
      </c>
    </row>
    <row r="234" spans="1:32">
      <c r="A234" s="773"/>
      <c r="B234" s="16" t="s">
        <v>51</v>
      </c>
      <c r="C234" s="51">
        <v>4939</v>
      </c>
      <c r="D234" s="915"/>
      <c r="E234" s="915">
        <v>3743</v>
      </c>
      <c r="F234" s="52">
        <v>1794</v>
      </c>
      <c r="G234" s="915">
        <v>165</v>
      </c>
      <c r="H234" s="915"/>
      <c r="I234" s="75">
        <v>10641</v>
      </c>
      <c r="J234" s="897"/>
      <c r="K234" s="897"/>
      <c r="L234" s="757">
        <f t="shared" si="180"/>
        <v>77.632819867966049</v>
      </c>
      <c r="M234" s="757">
        <f t="shared" si="181"/>
        <v>0</v>
      </c>
      <c r="N234" s="757">
        <f t="shared" si="182"/>
        <v>73.478602277188855</v>
      </c>
      <c r="O234" s="757">
        <f t="shared" si="182"/>
        <v>72.193158953722332</v>
      </c>
      <c r="P234" s="757">
        <f t="shared" si="182"/>
        <v>50.151975683890583</v>
      </c>
      <c r="Q234" s="758">
        <f t="shared" si="182"/>
        <v>0</v>
      </c>
      <c r="R234" s="759">
        <f t="shared" si="182"/>
        <v>74.56902592852137</v>
      </c>
      <c r="S234" s="757">
        <f t="shared" si="183"/>
        <v>87.032379754794093</v>
      </c>
      <c r="T234" s="757">
        <f t="shared" si="183"/>
        <v>0</v>
      </c>
      <c r="U234" s="757">
        <f t="shared" si="183"/>
        <v>82.371417353749507</v>
      </c>
      <c r="V234" s="757">
        <f t="shared" si="183"/>
        <v>78.792756539235413</v>
      </c>
      <c r="W234" s="757">
        <f t="shared" si="183"/>
        <v>55.623100303951375</v>
      </c>
      <c r="X234" s="758">
        <f t="shared" si="183"/>
        <v>0</v>
      </c>
      <c r="Y234" s="778">
        <f t="shared" si="183"/>
        <v>83.209530483531879</v>
      </c>
      <c r="Z234" s="52">
        <f t="shared" si="184"/>
        <v>100</v>
      </c>
      <c r="AA234" s="409">
        <f t="shared" si="184"/>
        <v>0</v>
      </c>
      <c r="AB234" s="409">
        <f t="shared" si="184"/>
        <v>100</v>
      </c>
      <c r="AC234" s="409">
        <f t="shared" si="184"/>
        <v>100</v>
      </c>
      <c r="AD234" s="409">
        <f t="shared" si="184"/>
        <v>100</v>
      </c>
      <c r="AE234" s="409">
        <f t="shared" si="184"/>
        <v>0</v>
      </c>
      <c r="AF234" s="409">
        <f t="shared" si="184"/>
        <v>100</v>
      </c>
    </row>
    <row r="235" spans="1:32">
      <c r="A235" s="773"/>
      <c r="B235" s="139" t="s">
        <v>781</v>
      </c>
      <c r="C235" s="137">
        <v>4943</v>
      </c>
      <c r="D235" s="138"/>
      <c r="E235" s="138">
        <v>3706</v>
      </c>
      <c r="F235" s="138">
        <v>1848</v>
      </c>
      <c r="G235" s="138">
        <v>200</v>
      </c>
      <c r="H235" s="138"/>
      <c r="I235" s="916">
        <v>10697</v>
      </c>
      <c r="J235" s="897"/>
      <c r="K235" s="897"/>
      <c r="L235" s="761">
        <f t="shared" si="180"/>
        <v>79.996763230296168</v>
      </c>
      <c r="M235" s="761">
        <f t="shared" si="181"/>
        <v>0</v>
      </c>
      <c r="N235" s="761">
        <f t="shared" si="182"/>
        <v>73.067823343848588</v>
      </c>
      <c r="O235" s="761">
        <f t="shared" si="182"/>
        <v>70.913277052954712</v>
      </c>
      <c r="P235" s="761">
        <f t="shared" si="182"/>
        <v>50.761421319796952</v>
      </c>
      <c r="Q235" s="762">
        <f t="shared" si="182"/>
        <v>0</v>
      </c>
      <c r="R235" s="763">
        <f t="shared" si="182"/>
        <v>75.06139920005613</v>
      </c>
      <c r="S235" s="761">
        <f t="shared" si="183"/>
        <v>88.185790581000163</v>
      </c>
      <c r="T235" s="761">
        <f t="shared" si="183"/>
        <v>0</v>
      </c>
      <c r="U235" s="761">
        <f t="shared" si="183"/>
        <v>82.137223974763415</v>
      </c>
      <c r="V235" s="761">
        <f t="shared" si="183"/>
        <v>78.165771297006899</v>
      </c>
      <c r="W235" s="761">
        <f t="shared" si="183"/>
        <v>54.82233502538071</v>
      </c>
      <c r="X235" s="762">
        <f t="shared" si="183"/>
        <v>0</v>
      </c>
      <c r="Y235" s="761">
        <f t="shared" si="183"/>
        <v>83.278366430425933</v>
      </c>
      <c r="Z235" s="52">
        <f t="shared" si="184"/>
        <v>100</v>
      </c>
      <c r="AA235" s="409">
        <f t="shared" si="184"/>
        <v>0</v>
      </c>
      <c r="AB235" s="409">
        <f t="shared" si="184"/>
        <v>100</v>
      </c>
      <c r="AC235" s="409">
        <f t="shared" si="184"/>
        <v>99.999999999999986</v>
      </c>
      <c r="AD235" s="409">
        <f t="shared" si="184"/>
        <v>100</v>
      </c>
      <c r="AE235" s="409">
        <f t="shared" si="184"/>
        <v>0</v>
      </c>
      <c r="AF235" s="409">
        <f t="shared" si="184"/>
        <v>100</v>
      </c>
    </row>
    <row r="236" spans="1:32">
      <c r="A236" s="773"/>
      <c r="B236" s="16" t="s">
        <v>998</v>
      </c>
      <c r="C236" s="51">
        <v>503</v>
      </c>
      <c r="D236" s="915"/>
      <c r="E236" s="915">
        <v>420</v>
      </c>
      <c r="F236" s="52">
        <v>148</v>
      </c>
      <c r="G236" s="915">
        <v>17</v>
      </c>
      <c r="H236" s="915"/>
      <c r="I236" s="75">
        <v>1088</v>
      </c>
      <c r="J236" s="897"/>
      <c r="K236" s="897"/>
      <c r="L236" s="749">
        <f t="shared" ref="L236:L238" si="185">IF(C236&gt;0,(C236/C230)*100,)</f>
        <v>8.3735641751290153</v>
      </c>
      <c r="M236" s="749">
        <f t="shared" ref="M236:M238" si="186">IF(D236&gt;0,(D236/D230)*100,)</f>
        <v>0</v>
      </c>
      <c r="N236" s="750">
        <f t="shared" ref="N236:R238" si="187">IF(E236&gt;0,(E236/E230)*100,)</f>
        <v>8.4677419354838701</v>
      </c>
      <c r="O236" s="750">
        <f t="shared" si="187"/>
        <v>6.3139931740614328</v>
      </c>
      <c r="P236" s="750">
        <f t="shared" si="187"/>
        <v>6.9958847736625511</v>
      </c>
      <c r="Q236" s="750">
        <f t="shared" si="187"/>
        <v>0</v>
      </c>
      <c r="R236" s="765">
        <f t="shared" si="187"/>
        <v>8.0271506566327275</v>
      </c>
      <c r="S236" s="749"/>
      <c r="T236" s="749"/>
      <c r="U236" s="750"/>
      <c r="V236" s="750"/>
      <c r="W236" s="750"/>
      <c r="X236" s="750"/>
      <c r="Y236" s="751"/>
      <c r="Z236" s="52"/>
    </row>
    <row r="237" spans="1:32">
      <c r="A237" s="773"/>
      <c r="B237" s="16" t="s">
        <v>53</v>
      </c>
      <c r="C237" s="51">
        <v>598</v>
      </c>
      <c r="D237" s="915"/>
      <c r="E237" s="915">
        <v>453</v>
      </c>
      <c r="F237" s="52">
        <v>164</v>
      </c>
      <c r="G237" s="915">
        <v>18</v>
      </c>
      <c r="H237" s="915"/>
      <c r="I237" s="75">
        <v>1233</v>
      </c>
      <c r="J237" s="897"/>
      <c r="K237" s="897"/>
      <c r="L237" s="757">
        <f t="shared" si="185"/>
        <v>9.3995598868280421</v>
      </c>
      <c r="M237" s="757">
        <f t="shared" si="186"/>
        <v>0</v>
      </c>
      <c r="N237" s="757">
        <f t="shared" si="187"/>
        <v>8.8928150765606588</v>
      </c>
      <c r="O237" s="757">
        <f t="shared" si="187"/>
        <v>6.5995975855130782</v>
      </c>
      <c r="P237" s="757">
        <f t="shared" si="187"/>
        <v>5.4711246200607899</v>
      </c>
      <c r="Q237" s="758">
        <f t="shared" si="187"/>
        <v>0</v>
      </c>
      <c r="R237" s="759">
        <f t="shared" si="187"/>
        <v>8.6405045550105122</v>
      </c>
      <c r="S237" s="757"/>
      <c r="T237" s="757"/>
      <c r="U237" s="757"/>
      <c r="V237" s="757"/>
      <c r="W237" s="757"/>
      <c r="X237" s="758"/>
      <c r="Y237" s="778"/>
      <c r="Z237" s="52"/>
    </row>
    <row r="238" spans="1:32">
      <c r="A238" s="773"/>
      <c r="B238" s="139" t="s">
        <v>783</v>
      </c>
      <c r="C238" s="137">
        <v>506</v>
      </c>
      <c r="D238" s="138"/>
      <c r="E238" s="138">
        <v>460</v>
      </c>
      <c r="F238" s="138">
        <v>189</v>
      </c>
      <c r="G238" s="138">
        <v>16</v>
      </c>
      <c r="H238" s="138"/>
      <c r="I238" s="916">
        <v>1171</v>
      </c>
      <c r="J238" s="897"/>
      <c r="K238" s="897"/>
      <c r="L238" s="761">
        <f t="shared" si="185"/>
        <v>8.1890273507039986</v>
      </c>
      <c r="M238" s="761">
        <f t="shared" si="186"/>
        <v>0</v>
      </c>
      <c r="N238" s="761">
        <f t="shared" si="187"/>
        <v>9.0694006309148278</v>
      </c>
      <c r="O238" s="761">
        <f t="shared" si="187"/>
        <v>7.2524942440521878</v>
      </c>
      <c r="P238" s="761">
        <f t="shared" si="187"/>
        <v>4.0609137055837561</v>
      </c>
      <c r="Q238" s="762">
        <f t="shared" si="187"/>
        <v>0</v>
      </c>
      <c r="R238" s="763">
        <f t="shared" si="187"/>
        <v>8.2169672303697983</v>
      </c>
      <c r="S238" s="764"/>
      <c r="T238" s="761"/>
      <c r="U238" s="761"/>
      <c r="V238" s="761"/>
      <c r="W238" s="761"/>
      <c r="X238" s="762"/>
      <c r="Y238" s="761"/>
      <c r="Z238" s="52"/>
    </row>
    <row r="239" spans="1:32">
      <c r="A239" s="773"/>
      <c r="B239" s="16" t="s">
        <v>1000</v>
      </c>
      <c r="C239" s="51">
        <v>786</v>
      </c>
      <c r="D239" s="915"/>
      <c r="E239" s="915">
        <v>912</v>
      </c>
      <c r="F239" s="52">
        <v>452</v>
      </c>
      <c r="G239" s="915">
        <v>90</v>
      </c>
      <c r="H239" s="915"/>
      <c r="I239" s="75">
        <v>2240</v>
      </c>
      <c r="J239" s="897"/>
      <c r="K239" s="897"/>
      <c r="L239" s="749">
        <f t="shared" ref="L239:L241" si="188">IF(C239&gt;0,(C239/C230)*100,)</f>
        <v>13.084734476444149</v>
      </c>
      <c r="M239" s="749">
        <f t="shared" ref="M239:M241" si="189">IF(D239&gt;0,(D239/D230)*100,)</f>
        <v>0</v>
      </c>
      <c r="N239" s="750">
        <f t="shared" ref="N239:R241" si="190">IF(E239&gt;0,(E239/E230)*100,)</f>
        <v>18.387096774193548</v>
      </c>
      <c r="O239" s="750">
        <f t="shared" si="190"/>
        <v>19.283276450511945</v>
      </c>
      <c r="P239" s="750">
        <f t="shared" si="190"/>
        <v>37.037037037037038</v>
      </c>
      <c r="Q239" s="750">
        <f t="shared" si="190"/>
        <v>0</v>
      </c>
      <c r="R239" s="765">
        <f t="shared" si="190"/>
        <v>16.526486646008561</v>
      </c>
      <c r="S239" s="749"/>
      <c r="T239" s="749"/>
      <c r="U239" s="750"/>
      <c r="V239" s="750"/>
      <c r="W239" s="750"/>
      <c r="X239" s="750"/>
      <c r="Y239" s="751"/>
      <c r="Z239" s="52"/>
    </row>
    <row r="240" spans="1:32">
      <c r="A240" s="773"/>
      <c r="B240" s="16" t="s">
        <v>55</v>
      </c>
      <c r="C240" s="51">
        <v>825</v>
      </c>
      <c r="D240" s="915"/>
      <c r="E240" s="915">
        <v>898</v>
      </c>
      <c r="F240" s="52">
        <v>527</v>
      </c>
      <c r="G240" s="915">
        <v>146</v>
      </c>
      <c r="H240" s="915"/>
      <c r="I240" s="75">
        <v>2396</v>
      </c>
      <c r="J240" s="897"/>
      <c r="K240" s="897"/>
      <c r="L240" s="757">
        <f t="shared" si="188"/>
        <v>12.967620245205911</v>
      </c>
      <c r="M240" s="757">
        <f t="shared" si="189"/>
        <v>0</v>
      </c>
      <c r="N240" s="757">
        <f t="shared" si="190"/>
        <v>17.628582646250489</v>
      </c>
      <c r="O240" s="757">
        <f t="shared" si="190"/>
        <v>21.207243460764587</v>
      </c>
      <c r="P240" s="757">
        <f t="shared" si="190"/>
        <v>44.376899696048632</v>
      </c>
      <c r="Q240" s="758">
        <f t="shared" si="190"/>
        <v>0</v>
      </c>
      <c r="R240" s="759">
        <f t="shared" si="190"/>
        <v>16.790469516468114</v>
      </c>
      <c r="S240" s="757"/>
      <c r="T240" s="757"/>
      <c r="U240" s="757"/>
      <c r="V240" s="757"/>
      <c r="W240" s="757"/>
      <c r="X240" s="758"/>
      <c r="Y240" s="778"/>
      <c r="Z240" s="52"/>
    </row>
    <row r="241" spans="1:32">
      <c r="A241" s="773"/>
      <c r="B241" s="16" t="s">
        <v>785</v>
      </c>
      <c r="C241" s="51">
        <v>730</v>
      </c>
      <c r="D241" s="915"/>
      <c r="E241" s="915">
        <v>906</v>
      </c>
      <c r="F241" s="52">
        <v>569</v>
      </c>
      <c r="G241" s="915">
        <v>178</v>
      </c>
      <c r="H241" s="915"/>
      <c r="I241" s="75">
        <v>2383</v>
      </c>
      <c r="J241" s="897"/>
      <c r="K241" s="897"/>
      <c r="L241" s="761">
        <f t="shared" si="188"/>
        <v>11.814209418999837</v>
      </c>
      <c r="M241" s="761">
        <f t="shared" si="189"/>
        <v>0</v>
      </c>
      <c r="N241" s="761">
        <f t="shared" si="190"/>
        <v>17.862776025236592</v>
      </c>
      <c r="O241" s="761">
        <f t="shared" si="190"/>
        <v>21.834228702993091</v>
      </c>
      <c r="P241" s="761">
        <f t="shared" si="190"/>
        <v>45.17766497461929</v>
      </c>
      <c r="Q241" s="762">
        <f t="shared" si="190"/>
        <v>0</v>
      </c>
      <c r="R241" s="763">
        <f t="shared" si="190"/>
        <v>16.721633569574067</v>
      </c>
      <c r="S241" s="764" t="s">
        <v>48</v>
      </c>
      <c r="T241" s="761"/>
      <c r="U241" s="761"/>
      <c r="V241" s="761"/>
      <c r="W241" s="761"/>
      <c r="X241" s="762"/>
      <c r="Y241" s="761"/>
      <c r="Z241" s="52"/>
    </row>
    <row r="242" spans="1:32">
      <c r="A242" s="773"/>
      <c r="B242" s="927" t="s">
        <v>425</v>
      </c>
      <c r="C242" s="888">
        <v>2676</v>
      </c>
      <c r="D242" s="816"/>
      <c r="E242" s="816">
        <v>2100</v>
      </c>
      <c r="F242" s="816">
        <v>810</v>
      </c>
      <c r="G242" s="816">
        <v>95</v>
      </c>
      <c r="H242" s="816"/>
      <c r="I242" s="241">
        <v>5681</v>
      </c>
      <c r="J242" s="897"/>
      <c r="K242" s="897"/>
      <c r="L242" s="749">
        <f t="shared" ref="L242:L244" si="191">IF(C242&gt;0,(C242/C225)*100,)</f>
        <v>52.347417840375584</v>
      </c>
      <c r="M242" s="749">
        <f t="shared" ref="M242:M244" si="192">IF(D242&gt;0,(D242/D225)*100,)</f>
        <v>0</v>
      </c>
      <c r="N242" s="750">
        <f t="shared" ref="N242:R244" si="193">IF(E242&gt;0,(E242/E225)*100,)</f>
        <v>44.862208929715877</v>
      </c>
      <c r="O242" s="750">
        <f t="shared" si="193"/>
        <v>41.645244215938305</v>
      </c>
      <c r="P242" s="750">
        <f t="shared" si="193"/>
        <v>31.045751633986928</v>
      </c>
      <c r="Q242" s="750">
        <f t="shared" si="193"/>
        <v>0</v>
      </c>
      <c r="R242" s="765">
        <f t="shared" si="193"/>
        <v>47.168714712720025</v>
      </c>
      <c r="S242" s="749">
        <f t="shared" ref="S242:Y244" si="194">+L242+L245+L248</f>
        <v>71.45931142410015</v>
      </c>
      <c r="T242" s="749">
        <f t="shared" si="194"/>
        <v>0</v>
      </c>
      <c r="U242" s="750">
        <f t="shared" si="194"/>
        <v>63.533433027130954</v>
      </c>
      <c r="V242" s="750">
        <f t="shared" si="194"/>
        <v>60.874035989717228</v>
      </c>
      <c r="W242" s="750">
        <f t="shared" si="194"/>
        <v>44.771241830065357</v>
      </c>
      <c r="X242" s="750">
        <f t="shared" si="194"/>
        <v>0</v>
      </c>
      <c r="Y242" s="751">
        <f t="shared" si="194"/>
        <v>65.991364995018259</v>
      </c>
      <c r="Z242" s="52">
        <f t="shared" ref="Z242:AF244" si="195">L242+L245+L248+L251</f>
        <v>100</v>
      </c>
      <c r="AA242" s="409">
        <f t="shared" si="195"/>
        <v>0</v>
      </c>
      <c r="AB242" s="409">
        <f t="shared" si="195"/>
        <v>100</v>
      </c>
      <c r="AC242" s="409">
        <f t="shared" si="195"/>
        <v>100</v>
      </c>
      <c r="AD242" s="409">
        <f t="shared" si="195"/>
        <v>100</v>
      </c>
      <c r="AE242" s="409">
        <f t="shared" si="195"/>
        <v>0</v>
      </c>
      <c r="AF242" s="409">
        <f t="shared" si="195"/>
        <v>100</v>
      </c>
    </row>
    <row r="243" spans="1:32">
      <c r="A243" s="773"/>
      <c r="B243" s="16" t="s">
        <v>57</v>
      </c>
      <c r="C243" s="51">
        <v>2833</v>
      </c>
      <c r="D243" s="915"/>
      <c r="E243" s="915">
        <v>2274</v>
      </c>
      <c r="F243" s="52">
        <v>965</v>
      </c>
      <c r="G243" s="915">
        <v>78</v>
      </c>
      <c r="H243" s="915"/>
      <c r="I243" s="75">
        <v>6150</v>
      </c>
      <c r="J243" s="897"/>
      <c r="K243" s="897"/>
      <c r="L243" s="757">
        <f t="shared" si="191"/>
        <v>54.627844195912068</v>
      </c>
      <c r="M243" s="757">
        <f t="shared" si="192"/>
        <v>0</v>
      </c>
      <c r="N243" s="757">
        <f t="shared" si="193"/>
        <v>47.032057911065152</v>
      </c>
      <c r="O243" s="757">
        <f t="shared" si="193"/>
        <v>40.682967959527829</v>
      </c>
      <c r="P243" s="757">
        <f t="shared" si="193"/>
        <v>23.214285714285715</v>
      </c>
      <c r="Q243" s="758">
        <f t="shared" si="193"/>
        <v>0</v>
      </c>
      <c r="R243" s="759">
        <f t="shared" si="193"/>
        <v>48.314871553146361</v>
      </c>
      <c r="S243" s="757">
        <f t="shared" si="194"/>
        <v>73.409178557655224</v>
      </c>
      <c r="T243" s="757">
        <f t="shared" si="194"/>
        <v>0</v>
      </c>
      <c r="U243" s="757">
        <f t="shared" si="194"/>
        <v>63.72285418821096</v>
      </c>
      <c r="V243" s="757">
        <f t="shared" si="194"/>
        <v>59.190556492411474</v>
      </c>
      <c r="W243" s="757">
        <f t="shared" si="194"/>
        <v>36.30952380952381</v>
      </c>
      <c r="X243" s="758">
        <f t="shared" si="194"/>
        <v>0</v>
      </c>
      <c r="Y243" s="778">
        <f t="shared" si="194"/>
        <v>66.101029146044468</v>
      </c>
      <c r="Z243" s="52">
        <f t="shared" si="195"/>
        <v>100</v>
      </c>
      <c r="AA243" s="409">
        <f t="shared" si="195"/>
        <v>0</v>
      </c>
      <c r="AB243" s="409">
        <f t="shared" si="195"/>
        <v>100</v>
      </c>
      <c r="AC243" s="409">
        <f t="shared" si="195"/>
        <v>100</v>
      </c>
      <c r="AD243" s="409">
        <f t="shared" si="195"/>
        <v>100</v>
      </c>
      <c r="AE243" s="409">
        <f t="shared" si="195"/>
        <v>0</v>
      </c>
      <c r="AF243" s="409">
        <f t="shared" si="195"/>
        <v>100</v>
      </c>
    </row>
    <row r="244" spans="1:32">
      <c r="A244" s="773"/>
      <c r="B244" s="16" t="s">
        <v>787</v>
      </c>
      <c r="C244" s="51">
        <v>2850</v>
      </c>
      <c r="D244" s="915"/>
      <c r="E244" s="915">
        <v>2470</v>
      </c>
      <c r="F244" s="52">
        <v>919</v>
      </c>
      <c r="G244" s="915">
        <v>54</v>
      </c>
      <c r="H244" s="915"/>
      <c r="I244" s="75">
        <v>6293</v>
      </c>
      <c r="J244" s="897"/>
      <c r="K244" s="897"/>
      <c r="L244" s="761">
        <f t="shared" si="191"/>
        <v>56.080283353010628</v>
      </c>
      <c r="M244" s="761">
        <f t="shared" si="192"/>
        <v>0</v>
      </c>
      <c r="N244" s="761">
        <f t="shared" si="193"/>
        <v>45.723805997778598</v>
      </c>
      <c r="O244" s="761">
        <f t="shared" si="193"/>
        <v>39.663357790246003</v>
      </c>
      <c r="P244" s="761">
        <f t="shared" si="193"/>
        <v>23.788546255506606</v>
      </c>
      <c r="Q244" s="762">
        <f t="shared" si="193"/>
        <v>0</v>
      </c>
      <c r="R244" s="763">
        <f t="shared" si="193"/>
        <v>48.303653669020569</v>
      </c>
      <c r="S244" s="764">
        <f t="shared" si="194"/>
        <v>75.639512003148369</v>
      </c>
      <c r="T244" s="761">
        <f t="shared" si="194"/>
        <v>0</v>
      </c>
      <c r="U244" s="761">
        <f t="shared" si="194"/>
        <v>62.162162162162161</v>
      </c>
      <c r="V244" s="761">
        <f t="shared" si="194"/>
        <v>55.545964609408713</v>
      </c>
      <c r="W244" s="761">
        <f t="shared" si="194"/>
        <v>39.647577092511014</v>
      </c>
      <c r="X244" s="762">
        <f t="shared" si="194"/>
        <v>0</v>
      </c>
      <c r="Y244" s="761">
        <f t="shared" si="194"/>
        <v>65.85047589806571</v>
      </c>
      <c r="Z244" s="52">
        <f t="shared" si="195"/>
        <v>100</v>
      </c>
      <c r="AA244" s="409">
        <f t="shared" si="195"/>
        <v>0</v>
      </c>
      <c r="AB244" s="409">
        <f t="shared" si="195"/>
        <v>100</v>
      </c>
      <c r="AC244" s="409">
        <f t="shared" si="195"/>
        <v>100</v>
      </c>
      <c r="AD244" s="409">
        <f t="shared" si="195"/>
        <v>100</v>
      </c>
      <c r="AE244" s="409">
        <f t="shared" si="195"/>
        <v>0</v>
      </c>
      <c r="AF244" s="409">
        <f t="shared" si="195"/>
        <v>100</v>
      </c>
    </row>
    <row r="245" spans="1:32">
      <c r="A245" s="773"/>
      <c r="B245" s="139" t="s">
        <v>429</v>
      </c>
      <c r="C245" s="137">
        <v>286</v>
      </c>
      <c r="D245" s="138"/>
      <c r="E245" s="138">
        <v>269</v>
      </c>
      <c r="F245" s="138">
        <v>163</v>
      </c>
      <c r="G245" s="138">
        <v>16</v>
      </c>
      <c r="H245" s="138"/>
      <c r="I245" s="916">
        <v>734</v>
      </c>
      <c r="J245" s="897"/>
      <c r="K245" s="897"/>
      <c r="L245" s="749">
        <f t="shared" ref="L245:L247" si="196">IF(C245&gt;0,(C245/C225)*100,)</f>
        <v>5.5946791862284826</v>
      </c>
      <c r="M245" s="749">
        <f t="shared" ref="M245:M247" si="197">IF(D245&gt;0,(D245/D225)*100,)</f>
        <v>0</v>
      </c>
      <c r="N245" s="750">
        <f t="shared" ref="N245:R247" si="198">IF(E245&gt;0,(E245/E225)*100,)</f>
        <v>5.7466353343302714</v>
      </c>
      <c r="O245" s="750">
        <f t="shared" si="198"/>
        <v>8.3804627249357324</v>
      </c>
      <c r="P245" s="750">
        <f t="shared" si="198"/>
        <v>5.2287581699346406</v>
      </c>
      <c r="Q245" s="750">
        <f t="shared" si="198"/>
        <v>0</v>
      </c>
      <c r="R245" s="765">
        <f t="shared" si="198"/>
        <v>6.0943208236466289</v>
      </c>
      <c r="S245" s="749"/>
      <c r="T245" s="749"/>
      <c r="U245" s="750"/>
      <c r="V245" s="750"/>
      <c r="W245" s="750"/>
      <c r="X245" s="750"/>
      <c r="Y245" s="751"/>
      <c r="Z245" s="52"/>
    </row>
    <row r="246" spans="1:32">
      <c r="A246" s="773"/>
      <c r="B246" s="16" t="s">
        <v>61</v>
      </c>
      <c r="C246" s="51">
        <v>273</v>
      </c>
      <c r="D246" s="915"/>
      <c r="E246" s="915">
        <v>252</v>
      </c>
      <c r="F246" s="52">
        <v>174</v>
      </c>
      <c r="G246" s="915">
        <v>26</v>
      </c>
      <c r="H246" s="915"/>
      <c r="I246" s="75">
        <v>725</v>
      </c>
      <c r="J246" s="897"/>
      <c r="K246" s="897"/>
      <c r="L246" s="757">
        <f t="shared" si="196"/>
        <v>5.2641727728499808</v>
      </c>
      <c r="M246" s="757">
        <f t="shared" si="197"/>
        <v>0</v>
      </c>
      <c r="N246" s="757">
        <f t="shared" si="198"/>
        <v>5.2119958634953463</v>
      </c>
      <c r="O246" s="757">
        <f t="shared" si="198"/>
        <v>7.3355817875210798</v>
      </c>
      <c r="P246" s="757">
        <f t="shared" si="198"/>
        <v>7.7380952380952381</v>
      </c>
      <c r="Q246" s="758">
        <f t="shared" si="198"/>
        <v>0</v>
      </c>
      <c r="R246" s="759">
        <f t="shared" si="198"/>
        <v>5.6956555895985543</v>
      </c>
      <c r="S246" s="757"/>
      <c r="T246" s="757"/>
      <c r="U246" s="757"/>
      <c r="V246" s="757"/>
      <c r="W246" s="757"/>
      <c r="X246" s="758"/>
      <c r="Y246" s="778"/>
      <c r="Z246" s="52"/>
    </row>
    <row r="247" spans="1:32">
      <c r="A247" s="773"/>
      <c r="B247" s="16" t="s">
        <v>789</v>
      </c>
      <c r="C247" s="51">
        <v>262</v>
      </c>
      <c r="D247" s="915"/>
      <c r="E247" s="915">
        <v>306</v>
      </c>
      <c r="F247" s="52">
        <v>167</v>
      </c>
      <c r="G247" s="915">
        <v>18</v>
      </c>
      <c r="H247" s="915"/>
      <c r="I247" s="75">
        <v>753</v>
      </c>
      <c r="J247" s="897"/>
      <c r="K247" s="897"/>
      <c r="L247" s="761">
        <f t="shared" si="196"/>
        <v>5.1554506099960644</v>
      </c>
      <c r="M247" s="761">
        <f t="shared" si="197"/>
        <v>0</v>
      </c>
      <c r="N247" s="761">
        <f t="shared" si="198"/>
        <v>5.664568678267309</v>
      </c>
      <c r="O247" s="761">
        <f t="shared" si="198"/>
        <v>7.207596029348295</v>
      </c>
      <c r="P247" s="761">
        <f t="shared" si="198"/>
        <v>7.929515418502203</v>
      </c>
      <c r="Q247" s="762">
        <f t="shared" si="198"/>
        <v>0</v>
      </c>
      <c r="R247" s="763">
        <f t="shared" si="198"/>
        <v>5.7798587657353391</v>
      </c>
      <c r="S247" s="764"/>
      <c r="T247" s="761"/>
      <c r="U247" s="761"/>
      <c r="V247" s="761"/>
      <c r="W247" s="761"/>
      <c r="X247" s="762"/>
      <c r="Y247" s="761"/>
      <c r="Z247" s="52"/>
    </row>
    <row r="248" spans="1:32">
      <c r="A248" s="773"/>
      <c r="B248" s="16" t="s">
        <v>431</v>
      </c>
      <c r="C248" s="51">
        <v>691</v>
      </c>
      <c r="D248" s="915"/>
      <c r="E248" s="915">
        <v>605</v>
      </c>
      <c r="F248" s="52">
        <v>211</v>
      </c>
      <c r="G248" s="915">
        <v>26</v>
      </c>
      <c r="H248" s="915"/>
      <c r="I248" s="75">
        <v>1533</v>
      </c>
      <c r="J248" s="897"/>
      <c r="K248" s="897"/>
      <c r="L248" s="749">
        <f t="shared" ref="L248:L250" si="199">IF(C248&gt;0,(C248/C225)*100,)</f>
        <v>13.517214397496089</v>
      </c>
      <c r="M248" s="749">
        <f t="shared" ref="M248:M250" si="200">IF(D248&gt;0,(D248/D225)*100,)</f>
        <v>0</v>
      </c>
      <c r="N248" s="750">
        <f t="shared" ref="N248:R250" si="201">IF(E248&gt;0,(E248/E225)*100,)</f>
        <v>12.92458876308481</v>
      </c>
      <c r="O248" s="750">
        <f t="shared" si="201"/>
        <v>10.848329048843187</v>
      </c>
      <c r="P248" s="750">
        <f t="shared" si="201"/>
        <v>8.4967320261437909</v>
      </c>
      <c r="Q248" s="750">
        <f t="shared" si="201"/>
        <v>0</v>
      </c>
      <c r="R248" s="765">
        <f t="shared" si="201"/>
        <v>12.728329458651611</v>
      </c>
      <c r="S248" s="749"/>
      <c r="T248" s="749"/>
      <c r="U248" s="750"/>
      <c r="V248" s="750"/>
      <c r="W248" s="750"/>
      <c r="X248" s="750"/>
      <c r="Y248" s="751"/>
      <c r="Z248" s="52"/>
    </row>
    <row r="249" spans="1:32">
      <c r="A249" s="773"/>
      <c r="B249" s="16" t="s">
        <v>63</v>
      </c>
      <c r="C249" s="51">
        <v>701</v>
      </c>
      <c r="D249" s="915"/>
      <c r="E249" s="915">
        <v>555</v>
      </c>
      <c r="F249" s="52">
        <v>265</v>
      </c>
      <c r="G249" s="915">
        <v>18</v>
      </c>
      <c r="H249" s="915"/>
      <c r="I249" s="75">
        <v>1539</v>
      </c>
      <c r="J249" s="897"/>
      <c r="K249" s="897"/>
      <c r="L249" s="757">
        <f t="shared" si="199"/>
        <v>13.517161588893172</v>
      </c>
      <c r="M249" s="757">
        <f t="shared" si="200"/>
        <v>0</v>
      </c>
      <c r="N249" s="757">
        <f t="shared" si="201"/>
        <v>11.478800413650465</v>
      </c>
      <c r="O249" s="757">
        <f t="shared" si="201"/>
        <v>11.172006745362562</v>
      </c>
      <c r="P249" s="757">
        <f t="shared" si="201"/>
        <v>5.3571428571428568</v>
      </c>
      <c r="Q249" s="758">
        <f t="shared" si="201"/>
        <v>0</v>
      </c>
      <c r="R249" s="759">
        <f t="shared" si="201"/>
        <v>12.090502003299552</v>
      </c>
      <c r="S249" s="757"/>
      <c r="T249" s="757"/>
      <c r="U249" s="757"/>
      <c r="V249" s="757"/>
      <c r="W249" s="757"/>
      <c r="X249" s="758"/>
      <c r="Y249" s="778"/>
      <c r="Z249" s="52"/>
    </row>
    <row r="250" spans="1:32">
      <c r="A250" s="773"/>
      <c r="B250" s="16" t="s">
        <v>791</v>
      </c>
      <c r="C250" s="51">
        <v>732</v>
      </c>
      <c r="D250" s="915"/>
      <c r="E250" s="915">
        <v>582</v>
      </c>
      <c r="F250" s="52">
        <v>201</v>
      </c>
      <c r="G250" s="915">
        <v>18</v>
      </c>
      <c r="H250" s="915"/>
      <c r="I250" s="75">
        <v>1533</v>
      </c>
      <c r="J250" s="897"/>
      <c r="K250" s="897"/>
      <c r="L250" s="761">
        <f t="shared" si="199"/>
        <v>14.403778040141676</v>
      </c>
      <c r="M250" s="761">
        <f t="shared" si="200"/>
        <v>0</v>
      </c>
      <c r="N250" s="761">
        <f t="shared" si="201"/>
        <v>10.773787486116253</v>
      </c>
      <c r="O250" s="761">
        <f t="shared" si="201"/>
        <v>8.6750107898144151</v>
      </c>
      <c r="P250" s="761">
        <f t="shared" si="201"/>
        <v>7.929515418502203</v>
      </c>
      <c r="Q250" s="762">
        <f t="shared" si="201"/>
        <v>0</v>
      </c>
      <c r="R250" s="763">
        <f t="shared" si="201"/>
        <v>11.766963463309795</v>
      </c>
      <c r="S250" s="764"/>
      <c r="T250" s="761"/>
      <c r="U250" s="761"/>
      <c r="V250" s="761"/>
      <c r="W250" s="761"/>
      <c r="X250" s="762"/>
      <c r="Y250" s="761"/>
      <c r="Z250" s="52"/>
    </row>
    <row r="251" spans="1:32">
      <c r="A251" s="773"/>
      <c r="B251" s="16" t="s">
        <v>433</v>
      </c>
      <c r="C251" s="51">
        <v>1459</v>
      </c>
      <c r="D251" s="915"/>
      <c r="E251" s="915">
        <v>1707</v>
      </c>
      <c r="F251" s="52">
        <v>761</v>
      </c>
      <c r="G251" s="915">
        <v>169</v>
      </c>
      <c r="H251" s="915"/>
      <c r="I251" s="75">
        <v>4096</v>
      </c>
      <c r="J251" s="897"/>
      <c r="K251" s="897"/>
      <c r="L251" s="749">
        <f t="shared" ref="L251:L253" si="202">IF(C251&gt;0,(C251/C225)*100,)</f>
        <v>28.540688575899843</v>
      </c>
      <c r="M251" s="749">
        <f t="shared" ref="M251:M253" si="203">IF(D251&gt;0,(D251/D225)*100,)</f>
        <v>0</v>
      </c>
      <c r="N251" s="750">
        <f t="shared" ref="N251:R253" si="204">IF(E251&gt;0,(E251/E225)*100,)</f>
        <v>36.466566972869046</v>
      </c>
      <c r="O251" s="750">
        <f t="shared" si="204"/>
        <v>39.125964010282779</v>
      </c>
      <c r="P251" s="750">
        <f t="shared" si="204"/>
        <v>55.228758169934643</v>
      </c>
      <c r="Q251" s="750">
        <f t="shared" si="204"/>
        <v>0</v>
      </c>
      <c r="R251" s="765">
        <f t="shared" si="204"/>
        <v>34.008635004981734</v>
      </c>
      <c r="S251" s="749"/>
      <c r="T251" s="749"/>
      <c r="U251" s="750"/>
      <c r="V251" s="750"/>
      <c r="W251" s="750"/>
      <c r="X251" s="750"/>
      <c r="Y251" s="751"/>
      <c r="Z251" s="52"/>
    </row>
    <row r="252" spans="1:32">
      <c r="A252" s="773"/>
      <c r="B252" s="16" t="s">
        <v>65</v>
      </c>
      <c r="C252" s="51">
        <v>1379</v>
      </c>
      <c r="D252" s="52"/>
      <c r="E252" s="52">
        <v>1754</v>
      </c>
      <c r="F252" s="52">
        <v>968</v>
      </c>
      <c r="G252" s="52">
        <v>214</v>
      </c>
      <c r="H252" s="52"/>
      <c r="I252" s="75">
        <v>4315</v>
      </c>
      <c r="J252" s="897"/>
      <c r="K252" s="897"/>
      <c r="L252" s="757">
        <f t="shared" si="202"/>
        <v>26.590821442344776</v>
      </c>
      <c r="M252" s="757">
        <f t="shared" si="203"/>
        <v>0</v>
      </c>
      <c r="N252" s="757">
        <f t="shared" si="204"/>
        <v>36.277145811789033</v>
      </c>
      <c r="O252" s="757">
        <f t="shared" si="204"/>
        <v>40.809443507588533</v>
      </c>
      <c r="P252" s="757">
        <f t="shared" si="204"/>
        <v>63.69047619047619</v>
      </c>
      <c r="Q252" s="758">
        <f t="shared" si="204"/>
        <v>0</v>
      </c>
      <c r="R252" s="759">
        <f t="shared" si="204"/>
        <v>33.898970853955532</v>
      </c>
      <c r="S252" s="757"/>
      <c r="T252" s="757"/>
      <c r="U252" s="757"/>
      <c r="V252" s="757"/>
      <c r="W252" s="757"/>
      <c r="X252" s="758"/>
      <c r="Y252" s="778"/>
      <c r="Z252" s="52"/>
    </row>
    <row r="253" spans="1:32">
      <c r="A253" s="773"/>
      <c r="B253" s="16" t="s">
        <v>793</v>
      </c>
      <c r="C253" s="51">
        <v>1238</v>
      </c>
      <c r="D253" s="915"/>
      <c r="E253" s="915">
        <v>2044</v>
      </c>
      <c r="F253" s="52">
        <v>1030</v>
      </c>
      <c r="G253" s="915">
        <v>137</v>
      </c>
      <c r="H253" s="915"/>
      <c r="I253" s="75">
        <v>4449</v>
      </c>
      <c r="J253" s="897"/>
      <c r="K253" s="897"/>
      <c r="L253" s="761">
        <f t="shared" si="202"/>
        <v>24.360487996851631</v>
      </c>
      <c r="M253" s="761">
        <f t="shared" si="203"/>
        <v>0</v>
      </c>
      <c r="N253" s="761">
        <f t="shared" si="204"/>
        <v>37.837837837837839</v>
      </c>
      <c r="O253" s="761">
        <f t="shared" si="204"/>
        <v>44.454035390591287</v>
      </c>
      <c r="P253" s="761">
        <f t="shared" si="204"/>
        <v>60.352422907488986</v>
      </c>
      <c r="Q253" s="762">
        <f t="shared" si="204"/>
        <v>0</v>
      </c>
      <c r="R253" s="763">
        <f t="shared" si="204"/>
        <v>34.149524101934297</v>
      </c>
      <c r="S253" s="764"/>
      <c r="T253" s="761"/>
      <c r="U253" s="761"/>
      <c r="V253" s="761"/>
      <c r="W253" s="761"/>
      <c r="X253" s="762"/>
      <c r="Y253" s="761"/>
      <c r="Z253" s="52"/>
    </row>
    <row r="254" spans="1:32">
      <c r="A254" s="773"/>
      <c r="B254" s="16" t="s">
        <v>427</v>
      </c>
      <c r="C254" s="51">
        <v>2379</v>
      </c>
      <c r="D254" s="915"/>
      <c r="E254" s="915">
        <v>2052</v>
      </c>
      <c r="F254" s="52">
        <v>763</v>
      </c>
      <c r="G254" s="915">
        <v>65</v>
      </c>
      <c r="H254" s="915"/>
      <c r="I254" s="75">
        <v>5259</v>
      </c>
      <c r="J254" s="897"/>
      <c r="K254" s="897"/>
      <c r="L254" s="749">
        <f t="shared" ref="L254:L256" si="205">IF(C254&gt;0,(C254/C221)*100,)</f>
        <v>53.908905506458197</v>
      </c>
      <c r="M254" s="749">
        <f t="shared" ref="M254:M256" si="206">IF(D254&gt;0,(D254/D221)*100,)</f>
        <v>0</v>
      </c>
      <c r="N254" s="750">
        <f t="shared" ref="N254:R256" si="207">IF(E254&gt;0,(E254/E221)*100,)</f>
        <v>46.195407474110759</v>
      </c>
      <c r="O254" s="750">
        <f t="shared" si="207"/>
        <v>47.657713928794507</v>
      </c>
      <c r="P254" s="750">
        <f t="shared" si="207"/>
        <v>32.019704433497537</v>
      </c>
      <c r="Q254" s="750">
        <f t="shared" si="207"/>
        <v>0</v>
      </c>
      <c r="R254" s="765">
        <f t="shared" si="207"/>
        <v>49.338587109484941</v>
      </c>
      <c r="S254" s="749"/>
      <c r="T254" s="749"/>
      <c r="U254" s="750"/>
      <c r="V254" s="750"/>
      <c r="W254" s="750"/>
      <c r="X254" s="750"/>
      <c r="Y254" s="751"/>
      <c r="Z254" s="52"/>
    </row>
    <row r="255" spans="1:32">
      <c r="A255" s="773"/>
      <c r="B255" s="16" t="s">
        <v>59</v>
      </c>
      <c r="C255" s="51">
        <v>2490</v>
      </c>
      <c r="D255" s="915"/>
      <c r="E255" s="915">
        <v>2265</v>
      </c>
      <c r="F255" s="52">
        <v>797</v>
      </c>
      <c r="G255" s="915">
        <v>87</v>
      </c>
      <c r="H255" s="915"/>
      <c r="I255" s="75">
        <v>5639</v>
      </c>
      <c r="J255" s="897"/>
      <c r="K255" s="897"/>
      <c r="L255" s="757">
        <f t="shared" si="205"/>
        <v>55.03978779840849</v>
      </c>
      <c r="M255" s="757">
        <f t="shared" si="206"/>
        <v>0</v>
      </c>
      <c r="N255" s="757">
        <f t="shared" si="207"/>
        <v>48.089171974522294</v>
      </c>
      <c r="O255" s="757">
        <f t="shared" si="207"/>
        <v>43.48063284233497</v>
      </c>
      <c r="P255" s="757">
        <f t="shared" si="207"/>
        <v>44.61538461538462</v>
      </c>
      <c r="Q255" s="758">
        <f t="shared" si="207"/>
        <v>0</v>
      </c>
      <c r="R255" s="759">
        <f t="shared" si="207"/>
        <v>50.071035340081693</v>
      </c>
      <c r="S255" s="757"/>
      <c r="T255" s="757"/>
      <c r="U255" s="757"/>
      <c r="V255" s="757"/>
      <c r="W255" s="757"/>
      <c r="X255" s="758"/>
      <c r="Y255" s="778"/>
      <c r="Z255" s="52"/>
    </row>
    <row r="256" spans="1:32">
      <c r="A256" s="773"/>
      <c r="B256" s="16" t="s">
        <v>795</v>
      </c>
      <c r="C256" s="51">
        <v>2698</v>
      </c>
      <c r="D256" s="915"/>
      <c r="E256" s="915">
        <v>2298</v>
      </c>
      <c r="F256" s="52">
        <v>922</v>
      </c>
      <c r="G256" s="915">
        <v>89</v>
      </c>
      <c r="H256" s="915"/>
      <c r="I256" s="75">
        <v>6007</v>
      </c>
      <c r="J256" s="897"/>
      <c r="K256" s="897"/>
      <c r="L256" s="761">
        <f t="shared" si="205"/>
        <v>56.044869131699215</v>
      </c>
      <c r="M256" s="761">
        <f t="shared" si="206"/>
        <v>0</v>
      </c>
      <c r="N256" s="761">
        <f t="shared" si="207"/>
        <v>48.145820238843498</v>
      </c>
      <c r="O256" s="761">
        <f t="shared" si="207"/>
        <v>46.636317653009613</v>
      </c>
      <c r="P256" s="761">
        <f t="shared" si="207"/>
        <v>39.207048458149778</v>
      </c>
      <c r="Q256" s="762">
        <f t="shared" si="207"/>
        <v>0</v>
      </c>
      <c r="R256" s="763">
        <f t="shared" si="207"/>
        <v>50.945636502417102</v>
      </c>
      <c r="S256" s="764"/>
      <c r="T256" s="761"/>
      <c r="U256" s="761"/>
      <c r="V256" s="761"/>
      <c r="W256" s="761"/>
      <c r="X256" s="762"/>
      <c r="Y256" s="761"/>
      <c r="Z256" s="52"/>
    </row>
    <row r="257" spans="1:26">
      <c r="A257" s="930" t="s">
        <v>616</v>
      </c>
      <c r="B257" s="927" t="s">
        <v>797</v>
      </c>
      <c r="C257" s="934">
        <v>6275</v>
      </c>
      <c r="D257" s="816">
        <v>8178</v>
      </c>
      <c r="E257" s="816">
        <v>6104</v>
      </c>
      <c r="F257" s="816">
        <v>8205</v>
      </c>
      <c r="G257" s="816">
        <v>519</v>
      </c>
      <c r="H257" s="816"/>
      <c r="I257" s="241">
        <v>29281</v>
      </c>
      <c r="J257" s="897"/>
      <c r="K257" s="897"/>
      <c r="L257" s="894"/>
      <c r="M257" s="746"/>
      <c r="N257" s="734"/>
      <c r="O257" s="734"/>
      <c r="P257" s="734"/>
      <c r="Q257" s="734"/>
      <c r="R257" s="747"/>
      <c r="S257" s="745"/>
      <c r="T257" s="746"/>
      <c r="U257" s="734"/>
      <c r="V257" s="734"/>
      <c r="W257" s="734"/>
      <c r="X257" s="734"/>
      <c r="Y257" s="777"/>
      <c r="Z257" s="52"/>
    </row>
    <row r="258" spans="1:26">
      <c r="A258" s="773"/>
      <c r="B258" s="16" t="s">
        <v>799</v>
      </c>
      <c r="C258" s="51">
        <v>6264</v>
      </c>
      <c r="D258" s="915">
        <v>9471</v>
      </c>
      <c r="E258" s="915">
        <v>6994</v>
      </c>
      <c r="F258" s="52">
        <v>8569</v>
      </c>
      <c r="G258" s="915">
        <v>645</v>
      </c>
      <c r="H258" s="915"/>
      <c r="I258" s="75">
        <v>31943</v>
      </c>
      <c r="J258" s="897"/>
      <c r="K258" s="897"/>
      <c r="L258" s="749"/>
      <c r="M258" s="749"/>
      <c r="N258" s="750"/>
      <c r="O258" s="750"/>
      <c r="P258" s="750"/>
      <c r="Q258" s="750"/>
      <c r="R258" s="751"/>
      <c r="S258" s="748"/>
      <c r="T258" s="749"/>
      <c r="U258" s="750"/>
      <c r="V258" s="750"/>
      <c r="W258" s="750"/>
      <c r="X258" s="750"/>
      <c r="Y258" s="751"/>
      <c r="Z258" s="52"/>
    </row>
    <row r="259" spans="1:26">
      <c r="A259" s="773"/>
      <c r="B259" s="16" t="s">
        <v>801</v>
      </c>
      <c r="C259" s="51">
        <v>6562</v>
      </c>
      <c r="D259" s="915">
        <v>9138</v>
      </c>
      <c r="E259" s="915">
        <v>6870</v>
      </c>
      <c r="F259" s="52">
        <v>8925</v>
      </c>
      <c r="G259" s="915">
        <v>661</v>
      </c>
      <c r="H259" s="915"/>
      <c r="I259" s="75">
        <v>32156</v>
      </c>
      <c r="J259" s="897"/>
      <c r="K259" s="897"/>
      <c r="L259" s="749"/>
      <c r="M259" s="749"/>
      <c r="N259" s="750"/>
      <c r="O259" s="750"/>
      <c r="P259" s="750"/>
      <c r="Q259" s="750"/>
      <c r="R259" s="751"/>
      <c r="S259" s="748"/>
      <c r="T259" s="749"/>
      <c r="U259" s="750"/>
      <c r="V259" s="750"/>
      <c r="W259" s="750"/>
      <c r="X259" s="750"/>
      <c r="Y259" s="751"/>
      <c r="Z259" s="52"/>
    </row>
    <row r="260" spans="1:26">
      <c r="A260" s="773"/>
      <c r="B260" s="16" t="s">
        <v>992</v>
      </c>
      <c r="C260" s="51">
        <v>5806</v>
      </c>
      <c r="D260" s="915">
        <v>5838</v>
      </c>
      <c r="E260" s="915">
        <v>5139</v>
      </c>
      <c r="F260" s="52">
        <v>7556</v>
      </c>
      <c r="G260" s="915">
        <v>0</v>
      </c>
      <c r="H260" s="915"/>
      <c r="I260" s="75">
        <v>24339</v>
      </c>
      <c r="J260" s="897"/>
      <c r="K260" s="897"/>
      <c r="L260" s="749"/>
      <c r="M260" s="749"/>
      <c r="N260" s="750"/>
      <c r="O260" s="750"/>
      <c r="P260" s="750"/>
      <c r="Q260" s="750"/>
      <c r="R260" s="751"/>
      <c r="S260" s="748"/>
      <c r="T260" s="749"/>
      <c r="U260" s="750"/>
      <c r="V260" s="750"/>
      <c r="W260" s="750"/>
      <c r="X260" s="750"/>
      <c r="Y260" s="751"/>
      <c r="Z260" s="52"/>
    </row>
    <row r="261" spans="1:26">
      <c r="A261" s="773"/>
      <c r="B261" s="16" t="s">
        <v>67</v>
      </c>
      <c r="C261" s="51">
        <v>5209</v>
      </c>
      <c r="D261" s="915">
        <v>7199</v>
      </c>
      <c r="E261" s="915">
        <v>6650</v>
      </c>
      <c r="F261" s="52">
        <v>7262</v>
      </c>
      <c r="G261" s="915">
        <v>405</v>
      </c>
      <c r="H261" s="915"/>
      <c r="I261" s="75">
        <v>26725</v>
      </c>
      <c r="J261" s="897"/>
      <c r="K261" s="897"/>
      <c r="L261" s="749"/>
      <c r="M261" s="749"/>
      <c r="N261" s="750"/>
      <c r="O261" s="750"/>
      <c r="P261" s="750"/>
      <c r="Q261" s="750"/>
      <c r="R261" s="751"/>
      <c r="S261" s="748"/>
      <c r="T261" s="749"/>
      <c r="U261" s="750"/>
      <c r="V261" s="750"/>
      <c r="W261" s="750"/>
      <c r="X261" s="750"/>
      <c r="Y261" s="751"/>
      <c r="Z261" s="52"/>
    </row>
    <row r="262" spans="1:26">
      <c r="A262" s="773"/>
      <c r="B262" s="139" t="s">
        <v>767</v>
      </c>
      <c r="C262" s="137">
        <v>5257</v>
      </c>
      <c r="D262" s="138">
        <v>7168</v>
      </c>
      <c r="E262" s="138">
        <v>6431</v>
      </c>
      <c r="F262" s="138">
        <v>7370</v>
      </c>
      <c r="G262" s="138">
        <v>619</v>
      </c>
      <c r="H262" s="138"/>
      <c r="I262" s="916">
        <v>26845</v>
      </c>
      <c r="J262" s="897"/>
      <c r="K262" s="897"/>
      <c r="L262" s="753"/>
      <c r="M262" s="753"/>
      <c r="N262" s="754"/>
      <c r="O262" s="754"/>
      <c r="P262" s="754"/>
      <c r="Q262" s="754"/>
      <c r="R262" s="755"/>
      <c r="S262" s="752"/>
      <c r="T262" s="753"/>
      <c r="U262" s="754"/>
      <c r="V262" s="754"/>
      <c r="W262" s="754"/>
      <c r="X262" s="754"/>
      <c r="Y262" s="755"/>
      <c r="Z262" s="52"/>
    </row>
    <row r="263" spans="1:26">
      <c r="A263" s="773"/>
      <c r="B263" s="16" t="s">
        <v>459</v>
      </c>
      <c r="C263" s="51">
        <v>3992</v>
      </c>
      <c r="D263" s="915">
        <v>5417</v>
      </c>
      <c r="E263" s="915">
        <v>6170</v>
      </c>
      <c r="F263" s="52">
        <v>5575</v>
      </c>
      <c r="G263" s="915">
        <v>417</v>
      </c>
      <c r="H263" s="915"/>
      <c r="I263" s="75">
        <v>21571</v>
      </c>
      <c r="J263" s="897"/>
      <c r="K263" s="897"/>
      <c r="L263" s="749"/>
      <c r="M263" s="749"/>
      <c r="N263" s="750"/>
      <c r="O263" s="750"/>
      <c r="P263" s="750"/>
      <c r="Q263" s="750"/>
      <c r="R263" s="751"/>
      <c r="S263" s="748"/>
      <c r="T263" s="749"/>
      <c r="U263" s="750"/>
      <c r="V263" s="750"/>
      <c r="W263" s="750"/>
      <c r="X263" s="750"/>
      <c r="Y263" s="751"/>
      <c r="Z263" s="52"/>
    </row>
    <row r="264" spans="1:26">
      <c r="A264" s="773"/>
      <c r="B264" s="16" t="s">
        <v>424</v>
      </c>
      <c r="C264" s="51">
        <v>4442</v>
      </c>
      <c r="D264" s="915">
        <v>5685</v>
      </c>
      <c r="E264" s="915">
        <v>6159</v>
      </c>
      <c r="F264" s="52">
        <v>5229</v>
      </c>
      <c r="G264" s="915">
        <v>311</v>
      </c>
      <c r="H264" s="915"/>
      <c r="I264" s="75">
        <v>21826</v>
      </c>
      <c r="J264" s="897"/>
      <c r="K264" s="897"/>
      <c r="L264" s="749"/>
      <c r="M264" s="749"/>
      <c r="N264" s="750"/>
      <c r="O264" s="750"/>
      <c r="P264" s="750"/>
      <c r="Q264" s="750"/>
      <c r="R264" s="751"/>
      <c r="S264" s="748"/>
      <c r="T264" s="749"/>
      <c r="U264" s="750"/>
      <c r="V264" s="750"/>
      <c r="W264" s="750"/>
      <c r="X264" s="750"/>
      <c r="Y264" s="751"/>
      <c r="Z264" s="52"/>
    </row>
    <row r="265" spans="1:26">
      <c r="A265" s="773"/>
      <c r="B265" s="16" t="s">
        <v>769</v>
      </c>
      <c r="C265" s="51">
        <v>5068</v>
      </c>
      <c r="D265" s="915">
        <v>6349</v>
      </c>
      <c r="E265" s="915">
        <v>5981</v>
      </c>
      <c r="F265" s="52">
        <v>5522</v>
      </c>
      <c r="G265" s="915">
        <v>351</v>
      </c>
      <c r="H265" s="915"/>
      <c r="I265" s="75">
        <v>23271</v>
      </c>
      <c r="J265" s="897"/>
      <c r="K265" s="897"/>
      <c r="L265" s="749"/>
      <c r="M265" s="749"/>
      <c r="N265" s="750"/>
      <c r="O265" s="750"/>
      <c r="P265" s="750"/>
      <c r="Q265" s="750"/>
      <c r="R265" s="751"/>
      <c r="S265" s="748"/>
      <c r="T265" s="749"/>
      <c r="U265" s="750"/>
      <c r="V265" s="750"/>
      <c r="W265" s="750"/>
      <c r="X265" s="750"/>
      <c r="Y265" s="751"/>
      <c r="Z265" s="52"/>
    </row>
    <row r="266" spans="1:26">
      <c r="A266" s="773"/>
      <c r="B266" s="16" t="s">
        <v>771</v>
      </c>
      <c r="C266" s="51">
        <v>5167</v>
      </c>
      <c r="D266" s="915">
        <v>5857</v>
      </c>
      <c r="E266" s="915">
        <v>5193</v>
      </c>
      <c r="F266" s="52">
        <v>5510</v>
      </c>
      <c r="G266" s="915">
        <v>294</v>
      </c>
      <c r="H266" s="915"/>
      <c r="I266" s="75">
        <v>22021</v>
      </c>
      <c r="J266" s="897"/>
      <c r="K266" s="897"/>
      <c r="L266" s="749"/>
      <c r="M266" s="749"/>
      <c r="N266" s="750"/>
      <c r="O266" s="750"/>
      <c r="P266" s="750"/>
      <c r="Q266" s="750"/>
      <c r="R266" s="751"/>
      <c r="S266" s="748"/>
      <c r="T266" s="749"/>
      <c r="U266" s="750"/>
      <c r="V266" s="750"/>
      <c r="W266" s="750"/>
      <c r="X266" s="750"/>
      <c r="Y266" s="751"/>
      <c r="Z266" s="52"/>
    </row>
    <row r="267" spans="1:26">
      <c r="A267" s="773"/>
      <c r="B267" s="16" t="s">
        <v>461</v>
      </c>
      <c r="C267" s="51">
        <v>5072</v>
      </c>
      <c r="D267" s="915">
        <v>6018</v>
      </c>
      <c r="E267" s="915">
        <v>5278</v>
      </c>
      <c r="F267" s="52">
        <v>5675</v>
      </c>
      <c r="G267" s="915">
        <v>299</v>
      </c>
      <c r="H267" s="915"/>
      <c r="I267" s="75">
        <v>22342</v>
      </c>
      <c r="J267" s="897"/>
      <c r="K267" s="897"/>
      <c r="L267" s="749"/>
      <c r="M267" s="749"/>
      <c r="N267" s="750"/>
      <c r="O267" s="750"/>
      <c r="P267" s="750"/>
      <c r="Q267" s="750"/>
      <c r="R267" s="751"/>
      <c r="S267" s="748"/>
      <c r="T267" s="749"/>
      <c r="U267" s="750"/>
      <c r="V267" s="750"/>
      <c r="W267" s="750"/>
      <c r="X267" s="750"/>
      <c r="Y267" s="751"/>
      <c r="Z267" s="52"/>
    </row>
    <row r="268" spans="1:26">
      <c r="A268" s="773"/>
      <c r="B268" s="16" t="s">
        <v>463</v>
      </c>
      <c r="C268" s="51">
        <v>5220</v>
      </c>
      <c r="D268" s="915">
        <v>6123</v>
      </c>
      <c r="E268" s="915">
        <v>4494</v>
      </c>
      <c r="F268" s="52">
        <v>5625</v>
      </c>
      <c r="G268" s="915">
        <v>355</v>
      </c>
      <c r="H268" s="915"/>
      <c r="I268" s="75">
        <v>21817</v>
      </c>
      <c r="J268" s="897"/>
      <c r="K268" s="897"/>
      <c r="L268" s="844"/>
      <c r="M268" s="749"/>
      <c r="N268" s="750"/>
      <c r="O268" s="750"/>
      <c r="P268" s="750"/>
      <c r="Q268" s="750"/>
      <c r="R268" s="751"/>
      <c r="S268" s="748"/>
      <c r="T268" s="749"/>
      <c r="U268" s="750"/>
      <c r="V268" s="750"/>
      <c r="W268" s="750"/>
      <c r="X268" s="750"/>
      <c r="Y268" s="751"/>
      <c r="Z268" s="52"/>
    </row>
    <row r="269" spans="1:26">
      <c r="A269" s="773"/>
      <c r="B269" s="16" t="s">
        <v>773</v>
      </c>
      <c r="C269" s="51">
        <v>5173</v>
      </c>
      <c r="D269" s="915">
        <v>6048</v>
      </c>
      <c r="E269" s="915">
        <v>4728</v>
      </c>
      <c r="F269" s="52">
        <v>5975</v>
      </c>
      <c r="G269" s="915">
        <v>286</v>
      </c>
      <c r="H269" s="915"/>
      <c r="I269" s="75">
        <v>22210</v>
      </c>
      <c r="J269" s="897"/>
      <c r="K269" s="897"/>
      <c r="L269" s="749">
        <f t="shared" ref="L269:L274" si="208">IF(C269&gt;0,(C269/C257)*100,)</f>
        <v>82.4382470119522</v>
      </c>
      <c r="M269" s="749">
        <f t="shared" ref="M269:M274" si="209">IF(D269&gt;0,(D269/D257)*100,)</f>
        <v>73.9545121056493</v>
      </c>
      <c r="N269" s="750">
        <f t="shared" ref="N269:N274" si="210">IF(E269&gt;0,(E269/E257)*100,)</f>
        <v>77.457404980340755</v>
      </c>
      <c r="O269" s="750">
        <f t="shared" ref="O269:O274" si="211">IF(F269&gt;0,(F269/F257)*100,)</f>
        <v>72.821450335161487</v>
      </c>
      <c r="P269" s="750">
        <f t="shared" ref="P269:P274" si="212">IF(G269&gt;0,(G269/G257)*100,)</f>
        <v>55.105973025048172</v>
      </c>
      <c r="Q269" s="756">
        <f t="shared" ref="Q269:Q274" si="213">IF(H269&gt;0,(H269/H257)*100,)</f>
        <v>0</v>
      </c>
      <c r="R269" s="750">
        <f t="shared" ref="R269:R274" si="214">IF(I269&gt;0,(I269/I257)*100,)</f>
        <v>75.851234588982621</v>
      </c>
      <c r="S269" s="748"/>
      <c r="T269" s="749"/>
      <c r="U269" s="750"/>
      <c r="V269" s="750"/>
      <c r="W269" s="750"/>
      <c r="X269" s="750"/>
      <c r="Y269" s="751"/>
      <c r="Z269" s="52"/>
    </row>
    <row r="270" spans="1:26">
      <c r="A270" s="773"/>
      <c r="B270" s="16" t="s">
        <v>775</v>
      </c>
      <c r="C270" s="51">
        <v>5366</v>
      </c>
      <c r="D270" s="915">
        <v>6519</v>
      </c>
      <c r="E270" s="915">
        <v>5194</v>
      </c>
      <c r="F270" s="52">
        <v>6360</v>
      </c>
      <c r="G270" s="915">
        <v>388</v>
      </c>
      <c r="H270" s="915"/>
      <c r="I270" s="75">
        <v>23827</v>
      </c>
      <c r="J270" s="897"/>
      <c r="K270" s="897"/>
      <c r="L270" s="778">
        <f t="shared" si="208"/>
        <v>85.664112388250331</v>
      </c>
      <c r="M270" s="757">
        <f t="shared" si="209"/>
        <v>68.831168831168839</v>
      </c>
      <c r="N270" s="757">
        <f t="shared" si="210"/>
        <v>74.263654561052334</v>
      </c>
      <c r="O270" s="757">
        <f t="shared" si="211"/>
        <v>74.221029291632632</v>
      </c>
      <c r="P270" s="757">
        <f t="shared" si="212"/>
        <v>60.15503875968993</v>
      </c>
      <c r="Q270" s="758">
        <f t="shared" si="213"/>
        <v>0</v>
      </c>
      <c r="R270" s="759">
        <f t="shared" si="214"/>
        <v>74.592242431831707</v>
      </c>
      <c r="S270" s="757"/>
      <c r="T270" s="757"/>
      <c r="U270" s="757"/>
      <c r="V270" s="757"/>
      <c r="W270" s="757"/>
      <c r="X270" s="758"/>
      <c r="Y270" s="778"/>
      <c r="Z270" s="52"/>
    </row>
    <row r="271" spans="1:26">
      <c r="A271" s="773"/>
      <c r="B271" s="16" t="s">
        <v>777</v>
      </c>
      <c r="C271" s="51">
        <v>5697</v>
      </c>
      <c r="D271" s="52">
        <v>6074</v>
      </c>
      <c r="E271" s="52">
        <v>5117</v>
      </c>
      <c r="F271" s="52">
        <v>6649</v>
      </c>
      <c r="G271" s="52">
        <v>372</v>
      </c>
      <c r="H271" s="52"/>
      <c r="I271" s="75">
        <v>23909</v>
      </c>
      <c r="J271" s="897"/>
      <c r="K271" s="897"/>
      <c r="L271" s="757">
        <f t="shared" si="208"/>
        <v>86.818043279487966</v>
      </c>
      <c r="M271" s="757">
        <f t="shared" si="209"/>
        <v>66.46968702123003</v>
      </c>
      <c r="N271" s="757">
        <f t="shared" si="210"/>
        <v>74.483260553129554</v>
      </c>
      <c r="O271" s="757">
        <f t="shared" si="211"/>
        <v>74.498599439775916</v>
      </c>
      <c r="P271" s="757">
        <f t="shared" si="212"/>
        <v>56.278366111951584</v>
      </c>
      <c r="Q271" s="758">
        <f t="shared" si="213"/>
        <v>0</v>
      </c>
      <c r="R271" s="759">
        <f t="shared" si="214"/>
        <v>74.353153377285736</v>
      </c>
      <c r="S271" s="757"/>
      <c r="T271" s="757"/>
      <c r="U271" s="757"/>
      <c r="V271" s="757"/>
      <c r="W271" s="757"/>
      <c r="X271" s="758"/>
      <c r="Y271" s="778"/>
      <c r="Z271" s="52"/>
    </row>
    <row r="272" spans="1:26">
      <c r="A272" s="773"/>
      <c r="B272" s="16" t="s">
        <v>994</v>
      </c>
      <c r="C272" s="51">
        <v>4969</v>
      </c>
      <c r="D272" s="52">
        <v>4359</v>
      </c>
      <c r="E272" s="52">
        <v>5205</v>
      </c>
      <c r="F272" s="52">
        <v>5447</v>
      </c>
      <c r="G272" s="52">
        <v>0</v>
      </c>
      <c r="H272" s="52"/>
      <c r="I272" s="75">
        <v>19980</v>
      </c>
      <c r="J272" s="897"/>
      <c r="K272" s="897"/>
      <c r="L272" s="757">
        <f t="shared" si="208"/>
        <v>85.583878746124697</v>
      </c>
      <c r="M272" s="757">
        <f t="shared" si="209"/>
        <v>74.66598150051388</v>
      </c>
      <c r="N272" s="757">
        <f t="shared" si="210"/>
        <v>101.28429655575016</v>
      </c>
      <c r="O272" s="757">
        <f t="shared" si="211"/>
        <v>72.088406564319754</v>
      </c>
      <c r="P272" s="757">
        <f t="shared" si="212"/>
        <v>0</v>
      </c>
      <c r="Q272" s="758">
        <f t="shared" si="213"/>
        <v>0</v>
      </c>
      <c r="R272" s="759">
        <f t="shared" si="214"/>
        <v>82.090472081843956</v>
      </c>
      <c r="S272" s="757"/>
      <c r="T272" s="757"/>
      <c r="U272" s="757"/>
      <c r="V272" s="757"/>
      <c r="W272" s="757"/>
      <c r="X272" s="758"/>
      <c r="Y272" s="778"/>
      <c r="Z272" s="52"/>
    </row>
    <row r="273" spans="1:32">
      <c r="A273" s="773"/>
      <c r="B273" s="16" t="s">
        <v>49</v>
      </c>
      <c r="C273" s="51">
        <v>4502</v>
      </c>
      <c r="D273" s="52">
        <v>5358</v>
      </c>
      <c r="E273" s="52">
        <v>5237</v>
      </c>
      <c r="F273" s="52">
        <v>5168</v>
      </c>
      <c r="G273" s="52">
        <v>183</v>
      </c>
      <c r="H273" s="52"/>
      <c r="I273" s="75">
        <v>20448</v>
      </c>
      <c r="J273" s="897"/>
      <c r="K273" s="897"/>
      <c r="L273" s="757">
        <f t="shared" si="208"/>
        <v>86.427337300825485</v>
      </c>
      <c r="M273" s="757">
        <f t="shared" si="209"/>
        <v>74.42700375052091</v>
      </c>
      <c r="N273" s="757">
        <f t="shared" si="210"/>
        <v>78.751879699248121</v>
      </c>
      <c r="O273" s="757">
        <f t="shared" si="211"/>
        <v>71.164968328284218</v>
      </c>
      <c r="P273" s="757">
        <f t="shared" si="212"/>
        <v>45.185185185185183</v>
      </c>
      <c r="Q273" s="758">
        <f t="shared" si="213"/>
        <v>0</v>
      </c>
      <c r="R273" s="759">
        <f t="shared" si="214"/>
        <v>76.512628624883078</v>
      </c>
      <c r="S273" s="757"/>
      <c r="T273" s="757"/>
      <c r="U273" s="757"/>
      <c r="V273" s="757"/>
      <c r="W273" s="757"/>
      <c r="X273" s="758"/>
      <c r="Y273" s="778"/>
      <c r="Z273" s="52"/>
    </row>
    <row r="274" spans="1:32">
      <c r="A274" s="773"/>
      <c r="B274" s="141" t="s">
        <v>779</v>
      </c>
      <c r="C274" s="142">
        <v>4588</v>
      </c>
      <c r="D274" s="143">
        <v>5217</v>
      </c>
      <c r="E274" s="143">
        <v>5062</v>
      </c>
      <c r="F274" s="143">
        <v>5281</v>
      </c>
      <c r="G274" s="143">
        <v>279</v>
      </c>
      <c r="H274" s="143"/>
      <c r="I274" s="932">
        <v>20427</v>
      </c>
      <c r="J274" s="897"/>
      <c r="K274" s="897"/>
      <c r="L274" s="761">
        <f t="shared" si="208"/>
        <v>87.274110709530149</v>
      </c>
      <c r="M274" s="761">
        <f t="shared" si="209"/>
        <v>72.781808035714292</v>
      </c>
      <c r="N274" s="761">
        <f t="shared" si="210"/>
        <v>78.712486394028929</v>
      </c>
      <c r="O274" s="761">
        <f t="shared" si="211"/>
        <v>71.655359565807331</v>
      </c>
      <c r="P274" s="761">
        <f t="shared" si="212"/>
        <v>45.072697899838445</v>
      </c>
      <c r="Q274" s="762">
        <f t="shared" si="213"/>
        <v>0</v>
      </c>
      <c r="R274" s="763">
        <f t="shared" si="214"/>
        <v>76.092382194077118</v>
      </c>
      <c r="S274" s="764" t="s">
        <v>47</v>
      </c>
      <c r="T274" s="761"/>
      <c r="U274" s="761"/>
      <c r="V274" s="761"/>
      <c r="W274" s="761"/>
      <c r="X274" s="762"/>
      <c r="Y274" s="761"/>
      <c r="Z274" s="52"/>
    </row>
    <row r="275" spans="1:32">
      <c r="A275" s="773"/>
      <c r="B275" s="16" t="s">
        <v>996</v>
      </c>
      <c r="C275" s="51">
        <v>4078</v>
      </c>
      <c r="D275" s="915">
        <v>3176</v>
      </c>
      <c r="E275" s="915">
        <v>3413</v>
      </c>
      <c r="F275" s="52">
        <v>3423</v>
      </c>
      <c r="G275" s="915"/>
      <c r="H275" s="915"/>
      <c r="I275" s="75">
        <v>14090</v>
      </c>
      <c r="J275" s="897"/>
      <c r="K275" s="897"/>
      <c r="L275" s="749">
        <f t="shared" ref="L275:L277" si="215">IF(C275&gt;0,(C275/C272)*100,)</f>
        <v>82.068826725699338</v>
      </c>
      <c r="M275" s="749">
        <f t="shared" ref="M275:M277" si="216">IF(D275&gt;0,(D275/D272)*100,)</f>
        <v>72.860747877953656</v>
      </c>
      <c r="N275" s="750">
        <f t="shared" ref="N275:R277" si="217">IF(E275&gt;0,(E275/E272)*100,)</f>
        <v>65.571565802113355</v>
      </c>
      <c r="O275" s="750">
        <f t="shared" si="217"/>
        <v>62.841931338351387</v>
      </c>
      <c r="P275" s="750">
        <f t="shared" si="217"/>
        <v>0</v>
      </c>
      <c r="Q275" s="750">
        <f t="shared" si="217"/>
        <v>0</v>
      </c>
      <c r="R275" s="765">
        <f t="shared" si="217"/>
        <v>70.52052052052052</v>
      </c>
      <c r="S275" s="749">
        <f t="shared" ref="S275:Y277" si="218">+L275+L278</f>
        <v>88.669752465284773</v>
      </c>
      <c r="T275" s="749">
        <f t="shared" si="218"/>
        <v>82.427162193163568</v>
      </c>
      <c r="U275" s="750">
        <f t="shared" si="218"/>
        <v>73.487031700288185</v>
      </c>
      <c r="V275" s="750">
        <f t="shared" si="218"/>
        <v>71.213512024967869</v>
      </c>
      <c r="W275" s="750">
        <f t="shared" si="218"/>
        <v>0</v>
      </c>
      <c r="X275" s="750">
        <f t="shared" si="218"/>
        <v>0</v>
      </c>
      <c r="Y275" s="751">
        <f t="shared" si="218"/>
        <v>78.593593593593596</v>
      </c>
      <c r="Z275" s="52">
        <f t="shared" ref="Z275:AF277" si="219">+L275+L278+L281</f>
        <v>100.00000000000001</v>
      </c>
      <c r="AA275" s="409">
        <f t="shared" si="219"/>
        <v>100</v>
      </c>
      <c r="AB275" s="409">
        <f t="shared" si="219"/>
        <v>100</v>
      </c>
      <c r="AC275" s="409">
        <f t="shared" si="219"/>
        <v>100</v>
      </c>
      <c r="AD275" s="409">
        <f t="shared" si="219"/>
        <v>0</v>
      </c>
      <c r="AE275" s="409">
        <f t="shared" si="219"/>
        <v>0</v>
      </c>
      <c r="AF275" s="409">
        <f t="shared" si="219"/>
        <v>100</v>
      </c>
    </row>
    <row r="276" spans="1:32">
      <c r="A276" s="773"/>
      <c r="B276" s="16" t="s">
        <v>51</v>
      </c>
      <c r="C276" s="51">
        <v>3799</v>
      </c>
      <c r="D276" s="915">
        <v>3888</v>
      </c>
      <c r="E276" s="915">
        <v>3336</v>
      </c>
      <c r="F276" s="52">
        <v>3288</v>
      </c>
      <c r="G276" s="915">
        <v>72</v>
      </c>
      <c r="H276" s="915"/>
      <c r="I276" s="75">
        <v>14383</v>
      </c>
      <c r="J276" s="897"/>
      <c r="K276" s="897"/>
      <c r="L276" s="757">
        <f t="shared" si="215"/>
        <v>84.384717903154154</v>
      </c>
      <c r="M276" s="757">
        <f t="shared" si="216"/>
        <v>72.56438969764838</v>
      </c>
      <c r="N276" s="757">
        <f t="shared" si="217"/>
        <v>63.700591941951501</v>
      </c>
      <c r="O276" s="757">
        <f t="shared" si="217"/>
        <v>63.622291021671828</v>
      </c>
      <c r="P276" s="757">
        <f t="shared" si="217"/>
        <v>39.344262295081968</v>
      </c>
      <c r="Q276" s="758">
        <f t="shared" si="217"/>
        <v>0</v>
      </c>
      <c r="R276" s="759">
        <f t="shared" si="217"/>
        <v>70.339397496087642</v>
      </c>
      <c r="S276" s="757">
        <f t="shared" si="218"/>
        <v>91.226121723678361</v>
      </c>
      <c r="T276" s="757">
        <f t="shared" si="218"/>
        <v>82.773422918999628</v>
      </c>
      <c r="U276" s="757">
        <f t="shared" si="218"/>
        <v>74.890204315447775</v>
      </c>
      <c r="V276" s="757">
        <f t="shared" si="218"/>
        <v>72.716718266253878</v>
      </c>
      <c r="W276" s="757">
        <f t="shared" si="218"/>
        <v>50.27322404371585</v>
      </c>
      <c r="X276" s="758">
        <f t="shared" si="218"/>
        <v>0</v>
      </c>
      <c r="Y276" s="778">
        <f t="shared" si="218"/>
        <v>79.782863849765263</v>
      </c>
      <c r="Z276" s="52">
        <f t="shared" si="219"/>
        <v>100</v>
      </c>
      <c r="AA276" s="409">
        <f t="shared" si="219"/>
        <v>100</v>
      </c>
      <c r="AB276" s="409">
        <f t="shared" si="219"/>
        <v>100</v>
      </c>
      <c r="AC276" s="409">
        <f t="shared" si="219"/>
        <v>100</v>
      </c>
      <c r="AD276" s="409">
        <f t="shared" si="219"/>
        <v>100</v>
      </c>
      <c r="AE276" s="409">
        <f t="shared" si="219"/>
        <v>0</v>
      </c>
      <c r="AF276" s="409">
        <f t="shared" si="219"/>
        <v>100</v>
      </c>
    </row>
    <row r="277" spans="1:32">
      <c r="A277" s="773"/>
      <c r="B277" s="139" t="s">
        <v>781</v>
      </c>
      <c r="C277" s="137">
        <v>3904</v>
      </c>
      <c r="D277" s="138">
        <v>3756</v>
      </c>
      <c r="E277" s="138">
        <v>3309</v>
      </c>
      <c r="F277" s="138">
        <v>3415</v>
      </c>
      <c r="G277" s="138">
        <v>121</v>
      </c>
      <c r="H277" s="138"/>
      <c r="I277" s="916">
        <v>14505</v>
      </c>
      <c r="J277" s="897"/>
      <c r="K277" s="897"/>
      <c r="L277" s="761">
        <f t="shared" si="215"/>
        <v>85.091543156059288</v>
      </c>
      <c r="M277" s="761">
        <f t="shared" si="216"/>
        <v>71.995399654974122</v>
      </c>
      <c r="N277" s="761">
        <f t="shared" si="217"/>
        <v>65.369419201896477</v>
      </c>
      <c r="O277" s="761">
        <f t="shared" si="217"/>
        <v>64.665782995644761</v>
      </c>
      <c r="P277" s="761">
        <f t="shared" si="217"/>
        <v>43.369175627240139</v>
      </c>
      <c r="Q277" s="762">
        <f t="shared" si="217"/>
        <v>0</v>
      </c>
      <c r="R277" s="763">
        <f t="shared" si="217"/>
        <v>71.008958731091198</v>
      </c>
      <c r="S277" s="761">
        <f t="shared" si="218"/>
        <v>91.477768090671319</v>
      </c>
      <c r="T277" s="761">
        <f t="shared" si="218"/>
        <v>82.365344067471725</v>
      </c>
      <c r="U277" s="761">
        <f t="shared" si="218"/>
        <v>75.721058870011845</v>
      </c>
      <c r="V277" s="761">
        <f t="shared" si="218"/>
        <v>73.565612573376256</v>
      </c>
      <c r="W277" s="761">
        <f t="shared" si="218"/>
        <v>53.40501792114695</v>
      </c>
      <c r="X277" s="762">
        <f t="shared" si="218"/>
        <v>0</v>
      </c>
      <c r="Y277" s="761">
        <f t="shared" si="218"/>
        <v>80.094972340529694</v>
      </c>
      <c r="Z277" s="52">
        <f t="shared" si="219"/>
        <v>100</v>
      </c>
      <c r="AA277" s="409">
        <f t="shared" si="219"/>
        <v>100</v>
      </c>
      <c r="AB277" s="409">
        <f t="shared" si="219"/>
        <v>100</v>
      </c>
      <c r="AC277" s="409">
        <f t="shared" si="219"/>
        <v>100</v>
      </c>
      <c r="AD277" s="409">
        <f t="shared" si="219"/>
        <v>100</v>
      </c>
      <c r="AE277" s="409">
        <f t="shared" si="219"/>
        <v>0</v>
      </c>
      <c r="AF277" s="409">
        <f t="shared" si="219"/>
        <v>100</v>
      </c>
    </row>
    <row r="278" spans="1:32">
      <c r="A278" s="773"/>
      <c r="B278" s="16" t="s">
        <v>998</v>
      </c>
      <c r="C278" s="51">
        <v>328</v>
      </c>
      <c r="D278" s="915">
        <v>417</v>
      </c>
      <c r="E278" s="915">
        <v>412</v>
      </c>
      <c r="F278" s="52">
        <v>456</v>
      </c>
      <c r="G278" s="915"/>
      <c r="H278" s="915"/>
      <c r="I278" s="75">
        <v>1613</v>
      </c>
      <c r="J278" s="897"/>
      <c r="K278" s="897"/>
      <c r="L278" s="749">
        <f t="shared" ref="L278:L280" si="220">IF(C278&gt;0,(C278/C272)*100,)</f>
        <v>6.6009257395854295</v>
      </c>
      <c r="M278" s="749">
        <f t="shared" ref="M278:M280" si="221">IF(D278&gt;0,(D278/D272)*100,)</f>
        <v>9.5664143152099097</v>
      </c>
      <c r="N278" s="750">
        <f t="shared" ref="N278:R280" si="222">IF(E278&gt;0,(E278/E272)*100,)</f>
        <v>7.9154658981748325</v>
      </c>
      <c r="O278" s="750">
        <f t="shared" si="222"/>
        <v>8.3715806866164861</v>
      </c>
      <c r="P278" s="750">
        <f t="shared" si="222"/>
        <v>0</v>
      </c>
      <c r="Q278" s="750">
        <f t="shared" si="222"/>
        <v>0</v>
      </c>
      <c r="R278" s="765">
        <f t="shared" si="222"/>
        <v>8.073073073073072</v>
      </c>
      <c r="S278" s="749"/>
      <c r="T278" s="749"/>
      <c r="U278" s="750"/>
      <c r="V278" s="750"/>
      <c r="W278" s="750"/>
      <c r="X278" s="750"/>
      <c r="Y278" s="751"/>
      <c r="Z278" s="52"/>
    </row>
    <row r="279" spans="1:32">
      <c r="A279" s="773"/>
      <c r="B279" s="16" t="s">
        <v>53</v>
      </c>
      <c r="C279" s="51">
        <v>308</v>
      </c>
      <c r="D279" s="915">
        <v>547</v>
      </c>
      <c r="E279" s="915">
        <v>586</v>
      </c>
      <c r="F279" s="52">
        <v>470</v>
      </c>
      <c r="G279" s="915">
        <v>20</v>
      </c>
      <c r="H279" s="915"/>
      <c r="I279" s="75">
        <v>1931</v>
      </c>
      <c r="J279" s="897"/>
      <c r="K279" s="897"/>
      <c r="L279" s="757">
        <f t="shared" si="220"/>
        <v>6.8414038205242109</v>
      </c>
      <c r="M279" s="757">
        <f t="shared" si="221"/>
        <v>10.20903322135125</v>
      </c>
      <c r="N279" s="757">
        <f t="shared" si="222"/>
        <v>11.189612373496278</v>
      </c>
      <c r="O279" s="757">
        <f t="shared" si="222"/>
        <v>9.0944272445820431</v>
      </c>
      <c r="P279" s="757">
        <f t="shared" si="222"/>
        <v>10.928961748633879</v>
      </c>
      <c r="Q279" s="758">
        <f t="shared" si="222"/>
        <v>0</v>
      </c>
      <c r="R279" s="759">
        <f t="shared" si="222"/>
        <v>9.4434663536776213</v>
      </c>
      <c r="S279" s="757"/>
      <c r="T279" s="757"/>
      <c r="U279" s="757"/>
      <c r="V279" s="757"/>
      <c r="W279" s="757"/>
      <c r="X279" s="758"/>
      <c r="Y279" s="778"/>
      <c r="Z279" s="52"/>
    </row>
    <row r="280" spans="1:32">
      <c r="A280" s="773"/>
      <c r="B280" s="139" t="s">
        <v>783</v>
      </c>
      <c r="C280" s="137">
        <v>293</v>
      </c>
      <c r="D280" s="138">
        <v>541</v>
      </c>
      <c r="E280" s="138">
        <v>524</v>
      </c>
      <c r="F280" s="138">
        <v>470</v>
      </c>
      <c r="G280" s="138">
        <v>28</v>
      </c>
      <c r="H280" s="138"/>
      <c r="I280" s="916">
        <v>1856</v>
      </c>
      <c r="J280" s="897"/>
      <c r="K280" s="897"/>
      <c r="L280" s="761">
        <f t="shared" si="220"/>
        <v>6.3862249346120308</v>
      </c>
      <c r="M280" s="761">
        <f t="shared" si="221"/>
        <v>10.369944412497604</v>
      </c>
      <c r="N280" s="761">
        <f t="shared" si="222"/>
        <v>10.35163966811537</v>
      </c>
      <c r="O280" s="761">
        <f t="shared" si="222"/>
        <v>8.8998295777314897</v>
      </c>
      <c r="P280" s="761">
        <f t="shared" si="222"/>
        <v>10.035842293906811</v>
      </c>
      <c r="Q280" s="762">
        <f t="shared" si="222"/>
        <v>0</v>
      </c>
      <c r="R280" s="763">
        <f t="shared" si="222"/>
        <v>9.0860136094384885</v>
      </c>
      <c r="S280" s="764"/>
      <c r="T280" s="761"/>
      <c r="U280" s="761"/>
      <c r="V280" s="761"/>
      <c r="W280" s="761"/>
      <c r="X280" s="762"/>
      <c r="Y280" s="761"/>
      <c r="Z280" s="52"/>
    </row>
    <row r="281" spans="1:32">
      <c r="A281" s="773"/>
      <c r="B281" s="16" t="s">
        <v>1000</v>
      </c>
      <c r="C281" s="51">
        <v>563</v>
      </c>
      <c r="D281" s="915">
        <v>766</v>
      </c>
      <c r="E281" s="915">
        <v>1380</v>
      </c>
      <c r="F281" s="52">
        <v>1568</v>
      </c>
      <c r="G281" s="915">
        <v>0</v>
      </c>
      <c r="H281" s="915"/>
      <c r="I281" s="75">
        <v>4277</v>
      </c>
      <c r="J281" s="897"/>
      <c r="K281" s="897"/>
      <c r="L281" s="749">
        <f t="shared" ref="L281:L283" si="223">IF(C281&gt;0,(C281/C272)*100,)</f>
        <v>11.330247534715236</v>
      </c>
      <c r="M281" s="749">
        <f t="shared" ref="M281:M283" si="224">IF(D281&gt;0,(D281/D272)*100,)</f>
        <v>17.572837806836432</v>
      </c>
      <c r="N281" s="750">
        <f t="shared" ref="N281:R283" si="225">IF(E281&gt;0,(E281/E272)*100,)</f>
        <v>26.512968299711815</v>
      </c>
      <c r="O281" s="750">
        <f t="shared" si="225"/>
        <v>28.786487975032127</v>
      </c>
      <c r="P281" s="750">
        <f t="shared" si="225"/>
        <v>0</v>
      </c>
      <c r="Q281" s="750">
        <f t="shared" si="225"/>
        <v>0</v>
      </c>
      <c r="R281" s="765">
        <f t="shared" si="225"/>
        <v>21.406406406406404</v>
      </c>
      <c r="S281" s="749"/>
      <c r="T281" s="749"/>
      <c r="U281" s="750"/>
      <c r="V281" s="750"/>
      <c r="W281" s="750"/>
      <c r="X281" s="750"/>
      <c r="Y281" s="751"/>
      <c r="Z281" s="52"/>
    </row>
    <row r="282" spans="1:32">
      <c r="A282" s="773"/>
      <c r="B282" s="16" t="s">
        <v>55</v>
      </c>
      <c r="C282" s="51">
        <v>395</v>
      </c>
      <c r="D282" s="915">
        <v>923</v>
      </c>
      <c r="E282" s="915">
        <v>1315</v>
      </c>
      <c r="F282" s="52">
        <v>1410</v>
      </c>
      <c r="G282" s="915">
        <v>91</v>
      </c>
      <c r="H282" s="915"/>
      <c r="I282" s="75">
        <v>4134</v>
      </c>
      <c r="J282" s="897"/>
      <c r="K282" s="897"/>
      <c r="L282" s="757">
        <f t="shared" si="223"/>
        <v>8.7738782763216356</v>
      </c>
      <c r="M282" s="757">
        <f t="shared" si="224"/>
        <v>17.226577081000375</v>
      </c>
      <c r="N282" s="757">
        <f t="shared" si="225"/>
        <v>25.109795684552221</v>
      </c>
      <c r="O282" s="757">
        <f t="shared" si="225"/>
        <v>27.283281733746129</v>
      </c>
      <c r="P282" s="757">
        <f t="shared" si="225"/>
        <v>49.72677595628415</v>
      </c>
      <c r="Q282" s="758">
        <f t="shared" si="225"/>
        <v>0</v>
      </c>
      <c r="R282" s="759">
        <f t="shared" si="225"/>
        <v>20.21713615023474</v>
      </c>
      <c r="S282" s="757"/>
      <c r="T282" s="757"/>
      <c r="U282" s="757"/>
      <c r="V282" s="757"/>
      <c r="W282" s="757"/>
      <c r="X282" s="758"/>
      <c r="Y282" s="778"/>
      <c r="Z282" s="52"/>
    </row>
    <row r="283" spans="1:32">
      <c r="A283" s="773"/>
      <c r="B283" s="16" t="s">
        <v>785</v>
      </c>
      <c r="C283" s="51">
        <v>391</v>
      </c>
      <c r="D283" s="915">
        <v>920</v>
      </c>
      <c r="E283" s="915">
        <v>1229</v>
      </c>
      <c r="F283" s="52">
        <v>1396</v>
      </c>
      <c r="G283" s="915">
        <v>130</v>
      </c>
      <c r="H283" s="915"/>
      <c r="I283" s="75">
        <v>4066</v>
      </c>
      <c r="J283" s="897"/>
      <c r="K283" s="897"/>
      <c r="L283" s="761">
        <f t="shared" si="223"/>
        <v>8.5222319093286849</v>
      </c>
      <c r="M283" s="761">
        <f t="shared" si="224"/>
        <v>17.634655932528272</v>
      </c>
      <c r="N283" s="761">
        <f t="shared" si="225"/>
        <v>24.278941129988148</v>
      </c>
      <c r="O283" s="761">
        <f t="shared" si="225"/>
        <v>26.434387426623747</v>
      </c>
      <c r="P283" s="761">
        <f t="shared" si="225"/>
        <v>46.59498207885305</v>
      </c>
      <c r="Q283" s="762">
        <f t="shared" si="225"/>
        <v>0</v>
      </c>
      <c r="R283" s="763">
        <f t="shared" si="225"/>
        <v>19.90502765947031</v>
      </c>
      <c r="S283" s="764" t="s">
        <v>48</v>
      </c>
      <c r="T283" s="761"/>
      <c r="U283" s="761"/>
      <c r="V283" s="761"/>
      <c r="W283" s="761"/>
      <c r="X283" s="762"/>
      <c r="Y283" s="761"/>
      <c r="Z283" s="52"/>
    </row>
    <row r="284" spans="1:32">
      <c r="A284" s="773"/>
      <c r="B284" s="927" t="s">
        <v>425</v>
      </c>
      <c r="C284" s="888">
        <v>2885</v>
      </c>
      <c r="D284" s="816">
        <v>2203</v>
      </c>
      <c r="E284" s="816">
        <v>1473</v>
      </c>
      <c r="F284" s="816">
        <v>1661</v>
      </c>
      <c r="G284" s="816">
        <v>34</v>
      </c>
      <c r="H284" s="816"/>
      <c r="I284" s="241">
        <v>8256</v>
      </c>
      <c r="J284" s="897"/>
      <c r="K284" s="897"/>
      <c r="L284" s="749">
        <f t="shared" ref="L284:L286" si="226">IF(C284&gt;0,(C284/C267)*100,)</f>
        <v>56.880914826498419</v>
      </c>
      <c r="M284" s="749">
        <f t="shared" ref="M284:M286" si="227">IF(D284&gt;0,(D284/D267)*100,)</f>
        <v>36.606846128281823</v>
      </c>
      <c r="N284" s="750">
        <f t="shared" ref="N284:R286" si="228">IF(E284&gt;0,(E284/E267)*100,)</f>
        <v>27.908298597953767</v>
      </c>
      <c r="O284" s="750">
        <f t="shared" si="228"/>
        <v>29.268722466960352</v>
      </c>
      <c r="P284" s="750">
        <f t="shared" si="228"/>
        <v>11.371237458193979</v>
      </c>
      <c r="Q284" s="750">
        <f t="shared" si="228"/>
        <v>0</v>
      </c>
      <c r="R284" s="765">
        <f t="shared" si="228"/>
        <v>36.952824277146185</v>
      </c>
      <c r="S284" s="749">
        <f t="shared" ref="S284:Y286" si="229">+L284+L287+L290</f>
        <v>74.84227129337539</v>
      </c>
      <c r="T284" s="749">
        <f t="shared" si="229"/>
        <v>64.539714190761046</v>
      </c>
      <c r="U284" s="750">
        <f t="shared" si="229"/>
        <v>55.816597195907534</v>
      </c>
      <c r="V284" s="750">
        <f t="shared" si="229"/>
        <v>56.176211453744493</v>
      </c>
      <c r="W284" s="750">
        <f t="shared" si="229"/>
        <v>48.160535117056853</v>
      </c>
      <c r="X284" s="750">
        <f t="shared" si="229"/>
        <v>0</v>
      </c>
      <c r="Y284" s="751">
        <f t="shared" si="229"/>
        <v>62.474263718556983</v>
      </c>
      <c r="Z284" s="52">
        <f t="shared" ref="Z284:AF286" si="230">L284+L287+L290+L293</f>
        <v>100</v>
      </c>
      <c r="AA284" s="409">
        <f t="shared" si="230"/>
        <v>100</v>
      </c>
      <c r="AB284" s="409">
        <f t="shared" si="230"/>
        <v>100</v>
      </c>
      <c r="AC284" s="409">
        <f t="shared" si="230"/>
        <v>100</v>
      </c>
      <c r="AD284" s="409">
        <f t="shared" si="230"/>
        <v>100</v>
      </c>
      <c r="AE284" s="409">
        <f t="shared" si="230"/>
        <v>0</v>
      </c>
      <c r="AF284" s="409">
        <f t="shared" si="230"/>
        <v>100</v>
      </c>
    </row>
    <row r="285" spans="1:32">
      <c r="A285" s="773"/>
      <c r="B285" s="16" t="s">
        <v>57</v>
      </c>
      <c r="C285" s="51">
        <v>3013</v>
      </c>
      <c r="D285" s="915">
        <v>2212</v>
      </c>
      <c r="E285" s="915">
        <v>1357</v>
      </c>
      <c r="F285" s="52">
        <v>1674</v>
      </c>
      <c r="G285" s="915">
        <v>29</v>
      </c>
      <c r="H285" s="915"/>
      <c r="I285" s="75">
        <v>8285</v>
      </c>
      <c r="J285" s="897"/>
      <c r="K285" s="897"/>
      <c r="L285" s="757">
        <f t="shared" si="226"/>
        <v>57.720306513409959</v>
      </c>
      <c r="M285" s="757">
        <f t="shared" si="227"/>
        <v>36.126081985954599</v>
      </c>
      <c r="N285" s="757">
        <f t="shared" si="228"/>
        <v>30.195816644414776</v>
      </c>
      <c r="O285" s="757">
        <f t="shared" si="228"/>
        <v>29.759999999999998</v>
      </c>
      <c r="P285" s="757">
        <f t="shared" si="228"/>
        <v>8.169014084507042</v>
      </c>
      <c r="Q285" s="758">
        <f t="shared" si="228"/>
        <v>0</v>
      </c>
      <c r="R285" s="759">
        <f t="shared" si="228"/>
        <v>37.974973644405743</v>
      </c>
      <c r="S285" s="757">
        <f t="shared" si="229"/>
        <v>74.17624521072797</v>
      </c>
      <c r="T285" s="757">
        <f t="shared" si="229"/>
        <v>65.392781316348191</v>
      </c>
      <c r="U285" s="757">
        <f t="shared" si="229"/>
        <v>56.119270137961735</v>
      </c>
      <c r="V285" s="757">
        <f t="shared" si="229"/>
        <v>55.84</v>
      </c>
      <c r="W285" s="757">
        <f t="shared" si="229"/>
        <v>41.971830985915489</v>
      </c>
      <c r="X285" s="758">
        <f t="shared" si="229"/>
        <v>0</v>
      </c>
      <c r="Y285" s="778">
        <f t="shared" si="229"/>
        <v>62.740065086858877</v>
      </c>
      <c r="Z285" s="52">
        <f t="shared" si="230"/>
        <v>100</v>
      </c>
      <c r="AA285" s="409">
        <f t="shared" si="230"/>
        <v>100</v>
      </c>
      <c r="AB285" s="409">
        <f t="shared" si="230"/>
        <v>100</v>
      </c>
      <c r="AC285" s="409">
        <f t="shared" si="230"/>
        <v>100</v>
      </c>
      <c r="AD285" s="409">
        <f t="shared" si="230"/>
        <v>100</v>
      </c>
      <c r="AE285" s="409">
        <f t="shared" si="230"/>
        <v>0</v>
      </c>
      <c r="AF285" s="409">
        <f t="shared" si="230"/>
        <v>100</v>
      </c>
    </row>
    <row r="286" spans="1:32">
      <c r="A286" s="773"/>
      <c r="B286" s="16" t="s">
        <v>787</v>
      </c>
      <c r="C286" s="51">
        <v>3016</v>
      </c>
      <c r="D286" s="915">
        <v>2219</v>
      </c>
      <c r="E286" s="915">
        <v>1329</v>
      </c>
      <c r="F286" s="52">
        <v>1752</v>
      </c>
      <c r="G286" s="915">
        <v>14</v>
      </c>
      <c r="H286" s="915"/>
      <c r="I286" s="75">
        <v>8330</v>
      </c>
      <c r="J286" s="897"/>
      <c r="K286" s="897"/>
      <c r="L286" s="761">
        <f t="shared" si="226"/>
        <v>58.302725691088341</v>
      </c>
      <c r="M286" s="761">
        <f t="shared" si="227"/>
        <v>36.689814814814817</v>
      </c>
      <c r="N286" s="761">
        <f t="shared" si="228"/>
        <v>28.109137055837564</v>
      </c>
      <c r="O286" s="761">
        <f t="shared" si="228"/>
        <v>29.322175732217577</v>
      </c>
      <c r="P286" s="761">
        <f t="shared" si="228"/>
        <v>4.895104895104895</v>
      </c>
      <c r="Q286" s="762">
        <f t="shared" si="228"/>
        <v>0</v>
      </c>
      <c r="R286" s="763">
        <f t="shared" si="228"/>
        <v>37.505628095452501</v>
      </c>
      <c r="S286" s="764">
        <f t="shared" si="229"/>
        <v>75.236806495263863</v>
      </c>
      <c r="T286" s="761">
        <f t="shared" si="229"/>
        <v>67.476851851851848</v>
      </c>
      <c r="U286" s="761">
        <f t="shared" si="229"/>
        <v>55.964467005076145</v>
      </c>
      <c r="V286" s="761">
        <f t="shared" si="229"/>
        <v>56.317991631799167</v>
      </c>
      <c r="W286" s="761">
        <f t="shared" si="229"/>
        <v>37.412587412587413</v>
      </c>
      <c r="X286" s="762">
        <f t="shared" si="229"/>
        <v>0</v>
      </c>
      <c r="Y286" s="761">
        <f t="shared" si="229"/>
        <v>63.444394416929313</v>
      </c>
      <c r="Z286" s="52">
        <f t="shared" si="230"/>
        <v>100</v>
      </c>
      <c r="AA286" s="409">
        <f t="shared" si="230"/>
        <v>100</v>
      </c>
      <c r="AB286" s="409">
        <f t="shared" si="230"/>
        <v>100</v>
      </c>
      <c r="AC286" s="409">
        <f t="shared" si="230"/>
        <v>100</v>
      </c>
      <c r="AD286" s="409">
        <f t="shared" si="230"/>
        <v>100</v>
      </c>
      <c r="AE286" s="409">
        <f t="shared" si="230"/>
        <v>0</v>
      </c>
      <c r="AF286" s="409">
        <f t="shared" si="230"/>
        <v>100</v>
      </c>
    </row>
    <row r="287" spans="1:32">
      <c r="A287" s="773"/>
      <c r="B287" s="139" t="s">
        <v>429</v>
      </c>
      <c r="C287" s="137">
        <v>285</v>
      </c>
      <c r="D287" s="138">
        <v>525</v>
      </c>
      <c r="E287" s="138">
        <v>482</v>
      </c>
      <c r="F287" s="138">
        <v>385</v>
      </c>
      <c r="G287" s="138">
        <v>33</v>
      </c>
      <c r="H287" s="138"/>
      <c r="I287" s="916">
        <v>1710</v>
      </c>
      <c r="J287" s="897"/>
      <c r="K287" s="897"/>
      <c r="L287" s="749">
        <f t="shared" ref="L287:L289" si="231">IF(C287&gt;0,(C287/C267)*100,)</f>
        <v>5.6190851735015768</v>
      </c>
      <c r="M287" s="749">
        <f t="shared" ref="M287:M289" si="232">IF(D287&gt;0,(D287/D267)*100,)</f>
        <v>8.7238285144566294</v>
      </c>
      <c r="N287" s="750">
        <f t="shared" ref="N287:R289" si="233">IF(E287&gt;0,(E287/E267)*100,)</f>
        <v>9.1322470632815449</v>
      </c>
      <c r="O287" s="750">
        <f t="shared" si="233"/>
        <v>6.784140969162995</v>
      </c>
      <c r="P287" s="750">
        <f t="shared" si="233"/>
        <v>11.036789297658862</v>
      </c>
      <c r="Q287" s="750">
        <f t="shared" si="233"/>
        <v>0</v>
      </c>
      <c r="R287" s="765">
        <f t="shared" si="233"/>
        <v>7.6537463074030976</v>
      </c>
      <c r="S287" s="749"/>
      <c r="T287" s="749"/>
      <c r="U287" s="750"/>
      <c r="V287" s="750"/>
      <c r="W287" s="750"/>
      <c r="X287" s="750"/>
      <c r="Y287" s="751"/>
      <c r="Z287" s="52"/>
    </row>
    <row r="288" spans="1:32">
      <c r="A288" s="773"/>
      <c r="B288" s="16" t="s">
        <v>61</v>
      </c>
      <c r="C288" s="51">
        <v>244</v>
      </c>
      <c r="D288" s="915">
        <v>504</v>
      </c>
      <c r="E288" s="915">
        <v>388</v>
      </c>
      <c r="F288" s="52">
        <v>357</v>
      </c>
      <c r="G288" s="915">
        <v>31</v>
      </c>
      <c r="H288" s="915"/>
      <c r="I288" s="75">
        <v>1524</v>
      </c>
      <c r="J288" s="897"/>
      <c r="K288" s="897"/>
      <c r="L288" s="757">
        <f t="shared" si="231"/>
        <v>4.6743295019157092</v>
      </c>
      <c r="M288" s="757">
        <f t="shared" si="232"/>
        <v>8.2312591866731992</v>
      </c>
      <c r="N288" s="757">
        <f t="shared" si="233"/>
        <v>8.6337338673787283</v>
      </c>
      <c r="O288" s="757">
        <f t="shared" si="233"/>
        <v>6.3466666666666676</v>
      </c>
      <c r="P288" s="757">
        <f t="shared" si="233"/>
        <v>8.7323943661971821</v>
      </c>
      <c r="Q288" s="758">
        <f t="shared" si="233"/>
        <v>0</v>
      </c>
      <c r="R288" s="759">
        <f t="shared" si="233"/>
        <v>6.98537837466196</v>
      </c>
      <c r="S288" s="757"/>
      <c r="T288" s="757"/>
      <c r="U288" s="757"/>
      <c r="V288" s="757"/>
      <c r="W288" s="757"/>
      <c r="X288" s="758"/>
      <c r="Y288" s="778"/>
      <c r="Z288" s="52"/>
    </row>
    <row r="289" spans="1:26">
      <c r="A289" s="773"/>
      <c r="B289" s="16" t="s">
        <v>789</v>
      </c>
      <c r="C289" s="51">
        <v>240</v>
      </c>
      <c r="D289" s="915">
        <v>554</v>
      </c>
      <c r="E289" s="915">
        <v>413</v>
      </c>
      <c r="F289" s="52">
        <v>375</v>
      </c>
      <c r="G289" s="915">
        <v>29</v>
      </c>
      <c r="H289" s="915"/>
      <c r="I289" s="75">
        <v>1611</v>
      </c>
      <c r="J289" s="897"/>
      <c r="K289" s="897"/>
      <c r="L289" s="761">
        <f t="shared" si="231"/>
        <v>4.6394741929248013</v>
      </c>
      <c r="M289" s="761">
        <f t="shared" si="232"/>
        <v>9.1600529100529098</v>
      </c>
      <c r="N289" s="761">
        <f t="shared" si="233"/>
        <v>8.7351945854483937</v>
      </c>
      <c r="O289" s="761">
        <f t="shared" si="233"/>
        <v>6.2761506276150625</v>
      </c>
      <c r="P289" s="761">
        <f t="shared" si="233"/>
        <v>10.13986013986014</v>
      </c>
      <c r="Q289" s="762">
        <f t="shared" si="233"/>
        <v>0</v>
      </c>
      <c r="R289" s="763">
        <f t="shared" si="233"/>
        <v>7.253489419180549</v>
      </c>
      <c r="S289" s="764"/>
      <c r="T289" s="761"/>
      <c r="U289" s="761"/>
      <c r="V289" s="761"/>
      <c r="W289" s="761"/>
      <c r="X289" s="762"/>
      <c r="Y289" s="761"/>
      <c r="Z289" s="52"/>
    </row>
    <row r="290" spans="1:26">
      <c r="A290" s="773"/>
      <c r="B290" s="16" t="s">
        <v>431</v>
      </c>
      <c r="C290" s="51">
        <v>626</v>
      </c>
      <c r="D290" s="915">
        <v>1156</v>
      </c>
      <c r="E290" s="915">
        <v>991</v>
      </c>
      <c r="F290" s="52">
        <v>1142</v>
      </c>
      <c r="G290" s="915">
        <v>77</v>
      </c>
      <c r="H290" s="915"/>
      <c r="I290" s="75">
        <v>3992</v>
      </c>
      <c r="J290" s="897"/>
      <c r="K290" s="897"/>
      <c r="L290" s="749">
        <f t="shared" ref="L290:L292" si="234">IF(C290&gt;0,(C290/C267)*100,)</f>
        <v>12.342271293375394</v>
      </c>
      <c r="M290" s="749">
        <f t="shared" ref="M290:M292" si="235">IF(D290&gt;0,(D290/D267)*100,)</f>
        <v>19.209039548022599</v>
      </c>
      <c r="N290" s="750">
        <f t="shared" ref="N290:R292" si="236">IF(E290&gt;0,(E290/E267)*100,)</f>
        <v>18.776051534672224</v>
      </c>
      <c r="O290" s="750">
        <f t="shared" si="236"/>
        <v>20.123348017621147</v>
      </c>
      <c r="P290" s="750">
        <f t="shared" si="236"/>
        <v>25.752508361204011</v>
      </c>
      <c r="Q290" s="750">
        <f t="shared" si="236"/>
        <v>0</v>
      </c>
      <c r="R290" s="765">
        <f t="shared" si="236"/>
        <v>17.867693134007698</v>
      </c>
      <c r="S290" s="749"/>
      <c r="T290" s="749"/>
      <c r="U290" s="750"/>
      <c r="V290" s="750"/>
      <c r="W290" s="750"/>
      <c r="X290" s="750"/>
      <c r="Y290" s="751"/>
      <c r="Z290" s="52"/>
    </row>
    <row r="291" spans="1:26">
      <c r="A291" s="773"/>
      <c r="B291" s="16" t="s">
        <v>63</v>
      </c>
      <c r="C291" s="51">
        <v>615</v>
      </c>
      <c r="D291" s="915">
        <v>1288</v>
      </c>
      <c r="E291" s="915">
        <v>777</v>
      </c>
      <c r="F291" s="52">
        <v>1110</v>
      </c>
      <c r="G291" s="915">
        <v>89</v>
      </c>
      <c r="H291" s="915"/>
      <c r="I291" s="75">
        <v>3879</v>
      </c>
      <c r="J291" s="897"/>
      <c r="K291" s="897"/>
      <c r="L291" s="757">
        <f t="shared" si="234"/>
        <v>11.781609195402298</v>
      </c>
      <c r="M291" s="757">
        <f t="shared" si="235"/>
        <v>21.0354401437204</v>
      </c>
      <c r="N291" s="757">
        <f t="shared" si="236"/>
        <v>17.289719626168225</v>
      </c>
      <c r="O291" s="757">
        <f t="shared" si="236"/>
        <v>19.733333333333334</v>
      </c>
      <c r="P291" s="757">
        <f t="shared" si="236"/>
        <v>25.070422535211268</v>
      </c>
      <c r="Q291" s="758">
        <f t="shared" si="236"/>
        <v>0</v>
      </c>
      <c r="R291" s="759">
        <f t="shared" si="236"/>
        <v>17.779713067791171</v>
      </c>
      <c r="S291" s="757"/>
      <c r="T291" s="757"/>
      <c r="U291" s="757"/>
      <c r="V291" s="757"/>
      <c r="W291" s="757"/>
      <c r="X291" s="758"/>
      <c r="Y291" s="778"/>
      <c r="Z291" s="52"/>
    </row>
    <row r="292" spans="1:26">
      <c r="A292" s="773"/>
      <c r="B292" s="16" t="s">
        <v>791</v>
      </c>
      <c r="C292" s="51">
        <v>636</v>
      </c>
      <c r="D292" s="915">
        <v>1308</v>
      </c>
      <c r="E292" s="915">
        <v>904</v>
      </c>
      <c r="F292" s="52">
        <v>1238</v>
      </c>
      <c r="G292" s="915">
        <v>64</v>
      </c>
      <c r="H292" s="915"/>
      <c r="I292" s="75">
        <v>4150</v>
      </c>
      <c r="J292" s="897"/>
      <c r="K292" s="897"/>
      <c r="L292" s="761">
        <f t="shared" si="234"/>
        <v>12.294606611250725</v>
      </c>
      <c r="M292" s="761">
        <f t="shared" si="235"/>
        <v>21.626984126984127</v>
      </c>
      <c r="N292" s="761">
        <f t="shared" si="236"/>
        <v>19.120135363790187</v>
      </c>
      <c r="O292" s="761">
        <f t="shared" si="236"/>
        <v>20.719665271966527</v>
      </c>
      <c r="P292" s="761">
        <f t="shared" si="236"/>
        <v>22.377622377622377</v>
      </c>
      <c r="Q292" s="762">
        <f t="shared" si="236"/>
        <v>0</v>
      </c>
      <c r="R292" s="763">
        <f t="shared" si="236"/>
        <v>18.685276902296263</v>
      </c>
      <c r="S292" s="764"/>
      <c r="T292" s="761"/>
      <c r="U292" s="761"/>
      <c r="V292" s="761"/>
      <c r="W292" s="761"/>
      <c r="X292" s="762"/>
      <c r="Y292" s="761"/>
      <c r="Z292" s="52"/>
    </row>
    <row r="293" spans="1:26">
      <c r="A293" s="773"/>
      <c r="B293" s="16" t="s">
        <v>433</v>
      </c>
      <c r="C293" s="51">
        <v>1276</v>
      </c>
      <c r="D293" s="915">
        <v>2134</v>
      </c>
      <c r="E293" s="915">
        <v>2332</v>
      </c>
      <c r="F293" s="52">
        <v>2487</v>
      </c>
      <c r="G293" s="915">
        <v>155</v>
      </c>
      <c r="H293" s="915"/>
      <c r="I293" s="75">
        <v>8384</v>
      </c>
      <c r="J293" s="897"/>
      <c r="K293" s="897"/>
      <c r="L293" s="749">
        <f t="shared" ref="L293:L295" si="237">IF(C293&gt;0,(C293/C267)*100,)</f>
        <v>25.157728706624603</v>
      </c>
      <c r="M293" s="749">
        <f t="shared" ref="M293:M295" si="238">IF(D293&gt;0,(D293/D267)*100,)</f>
        <v>35.460285809238954</v>
      </c>
      <c r="N293" s="750">
        <f t="shared" ref="N293:R295" si="239">IF(E293&gt;0,(E293/E267)*100,)</f>
        <v>44.183402804092459</v>
      </c>
      <c r="O293" s="750">
        <f t="shared" si="239"/>
        <v>43.823788546255507</v>
      </c>
      <c r="P293" s="750">
        <f t="shared" si="239"/>
        <v>51.83946488294314</v>
      </c>
      <c r="Q293" s="750">
        <f t="shared" si="239"/>
        <v>0</v>
      </c>
      <c r="R293" s="765">
        <f t="shared" si="239"/>
        <v>37.525736281443024</v>
      </c>
      <c r="S293" s="749"/>
      <c r="T293" s="749"/>
      <c r="U293" s="750"/>
      <c r="V293" s="750"/>
      <c r="W293" s="750"/>
      <c r="X293" s="750"/>
      <c r="Y293" s="751"/>
      <c r="Z293" s="52"/>
    </row>
    <row r="294" spans="1:26">
      <c r="A294" s="773"/>
      <c r="B294" s="16" t="s">
        <v>65</v>
      </c>
      <c r="C294" s="51">
        <v>1348</v>
      </c>
      <c r="D294" s="52">
        <v>2119</v>
      </c>
      <c r="E294" s="52">
        <v>1972</v>
      </c>
      <c r="F294" s="52">
        <v>2484</v>
      </c>
      <c r="G294" s="52">
        <v>206</v>
      </c>
      <c r="H294" s="52"/>
      <c r="I294" s="75">
        <v>8129</v>
      </c>
      <c r="J294" s="897"/>
      <c r="K294" s="897"/>
      <c r="L294" s="757">
        <f t="shared" si="237"/>
        <v>25.82375478927203</v>
      </c>
      <c r="M294" s="757">
        <f t="shared" si="238"/>
        <v>34.607218683651801</v>
      </c>
      <c r="N294" s="757">
        <f t="shared" si="239"/>
        <v>43.880729862038272</v>
      </c>
      <c r="O294" s="757">
        <f t="shared" si="239"/>
        <v>44.16</v>
      </c>
      <c r="P294" s="757">
        <f t="shared" si="239"/>
        <v>58.028169014084504</v>
      </c>
      <c r="Q294" s="758">
        <f t="shared" si="239"/>
        <v>0</v>
      </c>
      <c r="R294" s="759">
        <f t="shared" si="239"/>
        <v>37.25993491314113</v>
      </c>
      <c r="S294" s="757"/>
      <c r="T294" s="757"/>
      <c r="U294" s="757"/>
      <c r="V294" s="757"/>
      <c r="W294" s="757"/>
      <c r="X294" s="758"/>
      <c r="Y294" s="778"/>
      <c r="Z294" s="52"/>
    </row>
    <row r="295" spans="1:26">
      <c r="A295" s="773"/>
      <c r="B295" s="16" t="s">
        <v>793</v>
      </c>
      <c r="C295" s="51">
        <v>1281</v>
      </c>
      <c r="D295" s="915">
        <v>1967</v>
      </c>
      <c r="E295" s="915">
        <v>2082</v>
      </c>
      <c r="F295" s="52">
        <v>2610</v>
      </c>
      <c r="G295" s="915">
        <v>179</v>
      </c>
      <c r="H295" s="915"/>
      <c r="I295" s="75">
        <v>8119</v>
      </c>
      <c r="J295" s="897"/>
      <c r="K295" s="897"/>
      <c r="L295" s="761">
        <f t="shared" si="237"/>
        <v>24.76319350473613</v>
      </c>
      <c r="M295" s="761">
        <f t="shared" si="238"/>
        <v>32.523148148148145</v>
      </c>
      <c r="N295" s="761">
        <f t="shared" si="239"/>
        <v>44.035532994923862</v>
      </c>
      <c r="O295" s="761">
        <f t="shared" si="239"/>
        <v>43.682008368200833</v>
      </c>
      <c r="P295" s="761">
        <f t="shared" si="239"/>
        <v>62.587412587412587</v>
      </c>
      <c r="Q295" s="762">
        <f t="shared" si="239"/>
        <v>0</v>
      </c>
      <c r="R295" s="763">
        <f t="shared" si="239"/>
        <v>36.555605583070687</v>
      </c>
      <c r="S295" s="764"/>
      <c r="T295" s="761"/>
      <c r="U295" s="761"/>
      <c r="V295" s="761"/>
      <c r="W295" s="761"/>
      <c r="X295" s="762"/>
      <c r="Y295" s="761"/>
      <c r="Z295" s="52"/>
    </row>
    <row r="296" spans="1:26">
      <c r="A296" s="773"/>
      <c r="B296" s="16" t="s">
        <v>427</v>
      </c>
      <c r="C296" s="51">
        <v>2408</v>
      </c>
      <c r="D296" s="915">
        <v>2079</v>
      </c>
      <c r="E296" s="915">
        <v>2030</v>
      </c>
      <c r="F296" s="52">
        <v>1705</v>
      </c>
      <c r="G296" s="915">
        <v>74</v>
      </c>
      <c r="H296" s="915"/>
      <c r="I296" s="75">
        <v>8296</v>
      </c>
      <c r="J296" s="897"/>
      <c r="K296" s="897"/>
      <c r="L296" s="749">
        <f t="shared" ref="L296:L298" si="240">IF(C296&gt;0,(C296/C263)*100,)</f>
        <v>60.320641282565134</v>
      </c>
      <c r="M296" s="749">
        <f t="shared" ref="M296:M298" si="241">IF(D296&gt;0,(D296/D263)*100,)</f>
        <v>38.379176666051315</v>
      </c>
      <c r="N296" s="750">
        <f t="shared" ref="N296:R298" si="242">IF(E296&gt;0,(E296/E263)*100,)</f>
        <v>32.901134521880067</v>
      </c>
      <c r="O296" s="750">
        <f t="shared" si="242"/>
        <v>30.582959641255602</v>
      </c>
      <c r="P296" s="750">
        <f t="shared" si="242"/>
        <v>17.745803357314148</v>
      </c>
      <c r="Q296" s="750">
        <f t="shared" si="242"/>
        <v>0</v>
      </c>
      <c r="R296" s="765">
        <f t="shared" si="242"/>
        <v>38.459042232627141</v>
      </c>
      <c r="S296" s="749"/>
      <c r="T296" s="749"/>
      <c r="U296" s="750"/>
      <c r="V296" s="750"/>
      <c r="W296" s="750"/>
      <c r="X296" s="750"/>
      <c r="Y296" s="751"/>
      <c r="Z296" s="52"/>
    </row>
    <row r="297" spans="1:26">
      <c r="A297" s="773"/>
      <c r="B297" s="16" t="s">
        <v>59</v>
      </c>
      <c r="C297" s="51">
        <v>2687</v>
      </c>
      <c r="D297" s="915">
        <v>2236</v>
      </c>
      <c r="E297" s="915">
        <v>1916</v>
      </c>
      <c r="F297" s="52">
        <v>1612</v>
      </c>
      <c r="G297" s="915">
        <v>56</v>
      </c>
      <c r="H297" s="915"/>
      <c r="I297" s="75">
        <v>8507</v>
      </c>
      <c r="J297" s="897"/>
      <c r="K297" s="897"/>
      <c r="L297" s="757">
        <f t="shared" si="240"/>
        <v>60.490769923457897</v>
      </c>
      <c r="M297" s="757">
        <f t="shared" si="241"/>
        <v>39.331574318381705</v>
      </c>
      <c r="N297" s="757">
        <f t="shared" si="242"/>
        <v>31.108946257509334</v>
      </c>
      <c r="O297" s="757">
        <f t="shared" si="242"/>
        <v>30.828074201568178</v>
      </c>
      <c r="P297" s="757">
        <f t="shared" si="242"/>
        <v>18.006430868167204</v>
      </c>
      <c r="Q297" s="758">
        <f t="shared" si="242"/>
        <v>0</v>
      </c>
      <c r="R297" s="759">
        <f t="shared" si="242"/>
        <v>38.976450105378909</v>
      </c>
      <c r="S297" s="757"/>
      <c r="T297" s="757"/>
      <c r="U297" s="757"/>
      <c r="V297" s="757"/>
      <c r="W297" s="757"/>
      <c r="X297" s="758"/>
      <c r="Y297" s="778"/>
      <c r="Z297" s="52"/>
    </row>
    <row r="298" spans="1:26">
      <c r="A298" s="773"/>
      <c r="B298" s="16" t="s">
        <v>795</v>
      </c>
      <c r="C298" s="51">
        <v>3013</v>
      </c>
      <c r="D298" s="915">
        <v>2552</v>
      </c>
      <c r="E298" s="915">
        <v>1941</v>
      </c>
      <c r="F298" s="52">
        <v>1792</v>
      </c>
      <c r="G298" s="915">
        <v>64</v>
      </c>
      <c r="H298" s="915"/>
      <c r="I298" s="75">
        <v>9362</v>
      </c>
      <c r="J298" s="897"/>
      <c r="K298" s="897"/>
      <c r="L298" s="761">
        <f t="shared" si="240"/>
        <v>59.45146014206788</v>
      </c>
      <c r="M298" s="761">
        <f t="shared" si="241"/>
        <v>40.195306347456295</v>
      </c>
      <c r="N298" s="761">
        <f t="shared" si="242"/>
        <v>32.452767095803374</v>
      </c>
      <c r="O298" s="761">
        <f t="shared" si="242"/>
        <v>32.452010141253169</v>
      </c>
      <c r="P298" s="761">
        <f t="shared" si="242"/>
        <v>18.233618233618234</v>
      </c>
      <c r="Q298" s="762">
        <f t="shared" si="242"/>
        <v>0</v>
      </c>
      <c r="R298" s="763">
        <f t="shared" si="242"/>
        <v>40.230329594774609</v>
      </c>
      <c r="S298" s="764"/>
      <c r="T298" s="761"/>
      <c r="U298" s="761"/>
      <c r="V298" s="761"/>
      <c r="W298" s="761"/>
      <c r="X298" s="762"/>
      <c r="Y298" s="761"/>
      <c r="Z298" s="52"/>
    </row>
    <row r="299" spans="1:26">
      <c r="A299" s="930" t="s">
        <v>908</v>
      </c>
      <c r="B299" s="927" t="s">
        <v>797</v>
      </c>
      <c r="C299" s="888">
        <v>0</v>
      </c>
      <c r="D299" s="816"/>
      <c r="E299" s="816"/>
      <c r="F299" s="816"/>
      <c r="G299" s="816"/>
      <c r="H299" s="816"/>
      <c r="I299" s="241">
        <v>0</v>
      </c>
      <c r="J299" s="897"/>
      <c r="K299" s="897"/>
      <c r="L299" s="894"/>
      <c r="M299" s="746"/>
      <c r="N299" s="734"/>
      <c r="O299" s="734"/>
      <c r="P299" s="734"/>
      <c r="Q299" s="734"/>
      <c r="R299" s="747"/>
      <c r="S299" s="745"/>
      <c r="T299" s="746"/>
      <c r="U299" s="734"/>
      <c r="V299" s="734"/>
      <c r="W299" s="734"/>
      <c r="X299" s="734"/>
      <c r="Y299" s="777"/>
      <c r="Z299" s="52"/>
    </row>
    <row r="300" spans="1:26">
      <c r="A300" s="773"/>
      <c r="B300" s="16" t="s">
        <v>799</v>
      </c>
      <c r="C300" s="51"/>
      <c r="D300" s="915"/>
      <c r="E300" s="915"/>
      <c r="F300" s="52"/>
      <c r="G300" s="915"/>
      <c r="H300" s="915"/>
      <c r="I300" s="75"/>
      <c r="J300" s="897"/>
      <c r="K300" s="897"/>
      <c r="L300" s="749"/>
      <c r="M300" s="749"/>
      <c r="N300" s="750"/>
      <c r="O300" s="750"/>
      <c r="P300" s="750"/>
      <c r="Q300" s="750"/>
      <c r="R300" s="751"/>
      <c r="S300" s="748"/>
      <c r="T300" s="749"/>
      <c r="U300" s="750"/>
      <c r="V300" s="750"/>
      <c r="W300" s="750"/>
      <c r="X300" s="750"/>
      <c r="Y300" s="751"/>
      <c r="Z300" s="52"/>
    </row>
    <row r="301" spans="1:26">
      <c r="A301" s="773"/>
      <c r="B301" s="16" t="s">
        <v>801</v>
      </c>
      <c r="C301" s="51">
        <v>6337</v>
      </c>
      <c r="D301" s="915"/>
      <c r="E301" s="915"/>
      <c r="F301" s="52">
        <v>0</v>
      </c>
      <c r="G301" s="915"/>
      <c r="H301" s="915"/>
      <c r="I301" s="75">
        <v>6337</v>
      </c>
      <c r="J301" s="897"/>
      <c r="K301" s="897"/>
      <c r="L301" s="749"/>
      <c r="M301" s="749"/>
      <c r="N301" s="750"/>
      <c r="O301" s="750"/>
      <c r="P301" s="750"/>
      <c r="Q301" s="750"/>
      <c r="R301" s="751"/>
      <c r="S301" s="748"/>
      <c r="T301" s="749"/>
      <c r="U301" s="750"/>
      <c r="V301" s="750"/>
      <c r="W301" s="750"/>
      <c r="X301" s="750"/>
      <c r="Y301" s="751"/>
      <c r="Z301" s="52"/>
    </row>
    <row r="302" spans="1:26">
      <c r="A302" s="773"/>
      <c r="B302" s="16" t="s">
        <v>992</v>
      </c>
      <c r="C302" s="51">
        <v>6864</v>
      </c>
      <c r="D302" s="915"/>
      <c r="E302" s="915"/>
      <c r="F302" s="52">
        <v>0</v>
      </c>
      <c r="G302" s="915"/>
      <c r="H302" s="915"/>
      <c r="I302" s="75">
        <v>6864</v>
      </c>
      <c r="J302" s="897"/>
      <c r="K302" s="897"/>
      <c r="L302" s="749"/>
      <c r="M302" s="749"/>
      <c r="N302" s="750"/>
      <c r="O302" s="750"/>
      <c r="P302" s="750"/>
      <c r="Q302" s="750"/>
      <c r="R302" s="751"/>
      <c r="S302" s="748"/>
      <c r="T302" s="749"/>
      <c r="U302" s="750"/>
      <c r="V302" s="750"/>
      <c r="W302" s="750"/>
      <c r="X302" s="750"/>
      <c r="Y302" s="751"/>
      <c r="Z302" s="52"/>
    </row>
    <row r="303" spans="1:26">
      <c r="A303" s="773"/>
      <c r="B303" s="16" t="s">
        <v>67</v>
      </c>
      <c r="C303" s="51">
        <v>6297</v>
      </c>
      <c r="D303" s="915">
        <v>2599</v>
      </c>
      <c r="E303" s="915">
        <v>6281</v>
      </c>
      <c r="F303" s="52">
        <v>6374</v>
      </c>
      <c r="G303" s="915"/>
      <c r="H303" s="915">
        <v>549</v>
      </c>
      <c r="I303" s="75">
        <v>22100</v>
      </c>
      <c r="J303" s="897"/>
      <c r="K303" s="897"/>
      <c r="L303" s="749"/>
      <c r="M303" s="749"/>
      <c r="N303" s="750"/>
      <c r="O303" s="750"/>
      <c r="P303" s="750"/>
      <c r="Q303" s="750"/>
      <c r="R303" s="751"/>
      <c r="S303" s="748"/>
      <c r="T303" s="749"/>
      <c r="U303" s="750"/>
      <c r="V303" s="750"/>
      <c r="W303" s="750"/>
      <c r="X303" s="750"/>
      <c r="Y303" s="751"/>
      <c r="Z303" s="52"/>
    </row>
    <row r="304" spans="1:26">
      <c r="A304" s="773"/>
      <c r="B304" s="139" t="s">
        <v>767</v>
      </c>
      <c r="C304" s="137">
        <v>6519</v>
      </c>
      <c r="D304" s="138">
        <v>2749</v>
      </c>
      <c r="E304" s="138">
        <v>5981</v>
      </c>
      <c r="F304" s="138">
        <v>7465</v>
      </c>
      <c r="G304" s="138"/>
      <c r="H304" s="138">
        <v>532</v>
      </c>
      <c r="I304" s="916">
        <v>23246</v>
      </c>
      <c r="J304" s="897"/>
      <c r="K304" s="897"/>
      <c r="L304" s="753"/>
      <c r="M304" s="753"/>
      <c r="N304" s="754"/>
      <c r="O304" s="754"/>
      <c r="P304" s="754"/>
      <c r="Q304" s="754"/>
      <c r="R304" s="755"/>
      <c r="S304" s="752"/>
      <c r="T304" s="753"/>
      <c r="U304" s="754"/>
      <c r="V304" s="754"/>
      <c r="W304" s="754"/>
      <c r="X304" s="754"/>
      <c r="Y304" s="755"/>
      <c r="Z304" s="52"/>
    </row>
    <row r="305" spans="1:32">
      <c r="A305" s="773"/>
      <c r="B305" s="16" t="s">
        <v>459</v>
      </c>
      <c r="C305" s="51">
        <v>3553</v>
      </c>
      <c r="D305" s="915">
        <v>1005</v>
      </c>
      <c r="E305" s="915">
        <v>2768</v>
      </c>
      <c r="F305" s="52">
        <v>3206</v>
      </c>
      <c r="G305" s="915"/>
      <c r="H305" s="915">
        <v>312</v>
      </c>
      <c r="I305" s="75">
        <v>10844</v>
      </c>
      <c r="J305" s="897"/>
      <c r="K305" s="897"/>
      <c r="L305" s="749"/>
      <c r="M305" s="749"/>
      <c r="N305" s="750"/>
      <c r="O305" s="750"/>
      <c r="P305" s="750"/>
      <c r="Q305" s="750"/>
      <c r="R305" s="751"/>
      <c r="S305" s="748"/>
      <c r="T305" s="749"/>
      <c r="U305" s="750"/>
      <c r="V305" s="750"/>
      <c r="W305" s="750"/>
      <c r="X305" s="750"/>
      <c r="Y305" s="751"/>
      <c r="Z305" s="52"/>
    </row>
    <row r="306" spans="1:32">
      <c r="A306" s="773"/>
      <c r="B306" s="16" t="s">
        <v>424</v>
      </c>
      <c r="C306" s="51">
        <v>3960</v>
      </c>
      <c r="D306" s="915">
        <v>1136</v>
      </c>
      <c r="E306" s="915">
        <v>2824</v>
      </c>
      <c r="F306" s="52">
        <v>3136</v>
      </c>
      <c r="G306" s="915"/>
      <c r="H306" s="915">
        <v>345</v>
      </c>
      <c r="I306" s="75">
        <v>11401</v>
      </c>
      <c r="J306" s="897"/>
      <c r="K306" s="897"/>
      <c r="L306" s="749"/>
      <c r="M306" s="749"/>
      <c r="N306" s="750"/>
      <c r="O306" s="750"/>
      <c r="P306" s="750"/>
      <c r="Q306" s="750"/>
      <c r="R306" s="751"/>
      <c r="S306" s="748"/>
      <c r="T306" s="749"/>
      <c r="U306" s="750"/>
      <c r="V306" s="750"/>
      <c r="W306" s="750"/>
      <c r="X306" s="750"/>
      <c r="Y306" s="751"/>
      <c r="Z306" s="52"/>
    </row>
    <row r="307" spans="1:32">
      <c r="A307" s="773"/>
      <c r="B307" s="16" t="s">
        <v>769</v>
      </c>
      <c r="C307" s="51">
        <v>4056</v>
      </c>
      <c r="D307" s="915">
        <v>1246</v>
      </c>
      <c r="E307" s="915">
        <v>3058</v>
      </c>
      <c r="F307" s="52">
        <v>3364</v>
      </c>
      <c r="G307" s="915"/>
      <c r="H307" s="915">
        <v>332</v>
      </c>
      <c r="I307" s="75">
        <v>12056</v>
      </c>
      <c r="J307" s="897"/>
      <c r="K307" s="897"/>
      <c r="L307" s="749"/>
      <c r="M307" s="749"/>
      <c r="N307" s="750"/>
      <c r="O307" s="750"/>
      <c r="P307" s="750"/>
      <c r="Q307" s="750"/>
      <c r="R307" s="751"/>
      <c r="S307" s="748"/>
      <c r="T307" s="749"/>
      <c r="U307" s="750"/>
      <c r="V307" s="750"/>
      <c r="W307" s="750"/>
      <c r="X307" s="750"/>
      <c r="Y307" s="751"/>
      <c r="Z307" s="52"/>
    </row>
    <row r="308" spans="1:32">
      <c r="A308" s="773"/>
      <c r="B308" s="16" t="s">
        <v>771</v>
      </c>
      <c r="C308" s="51">
        <v>3906</v>
      </c>
      <c r="D308" s="915">
        <v>1400</v>
      </c>
      <c r="E308" s="915">
        <v>3278</v>
      </c>
      <c r="F308" s="52">
        <v>3134</v>
      </c>
      <c r="G308" s="915"/>
      <c r="H308" s="915">
        <v>282</v>
      </c>
      <c r="I308" s="75">
        <v>12000</v>
      </c>
      <c r="J308" s="897"/>
      <c r="K308" s="897"/>
      <c r="L308" s="749"/>
      <c r="M308" s="749"/>
      <c r="N308" s="750"/>
      <c r="O308" s="750"/>
      <c r="P308" s="750"/>
      <c r="Q308" s="750"/>
      <c r="R308" s="751"/>
      <c r="S308" s="748"/>
      <c r="T308" s="749"/>
      <c r="U308" s="750"/>
      <c r="V308" s="750"/>
      <c r="W308" s="750"/>
      <c r="X308" s="750"/>
      <c r="Y308" s="751"/>
      <c r="Z308" s="52"/>
    </row>
    <row r="309" spans="1:32">
      <c r="A309" s="773"/>
      <c r="B309" s="16" t="s">
        <v>461</v>
      </c>
      <c r="C309" s="51">
        <v>3952</v>
      </c>
      <c r="D309" s="915">
        <v>1307</v>
      </c>
      <c r="E309" s="915">
        <v>3083</v>
      </c>
      <c r="F309" s="52">
        <v>3525</v>
      </c>
      <c r="G309" s="915"/>
      <c r="H309" s="915">
        <v>375</v>
      </c>
      <c r="I309" s="75">
        <v>12242</v>
      </c>
      <c r="J309" s="897"/>
      <c r="K309" s="897"/>
      <c r="L309" s="749"/>
      <c r="M309" s="749"/>
      <c r="N309" s="750"/>
      <c r="O309" s="750"/>
      <c r="P309" s="750"/>
      <c r="Q309" s="750"/>
      <c r="R309" s="751"/>
      <c r="S309" s="748"/>
      <c r="T309" s="749"/>
      <c r="U309" s="750"/>
      <c r="V309" s="750"/>
      <c r="W309" s="750"/>
      <c r="X309" s="750"/>
      <c r="Y309" s="751"/>
      <c r="Z309" s="52"/>
    </row>
    <row r="310" spans="1:32">
      <c r="A310" s="773"/>
      <c r="B310" s="16" t="s">
        <v>463</v>
      </c>
      <c r="C310" s="51">
        <v>4357</v>
      </c>
      <c r="D310" s="915">
        <v>1333</v>
      </c>
      <c r="E310" s="915">
        <v>3035</v>
      </c>
      <c r="F310" s="52">
        <v>3858</v>
      </c>
      <c r="G310" s="915"/>
      <c r="H310" s="915">
        <v>456</v>
      </c>
      <c r="I310" s="75">
        <v>13039</v>
      </c>
      <c r="J310" s="897"/>
      <c r="K310" s="897"/>
      <c r="L310" s="844"/>
      <c r="M310" s="749"/>
      <c r="N310" s="750"/>
      <c r="O310" s="750"/>
      <c r="P310" s="750"/>
      <c r="Q310" s="750"/>
      <c r="R310" s="751"/>
      <c r="S310" s="748"/>
      <c r="T310" s="749"/>
      <c r="U310" s="750"/>
      <c r="V310" s="750"/>
      <c r="W310" s="750"/>
      <c r="X310" s="750"/>
      <c r="Y310" s="751"/>
      <c r="Z310" s="52"/>
    </row>
    <row r="311" spans="1:32">
      <c r="A311" s="773"/>
      <c r="B311" s="16" t="s">
        <v>773</v>
      </c>
      <c r="C311" s="51">
        <v>3898</v>
      </c>
      <c r="D311" s="915">
        <v>1356</v>
      </c>
      <c r="E311" s="915">
        <v>3440</v>
      </c>
      <c r="F311" s="52">
        <v>3963</v>
      </c>
      <c r="G311" s="915"/>
      <c r="H311" s="915">
        <v>425</v>
      </c>
      <c r="I311" s="75">
        <v>13082</v>
      </c>
      <c r="J311" s="897"/>
      <c r="K311" s="897"/>
      <c r="L311" s="749" t="e">
        <f t="shared" ref="L311:L316" si="243">IF(C311&gt;0,(C311/C299)*100,)</f>
        <v>#DIV/0!</v>
      </c>
      <c r="M311" s="749" t="e">
        <f t="shared" ref="M311:M316" si="244">IF(D311&gt;0,(D311/D299)*100,)</f>
        <v>#DIV/0!</v>
      </c>
      <c r="N311" s="750" t="e">
        <f t="shared" ref="N311:N316" si="245">IF(E311&gt;0,(E311/E299)*100,)</f>
        <v>#DIV/0!</v>
      </c>
      <c r="O311" s="750" t="e">
        <f t="shared" ref="O311:O316" si="246">IF(F311&gt;0,(F311/F299)*100,)</f>
        <v>#DIV/0!</v>
      </c>
      <c r="P311" s="750">
        <f t="shared" ref="P311:P316" si="247">IF(G311&gt;0,(G311/G299)*100,)</f>
        <v>0</v>
      </c>
      <c r="Q311" s="756" t="e">
        <f t="shared" ref="Q311:Q316" si="248">IF(H311&gt;0,(H311/H299)*100,)</f>
        <v>#DIV/0!</v>
      </c>
      <c r="R311" s="750" t="e">
        <f t="shared" ref="R311:R316" si="249">IF(I311&gt;0,(I311/I299)*100,)</f>
        <v>#DIV/0!</v>
      </c>
      <c r="S311" s="748"/>
      <c r="T311" s="749"/>
      <c r="U311" s="750"/>
      <c r="V311" s="750"/>
      <c r="W311" s="750"/>
      <c r="X311" s="750"/>
      <c r="Y311" s="751"/>
      <c r="Z311" s="52"/>
    </row>
    <row r="312" spans="1:32">
      <c r="A312" s="773"/>
      <c r="B312" s="16" t="s">
        <v>775</v>
      </c>
      <c r="C312" s="51">
        <v>4055</v>
      </c>
      <c r="D312" s="915">
        <v>1489</v>
      </c>
      <c r="E312" s="915">
        <v>2975</v>
      </c>
      <c r="F312" s="52">
        <v>4211</v>
      </c>
      <c r="G312" s="915"/>
      <c r="H312" s="915">
        <v>421</v>
      </c>
      <c r="I312" s="75">
        <v>13151</v>
      </c>
      <c r="J312" s="897"/>
      <c r="K312" s="897"/>
      <c r="L312" s="778" t="e">
        <f t="shared" si="243"/>
        <v>#DIV/0!</v>
      </c>
      <c r="M312" s="757" t="e">
        <f t="shared" si="244"/>
        <v>#DIV/0!</v>
      </c>
      <c r="N312" s="757" t="e">
        <f t="shared" si="245"/>
        <v>#DIV/0!</v>
      </c>
      <c r="O312" s="757" t="e">
        <f t="shared" si="246"/>
        <v>#DIV/0!</v>
      </c>
      <c r="P312" s="757">
        <f t="shared" si="247"/>
        <v>0</v>
      </c>
      <c r="Q312" s="758" t="e">
        <f t="shared" si="248"/>
        <v>#DIV/0!</v>
      </c>
      <c r="R312" s="759" t="e">
        <f t="shared" si="249"/>
        <v>#DIV/0!</v>
      </c>
      <c r="S312" s="757"/>
      <c r="T312" s="757"/>
      <c r="U312" s="757"/>
      <c r="V312" s="757"/>
      <c r="W312" s="757"/>
      <c r="X312" s="758"/>
      <c r="Y312" s="778"/>
      <c r="Z312" s="52"/>
    </row>
    <row r="313" spans="1:32">
      <c r="A313" s="773"/>
      <c r="B313" s="16" t="s">
        <v>777</v>
      </c>
      <c r="C313" s="51">
        <v>4179</v>
      </c>
      <c r="D313" s="52">
        <v>1403</v>
      </c>
      <c r="E313" s="52">
        <v>3422</v>
      </c>
      <c r="F313" s="52">
        <v>4096</v>
      </c>
      <c r="G313" s="52"/>
      <c r="H313" s="52">
        <v>431</v>
      </c>
      <c r="I313" s="75">
        <v>13531</v>
      </c>
      <c r="J313" s="897"/>
      <c r="K313" s="897"/>
      <c r="L313" s="757">
        <f t="shared" si="243"/>
        <v>65.946031245068653</v>
      </c>
      <c r="M313" s="757" t="e">
        <f t="shared" si="244"/>
        <v>#DIV/0!</v>
      </c>
      <c r="N313" s="757" t="e">
        <f t="shared" si="245"/>
        <v>#DIV/0!</v>
      </c>
      <c r="O313" s="757" t="e">
        <f t="shared" si="246"/>
        <v>#DIV/0!</v>
      </c>
      <c r="P313" s="757">
        <f t="shared" si="247"/>
        <v>0</v>
      </c>
      <c r="Q313" s="758" t="e">
        <f t="shared" si="248"/>
        <v>#DIV/0!</v>
      </c>
      <c r="R313" s="759">
        <f t="shared" si="249"/>
        <v>213.52374940823734</v>
      </c>
      <c r="S313" s="757"/>
      <c r="T313" s="757"/>
      <c r="U313" s="757"/>
      <c r="V313" s="757"/>
      <c r="W313" s="757"/>
      <c r="X313" s="758"/>
      <c r="Y313" s="778"/>
      <c r="Z313" s="52"/>
    </row>
    <row r="314" spans="1:32">
      <c r="A314" s="773"/>
      <c r="B314" s="16" t="s">
        <v>994</v>
      </c>
      <c r="C314" s="51">
        <v>4198</v>
      </c>
      <c r="D314" s="52">
        <v>1415</v>
      </c>
      <c r="E314" s="52">
        <v>3066</v>
      </c>
      <c r="F314" s="52">
        <v>4451</v>
      </c>
      <c r="G314" s="52"/>
      <c r="H314" s="52">
        <v>488</v>
      </c>
      <c r="I314" s="75">
        <v>13618</v>
      </c>
      <c r="J314" s="897"/>
      <c r="K314" s="897"/>
      <c r="L314" s="757">
        <f t="shared" si="243"/>
        <v>61.159673659673665</v>
      </c>
      <c r="M314" s="757" t="e">
        <f t="shared" si="244"/>
        <v>#DIV/0!</v>
      </c>
      <c r="N314" s="757" t="e">
        <f t="shared" si="245"/>
        <v>#DIV/0!</v>
      </c>
      <c r="O314" s="757" t="e">
        <f t="shared" si="246"/>
        <v>#DIV/0!</v>
      </c>
      <c r="P314" s="757">
        <f t="shared" si="247"/>
        <v>0</v>
      </c>
      <c r="Q314" s="758" t="e">
        <f t="shared" si="248"/>
        <v>#DIV/0!</v>
      </c>
      <c r="R314" s="759">
        <f t="shared" si="249"/>
        <v>198.39743589743591</v>
      </c>
      <c r="S314" s="757"/>
      <c r="T314" s="757"/>
      <c r="U314" s="757"/>
      <c r="V314" s="757"/>
      <c r="W314" s="757"/>
      <c r="X314" s="758"/>
      <c r="Y314" s="778"/>
      <c r="Z314" s="52"/>
    </row>
    <row r="315" spans="1:32">
      <c r="A315" s="773"/>
      <c r="B315" s="16" t="s">
        <v>49</v>
      </c>
      <c r="C315" s="51">
        <v>3945</v>
      </c>
      <c r="D315" s="52">
        <v>1420</v>
      </c>
      <c r="E315" s="52">
        <v>4060</v>
      </c>
      <c r="F315" s="52">
        <v>4442</v>
      </c>
      <c r="G315" s="52"/>
      <c r="H315" s="52">
        <v>428</v>
      </c>
      <c r="I315" s="75">
        <v>14295</v>
      </c>
      <c r="J315" s="897"/>
      <c r="K315" s="897"/>
      <c r="L315" s="757">
        <f t="shared" si="243"/>
        <v>62.648880419247263</v>
      </c>
      <c r="M315" s="757">
        <f t="shared" si="244"/>
        <v>54.636398614851863</v>
      </c>
      <c r="N315" s="757">
        <f t="shared" si="245"/>
        <v>64.639388632383373</v>
      </c>
      <c r="O315" s="757">
        <f t="shared" si="246"/>
        <v>69.689363037339191</v>
      </c>
      <c r="P315" s="757">
        <f t="shared" si="247"/>
        <v>0</v>
      </c>
      <c r="Q315" s="758">
        <f t="shared" si="248"/>
        <v>77.959927140255019</v>
      </c>
      <c r="R315" s="759">
        <f t="shared" si="249"/>
        <v>64.683257918552044</v>
      </c>
      <c r="S315" s="757"/>
      <c r="T315" s="757"/>
      <c r="U315" s="757"/>
      <c r="V315" s="757"/>
      <c r="W315" s="757"/>
      <c r="X315" s="758"/>
      <c r="Y315" s="778"/>
      <c r="Z315" s="52"/>
    </row>
    <row r="316" spans="1:32">
      <c r="A316" s="773"/>
      <c r="B316" s="141" t="s">
        <v>779</v>
      </c>
      <c r="C316" s="142">
        <v>4225</v>
      </c>
      <c r="D316" s="143">
        <v>1425</v>
      </c>
      <c r="E316" s="143">
        <v>3956</v>
      </c>
      <c r="F316" s="143">
        <v>4611</v>
      </c>
      <c r="G316" s="143"/>
      <c r="H316" s="143">
        <v>464</v>
      </c>
      <c r="I316" s="932">
        <v>14681</v>
      </c>
      <c r="J316" s="897"/>
      <c r="K316" s="897"/>
      <c r="L316" s="761">
        <f t="shared" si="243"/>
        <v>64.810553765915017</v>
      </c>
      <c r="M316" s="761">
        <f t="shared" si="244"/>
        <v>51.837031647871953</v>
      </c>
      <c r="N316" s="761">
        <f t="shared" si="245"/>
        <v>66.142785487376685</v>
      </c>
      <c r="O316" s="761">
        <f t="shared" si="246"/>
        <v>61.768251841929001</v>
      </c>
      <c r="P316" s="761">
        <f t="shared" si="247"/>
        <v>0</v>
      </c>
      <c r="Q316" s="762">
        <f t="shared" si="248"/>
        <v>87.218045112781951</v>
      </c>
      <c r="R316" s="763">
        <f t="shared" si="249"/>
        <v>63.154951389486357</v>
      </c>
      <c r="S316" s="764" t="s">
        <v>47</v>
      </c>
      <c r="T316" s="761"/>
      <c r="U316" s="761"/>
      <c r="V316" s="761"/>
      <c r="W316" s="761"/>
      <c r="X316" s="762"/>
      <c r="Y316" s="761"/>
      <c r="Z316" s="52"/>
    </row>
    <row r="317" spans="1:32">
      <c r="A317" s="773"/>
      <c r="B317" s="16" t="s">
        <v>996</v>
      </c>
      <c r="C317" s="51">
        <v>3846</v>
      </c>
      <c r="D317" s="915">
        <v>1168</v>
      </c>
      <c r="E317" s="915">
        <v>2349</v>
      </c>
      <c r="F317" s="52">
        <v>3176</v>
      </c>
      <c r="G317" s="915"/>
      <c r="H317" s="915">
        <v>423</v>
      </c>
      <c r="I317" s="75">
        <v>10962</v>
      </c>
      <c r="J317" s="897"/>
      <c r="K317" s="897"/>
      <c r="L317" s="749">
        <f t="shared" ref="L317:L319" si="250">IF(C317&gt;0,(C317/C314)*100,)</f>
        <v>91.615054787994282</v>
      </c>
      <c r="M317" s="749">
        <f t="shared" ref="M317:M319" si="251">IF(D317&gt;0,(D317/D314)*100,)</f>
        <v>82.54416961130741</v>
      </c>
      <c r="N317" s="750">
        <f t="shared" ref="N317:R319" si="252">IF(E317&gt;0,(E317/E314)*100,)</f>
        <v>76.614481409001954</v>
      </c>
      <c r="O317" s="750">
        <f t="shared" si="252"/>
        <v>71.354751741181758</v>
      </c>
      <c r="P317" s="750">
        <f t="shared" si="252"/>
        <v>0</v>
      </c>
      <c r="Q317" s="750">
        <f t="shared" si="252"/>
        <v>86.680327868852459</v>
      </c>
      <c r="R317" s="765">
        <f t="shared" si="252"/>
        <v>80.496401821119107</v>
      </c>
      <c r="S317" s="749">
        <f t="shared" ref="S317:Y319" si="253">+L317+L320</f>
        <v>93.711291090995715</v>
      </c>
      <c r="T317" s="749">
        <f t="shared" si="253"/>
        <v>92.932862190812713</v>
      </c>
      <c r="U317" s="750">
        <f t="shared" si="253"/>
        <v>84.377038486627526</v>
      </c>
      <c r="V317" s="750">
        <f t="shared" si="253"/>
        <v>80.970568411592907</v>
      </c>
      <c r="W317" s="750">
        <f t="shared" si="253"/>
        <v>0</v>
      </c>
      <c r="X317" s="750">
        <f t="shared" si="253"/>
        <v>91.393442622950815</v>
      </c>
      <c r="Y317" s="751">
        <f t="shared" si="253"/>
        <v>87.28153913937436</v>
      </c>
      <c r="Z317" s="52">
        <f t="shared" ref="Z317:AF319" si="254">+L317+L320+L323</f>
        <v>100</v>
      </c>
      <c r="AA317" s="409">
        <f t="shared" si="254"/>
        <v>100</v>
      </c>
      <c r="AB317" s="409">
        <f t="shared" si="254"/>
        <v>100</v>
      </c>
      <c r="AC317" s="409">
        <f t="shared" si="254"/>
        <v>100</v>
      </c>
      <c r="AD317" s="409">
        <f t="shared" si="254"/>
        <v>0</v>
      </c>
      <c r="AE317" s="409">
        <f t="shared" si="254"/>
        <v>100</v>
      </c>
      <c r="AF317" s="409">
        <f t="shared" si="254"/>
        <v>100</v>
      </c>
    </row>
    <row r="318" spans="1:32">
      <c r="A318" s="773"/>
      <c r="B318" s="16" t="s">
        <v>51</v>
      </c>
      <c r="C318" s="51">
        <v>3647</v>
      </c>
      <c r="D318" s="915">
        <v>1198</v>
      </c>
      <c r="E318" s="915">
        <v>3036</v>
      </c>
      <c r="F318" s="52">
        <v>3083</v>
      </c>
      <c r="G318" s="915"/>
      <c r="H318" s="915">
        <v>389</v>
      </c>
      <c r="I318" s="75">
        <v>11353</v>
      </c>
      <c r="J318" s="897"/>
      <c r="K318" s="897"/>
      <c r="L318" s="757">
        <f t="shared" si="250"/>
        <v>92.446134347275034</v>
      </c>
      <c r="M318" s="757">
        <f t="shared" si="251"/>
        <v>84.366197183098592</v>
      </c>
      <c r="N318" s="757">
        <f t="shared" si="252"/>
        <v>74.778325123152712</v>
      </c>
      <c r="O318" s="757">
        <f t="shared" si="252"/>
        <v>69.405673120216122</v>
      </c>
      <c r="P318" s="757">
        <f t="shared" si="252"/>
        <v>0</v>
      </c>
      <c r="Q318" s="758">
        <f t="shared" si="252"/>
        <v>90.887850467289724</v>
      </c>
      <c r="R318" s="759">
        <f t="shared" si="252"/>
        <v>79.419377404686955</v>
      </c>
      <c r="S318" s="757">
        <f t="shared" si="253"/>
        <v>95.310519645120408</v>
      </c>
      <c r="T318" s="757">
        <f t="shared" si="253"/>
        <v>92.394366197183103</v>
      </c>
      <c r="U318" s="757">
        <f t="shared" si="253"/>
        <v>80.763546798029552</v>
      </c>
      <c r="V318" s="757">
        <f t="shared" si="253"/>
        <v>80.05402971634399</v>
      </c>
      <c r="W318" s="757">
        <f t="shared" si="253"/>
        <v>0</v>
      </c>
      <c r="X318" s="758">
        <f t="shared" si="253"/>
        <v>97.429906542056074</v>
      </c>
      <c r="Y318" s="778">
        <f t="shared" si="253"/>
        <v>86.211962224554043</v>
      </c>
      <c r="Z318" s="52">
        <f t="shared" si="254"/>
        <v>100</v>
      </c>
      <c r="AA318" s="409">
        <f t="shared" si="254"/>
        <v>100</v>
      </c>
      <c r="AB318" s="409">
        <f t="shared" si="254"/>
        <v>100</v>
      </c>
      <c r="AC318" s="409">
        <f t="shared" si="254"/>
        <v>100</v>
      </c>
      <c r="AD318" s="409">
        <f t="shared" si="254"/>
        <v>0</v>
      </c>
      <c r="AE318" s="409">
        <f t="shared" si="254"/>
        <v>100</v>
      </c>
      <c r="AF318" s="409">
        <f t="shared" si="254"/>
        <v>100</v>
      </c>
    </row>
    <row r="319" spans="1:32">
      <c r="A319" s="773"/>
      <c r="B319" s="139" t="s">
        <v>781</v>
      </c>
      <c r="C319" s="137">
        <v>3958</v>
      </c>
      <c r="D319" s="138">
        <v>1237</v>
      </c>
      <c r="E319" s="138">
        <v>3028</v>
      </c>
      <c r="F319" s="138">
        <v>3309</v>
      </c>
      <c r="G319" s="138"/>
      <c r="H319" s="138">
        <v>414</v>
      </c>
      <c r="I319" s="916">
        <v>11946</v>
      </c>
      <c r="J319" s="897"/>
      <c r="K319" s="897"/>
      <c r="L319" s="761">
        <f t="shared" si="250"/>
        <v>93.680473372781066</v>
      </c>
      <c r="M319" s="761">
        <f t="shared" si="251"/>
        <v>86.807017543859644</v>
      </c>
      <c r="N319" s="761">
        <f t="shared" si="252"/>
        <v>76.541961577350861</v>
      </c>
      <c r="O319" s="761">
        <f t="shared" si="252"/>
        <v>71.76317501626545</v>
      </c>
      <c r="P319" s="761">
        <f t="shared" si="252"/>
        <v>0</v>
      </c>
      <c r="Q319" s="762">
        <f t="shared" si="252"/>
        <v>89.224137931034491</v>
      </c>
      <c r="R319" s="763">
        <f t="shared" si="252"/>
        <v>81.370478850214568</v>
      </c>
      <c r="S319" s="761">
        <f t="shared" si="253"/>
        <v>95.31360946745562</v>
      </c>
      <c r="T319" s="761">
        <f t="shared" si="253"/>
        <v>93.473684210526315</v>
      </c>
      <c r="U319" s="761">
        <f t="shared" si="253"/>
        <v>82.810920121334675</v>
      </c>
      <c r="V319" s="761">
        <f t="shared" si="253"/>
        <v>81.630882671871603</v>
      </c>
      <c r="W319" s="761">
        <f t="shared" si="253"/>
        <v>0</v>
      </c>
      <c r="X319" s="762">
        <f t="shared" si="253"/>
        <v>95.474137931034491</v>
      </c>
      <c r="Y319" s="761">
        <f t="shared" si="253"/>
        <v>87.473605340235679</v>
      </c>
      <c r="Z319" s="52">
        <f t="shared" si="254"/>
        <v>100</v>
      </c>
      <c r="AA319" s="409">
        <f t="shared" si="254"/>
        <v>100</v>
      </c>
      <c r="AB319" s="409">
        <f t="shared" si="254"/>
        <v>100</v>
      </c>
      <c r="AC319" s="409">
        <f t="shared" si="254"/>
        <v>100</v>
      </c>
      <c r="AD319" s="409">
        <f t="shared" si="254"/>
        <v>0</v>
      </c>
      <c r="AE319" s="409">
        <f t="shared" si="254"/>
        <v>100.00000000000001</v>
      </c>
      <c r="AF319" s="409">
        <f t="shared" si="254"/>
        <v>100</v>
      </c>
    </row>
    <row r="320" spans="1:32">
      <c r="A320" s="773"/>
      <c r="B320" s="16" t="s">
        <v>998</v>
      </c>
      <c r="C320" s="51">
        <v>88</v>
      </c>
      <c r="D320" s="915">
        <v>147</v>
      </c>
      <c r="E320" s="915">
        <v>238</v>
      </c>
      <c r="F320" s="52">
        <v>428</v>
      </c>
      <c r="G320" s="915"/>
      <c r="H320" s="915">
        <v>23</v>
      </c>
      <c r="I320" s="75">
        <v>924</v>
      </c>
      <c r="J320" s="897"/>
      <c r="K320" s="897"/>
      <c r="L320" s="749">
        <f t="shared" ref="L320:L322" si="255">IF(C320&gt;0,(C320/C314)*100,)</f>
        <v>2.096236303001429</v>
      </c>
      <c r="M320" s="749">
        <f t="shared" ref="M320:M322" si="256">IF(D320&gt;0,(D320/D314)*100,)</f>
        <v>10.3886925795053</v>
      </c>
      <c r="N320" s="750">
        <f t="shared" ref="N320:R322" si="257">IF(E320&gt;0,(E320/E314)*100,)</f>
        <v>7.7625570776255701</v>
      </c>
      <c r="O320" s="750">
        <f t="shared" si="257"/>
        <v>9.6158166704111441</v>
      </c>
      <c r="P320" s="750">
        <f t="shared" si="257"/>
        <v>0</v>
      </c>
      <c r="Q320" s="750">
        <f t="shared" si="257"/>
        <v>4.7131147540983607</v>
      </c>
      <c r="R320" s="765">
        <f t="shared" si="257"/>
        <v>6.7851373182552503</v>
      </c>
      <c r="S320" s="749"/>
      <c r="T320" s="749"/>
      <c r="U320" s="750"/>
      <c r="V320" s="750"/>
      <c r="W320" s="750"/>
      <c r="X320" s="750"/>
      <c r="Y320" s="751"/>
      <c r="Z320" s="52"/>
    </row>
    <row r="321" spans="1:32">
      <c r="A321" s="773"/>
      <c r="B321" s="16" t="s">
        <v>53</v>
      </c>
      <c r="C321" s="51">
        <v>113</v>
      </c>
      <c r="D321" s="915">
        <v>114</v>
      </c>
      <c r="E321" s="915">
        <v>243</v>
      </c>
      <c r="F321" s="52">
        <v>473</v>
      </c>
      <c r="G321" s="915"/>
      <c r="H321" s="915">
        <v>28</v>
      </c>
      <c r="I321" s="75">
        <v>971</v>
      </c>
      <c r="J321" s="897"/>
      <c r="K321" s="897"/>
      <c r="L321" s="757">
        <f t="shared" si="255"/>
        <v>2.8643852978453741</v>
      </c>
      <c r="M321" s="757">
        <f t="shared" si="256"/>
        <v>8.0281690140845079</v>
      </c>
      <c r="N321" s="757">
        <f t="shared" si="257"/>
        <v>5.985221674876847</v>
      </c>
      <c r="O321" s="757">
        <f t="shared" si="257"/>
        <v>10.64835659612787</v>
      </c>
      <c r="P321" s="757">
        <f t="shared" si="257"/>
        <v>0</v>
      </c>
      <c r="Q321" s="758">
        <f t="shared" si="257"/>
        <v>6.5420560747663545</v>
      </c>
      <c r="R321" s="759">
        <f t="shared" si="257"/>
        <v>6.7925848198670868</v>
      </c>
      <c r="S321" s="757"/>
      <c r="T321" s="757"/>
      <c r="U321" s="757"/>
      <c r="V321" s="757"/>
      <c r="W321" s="757"/>
      <c r="X321" s="758"/>
      <c r="Y321" s="778"/>
      <c r="Z321" s="52"/>
    </row>
    <row r="322" spans="1:32">
      <c r="A322" s="773"/>
      <c r="B322" s="139" t="s">
        <v>783</v>
      </c>
      <c r="C322" s="137">
        <v>69</v>
      </c>
      <c r="D322" s="138">
        <v>95</v>
      </c>
      <c r="E322" s="138">
        <v>248</v>
      </c>
      <c r="F322" s="138">
        <v>455</v>
      </c>
      <c r="G322" s="138"/>
      <c r="H322" s="138">
        <v>29</v>
      </c>
      <c r="I322" s="916">
        <v>896</v>
      </c>
      <c r="J322" s="897"/>
      <c r="K322" s="897"/>
      <c r="L322" s="761">
        <f t="shared" si="255"/>
        <v>1.6331360946745563</v>
      </c>
      <c r="M322" s="761">
        <f t="shared" si="256"/>
        <v>6.666666666666667</v>
      </c>
      <c r="N322" s="761">
        <f t="shared" si="257"/>
        <v>6.2689585439838211</v>
      </c>
      <c r="O322" s="761">
        <f t="shared" si="257"/>
        <v>9.8677076556061589</v>
      </c>
      <c r="P322" s="761">
        <f t="shared" si="257"/>
        <v>0</v>
      </c>
      <c r="Q322" s="762">
        <f t="shared" si="257"/>
        <v>6.25</v>
      </c>
      <c r="R322" s="763">
        <f t="shared" si="257"/>
        <v>6.1031264900211157</v>
      </c>
      <c r="S322" s="764"/>
      <c r="T322" s="761"/>
      <c r="U322" s="761"/>
      <c r="V322" s="761"/>
      <c r="W322" s="761"/>
      <c r="X322" s="762"/>
      <c r="Y322" s="761"/>
      <c r="Z322" s="52"/>
    </row>
    <row r="323" spans="1:32">
      <c r="A323" s="773"/>
      <c r="B323" s="16" t="s">
        <v>1000</v>
      </c>
      <c r="C323" s="51">
        <v>264</v>
      </c>
      <c r="D323" s="915">
        <v>100</v>
      </c>
      <c r="E323" s="915">
        <v>479</v>
      </c>
      <c r="F323" s="52">
        <v>847</v>
      </c>
      <c r="G323" s="915"/>
      <c r="H323" s="915">
        <v>42</v>
      </c>
      <c r="I323" s="75">
        <v>1732</v>
      </c>
      <c r="J323" s="897"/>
      <c r="K323" s="897"/>
      <c r="L323" s="749">
        <f t="shared" ref="L323:L325" si="258">IF(C323&gt;0,(C323/C314)*100,)</f>
        <v>6.2887089090042885</v>
      </c>
      <c r="M323" s="749">
        <f t="shared" ref="M323:M325" si="259">IF(D323&gt;0,(D323/D314)*100,)</f>
        <v>7.0671378091872796</v>
      </c>
      <c r="N323" s="750">
        <f t="shared" ref="N323:R325" si="260">IF(E323&gt;0,(E323/E314)*100,)</f>
        <v>15.622961513372472</v>
      </c>
      <c r="O323" s="750">
        <f t="shared" si="260"/>
        <v>19.0294315884071</v>
      </c>
      <c r="P323" s="750">
        <f t="shared" si="260"/>
        <v>0</v>
      </c>
      <c r="Q323" s="750">
        <f t="shared" si="260"/>
        <v>8.6065573770491799</v>
      </c>
      <c r="R323" s="765">
        <f t="shared" si="260"/>
        <v>12.718460860625644</v>
      </c>
      <c r="S323" s="749"/>
      <c r="T323" s="749"/>
      <c r="U323" s="750"/>
      <c r="V323" s="750"/>
      <c r="W323" s="750"/>
      <c r="X323" s="750"/>
      <c r="Y323" s="751"/>
      <c r="Z323" s="52"/>
    </row>
    <row r="324" spans="1:32">
      <c r="A324" s="773"/>
      <c r="B324" s="16" t="s">
        <v>55</v>
      </c>
      <c r="C324" s="51">
        <v>185</v>
      </c>
      <c r="D324" s="915">
        <v>108</v>
      </c>
      <c r="E324" s="915">
        <v>781</v>
      </c>
      <c r="F324" s="52">
        <v>886</v>
      </c>
      <c r="G324" s="915"/>
      <c r="H324" s="915">
        <v>11</v>
      </c>
      <c r="I324" s="75">
        <v>1971</v>
      </c>
      <c r="J324" s="897"/>
      <c r="K324" s="897"/>
      <c r="L324" s="757">
        <f t="shared" si="258"/>
        <v>4.6894803548795947</v>
      </c>
      <c r="M324" s="757">
        <f t="shared" si="259"/>
        <v>7.605633802816901</v>
      </c>
      <c r="N324" s="757">
        <f t="shared" si="260"/>
        <v>19.236453201970445</v>
      </c>
      <c r="O324" s="757">
        <f t="shared" si="260"/>
        <v>19.94597028365601</v>
      </c>
      <c r="P324" s="757">
        <f t="shared" si="260"/>
        <v>0</v>
      </c>
      <c r="Q324" s="758">
        <f t="shared" si="260"/>
        <v>2.570093457943925</v>
      </c>
      <c r="R324" s="759">
        <f t="shared" si="260"/>
        <v>13.788037775445961</v>
      </c>
      <c r="S324" s="757"/>
      <c r="T324" s="757"/>
      <c r="U324" s="757"/>
      <c r="V324" s="757"/>
      <c r="W324" s="757"/>
      <c r="X324" s="758"/>
      <c r="Y324" s="778"/>
      <c r="Z324" s="52"/>
    </row>
    <row r="325" spans="1:32">
      <c r="A325" s="773"/>
      <c r="B325" s="16" t="s">
        <v>785</v>
      </c>
      <c r="C325" s="51">
        <v>198</v>
      </c>
      <c r="D325" s="915">
        <v>93</v>
      </c>
      <c r="E325" s="915">
        <v>680</v>
      </c>
      <c r="F325" s="52">
        <v>847</v>
      </c>
      <c r="G325" s="915"/>
      <c r="H325" s="915">
        <v>21</v>
      </c>
      <c r="I325" s="75">
        <v>1839</v>
      </c>
      <c r="J325" s="897"/>
      <c r="K325" s="897"/>
      <c r="L325" s="761">
        <f t="shared" si="258"/>
        <v>4.6863905325443787</v>
      </c>
      <c r="M325" s="761">
        <f t="shared" si="259"/>
        <v>6.5263157894736841</v>
      </c>
      <c r="N325" s="761">
        <f t="shared" si="260"/>
        <v>17.189079878665321</v>
      </c>
      <c r="O325" s="761">
        <f t="shared" si="260"/>
        <v>18.369117328128389</v>
      </c>
      <c r="P325" s="761">
        <f t="shared" si="260"/>
        <v>0</v>
      </c>
      <c r="Q325" s="762">
        <f t="shared" si="260"/>
        <v>4.5258620689655169</v>
      </c>
      <c r="R325" s="763">
        <f t="shared" si="260"/>
        <v>12.526394659764319</v>
      </c>
      <c r="S325" s="764" t="s">
        <v>48</v>
      </c>
      <c r="T325" s="761"/>
      <c r="U325" s="761"/>
      <c r="V325" s="761"/>
      <c r="W325" s="761"/>
      <c r="X325" s="762"/>
      <c r="Y325" s="761"/>
      <c r="Z325" s="52"/>
    </row>
    <row r="326" spans="1:32">
      <c r="A326" s="773"/>
      <c r="B326" s="927" t="s">
        <v>425</v>
      </c>
      <c r="C326" s="888">
        <v>3065</v>
      </c>
      <c r="D326" s="816">
        <v>708</v>
      </c>
      <c r="E326" s="816">
        <v>1656</v>
      </c>
      <c r="F326" s="816">
        <v>1602</v>
      </c>
      <c r="G326" s="816"/>
      <c r="H326" s="816">
        <v>300</v>
      </c>
      <c r="I326" s="241">
        <v>7331</v>
      </c>
      <c r="J326" s="897"/>
      <c r="K326" s="897"/>
      <c r="L326" s="749">
        <f t="shared" ref="L326:L328" si="261">IF(C326&gt;0,(C326/C309)*100,)</f>
        <v>77.555668016194332</v>
      </c>
      <c r="M326" s="749">
        <f t="shared" ref="M326:M328" si="262">IF(D326&gt;0,(D326/D309)*100,)</f>
        <v>54.1698546289212</v>
      </c>
      <c r="N326" s="750">
        <f t="shared" ref="N326:R328" si="263">IF(E326&gt;0,(E326/E309)*100,)</f>
        <v>53.713915017839767</v>
      </c>
      <c r="O326" s="750">
        <f t="shared" si="263"/>
        <v>45.446808510638299</v>
      </c>
      <c r="P326" s="750">
        <f t="shared" si="263"/>
        <v>0</v>
      </c>
      <c r="Q326" s="750">
        <f t="shared" si="263"/>
        <v>80</v>
      </c>
      <c r="R326" s="765">
        <f t="shared" si="263"/>
        <v>59.884005881391936</v>
      </c>
      <c r="S326" s="749">
        <f t="shared" ref="S326:Y328" si="264">+L326+L329+L332</f>
        <v>81.629554655870436</v>
      </c>
      <c r="T326" s="749">
        <f t="shared" si="264"/>
        <v>62.815608263198172</v>
      </c>
      <c r="U326" s="750">
        <f t="shared" si="264"/>
        <v>60.428154395069733</v>
      </c>
      <c r="V326" s="750">
        <f t="shared" si="264"/>
        <v>54.042553191489361</v>
      </c>
      <c r="W326" s="750">
        <f t="shared" si="264"/>
        <v>0</v>
      </c>
      <c r="X326" s="750">
        <f t="shared" si="264"/>
        <v>82.933333333333337</v>
      </c>
      <c r="Y326" s="751">
        <f t="shared" si="264"/>
        <v>66.378042803463501</v>
      </c>
      <c r="Z326" s="52">
        <f t="shared" ref="Z326:AF328" si="265">L326+L329+L332+L335</f>
        <v>99.999999999999986</v>
      </c>
      <c r="AA326" s="409">
        <f t="shared" si="265"/>
        <v>100</v>
      </c>
      <c r="AB326" s="409">
        <f t="shared" si="265"/>
        <v>100</v>
      </c>
      <c r="AC326" s="409">
        <f t="shared" si="265"/>
        <v>100</v>
      </c>
      <c r="AD326" s="409">
        <f t="shared" si="265"/>
        <v>0</v>
      </c>
      <c r="AE326" s="409">
        <f t="shared" si="265"/>
        <v>100</v>
      </c>
      <c r="AF326" s="409">
        <f t="shared" si="265"/>
        <v>100.00000000000001</v>
      </c>
    </row>
    <row r="327" spans="1:32">
      <c r="A327" s="773"/>
      <c r="B327" s="16" t="s">
        <v>57</v>
      </c>
      <c r="C327" s="51">
        <v>3381</v>
      </c>
      <c r="D327" s="915">
        <v>760</v>
      </c>
      <c r="E327" s="915">
        <v>1647</v>
      </c>
      <c r="F327" s="52">
        <v>1879</v>
      </c>
      <c r="G327" s="915"/>
      <c r="H327" s="915">
        <v>377</v>
      </c>
      <c r="I327" s="75">
        <v>8044</v>
      </c>
      <c r="J327" s="897"/>
      <c r="K327" s="897"/>
      <c r="L327" s="757">
        <f t="shared" si="261"/>
        <v>77.599265549690159</v>
      </c>
      <c r="M327" s="757">
        <f t="shared" si="262"/>
        <v>57.014253563390852</v>
      </c>
      <c r="N327" s="757">
        <f t="shared" si="263"/>
        <v>54.266886326194395</v>
      </c>
      <c r="O327" s="757">
        <f t="shared" si="263"/>
        <v>48.703991705546919</v>
      </c>
      <c r="P327" s="757">
        <f t="shared" si="263"/>
        <v>0</v>
      </c>
      <c r="Q327" s="758">
        <f t="shared" si="263"/>
        <v>82.675438596491219</v>
      </c>
      <c r="R327" s="759">
        <f t="shared" si="263"/>
        <v>61.691847534320118</v>
      </c>
      <c r="S327" s="757">
        <f t="shared" si="264"/>
        <v>81.317420243286662</v>
      </c>
      <c r="T327" s="757">
        <f t="shared" si="264"/>
        <v>65.716429107276824</v>
      </c>
      <c r="U327" s="757">
        <f t="shared" si="264"/>
        <v>61.943986820428336</v>
      </c>
      <c r="V327" s="757">
        <f t="shared" si="264"/>
        <v>57.931570762052885</v>
      </c>
      <c r="W327" s="757">
        <f t="shared" si="264"/>
        <v>0</v>
      </c>
      <c r="X327" s="758">
        <f t="shared" si="264"/>
        <v>84.868421052631575</v>
      </c>
      <c r="Y327" s="778">
        <f t="shared" si="264"/>
        <v>68.417823452718778</v>
      </c>
      <c r="Z327" s="52">
        <f t="shared" si="265"/>
        <v>100</v>
      </c>
      <c r="AA327" s="409">
        <f t="shared" si="265"/>
        <v>100</v>
      </c>
      <c r="AB327" s="409">
        <f t="shared" si="265"/>
        <v>100</v>
      </c>
      <c r="AC327" s="409">
        <f t="shared" si="265"/>
        <v>100</v>
      </c>
      <c r="AD327" s="409">
        <f t="shared" si="265"/>
        <v>0</v>
      </c>
      <c r="AE327" s="409">
        <f t="shared" si="265"/>
        <v>100</v>
      </c>
      <c r="AF327" s="409">
        <f t="shared" si="265"/>
        <v>100.00000000000001</v>
      </c>
    </row>
    <row r="328" spans="1:32">
      <c r="A328" s="773"/>
      <c r="B328" s="16" t="s">
        <v>787</v>
      </c>
      <c r="C328" s="51">
        <v>3201</v>
      </c>
      <c r="D328" s="915">
        <v>900</v>
      </c>
      <c r="E328" s="915">
        <v>1979</v>
      </c>
      <c r="F328" s="52">
        <v>2037</v>
      </c>
      <c r="G328" s="915"/>
      <c r="H328" s="915">
        <v>344</v>
      </c>
      <c r="I328" s="75">
        <v>8461</v>
      </c>
      <c r="J328" s="897"/>
      <c r="K328" s="897"/>
      <c r="L328" s="761">
        <f t="shared" si="261"/>
        <v>82.119035402770663</v>
      </c>
      <c r="M328" s="761">
        <f t="shared" si="262"/>
        <v>66.371681415929203</v>
      </c>
      <c r="N328" s="761">
        <f t="shared" si="263"/>
        <v>57.529069767441868</v>
      </c>
      <c r="O328" s="761">
        <f t="shared" si="263"/>
        <v>51.400454201362599</v>
      </c>
      <c r="P328" s="761">
        <f t="shared" si="263"/>
        <v>0</v>
      </c>
      <c r="Q328" s="762">
        <f t="shared" si="263"/>
        <v>80.941176470588232</v>
      </c>
      <c r="R328" s="763">
        <f t="shared" si="263"/>
        <v>64.676654945726952</v>
      </c>
      <c r="S328" s="764">
        <f t="shared" si="264"/>
        <v>85.197537198563381</v>
      </c>
      <c r="T328" s="761">
        <f t="shared" si="264"/>
        <v>76.401179941002951</v>
      </c>
      <c r="U328" s="761">
        <f t="shared" si="264"/>
        <v>64.854651162790702</v>
      </c>
      <c r="V328" s="761">
        <f t="shared" si="264"/>
        <v>59.70224577340398</v>
      </c>
      <c r="W328" s="761">
        <f t="shared" si="264"/>
        <v>0</v>
      </c>
      <c r="X328" s="762">
        <f t="shared" si="264"/>
        <v>83.764705882352942</v>
      </c>
      <c r="Y328" s="761">
        <f t="shared" si="264"/>
        <v>71.166488304540579</v>
      </c>
      <c r="Z328" s="52">
        <f t="shared" si="265"/>
        <v>100.00000000000001</v>
      </c>
      <c r="AA328" s="409">
        <f t="shared" si="265"/>
        <v>100</v>
      </c>
      <c r="AB328" s="409">
        <f t="shared" si="265"/>
        <v>100</v>
      </c>
      <c r="AC328" s="409">
        <f t="shared" si="265"/>
        <v>100</v>
      </c>
      <c r="AD328" s="409">
        <f t="shared" si="265"/>
        <v>0</v>
      </c>
      <c r="AE328" s="409">
        <f t="shared" si="265"/>
        <v>100</v>
      </c>
      <c r="AF328" s="409">
        <f t="shared" si="265"/>
        <v>99.999999999999986</v>
      </c>
    </row>
    <row r="329" spans="1:32">
      <c r="A329" s="773"/>
      <c r="B329" s="139" t="s">
        <v>429</v>
      </c>
      <c r="C329" s="137">
        <v>73</v>
      </c>
      <c r="D329" s="138">
        <v>48</v>
      </c>
      <c r="E329" s="138">
        <v>119</v>
      </c>
      <c r="F329" s="138">
        <v>106</v>
      </c>
      <c r="G329" s="138"/>
      <c r="H329" s="138">
        <v>0</v>
      </c>
      <c r="I329" s="916">
        <v>346</v>
      </c>
      <c r="J329" s="897"/>
      <c r="K329" s="897"/>
      <c r="L329" s="749">
        <f t="shared" ref="L329:L331" si="266">IF(C329&gt;0,(C329/C309)*100,)</f>
        <v>1.847165991902834</v>
      </c>
      <c r="M329" s="749">
        <f t="shared" ref="M329:M331" si="267">IF(D329&gt;0,(D329/D309)*100,)</f>
        <v>3.6725325172149965</v>
      </c>
      <c r="N329" s="750">
        <f t="shared" ref="N329:R331" si="268">IF(E329&gt;0,(E329/E309)*100,)</f>
        <v>3.8598767434317218</v>
      </c>
      <c r="O329" s="750">
        <f t="shared" si="268"/>
        <v>3.0070921985815602</v>
      </c>
      <c r="P329" s="750">
        <f t="shared" si="268"/>
        <v>0</v>
      </c>
      <c r="Q329" s="750">
        <f t="shared" si="268"/>
        <v>0</v>
      </c>
      <c r="R329" s="765">
        <f t="shared" si="268"/>
        <v>2.8263355660839729</v>
      </c>
      <c r="S329" s="749"/>
      <c r="T329" s="749"/>
      <c r="U329" s="750"/>
      <c r="V329" s="750"/>
      <c r="W329" s="750"/>
      <c r="X329" s="750"/>
      <c r="Y329" s="751"/>
      <c r="Z329" s="52"/>
    </row>
    <row r="330" spans="1:32">
      <c r="A330" s="773"/>
      <c r="B330" s="16" t="s">
        <v>61</v>
      </c>
      <c r="C330" s="51">
        <v>52</v>
      </c>
      <c r="D330" s="915">
        <v>50</v>
      </c>
      <c r="E330" s="915">
        <v>125</v>
      </c>
      <c r="F330" s="52">
        <v>119</v>
      </c>
      <c r="G330" s="915"/>
      <c r="H330" s="915">
        <v>1</v>
      </c>
      <c r="I330" s="75">
        <v>347</v>
      </c>
      <c r="J330" s="897"/>
      <c r="K330" s="897"/>
      <c r="L330" s="757">
        <f t="shared" si="266"/>
        <v>1.1934817535001148</v>
      </c>
      <c r="M330" s="757">
        <f t="shared" si="267"/>
        <v>3.7509377344336086</v>
      </c>
      <c r="N330" s="757">
        <f t="shared" si="268"/>
        <v>4.1186161449752881</v>
      </c>
      <c r="O330" s="757">
        <f t="shared" si="268"/>
        <v>3.084499740798341</v>
      </c>
      <c r="P330" s="757">
        <f t="shared" si="268"/>
        <v>0</v>
      </c>
      <c r="Q330" s="758">
        <f t="shared" si="268"/>
        <v>0.21929824561403508</v>
      </c>
      <c r="R330" s="759">
        <f t="shared" si="268"/>
        <v>2.6612470281463305</v>
      </c>
      <c r="S330" s="757"/>
      <c r="T330" s="757"/>
      <c r="U330" s="757"/>
      <c r="V330" s="757"/>
      <c r="W330" s="757"/>
      <c r="X330" s="758"/>
      <c r="Y330" s="778"/>
      <c r="Z330" s="52"/>
    </row>
    <row r="331" spans="1:32">
      <c r="A331" s="773"/>
      <c r="B331" s="16" t="s">
        <v>789</v>
      </c>
      <c r="C331" s="51">
        <v>47</v>
      </c>
      <c r="D331" s="915">
        <v>57</v>
      </c>
      <c r="E331" s="915">
        <v>137</v>
      </c>
      <c r="F331" s="52">
        <v>117</v>
      </c>
      <c r="G331" s="915"/>
      <c r="H331" s="915">
        <v>1</v>
      </c>
      <c r="I331" s="75">
        <v>359</v>
      </c>
      <c r="J331" s="897"/>
      <c r="K331" s="897"/>
      <c r="L331" s="761">
        <f t="shared" si="266"/>
        <v>1.2057465366854798</v>
      </c>
      <c r="M331" s="761">
        <f t="shared" si="267"/>
        <v>4.2035398230088497</v>
      </c>
      <c r="N331" s="761">
        <f t="shared" si="268"/>
        <v>3.9825581395348837</v>
      </c>
      <c r="O331" s="761">
        <f t="shared" si="268"/>
        <v>2.9523088569265705</v>
      </c>
      <c r="P331" s="761">
        <f t="shared" si="268"/>
        <v>0</v>
      </c>
      <c r="Q331" s="762">
        <f t="shared" si="268"/>
        <v>0.23529411764705879</v>
      </c>
      <c r="R331" s="763">
        <f t="shared" si="268"/>
        <v>2.7442287112062376</v>
      </c>
      <c r="S331" s="764"/>
      <c r="T331" s="761"/>
      <c r="U331" s="761"/>
      <c r="V331" s="761"/>
      <c r="W331" s="761"/>
      <c r="X331" s="762"/>
      <c r="Y331" s="761"/>
      <c r="Z331" s="52"/>
    </row>
    <row r="332" spans="1:32">
      <c r="A332" s="773"/>
      <c r="B332" s="16" t="s">
        <v>431</v>
      </c>
      <c r="C332" s="51">
        <v>88</v>
      </c>
      <c r="D332" s="915">
        <v>65</v>
      </c>
      <c r="E332" s="915">
        <v>88</v>
      </c>
      <c r="F332" s="52">
        <v>197</v>
      </c>
      <c r="G332" s="915"/>
      <c r="H332" s="915">
        <v>11</v>
      </c>
      <c r="I332" s="75">
        <v>449</v>
      </c>
      <c r="J332" s="897"/>
      <c r="K332" s="897"/>
      <c r="L332" s="749">
        <f t="shared" ref="L332:L334" si="269">IF(C332&gt;0,(C332/C309)*100,)</f>
        <v>2.2267206477732793</v>
      </c>
      <c r="M332" s="749">
        <f t="shared" ref="M332:M334" si="270">IF(D332&gt;0,(D332/D309)*100,)</f>
        <v>4.973221117061974</v>
      </c>
      <c r="N332" s="750">
        <f t="shared" ref="N332:R334" si="271">IF(E332&gt;0,(E332/E309)*100,)</f>
        <v>2.8543626337982486</v>
      </c>
      <c r="O332" s="750">
        <f t="shared" si="271"/>
        <v>5.5886524822695041</v>
      </c>
      <c r="P332" s="750">
        <f t="shared" si="271"/>
        <v>0</v>
      </c>
      <c r="Q332" s="750">
        <f t="shared" si="271"/>
        <v>2.9333333333333331</v>
      </c>
      <c r="R332" s="765">
        <f t="shared" si="271"/>
        <v>3.6677013559875835</v>
      </c>
      <c r="S332" s="749"/>
      <c r="T332" s="749"/>
      <c r="U332" s="750"/>
      <c r="V332" s="750"/>
      <c r="W332" s="750"/>
      <c r="X332" s="750"/>
      <c r="Y332" s="751"/>
      <c r="Z332" s="52"/>
    </row>
    <row r="333" spans="1:32">
      <c r="A333" s="773"/>
      <c r="B333" s="16" t="s">
        <v>63</v>
      </c>
      <c r="C333" s="51">
        <v>110</v>
      </c>
      <c r="D333" s="915">
        <v>66</v>
      </c>
      <c r="E333" s="915">
        <v>108</v>
      </c>
      <c r="F333" s="52">
        <v>237</v>
      </c>
      <c r="G333" s="915"/>
      <c r="H333" s="915">
        <v>9</v>
      </c>
      <c r="I333" s="75">
        <v>530</v>
      </c>
      <c r="J333" s="897"/>
      <c r="K333" s="897"/>
      <c r="L333" s="757">
        <f t="shared" si="269"/>
        <v>2.5246729400963965</v>
      </c>
      <c r="M333" s="757">
        <f t="shared" si="270"/>
        <v>4.9512378094523628</v>
      </c>
      <c r="N333" s="757">
        <f t="shared" si="271"/>
        <v>3.5584843492586491</v>
      </c>
      <c r="O333" s="757">
        <f t="shared" si="271"/>
        <v>6.1430793157076202</v>
      </c>
      <c r="P333" s="757">
        <f t="shared" si="271"/>
        <v>0</v>
      </c>
      <c r="Q333" s="758">
        <f t="shared" si="271"/>
        <v>1.9736842105263157</v>
      </c>
      <c r="R333" s="759">
        <f t="shared" si="271"/>
        <v>4.0647288902523195</v>
      </c>
      <c r="S333" s="757"/>
      <c r="T333" s="757"/>
      <c r="U333" s="757"/>
      <c r="V333" s="757"/>
      <c r="W333" s="757"/>
      <c r="X333" s="758"/>
      <c r="Y333" s="778"/>
      <c r="Z333" s="52"/>
    </row>
    <row r="334" spans="1:32">
      <c r="A334" s="773"/>
      <c r="B334" s="16" t="s">
        <v>791</v>
      </c>
      <c r="C334" s="51">
        <v>73</v>
      </c>
      <c r="D334" s="915">
        <v>79</v>
      </c>
      <c r="E334" s="915">
        <v>115</v>
      </c>
      <c r="F334" s="52">
        <v>212</v>
      </c>
      <c r="G334" s="915"/>
      <c r="H334" s="915">
        <v>11</v>
      </c>
      <c r="I334" s="75">
        <v>490</v>
      </c>
      <c r="J334" s="897"/>
      <c r="K334" s="897"/>
      <c r="L334" s="761">
        <f t="shared" si="269"/>
        <v>1.8727552591072345</v>
      </c>
      <c r="M334" s="761">
        <f t="shared" si="270"/>
        <v>5.8259587020648969</v>
      </c>
      <c r="N334" s="761">
        <f t="shared" si="271"/>
        <v>3.3430232558139532</v>
      </c>
      <c r="O334" s="761">
        <f t="shared" si="271"/>
        <v>5.3494827151148128</v>
      </c>
      <c r="P334" s="761">
        <f t="shared" si="271"/>
        <v>0</v>
      </c>
      <c r="Q334" s="762">
        <f t="shared" si="271"/>
        <v>2.5882352941176472</v>
      </c>
      <c r="R334" s="763">
        <f t="shared" si="271"/>
        <v>3.7456046476073994</v>
      </c>
      <c r="S334" s="764"/>
      <c r="T334" s="761"/>
      <c r="U334" s="761"/>
      <c r="V334" s="761"/>
      <c r="W334" s="761"/>
      <c r="X334" s="762"/>
      <c r="Y334" s="761"/>
      <c r="Z334" s="52"/>
    </row>
    <row r="335" spans="1:32">
      <c r="A335" s="773"/>
      <c r="B335" s="16" t="s">
        <v>433</v>
      </c>
      <c r="C335" s="51">
        <v>726</v>
      </c>
      <c r="D335" s="915">
        <v>486</v>
      </c>
      <c r="E335" s="915">
        <v>1220</v>
      </c>
      <c r="F335" s="52">
        <v>1620</v>
      </c>
      <c r="G335" s="915"/>
      <c r="H335" s="915">
        <v>64</v>
      </c>
      <c r="I335" s="75">
        <v>4116</v>
      </c>
      <c r="J335" s="897"/>
      <c r="K335" s="897"/>
      <c r="L335" s="749">
        <f t="shared" ref="L335:L337" si="272">IF(C335&gt;0,(C335/C309)*100,)</f>
        <v>18.370445344129553</v>
      </c>
      <c r="M335" s="749">
        <f t="shared" ref="M335:M337" si="273">IF(D335&gt;0,(D335/D309)*100,)</f>
        <v>37.184391736801835</v>
      </c>
      <c r="N335" s="750">
        <f t="shared" ref="N335:R337" si="274">IF(E335&gt;0,(E335/E309)*100,)</f>
        <v>39.57184560493026</v>
      </c>
      <c r="O335" s="750">
        <f t="shared" si="274"/>
        <v>45.957446808510639</v>
      </c>
      <c r="P335" s="750">
        <f t="shared" si="274"/>
        <v>0</v>
      </c>
      <c r="Q335" s="750">
        <f t="shared" si="274"/>
        <v>17.066666666666666</v>
      </c>
      <c r="R335" s="765">
        <f t="shared" si="274"/>
        <v>33.621957196536513</v>
      </c>
      <c r="S335" s="749"/>
      <c r="T335" s="749"/>
      <c r="U335" s="750"/>
      <c r="V335" s="750"/>
      <c r="W335" s="750"/>
      <c r="X335" s="750"/>
      <c r="Y335" s="751"/>
      <c r="Z335" s="52"/>
    </row>
    <row r="336" spans="1:32">
      <c r="A336" s="773"/>
      <c r="B336" s="16" t="s">
        <v>65</v>
      </c>
      <c r="C336" s="51">
        <v>814</v>
      </c>
      <c r="D336" s="52">
        <v>457</v>
      </c>
      <c r="E336" s="52">
        <v>1155</v>
      </c>
      <c r="F336" s="52">
        <v>1623</v>
      </c>
      <c r="G336" s="52"/>
      <c r="H336" s="52">
        <v>69</v>
      </c>
      <c r="I336" s="75">
        <v>4118</v>
      </c>
      <c r="J336" s="897"/>
      <c r="K336" s="897"/>
      <c r="L336" s="757">
        <f t="shared" si="272"/>
        <v>18.682579756713334</v>
      </c>
      <c r="M336" s="757">
        <f t="shared" si="273"/>
        <v>34.283570892723183</v>
      </c>
      <c r="N336" s="757">
        <f t="shared" si="274"/>
        <v>38.056013179571664</v>
      </c>
      <c r="O336" s="757">
        <f t="shared" si="274"/>
        <v>42.068429237947122</v>
      </c>
      <c r="P336" s="757">
        <f t="shared" si="274"/>
        <v>0</v>
      </c>
      <c r="Q336" s="758">
        <f t="shared" si="274"/>
        <v>15.131578947368421</v>
      </c>
      <c r="R336" s="759">
        <f t="shared" si="274"/>
        <v>31.582176547281232</v>
      </c>
      <c r="S336" s="757"/>
      <c r="T336" s="757"/>
      <c r="U336" s="757"/>
      <c r="V336" s="757"/>
      <c r="W336" s="757"/>
      <c r="X336" s="758"/>
      <c r="Y336" s="778"/>
      <c r="Z336" s="52"/>
    </row>
    <row r="337" spans="1:26">
      <c r="A337" s="773"/>
      <c r="B337" s="16" t="s">
        <v>793</v>
      </c>
      <c r="C337" s="51">
        <v>577</v>
      </c>
      <c r="D337" s="915">
        <v>320</v>
      </c>
      <c r="E337" s="915">
        <v>1209</v>
      </c>
      <c r="F337" s="52">
        <v>1597</v>
      </c>
      <c r="G337" s="915"/>
      <c r="H337" s="915">
        <v>69</v>
      </c>
      <c r="I337" s="75">
        <v>3772</v>
      </c>
      <c r="J337" s="897"/>
      <c r="K337" s="897"/>
      <c r="L337" s="761">
        <f t="shared" si="272"/>
        <v>14.802462801436633</v>
      </c>
      <c r="M337" s="761">
        <f t="shared" si="273"/>
        <v>23.598820058997049</v>
      </c>
      <c r="N337" s="761">
        <f t="shared" si="274"/>
        <v>35.145348837209298</v>
      </c>
      <c r="O337" s="761">
        <f t="shared" si="274"/>
        <v>40.297754226596012</v>
      </c>
      <c r="P337" s="761">
        <f t="shared" si="274"/>
        <v>0</v>
      </c>
      <c r="Q337" s="762">
        <f t="shared" si="274"/>
        <v>16.235294117647058</v>
      </c>
      <c r="R337" s="763">
        <f t="shared" si="274"/>
        <v>28.833511695459407</v>
      </c>
      <c r="S337" s="764"/>
      <c r="T337" s="761"/>
      <c r="U337" s="761"/>
      <c r="V337" s="761"/>
      <c r="W337" s="761"/>
      <c r="X337" s="762"/>
      <c r="Y337" s="761"/>
      <c r="Z337" s="52"/>
    </row>
    <row r="338" spans="1:26">
      <c r="A338" s="773"/>
      <c r="B338" s="16" t="s">
        <v>427</v>
      </c>
      <c r="C338" s="51"/>
      <c r="D338" s="915"/>
      <c r="E338" s="915"/>
      <c r="F338" s="52"/>
      <c r="G338" s="915"/>
      <c r="H338" s="915"/>
      <c r="I338" s="75"/>
      <c r="J338" s="897"/>
      <c r="K338" s="897"/>
      <c r="L338" s="749">
        <f t="shared" ref="L338:L340" si="275">IF(C338&gt;0,(C338/C305)*100,)</f>
        <v>0</v>
      </c>
      <c r="M338" s="749">
        <f t="shared" ref="M338:M340" si="276">IF(D338&gt;0,(D338/D305)*100,)</f>
        <v>0</v>
      </c>
      <c r="N338" s="750">
        <f t="shared" ref="N338:R340" si="277">IF(E338&gt;0,(E338/E305)*100,)</f>
        <v>0</v>
      </c>
      <c r="O338" s="750">
        <f t="shared" si="277"/>
        <v>0</v>
      </c>
      <c r="P338" s="750">
        <f t="shared" si="277"/>
        <v>0</v>
      </c>
      <c r="Q338" s="750">
        <f t="shared" si="277"/>
        <v>0</v>
      </c>
      <c r="R338" s="765">
        <f t="shared" si="277"/>
        <v>0</v>
      </c>
      <c r="S338" s="749"/>
      <c r="T338" s="749"/>
      <c r="U338" s="750"/>
      <c r="V338" s="750"/>
      <c r="W338" s="750"/>
      <c r="X338" s="750"/>
      <c r="Y338" s="751"/>
      <c r="Z338" s="52"/>
    </row>
    <row r="339" spans="1:26">
      <c r="A339" s="773"/>
      <c r="B339" s="16" t="s">
        <v>59</v>
      </c>
      <c r="C339" s="51"/>
      <c r="D339" s="915"/>
      <c r="E339" s="915"/>
      <c r="F339" s="52"/>
      <c r="G339" s="915"/>
      <c r="H339" s="915"/>
      <c r="I339" s="75"/>
      <c r="J339" s="897"/>
      <c r="K339" s="897"/>
      <c r="L339" s="757">
        <f t="shared" si="275"/>
        <v>0</v>
      </c>
      <c r="M339" s="757">
        <f t="shared" si="276"/>
        <v>0</v>
      </c>
      <c r="N339" s="757">
        <f t="shared" si="277"/>
        <v>0</v>
      </c>
      <c r="O339" s="757">
        <f t="shared" si="277"/>
        <v>0</v>
      </c>
      <c r="P339" s="757">
        <f t="shared" si="277"/>
        <v>0</v>
      </c>
      <c r="Q339" s="758">
        <f t="shared" si="277"/>
        <v>0</v>
      </c>
      <c r="R339" s="759">
        <f t="shared" si="277"/>
        <v>0</v>
      </c>
      <c r="S339" s="757"/>
      <c r="T339" s="757"/>
      <c r="U339" s="757"/>
      <c r="V339" s="757"/>
      <c r="W339" s="757"/>
      <c r="X339" s="758"/>
      <c r="Y339" s="778"/>
      <c r="Z339" s="52"/>
    </row>
    <row r="340" spans="1:26">
      <c r="A340" s="773"/>
      <c r="B340" s="16" t="s">
        <v>795</v>
      </c>
      <c r="C340" s="51"/>
      <c r="D340" s="915"/>
      <c r="E340" s="915"/>
      <c r="F340" s="52"/>
      <c r="G340" s="915"/>
      <c r="H340" s="915"/>
      <c r="I340" s="75"/>
      <c r="J340" s="897"/>
      <c r="K340" s="897"/>
      <c r="L340" s="761">
        <f t="shared" si="275"/>
        <v>0</v>
      </c>
      <c r="M340" s="761">
        <f t="shared" si="276"/>
        <v>0</v>
      </c>
      <c r="N340" s="761">
        <f t="shared" si="277"/>
        <v>0</v>
      </c>
      <c r="O340" s="761">
        <f t="shared" si="277"/>
        <v>0</v>
      </c>
      <c r="P340" s="761">
        <f t="shared" si="277"/>
        <v>0</v>
      </c>
      <c r="Q340" s="762">
        <f t="shared" si="277"/>
        <v>0</v>
      </c>
      <c r="R340" s="763">
        <f t="shared" si="277"/>
        <v>0</v>
      </c>
      <c r="S340" s="764"/>
      <c r="T340" s="761"/>
      <c r="U340" s="761"/>
      <c r="V340" s="761"/>
      <c r="W340" s="761"/>
      <c r="X340" s="762"/>
      <c r="Y340" s="761"/>
      <c r="Z340" s="52"/>
    </row>
    <row r="341" spans="1:26">
      <c r="A341" s="930" t="s">
        <v>682</v>
      </c>
      <c r="B341" s="927" t="s">
        <v>797</v>
      </c>
      <c r="C341" s="888">
        <v>6889</v>
      </c>
      <c r="D341" s="816">
        <v>6162</v>
      </c>
      <c r="E341" s="816"/>
      <c r="F341" s="816">
        <v>1416</v>
      </c>
      <c r="G341" s="816">
        <v>1131</v>
      </c>
      <c r="H341" s="816"/>
      <c r="I341" s="241">
        <v>15598</v>
      </c>
      <c r="J341" s="897"/>
      <c r="K341" s="897"/>
      <c r="L341" s="894"/>
      <c r="M341" s="746"/>
      <c r="N341" s="734"/>
      <c r="O341" s="734"/>
      <c r="P341" s="734"/>
      <c r="Q341" s="734"/>
      <c r="R341" s="747"/>
      <c r="S341" s="745"/>
      <c r="T341" s="746"/>
      <c r="U341" s="734"/>
      <c r="V341" s="734"/>
      <c r="W341" s="734"/>
      <c r="X341" s="734"/>
      <c r="Y341" s="777"/>
      <c r="Z341" s="52"/>
    </row>
    <row r="342" spans="1:26">
      <c r="A342" s="773"/>
      <c r="B342" s="16" t="s">
        <v>799</v>
      </c>
      <c r="C342" s="51">
        <v>6262</v>
      </c>
      <c r="D342" s="915">
        <v>4819</v>
      </c>
      <c r="E342" s="915"/>
      <c r="F342" s="52">
        <v>1487</v>
      </c>
      <c r="G342" s="915">
        <v>1148</v>
      </c>
      <c r="H342" s="915"/>
      <c r="I342" s="75">
        <v>13716</v>
      </c>
      <c r="J342" s="897"/>
      <c r="K342" s="897"/>
      <c r="L342" s="749"/>
      <c r="M342" s="749"/>
      <c r="N342" s="750"/>
      <c r="O342" s="750"/>
      <c r="P342" s="750"/>
      <c r="Q342" s="750"/>
      <c r="R342" s="751"/>
      <c r="S342" s="748"/>
      <c r="T342" s="749"/>
      <c r="U342" s="750"/>
      <c r="V342" s="750"/>
      <c r="W342" s="750"/>
      <c r="X342" s="750"/>
      <c r="Y342" s="751"/>
      <c r="Z342" s="52"/>
    </row>
    <row r="343" spans="1:26">
      <c r="A343" s="773"/>
      <c r="B343" s="16" t="s">
        <v>801</v>
      </c>
      <c r="C343" s="51">
        <v>6502</v>
      </c>
      <c r="D343" s="915">
        <v>4712</v>
      </c>
      <c r="E343" s="915"/>
      <c r="F343" s="52">
        <v>1819</v>
      </c>
      <c r="G343" s="915">
        <v>1314</v>
      </c>
      <c r="H343" s="915"/>
      <c r="I343" s="75">
        <v>14347</v>
      </c>
      <c r="J343" s="897"/>
      <c r="K343" s="897"/>
      <c r="L343" s="749"/>
      <c r="M343" s="749"/>
      <c r="N343" s="750"/>
      <c r="O343" s="750"/>
      <c r="P343" s="750"/>
      <c r="Q343" s="750"/>
      <c r="R343" s="751"/>
      <c r="S343" s="748"/>
      <c r="T343" s="749"/>
      <c r="U343" s="750"/>
      <c r="V343" s="750"/>
      <c r="W343" s="750"/>
      <c r="X343" s="750"/>
      <c r="Y343" s="751"/>
      <c r="Z343" s="52"/>
    </row>
    <row r="344" spans="1:26">
      <c r="A344" s="773"/>
      <c r="B344" s="16" t="s">
        <v>992</v>
      </c>
      <c r="C344" s="51">
        <v>6374</v>
      </c>
      <c r="D344" s="915">
        <v>5316</v>
      </c>
      <c r="E344" s="915"/>
      <c r="F344" s="52">
        <v>1795</v>
      </c>
      <c r="G344" s="915">
        <v>1213</v>
      </c>
      <c r="H344" s="915"/>
      <c r="I344" s="75">
        <v>14698</v>
      </c>
      <c r="J344" s="897"/>
      <c r="K344" s="897"/>
      <c r="L344" s="749"/>
      <c r="M344" s="749"/>
      <c r="N344" s="750"/>
      <c r="O344" s="750"/>
      <c r="P344" s="750"/>
      <c r="Q344" s="750"/>
      <c r="R344" s="751"/>
      <c r="S344" s="748"/>
      <c r="T344" s="749"/>
      <c r="U344" s="750"/>
      <c r="V344" s="750"/>
      <c r="W344" s="750"/>
      <c r="X344" s="750"/>
      <c r="Y344" s="751"/>
      <c r="Z344" s="52"/>
    </row>
    <row r="345" spans="1:26">
      <c r="A345" s="773"/>
      <c r="B345" s="16" t="s">
        <v>67</v>
      </c>
      <c r="C345" s="51">
        <v>6462</v>
      </c>
      <c r="D345" s="915">
        <v>5234</v>
      </c>
      <c r="E345" s="915"/>
      <c r="F345" s="52">
        <v>1850</v>
      </c>
      <c r="G345" s="915">
        <v>1241</v>
      </c>
      <c r="H345" s="915"/>
      <c r="I345" s="75">
        <v>14787</v>
      </c>
      <c r="J345" s="897"/>
      <c r="K345" s="897"/>
      <c r="L345" s="749"/>
      <c r="M345" s="749"/>
      <c r="N345" s="750"/>
      <c r="O345" s="750"/>
      <c r="P345" s="750"/>
      <c r="Q345" s="750"/>
      <c r="R345" s="751"/>
      <c r="S345" s="748"/>
      <c r="T345" s="749"/>
      <c r="U345" s="750"/>
      <c r="V345" s="750"/>
      <c r="W345" s="750"/>
      <c r="X345" s="750"/>
      <c r="Y345" s="751"/>
      <c r="Z345" s="52"/>
    </row>
    <row r="346" spans="1:26">
      <c r="A346" s="773"/>
      <c r="B346" s="139" t="s">
        <v>767</v>
      </c>
      <c r="C346" s="137">
        <v>6796</v>
      </c>
      <c r="D346" s="138">
        <v>5004</v>
      </c>
      <c r="E346" s="138"/>
      <c r="F346" s="138">
        <v>1701</v>
      </c>
      <c r="G346" s="138">
        <v>1268</v>
      </c>
      <c r="H346" s="138"/>
      <c r="I346" s="916">
        <v>14769</v>
      </c>
      <c r="J346" s="897"/>
      <c r="K346" s="897"/>
      <c r="L346" s="753"/>
      <c r="M346" s="753"/>
      <c r="N346" s="754"/>
      <c r="O346" s="754"/>
      <c r="P346" s="754"/>
      <c r="Q346" s="754"/>
      <c r="R346" s="755"/>
      <c r="S346" s="752"/>
      <c r="T346" s="753"/>
      <c r="U346" s="754"/>
      <c r="V346" s="754"/>
      <c r="W346" s="754"/>
      <c r="X346" s="754"/>
      <c r="Y346" s="755"/>
      <c r="Z346" s="52"/>
    </row>
    <row r="347" spans="1:26">
      <c r="A347" s="773"/>
      <c r="B347" s="16" t="s">
        <v>459</v>
      </c>
      <c r="C347" s="51">
        <v>3119</v>
      </c>
      <c r="D347" s="915">
        <v>2687</v>
      </c>
      <c r="E347" s="915"/>
      <c r="F347" s="52">
        <v>1067</v>
      </c>
      <c r="G347" s="915">
        <v>761</v>
      </c>
      <c r="H347" s="915"/>
      <c r="I347" s="75">
        <v>7634</v>
      </c>
      <c r="J347" s="897"/>
      <c r="K347" s="897"/>
      <c r="L347" s="749"/>
      <c r="M347" s="749"/>
      <c r="N347" s="750"/>
      <c r="O347" s="750"/>
      <c r="P347" s="750"/>
      <c r="Q347" s="750"/>
      <c r="R347" s="751"/>
      <c r="S347" s="748"/>
      <c r="T347" s="749"/>
      <c r="U347" s="750"/>
      <c r="V347" s="750"/>
      <c r="W347" s="750"/>
      <c r="X347" s="750"/>
      <c r="Y347" s="751"/>
      <c r="Z347" s="52"/>
    </row>
    <row r="348" spans="1:26">
      <c r="A348" s="773"/>
      <c r="B348" s="16" t="s">
        <v>424</v>
      </c>
      <c r="C348" s="51">
        <v>3330</v>
      </c>
      <c r="D348" s="915">
        <v>2578</v>
      </c>
      <c r="E348" s="915"/>
      <c r="F348" s="52">
        <v>1030</v>
      </c>
      <c r="G348" s="915">
        <v>566</v>
      </c>
      <c r="H348" s="915"/>
      <c r="I348" s="75">
        <v>7504</v>
      </c>
      <c r="J348" s="897"/>
      <c r="K348" s="897"/>
      <c r="L348" s="749"/>
      <c r="M348" s="749"/>
      <c r="N348" s="750"/>
      <c r="O348" s="750"/>
      <c r="P348" s="750"/>
      <c r="Q348" s="750"/>
      <c r="R348" s="751"/>
      <c r="S348" s="748"/>
      <c r="T348" s="749"/>
      <c r="U348" s="750"/>
      <c r="V348" s="750"/>
      <c r="W348" s="750"/>
      <c r="X348" s="750"/>
      <c r="Y348" s="751"/>
      <c r="Z348" s="52"/>
    </row>
    <row r="349" spans="1:26">
      <c r="A349" s="773"/>
      <c r="B349" s="16" t="s">
        <v>769</v>
      </c>
      <c r="C349" s="51">
        <v>3166</v>
      </c>
      <c r="D349" s="915">
        <v>2636</v>
      </c>
      <c r="E349" s="915"/>
      <c r="F349" s="52">
        <v>961</v>
      </c>
      <c r="G349" s="915">
        <v>517</v>
      </c>
      <c r="H349" s="915"/>
      <c r="I349" s="75">
        <v>7280</v>
      </c>
      <c r="J349" s="897"/>
      <c r="K349" s="897"/>
      <c r="L349" s="749"/>
      <c r="M349" s="749"/>
      <c r="N349" s="750"/>
      <c r="O349" s="750"/>
      <c r="P349" s="750"/>
      <c r="Q349" s="750"/>
      <c r="R349" s="751"/>
      <c r="S349" s="748"/>
      <c r="T349" s="749"/>
      <c r="U349" s="750"/>
      <c r="V349" s="750"/>
      <c r="W349" s="750"/>
      <c r="X349" s="750"/>
      <c r="Y349" s="751"/>
      <c r="Z349" s="52"/>
    </row>
    <row r="350" spans="1:26">
      <c r="A350" s="773"/>
      <c r="B350" s="16" t="s">
        <v>771</v>
      </c>
      <c r="C350" s="51">
        <v>3252</v>
      </c>
      <c r="D350" s="915">
        <v>2612</v>
      </c>
      <c r="E350" s="915"/>
      <c r="F350" s="52">
        <v>1010</v>
      </c>
      <c r="G350" s="915">
        <v>446</v>
      </c>
      <c r="H350" s="915"/>
      <c r="I350" s="75">
        <v>7320</v>
      </c>
      <c r="J350" s="897"/>
      <c r="K350" s="897"/>
      <c r="L350" s="749"/>
      <c r="M350" s="749"/>
      <c r="N350" s="750"/>
      <c r="O350" s="750"/>
      <c r="P350" s="750"/>
      <c r="Q350" s="750"/>
      <c r="R350" s="751"/>
      <c r="S350" s="748"/>
      <c r="T350" s="749"/>
      <c r="U350" s="750"/>
      <c r="V350" s="750"/>
      <c r="W350" s="750"/>
      <c r="X350" s="750"/>
      <c r="Y350" s="751"/>
      <c r="Z350" s="52"/>
    </row>
    <row r="351" spans="1:26">
      <c r="A351" s="773"/>
      <c r="B351" s="16" t="s">
        <v>461</v>
      </c>
      <c r="C351" s="51">
        <v>3321</v>
      </c>
      <c r="D351" s="915">
        <v>2977</v>
      </c>
      <c r="E351" s="915"/>
      <c r="F351" s="52">
        <v>951</v>
      </c>
      <c r="G351" s="915">
        <v>524</v>
      </c>
      <c r="H351" s="915"/>
      <c r="I351" s="75">
        <v>7773</v>
      </c>
      <c r="J351" s="897"/>
      <c r="K351" s="897"/>
      <c r="L351" s="749"/>
      <c r="M351" s="749"/>
      <c r="N351" s="750"/>
      <c r="O351" s="750"/>
      <c r="P351" s="750"/>
      <c r="Q351" s="750"/>
      <c r="R351" s="751"/>
      <c r="S351" s="748"/>
      <c r="T351" s="749"/>
      <c r="U351" s="750"/>
      <c r="V351" s="750"/>
      <c r="W351" s="750"/>
      <c r="X351" s="750"/>
      <c r="Y351" s="751"/>
      <c r="Z351" s="52"/>
    </row>
    <row r="352" spans="1:26">
      <c r="A352" s="773"/>
      <c r="B352" s="16" t="s">
        <v>463</v>
      </c>
      <c r="C352" s="51">
        <v>3209</v>
      </c>
      <c r="D352" s="915">
        <v>3104</v>
      </c>
      <c r="E352" s="915"/>
      <c r="F352" s="52">
        <v>922</v>
      </c>
      <c r="G352" s="915">
        <v>440</v>
      </c>
      <c r="H352" s="915"/>
      <c r="I352" s="75">
        <v>7675</v>
      </c>
      <c r="J352" s="897"/>
      <c r="K352" s="897"/>
      <c r="L352" s="844"/>
      <c r="M352" s="749"/>
      <c r="N352" s="750"/>
      <c r="O352" s="750"/>
      <c r="P352" s="750"/>
      <c r="Q352" s="750"/>
      <c r="R352" s="751"/>
      <c r="S352" s="748"/>
      <c r="T352" s="749"/>
      <c r="U352" s="750"/>
      <c r="V352" s="750"/>
      <c r="W352" s="750"/>
      <c r="X352" s="750"/>
      <c r="Y352" s="751"/>
      <c r="Z352" s="52"/>
    </row>
    <row r="353" spans="1:32">
      <c r="A353" s="773"/>
      <c r="B353" s="16" t="s">
        <v>773</v>
      </c>
      <c r="C353" s="51">
        <v>3281</v>
      </c>
      <c r="D353" s="915">
        <v>3264</v>
      </c>
      <c r="E353" s="915"/>
      <c r="F353" s="52">
        <v>774</v>
      </c>
      <c r="G353" s="915">
        <v>507</v>
      </c>
      <c r="H353" s="915"/>
      <c r="I353" s="75">
        <v>7826</v>
      </c>
      <c r="J353" s="897"/>
      <c r="K353" s="897"/>
      <c r="L353" s="749">
        <f t="shared" ref="L353:L358" si="278">IF(C353&gt;0,(C353/C341)*100,)</f>
        <v>47.626651183045432</v>
      </c>
      <c r="M353" s="749">
        <f t="shared" ref="M353:M358" si="279">IF(D353&gt;0,(D353/D341)*100,)</f>
        <v>52.969814995131451</v>
      </c>
      <c r="N353" s="750">
        <f t="shared" ref="N353:N358" si="280">IF(E353&gt;0,(E353/E341)*100,)</f>
        <v>0</v>
      </c>
      <c r="O353" s="750">
        <f t="shared" ref="O353:O358" si="281">IF(F353&gt;0,(F353/F341)*100,)</f>
        <v>54.66101694915254</v>
      </c>
      <c r="P353" s="750">
        <f t="shared" ref="P353:P358" si="282">IF(G353&gt;0,(G353/G341)*100,)</f>
        <v>44.827586206896555</v>
      </c>
      <c r="Q353" s="756">
        <f t="shared" ref="Q353:Q358" si="283">IF(H353&gt;0,(H353/H341)*100,)</f>
        <v>0</v>
      </c>
      <c r="R353" s="750">
        <f t="shared" ref="R353:R358" si="284">IF(I353&gt;0,(I353/I341)*100,)</f>
        <v>50.173099115271192</v>
      </c>
      <c r="S353" s="748"/>
      <c r="T353" s="749"/>
      <c r="U353" s="750"/>
      <c r="V353" s="750"/>
      <c r="W353" s="750"/>
      <c r="X353" s="750"/>
      <c r="Y353" s="751"/>
      <c r="Z353" s="52"/>
    </row>
    <row r="354" spans="1:32">
      <c r="A354" s="773"/>
      <c r="B354" s="16" t="s">
        <v>775</v>
      </c>
      <c r="C354" s="51">
        <v>3041</v>
      </c>
      <c r="D354" s="915">
        <v>3307</v>
      </c>
      <c r="E354" s="915"/>
      <c r="F354" s="52">
        <v>822</v>
      </c>
      <c r="G354" s="915">
        <v>515</v>
      </c>
      <c r="H354" s="915"/>
      <c r="I354" s="75">
        <v>7685</v>
      </c>
      <c r="J354" s="897"/>
      <c r="K354" s="897"/>
      <c r="L354" s="778">
        <f t="shared" si="278"/>
        <v>48.562759501756624</v>
      </c>
      <c r="M354" s="757">
        <f t="shared" si="279"/>
        <v>68.624195891263753</v>
      </c>
      <c r="N354" s="757">
        <f t="shared" si="280"/>
        <v>0</v>
      </c>
      <c r="O354" s="757">
        <f t="shared" si="281"/>
        <v>55.279085406859451</v>
      </c>
      <c r="P354" s="757">
        <f t="shared" si="282"/>
        <v>44.860627177700344</v>
      </c>
      <c r="Q354" s="758">
        <f t="shared" si="283"/>
        <v>0</v>
      </c>
      <c r="R354" s="759">
        <f t="shared" si="284"/>
        <v>56.029454651501901</v>
      </c>
      <c r="S354" s="757"/>
      <c r="T354" s="757"/>
      <c r="U354" s="757"/>
      <c r="V354" s="757"/>
      <c r="W354" s="757"/>
      <c r="X354" s="758"/>
      <c r="Y354" s="778"/>
      <c r="Z354" s="52"/>
    </row>
    <row r="355" spans="1:32">
      <c r="A355" s="773"/>
      <c r="B355" s="16" t="s">
        <v>777</v>
      </c>
      <c r="C355" s="51">
        <v>3198</v>
      </c>
      <c r="D355" s="52">
        <v>3246</v>
      </c>
      <c r="E355" s="52"/>
      <c r="F355" s="52">
        <v>953</v>
      </c>
      <c r="G355" s="52">
        <v>603</v>
      </c>
      <c r="H355" s="52"/>
      <c r="I355" s="75">
        <v>8000</v>
      </c>
      <c r="J355" s="897"/>
      <c r="K355" s="897"/>
      <c r="L355" s="757">
        <f t="shared" si="278"/>
        <v>49.184866195016916</v>
      </c>
      <c r="M355" s="757">
        <f t="shared" si="279"/>
        <v>68.887945670628184</v>
      </c>
      <c r="N355" s="757">
        <f t="shared" si="280"/>
        <v>0</v>
      </c>
      <c r="O355" s="757">
        <f t="shared" si="281"/>
        <v>52.391423859263334</v>
      </c>
      <c r="P355" s="757">
        <f t="shared" si="282"/>
        <v>45.890410958904113</v>
      </c>
      <c r="Q355" s="758">
        <f t="shared" si="283"/>
        <v>0</v>
      </c>
      <c r="R355" s="759">
        <f t="shared" si="284"/>
        <v>55.760786227085802</v>
      </c>
      <c r="S355" s="757"/>
      <c r="T355" s="757"/>
      <c r="U355" s="757"/>
      <c r="V355" s="757"/>
      <c r="W355" s="757"/>
      <c r="X355" s="758"/>
      <c r="Y355" s="778"/>
      <c r="Z355" s="52"/>
    </row>
    <row r="356" spans="1:32">
      <c r="A356" s="773"/>
      <c r="B356" s="16" t="s">
        <v>994</v>
      </c>
      <c r="C356" s="51">
        <v>3284</v>
      </c>
      <c r="D356" s="52">
        <v>3266</v>
      </c>
      <c r="E356" s="52"/>
      <c r="F356" s="52">
        <v>919</v>
      </c>
      <c r="G356" s="52">
        <v>620</v>
      </c>
      <c r="H356" s="52"/>
      <c r="I356" s="75">
        <v>8089</v>
      </c>
      <c r="J356" s="897"/>
      <c r="K356" s="897"/>
      <c r="L356" s="757">
        <f t="shared" si="278"/>
        <v>51.521807342328209</v>
      </c>
      <c r="M356" s="757">
        <f t="shared" si="279"/>
        <v>61.437170805116622</v>
      </c>
      <c r="N356" s="757">
        <f t="shared" si="280"/>
        <v>0</v>
      </c>
      <c r="O356" s="757">
        <f t="shared" si="281"/>
        <v>51.197771587743738</v>
      </c>
      <c r="P356" s="757">
        <f t="shared" si="282"/>
        <v>51.112943116240729</v>
      </c>
      <c r="Q356" s="758">
        <f t="shared" si="283"/>
        <v>0</v>
      </c>
      <c r="R356" s="759">
        <f t="shared" si="284"/>
        <v>55.03469859844877</v>
      </c>
      <c r="S356" s="757"/>
      <c r="T356" s="757"/>
      <c r="U356" s="757"/>
      <c r="V356" s="757"/>
      <c r="W356" s="757"/>
      <c r="X356" s="758"/>
      <c r="Y356" s="778"/>
      <c r="Z356" s="52"/>
    </row>
    <row r="357" spans="1:32">
      <c r="A357" s="773"/>
      <c r="B357" s="16" t="s">
        <v>49</v>
      </c>
      <c r="C357" s="51">
        <v>3465</v>
      </c>
      <c r="D357" s="52">
        <v>3413</v>
      </c>
      <c r="E357" s="52"/>
      <c r="F357" s="52">
        <v>1010</v>
      </c>
      <c r="G357" s="52">
        <v>642</v>
      </c>
      <c r="H357" s="52"/>
      <c r="I357" s="75">
        <v>8530</v>
      </c>
      <c r="J357" s="897"/>
      <c r="K357" s="897"/>
      <c r="L357" s="757">
        <f t="shared" si="278"/>
        <v>53.621169916434539</v>
      </c>
      <c r="M357" s="757">
        <f t="shared" si="279"/>
        <v>65.208253725640049</v>
      </c>
      <c r="N357" s="757">
        <f t="shared" si="280"/>
        <v>0</v>
      </c>
      <c r="O357" s="757">
        <f t="shared" si="281"/>
        <v>54.594594594594589</v>
      </c>
      <c r="P357" s="757">
        <f t="shared" si="282"/>
        <v>51.732473811442382</v>
      </c>
      <c r="Q357" s="758">
        <f t="shared" si="283"/>
        <v>0</v>
      </c>
      <c r="R357" s="759">
        <f t="shared" si="284"/>
        <v>57.685805099073505</v>
      </c>
      <c r="S357" s="757"/>
      <c r="T357" s="757"/>
      <c r="U357" s="757"/>
      <c r="V357" s="757"/>
      <c r="W357" s="757"/>
      <c r="X357" s="758"/>
      <c r="Y357" s="778"/>
      <c r="Z357" s="52"/>
    </row>
    <row r="358" spans="1:32">
      <c r="A358" s="773"/>
      <c r="B358" s="141" t="s">
        <v>779</v>
      </c>
      <c r="C358" s="142">
        <v>3654</v>
      </c>
      <c r="D358" s="143">
        <v>3354</v>
      </c>
      <c r="E358" s="143"/>
      <c r="F358" s="143">
        <v>991</v>
      </c>
      <c r="G358" s="143">
        <v>681</v>
      </c>
      <c r="H358" s="143"/>
      <c r="I358" s="932">
        <v>8680</v>
      </c>
      <c r="J358" s="897"/>
      <c r="K358" s="897"/>
      <c r="L358" s="761">
        <f t="shared" si="278"/>
        <v>53.766921718658033</v>
      </c>
      <c r="M358" s="761">
        <f t="shared" si="279"/>
        <v>67.026378896882505</v>
      </c>
      <c r="N358" s="761">
        <f t="shared" si="280"/>
        <v>0</v>
      </c>
      <c r="O358" s="761">
        <f t="shared" si="281"/>
        <v>58.259847148736036</v>
      </c>
      <c r="P358" s="761">
        <f t="shared" si="282"/>
        <v>53.706624605678229</v>
      </c>
      <c r="Q358" s="762">
        <f t="shared" si="283"/>
        <v>0</v>
      </c>
      <c r="R358" s="763">
        <f t="shared" si="284"/>
        <v>58.77175164195274</v>
      </c>
      <c r="S358" s="764" t="s">
        <v>47</v>
      </c>
      <c r="T358" s="761"/>
      <c r="U358" s="761"/>
      <c r="V358" s="761"/>
      <c r="W358" s="761"/>
      <c r="X358" s="762"/>
      <c r="Y358" s="761"/>
      <c r="Z358" s="52"/>
    </row>
    <row r="359" spans="1:32">
      <c r="A359" s="773"/>
      <c r="B359" s="16" t="s">
        <v>996</v>
      </c>
      <c r="C359" s="51">
        <v>2581</v>
      </c>
      <c r="D359" s="915">
        <v>2463</v>
      </c>
      <c r="E359" s="915"/>
      <c r="F359" s="52">
        <v>613</v>
      </c>
      <c r="G359" s="915">
        <v>405</v>
      </c>
      <c r="H359" s="915"/>
      <c r="I359" s="75">
        <v>6062</v>
      </c>
      <c r="J359" s="897"/>
      <c r="K359" s="897"/>
      <c r="L359" s="749">
        <f t="shared" ref="L359:L361" si="285">IF(C359&gt;0,(C359/C356)*100,)</f>
        <v>78.593179049939096</v>
      </c>
      <c r="M359" s="749">
        <f t="shared" ref="M359:M361" si="286">IF(D359&gt;0,(D359/D356)*100,)</f>
        <v>75.41334966319657</v>
      </c>
      <c r="N359" s="750">
        <f t="shared" ref="N359:R361" si="287">IF(E359&gt;0,(E359/E356)*100,)</f>
        <v>0</v>
      </c>
      <c r="O359" s="750">
        <f t="shared" si="287"/>
        <v>66.702937976060937</v>
      </c>
      <c r="P359" s="750">
        <f t="shared" si="287"/>
        <v>65.322580645161281</v>
      </c>
      <c r="Q359" s="750">
        <f t="shared" si="287"/>
        <v>0</v>
      </c>
      <c r="R359" s="765">
        <f t="shared" si="287"/>
        <v>74.941278279144512</v>
      </c>
      <c r="S359" s="749">
        <f t="shared" ref="S359:Y361" si="288">+L359+L362</f>
        <v>78.593179049939096</v>
      </c>
      <c r="T359" s="749">
        <f t="shared" si="288"/>
        <v>75.41334966319657</v>
      </c>
      <c r="U359" s="750">
        <f t="shared" si="288"/>
        <v>0</v>
      </c>
      <c r="V359" s="750">
        <f t="shared" si="288"/>
        <v>66.702937976060937</v>
      </c>
      <c r="W359" s="750">
        <f t="shared" si="288"/>
        <v>65.322580645161281</v>
      </c>
      <c r="X359" s="750">
        <f t="shared" si="288"/>
        <v>0</v>
      </c>
      <c r="Y359" s="751">
        <f t="shared" si="288"/>
        <v>74.941278279144512</v>
      </c>
      <c r="Z359" s="52">
        <f t="shared" ref="Z359:AF361" si="289">+L359+L362+L365</f>
        <v>100</v>
      </c>
      <c r="AA359" s="409">
        <f t="shared" si="289"/>
        <v>100</v>
      </c>
      <c r="AB359" s="409">
        <f t="shared" si="289"/>
        <v>0</v>
      </c>
      <c r="AC359" s="409">
        <f t="shared" si="289"/>
        <v>100</v>
      </c>
      <c r="AD359" s="409">
        <f t="shared" si="289"/>
        <v>100</v>
      </c>
      <c r="AE359" s="409">
        <f t="shared" si="289"/>
        <v>0</v>
      </c>
      <c r="AF359" s="409">
        <f t="shared" si="289"/>
        <v>100</v>
      </c>
    </row>
    <row r="360" spans="1:32">
      <c r="A360" s="773"/>
      <c r="B360" s="16" t="s">
        <v>51</v>
      </c>
      <c r="C360" s="51">
        <v>2735</v>
      </c>
      <c r="D360" s="915">
        <v>2716</v>
      </c>
      <c r="E360" s="915"/>
      <c r="F360" s="52">
        <v>623</v>
      </c>
      <c r="G360" s="915">
        <v>419</v>
      </c>
      <c r="H360" s="915"/>
      <c r="I360" s="75">
        <v>6493</v>
      </c>
      <c r="J360" s="897"/>
      <c r="K360" s="897"/>
      <c r="L360" s="757">
        <f t="shared" si="285"/>
        <v>78.932178932178928</v>
      </c>
      <c r="M360" s="757">
        <f t="shared" si="286"/>
        <v>79.578083797245824</v>
      </c>
      <c r="N360" s="757">
        <f t="shared" si="287"/>
        <v>0</v>
      </c>
      <c r="O360" s="757">
        <f t="shared" si="287"/>
        <v>61.683168316831683</v>
      </c>
      <c r="P360" s="757">
        <f t="shared" si="287"/>
        <v>65.26479750778816</v>
      </c>
      <c r="Q360" s="758">
        <f t="shared" si="287"/>
        <v>0</v>
      </c>
      <c r="R360" s="759">
        <f t="shared" si="287"/>
        <v>76.119577960140688</v>
      </c>
      <c r="S360" s="757">
        <f t="shared" si="288"/>
        <v>78.932178932178928</v>
      </c>
      <c r="T360" s="757">
        <f t="shared" si="288"/>
        <v>79.578083797245824</v>
      </c>
      <c r="U360" s="757">
        <f t="shared" si="288"/>
        <v>0</v>
      </c>
      <c r="V360" s="757">
        <f t="shared" si="288"/>
        <v>61.683168316831683</v>
      </c>
      <c r="W360" s="757">
        <f t="shared" si="288"/>
        <v>65.26479750778816</v>
      </c>
      <c r="X360" s="758">
        <f t="shared" si="288"/>
        <v>0</v>
      </c>
      <c r="Y360" s="778">
        <f t="shared" si="288"/>
        <v>76.119577960140688</v>
      </c>
      <c r="Z360" s="52">
        <f t="shared" si="289"/>
        <v>100</v>
      </c>
      <c r="AA360" s="409">
        <f t="shared" si="289"/>
        <v>100</v>
      </c>
      <c r="AB360" s="409">
        <f t="shared" si="289"/>
        <v>0</v>
      </c>
      <c r="AC360" s="409">
        <f t="shared" si="289"/>
        <v>100</v>
      </c>
      <c r="AD360" s="409">
        <f t="shared" si="289"/>
        <v>100</v>
      </c>
      <c r="AE360" s="409">
        <f t="shared" si="289"/>
        <v>0</v>
      </c>
      <c r="AF360" s="409">
        <f t="shared" si="289"/>
        <v>100</v>
      </c>
    </row>
    <row r="361" spans="1:32">
      <c r="A361" s="773"/>
      <c r="B361" s="139" t="s">
        <v>781</v>
      </c>
      <c r="C361" s="137">
        <v>2912</v>
      </c>
      <c r="D361" s="138">
        <v>2583</v>
      </c>
      <c r="E361" s="138"/>
      <c r="F361" s="138">
        <v>608</v>
      </c>
      <c r="G361" s="138">
        <v>435</v>
      </c>
      <c r="H361" s="138"/>
      <c r="I361" s="916">
        <v>6538</v>
      </c>
      <c r="J361" s="897"/>
      <c r="K361" s="897"/>
      <c r="L361" s="761">
        <f t="shared" si="285"/>
        <v>79.693486590038304</v>
      </c>
      <c r="M361" s="761">
        <f t="shared" si="286"/>
        <v>77.012522361359572</v>
      </c>
      <c r="N361" s="761">
        <f t="shared" si="287"/>
        <v>0</v>
      </c>
      <c r="O361" s="761">
        <f t="shared" si="287"/>
        <v>61.352169525731583</v>
      </c>
      <c r="P361" s="761">
        <f t="shared" si="287"/>
        <v>63.876651982378853</v>
      </c>
      <c r="Q361" s="762">
        <f t="shared" si="287"/>
        <v>0</v>
      </c>
      <c r="R361" s="763">
        <f t="shared" si="287"/>
        <v>75.322580645161281</v>
      </c>
      <c r="S361" s="761">
        <f t="shared" si="288"/>
        <v>79.693486590038304</v>
      </c>
      <c r="T361" s="761">
        <f t="shared" si="288"/>
        <v>77.012522361359572</v>
      </c>
      <c r="U361" s="761">
        <f t="shared" si="288"/>
        <v>0</v>
      </c>
      <c r="V361" s="761">
        <f t="shared" si="288"/>
        <v>61.352169525731583</v>
      </c>
      <c r="W361" s="761">
        <f t="shared" si="288"/>
        <v>63.876651982378853</v>
      </c>
      <c r="X361" s="762">
        <f t="shared" si="288"/>
        <v>0</v>
      </c>
      <c r="Y361" s="761">
        <f t="shared" si="288"/>
        <v>75.322580645161281</v>
      </c>
      <c r="Z361" s="52">
        <f t="shared" si="289"/>
        <v>99.999999999999986</v>
      </c>
      <c r="AA361" s="409">
        <f t="shared" si="289"/>
        <v>100</v>
      </c>
      <c r="AB361" s="409">
        <f t="shared" si="289"/>
        <v>0</v>
      </c>
      <c r="AC361" s="409">
        <f t="shared" si="289"/>
        <v>100</v>
      </c>
      <c r="AD361" s="409">
        <f t="shared" si="289"/>
        <v>100</v>
      </c>
      <c r="AE361" s="409">
        <f t="shared" si="289"/>
        <v>0</v>
      </c>
      <c r="AF361" s="409">
        <f t="shared" si="289"/>
        <v>99.999999999999986</v>
      </c>
    </row>
    <row r="362" spans="1:32">
      <c r="A362" s="773"/>
      <c r="B362" s="16" t="s">
        <v>998</v>
      </c>
      <c r="C362" s="51"/>
      <c r="D362" s="915"/>
      <c r="E362" s="915"/>
      <c r="F362" s="52">
        <v>0</v>
      </c>
      <c r="G362" s="915">
        <v>0</v>
      </c>
      <c r="H362" s="915"/>
      <c r="I362" s="75">
        <v>0</v>
      </c>
      <c r="J362" s="897"/>
      <c r="K362" s="897"/>
      <c r="L362" s="749">
        <f t="shared" ref="L362:L364" si="290">IF(C362&gt;0,(C362/C356)*100,)</f>
        <v>0</v>
      </c>
      <c r="M362" s="749">
        <f t="shared" ref="M362:M364" si="291">IF(D362&gt;0,(D362/D356)*100,)</f>
        <v>0</v>
      </c>
      <c r="N362" s="750">
        <f t="shared" ref="N362:R364" si="292">IF(E362&gt;0,(E362/E356)*100,)</f>
        <v>0</v>
      </c>
      <c r="O362" s="750">
        <f t="shared" si="292"/>
        <v>0</v>
      </c>
      <c r="P362" s="750">
        <f t="shared" si="292"/>
        <v>0</v>
      </c>
      <c r="Q362" s="750">
        <f t="shared" si="292"/>
        <v>0</v>
      </c>
      <c r="R362" s="765">
        <f t="shared" si="292"/>
        <v>0</v>
      </c>
      <c r="S362" s="749"/>
      <c r="T362" s="749"/>
      <c r="U362" s="750"/>
      <c r="V362" s="750"/>
      <c r="W362" s="750"/>
      <c r="X362" s="750"/>
      <c r="Y362" s="751"/>
      <c r="Z362" s="52"/>
    </row>
    <row r="363" spans="1:32">
      <c r="A363" s="773"/>
      <c r="B363" s="16" t="s">
        <v>53</v>
      </c>
      <c r="C363" s="51"/>
      <c r="D363" s="915"/>
      <c r="E363" s="915"/>
      <c r="F363" s="52">
        <v>0</v>
      </c>
      <c r="G363" s="915">
        <v>0</v>
      </c>
      <c r="H363" s="915"/>
      <c r="I363" s="75">
        <v>0</v>
      </c>
      <c r="J363" s="897"/>
      <c r="K363" s="897"/>
      <c r="L363" s="757">
        <f t="shared" si="290"/>
        <v>0</v>
      </c>
      <c r="M363" s="757">
        <f t="shared" si="291"/>
        <v>0</v>
      </c>
      <c r="N363" s="757">
        <f t="shared" si="292"/>
        <v>0</v>
      </c>
      <c r="O363" s="757">
        <f t="shared" si="292"/>
        <v>0</v>
      </c>
      <c r="P363" s="757">
        <f t="shared" si="292"/>
        <v>0</v>
      </c>
      <c r="Q363" s="758">
        <f t="shared" si="292"/>
        <v>0</v>
      </c>
      <c r="R363" s="759">
        <f t="shared" si="292"/>
        <v>0</v>
      </c>
      <c r="S363" s="757"/>
      <c r="T363" s="757"/>
      <c r="U363" s="757"/>
      <c r="V363" s="757"/>
      <c r="W363" s="757"/>
      <c r="X363" s="758"/>
      <c r="Y363" s="778"/>
      <c r="Z363" s="52"/>
    </row>
    <row r="364" spans="1:32">
      <c r="A364" s="773"/>
      <c r="B364" s="139" t="s">
        <v>783</v>
      </c>
      <c r="C364" s="137"/>
      <c r="D364" s="138"/>
      <c r="E364" s="138"/>
      <c r="F364" s="138">
        <v>0</v>
      </c>
      <c r="G364" s="138">
        <v>0</v>
      </c>
      <c r="H364" s="138"/>
      <c r="I364" s="916">
        <v>0</v>
      </c>
      <c r="J364" s="897"/>
      <c r="K364" s="897"/>
      <c r="L364" s="761">
        <f t="shared" si="290"/>
        <v>0</v>
      </c>
      <c r="M364" s="761">
        <f t="shared" si="291"/>
        <v>0</v>
      </c>
      <c r="N364" s="761">
        <f t="shared" si="292"/>
        <v>0</v>
      </c>
      <c r="O364" s="761">
        <f t="shared" si="292"/>
        <v>0</v>
      </c>
      <c r="P364" s="761">
        <f t="shared" si="292"/>
        <v>0</v>
      </c>
      <c r="Q364" s="762">
        <f t="shared" si="292"/>
        <v>0</v>
      </c>
      <c r="R364" s="763">
        <f t="shared" si="292"/>
        <v>0</v>
      </c>
      <c r="S364" s="764"/>
      <c r="T364" s="761"/>
      <c r="U364" s="761"/>
      <c r="V364" s="761"/>
      <c r="W364" s="761"/>
      <c r="X364" s="762"/>
      <c r="Y364" s="761"/>
      <c r="Z364" s="52"/>
    </row>
    <row r="365" spans="1:32">
      <c r="A365" s="773"/>
      <c r="B365" s="16" t="s">
        <v>1000</v>
      </c>
      <c r="C365" s="51">
        <v>703</v>
      </c>
      <c r="D365" s="915">
        <v>803</v>
      </c>
      <c r="E365" s="915"/>
      <c r="F365" s="52">
        <v>306</v>
      </c>
      <c r="G365" s="915">
        <v>215</v>
      </c>
      <c r="H365" s="915"/>
      <c r="I365" s="75">
        <v>2027</v>
      </c>
      <c r="J365" s="897"/>
      <c r="K365" s="897"/>
      <c r="L365" s="749">
        <f t="shared" ref="L365:L367" si="293">IF(C365&gt;0,(C365/C356)*100,)</f>
        <v>21.406820950060901</v>
      </c>
      <c r="M365" s="749">
        <f t="shared" ref="M365:M367" si="294">IF(D365&gt;0,(D365/D356)*100,)</f>
        <v>24.58665033680343</v>
      </c>
      <c r="N365" s="750">
        <f t="shared" ref="N365:R367" si="295">IF(E365&gt;0,(E365/E356)*100,)</f>
        <v>0</v>
      </c>
      <c r="O365" s="750">
        <f t="shared" si="295"/>
        <v>33.29706202393907</v>
      </c>
      <c r="P365" s="750">
        <f t="shared" si="295"/>
        <v>34.677419354838712</v>
      </c>
      <c r="Q365" s="750">
        <f t="shared" si="295"/>
        <v>0</v>
      </c>
      <c r="R365" s="765">
        <f t="shared" si="295"/>
        <v>25.05872172085548</v>
      </c>
      <c r="S365" s="749"/>
      <c r="T365" s="749"/>
      <c r="U365" s="750"/>
      <c r="V365" s="750"/>
      <c r="W365" s="750"/>
      <c r="X365" s="750"/>
      <c r="Y365" s="751"/>
      <c r="Z365" s="52"/>
    </row>
    <row r="366" spans="1:32">
      <c r="A366" s="773"/>
      <c r="B366" s="16" t="s">
        <v>55</v>
      </c>
      <c r="C366" s="51">
        <v>730</v>
      </c>
      <c r="D366" s="915">
        <v>697</v>
      </c>
      <c r="E366" s="915"/>
      <c r="F366" s="52">
        <v>387</v>
      </c>
      <c r="G366" s="915">
        <v>223</v>
      </c>
      <c r="H366" s="915"/>
      <c r="I366" s="75">
        <v>2037</v>
      </c>
      <c r="J366" s="897"/>
      <c r="K366" s="897"/>
      <c r="L366" s="757">
        <f t="shared" si="293"/>
        <v>21.067821067821068</v>
      </c>
      <c r="M366" s="757">
        <f t="shared" si="294"/>
        <v>20.421916202754176</v>
      </c>
      <c r="N366" s="757">
        <f t="shared" si="295"/>
        <v>0</v>
      </c>
      <c r="O366" s="757">
        <f t="shared" si="295"/>
        <v>38.316831683168317</v>
      </c>
      <c r="P366" s="757">
        <f t="shared" si="295"/>
        <v>34.735202492211833</v>
      </c>
      <c r="Q366" s="758">
        <f t="shared" si="295"/>
        <v>0</v>
      </c>
      <c r="R366" s="759">
        <f t="shared" si="295"/>
        <v>23.880422039859319</v>
      </c>
      <c r="S366" s="757"/>
      <c r="T366" s="757"/>
      <c r="U366" s="757"/>
      <c r="V366" s="757"/>
      <c r="W366" s="757"/>
      <c r="X366" s="758"/>
      <c r="Y366" s="778"/>
      <c r="Z366" s="52"/>
    </row>
    <row r="367" spans="1:32">
      <c r="A367" s="773"/>
      <c r="B367" s="16" t="s">
        <v>785</v>
      </c>
      <c r="C367" s="51">
        <v>742</v>
      </c>
      <c r="D367" s="915">
        <v>771</v>
      </c>
      <c r="E367" s="915"/>
      <c r="F367" s="52">
        <v>383</v>
      </c>
      <c r="G367" s="915">
        <v>246</v>
      </c>
      <c r="H367" s="915"/>
      <c r="I367" s="75">
        <v>2142</v>
      </c>
      <c r="J367" s="897"/>
      <c r="K367" s="897"/>
      <c r="L367" s="761">
        <f t="shared" si="293"/>
        <v>20.306513409961685</v>
      </c>
      <c r="M367" s="761">
        <f t="shared" si="294"/>
        <v>22.987477638640431</v>
      </c>
      <c r="N367" s="761">
        <f t="shared" si="295"/>
        <v>0</v>
      </c>
      <c r="O367" s="761">
        <f t="shared" si="295"/>
        <v>38.64783047426841</v>
      </c>
      <c r="P367" s="761">
        <f t="shared" si="295"/>
        <v>36.12334801762114</v>
      </c>
      <c r="Q367" s="762">
        <f t="shared" si="295"/>
        <v>0</v>
      </c>
      <c r="R367" s="763">
        <f t="shared" si="295"/>
        <v>24.677419354838708</v>
      </c>
      <c r="S367" s="764" t="s">
        <v>48</v>
      </c>
      <c r="T367" s="761"/>
      <c r="U367" s="761"/>
      <c r="V367" s="761"/>
      <c r="W367" s="761"/>
      <c r="X367" s="762"/>
      <c r="Y367" s="761"/>
      <c r="Z367" s="52"/>
    </row>
    <row r="368" spans="1:32">
      <c r="A368" s="773"/>
      <c r="B368" s="927" t="s">
        <v>425</v>
      </c>
      <c r="C368" s="888">
        <v>1772</v>
      </c>
      <c r="D368" s="816">
        <v>1430</v>
      </c>
      <c r="E368" s="816"/>
      <c r="F368" s="816">
        <v>439</v>
      </c>
      <c r="G368" s="816">
        <v>186</v>
      </c>
      <c r="H368" s="816"/>
      <c r="I368" s="241">
        <v>3827</v>
      </c>
      <c r="J368" s="897"/>
      <c r="K368" s="897"/>
      <c r="L368" s="749">
        <f t="shared" ref="L368:L370" si="296">IF(C368&gt;0,(C368/C351)*100,)</f>
        <v>53.357422463113522</v>
      </c>
      <c r="M368" s="749">
        <f t="shared" ref="M368:M370" si="297">IF(D368&gt;0,(D368/D351)*100,)</f>
        <v>48.034934497816593</v>
      </c>
      <c r="N368" s="750">
        <f t="shared" ref="N368:R370" si="298">IF(E368&gt;0,(E368/E351)*100,)</f>
        <v>0</v>
      </c>
      <c r="O368" s="750">
        <f t="shared" si="298"/>
        <v>46.161934805467929</v>
      </c>
      <c r="P368" s="750">
        <f t="shared" si="298"/>
        <v>35.496183206106871</v>
      </c>
      <c r="Q368" s="750">
        <f t="shared" si="298"/>
        <v>0</v>
      </c>
      <c r="R368" s="765">
        <f t="shared" si="298"/>
        <v>49.234529782580729</v>
      </c>
      <c r="S368" s="749">
        <f t="shared" ref="S368:Y370" si="299">+L368+L371+L374</f>
        <v>58.416139716952728</v>
      </c>
      <c r="T368" s="749">
        <f t="shared" si="299"/>
        <v>52.972791400738998</v>
      </c>
      <c r="U368" s="750">
        <f t="shared" si="299"/>
        <v>0</v>
      </c>
      <c r="V368" s="750">
        <f t="shared" si="299"/>
        <v>49.947423764458463</v>
      </c>
      <c r="W368" s="750">
        <f t="shared" si="299"/>
        <v>41.412213740458014</v>
      </c>
      <c r="X368" s="750">
        <f t="shared" si="299"/>
        <v>0</v>
      </c>
      <c r="Y368" s="751">
        <f t="shared" si="299"/>
        <v>54.148977228869164</v>
      </c>
      <c r="Z368" s="52">
        <f t="shared" ref="Z368:AF370" si="300">L368+L371+L374+L377</f>
        <v>100</v>
      </c>
      <c r="AA368" s="409">
        <f t="shared" si="300"/>
        <v>100</v>
      </c>
      <c r="AB368" s="409">
        <f t="shared" si="300"/>
        <v>0</v>
      </c>
      <c r="AC368" s="409">
        <f t="shared" si="300"/>
        <v>100</v>
      </c>
      <c r="AD368" s="409">
        <f t="shared" si="300"/>
        <v>100</v>
      </c>
      <c r="AE368" s="409">
        <f t="shared" si="300"/>
        <v>0</v>
      </c>
      <c r="AF368" s="409">
        <f t="shared" si="300"/>
        <v>100</v>
      </c>
    </row>
    <row r="369" spans="1:32">
      <c r="A369" s="773"/>
      <c r="B369" s="16" t="s">
        <v>57</v>
      </c>
      <c r="C369" s="51">
        <v>1701</v>
      </c>
      <c r="D369" s="915">
        <v>1471</v>
      </c>
      <c r="E369" s="915"/>
      <c r="F369" s="52">
        <v>388</v>
      </c>
      <c r="G369" s="915">
        <v>159</v>
      </c>
      <c r="H369" s="915"/>
      <c r="I369" s="75">
        <v>3719</v>
      </c>
      <c r="J369" s="897"/>
      <c r="K369" s="897"/>
      <c r="L369" s="757">
        <f t="shared" si="296"/>
        <v>53.007167341851044</v>
      </c>
      <c r="M369" s="757">
        <f t="shared" si="297"/>
        <v>47.390463917525771</v>
      </c>
      <c r="N369" s="757">
        <f t="shared" si="298"/>
        <v>0</v>
      </c>
      <c r="O369" s="757">
        <f t="shared" si="298"/>
        <v>42.082429501084597</v>
      </c>
      <c r="P369" s="757">
        <f t="shared" si="298"/>
        <v>36.13636363636364</v>
      </c>
      <c r="Q369" s="758">
        <f t="shared" si="298"/>
        <v>0</v>
      </c>
      <c r="R369" s="759">
        <f t="shared" si="298"/>
        <v>48.45602605863192</v>
      </c>
      <c r="S369" s="757">
        <f t="shared" si="299"/>
        <v>57.961981925833591</v>
      </c>
      <c r="T369" s="757">
        <f t="shared" si="299"/>
        <v>52.899484536082468</v>
      </c>
      <c r="U369" s="757">
        <f t="shared" si="299"/>
        <v>0</v>
      </c>
      <c r="V369" s="757">
        <f t="shared" si="299"/>
        <v>45.986984815618221</v>
      </c>
      <c r="W369" s="757">
        <f t="shared" si="299"/>
        <v>45.227272727272734</v>
      </c>
      <c r="X369" s="758">
        <f t="shared" si="299"/>
        <v>0</v>
      </c>
      <c r="Y369" s="778">
        <f t="shared" si="299"/>
        <v>53.745928338762212</v>
      </c>
      <c r="Z369" s="52">
        <f t="shared" si="300"/>
        <v>100</v>
      </c>
      <c r="AA369" s="409">
        <f t="shared" si="300"/>
        <v>100</v>
      </c>
      <c r="AB369" s="409">
        <f t="shared" si="300"/>
        <v>0</v>
      </c>
      <c r="AC369" s="409">
        <f t="shared" si="300"/>
        <v>100</v>
      </c>
      <c r="AD369" s="409">
        <f t="shared" si="300"/>
        <v>100</v>
      </c>
      <c r="AE369" s="409">
        <f t="shared" si="300"/>
        <v>0</v>
      </c>
      <c r="AF369" s="409">
        <f t="shared" si="300"/>
        <v>100</v>
      </c>
    </row>
    <row r="370" spans="1:32">
      <c r="A370" s="773"/>
      <c r="B370" s="16" t="s">
        <v>787</v>
      </c>
      <c r="C370" s="51">
        <v>1711</v>
      </c>
      <c r="D370" s="915">
        <v>1671</v>
      </c>
      <c r="E370" s="915"/>
      <c r="F370" s="52">
        <v>307</v>
      </c>
      <c r="G370" s="915">
        <v>177</v>
      </c>
      <c r="H370" s="915"/>
      <c r="I370" s="75">
        <v>3866</v>
      </c>
      <c r="J370" s="897"/>
      <c r="K370" s="897"/>
      <c r="L370" s="761">
        <f t="shared" si="296"/>
        <v>52.148735141725091</v>
      </c>
      <c r="M370" s="761">
        <f t="shared" si="297"/>
        <v>51.194852941176471</v>
      </c>
      <c r="N370" s="761">
        <f t="shared" si="298"/>
        <v>0</v>
      </c>
      <c r="O370" s="761">
        <f t="shared" si="298"/>
        <v>39.664082687338507</v>
      </c>
      <c r="P370" s="761">
        <f t="shared" si="298"/>
        <v>34.911242603550299</v>
      </c>
      <c r="Q370" s="762">
        <f t="shared" si="298"/>
        <v>0</v>
      </c>
      <c r="R370" s="763">
        <f t="shared" si="298"/>
        <v>49.399437771530799</v>
      </c>
      <c r="S370" s="764">
        <f t="shared" si="299"/>
        <v>57.330082291984155</v>
      </c>
      <c r="T370" s="761">
        <f t="shared" si="299"/>
        <v>55.85171568627451</v>
      </c>
      <c r="U370" s="761">
        <f t="shared" si="299"/>
        <v>0</v>
      </c>
      <c r="V370" s="761">
        <f t="shared" si="299"/>
        <v>45.348837209302332</v>
      </c>
      <c r="W370" s="761">
        <f t="shared" si="299"/>
        <v>44.378698224852073</v>
      </c>
      <c r="X370" s="762">
        <f t="shared" si="299"/>
        <v>0</v>
      </c>
      <c r="Y370" s="761">
        <f t="shared" si="299"/>
        <v>54.689496549961667</v>
      </c>
      <c r="Z370" s="52">
        <f t="shared" si="300"/>
        <v>100</v>
      </c>
      <c r="AA370" s="409">
        <f t="shared" si="300"/>
        <v>100</v>
      </c>
      <c r="AB370" s="409">
        <f t="shared" si="300"/>
        <v>0</v>
      </c>
      <c r="AC370" s="409">
        <f t="shared" si="300"/>
        <v>100</v>
      </c>
      <c r="AD370" s="409">
        <f t="shared" si="300"/>
        <v>100</v>
      </c>
      <c r="AE370" s="409">
        <f t="shared" si="300"/>
        <v>0</v>
      </c>
      <c r="AF370" s="409">
        <f t="shared" si="300"/>
        <v>100</v>
      </c>
    </row>
    <row r="371" spans="1:32">
      <c r="A371" s="773"/>
      <c r="B371" s="139" t="s">
        <v>429</v>
      </c>
      <c r="C371" s="137">
        <v>168</v>
      </c>
      <c r="D371" s="138">
        <v>147</v>
      </c>
      <c r="E371" s="138"/>
      <c r="F371" s="138">
        <v>36</v>
      </c>
      <c r="G371" s="138">
        <v>31</v>
      </c>
      <c r="H371" s="138"/>
      <c r="I371" s="916">
        <v>382</v>
      </c>
      <c r="J371" s="897"/>
      <c r="K371" s="897"/>
      <c r="L371" s="749">
        <f t="shared" ref="L371:L373" si="301">IF(C371&gt;0,(C371/C351)*100,)</f>
        <v>5.0587172538392053</v>
      </c>
      <c r="M371" s="749">
        <f t="shared" ref="M371:M373" si="302">IF(D371&gt;0,(D371/D351)*100,)</f>
        <v>4.9378569029224053</v>
      </c>
      <c r="N371" s="750">
        <f t="shared" ref="N371:R373" si="303">IF(E371&gt;0,(E371/E351)*100,)</f>
        <v>0</v>
      </c>
      <c r="O371" s="750">
        <f t="shared" si="303"/>
        <v>3.7854889589905363</v>
      </c>
      <c r="P371" s="750">
        <f t="shared" si="303"/>
        <v>5.9160305343511448</v>
      </c>
      <c r="Q371" s="750">
        <f t="shared" si="303"/>
        <v>0</v>
      </c>
      <c r="R371" s="765">
        <f t="shared" si="303"/>
        <v>4.9144474462884347</v>
      </c>
      <c r="S371" s="749"/>
      <c r="T371" s="749"/>
      <c r="U371" s="750"/>
      <c r="V371" s="750"/>
      <c r="W371" s="750"/>
      <c r="X371" s="750"/>
      <c r="Y371" s="751"/>
      <c r="Z371" s="52"/>
    </row>
    <row r="372" spans="1:32">
      <c r="A372" s="773"/>
      <c r="B372" s="16" t="s">
        <v>61</v>
      </c>
      <c r="C372" s="51">
        <v>159</v>
      </c>
      <c r="D372" s="915">
        <v>171</v>
      </c>
      <c r="E372" s="915"/>
      <c r="F372" s="52">
        <v>36</v>
      </c>
      <c r="G372" s="915">
        <v>40</v>
      </c>
      <c r="H372" s="915"/>
      <c r="I372" s="75">
        <v>406</v>
      </c>
      <c r="J372" s="897"/>
      <c r="K372" s="897"/>
      <c r="L372" s="757">
        <f t="shared" si="301"/>
        <v>4.9548145839825493</v>
      </c>
      <c r="M372" s="757">
        <f t="shared" si="302"/>
        <v>5.5090206185567006</v>
      </c>
      <c r="N372" s="757">
        <f t="shared" si="303"/>
        <v>0</v>
      </c>
      <c r="O372" s="757">
        <f t="shared" si="303"/>
        <v>3.9045553145336225</v>
      </c>
      <c r="P372" s="757">
        <f t="shared" si="303"/>
        <v>9.0909090909090917</v>
      </c>
      <c r="Q372" s="758">
        <f t="shared" si="303"/>
        <v>0</v>
      </c>
      <c r="R372" s="759">
        <f t="shared" si="303"/>
        <v>5.2899022801302928</v>
      </c>
      <c r="S372" s="757"/>
      <c r="T372" s="757"/>
      <c r="U372" s="757"/>
      <c r="V372" s="757"/>
      <c r="W372" s="757"/>
      <c r="X372" s="758"/>
      <c r="Y372" s="778"/>
      <c r="Z372" s="52"/>
    </row>
    <row r="373" spans="1:32">
      <c r="A373" s="773"/>
      <c r="B373" s="16" t="s">
        <v>789</v>
      </c>
      <c r="C373" s="51">
        <v>170</v>
      </c>
      <c r="D373" s="915">
        <v>152</v>
      </c>
      <c r="E373" s="915"/>
      <c r="F373" s="52">
        <v>44</v>
      </c>
      <c r="G373" s="915">
        <v>48</v>
      </c>
      <c r="H373" s="915"/>
      <c r="I373" s="75">
        <v>414</v>
      </c>
      <c r="J373" s="897"/>
      <c r="K373" s="897"/>
      <c r="L373" s="761">
        <f t="shared" si="301"/>
        <v>5.1813471502590671</v>
      </c>
      <c r="M373" s="761">
        <f t="shared" si="302"/>
        <v>4.6568627450980395</v>
      </c>
      <c r="N373" s="761">
        <f t="shared" si="303"/>
        <v>0</v>
      </c>
      <c r="O373" s="761">
        <f t="shared" si="303"/>
        <v>5.684754521963824</v>
      </c>
      <c r="P373" s="761">
        <f t="shared" si="303"/>
        <v>9.4674556213017755</v>
      </c>
      <c r="Q373" s="762">
        <f t="shared" si="303"/>
        <v>0</v>
      </c>
      <c r="R373" s="763">
        <f t="shared" si="303"/>
        <v>5.290058778430871</v>
      </c>
      <c r="S373" s="764"/>
      <c r="T373" s="761"/>
      <c r="U373" s="761"/>
      <c r="V373" s="761"/>
      <c r="W373" s="761"/>
      <c r="X373" s="762"/>
      <c r="Y373" s="761"/>
      <c r="Z373" s="52"/>
    </row>
    <row r="374" spans="1:32">
      <c r="A374" s="773"/>
      <c r="B374" s="16" t="s">
        <v>431</v>
      </c>
      <c r="C374" s="51"/>
      <c r="D374" s="915"/>
      <c r="E374" s="915"/>
      <c r="F374" s="52">
        <v>0</v>
      </c>
      <c r="G374" s="915">
        <v>0</v>
      </c>
      <c r="H374" s="915"/>
      <c r="I374" s="75">
        <v>0</v>
      </c>
      <c r="J374" s="897"/>
      <c r="K374" s="897"/>
      <c r="L374" s="749">
        <f t="shared" ref="L374:L376" si="304">IF(C374&gt;0,(C374/C351)*100,)</f>
        <v>0</v>
      </c>
      <c r="M374" s="749">
        <f t="shared" ref="M374:M376" si="305">IF(D374&gt;0,(D374/D351)*100,)</f>
        <v>0</v>
      </c>
      <c r="N374" s="750">
        <f t="shared" ref="N374:R376" si="306">IF(E374&gt;0,(E374/E351)*100,)</f>
        <v>0</v>
      </c>
      <c r="O374" s="750">
        <f t="shared" si="306"/>
        <v>0</v>
      </c>
      <c r="P374" s="750">
        <f t="shared" si="306"/>
        <v>0</v>
      </c>
      <c r="Q374" s="750">
        <f t="shared" si="306"/>
        <v>0</v>
      </c>
      <c r="R374" s="765">
        <f t="shared" si="306"/>
        <v>0</v>
      </c>
      <c r="S374" s="749"/>
      <c r="T374" s="749"/>
      <c r="U374" s="750"/>
      <c r="V374" s="750"/>
      <c r="W374" s="750"/>
      <c r="X374" s="750"/>
      <c r="Y374" s="751"/>
      <c r="Z374" s="52"/>
    </row>
    <row r="375" spans="1:32">
      <c r="A375" s="773"/>
      <c r="B375" s="16" t="s">
        <v>63</v>
      </c>
      <c r="C375" s="51"/>
      <c r="D375" s="915"/>
      <c r="E375" s="915"/>
      <c r="F375" s="52">
        <v>0</v>
      </c>
      <c r="G375" s="915">
        <v>0</v>
      </c>
      <c r="H375" s="915"/>
      <c r="I375" s="75">
        <v>0</v>
      </c>
      <c r="J375" s="897"/>
      <c r="K375" s="897"/>
      <c r="L375" s="757">
        <f t="shared" si="304"/>
        <v>0</v>
      </c>
      <c r="M375" s="757">
        <f t="shared" si="305"/>
        <v>0</v>
      </c>
      <c r="N375" s="757">
        <f t="shared" si="306"/>
        <v>0</v>
      </c>
      <c r="O375" s="757">
        <f t="shared" si="306"/>
        <v>0</v>
      </c>
      <c r="P375" s="757">
        <f t="shared" si="306"/>
        <v>0</v>
      </c>
      <c r="Q375" s="758">
        <f t="shared" si="306"/>
        <v>0</v>
      </c>
      <c r="R375" s="759">
        <f t="shared" si="306"/>
        <v>0</v>
      </c>
      <c r="S375" s="757"/>
      <c r="T375" s="757"/>
      <c r="U375" s="757"/>
      <c r="V375" s="757"/>
      <c r="W375" s="757"/>
      <c r="X375" s="758"/>
      <c r="Y375" s="778"/>
      <c r="Z375" s="52"/>
    </row>
    <row r="376" spans="1:32">
      <c r="A376" s="773"/>
      <c r="B376" s="16" t="s">
        <v>791</v>
      </c>
      <c r="C376" s="51"/>
      <c r="D376" s="915">
        <v>0</v>
      </c>
      <c r="E376" s="915"/>
      <c r="F376" s="52">
        <v>0</v>
      </c>
      <c r="G376" s="915">
        <v>0</v>
      </c>
      <c r="H376" s="915"/>
      <c r="I376" s="75">
        <v>0</v>
      </c>
      <c r="J376" s="897"/>
      <c r="K376" s="897"/>
      <c r="L376" s="761">
        <f t="shared" si="304"/>
        <v>0</v>
      </c>
      <c r="M376" s="761">
        <f t="shared" si="305"/>
        <v>0</v>
      </c>
      <c r="N376" s="761">
        <f t="shared" si="306"/>
        <v>0</v>
      </c>
      <c r="O376" s="761">
        <f t="shared" si="306"/>
        <v>0</v>
      </c>
      <c r="P376" s="761">
        <f t="shared" si="306"/>
        <v>0</v>
      </c>
      <c r="Q376" s="762">
        <f t="shared" si="306"/>
        <v>0</v>
      </c>
      <c r="R376" s="763">
        <f t="shared" si="306"/>
        <v>0</v>
      </c>
      <c r="S376" s="764"/>
      <c r="T376" s="761"/>
      <c r="U376" s="761"/>
      <c r="V376" s="761"/>
      <c r="W376" s="761"/>
      <c r="X376" s="762"/>
      <c r="Y376" s="761"/>
      <c r="Z376" s="52"/>
    </row>
    <row r="377" spans="1:32">
      <c r="A377" s="773"/>
      <c r="B377" s="16" t="s">
        <v>433</v>
      </c>
      <c r="C377" s="51">
        <v>1381</v>
      </c>
      <c r="D377" s="915">
        <v>1400</v>
      </c>
      <c r="E377" s="915"/>
      <c r="F377" s="52">
        <v>476</v>
      </c>
      <c r="G377" s="915">
        <v>307</v>
      </c>
      <c r="H377" s="915"/>
      <c r="I377" s="75">
        <v>3564</v>
      </c>
      <c r="J377" s="897"/>
      <c r="K377" s="897"/>
      <c r="L377" s="749">
        <f t="shared" ref="L377:L379" si="307">IF(C377&gt;0,(C377/C351)*100,)</f>
        <v>41.583860283047272</v>
      </c>
      <c r="M377" s="749">
        <f t="shared" ref="M377:M379" si="308">IF(D377&gt;0,(D377/D351)*100,)</f>
        <v>47.027208599261002</v>
      </c>
      <c r="N377" s="750">
        <f t="shared" ref="N377:R379" si="309">IF(E377&gt;0,(E377/E351)*100,)</f>
        <v>0</v>
      </c>
      <c r="O377" s="750">
        <f t="shared" si="309"/>
        <v>50.052576235541537</v>
      </c>
      <c r="P377" s="750">
        <f t="shared" si="309"/>
        <v>58.587786259541986</v>
      </c>
      <c r="Q377" s="750">
        <f t="shared" si="309"/>
        <v>0</v>
      </c>
      <c r="R377" s="765">
        <f t="shared" si="309"/>
        <v>45.851022771130836</v>
      </c>
      <c r="S377" s="749"/>
      <c r="T377" s="749"/>
      <c r="U377" s="750"/>
      <c r="V377" s="750"/>
      <c r="W377" s="750"/>
      <c r="X377" s="750"/>
      <c r="Y377" s="751"/>
      <c r="Z377" s="52"/>
    </row>
    <row r="378" spans="1:32">
      <c r="A378" s="773"/>
      <c r="B378" s="16" t="s">
        <v>65</v>
      </c>
      <c r="C378" s="51">
        <v>1349</v>
      </c>
      <c r="D378" s="52">
        <v>1462</v>
      </c>
      <c r="E378" s="52"/>
      <c r="F378" s="52">
        <v>498</v>
      </c>
      <c r="G378" s="52">
        <v>241</v>
      </c>
      <c r="H378" s="52"/>
      <c r="I378" s="75">
        <v>3550</v>
      </c>
      <c r="J378" s="897"/>
      <c r="K378" s="897"/>
      <c r="L378" s="757">
        <f t="shared" si="307"/>
        <v>42.038018074166402</v>
      </c>
      <c r="M378" s="757">
        <f t="shared" si="308"/>
        <v>47.100515463917525</v>
      </c>
      <c r="N378" s="757">
        <f t="shared" si="309"/>
        <v>0</v>
      </c>
      <c r="O378" s="757">
        <f t="shared" si="309"/>
        <v>54.013015184381771</v>
      </c>
      <c r="P378" s="757">
        <f t="shared" si="309"/>
        <v>54.772727272727273</v>
      </c>
      <c r="Q378" s="758">
        <f t="shared" si="309"/>
        <v>0</v>
      </c>
      <c r="R378" s="759">
        <f t="shared" si="309"/>
        <v>46.254071661237781</v>
      </c>
      <c r="S378" s="757"/>
      <c r="T378" s="757"/>
      <c r="U378" s="757"/>
      <c r="V378" s="757"/>
      <c r="W378" s="757"/>
      <c r="X378" s="758"/>
      <c r="Y378" s="778"/>
      <c r="Z378" s="52"/>
    </row>
    <row r="379" spans="1:32">
      <c r="A379" s="773"/>
      <c r="B379" s="16" t="s">
        <v>793</v>
      </c>
      <c r="C379" s="51">
        <v>1400</v>
      </c>
      <c r="D379" s="915">
        <v>1441</v>
      </c>
      <c r="E379" s="915"/>
      <c r="F379" s="52">
        <v>423</v>
      </c>
      <c r="G379" s="915">
        <v>282</v>
      </c>
      <c r="H379" s="915"/>
      <c r="I379" s="75">
        <v>3546</v>
      </c>
      <c r="J379" s="897"/>
      <c r="K379" s="897"/>
      <c r="L379" s="761">
        <f t="shared" si="307"/>
        <v>42.669917708015845</v>
      </c>
      <c r="M379" s="761">
        <f t="shared" si="308"/>
        <v>44.14828431372549</v>
      </c>
      <c r="N379" s="761">
        <f t="shared" si="309"/>
        <v>0</v>
      </c>
      <c r="O379" s="761">
        <f t="shared" si="309"/>
        <v>54.651162790697668</v>
      </c>
      <c r="P379" s="761">
        <f t="shared" si="309"/>
        <v>55.621301775147927</v>
      </c>
      <c r="Q379" s="762">
        <f t="shared" si="309"/>
        <v>0</v>
      </c>
      <c r="R379" s="763">
        <f t="shared" si="309"/>
        <v>45.31050345003834</v>
      </c>
      <c r="S379" s="764"/>
      <c r="T379" s="761"/>
      <c r="U379" s="761"/>
      <c r="V379" s="761"/>
      <c r="W379" s="761"/>
      <c r="X379" s="762"/>
      <c r="Y379" s="761"/>
      <c r="Z379" s="52"/>
    </row>
    <row r="380" spans="1:32">
      <c r="A380" s="773"/>
      <c r="B380" s="16" t="s">
        <v>427</v>
      </c>
      <c r="C380" s="51">
        <v>1696</v>
      </c>
      <c r="D380" s="915">
        <v>1389</v>
      </c>
      <c r="E380" s="915"/>
      <c r="F380" s="52">
        <v>467</v>
      </c>
      <c r="G380" s="915">
        <v>324</v>
      </c>
      <c r="H380" s="915"/>
      <c r="I380" s="75">
        <v>3876</v>
      </c>
      <c r="J380" s="897"/>
      <c r="K380" s="897"/>
      <c r="L380" s="749">
        <f t="shared" ref="L380:L382" si="310">IF(C380&gt;0,(C380/C347)*100,)</f>
        <v>54.376402693170888</v>
      </c>
      <c r="M380" s="749">
        <f t="shared" ref="M380:M382" si="311">IF(D380&gt;0,(D380/D347)*100,)</f>
        <v>51.693338295496837</v>
      </c>
      <c r="N380" s="750">
        <f t="shared" ref="N380:R382" si="312">IF(E380&gt;0,(E380/E347)*100,)</f>
        <v>0</v>
      </c>
      <c r="O380" s="750">
        <f t="shared" si="312"/>
        <v>43.767572633552014</v>
      </c>
      <c r="P380" s="750">
        <f t="shared" si="312"/>
        <v>42.575558475689881</v>
      </c>
      <c r="Q380" s="750">
        <f t="shared" si="312"/>
        <v>0</v>
      </c>
      <c r="R380" s="765">
        <f t="shared" si="312"/>
        <v>50.772858265653653</v>
      </c>
      <c r="S380" s="749"/>
      <c r="T380" s="749"/>
      <c r="U380" s="750"/>
      <c r="V380" s="750"/>
      <c r="W380" s="750"/>
      <c r="X380" s="750"/>
      <c r="Y380" s="751"/>
      <c r="Z380" s="52"/>
    </row>
    <row r="381" spans="1:32">
      <c r="A381" s="773"/>
      <c r="B381" s="16" t="s">
        <v>59</v>
      </c>
      <c r="C381" s="51">
        <v>1807</v>
      </c>
      <c r="D381" s="915">
        <v>1368</v>
      </c>
      <c r="E381" s="915"/>
      <c r="F381" s="52">
        <v>575</v>
      </c>
      <c r="G381" s="915">
        <v>264</v>
      </c>
      <c r="H381" s="915"/>
      <c r="I381" s="75">
        <v>4014</v>
      </c>
      <c r="J381" s="897"/>
      <c r="K381" s="897"/>
      <c r="L381" s="757">
        <f t="shared" si="310"/>
        <v>54.264264264264263</v>
      </c>
      <c r="M381" s="757">
        <f t="shared" si="311"/>
        <v>53.064391000775792</v>
      </c>
      <c r="N381" s="757">
        <f t="shared" si="312"/>
        <v>0</v>
      </c>
      <c r="O381" s="757">
        <f t="shared" si="312"/>
        <v>55.825242718446603</v>
      </c>
      <c r="P381" s="757">
        <f t="shared" si="312"/>
        <v>46.64310954063604</v>
      </c>
      <c r="Q381" s="758">
        <f t="shared" si="312"/>
        <v>0</v>
      </c>
      <c r="R381" s="759">
        <f t="shared" si="312"/>
        <v>53.491471215351815</v>
      </c>
      <c r="S381" s="757"/>
      <c r="T381" s="757"/>
      <c r="U381" s="757"/>
      <c r="V381" s="757"/>
      <c r="W381" s="757"/>
      <c r="X381" s="758"/>
      <c r="Y381" s="778"/>
      <c r="Z381" s="52"/>
    </row>
    <row r="382" spans="1:32">
      <c r="A382" s="773"/>
      <c r="B382" s="16" t="s">
        <v>795</v>
      </c>
      <c r="C382" s="51">
        <v>1807</v>
      </c>
      <c r="D382" s="915">
        <v>1385</v>
      </c>
      <c r="E382" s="915"/>
      <c r="F382" s="52">
        <v>470</v>
      </c>
      <c r="G382" s="915">
        <v>237</v>
      </c>
      <c r="H382" s="915"/>
      <c r="I382" s="75">
        <v>3899</v>
      </c>
      <c r="J382" s="897"/>
      <c r="K382" s="897"/>
      <c r="L382" s="761">
        <f t="shared" si="310"/>
        <v>57.075173720783326</v>
      </c>
      <c r="M382" s="761">
        <f t="shared" si="311"/>
        <v>52.541729893778452</v>
      </c>
      <c r="N382" s="761">
        <f t="shared" si="312"/>
        <v>0</v>
      </c>
      <c r="O382" s="761">
        <f t="shared" si="312"/>
        <v>48.907388137356925</v>
      </c>
      <c r="P382" s="761">
        <f t="shared" si="312"/>
        <v>45.841392649903291</v>
      </c>
      <c r="Q382" s="762">
        <f t="shared" si="312"/>
        <v>0</v>
      </c>
      <c r="R382" s="763">
        <f t="shared" si="312"/>
        <v>53.557692307692307</v>
      </c>
      <c r="S382" s="764"/>
      <c r="T382" s="761"/>
      <c r="U382" s="761"/>
      <c r="V382" s="761"/>
      <c r="W382" s="761"/>
      <c r="X382" s="762"/>
      <c r="Y382" s="761"/>
      <c r="Z382" s="52"/>
    </row>
    <row r="383" spans="1:32">
      <c r="A383" s="930" t="s">
        <v>917</v>
      </c>
      <c r="B383" s="927" t="s">
        <v>797</v>
      </c>
      <c r="C383" s="888">
        <v>10723</v>
      </c>
      <c r="D383" s="816">
        <v>7762</v>
      </c>
      <c r="E383" s="816">
        <v>17128</v>
      </c>
      <c r="F383" s="816">
        <v>1280</v>
      </c>
      <c r="G383" s="816">
        <v>2344</v>
      </c>
      <c r="H383" s="816">
        <v>1481</v>
      </c>
      <c r="I383" s="241">
        <v>40718</v>
      </c>
      <c r="J383" s="897"/>
      <c r="K383" s="897"/>
      <c r="L383" s="894"/>
      <c r="M383" s="746"/>
      <c r="N383" s="734"/>
      <c r="O383" s="734"/>
      <c r="P383" s="734"/>
      <c r="Q383" s="734"/>
      <c r="R383" s="747"/>
      <c r="S383" s="745"/>
      <c r="T383" s="746"/>
      <c r="U383" s="734"/>
      <c r="V383" s="734"/>
      <c r="W383" s="734"/>
      <c r="X383" s="734"/>
      <c r="Y383" s="777"/>
      <c r="Z383" s="52"/>
    </row>
    <row r="384" spans="1:32">
      <c r="A384" s="773"/>
      <c r="B384" s="16" t="s">
        <v>799</v>
      </c>
      <c r="C384" s="51">
        <v>11031</v>
      </c>
      <c r="D384" s="915">
        <v>7934</v>
      </c>
      <c r="E384" s="915">
        <v>18321</v>
      </c>
      <c r="F384" s="52">
        <v>1304</v>
      </c>
      <c r="G384" s="915">
        <v>2640</v>
      </c>
      <c r="H384" s="915">
        <v>1569</v>
      </c>
      <c r="I384" s="75">
        <v>42799</v>
      </c>
      <c r="J384" s="897"/>
      <c r="K384" s="897"/>
      <c r="L384" s="749"/>
      <c r="M384" s="749"/>
      <c r="N384" s="750"/>
      <c r="O384" s="750"/>
      <c r="P384" s="750"/>
      <c r="Q384" s="750"/>
      <c r="R384" s="751"/>
      <c r="S384" s="748"/>
      <c r="T384" s="749"/>
      <c r="U384" s="750"/>
      <c r="V384" s="750"/>
      <c r="W384" s="750"/>
      <c r="X384" s="750"/>
      <c r="Y384" s="751"/>
      <c r="Z384" s="52"/>
    </row>
    <row r="385" spans="1:26">
      <c r="A385" s="773"/>
      <c r="B385" s="16" t="s">
        <v>801</v>
      </c>
      <c r="C385" s="51">
        <v>11053</v>
      </c>
      <c r="D385" s="915">
        <v>8083</v>
      </c>
      <c r="E385" s="915">
        <v>18965</v>
      </c>
      <c r="F385" s="52">
        <v>1217</v>
      </c>
      <c r="G385" s="915">
        <v>2973</v>
      </c>
      <c r="H385" s="915">
        <v>1738</v>
      </c>
      <c r="I385" s="75">
        <v>44029</v>
      </c>
      <c r="J385" s="897"/>
      <c r="K385" s="897"/>
      <c r="L385" s="749"/>
      <c r="M385" s="749"/>
      <c r="N385" s="750"/>
      <c r="O385" s="750"/>
      <c r="P385" s="750"/>
      <c r="Q385" s="750"/>
      <c r="R385" s="751"/>
      <c r="S385" s="748"/>
      <c r="T385" s="749"/>
      <c r="U385" s="750"/>
      <c r="V385" s="750"/>
      <c r="W385" s="750"/>
      <c r="X385" s="750"/>
      <c r="Y385" s="751"/>
      <c r="Z385" s="52"/>
    </row>
    <row r="386" spans="1:26">
      <c r="A386" s="773"/>
      <c r="B386" s="16" t="s">
        <v>992</v>
      </c>
      <c r="C386" s="51">
        <v>11479</v>
      </c>
      <c r="D386" s="915">
        <v>8817</v>
      </c>
      <c r="E386" s="915">
        <v>18393</v>
      </c>
      <c r="F386" s="52">
        <v>1616</v>
      </c>
      <c r="G386" s="915">
        <v>3256</v>
      </c>
      <c r="H386" s="915">
        <v>1539</v>
      </c>
      <c r="I386" s="75">
        <v>45100</v>
      </c>
      <c r="J386" s="897"/>
      <c r="K386" s="897"/>
      <c r="L386" s="749"/>
      <c r="M386" s="749"/>
      <c r="N386" s="750"/>
      <c r="O386" s="750"/>
      <c r="P386" s="750"/>
      <c r="Q386" s="750"/>
      <c r="R386" s="751"/>
      <c r="S386" s="748"/>
      <c r="T386" s="749"/>
      <c r="U386" s="750"/>
      <c r="V386" s="750"/>
      <c r="W386" s="750"/>
      <c r="X386" s="750"/>
      <c r="Y386" s="751"/>
      <c r="Z386" s="52"/>
    </row>
    <row r="387" spans="1:26">
      <c r="A387" s="773"/>
      <c r="B387" s="16" t="s">
        <v>67</v>
      </c>
      <c r="C387" s="51">
        <v>12135</v>
      </c>
      <c r="D387" s="915">
        <v>8837</v>
      </c>
      <c r="E387" s="915">
        <v>19662</v>
      </c>
      <c r="F387" s="52">
        <v>1646</v>
      </c>
      <c r="G387" s="915">
        <v>3061</v>
      </c>
      <c r="H387" s="915">
        <v>1645</v>
      </c>
      <c r="I387" s="75">
        <v>46986</v>
      </c>
      <c r="J387" s="897"/>
      <c r="K387" s="897"/>
      <c r="L387" s="749"/>
      <c r="M387" s="749"/>
      <c r="N387" s="750"/>
      <c r="O387" s="750"/>
      <c r="P387" s="750"/>
      <c r="Q387" s="750"/>
      <c r="R387" s="751"/>
      <c r="S387" s="748"/>
      <c r="T387" s="749"/>
      <c r="U387" s="750"/>
      <c r="V387" s="750"/>
      <c r="W387" s="750"/>
      <c r="X387" s="750"/>
      <c r="Y387" s="751"/>
      <c r="Z387" s="52"/>
    </row>
    <row r="388" spans="1:26">
      <c r="A388" s="773"/>
      <c r="B388" s="139" t="s">
        <v>767</v>
      </c>
      <c r="C388" s="137">
        <v>12145</v>
      </c>
      <c r="D388" s="138">
        <v>10352</v>
      </c>
      <c r="E388" s="138">
        <v>18780</v>
      </c>
      <c r="F388" s="138">
        <v>1988</v>
      </c>
      <c r="G388" s="138">
        <v>3323</v>
      </c>
      <c r="H388" s="138">
        <v>1742</v>
      </c>
      <c r="I388" s="916">
        <v>48330</v>
      </c>
      <c r="J388" s="897"/>
      <c r="K388" s="897"/>
      <c r="L388" s="753"/>
      <c r="M388" s="753"/>
      <c r="N388" s="754"/>
      <c r="O388" s="754"/>
      <c r="P388" s="754"/>
      <c r="Q388" s="754"/>
      <c r="R388" s="755"/>
      <c r="S388" s="752"/>
      <c r="T388" s="753"/>
      <c r="U388" s="754"/>
      <c r="V388" s="754"/>
      <c r="W388" s="754"/>
      <c r="X388" s="754"/>
      <c r="Y388" s="755"/>
      <c r="Z388" s="52"/>
    </row>
    <row r="389" spans="1:26">
      <c r="A389" s="773"/>
      <c r="B389" s="16" t="s">
        <v>459</v>
      </c>
      <c r="C389" s="51">
        <v>6780</v>
      </c>
      <c r="D389" s="915">
        <v>3234</v>
      </c>
      <c r="E389" s="915">
        <v>9440</v>
      </c>
      <c r="F389" s="52">
        <v>591</v>
      </c>
      <c r="G389" s="915">
        <v>929</v>
      </c>
      <c r="H389" s="915">
        <v>829</v>
      </c>
      <c r="I389" s="75">
        <v>21803</v>
      </c>
      <c r="J389" s="897"/>
      <c r="K389" s="897"/>
      <c r="L389" s="749"/>
      <c r="M389" s="749"/>
      <c r="N389" s="750"/>
      <c r="O389" s="750"/>
      <c r="P389" s="750"/>
      <c r="Q389" s="750"/>
      <c r="R389" s="751"/>
      <c r="S389" s="748"/>
      <c r="T389" s="749"/>
      <c r="U389" s="750"/>
      <c r="V389" s="750"/>
      <c r="W389" s="750"/>
      <c r="X389" s="750"/>
      <c r="Y389" s="751"/>
      <c r="Z389" s="52"/>
    </row>
    <row r="390" spans="1:26">
      <c r="A390" s="773"/>
      <c r="B390" s="16" t="s">
        <v>424</v>
      </c>
      <c r="C390" s="51">
        <v>7026</v>
      </c>
      <c r="D390" s="915">
        <v>3480</v>
      </c>
      <c r="E390" s="915">
        <v>9699</v>
      </c>
      <c r="F390" s="52">
        <v>517</v>
      </c>
      <c r="G390" s="915">
        <v>965</v>
      </c>
      <c r="H390" s="915">
        <v>894</v>
      </c>
      <c r="I390" s="75">
        <v>22581</v>
      </c>
      <c r="J390" s="897"/>
      <c r="K390" s="897"/>
      <c r="L390" s="749"/>
      <c r="M390" s="749"/>
      <c r="N390" s="750"/>
      <c r="O390" s="750"/>
      <c r="P390" s="750"/>
      <c r="Q390" s="750"/>
      <c r="R390" s="751"/>
      <c r="S390" s="748"/>
      <c r="T390" s="749"/>
      <c r="U390" s="750"/>
      <c r="V390" s="750"/>
      <c r="W390" s="750"/>
      <c r="X390" s="750"/>
      <c r="Y390" s="751"/>
      <c r="Z390" s="52"/>
    </row>
    <row r="391" spans="1:26">
      <c r="A391" s="773"/>
      <c r="B391" s="16" t="s">
        <v>769</v>
      </c>
      <c r="C391" s="51">
        <v>7039</v>
      </c>
      <c r="D391" s="915">
        <v>3912</v>
      </c>
      <c r="E391" s="915">
        <v>9931</v>
      </c>
      <c r="F391" s="52">
        <v>519</v>
      </c>
      <c r="G391" s="915">
        <v>988</v>
      </c>
      <c r="H391" s="915">
        <v>851</v>
      </c>
      <c r="I391" s="75">
        <v>23240</v>
      </c>
      <c r="J391" s="897"/>
      <c r="K391" s="897"/>
      <c r="L391" s="749"/>
      <c r="M391" s="749"/>
      <c r="N391" s="750"/>
      <c r="O391" s="750"/>
      <c r="P391" s="750"/>
      <c r="Q391" s="750"/>
      <c r="R391" s="751"/>
      <c r="S391" s="748"/>
      <c r="T391" s="749"/>
      <c r="U391" s="750"/>
      <c r="V391" s="750"/>
      <c r="W391" s="750"/>
      <c r="X391" s="750"/>
      <c r="Y391" s="751"/>
      <c r="Z391" s="52"/>
    </row>
    <row r="392" spans="1:26">
      <c r="A392" s="773"/>
      <c r="B392" s="16" t="s">
        <v>771</v>
      </c>
      <c r="C392" s="51">
        <v>6913</v>
      </c>
      <c r="D392" s="915">
        <v>3986</v>
      </c>
      <c r="E392" s="915">
        <v>10409</v>
      </c>
      <c r="F392" s="52">
        <v>799</v>
      </c>
      <c r="G392" s="915">
        <v>951</v>
      </c>
      <c r="H392" s="915">
        <v>858</v>
      </c>
      <c r="I392" s="75">
        <v>23916</v>
      </c>
      <c r="J392" s="897"/>
      <c r="K392" s="897"/>
      <c r="L392" s="749"/>
      <c r="M392" s="749"/>
      <c r="N392" s="750"/>
      <c r="O392" s="750"/>
      <c r="P392" s="750"/>
      <c r="Q392" s="750"/>
      <c r="R392" s="751"/>
      <c r="S392" s="748"/>
      <c r="T392" s="749"/>
      <c r="U392" s="750"/>
      <c r="V392" s="750"/>
      <c r="W392" s="750"/>
      <c r="X392" s="750"/>
      <c r="Y392" s="751"/>
      <c r="Z392" s="52"/>
    </row>
    <row r="393" spans="1:26">
      <c r="A393" s="773"/>
      <c r="B393" s="16" t="s">
        <v>461</v>
      </c>
      <c r="C393" s="51">
        <v>7133</v>
      </c>
      <c r="D393" s="915">
        <v>4009</v>
      </c>
      <c r="E393" s="915">
        <v>10902</v>
      </c>
      <c r="F393" s="52">
        <v>535</v>
      </c>
      <c r="G393" s="915">
        <v>1066</v>
      </c>
      <c r="H393" s="915">
        <v>935</v>
      </c>
      <c r="I393" s="75">
        <v>24580</v>
      </c>
      <c r="J393" s="897"/>
      <c r="K393" s="897"/>
      <c r="L393" s="749"/>
      <c r="M393" s="749"/>
      <c r="N393" s="750"/>
      <c r="O393" s="750"/>
      <c r="P393" s="750"/>
      <c r="Q393" s="750"/>
      <c r="R393" s="751"/>
      <c r="S393" s="748"/>
      <c r="T393" s="749"/>
      <c r="U393" s="750"/>
      <c r="V393" s="750"/>
      <c r="W393" s="750"/>
      <c r="X393" s="750"/>
      <c r="Y393" s="751"/>
      <c r="Z393" s="52"/>
    </row>
    <row r="394" spans="1:26">
      <c r="A394" s="773"/>
      <c r="B394" s="16" t="s">
        <v>463</v>
      </c>
      <c r="C394" s="51">
        <v>7482</v>
      </c>
      <c r="D394" s="915">
        <v>4207</v>
      </c>
      <c r="E394" s="915">
        <v>11167</v>
      </c>
      <c r="F394" s="52">
        <v>762</v>
      </c>
      <c r="G394" s="915">
        <v>1302</v>
      </c>
      <c r="H394" s="915">
        <v>808</v>
      </c>
      <c r="I394" s="75">
        <v>25728</v>
      </c>
      <c r="J394" s="897"/>
      <c r="K394" s="897"/>
      <c r="L394" s="844"/>
      <c r="M394" s="749"/>
      <c r="N394" s="750"/>
      <c r="O394" s="750"/>
      <c r="P394" s="750"/>
      <c r="Q394" s="750"/>
      <c r="R394" s="751"/>
      <c r="S394" s="748"/>
      <c r="T394" s="749"/>
      <c r="U394" s="750"/>
      <c r="V394" s="750"/>
      <c r="W394" s="750"/>
      <c r="X394" s="750"/>
      <c r="Y394" s="751"/>
      <c r="Z394" s="52"/>
    </row>
    <row r="395" spans="1:26">
      <c r="A395" s="773"/>
      <c r="B395" s="16" t="s">
        <v>773</v>
      </c>
      <c r="C395" s="51">
        <v>7067</v>
      </c>
      <c r="D395" s="915">
        <v>4454</v>
      </c>
      <c r="E395" s="915">
        <v>11664</v>
      </c>
      <c r="F395" s="52">
        <v>734</v>
      </c>
      <c r="G395" s="915">
        <v>1379</v>
      </c>
      <c r="H395" s="915">
        <v>879</v>
      </c>
      <c r="I395" s="75">
        <v>26177</v>
      </c>
      <c r="J395" s="897"/>
      <c r="K395" s="897"/>
      <c r="L395" s="749">
        <f t="shared" ref="L395:L400" si="313">IF(C395&gt;0,(C395/C383)*100,)</f>
        <v>65.905063881376478</v>
      </c>
      <c r="M395" s="749">
        <f t="shared" ref="M395:M400" si="314">IF(D395&gt;0,(D395/D383)*100,)</f>
        <v>57.382118010821955</v>
      </c>
      <c r="N395" s="750">
        <f t="shared" ref="N395:N400" si="315">IF(E395&gt;0,(E395/E383)*100,)</f>
        <v>68.099019149929944</v>
      </c>
      <c r="O395" s="750">
        <f t="shared" ref="O395:O400" si="316">IF(F395&gt;0,(F395/F383)*100,)</f>
        <v>57.343750000000007</v>
      </c>
      <c r="P395" s="750">
        <f t="shared" ref="P395:P400" si="317">IF(G395&gt;0,(G395/G383)*100,)</f>
        <v>58.831058020477812</v>
      </c>
      <c r="Q395" s="756">
        <f t="shared" ref="Q395:Q400" si="318">IF(H395&gt;0,(H395/H383)*100,)</f>
        <v>59.351789331532743</v>
      </c>
      <c r="R395" s="750">
        <f t="shared" ref="R395:R400" si="319">IF(I395&gt;0,(I395/I383)*100,)</f>
        <v>64.288521047202707</v>
      </c>
      <c r="S395" s="748"/>
      <c r="T395" s="749"/>
      <c r="U395" s="750"/>
      <c r="V395" s="750"/>
      <c r="W395" s="750"/>
      <c r="X395" s="750"/>
      <c r="Y395" s="751"/>
      <c r="Z395" s="52"/>
    </row>
    <row r="396" spans="1:26">
      <c r="A396" s="773"/>
      <c r="B396" s="16" t="s">
        <v>775</v>
      </c>
      <c r="C396" s="51">
        <v>7348</v>
      </c>
      <c r="D396" s="915">
        <v>4512</v>
      </c>
      <c r="E396" s="915">
        <v>12435</v>
      </c>
      <c r="F396" s="52">
        <v>794</v>
      </c>
      <c r="G396" s="915">
        <v>1677</v>
      </c>
      <c r="H396" s="915">
        <v>1052</v>
      </c>
      <c r="I396" s="75">
        <v>27818</v>
      </c>
      <c r="J396" s="897"/>
      <c r="K396" s="897"/>
      <c r="L396" s="778">
        <f t="shared" si="313"/>
        <v>66.612274499138792</v>
      </c>
      <c r="M396" s="757">
        <f t="shared" si="314"/>
        <v>56.869170657927903</v>
      </c>
      <c r="N396" s="757">
        <f t="shared" si="315"/>
        <v>67.872932700180115</v>
      </c>
      <c r="O396" s="757">
        <f t="shared" si="316"/>
        <v>60.889570552147241</v>
      </c>
      <c r="P396" s="757">
        <f t="shared" si="317"/>
        <v>63.522727272727273</v>
      </c>
      <c r="Q396" s="758">
        <f t="shared" si="318"/>
        <v>67.049075844486936</v>
      </c>
      <c r="R396" s="759">
        <f t="shared" si="319"/>
        <v>64.996845720694409</v>
      </c>
      <c r="S396" s="757"/>
      <c r="T396" s="757"/>
      <c r="U396" s="757"/>
      <c r="V396" s="757"/>
      <c r="W396" s="757"/>
      <c r="X396" s="758"/>
      <c r="Y396" s="778"/>
      <c r="Z396" s="52"/>
    </row>
    <row r="397" spans="1:26">
      <c r="A397" s="773"/>
      <c r="B397" s="16" t="s">
        <v>777</v>
      </c>
      <c r="C397" s="51">
        <v>7424</v>
      </c>
      <c r="D397" s="52">
        <v>4762</v>
      </c>
      <c r="E397" s="52">
        <v>12788</v>
      </c>
      <c r="F397" s="52">
        <v>760</v>
      </c>
      <c r="G397" s="52">
        <v>1632</v>
      </c>
      <c r="H397" s="52">
        <v>1256</v>
      </c>
      <c r="I397" s="75">
        <v>28622</v>
      </c>
      <c r="J397" s="897"/>
      <c r="K397" s="897"/>
      <c r="L397" s="757">
        <f t="shared" si="313"/>
        <v>67.167284900027141</v>
      </c>
      <c r="M397" s="757">
        <f t="shared" si="314"/>
        <v>58.913769639985162</v>
      </c>
      <c r="N397" s="757">
        <f t="shared" si="315"/>
        <v>67.429475349327703</v>
      </c>
      <c r="O397" s="757">
        <f t="shared" si="316"/>
        <v>62.448644207066565</v>
      </c>
      <c r="P397" s="757">
        <f t="shared" si="317"/>
        <v>54.894046417759832</v>
      </c>
      <c r="Q397" s="758">
        <f t="shared" si="318"/>
        <v>72.266973532796314</v>
      </c>
      <c r="R397" s="759">
        <f t="shared" si="319"/>
        <v>65.007154375525218</v>
      </c>
      <c r="S397" s="757"/>
      <c r="T397" s="757"/>
      <c r="U397" s="757"/>
      <c r="V397" s="757"/>
      <c r="W397" s="757"/>
      <c r="X397" s="758"/>
      <c r="Y397" s="778"/>
      <c r="Z397" s="52"/>
    </row>
    <row r="398" spans="1:26">
      <c r="A398" s="773"/>
      <c r="B398" s="16" t="s">
        <v>994</v>
      </c>
      <c r="C398" s="51">
        <v>7992</v>
      </c>
      <c r="D398" s="52">
        <v>5265</v>
      </c>
      <c r="E398" s="52">
        <v>12689</v>
      </c>
      <c r="F398" s="52">
        <v>835</v>
      </c>
      <c r="G398" s="52">
        <v>2011</v>
      </c>
      <c r="H398" s="52">
        <v>1027</v>
      </c>
      <c r="I398" s="75">
        <v>29819</v>
      </c>
      <c r="J398" s="897"/>
      <c r="K398" s="897"/>
      <c r="L398" s="757">
        <f t="shared" si="313"/>
        <v>69.622789441588978</v>
      </c>
      <c r="M398" s="757">
        <f t="shared" si="314"/>
        <v>59.714188499489616</v>
      </c>
      <c r="N398" s="757">
        <f t="shared" si="315"/>
        <v>68.988202033382265</v>
      </c>
      <c r="O398" s="757">
        <f t="shared" si="316"/>
        <v>51.670792079207914</v>
      </c>
      <c r="P398" s="757">
        <f t="shared" si="317"/>
        <v>61.762899262899261</v>
      </c>
      <c r="Q398" s="758">
        <f t="shared" si="318"/>
        <v>66.731643924626383</v>
      </c>
      <c r="R398" s="759">
        <f t="shared" si="319"/>
        <v>66.117516629711744</v>
      </c>
      <c r="S398" s="757"/>
      <c r="T398" s="757"/>
      <c r="U398" s="757"/>
      <c r="V398" s="757"/>
      <c r="W398" s="757"/>
      <c r="X398" s="758"/>
      <c r="Y398" s="778"/>
      <c r="Z398" s="52"/>
    </row>
    <row r="399" spans="1:26">
      <c r="A399" s="773"/>
      <c r="B399" s="16" t="s">
        <v>49</v>
      </c>
      <c r="C399" s="51">
        <v>8335</v>
      </c>
      <c r="D399" s="52">
        <v>5168</v>
      </c>
      <c r="E399" s="52">
        <v>13106</v>
      </c>
      <c r="F399" s="52">
        <v>823</v>
      </c>
      <c r="G399" s="52">
        <v>1905</v>
      </c>
      <c r="H399" s="52">
        <v>1103</v>
      </c>
      <c r="I399" s="75">
        <v>30440</v>
      </c>
      <c r="J399" s="897"/>
      <c r="K399" s="897"/>
      <c r="L399" s="757">
        <f t="shared" si="313"/>
        <v>68.685620107128145</v>
      </c>
      <c r="M399" s="757">
        <f t="shared" si="314"/>
        <v>58.48138508543623</v>
      </c>
      <c r="N399" s="757">
        <f t="shared" si="315"/>
        <v>66.656494761468821</v>
      </c>
      <c r="O399" s="757">
        <f t="shared" si="316"/>
        <v>50</v>
      </c>
      <c r="P399" s="757">
        <f t="shared" si="317"/>
        <v>62.234563868016991</v>
      </c>
      <c r="Q399" s="758">
        <f t="shared" si="318"/>
        <v>67.051671732522806</v>
      </c>
      <c r="R399" s="759">
        <f t="shared" si="319"/>
        <v>64.785255182394749</v>
      </c>
      <c r="S399" s="757"/>
      <c r="T399" s="757"/>
      <c r="U399" s="757"/>
      <c r="V399" s="757"/>
      <c r="W399" s="757"/>
      <c r="X399" s="758"/>
      <c r="Y399" s="778"/>
      <c r="Z399" s="52"/>
    </row>
    <row r="400" spans="1:26">
      <c r="A400" s="773"/>
      <c r="B400" s="141" t="s">
        <v>779</v>
      </c>
      <c r="C400" s="142">
        <v>8666</v>
      </c>
      <c r="D400" s="143">
        <v>5366</v>
      </c>
      <c r="E400" s="143">
        <v>12900</v>
      </c>
      <c r="F400" s="143">
        <v>931</v>
      </c>
      <c r="G400" s="143">
        <v>2063</v>
      </c>
      <c r="H400" s="143">
        <v>1216</v>
      </c>
      <c r="I400" s="932">
        <v>31142</v>
      </c>
      <c r="J400" s="897"/>
      <c r="K400" s="897"/>
      <c r="L400" s="761">
        <f t="shared" si="313"/>
        <v>71.354466858789621</v>
      </c>
      <c r="M400" s="761">
        <f t="shared" si="314"/>
        <v>51.835394126738798</v>
      </c>
      <c r="N400" s="761">
        <f t="shared" si="315"/>
        <v>68.690095846645377</v>
      </c>
      <c r="O400" s="761">
        <f t="shared" si="316"/>
        <v>46.83098591549296</v>
      </c>
      <c r="P400" s="761">
        <f t="shared" si="317"/>
        <v>62.082455612398434</v>
      </c>
      <c r="Q400" s="762">
        <f t="shared" si="318"/>
        <v>69.804822043628008</v>
      </c>
      <c r="R400" s="763">
        <f t="shared" si="319"/>
        <v>64.436168011587</v>
      </c>
      <c r="S400" s="764" t="s">
        <v>47</v>
      </c>
      <c r="T400" s="761"/>
      <c r="U400" s="761"/>
      <c r="V400" s="761"/>
      <c r="W400" s="761"/>
      <c r="X400" s="762"/>
      <c r="Y400" s="761"/>
      <c r="Z400" s="52"/>
    </row>
    <row r="401" spans="1:32">
      <c r="A401" s="773"/>
      <c r="B401" s="16" t="s">
        <v>996</v>
      </c>
      <c r="C401" s="51">
        <v>7411</v>
      </c>
      <c r="D401" s="915">
        <v>4044</v>
      </c>
      <c r="E401" s="915">
        <v>9787</v>
      </c>
      <c r="F401" s="52">
        <v>591</v>
      </c>
      <c r="G401" s="915">
        <v>1416</v>
      </c>
      <c r="H401" s="915">
        <v>782</v>
      </c>
      <c r="I401" s="75">
        <v>24031</v>
      </c>
      <c r="J401" s="897"/>
      <c r="K401" s="897"/>
      <c r="L401" s="749">
        <f t="shared" ref="L401:L403" si="320">IF(C401&gt;0,(C401/C398)*100,)</f>
        <v>92.730230230230219</v>
      </c>
      <c r="M401" s="749">
        <f t="shared" ref="M401:M403" si="321">IF(D401&gt;0,(D401/D398)*100,)</f>
        <v>76.809116809116802</v>
      </c>
      <c r="N401" s="750">
        <f t="shared" ref="N401:R403" si="322">IF(E401&gt;0,(E401/E398)*100,)</f>
        <v>77.12979746236897</v>
      </c>
      <c r="O401" s="750">
        <f t="shared" si="322"/>
        <v>70.778443113772454</v>
      </c>
      <c r="P401" s="750">
        <f t="shared" si="322"/>
        <v>70.412729985082052</v>
      </c>
      <c r="Q401" s="750">
        <f t="shared" si="322"/>
        <v>76.14410905550146</v>
      </c>
      <c r="R401" s="765">
        <f t="shared" si="322"/>
        <v>80.589556993862971</v>
      </c>
      <c r="S401" s="749">
        <f t="shared" ref="S401:Y403" si="323">+L401+L404</f>
        <v>94.732232232232221</v>
      </c>
      <c r="T401" s="749">
        <f t="shared" si="323"/>
        <v>80.436847103513756</v>
      </c>
      <c r="U401" s="750">
        <f t="shared" si="323"/>
        <v>80.676176215619819</v>
      </c>
      <c r="V401" s="750">
        <f t="shared" si="323"/>
        <v>73.41317365269461</v>
      </c>
      <c r="W401" s="750">
        <f t="shared" si="323"/>
        <v>73.893585280954753</v>
      </c>
      <c r="X401" s="750">
        <f t="shared" si="323"/>
        <v>79.941577409931838</v>
      </c>
      <c r="Y401" s="751">
        <f t="shared" si="323"/>
        <v>83.715080988631414</v>
      </c>
      <c r="Z401" s="52">
        <f t="shared" ref="Z401:AF403" si="324">+L401+L404+L407</f>
        <v>99.999999999999986</v>
      </c>
      <c r="AA401" s="409">
        <f t="shared" si="324"/>
        <v>99.999999999999986</v>
      </c>
      <c r="AB401" s="409">
        <f t="shared" si="324"/>
        <v>100</v>
      </c>
      <c r="AC401" s="409">
        <f t="shared" si="324"/>
        <v>100</v>
      </c>
      <c r="AD401" s="409">
        <f t="shared" si="324"/>
        <v>100</v>
      </c>
      <c r="AE401" s="409">
        <f t="shared" si="324"/>
        <v>100</v>
      </c>
      <c r="AF401" s="409">
        <f t="shared" si="324"/>
        <v>100</v>
      </c>
    </row>
    <row r="402" spans="1:32">
      <c r="A402" s="773"/>
      <c r="B402" s="16" t="s">
        <v>51</v>
      </c>
      <c r="C402" s="51">
        <v>7712</v>
      </c>
      <c r="D402" s="915">
        <v>3948</v>
      </c>
      <c r="E402" s="915">
        <v>10209</v>
      </c>
      <c r="F402" s="52">
        <v>603</v>
      </c>
      <c r="G402" s="915">
        <v>1328</v>
      </c>
      <c r="H402" s="915">
        <v>858</v>
      </c>
      <c r="I402" s="75">
        <v>24658</v>
      </c>
      <c r="J402" s="897"/>
      <c r="K402" s="897"/>
      <c r="L402" s="757">
        <f t="shared" si="320"/>
        <v>92.525494901019798</v>
      </c>
      <c r="M402" s="757">
        <f t="shared" si="321"/>
        <v>76.393188854489168</v>
      </c>
      <c r="N402" s="757">
        <f t="shared" si="322"/>
        <v>77.895620326567979</v>
      </c>
      <c r="O402" s="757">
        <f t="shared" si="322"/>
        <v>73.268529769137302</v>
      </c>
      <c r="P402" s="757">
        <f t="shared" si="322"/>
        <v>69.71128608923884</v>
      </c>
      <c r="Q402" s="758">
        <f t="shared" si="322"/>
        <v>77.787851314596551</v>
      </c>
      <c r="R402" s="759">
        <f t="shared" si="322"/>
        <v>81.005256241787123</v>
      </c>
      <c r="S402" s="757">
        <f t="shared" si="323"/>
        <v>94.289142171565686</v>
      </c>
      <c r="T402" s="757">
        <f t="shared" si="323"/>
        <v>79.798761609907118</v>
      </c>
      <c r="U402" s="757">
        <f t="shared" si="323"/>
        <v>81.168930260949182</v>
      </c>
      <c r="V402" s="757">
        <f t="shared" si="323"/>
        <v>75.577156743620904</v>
      </c>
      <c r="W402" s="757">
        <f t="shared" si="323"/>
        <v>73.280839895013116</v>
      </c>
      <c r="X402" s="758">
        <f t="shared" si="323"/>
        <v>80.507706255666363</v>
      </c>
      <c r="Y402" s="778">
        <f t="shared" si="323"/>
        <v>83.860052562417877</v>
      </c>
      <c r="Z402" s="52">
        <f t="shared" si="324"/>
        <v>100</v>
      </c>
      <c r="AA402" s="409">
        <f t="shared" si="324"/>
        <v>100</v>
      </c>
      <c r="AB402" s="409">
        <f t="shared" si="324"/>
        <v>100</v>
      </c>
      <c r="AC402" s="409">
        <f t="shared" si="324"/>
        <v>100</v>
      </c>
      <c r="AD402" s="409">
        <f t="shared" si="324"/>
        <v>100</v>
      </c>
      <c r="AE402" s="409">
        <f t="shared" si="324"/>
        <v>100</v>
      </c>
      <c r="AF402" s="409">
        <f t="shared" si="324"/>
        <v>100</v>
      </c>
    </row>
    <row r="403" spans="1:32">
      <c r="A403" s="773"/>
      <c r="B403" s="139" t="s">
        <v>781</v>
      </c>
      <c r="C403" s="137">
        <v>8023</v>
      </c>
      <c r="D403" s="138">
        <v>4124</v>
      </c>
      <c r="E403" s="138">
        <v>10120</v>
      </c>
      <c r="F403" s="138">
        <v>644</v>
      </c>
      <c r="G403" s="138">
        <v>1447</v>
      </c>
      <c r="H403" s="138">
        <v>943</v>
      </c>
      <c r="I403" s="916">
        <v>25301</v>
      </c>
      <c r="J403" s="897"/>
      <c r="K403" s="897"/>
      <c r="L403" s="761">
        <f t="shared" si="320"/>
        <v>92.580198476805904</v>
      </c>
      <c r="M403" s="761">
        <f t="shared" si="321"/>
        <v>76.85426761088334</v>
      </c>
      <c r="N403" s="761">
        <f t="shared" si="322"/>
        <v>78.449612403100772</v>
      </c>
      <c r="O403" s="761">
        <f t="shared" si="322"/>
        <v>69.172932330827066</v>
      </c>
      <c r="P403" s="761">
        <f t="shared" si="322"/>
        <v>70.140571982549687</v>
      </c>
      <c r="Q403" s="762">
        <f t="shared" si="322"/>
        <v>77.54934210526315</v>
      </c>
      <c r="R403" s="763">
        <f t="shared" si="322"/>
        <v>81.243979192087863</v>
      </c>
      <c r="S403" s="761">
        <f t="shared" si="323"/>
        <v>94.04569582275559</v>
      </c>
      <c r="T403" s="761">
        <f t="shared" si="323"/>
        <v>80.954155795751021</v>
      </c>
      <c r="U403" s="761">
        <f t="shared" si="323"/>
        <v>81.31782945736434</v>
      </c>
      <c r="V403" s="761">
        <f t="shared" si="323"/>
        <v>73.14715359828142</v>
      </c>
      <c r="W403" s="761">
        <f t="shared" si="323"/>
        <v>74.018419777023752</v>
      </c>
      <c r="X403" s="762">
        <f t="shared" si="323"/>
        <v>81.907894736842096</v>
      </c>
      <c r="Y403" s="761">
        <f t="shared" si="323"/>
        <v>84.092222721726287</v>
      </c>
      <c r="Z403" s="52">
        <f t="shared" si="324"/>
        <v>100</v>
      </c>
      <c r="AA403" s="409">
        <f t="shared" si="324"/>
        <v>100</v>
      </c>
      <c r="AB403" s="409">
        <f t="shared" si="324"/>
        <v>100</v>
      </c>
      <c r="AC403" s="409">
        <f t="shared" si="324"/>
        <v>100</v>
      </c>
      <c r="AD403" s="409">
        <f t="shared" si="324"/>
        <v>100</v>
      </c>
      <c r="AE403" s="409">
        <f t="shared" si="324"/>
        <v>99.999999999999986</v>
      </c>
      <c r="AF403" s="409">
        <f t="shared" si="324"/>
        <v>100</v>
      </c>
    </row>
    <row r="404" spans="1:32">
      <c r="A404" s="773"/>
      <c r="B404" s="16" t="s">
        <v>998</v>
      </c>
      <c r="C404" s="51">
        <v>160</v>
      </c>
      <c r="D404" s="915">
        <v>191</v>
      </c>
      <c r="E404" s="915">
        <v>450</v>
      </c>
      <c r="F404" s="52">
        <v>22</v>
      </c>
      <c r="G404" s="915">
        <v>70</v>
      </c>
      <c r="H404" s="915">
        <v>39</v>
      </c>
      <c r="I404" s="75">
        <v>932</v>
      </c>
      <c r="J404" s="897"/>
      <c r="K404" s="897"/>
      <c r="L404" s="749">
        <f t="shared" ref="L404:L406" si="325">IF(C404&gt;0,(C404/C398)*100,)</f>
        <v>2.0020020020020022</v>
      </c>
      <c r="M404" s="749">
        <f t="shared" ref="M404:M406" si="326">IF(D404&gt;0,(D404/D398)*100,)</f>
        <v>3.6277302943969607</v>
      </c>
      <c r="N404" s="750">
        <f t="shared" ref="N404:R406" si="327">IF(E404&gt;0,(E404/E398)*100,)</f>
        <v>3.5463787532508473</v>
      </c>
      <c r="O404" s="750">
        <f t="shared" si="327"/>
        <v>2.6347305389221556</v>
      </c>
      <c r="P404" s="750">
        <f t="shared" si="327"/>
        <v>3.4808552958727002</v>
      </c>
      <c r="Q404" s="750">
        <f t="shared" si="327"/>
        <v>3.79746835443038</v>
      </c>
      <c r="R404" s="765">
        <f t="shared" si="327"/>
        <v>3.1255239947684368</v>
      </c>
      <c r="S404" s="749"/>
      <c r="T404" s="749"/>
      <c r="U404" s="750"/>
      <c r="V404" s="750"/>
      <c r="W404" s="750"/>
      <c r="X404" s="750"/>
      <c r="Y404" s="751"/>
      <c r="Z404" s="52"/>
    </row>
    <row r="405" spans="1:32">
      <c r="A405" s="773"/>
      <c r="B405" s="16" t="s">
        <v>53</v>
      </c>
      <c r="C405" s="51">
        <v>147</v>
      </c>
      <c r="D405" s="915">
        <v>176</v>
      </c>
      <c r="E405" s="915">
        <v>429</v>
      </c>
      <c r="F405" s="52">
        <v>19</v>
      </c>
      <c r="G405" s="915">
        <v>68</v>
      </c>
      <c r="H405" s="915">
        <v>30</v>
      </c>
      <c r="I405" s="75">
        <v>869</v>
      </c>
      <c r="J405" s="897"/>
      <c r="K405" s="897"/>
      <c r="L405" s="757">
        <f t="shared" si="325"/>
        <v>1.7636472705458908</v>
      </c>
      <c r="M405" s="757">
        <f t="shared" si="326"/>
        <v>3.4055727554179565</v>
      </c>
      <c r="N405" s="757">
        <f t="shared" si="327"/>
        <v>3.2733099343811993</v>
      </c>
      <c r="O405" s="757">
        <f t="shared" si="327"/>
        <v>2.3086269744835968</v>
      </c>
      <c r="P405" s="757">
        <f t="shared" si="327"/>
        <v>3.5695538057742784</v>
      </c>
      <c r="Q405" s="758">
        <f t="shared" si="327"/>
        <v>2.7198549410698094</v>
      </c>
      <c r="R405" s="759">
        <f t="shared" si="327"/>
        <v>2.854796320630749</v>
      </c>
      <c r="S405" s="757"/>
      <c r="T405" s="757"/>
      <c r="U405" s="757"/>
      <c r="V405" s="757"/>
      <c r="W405" s="757"/>
      <c r="X405" s="758"/>
      <c r="Y405" s="778"/>
      <c r="Z405" s="52"/>
    </row>
    <row r="406" spans="1:32">
      <c r="A406" s="773"/>
      <c r="B406" s="139" t="s">
        <v>783</v>
      </c>
      <c r="C406" s="137">
        <v>127</v>
      </c>
      <c r="D406" s="138">
        <v>220</v>
      </c>
      <c r="E406" s="138">
        <v>370</v>
      </c>
      <c r="F406" s="138">
        <v>37</v>
      </c>
      <c r="G406" s="138">
        <v>80</v>
      </c>
      <c r="H406" s="138">
        <v>53</v>
      </c>
      <c r="I406" s="916">
        <v>887</v>
      </c>
      <c r="J406" s="897"/>
      <c r="K406" s="897"/>
      <c r="L406" s="761">
        <f t="shared" si="325"/>
        <v>1.4654973459496885</v>
      </c>
      <c r="M406" s="761">
        <f t="shared" si="326"/>
        <v>4.0998881848676856</v>
      </c>
      <c r="N406" s="761">
        <f t="shared" si="327"/>
        <v>2.8682170542635657</v>
      </c>
      <c r="O406" s="761">
        <f t="shared" si="327"/>
        <v>3.9742212674543502</v>
      </c>
      <c r="P406" s="761">
        <f t="shared" si="327"/>
        <v>3.8778477944740666</v>
      </c>
      <c r="Q406" s="762">
        <f t="shared" si="327"/>
        <v>4.3585526315789469</v>
      </c>
      <c r="R406" s="763">
        <f t="shared" si="327"/>
        <v>2.8482435296384301</v>
      </c>
      <c r="S406" s="764"/>
      <c r="T406" s="761"/>
      <c r="U406" s="761"/>
      <c r="V406" s="761"/>
      <c r="W406" s="761"/>
      <c r="X406" s="762"/>
      <c r="Y406" s="761"/>
      <c r="Z406" s="52"/>
    </row>
    <row r="407" spans="1:32">
      <c r="A407" s="773"/>
      <c r="B407" s="16" t="s">
        <v>1000</v>
      </c>
      <c r="C407" s="51">
        <v>421</v>
      </c>
      <c r="D407" s="915">
        <v>1030</v>
      </c>
      <c r="E407" s="915">
        <v>2452</v>
      </c>
      <c r="F407" s="52">
        <v>222</v>
      </c>
      <c r="G407" s="915">
        <v>525</v>
      </c>
      <c r="H407" s="915">
        <v>206</v>
      </c>
      <c r="I407" s="75">
        <v>4856</v>
      </c>
      <c r="J407" s="897"/>
      <c r="K407" s="897"/>
      <c r="L407" s="749">
        <f t="shared" ref="L407:L409" si="328">IF(C407&gt;0,(C407/C398)*100,)</f>
        <v>5.2677677677677677</v>
      </c>
      <c r="M407" s="749">
        <f t="shared" ref="M407:M409" si="329">IF(D407&gt;0,(D407/D398)*100,)</f>
        <v>19.56315289648623</v>
      </c>
      <c r="N407" s="750">
        <f t="shared" ref="N407:R409" si="330">IF(E407&gt;0,(E407/E398)*100,)</f>
        <v>19.323823784380174</v>
      </c>
      <c r="O407" s="750">
        <f t="shared" si="330"/>
        <v>26.586826347305387</v>
      </c>
      <c r="P407" s="750">
        <f t="shared" si="330"/>
        <v>26.106414719045251</v>
      </c>
      <c r="Q407" s="750">
        <f t="shared" si="330"/>
        <v>20.058422590068158</v>
      </c>
      <c r="R407" s="765">
        <f t="shared" si="330"/>
        <v>16.28491901136859</v>
      </c>
      <c r="S407" s="749"/>
      <c r="T407" s="749"/>
      <c r="U407" s="750"/>
      <c r="V407" s="750"/>
      <c r="W407" s="750"/>
      <c r="X407" s="750"/>
      <c r="Y407" s="751"/>
      <c r="Z407" s="52"/>
    </row>
    <row r="408" spans="1:32">
      <c r="A408" s="773"/>
      <c r="B408" s="16" t="s">
        <v>55</v>
      </c>
      <c r="C408" s="51">
        <v>476</v>
      </c>
      <c r="D408" s="915">
        <v>1044</v>
      </c>
      <c r="E408" s="915">
        <v>2468</v>
      </c>
      <c r="F408" s="52">
        <v>201</v>
      </c>
      <c r="G408" s="915">
        <v>509</v>
      </c>
      <c r="H408" s="915">
        <v>215</v>
      </c>
      <c r="I408" s="75">
        <v>4913</v>
      </c>
      <c r="J408" s="897"/>
      <c r="K408" s="897"/>
      <c r="L408" s="757">
        <f t="shared" si="328"/>
        <v>5.710857828434313</v>
      </c>
      <c r="M408" s="757">
        <f t="shared" si="329"/>
        <v>20.201238390092879</v>
      </c>
      <c r="N408" s="757">
        <f t="shared" si="330"/>
        <v>18.831069739050815</v>
      </c>
      <c r="O408" s="757">
        <f t="shared" si="330"/>
        <v>24.4228432563791</v>
      </c>
      <c r="P408" s="757">
        <f t="shared" si="330"/>
        <v>26.719160104986877</v>
      </c>
      <c r="Q408" s="758">
        <f t="shared" si="330"/>
        <v>19.492293744333637</v>
      </c>
      <c r="R408" s="759">
        <f t="shared" si="330"/>
        <v>16.139947437582126</v>
      </c>
      <c r="S408" s="757"/>
      <c r="T408" s="757"/>
      <c r="U408" s="757"/>
      <c r="V408" s="757"/>
      <c r="W408" s="757"/>
      <c r="X408" s="758"/>
      <c r="Y408" s="778"/>
      <c r="Z408" s="52"/>
    </row>
    <row r="409" spans="1:32">
      <c r="A409" s="773"/>
      <c r="B409" s="16" t="s">
        <v>785</v>
      </c>
      <c r="C409" s="51">
        <v>516</v>
      </c>
      <c r="D409" s="915">
        <v>1022</v>
      </c>
      <c r="E409" s="915">
        <v>2410</v>
      </c>
      <c r="F409" s="52">
        <v>250</v>
      </c>
      <c r="G409" s="915">
        <v>536</v>
      </c>
      <c r="H409" s="915">
        <v>220</v>
      </c>
      <c r="I409" s="75">
        <v>4954</v>
      </c>
      <c r="J409" s="897"/>
      <c r="K409" s="897"/>
      <c r="L409" s="761">
        <f t="shared" si="328"/>
        <v>5.9543041772444036</v>
      </c>
      <c r="M409" s="761">
        <f t="shared" si="329"/>
        <v>19.045844204248972</v>
      </c>
      <c r="N409" s="761">
        <f t="shared" si="330"/>
        <v>18.68217054263566</v>
      </c>
      <c r="O409" s="761">
        <f t="shared" si="330"/>
        <v>26.852846401718583</v>
      </c>
      <c r="P409" s="761">
        <f t="shared" si="330"/>
        <v>25.981580222976248</v>
      </c>
      <c r="Q409" s="762">
        <f t="shared" si="330"/>
        <v>18.092105263157894</v>
      </c>
      <c r="R409" s="763">
        <f t="shared" si="330"/>
        <v>15.907777278273713</v>
      </c>
      <c r="S409" s="764" t="s">
        <v>48</v>
      </c>
      <c r="T409" s="761"/>
      <c r="U409" s="761"/>
      <c r="V409" s="761"/>
      <c r="W409" s="761"/>
      <c r="X409" s="762"/>
      <c r="Y409" s="761"/>
      <c r="Z409" s="52"/>
    </row>
    <row r="410" spans="1:32">
      <c r="A410" s="773"/>
      <c r="B410" s="927" t="s">
        <v>425</v>
      </c>
      <c r="C410" s="888">
        <v>5475</v>
      </c>
      <c r="D410" s="816">
        <v>2040</v>
      </c>
      <c r="E410" s="816">
        <v>5956</v>
      </c>
      <c r="F410" s="816">
        <v>198</v>
      </c>
      <c r="G410" s="816">
        <v>433</v>
      </c>
      <c r="H410" s="816">
        <v>482</v>
      </c>
      <c r="I410" s="241">
        <v>14584</v>
      </c>
      <c r="J410" s="897"/>
      <c r="K410" s="897"/>
      <c r="L410" s="749">
        <f t="shared" ref="L410:L412" si="331">IF(C410&gt;0,(C410/C393)*100,)</f>
        <v>76.755923173980094</v>
      </c>
      <c r="M410" s="749">
        <f t="shared" ref="M410:M412" si="332">IF(D410&gt;0,(D410/D393)*100,)</f>
        <v>50.885507607882261</v>
      </c>
      <c r="N410" s="750">
        <f t="shared" ref="N410:R412" si="333">IF(E410&gt;0,(E410/E393)*100,)</f>
        <v>54.632177582095032</v>
      </c>
      <c r="O410" s="750">
        <f t="shared" si="333"/>
        <v>37.009345794392523</v>
      </c>
      <c r="P410" s="750">
        <f t="shared" si="333"/>
        <v>40.619136960600379</v>
      </c>
      <c r="Q410" s="750">
        <f t="shared" si="333"/>
        <v>51.55080213903743</v>
      </c>
      <c r="R410" s="765">
        <f t="shared" si="333"/>
        <v>59.332790886899922</v>
      </c>
      <c r="S410" s="749">
        <f t="shared" ref="S410:Y412" si="334">+L410+L413+L416</f>
        <v>85.405860086919944</v>
      </c>
      <c r="T410" s="749">
        <f t="shared" si="334"/>
        <v>71.863307557994517</v>
      </c>
      <c r="U410" s="750">
        <f t="shared" si="334"/>
        <v>73.041643735094482</v>
      </c>
      <c r="V410" s="750">
        <f t="shared" si="334"/>
        <v>57.009345794392523</v>
      </c>
      <c r="W410" s="750">
        <f t="shared" si="334"/>
        <v>63.320825515947476</v>
      </c>
      <c r="X410" s="750">
        <f t="shared" si="334"/>
        <v>69.839572192513373</v>
      </c>
      <c r="Y410" s="751">
        <f t="shared" si="334"/>
        <v>75.545158665581766</v>
      </c>
      <c r="Z410" s="52">
        <f t="shared" ref="Z410:AF412" si="335">L410+L413+L416+L419</f>
        <v>100</v>
      </c>
      <c r="AA410" s="409">
        <f t="shared" si="335"/>
        <v>100</v>
      </c>
      <c r="AB410" s="409">
        <f t="shared" si="335"/>
        <v>100</v>
      </c>
      <c r="AC410" s="409">
        <f t="shared" si="335"/>
        <v>100</v>
      </c>
      <c r="AD410" s="409">
        <f t="shared" si="335"/>
        <v>100.00000000000001</v>
      </c>
      <c r="AE410" s="409">
        <f t="shared" si="335"/>
        <v>100</v>
      </c>
      <c r="AF410" s="409">
        <f t="shared" si="335"/>
        <v>100</v>
      </c>
    </row>
    <row r="411" spans="1:32">
      <c r="A411" s="773"/>
      <c r="B411" s="16" t="s">
        <v>57</v>
      </c>
      <c r="C411" s="51">
        <v>5690</v>
      </c>
      <c r="D411" s="915">
        <v>2116</v>
      </c>
      <c r="E411" s="915">
        <v>6120</v>
      </c>
      <c r="F411" s="52">
        <v>272</v>
      </c>
      <c r="G411" s="915">
        <v>511</v>
      </c>
      <c r="H411" s="915">
        <v>424</v>
      </c>
      <c r="I411" s="75">
        <v>15133</v>
      </c>
      <c r="J411" s="897"/>
      <c r="K411" s="897"/>
      <c r="L411" s="757">
        <f t="shared" si="331"/>
        <v>76.049184709970604</v>
      </c>
      <c r="M411" s="757">
        <f t="shared" si="332"/>
        <v>50.297123841217015</v>
      </c>
      <c r="N411" s="757">
        <f t="shared" si="333"/>
        <v>54.804334198979134</v>
      </c>
      <c r="O411" s="757">
        <f t="shared" si="333"/>
        <v>35.69553805774278</v>
      </c>
      <c r="P411" s="757">
        <f t="shared" si="333"/>
        <v>39.247311827956985</v>
      </c>
      <c r="Q411" s="758">
        <f t="shared" si="333"/>
        <v>52.475247524752476</v>
      </c>
      <c r="R411" s="759">
        <f t="shared" si="333"/>
        <v>58.819185323383081</v>
      </c>
      <c r="S411" s="757">
        <f t="shared" si="334"/>
        <v>85.244587008821171</v>
      </c>
      <c r="T411" s="757">
        <f t="shared" si="334"/>
        <v>74.067031138578557</v>
      </c>
      <c r="U411" s="757">
        <f t="shared" si="334"/>
        <v>74.236589952538722</v>
      </c>
      <c r="V411" s="757">
        <f t="shared" si="334"/>
        <v>56.430446194225723</v>
      </c>
      <c r="W411" s="757">
        <f t="shared" si="334"/>
        <v>63.901689708141319</v>
      </c>
      <c r="X411" s="758">
        <f t="shared" si="334"/>
        <v>70.915841584158414</v>
      </c>
      <c r="Y411" s="778">
        <f t="shared" si="334"/>
        <v>76.255441542288551</v>
      </c>
      <c r="Z411" s="52">
        <f t="shared" si="335"/>
        <v>100</v>
      </c>
      <c r="AA411" s="409">
        <f t="shared" si="335"/>
        <v>100</v>
      </c>
      <c r="AB411" s="409">
        <f t="shared" si="335"/>
        <v>100</v>
      </c>
      <c r="AC411" s="409">
        <f t="shared" si="335"/>
        <v>100</v>
      </c>
      <c r="AD411" s="409">
        <f t="shared" si="335"/>
        <v>100</v>
      </c>
      <c r="AE411" s="409">
        <f t="shared" si="335"/>
        <v>100</v>
      </c>
      <c r="AF411" s="409">
        <f t="shared" si="335"/>
        <v>100</v>
      </c>
    </row>
    <row r="412" spans="1:32">
      <c r="A412" s="773"/>
      <c r="B412" s="16" t="s">
        <v>787</v>
      </c>
      <c r="C412" s="51">
        <v>5545</v>
      </c>
      <c r="D412" s="915">
        <v>2294</v>
      </c>
      <c r="E412" s="915">
        <v>6337</v>
      </c>
      <c r="F412" s="52">
        <v>278</v>
      </c>
      <c r="G412" s="915">
        <v>501</v>
      </c>
      <c r="H412" s="915">
        <v>448</v>
      </c>
      <c r="I412" s="75">
        <v>15403</v>
      </c>
      <c r="J412" s="897"/>
      <c r="K412" s="897"/>
      <c r="L412" s="761">
        <f t="shared" si="331"/>
        <v>78.463280033960658</v>
      </c>
      <c r="M412" s="761">
        <f t="shared" si="332"/>
        <v>51.504265828468789</v>
      </c>
      <c r="N412" s="761">
        <f t="shared" si="333"/>
        <v>54.329561042524013</v>
      </c>
      <c r="O412" s="761">
        <f t="shared" si="333"/>
        <v>37.874659400544957</v>
      </c>
      <c r="P412" s="761">
        <f t="shared" si="333"/>
        <v>36.330674401740396</v>
      </c>
      <c r="Q412" s="762">
        <f t="shared" si="333"/>
        <v>50.967007963594988</v>
      </c>
      <c r="R412" s="763">
        <f t="shared" si="333"/>
        <v>58.841731290827823</v>
      </c>
      <c r="S412" s="764">
        <f t="shared" si="334"/>
        <v>87.066647799632079</v>
      </c>
      <c r="T412" s="761">
        <f t="shared" si="334"/>
        <v>75.348001796138291</v>
      </c>
      <c r="U412" s="761">
        <f t="shared" si="334"/>
        <v>74.3655692729767</v>
      </c>
      <c r="V412" s="761">
        <f t="shared" si="334"/>
        <v>59.536784741144416</v>
      </c>
      <c r="W412" s="761">
        <f t="shared" si="334"/>
        <v>63.379260333575061</v>
      </c>
      <c r="X412" s="762">
        <f t="shared" si="334"/>
        <v>70.762229806598398</v>
      </c>
      <c r="Y412" s="761">
        <f t="shared" si="334"/>
        <v>76.846086258929589</v>
      </c>
      <c r="Z412" s="52">
        <f t="shared" si="335"/>
        <v>99.999999999999986</v>
      </c>
      <c r="AA412" s="409">
        <f t="shared" si="335"/>
        <v>99.999999999999986</v>
      </c>
      <c r="AB412" s="409">
        <f t="shared" si="335"/>
        <v>100.00000000000003</v>
      </c>
      <c r="AC412" s="409">
        <f t="shared" si="335"/>
        <v>100</v>
      </c>
      <c r="AD412" s="409">
        <f t="shared" si="335"/>
        <v>100</v>
      </c>
      <c r="AE412" s="409">
        <f t="shared" si="335"/>
        <v>99.999999999999986</v>
      </c>
      <c r="AF412" s="409">
        <f t="shared" si="335"/>
        <v>100</v>
      </c>
    </row>
    <row r="413" spans="1:32">
      <c r="A413" s="773"/>
      <c r="B413" s="139" t="s">
        <v>429</v>
      </c>
      <c r="C413" s="137">
        <v>141</v>
      </c>
      <c r="D413" s="138">
        <v>151</v>
      </c>
      <c r="E413" s="138">
        <v>359</v>
      </c>
      <c r="F413" s="138">
        <v>30</v>
      </c>
      <c r="G413" s="138">
        <v>56</v>
      </c>
      <c r="H413" s="138">
        <v>23</v>
      </c>
      <c r="I413" s="916">
        <v>760</v>
      </c>
      <c r="J413" s="897"/>
      <c r="K413" s="897"/>
      <c r="L413" s="749">
        <f t="shared" ref="L413:L415" si="336">IF(C413&gt;0,(C413/C393)*100,)</f>
        <v>1.9767278844805831</v>
      </c>
      <c r="M413" s="749">
        <f t="shared" ref="M413:M415" si="337">IF(D413&gt;0,(D413/D393)*100,)</f>
        <v>3.7665253180344229</v>
      </c>
      <c r="N413" s="750">
        <f t="shared" ref="N413:R415" si="338">IF(E413&gt;0,(E413/E393)*100,)</f>
        <v>3.2929737662814165</v>
      </c>
      <c r="O413" s="750">
        <f t="shared" si="338"/>
        <v>5.6074766355140184</v>
      </c>
      <c r="P413" s="750">
        <f t="shared" si="338"/>
        <v>5.2532833020637906</v>
      </c>
      <c r="Q413" s="750">
        <f t="shared" si="338"/>
        <v>2.4598930481283423</v>
      </c>
      <c r="R413" s="765">
        <f t="shared" si="338"/>
        <v>3.0919446704637918</v>
      </c>
      <c r="S413" s="749"/>
      <c r="T413" s="749"/>
      <c r="U413" s="750"/>
      <c r="V413" s="750"/>
      <c r="W413" s="750"/>
      <c r="X413" s="750"/>
      <c r="Y413" s="751"/>
      <c r="Z413" s="52"/>
    </row>
    <row r="414" spans="1:32">
      <c r="A414" s="773"/>
      <c r="B414" s="16" t="s">
        <v>61</v>
      </c>
      <c r="C414" s="51">
        <v>159</v>
      </c>
      <c r="D414" s="915">
        <v>182</v>
      </c>
      <c r="E414" s="915">
        <v>341</v>
      </c>
      <c r="F414" s="52">
        <v>55</v>
      </c>
      <c r="G414" s="915">
        <v>76</v>
      </c>
      <c r="H414" s="915">
        <v>28</v>
      </c>
      <c r="I414" s="75">
        <v>841</v>
      </c>
      <c r="J414" s="897"/>
      <c r="K414" s="897"/>
      <c r="L414" s="757">
        <f t="shared" si="336"/>
        <v>2.1251002405773858</v>
      </c>
      <c r="M414" s="757">
        <f t="shared" si="337"/>
        <v>4.3261231281198009</v>
      </c>
      <c r="N414" s="757">
        <f t="shared" si="338"/>
        <v>3.0536401898450793</v>
      </c>
      <c r="O414" s="757">
        <f t="shared" si="338"/>
        <v>7.2178477690288716</v>
      </c>
      <c r="P414" s="757">
        <f t="shared" si="338"/>
        <v>5.8371735791090629</v>
      </c>
      <c r="Q414" s="758">
        <f t="shared" si="338"/>
        <v>3.4653465346534658</v>
      </c>
      <c r="R414" s="759">
        <f t="shared" si="338"/>
        <v>3.2688121890547261</v>
      </c>
      <c r="S414" s="757"/>
      <c r="T414" s="757"/>
      <c r="U414" s="757"/>
      <c r="V414" s="757"/>
      <c r="W414" s="757"/>
      <c r="X414" s="758"/>
      <c r="Y414" s="778"/>
      <c r="Z414" s="52"/>
    </row>
    <row r="415" spans="1:32">
      <c r="A415" s="773"/>
      <c r="B415" s="16" t="s">
        <v>789</v>
      </c>
      <c r="C415" s="51">
        <v>145</v>
      </c>
      <c r="D415" s="915">
        <v>185</v>
      </c>
      <c r="E415" s="915">
        <v>357</v>
      </c>
      <c r="F415" s="52">
        <v>54</v>
      </c>
      <c r="G415" s="915">
        <v>58</v>
      </c>
      <c r="H415" s="915">
        <v>31</v>
      </c>
      <c r="I415" s="75">
        <v>830</v>
      </c>
      <c r="J415" s="897"/>
      <c r="K415" s="897"/>
      <c r="L415" s="761">
        <f t="shared" si="336"/>
        <v>2.0517900099051931</v>
      </c>
      <c r="M415" s="761">
        <f t="shared" si="337"/>
        <v>4.1535698248765156</v>
      </c>
      <c r="N415" s="761">
        <f t="shared" si="338"/>
        <v>3.060699588477366</v>
      </c>
      <c r="O415" s="761">
        <f t="shared" si="338"/>
        <v>7.3569482288828345</v>
      </c>
      <c r="P415" s="761">
        <f t="shared" si="338"/>
        <v>4.2059463379260338</v>
      </c>
      <c r="Q415" s="762">
        <f t="shared" si="338"/>
        <v>3.526734926052332</v>
      </c>
      <c r="R415" s="763">
        <f t="shared" si="338"/>
        <v>3.1707223898842494</v>
      </c>
      <c r="S415" s="764"/>
      <c r="T415" s="761"/>
      <c r="U415" s="761"/>
      <c r="V415" s="761"/>
      <c r="W415" s="761"/>
      <c r="X415" s="762"/>
      <c r="Y415" s="761"/>
      <c r="Z415" s="52"/>
    </row>
    <row r="416" spans="1:32">
      <c r="A416" s="773"/>
      <c r="B416" s="16" t="s">
        <v>431</v>
      </c>
      <c r="C416" s="51">
        <v>476</v>
      </c>
      <c r="D416" s="915">
        <v>690</v>
      </c>
      <c r="E416" s="915">
        <v>1648</v>
      </c>
      <c r="F416" s="52">
        <v>77</v>
      </c>
      <c r="G416" s="915">
        <v>186</v>
      </c>
      <c r="H416" s="915">
        <v>148</v>
      </c>
      <c r="I416" s="75">
        <v>3225</v>
      </c>
      <c r="J416" s="897"/>
      <c r="K416" s="897"/>
      <c r="L416" s="749">
        <f t="shared" ref="L416:L418" si="339">IF(C416&gt;0,(C416/C393)*100,)</f>
        <v>6.6732090284592731</v>
      </c>
      <c r="M416" s="749">
        <f t="shared" ref="M416:M418" si="340">IF(D416&gt;0,(D416/D393)*100,)</f>
        <v>17.211274632077824</v>
      </c>
      <c r="N416" s="750">
        <f t="shared" ref="N416:R418" si="341">IF(E416&gt;0,(E416/E393)*100,)</f>
        <v>15.116492386718033</v>
      </c>
      <c r="O416" s="750">
        <f t="shared" si="341"/>
        <v>14.392523364485982</v>
      </c>
      <c r="P416" s="750">
        <f t="shared" si="341"/>
        <v>17.448405253283301</v>
      </c>
      <c r="Q416" s="750">
        <f t="shared" si="341"/>
        <v>15.828877005347595</v>
      </c>
      <c r="R416" s="765">
        <f t="shared" si="341"/>
        <v>13.120423108218063</v>
      </c>
      <c r="S416" s="749"/>
      <c r="T416" s="749"/>
      <c r="U416" s="750"/>
      <c r="V416" s="750"/>
      <c r="W416" s="750"/>
      <c r="X416" s="750"/>
      <c r="Y416" s="751"/>
      <c r="Z416" s="52"/>
    </row>
    <row r="417" spans="1:26">
      <c r="A417" s="773"/>
      <c r="B417" s="16" t="s">
        <v>63</v>
      </c>
      <c r="C417" s="51">
        <v>529</v>
      </c>
      <c r="D417" s="915">
        <v>818</v>
      </c>
      <c r="E417" s="915">
        <v>1829</v>
      </c>
      <c r="F417" s="52">
        <v>103</v>
      </c>
      <c r="G417" s="915">
        <v>245</v>
      </c>
      <c r="H417" s="915">
        <v>121</v>
      </c>
      <c r="I417" s="75">
        <v>3645</v>
      </c>
      <c r="J417" s="897"/>
      <c r="K417" s="897"/>
      <c r="L417" s="757">
        <f t="shared" si="339"/>
        <v>7.0703020582731897</v>
      </c>
      <c r="M417" s="757">
        <f t="shared" si="340"/>
        <v>19.443784169241741</v>
      </c>
      <c r="N417" s="757">
        <f t="shared" si="341"/>
        <v>16.378615563714515</v>
      </c>
      <c r="O417" s="757">
        <f t="shared" si="341"/>
        <v>13.517060367454068</v>
      </c>
      <c r="P417" s="757">
        <f t="shared" si="341"/>
        <v>18.817204301075268</v>
      </c>
      <c r="Q417" s="758">
        <f t="shared" si="341"/>
        <v>14.975247524752474</v>
      </c>
      <c r="R417" s="759">
        <f t="shared" si="341"/>
        <v>14.167444029850746</v>
      </c>
      <c r="S417" s="757"/>
      <c r="T417" s="757"/>
      <c r="U417" s="757"/>
      <c r="V417" s="757"/>
      <c r="W417" s="757"/>
      <c r="X417" s="758"/>
      <c r="Y417" s="778"/>
      <c r="Z417" s="52"/>
    </row>
    <row r="418" spans="1:26">
      <c r="A418" s="773"/>
      <c r="B418" s="16" t="s">
        <v>791</v>
      </c>
      <c r="C418" s="51">
        <v>463</v>
      </c>
      <c r="D418" s="915">
        <v>877</v>
      </c>
      <c r="E418" s="915">
        <v>1980</v>
      </c>
      <c r="F418" s="52">
        <v>105</v>
      </c>
      <c r="G418" s="915">
        <v>315</v>
      </c>
      <c r="H418" s="915">
        <v>143</v>
      </c>
      <c r="I418" s="75">
        <v>3883</v>
      </c>
      <c r="J418" s="897"/>
      <c r="K418" s="897"/>
      <c r="L418" s="761">
        <f t="shared" si="339"/>
        <v>6.5515777557662371</v>
      </c>
      <c r="M418" s="761">
        <f t="shared" si="340"/>
        <v>19.690166142792993</v>
      </c>
      <c r="N418" s="761">
        <f t="shared" si="341"/>
        <v>16.97530864197531</v>
      </c>
      <c r="O418" s="761">
        <f t="shared" si="341"/>
        <v>14.305177111716622</v>
      </c>
      <c r="P418" s="761">
        <f t="shared" si="341"/>
        <v>22.842639593908629</v>
      </c>
      <c r="Q418" s="762">
        <f t="shared" si="341"/>
        <v>16.26848691695108</v>
      </c>
      <c r="R418" s="763">
        <f t="shared" si="341"/>
        <v>14.83363257821752</v>
      </c>
      <c r="S418" s="764"/>
      <c r="T418" s="761"/>
      <c r="U418" s="761"/>
      <c r="V418" s="761"/>
      <c r="W418" s="761"/>
      <c r="X418" s="762"/>
      <c r="Y418" s="761"/>
      <c r="Z418" s="52"/>
    </row>
    <row r="419" spans="1:26">
      <c r="A419" s="773"/>
      <c r="B419" s="16" t="s">
        <v>433</v>
      </c>
      <c r="C419" s="51">
        <v>1041</v>
      </c>
      <c r="D419" s="915">
        <v>1128</v>
      </c>
      <c r="E419" s="915">
        <v>2939</v>
      </c>
      <c r="F419" s="52">
        <v>230</v>
      </c>
      <c r="G419" s="915">
        <v>391</v>
      </c>
      <c r="H419" s="915">
        <v>282</v>
      </c>
      <c r="I419" s="75">
        <v>6011</v>
      </c>
      <c r="J419" s="897"/>
      <c r="K419" s="897"/>
      <c r="L419" s="749">
        <f t="shared" ref="L419:L421" si="342">IF(C419&gt;0,(C419/C393)*100,)</f>
        <v>14.594139913080051</v>
      </c>
      <c r="M419" s="749">
        <f t="shared" ref="M419:M421" si="343">IF(D419&gt;0,(D419/D393)*100,)</f>
        <v>28.13669244200549</v>
      </c>
      <c r="N419" s="750">
        <f t="shared" ref="N419:R421" si="344">IF(E419&gt;0,(E419/E393)*100,)</f>
        <v>26.958356264905518</v>
      </c>
      <c r="O419" s="750">
        <f t="shared" si="344"/>
        <v>42.990654205607477</v>
      </c>
      <c r="P419" s="750">
        <f t="shared" si="344"/>
        <v>36.679174484052538</v>
      </c>
      <c r="Q419" s="750">
        <f t="shared" si="344"/>
        <v>30.160427807486627</v>
      </c>
      <c r="R419" s="765">
        <f t="shared" si="344"/>
        <v>24.454841334418226</v>
      </c>
      <c r="S419" s="749"/>
      <c r="T419" s="749"/>
      <c r="U419" s="750"/>
      <c r="V419" s="750"/>
      <c r="W419" s="750"/>
      <c r="X419" s="750"/>
      <c r="Y419" s="751"/>
      <c r="Z419" s="52"/>
    </row>
    <row r="420" spans="1:26">
      <c r="A420" s="773"/>
      <c r="B420" s="16" t="s">
        <v>65</v>
      </c>
      <c r="C420" s="51">
        <v>1104</v>
      </c>
      <c r="D420" s="52">
        <v>1091</v>
      </c>
      <c r="E420" s="52">
        <v>2877</v>
      </c>
      <c r="F420" s="52">
        <v>332</v>
      </c>
      <c r="G420" s="52">
        <v>470</v>
      </c>
      <c r="H420" s="52">
        <v>235</v>
      </c>
      <c r="I420" s="75">
        <v>6109</v>
      </c>
      <c r="J420" s="897"/>
      <c r="K420" s="897"/>
      <c r="L420" s="757">
        <f t="shared" si="342"/>
        <v>14.755412991178829</v>
      </c>
      <c r="M420" s="757">
        <f t="shared" si="343"/>
        <v>25.93296886142144</v>
      </c>
      <c r="N420" s="757">
        <f t="shared" si="344"/>
        <v>25.763410047461271</v>
      </c>
      <c r="O420" s="757">
        <f t="shared" si="344"/>
        <v>43.569553805774284</v>
      </c>
      <c r="P420" s="757">
        <f t="shared" si="344"/>
        <v>36.098310291858674</v>
      </c>
      <c r="Q420" s="758">
        <f t="shared" si="344"/>
        <v>29.084158415841582</v>
      </c>
      <c r="R420" s="759">
        <f t="shared" si="344"/>
        <v>23.744558457711442</v>
      </c>
      <c r="S420" s="757"/>
      <c r="T420" s="757"/>
      <c r="U420" s="757"/>
      <c r="V420" s="757"/>
      <c r="W420" s="757"/>
      <c r="X420" s="758"/>
      <c r="Y420" s="778"/>
      <c r="Z420" s="52"/>
    </row>
    <row r="421" spans="1:26">
      <c r="A421" s="773"/>
      <c r="B421" s="16" t="s">
        <v>793</v>
      </c>
      <c r="C421" s="51">
        <v>914</v>
      </c>
      <c r="D421" s="915">
        <v>1098</v>
      </c>
      <c r="E421" s="915">
        <v>2990</v>
      </c>
      <c r="F421" s="52">
        <v>297</v>
      </c>
      <c r="G421" s="915">
        <v>505</v>
      </c>
      <c r="H421" s="915">
        <v>257</v>
      </c>
      <c r="I421" s="75">
        <v>6061</v>
      </c>
      <c r="J421" s="897"/>
      <c r="K421" s="897"/>
      <c r="L421" s="761">
        <f t="shared" si="342"/>
        <v>12.933352200367906</v>
      </c>
      <c r="M421" s="761">
        <f t="shared" si="343"/>
        <v>24.651998203861698</v>
      </c>
      <c r="N421" s="761">
        <f t="shared" si="344"/>
        <v>25.634430727023322</v>
      </c>
      <c r="O421" s="761">
        <f t="shared" si="344"/>
        <v>40.463215258855584</v>
      </c>
      <c r="P421" s="761">
        <f t="shared" si="344"/>
        <v>36.620739666424946</v>
      </c>
      <c r="Q421" s="762">
        <f t="shared" si="344"/>
        <v>29.237770193401591</v>
      </c>
      <c r="R421" s="763">
        <f t="shared" si="344"/>
        <v>23.153913741070404</v>
      </c>
      <c r="S421" s="764"/>
      <c r="T421" s="761"/>
      <c r="U421" s="761"/>
      <c r="V421" s="761"/>
      <c r="W421" s="761"/>
      <c r="X421" s="762"/>
      <c r="Y421" s="761"/>
      <c r="Z421" s="52"/>
    </row>
    <row r="422" spans="1:26">
      <c r="A422" s="773"/>
      <c r="B422" s="16" t="s">
        <v>427</v>
      </c>
      <c r="C422" s="51">
        <v>5084</v>
      </c>
      <c r="D422" s="915">
        <v>1650</v>
      </c>
      <c r="E422" s="915">
        <v>5316</v>
      </c>
      <c r="F422" s="52">
        <v>242</v>
      </c>
      <c r="G422" s="915">
        <v>396</v>
      </c>
      <c r="H422" s="915">
        <v>454</v>
      </c>
      <c r="I422" s="75">
        <v>13142</v>
      </c>
      <c r="J422" s="897"/>
      <c r="K422" s="897"/>
      <c r="L422" s="749">
        <f t="shared" ref="L422:L424" si="345">IF(C422&gt;0,(C422/C389)*100,)</f>
        <v>74.985250737463133</v>
      </c>
      <c r="M422" s="749">
        <f t="shared" ref="M422:M424" si="346">IF(D422&gt;0,(D422/D389)*100,)</f>
        <v>51.020408163265309</v>
      </c>
      <c r="N422" s="750">
        <f t="shared" ref="N422:R424" si="347">IF(E422&gt;0,(E422/E389)*100,)</f>
        <v>56.313559322033903</v>
      </c>
      <c r="O422" s="750">
        <f t="shared" si="347"/>
        <v>40.947546531302876</v>
      </c>
      <c r="P422" s="750">
        <f t="shared" si="347"/>
        <v>42.6264800861141</v>
      </c>
      <c r="Q422" s="750">
        <f t="shared" si="347"/>
        <v>54.764776839565741</v>
      </c>
      <c r="R422" s="765">
        <f t="shared" si="347"/>
        <v>60.276108792368021</v>
      </c>
      <c r="S422" s="749"/>
      <c r="T422" s="749"/>
      <c r="U422" s="750"/>
      <c r="V422" s="750"/>
      <c r="W422" s="750"/>
      <c r="X422" s="750"/>
      <c r="Y422" s="751"/>
      <c r="Z422" s="52"/>
    </row>
    <row r="423" spans="1:26">
      <c r="A423" s="773"/>
      <c r="B423" s="16" t="s">
        <v>59</v>
      </c>
      <c r="C423" s="51">
        <v>5333</v>
      </c>
      <c r="D423" s="915">
        <v>1891</v>
      </c>
      <c r="E423" s="915">
        <v>5497</v>
      </c>
      <c r="F423" s="52">
        <v>229</v>
      </c>
      <c r="G423" s="915">
        <v>446</v>
      </c>
      <c r="H423" s="915">
        <v>487</v>
      </c>
      <c r="I423" s="75">
        <v>13883</v>
      </c>
      <c r="J423" s="897"/>
      <c r="K423" s="897"/>
      <c r="L423" s="757">
        <f t="shared" si="345"/>
        <v>75.903785937944775</v>
      </c>
      <c r="M423" s="757">
        <f t="shared" si="346"/>
        <v>54.339080459770116</v>
      </c>
      <c r="N423" s="757">
        <f t="shared" si="347"/>
        <v>56.675945973811736</v>
      </c>
      <c r="O423" s="757">
        <f t="shared" si="347"/>
        <v>44.294003868471954</v>
      </c>
      <c r="P423" s="757">
        <f t="shared" si="347"/>
        <v>46.217616580310882</v>
      </c>
      <c r="Q423" s="758">
        <f t="shared" si="347"/>
        <v>54.474272930648773</v>
      </c>
      <c r="R423" s="759">
        <f t="shared" si="347"/>
        <v>61.480891014569771</v>
      </c>
      <c r="S423" s="757"/>
      <c r="T423" s="757"/>
      <c r="U423" s="757"/>
      <c r="V423" s="757"/>
      <c r="W423" s="757"/>
      <c r="X423" s="758"/>
      <c r="Y423" s="778"/>
      <c r="Z423" s="52"/>
    </row>
    <row r="424" spans="1:26">
      <c r="A424" s="773"/>
      <c r="B424" s="16" t="s">
        <v>795</v>
      </c>
      <c r="C424" s="51">
        <v>5425</v>
      </c>
      <c r="D424" s="915">
        <v>2063</v>
      </c>
      <c r="E424" s="915">
        <v>5647</v>
      </c>
      <c r="F424" s="52">
        <v>207</v>
      </c>
      <c r="G424" s="915">
        <v>453</v>
      </c>
      <c r="H424" s="915">
        <v>441</v>
      </c>
      <c r="I424" s="75">
        <v>14236</v>
      </c>
      <c r="J424" s="897"/>
      <c r="K424" s="897"/>
      <c r="L424" s="761">
        <f t="shared" si="345"/>
        <v>77.070606620258559</v>
      </c>
      <c r="M424" s="761">
        <f t="shared" si="346"/>
        <v>52.735173824130875</v>
      </c>
      <c r="N424" s="761">
        <f t="shared" si="347"/>
        <v>56.862350216493809</v>
      </c>
      <c r="O424" s="761">
        <f t="shared" si="347"/>
        <v>39.884393063583815</v>
      </c>
      <c r="P424" s="761">
        <f t="shared" si="347"/>
        <v>45.850202429149803</v>
      </c>
      <c r="Q424" s="762">
        <f t="shared" si="347"/>
        <v>51.8213866039953</v>
      </c>
      <c r="R424" s="763">
        <f t="shared" si="347"/>
        <v>61.256454388984508</v>
      </c>
      <c r="S424" s="764"/>
      <c r="T424" s="761"/>
      <c r="U424" s="761"/>
      <c r="V424" s="761"/>
      <c r="W424" s="761"/>
      <c r="X424" s="762"/>
      <c r="Y424" s="761"/>
      <c r="Z424" s="52"/>
    </row>
    <row r="425" spans="1:26">
      <c r="A425" s="930" t="s">
        <v>436</v>
      </c>
      <c r="B425" s="927" t="s">
        <v>797</v>
      </c>
      <c r="C425" s="888"/>
      <c r="D425" s="816"/>
      <c r="E425" s="816"/>
      <c r="F425" s="816"/>
      <c r="G425" s="816"/>
      <c r="H425" s="816"/>
      <c r="I425" s="241"/>
      <c r="J425" s="897"/>
      <c r="K425" s="897"/>
      <c r="L425" s="894"/>
      <c r="M425" s="746"/>
      <c r="N425" s="734"/>
      <c r="O425" s="734"/>
      <c r="P425" s="734"/>
      <c r="Q425" s="734"/>
      <c r="R425" s="747"/>
      <c r="S425" s="745"/>
      <c r="T425" s="746"/>
      <c r="U425" s="734"/>
      <c r="V425" s="734"/>
      <c r="W425" s="734"/>
      <c r="X425" s="734"/>
      <c r="Y425" s="777"/>
      <c r="Z425" s="52"/>
    </row>
    <row r="426" spans="1:26">
      <c r="A426" s="773"/>
      <c r="B426" s="16" t="s">
        <v>799</v>
      </c>
      <c r="C426" s="51">
        <v>10988</v>
      </c>
      <c r="D426" s="915"/>
      <c r="E426" s="915">
        <v>2011</v>
      </c>
      <c r="F426" s="52">
        <v>2174</v>
      </c>
      <c r="G426" s="915">
        <v>6844</v>
      </c>
      <c r="H426" s="915">
        <v>1939</v>
      </c>
      <c r="I426" s="75">
        <v>23956</v>
      </c>
      <c r="J426" s="897"/>
      <c r="K426" s="897"/>
      <c r="L426" s="749"/>
      <c r="M426" s="749"/>
      <c r="N426" s="750"/>
      <c r="O426" s="750"/>
      <c r="P426" s="750"/>
      <c r="Q426" s="750"/>
      <c r="R426" s="751"/>
      <c r="S426" s="748"/>
      <c r="T426" s="749"/>
      <c r="U426" s="750"/>
      <c r="V426" s="750"/>
      <c r="W426" s="750"/>
      <c r="X426" s="750"/>
      <c r="Y426" s="751"/>
      <c r="Z426" s="52"/>
    </row>
    <row r="427" spans="1:26">
      <c r="A427" s="773"/>
      <c r="B427" s="16" t="s">
        <v>801</v>
      </c>
      <c r="C427" s="51">
        <v>10552</v>
      </c>
      <c r="D427" s="915"/>
      <c r="E427" s="915">
        <v>2011</v>
      </c>
      <c r="F427" s="52">
        <v>2159</v>
      </c>
      <c r="G427" s="915">
        <v>6737</v>
      </c>
      <c r="H427" s="915">
        <v>2023</v>
      </c>
      <c r="I427" s="75">
        <v>23482</v>
      </c>
      <c r="J427" s="897"/>
      <c r="K427" s="897"/>
      <c r="L427" s="749"/>
      <c r="M427" s="749"/>
      <c r="N427" s="750"/>
      <c r="O427" s="750"/>
      <c r="P427" s="750"/>
      <c r="Q427" s="750"/>
      <c r="R427" s="751"/>
      <c r="S427" s="748"/>
      <c r="T427" s="749"/>
      <c r="U427" s="750"/>
      <c r="V427" s="750"/>
      <c r="W427" s="750"/>
      <c r="X427" s="750"/>
      <c r="Y427" s="751"/>
      <c r="Z427" s="52"/>
    </row>
    <row r="428" spans="1:26">
      <c r="A428" s="773"/>
      <c r="B428" s="16" t="s">
        <v>992</v>
      </c>
      <c r="C428" s="51">
        <v>9882</v>
      </c>
      <c r="D428" s="915"/>
      <c r="E428" s="915">
        <v>2076</v>
      </c>
      <c r="F428" s="52">
        <v>2201</v>
      </c>
      <c r="G428" s="915">
        <v>6443</v>
      </c>
      <c r="H428" s="915">
        <v>2050</v>
      </c>
      <c r="I428" s="75">
        <v>22652</v>
      </c>
      <c r="J428" s="897"/>
      <c r="K428" s="897"/>
      <c r="L428" s="749"/>
      <c r="M428" s="749"/>
      <c r="N428" s="750"/>
      <c r="O428" s="750"/>
      <c r="P428" s="750"/>
      <c r="Q428" s="750"/>
      <c r="R428" s="751"/>
      <c r="S428" s="748"/>
      <c r="T428" s="749"/>
      <c r="U428" s="750"/>
      <c r="V428" s="750"/>
      <c r="W428" s="750"/>
      <c r="X428" s="750"/>
      <c r="Y428" s="751"/>
      <c r="Z428" s="52"/>
    </row>
    <row r="429" spans="1:26">
      <c r="A429" s="773"/>
      <c r="B429" s="16" t="s">
        <v>67</v>
      </c>
      <c r="C429" s="51">
        <v>9785</v>
      </c>
      <c r="D429" s="915"/>
      <c r="E429" s="915">
        <v>1996</v>
      </c>
      <c r="F429" s="52">
        <v>2075</v>
      </c>
      <c r="G429" s="915">
        <v>6035</v>
      </c>
      <c r="H429" s="915">
        <v>1896</v>
      </c>
      <c r="I429" s="75">
        <v>21787</v>
      </c>
      <c r="J429" s="897"/>
      <c r="K429" s="897"/>
      <c r="L429" s="749"/>
      <c r="M429" s="749"/>
      <c r="N429" s="750"/>
      <c r="O429" s="750"/>
      <c r="P429" s="750"/>
      <c r="Q429" s="750"/>
      <c r="R429" s="751"/>
      <c r="S429" s="748"/>
      <c r="T429" s="749"/>
      <c r="U429" s="750"/>
      <c r="V429" s="750"/>
      <c r="W429" s="750"/>
      <c r="X429" s="750"/>
      <c r="Y429" s="751"/>
      <c r="Z429" s="52"/>
    </row>
    <row r="430" spans="1:26">
      <c r="A430" s="773"/>
      <c r="B430" s="139" t="s">
        <v>767</v>
      </c>
      <c r="C430" s="137">
        <v>10214</v>
      </c>
      <c r="D430" s="138"/>
      <c r="E430" s="138">
        <v>2052</v>
      </c>
      <c r="F430" s="138">
        <v>1973</v>
      </c>
      <c r="G430" s="138">
        <v>6062</v>
      </c>
      <c r="H430" s="138">
        <v>1706</v>
      </c>
      <c r="I430" s="916">
        <v>22007</v>
      </c>
      <c r="J430" s="897"/>
      <c r="K430" s="897"/>
      <c r="L430" s="753"/>
      <c r="M430" s="753"/>
      <c r="N430" s="754"/>
      <c r="O430" s="754"/>
      <c r="P430" s="754"/>
      <c r="Q430" s="754"/>
      <c r="R430" s="755"/>
      <c r="S430" s="752"/>
      <c r="T430" s="753"/>
      <c r="U430" s="754"/>
      <c r="V430" s="754"/>
      <c r="W430" s="754"/>
      <c r="X430" s="754"/>
      <c r="Y430" s="755"/>
      <c r="Z430" s="52"/>
    </row>
    <row r="431" spans="1:26">
      <c r="A431" s="773"/>
      <c r="B431" s="16" t="s">
        <v>459</v>
      </c>
      <c r="C431" s="51">
        <v>4941</v>
      </c>
      <c r="D431" s="915"/>
      <c r="E431" s="915">
        <v>986</v>
      </c>
      <c r="F431" s="52">
        <v>890</v>
      </c>
      <c r="G431" s="915">
        <v>2787</v>
      </c>
      <c r="H431" s="915">
        <v>304</v>
      </c>
      <c r="I431" s="75">
        <v>9908</v>
      </c>
      <c r="J431" s="897"/>
      <c r="K431" s="897"/>
      <c r="L431" s="749"/>
      <c r="M431" s="749"/>
      <c r="N431" s="750"/>
      <c r="O431" s="750"/>
      <c r="P431" s="750"/>
      <c r="Q431" s="750"/>
      <c r="R431" s="751"/>
      <c r="S431" s="748"/>
      <c r="T431" s="749"/>
      <c r="U431" s="750"/>
      <c r="V431" s="750"/>
      <c r="W431" s="750"/>
      <c r="X431" s="750"/>
      <c r="Y431" s="751"/>
      <c r="Z431" s="52"/>
    </row>
    <row r="432" spans="1:26">
      <c r="A432" s="773"/>
      <c r="B432" s="16" t="s">
        <v>424</v>
      </c>
      <c r="C432" s="51">
        <v>5216</v>
      </c>
      <c r="D432" s="915"/>
      <c r="E432" s="915">
        <v>1006</v>
      </c>
      <c r="F432" s="52">
        <v>836</v>
      </c>
      <c r="G432" s="915">
        <v>2815</v>
      </c>
      <c r="H432" s="915">
        <v>245</v>
      </c>
      <c r="I432" s="75">
        <v>10118</v>
      </c>
      <c r="J432" s="897"/>
      <c r="K432" s="897"/>
      <c r="L432" s="749"/>
      <c r="M432" s="749"/>
      <c r="N432" s="750"/>
      <c r="O432" s="750"/>
      <c r="P432" s="750"/>
      <c r="Q432" s="750"/>
      <c r="R432" s="751"/>
      <c r="S432" s="748"/>
      <c r="T432" s="749"/>
      <c r="U432" s="750"/>
      <c r="V432" s="750"/>
      <c r="W432" s="750"/>
      <c r="X432" s="750"/>
      <c r="Y432" s="751"/>
      <c r="Z432" s="52"/>
    </row>
    <row r="433" spans="1:32">
      <c r="A433" s="773"/>
      <c r="B433" s="16" t="s">
        <v>769</v>
      </c>
      <c r="C433" s="51">
        <v>5732</v>
      </c>
      <c r="D433" s="915"/>
      <c r="E433" s="915">
        <v>1156</v>
      </c>
      <c r="F433" s="52">
        <v>1004</v>
      </c>
      <c r="G433" s="915">
        <v>2838</v>
      </c>
      <c r="H433" s="915">
        <v>308</v>
      </c>
      <c r="I433" s="75">
        <v>11038</v>
      </c>
      <c r="J433" s="897"/>
      <c r="K433" s="897"/>
      <c r="L433" s="749"/>
      <c r="M433" s="749"/>
      <c r="N433" s="750"/>
      <c r="O433" s="750"/>
      <c r="P433" s="750"/>
      <c r="Q433" s="750"/>
      <c r="R433" s="751"/>
      <c r="S433" s="748"/>
      <c r="T433" s="749"/>
      <c r="U433" s="750"/>
      <c r="V433" s="750"/>
      <c r="W433" s="750"/>
      <c r="X433" s="750"/>
      <c r="Y433" s="751"/>
      <c r="Z433" s="52"/>
    </row>
    <row r="434" spans="1:32">
      <c r="A434" s="773"/>
      <c r="B434" s="16" t="s">
        <v>771</v>
      </c>
      <c r="C434" s="51">
        <v>6002</v>
      </c>
      <c r="D434" s="915"/>
      <c r="E434" s="915">
        <v>1481</v>
      </c>
      <c r="F434" s="52">
        <v>838</v>
      </c>
      <c r="G434" s="915">
        <v>2823</v>
      </c>
      <c r="H434" s="915">
        <v>316</v>
      </c>
      <c r="I434" s="75">
        <v>11460</v>
      </c>
      <c r="J434" s="897"/>
      <c r="K434" s="897"/>
      <c r="L434" s="749"/>
      <c r="M434" s="749"/>
      <c r="N434" s="750"/>
      <c r="O434" s="750"/>
      <c r="P434" s="750"/>
      <c r="Q434" s="750"/>
      <c r="R434" s="751"/>
      <c r="S434" s="748"/>
      <c r="T434" s="749"/>
      <c r="U434" s="750"/>
      <c r="V434" s="750"/>
      <c r="W434" s="750"/>
      <c r="X434" s="750"/>
      <c r="Y434" s="751"/>
      <c r="Z434" s="52"/>
    </row>
    <row r="435" spans="1:32">
      <c r="A435" s="773"/>
      <c r="B435" s="16" t="s">
        <v>461</v>
      </c>
      <c r="C435" s="51">
        <v>6179</v>
      </c>
      <c r="D435" s="915"/>
      <c r="E435" s="915">
        <v>1437</v>
      </c>
      <c r="F435" s="52">
        <v>979</v>
      </c>
      <c r="G435" s="915">
        <v>2899</v>
      </c>
      <c r="H435" s="915">
        <v>304</v>
      </c>
      <c r="I435" s="75">
        <v>11798</v>
      </c>
      <c r="J435" s="897"/>
      <c r="K435" s="897"/>
      <c r="L435" s="749"/>
      <c r="M435" s="749"/>
      <c r="N435" s="750"/>
      <c r="O435" s="750"/>
      <c r="P435" s="750"/>
      <c r="Q435" s="750"/>
      <c r="R435" s="751"/>
      <c r="S435" s="748"/>
      <c r="T435" s="749"/>
      <c r="U435" s="750"/>
      <c r="V435" s="750"/>
      <c r="W435" s="750"/>
      <c r="X435" s="750"/>
      <c r="Y435" s="751"/>
      <c r="Z435" s="52"/>
    </row>
    <row r="436" spans="1:32">
      <c r="A436" s="773"/>
      <c r="B436" s="16" t="s">
        <v>463</v>
      </c>
      <c r="C436" s="51">
        <v>6690</v>
      </c>
      <c r="D436" s="915"/>
      <c r="E436" s="915">
        <v>1621</v>
      </c>
      <c r="F436" s="52">
        <v>1053</v>
      </c>
      <c r="G436" s="915">
        <v>3025</v>
      </c>
      <c r="H436" s="915">
        <v>298</v>
      </c>
      <c r="I436" s="75">
        <v>12687</v>
      </c>
      <c r="J436" s="897"/>
      <c r="K436" s="897"/>
      <c r="L436" s="844"/>
      <c r="M436" s="749"/>
      <c r="N436" s="750"/>
      <c r="O436" s="750"/>
      <c r="P436" s="750"/>
      <c r="Q436" s="750"/>
      <c r="R436" s="751"/>
      <c r="S436" s="748"/>
      <c r="T436" s="749"/>
      <c r="U436" s="750"/>
      <c r="V436" s="750"/>
      <c r="W436" s="750"/>
      <c r="X436" s="750"/>
      <c r="Y436" s="751"/>
      <c r="Z436" s="52"/>
    </row>
    <row r="437" spans="1:32">
      <c r="A437" s="773"/>
      <c r="B437" s="16" t="s">
        <v>773</v>
      </c>
      <c r="C437" s="51">
        <v>6834</v>
      </c>
      <c r="D437" s="915"/>
      <c r="E437" s="915">
        <v>1686</v>
      </c>
      <c r="F437" s="52">
        <v>1167</v>
      </c>
      <c r="G437" s="915">
        <v>2954</v>
      </c>
      <c r="H437" s="915">
        <v>386</v>
      </c>
      <c r="I437" s="75">
        <v>13027</v>
      </c>
      <c r="J437" s="897"/>
      <c r="K437" s="897"/>
      <c r="L437" s="749" t="e">
        <f t="shared" ref="L437:L442" si="348">IF(C437&gt;0,(C437/C425)*100,)</f>
        <v>#DIV/0!</v>
      </c>
      <c r="M437" s="749">
        <f t="shared" ref="M437:M442" si="349">IF(D437&gt;0,(D437/D425)*100,)</f>
        <v>0</v>
      </c>
      <c r="N437" s="750" t="e">
        <f t="shared" ref="N437:N442" si="350">IF(E437&gt;0,(E437/E425)*100,)</f>
        <v>#DIV/0!</v>
      </c>
      <c r="O437" s="750" t="e">
        <f t="shared" ref="O437:O442" si="351">IF(F437&gt;0,(F437/F425)*100,)</f>
        <v>#DIV/0!</v>
      </c>
      <c r="P437" s="750" t="e">
        <f t="shared" ref="P437:P442" si="352">IF(G437&gt;0,(G437/G425)*100,)</f>
        <v>#DIV/0!</v>
      </c>
      <c r="Q437" s="756" t="e">
        <f t="shared" ref="Q437:Q442" si="353">IF(H437&gt;0,(H437/H425)*100,)</f>
        <v>#DIV/0!</v>
      </c>
      <c r="R437" s="750" t="e">
        <f t="shared" ref="R437:R442" si="354">IF(I437&gt;0,(I437/I425)*100,)</f>
        <v>#DIV/0!</v>
      </c>
      <c r="S437" s="748"/>
      <c r="T437" s="749"/>
      <c r="U437" s="750"/>
      <c r="V437" s="750"/>
      <c r="W437" s="750"/>
      <c r="X437" s="750"/>
      <c r="Y437" s="751"/>
      <c r="Z437" s="52"/>
    </row>
    <row r="438" spans="1:32">
      <c r="A438" s="773"/>
      <c r="B438" s="16" t="s">
        <v>775</v>
      </c>
      <c r="C438" s="51">
        <v>6812</v>
      </c>
      <c r="D438" s="915"/>
      <c r="E438" s="915">
        <v>1711</v>
      </c>
      <c r="F438" s="52">
        <v>1163</v>
      </c>
      <c r="G438" s="915">
        <v>3174</v>
      </c>
      <c r="H438" s="915">
        <v>426</v>
      </c>
      <c r="I438" s="75">
        <v>13286</v>
      </c>
      <c r="J438" s="897"/>
      <c r="K438" s="897"/>
      <c r="L438" s="778">
        <f t="shared" si="348"/>
        <v>61.994903531124869</v>
      </c>
      <c r="M438" s="757">
        <f t="shared" si="349"/>
        <v>0</v>
      </c>
      <c r="N438" s="757">
        <f t="shared" si="350"/>
        <v>85.08204873197414</v>
      </c>
      <c r="O438" s="757">
        <f t="shared" si="351"/>
        <v>53.495860165593378</v>
      </c>
      <c r="P438" s="757">
        <f t="shared" si="352"/>
        <v>46.376388077147865</v>
      </c>
      <c r="Q438" s="758">
        <f t="shared" si="353"/>
        <v>21.970087674058796</v>
      </c>
      <c r="R438" s="759">
        <f t="shared" si="354"/>
        <v>55.460010018367001</v>
      </c>
      <c r="S438" s="757"/>
      <c r="T438" s="757"/>
      <c r="U438" s="757"/>
      <c r="V438" s="757"/>
      <c r="W438" s="757"/>
      <c r="X438" s="758"/>
      <c r="Y438" s="778"/>
      <c r="Z438" s="52"/>
    </row>
    <row r="439" spans="1:32">
      <c r="A439" s="773"/>
      <c r="B439" s="16" t="s">
        <v>777</v>
      </c>
      <c r="C439" s="51">
        <v>6613</v>
      </c>
      <c r="D439" s="52"/>
      <c r="E439" s="52">
        <v>1721</v>
      </c>
      <c r="F439" s="52">
        <v>1144</v>
      </c>
      <c r="G439" s="52">
        <v>3244</v>
      </c>
      <c r="H439" s="52">
        <v>502</v>
      </c>
      <c r="I439" s="75">
        <v>13224</v>
      </c>
      <c r="J439" s="897"/>
      <c r="K439" s="897"/>
      <c r="L439" s="757">
        <f t="shared" si="348"/>
        <v>62.670583775587559</v>
      </c>
      <c r="M439" s="757">
        <f t="shared" si="349"/>
        <v>0</v>
      </c>
      <c r="N439" s="757">
        <f t="shared" si="350"/>
        <v>85.579313774241669</v>
      </c>
      <c r="O439" s="757">
        <f t="shared" si="351"/>
        <v>52.987494210282534</v>
      </c>
      <c r="P439" s="757">
        <f t="shared" si="352"/>
        <v>48.151996437583492</v>
      </c>
      <c r="Q439" s="758">
        <f t="shared" si="353"/>
        <v>24.814631735046959</v>
      </c>
      <c r="R439" s="759">
        <f t="shared" si="354"/>
        <v>56.315475683502257</v>
      </c>
      <c r="S439" s="757"/>
      <c r="T439" s="757"/>
      <c r="U439" s="757"/>
      <c r="V439" s="757"/>
      <c r="W439" s="757"/>
      <c r="X439" s="758"/>
      <c r="Y439" s="778"/>
      <c r="Z439" s="52"/>
    </row>
    <row r="440" spans="1:32">
      <c r="A440" s="773"/>
      <c r="B440" s="16" t="s">
        <v>994</v>
      </c>
      <c r="C440" s="51">
        <v>6256</v>
      </c>
      <c r="D440" s="52"/>
      <c r="E440" s="52">
        <v>1714</v>
      </c>
      <c r="F440" s="52">
        <v>1030</v>
      </c>
      <c r="G440" s="52">
        <v>2974</v>
      </c>
      <c r="H440" s="52">
        <v>478</v>
      </c>
      <c r="I440" s="75">
        <v>12452</v>
      </c>
      <c r="J440" s="897"/>
      <c r="K440" s="897"/>
      <c r="L440" s="757">
        <f t="shared" si="348"/>
        <v>63.307022869864404</v>
      </c>
      <c r="M440" s="757">
        <f t="shared" si="349"/>
        <v>0</v>
      </c>
      <c r="N440" s="757">
        <f t="shared" si="350"/>
        <v>82.562620423892099</v>
      </c>
      <c r="O440" s="757">
        <f t="shared" si="351"/>
        <v>46.79691049522944</v>
      </c>
      <c r="P440" s="757">
        <f t="shared" si="352"/>
        <v>46.15862176004967</v>
      </c>
      <c r="Q440" s="758">
        <f t="shared" si="353"/>
        <v>23.31707317073171</v>
      </c>
      <c r="R440" s="759">
        <f t="shared" si="354"/>
        <v>54.970863499911701</v>
      </c>
      <c r="S440" s="757"/>
      <c r="T440" s="757"/>
      <c r="U440" s="757"/>
      <c r="V440" s="757"/>
      <c r="W440" s="757"/>
      <c r="X440" s="758"/>
      <c r="Y440" s="778"/>
      <c r="Z440" s="52"/>
    </row>
    <row r="441" spans="1:32">
      <c r="A441" s="773"/>
      <c r="B441" s="16" t="s">
        <v>49</v>
      </c>
      <c r="C441" s="51">
        <v>6340</v>
      </c>
      <c r="D441" s="52"/>
      <c r="E441" s="52">
        <v>1951</v>
      </c>
      <c r="F441" s="52">
        <v>1004</v>
      </c>
      <c r="G441" s="52">
        <v>3076</v>
      </c>
      <c r="H441" s="52">
        <v>528</v>
      </c>
      <c r="I441" s="75">
        <v>12899</v>
      </c>
      <c r="J441" s="897"/>
      <c r="K441" s="897"/>
      <c r="L441" s="757">
        <f t="shared" si="348"/>
        <v>64.793050587634141</v>
      </c>
      <c r="M441" s="757">
        <f t="shared" si="349"/>
        <v>0</v>
      </c>
      <c r="N441" s="757">
        <f t="shared" si="350"/>
        <v>97.745490981963925</v>
      </c>
      <c r="O441" s="757">
        <f t="shared" si="351"/>
        <v>48.385542168674704</v>
      </c>
      <c r="P441" s="757">
        <f t="shared" si="352"/>
        <v>50.969345484672743</v>
      </c>
      <c r="Q441" s="758">
        <f t="shared" si="353"/>
        <v>27.848101265822784</v>
      </c>
      <c r="R441" s="759">
        <f t="shared" si="354"/>
        <v>59.205030522788817</v>
      </c>
      <c r="S441" s="757"/>
      <c r="T441" s="757"/>
      <c r="U441" s="757"/>
      <c r="V441" s="757"/>
      <c r="W441" s="757"/>
      <c r="X441" s="758"/>
      <c r="Y441" s="778"/>
      <c r="Z441" s="52"/>
    </row>
    <row r="442" spans="1:32">
      <c r="A442" s="773"/>
      <c r="B442" s="141" t="s">
        <v>779</v>
      </c>
      <c r="C442" s="142">
        <v>6801</v>
      </c>
      <c r="D442" s="143"/>
      <c r="E442" s="143">
        <v>1397</v>
      </c>
      <c r="F442" s="143">
        <v>921</v>
      </c>
      <c r="G442" s="143">
        <v>3061</v>
      </c>
      <c r="H442" s="143">
        <v>519</v>
      </c>
      <c r="I442" s="932">
        <v>12699</v>
      </c>
      <c r="J442" s="897"/>
      <c r="K442" s="897"/>
      <c r="L442" s="761">
        <f t="shared" si="348"/>
        <v>66.585079302917563</v>
      </c>
      <c r="M442" s="761">
        <f t="shared" si="349"/>
        <v>0</v>
      </c>
      <c r="N442" s="761">
        <f t="shared" si="350"/>
        <v>68.079922027290451</v>
      </c>
      <c r="O442" s="761">
        <f t="shared" si="351"/>
        <v>46.680182463253928</v>
      </c>
      <c r="P442" s="761">
        <f t="shared" si="352"/>
        <v>50.494886176179477</v>
      </c>
      <c r="Q442" s="762">
        <f t="shared" si="353"/>
        <v>30.422039859320048</v>
      </c>
      <c r="R442" s="763">
        <f t="shared" si="354"/>
        <v>57.704366792384242</v>
      </c>
      <c r="S442" s="764" t="s">
        <v>47</v>
      </c>
      <c r="T442" s="761"/>
      <c r="U442" s="761"/>
      <c r="V442" s="761"/>
      <c r="W442" s="761"/>
      <c r="X442" s="762"/>
      <c r="Y442" s="761"/>
      <c r="Z442" s="52"/>
    </row>
    <row r="443" spans="1:32">
      <c r="A443" s="773"/>
      <c r="B443" s="16" t="s">
        <v>996</v>
      </c>
      <c r="C443" s="51">
        <v>5050</v>
      </c>
      <c r="D443" s="915"/>
      <c r="E443" s="915">
        <v>1041</v>
      </c>
      <c r="F443" s="52">
        <v>636</v>
      </c>
      <c r="G443" s="915">
        <v>1723</v>
      </c>
      <c r="H443" s="915">
        <v>193</v>
      </c>
      <c r="I443" s="75">
        <v>8643</v>
      </c>
      <c r="J443" s="897"/>
      <c r="K443" s="897"/>
      <c r="L443" s="749">
        <f t="shared" ref="L443:L445" si="355">IF(C443&gt;0,(C443/C440)*100,)</f>
        <v>80.722506393861892</v>
      </c>
      <c r="M443" s="749">
        <f t="shared" ref="M443:M445" si="356">IF(D443&gt;0,(D443/D440)*100,)</f>
        <v>0</v>
      </c>
      <c r="N443" s="750">
        <f t="shared" ref="N443:R445" si="357">IF(E443&gt;0,(E443/E440)*100,)</f>
        <v>60.73512252042007</v>
      </c>
      <c r="O443" s="750">
        <f t="shared" si="357"/>
        <v>61.747572815533978</v>
      </c>
      <c r="P443" s="750">
        <f t="shared" si="357"/>
        <v>57.935440484196363</v>
      </c>
      <c r="Q443" s="750">
        <f t="shared" si="357"/>
        <v>40.376569037656907</v>
      </c>
      <c r="R443" s="765">
        <f t="shared" si="357"/>
        <v>69.410536460006426</v>
      </c>
      <c r="S443" s="749">
        <f t="shared" ref="S443:Y445" si="358">+L443+L446</f>
        <v>88.858695652173907</v>
      </c>
      <c r="T443" s="749">
        <f t="shared" si="358"/>
        <v>0</v>
      </c>
      <c r="U443" s="750">
        <f t="shared" si="358"/>
        <v>78.76312718786464</v>
      </c>
      <c r="V443" s="750">
        <f t="shared" si="358"/>
        <v>72.427184466019412</v>
      </c>
      <c r="W443" s="750">
        <f t="shared" si="358"/>
        <v>67.787491593813044</v>
      </c>
      <c r="X443" s="750">
        <f t="shared" si="358"/>
        <v>48.11715481171548</v>
      </c>
      <c r="Y443" s="751">
        <f t="shared" si="358"/>
        <v>79.513331191776416</v>
      </c>
      <c r="Z443" s="52">
        <f t="shared" ref="Z443:AF445" si="359">+L443+L446+L449</f>
        <v>100</v>
      </c>
      <c r="AA443" s="409">
        <f t="shared" si="359"/>
        <v>0</v>
      </c>
      <c r="AB443" s="409">
        <f t="shared" si="359"/>
        <v>100</v>
      </c>
      <c r="AC443" s="409">
        <f t="shared" si="359"/>
        <v>100</v>
      </c>
      <c r="AD443" s="409">
        <f t="shared" si="359"/>
        <v>100</v>
      </c>
      <c r="AE443" s="409">
        <f t="shared" si="359"/>
        <v>100</v>
      </c>
      <c r="AF443" s="409">
        <f t="shared" si="359"/>
        <v>100</v>
      </c>
    </row>
    <row r="444" spans="1:32">
      <c r="A444" s="773"/>
      <c r="B444" s="16" t="s">
        <v>51</v>
      </c>
      <c r="C444" s="51">
        <v>5013</v>
      </c>
      <c r="D444" s="915"/>
      <c r="E444" s="915">
        <v>998</v>
      </c>
      <c r="F444" s="52">
        <v>652</v>
      </c>
      <c r="G444" s="915">
        <v>1764</v>
      </c>
      <c r="H444" s="915">
        <v>179</v>
      </c>
      <c r="I444" s="75">
        <v>8606</v>
      </c>
      <c r="J444" s="897"/>
      <c r="K444" s="897"/>
      <c r="L444" s="757">
        <f t="shared" si="355"/>
        <v>79.069400630914828</v>
      </c>
      <c r="M444" s="757">
        <f t="shared" si="356"/>
        <v>0</v>
      </c>
      <c r="N444" s="757">
        <f t="shared" si="357"/>
        <v>51.153254741158385</v>
      </c>
      <c r="O444" s="757">
        <f t="shared" si="357"/>
        <v>64.940239043824704</v>
      </c>
      <c r="P444" s="757">
        <f t="shared" si="357"/>
        <v>57.347204161248378</v>
      </c>
      <c r="Q444" s="758">
        <f t="shared" si="357"/>
        <v>33.901515151515149</v>
      </c>
      <c r="R444" s="759">
        <f t="shared" si="357"/>
        <v>66.718350259710064</v>
      </c>
      <c r="S444" s="757">
        <f t="shared" si="358"/>
        <v>90.15772870662461</v>
      </c>
      <c r="T444" s="757">
        <f t="shared" si="358"/>
        <v>0</v>
      </c>
      <c r="U444" s="757">
        <f t="shared" si="358"/>
        <v>73.193234238851872</v>
      </c>
      <c r="V444" s="757">
        <f t="shared" si="358"/>
        <v>78.884462151394416</v>
      </c>
      <c r="W444" s="757">
        <f t="shared" si="358"/>
        <v>67.002600780234076</v>
      </c>
      <c r="X444" s="758">
        <f t="shared" si="358"/>
        <v>57.196969696969688</v>
      </c>
      <c r="Y444" s="778">
        <f t="shared" si="358"/>
        <v>79.843398713078543</v>
      </c>
      <c r="Z444" s="52">
        <f t="shared" si="359"/>
        <v>100</v>
      </c>
      <c r="AA444" s="409">
        <f t="shared" si="359"/>
        <v>0</v>
      </c>
      <c r="AB444" s="409">
        <f t="shared" si="359"/>
        <v>100</v>
      </c>
      <c r="AC444" s="409">
        <f t="shared" si="359"/>
        <v>100</v>
      </c>
      <c r="AD444" s="409">
        <f t="shared" si="359"/>
        <v>100</v>
      </c>
      <c r="AE444" s="409">
        <f t="shared" si="359"/>
        <v>100</v>
      </c>
      <c r="AF444" s="409">
        <f t="shared" si="359"/>
        <v>100</v>
      </c>
    </row>
    <row r="445" spans="1:32">
      <c r="A445" s="773"/>
      <c r="B445" s="139" t="s">
        <v>781</v>
      </c>
      <c r="C445" s="137">
        <v>5290</v>
      </c>
      <c r="D445" s="138"/>
      <c r="E445" s="138">
        <v>911</v>
      </c>
      <c r="F445" s="138">
        <v>623</v>
      </c>
      <c r="G445" s="138">
        <v>1935</v>
      </c>
      <c r="H445" s="138">
        <v>324</v>
      </c>
      <c r="I445" s="916">
        <v>9083</v>
      </c>
      <c r="J445" s="897"/>
      <c r="K445" s="897"/>
      <c r="L445" s="761">
        <f t="shared" si="355"/>
        <v>77.782679017791494</v>
      </c>
      <c r="M445" s="761">
        <f t="shared" si="356"/>
        <v>0</v>
      </c>
      <c r="N445" s="761">
        <f t="shared" si="357"/>
        <v>65.211166785969937</v>
      </c>
      <c r="O445" s="761">
        <f t="shared" si="357"/>
        <v>67.643865363735074</v>
      </c>
      <c r="P445" s="761">
        <f t="shared" si="357"/>
        <v>63.214635739954261</v>
      </c>
      <c r="Q445" s="762">
        <f t="shared" si="357"/>
        <v>62.427745664739888</v>
      </c>
      <c r="R445" s="763">
        <f t="shared" si="357"/>
        <v>71.525316954090883</v>
      </c>
      <c r="S445" s="761">
        <f t="shared" si="358"/>
        <v>92.251139538303178</v>
      </c>
      <c r="T445" s="761">
        <f t="shared" si="358"/>
        <v>0</v>
      </c>
      <c r="U445" s="761">
        <f t="shared" si="358"/>
        <v>82.176091624910526</v>
      </c>
      <c r="V445" s="761">
        <f t="shared" si="358"/>
        <v>80.890336590662329</v>
      </c>
      <c r="W445" s="761">
        <f t="shared" si="358"/>
        <v>74.550800392028748</v>
      </c>
      <c r="X445" s="762">
        <f t="shared" si="358"/>
        <v>75.529865125240846</v>
      </c>
      <c r="Y445" s="761">
        <f t="shared" si="358"/>
        <v>85.368926687140728</v>
      </c>
      <c r="Z445" s="52">
        <f t="shared" si="359"/>
        <v>99.999999999999986</v>
      </c>
      <c r="AA445" s="409">
        <f t="shared" si="359"/>
        <v>0</v>
      </c>
      <c r="AB445" s="409">
        <f t="shared" si="359"/>
        <v>100</v>
      </c>
      <c r="AC445" s="409">
        <f t="shared" si="359"/>
        <v>100</v>
      </c>
      <c r="AD445" s="409">
        <f t="shared" si="359"/>
        <v>100</v>
      </c>
      <c r="AE445" s="409">
        <f t="shared" si="359"/>
        <v>100</v>
      </c>
      <c r="AF445" s="409">
        <f t="shared" si="359"/>
        <v>100.00000000000001</v>
      </c>
    </row>
    <row r="446" spans="1:32">
      <c r="A446" s="773"/>
      <c r="B446" s="16" t="s">
        <v>998</v>
      </c>
      <c r="C446" s="51">
        <v>509</v>
      </c>
      <c r="D446" s="915"/>
      <c r="E446" s="915">
        <v>309</v>
      </c>
      <c r="F446" s="52">
        <v>110</v>
      </c>
      <c r="G446" s="915">
        <v>293</v>
      </c>
      <c r="H446" s="915">
        <v>37</v>
      </c>
      <c r="I446" s="75">
        <v>1258</v>
      </c>
      <c r="J446" s="897"/>
      <c r="K446" s="897"/>
      <c r="L446" s="749">
        <f t="shared" ref="L446:L448" si="360">IF(C446&gt;0,(C446/C440)*100,)</f>
        <v>8.1361892583120206</v>
      </c>
      <c r="M446" s="749">
        <f t="shared" ref="M446:M448" si="361">IF(D446&gt;0,(D446/D440)*100,)</f>
        <v>0</v>
      </c>
      <c r="N446" s="750">
        <f t="shared" ref="N446:R448" si="362">IF(E446&gt;0,(E446/E440)*100,)</f>
        <v>18.028004667444574</v>
      </c>
      <c r="O446" s="750">
        <f t="shared" si="362"/>
        <v>10.679611650485436</v>
      </c>
      <c r="P446" s="750">
        <f t="shared" si="362"/>
        <v>9.8520511096166778</v>
      </c>
      <c r="Q446" s="750">
        <f t="shared" si="362"/>
        <v>7.7405857740585766</v>
      </c>
      <c r="R446" s="765">
        <f t="shared" si="362"/>
        <v>10.102794731769997</v>
      </c>
      <c r="S446" s="749"/>
      <c r="T446" s="749"/>
      <c r="U446" s="750"/>
      <c r="V446" s="750"/>
      <c r="W446" s="750"/>
      <c r="X446" s="750"/>
      <c r="Y446" s="751"/>
      <c r="Z446" s="52"/>
    </row>
    <row r="447" spans="1:32">
      <c r="A447" s="773"/>
      <c r="B447" s="16" t="s">
        <v>53</v>
      </c>
      <c r="C447" s="51">
        <v>703</v>
      </c>
      <c r="D447" s="915"/>
      <c r="E447" s="915">
        <v>430</v>
      </c>
      <c r="F447" s="52">
        <v>140</v>
      </c>
      <c r="G447" s="915">
        <v>297</v>
      </c>
      <c r="H447" s="915">
        <v>123</v>
      </c>
      <c r="I447" s="75">
        <v>1693</v>
      </c>
      <c r="J447" s="897"/>
      <c r="K447" s="897"/>
      <c r="L447" s="757">
        <f t="shared" si="360"/>
        <v>11.088328075709779</v>
      </c>
      <c r="M447" s="757">
        <f t="shared" si="361"/>
        <v>0</v>
      </c>
      <c r="N447" s="757">
        <f t="shared" si="362"/>
        <v>22.039979497693491</v>
      </c>
      <c r="O447" s="757">
        <f t="shared" si="362"/>
        <v>13.944223107569719</v>
      </c>
      <c r="P447" s="757">
        <f t="shared" si="362"/>
        <v>9.6553966189856961</v>
      </c>
      <c r="Q447" s="758">
        <f t="shared" si="362"/>
        <v>23.295454545454543</v>
      </c>
      <c r="R447" s="759">
        <f t="shared" si="362"/>
        <v>13.125048453368478</v>
      </c>
      <c r="S447" s="757"/>
      <c r="T447" s="757"/>
      <c r="U447" s="757"/>
      <c r="V447" s="757"/>
      <c r="W447" s="757"/>
      <c r="X447" s="758"/>
      <c r="Y447" s="778"/>
      <c r="Z447" s="52"/>
    </row>
    <row r="448" spans="1:32">
      <c r="A448" s="773"/>
      <c r="B448" s="139" t="s">
        <v>783</v>
      </c>
      <c r="C448" s="137">
        <v>984</v>
      </c>
      <c r="D448" s="138"/>
      <c r="E448" s="138">
        <v>237</v>
      </c>
      <c r="F448" s="138">
        <v>122</v>
      </c>
      <c r="G448" s="138">
        <v>347</v>
      </c>
      <c r="H448" s="138">
        <v>68</v>
      </c>
      <c r="I448" s="916">
        <v>1758</v>
      </c>
      <c r="J448" s="897"/>
      <c r="K448" s="897"/>
      <c r="L448" s="761">
        <f t="shared" si="360"/>
        <v>14.468460520511689</v>
      </c>
      <c r="M448" s="761">
        <f t="shared" si="361"/>
        <v>0</v>
      </c>
      <c r="N448" s="761">
        <f t="shared" si="362"/>
        <v>16.964924838940586</v>
      </c>
      <c r="O448" s="761">
        <f t="shared" si="362"/>
        <v>13.246471226927254</v>
      </c>
      <c r="P448" s="761">
        <f t="shared" si="362"/>
        <v>11.336164652074485</v>
      </c>
      <c r="Q448" s="762">
        <f t="shared" si="362"/>
        <v>13.102119460500964</v>
      </c>
      <c r="R448" s="763">
        <f t="shared" si="362"/>
        <v>13.843609733049847</v>
      </c>
      <c r="S448" s="764"/>
      <c r="T448" s="761"/>
      <c r="U448" s="761"/>
      <c r="V448" s="761"/>
      <c r="W448" s="761"/>
      <c r="X448" s="762"/>
      <c r="Y448" s="761"/>
      <c r="Z448" s="52"/>
    </row>
    <row r="449" spans="1:32">
      <c r="A449" s="773"/>
      <c r="B449" s="16" t="s">
        <v>1000</v>
      </c>
      <c r="C449" s="51">
        <v>697</v>
      </c>
      <c r="D449" s="915"/>
      <c r="E449" s="915">
        <v>364</v>
      </c>
      <c r="F449" s="52">
        <v>284</v>
      </c>
      <c r="G449" s="915">
        <v>958</v>
      </c>
      <c r="H449" s="915">
        <v>248</v>
      </c>
      <c r="I449" s="75">
        <v>2551</v>
      </c>
      <c r="J449" s="897"/>
      <c r="K449" s="897"/>
      <c r="L449" s="749">
        <f t="shared" ref="L449:L451" si="363">IF(C449&gt;0,(C449/C440)*100,)</f>
        <v>11.141304347826086</v>
      </c>
      <c r="M449" s="749">
        <f t="shared" ref="M449:M451" si="364">IF(D449&gt;0,(D449/D440)*100,)</f>
        <v>0</v>
      </c>
      <c r="N449" s="750">
        <f t="shared" ref="N449:R451" si="365">IF(E449&gt;0,(E449/E440)*100,)</f>
        <v>21.236872812135356</v>
      </c>
      <c r="O449" s="750">
        <f t="shared" si="365"/>
        <v>27.572815533980581</v>
      </c>
      <c r="P449" s="750">
        <f t="shared" si="365"/>
        <v>32.212508406186949</v>
      </c>
      <c r="Q449" s="750">
        <f t="shared" si="365"/>
        <v>51.88284518828452</v>
      </c>
      <c r="R449" s="765">
        <f t="shared" si="365"/>
        <v>20.48666880822358</v>
      </c>
      <c r="S449" s="749"/>
      <c r="T449" s="749"/>
      <c r="U449" s="750"/>
      <c r="V449" s="750"/>
      <c r="W449" s="750"/>
      <c r="X449" s="750"/>
      <c r="Y449" s="751"/>
      <c r="Z449" s="52"/>
    </row>
    <row r="450" spans="1:32">
      <c r="A450" s="773"/>
      <c r="B450" s="16" t="s">
        <v>55</v>
      </c>
      <c r="C450" s="51">
        <v>624</v>
      </c>
      <c r="D450" s="915"/>
      <c r="E450" s="915">
        <v>523</v>
      </c>
      <c r="F450" s="52">
        <v>212</v>
      </c>
      <c r="G450" s="915">
        <v>1015</v>
      </c>
      <c r="H450" s="935">
        <v>226</v>
      </c>
      <c r="I450" s="75">
        <v>2600</v>
      </c>
      <c r="J450" s="897"/>
      <c r="K450" s="897"/>
      <c r="L450" s="757">
        <f t="shared" si="363"/>
        <v>9.8422712933753953</v>
      </c>
      <c r="M450" s="757">
        <f t="shared" si="364"/>
        <v>0</v>
      </c>
      <c r="N450" s="757">
        <f t="shared" si="365"/>
        <v>26.806765761148128</v>
      </c>
      <c r="O450" s="757">
        <f t="shared" si="365"/>
        <v>21.115537848605577</v>
      </c>
      <c r="P450" s="757">
        <f t="shared" si="365"/>
        <v>32.997399219765924</v>
      </c>
      <c r="Q450" s="758">
        <f t="shared" si="365"/>
        <v>42.803030303030305</v>
      </c>
      <c r="R450" s="759">
        <f t="shared" si="365"/>
        <v>20.156601286921465</v>
      </c>
      <c r="S450" s="757"/>
      <c r="T450" s="757"/>
      <c r="U450" s="757"/>
      <c r="V450" s="757"/>
      <c r="W450" s="757"/>
      <c r="X450" s="758"/>
      <c r="Y450" s="778"/>
      <c r="Z450" s="52"/>
    </row>
    <row r="451" spans="1:32">
      <c r="A451" s="773"/>
      <c r="B451" s="16" t="s">
        <v>785</v>
      </c>
      <c r="C451" s="51">
        <v>527</v>
      </c>
      <c r="D451" s="915"/>
      <c r="E451" s="915">
        <v>249</v>
      </c>
      <c r="F451" s="52">
        <v>176</v>
      </c>
      <c r="G451" s="915">
        <v>779</v>
      </c>
      <c r="H451" s="915">
        <v>127</v>
      </c>
      <c r="I451" s="75">
        <v>1858</v>
      </c>
      <c r="J451" s="897"/>
      <c r="K451" s="897"/>
      <c r="L451" s="761">
        <f t="shared" si="363"/>
        <v>7.7488604616968093</v>
      </c>
      <c r="M451" s="761">
        <f t="shared" si="364"/>
        <v>0</v>
      </c>
      <c r="N451" s="761">
        <f t="shared" si="365"/>
        <v>17.823908375089477</v>
      </c>
      <c r="O451" s="761">
        <f t="shared" si="365"/>
        <v>19.109663409337678</v>
      </c>
      <c r="P451" s="761">
        <f t="shared" si="365"/>
        <v>25.449199607971252</v>
      </c>
      <c r="Q451" s="762">
        <f t="shared" si="365"/>
        <v>24.470134874759154</v>
      </c>
      <c r="R451" s="763">
        <f t="shared" si="365"/>
        <v>14.63107331285928</v>
      </c>
      <c r="S451" s="764" t="s">
        <v>48</v>
      </c>
      <c r="T451" s="761"/>
      <c r="U451" s="761"/>
      <c r="V451" s="761"/>
      <c r="W451" s="761"/>
      <c r="X451" s="762"/>
      <c r="Y451" s="761"/>
      <c r="Z451" s="52"/>
    </row>
    <row r="452" spans="1:32">
      <c r="A452" s="773"/>
      <c r="B452" s="927" t="s">
        <v>425</v>
      </c>
      <c r="C452" s="888">
        <v>3702</v>
      </c>
      <c r="D452" s="816"/>
      <c r="E452" s="816">
        <v>504</v>
      </c>
      <c r="F452" s="816">
        <v>329</v>
      </c>
      <c r="G452" s="816">
        <v>1025</v>
      </c>
      <c r="H452" s="816">
        <v>109</v>
      </c>
      <c r="I452" s="241">
        <v>5669</v>
      </c>
      <c r="J452" s="897"/>
      <c r="K452" s="897"/>
      <c r="L452" s="749">
        <f t="shared" ref="L452:L454" si="366">IF(C452&gt;0,(C452/C435)*100,)</f>
        <v>59.912607217996438</v>
      </c>
      <c r="M452" s="749">
        <f t="shared" ref="M452:M454" si="367">IF(D452&gt;0,(D452/D435)*100,)</f>
        <v>0</v>
      </c>
      <c r="N452" s="750">
        <f t="shared" ref="N452:R454" si="368">IF(E452&gt;0,(E452/E435)*100,)</f>
        <v>35.073068893528188</v>
      </c>
      <c r="O452" s="750">
        <f t="shared" si="368"/>
        <v>33.605720122574056</v>
      </c>
      <c r="P452" s="750">
        <f t="shared" si="368"/>
        <v>35.3570196619524</v>
      </c>
      <c r="Q452" s="750">
        <f t="shared" si="368"/>
        <v>35.855263157894733</v>
      </c>
      <c r="R452" s="765">
        <f t="shared" si="368"/>
        <v>48.050517036785898</v>
      </c>
      <c r="S452" s="749">
        <f t="shared" ref="S452:Y454" si="369">+L452+L455+L458</f>
        <v>88.574202945460428</v>
      </c>
      <c r="T452" s="749">
        <f t="shared" si="369"/>
        <v>0</v>
      </c>
      <c r="U452" s="750">
        <f t="shared" si="369"/>
        <v>81.00208768267224</v>
      </c>
      <c r="V452" s="750">
        <f t="shared" si="369"/>
        <v>74.668028600612871</v>
      </c>
      <c r="W452" s="750">
        <f t="shared" si="369"/>
        <v>69.230769230769226</v>
      </c>
      <c r="X452" s="750">
        <f t="shared" si="369"/>
        <v>64.14473684210526</v>
      </c>
      <c r="Y452" s="751">
        <f t="shared" si="369"/>
        <v>81.11544329547381</v>
      </c>
      <c r="Z452" s="52">
        <f t="shared" ref="Z452:AF454" si="370">L452+L455+L458+L461</f>
        <v>100</v>
      </c>
      <c r="AA452" s="409">
        <f t="shared" si="370"/>
        <v>0</v>
      </c>
      <c r="AB452" s="409">
        <f t="shared" si="370"/>
        <v>100</v>
      </c>
      <c r="AC452" s="409">
        <f t="shared" si="370"/>
        <v>100</v>
      </c>
      <c r="AD452" s="409">
        <f t="shared" si="370"/>
        <v>100</v>
      </c>
      <c r="AE452" s="409">
        <f t="shared" si="370"/>
        <v>100</v>
      </c>
      <c r="AF452" s="409">
        <f t="shared" si="370"/>
        <v>100</v>
      </c>
    </row>
    <row r="453" spans="1:32">
      <c r="A453" s="773"/>
      <c r="B453" s="16" t="s">
        <v>57</v>
      </c>
      <c r="C453" s="51">
        <v>4095</v>
      </c>
      <c r="D453" s="915"/>
      <c r="E453" s="915">
        <v>516</v>
      </c>
      <c r="F453" s="52">
        <v>338</v>
      </c>
      <c r="G453" s="915">
        <v>1013</v>
      </c>
      <c r="H453" s="915">
        <v>64</v>
      </c>
      <c r="I453" s="75">
        <v>6026</v>
      </c>
      <c r="J453" s="897"/>
      <c r="K453" s="897"/>
      <c r="L453" s="757">
        <f t="shared" si="366"/>
        <v>61.210762331838566</v>
      </c>
      <c r="M453" s="757">
        <f t="shared" si="367"/>
        <v>0</v>
      </c>
      <c r="N453" s="757">
        <f t="shared" si="368"/>
        <v>31.832202344231959</v>
      </c>
      <c r="O453" s="757">
        <f t="shared" si="368"/>
        <v>32.098765432098766</v>
      </c>
      <c r="P453" s="757">
        <f t="shared" si="368"/>
        <v>33.487603305785122</v>
      </c>
      <c r="Q453" s="758">
        <f t="shared" si="368"/>
        <v>21.476510067114095</v>
      </c>
      <c r="R453" s="759">
        <f t="shared" si="368"/>
        <v>47.497438322692517</v>
      </c>
      <c r="S453" s="757">
        <f t="shared" si="369"/>
        <v>88.654708520179383</v>
      </c>
      <c r="T453" s="757">
        <f t="shared" si="369"/>
        <v>0</v>
      </c>
      <c r="U453" s="757">
        <f t="shared" si="369"/>
        <v>79.333744602097482</v>
      </c>
      <c r="V453" s="757">
        <f t="shared" si="369"/>
        <v>67.046533713200375</v>
      </c>
      <c r="W453" s="757">
        <f t="shared" si="369"/>
        <v>70.314049586776861</v>
      </c>
      <c r="X453" s="758">
        <f t="shared" si="369"/>
        <v>63.758389261744966</v>
      </c>
      <c r="Y453" s="778">
        <f t="shared" si="369"/>
        <v>80.71254039568062</v>
      </c>
      <c r="Z453" s="52">
        <f t="shared" si="370"/>
        <v>100.00000000000001</v>
      </c>
      <c r="AA453" s="409">
        <f t="shared" si="370"/>
        <v>0</v>
      </c>
      <c r="AB453" s="409">
        <f t="shared" si="370"/>
        <v>100.00000000000001</v>
      </c>
      <c r="AC453" s="409">
        <f t="shared" si="370"/>
        <v>100</v>
      </c>
      <c r="AD453" s="409">
        <f t="shared" si="370"/>
        <v>100</v>
      </c>
      <c r="AE453" s="409">
        <f t="shared" si="370"/>
        <v>100</v>
      </c>
      <c r="AF453" s="409">
        <f t="shared" si="370"/>
        <v>100</v>
      </c>
    </row>
    <row r="454" spans="1:32">
      <c r="A454" s="773"/>
      <c r="B454" s="16" t="s">
        <v>787</v>
      </c>
      <c r="C454" s="51">
        <v>4129</v>
      </c>
      <c r="D454" s="915"/>
      <c r="E454" s="915">
        <v>534</v>
      </c>
      <c r="F454" s="52">
        <v>325</v>
      </c>
      <c r="G454" s="915">
        <v>951</v>
      </c>
      <c r="H454" s="915">
        <v>124</v>
      </c>
      <c r="I454" s="75">
        <v>6063</v>
      </c>
      <c r="J454" s="897"/>
      <c r="K454" s="897"/>
      <c r="L454" s="761">
        <f t="shared" si="366"/>
        <v>60.418495756511561</v>
      </c>
      <c r="M454" s="761">
        <f t="shared" si="367"/>
        <v>0</v>
      </c>
      <c r="N454" s="761">
        <f t="shared" si="368"/>
        <v>31.672597864768683</v>
      </c>
      <c r="O454" s="761">
        <f t="shared" si="368"/>
        <v>27.849185946872325</v>
      </c>
      <c r="P454" s="761">
        <f t="shared" si="368"/>
        <v>32.193635748138114</v>
      </c>
      <c r="Q454" s="762">
        <f t="shared" si="368"/>
        <v>32.124352331606218</v>
      </c>
      <c r="R454" s="763">
        <f t="shared" si="368"/>
        <v>46.541797804559756</v>
      </c>
      <c r="S454" s="764">
        <f t="shared" si="369"/>
        <v>95.010242903131399</v>
      </c>
      <c r="T454" s="761">
        <f t="shared" si="369"/>
        <v>0</v>
      </c>
      <c r="U454" s="761">
        <f t="shared" si="369"/>
        <v>79.240806642941862</v>
      </c>
      <c r="V454" s="761">
        <f t="shared" si="369"/>
        <v>72.236503856041125</v>
      </c>
      <c r="W454" s="761">
        <f t="shared" si="369"/>
        <v>70.176032498307379</v>
      </c>
      <c r="X454" s="762">
        <f t="shared" si="369"/>
        <v>73.056994818652853</v>
      </c>
      <c r="Y454" s="761">
        <f t="shared" si="369"/>
        <v>84.647271052429559</v>
      </c>
      <c r="Z454" s="52">
        <f t="shared" si="370"/>
        <v>100</v>
      </c>
      <c r="AA454" s="409">
        <f t="shared" si="370"/>
        <v>0</v>
      </c>
      <c r="AB454" s="409">
        <f t="shared" si="370"/>
        <v>99.999999999999986</v>
      </c>
      <c r="AC454" s="409">
        <f t="shared" si="370"/>
        <v>100</v>
      </c>
      <c r="AD454" s="409">
        <f t="shared" si="370"/>
        <v>100</v>
      </c>
      <c r="AE454" s="409">
        <f t="shared" si="370"/>
        <v>100</v>
      </c>
      <c r="AF454" s="409">
        <f t="shared" si="370"/>
        <v>99.999999999999986</v>
      </c>
    </row>
    <row r="455" spans="1:32">
      <c r="A455" s="773"/>
      <c r="B455" s="139" t="s">
        <v>429</v>
      </c>
      <c r="C455" s="137">
        <v>291</v>
      </c>
      <c r="D455" s="138"/>
      <c r="E455" s="138">
        <v>82</v>
      </c>
      <c r="F455" s="138">
        <v>79</v>
      </c>
      <c r="G455" s="138">
        <v>161</v>
      </c>
      <c r="H455" s="138">
        <v>6</v>
      </c>
      <c r="I455" s="916">
        <v>619</v>
      </c>
      <c r="J455" s="897"/>
      <c r="K455" s="897"/>
      <c r="L455" s="749">
        <f t="shared" ref="L455:L457" si="371">IF(C455&gt;0,(C455/C435)*100,)</f>
        <v>4.7094999190807574</v>
      </c>
      <c r="M455" s="749">
        <f t="shared" ref="M455:M457" si="372">IF(D455&gt;0,(D455/D435)*100,)</f>
        <v>0</v>
      </c>
      <c r="N455" s="750">
        <f t="shared" ref="N455:R457" si="373">IF(E455&gt;0,(E455/E435)*100,)</f>
        <v>5.7063326374391092</v>
      </c>
      <c r="O455" s="750">
        <f t="shared" si="373"/>
        <v>8.0694586312563832</v>
      </c>
      <c r="P455" s="750">
        <f t="shared" si="373"/>
        <v>5.5536391859261816</v>
      </c>
      <c r="Q455" s="750">
        <f t="shared" si="373"/>
        <v>1.9736842105263157</v>
      </c>
      <c r="R455" s="765">
        <f t="shared" si="373"/>
        <v>5.2466519749110017</v>
      </c>
      <c r="S455" s="749"/>
      <c r="T455" s="749"/>
      <c r="U455" s="750"/>
      <c r="V455" s="750"/>
      <c r="W455" s="750"/>
      <c r="X455" s="750"/>
      <c r="Y455" s="751"/>
      <c r="Z455" s="52"/>
    </row>
    <row r="456" spans="1:32">
      <c r="A456" s="773"/>
      <c r="B456" s="16" t="s">
        <v>61</v>
      </c>
      <c r="C456" s="51">
        <v>312</v>
      </c>
      <c r="D456" s="915"/>
      <c r="E456" s="915">
        <v>216</v>
      </c>
      <c r="F456" s="52">
        <v>96</v>
      </c>
      <c r="G456" s="915">
        <v>281</v>
      </c>
      <c r="H456" s="915">
        <v>25</v>
      </c>
      <c r="I456" s="75">
        <v>930</v>
      </c>
      <c r="J456" s="897"/>
      <c r="K456" s="897"/>
      <c r="L456" s="757">
        <f t="shared" si="371"/>
        <v>4.6636771300448432</v>
      </c>
      <c r="M456" s="757">
        <f t="shared" si="372"/>
        <v>0</v>
      </c>
      <c r="N456" s="757">
        <f t="shared" si="373"/>
        <v>13.325107958050586</v>
      </c>
      <c r="O456" s="757">
        <f t="shared" si="373"/>
        <v>9.116809116809117</v>
      </c>
      <c r="P456" s="757">
        <f t="shared" si="373"/>
        <v>9.2892561983471076</v>
      </c>
      <c r="Q456" s="758">
        <f t="shared" si="373"/>
        <v>8.3892617449664435</v>
      </c>
      <c r="R456" s="759">
        <f t="shared" si="373"/>
        <v>7.3303381414045869</v>
      </c>
      <c r="S456" s="757"/>
      <c r="T456" s="757"/>
      <c r="U456" s="757"/>
      <c r="V456" s="757"/>
      <c r="W456" s="757"/>
      <c r="X456" s="758"/>
      <c r="Y456" s="778"/>
      <c r="Z456" s="52"/>
    </row>
    <row r="457" spans="1:32">
      <c r="A457" s="773"/>
      <c r="B457" s="16" t="s">
        <v>789</v>
      </c>
      <c r="C457" s="51">
        <v>716</v>
      </c>
      <c r="D457" s="915"/>
      <c r="E457" s="915">
        <v>194</v>
      </c>
      <c r="F457" s="52">
        <v>129</v>
      </c>
      <c r="G457" s="915">
        <v>274</v>
      </c>
      <c r="H457" s="915">
        <v>23</v>
      </c>
      <c r="I457" s="75">
        <v>1336</v>
      </c>
      <c r="J457" s="897"/>
      <c r="K457" s="897"/>
      <c r="L457" s="761">
        <f t="shared" si="371"/>
        <v>10.477026631548142</v>
      </c>
      <c r="M457" s="761">
        <f t="shared" si="372"/>
        <v>0</v>
      </c>
      <c r="N457" s="761">
        <f t="shared" si="373"/>
        <v>11.506524317912218</v>
      </c>
      <c r="O457" s="761">
        <f t="shared" si="373"/>
        <v>11.053984575835475</v>
      </c>
      <c r="P457" s="761">
        <f t="shared" si="373"/>
        <v>9.2755585646580894</v>
      </c>
      <c r="Q457" s="762">
        <f t="shared" si="373"/>
        <v>5.9585492227979273</v>
      </c>
      <c r="R457" s="763">
        <f t="shared" si="373"/>
        <v>10.255622936977048</v>
      </c>
      <c r="S457" s="764"/>
      <c r="T457" s="761"/>
      <c r="U457" s="761"/>
      <c r="V457" s="761"/>
      <c r="W457" s="761"/>
      <c r="X457" s="762"/>
      <c r="Y457" s="761"/>
      <c r="Z457" s="52"/>
    </row>
    <row r="458" spans="1:32">
      <c r="A458" s="773"/>
      <c r="B458" s="16" t="s">
        <v>431</v>
      </c>
      <c r="C458" s="51">
        <v>1480</v>
      </c>
      <c r="D458" s="915"/>
      <c r="E458" s="915">
        <v>578</v>
      </c>
      <c r="F458" s="52">
        <v>323</v>
      </c>
      <c r="G458" s="915">
        <v>821</v>
      </c>
      <c r="H458" s="915">
        <v>80</v>
      </c>
      <c r="I458" s="75">
        <v>3282</v>
      </c>
      <c r="J458" s="897"/>
      <c r="K458" s="897"/>
      <c r="L458" s="749">
        <f t="shared" ref="L458:L460" si="374">IF(C458&gt;0,(C458/C435)*100,)</f>
        <v>23.952095808383234</v>
      </c>
      <c r="M458" s="749">
        <f t="shared" ref="M458:M460" si="375">IF(D458&gt;0,(D458/D435)*100,)</f>
        <v>0</v>
      </c>
      <c r="N458" s="750">
        <f t="shared" ref="N458:R460" si="376">IF(E458&gt;0,(E458/E435)*100,)</f>
        <v>40.222686151704941</v>
      </c>
      <c r="O458" s="750">
        <f t="shared" si="376"/>
        <v>32.992849846782427</v>
      </c>
      <c r="P458" s="750">
        <f t="shared" si="376"/>
        <v>28.32011038289065</v>
      </c>
      <c r="Q458" s="750">
        <f t="shared" si="376"/>
        <v>26.315789473684209</v>
      </c>
      <c r="R458" s="765">
        <f t="shared" si="376"/>
        <v>27.818274283776912</v>
      </c>
      <c r="S458" s="749"/>
      <c r="T458" s="749"/>
      <c r="U458" s="750"/>
      <c r="V458" s="750"/>
      <c r="W458" s="750"/>
      <c r="X458" s="750"/>
      <c r="Y458" s="751"/>
      <c r="Z458" s="52"/>
    </row>
    <row r="459" spans="1:32">
      <c r="A459" s="773"/>
      <c r="B459" s="16" t="s">
        <v>63</v>
      </c>
      <c r="C459" s="51">
        <v>1524</v>
      </c>
      <c r="D459" s="915"/>
      <c r="E459" s="915">
        <v>554</v>
      </c>
      <c r="F459" s="52">
        <v>272</v>
      </c>
      <c r="G459" s="915">
        <v>833</v>
      </c>
      <c r="H459" s="915">
        <v>101</v>
      </c>
      <c r="I459" s="75">
        <v>3284</v>
      </c>
      <c r="J459" s="897"/>
      <c r="K459" s="897"/>
      <c r="L459" s="757">
        <f t="shared" si="374"/>
        <v>22.780269058295964</v>
      </c>
      <c r="M459" s="757">
        <f t="shared" si="375"/>
        <v>0</v>
      </c>
      <c r="N459" s="757">
        <f t="shared" si="376"/>
        <v>34.176434299814929</v>
      </c>
      <c r="O459" s="757">
        <f t="shared" si="376"/>
        <v>25.830959164292501</v>
      </c>
      <c r="P459" s="757">
        <f t="shared" si="376"/>
        <v>27.537190082644631</v>
      </c>
      <c r="Q459" s="758">
        <f t="shared" si="376"/>
        <v>33.892617449664428</v>
      </c>
      <c r="R459" s="759">
        <f t="shared" si="376"/>
        <v>25.88476393158351</v>
      </c>
      <c r="S459" s="757"/>
      <c r="T459" s="757"/>
      <c r="U459" s="757"/>
      <c r="V459" s="757"/>
      <c r="W459" s="757"/>
      <c r="X459" s="758"/>
      <c r="Y459" s="778"/>
      <c r="Z459" s="52"/>
    </row>
    <row r="460" spans="1:32">
      <c r="A460" s="773"/>
      <c r="B460" s="16" t="s">
        <v>791</v>
      </c>
      <c r="C460" s="51">
        <v>1648</v>
      </c>
      <c r="D460" s="915"/>
      <c r="E460" s="915">
        <v>608</v>
      </c>
      <c r="F460" s="52">
        <v>389</v>
      </c>
      <c r="G460" s="915">
        <v>848</v>
      </c>
      <c r="H460" s="915">
        <v>135</v>
      </c>
      <c r="I460" s="75">
        <v>3628</v>
      </c>
      <c r="J460" s="897"/>
      <c r="K460" s="897"/>
      <c r="L460" s="761">
        <f t="shared" si="374"/>
        <v>24.114720515071699</v>
      </c>
      <c r="M460" s="761">
        <f t="shared" si="375"/>
        <v>0</v>
      </c>
      <c r="N460" s="761">
        <f t="shared" si="376"/>
        <v>36.06168446026097</v>
      </c>
      <c r="O460" s="761">
        <f t="shared" si="376"/>
        <v>33.333333333333329</v>
      </c>
      <c r="P460" s="761">
        <f t="shared" si="376"/>
        <v>28.70683818551117</v>
      </c>
      <c r="Q460" s="762">
        <f t="shared" si="376"/>
        <v>34.974093264248708</v>
      </c>
      <c r="R460" s="763">
        <f t="shared" si="376"/>
        <v>27.849850310892759</v>
      </c>
      <c r="S460" s="764"/>
      <c r="T460" s="761"/>
      <c r="U460" s="761"/>
      <c r="V460" s="761"/>
      <c r="W460" s="761"/>
      <c r="X460" s="762"/>
      <c r="Y460" s="761"/>
      <c r="Z460" s="52"/>
    </row>
    <row r="461" spans="1:32">
      <c r="A461" s="773"/>
      <c r="B461" s="16" t="s">
        <v>433</v>
      </c>
      <c r="C461" s="51">
        <v>706</v>
      </c>
      <c r="D461" s="915"/>
      <c r="E461" s="915">
        <v>273</v>
      </c>
      <c r="F461" s="52">
        <v>248</v>
      </c>
      <c r="G461" s="915">
        <v>892</v>
      </c>
      <c r="H461" s="915">
        <v>109</v>
      </c>
      <c r="I461" s="75">
        <v>2228</v>
      </c>
      <c r="J461" s="897"/>
      <c r="K461" s="897"/>
      <c r="L461" s="749">
        <f t="shared" ref="L461:L463" si="377">IF(C461&gt;0,(C461/C435)*100,)</f>
        <v>11.42579705453957</v>
      </c>
      <c r="M461" s="749">
        <f t="shared" ref="M461:M463" si="378">IF(D461&gt;0,(D461/D435)*100,)</f>
        <v>0</v>
      </c>
      <c r="N461" s="750">
        <f t="shared" ref="N461:R463" si="379">IF(E461&gt;0,(E461/E435)*100,)</f>
        <v>18.997912317327767</v>
      </c>
      <c r="O461" s="750">
        <f t="shared" si="379"/>
        <v>25.331971399387132</v>
      </c>
      <c r="P461" s="750">
        <f t="shared" si="379"/>
        <v>30.76923076923077</v>
      </c>
      <c r="Q461" s="750">
        <f t="shared" si="379"/>
        <v>35.855263157894733</v>
      </c>
      <c r="R461" s="765">
        <f t="shared" si="379"/>
        <v>18.88455670452619</v>
      </c>
      <c r="S461" s="749"/>
      <c r="T461" s="749"/>
      <c r="U461" s="750"/>
      <c r="V461" s="750"/>
      <c r="W461" s="750"/>
      <c r="X461" s="750"/>
      <c r="Y461" s="751"/>
      <c r="Z461" s="52"/>
    </row>
    <row r="462" spans="1:32">
      <c r="A462" s="773"/>
      <c r="B462" s="16" t="s">
        <v>65</v>
      </c>
      <c r="C462" s="51">
        <v>759</v>
      </c>
      <c r="D462" s="52"/>
      <c r="E462" s="52">
        <v>335</v>
      </c>
      <c r="F462" s="52">
        <v>347</v>
      </c>
      <c r="G462" s="52">
        <v>898</v>
      </c>
      <c r="H462" s="52">
        <v>108</v>
      </c>
      <c r="I462" s="75">
        <v>2447</v>
      </c>
      <c r="J462" s="897"/>
      <c r="K462" s="897"/>
      <c r="L462" s="757">
        <f t="shared" si="377"/>
        <v>11.345291479820627</v>
      </c>
      <c r="M462" s="757">
        <f t="shared" si="378"/>
        <v>0</v>
      </c>
      <c r="N462" s="757">
        <f t="shared" si="379"/>
        <v>20.666255397902532</v>
      </c>
      <c r="O462" s="757">
        <f t="shared" si="379"/>
        <v>32.953466286799618</v>
      </c>
      <c r="P462" s="757">
        <f t="shared" si="379"/>
        <v>29.685950413223139</v>
      </c>
      <c r="Q462" s="758">
        <f t="shared" si="379"/>
        <v>36.241610738255034</v>
      </c>
      <c r="R462" s="759">
        <f t="shared" si="379"/>
        <v>19.28745960431938</v>
      </c>
      <c r="S462" s="757"/>
      <c r="T462" s="757"/>
      <c r="U462" s="757"/>
      <c r="V462" s="757"/>
      <c r="W462" s="757"/>
      <c r="X462" s="758"/>
      <c r="Y462" s="778"/>
      <c r="Z462" s="52"/>
    </row>
    <row r="463" spans="1:32">
      <c r="A463" s="773"/>
      <c r="B463" s="16" t="s">
        <v>793</v>
      </c>
      <c r="C463" s="51">
        <v>341</v>
      </c>
      <c r="D463" s="915"/>
      <c r="E463" s="915">
        <v>350</v>
      </c>
      <c r="F463" s="52">
        <v>324</v>
      </c>
      <c r="G463" s="915">
        <v>881</v>
      </c>
      <c r="H463" s="915">
        <v>104</v>
      </c>
      <c r="I463" s="75">
        <v>2000</v>
      </c>
      <c r="J463" s="897"/>
      <c r="K463" s="897"/>
      <c r="L463" s="761">
        <f t="shared" si="377"/>
        <v>4.9897570968685985</v>
      </c>
      <c r="M463" s="761">
        <f t="shared" si="378"/>
        <v>0</v>
      </c>
      <c r="N463" s="761">
        <f t="shared" si="379"/>
        <v>20.759193357058127</v>
      </c>
      <c r="O463" s="761">
        <f t="shared" si="379"/>
        <v>27.763496143958871</v>
      </c>
      <c r="P463" s="761">
        <f t="shared" si="379"/>
        <v>29.823967501692621</v>
      </c>
      <c r="Q463" s="762">
        <f t="shared" si="379"/>
        <v>26.94300518134715</v>
      </c>
      <c r="R463" s="763">
        <f t="shared" si="379"/>
        <v>15.35272894757043</v>
      </c>
      <c r="S463" s="764"/>
      <c r="T463" s="761"/>
      <c r="U463" s="761"/>
      <c r="V463" s="761"/>
      <c r="W463" s="761"/>
      <c r="X463" s="762"/>
      <c r="Y463" s="761"/>
      <c r="Z463" s="52"/>
    </row>
    <row r="464" spans="1:32">
      <c r="A464" s="773"/>
      <c r="B464" s="16" t="s">
        <v>427</v>
      </c>
      <c r="C464" s="51">
        <v>2767</v>
      </c>
      <c r="D464" s="915"/>
      <c r="E464" s="915">
        <v>326</v>
      </c>
      <c r="F464" s="52">
        <v>321</v>
      </c>
      <c r="G464" s="915">
        <v>1016</v>
      </c>
      <c r="H464" s="915">
        <v>74</v>
      </c>
      <c r="I464" s="75">
        <v>4504</v>
      </c>
      <c r="J464" s="897"/>
      <c r="K464" s="897"/>
      <c r="L464" s="749">
        <f t="shared" ref="L464:L466" si="380">IF(C464&gt;0,(C464/C431)*100,)</f>
        <v>56.000809552722117</v>
      </c>
      <c r="M464" s="749">
        <f t="shared" ref="M464:M466" si="381">IF(D464&gt;0,(D464/D431)*100,)</f>
        <v>0</v>
      </c>
      <c r="N464" s="750">
        <f t="shared" ref="N464:R466" si="382">IF(E464&gt;0,(E464/E431)*100,)</f>
        <v>33.062880324543606</v>
      </c>
      <c r="O464" s="750">
        <f t="shared" si="382"/>
        <v>36.067415730337075</v>
      </c>
      <c r="P464" s="750">
        <f t="shared" si="382"/>
        <v>36.454969501255832</v>
      </c>
      <c r="Q464" s="750">
        <f t="shared" si="382"/>
        <v>24.342105263157894</v>
      </c>
      <c r="R464" s="765">
        <f t="shared" si="382"/>
        <v>45.458215583366979</v>
      </c>
      <c r="S464" s="749"/>
      <c r="T464" s="749"/>
      <c r="U464" s="750"/>
      <c r="V464" s="750"/>
      <c r="W464" s="750"/>
      <c r="X464" s="750"/>
      <c r="Y464" s="751"/>
      <c r="Z464" s="52"/>
    </row>
    <row r="465" spans="1:26">
      <c r="A465" s="773"/>
      <c r="B465" s="16" t="s">
        <v>59</v>
      </c>
      <c r="C465" s="51">
        <v>3217</v>
      </c>
      <c r="D465" s="915"/>
      <c r="E465" s="915">
        <v>320</v>
      </c>
      <c r="F465" s="52">
        <v>325</v>
      </c>
      <c r="G465" s="915">
        <v>1054</v>
      </c>
      <c r="H465" s="915">
        <v>77</v>
      </c>
      <c r="I465" s="75">
        <v>4993</v>
      </c>
      <c r="J465" s="897"/>
      <c r="K465" s="897"/>
      <c r="L465" s="757">
        <f t="shared" si="380"/>
        <v>61.675613496932513</v>
      </c>
      <c r="M465" s="757">
        <f t="shared" si="381"/>
        <v>0</v>
      </c>
      <c r="N465" s="757">
        <f t="shared" si="382"/>
        <v>31.809145129224653</v>
      </c>
      <c r="O465" s="757">
        <f t="shared" si="382"/>
        <v>38.875598086124405</v>
      </c>
      <c r="P465" s="757">
        <f t="shared" si="382"/>
        <v>37.442273534635881</v>
      </c>
      <c r="Q465" s="758">
        <f t="shared" si="382"/>
        <v>31.428571428571427</v>
      </c>
      <c r="R465" s="759">
        <f t="shared" si="382"/>
        <v>49.347697173354419</v>
      </c>
      <c r="S465" s="757"/>
      <c r="T465" s="757"/>
      <c r="U465" s="757"/>
      <c r="V465" s="757"/>
      <c r="W465" s="757"/>
      <c r="X465" s="758"/>
      <c r="Y465" s="778"/>
      <c r="Z465" s="52"/>
    </row>
    <row r="466" spans="1:26">
      <c r="A466" s="773"/>
      <c r="B466" s="16" t="s">
        <v>795</v>
      </c>
      <c r="C466" s="51">
        <v>3323</v>
      </c>
      <c r="D466" s="915"/>
      <c r="E466" s="915">
        <v>413</v>
      </c>
      <c r="F466" s="52">
        <v>321</v>
      </c>
      <c r="G466" s="915">
        <v>895</v>
      </c>
      <c r="H466" s="915">
        <v>110</v>
      </c>
      <c r="I466" s="75">
        <v>5062</v>
      </c>
      <c r="J466" s="897"/>
      <c r="K466" s="897"/>
      <c r="L466" s="761">
        <f t="shared" si="380"/>
        <v>57.972784368457788</v>
      </c>
      <c r="M466" s="761">
        <f t="shared" si="381"/>
        <v>0</v>
      </c>
      <c r="N466" s="761">
        <f t="shared" si="382"/>
        <v>35.726643598615915</v>
      </c>
      <c r="O466" s="761">
        <f t="shared" si="382"/>
        <v>31.97211155378486</v>
      </c>
      <c r="P466" s="761">
        <f t="shared" si="382"/>
        <v>31.536293164200142</v>
      </c>
      <c r="Q466" s="762">
        <f t="shared" si="382"/>
        <v>35.714285714285715</v>
      </c>
      <c r="R466" s="763">
        <f t="shared" si="382"/>
        <v>45.859757202391741</v>
      </c>
      <c r="S466" s="764"/>
      <c r="T466" s="761"/>
      <c r="U466" s="761"/>
      <c r="V466" s="761"/>
      <c r="W466" s="761"/>
      <c r="X466" s="762"/>
      <c r="Y466" s="761"/>
      <c r="Z466" s="52"/>
    </row>
    <row r="467" spans="1:26">
      <c r="A467" s="930" t="s">
        <v>514</v>
      </c>
      <c r="B467" s="927" t="s">
        <v>797</v>
      </c>
      <c r="C467" s="888">
        <v>7869</v>
      </c>
      <c r="D467" s="816"/>
      <c r="E467" s="816">
        <v>3946</v>
      </c>
      <c r="F467" s="816">
        <v>575</v>
      </c>
      <c r="G467" s="816">
        <v>4326</v>
      </c>
      <c r="H467" s="816">
        <v>2058</v>
      </c>
      <c r="I467" s="241">
        <v>18774</v>
      </c>
      <c r="J467" s="897"/>
      <c r="K467" s="897"/>
      <c r="L467" s="894"/>
      <c r="M467" s="746"/>
      <c r="N467" s="734"/>
      <c r="O467" s="734"/>
      <c r="P467" s="734"/>
      <c r="Q467" s="734"/>
      <c r="R467" s="747"/>
      <c r="S467" s="745"/>
      <c r="T467" s="746"/>
      <c r="U467" s="734"/>
      <c r="V467" s="734"/>
      <c r="W467" s="734"/>
      <c r="X467" s="734"/>
      <c r="Y467" s="777"/>
      <c r="Z467" s="52"/>
    </row>
    <row r="468" spans="1:26">
      <c r="A468" s="773"/>
      <c r="B468" s="16" t="s">
        <v>799</v>
      </c>
      <c r="C468" s="51">
        <v>8181</v>
      </c>
      <c r="D468" s="915"/>
      <c r="E468" s="915">
        <v>3885</v>
      </c>
      <c r="F468" s="52">
        <v>636</v>
      </c>
      <c r="G468" s="915">
        <v>4619</v>
      </c>
      <c r="H468" s="915">
        <v>2149</v>
      </c>
      <c r="I468" s="75">
        <v>19470</v>
      </c>
      <c r="J468" s="897"/>
      <c r="K468" s="897"/>
      <c r="L468" s="749"/>
      <c r="M468" s="749"/>
      <c r="N468" s="750"/>
      <c r="O468" s="750"/>
      <c r="P468" s="750"/>
      <c r="Q468" s="750"/>
      <c r="R468" s="751"/>
      <c r="S468" s="748"/>
      <c r="T468" s="749"/>
      <c r="U468" s="750"/>
      <c r="V468" s="750"/>
      <c r="W468" s="750"/>
      <c r="X468" s="750"/>
      <c r="Y468" s="751"/>
      <c r="Z468" s="52"/>
    </row>
    <row r="469" spans="1:26">
      <c r="A469" s="773"/>
      <c r="B469" s="16" t="s">
        <v>801</v>
      </c>
      <c r="C469" s="51">
        <v>8308</v>
      </c>
      <c r="D469" s="915"/>
      <c r="E469" s="915">
        <v>4004</v>
      </c>
      <c r="F469" s="52">
        <v>663</v>
      </c>
      <c r="G469" s="915">
        <v>4953</v>
      </c>
      <c r="H469" s="915">
        <v>2073</v>
      </c>
      <c r="I469" s="75">
        <v>20001</v>
      </c>
      <c r="J469" s="897"/>
      <c r="K469" s="897"/>
      <c r="L469" s="749"/>
      <c r="M469" s="749"/>
      <c r="N469" s="750"/>
      <c r="O469" s="750"/>
      <c r="P469" s="750"/>
      <c r="Q469" s="750"/>
      <c r="R469" s="751"/>
      <c r="S469" s="748"/>
      <c r="T469" s="749"/>
      <c r="U469" s="750"/>
      <c r="V469" s="750"/>
      <c r="W469" s="750"/>
      <c r="X469" s="750"/>
      <c r="Y469" s="751"/>
      <c r="Z469" s="52"/>
    </row>
    <row r="470" spans="1:26">
      <c r="A470" s="773"/>
      <c r="B470" s="16" t="s">
        <v>992</v>
      </c>
      <c r="C470" s="51">
        <v>8581</v>
      </c>
      <c r="D470" s="915"/>
      <c r="E470" s="915">
        <v>4058</v>
      </c>
      <c r="F470" s="52">
        <v>657</v>
      </c>
      <c r="G470" s="915">
        <v>5140</v>
      </c>
      <c r="H470" s="915">
        <v>2214</v>
      </c>
      <c r="I470" s="75">
        <v>20650</v>
      </c>
      <c r="J470" s="897"/>
      <c r="K470" s="897"/>
      <c r="L470" s="749"/>
      <c r="M470" s="749"/>
      <c r="N470" s="750"/>
      <c r="O470" s="750"/>
      <c r="P470" s="750"/>
      <c r="Q470" s="750"/>
      <c r="R470" s="751"/>
      <c r="S470" s="748"/>
      <c r="T470" s="749"/>
      <c r="U470" s="750"/>
      <c r="V470" s="750"/>
      <c r="W470" s="750"/>
      <c r="X470" s="750"/>
      <c r="Y470" s="751"/>
      <c r="Z470" s="52"/>
    </row>
    <row r="471" spans="1:26">
      <c r="A471" s="773"/>
      <c r="B471" s="16" t="s">
        <v>67</v>
      </c>
      <c r="C471" s="51">
        <v>8544</v>
      </c>
      <c r="D471" s="915"/>
      <c r="E471" s="915">
        <v>4094</v>
      </c>
      <c r="F471" s="52">
        <v>614</v>
      </c>
      <c r="G471" s="915">
        <v>4982</v>
      </c>
      <c r="H471" s="915">
        <v>2323</v>
      </c>
      <c r="I471" s="75">
        <v>20557</v>
      </c>
      <c r="J471" s="897"/>
      <c r="K471" s="897"/>
      <c r="L471" s="749"/>
      <c r="M471" s="749"/>
      <c r="N471" s="750"/>
      <c r="O471" s="750"/>
      <c r="P471" s="750"/>
      <c r="Q471" s="750"/>
      <c r="R471" s="751"/>
      <c r="S471" s="748"/>
      <c r="T471" s="749"/>
      <c r="U471" s="750"/>
      <c r="V471" s="750"/>
      <c r="W471" s="750"/>
      <c r="X471" s="750"/>
      <c r="Y471" s="751"/>
      <c r="Z471" s="52"/>
    </row>
    <row r="472" spans="1:26">
      <c r="A472" s="773"/>
      <c r="B472" s="139" t="s">
        <v>767</v>
      </c>
      <c r="C472" s="137">
        <v>8539</v>
      </c>
      <c r="D472" s="138"/>
      <c r="E472" s="138">
        <v>4116</v>
      </c>
      <c r="F472" s="138">
        <v>684</v>
      </c>
      <c r="G472" s="138">
        <v>5422</v>
      </c>
      <c r="H472" s="138">
        <v>2347</v>
      </c>
      <c r="I472" s="916">
        <v>21108</v>
      </c>
      <c r="J472" s="897"/>
      <c r="K472" s="897"/>
      <c r="L472" s="753"/>
      <c r="M472" s="753"/>
      <c r="N472" s="754"/>
      <c r="O472" s="754"/>
      <c r="P472" s="754"/>
      <c r="Q472" s="754"/>
      <c r="R472" s="755"/>
      <c r="S472" s="752"/>
      <c r="T472" s="753"/>
      <c r="U472" s="754"/>
      <c r="V472" s="754"/>
      <c r="W472" s="754"/>
      <c r="X472" s="754"/>
      <c r="Y472" s="755"/>
      <c r="Z472" s="52"/>
    </row>
    <row r="473" spans="1:26">
      <c r="A473" s="773"/>
      <c r="B473" s="16" t="s">
        <v>459</v>
      </c>
      <c r="C473" s="51">
        <v>5173</v>
      </c>
      <c r="D473" s="915"/>
      <c r="E473" s="915">
        <v>2679</v>
      </c>
      <c r="F473" s="52">
        <v>473</v>
      </c>
      <c r="G473" s="915">
        <v>2697</v>
      </c>
      <c r="H473" s="915">
        <v>809</v>
      </c>
      <c r="I473" s="75">
        <v>11831</v>
      </c>
      <c r="J473" s="897"/>
      <c r="K473" s="897"/>
      <c r="L473" s="749"/>
      <c r="M473" s="749"/>
      <c r="N473" s="750"/>
      <c r="O473" s="750"/>
      <c r="P473" s="750"/>
      <c r="Q473" s="750"/>
      <c r="R473" s="751"/>
      <c r="S473" s="748"/>
      <c r="T473" s="749"/>
      <c r="U473" s="750"/>
      <c r="V473" s="750"/>
      <c r="W473" s="750"/>
      <c r="X473" s="750"/>
      <c r="Y473" s="751"/>
      <c r="Z473" s="52"/>
    </row>
    <row r="474" spans="1:26">
      <c r="A474" s="773"/>
      <c r="B474" s="16" t="s">
        <v>424</v>
      </c>
      <c r="C474" s="51">
        <v>5497</v>
      </c>
      <c r="D474" s="915"/>
      <c r="E474" s="915">
        <v>2474</v>
      </c>
      <c r="F474" s="52">
        <v>438</v>
      </c>
      <c r="G474" s="915">
        <v>2442</v>
      </c>
      <c r="H474" s="915">
        <v>835</v>
      </c>
      <c r="I474" s="75">
        <v>11686</v>
      </c>
      <c r="J474" s="897"/>
      <c r="K474" s="897"/>
      <c r="L474" s="749"/>
      <c r="M474" s="749"/>
      <c r="N474" s="750"/>
      <c r="O474" s="750"/>
      <c r="P474" s="750"/>
      <c r="Q474" s="750"/>
      <c r="R474" s="751"/>
      <c r="S474" s="748"/>
      <c r="T474" s="749"/>
      <c r="U474" s="750"/>
      <c r="V474" s="750"/>
      <c r="W474" s="750"/>
      <c r="X474" s="750"/>
      <c r="Y474" s="751"/>
      <c r="Z474" s="52"/>
    </row>
    <row r="475" spans="1:26">
      <c r="A475" s="773"/>
      <c r="B475" s="16" t="s">
        <v>769</v>
      </c>
      <c r="C475" s="51">
        <v>5461</v>
      </c>
      <c r="D475" s="915"/>
      <c r="E475" s="915">
        <v>2761</v>
      </c>
      <c r="F475" s="52">
        <v>483</v>
      </c>
      <c r="G475" s="915">
        <v>2727</v>
      </c>
      <c r="H475" s="915">
        <v>938</v>
      </c>
      <c r="I475" s="75">
        <v>12370</v>
      </c>
      <c r="J475" s="897"/>
      <c r="K475" s="897"/>
      <c r="L475" s="749"/>
      <c r="M475" s="749"/>
      <c r="N475" s="750"/>
      <c r="O475" s="750"/>
      <c r="P475" s="750"/>
      <c r="Q475" s="750"/>
      <c r="R475" s="751"/>
      <c r="S475" s="748"/>
      <c r="T475" s="749"/>
      <c r="U475" s="750"/>
      <c r="V475" s="750"/>
      <c r="W475" s="750"/>
      <c r="X475" s="750"/>
      <c r="Y475" s="751"/>
      <c r="Z475" s="52"/>
    </row>
    <row r="476" spans="1:26">
      <c r="A476" s="773"/>
      <c r="B476" s="16" t="s">
        <v>771</v>
      </c>
      <c r="C476" s="51">
        <v>5482</v>
      </c>
      <c r="D476" s="915"/>
      <c r="E476" s="915">
        <v>3033</v>
      </c>
      <c r="F476" s="52">
        <v>515</v>
      </c>
      <c r="G476" s="915">
        <v>2501</v>
      </c>
      <c r="H476" s="915">
        <v>929</v>
      </c>
      <c r="I476" s="75">
        <v>12460</v>
      </c>
      <c r="J476" s="897"/>
      <c r="K476" s="897"/>
      <c r="L476" s="749"/>
      <c r="M476" s="749"/>
      <c r="N476" s="750"/>
      <c r="O476" s="750"/>
      <c r="P476" s="750"/>
      <c r="Q476" s="750"/>
      <c r="R476" s="751"/>
      <c r="S476" s="748"/>
      <c r="T476" s="749"/>
      <c r="U476" s="750"/>
      <c r="V476" s="750"/>
      <c r="W476" s="750"/>
      <c r="X476" s="750"/>
      <c r="Y476" s="751"/>
      <c r="Z476" s="52"/>
    </row>
    <row r="477" spans="1:26">
      <c r="A477" s="773"/>
      <c r="B477" s="16" t="s">
        <v>461</v>
      </c>
      <c r="C477" s="51">
        <v>5503</v>
      </c>
      <c r="D477" s="915"/>
      <c r="E477" s="915">
        <v>2892</v>
      </c>
      <c r="F477" s="52">
        <v>551</v>
      </c>
      <c r="G477" s="915">
        <v>2465</v>
      </c>
      <c r="H477" s="915">
        <v>1004</v>
      </c>
      <c r="I477" s="75">
        <v>12415</v>
      </c>
      <c r="J477" s="897"/>
      <c r="K477" s="897"/>
      <c r="L477" s="749"/>
      <c r="M477" s="749"/>
      <c r="N477" s="750"/>
      <c r="O477" s="750"/>
      <c r="P477" s="750"/>
      <c r="Q477" s="750"/>
      <c r="R477" s="751"/>
      <c r="S477" s="748"/>
      <c r="T477" s="749"/>
      <c r="U477" s="750"/>
      <c r="V477" s="750"/>
      <c r="W477" s="750"/>
      <c r="X477" s="750"/>
      <c r="Y477" s="751"/>
      <c r="Z477" s="52"/>
    </row>
    <row r="478" spans="1:26">
      <c r="A478" s="773"/>
      <c r="B478" s="16" t="s">
        <v>463</v>
      </c>
      <c r="C478" s="51">
        <v>5763</v>
      </c>
      <c r="D478" s="915"/>
      <c r="E478" s="915">
        <v>2910</v>
      </c>
      <c r="F478" s="52">
        <v>570</v>
      </c>
      <c r="G478" s="915">
        <v>2670</v>
      </c>
      <c r="H478" s="915">
        <v>987</v>
      </c>
      <c r="I478" s="75">
        <v>12900</v>
      </c>
      <c r="J478" s="897"/>
      <c r="K478" s="897"/>
      <c r="L478" s="844"/>
      <c r="M478" s="749"/>
      <c r="N478" s="750"/>
      <c r="O478" s="750"/>
      <c r="P478" s="750"/>
      <c r="Q478" s="750"/>
      <c r="R478" s="751"/>
      <c r="S478" s="748"/>
      <c r="T478" s="749"/>
      <c r="U478" s="750"/>
      <c r="V478" s="750"/>
      <c r="W478" s="750"/>
      <c r="X478" s="750"/>
      <c r="Y478" s="751"/>
      <c r="Z478" s="52"/>
    </row>
    <row r="479" spans="1:26">
      <c r="A479" s="773"/>
      <c r="B479" s="16" t="s">
        <v>773</v>
      </c>
      <c r="C479" s="51">
        <v>5967</v>
      </c>
      <c r="D479" s="915"/>
      <c r="E479" s="915">
        <v>3081</v>
      </c>
      <c r="F479" s="52">
        <v>520</v>
      </c>
      <c r="G479" s="915">
        <v>3048</v>
      </c>
      <c r="H479" s="915">
        <v>1103</v>
      </c>
      <c r="I479" s="75">
        <v>13719</v>
      </c>
      <c r="J479" s="897"/>
      <c r="K479" s="897"/>
      <c r="L479" s="749">
        <f t="shared" ref="L479:L484" si="383">IF(C479&gt;0,(C479/C467)*100,)</f>
        <v>75.829203202439956</v>
      </c>
      <c r="M479" s="749">
        <f t="shared" ref="M479:M484" si="384">IF(D479&gt;0,(D479/D467)*100,)</f>
        <v>0</v>
      </c>
      <c r="N479" s="750">
        <f t="shared" ref="N479:N484" si="385">IF(E479&gt;0,(E479/E467)*100,)</f>
        <v>78.079067410035478</v>
      </c>
      <c r="O479" s="750">
        <f t="shared" ref="O479:O484" si="386">IF(F479&gt;0,(F479/F467)*100,)</f>
        <v>90.434782608695656</v>
      </c>
      <c r="P479" s="750">
        <f t="shared" ref="P479:P484" si="387">IF(G479&gt;0,(G479/G467)*100,)</f>
        <v>70.457697642163666</v>
      </c>
      <c r="Q479" s="756">
        <f t="shared" ref="Q479:Q484" si="388">IF(H479&gt;0,(H479/H467)*100,)</f>
        <v>53.59572400388727</v>
      </c>
      <c r="R479" s="750">
        <f t="shared" ref="R479:R484" si="389">IF(I479&gt;0,(I479/I467)*100,)</f>
        <v>73.07446468520294</v>
      </c>
      <c r="S479" s="748"/>
      <c r="T479" s="749"/>
      <c r="U479" s="750"/>
      <c r="V479" s="750"/>
      <c r="W479" s="750"/>
      <c r="X479" s="750"/>
      <c r="Y479" s="751"/>
      <c r="Z479" s="52"/>
    </row>
    <row r="480" spans="1:26">
      <c r="A480" s="773"/>
      <c r="B480" s="16" t="s">
        <v>775</v>
      </c>
      <c r="C480" s="51">
        <v>6192</v>
      </c>
      <c r="D480" s="915"/>
      <c r="E480" s="915">
        <v>2939</v>
      </c>
      <c r="F480" s="52">
        <v>553</v>
      </c>
      <c r="G480" s="915">
        <v>3369</v>
      </c>
      <c r="H480" s="915">
        <v>1219</v>
      </c>
      <c r="I480" s="75">
        <v>14272</v>
      </c>
      <c r="J480" s="897"/>
      <c r="K480" s="897"/>
      <c r="L480" s="778">
        <f t="shared" si="383"/>
        <v>75.687568756875692</v>
      </c>
      <c r="M480" s="757">
        <f t="shared" si="384"/>
        <v>0</v>
      </c>
      <c r="N480" s="757">
        <f t="shared" si="385"/>
        <v>75.649935649935657</v>
      </c>
      <c r="O480" s="757">
        <f t="shared" si="386"/>
        <v>86.949685534591197</v>
      </c>
      <c r="P480" s="757">
        <f t="shared" si="387"/>
        <v>72.937865338817929</v>
      </c>
      <c r="Q480" s="758">
        <f t="shared" si="388"/>
        <v>56.724057701256406</v>
      </c>
      <c r="R480" s="759">
        <f t="shared" si="389"/>
        <v>73.302516692347197</v>
      </c>
      <c r="S480" s="757"/>
      <c r="T480" s="757"/>
      <c r="U480" s="757"/>
      <c r="V480" s="757"/>
      <c r="W480" s="757"/>
      <c r="X480" s="758"/>
      <c r="Y480" s="778"/>
      <c r="Z480" s="52"/>
    </row>
    <row r="481" spans="1:32">
      <c r="A481" s="773"/>
      <c r="B481" s="16" t="s">
        <v>777</v>
      </c>
      <c r="C481" s="51">
        <v>6335</v>
      </c>
      <c r="D481" s="52"/>
      <c r="E481" s="52">
        <v>2943</v>
      </c>
      <c r="F481" s="52">
        <v>569</v>
      </c>
      <c r="G481" s="52">
        <v>3659</v>
      </c>
      <c r="H481" s="52">
        <v>1224</v>
      </c>
      <c r="I481" s="75">
        <v>14730</v>
      </c>
      <c r="J481" s="897"/>
      <c r="K481" s="897"/>
      <c r="L481" s="757">
        <f t="shared" si="383"/>
        <v>76.251805488685605</v>
      </c>
      <c r="M481" s="757">
        <f t="shared" si="384"/>
        <v>0</v>
      </c>
      <c r="N481" s="757">
        <f t="shared" si="385"/>
        <v>73.501498501498503</v>
      </c>
      <c r="O481" s="757">
        <f t="shared" si="386"/>
        <v>85.822021116138757</v>
      </c>
      <c r="P481" s="757">
        <f t="shared" si="387"/>
        <v>73.874419543710871</v>
      </c>
      <c r="Q481" s="758">
        <f t="shared" si="388"/>
        <v>59.044862518089722</v>
      </c>
      <c r="R481" s="759">
        <f t="shared" si="389"/>
        <v>73.646317684115786</v>
      </c>
      <c r="S481" s="757"/>
      <c r="T481" s="757"/>
      <c r="U481" s="757"/>
      <c r="V481" s="757"/>
      <c r="W481" s="757"/>
      <c r="X481" s="758"/>
      <c r="Y481" s="778"/>
      <c r="Z481" s="52"/>
    </row>
    <row r="482" spans="1:32">
      <c r="A482" s="773"/>
      <c r="B482" s="16" t="s">
        <v>994</v>
      </c>
      <c r="C482" s="51">
        <v>6570</v>
      </c>
      <c r="D482" s="52"/>
      <c r="E482" s="52">
        <v>3003</v>
      </c>
      <c r="F482" s="52">
        <v>585</v>
      </c>
      <c r="G482" s="52">
        <v>3853</v>
      </c>
      <c r="H482" s="52">
        <v>1280</v>
      </c>
      <c r="I482" s="75">
        <v>15291</v>
      </c>
      <c r="J482" s="897"/>
      <c r="K482" s="897"/>
      <c r="L482" s="757">
        <f t="shared" si="383"/>
        <v>76.56450297168162</v>
      </c>
      <c r="M482" s="757">
        <f t="shared" si="384"/>
        <v>0</v>
      </c>
      <c r="N482" s="757">
        <f t="shared" si="385"/>
        <v>74.001971414489901</v>
      </c>
      <c r="O482" s="757">
        <f t="shared" si="386"/>
        <v>89.041095890410958</v>
      </c>
      <c r="P482" s="757">
        <f t="shared" si="387"/>
        <v>74.961089494163417</v>
      </c>
      <c r="Q482" s="758">
        <f t="shared" si="388"/>
        <v>57.813911472448055</v>
      </c>
      <c r="R482" s="759">
        <f t="shared" si="389"/>
        <v>74.04842615012106</v>
      </c>
      <c r="S482" s="757"/>
      <c r="T482" s="757"/>
      <c r="U482" s="757"/>
      <c r="V482" s="757"/>
      <c r="W482" s="757"/>
      <c r="X482" s="758"/>
      <c r="Y482" s="778"/>
      <c r="Z482" s="52"/>
    </row>
    <row r="483" spans="1:32">
      <c r="A483" s="773"/>
      <c r="B483" s="16" t="s">
        <v>49</v>
      </c>
      <c r="C483" s="51">
        <v>6404</v>
      </c>
      <c r="D483" s="52"/>
      <c r="E483" s="52">
        <v>3148</v>
      </c>
      <c r="F483" s="52">
        <v>538</v>
      </c>
      <c r="G483" s="52">
        <v>3713</v>
      </c>
      <c r="H483" s="52">
        <v>1403</v>
      </c>
      <c r="I483" s="75">
        <v>15206</v>
      </c>
      <c r="J483" s="897"/>
      <c r="K483" s="897"/>
      <c r="L483" s="757">
        <f t="shared" si="383"/>
        <v>74.953183520599254</v>
      </c>
      <c r="M483" s="757">
        <f t="shared" si="384"/>
        <v>0</v>
      </c>
      <c r="N483" s="757">
        <f t="shared" si="385"/>
        <v>76.893014167073773</v>
      </c>
      <c r="O483" s="757">
        <f t="shared" si="386"/>
        <v>87.622149837133549</v>
      </c>
      <c r="P483" s="757">
        <f t="shared" si="387"/>
        <v>74.528301886792448</v>
      </c>
      <c r="Q483" s="758">
        <f t="shared" si="388"/>
        <v>60.396039603960396</v>
      </c>
      <c r="R483" s="759">
        <f t="shared" si="389"/>
        <v>73.969937247652879</v>
      </c>
      <c r="S483" s="757"/>
      <c r="T483" s="757"/>
      <c r="U483" s="757"/>
      <c r="V483" s="757"/>
      <c r="W483" s="757"/>
      <c r="X483" s="758"/>
      <c r="Y483" s="778"/>
      <c r="Z483" s="52"/>
    </row>
    <row r="484" spans="1:32">
      <c r="A484" s="773"/>
      <c r="B484" s="141" t="s">
        <v>779</v>
      </c>
      <c r="C484" s="142">
        <v>6397</v>
      </c>
      <c r="D484" s="143"/>
      <c r="E484" s="143">
        <v>3136</v>
      </c>
      <c r="F484" s="143">
        <v>621</v>
      </c>
      <c r="G484" s="143">
        <v>4152</v>
      </c>
      <c r="H484" s="143">
        <v>1389</v>
      </c>
      <c r="I484" s="932">
        <v>15695</v>
      </c>
      <c r="J484" s="897"/>
      <c r="K484" s="897"/>
      <c r="L484" s="761">
        <f t="shared" si="383"/>
        <v>74.915095444431429</v>
      </c>
      <c r="M484" s="761">
        <f t="shared" si="384"/>
        <v>0</v>
      </c>
      <c r="N484" s="761">
        <f t="shared" si="385"/>
        <v>76.19047619047619</v>
      </c>
      <c r="O484" s="761">
        <f t="shared" si="386"/>
        <v>90.789473684210535</v>
      </c>
      <c r="P484" s="761">
        <f t="shared" si="387"/>
        <v>76.576908889708591</v>
      </c>
      <c r="Q484" s="762">
        <f t="shared" si="388"/>
        <v>59.181934384320414</v>
      </c>
      <c r="R484" s="763">
        <f t="shared" si="389"/>
        <v>74.355694523403443</v>
      </c>
      <c r="S484" s="764" t="s">
        <v>47</v>
      </c>
      <c r="T484" s="761"/>
      <c r="U484" s="761"/>
      <c r="V484" s="761"/>
      <c r="W484" s="761"/>
      <c r="X484" s="762"/>
      <c r="Y484" s="761"/>
      <c r="Z484" s="52"/>
    </row>
    <row r="485" spans="1:32">
      <c r="A485" s="773"/>
      <c r="B485" s="16" t="s">
        <v>996</v>
      </c>
      <c r="C485" s="51">
        <v>5722</v>
      </c>
      <c r="D485" s="915"/>
      <c r="E485" s="915">
        <v>2355</v>
      </c>
      <c r="F485" s="52">
        <v>478</v>
      </c>
      <c r="G485" s="915">
        <v>2541</v>
      </c>
      <c r="H485" s="915">
        <v>844</v>
      </c>
      <c r="I485" s="75">
        <v>11940</v>
      </c>
      <c r="J485" s="897"/>
      <c r="K485" s="897"/>
      <c r="L485" s="749">
        <f t="shared" ref="L485:L487" si="390">IF(C485&gt;0,(C485/C482)*100,)</f>
        <v>87.092846270928462</v>
      </c>
      <c r="M485" s="749">
        <f t="shared" ref="M485:M487" si="391">IF(D485&gt;0,(D485/D482)*100,)</f>
        <v>0</v>
      </c>
      <c r="N485" s="750">
        <f t="shared" ref="N485:R487" si="392">IF(E485&gt;0,(E485/E482)*100,)</f>
        <v>78.421578421578417</v>
      </c>
      <c r="O485" s="750">
        <f t="shared" si="392"/>
        <v>81.709401709401703</v>
      </c>
      <c r="P485" s="750">
        <f t="shared" si="392"/>
        <v>65.948611471580591</v>
      </c>
      <c r="Q485" s="750">
        <f t="shared" si="392"/>
        <v>65.9375</v>
      </c>
      <c r="R485" s="765">
        <f t="shared" si="392"/>
        <v>78.085148126348841</v>
      </c>
      <c r="S485" s="749">
        <f t="shared" ref="S485:Y487" si="393">+L485+L488</f>
        <v>91.385083713850833</v>
      </c>
      <c r="T485" s="749">
        <f t="shared" si="393"/>
        <v>0</v>
      </c>
      <c r="U485" s="750">
        <f t="shared" si="393"/>
        <v>86.746586746586743</v>
      </c>
      <c r="V485" s="750">
        <f t="shared" si="393"/>
        <v>84.444444444444443</v>
      </c>
      <c r="W485" s="750">
        <f t="shared" si="393"/>
        <v>76.278224759927326</v>
      </c>
      <c r="X485" s="750">
        <f t="shared" si="393"/>
        <v>81.09375</v>
      </c>
      <c r="Y485" s="751">
        <f t="shared" si="393"/>
        <v>85.54051402785953</v>
      </c>
      <c r="Z485" s="52">
        <f t="shared" ref="Z485:AF487" si="394">+L485+L488+L491</f>
        <v>100</v>
      </c>
      <c r="AA485" s="409">
        <f t="shared" si="394"/>
        <v>0</v>
      </c>
      <c r="AB485" s="409">
        <f t="shared" si="394"/>
        <v>100</v>
      </c>
      <c r="AC485" s="409">
        <f t="shared" si="394"/>
        <v>100</v>
      </c>
      <c r="AD485" s="409">
        <f t="shared" si="394"/>
        <v>100</v>
      </c>
      <c r="AE485" s="409">
        <f t="shared" si="394"/>
        <v>100</v>
      </c>
      <c r="AF485" s="409">
        <f t="shared" si="394"/>
        <v>100</v>
      </c>
    </row>
    <row r="486" spans="1:32">
      <c r="A486" s="773"/>
      <c r="B486" s="16" t="s">
        <v>51</v>
      </c>
      <c r="C486" s="51">
        <v>5657</v>
      </c>
      <c r="D486" s="915"/>
      <c r="E486" s="915">
        <v>2465</v>
      </c>
      <c r="F486" s="52">
        <v>431</v>
      </c>
      <c r="G486" s="915">
        <v>2499</v>
      </c>
      <c r="H486" s="915">
        <v>922</v>
      </c>
      <c r="I486" s="75">
        <v>11974</v>
      </c>
      <c r="J486" s="897"/>
      <c r="K486" s="897"/>
      <c r="L486" s="757">
        <f t="shared" si="390"/>
        <v>88.335415365396628</v>
      </c>
      <c r="M486" s="757">
        <f t="shared" si="391"/>
        <v>0</v>
      </c>
      <c r="N486" s="757">
        <f t="shared" si="392"/>
        <v>78.30368487928844</v>
      </c>
      <c r="O486" s="757">
        <f t="shared" si="392"/>
        <v>80.111524163568774</v>
      </c>
      <c r="P486" s="757">
        <f t="shared" si="392"/>
        <v>67.304066792351207</v>
      </c>
      <c r="Q486" s="758">
        <f t="shared" si="392"/>
        <v>65.71632216678546</v>
      </c>
      <c r="R486" s="759">
        <f t="shared" si="392"/>
        <v>78.745232145205833</v>
      </c>
      <c r="S486" s="757">
        <f t="shared" si="393"/>
        <v>92.145534041224238</v>
      </c>
      <c r="T486" s="757">
        <f t="shared" si="393"/>
        <v>0</v>
      </c>
      <c r="U486" s="757">
        <f t="shared" si="393"/>
        <v>86.245235069885638</v>
      </c>
      <c r="V486" s="757">
        <f t="shared" si="393"/>
        <v>83.457249070631974</v>
      </c>
      <c r="W486" s="757">
        <f t="shared" si="393"/>
        <v>77.403716671155408</v>
      </c>
      <c r="X486" s="758">
        <f t="shared" si="393"/>
        <v>84.034212401995717</v>
      </c>
      <c r="Y486" s="778">
        <f t="shared" si="393"/>
        <v>86.268578192818623</v>
      </c>
      <c r="Z486" s="52">
        <f t="shared" si="394"/>
        <v>100</v>
      </c>
      <c r="AA486" s="409">
        <f t="shared" si="394"/>
        <v>0</v>
      </c>
      <c r="AB486" s="409">
        <f t="shared" si="394"/>
        <v>100</v>
      </c>
      <c r="AC486" s="409">
        <f t="shared" si="394"/>
        <v>100</v>
      </c>
      <c r="AD486" s="409">
        <f t="shared" si="394"/>
        <v>100</v>
      </c>
      <c r="AE486" s="409">
        <f t="shared" si="394"/>
        <v>100</v>
      </c>
      <c r="AF486" s="409">
        <f t="shared" si="394"/>
        <v>100</v>
      </c>
    </row>
    <row r="487" spans="1:32">
      <c r="A487" s="773"/>
      <c r="B487" s="139" t="s">
        <v>781</v>
      </c>
      <c r="C487" s="137">
        <v>5690</v>
      </c>
      <c r="D487" s="138"/>
      <c r="E487" s="138">
        <v>2403</v>
      </c>
      <c r="F487" s="138">
        <v>517</v>
      </c>
      <c r="G487" s="138">
        <v>2821</v>
      </c>
      <c r="H487" s="138">
        <v>929</v>
      </c>
      <c r="I487" s="916">
        <v>12360</v>
      </c>
      <c r="J487" s="897"/>
      <c r="K487" s="897"/>
      <c r="L487" s="761">
        <f t="shared" si="390"/>
        <v>88.947944348913552</v>
      </c>
      <c r="M487" s="761">
        <f t="shared" si="391"/>
        <v>0</v>
      </c>
      <c r="N487" s="761">
        <f t="shared" si="392"/>
        <v>76.626275510204081</v>
      </c>
      <c r="O487" s="761">
        <f t="shared" si="392"/>
        <v>83.252818035426728</v>
      </c>
      <c r="P487" s="761">
        <f t="shared" si="392"/>
        <v>67.943159922928714</v>
      </c>
      <c r="Q487" s="762">
        <f t="shared" si="392"/>
        <v>66.882649388048947</v>
      </c>
      <c r="R487" s="763">
        <f t="shared" si="392"/>
        <v>78.751194647977059</v>
      </c>
      <c r="S487" s="761">
        <f t="shared" si="393"/>
        <v>92.449585743317172</v>
      </c>
      <c r="T487" s="761">
        <f t="shared" si="393"/>
        <v>0</v>
      </c>
      <c r="U487" s="761">
        <f t="shared" si="393"/>
        <v>85.873724489795919</v>
      </c>
      <c r="V487" s="761">
        <f t="shared" si="393"/>
        <v>84.863123993558773</v>
      </c>
      <c r="W487" s="761">
        <f t="shared" si="393"/>
        <v>77.793834296724469</v>
      </c>
      <c r="X487" s="762">
        <f t="shared" si="393"/>
        <v>84.089272858171341</v>
      </c>
      <c r="Y487" s="761">
        <f t="shared" si="393"/>
        <v>86.218540936604015</v>
      </c>
      <c r="Z487" s="52">
        <f t="shared" si="394"/>
        <v>100</v>
      </c>
      <c r="AA487" s="409">
        <f t="shared" si="394"/>
        <v>0</v>
      </c>
      <c r="AB487" s="409">
        <f t="shared" si="394"/>
        <v>100</v>
      </c>
      <c r="AC487" s="409">
        <f t="shared" si="394"/>
        <v>100</v>
      </c>
      <c r="AD487" s="409">
        <f t="shared" si="394"/>
        <v>100</v>
      </c>
      <c r="AE487" s="409">
        <f t="shared" si="394"/>
        <v>100</v>
      </c>
      <c r="AF487" s="409">
        <f t="shared" si="394"/>
        <v>100</v>
      </c>
    </row>
    <row r="488" spans="1:32">
      <c r="A488" s="773"/>
      <c r="B488" s="16" t="s">
        <v>998</v>
      </c>
      <c r="C488" s="51">
        <v>282</v>
      </c>
      <c r="D488" s="915"/>
      <c r="E488" s="915">
        <v>250</v>
      </c>
      <c r="F488" s="52">
        <v>16</v>
      </c>
      <c r="G488" s="915">
        <v>398</v>
      </c>
      <c r="H488" s="915">
        <v>194</v>
      </c>
      <c r="I488" s="75">
        <v>1140</v>
      </c>
      <c r="J488" s="897"/>
      <c r="K488" s="897"/>
      <c r="L488" s="749">
        <f t="shared" ref="L488:L490" si="395">IF(C488&gt;0,(C488/C482)*100,)</f>
        <v>4.2922374429223744</v>
      </c>
      <c r="M488" s="749">
        <f t="shared" ref="M488:M490" si="396">IF(D488&gt;0,(D488/D482)*100,)</f>
        <v>0</v>
      </c>
      <c r="N488" s="750">
        <f t="shared" ref="N488:R490" si="397">IF(E488&gt;0,(E488/E482)*100,)</f>
        <v>8.3250083250083247</v>
      </c>
      <c r="O488" s="750">
        <f t="shared" si="397"/>
        <v>2.7350427350427351</v>
      </c>
      <c r="P488" s="750">
        <f t="shared" si="397"/>
        <v>10.329613288346742</v>
      </c>
      <c r="Q488" s="750">
        <f t="shared" si="397"/>
        <v>15.156249999999998</v>
      </c>
      <c r="R488" s="765">
        <f t="shared" si="397"/>
        <v>7.4553659015106923</v>
      </c>
      <c r="S488" s="749"/>
      <c r="T488" s="749"/>
      <c r="U488" s="750"/>
      <c r="V488" s="750"/>
      <c r="W488" s="750"/>
      <c r="X488" s="750"/>
      <c r="Y488" s="751"/>
      <c r="Z488" s="52"/>
    </row>
    <row r="489" spans="1:32">
      <c r="A489" s="773"/>
      <c r="B489" s="16" t="s">
        <v>53</v>
      </c>
      <c r="C489" s="51">
        <v>244</v>
      </c>
      <c r="D489" s="915"/>
      <c r="E489" s="915">
        <v>250</v>
      </c>
      <c r="F489" s="52">
        <v>18</v>
      </c>
      <c r="G489" s="915">
        <v>375</v>
      </c>
      <c r="H489" s="915">
        <v>257</v>
      </c>
      <c r="I489" s="75">
        <v>1144</v>
      </c>
      <c r="J489" s="897"/>
      <c r="K489" s="897"/>
      <c r="L489" s="757">
        <f t="shared" si="395"/>
        <v>3.8101186758276078</v>
      </c>
      <c r="M489" s="757">
        <f t="shared" si="396"/>
        <v>0</v>
      </c>
      <c r="N489" s="757">
        <f t="shared" si="397"/>
        <v>7.941550190597205</v>
      </c>
      <c r="O489" s="757">
        <f t="shared" si="397"/>
        <v>3.3457249070631967</v>
      </c>
      <c r="P489" s="757">
        <f t="shared" si="397"/>
        <v>10.0996498788042</v>
      </c>
      <c r="Q489" s="758">
        <f t="shared" si="397"/>
        <v>18.317890235210264</v>
      </c>
      <c r="R489" s="759">
        <f t="shared" si="397"/>
        <v>7.5233460476127849</v>
      </c>
      <c r="S489" s="757"/>
      <c r="T489" s="757"/>
      <c r="U489" s="757"/>
      <c r="V489" s="757"/>
      <c r="W489" s="757"/>
      <c r="X489" s="758"/>
      <c r="Y489" s="778"/>
      <c r="Z489" s="52"/>
    </row>
    <row r="490" spans="1:32">
      <c r="A490" s="773"/>
      <c r="B490" s="139" t="s">
        <v>783</v>
      </c>
      <c r="C490" s="137">
        <v>224</v>
      </c>
      <c r="D490" s="138"/>
      <c r="E490" s="138">
        <v>290</v>
      </c>
      <c r="F490" s="138">
        <v>10</v>
      </c>
      <c r="G490" s="138">
        <v>409</v>
      </c>
      <c r="H490" s="138">
        <v>239</v>
      </c>
      <c r="I490" s="916">
        <v>1172</v>
      </c>
      <c r="J490" s="897"/>
      <c r="K490" s="897"/>
      <c r="L490" s="761">
        <f t="shared" si="395"/>
        <v>3.5016413944036269</v>
      </c>
      <c r="M490" s="761">
        <f t="shared" si="396"/>
        <v>0</v>
      </c>
      <c r="N490" s="761">
        <f t="shared" si="397"/>
        <v>9.2474489795918373</v>
      </c>
      <c r="O490" s="761">
        <f t="shared" si="397"/>
        <v>1.6103059581320449</v>
      </c>
      <c r="P490" s="761">
        <f t="shared" si="397"/>
        <v>9.8506743737957603</v>
      </c>
      <c r="Q490" s="762">
        <f t="shared" si="397"/>
        <v>17.206623470122391</v>
      </c>
      <c r="R490" s="763">
        <f t="shared" si="397"/>
        <v>7.4673462886269508</v>
      </c>
      <c r="S490" s="764"/>
      <c r="T490" s="761"/>
      <c r="U490" s="761"/>
      <c r="V490" s="761"/>
      <c r="W490" s="761"/>
      <c r="X490" s="762"/>
      <c r="Y490" s="761"/>
      <c r="Z490" s="52"/>
    </row>
    <row r="491" spans="1:32">
      <c r="A491" s="773"/>
      <c r="B491" s="16" t="s">
        <v>1000</v>
      </c>
      <c r="C491" s="51">
        <v>566</v>
      </c>
      <c r="D491" s="915"/>
      <c r="E491" s="915">
        <v>398</v>
      </c>
      <c r="F491" s="52">
        <v>91</v>
      </c>
      <c r="G491" s="915">
        <v>914</v>
      </c>
      <c r="H491" s="915">
        <v>242</v>
      </c>
      <c r="I491" s="75">
        <v>2211</v>
      </c>
      <c r="J491" s="897"/>
      <c r="K491" s="897"/>
      <c r="L491" s="749">
        <f t="shared" ref="L491:L493" si="398">IF(C491&gt;0,(C491/C482)*100,)</f>
        <v>8.6149162861491622</v>
      </c>
      <c r="M491" s="749">
        <f t="shared" ref="M491:M493" si="399">IF(D491&gt;0,(D491/D482)*100,)</f>
        <v>0</v>
      </c>
      <c r="N491" s="750">
        <f t="shared" ref="N491:R493" si="400">IF(E491&gt;0,(E491/E482)*100,)</f>
        <v>13.253413253413255</v>
      </c>
      <c r="O491" s="750">
        <f t="shared" si="400"/>
        <v>15.555555555555555</v>
      </c>
      <c r="P491" s="750">
        <f t="shared" si="400"/>
        <v>23.72177524007267</v>
      </c>
      <c r="Q491" s="750">
        <f t="shared" si="400"/>
        <v>18.90625</v>
      </c>
      <c r="R491" s="765">
        <f t="shared" si="400"/>
        <v>14.459485972140476</v>
      </c>
      <c r="S491" s="749"/>
      <c r="T491" s="749"/>
      <c r="U491" s="750"/>
      <c r="V491" s="750"/>
      <c r="W491" s="750"/>
      <c r="X491" s="750"/>
      <c r="Y491" s="751"/>
      <c r="Z491" s="52"/>
    </row>
    <row r="492" spans="1:32">
      <c r="A492" s="773"/>
      <c r="B492" s="16" t="s">
        <v>55</v>
      </c>
      <c r="C492" s="51">
        <v>503</v>
      </c>
      <c r="D492" s="915"/>
      <c r="E492" s="915">
        <v>433</v>
      </c>
      <c r="F492" s="52">
        <v>89</v>
      </c>
      <c r="G492" s="915">
        <v>839</v>
      </c>
      <c r="H492" s="915">
        <v>224</v>
      </c>
      <c r="I492" s="75">
        <v>2088</v>
      </c>
      <c r="J492" s="897"/>
      <c r="K492" s="897"/>
      <c r="L492" s="757">
        <f t="shared" si="398"/>
        <v>7.8544659587757648</v>
      </c>
      <c r="M492" s="757">
        <f t="shared" si="399"/>
        <v>0</v>
      </c>
      <c r="N492" s="757">
        <f t="shared" si="400"/>
        <v>13.754764930114357</v>
      </c>
      <c r="O492" s="757">
        <f t="shared" si="400"/>
        <v>16.542750929368029</v>
      </c>
      <c r="P492" s="757">
        <f t="shared" si="400"/>
        <v>22.596283328844599</v>
      </c>
      <c r="Q492" s="758">
        <f t="shared" si="400"/>
        <v>15.965787598004278</v>
      </c>
      <c r="R492" s="759">
        <f t="shared" si="400"/>
        <v>13.731421807181377</v>
      </c>
      <c r="S492" s="757"/>
      <c r="T492" s="757"/>
      <c r="U492" s="757"/>
      <c r="V492" s="757"/>
      <c r="W492" s="757"/>
      <c r="X492" s="758"/>
      <c r="Y492" s="778"/>
      <c r="Z492" s="52"/>
    </row>
    <row r="493" spans="1:32">
      <c r="A493" s="773"/>
      <c r="B493" s="16" t="s">
        <v>785</v>
      </c>
      <c r="C493" s="51">
        <v>483</v>
      </c>
      <c r="D493" s="915"/>
      <c r="E493" s="915">
        <v>443</v>
      </c>
      <c r="F493" s="52">
        <v>94</v>
      </c>
      <c r="G493" s="915">
        <v>922</v>
      </c>
      <c r="H493" s="915">
        <v>221</v>
      </c>
      <c r="I493" s="75">
        <v>2163</v>
      </c>
      <c r="J493" s="897"/>
      <c r="K493" s="897"/>
      <c r="L493" s="761">
        <f t="shared" si="398"/>
        <v>7.5504142566828207</v>
      </c>
      <c r="M493" s="761">
        <f t="shared" si="399"/>
        <v>0</v>
      </c>
      <c r="N493" s="761">
        <f t="shared" si="400"/>
        <v>14.126275510204081</v>
      </c>
      <c r="O493" s="761">
        <f t="shared" si="400"/>
        <v>15.136876006441224</v>
      </c>
      <c r="P493" s="761">
        <f t="shared" si="400"/>
        <v>22.206165703275531</v>
      </c>
      <c r="Q493" s="762">
        <f t="shared" si="400"/>
        <v>15.910727141828653</v>
      </c>
      <c r="R493" s="763">
        <f t="shared" si="400"/>
        <v>13.781459063395987</v>
      </c>
      <c r="S493" s="764" t="s">
        <v>48</v>
      </c>
      <c r="T493" s="761"/>
      <c r="U493" s="761"/>
      <c r="V493" s="761"/>
      <c r="W493" s="761"/>
      <c r="X493" s="762"/>
      <c r="Y493" s="761"/>
      <c r="Z493" s="52"/>
    </row>
    <row r="494" spans="1:32">
      <c r="A494" s="773"/>
      <c r="B494" s="927" t="s">
        <v>425</v>
      </c>
      <c r="C494" s="888">
        <v>3826</v>
      </c>
      <c r="D494" s="816"/>
      <c r="E494" s="816">
        <v>1727</v>
      </c>
      <c r="F494" s="816">
        <v>393</v>
      </c>
      <c r="G494" s="816">
        <v>1073</v>
      </c>
      <c r="H494" s="816">
        <v>385</v>
      </c>
      <c r="I494" s="241">
        <v>7404</v>
      </c>
      <c r="J494" s="897"/>
      <c r="K494" s="897"/>
      <c r="L494" s="749">
        <f t="shared" ref="L494:L496" si="401">IF(C494&gt;0,(C494/C477)*100,)</f>
        <v>69.525713247319644</v>
      </c>
      <c r="M494" s="749">
        <f t="shared" ref="M494:M496" si="402">IF(D494&gt;0,(D494/D477)*100,)</f>
        <v>0</v>
      </c>
      <c r="N494" s="750">
        <f t="shared" ref="N494:R496" si="403">IF(E494&gt;0,(E494/E477)*100,)</f>
        <v>59.716459197786996</v>
      </c>
      <c r="O494" s="750">
        <f t="shared" si="403"/>
        <v>71.324863883847542</v>
      </c>
      <c r="P494" s="750">
        <f t="shared" si="403"/>
        <v>43.529411764705884</v>
      </c>
      <c r="Q494" s="750">
        <f t="shared" si="403"/>
        <v>38.34661354581673</v>
      </c>
      <c r="R494" s="765">
        <f t="shared" si="403"/>
        <v>59.637535239629479</v>
      </c>
      <c r="S494" s="749">
        <f t="shared" ref="S494:Y496" si="404">+L494+L497+L500</f>
        <v>81.591858986007622</v>
      </c>
      <c r="T494" s="749">
        <f t="shared" si="404"/>
        <v>0</v>
      </c>
      <c r="U494" s="750">
        <f t="shared" si="404"/>
        <v>75.242047026279394</v>
      </c>
      <c r="V494" s="750">
        <f t="shared" si="404"/>
        <v>77.132486388384748</v>
      </c>
      <c r="W494" s="750">
        <f t="shared" si="404"/>
        <v>69.574036511156194</v>
      </c>
      <c r="X494" s="750">
        <f t="shared" si="404"/>
        <v>69.920318725099605</v>
      </c>
      <c r="Y494" s="751">
        <f t="shared" si="404"/>
        <v>76.584776480064448</v>
      </c>
      <c r="Z494" s="52">
        <f t="shared" ref="Z494:AF496" si="405">L494+L497+L500+L503</f>
        <v>99.999999999999986</v>
      </c>
      <c r="AA494" s="409">
        <f t="shared" si="405"/>
        <v>0</v>
      </c>
      <c r="AB494" s="409">
        <f t="shared" si="405"/>
        <v>100</v>
      </c>
      <c r="AC494" s="409">
        <f t="shared" si="405"/>
        <v>100</v>
      </c>
      <c r="AD494" s="409">
        <f t="shared" si="405"/>
        <v>100.00000000000001</v>
      </c>
      <c r="AE494" s="409">
        <f t="shared" si="405"/>
        <v>100</v>
      </c>
      <c r="AF494" s="409">
        <f t="shared" si="405"/>
        <v>100.00000000000001</v>
      </c>
    </row>
    <row r="495" spans="1:32">
      <c r="A495" s="773"/>
      <c r="B495" s="16" t="s">
        <v>57</v>
      </c>
      <c r="C495" s="51">
        <v>4010</v>
      </c>
      <c r="D495" s="915"/>
      <c r="E495" s="915">
        <v>1720</v>
      </c>
      <c r="F495" s="52">
        <v>368</v>
      </c>
      <c r="G495" s="915">
        <v>1181</v>
      </c>
      <c r="H495" s="915">
        <v>388</v>
      </c>
      <c r="I495" s="75">
        <v>7667</v>
      </c>
      <c r="J495" s="897"/>
      <c r="K495" s="897"/>
      <c r="L495" s="757">
        <f t="shared" si="401"/>
        <v>69.581815026895711</v>
      </c>
      <c r="M495" s="757">
        <f t="shared" si="402"/>
        <v>0</v>
      </c>
      <c r="N495" s="757">
        <f t="shared" si="403"/>
        <v>59.106529209621996</v>
      </c>
      <c r="O495" s="757">
        <f t="shared" si="403"/>
        <v>64.561403508771932</v>
      </c>
      <c r="P495" s="757">
        <f t="shared" si="403"/>
        <v>44.232209737827716</v>
      </c>
      <c r="Q495" s="758">
        <f t="shared" si="403"/>
        <v>39.311043566362713</v>
      </c>
      <c r="R495" s="759">
        <f t="shared" si="403"/>
        <v>59.434108527131777</v>
      </c>
      <c r="S495" s="757">
        <f t="shared" si="404"/>
        <v>81.294464688530269</v>
      </c>
      <c r="T495" s="757">
        <f t="shared" si="404"/>
        <v>0</v>
      </c>
      <c r="U495" s="757">
        <f t="shared" si="404"/>
        <v>75.463917525773198</v>
      </c>
      <c r="V495" s="757">
        <f t="shared" si="404"/>
        <v>71.929824561403521</v>
      </c>
      <c r="W495" s="757">
        <f t="shared" si="404"/>
        <v>67.790262172284656</v>
      </c>
      <c r="X495" s="758">
        <f t="shared" si="404"/>
        <v>68.186423505572435</v>
      </c>
      <c r="Y495" s="778">
        <f t="shared" si="404"/>
        <v>75.767441860465112</v>
      </c>
      <c r="Z495" s="52">
        <f t="shared" si="405"/>
        <v>99.999999999999986</v>
      </c>
      <c r="AA495" s="409">
        <f t="shared" si="405"/>
        <v>0</v>
      </c>
      <c r="AB495" s="409">
        <f t="shared" si="405"/>
        <v>100</v>
      </c>
      <c r="AC495" s="409">
        <f t="shared" si="405"/>
        <v>100.00000000000001</v>
      </c>
      <c r="AD495" s="409">
        <f t="shared" si="405"/>
        <v>100.00000000000001</v>
      </c>
      <c r="AE495" s="409">
        <f t="shared" si="405"/>
        <v>100</v>
      </c>
      <c r="AF495" s="409">
        <f t="shared" si="405"/>
        <v>100</v>
      </c>
    </row>
    <row r="496" spans="1:32">
      <c r="A496" s="773"/>
      <c r="B496" s="16" t="s">
        <v>787</v>
      </c>
      <c r="C496" s="51">
        <v>4263</v>
      </c>
      <c r="D496" s="915"/>
      <c r="E496" s="915">
        <v>1911</v>
      </c>
      <c r="F496" s="52">
        <v>349</v>
      </c>
      <c r="G496" s="915">
        <v>1339</v>
      </c>
      <c r="H496" s="915">
        <v>414</v>
      </c>
      <c r="I496" s="75">
        <v>8276</v>
      </c>
      <c r="J496" s="897"/>
      <c r="K496" s="897"/>
      <c r="L496" s="761">
        <f t="shared" si="401"/>
        <v>71.442936148818504</v>
      </c>
      <c r="M496" s="761">
        <f t="shared" si="402"/>
        <v>0</v>
      </c>
      <c r="N496" s="761">
        <f t="shared" si="403"/>
        <v>62.025316455696199</v>
      </c>
      <c r="O496" s="761">
        <f t="shared" si="403"/>
        <v>67.115384615384613</v>
      </c>
      <c r="P496" s="761">
        <f t="shared" si="403"/>
        <v>43.930446194225716</v>
      </c>
      <c r="Q496" s="762">
        <f t="shared" si="403"/>
        <v>37.53399818676337</v>
      </c>
      <c r="R496" s="763">
        <f t="shared" si="403"/>
        <v>60.325096581383484</v>
      </c>
      <c r="S496" s="764">
        <f t="shared" si="404"/>
        <v>83.49254231607172</v>
      </c>
      <c r="T496" s="761">
        <f t="shared" si="404"/>
        <v>0</v>
      </c>
      <c r="U496" s="761">
        <f t="shared" si="404"/>
        <v>78.675754625121712</v>
      </c>
      <c r="V496" s="761">
        <f t="shared" si="404"/>
        <v>74.615384615384613</v>
      </c>
      <c r="W496" s="761">
        <f t="shared" si="404"/>
        <v>69.422572178477679</v>
      </c>
      <c r="X496" s="762">
        <f t="shared" si="404"/>
        <v>70.534904805077062</v>
      </c>
      <c r="Y496" s="761">
        <f t="shared" si="404"/>
        <v>77.90655295575479</v>
      </c>
      <c r="Z496" s="52">
        <f t="shared" si="405"/>
        <v>100</v>
      </c>
      <c r="AA496" s="409">
        <f t="shared" si="405"/>
        <v>0</v>
      </c>
      <c r="AB496" s="409">
        <f t="shared" si="405"/>
        <v>100</v>
      </c>
      <c r="AC496" s="409">
        <f t="shared" si="405"/>
        <v>100</v>
      </c>
      <c r="AD496" s="409">
        <f t="shared" si="405"/>
        <v>99.999999999999986</v>
      </c>
      <c r="AE496" s="409">
        <f t="shared" si="405"/>
        <v>100</v>
      </c>
      <c r="AF496" s="409">
        <f t="shared" si="405"/>
        <v>100</v>
      </c>
    </row>
    <row r="497" spans="1:26">
      <c r="A497" s="773"/>
      <c r="B497" s="139" t="s">
        <v>429</v>
      </c>
      <c r="C497" s="137">
        <v>98</v>
      </c>
      <c r="D497" s="138"/>
      <c r="E497" s="138">
        <v>32</v>
      </c>
      <c r="F497" s="138">
        <v>5</v>
      </c>
      <c r="G497" s="138">
        <v>68</v>
      </c>
      <c r="H497" s="138">
        <v>25</v>
      </c>
      <c r="I497" s="916">
        <v>228</v>
      </c>
      <c r="J497" s="897"/>
      <c r="K497" s="897"/>
      <c r="L497" s="749">
        <f t="shared" ref="L497:L499" si="406">IF(C497&gt;0,(C497/C477)*100,)</f>
        <v>1.780846810830456</v>
      </c>
      <c r="M497" s="749">
        <f t="shared" ref="M497:M499" si="407">IF(D497&gt;0,(D497/D477)*100,)</f>
        <v>0</v>
      </c>
      <c r="N497" s="750">
        <f t="shared" ref="N497:R499" si="408">IF(E497&gt;0,(E497/E477)*100,)</f>
        <v>1.1065006915629323</v>
      </c>
      <c r="O497" s="750">
        <f t="shared" si="408"/>
        <v>0.90744101633393837</v>
      </c>
      <c r="P497" s="750">
        <f t="shared" si="408"/>
        <v>2.7586206896551726</v>
      </c>
      <c r="Q497" s="750">
        <f t="shared" si="408"/>
        <v>2.4900398406374502</v>
      </c>
      <c r="R497" s="765">
        <f t="shared" si="408"/>
        <v>1.8364881192106324</v>
      </c>
      <c r="S497" s="749"/>
      <c r="T497" s="749"/>
      <c r="U497" s="750"/>
      <c r="V497" s="750"/>
      <c r="W497" s="750"/>
      <c r="X497" s="750"/>
      <c r="Y497" s="751"/>
      <c r="Z497" s="52"/>
    </row>
    <row r="498" spans="1:26">
      <c r="A498" s="773"/>
      <c r="B498" s="16" t="s">
        <v>61</v>
      </c>
      <c r="C498" s="51">
        <v>88</v>
      </c>
      <c r="D498" s="915"/>
      <c r="E498" s="915">
        <v>32</v>
      </c>
      <c r="F498" s="52">
        <v>7</v>
      </c>
      <c r="G498" s="915">
        <v>56</v>
      </c>
      <c r="H498" s="915">
        <v>18</v>
      </c>
      <c r="I498" s="75">
        <v>201</v>
      </c>
      <c r="J498" s="897"/>
      <c r="K498" s="897"/>
      <c r="L498" s="757">
        <f t="shared" si="406"/>
        <v>1.5269824744056915</v>
      </c>
      <c r="M498" s="757">
        <f t="shared" si="407"/>
        <v>0</v>
      </c>
      <c r="N498" s="757">
        <f t="shared" si="408"/>
        <v>1.0996563573883162</v>
      </c>
      <c r="O498" s="757">
        <f t="shared" si="408"/>
        <v>1.2280701754385965</v>
      </c>
      <c r="P498" s="757">
        <f t="shared" si="408"/>
        <v>2.0973782771535583</v>
      </c>
      <c r="Q498" s="758">
        <f t="shared" si="408"/>
        <v>1.8237082066869299</v>
      </c>
      <c r="R498" s="759">
        <f t="shared" si="408"/>
        <v>1.5581395348837208</v>
      </c>
      <c r="S498" s="757"/>
      <c r="T498" s="757"/>
      <c r="U498" s="757"/>
      <c r="V498" s="757"/>
      <c r="W498" s="757"/>
      <c r="X498" s="758"/>
      <c r="Y498" s="778"/>
      <c r="Z498" s="52"/>
    </row>
    <row r="499" spans="1:26">
      <c r="A499" s="773"/>
      <c r="B499" s="16" t="s">
        <v>789</v>
      </c>
      <c r="C499" s="51">
        <v>93</v>
      </c>
      <c r="D499" s="915"/>
      <c r="E499" s="915">
        <v>37</v>
      </c>
      <c r="F499" s="52">
        <v>7</v>
      </c>
      <c r="G499" s="915">
        <v>82</v>
      </c>
      <c r="H499" s="915">
        <v>27</v>
      </c>
      <c r="I499" s="75">
        <v>246</v>
      </c>
      <c r="J499" s="897"/>
      <c r="K499" s="897"/>
      <c r="L499" s="761">
        <f t="shared" si="406"/>
        <v>1.5585721468074409</v>
      </c>
      <c r="M499" s="761">
        <f t="shared" si="407"/>
        <v>0</v>
      </c>
      <c r="N499" s="761">
        <f t="shared" si="408"/>
        <v>1.2009087958455047</v>
      </c>
      <c r="O499" s="761">
        <f t="shared" si="408"/>
        <v>1.3461538461538463</v>
      </c>
      <c r="P499" s="761">
        <f t="shared" si="408"/>
        <v>2.690288713910761</v>
      </c>
      <c r="Q499" s="762">
        <f t="shared" si="408"/>
        <v>2.4478694469628288</v>
      </c>
      <c r="R499" s="763">
        <f t="shared" si="408"/>
        <v>1.7931336103214519</v>
      </c>
      <c r="S499" s="764"/>
      <c r="T499" s="761"/>
      <c r="U499" s="761"/>
      <c r="V499" s="761"/>
      <c r="W499" s="761"/>
      <c r="X499" s="762"/>
      <c r="Y499" s="761"/>
      <c r="Z499" s="52"/>
    </row>
    <row r="500" spans="1:26">
      <c r="A500" s="773"/>
      <c r="B500" s="16" t="s">
        <v>431</v>
      </c>
      <c r="C500" s="51">
        <v>566</v>
      </c>
      <c r="D500" s="915"/>
      <c r="E500" s="915">
        <v>417</v>
      </c>
      <c r="F500" s="52">
        <v>27</v>
      </c>
      <c r="G500" s="915">
        <v>574</v>
      </c>
      <c r="H500" s="915">
        <v>292</v>
      </c>
      <c r="I500" s="75">
        <v>1876</v>
      </c>
      <c r="J500" s="897"/>
      <c r="K500" s="897"/>
      <c r="L500" s="749">
        <f t="shared" ref="L500:L502" si="409">IF(C500&gt;0,(C500/C477)*100,)</f>
        <v>10.285298927857532</v>
      </c>
      <c r="M500" s="749">
        <f t="shared" ref="M500:M502" si="410">IF(D500&gt;0,(D500/D477)*100,)</f>
        <v>0</v>
      </c>
      <c r="N500" s="750">
        <f t="shared" ref="N500:R502" si="411">IF(E500&gt;0,(E500/E477)*100,)</f>
        <v>14.419087136929459</v>
      </c>
      <c r="O500" s="750">
        <f t="shared" si="411"/>
        <v>4.900181488203267</v>
      </c>
      <c r="P500" s="750">
        <f t="shared" si="411"/>
        <v>23.286004056795132</v>
      </c>
      <c r="Q500" s="750">
        <f t="shared" si="411"/>
        <v>29.083665338645421</v>
      </c>
      <c r="R500" s="765">
        <f t="shared" si="411"/>
        <v>15.110753121224327</v>
      </c>
      <c r="S500" s="749"/>
      <c r="T500" s="749"/>
      <c r="U500" s="750"/>
      <c r="V500" s="750"/>
      <c r="W500" s="750"/>
      <c r="X500" s="750"/>
      <c r="Y500" s="751"/>
      <c r="Z500" s="52"/>
    </row>
    <row r="501" spans="1:26">
      <c r="A501" s="773"/>
      <c r="B501" s="16" t="s">
        <v>63</v>
      </c>
      <c r="C501" s="51">
        <v>587</v>
      </c>
      <c r="D501" s="915"/>
      <c r="E501" s="915">
        <v>444</v>
      </c>
      <c r="F501" s="52">
        <v>35</v>
      </c>
      <c r="G501" s="915">
        <v>573</v>
      </c>
      <c r="H501" s="915">
        <v>267</v>
      </c>
      <c r="I501" s="75">
        <v>1906</v>
      </c>
      <c r="J501" s="897"/>
      <c r="K501" s="897"/>
      <c r="L501" s="757">
        <f t="shared" si="409"/>
        <v>10.185667187228873</v>
      </c>
      <c r="M501" s="757">
        <f t="shared" si="410"/>
        <v>0</v>
      </c>
      <c r="N501" s="757">
        <f t="shared" si="411"/>
        <v>15.257731958762887</v>
      </c>
      <c r="O501" s="757">
        <f t="shared" si="411"/>
        <v>6.140350877192982</v>
      </c>
      <c r="P501" s="757">
        <f t="shared" si="411"/>
        <v>21.460674157303373</v>
      </c>
      <c r="Q501" s="758">
        <f t="shared" si="411"/>
        <v>27.051671732522799</v>
      </c>
      <c r="R501" s="759">
        <f t="shared" si="411"/>
        <v>14.775193798449612</v>
      </c>
      <c r="S501" s="757"/>
      <c r="T501" s="757"/>
      <c r="U501" s="757"/>
      <c r="V501" s="757"/>
      <c r="W501" s="757"/>
      <c r="X501" s="758"/>
      <c r="Y501" s="778"/>
      <c r="Z501" s="52"/>
    </row>
    <row r="502" spans="1:26">
      <c r="A502" s="773"/>
      <c r="B502" s="16" t="s">
        <v>791</v>
      </c>
      <c r="C502" s="51">
        <v>626</v>
      </c>
      <c r="D502" s="915"/>
      <c r="E502" s="915">
        <v>476</v>
      </c>
      <c r="F502" s="52">
        <v>32</v>
      </c>
      <c r="G502" s="915">
        <v>695</v>
      </c>
      <c r="H502" s="915">
        <v>337</v>
      </c>
      <c r="I502" s="75">
        <v>2166</v>
      </c>
      <c r="J502" s="897"/>
      <c r="K502" s="897"/>
      <c r="L502" s="761">
        <f t="shared" si="409"/>
        <v>10.491034020445786</v>
      </c>
      <c r="M502" s="761">
        <f t="shared" si="410"/>
        <v>0</v>
      </c>
      <c r="N502" s="761">
        <f t="shared" si="411"/>
        <v>15.449529373580006</v>
      </c>
      <c r="O502" s="761">
        <f t="shared" si="411"/>
        <v>6.1538461538461542</v>
      </c>
      <c r="P502" s="761">
        <f t="shared" si="411"/>
        <v>22.801837270341206</v>
      </c>
      <c r="Q502" s="762">
        <f t="shared" si="411"/>
        <v>30.553037171350862</v>
      </c>
      <c r="R502" s="763">
        <f t="shared" si="411"/>
        <v>15.788322764049859</v>
      </c>
      <c r="S502" s="764"/>
      <c r="T502" s="761"/>
      <c r="U502" s="761"/>
      <c r="V502" s="761"/>
      <c r="W502" s="761"/>
      <c r="X502" s="762"/>
      <c r="Y502" s="761"/>
      <c r="Z502" s="52"/>
    </row>
    <row r="503" spans="1:26">
      <c r="A503" s="773"/>
      <c r="B503" s="16" t="s">
        <v>433</v>
      </c>
      <c r="C503" s="51">
        <v>1013</v>
      </c>
      <c r="D503" s="915"/>
      <c r="E503" s="915">
        <v>716</v>
      </c>
      <c r="F503" s="52">
        <v>126</v>
      </c>
      <c r="G503" s="915">
        <v>750</v>
      </c>
      <c r="H503" s="915">
        <v>302</v>
      </c>
      <c r="I503" s="75">
        <v>2907</v>
      </c>
      <c r="J503" s="897"/>
      <c r="K503" s="897"/>
      <c r="L503" s="749">
        <f t="shared" ref="L503:L505" si="412">IF(C503&gt;0,(C503/C477)*100,)</f>
        <v>18.408141013992367</v>
      </c>
      <c r="M503" s="749">
        <f t="shared" ref="M503:M505" si="413">IF(D503&gt;0,(D503/D477)*100,)</f>
        <v>0</v>
      </c>
      <c r="N503" s="750">
        <f t="shared" ref="N503:R505" si="414">IF(E503&gt;0,(E503/E477)*100,)</f>
        <v>24.757952973720609</v>
      </c>
      <c r="O503" s="750">
        <f t="shared" si="414"/>
        <v>22.867513611615244</v>
      </c>
      <c r="P503" s="750">
        <f t="shared" si="414"/>
        <v>30.425963488843816</v>
      </c>
      <c r="Q503" s="750">
        <f t="shared" si="414"/>
        <v>30.079681274900398</v>
      </c>
      <c r="R503" s="765">
        <f t="shared" si="414"/>
        <v>23.415223519935562</v>
      </c>
      <c r="S503" s="749"/>
      <c r="T503" s="749"/>
      <c r="U503" s="750"/>
      <c r="V503" s="750"/>
      <c r="W503" s="750"/>
      <c r="X503" s="750"/>
      <c r="Y503" s="751"/>
      <c r="Z503" s="52"/>
    </row>
    <row r="504" spans="1:26">
      <c r="A504" s="773"/>
      <c r="B504" s="16" t="s">
        <v>65</v>
      </c>
      <c r="C504" s="51">
        <v>1078</v>
      </c>
      <c r="D504" s="52"/>
      <c r="E504" s="52">
        <v>714</v>
      </c>
      <c r="F504" s="52">
        <v>160</v>
      </c>
      <c r="G504" s="52">
        <v>860</v>
      </c>
      <c r="H504" s="52">
        <v>314</v>
      </c>
      <c r="I504" s="75">
        <v>3126</v>
      </c>
      <c r="J504" s="897"/>
      <c r="K504" s="897"/>
      <c r="L504" s="757">
        <f t="shared" si="412"/>
        <v>18.70553531146972</v>
      </c>
      <c r="M504" s="757">
        <f t="shared" si="413"/>
        <v>0</v>
      </c>
      <c r="N504" s="757">
        <f t="shared" si="414"/>
        <v>24.536082474226802</v>
      </c>
      <c r="O504" s="757">
        <f t="shared" si="414"/>
        <v>28.07017543859649</v>
      </c>
      <c r="P504" s="757">
        <f t="shared" si="414"/>
        <v>32.209737827715358</v>
      </c>
      <c r="Q504" s="758">
        <f t="shared" si="414"/>
        <v>31.813576494427558</v>
      </c>
      <c r="R504" s="759">
        <f t="shared" si="414"/>
        <v>24.232558139534884</v>
      </c>
      <c r="S504" s="757"/>
      <c r="T504" s="757"/>
      <c r="U504" s="757"/>
      <c r="V504" s="757"/>
      <c r="W504" s="757"/>
      <c r="X504" s="758"/>
      <c r="Y504" s="778"/>
      <c r="Z504" s="52"/>
    </row>
    <row r="505" spans="1:26">
      <c r="A505" s="773"/>
      <c r="B505" s="16" t="s">
        <v>793</v>
      </c>
      <c r="C505" s="51">
        <v>985</v>
      </c>
      <c r="D505" s="915"/>
      <c r="E505" s="915">
        <v>657</v>
      </c>
      <c r="F505" s="52">
        <v>132</v>
      </c>
      <c r="G505" s="915">
        <v>932</v>
      </c>
      <c r="H505" s="915">
        <v>325</v>
      </c>
      <c r="I505" s="75">
        <v>3031</v>
      </c>
      <c r="J505" s="897"/>
      <c r="K505" s="897"/>
      <c r="L505" s="761">
        <f t="shared" si="412"/>
        <v>16.507457683928273</v>
      </c>
      <c r="M505" s="761">
        <f t="shared" si="413"/>
        <v>0</v>
      </c>
      <c r="N505" s="761">
        <f t="shared" si="414"/>
        <v>21.324245374878288</v>
      </c>
      <c r="O505" s="761">
        <f t="shared" si="414"/>
        <v>25.384615384615383</v>
      </c>
      <c r="P505" s="761">
        <f t="shared" si="414"/>
        <v>30.577427821522306</v>
      </c>
      <c r="Q505" s="762">
        <f t="shared" si="414"/>
        <v>29.465095194922934</v>
      </c>
      <c r="R505" s="763">
        <f t="shared" si="414"/>
        <v>22.093447044245206</v>
      </c>
      <c r="S505" s="764"/>
      <c r="T505" s="761"/>
      <c r="U505" s="761"/>
      <c r="V505" s="761"/>
      <c r="W505" s="761"/>
      <c r="X505" s="762"/>
      <c r="Y505" s="761"/>
      <c r="Z505" s="52"/>
    </row>
    <row r="506" spans="1:26">
      <c r="A506" s="773"/>
      <c r="B506" s="16" t="s">
        <v>427</v>
      </c>
      <c r="C506" s="51">
        <v>3524</v>
      </c>
      <c r="D506" s="915"/>
      <c r="E506" s="915">
        <v>1517</v>
      </c>
      <c r="F506" s="52">
        <v>319</v>
      </c>
      <c r="G506" s="915">
        <v>1248</v>
      </c>
      <c r="H506" s="915">
        <v>309</v>
      </c>
      <c r="I506" s="75">
        <v>6917</v>
      </c>
      <c r="J506" s="897"/>
      <c r="K506" s="897"/>
      <c r="L506" s="749">
        <f t="shared" ref="L506:L508" si="415">IF(C506&gt;0,(C506/C473)*100,)</f>
        <v>68.122946066112505</v>
      </c>
      <c r="M506" s="749">
        <f t="shared" ref="M506:M508" si="416">IF(D506&gt;0,(D506/D473)*100,)</f>
        <v>0</v>
      </c>
      <c r="N506" s="750">
        <f t="shared" ref="N506:R508" si="417">IF(E506&gt;0,(E506/E473)*100,)</f>
        <v>56.625606569615528</v>
      </c>
      <c r="O506" s="750">
        <f t="shared" si="417"/>
        <v>67.441860465116278</v>
      </c>
      <c r="P506" s="750">
        <f t="shared" si="417"/>
        <v>46.273637374860954</v>
      </c>
      <c r="Q506" s="750">
        <f t="shared" si="417"/>
        <v>38.195302843016073</v>
      </c>
      <c r="R506" s="765">
        <f t="shared" si="417"/>
        <v>58.465049446369711</v>
      </c>
      <c r="S506" s="749"/>
      <c r="T506" s="749"/>
      <c r="U506" s="750"/>
      <c r="V506" s="750"/>
      <c r="W506" s="750"/>
      <c r="X506" s="750"/>
      <c r="Y506" s="751"/>
      <c r="Z506" s="52"/>
    </row>
    <row r="507" spans="1:26">
      <c r="A507" s="773"/>
      <c r="B507" s="16" t="s">
        <v>59</v>
      </c>
      <c r="C507" s="51">
        <v>3797</v>
      </c>
      <c r="D507" s="915"/>
      <c r="E507" s="915">
        <v>1436</v>
      </c>
      <c r="F507" s="52">
        <v>323</v>
      </c>
      <c r="G507" s="915">
        <v>1096</v>
      </c>
      <c r="H507" s="915">
        <v>353</v>
      </c>
      <c r="I507" s="75">
        <v>7005</v>
      </c>
      <c r="J507" s="897"/>
      <c r="K507" s="897"/>
      <c r="L507" s="757">
        <f t="shared" si="415"/>
        <v>69.074040385664901</v>
      </c>
      <c r="M507" s="757">
        <f t="shared" si="416"/>
        <v>0</v>
      </c>
      <c r="N507" s="757">
        <f t="shared" si="417"/>
        <v>58.043654001616815</v>
      </c>
      <c r="O507" s="757">
        <f t="shared" si="417"/>
        <v>73.74429223744292</v>
      </c>
      <c r="P507" s="757">
        <f t="shared" si="417"/>
        <v>44.881244881244882</v>
      </c>
      <c r="Q507" s="758">
        <f t="shared" si="417"/>
        <v>42.275449101796411</v>
      </c>
      <c r="R507" s="759">
        <f t="shared" si="417"/>
        <v>59.943522163272291</v>
      </c>
      <c r="S507" s="757"/>
      <c r="T507" s="757"/>
      <c r="U507" s="757"/>
      <c r="V507" s="757"/>
      <c r="W507" s="757"/>
      <c r="X507" s="758"/>
      <c r="Y507" s="778"/>
      <c r="Z507" s="52"/>
    </row>
    <row r="508" spans="1:26">
      <c r="A508" s="773"/>
      <c r="B508" s="16" t="s">
        <v>795</v>
      </c>
      <c r="C508" s="51">
        <v>3857</v>
      </c>
      <c r="D508" s="915"/>
      <c r="E508" s="915">
        <v>1638</v>
      </c>
      <c r="F508" s="52">
        <v>326</v>
      </c>
      <c r="G508" s="915">
        <v>1317</v>
      </c>
      <c r="H508" s="915">
        <v>431</v>
      </c>
      <c r="I508" s="75">
        <v>7569</v>
      </c>
      <c r="J508" s="897"/>
      <c r="K508" s="897"/>
      <c r="L508" s="761">
        <f t="shared" si="415"/>
        <v>70.628090093389488</v>
      </c>
      <c r="M508" s="761">
        <f t="shared" si="416"/>
        <v>0</v>
      </c>
      <c r="N508" s="761">
        <f t="shared" si="417"/>
        <v>59.326331039478454</v>
      </c>
      <c r="O508" s="761">
        <f t="shared" si="417"/>
        <v>67.494824016563143</v>
      </c>
      <c r="P508" s="761">
        <f t="shared" si="417"/>
        <v>48.294829482948295</v>
      </c>
      <c r="Q508" s="762">
        <f t="shared" si="417"/>
        <v>45.94882729211087</v>
      </c>
      <c r="R508" s="763">
        <f t="shared" si="417"/>
        <v>61.18835893290219</v>
      </c>
      <c r="S508" s="764"/>
      <c r="T508" s="761"/>
      <c r="U508" s="761"/>
      <c r="V508" s="761"/>
      <c r="W508" s="761"/>
      <c r="X508" s="762"/>
      <c r="Y508" s="761"/>
      <c r="Z508" s="52"/>
    </row>
    <row r="509" spans="1:26">
      <c r="A509" s="930" t="s">
        <v>890</v>
      </c>
      <c r="B509" s="927" t="s">
        <v>797</v>
      </c>
      <c r="C509" s="888"/>
      <c r="D509" s="816"/>
      <c r="E509" s="816"/>
      <c r="F509" s="816"/>
      <c r="G509" s="816"/>
      <c r="H509" s="816"/>
      <c r="I509" s="241"/>
      <c r="J509" s="897"/>
      <c r="K509" s="897"/>
      <c r="L509" s="894"/>
      <c r="M509" s="746"/>
      <c r="N509" s="734"/>
      <c r="O509" s="734"/>
      <c r="P509" s="734"/>
      <c r="Q509" s="734"/>
      <c r="R509" s="747"/>
      <c r="S509" s="745"/>
      <c r="T509" s="746"/>
      <c r="U509" s="734"/>
      <c r="V509" s="734"/>
      <c r="W509" s="734"/>
      <c r="X509" s="734"/>
      <c r="Y509" s="777"/>
      <c r="Z509" s="52"/>
    </row>
    <row r="510" spans="1:26">
      <c r="A510" s="773"/>
      <c r="B510" s="16" t="s">
        <v>799</v>
      </c>
      <c r="C510" s="51"/>
      <c r="D510" s="915"/>
      <c r="E510" s="915"/>
      <c r="F510" s="52"/>
      <c r="G510" s="915"/>
      <c r="H510" s="915"/>
      <c r="I510" s="75"/>
      <c r="J510" s="897"/>
      <c r="K510" s="897"/>
      <c r="L510" s="749"/>
      <c r="M510" s="749"/>
      <c r="N510" s="750"/>
      <c r="O510" s="750"/>
      <c r="P510" s="750"/>
      <c r="Q510" s="750"/>
      <c r="R510" s="751"/>
      <c r="S510" s="748"/>
      <c r="T510" s="749"/>
      <c r="U510" s="750"/>
      <c r="V510" s="750"/>
      <c r="W510" s="750"/>
      <c r="X510" s="750"/>
      <c r="Y510" s="751"/>
      <c r="Z510" s="52"/>
    </row>
    <row r="511" spans="1:26">
      <c r="A511" s="773"/>
      <c r="B511" s="16" t="s">
        <v>801</v>
      </c>
      <c r="C511" s="51">
        <v>4432</v>
      </c>
      <c r="D511" s="915">
        <v>2144</v>
      </c>
      <c r="E511" s="915">
        <v>7505</v>
      </c>
      <c r="F511" s="52">
        <v>3087</v>
      </c>
      <c r="G511" s="915">
        <v>1208</v>
      </c>
      <c r="H511" s="915"/>
      <c r="I511" s="75">
        <v>18376</v>
      </c>
      <c r="J511" s="897"/>
      <c r="K511" s="897"/>
      <c r="L511" s="749"/>
      <c r="M511" s="749"/>
      <c r="N511" s="750"/>
      <c r="O511" s="750"/>
      <c r="P511" s="750"/>
      <c r="Q511" s="750"/>
      <c r="R511" s="751"/>
      <c r="S511" s="748"/>
      <c r="T511" s="749"/>
      <c r="U511" s="750"/>
      <c r="V511" s="750"/>
      <c r="W511" s="750"/>
      <c r="X511" s="750"/>
      <c r="Y511" s="751"/>
      <c r="Z511" s="52"/>
    </row>
    <row r="512" spans="1:26">
      <c r="A512" s="773"/>
      <c r="B512" s="16" t="s">
        <v>992</v>
      </c>
      <c r="C512" s="51">
        <v>4272</v>
      </c>
      <c r="D512" s="915">
        <v>2136</v>
      </c>
      <c r="E512" s="915">
        <v>7554</v>
      </c>
      <c r="F512" s="52">
        <v>2643</v>
      </c>
      <c r="G512" s="915">
        <v>1262</v>
      </c>
      <c r="H512" s="915"/>
      <c r="I512" s="75">
        <v>17867</v>
      </c>
      <c r="J512" s="897"/>
      <c r="K512" s="897"/>
      <c r="L512" s="749"/>
      <c r="M512" s="749"/>
      <c r="N512" s="750"/>
      <c r="O512" s="750"/>
      <c r="P512" s="750"/>
      <c r="Q512" s="750"/>
      <c r="R512" s="751"/>
      <c r="S512" s="748"/>
      <c r="T512" s="749"/>
      <c r="U512" s="750"/>
      <c r="V512" s="750"/>
      <c r="W512" s="750"/>
      <c r="X512" s="750"/>
      <c r="Y512" s="751"/>
      <c r="Z512" s="52"/>
    </row>
    <row r="513" spans="1:32">
      <c r="A513" s="773"/>
      <c r="B513" s="16" t="s">
        <v>67</v>
      </c>
      <c r="C513" s="51">
        <v>4251</v>
      </c>
      <c r="D513" s="915">
        <v>2184</v>
      </c>
      <c r="E513" s="915">
        <v>8166</v>
      </c>
      <c r="F513" s="52">
        <v>2694</v>
      </c>
      <c r="G513" s="915">
        <v>1241</v>
      </c>
      <c r="H513" s="915"/>
      <c r="I513" s="75">
        <v>18536</v>
      </c>
      <c r="J513" s="897"/>
      <c r="K513" s="897"/>
      <c r="L513" s="749"/>
      <c r="M513" s="749"/>
      <c r="N513" s="750"/>
      <c r="O513" s="750"/>
      <c r="P513" s="750"/>
      <c r="Q513" s="750"/>
      <c r="R513" s="751"/>
      <c r="S513" s="748"/>
      <c r="T513" s="749"/>
      <c r="U513" s="750"/>
      <c r="V513" s="750"/>
      <c r="W513" s="750"/>
      <c r="X513" s="750"/>
      <c r="Y513" s="751"/>
      <c r="Z513" s="52"/>
    </row>
    <row r="514" spans="1:32">
      <c r="A514" s="773"/>
      <c r="B514" s="139" t="s">
        <v>767</v>
      </c>
      <c r="C514" s="137">
        <v>4355</v>
      </c>
      <c r="D514" s="138">
        <v>2093</v>
      </c>
      <c r="E514" s="138">
        <v>8821</v>
      </c>
      <c r="F514" s="138">
        <v>3046</v>
      </c>
      <c r="G514" s="138">
        <v>1312</v>
      </c>
      <c r="H514" s="138"/>
      <c r="I514" s="916">
        <v>19627</v>
      </c>
      <c r="J514" s="897"/>
      <c r="K514" s="897"/>
      <c r="L514" s="753"/>
      <c r="M514" s="753"/>
      <c r="N514" s="754"/>
      <c r="O514" s="754"/>
      <c r="P514" s="754"/>
      <c r="Q514" s="754"/>
      <c r="R514" s="755"/>
      <c r="S514" s="752"/>
      <c r="T514" s="753"/>
      <c r="U514" s="754"/>
      <c r="V514" s="754"/>
      <c r="W514" s="754"/>
      <c r="X514" s="754"/>
      <c r="Y514" s="755"/>
      <c r="Z514" s="52"/>
    </row>
    <row r="515" spans="1:32">
      <c r="A515" s="773"/>
      <c r="B515" s="16" t="s">
        <v>459</v>
      </c>
      <c r="C515" s="51">
        <v>3660</v>
      </c>
      <c r="D515" s="915">
        <v>1612</v>
      </c>
      <c r="E515" s="915">
        <v>5852</v>
      </c>
      <c r="F515" s="52">
        <v>1980</v>
      </c>
      <c r="G515" s="915">
        <v>986</v>
      </c>
      <c r="H515" s="915"/>
      <c r="I515" s="75">
        <v>14090</v>
      </c>
      <c r="J515" s="897"/>
      <c r="K515" s="897"/>
      <c r="L515" s="749"/>
      <c r="M515" s="749"/>
      <c r="N515" s="750"/>
      <c r="O515" s="750"/>
      <c r="P515" s="750"/>
      <c r="Q515" s="750"/>
      <c r="R515" s="751"/>
      <c r="S515" s="748"/>
      <c r="T515" s="749"/>
      <c r="U515" s="750"/>
      <c r="V515" s="750"/>
      <c r="W515" s="750"/>
      <c r="X515" s="750"/>
      <c r="Y515" s="751"/>
      <c r="Z515" s="52"/>
    </row>
    <row r="516" spans="1:32">
      <c r="A516" s="773"/>
      <c r="B516" s="16" t="s">
        <v>424</v>
      </c>
      <c r="C516" s="51">
        <v>3864</v>
      </c>
      <c r="D516" s="915">
        <v>1649</v>
      </c>
      <c r="E516" s="915">
        <v>6294</v>
      </c>
      <c r="F516" s="52">
        <v>1907</v>
      </c>
      <c r="G516" s="915">
        <v>1157</v>
      </c>
      <c r="H516" s="915"/>
      <c r="I516" s="75">
        <v>14871</v>
      </c>
      <c r="J516" s="897"/>
      <c r="K516" s="897"/>
      <c r="L516" s="749"/>
      <c r="M516" s="749"/>
      <c r="N516" s="750"/>
      <c r="O516" s="750"/>
      <c r="P516" s="750"/>
      <c r="Q516" s="750"/>
      <c r="R516" s="751"/>
      <c r="S516" s="748"/>
      <c r="T516" s="749"/>
      <c r="U516" s="750"/>
      <c r="V516" s="750"/>
      <c r="W516" s="750"/>
      <c r="X516" s="750"/>
      <c r="Y516" s="751"/>
      <c r="Z516" s="52"/>
    </row>
    <row r="517" spans="1:32">
      <c r="A517" s="773"/>
      <c r="B517" s="16" t="s">
        <v>769</v>
      </c>
      <c r="C517" s="51">
        <v>3664</v>
      </c>
      <c r="D517" s="915">
        <v>1668</v>
      </c>
      <c r="E517" s="915">
        <v>6381</v>
      </c>
      <c r="F517" s="52">
        <v>1829</v>
      </c>
      <c r="G517" s="915">
        <v>1126</v>
      </c>
      <c r="H517" s="915"/>
      <c r="I517" s="75">
        <v>14668</v>
      </c>
      <c r="J517" s="897"/>
      <c r="K517" s="897"/>
      <c r="L517" s="749"/>
      <c r="M517" s="749"/>
      <c r="N517" s="750"/>
      <c r="O517" s="750"/>
      <c r="P517" s="750"/>
      <c r="Q517" s="750"/>
      <c r="R517" s="751"/>
      <c r="S517" s="748"/>
      <c r="T517" s="749"/>
      <c r="U517" s="750"/>
      <c r="V517" s="750"/>
      <c r="W517" s="750"/>
      <c r="X517" s="750"/>
      <c r="Y517" s="751"/>
      <c r="Z517" s="52"/>
    </row>
    <row r="518" spans="1:32">
      <c r="A518" s="773"/>
      <c r="B518" s="16" t="s">
        <v>771</v>
      </c>
      <c r="C518" s="51">
        <v>4017</v>
      </c>
      <c r="D518" s="915">
        <v>1794</v>
      </c>
      <c r="E518" s="915">
        <v>6349</v>
      </c>
      <c r="F518" s="52">
        <v>1839</v>
      </c>
      <c r="G518" s="915">
        <v>932</v>
      </c>
      <c r="H518" s="915"/>
      <c r="I518" s="75">
        <v>14931</v>
      </c>
      <c r="J518" s="897"/>
      <c r="K518" s="897"/>
      <c r="L518" s="749"/>
      <c r="M518" s="749"/>
      <c r="N518" s="750"/>
      <c r="O518" s="750"/>
      <c r="P518" s="750"/>
      <c r="Q518" s="750"/>
      <c r="R518" s="751"/>
      <c r="S518" s="748"/>
      <c r="T518" s="749"/>
      <c r="U518" s="750"/>
      <c r="V518" s="750"/>
      <c r="W518" s="750"/>
      <c r="X518" s="750"/>
      <c r="Y518" s="751"/>
      <c r="Z518" s="52"/>
    </row>
    <row r="519" spans="1:32">
      <c r="A519" s="773"/>
      <c r="B519" s="16" t="s">
        <v>461</v>
      </c>
      <c r="C519" s="51">
        <v>3705</v>
      </c>
      <c r="D519" s="915">
        <v>1740</v>
      </c>
      <c r="E519" s="915">
        <v>6488</v>
      </c>
      <c r="F519" s="52">
        <v>1945</v>
      </c>
      <c r="G519" s="915">
        <v>1073</v>
      </c>
      <c r="H519" s="915"/>
      <c r="I519" s="75">
        <v>14951</v>
      </c>
      <c r="J519" s="897"/>
      <c r="K519" s="897"/>
      <c r="L519" s="749"/>
      <c r="M519" s="749"/>
      <c r="N519" s="750"/>
      <c r="O519" s="750"/>
      <c r="P519" s="750"/>
      <c r="Q519" s="750"/>
      <c r="R519" s="751"/>
      <c r="S519" s="748"/>
      <c r="T519" s="749"/>
      <c r="U519" s="750"/>
      <c r="V519" s="750"/>
      <c r="W519" s="750"/>
      <c r="X519" s="750"/>
      <c r="Y519" s="751"/>
      <c r="Z519" s="52"/>
    </row>
    <row r="520" spans="1:32">
      <c r="A520" s="773"/>
      <c r="B520" s="16" t="s">
        <v>463</v>
      </c>
      <c r="C520" s="51">
        <v>3931</v>
      </c>
      <c r="D520" s="915">
        <v>1877</v>
      </c>
      <c r="E520" s="915">
        <v>6658</v>
      </c>
      <c r="F520" s="52">
        <v>2005</v>
      </c>
      <c r="G520" s="915">
        <v>1089</v>
      </c>
      <c r="H520" s="915"/>
      <c r="I520" s="75">
        <v>15560</v>
      </c>
      <c r="J520" s="897"/>
      <c r="K520" s="897"/>
      <c r="L520" s="844"/>
      <c r="M520" s="749"/>
      <c r="N520" s="750"/>
      <c r="O520" s="750"/>
      <c r="P520" s="750"/>
      <c r="Q520" s="750"/>
      <c r="R520" s="751"/>
      <c r="S520" s="748"/>
      <c r="T520" s="749"/>
      <c r="U520" s="750"/>
      <c r="V520" s="750"/>
      <c r="W520" s="750"/>
      <c r="X520" s="750"/>
      <c r="Y520" s="751"/>
      <c r="Z520" s="52"/>
    </row>
    <row r="521" spans="1:32">
      <c r="A521" s="773"/>
      <c r="B521" s="16" t="s">
        <v>773</v>
      </c>
      <c r="C521" s="51">
        <v>3560</v>
      </c>
      <c r="D521" s="915">
        <v>1704</v>
      </c>
      <c r="E521" s="915">
        <v>6936</v>
      </c>
      <c r="F521" s="52">
        <v>2107</v>
      </c>
      <c r="G521" s="915">
        <v>1072</v>
      </c>
      <c r="H521" s="915"/>
      <c r="I521" s="75">
        <v>15379</v>
      </c>
      <c r="J521" s="897"/>
      <c r="K521" s="897"/>
      <c r="L521" s="749" t="e">
        <f t="shared" ref="L521:L526" si="418">IF(C521&gt;0,(C521/C509)*100,)</f>
        <v>#DIV/0!</v>
      </c>
      <c r="M521" s="749" t="e">
        <f t="shared" ref="M521:M526" si="419">IF(D521&gt;0,(D521/D509)*100,)</f>
        <v>#DIV/0!</v>
      </c>
      <c r="N521" s="750" t="e">
        <f t="shared" ref="N521:N526" si="420">IF(E521&gt;0,(E521/E509)*100,)</f>
        <v>#DIV/0!</v>
      </c>
      <c r="O521" s="750" t="e">
        <f t="shared" ref="O521:O526" si="421">IF(F521&gt;0,(F521/F509)*100,)</f>
        <v>#DIV/0!</v>
      </c>
      <c r="P521" s="750" t="e">
        <f t="shared" ref="P521:P526" si="422">IF(G521&gt;0,(G521/G509)*100,)</f>
        <v>#DIV/0!</v>
      </c>
      <c r="Q521" s="756">
        <f t="shared" ref="Q521:Q526" si="423">IF(H521&gt;0,(H521/H509)*100,)</f>
        <v>0</v>
      </c>
      <c r="R521" s="750" t="e">
        <f t="shared" ref="R521:R526" si="424">IF(I521&gt;0,(I521/I509)*100,)</f>
        <v>#DIV/0!</v>
      </c>
      <c r="S521" s="748"/>
      <c r="T521" s="749"/>
      <c r="U521" s="750"/>
      <c r="V521" s="750"/>
      <c r="W521" s="750"/>
      <c r="X521" s="750"/>
      <c r="Y521" s="751"/>
      <c r="Z521" s="52"/>
    </row>
    <row r="522" spans="1:32">
      <c r="A522" s="773"/>
      <c r="B522" s="16" t="s">
        <v>775</v>
      </c>
      <c r="C522" s="51">
        <v>3466</v>
      </c>
      <c r="D522" s="915">
        <v>1857</v>
      </c>
      <c r="E522" s="915">
        <v>6983</v>
      </c>
      <c r="F522" s="52">
        <v>2061</v>
      </c>
      <c r="G522" s="915">
        <v>951</v>
      </c>
      <c r="H522" s="915"/>
      <c r="I522" s="75">
        <v>15318</v>
      </c>
      <c r="J522" s="897"/>
      <c r="K522" s="897"/>
      <c r="L522" s="778" t="e">
        <f t="shared" si="418"/>
        <v>#DIV/0!</v>
      </c>
      <c r="M522" s="757" t="e">
        <f t="shared" si="419"/>
        <v>#DIV/0!</v>
      </c>
      <c r="N522" s="757" t="e">
        <f t="shared" si="420"/>
        <v>#DIV/0!</v>
      </c>
      <c r="O522" s="757" t="e">
        <f t="shared" si="421"/>
        <v>#DIV/0!</v>
      </c>
      <c r="P522" s="757" t="e">
        <f t="shared" si="422"/>
        <v>#DIV/0!</v>
      </c>
      <c r="Q522" s="758">
        <f t="shared" si="423"/>
        <v>0</v>
      </c>
      <c r="R522" s="759" t="e">
        <f t="shared" si="424"/>
        <v>#DIV/0!</v>
      </c>
      <c r="S522" s="757"/>
      <c r="T522" s="757"/>
      <c r="U522" s="757"/>
      <c r="V522" s="757"/>
      <c r="W522" s="757"/>
      <c r="X522" s="758"/>
      <c r="Y522" s="778"/>
      <c r="Z522" s="52"/>
    </row>
    <row r="523" spans="1:32">
      <c r="A523" s="773"/>
      <c r="B523" s="16" t="s">
        <v>777</v>
      </c>
      <c r="C523" s="51">
        <v>4312</v>
      </c>
      <c r="D523" s="52">
        <v>1975</v>
      </c>
      <c r="E523" s="52">
        <v>7201</v>
      </c>
      <c r="F523" s="52">
        <v>2354</v>
      </c>
      <c r="G523" s="52">
        <v>1132</v>
      </c>
      <c r="H523" s="52"/>
      <c r="I523" s="75">
        <v>16974</v>
      </c>
      <c r="J523" s="897"/>
      <c r="K523" s="897"/>
      <c r="L523" s="757">
        <f t="shared" si="418"/>
        <v>97.292418772563167</v>
      </c>
      <c r="M523" s="757">
        <f t="shared" si="419"/>
        <v>92.117537313432834</v>
      </c>
      <c r="N523" s="757">
        <f t="shared" si="420"/>
        <v>95.949367088607602</v>
      </c>
      <c r="O523" s="757">
        <f t="shared" si="421"/>
        <v>76.255264010366048</v>
      </c>
      <c r="P523" s="757">
        <f t="shared" si="422"/>
        <v>93.708609271523187</v>
      </c>
      <c r="Q523" s="758">
        <f t="shared" si="423"/>
        <v>0</v>
      </c>
      <c r="R523" s="759">
        <f t="shared" si="424"/>
        <v>92.370483239007399</v>
      </c>
      <c r="S523" s="757"/>
      <c r="T523" s="757"/>
      <c r="U523" s="757"/>
      <c r="V523" s="757"/>
      <c r="W523" s="757"/>
      <c r="X523" s="758"/>
      <c r="Y523" s="778"/>
      <c r="Z523" s="52"/>
    </row>
    <row r="524" spans="1:32">
      <c r="A524" s="773"/>
      <c r="B524" s="16" t="s">
        <v>994</v>
      </c>
      <c r="C524" s="51">
        <v>4164</v>
      </c>
      <c r="D524" s="52">
        <v>2004</v>
      </c>
      <c r="E524" s="52">
        <v>7254</v>
      </c>
      <c r="F524" s="52">
        <v>2349</v>
      </c>
      <c r="G524" s="52">
        <v>1203</v>
      </c>
      <c r="H524" s="52"/>
      <c r="I524" s="75">
        <v>16974</v>
      </c>
      <c r="J524" s="897"/>
      <c r="K524" s="897"/>
      <c r="L524" s="757">
        <f t="shared" si="418"/>
        <v>97.471910112359552</v>
      </c>
      <c r="M524" s="757">
        <f t="shared" si="419"/>
        <v>93.82022471910112</v>
      </c>
      <c r="N524" s="757">
        <f t="shared" si="420"/>
        <v>96.028594122319305</v>
      </c>
      <c r="O524" s="757">
        <f t="shared" si="421"/>
        <v>88.876276958002265</v>
      </c>
      <c r="P524" s="757">
        <f t="shared" si="422"/>
        <v>95.324881141045964</v>
      </c>
      <c r="Q524" s="758">
        <f t="shared" si="423"/>
        <v>0</v>
      </c>
      <c r="R524" s="759">
        <f t="shared" si="424"/>
        <v>95.001958918676891</v>
      </c>
      <c r="S524" s="757"/>
      <c r="T524" s="757"/>
      <c r="U524" s="757"/>
      <c r="V524" s="757"/>
      <c r="W524" s="757"/>
      <c r="X524" s="758"/>
      <c r="Y524" s="778"/>
      <c r="Z524" s="52"/>
    </row>
    <row r="525" spans="1:32">
      <c r="A525" s="773"/>
      <c r="B525" s="16" t="s">
        <v>49</v>
      </c>
      <c r="C525" s="51">
        <v>4132</v>
      </c>
      <c r="D525" s="52">
        <v>2014</v>
      </c>
      <c r="E525" s="52">
        <v>7863</v>
      </c>
      <c r="F525" s="52">
        <v>2347</v>
      </c>
      <c r="G525" s="52">
        <v>1175</v>
      </c>
      <c r="H525" s="52"/>
      <c r="I525" s="75">
        <v>17531</v>
      </c>
      <c r="J525" s="897"/>
      <c r="K525" s="897"/>
      <c r="L525" s="757">
        <f t="shared" si="418"/>
        <v>97.200658668548584</v>
      </c>
      <c r="M525" s="757">
        <f t="shared" si="419"/>
        <v>92.216117216117226</v>
      </c>
      <c r="N525" s="757">
        <f t="shared" si="420"/>
        <v>96.289493019838361</v>
      </c>
      <c r="O525" s="757">
        <f t="shared" si="421"/>
        <v>87.119524870081662</v>
      </c>
      <c r="P525" s="757">
        <f t="shared" si="422"/>
        <v>94.681708299758256</v>
      </c>
      <c r="Q525" s="758">
        <f t="shared" si="423"/>
        <v>0</v>
      </c>
      <c r="R525" s="759">
        <f t="shared" si="424"/>
        <v>94.578118256365997</v>
      </c>
      <c r="S525" s="757"/>
      <c r="T525" s="757"/>
      <c r="U525" s="757"/>
      <c r="V525" s="757"/>
      <c r="W525" s="757"/>
      <c r="X525" s="758"/>
      <c r="Y525" s="778"/>
      <c r="Z525" s="52"/>
    </row>
    <row r="526" spans="1:32">
      <c r="A526" s="773"/>
      <c r="B526" s="141" t="s">
        <v>779</v>
      </c>
      <c r="C526" s="142">
        <v>4247</v>
      </c>
      <c r="D526" s="143">
        <v>1978</v>
      </c>
      <c r="E526" s="143">
        <v>8494</v>
      </c>
      <c r="F526" s="143">
        <v>2736</v>
      </c>
      <c r="G526" s="143">
        <v>1250</v>
      </c>
      <c r="H526" s="143"/>
      <c r="I526" s="932">
        <v>18705</v>
      </c>
      <c r="J526" s="897"/>
      <c r="K526" s="897"/>
      <c r="L526" s="761">
        <f t="shared" si="418"/>
        <v>97.520091848450051</v>
      </c>
      <c r="M526" s="761">
        <f t="shared" si="419"/>
        <v>94.505494505494497</v>
      </c>
      <c r="N526" s="761">
        <f t="shared" si="420"/>
        <v>96.292937308695159</v>
      </c>
      <c r="O526" s="761">
        <f t="shared" si="421"/>
        <v>89.822718319107025</v>
      </c>
      <c r="P526" s="761">
        <f t="shared" si="422"/>
        <v>95.274390243902445</v>
      </c>
      <c r="Q526" s="762">
        <f t="shared" si="423"/>
        <v>0</v>
      </c>
      <c r="R526" s="763">
        <f t="shared" si="424"/>
        <v>95.302389565394606</v>
      </c>
      <c r="S526" s="764" t="s">
        <v>47</v>
      </c>
      <c r="T526" s="761"/>
      <c r="U526" s="761"/>
      <c r="V526" s="761"/>
      <c r="W526" s="761"/>
      <c r="X526" s="762"/>
      <c r="Y526" s="761"/>
      <c r="Z526" s="52"/>
    </row>
    <row r="527" spans="1:32">
      <c r="A527" s="773"/>
      <c r="B527" s="16" t="s">
        <v>996</v>
      </c>
      <c r="C527" s="51">
        <v>3403</v>
      </c>
      <c r="D527" s="915">
        <v>1449</v>
      </c>
      <c r="E527" s="915">
        <v>5090</v>
      </c>
      <c r="F527" s="52">
        <v>1594</v>
      </c>
      <c r="G527" s="915">
        <v>837</v>
      </c>
      <c r="H527" s="915"/>
      <c r="I527" s="75">
        <v>12373</v>
      </c>
      <c r="J527" s="897"/>
      <c r="K527" s="897"/>
      <c r="L527" s="749">
        <f t="shared" ref="L527:L529" si="425">IF(C527&gt;0,(C527/C524)*100,)</f>
        <v>81.724303554274741</v>
      </c>
      <c r="M527" s="749">
        <f t="shared" ref="M527:M529" si="426">IF(D527&gt;0,(D527/D524)*100,)</f>
        <v>72.305389221556879</v>
      </c>
      <c r="N527" s="750">
        <f t="shared" ref="N527:R529" si="427">IF(E527&gt;0,(E527/E524)*100,)</f>
        <v>70.168183071408876</v>
      </c>
      <c r="O527" s="750">
        <f t="shared" si="427"/>
        <v>67.858663260962118</v>
      </c>
      <c r="P527" s="750">
        <f t="shared" si="427"/>
        <v>69.576059850374065</v>
      </c>
      <c r="Q527" s="750">
        <f t="shared" si="427"/>
        <v>0</v>
      </c>
      <c r="R527" s="765">
        <f t="shared" si="427"/>
        <v>72.893837634028515</v>
      </c>
      <c r="S527" s="749">
        <f t="shared" ref="S527:Y529" si="428">+L527+L530</f>
        <v>90.393852065321809</v>
      </c>
      <c r="T527" s="749">
        <f t="shared" si="428"/>
        <v>79.041916167664667</v>
      </c>
      <c r="U527" s="750">
        <f t="shared" si="428"/>
        <v>80.121312379376889</v>
      </c>
      <c r="V527" s="750">
        <f t="shared" si="428"/>
        <v>78.331204767986378</v>
      </c>
      <c r="W527" s="750">
        <f t="shared" si="428"/>
        <v>81.047381546134659</v>
      </c>
      <c r="X527" s="750">
        <f t="shared" si="428"/>
        <v>0</v>
      </c>
      <c r="Y527" s="751">
        <f t="shared" si="428"/>
        <v>82.331801578885347</v>
      </c>
      <c r="Z527" s="52">
        <f t="shared" ref="Z527:AF529" si="429">+L527+L530+L533</f>
        <v>100</v>
      </c>
      <c r="AA527" s="409">
        <f t="shared" si="429"/>
        <v>100</v>
      </c>
      <c r="AB527" s="409">
        <f t="shared" si="429"/>
        <v>100</v>
      </c>
      <c r="AC527" s="409">
        <f t="shared" si="429"/>
        <v>100</v>
      </c>
      <c r="AD527" s="409">
        <f t="shared" si="429"/>
        <v>100</v>
      </c>
      <c r="AE527" s="409">
        <f t="shared" si="429"/>
        <v>0</v>
      </c>
      <c r="AF527" s="409">
        <f t="shared" si="429"/>
        <v>100</v>
      </c>
    </row>
    <row r="528" spans="1:32">
      <c r="A528" s="773"/>
      <c r="B528" s="16" t="s">
        <v>51</v>
      </c>
      <c r="C528" s="51">
        <v>3473</v>
      </c>
      <c r="D528" s="915">
        <v>1474</v>
      </c>
      <c r="E528" s="915">
        <v>5401</v>
      </c>
      <c r="F528" s="52">
        <v>1592</v>
      </c>
      <c r="G528" s="915">
        <v>834</v>
      </c>
      <c r="H528" s="915"/>
      <c r="I528" s="75">
        <v>12774</v>
      </c>
      <c r="J528" s="897"/>
      <c r="K528" s="897"/>
      <c r="L528" s="757">
        <f t="shared" si="425"/>
        <v>84.051306873184899</v>
      </c>
      <c r="M528" s="757">
        <f t="shared" si="426"/>
        <v>73.187686196623631</v>
      </c>
      <c r="N528" s="757">
        <f t="shared" si="427"/>
        <v>68.688795625079493</v>
      </c>
      <c r="O528" s="757">
        <f t="shared" si="427"/>
        <v>67.831273966766076</v>
      </c>
      <c r="P528" s="757">
        <f t="shared" si="427"/>
        <v>70.978723404255319</v>
      </c>
      <c r="Q528" s="758">
        <f t="shared" si="427"/>
        <v>0</v>
      </c>
      <c r="R528" s="759">
        <f t="shared" si="427"/>
        <v>72.865210199075932</v>
      </c>
      <c r="S528" s="757">
        <f t="shared" si="428"/>
        <v>92.812197483059052</v>
      </c>
      <c r="T528" s="757">
        <f t="shared" si="428"/>
        <v>79.990069513406155</v>
      </c>
      <c r="U528" s="757">
        <f t="shared" si="428"/>
        <v>79.804146000254363</v>
      </c>
      <c r="V528" s="757">
        <f t="shared" si="428"/>
        <v>78.270132083510859</v>
      </c>
      <c r="W528" s="757">
        <f t="shared" si="428"/>
        <v>82.127659574468083</v>
      </c>
      <c r="X528" s="758">
        <f t="shared" si="428"/>
        <v>0</v>
      </c>
      <c r="Y528" s="778">
        <f t="shared" si="428"/>
        <v>82.841823056300285</v>
      </c>
      <c r="Z528" s="52">
        <f t="shared" si="429"/>
        <v>100</v>
      </c>
      <c r="AA528" s="409">
        <f t="shared" si="429"/>
        <v>100</v>
      </c>
      <c r="AB528" s="409">
        <f t="shared" si="429"/>
        <v>100</v>
      </c>
      <c r="AC528" s="409">
        <f t="shared" si="429"/>
        <v>100</v>
      </c>
      <c r="AD528" s="409">
        <f t="shared" si="429"/>
        <v>100</v>
      </c>
      <c r="AE528" s="409">
        <f t="shared" si="429"/>
        <v>0</v>
      </c>
      <c r="AF528" s="409">
        <f t="shared" si="429"/>
        <v>100.00000000000001</v>
      </c>
    </row>
    <row r="529" spans="1:32">
      <c r="A529" s="773"/>
      <c r="B529" s="139" t="s">
        <v>781</v>
      </c>
      <c r="C529" s="137">
        <v>3547</v>
      </c>
      <c r="D529" s="138">
        <v>1479</v>
      </c>
      <c r="E529" s="138">
        <v>5656</v>
      </c>
      <c r="F529" s="138">
        <v>1878</v>
      </c>
      <c r="G529" s="138">
        <v>877</v>
      </c>
      <c r="H529" s="138"/>
      <c r="I529" s="916">
        <v>13437</v>
      </c>
      <c r="J529" s="897"/>
      <c r="K529" s="897"/>
      <c r="L529" s="761">
        <f t="shared" si="425"/>
        <v>83.517777254532604</v>
      </c>
      <c r="M529" s="761">
        <f t="shared" si="426"/>
        <v>74.772497472194132</v>
      </c>
      <c r="N529" s="761">
        <f t="shared" si="427"/>
        <v>66.588179891688242</v>
      </c>
      <c r="O529" s="761">
        <f t="shared" si="427"/>
        <v>68.640350877192986</v>
      </c>
      <c r="P529" s="761">
        <f t="shared" si="427"/>
        <v>70.16</v>
      </c>
      <c r="Q529" s="762">
        <f t="shared" si="427"/>
        <v>0</v>
      </c>
      <c r="R529" s="763">
        <f t="shared" si="427"/>
        <v>71.836407377706493</v>
      </c>
      <c r="S529" s="761">
        <f t="shared" si="428"/>
        <v>92.606545797033192</v>
      </c>
      <c r="T529" s="761">
        <f t="shared" si="428"/>
        <v>81.951466127401417</v>
      </c>
      <c r="U529" s="761">
        <f t="shared" si="428"/>
        <v>78.408288203437706</v>
      </c>
      <c r="V529" s="761">
        <f t="shared" si="428"/>
        <v>78.362573099415215</v>
      </c>
      <c r="W529" s="761">
        <f t="shared" si="428"/>
        <v>80.8</v>
      </c>
      <c r="X529" s="762">
        <f t="shared" si="428"/>
        <v>0</v>
      </c>
      <c r="Y529" s="761">
        <f t="shared" si="428"/>
        <v>82.15985030740444</v>
      </c>
      <c r="Z529" s="52">
        <f t="shared" si="429"/>
        <v>99.999999999999986</v>
      </c>
      <c r="AA529" s="409">
        <f t="shared" si="429"/>
        <v>100</v>
      </c>
      <c r="AB529" s="409">
        <f t="shared" si="429"/>
        <v>99.999999999999986</v>
      </c>
      <c r="AC529" s="409">
        <f t="shared" si="429"/>
        <v>100.00000000000001</v>
      </c>
      <c r="AD529" s="409">
        <f t="shared" si="429"/>
        <v>100</v>
      </c>
      <c r="AE529" s="409">
        <f t="shared" si="429"/>
        <v>0</v>
      </c>
      <c r="AF529" s="409">
        <f t="shared" si="429"/>
        <v>100</v>
      </c>
    </row>
    <row r="530" spans="1:32">
      <c r="A530" s="773"/>
      <c r="B530" s="16" t="s">
        <v>998</v>
      </c>
      <c r="C530" s="51">
        <v>361</v>
      </c>
      <c r="D530" s="915">
        <v>135</v>
      </c>
      <c r="E530" s="915">
        <v>722</v>
      </c>
      <c r="F530" s="52">
        <v>246</v>
      </c>
      <c r="G530" s="915">
        <v>138</v>
      </c>
      <c r="H530" s="915"/>
      <c r="I530" s="75">
        <v>1602</v>
      </c>
      <c r="J530" s="897"/>
      <c r="K530" s="897"/>
      <c r="L530" s="749">
        <f t="shared" ref="L530:L532" si="430">IF(C530&gt;0,(C530/C524)*100,)</f>
        <v>8.6695485110470702</v>
      </c>
      <c r="M530" s="749">
        <f t="shared" ref="M530:M532" si="431">IF(D530&gt;0,(D530/D524)*100,)</f>
        <v>6.7365269461077846</v>
      </c>
      <c r="N530" s="750">
        <f t="shared" ref="N530:R532" si="432">IF(E530&gt;0,(E530/E524)*100,)</f>
        <v>9.9531293079680179</v>
      </c>
      <c r="O530" s="750">
        <f t="shared" si="432"/>
        <v>10.472541507024266</v>
      </c>
      <c r="P530" s="750">
        <f t="shared" si="432"/>
        <v>11.471321695760599</v>
      </c>
      <c r="Q530" s="750">
        <f t="shared" si="432"/>
        <v>0</v>
      </c>
      <c r="R530" s="765">
        <f t="shared" si="432"/>
        <v>9.4379639448568398</v>
      </c>
      <c r="S530" s="749"/>
      <c r="T530" s="749"/>
      <c r="U530" s="750"/>
      <c r="V530" s="750"/>
      <c r="W530" s="750"/>
      <c r="X530" s="750"/>
      <c r="Y530" s="751"/>
      <c r="Z530" s="52"/>
    </row>
    <row r="531" spans="1:32">
      <c r="A531" s="773"/>
      <c r="B531" s="16" t="s">
        <v>53</v>
      </c>
      <c r="C531" s="51">
        <v>362</v>
      </c>
      <c r="D531" s="915">
        <v>137</v>
      </c>
      <c r="E531" s="915">
        <v>874</v>
      </c>
      <c r="F531" s="52">
        <v>245</v>
      </c>
      <c r="G531" s="915">
        <v>131</v>
      </c>
      <c r="H531" s="915"/>
      <c r="I531" s="75">
        <v>1749</v>
      </c>
      <c r="J531" s="897"/>
      <c r="K531" s="897"/>
      <c r="L531" s="757">
        <f t="shared" si="430"/>
        <v>8.7608906098741528</v>
      </c>
      <c r="M531" s="757">
        <f t="shared" si="431"/>
        <v>6.8023833167825218</v>
      </c>
      <c r="N531" s="757">
        <f t="shared" si="432"/>
        <v>11.115350375174868</v>
      </c>
      <c r="O531" s="757">
        <f t="shared" si="432"/>
        <v>10.438858116744781</v>
      </c>
      <c r="P531" s="757">
        <f t="shared" si="432"/>
        <v>11.148936170212766</v>
      </c>
      <c r="Q531" s="758">
        <f t="shared" si="432"/>
        <v>0</v>
      </c>
      <c r="R531" s="759">
        <f t="shared" si="432"/>
        <v>9.976612857224346</v>
      </c>
      <c r="S531" s="757"/>
      <c r="T531" s="757"/>
      <c r="U531" s="757"/>
      <c r="V531" s="757"/>
      <c r="W531" s="757"/>
      <c r="X531" s="758"/>
      <c r="Y531" s="778"/>
      <c r="Z531" s="52"/>
    </row>
    <row r="532" spans="1:32">
      <c r="A532" s="773"/>
      <c r="B532" s="139" t="s">
        <v>783</v>
      </c>
      <c r="C532" s="137">
        <v>386</v>
      </c>
      <c r="D532" s="138">
        <v>142</v>
      </c>
      <c r="E532" s="138">
        <v>1004</v>
      </c>
      <c r="F532" s="138">
        <v>266</v>
      </c>
      <c r="G532" s="138">
        <v>133</v>
      </c>
      <c r="H532" s="138"/>
      <c r="I532" s="916">
        <v>1931</v>
      </c>
      <c r="J532" s="897"/>
      <c r="K532" s="897"/>
      <c r="L532" s="761">
        <f t="shared" si="430"/>
        <v>9.0887685425005884</v>
      </c>
      <c r="M532" s="761">
        <f t="shared" si="431"/>
        <v>7.1789686552072798</v>
      </c>
      <c r="N532" s="761">
        <f t="shared" si="432"/>
        <v>11.82010831174947</v>
      </c>
      <c r="O532" s="761">
        <f t="shared" si="432"/>
        <v>9.7222222222222232</v>
      </c>
      <c r="P532" s="761">
        <f t="shared" si="432"/>
        <v>10.639999999999999</v>
      </c>
      <c r="Q532" s="762">
        <f t="shared" si="432"/>
        <v>0</v>
      </c>
      <c r="R532" s="763">
        <f t="shared" si="432"/>
        <v>10.323442929697942</v>
      </c>
      <c r="S532" s="764"/>
      <c r="T532" s="761"/>
      <c r="U532" s="761"/>
      <c r="V532" s="761"/>
      <c r="W532" s="761"/>
      <c r="X532" s="762"/>
      <c r="Y532" s="761"/>
      <c r="Z532" s="52"/>
    </row>
    <row r="533" spans="1:32">
      <c r="A533" s="773"/>
      <c r="B533" s="16" t="s">
        <v>1000</v>
      </c>
      <c r="C533" s="51">
        <v>400</v>
      </c>
      <c r="D533" s="915">
        <v>420</v>
      </c>
      <c r="E533" s="915">
        <v>1442</v>
      </c>
      <c r="F533" s="52">
        <v>509</v>
      </c>
      <c r="G533" s="915">
        <v>228</v>
      </c>
      <c r="H533" s="915"/>
      <c r="I533" s="75">
        <v>2999</v>
      </c>
      <c r="J533" s="897"/>
      <c r="K533" s="897"/>
      <c r="L533" s="749">
        <f t="shared" ref="L533:L535" si="433">IF(C533&gt;0,(C533/C524)*100,)</f>
        <v>9.6061479346781944</v>
      </c>
      <c r="M533" s="749">
        <f t="shared" ref="M533:M535" si="434">IF(D533&gt;0,(D533/D524)*100,)</f>
        <v>20.958083832335326</v>
      </c>
      <c r="N533" s="750">
        <f t="shared" ref="N533:R535" si="435">IF(E533&gt;0,(E533/E524)*100,)</f>
        <v>19.878687620623104</v>
      </c>
      <c r="O533" s="750">
        <f t="shared" si="435"/>
        <v>21.668795232013625</v>
      </c>
      <c r="P533" s="750">
        <f t="shared" si="435"/>
        <v>18.952618453865338</v>
      </c>
      <c r="Q533" s="750">
        <f t="shared" si="435"/>
        <v>0</v>
      </c>
      <c r="R533" s="765">
        <f t="shared" si="435"/>
        <v>17.668198421114646</v>
      </c>
      <c r="S533" s="749"/>
      <c r="T533" s="749"/>
      <c r="U533" s="750"/>
      <c r="V533" s="750"/>
      <c r="W533" s="750"/>
      <c r="X533" s="750"/>
      <c r="Y533" s="751"/>
      <c r="Z533" s="52"/>
    </row>
    <row r="534" spans="1:32">
      <c r="A534" s="773"/>
      <c r="B534" s="16" t="s">
        <v>55</v>
      </c>
      <c r="C534" s="51">
        <v>297</v>
      </c>
      <c r="D534" s="915">
        <v>403</v>
      </c>
      <c r="E534" s="915">
        <v>1588</v>
      </c>
      <c r="F534" s="52">
        <v>510</v>
      </c>
      <c r="G534" s="915">
        <v>210</v>
      </c>
      <c r="H534" s="915"/>
      <c r="I534" s="75">
        <v>3008</v>
      </c>
      <c r="J534" s="897"/>
      <c r="K534" s="897"/>
      <c r="L534" s="757">
        <f t="shared" si="433"/>
        <v>7.1878025169409483</v>
      </c>
      <c r="M534" s="757">
        <f t="shared" si="434"/>
        <v>20.009930486593845</v>
      </c>
      <c r="N534" s="757">
        <f t="shared" si="435"/>
        <v>20.195853999745644</v>
      </c>
      <c r="O534" s="757">
        <f t="shared" si="435"/>
        <v>21.729867916489134</v>
      </c>
      <c r="P534" s="757">
        <f t="shared" si="435"/>
        <v>17.872340425531917</v>
      </c>
      <c r="Q534" s="758">
        <f t="shared" si="435"/>
        <v>0</v>
      </c>
      <c r="R534" s="759">
        <f t="shared" si="435"/>
        <v>17.158176943699733</v>
      </c>
      <c r="S534" s="757"/>
      <c r="T534" s="757"/>
      <c r="U534" s="757"/>
      <c r="V534" s="757"/>
      <c r="W534" s="757"/>
      <c r="X534" s="758"/>
      <c r="Y534" s="778"/>
      <c r="Z534" s="52"/>
    </row>
    <row r="535" spans="1:32">
      <c r="A535" s="773"/>
      <c r="B535" s="16" t="s">
        <v>785</v>
      </c>
      <c r="C535" s="51">
        <v>314</v>
      </c>
      <c r="D535" s="915">
        <v>357</v>
      </c>
      <c r="E535" s="915">
        <v>1834</v>
      </c>
      <c r="F535" s="52">
        <v>592</v>
      </c>
      <c r="G535" s="915">
        <v>240</v>
      </c>
      <c r="H535" s="915"/>
      <c r="I535" s="75">
        <v>3337</v>
      </c>
      <c r="J535" s="897"/>
      <c r="K535" s="897"/>
      <c r="L535" s="761">
        <f t="shared" si="433"/>
        <v>7.3934542029668</v>
      </c>
      <c r="M535" s="761">
        <f t="shared" si="434"/>
        <v>18.048533872598586</v>
      </c>
      <c r="N535" s="761">
        <f t="shared" si="435"/>
        <v>21.591711796562279</v>
      </c>
      <c r="O535" s="761">
        <f t="shared" si="435"/>
        <v>21.637426900584796</v>
      </c>
      <c r="P535" s="761">
        <f t="shared" si="435"/>
        <v>19.2</v>
      </c>
      <c r="Q535" s="762">
        <f t="shared" si="435"/>
        <v>0</v>
      </c>
      <c r="R535" s="763">
        <f t="shared" si="435"/>
        <v>17.840149692595563</v>
      </c>
      <c r="S535" s="764" t="s">
        <v>48</v>
      </c>
      <c r="T535" s="761"/>
      <c r="U535" s="761"/>
      <c r="V535" s="761"/>
      <c r="W535" s="761"/>
      <c r="X535" s="762"/>
      <c r="Y535" s="761"/>
      <c r="Z535" s="52"/>
    </row>
    <row r="536" spans="1:32">
      <c r="A536" s="773"/>
      <c r="B536" s="927" t="s">
        <v>425</v>
      </c>
      <c r="C536" s="888">
        <v>2385</v>
      </c>
      <c r="D536" s="816">
        <v>615</v>
      </c>
      <c r="E536" s="816">
        <v>2834</v>
      </c>
      <c r="F536" s="816">
        <v>818</v>
      </c>
      <c r="G536" s="816">
        <v>484</v>
      </c>
      <c r="H536" s="816"/>
      <c r="I536" s="241">
        <v>7136</v>
      </c>
      <c r="J536" s="897"/>
      <c r="K536" s="897"/>
      <c r="L536" s="749">
        <f t="shared" ref="L536:L538" si="436">IF(C536&gt;0,(C536/C519)*100,)</f>
        <v>64.372469635627525</v>
      </c>
      <c r="M536" s="749">
        <f t="shared" ref="M536:M538" si="437">IF(D536&gt;0,(D536/D519)*100,)</f>
        <v>35.344827586206897</v>
      </c>
      <c r="N536" s="750">
        <f t="shared" ref="N536:R538" si="438">IF(E536&gt;0,(E536/E519)*100,)</f>
        <v>43.680641183723793</v>
      </c>
      <c r="O536" s="750">
        <f t="shared" si="438"/>
        <v>42.056555269922882</v>
      </c>
      <c r="P536" s="750">
        <f t="shared" si="438"/>
        <v>45.107176141658897</v>
      </c>
      <c r="Q536" s="750">
        <f t="shared" si="438"/>
        <v>0</v>
      </c>
      <c r="R536" s="765">
        <f t="shared" si="438"/>
        <v>47.729248879673605</v>
      </c>
      <c r="S536" s="749">
        <f t="shared" ref="S536:Y538" si="439">+L536+L539+L542</f>
        <v>79.838056680161941</v>
      </c>
      <c r="T536" s="749">
        <f t="shared" si="439"/>
        <v>57.931034482758619</v>
      </c>
      <c r="U536" s="750">
        <f t="shared" si="439"/>
        <v>69.158446362515406</v>
      </c>
      <c r="V536" s="750">
        <f t="shared" si="439"/>
        <v>73.470437017994868</v>
      </c>
      <c r="W536" s="750">
        <f t="shared" si="439"/>
        <v>69.711090400745576</v>
      </c>
      <c r="X536" s="750">
        <f t="shared" si="439"/>
        <v>0</v>
      </c>
      <c r="Y536" s="751">
        <f t="shared" si="439"/>
        <v>71.098923148953247</v>
      </c>
      <c r="Z536" s="52">
        <f t="shared" ref="Z536:AF538" si="440">L536+L539+L542+L545</f>
        <v>100</v>
      </c>
      <c r="AA536" s="409">
        <f t="shared" si="440"/>
        <v>100</v>
      </c>
      <c r="AB536" s="409">
        <f t="shared" si="440"/>
        <v>100</v>
      </c>
      <c r="AC536" s="409">
        <f t="shared" si="440"/>
        <v>100</v>
      </c>
      <c r="AD536" s="409">
        <f t="shared" si="440"/>
        <v>100</v>
      </c>
      <c r="AE536" s="409">
        <f t="shared" si="440"/>
        <v>0</v>
      </c>
      <c r="AF536" s="409">
        <f t="shared" si="440"/>
        <v>100</v>
      </c>
    </row>
    <row r="537" spans="1:32">
      <c r="A537" s="773"/>
      <c r="B537" s="16" t="s">
        <v>57</v>
      </c>
      <c r="C537" s="51">
        <v>2350</v>
      </c>
      <c r="D537" s="915">
        <v>661</v>
      </c>
      <c r="E537" s="915">
        <v>2835</v>
      </c>
      <c r="F537" s="52">
        <v>736</v>
      </c>
      <c r="G537" s="915">
        <v>485</v>
      </c>
      <c r="H537" s="915"/>
      <c r="I537" s="75">
        <v>7067</v>
      </c>
      <c r="J537" s="897"/>
      <c r="K537" s="897"/>
      <c r="L537" s="757">
        <f t="shared" si="436"/>
        <v>59.781226151106594</v>
      </c>
      <c r="M537" s="757">
        <f t="shared" si="437"/>
        <v>35.215769845498137</v>
      </c>
      <c r="N537" s="757">
        <f t="shared" si="438"/>
        <v>42.580354460799043</v>
      </c>
      <c r="O537" s="757">
        <f t="shared" si="438"/>
        <v>36.708229426433917</v>
      </c>
      <c r="P537" s="757">
        <f t="shared" si="438"/>
        <v>44.536271808999082</v>
      </c>
      <c r="Q537" s="758">
        <f t="shared" si="438"/>
        <v>0</v>
      </c>
      <c r="R537" s="759">
        <f t="shared" si="438"/>
        <v>45.41773778920308</v>
      </c>
      <c r="S537" s="757">
        <f t="shared" si="439"/>
        <v>79.038412617654544</v>
      </c>
      <c r="T537" s="757">
        <f t="shared" si="439"/>
        <v>60.415556739477893</v>
      </c>
      <c r="U537" s="757">
        <f t="shared" si="439"/>
        <v>64.568939621507965</v>
      </c>
      <c r="V537" s="757">
        <f t="shared" si="439"/>
        <v>65.985037406483798</v>
      </c>
      <c r="W537" s="757">
        <f t="shared" si="439"/>
        <v>67.401285583103771</v>
      </c>
      <c r="X537" s="758">
        <f t="shared" si="439"/>
        <v>0</v>
      </c>
      <c r="Y537" s="778">
        <f t="shared" si="439"/>
        <v>68.104113110539842</v>
      </c>
      <c r="Z537" s="52">
        <f t="shared" si="440"/>
        <v>100</v>
      </c>
      <c r="AA537" s="409">
        <f t="shared" si="440"/>
        <v>100</v>
      </c>
      <c r="AB537" s="409">
        <f t="shared" si="440"/>
        <v>100</v>
      </c>
      <c r="AC537" s="409">
        <f t="shared" si="440"/>
        <v>100</v>
      </c>
      <c r="AD537" s="409">
        <f t="shared" si="440"/>
        <v>100</v>
      </c>
      <c r="AE537" s="409">
        <f t="shared" si="440"/>
        <v>0</v>
      </c>
      <c r="AF537" s="409">
        <f t="shared" si="440"/>
        <v>100</v>
      </c>
    </row>
    <row r="538" spans="1:32">
      <c r="A538" s="773"/>
      <c r="B538" s="16" t="s">
        <v>787</v>
      </c>
      <c r="C538" s="51">
        <v>2200</v>
      </c>
      <c r="D538" s="915">
        <v>679</v>
      </c>
      <c r="E538" s="915">
        <v>3063</v>
      </c>
      <c r="F538" s="52">
        <v>864</v>
      </c>
      <c r="G538" s="915">
        <v>545</v>
      </c>
      <c r="H538" s="915"/>
      <c r="I538" s="75">
        <v>7351</v>
      </c>
      <c r="J538" s="897"/>
      <c r="K538" s="897"/>
      <c r="L538" s="761">
        <f t="shared" si="436"/>
        <v>61.797752808988761</v>
      </c>
      <c r="M538" s="761">
        <f t="shared" si="437"/>
        <v>39.847417840375584</v>
      </c>
      <c r="N538" s="761">
        <f t="shared" si="438"/>
        <v>44.160899653979243</v>
      </c>
      <c r="O538" s="761">
        <f t="shared" si="438"/>
        <v>41.006169909824393</v>
      </c>
      <c r="P538" s="761">
        <f t="shared" si="438"/>
        <v>50.839552238805972</v>
      </c>
      <c r="Q538" s="762">
        <f t="shared" si="438"/>
        <v>0</v>
      </c>
      <c r="R538" s="763">
        <f t="shared" si="438"/>
        <v>47.798946615514666</v>
      </c>
      <c r="S538" s="764">
        <f t="shared" si="439"/>
        <v>79.747191011235941</v>
      </c>
      <c r="T538" s="761">
        <f t="shared" si="439"/>
        <v>62.206572769953041</v>
      </c>
      <c r="U538" s="761">
        <f t="shared" si="439"/>
        <v>69.333910034602084</v>
      </c>
      <c r="V538" s="761">
        <f t="shared" si="439"/>
        <v>68.011390602752726</v>
      </c>
      <c r="W538" s="761">
        <f t="shared" si="439"/>
        <v>68.47014925373135</v>
      </c>
      <c r="X538" s="762">
        <f t="shared" si="439"/>
        <v>0</v>
      </c>
      <c r="Y538" s="761">
        <f t="shared" si="439"/>
        <v>70.713310358280779</v>
      </c>
      <c r="Z538" s="52">
        <f t="shared" si="440"/>
        <v>99.999999999999986</v>
      </c>
      <c r="AA538" s="409">
        <f t="shared" si="440"/>
        <v>100</v>
      </c>
      <c r="AB538" s="409">
        <f t="shared" si="440"/>
        <v>100</v>
      </c>
      <c r="AC538" s="409">
        <f t="shared" si="440"/>
        <v>100</v>
      </c>
      <c r="AD538" s="409">
        <f t="shared" si="440"/>
        <v>100</v>
      </c>
      <c r="AE538" s="409">
        <f t="shared" si="440"/>
        <v>0</v>
      </c>
      <c r="AF538" s="409">
        <f t="shared" si="440"/>
        <v>100</v>
      </c>
    </row>
    <row r="539" spans="1:32">
      <c r="A539" s="773"/>
      <c r="B539" s="139" t="s">
        <v>429</v>
      </c>
      <c r="C539" s="137">
        <v>232</v>
      </c>
      <c r="D539" s="138">
        <v>281</v>
      </c>
      <c r="E539" s="138">
        <v>685</v>
      </c>
      <c r="F539" s="138">
        <v>203</v>
      </c>
      <c r="G539" s="138">
        <v>66</v>
      </c>
      <c r="H539" s="138"/>
      <c r="I539" s="916">
        <v>1467</v>
      </c>
      <c r="J539" s="897"/>
      <c r="K539" s="897"/>
      <c r="L539" s="749">
        <f t="shared" ref="L539:L541" si="441">IF(C539&gt;0,(C539/C519)*100,)</f>
        <v>6.2618083670715254</v>
      </c>
      <c r="M539" s="749">
        <f t="shared" ref="M539:M541" si="442">IF(D539&gt;0,(D539/D519)*100,)</f>
        <v>16.149425287356323</v>
      </c>
      <c r="N539" s="750">
        <f t="shared" ref="N539:R541" si="443">IF(E539&gt;0,(E539/E519)*100,)</f>
        <v>10.557953144266339</v>
      </c>
      <c r="O539" s="750">
        <f t="shared" si="443"/>
        <v>10.437017994858612</v>
      </c>
      <c r="P539" s="750">
        <f t="shared" si="443"/>
        <v>6.1509785647716679</v>
      </c>
      <c r="Q539" s="750">
        <f t="shared" si="443"/>
        <v>0</v>
      </c>
      <c r="R539" s="765">
        <f t="shared" si="443"/>
        <v>9.812052705504648</v>
      </c>
      <c r="S539" s="749"/>
      <c r="T539" s="749"/>
      <c r="U539" s="750"/>
      <c r="V539" s="750"/>
      <c r="W539" s="750"/>
      <c r="X539" s="750"/>
      <c r="Y539" s="751"/>
      <c r="Z539" s="52"/>
    </row>
    <row r="540" spans="1:32">
      <c r="A540" s="773"/>
      <c r="B540" s="16" t="s">
        <v>61</v>
      </c>
      <c r="C540" s="51">
        <v>280</v>
      </c>
      <c r="D540" s="915">
        <v>288</v>
      </c>
      <c r="E540" s="915">
        <v>643</v>
      </c>
      <c r="F540" s="52">
        <v>184</v>
      </c>
      <c r="G540" s="915">
        <v>77</v>
      </c>
      <c r="H540" s="915"/>
      <c r="I540" s="75">
        <v>1472</v>
      </c>
      <c r="J540" s="897"/>
      <c r="K540" s="897"/>
      <c r="L540" s="757">
        <f t="shared" si="441"/>
        <v>7.1228694988552528</v>
      </c>
      <c r="M540" s="757">
        <f t="shared" si="442"/>
        <v>15.343633457645179</v>
      </c>
      <c r="N540" s="757">
        <f t="shared" si="443"/>
        <v>9.6575548212676487</v>
      </c>
      <c r="O540" s="757">
        <f t="shared" si="443"/>
        <v>9.1770573566084792</v>
      </c>
      <c r="P540" s="757">
        <f t="shared" si="443"/>
        <v>7.0707070707070701</v>
      </c>
      <c r="Q540" s="758">
        <f t="shared" si="443"/>
        <v>0</v>
      </c>
      <c r="R540" s="759">
        <f t="shared" si="443"/>
        <v>9.4601542416452435</v>
      </c>
      <c r="S540" s="757"/>
      <c r="T540" s="757"/>
      <c r="U540" s="757"/>
      <c r="V540" s="757"/>
      <c r="W540" s="757"/>
      <c r="X540" s="758"/>
      <c r="Y540" s="778"/>
      <c r="Z540" s="52"/>
    </row>
    <row r="541" spans="1:32">
      <c r="A541" s="773"/>
      <c r="B541" s="16" t="s">
        <v>789</v>
      </c>
      <c r="C541" s="51">
        <v>253</v>
      </c>
      <c r="D541" s="915">
        <v>239</v>
      </c>
      <c r="E541" s="915">
        <v>642</v>
      </c>
      <c r="F541" s="52">
        <v>203</v>
      </c>
      <c r="G541" s="915">
        <v>56</v>
      </c>
      <c r="H541" s="915"/>
      <c r="I541" s="75">
        <v>1393</v>
      </c>
      <c r="J541" s="897"/>
      <c r="K541" s="897"/>
      <c r="L541" s="761">
        <f t="shared" si="441"/>
        <v>7.106741573033708</v>
      </c>
      <c r="M541" s="761">
        <f t="shared" si="442"/>
        <v>14.025821596244132</v>
      </c>
      <c r="N541" s="761">
        <f t="shared" si="443"/>
        <v>9.2560553633217992</v>
      </c>
      <c r="O541" s="761">
        <f t="shared" si="443"/>
        <v>9.6345514950166127</v>
      </c>
      <c r="P541" s="761">
        <f t="shared" si="443"/>
        <v>5.2238805970149249</v>
      </c>
      <c r="Q541" s="762">
        <f t="shared" si="443"/>
        <v>0</v>
      </c>
      <c r="R541" s="763">
        <f t="shared" si="443"/>
        <v>9.0578060992262177</v>
      </c>
      <c r="S541" s="764"/>
      <c r="T541" s="761"/>
      <c r="U541" s="761"/>
      <c r="V541" s="761"/>
      <c r="W541" s="761"/>
      <c r="X541" s="762"/>
      <c r="Y541" s="761"/>
      <c r="Z541" s="52"/>
    </row>
    <row r="542" spans="1:32">
      <c r="A542" s="773"/>
      <c r="B542" s="16" t="s">
        <v>431</v>
      </c>
      <c r="C542" s="51">
        <v>341</v>
      </c>
      <c r="D542" s="915">
        <v>112</v>
      </c>
      <c r="E542" s="915">
        <v>968</v>
      </c>
      <c r="F542" s="52">
        <v>408</v>
      </c>
      <c r="G542" s="915">
        <v>198</v>
      </c>
      <c r="H542" s="915"/>
      <c r="I542" s="75">
        <v>2027</v>
      </c>
      <c r="J542" s="897"/>
      <c r="K542" s="897"/>
      <c r="L542" s="749">
        <f t="shared" ref="L542:L544" si="444">IF(C542&gt;0,(C542/C519)*100,)</f>
        <v>9.2037786774628891</v>
      </c>
      <c r="M542" s="749">
        <f t="shared" ref="M542:M544" si="445">IF(D542&gt;0,(D542/D519)*100,)</f>
        <v>6.4367816091954024</v>
      </c>
      <c r="N542" s="750">
        <f t="shared" ref="N542:R544" si="446">IF(E542&gt;0,(E542/E519)*100,)</f>
        <v>14.919852034525277</v>
      </c>
      <c r="O542" s="750">
        <f t="shared" si="446"/>
        <v>20.976863753213369</v>
      </c>
      <c r="P542" s="750">
        <f t="shared" si="446"/>
        <v>18.452935694315002</v>
      </c>
      <c r="Q542" s="750">
        <f t="shared" si="446"/>
        <v>0</v>
      </c>
      <c r="R542" s="765">
        <f t="shared" si="446"/>
        <v>13.557621563774999</v>
      </c>
      <c r="S542" s="749"/>
      <c r="T542" s="749"/>
      <c r="U542" s="750"/>
      <c r="V542" s="750"/>
      <c r="W542" s="750"/>
      <c r="X542" s="750"/>
      <c r="Y542" s="751"/>
      <c r="Z542" s="52"/>
    </row>
    <row r="543" spans="1:32">
      <c r="A543" s="773"/>
      <c r="B543" s="16" t="s">
        <v>63</v>
      </c>
      <c r="C543" s="51">
        <v>477</v>
      </c>
      <c r="D543" s="915">
        <v>185</v>
      </c>
      <c r="E543" s="915">
        <v>821</v>
      </c>
      <c r="F543" s="52">
        <v>403</v>
      </c>
      <c r="G543" s="915">
        <v>172</v>
      </c>
      <c r="H543" s="915"/>
      <c r="I543" s="75">
        <v>2058</v>
      </c>
      <c r="J543" s="897"/>
      <c r="K543" s="897"/>
      <c r="L543" s="757">
        <f t="shared" si="444"/>
        <v>12.134316967692699</v>
      </c>
      <c r="M543" s="757">
        <f t="shared" si="445"/>
        <v>9.8561534363345764</v>
      </c>
      <c r="N543" s="757">
        <f t="shared" si="446"/>
        <v>12.331030339441273</v>
      </c>
      <c r="O543" s="757">
        <f t="shared" si="446"/>
        <v>20.099750623441395</v>
      </c>
      <c r="P543" s="757">
        <f t="shared" si="446"/>
        <v>15.794306703397613</v>
      </c>
      <c r="Q543" s="758">
        <f t="shared" si="446"/>
        <v>0</v>
      </c>
      <c r="R543" s="759">
        <f t="shared" si="446"/>
        <v>13.226221079691516</v>
      </c>
      <c r="S543" s="757"/>
      <c r="T543" s="757"/>
      <c r="U543" s="757"/>
      <c r="V543" s="757"/>
      <c r="W543" s="757"/>
      <c r="X543" s="758"/>
      <c r="Y543" s="778"/>
      <c r="Z543" s="52"/>
    </row>
    <row r="544" spans="1:32">
      <c r="A544" s="773"/>
      <c r="B544" s="16" t="s">
        <v>791</v>
      </c>
      <c r="C544" s="51">
        <v>386</v>
      </c>
      <c r="D544" s="915">
        <v>142</v>
      </c>
      <c r="E544" s="915">
        <v>1104</v>
      </c>
      <c r="F544" s="52">
        <v>366</v>
      </c>
      <c r="G544" s="915">
        <v>133</v>
      </c>
      <c r="H544" s="915"/>
      <c r="I544" s="75">
        <v>2131</v>
      </c>
      <c r="J544" s="897"/>
      <c r="K544" s="897"/>
      <c r="L544" s="761">
        <f t="shared" si="444"/>
        <v>10.842696629213483</v>
      </c>
      <c r="M544" s="761">
        <f t="shared" si="445"/>
        <v>8.3333333333333321</v>
      </c>
      <c r="N544" s="761">
        <f t="shared" si="446"/>
        <v>15.916955017301039</v>
      </c>
      <c r="O544" s="761">
        <f t="shared" si="446"/>
        <v>17.370669197911724</v>
      </c>
      <c r="P544" s="761">
        <f t="shared" si="446"/>
        <v>12.406716417910447</v>
      </c>
      <c r="Q544" s="762">
        <f t="shared" si="446"/>
        <v>0</v>
      </c>
      <c r="R544" s="763">
        <f t="shared" si="446"/>
        <v>13.85655764353989</v>
      </c>
      <c r="S544" s="764"/>
      <c r="T544" s="761"/>
      <c r="U544" s="761"/>
      <c r="V544" s="761"/>
      <c r="W544" s="761"/>
      <c r="X544" s="762"/>
      <c r="Y544" s="761"/>
      <c r="Z544" s="52"/>
    </row>
    <row r="545" spans="1:26">
      <c r="A545" s="773"/>
      <c r="B545" s="16" t="s">
        <v>433</v>
      </c>
      <c r="C545" s="51">
        <v>747</v>
      </c>
      <c r="D545" s="915">
        <v>732</v>
      </c>
      <c r="E545" s="915">
        <v>2001</v>
      </c>
      <c r="F545" s="52">
        <v>516</v>
      </c>
      <c r="G545" s="915">
        <v>325</v>
      </c>
      <c r="H545" s="915"/>
      <c r="I545" s="75">
        <v>4321</v>
      </c>
      <c r="J545" s="897"/>
      <c r="K545" s="897"/>
      <c r="L545" s="749">
        <f t="shared" ref="L545:L547" si="447">IF(C545&gt;0,(C545/C519)*100,)</f>
        <v>20.161943319838059</v>
      </c>
      <c r="M545" s="749">
        <f t="shared" ref="M545:M547" si="448">IF(D545&gt;0,(D545/D519)*100,)</f>
        <v>42.068965517241381</v>
      </c>
      <c r="N545" s="750">
        <f t="shared" ref="N545:R547" si="449">IF(E545&gt;0,(E545/E519)*100,)</f>
        <v>30.841553637484587</v>
      </c>
      <c r="O545" s="750">
        <f t="shared" si="449"/>
        <v>26.529562982005139</v>
      </c>
      <c r="P545" s="750">
        <f t="shared" si="449"/>
        <v>30.288909599254428</v>
      </c>
      <c r="Q545" s="750">
        <f t="shared" si="449"/>
        <v>0</v>
      </c>
      <c r="R545" s="765">
        <f t="shared" si="449"/>
        <v>28.901076851046753</v>
      </c>
      <c r="S545" s="749"/>
      <c r="T545" s="749"/>
      <c r="U545" s="750"/>
      <c r="V545" s="750"/>
      <c r="W545" s="750"/>
      <c r="X545" s="750"/>
      <c r="Y545" s="751"/>
      <c r="Z545" s="52"/>
    </row>
    <row r="546" spans="1:26">
      <c r="A546" s="773"/>
      <c r="B546" s="16" t="s">
        <v>65</v>
      </c>
      <c r="C546" s="51">
        <v>824</v>
      </c>
      <c r="D546" s="52">
        <v>743</v>
      </c>
      <c r="E546" s="52">
        <v>2359</v>
      </c>
      <c r="F546" s="52">
        <v>682</v>
      </c>
      <c r="G546" s="52">
        <v>355</v>
      </c>
      <c r="H546" s="52"/>
      <c r="I546" s="75">
        <v>4963</v>
      </c>
      <c r="J546" s="897"/>
      <c r="K546" s="897"/>
      <c r="L546" s="757">
        <f t="shared" si="447"/>
        <v>20.96158738234546</v>
      </c>
      <c r="M546" s="757">
        <f t="shared" si="448"/>
        <v>39.584443260522114</v>
      </c>
      <c r="N546" s="757">
        <f t="shared" si="449"/>
        <v>35.431060378492042</v>
      </c>
      <c r="O546" s="757">
        <f t="shared" si="449"/>
        <v>34.014962593516209</v>
      </c>
      <c r="P546" s="757">
        <f t="shared" si="449"/>
        <v>32.598714416896236</v>
      </c>
      <c r="Q546" s="758">
        <f t="shared" si="449"/>
        <v>0</v>
      </c>
      <c r="R546" s="759">
        <f t="shared" si="449"/>
        <v>31.895886889460158</v>
      </c>
      <c r="S546" s="757"/>
      <c r="T546" s="757"/>
      <c r="U546" s="757"/>
      <c r="V546" s="757"/>
      <c r="W546" s="757"/>
      <c r="X546" s="758"/>
      <c r="Y546" s="778"/>
      <c r="Z546" s="52"/>
    </row>
    <row r="547" spans="1:26">
      <c r="A547" s="773"/>
      <c r="B547" s="16" t="s">
        <v>793</v>
      </c>
      <c r="C547" s="51">
        <v>721</v>
      </c>
      <c r="D547" s="915">
        <v>644</v>
      </c>
      <c r="E547" s="915">
        <v>2127</v>
      </c>
      <c r="F547" s="52">
        <v>674</v>
      </c>
      <c r="G547" s="915">
        <v>338</v>
      </c>
      <c r="H547" s="915"/>
      <c r="I547" s="75">
        <v>4504</v>
      </c>
      <c r="J547" s="897"/>
      <c r="K547" s="897"/>
      <c r="L547" s="761">
        <f t="shared" si="447"/>
        <v>20.252808988764045</v>
      </c>
      <c r="M547" s="761">
        <f t="shared" si="448"/>
        <v>37.793427230046952</v>
      </c>
      <c r="N547" s="761">
        <f t="shared" si="449"/>
        <v>30.666089965397923</v>
      </c>
      <c r="O547" s="761">
        <f t="shared" si="449"/>
        <v>31.98860939724727</v>
      </c>
      <c r="P547" s="761">
        <f t="shared" si="449"/>
        <v>31.529850746268657</v>
      </c>
      <c r="Q547" s="762">
        <f t="shared" si="449"/>
        <v>0</v>
      </c>
      <c r="R547" s="763">
        <f t="shared" si="449"/>
        <v>29.286689641719228</v>
      </c>
      <c r="S547" s="764"/>
      <c r="T547" s="761"/>
      <c r="U547" s="761"/>
      <c r="V547" s="761"/>
      <c r="W547" s="761"/>
      <c r="X547" s="762"/>
      <c r="Y547" s="761"/>
      <c r="Z547" s="52"/>
    </row>
    <row r="548" spans="1:26">
      <c r="A548" s="773"/>
      <c r="B548" s="16" t="s">
        <v>427</v>
      </c>
      <c r="C548" s="51">
        <v>2451</v>
      </c>
      <c r="D548" s="915">
        <v>730</v>
      </c>
      <c r="E548" s="915">
        <v>2971</v>
      </c>
      <c r="F548" s="52">
        <v>977</v>
      </c>
      <c r="G548" s="915">
        <v>503</v>
      </c>
      <c r="H548" s="915"/>
      <c r="I548" s="75">
        <v>7632</v>
      </c>
      <c r="J548" s="897"/>
      <c r="K548" s="897"/>
      <c r="L548" s="749">
        <f t="shared" ref="L548:L550" si="450">IF(C548&gt;0,(C548/C515)*100,)</f>
        <v>66.967213114754102</v>
      </c>
      <c r="M548" s="749">
        <f t="shared" ref="M548:M550" si="451">IF(D548&gt;0,(D548/D515)*100,)</f>
        <v>45.285359801488831</v>
      </c>
      <c r="N548" s="750">
        <f t="shared" ref="N548:R550" si="452">IF(E548&gt;0,(E548/E515)*100,)</f>
        <v>50.768967874231031</v>
      </c>
      <c r="O548" s="750">
        <f t="shared" si="452"/>
        <v>49.343434343434346</v>
      </c>
      <c r="P548" s="750">
        <f t="shared" si="452"/>
        <v>51.014198782961465</v>
      </c>
      <c r="Q548" s="750">
        <f t="shared" si="452"/>
        <v>0</v>
      </c>
      <c r="R548" s="765">
        <f t="shared" si="452"/>
        <v>54.166075230660041</v>
      </c>
      <c r="S548" s="749"/>
      <c r="T548" s="749"/>
      <c r="U548" s="750"/>
      <c r="V548" s="750"/>
      <c r="W548" s="750"/>
      <c r="X548" s="750"/>
      <c r="Y548" s="751"/>
      <c r="Z548" s="52"/>
    </row>
    <row r="549" spans="1:26">
      <c r="A549" s="773"/>
      <c r="B549" s="16" t="s">
        <v>59</v>
      </c>
      <c r="C549" s="51">
        <v>2558</v>
      </c>
      <c r="D549" s="915">
        <v>746</v>
      </c>
      <c r="E549" s="915">
        <v>3230</v>
      </c>
      <c r="F549" s="52">
        <v>903</v>
      </c>
      <c r="G549" s="915">
        <v>568</v>
      </c>
      <c r="H549" s="915"/>
      <c r="I549" s="75">
        <v>8005</v>
      </c>
      <c r="J549" s="897"/>
      <c r="K549" s="897"/>
      <c r="L549" s="757">
        <f t="shared" si="450"/>
        <v>66.200828157349903</v>
      </c>
      <c r="M549" s="757">
        <f t="shared" si="451"/>
        <v>45.239539114614921</v>
      </c>
      <c r="N549" s="757">
        <f t="shared" si="452"/>
        <v>51.318716237686687</v>
      </c>
      <c r="O549" s="757">
        <f t="shared" si="452"/>
        <v>47.351861562663871</v>
      </c>
      <c r="P549" s="757">
        <f t="shared" si="452"/>
        <v>49.092480553154708</v>
      </c>
      <c r="Q549" s="758">
        <f t="shared" si="452"/>
        <v>0</v>
      </c>
      <c r="R549" s="759">
        <f t="shared" si="452"/>
        <v>53.829601237307514</v>
      </c>
      <c r="S549" s="757"/>
      <c r="T549" s="757"/>
      <c r="U549" s="757"/>
      <c r="V549" s="757"/>
      <c r="W549" s="757"/>
      <c r="X549" s="758"/>
      <c r="Y549" s="778"/>
      <c r="Z549" s="52"/>
    </row>
    <row r="550" spans="1:26">
      <c r="A550" s="773"/>
      <c r="B550" s="16" t="s">
        <v>795</v>
      </c>
      <c r="C550" s="51">
        <v>2474</v>
      </c>
      <c r="D550" s="915">
        <v>804</v>
      </c>
      <c r="E550" s="915">
        <v>3335</v>
      </c>
      <c r="F550" s="52">
        <v>924</v>
      </c>
      <c r="G550" s="915">
        <v>563</v>
      </c>
      <c r="H550" s="915"/>
      <c r="I550" s="75">
        <v>8100</v>
      </c>
      <c r="J550" s="897"/>
      <c r="K550" s="897"/>
      <c r="L550" s="761">
        <f t="shared" si="450"/>
        <v>67.521834061135365</v>
      </c>
      <c r="M550" s="761">
        <f t="shared" si="451"/>
        <v>48.201438848920866</v>
      </c>
      <c r="N550" s="761">
        <f t="shared" si="452"/>
        <v>52.264535339288507</v>
      </c>
      <c r="O550" s="761">
        <f t="shared" si="452"/>
        <v>50.519409513395296</v>
      </c>
      <c r="P550" s="761">
        <f t="shared" si="452"/>
        <v>50</v>
      </c>
      <c r="Q550" s="762">
        <f t="shared" si="452"/>
        <v>0</v>
      </c>
      <c r="R550" s="763">
        <f t="shared" si="452"/>
        <v>55.222252522497953</v>
      </c>
      <c r="S550" s="764"/>
      <c r="T550" s="761"/>
      <c r="U550" s="761"/>
      <c r="V550" s="761"/>
      <c r="W550" s="761"/>
      <c r="X550" s="762"/>
      <c r="Y550" s="761"/>
      <c r="Z550" s="52"/>
    </row>
    <row r="551" spans="1:26">
      <c r="A551" s="930" t="s">
        <v>511</v>
      </c>
      <c r="B551" s="927" t="s">
        <v>797</v>
      </c>
      <c r="C551" s="888">
        <v>29039</v>
      </c>
      <c r="D551" s="816">
        <v>3131</v>
      </c>
      <c r="E551" s="816">
        <v>24076</v>
      </c>
      <c r="F551" s="816">
        <v>742</v>
      </c>
      <c r="G551" s="816">
        <v>1146</v>
      </c>
      <c r="H551" s="816">
        <v>415</v>
      </c>
      <c r="I551" s="241">
        <v>58549</v>
      </c>
      <c r="J551" s="897"/>
      <c r="K551" s="897"/>
      <c r="L551" s="894"/>
      <c r="M551" s="746"/>
      <c r="N551" s="734"/>
      <c r="O551" s="734"/>
      <c r="P551" s="734"/>
      <c r="Q551" s="734"/>
      <c r="R551" s="747"/>
      <c r="S551" s="745"/>
      <c r="T551" s="746"/>
      <c r="U551" s="734"/>
      <c r="V551" s="734"/>
      <c r="W551" s="734"/>
      <c r="X551" s="734"/>
      <c r="Y551" s="777"/>
      <c r="Z551" s="52"/>
    </row>
    <row r="552" spans="1:26">
      <c r="A552" s="773"/>
      <c r="B552" s="16" t="s">
        <v>799</v>
      </c>
      <c r="C552" s="51">
        <v>28061</v>
      </c>
      <c r="D552" s="915">
        <v>3225</v>
      </c>
      <c r="E552" s="915">
        <v>26787</v>
      </c>
      <c r="F552" s="52">
        <v>812</v>
      </c>
      <c r="G552" s="915">
        <v>1232</v>
      </c>
      <c r="H552" s="915">
        <v>412</v>
      </c>
      <c r="I552" s="75">
        <v>60529</v>
      </c>
      <c r="J552" s="897"/>
      <c r="K552" s="897"/>
      <c r="L552" s="749"/>
      <c r="M552" s="749"/>
      <c r="N552" s="750"/>
      <c r="O552" s="750"/>
      <c r="P552" s="750"/>
      <c r="Q552" s="750"/>
      <c r="R552" s="751"/>
      <c r="S552" s="748"/>
      <c r="T552" s="749"/>
      <c r="U552" s="750"/>
      <c r="V552" s="750"/>
      <c r="W552" s="750"/>
      <c r="X552" s="750"/>
      <c r="Y552" s="751"/>
      <c r="Z552" s="52"/>
    </row>
    <row r="553" spans="1:26">
      <c r="A553" s="773"/>
      <c r="B553" s="16" t="s">
        <v>801</v>
      </c>
      <c r="C553" s="51">
        <v>27785</v>
      </c>
      <c r="D553" s="915">
        <v>3238</v>
      </c>
      <c r="E553" s="915">
        <v>27179</v>
      </c>
      <c r="F553" s="52">
        <v>822</v>
      </c>
      <c r="G553" s="915">
        <v>1139</v>
      </c>
      <c r="H553" s="915">
        <v>380</v>
      </c>
      <c r="I553" s="75">
        <v>60543</v>
      </c>
      <c r="J553" s="897"/>
      <c r="K553" s="897"/>
      <c r="L553" s="749"/>
      <c r="M553" s="749"/>
      <c r="N553" s="750"/>
      <c r="O553" s="750"/>
      <c r="P553" s="750"/>
      <c r="Q553" s="750"/>
      <c r="R553" s="751"/>
      <c r="S553" s="748"/>
      <c r="T553" s="749"/>
      <c r="U553" s="750"/>
      <c r="V553" s="750"/>
      <c r="W553" s="750"/>
      <c r="X553" s="750"/>
      <c r="Y553" s="751"/>
      <c r="Z553" s="52"/>
    </row>
    <row r="554" spans="1:26">
      <c r="A554" s="773"/>
      <c r="B554" s="16" t="s">
        <v>992</v>
      </c>
      <c r="C554" s="51">
        <v>28046</v>
      </c>
      <c r="D554" s="915">
        <v>3292</v>
      </c>
      <c r="E554" s="915">
        <v>26900</v>
      </c>
      <c r="F554" s="52">
        <v>765</v>
      </c>
      <c r="G554" s="915">
        <v>1051</v>
      </c>
      <c r="H554" s="915">
        <v>466</v>
      </c>
      <c r="I554" s="75">
        <v>60520</v>
      </c>
      <c r="J554" s="897"/>
      <c r="K554" s="897"/>
      <c r="L554" s="749"/>
      <c r="M554" s="749"/>
      <c r="N554" s="750"/>
      <c r="O554" s="750"/>
      <c r="P554" s="750"/>
      <c r="Q554" s="750"/>
      <c r="R554" s="751"/>
      <c r="S554" s="748"/>
      <c r="T554" s="749"/>
      <c r="U554" s="750"/>
      <c r="V554" s="750"/>
      <c r="W554" s="750"/>
      <c r="X554" s="750"/>
      <c r="Y554" s="751"/>
      <c r="Z554" s="52"/>
    </row>
    <row r="555" spans="1:26">
      <c r="A555" s="773"/>
      <c r="B555" s="16" t="s">
        <v>67</v>
      </c>
      <c r="C555" s="51">
        <v>29509</v>
      </c>
      <c r="D555" s="915">
        <v>3457</v>
      </c>
      <c r="E555" s="915">
        <v>28005</v>
      </c>
      <c r="F555" s="52">
        <v>1005</v>
      </c>
      <c r="G555" s="915">
        <v>1013</v>
      </c>
      <c r="H555" s="915">
        <v>416</v>
      </c>
      <c r="I555" s="75">
        <v>63405</v>
      </c>
      <c r="J555" s="897"/>
      <c r="K555" s="897"/>
      <c r="L555" s="749"/>
      <c r="M555" s="749"/>
      <c r="N555" s="750"/>
      <c r="O555" s="750"/>
      <c r="P555" s="750"/>
      <c r="Q555" s="750"/>
      <c r="R555" s="751"/>
      <c r="S555" s="748"/>
      <c r="T555" s="749"/>
      <c r="U555" s="750"/>
      <c r="V555" s="750"/>
      <c r="W555" s="750"/>
      <c r="X555" s="750"/>
      <c r="Y555" s="751"/>
      <c r="Z555" s="52"/>
    </row>
    <row r="556" spans="1:26">
      <c r="A556" s="773"/>
      <c r="B556" s="139" t="s">
        <v>767</v>
      </c>
      <c r="C556" s="137">
        <v>30442</v>
      </c>
      <c r="D556" s="138">
        <v>3086</v>
      </c>
      <c r="E556" s="138">
        <v>28172</v>
      </c>
      <c r="F556" s="138">
        <v>1383</v>
      </c>
      <c r="G556" s="138">
        <v>1015</v>
      </c>
      <c r="H556" s="138">
        <v>444</v>
      </c>
      <c r="I556" s="916">
        <v>64542</v>
      </c>
      <c r="J556" s="897"/>
      <c r="K556" s="897"/>
      <c r="L556" s="753"/>
      <c r="M556" s="753"/>
      <c r="N556" s="754"/>
      <c r="O556" s="754"/>
      <c r="P556" s="754"/>
      <c r="Q556" s="754"/>
      <c r="R556" s="755"/>
      <c r="S556" s="752"/>
      <c r="T556" s="753"/>
      <c r="U556" s="754"/>
      <c r="V556" s="754"/>
      <c r="W556" s="754"/>
      <c r="X556" s="754"/>
      <c r="Y556" s="755"/>
      <c r="Z556" s="52"/>
    </row>
    <row r="557" spans="1:26">
      <c r="A557" s="773"/>
      <c r="B557" s="16" t="s">
        <v>459</v>
      </c>
      <c r="C557" s="51">
        <v>20995</v>
      </c>
      <c r="D557" s="915">
        <v>1861</v>
      </c>
      <c r="E557" s="915">
        <v>17919</v>
      </c>
      <c r="F557" s="52">
        <v>266</v>
      </c>
      <c r="G557" s="915">
        <v>638</v>
      </c>
      <c r="H557" s="915">
        <v>246</v>
      </c>
      <c r="I557" s="75">
        <v>41925</v>
      </c>
      <c r="J557" s="897"/>
      <c r="K557" s="897"/>
      <c r="L557" s="749"/>
      <c r="M557" s="749"/>
      <c r="N557" s="750"/>
      <c r="O557" s="750"/>
      <c r="P557" s="750"/>
      <c r="Q557" s="750"/>
      <c r="R557" s="751"/>
      <c r="S557" s="748"/>
      <c r="T557" s="749"/>
      <c r="U557" s="750"/>
      <c r="V557" s="750"/>
      <c r="W557" s="750"/>
      <c r="X557" s="750"/>
      <c r="Y557" s="751"/>
      <c r="Z557" s="52"/>
    </row>
    <row r="558" spans="1:26">
      <c r="A558" s="773"/>
      <c r="B558" s="16" t="s">
        <v>424</v>
      </c>
      <c r="C558" s="51">
        <v>21992</v>
      </c>
      <c r="D558" s="915">
        <v>1903</v>
      </c>
      <c r="E558" s="915">
        <v>18061</v>
      </c>
      <c r="F558" s="52">
        <v>277</v>
      </c>
      <c r="G558" s="915">
        <v>679</v>
      </c>
      <c r="H558" s="915">
        <v>179</v>
      </c>
      <c r="I558" s="75">
        <v>43091</v>
      </c>
      <c r="J558" s="897"/>
      <c r="K558" s="897"/>
      <c r="L558" s="749"/>
      <c r="M558" s="749"/>
      <c r="N558" s="750"/>
      <c r="O558" s="750"/>
      <c r="P558" s="750"/>
      <c r="Q558" s="750"/>
      <c r="R558" s="751"/>
      <c r="S558" s="748"/>
      <c r="T558" s="749"/>
      <c r="U558" s="750"/>
      <c r="V558" s="750"/>
      <c r="W558" s="750"/>
      <c r="X558" s="750"/>
      <c r="Y558" s="751"/>
      <c r="Z558" s="52"/>
    </row>
    <row r="559" spans="1:26">
      <c r="A559" s="773"/>
      <c r="B559" s="16" t="s">
        <v>769</v>
      </c>
      <c r="C559" s="51">
        <v>23467</v>
      </c>
      <c r="D559" s="915">
        <v>2041</v>
      </c>
      <c r="E559" s="915">
        <v>18151</v>
      </c>
      <c r="F559" s="52">
        <v>335</v>
      </c>
      <c r="G559" s="915">
        <v>695</v>
      </c>
      <c r="H559" s="915">
        <v>296</v>
      </c>
      <c r="I559" s="75">
        <v>44985</v>
      </c>
      <c r="J559" s="897"/>
      <c r="K559" s="897"/>
      <c r="L559" s="749"/>
      <c r="M559" s="749"/>
      <c r="N559" s="750"/>
      <c r="O559" s="750"/>
      <c r="P559" s="750"/>
      <c r="Q559" s="750"/>
      <c r="R559" s="751"/>
      <c r="S559" s="748"/>
      <c r="T559" s="749"/>
      <c r="U559" s="750"/>
      <c r="V559" s="750"/>
      <c r="W559" s="750"/>
      <c r="X559" s="750"/>
      <c r="Y559" s="751"/>
      <c r="Z559" s="52"/>
    </row>
    <row r="560" spans="1:26">
      <c r="A560" s="773"/>
      <c r="B560" s="16" t="s">
        <v>771</v>
      </c>
      <c r="C560" s="51">
        <v>24613</v>
      </c>
      <c r="D560" s="915">
        <v>1998</v>
      </c>
      <c r="E560" s="915">
        <v>17807</v>
      </c>
      <c r="F560" s="52">
        <v>361</v>
      </c>
      <c r="G560" s="915">
        <v>728</v>
      </c>
      <c r="H560" s="915">
        <v>395</v>
      </c>
      <c r="I560" s="75">
        <v>45902</v>
      </c>
      <c r="J560" s="897"/>
      <c r="K560" s="897"/>
      <c r="L560" s="749"/>
      <c r="M560" s="749"/>
      <c r="N560" s="750"/>
      <c r="O560" s="750"/>
      <c r="P560" s="750"/>
      <c r="Q560" s="750"/>
      <c r="R560" s="751"/>
      <c r="S560" s="748"/>
      <c r="T560" s="749"/>
      <c r="U560" s="750"/>
      <c r="V560" s="750"/>
      <c r="W560" s="750"/>
      <c r="X560" s="750"/>
      <c r="Y560" s="751"/>
      <c r="Z560" s="52"/>
    </row>
    <row r="561" spans="1:32">
      <c r="A561" s="773"/>
      <c r="B561" s="16" t="s">
        <v>461</v>
      </c>
      <c r="C561" s="51">
        <v>26259</v>
      </c>
      <c r="D561" s="915">
        <v>2409</v>
      </c>
      <c r="E561" s="915">
        <v>19159</v>
      </c>
      <c r="F561" s="52">
        <v>429</v>
      </c>
      <c r="G561" s="915">
        <v>794</v>
      </c>
      <c r="H561" s="915">
        <v>423</v>
      </c>
      <c r="I561" s="75">
        <v>49473</v>
      </c>
      <c r="J561" s="897"/>
      <c r="K561" s="897"/>
      <c r="L561" s="749"/>
      <c r="M561" s="749"/>
      <c r="N561" s="750"/>
      <c r="O561" s="750"/>
      <c r="P561" s="750"/>
      <c r="Q561" s="750"/>
      <c r="R561" s="751"/>
      <c r="S561" s="748"/>
      <c r="T561" s="749"/>
      <c r="U561" s="750"/>
      <c r="V561" s="750"/>
      <c r="W561" s="750"/>
      <c r="X561" s="750"/>
      <c r="Y561" s="751"/>
      <c r="Z561" s="52"/>
    </row>
    <row r="562" spans="1:32">
      <c r="A562" s="773"/>
      <c r="B562" s="16" t="s">
        <v>463</v>
      </c>
      <c r="C562" s="51">
        <v>26413</v>
      </c>
      <c r="D562" s="915">
        <v>2702</v>
      </c>
      <c r="E562" s="915">
        <v>20551</v>
      </c>
      <c r="F562" s="52">
        <v>605</v>
      </c>
      <c r="G562" s="915">
        <v>869</v>
      </c>
      <c r="H562" s="915">
        <v>347</v>
      </c>
      <c r="I562" s="75">
        <v>51487</v>
      </c>
      <c r="J562" s="897"/>
      <c r="K562" s="897"/>
      <c r="L562" s="844"/>
      <c r="M562" s="749"/>
      <c r="N562" s="750"/>
      <c r="O562" s="750"/>
      <c r="P562" s="750"/>
      <c r="Q562" s="750"/>
      <c r="R562" s="751"/>
      <c r="S562" s="748"/>
      <c r="T562" s="749"/>
      <c r="U562" s="750"/>
      <c r="V562" s="750"/>
      <c r="W562" s="750"/>
      <c r="X562" s="750"/>
      <c r="Y562" s="751"/>
      <c r="Z562" s="52"/>
    </row>
    <row r="563" spans="1:32">
      <c r="A563" s="773"/>
      <c r="B563" s="16" t="s">
        <v>773</v>
      </c>
      <c r="C563" s="51">
        <v>27638</v>
      </c>
      <c r="D563" s="915">
        <v>2871</v>
      </c>
      <c r="E563" s="915">
        <v>22476</v>
      </c>
      <c r="F563" s="52">
        <v>643</v>
      </c>
      <c r="G563" s="915">
        <v>906</v>
      </c>
      <c r="H563" s="915">
        <v>406</v>
      </c>
      <c r="I563" s="75">
        <v>54940</v>
      </c>
      <c r="J563" s="897"/>
      <c r="K563" s="897"/>
      <c r="L563" s="749">
        <f t="shared" ref="L563:L568" si="453">IF(C563&gt;0,(C563/C551)*100,)</f>
        <v>95.175453700196286</v>
      </c>
      <c r="M563" s="749">
        <f t="shared" ref="M563:M568" si="454">IF(D563&gt;0,(D563/D551)*100,)</f>
        <v>91.695943787927177</v>
      </c>
      <c r="N563" s="750">
        <f t="shared" ref="N563:N568" si="455">IF(E563&gt;0,(E563/E551)*100,)</f>
        <v>93.354377803621873</v>
      </c>
      <c r="O563" s="750">
        <f t="shared" ref="O563:O568" si="456">IF(F563&gt;0,(F563/F551)*100,)</f>
        <v>86.657681940700797</v>
      </c>
      <c r="P563" s="750">
        <f t="shared" ref="P563:P568" si="457">IF(G563&gt;0,(G563/G551)*100,)</f>
        <v>79.057591623036643</v>
      </c>
      <c r="Q563" s="756">
        <f t="shared" ref="Q563:Q568" si="458">IF(H563&gt;0,(H563/H551)*100,)</f>
        <v>97.831325301204814</v>
      </c>
      <c r="R563" s="750">
        <f t="shared" ref="R563:R568" si="459">IF(I563&gt;0,(I563/I551)*100,)</f>
        <v>93.835932296025547</v>
      </c>
      <c r="S563" s="748"/>
      <c r="T563" s="749"/>
      <c r="U563" s="750"/>
      <c r="V563" s="750"/>
      <c r="W563" s="750"/>
      <c r="X563" s="750"/>
      <c r="Y563" s="751"/>
      <c r="Z563" s="52"/>
    </row>
    <row r="564" spans="1:32">
      <c r="A564" s="773"/>
      <c r="B564" s="16" t="s">
        <v>775</v>
      </c>
      <c r="C564" s="51">
        <v>27057</v>
      </c>
      <c r="D564" s="915">
        <v>3026</v>
      </c>
      <c r="E564" s="915">
        <v>25722</v>
      </c>
      <c r="F564" s="52">
        <v>735</v>
      </c>
      <c r="G564" s="915">
        <v>1012</v>
      </c>
      <c r="H564" s="915">
        <v>406</v>
      </c>
      <c r="I564" s="75">
        <v>57958</v>
      </c>
      <c r="J564" s="897"/>
      <c r="K564" s="897"/>
      <c r="L564" s="778">
        <f t="shared" si="453"/>
        <v>96.422080467552831</v>
      </c>
      <c r="M564" s="757">
        <f t="shared" si="454"/>
        <v>93.829457364341081</v>
      </c>
      <c r="N564" s="757">
        <f t="shared" si="455"/>
        <v>96.024190838839743</v>
      </c>
      <c r="O564" s="757">
        <f t="shared" si="456"/>
        <v>90.517241379310349</v>
      </c>
      <c r="P564" s="757">
        <f t="shared" si="457"/>
        <v>82.142857142857139</v>
      </c>
      <c r="Q564" s="758">
        <f t="shared" si="458"/>
        <v>98.543689320388353</v>
      </c>
      <c r="R564" s="759">
        <f t="shared" si="459"/>
        <v>95.75244923920765</v>
      </c>
      <c r="S564" s="757"/>
      <c r="T564" s="757"/>
      <c r="U564" s="757"/>
      <c r="V564" s="757"/>
      <c r="W564" s="757"/>
      <c r="X564" s="758"/>
      <c r="Y564" s="778"/>
      <c r="Z564" s="52"/>
    </row>
    <row r="565" spans="1:32">
      <c r="A565" s="773"/>
      <c r="B565" s="16" t="s">
        <v>777</v>
      </c>
      <c r="C565" s="51">
        <v>26355</v>
      </c>
      <c r="D565" s="52">
        <v>2970</v>
      </c>
      <c r="E565" s="52">
        <v>24856</v>
      </c>
      <c r="F565" s="52">
        <v>707</v>
      </c>
      <c r="G565" s="52">
        <v>664</v>
      </c>
      <c r="H565" s="52">
        <v>377</v>
      </c>
      <c r="I565" s="75">
        <v>55929</v>
      </c>
      <c r="J565" s="897"/>
      <c r="K565" s="897"/>
      <c r="L565" s="757">
        <f t="shared" si="453"/>
        <v>94.853338132085668</v>
      </c>
      <c r="M565" s="757">
        <f t="shared" si="454"/>
        <v>91.723285978999385</v>
      </c>
      <c r="N565" s="757">
        <f t="shared" si="455"/>
        <v>91.452960005886894</v>
      </c>
      <c r="O565" s="757">
        <f t="shared" si="456"/>
        <v>86.009732360097331</v>
      </c>
      <c r="P565" s="757">
        <f t="shared" si="457"/>
        <v>58.296751536435465</v>
      </c>
      <c r="Q565" s="758">
        <f t="shared" si="458"/>
        <v>99.210526315789465</v>
      </c>
      <c r="R565" s="759">
        <f t="shared" si="459"/>
        <v>92.37897031861651</v>
      </c>
      <c r="S565" s="757"/>
      <c r="T565" s="757"/>
      <c r="U565" s="757"/>
      <c r="V565" s="757"/>
      <c r="W565" s="757"/>
      <c r="X565" s="758"/>
      <c r="Y565" s="778"/>
      <c r="Z565" s="52"/>
    </row>
    <row r="566" spans="1:32">
      <c r="A566" s="773"/>
      <c r="B566" s="16" t="s">
        <v>994</v>
      </c>
      <c r="C566" s="51">
        <v>26827</v>
      </c>
      <c r="D566" s="52">
        <v>2858</v>
      </c>
      <c r="E566" s="52">
        <v>24306</v>
      </c>
      <c r="F566" s="52">
        <v>698</v>
      </c>
      <c r="G566" s="52">
        <v>624</v>
      </c>
      <c r="H566" s="52">
        <v>461</v>
      </c>
      <c r="I566" s="75">
        <v>55774</v>
      </c>
      <c r="J566" s="897"/>
      <c r="K566" s="897"/>
      <c r="L566" s="757">
        <f t="shared" si="453"/>
        <v>95.653569136418739</v>
      </c>
      <c r="M566" s="757">
        <f t="shared" si="454"/>
        <v>86.81652490886998</v>
      </c>
      <c r="N566" s="757">
        <f t="shared" si="455"/>
        <v>90.356877323420065</v>
      </c>
      <c r="O566" s="757">
        <f t="shared" si="456"/>
        <v>91.24183006535948</v>
      </c>
      <c r="P566" s="757">
        <f t="shared" si="457"/>
        <v>59.372026641294006</v>
      </c>
      <c r="Q566" s="758">
        <f t="shared" si="458"/>
        <v>98.927038626609445</v>
      </c>
      <c r="R566" s="759">
        <f t="shared" si="459"/>
        <v>92.157964309319226</v>
      </c>
      <c r="S566" s="757"/>
      <c r="T566" s="757"/>
      <c r="U566" s="757"/>
      <c r="V566" s="757"/>
      <c r="W566" s="757"/>
      <c r="X566" s="758"/>
      <c r="Y566" s="778"/>
      <c r="Z566" s="52"/>
    </row>
    <row r="567" spans="1:32">
      <c r="A567" s="773"/>
      <c r="B567" s="16" t="s">
        <v>49</v>
      </c>
      <c r="C567" s="51">
        <v>28564</v>
      </c>
      <c r="D567" s="52">
        <v>3180</v>
      </c>
      <c r="E567" s="52">
        <v>25710</v>
      </c>
      <c r="F567" s="52">
        <v>917</v>
      </c>
      <c r="G567" s="52">
        <v>671</v>
      </c>
      <c r="H567" s="52">
        <v>412</v>
      </c>
      <c r="I567" s="75">
        <v>59454</v>
      </c>
      <c r="J567" s="897"/>
      <c r="K567" s="897"/>
      <c r="L567" s="757">
        <f t="shared" si="453"/>
        <v>96.797587176793513</v>
      </c>
      <c r="M567" s="757">
        <f t="shared" si="454"/>
        <v>91.98727220133064</v>
      </c>
      <c r="N567" s="757">
        <f t="shared" si="455"/>
        <v>91.80503481521157</v>
      </c>
      <c r="O567" s="757">
        <f t="shared" si="456"/>
        <v>91.243781094527364</v>
      </c>
      <c r="P567" s="757">
        <f t="shared" si="457"/>
        <v>66.238894373149066</v>
      </c>
      <c r="Q567" s="758">
        <f t="shared" si="458"/>
        <v>99.038461538461547</v>
      </c>
      <c r="R567" s="759">
        <f t="shared" si="459"/>
        <v>93.768630234208658</v>
      </c>
      <c r="S567" s="757"/>
      <c r="T567" s="757"/>
      <c r="U567" s="757"/>
      <c r="V567" s="757"/>
      <c r="W567" s="757"/>
      <c r="X567" s="758"/>
      <c r="Y567" s="778"/>
      <c r="Z567" s="52"/>
    </row>
    <row r="568" spans="1:32">
      <c r="A568" s="773"/>
      <c r="B568" s="141" t="s">
        <v>779</v>
      </c>
      <c r="C568" s="142">
        <v>29298</v>
      </c>
      <c r="D568" s="143">
        <v>2743</v>
      </c>
      <c r="E568" s="143">
        <v>26926</v>
      </c>
      <c r="F568" s="143">
        <v>1343</v>
      </c>
      <c r="G568" s="143">
        <v>737</v>
      </c>
      <c r="H568" s="143">
        <v>438</v>
      </c>
      <c r="I568" s="932">
        <v>61485</v>
      </c>
      <c r="J568" s="897"/>
      <c r="K568" s="897"/>
      <c r="L568" s="761">
        <f t="shared" si="453"/>
        <v>96.242034031929563</v>
      </c>
      <c r="M568" s="761">
        <f t="shared" si="454"/>
        <v>88.88528839922229</v>
      </c>
      <c r="N568" s="761">
        <f t="shared" si="455"/>
        <v>95.577168820105072</v>
      </c>
      <c r="O568" s="761">
        <f t="shared" si="456"/>
        <v>97.107736804049168</v>
      </c>
      <c r="P568" s="761">
        <f t="shared" si="457"/>
        <v>72.610837438423644</v>
      </c>
      <c r="Q568" s="762">
        <f t="shared" si="458"/>
        <v>98.648648648648646</v>
      </c>
      <c r="R568" s="763">
        <f t="shared" si="459"/>
        <v>95.263549316723996</v>
      </c>
      <c r="S568" s="764" t="s">
        <v>47</v>
      </c>
      <c r="T568" s="761"/>
      <c r="U568" s="761"/>
      <c r="V568" s="761"/>
      <c r="W568" s="761"/>
      <c r="X568" s="762"/>
      <c r="Y568" s="761"/>
      <c r="Z568" s="52"/>
    </row>
    <row r="569" spans="1:32">
      <c r="A569" s="773"/>
      <c r="B569" s="16" t="s">
        <v>996</v>
      </c>
      <c r="C569" s="51">
        <v>22676</v>
      </c>
      <c r="D569" s="915">
        <v>1923</v>
      </c>
      <c r="E569" s="915">
        <v>15985</v>
      </c>
      <c r="F569" s="52">
        <v>456</v>
      </c>
      <c r="G569" s="915">
        <v>324</v>
      </c>
      <c r="H569" s="915">
        <v>225</v>
      </c>
      <c r="I569" s="75">
        <v>41589</v>
      </c>
      <c r="J569" s="897"/>
      <c r="K569" s="897"/>
      <c r="L569" s="749">
        <f t="shared" ref="L569:L571" si="460">IF(C569&gt;0,(C569/C566)*100,)</f>
        <v>84.526782718902595</v>
      </c>
      <c r="M569" s="749">
        <f t="shared" ref="M569:M571" si="461">IF(D569&gt;0,(D569/D566)*100,)</f>
        <v>67.284814555633304</v>
      </c>
      <c r="N569" s="750">
        <f t="shared" ref="N569:R571" si="462">IF(E569&gt;0,(E569/E566)*100,)</f>
        <v>65.765654570887847</v>
      </c>
      <c r="O569" s="750">
        <f t="shared" si="462"/>
        <v>65.329512893982809</v>
      </c>
      <c r="P569" s="750">
        <f t="shared" si="462"/>
        <v>51.923076923076927</v>
      </c>
      <c r="Q569" s="750">
        <f t="shared" si="462"/>
        <v>48.806941431670282</v>
      </c>
      <c r="R569" s="765">
        <f t="shared" si="462"/>
        <v>74.567002545989169</v>
      </c>
      <c r="S569" s="749">
        <f t="shared" ref="S569:Y571" si="463">+L569+L572</f>
        <v>93.03686584411227</v>
      </c>
      <c r="T569" s="749">
        <f t="shared" si="463"/>
        <v>80.965710286913918</v>
      </c>
      <c r="U569" s="750">
        <f t="shared" si="463"/>
        <v>81.950958611042537</v>
      </c>
      <c r="V569" s="750">
        <f t="shared" si="463"/>
        <v>82.378223495702002</v>
      </c>
      <c r="W569" s="750">
        <f t="shared" si="463"/>
        <v>66.987179487179489</v>
      </c>
      <c r="X569" s="750">
        <f t="shared" si="463"/>
        <v>91.323210412147503</v>
      </c>
      <c r="Y569" s="751">
        <f t="shared" si="463"/>
        <v>87.148133538924952</v>
      </c>
      <c r="Z569" s="52">
        <f t="shared" ref="Z569:AF571" si="464">+L569+L572+L575</f>
        <v>100</v>
      </c>
      <c r="AA569" s="409">
        <f t="shared" si="464"/>
        <v>100</v>
      </c>
      <c r="AB569" s="409">
        <f t="shared" si="464"/>
        <v>100</v>
      </c>
      <c r="AC569" s="409">
        <f t="shared" si="464"/>
        <v>100</v>
      </c>
      <c r="AD569" s="409">
        <f t="shared" si="464"/>
        <v>100</v>
      </c>
      <c r="AE569" s="409">
        <f t="shared" si="464"/>
        <v>100</v>
      </c>
      <c r="AF569" s="409">
        <f t="shared" si="464"/>
        <v>100</v>
      </c>
    </row>
    <row r="570" spans="1:32">
      <c r="A570" s="773"/>
      <c r="B570" s="16" t="s">
        <v>51</v>
      </c>
      <c r="C570" s="51">
        <v>23955</v>
      </c>
      <c r="D570" s="915">
        <v>2165</v>
      </c>
      <c r="E570" s="915">
        <v>16832</v>
      </c>
      <c r="F570" s="52">
        <v>530</v>
      </c>
      <c r="G570" s="915">
        <v>376</v>
      </c>
      <c r="H570" s="915">
        <v>234</v>
      </c>
      <c r="I570" s="75">
        <v>44092</v>
      </c>
      <c r="J570" s="897"/>
      <c r="K570" s="897"/>
      <c r="L570" s="757">
        <f t="shared" si="460"/>
        <v>83.864304719227007</v>
      </c>
      <c r="M570" s="757">
        <f t="shared" si="461"/>
        <v>68.081761006289312</v>
      </c>
      <c r="N570" s="757">
        <f t="shared" si="462"/>
        <v>65.468689225982118</v>
      </c>
      <c r="O570" s="757">
        <f t="shared" si="462"/>
        <v>57.797164667393673</v>
      </c>
      <c r="P570" s="757">
        <f t="shared" si="462"/>
        <v>56.035767511177347</v>
      </c>
      <c r="Q570" s="758">
        <f t="shared" si="462"/>
        <v>56.796116504854368</v>
      </c>
      <c r="R570" s="759">
        <f t="shared" si="462"/>
        <v>74.161536650183336</v>
      </c>
      <c r="S570" s="757">
        <f t="shared" si="463"/>
        <v>93.446296036969613</v>
      </c>
      <c r="T570" s="757">
        <f t="shared" si="463"/>
        <v>81.855345911949684</v>
      </c>
      <c r="U570" s="757">
        <f t="shared" si="463"/>
        <v>81.758070789576053</v>
      </c>
      <c r="V570" s="757">
        <f t="shared" si="463"/>
        <v>77.426390403489634</v>
      </c>
      <c r="W570" s="757">
        <f t="shared" si="463"/>
        <v>71.833084947839041</v>
      </c>
      <c r="X570" s="758">
        <f t="shared" si="463"/>
        <v>88.592233009708735</v>
      </c>
      <c r="Y570" s="778">
        <f t="shared" si="463"/>
        <v>87.247283614222766</v>
      </c>
      <c r="Z570" s="52">
        <f t="shared" si="464"/>
        <v>100</v>
      </c>
      <c r="AA570" s="409">
        <f t="shared" si="464"/>
        <v>100</v>
      </c>
      <c r="AB570" s="409">
        <f t="shared" si="464"/>
        <v>100.00000000000001</v>
      </c>
      <c r="AC570" s="409">
        <f t="shared" si="464"/>
        <v>100</v>
      </c>
      <c r="AD570" s="409">
        <f t="shared" si="464"/>
        <v>100</v>
      </c>
      <c r="AE570" s="409">
        <f t="shared" si="464"/>
        <v>100</v>
      </c>
      <c r="AF570" s="409">
        <f t="shared" si="464"/>
        <v>100</v>
      </c>
    </row>
    <row r="571" spans="1:32">
      <c r="A571" s="773"/>
      <c r="B571" s="139" t="s">
        <v>781</v>
      </c>
      <c r="C571" s="137">
        <v>24444</v>
      </c>
      <c r="D571" s="138">
        <v>1939</v>
      </c>
      <c r="E571" s="138">
        <v>17658</v>
      </c>
      <c r="F571" s="138">
        <v>866</v>
      </c>
      <c r="G571" s="138">
        <v>421</v>
      </c>
      <c r="H571" s="138">
        <v>234</v>
      </c>
      <c r="I571" s="916">
        <v>45562</v>
      </c>
      <c r="J571" s="897"/>
      <c r="K571" s="897"/>
      <c r="L571" s="761">
        <f t="shared" si="460"/>
        <v>83.432316199057951</v>
      </c>
      <c r="M571" s="761">
        <f t="shared" si="461"/>
        <v>70.689026613197228</v>
      </c>
      <c r="N571" s="761">
        <f t="shared" si="462"/>
        <v>65.579737057119516</v>
      </c>
      <c r="O571" s="761">
        <f t="shared" si="462"/>
        <v>64.48250186150409</v>
      </c>
      <c r="P571" s="761">
        <f t="shared" si="462"/>
        <v>57.123473541383987</v>
      </c>
      <c r="Q571" s="762">
        <f t="shared" si="462"/>
        <v>53.424657534246577</v>
      </c>
      <c r="R571" s="763">
        <f t="shared" si="462"/>
        <v>74.102626656908186</v>
      </c>
      <c r="S571" s="761">
        <f t="shared" si="463"/>
        <v>92.753771588504335</v>
      </c>
      <c r="T571" s="761">
        <f t="shared" si="463"/>
        <v>84.323733138899016</v>
      </c>
      <c r="U571" s="761">
        <f t="shared" si="463"/>
        <v>83.168684542821069</v>
      </c>
      <c r="V571" s="761">
        <f t="shared" si="463"/>
        <v>81.310498883097537</v>
      </c>
      <c r="W571" s="761">
        <f t="shared" si="463"/>
        <v>73.812754409769326</v>
      </c>
      <c r="X571" s="762">
        <f t="shared" si="463"/>
        <v>82.648401826484019</v>
      </c>
      <c r="Y571" s="761">
        <f t="shared" si="463"/>
        <v>87.631129543791161</v>
      </c>
      <c r="Z571" s="52">
        <f t="shared" si="464"/>
        <v>100</v>
      </c>
      <c r="AA571" s="409">
        <f t="shared" si="464"/>
        <v>100</v>
      </c>
      <c r="AB571" s="409">
        <f t="shared" si="464"/>
        <v>100</v>
      </c>
      <c r="AC571" s="409">
        <f t="shared" si="464"/>
        <v>100</v>
      </c>
      <c r="AD571" s="409">
        <f t="shared" si="464"/>
        <v>99.999999999999986</v>
      </c>
      <c r="AE571" s="409">
        <f t="shared" si="464"/>
        <v>100</v>
      </c>
      <c r="AF571" s="409">
        <f t="shared" si="464"/>
        <v>100</v>
      </c>
    </row>
    <row r="572" spans="1:32">
      <c r="A572" s="773"/>
      <c r="B572" s="16" t="s">
        <v>998</v>
      </c>
      <c r="C572" s="51">
        <v>2283</v>
      </c>
      <c r="D572" s="915">
        <v>391</v>
      </c>
      <c r="E572" s="915">
        <v>3934</v>
      </c>
      <c r="F572" s="52">
        <v>119</v>
      </c>
      <c r="G572" s="915">
        <v>94</v>
      </c>
      <c r="H572" s="915">
        <v>196</v>
      </c>
      <c r="I572" s="75">
        <v>7017</v>
      </c>
      <c r="J572" s="897"/>
      <c r="K572" s="897"/>
      <c r="L572" s="749">
        <f t="shared" ref="L572:L574" si="465">IF(C572&gt;0,(C572/C566)*100,)</f>
        <v>8.5100831252096754</v>
      </c>
      <c r="M572" s="749">
        <f t="shared" ref="M572:M574" si="466">IF(D572&gt;0,(D572/D566)*100,)</f>
        <v>13.680895731280614</v>
      </c>
      <c r="N572" s="750">
        <f t="shared" ref="N572:R574" si="467">IF(E572&gt;0,(E572/E566)*100,)</f>
        <v>16.185304040154694</v>
      </c>
      <c r="O572" s="750">
        <f t="shared" si="467"/>
        <v>17.048710601719197</v>
      </c>
      <c r="P572" s="750">
        <f t="shared" si="467"/>
        <v>15.064102564102564</v>
      </c>
      <c r="Q572" s="750">
        <f t="shared" si="467"/>
        <v>42.516268980477221</v>
      </c>
      <c r="R572" s="765">
        <f t="shared" si="467"/>
        <v>12.581130992935776</v>
      </c>
      <c r="S572" s="749"/>
      <c r="T572" s="749"/>
      <c r="U572" s="750"/>
      <c r="V572" s="750"/>
      <c r="W572" s="750"/>
      <c r="X572" s="750"/>
      <c r="Y572" s="751"/>
      <c r="Z572" s="52"/>
    </row>
    <row r="573" spans="1:32">
      <c r="A573" s="773"/>
      <c r="B573" s="16" t="s">
        <v>53</v>
      </c>
      <c r="C573" s="51">
        <v>2737</v>
      </c>
      <c r="D573" s="915">
        <v>438</v>
      </c>
      <c r="E573" s="915">
        <v>4188</v>
      </c>
      <c r="F573" s="52">
        <v>180</v>
      </c>
      <c r="G573" s="915">
        <v>106</v>
      </c>
      <c r="H573" s="915">
        <v>131</v>
      </c>
      <c r="I573" s="75">
        <v>7780</v>
      </c>
      <c r="J573" s="897"/>
      <c r="K573" s="897"/>
      <c r="L573" s="757">
        <f t="shared" si="465"/>
        <v>9.581991317742613</v>
      </c>
      <c r="M573" s="757">
        <f t="shared" si="466"/>
        <v>13.773584905660377</v>
      </c>
      <c r="N573" s="757">
        <f t="shared" si="467"/>
        <v>16.289381563593931</v>
      </c>
      <c r="O573" s="757">
        <f t="shared" si="467"/>
        <v>19.629225736095965</v>
      </c>
      <c r="P573" s="757">
        <f t="shared" si="467"/>
        <v>15.797317436661698</v>
      </c>
      <c r="Q573" s="758">
        <f t="shared" si="467"/>
        <v>31.796116504854371</v>
      </c>
      <c r="R573" s="759">
        <f t="shared" si="467"/>
        <v>13.085746964039425</v>
      </c>
      <c r="S573" s="757"/>
      <c r="T573" s="757"/>
      <c r="U573" s="757"/>
      <c r="V573" s="757"/>
      <c r="W573" s="757"/>
      <c r="X573" s="758"/>
      <c r="Y573" s="778"/>
      <c r="Z573" s="52"/>
    </row>
    <row r="574" spans="1:32">
      <c r="A574" s="773"/>
      <c r="B574" s="139" t="s">
        <v>783</v>
      </c>
      <c r="C574" s="137">
        <v>2731</v>
      </c>
      <c r="D574" s="138">
        <v>374</v>
      </c>
      <c r="E574" s="138">
        <v>4736</v>
      </c>
      <c r="F574" s="138">
        <v>226</v>
      </c>
      <c r="G574" s="138">
        <v>123</v>
      </c>
      <c r="H574" s="138">
        <v>128</v>
      </c>
      <c r="I574" s="916">
        <v>8318</v>
      </c>
      <c r="J574" s="897"/>
      <c r="K574" s="897"/>
      <c r="L574" s="761">
        <f t="shared" si="465"/>
        <v>9.3214553894463794</v>
      </c>
      <c r="M574" s="761">
        <f t="shared" si="466"/>
        <v>13.634706525701787</v>
      </c>
      <c r="N574" s="761">
        <f t="shared" si="467"/>
        <v>17.588947485701553</v>
      </c>
      <c r="O574" s="761">
        <f t="shared" si="467"/>
        <v>16.827997021593447</v>
      </c>
      <c r="P574" s="761">
        <f t="shared" si="467"/>
        <v>16.689280868385346</v>
      </c>
      <c r="Q574" s="762">
        <f t="shared" si="467"/>
        <v>29.223744292237441</v>
      </c>
      <c r="R574" s="763">
        <f t="shared" si="467"/>
        <v>13.528502886882979</v>
      </c>
      <c r="S574" s="764"/>
      <c r="T574" s="761"/>
      <c r="U574" s="761"/>
      <c r="V574" s="761"/>
      <c r="W574" s="761"/>
      <c r="X574" s="762"/>
      <c r="Y574" s="761"/>
      <c r="Z574" s="52"/>
    </row>
    <row r="575" spans="1:32">
      <c r="A575" s="773"/>
      <c r="B575" s="16" t="s">
        <v>1000</v>
      </c>
      <c r="C575" s="51">
        <v>1868</v>
      </c>
      <c r="D575" s="915">
        <v>544</v>
      </c>
      <c r="E575" s="915">
        <v>4387</v>
      </c>
      <c r="F575" s="52">
        <v>123</v>
      </c>
      <c r="G575" s="915">
        <v>206</v>
      </c>
      <c r="H575" s="915">
        <v>40</v>
      </c>
      <c r="I575" s="75">
        <v>7168</v>
      </c>
      <c r="J575" s="897"/>
      <c r="K575" s="897"/>
      <c r="L575" s="749">
        <f t="shared" ref="L575:L577" si="468">IF(C575&gt;0,(C575/C566)*100,)</f>
        <v>6.9631341558877251</v>
      </c>
      <c r="M575" s="749">
        <f t="shared" ref="M575:M577" si="469">IF(D575&gt;0,(D575/D566)*100,)</f>
        <v>19.034289713086075</v>
      </c>
      <c r="N575" s="750">
        <f t="shared" ref="N575:R577" si="470">IF(E575&gt;0,(E575/E566)*100,)</f>
        <v>18.049041388957459</v>
      </c>
      <c r="O575" s="750">
        <f t="shared" si="470"/>
        <v>17.621776504297994</v>
      </c>
      <c r="P575" s="750">
        <f t="shared" si="470"/>
        <v>33.012820512820511</v>
      </c>
      <c r="Q575" s="750">
        <f t="shared" si="470"/>
        <v>8.676789587852495</v>
      </c>
      <c r="R575" s="765">
        <f t="shared" si="470"/>
        <v>12.851866461075053</v>
      </c>
      <c r="S575" s="749"/>
      <c r="T575" s="749"/>
      <c r="U575" s="750"/>
      <c r="V575" s="750"/>
      <c r="W575" s="750"/>
      <c r="X575" s="750"/>
      <c r="Y575" s="751"/>
      <c r="Z575" s="52"/>
    </row>
    <row r="576" spans="1:32">
      <c r="A576" s="773"/>
      <c r="B576" s="16" t="s">
        <v>55</v>
      </c>
      <c r="C576" s="51">
        <v>1872</v>
      </c>
      <c r="D576" s="915">
        <v>577</v>
      </c>
      <c r="E576" s="915">
        <v>4690</v>
      </c>
      <c r="F576" s="52">
        <v>207</v>
      </c>
      <c r="G576" s="915">
        <v>189</v>
      </c>
      <c r="H576" s="915">
        <v>47</v>
      </c>
      <c r="I576" s="75">
        <v>7582</v>
      </c>
      <c r="J576" s="897"/>
      <c r="K576" s="897"/>
      <c r="L576" s="757">
        <f t="shared" si="468"/>
        <v>6.5537039630303884</v>
      </c>
      <c r="M576" s="757">
        <f t="shared" si="469"/>
        <v>18.144654088050313</v>
      </c>
      <c r="N576" s="757">
        <f t="shared" si="470"/>
        <v>18.241929210423962</v>
      </c>
      <c r="O576" s="757">
        <f t="shared" si="470"/>
        <v>22.573609596510362</v>
      </c>
      <c r="P576" s="757">
        <f t="shared" si="470"/>
        <v>28.166915052160952</v>
      </c>
      <c r="Q576" s="758">
        <f t="shared" si="470"/>
        <v>11.407766990291263</v>
      </c>
      <c r="R576" s="759">
        <f t="shared" si="470"/>
        <v>12.752716385777241</v>
      </c>
      <c r="S576" s="757"/>
      <c r="T576" s="757"/>
      <c r="U576" s="757"/>
      <c r="V576" s="757"/>
      <c r="W576" s="757"/>
      <c r="X576" s="758"/>
      <c r="Y576" s="778"/>
      <c r="Z576" s="52"/>
    </row>
    <row r="577" spans="1:32">
      <c r="A577" s="773"/>
      <c r="B577" s="16" t="s">
        <v>785</v>
      </c>
      <c r="C577" s="51">
        <v>2123</v>
      </c>
      <c r="D577" s="915">
        <v>430</v>
      </c>
      <c r="E577" s="915">
        <v>4532</v>
      </c>
      <c r="F577" s="52">
        <v>251</v>
      </c>
      <c r="G577" s="915">
        <v>193</v>
      </c>
      <c r="H577" s="915">
        <v>76</v>
      </c>
      <c r="I577" s="75">
        <v>7605</v>
      </c>
      <c r="J577" s="897"/>
      <c r="K577" s="897"/>
      <c r="L577" s="761">
        <f t="shared" si="468"/>
        <v>7.2462284114956654</v>
      </c>
      <c r="M577" s="761">
        <f t="shared" si="469"/>
        <v>15.676266861100984</v>
      </c>
      <c r="N577" s="761">
        <f t="shared" si="470"/>
        <v>16.831315457178935</v>
      </c>
      <c r="O577" s="761">
        <f t="shared" si="470"/>
        <v>18.689501116902456</v>
      </c>
      <c r="P577" s="761">
        <f t="shared" si="470"/>
        <v>26.187245590230663</v>
      </c>
      <c r="Q577" s="762">
        <f t="shared" si="470"/>
        <v>17.351598173515981</v>
      </c>
      <c r="R577" s="763">
        <f t="shared" si="470"/>
        <v>12.368870456208832</v>
      </c>
      <c r="S577" s="764" t="s">
        <v>48</v>
      </c>
      <c r="T577" s="761"/>
      <c r="U577" s="761"/>
      <c r="V577" s="761"/>
      <c r="W577" s="761"/>
      <c r="X577" s="762"/>
      <c r="Y577" s="761"/>
      <c r="Z577" s="52"/>
    </row>
    <row r="578" spans="1:32">
      <c r="A578" s="773"/>
      <c r="B578" s="927" t="s">
        <v>425</v>
      </c>
      <c r="C578" s="888">
        <v>16689</v>
      </c>
      <c r="D578" s="816">
        <v>737</v>
      </c>
      <c r="E578" s="816">
        <v>6901</v>
      </c>
      <c r="F578" s="816">
        <v>159</v>
      </c>
      <c r="G578" s="816">
        <v>122</v>
      </c>
      <c r="H578" s="816">
        <v>124</v>
      </c>
      <c r="I578" s="241">
        <v>24732</v>
      </c>
      <c r="J578" s="897"/>
      <c r="K578" s="897"/>
      <c r="L578" s="749">
        <f t="shared" ref="L578:L580" si="471">IF(C578&gt;0,(C578/C561)*100,)</f>
        <v>63.555352450588366</v>
      </c>
      <c r="M578" s="749">
        <f t="shared" ref="M578:M580" si="472">IF(D578&gt;0,(D578/D561)*100,)</f>
        <v>30.593607305936072</v>
      </c>
      <c r="N578" s="750">
        <f t="shared" ref="N578:R580" si="473">IF(E578&gt;0,(E578/E561)*100,)</f>
        <v>36.019625241400909</v>
      </c>
      <c r="O578" s="750">
        <f t="shared" si="473"/>
        <v>37.06293706293706</v>
      </c>
      <c r="P578" s="750">
        <f t="shared" si="473"/>
        <v>15.365239294710328</v>
      </c>
      <c r="Q578" s="750">
        <f t="shared" si="473"/>
        <v>29.314420803782504</v>
      </c>
      <c r="R578" s="765">
        <f t="shared" si="473"/>
        <v>49.990904129525191</v>
      </c>
      <c r="S578" s="749">
        <f t="shared" ref="S578:Y580" si="474">+L578+L581+L584</f>
        <v>89.950112342434963</v>
      </c>
      <c r="T578" s="749">
        <f t="shared" si="474"/>
        <v>75.425487754254874</v>
      </c>
      <c r="U578" s="750">
        <f t="shared" si="474"/>
        <v>78.850670703063827</v>
      </c>
      <c r="V578" s="750">
        <f t="shared" si="474"/>
        <v>86.946386946386951</v>
      </c>
      <c r="W578" s="750">
        <f t="shared" si="474"/>
        <v>71.032745591939545</v>
      </c>
      <c r="X578" s="750">
        <f t="shared" si="474"/>
        <v>87.943262411347519</v>
      </c>
      <c r="Y578" s="751">
        <f t="shared" si="474"/>
        <v>84.597659329331151</v>
      </c>
      <c r="Z578" s="52">
        <f t="shared" ref="Z578:AF580" si="475">L578+L581+L584+L587</f>
        <v>99.999999999999986</v>
      </c>
      <c r="AA578" s="409">
        <f t="shared" si="475"/>
        <v>100</v>
      </c>
      <c r="AB578" s="409">
        <f t="shared" si="475"/>
        <v>100</v>
      </c>
      <c r="AC578" s="409">
        <f t="shared" si="475"/>
        <v>100</v>
      </c>
      <c r="AD578" s="409">
        <f t="shared" si="475"/>
        <v>100</v>
      </c>
      <c r="AE578" s="409">
        <f t="shared" si="475"/>
        <v>100</v>
      </c>
      <c r="AF578" s="409">
        <f t="shared" si="475"/>
        <v>100</v>
      </c>
    </row>
    <row r="579" spans="1:32">
      <c r="A579" s="773"/>
      <c r="B579" s="16" t="s">
        <v>57</v>
      </c>
      <c r="C579" s="51">
        <v>16546</v>
      </c>
      <c r="D579" s="915">
        <v>846</v>
      </c>
      <c r="E579" s="915">
        <v>7279</v>
      </c>
      <c r="F579" s="52">
        <v>201</v>
      </c>
      <c r="G579" s="915">
        <v>132</v>
      </c>
      <c r="H579" s="915">
        <v>125</v>
      </c>
      <c r="I579" s="75">
        <v>25129</v>
      </c>
      <c r="J579" s="897"/>
      <c r="K579" s="897"/>
      <c r="L579" s="757">
        <f t="shared" si="471"/>
        <v>62.643395297770034</v>
      </c>
      <c r="M579" s="757">
        <f t="shared" si="472"/>
        <v>31.31014063656551</v>
      </c>
      <c r="N579" s="757">
        <f t="shared" si="473"/>
        <v>35.419201012116197</v>
      </c>
      <c r="O579" s="757">
        <f t="shared" si="473"/>
        <v>33.223140495867767</v>
      </c>
      <c r="P579" s="757">
        <f t="shared" si="473"/>
        <v>15.18987341772152</v>
      </c>
      <c r="Q579" s="758">
        <f t="shared" si="473"/>
        <v>36.023054755043226</v>
      </c>
      <c r="R579" s="759">
        <f t="shared" si="473"/>
        <v>48.806494843358514</v>
      </c>
      <c r="S579" s="757">
        <f t="shared" si="474"/>
        <v>89.020558058531776</v>
      </c>
      <c r="T579" s="757">
        <f t="shared" si="474"/>
        <v>74.796447076239815</v>
      </c>
      <c r="U579" s="757">
        <f t="shared" si="474"/>
        <v>77.69938202520558</v>
      </c>
      <c r="V579" s="757">
        <f t="shared" si="474"/>
        <v>82.809917355371908</v>
      </c>
      <c r="W579" s="757">
        <f t="shared" si="474"/>
        <v>69.505178365937866</v>
      </c>
      <c r="X579" s="758">
        <f t="shared" si="474"/>
        <v>88.184438040345825</v>
      </c>
      <c r="Y579" s="778">
        <f t="shared" si="474"/>
        <v>83.347252704566202</v>
      </c>
      <c r="Z579" s="52">
        <f t="shared" si="475"/>
        <v>100</v>
      </c>
      <c r="AA579" s="409">
        <f t="shared" si="475"/>
        <v>99.999999999999986</v>
      </c>
      <c r="AB579" s="409">
        <f t="shared" si="475"/>
        <v>100</v>
      </c>
      <c r="AC579" s="409">
        <f t="shared" si="475"/>
        <v>100</v>
      </c>
      <c r="AD579" s="409">
        <f t="shared" si="475"/>
        <v>100</v>
      </c>
      <c r="AE579" s="409">
        <f t="shared" si="475"/>
        <v>100</v>
      </c>
      <c r="AF579" s="409">
        <f t="shared" si="475"/>
        <v>100</v>
      </c>
    </row>
    <row r="580" spans="1:32">
      <c r="A580" s="773"/>
      <c r="B580" s="16" t="s">
        <v>787</v>
      </c>
      <c r="C580" s="51">
        <v>17572</v>
      </c>
      <c r="D580" s="915">
        <v>984</v>
      </c>
      <c r="E580" s="915">
        <v>8005</v>
      </c>
      <c r="F580" s="52">
        <v>215</v>
      </c>
      <c r="G580" s="915">
        <v>119</v>
      </c>
      <c r="H580" s="915">
        <v>133</v>
      </c>
      <c r="I580" s="75">
        <v>27028</v>
      </c>
      <c r="J580" s="897"/>
      <c r="K580" s="897"/>
      <c r="L580" s="761">
        <f t="shared" si="471"/>
        <v>63.579130183081269</v>
      </c>
      <c r="M580" s="761">
        <f t="shared" si="472"/>
        <v>34.273772204806683</v>
      </c>
      <c r="N580" s="761">
        <f t="shared" si="473"/>
        <v>35.6157679302367</v>
      </c>
      <c r="O580" s="761">
        <f t="shared" si="473"/>
        <v>33.437013996889583</v>
      </c>
      <c r="P580" s="761">
        <f t="shared" si="473"/>
        <v>13.134657836644593</v>
      </c>
      <c r="Q580" s="762">
        <f t="shared" si="473"/>
        <v>32.758620689655174</v>
      </c>
      <c r="R580" s="763">
        <f t="shared" si="473"/>
        <v>49.195485984710594</v>
      </c>
      <c r="S580" s="764">
        <f t="shared" si="474"/>
        <v>89.525291265648747</v>
      </c>
      <c r="T580" s="761">
        <f t="shared" si="474"/>
        <v>76.5586903517938</v>
      </c>
      <c r="U580" s="761">
        <f t="shared" si="474"/>
        <v>77.949813134009617</v>
      </c>
      <c r="V580" s="761">
        <f t="shared" si="474"/>
        <v>81.648522550544328</v>
      </c>
      <c r="W580" s="761">
        <f t="shared" si="474"/>
        <v>67.770419426048562</v>
      </c>
      <c r="X580" s="762">
        <f t="shared" si="474"/>
        <v>89.65517241379311</v>
      </c>
      <c r="Y580" s="761">
        <f t="shared" si="474"/>
        <v>83.662176920276664</v>
      </c>
      <c r="Z580" s="52">
        <f t="shared" si="475"/>
        <v>100</v>
      </c>
      <c r="AA580" s="409">
        <f t="shared" si="475"/>
        <v>100</v>
      </c>
      <c r="AB580" s="409">
        <f t="shared" si="475"/>
        <v>100</v>
      </c>
      <c r="AC580" s="409">
        <f t="shared" si="475"/>
        <v>100</v>
      </c>
      <c r="AD580" s="409">
        <f t="shared" si="475"/>
        <v>100</v>
      </c>
      <c r="AE580" s="409">
        <f t="shared" si="475"/>
        <v>100</v>
      </c>
      <c r="AF580" s="409">
        <f t="shared" si="475"/>
        <v>100</v>
      </c>
    </row>
    <row r="581" spans="1:32">
      <c r="A581" s="773"/>
      <c r="B581" s="139" t="s">
        <v>429</v>
      </c>
      <c r="C581" s="137">
        <v>1248</v>
      </c>
      <c r="D581" s="138">
        <v>351</v>
      </c>
      <c r="E581" s="138">
        <v>1380</v>
      </c>
      <c r="F581" s="138">
        <v>44</v>
      </c>
      <c r="G581" s="138">
        <v>92</v>
      </c>
      <c r="H581" s="138">
        <v>10</v>
      </c>
      <c r="I581" s="916">
        <v>3125</v>
      </c>
      <c r="J581" s="897"/>
      <c r="K581" s="897"/>
      <c r="L581" s="749">
        <f t="shared" ref="L581:L583" si="476">IF(C581&gt;0,(C581/C561)*100,)</f>
        <v>4.7526562321489774</v>
      </c>
      <c r="M581" s="749">
        <f t="shared" ref="M581:M583" si="477">IF(D581&gt;0,(D581/D561)*100,)</f>
        <v>14.570361145703611</v>
      </c>
      <c r="N581" s="750">
        <f t="shared" ref="N581:R583" si="478">IF(E581&gt;0,(E581/E561)*100,)</f>
        <v>7.2028811524609839</v>
      </c>
      <c r="O581" s="750">
        <f t="shared" si="478"/>
        <v>10.256410256410255</v>
      </c>
      <c r="P581" s="750">
        <f t="shared" si="478"/>
        <v>11.586901763224182</v>
      </c>
      <c r="Q581" s="750">
        <f t="shared" si="478"/>
        <v>2.3640661938534278</v>
      </c>
      <c r="R581" s="765">
        <f t="shared" si="478"/>
        <v>6.3165767186141935</v>
      </c>
      <c r="S581" s="749"/>
      <c r="T581" s="749"/>
      <c r="U581" s="750"/>
      <c r="V581" s="750"/>
      <c r="W581" s="750"/>
      <c r="X581" s="750"/>
      <c r="Y581" s="751"/>
      <c r="Z581" s="52"/>
    </row>
    <row r="582" spans="1:32">
      <c r="A582" s="773"/>
      <c r="B582" s="16" t="s">
        <v>61</v>
      </c>
      <c r="C582" s="51">
        <v>1151</v>
      </c>
      <c r="D582" s="915">
        <v>377</v>
      </c>
      <c r="E582" s="915">
        <v>1285</v>
      </c>
      <c r="F582" s="52">
        <v>62</v>
      </c>
      <c r="G582" s="915">
        <v>90</v>
      </c>
      <c r="H582" s="915">
        <v>5</v>
      </c>
      <c r="I582" s="75">
        <v>2970</v>
      </c>
      <c r="J582" s="897"/>
      <c r="K582" s="897"/>
      <c r="L582" s="757">
        <f t="shared" si="476"/>
        <v>4.3577026464241095</v>
      </c>
      <c r="M582" s="757">
        <f t="shared" si="477"/>
        <v>13.952627683197633</v>
      </c>
      <c r="N582" s="757">
        <f t="shared" si="478"/>
        <v>6.2527370930854946</v>
      </c>
      <c r="O582" s="757">
        <f t="shared" si="478"/>
        <v>10.24793388429752</v>
      </c>
      <c r="P582" s="757">
        <f t="shared" si="478"/>
        <v>10.356731875719218</v>
      </c>
      <c r="Q582" s="758">
        <f t="shared" si="478"/>
        <v>1.4409221902017291</v>
      </c>
      <c r="R582" s="759">
        <f t="shared" si="478"/>
        <v>5.7684464039466272</v>
      </c>
      <c r="S582" s="757"/>
      <c r="T582" s="757"/>
      <c r="U582" s="757"/>
      <c r="V582" s="757"/>
      <c r="W582" s="757"/>
      <c r="X582" s="758"/>
      <c r="Y582" s="778"/>
      <c r="Z582" s="52"/>
    </row>
    <row r="583" spans="1:32">
      <c r="A583" s="773"/>
      <c r="B583" s="16" t="s">
        <v>789</v>
      </c>
      <c r="C583" s="51">
        <v>1185</v>
      </c>
      <c r="D583" s="915">
        <v>413</v>
      </c>
      <c r="E583" s="915">
        <v>1383</v>
      </c>
      <c r="F583" s="52">
        <v>58</v>
      </c>
      <c r="G583" s="915">
        <v>122</v>
      </c>
      <c r="H583" s="915">
        <v>12</v>
      </c>
      <c r="I583" s="75">
        <v>3173</v>
      </c>
      <c r="J583" s="897"/>
      <c r="K583" s="897"/>
      <c r="L583" s="761">
        <f t="shared" si="476"/>
        <v>4.2875750777914465</v>
      </c>
      <c r="M583" s="761">
        <f t="shared" si="477"/>
        <v>14.385231626610937</v>
      </c>
      <c r="N583" s="761">
        <f t="shared" si="478"/>
        <v>6.1532301121195943</v>
      </c>
      <c r="O583" s="761">
        <f t="shared" si="478"/>
        <v>9.0202177293934671</v>
      </c>
      <c r="P583" s="761">
        <f t="shared" si="478"/>
        <v>13.46578366445916</v>
      </c>
      <c r="Q583" s="762">
        <f t="shared" si="478"/>
        <v>2.9556650246305418</v>
      </c>
      <c r="R583" s="763">
        <f t="shared" si="478"/>
        <v>5.7753913360029125</v>
      </c>
      <c r="S583" s="764"/>
      <c r="T583" s="761"/>
      <c r="U583" s="761"/>
      <c r="V583" s="761"/>
      <c r="W583" s="761"/>
      <c r="X583" s="762"/>
      <c r="Y583" s="761"/>
      <c r="Z583" s="52"/>
    </row>
    <row r="584" spans="1:32">
      <c r="A584" s="773"/>
      <c r="B584" s="16" t="s">
        <v>431</v>
      </c>
      <c r="C584" s="51">
        <v>5683</v>
      </c>
      <c r="D584" s="915">
        <v>729</v>
      </c>
      <c r="E584" s="915">
        <v>6826</v>
      </c>
      <c r="F584" s="52">
        <v>170</v>
      </c>
      <c r="G584" s="915">
        <v>350</v>
      </c>
      <c r="H584" s="915">
        <v>238</v>
      </c>
      <c r="I584" s="75">
        <v>13996</v>
      </c>
      <c r="J584" s="897"/>
      <c r="K584" s="897"/>
      <c r="L584" s="749">
        <f t="shared" ref="L584:L586" si="479">IF(C584&gt;0,(C584/C561)*100,)</f>
        <v>21.642103659697629</v>
      </c>
      <c r="M584" s="749">
        <f t="shared" ref="M584:M586" si="480">IF(D584&gt;0,(D584/D561)*100,)</f>
        <v>30.261519302615191</v>
      </c>
      <c r="N584" s="750">
        <f t="shared" ref="N584:R586" si="481">IF(E584&gt;0,(E584/E561)*100,)</f>
        <v>35.628164309201942</v>
      </c>
      <c r="O584" s="750">
        <f t="shared" si="481"/>
        <v>39.627039627039629</v>
      </c>
      <c r="P584" s="750">
        <f t="shared" si="481"/>
        <v>44.080604534005033</v>
      </c>
      <c r="Q584" s="750">
        <f t="shared" si="481"/>
        <v>56.26477541371159</v>
      </c>
      <c r="R584" s="765">
        <f t="shared" si="481"/>
        <v>28.290178481191763</v>
      </c>
      <c r="S584" s="749"/>
      <c r="T584" s="749"/>
      <c r="U584" s="750"/>
      <c r="V584" s="750"/>
      <c r="W584" s="750"/>
      <c r="X584" s="750"/>
      <c r="Y584" s="751"/>
      <c r="Z584" s="52"/>
    </row>
    <row r="585" spans="1:32">
      <c r="A585" s="773"/>
      <c r="B585" s="16" t="s">
        <v>63</v>
      </c>
      <c r="C585" s="51">
        <v>5816</v>
      </c>
      <c r="D585" s="915">
        <v>798</v>
      </c>
      <c r="E585" s="915">
        <v>7404</v>
      </c>
      <c r="F585" s="52">
        <v>238</v>
      </c>
      <c r="G585" s="915">
        <v>382</v>
      </c>
      <c r="H585" s="915">
        <v>176</v>
      </c>
      <c r="I585" s="75">
        <v>14814</v>
      </c>
      <c r="J585" s="897"/>
      <c r="K585" s="897"/>
      <c r="L585" s="757">
        <f t="shared" si="479"/>
        <v>22.019460114337637</v>
      </c>
      <c r="M585" s="757">
        <f t="shared" si="480"/>
        <v>29.533678756476682</v>
      </c>
      <c r="N585" s="757">
        <f t="shared" si="481"/>
        <v>36.02744392000389</v>
      </c>
      <c r="O585" s="757">
        <f t="shared" si="481"/>
        <v>39.33884297520661</v>
      </c>
      <c r="P585" s="757">
        <f t="shared" si="481"/>
        <v>43.958573072497124</v>
      </c>
      <c r="Q585" s="758">
        <f t="shared" si="481"/>
        <v>50.720461095100866</v>
      </c>
      <c r="R585" s="759">
        <f t="shared" si="481"/>
        <v>28.772311457261058</v>
      </c>
      <c r="S585" s="757"/>
      <c r="T585" s="757"/>
      <c r="U585" s="757"/>
      <c r="V585" s="757"/>
      <c r="W585" s="757"/>
      <c r="X585" s="758"/>
      <c r="Y585" s="778"/>
      <c r="Z585" s="52"/>
    </row>
    <row r="586" spans="1:32">
      <c r="A586" s="773"/>
      <c r="B586" s="16" t="s">
        <v>791</v>
      </c>
      <c r="C586" s="51">
        <v>5986</v>
      </c>
      <c r="D586" s="915">
        <v>801</v>
      </c>
      <c r="E586" s="915">
        <v>8132</v>
      </c>
      <c r="F586" s="52">
        <v>252</v>
      </c>
      <c r="G586" s="915">
        <v>373</v>
      </c>
      <c r="H586" s="915">
        <v>219</v>
      </c>
      <c r="I586" s="75">
        <v>15763</v>
      </c>
      <c r="J586" s="897"/>
      <c r="K586" s="897"/>
      <c r="L586" s="761">
        <f t="shared" si="479"/>
        <v>21.658586004776033</v>
      </c>
      <c r="M586" s="761">
        <f t="shared" si="480"/>
        <v>27.899686520376179</v>
      </c>
      <c r="N586" s="761">
        <f t="shared" si="481"/>
        <v>36.180815091653315</v>
      </c>
      <c r="O586" s="761">
        <f t="shared" si="481"/>
        <v>39.19129082426128</v>
      </c>
      <c r="P586" s="761">
        <f t="shared" si="481"/>
        <v>41.16997792494481</v>
      </c>
      <c r="Q586" s="762">
        <f t="shared" si="481"/>
        <v>53.940886699507388</v>
      </c>
      <c r="R586" s="763">
        <f t="shared" si="481"/>
        <v>28.691299599563159</v>
      </c>
      <c r="S586" s="764"/>
      <c r="T586" s="761"/>
      <c r="U586" s="761"/>
      <c r="V586" s="761"/>
      <c r="W586" s="761"/>
      <c r="X586" s="762"/>
      <c r="Y586" s="761"/>
      <c r="Z586" s="52"/>
    </row>
    <row r="587" spans="1:32">
      <c r="A587" s="773"/>
      <c r="B587" s="16" t="s">
        <v>433</v>
      </c>
      <c r="C587" s="51">
        <v>2639</v>
      </c>
      <c r="D587" s="915">
        <v>592</v>
      </c>
      <c r="E587" s="915">
        <v>4052</v>
      </c>
      <c r="F587" s="52">
        <v>56</v>
      </c>
      <c r="G587" s="915">
        <v>230</v>
      </c>
      <c r="H587" s="915">
        <v>51</v>
      </c>
      <c r="I587" s="75">
        <v>7620</v>
      </c>
      <c r="J587" s="897"/>
      <c r="K587" s="897"/>
      <c r="L587" s="749">
        <f t="shared" ref="L587:L589" si="482">IF(C587&gt;0,(C587/C561)*100,)</f>
        <v>10.049887657565025</v>
      </c>
      <c r="M587" s="749">
        <f t="shared" ref="M587:M589" si="483">IF(D587&gt;0,(D587/D561)*100,)</f>
        <v>24.574512245745122</v>
      </c>
      <c r="N587" s="750">
        <f t="shared" ref="N587:R589" si="484">IF(E587&gt;0,(E587/E561)*100,)</f>
        <v>21.149329296936166</v>
      </c>
      <c r="O587" s="750">
        <f t="shared" si="484"/>
        <v>13.053613053613052</v>
      </c>
      <c r="P587" s="750">
        <f t="shared" si="484"/>
        <v>28.967254408060455</v>
      </c>
      <c r="Q587" s="750">
        <f t="shared" si="484"/>
        <v>12.056737588652481</v>
      </c>
      <c r="R587" s="765">
        <f t="shared" si="484"/>
        <v>15.402340670668849</v>
      </c>
      <c r="S587" s="749"/>
      <c r="T587" s="749"/>
      <c r="U587" s="750"/>
      <c r="V587" s="750"/>
      <c r="W587" s="750"/>
      <c r="X587" s="750"/>
      <c r="Y587" s="751"/>
      <c r="Z587" s="52"/>
    </row>
    <row r="588" spans="1:32">
      <c r="A588" s="773"/>
      <c r="B588" s="16" t="s">
        <v>65</v>
      </c>
      <c r="C588" s="51">
        <v>2900</v>
      </c>
      <c r="D588" s="52">
        <v>681</v>
      </c>
      <c r="E588" s="52">
        <v>4583</v>
      </c>
      <c r="F588" s="52">
        <v>104</v>
      </c>
      <c r="G588" s="52">
        <v>265</v>
      </c>
      <c r="H588" s="52">
        <v>41</v>
      </c>
      <c r="I588" s="75">
        <v>8574</v>
      </c>
      <c r="J588" s="897"/>
      <c r="K588" s="897"/>
      <c r="L588" s="757">
        <f t="shared" si="482"/>
        <v>10.979441941468217</v>
      </c>
      <c r="M588" s="757">
        <f t="shared" si="483"/>
        <v>25.203552923760174</v>
      </c>
      <c r="N588" s="757">
        <f t="shared" si="484"/>
        <v>22.300617974794417</v>
      </c>
      <c r="O588" s="757">
        <f t="shared" si="484"/>
        <v>17.190082644628099</v>
      </c>
      <c r="P588" s="757">
        <f t="shared" si="484"/>
        <v>30.494821634062141</v>
      </c>
      <c r="Q588" s="758">
        <f t="shared" si="484"/>
        <v>11.815561959654179</v>
      </c>
      <c r="R588" s="759">
        <f t="shared" si="484"/>
        <v>16.652747295433798</v>
      </c>
      <c r="S588" s="757"/>
      <c r="T588" s="757"/>
      <c r="U588" s="757"/>
      <c r="V588" s="757"/>
      <c r="W588" s="757"/>
      <c r="X588" s="758"/>
      <c r="Y588" s="778"/>
      <c r="Z588" s="52"/>
    </row>
    <row r="589" spans="1:32">
      <c r="A589" s="773"/>
      <c r="B589" s="16" t="s">
        <v>793</v>
      </c>
      <c r="C589" s="51">
        <v>2895</v>
      </c>
      <c r="D589" s="915">
        <v>673</v>
      </c>
      <c r="E589" s="915">
        <v>4956</v>
      </c>
      <c r="F589" s="52">
        <v>118</v>
      </c>
      <c r="G589" s="915">
        <v>292</v>
      </c>
      <c r="H589" s="915">
        <v>42</v>
      </c>
      <c r="I589" s="75">
        <v>8976</v>
      </c>
      <c r="J589" s="897"/>
      <c r="K589" s="897"/>
      <c r="L589" s="761">
        <f t="shared" si="482"/>
        <v>10.474708734351255</v>
      </c>
      <c r="M589" s="761">
        <f t="shared" si="483"/>
        <v>23.4413096482062</v>
      </c>
      <c r="N589" s="761">
        <f t="shared" si="484"/>
        <v>22.050186865990391</v>
      </c>
      <c r="O589" s="761">
        <f t="shared" si="484"/>
        <v>18.351477449455679</v>
      </c>
      <c r="P589" s="761">
        <f t="shared" si="484"/>
        <v>32.229580573951431</v>
      </c>
      <c r="Q589" s="762">
        <f t="shared" si="484"/>
        <v>10.344827586206897</v>
      </c>
      <c r="R589" s="763">
        <f t="shared" si="484"/>
        <v>16.337823079723336</v>
      </c>
      <c r="S589" s="764"/>
      <c r="T589" s="761"/>
      <c r="U589" s="761"/>
      <c r="V589" s="761"/>
      <c r="W589" s="761"/>
      <c r="X589" s="762"/>
      <c r="Y589" s="761"/>
      <c r="Z589" s="52"/>
    </row>
    <row r="590" spans="1:32">
      <c r="A590" s="773"/>
      <c r="B590" s="16" t="s">
        <v>427</v>
      </c>
      <c r="C590" s="51">
        <v>13527</v>
      </c>
      <c r="D590" s="915">
        <v>670</v>
      </c>
      <c r="E590" s="915">
        <v>6866</v>
      </c>
      <c r="F590" s="52">
        <v>97</v>
      </c>
      <c r="G590" s="915">
        <v>152</v>
      </c>
      <c r="H590" s="915">
        <v>86</v>
      </c>
      <c r="I590" s="75">
        <v>21398</v>
      </c>
      <c r="J590" s="897"/>
      <c r="K590" s="897"/>
      <c r="L590" s="749">
        <f t="shared" ref="L590:L592" si="485">IF(C590&gt;0,(C590/C557)*100,)</f>
        <v>64.429626101452726</v>
      </c>
      <c r="M590" s="749">
        <f t="shared" ref="M590:M592" si="486">IF(D590&gt;0,(D590/D557)*100,)</f>
        <v>36.002149382052664</v>
      </c>
      <c r="N590" s="750">
        <f t="shared" ref="N590:R592" si="487">IF(E590&gt;0,(E590/E557)*100,)</f>
        <v>38.316870361069256</v>
      </c>
      <c r="O590" s="750">
        <f t="shared" si="487"/>
        <v>36.466165413533837</v>
      </c>
      <c r="P590" s="750">
        <f t="shared" si="487"/>
        <v>23.824451410658305</v>
      </c>
      <c r="Q590" s="750">
        <f t="shared" si="487"/>
        <v>34.959349593495936</v>
      </c>
      <c r="R590" s="765">
        <f t="shared" si="487"/>
        <v>51.038759689922486</v>
      </c>
      <c r="S590" s="749"/>
      <c r="T590" s="749"/>
      <c r="U590" s="750"/>
      <c r="V590" s="750"/>
      <c r="W590" s="750"/>
      <c r="X590" s="750"/>
      <c r="Y590" s="751"/>
      <c r="Z590" s="52"/>
    </row>
    <row r="591" spans="1:32">
      <c r="A591" s="773"/>
      <c r="B591" s="16" t="s">
        <v>59</v>
      </c>
      <c r="C591" s="51">
        <v>14236</v>
      </c>
      <c r="D591" s="915">
        <v>652</v>
      </c>
      <c r="E591" s="915">
        <v>6990</v>
      </c>
      <c r="F591" s="52">
        <v>100</v>
      </c>
      <c r="G591" s="915">
        <v>134</v>
      </c>
      <c r="H591" s="915">
        <v>72</v>
      </c>
      <c r="I591" s="75">
        <v>22184</v>
      </c>
      <c r="J591" s="897"/>
      <c r="K591" s="897"/>
      <c r="L591" s="757">
        <f t="shared" si="485"/>
        <v>64.732630047289916</v>
      </c>
      <c r="M591" s="757">
        <f t="shared" si="486"/>
        <v>34.261692065160268</v>
      </c>
      <c r="N591" s="757">
        <f t="shared" si="487"/>
        <v>38.70217595924921</v>
      </c>
      <c r="O591" s="757">
        <f t="shared" si="487"/>
        <v>36.101083032490976</v>
      </c>
      <c r="P591" s="757">
        <f t="shared" si="487"/>
        <v>19.734904270986746</v>
      </c>
      <c r="Q591" s="758">
        <f t="shared" si="487"/>
        <v>40.22346368715084</v>
      </c>
      <c r="R591" s="759">
        <f t="shared" si="487"/>
        <v>51.481747928801838</v>
      </c>
      <c r="S591" s="757"/>
      <c r="T591" s="757"/>
      <c r="U591" s="757"/>
      <c r="V591" s="757"/>
      <c r="W591" s="757"/>
      <c r="X591" s="758"/>
      <c r="Y591" s="778"/>
      <c r="Z591" s="52"/>
    </row>
    <row r="592" spans="1:32">
      <c r="A592" s="773"/>
      <c r="B592" s="16" t="s">
        <v>795</v>
      </c>
      <c r="C592" s="51">
        <v>15512</v>
      </c>
      <c r="D592" s="915">
        <v>803</v>
      </c>
      <c r="E592" s="915">
        <v>7298</v>
      </c>
      <c r="F592" s="52">
        <v>137</v>
      </c>
      <c r="G592" s="915">
        <v>132</v>
      </c>
      <c r="H592" s="915">
        <v>107</v>
      </c>
      <c r="I592" s="75">
        <v>23989</v>
      </c>
      <c r="J592" s="897"/>
      <c r="K592" s="897"/>
      <c r="L592" s="761">
        <f t="shared" si="485"/>
        <v>66.101333787872335</v>
      </c>
      <c r="M592" s="761">
        <f t="shared" si="486"/>
        <v>39.343459088682017</v>
      </c>
      <c r="N592" s="761">
        <f t="shared" si="487"/>
        <v>40.207151121150346</v>
      </c>
      <c r="O592" s="761">
        <f t="shared" si="487"/>
        <v>40.895522388059703</v>
      </c>
      <c r="P592" s="761">
        <f t="shared" si="487"/>
        <v>18.992805755395683</v>
      </c>
      <c r="Q592" s="762">
        <f t="shared" si="487"/>
        <v>36.148648648648653</v>
      </c>
      <c r="R592" s="763">
        <f t="shared" si="487"/>
        <v>53.32666444370345</v>
      </c>
      <c r="S592" s="764"/>
      <c r="T592" s="761"/>
      <c r="U592" s="761"/>
      <c r="V592" s="761"/>
      <c r="W592" s="761"/>
      <c r="X592" s="762"/>
      <c r="Y592" s="761"/>
      <c r="Z592" s="52"/>
    </row>
    <row r="593" spans="1:26">
      <c r="A593" s="930" t="s">
        <v>448</v>
      </c>
      <c r="B593" s="927" t="s">
        <v>797</v>
      </c>
      <c r="C593" s="888">
        <v>9959</v>
      </c>
      <c r="D593" s="816">
        <v>6122</v>
      </c>
      <c r="E593" s="816">
        <v>5100</v>
      </c>
      <c r="F593" s="816">
        <v>3491</v>
      </c>
      <c r="G593" s="816">
        <v>1765</v>
      </c>
      <c r="H593" s="816">
        <v>346</v>
      </c>
      <c r="I593" s="241">
        <v>26783</v>
      </c>
      <c r="J593" s="897"/>
      <c r="K593" s="897"/>
      <c r="L593" s="894"/>
      <c r="M593" s="746"/>
      <c r="N593" s="734"/>
      <c r="O593" s="734"/>
      <c r="P593" s="734"/>
      <c r="Q593" s="734"/>
      <c r="R593" s="747"/>
      <c r="S593" s="745"/>
      <c r="T593" s="746"/>
      <c r="U593" s="734"/>
      <c r="V593" s="734"/>
      <c r="W593" s="734"/>
      <c r="X593" s="734"/>
      <c r="Y593" s="777"/>
      <c r="Z593" s="52"/>
    </row>
    <row r="594" spans="1:26">
      <c r="A594" s="773"/>
      <c r="B594" s="16" t="s">
        <v>799</v>
      </c>
      <c r="C594" s="51">
        <v>10300</v>
      </c>
      <c r="D594" s="915">
        <v>6703</v>
      </c>
      <c r="E594" s="915">
        <v>5190</v>
      </c>
      <c r="F594" s="52">
        <v>3332</v>
      </c>
      <c r="G594" s="915">
        <v>1762</v>
      </c>
      <c r="H594" s="915">
        <v>349</v>
      </c>
      <c r="I594" s="75">
        <v>27636</v>
      </c>
      <c r="J594" s="897"/>
      <c r="K594" s="897"/>
      <c r="L594" s="749"/>
      <c r="M594" s="749"/>
      <c r="N594" s="750"/>
      <c r="O594" s="750"/>
      <c r="P594" s="750"/>
      <c r="Q594" s="750"/>
      <c r="R594" s="751"/>
      <c r="S594" s="748"/>
      <c r="T594" s="749"/>
      <c r="U594" s="750"/>
      <c r="V594" s="750"/>
      <c r="W594" s="750"/>
      <c r="X594" s="750"/>
      <c r="Y594" s="751"/>
      <c r="Z594" s="52"/>
    </row>
    <row r="595" spans="1:26">
      <c r="A595" s="773"/>
      <c r="B595" s="16" t="s">
        <v>801</v>
      </c>
      <c r="C595" s="51">
        <v>10300</v>
      </c>
      <c r="D595" s="915">
        <v>6658</v>
      </c>
      <c r="E595" s="915">
        <v>5115</v>
      </c>
      <c r="F595" s="52">
        <v>3219</v>
      </c>
      <c r="G595" s="915">
        <v>1851</v>
      </c>
      <c r="H595" s="915">
        <v>374</v>
      </c>
      <c r="I595" s="75">
        <v>27517</v>
      </c>
      <c r="J595" s="897"/>
      <c r="K595" s="897"/>
      <c r="L595" s="749"/>
      <c r="M595" s="749"/>
      <c r="N595" s="750"/>
      <c r="O595" s="750"/>
      <c r="P595" s="750"/>
      <c r="Q595" s="750"/>
      <c r="R595" s="751"/>
      <c r="S595" s="748"/>
      <c r="T595" s="749"/>
      <c r="U595" s="750"/>
      <c r="V595" s="750"/>
      <c r="W595" s="750"/>
      <c r="X595" s="750"/>
      <c r="Y595" s="751"/>
      <c r="Z595" s="52"/>
    </row>
    <row r="596" spans="1:26">
      <c r="A596" s="773"/>
      <c r="B596" s="16" t="s">
        <v>992</v>
      </c>
      <c r="C596" s="51">
        <v>10690</v>
      </c>
      <c r="D596" s="915">
        <v>6978</v>
      </c>
      <c r="E596" s="915">
        <v>5694</v>
      </c>
      <c r="F596" s="52">
        <v>3365</v>
      </c>
      <c r="G596" s="915">
        <v>1862</v>
      </c>
      <c r="H596" s="915">
        <v>366</v>
      </c>
      <c r="I596" s="75">
        <v>28955</v>
      </c>
      <c r="J596" s="897"/>
      <c r="K596" s="897"/>
      <c r="L596" s="749"/>
      <c r="M596" s="749"/>
      <c r="N596" s="750"/>
      <c r="O596" s="750"/>
      <c r="P596" s="750"/>
      <c r="Q596" s="750"/>
      <c r="R596" s="751"/>
      <c r="S596" s="748"/>
      <c r="T596" s="749"/>
      <c r="U596" s="750"/>
      <c r="V596" s="750"/>
      <c r="W596" s="750"/>
      <c r="X596" s="750"/>
      <c r="Y596" s="751"/>
      <c r="Z596" s="52"/>
    </row>
    <row r="597" spans="1:26">
      <c r="A597" s="773"/>
      <c r="B597" s="16" t="s">
        <v>67</v>
      </c>
      <c r="C597" s="51">
        <v>10634</v>
      </c>
      <c r="D597" s="915">
        <v>6983</v>
      </c>
      <c r="E597" s="915">
        <v>5477</v>
      </c>
      <c r="F597" s="52">
        <v>3058</v>
      </c>
      <c r="G597" s="915">
        <v>1917</v>
      </c>
      <c r="H597" s="915">
        <v>401</v>
      </c>
      <c r="I597" s="75">
        <v>28470</v>
      </c>
      <c r="J597" s="897"/>
      <c r="K597" s="897"/>
      <c r="L597" s="749"/>
      <c r="M597" s="749"/>
      <c r="N597" s="750"/>
      <c r="O597" s="750"/>
      <c r="P597" s="750"/>
      <c r="Q597" s="750"/>
      <c r="R597" s="751"/>
      <c r="S597" s="748"/>
      <c r="T597" s="749"/>
      <c r="U597" s="750"/>
      <c r="V597" s="750"/>
      <c r="W597" s="750"/>
      <c r="X597" s="750"/>
      <c r="Y597" s="751"/>
      <c r="Z597" s="52"/>
    </row>
    <row r="598" spans="1:26">
      <c r="A598" s="773"/>
      <c r="B598" s="139" t="s">
        <v>767</v>
      </c>
      <c r="C598" s="137">
        <v>10599</v>
      </c>
      <c r="D598" s="138">
        <v>7793</v>
      </c>
      <c r="E598" s="138">
        <v>5706</v>
      </c>
      <c r="F598" s="138">
        <v>3277</v>
      </c>
      <c r="G598" s="138">
        <v>1952</v>
      </c>
      <c r="H598" s="138">
        <v>401</v>
      </c>
      <c r="I598" s="916">
        <v>29728</v>
      </c>
      <c r="J598" s="897"/>
      <c r="K598" s="897"/>
      <c r="L598" s="753"/>
      <c r="M598" s="753"/>
      <c r="N598" s="754"/>
      <c r="O598" s="754"/>
      <c r="P598" s="754"/>
      <c r="Q598" s="754"/>
      <c r="R598" s="755"/>
      <c r="S598" s="752"/>
      <c r="T598" s="753"/>
      <c r="U598" s="754"/>
      <c r="V598" s="754"/>
      <c r="W598" s="754"/>
      <c r="X598" s="754"/>
      <c r="Y598" s="755"/>
      <c r="Z598" s="52"/>
    </row>
    <row r="599" spans="1:26">
      <c r="A599" s="773"/>
      <c r="B599" s="16" t="s">
        <v>459</v>
      </c>
      <c r="C599" s="51">
        <v>9681</v>
      </c>
      <c r="D599" s="915">
        <v>4681</v>
      </c>
      <c r="E599" s="915">
        <v>4677</v>
      </c>
      <c r="F599" s="52">
        <v>2511</v>
      </c>
      <c r="G599" s="915">
        <v>1386</v>
      </c>
      <c r="H599" s="915">
        <v>246</v>
      </c>
      <c r="I599" s="75">
        <v>23182</v>
      </c>
      <c r="J599" s="897"/>
      <c r="K599" s="897"/>
      <c r="L599" s="749"/>
      <c r="M599" s="749"/>
      <c r="N599" s="750"/>
      <c r="O599" s="750"/>
      <c r="P599" s="750"/>
      <c r="Q599" s="750"/>
      <c r="R599" s="751"/>
      <c r="S599" s="748"/>
      <c r="T599" s="749"/>
      <c r="U599" s="750"/>
      <c r="V599" s="750"/>
      <c r="W599" s="750"/>
      <c r="X599" s="750"/>
      <c r="Y599" s="751"/>
      <c r="Z599" s="52"/>
    </row>
    <row r="600" spans="1:26">
      <c r="A600" s="773"/>
      <c r="B600" s="16" t="s">
        <v>424</v>
      </c>
      <c r="C600" s="51">
        <v>9291</v>
      </c>
      <c r="D600" s="915">
        <v>4965</v>
      </c>
      <c r="E600" s="915">
        <v>4677</v>
      </c>
      <c r="F600" s="52">
        <v>2571</v>
      </c>
      <c r="G600" s="915">
        <v>1536</v>
      </c>
      <c r="H600" s="915">
        <v>303</v>
      </c>
      <c r="I600" s="75">
        <v>23343</v>
      </c>
      <c r="J600" s="897"/>
      <c r="K600" s="897"/>
      <c r="L600" s="749"/>
      <c r="M600" s="749"/>
      <c r="N600" s="750"/>
      <c r="O600" s="750"/>
      <c r="P600" s="750"/>
      <c r="Q600" s="750"/>
      <c r="R600" s="751"/>
      <c r="S600" s="748"/>
      <c r="T600" s="749"/>
      <c r="U600" s="750"/>
      <c r="V600" s="750"/>
      <c r="W600" s="750"/>
      <c r="X600" s="750"/>
      <c r="Y600" s="751"/>
      <c r="Z600" s="52"/>
    </row>
    <row r="601" spans="1:26">
      <c r="A601" s="773"/>
      <c r="B601" s="16" t="s">
        <v>769</v>
      </c>
      <c r="C601" s="51">
        <v>9497</v>
      </c>
      <c r="D601" s="915">
        <v>4992</v>
      </c>
      <c r="E601" s="915">
        <v>4488</v>
      </c>
      <c r="F601" s="52">
        <v>2567</v>
      </c>
      <c r="G601" s="915">
        <v>1626</v>
      </c>
      <c r="H601" s="915">
        <v>297</v>
      </c>
      <c r="I601" s="75">
        <v>23467</v>
      </c>
      <c r="J601" s="897"/>
      <c r="K601" s="897"/>
      <c r="L601" s="749"/>
      <c r="M601" s="749"/>
      <c r="N601" s="750"/>
      <c r="O601" s="750"/>
      <c r="P601" s="750"/>
      <c r="Q601" s="750"/>
      <c r="R601" s="751"/>
      <c r="S601" s="748"/>
      <c r="T601" s="749"/>
      <c r="U601" s="750"/>
      <c r="V601" s="750"/>
      <c r="W601" s="750"/>
      <c r="X601" s="750"/>
      <c r="Y601" s="751"/>
      <c r="Z601" s="52"/>
    </row>
    <row r="602" spans="1:26">
      <c r="A602" s="773"/>
      <c r="B602" s="16" t="s">
        <v>771</v>
      </c>
      <c r="C602" s="51">
        <v>9559</v>
      </c>
      <c r="D602" s="915">
        <v>5207</v>
      </c>
      <c r="E602" s="915">
        <v>4694</v>
      </c>
      <c r="F602" s="52">
        <v>2767</v>
      </c>
      <c r="G602" s="915">
        <v>1649</v>
      </c>
      <c r="H602" s="915">
        <v>299</v>
      </c>
      <c r="I602" s="75">
        <v>24175</v>
      </c>
      <c r="J602" s="897"/>
      <c r="K602" s="897"/>
      <c r="L602" s="749"/>
      <c r="M602" s="749"/>
      <c r="N602" s="750"/>
      <c r="O602" s="750"/>
      <c r="P602" s="750"/>
      <c r="Q602" s="750"/>
      <c r="R602" s="751"/>
      <c r="S602" s="748"/>
      <c r="T602" s="749"/>
      <c r="U602" s="750"/>
      <c r="V602" s="750"/>
      <c r="W602" s="750"/>
      <c r="X602" s="750"/>
      <c r="Y602" s="751"/>
      <c r="Z602" s="52"/>
    </row>
    <row r="603" spans="1:26">
      <c r="A603" s="773"/>
      <c r="B603" s="16" t="s">
        <v>461</v>
      </c>
      <c r="C603" s="51">
        <v>9543</v>
      </c>
      <c r="D603" s="915">
        <v>5423</v>
      </c>
      <c r="E603" s="915">
        <v>4976</v>
      </c>
      <c r="F603" s="52">
        <v>3051</v>
      </c>
      <c r="G603" s="915">
        <v>1768</v>
      </c>
      <c r="H603" s="915">
        <v>277</v>
      </c>
      <c r="I603" s="75">
        <v>25038</v>
      </c>
      <c r="J603" s="897"/>
      <c r="K603" s="897"/>
      <c r="L603" s="749"/>
      <c r="M603" s="749"/>
      <c r="N603" s="750"/>
      <c r="O603" s="750"/>
      <c r="P603" s="750"/>
      <c r="Q603" s="750"/>
      <c r="R603" s="751"/>
      <c r="S603" s="748"/>
      <c r="T603" s="749"/>
      <c r="U603" s="750"/>
      <c r="V603" s="750"/>
      <c r="W603" s="750"/>
      <c r="X603" s="750"/>
      <c r="Y603" s="751"/>
      <c r="Z603" s="52"/>
    </row>
    <row r="604" spans="1:26">
      <c r="A604" s="773"/>
      <c r="B604" s="16" t="s">
        <v>463</v>
      </c>
      <c r="C604" s="51">
        <v>10005</v>
      </c>
      <c r="D604" s="915">
        <v>5535</v>
      </c>
      <c r="E604" s="915">
        <v>5119</v>
      </c>
      <c r="F604" s="52">
        <v>3116</v>
      </c>
      <c r="G604" s="915">
        <v>1731</v>
      </c>
      <c r="H604" s="915">
        <v>325</v>
      </c>
      <c r="I604" s="75">
        <v>25831</v>
      </c>
      <c r="J604" s="897"/>
      <c r="K604" s="897"/>
      <c r="L604" s="844"/>
      <c r="M604" s="749"/>
      <c r="N604" s="750"/>
      <c r="O604" s="750"/>
      <c r="P604" s="750"/>
      <c r="Q604" s="750"/>
      <c r="R604" s="751"/>
      <c r="S604" s="748"/>
      <c r="T604" s="749"/>
      <c r="U604" s="750"/>
      <c r="V604" s="750"/>
      <c r="W604" s="750"/>
      <c r="X604" s="750"/>
      <c r="Y604" s="751"/>
      <c r="Z604" s="52"/>
    </row>
    <row r="605" spans="1:26">
      <c r="A605" s="773"/>
      <c r="B605" s="16" t="s">
        <v>773</v>
      </c>
      <c r="C605" s="51">
        <v>9813</v>
      </c>
      <c r="D605" s="915">
        <v>6035</v>
      </c>
      <c r="E605" s="915">
        <v>5096</v>
      </c>
      <c r="F605" s="52">
        <v>3331</v>
      </c>
      <c r="G605" s="915">
        <v>1761</v>
      </c>
      <c r="H605" s="915">
        <v>345</v>
      </c>
      <c r="I605" s="75">
        <v>26381</v>
      </c>
      <c r="J605" s="897"/>
      <c r="K605" s="897"/>
      <c r="L605" s="749">
        <f t="shared" ref="L605:L610" si="488">IF(C605&gt;0,(C605/C593)*100,)</f>
        <v>98.53398935636109</v>
      </c>
      <c r="M605" s="749">
        <f t="shared" ref="M605:M610" si="489">IF(D605&gt;0,(D605/D593)*100,)</f>
        <v>98.578895785690946</v>
      </c>
      <c r="N605" s="750">
        <f t="shared" ref="N605:N610" si="490">IF(E605&gt;0,(E605/E593)*100,)</f>
        <v>99.921568627450981</v>
      </c>
      <c r="O605" s="750">
        <f t="shared" ref="O605:O610" si="491">IF(F605&gt;0,(F605/F593)*100,)</f>
        <v>95.416786021197368</v>
      </c>
      <c r="P605" s="750">
        <f t="shared" ref="P605:P610" si="492">IF(G605&gt;0,(G605/G593)*100,)</f>
        <v>99.773371104815865</v>
      </c>
      <c r="Q605" s="756">
        <f t="shared" ref="Q605:Q610" si="493">IF(H605&gt;0,(H605/H593)*100,)</f>
        <v>99.710982658959537</v>
      </c>
      <c r="R605" s="750">
        <f t="shared" ref="R605:R610" si="494">IF(I605&gt;0,(I605/I593)*100,)</f>
        <v>98.499047903520889</v>
      </c>
      <c r="S605" s="748"/>
      <c r="T605" s="749"/>
      <c r="U605" s="750"/>
      <c r="V605" s="750"/>
      <c r="W605" s="750"/>
      <c r="X605" s="750"/>
      <c r="Y605" s="751"/>
      <c r="Z605" s="52"/>
    </row>
    <row r="606" spans="1:26">
      <c r="A606" s="773"/>
      <c r="B606" s="16" t="s">
        <v>775</v>
      </c>
      <c r="C606" s="51">
        <v>10140</v>
      </c>
      <c r="D606" s="915">
        <v>6602</v>
      </c>
      <c r="E606" s="915">
        <v>5186</v>
      </c>
      <c r="F606" s="52">
        <v>3153</v>
      </c>
      <c r="G606" s="915">
        <v>1759</v>
      </c>
      <c r="H606" s="915">
        <v>348</v>
      </c>
      <c r="I606" s="75">
        <v>27188</v>
      </c>
      <c r="J606" s="897"/>
      <c r="K606" s="897"/>
      <c r="L606" s="778">
        <f t="shared" si="488"/>
        <v>98.446601941747574</v>
      </c>
      <c r="M606" s="757">
        <f t="shared" si="489"/>
        <v>98.493211994629277</v>
      </c>
      <c r="N606" s="757">
        <f t="shared" si="490"/>
        <v>99.922928709055881</v>
      </c>
      <c r="O606" s="757">
        <f t="shared" si="491"/>
        <v>94.627851140456187</v>
      </c>
      <c r="P606" s="757">
        <f t="shared" si="492"/>
        <v>99.82973893303064</v>
      </c>
      <c r="Q606" s="758">
        <f t="shared" si="493"/>
        <v>99.713467048710598</v>
      </c>
      <c r="R606" s="759">
        <f t="shared" si="494"/>
        <v>98.378926038500509</v>
      </c>
      <c r="S606" s="757"/>
      <c r="T606" s="757"/>
      <c r="U606" s="757"/>
      <c r="V606" s="757"/>
      <c r="W606" s="757"/>
      <c r="X606" s="758"/>
      <c r="Y606" s="778"/>
      <c r="Z606" s="52"/>
    </row>
    <row r="607" spans="1:26">
      <c r="A607" s="773"/>
      <c r="B607" s="16" t="s">
        <v>777</v>
      </c>
      <c r="C607" s="51">
        <v>10179</v>
      </c>
      <c r="D607" s="52">
        <v>6578</v>
      </c>
      <c r="E607" s="52">
        <v>5109</v>
      </c>
      <c r="F607" s="52">
        <v>3101</v>
      </c>
      <c r="G607" s="52">
        <v>1849</v>
      </c>
      <c r="H607" s="52">
        <v>373</v>
      </c>
      <c r="I607" s="75">
        <v>27189</v>
      </c>
      <c r="J607" s="897"/>
      <c r="K607" s="897"/>
      <c r="L607" s="757">
        <f t="shared" si="488"/>
        <v>98.825242718446603</v>
      </c>
      <c r="M607" s="757">
        <f t="shared" si="489"/>
        <v>98.798437969360165</v>
      </c>
      <c r="N607" s="757">
        <f t="shared" si="490"/>
        <v>99.882697947214069</v>
      </c>
      <c r="O607" s="757">
        <f t="shared" si="491"/>
        <v>96.334265299782544</v>
      </c>
      <c r="P607" s="757">
        <f t="shared" si="492"/>
        <v>99.891950297136674</v>
      </c>
      <c r="Q607" s="758">
        <f t="shared" si="493"/>
        <v>99.732620320855617</v>
      </c>
      <c r="R607" s="759">
        <f t="shared" si="494"/>
        <v>98.808009594069119</v>
      </c>
      <c r="S607" s="757"/>
      <c r="T607" s="757"/>
      <c r="U607" s="757"/>
      <c r="V607" s="757"/>
      <c r="W607" s="757"/>
      <c r="X607" s="758"/>
      <c r="Y607" s="778"/>
      <c r="Z607" s="52"/>
    </row>
    <row r="608" spans="1:26">
      <c r="A608" s="773"/>
      <c r="B608" s="16" t="s">
        <v>994</v>
      </c>
      <c r="C608" s="51">
        <v>10539</v>
      </c>
      <c r="D608" s="52">
        <v>6876</v>
      </c>
      <c r="E608" s="52">
        <v>5690</v>
      </c>
      <c r="F608" s="52">
        <v>3234</v>
      </c>
      <c r="G608" s="52">
        <v>1833</v>
      </c>
      <c r="H608" s="52">
        <v>366</v>
      </c>
      <c r="I608" s="75">
        <v>28538</v>
      </c>
      <c r="J608" s="897"/>
      <c r="K608" s="897"/>
      <c r="L608" s="757">
        <f t="shared" si="488"/>
        <v>98.58746492048644</v>
      </c>
      <c r="M608" s="757">
        <f t="shared" si="489"/>
        <v>98.538263112639726</v>
      </c>
      <c r="N608" s="757">
        <f t="shared" si="490"/>
        <v>99.929750614682121</v>
      </c>
      <c r="O608" s="757">
        <f t="shared" si="491"/>
        <v>96.106983655274888</v>
      </c>
      <c r="P608" s="757">
        <f t="shared" si="492"/>
        <v>98.442534908700324</v>
      </c>
      <c r="Q608" s="758">
        <f t="shared" si="493"/>
        <v>100</v>
      </c>
      <c r="R608" s="759">
        <f t="shared" si="494"/>
        <v>98.559834225522351</v>
      </c>
      <c r="S608" s="757"/>
      <c r="T608" s="757"/>
      <c r="U608" s="757"/>
      <c r="V608" s="757"/>
      <c r="W608" s="757"/>
      <c r="X608" s="758"/>
      <c r="Y608" s="778"/>
      <c r="Z608" s="52"/>
    </row>
    <row r="609" spans="1:32">
      <c r="A609" s="773"/>
      <c r="B609" s="16" t="s">
        <v>49</v>
      </c>
      <c r="C609" s="51">
        <v>10519</v>
      </c>
      <c r="D609" s="52">
        <v>6901</v>
      </c>
      <c r="E609" s="52">
        <v>5476</v>
      </c>
      <c r="F609" s="52">
        <v>2914</v>
      </c>
      <c r="G609" s="52">
        <v>1898</v>
      </c>
      <c r="H609" s="52">
        <v>400</v>
      </c>
      <c r="I609" s="75">
        <v>28108</v>
      </c>
      <c r="J609" s="897"/>
      <c r="K609" s="897"/>
      <c r="L609" s="757">
        <f t="shared" si="488"/>
        <v>98.918563099492189</v>
      </c>
      <c r="M609" s="757">
        <f t="shared" si="489"/>
        <v>98.825719604754397</v>
      </c>
      <c r="N609" s="757">
        <f t="shared" si="490"/>
        <v>99.981741829468689</v>
      </c>
      <c r="O609" s="757">
        <f t="shared" si="491"/>
        <v>95.291039895356448</v>
      </c>
      <c r="P609" s="757">
        <f t="shared" si="492"/>
        <v>99.008868022952541</v>
      </c>
      <c r="Q609" s="758">
        <f t="shared" si="493"/>
        <v>99.750623441396513</v>
      </c>
      <c r="R609" s="759">
        <f t="shared" si="494"/>
        <v>98.7284861257464</v>
      </c>
      <c r="S609" s="757"/>
      <c r="T609" s="757"/>
      <c r="U609" s="757"/>
      <c r="V609" s="757"/>
      <c r="W609" s="757"/>
      <c r="X609" s="758"/>
      <c r="Y609" s="778"/>
      <c r="Z609" s="52"/>
    </row>
    <row r="610" spans="1:32">
      <c r="A610" s="773"/>
      <c r="B610" s="141" t="s">
        <v>779</v>
      </c>
      <c r="C610" s="142">
        <v>10555</v>
      </c>
      <c r="D610" s="143">
        <v>7711</v>
      </c>
      <c r="E610" s="143">
        <v>5703</v>
      </c>
      <c r="F610" s="143">
        <v>3217</v>
      </c>
      <c r="G610" s="143">
        <v>1937</v>
      </c>
      <c r="H610" s="143">
        <v>400</v>
      </c>
      <c r="I610" s="932">
        <v>29523</v>
      </c>
      <c r="J610" s="897"/>
      <c r="K610" s="897"/>
      <c r="L610" s="761">
        <f t="shared" si="488"/>
        <v>99.584866496839325</v>
      </c>
      <c r="M610" s="761">
        <f t="shared" si="489"/>
        <v>98.947773643012965</v>
      </c>
      <c r="N610" s="761">
        <f t="shared" si="490"/>
        <v>99.947423764458463</v>
      </c>
      <c r="O610" s="761">
        <f t="shared" si="491"/>
        <v>98.169057064388156</v>
      </c>
      <c r="P610" s="761">
        <f t="shared" si="492"/>
        <v>99.231557377049185</v>
      </c>
      <c r="Q610" s="762">
        <f t="shared" si="493"/>
        <v>99.750623441396513</v>
      </c>
      <c r="R610" s="763">
        <f t="shared" si="494"/>
        <v>99.310414424111954</v>
      </c>
      <c r="S610" s="764" t="s">
        <v>47</v>
      </c>
      <c r="T610" s="761"/>
      <c r="U610" s="761"/>
      <c r="V610" s="761"/>
      <c r="W610" s="761"/>
      <c r="X610" s="762"/>
      <c r="Y610" s="761"/>
      <c r="Z610" s="52"/>
    </row>
    <row r="611" spans="1:32">
      <c r="A611" s="773"/>
      <c r="B611" s="16" t="s">
        <v>996</v>
      </c>
      <c r="C611" s="51">
        <v>9385</v>
      </c>
      <c r="D611" s="915">
        <v>5650</v>
      </c>
      <c r="E611" s="915">
        <v>4873</v>
      </c>
      <c r="F611" s="52">
        <v>2388</v>
      </c>
      <c r="G611" s="915">
        <v>1444</v>
      </c>
      <c r="H611" s="915">
        <v>226</v>
      </c>
      <c r="I611" s="75">
        <v>23966</v>
      </c>
      <c r="J611" s="897"/>
      <c r="K611" s="897"/>
      <c r="L611" s="749">
        <f t="shared" ref="L611:L613" si="495">IF(C611&gt;0,(C611/C608)*100,)</f>
        <v>89.050194515608695</v>
      </c>
      <c r="M611" s="749">
        <f t="shared" ref="M611:M613" si="496">IF(D611&gt;0,(D611/D608)*100,)</f>
        <v>82.169866201279817</v>
      </c>
      <c r="N611" s="750">
        <f t="shared" ref="N611:R613" si="497">IF(E611&gt;0,(E611/E608)*100,)</f>
        <v>85.6414762741652</v>
      </c>
      <c r="O611" s="750">
        <f t="shared" si="497"/>
        <v>73.840445269016698</v>
      </c>
      <c r="P611" s="750">
        <f t="shared" si="497"/>
        <v>78.777959629023471</v>
      </c>
      <c r="Q611" s="750">
        <f t="shared" si="497"/>
        <v>61.748633879781423</v>
      </c>
      <c r="R611" s="765">
        <f t="shared" si="497"/>
        <v>83.979255729203174</v>
      </c>
      <c r="S611" s="749">
        <f t="shared" ref="S611:Y613" si="498">+L611+L614</f>
        <v>92.238352784894204</v>
      </c>
      <c r="T611" s="749">
        <f t="shared" si="498"/>
        <v>89.019778941244908</v>
      </c>
      <c r="U611" s="750">
        <f t="shared" si="498"/>
        <v>93.022847100175738</v>
      </c>
      <c r="V611" s="750">
        <f t="shared" si="498"/>
        <v>82.03463203463204</v>
      </c>
      <c r="W611" s="750">
        <f t="shared" si="498"/>
        <v>89.143480632842341</v>
      </c>
      <c r="X611" s="750">
        <f t="shared" si="498"/>
        <v>79.508196721311478</v>
      </c>
      <c r="Y611" s="751">
        <f t="shared" si="498"/>
        <v>90.100918074146762</v>
      </c>
      <c r="Z611" s="52">
        <f t="shared" ref="Z611:AF613" si="499">+L611+L614+L617</f>
        <v>100</v>
      </c>
      <c r="AA611" s="409">
        <f t="shared" si="499"/>
        <v>100</v>
      </c>
      <c r="AB611" s="409">
        <f t="shared" si="499"/>
        <v>99.999999999999986</v>
      </c>
      <c r="AC611" s="409">
        <f t="shared" si="499"/>
        <v>100</v>
      </c>
      <c r="AD611" s="409">
        <f t="shared" si="499"/>
        <v>100</v>
      </c>
      <c r="AE611" s="409">
        <f t="shared" si="499"/>
        <v>100</v>
      </c>
      <c r="AF611" s="409">
        <f t="shared" si="499"/>
        <v>100.00000000000001</v>
      </c>
    </row>
    <row r="612" spans="1:32">
      <c r="A612" s="773"/>
      <c r="B612" s="16" t="s">
        <v>51</v>
      </c>
      <c r="C612" s="51">
        <v>9554</v>
      </c>
      <c r="D612" s="915">
        <v>5611</v>
      </c>
      <c r="E612" s="915">
        <v>4709</v>
      </c>
      <c r="F612" s="52">
        <v>2208</v>
      </c>
      <c r="G612" s="915">
        <v>1565</v>
      </c>
      <c r="H612" s="915">
        <v>280</v>
      </c>
      <c r="I612" s="75">
        <v>23927</v>
      </c>
      <c r="J612" s="897"/>
      <c r="K612" s="897"/>
      <c r="L612" s="757">
        <f t="shared" si="495"/>
        <v>90.826124156288628</v>
      </c>
      <c r="M612" s="757">
        <f t="shared" si="496"/>
        <v>81.307056948268368</v>
      </c>
      <c r="N612" s="757">
        <f t="shared" si="497"/>
        <v>85.993425858290735</v>
      </c>
      <c r="O612" s="757">
        <f t="shared" si="497"/>
        <v>75.772134522992445</v>
      </c>
      <c r="P612" s="757">
        <f t="shared" si="497"/>
        <v>82.45521601685985</v>
      </c>
      <c r="Q612" s="758">
        <f t="shared" si="497"/>
        <v>70</v>
      </c>
      <c r="R612" s="759">
        <f t="shared" si="497"/>
        <v>85.125231250889428</v>
      </c>
      <c r="S612" s="757">
        <f t="shared" si="498"/>
        <v>93.630573248407657</v>
      </c>
      <c r="T612" s="757">
        <f t="shared" si="498"/>
        <v>88.204608027822061</v>
      </c>
      <c r="U612" s="757">
        <f t="shared" si="498"/>
        <v>93.261504747991239</v>
      </c>
      <c r="V612" s="757">
        <f t="shared" si="498"/>
        <v>83.905284831846259</v>
      </c>
      <c r="W612" s="757">
        <f t="shared" si="498"/>
        <v>92.465753424657535</v>
      </c>
      <c r="X612" s="758">
        <f t="shared" si="498"/>
        <v>84.25</v>
      </c>
      <c r="Y612" s="778">
        <f t="shared" si="498"/>
        <v>91.006119254304821</v>
      </c>
      <c r="Z612" s="52">
        <f t="shared" si="499"/>
        <v>100.00000000000001</v>
      </c>
      <c r="AA612" s="409">
        <f t="shared" si="499"/>
        <v>100</v>
      </c>
      <c r="AB612" s="409">
        <f t="shared" si="499"/>
        <v>100</v>
      </c>
      <c r="AC612" s="409">
        <f t="shared" si="499"/>
        <v>100</v>
      </c>
      <c r="AD612" s="409">
        <f t="shared" si="499"/>
        <v>100</v>
      </c>
      <c r="AE612" s="409">
        <f t="shared" si="499"/>
        <v>100</v>
      </c>
      <c r="AF612" s="409">
        <f t="shared" si="499"/>
        <v>100</v>
      </c>
    </row>
    <row r="613" spans="1:32">
      <c r="A613" s="773"/>
      <c r="B613" s="139" t="s">
        <v>781</v>
      </c>
      <c r="C613" s="137">
        <v>9432</v>
      </c>
      <c r="D613" s="138">
        <v>6342</v>
      </c>
      <c r="E613" s="138">
        <v>4950</v>
      </c>
      <c r="F613" s="138">
        <v>2311</v>
      </c>
      <c r="G613" s="138">
        <v>1568</v>
      </c>
      <c r="H613" s="138">
        <v>261</v>
      </c>
      <c r="I613" s="916">
        <v>24864</v>
      </c>
      <c r="J613" s="897"/>
      <c r="K613" s="897"/>
      <c r="L613" s="761">
        <f t="shared" si="495"/>
        <v>89.360492657508289</v>
      </c>
      <c r="M613" s="761">
        <f t="shared" si="496"/>
        <v>82.246141875243168</v>
      </c>
      <c r="N613" s="761">
        <f t="shared" si="497"/>
        <v>86.796422935297215</v>
      </c>
      <c r="O613" s="761">
        <f t="shared" si="497"/>
        <v>71.837115324836816</v>
      </c>
      <c r="P613" s="761">
        <f t="shared" si="497"/>
        <v>80.949922560660809</v>
      </c>
      <c r="Q613" s="762">
        <f t="shared" si="497"/>
        <v>65.25</v>
      </c>
      <c r="R613" s="763">
        <f t="shared" si="497"/>
        <v>84.219083426481049</v>
      </c>
      <c r="S613" s="761">
        <f t="shared" si="498"/>
        <v>92.174324964471808</v>
      </c>
      <c r="T613" s="761">
        <f t="shared" si="498"/>
        <v>89.106471274802246</v>
      </c>
      <c r="U613" s="761">
        <f t="shared" si="498"/>
        <v>93.073820796072241</v>
      </c>
      <c r="V613" s="761">
        <f t="shared" si="498"/>
        <v>80.447622008082078</v>
      </c>
      <c r="W613" s="761">
        <f t="shared" si="498"/>
        <v>91.894682498709344</v>
      </c>
      <c r="X613" s="762">
        <f t="shared" si="498"/>
        <v>85.5</v>
      </c>
      <c r="Y613" s="761">
        <f t="shared" si="498"/>
        <v>90.160214070385805</v>
      </c>
      <c r="Z613" s="52">
        <f t="shared" si="499"/>
        <v>100</v>
      </c>
      <c r="AA613" s="409">
        <f t="shared" si="499"/>
        <v>100.00000000000001</v>
      </c>
      <c r="AB613" s="409">
        <f t="shared" si="499"/>
        <v>100</v>
      </c>
      <c r="AC613" s="409">
        <f t="shared" si="499"/>
        <v>100.00000000000001</v>
      </c>
      <c r="AD613" s="409">
        <f t="shared" si="499"/>
        <v>100</v>
      </c>
      <c r="AE613" s="409">
        <f t="shared" si="499"/>
        <v>100</v>
      </c>
      <c r="AF613" s="409">
        <f t="shared" si="499"/>
        <v>100</v>
      </c>
    </row>
    <row r="614" spans="1:32">
      <c r="A614" s="773"/>
      <c r="B614" s="16" t="s">
        <v>998</v>
      </c>
      <c r="C614" s="51">
        <v>336</v>
      </c>
      <c r="D614" s="915">
        <v>471</v>
      </c>
      <c r="E614" s="915">
        <v>420</v>
      </c>
      <c r="F614" s="52">
        <v>265</v>
      </c>
      <c r="G614" s="915">
        <v>190</v>
      </c>
      <c r="H614" s="915">
        <v>65</v>
      </c>
      <c r="I614" s="75">
        <v>1747</v>
      </c>
      <c r="J614" s="897"/>
      <c r="K614" s="897"/>
      <c r="L614" s="749">
        <f t="shared" ref="L614:L616" si="500">IF(C614&gt;0,(C614/C608)*100,)</f>
        <v>3.1881582692855113</v>
      </c>
      <c r="M614" s="749">
        <f t="shared" ref="M614:M616" si="501">IF(D614&gt;0,(D614/D608)*100,)</f>
        <v>6.8499127399650961</v>
      </c>
      <c r="N614" s="750">
        <f t="shared" ref="N614:R616" si="502">IF(E614&gt;0,(E614/E608)*100,)</f>
        <v>7.381370826010544</v>
      </c>
      <c r="O614" s="750">
        <f t="shared" si="502"/>
        <v>8.1941867656153367</v>
      </c>
      <c r="P614" s="750">
        <f t="shared" si="502"/>
        <v>10.365521003818875</v>
      </c>
      <c r="Q614" s="750">
        <f t="shared" si="502"/>
        <v>17.759562841530055</v>
      </c>
      <c r="R614" s="765">
        <f t="shared" si="502"/>
        <v>6.1216623449435836</v>
      </c>
      <c r="S614" s="749"/>
      <c r="T614" s="749"/>
      <c r="U614" s="750"/>
      <c r="V614" s="750"/>
      <c r="W614" s="750"/>
      <c r="X614" s="750"/>
      <c r="Y614" s="751"/>
      <c r="Z614" s="52"/>
    </row>
    <row r="615" spans="1:32">
      <c r="A615" s="773"/>
      <c r="B615" s="16" t="s">
        <v>53</v>
      </c>
      <c r="C615" s="51">
        <v>295</v>
      </c>
      <c r="D615" s="915">
        <v>476</v>
      </c>
      <c r="E615" s="915">
        <v>398</v>
      </c>
      <c r="F615" s="52">
        <v>237</v>
      </c>
      <c r="G615" s="915">
        <v>190</v>
      </c>
      <c r="H615" s="915">
        <v>57</v>
      </c>
      <c r="I615" s="75">
        <v>1653</v>
      </c>
      <c r="J615" s="897"/>
      <c r="K615" s="897"/>
      <c r="L615" s="757">
        <f t="shared" si="500"/>
        <v>2.8044490921190226</v>
      </c>
      <c r="M615" s="757">
        <f t="shared" si="501"/>
        <v>6.8975510795536881</v>
      </c>
      <c r="N615" s="757">
        <f t="shared" si="502"/>
        <v>7.2680788897005115</v>
      </c>
      <c r="O615" s="757">
        <f t="shared" si="502"/>
        <v>8.1331503088538089</v>
      </c>
      <c r="P615" s="757">
        <f t="shared" si="502"/>
        <v>10.010537407797681</v>
      </c>
      <c r="Q615" s="758">
        <f t="shared" si="502"/>
        <v>14.249999999999998</v>
      </c>
      <c r="R615" s="759">
        <f t="shared" si="502"/>
        <v>5.8808880034153983</v>
      </c>
      <c r="S615" s="757"/>
      <c r="T615" s="757"/>
      <c r="U615" s="757"/>
      <c r="V615" s="757"/>
      <c r="W615" s="757"/>
      <c r="X615" s="758"/>
      <c r="Y615" s="778"/>
      <c r="Z615" s="52"/>
    </row>
    <row r="616" spans="1:32">
      <c r="A616" s="773"/>
      <c r="B616" s="139" t="s">
        <v>783</v>
      </c>
      <c r="C616" s="137">
        <v>297</v>
      </c>
      <c r="D616" s="138">
        <v>529</v>
      </c>
      <c r="E616" s="138">
        <v>358</v>
      </c>
      <c r="F616" s="138">
        <v>277</v>
      </c>
      <c r="G616" s="138">
        <v>212</v>
      </c>
      <c r="H616" s="138">
        <v>81</v>
      </c>
      <c r="I616" s="916">
        <v>1754</v>
      </c>
      <c r="J616" s="897"/>
      <c r="K616" s="897"/>
      <c r="L616" s="761">
        <f t="shared" si="500"/>
        <v>2.8138323069635245</v>
      </c>
      <c r="M616" s="761">
        <f t="shared" si="501"/>
        <v>6.8603293995590713</v>
      </c>
      <c r="N616" s="761">
        <f t="shared" si="502"/>
        <v>6.2773978607750305</v>
      </c>
      <c r="O616" s="761">
        <f t="shared" si="502"/>
        <v>8.6105066832452604</v>
      </c>
      <c r="P616" s="761">
        <f t="shared" si="502"/>
        <v>10.944759938048529</v>
      </c>
      <c r="Q616" s="762">
        <f t="shared" si="502"/>
        <v>20.25</v>
      </c>
      <c r="R616" s="763">
        <f t="shared" si="502"/>
        <v>5.9411306439047529</v>
      </c>
      <c r="S616" s="764"/>
      <c r="T616" s="761"/>
      <c r="U616" s="761"/>
      <c r="V616" s="761"/>
      <c r="W616" s="761"/>
      <c r="X616" s="762"/>
      <c r="Y616" s="761"/>
      <c r="Z616" s="52"/>
    </row>
    <row r="617" spans="1:32">
      <c r="A617" s="773"/>
      <c r="B617" s="16" t="s">
        <v>1000</v>
      </c>
      <c r="C617" s="51">
        <v>818</v>
      </c>
      <c r="D617" s="915">
        <v>755</v>
      </c>
      <c r="E617" s="915">
        <v>397</v>
      </c>
      <c r="F617" s="52">
        <v>581</v>
      </c>
      <c r="G617" s="915">
        <v>199</v>
      </c>
      <c r="H617" s="915">
        <v>75</v>
      </c>
      <c r="I617" s="75">
        <v>2825</v>
      </c>
      <c r="J617" s="897"/>
      <c r="K617" s="897"/>
      <c r="L617" s="749">
        <f t="shared" ref="L617:L619" si="503">IF(C617&gt;0,(C617/C608)*100,)</f>
        <v>7.761647215105798</v>
      </c>
      <c r="M617" s="749">
        <f t="shared" ref="M617:M619" si="504">IF(D617&gt;0,(D617/D608)*100,)</f>
        <v>10.980221058755092</v>
      </c>
      <c r="N617" s="750">
        <f t="shared" ref="N617:R619" si="505">IF(E617&gt;0,(E617/E608)*100,)</f>
        <v>6.9771528998242527</v>
      </c>
      <c r="O617" s="750">
        <f t="shared" si="505"/>
        <v>17.965367965367964</v>
      </c>
      <c r="P617" s="750">
        <f t="shared" si="505"/>
        <v>10.856519367157665</v>
      </c>
      <c r="Q617" s="750">
        <f t="shared" si="505"/>
        <v>20.491803278688526</v>
      </c>
      <c r="R617" s="765">
        <f t="shared" si="505"/>
        <v>9.899081925853249</v>
      </c>
      <c r="S617" s="749"/>
      <c r="T617" s="749"/>
      <c r="U617" s="750"/>
      <c r="V617" s="750"/>
      <c r="W617" s="750"/>
      <c r="X617" s="750"/>
      <c r="Y617" s="751"/>
      <c r="Z617" s="52"/>
    </row>
    <row r="618" spans="1:32">
      <c r="A618" s="773"/>
      <c r="B618" s="16" t="s">
        <v>55</v>
      </c>
      <c r="C618" s="51">
        <v>670</v>
      </c>
      <c r="D618" s="915">
        <v>814</v>
      </c>
      <c r="E618" s="915">
        <v>369</v>
      </c>
      <c r="F618" s="52">
        <v>469</v>
      </c>
      <c r="G618" s="915">
        <v>143</v>
      </c>
      <c r="H618" s="915">
        <v>63</v>
      </c>
      <c r="I618" s="75">
        <v>2528</v>
      </c>
      <c r="J618" s="897"/>
      <c r="K618" s="897"/>
      <c r="L618" s="757">
        <f t="shared" si="503"/>
        <v>6.369426751592357</v>
      </c>
      <c r="M618" s="757">
        <f t="shared" si="504"/>
        <v>11.795391972177944</v>
      </c>
      <c r="N618" s="757">
        <f t="shared" si="505"/>
        <v>6.7384952520087653</v>
      </c>
      <c r="O618" s="757">
        <f t="shared" si="505"/>
        <v>16.094715168153741</v>
      </c>
      <c r="P618" s="757">
        <f t="shared" si="505"/>
        <v>7.5342465753424657</v>
      </c>
      <c r="Q618" s="758">
        <f t="shared" si="505"/>
        <v>15.75</v>
      </c>
      <c r="R618" s="759">
        <f t="shared" si="505"/>
        <v>8.9938807456951757</v>
      </c>
      <c r="S618" s="757"/>
      <c r="T618" s="757"/>
      <c r="U618" s="757"/>
      <c r="V618" s="757"/>
      <c r="W618" s="757"/>
      <c r="X618" s="758"/>
      <c r="Y618" s="778"/>
      <c r="Z618" s="52"/>
    </row>
    <row r="619" spans="1:32">
      <c r="A619" s="773"/>
      <c r="B619" s="16" t="s">
        <v>785</v>
      </c>
      <c r="C619" s="51">
        <v>826</v>
      </c>
      <c r="D619" s="915">
        <v>840</v>
      </c>
      <c r="E619" s="915">
        <v>395</v>
      </c>
      <c r="F619" s="52">
        <v>629</v>
      </c>
      <c r="G619" s="915">
        <v>157</v>
      </c>
      <c r="H619" s="915">
        <v>58</v>
      </c>
      <c r="I619" s="75">
        <v>2905</v>
      </c>
      <c r="J619" s="897"/>
      <c r="K619" s="897"/>
      <c r="L619" s="761">
        <f t="shared" si="503"/>
        <v>7.8256750355281861</v>
      </c>
      <c r="M619" s="761">
        <f t="shared" si="504"/>
        <v>10.89352872519777</v>
      </c>
      <c r="N619" s="761">
        <f t="shared" si="505"/>
        <v>6.9261792039277568</v>
      </c>
      <c r="O619" s="761">
        <f t="shared" si="505"/>
        <v>19.552377991917936</v>
      </c>
      <c r="P619" s="761">
        <f t="shared" si="505"/>
        <v>8.1053175012906564</v>
      </c>
      <c r="Q619" s="762">
        <f t="shared" si="505"/>
        <v>14.499999999999998</v>
      </c>
      <c r="R619" s="763">
        <f t="shared" si="505"/>
        <v>9.8397859296141998</v>
      </c>
      <c r="S619" s="764" t="s">
        <v>48</v>
      </c>
      <c r="T619" s="761"/>
      <c r="U619" s="761"/>
      <c r="V619" s="761"/>
      <c r="W619" s="761"/>
      <c r="X619" s="762"/>
      <c r="Y619" s="761"/>
      <c r="Z619" s="52"/>
    </row>
    <row r="620" spans="1:32">
      <c r="A620" s="773"/>
      <c r="B620" s="927" t="s">
        <v>425</v>
      </c>
      <c r="C620" s="888">
        <v>7440</v>
      </c>
      <c r="D620" s="816">
        <v>3126</v>
      </c>
      <c r="E620" s="816">
        <v>3559</v>
      </c>
      <c r="F620" s="816">
        <v>1232</v>
      </c>
      <c r="G620" s="816">
        <v>1259</v>
      </c>
      <c r="H620" s="816">
        <v>126</v>
      </c>
      <c r="I620" s="241">
        <v>16742</v>
      </c>
      <c r="J620" s="897"/>
      <c r="K620" s="897"/>
      <c r="L620" s="749">
        <f t="shared" ref="L620:L622" si="506">IF(C620&gt;0,(C620/C603)*100,)</f>
        <v>77.962904746934925</v>
      </c>
      <c r="M620" s="749">
        <f t="shared" ref="M620:M622" si="507">IF(D620&gt;0,(D620/D603)*100,)</f>
        <v>57.64337082795501</v>
      </c>
      <c r="N620" s="750">
        <f t="shared" ref="N620:R622" si="508">IF(E620&gt;0,(E620/E603)*100,)</f>
        <v>71.523311897106112</v>
      </c>
      <c r="O620" s="750">
        <f t="shared" si="508"/>
        <v>40.380203212061623</v>
      </c>
      <c r="P620" s="750">
        <f t="shared" si="508"/>
        <v>71.210407239819006</v>
      </c>
      <c r="Q620" s="750">
        <f t="shared" si="508"/>
        <v>45.487364620938628</v>
      </c>
      <c r="R620" s="765">
        <f t="shared" si="508"/>
        <v>66.866363128045364</v>
      </c>
      <c r="S620" s="749">
        <f t="shared" ref="S620:Y622" si="509">+L620+L623+L626</f>
        <v>88.703761919731747</v>
      </c>
      <c r="T620" s="749">
        <f t="shared" si="509"/>
        <v>80.914622902452521</v>
      </c>
      <c r="U620" s="750">
        <f t="shared" si="509"/>
        <v>87.620578778135055</v>
      </c>
      <c r="V620" s="750">
        <f t="shared" si="509"/>
        <v>61.619141265158966</v>
      </c>
      <c r="W620" s="750">
        <f t="shared" si="509"/>
        <v>89.42307692307692</v>
      </c>
      <c r="X620" s="750">
        <f t="shared" si="509"/>
        <v>80.144404332129966</v>
      </c>
      <c r="Y620" s="751">
        <f t="shared" si="509"/>
        <v>83.457145139388132</v>
      </c>
      <c r="Z620" s="52">
        <f t="shared" ref="Z620:AF622" si="510">L620+L623+L626+L629</f>
        <v>100</v>
      </c>
      <c r="AA620" s="409">
        <f t="shared" si="510"/>
        <v>100</v>
      </c>
      <c r="AB620" s="409">
        <f t="shared" si="510"/>
        <v>100</v>
      </c>
      <c r="AC620" s="409">
        <f t="shared" si="510"/>
        <v>100</v>
      </c>
      <c r="AD620" s="409">
        <f t="shared" si="510"/>
        <v>100</v>
      </c>
      <c r="AE620" s="409">
        <f t="shared" si="510"/>
        <v>100</v>
      </c>
      <c r="AF620" s="409">
        <f t="shared" si="510"/>
        <v>100</v>
      </c>
    </row>
    <row r="621" spans="1:32">
      <c r="A621" s="773"/>
      <c r="B621" s="16" t="s">
        <v>57</v>
      </c>
      <c r="C621" s="51">
        <v>7822</v>
      </c>
      <c r="D621" s="915">
        <v>3232</v>
      </c>
      <c r="E621" s="915">
        <v>3690</v>
      </c>
      <c r="F621" s="52">
        <v>1301</v>
      </c>
      <c r="G621" s="915">
        <v>1205</v>
      </c>
      <c r="H621" s="915">
        <v>134</v>
      </c>
      <c r="I621" s="75">
        <v>17384</v>
      </c>
      <c r="J621" s="897"/>
      <c r="K621" s="897"/>
      <c r="L621" s="757">
        <f t="shared" si="506"/>
        <v>78.180909545227379</v>
      </c>
      <c r="M621" s="757">
        <f t="shared" si="507"/>
        <v>58.392050587172541</v>
      </c>
      <c r="N621" s="757">
        <f t="shared" si="508"/>
        <v>72.084391482711467</v>
      </c>
      <c r="O621" s="757">
        <f t="shared" si="508"/>
        <v>41.752246469833118</v>
      </c>
      <c r="P621" s="757">
        <f t="shared" si="508"/>
        <v>69.612940496822645</v>
      </c>
      <c r="Q621" s="758">
        <f t="shared" si="508"/>
        <v>41.230769230769234</v>
      </c>
      <c r="R621" s="759">
        <f t="shared" si="508"/>
        <v>67.298981843521361</v>
      </c>
      <c r="S621" s="757">
        <f t="shared" si="509"/>
        <v>87.986006996501743</v>
      </c>
      <c r="T621" s="757">
        <f t="shared" si="509"/>
        <v>81.626016260162601</v>
      </c>
      <c r="U621" s="757">
        <f t="shared" si="509"/>
        <v>87.98593475288142</v>
      </c>
      <c r="V621" s="757">
        <f t="shared" si="509"/>
        <v>63.478818998716307</v>
      </c>
      <c r="W621" s="757">
        <f t="shared" si="509"/>
        <v>88.56152512998267</v>
      </c>
      <c r="X621" s="758">
        <f t="shared" si="509"/>
        <v>78.769230769230774</v>
      </c>
      <c r="Y621" s="778">
        <f t="shared" si="509"/>
        <v>83.589485501916315</v>
      </c>
      <c r="Z621" s="52">
        <f t="shared" si="510"/>
        <v>100</v>
      </c>
      <c r="AA621" s="409">
        <f t="shared" si="510"/>
        <v>100</v>
      </c>
      <c r="AB621" s="409">
        <f t="shared" si="510"/>
        <v>100</v>
      </c>
      <c r="AC621" s="409">
        <f t="shared" si="510"/>
        <v>100</v>
      </c>
      <c r="AD621" s="409">
        <f t="shared" si="510"/>
        <v>100</v>
      </c>
      <c r="AE621" s="409">
        <f t="shared" si="510"/>
        <v>100</v>
      </c>
      <c r="AF621" s="409">
        <f t="shared" si="510"/>
        <v>100.00000000000001</v>
      </c>
    </row>
    <row r="622" spans="1:32">
      <c r="A622" s="773"/>
      <c r="B622" s="16" t="s">
        <v>787</v>
      </c>
      <c r="C622" s="51">
        <v>7757</v>
      </c>
      <c r="D622" s="915">
        <v>3518</v>
      </c>
      <c r="E622" s="915">
        <v>3787</v>
      </c>
      <c r="F622" s="52">
        <v>1346</v>
      </c>
      <c r="G622" s="915">
        <v>1233</v>
      </c>
      <c r="H622" s="915">
        <v>162</v>
      </c>
      <c r="I622" s="75">
        <v>17803</v>
      </c>
      <c r="J622" s="897"/>
      <c r="K622" s="897"/>
      <c r="L622" s="761">
        <f t="shared" si="506"/>
        <v>79.048201365535505</v>
      </c>
      <c r="M622" s="761">
        <f t="shared" si="507"/>
        <v>58.293289146644575</v>
      </c>
      <c r="N622" s="761">
        <f t="shared" si="508"/>
        <v>74.313186813186817</v>
      </c>
      <c r="O622" s="761">
        <f t="shared" si="508"/>
        <v>40.408285800060042</v>
      </c>
      <c r="P622" s="761">
        <f t="shared" si="508"/>
        <v>70.017035775127766</v>
      </c>
      <c r="Q622" s="762">
        <f t="shared" si="508"/>
        <v>46.956521739130437</v>
      </c>
      <c r="R622" s="763">
        <f t="shared" si="508"/>
        <v>67.484174216292018</v>
      </c>
      <c r="S622" s="764">
        <f t="shared" si="509"/>
        <v>88.443900947722398</v>
      </c>
      <c r="T622" s="761">
        <f t="shared" si="509"/>
        <v>84.73902236951119</v>
      </c>
      <c r="U622" s="761">
        <f t="shared" si="509"/>
        <v>89.34458398744114</v>
      </c>
      <c r="V622" s="761">
        <f t="shared" si="509"/>
        <v>66.076253377364154</v>
      </c>
      <c r="W622" s="761">
        <f t="shared" si="509"/>
        <v>88.074957410562178</v>
      </c>
      <c r="X622" s="762">
        <f t="shared" si="509"/>
        <v>83.478260869565219</v>
      </c>
      <c r="Y622" s="761">
        <f t="shared" si="509"/>
        <v>84.856525529737311</v>
      </c>
      <c r="Z622" s="52">
        <f t="shared" si="510"/>
        <v>99.999999999999986</v>
      </c>
      <c r="AA622" s="409">
        <f t="shared" si="510"/>
        <v>100</v>
      </c>
      <c r="AB622" s="409">
        <f t="shared" si="510"/>
        <v>100.00000000000001</v>
      </c>
      <c r="AC622" s="409">
        <f t="shared" si="510"/>
        <v>100</v>
      </c>
      <c r="AD622" s="409">
        <f t="shared" si="510"/>
        <v>100</v>
      </c>
      <c r="AE622" s="409">
        <f t="shared" si="510"/>
        <v>100</v>
      </c>
      <c r="AF622" s="409">
        <f t="shared" si="510"/>
        <v>100</v>
      </c>
    </row>
    <row r="623" spans="1:32">
      <c r="A623" s="773"/>
      <c r="B623" s="139" t="s">
        <v>429</v>
      </c>
      <c r="C623" s="137">
        <v>219</v>
      </c>
      <c r="D623" s="138">
        <v>247</v>
      </c>
      <c r="E623" s="138">
        <v>50</v>
      </c>
      <c r="F623" s="138">
        <v>112</v>
      </c>
      <c r="G623" s="138">
        <v>8</v>
      </c>
      <c r="H623" s="138">
        <v>7</v>
      </c>
      <c r="I623" s="916">
        <v>643</v>
      </c>
      <c r="J623" s="897"/>
      <c r="K623" s="897"/>
      <c r="L623" s="749">
        <f t="shared" ref="L623:L625" si="511">IF(C623&gt;0,(C623/C603)*100,)</f>
        <v>2.2948758252121975</v>
      </c>
      <c r="M623" s="749">
        <f t="shared" ref="M623:M625" si="512">IF(D623&gt;0,(D623/D603)*100,)</f>
        <v>4.5546745343905588</v>
      </c>
      <c r="N623" s="750">
        <f t="shared" ref="N623:R625" si="513">IF(E623&gt;0,(E623/E603)*100,)</f>
        <v>1.004823151125402</v>
      </c>
      <c r="O623" s="750">
        <f t="shared" si="513"/>
        <v>3.6709275647328745</v>
      </c>
      <c r="P623" s="750">
        <f t="shared" si="513"/>
        <v>0.45248868778280549</v>
      </c>
      <c r="Q623" s="750">
        <f t="shared" si="513"/>
        <v>2.5270758122743682</v>
      </c>
      <c r="R623" s="765">
        <f t="shared" si="513"/>
        <v>2.5680964933301382</v>
      </c>
      <c r="S623" s="749"/>
      <c r="T623" s="749"/>
      <c r="U623" s="750"/>
      <c r="V623" s="750"/>
      <c r="W623" s="750"/>
      <c r="X623" s="750"/>
      <c r="Y623" s="751"/>
      <c r="Z623" s="52"/>
    </row>
    <row r="624" spans="1:32">
      <c r="A624" s="773"/>
      <c r="B624" s="16" t="s">
        <v>61</v>
      </c>
      <c r="C624" s="51">
        <v>236</v>
      </c>
      <c r="D624" s="915">
        <v>249</v>
      </c>
      <c r="E624" s="915">
        <v>54</v>
      </c>
      <c r="F624" s="52">
        <v>93</v>
      </c>
      <c r="G624" s="915">
        <v>17</v>
      </c>
      <c r="H624" s="915">
        <v>11</v>
      </c>
      <c r="I624" s="75">
        <v>660</v>
      </c>
      <c r="J624" s="897"/>
      <c r="K624" s="897"/>
      <c r="L624" s="757">
        <f t="shared" si="511"/>
        <v>2.3588205897051475</v>
      </c>
      <c r="M624" s="757">
        <f t="shared" si="512"/>
        <v>4.4986449864498645</v>
      </c>
      <c r="N624" s="757">
        <f t="shared" si="513"/>
        <v>1.0548935338933385</v>
      </c>
      <c r="O624" s="757">
        <f t="shared" si="513"/>
        <v>2.9845956354300385</v>
      </c>
      <c r="P624" s="757">
        <f t="shared" si="513"/>
        <v>0.9820912767186597</v>
      </c>
      <c r="Q624" s="758">
        <f t="shared" si="513"/>
        <v>3.3846153846153846</v>
      </c>
      <c r="R624" s="759">
        <f t="shared" si="513"/>
        <v>2.5550694901474973</v>
      </c>
      <c r="S624" s="757"/>
      <c r="T624" s="757"/>
      <c r="U624" s="757"/>
      <c r="V624" s="757"/>
      <c r="W624" s="757"/>
      <c r="X624" s="758"/>
      <c r="Y624" s="778"/>
      <c r="Z624" s="52"/>
    </row>
    <row r="625" spans="1:26">
      <c r="A625" s="773"/>
      <c r="B625" s="16" t="s">
        <v>789</v>
      </c>
      <c r="C625" s="51">
        <v>212</v>
      </c>
      <c r="D625" s="915">
        <v>268</v>
      </c>
      <c r="E625" s="915">
        <v>45</v>
      </c>
      <c r="F625" s="52">
        <v>93</v>
      </c>
      <c r="G625" s="915">
        <v>10</v>
      </c>
      <c r="H625" s="915">
        <v>9</v>
      </c>
      <c r="I625" s="75">
        <v>637</v>
      </c>
      <c r="J625" s="897"/>
      <c r="K625" s="897"/>
      <c r="L625" s="761">
        <f t="shared" si="511"/>
        <v>2.1603994700906961</v>
      </c>
      <c r="M625" s="761">
        <f t="shared" si="512"/>
        <v>4.4407622203811101</v>
      </c>
      <c r="N625" s="761">
        <f t="shared" si="513"/>
        <v>0.88304552590266883</v>
      </c>
      <c r="O625" s="761">
        <f t="shared" si="513"/>
        <v>2.7919543680576404</v>
      </c>
      <c r="P625" s="761">
        <f t="shared" si="513"/>
        <v>0.56785917092561045</v>
      </c>
      <c r="Q625" s="762">
        <f t="shared" si="513"/>
        <v>2.6086956521739131</v>
      </c>
      <c r="R625" s="763">
        <f t="shared" si="513"/>
        <v>2.4146165801144761</v>
      </c>
      <c r="S625" s="764"/>
      <c r="T625" s="761"/>
      <c r="U625" s="761"/>
      <c r="V625" s="761"/>
      <c r="W625" s="761"/>
      <c r="X625" s="762"/>
      <c r="Y625" s="761"/>
      <c r="Z625" s="52"/>
    </row>
    <row r="626" spans="1:26">
      <c r="A626" s="773"/>
      <c r="B626" s="16" t="s">
        <v>431</v>
      </c>
      <c r="C626" s="51">
        <v>806</v>
      </c>
      <c r="D626" s="915">
        <v>1015</v>
      </c>
      <c r="E626" s="915">
        <v>751</v>
      </c>
      <c r="F626" s="52">
        <v>536</v>
      </c>
      <c r="G626" s="915">
        <v>314</v>
      </c>
      <c r="H626" s="915">
        <v>89</v>
      </c>
      <c r="I626" s="75">
        <v>3511</v>
      </c>
      <c r="J626" s="897"/>
      <c r="K626" s="897"/>
      <c r="L626" s="749">
        <f t="shared" ref="L626:L628" si="514">IF(C626&gt;0,(C626/C603)*100,)</f>
        <v>8.4459813475846168</v>
      </c>
      <c r="M626" s="749">
        <f t="shared" ref="M626:M628" si="515">IF(D626&gt;0,(D626/D603)*100,)</f>
        <v>18.71657754010695</v>
      </c>
      <c r="N626" s="750">
        <f t="shared" ref="N626:R628" si="516">IF(E626&gt;0,(E626/E603)*100,)</f>
        <v>15.092443729903538</v>
      </c>
      <c r="O626" s="750">
        <f t="shared" si="516"/>
        <v>17.568010488364472</v>
      </c>
      <c r="P626" s="750">
        <f t="shared" si="516"/>
        <v>17.760180995475114</v>
      </c>
      <c r="Q626" s="750">
        <f t="shared" si="516"/>
        <v>32.129963898916969</v>
      </c>
      <c r="R626" s="765">
        <f t="shared" si="516"/>
        <v>14.02268551801262</v>
      </c>
      <c r="S626" s="749"/>
      <c r="T626" s="749"/>
      <c r="U626" s="750"/>
      <c r="V626" s="750"/>
      <c r="W626" s="750"/>
      <c r="X626" s="750"/>
      <c r="Y626" s="751"/>
      <c r="Z626" s="52"/>
    </row>
    <row r="627" spans="1:26">
      <c r="A627" s="773"/>
      <c r="B627" s="16" t="s">
        <v>63</v>
      </c>
      <c r="C627" s="51">
        <v>745</v>
      </c>
      <c r="D627" s="915">
        <v>1037</v>
      </c>
      <c r="E627" s="915">
        <v>760</v>
      </c>
      <c r="F627" s="52">
        <v>584</v>
      </c>
      <c r="G627" s="915">
        <v>311</v>
      </c>
      <c r="H627" s="915">
        <v>111</v>
      </c>
      <c r="I627" s="75">
        <v>3548</v>
      </c>
      <c r="J627" s="897"/>
      <c r="K627" s="897"/>
      <c r="L627" s="757">
        <f t="shared" si="514"/>
        <v>7.4462768615692152</v>
      </c>
      <c r="M627" s="757">
        <f t="shared" si="515"/>
        <v>18.735320686540199</v>
      </c>
      <c r="N627" s="757">
        <f t="shared" si="516"/>
        <v>14.846649736276616</v>
      </c>
      <c r="O627" s="757">
        <f t="shared" si="516"/>
        <v>18.741976893453145</v>
      </c>
      <c r="P627" s="757">
        <f t="shared" si="516"/>
        <v>17.966493356441362</v>
      </c>
      <c r="Q627" s="758">
        <f t="shared" si="516"/>
        <v>34.153846153846153</v>
      </c>
      <c r="R627" s="759">
        <f t="shared" si="516"/>
        <v>13.735434168247455</v>
      </c>
      <c r="S627" s="757"/>
      <c r="T627" s="757"/>
      <c r="U627" s="757"/>
      <c r="V627" s="757"/>
      <c r="W627" s="757"/>
      <c r="X627" s="758"/>
      <c r="Y627" s="778"/>
      <c r="Z627" s="52"/>
    </row>
    <row r="628" spans="1:26">
      <c r="A628" s="773"/>
      <c r="B628" s="16" t="s">
        <v>791</v>
      </c>
      <c r="C628" s="51">
        <v>710</v>
      </c>
      <c r="D628" s="915">
        <v>1328</v>
      </c>
      <c r="E628" s="915">
        <v>721</v>
      </c>
      <c r="F628" s="52">
        <v>762</v>
      </c>
      <c r="G628" s="915">
        <v>308</v>
      </c>
      <c r="H628" s="915">
        <v>117</v>
      </c>
      <c r="I628" s="75">
        <v>3946</v>
      </c>
      <c r="J628" s="897"/>
      <c r="K628" s="897"/>
      <c r="L628" s="761">
        <f t="shared" si="514"/>
        <v>7.2353001120961995</v>
      </c>
      <c r="M628" s="761">
        <f t="shared" si="515"/>
        <v>22.004971002485501</v>
      </c>
      <c r="N628" s="761">
        <f t="shared" si="516"/>
        <v>14.148351648351648</v>
      </c>
      <c r="O628" s="761">
        <f t="shared" si="516"/>
        <v>22.876013209246473</v>
      </c>
      <c r="P628" s="761">
        <f t="shared" si="516"/>
        <v>17.490062464508803</v>
      </c>
      <c r="Q628" s="762">
        <f t="shared" si="516"/>
        <v>33.913043478260867</v>
      </c>
      <c r="R628" s="763">
        <f t="shared" si="516"/>
        <v>14.957734733330808</v>
      </c>
      <c r="S628" s="764"/>
      <c r="T628" s="761"/>
      <c r="U628" s="761"/>
      <c r="V628" s="761"/>
      <c r="W628" s="761"/>
      <c r="X628" s="762"/>
      <c r="Y628" s="761"/>
      <c r="Z628" s="52"/>
    </row>
    <row r="629" spans="1:26">
      <c r="A629" s="773"/>
      <c r="B629" s="16" t="s">
        <v>433</v>
      </c>
      <c r="C629" s="51">
        <v>1078</v>
      </c>
      <c r="D629" s="915">
        <v>1035</v>
      </c>
      <c r="E629" s="915">
        <v>616</v>
      </c>
      <c r="F629" s="52">
        <v>1171</v>
      </c>
      <c r="G629" s="915">
        <v>187</v>
      </c>
      <c r="H629" s="915">
        <v>55</v>
      </c>
      <c r="I629" s="75">
        <v>4142</v>
      </c>
      <c r="J629" s="897"/>
      <c r="K629" s="897"/>
      <c r="L629" s="749">
        <f t="shared" ref="L629:L631" si="517">IF(C629&gt;0,(C629/C603)*100,)</f>
        <v>11.296238080268258</v>
      </c>
      <c r="M629" s="749">
        <f t="shared" ref="M629:M631" si="518">IF(D629&gt;0,(D629/D603)*100,)</f>
        <v>19.085377097547482</v>
      </c>
      <c r="N629" s="750">
        <f t="shared" ref="N629:R631" si="519">IF(E629&gt;0,(E629/E603)*100,)</f>
        <v>12.379421221864952</v>
      </c>
      <c r="O629" s="750">
        <f t="shared" si="519"/>
        <v>38.380858734841034</v>
      </c>
      <c r="P629" s="750">
        <f t="shared" si="519"/>
        <v>10.576923076923077</v>
      </c>
      <c r="Q629" s="750">
        <f t="shared" si="519"/>
        <v>19.855595667870034</v>
      </c>
      <c r="R629" s="765">
        <f t="shared" si="519"/>
        <v>16.542854860611868</v>
      </c>
      <c r="S629" s="749"/>
      <c r="T629" s="749"/>
      <c r="U629" s="750"/>
      <c r="V629" s="750"/>
      <c r="W629" s="750"/>
      <c r="X629" s="750"/>
      <c r="Y629" s="751"/>
      <c r="Z629" s="52"/>
    </row>
    <row r="630" spans="1:26">
      <c r="A630" s="773"/>
      <c r="B630" s="16" t="s">
        <v>65</v>
      </c>
      <c r="C630" s="51">
        <v>1202</v>
      </c>
      <c r="D630" s="52">
        <v>1017</v>
      </c>
      <c r="E630" s="52">
        <v>615</v>
      </c>
      <c r="F630" s="52">
        <v>1138</v>
      </c>
      <c r="G630" s="52">
        <v>198</v>
      </c>
      <c r="H630" s="52">
        <v>69</v>
      </c>
      <c r="I630" s="75">
        <v>4239</v>
      </c>
      <c r="J630" s="897"/>
      <c r="K630" s="897"/>
      <c r="L630" s="757">
        <f t="shared" si="517"/>
        <v>12.013993003498252</v>
      </c>
      <c r="M630" s="757">
        <f t="shared" si="518"/>
        <v>18.373983739837399</v>
      </c>
      <c r="N630" s="757">
        <f t="shared" si="519"/>
        <v>12.014065247118578</v>
      </c>
      <c r="O630" s="757">
        <f t="shared" si="519"/>
        <v>36.521181001283701</v>
      </c>
      <c r="P630" s="757">
        <f t="shared" si="519"/>
        <v>11.438474870017332</v>
      </c>
      <c r="Q630" s="758">
        <f t="shared" si="519"/>
        <v>21.23076923076923</v>
      </c>
      <c r="R630" s="759">
        <f t="shared" si="519"/>
        <v>16.410514498083696</v>
      </c>
      <c r="S630" s="757"/>
      <c r="T630" s="757"/>
      <c r="U630" s="757"/>
      <c r="V630" s="757"/>
      <c r="W630" s="757"/>
      <c r="X630" s="758"/>
      <c r="Y630" s="778"/>
      <c r="Z630" s="52"/>
    </row>
    <row r="631" spans="1:26">
      <c r="A631" s="773"/>
      <c r="B631" s="16" t="s">
        <v>793</v>
      </c>
      <c r="C631" s="51">
        <v>1134</v>
      </c>
      <c r="D631" s="915">
        <v>921</v>
      </c>
      <c r="E631" s="915">
        <v>543</v>
      </c>
      <c r="F631" s="52">
        <v>1130</v>
      </c>
      <c r="G631" s="915">
        <v>210</v>
      </c>
      <c r="H631" s="915">
        <v>57</v>
      </c>
      <c r="I631" s="75">
        <v>3995</v>
      </c>
      <c r="J631" s="897"/>
      <c r="K631" s="897"/>
      <c r="L631" s="761">
        <f t="shared" si="517"/>
        <v>11.556099052277592</v>
      </c>
      <c r="M631" s="761">
        <f t="shared" si="518"/>
        <v>15.260977630488814</v>
      </c>
      <c r="N631" s="761">
        <f t="shared" si="519"/>
        <v>10.65541601255887</v>
      </c>
      <c r="O631" s="761">
        <f t="shared" si="519"/>
        <v>33.923746622635846</v>
      </c>
      <c r="P631" s="761">
        <f t="shared" si="519"/>
        <v>11.925042589437819</v>
      </c>
      <c r="Q631" s="762">
        <f t="shared" si="519"/>
        <v>16.521739130434781</v>
      </c>
      <c r="R631" s="763">
        <f t="shared" si="519"/>
        <v>15.143474470262689</v>
      </c>
      <c r="S631" s="764"/>
      <c r="T631" s="761"/>
      <c r="U631" s="761"/>
      <c r="V631" s="761"/>
      <c r="W631" s="761"/>
      <c r="X631" s="762"/>
      <c r="Y631" s="761"/>
      <c r="Z631" s="52"/>
    </row>
    <row r="632" spans="1:26">
      <c r="A632" s="773"/>
      <c r="B632" s="16" t="s">
        <v>427</v>
      </c>
      <c r="C632" s="51">
        <v>7405</v>
      </c>
      <c r="D632" s="915">
        <v>2706</v>
      </c>
      <c r="E632" s="915">
        <v>3352</v>
      </c>
      <c r="F632" s="52">
        <v>967</v>
      </c>
      <c r="G632" s="915">
        <v>901</v>
      </c>
      <c r="H632" s="915">
        <v>109</v>
      </c>
      <c r="I632" s="75">
        <v>15440</v>
      </c>
      <c r="J632" s="897"/>
      <c r="K632" s="897"/>
      <c r="L632" s="749">
        <f t="shared" ref="L632:L634" si="520">IF(C632&gt;0,(C632/C599)*100,)</f>
        <v>76.490032021485391</v>
      </c>
      <c r="M632" s="749">
        <f t="shared" ref="M632:M634" si="521">IF(D632&gt;0,(D632/D599)*100,)</f>
        <v>57.80816064943388</v>
      </c>
      <c r="N632" s="750">
        <f t="shared" ref="N632:R634" si="522">IF(E632&gt;0,(E632/E599)*100,)</f>
        <v>71.669873850759032</v>
      </c>
      <c r="O632" s="750">
        <f t="shared" si="522"/>
        <v>38.510553564317007</v>
      </c>
      <c r="P632" s="750">
        <f t="shared" si="522"/>
        <v>65.007215007214995</v>
      </c>
      <c r="Q632" s="750">
        <f t="shared" si="522"/>
        <v>44.308943089430898</v>
      </c>
      <c r="R632" s="765">
        <f t="shared" si="522"/>
        <v>66.603399189025964</v>
      </c>
      <c r="S632" s="749"/>
      <c r="T632" s="749"/>
      <c r="U632" s="750"/>
      <c r="V632" s="750"/>
      <c r="W632" s="750"/>
      <c r="X632" s="750"/>
      <c r="Y632" s="751"/>
      <c r="Z632" s="52"/>
    </row>
    <row r="633" spans="1:26">
      <c r="A633" s="773"/>
      <c r="B633" s="16" t="s">
        <v>59</v>
      </c>
      <c r="C633" s="51">
        <v>7084</v>
      </c>
      <c r="D633" s="915">
        <v>2854</v>
      </c>
      <c r="E633" s="915">
        <v>3372</v>
      </c>
      <c r="F633" s="52">
        <v>965</v>
      </c>
      <c r="G633" s="915">
        <v>1034</v>
      </c>
      <c r="H633" s="915">
        <v>133</v>
      </c>
      <c r="I633" s="75">
        <v>15442</v>
      </c>
      <c r="J633" s="897"/>
      <c r="K633" s="897"/>
      <c r="L633" s="757">
        <f t="shared" si="520"/>
        <v>76.245829297169294</v>
      </c>
      <c r="M633" s="757">
        <f t="shared" si="521"/>
        <v>57.482376636455193</v>
      </c>
      <c r="N633" s="757">
        <f t="shared" si="522"/>
        <v>72.097498396407957</v>
      </c>
      <c r="O633" s="757">
        <f t="shared" si="522"/>
        <v>37.53403345001945</v>
      </c>
      <c r="P633" s="757">
        <f t="shared" si="522"/>
        <v>67.317708333333343</v>
      </c>
      <c r="Q633" s="758">
        <f t="shared" si="522"/>
        <v>43.89438943894389</v>
      </c>
      <c r="R633" s="759">
        <f t="shared" si="522"/>
        <v>66.152593925373765</v>
      </c>
      <c r="S633" s="757"/>
      <c r="T633" s="757"/>
      <c r="U633" s="757"/>
      <c r="V633" s="757"/>
      <c r="W633" s="757"/>
      <c r="X633" s="758"/>
      <c r="Y633" s="778"/>
      <c r="Z633" s="52"/>
    </row>
    <row r="634" spans="1:26">
      <c r="A634" s="773"/>
      <c r="B634" s="16" t="s">
        <v>795</v>
      </c>
      <c r="C634" s="51">
        <v>7337</v>
      </c>
      <c r="D634" s="915">
        <v>2910</v>
      </c>
      <c r="E634" s="915">
        <v>3287</v>
      </c>
      <c r="F634" s="52">
        <v>1037</v>
      </c>
      <c r="G634" s="915">
        <v>1135</v>
      </c>
      <c r="H634" s="915">
        <v>132</v>
      </c>
      <c r="I634" s="75">
        <v>15838</v>
      </c>
      <c r="J634" s="897"/>
      <c r="K634" s="897"/>
      <c r="L634" s="761">
        <f t="shared" si="520"/>
        <v>77.255975571233023</v>
      </c>
      <c r="M634" s="761">
        <f t="shared" si="521"/>
        <v>58.293269230769226</v>
      </c>
      <c r="N634" s="761">
        <f t="shared" si="522"/>
        <v>73.239750445632808</v>
      </c>
      <c r="O634" s="761">
        <f t="shared" si="522"/>
        <v>40.397350993377486</v>
      </c>
      <c r="P634" s="761">
        <f t="shared" si="522"/>
        <v>69.803198031980315</v>
      </c>
      <c r="Q634" s="762">
        <f t="shared" si="522"/>
        <v>44.444444444444443</v>
      </c>
      <c r="R634" s="763">
        <f t="shared" si="522"/>
        <v>67.490518600588061</v>
      </c>
      <c r="S634" s="764"/>
      <c r="T634" s="761"/>
      <c r="U634" s="761"/>
      <c r="V634" s="761"/>
      <c r="W634" s="761"/>
      <c r="X634" s="762"/>
      <c r="Y634" s="761"/>
      <c r="Z634" s="52"/>
    </row>
    <row r="635" spans="1:26">
      <c r="A635" s="930" t="s">
        <v>508</v>
      </c>
      <c r="B635" s="927" t="s">
        <v>797</v>
      </c>
      <c r="C635" s="888">
        <v>3978</v>
      </c>
      <c r="D635" s="816"/>
      <c r="E635" s="816">
        <v>1890</v>
      </c>
      <c r="F635" s="816"/>
      <c r="G635" s="816"/>
      <c r="H635" s="816">
        <v>3672</v>
      </c>
      <c r="I635" s="241">
        <v>9540</v>
      </c>
      <c r="J635" s="897"/>
      <c r="K635" s="897"/>
      <c r="L635" s="894"/>
      <c r="M635" s="746"/>
      <c r="N635" s="734"/>
      <c r="O635" s="734"/>
      <c r="P635" s="734"/>
      <c r="Q635" s="734"/>
      <c r="R635" s="747"/>
      <c r="S635" s="745"/>
      <c r="T635" s="746"/>
      <c r="U635" s="734"/>
      <c r="V635" s="734"/>
      <c r="W635" s="734"/>
      <c r="X635" s="734"/>
      <c r="Y635" s="777"/>
      <c r="Z635" s="52"/>
    </row>
    <row r="636" spans="1:26">
      <c r="A636" s="773"/>
      <c r="B636" s="16" t="s">
        <v>799</v>
      </c>
      <c r="C636" s="51">
        <v>4415</v>
      </c>
      <c r="D636" s="915"/>
      <c r="E636" s="915">
        <v>1934</v>
      </c>
      <c r="F636" s="52"/>
      <c r="G636" s="915"/>
      <c r="H636" s="915">
        <v>3671</v>
      </c>
      <c r="I636" s="75">
        <v>10020</v>
      </c>
      <c r="J636" s="897"/>
      <c r="K636" s="897"/>
      <c r="L636" s="749"/>
      <c r="M636" s="749"/>
      <c r="N636" s="750"/>
      <c r="O636" s="750"/>
      <c r="P636" s="750"/>
      <c r="Q636" s="750"/>
      <c r="R636" s="751"/>
      <c r="S636" s="748"/>
      <c r="T636" s="749"/>
      <c r="U636" s="750"/>
      <c r="V636" s="750"/>
      <c r="W636" s="750"/>
      <c r="X636" s="750"/>
      <c r="Y636" s="751"/>
      <c r="Z636" s="52"/>
    </row>
    <row r="637" spans="1:26">
      <c r="A637" s="773"/>
      <c r="B637" s="16" t="s">
        <v>801</v>
      </c>
      <c r="C637" s="51">
        <v>4359</v>
      </c>
      <c r="D637" s="915"/>
      <c r="E637" s="915">
        <v>1803</v>
      </c>
      <c r="F637" s="52"/>
      <c r="G637" s="915"/>
      <c r="H637" s="915">
        <v>3569</v>
      </c>
      <c r="I637" s="75">
        <v>9731</v>
      </c>
      <c r="J637" s="897"/>
      <c r="K637" s="897"/>
      <c r="L637" s="749"/>
      <c r="M637" s="749"/>
      <c r="N637" s="750"/>
      <c r="O637" s="750"/>
      <c r="P637" s="750"/>
      <c r="Q637" s="750"/>
      <c r="R637" s="751"/>
      <c r="S637" s="748"/>
      <c r="T637" s="749"/>
      <c r="U637" s="750"/>
      <c r="V637" s="750"/>
      <c r="W637" s="750"/>
      <c r="X637" s="750"/>
      <c r="Y637" s="751"/>
      <c r="Z637" s="52"/>
    </row>
    <row r="638" spans="1:26">
      <c r="A638" s="773"/>
      <c r="B638" s="16" t="s">
        <v>992</v>
      </c>
      <c r="C638" s="51">
        <v>4574</v>
      </c>
      <c r="D638" s="915"/>
      <c r="E638" s="915">
        <v>1724</v>
      </c>
      <c r="F638" s="52"/>
      <c r="G638" s="915"/>
      <c r="H638" s="915">
        <v>3520</v>
      </c>
      <c r="I638" s="75">
        <v>9818</v>
      </c>
      <c r="J638" s="897"/>
      <c r="K638" s="897"/>
      <c r="L638" s="749"/>
      <c r="M638" s="749"/>
      <c r="N638" s="750"/>
      <c r="O638" s="750"/>
      <c r="P638" s="750"/>
      <c r="Q638" s="750"/>
      <c r="R638" s="751"/>
      <c r="S638" s="748"/>
      <c r="T638" s="749"/>
      <c r="U638" s="750"/>
      <c r="V638" s="750"/>
      <c r="W638" s="750"/>
      <c r="X638" s="750"/>
      <c r="Y638" s="751"/>
      <c r="Z638" s="52"/>
    </row>
    <row r="639" spans="1:26">
      <c r="A639" s="773"/>
      <c r="B639" s="16" t="s">
        <v>67</v>
      </c>
      <c r="C639" s="51">
        <v>4828</v>
      </c>
      <c r="D639" s="915"/>
      <c r="E639" s="915">
        <v>1549</v>
      </c>
      <c r="F639" s="52"/>
      <c r="G639" s="915"/>
      <c r="H639" s="915">
        <v>3580</v>
      </c>
      <c r="I639" s="75">
        <v>9957</v>
      </c>
      <c r="J639" s="897"/>
      <c r="K639" s="897"/>
      <c r="L639" s="749"/>
      <c r="M639" s="749"/>
      <c r="N639" s="750"/>
      <c r="O639" s="750"/>
      <c r="P639" s="750"/>
      <c r="Q639" s="750"/>
      <c r="R639" s="751"/>
      <c r="S639" s="748"/>
      <c r="T639" s="749"/>
      <c r="U639" s="750"/>
      <c r="V639" s="750"/>
      <c r="W639" s="750"/>
      <c r="X639" s="750"/>
      <c r="Y639" s="751"/>
      <c r="Z639" s="52"/>
    </row>
    <row r="640" spans="1:26">
      <c r="A640" s="773"/>
      <c r="B640" s="139" t="s">
        <v>767</v>
      </c>
      <c r="C640" s="137">
        <v>4731</v>
      </c>
      <c r="D640" s="138"/>
      <c r="E640" s="138">
        <v>1686</v>
      </c>
      <c r="F640" s="138"/>
      <c r="G640" s="138"/>
      <c r="H640" s="138">
        <v>3668</v>
      </c>
      <c r="I640" s="916">
        <v>10085</v>
      </c>
      <c r="J640" s="897"/>
      <c r="K640" s="897"/>
      <c r="L640" s="753"/>
      <c r="M640" s="753"/>
      <c r="N640" s="754"/>
      <c r="O640" s="754"/>
      <c r="P640" s="754"/>
      <c r="Q640" s="754"/>
      <c r="R640" s="755"/>
      <c r="S640" s="752"/>
      <c r="T640" s="753"/>
      <c r="U640" s="754"/>
      <c r="V640" s="754"/>
      <c r="W640" s="754"/>
      <c r="X640" s="754"/>
      <c r="Y640" s="755"/>
      <c r="Z640" s="52"/>
    </row>
    <row r="641" spans="1:32">
      <c r="A641" s="773"/>
      <c r="B641" s="16" t="s">
        <v>459</v>
      </c>
      <c r="C641" s="51">
        <v>3065</v>
      </c>
      <c r="D641" s="915"/>
      <c r="E641" s="915">
        <v>1739</v>
      </c>
      <c r="F641" s="52"/>
      <c r="G641" s="915"/>
      <c r="H641" s="915">
        <v>3040</v>
      </c>
      <c r="I641" s="75">
        <v>7844</v>
      </c>
      <c r="J641" s="897"/>
      <c r="K641" s="897"/>
      <c r="L641" s="749"/>
      <c r="M641" s="749"/>
      <c r="N641" s="750"/>
      <c r="O641" s="750"/>
      <c r="P641" s="750"/>
      <c r="Q641" s="750"/>
      <c r="R641" s="751"/>
      <c r="S641" s="748"/>
      <c r="T641" s="749"/>
      <c r="U641" s="750"/>
      <c r="V641" s="750"/>
      <c r="W641" s="750"/>
      <c r="X641" s="750"/>
      <c r="Y641" s="751"/>
      <c r="Z641" s="52"/>
    </row>
    <row r="642" spans="1:32">
      <c r="A642" s="773"/>
      <c r="B642" s="16" t="s">
        <v>424</v>
      </c>
      <c r="C642" s="51">
        <v>3079</v>
      </c>
      <c r="D642" s="915"/>
      <c r="E642" s="915">
        <v>1818</v>
      </c>
      <c r="F642" s="52"/>
      <c r="G642" s="915"/>
      <c r="H642" s="915">
        <v>3154</v>
      </c>
      <c r="I642" s="75">
        <v>8051</v>
      </c>
      <c r="J642" s="897"/>
      <c r="K642" s="897"/>
      <c r="L642" s="749"/>
      <c r="M642" s="749"/>
      <c r="N642" s="750"/>
      <c r="O642" s="750"/>
      <c r="P642" s="750"/>
      <c r="Q642" s="750"/>
      <c r="R642" s="751"/>
      <c r="S642" s="748"/>
      <c r="T642" s="749"/>
      <c r="U642" s="750"/>
      <c r="V642" s="750"/>
      <c r="W642" s="750"/>
      <c r="X642" s="750"/>
      <c r="Y642" s="751"/>
      <c r="Z642" s="52"/>
    </row>
    <row r="643" spans="1:32">
      <c r="A643" s="773"/>
      <c r="B643" s="16" t="s">
        <v>769</v>
      </c>
      <c r="C643" s="51">
        <v>3335</v>
      </c>
      <c r="D643" s="915"/>
      <c r="E643" s="915">
        <v>2059</v>
      </c>
      <c r="F643" s="52"/>
      <c r="G643" s="915"/>
      <c r="H643" s="915">
        <v>3042</v>
      </c>
      <c r="I643" s="75">
        <v>8436</v>
      </c>
      <c r="J643" s="897"/>
      <c r="K643" s="897"/>
      <c r="L643" s="749"/>
      <c r="M643" s="749"/>
      <c r="N643" s="750"/>
      <c r="O643" s="750"/>
      <c r="P643" s="750"/>
      <c r="Q643" s="750"/>
      <c r="R643" s="751"/>
      <c r="S643" s="748"/>
      <c r="T643" s="749"/>
      <c r="U643" s="750"/>
      <c r="V643" s="750"/>
      <c r="W643" s="750"/>
      <c r="X643" s="750"/>
      <c r="Y643" s="751"/>
      <c r="Z643" s="52"/>
    </row>
    <row r="644" spans="1:32">
      <c r="A644" s="773"/>
      <c r="B644" s="16" t="s">
        <v>771</v>
      </c>
      <c r="C644" s="51">
        <v>3482</v>
      </c>
      <c r="D644" s="915"/>
      <c r="E644" s="915">
        <v>1776</v>
      </c>
      <c r="F644" s="52"/>
      <c r="G644" s="915"/>
      <c r="H644" s="915">
        <v>3138</v>
      </c>
      <c r="I644" s="75">
        <v>8396</v>
      </c>
      <c r="J644" s="897"/>
      <c r="K644" s="897"/>
      <c r="L644" s="749"/>
      <c r="M644" s="749"/>
      <c r="N644" s="750"/>
      <c r="O644" s="750"/>
      <c r="P644" s="750"/>
      <c r="Q644" s="750"/>
      <c r="R644" s="751"/>
      <c r="S644" s="748"/>
      <c r="T644" s="749"/>
      <c r="U644" s="750"/>
      <c r="V644" s="750"/>
      <c r="W644" s="750"/>
      <c r="X644" s="750"/>
      <c r="Y644" s="751"/>
      <c r="Z644" s="52"/>
    </row>
    <row r="645" spans="1:32">
      <c r="A645" s="773"/>
      <c r="B645" s="16" t="s">
        <v>461</v>
      </c>
      <c r="C645" s="51">
        <v>3444</v>
      </c>
      <c r="D645" s="915"/>
      <c r="E645" s="915">
        <v>1779</v>
      </c>
      <c r="F645" s="52"/>
      <c r="G645" s="915"/>
      <c r="H645" s="915">
        <v>3230</v>
      </c>
      <c r="I645" s="75">
        <v>8453</v>
      </c>
      <c r="J645" s="897"/>
      <c r="K645" s="897"/>
      <c r="L645" s="749"/>
      <c r="M645" s="749"/>
      <c r="N645" s="750"/>
      <c r="O645" s="750"/>
      <c r="P645" s="750"/>
      <c r="Q645" s="750"/>
      <c r="R645" s="751"/>
      <c r="S645" s="748"/>
      <c r="T645" s="749"/>
      <c r="U645" s="750"/>
      <c r="V645" s="750"/>
      <c r="W645" s="750"/>
      <c r="X645" s="750"/>
      <c r="Y645" s="751"/>
      <c r="Z645" s="52"/>
    </row>
    <row r="646" spans="1:32">
      <c r="A646" s="773"/>
      <c r="B646" s="16" t="s">
        <v>463</v>
      </c>
      <c r="C646" s="51">
        <v>3560</v>
      </c>
      <c r="D646" s="915"/>
      <c r="E646" s="915">
        <v>1749</v>
      </c>
      <c r="F646" s="52"/>
      <c r="G646" s="915"/>
      <c r="H646" s="915">
        <v>3215</v>
      </c>
      <c r="I646" s="75">
        <v>8524</v>
      </c>
      <c r="J646" s="897"/>
      <c r="K646" s="897"/>
      <c r="L646" s="844"/>
      <c r="M646" s="749"/>
      <c r="N646" s="750"/>
      <c r="O646" s="750"/>
      <c r="P646" s="750"/>
      <c r="Q646" s="750"/>
      <c r="R646" s="751"/>
      <c r="S646" s="748"/>
      <c r="T646" s="749"/>
      <c r="U646" s="750"/>
      <c r="V646" s="750"/>
      <c r="W646" s="750"/>
      <c r="X646" s="750"/>
      <c r="Y646" s="751"/>
      <c r="Z646" s="52"/>
    </row>
    <row r="647" spans="1:32">
      <c r="A647" s="773"/>
      <c r="B647" s="16" t="s">
        <v>773</v>
      </c>
      <c r="C647" s="51">
        <v>3899</v>
      </c>
      <c r="D647" s="915"/>
      <c r="E647" s="915">
        <v>1859</v>
      </c>
      <c r="F647" s="52"/>
      <c r="G647" s="915"/>
      <c r="H647" s="915">
        <v>3114</v>
      </c>
      <c r="I647" s="75">
        <v>8872</v>
      </c>
      <c r="J647" s="897"/>
      <c r="K647" s="897"/>
      <c r="L647" s="749">
        <f t="shared" ref="L647:L652" si="523">IF(C647&gt;0,(C647/C635)*100,)</f>
        <v>98.014077425842132</v>
      </c>
      <c r="M647" s="749">
        <f t="shared" ref="M647:M652" si="524">IF(D647&gt;0,(D647/D635)*100,)</f>
        <v>0</v>
      </c>
      <c r="N647" s="750">
        <f t="shared" ref="N647:N652" si="525">IF(E647&gt;0,(E647/E635)*100,)</f>
        <v>98.359788359788354</v>
      </c>
      <c r="O647" s="750">
        <f t="shared" ref="O647:O652" si="526">IF(F647&gt;0,(F647/F635)*100,)</f>
        <v>0</v>
      </c>
      <c r="P647" s="750">
        <f t="shared" ref="P647:P652" si="527">IF(G647&gt;0,(G647/G635)*100,)</f>
        <v>0</v>
      </c>
      <c r="Q647" s="756">
        <f t="shared" ref="Q647:Q652" si="528">IF(H647&gt;0,(H647/H635)*100,)</f>
        <v>84.803921568627445</v>
      </c>
      <c r="R647" s="750">
        <f t="shared" ref="R647:R652" si="529">IF(I647&gt;0,(I647/I635)*100,)</f>
        <v>92.997903563941293</v>
      </c>
      <c r="S647" s="748"/>
      <c r="T647" s="749"/>
      <c r="U647" s="750"/>
      <c r="V647" s="750"/>
      <c r="W647" s="750"/>
      <c r="X647" s="750"/>
      <c r="Y647" s="751"/>
      <c r="Z647" s="52"/>
    </row>
    <row r="648" spans="1:32">
      <c r="A648" s="773"/>
      <c r="B648" s="16" t="s">
        <v>775</v>
      </c>
      <c r="C648" s="51">
        <v>4390</v>
      </c>
      <c r="D648" s="915"/>
      <c r="E648" s="915">
        <v>1908</v>
      </c>
      <c r="F648" s="52"/>
      <c r="G648" s="915"/>
      <c r="H648" s="915">
        <v>3267</v>
      </c>
      <c r="I648" s="75">
        <v>9565</v>
      </c>
      <c r="J648" s="897"/>
      <c r="K648" s="897"/>
      <c r="L648" s="778">
        <f t="shared" si="523"/>
        <v>99.433748584371457</v>
      </c>
      <c r="M648" s="757">
        <f t="shared" si="524"/>
        <v>0</v>
      </c>
      <c r="N648" s="757">
        <f t="shared" si="525"/>
        <v>98.655635987590486</v>
      </c>
      <c r="O648" s="757">
        <f t="shared" si="526"/>
        <v>0</v>
      </c>
      <c r="P648" s="757">
        <f t="shared" si="527"/>
        <v>0</v>
      </c>
      <c r="Q648" s="758">
        <f t="shared" si="528"/>
        <v>88.994824298556253</v>
      </c>
      <c r="R648" s="759">
        <f t="shared" si="529"/>
        <v>95.459081836327343</v>
      </c>
      <c r="S648" s="757"/>
      <c r="T648" s="757"/>
      <c r="U648" s="757"/>
      <c r="V648" s="757"/>
      <c r="W648" s="757"/>
      <c r="X648" s="758"/>
      <c r="Y648" s="778"/>
      <c r="Z648" s="52"/>
    </row>
    <row r="649" spans="1:32">
      <c r="A649" s="773"/>
      <c r="B649" s="16" t="s">
        <v>777</v>
      </c>
      <c r="C649" s="51">
        <v>4330</v>
      </c>
      <c r="D649" s="52"/>
      <c r="E649" s="52">
        <v>1762</v>
      </c>
      <c r="F649" s="52"/>
      <c r="G649" s="52"/>
      <c r="H649" s="52">
        <v>3362</v>
      </c>
      <c r="I649" s="75">
        <v>9454</v>
      </c>
      <c r="J649" s="897"/>
      <c r="K649" s="897"/>
      <c r="L649" s="757">
        <f t="shared" si="523"/>
        <v>99.334709795824722</v>
      </c>
      <c r="M649" s="757">
        <f t="shared" si="524"/>
        <v>0</v>
      </c>
      <c r="N649" s="757">
        <f t="shared" si="525"/>
        <v>97.726012201885752</v>
      </c>
      <c r="O649" s="757">
        <f t="shared" si="526"/>
        <v>0</v>
      </c>
      <c r="P649" s="757">
        <f t="shared" si="527"/>
        <v>0</v>
      </c>
      <c r="Q649" s="758">
        <f t="shared" si="528"/>
        <v>94.200056038105913</v>
      </c>
      <c r="R649" s="759">
        <f t="shared" si="529"/>
        <v>97.153427191450007</v>
      </c>
      <c r="S649" s="757"/>
      <c r="T649" s="757"/>
      <c r="U649" s="757"/>
      <c r="V649" s="757"/>
      <c r="W649" s="757"/>
      <c r="X649" s="758"/>
      <c r="Y649" s="778"/>
      <c r="Z649" s="52"/>
    </row>
    <row r="650" spans="1:32">
      <c r="A650" s="773"/>
      <c r="B650" s="16" t="s">
        <v>994</v>
      </c>
      <c r="C650" s="51">
        <v>4539</v>
      </c>
      <c r="D650" s="52"/>
      <c r="E650" s="52">
        <v>1686</v>
      </c>
      <c r="F650" s="52"/>
      <c r="G650" s="52"/>
      <c r="H650" s="52">
        <v>3283</v>
      </c>
      <c r="I650" s="75">
        <v>9508</v>
      </c>
      <c r="J650" s="897"/>
      <c r="K650" s="897"/>
      <c r="L650" s="757">
        <f t="shared" si="523"/>
        <v>99.234805421950156</v>
      </c>
      <c r="M650" s="757">
        <f t="shared" si="524"/>
        <v>0</v>
      </c>
      <c r="N650" s="757">
        <f t="shared" si="525"/>
        <v>97.795823665893266</v>
      </c>
      <c r="O650" s="757">
        <f t="shared" si="526"/>
        <v>0</v>
      </c>
      <c r="P650" s="757">
        <f t="shared" si="527"/>
        <v>0</v>
      </c>
      <c r="Q650" s="758">
        <f t="shared" si="528"/>
        <v>93.267045454545453</v>
      </c>
      <c r="R650" s="759">
        <f t="shared" si="529"/>
        <v>96.842534121002245</v>
      </c>
      <c r="S650" s="757"/>
      <c r="T650" s="757"/>
      <c r="U650" s="757"/>
      <c r="V650" s="757"/>
      <c r="W650" s="757"/>
      <c r="X650" s="758"/>
      <c r="Y650" s="778"/>
      <c r="Z650" s="52"/>
    </row>
    <row r="651" spans="1:32">
      <c r="A651" s="773"/>
      <c r="B651" s="16" t="s">
        <v>49</v>
      </c>
      <c r="C651" s="51">
        <v>4787</v>
      </c>
      <c r="D651" s="52"/>
      <c r="E651" s="52">
        <v>1523</v>
      </c>
      <c r="F651" s="52"/>
      <c r="G651" s="52"/>
      <c r="H651" s="52">
        <v>3366</v>
      </c>
      <c r="I651" s="75">
        <v>9676</v>
      </c>
      <c r="J651" s="897"/>
      <c r="K651" s="897"/>
      <c r="L651" s="757">
        <f t="shared" si="523"/>
        <v>99.150787075393538</v>
      </c>
      <c r="M651" s="757">
        <f t="shared" si="524"/>
        <v>0</v>
      </c>
      <c r="N651" s="757">
        <f t="shared" si="525"/>
        <v>98.321497740477724</v>
      </c>
      <c r="O651" s="757">
        <f t="shared" si="526"/>
        <v>0</v>
      </c>
      <c r="P651" s="757">
        <f t="shared" si="527"/>
        <v>0</v>
      </c>
      <c r="Q651" s="758">
        <f t="shared" si="528"/>
        <v>94.022346368715077</v>
      </c>
      <c r="R651" s="759">
        <f t="shared" si="529"/>
        <v>97.177864818720494</v>
      </c>
      <c r="S651" s="757"/>
      <c r="T651" s="757"/>
      <c r="U651" s="757"/>
      <c r="V651" s="757"/>
      <c r="W651" s="757"/>
      <c r="X651" s="758"/>
      <c r="Y651" s="778"/>
      <c r="Z651" s="52"/>
    </row>
    <row r="652" spans="1:32">
      <c r="A652" s="773"/>
      <c r="B652" s="141" t="s">
        <v>779</v>
      </c>
      <c r="C652" s="142">
        <v>4671</v>
      </c>
      <c r="D652" s="143"/>
      <c r="E652" s="143">
        <v>1492</v>
      </c>
      <c r="F652" s="143"/>
      <c r="G652" s="143"/>
      <c r="H652" s="143">
        <v>3461</v>
      </c>
      <c r="I652" s="932">
        <v>9624</v>
      </c>
      <c r="J652" s="897"/>
      <c r="K652" s="897"/>
      <c r="L652" s="761">
        <f t="shared" si="523"/>
        <v>98.731769181991126</v>
      </c>
      <c r="M652" s="761">
        <f t="shared" si="524"/>
        <v>0</v>
      </c>
      <c r="N652" s="761">
        <f t="shared" si="525"/>
        <v>88.493475682087791</v>
      </c>
      <c r="O652" s="761">
        <f t="shared" si="526"/>
        <v>0</v>
      </c>
      <c r="P652" s="761">
        <f t="shared" si="527"/>
        <v>0</v>
      </c>
      <c r="Q652" s="762">
        <f t="shared" si="528"/>
        <v>94.356597600872405</v>
      </c>
      <c r="R652" s="763">
        <f t="shared" si="529"/>
        <v>95.42885473475458</v>
      </c>
      <c r="S652" s="764" t="s">
        <v>47</v>
      </c>
      <c r="T652" s="761"/>
      <c r="U652" s="761"/>
      <c r="V652" s="761"/>
      <c r="W652" s="761"/>
      <c r="X652" s="762"/>
      <c r="Y652" s="761"/>
      <c r="Z652" s="52"/>
    </row>
    <row r="653" spans="1:32">
      <c r="A653" s="773"/>
      <c r="B653" s="16" t="s">
        <v>996</v>
      </c>
      <c r="C653" s="51">
        <v>3624</v>
      </c>
      <c r="D653" s="915"/>
      <c r="E653" s="915">
        <v>1221</v>
      </c>
      <c r="F653" s="52"/>
      <c r="G653" s="915"/>
      <c r="H653" s="915">
        <v>2066</v>
      </c>
      <c r="I653" s="75">
        <v>6911</v>
      </c>
      <c r="J653" s="897"/>
      <c r="K653" s="897"/>
      <c r="L653" s="749">
        <f t="shared" ref="L653:L655" si="530">IF(C653&gt;0,(C653/C650)*100,)</f>
        <v>79.841374752148056</v>
      </c>
      <c r="M653" s="749">
        <f t="shared" ref="M653:M655" si="531">IF(D653&gt;0,(D653/D650)*100,)</f>
        <v>0</v>
      </c>
      <c r="N653" s="750">
        <f t="shared" ref="N653:R655" si="532">IF(E653&gt;0,(E653/E650)*100,)</f>
        <v>72.419928825622776</v>
      </c>
      <c r="O653" s="750">
        <f t="shared" si="532"/>
        <v>0</v>
      </c>
      <c r="P653" s="750">
        <f t="shared" si="532"/>
        <v>0</v>
      </c>
      <c r="Q653" s="750">
        <f t="shared" si="532"/>
        <v>62.930246725555897</v>
      </c>
      <c r="R653" s="765">
        <f t="shared" si="532"/>
        <v>72.686159023979798</v>
      </c>
      <c r="S653" s="749">
        <f t="shared" ref="S653:Y655" si="533">+L653+L656</f>
        <v>83.013879709187052</v>
      </c>
      <c r="T653" s="749">
        <f t="shared" si="533"/>
        <v>0</v>
      </c>
      <c r="U653" s="750">
        <f t="shared" si="533"/>
        <v>79.833926453143533</v>
      </c>
      <c r="V653" s="750">
        <f t="shared" si="533"/>
        <v>0</v>
      </c>
      <c r="W653" s="750">
        <f t="shared" si="533"/>
        <v>0</v>
      </c>
      <c r="X653" s="750">
        <f t="shared" si="533"/>
        <v>71.032592141334149</v>
      </c>
      <c r="Y653" s="751">
        <f t="shared" si="533"/>
        <v>78.312999579301632</v>
      </c>
      <c r="Z653" s="52">
        <f t="shared" ref="Z653:AF655" si="534">+L653+L656+L659</f>
        <v>100</v>
      </c>
      <c r="AA653" s="409">
        <f t="shared" si="534"/>
        <v>0</v>
      </c>
      <c r="AB653" s="409">
        <f t="shared" si="534"/>
        <v>100</v>
      </c>
      <c r="AC653" s="409">
        <f t="shared" si="534"/>
        <v>0</v>
      </c>
      <c r="AD653" s="409">
        <f t="shared" si="534"/>
        <v>0</v>
      </c>
      <c r="AE653" s="409">
        <f t="shared" si="534"/>
        <v>100</v>
      </c>
      <c r="AF653" s="409">
        <f t="shared" si="534"/>
        <v>100</v>
      </c>
    </row>
    <row r="654" spans="1:32">
      <c r="A654" s="773"/>
      <c r="B654" s="16" t="s">
        <v>51</v>
      </c>
      <c r="C654" s="51">
        <v>3753</v>
      </c>
      <c r="D654" s="915"/>
      <c r="E654" s="915">
        <v>1082</v>
      </c>
      <c r="F654" s="52"/>
      <c r="G654" s="915"/>
      <c r="H654" s="915">
        <v>2037</v>
      </c>
      <c r="I654" s="75">
        <v>6872</v>
      </c>
      <c r="J654" s="897"/>
      <c r="K654" s="897"/>
      <c r="L654" s="757">
        <f t="shared" si="530"/>
        <v>78.399832880718606</v>
      </c>
      <c r="M654" s="757">
        <f t="shared" si="531"/>
        <v>0</v>
      </c>
      <c r="N654" s="757">
        <f t="shared" si="532"/>
        <v>71.043992120814181</v>
      </c>
      <c r="O654" s="757">
        <f t="shared" si="532"/>
        <v>0</v>
      </c>
      <c r="P654" s="757">
        <f t="shared" si="532"/>
        <v>0</v>
      </c>
      <c r="Q654" s="758">
        <f t="shared" si="532"/>
        <v>60.516934046345817</v>
      </c>
      <c r="R654" s="759">
        <f t="shared" si="532"/>
        <v>71.021083092186856</v>
      </c>
      <c r="S654" s="757">
        <f t="shared" si="533"/>
        <v>81.595989137246704</v>
      </c>
      <c r="T654" s="757">
        <f t="shared" si="533"/>
        <v>0</v>
      </c>
      <c r="U654" s="757">
        <f t="shared" si="533"/>
        <v>78.332239001969796</v>
      </c>
      <c r="V654" s="757">
        <f t="shared" si="533"/>
        <v>0</v>
      </c>
      <c r="W654" s="757">
        <f t="shared" si="533"/>
        <v>0</v>
      </c>
      <c r="X654" s="758">
        <f t="shared" si="533"/>
        <v>69.875222816399287</v>
      </c>
      <c r="Y654" s="778">
        <f t="shared" si="533"/>
        <v>77.004960727573376</v>
      </c>
      <c r="Z654" s="52">
        <f t="shared" si="534"/>
        <v>100</v>
      </c>
      <c r="AA654" s="409">
        <f t="shared" si="534"/>
        <v>0</v>
      </c>
      <c r="AB654" s="409">
        <f t="shared" si="534"/>
        <v>100</v>
      </c>
      <c r="AC654" s="409">
        <f t="shared" si="534"/>
        <v>0</v>
      </c>
      <c r="AD654" s="409">
        <f t="shared" si="534"/>
        <v>0</v>
      </c>
      <c r="AE654" s="409">
        <f t="shared" si="534"/>
        <v>100</v>
      </c>
      <c r="AF654" s="409">
        <f t="shared" si="534"/>
        <v>100</v>
      </c>
    </row>
    <row r="655" spans="1:32">
      <c r="A655" s="773"/>
      <c r="B655" s="139" t="s">
        <v>781</v>
      </c>
      <c r="C655" s="137">
        <v>3744</v>
      </c>
      <c r="D655" s="138"/>
      <c r="E655" s="138">
        <v>1053</v>
      </c>
      <c r="F655" s="138"/>
      <c r="G655" s="138"/>
      <c r="H655" s="138">
        <v>2102</v>
      </c>
      <c r="I655" s="916">
        <v>6899</v>
      </c>
      <c r="J655" s="897"/>
      <c r="K655" s="897"/>
      <c r="L655" s="761">
        <f t="shared" si="530"/>
        <v>80.154142581888237</v>
      </c>
      <c r="M655" s="761">
        <f t="shared" si="531"/>
        <v>0</v>
      </c>
      <c r="N655" s="761">
        <f t="shared" si="532"/>
        <v>70.576407506702409</v>
      </c>
      <c r="O655" s="761">
        <f t="shared" si="532"/>
        <v>0</v>
      </c>
      <c r="P655" s="761">
        <f t="shared" si="532"/>
        <v>0</v>
      </c>
      <c r="Q655" s="762">
        <f t="shared" si="532"/>
        <v>60.733891938746034</v>
      </c>
      <c r="R655" s="763">
        <f t="shared" si="532"/>
        <v>71.685369908561924</v>
      </c>
      <c r="S655" s="761">
        <f t="shared" si="533"/>
        <v>83.386855063155636</v>
      </c>
      <c r="T655" s="761">
        <f t="shared" si="533"/>
        <v>0</v>
      </c>
      <c r="U655" s="761">
        <f t="shared" si="533"/>
        <v>78.820375335120644</v>
      </c>
      <c r="V655" s="761">
        <f t="shared" si="533"/>
        <v>0</v>
      </c>
      <c r="W655" s="761">
        <f t="shared" si="533"/>
        <v>0</v>
      </c>
      <c r="X655" s="762">
        <f t="shared" si="533"/>
        <v>69.401906963305407</v>
      </c>
      <c r="Y655" s="761">
        <f t="shared" si="533"/>
        <v>77.649625935162092</v>
      </c>
      <c r="Z655" s="52">
        <f t="shared" si="534"/>
        <v>100</v>
      </c>
      <c r="AA655" s="409">
        <f t="shared" si="534"/>
        <v>0</v>
      </c>
      <c r="AB655" s="409">
        <f t="shared" si="534"/>
        <v>100</v>
      </c>
      <c r="AC655" s="409">
        <f t="shared" si="534"/>
        <v>0</v>
      </c>
      <c r="AD655" s="409">
        <f t="shared" si="534"/>
        <v>0</v>
      </c>
      <c r="AE655" s="409">
        <f t="shared" si="534"/>
        <v>100</v>
      </c>
      <c r="AF655" s="409">
        <f t="shared" si="534"/>
        <v>100</v>
      </c>
    </row>
    <row r="656" spans="1:32">
      <c r="A656" s="773"/>
      <c r="B656" s="16" t="s">
        <v>998</v>
      </c>
      <c r="C656" s="51">
        <v>144</v>
      </c>
      <c r="D656" s="915"/>
      <c r="E656" s="915">
        <v>125</v>
      </c>
      <c r="F656" s="52"/>
      <c r="G656" s="915"/>
      <c r="H656" s="915">
        <v>266</v>
      </c>
      <c r="I656" s="75">
        <v>535</v>
      </c>
      <c r="J656" s="897"/>
      <c r="K656" s="897"/>
      <c r="L656" s="749">
        <f t="shared" ref="L656:L658" si="535">IF(C656&gt;0,(C656/C650)*100,)</f>
        <v>3.1725049570389956</v>
      </c>
      <c r="M656" s="749">
        <f t="shared" ref="M656:M658" si="536">IF(D656&gt;0,(D656/D650)*100,)</f>
        <v>0</v>
      </c>
      <c r="N656" s="750">
        <f t="shared" ref="N656:R658" si="537">IF(E656&gt;0,(E656/E650)*100,)</f>
        <v>7.4139976275207591</v>
      </c>
      <c r="O656" s="750">
        <f t="shared" si="537"/>
        <v>0</v>
      </c>
      <c r="P656" s="750">
        <f t="shared" si="537"/>
        <v>0</v>
      </c>
      <c r="Q656" s="750">
        <f t="shared" si="537"/>
        <v>8.1023454157782524</v>
      </c>
      <c r="R656" s="765">
        <f t="shared" si="537"/>
        <v>5.6268405553218344</v>
      </c>
      <c r="S656" s="749"/>
      <c r="T656" s="749"/>
      <c r="U656" s="750"/>
      <c r="V656" s="750"/>
      <c r="W656" s="750"/>
      <c r="X656" s="750"/>
      <c r="Y656" s="751"/>
      <c r="Z656" s="52"/>
    </row>
    <row r="657" spans="1:32">
      <c r="A657" s="773"/>
      <c r="B657" s="16" t="s">
        <v>53</v>
      </c>
      <c r="C657" s="51">
        <v>153</v>
      </c>
      <c r="D657" s="915"/>
      <c r="E657" s="915">
        <v>111</v>
      </c>
      <c r="F657" s="52"/>
      <c r="G657" s="915"/>
      <c r="H657" s="915">
        <v>315</v>
      </c>
      <c r="I657" s="75">
        <v>579</v>
      </c>
      <c r="J657" s="897"/>
      <c r="K657" s="897"/>
      <c r="L657" s="757">
        <f t="shared" si="535"/>
        <v>3.1961562565280968</v>
      </c>
      <c r="M657" s="757">
        <f t="shared" si="536"/>
        <v>0</v>
      </c>
      <c r="N657" s="757">
        <f t="shared" si="537"/>
        <v>7.2882468811556134</v>
      </c>
      <c r="O657" s="757">
        <f t="shared" si="537"/>
        <v>0</v>
      </c>
      <c r="P657" s="757">
        <f t="shared" si="537"/>
        <v>0</v>
      </c>
      <c r="Q657" s="758">
        <f t="shared" si="537"/>
        <v>9.3582887700534751</v>
      </c>
      <c r="R657" s="759">
        <f t="shared" si="537"/>
        <v>5.9838776353865235</v>
      </c>
      <c r="S657" s="757"/>
      <c r="T657" s="757"/>
      <c r="U657" s="757"/>
      <c r="V657" s="757"/>
      <c r="W657" s="757"/>
      <c r="X657" s="758"/>
      <c r="Y657" s="778"/>
      <c r="Z657" s="52"/>
    </row>
    <row r="658" spans="1:32">
      <c r="A658" s="773"/>
      <c r="B658" s="139" t="s">
        <v>783</v>
      </c>
      <c r="C658" s="137">
        <v>151</v>
      </c>
      <c r="D658" s="138"/>
      <c r="E658" s="138">
        <v>123</v>
      </c>
      <c r="F658" s="138"/>
      <c r="G658" s="138"/>
      <c r="H658" s="138">
        <v>300</v>
      </c>
      <c r="I658" s="916">
        <v>574</v>
      </c>
      <c r="J658" s="897"/>
      <c r="K658" s="897"/>
      <c r="L658" s="761">
        <f t="shared" si="535"/>
        <v>3.2327124812673946</v>
      </c>
      <c r="M658" s="761">
        <f t="shared" si="536"/>
        <v>0</v>
      </c>
      <c r="N658" s="761">
        <f t="shared" si="537"/>
        <v>8.2439678284182314</v>
      </c>
      <c r="O658" s="761">
        <f t="shared" si="537"/>
        <v>0</v>
      </c>
      <c r="P658" s="761">
        <f t="shared" si="537"/>
        <v>0</v>
      </c>
      <c r="Q658" s="762">
        <f t="shared" si="537"/>
        <v>8.6680150245593772</v>
      </c>
      <c r="R658" s="763">
        <f t="shared" si="537"/>
        <v>5.9642560266001663</v>
      </c>
      <c r="S658" s="764"/>
      <c r="T658" s="761"/>
      <c r="U658" s="761"/>
      <c r="V658" s="761"/>
      <c r="W658" s="761"/>
      <c r="X658" s="762"/>
      <c r="Y658" s="761"/>
      <c r="Z658" s="52"/>
    </row>
    <row r="659" spans="1:32">
      <c r="A659" s="773"/>
      <c r="B659" s="16" t="s">
        <v>1000</v>
      </c>
      <c r="C659" s="51">
        <v>771</v>
      </c>
      <c r="D659" s="915"/>
      <c r="E659" s="915">
        <v>340</v>
      </c>
      <c r="F659" s="52"/>
      <c r="G659" s="915"/>
      <c r="H659" s="915">
        <v>951</v>
      </c>
      <c r="I659" s="75">
        <v>2062</v>
      </c>
      <c r="J659" s="897"/>
      <c r="K659" s="897"/>
      <c r="L659" s="749">
        <f t="shared" ref="L659:L661" si="538">IF(C659&gt;0,(C659/C650)*100,)</f>
        <v>16.986120290812952</v>
      </c>
      <c r="M659" s="749">
        <f t="shared" ref="M659:M661" si="539">IF(D659&gt;0,(D659/D650)*100,)</f>
        <v>0</v>
      </c>
      <c r="N659" s="750">
        <f t="shared" ref="N659:R661" si="540">IF(E659&gt;0,(E659/E650)*100,)</f>
        <v>20.166073546856463</v>
      </c>
      <c r="O659" s="750">
        <f t="shared" si="540"/>
        <v>0</v>
      </c>
      <c r="P659" s="750">
        <f t="shared" si="540"/>
        <v>0</v>
      </c>
      <c r="Q659" s="750">
        <f t="shared" si="540"/>
        <v>28.967407858665855</v>
      </c>
      <c r="R659" s="765">
        <f t="shared" si="540"/>
        <v>21.687000420698361</v>
      </c>
      <c r="S659" s="749"/>
      <c r="T659" s="749"/>
      <c r="U659" s="750"/>
      <c r="V659" s="750"/>
      <c r="W659" s="750"/>
      <c r="X659" s="750"/>
      <c r="Y659" s="751"/>
      <c r="Z659" s="52"/>
    </row>
    <row r="660" spans="1:32">
      <c r="A660" s="773"/>
      <c r="B660" s="16" t="s">
        <v>55</v>
      </c>
      <c r="C660" s="51">
        <v>881</v>
      </c>
      <c r="D660" s="915"/>
      <c r="E660" s="915">
        <v>330</v>
      </c>
      <c r="F660" s="52"/>
      <c r="G660" s="915"/>
      <c r="H660" s="915">
        <v>1014</v>
      </c>
      <c r="I660" s="75">
        <v>2225</v>
      </c>
      <c r="J660" s="897"/>
      <c r="K660" s="897"/>
      <c r="L660" s="757">
        <f t="shared" si="538"/>
        <v>18.404010862753289</v>
      </c>
      <c r="M660" s="757">
        <f t="shared" si="539"/>
        <v>0</v>
      </c>
      <c r="N660" s="757">
        <f t="shared" si="540"/>
        <v>21.667760998030204</v>
      </c>
      <c r="O660" s="757">
        <f t="shared" si="540"/>
        <v>0</v>
      </c>
      <c r="P660" s="757">
        <f t="shared" si="540"/>
        <v>0</v>
      </c>
      <c r="Q660" s="758">
        <f t="shared" si="540"/>
        <v>30.124777183600713</v>
      </c>
      <c r="R660" s="759">
        <f t="shared" si="540"/>
        <v>22.995039272426624</v>
      </c>
      <c r="S660" s="757"/>
      <c r="T660" s="757"/>
      <c r="U660" s="757"/>
      <c r="V660" s="757"/>
      <c r="W660" s="757"/>
      <c r="X660" s="758"/>
      <c r="Y660" s="778"/>
      <c r="Z660" s="52"/>
    </row>
    <row r="661" spans="1:32">
      <c r="A661" s="773"/>
      <c r="B661" s="16" t="s">
        <v>785</v>
      </c>
      <c r="C661" s="51">
        <v>776</v>
      </c>
      <c r="D661" s="915"/>
      <c r="E661" s="915">
        <v>316</v>
      </c>
      <c r="F661" s="52"/>
      <c r="G661" s="915"/>
      <c r="H661" s="915">
        <v>1059</v>
      </c>
      <c r="I661" s="75">
        <v>2151</v>
      </c>
      <c r="J661" s="897"/>
      <c r="K661" s="897"/>
      <c r="L661" s="761">
        <f t="shared" si="538"/>
        <v>16.61314493684436</v>
      </c>
      <c r="M661" s="761">
        <f t="shared" si="539"/>
        <v>0</v>
      </c>
      <c r="N661" s="761">
        <f t="shared" si="540"/>
        <v>21.179624664879356</v>
      </c>
      <c r="O661" s="761">
        <f t="shared" si="540"/>
        <v>0</v>
      </c>
      <c r="P661" s="761">
        <f t="shared" si="540"/>
        <v>0</v>
      </c>
      <c r="Q661" s="762">
        <f t="shared" si="540"/>
        <v>30.598093036694596</v>
      </c>
      <c r="R661" s="763">
        <f t="shared" si="540"/>
        <v>22.350374064837904</v>
      </c>
      <c r="S661" s="764" t="s">
        <v>48</v>
      </c>
      <c r="T661" s="761"/>
      <c r="U661" s="761"/>
      <c r="V661" s="761"/>
      <c r="W661" s="761"/>
      <c r="X661" s="762"/>
      <c r="Y661" s="761"/>
      <c r="Z661" s="52"/>
    </row>
    <row r="662" spans="1:32">
      <c r="A662" s="773"/>
      <c r="B662" s="927" t="s">
        <v>425</v>
      </c>
      <c r="C662" s="888">
        <v>1878</v>
      </c>
      <c r="D662" s="816"/>
      <c r="E662" s="816">
        <v>813</v>
      </c>
      <c r="F662" s="816"/>
      <c r="G662" s="816"/>
      <c r="H662" s="816">
        <v>1255</v>
      </c>
      <c r="I662" s="241">
        <v>3946</v>
      </c>
      <c r="J662" s="897"/>
      <c r="K662" s="897"/>
      <c r="L662" s="749">
        <f t="shared" ref="L662:L664" si="541">IF(C662&gt;0,(C662/C645)*100,)</f>
        <v>54.529616724738673</v>
      </c>
      <c r="M662" s="749">
        <f t="shared" ref="M662:M664" si="542">IF(D662&gt;0,(D662/D645)*100,)</f>
        <v>0</v>
      </c>
      <c r="N662" s="750">
        <f t="shared" ref="N662:R664" si="543">IF(E662&gt;0,(E662/E645)*100,)</f>
        <v>45.699831365935914</v>
      </c>
      <c r="O662" s="750">
        <f t="shared" si="543"/>
        <v>0</v>
      </c>
      <c r="P662" s="750">
        <f t="shared" si="543"/>
        <v>0</v>
      </c>
      <c r="Q662" s="750">
        <f t="shared" si="543"/>
        <v>38.854489164086687</v>
      </c>
      <c r="R662" s="765">
        <f t="shared" si="543"/>
        <v>46.681651484679996</v>
      </c>
      <c r="S662" s="749">
        <f t="shared" ref="S662:Y664" si="544">+L662+L665+L668</f>
        <v>68.554006968641104</v>
      </c>
      <c r="T662" s="749">
        <f t="shared" si="544"/>
        <v>0</v>
      </c>
      <c r="U662" s="750">
        <f t="shared" si="544"/>
        <v>71.444631815626749</v>
      </c>
      <c r="V662" s="750">
        <f t="shared" si="544"/>
        <v>0</v>
      </c>
      <c r="W662" s="750">
        <f t="shared" si="544"/>
        <v>0</v>
      </c>
      <c r="X662" s="750">
        <f t="shared" si="544"/>
        <v>62.043343653250773</v>
      </c>
      <c r="Y662" s="751">
        <f t="shared" si="544"/>
        <v>66.674553412989468</v>
      </c>
      <c r="Z662" s="52">
        <f t="shared" ref="Z662:AF664" si="545">L662+L665+L668+L671</f>
        <v>100</v>
      </c>
      <c r="AA662" s="409">
        <f t="shared" si="545"/>
        <v>0</v>
      </c>
      <c r="AB662" s="409">
        <f t="shared" si="545"/>
        <v>100</v>
      </c>
      <c r="AC662" s="409">
        <f t="shared" si="545"/>
        <v>0</v>
      </c>
      <c r="AD662" s="409">
        <f t="shared" si="545"/>
        <v>0</v>
      </c>
      <c r="AE662" s="409">
        <f t="shared" si="545"/>
        <v>100</v>
      </c>
      <c r="AF662" s="409">
        <f t="shared" si="545"/>
        <v>100</v>
      </c>
    </row>
    <row r="663" spans="1:32">
      <c r="A663" s="773"/>
      <c r="B663" s="16" t="s">
        <v>57</v>
      </c>
      <c r="C663" s="51">
        <v>1947</v>
      </c>
      <c r="D663" s="915"/>
      <c r="E663" s="915">
        <v>692</v>
      </c>
      <c r="F663" s="52"/>
      <c r="G663" s="915"/>
      <c r="H663" s="915">
        <v>1294</v>
      </c>
      <c r="I663" s="75">
        <v>3933</v>
      </c>
      <c r="J663" s="897"/>
      <c r="K663" s="897"/>
      <c r="L663" s="757">
        <f t="shared" si="541"/>
        <v>54.69101123595506</v>
      </c>
      <c r="M663" s="757">
        <f t="shared" si="542"/>
        <v>0</v>
      </c>
      <c r="N663" s="757">
        <f t="shared" si="543"/>
        <v>39.565465980560319</v>
      </c>
      <c r="O663" s="757">
        <f t="shared" si="543"/>
        <v>0</v>
      </c>
      <c r="P663" s="757">
        <f t="shared" si="543"/>
        <v>0</v>
      </c>
      <c r="Q663" s="758">
        <f t="shared" si="543"/>
        <v>40.248833592534993</v>
      </c>
      <c r="R663" s="759">
        <f t="shared" si="543"/>
        <v>46.14030971374941</v>
      </c>
      <c r="S663" s="757">
        <f t="shared" si="544"/>
        <v>68.061797752808985</v>
      </c>
      <c r="T663" s="757">
        <f t="shared" si="544"/>
        <v>0</v>
      </c>
      <c r="U663" s="757">
        <f t="shared" si="544"/>
        <v>69.982847341337902</v>
      </c>
      <c r="V663" s="757">
        <f t="shared" si="544"/>
        <v>0</v>
      </c>
      <c r="W663" s="757">
        <f t="shared" si="544"/>
        <v>0</v>
      </c>
      <c r="X663" s="758">
        <f t="shared" si="544"/>
        <v>66.034214618973564</v>
      </c>
      <c r="Y663" s="778">
        <f t="shared" si="544"/>
        <v>67.691224777099947</v>
      </c>
      <c r="Z663" s="52">
        <f t="shared" si="545"/>
        <v>100</v>
      </c>
      <c r="AA663" s="409">
        <f t="shared" si="545"/>
        <v>0</v>
      </c>
      <c r="AB663" s="409">
        <f t="shared" si="545"/>
        <v>100</v>
      </c>
      <c r="AC663" s="409">
        <f t="shared" si="545"/>
        <v>0</v>
      </c>
      <c r="AD663" s="409">
        <f t="shared" si="545"/>
        <v>0</v>
      </c>
      <c r="AE663" s="409">
        <f t="shared" si="545"/>
        <v>100</v>
      </c>
      <c r="AF663" s="409">
        <f t="shared" si="545"/>
        <v>100</v>
      </c>
    </row>
    <row r="664" spans="1:32">
      <c r="A664" s="773"/>
      <c r="B664" s="16" t="s">
        <v>787</v>
      </c>
      <c r="C664" s="51">
        <v>2169</v>
      </c>
      <c r="D664" s="915"/>
      <c r="E664" s="915">
        <v>815</v>
      </c>
      <c r="F664" s="52"/>
      <c r="G664" s="915"/>
      <c r="H664" s="915">
        <v>1233</v>
      </c>
      <c r="I664" s="75">
        <v>4217</v>
      </c>
      <c r="J664" s="897"/>
      <c r="K664" s="897"/>
      <c r="L664" s="761">
        <f t="shared" si="541"/>
        <v>55.6296486278533</v>
      </c>
      <c r="M664" s="761">
        <f t="shared" si="542"/>
        <v>0</v>
      </c>
      <c r="N664" s="761">
        <f t="shared" si="543"/>
        <v>43.840774610005376</v>
      </c>
      <c r="O664" s="761">
        <f t="shared" si="543"/>
        <v>0</v>
      </c>
      <c r="P664" s="761">
        <f t="shared" si="543"/>
        <v>0</v>
      </c>
      <c r="Q664" s="762">
        <f t="shared" si="543"/>
        <v>39.595375722543352</v>
      </c>
      <c r="R664" s="763">
        <f t="shared" si="543"/>
        <v>47.531559963931471</v>
      </c>
      <c r="S664" s="764">
        <f t="shared" si="544"/>
        <v>70.556552962298028</v>
      </c>
      <c r="T664" s="761">
        <f t="shared" si="544"/>
        <v>0</v>
      </c>
      <c r="U664" s="761">
        <f t="shared" si="544"/>
        <v>68.262506724045181</v>
      </c>
      <c r="V664" s="761">
        <f t="shared" si="544"/>
        <v>0</v>
      </c>
      <c r="W664" s="761">
        <f t="shared" si="544"/>
        <v>0</v>
      </c>
      <c r="X664" s="762">
        <f t="shared" si="544"/>
        <v>62.973667308927425</v>
      </c>
      <c r="Y664" s="761">
        <f t="shared" si="544"/>
        <v>67.414337240757433</v>
      </c>
      <c r="Z664" s="52">
        <f t="shared" si="545"/>
        <v>100</v>
      </c>
      <c r="AA664" s="409">
        <f t="shared" si="545"/>
        <v>0</v>
      </c>
      <c r="AB664" s="409">
        <f t="shared" si="545"/>
        <v>100</v>
      </c>
      <c r="AC664" s="409">
        <f t="shared" si="545"/>
        <v>0</v>
      </c>
      <c r="AD664" s="409">
        <f t="shared" si="545"/>
        <v>0</v>
      </c>
      <c r="AE664" s="409">
        <f t="shared" si="545"/>
        <v>100</v>
      </c>
      <c r="AF664" s="409">
        <f t="shared" si="545"/>
        <v>100</v>
      </c>
    </row>
    <row r="665" spans="1:32">
      <c r="A665" s="773"/>
      <c r="B665" s="139" t="s">
        <v>429</v>
      </c>
      <c r="C665" s="137">
        <v>143</v>
      </c>
      <c r="D665" s="138"/>
      <c r="E665" s="138">
        <v>113</v>
      </c>
      <c r="F665" s="138"/>
      <c r="G665" s="138"/>
      <c r="H665" s="138">
        <v>160</v>
      </c>
      <c r="I665" s="916">
        <v>416</v>
      </c>
      <c r="J665" s="897"/>
      <c r="K665" s="897"/>
      <c r="L665" s="749">
        <f t="shared" ref="L665:L667" si="546">IF(C665&gt;0,(C665/C645)*100,)</f>
        <v>4.1521486643437866</v>
      </c>
      <c r="M665" s="749">
        <f t="shared" ref="M665:M667" si="547">IF(D665&gt;0,(D665/D645)*100,)</f>
        <v>0</v>
      </c>
      <c r="N665" s="750">
        <f t="shared" ref="N665:R667" si="548">IF(E665&gt;0,(E665/E645)*100,)</f>
        <v>6.3518830803822368</v>
      </c>
      <c r="O665" s="750">
        <f t="shared" si="548"/>
        <v>0</v>
      </c>
      <c r="P665" s="750">
        <f t="shared" si="548"/>
        <v>0</v>
      </c>
      <c r="Q665" s="750">
        <f t="shared" si="548"/>
        <v>4.9535603715170282</v>
      </c>
      <c r="R665" s="765">
        <f t="shared" si="548"/>
        <v>4.9213297054300247</v>
      </c>
      <c r="S665" s="749"/>
      <c r="T665" s="749"/>
      <c r="U665" s="750"/>
      <c r="V665" s="750"/>
      <c r="W665" s="750"/>
      <c r="X665" s="750"/>
      <c r="Y665" s="751"/>
      <c r="Z665" s="52"/>
    </row>
    <row r="666" spans="1:32">
      <c r="A666" s="773"/>
      <c r="B666" s="16" t="s">
        <v>61</v>
      </c>
      <c r="C666" s="51">
        <v>151</v>
      </c>
      <c r="D666" s="915"/>
      <c r="E666" s="915">
        <v>148</v>
      </c>
      <c r="F666" s="52"/>
      <c r="G666" s="915"/>
      <c r="H666" s="915">
        <v>187</v>
      </c>
      <c r="I666" s="75">
        <v>486</v>
      </c>
      <c r="J666" s="897"/>
      <c r="K666" s="897"/>
      <c r="L666" s="757">
        <f t="shared" si="546"/>
        <v>4.2415730337078648</v>
      </c>
      <c r="M666" s="757">
        <f t="shared" si="547"/>
        <v>0</v>
      </c>
      <c r="N666" s="757">
        <f t="shared" si="548"/>
        <v>8.4619782732990281</v>
      </c>
      <c r="O666" s="757">
        <f t="shared" si="548"/>
        <v>0</v>
      </c>
      <c r="P666" s="757">
        <f t="shared" si="548"/>
        <v>0</v>
      </c>
      <c r="Q666" s="758">
        <f t="shared" si="548"/>
        <v>5.8164852255054429</v>
      </c>
      <c r="R666" s="759">
        <f t="shared" si="548"/>
        <v>5.7015485687470671</v>
      </c>
      <c r="S666" s="757"/>
      <c r="T666" s="757"/>
      <c r="U666" s="757"/>
      <c r="V666" s="757"/>
      <c r="W666" s="757"/>
      <c r="X666" s="758"/>
      <c r="Y666" s="778"/>
      <c r="Z666" s="52"/>
    </row>
    <row r="667" spans="1:32">
      <c r="A667" s="773"/>
      <c r="B667" s="16" t="s">
        <v>789</v>
      </c>
      <c r="C667" s="51">
        <v>156</v>
      </c>
      <c r="D667" s="915"/>
      <c r="E667" s="915">
        <v>125</v>
      </c>
      <c r="F667" s="52"/>
      <c r="G667" s="915"/>
      <c r="H667" s="915">
        <v>162</v>
      </c>
      <c r="I667" s="75">
        <v>443</v>
      </c>
      <c r="J667" s="897"/>
      <c r="K667" s="897"/>
      <c r="L667" s="761">
        <f t="shared" si="546"/>
        <v>4.0010259040779683</v>
      </c>
      <c r="M667" s="761">
        <f t="shared" si="547"/>
        <v>0</v>
      </c>
      <c r="N667" s="761">
        <f t="shared" si="548"/>
        <v>6.7240451855836474</v>
      </c>
      <c r="O667" s="761">
        <f t="shared" si="548"/>
        <v>0</v>
      </c>
      <c r="P667" s="761">
        <f t="shared" si="548"/>
        <v>0</v>
      </c>
      <c r="Q667" s="762">
        <f t="shared" si="548"/>
        <v>5.202312138728324</v>
      </c>
      <c r="R667" s="763">
        <f t="shared" si="548"/>
        <v>4.9932371505861131</v>
      </c>
      <c r="S667" s="764"/>
      <c r="T667" s="761"/>
      <c r="U667" s="761"/>
      <c r="V667" s="761"/>
      <c r="W667" s="761"/>
      <c r="X667" s="762"/>
      <c r="Y667" s="761"/>
      <c r="Z667" s="52"/>
    </row>
    <row r="668" spans="1:32">
      <c r="A668" s="773"/>
      <c r="B668" s="16" t="s">
        <v>431</v>
      </c>
      <c r="C668" s="51">
        <v>340</v>
      </c>
      <c r="D668" s="915"/>
      <c r="E668" s="915">
        <v>345</v>
      </c>
      <c r="F668" s="52"/>
      <c r="G668" s="915"/>
      <c r="H668" s="915">
        <v>589</v>
      </c>
      <c r="I668" s="75">
        <v>1274</v>
      </c>
      <c r="J668" s="897"/>
      <c r="K668" s="897"/>
      <c r="L668" s="749">
        <f t="shared" ref="L668:L670" si="549">IF(C668&gt;0,(C668/C645)*100,)</f>
        <v>9.8722415795586524</v>
      </c>
      <c r="M668" s="749">
        <f t="shared" ref="M668:M670" si="550">IF(D668&gt;0,(D668/D645)*100,)</f>
        <v>0</v>
      </c>
      <c r="N668" s="750">
        <f t="shared" ref="N668:R670" si="551">IF(E668&gt;0,(E668/E645)*100,)</f>
        <v>19.392917369308602</v>
      </c>
      <c r="O668" s="750">
        <f t="shared" si="551"/>
        <v>0</v>
      </c>
      <c r="P668" s="750">
        <f t="shared" si="551"/>
        <v>0</v>
      </c>
      <c r="Q668" s="750">
        <f t="shared" si="551"/>
        <v>18.235294117647058</v>
      </c>
      <c r="R668" s="765">
        <f t="shared" si="551"/>
        <v>15.071572222879452</v>
      </c>
      <c r="S668" s="749"/>
      <c r="T668" s="749"/>
      <c r="U668" s="750"/>
      <c r="V668" s="750"/>
      <c r="W668" s="750"/>
      <c r="X668" s="750"/>
      <c r="Y668" s="751"/>
      <c r="Z668" s="52"/>
    </row>
    <row r="669" spans="1:32">
      <c r="A669" s="773"/>
      <c r="B669" s="16" t="s">
        <v>63</v>
      </c>
      <c r="C669" s="51">
        <v>325</v>
      </c>
      <c r="D669" s="915"/>
      <c r="E669" s="915">
        <v>384</v>
      </c>
      <c r="F669" s="52"/>
      <c r="G669" s="915"/>
      <c r="H669" s="915">
        <v>642</v>
      </c>
      <c r="I669" s="75">
        <v>1351</v>
      </c>
      <c r="J669" s="897"/>
      <c r="K669" s="897"/>
      <c r="L669" s="757">
        <f t="shared" si="549"/>
        <v>9.1292134831460672</v>
      </c>
      <c r="M669" s="757">
        <f t="shared" si="550"/>
        <v>0</v>
      </c>
      <c r="N669" s="757">
        <f t="shared" si="551"/>
        <v>21.955403087478558</v>
      </c>
      <c r="O669" s="757">
        <f t="shared" si="551"/>
        <v>0</v>
      </c>
      <c r="P669" s="757">
        <f t="shared" si="551"/>
        <v>0</v>
      </c>
      <c r="Q669" s="758">
        <f t="shared" si="551"/>
        <v>19.968895800933126</v>
      </c>
      <c r="R669" s="759">
        <f t="shared" si="551"/>
        <v>15.849366494603473</v>
      </c>
      <c r="S669" s="757"/>
      <c r="T669" s="757"/>
      <c r="U669" s="757"/>
      <c r="V669" s="757"/>
      <c r="W669" s="757"/>
      <c r="X669" s="758"/>
      <c r="Y669" s="778"/>
      <c r="Z669" s="52"/>
    </row>
    <row r="670" spans="1:32">
      <c r="A670" s="773"/>
      <c r="B670" s="16" t="s">
        <v>791</v>
      </c>
      <c r="C670" s="51">
        <v>426</v>
      </c>
      <c r="D670" s="915"/>
      <c r="E670" s="915">
        <v>329</v>
      </c>
      <c r="F670" s="52"/>
      <c r="G670" s="915"/>
      <c r="H670" s="915">
        <v>566</v>
      </c>
      <c r="I670" s="75">
        <v>1321</v>
      </c>
      <c r="J670" s="897"/>
      <c r="K670" s="897"/>
      <c r="L670" s="761">
        <f t="shared" si="549"/>
        <v>10.92587843036676</v>
      </c>
      <c r="M670" s="761">
        <f t="shared" si="550"/>
        <v>0</v>
      </c>
      <c r="N670" s="761">
        <f t="shared" si="551"/>
        <v>17.697686928456161</v>
      </c>
      <c r="O670" s="761">
        <f t="shared" si="551"/>
        <v>0</v>
      </c>
      <c r="P670" s="761">
        <f t="shared" si="551"/>
        <v>0</v>
      </c>
      <c r="Q670" s="762">
        <f t="shared" si="551"/>
        <v>18.175979447655749</v>
      </c>
      <c r="R670" s="763">
        <f t="shared" si="551"/>
        <v>14.889540126239856</v>
      </c>
      <c r="S670" s="764"/>
      <c r="T670" s="761"/>
      <c r="U670" s="761"/>
      <c r="V670" s="761"/>
      <c r="W670" s="761"/>
      <c r="X670" s="762"/>
      <c r="Y670" s="761"/>
      <c r="Z670" s="52"/>
    </row>
    <row r="671" spans="1:32">
      <c r="A671" s="773"/>
      <c r="B671" s="16" t="s">
        <v>433</v>
      </c>
      <c r="C671" s="51">
        <v>1083</v>
      </c>
      <c r="D671" s="915"/>
      <c r="E671" s="915">
        <v>508</v>
      </c>
      <c r="F671" s="52"/>
      <c r="G671" s="915"/>
      <c r="H671" s="915">
        <v>1226</v>
      </c>
      <c r="I671" s="75">
        <v>2817</v>
      </c>
      <c r="J671" s="897"/>
      <c r="K671" s="897"/>
      <c r="L671" s="749">
        <f t="shared" ref="L671:L673" si="552">IF(C671&gt;0,(C671/C645)*100,)</f>
        <v>31.445993031358888</v>
      </c>
      <c r="M671" s="749">
        <f t="shared" ref="M671:M673" si="553">IF(D671&gt;0,(D671/D645)*100,)</f>
        <v>0</v>
      </c>
      <c r="N671" s="750">
        <f t="shared" ref="N671:R673" si="554">IF(E671&gt;0,(E671/E645)*100,)</f>
        <v>28.555368184373243</v>
      </c>
      <c r="O671" s="750">
        <f t="shared" si="554"/>
        <v>0</v>
      </c>
      <c r="P671" s="750">
        <f t="shared" si="554"/>
        <v>0</v>
      </c>
      <c r="Q671" s="750">
        <f t="shared" si="554"/>
        <v>37.95665634674922</v>
      </c>
      <c r="R671" s="765">
        <f t="shared" si="554"/>
        <v>33.325446587010525</v>
      </c>
      <c r="S671" s="749"/>
      <c r="T671" s="749"/>
      <c r="U671" s="750"/>
      <c r="V671" s="750"/>
      <c r="W671" s="750"/>
      <c r="X671" s="750"/>
      <c r="Y671" s="751"/>
      <c r="Z671" s="52"/>
    </row>
    <row r="672" spans="1:32">
      <c r="A672" s="773"/>
      <c r="B672" s="16" t="s">
        <v>65</v>
      </c>
      <c r="C672" s="51">
        <v>1137</v>
      </c>
      <c r="D672" s="52"/>
      <c r="E672" s="52">
        <v>525</v>
      </c>
      <c r="F672" s="52"/>
      <c r="G672" s="52"/>
      <c r="H672" s="52">
        <v>1092</v>
      </c>
      <c r="I672" s="75">
        <v>2754</v>
      </c>
      <c r="J672" s="897"/>
      <c r="K672" s="897"/>
      <c r="L672" s="757">
        <f t="shared" si="552"/>
        <v>31.938202247191011</v>
      </c>
      <c r="M672" s="757">
        <f t="shared" si="553"/>
        <v>0</v>
      </c>
      <c r="N672" s="757">
        <f t="shared" si="554"/>
        <v>30.017152658662095</v>
      </c>
      <c r="O672" s="757">
        <f t="shared" si="554"/>
        <v>0</v>
      </c>
      <c r="P672" s="757">
        <f t="shared" si="554"/>
        <v>0</v>
      </c>
      <c r="Q672" s="758">
        <f t="shared" si="554"/>
        <v>33.965785381026436</v>
      </c>
      <c r="R672" s="759">
        <f t="shared" si="554"/>
        <v>32.308775222900046</v>
      </c>
      <c r="S672" s="757"/>
      <c r="T672" s="757"/>
      <c r="U672" s="757"/>
      <c r="V672" s="757"/>
      <c r="W672" s="757"/>
      <c r="X672" s="758"/>
      <c r="Y672" s="778"/>
      <c r="Z672" s="52"/>
    </row>
    <row r="673" spans="1:26">
      <c r="A673" s="773"/>
      <c r="B673" s="16" t="s">
        <v>793</v>
      </c>
      <c r="C673" s="51">
        <v>1148</v>
      </c>
      <c r="D673" s="915"/>
      <c r="E673" s="915">
        <v>590</v>
      </c>
      <c r="F673" s="52"/>
      <c r="G673" s="915"/>
      <c r="H673" s="915">
        <v>1153</v>
      </c>
      <c r="I673" s="75">
        <v>2891</v>
      </c>
      <c r="J673" s="897"/>
      <c r="K673" s="897"/>
      <c r="L673" s="761">
        <f t="shared" si="552"/>
        <v>29.443447037701976</v>
      </c>
      <c r="M673" s="761">
        <f t="shared" si="553"/>
        <v>0</v>
      </c>
      <c r="N673" s="761">
        <f t="shared" si="554"/>
        <v>31.737493275954815</v>
      </c>
      <c r="O673" s="761">
        <f t="shared" si="554"/>
        <v>0</v>
      </c>
      <c r="P673" s="761">
        <f t="shared" si="554"/>
        <v>0</v>
      </c>
      <c r="Q673" s="762">
        <f t="shared" si="554"/>
        <v>37.026332691072575</v>
      </c>
      <c r="R673" s="763">
        <f t="shared" si="554"/>
        <v>32.58566275924256</v>
      </c>
      <c r="S673" s="764"/>
      <c r="T673" s="761"/>
      <c r="U673" s="761"/>
      <c r="V673" s="761"/>
      <c r="W673" s="761"/>
      <c r="X673" s="762"/>
      <c r="Y673" s="761"/>
      <c r="Z673" s="52"/>
    </row>
    <row r="674" spans="1:26">
      <c r="A674" s="773"/>
      <c r="B674" s="16" t="s">
        <v>427</v>
      </c>
      <c r="C674" s="51">
        <v>1830</v>
      </c>
      <c r="D674" s="915"/>
      <c r="E674" s="915">
        <v>803</v>
      </c>
      <c r="F674" s="52"/>
      <c r="G674" s="915"/>
      <c r="H674" s="915">
        <v>1289</v>
      </c>
      <c r="I674" s="75">
        <v>3922</v>
      </c>
      <c r="J674" s="897"/>
      <c r="K674" s="897"/>
      <c r="L674" s="749">
        <f t="shared" ref="L674:L676" si="555">IF(C674&gt;0,(C674/C641)*100,)</f>
        <v>59.706362153344209</v>
      </c>
      <c r="M674" s="749">
        <f t="shared" ref="M674:M676" si="556">IF(D674&gt;0,(D674/D641)*100,)</f>
        <v>0</v>
      </c>
      <c r="N674" s="750">
        <f t="shared" ref="N674:R676" si="557">IF(E674&gt;0,(E674/E641)*100,)</f>
        <v>46.175963197239795</v>
      </c>
      <c r="O674" s="750">
        <f t="shared" si="557"/>
        <v>0</v>
      </c>
      <c r="P674" s="750">
        <f t="shared" si="557"/>
        <v>0</v>
      </c>
      <c r="Q674" s="750">
        <f t="shared" si="557"/>
        <v>42.401315789473685</v>
      </c>
      <c r="R674" s="765">
        <f t="shared" si="557"/>
        <v>50</v>
      </c>
      <c r="S674" s="749"/>
      <c r="T674" s="749"/>
      <c r="U674" s="750"/>
      <c r="V674" s="750"/>
      <c r="W674" s="750"/>
      <c r="X674" s="750"/>
      <c r="Y674" s="751"/>
      <c r="Z674" s="52"/>
    </row>
    <row r="675" spans="1:26">
      <c r="A675" s="773"/>
      <c r="B675" s="16" t="s">
        <v>59</v>
      </c>
      <c r="C675" s="51">
        <v>1850</v>
      </c>
      <c r="D675" s="915"/>
      <c r="E675" s="915">
        <v>853</v>
      </c>
      <c r="F675" s="52"/>
      <c r="G675" s="915"/>
      <c r="H675" s="915">
        <v>1361</v>
      </c>
      <c r="I675" s="75">
        <v>4064</v>
      </c>
      <c r="J675" s="897"/>
      <c r="K675" s="897"/>
      <c r="L675" s="757">
        <f t="shared" si="555"/>
        <v>60.084443000974339</v>
      </c>
      <c r="M675" s="757">
        <f t="shared" si="556"/>
        <v>0</v>
      </c>
      <c r="N675" s="757">
        <f t="shared" si="557"/>
        <v>46.919691969196919</v>
      </c>
      <c r="O675" s="757">
        <f t="shared" si="557"/>
        <v>0</v>
      </c>
      <c r="P675" s="757">
        <f t="shared" si="557"/>
        <v>0</v>
      </c>
      <c r="Q675" s="758">
        <f t="shared" si="557"/>
        <v>43.151553582752058</v>
      </c>
      <c r="R675" s="759">
        <f t="shared" si="557"/>
        <v>50.478201465656433</v>
      </c>
      <c r="S675" s="757"/>
      <c r="T675" s="757"/>
      <c r="U675" s="757"/>
      <c r="V675" s="757"/>
      <c r="W675" s="757"/>
      <c r="X675" s="758"/>
      <c r="Y675" s="778"/>
      <c r="Z675" s="52"/>
    </row>
    <row r="676" spans="1:26">
      <c r="A676" s="773"/>
      <c r="B676" s="16" t="s">
        <v>795</v>
      </c>
      <c r="C676" s="51">
        <v>1951</v>
      </c>
      <c r="D676" s="915"/>
      <c r="E676" s="915">
        <v>906</v>
      </c>
      <c r="F676" s="52"/>
      <c r="G676" s="915"/>
      <c r="H676" s="915">
        <v>1359</v>
      </c>
      <c r="I676" s="75">
        <v>4216</v>
      </c>
      <c r="J676" s="897"/>
      <c r="K676" s="897"/>
      <c r="L676" s="761">
        <f t="shared" si="555"/>
        <v>58.50074962518741</v>
      </c>
      <c r="M676" s="761">
        <f t="shared" si="556"/>
        <v>0</v>
      </c>
      <c r="N676" s="761">
        <f t="shared" si="557"/>
        <v>44.001942690626514</v>
      </c>
      <c r="O676" s="761">
        <f t="shared" si="557"/>
        <v>0</v>
      </c>
      <c r="P676" s="761">
        <f t="shared" si="557"/>
        <v>0</v>
      </c>
      <c r="Q676" s="762">
        <f t="shared" si="557"/>
        <v>44.674556213017752</v>
      </c>
      <c r="R676" s="763">
        <f t="shared" si="557"/>
        <v>49.976292081555243</v>
      </c>
      <c r="S676" s="764"/>
      <c r="T676" s="761"/>
      <c r="U676" s="761"/>
      <c r="V676" s="761"/>
      <c r="W676" s="761"/>
      <c r="X676" s="762"/>
      <c r="Y676" s="761"/>
      <c r="Z676" s="52"/>
    </row>
    <row r="677" spans="1:26">
      <c r="A677" s="945" t="s">
        <v>798</v>
      </c>
      <c r="B677" s="826"/>
      <c r="C677" s="888">
        <v>150028</v>
      </c>
      <c r="D677" s="816">
        <v>45943</v>
      </c>
      <c r="E677" s="816">
        <v>101869</v>
      </c>
      <c r="F677" s="816">
        <v>36240</v>
      </c>
      <c r="G677" s="816">
        <v>20668</v>
      </c>
      <c r="H677" s="816">
        <v>14688</v>
      </c>
      <c r="I677" s="241">
        <v>369436</v>
      </c>
      <c r="J677" s="897"/>
      <c r="K677" s="897"/>
      <c r="L677" s="894"/>
      <c r="M677" s="746"/>
      <c r="N677" s="734"/>
      <c r="O677" s="734"/>
      <c r="P677" s="734"/>
      <c r="Q677" s="734"/>
      <c r="R677" s="747"/>
      <c r="S677" s="745"/>
      <c r="T677" s="746"/>
      <c r="U677" s="734"/>
      <c r="V677" s="734"/>
      <c r="W677" s="734"/>
      <c r="X677" s="734"/>
      <c r="Y677" s="777"/>
      <c r="Z677" s="52"/>
    </row>
    <row r="678" spans="1:26">
      <c r="A678" s="945" t="s">
        <v>800</v>
      </c>
      <c r="B678" s="826"/>
      <c r="C678" s="888">
        <v>160712</v>
      </c>
      <c r="D678" s="816">
        <v>49060</v>
      </c>
      <c r="E678" s="816">
        <v>115726</v>
      </c>
      <c r="F678" s="816">
        <v>39575</v>
      </c>
      <c r="G678" s="816">
        <v>29095</v>
      </c>
      <c r="H678" s="816">
        <v>17098</v>
      </c>
      <c r="I678" s="241">
        <v>411266</v>
      </c>
      <c r="J678" s="897"/>
      <c r="K678" s="897"/>
      <c r="L678" s="749"/>
      <c r="M678" s="749"/>
      <c r="N678" s="750"/>
      <c r="O678" s="750"/>
      <c r="P678" s="750"/>
      <c r="Q678" s="750"/>
      <c r="R678" s="751"/>
      <c r="S678" s="748"/>
      <c r="T678" s="749"/>
      <c r="U678" s="750"/>
      <c r="V678" s="750"/>
      <c r="W678" s="750"/>
      <c r="X678" s="750"/>
      <c r="Y678" s="751"/>
      <c r="Z678" s="52"/>
    </row>
    <row r="679" spans="1:26">
      <c r="A679" s="945" t="s">
        <v>802</v>
      </c>
      <c r="B679" s="826"/>
      <c r="C679" s="888">
        <v>158958</v>
      </c>
      <c r="D679" s="816">
        <v>47707</v>
      </c>
      <c r="E679" s="816">
        <v>115371</v>
      </c>
      <c r="F679" s="816">
        <v>38815</v>
      </c>
      <c r="G679" s="816">
        <v>29686</v>
      </c>
      <c r="H679" s="816">
        <v>17276</v>
      </c>
      <c r="I679" s="241">
        <v>407813</v>
      </c>
      <c r="J679" s="897"/>
      <c r="K679" s="897"/>
      <c r="L679" s="749"/>
      <c r="M679" s="749"/>
      <c r="N679" s="750"/>
      <c r="O679" s="750"/>
      <c r="P679" s="750"/>
      <c r="Q679" s="750"/>
      <c r="R679" s="751"/>
      <c r="S679" s="748"/>
      <c r="T679" s="749"/>
      <c r="U679" s="750"/>
      <c r="V679" s="750"/>
      <c r="W679" s="750"/>
      <c r="X679" s="750"/>
      <c r="Y679" s="751"/>
      <c r="Z679" s="52"/>
    </row>
    <row r="680" spans="1:26">
      <c r="A680" s="946" t="s">
        <v>993</v>
      </c>
      <c r="B680" s="826"/>
      <c r="C680" s="888">
        <v>172553</v>
      </c>
      <c r="D680" s="816">
        <v>51032</v>
      </c>
      <c r="E680" s="816">
        <v>117197</v>
      </c>
      <c r="F680" s="816">
        <v>42909</v>
      </c>
      <c r="G680" s="816">
        <v>30778</v>
      </c>
      <c r="H680" s="816">
        <v>17677</v>
      </c>
      <c r="I680" s="241">
        <v>432146</v>
      </c>
      <c r="J680" s="897"/>
      <c r="K680" s="897"/>
      <c r="L680" s="749"/>
      <c r="M680" s="749"/>
      <c r="N680" s="750"/>
      <c r="O680" s="750"/>
      <c r="P680" s="750"/>
      <c r="Q680" s="750"/>
      <c r="R680" s="751"/>
      <c r="S680" s="748"/>
      <c r="T680" s="749"/>
      <c r="U680" s="750"/>
      <c r="V680" s="750"/>
      <c r="W680" s="750"/>
      <c r="X680" s="750"/>
      <c r="Y680" s="751"/>
      <c r="Z680" s="52"/>
    </row>
    <row r="681" spans="1:26">
      <c r="A681" s="946" t="s">
        <v>68</v>
      </c>
      <c r="B681" s="826"/>
      <c r="C681" s="888">
        <v>178023</v>
      </c>
      <c r="D681" s="816">
        <v>53368</v>
      </c>
      <c r="E681" s="816">
        <v>126807</v>
      </c>
      <c r="F681" s="816">
        <v>50590</v>
      </c>
      <c r="G681" s="816">
        <v>30802</v>
      </c>
      <c r="H681" s="816">
        <v>17875</v>
      </c>
      <c r="I681" s="241">
        <v>457465</v>
      </c>
      <c r="J681" s="897"/>
      <c r="K681" s="897"/>
      <c r="L681" s="749"/>
      <c r="M681" s="749"/>
      <c r="N681" s="750"/>
      <c r="O681" s="750"/>
      <c r="P681" s="750"/>
      <c r="Q681" s="750"/>
      <c r="R681" s="751"/>
      <c r="S681" s="748"/>
      <c r="T681" s="749"/>
      <c r="U681" s="750"/>
      <c r="V681" s="750"/>
      <c r="W681" s="750"/>
      <c r="X681" s="750"/>
      <c r="Y681" s="751"/>
      <c r="Z681" s="52"/>
    </row>
    <row r="682" spans="1:26">
      <c r="A682" s="945" t="s">
        <v>768</v>
      </c>
      <c r="B682" s="826"/>
      <c r="C682" s="936">
        <v>182005</v>
      </c>
      <c r="D682" s="937">
        <v>55513</v>
      </c>
      <c r="E682" s="937">
        <v>126371</v>
      </c>
      <c r="F682" s="937">
        <v>52453</v>
      </c>
      <c r="G682" s="937">
        <v>32235</v>
      </c>
      <c r="H682" s="937">
        <v>17952</v>
      </c>
      <c r="I682" s="938">
        <v>466529</v>
      </c>
      <c r="J682" s="897"/>
      <c r="K682" s="897"/>
      <c r="L682" s="753"/>
      <c r="M682" s="753"/>
      <c r="N682" s="754"/>
      <c r="O682" s="754"/>
      <c r="P682" s="754"/>
      <c r="Q682" s="754"/>
      <c r="R682" s="755"/>
      <c r="S682" s="752"/>
      <c r="T682" s="753"/>
      <c r="U682" s="754"/>
      <c r="V682" s="754"/>
      <c r="W682" s="754"/>
      <c r="X682" s="754"/>
      <c r="Y682" s="755"/>
      <c r="Z682" s="52"/>
    </row>
    <row r="683" spans="1:26">
      <c r="A683" s="946" t="s">
        <v>460</v>
      </c>
      <c r="B683" s="947"/>
      <c r="C683" s="888">
        <v>100525</v>
      </c>
      <c r="D683" s="816">
        <v>25887</v>
      </c>
      <c r="E683" s="816">
        <v>73524</v>
      </c>
      <c r="F683" s="816">
        <v>24663</v>
      </c>
      <c r="G683" s="816">
        <v>16036</v>
      </c>
      <c r="H683" s="816">
        <v>6984</v>
      </c>
      <c r="I683" s="241">
        <v>247619</v>
      </c>
      <c r="J683" s="897"/>
      <c r="K683" s="897"/>
      <c r="L683" s="749"/>
      <c r="M683" s="749"/>
      <c r="N683" s="750"/>
      <c r="O683" s="750"/>
      <c r="P683" s="750"/>
      <c r="Q683" s="750"/>
      <c r="R683" s="751"/>
      <c r="S683" s="748"/>
      <c r="T683" s="749"/>
      <c r="U683" s="750"/>
      <c r="V683" s="750"/>
      <c r="W683" s="750"/>
      <c r="X683" s="750"/>
      <c r="Y683" s="751"/>
      <c r="Z683" s="52"/>
    </row>
    <row r="684" spans="1:26">
      <c r="A684" s="946" t="s">
        <v>435</v>
      </c>
      <c r="B684" s="947"/>
      <c r="C684" s="939">
        <v>106485</v>
      </c>
      <c r="D684" s="940">
        <v>27012</v>
      </c>
      <c r="E684" s="940">
        <v>74422</v>
      </c>
      <c r="F684" s="940">
        <v>24405</v>
      </c>
      <c r="G684" s="940">
        <v>15954</v>
      </c>
      <c r="H684" s="940">
        <v>7135</v>
      </c>
      <c r="I684" s="941">
        <v>255413</v>
      </c>
      <c r="J684" s="897"/>
      <c r="K684" s="897"/>
      <c r="L684" s="749"/>
      <c r="M684" s="749"/>
      <c r="N684" s="750"/>
      <c r="O684" s="750"/>
      <c r="P684" s="750"/>
      <c r="Q684" s="750"/>
      <c r="R684" s="751"/>
      <c r="S684" s="748"/>
      <c r="T684" s="749"/>
      <c r="U684" s="750"/>
      <c r="V684" s="750"/>
      <c r="W684" s="750"/>
      <c r="X684" s="750"/>
      <c r="Y684" s="751"/>
      <c r="Z684" s="52"/>
    </row>
    <row r="685" spans="1:26">
      <c r="A685" s="945" t="s">
        <v>770</v>
      </c>
      <c r="B685" s="826"/>
      <c r="C685" s="888">
        <v>111661</v>
      </c>
      <c r="D685" s="816">
        <v>29347</v>
      </c>
      <c r="E685" s="816">
        <v>76253</v>
      </c>
      <c r="F685" s="816">
        <v>24915</v>
      </c>
      <c r="G685" s="816">
        <v>16217</v>
      </c>
      <c r="H685" s="816">
        <v>7407</v>
      </c>
      <c r="I685" s="241">
        <v>265800</v>
      </c>
      <c r="J685" s="897"/>
      <c r="K685" s="897"/>
      <c r="L685" s="749"/>
      <c r="M685" s="749"/>
      <c r="N685" s="750"/>
      <c r="O685" s="750"/>
      <c r="P685" s="750"/>
      <c r="Q685" s="750"/>
      <c r="R685" s="751"/>
      <c r="S685" s="748"/>
      <c r="T685" s="749"/>
      <c r="U685" s="750"/>
      <c r="V685" s="750"/>
      <c r="W685" s="750"/>
      <c r="X685" s="750"/>
      <c r="Y685" s="751"/>
      <c r="Z685" s="52"/>
    </row>
    <row r="686" spans="1:26">
      <c r="A686" s="945" t="s">
        <v>772</v>
      </c>
      <c r="B686" s="826"/>
      <c r="C686" s="888">
        <v>115437</v>
      </c>
      <c r="D686" s="816">
        <v>29606</v>
      </c>
      <c r="E686" s="816">
        <v>76872.25</v>
      </c>
      <c r="F686" s="816">
        <v>25716</v>
      </c>
      <c r="G686" s="816">
        <v>15976</v>
      </c>
      <c r="H686" s="816">
        <v>7555</v>
      </c>
      <c r="I686" s="241">
        <v>271162.25</v>
      </c>
      <c r="J686" s="897"/>
      <c r="K686" s="897"/>
      <c r="L686" s="749"/>
      <c r="M686" s="749"/>
      <c r="N686" s="750"/>
      <c r="O686" s="750"/>
      <c r="P686" s="750"/>
      <c r="Q686" s="750"/>
      <c r="R686" s="751"/>
      <c r="S686" s="748"/>
      <c r="T686" s="749"/>
      <c r="U686" s="750"/>
      <c r="V686" s="750"/>
      <c r="W686" s="750"/>
      <c r="X686" s="750"/>
      <c r="Y686" s="751"/>
      <c r="Z686" s="52"/>
    </row>
    <row r="687" spans="1:26">
      <c r="A687" s="946" t="s">
        <v>462</v>
      </c>
      <c r="B687" s="947"/>
      <c r="C687" s="888">
        <v>118986</v>
      </c>
      <c r="D687" s="816">
        <v>31097</v>
      </c>
      <c r="E687" s="816">
        <v>78501.8125</v>
      </c>
      <c r="F687" s="816">
        <v>27015</v>
      </c>
      <c r="G687" s="816">
        <v>16807</v>
      </c>
      <c r="H687" s="816">
        <v>7868</v>
      </c>
      <c r="I687" s="241">
        <v>280274.8125</v>
      </c>
      <c r="J687" s="897"/>
      <c r="K687" s="897"/>
      <c r="L687" s="749"/>
      <c r="M687" s="749"/>
      <c r="N687" s="750"/>
      <c r="O687" s="750"/>
      <c r="P687" s="750"/>
      <c r="Q687" s="750"/>
      <c r="R687" s="751"/>
      <c r="S687" s="748"/>
      <c r="T687" s="749"/>
      <c r="U687" s="750"/>
      <c r="V687" s="750"/>
      <c r="W687" s="750"/>
      <c r="X687" s="750"/>
      <c r="Y687" s="751"/>
      <c r="Z687" s="52"/>
    </row>
    <row r="688" spans="1:26">
      <c r="A688" s="948" t="s">
        <v>464</v>
      </c>
      <c r="B688" s="826"/>
      <c r="C688" s="888">
        <v>121945</v>
      </c>
      <c r="D688" s="816">
        <v>32143</v>
      </c>
      <c r="E688" s="816">
        <v>80573.359375</v>
      </c>
      <c r="F688" s="816">
        <v>28613</v>
      </c>
      <c r="G688" s="816">
        <v>17738</v>
      </c>
      <c r="H688" s="816">
        <v>8055</v>
      </c>
      <c r="I688" s="241">
        <v>289067.359375</v>
      </c>
      <c r="J688" s="897"/>
      <c r="K688" s="897"/>
      <c r="L688" s="844"/>
      <c r="M688" s="749"/>
      <c r="N688" s="750"/>
      <c r="O688" s="750"/>
      <c r="P688" s="750"/>
      <c r="Q688" s="750"/>
      <c r="R688" s="751"/>
      <c r="S688" s="748"/>
      <c r="T688" s="749"/>
      <c r="U688" s="750"/>
      <c r="V688" s="750"/>
      <c r="W688" s="750"/>
      <c r="X688" s="750"/>
      <c r="Y688" s="751"/>
      <c r="Z688" s="52"/>
    </row>
    <row r="689" spans="1:32">
      <c r="A689" s="945" t="s">
        <v>774</v>
      </c>
      <c r="B689" s="826"/>
      <c r="C689" s="888">
        <v>125435</v>
      </c>
      <c r="D689" s="816">
        <v>33446</v>
      </c>
      <c r="E689" s="816">
        <v>85192</v>
      </c>
      <c r="F689" s="816">
        <v>30344</v>
      </c>
      <c r="G689" s="816">
        <v>17831</v>
      </c>
      <c r="H689" s="816">
        <v>8392</v>
      </c>
      <c r="I689" s="241">
        <v>300640</v>
      </c>
      <c r="J689" s="897"/>
      <c r="K689" s="897"/>
      <c r="L689" s="749">
        <f t="shared" ref="L689:L694" si="558">IF(C689&gt;0,(C689/C677)*100,)</f>
        <v>83.607726557709228</v>
      </c>
      <c r="M689" s="749">
        <f t="shared" ref="M689:M694" si="559">IF(D689&gt;0,(D689/D677)*100,)</f>
        <v>72.798902988485736</v>
      </c>
      <c r="N689" s="750">
        <f t="shared" ref="N689:N694" si="560">IF(E689&gt;0,(E689/E677)*100,)</f>
        <v>83.628974467207883</v>
      </c>
      <c r="O689" s="750">
        <f t="shared" ref="O689:O694" si="561">IF(F689&gt;0,(F689/F677)*100,)</f>
        <v>83.730684326710815</v>
      </c>
      <c r="P689" s="750">
        <f t="shared" ref="P689:P694" si="562">IF(G689&gt;0,(G689/G677)*100,)</f>
        <v>86.273466227985296</v>
      </c>
      <c r="Q689" s="756">
        <f t="shared" ref="Q689:Q694" si="563">IF(H689&gt;0,(H689/H677)*100,)</f>
        <v>57.135076252723316</v>
      </c>
      <c r="R689" s="750">
        <f t="shared" ref="R689:R694" si="564">IF(I689&gt;0,(I689/I677)*100,)</f>
        <v>81.378100672376277</v>
      </c>
      <c r="S689" s="748"/>
      <c r="T689" s="749"/>
      <c r="U689" s="750"/>
      <c r="V689" s="750"/>
      <c r="W689" s="750"/>
      <c r="X689" s="750"/>
      <c r="Y689" s="751"/>
      <c r="Z689" s="52"/>
    </row>
    <row r="690" spans="1:32">
      <c r="A690" s="945" t="s">
        <v>776</v>
      </c>
      <c r="B690" s="826"/>
      <c r="C690" s="888">
        <v>127820</v>
      </c>
      <c r="D690" s="816">
        <v>35420</v>
      </c>
      <c r="E690" s="816">
        <v>90457</v>
      </c>
      <c r="F690" s="816">
        <v>31455</v>
      </c>
      <c r="G690" s="816">
        <v>19224</v>
      </c>
      <c r="H690" s="816">
        <v>9060</v>
      </c>
      <c r="I690" s="241">
        <v>313436</v>
      </c>
      <c r="J690" s="897"/>
      <c r="K690" s="897"/>
      <c r="L690" s="778">
        <f t="shared" si="558"/>
        <v>79.533575588630583</v>
      </c>
      <c r="M690" s="757">
        <f t="shared" si="559"/>
        <v>72.197309417040358</v>
      </c>
      <c r="N690" s="757">
        <f t="shared" si="560"/>
        <v>78.164803069318907</v>
      </c>
      <c r="O690" s="757">
        <f t="shared" si="561"/>
        <v>79.481996209728365</v>
      </c>
      <c r="P690" s="757">
        <f t="shared" si="562"/>
        <v>66.073208455061007</v>
      </c>
      <c r="Q690" s="758">
        <f t="shared" si="563"/>
        <v>52.988653643701021</v>
      </c>
      <c r="R690" s="759">
        <f t="shared" si="564"/>
        <v>76.212475624048665</v>
      </c>
      <c r="S690" s="757"/>
      <c r="T690" s="757"/>
      <c r="U690" s="757"/>
      <c r="V690" s="757"/>
      <c r="W690" s="757"/>
      <c r="X690" s="758"/>
      <c r="Y690" s="778"/>
      <c r="Z690" s="52"/>
    </row>
    <row r="691" spans="1:32">
      <c r="A691" s="945" t="s">
        <v>778</v>
      </c>
      <c r="B691" s="826"/>
      <c r="C691" s="51">
        <v>129439</v>
      </c>
      <c r="D691" s="52">
        <v>35898</v>
      </c>
      <c r="E691" s="52">
        <v>90225</v>
      </c>
      <c r="F691" s="52">
        <v>31514</v>
      </c>
      <c r="G691" s="52">
        <v>19445</v>
      </c>
      <c r="H691" s="52">
        <v>9535</v>
      </c>
      <c r="I691" s="75">
        <v>316056</v>
      </c>
      <c r="J691" s="897"/>
      <c r="K691" s="897"/>
      <c r="L691" s="757">
        <f t="shared" si="558"/>
        <v>81.429685828961112</v>
      </c>
      <c r="M691" s="757">
        <f t="shared" si="559"/>
        <v>75.246819125075987</v>
      </c>
      <c r="N691" s="757">
        <f t="shared" si="560"/>
        <v>78.204228098915678</v>
      </c>
      <c r="O691" s="757">
        <f t="shared" si="561"/>
        <v>81.190261496844002</v>
      </c>
      <c r="P691" s="757">
        <f t="shared" si="562"/>
        <v>65.502256956140954</v>
      </c>
      <c r="Q691" s="758">
        <f t="shared" si="563"/>
        <v>55.192174114378325</v>
      </c>
      <c r="R691" s="759">
        <f t="shared" si="564"/>
        <v>77.500226819645277</v>
      </c>
      <c r="S691" s="757"/>
      <c r="T691" s="757"/>
      <c r="U691" s="757"/>
      <c r="V691" s="757"/>
      <c r="W691" s="757"/>
      <c r="X691" s="758"/>
      <c r="Y691" s="778"/>
      <c r="Z691" s="52"/>
    </row>
    <row r="692" spans="1:32">
      <c r="A692" s="946" t="s">
        <v>995</v>
      </c>
      <c r="B692" s="947"/>
      <c r="C692" s="888">
        <v>131995</v>
      </c>
      <c r="D692" s="816">
        <v>35181</v>
      </c>
      <c r="E692" s="816">
        <v>91091</v>
      </c>
      <c r="F692" s="816">
        <v>31973</v>
      </c>
      <c r="G692" s="816">
        <v>19645</v>
      </c>
      <c r="H692" s="816">
        <v>9440</v>
      </c>
      <c r="I692" s="241">
        <v>319325</v>
      </c>
      <c r="J692" s="897"/>
      <c r="K692" s="897"/>
      <c r="L692" s="757">
        <f t="shared" si="558"/>
        <v>76.495337664369785</v>
      </c>
      <c r="M692" s="757">
        <f t="shared" si="559"/>
        <v>68.939097037153161</v>
      </c>
      <c r="N692" s="757">
        <f t="shared" si="560"/>
        <v>77.724685785472332</v>
      </c>
      <c r="O692" s="757">
        <f t="shared" si="561"/>
        <v>74.51350532522315</v>
      </c>
      <c r="P692" s="757">
        <f t="shared" si="562"/>
        <v>63.828059003184087</v>
      </c>
      <c r="Q692" s="758">
        <f t="shared" si="563"/>
        <v>53.40272670702042</v>
      </c>
      <c r="R692" s="759">
        <f t="shared" si="564"/>
        <v>73.892851027199129</v>
      </c>
      <c r="S692" s="757"/>
      <c r="T692" s="757"/>
      <c r="U692" s="757"/>
      <c r="V692" s="757"/>
      <c r="W692" s="757"/>
      <c r="X692" s="758"/>
      <c r="Y692" s="778"/>
      <c r="Z692" s="52"/>
    </row>
    <row r="693" spans="1:32">
      <c r="A693" s="946" t="s">
        <v>50</v>
      </c>
      <c r="B693" s="947"/>
      <c r="C693" s="888">
        <v>134470</v>
      </c>
      <c r="D693" s="816">
        <v>37180</v>
      </c>
      <c r="E693" s="816">
        <v>95092</v>
      </c>
      <c r="F693" s="816">
        <v>32679</v>
      </c>
      <c r="G693" s="816">
        <v>20101</v>
      </c>
      <c r="H693" s="816">
        <v>9609</v>
      </c>
      <c r="I693" s="241">
        <v>329131</v>
      </c>
      <c r="J693" s="897"/>
      <c r="K693" s="897"/>
      <c r="L693" s="757">
        <f t="shared" si="558"/>
        <v>75.535183656044453</v>
      </c>
      <c r="M693" s="757">
        <f t="shared" si="559"/>
        <v>69.667216309398896</v>
      </c>
      <c r="N693" s="757">
        <f t="shared" si="560"/>
        <v>74.989551050020893</v>
      </c>
      <c r="O693" s="757">
        <f t="shared" si="561"/>
        <v>64.595769915002961</v>
      </c>
      <c r="P693" s="757">
        <f t="shared" si="562"/>
        <v>65.25874943185508</v>
      </c>
      <c r="Q693" s="758">
        <f t="shared" si="563"/>
        <v>53.756643356643352</v>
      </c>
      <c r="R693" s="759">
        <f t="shared" si="564"/>
        <v>71.946706305400411</v>
      </c>
      <c r="S693" s="757"/>
      <c r="T693" s="757"/>
      <c r="U693" s="757"/>
      <c r="V693" s="757"/>
      <c r="W693" s="757"/>
      <c r="X693" s="758"/>
      <c r="Y693" s="778"/>
      <c r="Z693" s="52"/>
    </row>
    <row r="694" spans="1:32">
      <c r="A694" s="945" t="s">
        <v>780</v>
      </c>
      <c r="B694" s="826"/>
      <c r="C694" s="942">
        <v>136304</v>
      </c>
      <c r="D694" s="943">
        <v>36981</v>
      </c>
      <c r="E694" s="943">
        <v>96061</v>
      </c>
      <c r="F694" s="943">
        <v>34363</v>
      </c>
      <c r="G694" s="943">
        <v>21456</v>
      </c>
      <c r="H694" s="943">
        <v>10007</v>
      </c>
      <c r="I694" s="944">
        <v>335172</v>
      </c>
      <c r="J694" s="897"/>
      <c r="K694" s="897"/>
      <c r="L694" s="761">
        <f t="shared" si="558"/>
        <v>74.890250267849794</v>
      </c>
      <c r="M694" s="761">
        <f t="shared" si="559"/>
        <v>66.616828490623817</v>
      </c>
      <c r="N694" s="761">
        <f t="shared" si="560"/>
        <v>76.015066747908932</v>
      </c>
      <c r="O694" s="761">
        <f t="shared" si="561"/>
        <v>65.511982155453452</v>
      </c>
      <c r="P694" s="761">
        <f t="shared" si="562"/>
        <v>66.561191251745001</v>
      </c>
      <c r="Q694" s="762">
        <f t="shared" si="563"/>
        <v>55.743092691622095</v>
      </c>
      <c r="R694" s="763">
        <f t="shared" si="564"/>
        <v>71.843765339346533</v>
      </c>
      <c r="S694" s="764" t="s">
        <v>47</v>
      </c>
      <c r="T694" s="761"/>
      <c r="U694" s="761"/>
      <c r="V694" s="761"/>
      <c r="W694" s="761"/>
      <c r="X694" s="762"/>
      <c r="Y694" s="761"/>
      <c r="Z694" s="52"/>
    </row>
    <row r="695" spans="1:32">
      <c r="A695" s="946" t="s">
        <v>997</v>
      </c>
      <c r="B695" s="826"/>
      <c r="C695" s="888">
        <v>112508</v>
      </c>
      <c r="D695" s="816">
        <v>27249</v>
      </c>
      <c r="E695" s="816">
        <v>65509</v>
      </c>
      <c r="F695" s="816">
        <v>22343</v>
      </c>
      <c r="G695" s="816">
        <v>13089</v>
      </c>
      <c r="H695" s="816">
        <v>5931</v>
      </c>
      <c r="I695" s="241">
        <v>246629</v>
      </c>
      <c r="J695" s="897"/>
      <c r="K695" s="897"/>
      <c r="L695" s="749">
        <f t="shared" ref="L695:L697" si="565">IF(C695&gt;0,(C695/C692)*100,)</f>
        <v>85.236561990984512</v>
      </c>
      <c r="M695" s="749">
        <f t="shared" ref="M695:M697" si="566">IF(D695&gt;0,(D695/D692)*100,)</f>
        <v>77.453739234245759</v>
      </c>
      <c r="N695" s="750">
        <f t="shared" ref="N695:R697" si="567">IF(E695&gt;0,(E695/E692)*100,)</f>
        <v>71.915996091820261</v>
      </c>
      <c r="O695" s="750">
        <f t="shared" si="567"/>
        <v>69.880836956181781</v>
      </c>
      <c r="P695" s="750">
        <f t="shared" si="567"/>
        <v>66.627640621023161</v>
      </c>
      <c r="Q695" s="750">
        <f t="shared" si="567"/>
        <v>62.828389830508478</v>
      </c>
      <c r="R695" s="765">
        <f t="shared" si="567"/>
        <v>77.234478979096536</v>
      </c>
      <c r="S695" s="749">
        <f t="shared" ref="S695:Y697" si="568">+L695+L698</f>
        <v>90.137505208530627</v>
      </c>
      <c r="T695" s="749">
        <f t="shared" si="568"/>
        <v>83.067564878769787</v>
      </c>
      <c r="U695" s="750">
        <f t="shared" si="568"/>
        <v>81.59532774917389</v>
      </c>
      <c r="V695" s="750">
        <f t="shared" si="568"/>
        <v>77.427829731335819</v>
      </c>
      <c r="W695" s="750">
        <f t="shared" si="568"/>
        <v>75.556121150419955</v>
      </c>
      <c r="X695" s="750">
        <f t="shared" si="568"/>
        <v>72.881355932203391</v>
      </c>
      <c r="Y695" s="751">
        <f t="shared" si="568"/>
        <v>84.242073122993816</v>
      </c>
      <c r="Z695" s="52">
        <f t="shared" ref="Z695:AF697" si="569">+L695+L698+L701</f>
        <v>100</v>
      </c>
      <c r="AA695" s="409">
        <f t="shared" si="569"/>
        <v>100</v>
      </c>
      <c r="AB695" s="409">
        <f t="shared" si="569"/>
        <v>99.999999999999986</v>
      </c>
      <c r="AC695" s="409">
        <f t="shared" si="569"/>
        <v>100</v>
      </c>
      <c r="AD695" s="409">
        <f t="shared" si="569"/>
        <v>100</v>
      </c>
      <c r="AE695" s="409">
        <f t="shared" si="569"/>
        <v>100</v>
      </c>
      <c r="AF695" s="409">
        <f t="shared" si="569"/>
        <v>100</v>
      </c>
    </row>
    <row r="696" spans="1:32">
      <c r="A696" s="946" t="s">
        <v>52</v>
      </c>
      <c r="B696" s="826"/>
      <c r="C696" s="888">
        <v>115443</v>
      </c>
      <c r="D696" s="816">
        <v>29035</v>
      </c>
      <c r="E696" s="816">
        <v>67889</v>
      </c>
      <c r="F696" s="816">
        <v>22667</v>
      </c>
      <c r="G696" s="816">
        <v>13460</v>
      </c>
      <c r="H696" s="816">
        <v>6047</v>
      </c>
      <c r="I696" s="241">
        <v>254541</v>
      </c>
      <c r="J696" s="897"/>
      <c r="K696" s="897"/>
      <c r="L696" s="757">
        <f t="shared" si="565"/>
        <v>85.850375548449463</v>
      </c>
      <c r="M696" s="757">
        <f t="shared" si="566"/>
        <v>78.093060785368479</v>
      </c>
      <c r="N696" s="757">
        <f t="shared" si="567"/>
        <v>71.392966811088215</v>
      </c>
      <c r="O696" s="757">
        <f t="shared" si="567"/>
        <v>69.362587594479635</v>
      </c>
      <c r="P696" s="757">
        <f t="shared" si="567"/>
        <v>66.961842694393312</v>
      </c>
      <c r="Q696" s="758">
        <f t="shared" si="567"/>
        <v>62.9305859090436</v>
      </c>
      <c r="R696" s="759">
        <f t="shared" si="567"/>
        <v>77.337291230543457</v>
      </c>
      <c r="S696" s="757">
        <f t="shared" si="568"/>
        <v>91.082769390942218</v>
      </c>
      <c r="T696" s="757">
        <f t="shared" si="568"/>
        <v>83.819257665411513</v>
      </c>
      <c r="U696" s="757">
        <f t="shared" si="568"/>
        <v>81.498969419088894</v>
      </c>
      <c r="V696" s="757">
        <f t="shared" si="568"/>
        <v>77.438110101288288</v>
      </c>
      <c r="W696" s="757">
        <f t="shared" si="568"/>
        <v>75.672852096910603</v>
      </c>
      <c r="X696" s="758">
        <f t="shared" si="568"/>
        <v>74.222083463419708</v>
      </c>
      <c r="Y696" s="778">
        <f t="shared" si="568"/>
        <v>84.705178181332045</v>
      </c>
      <c r="Z696" s="52">
        <f t="shared" si="569"/>
        <v>100</v>
      </c>
      <c r="AA696" s="409">
        <f t="shared" si="569"/>
        <v>100</v>
      </c>
      <c r="AB696" s="409">
        <f t="shared" si="569"/>
        <v>100.00000000000001</v>
      </c>
      <c r="AC696" s="409">
        <f t="shared" si="569"/>
        <v>100</v>
      </c>
      <c r="AD696" s="409">
        <f t="shared" si="569"/>
        <v>100</v>
      </c>
      <c r="AE696" s="409">
        <f t="shared" si="569"/>
        <v>100</v>
      </c>
      <c r="AF696" s="409">
        <f t="shared" si="569"/>
        <v>100</v>
      </c>
    </row>
    <row r="697" spans="1:32">
      <c r="A697" s="945" t="s">
        <v>782</v>
      </c>
      <c r="B697" s="826"/>
      <c r="C697" s="936">
        <v>117336</v>
      </c>
      <c r="D697" s="937">
        <v>29107</v>
      </c>
      <c r="E697" s="937">
        <v>69437</v>
      </c>
      <c r="F697" s="937">
        <v>23914</v>
      </c>
      <c r="G697" s="937">
        <v>14541</v>
      </c>
      <c r="H697" s="937">
        <v>6418</v>
      </c>
      <c r="I697" s="938">
        <v>260753</v>
      </c>
      <c r="J697" s="897"/>
      <c r="K697" s="897"/>
      <c r="L697" s="761">
        <f t="shared" si="565"/>
        <v>86.084047423406503</v>
      </c>
      <c r="M697" s="761">
        <f t="shared" si="566"/>
        <v>78.70798518157973</v>
      </c>
      <c r="N697" s="761">
        <f t="shared" si="567"/>
        <v>72.284277698545722</v>
      </c>
      <c r="O697" s="761">
        <f t="shared" si="567"/>
        <v>69.592294037191166</v>
      </c>
      <c r="P697" s="761">
        <f t="shared" si="567"/>
        <v>67.771252796420583</v>
      </c>
      <c r="Q697" s="762">
        <f t="shared" si="567"/>
        <v>64.135105426201662</v>
      </c>
      <c r="R697" s="763">
        <f t="shared" si="567"/>
        <v>77.796773000131282</v>
      </c>
      <c r="S697" s="761">
        <f t="shared" si="568"/>
        <v>91.249706538326095</v>
      </c>
      <c r="T697" s="761">
        <f t="shared" si="568"/>
        <v>84.332495065033399</v>
      </c>
      <c r="U697" s="761">
        <f t="shared" si="568"/>
        <v>82.578778068102565</v>
      </c>
      <c r="V697" s="761">
        <f t="shared" si="568"/>
        <v>77.612548380525567</v>
      </c>
      <c r="W697" s="761">
        <f t="shared" si="568"/>
        <v>76.607941834451907</v>
      </c>
      <c r="X697" s="762">
        <f t="shared" si="568"/>
        <v>74.407914459878086</v>
      </c>
      <c r="Y697" s="761">
        <f t="shared" si="568"/>
        <v>85.163140119103033</v>
      </c>
      <c r="Z697" s="52">
        <f t="shared" si="569"/>
        <v>100</v>
      </c>
      <c r="AA697" s="409">
        <f t="shared" si="569"/>
        <v>100</v>
      </c>
      <c r="AB697" s="409">
        <f t="shared" si="569"/>
        <v>100</v>
      </c>
      <c r="AC697" s="409">
        <f t="shared" si="569"/>
        <v>100</v>
      </c>
      <c r="AD697" s="409">
        <f t="shared" si="569"/>
        <v>100</v>
      </c>
      <c r="AE697" s="409">
        <f t="shared" si="569"/>
        <v>100</v>
      </c>
      <c r="AF697" s="409">
        <f t="shared" si="569"/>
        <v>100</v>
      </c>
    </row>
    <row r="698" spans="1:32">
      <c r="A698" s="946" t="s">
        <v>999</v>
      </c>
      <c r="B698" s="947"/>
      <c r="C698" s="888">
        <v>6469</v>
      </c>
      <c r="D698" s="816">
        <v>1975</v>
      </c>
      <c r="E698" s="816">
        <v>8817</v>
      </c>
      <c r="F698" s="816">
        <v>2413</v>
      </c>
      <c r="G698" s="816">
        <v>1754</v>
      </c>
      <c r="H698" s="816">
        <v>949</v>
      </c>
      <c r="I698" s="241">
        <v>22377</v>
      </c>
      <c r="J698" s="897"/>
      <c r="K698" s="897"/>
      <c r="L698" s="749">
        <f t="shared" ref="L698:L700" si="570">IF(C698&gt;0,(C698/C692)*100,)</f>
        <v>4.9009432175461196</v>
      </c>
      <c r="M698" s="749">
        <f t="shared" ref="M698:M700" si="571">IF(D698&gt;0,(D698/D692)*100,)</f>
        <v>5.6138256445240327</v>
      </c>
      <c r="N698" s="750">
        <f t="shared" ref="N698:R700" si="572">IF(E698&gt;0,(E698/E692)*100,)</f>
        <v>9.6793316573536341</v>
      </c>
      <c r="O698" s="750">
        <f t="shared" si="572"/>
        <v>7.5469927751540364</v>
      </c>
      <c r="P698" s="750">
        <f t="shared" si="572"/>
        <v>8.9284805293967935</v>
      </c>
      <c r="Q698" s="750">
        <f t="shared" si="572"/>
        <v>10.052966101694915</v>
      </c>
      <c r="R698" s="765">
        <f t="shared" si="572"/>
        <v>7.0075941438972835</v>
      </c>
      <c r="S698" s="749"/>
      <c r="T698" s="749"/>
      <c r="U698" s="750"/>
      <c r="V698" s="750"/>
      <c r="W698" s="750"/>
      <c r="X698" s="750"/>
      <c r="Y698" s="751"/>
      <c r="Z698" s="52"/>
    </row>
    <row r="699" spans="1:32">
      <c r="A699" s="948" t="s">
        <v>54</v>
      </c>
      <c r="B699" s="826"/>
      <c r="C699" s="888">
        <v>7036</v>
      </c>
      <c r="D699" s="816">
        <v>2129</v>
      </c>
      <c r="E699" s="816">
        <v>9610</v>
      </c>
      <c r="F699" s="816">
        <v>2639</v>
      </c>
      <c r="G699" s="816">
        <v>1751</v>
      </c>
      <c r="H699" s="816">
        <v>1085</v>
      </c>
      <c r="I699" s="241">
        <v>24250</v>
      </c>
      <c r="J699" s="897"/>
      <c r="K699" s="897"/>
      <c r="L699" s="757">
        <f t="shared" si="570"/>
        <v>5.2323938424927494</v>
      </c>
      <c r="M699" s="757">
        <f t="shared" si="571"/>
        <v>5.7261968800430338</v>
      </c>
      <c r="N699" s="757">
        <f t="shared" si="572"/>
        <v>10.106002608000674</v>
      </c>
      <c r="O699" s="757">
        <f t="shared" si="572"/>
        <v>8.0755225068086531</v>
      </c>
      <c r="P699" s="757">
        <f t="shared" si="572"/>
        <v>8.7110094025172877</v>
      </c>
      <c r="Q699" s="758">
        <f t="shared" si="572"/>
        <v>11.291497554376106</v>
      </c>
      <c r="R699" s="759">
        <f t="shared" si="572"/>
        <v>7.3678869507885922</v>
      </c>
      <c r="S699" s="757"/>
      <c r="T699" s="757"/>
      <c r="U699" s="757"/>
      <c r="V699" s="757"/>
      <c r="W699" s="757"/>
      <c r="X699" s="758"/>
      <c r="Y699" s="778"/>
      <c r="Z699" s="52"/>
    </row>
    <row r="700" spans="1:32">
      <c r="A700" s="945" t="s">
        <v>784</v>
      </c>
      <c r="B700" s="826"/>
      <c r="C700" s="936">
        <v>7041</v>
      </c>
      <c r="D700" s="937">
        <v>2080</v>
      </c>
      <c r="E700" s="937">
        <v>9889</v>
      </c>
      <c r="F700" s="937">
        <v>2756</v>
      </c>
      <c r="G700" s="937">
        <v>1896</v>
      </c>
      <c r="H700" s="937">
        <v>1028</v>
      </c>
      <c r="I700" s="938">
        <v>24690</v>
      </c>
      <c r="J700" s="897"/>
      <c r="K700" s="897"/>
      <c r="L700" s="761">
        <f t="shared" si="570"/>
        <v>5.1656591149195918</v>
      </c>
      <c r="M700" s="761">
        <f t="shared" si="571"/>
        <v>5.6245098834536655</v>
      </c>
      <c r="N700" s="761">
        <f t="shared" si="572"/>
        <v>10.294500369556845</v>
      </c>
      <c r="O700" s="761">
        <f t="shared" si="572"/>
        <v>8.0202543433344005</v>
      </c>
      <c r="P700" s="761">
        <f t="shared" si="572"/>
        <v>8.8366890380313201</v>
      </c>
      <c r="Q700" s="762">
        <f t="shared" si="572"/>
        <v>10.272809033676426</v>
      </c>
      <c r="R700" s="763">
        <f t="shared" si="572"/>
        <v>7.3663671189717519</v>
      </c>
      <c r="S700" s="764"/>
      <c r="T700" s="761"/>
      <c r="U700" s="761"/>
      <c r="V700" s="761"/>
      <c r="W700" s="761"/>
      <c r="X700" s="762"/>
      <c r="Y700" s="761"/>
      <c r="Z700" s="52"/>
    </row>
    <row r="701" spans="1:32">
      <c r="A701" s="946" t="s">
        <v>1001</v>
      </c>
      <c r="B701" s="947"/>
      <c r="C701" s="888">
        <v>13018</v>
      </c>
      <c r="D701" s="816">
        <v>5957</v>
      </c>
      <c r="E701" s="816">
        <v>16765</v>
      </c>
      <c r="F701" s="816">
        <v>7217</v>
      </c>
      <c r="G701" s="816">
        <v>4802</v>
      </c>
      <c r="H701" s="816">
        <v>2560</v>
      </c>
      <c r="I701" s="241">
        <v>50319</v>
      </c>
      <c r="J701" s="897"/>
      <c r="K701" s="897"/>
      <c r="L701" s="749">
        <f t="shared" ref="L701:L703" si="573">IF(C701&gt;0,(C701/C692)*100,)</f>
        <v>9.8624947914693735</v>
      </c>
      <c r="M701" s="749">
        <f t="shared" ref="M701:M703" si="574">IF(D701&gt;0,(D701/D692)*100,)</f>
        <v>16.93243512123021</v>
      </c>
      <c r="N701" s="750">
        <f t="shared" ref="N701:R703" si="575">IF(E701&gt;0,(E701/E692)*100,)</f>
        <v>18.404672250826096</v>
      </c>
      <c r="O701" s="750">
        <f t="shared" si="575"/>
        <v>22.572170268664184</v>
      </c>
      <c r="P701" s="750">
        <f t="shared" si="575"/>
        <v>24.443878849580045</v>
      </c>
      <c r="Q701" s="750">
        <f t="shared" si="575"/>
        <v>27.118644067796609</v>
      </c>
      <c r="R701" s="765">
        <f t="shared" si="575"/>
        <v>15.757926877006184</v>
      </c>
      <c r="S701" s="749"/>
      <c r="T701" s="749"/>
      <c r="U701" s="750"/>
      <c r="V701" s="750"/>
      <c r="W701" s="750"/>
      <c r="X701" s="750"/>
      <c r="Y701" s="751"/>
      <c r="Z701" s="52"/>
    </row>
    <row r="702" spans="1:32">
      <c r="A702" s="948" t="s">
        <v>56</v>
      </c>
      <c r="B702" s="826"/>
      <c r="C702" s="888">
        <v>11991</v>
      </c>
      <c r="D702" s="816">
        <v>6016</v>
      </c>
      <c r="E702" s="816">
        <v>17593</v>
      </c>
      <c r="F702" s="816">
        <v>7373</v>
      </c>
      <c r="G702" s="816">
        <v>4890</v>
      </c>
      <c r="H702" s="816">
        <v>2477</v>
      </c>
      <c r="I702" s="241">
        <v>50340</v>
      </c>
      <c r="J702" s="897"/>
      <c r="K702" s="897"/>
      <c r="L702" s="757">
        <f t="shared" si="573"/>
        <v>8.9172306090577838</v>
      </c>
      <c r="M702" s="757">
        <f t="shared" si="574"/>
        <v>16.180742334588487</v>
      </c>
      <c r="N702" s="757">
        <f t="shared" si="575"/>
        <v>18.501030580911117</v>
      </c>
      <c r="O702" s="757">
        <f t="shared" si="575"/>
        <v>22.561889898711712</v>
      </c>
      <c r="P702" s="757">
        <f t="shared" si="575"/>
        <v>24.327147903089401</v>
      </c>
      <c r="Q702" s="758">
        <f t="shared" si="575"/>
        <v>25.777916536580292</v>
      </c>
      <c r="R702" s="759">
        <f t="shared" si="575"/>
        <v>15.294821818667948</v>
      </c>
      <c r="S702" s="757"/>
      <c r="T702" s="757"/>
      <c r="U702" s="757"/>
      <c r="V702" s="757"/>
      <c r="W702" s="757"/>
      <c r="X702" s="758"/>
      <c r="Y702" s="778"/>
      <c r="Z702" s="52"/>
    </row>
    <row r="703" spans="1:32">
      <c r="A703" s="945" t="s">
        <v>786</v>
      </c>
      <c r="B703" s="826"/>
      <c r="C703" s="888">
        <v>11927</v>
      </c>
      <c r="D703" s="816">
        <v>5794</v>
      </c>
      <c r="E703" s="816">
        <v>16735</v>
      </c>
      <c r="F703" s="816">
        <v>7693</v>
      </c>
      <c r="G703" s="816">
        <v>5019</v>
      </c>
      <c r="H703" s="816">
        <v>2561</v>
      </c>
      <c r="I703" s="241">
        <v>49729</v>
      </c>
      <c r="J703" s="897"/>
      <c r="K703" s="897"/>
      <c r="L703" s="761">
        <f t="shared" si="573"/>
        <v>8.7502934616739054</v>
      </c>
      <c r="M703" s="761">
        <f t="shared" si="574"/>
        <v>15.667504934966606</v>
      </c>
      <c r="N703" s="761">
        <f t="shared" si="575"/>
        <v>17.421221931897442</v>
      </c>
      <c r="O703" s="761">
        <f t="shared" si="575"/>
        <v>22.387451619474437</v>
      </c>
      <c r="P703" s="761">
        <f t="shared" si="575"/>
        <v>23.3920581655481</v>
      </c>
      <c r="Q703" s="762">
        <f t="shared" si="575"/>
        <v>25.592085540121918</v>
      </c>
      <c r="R703" s="763">
        <f t="shared" si="575"/>
        <v>14.836859880896972</v>
      </c>
      <c r="S703" s="764" t="s">
        <v>48</v>
      </c>
      <c r="T703" s="761"/>
      <c r="U703" s="761"/>
      <c r="V703" s="761"/>
      <c r="W703" s="761"/>
      <c r="X703" s="762"/>
      <c r="Y703" s="761"/>
      <c r="Z703" s="52"/>
    </row>
    <row r="704" spans="1:32">
      <c r="A704" s="946" t="s">
        <v>426</v>
      </c>
      <c r="B704" s="947"/>
      <c r="C704" s="888">
        <v>77542</v>
      </c>
      <c r="D704" s="816">
        <v>14755</v>
      </c>
      <c r="E704" s="816">
        <v>34713</v>
      </c>
      <c r="F704" s="816">
        <v>10109</v>
      </c>
      <c r="G704" s="816">
        <v>6607</v>
      </c>
      <c r="H704" s="816">
        <v>3088</v>
      </c>
      <c r="I704" s="241">
        <v>146814</v>
      </c>
      <c r="J704" s="897"/>
      <c r="K704" s="897"/>
      <c r="L704" s="749">
        <f t="shared" ref="L704:L706" si="576">IF(C704&gt;0,(C704/C687)*100,)</f>
        <v>65.16901148034222</v>
      </c>
      <c r="M704" s="749">
        <f t="shared" ref="M704:M706" si="577">IF(D704&gt;0,(D704/D687)*100,)</f>
        <v>47.448306910634471</v>
      </c>
      <c r="N704" s="750">
        <f t="shared" ref="N704:R706" si="578">IF(E704&gt;0,(E704/E687)*100,)</f>
        <v>44.219361177170278</v>
      </c>
      <c r="O704" s="750">
        <f t="shared" si="578"/>
        <v>37.419951878585969</v>
      </c>
      <c r="P704" s="750">
        <f t="shared" si="578"/>
        <v>39.31100136847742</v>
      </c>
      <c r="Q704" s="750">
        <f t="shared" si="578"/>
        <v>39.247585155058459</v>
      </c>
      <c r="R704" s="765">
        <f t="shared" si="578"/>
        <v>52.38215974187834</v>
      </c>
      <c r="S704" s="749">
        <f t="shared" ref="S704:Y706" si="579">+L704+L707+L710</f>
        <v>82.475249188980214</v>
      </c>
      <c r="T704" s="749">
        <f t="shared" si="579"/>
        <v>69.315368041933311</v>
      </c>
      <c r="U704" s="750">
        <f t="shared" si="579"/>
        <v>71.113007741063313</v>
      </c>
      <c r="V704" s="750">
        <f t="shared" si="579"/>
        <v>60.129557653155658</v>
      </c>
      <c r="W704" s="750">
        <f t="shared" si="579"/>
        <v>66.894746236687098</v>
      </c>
      <c r="X704" s="750">
        <f t="shared" si="579"/>
        <v>65.353329944077274</v>
      </c>
      <c r="Y704" s="751">
        <f t="shared" si="579"/>
        <v>74.263897687916568</v>
      </c>
      <c r="Z704" s="52">
        <f t="shared" ref="Z704:AF706" si="580">L704+L707+L710+L713</f>
        <v>100</v>
      </c>
      <c r="AA704" s="409">
        <f t="shared" si="580"/>
        <v>100</v>
      </c>
      <c r="AB704" s="409">
        <f t="shared" si="580"/>
        <v>100</v>
      </c>
      <c r="AC704" s="409">
        <f t="shared" si="580"/>
        <v>100</v>
      </c>
      <c r="AD704" s="409">
        <f t="shared" si="580"/>
        <v>100</v>
      </c>
      <c r="AE704" s="409">
        <f t="shared" si="580"/>
        <v>100</v>
      </c>
      <c r="AF704" s="409">
        <f t="shared" si="580"/>
        <v>100</v>
      </c>
    </row>
    <row r="705" spans="1:32">
      <c r="A705" s="948" t="s">
        <v>58</v>
      </c>
      <c r="B705" s="826"/>
      <c r="C705" s="888">
        <v>79692</v>
      </c>
      <c r="D705" s="816">
        <v>15231</v>
      </c>
      <c r="E705" s="816">
        <v>34345</v>
      </c>
      <c r="F705" s="816">
        <v>10738</v>
      </c>
      <c r="G705" s="816">
        <v>6836</v>
      </c>
      <c r="H705" s="816">
        <v>3299</v>
      </c>
      <c r="I705" s="241">
        <v>150141</v>
      </c>
      <c r="J705" s="897"/>
      <c r="K705" s="897"/>
      <c r="L705" s="757">
        <f t="shared" si="576"/>
        <v>65.350772889417357</v>
      </c>
      <c r="M705" s="757">
        <f t="shared" si="577"/>
        <v>47.385122732787856</v>
      </c>
      <c r="N705" s="757">
        <f t="shared" si="578"/>
        <v>42.625751571500736</v>
      </c>
      <c r="O705" s="757">
        <f t="shared" si="578"/>
        <v>37.528396183552928</v>
      </c>
      <c r="P705" s="757">
        <f t="shared" si="578"/>
        <v>38.538730409290793</v>
      </c>
      <c r="Q705" s="758">
        <f t="shared" si="578"/>
        <v>40.955927995034145</v>
      </c>
      <c r="R705" s="759">
        <f t="shared" si="578"/>
        <v>51.939797120167327</v>
      </c>
      <c r="S705" s="757">
        <f t="shared" si="579"/>
        <v>81.728648161056213</v>
      </c>
      <c r="T705" s="757">
        <f t="shared" si="579"/>
        <v>69.803689761378848</v>
      </c>
      <c r="U705" s="757">
        <f t="shared" si="579"/>
        <v>69.088592596614689</v>
      </c>
      <c r="V705" s="757">
        <f t="shared" si="579"/>
        <v>58.843882151469607</v>
      </c>
      <c r="W705" s="757">
        <f t="shared" si="579"/>
        <v>65.683842597812614</v>
      </c>
      <c r="X705" s="758">
        <f t="shared" si="579"/>
        <v>66.852886405959026</v>
      </c>
      <c r="Y705" s="778">
        <f t="shared" si="579"/>
        <v>73.215115140496835</v>
      </c>
      <c r="Z705" s="52">
        <f t="shared" si="580"/>
        <v>100</v>
      </c>
      <c r="AA705" s="409">
        <f t="shared" si="580"/>
        <v>100</v>
      </c>
      <c r="AB705" s="409">
        <f t="shared" si="580"/>
        <v>100</v>
      </c>
      <c r="AC705" s="409">
        <f t="shared" si="580"/>
        <v>100</v>
      </c>
      <c r="AD705" s="409">
        <f t="shared" si="580"/>
        <v>100</v>
      </c>
      <c r="AE705" s="409">
        <f t="shared" si="580"/>
        <v>100</v>
      </c>
      <c r="AF705" s="409">
        <f t="shared" si="580"/>
        <v>100</v>
      </c>
    </row>
    <row r="706" spans="1:32">
      <c r="A706" s="945" t="s">
        <v>788</v>
      </c>
      <c r="B706" s="826"/>
      <c r="C706" s="888">
        <v>82555</v>
      </c>
      <c r="D706" s="816">
        <v>16465</v>
      </c>
      <c r="E706" s="816">
        <v>37445</v>
      </c>
      <c r="F706" s="816">
        <v>11429</v>
      </c>
      <c r="G706" s="816">
        <v>6898</v>
      </c>
      <c r="H706" s="816">
        <v>3285</v>
      </c>
      <c r="I706" s="241">
        <v>158077</v>
      </c>
      <c r="J706" s="897"/>
      <c r="K706" s="897"/>
      <c r="L706" s="761">
        <f t="shared" si="576"/>
        <v>65.814963925539132</v>
      </c>
      <c r="M706" s="761">
        <f t="shared" si="577"/>
        <v>49.228607307301317</v>
      </c>
      <c r="N706" s="761">
        <f t="shared" si="578"/>
        <v>43.953657620433844</v>
      </c>
      <c r="O706" s="761">
        <f t="shared" si="578"/>
        <v>37.664777221196942</v>
      </c>
      <c r="P706" s="761">
        <f t="shared" si="578"/>
        <v>38.685435477539116</v>
      </c>
      <c r="Q706" s="762">
        <f t="shared" si="578"/>
        <v>39.144423260247855</v>
      </c>
      <c r="R706" s="763">
        <f t="shared" si="578"/>
        <v>52.580162320383181</v>
      </c>
      <c r="S706" s="764">
        <f t="shared" si="579"/>
        <v>83.387411806911956</v>
      </c>
      <c r="T706" s="761">
        <f t="shared" si="579"/>
        <v>73.889254320397058</v>
      </c>
      <c r="U706" s="761">
        <f t="shared" si="579"/>
        <v>71.736782796506716</v>
      </c>
      <c r="V706" s="761">
        <f t="shared" si="579"/>
        <v>60.361191668863697</v>
      </c>
      <c r="W706" s="761">
        <f t="shared" si="579"/>
        <v>66.54141663395211</v>
      </c>
      <c r="X706" s="762">
        <f t="shared" si="579"/>
        <v>66.074833174451854</v>
      </c>
      <c r="Y706" s="761">
        <f t="shared" si="579"/>
        <v>75.222857903139968</v>
      </c>
      <c r="Z706" s="52">
        <f t="shared" si="580"/>
        <v>100.00000000000001</v>
      </c>
      <c r="AA706" s="409">
        <f t="shared" si="580"/>
        <v>100</v>
      </c>
      <c r="AB706" s="409">
        <f t="shared" si="580"/>
        <v>100</v>
      </c>
      <c r="AC706" s="409">
        <f t="shared" si="580"/>
        <v>100</v>
      </c>
      <c r="AD706" s="409">
        <f t="shared" si="580"/>
        <v>100</v>
      </c>
      <c r="AE706" s="409">
        <f t="shared" si="580"/>
        <v>100</v>
      </c>
      <c r="AF706" s="409">
        <f t="shared" si="580"/>
        <v>100</v>
      </c>
    </row>
    <row r="707" spans="1:32">
      <c r="A707" s="946" t="s">
        <v>430</v>
      </c>
      <c r="B707" s="947"/>
      <c r="C707" s="936">
        <v>4282</v>
      </c>
      <c r="D707" s="937">
        <v>2238</v>
      </c>
      <c r="E707" s="937">
        <v>4395</v>
      </c>
      <c r="F707" s="937">
        <v>1558</v>
      </c>
      <c r="G707" s="937">
        <v>816</v>
      </c>
      <c r="H707" s="937">
        <v>322</v>
      </c>
      <c r="I707" s="938">
        <v>13611</v>
      </c>
      <c r="J707" s="897"/>
      <c r="K707" s="897"/>
      <c r="L707" s="749">
        <f t="shared" ref="L707:L709" si="581">IF(C707&gt;0,(C707/C687)*100,)</f>
        <v>3.5987427092262956</v>
      </c>
      <c r="M707" s="749">
        <f t="shared" ref="M707:M709" si="582">IF(D707&gt;0,(D707/D687)*100,)</f>
        <v>7.1968357076245297</v>
      </c>
      <c r="N707" s="750">
        <f t="shared" ref="N707:R709" si="583">IF(E707&gt;0,(E707/E687)*100,)</f>
        <v>5.5985968476842496</v>
      </c>
      <c r="O707" s="750">
        <f t="shared" si="583"/>
        <v>5.7671663890431244</v>
      </c>
      <c r="P707" s="750">
        <f t="shared" si="583"/>
        <v>4.8551198905218067</v>
      </c>
      <c r="Q707" s="750">
        <f t="shared" si="583"/>
        <v>4.092526690391459</v>
      </c>
      <c r="R707" s="765">
        <f t="shared" si="583"/>
        <v>4.8563050952000903</v>
      </c>
      <c r="S707" s="749"/>
      <c r="T707" s="749"/>
      <c r="U707" s="750"/>
      <c r="V707" s="750"/>
      <c r="W707" s="750"/>
      <c r="X707" s="750"/>
      <c r="Y707" s="751"/>
      <c r="Z707" s="52"/>
    </row>
    <row r="708" spans="1:32">
      <c r="A708" s="948" t="s">
        <v>62</v>
      </c>
      <c r="B708" s="826"/>
      <c r="C708" s="888">
        <v>4267</v>
      </c>
      <c r="D708" s="816">
        <v>2278</v>
      </c>
      <c r="E708" s="816">
        <v>4420</v>
      </c>
      <c r="F708" s="816">
        <v>1584</v>
      </c>
      <c r="G708" s="816">
        <v>963</v>
      </c>
      <c r="H708" s="816">
        <v>361</v>
      </c>
      <c r="I708" s="241">
        <v>13873</v>
      </c>
      <c r="J708" s="897"/>
      <c r="K708" s="897"/>
      <c r="L708" s="757">
        <f t="shared" si="581"/>
        <v>3.4991184550412071</v>
      </c>
      <c r="M708" s="757">
        <f t="shared" si="582"/>
        <v>7.0870796129794984</v>
      </c>
      <c r="N708" s="757">
        <f t="shared" si="583"/>
        <v>5.4856841445926117</v>
      </c>
      <c r="O708" s="757">
        <f t="shared" si="583"/>
        <v>5.5359451997343863</v>
      </c>
      <c r="P708" s="757">
        <f t="shared" si="583"/>
        <v>5.4290224377043641</v>
      </c>
      <c r="Q708" s="758">
        <f t="shared" si="583"/>
        <v>4.4816883923029174</v>
      </c>
      <c r="R708" s="759">
        <f t="shared" si="583"/>
        <v>4.799227429203758</v>
      </c>
      <c r="S708" s="757"/>
      <c r="T708" s="757"/>
      <c r="U708" s="757"/>
      <c r="V708" s="757"/>
      <c r="W708" s="757"/>
      <c r="X708" s="758"/>
      <c r="Y708" s="778"/>
      <c r="Z708" s="52"/>
    </row>
    <row r="709" spans="1:32">
      <c r="A709" s="945" t="s">
        <v>790</v>
      </c>
      <c r="B709" s="826"/>
      <c r="C709" s="888">
        <v>5670</v>
      </c>
      <c r="D709" s="816">
        <v>2949</v>
      </c>
      <c r="E709" s="816">
        <v>5101</v>
      </c>
      <c r="F709" s="816">
        <v>1774</v>
      </c>
      <c r="G709" s="816">
        <v>1003</v>
      </c>
      <c r="H709" s="816">
        <v>356</v>
      </c>
      <c r="I709" s="241">
        <v>16853</v>
      </c>
      <c r="J709" s="897"/>
      <c r="K709" s="897"/>
      <c r="L709" s="761">
        <f t="shared" si="581"/>
        <v>4.5202694622712958</v>
      </c>
      <c r="M709" s="761">
        <f t="shared" si="582"/>
        <v>8.8171978711953596</v>
      </c>
      <c r="N709" s="761">
        <f t="shared" si="583"/>
        <v>5.9876514226687956</v>
      </c>
      <c r="O709" s="761">
        <f t="shared" si="583"/>
        <v>5.8462958080674925</v>
      </c>
      <c r="P709" s="761">
        <f t="shared" si="583"/>
        <v>5.6250350513151259</v>
      </c>
      <c r="Q709" s="762">
        <f t="shared" si="583"/>
        <v>4.2421353670162061</v>
      </c>
      <c r="R709" s="763">
        <f t="shared" si="583"/>
        <v>5.6057078233102713</v>
      </c>
      <c r="S709" s="764"/>
      <c r="T709" s="761"/>
      <c r="U709" s="761"/>
      <c r="V709" s="761"/>
      <c r="W709" s="761"/>
      <c r="X709" s="762"/>
      <c r="Y709" s="761"/>
      <c r="Z709" s="52"/>
    </row>
    <row r="710" spans="1:32">
      <c r="A710" s="946" t="s">
        <v>432</v>
      </c>
      <c r="B710" s="947"/>
      <c r="C710" s="888">
        <v>16310</v>
      </c>
      <c r="D710" s="816">
        <v>4562</v>
      </c>
      <c r="E710" s="816">
        <v>16717</v>
      </c>
      <c r="F710" s="816">
        <v>4577</v>
      </c>
      <c r="G710" s="816">
        <v>3820</v>
      </c>
      <c r="H710" s="816">
        <v>1732</v>
      </c>
      <c r="I710" s="241">
        <v>47718</v>
      </c>
      <c r="J710" s="897"/>
      <c r="K710" s="897"/>
      <c r="L710" s="749">
        <f t="shared" ref="L710:L712" si="584">IF(C710&gt;0,(C710/C687)*100,)</f>
        <v>13.707494999411695</v>
      </c>
      <c r="M710" s="749">
        <f t="shared" ref="M710:M712" si="585">IF(D710&gt;0,(D710/D687)*100,)</f>
        <v>14.67022542367431</v>
      </c>
      <c r="N710" s="750">
        <f t="shared" ref="N710:R712" si="586">IF(E710&gt;0,(E710/E687)*100,)</f>
        <v>21.295049716208784</v>
      </c>
      <c r="O710" s="750">
        <f t="shared" si="586"/>
        <v>16.942439385526558</v>
      </c>
      <c r="P710" s="750">
        <f t="shared" si="586"/>
        <v>22.728624977687868</v>
      </c>
      <c r="Q710" s="750">
        <f t="shared" si="586"/>
        <v>22.013218098627352</v>
      </c>
      <c r="R710" s="765">
        <f t="shared" si="586"/>
        <v>17.02543285083814</v>
      </c>
      <c r="S710" s="749"/>
      <c r="T710" s="749"/>
      <c r="U710" s="750"/>
      <c r="V710" s="750"/>
      <c r="W710" s="750"/>
      <c r="X710" s="750"/>
      <c r="Y710" s="751"/>
      <c r="Z710" s="52"/>
    </row>
    <row r="711" spans="1:32">
      <c r="A711" s="948" t="s">
        <v>64</v>
      </c>
      <c r="B711" s="826"/>
      <c r="C711" s="888">
        <v>15705</v>
      </c>
      <c r="D711" s="816">
        <v>4928</v>
      </c>
      <c r="E711" s="816">
        <v>16902</v>
      </c>
      <c r="F711" s="816">
        <v>4515</v>
      </c>
      <c r="G711" s="816">
        <v>3852</v>
      </c>
      <c r="H711" s="816">
        <v>1725</v>
      </c>
      <c r="I711" s="241">
        <v>47627</v>
      </c>
      <c r="J711" s="897"/>
      <c r="K711" s="897"/>
      <c r="L711" s="757">
        <f t="shared" si="584"/>
        <v>12.878756816597647</v>
      </c>
      <c r="M711" s="757">
        <f t="shared" si="585"/>
        <v>15.331487415611486</v>
      </c>
      <c r="N711" s="757">
        <f t="shared" si="586"/>
        <v>20.977156880521342</v>
      </c>
      <c r="O711" s="757">
        <f t="shared" si="586"/>
        <v>15.779540768182295</v>
      </c>
      <c r="P711" s="757">
        <f t="shared" si="586"/>
        <v>21.716089750817456</v>
      </c>
      <c r="Q711" s="758">
        <f t="shared" si="586"/>
        <v>21.415270018621975</v>
      </c>
      <c r="R711" s="759">
        <f t="shared" si="586"/>
        <v>16.47609059112574</v>
      </c>
      <c r="S711" s="757"/>
      <c r="T711" s="757"/>
      <c r="U711" s="757"/>
      <c r="V711" s="757"/>
      <c r="W711" s="757"/>
      <c r="X711" s="758"/>
      <c r="Y711" s="778"/>
      <c r="Z711" s="52"/>
    </row>
    <row r="712" spans="1:32">
      <c r="A712" s="945" t="s">
        <v>792</v>
      </c>
      <c r="B712" s="826"/>
      <c r="C712" s="888">
        <v>16372</v>
      </c>
      <c r="D712" s="816">
        <v>5299</v>
      </c>
      <c r="E712" s="816">
        <v>18568</v>
      </c>
      <c r="F712" s="816">
        <v>5113</v>
      </c>
      <c r="G712" s="816">
        <v>3964</v>
      </c>
      <c r="H712" s="816">
        <v>1904</v>
      </c>
      <c r="I712" s="241">
        <v>51220</v>
      </c>
      <c r="J712" s="897"/>
      <c r="K712" s="897"/>
      <c r="L712" s="761">
        <f t="shared" si="584"/>
        <v>13.052178419101526</v>
      </c>
      <c r="M712" s="761">
        <f t="shared" si="585"/>
        <v>15.843449141900376</v>
      </c>
      <c r="N712" s="761">
        <f t="shared" si="586"/>
        <v>21.795473753404078</v>
      </c>
      <c r="O712" s="761">
        <f t="shared" si="586"/>
        <v>16.850118639599263</v>
      </c>
      <c r="P712" s="761">
        <f t="shared" si="586"/>
        <v>22.230946105097864</v>
      </c>
      <c r="Q712" s="762">
        <f t="shared" si="586"/>
        <v>22.688274547187799</v>
      </c>
      <c r="R712" s="763">
        <f t="shared" si="586"/>
        <v>17.036987759446514</v>
      </c>
      <c r="S712" s="764"/>
      <c r="T712" s="761"/>
      <c r="U712" s="761"/>
      <c r="V712" s="761"/>
      <c r="W712" s="761"/>
      <c r="X712" s="762"/>
      <c r="Y712" s="761"/>
      <c r="Z712" s="52"/>
    </row>
    <row r="713" spans="1:32">
      <c r="A713" s="946" t="s">
        <v>434</v>
      </c>
      <c r="B713" s="947"/>
      <c r="C713" s="888">
        <v>20852</v>
      </c>
      <c r="D713" s="816">
        <v>9542</v>
      </c>
      <c r="E713" s="816">
        <v>22676.8125</v>
      </c>
      <c r="F713" s="816">
        <v>10771</v>
      </c>
      <c r="G713" s="816">
        <v>5564</v>
      </c>
      <c r="H713" s="816">
        <v>2726</v>
      </c>
      <c r="I713" s="241">
        <v>72131.8125</v>
      </c>
      <c r="J713" s="897"/>
      <c r="K713" s="897"/>
      <c r="L713" s="749">
        <f t="shared" ref="L713:L715" si="587">IF(C713&gt;0,(C713/C687)*100,)</f>
        <v>17.524750811019786</v>
      </c>
      <c r="M713" s="749">
        <f t="shared" ref="M713:M715" si="588">IF(D713&gt;0,(D713/D687)*100,)</f>
        <v>30.684631958066692</v>
      </c>
      <c r="N713" s="750">
        <f t="shared" ref="N713:R715" si="589">IF(E713&gt;0,(E713/E687)*100,)</f>
        <v>28.886992258936694</v>
      </c>
      <c r="O713" s="750">
        <f t="shared" si="589"/>
        <v>39.870442346844349</v>
      </c>
      <c r="P713" s="750">
        <f t="shared" si="589"/>
        <v>33.105253763312902</v>
      </c>
      <c r="Q713" s="750">
        <f t="shared" si="589"/>
        <v>34.646670055922726</v>
      </c>
      <c r="R713" s="765">
        <f t="shared" si="589"/>
        <v>25.736102312083432</v>
      </c>
      <c r="S713" s="749"/>
      <c r="T713" s="749"/>
      <c r="U713" s="750"/>
      <c r="V713" s="750"/>
      <c r="W713" s="750"/>
      <c r="X713" s="750"/>
      <c r="Y713" s="751"/>
      <c r="Z713" s="52"/>
    </row>
    <row r="714" spans="1:32">
      <c r="A714" s="948" t="s">
        <v>66</v>
      </c>
      <c r="B714" s="826"/>
      <c r="C714" s="51">
        <v>22281</v>
      </c>
      <c r="D714" s="52">
        <v>9706</v>
      </c>
      <c r="E714" s="52">
        <v>24906.359375</v>
      </c>
      <c r="F714" s="52">
        <v>11776</v>
      </c>
      <c r="G714" s="52">
        <v>6087</v>
      </c>
      <c r="H714" s="52">
        <v>2670</v>
      </c>
      <c r="I714" s="75">
        <v>77426.359375</v>
      </c>
      <c r="J714" s="897"/>
      <c r="K714" s="897"/>
      <c r="L714" s="757">
        <f t="shared" si="587"/>
        <v>18.271351838943787</v>
      </c>
      <c r="M714" s="757">
        <f t="shared" si="588"/>
        <v>30.196310238621159</v>
      </c>
      <c r="N714" s="757">
        <f t="shared" si="589"/>
        <v>30.911407403385311</v>
      </c>
      <c r="O714" s="757">
        <f t="shared" si="589"/>
        <v>41.156117848530386</v>
      </c>
      <c r="P714" s="757">
        <f t="shared" si="589"/>
        <v>34.316157402187393</v>
      </c>
      <c r="Q714" s="758">
        <f t="shared" si="589"/>
        <v>33.147113594040967</v>
      </c>
      <c r="R714" s="759">
        <f t="shared" si="589"/>
        <v>26.784884859503173</v>
      </c>
      <c r="S714" s="757"/>
      <c r="T714" s="757"/>
      <c r="U714" s="757"/>
      <c r="V714" s="757"/>
      <c r="W714" s="757"/>
      <c r="X714" s="758"/>
      <c r="Y714" s="778"/>
      <c r="Z714" s="52"/>
    </row>
    <row r="715" spans="1:32">
      <c r="A715" s="945" t="s">
        <v>794</v>
      </c>
      <c r="B715" s="826"/>
      <c r="C715" s="888">
        <v>20838</v>
      </c>
      <c r="D715" s="816">
        <v>8733</v>
      </c>
      <c r="E715" s="816">
        <v>24078</v>
      </c>
      <c r="F715" s="816">
        <v>12028</v>
      </c>
      <c r="G715" s="816">
        <v>5966</v>
      </c>
      <c r="H715" s="816">
        <v>2847</v>
      </c>
      <c r="I715" s="241">
        <v>74490</v>
      </c>
      <c r="J715" s="897"/>
      <c r="K715" s="897"/>
      <c r="L715" s="761">
        <f t="shared" si="587"/>
        <v>16.612588193088055</v>
      </c>
      <c r="M715" s="761">
        <f t="shared" si="588"/>
        <v>26.110745679602942</v>
      </c>
      <c r="N715" s="761">
        <f t="shared" si="589"/>
        <v>28.263217203493284</v>
      </c>
      <c r="O715" s="761">
        <f t="shared" si="589"/>
        <v>39.638808331136303</v>
      </c>
      <c r="P715" s="761">
        <f t="shared" si="589"/>
        <v>33.458583366047897</v>
      </c>
      <c r="Q715" s="762">
        <f t="shared" si="589"/>
        <v>33.925166825548139</v>
      </c>
      <c r="R715" s="763">
        <f t="shared" si="589"/>
        <v>24.777142096860032</v>
      </c>
      <c r="S715" s="764"/>
      <c r="T715" s="761"/>
      <c r="U715" s="761"/>
      <c r="V715" s="761"/>
      <c r="W715" s="761"/>
      <c r="X715" s="762"/>
      <c r="Y715" s="761"/>
      <c r="Z715" s="52"/>
    </row>
    <row r="716" spans="1:32">
      <c r="A716" s="946" t="s">
        <v>428</v>
      </c>
      <c r="B716" s="947"/>
      <c r="C716" s="888">
        <v>56873</v>
      </c>
      <c r="D716" s="816">
        <v>12193</v>
      </c>
      <c r="E716" s="816">
        <v>30762</v>
      </c>
      <c r="F716" s="816">
        <v>6994</v>
      </c>
      <c r="G716" s="816">
        <v>6221</v>
      </c>
      <c r="H716" s="816">
        <v>2685</v>
      </c>
      <c r="I716" s="241">
        <v>115728</v>
      </c>
      <c r="J716" s="897"/>
      <c r="K716" s="897"/>
      <c r="L716" s="749">
        <f t="shared" ref="L716:L718" si="590">IF(C716&gt;0,(C716/C683)*100,)</f>
        <v>56.575976125341953</v>
      </c>
      <c r="M716" s="749">
        <f t="shared" ref="M716:M718" si="591">IF(D716&gt;0,(D716/D683)*100,)</f>
        <v>47.100861436242134</v>
      </c>
      <c r="N716" s="750">
        <f t="shared" ref="N716:R718" si="592">IF(E716&gt;0,(E716/E683)*100,)</f>
        <v>41.839399379794351</v>
      </c>
      <c r="O716" s="750">
        <f t="shared" si="592"/>
        <v>28.358269472489155</v>
      </c>
      <c r="P716" s="750">
        <f t="shared" si="592"/>
        <v>38.793963581940631</v>
      </c>
      <c r="Q716" s="750">
        <f t="shared" si="592"/>
        <v>38.445017182130584</v>
      </c>
      <c r="R716" s="765">
        <f t="shared" si="592"/>
        <v>46.736316680060902</v>
      </c>
      <c r="S716" s="749"/>
      <c r="T716" s="749"/>
      <c r="U716" s="750"/>
      <c r="V716" s="750"/>
      <c r="W716" s="750"/>
      <c r="X716" s="750"/>
      <c r="Y716" s="751"/>
      <c r="Z716" s="52"/>
    </row>
    <row r="717" spans="1:32">
      <c r="A717" s="948" t="s">
        <v>60</v>
      </c>
      <c r="B717" s="826"/>
      <c r="C717" s="888">
        <v>63940</v>
      </c>
      <c r="D717" s="816">
        <v>12880</v>
      </c>
      <c r="E717" s="816">
        <v>31472</v>
      </c>
      <c r="F717" s="816">
        <v>7467</v>
      </c>
      <c r="G717" s="816">
        <v>6376</v>
      </c>
      <c r="H717" s="816">
        <v>2837</v>
      </c>
      <c r="I717" s="241">
        <v>124972</v>
      </c>
      <c r="J717" s="897"/>
      <c r="K717" s="897"/>
      <c r="L717" s="757">
        <f t="shared" si="590"/>
        <v>60.046015870779925</v>
      </c>
      <c r="M717" s="757">
        <f t="shared" si="591"/>
        <v>47.682511476380867</v>
      </c>
      <c r="N717" s="757">
        <f t="shared" si="592"/>
        <v>42.288570583967108</v>
      </c>
      <c r="O717" s="757">
        <f t="shared" si="592"/>
        <v>30.59618930547019</v>
      </c>
      <c r="P717" s="757">
        <f t="shared" si="592"/>
        <v>39.964899084868996</v>
      </c>
      <c r="Q717" s="758">
        <f t="shared" si="592"/>
        <v>39.761737911702873</v>
      </c>
      <c r="R717" s="759">
        <f t="shared" si="592"/>
        <v>48.929381041685424</v>
      </c>
      <c r="S717" s="757"/>
      <c r="T717" s="757"/>
      <c r="U717" s="757"/>
      <c r="V717" s="757"/>
      <c r="W717" s="757"/>
      <c r="X717" s="758"/>
      <c r="Y717" s="778"/>
      <c r="Z717" s="52"/>
    </row>
    <row r="718" spans="1:32">
      <c r="A718" s="949" t="s">
        <v>796</v>
      </c>
      <c r="B718" s="950"/>
      <c r="C718" s="942">
        <v>67207</v>
      </c>
      <c r="D718" s="943">
        <v>14202</v>
      </c>
      <c r="E718" s="943">
        <v>33062</v>
      </c>
      <c r="F718" s="943">
        <v>7769</v>
      </c>
      <c r="G718" s="943">
        <v>6510</v>
      </c>
      <c r="H718" s="943">
        <v>3045</v>
      </c>
      <c r="I718" s="944">
        <v>131795</v>
      </c>
      <c r="J718" s="897"/>
      <c r="K718" s="897"/>
      <c r="L718" s="761">
        <f>IF(C718&gt;0,(C718/C685)*100,)</f>
        <v>60.188427472438896</v>
      </c>
      <c r="M718" s="761">
        <f t="shared" si="591"/>
        <v>48.393362183528126</v>
      </c>
      <c r="N718" s="761">
        <f t="shared" si="592"/>
        <v>43.358294099904263</v>
      </c>
      <c r="O718" s="761">
        <f t="shared" si="592"/>
        <v>31.182018864138065</v>
      </c>
      <c r="P718" s="761">
        <f t="shared" si="592"/>
        <v>40.143059752111981</v>
      </c>
      <c r="Q718" s="762">
        <f t="shared" si="592"/>
        <v>41.10976103685703</v>
      </c>
      <c r="R718" s="763">
        <f t="shared" si="592"/>
        <v>49.584273890142967</v>
      </c>
      <c r="S718" s="764"/>
      <c r="T718" s="761"/>
      <c r="U718" s="761"/>
      <c r="V718" s="761"/>
      <c r="W718" s="761"/>
      <c r="X718" s="762"/>
      <c r="Y718" s="761"/>
      <c r="Z718" s="52"/>
    </row>
    <row r="719" spans="1:32">
      <c r="Z719" s="409"/>
    </row>
    <row r="720" spans="1:32">
      <c r="L720" s="945" t="s">
        <v>770</v>
      </c>
      <c r="M720" s="826"/>
      <c r="N720" s="888">
        <v>111661</v>
      </c>
      <c r="O720" s="816">
        <v>29347</v>
      </c>
      <c r="P720" s="816">
        <v>76253</v>
      </c>
      <c r="Q720" s="816">
        <v>24915</v>
      </c>
      <c r="R720" s="816">
        <v>16217</v>
      </c>
      <c r="S720" s="816">
        <v>7407</v>
      </c>
      <c r="T720" s="241">
        <v>265800</v>
      </c>
      <c r="Z720" s="409"/>
    </row>
    <row r="721" spans="12:26">
      <c r="L721" s="949" t="s">
        <v>796</v>
      </c>
      <c r="M721" s="950"/>
      <c r="N721" s="942">
        <v>67207</v>
      </c>
      <c r="O721" s="943">
        <v>14202</v>
      </c>
      <c r="P721" s="943">
        <v>33062</v>
      </c>
      <c r="Q721" s="943">
        <v>7769</v>
      </c>
      <c r="R721" s="943">
        <v>6510</v>
      </c>
      <c r="S721" s="943">
        <v>3045</v>
      </c>
      <c r="T721" s="944">
        <v>131795</v>
      </c>
      <c r="Z721" s="409"/>
    </row>
    <row r="722" spans="12:26">
      <c r="L722" s="766" t="s">
        <v>545</v>
      </c>
      <c r="M722" s="724" t="s">
        <v>769</v>
      </c>
      <c r="N722" s="641">
        <v>7106</v>
      </c>
      <c r="O722" s="52">
        <v>468</v>
      </c>
      <c r="P722" s="52">
        <v>3395</v>
      </c>
      <c r="Q722" s="52">
        <v>2152</v>
      </c>
      <c r="R722" s="52">
        <v>843</v>
      </c>
      <c r="S722" s="52"/>
      <c r="T722" s="413">
        <v>13964</v>
      </c>
      <c r="Z722" s="409"/>
    </row>
    <row r="723" spans="12:26">
      <c r="L723" s="766" t="s">
        <v>908</v>
      </c>
      <c r="M723" s="16" t="s">
        <v>769</v>
      </c>
      <c r="N723" s="51">
        <v>4056</v>
      </c>
      <c r="O723" s="915">
        <v>1246</v>
      </c>
      <c r="P723" s="915">
        <v>3058</v>
      </c>
      <c r="Q723" s="52">
        <v>3364</v>
      </c>
      <c r="R723" s="915"/>
      <c r="S723" s="915">
        <v>332</v>
      </c>
      <c r="T723" s="75">
        <v>12056</v>
      </c>
      <c r="Z723" s="409"/>
    </row>
    <row r="724" spans="12:26">
      <c r="M724" s="766" t="s">
        <v>1198</v>
      </c>
      <c r="N724" s="1054">
        <f>N720-N722-N723</f>
        <v>100499</v>
      </c>
      <c r="O724" s="1054">
        <f t="shared" ref="O724:T724" si="593">O720-O722-O723</f>
        <v>27633</v>
      </c>
      <c r="P724" s="1054">
        <f t="shared" si="593"/>
        <v>69800</v>
      </c>
      <c r="Q724" s="1054">
        <f t="shared" si="593"/>
        <v>19399</v>
      </c>
      <c r="R724" s="1054">
        <f t="shared" si="593"/>
        <v>15374</v>
      </c>
      <c r="S724" s="1054">
        <f t="shared" si="593"/>
        <v>7075</v>
      </c>
      <c r="T724" s="1054">
        <f t="shared" si="593"/>
        <v>239780</v>
      </c>
      <c r="Z724" s="409"/>
    </row>
    <row r="725" spans="12:26">
      <c r="M725" s="1055" t="s">
        <v>1199</v>
      </c>
      <c r="N725" s="1056">
        <f>(N721/N724)*100</f>
        <v>66.873302221912652</v>
      </c>
      <c r="O725" s="1056">
        <f t="shared" ref="O725:T725" si="594">(O721/O724)*100</f>
        <v>51.395071110628599</v>
      </c>
      <c r="P725" s="1056">
        <f t="shared" si="594"/>
        <v>47.366762177650429</v>
      </c>
      <c r="Q725" s="1056">
        <f t="shared" si="594"/>
        <v>40.04845610598484</v>
      </c>
      <c r="R725" s="1056">
        <f t="shared" si="594"/>
        <v>42.344217510081954</v>
      </c>
      <c r="S725" s="1056">
        <f t="shared" si="594"/>
        <v>43.03886925795053</v>
      </c>
      <c r="T725" s="1056">
        <f t="shared" si="594"/>
        <v>54.964967887229967</v>
      </c>
      <c r="Z725" s="409"/>
    </row>
    <row r="726" spans="12:26">
      <c r="Z726" s="409"/>
    </row>
    <row r="727" spans="12:26">
      <c r="Z727" s="409"/>
    </row>
    <row r="728" spans="12:26">
      <c r="Z728" s="409"/>
    </row>
    <row r="729" spans="12:26">
      <c r="Z729" s="409"/>
    </row>
    <row r="730" spans="12:26">
      <c r="Z730" s="409"/>
    </row>
    <row r="731" spans="12:26">
      <c r="Z731" s="409"/>
    </row>
    <row r="732" spans="12:26">
      <c r="Z732" s="409"/>
    </row>
    <row r="733" spans="12:26">
      <c r="Z733" s="409"/>
    </row>
    <row r="734" spans="12:26">
      <c r="Z734" s="409"/>
    </row>
    <row r="735" spans="12:26">
      <c r="Z735" s="409"/>
    </row>
    <row r="736" spans="12:26">
      <c r="Z736" s="409"/>
    </row>
    <row r="737" spans="26:26">
      <c r="Z737" s="409"/>
    </row>
    <row r="738" spans="26:26">
      <c r="Z738" s="409"/>
    </row>
    <row r="739" spans="26:26">
      <c r="Z739" s="409"/>
    </row>
    <row r="740" spans="26:26">
      <c r="Z740" s="409"/>
    </row>
    <row r="741" spans="26:26">
      <c r="Z741" s="409"/>
    </row>
    <row r="742" spans="26:26">
      <c r="Z742" s="409"/>
    </row>
    <row r="743" spans="26:26">
      <c r="Z743" s="409"/>
    </row>
    <row r="744" spans="26:26">
      <c r="Z744" s="409"/>
    </row>
    <row r="745" spans="26:26">
      <c r="Z745" s="409"/>
    </row>
    <row r="746" spans="26:26">
      <c r="Z746" s="409"/>
    </row>
    <row r="747" spans="26:26">
      <c r="Z747" s="409"/>
    </row>
    <row r="748" spans="26:26">
      <c r="Z748" s="409"/>
    </row>
    <row r="749" spans="26:26">
      <c r="Z749" s="409"/>
    </row>
    <row r="750" spans="26:26">
      <c r="Z750" s="409"/>
    </row>
    <row r="751" spans="26:26">
      <c r="Z751" s="409"/>
    </row>
    <row r="752" spans="26:26">
      <c r="Z752" s="409"/>
    </row>
    <row r="753" spans="26:26">
      <c r="Z753" s="409"/>
    </row>
    <row r="754" spans="26:26">
      <c r="Z754" s="409"/>
    </row>
    <row r="755" spans="26:26">
      <c r="Z755" s="409"/>
    </row>
    <row r="756" spans="26:26">
      <c r="Z756" s="409"/>
    </row>
    <row r="757" spans="26:26">
      <c r="Z757" s="409"/>
    </row>
    <row r="758" spans="26:26">
      <c r="Z758" s="409"/>
    </row>
    <row r="759" spans="26:26">
      <c r="Z759" s="409"/>
    </row>
    <row r="760" spans="26:26">
      <c r="Z760" s="409"/>
    </row>
    <row r="761" spans="26:26">
      <c r="Z761" s="409"/>
    </row>
    <row r="762" spans="26:26">
      <c r="Z762" s="409"/>
    </row>
    <row r="763" spans="26:26">
      <c r="Z763" s="409"/>
    </row>
    <row r="764" spans="26:26">
      <c r="Z764" s="409"/>
    </row>
    <row r="765" spans="26:26">
      <c r="Z765" s="409"/>
    </row>
    <row r="766" spans="26:26">
      <c r="Z766" s="409"/>
    </row>
    <row r="767" spans="26:26">
      <c r="Z767" s="409"/>
    </row>
    <row r="768" spans="26:26">
      <c r="Z768" s="409"/>
    </row>
    <row r="769" spans="26:26">
      <c r="Z769" s="409"/>
    </row>
    <row r="770" spans="26:26">
      <c r="Z770" s="409"/>
    </row>
    <row r="771" spans="26:26">
      <c r="Z771" s="409"/>
    </row>
    <row r="772" spans="26:26">
      <c r="Z772" s="409"/>
    </row>
    <row r="773" spans="26:26">
      <c r="Z773" s="409"/>
    </row>
    <row r="774" spans="26:26">
      <c r="Z774" s="409"/>
    </row>
    <row r="775" spans="26:26">
      <c r="Z775" s="409"/>
    </row>
    <row r="776" spans="26:26">
      <c r="Z776" s="409"/>
    </row>
    <row r="777" spans="26:26">
      <c r="Z777" s="409"/>
    </row>
    <row r="778" spans="26:26">
      <c r="Z778" s="409"/>
    </row>
    <row r="779" spans="26:26">
      <c r="Z779" s="409"/>
    </row>
    <row r="780" spans="26:26">
      <c r="Z780" s="409"/>
    </row>
    <row r="781" spans="26:26">
      <c r="Z781" s="409"/>
    </row>
    <row r="782" spans="26:26">
      <c r="Z782" s="409"/>
    </row>
    <row r="783" spans="26:26">
      <c r="Z783" s="409"/>
    </row>
    <row r="784" spans="26:26">
      <c r="Z784" s="409"/>
    </row>
    <row r="785" spans="26:26">
      <c r="Z785" s="409"/>
    </row>
    <row r="786" spans="26:26">
      <c r="Z786" s="409"/>
    </row>
    <row r="787" spans="26:26">
      <c r="Z787" s="409"/>
    </row>
    <row r="788" spans="26:26">
      <c r="Z788" s="409"/>
    </row>
    <row r="789" spans="26:26">
      <c r="Z789" s="409"/>
    </row>
    <row r="790" spans="26:26">
      <c r="Z790" s="409"/>
    </row>
    <row r="791" spans="26:26">
      <c r="Z791" s="409"/>
    </row>
    <row r="792" spans="26:26">
      <c r="Z792" s="409"/>
    </row>
    <row r="793" spans="26:26">
      <c r="Z793" s="409"/>
    </row>
    <row r="794" spans="26:26">
      <c r="Z794" s="409"/>
    </row>
    <row r="795" spans="26:26">
      <c r="Z795" s="409"/>
    </row>
    <row r="796" spans="26:26">
      <c r="Z796" s="409"/>
    </row>
    <row r="797" spans="26:26">
      <c r="Z797" s="409"/>
    </row>
    <row r="798" spans="26:26">
      <c r="Z798" s="409"/>
    </row>
    <row r="799" spans="26:26">
      <c r="Z799" s="409"/>
    </row>
    <row r="800" spans="26:26">
      <c r="Z800" s="409"/>
    </row>
    <row r="801" spans="26:26">
      <c r="Z801" s="409"/>
    </row>
    <row r="802" spans="26:26">
      <c r="Z802" s="409"/>
    </row>
    <row r="803" spans="26:26">
      <c r="Z803" s="409"/>
    </row>
    <row r="804" spans="26:26">
      <c r="Z804" s="409"/>
    </row>
    <row r="805" spans="26:26">
      <c r="Z805" s="409"/>
    </row>
    <row r="806" spans="26:26">
      <c r="Z806" s="409"/>
    </row>
    <row r="807" spans="26:26">
      <c r="Z807" s="409"/>
    </row>
    <row r="808" spans="26:26">
      <c r="Z808" s="409"/>
    </row>
    <row r="809" spans="26:26">
      <c r="Z809" s="409"/>
    </row>
    <row r="810" spans="26:26">
      <c r="Z810" s="409"/>
    </row>
    <row r="811" spans="26:26">
      <c r="Z811" s="409"/>
    </row>
    <row r="812" spans="26:26">
      <c r="Z812" s="409"/>
    </row>
    <row r="813" spans="26:26">
      <c r="Z813" s="409"/>
    </row>
    <row r="814" spans="26:26">
      <c r="Z814" s="409"/>
    </row>
    <row r="815" spans="26:26">
      <c r="Z815" s="409"/>
    </row>
    <row r="816" spans="26:26">
      <c r="Z816" s="409"/>
    </row>
    <row r="817" spans="26:26">
      <c r="Z817" s="409"/>
    </row>
    <row r="818" spans="26:26">
      <c r="Z818" s="409"/>
    </row>
    <row r="819" spans="26:26">
      <c r="Z819" s="409"/>
    </row>
    <row r="820" spans="26:26">
      <c r="Z820" s="409"/>
    </row>
    <row r="821" spans="26:26">
      <c r="Z821" s="409"/>
    </row>
    <row r="822" spans="26:26">
      <c r="Z822" s="409"/>
    </row>
    <row r="823" spans="26:26">
      <c r="Z823" s="409"/>
    </row>
    <row r="824" spans="26:26">
      <c r="Z824" s="409"/>
    </row>
    <row r="825" spans="26:26">
      <c r="Z825" s="409"/>
    </row>
    <row r="826" spans="26:26">
      <c r="Z826" s="409"/>
    </row>
    <row r="827" spans="26:26">
      <c r="Z827" s="409"/>
    </row>
    <row r="828" spans="26:26">
      <c r="Z828" s="409"/>
    </row>
    <row r="829" spans="26:26">
      <c r="Z829" s="409"/>
    </row>
    <row r="830" spans="26:26">
      <c r="Z830" s="409"/>
    </row>
    <row r="831" spans="26:26">
      <c r="Z831" s="409"/>
    </row>
    <row r="832" spans="26:26">
      <c r="Z832" s="409"/>
    </row>
    <row r="833" spans="26:26">
      <c r="Z833" s="409"/>
    </row>
    <row r="834" spans="26:26">
      <c r="Z834" s="409"/>
    </row>
    <row r="835" spans="26:26">
      <c r="Z835" s="409"/>
    </row>
    <row r="836" spans="26:26">
      <c r="Z836" s="409"/>
    </row>
    <row r="837" spans="26:26">
      <c r="Z837" s="409"/>
    </row>
    <row r="838" spans="26:26">
      <c r="Z838" s="409"/>
    </row>
    <row r="839" spans="26:26">
      <c r="Z839" s="409"/>
    </row>
    <row r="840" spans="26:26">
      <c r="Z840" s="409"/>
    </row>
    <row r="841" spans="26:26">
      <c r="Z841" s="409"/>
    </row>
    <row r="842" spans="26:26">
      <c r="Z842" s="409"/>
    </row>
    <row r="843" spans="26:26">
      <c r="Z843" s="409"/>
    </row>
    <row r="844" spans="26:26">
      <c r="Z844" s="409"/>
    </row>
    <row r="845" spans="26:26">
      <c r="Z845" s="409"/>
    </row>
    <row r="846" spans="26:26">
      <c r="Z846" s="409"/>
    </row>
    <row r="847" spans="26:26">
      <c r="Z847" s="409"/>
    </row>
    <row r="848" spans="26:26">
      <c r="Z848" s="409"/>
    </row>
    <row r="849" spans="26:26">
      <c r="Z849" s="409"/>
    </row>
    <row r="850" spans="26:26">
      <c r="Z850" s="409"/>
    </row>
    <row r="851" spans="26:26">
      <c r="Z851" s="409"/>
    </row>
    <row r="852" spans="26:26">
      <c r="Z852" s="409"/>
    </row>
    <row r="853" spans="26:26">
      <c r="Z853" s="409"/>
    </row>
    <row r="854" spans="26:26">
      <c r="Z854" s="409"/>
    </row>
    <row r="855" spans="26:26">
      <c r="Z855" s="409"/>
    </row>
    <row r="856" spans="26:26">
      <c r="Z856" s="409"/>
    </row>
    <row r="857" spans="26:26">
      <c r="Z857" s="409"/>
    </row>
    <row r="858" spans="26:26">
      <c r="Z858" s="409"/>
    </row>
    <row r="859" spans="26:26">
      <c r="Z859" s="409"/>
    </row>
    <row r="860" spans="26:26">
      <c r="Z860" s="409"/>
    </row>
    <row r="861" spans="26:26">
      <c r="Z861" s="409"/>
    </row>
    <row r="862" spans="26:26">
      <c r="Z862" s="409"/>
    </row>
    <row r="863" spans="26:26">
      <c r="Z863" s="409"/>
    </row>
    <row r="864" spans="26:26">
      <c r="Z864" s="409"/>
    </row>
    <row r="865" spans="26:26">
      <c r="Z865" s="409"/>
    </row>
    <row r="866" spans="26:26">
      <c r="Z866" s="409"/>
    </row>
    <row r="867" spans="26:26">
      <c r="Z867" s="409"/>
    </row>
    <row r="868" spans="26:26">
      <c r="Z868" s="409"/>
    </row>
    <row r="869" spans="26:26">
      <c r="Z869" s="409"/>
    </row>
    <row r="870" spans="26:26">
      <c r="Z870" s="409"/>
    </row>
    <row r="871" spans="26:26">
      <c r="Z871" s="409"/>
    </row>
    <row r="872" spans="26:26">
      <c r="Z872" s="409"/>
    </row>
    <row r="873" spans="26:26">
      <c r="Z873" s="409"/>
    </row>
    <row r="874" spans="26:26">
      <c r="Z874" s="409"/>
    </row>
    <row r="875" spans="26:26">
      <c r="Z875" s="409"/>
    </row>
    <row r="876" spans="26:26">
      <c r="Z876" s="409"/>
    </row>
    <row r="877" spans="26:26">
      <c r="Z877" s="409"/>
    </row>
    <row r="878" spans="26:26">
      <c r="Z878" s="409"/>
    </row>
    <row r="879" spans="26:26">
      <c r="Z879" s="409"/>
    </row>
    <row r="880" spans="26:26">
      <c r="Z880" s="409"/>
    </row>
    <row r="881" spans="26:26">
      <c r="Z881" s="409"/>
    </row>
    <row r="882" spans="26:26">
      <c r="Z882" s="409"/>
    </row>
    <row r="883" spans="26:26">
      <c r="Z883" s="409"/>
    </row>
    <row r="884" spans="26:26">
      <c r="Z884" s="409"/>
    </row>
    <row r="885" spans="26:26">
      <c r="Z885" s="409"/>
    </row>
    <row r="886" spans="26:26">
      <c r="Z886" s="409"/>
    </row>
    <row r="887" spans="26:26">
      <c r="Z887" s="409"/>
    </row>
    <row r="888" spans="26:26">
      <c r="Z888" s="409"/>
    </row>
    <row r="889" spans="26:26">
      <c r="Z889" s="409"/>
    </row>
    <row r="890" spans="26:26">
      <c r="Z890" s="409"/>
    </row>
    <row r="891" spans="26:26">
      <c r="Z891" s="409"/>
    </row>
    <row r="892" spans="26:26">
      <c r="Z892" s="409"/>
    </row>
    <row r="893" spans="26:26">
      <c r="Z893" s="409"/>
    </row>
    <row r="894" spans="26:26">
      <c r="Z894" s="409"/>
    </row>
    <row r="895" spans="26:26">
      <c r="Z895" s="409"/>
    </row>
    <row r="896" spans="26:26">
      <c r="Z896" s="409"/>
    </row>
    <row r="897" spans="26:26">
      <c r="Z897" s="409"/>
    </row>
    <row r="898" spans="26:26">
      <c r="Z898" s="409"/>
    </row>
    <row r="899" spans="26:26">
      <c r="Z899" s="409"/>
    </row>
    <row r="900" spans="26:26">
      <c r="Z900" s="409"/>
    </row>
    <row r="901" spans="26:26">
      <c r="Z901" s="409"/>
    </row>
    <row r="902" spans="26:26">
      <c r="Z902" s="409"/>
    </row>
    <row r="903" spans="26:26">
      <c r="Z903" s="409"/>
    </row>
    <row r="904" spans="26:26">
      <c r="Z904" s="409"/>
    </row>
    <row r="905" spans="26:26">
      <c r="Z905" s="409"/>
    </row>
    <row r="906" spans="26:26">
      <c r="Z906" s="409"/>
    </row>
    <row r="907" spans="26:26">
      <c r="Z907" s="409"/>
    </row>
    <row r="908" spans="26:26">
      <c r="Z908" s="409"/>
    </row>
    <row r="909" spans="26:26">
      <c r="Z909" s="409"/>
    </row>
    <row r="910" spans="26:26">
      <c r="Z910" s="409"/>
    </row>
    <row r="911" spans="26:26">
      <c r="Z911" s="409"/>
    </row>
    <row r="912" spans="26:26">
      <c r="Z912" s="409"/>
    </row>
    <row r="913" spans="26:26">
      <c r="Z913" s="409"/>
    </row>
    <row r="914" spans="26:26">
      <c r="Z914" s="409"/>
    </row>
    <row r="915" spans="26:26">
      <c r="Z915" s="409"/>
    </row>
    <row r="916" spans="26:26">
      <c r="Z916" s="409"/>
    </row>
    <row r="917" spans="26:26">
      <c r="Z917" s="409"/>
    </row>
    <row r="918" spans="26:26">
      <c r="Z918" s="409"/>
    </row>
    <row r="919" spans="26:26">
      <c r="Z919" s="409"/>
    </row>
    <row r="920" spans="26:26">
      <c r="Z920" s="409"/>
    </row>
    <row r="921" spans="26:26">
      <c r="Z921" s="409"/>
    </row>
    <row r="922" spans="26:26">
      <c r="Z922" s="409"/>
    </row>
    <row r="923" spans="26:26">
      <c r="Z923" s="409"/>
    </row>
    <row r="924" spans="26:26">
      <c r="Z924" s="409"/>
    </row>
    <row r="925" spans="26:26">
      <c r="Z925" s="409"/>
    </row>
    <row r="926" spans="26:26">
      <c r="Z926" s="409"/>
    </row>
    <row r="927" spans="26:26">
      <c r="Z927" s="409"/>
    </row>
    <row r="928" spans="26:26">
      <c r="Z928" s="409"/>
    </row>
    <row r="929" spans="26:26">
      <c r="Z929" s="409"/>
    </row>
    <row r="930" spans="26:26">
      <c r="Z930" s="409"/>
    </row>
    <row r="931" spans="26:26">
      <c r="Z931" s="409"/>
    </row>
    <row r="932" spans="26:26">
      <c r="Z932" s="409"/>
    </row>
    <row r="933" spans="26:26">
      <c r="Z933" s="409"/>
    </row>
    <row r="934" spans="26:26">
      <c r="Z934" s="409"/>
    </row>
    <row r="935" spans="26:26">
      <c r="Z935" s="409"/>
    </row>
    <row r="936" spans="26:26">
      <c r="Z936" s="409"/>
    </row>
    <row r="937" spans="26:26">
      <c r="Z937" s="409"/>
    </row>
    <row r="938" spans="26:26">
      <c r="Z938" s="409"/>
    </row>
    <row r="939" spans="26:26">
      <c r="Z939" s="409"/>
    </row>
    <row r="940" spans="26:26">
      <c r="Z940" s="409"/>
    </row>
    <row r="941" spans="26:26">
      <c r="Z941" s="409"/>
    </row>
    <row r="942" spans="26:26">
      <c r="Z942" s="409"/>
    </row>
    <row r="943" spans="26:26">
      <c r="Z943" s="409"/>
    </row>
    <row r="944" spans="26:26">
      <c r="Z944" s="409"/>
    </row>
    <row r="945" spans="26:26">
      <c r="Z945" s="409"/>
    </row>
    <row r="946" spans="26:26">
      <c r="Z946" s="409"/>
    </row>
    <row r="947" spans="26:26">
      <c r="Z947" s="409"/>
    </row>
    <row r="948" spans="26:26">
      <c r="Z948" s="409"/>
    </row>
    <row r="949" spans="26:26">
      <c r="Z949" s="409"/>
    </row>
    <row r="950" spans="26:26">
      <c r="Z950" s="409"/>
    </row>
    <row r="951" spans="26:26">
      <c r="Z951" s="409"/>
    </row>
    <row r="952" spans="26:26">
      <c r="Z952" s="409"/>
    </row>
    <row r="953" spans="26:26">
      <c r="Z953" s="409"/>
    </row>
    <row r="954" spans="26:26">
      <c r="Z954" s="409"/>
    </row>
    <row r="955" spans="26:26">
      <c r="Z955" s="409"/>
    </row>
    <row r="956" spans="26:26">
      <c r="Z956" s="409"/>
    </row>
    <row r="957" spans="26:26">
      <c r="Z957" s="409"/>
    </row>
    <row r="958" spans="26:26">
      <c r="Z958" s="409"/>
    </row>
    <row r="959" spans="26:26">
      <c r="Z959" s="409"/>
    </row>
    <row r="960" spans="26:26">
      <c r="Z960" s="409"/>
    </row>
    <row r="961" spans="26:26">
      <c r="Z961" s="409"/>
    </row>
    <row r="962" spans="26:26">
      <c r="Z962" s="409"/>
    </row>
    <row r="963" spans="26:26">
      <c r="Z963" s="409"/>
    </row>
    <row r="964" spans="26:26">
      <c r="Z964" s="409"/>
    </row>
    <row r="965" spans="26:26">
      <c r="Z965" s="409"/>
    </row>
    <row r="966" spans="26:26">
      <c r="Z966" s="409"/>
    </row>
    <row r="967" spans="26:26">
      <c r="Z967" s="409"/>
    </row>
    <row r="968" spans="26:26">
      <c r="Z968" s="409"/>
    </row>
    <row r="969" spans="26:26">
      <c r="Z969" s="409"/>
    </row>
    <row r="970" spans="26:26">
      <c r="Z970" s="409"/>
    </row>
    <row r="971" spans="26:26">
      <c r="Z971" s="409"/>
    </row>
    <row r="972" spans="26:26">
      <c r="Z972" s="409"/>
    </row>
    <row r="973" spans="26:26">
      <c r="Z973" s="409"/>
    </row>
    <row r="974" spans="26:26">
      <c r="Z974" s="409"/>
    </row>
    <row r="975" spans="26:26">
      <c r="Z975" s="409"/>
    </row>
    <row r="976" spans="26:26">
      <c r="Z976" s="409"/>
    </row>
    <row r="977" spans="26:26">
      <c r="Z977" s="409"/>
    </row>
    <row r="978" spans="26:26">
      <c r="Z978" s="409"/>
    </row>
    <row r="979" spans="26:26">
      <c r="Z979" s="409"/>
    </row>
    <row r="980" spans="26:26">
      <c r="Z980" s="409"/>
    </row>
    <row r="981" spans="26:26">
      <c r="Z981" s="409"/>
    </row>
    <row r="982" spans="26:26">
      <c r="Z982" s="409"/>
    </row>
    <row r="983" spans="26:26">
      <c r="Z983" s="409"/>
    </row>
    <row r="984" spans="26:26">
      <c r="Z984" s="409"/>
    </row>
    <row r="985" spans="26:26">
      <c r="Z985" s="409"/>
    </row>
    <row r="986" spans="26:26">
      <c r="Z986" s="409"/>
    </row>
    <row r="987" spans="26:26">
      <c r="Z987" s="409"/>
    </row>
    <row r="988" spans="26:26">
      <c r="Z988" s="409"/>
    </row>
    <row r="989" spans="26:26">
      <c r="Z989" s="409"/>
    </row>
    <row r="990" spans="26:26">
      <c r="Z990" s="409"/>
    </row>
    <row r="991" spans="26:26">
      <c r="Z991" s="409"/>
    </row>
    <row r="992" spans="26:26">
      <c r="Z992" s="409"/>
    </row>
    <row r="993" spans="26:26">
      <c r="Z993" s="409"/>
    </row>
    <row r="994" spans="26:26">
      <c r="Z994" s="409"/>
    </row>
    <row r="995" spans="26:26">
      <c r="Z995" s="409"/>
    </row>
    <row r="996" spans="26:26">
      <c r="Z996" s="409"/>
    </row>
    <row r="997" spans="26:26">
      <c r="Z997" s="409"/>
    </row>
    <row r="998" spans="26:26">
      <c r="Z998" s="409"/>
    </row>
    <row r="999" spans="26:26">
      <c r="Z999" s="409"/>
    </row>
    <row r="1000" spans="26:26">
      <c r="Z1000" s="409"/>
    </row>
    <row r="1001" spans="26:26">
      <c r="Z1001" s="409"/>
    </row>
    <row r="1002" spans="26:26">
      <c r="Z1002" s="409"/>
    </row>
    <row r="1003" spans="26:26">
      <c r="Z1003" s="409"/>
    </row>
    <row r="1004" spans="26:26">
      <c r="Z1004" s="409"/>
    </row>
    <row r="1005" spans="26:26">
      <c r="Z1005" s="409"/>
    </row>
    <row r="1006" spans="26:26">
      <c r="Z1006" s="409"/>
    </row>
    <row r="1007" spans="26:26">
      <c r="Z1007" s="409"/>
    </row>
    <row r="1008" spans="26:26">
      <c r="Z1008" s="409"/>
    </row>
    <row r="1009" spans="26:26">
      <c r="Z1009" s="409"/>
    </row>
    <row r="1010" spans="26:26">
      <c r="Z1010" s="409"/>
    </row>
    <row r="1011" spans="26:26">
      <c r="Z1011" s="409"/>
    </row>
    <row r="1012" spans="26:26">
      <c r="Z1012" s="409"/>
    </row>
    <row r="1013" spans="26:26">
      <c r="Z1013" s="409"/>
    </row>
    <row r="1014" spans="26:26">
      <c r="Z1014" s="409"/>
    </row>
    <row r="1015" spans="26:26">
      <c r="Z1015" s="409"/>
    </row>
    <row r="1016" spans="26:26">
      <c r="Z1016" s="409"/>
    </row>
    <row r="1017" spans="26:26">
      <c r="Z1017" s="409"/>
    </row>
    <row r="1018" spans="26:26">
      <c r="Z1018" s="409"/>
    </row>
    <row r="1019" spans="26:26">
      <c r="Z1019" s="409"/>
    </row>
    <row r="1020" spans="26:26">
      <c r="Z1020" s="409"/>
    </row>
    <row r="1021" spans="26:26">
      <c r="Z1021" s="409"/>
    </row>
    <row r="1022" spans="26:26">
      <c r="Z1022" s="409"/>
    </row>
    <row r="1023" spans="26:26">
      <c r="Z1023" s="409"/>
    </row>
    <row r="1024" spans="26:26">
      <c r="Z1024" s="409"/>
    </row>
    <row r="1025" spans="26:26">
      <c r="Z1025" s="409"/>
    </row>
    <row r="1026" spans="26:26">
      <c r="Z1026" s="409"/>
    </row>
    <row r="1027" spans="26:26">
      <c r="Z1027" s="409"/>
    </row>
    <row r="1028" spans="26:26">
      <c r="Z1028" s="409"/>
    </row>
    <row r="1029" spans="26:26">
      <c r="Z1029" s="409"/>
    </row>
    <row r="1030" spans="26:26">
      <c r="Z1030" s="409"/>
    </row>
    <row r="1031" spans="26:26">
      <c r="Z1031" s="409"/>
    </row>
    <row r="1032" spans="26:26">
      <c r="Z1032" s="409"/>
    </row>
    <row r="1033" spans="26:26">
      <c r="Z1033" s="409"/>
    </row>
    <row r="1034" spans="26:26">
      <c r="Z1034" s="409"/>
    </row>
    <row r="1035" spans="26:26">
      <c r="Z1035" s="409"/>
    </row>
    <row r="1036" spans="26:26">
      <c r="Z1036" s="409"/>
    </row>
    <row r="1037" spans="26:26">
      <c r="Z1037" s="409"/>
    </row>
    <row r="1038" spans="26:26">
      <c r="Z1038" s="409"/>
    </row>
    <row r="1039" spans="26:26">
      <c r="Z1039" s="409"/>
    </row>
    <row r="1040" spans="26:26">
      <c r="Z1040" s="409"/>
    </row>
    <row r="1041" spans="26:26">
      <c r="Z1041" s="409"/>
    </row>
    <row r="1042" spans="26:26">
      <c r="Z1042" s="409"/>
    </row>
    <row r="1043" spans="26:26">
      <c r="Z1043" s="409"/>
    </row>
    <row r="1044" spans="26:26">
      <c r="Z1044" s="409"/>
    </row>
    <row r="1045" spans="26:26">
      <c r="Z1045" s="409"/>
    </row>
    <row r="1046" spans="26:26">
      <c r="Z1046" s="409"/>
    </row>
    <row r="1047" spans="26:26">
      <c r="Z1047" s="409"/>
    </row>
    <row r="1048" spans="26:26">
      <c r="Z1048" s="409"/>
    </row>
    <row r="1049" spans="26:26">
      <c r="Z1049" s="409"/>
    </row>
    <row r="1050" spans="26:26">
      <c r="Z1050" s="409"/>
    </row>
    <row r="1051" spans="26:26">
      <c r="Z1051" s="409"/>
    </row>
    <row r="1052" spans="26:26">
      <c r="Z1052" s="409"/>
    </row>
    <row r="1053" spans="26:26">
      <c r="Z1053" s="409"/>
    </row>
    <row r="1054" spans="26:26">
      <c r="Z1054" s="409"/>
    </row>
    <row r="1055" spans="26:26">
      <c r="Z1055" s="409"/>
    </row>
    <row r="1056" spans="26:26">
      <c r="Z1056" s="409"/>
    </row>
    <row r="1057" spans="26:26">
      <c r="Z1057" s="409"/>
    </row>
    <row r="1058" spans="26:26">
      <c r="Z1058" s="409"/>
    </row>
    <row r="1059" spans="26:26">
      <c r="Z1059" s="409"/>
    </row>
    <row r="1060" spans="26:26">
      <c r="Z1060" s="409"/>
    </row>
    <row r="1061" spans="26:26">
      <c r="Z1061" s="409"/>
    </row>
    <row r="1062" spans="26:26">
      <c r="Z1062" s="409"/>
    </row>
    <row r="1063" spans="26:26">
      <c r="Z1063" s="409"/>
    </row>
    <row r="1064" spans="26:26">
      <c r="Z1064" s="409"/>
    </row>
    <row r="1065" spans="26:26">
      <c r="Z1065" s="409"/>
    </row>
    <row r="1066" spans="26:26">
      <c r="Z1066" s="409"/>
    </row>
    <row r="1067" spans="26:26">
      <c r="Z1067" s="409"/>
    </row>
    <row r="1068" spans="26:26">
      <c r="Z1068" s="409"/>
    </row>
    <row r="1069" spans="26:26">
      <c r="Z1069" s="409"/>
    </row>
    <row r="1070" spans="26:26">
      <c r="Z1070" s="409"/>
    </row>
    <row r="1071" spans="26:26">
      <c r="Z1071" s="409"/>
    </row>
    <row r="1072" spans="26:26">
      <c r="Z1072" s="409"/>
    </row>
    <row r="1073" spans="26:26">
      <c r="Z1073" s="409"/>
    </row>
    <row r="1074" spans="26:26">
      <c r="Z1074" s="409"/>
    </row>
    <row r="1075" spans="26:26">
      <c r="Z1075" s="409"/>
    </row>
    <row r="1076" spans="26:26">
      <c r="Z1076" s="409"/>
    </row>
    <row r="1077" spans="26:26">
      <c r="Z1077" s="409"/>
    </row>
    <row r="1078" spans="26:26">
      <c r="Z1078" s="409"/>
    </row>
    <row r="1079" spans="26:26">
      <c r="Z1079" s="409"/>
    </row>
    <row r="1080" spans="26:26">
      <c r="Z1080" s="409"/>
    </row>
    <row r="1081" spans="26:26">
      <c r="Z1081" s="409"/>
    </row>
    <row r="1082" spans="26:26">
      <c r="Z1082" s="409"/>
    </row>
    <row r="1083" spans="26:26">
      <c r="Z1083" s="409"/>
    </row>
    <row r="1084" spans="26:26">
      <c r="Z1084" s="409"/>
    </row>
    <row r="1085" spans="26:26">
      <c r="Z1085" s="409"/>
    </row>
    <row r="1086" spans="26:26">
      <c r="Z1086" s="409"/>
    </row>
    <row r="1087" spans="26:26">
      <c r="Z1087" s="409"/>
    </row>
    <row r="1088" spans="26:26">
      <c r="Z1088" s="409"/>
    </row>
    <row r="1089" spans="26:26">
      <c r="Z1089" s="409"/>
    </row>
    <row r="1090" spans="26:26">
      <c r="Z1090" s="409"/>
    </row>
    <row r="1091" spans="26:26">
      <c r="Z1091" s="409"/>
    </row>
    <row r="1092" spans="26:26">
      <c r="Z1092" s="409"/>
    </row>
    <row r="1093" spans="26:26">
      <c r="Z1093" s="409"/>
    </row>
    <row r="1094" spans="26:26">
      <c r="Z1094" s="409"/>
    </row>
    <row r="1095" spans="26:26">
      <c r="Z1095" s="409"/>
    </row>
    <row r="1096" spans="26:26">
      <c r="Z1096" s="409"/>
    </row>
    <row r="1097" spans="26:26">
      <c r="Z1097" s="409"/>
    </row>
    <row r="1098" spans="26:26">
      <c r="Z1098" s="409"/>
    </row>
    <row r="1099" spans="26:26">
      <c r="Z1099" s="409"/>
    </row>
    <row r="1100" spans="26:26">
      <c r="Z1100" s="409"/>
    </row>
    <row r="1101" spans="26:26">
      <c r="Z1101" s="409"/>
    </row>
    <row r="1102" spans="26:26">
      <c r="Z1102" s="409"/>
    </row>
    <row r="1103" spans="26:26">
      <c r="Z1103" s="409"/>
    </row>
    <row r="1104" spans="26:26">
      <c r="Z1104" s="409"/>
    </row>
    <row r="1105" spans="26:26">
      <c r="Z1105" s="409"/>
    </row>
    <row r="1106" spans="26:26">
      <c r="Z1106" s="409"/>
    </row>
    <row r="1107" spans="26:26">
      <c r="Z1107" s="409"/>
    </row>
    <row r="1108" spans="26:26">
      <c r="Z1108" s="409"/>
    </row>
    <row r="1109" spans="26:26">
      <c r="Z1109" s="409"/>
    </row>
    <row r="1110" spans="26:26">
      <c r="Z1110" s="409"/>
    </row>
    <row r="1111" spans="26:26">
      <c r="Z1111" s="409"/>
    </row>
    <row r="1112" spans="26:26">
      <c r="Z1112" s="409"/>
    </row>
    <row r="1113" spans="26:26">
      <c r="Z1113" s="409"/>
    </row>
    <row r="1114" spans="26:26">
      <c r="Z1114" s="409"/>
    </row>
    <row r="1115" spans="26:26">
      <c r="Z1115" s="409"/>
    </row>
    <row r="1116" spans="26:26">
      <c r="Z1116" s="409"/>
    </row>
    <row r="1117" spans="26:26">
      <c r="Z1117" s="409"/>
    </row>
    <row r="1118" spans="26:26">
      <c r="Z1118" s="409"/>
    </row>
    <row r="1119" spans="26:26">
      <c r="Z1119" s="409"/>
    </row>
    <row r="1120" spans="26:26">
      <c r="Z1120" s="409"/>
    </row>
    <row r="1121" spans="26:26">
      <c r="Z1121" s="409"/>
    </row>
    <row r="1122" spans="26:26">
      <c r="Z1122" s="409"/>
    </row>
    <row r="1123" spans="26:26">
      <c r="Z1123" s="409"/>
    </row>
    <row r="1124" spans="26:26">
      <c r="Z1124" s="409"/>
    </row>
    <row r="1125" spans="26:26">
      <c r="Z1125" s="409"/>
    </row>
    <row r="1126" spans="26:26">
      <c r="Z1126" s="409"/>
    </row>
    <row r="1127" spans="26:26">
      <c r="Z1127" s="409"/>
    </row>
    <row r="1128" spans="26:26">
      <c r="Z1128" s="409"/>
    </row>
    <row r="1129" spans="26:26">
      <c r="Z1129" s="409"/>
    </row>
    <row r="1130" spans="26:26">
      <c r="Z1130" s="409"/>
    </row>
    <row r="1131" spans="26:26">
      <c r="Z1131" s="409"/>
    </row>
    <row r="1132" spans="26:26">
      <c r="Z1132" s="409"/>
    </row>
    <row r="1133" spans="26:26">
      <c r="Z1133" s="409"/>
    </row>
    <row r="1134" spans="26:26">
      <c r="Z1134" s="409"/>
    </row>
    <row r="1135" spans="26:26">
      <c r="Z1135" s="409"/>
    </row>
    <row r="1136" spans="26:26">
      <c r="Z1136" s="409"/>
    </row>
    <row r="1137" spans="26:26">
      <c r="Z1137" s="409"/>
    </row>
    <row r="1138" spans="26:26">
      <c r="Z1138" s="409"/>
    </row>
    <row r="1139" spans="26:26">
      <c r="Z1139" s="409"/>
    </row>
    <row r="1140" spans="26:26">
      <c r="Z1140" s="409"/>
    </row>
    <row r="1141" spans="26:26">
      <c r="Z1141" s="409"/>
    </row>
    <row r="1142" spans="26:26">
      <c r="Z1142" s="409"/>
    </row>
    <row r="1143" spans="26:26">
      <c r="Z1143" s="409"/>
    </row>
    <row r="1144" spans="26:26">
      <c r="Z1144" s="409"/>
    </row>
    <row r="1145" spans="26:26">
      <c r="Z1145" s="409"/>
    </row>
    <row r="1146" spans="26:26">
      <c r="Z1146" s="409"/>
    </row>
    <row r="1147" spans="26:26">
      <c r="Z1147" s="409"/>
    </row>
    <row r="1148" spans="26:26">
      <c r="Z1148" s="409"/>
    </row>
    <row r="1149" spans="26:26">
      <c r="Z1149" s="409"/>
    </row>
    <row r="1150" spans="26:26">
      <c r="Z1150" s="409"/>
    </row>
    <row r="1151" spans="26:26">
      <c r="Z1151" s="409"/>
    </row>
    <row r="1152" spans="26:26">
      <c r="Z1152" s="409"/>
    </row>
    <row r="1153" spans="26:26">
      <c r="Z1153" s="409"/>
    </row>
    <row r="1154" spans="26:26">
      <c r="Z1154" s="409"/>
    </row>
    <row r="1155" spans="26:26">
      <c r="Z1155" s="409"/>
    </row>
    <row r="1156" spans="26:26">
      <c r="Z1156" s="409"/>
    </row>
    <row r="1157" spans="26:26">
      <c r="Z1157" s="409"/>
    </row>
    <row r="1158" spans="26:26">
      <c r="Z1158" s="409"/>
    </row>
    <row r="1159" spans="26:26">
      <c r="Z1159" s="409"/>
    </row>
    <row r="1160" spans="26:26">
      <c r="Z1160" s="409"/>
    </row>
    <row r="1161" spans="26:26">
      <c r="Z1161" s="409"/>
    </row>
    <row r="1162" spans="26:26">
      <c r="Z1162" s="409"/>
    </row>
    <row r="1163" spans="26:26">
      <c r="Z1163" s="409"/>
    </row>
    <row r="1164" spans="26:26">
      <c r="Z1164" s="409"/>
    </row>
    <row r="1165" spans="26:26">
      <c r="Z1165" s="409"/>
    </row>
    <row r="1166" spans="26:26">
      <c r="Z1166" s="409"/>
    </row>
    <row r="1167" spans="26:26">
      <c r="Z1167" s="409"/>
    </row>
    <row r="1168" spans="26:26">
      <c r="Z1168" s="409"/>
    </row>
    <row r="1169" spans="26:26">
      <c r="Z1169" s="409"/>
    </row>
    <row r="1170" spans="26:26">
      <c r="Z1170" s="409"/>
    </row>
    <row r="1171" spans="26:26">
      <c r="Z1171" s="409"/>
    </row>
    <row r="1172" spans="26:26">
      <c r="Z1172" s="409"/>
    </row>
    <row r="1173" spans="26:26">
      <c r="Z1173" s="409"/>
    </row>
    <row r="1174" spans="26:26">
      <c r="Z1174" s="409"/>
    </row>
    <row r="1175" spans="26:26">
      <c r="Z1175" s="409"/>
    </row>
    <row r="1176" spans="26:26">
      <c r="Z1176" s="409"/>
    </row>
    <row r="1177" spans="26:26">
      <c r="Z1177" s="409"/>
    </row>
    <row r="1178" spans="26:26">
      <c r="Z1178" s="409"/>
    </row>
    <row r="1179" spans="26:26">
      <c r="Z1179" s="409"/>
    </row>
    <row r="1180" spans="26:26">
      <c r="Z1180" s="409"/>
    </row>
    <row r="1181" spans="26:26">
      <c r="Z1181" s="409"/>
    </row>
    <row r="1182" spans="26:26">
      <c r="Z1182" s="409"/>
    </row>
    <row r="1183" spans="26:26">
      <c r="Z1183" s="409"/>
    </row>
    <row r="1184" spans="26:26">
      <c r="Z1184" s="409"/>
    </row>
    <row r="1185" spans="26:26">
      <c r="Z1185" s="409"/>
    </row>
    <row r="1186" spans="26:26">
      <c r="Z1186" s="409"/>
    </row>
    <row r="1187" spans="26:26">
      <c r="Z1187" s="409"/>
    </row>
    <row r="1188" spans="26:26">
      <c r="Z1188" s="409"/>
    </row>
    <row r="1189" spans="26:26">
      <c r="Z1189" s="409"/>
    </row>
    <row r="1190" spans="26:26">
      <c r="Z1190" s="409"/>
    </row>
    <row r="1191" spans="26:26">
      <c r="Z1191" s="409"/>
    </row>
    <row r="1192" spans="26:26">
      <c r="Z1192" s="409"/>
    </row>
    <row r="1193" spans="26:26">
      <c r="Z1193" s="409"/>
    </row>
    <row r="1194" spans="26:26">
      <c r="Z1194" s="409"/>
    </row>
    <row r="1195" spans="26:26">
      <c r="Z1195" s="409"/>
    </row>
    <row r="1196" spans="26:26">
      <c r="Z1196" s="409"/>
    </row>
    <row r="1197" spans="26:26">
      <c r="Z1197" s="409"/>
    </row>
    <row r="1198" spans="26:26">
      <c r="Z1198" s="409"/>
    </row>
    <row r="1199" spans="26:26">
      <c r="Z1199" s="409"/>
    </row>
    <row r="1200" spans="26:26">
      <c r="Z1200" s="409"/>
    </row>
    <row r="1201" spans="26:26">
      <c r="Z1201" s="409"/>
    </row>
    <row r="1202" spans="26:26">
      <c r="Z1202" s="409"/>
    </row>
    <row r="1203" spans="26:26">
      <c r="Z1203" s="409"/>
    </row>
    <row r="1204" spans="26:26">
      <c r="Z1204" s="409"/>
    </row>
    <row r="1205" spans="26:26">
      <c r="Z1205" s="409"/>
    </row>
    <row r="1206" spans="26:26">
      <c r="Z1206" s="409"/>
    </row>
    <row r="1207" spans="26:26">
      <c r="Z1207" s="409"/>
    </row>
    <row r="1208" spans="26:26">
      <c r="Z1208" s="409"/>
    </row>
    <row r="1209" spans="26:26">
      <c r="Z1209" s="409"/>
    </row>
    <row r="1210" spans="26:26">
      <c r="Z1210" s="409"/>
    </row>
    <row r="1211" spans="26:26">
      <c r="Z1211" s="409"/>
    </row>
    <row r="1212" spans="26:26">
      <c r="Z1212" s="409"/>
    </row>
    <row r="1213" spans="26:26">
      <c r="Z1213" s="409"/>
    </row>
    <row r="1214" spans="26:26">
      <c r="Z1214" s="409"/>
    </row>
    <row r="1215" spans="26:26">
      <c r="Z1215" s="409"/>
    </row>
    <row r="1216" spans="26:26">
      <c r="Z1216" s="409"/>
    </row>
    <row r="1217" spans="26:26">
      <c r="Z1217" s="409"/>
    </row>
    <row r="1218" spans="26:26">
      <c r="Z1218" s="409"/>
    </row>
    <row r="1219" spans="26:26">
      <c r="Z1219" s="409"/>
    </row>
    <row r="1220" spans="26:26">
      <c r="Z1220" s="409"/>
    </row>
    <row r="1221" spans="26:26">
      <c r="Z1221" s="409"/>
    </row>
    <row r="1222" spans="26:26">
      <c r="Z1222" s="409"/>
    </row>
    <row r="1223" spans="26:26">
      <c r="Z1223" s="409"/>
    </row>
    <row r="1224" spans="26:26">
      <c r="Z1224" s="409"/>
    </row>
    <row r="1225" spans="26:26">
      <c r="Z1225" s="409"/>
    </row>
    <row r="1226" spans="26:26">
      <c r="Z1226" s="409"/>
    </row>
    <row r="1227" spans="26:26">
      <c r="Z1227" s="409"/>
    </row>
    <row r="1228" spans="26:26">
      <c r="Z1228" s="409"/>
    </row>
    <row r="1229" spans="26:26">
      <c r="Z1229" s="409"/>
    </row>
    <row r="1230" spans="26:26">
      <c r="Z1230" s="409"/>
    </row>
    <row r="1231" spans="26:26">
      <c r="Z1231" s="409"/>
    </row>
    <row r="1232" spans="26:26">
      <c r="Z1232" s="409"/>
    </row>
    <row r="1233" spans="26:26">
      <c r="Z1233" s="409"/>
    </row>
    <row r="1234" spans="26:26">
      <c r="Z1234" s="409"/>
    </row>
    <row r="1235" spans="26:26">
      <c r="Z1235" s="409"/>
    </row>
    <row r="1236" spans="26:26">
      <c r="Z1236" s="409"/>
    </row>
    <row r="1237" spans="26:26">
      <c r="Z1237" s="409"/>
    </row>
    <row r="1238" spans="26:26">
      <c r="Z1238" s="409"/>
    </row>
    <row r="1239" spans="26:26">
      <c r="Z1239" s="409"/>
    </row>
    <row r="1240" spans="26:26">
      <c r="Z1240" s="409"/>
    </row>
    <row r="1241" spans="26:26">
      <c r="Z1241" s="409"/>
    </row>
    <row r="1242" spans="26:26">
      <c r="Z1242" s="409"/>
    </row>
    <row r="1243" spans="26:26">
      <c r="Z1243" s="409"/>
    </row>
    <row r="1244" spans="26:26">
      <c r="Z1244" s="409"/>
    </row>
    <row r="1245" spans="26:26">
      <c r="Z1245" s="409"/>
    </row>
    <row r="1246" spans="26:26">
      <c r="Z1246" s="409"/>
    </row>
    <row r="1247" spans="26:26">
      <c r="Z1247" s="409"/>
    </row>
    <row r="1248" spans="26:26">
      <c r="Z1248" s="409"/>
    </row>
    <row r="1249" spans="26:26">
      <c r="Z1249" s="409"/>
    </row>
    <row r="1250" spans="26:26">
      <c r="Z1250" s="409"/>
    </row>
    <row r="1251" spans="26:26">
      <c r="Z1251" s="409"/>
    </row>
    <row r="1252" spans="26:26">
      <c r="Z1252" s="409"/>
    </row>
    <row r="1253" spans="26:26">
      <c r="Z1253" s="409"/>
    </row>
    <row r="1254" spans="26:26">
      <c r="Z1254" s="409"/>
    </row>
    <row r="1255" spans="26:26">
      <c r="Z1255" s="409"/>
    </row>
    <row r="1256" spans="26:26">
      <c r="Z1256" s="409"/>
    </row>
    <row r="1257" spans="26:26">
      <c r="Z1257" s="409"/>
    </row>
    <row r="1258" spans="26:26">
      <c r="Z1258" s="409"/>
    </row>
    <row r="1259" spans="26:26">
      <c r="Z1259" s="409"/>
    </row>
    <row r="1260" spans="26:26">
      <c r="Z1260" s="409"/>
    </row>
    <row r="1261" spans="26:26">
      <c r="Z1261" s="409"/>
    </row>
    <row r="1262" spans="26:26">
      <c r="Z1262" s="409"/>
    </row>
    <row r="1263" spans="26:26">
      <c r="Z1263" s="409"/>
    </row>
    <row r="1264" spans="26:26">
      <c r="Z1264" s="409"/>
    </row>
    <row r="1265" spans="26:26">
      <c r="Z1265" s="409"/>
    </row>
    <row r="1266" spans="26:26">
      <c r="Z1266" s="409"/>
    </row>
    <row r="1267" spans="26:26">
      <c r="Z1267" s="409"/>
    </row>
    <row r="1268" spans="26:26">
      <c r="Z1268" s="409"/>
    </row>
    <row r="1269" spans="26:26">
      <c r="Z1269" s="409"/>
    </row>
    <row r="1270" spans="26:26">
      <c r="Z1270" s="409"/>
    </row>
    <row r="1271" spans="26:26">
      <c r="Z1271" s="409"/>
    </row>
    <row r="1272" spans="26:26">
      <c r="Z1272" s="409"/>
    </row>
    <row r="1273" spans="26:26">
      <c r="Z1273" s="409"/>
    </row>
    <row r="1274" spans="26:26">
      <c r="Z1274" s="409"/>
    </row>
    <row r="1275" spans="26:26">
      <c r="Z1275" s="409"/>
    </row>
    <row r="1276" spans="26:26">
      <c r="Z1276" s="409"/>
    </row>
    <row r="1277" spans="26:26">
      <c r="Z1277" s="409"/>
    </row>
    <row r="1278" spans="26:26">
      <c r="Z1278" s="409"/>
    </row>
    <row r="1279" spans="26:26">
      <c r="Z1279" s="409"/>
    </row>
    <row r="1280" spans="26:26">
      <c r="Z1280" s="409"/>
    </row>
    <row r="1281" spans="26:26">
      <c r="Z1281" s="409"/>
    </row>
    <row r="1282" spans="26:26">
      <c r="Z1282" s="409"/>
    </row>
    <row r="1283" spans="26:26">
      <c r="Z1283" s="409"/>
    </row>
    <row r="1284" spans="26:26">
      <c r="Z1284" s="409"/>
    </row>
    <row r="1285" spans="26:26">
      <c r="Z1285" s="409"/>
    </row>
    <row r="1286" spans="26:26">
      <c r="Z1286" s="409"/>
    </row>
    <row r="1287" spans="26:26">
      <c r="Z1287" s="409"/>
    </row>
    <row r="1288" spans="26:26">
      <c r="Z1288" s="409"/>
    </row>
    <row r="1289" spans="26:26">
      <c r="Z1289" s="409"/>
    </row>
    <row r="1290" spans="26:26">
      <c r="Z1290" s="409"/>
    </row>
    <row r="1291" spans="26:26">
      <c r="Z1291" s="409"/>
    </row>
    <row r="1292" spans="26:26">
      <c r="Z1292" s="409"/>
    </row>
    <row r="1293" spans="26:26">
      <c r="Z1293" s="409"/>
    </row>
    <row r="1294" spans="26:26">
      <c r="Z1294" s="409"/>
    </row>
    <row r="1295" spans="26:26">
      <c r="Z1295" s="409"/>
    </row>
    <row r="1296" spans="26:26">
      <c r="Z1296" s="409"/>
    </row>
    <row r="1297" spans="26:26">
      <c r="Z1297" s="409"/>
    </row>
    <row r="1298" spans="26:26">
      <c r="Z1298" s="409"/>
    </row>
    <row r="1299" spans="26:26">
      <c r="Z1299" s="409"/>
    </row>
    <row r="1300" spans="26:26">
      <c r="Z1300" s="409"/>
    </row>
    <row r="1301" spans="26:26">
      <c r="Z1301" s="409"/>
    </row>
    <row r="1302" spans="26:26">
      <c r="Z1302" s="409"/>
    </row>
    <row r="1303" spans="26:26">
      <c r="Z1303" s="409"/>
    </row>
    <row r="1304" spans="26:26">
      <c r="Z1304" s="409"/>
    </row>
    <row r="1305" spans="26:26">
      <c r="Z1305" s="409"/>
    </row>
    <row r="1306" spans="26:26">
      <c r="Z1306" s="409"/>
    </row>
    <row r="1307" spans="26:26">
      <c r="Z1307" s="409"/>
    </row>
    <row r="1308" spans="26:26">
      <c r="Z1308" s="409"/>
    </row>
    <row r="1309" spans="26:26">
      <c r="Z1309" s="409"/>
    </row>
    <row r="1310" spans="26:26">
      <c r="Z1310" s="409"/>
    </row>
    <row r="1311" spans="26:26">
      <c r="Z1311" s="409"/>
    </row>
    <row r="1312" spans="26:26">
      <c r="Z1312" s="409"/>
    </row>
    <row r="1313" spans="26:26">
      <c r="Z1313" s="409"/>
    </row>
    <row r="1314" spans="26:26">
      <c r="Z1314" s="409"/>
    </row>
    <row r="1315" spans="26:26">
      <c r="Z1315" s="409"/>
    </row>
    <row r="1316" spans="26:26">
      <c r="Z1316" s="409"/>
    </row>
    <row r="1317" spans="26:26">
      <c r="Z1317" s="409"/>
    </row>
    <row r="1318" spans="26:26">
      <c r="Z1318" s="409"/>
    </row>
    <row r="1319" spans="26:26">
      <c r="Z1319" s="409"/>
    </row>
    <row r="1320" spans="26:26">
      <c r="Z1320" s="409"/>
    </row>
    <row r="1321" spans="26:26">
      <c r="Z1321" s="409"/>
    </row>
    <row r="1322" spans="26:26">
      <c r="Z1322" s="409"/>
    </row>
    <row r="1323" spans="26:26">
      <c r="Z1323" s="409"/>
    </row>
    <row r="1324" spans="26:26">
      <c r="Z1324" s="409"/>
    </row>
    <row r="1325" spans="26:26">
      <c r="Z1325" s="409"/>
    </row>
    <row r="1326" spans="26:26">
      <c r="Z1326" s="409"/>
    </row>
    <row r="1327" spans="26:26">
      <c r="Z1327" s="409"/>
    </row>
    <row r="1328" spans="26:26">
      <c r="Z1328" s="409"/>
    </row>
    <row r="1329" spans="26:26">
      <c r="Z1329" s="409"/>
    </row>
    <row r="1330" spans="26:26">
      <c r="Z1330" s="409"/>
    </row>
    <row r="1331" spans="26:26">
      <c r="Z1331" s="409"/>
    </row>
    <row r="1332" spans="26:26">
      <c r="Z1332" s="409"/>
    </row>
    <row r="1333" spans="26:26">
      <c r="Z1333" s="409"/>
    </row>
    <row r="1334" spans="26:26">
      <c r="Z1334" s="409"/>
    </row>
    <row r="1335" spans="26:26">
      <c r="Z1335" s="409"/>
    </row>
    <row r="1336" spans="26:26">
      <c r="Z1336" s="409"/>
    </row>
    <row r="1337" spans="26:26">
      <c r="Z1337" s="409"/>
    </row>
    <row r="1338" spans="26:26">
      <c r="Z1338" s="409"/>
    </row>
    <row r="1339" spans="26:26">
      <c r="Z1339" s="409"/>
    </row>
    <row r="1340" spans="26:26">
      <c r="Z1340" s="409"/>
    </row>
    <row r="1341" spans="26:26">
      <c r="Z1341" s="409"/>
    </row>
    <row r="1342" spans="26:26">
      <c r="Z1342" s="409"/>
    </row>
    <row r="1343" spans="26:26">
      <c r="Z1343" s="409"/>
    </row>
    <row r="1344" spans="26:26">
      <c r="Z1344" s="409"/>
    </row>
    <row r="1345" spans="26:26">
      <c r="Z1345" s="409"/>
    </row>
    <row r="1346" spans="26:26">
      <c r="Z1346" s="409"/>
    </row>
    <row r="1347" spans="26:26">
      <c r="Z1347" s="409"/>
    </row>
    <row r="1348" spans="26:26">
      <c r="Z1348" s="409"/>
    </row>
    <row r="1349" spans="26:26">
      <c r="Z1349" s="409"/>
    </row>
    <row r="1350" spans="26:26">
      <c r="Z1350" s="409"/>
    </row>
    <row r="1351" spans="26:26">
      <c r="Z1351" s="409"/>
    </row>
    <row r="1352" spans="26:26">
      <c r="Z1352" s="409"/>
    </row>
    <row r="1353" spans="26:26">
      <c r="Z1353" s="409"/>
    </row>
    <row r="1354" spans="26:26">
      <c r="Z1354" s="409"/>
    </row>
    <row r="1355" spans="26:26">
      <c r="Z1355" s="409"/>
    </row>
    <row r="1356" spans="26:26">
      <c r="Z1356" s="409"/>
    </row>
    <row r="1357" spans="26:26">
      <c r="Z1357" s="409"/>
    </row>
    <row r="1358" spans="26:26">
      <c r="Z1358" s="409"/>
    </row>
    <row r="1359" spans="26:26">
      <c r="Z1359" s="409"/>
    </row>
    <row r="1360" spans="26:26">
      <c r="Z1360" s="409"/>
    </row>
    <row r="1361" spans="26:26">
      <c r="Z1361" s="409"/>
    </row>
    <row r="1362" spans="26:26">
      <c r="Z1362" s="409"/>
    </row>
    <row r="1363" spans="26:26">
      <c r="Z1363" s="409"/>
    </row>
    <row r="1364" spans="26:26">
      <c r="Z1364" s="409"/>
    </row>
    <row r="1365" spans="26:26">
      <c r="Z1365" s="409"/>
    </row>
    <row r="1366" spans="26:26">
      <c r="Z1366" s="409"/>
    </row>
    <row r="1367" spans="26:26">
      <c r="Z1367" s="409"/>
    </row>
    <row r="1368" spans="26:26">
      <c r="Z1368" s="409"/>
    </row>
    <row r="1369" spans="26:26">
      <c r="Z1369" s="409"/>
    </row>
    <row r="1370" spans="26:26">
      <c r="Z1370" s="409"/>
    </row>
    <row r="1371" spans="26:26">
      <c r="Z1371" s="409"/>
    </row>
    <row r="1372" spans="26:26">
      <c r="Z1372" s="409"/>
    </row>
    <row r="1373" spans="26:26">
      <c r="Z1373" s="409"/>
    </row>
    <row r="1374" spans="26:26">
      <c r="Z1374" s="409"/>
    </row>
    <row r="1375" spans="26:26">
      <c r="Z1375" s="409"/>
    </row>
    <row r="1376" spans="26:26">
      <c r="Z1376" s="409"/>
    </row>
    <row r="1377" spans="26:26">
      <c r="Z1377" s="409"/>
    </row>
    <row r="1378" spans="26:26">
      <c r="Z1378" s="409"/>
    </row>
    <row r="1379" spans="26:26">
      <c r="Z1379" s="409"/>
    </row>
    <row r="1380" spans="26:26">
      <c r="Z1380" s="409"/>
    </row>
    <row r="1381" spans="26:26">
      <c r="Z1381" s="409"/>
    </row>
    <row r="1382" spans="26:26">
      <c r="Z1382" s="409"/>
    </row>
    <row r="1383" spans="26:26">
      <c r="Z1383" s="409"/>
    </row>
    <row r="1384" spans="26:26">
      <c r="Z1384" s="409"/>
    </row>
    <row r="1385" spans="26:26">
      <c r="Z1385" s="409"/>
    </row>
    <row r="1386" spans="26:26">
      <c r="Z1386" s="409"/>
    </row>
    <row r="1387" spans="26:26">
      <c r="Z1387" s="409"/>
    </row>
    <row r="1388" spans="26:26">
      <c r="Z1388" s="409"/>
    </row>
    <row r="1389" spans="26:26">
      <c r="Z1389" s="409"/>
    </row>
    <row r="1390" spans="26:26">
      <c r="Z1390" s="409"/>
    </row>
    <row r="1391" spans="26:26">
      <c r="Z1391" s="409"/>
    </row>
    <row r="1392" spans="26:26">
      <c r="Z1392" s="409"/>
    </row>
    <row r="1393" spans="26:26">
      <c r="Z1393" s="409"/>
    </row>
    <row r="1394" spans="26:26">
      <c r="Z1394" s="409"/>
    </row>
    <row r="1395" spans="26:26">
      <c r="Z1395" s="409"/>
    </row>
    <row r="1396" spans="26:26">
      <c r="Z1396" s="409"/>
    </row>
    <row r="1397" spans="26:26">
      <c r="Z1397" s="409"/>
    </row>
    <row r="1398" spans="26:26">
      <c r="Z1398" s="409"/>
    </row>
    <row r="1399" spans="26:26">
      <c r="Z1399" s="409"/>
    </row>
    <row r="1400" spans="26:26">
      <c r="Z1400" s="409"/>
    </row>
    <row r="1401" spans="26:26">
      <c r="Z1401" s="409"/>
    </row>
    <row r="1402" spans="26:26">
      <c r="Z1402" s="409"/>
    </row>
    <row r="1403" spans="26:26">
      <c r="Z1403" s="409"/>
    </row>
    <row r="1404" spans="26:26">
      <c r="Z1404" s="409"/>
    </row>
    <row r="1405" spans="26:26">
      <c r="Z1405" s="409"/>
    </row>
    <row r="1406" spans="26:26">
      <c r="Z1406" s="409"/>
    </row>
    <row r="1407" spans="26:26">
      <c r="Z1407" s="409"/>
    </row>
    <row r="1408" spans="26:26">
      <c r="Z1408" s="409"/>
    </row>
    <row r="1409" spans="26:26">
      <c r="Z1409" s="409"/>
    </row>
    <row r="1410" spans="26:26">
      <c r="Z1410" s="409"/>
    </row>
    <row r="1411" spans="26:26">
      <c r="Z1411" s="409"/>
    </row>
    <row r="1412" spans="26:26">
      <c r="Z1412" s="409"/>
    </row>
    <row r="1413" spans="26:26">
      <c r="Z1413" s="409"/>
    </row>
    <row r="1414" spans="26:26">
      <c r="Z1414" s="409"/>
    </row>
    <row r="1415" spans="26:26">
      <c r="Z1415" s="409"/>
    </row>
    <row r="1416" spans="26:26">
      <c r="Z1416" s="409"/>
    </row>
    <row r="1417" spans="26:26">
      <c r="Z1417" s="409"/>
    </row>
    <row r="1418" spans="26:26">
      <c r="Z1418" s="409"/>
    </row>
    <row r="1419" spans="26:26">
      <c r="Z1419" s="409"/>
    </row>
    <row r="1420" spans="26:26">
      <c r="Z1420" s="409"/>
    </row>
    <row r="1421" spans="26:26">
      <c r="Z1421" s="409"/>
    </row>
    <row r="1422" spans="26:26">
      <c r="Z1422" s="409"/>
    </row>
    <row r="1423" spans="26:26">
      <c r="Z1423" s="409"/>
    </row>
    <row r="1424" spans="26:26">
      <c r="Z1424" s="409"/>
    </row>
    <row r="1425" spans="26:26">
      <c r="Z1425" s="409"/>
    </row>
    <row r="1426" spans="26:26">
      <c r="Z1426" s="409"/>
    </row>
    <row r="1427" spans="26:26">
      <c r="Z1427" s="409"/>
    </row>
    <row r="1428" spans="26:26">
      <c r="Z1428" s="409"/>
    </row>
    <row r="1429" spans="26:26">
      <c r="Z1429" s="409"/>
    </row>
    <row r="1430" spans="26:26">
      <c r="Z1430" s="409"/>
    </row>
    <row r="1431" spans="26:26">
      <c r="Z1431" s="409"/>
    </row>
    <row r="1432" spans="26:26">
      <c r="Z1432" s="409"/>
    </row>
    <row r="1433" spans="26:26">
      <c r="Z1433" s="409"/>
    </row>
    <row r="1434" spans="26:26">
      <c r="Z1434" s="409"/>
    </row>
    <row r="1435" spans="26:26">
      <c r="Z1435" s="409"/>
    </row>
    <row r="1436" spans="26:26">
      <c r="Z1436" s="409"/>
    </row>
    <row r="1437" spans="26:26">
      <c r="Z1437" s="409"/>
    </row>
    <row r="1438" spans="26:26">
      <c r="Z1438" s="409"/>
    </row>
    <row r="1439" spans="26:26">
      <c r="Z1439" s="409"/>
    </row>
    <row r="1440" spans="26:26">
      <c r="Z1440" s="409"/>
    </row>
    <row r="1441" spans="26:26">
      <c r="Z1441" s="409"/>
    </row>
    <row r="1442" spans="26:26">
      <c r="Z1442" s="409"/>
    </row>
    <row r="1443" spans="26:26">
      <c r="Z1443" s="409"/>
    </row>
    <row r="1444" spans="26:26">
      <c r="Z1444" s="409"/>
    </row>
    <row r="1445" spans="26:26">
      <c r="Z1445" s="409"/>
    </row>
    <row r="1446" spans="26:26">
      <c r="Z1446" s="409"/>
    </row>
    <row r="1447" spans="26:26">
      <c r="Z1447" s="409"/>
    </row>
    <row r="1448" spans="26:26">
      <c r="Z1448" s="409"/>
    </row>
    <row r="1449" spans="26:26">
      <c r="Z1449" s="409"/>
    </row>
    <row r="1450" spans="26:26">
      <c r="Z1450" s="409"/>
    </row>
    <row r="1451" spans="26:26">
      <c r="Z1451" s="409"/>
    </row>
    <row r="1452" spans="26:26">
      <c r="Z1452" s="409"/>
    </row>
    <row r="1453" spans="26:26">
      <c r="Z1453" s="409"/>
    </row>
    <row r="1454" spans="26:26">
      <c r="Z1454" s="409"/>
    </row>
    <row r="1455" spans="26:26">
      <c r="Z1455" s="409"/>
    </row>
    <row r="1456" spans="26:26">
      <c r="Z1456" s="409"/>
    </row>
    <row r="1457" spans="26:26">
      <c r="Z1457" s="409"/>
    </row>
    <row r="1458" spans="26:26">
      <c r="Z1458" s="409"/>
    </row>
    <row r="1459" spans="26:26">
      <c r="Z1459" s="409"/>
    </row>
    <row r="1460" spans="26:26">
      <c r="Z1460" s="409"/>
    </row>
    <row r="1461" spans="26:26">
      <c r="Z1461" s="409"/>
    </row>
    <row r="1462" spans="26:26">
      <c r="Z1462" s="409"/>
    </row>
    <row r="1463" spans="26:26">
      <c r="Z1463" s="409"/>
    </row>
    <row r="1464" spans="26:26">
      <c r="Z1464" s="409"/>
    </row>
    <row r="1465" spans="26:26">
      <c r="Z1465" s="409"/>
    </row>
    <row r="1466" spans="26:26">
      <c r="Z1466" s="409"/>
    </row>
    <row r="1467" spans="26:26">
      <c r="Z1467" s="409"/>
    </row>
    <row r="1468" spans="26:26">
      <c r="Z1468" s="409"/>
    </row>
    <row r="1469" spans="26:26">
      <c r="Z1469" s="409"/>
    </row>
    <row r="1470" spans="26:26">
      <c r="Z1470" s="409"/>
    </row>
    <row r="1471" spans="26:26">
      <c r="Z1471" s="409"/>
    </row>
    <row r="1472" spans="26:26">
      <c r="Z1472" s="409"/>
    </row>
    <row r="1473" spans="26:26">
      <c r="Z1473" s="409"/>
    </row>
    <row r="1474" spans="26:26">
      <c r="Z1474" s="409"/>
    </row>
    <row r="1475" spans="26:26">
      <c r="Z1475" s="409"/>
    </row>
    <row r="1476" spans="26:26">
      <c r="Z1476" s="409"/>
    </row>
    <row r="1477" spans="26:26">
      <c r="Z1477" s="409"/>
    </row>
    <row r="1478" spans="26:26">
      <c r="Z1478" s="409"/>
    </row>
    <row r="1479" spans="26:26">
      <c r="Z1479" s="409"/>
    </row>
    <row r="1480" spans="26:26">
      <c r="Z1480" s="409"/>
    </row>
    <row r="1481" spans="26:26">
      <c r="Z1481" s="409"/>
    </row>
    <row r="1482" spans="26:26">
      <c r="Z1482" s="409"/>
    </row>
    <row r="1483" spans="26:26">
      <c r="Z1483" s="409"/>
    </row>
    <row r="1484" spans="26:26">
      <c r="Z1484" s="409"/>
    </row>
    <row r="1485" spans="26:26">
      <c r="Z1485" s="409"/>
    </row>
    <row r="1486" spans="26:26">
      <c r="Z1486" s="409"/>
    </row>
    <row r="1487" spans="26:26">
      <c r="Z1487" s="409"/>
    </row>
    <row r="1488" spans="26:26">
      <c r="Z1488" s="409"/>
    </row>
    <row r="1489" spans="26:26">
      <c r="Z1489" s="409"/>
    </row>
    <row r="1490" spans="26:26">
      <c r="Z1490" s="409"/>
    </row>
  </sheetData>
  <phoneticPr fontId="4" type="noConversion"/>
  <conditionalFormatting sqref="Z32:Z34 Z65:Z67 Z107:Z109 Z149:Z151 Z191:Z193 Z233:Z235 Z275:Z277 Z317:Z319 Z359:Z361 Z401:Z403 Z443:Z445 Z485:Z487 Z527:Z529 Z569:Z571 Z611:Z613 Z23:Z25 Z74:Z76 Z116:Z118 Z158:Z160 Z200:Z202 Z242:Z244 Z284:Z286 Z326:Z328 Z368:Z370 Z410:Z412 Z452:Z454 Z494:Z496 Z536:Z538 Z578:Z580 Z620:Z622 Z653:Z655 Z662:Z664 Z695:Z697 Z704:Z706">
    <cfRule type="cellIs" dxfId="10997" priority="17928" stopIfTrue="1" operator="notEqual">
      <formula>100</formula>
    </cfRule>
  </conditionalFormatting>
  <conditionalFormatting sqref="Z23:AF718">
    <cfRule type="cellIs" dxfId="10996" priority="17924" operator="notEqual">
      <formula>100</formula>
    </cfRule>
  </conditionalFormatting>
  <conditionalFormatting sqref="L18:N18">
    <cfRule type="expression" dxfId="10995" priority="6388">
      <formula>OR((L18-L17)&gt;5,(L18-L17)&lt;-5)</formula>
    </cfRule>
  </conditionalFormatting>
  <conditionalFormatting sqref="O18">
    <cfRule type="expression" dxfId="10994" priority="6387">
      <formula>OR((O18-O17)&gt;5,(O18-O17)&lt;-5)</formula>
    </cfRule>
  </conditionalFormatting>
  <conditionalFormatting sqref="P18">
    <cfRule type="expression" dxfId="10993" priority="6386">
      <formula>OR((P18-P17)&gt;5,(P18-P17)&lt;-5)</formula>
    </cfRule>
  </conditionalFormatting>
  <conditionalFormatting sqref="Q18">
    <cfRule type="expression" dxfId="10992" priority="6385">
      <formula>OR((Q18-Q17)&gt;5,(Q18-Q17)&lt;-5)</formula>
    </cfRule>
  </conditionalFormatting>
  <conditionalFormatting sqref="R18">
    <cfRule type="expression" dxfId="10991" priority="6383">
      <formula>OR((R18-R17)&gt;5,(R18-R17)&lt;-5)</formula>
    </cfRule>
  </conditionalFormatting>
  <conditionalFormatting sqref="S18">
    <cfRule type="expression" dxfId="10990" priority="6382">
      <formula>OR((S18-S17)&gt;5,(S18-S17)&lt;-5)</formula>
    </cfRule>
  </conditionalFormatting>
  <conditionalFormatting sqref="T18">
    <cfRule type="expression" dxfId="10989" priority="6381">
      <formula>OR((T18-T17)&gt;5,(T18-T17)&lt;-5)</formula>
    </cfRule>
  </conditionalFormatting>
  <conditionalFormatting sqref="U18">
    <cfRule type="expression" dxfId="10988" priority="6380">
      <formula>OR((U18-U17)&gt;5,(U18-U17)&lt;-5)</formula>
    </cfRule>
  </conditionalFormatting>
  <conditionalFormatting sqref="V18">
    <cfRule type="expression" dxfId="10987" priority="6379">
      <formula>OR((V18-V17)&gt;5,(V18-V17)&lt;-5)</formula>
    </cfRule>
  </conditionalFormatting>
  <conditionalFormatting sqref="W18">
    <cfRule type="expression" dxfId="10986" priority="6378">
      <formula>OR((W18-W17)&gt;5,(W18-W17)&lt;-5)</formula>
    </cfRule>
  </conditionalFormatting>
  <conditionalFormatting sqref="X18">
    <cfRule type="expression" dxfId="10985" priority="6377">
      <formula>OR((X18-X17)&gt;5,(X18-X17)&lt;-5)</formula>
    </cfRule>
  </conditionalFormatting>
  <conditionalFormatting sqref="Y18">
    <cfRule type="expression" dxfId="10984" priority="6376">
      <formula>OR((Y18-Y17)&gt;5,(Y18-Y17)&lt;-5)</formula>
    </cfRule>
  </conditionalFormatting>
  <conditionalFormatting sqref="L19:N19">
    <cfRule type="expression" dxfId="10983" priority="6373">
      <formula>OR((L19-L18)&gt;5,(L19-L18)&lt;-5)</formula>
    </cfRule>
  </conditionalFormatting>
  <conditionalFormatting sqref="O19">
    <cfRule type="expression" dxfId="10982" priority="6372">
      <formula>OR((O19-O18)&gt;5,(O19-O18)&lt;-5)</formula>
    </cfRule>
  </conditionalFormatting>
  <conditionalFormatting sqref="P19">
    <cfRule type="expression" dxfId="10981" priority="6371">
      <formula>OR((P19-P18)&gt;5,(P19-P18)&lt;-5)</formula>
    </cfRule>
  </conditionalFormatting>
  <conditionalFormatting sqref="Q19">
    <cfRule type="expression" dxfId="10980" priority="6370">
      <formula>OR((Q19-Q18)&gt;5,(Q19-Q18)&lt;-5)</formula>
    </cfRule>
  </conditionalFormatting>
  <conditionalFormatting sqref="R19">
    <cfRule type="expression" dxfId="10979" priority="6369">
      <formula>OR((R19-R18)&gt;5,(R19-R18)&lt;-5)</formula>
    </cfRule>
  </conditionalFormatting>
  <conditionalFormatting sqref="S19">
    <cfRule type="expression" dxfId="10978" priority="6368">
      <formula>OR((S19-S18)&gt;5,(S19-S18)&lt;-5)</formula>
    </cfRule>
  </conditionalFormatting>
  <conditionalFormatting sqref="T19">
    <cfRule type="expression" dxfId="10977" priority="6367">
      <formula>OR((T19-T18)&gt;5,(T19-T18)&lt;-5)</formula>
    </cfRule>
  </conditionalFormatting>
  <conditionalFormatting sqref="U19">
    <cfRule type="expression" dxfId="10976" priority="6366">
      <formula>OR((U19-U18)&gt;5,(U19-U18)&lt;-5)</formula>
    </cfRule>
  </conditionalFormatting>
  <conditionalFormatting sqref="V19">
    <cfRule type="expression" dxfId="10975" priority="6365">
      <formula>OR((V19-V18)&gt;5,(V19-V18)&lt;-5)</formula>
    </cfRule>
  </conditionalFormatting>
  <conditionalFormatting sqref="W19">
    <cfRule type="expression" dxfId="10974" priority="6364">
      <formula>OR((W19-W18)&gt;5,(W19-W18)&lt;-5)</formula>
    </cfRule>
  </conditionalFormatting>
  <conditionalFormatting sqref="X19">
    <cfRule type="expression" dxfId="10973" priority="6363">
      <formula>OR((X19-X18)&gt;5,(X19-X18)&lt;-5)</formula>
    </cfRule>
  </conditionalFormatting>
  <conditionalFormatting sqref="Y19">
    <cfRule type="expression" dxfId="10972" priority="6362">
      <formula>OR((Y19-Y18)&gt;5,(Y19-Y18)&lt;-5)</formula>
    </cfRule>
  </conditionalFormatting>
  <conditionalFormatting sqref="L20:N20">
    <cfRule type="expression" dxfId="10971" priority="6359">
      <formula>OR((L20-L19)&gt;5,(L20-L19)&lt;-5)</formula>
    </cfRule>
  </conditionalFormatting>
  <conditionalFormatting sqref="O20">
    <cfRule type="expression" dxfId="10970" priority="6358">
      <formula>OR((O20-O19)&gt;5,(O20-O19)&lt;-5)</formula>
    </cfRule>
  </conditionalFormatting>
  <conditionalFormatting sqref="P20">
    <cfRule type="expression" dxfId="10969" priority="6357">
      <formula>OR((P20-P19)&gt;5,(P20-P19)&lt;-5)</formula>
    </cfRule>
  </conditionalFormatting>
  <conditionalFormatting sqref="Q20">
    <cfRule type="expression" dxfId="10968" priority="6356">
      <formula>OR((Q20-Q19)&gt;5,(Q20-Q19)&lt;-5)</formula>
    </cfRule>
  </conditionalFormatting>
  <conditionalFormatting sqref="R20">
    <cfRule type="expression" dxfId="10967" priority="6355">
      <formula>OR((R20-R19)&gt;5,(R20-R19)&lt;-5)</formula>
    </cfRule>
  </conditionalFormatting>
  <conditionalFormatting sqref="S20">
    <cfRule type="expression" dxfId="10966" priority="6354">
      <formula>OR((S20-S19)&gt;5,(S20-S19)&lt;-5)</formula>
    </cfRule>
  </conditionalFormatting>
  <conditionalFormatting sqref="T20">
    <cfRule type="expression" dxfId="10965" priority="6353">
      <formula>OR((T20-T19)&gt;5,(T20-T19)&lt;-5)</formula>
    </cfRule>
  </conditionalFormatting>
  <conditionalFormatting sqref="U20">
    <cfRule type="expression" dxfId="10964" priority="6352">
      <formula>OR((U20-U19)&gt;5,(U20-U19)&lt;-5)</formula>
    </cfRule>
  </conditionalFormatting>
  <conditionalFormatting sqref="V20">
    <cfRule type="expression" dxfId="10963" priority="6351">
      <formula>OR((V20-V19)&gt;5,(V20-V19)&lt;-5)</formula>
    </cfRule>
  </conditionalFormatting>
  <conditionalFormatting sqref="W20">
    <cfRule type="expression" dxfId="10962" priority="6350">
      <formula>OR((W20-W19)&gt;5,(W20-W19)&lt;-5)</formula>
    </cfRule>
  </conditionalFormatting>
  <conditionalFormatting sqref="X20">
    <cfRule type="expression" dxfId="10961" priority="6349">
      <formula>OR((X20-X19)&gt;5,(X20-X19)&lt;-5)</formula>
    </cfRule>
  </conditionalFormatting>
  <conditionalFormatting sqref="Y20">
    <cfRule type="expression" dxfId="10960" priority="6348">
      <formula>OR((Y20-Y19)&gt;5,(Y20-Y19)&lt;-5)</formula>
    </cfRule>
  </conditionalFormatting>
  <conditionalFormatting sqref="L21:N21">
    <cfRule type="expression" dxfId="10959" priority="6345">
      <formula>OR((L21-L20)&gt;5,(L21-L20)&lt;-5)</formula>
    </cfRule>
  </conditionalFormatting>
  <conditionalFormatting sqref="O21">
    <cfRule type="expression" dxfId="10958" priority="6344">
      <formula>OR((O21-O20)&gt;5,(O21-O20)&lt;-5)</formula>
    </cfRule>
  </conditionalFormatting>
  <conditionalFormatting sqref="P21">
    <cfRule type="expression" dxfId="10957" priority="6343">
      <formula>OR((P21-P20)&gt;5,(P21-P20)&lt;-5)</formula>
    </cfRule>
  </conditionalFormatting>
  <conditionalFormatting sqref="Q21">
    <cfRule type="expression" dxfId="10956" priority="6342">
      <formula>OR((Q21-Q20)&gt;5,(Q21-Q20)&lt;-5)</formula>
    </cfRule>
  </conditionalFormatting>
  <conditionalFormatting sqref="R21">
    <cfRule type="expression" dxfId="10955" priority="6341">
      <formula>OR((R21-R20)&gt;5,(R21-R20)&lt;-5)</formula>
    </cfRule>
  </conditionalFormatting>
  <conditionalFormatting sqref="S21">
    <cfRule type="expression" dxfId="10954" priority="6340">
      <formula>OR((S21-S20)&gt;5,(S21-S20)&lt;-5)</formula>
    </cfRule>
  </conditionalFormatting>
  <conditionalFormatting sqref="T21">
    <cfRule type="expression" dxfId="10953" priority="6339">
      <formula>OR((T21-T20)&gt;5,(T21-T20)&lt;-5)</formula>
    </cfRule>
  </conditionalFormatting>
  <conditionalFormatting sqref="U21">
    <cfRule type="expression" dxfId="10952" priority="6338">
      <formula>OR((U21-U20)&gt;5,(U21-U20)&lt;-5)</formula>
    </cfRule>
  </conditionalFormatting>
  <conditionalFormatting sqref="V21">
    <cfRule type="expression" dxfId="10951" priority="6337">
      <formula>OR((V21-V20)&gt;5,(V21-V20)&lt;-5)</formula>
    </cfRule>
  </conditionalFormatting>
  <conditionalFormatting sqref="W21">
    <cfRule type="expression" dxfId="10950" priority="6336">
      <formula>OR((W21-W20)&gt;5,(W21-W20)&lt;-5)</formula>
    </cfRule>
  </conditionalFormatting>
  <conditionalFormatting sqref="X21">
    <cfRule type="expression" dxfId="10949" priority="6335">
      <formula>OR((X21-X20)&gt;5,(X21-X20)&lt;-5)</formula>
    </cfRule>
  </conditionalFormatting>
  <conditionalFormatting sqref="Y21">
    <cfRule type="expression" dxfId="10948" priority="6334">
      <formula>OR((Y21-Y20)&gt;5,(Y21-Y20)&lt;-5)</formula>
    </cfRule>
  </conditionalFormatting>
  <conditionalFormatting sqref="L22:N22">
    <cfRule type="expression" dxfId="10947" priority="6331">
      <formula>OR((L22-L21)&gt;5,(L22-L21)&lt;-5)</formula>
    </cfRule>
  </conditionalFormatting>
  <conditionalFormatting sqref="O22">
    <cfRule type="expression" dxfId="10946" priority="6330">
      <formula>OR((O22-O21)&gt;5,(O22-O21)&lt;-5)</formula>
    </cfRule>
  </conditionalFormatting>
  <conditionalFormatting sqref="P22">
    <cfRule type="expression" dxfId="10945" priority="6329">
      <formula>OR((P22-P21)&gt;5,(P22-P21)&lt;-5)</formula>
    </cfRule>
  </conditionalFormatting>
  <conditionalFormatting sqref="Q22">
    <cfRule type="expression" dxfId="10944" priority="6328">
      <formula>OR((Q22-Q21)&gt;5,(Q22-Q21)&lt;-5)</formula>
    </cfRule>
  </conditionalFormatting>
  <conditionalFormatting sqref="R22">
    <cfRule type="expression" dxfId="10943" priority="6327">
      <formula>OR((R22-R21)&gt;5,(R22-R21)&lt;-5)</formula>
    </cfRule>
  </conditionalFormatting>
  <conditionalFormatting sqref="S22">
    <cfRule type="expression" dxfId="10942" priority="6326">
      <formula>OR((S22-S21)&gt;5,(S22-S21)&lt;-5)</formula>
    </cfRule>
  </conditionalFormatting>
  <conditionalFormatting sqref="T22">
    <cfRule type="expression" dxfId="10941" priority="6325">
      <formula>OR((T22-T21)&gt;5,(T22-T21)&lt;-5)</formula>
    </cfRule>
  </conditionalFormatting>
  <conditionalFormatting sqref="U22">
    <cfRule type="expression" dxfId="10940" priority="6324">
      <formula>OR((U22-U21)&gt;5,(U22-U21)&lt;-5)</formula>
    </cfRule>
  </conditionalFormatting>
  <conditionalFormatting sqref="V22">
    <cfRule type="expression" dxfId="10939" priority="6323">
      <formula>OR((V22-V21)&gt;5,(V22-V21)&lt;-5)</formula>
    </cfRule>
  </conditionalFormatting>
  <conditionalFormatting sqref="W22">
    <cfRule type="expression" dxfId="10938" priority="6322">
      <formula>OR((W22-W21)&gt;5,(W22-W21)&lt;-5)</formula>
    </cfRule>
  </conditionalFormatting>
  <conditionalFormatting sqref="X22">
    <cfRule type="expression" dxfId="10937" priority="6321">
      <formula>OR((X22-X21)&gt;5,(X22-X21)&lt;-5)</formula>
    </cfRule>
  </conditionalFormatting>
  <conditionalFormatting sqref="Y22">
    <cfRule type="expression" dxfId="10936" priority="6320">
      <formula>OR((Y22-Y21)&gt;5,(Y22-Y21)&lt;-5)</formula>
    </cfRule>
  </conditionalFormatting>
  <conditionalFormatting sqref="L24:N24">
    <cfRule type="expression" dxfId="10935" priority="6317">
      <formula>OR((L24-L23)&gt;5,(L24-L23)&lt;-5)</formula>
    </cfRule>
  </conditionalFormatting>
  <conditionalFormatting sqref="O24">
    <cfRule type="expression" dxfId="10934" priority="6316">
      <formula>OR((O24-O23)&gt;5,(O24-O23)&lt;-5)</formula>
    </cfRule>
  </conditionalFormatting>
  <conditionalFormatting sqref="P24">
    <cfRule type="expression" dxfId="10933" priority="6315">
      <formula>OR((P24-P23)&gt;5,(P24-P23)&lt;-5)</formula>
    </cfRule>
  </conditionalFormatting>
  <conditionalFormatting sqref="Q24">
    <cfRule type="expression" dxfId="10932" priority="6314">
      <formula>OR((Q24-Q23)&gt;5,(Q24-Q23)&lt;-5)</formula>
    </cfRule>
  </conditionalFormatting>
  <conditionalFormatting sqref="R24">
    <cfRule type="expression" dxfId="10931" priority="6313">
      <formula>OR((R24-R23)&gt;5,(R24-R23)&lt;-5)</formula>
    </cfRule>
  </conditionalFormatting>
  <conditionalFormatting sqref="S24">
    <cfRule type="expression" dxfId="10930" priority="6312">
      <formula>OR((S24-S23)&gt;5,(S24-S23)&lt;-5)</formula>
    </cfRule>
  </conditionalFormatting>
  <conditionalFormatting sqref="T24">
    <cfRule type="expression" dxfId="10929" priority="6311">
      <formula>OR((T24-T23)&gt;5,(T24-T23)&lt;-5)</formula>
    </cfRule>
  </conditionalFormatting>
  <conditionalFormatting sqref="U24">
    <cfRule type="expression" dxfId="10928" priority="6310">
      <formula>OR((U24-U23)&gt;5,(U24-U23)&lt;-5)</formula>
    </cfRule>
  </conditionalFormatting>
  <conditionalFormatting sqref="V24">
    <cfRule type="expression" dxfId="10927" priority="6309">
      <formula>OR((V24-V23)&gt;5,(V24-V23)&lt;-5)</formula>
    </cfRule>
  </conditionalFormatting>
  <conditionalFormatting sqref="W24">
    <cfRule type="expression" dxfId="10926" priority="6308">
      <formula>OR((W24-W23)&gt;5,(W24-W23)&lt;-5)</formula>
    </cfRule>
  </conditionalFormatting>
  <conditionalFormatting sqref="X24">
    <cfRule type="expression" dxfId="10925" priority="6307">
      <formula>OR((X24-X23)&gt;5,(X24-X23)&lt;-5)</formula>
    </cfRule>
  </conditionalFormatting>
  <conditionalFormatting sqref="Y24">
    <cfRule type="expression" dxfId="10924" priority="6306">
      <formula>OR((Y24-Y23)&gt;5,(Y24-Y23)&lt;-5)</formula>
    </cfRule>
  </conditionalFormatting>
  <conditionalFormatting sqref="L25:N25">
    <cfRule type="expression" dxfId="10923" priority="6303">
      <formula>OR((L25-L24)&gt;5,(L25-L24)&lt;-5)</formula>
    </cfRule>
  </conditionalFormatting>
  <conditionalFormatting sqref="O25">
    <cfRule type="expression" dxfId="10922" priority="6302">
      <formula>OR((O25-O24)&gt;5,(O25-O24)&lt;-5)</formula>
    </cfRule>
  </conditionalFormatting>
  <conditionalFormatting sqref="P25">
    <cfRule type="expression" dxfId="10921" priority="6301">
      <formula>OR((P25-P24)&gt;5,(P25-P24)&lt;-5)</formula>
    </cfRule>
  </conditionalFormatting>
  <conditionalFormatting sqref="Q25">
    <cfRule type="expression" dxfId="10920" priority="6300">
      <formula>OR((Q25-Q24)&gt;5,(Q25-Q24)&lt;-5)</formula>
    </cfRule>
  </conditionalFormatting>
  <conditionalFormatting sqref="R25">
    <cfRule type="expression" dxfId="10919" priority="6299">
      <formula>OR((R25-R24)&gt;5,(R25-R24)&lt;-5)</formula>
    </cfRule>
  </conditionalFormatting>
  <conditionalFormatting sqref="S25">
    <cfRule type="expression" dxfId="10918" priority="6298">
      <formula>OR((S25-S24)&gt;5,(S25-S24)&lt;-5)</formula>
    </cfRule>
  </conditionalFormatting>
  <conditionalFormatting sqref="T25">
    <cfRule type="expression" dxfId="10917" priority="6297">
      <formula>OR((T25-T24)&gt;5,(T25-T24)&lt;-5)</formula>
    </cfRule>
  </conditionalFormatting>
  <conditionalFormatting sqref="U25">
    <cfRule type="expression" dxfId="10916" priority="6296">
      <formula>OR((U25-U24)&gt;5,(U25-U24)&lt;-5)</formula>
    </cfRule>
  </conditionalFormatting>
  <conditionalFormatting sqref="V25">
    <cfRule type="expression" dxfId="10915" priority="6295">
      <formula>OR((V25-V24)&gt;5,(V25-V24)&lt;-5)</formula>
    </cfRule>
  </conditionalFormatting>
  <conditionalFormatting sqref="W25">
    <cfRule type="expression" dxfId="10914" priority="6294">
      <formula>OR((W25-W24)&gt;5,(W25-W24)&lt;-5)</formula>
    </cfRule>
  </conditionalFormatting>
  <conditionalFormatting sqref="X25">
    <cfRule type="expression" dxfId="10913" priority="6293">
      <formula>OR((X25-X24)&gt;5,(X25-X24)&lt;-5)</formula>
    </cfRule>
  </conditionalFormatting>
  <conditionalFormatting sqref="Y25">
    <cfRule type="expression" dxfId="10912" priority="6292">
      <formula>OR((Y25-Y24)&gt;5,(Y25-Y24)&lt;-5)</formula>
    </cfRule>
  </conditionalFormatting>
  <conditionalFormatting sqref="L27:N27">
    <cfRule type="expression" dxfId="10911" priority="6289">
      <formula>OR((L27-L26)&gt;5,(L27-L26)&lt;-5)</formula>
    </cfRule>
  </conditionalFormatting>
  <conditionalFormatting sqref="O27">
    <cfRule type="expression" dxfId="10910" priority="6288">
      <formula>OR((O27-O26)&gt;5,(O27-O26)&lt;-5)</formula>
    </cfRule>
  </conditionalFormatting>
  <conditionalFormatting sqref="P27">
    <cfRule type="expression" dxfId="10909" priority="6287">
      <formula>OR((P27-P26)&gt;5,(P27-P26)&lt;-5)</formula>
    </cfRule>
  </conditionalFormatting>
  <conditionalFormatting sqref="Q27">
    <cfRule type="expression" dxfId="10908" priority="6286">
      <formula>OR((Q27-Q26)&gt;5,(Q27-Q26)&lt;-5)</formula>
    </cfRule>
  </conditionalFormatting>
  <conditionalFormatting sqref="R27">
    <cfRule type="expression" dxfId="10907" priority="6285">
      <formula>OR((R27-R26)&gt;5,(R27-R26)&lt;-5)</formula>
    </cfRule>
  </conditionalFormatting>
  <conditionalFormatting sqref="S27">
    <cfRule type="expression" dxfId="10906" priority="6284">
      <formula>OR((S27-S26)&gt;5,(S27-S26)&lt;-5)</formula>
    </cfRule>
  </conditionalFormatting>
  <conditionalFormatting sqref="T27">
    <cfRule type="expression" dxfId="10905" priority="6283">
      <formula>OR((T27-T26)&gt;5,(T27-T26)&lt;-5)</formula>
    </cfRule>
  </conditionalFormatting>
  <conditionalFormatting sqref="U27">
    <cfRule type="expression" dxfId="10904" priority="6282">
      <formula>OR((U27-U26)&gt;5,(U27-U26)&lt;-5)</formula>
    </cfRule>
  </conditionalFormatting>
  <conditionalFormatting sqref="V27">
    <cfRule type="expression" dxfId="10903" priority="6281">
      <formula>OR((V27-V26)&gt;5,(V27-V26)&lt;-5)</formula>
    </cfRule>
  </conditionalFormatting>
  <conditionalFormatting sqref="W27">
    <cfRule type="expression" dxfId="10902" priority="6280">
      <formula>OR((W27-W26)&gt;5,(W27-W26)&lt;-5)</formula>
    </cfRule>
  </conditionalFormatting>
  <conditionalFormatting sqref="X27">
    <cfRule type="expression" dxfId="10901" priority="6279">
      <formula>OR((X27-X26)&gt;5,(X27-X26)&lt;-5)</formula>
    </cfRule>
  </conditionalFormatting>
  <conditionalFormatting sqref="Y27">
    <cfRule type="expression" dxfId="10900" priority="6278">
      <formula>OR((Y27-Y26)&gt;5,(Y27-Y26)&lt;-5)</formula>
    </cfRule>
  </conditionalFormatting>
  <conditionalFormatting sqref="L28:N28">
    <cfRule type="expression" dxfId="10899" priority="6275">
      <formula>OR((L28-L27)&gt;5,(L28-L27)&lt;-5)</formula>
    </cfRule>
  </conditionalFormatting>
  <conditionalFormatting sqref="O28">
    <cfRule type="expression" dxfId="10898" priority="6274">
      <formula>OR((O28-O27)&gt;5,(O28-O27)&lt;-5)</formula>
    </cfRule>
  </conditionalFormatting>
  <conditionalFormatting sqref="P28">
    <cfRule type="expression" dxfId="10897" priority="6273">
      <formula>OR((P28-P27)&gt;5,(P28-P27)&lt;-5)</formula>
    </cfRule>
  </conditionalFormatting>
  <conditionalFormatting sqref="Q28">
    <cfRule type="expression" dxfId="10896" priority="6272">
      <formula>OR((Q28-Q27)&gt;5,(Q28-Q27)&lt;-5)</formula>
    </cfRule>
  </conditionalFormatting>
  <conditionalFormatting sqref="R28">
    <cfRule type="expression" dxfId="10895" priority="6271">
      <formula>OR((R28-R27)&gt;5,(R28-R27)&lt;-5)</formula>
    </cfRule>
  </conditionalFormatting>
  <conditionalFormatting sqref="S28">
    <cfRule type="expression" dxfId="10894" priority="6270">
      <formula>OR((S28-S27)&gt;5,(S28-S27)&lt;-5)</formula>
    </cfRule>
  </conditionalFormatting>
  <conditionalFormatting sqref="T28">
    <cfRule type="expression" dxfId="10893" priority="6269">
      <formula>OR((T28-T27)&gt;5,(T28-T27)&lt;-5)</formula>
    </cfRule>
  </conditionalFormatting>
  <conditionalFormatting sqref="U28">
    <cfRule type="expression" dxfId="10892" priority="6268">
      <formula>OR((U28-U27)&gt;5,(U28-U27)&lt;-5)</formula>
    </cfRule>
  </conditionalFormatting>
  <conditionalFormatting sqref="V28">
    <cfRule type="expression" dxfId="10891" priority="6267">
      <formula>OR((V28-V27)&gt;5,(V28-V27)&lt;-5)</formula>
    </cfRule>
  </conditionalFormatting>
  <conditionalFormatting sqref="W28">
    <cfRule type="expression" dxfId="10890" priority="6266">
      <formula>OR((W28-W27)&gt;5,(W28-W27)&lt;-5)</formula>
    </cfRule>
  </conditionalFormatting>
  <conditionalFormatting sqref="X28">
    <cfRule type="expression" dxfId="10889" priority="6265">
      <formula>OR((X28-X27)&gt;5,(X28-X27)&lt;-5)</formula>
    </cfRule>
  </conditionalFormatting>
  <conditionalFormatting sqref="Y28">
    <cfRule type="expression" dxfId="10888" priority="6264">
      <formula>OR((Y28-Y27)&gt;5,(Y28-Y27)&lt;-5)</formula>
    </cfRule>
  </conditionalFormatting>
  <conditionalFormatting sqref="L30:N30">
    <cfRule type="expression" dxfId="10887" priority="6261">
      <formula>OR((L30-L29)&gt;5,(L30-L29)&lt;-5)</formula>
    </cfRule>
  </conditionalFormatting>
  <conditionalFormatting sqref="O30">
    <cfRule type="expression" dxfId="10886" priority="6260">
      <formula>OR((O30-O29)&gt;5,(O30-O29)&lt;-5)</formula>
    </cfRule>
  </conditionalFormatting>
  <conditionalFormatting sqref="P30">
    <cfRule type="expression" dxfId="10885" priority="6259">
      <formula>OR((P30-P29)&gt;5,(P30-P29)&lt;-5)</formula>
    </cfRule>
  </conditionalFormatting>
  <conditionalFormatting sqref="Q30">
    <cfRule type="expression" dxfId="10884" priority="6258">
      <formula>OR((Q30-Q29)&gt;5,(Q30-Q29)&lt;-5)</formula>
    </cfRule>
  </conditionalFormatting>
  <conditionalFormatting sqref="R30">
    <cfRule type="expression" dxfId="10883" priority="6257">
      <formula>OR((R30-R29)&gt;5,(R30-R29)&lt;-5)</formula>
    </cfRule>
  </conditionalFormatting>
  <conditionalFormatting sqref="S30">
    <cfRule type="expression" dxfId="10882" priority="6256">
      <formula>OR((S30-S29)&gt;5,(S30-S29)&lt;-5)</formula>
    </cfRule>
  </conditionalFormatting>
  <conditionalFormatting sqref="T30">
    <cfRule type="expression" dxfId="10881" priority="6255">
      <formula>OR((T30-T29)&gt;5,(T30-T29)&lt;-5)</formula>
    </cfRule>
  </conditionalFormatting>
  <conditionalFormatting sqref="U30">
    <cfRule type="expression" dxfId="10880" priority="6254">
      <formula>OR((U30-U29)&gt;5,(U30-U29)&lt;-5)</formula>
    </cfRule>
  </conditionalFormatting>
  <conditionalFormatting sqref="V30">
    <cfRule type="expression" dxfId="10879" priority="6253">
      <formula>OR((V30-V29)&gt;5,(V30-V29)&lt;-5)</formula>
    </cfRule>
  </conditionalFormatting>
  <conditionalFormatting sqref="W30">
    <cfRule type="expression" dxfId="10878" priority="6252">
      <formula>OR((W30-W29)&gt;5,(W30-W29)&lt;-5)</formula>
    </cfRule>
  </conditionalFormatting>
  <conditionalFormatting sqref="X30">
    <cfRule type="expression" dxfId="10877" priority="6251">
      <formula>OR((X30-X29)&gt;5,(X30-X29)&lt;-5)</formula>
    </cfRule>
  </conditionalFormatting>
  <conditionalFormatting sqref="Y30">
    <cfRule type="expression" dxfId="10876" priority="6250">
      <formula>OR((Y30-Y29)&gt;5,(Y30-Y29)&lt;-5)</formula>
    </cfRule>
  </conditionalFormatting>
  <conditionalFormatting sqref="L31:N31">
    <cfRule type="expression" dxfId="10875" priority="6247">
      <formula>OR((L31-L30)&gt;5,(L31-L30)&lt;-5)</formula>
    </cfRule>
  </conditionalFormatting>
  <conditionalFormatting sqref="O31">
    <cfRule type="expression" dxfId="10874" priority="6246">
      <formula>OR((O31-O30)&gt;5,(O31-O30)&lt;-5)</formula>
    </cfRule>
  </conditionalFormatting>
  <conditionalFormatting sqref="P31">
    <cfRule type="expression" dxfId="10873" priority="6245">
      <formula>OR((P31-P30)&gt;5,(P31-P30)&lt;-5)</formula>
    </cfRule>
  </conditionalFormatting>
  <conditionalFormatting sqref="Q31">
    <cfRule type="expression" dxfId="10872" priority="6244">
      <formula>OR((Q31-Q30)&gt;5,(Q31-Q30)&lt;-5)</formula>
    </cfRule>
  </conditionalFormatting>
  <conditionalFormatting sqref="R31">
    <cfRule type="expression" dxfId="10871" priority="6243">
      <formula>OR((R31-R30)&gt;5,(R31-R30)&lt;-5)</formula>
    </cfRule>
  </conditionalFormatting>
  <conditionalFormatting sqref="S31">
    <cfRule type="expression" dxfId="10870" priority="6242">
      <formula>OR((S31-S30)&gt;5,(S31-S30)&lt;-5)</formula>
    </cfRule>
  </conditionalFormatting>
  <conditionalFormatting sqref="T31">
    <cfRule type="expression" dxfId="10869" priority="6241">
      <formula>OR((T31-T30)&gt;5,(T31-T30)&lt;-5)</formula>
    </cfRule>
  </conditionalFormatting>
  <conditionalFormatting sqref="U31">
    <cfRule type="expression" dxfId="10868" priority="6240">
      <formula>OR((U31-U30)&gt;5,(U31-U30)&lt;-5)</formula>
    </cfRule>
  </conditionalFormatting>
  <conditionalFormatting sqref="V31">
    <cfRule type="expression" dxfId="10867" priority="6239">
      <formula>OR((V31-V30)&gt;5,(V31-V30)&lt;-5)</formula>
    </cfRule>
  </conditionalFormatting>
  <conditionalFormatting sqref="W31">
    <cfRule type="expression" dxfId="10866" priority="6238">
      <formula>OR((W31-W30)&gt;5,(W31-W30)&lt;-5)</formula>
    </cfRule>
  </conditionalFormatting>
  <conditionalFormatting sqref="X31">
    <cfRule type="expression" dxfId="10865" priority="6237">
      <formula>OR((X31-X30)&gt;5,(X31-X30)&lt;-5)</formula>
    </cfRule>
  </conditionalFormatting>
  <conditionalFormatting sqref="Y31">
    <cfRule type="expression" dxfId="10864" priority="6236">
      <formula>OR((Y31-Y30)&gt;5,(Y31-Y30)&lt;-5)</formula>
    </cfRule>
  </conditionalFormatting>
  <conditionalFormatting sqref="L33:N33">
    <cfRule type="expression" dxfId="10863" priority="6233">
      <formula>OR((L33-L32)&gt;5,(L33-L32)&lt;-5)</formula>
    </cfRule>
  </conditionalFormatting>
  <conditionalFormatting sqref="O33">
    <cfRule type="expression" dxfId="10862" priority="6232">
      <formula>OR((O33-O32)&gt;5,(O33-O32)&lt;-5)</formula>
    </cfRule>
  </conditionalFormatting>
  <conditionalFormatting sqref="P33">
    <cfRule type="expression" dxfId="10861" priority="6231">
      <formula>OR((P33-P32)&gt;5,(P33-P32)&lt;-5)</formula>
    </cfRule>
  </conditionalFormatting>
  <conditionalFormatting sqref="Q33">
    <cfRule type="expression" dxfId="10860" priority="6230">
      <formula>OR((Q33-Q32)&gt;5,(Q33-Q32)&lt;-5)</formula>
    </cfRule>
  </conditionalFormatting>
  <conditionalFormatting sqref="R33">
    <cfRule type="expression" dxfId="10859" priority="6229">
      <formula>OR((R33-R32)&gt;5,(R33-R32)&lt;-5)</formula>
    </cfRule>
  </conditionalFormatting>
  <conditionalFormatting sqref="S33">
    <cfRule type="expression" dxfId="10858" priority="6228">
      <formula>OR((S33-S32)&gt;5,(S33-S32)&lt;-5)</formula>
    </cfRule>
  </conditionalFormatting>
  <conditionalFormatting sqref="T33">
    <cfRule type="expression" dxfId="10857" priority="6227">
      <formula>OR((T33-T32)&gt;5,(T33-T32)&lt;-5)</formula>
    </cfRule>
  </conditionalFormatting>
  <conditionalFormatting sqref="U33">
    <cfRule type="expression" dxfId="10856" priority="6226">
      <formula>OR((U33-U32)&gt;5,(U33-U32)&lt;-5)</formula>
    </cfRule>
  </conditionalFormatting>
  <conditionalFormatting sqref="V33">
    <cfRule type="expression" dxfId="10855" priority="6225">
      <formula>OR((V33-V32)&gt;5,(V33-V32)&lt;-5)</formula>
    </cfRule>
  </conditionalFormatting>
  <conditionalFormatting sqref="W33">
    <cfRule type="expression" dxfId="10854" priority="6224">
      <formula>OR((W33-W32)&gt;5,(W33-W32)&lt;-5)</formula>
    </cfRule>
  </conditionalFormatting>
  <conditionalFormatting sqref="X33">
    <cfRule type="expression" dxfId="10853" priority="6223">
      <formula>OR((X33-X32)&gt;5,(X33-X32)&lt;-5)</formula>
    </cfRule>
  </conditionalFormatting>
  <conditionalFormatting sqref="Y33">
    <cfRule type="expression" dxfId="10852" priority="6222">
      <formula>OR((Y33-Y32)&gt;5,(Y33-Y32)&lt;-5)</formula>
    </cfRule>
  </conditionalFormatting>
  <conditionalFormatting sqref="L34:N34">
    <cfRule type="expression" dxfId="10851" priority="6219">
      <formula>OR((L34-L33)&gt;5,(L34-L33)&lt;-5)</formula>
    </cfRule>
  </conditionalFormatting>
  <conditionalFormatting sqref="O34">
    <cfRule type="expression" dxfId="10850" priority="6218">
      <formula>OR((O34-O33)&gt;5,(O34-O33)&lt;-5)</formula>
    </cfRule>
  </conditionalFormatting>
  <conditionalFormatting sqref="P34">
    <cfRule type="expression" dxfId="10849" priority="6217">
      <formula>OR((P34-P33)&gt;5,(P34-P33)&lt;-5)</formula>
    </cfRule>
  </conditionalFormatting>
  <conditionalFormatting sqref="Q34">
    <cfRule type="expression" dxfId="10848" priority="6216">
      <formula>OR((Q34-Q33)&gt;5,(Q34-Q33)&lt;-5)</formula>
    </cfRule>
  </conditionalFormatting>
  <conditionalFormatting sqref="R34">
    <cfRule type="expression" dxfId="10847" priority="6215">
      <formula>OR((R34-R33)&gt;5,(R34-R33)&lt;-5)</formula>
    </cfRule>
  </conditionalFormatting>
  <conditionalFormatting sqref="S34">
    <cfRule type="expression" dxfId="10846" priority="6214">
      <formula>OR((S34-S33)&gt;5,(S34-S33)&lt;-5)</formula>
    </cfRule>
  </conditionalFormatting>
  <conditionalFormatting sqref="T34">
    <cfRule type="expression" dxfId="10845" priority="6213">
      <formula>OR((T34-T33)&gt;5,(T34-T33)&lt;-5)</formula>
    </cfRule>
  </conditionalFormatting>
  <conditionalFormatting sqref="U34">
    <cfRule type="expression" dxfId="10844" priority="6212">
      <formula>OR((U34-U33)&gt;5,(U34-U33)&lt;-5)</formula>
    </cfRule>
  </conditionalFormatting>
  <conditionalFormatting sqref="V34">
    <cfRule type="expression" dxfId="10843" priority="6211">
      <formula>OR((V34-V33)&gt;5,(V34-V33)&lt;-5)</formula>
    </cfRule>
  </conditionalFormatting>
  <conditionalFormatting sqref="W34">
    <cfRule type="expression" dxfId="10842" priority="6210">
      <formula>OR((W34-W33)&gt;5,(W34-W33)&lt;-5)</formula>
    </cfRule>
  </conditionalFormatting>
  <conditionalFormatting sqref="X34">
    <cfRule type="expression" dxfId="10841" priority="6209">
      <formula>OR((X34-X33)&gt;5,(X34-X33)&lt;-5)</formula>
    </cfRule>
  </conditionalFormatting>
  <conditionalFormatting sqref="Y34">
    <cfRule type="expression" dxfId="10840" priority="6208">
      <formula>OR((Y34-Y33)&gt;5,(Y34-Y33)&lt;-5)</formula>
    </cfRule>
  </conditionalFormatting>
  <conditionalFormatting sqref="L36:N36">
    <cfRule type="expression" dxfId="10839" priority="6205">
      <formula>OR((L36-L35)&gt;5,(L36-L35)&lt;-5)</formula>
    </cfRule>
  </conditionalFormatting>
  <conditionalFormatting sqref="O36">
    <cfRule type="expression" dxfId="10838" priority="6204">
      <formula>OR((O36-O35)&gt;5,(O36-O35)&lt;-5)</formula>
    </cfRule>
  </conditionalFormatting>
  <conditionalFormatting sqref="P36">
    <cfRule type="expression" dxfId="10837" priority="6203">
      <formula>OR((P36-P35)&gt;5,(P36-P35)&lt;-5)</formula>
    </cfRule>
  </conditionalFormatting>
  <conditionalFormatting sqref="Q36">
    <cfRule type="expression" dxfId="10836" priority="6202">
      <formula>OR((Q36-Q35)&gt;5,(Q36-Q35)&lt;-5)</formula>
    </cfRule>
  </conditionalFormatting>
  <conditionalFormatting sqref="R36">
    <cfRule type="expression" dxfId="10835" priority="6201">
      <formula>OR((R36-R35)&gt;5,(R36-R35)&lt;-5)</formula>
    </cfRule>
  </conditionalFormatting>
  <conditionalFormatting sqref="S36">
    <cfRule type="expression" dxfId="10834" priority="6200">
      <formula>OR((S36-S35)&gt;5,(S36-S35)&lt;-5)</formula>
    </cfRule>
  </conditionalFormatting>
  <conditionalFormatting sqref="T36">
    <cfRule type="expression" dxfId="10833" priority="6199">
      <formula>OR((T36-T35)&gt;5,(T36-T35)&lt;-5)</formula>
    </cfRule>
  </conditionalFormatting>
  <conditionalFormatting sqref="U36">
    <cfRule type="expression" dxfId="10832" priority="6198">
      <formula>OR((U36-U35)&gt;5,(U36-U35)&lt;-5)</formula>
    </cfRule>
  </conditionalFormatting>
  <conditionalFormatting sqref="V36">
    <cfRule type="expression" dxfId="10831" priority="6197">
      <formula>OR((V36-V35)&gt;5,(V36-V35)&lt;-5)</formula>
    </cfRule>
  </conditionalFormatting>
  <conditionalFormatting sqref="W36">
    <cfRule type="expression" dxfId="10830" priority="6196">
      <formula>OR((W36-W35)&gt;5,(W36-W35)&lt;-5)</formula>
    </cfRule>
  </conditionalFormatting>
  <conditionalFormatting sqref="X36">
    <cfRule type="expression" dxfId="10829" priority="6195">
      <formula>OR((X36-X35)&gt;5,(X36-X35)&lt;-5)</formula>
    </cfRule>
  </conditionalFormatting>
  <conditionalFormatting sqref="Y36">
    <cfRule type="expression" dxfId="10828" priority="6194">
      <formula>OR((Y36-Y35)&gt;5,(Y36-Y35)&lt;-5)</formula>
    </cfRule>
  </conditionalFormatting>
  <conditionalFormatting sqref="L37:N37">
    <cfRule type="expression" dxfId="10827" priority="6191">
      <formula>OR((L37-L36)&gt;5,(L37-L36)&lt;-5)</formula>
    </cfRule>
  </conditionalFormatting>
  <conditionalFormatting sqref="O37">
    <cfRule type="expression" dxfId="10826" priority="6190">
      <formula>OR((O37-O36)&gt;5,(O37-O36)&lt;-5)</formula>
    </cfRule>
  </conditionalFormatting>
  <conditionalFormatting sqref="P37">
    <cfRule type="expression" dxfId="10825" priority="6189">
      <formula>OR((P37-P36)&gt;5,(P37-P36)&lt;-5)</formula>
    </cfRule>
  </conditionalFormatting>
  <conditionalFormatting sqref="Q37">
    <cfRule type="expression" dxfId="10824" priority="6188">
      <formula>OR((Q37-Q36)&gt;5,(Q37-Q36)&lt;-5)</formula>
    </cfRule>
  </conditionalFormatting>
  <conditionalFormatting sqref="R37">
    <cfRule type="expression" dxfId="10823" priority="6187">
      <formula>OR((R37-R36)&gt;5,(R37-R36)&lt;-5)</formula>
    </cfRule>
  </conditionalFormatting>
  <conditionalFormatting sqref="S37">
    <cfRule type="expression" dxfId="10822" priority="6186">
      <formula>OR((S37-S36)&gt;5,(S37-S36)&lt;-5)</formula>
    </cfRule>
  </conditionalFormatting>
  <conditionalFormatting sqref="T37">
    <cfRule type="expression" dxfId="10821" priority="6185">
      <formula>OR((T37-T36)&gt;5,(T37-T36)&lt;-5)</formula>
    </cfRule>
  </conditionalFormatting>
  <conditionalFormatting sqref="U37">
    <cfRule type="expression" dxfId="10820" priority="6184">
      <formula>OR((U37-U36)&gt;5,(U37-U36)&lt;-5)</formula>
    </cfRule>
  </conditionalFormatting>
  <conditionalFormatting sqref="V37">
    <cfRule type="expression" dxfId="10819" priority="6183">
      <formula>OR((V37-V36)&gt;5,(V37-V36)&lt;-5)</formula>
    </cfRule>
  </conditionalFormatting>
  <conditionalFormatting sqref="W37">
    <cfRule type="expression" dxfId="10818" priority="6182">
      <formula>OR((W37-W36)&gt;5,(W37-W36)&lt;-5)</formula>
    </cfRule>
  </conditionalFormatting>
  <conditionalFormatting sqref="X37">
    <cfRule type="expression" dxfId="10817" priority="6181">
      <formula>OR((X37-X36)&gt;5,(X37-X36)&lt;-5)</formula>
    </cfRule>
  </conditionalFormatting>
  <conditionalFormatting sqref="Y37">
    <cfRule type="expression" dxfId="10816" priority="6180">
      <formula>OR((Y37-Y36)&gt;5,(Y37-Y36)&lt;-5)</formula>
    </cfRule>
  </conditionalFormatting>
  <conditionalFormatting sqref="L39:N39">
    <cfRule type="expression" dxfId="10815" priority="6177">
      <formula>OR((L39-L38)&gt;5,(L39-L38)&lt;-5)</formula>
    </cfRule>
  </conditionalFormatting>
  <conditionalFormatting sqref="O39">
    <cfRule type="expression" dxfId="10814" priority="6176">
      <formula>OR((O39-O38)&gt;5,(O39-O38)&lt;-5)</formula>
    </cfRule>
  </conditionalFormatting>
  <conditionalFormatting sqref="P39">
    <cfRule type="expression" dxfId="10813" priority="6175">
      <formula>OR((P39-P38)&gt;5,(P39-P38)&lt;-5)</formula>
    </cfRule>
  </conditionalFormatting>
  <conditionalFormatting sqref="Q39">
    <cfRule type="expression" dxfId="10812" priority="6174">
      <formula>OR((Q39-Q38)&gt;5,(Q39-Q38)&lt;-5)</formula>
    </cfRule>
  </conditionalFormatting>
  <conditionalFormatting sqref="R39">
    <cfRule type="expression" dxfId="10811" priority="6173">
      <formula>OR((R39-R38)&gt;5,(R39-R38)&lt;-5)</formula>
    </cfRule>
  </conditionalFormatting>
  <conditionalFormatting sqref="S39">
    <cfRule type="expression" dxfId="10810" priority="6172">
      <formula>OR((S39-S38)&gt;5,(S39-S38)&lt;-5)</formula>
    </cfRule>
  </conditionalFormatting>
  <conditionalFormatting sqref="T39">
    <cfRule type="expression" dxfId="10809" priority="6171">
      <formula>OR((T39-T38)&gt;5,(T39-T38)&lt;-5)</formula>
    </cfRule>
  </conditionalFormatting>
  <conditionalFormatting sqref="U39">
    <cfRule type="expression" dxfId="10808" priority="6170">
      <formula>OR((U39-U38)&gt;5,(U39-U38)&lt;-5)</formula>
    </cfRule>
  </conditionalFormatting>
  <conditionalFormatting sqref="V39">
    <cfRule type="expression" dxfId="10807" priority="6169">
      <formula>OR((V39-V38)&gt;5,(V39-V38)&lt;-5)</formula>
    </cfRule>
  </conditionalFormatting>
  <conditionalFormatting sqref="W39">
    <cfRule type="expression" dxfId="10806" priority="6168">
      <formula>OR((W39-W38)&gt;5,(W39-W38)&lt;-5)</formula>
    </cfRule>
  </conditionalFormatting>
  <conditionalFormatting sqref="X39">
    <cfRule type="expression" dxfId="10805" priority="6167">
      <formula>OR((X39-X38)&gt;5,(X39-X38)&lt;-5)</formula>
    </cfRule>
  </conditionalFormatting>
  <conditionalFormatting sqref="Y39">
    <cfRule type="expression" dxfId="10804" priority="6166">
      <formula>OR((Y39-Y38)&gt;5,(Y39-Y38)&lt;-5)</formula>
    </cfRule>
  </conditionalFormatting>
  <conditionalFormatting sqref="L40:N40">
    <cfRule type="expression" dxfId="10803" priority="6163">
      <formula>OR((L40-L39)&gt;5,(L40-L39)&lt;-5)</formula>
    </cfRule>
  </conditionalFormatting>
  <conditionalFormatting sqref="O40">
    <cfRule type="expression" dxfId="10802" priority="6162">
      <formula>OR((O40-O39)&gt;5,(O40-O39)&lt;-5)</formula>
    </cfRule>
  </conditionalFormatting>
  <conditionalFormatting sqref="P40">
    <cfRule type="expression" dxfId="10801" priority="6161">
      <formula>OR((P40-P39)&gt;5,(P40-P39)&lt;-5)</formula>
    </cfRule>
  </conditionalFormatting>
  <conditionalFormatting sqref="Q40">
    <cfRule type="expression" dxfId="10800" priority="6160">
      <formula>OR((Q40-Q39)&gt;5,(Q40-Q39)&lt;-5)</formula>
    </cfRule>
  </conditionalFormatting>
  <conditionalFormatting sqref="R40">
    <cfRule type="expression" dxfId="10799" priority="6159">
      <formula>OR((R40-R39)&gt;5,(R40-R39)&lt;-5)</formula>
    </cfRule>
  </conditionalFormatting>
  <conditionalFormatting sqref="S40">
    <cfRule type="expression" dxfId="10798" priority="6158">
      <formula>OR((S40-S39)&gt;5,(S40-S39)&lt;-5)</formula>
    </cfRule>
  </conditionalFormatting>
  <conditionalFormatting sqref="T40">
    <cfRule type="expression" dxfId="10797" priority="6157">
      <formula>OR((T40-T39)&gt;5,(T40-T39)&lt;-5)</formula>
    </cfRule>
  </conditionalFormatting>
  <conditionalFormatting sqref="U40">
    <cfRule type="expression" dxfId="10796" priority="6156">
      <formula>OR((U40-U39)&gt;5,(U40-U39)&lt;-5)</formula>
    </cfRule>
  </conditionalFormatting>
  <conditionalFormatting sqref="V40">
    <cfRule type="expression" dxfId="10795" priority="6155">
      <formula>OR((V40-V39)&gt;5,(V40-V39)&lt;-5)</formula>
    </cfRule>
  </conditionalFormatting>
  <conditionalFormatting sqref="W40">
    <cfRule type="expression" dxfId="10794" priority="6154">
      <formula>OR((W40-W39)&gt;5,(W40-W39)&lt;-5)</formula>
    </cfRule>
  </conditionalFormatting>
  <conditionalFormatting sqref="X40">
    <cfRule type="expression" dxfId="10793" priority="6153">
      <formula>OR((X40-X39)&gt;5,(X40-X39)&lt;-5)</formula>
    </cfRule>
  </conditionalFormatting>
  <conditionalFormatting sqref="Y40">
    <cfRule type="expression" dxfId="10792" priority="6152">
      <formula>OR((Y40-Y39)&gt;5,(Y40-Y39)&lt;-5)</formula>
    </cfRule>
  </conditionalFormatting>
  <conditionalFormatting sqref="L42:N42">
    <cfRule type="expression" dxfId="10791" priority="6149">
      <formula>OR((L42-L41)&gt;5,(L42-L41)&lt;-5)</formula>
    </cfRule>
  </conditionalFormatting>
  <conditionalFormatting sqref="O42">
    <cfRule type="expression" dxfId="10790" priority="6148">
      <formula>OR((O42-O41)&gt;5,(O42-O41)&lt;-5)</formula>
    </cfRule>
  </conditionalFormatting>
  <conditionalFormatting sqref="P42">
    <cfRule type="expression" dxfId="10789" priority="6147">
      <formula>OR((P42-P41)&gt;5,(P42-P41)&lt;-5)</formula>
    </cfRule>
  </conditionalFormatting>
  <conditionalFormatting sqref="Q42">
    <cfRule type="expression" dxfId="10788" priority="6146">
      <formula>OR((Q42-Q41)&gt;5,(Q42-Q41)&lt;-5)</formula>
    </cfRule>
  </conditionalFormatting>
  <conditionalFormatting sqref="R42">
    <cfRule type="expression" dxfId="10787" priority="6145">
      <formula>OR((R42-R41)&gt;5,(R42-R41)&lt;-5)</formula>
    </cfRule>
  </conditionalFormatting>
  <conditionalFormatting sqref="S42">
    <cfRule type="expression" dxfId="10786" priority="6144">
      <formula>OR((S42-S41)&gt;5,(S42-S41)&lt;-5)</formula>
    </cfRule>
  </conditionalFormatting>
  <conditionalFormatting sqref="T42">
    <cfRule type="expression" dxfId="10785" priority="6143">
      <formula>OR((T42-T41)&gt;5,(T42-T41)&lt;-5)</formula>
    </cfRule>
  </conditionalFormatting>
  <conditionalFormatting sqref="U42">
    <cfRule type="expression" dxfId="10784" priority="6142">
      <formula>OR((U42-U41)&gt;5,(U42-U41)&lt;-5)</formula>
    </cfRule>
  </conditionalFormatting>
  <conditionalFormatting sqref="V42">
    <cfRule type="expression" dxfId="10783" priority="6141">
      <formula>OR((V42-V41)&gt;5,(V42-V41)&lt;-5)</formula>
    </cfRule>
  </conditionalFormatting>
  <conditionalFormatting sqref="W42">
    <cfRule type="expression" dxfId="10782" priority="6140">
      <formula>OR((W42-W41)&gt;5,(W42-W41)&lt;-5)</formula>
    </cfRule>
  </conditionalFormatting>
  <conditionalFormatting sqref="X42">
    <cfRule type="expression" dxfId="10781" priority="6139">
      <formula>OR((X42-X41)&gt;5,(X42-X41)&lt;-5)</formula>
    </cfRule>
  </conditionalFormatting>
  <conditionalFormatting sqref="Y42">
    <cfRule type="expression" dxfId="10780" priority="6138">
      <formula>OR((Y42-Y41)&gt;5,(Y42-Y41)&lt;-5)</formula>
    </cfRule>
  </conditionalFormatting>
  <conditionalFormatting sqref="L43:N43">
    <cfRule type="expression" dxfId="10779" priority="6135">
      <formula>OR((L43-L42)&gt;5,(L43-L42)&lt;-5)</formula>
    </cfRule>
  </conditionalFormatting>
  <conditionalFormatting sqref="O43">
    <cfRule type="expression" dxfId="10778" priority="6134">
      <formula>OR((O43-O42)&gt;5,(O43-O42)&lt;-5)</formula>
    </cfRule>
  </conditionalFormatting>
  <conditionalFormatting sqref="P43">
    <cfRule type="expression" dxfId="10777" priority="6133">
      <formula>OR((P43-P42)&gt;5,(P43-P42)&lt;-5)</formula>
    </cfRule>
  </conditionalFormatting>
  <conditionalFormatting sqref="Q43">
    <cfRule type="expression" dxfId="10776" priority="6132">
      <formula>OR((Q43-Q42)&gt;5,(Q43-Q42)&lt;-5)</formula>
    </cfRule>
  </conditionalFormatting>
  <conditionalFormatting sqref="R43">
    <cfRule type="expression" dxfId="10775" priority="6131">
      <formula>OR((R43-R42)&gt;5,(R43-R42)&lt;-5)</formula>
    </cfRule>
  </conditionalFormatting>
  <conditionalFormatting sqref="S43">
    <cfRule type="expression" dxfId="10774" priority="6130">
      <formula>OR((S43-S42)&gt;5,(S43-S42)&lt;-5)</formula>
    </cfRule>
  </conditionalFormatting>
  <conditionalFormatting sqref="T43">
    <cfRule type="expression" dxfId="10773" priority="6129">
      <formula>OR((T43-T42)&gt;5,(T43-T42)&lt;-5)</formula>
    </cfRule>
  </conditionalFormatting>
  <conditionalFormatting sqref="U43">
    <cfRule type="expression" dxfId="10772" priority="6128">
      <formula>OR((U43-U42)&gt;5,(U43-U42)&lt;-5)</formula>
    </cfRule>
  </conditionalFormatting>
  <conditionalFormatting sqref="V43">
    <cfRule type="expression" dxfId="10771" priority="6127">
      <formula>OR((V43-V42)&gt;5,(V43-V42)&lt;-5)</formula>
    </cfRule>
  </conditionalFormatting>
  <conditionalFormatting sqref="W43">
    <cfRule type="expression" dxfId="10770" priority="6126">
      <formula>OR((W43-W42)&gt;5,(W43-W42)&lt;-5)</formula>
    </cfRule>
  </conditionalFormatting>
  <conditionalFormatting sqref="X43">
    <cfRule type="expression" dxfId="10769" priority="6125">
      <formula>OR((X43-X42)&gt;5,(X43-X42)&lt;-5)</formula>
    </cfRule>
  </conditionalFormatting>
  <conditionalFormatting sqref="Y43">
    <cfRule type="expression" dxfId="10768" priority="6124">
      <formula>OR((Y43-Y42)&gt;5,(Y43-Y42)&lt;-5)</formula>
    </cfRule>
  </conditionalFormatting>
  <conditionalFormatting sqref="L45:N45">
    <cfRule type="expression" dxfId="10767" priority="6121">
      <formula>OR((L45-L44)&gt;5,(L45-L44)&lt;-5)</formula>
    </cfRule>
  </conditionalFormatting>
  <conditionalFormatting sqref="O45">
    <cfRule type="expression" dxfId="10766" priority="6120">
      <formula>OR((O45-O44)&gt;5,(O45-O44)&lt;-5)</formula>
    </cfRule>
  </conditionalFormatting>
  <conditionalFormatting sqref="P45">
    <cfRule type="expression" dxfId="10765" priority="6119">
      <formula>OR((P45-P44)&gt;5,(P45-P44)&lt;-5)</formula>
    </cfRule>
  </conditionalFormatting>
  <conditionalFormatting sqref="Q45">
    <cfRule type="expression" dxfId="10764" priority="6118">
      <formula>OR((Q45-Q44)&gt;5,(Q45-Q44)&lt;-5)</formula>
    </cfRule>
  </conditionalFormatting>
  <conditionalFormatting sqref="R45">
    <cfRule type="expression" dxfId="10763" priority="6117">
      <formula>OR((R45-R44)&gt;5,(R45-R44)&lt;-5)</formula>
    </cfRule>
  </conditionalFormatting>
  <conditionalFormatting sqref="S45">
    <cfRule type="expression" dxfId="10762" priority="6116">
      <formula>OR((S45-S44)&gt;5,(S45-S44)&lt;-5)</formula>
    </cfRule>
  </conditionalFormatting>
  <conditionalFormatting sqref="T45">
    <cfRule type="expression" dxfId="10761" priority="6115">
      <formula>OR((T45-T44)&gt;5,(T45-T44)&lt;-5)</formula>
    </cfRule>
  </conditionalFormatting>
  <conditionalFormatting sqref="U45">
    <cfRule type="expression" dxfId="10760" priority="6114">
      <formula>OR((U45-U44)&gt;5,(U45-U44)&lt;-5)</formula>
    </cfRule>
  </conditionalFormatting>
  <conditionalFormatting sqref="V45">
    <cfRule type="expression" dxfId="10759" priority="6113">
      <formula>OR((V45-V44)&gt;5,(V45-V44)&lt;-5)</formula>
    </cfRule>
  </conditionalFormatting>
  <conditionalFormatting sqref="W45">
    <cfRule type="expression" dxfId="10758" priority="6112">
      <formula>OR((W45-W44)&gt;5,(W45-W44)&lt;-5)</formula>
    </cfRule>
  </conditionalFormatting>
  <conditionalFormatting sqref="X45">
    <cfRule type="expression" dxfId="10757" priority="6111">
      <formula>OR((X45-X44)&gt;5,(X45-X44)&lt;-5)</formula>
    </cfRule>
  </conditionalFormatting>
  <conditionalFormatting sqref="Y45">
    <cfRule type="expression" dxfId="10756" priority="6110">
      <formula>OR((Y45-Y44)&gt;5,(Y45-Y44)&lt;-5)</formula>
    </cfRule>
  </conditionalFormatting>
  <conditionalFormatting sqref="L46:N46">
    <cfRule type="expression" dxfId="10755" priority="6107">
      <formula>OR((L46-L45)&gt;5,(L46-L45)&lt;-5)</formula>
    </cfRule>
  </conditionalFormatting>
  <conditionalFormatting sqref="O46">
    <cfRule type="expression" dxfId="10754" priority="6106">
      <formula>OR((O46-O45)&gt;5,(O46-O45)&lt;-5)</formula>
    </cfRule>
  </conditionalFormatting>
  <conditionalFormatting sqref="P46">
    <cfRule type="expression" dxfId="10753" priority="6105">
      <formula>OR((P46-P45)&gt;5,(P46-P45)&lt;-5)</formula>
    </cfRule>
  </conditionalFormatting>
  <conditionalFormatting sqref="Q46">
    <cfRule type="expression" dxfId="10752" priority="6104">
      <formula>OR((Q46-Q45)&gt;5,(Q46-Q45)&lt;-5)</formula>
    </cfRule>
  </conditionalFormatting>
  <conditionalFormatting sqref="R46">
    <cfRule type="expression" dxfId="10751" priority="6103">
      <formula>OR((R46-R45)&gt;5,(R46-R45)&lt;-5)</formula>
    </cfRule>
  </conditionalFormatting>
  <conditionalFormatting sqref="S46">
    <cfRule type="expression" dxfId="10750" priority="6102">
      <formula>OR((S46-S45)&gt;5,(S46-S45)&lt;-5)</formula>
    </cfRule>
  </conditionalFormatting>
  <conditionalFormatting sqref="T46">
    <cfRule type="expression" dxfId="10749" priority="6101">
      <formula>OR((T46-T45)&gt;5,(T46-T45)&lt;-5)</formula>
    </cfRule>
  </conditionalFormatting>
  <conditionalFormatting sqref="U46">
    <cfRule type="expression" dxfId="10748" priority="6100">
      <formula>OR((U46-U45)&gt;5,(U46-U45)&lt;-5)</formula>
    </cfRule>
  </conditionalFormatting>
  <conditionalFormatting sqref="V46">
    <cfRule type="expression" dxfId="10747" priority="6099">
      <formula>OR((V46-V45)&gt;5,(V46-V45)&lt;-5)</formula>
    </cfRule>
  </conditionalFormatting>
  <conditionalFormatting sqref="W46">
    <cfRule type="expression" dxfId="10746" priority="6098">
      <formula>OR((W46-W45)&gt;5,(W46-W45)&lt;-5)</formula>
    </cfRule>
  </conditionalFormatting>
  <conditionalFormatting sqref="X46">
    <cfRule type="expression" dxfId="10745" priority="6097">
      <formula>OR((X46-X45)&gt;5,(X46-X45)&lt;-5)</formula>
    </cfRule>
  </conditionalFormatting>
  <conditionalFormatting sqref="Y46">
    <cfRule type="expression" dxfId="10744" priority="6096">
      <formula>OR((Y46-Y45)&gt;5,(Y46-Y45)&lt;-5)</formula>
    </cfRule>
  </conditionalFormatting>
  <conditionalFormatting sqref="S43">
    <cfRule type="expression" dxfId="10743" priority="6095">
      <formula>OR((S43-S42)&gt;5,(S43-S42)&lt;-5)</formula>
    </cfRule>
  </conditionalFormatting>
  <conditionalFormatting sqref="L45:N45">
    <cfRule type="expression" dxfId="10742" priority="6092">
      <formula>OR((L45-L44)&gt;5,(L45-L44)&lt;-5)</formula>
    </cfRule>
  </conditionalFormatting>
  <conditionalFormatting sqref="O45">
    <cfRule type="expression" dxfId="10741" priority="6091">
      <formula>OR((O45-O44)&gt;5,(O45-O44)&lt;-5)</formula>
    </cfRule>
  </conditionalFormatting>
  <conditionalFormatting sqref="P45">
    <cfRule type="expression" dxfId="10740" priority="6090">
      <formula>OR((P45-P44)&gt;5,(P45-P44)&lt;-5)</formula>
    </cfRule>
  </conditionalFormatting>
  <conditionalFormatting sqref="Q45">
    <cfRule type="expression" dxfId="10739" priority="6089">
      <formula>OR((Q45-Q44)&gt;5,(Q45-Q44)&lt;-5)</formula>
    </cfRule>
  </conditionalFormatting>
  <conditionalFormatting sqref="R45">
    <cfRule type="expression" dxfId="10738" priority="6088">
      <formula>OR((R45-R44)&gt;5,(R45-R44)&lt;-5)</formula>
    </cfRule>
  </conditionalFormatting>
  <conditionalFormatting sqref="S45">
    <cfRule type="expression" dxfId="10737" priority="6087">
      <formula>OR((S45-S44)&gt;5,(S45-S44)&lt;-5)</formula>
    </cfRule>
  </conditionalFormatting>
  <conditionalFormatting sqref="T45">
    <cfRule type="expression" dxfId="10736" priority="6086">
      <formula>OR((T45-T44)&gt;5,(T45-T44)&lt;-5)</formula>
    </cfRule>
  </conditionalFormatting>
  <conditionalFormatting sqref="U45">
    <cfRule type="expression" dxfId="10735" priority="6085">
      <formula>OR((U45-U44)&gt;5,(U45-U44)&lt;-5)</formula>
    </cfRule>
  </conditionalFormatting>
  <conditionalFormatting sqref="V45">
    <cfRule type="expression" dxfId="10734" priority="6084">
      <formula>OR((V45-V44)&gt;5,(V45-V44)&lt;-5)</formula>
    </cfRule>
  </conditionalFormatting>
  <conditionalFormatting sqref="W45">
    <cfRule type="expression" dxfId="10733" priority="6083">
      <formula>OR((W45-W44)&gt;5,(W45-W44)&lt;-5)</formula>
    </cfRule>
  </conditionalFormatting>
  <conditionalFormatting sqref="X45">
    <cfRule type="expression" dxfId="10732" priority="6082">
      <formula>OR((X45-X44)&gt;5,(X45-X44)&lt;-5)</formula>
    </cfRule>
  </conditionalFormatting>
  <conditionalFormatting sqref="Y45">
    <cfRule type="expression" dxfId="10731" priority="6081">
      <formula>OR((Y45-Y44)&gt;5,(Y45-Y44)&lt;-5)</formula>
    </cfRule>
  </conditionalFormatting>
  <conditionalFormatting sqref="L46:N46">
    <cfRule type="expression" dxfId="10730" priority="6078">
      <formula>OR((L46-L45)&gt;5,(L46-L45)&lt;-5)</formula>
    </cfRule>
  </conditionalFormatting>
  <conditionalFormatting sqref="O46">
    <cfRule type="expression" dxfId="10729" priority="6077">
      <formula>OR((O46-O45)&gt;5,(O46-O45)&lt;-5)</formula>
    </cfRule>
  </conditionalFormatting>
  <conditionalFormatting sqref="P46">
    <cfRule type="expression" dxfId="10728" priority="6076">
      <formula>OR((P46-P45)&gt;5,(P46-P45)&lt;-5)</formula>
    </cfRule>
  </conditionalFormatting>
  <conditionalFormatting sqref="Q46">
    <cfRule type="expression" dxfId="10727" priority="6075">
      <formula>OR((Q46-Q45)&gt;5,(Q46-Q45)&lt;-5)</formula>
    </cfRule>
  </conditionalFormatting>
  <conditionalFormatting sqref="R46">
    <cfRule type="expression" dxfId="10726" priority="6074">
      <formula>OR((R46-R45)&gt;5,(R46-R45)&lt;-5)</formula>
    </cfRule>
  </conditionalFormatting>
  <conditionalFormatting sqref="S46">
    <cfRule type="expression" dxfId="10725" priority="6073">
      <formula>OR((S46-S45)&gt;5,(S46-S45)&lt;-5)</formula>
    </cfRule>
  </conditionalFormatting>
  <conditionalFormatting sqref="T46">
    <cfRule type="expression" dxfId="10724" priority="6072">
      <formula>OR((T46-T45)&gt;5,(T46-T45)&lt;-5)</formula>
    </cfRule>
  </conditionalFormatting>
  <conditionalFormatting sqref="U46">
    <cfRule type="expression" dxfId="10723" priority="6071">
      <formula>OR((U46-U45)&gt;5,(U46-U45)&lt;-5)</formula>
    </cfRule>
  </conditionalFormatting>
  <conditionalFormatting sqref="V46">
    <cfRule type="expression" dxfId="10722" priority="6070">
      <formula>OR((V46-V45)&gt;5,(V46-V45)&lt;-5)</formula>
    </cfRule>
  </conditionalFormatting>
  <conditionalFormatting sqref="W46">
    <cfRule type="expression" dxfId="10721" priority="6069">
      <formula>OR((W46-W45)&gt;5,(W46-W45)&lt;-5)</formula>
    </cfRule>
  </conditionalFormatting>
  <conditionalFormatting sqref="X46">
    <cfRule type="expression" dxfId="10720" priority="6068">
      <formula>OR((X46-X45)&gt;5,(X46-X45)&lt;-5)</formula>
    </cfRule>
  </conditionalFormatting>
  <conditionalFormatting sqref="Y46">
    <cfRule type="expression" dxfId="10719" priority="6067">
      <formula>OR((Y46-Y45)&gt;5,(Y46-Y45)&lt;-5)</formula>
    </cfRule>
  </conditionalFormatting>
  <conditionalFormatting sqref="S46">
    <cfRule type="expression" dxfId="10718" priority="6066">
      <formula>OR((S46-S45)&gt;5,(S46-S45)&lt;-5)</formula>
    </cfRule>
  </conditionalFormatting>
  <conditionalFormatting sqref="L60:N60">
    <cfRule type="expression" dxfId="10717" priority="6063">
      <formula>OR((L60-L59)&gt;5,(L60-L59)&lt;-5)</formula>
    </cfRule>
  </conditionalFormatting>
  <conditionalFormatting sqref="O60">
    <cfRule type="expression" dxfId="10716" priority="6062">
      <formula>OR((O60-O59)&gt;5,(O60-O59)&lt;-5)</formula>
    </cfRule>
  </conditionalFormatting>
  <conditionalFormatting sqref="P60">
    <cfRule type="expression" dxfId="10715" priority="6061">
      <formula>OR((P60-P59)&gt;5,(P60-P59)&lt;-5)</formula>
    </cfRule>
  </conditionalFormatting>
  <conditionalFormatting sqref="Q60">
    <cfRule type="expression" dxfId="10714" priority="6060">
      <formula>OR((Q60-Q59)&gt;5,(Q60-Q59)&lt;-5)</formula>
    </cfRule>
  </conditionalFormatting>
  <conditionalFormatting sqref="R60">
    <cfRule type="expression" dxfId="10713" priority="6059">
      <formula>OR((R60-R59)&gt;5,(R60-R59)&lt;-5)</formula>
    </cfRule>
  </conditionalFormatting>
  <conditionalFormatting sqref="S60">
    <cfRule type="expression" dxfId="10712" priority="6058">
      <formula>OR((S60-S59)&gt;5,(S60-S59)&lt;-5)</formula>
    </cfRule>
  </conditionalFormatting>
  <conditionalFormatting sqref="T60">
    <cfRule type="expression" dxfId="10711" priority="6057">
      <formula>OR((T60-T59)&gt;5,(T60-T59)&lt;-5)</formula>
    </cfRule>
  </conditionalFormatting>
  <conditionalFormatting sqref="U60">
    <cfRule type="expression" dxfId="10710" priority="6056">
      <formula>OR((U60-U59)&gt;5,(U60-U59)&lt;-5)</formula>
    </cfRule>
  </conditionalFormatting>
  <conditionalFormatting sqref="V60">
    <cfRule type="expression" dxfId="10709" priority="6055">
      <formula>OR((V60-V59)&gt;5,(V60-V59)&lt;-5)</formula>
    </cfRule>
  </conditionalFormatting>
  <conditionalFormatting sqref="W60">
    <cfRule type="expression" dxfId="10708" priority="6054">
      <formula>OR((W60-W59)&gt;5,(W60-W59)&lt;-5)</formula>
    </cfRule>
  </conditionalFormatting>
  <conditionalFormatting sqref="X60">
    <cfRule type="expression" dxfId="10707" priority="6053">
      <formula>OR((X60-X59)&gt;5,(X60-X59)&lt;-5)</formula>
    </cfRule>
  </conditionalFormatting>
  <conditionalFormatting sqref="Y60">
    <cfRule type="expression" dxfId="10706" priority="6052">
      <formula>OR((Y60-Y59)&gt;5,(Y60-Y59)&lt;-5)</formula>
    </cfRule>
  </conditionalFormatting>
  <conditionalFormatting sqref="L61:N61">
    <cfRule type="expression" dxfId="10705" priority="6049">
      <formula>OR((L61-L60)&gt;5,(L61-L60)&lt;-5)</formula>
    </cfRule>
  </conditionalFormatting>
  <conditionalFormatting sqref="O61">
    <cfRule type="expression" dxfId="10704" priority="6048">
      <formula>OR((O61-O60)&gt;5,(O61-O60)&lt;-5)</formula>
    </cfRule>
  </conditionalFormatting>
  <conditionalFormatting sqref="P61">
    <cfRule type="expression" dxfId="10703" priority="6047">
      <formula>OR((P61-P60)&gt;5,(P61-P60)&lt;-5)</formula>
    </cfRule>
  </conditionalFormatting>
  <conditionalFormatting sqref="Q61">
    <cfRule type="expression" dxfId="10702" priority="6046">
      <formula>OR((Q61-Q60)&gt;5,(Q61-Q60)&lt;-5)</formula>
    </cfRule>
  </conditionalFormatting>
  <conditionalFormatting sqref="R61">
    <cfRule type="expression" dxfId="10701" priority="6045">
      <formula>OR((R61-R60)&gt;5,(R61-R60)&lt;-5)</formula>
    </cfRule>
  </conditionalFormatting>
  <conditionalFormatting sqref="S61">
    <cfRule type="expression" dxfId="10700" priority="6044">
      <formula>OR((S61-S60)&gt;5,(S61-S60)&lt;-5)</formula>
    </cfRule>
  </conditionalFormatting>
  <conditionalFormatting sqref="T61">
    <cfRule type="expression" dxfId="10699" priority="6043">
      <formula>OR((T61-T60)&gt;5,(T61-T60)&lt;-5)</formula>
    </cfRule>
  </conditionalFormatting>
  <conditionalFormatting sqref="U61">
    <cfRule type="expression" dxfId="10698" priority="6042">
      <formula>OR((U61-U60)&gt;5,(U61-U60)&lt;-5)</formula>
    </cfRule>
  </conditionalFormatting>
  <conditionalFormatting sqref="V61">
    <cfRule type="expression" dxfId="10697" priority="6041">
      <formula>OR((V61-V60)&gt;5,(V61-V60)&lt;-5)</formula>
    </cfRule>
  </conditionalFormatting>
  <conditionalFormatting sqref="W61">
    <cfRule type="expression" dxfId="10696" priority="6040">
      <formula>OR((W61-W60)&gt;5,(W61-W60)&lt;-5)</formula>
    </cfRule>
  </conditionalFormatting>
  <conditionalFormatting sqref="X61">
    <cfRule type="expression" dxfId="10695" priority="6039">
      <formula>OR((X61-X60)&gt;5,(X61-X60)&lt;-5)</formula>
    </cfRule>
  </conditionalFormatting>
  <conditionalFormatting sqref="Y61">
    <cfRule type="expression" dxfId="10694" priority="6038">
      <formula>OR((Y61-Y60)&gt;5,(Y61-Y60)&lt;-5)</formula>
    </cfRule>
  </conditionalFormatting>
  <conditionalFormatting sqref="L62:N62">
    <cfRule type="expression" dxfId="10693" priority="6035">
      <formula>OR((L62-L61)&gt;5,(L62-L61)&lt;-5)</formula>
    </cfRule>
  </conditionalFormatting>
  <conditionalFormatting sqref="O62">
    <cfRule type="expression" dxfId="10692" priority="6034">
      <formula>OR((O62-O61)&gt;5,(O62-O61)&lt;-5)</formula>
    </cfRule>
  </conditionalFormatting>
  <conditionalFormatting sqref="P62">
    <cfRule type="expression" dxfId="10691" priority="6033">
      <formula>OR((P62-P61)&gt;5,(P62-P61)&lt;-5)</formula>
    </cfRule>
  </conditionalFormatting>
  <conditionalFormatting sqref="Q62">
    <cfRule type="expression" dxfId="10690" priority="6032">
      <formula>OR((Q62-Q61)&gt;5,(Q62-Q61)&lt;-5)</formula>
    </cfRule>
  </conditionalFormatting>
  <conditionalFormatting sqref="R62">
    <cfRule type="expression" dxfId="10689" priority="6031">
      <formula>OR((R62-R61)&gt;5,(R62-R61)&lt;-5)</formula>
    </cfRule>
  </conditionalFormatting>
  <conditionalFormatting sqref="S62">
    <cfRule type="expression" dxfId="10688" priority="6030">
      <formula>OR((S62-S61)&gt;5,(S62-S61)&lt;-5)</formula>
    </cfRule>
  </conditionalFormatting>
  <conditionalFormatting sqref="T62">
    <cfRule type="expression" dxfId="10687" priority="6029">
      <formula>OR((T62-T61)&gt;5,(T62-T61)&lt;-5)</formula>
    </cfRule>
  </conditionalFormatting>
  <conditionalFormatting sqref="U62">
    <cfRule type="expression" dxfId="10686" priority="6028">
      <formula>OR((U62-U61)&gt;5,(U62-U61)&lt;-5)</formula>
    </cfRule>
  </conditionalFormatting>
  <conditionalFormatting sqref="V62">
    <cfRule type="expression" dxfId="10685" priority="6027">
      <formula>OR((V62-V61)&gt;5,(V62-V61)&lt;-5)</formula>
    </cfRule>
  </conditionalFormatting>
  <conditionalFormatting sqref="W62">
    <cfRule type="expression" dxfId="10684" priority="6026">
      <formula>OR((W62-W61)&gt;5,(W62-W61)&lt;-5)</formula>
    </cfRule>
  </conditionalFormatting>
  <conditionalFormatting sqref="X62">
    <cfRule type="expression" dxfId="10683" priority="6025">
      <formula>OR((X62-X61)&gt;5,(X62-X61)&lt;-5)</formula>
    </cfRule>
  </conditionalFormatting>
  <conditionalFormatting sqref="Y62">
    <cfRule type="expression" dxfId="10682" priority="6024">
      <formula>OR((Y62-Y61)&gt;5,(Y62-Y61)&lt;-5)</formula>
    </cfRule>
  </conditionalFormatting>
  <conditionalFormatting sqref="L63:N63">
    <cfRule type="expression" dxfId="10681" priority="6021">
      <formula>OR((L63-L62)&gt;5,(L63-L62)&lt;-5)</formula>
    </cfRule>
  </conditionalFormatting>
  <conditionalFormatting sqref="O63">
    <cfRule type="expression" dxfId="10680" priority="6020">
      <formula>OR((O63-O62)&gt;5,(O63-O62)&lt;-5)</formula>
    </cfRule>
  </conditionalFormatting>
  <conditionalFormatting sqref="P63">
    <cfRule type="expression" dxfId="10679" priority="6019">
      <formula>OR((P63-P62)&gt;5,(P63-P62)&lt;-5)</formula>
    </cfRule>
  </conditionalFormatting>
  <conditionalFormatting sqref="Q63">
    <cfRule type="expression" dxfId="10678" priority="6018">
      <formula>OR((Q63-Q62)&gt;5,(Q63-Q62)&lt;-5)</formula>
    </cfRule>
  </conditionalFormatting>
  <conditionalFormatting sqref="R63">
    <cfRule type="expression" dxfId="10677" priority="6017">
      <formula>OR((R63-R62)&gt;5,(R63-R62)&lt;-5)</formula>
    </cfRule>
  </conditionalFormatting>
  <conditionalFormatting sqref="S63">
    <cfRule type="expression" dxfId="10676" priority="6016">
      <formula>OR((S63-S62)&gt;5,(S63-S62)&lt;-5)</formula>
    </cfRule>
  </conditionalFormatting>
  <conditionalFormatting sqref="T63">
    <cfRule type="expression" dxfId="10675" priority="6015">
      <formula>OR((T63-T62)&gt;5,(T63-T62)&lt;-5)</formula>
    </cfRule>
  </conditionalFormatting>
  <conditionalFormatting sqref="U63">
    <cfRule type="expression" dxfId="10674" priority="6014">
      <formula>OR((U63-U62)&gt;5,(U63-U62)&lt;-5)</formula>
    </cfRule>
  </conditionalFormatting>
  <conditionalFormatting sqref="V63">
    <cfRule type="expression" dxfId="10673" priority="6013">
      <formula>OR((V63-V62)&gt;5,(V63-V62)&lt;-5)</formula>
    </cfRule>
  </conditionalFormatting>
  <conditionalFormatting sqref="W63">
    <cfRule type="expression" dxfId="10672" priority="6012">
      <formula>OR((W63-W62)&gt;5,(W63-W62)&lt;-5)</formula>
    </cfRule>
  </conditionalFormatting>
  <conditionalFormatting sqref="X63">
    <cfRule type="expression" dxfId="10671" priority="6011">
      <formula>OR((X63-X62)&gt;5,(X63-X62)&lt;-5)</formula>
    </cfRule>
  </conditionalFormatting>
  <conditionalFormatting sqref="Y63">
    <cfRule type="expression" dxfId="10670" priority="6010">
      <formula>OR((Y63-Y62)&gt;5,(Y63-Y62)&lt;-5)</formula>
    </cfRule>
  </conditionalFormatting>
  <conditionalFormatting sqref="L64:N64">
    <cfRule type="expression" dxfId="10669" priority="6007">
      <formula>OR((L64-L63)&gt;5,(L64-L63)&lt;-5)</formula>
    </cfRule>
  </conditionalFormatting>
  <conditionalFormatting sqref="O64">
    <cfRule type="expression" dxfId="10668" priority="6006">
      <formula>OR((O64-O63)&gt;5,(O64-O63)&lt;-5)</formula>
    </cfRule>
  </conditionalFormatting>
  <conditionalFormatting sqref="P64">
    <cfRule type="expression" dxfId="10667" priority="6005">
      <formula>OR((P64-P63)&gt;5,(P64-P63)&lt;-5)</formula>
    </cfRule>
  </conditionalFormatting>
  <conditionalFormatting sqref="Q64">
    <cfRule type="expression" dxfId="10666" priority="6004">
      <formula>OR((Q64-Q63)&gt;5,(Q64-Q63)&lt;-5)</formula>
    </cfRule>
  </conditionalFormatting>
  <conditionalFormatting sqref="R64">
    <cfRule type="expression" dxfId="10665" priority="6003">
      <formula>OR((R64-R63)&gt;5,(R64-R63)&lt;-5)</formula>
    </cfRule>
  </conditionalFormatting>
  <conditionalFormatting sqref="S64">
    <cfRule type="expression" dxfId="10664" priority="6002">
      <formula>OR((S64-S63)&gt;5,(S64-S63)&lt;-5)</formula>
    </cfRule>
  </conditionalFormatting>
  <conditionalFormatting sqref="T64">
    <cfRule type="expression" dxfId="10663" priority="6001">
      <formula>OR((T64-T63)&gt;5,(T64-T63)&lt;-5)</formula>
    </cfRule>
  </conditionalFormatting>
  <conditionalFormatting sqref="U64">
    <cfRule type="expression" dxfId="10662" priority="6000">
      <formula>OR((U64-U63)&gt;5,(U64-U63)&lt;-5)</formula>
    </cfRule>
  </conditionalFormatting>
  <conditionalFormatting sqref="V64">
    <cfRule type="expression" dxfId="10661" priority="5999">
      <formula>OR((V64-V63)&gt;5,(V64-V63)&lt;-5)</formula>
    </cfRule>
  </conditionalFormatting>
  <conditionalFormatting sqref="W64">
    <cfRule type="expression" dxfId="10660" priority="5998">
      <formula>OR((W64-W63)&gt;5,(W64-W63)&lt;-5)</formula>
    </cfRule>
  </conditionalFormatting>
  <conditionalFormatting sqref="X64">
    <cfRule type="expression" dxfId="10659" priority="5997">
      <formula>OR((X64-X63)&gt;5,(X64-X63)&lt;-5)</formula>
    </cfRule>
  </conditionalFormatting>
  <conditionalFormatting sqref="Y64">
    <cfRule type="expression" dxfId="10658" priority="5996">
      <formula>OR((Y64-Y63)&gt;5,(Y64-Y63)&lt;-5)</formula>
    </cfRule>
  </conditionalFormatting>
  <conditionalFormatting sqref="L66:N66">
    <cfRule type="expression" dxfId="10657" priority="5993">
      <formula>OR((L66-L65)&gt;5,(L66-L65)&lt;-5)</formula>
    </cfRule>
  </conditionalFormatting>
  <conditionalFormatting sqref="O66">
    <cfRule type="expression" dxfId="10656" priority="5992">
      <formula>OR((O66-O65)&gt;5,(O66-O65)&lt;-5)</formula>
    </cfRule>
  </conditionalFormatting>
  <conditionalFormatting sqref="P66">
    <cfRule type="expression" dxfId="10655" priority="5991">
      <formula>OR((P66-P65)&gt;5,(P66-P65)&lt;-5)</formula>
    </cfRule>
  </conditionalFormatting>
  <conditionalFormatting sqref="Q66">
    <cfRule type="expression" dxfId="10654" priority="5990">
      <formula>OR((Q66-Q65)&gt;5,(Q66-Q65)&lt;-5)</formula>
    </cfRule>
  </conditionalFormatting>
  <conditionalFormatting sqref="R66">
    <cfRule type="expression" dxfId="10653" priority="5989">
      <formula>OR((R66-R65)&gt;5,(R66-R65)&lt;-5)</formula>
    </cfRule>
  </conditionalFormatting>
  <conditionalFormatting sqref="S66">
    <cfRule type="expression" dxfId="10652" priority="5988">
      <formula>OR((S66-S65)&gt;5,(S66-S65)&lt;-5)</formula>
    </cfRule>
  </conditionalFormatting>
  <conditionalFormatting sqref="T66">
    <cfRule type="expression" dxfId="10651" priority="5987">
      <formula>OR((T66-T65)&gt;5,(T66-T65)&lt;-5)</formula>
    </cfRule>
  </conditionalFormatting>
  <conditionalFormatting sqref="U66">
    <cfRule type="expression" dxfId="10650" priority="5986">
      <formula>OR((U66-U65)&gt;5,(U66-U65)&lt;-5)</formula>
    </cfRule>
  </conditionalFormatting>
  <conditionalFormatting sqref="V66">
    <cfRule type="expression" dxfId="10649" priority="5985">
      <formula>OR((V66-V65)&gt;5,(V66-V65)&lt;-5)</formula>
    </cfRule>
  </conditionalFormatting>
  <conditionalFormatting sqref="W66">
    <cfRule type="expression" dxfId="10648" priority="5984">
      <formula>OR((W66-W65)&gt;5,(W66-W65)&lt;-5)</formula>
    </cfRule>
  </conditionalFormatting>
  <conditionalFormatting sqref="X66">
    <cfRule type="expression" dxfId="10647" priority="5983">
      <formula>OR((X66-X65)&gt;5,(X66-X65)&lt;-5)</formula>
    </cfRule>
  </conditionalFormatting>
  <conditionalFormatting sqref="Y66">
    <cfRule type="expression" dxfId="10646" priority="5982">
      <formula>OR((Y66-Y65)&gt;5,(Y66-Y65)&lt;-5)</formula>
    </cfRule>
  </conditionalFormatting>
  <conditionalFormatting sqref="L67:N67">
    <cfRule type="expression" dxfId="10645" priority="5979">
      <formula>OR((L67-L66)&gt;5,(L67-L66)&lt;-5)</formula>
    </cfRule>
  </conditionalFormatting>
  <conditionalFormatting sqref="O67">
    <cfRule type="expression" dxfId="10644" priority="5978">
      <formula>OR((O67-O66)&gt;5,(O67-O66)&lt;-5)</formula>
    </cfRule>
  </conditionalFormatting>
  <conditionalFormatting sqref="P67">
    <cfRule type="expression" dxfId="10643" priority="5977">
      <formula>OR((P67-P66)&gt;5,(P67-P66)&lt;-5)</formula>
    </cfRule>
  </conditionalFormatting>
  <conditionalFormatting sqref="Q67">
    <cfRule type="expression" dxfId="10642" priority="5976">
      <formula>OR((Q67-Q66)&gt;5,(Q67-Q66)&lt;-5)</formula>
    </cfRule>
  </conditionalFormatting>
  <conditionalFormatting sqref="R67">
    <cfRule type="expression" dxfId="10641" priority="5975">
      <formula>OR((R67-R66)&gt;5,(R67-R66)&lt;-5)</formula>
    </cfRule>
  </conditionalFormatting>
  <conditionalFormatting sqref="S67">
    <cfRule type="expression" dxfId="10640" priority="5974">
      <formula>OR((S67-S66)&gt;5,(S67-S66)&lt;-5)</formula>
    </cfRule>
  </conditionalFormatting>
  <conditionalFormatting sqref="T67">
    <cfRule type="expression" dxfId="10639" priority="5973">
      <formula>OR((T67-T66)&gt;5,(T67-T66)&lt;-5)</formula>
    </cfRule>
  </conditionalFormatting>
  <conditionalFormatting sqref="U67">
    <cfRule type="expression" dxfId="10638" priority="5972">
      <formula>OR((U67-U66)&gt;5,(U67-U66)&lt;-5)</formula>
    </cfRule>
  </conditionalFormatting>
  <conditionalFormatting sqref="V67">
    <cfRule type="expression" dxfId="10637" priority="5971">
      <formula>OR((V67-V66)&gt;5,(V67-V66)&lt;-5)</formula>
    </cfRule>
  </conditionalFormatting>
  <conditionalFormatting sqref="W67">
    <cfRule type="expression" dxfId="10636" priority="5970">
      <formula>OR((W67-W66)&gt;5,(W67-W66)&lt;-5)</formula>
    </cfRule>
  </conditionalFormatting>
  <conditionalFormatting sqref="X67">
    <cfRule type="expression" dxfId="10635" priority="5969">
      <formula>OR((X67-X66)&gt;5,(X67-X66)&lt;-5)</formula>
    </cfRule>
  </conditionalFormatting>
  <conditionalFormatting sqref="Y67">
    <cfRule type="expression" dxfId="10634" priority="5968">
      <formula>OR((Y67-Y66)&gt;5,(Y67-Y66)&lt;-5)</formula>
    </cfRule>
  </conditionalFormatting>
  <conditionalFormatting sqref="L69:N69">
    <cfRule type="expression" dxfId="10633" priority="5965">
      <formula>OR((L69-L68)&gt;5,(L69-L68)&lt;-5)</formula>
    </cfRule>
  </conditionalFormatting>
  <conditionalFormatting sqref="O69">
    <cfRule type="expression" dxfId="10632" priority="5964">
      <formula>OR((O69-O68)&gt;5,(O69-O68)&lt;-5)</formula>
    </cfRule>
  </conditionalFormatting>
  <conditionalFormatting sqref="P69">
    <cfRule type="expression" dxfId="10631" priority="5963">
      <formula>OR((P69-P68)&gt;5,(P69-P68)&lt;-5)</formula>
    </cfRule>
  </conditionalFormatting>
  <conditionalFormatting sqref="Q69">
    <cfRule type="expression" dxfId="10630" priority="5962">
      <formula>OR((Q69-Q68)&gt;5,(Q69-Q68)&lt;-5)</formula>
    </cfRule>
  </conditionalFormatting>
  <conditionalFormatting sqref="R69">
    <cfRule type="expression" dxfId="10629" priority="5961">
      <formula>OR((R69-R68)&gt;5,(R69-R68)&lt;-5)</formula>
    </cfRule>
  </conditionalFormatting>
  <conditionalFormatting sqref="S69">
    <cfRule type="expression" dxfId="10628" priority="5960">
      <formula>OR((S69-S68)&gt;5,(S69-S68)&lt;-5)</formula>
    </cfRule>
  </conditionalFormatting>
  <conditionalFormatting sqref="T69">
    <cfRule type="expression" dxfId="10627" priority="5959">
      <formula>OR((T69-T68)&gt;5,(T69-T68)&lt;-5)</formula>
    </cfRule>
  </conditionalFormatting>
  <conditionalFormatting sqref="U69">
    <cfRule type="expression" dxfId="10626" priority="5958">
      <formula>OR((U69-U68)&gt;5,(U69-U68)&lt;-5)</formula>
    </cfRule>
  </conditionalFormatting>
  <conditionalFormatting sqref="V69">
    <cfRule type="expression" dxfId="10625" priority="5957">
      <formula>OR((V69-V68)&gt;5,(V69-V68)&lt;-5)</formula>
    </cfRule>
  </conditionalFormatting>
  <conditionalFormatting sqref="W69">
    <cfRule type="expression" dxfId="10624" priority="5956">
      <formula>OR((W69-W68)&gt;5,(W69-W68)&lt;-5)</formula>
    </cfRule>
  </conditionalFormatting>
  <conditionalFormatting sqref="X69">
    <cfRule type="expression" dxfId="10623" priority="5955">
      <formula>OR((X69-X68)&gt;5,(X69-X68)&lt;-5)</formula>
    </cfRule>
  </conditionalFormatting>
  <conditionalFormatting sqref="Y69">
    <cfRule type="expression" dxfId="10622" priority="5954">
      <formula>OR((Y69-Y68)&gt;5,(Y69-Y68)&lt;-5)</formula>
    </cfRule>
  </conditionalFormatting>
  <conditionalFormatting sqref="L70:N70">
    <cfRule type="expression" dxfId="10621" priority="5951">
      <formula>OR((L70-L69)&gt;5,(L70-L69)&lt;-5)</formula>
    </cfRule>
  </conditionalFormatting>
  <conditionalFormatting sqref="O70">
    <cfRule type="expression" dxfId="10620" priority="5950">
      <formula>OR((O70-O69)&gt;5,(O70-O69)&lt;-5)</formula>
    </cfRule>
  </conditionalFormatting>
  <conditionalFormatting sqref="P70">
    <cfRule type="expression" dxfId="10619" priority="5949">
      <formula>OR((P70-P69)&gt;5,(P70-P69)&lt;-5)</formula>
    </cfRule>
  </conditionalFormatting>
  <conditionalFormatting sqref="Q70">
    <cfRule type="expression" dxfId="10618" priority="5948">
      <formula>OR((Q70-Q69)&gt;5,(Q70-Q69)&lt;-5)</formula>
    </cfRule>
  </conditionalFormatting>
  <conditionalFormatting sqref="R70">
    <cfRule type="expression" dxfId="10617" priority="5947">
      <formula>OR((R70-R69)&gt;5,(R70-R69)&lt;-5)</formula>
    </cfRule>
  </conditionalFormatting>
  <conditionalFormatting sqref="S70">
    <cfRule type="expression" dxfId="10616" priority="5946">
      <formula>OR((S70-S69)&gt;5,(S70-S69)&lt;-5)</formula>
    </cfRule>
  </conditionalFormatting>
  <conditionalFormatting sqref="T70">
    <cfRule type="expression" dxfId="10615" priority="5945">
      <formula>OR((T70-T69)&gt;5,(T70-T69)&lt;-5)</formula>
    </cfRule>
  </conditionalFormatting>
  <conditionalFormatting sqref="U70">
    <cfRule type="expression" dxfId="10614" priority="5944">
      <formula>OR((U70-U69)&gt;5,(U70-U69)&lt;-5)</formula>
    </cfRule>
  </conditionalFormatting>
  <conditionalFormatting sqref="V70">
    <cfRule type="expression" dxfId="10613" priority="5943">
      <formula>OR((V70-V69)&gt;5,(V70-V69)&lt;-5)</formula>
    </cfRule>
  </conditionalFormatting>
  <conditionalFormatting sqref="W70">
    <cfRule type="expression" dxfId="10612" priority="5942">
      <formula>OR((W70-W69)&gt;5,(W70-W69)&lt;-5)</formula>
    </cfRule>
  </conditionalFormatting>
  <conditionalFormatting sqref="X70">
    <cfRule type="expression" dxfId="10611" priority="5941">
      <formula>OR((X70-X69)&gt;5,(X70-X69)&lt;-5)</formula>
    </cfRule>
  </conditionalFormatting>
  <conditionalFormatting sqref="Y70">
    <cfRule type="expression" dxfId="10610" priority="5940">
      <formula>OR((Y70-Y69)&gt;5,(Y70-Y69)&lt;-5)</formula>
    </cfRule>
  </conditionalFormatting>
  <conditionalFormatting sqref="L72:N72">
    <cfRule type="expression" dxfId="10609" priority="5937">
      <formula>OR((L72-L71)&gt;5,(L72-L71)&lt;-5)</formula>
    </cfRule>
  </conditionalFormatting>
  <conditionalFormatting sqref="O72">
    <cfRule type="expression" dxfId="10608" priority="5936">
      <formula>OR((O72-O71)&gt;5,(O72-O71)&lt;-5)</formula>
    </cfRule>
  </conditionalFormatting>
  <conditionalFormatting sqref="P72">
    <cfRule type="expression" dxfId="10607" priority="5935">
      <formula>OR((P72-P71)&gt;5,(P72-P71)&lt;-5)</formula>
    </cfRule>
  </conditionalFormatting>
  <conditionalFormatting sqref="Q72">
    <cfRule type="expression" dxfId="10606" priority="5934">
      <formula>OR((Q72-Q71)&gt;5,(Q72-Q71)&lt;-5)</formula>
    </cfRule>
  </conditionalFormatting>
  <conditionalFormatting sqref="R72">
    <cfRule type="expression" dxfId="10605" priority="5933">
      <formula>OR((R72-R71)&gt;5,(R72-R71)&lt;-5)</formula>
    </cfRule>
  </conditionalFormatting>
  <conditionalFormatting sqref="S72">
    <cfRule type="expression" dxfId="10604" priority="5932">
      <formula>OR((S72-S71)&gt;5,(S72-S71)&lt;-5)</formula>
    </cfRule>
  </conditionalFormatting>
  <conditionalFormatting sqref="T72">
    <cfRule type="expression" dxfId="10603" priority="5931">
      <formula>OR((T72-T71)&gt;5,(T72-T71)&lt;-5)</formula>
    </cfRule>
  </conditionalFormatting>
  <conditionalFormatting sqref="U72">
    <cfRule type="expression" dxfId="10602" priority="5930">
      <formula>OR((U72-U71)&gt;5,(U72-U71)&lt;-5)</formula>
    </cfRule>
  </conditionalFormatting>
  <conditionalFormatting sqref="V72">
    <cfRule type="expression" dxfId="10601" priority="5929">
      <formula>OR((V72-V71)&gt;5,(V72-V71)&lt;-5)</formula>
    </cfRule>
  </conditionalFormatting>
  <conditionalFormatting sqref="W72">
    <cfRule type="expression" dxfId="10600" priority="5928">
      <formula>OR((W72-W71)&gt;5,(W72-W71)&lt;-5)</formula>
    </cfRule>
  </conditionalFormatting>
  <conditionalFormatting sqref="X72">
    <cfRule type="expression" dxfId="10599" priority="5927">
      <formula>OR((X72-X71)&gt;5,(X72-X71)&lt;-5)</formula>
    </cfRule>
  </conditionalFormatting>
  <conditionalFormatting sqref="Y72">
    <cfRule type="expression" dxfId="10598" priority="5926">
      <formula>OR((Y72-Y71)&gt;5,(Y72-Y71)&lt;-5)</formula>
    </cfRule>
  </conditionalFormatting>
  <conditionalFormatting sqref="L73:N73">
    <cfRule type="expression" dxfId="10597" priority="5923">
      <formula>OR((L73-L72)&gt;5,(L73-L72)&lt;-5)</formula>
    </cfRule>
  </conditionalFormatting>
  <conditionalFormatting sqref="O73">
    <cfRule type="expression" dxfId="10596" priority="5922">
      <formula>OR((O73-O72)&gt;5,(O73-O72)&lt;-5)</formula>
    </cfRule>
  </conditionalFormatting>
  <conditionalFormatting sqref="P73">
    <cfRule type="expression" dxfId="10595" priority="5921">
      <formula>OR((P73-P72)&gt;5,(P73-P72)&lt;-5)</formula>
    </cfRule>
  </conditionalFormatting>
  <conditionalFormatting sqref="Q73">
    <cfRule type="expression" dxfId="10594" priority="5920">
      <formula>OR((Q73-Q72)&gt;5,(Q73-Q72)&lt;-5)</formula>
    </cfRule>
  </conditionalFormatting>
  <conditionalFormatting sqref="R73">
    <cfRule type="expression" dxfId="10593" priority="5919">
      <formula>OR((R73-R72)&gt;5,(R73-R72)&lt;-5)</formula>
    </cfRule>
  </conditionalFormatting>
  <conditionalFormatting sqref="S73">
    <cfRule type="expression" dxfId="10592" priority="5918">
      <formula>OR((S73-S72)&gt;5,(S73-S72)&lt;-5)</formula>
    </cfRule>
  </conditionalFormatting>
  <conditionalFormatting sqref="T73">
    <cfRule type="expression" dxfId="10591" priority="5917">
      <formula>OR((T73-T72)&gt;5,(T73-T72)&lt;-5)</formula>
    </cfRule>
  </conditionalFormatting>
  <conditionalFormatting sqref="U73">
    <cfRule type="expression" dxfId="10590" priority="5916">
      <formula>OR((U73-U72)&gt;5,(U73-U72)&lt;-5)</formula>
    </cfRule>
  </conditionalFormatting>
  <conditionalFormatting sqref="V73">
    <cfRule type="expression" dxfId="10589" priority="5915">
      <formula>OR((V73-V72)&gt;5,(V73-V72)&lt;-5)</formula>
    </cfRule>
  </conditionalFormatting>
  <conditionalFormatting sqref="W73">
    <cfRule type="expression" dxfId="10588" priority="5914">
      <formula>OR((W73-W72)&gt;5,(W73-W72)&lt;-5)</formula>
    </cfRule>
  </conditionalFormatting>
  <conditionalFormatting sqref="X73">
    <cfRule type="expression" dxfId="10587" priority="5913">
      <formula>OR((X73-X72)&gt;5,(X73-X72)&lt;-5)</formula>
    </cfRule>
  </conditionalFormatting>
  <conditionalFormatting sqref="Y73">
    <cfRule type="expression" dxfId="10586" priority="5912">
      <formula>OR((Y73-Y72)&gt;5,(Y73-Y72)&lt;-5)</formula>
    </cfRule>
  </conditionalFormatting>
  <conditionalFormatting sqref="L75:N75">
    <cfRule type="expression" dxfId="10585" priority="5909">
      <formula>OR((L75-L74)&gt;5,(L75-L74)&lt;-5)</formula>
    </cfRule>
  </conditionalFormatting>
  <conditionalFormatting sqref="O75">
    <cfRule type="expression" dxfId="10584" priority="5908">
      <formula>OR((O75-O74)&gt;5,(O75-O74)&lt;-5)</formula>
    </cfRule>
  </conditionalFormatting>
  <conditionalFormatting sqref="P75">
    <cfRule type="expression" dxfId="10583" priority="5907">
      <formula>OR((P75-P74)&gt;5,(P75-P74)&lt;-5)</formula>
    </cfRule>
  </conditionalFormatting>
  <conditionalFormatting sqref="Q75">
    <cfRule type="expression" dxfId="10582" priority="5906">
      <formula>OR((Q75-Q74)&gt;5,(Q75-Q74)&lt;-5)</formula>
    </cfRule>
  </conditionalFormatting>
  <conditionalFormatting sqref="R75">
    <cfRule type="expression" dxfId="10581" priority="5905">
      <formula>OR((R75-R74)&gt;5,(R75-R74)&lt;-5)</formula>
    </cfRule>
  </conditionalFormatting>
  <conditionalFormatting sqref="S75">
    <cfRule type="expression" dxfId="10580" priority="5904">
      <formula>OR((S75-S74)&gt;5,(S75-S74)&lt;-5)</formula>
    </cfRule>
  </conditionalFormatting>
  <conditionalFormatting sqref="T75">
    <cfRule type="expression" dxfId="10579" priority="5903">
      <formula>OR((T75-T74)&gt;5,(T75-T74)&lt;-5)</formula>
    </cfRule>
  </conditionalFormatting>
  <conditionalFormatting sqref="U75">
    <cfRule type="expression" dxfId="10578" priority="5902">
      <formula>OR((U75-U74)&gt;5,(U75-U74)&lt;-5)</formula>
    </cfRule>
  </conditionalFormatting>
  <conditionalFormatting sqref="V75">
    <cfRule type="expression" dxfId="10577" priority="5901">
      <formula>OR((V75-V74)&gt;5,(V75-V74)&lt;-5)</formula>
    </cfRule>
  </conditionalFormatting>
  <conditionalFormatting sqref="W75">
    <cfRule type="expression" dxfId="10576" priority="5900">
      <formula>OR((W75-W74)&gt;5,(W75-W74)&lt;-5)</formula>
    </cfRule>
  </conditionalFormatting>
  <conditionalFormatting sqref="X75">
    <cfRule type="expression" dxfId="10575" priority="5899">
      <formula>OR((X75-X74)&gt;5,(X75-X74)&lt;-5)</formula>
    </cfRule>
  </conditionalFormatting>
  <conditionalFormatting sqref="Y75">
    <cfRule type="expression" dxfId="10574" priority="5898">
      <formula>OR((Y75-Y74)&gt;5,(Y75-Y74)&lt;-5)</formula>
    </cfRule>
  </conditionalFormatting>
  <conditionalFormatting sqref="L76:N76">
    <cfRule type="expression" dxfId="10573" priority="5895">
      <formula>OR((L76-L75)&gt;5,(L76-L75)&lt;-5)</formula>
    </cfRule>
  </conditionalFormatting>
  <conditionalFormatting sqref="O76">
    <cfRule type="expression" dxfId="10572" priority="5894">
      <formula>OR((O76-O75)&gt;5,(O76-O75)&lt;-5)</formula>
    </cfRule>
  </conditionalFormatting>
  <conditionalFormatting sqref="P76">
    <cfRule type="expression" dxfId="10571" priority="5893">
      <formula>OR((P76-P75)&gt;5,(P76-P75)&lt;-5)</formula>
    </cfRule>
  </conditionalFormatting>
  <conditionalFormatting sqref="Q76">
    <cfRule type="expression" dxfId="10570" priority="5892">
      <formula>OR((Q76-Q75)&gt;5,(Q76-Q75)&lt;-5)</formula>
    </cfRule>
  </conditionalFormatting>
  <conditionalFormatting sqref="R76">
    <cfRule type="expression" dxfId="10569" priority="5891">
      <formula>OR((R76-R75)&gt;5,(R76-R75)&lt;-5)</formula>
    </cfRule>
  </conditionalFormatting>
  <conditionalFormatting sqref="S76">
    <cfRule type="expression" dxfId="10568" priority="5890">
      <formula>OR((S76-S75)&gt;5,(S76-S75)&lt;-5)</formula>
    </cfRule>
  </conditionalFormatting>
  <conditionalFormatting sqref="T76">
    <cfRule type="expression" dxfId="10567" priority="5889">
      <formula>OR((T76-T75)&gt;5,(T76-T75)&lt;-5)</formula>
    </cfRule>
  </conditionalFormatting>
  <conditionalFormatting sqref="U76">
    <cfRule type="expression" dxfId="10566" priority="5888">
      <formula>OR((U76-U75)&gt;5,(U76-U75)&lt;-5)</formula>
    </cfRule>
  </conditionalFormatting>
  <conditionalFormatting sqref="V76">
    <cfRule type="expression" dxfId="10565" priority="5887">
      <formula>OR((V76-V75)&gt;5,(V76-V75)&lt;-5)</formula>
    </cfRule>
  </conditionalFormatting>
  <conditionalFormatting sqref="W76">
    <cfRule type="expression" dxfId="10564" priority="5886">
      <formula>OR((W76-W75)&gt;5,(W76-W75)&lt;-5)</formula>
    </cfRule>
  </conditionalFormatting>
  <conditionalFormatting sqref="X76">
    <cfRule type="expression" dxfId="10563" priority="5885">
      <formula>OR((X76-X75)&gt;5,(X76-X75)&lt;-5)</formula>
    </cfRule>
  </conditionalFormatting>
  <conditionalFormatting sqref="Y76">
    <cfRule type="expression" dxfId="10562" priority="5884">
      <formula>OR((Y76-Y75)&gt;5,(Y76-Y75)&lt;-5)</formula>
    </cfRule>
  </conditionalFormatting>
  <conditionalFormatting sqref="L78:N78">
    <cfRule type="expression" dxfId="10561" priority="5881">
      <formula>OR((L78-L77)&gt;5,(L78-L77)&lt;-5)</formula>
    </cfRule>
  </conditionalFormatting>
  <conditionalFormatting sqref="O78">
    <cfRule type="expression" dxfId="10560" priority="5880">
      <formula>OR((O78-O77)&gt;5,(O78-O77)&lt;-5)</formula>
    </cfRule>
  </conditionalFormatting>
  <conditionalFormatting sqref="P78">
    <cfRule type="expression" dxfId="10559" priority="5879">
      <formula>OR((P78-P77)&gt;5,(P78-P77)&lt;-5)</formula>
    </cfRule>
  </conditionalFormatting>
  <conditionalFormatting sqref="Q78">
    <cfRule type="expression" dxfId="10558" priority="5878">
      <formula>OR((Q78-Q77)&gt;5,(Q78-Q77)&lt;-5)</formula>
    </cfRule>
  </conditionalFormatting>
  <conditionalFormatting sqref="R78">
    <cfRule type="expression" dxfId="10557" priority="5877">
      <formula>OR((R78-R77)&gt;5,(R78-R77)&lt;-5)</formula>
    </cfRule>
  </conditionalFormatting>
  <conditionalFormatting sqref="S78">
    <cfRule type="expression" dxfId="10556" priority="5876">
      <formula>OR((S78-S77)&gt;5,(S78-S77)&lt;-5)</formula>
    </cfRule>
  </conditionalFormatting>
  <conditionalFormatting sqref="T78">
    <cfRule type="expression" dxfId="10555" priority="5875">
      <formula>OR((T78-T77)&gt;5,(T78-T77)&lt;-5)</formula>
    </cfRule>
  </conditionalFormatting>
  <conditionalFormatting sqref="U78">
    <cfRule type="expression" dxfId="10554" priority="5874">
      <formula>OR((U78-U77)&gt;5,(U78-U77)&lt;-5)</formula>
    </cfRule>
  </conditionalFormatting>
  <conditionalFormatting sqref="V78">
    <cfRule type="expression" dxfId="10553" priority="5873">
      <formula>OR((V78-V77)&gt;5,(V78-V77)&lt;-5)</formula>
    </cfRule>
  </conditionalFormatting>
  <conditionalFormatting sqref="W78">
    <cfRule type="expression" dxfId="10552" priority="5872">
      <formula>OR((W78-W77)&gt;5,(W78-W77)&lt;-5)</formula>
    </cfRule>
  </conditionalFormatting>
  <conditionalFormatting sqref="X78">
    <cfRule type="expression" dxfId="10551" priority="5871">
      <formula>OR((X78-X77)&gt;5,(X78-X77)&lt;-5)</formula>
    </cfRule>
  </conditionalFormatting>
  <conditionalFormatting sqref="Y78">
    <cfRule type="expression" dxfId="10550" priority="5870">
      <formula>OR((Y78-Y77)&gt;5,(Y78-Y77)&lt;-5)</formula>
    </cfRule>
  </conditionalFormatting>
  <conditionalFormatting sqref="L79:N79">
    <cfRule type="expression" dxfId="10549" priority="5867">
      <formula>OR((L79-L78)&gt;5,(L79-L78)&lt;-5)</formula>
    </cfRule>
  </conditionalFormatting>
  <conditionalFormatting sqref="O79">
    <cfRule type="expression" dxfId="10548" priority="5866">
      <formula>OR((O79-O78)&gt;5,(O79-O78)&lt;-5)</formula>
    </cfRule>
  </conditionalFormatting>
  <conditionalFormatting sqref="P79">
    <cfRule type="expression" dxfId="10547" priority="5865">
      <formula>OR((P79-P78)&gt;5,(P79-P78)&lt;-5)</formula>
    </cfRule>
  </conditionalFormatting>
  <conditionalFormatting sqref="Q79">
    <cfRule type="expression" dxfId="10546" priority="5864">
      <formula>OR((Q79-Q78)&gt;5,(Q79-Q78)&lt;-5)</formula>
    </cfRule>
  </conditionalFormatting>
  <conditionalFormatting sqref="R79">
    <cfRule type="expression" dxfId="10545" priority="5863">
      <formula>OR((R79-R78)&gt;5,(R79-R78)&lt;-5)</formula>
    </cfRule>
  </conditionalFormatting>
  <conditionalFormatting sqref="S79">
    <cfRule type="expression" dxfId="10544" priority="5862">
      <formula>OR((S79-S78)&gt;5,(S79-S78)&lt;-5)</formula>
    </cfRule>
  </conditionalFormatting>
  <conditionalFormatting sqref="T79">
    <cfRule type="expression" dxfId="10543" priority="5861">
      <formula>OR((T79-T78)&gt;5,(T79-T78)&lt;-5)</formula>
    </cfRule>
  </conditionalFormatting>
  <conditionalFormatting sqref="U79">
    <cfRule type="expression" dxfId="10542" priority="5860">
      <formula>OR((U79-U78)&gt;5,(U79-U78)&lt;-5)</formula>
    </cfRule>
  </conditionalFormatting>
  <conditionalFormatting sqref="V79">
    <cfRule type="expression" dxfId="10541" priority="5859">
      <formula>OR((V79-V78)&gt;5,(V79-V78)&lt;-5)</formula>
    </cfRule>
  </conditionalFormatting>
  <conditionalFormatting sqref="W79">
    <cfRule type="expression" dxfId="10540" priority="5858">
      <formula>OR((W79-W78)&gt;5,(W79-W78)&lt;-5)</formula>
    </cfRule>
  </conditionalFormatting>
  <conditionalFormatting sqref="X79">
    <cfRule type="expression" dxfId="10539" priority="5857">
      <formula>OR((X79-X78)&gt;5,(X79-X78)&lt;-5)</formula>
    </cfRule>
  </conditionalFormatting>
  <conditionalFormatting sqref="Y79">
    <cfRule type="expression" dxfId="10538" priority="5856">
      <formula>OR((Y79-Y78)&gt;5,(Y79-Y78)&lt;-5)</formula>
    </cfRule>
  </conditionalFormatting>
  <conditionalFormatting sqref="L81:N81">
    <cfRule type="expression" dxfId="10537" priority="5853">
      <formula>OR((L81-L80)&gt;5,(L81-L80)&lt;-5)</formula>
    </cfRule>
  </conditionalFormatting>
  <conditionalFormatting sqref="O81">
    <cfRule type="expression" dxfId="10536" priority="5852">
      <formula>OR((O81-O80)&gt;5,(O81-O80)&lt;-5)</formula>
    </cfRule>
  </conditionalFormatting>
  <conditionalFormatting sqref="P81">
    <cfRule type="expression" dxfId="10535" priority="5851">
      <formula>OR((P81-P80)&gt;5,(P81-P80)&lt;-5)</formula>
    </cfRule>
  </conditionalFormatting>
  <conditionalFormatting sqref="Q81">
    <cfRule type="expression" dxfId="10534" priority="5850">
      <formula>OR((Q81-Q80)&gt;5,(Q81-Q80)&lt;-5)</formula>
    </cfRule>
  </conditionalFormatting>
  <conditionalFormatting sqref="R81">
    <cfRule type="expression" dxfId="10533" priority="5849">
      <formula>OR((R81-R80)&gt;5,(R81-R80)&lt;-5)</formula>
    </cfRule>
  </conditionalFormatting>
  <conditionalFormatting sqref="S81">
    <cfRule type="expression" dxfId="10532" priority="5848">
      <formula>OR((S81-S80)&gt;5,(S81-S80)&lt;-5)</formula>
    </cfRule>
  </conditionalFormatting>
  <conditionalFormatting sqref="T81">
    <cfRule type="expression" dxfId="10531" priority="5847">
      <formula>OR((T81-T80)&gt;5,(T81-T80)&lt;-5)</formula>
    </cfRule>
  </conditionalFormatting>
  <conditionalFormatting sqref="U81">
    <cfRule type="expression" dxfId="10530" priority="5846">
      <formula>OR((U81-U80)&gt;5,(U81-U80)&lt;-5)</formula>
    </cfRule>
  </conditionalFormatting>
  <conditionalFormatting sqref="V81">
    <cfRule type="expression" dxfId="10529" priority="5845">
      <formula>OR((V81-V80)&gt;5,(V81-V80)&lt;-5)</formula>
    </cfRule>
  </conditionalFormatting>
  <conditionalFormatting sqref="W81">
    <cfRule type="expression" dxfId="10528" priority="5844">
      <formula>OR((W81-W80)&gt;5,(W81-W80)&lt;-5)</formula>
    </cfRule>
  </conditionalFormatting>
  <conditionalFormatting sqref="X81">
    <cfRule type="expression" dxfId="10527" priority="5843">
      <formula>OR((X81-X80)&gt;5,(X81-X80)&lt;-5)</formula>
    </cfRule>
  </conditionalFormatting>
  <conditionalFormatting sqref="Y81">
    <cfRule type="expression" dxfId="10526" priority="5842">
      <formula>OR((Y81-Y80)&gt;5,(Y81-Y80)&lt;-5)</formula>
    </cfRule>
  </conditionalFormatting>
  <conditionalFormatting sqref="L82:N82">
    <cfRule type="expression" dxfId="10525" priority="5839">
      <formula>OR((L82-L81)&gt;5,(L82-L81)&lt;-5)</formula>
    </cfRule>
  </conditionalFormatting>
  <conditionalFormatting sqref="O82">
    <cfRule type="expression" dxfId="10524" priority="5838">
      <formula>OR((O82-O81)&gt;5,(O82-O81)&lt;-5)</formula>
    </cfRule>
  </conditionalFormatting>
  <conditionalFormatting sqref="P82">
    <cfRule type="expression" dxfId="10523" priority="5837">
      <formula>OR((P82-P81)&gt;5,(P82-P81)&lt;-5)</formula>
    </cfRule>
  </conditionalFormatting>
  <conditionalFormatting sqref="Q82">
    <cfRule type="expression" dxfId="10522" priority="5836">
      <formula>OR((Q82-Q81)&gt;5,(Q82-Q81)&lt;-5)</formula>
    </cfRule>
  </conditionalFormatting>
  <conditionalFormatting sqref="R82">
    <cfRule type="expression" dxfId="10521" priority="5835">
      <formula>OR((R82-R81)&gt;5,(R82-R81)&lt;-5)</formula>
    </cfRule>
  </conditionalFormatting>
  <conditionalFormatting sqref="S82">
    <cfRule type="expression" dxfId="10520" priority="5834">
      <formula>OR((S82-S81)&gt;5,(S82-S81)&lt;-5)</formula>
    </cfRule>
  </conditionalFormatting>
  <conditionalFormatting sqref="T82">
    <cfRule type="expression" dxfId="10519" priority="5833">
      <formula>OR((T82-T81)&gt;5,(T82-T81)&lt;-5)</formula>
    </cfRule>
  </conditionalFormatting>
  <conditionalFormatting sqref="U82">
    <cfRule type="expression" dxfId="10518" priority="5832">
      <formula>OR((U82-U81)&gt;5,(U82-U81)&lt;-5)</formula>
    </cfRule>
  </conditionalFormatting>
  <conditionalFormatting sqref="V82">
    <cfRule type="expression" dxfId="10517" priority="5831">
      <formula>OR((V82-V81)&gt;5,(V82-V81)&lt;-5)</formula>
    </cfRule>
  </conditionalFormatting>
  <conditionalFormatting sqref="W82">
    <cfRule type="expression" dxfId="10516" priority="5830">
      <formula>OR((W82-W81)&gt;5,(W82-W81)&lt;-5)</formula>
    </cfRule>
  </conditionalFormatting>
  <conditionalFormatting sqref="X82">
    <cfRule type="expression" dxfId="10515" priority="5829">
      <formula>OR((X82-X81)&gt;5,(X82-X81)&lt;-5)</formula>
    </cfRule>
  </conditionalFormatting>
  <conditionalFormatting sqref="Y82">
    <cfRule type="expression" dxfId="10514" priority="5828">
      <formula>OR((Y82-Y81)&gt;5,(Y82-Y81)&lt;-5)</formula>
    </cfRule>
  </conditionalFormatting>
  <conditionalFormatting sqref="L84:N84">
    <cfRule type="expression" dxfId="10513" priority="5825">
      <formula>OR((L84-L83)&gt;5,(L84-L83)&lt;-5)</formula>
    </cfRule>
  </conditionalFormatting>
  <conditionalFormatting sqref="O84">
    <cfRule type="expression" dxfId="10512" priority="5824">
      <formula>OR((O84-O83)&gt;5,(O84-O83)&lt;-5)</formula>
    </cfRule>
  </conditionalFormatting>
  <conditionalFormatting sqref="P84">
    <cfRule type="expression" dxfId="10511" priority="5823">
      <formula>OR((P84-P83)&gt;5,(P84-P83)&lt;-5)</formula>
    </cfRule>
  </conditionalFormatting>
  <conditionalFormatting sqref="Q84">
    <cfRule type="expression" dxfId="10510" priority="5822">
      <formula>OR((Q84-Q83)&gt;5,(Q84-Q83)&lt;-5)</formula>
    </cfRule>
  </conditionalFormatting>
  <conditionalFormatting sqref="R84">
    <cfRule type="expression" dxfId="10509" priority="5821">
      <formula>OR((R84-R83)&gt;5,(R84-R83)&lt;-5)</formula>
    </cfRule>
  </conditionalFormatting>
  <conditionalFormatting sqref="S84">
    <cfRule type="expression" dxfId="10508" priority="5820">
      <formula>OR((S84-S83)&gt;5,(S84-S83)&lt;-5)</formula>
    </cfRule>
  </conditionalFormatting>
  <conditionalFormatting sqref="T84">
    <cfRule type="expression" dxfId="10507" priority="5819">
      <formula>OR((T84-T83)&gt;5,(T84-T83)&lt;-5)</formula>
    </cfRule>
  </conditionalFormatting>
  <conditionalFormatting sqref="U84">
    <cfRule type="expression" dxfId="10506" priority="5818">
      <formula>OR((U84-U83)&gt;5,(U84-U83)&lt;-5)</formula>
    </cfRule>
  </conditionalFormatting>
  <conditionalFormatting sqref="V84">
    <cfRule type="expression" dxfId="10505" priority="5817">
      <formula>OR((V84-V83)&gt;5,(V84-V83)&lt;-5)</formula>
    </cfRule>
  </conditionalFormatting>
  <conditionalFormatting sqref="W84">
    <cfRule type="expression" dxfId="10504" priority="5816">
      <formula>OR((W84-W83)&gt;5,(W84-W83)&lt;-5)</formula>
    </cfRule>
  </conditionalFormatting>
  <conditionalFormatting sqref="X84">
    <cfRule type="expression" dxfId="10503" priority="5815">
      <formula>OR((X84-X83)&gt;5,(X84-X83)&lt;-5)</formula>
    </cfRule>
  </conditionalFormatting>
  <conditionalFormatting sqref="Y84">
    <cfRule type="expression" dxfId="10502" priority="5814">
      <formula>OR((Y84-Y83)&gt;5,(Y84-Y83)&lt;-5)</formula>
    </cfRule>
  </conditionalFormatting>
  <conditionalFormatting sqref="L85:N85">
    <cfRule type="expression" dxfId="10501" priority="5811">
      <formula>OR((L85-L84)&gt;5,(L85-L84)&lt;-5)</formula>
    </cfRule>
  </conditionalFormatting>
  <conditionalFormatting sqref="O85">
    <cfRule type="expression" dxfId="10500" priority="5810">
      <formula>OR((O85-O84)&gt;5,(O85-O84)&lt;-5)</formula>
    </cfRule>
  </conditionalFormatting>
  <conditionalFormatting sqref="P85">
    <cfRule type="expression" dxfId="10499" priority="5809">
      <formula>OR((P85-P84)&gt;5,(P85-P84)&lt;-5)</formula>
    </cfRule>
  </conditionalFormatting>
  <conditionalFormatting sqref="Q85">
    <cfRule type="expression" dxfId="10498" priority="5808">
      <formula>OR((Q85-Q84)&gt;5,(Q85-Q84)&lt;-5)</formula>
    </cfRule>
  </conditionalFormatting>
  <conditionalFormatting sqref="R85">
    <cfRule type="expression" dxfId="10497" priority="5807">
      <formula>OR((R85-R84)&gt;5,(R85-R84)&lt;-5)</formula>
    </cfRule>
  </conditionalFormatting>
  <conditionalFormatting sqref="S85">
    <cfRule type="expression" dxfId="10496" priority="5806">
      <formula>OR((S85-S84)&gt;5,(S85-S84)&lt;-5)</formula>
    </cfRule>
  </conditionalFormatting>
  <conditionalFormatting sqref="T85">
    <cfRule type="expression" dxfId="10495" priority="5805">
      <formula>OR((T85-T84)&gt;5,(T85-T84)&lt;-5)</formula>
    </cfRule>
  </conditionalFormatting>
  <conditionalFormatting sqref="U85">
    <cfRule type="expression" dxfId="10494" priority="5804">
      <formula>OR((U85-U84)&gt;5,(U85-U84)&lt;-5)</formula>
    </cfRule>
  </conditionalFormatting>
  <conditionalFormatting sqref="V85">
    <cfRule type="expression" dxfId="10493" priority="5803">
      <formula>OR((V85-V84)&gt;5,(V85-V84)&lt;-5)</formula>
    </cfRule>
  </conditionalFormatting>
  <conditionalFormatting sqref="W85">
    <cfRule type="expression" dxfId="10492" priority="5802">
      <formula>OR((W85-W84)&gt;5,(W85-W84)&lt;-5)</formula>
    </cfRule>
  </conditionalFormatting>
  <conditionalFormatting sqref="X85">
    <cfRule type="expression" dxfId="10491" priority="5801">
      <formula>OR((X85-X84)&gt;5,(X85-X84)&lt;-5)</formula>
    </cfRule>
  </conditionalFormatting>
  <conditionalFormatting sqref="Y85">
    <cfRule type="expression" dxfId="10490" priority="5800">
      <formula>OR((Y85-Y84)&gt;5,(Y85-Y84)&lt;-5)</formula>
    </cfRule>
  </conditionalFormatting>
  <conditionalFormatting sqref="L87:N87">
    <cfRule type="expression" dxfId="10489" priority="5797">
      <formula>OR((L87-L86)&gt;5,(L87-L86)&lt;-5)</formula>
    </cfRule>
  </conditionalFormatting>
  <conditionalFormatting sqref="O87">
    <cfRule type="expression" dxfId="10488" priority="5796">
      <formula>OR((O87-O86)&gt;5,(O87-O86)&lt;-5)</formula>
    </cfRule>
  </conditionalFormatting>
  <conditionalFormatting sqref="P87">
    <cfRule type="expression" dxfId="10487" priority="5795">
      <formula>OR((P87-P86)&gt;5,(P87-P86)&lt;-5)</formula>
    </cfRule>
  </conditionalFormatting>
  <conditionalFormatting sqref="Q87">
    <cfRule type="expression" dxfId="10486" priority="5794">
      <formula>OR((Q87-Q86)&gt;5,(Q87-Q86)&lt;-5)</formula>
    </cfRule>
  </conditionalFormatting>
  <conditionalFormatting sqref="R87">
    <cfRule type="expression" dxfId="10485" priority="5793">
      <formula>OR((R87-R86)&gt;5,(R87-R86)&lt;-5)</formula>
    </cfRule>
  </conditionalFormatting>
  <conditionalFormatting sqref="S87">
    <cfRule type="expression" dxfId="10484" priority="5792">
      <formula>OR((S87-S86)&gt;5,(S87-S86)&lt;-5)</formula>
    </cfRule>
  </conditionalFormatting>
  <conditionalFormatting sqref="T87">
    <cfRule type="expression" dxfId="10483" priority="5791">
      <formula>OR((T87-T86)&gt;5,(T87-T86)&lt;-5)</formula>
    </cfRule>
  </conditionalFormatting>
  <conditionalFormatting sqref="U87">
    <cfRule type="expression" dxfId="10482" priority="5790">
      <formula>OR((U87-U86)&gt;5,(U87-U86)&lt;-5)</formula>
    </cfRule>
  </conditionalFormatting>
  <conditionalFormatting sqref="V87">
    <cfRule type="expression" dxfId="10481" priority="5789">
      <formula>OR((V87-V86)&gt;5,(V87-V86)&lt;-5)</formula>
    </cfRule>
  </conditionalFormatting>
  <conditionalFormatting sqref="W87">
    <cfRule type="expression" dxfId="10480" priority="5788">
      <formula>OR((W87-W86)&gt;5,(W87-W86)&lt;-5)</formula>
    </cfRule>
  </conditionalFormatting>
  <conditionalFormatting sqref="X87">
    <cfRule type="expression" dxfId="10479" priority="5787">
      <formula>OR((X87-X86)&gt;5,(X87-X86)&lt;-5)</formula>
    </cfRule>
  </conditionalFormatting>
  <conditionalFormatting sqref="Y87">
    <cfRule type="expression" dxfId="10478" priority="5786">
      <formula>OR((Y87-Y86)&gt;5,(Y87-Y86)&lt;-5)</formula>
    </cfRule>
  </conditionalFormatting>
  <conditionalFormatting sqref="L88:N88">
    <cfRule type="expression" dxfId="10477" priority="5783">
      <formula>OR((L88-L87)&gt;5,(L88-L87)&lt;-5)</formula>
    </cfRule>
  </conditionalFormatting>
  <conditionalFormatting sqref="O88">
    <cfRule type="expression" dxfId="10476" priority="5782">
      <formula>OR((O88-O87)&gt;5,(O88-O87)&lt;-5)</formula>
    </cfRule>
  </conditionalFormatting>
  <conditionalFormatting sqref="P88">
    <cfRule type="expression" dxfId="10475" priority="5781">
      <formula>OR((P88-P87)&gt;5,(P88-P87)&lt;-5)</formula>
    </cfRule>
  </conditionalFormatting>
  <conditionalFormatting sqref="Q88">
    <cfRule type="expression" dxfId="10474" priority="5780">
      <formula>OR((Q88-Q87)&gt;5,(Q88-Q87)&lt;-5)</formula>
    </cfRule>
  </conditionalFormatting>
  <conditionalFormatting sqref="R88">
    <cfRule type="expression" dxfId="10473" priority="5779">
      <formula>OR((R88-R87)&gt;5,(R88-R87)&lt;-5)</formula>
    </cfRule>
  </conditionalFormatting>
  <conditionalFormatting sqref="S88">
    <cfRule type="expression" dxfId="10472" priority="5778">
      <formula>OR((S88-S87)&gt;5,(S88-S87)&lt;-5)</formula>
    </cfRule>
  </conditionalFormatting>
  <conditionalFormatting sqref="T88">
    <cfRule type="expression" dxfId="10471" priority="5777">
      <formula>OR((T88-T87)&gt;5,(T88-T87)&lt;-5)</formula>
    </cfRule>
  </conditionalFormatting>
  <conditionalFormatting sqref="U88">
    <cfRule type="expression" dxfId="10470" priority="5776">
      <formula>OR((U88-U87)&gt;5,(U88-U87)&lt;-5)</formula>
    </cfRule>
  </conditionalFormatting>
  <conditionalFormatting sqref="V88">
    <cfRule type="expression" dxfId="10469" priority="5775">
      <formula>OR((V88-V87)&gt;5,(V88-V87)&lt;-5)</formula>
    </cfRule>
  </conditionalFormatting>
  <conditionalFormatting sqref="W88">
    <cfRule type="expression" dxfId="10468" priority="5774">
      <formula>OR((W88-W87)&gt;5,(W88-W87)&lt;-5)</formula>
    </cfRule>
  </conditionalFormatting>
  <conditionalFormatting sqref="X88">
    <cfRule type="expression" dxfId="10467" priority="5773">
      <formula>OR((X88-X87)&gt;5,(X88-X87)&lt;-5)</formula>
    </cfRule>
  </conditionalFormatting>
  <conditionalFormatting sqref="Y88">
    <cfRule type="expression" dxfId="10466" priority="5772">
      <formula>OR((Y88-Y87)&gt;5,(Y88-Y87)&lt;-5)</formula>
    </cfRule>
  </conditionalFormatting>
  <conditionalFormatting sqref="S85">
    <cfRule type="expression" dxfId="10465" priority="5771">
      <formula>OR((S85-S84)&gt;5,(S85-S84)&lt;-5)</formula>
    </cfRule>
  </conditionalFormatting>
  <conditionalFormatting sqref="L87:N87">
    <cfRule type="expression" dxfId="10464" priority="5768">
      <formula>OR((L87-L86)&gt;5,(L87-L86)&lt;-5)</formula>
    </cfRule>
  </conditionalFormatting>
  <conditionalFormatting sqref="O87">
    <cfRule type="expression" dxfId="10463" priority="5767">
      <formula>OR((O87-O86)&gt;5,(O87-O86)&lt;-5)</formula>
    </cfRule>
  </conditionalFormatting>
  <conditionalFormatting sqref="P87">
    <cfRule type="expression" dxfId="10462" priority="5766">
      <formula>OR((P87-P86)&gt;5,(P87-P86)&lt;-5)</formula>
    </cfRule>
  </conditionalFormatting>
  <conditionalFormatting sqref="Q87">
    <cfRule type="expression" dxfId="10461" priority="5765">
      <formula>OR((Q87-Q86)&gt;5,(Q87-Q86)&lt;-5)</formula>
    </cfRule>
  </conditionalFormatting>
  <conditionalFormatting sqref="R87">
    <cfRule type="expression" dxfId="10460" priority="5764">
      <formula>OR((R87-R86)&gt;5,(R87-R86)&lt;-5)</formula>
    </cfRule>
  </conditionalFormatting>
  <conditionalFormatting sqref="S87">
    <cfRule type="expression" dxfId="10459" priority="5763">
      <formula>OR((S87-S86)&gt;5,(S87-S86)&lt;-5)</formula>
    </cfRule>
  </conditionalFormatting>
  <conditionalFormatting sqref="T87">
    <cfRule type="expression" dxfId="10458" priority="5762">
      <formula>OR((T87-T86)&gt;5,(T87-T86)&lt;-5)</formula>
    </cfRule>
  </conditionalFormatting>
  <conditionalFormatting sqref="U87">
    <cfRule type="expression" dxfId="10457" priority="5761">
      <formula>OR((U87-U86)&gt;5,(U87-U86)&lt;-5)</formula>
    </cfRule>
  </conditionalFormatting>
  <conditionalFormatting sqref="V87">
    <cfRule type="expression" dxfId="10456" priority="5760">
      <formula>OR((V87-V86)&gt;5,(V87-V86)&lt;-5)</formula>
    </cfRule>
  </conditionalFormatting>
  <conditionalFormatting sqref="W87">
    <cfRule type="expression" dxfId="10455" priority="5759">
      <formula>OR((W87-W86)&gt;5,(W87-W86)&lt;-5)</formula>
    </cfRule>
  </conditionalFormatting>
  <conditionalFormatting sqref="X87">
    <cfRule type="expression" dxfId="10454" priority="5758">
      <formula>OR((X87-X86)&gt;5,(X87-X86)&lt;-5)</formula>
    </cfRule>
  </conditionalFormatting>
  <conditionalFormatting sqref="Y87">
    <cfRule type="expression" dxfId="10453" priority="5757">
      <formula>OR((Y87-Y86)&gt;5,(Y87-Y86)&lt;-5)</formula>
    </cfRule>
  </conditionalFormatting>
  <conditionalFormatting sqref="L88:N88">
    <cfRule type="expression" dxfId="10452" priority="5754">
      <formula>OR((L88-L87)&gt;5,(L88-L87)&lt;-5)</formula>
    </cfRule>
  </conditionalFormatting>
  <conditionalFormatting sqref="O88">
    <cfRule type="expression" dxfId="10451" priority="5753">
      <formula>OR((O88-O87)&gt;5,(O88-O87)&lt;-5)</formula>
    </cfRule>
  </conditionalFormatting>
  <conditionalFormatting sqref="P88">
    <cfRule type="expression" dxfId="10450" priority="5752">
      <formula>OR((P88-P87)&gt;5,(P88-P87)&lt;-5)</formula>
    </cfRule>
  </conditionalFormatting>
  <conditionalFormatting sqref="Q88">
    <cfRule type="expression" dxfId="10449" priority="5751">
      <formula>OR((Q88-Q87)&gt;5,(Q88-Q87)&lt;-5)</formula>
    </cfRule>
  </conditionalFormatting>
  <conditionalFormatting sqref="R88">
    <cfRule type="expression" dxfId="10448" priority="5750">
      <formula>OR((R88-R87)&gt;5,(R88-R87)&lt;-5)</formula>
    </cfRule>
  </conditionalFormatting>
  <conditionalFormatting sqref="S88">
    <cfRule type="expression" dxfId="10447" priority="5749">
      <formula>OR((S88-S87)&gt;5,(S88-S87)&lt;-5)</formula>
    </cfRule>
  </conditionalFormatting>
  <conditionalFormatting sqref="T88">
    <cfRule type="expression" dxfId="10446" priority="5748">
      <formula>OR((T88-T87)&gt;5,(T88-T87)&lt;-5)</formula>
    </cfRule>
  </conditionalFormatting>
  <conditionalFormatting sqref="U88">
    <cfRule type="expression" dxfId="10445" priority="5747">
      <formula>OR((U88-U87)&gt;5,(U88-U87)&lt;-5)</formula>
    </cfRule>
  </conditionalFormatting>
  <conditionalFormatting sqref="V88">
    <cfRule type="expression" dxfId="10444" priority="5746">
      <formula>OR((V88-V87)&gt;5,(V88-V87)&lt;-5)</formula>
    </cfRule>
  </conditionalFormatting>
  <conditionalFormatting sqref="W88">
    <cfRule type="expression" dxfId="10443" priority="5745">
      <formula>OR((W88-W87)&gt;5,(W88-W87)&lt;-5)</formula>
    </cfRule>
  </conditionalFormatting>
  <conditionalFormatting sqref="X88">
    <cfRule type="expression" dxfId="10442" priority="5744">
      <formula>OR((X88-X87)&gt;5,(X88-X87)&lt;-5)</formula>
    </cfRule>
  </conditionalFormatting>
  <conditionalFormatting sqref="Y88">
    <cfRule type="expression" dxfId="10441" priority="5743">
      <formula>OR((Y88-Y87)&gt;5,(Y88-Y87)&lt;-5)</formula>
    </cfRule>
  </conditionalFormatting>
  <conditionalFormatting sqref="S88">
    <cfRule type="expression" dxfId="10440" priority="5742">
      <formula>OR((S88-S87)&gt;5,(S88-S87)&lt;-5)</formula>
    </cfRule>
  </conditionalFormatting>
  <conditionalFormatting sqref="L102:N102">
    <cfRule type="expression" dxfId="10439" priority="5739">
      <formula>OR((L102-L101)&gt;5,(L102-L101)&lt;-5)</formula>
    </cfRule>
  </conditionalFormatting>
  <conditionalFormatting sqref="O102">
    <cfRule type="expression" dxfId="10438" priority="5738">
      <formula>OR((O102-O101)&gt;5,(O102-O101)&lt;-5)</formula>
    </cfRule>
  </conditionalFormatting>
  <conditionalFormatting sqref="P102">
    <cfRule type="expression" dxfId="10437" priority="5737">
      <formula>OR((P102-P101)&gt;5,(P102-P101)&lt;-5)</formula>
    </cfRule>
  </conditionalFormatting>
  <conditionalFormatting sqref="Q102">
    <cfRule type="expression" dxfId="10436" priority="5736">
      <formula>OR((Q102-Q101)&gt;5,(Q102-Q101)&lt;-5)</formula>
    </cfRule>
  </conditionalFormatting>
  <conditionalFormatting sqref="R102">
    <cfRule type="expression" dxfId="10435" priority="5735">
      <formula>OR((R102-R101)&gt;5,(R102-R101)&lt;-5)</formula>
    </cfRule>
  </conditionalFormatting>
  <conditionalFormatting sqref="S102">
    <cfRule type="expression" dxfId="10434" priority="5734">
      <formula>OR((S102-S101)&gt;5,(S102-S101)&lt;-5)</formula>
    </cfRule>
  </conditionalFormatting>
  <conditionalFormatting sqref="T102">
    <cfRule type="expression" dxfId="10433" priority="5733">
      <formula>OR((T102-T101)&gt;5,(T102-T101)&lt;-5)</formula>
    </cfRule>
  </conditionalFormatting>
  <conditionalFormatting sqref="U102">
    <cfRule type="expression" dxfId="10432" priority="5732">
      <formula>OR((U102-U101)&gt;5,(U102-U101)&lt;-5)</formula>
    </cfRule>
  </conditionalFormatting>
  <conditionalFormatting sqref="V102">
    <cfRule type="expression" dxfId="10431" priority="5731">
      <formula>OR((V102-V101)&gt;5,(V102-V101)&lt;-5)</formula>
    </cfRule>
  </conditionalFormatting>
  <conditionalFormatting sqref="W102">
    <cfRule type="expression" dxfId="10430" priority="5730">
      <formula>OR((W102-W101)&gt;5,(W102-W101)&lt;-5)</formula>
    </cfRule>
  </conditionalFormatting>
  <conditionalFormatting sqref="X102">
    <cfRule type="expression" dxfId="10429" priority="5729">
      <formula>OR((X102-X101)&gt;5,(X102-X101)&lt;-5)</formula>
    </cfRule>
  </conditionalFormatting>
  <conditionalFormatting sqref="Y102">
    <cfRule type="expression" dxfId="10428" priority="5728">
      <formula>OR((Y102-Y101)&gt;5,(Y102-Y101)&lt;-5)</formula>
    </cfRule>
  </conditionalFormatting>
  <conditionalFormatting sqref="L103:N103">
    <cfRule type="expression" dxfId="10427" priority="5725">
      <formula>OR((L103-L102)&gt;5,(L103-L102)&lt;-5)</formula>
    </cfRule>
  </conditionalFormatting>
  <conditionalFormatting sqref="O103">
    <cfRule type="expression" dxfId="10426" priority="5724">
      <formula>OR((O103-O102)&gt;5,(O103-O102)&lt;-5)</formula>
    </cfRule>
  </conditionalFormatting>
  <conditionalFormatting sqref="P103">
    <cfRule type="expression" dxfId="10425" priority="5723">
      <formula>OR((P103-P102)&gt;5,(P103-P102)&lt;-5)</formula>
    </cfRule>
  </conditionalFormatting>
  <conditionalFormatting sqref="Q103">
    <cfRule type="expression" dxfId="10424" priority="5722">
      <formula>OR((Q103-Q102)&gt;5,(Q103-Q102)&lt;-5)</formula>
    </cfRule>
  </conditionalFormatting>
  <conditionalFormatting sqref="R103">
    <cfRule type="expression" dxfId="10423" priority="5721">
      <formula>OR((R103-R102)&gt;5,(R103-R102)&lt;-5)</formula>
    </cfRule>
  </conditionalFormatting>
  <conditionalFormatting sqref="S103">
    <cfRule type="expression" dxfId="10422" priority="5720">
      <formula>OR((S103-S102)&gt;5,(S103-S102)&lt;-5)</formula>
    </cfRule>
  </conditionalFormatting>
  <conditionalFormatting sqref="T103">
    <cfRule type="expression" dxfId="10421" priority="5719">
      <formula>OR((T103-T102)&gt;5,(T103-T102)&lt;-5)</formula>
    </cfRule>
  </conditionalFormatting>
  <conditionalFormatting sqref="U103">
    <cfRule type="expression" dxfId="10420" priority="5718">
      <formula>OR((U103-U102)&gt;5,(U103-U102)&lt;-5)</formula>
    </cfRule>
  </conditionalFormatting>
  <conditionalFormatting sqref="V103">
    <cfRule type="expression" dxfId="10419" priority="5717">
      <formula>OR((V103-V102)&gt;5,(V103-V102)&lt;-5)</formula>
    </cfRule>
  </conditionalFormatting>
  <conditionalFormatting sqref="W103">
    <cfRule type="expression" dxfId="10418" priority="5716">
      <formula>OR((W103-W102)&gt;5,(W103-W102)&lt;-5)</formula>
    </cfRule>
  </conditionalFormatting>
  <conditionalFormatting sqref="X103">
    <cfRule type="expression" dxfId="10417" priority="5715">
      <formula>OR((X103-X102)&gt;5,(X103-X102)&lt;-5)</formula>
    </cfRule>
  </conditionalFormatting>
  <conditionalFormatting sqref="Y103">
    <cfRule type="expression" dxfId="10416" priority="5714">
      <formula>OR((Y103-Y102)&gt;5,(Y103-Y102)&lt;-5)</formula>
    </cfRule>
  </conditionalFormatting>
  <conditionalFormatting sqref="L104:N104">
    <cfRule type="expression" dxfId="10415" priority="5711">
      <formula>OR((L104-L103)&gt;5,(L104-L103)&lt;-5)</formula>
    </cfRule>
  </conditionalFormatting>
  <conditionalFormatting sqref="O104">
    <cfRule type="expression" dxfId="10414" priority="5710">
      <formula>OR((O104-O103)&gt;5,(O104-O103)&lt;-5)</formula>
    </cfRule>
  </conditionalFormatting>
  <conditionalFormatting sqref="P104">
    <cfRule type="expression" dxfId="10413" priority="5709">
      <formula>OR((P104-P103)&gt;5,(P104-P103)&lt;-5)</formula>
    </cfRule>
  </conditionalFormatting>
  <conditionalFormatting sqref="Q104">
    <cfRule type="expression" dxfId="10412" priority="5708">
      <formula>OR((Q104-Q103)&gt;5,(Q104-Q103)&lt;-5)</formula>
    </cfRule>
  </conditionalFormatting>
  <conditionalFormatting sqref="R104">
    <cfRule type="expression" dxfId="10411" priority="5707">
      <formula>OR((R104-R103)&gt;5,(R104-R103)&lt;-5)</formula>
    </cfRule>
  </conditionalFormatting>
  <conditionalFormatting sqref="S104">
    <cfRule type="expression" dxfId="10410" priority="5706">
      <formula>OR((S104-S103)&gt;5,(S104-S103)&lt;-5)</formula>
    </cfRule>
  </conditionalFormatting>
  <conditionalFormatting sqref="T104">
    <cfRule type="expression" dxfId="10409" priority="5705">
      <formula>OR((T104-T103)&gt;5,(T104-T103)&lt;-5)</formula>
    </cfRule>
  </conditionalFormatting>
  <conditionalFormatting sqref="U104">
    <cfRule type="expression" dxfId="10408" priority="5704">
      <formula>OR((U104-U103)&gt;5,(U104-U103)&lt;-5)</formula>
    </cfRule>
  </conditionalFormatting>
  <conditionalFormatting sqref="V104">
    <cfRule type="expression" dxfId="10407" priority="5703">
      <formula>OR((V104-V103)&gt;5,(V104-V103)&lt;-5)</formula>
    </cfRule>
  </conditionalFormatting>
  <conditionalFormatting sqref="W104">
    <cfRule type="expression" dxfId="10406" priority="5702">
      <formula>OR((W104-W103)&gt;5,(W104-W103)&lt;-5)</formula>
    </cfRule>
  </conditionalFormatting>
  <conditionalFormatting sqref="X104">
    <cfRule type="expression" dxfId="10405" priority="5701">
      <formula>OR((X104-X103)&gt;5,(X104-X103)&lt;-5)</formula>
    </cfRule>
  </conditionalFormatting>
  <conditionalFormatting sqref="Y104">
    <cfRule type="expression" dxfId="10404" priority="5700">
      <formula>OR((Y104-Y103)&gt;5,(Y104-Y103)&lt;-5)</formula>
    </cfRule>
  </conditionalFormatting>
  <conditionalFormatting sqref="L105:N105">
    <cfRule type="expression" dxfId="10403" priority="5697">
      <formula>OR((L105-L104)&gt;5,(L105-L104)&lt;-5)</formula>
    </cfRule>
  </conditionalFormatting>
  <conditionalFormatting sqref="O105">
    <cfRule type="expression" dxfId="10402" priority="5696">
      <formula>OR((O105-O104)&gt;5,(O105-O104)&lt;-5)</formula>
    </cfRule>
  </conditionalFormatting>
  <conditionalFormatting sqref="P105">
    <cfRule type="expression" dxfId="10401" priority="5695">
      <formula>OR((P105-P104)&gt;5,(P105-P104)&lt;-5)</formula>
    </cfRule>
  </conditionalFormatting>
  <conditionalFormatting sqref="Q105">
    <cfRule type="expression" dxfId="10400" priority="5694">
      <formula>OR((Q105-Q104)&gt;5,(Q105-Q104)&lt;-5)</formula>
    </cfRule>
  </conditionalFormatting>
  <conditionalFormatting sqref="R105">
    <cfRule type="expression" dxfId="10399" priority="5693">
      <formula>OR((R105-R104)&gt;5,(R105-R104)&lt;-5)</formula>
    </cfRule>
  </conditionalFormatting>
  <conditionalFormatting sqref="S105">
    <cfRule type="expression" dxfId="10398" priority="5692">
      <formula>OR((S105-S104)&gt;5,(S105-S104)&lt;-5)</formula>
    </cfRule>
  </conditionalFormatting>
  <conditionalFormatting sqref="T105">
    <cfRule type="expression" dxfId="10397" priority="5691">
      <formula>OR((T105-T104)&gt;5,(T105-T104)&lt;-5)</formula>
    </cfRule>
  </conditionalFormatting>
  <conditionalFormatting sqref="U105">
    <cfRule type="expression" dxfId="10396" priority="5690">
      <formula>OR((U105-U104)&gt;5,(U105-U104)&lt;-5)</formula>
    </cfRule>
  </conditionalFormatting>
  <conditionalFormatting sqref="V105">
    <cfRule type="expression" dxfId="10395" priority="5689">
      <formula>OR((V105-V104)&gt;5,(V105-V104)&lt;-5)</formula>
    </cfRule>
  </conditionalFormatting>
  <conditionalFormatting sqref="W105">
    <cfRule type="expression" dxfId="10394" priority="5688">
      <formula>OR((W105-W104)&gt;5,(W105-W104)&lt;-5)</formula>
    </cfRule>
  </conditionalFormatting>
  <conditionalFormatting sqref="X105">
    <cfRule type="expression" dxfId="10393" priority="5687">
      <formula>OR((X105-X104)&gt;5,(X105-X104)&lt;-5)</formula>
    </cfRule>
  </conditionalFormatting>
  <conditionalFormatting sqref="Y105">
    <cfRule type="expression" dxfId="10392" priority="5686">
      <formula>OR((Y105-Y104)&gt;5,(Y105-Y104)&lt;-5)</formula>
    </cfRule>
  </conditionalFormatting>
  <conditionalFormatting sqref="L106:N106">
    <cfRule type="expression" dxfId="10391" priority="5683">
      <formula>OR((L106-L105)&gt;5,(L106-L105)&lt;-5)</formula>
    </cfRule>
  </conditionalFormatting>
  <conditionalFormatting sqref="O106">
    <cfRule type="expression" dxfId="10390" priority="5682">
      <formula>OR((O106-O105)&gt;5,(O106-O105)&lt;-5)</formula>
    </cfRule>
  </conditionalFormatting>
  <conditionalFormatting sqref="P106">
    <cfRule type="expression" dxfId="10389" priority="5681">
      <formula>OR((P106-P105)&gt;5,(P106-P105)&lt;-5)</formula>
    </cfRule>
  </conditionalFormatting>
  <conditionalFormatting sqref="Q106">
    <cfRule type="expression" dxfId="10388" priority="5680">
      <formula>OR((Q106-Q105)&gt;5,(Q106-Q105)&lt;-5)</formula>
    </cfRule>
  </conditionalFormatting>
  <conditionalFormatting sqref="R106">
    <cfRule type="expression" dxfId="10387" priority="5679">
      <formula>OR((R106-R105)&gt;5,(R106-R105)&lt;-5)</formula>
    </cfRule>
  </conditionalFormatting>
  <conditionalFormatting sqref="S106">
    <cfRule type="expression" dxfId="10386" priority="5678">
      <formula>OR((S106-S105)&gt;5,(S106-S105)&lt;-5)</formula>
    </cfRule>
  </conditionalFormatting>
  <conditionalFormatting sqref="T106">
    <cfRule type="expression" dxfId="10385" priority="5677">
      <formula>OR((T106-T105)&gt;5,(T106-T105)&lt;-5)</formula>
    </cfRule>
  </conditionalFormatting>
  <conditionalFormatting sqref="U106">
    <cfRule type="expression" dxfId="10384" priority="5676">
      <formula>OR((U106-U105)&gt;5,(U106-U105)&lt;-5)</formula>
    </cfRule>
  </conditionalFormatting>
  <conditionalFormatting sqref="V106">
    <cfRule type="expression" dxfId="10383" priority="5675">
      <formula>OR((V106-V105)&gt;5,(V106-V105)&lt;-5)</formula>
    </cfRule>
  </conditionalFormatting>
  <conditionalFormatting sqref="W106">
    <cfRule type="expression" dxfId="10382" priority="5674">
      <formula>OR((W106-W105)&gt;5,(W106-W105)&lt;-5)</formula>
    </cfRule>
  </conditionalFormatting>
  <conditionalFormatting sqref="X106">
    <cfRule type="expression" dxfId="10381" priority="5673">
      <formula>OR((X106-X105)&gt;5,(X106-X105)&lt;-5)</formula>
    </cfRule>
  </conditionalFormatting>
  <conditionalFormatting sqref="Y106">
    <cfRule type="expression" dxfId="10380" priority="5672">
      <formula>OR((Y106-Y105)&gt;5,(Y106-Y105)&lt;-5)</formula>
    </cfRule>
  </conditionalFormatting>
  <conditionalFormatting sqref="L108:N108">
    <cfRule type="expression" dxfId="10379" priority="5669">
      <formula>OR((L108-L107)&gt;5,(L108-L107)&lt;-5)</formula>
    </cfRule>
  </conditionalFormatting>
  <conditionalFormatting sqref="O108">
    <cfRule type="expression" dxfId="10378" priority="5668">
      <formula>OR((O108-O107)&gt;5,(O108-O107)&lt;-5)</formula>
    </cfRule>
  </conditionalFormatting>
  <conditionalFormatting sqref="P108">
    <cfRule type="expression" dxfId="10377" priority="5667">
      <formula>OR((P108-P107)&gt;5,(P108-P107)&lt;-5)</formula>
    </cfRule>
  </conditionalFormatting>
  <conditionalFormatting sqref="Q108">
    <cfRule type="expression" dxfId="10376" priority="5666">
      <formula>OR((Q108-Q107)&gt;5,(Q108-Q107)&lt;-5)</formula>
    </cfRule>
  </conditionalFormatting>
  <conditionalFormatting sqref="R108">
    <cfRule type="expression" dxfId="10375" priority="5665">
      <formula>OR((R108-R107)&gt;5,(R108-R107)&lt;-5)</formula>
    </cfRule>
  </conditionalFormatting>
  <conditionalFormatting sqref="S108">
    <cfRule type="expression" dxfId="10374" priority="5664">
      <formula>OR((S108-S107)&gt;5,(S108-S107)&lt;-5)</formula>
    </cfRule>
  </conditionalFormatting>
  <conditionalFormatting sqref="T108">
    <cfRule type="expression" dxfId="10373" priority="5663">
      <formula>OR((T108-T107)&gt;5,(T108-T107)&lt;-5)</formula>
    </cfRule>
  </conditionalFormatting>
  <conditionalFormatting sqref="U108">
    <cfRule type="expression" dxfId="10372" priority="5662">
      <formula>OR((U108-U107)&gt;5,(U108-U107)&lt;-5)</formula>
    </cfRule>
  </conditionalFormatting>
  <conditionalFormatting sqref="V108">
    <cfRule type="expression" dxfId="10371" priority="5661">
      <formula>OR((V108-V107)&gt;5,(V108-V107)&lt;-5)</formula>
    </cfRule>
  </conditionalFormatting>
  <conditionalFormatting sqref="W108">
    <cfRule type="expression" dxfId="10370" priority="5660">
      <formula>OR((W108-W107)&gt;5,(W108-W107)&lt;-5)</formula>
    </cfRule>
  </conditionalFormatting>
  <conditionalFormatting sqref="X108">
    <cfRule type="expression" dxfId="10369" priority="5659">
      <formula>OR((X108-X107)&gt;5,(X108-X107)&lt;-5)</formula>
    </cfRule>
  </conditionalFormatting>
  <conditionalFormatting sqref="Y108">
    <cfRule type="expression" dxfId="10368" priority="5658">
      <formula>OR((Y108-Y107)&gt;5,(Y108-Y107)&lt;-5)</formula>
    </cfRule>
  </conditionalFormatting>
  <conditionalFormatting sqref="L109:N109">
    <cfRule type="expression" dxfId="10367" priority="5655">
      <formula>OR((L109-L108)&gt;5,(L109-L108)&lt;-5)</formula>
    </cfRule>
  </conditionalFormatting>
  <conditionalFormatting sqref="O109">
    <cfRule type="expression" dxfId="10366" priority="5654">
      <formula>OR((O109-O108)&gt;5,(O109-O108)&lt;-5)</formula>
    </cfRule>
  </conditionalFormatting>
  <conditionalFormatting sqref="P109">
    <cfRule type="expression" dxfId="10365" priority="5653">
      <formula>OR((P109-P108)&gt;5,(P109-P108)&lt;-5)</formula>
    </cfRule>
  </conditionalFormatting>
  <conditionalFormatting sqref="Q109">
    <cfRule type="expression" dxfId="10364" priority="5652">
      <formula>OR((Q109-Q108)&gt;5,(Q109-Q108)&lt;-5)</formula>
    </cfRule>
  </conditionalFormatting>
  <conditionalFormatting sqref="R109">
    <cfRule type="expression" dxfId="10363" priority="5651">
      <formula>OR((R109-R108)&gt;5,(R109-R108)&lt;-5)</formula>
    </cfRule>
  </conditionalFormatting>
  <conditionalFormatting sqref="S109">
    <cfRule type="expression" dxfId="10362" priority="5650">
      <formula>OR((S109-S108)&gt;5,(S109-S108)&lt;-5)</formula>
    </cfRule>
  </conditionalFormatting>
  <conditionalFormatting sqref="T109">
    <cfRule type="expression" dxfId="10361" priority="5649">
      <formula>OR((T109-T108)&gt;5,(T109-T108)&lt;-5)</formula>
    </cfRule>
  </conditionalFormatting>
  <conditionalFormatting sqref="U109">
    <cfRule type="expression" dxfId="10360" priority="5648">
      <formula>OR((U109-U108)&gt;5,(U109-U108)&lt;-5)</formula>
    </cfRule>
  </conditionalFormatting>
  <conditionalFormatting sqref="V109">
    <cfRule type="expression" dxfId="10359" priority="5647">
      <formula>OR((V109-V108)&gt;5,(V109-V108)&lt;-5)</formula>
    </cfRule>
  </conditionalFormatting>
  <conditionalFormatting sqref="W109">
    <cfRule type="expression" dxfId="10358" priority="5646">
      <formula>OR((W109-W108)&gt;5,(W109-W108)&lt;-5)</formula>
    </cfRule>
  </conditionalFormatting>
  <conditionalFormatting sqref="X109">
    <cfRule type="expression" dxfId="10357" priority="5645">
      <formula>OR((X109-X108)&gt;5,(X109-X108)&lt;-5)</formula>
    </cfRule>
  </conditionalFormatting>
  <conditionalFormatting sqref="Y109">
    <cfRule type="expression" dxfId="10356" priority="5644">
      <formula>OR((Y109-Y108)&gt;5,(Y109-Y108)&lt;-5)</formula>
    </cfRule>
  </conditionalFormatting>
  <conditionalFormatting sqref="L111:N111">
    <cfRule type="expression" dxfId="10355" priority="5641">
      <formula>OR((L111-L110)&gt;5,(L111-L110)&lt;-5)</formula>
    </cfRule>
  </conditionalFormatting>
  <conditionalFormatting sqref="O111">
    <cfRule type="expression" dxfId="10354" priority="5640">
      <formula>OR((O111-O110)&gt;5,(O111-O110)&lt;-5)</formula>
    </cfRule>
  </conditionalFormatting>
  <conditionalFormatting sqref="P111">
    <cfRule type="expression" dxfId="10353" priority="5639">
      <formula>OR((P111-P110)&gt;5,(P111-P110)&lt;-5)</formula>
    </cfRule>
  </conditionalFormatting>
  <conditionalFormatting sqref="Q111">
    <cfRule type="expression" dxfId="10352" priority="5638">
      <formula>OR((Q111-Q110)&gt;5,(Q111-Q110)&lt;-5)</formula>
    </cfRule>
  </conditionalFormatting>
  <conditionalFormatting sqref="R111">
    <cfRule type="expression" dxfId="10351" priority="5637">
      <formula>OR((R111-R110)&gt;5,(R111-R110)&lt;-5)</formula>
    </cfRule>
  </conditionalFormatting>
  <conditionalFormatting sqref="S111">
    <cfRule type="expression" dxfId="10350" priority="5636">
      <formula>OR((S111-S110)&gt;5,(S111-S110)&lt;-5)</formula>
    </cfRule>
  </conditionalFormatting>
  <conditionalFormatting sqref="T111">
    <cfRule type="expression" dxfId="10349" priority="5635">
      <formula>OR((T111-T110)&gt;5,(T111-T110)&lt;-5)</formula>
    </cfRule>
  </conditionalFormatting>
  <conditionalFormatting sqref="U111">
    <cfRule type="expression" dxfId="10348" priority="5634">
      <formula>OR((U111-U110)&gt;5,(U111-U110)&lt;-5)</formula>
    </cfRule>
  </conditionalFormatting>
  <conditionalFormatting sqref="V111">
    <cfRule type="expression" dxfId="10347" priority="5633">
      <formula>OR((V111-V110)&gt;5,(V111-V110)&lt;-5)</formula>
    </cfRule>
  </conditionalFormatting>
  <conditionalFormatting sqref="W111">
    <cfRule type="expression" dxfId="10346" priority="5632">
      <formula>OR((W111-W110)&gt;5,(W111-W110)&lt;-5)</formula>
    </cfRule>
  </conditionalFormatting>
  <conditionalFormatting sqref="X111">
    <cfRule type="expression" dxfId="10345" priority="5631">
      <formula>OR((X111-X110)&gt;5,(X111-X110)&lt;-5)</formula>
    </cfRule>
  </conditionalFormatting>
  <conditionalFormatting sqref="Y111">
    <cfRule type="expression" dxfId="10344" priority="5630">
      <formula>OR((Y111-Y110)&gt;5,(Y111-Y110)&lt;-5)</formula>
    </cfRule>
  </conditionalFormatting>
  <conditionalFormatting sqref="L112:N112">
    <cfRule type="expression" dxfId="10343" priority="5627">
      <formula>OR((L112-L111)&gt;5,(L112-L111)&lt;-5)</formula>
    </cfRule>
  </conditionalFormatting>
  <conditionalFormatting sqref="O112">
    <cfRule type="expression" dxfId="10342" priority="5626">
      <formula>OR((O112-O111)&gt;5,(O112-O111)&lt;-5)</formula>
    </cfRule>
  </conditionalFormatting>
  <conditionalFormatting sqref="P112">
    <cfRule type="expression" dxfId="10341" priority="5625">
      <formula>OR((P112-P111)&gt;5,(P112-P111)&lt;-5)</formula>
    </cfRule>
  </conditionalFormatting>
  <conditionalFormatting sqref="Q112">
    <cfRule type="expression" dxfId="10340" priority="5624">
      <formula>OR((Q112-Q111)&gt;5,(Q112-Q111)&lt;-5)</formula>
    </cfRule>
  </conditionalFormatting>
  <conditionalFormatting sqref="R112">
    <cfRule type="expression" dxfId="10339" priority="5623">
      <formula>OR((R112-R111)&gt;5,(R112-R111)&lt;-5)</formula>
    </cfRule>
  </conditionalFormatting>
  <conditionalFormatting sqref="S112">
    <cfRule type="expression" dxfId="10338" priority="5622">
      <formula>OR((S112-S111)&gt;5,(S112-S111)&lt;-5)</formula>
    </cfRule>
  </conditionalFormatting>
  <conditionalFormatting sqref="T112">
    <cfRule type="expression" dxfId="10337" priority="5621">
      <formula>OR((T112-T111)&gt;5,(T112-T111)&lt;-5)</formula>
    </cfRule>
  </conditionalFormatting>
  <conditionalFormatting sqref="U112">
    <cfRule type="expression" dxfId="10336" priority="5620">
      <formula>OR((U112-U111)&gt;5,(U112-U111)&lt;-5)</formula>
    </cfRule>
  </conditionalFormatting>
  <conditionalFormatting sqref="V112">
    <cfRule type="expression" dxfId="10335" priority="5619">
      <formula>OR((V112-V111)&gt;5,(V112-V111)&lt;-5)</formula>
    </cfRule>
  </conditionalFormatting>
  <conditionalFormatting sqref="W112">
    <cfRule type="expression" dxfId="10334" priority="5618">
      <formula>OR((W112-W111)&gt;5,(W112-W111)&lt;-5)</formula>
    </cfRule>
  </conditionalFormatting>
  <conditionalFormatting sqref="X112">
    <cfRule type="expression" dxfId="10333" priority="5617">
      <formula>OR((X112-X111)&gt;5,(X112-X111)&lt;-5)</formula>
    </cfRule>
  </conditionalFormatting>
  <conditionalFormatting sqref="Y112">
    <cfRule type="expression" dxfId="10332" priority="5616">
      <formula>OR((Y112-Y111)&gt;5,(Y112-Y111)&lt;-5)</formula>
    </cfRule>
  </conditionalFormatting>
  <conditionalFormatting sqref="L114:N114">
    <cfRule type="expression" dxfId="10331" priority="5613">
      <formula>OR((L114-L113)&gt;5,(L114-L113)&lt;-5)</formula>
    </cfRule>
  </conditionalFormatting>
  <conditionalFormatting sqref="O114">
    <cfRule type="expression" dxfId="10330" priority="5612">
      <formula>OR((O114-O113)&gt;5,(O114-O113)&lt;-5)</formula>
    </cfRule>
  </conditionalFormatting>
  <conditionalFormatting sqref="P114">
    <cfRule type="expression" dxfId="10329" priority="5611">
      <formula>OR((P114-P113)&gt;5,(P114-P113)&lt;-5)</formula>
    </cfRule>
  </conditionalFormatting>
  <conditionalFormatting sqref="Q114">
    <cfRule type="expression" dxfId="10328" priority="5610">
      <formula>OR((Q114-Q113)&gt;5,(Q114-Q113)&lt;-5)</formula>
    </cfRule>
  </conditionalFormatting>
  <conditionalFormatting sqref="R114">
    <cfRule type="expression" dxfId="10327" priority="5609">
      <formula>OR((R114-R113)&gt;5,(R114-R113)&lt;-5)</formula>
    </cfRule>
  </conditionalFormatting>
  <conditionalFormatting sqref="S114">
    <cfRule type="expression" dxfId="10326" priority="5608">
      <formula>OR((S114-S113)&gt;5,(S114-S113)&lt;-5)</formula>
    </cfRule>
  </conditionalFormatting>
  <conditionalFormatting sqref="T114">
    <cfRule type="expression" dxfId="10325" priority="5607">
      <formula>OR((T114-T113)&gt;5,(T114-T113)&lt;-5)</formula>
    </cfRule>
  </conditionalFormatting>
  <conditionalFormatting sqref="U114">
    <cfRule type="expression" dxfId="10324" priority="5606">
      <formula>OR((U114-U113)&gt;5,(U114-U113)&lt;-5)</formula>
    </cfRule>
  </conditionalFormatting>
  <conditionalFormatting sqref="V114">
    <cfRule type="expression" dxfId="10323" priority="5605">
      <formula>OR((V114-V113)&gt;5,(V114-V113)&lt;-5)</formula>
    </cfRule>
  </conditionalFormatting>
  <conditionalFormatting sqref="W114">
    <cfRule type="expression" dxfId="10322" priority="5604">
      <formula>OR((W114-W113)&gt;5,(W114-W113)&lt;-5)</formula>
    </cfRule>
  </conditionalFormatting>
  <conditionalFormatting sqref="X114">
    <cfRule type="expression" dxfId="10321" priority="5603">
      <formula>OR((X114-X113)&gt;5,(X114-X113)&lt;-5)</formula>
    </cfRule>
  </conditionalFormatting>
  <conditionalFormatting sqref="Y114">
    <cfRule type="expression" dxfId="10320" priority="5602">
      <formula>OR((Y114-Y113)&gt;5,(Y114-Y113)&lt;-5)</formula>
    </cfRule>
  </conditionalFormatting>
  <conditionalFormatting sqref="L115:N115">
    <cfRule type="expression" dxfId="10319" priority="5599">
      <formula>OR((L115-L114)&gt;5,(L115-L114)&lt;-5)</formula>
    </cfRule>
  </conditionalFormatting>
  <conditionalFormatting sqref="O115">
    <cfRule type="expression" dxfId="10318" priority="5598">
      <formula>OR((O115-O114)&gt;5,(O115-O114)&lt;-5)</formula>
    </cfRule>
  </conditionalFormatting>
  <conditionalFormatting sqref="P115">
    <cfRule type="expression" dxfId="10317" priority="5597">
      <formula>OR((P115-P114)&gt;5,(P115-P114)&lt;-5)</formula>
    </cfRule>
  </conditionalFormatting>
  <conditionalFormatting sqref="Q115">
    <cfRule type="expression" dxfId="10316" priority="5596">
      <formula>OR((Q115-Q114)&gt;5,(Q115-Q114)&lt;-5)</formula>
    </cfRule>
  </conditionalFormatting>
  <conditionalFormatting sqref="R115">
    <cfRule type="expression" dxfId="10315" priority="5595">
      <formula>OR((R115-R114)&gt;5,(R115-R114)&lt;-5)</formula>
    </cfRule>
  </conditionalFormatting>
  <conditionalFormatting sqref="S115">
    <cfRule type="expression" dxfId="10314" priority="5594">
      <formula>OR((S115-S114)&gt;5,(S115-S114)&lt;-5)</formula>
    </cfRule>
  </conditionalFormatting>
  <conditionalFormatting sqref="T115">
    <cfRule type="expression" dxfId="10313" priority="5593">
      <formula>OR((T115-T114)&gt;5,(T115-T114)&lt;-5)</formula>
    </cfRule>
  </conditionalFormatting>
  <conditionalFormatting sqref="U115">
    <cfRule type="expression" dxfId="10312" priority="5592">
      <formula>OR((U115-U114)&gt;5,(U115-U114)&lt;-5)</formula>
    </cfRule>
  </conditionalFormatting>
  <conditionalFormatting sqref="V115">
    <cfRule type="expression" dxfId="10311" priority="5591">
      <formula>OR((V115-V114)&gt;5,(V115-V114)&lt;-5)</formula>
    </cfRule>
  </conditionalFormatting>
  <conditionalFormatting sqref="W115">
    <cfRule type="expression" dxfId="10310" priority="5590">
      <formula>OR((W115-W114)&gt;5,(W115-W114)&lt;-5)</formula>
    </cfRule>
  </conditionalFormatting>
  <conditionalFormatting sqref="X115">
    <cfRule type="expression" dxfId="10309" priority="5589">
      <formula>OR((X115-X114)&gt;5,(X115-X114)&lt;-5)</formula>
    </cfRule>
  </conditionalFormatting>
  <conditionalFormatting sqref="Y115">
    <cfRule type="expression" dxfId="10308" priority="5588">
      <formula>OR((Y115-Y114)&gt;5,(Y115-Y114)&lt;-5)</formula>
    </cfRule>
  </conditionalFormatting>
  <conditionalFormatting sqref="L117:N117">
    <cfRule type="expression" dxfId="10307" priority="5585">
      <formula>OR((L117-L116)&gt;5,(L117-L116)&lt;-5)</formula>
    </cfRule>
  </conditionalFormatting>
  <conditionalFormatting sqref="O117">
    <cfRule type="expression" dxfId="10306" priority="5584">
      <formula>OR((O117-O116)&gt;5,(O117-O116)&lt;-5)</formula>
    </cfRule>
  </conditionalFormatting>
  <conditionalFormatting sqref="P117">
    <cfRule type="expression" dxfId="10305" priority="5583">
      <formula>OR((P117-P116)&gt;5,(P117-P116)&lt;-5)</formula>
    </cfRule>
  </conditionalFormatting>
  <conditionalFormatting sqref="Q117">
    <cfRule type="expression" dxfId="10304" priority="5582">
      <formula>OR((Q117-Q116)&gt;5,(Q117-Q116)&lt;-5)</formula>
    </cfRule>
  </conditionalFormatting>
  <conditionalFormatting sqref="R117">
    <cfRule type="expression" dxfId="10303" priority="5581">
      <formula>OR((R117-R116)&gt;5,(R117-R116)&lt;-5)</formula>
    </cfRule>
  </conditionalFormatting>
  <conditionalFormatting sqref="S117">
    <cfRule type="expression" dxfId="10302" priority="5580">
      <formula>OR((S117-S116)&gt;5,(S117-S116)&lt;-5)</formula>
    </cfRule>
  </conditionalFormatting>
  <conditionalFormatting sqref="T117">
    <cfRule type="expression" dxfId="10301" priority="5579">
      <formula>OR((T117-T116)&gt;5,(T117-T116)&lt;-5)</formula>
    </cfRule>
  </conditionalFormatting>
  <conditionalFormatting sqref="U117">
    <cfRule type="expression" dxfId="10300" priority="5578">
      <formula>OR((U117-U116)&gt;5,(U117-U116)&lt;-5)</formula>
    </cfRule>
  </conditionalFormatting>
  <conditionalFormatting sqref="V117">
    <cfRule type="expression" dxfId="10299" priority="5577">
      <formula>OR((V117-V116)&gt;5,(V117-V116)&lt;-5)</formula>
    </cfRule>
  </conditionalFormatting>
  <conditionalFormatting sqref="W117">
    <cfRule type="expression" dxfId="10298" priority="5576">
      <formula>OR((W117-W116)&gt;5,(W117-W116)&lt;-5)</formula>
    </cfRule>
  </conditionalFormatting>
  <conditionalFormatting sqref="X117">
    <cfRule type="expression" dxfId="10297" priority="5575">
      <formula>OR((X117-X116)&gt;5,(X117-X116)&lt;-5)</formula>
    </cfRule>
  </conditionalFormatting>
  <conditionalFormatting sqref="Y117">
    <cfRule type="expression" dxfId="10296" priority="5574">
      <formula>OR((Y117-Y116)&gt;5,(Y117-Y116)&lt;-5)</formula>
    </cfRule>
  </conditionalFormatting>
  <conditionalFormatting sqref="L118:N118">
    <cfRule type="expression" dxfId="10295" priority="5571">
      <formula>OR((L118-L117)&gt;5,(L118-L117)&lt;-5)</formula>
    </cfRule>
  </conditionalFormatting>
  <conditionalFormatting sqref="O118">
    <cfRule type="expression" dxfId="10294" priority="5570">
      <formula>OR((O118-O117)&gt;5,(O118-O117)&lt;-5)</formula>
    </cfRule>
  </conditionalFormatting>
  <conditionalFormatting sqref="P118">
    <cfRule type="expression" dxfId="10293" priority="5569">
      <formula>OR((P118-P117)&gt;5,(P118-P117)&lt;-5)</formula>
    </cfRule>
  </conditionalFormatting>
  <conditionalFormatting sqref="Q118">
    <cfRule type="expression" dxfId="10292" priority="5568">
      <formula>OR((Q118-Q117)&gt;5,(Q118-Q117)&lt;-5)</formula>
    </cfRule>
  </conditionalFormatting>
  <conditionalFormatting sqref="R118">
    <cfRule type="expression" dxfId="10291" priority="5567">
      <formula>OR((R118-R117)&gt;5,(R118-R117)&lt;-5)</formula>
    </cfRule>
  </conditionalFormatting>
  <conditionalFormatting sqref="S118">
    <cfRule type="expression" dxfId="10290" priority="5566">
      <formula>OR((S118-S117)&gt;5,(S118-S117)&lt;-5)</formula>
    </cfRule>
  </conditionalFormatting>
  <conditionalFormatting sqref="T118">
    <cfRule type="expression" dxfId="10289" priority="5565">
      <formula>OR((T118-T117)&gt;5,(T118-T117)&lt;-5)</formula>
    </cfRule>
  </conditionalFormatting>
  <conditionalFormatting sqref="U118">
    <cfRule type="expression" dxfId="10288" priority="5564">
      <formula>OR((U118-U117)&gt;5,(U118-U117)&lt;-5)</formula>
    </cfRule>
  </conditionalFormatting>
  <conditionalFormatting sqref="V118">
    <cfRule type="expression" dxfId="10287" priority="5563">
      <formula>OR((V118-V117)&gt;5,(V118-V117)&lt;-5)</formula>
    </cfRule>
  </conditionalFormatting>
  <conditionalFormatting sqref="W118">
    <cfRule type="expression" dxfId="10286" priority="5562">
      <formula>OR((W118-W117)&gt;5,(W118-W117)&lt;-5)</formula>
    </cfRule>
  </conditionalFormatting>
  <conditionalFormatting sqref="X118">
    <cfRule type="expression" dxfId="10285" priority="5561">
      <formula>OR((X118-X117)&gt;5,(X118-X117)&lt;-5)</formula>
    </cfRule>
  </conditionalFormatting>
  <conditionalFormatting sqref="Y118">
    <cfRule type="expression" dxfId="10284" priority="5560">
      <formula>OR((Y118-Y117)&gt;5,(Y118-Y117)&lt;-5)</formula>
    </cfRule>
  </conditionalFormatting>
  <conditionalFormatting sqref="L120:N120">
    <cfRule type="expression" dxfId="10283" priority="5557">
      <formula>OR((L120-L119)&gt;5,(L120-L119)&lt;-5)</formula>
    </cfRule>
  </conditionalFormatting>
  <conditionalFormatting sqref="O120">
    <cfRule type="expression" dxfId="10282" priority="5556">
      <formula>OR((O120-O119)&gt;5,(O120-O119)&lt;-5)</formula>
    </cfRule>
  </conditionalFormatting>
  <conditionalFormatting sqref="P120">
    <cfRule type="expression" dxfId="10281" priority="5555">
      <formula>OR((P120-P119)&gt;5,(P120-P119)&lt;-5)</formula>
    </cfRule>
  </conditionalFormatting>
  <conditionalFormatting sqref="Q120">
    <cfRule type="expression" dxfId="10280" priority="5554">
      <formula>OR((Q120-Q119)&gt;5,(Q120-Q119)&lt;-5)</formula>
    </cfRule>
  </conditionalFormatting>
  <conditionalFormatting sqref="R120">
    <cfRule type="expression" dxfId="10279" priority="5553">
      <formula>OR((R120-R119)&gt;5,(R120-R119)&lt;-5)</formula>
    </cfRule>
  </conditionalFormatting>
  <conditionalFormatting sqref="S120">
    <cfRule type="expression" dxfId="10278" priority="5552">
      <formula>OR((S120-S119)&gt;5,(S120-S119)&lt;-5)</formula>
    </cfRule>
  </conditionalFormatting>
  <conditionalFormatting sqref="T120">
    <cfRule type="expression" dxfId="10277" priority="5551">
      <formula>OR((T120-T119)&gt;5,(T120-T119)&lt;-5)</formula>
    </cfRule>
  </conditionalFormatting>
  <conditionalFormatting sqref="U120">
    <cfRule type="expression" dxfId="10276" priority="5550">
      <formula>OR((U120-U119)&gt;5,(U120-U119)&lt;-5)</formula>
    </cfRule>
  </conditionalFormatting>
  <conditionalFormatting sqref="V120">
    <cfRule type="expression" dxfId="10275" priority="5549">
      <formula>OR((V120-V119)&gt;5,(V120-V119)&lt;-5)</formula>
    </cfRule>
  </conditionalFormatting>
  <conditionalFormatting sqref="W120">
    <cfRule type="expression" dxfId="10274" priority="5548">
      <formula>OR((W120-W119)&gt;5,(W120-W119)&lt;-5)</formula>
    </cfRule>
  </conditionalFormatting>
  <conditionalFormatting sqref="X120">
    <cfRule type="expression" dxfId="10273" priority="5547">
      <formula>OR((X120-X119)&gt;5,(X120-X119)&lt;-5)</formula>
    </cfRule>
  </conditionalFormatting>
  <conditionalFormatting sqref="Y120">
    <cfRule type="expression" dxfId="10272" priority="5546">
      <formula>OR((Y120-Y119)&gt;5,(Y120-Y119)&lt;-5)</formula>
    </cfRule>
  </conditionalFormatting>
  <conditionalFormatting sqref="L121:N121">
    <cfRule type="expression" dxfId="10271" priority="5543">
      <formula>OR((L121-L120)&gt;5,(L121-L120)&lt;-5)</formula>
    </cfRule>
  </conditionalFormatting>
  <conditionalFormatting sqref="O121">
    <cfRule type="expression" dxfId="10270" priority="5542">
      <formula>OR((O121-O120)&gt;5,(O121-O120)&lt;-5)</formula>
    </cfRule>
  </conditionalFormatting>
  <conditionalFormatting sqref="P121">
    <cfRule type="expression" dxfId="10269" priority="5541">
      <formula>OR((P121-P120)&gt;5,(P121-P120)&lt;-5)</formula>
    </cfRule>
  </conditionalFormatting>
  <conditionalFormatting sqref="Q121">
    <cfRule type="expression" dxfId="10268" priority="5540">
      <formula>OR((Q121-Q120)&gt;5,(Q121-Q120)&lt;-5)</formula>
    </cfRule>
  </conditionalFormatting>
  <conditionalFormatting sqref="R121">
    <cfRule type="expression" dxfId="10267" priority="5539">
      <formula>OR((R121-R120)&gt;5,(R121-R120)&lt;-5)</formula>
    </cfRule>
  </conditionalFormatting>
  <conditionalFormatting sqref="S121">
    <cfRule type="expression" dxfId="10266" priority="5538">
      <formula>OR((S121-S120)&gt;5,(S121-S120)&lt;-5)</formula>
    </cfRule>
  </conditionalFormatting>
  <conditionalFormatting sqref="T121">
    <cfRule type="expression" dxfId="10265" priority="5537">
      <formula>OR((T121-T120)&gt;5,(T121-T120)&lt;-5)</formula>
    </cfRule>
  </conditionalFormatting>
  <conditionalFormatting sqref="U121">
    <cfRule type="expression" dxfId="10264" priority="5536">
      <formula>OR((U121-U120)&gt;5,(U121-U120)&lt;-5)</formula>
    </cfRule>
  </conditionalFormatting>
  <conditionalFormatting sqref="V121">
    <cfRule type="expression" dxfId="10263" priority="5535">
      <formula>OR((V121-V120)&gt;5,(V121-V120)&lt;-5)</formula>
    </cfRule>
  </conditionalFormatting>
  <conditionalFormatting sqref="W121">
    <cfRule type="expression" dxfId="10262" priority="5534">
      <formula>OR((W121-W120)&gt;5,(W121-W120)&lt;-5)</formula>
    </cfRule>
  </conditionalFormatting>
  <conditionalFormatting sqref="X121">
    <cfRule type="expression" dxfId="10261" priority="5533">
      <formula>OR((X121-X120)&gt;5,(X121-X120)&lt;-5)</formula>
    </cfRule>
  </conditionalFormatting>
  <conditionalFormatting sqref="Y121">
    <cfRule type="expression" dxfId="10260" priority="5532">
      <formula>OR((Y121-Y120)&gt;5,(Y121-Y120)&lt;-5)</formula>
    </cfRule>
  </conditionalFormatting>
  <conditionalFormatting sqref="L123:N123">
    <cfRule type="expression" dxfId="10259" priority="5529">
      <formula>OR((L123-L122)&gt;5,(L123-L122)&lt;-5)</formula>
    </cfRule>
  </conditionalFormatting>
  <conditionalFormatting sqref="O123">
    <cfRule type="expression" dxfId="10258" priority="5528">
      <formula>OR((O123-O122)&gt;5,(O123-O122)&lt;-5)</formula>
    </cfRule>
  </conditionalFormatting>
  <conditionalFormatting sqref="P123">
    <cfRule type="expression" dxfId="10257" priority="5527">
      <formula>OR((P123-P122)&gt;5,(P123-P122)&lt;-5)</formula>
    </cfRule>
  </conditionalFormatting>
  <conditionalFormatting sqref="Q123">
    <cfRule type="expression" dxfId="10256" priority="5526">
      <formula>OR((Q123-Q122)&gt;5,(Q123-Q122)&lt;-5)</formula>
    </cfRule>
  </conditionalFormatting>
  <conditionalFormatting sqref="R123">
    <cfRule type="expression" dxfId="10255" priority="5525">
      <formula>OR((R123-R122)&gt;5,(R123-R122)&lt;-5)</formula>
    </cfRule>
  </conditionalFormatting>
  <conditionalFormatting sqref="S123">
    <cfRule type="expression" dxfId="10254" priority="5524">
      <formula>OR((S123-S122)&gt;5,(S123-S122)&lt;-5)</formula>
    </cfRule>
  </conditionalFormatting>
  <conditionalFormatting sqref="T123">
    <cfRule type="expression" dxfId="10253" priority="5523">
      <formula>OR((T123-T122)&gt;5,(T123-T122)&lt;-5)</formula>
    </cfRule>
  </conditionalFormatting>
  <conditionalFormatting sqref="U123">
    <cfRule type="expression" dxfId="10252" priority="5522">
      <formula>OR((U123-U122)&gt;5,(U123-U122)&lt;-5)</formula>
    </cfRule>
  </conditionalFormatting>
  <conditionalFormatting sqref="V123">
    <cfRule type="expression" dxfId="10251" priority="5521">
      <formula>OR((V123-V122)&gt;5,(V123-V122)&lt;-5)</formula>
    </cfRule>
  </conditionalFormatting>
  <conditionalFormatting sqref="W123">
    <cfRule type="expression" dxfId="10250" priority="5520">
      <formula>OR((W123-W122)&gt;5,(W123-W122)&lt;-5)</formula>
    </cfRule>
  </conditionalFormatting>
  <conditionalFormatting sqref="X123">
    <cfRule type="expression" dxfId="10249" priority="5519">
      <formula>OR((X123-X122)&gt;5,(X123-X122)&lt;-5)</formula>
    </cfRule>
  </conditionalFormatting>
  <conditionalFormatting sqref="Y123">
    <cfRule type="expression" dxfId="10248" priority="5518">
      <formula>OR((Y123-Y122)&gt;5,(Y123-Y122)&lt;-5)</formula>
    </cfRule>
  </conditionalFormatting>
  <conditionalFormatting sqref="L124:N124">
    <cfRule type="expression" dxfId="10247" priority="5515">
      <formula>OR((L124-L123)&gt;5,(L124-L123)&lt;-5)</formula>
    </cfRule>
  </conditionalFormatting>
  <conditionalFormatting sqref="O124">
    <cfRule type="expression" dxfId="10246" priority="5514">
      <formula>OR((O124-O123)&gt;5,(O124-O123)&lt;-5)</formula>
    </cfRule>
  </conditionalFormatting>
  <conditionalFormatting sqref="P124">
    <cfRule type="expression" dxfId="10245" priority="5513">
      <formula>OR((P124-P123)&gt;5,(P124-P123)&lt;-5)</formula>
    </cfRule>
  </conditionalFormatting>
  <conditionalFormatting sqref="Q124">
    <cfRule type="expression" dxfId="10244" priority="5512">
      <formula>OR((Q124-Q123)&gt;5,(Q124-Q123)&lt;-5)</formula>
    </cfRule>
  </conditionalFormatting>
  <conditionalFormatting sqref="R124">
    <cfRule type="expression" dxfId="10243" priority="5511">
      <formula>OR((R124-R123)&gt;5,(R124-R123)&lt;-5)</formula>
    </cfRule>
  </conditionalFormatting>
  <conditionalFormatting sqref="S124">
    <cfRule type="expression" dxfId="10242" priority="5510">
      <formula>OR((S124-S123)&gt;5,(S124-S123)&lt;-5)</formula>
    </cfRule>
  </conditionalFormatting>
  <conditionalFormatting sqref="T124">
    <cfRule type="expression" dxfId="10241" priority="5509">
      <formula>OR((T124-T123)&gt;5,(T124-T123)&lt;-5)</formula>
    </cfRule>
  </conditionalFormatting>
  <conditionalFormatting sqref="U124">
    <cfRule type="expression" dxfId="10240" priority="5508">
      <formula>OR((U124-U123)&gt;5,(U124-U123)&lt;-5)</formula>
    </cfRule>
  </conditionalFormatting>
  <conditionalFormatting sqref="V124">
    <cfRule type="expression" dxfId="10239" priority="5507">
      <formula>OR((V124-V123)&gt;5,(V124-V123)&lt;-5)</formula>
    </cfRule>
  </conditionalFormatting>
  <conditionalFormatting sqref="W124">
    <cfRule type="expression" dxfId="10238" priority="5506">
      <formula>OR((W124-W123)&gt;5,(W124-W123)&lt;-5)</formula>
    </cfRule>
  </conditionalFormatting>
  <conditionalFormatting sqref="X124">
    <cfRule type="expression" dxfId="10237" priority="5505">
      <formula>OR((X124-X123)&gt;5,(X124-X123)&lt;-5)</formula>
    </cfRule>
  </conditionalFormatting>
  <conditionalFormatting sqref="Y124">
    <cfRule type="expression" dxfId="10236" priority="5504">
      <formula>OR((Y124-Y123)&gt;5,(Y124-Y123)&lt;-5)</formula>
    </cfRule>
  </conditionalFormatting>
  <conditionalFormatting sqref="L126:N126">
    <cfRule type="expression" dxfId="10235" priority="5501">
      <formula>OR((L126-L125)&gt;5,(L126-L125)&lt;-5)</formula>
    </cfRule>
  </conditionalFormatting>
  <conditionalFormatting sqref="O126">
    <cfRule type="expression" dxfId="10234" priority="5500">
      <formula>OR((O126-O125)&gt;5,(O126-O125)&lt;-5)</formula>
    </cfRule>
  </conditionalFormatting>
  <conditionalFormatting sqref="P126">
    <cfRule type="expression" dxfId="10233" priority="5499">
      <formula>OR((P126-P125)&gt;5,(P126-P125)&lt;-5)</formula>
    </cfRule>
  </conditionalFormatting>
  <conditionalFormatting sqref="Q126">
    <cfRule type="expression" dxfId="10232" priority="5498">
      <formula>OR((Q126-Q125)&gt;5,(Q126-Q125)&lt;-5)</formula>
    </cfRule>
  </conditionalFormatting>
  <conditionalFormatting sqref="R126">
    <cfRule type="expression" dxfId="10231" priority="5497">
      <formula>OR((R126-R125)&gt;5,(R126-R125)&lt;-5)</formula>
    </cfRule>
  </conditionalFormatting>
  <conditionalFormatting sqref="S126">
    <cfRule type="expression" dxfId="10230" priority="5496">
      <formula>OR((S126-S125)&gt;5,(S126-S125)&lt;-5)</formula>
    </cfRule>
  </conditionalFormatting>
  <conditionalFormatting sqref="T126">
    <cfRule type="expression" dxfId="10229" priority="5495">
      <formula>OR((T126-T125)&gt;5,(T126-T125)&lt;-5)</formula>
    </cfRule>
  </conditionalFormatting>
  <conditionalFormatting sqref="U126">
    <cfRule type="expression" dxfId="10228" priority="5494">
      <formula>OR((U126-U125)&gt;5,(U126-U125)&lt;-5)</formula>
    </cfRule>
  </conditionalFormatting>
  <conditionalFormatting sqref="V126">
    <cfRule type="expression" dxfId="10227" priority="5493">
      <formula>OR((V126-V125)&gt;5,(V126-V125)&lt;-5)</formula>
    </cfRule>
  </conditionalFormatting>
  <conditionalFormatting sqref="W126">
    <cfRule type="expression" dxfId="10226" priority="5492">
      <formula>OR((W126-W125)&gt;5,(W126-W125)&lt;-5)</formula>
    </cfRule>
  </conditionalFormatting>
  <conditionalFormatting sqref="X126">
    <cfRule type="expression" dxfId="10225" priority="5491">
      <formula>OR((X126-X125)&gt;5,(X126-X125)&lt;-5)</formula>
    </cfRule>
  </conditionalFormatting>
  <conditionalFormatting sqref="Y126">
    <cfRule type="expression" dxfId="10224" priority="5490">
      <formula>OR((Y126-Y125)&gt;5,(Y126-Y125)&lt;-5)</formula>
    </cfRule>
  </conditionalFormatting>
  <conditionalFormatting sqref="L127:N127">
    <cfRule type="expression" dxfId="10223" priority="5487">
      <formula>OR((L127-L126)&gt;5,(L127-L126)&lt;-5)</formula>
    </cfRule>
  </conditionalFormatting>
  <conditionalFormatting sqref="O127">
    <cfRule type="expression" dxfId="10222" priority="5486">
      <formula>OR((O127-O126)&gt;5,(O127-O126)&lt;-5)</formula>
    </cfRule>
  </conditionalFormatting>
  <conditionalFormatting sqref="P127">
    <cfRule type="expression" dxfId="10221" priority="5485">
      <formula>OR((P127-P126)&gt;5,(P127-P126)&lt;-5)</formula>
    </cfRule>
  </conditionalFormatting>
  <conditionalFormatting sqref="Q127">
    <cfRule type="expression" dxfId="10220" priority="5484">
      <formula>OR((Q127-Q126)&gt;5,(Q127-Q126)&lt;-5)</formula>
    </cfRule>
  </conditionalFormatting>
  <conditionalFormatting sqref="R127">
    <cfRule type="expression" dxfId="10219" priority="5483">
      <formula>OR((R127-R126)&gt;5,(R127-R126)&lt;-5)</formula>
    </cfRule>
  </conditionalFormatting>
  <conditionalFormatting sqref="S127">
    <cfRule type="expression" dxfId="10218" priority="5482">
      <formula>OR((S127-S126)&gt;5,(S127-S126)&lt;-5)</formula>
    </cfRule>
  </conditionalFormatting>
  <conditionalFormatting sqref="T127">
    <cfRule type="expression" dxfId="10217" priority="5481">
      <formula>OR((T127-T126)&gt;5,(T127-T126)&lt;-5)</formula>
    </cfRule>
  </conditionalFormatting>
  <conditionalFormatting sqref="U127">
    <cfRule type="expression" dxfId="10216" priority="5480">
      <formula>OR((U127-U126)&gt;5,(U127-U126)&lt;-5)</formula>
    </cfRule>
  </conditionalFormatting>
  <conditionalFormatting sqref="V127">
    <cfRule type="expression" dxfId="10215" priority="5479">
      <formula>OR((V127-V126)&gt;5,(V127-V126)&lt;-5)</formula>
    </cfRule>
  </conditionalFormatting>
  <conditionalFormatting sqref="W127">
    <cfRule type="expression" dxfId="10214" priority="5478">
      <formula>OR((W127-W126)&gt;5,(W127-W126)&lt;-5)</formula>
    </cfRule>
  </conditionalFormatting>
  <conditionalFormatting sqref="X127">
    <cfRule type="expression" dxfId="10213" priority="5477">
      <formula>OR((X127-X126)&gt;5,(X127-X126)&lt;-5)</formula>
    </cfRule>
  </conditionalFormatting>
  <conditionalFormatting sqref="Y127">
    <cfRule type="expression" dxfId="10212" priority="5476">
      <formula>OR((Y127-Y126)&gt;5,(Y127-Y126)&lt;-5)</formula>
    </cfRule>
  </conditionalFormatting>
  <conditionalFormatting sqref="L129:N129">
    <cfRule type="expression" dxfId="10211" priority="5473">
      <formula>OR((L129-L128)&gt;5,(L129-L128)&lt;-5)</formula>
    </cfRule>
  </conditionalFormatting>
  <conditionalFormatting sqref="O129">
    <cfRule type="expression" dxfId="10210" priority="5472">
      <formula>OR((O129-O128)&gt;5,(O129-O128)&lt;-5)</formula>
    </cfRule>
  </conditionalFormatting>
  <conditionalFormatting sqref="P129">
    <cfRule type="expression" dxfId="10209" priority="5471">
      <formula>OR((P129-P128)&gt;5,(P129-P128)&lt;-5)</formula>
    </cfRule>
  </conditionalFormatting>
  <conditionalFormatting sqref="Q129">
    <cfRule type="expression" dxfId="10208" priority="5470">
      <formula>OR((Q129-Q128)&gt;5,(Q129-Q128)&lt;-5)</formula>
    </cfRule>
  </conditionalFormatting>
  <conditionalFormatting sqref="R129">
    <cfRule type="expression" dxfId="10207" priority="5469">
      <formula>OR((R129-R128)&gt;5,(R129-R128)&lt;-5)</formula>
    </cfRule>
  </conditionalFormatting>
  <conditionalFormatting sqref="S129">
    <cfRule type="expression" dxfId="10206" priority="5468">
      <formula>OR((S129-S128)&gt;5,(S129-S128)&lt;-5)</formula>
    </cfRule>
  </conditionalFormatting>
  <conditionalFormatting sqref="T129">
    <cfRule type="expression" dxfId="10205" priority="5467">
      <formula>OR((T129-T128)&gt;5,(T129-T128)&lt;-5)</formula>
    </cfRule>
  </conditionalFormatting>
  <conditionalFormatting sqref="U129">
    <cfRule type="expression" dxfId="10204" priority="5466">
      <formula>OR((U129-U128)&gt;5,(U129-U128)&lt;-5)</formula>
    </cfRule>
  </conditionalFormatting>
  <conditionalFormatting sqref="V129">
    <cfRule type="expression" dxfId="10203" priority="5465">
      <formula>OR((V129-V128)&gt;5,(V129-V128)&lt;-5)</formula>
    </cfRule>
  </conditionalFormatting>
  <conditionalFormatting sqref="W129">
    <cfRule type="expression" dxfId="10202" priority="5464">
      <formula>OR((W129-W128)&gt;5,(W129-W128)&lt;-5)</formula>
    </cfRule>
  </conditionalFormatting>
  <conditionalFormatting sqref="X129">
    <cfRule type="expression" dxfId="10201" priority="5463">
      <formula>OR((X129-X128)&gt;5,(X129-X128)&lt;-5)</formula>
    </cfRule>
  </conditionalFormatting>
  <conditionalFormatting sqref="Y129">
    <cfRule type="expression" dxfId="10200" priority="5462">
      <formula>OR((Y129-Y128)&gt;5,(Y129-Y128)&lt;-5)</formula>
    </cfRule>
  </conditionalFormatting>
  <conditionalFormatting sqref="L130:N130">
    <cfRule type="expression" dxfId="10199" priority="5459">
      <formula>OR((L130-L129)&gt;5,(L130-L129)&lt;-5)</formula>
    </cfRule>
  </conditionalFormatting>
  <conditionalFormatting sqref="O130">
    <cfRule type="expression" dxfId="10198" priority="5458">
      <formula>OR((O130-O129)&gt;5,(O130-O129)&lt;-5)</formula>
    </cfRule>
  </conditionalFormatting>
  <conditionalFormatting sqref="P130">
    <cfRule type="expression" dxfId="10197" priority="5457">
      <formula>OR((P130-P129)&gt;5,(P130-P129)&lt;-5)</formula>
    </cfRule>
  </conditionalFormatting>
  <conditionalFormatting sqref="Q130">
    <cfRule type="expression" dxfId="10196" priority="5456">
      <formula>OR((Q130-Q129)&gt;5,(Q130-Q129)&lt;-5)</formula>
    </cfRule>
  </conditionalFormatting>
  <conditionalFormatting sqref="R130">
    <cfRule type="expression" dxfId="10195" priority="5455">
      <formula>OR((R130-R129)&gt;5,(R130-R129)&lt;-5)</formula>
    </cfRule>
  </conditionalFormatting>
  <conditionalFormatting sqref="S130">
    <cfRule type="expression" dxfId="10194" priority="5454">
      <formula>OR((S130-S129)&gt;5,(S130-S129)&lt;-5)</formula>
    </cfRule>
  </conditionalFormatting>
  <conditionalFormatting sqref="T130">
    <cfRule type="expression" dxfId="10193" priority="5453">
      <formula>OR((T130-T129)&gt;5,(T130-T129)&lt;-5)</formula>
    </cfRule>
  </conditionalFormatting>
  <conditionalFormatting sqref="U130">
    <cfRule type="expression" dxfId="10192" priority="5452">
      <formula>OR((U130-U129)&gt;5,(U130-U129)&lt;-5)</formula>
    </cfRule>
  </conditionalFormatting>
  <conditionalFormatting sqref="V130">
    <cfRule type="expression" dxfId="10191" priority="5451">
      <formula>OR((V130-V129)&gt;5,(V130-V129)&lt;-5)</formula>
    </cfRule>
  </conditionalFormatting>
  <conditionalFormatting sqref="W130">
    <cfRule type="expression" dxfId="10190" priority="5450">
      <formula>OR((W130-W129)&gt;5,(W130-W129)&lt;-5)</formula>
    </cfRule>
  </conditionalFormatting>
  <conditionalFormatting sqref="X130">
    <cfRule type="expression" dxfId="10189" priority="5449">
      <formula>OR((X130-X129)&gt;5,(X130-X129)&lt;-5)</formula>
    </cfRule>
  </conditionalFormatting>
  <conditionalFormatting sqref="Y130">
    <cfRule type="expression" dxfId="10188" priority="5448">
      <formula>OR((Y130-Y129)&gt;5,(Y130-Y129)&lt;-5)</formula>
    </cfRule>
  </conditionalFormatting>
  <conditionalFormatting sqref="S127">
    <cfRule type="expression" dxfId="10187" priority="5447">
      <formula>OR((S127-S126)&gt;5,(S127-S126)&lt;-5)</formula>
    </cfRule>
  </conditionalFormatting>
  <conditionalFormatting sqref="L129:N129">
    <cfRule type="expression" dxfId="10186" priority="5444">
      <formula>OR((L129-L128)&gt;5,(L129-L128)&lt;-5)</formula>
    </cfRule>
  </conditionalFormatting>
  <conditionalFormatting sqref="O129">
    <cfRule type="expression" dxfId="10185" priority="5443">
      <formula>OR((O129-O128)&gt;5,(O129-O128)&lt;-5)</formula>
    </cfRule>
  </conditionalFormatting>
  <conditionalFormatting sqref="P129">
    <cfRule type="expression" dxfId="10184" priority="5442">
      <formula>OR((P129-P128)&gt;5,(P129-P128)&lt;-5)</formula>
    </cfRule>
  </conditionalFormatting>
  <conditionalFormatting sqref="Q129">
    <cfRule type="expression" dxfId="10183" priority="5441">
      <formula>OR((Q129-Q128)&gt;5,(Q129-Q128)&lt;-5)</formula>
    </cfRule>
  </conditionalFormatting>
  <conditionalFormatting sqref="R129">
    <cfRule type="expression" dxfId="10182" priority="5440">
      <formula>OR((R129-R128)&gt;5,(R129-R128)&lt;-5)</formula>
    </cfRule>
  </conditionalFormatting>
  <conditionalFormatting sqref="S129">
    <cfRule type="expression" dxfId="10181" priority="5439">
      <formula>OR((S129-S128)&gt;5,(S129-S128)&lt;-5)</formula>
    </cfRule>
  </conditionalFormatting>
  <conditionalFormatting sqref="T129">
    <cfRule type="expression" dxfId="10180" priority="5438">
      <formula>OR((T129-T128)&gt;5,(T129-T128)&lt;-5)</formula>
    </cfRule>
  </conditionalFormatting>
  <conditionalFormatting sqref="U129">
    <cfRule type="expression" dxfId="10179" priority="5437">
      <formula>OR((U129-U128)&gt;5,(U129-U128)&lt;-5)</formula>
    </cfRule>
  </conditionalFormatting>
  <conditionalFormatting sqref="V129">
    <cfRule type="expression" dxfId="10178" priority="5436">
      <formula>OR((V129-V128)&gt;5,(V129-V128)&lt;-5)</formula>
    </cfRule>
  </conditionalFormatting>
  <conditionalFormatting sqref="W129">
    <cfRule type="expression" dxfId="10177" priority="5435">
      <formula>OR((W129-W128)&gt;5,(W129-W128)&lt;-5)</formula>
    </cfRule>
  </conditionalFormatting>
  <conditionalFormatting sqref="X129">
    <cfRule type="expression" dxfId="10176" priority="5434">
      <formula>OR((X129-X128)&gt;5,(X129-X128)&lt;-5)</formula>
    </cfRule>
  </conditionalFormatting>
  <conditionalFormatting sqref="Y129">
    <cfRule type="expression" dxfId="10175" priority="5433">
      <formula>OR((Y129-Y128)&gt;5,(Y129-Y128)&lt;-5)</formula>
    </cfRule>
  </conditionalFormatting>
  <conditionalFormatting sqref="L130:N130">
    <cfRule type="expression" dxfId="10174" priority="5430">
      <formula>OR((L130-L129)&gt;5,(L130-L129)&lt;-5)</formula>
    </cfRule>
  </conditionalFormatting>
  <conditionalFormatting sqref="O130">
    <cfRule type="expression" dxfId="10173" priority="5429">
      <formula>OR((O130-O129)&gt;5,(O130-O129)&lt;-5)</formula>
    </cfRule>
  </conditionalFormatting>
  <conditionalFormatting sqref="P130">
    <cfRule type="expression" dxfId="10172" priority="5428">
      <formula>OR((P130-P129)&gt;5,(P130-P129)&lt;-5)</formula>
    </cfRule>
  </conditionalFormatting>
  <conditionalFormatting sqref="Q130">
    <cfRule type="expression" dxfId="10171" priority="5427">
      <formula>OR((Q130-Q129)&gt;5,(Q130-Q129)&lt;-5)</formula>
    </cfRule>
  </conditionalFormatting>
  <conditionalFormatting sqref="R130">
    <cfRule type="expression" dxfId="10170" priority="5426">
      <formula>OR((R130-R129)&gt;5,(R130-R129)&lt;-5)</formula>
    </cfRule>
  </conditionalFormatting>
  <conditionalFormatting sqref="S130">
    <cfRule type="expression" dxfId="10169" priority="5425">
      <formula>OR((S130-S129)&gt;5,(S130-S129)&lt;-5)</formula>
    </cfRule>
  </conditionalFormatting>
  <conditionalFormatting sqref="T130">
    <cfRule type="expression" dxfId="10168" priority="5424">
      <formula>OR((T130-T129)&gt;5,(T130-T129)&lt;-5)</formula>
    </cfRule>
  </conditionalFormatting>
  <conditionalFormatting sqref="U130">
    <cfRule type="expression" dxfId="10167" priority="5423">
      <formula>OR((U130-U129)&gt;5,(U130-U129)&lt;-5)</formula>
    </cfRule>
  </conditionalFormatting>
  <conditionalFormatting sqref="V130">
    <cfRule type="expression" dxfId="10166" priority="5422">
      <formula>OR((V130-V129)&gt;5,(V130-V129)&lt;-5)</formula>
    </cfRule>
  </conditionalFormatting>
  <conditionalFormatting sqref="W130">
    <cfRule type="expression" dxfId="10165" priority="5421">
      <formula>OR((W130-W129)&gt;5,(W130-W129)&lt;-5)</formula>
    </cfRule>
  </conditionalFormatting>
  <conditionalFormatting sqref="X130">
    <cfRule type="expression" dxfId="10164" priority="5420">
      <formula>OR((X130-X129)&gt;5,(X130-X129)&lt;-5)</formula>
    </cfRule>
  </conditionalFormatting>
  <conditionalFormatting sqref="Y130">
    <cfRule type="expression" dxfId="10163" priority="5419">
      <formula>OR((Y130-Y129)&gt;5,(Y130-Y129)&lt;-5)</formula>
    </cfRule>
  </conditionalFormatting>
  <conditionalFormatting sqref="S130">
    <cfRule type="expression" dxfId="10162" priority="5418">
      <formula>OR((S130-S129)&gt;5,(S130-S129)&lt;-5)</formula>
    </cfRule>
  </conditionalFormatting>
  <conditionalFormatting sqref="L144:N144">
    <cfRule type="expression" dxfId="10161" priority="5415">
      <formula>OR((L144-L143)&gt;5,(L144-L143)&lt;-5)</formula>
    </cfRule>
  </conditionalFormatting>
  <conditionalFormatting sqref="O144">
    <cfRule type="expression" dxfId="10160" priority="5414">
      <formula>OR((O144-O143)&gt;5,(O144-O143)&lt;-5)</formula>
    </cfRule>
  </conditionalFormatting>
  <conditionalFormatting sqref="P144">
    <cfRule type="expression" dxfId="10159" priority="5413">
      <formula>OR((P144-P143)&gt;5,(P144-P143)&lt;-5)</formula>
    </cfRule>
  </conditionalFormatting>
  <conditionalFormatting sqref="Q144">
    <cfRule type="expression" dxfId="10158" priority="5412">
      <formula>OR((Q144-Q143)&gt;5,(Q144-Q143)&lt;-5)</formula>
    </cfRule>
  </conditionalFormatting>
  <conditionalFormatting sqref="R144">
    <cfRule type="expression" dxfId="10157" priority="5411">
      <formula>OR((R144-R143)&gt;5,(R144-R143)&lt;-5)</formula>
    </cfRule>
  </conditionalFormatting>
  <conditionalFormatting sqref="S144">
    <cfRule type="expression" dxfId="10156" priority="5410">
      <formula>OR((S144-S143)&gt;5,(S144-S143)&lt;-5)</formula>
    </cfRule>
  </conditionalFormatting>
  <conditionalFormatting sqref="T144">
    <cfRule type="expression" dxfId="10155" priority="5409">
      <formula>OR((T144-T143)&gt;5,(T144-T143)&lt;-5)</formula>
    </cfRule>
  </conditionalFormatting>
  <conditionalFormatting sqref="U144">
    <cfRule type="expression" dxfId="10154" priority="5408">
      <formula>OR((U144-U143)&gt;5,(U144-U143)&lt;-5)</formula>
    </cfRule>
  </conditionalFormatting>
  <conditionalFormatting sqref="V144">
    <cfRule type="expression" dxfId="10153" priority="5407">
      <formula>OR((V144-V143)&gt;5,(V144-V143)&lt;-5)</formula>
    </cfRule>
  </conditionalFormatting>
  <conditionalFormatting sqref="W144">
    <cfRule type="expression" dxfId="10152" priority="5406">
      <formula>OR((W144-W143)&gt;5,(W144-W143)&lt;-5)</formula>
    </cfRule>
  </conditionalFormatting>
  <conditionalFormatting sqref="X144">
    <cfRule type="expression" dxfId="10151" priority="5405">
      <formula>OR((X144-X143)&gt;5,(X144-X143)&lt;-5)</formula>
    </cfRule>
  </conditionalFormatting>
  <conditionalFormatting sqref="Y144">
    <cfRule type="expression" dxfId="10150" priority="5404">
      <formula>OR((Y144-Y143)&gt;5,(Y144-Y143)&lt;-5)</formula>
    </cfRule>
  </conditionalFormatting>
  <conditionalFormatting sqref="L145:N145">
    <cfRule type="expression" dxfId="10149" priority="5401">
      <formula>OR((L145-L144)&gt;5,(L145-L144)&lt;-5)</formula>
    </cfRule>
  </conditionalFormatting>
  <conditionalFormatting sqref="O145">
    <cfRule type="expression" dxfId="10148" priority="5400">
      <formula>OR((O145-O144)&gt;5,(O145-O144)&lt;-5)</formula>
    </cfRule>
  </conditionalFormatting>
  <conditionalFormatting sqref="P145">
    <cfRule type="expression" dxfId="10147" priority="5399">
      <formula>OR((P145-P144)&gt;5,(P145-P144)&lt;-5)</formula>
    </cfRule>
  </conditionalFormatting>
  <conditionalFormatting sqref="Q145">
    <cfRule type="expression" dxfId="10146" priority="5398">
      <formula>OR((Q145-Q144)&gt;5,(Q145-Q144)&lt;-5)</formula>
    </cfRule>
  </conditionalFormatting>
  <conditionalFormatting sqref="R145">
    <cfRule type="expression" dxfId="10145" priority="5397">
      <formula>OR((R145-R144)&gt;5,(R145-R144)&lt;-5)</formula>
    </cfRule>
  </conditionalFormatting>
  <conditionalFormatting sqref="S145">
    <cfRule type="expression" dxfId="10144" priority="5396">
      <formula>OR((S145-S144)&gt;5,(S145-S144)&lt;-5)</formula>
    </cfRule>
  </conditionalFormatting>
  <conditionalFormatting sqref="T145">
    <cfRule type="expression" dxfId="10143" priority="5395">
      <formula>OR((T145-T144)&gt;5,(T145-T144)&lt;-5)</formula>
    </cfRule>
  </conditionalFormatting>
  <conditionalFormatting sqref="U145">
    <cfRule type="expression" dxfId="10142" priority="5394">
      <formula>OR((U145-U144)&gt;5,(U145-U144)&lt;-5)</formula>
    </cfRule>
  </conditionalFormatting>
  <conditionalFormatting sqref="V145">
    <cfRule type="expression" dxfId="10141" priority="5393">
      <formula>OR((V145-V144)&gt;5,(V145-V144)&lt;-5)</formula>
    </cfRule>
  </conditionalFormatting>
  <conditionalFormatting sqref="W145">
    <cfRule type="expression" dxfId="10140" priority="5392">
      <formula>OR((W145-W144)&gt;5,(W145-W144)&lt;-5)</formula>
    </cfRule>
  </conditionalFormatting>
  <conditionalFormatting sqref="X145">
    <cfRule type="expression" dxfId="10139" priority="5391">
      <formula>OR((X145-X144)&gt;5,(X145-X144)&lt;-5)</formula>
    </cfRule>
  </conditionalFormatting>
  <conditionalFormatting sqref="Y145">
    <cfRule type="expression" dxfId="10138" priority="5390">
      <formula>OR((Y145-Y144)&gt;5,(Y145-Y144)&lt;-5)</formula>
    </cfRule>
  </conditionalFormatting>
  <conditionalFormatting sqref="L146:N146">
    <cfRule type="expression" dxfId="10137" priority="5387">
      <formula>OR((L146-L145)&gt;5,(L146-L145)&lt;-5)</formula>
    </cfRule>
  </conditionalFormatting>
  <conditionalFormatting sqref="O146">
    <cfRule type="expression" dxfId="10136" priority="5386">
      <formula>OR((O146-O145)&gt;5,(O146-O145)&lt;-5)</formula>
    </cfRule>
  </conditionalFormatting>
  <conditionalFormatting sqref="P146">
    <cfRule type="expression" dxfId="10135" priority="5385">
      <formula>OR((P146-P145)&gt;5,(P146-P145)&lt;-5)</formula>
    </cfRule>
  </conditionalFormatting>
  <conditionalFormatting sqref="Q146">
    <cfRule type="expression" dxfId="10134" priority="5384">
      <formula>OR((Q146-Q145)&gt;5,(Q146-Q145)&lt;-5)</formula>
    </cfRule>
  </conditionalFormatting>
  <conditionalFormatting sqref="R146">
    <cfRule type="expression" dxfId="10133" priority="5383">
      <formula>OR((R146-R145)&gt;5,(R146-R145)&lt;-5)</formula>
    </cfRule>
  </conditionalFormatting>
  <conditionalFormatting sqref="S146">
    <cfRule type="expression" dxfId="10132" priority="5382">
      <formula>OR((S146-S145)&gt;5,(S146-S145)&lt;-5)</formula>
    </cfRule>
  </conditionalFormatting>
  <conditionalFormatting sqref="T146">
    <cfRule type="expression" dxfId="10131" priority="5381">
      <formula>OR((T146-T145)&gt;5,(T146-T145)&lt;-5)</formula>
    </cfRule>
  </conditionalFormatting>
  <conditionalFormatting sqref="U146">
    <cfRule type="expression" dxfId="10130" priority="5380">
      <formula>OR((U146-U145)&gt;5,(U146-U145)&lt;-5)</formula>
    </cfRule>
  </conditionalFormatting>
  <conditionalFormatting sqref="V146">
    <cfRule type="expression" dxfId="10129" priority="5379">
      <formula>OR((V146-V145)&gt;5,(V146-V145)&lt;-5)</formula>
    </cfRule>
  </conditionalFormatting>
  <conditionalFormatting sqref="W146">
    <cfRule type="expression" dxfId="10128" priority="5378">
      <formula>OR((W146-W145)&gt;5,(W146-W145)&lt;-5)</formula>
    </cfRule>
  </conditionalFormatting>
  <conditionalFormatting sqref="X146">
    <cfRule type="expression" dxfId="10127" priority="5377">
      <formula>OR((X146-X145)&gt;5,(X146-X145)&lt;-5)</formula>
    </cfRule>
  </conditionalFormatting>
  <conditionalFormatting sqref="Y146">
    <cfRule type="expression" dxfId="10126" priority="5376">
      <formula>OR((Y146-Y145)&gt;5,(Y146-Y145)&lt;-5)</formula>
    </cfRule>
  </conditionalFormatting>
  <conditionalFormatting sqref="L147:N147">
    <cfRule type="expression" dxfId="10125" priority="5373">
      <formula>OR((L147-L146)&gt;5,(L147-L146)&lt;-5)</formula>
    </cfRule>
  </conditionalFormatting>
  <conditionalFormatting sqref="O147">
    <cfRule type="expression" dxfId="10124" priority="5372">
      <formula>OR((O147-O146)&gt;5,(O147-O146)&lt;-5)</formula>
    </cfRule>
  </conditionalFormatting>
  <conditionalFormatting sqref="P147">
    <cfRule type="expression" dxfId="10123" priority="5371">
      <formula>OR((P147-P146)&gt;5,(P147-P146)&lt;-5)</formula>
    </cfRule>
  </conditionalFormatting>
  <conditionalFormatting sqref="Q147">
    <cfRule type="expression" dxfId="10122" priority="5370">
      <formula>OR((Q147-Q146)&gt;5,(Q147-Q146)&lt;-5)</formula>
    </cfRule>
  </conditionalFormatting>
  <conditionalFormatting sqref="R147">
    <cfRule type="expression" dxfId="10121" priority="5369">
      <formula>OR((R147-R146)&gt;5,(R147-R146)&lt;-5)</formula>
    </cfRule>
  </conditionalFormatting>
  <conditionalFormatting sqref="S147">
    <cfRule type="expression" dxfId="10120" priority="5368">
      <formula>OR((S147-S146)&gt;5,(S147-S146)&lt;-5)</formula>
    </cfRule>
  </conditionalFormatting>
  <conditionalFormatting sqref="T147">
    <cfRule type="expression" dxfId="10119" priority="5367">
      <formula>OR((T147-T146)&gt;5,(T147-T146)&lt;-5)</formula>
    </cfRule>
  </conditionalFormatting>
  <conditionalFormatting sqref="U147">
    <cfRule type="expression" dxfId="10118" priority="5366">
      <formula>OR((U147-U146)&gt;5,(U147-U146)&lt;-5)</formula>
    </cfRule>
  </conditionalFormatting>
  <conditionalFormatting sqref="V147">
    <cfRule type="expression" dxfId="10117" priority="5365">
      <formula>OR((V147-V146)&gt;5,(V147-V146)&lt;-5)</formula>
    </cfRule>
  </conditionalFormatting>
  <conditionalFormatting sqref="W147">
    <cfRule type="expression" dxfId="10116" priority="5364">
      <formula>OR((W147-W146)&gt;5,(W147-W146)&lt;-5)</formula>
    </cfRule>
  </conditionalFormatting>
  <conditionalFormatting sqref="X147">
    <cfRule type="expression" dxfId="10115" priority="5363">
      <formula>OR((X147-X146)&gt;5,(X147-X146)&lt;-5)</formula>
    </cfRule>
  </conditionalFormatting>
  <conditionalFormatting sqref="Y147">
    <cfRule type="expression" dxfId="10114" priority="5362">
      <formula>OR((Y147-Y146)&gt;5,(Y147-Y146)&lt;-5)</formula>
    </cfRule>
  </conditionalFormatting>
  <conditionalFormatting sqref="L148:N148">
    <cfRule type="expression" dxfId="10113" priority="5359">
      <formula>OR((L148-L147)&gt;5,(L148-L147)&lt;-5)</formula>
    </cfRule>
  </conditionalFormatting>
  <conditionalFormatting sqref="O148">
    <cfRule type="expression" dxfId="10112" priority="5358">
      <formula>OR((O148-O147)&gt;5,(O148-O147)&lt;-5)</formula>
    </cfRule>
  </conditionalFormatting>
  <conditionalFormatting sqref="P148">
    <cfRule type="expression" dxfId="10111" priority="5357">
      <formula>OR((P148-P147)&gt;5,(P148-P147)&lt;-5)</formula>
    </cfRule>
  </conditionalFormatting>
  <conditionalFormatting sqref="Q148">
    <cfRule type="expression" dxfId="10110" priority="5356">
      <formula>OR((Q148-Q147)&gt;5,(Q148-Q147)&lt;-5)</formula>
    </cfRule>
  </conditionalFormatting>
  <conditionalFormatting sqref="R148">
    <cfRule type="expression" dxfId="10109" priority="5355">
      <formula>OR((R148-R147)&gt;5,(R148-R147)&lt;-5)</formula>
    </cfRule>
  </conditionalFormatting>
  <conditionalFormatting sqref="S148">
    <cfRule type="expression" dxfId="10108" priority="5354">
      <formula>OR((S148-S147)&gt;5,(S148-S147)&lt;-5)</formula>
    </cfRule>
  </conditionalFormatting>
  <conditionalFormatting sqref="T148">
    <cfRule type="expression" dxfId="10107" priority="5353">
      <formula>OR((T148-T147)&gt;5,(T148-T147)&lt;-5)</formula>
    </cfRule>
  </conditionalFormatting>
  <conditionalFormatting sqref="U148">
    <cfRule type="expression" dxfId="10106" priority="5352">
      <formula>OR((U148-U147)&gt;5,(U148-U147)&lt;-5)</formula>
    </cfRule>
  </conditionalFormatting>
  <conditionalFormatting sqref="V148">
    <cfRule type="expression" dxfId="10105" priority="5351">
      <formula>OR((V148-V147)&gt;5,(V148-V147)&lt;-5)</formula>
    </cfRule>
  </conditionalFormatting>
  <conditionalFormatting sqref="W148">
    <cfRule type="expression" dxfId="10104" priority="5350">
      <formula>OR((W148-W147)&gt;5,(W148-W147)&lt;-5)</formula>
    </cfRule>
  </conditionalFormatting>
  <conditionalFormatting sqref="X148">
    <cfRule type="expression" dxfId="10103" priority="5349">
      <formula>OR((X148-X147)&gt;5,(X148-X147)&lt;-5)</formula>
    </cfRule>
  </conditionalFormatting>
  <conditionalFormatting sqref="Y148">
    <cfRule type="expression" dxfId="10102" priority="5348">
      <formula>OR((Y148-Y147)&gt;5,(Y148-Y147)&lt;-5)</formula>
    </cfRule>
  </conditionalFormatting>
  <conditionalFormatting sqref="L150:N150">
    <cfRule type="expression" dxfId="10101" priority="5345">
      <formula>OR((L150-L149)&gt;5,(L150-L149)&lt;-5)</formula>
    </cfRule>
  </conditionalFormatting>
  <conditionalFormatting sqref="O150">
    <cfRule type="expression" dxfId="10100" priority="5344">
      <formula>OR((O150-O149)&gt;5,(O150-O149)&lt;-5)</formula>
    </cfRule>
  </conditionalFormatting>
  <conditionalFormatting sqref="P150">
    <cfRule type="expression" dxfId="10099" priority="5343">
      <formula>OR((P150-P149)&gt;5,(P150-P149)&lt;-5)</formula>
    </cfRule>
  </conditionalFormatting>
  <conditionalFormatting sqref="Q150">
    <cfRule type="expression" dxfId="10098" priority="5342">
      <formula>OR((Q150-Q149)&gt;5,(Q150-Q149)&lt;-5)</formula>
    </cfRule>
  </conditionalFormatting>
  <conditionalFormatting sqref="R150">
    <cfRule type="expression" dxfId="10097" priority="5341">
      <formula>OR((R150-R149)&gt;5,(R150-R149)&lt;-5)</formula>
    </cfRule>
  </conditionalFormatting>
  <conditionalFormatting sqref="S150">
    <cfRule type="expression" dxfId="10096" priority="5340">
      <formula>OR((S150-S149)&gt;5,(S150-S149)&lt;-5)</formula>
    </cfRule>
  </conditionalFormatting>
  <conditionalFormatting sqref="T150">
    <cfRule type="expression" dxfId="10095" priority="5339">
      <formula>OR((T150-T149)&gt;5,(T150-T149)&lt;-5)</formula>
    </cfRule>
  </conditionalFormatting>
  <conditionalFormatting sqref="U150">
    <cfRule type="expression" dxfId="10094" priority="5338">
      <formula>OR((U150-U149)&gt;5,(U150-U149)&lt;-5)</formula>
    </cfRule>
  </conditionalFormatting>
  <conditionalFormatting sqref="V150">
    <cfRule type="expression" dxfId="10093" priority="5337">
      <formula>OR((V150-V149)&gt;5,(V150-V149)&lt;-5)</formula>
    </cfRule>
  </conditionalFormatting>
  <conditionalFormatting sqref="W150">
    <cfRule type="expression" dxfId="10092" priority="5336">
      <formula>OR((W150-W149)&gt;5,(W150-W149)&lt;-5)</formula>
    </cfRule>
  </conditionalFormatting>
  <conditionalFormatting sqref="X150">
    <cfRule type="expression" dxfId="10091" priority="5335">
      <formula>OR((X150-X149)&gt;5,(X150-X149)&lt;-5)</formula>
    </cfRule>
  </conditionalFormatting>
  <conditionalFormatting sqref="Y150">
    <cfRule type="expression" dxfId="10090" priority="5334">
      <formula>OR((Y150-Y149)&gt;5,(Y150-Y149)&lt;-5)</formula>
    </cfRule>
  </conditionalFormatting>
  <conditionalFormatting sqref="L151:N151">
    <cfRule type="expression" dxfId="10089" priority="5331">
      <formula>OR((L151-L150)&gt;5,(L151-L150)&lt;-5)</formula>
    </cfRule>
  </conditionalFormatting>
  <conditionalFormatting sqref="O151">
    <cfRule type="expression" dxfId="10088" priority="5330">
      <formula>OR((O151-O150)&gt;5,(O151-O150)&lt;-5)</formula>
    </cfRule>
  </conditionalFormatting>
  <conditionalFormatting sqref="P151">
    <cfRule type="expression" dxfId="10087" priority="5329">
      <formula>OR((P151-P150)&gt;5,(P151-P150)&lt;-5)</formula>
    </cfRule>
  </conditionalFormatting>
  <conditionalFormatting sqref="Q151">
    <cfRule type="expression" dxfId="10086" priority="5328">
      <formula>OR((Q151-Q150)&gt;5,(Q151-Q150)&lt;-5)</formula>
    </cfRule>
  </conditionalFormatting>
  <conditionalFormatting sqref="R151">
    <cfRule type="expression" dxfId="10085" priority="5327">
      <formula>OR((R151-R150)&gt;5,(R151-R150)&lt;-5)</formula>
    </cfRule>
  </conditionalFormatting>
  <conditionalFormatting sqref="S151">
    <cfRule type="expression" dxfId="10084" priority="5326">
      <formula>OR((S151-S150)&gt;5,(S151-S150)&lt;-5)</formula>
    </cfRule>
  </conditionalFormatting>
  <conditionalFormatting sqref="T151">
    <cfRule type="expression" dxfId="10083" priority="5325">
      <formula>OR((T151-T150)&gt;5,(T151-T150)&lt;-5)</formula>
    </cfRule>
  </conditionalFormatting>
  <conditionalFormatting sqref="U151">
    <cfRule type="expression" dxfId="10082" priority="5324">
      <formula>OR((U151-U150)&gt;5,(U151-U150)&lt;-5)</formula>
    </cfRule>
  </conditionalFormatting>
  <conditionalFormatting sqref="V151">
    <cfRule type="expression" dxfId="10081" priority="5323">
      <formula>OR((V151-V150)&gt;5,(V151-V150)&lt;-5)</formula>
    </cfRule>
  </conditionalFormatting>
  <conditionalFormatting sqref="W151">
    <cfRule type="expression" dxfId="10080" priority="5322">
      <formula>OR((W151-W150)&gt;5,(W151-W150)&lt;-5)</formula>
    </cfRule>
  </conditionalFormatting>
  <conditionalFormatting sqref="X151">
    <cfRule type="expression" dxfId="10079" priority="5321">
      <formula>OR((X151-X150)&gt;5,(X151-X150)&lt;-5)</formula>
    </cfRule>
  </conditionalFormatting>
  <conditionalFormatting sqref="Y151">
    <cfRule type="expression" dxfId="10078" priority="5320">
      <formula>OR((Y151-Y150)&gt;5,(Y151-Y150)&lt;-5)</formula>
    </cfRule>
  </conditionalFormatting>
  <conditionalFormatting sqref="L153:N153">
    <cfRule type="expression" dxfId="10077" priority="5317">
      <formula>OR((L153-L152)&gt;5,(L153-L152)&lt;-5)</formula>
    </cfRule>
  </conditionalFormatting>
  <conditionalFormatting sqref="O153">
    <cfRule type="expression" dxfId="10076" priority="5316">
      <formula>OR((O153-O152)&gt;5,(O153-O152)&lt;-5)</formula>
    </cfRule>
  </conditionalFormatting>
  <conditionalFormatting sqref="P153">
    <cfRule type="expression" dxfId="10075" priority="5315">
      <formula>OR((P153-P152)&gt;5,(P153-P152)&lt;-5)</formula>
    </cfRule>
  </conditionalFormatting>
  <conditionalFormatting sqref="Q153">
    <cfRule type="expression" dxfId="10074" priority="5314">
      <formula>OR((Q153-Q152)&gt;5,(Q153-Q152)&lt;-5)</formula>
    </cfRule>
  </conditionalFormatting>
  <conditionalFormatting sqref="R153">
    <cfRule type="expression" dxfId="10073" priority="5313">
      <formula>OR((R153-R152)&gt;5,(R153-R152)&lt;-5)</formula>
    </cfRule>
  </conditionalFormatting>
  <conditionalFormatting sqref="S153">
    <cfRule type="expression" dxfId="10072" priority="5312">
      <formula>OR((S153-S152)&gt;5,(S153-S152)&lt;-5)</formula>
    </cfRule>
  </conditionalFormatting>
  <conditionalFormatting sqref="T153">
    <cfRule type="expression" dxfId="10071" priority="5311">
      <formula>OR((T153-T152)&gt;5,(T153-T152)&lt;-5)</formula>
    </cfRule>
  </conditionalFormatting>
  <conditionalFormatting sqref="U153">
    <cfRule type="expression" dxfId="10070" priority="5310">
      <formula>OR((U153-U152)&gt;5,(U153-U152)&lt;-5)</formula>
    </cfRule>
  </conditionalFormatting>
  <conditionalFormatting sqref="V153">
    <cfRule type="expression" dxfId="10069" priority="5309">
      <formula>OR((V153-V152)&gt;5,(V153-V152)&lt;-5)</formula>
    </cfRule>
  </conditionalFormatting>
  <conditionalFormatting sqref="W153">
    <cfRule type="expression" dxfId="10068" priority="5308">
      <formula>OR((W153-W152)&gt;5,(W153-W152)&lt;-5)</formula>
    </cfRule>
  </conditionalFormatting>
  <conditionalFormatting sqref="X153">
    <cfRule type="expression" dxfId="10067" priority="5307">
      <formula>OR((X153-X152)&gt;5,(X153-X152)&lt;-5)</formula>
    </cfRule>
  </conditionalFormatting>
  <conditionalFormatting sqref="Y153">
    <cfRule type="expression" dxfId="10066" priority="5306">
      <formula>OR((Y153-Y152)&gt;5,(Y153-Y152)&lt;-5)</formula>
    </cfRule>
  </conditionalFormatting>
  <conditionalFormatting sqref="L154:N154">
    <cfRule type="expression" dxfId="10065" priority="5303">
      <formula>OR((L154-L153)&gt;5,(L154-L153)&lt;-5)</formula>
    </cfRule>
  </conditionalFormatting>
  <conditionalFormatting sqref="O154">
    <cfRule type="expression" dxfId="10064" priority="5302">
      <formula>OR((O154-O153)&gt;5,(O154-O153)&lt;-5)</formula>
    </cfRule>
  </conditionalFormatting>
  <conditionalFormatting sqref="P154">
    <cfRule type="expression" dxfId="10063" priority="5301">
      <formula>OR((P154-P153)&gt;5,(P154-P153)&lt;-5)</formula>
    </cfRule>
  </conditionalFormatting>
  <conditionalFormatting sqref="Q154">
    <cfRule type="expression" dxfId="10062" priority="5300">
      <formula>OR((Q154-Q153)&gt;5,(Q154-Q153)&lt;-5)</formula>
    </cfRule>
  </conditionalFormatting>
  <conditionalFormatting sqref="R154">
    <cfRule type="expression" dxfId="10061" priority="5299">
      <formula>OR((R154-R153)&gt;5,(R154-R153)&lt;-5)</formula>
    </cfRule>
  </conditionalFormatting>
  <conditionalFormatting sqref="S154">
    <cfRule type="expression" dxfId="10060" priority="5298">
      <formula>OR((S154-S153)&gt;5,(S154-S153)&lt;-5)</formula>
    </cfRule>
  </conditionalFormatting>
  <conditionalFormatting sqref="T154">
    <cfRule type="expression" dxfId="10059" priority="5297">
      <formula>OR((T154-T153)&gt;5,(T154-T153)&lt;-5)</formula>
    </cfRule>
  </conditionalFormatting>
  <conditionalFormatting sqref="U154">
    <cfRule type="expression" dxfId="10058" priority="5296">
      <formula>OR((U154-U153)&gt;5,(U154-U153)&lt;-5)</formula>
    </cfRule>
  </conditionalFormatting>
  <conditionalFormatting sqref="V154">
    <cfRule type="expression" dxfId="10057" priority="5295">
      <formula>OR((V154-V153)&gt;5,(V154-V153)&lt;-5)</formula>
    </cfRule>
  </conditionalFormatting>
  <conditionalFormatting sqref="W154">
    <cfRule type="expression" dxfId="10056" priority="5294">
      <formula>OR((W154-W153)&gt;5,(W154-W153)&lt;-5)</formula>
    </cfRule>
  </conditionalFormatting>
  <conditionalFormatting sqref="X154">
    <cfRule type="expression" dxfId="10055" priority="5293">
      <formula>OR((X154-X153)&gt;5,(X154-X153)&lt;-5)</formula>
    </cfRule>
  </conditionalFormatting>
  <conditionalFormatting sqref="Y154">
    <cfRule type="expression" dxfId="10054" priority="5292">
      <formula>OR((Y154-Y153)&gt;5,(Y154-Y153)&lt;-5)</formula>
    </cfRule>
  </conditionalFormatting>
  <conditionalFormatting sqref="L156:N156">
    <cfRule type="expression" dxfId="10053" priority="5289">
      <formula>OR((L156-L155)&gt;5,(L156-L155)&lt;-5)</formula>
    </cfRule>
  </conditionalFormatting>
  <conditionalFormatting sqref="O156">
    <cfRule type="expression" dxfId="10052" priority="5288">
      <formula>OR((O156-O155)&gt;5,(O156-O155)&lt;-5)</formula>
    </cfRule>
  </conditionalFormatting>
  <conditionalFormatting sqref="P156">
    <cfRule type="expression" dxfId="10051" priority="5287">
      <formula>OR((P156-P155)&gt;5,(P156-P155)&lt;-5)</formula>
    </cfRule>
  </conditionalFormatting>
  <conditionalFormatting sqref="Q156">
    <cfRule type="expression" dxfId="10050" priority="5286">
      <formula>OR((Q156-Q155)&gt;5,(Q156-Q155)&lt;-5)</formula>
    </cfRule>
  </conditionalFormatting>
  <conditionalFormatting sqref="R156">
    <cfRule type="expression" dxfId="10049" priority="5285">
      <formula>OR((R156-R155)&gt;5,(R156-R155)&lt;-5)</formula>
    </cfRule>
  </conditionalFormatting>
  <conditionalFormatting sqref="S156">
    <cfRule type="expression" dxfId="10048" priority="5284">
      <formula>OR((S156-S155)&gt;5,(S156-S155)&lt;-5)</formula>
    </cfRule>
  </conditionalFormatting>
  <conditionalFormatting sqref="T156">
    <cfRule type="expression" dxfId="10047" priority="5283">
      <formula>OR((T156-T155)&gt;5,(T156-T155)&lt;-5)</formula>
    </cfRule>
  </conditionalFormatting>
  <conditionalFormatting sqref="U156">
    <cfRule type="expression" dxfId="10046" priority="5282">
      <formula>OR((U156-U155)&gt;5,(U156-U155)&lt;-5)</formula>
    </cfRule>
  </conditionalFormatting>
  <conditionalFormatting sqref="V156">
    <cfRule type="expression" dxfId="10045" priority="5281">
      <formula>OR((V156-V155)&gt;5,(V156-V155)&lt;-5)</formula>
    </cfRule>
  </conditionalFormatting>
  <conditionalFormatting sqref="W156">
    <cfRule type="expression" dxfId="10044" priority="5280">
      <formula>OR((W156-W155)&gt;5,(W156-W155)&lt;-5)</formula>
    </cfRule>
  </conditionalFormatting>
  <conditionalFormatting sqref="X156">
    <cfRule type="expression" dxfId="10043" priority="5279">
      <formula>OR((X156-X155)&gt;5,(X156-X155)&lt;-5)</formula>
    </cfRule>
  </conditionalFormatting>
  <conditionalFormatting sqref="Y156">
    <cfRule type="expression" dxfId="10042" priority="5278">
      <formula>OR((Y156-Y155)&gt;5,(Y156-Y155)&lt;-5)</formula>
    </cfRule>
  </conditionalFormatting>
  <conditionalFormatting sqref="L157:N157">
    <cfRule type="expression" dxfId="10041" priority="5275">
      <formula>OR((L157-L156)&gt;5,(L157-L156)&lt;-5)</formula>
    </cfRule>
  </conditionalFormatting>
  <conditionalFormatting sqref="O157">
    <cfRule type="expression" dxfId="10040" priority="5274">
      <formula>OR((O157-O156)&gt;5,(O157-O156)&lt;-5)</formula>
    </cfRule>
  </conditionalFormatting>
  <conditionalFormatting sqref="P157">
    <cfRule type="expression" dxfId="10039" priority="5273">
      <formula>OR((P157-P156)&gt;5,(P157-P156)&lt;-5)</formula>
    </cfRule>
  </conditionalFormatting>
  <conditionalFormatting sqref="Q157">
    <cfRule type="expression" dxfId="10038" priority="5272">
      <formula>OR((Q157-Q156)&gt;5,(Q157-Q156)&lt;-5)</formula>
    </cfRule>
  </conditionalFormatting>
  <conditionalFormatting sqref="R157">
    <cfRule type="expression" dxfId="10037" priority="5271">
      <formula>OR((R157-R156)&gt;5,(R157-R156)&lt;-5)</formula>
    </cfRule>
  </conditionalFormatting>
  <conditionalFormatting sqref="S157">
    <cfRule type="expression" dxfId="10036" priority="5270">
      <formula>OR((S157-S156)&gt;5,(S157-S156)&lt;-5)</formula>
    </cfRule>
  </conditionalFormatting>
  <conditionalFormatting sqref="T157">
    <cfRule type="expression" dxfId="10035" priority="5269">
      <formula>OR((T157-T156)&gt;5,(T157-T156)&lt;-5)</formula>
    </cfRule>
  </conditionalFormatting>
  <conditionalFormatting sqref="U157">
    <cfRule type="expression" dxfId="10034" priority="5268">
      <formula>OR((U157-U156)&gt;5,(U157-U156)&lt;-5)</formula>
    </cfRule>
  </conditionalFormatting>
  <conditionalFormatting sqref="V157">
    <cfRule type="expression" dxfId="10033" priority="5267">
      <formula>OR((V157-V156)&gt;5,(V157-V156)&lt;-5)</formula>
    </cfRule>
  </conditionalFormatting>
  <conditionalFormatting sqref="W157">
    <cfRule type="expression" dxfId="10032" priority="5266">
      <formula>OR((W157-W156)&gt;5,(W157-W156)&lt;-5)</formula>
    </cfRule>
  </conditionalFormatting>
  <conditionalFormatting sqref="X157">
    <cfRule type="expression" dxfId="10031" priority="5265">
      <formula>OR((X157-X156)&gt;5,(X157-X156)&lt;-5)</formula>
    </cfRule>
  </conditionalFormatting>
  <conditionalFormatting sqref="Y157">
    <cfRule type="expression" dxfId="10030" priority="5264">
      <formula>OR((Y157-Y156)&gt;5,(Y157-Y156)&lt;-5)</formula>
    </cfRule>
  </conditionalFormatting>
  <conditionalFormatting sqref="L159:N159">
    <cfRule type="expression" dxfId="10029" priority="5261">
      <formula>OR((L159-L158)&gt;5,(L159-L158)&lt;-5)</formula>
    </cfRule>
  </conditionalFormatting>
  <conditionalFormatting sqref="O159">
    <cfRule type="expression" dxfId="10028" priority="5260">
      <formula>OR((O159-O158)&gt;5,(O159-O158)&lt;-5)</formula>
    </cfRule>
  </conditionalFormatting>
  <conditionalFormatting sqref="P159">
    <cfRule type="expression" dxfId="10027" priority="5259">
      <formula>OR((P159-P158)&gt;5,(P159-P158)&lt;-5)</formula>
    </cfRule>
  </conditionalFormatting>
  <conditionalFormatting sqref="Q159">
    <cfRule type="expression" dxfId="10026" priority="5258">
      <formula>OR((Q159-Q158)&gt;5,(Q159-Q158)&lt;-5)</formula>
    </cfRule>
  </conditionalFormatting>
  <conditionalFormatting sqref="R159">
    <cfRule type="expression" dxfId="10025" priority="5257">
      <formula>OR((R159-R158)&gt;5,(R159-R158)&lt;-5)</formula>
    </cfRule>
  </conditionalFormatting>
  <conditionalFormatting sqref="S159">
    <cfRule type="expression" dxfId="10024" priority="5256">
      <formula>OR((S159-S158)&gt;5,(S159-S158)&lt;-5)</formula>
    </cfRule>
  </conditionalFormatting>
  <conditionalFormatting sqref="T159">
    <cfRule type="expression" dxfId="10023" priority="5255">
      <formula>OR((T159-T158)&gt;5,(T159-T158)&lt;-5)</formula>
    </cfRule>
  </conditionalFormatting>
  <conditionalFormatting sqref="U159">
    <cfRule type="expression" dxfId="10022" priority="5254">
      <formula>OR((U159-U158)&gt;5,(U159-U158)&lt;-5)</formula>
    </cfRule>
  </conditionalFormatting>
  <conditionalFormatting sqref="V159">
    <cfRule type="expression" dxfId="10021" priority="5253">
      <formula>OR((V159-V158)&gt;5,(V159-V158)&lt;-5)</formula>
    </cfRule>
  </conditionalFormatting>
  <conditionalFormatting sqref="W159">
    <cfRule type="expression" dxfId="10020" priority="5252">
      <formula>OR((W159-W158)&gt;5,(W159-W158)&lt;-5)</formula>
    </cfRule>
  </conditionalFormatting>
  <conditionalFormatting sqref="X159">
    <cfRule type="expression" dxfId="10019" priority="5251">
      <formula>OR((X159-X158)&gt;5,(X159-X158)&lt;-5)</formula>
    </cfRule>
  </conditionalFormatting>
  <conditionalFormatting sqref="Y159">
    <cfRule type="expression" dxfId="10018" priority="5250">
      <formula>OR((Y159-Y158)&gt;5,(Y159-Y158)&lt;-5)</formula>
    </cfRule>
  </conditionalFormatting>
  <conditionalFormatting sqref="L160:N160">
    <cfRule type="expression" dxfId="10017" priority="5247">
      <formula>OR((L160-L159)&gt;5,(L160-L159)&lt;-5)</formula>
    </cfRule>
  </conditionalFormatting>
  <conditionalFormatting sqref="O160">
    <cfRule type="expression" dxfId="10016" priority="5246">
      <formula>OR((O160-O159)&gt;5,(O160-O159)&lt;-5)</formula>
    </cfRule>
  </conditionalFormatting>
  <conditionalFormatting sqref="P160">
    <cfRule type="expression" dxfId="10015" priority="5245">
      <formula>OR((P160-P159)&gt;5,(P160-P159)&lt;-5)</formula>
    </cfRule>
  </conditionalFormatting>
  <conditionalFormatting sqref="Q160">
    <cfRule type="expression" dxfId="10014" priority="5244">
      <formula>OR((Q160-Q159)&gt;5,(Q160-Q159)&lt;-5)</formula>
    </cfRule>
  </conditionalFormatting>
  <conditionalFormatting sqref="R160">
    <cfRule type="expression" dxfId="10013" priority="5243">
      <formula>OR((R160-R159)&gt;5,(R160-R159)&lt;-5)</formula>
    </cfRule>
  </conditionalFormatting>
  <conditionalFormatting sqref="S160">
    <cfRule type="expression" dxfId="10012" priority="5242">
      <formula>OR((S160-S159)&gt;5,(S160-S159)&lt;-5)</formula>
    </cfRule>
  </conditionalFormatting>
  <conditionalFormatting sqref="T160">
    <cfRule type="expression" dxfId="10011" priority="5241">
      <formula>OR((T160-T159)&gt;5,(T160-T159)&lt;-5)</formula>
    </cfRule>
  </conditionalFormatting>
  <conditionalFormatting sqref="U160">
    <cfRule type="expression" dxfId="10010" priority="5240">
      <formula>OR((U160-U159)&gt;5,(U160-U159)&lt;-5)</formula>
    </cfRule>
  </conditionalFormatting>
  <conditionalFormatting sqref="V160">
    <cfRule type="expression" dxfId="10009" priority="5239">
      <formula>OR((V160-V159)&gt;5,(V160-V159)&lt;-5)</formula>
    </cfRule>
  </conditionalFormatting>
  <conditionalFormatting sqref="W160">
    <cfRule type="expression" dxfId="10008" priority="5238">
      <formula>OR((W160-W159)&gt;5,(W160-W159)&lt;-5)</formula>
    </cfRule>
  </conditionalFormatting>
  <conditionalFormatting sqref="X160">
    <cfRule type="expression" dxfId="10007" priority="5237">
      <formula>OR((X160-X159)&gt;5,(X160-X159)&lt;-5)</formula>
    </cfRule>
  </conditionalFormatting>
  <conditionalFormatting sqref="Y160">
    <cfRule type="expression" dxfId="10006" priority="5236">
      <formula>OR((Y160-Y159)&gt;5,(Y160-Y159)&lt;-5)</formula>
    </cfRule>
  </conditionalFormatting>
  <conditionalFormatting sqref="L162:N162">
    <cfRule type="expression" dxfId="10005" priority="5233">
      <formula>OR((L162-L161)&gt;5,(L162-L161)&lt;-5)</formula>
    </cfRule>
  </conditionalFormatting>
  <conditionalFormatting sqref="O162">
    <cfRule type="expression" dxfId="10004" priority="5232">
      <formula>OR((O162-O161)&gt;5,(O162-O161)&lt;-5)</formula>
    </cfRule>
  </conditionalFormatting>
  <conditionalFormatting sqref="P162">
    <cfRule type="expression" dxfId="10003" priority="5231">
      <formula>OR((P162-P161)&gt;5,(P162-P161)&lt;-5)</formula>
    </cfRule>
  </conditionalFormatting>
  <conditionalFormatting sqref="Q162">
    <cfRule type="expression" dxfId="10002" priority="5230">
      <formula>OR((Q162-Q161)&gt;5,(Q162-Q161)&lt;-5)</formula>
    </cfRule>
  </conditionalFormatting>
  <conditionalFormatting sqref="R162">
    <cfRule type="expression" dxfId="10001" priority="5229">
      <formula>OR((R162-R161)&gt;5,(R162-R161)&lt;-5)</formula>
    </cfRule>
  </conditionalFormatting>
  <conditionalFormatting sqref="S162">
    <cfRule type="expression" dxfId="10000" priority="5228">
      <formula>OR((S162-S161)&gt;5,(S162-S161)&lt;-5)</formula>
    </cfRule>
  </conditionalFormatting>
  <conditionalFormatting sqref="T162">
    <cfRule type="expression" dxfId="9999" priority="5227">
      <formula>OR((T162-T161)&gt;5,(T162-T161)&lt;-5)</formula>
    </cfRule>
  </conditionalFormatting>
  <conditionalFormatting sqref="U162">
    <cfRule type="expression" dxfId="9998" priority="5226">
      <formula>OR((U162-U161)&gt;5,(U162-U161)&lt;-5)</formula>
    </cfRule>
  </conditionalFormatting>
  <conditionalFormatting sqref="V162">
    <cfRule type="expression" dxfId="9997" priority="5225">
      <formula>OR((V162-V161)&gt;5,(V162-V161)&lt;-5)</formula>
    </cfRule>
  </conditionalFormatting>
  <conditionalFormatting sqref="W162">
    <cfRule type="expression" dxfId="9996" priority="5224">
      <formula>OR((W162-W161)&gt;5,(W162-W161)&lt;-5)</formula>
    </cfRule>
  </conditionalFormatting>
  <conditionalFormatting sqref="X162">
    <cfRule type="expression" dxfId="9995" priority="5223">
      <formula>OR((X162-X161)&gt;5,(X162-X161)&lt;-5)</formula>
    </cfRule>
  </conditionalFormatting>
  <conditionalFormatting sqref="Y162">
    <cfRule type="expression" dxfId="9994" priority="5222">
      <formula>OR((Y162-Y161)&gt;5,(Y162-Y161)&lt;-5)</formula>
    </cfRule>
  </conditionalFormatting>
  <conditionalFormatting sqref="L163:N163">
    <cfRule type="expression" dxfId="9993" priority="5219">
      <formula>OR((L163-L162)&gt;5,(L163-L162)&lt;-5)</formula>
    </cfRule>
  </conditionalFormatting>
  <conditionalFormatting sqref="O163">
    <cfRule type="expression" dxfId="9992" priority="5218">
      <formula>OR((O163-O162)&gt;5,(O163-O162)&lt;-5)</formula>
    </cfRule>
  </conditionalFormatting>
  <conditionalFormatting sqref="P163">
    <cfRule type="expression" dxfId="9991" priority="5217">
      <formula>OR((P163-P162)&gt;5,(P163-P162)&lt;-5)</formula>
    </cfRule>
  </conditionalFormatting>
  <conditionalFormatting sqref="Q163">
    <cfRule type="expression" dxfId="9990" priority="5216">
      <formula>OR((Q163-Q162)&gt;5,(Q163-Q162)&lt;-5)</formula>
    </cfRule>
  </conditionalFormatting>
  <conditionalFormatting sqref="R163">
    <cfRule type="expression" dxfId="9989" priority="5215">
      <formula>OR((R163-R162)&gt;5,(R163-R162)&lt;-5)</formula>
    </cfRule>
  </conditionalFormatting>
  <conditionalFormatting sqref="S163">
    <cfRule type="expression" dxfId="9988" priority="5214">
      <formula>OR((S163-S162)&gt;5,(S163-S162)&lt;-5)</formula>
    </cfRule>
  </conditionalFormatting>
  <conditionalFormatting sqref="T163">
    <cfRule type="expression" dxfId="9987" priority="5213">
      <formula>OR((T163-T162)&gt;5,(T163-T162)&lt;-5)</formula>
    </cfRule>
  </conditionalFormatting>
  <conditionalFormatting sqref="U163">
    <cfRule type="expression" dxfId="9986" priority="5212">
      <formula>OR((U163-U162)&gt;5,(U163-U162)&lt;-5)</formula>
    </cfRule>
  </conditionalFormatting>
  <conditionalFormatting sqref="V163">
    <cfRule type="expression" dxfId="9985" priority="5211">
      <formula>OR((V163-V162)&gt;5,(V163-V162)&lt;-5)</formula>
    </cfRule>
  </conditionalFormatting>
  <conditionalFormatting sqref="W163">
    <cfRule type="expression" dxfId="9984" priority="5210">
      <formula>OR((W163-W162)&gt;5,(W163-W162)&lt;-5)</formula>
    </cfRule>
  </conditionalFormatting>
  <conditionalFormatting sqref="X163">
    <cfRule type="expression" dxfId="9983" priority="5209">
      <formula>OR((X163-X162)&gt;5,(X163-X162)&lt;-5)</formula>
    </cfRule>
  </conditionalFormatting>
  <conditionalFormatting sqref="Y163">
    <cfRule type="expression" dxfId="9982" priority="5208">
      <formula>OR((Y163-Y162)&gt;5,(Y163-Y162)&lt;-5)</formula>
    </cfRule>
  </conditionalFormatting>
  <conditionalFormatting sqref="L165:N165">
    <cfRule type="expression" dxfId="9981" priority="5205">
      <formula>OR((L165-L164)&gt;5,(L165-L164)&lt;-5)</formula>
    </cfRule>
  </conditionalFormatting>
  <conditionalFormatting sqref="O165">
    <cfRule type="expression" dxfId="9980" priority="5204">
      <formula>OR((O165-O164)&gt;5,(O165-O164)&lt;-5)</formula>
    </cfRule>
  </conditionalFormatting>
  <conditionalFormatting sqref="P165">
    <cfRule type="expression" dxfId="9979" priority="5203">
      <formula>OR((P165-P164)&gt;5,(P165-P164)&lt;-5)</formula>
    </cfRule>
  </conditionalFormatting>
  <conditionalFormatting sqref="Q165">
    <cfRule type="expression" dxfId="9978" priority="5202">
      <formula>OR((Q165-Q164)&gt;5,(Q165-Q164)&lt;-5)</formula>
    </cfRule>
  </conditionalFormatting>
  <conditionalFormatting sqref="R165">
    <cfRule type="expression" dxfId="9977" priority="5201">
      <formula>OR((R165-R164)&gt;5,(R165-R164)&lt;-5)</formula>
    </cfRule>
  </conditionalFormatting>
  <conditionalFormatting sqref="S165">
    <cfRule type="expression" dxfId="9976" priority="5200">
      <formula>OR((S165-S164)&gt;5,(S165-S164)&lt;-5)</formula>
    </cfRule>
  </conditionalFormatting>
  <conditionalFormatting sqref="T165">
    <cfRule type="expression" dxfId="9975" priority="5199">
      <formula>OR((T165-T164)&gt;5,(T165-T164)&lt;-5)</formula>
    </cfRule>
  </conditionalFormatting>
  <conditionalFormatting sqref="U165">
    <cfRule type="expression" dxfId="9974" priority="5198">
      <formula>OR((U165-U164)&gt;5,(U165-U164)&lt;-5)</formula>
    </cfRule>
  </conditionalFormatting>
  <conditionalFormatting sqref="V165">
    <cfRule type="expression" dxfId="9973" priority="5197">
      <formula>OR((V165-V164)&gt;5,(V165-V164)&lt;-5)</formula>
    </cfRule>
  </conditionalFormatting>
  <conditionalFormatting sqref="W165">
    <cfRule type="expression" dxfId="9972" priority="5196">
      <formula>OR((W165-W164)&gt;5,(W165-W164)&lt;-5)</formula>
    </cfRule>
  </conditionalFormatting>
  <conditionalFormatting sqref="X165">
    <cfRule type="expression" dxfId="9971" priority="5195">
      <formula>OR((X165-X164)&gt;5,(X165-X164)&lt;-5)</formula>
    </cfRule>
  </conditionalFormatting>
  <conditionalFormatting sqref="Y165">
    <cfRule type="expression" dxfId="9970" priority="5194">
      <formula>OR((Y165-Y164)&gt;5,(Y165-Y164)&lt;-5)</formula>
    </cfRule>
  </conditionalFormatting>
  <conditionalFormatting sqref="L166:N166">
    <cfRule type="expression" dxfId="9969" priority="5191">
      <formula>OR((L166-L165)&gt;5,(L166-L165)&lt;-5)</formula>
    </cfRule>
  </conditionalFormatting>
  <conditionalFormatting sqref="O166">
    <cfRule type="expression" dxfId="9968" priority="5190">
      <formula>OR((O166-O165)&gt;5,(O166-O165)&lt;-5)</formula>
    </cfRule>
  </conditionalFormatting>
  <conditionalFormatting sqref="P166">
    <cfRule type="expression" dxfId="9967" priority="5189">
      <formula>OR((P166-P165)&gt;5,(P166-P165)&lt;-5)</formula>
    </cfRule>
  </conditionalFormatting>
  <conditionalFormatting sqref="Q166">
    <cfRule type="expression" dxfId="9966" priority="5188">
      <formula>OR((Q166-Q165)&gt;5,(Q166-Q165)&lt;-5)</formula>
    </cfRule>
  </conditionalFormatting>
  <conditionalFormatting sqref="R166">
    <cfRule type="expression" dxfId="9965" priority="5187">
      <formula>OR((R166-R165)&gt;5,(R166-R165)&lt;-5)</formula>
    </cfRule>
  </conditionalFormatting>
  <conditionalFormatting sqref="S166">
    <cfRule type="expression" dxfId="9964" priority="5186">
      <formula>OR((S166-S165)&gt;5,(S166-S165)&lt;-5)</formula>
    </cfRule>
  </conditionalFormatting>
  <conditionalFormatting sqref="T166">
    <cfRule type="expression" dxfId="9963" priority="5185">
      <formula>OR((T166-T165)&gt;5,(T166-T165)&lt;-5)</formula>
    </cfRule>
  </conditionalFormatting>
  <conditionalFormatting sqref="U166">
    <cfRule type="expression" dxfId="9962" priority="5184">
      <formula>OR((U166-U165)&gt;5,(U166-U165)&lt;-5)</formula>
    </cfRule>
  </conditionalFormatting>
  <conditionalFormatting sqref="V166">
    <cfRule type="expression" dxfId="9961" priority="5183">
      <formula>OR((V166-V165)&gt;5,(V166-V165)&lt;-5)</formula>
    </cfRule>
  </conditionalFormatting>
  <conditionalFormatting sqref="W166">
    <cfRule type="expression" dxfId="9960" priority="5182">
      <formula>OR((W166-W165)&gt;5,(W166-W165)&lt;-5)</formula>
    </cfRule>
  </conditionalFormatting>
  <conditionalFormatting sqref="X166">
    <cfRule type="expression" dxfId="9959" priority="5181">
      <formula>OR((X166-X165)&gt;5,(X166-X165)&lt;-5)</formula>
    </cfRule>
  </conditionalFormatting>
  <conditionalFormatting sqref="Y166">
    <cfRule type="expression" dxfId="9958" priority="5180">
      <formula>OR((Y166-Y165)&gt;5,(Y166-Y165)&lt;-5)</formula>
    </cfRule>
  </conditionalFormatting>
  <conditionalFormatting sqref="L168:N168">
    <cfRule type="expression" dxfId="9957" priority="5177">
      <formula>OR((L168-L167)&gt;5,(L168-L167)&lt;-5)</formula>
    </cfRule>
  </conditionalFormatting>
  <conditionalFormatting sqref="O168">
    <cfRule type="expression" dxfId="9956" priority="5176">
      <formula>OR((O168-O167)&gt;5,(O168-O167)&lt;-5)</formula>
    </cfRule>
  </conditionalFormatting>
  <conditionalFormatting sqref="P168">
    <cfRule type="expression" dxfId="9955" priority="5175">
      <formula>OR((P168-P167)&gt;5,(P168-P167)&lt;-5)</formula>
    </cfRule>
  </conditionalFormatting>
  <conditionalFormatting sqref="Q168">
    <cfRule type="expression" dxfId="9954" priority="5174">
      <formula>OR((Q168-Q167)&gt;5,(Q168-Q167)&lt;-5)</formula>
    </cfRule>
  </conditionalFormatting>
  <conditionalFormatting sqref="R168">
    <cfRule type="expression" dxfId="9953" priority="5173">
      <formula>OR((R168-R167)&gt;5,(R168-R167)&lt;-5)</formula>
    </cfRule>
  </conditionalFormatting>
  <conditionalFormatting sqref="S168">
    <cfRule type="expression" dxfId="9952" priority="5172">
      <formula>OR((S168-S167)&gt;5,(S168-S167)&lt;-5)</formula>
    </cfRule>
  </conditionalFormatting>
  <conditionalFormatting sqref="T168">
    <cfRule type="expression" dxfId="9951" priority="5171">
      <formula>OR((T168-T167)&gt;5,(T168-T167)&lt;-5)</formula>
    </cfRule>
  </conditionalFormatting>
  <conditionalFormatting sqref="U168">
    <cfRule type="expression" dxfId="9950" priority="5170">
      <formula>OR((U168-U167)&gt;5,(U168-U167)&lt;-5)</formula>
    </cfRule>
  </conditionalFormatting>
  <conditionalFormatting sqref="V168">
    <cfRule type="expression" dxfId="9949" priority="5169">
      <formula>OR((V168-V167)&gt;5,(V168-V167)&lt;-5)</formula>
    </cfRule>
  </conditionalFormatting>
  <conditionalFormatting sqref="W168">
    <cfRule type="expression" dxfId="9948" priority="5168">
      <formula>OR((W168-W167)&gt;5,(W168-W167)&lt;-5)</formula>
    </cfRule>
  </conditionalFormatting>
  <conditionalFormatting sqref="X168">
    <cfRule type="expression" dxfId="9947" priority="5167">
      <formula>OR((X168-X167)&gt;5,(X168-X167)&lt;-5)</formula>
    </cfRule>
  </conditionalFormatting>
  <conditionalFormatting sqref="Y168">
    <cfRule type="expression" dxfId="9946" priority="5166">
      <formula>OR((Y168-Y167)&gt;5,(Y168-Y167)&lt;-5)</formula>
    </cfRule>
  </conditionalFormatting>
  <conditionalFormatting sqref="L169:N169">
    <cfRule type="expression" dxfId="9945" priority="5163">
      <formula>OR((L169-L168)&gt;5,(L169-L168)&lt;-5)</formula>
    </cfRule>
  </conditionalFormatting>
  <conditionalFormatting sqref="O169">
    <cfRule type="expression" dxfId="9944" priority="5162">
      <formula>OR((O169-O168)&gt;5,(O169-O168)&lt;-5)</formula>
    </cfRule>
  </conditionalFormatting>
  <conditionalFormatting sqref="P169">
    <cfRule type="expression" dxfId="9943" priority="5161">
      <formula>OR((P169-P168)&gt;5,(P169-P168)&lt;-5)</formula>
    </cfRule>
  </conditionalFormatting>
  <conditionalFormatting sqref="Q169">
    <cfRule type="expression" dxfId="9942" priority="5160">
      <formula>OR((Q169-Q168)&gt;5,(Q169-Q168)&lt;-5)</formula>
    </cfRule>
  </conditionalFormatting>
  <conditionalFormatting sqref="R169">
    <cfRule type="expression" dxfId="9941" priority="5159">
      <formula>OR((R169-R168)&gt;5,(R169-R168)&lt;-5)</formula>
    </cfRule>
  </conditionalFormatting>
  <conditionalFormatting sqref="S169">
    <cfRule type="expression" dxfId="9940" priority="5158">
      <formula>OR((S169-S168)&gt;5,(S169-S168)&lt;-5)</formula>
    </cfRule>
  </conditionalFormatting>
  <conditionalFormatting sqref="T169">
    <cfRule type="expression" dxfId="9939" priority="5157">
      <formula>OR((T169-T168)&gt;5,(T169-T168)&lt;-5)</formula>
    </cfRule>
  </conditionalFormatting>
  <conditionalFormatting sqref="U169">
    <cfRule type="expression" dxfId="9938" priority="5156">
      <formula>OR((U169-U168)&gt;5,(U169-U168)&lt;-5)</formula>
    </cfRule>
  </conditionalFormatting>
  <conditionalFormatting sqref="V169">
    <cfRule type="expression" dxfId="9937" priority="5155">
      <formula>OR((V169-V168)&gt;5,(V169-V168)&lt;-5)</formula>
    </cfRule>
  </conditionalFormatting>
  <conditionalFormatting sqref="W169">
    <cfRule type="expression" dxfId="9936" priority="5154">
      <formula>OR((W169-W168)&gt;5,(W169-W168)&lt;-5)</formula>
    </cfRule>
  </conditionalFormatting>
  <conditionalFormatting sqref="X169">
    <cfRule type="expression" dxfId="9935" priority="5153">
      <formula>OR((X169-X168)&gt;5,(X169-X168)&lt;-5)</formula>
    </cfRule>
  </conditionalFormatting>
  <conditionalFormatting sqref="Y169">
    <cfRule type="expression" dxfId="9934" priority="5152">
      <formula>OR((Y169-Y168)&gt;5,(Y169-Y168)&lt;-5)</formula>
    </cfRule>
  </conditionalFormatting>
  <conditionalFormatting sqref="L171:N171">
    <cfRule type="expression" dxfId="9933" priority="5149">
      <formula>OR((L171-L170)&gt;5,(L171-L170)&lt;-5)</formula>
    </cfRule>
  </conditionalFormatting>
  <conditionalFormatting sqref="O171">
    <cfRule type="expression" dxfId="9932" priority="5148">
      <formula>OR((O171-O170)&gt;5,(O171-O170)&lt;-5)</formula>
    </cfRule>
  </conditionalFormatting>
  <conditionalFormatting sqref="P171">
    <cfRule type="expression" dxfId="9931" priority="5147">
      <formula>OR((P171-P170)&gt;5,(P171-P170)&lt;-5)</formula>
    </cfRule>
  </conditionalFormatting>
  <conditionalFormatting sqref="Q171">
    <cfRule type="expression" dxfId="9930" priority="5146">
      <formula>OR((Q171-Q170)&gt;5,(Q171-Q170)&lt;-5)</formula>
    </cfRule>
  </conditionalFormatting>
  <conditionalFormatting sqref="R171">
    <cfRule type="expression" dxfId="9929" priority="5145">
      <formula>OR((R171-R170)&gt;5,(R171-R170)&lt;-5)</formula>
    </cfRule>
  </conditionalFormatting>
  <conditionalFormatting sqref="S171">
    <cfRule type="expression" dxfId="9928" priority="5144">
      <formula>OR((S171-S170)&gt;5,(S171-S170)&lt;-5)</formula>
    </cfRule>
  </conditionalFormatting>
  <conditionalFormatting sqref="T171">
    <cfRule type="expression" dxfId="9927" priority="5143">
      <formula>OR((T171-T170)&gt;5,(T171-T170)&lt;-5)</formula>
    </cfRule>
  </conditionalFormatting>
  <conditionalFormatting sqref="U171">
    <cfRule type="expression" dxfId="9926" priority="5142">
      <formula>OR((U171-U170)&gt;5,(U171-U170)&lt;-5)</formula>
    </cfRule>
  </conditionalFormatting>
  <conditionalFormatting sqref="V171">
    <cfRule type="expression" dxfId="9925" priority="5141">
      <formula>OR((V171-V170)&gt;5,(V171-V170)&lt;-5)</formula>
    </cfRule>
  </conditionalFormatting>
  <conditionalFormatting sqref="W171">
    <cfRule type="expression" dxfId="9924" priority="5140">
      <formula>OR((W171-W170)&gt;5,(W171-W170)&lt;-5)</formula>
    </cfRule>
  </conditionalFormatting>
  <conditionalFormatting sqref="X171">
    <cfRule type="expression" dxfId="9923" priority="5139">
      <formula>OR((X171-X170)&gt;5,(X171-X170)&lt;-5)</formula>
    </cfRule>
  </conditionalFormatting>
  <conditionalFormatting sqref="Y171">
    <cfRule type="expression" dxfId="9922" priority="5138">
      <formula>OR((Y171-Y170)&gt;5,(Y171-Y170)&lt;-5)</formula>
    </cfRule>
  </conditionalFormatting>
  <conditionalFormatting sqref="L172:N172">
    <cfRule type="expression" dxfId="9921" priority="5135">
      <formula>OR((L172-L171)&gt;5,(L172-L171)&lt;-5)</formula>
    </cfRule>
  </conditionalFormatting>
  <conditionalFormatting sqref="O172">
    <cfRule type="expression" dxfId="9920" priority="5134">
      <formula>OR((O172-O171)&gt;5,(O172-O171)&lt;-5)</formula>
    </cfRule>
  </conditionalFormatting>
  <conditionalFormatting sqref="P172">
    <cfRule type="expression" dxfId="9919" priority="5133">
      <formula>OR((P172-P171)&gt;5,(P172-P171)&lt;-5)</formula>
    </cfRule>
  </conditionalFormatting>
  <conditionalFormatting sqref="Q172">
    <cfRule type="expression" dxfId="9918" priority="5132">
      <formula>OR((Q172-Q171)&gt;5,(Q172-Q171)&lt;-5)</formula>
    </cfRule>
  </conditionalFormatting>
  <conditionalFormatting sqref="R172">
    <cfRule type="expression" dxfId="9917" priority="5131">
      <formula>OR((R172-R171)&gt;5,(R172-R171)&lt;-5)</formula>
    </cfRule>
  </conditionalFormatting>
  <conditionalFormatting sqref="S172">
    <cfRule type="expression" dxfId="9916" priority="5130">
      <formula>OR((S172-S171)&gt;5,(S172-S171)&lt;-5)</formula>
    </cfRule>
  </conditionalFormatting>
  <conditionalFormatting sqref="T172">
    <cfRule type="expression" dxfId="9915" priority="5129">
      <formula>OR((T172-T171)&gt;5,(T172-T171)&lt;-5)</formula>
    </cfRule>
  </conditionalFormatting>
  <conditionalFormatting sqref="U172">
    <cfRule type="expression" dxfId="9914" priority="5128">
      <formula>OR((U172-U171)&gt;5,(U172-U171)&lt;-5)</formula>
    </cfRule>
  </conditionalFormatting>
  <conditionalFormatting sqref="V172">
    <cfRule type="expression" dxfId="9913" priority="5127">
      <formula>OR((V172-V171)&gt;5,(V172-V171)&lt;-5)</formula>
    </cfRule>
  </conditionalFormatting>
  <conditionalFormatting sqref="W172">
    <cfRule type="expression" dxfId="9912" priority="5126">
      <formula>OR((W172-W171)&gt;5,(W172-W171)&lt;-5)</formula>
    </cfRule>
  </conditionalFormatting>
  <conditionalFormatting sqref="X172">
    <cfRule type="expression" dxfId="9911" priority="5125">
      <formula>OR((X172-X171)&gt;5,(X172-X171)&lt;-5)</formula>
    </cfRule>
  </conditionalFormatting>
  <conditionalFormatting sqref="Y172">
    <cfRule type="expression" dxfId="9910" priority="5124">
      <formula>OR((Y172-Y171)&gt;5,(Y172-Y171)&lt;-5)</formula>
    </cfRule>
  </conditionalFormatting>
  <conditionalFormatting sqref="S169">
    <cfRule type="expression" dxfId="9909" priority="5123">
      <formula>OR((S169-S168)&gt;5,(S169-S168)&lt;-5)</formula>
    </cfRule>
  </conditionalFormatting>
  <conditionalFormatting sqref="L171:N171">
    <cfRule type="expression" dxfId="9908" priority="5120">
      <formula>OR((L171-L170)&gt;5,(L171-L170)&lt;-5)</formula>
    </cfRule>
  </conditionalFormatting>
  <conditionalFormatting sqref="O171">
    <cfRule type="expression" dxfId="9907" priority="5119">
      <formula>OR((O171-O170)&gt;5,(O171-O170)&lt;-5)</formula>
    </cfRule>
  </conditionalFormatting>
  <conditionalFormatting sqref="P171">
    <cfRule type="expression" dxfId="9906" priority="5118">
      <formula>OR((P171-P170)&gt;5,(P171-P170)&lt;-5)</formula>
    </cfRule>
  </conditionalFormatting>
  <conditionalFormatting sqref="Q171">
    <cfRule type="expression" dxfId="9905" priority="5117">
      <formula>OR((Q171-Q170)&gt;5,(Q171-Q170)&lt;-5)</formula>
    </cfRule>
  </conditionalFormatting>
  <conditionalFormatting sqref="R171">
    <cfRule type="expression" dxfId="9904" priority="5116">
      <formula>OR((R171-R170)&gt;5,(R171-R170)&lt;-5)</formula>
    </cfRule>
  </conditionalFormatting>
  <conditionalFormatting sqref="S171">
    <cfRule type="expression" dxfId="9903" priority="5115">
      <formula>OR((S171-S170)&gt;5,(S171-S170)&lt;-5)</formula>
    </cfRule>
  </conditionalFormatting>
  <conditionalFormatting sqref="T171">
    <cfRule type="expression" dxfId="9902" priority="5114">
      <formula>OR((T171-T170)&gt;5,(T171-T170)&lt;-5)</formula>
    </cfRule>
  </conditionalFormatting>
  <conditionalFormatting sqref="U171">
    <cfRule type="expression" dxfId="9901" priority="5113">
      <formula>OR((U171-U170)&gt;5,(U171-U170)&lt;-5)</formula>
    </cfRule>
  </conditionalFormatting>
  <conditionalFormatting sqref="V171">
    <cfRule type="expression" dxfId="9900" priority="5112">
      <formula>OR((V171-V170)&gt;5,(V171-V170)&lt;-5)</formula>
    </cfRule>
  </conditionalFormatting>
  <conditionalFormatting sqref="W171">
    <cfRule type="expression" dxfId="9899" priority="5111">
      <formula>OR((W171-W170)&gt;5,(W171-W170)&lt;-5)</formula>
    </cfRule>
  </conditionalFormatting>
  <conditionalFormatting sqref="X171">
    <cfRule type="expression" dxfId="9898" priority="5110">
      <formula>OR((X171-X170)&gt;5,(X171-X170)&lt;-5)</formula>
    </cfRule>
  </conditionalFormatting>
  <conditionalFormatting sqref="Y171">
    <cfRule type="expression" dxfId="9897" priority="5109">
      <formula>OR((Y171-Y170)&gt;5,(Y171-Y170)&lt;-5)</formula>
    </cfRule>
  </conditionalFormatting>
  <conditionalFormatting sqref="L172:N172">
    <cfRule type="expression" dxfId="9896" priority="5106">
      <formula>OR((L172-L171)&gt;5,(L172-L171)&lt;-5)</formula>
    </cfRule>
  </conditionalFormatting>
  <conditionalFormatting sqref="O172">
    <cfRule type="expression" dxfId="9895" priority="5105">
      <formula>OR((O172-O171)&gt;5,(O172-O171)&lt;-5)</formula>
    </cfRule>
  </conditionalFormatting>
  <conditionalFormatting sqref="P172">
    <cfRule type="expression" dxfId="9894" priority="5104">
      <formula>OR((P172-P171)&gt;5,(P172-P171)&lt;-5)</formula>
    </cfRule>
  </conditionalFormatting>
  <conditionalFormatting sqref="Q172">
    <cfRule type="expression" dxfId="9893" priority="5103">
      <formula>OR((Q172-Q171)&gt;5,(Q172-Q171)&lt;-5)</formula>
    </cfRule>
  </conditionalFormatting>
  <conditionalFormatting sqref="R172">
    <cfRule type="expression" dxfId="9892" priority="5102">
      <formula>OR((R172-R171)&gt;5,(R172-R171)&lt;-5)</formula>
    </cfRule>
  </conditionalFormatting>
  <conditionalFormatting sqref="S172">
    <cfRule type="expression" dxfId="9891" priority="5101">
      <formula>OR((S172-S171)&gt;5,(S172-S171)&lt;-5)</formula>
    </cfRule>
  </conditionalFormatting>
  <conditionalFormatting sqref="T172">
    <cfRule type="expression" dxfId="9890" priority="5100">
      <formula>OR((T172-T171)&gt;5,(T172-T171)&lt;-5)</formula>
    </cfRule>
  </conditionalFormatting>
  <conditionalFormatting sqref="U172">
    <cfRule type="expression" dxfId="9889" priority="5099">
      <formula>OR((U172-U171)&gt;5,(U172-U171)&lt;-5)</formula>
    </cfRule>
  </conditionalFormatting>
  <conditionalFormatting sqref="V172">
    <cfRule type="expression" dxfId="9888" priority="5098">
      <formula>OR((V172-V171)&gt;5,(V172-V171)&lt;-5)</formula>
    </cfRule>
  </conditionalFormatting>
  <conditionalFormatting sqref="W172">
    <cfRule type="expression" dxfId="9887" priority="5097">
      <formula>OR((W172-W171)&gt;5,(W172-W171)&lt;-5)</formula>
    </cfRule>
  </conditionalFormatting>
  <conditionalFormatting sqref="X172">
    <cfRule type="expression" dxfId="9886" priority="5096">
      <formula>OR((X172-X171)&gt;5,(X172-X171)&lt;-5)</formula>
    </cfRule>
  </conditionalFormatting>
  <conditionalFormatting sqref="Y172">
    <cfRule type="expression" dxfId="9885" priority="5095">
      <formula>OR((Y172-Y171)&gt;5,(Y172-Y171)&lt;-5)</formula>
    </cfRule>
  </conditionalFormatting>
  <conditionalFormatting sqref="S172">
    <cfRule type="expression" dxfId="9884" priority="5094">
      <formula>OR((S172-S171)&gt;5,(S172-S171)&lt;-5)</formula>
    </cfRule>
  </conditionalFormatting>
  <conditionalFormatting sqref="L186:N186">
    <cfRule type="expression" dxfId="9883" priority="5091">
      <formula>OR((L186-L185)&gt;5,(L186-L185)&lt;-5)</formula>
    </cfRule>
  </conditionalFormatting>
  <conditionalFormatting sqref="O186">
    <cfRule type="expression" dxfId="9882" priority="5090">
      <formula>OR((O186-O185)&gt;5,(O186-O185)&lt;-5)</formula>
    </cfRule>
  </conditionalFormatting>
  <conditionalFormatting sqref="P186">
    <cfRule type="expression" dxfId="9881" priority="5089">
      <formula>OR((P186-P185)&gt;5,(P186-P185)&lt;-5)</formula>
    </cfRule>
  </conditionalFormatting>
  <conditionalFormatting sqref="Q186">
    <cfRule type="expression" dxfId="9880" priority="5088">
      <formula>OR((Q186-Q185)&gt;5,(Q186-Q185)&lt;-5)</formula>
    </cfRule>
  </conditionalFormatting>
  <conditionalFormatting sqref="R186">
    <cfRule type="expression" dxfId="9879" priority="5087">
      <formula>OR((R186-R185)&gt;5,(R186-R185)&lt;-5)</formula>
    </cfRule>
  </conditionalFormatting>
  <conditionalFormatting sqref="S186">
    <cfRule type="expression" dxfId="9878" priority="5086">
      <formula>OR((S186-S185)&gt;5,(S186-S185)&lt;-5)</formula>
    </cfRule>
  </conditionalFormatting>
  <conditionalFormatting sqref="T186">
    <cfRule type="expression" dxfId="9877" priority="5085">
      <formula>OR((T186-T185)&gt;5,(T186-T185)&lt;-5)</formula>
    </cfRule>
  </conditionalFormatting>
  <conditionalFormatting sqref="U186">
    <cfRule type="expression" dxfId="9876" priority="5084">
      <formula>OR((U186-U185)&gt;5,(U186-U185)&lt;-5)</formula>
    </cfRule>
  </conditionalFormatting>
  <conditionalFormatting sqref="V186">
    <cfRule type="expression" dxfId="9875" priority="5083">
      <formula>OR((V186-V185)&gt;5,(V186-V185)&lt;-5)</formula>
    </cfRule>
  </conditionalFormatting>
  <conditionalFormatting sqref="W186">
    <cfRule type="expression" dxfId="9874" priority="5082">
      <formula>OR((W186-W185)&gt;5,(W186-W185)&lt;-5)</formula>
    </cfRule>
  </conditionalFormatting>
  <conditionalFormatting sqref="X186">
    <cfRule type="expression" dxfId="9873" priority="5081">
      <formula>OR((X186-X185)&gt;5,(X186-X185)&lt;-5)</formula>
    </cfRule>
  </conditionalFormatting>
  <conditionalFormatting sqref="Y186">
    <cfRule type="expression" dxfId="9872" priority="5080">
      <formula>OR((Y186-Y185)&gt;5,(Y186-Y185)&lt;-5)</formula>
    </cfRule>
  </conditionalFormatting>
  <conditionalFormatting sqref="L187:N187">
    <cfRule type="expression" dxfId="9871" priority="5077">
      <formula>OR((L187-L186)&gt;5,(L187-L186)&lt;-5)</formula>
    </cfRule>
  </conditionalFormatting>
  <conditionalFormatting sqref="O187">
    <cfRule type="expression" dxfId="9870" priority="5076">
      <formula>OR((O187-O186)&gt;5,(O187-O186)&lt;-5)</formula>
    </cfRule>
  </conditionalFormatting>
  <conditionalFormatting sqref="P187">
    <cfRule type="expression" dxfId="9869" priority="5075">
      <formula>OR((P187-P186)&gt;5,(P187-P186)&lt;-5)</formula>
    </cfRule>
  </conditionalFormatting>
  <conditionalFormatting sqref="Q187">
    <cfRule type="expression" dxfId="9868" priority="5074">
      <formula>OR((Q187-Q186)&gt;5,(Q187-Q186)&lt;-5)</formula>
    </cfRule>
  </conditionalFormatting>
  <conditionalFormatting sqref="R187">
    <cfRule type="expression" dxfId="9867" priority="5073">
      <formula>OR((R187-R186)&gt;5,(R187-R186)&lt;-5)</formula>
    </cfRule>
  </conditionalFormatting>
  <conditionalFormatting sqref="S187">
    <cfRule type="expression" dxfId="9866" priority="5072">
      <formula>OR((S187-S186)&gt;5,(S187-S186)&lt;-5)</formula>
    </cfRule>
  </conditionalFormatting>
  <conditionalFormatting sqref="T187">
    <cfRule type="expression" dxfId="9865" priority="5071">
      <formula>OR((T187-T186)&gt;5,(T187-T186)&lt;-5)</formula>
    </cfRule>
  </conditionalFormatting>
  <conditionalFormatting sqref="U187">
    <cfRule type="expression" dxfId="9864" priority="5070">
      <formula>OR((U187-U186)&gt;5,(U187-U186)&lt;-5)</formula>
    </cfRule>
  </conditionalFormatting>
  <conditionalFormatting sqref="V187">
    <cfRule type="expression" dxfId="9863" priority="5069">
      <formula>OR((V187-V186)&gt;5,(V187-V186)&lt;-5)</formula>
    </cfRule>
  </conditionalFormatting>
  <conditionalFormatting sqref="W187">
    <cfRule type="expression" dxfId="9862" priority="5068">
      <formula>OR((W187-W186)&gt;5,(W187-W186)&lt;-5)</formula>
    </cfRule>
  </conditionalFormatting>
  <conditionalFormatting sqref="X187">
    <cfRule type="expression" dxfId="9861" priority="5067">
      <formula>OR((X187-X186)&gt;5,(X187-X186)&lt;-5)</formula>
    </cfRule>
  </conditionalFormatting>
  <conditionalFormatting sqref="Y187">
    <cfRule type="expression" dxfId="9860" priority="5066">
      <formula>OR((Y187-Y186)&gt;5,(Y187-Y186)&lt;-5)</formula>
    </cfRule>
  </conditionalFormatting>
  <conditionalFormatting sqref="L188:N188">
    <cfRule type="expression" dxfId="9859" priority="5063">
      <formula>OR((L188-L187)&gt;5,(L188-L187)&lt;-5)</formula>
    </cfRule>
  </conditionalFormatting>
  <conditionalFormatting sqref="O188">
    <cfRule type="expression" dxfId="9858" priority="5062">
      <formula>OR((O188-O187)&gt;5,(O188-O187)&lt;-5)</formula>
    </cfRule>
  </conditionalFormatting>
  <conditionalFormatting sqref="P188">
    <cfRule type="expression" dxfId="9857" priority="5061">
      <formula>OR((P188-P187)&gt;5,(P188-P187)&lt;-5)</formula>
    </cfRule>
  </conditionalFormatting>
  <conditionalFormatting sqref="Q188">
    <cfRule type="expression" dxfId="9856" priority="5060">
      <formula>OR((Q188-Q187)&gt;5,(Q188-Q187)&lt;-5)</formula>
    </cfRule>
  </conditionalFormatting>
  <conditionalFormatting sqref="R188">
    <cfRule type="expression" dxfId="9855" priority="5059">
      <formula>OR((R188-R187)&gt;5,(R188-R187)&lt;-5)</formula>
    </cfRule>
  </conditionalFormatting>
  <conditionalFormatting sqref="S188">
    <cfRule type="expression" dxfId="9854" priority="5058">
      <formula>OR((S188-S187)&gt;5,(S188-S187)&lt;-5)</formula>
    </cfRule>
  </conditionalFormatting>
  <conditionalFormatting sqref="T188">
    <cfRule type="expression" dxfId="9853" priority="5057">
      <formula>OR((T188-T187)&gt;5,(T188-T187)&lt;-5)</formula>
    </cfRule>
  </conditionalFormatting>
  <conditionalFormatting sqref="U188">
    <cfRule type="expression" dxfId="9852" priority="5056">
      <formula>OR((U188-U187)&gt;5,(U188-U187)&lt;-5)</formula>
    </cfRule>
  </conditionalFormatting>
  <conditionalFormatting sqref="V188">
    <cfRule type="expression" dxfId="9851" priority="5055">
      <formula>OR((V188-V187)&gt;5,(V188-V187)&lt;-5)</formula>
    </cfRule>
  </conditionalFormatting>
  <conditionalFormatting sqref="W188">
    <cfRule type="expression" dxfId="9850" priority="5054">
      <formula>OR((W188-W187)&gt;5,(W188-W187)&lt;-5)</formula>
    </cfRule>
  </conditionalFormatting>
  <conditionalFormatting sqref="X188">
    <cfRule type="expression" dxfId="9849" priority="5053">
      <formula>OR((X188-X187)&gt;5,(X188-X187)&lt;-5)</formula>
    </cfRule>
  </conditionalFormatting>
  <conditionalFormatting sqref="Y188">
    <cfRule type="expression" dxfId="9848" priority="5052">
      <formula>OR((Y188-Y187)&gt;5,(Y188-Y187)&lt;-5)</formula>
    </cfRule>
  </conditionalFormatting>
  <conditionalFormatting sqref="L189:N189">
    <cfRule type="expression" dxfId="9847" priority="5049">
      <formula>OR((L189-L188)&gt;5,(L189-L188)&lt;-5)</formula>
    </cfRule>
  </conditionalFormatting>
  <conditionalFormatting sqref="O189">
    <cfRule type="expression" dxfId="9846" priority="5048">
      <formula>OR((O189-O188)&gt;5,(O189-O188)&lt;-5)</formula>
    </cfRule>
  </conditionalFormatting>
  <conditionalFormatting sqref="P189">
    <cfRule type="expression" dxfId="9845" priority="5047">
      <formula>OR((P189-P188)&gt;5,(P189-P188)&lt;-5)</formula>
    </cfRule>
  </conditionalFormatting>
  <conditionalFormatting sqref="Q189">
    <cfRule type="expression" dxfId="9844" priority="5046">
      <formula>OR((Q189-Q188)&gt;5,(Q189-Q188)&lt;-5)</formula>
    </cfRule>
  </conditionalFormatting>
  <conditionalFormatting sqref="R189">
    <cfRule type="expression" dxfId="9843" priority="5045">
      <formula>OR((R189-R188)&gt;5,(R189-R188)&lt;-5)</formula>
    </cfRule>
  </conditionalFormatting>
  <conditionalFormatting sqref="S189">
    <cfRule type="expression" dxfId="9842" priority="5044">
      <formula>OR((S189-S188)&gt;5,(S189-S188)&lt;-5)</formula>
    </cfRule>
  </conditionalFormatting>
  <conditionalFormatting sqref="T189">
    <cfRule type="expression" dxfId="9841" priority="5043">
      <formula>OR((T189-T188)&gt;5,(T189-T188)&lt;-5)</formula>
    </cfRule>
  </conditionalFormatting>
  <conditionalFormatting sqref="U189">
    <cfRule type="expression" dxfId="9840" priority="5042">
      <formula>OR((U189-U188)&gt;5,(U189-U188)&lt;-5)</formula>
    </cfRule>
  </conditionalFormatting>
  <conditionalFormatting sqref="V189">
    <cfRule type="expression" dxfId="9839" priority="5041">
      <formula>OR((V189-V188)&gt;5,(V189-V188)&lt;-5)</formula>
    </cfRule>
  </conditionalFormatting>
  <conditionalFormatting sqref="W189">
    <cfRule type="expression" dxfId="9838" priority="5040">
      <formula>OR((W189-W188)&gt;5,(W189-W188)&lt;-5)</formula>
    </cfRule>
  </conditionalFormatting>
  <conditionalFormatting sqref="X189">
    <cfRule type="expression" dxfId="9837" priority="5039">
      <formula>OR((X189-X188)&gt;5,(X189-X188)&lt;-5)</formula>
    </cfRule>
  </conditionalFormatting>
  <conditionalFormatting sqref="Y189">
    <cfRule type="expression" dxfId="9836" priority="5038">
      <formula>OR((Y189-Y188)&gt;5,(Y189-Y188)&lt;-5)</formula>
    </cfRule>
  </conditionalFormatting>
  <conditionalFormatting sqref="L190:N190">
    <cfRule type="expression" dxfId="9835" priority="5035">
      <formula>OR((L190-L189)&gt;5,(L190-L189)&lt;-5)</formula>
    </cfRule>
  </conditionalFormatting>
  <conditionalFormatting sqref="O190">
    <cfRule type="expression" dxfId="9834" priority="5034">
      <formula>OR((O190-O189)&gt;5,(O190-O189)&lt;-5)</formula>
    </cfRule>
  </conditionalFormatting>
  <conditionalFormatting sqref="P190">
    <cfRule type="expression" dxfId="9833" priority="5033">
      <formula>OR((P190-P189)&gt;5,(P190-P189)&lt;-5)</formula>
    </cfRule>
  </conditionalFormatting>
  <conditionalFormatting sqref="Q190">
    <cfRule type="expression" dxfId="9832" priority="5032">
      <formula>OR((Q190-Q189)&gt;5,(Q190-Q189)&lt;-5)</formula>
    </cfRule>
  </conditionalFormatting>
  <conditionalFormatting sqref="R190">
    <cfRule type="expression" dxfId="9831" priority="5031">
      <formula>OR((R190-R189)&gt;5,(R190-R189)&lt;-5)</formula>
    </cfRule>
  </conditionalFormatting>
  <conditionalFormatting sqref="S190">
    <cfRule type="expression" dxfId="9830" priority="5030">
      <formula>OR((S190-S189)&gt;5,(S190-S189)&lt;-5)</formula>
    </cfRule>
  </conditionalFormatting>
  <conditionalFormatting sqref="T190">
    <cfRule type="expression" dxfId="9829" priority="5029">
      <formula>OR((T190-T189)&gt;5,(T190-T189)&lt;-5)</formula>
    </cfRule>
  </conditionalFormatting>
  <conditionalFormatting sqref="U190">
    <cfRule type="expression" dxfId="9828" priority="5028">
      <formula>OR((U190-U189)&gt;5,(U190-U189)&lt;-5)</formula>
    </cfRule>
  </conditionalFormatting>
  <conditionalFormatting sqref="V190">
    <cfRule type="expression" dxfId="9827" priority="5027">
      <formula>OR((V190-V189)&gt;5,(V190-V189)&lt;-5)</formula>
    </cfRule>
  </conditionalFormatting>
  <conditionalFormatting sqref="W190">
    <cfRule type="expression" dxfId="9826" priority="5026">
      <formula>OR((W190-W189)&gt;5,(W190-W189)&lt;-5)</formula>
    </cfRule>
  </conditionalFormatting>
  <conditionalFormatting sqref="X190">
    <cfRule type="expression" dxfId="9825" priority="5025">
      <formula>OR((X190-X189)&gt;5,(X190-X189)&lt;-5)</formula>
    </cfRule>
  </conditionalFormatting>
  <conditionalFormatting sqref="Y190">
    <cfRule type="expression" dxfId="9824" priority="5024">
      <formula>OR((Y190-Y189)&gt;5,(Y190-Y189)&lt;-5)</formula>
    </cfRule>
  </conditionalFormatting>
  <conditionalFormatting sqref="L192:N192">
    <cfRule type="expression" dxfId="9823" priority="5021">
      <formula>OR((L192-L191)&gt;5,(L192-L191)&lt;-5)</formula>
    </cfRule>
  </conditionalFormatting>
  <conditionalFormatting sqref="O192">
    <cfRule type="expression" dxfId="9822" priority="5020">
      <formula>OR((O192-O191)&gt;5,(O192-O191)&lt;-5)</formula>
    </cfRule>
  </conditionalFormatting>
  <conditionalFormatting sqref="P192">
    <cfRule type="expression" dxfId="9821" priority="5019">
      <formula>OR((P192-P191)&gt;5,(P192-P191)&lt;-5)</formula>
    </cfRule>
  </conditionalFormatting>
  <conditionalFormatting sqref="Q192">
    <cfRule type="expression" dxfId="9820" priority="5018">
      <formula>OR((Q192-Q191)&gt;5,(Q192-Q191)&lt;-5)</formula>
    </cfRule>
  </conditionalFormatting>
  <conditionalFormatting sqref="R192">
    <cfRule type="expression" dxfId="9819" priority="5017">
      <formula>OR((R192-R191)&gt;5,(R192-R191)&lt;-5)</formula>
    </cfRule>
  </conditionalFormatting>
  <conditionalFormatting sqref="S192">
    <cfRule type="expression" dxfId="9818" priority="5016">
      <formula>OR((S192-S191)&gt;5,(S192-S191)&lt;-5)</formula>
    </cfRule>
  </conditionalFormatting>
  <conditionalFormatting sqref="T192">
    <cfRule type="expression" dxfId="9817" priority="5015">
      <formula>OR((T192-T191)&gt;5,(T192-T191)&lt;-5)</formula>
    </cfRule>
  </conditionalFormatting>
  <conditionalFormatting sqref="U192">
    <cfRule type="expression" dxfId="9816" priority="5014">
      <formula>OR((U192-U191)&gt;5,(U192-U191)&lt;-5)</formula>
    </cfRule>
  </conditionalFormatting>
  <conditionalFormatting sqref="V192">
    <cfRule type="expression" dxfId="9815" priority="5013">
      <formula>OR((V192-V191)&gt;5,(V192-V191)&lt;-5)</formula>
    </cfRule>
  </conditionalFormatting>
  <conditionalFormatting sqref="W192">
    <cfRule type="expression" dxfId="9814" priority="5012">
      <formula>OR((W192-W191)&gt;5,(W192-W191)&lt;-5)</formula>
    </cfRule>
  </conditionalFormatting>
  <conditionalFormatting sqref="X192">
    <cfRule type="expression" dxfId="9813" priority="5011">
      <formula>OR((X192-X191)&gt;5,(X192-X191)&lt;-5)</formula>
    </cfRule>
  </conditionalFormatting>
  <conditionalFormatting sqref="Y192">
    <cfRule type="expression" dxfId="9812" priority="5010">
      <formula>OR((Y192-Y191)&gt;5,(Y192-Y191)&lt;-5)</formula>
    </cfRule>
  </conditionalFormatting>
  <conditionalFormatting sqref="L193:N193">
    <cfRule type="expression" dxfId="9811" priority="5007">
      <formula>OR((L193-L192)&gt;5,(L193-L192)&lt;-5)</formula>
    </cfRule>
  </conditionalFormatting>
  <conditionalFormatting sqref="O193">
    <cfRule type="expression" dxfId="9810" priority="5006">
      <formula>OR((O193-O192)&gt;5,(O193-O192)&lt;-5)</formula>
    </cfRule>
  </conditionalFormatting>
  <conditionalFormatting sqref="P193">
    <cfRule type="expression" dxfId="9809" priority="5005">
      <formula>OR((P193-P192)&gt;5,(P193-P192)&lt;-5)</formula>
    </cfRule>
  </conditionalFormatting>
  <conditionalFormatting sqref="Q193">
    <cfRule type="expression" dxfId="9808" priority="5004">
      <formula>OR((Q193-Q192)&gt;5,(Q193-Q192)&lt;-5)</formula>
    </cfRule>
  </conditionalFormatting>
  <conditionalFormatting sqref="R193">
    <cfRule type="expression" dxfId="9807" priority="5003">
      <formula>OR((R193-R192)&gt;5,(R193-R192)&lt;-5)</formula>
    </cfRule>
  </conditionalFormatting>
  <conditionalFormatting sqref="S193">
    <cfRule type="expression" dxfId="9806" priority="5002">
      <formula>OR((S193-S192)&gt;5,(S193-S192)&lt;-5)</formula>
    </cfRule>
  </conditionalFormatting>
  <conditionalFormatting sqref="T193">
    <cfRule type="expression" dxfId="9805" priority="5001">
      <formula>OR((T193-T192)&gt;5,(T193-T192)&lt;-5)</formula>
    </cfRule>
  </conditionalFormatting>
  <conditionalFormatting sqref="U193">
    <cfRule type="expression" dxfId="9804" priority="5000">
      <formula>OR((U193-U192)&gt;5,(U193-U192)&lt;-5)</formula>
    </cfRule>
  </conditionalFormatting>
  <conditionalFormatting sqref="V193">
    <cfRule type="expression" dxfId="9803" priority="4999">
      <formula>OR((V193-V192)&gt;5,(V193-V192)&lt;-5)</formula>
    </cfRule>
  </conditionalFormatting>
  <conditionalFormatting sqref="W193">
    <cfRule type="expression" dxfId="9802" priority="4998">
      <formula>OR((W193-W192)&gt;5,(W193-W192)&lt;-5)</formula>
    </cfRule>
  </conditionalFormatting>
  <conditionalFormatting sqref="X193">
    <cfRule type="expression" dxfId="9801" priority="4997">
      <formula>OR((X193-X192)&gt;5,(X193-X192)&lt;-5)</formula>
    </cfRule>
  </conditionalFormatting>
  <conditionalFormatting sqref="Y193">
    <cfRule type="expression" dxfId="9800" priority="4996">
      <formula>OR((Y193-Y192)&gt;5,(Y193-Y192)&lt;-5)</formula>
    </cfRule>
  </conditionalFormatting>
  <conditionalFormatting sqref="L195:N195">
    <cfRule type="expression" dxfId="9799" priority="4993">
      <formula>OR((L195-L194)&gt;5,(L195-L194)&lt;-5)</formula>
    </cfRule>
  </conditionalFormatting>
  <conditionalFormatting sqref="O195">
    <cfRule type="expression" dxfId="9798" priority="4992">
      <formula>OR((O195-O194)&gt;5,(O195-O194)&lt;-5)</formula>
    </cfRule>
  </conditionalFormatting>
  <conditionalFormatting sqref="P195">
    <cfRule type="expression" dxfId="9797" priority="4991">
      <formula>OR((P195-P194)&gt;5,(P195-P194)&lt;-5)</formula>
    </cfRule>
  </conditionalFormatting>
  <conditionalFormatting sqref="Q195">
    <cfRule type="expression" dxfId="9796" priority="4990">
      <formula>OR((Q195-Q194)&gt;5,(Q195-Q194)&lt;-5)</formula>
    </cfRule>
  </conditionalFormatting>
  <conditionalFormatting sqref="R195">
    <cfRule type="expression" dxfId="9795" priority="4989">
      <formula>OR((R195-R194)&gt;5,(R195-R194)&lt;-5)</formula>
    </cfRule>
  </conditionalFormatting>
  <conditionalFormatting sqref="S195">
    <cfRule type="expression" dxfId="9794" priority="4988">
      <formula>OR((S195-S194)&gt;5,(S195-S194)&lt;-5)</formula>
    </cfRule>
  </conditionalFormatting>
  <conditionalFormatting sqref="T195">
    <cfRule type="expression" dxfId="9793" priority="4987">
      <formula>OR((T195-T194)&gt;5,(T195-T194)&lt;-5)</formula>
    </cfRule>
  </conditionalFormatting>
  <conditionalFormatting sqref="U195">
    <cfRule type="expression" dxfId="9792" priority="4986">
      <formula>OR((U195-U194)&gt;5,(U195-U194)&lt;-5)</formula>
    </cfRule>
  </conditionalFormatting>
  <conditionalFormatting sqref="V195">
    <cfRule type="expression" dxfId="9791" priority="4985">
      <formula>OR((V195-V194)&gt;5,(V195-V194)&lt;-5)</formula>
    </cfRule>
  </conditionalFormatting>
  <conditionalFormatting sqref="W195">
    <cfRule type="expression" dxfId="9790" priority="4984">
      <formula>OR((W195-W194)&gt;5,(W195-W194)&lt;-5)</formula>
    </cfRule>
  </conditionalFormatting>
  <conditionalFormatting sqref="X195">
    <cfRule type="expression" dxfId="9789" priority="4983">
      <formula>OR((X195-X194)&gt;5,(X195-X194)&lt;-5)</formula>
    </cfRule>
  </conditionalFormatting>
  <conditionalFormatting sqref="Y195">
    <cfRule type="expression" dxfId="9788" priority="4982">
      <formula>OR((Y195-Y194)&gt;5,(Y195-Y194)&lt;-5)</formula>
    </cfRule>
  </conditionalFormatting>
  <conditionalFormatting sqref="L196:N196">
    <cfRule type="expression" dxfId="9787" priority="4979">
      <formula>OR((L196-L195)&gt;5,(L196-L195)&lt;-5)</formula>
    </cfRule>
  </conditionalFormatting>
  <conditionalFormatting sqref="O196">
    <cfRule type="expression" dxfId="9786" priority="4978">
      <formula>OR((O196-O195)&gt;5,(O196-O195)&lt;-5)</formula>
    </cfRule>
  </conditionalFormatting>
  <conditionalFormatting sqref="P196">
    <cfRule type="expression" dxfId="9785" priority="4977">
      <formula>OR((P196-P195)&gt;5,(P196-P195)&lt;-5)</formula>
    </cfRule>
  </conditionalFormatting>
  <conditionalFormatting sqref="Q196">
    <cfRule type="expression" dxfId="9784" priority="4976">
      <formula>OR((Q196-Q195)&gt;5,(Q196-Q195)&lt;-5)</formula>
    </cfRule>
  </conditionalFormatting>
  <conditionalFormatting sqref="R196">
    <cfRule type="expression" dxfId="9783" priority="4975">
      <formula>OR((R196-R195)&gt;5,(R196-R195)&lt;-5)</formula>
    </cfRule>
  </conditionalFormatting>
  <conditionalFormatting sqref="S196">
    <cfRule type="expression" dxfId="9782" priority="4974">
      <formula>OR((S196-S195)&gt;5,(S196-S195)&lt;-5)</formula>
    </cfRule>
  </conditionalFormatting>
  <conditionalFormatting sqref="T196">
    <cfRule type="expression" dxfId="9781" priority="4973">
      <formula>OR((T196-T195)&gt;5,(T196-T195)&lt;-5)</formula>
    </cfRule>
  </conditionalFormatting>
  <conditionalFormatting sqref="U196">
    <cfRule type="expression" dxfId="9780" priority="4972">
      <formula>OR((U196-U195)&gt;5,(U196-U195)&lt;-5)</formula>
    </cfRule>
  </conditionalFormatting>
  <conditionalFormatting sqref="V196">
    <cfRule type="expression" dxfId="9779" priority="4971">
      <formula>OR((V196-V195)&gt;5,(V196-V195)&lt;-5)</formula>
    </cfRule>
  </conditionalFormatting>
  <conditionalFormatting sqref="W196">
    <cfRule type="expression" dxfId="9778" priority="4970">
      <formula>OR((W196-W195)&gt;5,(W196-W195)&lt;-5)</formula>
    </cfRule>
  </conditionalFormatting>
  <conditionalFormatting sqref="X196">
    <cfRule type="expression" dxfId="9777" priority="4969">
      <formula>OR((X196-X195)&gt;5,(X196-X195)&lt;-5)</formula>
    </cfRule>
  </conditionalFormatting>
  <conditionalFormatting sqref="Y196">
    <cfRule type="expression" dxfId="9776" priority="4968">
      <formula>OR((Y196-Y195)&gt;5,(Y196-Y195)&lt;-5)</formula>
    </cfRule>
  </conditionalFormatting>
  <conditionalFormatting sqref="L198:N198">
    <cfRule type="expression" dxfId="9775" priority="4965">
      <formula>OR((L198-L197)&gt;5,(L198-L197)&lt;-5)</formula>
    </cfRule>
  </conditionalFormatting>
  <conditionalFormatting sqref="O198">
    <cfRule type="expression" dxfId="9774" priority="4964">
      <formula>OR((O198-O197)&gt;5,(O198-O197)&lt;-5)</formula>
    </cfRule>
  </conditionalFormatting>
  <conditionalFormatting sqref="P198">
    <cfRule type="expression" dxfId="9773" priority="4963">
      <formula>OR((P198-P197)&gt;5,(P198-P197)&lt;-5)</formula>
    </cfRule>
  </conditionalFormatting>
  <conditionalFormatting sqref="Q198">
    <cfRule type="expression" dxfId="9772" priority="4962">
      <formula>OR((Q198-Q197)&gt;5,(Q198-Q197)&lt;-5)</formula>
    </cfRule>
  </conditionalFormatting>
  <conditionalFormatting sqref="R198">
    <cfRule type="expression" dxfId="9771" priority="4961">
      <formula>OR((R198-R197)&gt;5,(R198-R197)&lt;-5)</formula>
    </cfRule>
  </conditionalFormatting>
  <conditionalFormatting sqref="S198">
    <cfRule type="expression" dxfId="9770" priority="4960">
      <formula>OR((S198-S197)&gt;5,(S198-S197)&lt;-5)</formula>
    </cfRule>
  </conditionalFormatting>
  <conditionalFormatting sqref="T198">
    <cfRule type="expression" dxfId="9769" priority="4959">
      <formula>OR((T198-T197)&gt;5,(T198-T197)&lt;-5)</formula>
    </cfRule>
  </conditionalFormatting>
  <conditionalFormatting sqref="U198">
    <cfRule type="expression" dxfId="9768" priority="4958">
      <formula>OR((U198-U197)&gt;5,(U198-U197)&lt;-5)</formula>
    </cfRule>
  </conditionalFormatting>
  <conditionalFormatting sqref="V198">
    <cfRule type="expression" dxfId="9767" priority="4957">
      <formula>OR((V198-V197)&gt;5,(V198-V197)&lt;-5)</formula>
    </cfRule>
  </conditionalFormatting>
  <conditionalFormatting sqref="W198">
    <cfRule type="expression" dxfId="9766" priority="4956">
      <formula>OR((W198-W197)&gt;5,(W198-W197)&lt;-5)</formula>
    </cfRule>
  </conditionalFormatting>
  <conditionalFormatting sqref="X198">
    <cfRule type="expression" dxfId="9765" priority="4955">
      <formula>OR((X198-X197)&gt;5,(X198-X197)&lt;-5)</formula>
    </cfRule>
  </conditionalFormatting>
  <conditionalFormatting sqref="Y198">
    <cfRule type="expression" dxfId="9764" priority="4954">
      <formula>OR((Y198-Y197)&gt;5,(Y198-Y197)&lt;-5)</formula>
    </cfRule>
  </conditionalFormatting>
  <conditionalFormatting sqref="L199:N199">
    <cfRule type="expression" dxfId="9763" priority="4951">
      <formula>OR((L199-L198)&gt;5,(L199-L198)&lt;-5)</formula>
    </cfRule>
  </conditionalFormatting>
  <conditionalFormatting sqref="O199">
    <cfRule type="expression" dxfId="9762" priority="4950">
      <formula>OR((O199-O198)&gt;5,(O199-O198)&lt;-5)</formula>
    </cfRule>
  </conditionalFormatting>
  <conditionalFormatting sqref="P199">
    <cfRule type="expression" dxfId="9761" priority="4949">
      <formula>OR((P199-P198)&gt;5,(P199-P198)&lt;-5)</formula>
    </cfRule>
  </conditionalFormatting>
  <conditionalFormatting sqref="Q199">
    <cfRule type="expression" dxfId="9760" priority="4948">
      <formula>OR((Q199-Q198)&gt;5,(Q199-Q198)&lt;-5)</formula>
    </cfRule>
  </conditionalFormatting>
  <conditionalFormatting sqref="R199">
    <cfRule type="expression" dxfId="9759" priority="4947">
      <formula>OR((R199-R198)&gt;5,(R199-R198)&lt;-5)</formula>
    </cfRule>
  </conditionalFormatting>
  <conditionalFormatting sqref="S199">
    <cfRule type="expression" dxfId="9758" priority="4946">
      <formula>OR((S199-S198)&gt;5,(S199-S198)&lt;-5)</formula>
    </cfRule>
  </conditionalFormatting>
  <conditionalFormatting sqref="T199">
    <cfRule type="expression" dxfId="9757" priority="4945">
      <formula>OR((T199-T198)&gt;5,(T199-T198)&lt;-5)</formula>
    </cfRule>
  </conditionalFormatting>
  <conditionalFormatting sqref="U199">
    <cfRule type="expression" dxfId="9756" priority="4944">
      <formula>OR((U199-U198)&gt;5,(U199-U198)&lt;-5)</formula>
    </cfRule>
  </conditionalFormatting>
  <conditionalFormatting sqref="V199">
    <cfRule type="expression" dxfId="9755" priority="4943">
      <formula>OR((V199-V198)&gt;5,(V199-V198)&lt;-5)</formula>
    </cfRule>
  </conditionalFormatting>
  <conditionalFormatting sqref="W199">
    <cfRule type="expression" dxfId="9754" priority="4942">
      <formula>OR((W199-W198)&gt;5,(W199-W198)&lt;-5)</formula>
    </cfRule>
  </conditionalFormatting>
  <conditionalFormatting sqref="X199">
    <cfRule type="expression" dxfId="9753" priority="4941">
      <formula>OR((X199-X198)&gt;5,(X199-X198)&lt;-5)</formula>
    </cfRule>
  </conditionalFormatting>
  <conditionalFormatting sqref="Y199">
    <cfRule type="expression" dxfId="9752" priority="4940">
      <formula>OR((Y199-Y198)&gt;5,(Y199-Y198)&lt;-5)</formula>
    </cfRule>
  </conditionalFormatting>
  <conditionalFormatting sqref="L201:N201">
    <cfRule type="expression" dxfId="9751" priority="4937">
      <formula>OR((L201-L200)&gt;5,(L201-L200)&lt;-5)</formula>
    </cfRule>
  </conditionalFormatting>
  <conditionalFormatting sqref="O201">
    <cfRule type="expression" dxfId="9750" priority="4936">
      <formula>OR((O201-O200)&gt;5,(O201-O200)&lt;-5)</formula>
    </cfRule>
  </conditionalFormatting>
  <conditionalFormatting sqref="P201">
    <cfRule type="expression" dxfId="9749" priority="4935">
      <formula>OR((P201-P200)&gt;5,(P201-P200)&lt;-5)</formula>
    </cfRule>
  </conditionalFormatting>
  <conditionalFormatting sqref="Q201">
    <cfRule type="expression" dxfId="9748" priority="4934">
      <formula>OR((Q201-Q200)&gt;5,(Q201-Q200)&lt;-5)</formula>
    </cfRule>
  </conditionalFormatting>
  <conditionalFormatting sqref="R201">
    <cfRule type="expression" dxfId="9747" priority="4933">
      <formula>OR((R201-R200)&gt;5,(R201-R200)&lt;-5)</formula>
    </cfRule>
  </conditionalFormatting>
  <conditionalFormatting sqref="S201">
    <cfRule type="expression" dxfId="9746" priority="4932">
      <formula>OR((S201-S200)&gt;5,(S201-S200)&lt;-5)</formula>
    </cfRule>
  </conditionalFormatting>
  <conditionalFormatting sqref="T201">
    <cfRule type="expression" dxfId="9745" priority="4931">
      <formula>OR((T201-T200)&gt;5,(T201-T200)&lt;-5)</formula>
    </cfRule>
  </conditionalFormatting>
  <conditionalFormatting sqref="U201">
    <cfRule type="expression" dxfId="9744" priority="4930">
      <formula>OR((U201-U200)&gt;5,(U201-U200)&lt;-5)</formula>
    </cfRule>
  </conditionalFormatting>
  <conditionalFormatting sqref="V201">
    <cfRule type="expression" dxfId="9743" priority="4929">
      <formula>OR((V201-V200)&gt;5,(V201-V200)&lt;-5)</formula>
    </cfRule>
  </conditionalFormatting>
  <conditionalFormatting sqref="W201">
    <cfRule type="expression" dxfId="9742" priority="4928">
      <formula>OR((W201-W200)&gt;5,(W201-W200)&lt;-5)</formula>
    </cfRule>
  </conditionalFormatting>
  <conditionalFormatting sqref="X201">
    <cfRule type="expression" dxfId="9741" priority="4927">
      <formula>OR((X201-X200)&gt;5,(X201-X200)&lt;-5)</formula>
    </cfRule>
  </conditionalFormatting>
  <conditionalFormatting sqref="Y201">
    <cfRule type="expression" dxfId="9740" priority="4926">
      <formula>OR((Y201-Y200)&gt;5,(Y201-Y200)&lt;-5)</formula>
    </cfRule>
  </conditionalFormatting>
  <conditionalFormatting sqref="L202:N202">
    <cfRule type="expression" dxfId="9739" priority="4923">
      <formula>OR((L202-L201)&gt;5,(L202-L201)&lt;-5)</formula>
    </cfRule>
  </conditionalFormatting>
  <conditionalFormatting sqref="O202">
    <cfRule type="expression" dxfId="9738" priority="4922">
      <formula>OR((O202-O201)&gt;5,(O202-O201)&lt;-5)</formula>
    </cfRule>
  </conditionalFormatting>
  <conditionalFormatting sqref="P202">
    <cfRule type="expression" dxfId="9737" priority="4921">
      <formula>OR((P202-P201)&gt;5,(P202-P201)&lt;-5)</formula>
    </cfRule>
  </conditionalFormatting>
  <conditionalFormatting sqref="Q202">
    <cfRule type="expression" dxfId="9736" priority="4920">
      <formula>OR((Q202-Q201)&gt;5,(Q202-Q201)&lt;-5)</formula>
    </cfRule>
  </conditionalFormatting>
  <conditionalFormatting sqref="R202">
    <cfRule type="expression" dxfId="9735" priority="4919">
      <formula>OR((R202-R201)&gt;5,(R202-R201)&lt;-5)</formula>
    </cfRule>
  </conditionalFormatting>
  <conditionalFormatting sqref="S202">
    <cfRule type="expression" dxfId="9734" priority="4918">
      <formula>OR((S202-S201)&gt;5,(S202-S201)&lt;-5)</formula>
    </cfRule>
  </conditionalFormatting>
  <conditionalFormatting sqref="T202">
    <cfRule type="expression" dxfId="9733" priority="4917">
      <formula>OR((T202-T201)&gt;5,(T202-T201)&lt;-5)</formula>
    </cfRule>
  </conditionalFormatting>
  <conditionalFormatting sqref="U202">
    <cfRule type="expression" dxfId="9732" priority="4916">
      <formula>OR((U202-U201)&gt;5,(U202-U201)&lt;-5)</formula>
    </cfRule>
  </conditionalFormatting>
  <conditionalFormatting sqref="V202">
    <cfRule type="expression" dxfId="9731" priority="4915">
      <formula>OR((V202-V201)&gt;5,(V202-V201)&lt;-5)</formula>
    </cfRule>
  </conditionalFormatting>
  <conditionalFormatting sqref="W202">
    <cfRule type="expression" dxfId="9730" priority="4914">
      <formula>OR((W202-W201)&gt;5,(W202-W201)&lt;-5)</formula>
    </cfRule>
  </conditionalFormatting>
  <conditionalFormatting sqref="X202">
    <cfRule type="expression" dxfId="9729" priority="4913">
      <formula>OR((X202-X201)&gt;5,(X202-X201)&lt;-5)</formula>
    </cfRule>
  </conditionalFormatting>
  <conditionalFormatting sqref="Y202">
    <cfRule type="expression" dxfId="9728" priority="4912">
      <formula>OR((Y202-Y201)&gt;5,(Y202-Y201)&lt;-5)</formula>
    </cfRule>
  </conditionalFormatting>
  <conditionalFormatting sqref="L204:N204">
    <cfRule type="expression" dxfId="9727" priority="4909">
      <formula>OR((L204-L203)&gt;5,(L204-L203)&lt;-5)</formula>
    </cfRule>
  </conditionalFormatting>
  <conditionalFormatting sqref="O204">
    <cfRule type="expression" dxfId="9726" priority="4908">
      <formula>OR((O204-O203)&gt;5,(O204-O203)&lt;-5)</formula>
    </cfRule>
  </conditionalFormatting>
  <conditionalFormatting sqref="P204">
    <cfRule type="expression" dxfId="9725" priority="4907">
      <formula>OR((P204-P203)&gt;5,(P204-P203)&lt;-5)</formula>
    </cfRule>
  </conditionalFormatting>
  <conditionalFormatting sqref="Q204">
    <cfRule type="expression" dxfId="9724" priority="4906">
      <formula>OR((Q204-Q203)&gt;5,(Q204-Q203)&lt;-5)</formula>
    </cfRule>
  </conditionalFormatting>
  <conditionalFormatting sqref="R204">
    <cfRule type="expression" dxfId="9723" priority="4905">
      <formula>OR((R204-R203)&gt;5,(R204-R203)&lt;-5)</formula>
    </cfRule>
  </conditionalFormatting>
  <conditionalFormatting sqref="S204">
    <cfRule type="expression" dxfId="9722" priority="4904">
      <formula>OR((S204-S203)&gt;5,(S204-S203)&lt;-5)</formula>
    </cfRule>
  </conditionalFormatting>
  <conditionalFormatting sqref="T204">
    <cfRule type="expression" dxfId="9721" priority="4903">
      <formula>OR((T204-T203)&gt;5,(T204-T203)&lt;-5)</formula>
    </cfRule>
  </conditionalFormatting>
  <conditionalFormatting sqref="U204">
    <cfRule type="expression" dxfId="9720" priority="4902">
      <formula>OR((U204-U203)&gt;5,(U204-U203)&lt;-5)</formula>
    </cfRule>
  </conditionalFormatting>
  <conditionalFormatting sqref="V204">
    <cfRule type="expression" dxfId="9719" priority="4901">
      <formula>OR((V204-V203)&gt;5,(V204-V203)&lt;-5)</formula>
    </cfRule>
  </conditionalFormatting>
  <conditionalFormatting sqref="W204">
    <cfRule type="expression" dxfId="9718" priority="4900">
      <formula>OR((W204-W203)&gt;5,(W204-W203)&lt;-5)</formula>
    </cfRule>
  </conditionalFormatting>
  <conditionalFormatting sqref="X204">
    <cfRule type="expression" dxfId="9717" priority="4899">
      <formula>OR((X204-X203)&gt;5,(X204-X203)&lt;-5)</formula>
    </cfRule>
  </conditionalFormatting>
  <conditionalFormatting sqref="Y204">
    <cfRule type="expression" dxfId="9716" priority="4898">
      <formula>OR((Y204-Y203)&gt;5,(Y204-Y203)&lt;-5)</formula>
    </cfRule>
  </conditionalFormatting>
  <conditionalFormatting sqref="L205:N205">
    <cfRule type="expression" dxfId="9715" priority="4895">
      <formula>OR((L205-L204)&gt;5,(L205-L204)&lt;-5)</formula>
    </cfRule>
  </conditionalFormatting>
  <conditionalFormatting sqref="O205">
    <cfRule type="expression" dxfId="9714" priority="4894">
      <formula>OR((O205-O204)&gt;5,(O205-O204)&lt;-5)</formula>
    </cfRule>
  </conditionalFormatting>
  <conditionalFormatting sqref="P205">
    <cfRule type="expression" dxfId="9713" priority="4893">
      <formula>OR((P205-P204)&gt;5,(P205-P204)&lt;-5)</formula>
    </cfRule>
  </conditionalFormatting>
  <conditionalFormatting sqref="Q205">
    <cfRule type="expression" dxfId="9712" priority="4892">
      <formula>OR((Q205-Q204)&gt;5,(Q205-Q204)&lt;-5)</formula>
    </cfRule>
  </conditionalFormatting>
  <conditionalFormatting sqref="R205">
    <cfRule type="expression" dxfId="9711" priority="4891">
      <formula>OR((R205-R204)&gt;5,(R205-R204)&lt;-5)</formula>
    </cfRule>
  </conditionalFormatting>
  <conditionalFormatting sqref="S205">
    <cfRule type="expression" dxfId="9710" priority="4890">
      <formula>OR((S205-S204)&gt;5,(S205-S204)&lt;-5)</formula>
    </cfRule>
  </conditionalFormatting>
  <conditionalFormatting sqref="T205">
    <cfRule type="expression" dxfId="9709" priority="4889">
      <formula>OR((T205-T204)&gt;5,(T205-T204)&lt;-5)</formula>
    </cfRule>
  </conditionalFormatting>
  <conditionalFormatting sqref="U205">
    <cfRule type="expression" dxfId="9708" priority="4888">
      <formula>OR((U205-U204)&gt;5,(U205-U204)&lt;-5)</formula>
    </cfRule>
  </conditionalFormatting>
  <conditionalFormatting sqref="V205">
    <cfRule type="expression" dxfId="9707" priority="4887">
      <formula>OR((V205-V204)&gt;5,(V205-V204)&lt;-5)</formula>
    </cfRule>
  </conditionalFormatting>
  <conditionalFormatting sqref="W205">
    <cfRule type="expression" dxfId="9706" priority="4886">
      <formula>OR((W205-W204)&gt;5,(W205-W204)&lt;-5)</formula>
    </cfRule>
  </conditionalFormatting>
  <conditionalFormatting sqref="X205">
    <cfRule type="expression" dxfId="9705" priority="4885">
      <formula>OR((X205-X204)&gt;5,(X205-X204)&lt;-5)</formula>
    </cfRule>
  </conditionalFormatting>
  <conditionalFormatting sqref="Y205">
    <cfRule type="expression" dxfId="9704" priority="4884">
      <formula>OR((Y205-Y204)&gt;5,(Y205-Y204)&lt;-5)</formula>
    </cfRule>
  </conditionalFormatting>
  <conditionalFormatting sqref="L207:N207">
    <cfRule type="expression" dxfId="9703" priority="4881">
      <formula>OR((L207-L206)&gt;5,(L207-L206)&lt;-5)</formula>
    </cfRule>
  </conditionalFormatting>
  <conditionalFormatting sqref="O207">
    <cfRule type="expression" dxfId="9702" priority="4880">
      <formula>OR((O207-O206)&gt;5,(O207-O206)&lt;-5)</formula>
    </cfRule>
  </conditionalFormatting>
  <conditionalFormatting sqref="P207">
    <cfRule type="expression" dxfId="9701" priority="4879">
      <formula>OR((P207-P206)&gt;5,(P207-P206)&lt;-5)</formula>
    </cfRule>
  </conditionalFormatting>
  <conditionalFormatting sqref="Q207">
    <cfRule type="expression" dxfId="9700" priority="4878">
      <formula>OR((Q207-Q206)&gt;5,(Q207-Q206)&lt;-5)</formula>
    </cfRule>
  </conditionalFormatting>
  <conditionalFormatting sqref="R207">
    <cfRule type="expression" dxfId="9699" priority="4877">
      <formula>OR((R207-R206)&gt;5,(R207-R206)&lt;-5)</formula>
    </cfRule>
  </conditionalFormatting>
  <conditionalFormatting sqref="S207">
    <cfRule type="expression" dxfId="9698" priority="4876">
      <formula>OR((S207-S206)&gt;5,(S207-S206)&lt;-5)</formula>
    </cfRule>
  </conditionalFormatting>
  <conditionalFormatting sqref="T207">
    <cfRule type="expression" dxfId="9697" priority="4875">
      <formula>OR((T207-T206)&gt;5,(T207-T206)&lt;-5)</formula>
    </cfRule>
  </conditionalFormatting>
  <conditionalFormatting sqref="U207">
    <cfRule type="expression" dxfId="9696" priority="4874">
      <formula>OR((U207-U206)&gt;5,(U207-U206)&lt;-5)</formula>
    </cfRule>
  </conditionalFormatting>
  <conditionalFormatting sqref="V207">
    <cfRule type="expression" dxfId="9695" priority="4873">
      <formula>OR((V207-V206)&gt;5,(V207-V206)&lt;-5)</formula>
    </cfRule>
  </conditionalFormatting>
  <conditionalFormatting sqref="W207">
    <cfRule type="expression" dxfId="9694" priority="4872">
      <formula>OR((W207-W206)&gt;5,(W207-W206)&lt;-5)</formula>
    </cfRule>
  </conditionalFormatting>
  <conditionalFormatting sqref="X207">
    <cfRule type="expression" dxfId="9693" priority="4871">
      <formula>OR((X207-X206)&gt;5,(X207-X206)&lt;-5)</formula>
    </cfRule>
  </conditionalFormatting>
  <conditionalFormatting sqref="Y207">
    <cfRule type="expression" dxfId="9692" priority="4870">
      <formula>OR((Y207-Y206)&gt;5,(Y207-Y206)&lt;-5)</formula>
    </cfRule>
  </conditionalFormatting>
  <conditionalFormatting sqref="L208:N208">
    <cfRule type="expression" dxfId="9691" priority="4867">
      <formula>OR((L208-L207)&gt;5,(L208-L207)&lt;-5)</formula>
    </cfRule>
  </conditionalFormatting>
  <conditionalFormatting sqref="O208">
    <cfRule type="expression" dxfId="9690" priority="4866">
      <formula>OR((O208-O207)&gt;5,(O208-O207)&lt;-5)</formula>
    </cfRule>
  </conditionalFormatting>
  <conditionalFormatting sqref="P208">
    <cfRule type="expression" dxfId="9689" priority="4865">
      <formula>OR((P208-P207)&gt;5,(P208-P207)&lt;-5)</formula>
    </cfRule>
  </conditionalFormatting>
  <conditionalFormatting sqref="Q208">
    <cfRule type="expression" dxfId="9688" priority="4864">
      <formula>OR((Q208-Q207)&gt;5,(Q208-Q207)&lt;-5)</formula>
    </cfRule>
  </conditionalFormatting>
  <conditionalFormatting sqref="R208">
    <cfRule type="expression" dxfId="9687" priority="4863">
      <formula>OR((R208-R207)&gt;5,(R208-R207)&lt;-5)</formula>
    </cfRule>
  </conditionalFormatting>
  <conditionalFormatting sqref="S208">
    <cfRule type="expression" dxfId="9686" priority="4862">
      <formula>OR((S208-S207)&gt;5,(S208-S207)&lt;-5)</formula>
    </cfRule>
  </conditionalFormatting>
  <conditionalFormatting sqref="T208">
    <cfRule type="expression" dxfId="9685" priority="4861">
      <formula>OR((T208-T207)&gt;5,(T208-T207)&lt;-5)</formula>
    </cfRule>
  </conditionalFormatting>
  <conditionalFormatting sqref="U208">
    <cfRule type="expression" dxfId="9684" priority="4860">
      <formula>OR((U208-U207)&gt;5,(U208-U207)&lt;-5)</formula>
    </cfRule>
  </conditionalFormatting>
  <conditionalFormatting sqref="V208">
    <cfRule type="expression" dxfId="9683" priority="4859">
      <formula>OR((V208-V207)&gt;5,(V208-V207)&lt;-5)</formula>
    </cfRule>
  </conditionalFormatting>
  <conditionalFormatting sqref="W208">
    <cfRule type="expression" dxfId="9682" priority="4858">
      <formula>OR((W208-W207)&gt;5,(W208-W207)&lt;-5)</formula>
    </cfRule>
  </conditionalFormatting>
  <conditionalFormatting sqref="X208">
    <cfRule type="expression" dxfId="9681" priority="4857">
      <formula>OR((X208-X207)&gt;5,(X208-X207)&lt;-5)</formula>
    </cfRule>
  </conditionalFormatting>
  <conditionalFormatting sqref="Y208">
    <cfRule type="expression" dxfId="9680" priority="4856">
      <formula>OR((Y208-Y207)&gt;5,(Y208-Y207)&lt;-5)</formula>
    </cfRule>
  </conditionalFormatting>
  <conditionalFormatting sqref="L210:N210">
    <cfRule type="expression" dxfId="9679" priority="4853">
      <formula>OR((L210-L209)&gt;5,(L210-L209)&lt;-5)</formula>
    </cfRule>
  </conditionalFormatting>
  <conditionalFormatting sqref="O210">
    <cfRule type="expression" dxfId="9678" priority="4852">
      <formula>OR((O210-O209)&gt;5,(O210-O209)&lt;-5)</formula>
    </cfRule>
  </conditionalFormatting>
  <conditionalFormatting sqref="P210">
    <cfRule type="expression" dxfId="9677" priority="4851">
      <formula>OR((P210-P209)&gt;5,(P210-P209)&lt;-5)</formula>
    </cfRule>
  </conditionalFormatting>
  <conditionalFormatting sqref="Q210">
    <cfRule type="expression" dxfId="9676" priority="4850">
      <formula>OR((Q210-Q209)&gt;5,(Q210-Q209)&lt;-5)</formula>
    </cfRule>
  </conditionalFormatting>
  <conditionalFormatting sqref="R210">
    <cfRule type="expression" dxfId="9675" priority="4849">
      <formula>OR((R210-R209)&gt;5,(R210-R209)&lt;-5)</formula>
    </cfRule>
  </conditionalFormatting>
  <conditionalFormatting sqref="S210">
    <cfRule type="expression" dxfId="9674" priority="4848">
      <formula>OR((S210-S209)&gt;5,(S210-S209)&lt;-5)</formula>
    </cfRule>
  </conditionalFormatting>
  <conditionalFormatting sqref="T210">
    <cfRule type="expression" dxfId="9673" priority="4847">
      <formula>OR((T210-T209)&gt;5,(T210-T209)&lt;-5)</formula>
    </cfRule>
  </conditionalFormatting>
  <conditionalFormatting sqref="U210">
    <cfRule type="expression" dxfId="9672" priority="4846">
      <formula>OR((U210-U209)&gt;5,(U210-U209)&lt;-5)</formula>
    </cfRule>
  </conditionalFormatting>
  <conditionalFormatting sqref="V210">
    <cfRule type="expression" dxfId="9671" priority="4845">
      <formula>OR((V210-V209)&gt;5,(V210-V209)&lt;-5)</formula>
    </cfRule>
  </conditionalFormatting>
  <conditionalFormatting sqref="W210">
    <cfRule type="expression" dxfId="9670" priority="4844">
      <formula>OR((W210-W209)&gt;5,(W210-W209)&lt;-5)</formula>
    </cfRule>
  </conditionalFormatting>
  <conditionalFormatting sqref="X210">
    <cfRule type="expression" dxfId="9669" priority="4843">
      <formula>OR((X210-X209)&gt;5,(X210-X209)&lt;-5)</formula>
    </cfRule>
  </conditionalFormatting>
  <conditionalFormatting sqref="Y210">
    <cfRule type="expression" dxfId="9668" priority="4842">
      <formula>OR((Y210-Y209)&gt;5,(Y210-Y209)&lt;-5)</formula>
    </cfRule>
  </conditionalFormatting>
  <conditionalFormatting sqref="L211:N211">
    <cfRule type="expression" dxfId="9667" priority="4839">
      <formula>OR((L211-L210)&gt;5,(L211-L210)&lt;-5)</formula>
    </cfRule>
  </conditionalFormatting>
  <conditionalFormatting sqref="O211">
    <cfRule type="expression" dxfId="9666" priority="4838">
      <formula>OR((O211-O210)&gt;5,(O211-O210)&lt;-5)</formula>
    </cfRule>
  </conditionalFormatting>
  <conditionalFormatting sqref="P211">
    <cfRule type="expression" dxfId="9665" priority="4837">
      <formula>OR((P211-P210)&gt;5,(P211-P210)&lt;-5)</formula>
    </cfRule>
  </conditionalFormatting>
  <conditionalFormatting sqref="Q211">
    <cfRule type="expression" dxfId="9664" priority="4836">
      <formula>OR((Q211-Q210)&gt;5,(Q211-Q210)&lt;-5)</formula>
    </cfRule>
  </conditionalFormatting>
  <conditionalFormatting sqref="R211">
    <cfRule type="expression" dxfId="9663" priority="4835">
      <formula>OR((R211-R210)&gt;5,(R211-R210)&lt;-5)</formula>
    </cfRule>
  </conditionalFormatting>
  <conditionalFormatting sqref="S211">
    <cfRule type="expression" dxfId="9662" priority="4834">
      <formula>OR((S211-S210)&gt;5,(S211-S210)&lt;-5)</formula>
    </cfRule>
  </conditionalFormatting>
  <conditionalFormatting sqref="T211">
    <cfRule type="expression" dxfId="9661" priority="4833">
      <formula>OR((T211-T210)&gt;5,(T211-T210)&lt;-5)</formula>
    </cfRule>
  </conditionalFormatting>
  <conditionalFormatting sqref="U211">
    <cfRule type="expression" dxfId="9660" priority="4832">
      <formula>OR((U211-U210)&gt;5,(U211-U210)&lt;-5)</formula>
    </cfRule>
  </conditionalFormatting>
  <conditionalFormatting sqref="V211">
    <cfRule type="expression" dxfId="9659" priority="4831">
      <formula>OR((V211-V210)&gt;5,(V211-V210)&lt;-5)</formula>
    </cfRule>
  </conditionalFormatting>
  <conditionalFormatting sqref="W211">
    <cfRule type="expression" dxfId="9658" priority="4830">
      <formula>OR((W211-W210)&gt;5,(W211-W210)&lt;-5)</formula>
    </cfRule>
  </conditionalFormatting>
  <conditionalFormatting sqref="X211">
    <cfRule type="expression" dxfId="9657" priority="4829">
      <formula>OR((X211-X210)&gt;5,(X211-X210)&lt;-5)</formula>
    </cfRule>
  </conditionalFormatting>
  <conditionalFormatting sqref="Y211">
    <cfRule type="expression" dxfId="9656" priority="4828">
      <formula>OR((Y211-Y210)&gt;5,(Y211-Y210)&lt;-5)</formula>
    </cfRule>
  </conditionalFormatting>
  <conditionalFormatting sqref="L213:N213">
    <cfRule type="expression" dxfId="9655" priority="4825">
      <formula>OR((L213-L212)&gt;5,(L213-L212)&lt;-5)</formula>
    </cfRule>
  </conditionalFormatting>
  <conditionalFormatting sqref="O213">
    <cfRule type="expression" dxfId="9654" priority="4824">
      <formula>OR((O213-O212)&gt;5,(O213-O212)&lt;-5)</formula>
    </cfRule>
  </conditionalFormatting>
  <conditionalFormatting sqref="P213">
    <cfRule type="expression" dxfId="9653" priority="4823">
      <formula>OR((P213-P212)&gt;5,(P213-P212)&lt;-5)</formula>
    </cfRule>
  </conditionalFormatting>
  <conditionalFormatting sqref="Q213">
    <cfRule type="expression" dxfId="9652" priority="4822">
      <formula>OR((Q213-Q212)&gt;5,(Q213-Q212)&lt;-5)</formula>
    </cfRule>
  </conditionalFormatting>
  <conditionalFormatting sqref="R213">
    <cfRule type="expression" dxfId="9651" priority="4821">
      <formula>OR((R213-R212)&gt;5,(R213-R212)&lt;-5)</formula>
    </cfRule>
  </conditionalFormatting>
  <conditionalFormatting sqref="S213">
    <cfRule type="expression" dxfId="9650" priority="4820">
      <formula>OR((S213-S212)&gt;5,(S213-S212)&lt;-5)</formula>
    </cfRule>
  </conditionalFormatting>
  <conditionalFormatting sqref="T213">
    <cfRule type="expression" dxfId="9649" priority="4819">
      <formula>OR((T213-T212)&gt;5,(T213-T212)&lt;-5)</formula>
    </cfRule>
  </conditionalFormatting>
  <conditionalFormatting sqref="U213">
    <cfRule type="expression" dxfId="9648" priority="4818">
      <formula>OR((U213-U212)&gt;5,(U213-U212)&lt;-5)</formula>
    </cfRule>
  </conditionalFormatting>
  <conditionalFormatting sqref="V213">
    <cfRule type="expression" dxfId="9647" priority="4817">
      <formula>OR((V213-V212)&gt;5,(V213-V212)&lt;-5)</formula>
    </cfRule>
  </conditionalFormatting>
  <conditionalFormatting sqref="W213">
    <cfRule type="expression" dxfId="9646" priority="4816">
      <formula>OR((W213-W212)&gt;5,(W213-W212)&lt;-5)</formula>
    </cfRule>
  </conditionalFormatting>
  <conditionalFormatting sqref="X213">
    <cfRule type="expression" dxfId="9645" priority="4815">
      <formula>OR((X213-X212)&gt;5,(X213-X212)&lt;-5)</formula>
    </cfRule>
  </conditionalFormatting>
  <conditionalFormatting sqref="Y213">
    <cfRule type="expression" dxfId="9644" priority="4814">
      <formula>OR((Y213-Y212)&gt;5,(Y213-Y212)&lt;-5)</formula>
    </cfRule>
  </conditionalFormatting>
  <conditionalFormatting sqref="L214:N214">
    <cfRule type="expression" dxfId="9643" priority="4811">
      <formula>OR((L214-L213)&gt;5,(L214-L213)&lt;-5)</formula>
    </cfRule>
  </conditionalFormatting>
  <conditionalFormatting sqref="O214">
    <cfRule type="expression" dxfId="9642" priority="4810">
      <formula>OR((O214-O213)&gt;5,(O214-O213)&lt;-5)</formula>
    </cfRule>
  </conditionalFormatting>
  <conditionalFormatting sqref="P214">
    <cfRule type="expression" dxfId="9641" priority="4809">
      <formula>OR((P214-P213)&gt;5,(P214-P213)&lt;-5)</formula>
    </cfRule>
  </conditionalFormatting>
  <conditionalFormatting sqref="Q214">
    <cfRule type="expression" dxfId="9640" priority="4808">
      <formula>OR((Q214-Q213)&gt;5,(Q214-Q213)&lt;-5)</formula>
    </cfRule>
  </conditionalFormatting>
  <conditionalFormatting sqref="R214">
    <cfRule type="expression" dxfId="9639" priority="4807">
      <formula>OR((R214-R213)&gt;5,(R214-R213)&lt;-5)</formula>
    </cfRule>
  </conditionalFormatting>
  <conditionalFormatting sqref="S214">
    <cfRule type="expression" dxfId="9638" priority="4806">
      <formula>OR((S214-S213)&gt;5,(S214-S213)&lt;-5)</formula>
    </cfRule>
  </conditionalFormatting>
  <conditionalFormatting sqref="T214">
    <cfRule type="expression" dxfId="9637" priority="4805">
      <formula>OR((T214-T213)&gt;5,(T214-T213)&lt;-5)</formula>
    </cfRule>
  </conditionalFormatting>
  <conditionalFormatting sqref="U214">
    <cfRule type="expression" dxfId="9636" priority="4804">
      <formula>OR((U214-U213)&gt;5,(U214-U213)&lt;-5)</formula>
    </cfRule>
  </conditionalFormatting>
  <conditionalFormatting sqref="V214">
    <cfRule type="expression" dxfId="9635" priority="4803">
      <formula>OR((V214-V213)&gt;5,(V214-V213)&lt;-5)</formula>
    </cfRule>
  </conditionalFormatting>
  <conditionalFormatting sqref="W214">
    <cfRule type="expression" dxfId="9634" priority="4802">
      <formula>OR((W214-W213)&gt;5,(W214-W213)&lt;-5)</formula>
    </cfRule>
  </conditionalFormatting>
  <conditionalFormatting sqref="X214">
    <cfRule type="expression" dxfId="9633" priority="4801">
      <formula>OR((X214-X213)&gt;5,(X214-X213)&lt;-5)</formula>
    </cfRule>
  </conditionalFormatting>
  <conditionalFormatting sqref="Y214">
    <cfRule type="expression" dxfId="9632" priority="4800">
      <formula>OR((Y214-Y213)&gt;5,(Y214-Y213)&lt;-5)</formula>
    </cfRule>
  </conditionalFormatting>
  <conditionalFormatting sqref="S211">
    <cfRule type="expression" dxfId="9631" priority="4799">
      <formula>OR((S211-S210)&gt;5,(S211-S210)&lt;-5)</formula>
    </cfRule>
  </conditionalFormatting>
  <conditionalFormatting sqref="L213:N213">
    <cfRule type="expression" dxfId="9630" priority="4796">
      <formula>OR((L213-L212)&gt;5,(L213-L212)&lt;-5)</formula>
    </cfRule>
  </conditionalFormatting>
  <conditionalFormatting sqref="O213">
    <cfRule type="expression" dxfId="9629" priority="4795">
      <formula>OR((O213-O212)&gt;5,(O213-O212)&lt;-5)</formula>
    </cfRule>
  </conditionalFormatting>
  <conditionalFormatting sqref="P213">
    <cfRule type="expression" dxfId="9628" priority="4794">
      <formula>OR((P213-P212)&gt;5,(P213-P212)&lt;-5)</formula>
    </cfRule>
  </conditionalFormatting>
  <conditionalFormatting sqref="Q213">
    <cfRule type="expression" dxfId="9627" priority="4793">
      <formula>OR((Q213-Q212)&gt;5,(Q213-Q212)&lt;-5)</formula>
    </cfRule>
  </conditionalFormatting>
  <conditionalFormatting sqref="R213">
    <cfRule type="expression" dxfId="9626" priority="4792">
      <formula>OR((R213-R212)&gt;5,(R213-R212)&lt;-5)</formula>
    </cfRule>
  </conditionalFormatting>
  <conditionalFormatting sqref="S213">
    <cfRule type="expression" dxfId="9625" priority="4791">
      <formula>OR((S213-S212)&gt;5,(S213-S212)&lt;-5)</formula>
    </cfRule>
  </conditionalFormatting>
  <conditionalFormatting sqref="T213">
    <cfRule type="expression" dxfId="9624" priority="4790">
      <formula>OR((T213-T212)&gt;5,(T213-T212)&lt;-5)</formula>
    </cfRule>
  </conditionalFormatting>
  <conditionalFormatting sqref="U213">
    <cfRule type="expression" dxfId="9623" priority="4789">
      <formula>OR((U213-U212)&gt;5,(U213-U212)&lt;-5)</formula>
    </cfRule>
  </conditionalFormatting>
  <conditionalFormatting sqref="V213">
    <cfRule type="expression" dxfId="9622" priority="4788">
      <formula>OR((V213-V212)&gt;5,(V213-V212)&lt;-5)</formula>
    </cfRule>
  </conditionalFormatting>
  <conditionalFormatting sqref="W213">
    <cfRule type="expression" dxfId="9621" priority="4787">
      <formula>OR((W213-W212)&gt;5,(W213-W212)&lt;-5)</formula>
    </cfRule>
  </conditionalFormatting>
  <conditionalFormatting sqref="X213">
    <cfRule type="expression" dxfId="9620" priority="4786">
      <formula>OR((X213-X212)&gt;5,(X213-X212)&lt;-5)</formula>
    </cfRule>
  </conditionalFormatting>
  <conditionalFormatting sqref="Y213">
    <cfRule type="expression" dxfId="9619" priority="4785">
      <formula>OR((Y213-Y212)&gt;5,(Y213-Y212)&lt;-5)</formula>
    </cfRule>
  </conditionalFormatting>
  <conditionalFormatting sqref="L214:N214">
    <cfRule type="expression" dxfId="9618" priority="4782">
      <formula>OR((L214-L213)&gt;5,(L214-L213)&lt;-5)</formula>
    </cfRule>
  </conditionalFormatting>
  <conditionalFormatting sqref="O214">
    <cfRule type="expression" dxfId="9617" priority="4781">
      <formula>OR((O214-O213)&gt;5,(O214-O213)&lt;-5)</formula>
    </cfRule>
  </conditionalFormatting>
  <conditionalFormatting sqref="P214">
    <cfRule type="expression" dxfId="9616" priority="4780">
      <formula>OR((P214-P213)&gt;5,(P214-P213)&lt;-5)</formula>
    </cfRule>
  </conditionalFormatting>
  <conditionalFormatting sqref="Q214">
    <cfRule type="expression" dxfId="9615" priority="4779">
      <formula>OR((Q214-Q213)&gt;5,(Q214-Q213)&lt;-5)</formula>
    </cfRule>
  </conditionalFormatting>
  <conditionalFormatting sqref="R214">
    <cfRule type="expression" dxfId="9614" priority="4778">
      <formula>OR((R214-R213)&gt;5,(R214-R213)&lt;-5)</formula>
    </cfRule>
  </conditionalFormatting>
  <conditionalFormatting sqref="S214">
    <cfRule type="expression" dxfId="9613" priority="4777">
      <formula>OR((S214-S213)&gt;5,(S214-S213)&lt;-5)</formula>
    </cfRule>
  </conditionalFormatting>
  <conditionalFormatting sqref="T214">
    <cfRule type="expression" dxfId="9612" priority="4776">
      <formula>OR((T214-T213)&gt;5,(T214-T213)&lt;-5)</formula>
    </cfRule>
  </conditionalFormatting>
  <conditionalFormatting sqref="U214">
    <cfRule type="expression" dxfId="9611" priority="4775">
      <formula>OR((U214-U213)&gt;5,(U214-U213)&lt;-5)</formula>
    </cfRule>
  </conditionalFormatting>
  <conditionalFormatting sqref="V214">
    <cfRule type="expression" dxfId="9610" priority="4774">
      <formula>OR((V214-V213)&gt;5,(V214-V213)&lt;-5)</formula>
    </cfRule>
  </conditionalFormatting>
  <conditionalFormatting sqref="W214">
    <cfRule type="expression" dxfId="9609" priority="4773">
      <formula>OR((W214-W213)&gt;5,(W214-W213)&lt;-5)</formula>
    </cfRule>
  </conditionalFormatting>
  <conditionalFormatting sqref="X214">
    <cfRule type="expression" dxfId="9608" priority="4772">
      <formula>OR((X214-X213)&gt;5,(X214-X213)&lt;-5)</formula>
    </cfRule>
  </conditionalFormatting>
  <conditionalFormatting sqref="Y214">
    <cfRule type="expression" dxfId="9607" priority="4771">
      <formula>OR((Y214-Y213)&gt;5,(Y214-Y213)&lt;-5)</formula>
    </cfRule>
  </conditionalFormatting>
  <conditionalFormatting sqref="S214">
    <cfRule type="expression" dxfId="9606" priority="4770">
      <formula>OR((S214-S213)&gt;5,(S214-S213)&lt;-5)</formula>
    </cfRule>
  </conditionalFormatting>
  <conditionalFormatting sqref="L228:N228">
    <cfRule type="expression" dxfId="9605" priority="4767">
      <formula>OR((L228-L227)&gt;5,(L228-L227)&lt;-5)</formula>
    </cfRule>
  </conditionalFormatting>
  <conditionalFormatting sqref="O228">
    <cfRule type="expression" dxfId="9604" priority="4766">
      <formula>OR((O228-O227)&gt;5,(O228-O227)&lt;-5)</formula>
    </cfRule>
  </conditionalFormatting>
  <conditionalFormatting sqref="P228">
    <cfRule type="expression" dxfId="9603" priority="4765">
      <formula>OR((P228-P227)&gt;5,(P228-P227)&lt;-5)</formula>
    </cfRule>
  </conditionalFormatting>
  <conditionalFormatting sqref="Q228">
    <cfRule type="expression" dxfId="9602" priority="4764">
      <formula>OR((Q228-Q227)&gt;5,(Q228-Q227)&lt;-5)</formula>
    </cfRule>
  </conditionalFormatting>
  <conditionalFormatting sqref="R228">
    <cfRule type="expression" dxfId="9601" priority="4763">
      <formula>OR((R228-R227)&gt;5,(R228-R227)&lt;-5)</formula>
    </cfRule>
  </conditionalFormatting>
  <conditionalFormatting sqref="S228">
    <cfRule type="expression" dxfId="9600" priority="4762">
      <formula>OR((S228-S227)&gt;5,(S228-S227)&lt;-5)</formula>
    </cfRule>
  </conditionalFormatting>
  <conditionalFormatting sqref="T228">
    <cfRule type="expression" dxfId="9599" priority="4761">
      <formula>OR((T228-T227)&gt;5,(T228-T227)&lt;-5)</formula>
    </cfRule>
  </conditionalFormatting>
  <conditionalFormatting sqref="U228">
    <cfRule type="expression" dxfId="9598" priority="4760">
      <formula>OR((U228-U227)&gt;5,(U228-U227)&lt;-5)</formula>
    </cfRule>
  </conditionalFormatting>
  <conditionalFormatting sqref="V228">
    <cfRule type="expression" dxfId="9597" priority="4759">
      <formula>OR((V228-V227)&gt;5,(V228-V227)&lt;-5)</formula>
    </cfRule>
  </conditionalFormatting>
  <conditionalFormatting sqref="W228">
    <cfRule type="expression" dxfId="9596" priority="4758">
      <formula>OR((W228-W227)&gt;5,(W228-W227)&lt;-5)</formula>
    </cfRule>
  </conditionalFormatting>
  <conditionalFormatting sqref="X228">
    <cfRule type="expression" dxfId="9595" priority="4757">
      <formula>OR((X228-X227)&gt;5,(X228-X227)&lt;-5)</formula>
    </cfRule>
  </conditionalFormatting>
  <conditionalFormatting sqref="Y228">
    <cfRule type="expression" dxfId="9594" priority="4756">
      <formula>OR((Y228-Y227)&gt;5,(Y228-Y227)&lt;-5)</formula>
    </cfRule>
  </conditionalFormatting>
  <conditionalFormatting sqref="L229:N229">
    <cfRule type="expression" dxfId="9593" priority="4753">
      <formula>OR((L229-L228)&gt;5,(L229-L228)&lt;-5)</formula>
    </cfRule>
  </conditionalFormatting>
  <conditionalFormatting sqref="O229">
    <cfRule type="expression" dxfId="9592" priority="4752">
      <formula>OR((O229-O228)&gt;5,(O229-O228)&lt;-5)</formula>
    </cfRule>
  </conditionalFormatting>
  <conditionalFormatting sqref="P229">
    <cfRule type="expression" dxfId="9591" priority="4751">
      <formula>OR((P229-P228)&gt;5,(P229-P228)&lt;-5)</formula>
    </cfRule>
  </conditionalFormatting>
  <conditionalFormatting sqref="Q229">
    <cfRule type="expression" dxfId="9590" priority="4750">
      <formula>OR((Q229-Q228)&gt;5,(Q229-Q228)&lt;-5)</formula>
    </cfRule>
  </conditionalFormatting>
  <conditionalFormatting sqref="R229">
    <cfRule type="expression" dxfId="9589" priority="4749">
      <formula>OR((R229-R228)&gt;5,(R229-R228)&lt;-5)</formula>
    </cfRule>
  </conditionalFormatting>
  <conditionalFormatting sqref="S229">
    <cfRule type="expression" dxfId="9588" priority="4748">
      <formula>OR((S229-S228)&gt;5,(S229-S228)&lt;-5)</formula>
    </cfRule>
  </conditionalFormatting>
  <conditionalFormatting sqref="T229">
    <cfRule type="expression" dxfId="9587" priority="4747">
      <formula>OR((T229-T228)&gt;5,(T229-T228)&lt;-5)</formula>
    </cfRule>
  </conditionalFormatting>
  <conditionalFormatting sqref="U229">
    <cfRule type="expression" dxfId="9586" priority="4746">
      <formula>OR((U229-U228)&gt;5,(U229-U228)&lt;-5)</formula>
    </cfRule>
  </conditionalFormatting>
  <conditionalFormatting sqref="V229">
    <cfRule type="expression" dxfId="9585" priority="4745">
      <formula>OR((V229-V228)&gt;5,(V229-V228)&lt;-5)</formula>
    </cfRule>
  </conditionalFormatting>
  <conditionalFormatting sqref="W229">
    <cfRule type="expression" dxfId="9584" priority="4744">
      <formula>OR((W229-W228)&gt;5,(W229-W228)&lt;-5)</formula>
    </cfRule>
  </conditionalFormatting>
  <conditionalFormatting sqref="X229">
    <cfRule type="expression" dxfId="9583" priority="4743">
      <formula>OR((X229-X228)&gt;5,(X229-X228)&lt;-5)</formula>
    </cfRule>
  </conditionalFormatting>
  <conditionalFormatting sqref="Y229">
    <cfRule type="expression" dxfId="9582" priority="4742">
      <formula>OR((Y229-Y228)&gt;5,(Y229-Y228)&lt;-5)</formula>
    </cfRule>
  </conditionalFormatting>
  <conditionalFormatting sqref="L230:N230">
    <cfRule type="expression" dxfId="9581" priority="4739">
      <formula>OR((L230-L229)&gt;5,(L230-L229)&lt;-5)</formula>
    </cfRule>
  </conditionalFormatting>
  <conditionalFormatting sqref="O230">
    <cfRule type="expression" dxfId="9580" priority="4738">
      <formula>OR((O230-O229)&gt;5,(O230-O229)&lt;-5)</formula>
    </cfRule>
  </conditionalFormatting>
  <conditionalFormatting sqref="P230">
    <cfRule type="expression" dxfId="9579" priority="4737">
      <formula>OR((P230-P229)&gt;5,(P230-P229)&lt;-5)</formula>
    </cfRule>
  </conditionalFormatting>
  <conditionalFormatting sqref="Q230">
    <cfRule type="expression" dxfId="9578" priority="4736">
      <formula>OR((Q230-Q229)&gt;5,(Q230-Q229)&lt;-5)</formula>
    </cfRule>
  </conditionalFormatting>
  <conditionalFormatting sqref="R230">
    <cfRule type="expression" dxfId="9577" priority="4735">
      <formula>OR((R230-R229)&gt;5,(R230-R229)&lt;-5)</formula>
    </cfRule>
  </conditionalFormatting>
  <conditionalFormatting sqref="S230">
    <cfRule type="expression" dxfId="9576" priority="4734">
      <formula>OR((S230-S229)&gt;5,(S230-S229)&lt;-5)</formula>
    </cfRule>
  </conditionalFormatting>
  <conditionalFormatting sqref="T230">
    <cfRule type="expression" dxfId="9575" priority="4733">
      <formula>OR((T230-T229)&gt;5,(T230-T229)&lt;-5)</formula>
    </cfRule>
  </conditionalFormatting>
  <conditionalFormatting sqref="U230">
    <cfRule type="expression" dxfId="9574" priority="4732">
      <formula>OR((U230-U229)&gt;5,(U230-U229)&lt;-5)</formula>
    </cfRule>
  </conditionalFormatting>
  <conditionalFormatting sqref="V230">
    <cfRule type="expression" dxfId="9573" priority="4731">
      <formula>OR((V230-V229)&gt;5,(V230-V229)&lt;-5)</formula>
    </cfRule>
  </conditionalFormatting>
  <conditionalFormatting sqref="W230">
    <cfRule type="expression" dxfId="9572" priority="4730">
      <formula>OR((W230-W229)&gt;5,(W230-W229)&lt;-5)</formula>
    </cfRule>
  </conditionalFormatting>
  <conditionalFormatting sqref="X230">
    <cfRule type="expression" dxfId="9571" priority="4729">
      <formula>OR((X230-X229)&gt;5,(X230-X229)&lt;-5)</formula>
    </cfRule>
  </conditionalFormatting>
  <conditionalFormatting sqref="Y230">
    <cfRule type="expression" dxfId="9570" priority="4728">
      <formula>OR((Y230-Y229)&gt;5,(Y230-Y229)&lt;-5)</formula>
    </cfRule>
  </conditionalFormatting>
  <conditionalFormatting sqref="L231:N231">
    <cfRule type="expression" dxfId="9569" priority="4725">
      <formula>OR((L231-L230)&gt;5,(L231-L230)&lt;-5)</formula>
    </cfRule>
  </conditionalFormatting>
  <conditionalFormatting sqref="O231">
    <cfRule type="expression" dxfId="9568" priority="4724">
      <formula>OR((O231-O230)&gt;5,(O231-O230)&lt;-5)</formula>
    </cfRule>
  </conditionalFormatting>
  <conditionalFormatting sqref="P231">
    <cfRule type="expression" dxfId="9567" priority="4723">
      <formula>OR((P231-P230)&gt;5,(P231-P230)&lt;-5)</formula>
    </cfRule>
  </conditionalFormatting>
  <conditionalFormatting sqref="Q231">
    <cfRule type="expression" dxfId="9566" priority="4722">
      <formula>OR((Q231-Q230)&gt;5,(Q231-Q230)&lt;-5)</formula>
    </cfRule>
  </conditionalFormatting>
  <conditionalFormatting sqref="R231">
    <cfRule type="expression" dxfId="9565" priority="4721">
      <formula>OR((R231-R230)&gt;5,(R231-R230)&lt;-5)</formula>
    </cfRule>
  </conditionalFormatting>
  <conditionalFormatting sqref="S231">
    <cfRule type="expression" dxfId="9564" priority="4720">
      <formula>OR((S231-S230)&gt;5,(S231-S230)&lt;-5)</formula>
    </cfRule>
  </conditionalFormatting>
  <conditionalFormatting sqref="T231">
    <cfRule type="expression" dxfId="9563" priority="4719">
      <formula>OR((T231-T230)&gt;5,(T231-T230)&lt;-5)</formula>
    </cfRule>
  </conditionalFormatting>
  <conditionalFormatting sqref="U231">
    <cfRule type="expression" dxfId="9562" priority="4718">
      <formula>OR((U231-U230)&gt;5,(U231-U230)&lt;-5)</formula>
    </cfRule>
  </conditionalFormatting>
  <conditionalFormatting sqref="V231">
    <cfRule type="expression" dxfId="9561" priority="4717">
      <formula>OR((V231-V230)&gt;5,(V231-V230)&lt;-5)</formula>
    </cfRule>
  </conditionalFormatting>
  <conditionalFormatting sqref="W231">
    <cfRule type="expression" dxfId="9560" priority="4716">
      <formula>OR((W231-W230)&gt;5,(W231-W230)&lt;-5)</formula>
    </cfRule>
  </conditionalFormatting>
  <conditionalFormatting sqref="X231">
    <cfRule type="expression" dxfId="9559" priority="4715">
      <formula>OR((X231-X230)&gt;5,(X231-X230)&lt;-5)</formula>
    </cfRule>
  </conditionalFormatting>
  <conditionalFormatting sqref="Y231">
    <cfRule type="expression" dxfId="9558" priority="4714">
      <formula>OR((Y231-Y230)&gt;5,(Y231-Y230)&lt;-5)</formula>
    </cfRule>
  </conditionalFormatting>
  <conditionalFormatting sqref="L232:N232">
    <cfRule type="expression" dxfId="9557" priority="4711">
      <formula>OR((L232-L231)&gt;5,(L232-L231)&lt;-5)</formula>
    </cfRule>
  </conditionalFormatting>
  <conditionalFormatting sqref="O232">
    <cfRule type="expression" dxfId="9556" priority="4710">
      <formula>OR((O232-O231)&gt;5,(O232-O231)&lt;-5)</formula>
    </cfRule>
  </conditionalFormatting>
  <conditionalFormatting sqref="P232">
    <cfRule type="expression" dxfId="9555" priority="4709">
      <formula>OR((P232-P231)&gt;5,(P232-P231)&lt;-5)</formula>
    </cfRule>
  </conditionalFormatting>
  <conditionalFormatting sqref="Q232">
    <cfRule type="expression" dxfId="9554" priority="4708">
      <formula>OR((Q232-Q231)&gt;5,(Q232-Q231)&lt;-5)</formula>
    </cfRule>
  </conditionalFormatting>
  <conditionalFormatting sqref="R232">
    <cfRule type="expression" dxfId="9553" priority="4707">
      <formula>OR((R232-R231)&gt;5,(R232-R231)&lt;-5)</formula>
    </cfRule>
  </conditionalFormatting>
  <conditionalFormatting sqref="S232">
    <cfRule type="expression" dxfId="9552" priority="4706">
      <formula>OR((S232-S231)&gt;5,(S232-S231)&lt;-5)</formula>
    </cfRule>
  </conditionalFormatting>
  <conditionalFormatting sqref="T232">
    <cfRule type="expression" dxfId="9551" priority="4705">
      <formula>OR((T232-T231)&gt;5,(T232-T231)&lt;-5)</formula>
    </cfRule>
  </conditionalFormatting>
  <conditionalFormatting sqref="U232">
    <cfRule type="expression" dxfId="9550" priority="4704">
      <formula>OR((U232-U231)&gt;5,(U232-U231)&lt;-5)</formula>
    </cfRule>
  </conditionalFormatting>
  <conditionalFormatting sqref="V232">
    <cfRule type="expression" dxfId="9549" priority="4703">
      <formula>OR((V232-V231)&gt;5,(V232-V231)&lt;-5)</formula>
    </cfRule>
  </conditionalFormatting>
  <conditionalFormatting sqref="W232">
    <cfRule type="expression" dxfId="9548" priority="4702">
      <formula>OR((W232-W231)&gt;5,(W232-W231)&lt;-5)</formula>
    </cfRule>
  </conditionalFormatting>
  <conditionalFormatting sqref="X232">
    <cfRule type="expression" dxfId="9547" priority="4701">
      <formula>OR((X232-X231)&gt;5,(X232-X231)&lt;-5)</formula>
    </cfRule>
  </conditionalFormatting>
  <conditionalFormatting sqref="Y232">
    <cfRule type="expression" dxfId="9546" priority="4700">
      <formula>OR((Y232-Y231)&gt;5,(Y232-Y231)&lt;-5)</formula>
    </cfRule>
  </conditionalFormatting>
  <conditionalFormatting sqref="L234:N234">
    <cfRule type="expression" dxfId="9545" priority="4697">
      <formula>OR((L234-L233)&gt;5,(L234-L233)&lt;-5)</formula>
    </cfRule>
  </conditionalFormatting>
  <conditionalFormatting sqref="O234">
    <cfRule type="expression" dxfId="9544" priority="4696">
      <formula>OR((O234-O233)&gt;5,(O234-O233)&lt;-5)</formula>
    </cfRule>
  </conditionalFormatting>
  <conditionalFormatting sqref="P234">
    <cfRule type="expression" dxfId="9543" priority="4695">
      <formula>OR((P234-P233)&gt;5,(P234-P233)&lt;-5)</formula>
    </cfRule>
  </conditionalFormatting>
  <conditionalFormatting sqref="Q234">
    <cfRule type="expression" dxfId="9542" priority="4694">
      <formula>OR((Q234-Q233)&gt;5,(Q234-Q233)&lt;-5)</formula>
    </cfRule>
  </conditionalFormatting>
  <conditionalFormatting sqref="R234">
    <cfRule type="expression" dxfId="9541" priority="4693">
      <formula>OR((R234-R233)&gt;5,(R234-R233)&lt;-5)</formula>
    </cfRule>
  </conditionalFormatting>
  <conditionalFormatting sqref="S234">
    <cfRule type="expression" dxfId="9540" priority="4692">
      <formula>OR((S234-S233)&gt;5,(S234-S233)&lt;-5)</formula>
    </cfRule>
  </conditionalFormatting>
  <conditionalFormatting sqref="T234">
    <cfRule type="expression" dxfId="9539" priority="4691">
      <formula>OR((T234-T233)&gt;5,(T234-T233)&lt;-5)</formula>
    </cfRule>
  </conditionalFormatting>
  <conditionalFormatting sqref="U234">
    <cfRule type="expression" dxfId="9538" priority="4690">
      <formula>OR((U234-U233)&gt;5,(U234-U233)&lt;-5)</formula>
    </cfRule>
  </conditionalFormatting>
  <conditionalFormatting sqref="V234">
    <cfRule type="expression" dxfId="9537" priority="4689">
      <formula>OR((V234-V233)&gt;5,(V234-V233)&lt;-5)</formula>
    </cfRule>
  </conditionalFormatting>
  <conditionalFormatting sqref="W234">
    <cfRule type="expression" dxfId="9536" priority="4688">
      <formula>OR((W234-W233)&gt;5,(W234-W233)&lt;-5)</formula>
    </cfRule>
  </conditionalFormatting>
  <conditionalFormatting sqref="X234">
    <cfRule type="expression" dxfId="9535" priority="4687">
      <formula>OR((X234-X233)&gt;5,(X234-X233)&lt;-5)</formula>
    </cfRule>
  </conditionalFormatting>
  <conditionalFormatting sqref="Y234">
    <cfRule type="expression" dxfId="9534" priority="4686">
      <formula>OR((Y234-Y233)&gt;5,(Y234-Y233)&lt;-5)</formula>
    </cfRule>
  </conditionalFormatting>
  <conditionalFormatting sqref="L235:N235">
    <cfRule type="expression" dxfId="9533" priority="4683">
      <formula>OR((L235-L234)&gt;5,(L235-L234)&lt;-5)</formula>
    </cfRule>
  </conditionalFormatting>
  <conditionalFormatting sqref="O235">
    <cfRule type="expression" dxfId="9532" priority="4682">
      <formula>OR((O235-O234)&gt;5,(O235-O234)&lt;-5)</formula>
    </cfRule>
  </conditionalFormatting>
  <conditionalFormatting sqref="P235">
    <cfRule type="expression" dxfId="9531" priority="4681">
      <formula>OR((P235-P234)&gt;5,(P235-P234)&lt;-5)</formula>
    </cfRule>
  </conditionalFormatting>
  <conditionalFormatting sqref="Q235">
    <cfRule type="expression" dxfId="9530" priority="4680">
      <formula>OR((Q235-Q234)&gt;5,(Q235-Q234)&lt;-5)</formula>
    </cfRule>
  </conditionalFormatting>
  <conditionalFormatting sqref="R235">
    <cfRule type="expression" dxfId="9529" priority="4679">
      <formula>OR((R235-R234)&gt;5,(R235-R234)&lt;-5)</formula>
    </cfRule>
  </conditionalFormatting>
  <conditionalFormatting sqref="S235">
    <cfRule type="expression" dxfId="9528" priority="4678">
      <formula>OR((S235-S234)&gt;5,(S235-S234)&lt;-5)</formula>
    </cfRule>
  </conditionalFormatting>
  <conditionalFormatting sqref="T235">
    <cfRule type="expression" dxfId="9527" priority="4677">
      <formula>OR((T235-T234)&gt;5,(T235-T234)&lt;-5)</formula>
    </cfRule>
  </conditionalFormatting>
  <conditionalFormatting sqref="U235">
    <cfRule type="expression" dxfId="9526" priority="4676">
      <formula>OR((U235-U234)&gt;5,(U235-U234)&lt;-5)</formula>
    </cfRule>
  </conditionalFormatting>
  <conditionalFormatting sqref="V235">
    <cfRule type="expression" dxfId="9525" priority="4675">
      <formula>OR((V235-V234)&gt;5,(V235-V234)&lt;-5)</formula>
    </cfRule>
  </conditionalFormatting>
  <conditionalFormatting sqref="W235">
    <cfRule type="expression" dxfId="9524" priority="4674">
      <formula>OR((W235-W234)&gt;5,(W235-W234)&lt;-5)</formula>
    </cfRule>
  </conditionalFormatting>
  <conditionalFormatting sqref="X235">
    <cfRule type="expression" dxfId="9523" priority="4673">
      <formula>OR((X235-X234)&gt;5,(X235-X234)&lt;-5)</formula>
    </cfRule>
  </conditionalFormatting>
  <conditionalFormatting sqref="Y235">
    <cfRule type="expression" dxfId="9522" priority="4672">
      <formula>OR((Y235-Y234)&gt;5,(Y235-Y234)&lt;-5)</formula>
    </cfRule>
  </conditionalFormatting>
  <conditionalFormatting sqref="L237:N237">
    <cfRule type="expression" dxfId="9521" priority="4669">
      <formula>OR((L237-L236)&gt;5,(L237-L236)&lt;-5)</formula>
    </cfRule>
  </conditionalFormatting>
  <conditionalFormatting sqref="O237">
    <cfRule type="expression" dxfId="9520" priority="4668">
      <formula>OR((O237-O236)&gt;5,(O237-O236)&lt;-5)</formula>
    </cfRule>
  </conditionalFormatting>
  <conditionalFormatting sqref="P237">
    <cfRule type="expression" dxfId="9519" priority="4667">
      <formula>OR((P237-P236)&gt;5,(P237-P236)&lt;-5)</formula>
    </cfRule>
  </conditionalFormatting>
  <conditionalFormatting sqref="Q237">
    <cfRule type="expression" dxfId="9518" priority="4666">
      <formula>OR((Q237-Q236)&gt;5,(Q237-Q236)&lt;-5)</formula>
    </cfRule>
  </conditionalFormatting>
  <conditionalFormatting sqref="R237">
    <cfRule type="expression" dxfId="9517" priority="4665">
      <formula>OR((R237-R236)&gt;5,(R237-R236)&lt;-5)</formula>
    </cfRule>
  </conditionalFormatting>
  <conditionalFormatting sqref="S237">
    <cfRule type="expression" dxfId="9516" priority="4664">
      <formula>OR((S237-S236)&gt;5,(S237-S236)&lt;-5)</formula>
    </cfRule>
  </conditionalFormatting>
  <conditionalFormatting sqref="T237">
    <cfRule type="expression" dxfId="9515" priority="4663">
      <formula>OR((T237-T236)&gt;5,(T237-T236)&lt;-5)</formula>
    </cfRule>
  </conditionalFormatting>
  <conditionalFormatting sqref="U237">
    <cfRule type="expression" dxfId="9514" priority="4662">
      <formula>OR((U237-U236)&gt;5,(U237-U236)&lt;-5)</formula>
    </cfRule>
  </conditionalFormatting>
  <conditionalFormatting sqref="V237">
    <cfRule type="expression" dxfId="9513" priority="4661">
      <formula>OR((V237-V236)&gt;5,(V237-V236)&lt;-5)</formula>
    </cfRule>
  </conditionalFormatting>
  <conditionalFormatting sqref="W237">
    <cfRule type="expression" dxfId="9512" priority="4660">
      <formula>OR((W237-W236)&gt;5,(W237-W236)&lt;-5)</formula>
    </cfRule>
  </conditionalFormatting>
  <conditionalFormatting sqref="X237">
    <cfRule type="expression" dxfId="9511" priority="4659">
      <formula>OR((X237-X236)&gt;5,(X237-X236)&lt;-5)</formula>
    </cfRule>
  </conditionalFormatting>
  <conditionalFormatting sqref="Y237">
    <cfRule type="expression" dxfId="9510" priority="4658">
      <formula>OR((Y237-Y236)&gt;5,(Y237-Y236)&lt;-5)</formula>
    </cfRule>
  </conditionalFormatting>
  <conditionalFormatting sqref="L238:N238">
    <cfRule type="expression" dxfId="9509" priority="4655">
      <formula>OR((L238-L237)&gt;5,(L238-L237)&lt;-5)</formula>
    </cfRule>
  </conditionalFormatting>
  <conditionalFormatting sqref="O238">
    <cfRule type="expression" dxfId="9508" priority="4654">
      <formula>OR((O238-O237)&gt;5,(O238-O237)&lt;-5)</formula>
    </cfRule>
  </conditionalFormatting>
  <conditionalFormatting sqref="P238">
    <cfRule type="expression" dxfId="9507" priority="4653">
      <formula>OR((P238-P237)&gt;5,(P238-P237)&lt;-5)</formula>
    </cfRule>
  </conditionalFormatting>
  <conditionalFormatting sqref="Q238">
    <cfRule type="expression" dxfId="9506" priority="4652">
      <formula>OR((Q238-Q237)&gt;5,(Q238-Q237)&lt;-5)</formula>
    </cfRule>
  </conditionalFormatting>
  <conditionalFormatting sqref="R238">
    <cfRule type="expression" dxfId="9505" priority="4651">
      <formula>OR((R238-R237)&gt;5,(R238-R237)&lt;-5)</formula>
    </cfRule>
  </conditionalFormatting>
  <conditionalFormatting sqref="S238">
    <cfRule type="expression" dxfId="9504" priority="4650">
      <formula>OR((S238-S237)&gt;5,(S238-S237)&lt;-5)</formula>
    </cfRule>
  </conditionalFormatting>
  <conditionalFormatting sqref="T238">
    <cfRule type="expression" dxfId="9503" priority="4649">
      <formula>OR((T238-T237)&gt;5,(T238-T237)&lt;-5)</formula>
    </cfRule>
  </conditionalFormatting>
  <conditionalFormatting sqref="U238">
    <cfRule type="expression" dxfId="9502" priority="4648">
      <formula>OR((U238-U237)&gt;5,(U238-U237)&lt;-5)</formula>
    </cfRule>
  </conditionalFormatting>
  <conditionalFormatting sqref="V238">
    <cfRule type="expression" dxfId="9501" priority="4647">
      <formula>OR((V238-V237)&gt;5,(V238-V237)&lt;-5)</formula>
    </cfRule>
  </conditionalFormatting>
  <conditionalFormatting sqref="W238">
    <cfRule type="expression" dxfId="9500" priority="4646">
      <formula>OR((W238-W237)&gt;5,(W238-W237)&lt;-5)</formula>
    </cfRule>
  </conditionalFormatting>
  <conditionalFormatting sqref="X238">
    <cfRule type="expression" dxfId="9499" priority="4645">
      <formula>OR((X238-X237)&gt;5,(X238-X237)&lt;-5)</formula>
    </cfRule>
  </conditionalFormatting>
  <conditionalFormatting sqref="Y238">
    <cfRule type="expression" dxfId="9498" priority="4644">
      <formula>OR((Y238-Y237)&gt;5,(Y238-Y237)&lt;-5)</formula>
    </cfRule>
  </conditionalFormatting>
  <conditionalFormatting sqref="L240:N240">
    <cfRule type="expression" dxfId="9497" priority="4641">
      <formula>OR((L240-L239)&gt;5,(L240-L239)&lt;-5)</formula>
    </cfRule>
  </conditionalFormatting>
  <conditionalFormatting sqref="O240">
    <cfRule type="expression" dxfId="9496" priority="4640">
      <formula>OR((O240-O239)&gt;5,(O240-O239)&lt;-5)</formula>
    </cfRule>
  </conditionalFormatting>
  <conditionalFormatting sqref="P240">
    <cfRule type="expression" dxfId="9495" priority="4639">
      <formula>OR((P240-P239)&gt;5,(P240-P239)&lt;-5)</formula>
    </cfRule>
  </conditionalFormatting>
  <conditionalFormatting sqref="Q240">
    <cfRule type="expression" dxfId="9494" priority="4638">
      <formula>OR((Q240-Q239)&gt;5,(Q240-Q239)&lt;-5)</formula>
    </cfRule>
  </conditionalFormatting>
  <conditionalFormatting sqref="R240">
    <cfRule type="expression" dxfId="9493" priority="4637">
      <formula>OR((R240-R239)&gt;5,(R240-R239)&lt;-5)</formula>
    </cfRule>
  </conditionalFormatting>
  <conditionalFormatting sqref="S240">
    <cfRule type="expression" dxfId="9492" priority="4636">
      <formula>OR((S240-S239)&gt;5,(S240-S239)&lt;-5)</formula>
    </cfRule>
  </conditionalFormatting>
  <conditionalFormatting sqref="T240">
    <cfRule type="expression" dxfId="9491" priority="4635">
      <formula>OR((T240-T239)&gt;5,(T240-T239)&lt;-5)</formula>
    </cfRule>
  </conditionalFormatting>
  <conditionalFormatting sqref="U240">
    <cfRule type="expression" dxfId="9490" priority="4634">
      <formula>OR((U240-U239)&gt;5,(U240-U239)&lt;-5)</formula>
    </cfRule>
  </conditionalFormatting>
  <conditionalFormatting sqref="V240">
    <cfRule type="expression" dxfId="9489" priority="4633">
      <formula>OR((V240-V239)&gt;5,(V240-V239)&lt;-5)</formula>
    </cfRule>
  </conditionalFormatting>
  <conditionalFormatting sqref="W240">
    <cfRule type="expression" dxfId="9488" priority="4632">
      <formula>OR((W240-W239)&gt;5,(W240-W239)&lt;-5)</formula>
    </cfRule>
  </conditionalFormatting>
  <conditionalFormatting sqref="X240">
    <cfRule type="expression" dxfId="9487" priority="4631">
      <formula>OR((X240-X239)&gt;5,(X240-X239)&lt;-5)</formula>
    </cfRule>
  </conditionalFormatting>
  <conditionalFormatting sqref="Y240">
    <cfRule type="expression" dxfId="9486" priority="4630">
      <formula>OR((Y240-Y239)&gt;5,(Y240-Y239)&lt;-5)</formula>
    </cfRule>
  </conditionalFormatting>
  <conditionalFormatting sqref="L241:N241">
    <cfRule type="expression" dxfId="9485" priority="4627">
      <formula>OR((L241-L240)&gt;5,(L241-L240)&lt;-5)</formula>
    </cfRule>
  </conditionalFormatting>
  <conditionalFormatting sqref="O241">
    <cfRule type="expression" dxfId="9484" priority="4626">
      <formula>OR((O241-O240)&gt;5,(O241-O240)&lt;-5)</formula>
    </cfRule>
  </conditionalFormatting>
  <conditionalFormatting sqref="P241">
    <cfRule type="expression" dxfId="9483" priority="4625">
      <formula>OR((P241-P240)&gt;5,(P241-P240)&lt;-5)</formula>
    </cfRule>
  </conditionalFormatting>
  <conditionalFormatting sqref="Q241">
    <cfRule type="expression" dxfId="9482" priority="4624">
      <formula>OR((Q241-Q240)&gt;5,(Q241-Q240)&lt;-5)</formula>
    </cfRule>
  </conditionalFormatting>
  <conditionalFormatting sqref="R241">
    <cfRule type="expression" dxfId="9481" priority="4623">
      <formula>OR((R241-R240)&gt;5,(R241-R240)&lt;-5)</formula>
    </cfRule>
  </conditionalFormatting>
  <conditionalFormatting sqref="S241">
    <cfRule type="expression" dxfId="9480" priority="4622">
      <formula>OR((S241-S240)&gt;5,(S241-S240)&lt;-5)</formula>
    </cfRule>
  </conditionalFormatting>
  <conditionalFormatting sqref="T241">
    <cfRule type="expression" dxfId="9479" priority="4621">
      <formula>OR((T241-T240)&gt;5,(T241-T240)&lt;-5)</formula>
    </cfRule>
  </conditionalFormatting>
  <conditionalFormatting sqref="U241">
    <cfRule type="expression" dxfId="9478" priority="4620">
      <formula>OR((U241-U240)&gt;5,(U241-U240)&lt;-5)</formula>
    </cfRule>
  </conditionalFormatting>
  <conditionalFormatting sqref="V241">
    <cfRule type="expression" dxfId="9477" priority="4619">
      <formula>OR((V241-V240)&gt;5,(V241-V240)&lt;-5)</formula>
    </cfRule>
  </conditionalFormatting>
  <conditionalFormatting sqref="W241">
    <cfRule type="expression" dxfId="9476" priority="4618">
      <formula>OR((W241-W240)&gt;5,(W241-W240)&lt;-5)</formula>
    </cfRule>
  </conditionalFormatting>
  <conditionalFormatting sqref="X241">
    <cfRule type="expression" dxfId="9475" priority="4617">
      <formula>OR((X241-X240)&gt;5,(X241-X240)&lt;-5)</formula>
    </cfRule>
  </conditionalFormatting>
  <conditionalFormatting sqref="Y241">
    <cfRule type="expression" dxfId="9474" priority="4616">
      <formula>OR((Y241-Y240)&gt;5,(Y241-Y240)&lt;-5)</formula>
    </cfRule>
  </conditionalFormatting>
  <conditionalFormatting sqref="L243:N243">
    <cfRule type="expression" dxfId="9473" priority="4613">
      <formula>OR((L243-L242)&gt;5,(L243-L242)&lt;-5)</formula>
    </cfRule>
  </conditionalFormatting>
  <conditionalFormatting sqref="O243">
    <cfRule type="expression" dxfId="9472" priority="4612">
      <formula>OR((O243-O242)&gt;5,(O243-O242)&lt;-5)</formula>
    </cfRule>
  </conditionalFormatting>
  <conditionalFormatting sqref="P243">
    <cfRule type="expression" dxfId="9471" priority="4611">
      <formula>OR((P243-P242)&gt;5,(P243-P242)&lt;-5)</formula>
    </cfRule>
  </conditionalFormatting>
  <conditionalFormatting sqref="Q243">
    <cfRule type="expression" dxfId="9470" priority="4610">
      <formula>OR((Q243-Q242)&gt;5,(Q243-Q242)&lt;-5)</formula>
    </cfRule>
  </conditionalFormatting>
  <conditionalFormatting sqref="R243">
    <cfRule type="expression" dxfId="9469" priority="4609">
      <formula>OR((R243-R242)&gt;5,(R243-R242)&lt;-5)</formula>
    </cfRule>
  </conditionalFormatting>
  <conditionalFormatting sqref="S243">
    <cfRule type="expression" dxfId="9468" priority="4608">
      <formula>OR((S243-S242)&gt;5,(S243-S242)&lt;-5)</formula>
    </cfRule>
  </conditionalFormatting>
  <conditionalFormatting sqref="T243">
    <cfRule type="expression" dxfId="9467" priority="4607">
      <formula>OR((T243-T242)&gt;5,(T243-T242)&lt;-5)</formula>
    </cfRule>
  </conditionalFormatting>
  <conditionalFormatting sqref="U243">
    <cfRule type="expression" dxfId="9466" priority="4606">
      <formula>OR((U243-U242)&gt;5,(U243-U242)&lt;-5)</formula>
    </cfRule>
  </conditionalFormatting>
  <conditionalFormatting sqref="V243">
    <cfRule type="expression" dxfId="9465" priority="4605">
      <formula>OR((V243-V242)&gt;5,(V243-V242)&lt;-5)</formula>
    </cfRule>
  </conditionalFormatting>
  <conditionalFormatting sqref="W243">
    <cfRule type="expression" dxfId="9464" priority="4604">
      <formula>OR((W243-W242)&gt;5,(W243-W242)&lt;-5)</formula>
    </cfRule>
  </conditionalFormatting>
  <conditionalFormatting sqref="X243">
    <cfRule type="expression" dxfId="9463" priority="4603">
      <formula>OR((X243-X242)&gt;5,(X243-X242)&lt;-5)</formula>
    </cfRule>
  </conditionalFormatting>
  <conditionalFormatting sqref="Y243">
    <cfRule type="expression" dxfId="9462" priority="4602">
      <formula>OR((Y243-Y242)&gt;5,(Y243-Y242)&lt;-5)</formula>
    </cfRule>
  </conditionalFormatting>
  <conditionalFormatting sqref="L244:N244">
    <cfRule type="expression" dxfId="9461" priority="4599">
      <formula>OR((L244-L243)&gt;5,(L244-L243)&lt;-5)</formula>
    </cfRule>
  </conditionalFormatting>
  <conditionalFormatting sqref="O244">
    <cfRule type="expression" dxfId="9460" priority="4598">
      <formula>OR((O244-O243)&gt;5,(O244-O243)&lt;-5)</formula>
    </cfRule>
  </conditionalFormatting>
  <conditionalFormatting sqref="P244">
    <cfRule type="expression" dxfId="9459" priority="4597">
      <formula>OR((P244-P243)&gt;5,(P244-P243)&lt;-5)</formula>
    </cfRule>
  </conditionalFormatting>
  <conditionalFormatting sqref="Q244">
    <cfRule type="expression" dxfId="9458" priority="4596">
      <formula>OR((Q244-Q243)&gt;5,(Q244-Q243)&lt;-5)</formula>
    </cfRule>
  </conditionalFormatting>
  <conditionalFormatting sqref="R244">
    <cfRule type="expression" dxfId="9457" priority="4595">
      <formula>OR((R244-R243)&gt;5,(R244-R243)&lt;-5)</formula>
    </cfRule>
  </conditionalFormatting>
  <conditionalFormatting sqref="S244">
    <cfRule type="expression" dxfId="9456" priority="4594">
      <formula>OR((S244-S243)&gt;5,(S244-S243)&lt;-5)</formula>
    </cfRule>
  </conditionalFormatting>
  <conditionalFormatting sqref="T244">
    <cfRule type="expression" dxfId="9455" priority="4593">
      <formula>OR((T244-T243)&gt;5,(T244-T243)&lt;-5)</formula>
    </cfRule>
  </conditionalFormatting>
  <conditionalFormatting sqref="U244">
    <cfRule type="expression" dxfId="9454" priority="4592">
      <formula>OR((U244-U243)&gt;5,(U244-U243)&lt;-5)</formula>
    </cfRule>
  </conditionalFormatting>
  <conditionalFormatting sqref="V244">
    <cfRule type="expression" dxfId="9453" priority="4591">
      <formula>OR((V244-V243)&gt;5,(V244-V243)&lt;-5)</formula>
    </cfRule>
  </conditionalFormatting>
  <conditionalFormatting sqref="W244">
    <cfRule type="expression" dxfId="9452" priority="4590">
      <formula>OR((W244-W243)&gt;5,(W244-W243)&lt;-5)</formula>
    </cfRule>
  </conditionalFormatting>
  <conditionalFormatting sqref="X244">
    <cfRule type="expression" dxfId="9451" priority="4589">
      <formula>OR((X244-X243)&gt;5,(X244-X243)&lt;-5)</formula>
    </cfRule>
  </conditionalFormatting>
  <conditionalFormatting sqref="Y244">
    <cfRule type="expression" dxfId="9450" priority="4588">
      <formula>OR((Y244-Y243)&gt;5,(Y244-Y243)&lt;-5)</formula>
    </cfRule>
  </conditionalFormatting>
  <conditionalFormatting sqref="L246:N246">
    <cfRule type="expression" dxfId="9449" priority="4585">
      <formula>OR((L246-L245)&gt;5,(L246-L245)&lt;-5)</formula>
    </cfRule>
  </conditionalFormatting>
  <conditionalFormatting sqref="O246">
    <cfRule type="expression" dxfId="9448" priority="4584">
      <formula>OR((O246-O245)&gt;5,(O246-O245)&lt;-5)</formula>
    </cfRule>
  </conditionalFormatting>
  <conditionalFormatting sqref="P246">
    <cfRule type="expression" dxfId="9447" priority="4583">
      <formula>OR((P246-P245)&gt;5,(P246-P245)&lt;-5)</formula>
    </cfRule>
  </conditionalFormatting>
  <conditionalFormatting sqref="Q246">
    <cfRule type="expression" dxfId="9446" priority="4582">
      <formula>OR((Q246-Q245)&gt;5,(Q246-Q245)&lt;-5)</formula>
    </cfRule>
  </conditionalFormatting>
  <conditionalFormatting sqref="R246">
    <cfRule type="expression" dxfId="9445" priority="4581">
      <formula>OR((R246-R245)&gt;5,(R246-R245)&lt;-5)</formula>
    </cfRule>
  </conditionalFormatting>
  <conditionalFormatting sqref="S246">
    <cfRule type="expression" dxfId="9444" priority="4580">
      <formula>OR((S246-S245)&gt;5,(S246-S245)&lt;-5)</formula>
    </cfRule>
  </conditionalFormatting>
  <conditionalFormatting sqref="T246">
    <cfRule type="expression" dxfId="9443" priority="4579">
      <formula>OR((T246-T245)&gt;5,(T246-T245)&lt;-5)</formula>
    </cfRule>
  </conditionalFormatting>
  <conditionalFormatting sqref="U246">
    <cfRule type="expression" dxfId="9442" priority="4578">
      <formula>OR((U246-U245)&gt;5,(U246-U245)&lt;-5)</formula>
    </cfRule>
  </conditionalFormatting>
  <conditionalFormatting sqref="V246">
    <cfRule type="expression" dxfId="9441" priority="4577">
      <formula>OR((V246-V245)&gt;5,(V246-V245)&lt;-5)</formula>
    </cfRule>
  </conditionalFormatting>
  <conditionalFormatting sqref="W246">
    <cfRule type="expression" dxfId="9440" priority="4576">
      <formula>OR((W246-W245)&gt;5,(W246-W245)&lt;-5)</formula>
    </cfRule>
  </conditionalFormatting>
  <conditionalFormatting sqref="X246">
    <cfRule type="expression" dxfId="9439" priority="4575">
      <formula>OR((X246-X245)&gt;5,(X246-X245)&lt;-5)</formula>
    </cfRule>
  </conditionalFormatting>
  <conditionalFormatting sqref="Y246">
    <cfRule type="expression" dxfId="9438" priority="4574">
      <formula>OR((Y246-Y245)&gt;5,(Y246-Y245)&lt;-5)</formula>
    </cfRule>
  </conditionalFormatting>
  <conditionalFormatting sqref="L247:N247">
    <cfRule type="expression" dxfId="9437" priority="4571">
      <formula>OR((L247-L246)&gt;5,(L247-L246)&lt;-5)</formula>
    </cfRule>
  </conditionalFormatting>
  <conditionalFormatting sqref="O247">
    <cfRule type="expression" dxfId="9436" priority="4570">
      <formula>OR((O247-O246)&gt;5,(O247-O246)&lt;-5)</formula>
    </cfRule>
  </conditionalFormatting>
  <conditionalFormatting sqref="P247">
    <cfRule type="expression" dxfId="9435" priority="4569">
      <formula>OR((P247-P246)&gt;5,(P247-P246)&lt;-5)</formula>
    </cfRule>
  </conditionalFormatting>
  <conditionalFormatting sqref="Q247">
    <cfRule type="expression" dxfId="9434" priority="4568">
      <formula>OR((Q247-Q246)&gt;5,(Q247-Q246)&lt;-5)</formula>
    </cfRule>
  </conditionalFormatting>
  <conditionalFormatting sqref="R247">
    <cfRule type="expression" dxfId="9433" priority="4567">
      <formula>OR((R247-R246)&gt;5,(R247-R246)&lt;-5)</formula>
    </cfRule>
  </conditionalFormatting>
  <conditionalFormatting sqref="S247">
    <cfRule type="expression" dxfId="9432" priority="4566">
      <formula>OR((S247-S246)&gt;5,(S247-S246)&lt;-5)</formula>
    </cfRule>
  </conditionalFormatting>
  <conditionalFormatting sqref="T247">
    <cfRule type="expression" dxfId="9431" priority="4565">
      <formula>OR((T247-T246)&gt;5,(T247-T246)&lt;-5)</formula>
    </cfRule>
  </conditionalFormatting>
  <conditionalFormatting sqref="U247">
    <cfRule type="expression" dxfId="9430" priority="4564">
      <formula>OR((U247-U246)&gt;5,(U247-U246)&lt;-5)</formula>
    </cfRule>
  </conditionalFormatting>
  <conditionalFormatting sqref="V247">
    <cfRule type="expression" dxfId="9429" priority="4563">
      <formula>OR((V247-V246)&gt;5,(V247-V246)&lt;-5)</formula>
    </cfRule>
  </conditionalFormatting>
  <conditionalFormatting sqref="W247">
    <cfRule type="expression" dxfId="9428" priority="4562">
      <formula>OR((W247-W246)&gt;5,(W247-W246)&lt;-5)</formula>
    </cfRule>
  </conditionalFormatting>
  <conditionalFormatting sqref="X247">
    <cfRule type="expression" dxfId="9427" priority="4561">
      <formula>OR((X247-X246)&gt;5,(X247-X246)&lt;-5)</formula>
    </cfRule>
  </conditionalFormatting>
  <conditionalFormatting sqref="Y247">
    <cfRule type="expression" dxfId="9426" priority="4560">
      <formula>OR((Y247-Y246)&gt;5,(Y247-Y246)&lt;-5)</formula>
    </cfRule>
  </conditionalFormatting>
  <conditionalFormatting sqref="L249:N249">
    <cfRule type="expression" dxfId="9425" priority="4557">
      <formula>OR((L249-L248)&gt;5,(L249-L248)&lt;-5)</formula>
    </cfRule>
  </conditionalFormatting>
  <conditionalFormatting sqref="O249">
    <cfRule type="expression" dxfId="9424" priority="4556">
      <formula>OR((O249-O248)&gt;5,(O249-O248)&lt;-5)</formula>
    </cfRule>
  </conditionalFormatting>
  <conditionalFormatting sqref="P249">
    <cfRule type="expression" dxfId="9423" priority="4555">
      <formula>OR((P249-P248)&gt;5,(P249-P248)&lt;-5)</formula>
    </cfRule>
  </conditionalFormatting>
  <conditionalFormatting sqref="Q249">
    <cfRule type="expression" dxfId="9422" priority="4554">
      <formula>OR((Q249-Q248)&gt;5,(Q249-Q248)&lt;-5)</formula>
    </cfRule>
  </conditionalFormatting>
  <conditionalFormatting sqref="R249">
    <cfRule type="expression" dxfId="9421" priority="4553">
      <formula>OR((R249-R248)&gt;5,(R249-R248)&lt;-5)</formula>
    </cfRule>
  </conditionalFormatting>
  <conditionalFormatting sqref="S249">
    <cfRule type="expression" dxfId="9420" priority="4552">
      <formula>OR((S249-S248)&gt;5,(S249-S248)&lt;-5)</formula>
    </cfRule>
  </conditionalFormatting>
  <conditionalFormatting sqref="T249">
    <cfRule type="expression" dxfId="9419" priority="4551">
      <formula>OR((T249-T248)&gt;5,(T249-T248)&lt;-5)</formula>
    </cfRule>
  </conditionalFormatting>
  <conditionalFormatting sqref="U249">
    <cfRule type="expression" dxfId="9418" priority="4550">
      <formula>OR((U249-U248)&gt;5,(U249-U248)&lt;-5)</formula>
    </cfRule>
  </conditionalFormatting>
  <conditionalFormatting sqref="V249">
    <cfRule type="expression" dxfId="9417" priority="4549">
      <formula>OR((V249-V248)&gt;5,(V249-V248)&lt;-5)</formula>
    </cfRule>
  </conditionalFormatting>
  <conditionalFormatting sqref="W249">
    <cfRule type="expression" dxfId="9416" priority="4548">
      <formula>OR((W249-W248)&gt;5,(W249-W248)&lt;-5)</formula>
    </cfRule>
  </conditionalFormatting>
  <conditionalFormatting sqref="X249">
    <cfRule type="expression" dxfId="9415" priority="4547">
      <formula>OR((X249-X248)&gt;5,(X249-X248)&lt;-5)</formula>
    </cfRule>
  </conditionalFormatting>
  <conditionalFormatting sqref="Y249">
    <cfRule type="expression" dxfId="9414" priority="4546">
      <formula>OR((Y249-Y248)&gt;5,(Y249-Y248)&lt;-5)</formula>
    </cfRule>
  </conditionalFormatting>
  <conditionalFormatting sqref="L250:N250">
    <cfRule type="expression" dxfId="9413" priority="4543">
      <formula>OR((L250-L249)&gt;5,(L250-L249)&lt;-5)</formula>
    </cfRule>
  </conditionalFormatting>
  <conditionalFormatting sqref="O250">
    <cfRule type="expression" dxfId="9412" priority="4542">
      <formula>OR((O250-O249)&gt;5,(O250-O249)&lt;-5)</formula>
    </cfRule>
  </conditionalFormatting>
  <conditionalFormatting sqref="P250">
    <cfRule type="expression" dxfId="9411" priority="4541">
      <formula>OR((P250-P249)&gt;5,(P250-P249)&lt;-5)</formula>
    </cfRule>
  </conditionalFormatting>
  <conditionalFormatting sqref="Q250">
    <cfRule type="expression" dxfId="9410" priority="4540">
      <formula>OR((Q250-Q249)&gt;5,(Q250-Q249)&lt;-5)</formula>
    </cfRule>
  </conditionalFormatting>
  <conditionalFormatting sqref="R250">
    <cfRule type="expression" dxfId="9409" priority="4539">
      <formula>OR((R250-R249)&gt;5,(R250-R249)&lt;-5)</formula>
    </cfRule>
  </conditionalFormatting>
  <conditionalFormatting sqref="S250">
    <cfRule type="expression" dxfId="9408" priority="4538">
      <formula>OR((S250-S249)&gt;5,(S250-S249)&lt;-5)</formula>
    </cfRule>
  </conditionalFormatting>
  <conditionalFormatting sqref="T250">
    <cfRule type="expression" dxfId="9407" priority="4537">
      <formula>OR((T250-T249)&gt;5,(T250-T249)&lt;-5)</formula>
    </cfRule>
  </conditionalFormatting>
  <conditionalFormatting sqref="U250">
    <cfRule type="expression" dxfId="9406" priority="4536">
      <formula>OR((U250-U249)&gt;5,(U250-U249)&lt;-5)</formula>
    </cfRule>
  </conditionalFormatting>
  <conditionalFormatting sqref="V250">
    <cfRule type="expression" dxfId="9405" priority="4535">
      <formula>OR((V250-V249)&gt;5,(V250-V249)&lt;-5)</formula>
    </cfRule>
  </conditionalFormatting>
  <conditionalFormatting sqref="W250">
    <cfRule type="expression" dxfId="9404" priority="4534">
      <formula>OR((W250-W249)&gt;5,(W250-W249)&lt;-5)</formula>
    </cfRule>
  </conditionalFormatting>
  <conditionalFormatting sqref="X250">
    <cfRule type="expression" dxfId="9403" priority="4533">
      <formula>OR((X250-X249)&gt;5,(X250-X249)&lt;-5)</formula>
    </cfRule>
  </conditionalFormatting>
  <conditionalFormatting sqref="Y250">
    <cfRule type="expression" dxfId="9402" priority="4532">
      <formula>OR((Y250-Y249)&gt;5,(Y250-Y249)&lt;-5)</formula>
    </cfRule>
  </conditionalFormatting>
  <conditionalFormatting sqref="L252:N252">
    <cfRule type="expression" dxfId="9401" priority="4529">
      <formula>OR((L252-L251)&gt;5,(L252-L251)&lt;-5)</formula>
    </cfRule>
  </conditionalFormatting>
  <conditionalFormatting sqref="O252">
    <cfRule type="expression" dxfId="9400" priority="4528">
      <formula>OR((O252-O251)&gt;5,(O252-O251)&lt;-5)</formula>
    </cfRule>
  </conditionalFormatting>
  <conditionalFormatting sqref="P252">
    <cfRule type="expression" dxfId="9399" priority="4527">
      <formula>OR((P252-P251)&gt;5,(P252-P251)&lt;-5)</formula>
    </cfRule>
  </conditionalFormatting>
  <conditionalFormatting sqref="Q252">
    <cfRule type="expression" dxfId="9398" priority="4526">
      <formula>OR((Q252-Q251)&gt;5,(Q252-Q251)&lt;-5)</formula>
    </cfRule>
  </conditionalFormatting>
  <conditionalFormatting sqref="R252">
    <cfRule type="expression" dxfId="9397" priority="4525">
      <formula>OR((R252-R251)&gt;5,(R252-R251)&lt;-5)</formula>
    </cfRule>
  </conditionalFormatting>
  <conditionalFormatting sqref="S252">
    <cfRule type="expression" dxfId="9396" priority="4524">
      <formula>OR((S252-S251)&gt;5,(S252-S251)&lt;-5)</formula>
    </cfRule>
  </conditionalFormatting>
  <conditionalFormatting sqref="T252">
    <cfRule type="expression" dxfId="9395" priority="4523">
      <formula>OR((T252-T251)&gt;5,(T252-T251)&lt;-5)</formula>
    </cfRule>
  </conditionalFormatting>
  <conditionalFormatting sqref="U252">
    <cfRule type="expression" dxfId="9394" priority="4522">
      <formula>OR((U252-U251)&gt;5,(U252-U251)&lt;-5)</formula>
    </cfRule>
  </conditionalFormatting>
  <conditionalFormatting sqref="V252">
    <cfRule type="expression" dxfId="9393" priority="4521">
      <formula>OR((V252-V251)&gt;5,(V252-V251)&lt;-5)</formula>
    </cfRule>
  </conditionalFormatting>
  <conditionalFormatting sqref="W252">
    <cfRule type="expression" dxfId="9392" priority="4520">
      <formula>OR((W252-W251)&gt;5,(W252-W251)&lt;-5)</formula>
    </cfRule>
  </conditionalFormatting>
  <conditionalFormatting sqref="X252">
    <cfRule type="expression" dxfId="9391" priority="4519">
      <formula>OR((X252-X251)&gt;5,(X252-X251)&lt;-5)</formula>
    </cfRule>
  </conditionalFormatting>
  <conditionalFormatting sqref="Y252">
    <cfRule type="expression" dxfId="9390" priority="4518">
      <formula>OR((Y252-Y251)&gt;5,(Y252-Y251)&lt;-5)</formula>
    </cfRule>
  </conditionalFormatting>
  <conditionalFormatting sqref="L253:N253">
    <cfRule type="expression" dxfId="9389" priority="4515">
      <formula>OR((L253-L252)&gt;5,(L253-L252)&lt;-5)</formula>
    </cfRule>
  </conditionalFormatting>
  <conditionalFormatting sqref="O253">
    <cfRule type="expression" dxfId="9388" priority="4514">
      <formula>OR((O253-O252)&gt;5,(O253-O252)&lt;-5)</formula>
    </cfRule>
  </conditionalFormatting>
  <conditionalFormatting sqref="P253">
    <cfRule type="expression" dxfId="9387" priority="4513">
      <formula>OR((P253-P252)&gt;5,(P253-P252)&lt;-5)</formula>
    </cfRule>
  </conditionalFormatting>
  <conditionalFormatting sqref="Q253">
    <cfRule type="expression" dxfId="9386" priority="4512">
      <formula>OR((Q253-Q252)&gt;5,(Q253-Q252)&lt;-5)</formula>
    </cfRule>
  </conditionalFormatting>
  <conditionalFormatting sqref="R253">
    <cfRule type="expression" dxfId="9385" priority="4511">
      <formula>OR((R253-R252)&gt;5,(R253-R252)&lt;-5)</formula>
    </cfRule>
  </conditionalFormatting>
  <conditionalFormatting sqref="S253">
    <cfRule type="expression" dxfId="9384" priority="4510">
      <formula>OR((S253-S252)&gt;5,(S253-S252)&lt;-5)</formula>
    </cfRule>
  </conditionalFormatting>
  <conditionalFormatting sqref="T253">
    <cfRule type="expression" dxfId="9383" priority="4509">
      <formula>OR((T253-T252)&gt;5,(T253-T252)&lt;-5)</formula>
    </cfRule>
  </conditionalFormatting>
  <conditionalFormatting sqref="U253">
    <cfRule type="expression" dxfId="9382" priority="4508">
      <formula>OR((U253-U252)&gt;5,(U253-U252)&lt;-5)</formula>
    </cfRule>
  </conditionalFormatting>
  <conditionalFormatting sqref="V253">
    <cfRule type="expression" dxfId="9381" priority="4507">
      <formula>OR((V253-V252)&gt;5,(V253-V252)&lt;-5)</formula>
    </cfRule>
  </conditionalFormatting>
  <conditionalFormatting sqref="W253">
    <cfRule type="expression" dxfId="9380" priority="4506">
      <formula>OR((W253-W252)&gt;5,(W253-W252)&lt;-5)</formula>
    </cfRule>
  </conditionalFormatting>
  <conditionalFormatting sqref="X253">
    <cfRule type="expression" dxfId="9379" priority="4505">
      <formula>OR((X253-X252)&gt;5,(X253-X252)&lt;-5)</formula>
    </cfRule>
  </conditionalFormatting>
  <conditionalFormatting sqref="Y253">
    <cfRule type="expression" dxfId="9378" priority="4504">
      <formula>OR((Y253-Y252)&gt;5,(Y253-Y252)&lt;-5)</formula>
    </cfRule>
  </conditionalFormatting>
  <conditionalFormatting sqref="L255:N255">
    <cfRule type="expression" dxfId="9377" priority="4501">
      <formula>OR((L255-L254)&gt;5,(L255-L254)&lt;-5)</formula>
    </cfRule>
  </conditionalFormatting>
  <conditionalFormatting sqref="O255">
    <cfRule type="expression" dxfId="9376" priority="4500">
      <formula>OR((O255-O254)&gt;5,(O255-O254)&lt;-5)</formula>
    </cfRule>
  </conditionalFormatting>
  <conditionalFormatting sqref="P255">
    <cfRule type="expression" dxfId="9375" priority="4499">
      <formula>OR((P255-P254)&gt;5,(P255-P254)&lt;-5)</formula>
    </cfRule>
  </conditionalFormatting>
  <conditionalFormatting sqref="Q255">
    <cfRule type="expression" dxfId="9374" priority="4498">
      <formula>OR((Q255-Q254)&gt;5,(Q255-Q254)&lt;-5)</formula>
    </cfRule>
  </conditionalFormatting>
  <conditionalFormatting sqref="R255">
    <cfRule type="expression" dxfId="9373" priority="4497">
      <formula>OR((R255-R254)&gt;5,(R255-R254)&lt;-5)</formula>
    </cfRule>
  </conditionalFormatting>
  <conditionalFormatting sqref="S255">
    <cfRule type="expression" dxfId="9372" priority="4496">
      <formula>OR((S255-S254)&gt;5,(S255-S254)&lt;-5)</formula>
    </cfRule>
  </conditionalFormatting>
  <conditionalFormatting sqref="T255">
    <cfRule type="expression" dxfId="9371" priority="4495">
      <formula>OR((T255-T254)&gt;5,(T255-T254)&lt;-5)</formula>
    </cfRule>
  </conditionalFormatting>
  <conditionalFormatting sqref="U255">
    <cfRule type="expression" dxfId="9370" priority="4494">
      <formula>OR((U255-U254)&gt;5,(U255-U254)&lt;-5)</formula>
    </cfRule>
  </conditionalFormatting>
  <conditionalFormatting sqref="V255">
    <cfRule type="expression" dxfId="9369" priority="4493">
      <formula>OR((V255-V254)&gt;5,(V255-V254)&lt;-5)</formula>
    </cfRule>
  </conditionalFormatting>
  <conditionalFormatting sqref="W255">
    <cfRule type="expression" dxfId="9368" priority="4492">
      <formula>OR((W255-W254)&gt;5,(W255-W254)&lt;-5)</formula>
    </cfRule>
  </conditionalFormatting>
  <conditionalFormatting sqref="X255">
    <cfRule type="expression" dxfId="9367" priority="4491">
      <formula>OR((X255-X254)&gt;5,(X255-X254)&lt;-5)</formula>
    </cfRule>
  </conditionalFormatting>
  <conditionalFormatting sqref="Y255">
    <cfRule type="expression" dxfId="9366" priority="4490">
      <formula>OR((Y255-Y254)&gt;5,(Y255-Y254)&lt;-5)</formula>
    </cfRule>
  </conditionalFormatting>
  <conditionalFormatting sqref="L256:N256">
    <cfRule type="expression" dxfId="9365" priority="4487">
      <formula>OR((L256-L255)&gt;5,(L256-L255)&lt;-5)</formula>
    </cfRule>
  </conditionalFormatting>
  <conditionalFormatting sqref="O256">
    <cfRule type="expression" dxfId="9364" priority="4486">
      <formula>OR((O256-O255)&gt;5,(O256-O255)&lt;-5)</formula>
    </cfRule>
  </conditionalFormatting>
  <conditionalFormatting sqref="P256">
    <cfRule type="expression" dxfId="9363" priority="4485">
      <formula>OR((P256-P255)&gt;5,(P256-P255)&lt;-5)</formula>
    </cfRule>
  </conditionalFormatting>
  <conditionalFormatting sqref="Q256">
    <cfRule type="expression" dxfId="9362" priority="4484">
      <formula>OR((Q256-Q255)&gt;5,(Q256-Q255)&lt;-5)</formula>
    </cfRule>
  </conditionalFormatting>
  <conditionalFormatting sqref="R256">
    <cfRule type="expression" dxfId="9361" priority="4483">
      <formula>OR((R256-R255)&gt;5,(R256-R255)&lt;-5)</formula>
    </cfRule>
  </conditionalFormatting>
  <conditionalFormatting sqref="S256">
    <cfRule type="expression" dxfId="9360" priority="4482">
      <formula>OR((S256-S255)&gt;5,(S256-S255)&lt;-5)</formula>
    </cfRule>
  </conditionalFormatting>
  <conditionalFormatting sqref="T256">
    <cfRule type="expression" dxfId="9359" priority="4481">
      <formula>OR((T256-T255)&gt;5,(T256-T255)&lt;-5)</formula>
    </cfRule>
  </conditionalFormatting>
  <conditionalFormatting sqref="U256">
    <cfRule type="expression" dxfId="9358" priority="4480">
      <formula>OR((U256-U255)&gt;5,(U256-U255)&lt;-5)</formula>
    </cfRule>
  </conditionalFormatting>
  <conditionalFormatting sqref="V256">
    <cfRule type="expression" dxfId="9357" priority="4479">
      <formula>OR((V256-V255)&gt;5,(V256-V255)&lt;-5)</formula>
    </cfRule>
  </conditionalFormatting>
  <conditionalFormatting sqref="W256">
    <cfRule type="expression" dxfId="9356" priority="4478">
      <formula>OR((W256-W255)&gt;5,(W256-W255)&lt;-5)</formula>
    </cfRule>
  </conditionalFormatting>
  <conditionalFormatting sqref="X256">
    <cfRule type="expression" dxfId="9355" priority="4477">
      <formula>OR((X256-X255)&gt;5,(X256-X255)&lt;-5)</formula>
    </cfRule>
  </conditionalFormatting>
  <conditionalFormatting sqref="Y256">
    <cfRule type="expression" dxfId="9354" priority="4476">
      <formula>OR((Y256-Y255)&gt;5,(Y256-Y255)&lt;-5)</formula>
    </cfRule>
  </conditionalFormatting>
  <conditionalFormatting sqref="S253">
    <cfRule type="expression" dxfId="9353" priority="4475">
      <formula>OR((S253-S252)&gt;5,(S253-S252)&lt;-5)</formula>
    </cfRule>
  </conditionalFormatting>
  <conditionalFormatting sqref="L255:N255">
    <cfRule type="expression" dxfId="9352" priority="4472">
      <formula>OR((L255-L254)&gt;5,(L255-L254)&lt;-5)</formula>
    </cfRule>
  </conditionalFormatting>
  <conditionalFormatting sqref="O255">
    <cfRule type="expression" dxfId="9351" priority="4471">
      <formula>OR((O255-O254)&gt;5,(O255-O254)&lt;-5)</formula>
    </cfRule>
  </conditionalFormatting>
  <conditionalFormatting sqref="P255">
    <cfRule type="expression" dxfId="9350" priority="4470">
      <formula>OR((P255-P254)&gt;5,(P255-P254)&lt;-5)</formula>
    </cfRule>
  </conditionalFormatting>
  <conditionalFormatting sqref="Q255">
    <cfRule type="expression" dxfId="9349" priority="4469">
      <formula>OR((Q255-Q254)&gt;5,(Q255-Q254)&lt;-5)</formula>
    </cfRule>
  </conditionalFormatting>
  <conditionalFormatting sqref="R255">
    <cfRule type="expression" dxfId="9348" priority="4468">
      <formula>OR((R255-R254)&gt;5,(R255-R254)&lt;-5)</formula>
    </cfRule>
  </conditionalFormatting>
  <conditionalFormatting sqref="S255">
    <cfRule type="expression" dxfId="9347" priority="4467">
      <formula>OR((S255-S254)&gt;5,(S255-S254)&lt;-5)</formula>
    </cfRule>
  </conditionalFormatting>
  <conditionalFormatting sqref="T255">
    <cfRule type="expression" dxfId="9346" priority="4466">
      <formula>OR((T255-T254)&gt;5,(T255-T254)&lt;-5)</formula>
    </cfRule>
  </conditionalFormatting>
  <conditionalFormatting sqref="U255">
    <cfRule type="expression" dxfId="9345" priority="4465">
      <formula>OR((U255-U254)&gt;5,(U255-U254)&lt;-5)</formula>
    </cfRule>
  </conditionalFormatting>
  <conditionalFormatting sqref="V255">
    <cfRule type="expression" dxfId="9344" priority="4464">
      <formula>OR((V255-V254)&gt;5,(V255-V254)&lt;-5)</formula>
    </cfRule>
  </conditionalFormatting>
  <conditionalFormatting sqref="W255">
    <cfRule type="expression" dxfId="9343" priority="4463">
      <formula>OR((W255-W254)&gt;5,(W255-W254)&lt;-5)</formula>
    </cfRule>
  </conditionalFormatting>
  <conditionalFormatting sqref="X255">
    <cfRule type="expression" dxfId="9342" priority="4462">
      <formula>OR((X255-X254)&gt;5,(X255-X254)&lt;-5)</formula>
    </cfRule>
  </conditionalFormatting>
  <conditionalFormatting sqref="Y255">
    <cfRule type="expression" dxfId="9341" priority="4461">
      <formula>OR((Y255-Y254)&gt;5,(Y255-Y254)&lt;-5)</formula>
    </cfRule>
  </conditionalFormatting>
  <conditionalFormatting sqref="L256:N256">
    <cfRule type="expression" dxfId="9340" priority="4458">
      <formula>OR((L256-L255)&gt;5,(L256-L255)&lt;-5)</formula>
    </cfRule>
  </conditionalFormatting>
  <conditionalFormatting sqref="O256">
    <cfRule type="expression" dxfId="9339" priority="4457">
      <formula>OR((O256-O255)&gt;5,(O256-O255)&lt;-5)</formula>
    </cfRule>
  </conditionalFormatting>
  <conditionalFormatting sqref="P256">
    <cfRule type="expression" dxfId="9338" priority="4456">
      <formula>OR((P256-P255)&gt;5,(P256-P255)&lt;-5)</formula>
    </cfRule>
  </conditionalFormatting>
  <conditionalFormatting sqref="Q256">
    <cfRule type="expression" dxfId="9337" priority="4455">
      <formula>OR((Q256-Q255)&gt;5,(Q256-Q255)&lt;-5)</formula>
    </cfRule>
  </conditionalFormatting>
  <conditionalFormatting sqref="R256">
    <cfRule type="expression" dxfId="9336" priority="4454">
      <formula>OR((R256-R255)&gt;5,(R256-R255)&lt;-5)</formula>
    </cfRule>
  </conditionalFormatting>
  <conditionalFormatting sqref="S256">
    <cfRule type="expression" dxfId="9335" priority="4453">
      <formula>OR((S256-S255)&gt;5,(S256-S255)&lt;-5)</formula>
    </cfRule>
  </conditionalFormatting>
  <conditionalFormatting sqref="T256">
    <cfRule type="expression" dxfId="9334" priority="4452">
      <formula>OR((T256-T255)&gt;5,(T256-T255)&lt;-5)</formula>
    </cfRule>
  </conditionalFormatting>
  <conditionalFormatting sqref="U256">
    <cfRule type="expression" dxfId="9333" priority="4451">
      <formula>OR((U256-U255)&gt;5,(U256-U255)&lt;-5)</formula>
    </cfRule>
  </conditionalFormatting>
  <conditionalFormatting sqref="V256">
    <cfRule type="expression" dxfId="9332" priority="4450">
      <formula>OR((V256-V255)&gt;5,(V256-V255)&lt;-5)</formula>
    </cfRule>
  </conditionalFormatting>
  <conditionalFormatting sqref="W256">
    <cfRule type="expression" dxfId="9331" priority="4449">
      <formula>OR((W256-W255)&gt;5,(W256-W255)&lt;-5)</formula>
    </cfRule>
  </conditionalFormatting>
  <conditionalFormatting sqref="X256">
    <cfRule type="expression" dxfId="9330" priority="4448">
      <formula>OR((X256-X255)&gt;5,(X256-X255)&lt;-5)</formula>
    </cfRule>
  </conditionalFormatting>
  <conditionalFormatting sqref="Y256">
    <cfRule type="expression" dxfId="9329" priority="4447">
      <formula>OR((Y256-Y255)&gt;5,(Y256-Y255)&lt;-5)</formula>
    </cfRule>
  </conditionalFormatting>
  <conditionalFormatting sqref="S256">
    <cfRule type="expression" dxfId="9328" priority="4446">
      <formula>OR((S256-S255)&gt;5,(S256-S255)&lt;-5)</formula>
    </cfRule>
  </conditionalFormatting>
  <conditionalFormatting sqref="L270:N270">
    <cfRule type="expression" dxfId="9327" priority="4119">
      <formula>OR((L270-L269)&gt;5,(L270-L269)&lt;-5)</formula>
    </cfRule>
  </conditionalFormatting>
  <conditionalFormatting sqref="O270">
    <cfRule type="expression" dxfId="9326" priority="4118">
      <formula>OR((O270-O269)&gt;5,(O270-O269)&lt;-5)</formula>
    </cfRule>
  </conditionalFormatting>
  <conditionalFormatting sqref="P270">
    <cfRule type="expression" dxfId="9325" priority="4117">
      <formula>OR((P270-P269)&gt;5,(P270-P269)&lt;-5)</formula>
    </cfRule>
  </conditionalFormatting>
  <conditionalFormatting sqref="Q270">
    <cfRule type="expression" dxfId="9324" priority="4116">
      <formula>OR((Q270-Q269)&gt;5,(Q270-Q269)&lt;-5)</formula>
    </cfRule>
  </conditionalFormatting>
  <conditionalFormatting sqref="R270">
    <cfRule type="expression" dxfId="9323" priority="4115">
      <formula>OR((R270-R269)&gt;5,(R270-R269)&lt;-5)</formula>
    </cfRule>
  </conditionalFormatting>
  <conditionalFormatting sqref="S270">
    <cfRule type="expression" dxfId="9322" priority="4114">
      <formula>OR((S270-S269)&gt;5,(S270-S269)&lt;-5)</formula>
    </cfRule>
  </conditionalFormatting>
  <conditionalFormatting sqref="T270">
    <cfRule type="expression" dxfId="9321" priority="4113">
      <formula>OR((T270-T269)&gt;5,(T270-T269)&lt;-5)</formula>
    </cfRule>
  </conditionalFormatting>
  <conditionalFormatting sqref="U270">
    <cfRule type="expression" dxfId="9320" priority="4112">
      <formula>OR((U270-U269)&gt;5,(U270-U269)&lt;-5)</formula>
    </cfRule>
  </conditionalFormatting>
  <conditionalFormatting sqref="V270">
    <cfRule type="expression" dxfId="9319" priority="4111">
      <formula>OR((V270-V269)&gt;5,(V270-V269)&lt;-5)</formula>
    </cfRule>
  </conditionalFormatting>
  <conditionalFormatting sqref="W270">
    <cfRule type="expression" dxfId="9318" priority="4110">
      <formula>OR((W270-W269)&gt;5,(W270-W269)&lt;-5)</formula>
    </cfRule>
  </conditionalFormatting>
  <conditionalFormatting sqref="X270">
    <cfRule type="expression" dxfId="9317" priority="4109">
      <formula>OR((X270-X269)&gt;5,(X270-X269)&lt;-5)</formula>
    </cfRule>
  </conditionalFormatting>
  <conditionalFormatting sqref="Y270">
    <cfRule type="expression" dxfId="9316" priority="4108">
      <formula>OR((Y270-Y269)&gt;5,(Y270-Y269)&lt;-5)</formula>
    </cfRule>
  </conditionalFormatting>
  <conditionalFormatting sqref="L271:N271">
    <cfRule type="expression" dxfId="9315" priority="4105">
      <formula>OR((L271-L270)&gt;5,(L271-L270)&lt;-5)</formula>
    </cfRule>
  </conditionalFormatting>
  <conditionalFormatting sqref="O271">
    <cfRule type="expression" dxfId="9314" priority="4104">
      <formula>OR((O271-O270)&gt;5,(O271-O270)&lt;-5)</formula>
    </cfRule>
  </conditionalFormatting>
  <conditionalFormatting sqref="P271">
    <cfRule type="expression" dxfId="9313" priority="4103">
      <formula>OR((P271-P270)&gt;5,(P271-P270)&lt;-5)</formula>
    </cfRule>
  </conditionalFormatting>
  <conditionalFormatting sqref="Q271">
    <cfRule type="expression" dxfId="9312" priority="4102">
      <formula>OR((Q271-Q270)&gt;5,(Q271-Q270)&lt;-5)</formula>
    </cfRule>
  </conditionalFormatting>
  <conditionalFormatting sqref="R271">
    <cfRule type="expression" dxfId="9311" priority="4101">
      <formula>OR((R271-R270)&gt;5,(R271-R270)&lt;-5)</formula>
    </cfRule>
  </conditionalFormatting>
  <conditionalFormatting sqref="S271">
    <cfRule type="expression" dxfId="9310" priority="4100">
      <formula>OR((S271-S270)&gt;5,(S271-S270)&lt;-5)</formula>
    </cfRule>
  </conditionalFormatting>
  <conditionalFormatting sqref="T271">
    <cfRule type="expression" dxfId="9309" priority="4099">
      <formula>OR((T271-T270)&gt;5,(T271-T270)&lt;-5)</formula>
    </cfRule>
  </conditionalFormatting>
  <conditionalFormatting sqref="U271">
    <cfRule type="expression" dxfId="9308" priority="4098">
      <formula>OR((U271-U270)&gt;5,(U271-U270)&lt;-5)</formula>
    </cfRule>
  </conditionalFormatting>
  <conditionalFormatting sqref="V271">
    <cfRule type="expression" dxfId="9307" priority="4097">
      <formula>OR((V271-V270)&gt;5,(V271-V270)&lt;-5)</formula>
    </cfRule>
  </conditionalFormatting>
  <conditionalFormatting sqref="W271">
    <cfRule type="expression" dxfId="9306" priority="4096">
      <formula>OR((W271-W270)&gt;5,(W271-W270)&lt;-5)</formula>
    </cfRule>
  </conditionalFormatting>
  <conditionalFormatting sqref="X271">
    <cfRule type="expression" dxfId="9305" priority="4095">
      <formula>OR((X271-X270)&gt;5,(X271-X270)&lt;-5)</formula>
    </cfRule>
  </conditionalFormatting>
  <conditionalFormatting sqref="Y271">
    <cfRule type="expression" dxfId="9304" priority="4094">
      <formula>OR((Y271-Y270)&gt;5,(Y271-Y270)&lt;-5)</formula>
    </cfRule>
  </conditionalFormatting>
  <conditionalFormatting sqref="L272:N272">
    <cfRule type="expression" dxfId="9303" priority="4091">
      <formula>OR((L272-L271)&gt;5,(L272-L271)&lt;-5)</formula>
    </cfRule>
  </conditionalFormatting>
  <conditionalFormatting sqref="O272">
    <cfRule type="expression" dxfId="9302" priority="4090">
      <formula>OR((O272-O271)&gt;5,(O272-O271)&lt;-5)</formula>
    </cfRule>
  </conditionalFormatting>
  <conditionalFormatting sqref="P272">
    <cfRule type="expression" dxfId="9301" priority="4089">
      <formula>OR((P272-P271)&gt;5,(P272-P271)&lt;-5)</formula>
    </cfRule>
  </conditionalFormatting>
  <conditionalFormatting sqref="Q272">
    <cfRule type="expression" dxfId="9300" priority="4088">
      <formula>OR((Q272-Q271)&gt;5,(Q272-Q271)&lt;-5)</formula>
    </cfRule>
  </conditionalFormatting>
  <conditionalFormatting sqref="R272">
    <cfRule type="expression" dxfId="9299" priority="4087">
      <formula>OR((R272-R271)&gt;5,(R272-R271)&lt;-5)</formula>
    </cfRule>
  </conditionalFormatting>
  <conditionalFormatting sqref="S272">
    <cfRule type="expression" dxfId="9298" priority="4086">
      <formula>OR((S272-S271)&gt;5,(S272-S271)&lt;-5)</formula>
    </cfRule>
  </conditionalFormatting>
  <conditionalFormatting sqref="T272">
    <cfRule type="expression" dxfId="9297" priority="4085">
      <formula>OR((T272-T271)&gt;5,(T272-T271)&lt;-5)</formula>
    </cfRule>
  </conditionalFormatting>
  <conditionalFormatting sqref="U272">
    <cfRule type="expression" dxfId="9296" priority="4084">
      <formula>OR((U272-U271)&gt;5,(U272-U271)&lt;-5)</formula>
    </cfRule>
  </conditionalFormatting>
  <conditionalFormatting sqref="V272">
    <cfRule type="expression" dxfId="9295" priority="4083">
      <formula>OR((V272-V271)&gt;5,(V272-V271)&lt;-5)</formula>
    </cfRule>
  </conditionalFormatting>
  <conditionalFormatting sqref="W272">
    <cfRule type="expression" dxfId="9294" priority="4082">
      <formula>OR((W272-W271)&gt;5,(W272-W271)&lt;-5)</formula>
    </cfRule>
  </conditionalFormatting>
  <conditionalFormatting sqref="X272">
    <cfRule type="expression" dxfId="9293" priority="4081">
      <formula>OR((X272-X271)&gt;5,(X272-X271)&lt;-5)</formula>
    </cfRule>
  </conditionalFormatting>
  <conditionalFormatting sqref="Y272">
    <cfRule type="expression" dxfId="9292" priority="4080">
      <formula>OR((Y272-Y271)&gt;5,(Y272-Y271)&lt;-5)</formula>
    </cfRule>
  </conditionalFormatting>
  <conditionalFormatting sqref="L273:N273">
    <cfRule type="expression" dxfId="9291" priority="4077">
      <formula>OR((L273-L272)&gt;5,(L273-L272)&lt;-5)</formula>
    </cfRule>
  </conditionalFormatting>
  <conditionalFormatting sqref="O273">
    <cfRule type="expression" dxfId="9290" priority="4076">
      <formula>OR((O273-O272)&gt;5,(O273-O272)&lt;-5)</formula>
    </cfRule>
  </conditionalFormatting>
  <conditionalFormatting sqref="P273">
    <cfRule type="expression" dxfId="9289" priority="4075">
      <formula>OR((P273-P272)&gt;5,(P273-P272)&lt;-5)</formula>
    </cfRule>
  </conditionalFormatting>
  <conditionalFormatting sqref="Q273">
    <cfRule type="expression" dxfId="9288" priority="4074">
      <formula>OR((Q273-Q272)&gt;5,(Q273-Q272)&lt;-5)</formula>
    </cfRule>
  </conditionalFormatting>
  <conditionalFormatting sqref="R273">
    <cfRule type="expression" dxfId="9287" priority="4073">
      <formula>OR((R273-R272)&gt;5,(R273-R272)&lt;-5)</formula>
    </cfRule>
  </conditionalFormatting>
  <conditionalFormatting sqref="S273">
    <cfRule type="expression" dxfId="9286" priority="4072">
      <formula>OR((S273-S272)&gt;5,(S273-S272)&lt;-5)</formula>
    </cfRule>
  </conditionalFormatting>
  <conditionalFormatting sqref="T273">
    <cfRule type="expression" dxfId="9285" priority="4071">
      <formula>OR((T273-T272)&gt;5,(T273-T272)&lt;-5)</formula>
    </cfRule>
  </conditionalFormatting>
  <conditionalFormatting sqref="U273">
    <cfRule type="expression" dxfId="9284" priority="4070">
      <formula>OR((U273-U272)&gt;5,(U273-U272)&lt;-5)</formula>
    </cfRule>
  </conditionalFormatting>
  <conditionalFormatting sqref="V273">
    <cfRule type="expression" dxfId="9283" priority="4069">
      <formula>OR((V273-V272)&gt;5,(V273-V272)&lt;-5)</formula>
    </cfRule>
  </conditionalFormatting>
  <conditionalFormatting sqref="W273">
    <cfRule type="expression" dxfId="9282" priority="4068">
      <formula>OR((W273-W272)&gt;5,(W273-W272)&lt;-5)</formula>
    </cfRule>
  </conditionalFormatting>
  <conditionalFormatting sqref="X273">
    <cfRule type="expression" dxfId="9281" priority="4067">
      <formula>OR((X273-X272)&gt;5,(X273-X272)&lt;-5)</formula>
    </cfRule>
  </conditionalFormatting>
  <conditionalFormatting sqref="Y273">
    <cfRule type="expression" dxfId="9280" priority="4066">
      <formula>OR((Y273-Y272)&gt;5,(Y273-Y272)&lt;-5)</formula>
    </cfRule>
  </conditionalFormatting>
  <conditionalFormatting sqref="L274:N274">
    <cfRule type="expression" dxfId="9279" priority="4063">
      <formula>OR((L274-L273)&gt;5,(L274-L273)&lt;-5)</formula>
    </cfRule>
  </conditionalFormatting>
  <conditionalFormatting sqref="O274">
    <cfRule type="expression" dxfId="9278" priority="4062">
      <formula>OR((O274-O273)&gt;5,(O274-O273)&lt;-5)</formula>
    </cfRule>
  </conditionalFormatting>
  <conditionalFormatting sqref="P274">
    <cfRule type="expression" dxfId="9277" priority="4061">
      <formula>OR((P274-P273)&gt;5,(P274-P273)&lt;-5)</formula>
    </cfRule>
  </conditionalFormatting>
  <conditionalFormatting sqref="Q274">
    <cfRule type="expression" dxfId="9276" priority="4060">
      <formula>OR((Q274-Q273)&gt;5,(Q274-Q273)&lt;-5)</formula>
    </cfRule>
  </conditionalFormatting>
  <conditionalFormatting sqref="R274">
    <cfRule type="expression" dxfId="9275" priority="4059">
      <formula>OR((R274-R273)&gt;5,(R274-R273)&lt;-5)</formula>
    </cfRule>
  </conditionalFormatting>
  <conditionalFormatting sqref="S274">
    <cfRule type="expression" dxfId="9274" priority="4058">
      <formula>OR((S274-S273)&gt;5,(S274-S273)&lt;-5)</formula>
    </cfRule>
  </conditionalFormatting>
  <conditionalFormatting sqref="T274">
    <cfRule type="expression" dxfId="9273" priority="4057">
      <formula>OR((T274-T273)&gt;5,(T274-T273)&lt;-5)</formula>
    </cfRule>
  </conditionalFormatting>
  <conditionalFormatting sqref="U274">
    <cfRule type="expression" dxfId="9272" priority="4056">
      <formula>OR((U274-U273)&gt;5,(U274-U273)&lt;-5)</formula>
    </cfRule>
  </conditionalFormatting>
  <conditionalFormatting sqref="V274">
    <cfRule type="expression" dxfId="9271" priority="4055">
      <formula>OR((V274-V273)&gt;5,(V274-V273)&lt;-5)</formula>
    </cfRule>
  </conditionalFormatting>
  <conditionalFormatting sqref="W274">
    <cfRule type="expression" dxfId="9270" priority="4054">
      <formula>OR((W274-W273)&gt;5,(W274-W273)&lt;-5)</formula>
    </cfRule>
  </conditionalFormatting>
  <conditionalFormatting sqref="X274">
    <cfRule type="expression" dxfId="9269" priority="4053">
      <formula>OR((X274-X273)&gt;5,(X274-X273)&lt;-5)</formula>
    </cfRule>
  </conditionalFormatting>
  <conditionalFormatting sqref="Y274">
    <cfRule type="expression" dxfId="9268" priority="4052">
      <formula>OR((Y274-Y273)&gt;5,(Y274-Y273)&lt;-5)</formula>
    </cfRule>
  </conditionalFormatting>
  <conditionalFormatting sqref="L276:N276">
    <cfRule type="expression" dxfId="9267" priority="4049">
      <formula>OR((L276-L275)&gt;5,(L276-L275)&lt;-5)</formula>
    </cfRule>
  </conditionalFormatting>
  <conditionalFormatting sqref="O276">
    <cfRule type="expression" dxfId="9266" priority="4048">
      <formula>OR((O276-O275)&gt;5,(O276-O275)&lt;-5)</formula>
    </cfRule>
  </conditionalFormatting>
  <conditionalFormatting sqref="P276">
    <cfRule type="expression" dxfId="9265" priority="4047">
      <formula>OR((P276-P275)&gt;5,(P276-P275)&lt;-5)</formula>
    </cfRule>
  </conditionalFormatting>
  <conditionalFormatting sqref="Q276">
    <cfRule type="expression" dxfId="9264" priority="4046">
      <formula>OR((Q276-Q275)&gt;5,(Q276-Q275)&lt;-5)</formula>
    </cfRule>
  </conditionalFormatting>
  <conditionalFormatting sqref="R276">
    <cfRule type="expression" dxfId="9263" priority="4045">
      <formula>OR((R276-R275)&gt;5,(R276-R275)&lt;-5)</formula>
    </cfRule>
  </conditionalFormatting>
  <conditionalFormatting sqref="S276">
    <cfRule type="expression" dxfId="9262" priority="4044">
      <formula>OR((S276-S275)&gt;5,(S276-S275)&lt;-5)</formula>
    </cfRule>
  </conditionalFormatting>
  <conditionalFormatting sqref="T276">
    <cfRule type="expression" dxfId="9261" priority="4043">
      <formula>OR((T276-T275)&gt;5,(T276-T275)&lt;-5)</formula>
    </cfRule>
  </conditionalFormatting>
  <conditionalFormatting sqref="U276">
    <cfRule type="expression" dxfId="9260" priority="4042">
      <formula>OR((U276-U275)&gt;5,(U276-U275)&lt;-5)</formula>
    </cfRule>
  </conditionalFormatting>
  <conditionalFormatting sqref="V276">
    <cfRule type="expression" dxfId="9259" priority="4041">
      <formula>OR((V276-V275)&gt;5,(V276-V275)&lt;-5)</formula>
    </cfRule>
  </conditionalFormatting>
  <conditionalFormatting sqref="W276">
    <cfRule type="expression" dxfId="9258" priority="4040">
      <formula>OR((W276-W275)&gt;5,(W276-W275)&lt;-5)</formula>
    </cfRule>
  </conditionalFormatting>
  <conditionalFormatting sqref="X276">
    <cfRule type="expression" dxfId="9257" priority="4039">
      <formula>OR((X276-X275)&gt;5,(X276-X275)&lt;-5)</formula>
    </cfRule>
  </conditionalFormatting>
  <conditionalFormatting sqref="Y276">
    <cfRule type="expression" dxfId="9256" priority="4038">
      <formula>OR((Y276-Y275)&gt;5,(Y276-Y275)&lt;-5)</formula>
    </cfRule>
  </conditionalFormatting>
  <conditionalFormatting sqref="L277:N277">
    <cfRule type="expression" dxfId="9255" priority="4035">
      <formula>OR((L277-L276)&gt;5,(L277-L276)&lt;-5)</formula>
    </cfRule>
  </conditionalFormatting>
  <conditionalFormatting sqref="O277">
    <cfRule type="expression" dxfId="9254" priority="4034">
      <formula>OR((O277-O276)&gt;5,(O277-O276)&lt;-5)</formula>
    </cfRule>
  </conditionalFormatting>
  <conditionalFormatting sqref="P277">
    <cfRule type="expression" dxfId="9253" priority="4033">
      <formula>OR((P277-P276)&gt;5,(P277-P276)&lt;-5)</formula>
    </cfRule>
  </conditionalFormatting>
  <conditionalFormatting sqref="Q277">
    <cfRule type="expression" dxfId="9252" priority="4032">
      <formula>OR((Q277-Q276)&gt;5,(Q277-Q276)&lt;-5)</formula>
    </cfRule>
  </conditionalFormatting>
  <conditionalFormatting sqref="R277">
    <cfRule type="expression" dxfId="9251" priority="4031">
      <formula>OR((R277-R276)&gt;5,(R277-R276)&lt;-5)</formula>
    </cfRule>
  </conditionalFormatting>
  <conditionalFormatting sqref="S277">
    <cfRule type="expression" dxfId="9250" priority="4030">
      <formula>OR((S277-S276)&gt;5,(S277-S276)&lt;-5)</formula>
    </cfRule>
  </conditionalFormatting>
  <conditionalFormatting sqref="T277">
    <cfRule type="expression" dxfId="9249" priority="4029">
      <formula>OR((T277-T276)&gt;5,(T277-T276)&lt;-5)</formula>
    </cfRule>
  </conditionalFormatting>
  <conditionalFormatting sqref="U277">
    <cfRule type="expression" dxfId="9248" priority="4028">
      <formula>OR((U277-U276)&gt;5,(U277-U276)&lt;-5)</formula>
    </cfRule>
  </conditionalFormatting>
  <conditionalFormatting sqref="V277">
    <cfRule type="expression" dxfId="9247" priority="4027">
      <formula>OR((V277-V276)&gt;5,(V277-V276)&lt;-5)</formula>
    </cfRule>
  </conditionalFormatting>
  <conditionalFormatting sqref="W277">
    <cfRule type="expression" dxfId="9246" priority="4026">
      <formula>OR((W277-W276)&gt;5,(W277-W276)&lt;-5)</formula>
    </cfRule>
  </conditionalFormatting>
  <conditionalFormatting sqref="X277">
    <cfRule type="expression" dxfId="9245" priority="4025">
      <formula>OR((X277-X276)&gt;5,(X277-X276)&lt;-5)</formula>
    </cfRule>
  </conditionalFormatting>
  <conditionalFormatting sqref="Y277">
    <cfRule type="expression" dxfId="9244" priority="4024">
      <formula>OR((Y277-Y276)&gt;5,(Y277-Y276)&lt;-5)</formula>
    </cfRule>
  </conditionalFormatting>
  <conditionalFormatting sqref="L279:N279">
    <cfRule type="expression" dxfId="9243" priority="4021">
      <formula>OR((L279-L278)&gt;5,(L279-L278)&lt;-5)</formula>
    </cfRule>
  </conditionalFormatting>
  <conditionalFormatting sqref="O279">
    <cfRule type="expression" dxfId="9242" priority="4020">
      <formula>OR((O279-O278)&gt;5,(O279-O278)&lt;-5)</formula>
    </cfRule>
  </conditionalFormatting>
  <conditionalFormatting sqref="P279">
    <cfRule type="expression" dxfId="9241" priority="4019">
      <formula>OR((P279-P278)&gt;5,(P279-P278)&lt;-5)</formula>
    </cfRule>
  </conditionalFormatting>
  <conditionalFormatting sqref="Q279">
    <cfRule type="expression" dxfId="9240" priority="4018">
      <formula>OR((Q279-Q278)&gt;5,(Q279-Q278)&lt;-5)</formula>
    </cfRule>
  </conditionalFormatting>
  <conditionalFormatting sqref="R279">
    <cfRule type="expression" dxfId="9239" priority="4017">
      <formula>OR((R279-R278)&gt;5,(R279-R278)&lt;-5)</formula>
    </cfRule>
  </conditionalFormatting>
  <conditionalFormatting sqref="S279">
    <cfRule type="expression" dxfId="9238" priority="4016">
      <formula>OR((S279-S278)&gt;5,(S279-S278)&lt;-5)</formula>
    </cfRule>
  </conditionalFormatting>
  <conditionalFormatting sqref="T279">
    <cfRule type="expression" dxfId="9237" priority="4015">
      <formula>OR((T279-T278)&gt;5,(T279-T278)&lt;-5)</formula>
    </cfRule>
  </conditionalFormatting>
  <conditionalFormatting sqref="U279">
    <cfRule type="expression" dxfId="9236" priority="4014">
      <formula>OR((U279-U278)&gt;5,(U279-U278)&lt;-5)</formula>
    </cfRule>
  </conditionalFormatting>
  <conditionalFormatting sqref="V279">
    <cfRule type="expression" dxfId="9235" priority="4013">
      <formula>OR((V279-V278)&gt;5,(V279-V278)&lt;-5)</formula>
    </cfRule>
  </conditionalFormatting>
  <conditionalFormatting sqref="W279">
    <cfRule type="expression" dxfId="9234" priority="4012">
      <formula>OR((W279-W278)&gt;5,(W279-W278)&lt;-5)</formula>
    </cfRule>
  </conditionalFormatting>
  <conditionalFormatting sqref="X279">
    <cfRule type="expression" dxfId="9233" priority="4011">
      <formula>OR((X279-X278)&gt;5,(X279-X278)&lt;-5)</formula>
    </cfRule>
  </conditionalFormatting>
  <conditionalFormatting sqref="Y279">
    <cfRule type="expression" dxfId="9232" priority="4010">
      <formula>OR((Y279-Y278)&gt;5,(Y279-Y278)&lt;-5)</formula>
    </cfRule>
  </conditionalFormatting>
  <conditionalFormatting sqref="L280:N280">
    <cfRule type="expression" dxfId="9231" priority="4007">
      <formula>OR((L280-L279)&gt;5,(L280-L279)&lt;-5)</formula>
    </cfRule>
  </conditionalFormatting>
  <conditionalFormatting sqref="O280">
    <cfRule type="expression" dxfId="9230" priority="4006">
      <formula>OR((O280-O279)&gt;5,(O280-O279)&lt;-5)</formula>
    </cfRule>
  </conditionalFormatting>
  <conditionalFormatting sqref="P280">
    <cfRule type="expression" dxfId="9229" priority="4005">
      <formula>OR((P280-P279)&gt;5,(P280-P279)&lt;-5)</formula>
    </cfRule>
  </conditionalFormatting>
  <conditionalFormatting sqref="Q280">
    <cfRule type="expression" dxfId="9228" priority="4004">
      <formula>OR((Q280-Q279)&gt;5,(Q280-Q279)&lt;-5)</formula>
    </cfRule>
  </conditionalFormatting>
  <conditionalFormatting sqref="R280">
    <cfRule type="expression" dxfId="9227" priority="4003">
      <formula>OR((R280-R279)&gt;5,(R280-R279)&lt;-5)</formula>
    </cfRule>
  </conditionalFormatting>
  <conditionalFormatting sqref="S280">
    <cfRule type="expression" dxfId="9226" priority="4002">
      <formula>OR((S280-S279)&gt;5,(S280-S279)&lt;-5)</formula>
    </cfRule>
  </conditionalFormatting>
  <conditionalFormatting sqref="T280">
    <cfRule type="expression" dxfId="9225" priority="4001">
      <formula>OR((T280-T279)&gt;5,(T280-T279)&lt;-5)</formula>
    </cfRule>
  </conditionalFormatting>
  <conditionalFormatting sqref="U280">
    <cfRule type="expression" dxfId="9224" priority="4000">
      <formula>OR((U280-U279)&gt;5,(U280-U279)&lt;-5)</formula>
    </cfRule>
  </conditionalFormatting>
  <conditionalFormatting sqref="V280">
    <cfRule type="expression" dxfId="9223" priority="3999">
      <formula>OR((V280-V279)&gt;5,(V280-V279)&lt;-5)</formula>
    </cfRule>
  </conditionalFormatting>
  <conditionalFormatting sqref="W280">
    <cfRule type="expression" dxfId="9222" priority="3998">
      <formula>OR((W280-W279)&gt;5,(W280-W279)&lt;-5)</formula>
    </cfRule>
  </conditionalFormatting>
  <conditionalFormatting sqref="X280">
    <cfRule type="expression" dxfId="9221" priority="3997">
      <formula>OR((X280-X279)&gt;5,(X280-X279)&lt;-5)</formula>
    </cfRule>
  </conditionalFormatting>
  <conditionalFormatting sqref="Y280">
    <cfRule type="expression" dxfId="9220" priority="3996">
      <formula>OR((Y280-Y279)&gt;5,(Y280-Y279)&lt;-5)</formula>
    </cfRule>
  </conditionalFormatting>
  <conditionalFormatting sqref="L282:N282">
    <cfRule type="expression" dxfId="9219" priority="3993">
      <formula>OR((L282-L281)&gt;5,(L282-L281)&lt;-5)</formula>
    </cfRule>
  </conditionalFormatting>
  <conditionalFormatting sqref="O282">
    <cfRule type="expression" dxfId="9218" priority="3992">
      <formula>OR((O282-O281)&gt;5,(O282-O281)&lt;-5)</formula>
    </cfRule>
  </conditionalFormatting>
  <conditionalFormatting sqref="P282">
    <cfRule type="expression" dxfId="9217" priority="3991">
      <formula>OR((P282-P281)&gt;5,(P282-P281)&lt;-5)</formula>
    </cfRule>
  </conditionalFormatting>
  <conditionalFormatting sqref="Q282">
    <cfRule type="expression" dxfId="9216" priority="3990">
      <formula>OR((Q282-Q281)&gt;5,(Q282-Q281)&lt;-5)</formula>
    </cfRule>
  </conditionalFormatting>
  <conditionalFormatting sqref="R282">
    <cfRule type="expression" dxfId="9215" priority="3989">
      <formula>OR((R282-R281)&gt;5,(R282-R281)&lt;-5)</formula>
    </cfRule>
  </conditionalFormatting>
  <conditionalFormatting sqref="S282">
    <cfRule type="expression" dxfId="9214" priority="3988">
      <formula>OR((S282-S281)&gt;5,(S282-S281)&lt;-5)</formula>
    </cfRule>
  </conditionalFormatting>
  <conditionalFormatting sqref="T282">
    <cfRule type="expression" dxfId="9213" priority="3987">
      <formula>OR((T282-T281)&gt;5,(T282-T281)&lt;-5)</formula>
    </cfRule>
  </conditionalFormatting>
  <conditionalFormatting sqref="U282">
    <cfRule type="expression" dxfId="9212" priority="3986">
      <formula>OR((U282-U281)&gt;5,(U282-U281)&lt;-5)</formula>
    </cfRule>
  </conditionalFormatting>
  <conditionalFormatting sqref="V282">
    <cfRule type="expression" dxfId="9211" priority="3985">
      <formula>OR((V282-V281)&gt;5,(V282-V281)&lt;-5)</formula>
    </cfRule>
  </conditionalFormatting>
  <conditionalFormatting sqref="W282">
    <cfRule type="expression" dxfId="9210" priority="3984">
      <formula>OR((W282-W281)&gt;5,(W282-W281)&lt;-5)</formula>
    </cfRule>
  </conditionalFormatting>
  <conditionalFormatting sqref="X282">
    <cfRule type="expression" dxfId="9209" priority="3983">
      <formula>OR((X282-X281)&gt;5,(X282-X281)&lt;-5)</formula>
    </cfRule>
  </conditionalFormatting>
  <conditionalFormatting sqref="Y282">
    <cfRule type="expression" dxfId="9208" priority="3982">
      <formula>OR((Y282-Y281)&gt;5,(Y282-Y281)&lt;-5)</formula>
    </cfRule>
  </conditionalFormatting>
  <conditionalFormatting sqref="L283:N283">
    <cfRule type="expression" dxfId="9207" priority="3979">
      <formula>OR((L283-L282)&gt;5,(L283-L282)&lt;-5)</formula>
    </cfRule>
  </conditionalFormatting>
  <conditionalFormatting sqref="O283">
    <cfRule type="expression" dxfId="9206" priority="3978">
      <formula>OR((O283-O282)&gt;5,(O283-O282)&lt;-5)</formula>
    </cfRule>
  </conditionalFormatting>
  <conditionalFormatting sqref="P283">
    <cfRule type="expression" dxfId="9205" priority="3977">
      <formula>OR((P283-P282)&gt;5,(P283-P282)&lt;-5)</formula>
    </cfRule>
  </conditionalFormatting>
  <conditionalFormatting sqref="Q283">
    <cfRule type="expression" dxfId="9204" priority="3976">
      <formula>OR((Q283-Q282)&gt;5,(Q283-Q282)&lt;-5)</formula>
    </cfRule>
  </conditionalFormatting>
  <conditionalFormatting sqref="R283">
    <cfRule type="expression" dxfId="9203" priority="3975">
      <formula>OR((R283-R282)&gt;5,(R283-R282)&lt;-5)</formula>
    </cfRule>
  </conditionalFormatting>
  <conditionalFormatting sqref="S283">
    <cfRule type="expression" dxfId="9202" priority="3974">
      <formula>OR((S283-S282)&gt;5,(S283-S282)&lt;-5)</formula>
    </cfRule>
  </conditionalFormatting>
  <conditionalFormatting sqref="T283">
    <cfRule type="expression" dxfId="9201" priority="3973">
      <formula>OR((T283-T282)&gt;5,(T283-T282)&lt;-5)</formula>
    </cfRule>
  </conditionalFormatting>
  <conditionalFormatting sqref="U283">
    <cfRule type="expression" dxfId="9200" priority="3972">
      <formula>OR((U283-U282)&gt;5,(U283-U282)&lt;-5)</formula>
    </cfRule>
  </conditionalFormatting>
  <conditionalFormatting sqref="V283">
    <cfRule type="expression" dxfId="9199" priority="3971">
      <formula>OR((V283-V282)&gt;5,(V283-V282)&lt;-5)</formula>
    </cfRule>
  </conditionalFormatting>
  <conditionalFormatting sqref="W283">
    <cfRule type="expression" dxfId="9198" priority="3970">
      <formula>OR((W283-W282)&gt;5,(W283-W282)&lt;-5)</formula>
    </cfRule>
  </conditionalFormatting>
  <conditionalFormatting sqref="X283">
    <cfRule type="expression" dxfId="9197" priority="3969">
      <formula>OR((X283-X282)&gt;5,(X283-X282)&lt;-5)</formula>
    </cfRule>
  </conditionalFormatting>
  <conditionalFormatting sqref="Y283">
    <cfRule type="expression" dxfId="9196" priority="3968">
      <formula>OR((Y283-Y282)&gt;5,(Y283-Y282)&lt;-5)</formula>
    </cfRule>
  </conditionalFormatting>
  <conditionalFormatting sqref="L285:N285">
    <cfRule type="expression" dxfId="9195" priority="3965">
      <formula>OR((L285-L284)&gt;5,(L285-L284)&lt;-5)</formula>
    </cfRule>
  </conditionalFormatting>
  <conditionalFormatting sqref="O285">
    <cfRule type="expression" dxfId="9194" priority="3964">
      <formula>OR((O285-O284)&gt;5,(O285-O284)&lt;-5)</formula>
    </cfRule>
  </conditionalFormatting>
  <conditionalFormatting sqref="P285">
    <cfRule type="expression" dxfId="9193" priority="3963">
      <formula>OR((P285-P284)&gt;5,(P285-P284)&lt;-5)</formula>
    </cfRule>
  </conditionalFormatting>
  <conditionalFormatting sqref="Q285">
    <cfRule type="expression" dxfId="9192" priority="3962">
      <formula>OR((Q285-Q284)&gt;5,(Q285-Q284)&lt;-5)</formula>
    </cfRule>
  </conditionalFormatting>
  <conditionalFormatting sqref="R285">
    <cfRule type="expression" dxfId="9191" priority="3961">
      <formula>OR((R285-R284)&gt;5,(R285-R284)&lt;-5)</formula>
    </cfRule>
  </conditionalFormatting>
  <conditionalFormatting sqref="S285">
    <cfRule type="expression" dxfId="9190" priority="3960">
      <formula>OR((S285-S284)&gt;5,(S285-S284)&lt;-5)</formula>
    </cfRule>
  </conditionalFormatting>
  <conditionalFormatting sqref="T285">
    <cfRule type="expression" dxfId="9189" priority="3959">
      <formula>OR((T285-T284)&gt;5,(T285-T284)&lt;-5)</formula>
    </cfRule>
  </conditionalFormatting>
  <conditionalFormatting sqref="U285">
    <cfRule type="expression" dxfId="9188" priority="3958">
      <formula>OR((U285-U284)&gt;5,(U285-U284)&lt;-5)</formula>
    </cfRule>
  </conditionalFormatting>
  <conditionalFormatting sqref="V285">
    <cfRule type="expression" dxfId="9187" priority="3957">
      <formula>OR((V285-V284)&gt;5,(V285-V284)&lt;-5)</formula>
    </cfRule>
  </conditionalFormatting>
  <conditionalFormatting sqref="W285">
    <cfRule type="expression" dxfId="9186" priority="3956">
      <formula>OR((W285-W284)&gt;5,(W285-W284)&lt;-5)</formula>
    </cfRule>
  </conditionalFormatting>
  <conditionalFormatting sqref="X285">
    <cfRule type="expression" dxfId="9185" priority="3955">
      <formula>OR((X285-X284)&gt;5,(X285-X284)&lt;-5)</formula>
    </cfRule>
  </conditionalFormatting>
  <conditionalFormatting sqref="Y285">
    <cfRule type="expression" dxfId="9184" priority="3954">
      <formula>OR((Y285-Y284)&gt;5,(Y285-Y284)&lt;-5)</formula>
    </cfRule>
  </conditionalFormatting>
  <conditionalFormatting sqref="L286:N286">
    <cfRule type="expression" dxfId="9183" priority="3951">
      <formula>OR((L286-L285)&gt;5,(L286-L285)&lt;-5)</formula>
    </cfRule>
  </conditionalFormatting>
  <conditionalFormatting sqref="O286">
    <cfRule type="expression" dxfId="9182" priority="3950">
      <formula>OR((O286-O285)&gt;5,(O286-O285)&lt;-5)</formula>
    </cfRule>
  </conditionalFormatting>
  <conditionalFormatting sqref="P286">
    <cfRule type="expression" dxfId="9181" priority="3949">
      <formula>OR((P286-P285)&gt;5,(P286-P285)&lt;-5)</formula>
    </cfRule>
  </conditionalFormatting>
  <conditionalFormatting sqref="Q286">
    <cfRule type="expression" dxfId="9180" priority="3948">
      <formula>OR((Q286-Q285)&gt;5,(Q286-Q285)&lt;-5)</formula>
    </cfRule>
  </conditionalFormatting>
  <conditionalFormatting sqref="R286">
    <cfRule type="expression" dxfId="9179" priority="3947">
      <formula>OR((R286-R285)&gt;5,(R286-R285)&lt;-5)</formula>
    </cfRule>
  </conditionalFormatting>
  <conditionalFormatting sqref="S286">
    <cfRule type="expression" dxfId="9178" priority="3946">
      <formula>OR((S286-S285)&gt;5,(S286-S285)&lt;-5)</formula>
    </cfRule>
  </conditionalFormatting>
  <conditionalFormatting sqref="T286">
    <cfRule type="expression" dxfId="9177" priority="3945">
      <formula>OR((T286-T285)&gt;5,(T286-T285)&lt;-5)</formula>
    </cfRule>
  </conditionalFormatting>
  <conditionalFormatting sqref="U286">
    <cfRule type="expression" dxfId="9176" priority="3944">
      <formula>OR((U286-U285)&gt;5,(U286-U285)&lt;-5)</formula>
    </cfRule>
  </conditionalFormatting>
  <conditionalFormatting sqref="V286">
    <cfRule type="expression" dxfId="9175" priority="3943">
      <formula>OR((V286-V285)&gt;5,(V286-V285)&lt;-5)</formula>
    </cfRule>
  </conditionalFormatting>
  <conditionalFormatting sqref="W286">
    <cfRule type="expression" dxfId="9174" priority="3942">
      <formula>OR((W286-W285)&gt;5,(W286-W285)&lt;-5)</formula>
    </cfRule>
  </conditionalFormatting>
  <conditionalFormatting sqref="X286">
    <cfRule type="expression" dxfId="9173" priority="3941">
      <formula>OR((X286-X285)&gt;5,(X286-X285)&lt;-5)</formula>
    </cfRule>
  </conditionalFormatting>
  <conditionalFormatting sqref="Y286">
    <cfRule type="expression" dxfId="9172" priority="3940">
      <formula>OR((Y286-Y285)&gt;5,(Y286-Y285)&lt;-5)</formula>
    </cfRule>
  </conditionalFormatting>
  <conditionalFormatting sqref="L288:N288">
    <cfRule type="expression" dxfId="9171" priority="3937">
      <formula>OR((L288-L287)&gt;5,(L288-L287)&lt;-5)</formula>
    </cfRule>
  </conditionalFormatting>
  <conditionalFormatting sqref="O288">
    <cfRule type="expression" dxfId="9170" priority="3936">
      <formula>OR((O288-O287)&gt;5,(O288-O287)&lt;-5)</formula>
    </cfRule>
  </conditionalFormatting>
  <conditionalFormatting sqref="P288">
    <cfRule type="expression" dxfId="9169" priority="3935">
      <formula>OR((P288-P287)&gt;5,(P288-P287)&lt;-5)</formula>
    </cfRule>
  </conditionalFormatting>
  <conditionalFormatting sqref="Q288">
    <cfRule type="expression" dxfId="9168" priority="3934">
      <formula>OR((Q288-Q287)&gt;5,(Q288-Q287)&lt;-5)</formula>
    </cfRule>
  </conditionalFormatting>
  <conditionalFormatting sqref="R288">
    <cfRule type="expression" dxfId="9167" priority="3933">
      <formula>OR((R288-R287)&gt;5,(R288-R287)&lt;-5)</formula>
    </cfRule>
  </conditionalFormatting>
  <conditionalFormatting sqref="S288">
    <cfRule type="expression" dxfId="9166" priority="3932">
      <formula>OR((S288-S287)&gt;5,(S288-S287)&lt;-5)</formula>
    </cfRule>
  </conditionalFormatting>
  <conditionalFormatting sqref="T288">
    <cfRule type="expression" dxfId="9165" priority="3931">
      <formula>OR((T288-T287)&gt;5,(T288-T287)&lt;-5)</formula>
    </cfRule>
  </conditionalFormatting>
  <conditionalFormatting sqref="U288">
    <cfRule type="expression" dxfId="9164" priority="3930">
      <formula>OR((U288-U287)&gt;5,(U288-U287)&lt;-5)</formula>
    </cfRule>
  </conditionalFormatting>
  <conditionalFormatting sqref="V288">
    <cfRule type="expression" dxfId="9163" priority="3929">
      <formula>OR((V288-V287)&gt;5,(V288-V287)&lt;-5)</formula>
    </cfRule>
  </conditionalFormatting>
  <conditionalFormatting sqref="W288">
    <cfRule type="expression" dxfId="9162" priority="3928">
      <formula>OR((W288-W287)&gt;5,(W288-W287)&lt;-5)</formula>
    </cfRule>
  </conditionalFormatting>
  <conditionalFormatting sqref="X288">
    <cfRule type="expression" dxfId="9161" priority="3927">
      <formula>OR((X288-X287)&gt;5,(X288-X287)&lt;-5)</formula>
    </cfRule>
  </conditionalFormatting>
  <conditionalFormatting sqref="Y288">
    <cfRule type="expression" dxfId="9160" priority="3926">
      <formula>OR((Y288-Y287)&gt;5,(Y288-Y287)&lt;-5)</formula>
    </cfRule>
  </conditionalFormatting>
  <conditionalFormatting sqref="L289:N289">
    <cfRule type="expression" dxfId="9159" priority="3923">
      <formula>OR((L289-L288)&gt;5,(L289-L288)&lt;-5)</formula>
    </cfRule>
  </conditionalFormatting>
  <conditionalFormatting sqref="O289">
    <cfRule type="expression" dxfId="9158" priority="3922">
      <formula>OR((O289-O288)&gt;5,(O289-O288)&lt;-5)</formula>
    </cfRule>
  </conditionalFormatting>
  <conditionalFormatting sqref="P289">
    <cfRule type="expression" dxfId="9157" priority="3921">
      <formula>OR((P289-P288)&gt;5,(P289-P288)&lt;-5)</formula>
    </cfRule>
  </conditionalFormatting>
  <conditionalFormatting sqref="Q289">
    <cfRule type="expression" dxfId="9156" priority="3920">
      <formula>OR((Q289-Q288)&gt;5,(Q289-Q288)&lt;-5)</formula>
    </cfRule>
  </conditionalFormatting>
  <conditionalFormatting sqref="R289">
    <cfRule type="expression" dxfId="9155" priority="3919">
      <formula>OR((R289-R288)&gt;5,(R289-R288)&lt;-5)</formula>
    </cfRule>
  </conditionalFormatting>
  <conditionalFormatting sqref="S289">
    <cfRule type="expression" dxfId="9154" priority="3918">
      <formula>OR((S289-S288)&gt;5,(S289-S288)&lt;-5)</formula>
    </cfRule>
  </conditionalFormatting>
  <conditionalFormatting sqref="T289">
    <cfRule type="expression" dxfId="9153" priority="3917">
      <formula>OR((T289-T288)&gt;5,(T289-T288)&lt;-5)</formula>
    </cfRule>
  </conditionalFormatting>
  <conditionalFormatting sqref="U289">
    <cfRule type="expression" dxfId="9152" priority="3916">
      <formula>OR((U289-U288)&gt;5,(U289-U288)&lt;-5)</formula>
    </cfRule>
  </conditionalFormatting>
  <conditionalFormatting sqref="V289">
    <cfRule type="expression" dxfId="9151" priority="3915">
      <formula>OR((V289-V288)&gt;5,(V289-V288)&lt;-5)</formula>
    </cfRule>
  </conditionalFormatting>
  <conditionalFormatting sqref="W289">
    <cfRule type="expression" dxfId="9150" priority="3914">
      <formula>OR((W289-W288)&gt;5,(W289-W288)&lt;-5)</formula>
    </cfRule>
  </conditionalFormatting>
  <conditionalFormatting sqref="X289">
    <cfRule type="expression" dxfId="9149" priority="3913">
      <formula>OR((X289-X288)&gt;5,(X289-X288)&lt;-5)</formula>
    </cfRule>
  </conditionalFormatting>
  <conditionalFormatting sqref="Y289">
    <cfRule type="expression" dxfId="9148" priority="3912">
      <formula>OR((Y289-Y288)&gt;5,(Y289-Y288)&lt;-5)</formula>
    </cfRule>
  </conditionalFormatting>
  <conditionalFormatting sqref="L291:N291">
    <cfRule type="expression" dxfId="9147" priority="3909">
      <formula>OR((L291-L290)&gt;5,(L291-L290)&lt;-5)</formula>
    </cfRule>
  </conditionalFormatting>
  <conditionalFormatting sqref="O291">
    <cfRule type="expression" dxfId="9146" priority="3908">
      <formula>OR((O291-O290)&gt;5,(O291-O290)&lt;-5)</formula>
    </cfRule>
  </conditionalFormatting>
  <conditionalFormatting sqref="P291">
    <cfRule type="expression" dxfId="9145" priority="3907">
      <formula>OR((P291-P290)&gt;5,(P291-P290)&lt;-5)</formula>
    </cfRule>
  </conditionalFormatting>
  <conditionalFormatting sqref="Q291">
    <cfRule type="expression" dxfId="9144" priority="3906">
      <formula>OR((Q291-Q290)&gt;5,(Q291-Q290)&lt;-5)</formula>
    </cfRule>
  </conditionalFormatting>
  <conditionalFormatting sqref="R291">
    <cfRule type="expression" dxfId="9143" priority="3905">
      <formula>OR((R291-R290)&gt;5,(R291-R290)&lt;-5)</formula>
    </cfRule>
  </conditionalFormatting>
  <conditionalFormatting sqref="S291">
    <cfRule type="expression" dxfId="9142" priority="3904">
      <formula>OR((S291-S290)&gt;5,(S291-S290)&lt;-5)</formula>
    </cfRule>
  </conditionalFormatting>
  <conditionalFormatting sqref="T291">
    <cfRule type="expression" dxfId="9141" priority="3903">
      <formula>OR((T291-T290)&gt;5,(T291-T290)&lt;-5)</formula>
    </cfRule>
  </conditionalFormatting>
  <conditionalFormatting sqref="U291">
    <cfRule type="expression" dxfId="9140" priority="3902">
      <formula>OR((U291-U290)&gt;5,(U291-U290)&lt;-5)</formula>
    </cfRule>
  </conditionalFormatting>
  <conditionalFormatting sqref="V291">
    <cfRule type="expression" dxfId="9139" priority="3901">
      <formula>OR((V291-V290)&gt;5,(V291-V290)&lt;-5)</formula>
    </cfRule>
  </conditionalFormatting>
  <conditionalFormatting sqref="W291">
    <cfRule type="expression" dxfId="9138" priority="3900">
      <formula>OR((W291-W290)&gt;5,(W291-W290)&lt;-5)</formula>
    </cfRule>
  </conditionalFormatting>
  <conditionalFormatting sqref="X291">
    <cfRule type="expression" dxfId="9137" priority="3899">
      <formula>OR((X291-X290)&gt;5,(X291-X290)&lt;-5)</formula>
    </cfRule>
  </conditionalFormatting>
  <conditionalFormatting sqref="Y291">
    <cfRule type="expression" dxfId="9136" priority="3898">
      <formula>OR((Y291-Y290)&gt;5,(Y291-Y290)&lt;-5)</formula>
    </cfRule>
  </conditionalFormatting>
  <conditionalFormatting sqref="L292:N292">
    <cfRule type="expression" dxfId="9135" priority="3895">
      <formula>OR((L292-L291)&gt;5,(L292-L291)&lt;-5)</formula>
    </cfRule>
  </conditionalFormatting>
  <conditionalFormatting sqref="O292">
    <cfRule type="expression" dxfId="9134" priority="3894">
      <formula>OR((O292-O291)&gt;5,(O292-O291)&lt;-5)</formula>
    </cfRule>
  </conditionalFormatting>
  <conditionalFormatting sqref="P292">
    <cfRule type="expression" dxfId="9133" priority="3893">
      <formula>OR((P292-P291)&gt;5,(P292-P291)&lt;-5)</formula>
    </cfRule>
  </conditionalFormatting>
  <conditionalFormatting sqref="Q292">
    <cfRule type="expression" dxfId="9132" priority="3892">
      <formula>OR((Q292-Q291)&gt;5,(Q292-Q291)&lt;-5)</formula>
    </cfRule>
  </conditionalFormatting>
  <conditionalFormatting sqref="R292">
    <cfRule type="expression" dxfId="9131" priority="3891">
      <formula>OR((R292-R291)&gt;5,(R292-R291)&lt;-5)</formula>
    </cfRule>
  </conditionalFormatting>
  <conditionalFormatting sqref="S292">
    <cfRule type="expression" dxfId="9130" priority="3890">
      <formula>OR((S292-S291)&gt;5,(S292-S291)&lt;-5)</formula>
    </cfRule>
  </conditionalFormatting>
  <conditionalFormatting sqref="T292">
    <cfRule type="expression" dxfId="9129" priority="3889">
      <formula>OR((T292-T291)&gt;5,(T292-T291)&lt;-5)</formula>
    </cfRule>
  </conditionalFormatting>
  <conditionalFormatting sqref="U292">
    <cfRule type="expression" dxfId="9128" priority="3888">
      <formula>OR((U292-U291)&gt;5,(U292-U291)&lt;-5)</formula>
    </cfRule>
  </conditionalFormatting>
  <conditionalFormatting sqref="V292">
    <cfRule type="expression" dxfId="9127" priority="3887">
      <formula>OR((V292-V291)&gt;5,(V292-V291)&lt;-5)</formula>
    </cfRule>
  </conditionalFormatting>
  <conditionalFormatting sqref="W292">
    <cfRule type="expression" dxfId="9126" priority="3886">
      <formula>OR((W292-W291)&gt;5,(W292-W291)&lt;-5)</formula>
    </cfRule>
  </conditionalFormatting>
  <conditionalFormatting sqref="X292">
    <cfRule type="expression" dxfId="9125" priority="3885">
      <formula>OR((X292-X291)&gt;5,(X292-X291)&lt;-5)</formula>
    </cfRule>
  </conditionalFormatting>
  <conditionalFormatting sqref="Y292">
    <cfRule type="expression" dxfId="9124" priority="3884">
      <formula>OR((Y292-Y291)&gt;5,(Y292-Y291)&lt;-5)</formula>
    </cfRule>
  </conditionalFormatting>
  <conditionalFormatting sqref="L294:N294">
    <cfRule type="expression" dxfId="9123" priority="3881">
      <formula>OR((L294-L293)&gt;5,(L294-L293)&lt;-5)</formula>
    </cfRule>
  </conditionalFormatting>
  <conditionalFormatting sqref="O294">
    <cfRule type="expression" dxfId="9122" priority="3880">
      <formula>OR((O294-O293)&gt;5,(O294-O293)&lt;-5)</formula>
    </cfRule>
  </conditionalFormatting>
  <conditionalFormatting sqref="P294">
    <cfRule type="expression" dxfId="9121" priority="3879">
      <formula>OR((P294-P293)&gt;5,(P294-P293)&lt;-5)</formula>
    </cfRule>
  </conditionalFormatting>
  <conditionalFormatting sqref="Q294">
    <cfRule type="expression" dxfId="9120" priority="3878">
      <formula>OR((Q294-Q293)&gt;5,(Q294-Q293)&lt;-5)</formula>
    </cfRule>
  </conditionalFormatting>
  <conditionalFormatting sqref="R294">
    <cfRule type="expression" dxfId="9119" priority="3877">
      <formula>OR((R294-R293)&gt;5,(R294-R293)&lt;-5)</formula>
    </cfRule>
  </conditionalFormatting>
  <conditionalFormatting sqref="S294">
    <cfRule type="expression" dxfId="9118" priority="3876">
      <formula>OR((S294-S293)&gt;5,(S294-S293)&lt;-5)</formula>
    </cfRule>
  </conditionalFormatting>
  <conditionalFormatting sqref="T294">
    <cfRule type="expression" dxfId="9117" priority="3875">
      <formula>OR((T294-T293)&gt;5,(T294-T293)&lt;-5)</formula>
    </cfRule>
  </conditionalFormatting>
  <conditionalFormatting sqref="U294">
    <cfRule type="expression" dxfId="9116" priority="3874">
      <formula>OR((U294-U293)&gt;5,(U294-U293)&lt;-5)</formula>
    </cfRule>
  </conditionalFormatting>
  <conditionalFormatting sqref="V294">
    <cfRule type="expression" dxfId="9115" priority="3873">
      <formula>OR((V294-V293)&gt;5,(V294-V293)&lt;-5)</formula>
    </cfRule>
  </conditionalFormatting>
  <conditionalFormatting sqref="W294">
    <cfRule type="expression" dxfId="9114" priority="3872">
      <formula>OR((W294-W293)&gt;5,(W294-W293)&lt;-5)</formula>
    </cfRule>
  </conditionalFormatting>
  <conditionalFormatting sqref="X294">
    <cfRule type="expression" dxfId="9113" priority="3871">
      <formula>OR((X294-X293)&gt;5,(X294-X293)&lt;-5)</formula>
    </cfRule>
  </conditionalFormatting>
  <conditionalFormatting sqref="Y294">
    <cfRule type="expression" dxfId="9112" priority="3870">
      <formula>OR((Y294-Y293)&gt;5,(Y294-Y293)&lt;-5)</formula>
    </cfRule>
  </conditionalFormatting>
  <conditionalFormatting sqref="L295:N295">
    <cfRule type="expression" dxfId="9111" priority="3867">
      <formula>OR((L295-L294)&gt;5,(L295-L294)&lt;-5)</formula>
    </cfRule>
  </conditionalFormatting>
  <conditionalFormatting sqref="O295">
    <cfRule type="expression" dxfId="9110" priority="3866">
      <formula>OR((O295-O294)&gt;5,(O295-O294)&lt;-5)</formula>
    </cfRule>
  </conditionalFormatting>
  <conditionalFormatting sqref="P295">
    <cfRule type="expression" dxfId="9109" priority="3865">
      <formula>OR((P295-P294)&gt;5,(P295-P294)&lt;-5)</formula>
    </cfRule>
  </conditionalFormatting>
  <conditionalFormatting sqref="Q295">
    <cfRule type="expression" dxfId="9108" priority="3864">
      <formula>OR((Q295-Q294)&gt;5,(Q295-Q294)&lt;-5)</formula>
    </cfRule>
  </conditionalFormatting>
  <conditionalFormatting sqref="R295">
    <cfRule type="expression" dxfId="9107" priority="3863">
      <formula>OR((R295-R294)&gt;5,(R295-R294)&lt;-5)</formula>
    </cfRule>
  </conditionalFormatting>
  <conditionalFormatting sqref="S295">
    <cfRule type="expression" dxfId="9106" priority="3862">
      <formula>OR((S295-S294)&gt;5,(S295-S294)&lt;-5)</formula>
    </cfRule>
  </conditionalFormatting>
  <conditionalFormatting sqref="T295">
    <cfRule type="expression" dxfId="9105" priority="3861">
      <formula>OR((T295-T294)&gt;5,(T295-T294)&lt;-5)</formula>
    </cfRule>
  </conditionalFormatting>
  <conditionalFormatting sqref="U295">
    <cfRule type="expression" dxfId="9104" priority="3860">
      <formula>OR((U295-U294)&gt;5,(U295-U294)&lt;-5)</formula>
    </cfRule>
  </conditionalFormatting>
  <conditionalFormatting sqref="V295">
    <cfRule type="expression" dxfId="9103" priority="3859">
      <formula>OR((V295-V294)&gt;5,(V295-V294)&lt;-5)</formula>
    </cfRule>
  </conditionalFormatting>
  <conditionalFormatting sqref="W295">
    <cfRule type="expression" dxfId="9102" priority="3858">
      <formula>OR((W295-W294)&gt;5,(W295-W294)&lt;-5)</formula>
    </cfRule>
  </conditionalFormatting>
  <conditionalFormatting sqref="X295">
    <cfRule type="expression" dxfId="9101" priority="3857">
      <formula>OR((X295-X294)&gt;5,(X295-X294)&lt;-5)</formula>
    </cfRule>
  </conditionalFormatting>
  <conditionalFormatting sqref="Y295">
    <cfRule type="expression" dxfId="9100" priority="3856">
      <formula>OR((Y295-Y294)&gt;5,(Y295-Y294)&lt;-5)</formula>
    </cfRule>
  </conditionalFormatting>
  <conditionalFormatting sqref="L297:N297">
    <cfRule type="expression" dxfId="9099" priority="3853">
      <formula>OR((L297-L296)&gt;5,(L297-L296)&lt;-5)</formula>
    </cfRule>
  </conditionalFormatting>
  <conditionalFormatting sqref="O297">
    <cfRule type="expression" dxfId="9098" priority="3852">
      <formula>OR((O297-O296)&gt;5,(O297-O296)&lt;-5)</formula>
    </cfRule>
  </conditionalFormatting>
  <conditionalFormatting sqref="P297">
    <cfRule type="expression" dxfId="9097" priority="3851">
      <formula>OR((P297-P296)&gt;5,(P297-P296)&lt;-5)</formula>
    </cfRule>
  </conditionalFormatting>
  <conditionalFormatting sqref="Q297">
    <cfRule type="expression" dxfId="9096" priority="3850">
      <formula>OR((Q297-Q296)&gt;5,(Q297-Q296)&lt;-5)</formula>
    </cfRule>
  </conditionalFormatting>
  <conditionalFormatting sqref="R297">
    <cfRule type="expression" dxfId="9095" priority="3849">
      <formula>OR((R297-R296)&gt;5,(R297-R296)&lt;-5)</formula>
    </cfRule>
  </conditionalFormatting>
  <conditionalFormatting sqref="S297">
    <cfRule type="expression" dxfId="9094" priority="3848">
      <formula>OR((S297-S296)&gt;5,(S297-S296)&lt;-5)</formula>
    </cfRule>
  </conditionalFormatting>
  <conditionalFormatting sqref="T297">
    <cfRule type="expression" dxfId="9093" priority="3847">
      <formula>OR((T297-T296)&gt;5,(T297-T296)&lt;-5)</formula>
    </cfRule>
  </conditionalFormatting>
  <conditionalFormatting sqref="U297">
    <cfRule type="expression" dxfId="9092" priority="3846">
      <formula>OR((U297-U296)&gt;5,(U297-U296)&lt;-5)</formula>
    </cfRule>
  </conditionalFormatting>
  <conditionalFormatting sqref="V297">
    <cfRule type="expression" dxfId="9091" priority="3845">
      <formula>OR((V297-V296)&gt;5,(V297-V296)&lt;-5)</formula>
    </cfRule>
  </conditionalFormatting>
  <conditionalFormatting sqref="W297">
    <cfRule type="expression" dxfId="9090" priority="3844">
      <formula>OR((W297-W296)&gt;5,(W297-W296)&lt;-5)</formula>
    </cfRule>
  </conditionalFormatting>
  <conditionalFormatting sqref="X297">
    <cfRule type="expression" dxfId="9089" priority="3843">
      <formula>OR((X297-X296)&gt;5,(X297-X296)&lt;-5)</formula>
    </cfRule>
  </conditionalFormatting>
  <conditionalFormatting sqref="Y297">
    <cfRule type="expression" dxfId="9088" priority="3842">
      <formula>OR((Y297-Y296)&gt;5,(Y297-Y296)&lt;-5)</formula>
    </cfRule>
  </conditionalFormatting>
  <conditionalFormatting sqref="L298:N298">
    <cfRule type="expression" dxfId="9087" priority="3839">
      <formula>OR((L298-L297)&gt;5,(L298-L297)&lt;-5)</formula>
    </cfRule>
  </conditionalFormatting>
  <conditionalFormatting sqref="O298">
    <cfRule type="expression" dxfId="9086" priority="3838">
      <formula>OR((O298-O297)&gt;5,(O298-O297)&lt;-5)</formula>
    </cfRule>
  </conditionalFormatting>
  <conditionalFormatting sqref="P298">
    <cfRule type="expression" dxfId="9085" priority="3837">
      <formula>OR((P298-P297)&gt;5,(P298-P297)&lt;-5)</formula>
    </cfRule>
  </conditionalFormatting>
  <conditionalFormatting sqref="Q298">
    <cfRule type="expression" dxfId="9084" priority="3836">
      <formula>OR((Q298-Q297)&gt;5,(Q298-Q297)&lt;-5)</formula>
    </cfRule>
  </conditionalFormatting>
  <conditionalFormatting sqref="R298">
    <cfRule type="expression" dxfId="9083" priority="3835">
      <formula>OR((R298-R297)&gt;5,(R298-R297)&lt;-5)</formula>
    </cfRule>
  </conditionalFormatting>
  <conditionalFormatting sqref="S298">
    <cfRule type="expression" dxfId="9082" priority="3834">
      <formula>OR((S298-S297)&gt;5,(S298-S297)&lt;-5)</formula>
    </cfRule>
  </conditionalFormatting>
  <conditionalFormatting sqref="T298">
    <cfRule type="expression" dxfId="9081" priority="3833">
      <formula>OR((T298-T297)&gt;5,(T298-T297)&lt;-5)</formula>
    </cfRule>
  </conditionalFormatting>
  <conditionalFormatting sqref="U298">
    <cfRule type="expression" dxfId="9080" priority="3832">
      <formula>OR((U298-U297)&gt;5,(U298-U297)&lt;-5)</formula>
    </cfRule>
  </conditionalFormatting>
  <conditionalFormatting sqref="V298">
    <cfRule type="expression" dxfId="9079" priority="3831">
      <formula>OR((V298-V297)&gt;5,(V298-V297)&lt;-5)</formula>
    </cfRule>
  </conditionalFormatting>
  <conditionalFormatting sqref="W298">
    <cfRule type="expression" dxfId="9078" priority="3830">
      <formula>OR((W298-W297)&gt;5,(W298-W297)&lt;-5)</formula>
    </cfRule>
  </conditionalFormatting>
  <conditionalFormatting sqref="X298">
    <cfRule type="expression" dxfId="9077" priority="3829">
      <formula>OR((X298-X297)&gt;5,(X298-X297)&lt;-5)</formula>
    </cfRule>
  </conditionalFormatting>
  <conditionalFormatting sqref="Y298">
    <cfRule type="expression" dxfId="9076" priority="3828">
      <formula>OR((Y298-Y297)&gt;5,(Y298-Y297)&lt;-5)</formula>
    </cfRule>
  </conditionalFormatting>
  <conditionalFormatting sqref="S295">
    <cfRule type="expression" dxfId="9075" priority="3827">
      <formula>OR((S295-S294)&gt;5,(S295-S294)&lt;-5)</formula>
    </cfRule>
  </conditionalFormatting>
  <conditionalFormatting sqref="L297:N297">
    <cfRule type="expression" dxfId="9074" priority="3824">
      <formula>OR((L297-L296)&gt;5,(L297-L296)&lt;-5)</formula>
    </cfRule>
  </conditionalFormatting>
  <conditionalFormatting sqref="O297">
    <cfRule type="expression" dxfId="9073" priority="3823">
      <formula>OR((O297-O296)&gt;5,(O297-O296)&lt;-5)</formula>
    </cfRule>
  </conditionalFormatting>
  <conditionalFormatting sqref="P297">
    <cfRule type="expression" dxfId="9072" priority="3822">
      <formula>OR((P297-P296)&gt;5,(P297-P296)&lt;-5)</formula>
    </cfRule>
  </conditionalFormatting>
  <conditionalFormatting sqref="Q297">
    <cfRule type="expression" dxfId="9071" priority="3821">
      <formula>OR((Q297-Q296)&gt;5,(Q297-Q296)&lt;-5)</formula>
    </cfRule>
  </conditionalFormatting>
  <conditionalFormatting sqref="R297">
    <cfRule type="expression" dxfId="9070" priority="3820">
      <formula>OR((R297-R296)&gt;5,(R297-R296)&lt;-5)</formula>
    </cfRule>
  </conditionalFormatting>
  <conditionalFormatting sqref="S297">
    <cfRule type="expression" dxfId="9069" priority="3819">
      <formula>OR((S297-S296)&gt;5,(S297-S296)&lt;-5)</formula>
    </cfRule>
  </conditionalFormatting>
  <conditionalFormatting sqref="T297">
    <cfRule type="expression" dxfId="9068" priority="3818">
      <formula>OR((T297-T296)&gt;5,(T297-T296)&lt;-5)</formula>
    </cfRule>
  </conditionalFormatting>
  <conditionalFormatting sqref="U297">
    <cfRule type="expression" dxfId="9067" priority="3817">
      <formula>OR((U297-U296)&gt;5,(U297-U296)&lt;-5)</formula>
    </cfRule>
  </conditionalFormatting>
  <conditionalFormatting sqref="V297">
    <cfRule type="expression" dxfId="9066" priority="3816">
      <formula>OR((V297-V296)&gt;5,(V297-V296)&lt;-5)</formula>
    </cfRule>
  </conditionalFormatting>
  <conditionalFormatting sqref="W297">
    <cfRule type="expression" dxfId="9065" priority="3815">
      <formula>OR((W297-W296)&gt;5,(W297-W296)&lt;-5)</formula>
    </cfRule>
  </conditionalFormatting>
  <conditionalFormatting sqref="X297">
    <cfRule type="expression" dxfId="9064" priority="3814">
      <formula>OR((X297-X296)&gt;5,(X297-X296)&lt;-5)</formula>
    </cfRule>
  </conditionalFormatting>
  <conditionalFormatting sqref="Y297">
    <cfRule type="expression" dxfId="9063" priority="3813">
      <formula>OR((Y297-Y296)&gt;5,(Y297-Y296)&lt;-5)</formula>
    </cfRule>
  </conditionalFormatting>
  <conditionalFormatting sqref="L298:N298">
    <cfRule type="expression" dxfId="9062" priority="3810">
      <formula>OR((L298-L297)&gt;5,(L298-L297)&lt;-5)</formula>
    </cfRule>
  </conditionalFormatting>
  <conditionalFormatting sqref="O298">
    <cfRule type="expression" dxfId="9061" priority="3809">
      <formula>OR((O298-O297)&gt;5,(O298-O297)&lt;-5)</formula>
    </cfRule>
  </conditionalFormatting>
  <conditionalFormatting sqref="P298">
    <cfRule type="expression" dxfId="9060" priority="3808">
      <formula>OR((P298-P297)&gt;5,(P298-P297)&lt;-5)</formula>
    </cfRule>
  </conditionalFormatting>
  <conditionalFormatting sqref="Q298">
    <cfRule type="expression" dxfId="9059" priority="3807">
      <formula>OR((Q298-Q297)&gt;5,(Q298-Q297)&lt;-5)</formula>
    </cfRule>
  </conditionalFormatting>
  <conditionalFormatting sqref="R298">
    <cfRule type="expression" dxfId="9058" priority="3806">
      <formula>OR((R298-R297)&gt;5,(R298-R297)&lt;-5)</formula>
    </cfRule>
  </conditionalFormatting>
  <conditionalFormatting sqref="S298">
    <cfRule type="expression" dxfId="9057" priority="3805">
      <formula>OR((S298-S297)&gt;5,(S298-S297)&lt;-5)</formula>
    </cfRule>
  </conditionalFormatting>
  <conditionalFormatting sqref="T298">
    <cfRule type="expression" dxfId="9056" priority="3804">
      <formula>OR((T298-T297)&gt;5,(T298-T297)&lt;-5)</formula>
    </cfRule>
  </conditionalFormatting>
  <conditionalFormatting sqref="U298">
    <cfRule type="expression" dxfId="9055" priority="3803">
      <formula>OR((U298-U297)&gt;5,(U298-U297)&lt;-5)</formula>
    </cfRule>
  </conditionalFormatting>
  <conditionalFormatting sqref="V298">
    <cfRule type="expression" dxfId="9054" priority="3802">
      <formula>OR((V298-V297)&gt;5,(V298-V297)&lt;-5)</formula>
    </cfRule>
  </conditionalFormatting>
  <conditionalFormatting sqref="W298">
    <cfRule type="expression" dxfId="9053" priority="3801">
      <formula>OR((W298-W297)&gt;5,(W298-W297)&lt;-5)</formula>
    </cfRule>
  </conditionalFormatting>
  <conditionalFormatting sqref="X298">
    <cfRule type="expression" dxfId="9052" priority="3800">
      <formula>OR((X298-X297)&gt;5,(X298-X297)&lt;-5)</formula>
    </cfRule>
  </conditionalFormatting>
  <conditionalFormatting sqref="Y298">
    <cfRule type="expression" dxfId="9051" priority="3799">
      <formula>OR((Y298-Y297)&gt;5,(Y298-Y297)&lt;-5)</formula>
    </cfRule>
  </conditionalFormatting>
  <conditionalFormatting sqref="S298">
    <cfRule type="expression" dxfId="9050" priority="3798">
      <formula>OR((S298-S297)&gt;5,(S298-S297)&lt;-5)</formula>
    </cfRule>
  </conditionalFormatting>
  <conditionalFormatting sqref="L312:N312">
    <cfRule type="expression" dxfId="9049" priority="3795">
      <formula>OR((L312-L311)&gt;5,(L312-L311)&lt;-5)</formula>
    </cfRule>
  </conditionalFormatting>
  <conditionalFormatting sqref="O312">
    <cfRule type="expression" dxfId="9048" priority="3794">
      <formula>OR((O312-O311)&gt;5,(O312-O311)&lt;-5)</formula>
    </cfRule>
  </conditionalFormatting>
  <conditionalFormatting sqref="P312">
    <cfRule type="expression" dxfId="9047" priority="3793">
      <formula>OR((P312-P311)&gt;5,(P312-P311)&lt;-5)</formula>
    </cfRule>
  </conditionalFormatting>
  <conditionalFormatting sqref="Q312">
    <cfRule type="expression" dxfId="9046" priority="3792">
      <formula>OR((Q312-Q311)&gt;5,(Q312-Q311)&lt;-5)</formula>
    </cfRule>
  </conditionalFormatting>
  <conditionalFormatting sqref="R312">
    <cfRule type="expression" dxfId="9045" priority="3791">
      <formula>OR((R312-R311)&gt;5,(R312-R311)&lt;-5)</formula>
    </cfRule>
  </conditionalFormatting>
  <conditionalFormatting sqref="S312">
    <cfRule type="expression" dxfId="9044" priority="3790">
      <formula>OR((S312-S311)&gt;5,(S312-S311)&lt;-5)</formula>
    </cfRule>
  </conditionalFormatting>
  <conditionalFormatting sqref="T312">
    <cfRule type="expression" dxfId="9043" priority="3789">
      <formula>OR((T312-T311)&gt;5,(T312-T311)&lt;-5)</formula>
    </cfRule>
  </conditionalFormatting>
  <conditionalFormatting sqref="U312">
    <cfRule type="expression" dxfId="9042" priority="3788">
      <formula>OR((U312-U311)&gt;5,(U312-U311)&lt;-5)</formula>
    </cfRule>
  </conditionalFormatting>
  <conditionalFormatting sqref="V312">
    <cfRule type="expression" dxfId="9041" priority="3787">
      <formula>OR((V312-V311)&gt;5,(V312-V311)&lt;-5)</formula>
    </cfRule>
  </conditionalFormatting>
  <conditionalFormatting sqref="W312">
    <cfRule type="expression" dxfId="9040" priority="3786">
      <formula>OR((W312-W311)&gt;5,(W312-W311)&lt;-5)</formula>
    </cfRule>
  </conditionalFormatting>
  <conditionalFormatting sqref="X312">
    <cfRule type="expression" dxfId="9039" priority="3785">
      <formula>OR((X312-X311)&gt;5,(X312-X311)&lt;-5)</formula>
    </cfRule>
  </conditionalFormatting>
  <conditionalFormatting sqref="Y312">
    <cfRule type="expression" dxfId="9038" priority="3784">
      <formula>OR((Y312-Y311)&gt;5,(Y312-Y311)&lt;-5)</formula>
    </cfRule>
  </conditionalFormatting>
  <conditionalFormatting sqref="L313:N313">
    <cfRule type="expression" dxfId="9037" priority="3781">
      <formula>OR((L313-L312)&gt;5,(L313-L312)&lt;-5)</formula>
    </cfRule>
  </conditionalFormatting>
  <conditionalFormatting sqref="O313">
    <cfRule type="expression" dxfId="9036" priority="3780">
      <formula>OR((O313-O312)&gt;5,(O313-O312)&lt;-5)</formula>
    </cfRule>
  </conditionalFormatting>
  <conditionalFormatting sqref="P313">
    <cfRule type="expression" dxfId="9035" priority="3779">
      <formula>OR((P313-P312)&gt;5,(P313-P312)&lt;-5)</formula>
    </cfRule>
  </conditionalFormatting>
  <conditionalFormatting sqref="Q313">
    <cfRule type="expression" dxfId="9034" priority="3778">
      <formula>OR((Q313-Q312)&gt;5,(Q313-Q312)&lt;-5)</formula>
    </cfRule>
  </conditionalFormatting>
  <conditionalFormatting sqref="R313">
    <cfRule type="expression" dxfId="9033" priority="3777">
      <formula>OR((R313-R312)&gt;5,(R313-R312)&lt;-5)</formula>
    </cfRule>
  </conditionalFormatting>
  <conditionalFormatting sqref="S313">
    <cfRule type="expression" dxfId="9032" priority="3776">
      <formula>OR((S313-S312)&gt;5,(S313-S312)&lt;-5)</formula>
    </cfRule>
  </conditionalFormatting>
  <conditionalFormatting sqref="T313">
    <cfRule type="expression" dxfId="9031" priority="3775">
      <formula>OR((T313-T312)&gt;5,(T313-T312)&lt;-5)</formula>
    </cfRule>
  </conditionalFormatting>
  <conditionalFormatting sqref="U313">
    <cfRule type="expression" dxfId="9030" priority="3774">
      <formula>OR((U313-U312)&gt;5,(U313-U312)&lt;-5)</formula>
    </cfRule>
  </conditionalFormatting>
  <conditionalFormatting sqref="V313">
    <cfRule type="expression" dxfId="9029" priority="3773">
      <formula>OR((V313-V312)&gt;5,(V313-V312)&lt;-5)</formula>
    </cfRule>
  </conditionalFormatting>
  <conditionalFormatting sqref="W313">
    <cfRule type="expression" dxfId="9028" priority="3772">
      <formula>OR((W313-W312)&gt;5,(W313-W312)&lt;-5)</formula>
    </cfRule>
  </conditionalFormatting>
  <conditionalFormatting sqref="X313">
    <cfRule type="expression" dxfId="9027" priority="3771">
      <formula>OR((X313-X312)&gt;5,(X313-X312)&lt;-5)</formula>
    </cfRule>
  </conditionalFormatting>
  <conditionalFormatting sqref="Y313">
    <cfRule type="expression" dxfId="9026" priority="3770">
      <formula>OR((Y313-Y312)&gt;5,(Y313-Y312)&lt;-5)</formula>
    </cfRule>
  </conditionalFormatting>
  <conditionalFormatting sqref="L314:N314">
    <cfRule type="expression" dxfId="9025" priority="3767">
      <formula>OR((L314-L313)&gt;5,(L314-L313)&lt;-5)</formula>
    </cfRule>
  </conditionalFormatting>
  <conditionalFormatting sqref="O314">
    <cfRule type="expression" dxfId="9024" priority="3766">
      <formula>OR((O314-O313)&gt;5,(O314-O313)&lt;-5)</formula>
    </cfRule>
  </conditionalFormatting>
  <conditionalFormatting sqref="P314">
    <cfRule type="expression" dxfId="9023" priority="3765">
      <formula>OR((P314-P313)&gt;5,(P314-P313)&lt;-5)</formula>
    </cfRule>
  </conditionalFormatting>
  <conditionalFormatting sqref="Q314">
    <cfRule type="expression" dxfId="9022" priority="3764">
      <formula>OR((Q314-Q313)&gt;5,(Q314-Q313)&lt;-5)</formula>
    </cfRule>
  </conditionalFormatting>
  <conditionalFormatting sqref="R314">
    <cfRule type="expression" dxfId="9021" priority="3763">
      <formula>OR((R314-R313)&gt;5,(R314-R313)&lt;-5)</formula>
    </cfRule>
  </conditionalFormatting>
  <conditionalFormatting sqref="S314">
    <cfRule type="expression" dxfId="9020" priority="3762">
      <formula>OR((S314-S313)&gt;5,(S314-S313)&lt;-5)</formula>
    </cfRule>
  </conditionalFormatting>
  <conditionalFormatting sqref="T314">
    <cfRule type="expression" dxfId="9019" priority="3761">
      <formula>OR((T314-T313)&gt;5,(T314-T313)&lt;-5)</formula>
    </cfRule>
  </conditionalFormatting>
  <conditionalFormatting sqref="U314">
    <cfRule type="expression" dxfId="9018" priority="3760">
      <formula>OR((U314-U313)&gt;5,(U314-U313)&lt;-5)</formula>
    </cfRule>
  </conditionalFormatting>
  <conditionalFormatting sqref="V314">
    <cfRule type="expression" dxfId="9017" priority="3759">
      <formula>OR((V314-V313)&gt;5,(V314-V313)&lt;-5)</formula>
    </cfRule>
  </conditionalFormatting>
  <conditionalFormatting sqref="W314">
    <cfRule type="expression" dxfId="9016" priority="3758">
      <formula>OR((W314-W313)&gt;5,(W314-W313)&lt;-5)</formula>
    </cfRule>
  </conditionalFormatting>
  <conditionalFormatting sqref="X314">
    <cfRule type="expression" dxfId="9015" priority="3757">
      <formula>OR((X314-X313)&gt;5,(X314-X313)&lt;-5)</formula>
    </cfRule>
  </conditionalFormatting>
  <conditionalFormatting sqref="Y314">
    <cfRule type="expression" dxfId="9014" priority="3756">
      <formula>OR((Y314-Y313)&gt;5,(Y314-Y313)&lt;-5)</formula>
    </cfRule>
  </conditionalFormatting>
  <conditionalFormatting sqref="L315:N315">
    <cfRule type="expression" dxfId="9013" priority="3753">
      <formula>OR((L315-L314)&gt;5,(L315-L314)&lt;-5)</formula>
    </cfRule>
  </conditionalFormatting>
  <conditionalFormatting sqref="O315">
    <cfRule type="expression" dxfId="9012" priority="3752">
      <formula>OR((O315-O314)&gt;5,(O315-O314)&lt;-5)</formula>
    </cfRule>
  </conditionalFormatting>
  <conditionalFormatting sqref="P315">
    <cfRule type="expression" dxfId="9011" priority="3751">
      <formula>OR((P315-P314)&gt;5,(P315-P314)&lt;-5)</formula>
    </cfRule>
  </conditionalFormatting>
  <conditionalFormatting sqref="Q315">
    <cfRule type="expression" dxfId="9010" priority="3750">
      <formula>OR((Q315-Q314)&gt;5,(Q315-Q314)&lt;-5)</formula>
    </cfRule>
  </conditionalFormatting>
  <conditionalFormatting sqref="R315">
    <cfRule type="expression" dxfId="9009" priority="3749">
      <formula>OR((R315-R314)&gt;5,(R315-R314)&lt;-5)</formula>
    </cfRule>
  </conditionalFormatting>
  <conditionalFormatting sqref="S315">
    <cfRule type="expression" dxfId="9008" priority="3748">
      <formula>OR((S315-S314)&gt;5,(S315-S314)&lt;-5)</formula>
    </cfRule>
  </conditionalFormatting>
  <conditionalFormatting sqref="T315">
    <cfRule type="expression" dxfId="9007" priority="3747">
      <formula>OR((T315-T314)&gt;5,(T315-T314)&lt;-5)</formula>
    </cfRule>
  </conditionalFormatting>
  <conditionalFormatting sqref="U315">
    <cfRule type="expression" dxfId="9006" priority="3746">
      <formula>OR((U315-U314)&gt;5,(U315-U314)&lt;-5)</formula>
    </cfRule>
  </conditionalFormatting>
  <conditionalFormatting sqref="V315">
    <cfRule type="expression" dxfId="9005" priority="3745">
      <formula>OR((V315-V314)&gt;5,(V315-V314)&lt;-5)</formula>
    </cfRule>
  </conditionalFormatting>
  <conditionalFormatting sqref="W315">
    <cfRule type="expression" dxfId="9004" priority="3744">
      <formula>OR((W315-W314)&gt;5,(W315-W314)&lt;-5)</formula>
    </cfRule>
  </conditionalFormatting>
  <conditionalFormatting sqref="X315">
    <cfRule type="expression" dxfId="9003" priority="3743">
      <formula>OR((X315-X314)&gt;5,(X315-X314)&lt;-5)</formula>
    </cfRule>
  </conditionalFormatting>
  <conditionalFormatting sqref="Y315">
    <cfRule type="expression" dxfId="9002" priority="3742">
      <formula>OR((Y315-Y314)&gt;5,(Y315-Y314)&lt;-5)</formula>
    </cfRule>
  </conditionalFormatting>
  <conditionalFormatting sqref="L316:N316">
    <cfRule type="expression" dxfId="9001" priority="3739">
      <formula>OR((L316-L315)&gt;5,(L316-L315)&lt;-5)</formula>
    </cfRule>
  </conditionalFormatting>
  <conditionalFormatting sqref="O316">
    <cfRule type="expression" dxfId="9000" priority="3738">
      <formula>OR((O316-O315)&gt;5,(O316-O315)&lt;-5)</formula>
    </cfRule>
  </conditionalFormatting>
  <conditionalFormatting sqref="P316">
    <cfRule type="expression" dxfId="8999" priority="3737">
      <formula>OR((P316-P315)&gt;5,(P316-P315)&lt;-5)</formula>
    </cfRule>
  </conditionalFormatting>
  <conditionalFormatting sqref="Q316">
    <cfRule type="expression" dxfId="8998" priority="3736">
      <formula>OR((Q316-Q315)&gt;5,(Q316-Q315)&lt;-5)</formula>
    </cfRule>
  </conditionalFormatting>
  <conditionalFormatting sqref="R316">
    <cfRule type="expression" dxfId="8997" priority="3735">
      <formula>OR((R316-R315)&gt;5,(R316-R315)&lt;-5)</formula>
    </cfRule>
  </conditionalFormatting>
  <conditionalFormatting sqref="S316">
    <cfRule type="expression" dxfId="8996" priority="3734">
      <formula>OR((S316-S315)&gt;5,(S316-S315)&lt;-5)</formula>
    </cfRule>
  </conditionalFormatting>
  <conditionalFormatting sqref="T316">
    <cfRule type="expression" dxfId="8995" priority="3733">
      <formula>OR((T316-T315)&gt;5,(T316-T315)&lt;-5)</formula>
    </cfRule>
  </conditionalFormatting>
  <conditionalFormatting sqref="U316">
    <cfRule type="expression" dxfId="8994" priority="3732">
      <formula>OR((U316-U315)&gt;5,(U316-U315)&lt;-5)</formula>
    </cfRule>
  </conditionalFormatting>
  <conditionalFormatting sqref="V316">
    <cfRule type="expression" dxfId="8993" priority="3731">
      <formula>OR((V316-V315)&gt;5,(V316-V315)&lt;-5)</formula>
    </cfRule>
  </conditionalFormatting>
  <conditionalFormatting sqref="W316">
    <cfRule type="expression" dxfId="8992" priority="3730">
      <formula>OR((W316-W315)&gt;5,(W316-W315)&lt;-5)</formula>
    </cfRule>
  </conditionalFormatting>
  <conditionalFormatting sqref="X316">
    <cfRule type="expression" dxfId="8991" priority="3729">
      <formula>OR((X316-X315)&gt;5,(X316-X315)&lt;-5)</formula>
    </cfRule>
  </conditionalFormatting>
  <conditionalFormatting sqref="Y316">
    <cfRule type="expression" dxfId="8990" priority="3728">
      <formula>OR((Y316-Y315)&gt;5,(Y316-Y315)&lt;-5)</formula>
    </cfRule>
  </conditionalFormatting>
  <conditionalFormatting sqref="L318:N318">
    <cfRule type="expression" dxfId="8989" priority="3725">
      <formula>OR((L318-L317)&gt;5,(L318-L317)&lt;-5)</formula>
    </cfRule>
  </conditionalFormatting>
  <conditionalFormatting sqref="O318">
    <cfRule type="expression" dxfId="8988" priority="3724">
      <formula>OR((O318-O317)&gt;5,(O318-O317)&lt;-5)</formula>
    </cfRule>
  </conditionalFormatting>
  <conditionalFormatting sqref="P318">
    <cfRule type="expression" dxfId="8987" priority="3723">
      <formula>OR((P318-P317)&gt;5,(P318-P317)&lt;-5)</formula>
    </cfRule>
  </conditionalFormatting>
  <conditionalFormatting sqref="Q318">
    <cfRule type="expression" dxfId="8986" priority="3722">
      <formula>OR((Q318-Q317)&gt;5,(Q318-Q317)&lt;-5)</formula>
    </cfRule>
  </conditionalFormatting>
  <conditionalFormatting sqref="R318">
    <cfRule type="expression" dxfId="8985" priority="3721">
      <formula>OR((R318-R317)&gt;5,(R318-R317)&lt;-5)</formula>
    </cfRule>
  </conditionalFormatting>
  <conditionalFormatting sqref="S318">
    <cfRule type="expression" dxfId="8984" priority="3720">
      <formula>OR((S318-S317)&gt;5,(S318-S317)&lt;-5)</formula>
    </cfRule>
  </conditionalFormatting>
  <conditionalFormatting sqref="T318">
    <cfRule type="expression" dxfId="8983" priority="3719">
      <formula>OR((T318-T317)&gt;5,(T318-T317)&lt;-5)</formula>
    </cfRule>
  </conditionalFormatting>
  <conditionalFormatting sqref="U318">
    <cfRule type="expression" dxfId="8982" priority="3718">
      <formula>OR((U318-U317)&gt;5,(U318-U317)&lt;-5)</formula>
    </cfRule>
  </conditionalFormatting>
  <conditionalFormatting sqref="V318">
    <cfRule type="expression" dxfId="8981" priority="3717">
      <formula>OR((V318-V317)&gt;5,(V318-V317)&lt;-5)</formula>
    </cfRule>
  </conditionalFormatting>
  <conditionalFormatting sqref="W318">
    <cfRule type="expression" dxfId="8980" priority="3716">
      <formula>OR((W318-W317)&gt;5,(W318-W317)&lt;-5)</formula>
    </cfRule>
  </conditionalFormatting>
  <conditionalFormatting sqref="X318">
    <cfRule type="expression" dxfId="8979" priority="3715">
      <formula>OR((X318-X317)&gt;5,(X318-X317)&lt;-5)</formula>
    </cfRule>
  </conditionalFormatting>
  <conditionalFormatting sqref="Y318">
    <cfRule type="expression" dxfId="8978" priority="3714">
      <formula>OR((Y318-Y317)&gt;5,(Y318-Y317)&lt;-5)</formula>
    </cfRule>
  </conditionalFormatting>
  <conditionalFormatting sqref="L319:N319">
    <cfRule type="expression" dxfId="8977" priority="3711">
      <formula>OR((L319-L318)&gt;5,(L319-L318)&lt;-5)</formula>
    </cfRule>
  </conditionalFormatting>
  <conditionalFormatting sqref="O319">
    <cfRule type="expression" dxfId="8976" priority="3710">
      <formula>OR((O319-O318)&gt;5,(O319-O318)&lt;-5)</formula>
    </cfRule>
  </conditionalFormatting>
  <conditionalFormatting sqref="P319">
    <cfRule type="expression" dxfId="8975" priority="3709">
      <formula>OR((P319-P318)&gt;5,(P319-P318)&lt;-5)</formula>
    </cfRule>
  </conditionalFormatting>
  <conditionalFormatting sqref="Q319">
    <cfRule type="expression" dxfId="8974" priority="3708">
      <formula>OR((Q319-Q318)&gt;5,(Q319-Q318)&lt;-5)</formula>
    </cfRule>
  </conditionalFormatting>
  <conditionalFormatting sqref="R319">
    <cfRule type="expression" dxfId="8973" priority="3707">
      <formula>OR((R319-R318)&gt;5,(R319-R318)&lt;-5)</formula>
    </cfRule>
  </conditionalFormatting>
  <conditionalFormatting sqref="S319">
    <cfRule type="expression" dxfId="8972" priority="3706">
      <formula>OR((S319-S318)&gt;5,(S319-S318)&lt;-5)</formula>
    </cfRule>
  </conditionalFormatting>
  <conditionalFormatting sqref="T319">
    <cfRule type="expression" dxfId="8971" priority="3705">
      <formula>OR((T319-T318)&gt;5,(T319-T318)&lt;-5)</formula>
    </cfRule>
  </conditionalFormatting>
  <conditionalFormatting sqref="U319">
    <cfRule type="expression" dxfId="8970" priority="3704">
      <formula>OR((U319-U318)&gt;5,(U319-U318)&lt;-5)</formula>
    </cfRule>
  </conditionalFormatting>
  <conditionalFormatting sqref="V319">
    <cfRule type="expression" dxfId="8969" priority="3703">
      <formula>OR((V319-V318)&gt;5,(V319-V318)&lt;-5)</formula>
    </cfRule>
  </conditionalFormatting>
  <conditionalFormatting sqref="W319">
    <cfRule type="expression" dxfId="8968" priority="3702">
      <formula>OR((W319-W318)&gt;5,(W319-W318)&lt;-5)</formula>
    </cfRule>
  </conditionalFormatting>
  <conditionalFormatting sqref="X319">
    <cfRule type="expression" dxfId="8967" priority="3701">
      <formula>OR((X319-X318)&gt;5,(X319-X318)&lt;-5)</formula>
    </cfRule>
  </conditionalFormatting>
  <conditionalFormatting sqref="Y319">
    <cfRule type="expression" dxfId="8966" priority="3700">
      <formula>OR((Y319-Y318)&gt;5,(Y319-Y318)&lt;-5)</formula>
    </cfRule>
  </conditionalFormatting>
  <conditionalFormatting sqref="L321:N321">
    <cfRule type="expression" dxfId="8965" priority="3697">
      <formula>OR((L321-L320)&gt;5,(L321-L320)&lt;-5)</formula>
    </cfRule>
  </conditionalFormatting>
  <conditionalFormatting sqref="O321">
    <cfRule type="expression" dxfId="8964" priority="3696">
      <formula>OR((O321-O320)&gt;5,(O321-O320)&lt;-5)</formula>
    </cfRule>
  </conditionalFormatting>
  <conditionalFormatting sqref="P321">
    <cfRule type="expression" dxfId="8963" priority="3695">
      <formula>OR((P321-P320)&gt;5,(P321-P320)&lt;-5)</formula>
    </cfRule>
  </conditionalFormatting>
  <conditionalFormatting sqref="Q321">
    <cfRule type="expression" dxfId="8962" priority="3694">
      <formula>OR((Q321-Q320)&gt;5,(Q321-Q320)&lt;-5)</formula>
    </cfRule>
  </conditionalFormatting>
  <conditionalFormatting sqref="R321">
    <cfRule type="expression" dxfId="8961" priority="3693">
      <formula>OR((R321-R320)&gt;5,(R321-R320)&lt;-5)</formula>
    </cfRule>
  </conditionalFormatting>
  <conditionalFormatting sqref="S321">
    <cfRule type="expression" dxfId="8960" priority="3692">
      <formula>OR((S321-S320)&gt;5,(S321-S320)&lt;-5)</formula>
    </cfRule>
  </conditionalFormatting>
  <conditionalFormatting sqref="T321">
    <cfRule type="expression" dxfId="8959" priority="3691">
      <formula>OR((T321-T320)&gt;5,(T321-T320)&lt;-5)</formula>
    </cfRule>
  </conditionalFormatting>
  <conditionalFormatting sqref="U321">
    <cfRule type="expression" dxfId="8958" priority="3690">
      <formula>OR((U321-U320)&gt;5,(U321-U320)&lt;-5)</formula>
    </cfRule>
  </conditionalFormatting>
  <conditionalFormatting sqref="V321">
    <cfRule type="expression" dxfId="8957" priority="3689">
      <formula>OR((V321-V320)&gt;5,(V321-V320)&lt;-5)</formula>
    </cfRule>
  </conditionalFormatting>
  <conditionalFormatting sqref="W321">
    <cfRule type="expression" dxfId="8956" priority="3688">
      <formula>OR((W321-W320)&gt;5,(W321-W320)&lt;-5)</formula>
    </cfRule>
  </conditionalFormatting>
  <conditionalFormatting sqref="X321">
    <cfRule type="expression" dxfId="8955" priority="3687">
      <formula>OR((X321-X320)&gt;5,(X321-X320)&lt;-5)</formula>
    </cfRule>
  </conditionalFormatting>
  <conditionalFormatting sqref="Y321">
    <cfRule type="expression" dxfId="8954" priority="3686">
      <formula>OR((Y321-Y320)&gt;5,(Y321-Y320)&lt;-5)</formula>
    </cfRule>
  </conditionalFormatting>
  <conditionalFormatting sqref="L322:N322">
    <cfRule type="expression" dxfId="8953" priority="3683">
      <formula>OR((L322-L321)&gt;5,(L322-L321)&lt;-5)</formula>
    </cfRule>
  </conditionalFormatting>
  <conditionalFormatting sqref="O322">
    <cfRule type="expression" dxfId="8952" priority="3682">
      <formula>OR((O322-O321)&gt;5,(O322-O321)&lt;-5)</formula>
    </cfRule>
  </conditionalFormatting>
  <conditionalFormatting sqref="P322">
    <cfRule type="expression" dxfId="8951" priority="3681">
      <formula>OR((P322-P321)&gt;5,(P322-P321)&lt;-5)</formula>
    </cfRule>
  </conditionalFormatting>
  <conditionalFormatting sqref="Q322">
    <cfRule type="expression" dxfId="8950" priority="3680">
      <formula>OR((Q322-Q321)&gt;5,(Q322-Q321)&lt;-5)</formula>
    </cfRule>
  </conditionalFormatting>
  <conditionalFormatting sqref="R322">
    <cfRule type="expression" dxfId="8949" priority="3679">
      <formula>OR((R322-R321)&gt;5,(R322-R321)&lt;-5)</formula>
    </cfRule>
  </conditionalFormatting>
  <conditionalFormatting sqref="S322">
    <cfRule type="expression" dxfId="8948" priority="3678">
      <formula>OR((S322-S321)&gt;5,(S322-S321)&lt;-5)</formula>
    </cfRule>
  </conditionalFormatting>
  <conditionalFormatting sqref="T322">
    <cfRule type="expression" dxfId="8947" priority="3677">
      <formula>OR((T322-T321)&gt;5,(T322-T321)&lt;-5)</formula>
    </cfRule>
  </conditionalFormatting>
  <conditionalFormatting sqref="U322">
    <cfRule type="expression" dxfId="8946" priority="3676">
      <formula>OR((U322-U321)&gt;5,(U322-U321)&lt;-5)</formula>
    </cfRule>
  </conditionalFormatting>
  <conditionalFormatting sqref="V322">
    <cfRule type="expression" dxfId="8945" priority="3675">
      <formula>OR((V322-V321)&gt;5,(V322-V321)&lt;-5)</formula>
    </cfRule>
  </conditionalFormatting>
  <conditionalFormatting sqref="W322">
    <cfRule type="expression" dxfId="8944" priority="3674">
      <formula>OR((W322-W321)&gt;5,(W322-W321)&lt;-5)</formula>
    </cfRule>
  </conditionalFormatting>
  <conditionalFormatting sqref="X322">
    <cfRule type="expression" dxfId="8943" priority="3673">
      <formula>OR((X322-X321)&gt;5,(X322-X321)&lt;-5)</formula>
    </cfRule>
  </conditionalFormatting>
  <conditionalFormatting sqref="Y322">
    <cfRule type="expression" dxfId="8942" priority="3672">
      <formula>OR((Y322-Y321)&gt;5,(Y322-Y321)&lt;-5)</formula>
    </cfRule>
  </conditionalFormatting>
  <conditionalFormatting sqref="L324:N324">
    <cfRule type="expression" dxfId="8941" priority="3669">
      <formula>OR((L324-L323)&gt;5,(L324-L323)&lt;-5)</formula>
    </cfRule>
  </conditionalFormatting>
  <conditionalFormatting sqref="O324">
    <cfRule type="expression" dxfId="8940" priority="3668">
      <formula>OR((O324-O323)&gt;5,(O324-O323)&lt;-5)</formula>
    </cfRule>
  </conditionalFormatting>
  <conditionalFormatting sqref="P324">
    <cfRule type="expression" dxfId="8939" priority="3667">
      <formula>OR((P324-P323)&gt;5,(P324-P323)&lt;-5)</formula>
    </cfRule>
  </conditionalFormatting>
  <conditionalFormatting sqref="Q324">
    <cfRule type="expression" dxfId="8938" priority="3666">
      <formula>OR((Q324-Q323)&gt;5,(Q324-Q323)&lt;-5)</formula>
    </cfRule>
  </conditionalFormatting>
  <conditionalFormatting sqref="R324">
    <cfRule type="expression" dxfId="8937" priority="3665">
      <formula>OR((R324-R323)&gt;5,(R324-R323)&lt;-5)</formula>
    </cfRule>
  </conditionalFormatting>
  <conditionalFormatting sqref="S324">
    <cfRule type="expression" dxfId="8936" priority="3664">
      <formula>OR((S324-S323)&gt;5,(S324-S323)&lt;-5)</formula>
    </cfRule>
  </conditionalFormatting>
  <conditionalFormatting sqref="T324">
    <cfRule type="expression" dxfId="8935" priority="3663">
      <formula>OR((T324-T323)&gt;5,(T324-T323)&lt;-5)</formula>
    </cfRule>
  </conditionalFormatting>
  <conditionalFormatting sqref="U324">
    <cfRule type="expression" dxfId="8934" priority="3662">
      <formula>OR((U324-U323)&gt;5,(U324-U323)&lt;-5)</formula>
    </cfRule>
  </conditionalFormatting>
  <conditionalFormatting sqref="V324">
    <cfRule type="expression" dxfId="8933" priority="3661">
      <formula>OR((V324-V323)&gt;5,(V324-V323)&lt;-5)</formula>
    </cfRule>
  </conditionalFormatting>
  <conditionalFormatting sqref="W324">
    <cfRule type="expression" dxfId="8932" priority="3660">
      <formula>OR((W324-W323)&gt;5,(W324-W323)&lt;-5)</formula>
    </cfRule>
  </conditionalFormatting>
  <conditionalFormatting sqref="X324">
    <cfRule type="expression" dxfId="8931" priority="3659">
      <formula>OR((X324-X323)&gt;5,(X324-X323)&lt;-5)</formula>
    </cfRule>
  </conditionalFormatting>
  <conditionalFormatting sqref="Y324">
    <cfRule type="expression" dxfId="8930" priority="3658">
      <formula>OR((Y324-Y323)&gt;5,(Y324-Y323)&lt;-5)</formula>
    </cfRule>
  </conditionalFormatting>
  <conditionalFormatting sqref="L325:N325">
    <cfRule type="expression" dxfId="8929" priority="3655">
      <formula>OR((L325-L324)&gt;5,(L325-L324)&lt;-5)</formula>
    </cfRule>
  </conditionalFormatting>
  <conditionalFormatting sqref="O325">
    <cfRule type="expression" dxfId="8928" priority="3654">
      <formula>OR((O325-O324)&gt;5,(O325-O324)&lt;-5)</formula>
    </cfRule>
  </conditionalFormatting>
  <conditionalFormatting sqref="P325">
    <cfRule type="expression" dxfId="8927" priority="3653">
      <formula>OR((P325-P324)&gt;5,(P325-P324)&lt;-5)</formula>
    </cfRule>
  </conditionalFormatting>
  <conditionalFormatting sqref="Q325">
    <cfRule type="expression" dxfId="8926" priority="3652">
      <formula>OR((Q325-Q324)&gt;5,(Q325-Q324)&lt;-5)</formula>
    </cfRule>
  </conditionalFormatting>
  <conditionalFormatting sqref="R325">
    <cfRule type="expression" dxfId="8925" priority="3651">
      <formula>OR((R325-R324)&gt;5,(R325-R324)&lt;-5)</formula>
    </cfRule>
  </conditionalFormatting>
  <conditionalFormatting sqref="S325">
    <cfRule type="expression" dxfId="8924" priority="3650">
      <formula>OR((S325-S324)&gt;5,(S325-S324)&lt;-5)</formula>
    </cfRule>
  </conditionalFormatting>
  <conditionalFormatting sqref="T325">
    <cfRule type="expression" dxfId="8923" priority="3649">
      <formula>OR((T325-T324)&gt;5,(T325-T324)&lt;-5)</formula>
    </cfRule>
  </conditionalFormatting>
  <conditionalFormatting sqref="U325">
    <cfRule type="expression" dxfId="8922" priority="3648">
      <formula>OR((U325-U324)&gt;5,(U325-U324)&lt;-5)</formula>
    </cfRule>
  </conditionalFormatting>
  <conditionalFormatting sqref="V325">
    <cfRule type="expression" dxfId="8921" priority="3647">
      <formula>OR((V325-V324)&gt;5,(V325-V324)&lt;-5)</formula>
    </cfRule>
  </conditionalFormatting>
  <conditionalFormatting sqref="W325">
    <cfRule type="expression" dxfId="8920" priority="3646">
      <formula>OR((W325-W324)&gt;5,(W325-W324)&lt;-5)</formula>
    </cfRule>
  </conditionalFormatting>
  <conditionalFormatting sqref="X325">
    <cfRule type="expression" dxfId="8919" priority="3645">
      <formula>OR((X325-X324)&gt;5,(X325-X324)&lt;-5)</formula>
    </cfRule>
  </conditionalFormatting>
  <conditionalFormatting sqref="Y325">
    <cfRule type="expression" dxfId="8918" priority="3644">
      <formula>OR((Y325-Y324)&gt;5,(Y325-Y324)&lt;-5)</formula>
    </cfRule>
  </conditionalFormatting>
  <conditionalFormatting sqref="L327:N327">
    <cfRule type="expression" dxfId="8917" priority="3641">
      <formula>OR((L327-L326)&gt;5,(L327-L326)&lt;-5)</formula>
    </cfRule>
  </conditionalFormatting>
  <conditionalFormatting sqref="O327">
    <cfRule type="expression" dxfId="8916" priority="3640">
      <formula>OR((O327-O326)&gt;5,(O327-O326)&lt;-5)</formula>
    </cfRule>
  </conditionalFormatting>
  <conditionalFormatting sqref="P327">
    <cfRule type="expression" dxfId="8915" priority="3639">
      <formula>OR((P327-P326)&gt;5,(P327-P326)&lt;-5)</formula>
    </cfRule>
  </conditionalFormatting>
  <conditionalFormatting sqref="Q327">
    <cfRule type="expression" dxfId="8914" priority="3638">
      <formula>OR((Q327-Q326)&gt;5,(Q327-Q326)&lt;-5)</formula>
    </cfRule>
  </conditionalFormatting>
  <conditionalFormatting sqref="R327">
    <cfRule type="expression" dxfId="8913" priority="3637">
      <formula>OR((R327-R326)&gt;5,(R327-R326)&lt;-5)</formula>
    </cfRule>
  </conditionalFormatting>
  <conditionalFormatting sqref="S327">
    <cfRule type="expression" dxfId="8912" priority="3636">
      <formula>OR((S327-S326)&gt;5,(S327-S326)&lt;-5)</formula>
    </cfRule>
  </conditionalFormatting>
  <conditionalFormatting sqref="T327">
    <cfRule type="expression" dxfId="8911" priority="3635">
      <formula>OR((T327-T326)&gt;5,(T327-T326)&lt;-5)</formula>
    </cfRule>
  </conditionalFormatting>
  <conditionalFormatting sqref="U327">
    <cfRule type="expression" dxfId="8910" priority="3634">
      <formula>OR((U327-U326)&gt;5,(U327-U326)&lt;-5)</formula>
    </cfRule>
  </conditionalFormatting>
  <conditionalFormatting sqref="V327">
    <cfRule type="expression" dxfId="8909" priority="3633">
      <formula>OR((V327-V326)&gt;5,(V327-V326)&lt;-5)</formula>
    </cfRule>
  </conditionalFormatting>
  <conditionalFormatting sqref="W327">
    <cfRule type="expression" dxfId="8908" priority="3632">
      <formula>OR((W327-W326)&gt;5,(W327-W326)&lt;-5)</formula>
    </cfRule>
  </conditionalFormatting>
  <conditionalFormatting sqref="X327">
    <cfRule type="expression" dxfId="8907" priority="3631">
      <formula>OR((X327-X326)&gt;5,(X327-X326)&lt;-5)</formula>
    </cfRule>
  </conditionalFormatting>
  <conditionalFormatting sqref="Y327">
    <cfRule type="expression" dxfId="8906" priority="3630">
      <formula>OR((Y327-Y326)&gt;5,(Y327-Y326)&lt;-5)</formula>
    </cfRule>
  </conditionalFormatting>
  <conditionalFormatting sqref="L328:N328">
    <cfRule type="expression" dxfId="8905" priority="3627">
      <formula>OR((L328-L327)&gt;5,(L328-L327)&lt;-5)</formula>
    </cfRule>
  </conditionalFormatting>
  <conditionalFormatting sqref="O328">
    <cfRule type="expression" dxfId="8904" priority="3626">
      <formula>OR((O328-O327)&gt;5,(O328-O327)&lt;-5)</formula>
    </cfRule>
  </conditionalFormatting>
  <conditionalFormatting sqref="P328">
    <cfRule type="expression" dxfId="8903" priority="3625">
      <formula>OR((P328-P327)&gt;5,(P328-P327)&lt;-5)</formula>
    </cfRule>
  </conditionalFormatting>
  <conditionalFormatting sqref="Q328">
    <cfRule type="expression" dxfId="8902" priority="3624">
      <formula>OR((Q328-Q327)&gt;5,(Q328-Q327)&lt;-5)</formula>
    </cfRule>
  </conditionalFormatting>
  <conditionalFormatting sqref="R328">
    <cfRule type="expression" dxfId="8901" priority="3623">
      <formula>OR((R328-R327)&gt;5,(R328-R327)&lt;-5)</formula>
    </cfRule>
  </conditionalFormatting>
  <conditionalFormatting sqref="S328">
    <cfRule type="expression" dxfId="8900" priority="3622">
      <formula>OR((S328-S327)&gt;5,(S328-S327)&lt;-5)</formula>
    </cfRule>
  </conditionalFormatting>
  <conditionalFormatting sqref="T328">
    <cfRule type="expression" dxfId="8899" priority="3621">
      <formula>OR((T328-T327)&gt;5,(T328-T327)&lt;-5)</formula>
    </cfRule>
  </conditionalFormatting>
  <conditionalFormatting sqref="U328">
    <cfRule type="expression" dxfId="8898" priority="3620">
      <formula>OR((U328-U327)&gt;5,(U328-U327)&lt;-5)</formula>
    </cfRule>
  </conditionalFormatting>
  <conditionalFormatting sqref="V328">
    <cfRule type="expression" dxfId="8897" priority="3619">
      <formula>OR((V328-V327)&gt;5,(V328-V327)&lt;-5)</formula>
    </cfRule>
  </conditionalFormatting>
  <conditionalFormatting sqref="W328">
    <cfRule type="expression" dxfId="8896" priority="3618">
      <formula>OR((W328-W327)&gt;5,(W328-W327)&lt;-5)</formula>
    </cfRule>
  </conditionalFormatting>
  <conditionalFormatting sqref="X328">
    <cfRule type="expression" dxfId="8895" priority="3617">
      <formula>OR((X328-X327)&gt;5,(X328-X327)&lt;-5)</formula>
    </cfRule>
  </conditionalFormatting>
  <conditionalFormatting sqref="Y328">
    <cfRule type="expression" dxfId="8894" priority="3616">
      <formula>OR((Y328-Y327)&gt;5,(Y328-Y327)&lt;-5)</formula>
    </cfRule>
  </conditionalFormatting>
  <conditionalFormatting sqref="L330:N330">
    <cfRule type="expression" dxfId="8893" priority="3613">
      <formula>OR((L330-L329)&gt;5,(L330-L329)&lt;-5)</formula>
    </cfRule>
  </conditionalFormatting>
  <conditionalFormatting sqref="O330">
    <cfRule type="expression" dxfId="8892" priority="3612">
      <formula>OR((O330-O329)&gt;5,(O330-O329)&lt;-5)</formula>
    </cfRule>
  </conditionalFormatting>
  <conditionalFormatting sqref="P330">
    <cfRule type="expression" dxfId="8891" priority="3611">
      <formula>OR((P330-P329)&gt;5,(P330-P329)&lt;-5)</formula>
    </cfRule>
  </conditionalFormatting>
  <conditionalFormatting sqref="Q330">
    <cfRule type="expression" dxfId="8890" priority="3610">
      <formula>OR((Q330-Q329)&gt;5,(Q330-Q329)&lt;-5)</formula>
    </cfRule>
  </conditionalFormatting>
  <conditionalFormatting sqref="R330">
    <cfRule type="expression" dxfId="8889" priority="3609">
      <formula>OR((R330-R329)&gt;5,(R330-R329)&lt;-5)</formula>
    </cfRule>
  </conditionalFormatting>
  <conditionalFormatting sqref="S330">
    <cfRule type="expression" dxfId="8888" priority="3608">
      <formula>OR((S330-S329)&gt;5,(S330-S329)&lt;-5)</formula>
    </cfRule>
  </conditionalFormatting>
  <conditionalFormatting sqref="T330">
    <cfRule type="expression" dxfId="8887" priority="3607">
      <formula>OR((T330-T329)&gt;5,(T330-T329)&lt;-5)</formula>
    </cfRule>
  </conditionalFormatting>
  <conditionalFormatting sqref="U330">
    <cfRule type="expression" dxfId="8886" priority="3606">
      <formula>OR((U330-U329)&gt;5,(U330-U329)&lt;-5)</formula>
    </cfRule>
  </conditionalFormatting>
  <conditionalFormatting sqref="V330">
    <cfRule type="expression" dxfId="8885" priority="3605">
      <formula>OR((V330-V329)&gt;5,(V330-V329)&lt;-5)</formula>
    </cfRule>
  </conditionalFormatting>
  <conditionalFormatting sqref="W330">
    <cfRule type="expression" dxfId="8884" priority="3604">
      <formula>OR((W330-W329)&gt;5,(W330-W329)&lt;-5)</formula>
    </cfRule>
  </conditionalFormatting>
  <conditionalFormatting sqref="X330">
    <cfRule type="expression" dxfId="8883" priority="3603">
      <formula>OR((X330-X329)&gt;5,(X330-X329)&lt;-5)</formula>
    </cfRule>
  </conditionalFormatting>
  <conditionalFormatting sqref="Y330">
    <cfRule type="expression" dxfId="8882" priority="3602">
      <formula>OR((Y330-Y329)&gt;5,(Y330-Y329)&lt;-5)</formula>
    </cfRule>
  </conditionalFormatting>
  <conditionalFormatting sqref="L331:N331">
    <cfRule type="expression" dxfId="8881" priority="3599">
      <formula>OR((L331-L330)&gt;5,(L331-L330)&lt;-5)</formula>
    </cfRule>
  </conditionalFormatting>
  <conditionalFormatting sqref="O331">
    <cfRule type="expression" dxfId="8880" priority="3598">
      <formula>OR((O331-O330)&gt;5,(O331-O330)&lt;-5)</formula>
    </cfRule>
  </conditionalFormatting>
  <conditionalFormatting sqref="P331">
    <cfRule type="expression" dxfId="8879" priority="3597">
      <formula>OR((P331-P330)&gt;5,(P331-P330)&lt;-5)</formula>
    </cfRule>
  </conditionalFormatting>
  <conditionalFormatting sqref="Q331">
    <cfRule type="expression" dxfId="8878" priority="3596">
      <formula>OR((Q331-Q330)&gt;5,(Q331-Q330)&lt;-5)</formula>
    </cfRule>
  </conditionalFormatting>
  <conditionalFormatting sqref="R331">
    <cfRule type="expression" dxfId="8877" priority="3595">
      <formula>OR((R331-R330)&gt;5,(R331-R330)&lt;-5)</formula>
    </cfRule>
  </conditionalFormatting>
  <conditionalFormatting sqref="S331">
    <cfRule type="expression" dxfId="8876" priority="3594">
      <formula>OR((S331-S330)&gt;5,(S331-S330)&lt;-5)</formula>
    </cfRule>
  </conditionalFormatting>
  <conditionalFormatting sqref="T331">
    <cfRule type="expression" dxfId="8875" priority="3593">
      <formula>OR((T331-T330)&gt;5,(T331-T330)&lt;-5)</formula>
    </cfRule>
  </conditionalFormatting>
  <conditionalFormatting sqref="U331">
    <cfRule type="expression" dxfId="8874" priority="3592">
      <formula>OR((U331-U330)&gt;5,(U331-U330)&lt;-5)</formula>
    </cfRule>
  </conditionalFormatting>
  <conditionalFormatting sqref="V331">
    <cfRule type="expression" dxfId="8873" priority="3591">
      <formula>OR((V331-V330)&gt;5,(V331-V330)&lt;-5)</formula>
    </cfRule>
  </conditionalFormatting>
  <conditionalFormatting sqref="W331">
    <cfRule type="expression" dxfId="8872" priority="3590">
      <formula>OR((W331-W330)&gt;5,(W331-W330)&lt;-5)</formula>
    </cfRule>
  </conditionalFormatting>
  <conditionalFormatting sqref="X331">
    <cfRule type="expression" dxfId="8871" priority="3589">
      <formula>OR((X331-X330)&gt;5,(X331-X330)&lt;-5)</formula>
    </cfRule>
  </conditionalFormatting>
  <conditionalFormatting sqref="Y331">
    <cfRule type="expression" dxfId="8870" priority="3588">
      <formula>OR((Y331-Y330)&gt;5,(Y331-Y330)&lt;-5)</formula>
    </cfRule>
  </conditionalFormatting>
  <conditionalFormatting sqref="L333:N333">
    <cfRule type="expression" dxfId="8869" priority="3585">
      <formula>OR((L333-L332)&gt;5,(L333-L332)&lt;-5)</formula>
    </cfRule>
  </conditionalFormatting>
  <conditionalFormatting sqref="O333">
    <cfRule type="expression" dxfId="8868" priority="3584">
      <formula>OR((O333-O332)&gt;5,(O333-O332)&lt;-5)</formula>
    </cfRule>
  </conditionalFormatting>
  <conditionalFormatting sqref="P333">
    <cfRule type="expression" dxfId="8867" priority="3583">
      <formula>OR((P333-P332)&gt;5,(P333-P332)&lt;-5)</formula>
    </cfRule>
  </conditionalFormatting>
  <conditionalFormatting sqref="Q333">
    <cfRule type="expression" dxfId="8866" priority="3582">
      <formula>OR((Q333-Q332)&gt;5,(Q333-Q332)&lt;-5)</formula>
    </cfRule>
  </conditionalFormatting>
  <conditionalFormatting sqref="R333">
    <cfRule type="expression" dxfId="8865" priority="3581">
      <formula>OR((R333-R332)&gt;5,(R333-R332)&lt;-5)</formula>
    </cfRule>
  </conditionalFormatting>
  <conditionalFormatting sqref="S333">
    <cfRule type="expression" dxfId="8864" priority="3580">
      <formula>OR((S333-S332)&gt;5,(S333-S332)&lt;-5)</formula>
    </cfRule>
  </conditionalFormatting>
  <conditionalFormatting sqref="T333">
    <cfRule type="expression" dxfId="8863" priority="3579">
      <formula>OR((T333-T332)&gt;5,(T333-T332)&lt;-5)</formula>
    </cfRule>
  </conditionalFormatting>
  <conditionalFormatting sqref="U333">
    <cfRule type="expression" dxfId="8862" priority="3578">
      <formula>OR((U333-U332)&gt;5,(U333-U332)&lt;-5)</formula>
    </cfRule>
  </conditionalFormatting>
  <conditionalFormatting sqref="V333">
    <cfRule type="expression" dxfId="8861" priority="3577">
      <formula>OR((V333-V332)&gt;5,(V333-V332)&lt;-5)</formula>
    </cfRule>
  </conditionalFormatting>
  <conditionalFormatting sqref="W333">
    <cfRule type="expression" dxfId="8860" priority="3576">
      <formula>OR((W333-W332)&gt;5,(W333-W332)&lt;-5)</formula>
    </cfRule>
  </conditionalFormatting>
  <conditionalFormatting sqref="X333">
    <cfRule type="expression" dxfId="8859" priority="3575">
      <formula>OR((X333-X332)&gt;5,(X333-X332)&lt;-5)</formula>
    </cfRule>
  </conditionalFormatting>
  <conditionalFormatting sqref="Y333">
    <cfRule type="expression" dxfId="8858" priority="3574">
      <formula>OR((Y333-Y332)&gt;5,(Y333-Y332)&lt;-5)</formula>
    </cfRule>
  </conditionalFormatting>
  <conditionalFormatting sqref="L334:N334">
    <cfRule type="expression" dxfId="8857" priority="3571">
      <formula>OR((L334-L333)&gt;5,(L334-L333)&lt;-5)</formula>
    </cfRule>
  </conditionalFormatting>
  <conditionalFormatting sqref="O334">
    <cfRule type="expression" dxfId="8856" priority="3570">
      <formula>OR((O334-O333)&gt;5,(O334-O333)&lt;-5)</formula>
    </cfRule>
  </conditionalFormatting>
  <conditionalFormatting sqref="P334">
    <cfRule type="expression" dxfId="8855" priority="3569">
      <formula>OR((P334-P333)&gt;5,(P334-P333)&lt;-5)</formula>
    </cfRule>
  </conditionalFormatting>
  <conditionalFormatting sqref="Q334">
    <cfRule type="expression" dxfId="8854" priority="3568">
      <formula>OR((Q334-Q333)&gt;5,(Q334-Q333)&lt;-5)</formula>
    </cfRule>
  </conditionalFormatting>
  <conditionalFormatting sqref="R334">
    <cfRule type="expression" dxfId="8853" priority="3567">
      <formula>OR((R334-R333)&gt;5,(R334-R333)&lt;-5)</formula>
    </cfRule>
  </conditionalFormatting>
  <conditionalFormatting sqref="S334">
    <cfRule type="expression" dxfId="8852" priority="3566">
      <formula>OR((S334-S333)&gt;5,(S334-S333)&lt;-5)</formula>
    </cfRule>
  </conditionalFormatting>
  <conditionalFormatting sqref="T334">
    <cfRule type="expression" dxfId="8851" priority="3565">
      <formula>OR((T334-T333)&gt;5,(T334-T333)&lt;-5)</formula>
    </cfRule>
  </conditionalFormatting>
  <conditionalFormatting sqref="U334">
    <cfRule type="expression" dxfId="8850" priority="3564">
      <formula>OR((U334-U333)&gt;5,(U334-U333)&lt;-5)</formula>
    </cfRule>
  </conditionalFormatting>
  <conditionalFormatting sqref="V334">
    <cfRule type="expression" dxfId="8849" priority="3563">
      <formula>OR((V334-V333)&gt;5,(V334-V333)&lt;-5)</formula>
    </cfRule>
  </conditionalFormatting>
  <conditionalFormatting sqref="W334">
    <cfRule type="expression" dxfId="8848" priority="3562">
      <formula>OR((W334-W333)&gt;5,(W334-W333)&lt;-5)</formula>
    </cfRule>
  </conditionalFormatting>
  <conditionalFormatting sqref="X334">
    <cfRule type="expression" dxfId="8847" priority="3561">
      <formula>OR((X334-X333)&gt;5,(X334-X333)&lt;-5)</formula>
    </cfRule>
  </conditionalFormatting>
  <conditionalFormatting sqref="Y334">
    <cfRule type="expression" dxfId="8846" priority="3560">
      <formula>OR((Y334-Y333)&gt;5,(Y334-Y333)&lt;-5)</formula>
    </cfRule>
  </conditionalFormatting>
  <conditionalFormatting sqref="L336:N336">
    <cfRule type="expression" dxfId="8845" priority="3557">
      <formula>OR((L336-L335)&gt;5,(L336-L335)&lt;-5)</formula>
    </cfRule>
  </conditionalFormatting>
  <conditionalFormatting sqref="O336">
    <cfRule type="expression" dxfId="8844" priority="3556">
      <formula>OR((O336-O335)&gt;5,(O336-O335)&lt;-5)</formula>
    </cfRule>
  </conditionalFormatting>
  <conditionalFormatting sqref="P336">
    <cfRule type="expression" dxfId="8843" priority="3555">
      <formula>OR((P336-P335)&gt;5,(P336-P335)&lt;-5)</formula>
    </cfRule>
  </conditionalFormatting>
  <conditionalFormatting sqref="Q336">
    <cfRule type="expression" dxfId="8842" priority="3554">
      <formula>OR((Q336-Q335)&gt;5,(Q336-Q335)&lt;-5)</formula>
    </cfRule>
  </conditionalFormatting>
  <conditionalFormatting sqref="R336">
    <cfRule type="expression" dxfId="8841" priority="3553">
      <formula>OR((R336-R335)&gt;5,(R336-R335)&lt;-5)</formula>
    </cfRule>
  </conditionalFormatting>
  <conditionalFormatting sqref="S336">
    <cfRule type="expression" dxfId="8840" priority="3552">
      <formula>OR((S336-S335)&gt;5,(S336-S335)&lt;-5)</formula>
    </cfRule>
  </conditionalFormatting>
  <conditionalFormatting sqref="T336">
    <cfRule type="expression" dxfId="8839" priority="3551">
      <formula>OR((T336-T335)&gt;5,(T336-T335)&lt;-5)</formula>
    </cfRule>
  </conditionalFormatting>
  <conditionalFormatting sqref="U336">
    <cfRule type="expression" dxfId="8838" priority="3550">
      <formula>OR((U336-U335)&gt;5,(U336-U335)&lt;-5)</formula>
    </cfRule>
  </conditionalFormatting>
  <conditionalFormatting sqref="V336">
    <cfRule type="expression" dxfId="8837" priority="3549">
      <formula>OR((V336-V335)&gt;5,(V336-V335)&lt;-5)</formula>
    </cfRule>
  </conditionalFormatting>
  <conditionalFormatting sqref="W336">
    <cfRule type="expression" dxfId="8836" priority="3548">
      <formula>OR((W336-W335)&gt;5,(W336-W335)&lt;-5)</formula>
    </cfRule>
  </conditionalFormatting>
  <conditionalFormatting sqref="X336">
    <cfRule type="expression" dxfId="8835" priority="3547">
      <formula>OR((X336-X335)&gt;5,(X336-X335)&lt;-5)</formula>
    </cfRule>
  </conditionalFormatting>
  <conditionalFormatting sqref="Y336">
    <cfRule type="expression" dxfId="8834" priority="3546">
      <formula>OR((Y336-Y335)&gt;5,(Y336-Y335)&lt;-5)</formula>
    </cfRule>
  </conditionalFormatting>
  <conditionalFormatting sqref="L337:N337">
    <cfRule type="expression" dxfId="8833" priority="3543">
      <formula>OR((L337-L336)&gt;5,(L337-L336)&lt;-5)</formula>
    </cfRule>
  </conditionalFormatting>
  <conditionalFormatting sqref="O337">
    <cfRule type="expression" dxfId="8832" priority="3542">
      <formula>OR((O337-O336)&gt;5,(O337-O336)&lt;-5)</formula>
    </cfRule>
  </conditionalFormatting>
  <conditionalFormatting sqref="P337">
    <cfRule type="expression" dxfId="8831" priority="3541">
      <formula>OR((P337-P336)&gt;5,(P337-P336)&lt;-5)</formula>
    </cfRule>
  </conditionalFormatting>
  <conditionalFormatting sqref="Q337">
    <cfRule type="expression" dxfId="8830" priority="3540">
      <formula>OR((Q337-Q336)&gt;5,(Q337-Q336)&lt;-5)</formula>
    </cfRule>
  </conditionalFormatting>
  <conditionalFormatting sqref="R337">
    <cfRule type="expression" dxfId="8829" priority="3539">
      <formula>OR((R337-R336)&gt;5,(R337-R336)&lt;-5)</formula>
    </cfRule>
  </conditionalFormatting>
  <conditionalFormatting sqref="S337">
    <cfRule type="expression" dxfId="8828" priority="3538">
      <formula>OR((S337-S336)&gt;5,(S337-S336)&lt;-5)</formula>
    </cfRule>
  </conditionalFormatting>
  <conditionalFormatting sqref="T337">
    <cfRule type="expression" dxfId="8827" priority="3537">
      <formula>OR((T337-T336)&gt;5,(T337-T336)&lt;-5)</formula>
    </cfRule>
  </conditionalFormatting>
  <conditionalFormatting sqref="U337">
    <cfRule type="expression" dxfId="8826" priority="3536">
      <formula>OR((U337-U336)&gt;5,(U337-U336)&lt;-5)</formula>
    </cfRule>
  </conditionalFormatting>
  <conditionalFormatting sqref="V337">
    <cfRule type="expression" dxfId="8825" priority="3535">
      <formula>OR((V337-V336)&gt;5,(V337-V336)&lt;-5)</formula>
    </cfRule>
  </conditionalFormatting>
  <conditionalFormatting sqref="W337">
    <cfRule type="expression" dxfId="8824" priority="3534">
      <formula>OR((W337-W336)&gt;5,(W337-W336)&lt;-5)</formula>
    </cfRule>
  </conditionalFormatting>
  <conditionalFormatting sqref="X337">
    <cfRule type="expression" dxfId="8823" priority="3533">
      <formula>OR((X337-X336)&gt;5,(X337-X336)&lt;-5)</formula>
    </cfRule>
  </conditionalFormatting>
  <conditionalFormatting sqref="Y337">
    <cfRule type="expression" dxfId="8822" priority="3532">
      <formula>OR((Y337-Y336)&gt;5,(Y337-Y336)&lt;-5)</formula>
    </cfRule>
  </conditionalFormatting>
  <conditionalFormatting sqref="L339:N339">
    <cfRule type="expression" dxfId="8821" priority="3529">
      <formula>OR((L339-L338)&gt;5,(L339-L338)&lt;-5)</formula>
    </cfRule>
  </conditionalFormatting>
  <conditionalFormatting sqref="O339">
    <cfRule type="expression" dxfId="8820" priority="3528">
      <formula>OR((O339-O338)&gt;5,(O339-O338)&lt;-5)</formula>
    </cfRule>
  </conditionalFormatting>
  <conditionalFormatting sqref="P339">
    <cfRule type="expression" dxfId="8819" priority="3527">
      <formula>OR((P339-P338)&gt;5,(P339-P338)&lt;-5)</formula>
    </cfRule>
  </conditionalFormatting>
  <conditionalFormatting sqref="Q339">
    <cfRule type="expression" dxfId="8818" priority="3526">
      <formula>OR((Q339-Q338)&gt;5,(Q339-Q338)&lt;-5)</formula>
    </cfRule>
  </conditionalFormatting>
  <conditionalFormatting sqref="R339">
    <cfRule type="expression" dxfId="8817" priority="3525">
      <formula>OR((R339-R338)&gt;5,(R339-R338)&lt;-5)</formula>
    </cfRule>
  </conditionalFormatting>
  <conditionalFormatting sqref="S339">
    <cfRule type="expression" dxfId="8816" priority="3524">
      <formula>OR((S339-S338)&gt;5,(S339-S338)&lt;-5)</formula>
    </cfRule>
  </conditionalFormatting>
  <conditionalFormatting sqref="T339">
    <cfRule type="expression" dxfId="8815" priority="3523">
      <formula>OR((T339-T338)&gt;5,(T339-T338)&lt;-5)</formula>
    </cfRule>
  </conditionalFormatting>
  <conditionalFormatting sqref="U339">
    <cfRule type="expression" dxfId="8814" priority="3522">
      <formula>OR((U339-U338)&gt;5,(U339-U338)&lt;-5)</formula>
    </cfRule>
  </conditionalFormatting>
  <conditionalFormatting sqref="V339">
    <cfRule type="expression" dxfId="8813" priority="3521">
      <formula>OR((V339-V338)&gt;5,(V339-V338)&lt;-5)</formula>
    </cfRule>
  </conditionalFormatting>
  <conditionalFormatting sqref="W339">
    <cfRule type="expression" dxfId="8812" priority="3520">
      <formula>OR((W339-W338)&gt;5,(W339-W338)&lt;-5)</formula>
    </cfRule>
  </conditionalFormatting>
  <conditionalFormatting sqref="X339">
    <cfRule type="expression" dxfId="8811" priority="3519">
      <formula>OR((X339-X338)&gt;5,(X339-X338)&lt;-5)</formula>
    </cfRule>
  </conditionalFormatting>
  <conditionalFormatting sqref="Y339">
    <cfRule type="expression" dxfId="8810" priority="3518">
      <formula>OR((Y339-Y338)&gt;5,(Y339-Y338)&lt;-5)</formula>
    </cfRule>
  </conditionalFormatting>
  <conditionalFormatting sqref="L340:N340">
    <cfRule type="expression" dxfId="8809" priority="3515">
      <formula>OR((L340-L339)&gt;5,(L340-L339)&lt;-5)</formula>
    </cfRule>
  </conditionalFormatting>
  <conditionalFormatting sqref="O340">
    <cfRule type="expression" dxfId="8808" priority="3514">
      <formula>OR((O340-O339)&gt;5,(O340-O339)&lt;-5)</formula>
    </cfRule>
  </conditionalFormatting>
  <conditionalFormatting sqref="P340">
    <cfRule type="expression" dxfId="8807" priority="3513">
      <formula>OR((P340-P339)&gt;5,(P340-P339)&lt;-5)</formula>
    </cfRule>
  </conditionalFormatting>
  <conditionalFormatting sqref="Q340">
    <cfRule type="expression" dxfId="8806" priority="3512">
      <formula>OR((Q340-Q339)&gt;5,(Q340-Q339)&lt;-5)</formula>
    </cfRule>
  </conditionalFormatting>
  <conditionalFormatting sqref="R340">
    <cfRule type="expression" dxfId="8805" priority="3511">
      <formula>OR((R340-R339)&gt;5,(R340-R339)&lt;-5)</formula>
    </cfRule>
  </conditionalFormatting>
  <conditionalFormatting sqref="S340">
    <cfRule type="expression" dxfId="8804" priority="3510">
      <formula>OR((S340-S339)&gt;5,(S340-S339)&lt;-5)</formula>
    </cfRule>
  </conditionalFormatting>
  <conditionalFormatting sqref="T340">
    <cfRule type="expression" dxfId="8803" priority="3509">
      <formula>OR((T340-T339)&gt;5,(T340-T339)&lt;-5)</formula>
    </cfRule>
  </conditionalFormatting>
  <conditionalFormatting sqref="U340">
    <cfRule type="expression" dxfId="8802" priority="3508">
      <formula>OR((U340-U339)&gt;5,(U340-U339)&lt;-5)</formula>
    </cfRule>
  </conditionalFormatting>
  <conditionalFormatting sqref="V340">
    <cfRule type="expression" dxfId="8801" priority="3507">
      <formula>OR((V340-V339)&gt;5,(V340-V339)&lt;-5)</formula>
    </cfRule>
  </conditionalFormatting>
  <conditionalFormatting sqref="W340">
    <cfRule type="expression" dxfId="8800" priority="3506">
      <formula>OR((W340-W339)&gt;5,(W340-W339)&lt;-5)</formula>
    </cfRule>
  </conditionalFormatting>
  <conditionalFormatting sqref="X340">
    <cfRule type="expression" dxfId="8799" priority="3505">
      <formula>OR((X340-X339)&gt;5,(X340-X339)&lt;-5)</formula>
    </cfRule>
  </conditionalFormatting>
  <conditionalFormatting sqref="Y340">
    <cfRule type="expression" dxfId="8798" priority="3504">
      <formula>OR((Y340-Y339)&gt;5,(Y340-Y339)&lt;-5)</formula>
    </cfRule>
  </conditionalFormatting>
  <conditionalFormatting sqref="S337">
    <cfRule type="expression" dxfId="8797" priority="3503">
      <formula>OR((S337-S336)&gt;5,(S337-S336)&lt;-5)</formula>
    </cfRule>
  </conditionalFormatting>
  <conditionalFormatting sqref="L339:N339">
    <cfRule type="expression" dxfId="8796" priority="3500">
      <formula>OR((L339-L338)&gt;5,(L339-L338)&lt;-5)</formula>
    </cfRule>
  </conditionalFormatting>
  <conditionalFormatting sqref="O339">
    <cfRule type="expression" dxfId="8795" priority="3499">
      <formula>OR((O339-O338)&gt;5,(O339-O338)&lt;-5)</formula>
    </cfRule>
  </conditionalFormatting>
  <conditionalFormatting sqref="P339">
    <cfRule type="expression" dxfId="8794" priority="3498">
      <formula>OR((P339-P338)&gt;5,(P339-P338)&lt;-5)</formula>
    </cfRule>
  </conditionalFormatting>
  <conditionalFormatting sqref="Q339">
    <cfRule type="expression" dxfId="8793" priority="3497">
      <formula>OR((Q339-Q338)&gt;5,(Q339-Q338)&lt;-5)</formula>
    </cfRule>
  </conditionalFormatting>
  <conditionalFormatting sqref="R339">
    <cfRule type="expression" dxfId="8792" priority="3496">
      <formula>OR((R339-R338)&gt;5,(R339-R338)&lt;-5)</formula>
    </cfRule>
  </conditionalFormatting>
  <conditionalFormatting sqref="S339">
    <cfRule type="expression" dxfId="8791" priority="3495">
      <formula>OR((S339-S338)&gt;5,(S339-S338)&lt;-5)</formula>
    </cfRule>
  </conditionalFormatting>
  <conditionalFormatting sqref="T339">
    <cfRule type="expression" dxfId="8790" priority="3494">
      <formula>OR((T339-T338)&gt;5,(T339-T338)&lt;-5)</formula>
    </cfRule>
  </conditionalFormatting>
  <conditionalFormatting sqref="U339">
    <cfRule type="expression" dxfId="8789" priority="3493">
      <formula>OR((U339-U338)&gt;5,(U339-U338)&lt;-5)</formula>
    </cfRule>
  </conditionalFormatting>
  <conditionalFormatting sqref="V339">
    <cfRule type="expression" dxfId="8788" priority="3492">
      <formula>OR((V339-V338)&gt;5,(V339-V338)&lt;-5)</formula>
    </cfRule>
  </conditionalFormatting>
  <conditionalFormatting sqref="W339">
    <cfRule type="expression" dxfId="8787" priority="3491">
      <formula>OR((W339-W338)&gt;5,(W339-W338)&lt;-5)</formula>
    </cfRule>
  </conditionalFormatting>
  <conditionalFormatting sqref="X339">
    <cfRule type="expression" dxfId="8786" priority="3490">
      <formula>OR((X339-X338)&gt;5,(X339-X338)&lt;-5)</formula>
    </cfRule>
  </conditionalFormatting>
  <conditionalFormatting sqref="Y339">
    <cfRule type="expression" dxfId="8785" priority="3489">
      <formula>OR((Y339-Y338)&gt;5,(Y339-Y338)&lt;-5)</formula>
    </cfRule>
  </conditionalFormatting>
  <conditionalFormatting sqref="L340:N340">
    <cfRule type="expression" dxfId="8784" priority="3486">
      <formula>OR((L340-L339)&gt;5,(L340-L339)&lt;-5)</formula>
    </cfRule>
  </conditionalFormatting>
  <conditionalFormatting sqref="O340">
    <cfRule type="expression" dxfId="8783" priority="3485">
      <formula>OR((O340-O339)&gt;5,(O340-O339)&lt;-5)</formula>
    </cfRule>
  </conditionalFormatting>
  <conditionalFormatting sqref="P340">
    <cfRule type="expression" dxfId="8782" priority="3484">
      <formula>OR((P340-P339)&gt;5,(P340-P339)&lt;-5)</formula>
    </cfRule>
  </conditionalFormatting>
  <conditionalFormatting sqref="Q340">
    <cfRule type="expression" dxfId="8781" priority="3483">
      <formula>OR((Q340-Q339)&gt;5,(Q340-Q339)&lt;-5)</formula>
    </cfRule>
  </conditionalFormatting>
  <conditionalFormatting sqref="R340">
    <cfRule type="expression" dxfId="8780" priority="3482">
      <formula>OR((R340-R339)&gt;5,(R340-R339)&lt;-5)</formula>
    </cfRule>
  </conditionalFormatting>
  <conditionalFormatting sqref="S340">
    <cfRule type="expression" dxfId="8779" priority="3481">
      <formula>OR((S340-S339)&gt;5,(S340-S339)&lt;-5)</formula>
    </cfRule>
  </conditionalFormatting>
  <conditionalFormatting sqref="T340">
    <cfRule type="expression" dxfId="8778" priority="3480">
      <formula>OR((T340-T339)&gt;5,(T340-T339)&lt;-5)</formula>
    </cfRule>
  </conditionalFormatting>
  <conditionalFormatting sqref="U340">
    <cfRule type="expression" dxfId="8777" priority="3479">
      <formula>OR((U340-U339)&gt;5,(U340-U339)&lt;-5)</formula>
    </cfRule>
  </conditionalFormatting>
  <conditionalFormatting sqref="V340">
    <cfRule type="expression" dxfId="8776" priority="3478">
      <formula>OR((V340-V339)&gt;5,(V340-V339)&lt;-5)</formula>
    </cfRule>
  </conditionalFormatting>
  <conditionalFormatting sqref="W340">
    <cfRule type="expression" dxfId="8775" priority="3477">
      <formula>OR((W340-W339)&gt;5,(W340-W339)&lt;-5)</formula>
    </cfRule>
  </conditionalFormatting>
  <conditionalFormatting sqref="X340">
    <cfRule type="expression" dxfId="8774" priority="3476">
      <formula>OR((X340-X339)&gt;5,(X340-X339)&lt;-5)</formula>
    </cfRule>
  </conditionalFormatting>
  <conditionalFormatting sqref="Y340">
    <cfRule type="expression" dxfId="8773" priority="3475">
      <formula>OR((Y340-Y339)&gt;5,(Y340-Y339)&lt;-5)</formula>
    </cfRule>
  </conditionalFormatting>
  <conditionalFormatting sqref="S340">
    <cfRule type="expression" dxfId="8772" priority="3474">
      <formula>OR((S340-S339)&gt;5,(S340-S339)&lt;-5)</formula>
    </cfRule>
  </conditionalFormatting>
  <conditionalFormatting sqref="L354:N354">
    <cfRule type="expression" dxfId="8771" priority="3471">
      <formula>OR((L354-L353)&gt;5,(L354-L353)&lt;-5)</formula>
    </cfRule>
  </conditionalFormatting>
  <conditionalFormatting sqref="O354">
    <cfRule type="expression" dxfId="8770" priority="3470">
      <formula>OR((O354-O353)&gt;5,(O354-O353)&lt;-5)</formula>
    </cfRule>
  </conditionalFormatting>
  <conditionalFormatting sqref="P354">
    <cfRule type="expression" dxfId="8769" priority="3469">
      <formula>OR((P354-P353)&gt;5,(P354-P353)&lt;-5)</formula>
    </cfRule>
  </conditionalFormatting>
  <conditionalFormatting sqref="Q354">
    <cfRule type="expression" dxfId="8768" priority="3468">
      <formula>OR((Q354-Q353)&gt;5,(Q354-Q353)&lt;-5)</formula>
    </cfRule>
  </conditionalFormatting>
  <conditionalFormatting sqref="R354">
    <cfRule type="expression" dxfId="8767" priority="3467">
      <formula>OR((R354-R353)&gt;5,(R354-R353)&lt;-5)</formula>
    </cfRule>
  </conditionalFormatting>
  <conditionalFormatting sqref="S354">
    <cfRule type="expression" dxfId="8766" priority="3466">
      <formula>OR((S354-S353)&gt;5,(S354-S353)&lt;-5)</formula>
    </cfRule>
  </conditionalFormatting>
  <conditionalFormatting sqref="T354">
    <cfRule type="expression" dxfId="8765" priority="3465">
      <formula>OR((T354-T353)&gt;5,(T354-T353)&lt;-5)</formula>
    </cfRule>
  </conditionalFormatting>
  <conditionalFormatting sqref="U354">
    <cfRule type="expression" dxfId="8764" priority="3464">
      <formula>OR((U354-U353)&gt;5,(U354-U353)&lt;-5)</formula>
    </cfRule>
  </conditionalFormatting>
  <conditionalFormatting sqref="V354">
    <cfRule type="expression" dxfId="8763" priority="3463">
      <formula>OR((V354-V353)&gt;5,(V354-V353)&lt;-5)</formula>
    </cfRule>
  </conditionalFormatting>
  <conditionalFormatting sqref="W354">
    <cfRule type="expression" dxfId="8762" priority="3462">
      <formula>OR((W354-W353)&gt;5,(W354-W353)&lt;-5)</formula>
    </cfRule>
  </conditionalFormatting>
  <conditionalFormatting sqref="X354">
    <cfRule type="expression" dxfId="8761" priority="3461">
      <formula>OR((X354-X353)&gt;5,(X354-X353)&lt;-5)</formula>
    </cfRule>
  </conditionalFormatting>
  <conditionalFormatting sqref="Y354">
    <cfRule type="expression" dxfId="8760" priority="3460">
      <formula>OR((Y354-Y353)&gt;5,(Y354-Y353)&lt;-5)</formula>
    </cfRule>
  </conditionalFormatting>
  <conditionalFormatting sqref="L355:N355">
    <cfRule type="expression" dxfId="8759" priority="3457">
      <formula>OR((L355-L354)&gt;5,(L355-L354)&lt;-5)</formula>
    </cfRule>
  </conditionalFormatting>
  <conditionalFormatting sqref="O355">
    <cfRule type="expression" dxfId="8758" priority="3456">
      <formula>OR((O355-O354)&gt;5,(O355-O354)&lt;-5)</formula>
    </cfRule>
  </conditionalFormatting>
  <conditionalFormatting sqref="P355">
    <cfRule type="expression" dxfId="8757" priority="3455">
      <formula>OR((P355-P354)&gt;5,(P355-P354)&lt;-5)</formula>
    </cfRule>
  </conditionalFormatting>
  <conditionalFormatting sqref="Q355">
    <cfRule type="expression" dxfId="8756" priority="3454">
      <formula>OR((Q355-Q354)&gt;5,(Q355-Q354)&lt;-5)</formula>
    </cfRule>
  </conditionalFormatting>
  <conditionalFormatting sqref="R355">
    <cfRule type="expression" dxfId="8755" priority="3453">
      <formula>OR((R355-R354)&gt;5,(R355-R354)&lt;-5)</formula>
    </cfRule>
  </conditionalFormatting>
  <conditionalFormatting sqref="S355">
    <cfRule type="expression" dxfId="8754" priority="3452">
      <formula>OR((S355-S354)&gt;5,(S355-S354)&lt;-5)</formula>
    </cfRule>
  </conditionalFormatting>
  <conditionalFormatting sqref="T355">
    <cfRule type="expression" dxfId="8753" priority="3451">
      <formula>OR((T355-T354)&gt;5,(T355-T354)&lt;-5)</formula>
    </cfRule>
  </conditionalFormatting>
  <conditionalFormatting sqref="U355">
    <cfRule type="expression" dxfId="8752" priority="3450">
      <formula>OR((U355-U354)&gt;5,(U355-U354)&lt;-5)</formula>
    </cfRule>
  </conditionalFormatting>
  <conditionalFormatting sqref="V355">
    <cfRule type="expression" dxfId="8751" priority="3449">
      <formula>OR((V355-V354)&gt;5,(V355-V354)&lt;-5)</formula>
    </cfRule>
  </conditionalFormatting>
  <conditionalFormatting sqref="W355">
    <cfRule type="expression" dxfId="8750" priority="3448">
      <formula>OR((W355-W354)&gt;5,(W355-W354)&lt;-5)</formula>
    </cfRule>
  </conditionalFormatting>
  <conditionalFormatting sqref="X355">
    <cfRule type="expression" dxfId="8749" priority="3447">
      <formula>OR((X355-X354)&gt;5,(X355-X354)&lt;-5)</formula>
    </cfRule>
  </conditionalFormatting>
  <conditionalFormatting sqref="Y355">
    <cfRule type="expression" dxfId="8748" priority="3446">
      <formula>OR((Y355-Y354)&gt;5,(Y355-Y354)&lt;-5)</formula>
    </cfRule>
  </conditionalFormatting>
  <conditionalFormatting sqref="L356:N356">
    <cfRule type="expression" dxfId="8747" priority="3443">
      <formula>OR((L356-L355)&gt;5,(L356-L355)&lt;-5)</formula>
    </cfRule>
  </conditionalFormatting>
  <conditionalFormatting sqref="O356">
    <cfRule type="expression" dxfId="8746" priority="3442">
      <formula>OR((O356-O355)&gt;5,(O356-O355)&lt;-5)</formula>
    </cfRule>
  </conditionalFormatting>
  <conditionalFormatting sqref="P356">
    <cfRule type="expression" dxfId="8745" priority="3441">
      <formula>OR((P356-P355)&gt;5,(P356-P355)&lt;-5)</formula>
    </cfRule>
  </conditionalFormatting>
  <conditionalFormatting sqref="Q356">
    <cfRule type="expression" dxfId="8744" priority="3440">
      <formula>OR((Q356-Q355)&gt;5,(Q356-Q355)&lt;-5)</formula>
    </cfRule>
  </conditionalFormatting>
  <conditionalFormatting sqref="R356">
    <cfRule type="expression" dxfId="8743" priority="3439">
      <formula>OR((R356-R355)&gt;5,(R356-R355)&lt;-5)</formula>
    </cfRule>
  </conditionalFormatting>
  <conditionalFormatting sqref="S356">
    <cfRule type="expression" dxfId="8742" priority="3438">
      <formula>OR((S356-S355)&gt;5,(S356-S355)&lt;-5)</formula>
    </cfRule>
  </conditionalFormatting>
  <conditionalFormatting sqref="T356">
    <cfRule type="expression" dxfId="8741" priority="3437">
      <formula>OR((T356-T355)&gt;5,(T356-T355)&lt;-5)</formula>
    </cfRule>
  </conditionalFormatting>
  <conditionalFormatting sqref="U356">
    <cfRule type="expression" dxfId="8740" priority="3436">
      <formula>OR((U356-U355)&gt;5,(U356-U355)&lt;-5)</formula>
    </cfRule>
  </conditionalFormatting>
  <conditionalFormatting sqref="V356">
    <cfRule type="expression" dxfId="8739" priority="3435">
      <formula>OR((V356-V355)&gt;5,(V356-V355)&lt;-5)</formula>
    </cfRule>
  </conditionalFormatting>
  <conditionalFormatting sqref="W356">
    <cfRule type="expression" dxfId="8738" priority="3434">
      <formula>OR((W356-W355)&gt;5,(W356-W355)&lt;-5)</formula>
    </cfRule>
  </conditionalFormatting>
  <conditionalFormatting sqref="X356">
    <cfRule type="expression" dxfId="8737" priority="3433">
      <formula>OR((X356-X355)&gt;5,(X356-X355)&lt;-5)</formula>
    </cfRule>
  </conditionalFormatting>
  <conditionalFormatting sqref="Y356">
    <cfRule type="expression" dxfId="8736" priority="3432">
      <formula>OR((Y356-Y355)&gt;5,(Y356-Y355)&lt;-5)</formula>
    </cfRule>
  </conditionalFormatting>
  <conditionalFormatting sqref="L357:N357">
    <cfRule type="expression" dxfId="8735" priority="3429">
      <formula>OR((L357-L356)&gt;5,(L357-L356)&lt;-5)</formula>
    </cfRule>
  </conditionalFormatting>
  <conditionalFormatting sqref="O357">
    <cfRule type="expression" dxfId="8734" priority="3428">
      <formula>OR((O357-O356)&gt;5,(O357-O356)&lt;-5)</formula>
    </cfRule>
  </conditionalFormatting>
  <conditionalFormatting sqref="P357">
    <cfRule type="expression" dxfId="8733" priority="3427">
      <formula>OR((P357-P356)&gt;5,(P357-P356)&lt;-5)</formula>
    </cfRule>
  </conditionalFormatting>
  <conditionalFormatting sqref="Q357">
    <cfRule type="expression" dxfId="8732" priority="3426">
      <formula>OR((Q357-Q356)&gt;5,(Q357-Q356)&lt;-5)</formula>
    </cfRule>
  </conditionalFormatting>
  <conditionalFormatting sqref="R357">
    <cfRule type="expression" dxfId="8731" priority="3425">
      <formula>OR((R357-R356)&gt;5,(R357-R356)&lt;-5)</formula>
    </cfRule>
  </conditionalFormatting>
  <conditionalFormatting sqref="S357">
    <cfRule type="expression" dxfId="8730" priority="3424">
      <formula>OR((S357-S356)&gt;5,(S357-S356)&lt;-5)</formula>
    </cfRule>
  </conditionalFormatting>
  <conditionalFormatting sqref="T357">
    <cfRule type="expression" dxfId="8729" priority="3423">
      <formula>OR((T357-T356)&gt;5,(T357-T356)&lt;-5)</formula>
    </cfRule>
  </conditionalFormatting>
  <conditionalFormatting sqref="U357">
    <cfRule type="expression" dxfId="8728" priority="3422">
      <formula>OR((U357-U356)&gt;5,(U357-U356)&lt;-5)</formula>
    </cfRule>
  </conditionalFormatting>
  <conditionalFormatting sqref="V357">
    <cfRule type="expression" dxfId="8727" priority="3421">
      <formula>OR((V357-V356)&gt;5,(V357-V356)&lt;-5)</formula>
    </cfRule>
  </conditionalFormatting>
  <conditionalFormatting sqref="W357">
    <cfRule type="expression" dxfId="8726" priority="3420">
      <formula>OR((W357-W356)&gt;5,(W357-W356)&lt;-5)</formula>
    </cfRule>
  </conditionalFormatting>
  <conditionalFormatting sqref="X357">
    <cfRule type="expression" dxfId="8725" priority="3419">
      <formula>OR((X357-X356)&gt;5,(X357-X356)&lt;-5)</formula>
    </cfRule>
  </conditionalFormatting>
  <conditionalFormatting sqref="Y357">
    <cfRule type="expression" dxfId="8724" priority="3418">
      <formula>OR((Y357-Y356)&gt;5,(Y357-Y356)&lt;-5)</formula>
    </cfRule>
  </conditionalFormatting>
  <conditionalFormatting sqref="L358:N358">
    <cfRule type="expression" dxfId="8723" priority="3415">
      <formula>OR((L358-L357)&gt;5,(L358-L357)&lt;-5)</formula>
    </cfRule>
  </conditionalFormatting>
  <conditionalFormatting sqref="O358">
    <cfRule type="expression" dxfId="8722" priority="3414">
      <formula>OR((O358-O357)&gt;5,(O358-O357)&lt;-5)</formula>
    </cfRule>
  </conditionalFormatting>
  <conditionalFormatting sqref="P358">
    <cfRule type="expression" dxfId="8721" priority="3413">
      <formula>OR((P358-P357)&gt;5,(P358-P357)&lt;-5)</formula>
    </cfRule>
  </conditionalFormatting>
  <conditionalFormatting sqref="Q358">
    <cfRule type="expression" dxfId="8720" priority="3412">
      <formula>OR((Q358-Q357)&gt;5,(Q358-Q357)&lt;-5)</formula>
    </cfRule>
  </conditionalFormatting>
  <conditionalFormatting sqref="R358">
    <cfRule type="expression" dxfId="8719" priority="3411">
      <formula>OR((R358-R357)&gt;5,(R358-R357)&lt;-5)</formula>
    </cfRule>
  </conditionalFormatting>
  <conditionalFormatting sqref="S358">
    <cfRule type="expression" dxfId="8718" priority="3410">
      <formula>OR((S358-S357)&gt;5,(S358-S357)&lt;-5)</formula>
    </cfRule>
  </conditionalFormatting>
  <conditionalFormatting sqref="T358">
    <cfRule type="expression" dxfId="8717" priority="3409">
      <formula>OR((T358-T357)&gt;5,(T358-T357)&lt;-5)</formula>
    </cfRule>
  </conditionalFormatting>
  <conditionalFormatting sqref="U358">
    <cfRule type="expression" dxfId="8716" priority="3408">
      <formula>OR((U358-U357)&gt;5,(U358-U357)&lt;-5)</formula>
    </cfRule>
  </conditionalFormatting>
  <conditionalFormatting sqref="V358">
    <cfRule type="expression" dxfId="8715" priority="3407">
      <formula>OR((V358-V357)&gt;5,(V358-V357)&lt;-5)</formula>
    </cfRule>
  </conditionalFormatting>
  <conditionalFormatting sqref="W358">
    <cfRule type="expression" dxfId="8714" priority="3406">
      <formula>OR((W358-W357)&gt;5,(W358-W357)&lt;-5)</formula>
    </cfRule>
  </conditionalFormatting>
  <conditionalFormatting sqref="X358">
    <cfRule type="expression" dxfId="8713" priority="3405">
      <formula>OR((X358-X357)&gt;5,(X358-X357)&lt;-5)</formula>
    </cfRule>
  </conditionalFormatting>
  <conditionalFormatting sqref="Y358">
    <cfRule type="expression" dxfId="8712" priority="3404">
      <formula>OR((Y358-Y357)&gt;5,(Y358-Y357)&lt;-5)</formula>
    </cfRule>
  </conditionalFormatting>
  <conditionalFormatting sqref="L360:N360">
    <cfRule type="expression" dxfId="8711" priority="3401">
      <formula>OR((L360-L359)&gt;5,(L360-L359)&lt;-5)</formula>
    </cfRule>
  </conditionalFormatting>
  <conditionalFormatting sqref="O360">
    <cfRule type="expression" dxfId="8710" priority="3400">
      <formula>OR((O360-O359)&gt;5,(O360-O359)&lt;-5)</formula>
    </cfRule>
  </conditionalFormatting>
  <conditionalFormatting sqref="P360">
    <cfRule type="expression" dxfId="8709" priority="3399">
      <formula>OR((P360-P359)&gt;5,(P360-P359)&lt;-5)</formula>
    </cfRule>
  </conditionalFormatting>
  <conditionalFormatting sqref="Q360">
    <cfRule type="expression" dxfId="8708" priority="3398">
      <formula>OR((Q360-Q359)&gt;5,(Q360-Q359)&lt;-5)</formula>
    </cfRule>
  </conditionalFormatting>
  <conditionalFormatting sqref="R360">
    <cfRule type="expression" dxfId="8707" priority="3397">
      <formula>OR((R360-R359)&gt;5,(R360-R359)&lt;-5)</formula>
    </cfRule>
  </conditionalFormatting>
  <conditionalFormatting sqref="S360">
    <cfRule type="expression" dxfId="8706" priority="3396">
      <formula>OR((S360-S359)&gt;5,(S360-S359)&lt;-5)</formula>
    </cfRule>
  </conditionalFormatting>
  <conditionalFormatting sqref="T360">
    <cfRule type="expression" dxfId="8705" priority="3395">
      <formula>OR((T360-T359)&gt;5,(T360-T359)&lt;-5)</formula>
    </cfRule>
  </conditionalFormatting>
  <conditionalFormatting sqref="U360">
    <cfRule type="expression" dxfId="8704" priority="3394">
      <formula>OR((U360-U359)&gt;5,(U360-U359)&lt;-5)</formula>
    </cfRule>
  </conditionalFormatting>
  <conditionalFormatting sqref="V360">
    <cfRule type="expression" dxfId="8703" priority="3393">
      <formula>OR((V360-V359)&gt;5,(V360-V359)&lt;-5)</formula>
    </cfRule>
  </conditionalFormatting>
  <conditionalFormatting sqref="W360">
    <cfRule type="expression" dxfId="8702" priority="3392">
      <formula>OR((W360-W359)&gt;5,(W360-W359)&lt;-5)</formula>
    </cfRule>
  </conditionalFormatting>
  <conditionalFormatting sqref="X360">
    <cfRule type="expression" dxfId="8701" priority="3391">
      <formula>OR((X360-X359)&gt;5,(X360-X359)&lt;-5)</formula>
    </cfRule>
  </conditionalFormatting>
  <conditionalFormatting sqref="Y360">
    <cfRule type="expression" dxfId="8700" priority="3390">
      <formula>OR((Y360-Y359)&gt;5,(Y360-Y359)&lt;-5)</formula>
    </cfRule>
  </conditionalFormatting>
  <conditionalFormatting sqref="L361:N361">
    <cfRule type="expression" dxfId="8699" priority="3387">
      <formula>OR((L361-L360)&gt;5,(L361-L360)&lt;-5)</formula>
    </cfRule>
  </conditionalFormatting>
  <conditionalFormatting sqref="O361">
    <cfRule type="expression" dxfId="8698" priority="3386">
      <formula>OR((O361-O360)&gt;5,(O361-O360)&lt;-5)</formula>
    </cfRule>
  </conditionalFormatting>
  <conditionalFormatting sqref="P361">
    <cfRule type="expression" dxfId="8697" priority="3385">
      <formula>OR((P361-P360)&gt;5,(P361-P360)&lt;-5)</formula>
    </cfRule>
  </conditionalFormatting>
  <conditionalFormatting sqref="Q361">
    <cfRule type="expression" dxfId="8696" priority="3384">
      <formula>OR((Q361-Q360)&gt;5,(Q361-Q360)&lt;-5)</formula>
    </cfRule>
  </conditionalFormatting>
  <conditionalFormatting sqref="R361">
    <cfRule type="expression" dxfId="8695" priority="3383">
      <formula>OR((R361-R360)&gt;5,(R361-R360)&lt;-5)</formula>
    </cfRule>
  </conditionalFormatting>
  <conditionalFormatting sqref="S361">
    <cfRule type="expression" dxfId="8694" priority="3382">
      <formula>OR((S361-S360)&gt;5,(S361-S360)&lt;-5)</formula>
    </cfRule>
  </conditionalFormatting>
  <conditionalFormatting sqref="T361">
    <cfRule type="expression" dxfId="8693" priority="3381">
      <formula>OR((T361-T360)&gt;5,(T361-T360)&lt;-5)</formula>
    </cfRule>
  </conditionalFormatting>
  <conditionalFormatting sqref="U361">
    <cfRule type="expression" dxfId="8692" priority="3380">
      <formula>OR((U361-U360)&gt;5,(U361-U360)&lt;-5)</formula>
    </cfRule>
  </conditionalFormatting>
  <conditionalFormatting sqref="V361">
    <cfRule type="expression" dxfId="8691" priority="3379">
      <formula>OR((V361-V360)&gt;5,(V361-V360)&lt;-5)</formula>
    </cfRule>
  </conditionalFormatting>
  <conditionalFormatting sqref="W361">
    <cfRule type="expression" dxfId="8690" priority="3378">
      <formula>OR((W361-W360)&gt;5,(W361-W360)&lt;-5)</formula>
    </cfRule>
  </conditionalFormatting>
  <conditionalFormatting sqref="X361">
    <cfRule type="expression" dxfId="8689" priority="3377">
      <formula>OR((X361-X360)&gt;5,(X361-X360)&lt;-5)</formula>
    </cfRule>
  </conditionalFormatting>
  <conditionalFormatting sqref="Y361">
    <cfRule type="expression" dxfId="8688" priority="3376">
      <formula>OR((Y361-Y360)&gt;5,(Y361-Y360)&lt;-5)</formula>
    </cfRule>
  </conditionalFormatting>
  <conditionalFormatting sqref="L363:N363">
    <cfRule type="expression" dxfId="8687" priority="3373">
      <formula>OR((L363-L362)&gt;5,(L363-L362)&lt;-5)</formula>
    </cfRule>
  </conditionalFormatting>
  <conditionalFormatting sqref="O363">
    <cfRule type="expression" dxfId="8686" priority="3372">
      <formula>OR((O363-O362)&gt;5,(O363-O362)&lt;-5)</formula>
    </cfRule>
  </conditionalFormatting>
  <conditionalFormatting sqref="P363">
    <cfRule type="expression" dxfId="8685" priority="3371">
      <formula>OR((P363-P362)&gt;5,(P363-P362)&lt;-5)</formula>
    </cfRule>
  </conditionalFormatting>
  <conditionalFormatting sqref="Q363">
    <cfRule type="expression" dxfId="8684" priority="3370">
      <formula>OR((Q363-Q362)&gt;5,(Q363-Q362)&lt;-5)</formula>
    </cfRule>
  </conditionalFormatting>
  <conditionalFormatting sqref="R363">
    <cfRule type="expression" dxfId="8683" priority="3369">
      <formula>OR((R363-R362)&gt;5,(R363-R362)&lt;-5)</formula>
    </cfRule>
  </conditionalFormatting>
  <conditionalFormatting sqref="S363">
    <cfRule type="expression" dxfId="8682" priority="3368">
      <formula>OR((S363-S362)&gt;5,(S363-S362)&lt;-5)</formula>
    </cfRule>
  </conditionalFormatting>
  <conditionalFormatting sqref="T363">
    <cfRule type="expression" dxfId="8681" priority="3367">
      <formula>OR((T363-T362)&gt;5,(T363-T362)&lt;-5)</formula>
    </cfRule>
  </conditionalFormatting>
  <conditionalFormatting sqref="U363">
    <cfRule type="expression" dxfId="8680" priority="3366">
      <formula>OR((U363-U362)&gt;5,(U363-U362)&lt;-5)</formula>
    </cfRule>
  </conditionalFormatting>
  <conditionalFormatting sqref="V363">
    <cfRule type="expression" dxfId="8679" priority="3365">
      <formula>OR((V363-V362)&gt;5,(V363-V362)&lt;-5)</formula>
    </cfRule>
  </conditionalFormatting>
  <conditionalFormatting sqref="W363">
    <cfRule type="expression" dxfId="8678" priority="3364">
      <formula>OR((W363-W362)&gt;5,(W363-W362)&lt;-5)</formula>
    </cfRule>
  </conditionalFormatting>
  <conditionalFormatting sqref="X363">
    <cfRule type="expression" dxfId="8677" priority="3363">
      <formula>OR((X363-X362)&gt;5,(X363-X362)&lt;-5)</formula>
    </cfRule>
  </conditionalFormatting>
  <conditionalFormatting sqref="Y363">
    <cfRule type="expression" dxfId="8676" priority="3362">
      <formula>OR((Y363-Y362)&gt;5,(Y363-Y362)&lt;-5)</formula>
    </cfRule>
  </conditionalFormatting>
  <conditionalFormatting sqref="L364:N364">
    <cfRule type="expression" dxfId="8675" priority="3359">
      <formula>OR((L364-L363)&gt;5,(L364-L363)&lt;-5)</formula>
    </cfRule>
  </conditionalFormatting>
  <conditionalFormatting sqref="O364">
    <cfRule type="expression" dxfId="8674" priority="3358">
      <formula>OR((O364-O363)&gt;5,(O364-O363)&lt;-5)</formula>
    </cfRule>
  </conditionalFormatting>
  <conditionalFormatting sqref="P364">
    <cfRule type="expression" dxfId="8673" priority="3357">
      <formula>OR((P364-P363)&gt;5,(P364-P363)&lt;-5)</formula>
    </cfRule>
  </conditionalFormatting>
  <conditionalFormatting sqref="Q364">
    <cfRule type="expression" dxfId="8672" priority="3356">
      <formula>OR((Q364-Q363)&gt;5,(Q364-Q363)&lt;-5)</formula>
    </cfRule>
  </conditionalFormatting>
  <conditionalFormatting sqref="R364">
    <cfRule type="expression" dxfId="8671" priority="3355">
      <formula>OR((R364-R363)&gt;5,(R364-R363)&lt;-5)</formula>
    </cfRule>
  </conditionalFormatting>
  <conditionalFormatting sqref="S364">
    <cfRule type="expression" dxfId="8670" priority="3354">
      <formula>OR((S364-S363)&gt;5,(S364-S363)&lt;-5)</formula>
    </cfRule>
  </conditionalFormatting>
  <conditionalFormatting sqref="T364">
    <cfRule type="expression" dxfId="8669" priority="3353">
      <formula>OR((T364-T363)&gt;5,(T364-T363)&lt;-5)</formula>
    </cfRule>
  </conditionalFormatting>
  <conditionalFormatting sqref="U364">
    <cfRule type="expression" dxfId="8668" priority="3352">
      <formula>OR((U364-U363)&gt;5,(U364-U363)&lt;-5)</formula>
    </cfRule>
  </conditionalFormatting>
  <conditionalFormatting sqref="V364">
    <cfRule type="expression" dxfId="8667" priority="3351">
      <formula>OR((V364-V363)&gt;5,(V364-V363)&lt;-5)</formula>
    </cfRule>
  </conditionalFormatting>
  <conditionalFormatting sqref="W364">
    <cfRule type="expression" dxfId="8666" priority="3350">
      <formula>OR((W364-W363)&gt;5,(W364-W363)&lt;-5)</formula>
    </cfRule>
  </conditionalFormatting>
  <conditionalFormatting sqref="X364">
    <cfRule type="expression" dxfId="8665" priority="3349">
      <formula>OR((X364-X363)&gt;5,(X364-X363)&lt;-5)</formula>
    </cfRule>
  </conditionalFormatting>
  <conditionalFormatting sqref="Y364">
    <cfRule type="expression" dxfId="8664" priority="3348">
      <formula>OR((Y364-Y363)&gt;5,(Y364-Y363)&lt;-5)</formula>
    </cfRule>
  </conditionalFormatting>
  <conditionalFormatting sqref="L366:N366">
    <cfRule type="expression" dxfId="8663" priority="3345">
      <formula>OR((L366-L365)&gt;5,(L366-L365)&lt;-5)</formula>
    </cfRule>
  </conditionalFormatting>
  <conditionalFormatting sqref="O366">
    <cfRule type="expression" dxfId="8662" priority="3344">
      <formula>OR((O366-O365)&gt;5,(O366-O365)&lt;-5)</formula>
    </cfRule>
  </conditionalFormatting>
  <conditionalFormatting sqref="P366">
    <cfRule type="expression" dxfId="8661" priority="3343">
      <formula>OR((P366-P365)&gt;5,(P366-P365)&lt;-5)</formula>
    </cfRule>
  </conditionalFormatting>
  <conditionalFormatting sqref="Q366">
    <cfRule type="expression" dxfId="8660" priority="3342">
      <formula>OR((Q366-Q365)&gt;5,(Q366-Q365)&lt;-5)</formula>
    </cfRule>
  </conditionalFormatting>
  <conditionalFormatting sqref="R366">
    <cfRule type="expression" dxfId="8659" priority="3341">
      <formula>OR((R366-R365)&gt;5,(R366-R365)&lt;-5)</formula>
    </cfRule>
  </conditionalFormatting>
  <conditionalFormatting sqref="S366">
    <cfRule type="expression" dxfId="8658" priority="3340">
      <formula>OR((S366-S365)&gt;5,(S366-S365)&lt;-5)</formula>
    </cfRule>
  </conditionalFormatting>
  <conditionalFormatting sqref="T366">
    <cfRule type="expression" dxfId="8657" priority="3339">
      <formula>OR((T366-T365)&gt;5,(T366-T365)&lt;-5)</formula>
    </cfRule>
  </conditionalFormatting>
  <conditionalFormatting sqref="U366">
    <cfRule type="expression" dxfId="8656" priority="3338">
      <formula>OR((U366-U365)&gt;5,(U366-U365)&lt;-5)</formula>
    </cfRule>
  </conditionalFormatting>
  <conditionalFormatting sqref="V366">
    <cfRule type="expression" dxfId="8655" priority="3337">
      <formula>OR((V366-V365)&gt;5,(V366-V365)&lt;-5)</formula>
    </cfRule>
  </conditionalFormatting>
  <conditionalFormatting sqref="W366">
    <cfRule type="expression" dxfId="8654" priority="3336">
      <formula>OR((W366-W365)&gt;5,(W366-W365)&lt;-5)</formula>
    </cfRule>
  </conditionalFormatting>
  <conditionalFormatting sqref="X366">
    <cfRule type="expression" dxfId="8653" priority="3335">
      <formula>OR((X366-X365)&gt;5,(X366-X365)&lt;-5)</formula>
    </cfRule>
  </conditionalFormatting>
  <conditionalFormatting sqref="Y366">
    <cfRule type="expression" dxfId="8652" priority="3334">
      <formula>OR((Y366-Y365)&gt;5,(Y366-Y365)&lt;-5)</formula>
    </cfRule>
  </conditionalFormatting>
  <conditionalFormatting sqref="L367:N367">
    <cfRule type="expression" dxfId="8651" priority="3331">
      <formula>OR((L367-L366)&gt;5,(L367-L366)&lt;-5)</formula>
    </cfRule>
  </conditionalFormatting>
  <conditionalFormatting sqref="O367">
    <cfRule type="expression" dxfId="8650" priority="3330">
      <formula>OR((O367-O366)&gt;5,(O367-O366)&lt;-5)</formula>
    </cfRule>
  </conditionalFormatting>
  <conditionalFormatting sqref="P367">
    <cfRule type="expression" dxfId="8649" priority="3329">
      <formula>OR((P367-P366)&gt;5,(P367-P366)&lt;-5)</formula>
    </cfRule>
  </conditionalFormatting>
  <conditionalFormatting sqref="Q367">
    <cfRule type="expression" dxfId="8648" priority="3328">
      <formula>OR((Q367-Q366)&gt;5,(Q367-Q366)&lt;-5)</formula>
    </cfRule>
  </conditionalFormatting>
  <conditionalFormatting sqref="R367">
    <cfRule type="expression" dxfId="8647" priority="3327">
      <formula>OR((R367-R366)&gt;5,(R367-R366)&lt;-5)</formula>
    </cfRule>
  </conditionalFormatting>
  <conditionalFormatting sqref="S367">
    <cfRule type="expression" dxfId="8646" priority="3326">
      <formula>OR((S367-S366)&gt;5,(S367-S366)&lt;-5)</formula>
    </cfRule>
  </conditionalFormatting>
  <conditionalFormatting sqref="T367">
    <cfRule type="expression" dxfId="8645" priority="3325">
      <formula>OR((T367-T366)&gt;5,(T367-T366)&lt;-5)</formula>
    </cfRule>
  </conditionalFormatting>
  <conditionalFormatting sqref="U367">
    <cfRule type="expression" dxfId="8644" priority="3324">
      <formula>OR((U367-U366)&gt;5,(U367-U366)&lt;-5)</formula>
    </cfRule>
  </conditionalFormatting>
  <conditionalFormatting sqref="V367">
    <cfRule type="expression" dxfId="8643" priority="3323">
      <formula>OR((V367-V366)&gt;5,(V367-V366)&lt;-5)</formula>
    </cfRule>
  </conditionalFormatting>
  <conditionalFormatting sqref="W367">
    <cfRule type="expression" dxfId="8642" priority="3322">
      <formula>OR((W367-W366)&gt;5,(W367-W366)&lt;-5)</formula>
    </cfRule>
  </conditionalFormatting>
  <conditionalFormatting sqref="X367">
    <cfRule type="expression" dxfId="8641" priority="3321">
      <formula>OR((X367-X366)&gt;5,(X367-X366)&lt;-5)</formula>
    </cfRule>
  </conditionalFormatting>
  <conditionalFormatting sqref="Y367">
    <cfRule type="expression" dxfId="8640" priority="3320">
      <formula>OR((Y367-Y366)&gt;5,(Y367-Y366)&lt;-5)</formula>
    </cfRule>
  </conditionalFormatting>
  <conditionalFormatting sqref="L369:N369">
    <cfRule type="expression" dxfId="8639" priority="3317">
      <formula>OR((L369-L368)&gt;5,(L369-L368)&lt;-5)</formula>
    </cfRule>
  </conditionalFormatting>
  <conditionalFormatting sqref="O369">
    <cfRule type="expression" dxfId="8638" priority="3316">
      <formula>OR((O369-O368)&gt;5,(O369-O368)&lt;-5)</formula>
    </cfRule>
  </conditionalFormatting>
  <conditionalFormatting sqref="P369">
    <cfRule type="expression" dxfId="8637" priority="3315">
      <formula>OR((P369-P368)&gt;5,(P369-P368)&lt;-5)</formula>
    </cfRule>
  </conditionalFormatting>
  <conditionalFormatting sqref="Q369">
    <cfRule type="expression" dxfId="8636" priority="3314">
      <formula>OR((Q369-Q368)&gt;5,(Q369-Q368)&lt;-5)</formula>
    </cfRule>
  </conditionalFormatting>
  <conditionalFormatting sqref="R369">
    <cfRule type="expression" dxfId="8635" priority="3313">
      <formula>OR((R369-R368)&gt;5,(R369-R368)&lt;-5)</formula>
    </cfRule>
  </conditionalFormatting>
  <conditionalFormatting sqref="S369">
    <cfRule type="expression" dxfId="8634" priority="3312">
      <formula>OR((S369-S368)&gt;5,(S369-S368)&lt;-5)</formula>
    </cfRule>
  </conditionalFormatting>
  <conditionalFormatting sqref="T369">
    <cfRule type="expression" dxfId="8633" priority="3311">
      <formula>OR((T369-T368)&gt;5,(T369-T368)&lt;-5)</formula>
    </cfRule>
  </conditionalFormatting>
  <conditionalFormatting sqref="U369">
    <cfRule type="expression" dxfId="8632" priority="3310">
      <formula>OR((U369-U368)&gt;5,(U369-U368)&lt;-5)</formula>
    </cfRule>
  </conditionalFormatting>
  <conditionalFormatting sqref="V369">
    <cfRule type="expression" dxfId="8631" priority="3309">
      <formula>OR((V369-V368)&gt;5,(V369-V368)&lt;-5)</formula>
    </cfRule>
  </conditionalFormatting>
  <conditionalFormatting sqref="W369">
    <cfRule type="expression" dxfId="8630" priority="3308">
      <formula>OR((W369-W368)&gt;5,(W369-W368)&lt;-5)</formula>
    </cfRule>
  </conditionalFormatting>
  <conditionalFormatting sqref="X369">
    <cfRule type="expression" dxfId="8629" priority="3307">
      <formula>OR((X369-X368)&gt;5,(X369-X368)&lt;-5)</formula>
    </cfRule>
  </conditionalFormatting>
  <conditionalFormatting sqref="Y369">
    <cfRule type="expression" dxfId="8628" priority="3306">
      <formula>OR((Y369-Y368)&gt;5,(Y369-Y368)&lt;-5)</formula>
    </cfRule>
  </conditionalFormatting>
  <conditionalFormatting sqref="L370:N370">
    <cfRule type="expression" dxfId="8627" priority="3303">
      <formula>OR((L370-L369)&gt;5,(L370-L369)&lt;-5)</formula>
    </cfRule>
  </conditionalFormatting>
  <conditionalFormatting sqref="O370">
    <cfRule type="expression" dxfId="8626" priority="3302">
      <formula>OR((O370-O369)&gt;5,(O370-O369)&lt;-5)</formula>
    </cfRule>
  </conditionalFormatting>
  <conditionalFormatting sqref="P370">
    <cfRule type="expression" dxfId="8625" priority="3301">
      <formula>OR((P370-P369)&gt;5,(P370-P369)&lt;-5)</formula>
    </cfRule>
  </conditionalFormatting>
  <conditionalFormatting sqref="Q370">
    <cfRule type="expression" dxfId="8624" priority="3300">
      <formula>OR((Q370-Q369)&gt;5,(Q370-Q369)&lt;-5)</formula>
    </cfRule>
  </conditionalFormatting>
  <conditionalFormatting sqref="R370">
    <cfRule type="expression" dxfId="8623" priority="3299">
      <formula>OR((R370-R369)&gt;5,(R370-R369)&lt;-5)</formula>
    </cfRule>
  </conditionalFormatting>
  <conditionalFormatting sqref="S370">
    <cfRule type="expression" dxfId="8622" priority="3298">
      <formula>OR((S370-S369)&gt;5,(S370-S369)&lt;-5)</formula>
    </cfRule>
  </conditionalFormatting>
  <conditionalFormatting sqref="T370">
    <cfRule type="expression" dxfId="8621" priority="3297">
      <formula>OR((T370-T369)&gt;5,(T370-T369)&lt;-5)</formula>
    </cfRule>
  </conditionalFormatting>
  <conditionalFormatting sqref="U370">
    <cfRule type="expression" dxfId="8620" priority="3296">
      <formula>OR((U370-U369)&gt;5,(U370-U369)&lt;-5)</formula>
    </cfRule>
  </conditionalFormatting>
  <conditionalFormatting sqref="V370">
    <cfRule type="expression" dxfId="8619" priority="3295">
      <formula>OR((V370-V369)&gt;5,(V370-V369)&lt;-5)</formula>
    </cfRule>
  </conditionalFormatting>
  <conditionalFormatting sqref="W370">
    <cfRule type="expression" dxfId="8618" priority="3294">
      <formula>OR((W370-W369)&gt;5,(W370-W369)&lt;-5)</formula>
    </cfRule>
  </conditionalFormatting>
  <conditionalFormatting sqref="X370">
    <cfRule type="expression" dxfId="8617" priority="3293">
      <formula>OR((X370-X369)&gt;5,(X370-X369)&lt;-5)</formula>
    </cfRule>
  </conditionalFormatting>
  <conditionalFormatting sqref="Y370">
    <cfRule type="expression" dxfId="8616" priority="3292">
      <formula>OR((Y370-Y369)&gt;5,(Y370-Y369)&lt;-5)</formula>
    </cfRule>
  </conditionalFormatting>
  <conditionalFormatting sqref="L372:N372">
    <cfRule type="expression" dxfId="8615" priority="3289">
      <formula>OR((L372-L371)&gt;5,(L372-L371)&lt;-5)</formula>
    </cfRule>
  </conditionalFormatting>
  <conditionalFormatting sqref="O372">
    <cfRule type="expression" dxfId="8614" priority="3288">
      <formula>OR((O372-O371)&gt;5,(O372-O371)&lt;-5)</formula>
    </cfRule>
  </conditionalFormatting>
  <conditionalFormatting sqref="P372">
    <cfRule type="expression" dxfId="8613" priority="3287">
      <formula>OR((P372-P371)&gt;5,(P372-P371)&lt;-5)</formula>
    </cfRule>
  </conditionalFormatting>
  <conditionalFormatting sqref="Q372">
    <cfRule type="expression" dxfId="8612" priority="3286">
      <formula>OR((Q372-Q371)&gt;5,(Q372-Q371)&lt;-5)</formula>
    </cfRule>
  </conditionalFormatting>
  <conditionalFormatting sqref="R372">
    <cfRule type="expression" dxfId="8611" priority="3285">
      <formula>OR((R372-R371)&gt;5,(R372-R371)&lt;-5)</formula>
    </cfRule>
  </conditionalFormatting>
  <conditionalFormatting sqref="S372">
    <cfRule type="expression" dxfId="8610" priority="3284">
      <formula>OR((S372-S371)&gt;5,(S372-S371)&lt;-5)</formula>
    </cfRule>
  </conditionalFormatting>
  <conditionalFormatting sqref="T372">
    <cfRule type="expression" dxfId="8609" priority="3283">
      <formula>OR((T372-T371)&gt;5,(T372-T371)&lt;-5)</formula>
    </cfRule>
  </conditionalFormatting>
  <conditionalFormatting sqref="U372">
    <cfRule type="expression" dxfId="8608" priority="3282">
      <formula>OR((U372-U371)&gt;5,(U372-U371)&lt;-5)</formula>
    </cfRule>
  </conditionalFormatting>
  <conditionalFormatting sqref="V372">
    <cfRule type="expression" dxfId="8607" priority="3281">
      <formula>OR((V372-V371)&gt;5,(V372-V371)&lt;-5)</formula>
    </cfRule>
  </conditionalFormatting>
  <conditionalFormatting sqref="W372">
    <cfRule type="expression" dxfId="8606" priority="3280">
      <formula>OR((W372-W371)&gt;5,(W372-W371)&lt;-5)</formula>
    </cfRule>
  </conditionalFormatting>
  <conditionalFormatting sqref="X372">
    <cfRule type="expression" dxfId="8605" priority="3279">
      <formula>OR((X372-X371)&gt;5,(X372-X371)&lt;-5)</formula>
    </cfRule>
  </conditionalFormatting>
  <conditionalFormatting sqref="Y372">
    <cfRule type="expression" dxfId="8604" priority="3278">
      <formula>OR((Y372-Y371)&gt;5,(Y372-Y371)&lt;-5)</formula>
    </cfRule>
  </conditionalFormatting>
  <conditionalFormatting sqref="L373:N373">
    <cfRule type="expression" dxfId="8603" priority="3275">
      <formula>OR((L373-L372)&gt;5,(L373-L372)&lt;-5)</formula>
    </cfRule>
  </conditionalFormatting>
  <conditionalFormatting sqref="O373">
    <cfRule type="expression" dxfId="8602" priority="3274">
      <formula>OR((O373-O372)&gt;5,(O373-O372)&lt;-5)</formula>
    </cfRule>
  </conditionalFormatting>
  <conditionalFormatting sqref="P373">
    <cfRule type="expression" dxfId="8601" priority="3273">
      <formula>OR((P373-P372)&gt;5,(P373-P372)&lt;-5)</formula>
    </cfRule>
  </conditionalFormatting>
  <conditionalFormatting sqref="Q373">
    <cfRule type="expression" dxfId="8600" priority="3272">
      <formula>OR((Q373-Q372)&gt;5,(Q373-Q372)&lt;-5)</formula>
    </cfRule>
  </conditionalFormatting>
  <conditionalFormatting sqref="R373">
    <cfRule type="expression" dxfId="8599" priority="3271">
      <formula>OR((R373-R372)&gt;5,(R373-R372)&lt;-5)</formula>
    </cfRule>
  </conditionalFormatting>
  <conditionalFormatting sqref="S373">
    <cfRule type="expression" dxfId="8598" priority="3270">
      <formula>OR((S373-S372)&gt;5,(S373-S372)&lt;-5)</formula>
    </cfRule>
  </conditionalFormatting>
  <conditionalFormatting sqref="T373">
    <cfRule type="expression" dxfId="8597" priority="3269">
      <formula>OR((T373-T372)&gt;5,(T373-T372)&lt;-5)</formula>
    </cfRule>
  </conditionalFormatting>
  <conditionalFormatting sqref="U373">
    <cfRule type="expression" dxfId="8596" priority="3268">
      <formula>OR((U373-U372)&gt;5,(U373-U372)&lt;-5)</formula>
    </cfRule>
  </conditionalFormatting>
  <conditionalFormatting sqref="V373">
    <cfRule type="expression" dxfId="8595" priority="3267">
      <formula>OR((V373-V372)&gt;5,(V373-V372)&lt;-5)</formula>
    </cfRule>
  </conditionalFormatting>
  <conditionalFormatting sqref="W373">
    <cfRule type="expression" dxfId="8594" priority="3266">
      <formula>OR((W373-W372)&gt;5,(W373-W372)&lt;-5)</formula>
    </cfRule>
  </conditionalFormatting>
  <conditionalFormatting sqref="X373">
    <cfRule type="expression" dxfId="8593" priority="3265">
      <formula>OR((X373-X372)&gt;5,(X373-X372)&lt;-5)</formula>
    </cfRule>
  </conditionalFormatting>
  <conditionalFormatting sqref="Y373">
    <cfRule type="expression" dxfId="8592" priority="3264">
      <formula>OR((Y373-Y372)&gt;5,(Y373-Y372)&lt;-5)</formula>
    </cfRule>
  </conditionalFormatting>
  <conditionalFormatting sqref="L375:N375">
    <cfRule type="expression" dxfId="8591" priority="3261">
      <formula>OR((L375-L374)&gt;5,(L375-L374)&lt;-5)</formula>
    </cfRule>
  </conditionalFormatting>
  <conditionalFormatting sqref="O375">
    <cfRule type="expression" dxfId="8590" priority="3260">
      <formula>OR((O375-O374)&gt;5,(O375-O374)&lt;-5)</formula>
    </cfRule>
  </conditionalFormatting>
  <conditionalFormatting sqref="P375">
    <cfRule type="expression" dxfId="8589" priority="3259">
      <formula>OR((P375-P374)&gt;5,(P375-P374)&lt;-5)</formula>
    </cfRule>
  </conditionalFormatting>
  <conditionalFormatting sqref="Q375">
    <cfRule type="expression" dxfId="8588" priority="3258">
      <formula>OR((Q375-Q374)&gt;5,(Q375-Q374)&lt;-5)</formula>
    </cfRule>
  </conditionalFormatting>
  <conditionalFormatting sqref="R375">
    <cfRule type="expression" dxfId="8587" priority="3257">
      <formula>OR((R375-R374)&gt;5,(R375-R374)&lt;-5)</formula>
    </cfRule>
  </conditionalFormatting>
  <conditionalFormatting sqref="S375">
    <cfRule type="expression" dxfId="8586" priority="3256">
      <formula>OR((S375-S374)&gt;5,(S375-S374)&lt;-5)</formula>
    </cfRule>
  </conditionalFormatting>
  <conditionalFormatting sqref="T375">
    <cfRule type="expression" dxfId="8585" priority="3255">
      <formula>OR((T375-T374)&gt;5,(T375-T374)&lt;-5)</formula>
    </cfRule>
  </conditionalFormatting>
  <conditionalFormatting sqref="U375">
    <cfRule type="expression" dxfId="8584" priority="3254">
      <formula>OR((U375-U374)&gt;5,(U375-U374)&lt;-5)</formula>
    </cfRule>
  </conditionalFormatting>
  <conditionalFormatting sqref="V375">
    <cfRule type="expression" dxfId="8583" priority="3253">
      <formula>OR((V375-V374)&gt;5,(V375-V374)&lt;-5)</formula>
    </cfRule>
  </conditionalFormatting>
  <conditionalFormatting sqref="W375">
    <cfRule type="expression" dxfId="8582" priority="3252">
      <formula>OR((W375-W374)&gt;5,(W375-W374)&lt;-5)</formula>
    </cfRule>
  </conditionalFormatting>
  <conditionalFormatting sqref="X375">
    <cfRule type="expression" dxfId="8581" priority="3251">
      <formula>OR((X375-X374)&gt;5,(X375-X374)&lt;-5)</formula>
    </cfRule>
  </conditionalFormatting>
  <conditionalFormatting sqref="Y375">
    <cfRule type="expression" dxfId="8580" priority="3250">
      <formula>OR((Y375-Y374)&gt;5,(Y375-Y374)&lt;-5)</formula>
    </cfRule>
  </conditionalFormatting>
  <conditionalFormatting sqref="L376:N376">
    <cfRule type="expression" dxfId="8579" priority="3247">
      <formula>OR((L376-L375)&gt;5,(L376-L375)&lt;-5)</formula>
    </cfRule>
  </conditionalFormatting>
  <conditionalFormatting sqref="O376">
    <cfRule type="expression" dxfId="8578" priority="3246">
      <formula>OR((O376-O375)&gt;5,(O376-O375)&lt;-5)</formula>
    </cfRule>
  </conditionalFormatting>
  <conditionalFormatting sqref="P376">
    <cfRule type="expression" dxfId="8577" priority="3245">
      <formula>OR((P376-P375)&gt;5,(P376-P375)&lt;-5)</formula>
    </cfRule>
  </conditionalFormatting>
  <conditionalFormatting sqref="Q376">
    <cfRule type="expression" dxfId="8576" priority="3244">
      <formula>OR((Q376-Q375)&gt;5,(Q376-Q375)&lt;-5)</formula>
    </cfRule>
  </conditionalFormatting>
  <conditionalFormatting sqref="R376">
    <cfRule type="expression" dxfId="8575" priority="3243">
      <formula>OR((R376-R375)&gt;5,(R376-R375)&lt;-5)</formula>
    </cfRule>
  </conditionalFormatting>
  <conditionalFormatting sqref="S376">
    <cfRule type="expression" dxfId="8574" priority="3242">
      <formula>OR((S376-S375)&gt;5,(S376-S375)&lt;-5)</formula>
    </cfRule>
  </conditionalFormatting>
  <conditionalFormatting sqref="T376">
    <cfRule type="expression" dxfId="8573" priority="3241">
      <formula>OR((T376-T375)&gt;5,(T376-T375)&lt;-5)</formula>
    </cfRule>
  </conditionalFormatting>
  <conditionalFormatting sqref="U376">
    <cfRule type="expression" dxfId="8572" priority="3240">
      <formula>OR((U376-U375)&gt;5,(U376-U375)&lt;-5)</formula>
    </cfRule>
  </conditionalFormatting>
  <conditionalFormatting sqref="V376">
    <cfRule type="expression" dxfId="8571" priority="3239">
      <formula>OR((V376-V375)&gt;5,(V376-V375)&lt;-5)</formula>
    </cfRule>
  </conditionalFormatting>
  <conditionalFormatting sqref="W376">
    <cfRule type="expression" dxfId="8570" priority="3238">
      <formula>OR((W376-W375)&gt;5,(W376-W375)&lt;-5)</formula>
    </cfRule>
  </conditionalFormatting>
  <conditionalFormatting sqref="X376">
    <cfRule type="expression" dxfId="8569" priority="3237">
      <formula>OR((X376-X375)&gt;5,(X376-X375)&lt;-5)</formula>
    </cfRule>
  </conditionalFormatting>
  <conditionalFormatting sqref="Y376">
    <cfRule type="expression" dxfId="8568" priority="3236">
      <formula>OR((Y376-Y375)&gt;5,(Y376-Y375)&lt;-5)</formula>
    </cfRule>
  </conditionalFormatting>
  <conditionalFormatting sqref="L378:N378">
    <cfRule type="expression" dxfId="8567" priority="3233">
      <formula>OR((L378-L377)&gt;5,(L378-L377)&lt;-5)</formula>
    </cfRule>
  </conditionalFormatting>
  <conditionalFormatting sqref="O378">
    <cfRule type="expression" dxfId="8566" priority="3232">
      <formula>OR((O378-O377)&gt;5,(O378-O377)&lt;-5)</formula>
    </cfRule>
  </conditionalFormatting>
  <conditionalFormatting sqref="P378">
    <cfRule type="expression" dxfId="8565" priority="3231">
      <formula>OR((P378-P377)&gt;5,(P378-P377)&lt;-5)</formula>
    </cfRule>
  </conditionalFormatting>
  <conditionalFormatting sqref="Q378">
    <cfRule type="expression" dxfId="8564" priority="3230">
      <formula>OR((Q378-Q377)&gt;5,(Q378-Q377)&lt;-5)</formula>
    </cfRule>
  </conditionalFormatting>
  <conditionalFormatting sqref="R378">
    <cfRule type="expression" dxfId="8563" priority="3229">
      <formula>OR((R378-R377)&gt;5,(R378-R377)&lt;-5)</formula>
    </cfRule>
  </conditionalFormatting>
  <conditionalFormatting sqref="S378">
    <cfRule type="expression" dxfId="8562" priority="3228">
      <formula>OR((S378-S377)&gt;5,(S378-S377)&lt;-5)</formula>
    </cfRule>
  </conditionalFormatting>
  <conditionalFormatting sqref="T378">
    <cfRule type="expression" dxfId="8561" priority="3227">
      <formula>OR((T378-T377)&gt;5,(T378-T377)&lt;-5)</formula>
    </cfRule>
  </conditionalFormatting>
  <conditionalFormatting sqref="U378">
    <cfRule type="expression" dxfId="8560" priority="3226">
      <formula>OR((U378-U377)&gt;5,(U378-U377)&lt;-5)</formula>
    </cfRule>
  </conditionalFormatting>
  <conditionalFormatting sqref="V378">
    <cfRule type="expression" dxfId="8559" priority="3225">
      <formula>OR((V378-V377)&gt;5,(V378-V377)&lt;-5)</formula>
    </cfRule>
  </conditionalFormatting>
  <conditionalFormatting sqref="W378">
    <cfRule type="expression" dxfId="8558" priority="3224">
      <formula>OR((W378-W377)&gt;5,(W378-W377)&lt;-5)</formula>
    </cfRule>
  </conditionalFormatting>
  <conditionalFormatting sqref="X378">
    <cfRule type="expression" dxfId="8557" priority="3223">
      <formula>OR((X378-X377)&gt;5,(X378-X377)&lt;-5)</formula>
    </cfRule>
  </conditionalFormatting>
  <conditionalFormatting sqref="Y378">
    <cfRule type="expression" dxfId="8556" priority="3222">
      <formula>OR((Y378-Y377)&gt;5,(Y378-Y377)&lt;-5)</formula>
    </cfRule>
  </conditionalFormatting>
  <conditionalFormatting sqref="L379:N379">
    <cfRule type="expression" dxfId="8555" priority="3219">
      <formula>OR((L379-L378)&gt;5,(L379-L378)&lt;-5)</formula>
    </cfRule>
  </conditionalFormatting>
  <conditionalFormatting sqref="O379">
    <cfRule type="expression" dxfId="8554" priority="3218">
      <formula>OR((O379-O378)&gt;5,(O379-O378)&lt;-5)</formula>
    </cfRule>
  </conditionalFormatting>
  <conditionalFormatting sqref="P379">
    <cfRule type="expression" dxfId="8553" priority="3217">
      <formula>OR((P379-P378)&gt;5,(P379-P378)&lt;-5)</formula>
    </cfRule>
  </conditionalFormatting>
  <conditionalFormatting sqref="Q379">
    <cfRule type="expression" dxfId="8552" priority="3216">
      <formula>OR((Q379-Q378)&gt;5,(Q379-Q378)&lt;-5)</formula>
    </cfRule>
  </conditionalFormatting>
  <conditionalFormatting sqref="R379">
    <cfRule type="expression" dxfId="8551" priority="3215">
      <formula>OR((R379-R378)&gt;5,(R379-R378)&lt;-5)</formula>
    </cfRule>
  </conditionalFormatting>
  <conditionalFormatting sqref="S379">
    <cfRule type="expression" dxfId="8550" priority="3214">
      <formula>OR((S379-S378)&gt;5,(S379-S378)&lt;-5)</formula>
    </cfRule>
  </conditionalFormatting>
  <conditionalFormatting sqref="T379">
    <cfRule type="expression" dxfId="8549" priority="3213">
      <formula>OR((T379-T378)&gt;5,(T379-T378)&lt;-5)</formula>
    </cfRule>
  </conditionalFormatting>
  <conditionalFormatting sqref="U379">
    <cfRule type="expression" dxfId="8548" priority="3212">
      <formula>OR((U379-U378)&gt;5,(U379-U378)&lt;-5)</formula>
    </cfRule>
  </conditionalFormatting>
  <conditionalFormatting sqref="V379">
    <cfRule type="expression" dxfId="8547" priority="3211">
      <formula>OR((V379-V378)&gt;5,(V379-V378)&lt;-5)</formula>
    </cfRule>
  </conditionalFormatting>
  <conditionalFormatting sqref="W379">
    <cfRule type="expression" dxfId="8546" priority="3210">
      <formula>OR((W379-W378)&gt;5,(W379-W378)&lt;-5)</formula>
    </cfRule>
  </conditionalFormatting>
  <conditionalFormatting sqref="X379">
    <cfRule type="expression" dxfId="8545" priority="3209">
      <formula>OR((X379-X378)&gt;5,(X379-X378)&lt;-5)</formula>
    </cfRule>
  </conditionalFormatting>
  <conditionalFormatting sqref="Y379">
    <cfRule type="expression" dxfId="8544" priority="3208">
      <formula>OR((Y379-Y378)&gt;5,(Y379-Y378)&lt;-5)</formula>
    </cfRule>
  </conditionalFormatting>
  <conditionalFormatting sqref="L381:N381">
    <cfRule type="expression" dxfId="8543" priority="3205">
      <formula>OR((L381-L380)&gt;5,(L381-L380)&lt;-5)</formula>
    </cfRule>
  </conditionalFormatting>
  <conditionalFormatting sqref="O381">
    <cfRule type="expression" dxfId="8542" priority="3204">
      <formula>OR((O381-O380)&gt;5,(O381-O380)&lt;-5)</formula>
    </cfRule>
  </conditionalFormatting>
  <conditionalFormatting sqref="P381">
    <cfRule type="expression" dxfId="8541" priority="3203">
      <formula>OR((P381-P380)&gt;5,(P381-P380)&lt;-5)</formula>
    </cfRule>
  </conditionalFormatting>
  <conditionalFormatting sqref="Q381">
    <cfRule type="expression" dxfId="8540" priority="3202">
      <formula>OR((Q381-Q380)&gt;5,(Q381-Q380)&lt;-5)</formula>
    </cfRule>
  </conditionalFormatting>
  <conditionalFormatting sqref="R381">
    <cfRule type="expression" dxfId="8539" priority="3201">
      <formula>OR((R381-R380)&gt;5,(R381-R380)&lt;-5)</formula>
    </cfRule>
  </conditionalFormatting>
  <conditionalFormatting sqref="S381">
    <cfRule type="expression" dxfId="8538" priority="3200">
      <formula>OR((S381-S380)&gt;5,(S381-S380)&lt;-5)</formula>
    </cfRule>
  </conditionalFormatting>
  <conditionalFormatting sqref="T381">
    <cfRule type="expression" dxfId="8537" priority="3199">
      <formula>OR((T381-T380)&gt;5,(T381-T380)&lt;-5)</formula>
    </cfRule>
  </conditionalFormatting>
  <conditionalFormatting sqref="U381">
    <cfRule type="expression" dxfId="8536" priority="3198">
      <formula>OR((U381-U380)&gt;5,(U381-U380)&lt;-5)</formula>
    </cfRule>
  </conditionalFormatting>
  <conditionalFormatting sqref="V381">
    <cfRule type="expression" dxfId="8535" priority="3197">
      <formula>OR((V381-V380)&gt;5,(V381-V380)&lt;-5)</formula>
    </cfRule>
  </conditionalFormatting>
  <conditionalFormatting sqref="W381">
    <cfRule type="expression" dxfId="8534" priority="3196">
      <formula>OR((W381-W380)&gt;5,(W381-W380)&lt;-5)</formula>
    </cfRule>
  </conditionalFormatting>
  <conditionalFormatting sqref="X381">
    <cfRule type="expression" dxfId="8533" priority="3195">
      <formula>OR((X381-X380)&gt;5,(X381-X380)&lt;-5)</formula>
    </cfRule>
  </conditionalFormatting>
  <conditionalFormatting sqref="Y381">
    <cfRule type="expression" dxfId="8532" priority="3194">
      <formula>OR((Y381-Y380)&gt;5,(Y381-Y380)&lt;-5)</formula>
    </cfRule>
  </conditionalFormatting>
  <conditionalFormatting sqref="L382:N382">
    <cfRule type="expression" dxfId="8531" priority="3191">
      <formula>OR((L382-L381)&gt;5,(L382-L381)&lt;-5)</formula>
    </cfRule>
  </conditionalFormatting>
  <conditionalFormatting sqref="O382">
    <cfRule type="expression" dxfId="8530" priority="3190">
      <formula>OR((O382-O381)&gt;5,(O382-O381)&lt;-5)</formula>
    </cfRule>
  </conditionalFormatting>
  <conditionalFormatting sqref="P382">
    <cfRule type="expression" dxfId="8529" priority="3189">
      <formula>OR((P382-P381)&gt;5,(P382-P381)&lt;-5)</formula>
    </cfRule>
  </conditionalFormatting>
  <conditionalFormatting sqref="Q382">
    <cfRule type="expression" dxfId="8528" priority="3188">
      <formula>OR((Q382-Q381)&gt;5,(Q382-Q381)&lt;-5)</formula>
    </cfRule>
  </conditionalFormatting>
  <conditionalFormatting sqref="R382">
    <cfRule type="expression" dxfId="8527" priority="3187">
      <formula>OR((R382-R381)&gt;5,(R382-R381)&lt;-5)</formula>
    </cfRule>
  </conditionalFormatting>
  <conditionalFormatting sqref="S382">
    <cfRule type="expression" dxfId="8526" priority="3186">
      <formula>OR((S382-S381)&gt;5,(S382-S381)&lt;-5)</formula>
    </cfRule>
  </conditionalFormatting>
  <conditionalFormatting sqref="T382">
    <cfRule type="expression" dxfId="8525" priority="3185">
      <formula>OR((T382-T381)&gt;5,(T382-T381)&lt;-5)</formula>
    </cfRule>
  </conditionalFormatting>
  <conditionalFormatting sqref="U382">
    <cfRule type="expression" dxfId="8524" priority="3184">
      <formula>OR((U382-U381)&gt;5,(U382-U381)&lt;-5)</formula>
    </cfRule>
  </conditionalFormatting>
  <conditionalFormatting sqref="V382">
    <cfRule type="expression" dxfId="8523" priority="3183">
      <formula>OR((V382-V381)&gt;5,(V382-V381)&lt;-5)</formula>
    </cfRule>
  </conditionalFormatting>
  <conditionalFormatting sqref="W382">
    <cfRule type="expression" dxfId="8522" priority="3182">
      <formula>OR((W382-W381)&gt;5,(W382-W381)&lt;-5)</formula>
    </cfRule>
  </conditionalFormatting>
  <conditionalFormatting sqref="X382">
    <cfRule type="expression" dxfId="8521" priority="3181">
      <formula>OR((X382-X381)&gt;5,(X382-X381)&lt;-5)</formula>
    </cfRule>
  </conditionalFormatting>
  <conditionalFormatting sqref="Y382">
    <cfRule type="expression" dxfId="8520" priority="3180">
      <formula>OR((Y382-Y381)&gt;5,(Y382-Y381)&lt;-5)</formula>
    </cfRule>
  </conditionalFormatting>
  <conditionalFormatting sqref="S379">
    <cfRule type="expression" dxfId="8519" priority="3179">
      <formula>OR((S379-S378)&gt;5,(S379-S378)&lt;-5)</formula>
    </cfRule>
  </conditionalFormatting>
  <conditionalFormatting sqref="L381:N381">
    <cfRule type="expression" dxfId="8518" priority="3176">
      <formula>OR((L381-L380)&gt;5,(L381-L380)&lt;-5)</formula>
    </cfRule>
  </conditionalFormatting>
  <conditionalFormatting sqref="O381">
    <cfRule type="expression" dxfId="8517" priority="3175">
      <formula>OR((O381-O380)&gt;5,(O381-O380)&lt;-5)</formula>
    </cfRule>
  </conditionalFormatting>
  <conditionalFormatting sqref="P381">
    <cfRule type="expression" dxfId="8516" priority="3174">
      <formula>OR((P381-P380)&gt;5,(P381-P380)&lt;-5)</formula>
    </cfRule>
  </conditionalFormatting>
  <conditionalFormatting sqref="Q381">
    <cfRule type="expression" dxfId="8515" priority="3173">
      <formula>OR((Q381-Q380)&gt;5,(Q381-Q380)&lt;-5)</formula>
    </cfRule>
  </conditionalFormatting>
  <conditionalFormatting sqref="R381">
    <cfRule type="expression" dxfId="8514" priority="3172">
      <formula>OR((R381-R380)&gt;5,(R381-R380)&lt;-5)</formula>
    </cfRule>
  </conditionalFormatting>
  <conditionalFormatting sqref="S381">
    <cfRule type="expression" dxfId="8513" priority="3171">
      <formula>OR((S381-S380)&gt;5,(S381-S380)&lt;-5)</formula>
    </cfRule>
  </conditionalFormatting>
  <conditionalFormatting sqref="T381">
    <cfRule type="expression" dxfId="8512" priority="3170">
      <formula>OR((T381-T380)&gt;5,(T381-T380)&lt;-5)</formula>
    </cfRule>
  </conditionalFormatting>
  <conditionalFormatting sqref="U381">
    <cfRule type="expression" dxfId="8511" priority="3169">
      <formula>OR((U381-U380)&gt;5,(U381-U380)&lt;-5)</formula>
    </cfRule>
  </conditionalFormatting>
  <conditionalFormatting sqref="V381">
    <cfRule type="expression" dxfId="8510" priority="3168">
      <formula>OR((V381-V380)&gt;5,(V381-V380)&lt;-5)</formula>
    </cfRule>
  </conditionalFormatting>
  <conditionalFormatting sqref="W381">
    <cfRule type="expression" dxfId="8509" priority="3167">
      <formula>OR((W381-W380)&gt;5,(W381-W380)&lt;-5)</formula>
    </cfRule>
  </conditionalFormatting>
  <conditionalFormatting sqref="X381">
    <cfRule type="expression" dxfId="8508" priority="3166">
      <formula>OR((X381-X380)&gt;5,(X381-X380)&lt;-5)</formula>
    </cfRule>
  </conditionalFormatting>
  <conditionalFormatting sqref="Y381">
    <cfRule type="expression" dxfId="8507" priority="3165">
      <formula>OR((Y381-Y380)&gt;5,(Y381-Y380)&lt;-5)</formula>
    </cfRule>
  </conditionalFormatting>
  <conditionalFormatting sqref="L382:N382">
    <cfRule type="expression" dxfId="8506" priority="3162">
      <formula>OR((L382-L381)&gt;5,(L382-L381)&lt;-5)</formula>
    </cfRule>
  </conditionalFormatting>
  <conditionalFormatting sqref="O382">
    <cfRule type="expression" dxfId="8505" priority="3161">
      <formula>OR((O382-O381)&gt;5,(O382-O381)&lt;-5)</formula>
    </cfRule>
  </conditionalFormatting>
  <conditionalFormatting sqref="P382">
    <cfRule type="expression" dxfId="8504" priority="3160">
      <formula>OR((P382-P381)&gt;5,(P382-P381)&lt;-5)</formula>
    </cfRule>
  </conditionalFormatting>
  <conditionalFormatting sqref="Q382">
    <cfRule type="expression" dxfId="8503" priority="3159">
      <formula>OR((Q382-Q381)&gt;5,(Q382-Q381)&lt;-5)</formula>
    </cfRule>
  </conditionalFormatting>
  <conditionalFormatting sqref="R382">
    <cfRule type="expression" dxfId="8502" priority="3158">
      <formula>OR((R382-R381)&gt;5,(R382-R381)&lt;-5)</formula>
    </cfRule>
  </conditionalFormatting>
  <conditionalFormatting sqref="S382">
    <cfRule type="expression" dxfId="8501" priority="3157">
      <formula>OR((S382-S381)&gt;5,(S382-S381)&lt;-5)</formula>
    </cfRule>
  </conditionalFormatting>
  <conditionalFormatting sqref="T382">
    <cfRule type="expression" dxfId="8500" priority="3156">
      <formula>OR((T382-T381)&gt;5,(T382-T381)&lt;-5)</formula>
    </cfRule>
  </conditionalFormatting>
  <conditionalFormatting sqref="U382">
    <cfRule type="expression" dxfId="8499" priority="3155">
      <formula>OR((U382-U381)&gt;5,(U382-U381)&lt;-5)</formula>
    </cfRule>
  </conditionalFormatting>
  <conditionalFormatting sqref="V382">
    <cfRule type="expression" dxfId="8498" priority="3154">
      <formula>OR((V382-V381)&gt;5,(V382-V381)&lt;-5)</formula>
    </cfRule>
  </conditionalFormatting>
  <conditionalFormatting sqref="W382">
    <cfRule type="expression" dxfId="8497" priority="3153">
      <formula>OR((W382-W381)&gt;5,(W382-W381)&lt;-5)</formula>
    </cfRule>
  </conditionalFormatting>
  <conditionalFormatting sqref="X382">
    <cfRule type="expression" dxfId="8496" priority="3152">
      <formula>OR((X382-X381)&gt;5,(X382-X381)&lt;-5)</formula>
    </cfRule>
  </conditionalFormatting>
  <conditionalFormatting sqref="Y382">
    <cfRule type="expression" dxfId="8495" priority="3151">
      <formula>OR((Y382-Y381)&gt;5,(Y382-Y381)&lt;-5)</formula>
    </cfRule>
  </conditionalFormatting>
  <conditionalFormatting sqref="S382">
    <cfRule type="expression" dxfId="8494" priority="3150">
      <formula>OR((S382-S381)&gt;5,(S382-S381)&lt;-5)</formula>
    </cfRule>
  </conditionalFormatting>
  <conditionalFormatting sqref="L396:N396">
    <cfRule type="expression" dxfId="8493" priority="3147">
      <formula>OR((L396-L395)&gt;5,(L396-L395)&lt;-5)</formula>
    </cfRule>
  </conditionalFormatting>
  <conditionalFormatting sqref="O396">
    <cfRule type="expression" dxfId="8492" priority="3146">
      <formula>OR((O396-O395)&gt;5,(O396-O395)&lt;-5)</formula>
    </cfRule>
  </conditionalFormatting>
  <conditionalFormatting sqref="P396">
    <cfRule type="expression" dxfId="8491" priority="3145">
      <formula>OR((P396-P395)&gt;5,(P396-P395)&lt;-5)</formula>
    </cfRule>
  </conditionalFormatting>
  <conditionalFormatting sqref="Q396">
    <cfRule type="expression" dxfId="8490" priority="3144">
      <formula>OR((Q396-Q395)&gt;5,(Q396-Q395)&lt;-5)</formula>
    </cfRule>
  </conditionalFormatting>
  <conditionalFormatting sqref="R396">
    <cfRule type="expression" dxfId="8489" priority="3143">
      <formula>OR((R396-R395)&gt;5,(R396-R395)&lt;-5)</formula>
    </cfRule>
  </conditionalFormatting>
  <conditionalFormatting sqref="S396">
    <cfRule type="expression" dxfId="8488" priority="3142">
      <formula>OR((S396-S395)&gt;5,(S396-S395)&lt;-5)</formula>
    </cfRule>
  </conditionalFormatting>
  <conditionalFormatting sqref="T396">
    <cfRule type="expression" dxfId="8487" priority="3141">
      <formula>OR((T396-T395)&gt;5,(T396-T395)&lt;-5)</formula>
    </cfRule>
  </conditionalFormatting>
  <conditionalFormatting sqref="U396">
    <cfRule type="expression" dxfId="8486" priority="3140">
      <formula>OR((U396-U395)&gt;5,(U396-U395)&lt;-5)</formula>
    </cfRule>
  </conditionalFormatting>
  <conditionalFormatting sqref="V396">
    <cfRule type="expression" dxfId="8485" priority="3139">
      <formula>OR((V396-V395)&gt;5,(V396-V395)&lt;-5)</formula>
    </cfRule>
  </conditionalFormatting>
  <conditionalFormatting sqref="W396">
    <cfRule type="expression" dxfId="8484" priority="3138">
      <formula>OR((W396-W395)&gt;5,(W396-W395)&lt;-5)</formula>
    </cfRule>
  </conditionalFormatting>
  <conditionalFormatting sqref="X396">
    <cfRule type="expression" dxfId="8483" priority="3137">
      <formula>OR((X396-X395)&gt;5,(X396-X395)&lt;-5)</formula>
    </cfRule>
  </conditionalFormatting>
  <conditionalFormatting sqref="Y396">
    <cfRule type="expression" dxfId="8482" priority="3136">
      <formula>OR((Y396-Y395)&gt;5,(Y396-Y395)&lt;-5)</formula>
    </cfRule>
  </conditionalFormatting>
  <conditionalFormatting sqref="L397:N397">
    <cfRule type="expression" dxfId="8481" priority="3133">
      <formula>OR((L397-L396)&gt;5,(L397-L396)&lt;-5)</formula>
    </cfRule>
  </conditionalFormatting>
  <conditionalFormatting sqref="O397">
    <cfRule type="expression" dxfId="8480" priority="3132">
      <formula>OR((O397-O396)&gt;5,(O397-O396)&lt;-5)</formula>
    </cfRule>
  </conditionalFormatting>
  <conditionalFormatting sqref="P397">
    <cfRule type="expression" dxfId="8479" priority="3131">
      <formula>OR((P397-P396)&gt;5,(P397-P396)&lt;-5)</formula>
    </cfRule>
  </conditionalFormatting>
  <conditionalFormatting sqref="Q397">
    <cfRule type="expression" dxfId="8478" priority="3130">
      <formula>OR((Q397-Q396)&gt;5,(Q397-Q396)&lt;-5)</formula>
    </cfRule>
  </conditionalFormatting>
  <conditionalFormatting sqref="R397">
    <cfRule type="expression" dxfId="8477" priority="3129">
      <formula>OR((R397-R396)&gt;5,(R397-R396)&lt;-5)</formula>
    </cfRule>
  </conditionalFormatting>
  <conditionalFormatting sqref="S397">
    <cfRule type="expression" dxfId="8476" priority="3128">
      <formula>OR((S397-S396)&gt;5,(S397-S396)&lt;-5)</formula>
    </cfRule>
  </conditionalFormatting>
  <conditionalFormatting sqref="T397">
    <cfRule type="expression" dxfId="8475" priority="3127">
      <formula>OR((T397-T396)&gt;5,(T397-T396)&lt;-5)</formula>
    </cfRule>
  </conditionalFormatting>
  <conditionalFormatting sqref="U397">
    <cfRule type="expression" dxfId="8474" priority="3126">
      <formula>OR((U397-U396)&gt;5,(U397-U396)&lt;-5)</formula>
    </cfRule>
  </conditionalFormatting>
  <conditionalFormatting sqref="V397">
    <cfRule type="expression" dxfId="8473" priority="3125">
      <formula>OR((V397-V396)&gt;5,(V397-V396)&lt;-5)</formula>
    </cfRule>
  </conditionalFormatting>
  <conditionalFormatting sqref="W397">
    <cfRule type="expression" dxfId="8472" priority="3124">
      <formula>OR((W397-W396)&gt;5,(W397-W396)&lt;-5)</formula>
    </cfRule>
  </conditionalFormatting>
  <conditionalFormatting sqref="X397">
    <cfRule type="expression" dxfId="8471" priority="3123">
      <formula>OR((X397-X396)&gt;5,(X397-X396)&lt;-5)</formula>
    </cfRule>
  </conditionalFormatting>
  <conditionalFormatting sqref="Y397">
    <cfRule type="expression" dxfId="8470" priority="3122">
      <formula>OR((Y397-Y396)&gt;5,(Y397-Y396)&lt;-5)</formula>
    </cfRule>
  </conditionalFormatting>
  <conditionalFormatting sqref="L398:N398">
    <cfRule type="expression" dxfId="8469" priority="3119">
      <formula>OR((L398-L397)&gt;5,(L398-L397)&lt;-5)</formula>
    </cfRule>
  </conditionalFormatting>
  <conditionalFormatting sqref="O398">
    <cfRule type="expression" dxfId="8468" priority="3118">
      <formula>OR((O398-O397)&gt;5,(O398-O397)&lt;-5)</formula>
    </cfRule>
  </conditionalFormatting>
  <conditionalFormatting sqref="P398">
    <cfRule type="expression" dxfId="8467" priority="3117">
      <formula>OR((P398-P397)&gt;5,(P398-P397)&lt;-5)</formula>
    </cfRule>
  </conditionalFormatting>
  <conditionalFormatting sqref="Q398">
    <cfRule type="expression" dxfId="8466" priority="3116">
      <formula>OR((Q398-Q397)&gt;5,(Q398-Q397)&lt;-5)</formula>
    </cfRule>
  </conditionalFormatting>
  <conditionalFormatting sqref="R398">
    <cfRule type="expression" dxfId="8465" priority="3115">
      <formula>OR((R398-R397)&gt;5,(R398-R397)&lt;-5)</formula>
    </cfRule>
  </conditionalFormatting>
  <conditionalFormatting sqref="S398">
    <cfRule type="expression" dxfId="8464" priority="3114">
      <formula>OR((S398-S397)&gt;5,(S398-S397)&lt;-5)</formula>
    </cfRule>
  </conditionalFormatting>
  <conditionalFormatting sqref="T398">
    <cfRule type="expression" dxfId="8463" priority="3113">
      <formula>OR((T398-T397)&gt;5,(T398-T397)&lt;-5)</formula>
    </cfRule>
  </conditionalFormatting>
  <conditionalFormatting sqref="U398">
    <cfRule type="expression" dxfId="8462" priority="3112">
      <formula>OR((U398-U397)&gt;5,(U398-U397)&lt;-5)</formula>
    </cfRule>
  </conditionalFormatting>
  <conditionalFormatting sqref="V398">
    <cfRule type="expression" dxfId="8461" priority="3111">
      <formula>OR((V398-V397)&gt;5,(V398-V397)&lt;-5)</formula>
    </cfRule>
  </conditionalFormatting>
  <conditionalFormatting sqref="W398">
    <cfRule type="expression" dxfId="8460" priority="3110">
      <formula>OR((W398-W397)&gt;5,(W398-W397)&lt;-5)</formula>
    </cfRule>
  </conditionalFormatting>
  <conditionalFormatting sqref="X398">
    <cfRule type="expression" dxfId="8459" priority="3109">
      <formula>OR((X398-X397)&gt;5,(X398-X397)&lt;-5)</formula>
    </cfRule>
  </conditionalFormatting>
  <conditionalFormatting sqref="Y398">
    <cfRule type="expression" dxfId="8458" priority="3108">
      <formula>OR((Y398-Y397)&gt;5,(Y398-Y397)&lt;-5)</formula>
    </cfRule>
  </conditionalFormatting>
  <conditionalFormatting sqref="L399:N399">
    <cfRule type="expression" dxfId="8457" priority="3105">
      <formula>OR((L399-L398)&gt;5,(L399-L398)&lt;-5)</formula>
    </cfRule>
  </conditionalFormatting>
  <conditionalFormatting sqref="O399">
    <cfRule type="expression" dxfId="8456" priority="3104">
      <formula>OR((O399-O398)&gt;5,(O399-O398)&lt;-5)</formula>
    </cfRule>
  </conditionalFormatting>
  <conditionalFormatting sqref="P399">
    <cfRule type="expression" dxfId="8455" priority="3103">
      <formula>OR((P399-P398)&gt;5,(P399-P398)&lt;-5)</formula>
    </cfRule>
  </conditionalFormatting>
  <conditionalFormatting sqref="Q399">
    <cfRule type="expression" dxfId="8454" priority="3102">
      <formula>OR((Q399-Q398)&gt;5,(Q399-Q398)&lt;-5)</formula>
    </cfRule>
  </conditionalFormatting>
  <conditionalFormatting sqref="R399">
    <cfRule type="expression" dxfId="8453" priority="3101">
      <formula>OR((R399-R398)&gt;5,(R399-R398)&lt;-5)</formula>
    </cfRule>
  </conditionalFormatting>
  <conditionalFormatting sqref="S399">
    <cfRule type="expression" dxfId="8452" priority="3100">
      <formula>OR((S399-S398)&gt;5,(S399-S398)&lt;-5)</formula>
    </cfRule>
  </conditionalFormatting>
  <conditionalFormatting sqref="T399">
    <cfRule type="expression" dxfId="8451" priority="3099">
      <formula>OR((T399-T398)&gt;5,(T399-T398)&lt;-5)</formula>
    </cfRule>
  </conditionalFormatting>
  <conditionalFormatting sqref="U399">
    <cfRule type="expression" dxfId="8450" priority="3098">
      <formula>OR((U399-U398)&gt;5,(U399-U398)&lt;-5)</formula>
    </cfRule>
  </conditionalFormatting>
  <conditionalFormatting sqref="V399">
    <cfRule type="expression" dxfId="8449" priority="3097">
      <formula>OR((V399-V398)&gt;5,(V399-V398)&lt;-5)</formula>
    </cfRule>
  </conditionalFormatting>
  <conditionalFormatting sqref="W399">
    <cfRule type="expression" dxfId="8448" priority="3096">
      <formula>OR((W399-W398)&gt;5,(W399-W398)&lt;-5)</formula>
    </cfRule>
  </conditionalFormatting>
  <conditionalFormatting sqref="X399">
    <cfRule type="expression" dxfId="8447" priority="3095">
      <formula>OR((X399-X398)&gt;5,(X399-X398)&lt;-5)</formula>
    </cfRule>
  </conditionalFormatting>
  <conditionalFormatting sqref="Y399">
    <cfRule type="expression" dxfId="8446" priority="3094">
      <formula>OR((Y399-Y398)&gt;5,(Y399-Y398)&lt;-5)</formula>
    </cfRule>
  </conditionalFormatting>
  <conditionalFormatting sqref="L400:N400">
    <cfRule type="expression" dxfId="8445" priority="3091">
      <formula>OR((L400-L399)&gt;5,(L400-L399)&lt;-5)</formula>
    </cfRule>
  </conditionalFormatting>
  <conditionalFormatting sqref="O400">
    <cfRule type="expression" dxfId="8444" priority="3090">
      <formula>OR((O400-O399)&gt;5,(O400-O399)&lt;-5)</formula>
    </cfRule>
  </conditionalFormatting>
  <conditionalFormatting sqref="P400">
    <cfRule type="expression" dxfId="8443" priority="3089">
      <formula>OR((P400-P399)&gt;5,(P400-P399)&lt;-5)</formula>
    </cfRule>
  </conditionalFormatting>
  <conditionalFormatting sqref="Q400">
    <cfRule type="expression" dxfId="8442" priority="3088">
      <formula>OR((Q400-Q399)&gt;5,(Q400-Q399)&lt;-5)</formula>
    </cfRule>
  </conditionalFormatting>
  <conditionalFormatting sqref="R400">
    <cfRule type="expression" dxfId="8441" priority="3087">
      <formula>OR((R400-R399)&gt;5,(R400-R399)&lt;-5)</formula>
    </cfRule>
  </conditionalFormatting>
  <conditionalFormatting sqref="S400">
    <cfRule type="expression" dxfId="8440" priority="3086">
      <formula>OR((S400-S399)&gt;5,(S400-S399)&lt;-5)</formula>
    </cfRule>
  </conditionalFormatting>
  <conditionalFormatting sqref="T400">
    <cfRule type="expression" dxfId="8439" priority="3085">
      <formula>OR((T400-T399)&gt;5,(T400-T399)&lt;-5)</formula>
    </cfRule>
  </conditionalFormatting>
  <conditionalFormatting sqref="U400">
    <cfRule type="expression" dxfId="8438" priority="3084">
      <formula>OR((U400-U399)&gt;5,(U400-U399)&lt;-5)</formula>
    </cfRule>
  </conditionalFormatting>
  <conditionalFormatting sqref="V400">
    <cfRule type="expression" dxfId="8437" priority="3083">
      <formula>OR((V400-V399)&gt;5,(V400-V399)&lt;-5)</formula>
    </cfRule>
  </conditionalFormatting>
  <conditionalFormatting sqref="W400">
    <cfRule type="expression" dxfId="8436" priority="3082">
      <formula>OR((W400-W399)&gt;5,(W400-W399)&lt;-5)</formula>
    </cfRule>
  </conditionalFormatting>
  <conditionalFormatting sqref="X400">
    <cfRule type="expression" dxfId="8435" priority="3081">
      <formula>OR((X400-X399)&gt;5,(X400-X399)&lt;-5)</formula>
    </cfRule>
  </conditionalFormatting>
  <conditionalFormatting sqref="Y400">
    <cfRule type="expression" dxfId="8434" priority="3080">
      <formula>OR((Y400-Y399)&gt;5,(Y400-Y399)&lt;-5)</formula>
    </cfRule>
  </conditionalFormatting>
  <conditionalFormatting sqref="L402:N402">
    <cfRule type="expression" dxfId="8433" priority="3077">
      <formula>OR((L402-L401)&gt;5,(L402-L401)&lt;-5)</formula>
    </cfRule>
  </conditionalFormatting>
  <conditionalFormatting sqref="O402">
    <cfRule type="expression" dxfId="8432" priority="3076">
      <formula>OR((O402-O401)&gt;5,(O402-O401)&lt;-5)</formula>
    </cfRule>
  </conditionalFormatting>
  <conditionalFormatting sqref="P402">
    <cfRule type="expression" dxfId="8431" priority="3075">
      <formula>OR((P402-P401)&gt;5,(P402-P401)&lt;-5)</formula>
    </cfRule>
  </conditionalFormatting>
  <conditionalFormatting sqref="Q402">
    <cfRule type="expression" dxfId="8430" priority="3074">
      <formula>OR((Q402-Q401)&gt;5,(Q402-Q401)&lt;-5)</formula>
    </cfRule>
  </conditionalFormatting>
  <conditionalFormatting sqref="R402">
    <cfRule type="expression" dxfId="8429" priority="3073">
      <formula>OR((R402-R401)&gt;5,(R402-R401)&lt;-5)</formula>
    </cfRule>
  </conditionalFormatting>
  <conditionalFormatting sqref="S402">
    <cfRule type="expression" dxfId="8428" priority="3072">
      <formula>OR((S402-S401)&gt;5,(S402-S401)&lt;-5)</formula>
    </cfRule>
  </conditionalFormatting>
  <conditionalFormatting sqref="T402">
    <cfRule type="expression" dxfId="8427" priority="3071">
      <formula>OR((T402-T401)&gt;5,(T402-T401)&lt;-5)</formula>
    </cfRule>
  </conditionalFormatting>
  <conditionalFormatting sqref="U402">
    <cfRule type="expression" dxfId="8426" priority="3070">
      <formula>OR((U402-U401)&gt;5,(U402-U401)&lt;-5)</formula>
    </cfRule>
  </conditionalFormatting>
  <conditionalFormatting sqref="V402">
    <cfRule type="expression" dxfId="8425" priority="3069">
      <formula>OR((V402-V401)&gt;5,(V402-V401)&lt;-5)</formula>
    </cfRule>
  </conditionalFormatting>
  <conditionalFormatting sqref="W402">
    <cfRule type="expression" dxfId="8424" priority="3068">
      <formula>OR((W402-W401)&gt;5,(W402-W401)&lt;-5)</formula>
    </cfRule>
  </conditionalFormatting>
  <conditionalFormatting sqref="X402">
    <cfRule type="expression" dxfId="8423" priority="3067">
      <formula>OR((X402-X401)&gt;5,(X402-X401)&lt;-5)</formula>
    </cfRule>
  </conditionalFormatting>
  <conditionalFormatting sqref="Y402">
    <cfRule type="expression" dxfId="8422" priority="3066">
      <formula>OR((Y402-Y401)&gt;5,(Y402-Y401)&lt;-5)</formula>
    </cfRule>
  </conditionalFormatting>
  <conditionalFormatting sqref="L403:N403">
    <cfRule type="expression" dxfId="8421" priority="3063">
      <formula>OR((L403-L402)&gt;5,(L403-L402)&lt;-5)</formula>
    </cfRule>
  </conditionalFormatting>
  <conditionalFormatting sqref="O403">
    <cfRule type="expression" dxfId="8420" priority="3062">
      <formula>OR((O403-O402)&gt;5,(O403-O402)&lt;-5)</formula>
    </cfRule>
  </conditionalFormatting>
  <conditionalFormatting sqref="P403">
    <cfRule type="expression" dxfId="8419" priority="3061">
      <formula>OR((P403-P402)&gt;5,(P403-P402)&lt;-5)</formula>
    </cfRule>
  </conditionalFormatting>
  <conditionalFormatting sqref="Q403">
    <cfRule type="expression" dxfId="8418" priority="3060">
      <formula>OR((Q403-Q402)&gt;5,(Q403-Q402)&lt;-5)</formula>
    </cfRule>
  </conditionalFormatting>
  <conditionalFormatting sqref="R403">
    <cfRule type="expression" dxfId="8417" priority="3059">
      <formula>OR((R403-R402)&gt;5,(R403-R402)&lt;-5)</formula>
    </cfRule>
  </conditionalFormatting>
  <conditionalFormatting sqref="S403">
    <cfRule type="expression" dxfId="8416" priority="3058">
      <formula>OR((S403-S402)&gt;5,(S403-S402)&lt;-5)</formula>
    </cfRule>
  </conditionalFormatting>
  <conditionalFormatting sqref="T403">
    <cfRule type="expression" dxfId="8415" priority="3057">
      <formula>OR((T403-T402)&gt;5,(T403-T402)&lt;-5)</formula>
    </cfRule>
  </conditionalFormatting>
  <conditionalFormatting sqref="U403">
    <cfRule type="expression" dxfId="8414" priority="3056">
      <formula>OR((U403-U402)&gt;5,(U403-U402)&lt;-5)</formula>
    </cfRule>
  </conditionalFormatting>
  <conditionalFormatting sqref="V403">
    <cfRule type="expression" dxfId="8413" priority="3055">
      <formula>OR((V403-V402)&gt;5,(V403-V402)&lt;-5)</formula>
    </cfRule>
  </conditionalFormatting>
  <conditionalFormatting sqref="W403">
    <cfRule type="expression" dxfId="8412" priority="3054">
      <formula>OR((W403-W402)&gt;5,(W403-W402)&lt;-5)</formula>
    </cfRule>
  </conditionalFormatting>
  <conditionalFormatting sqref="X403">
    <cfRule type="expression" dxfId="8411" priority="3053">
      <formula>OR((X403-X402)&gt;5,(X403-X402)&lt;-5)</formula>
    </cfRule>
  </conditionalFormatting>
  <conditionalFormatting sqref="Y403">
    <cfRule type="expression" dxfId="8410" priority="3052">
      <formula>OR((Y403-Y402)&gt;5,(Y403-Y402)&lt;-5)</formula>
    </cfRule>
  </conditionalFormatting>
  <conditionalFormatting sqref="L405:N405">
    <cfRule type="expression" dxfId="8409" priority="3049">
      <formula>OR((L405-L404)&gt;5,(L405-L404)&lt;-5)</formula>
    </cfRule>
  </conditionalFormatting>
  <conditionalFormatting sqref="O405">
    <cfRule type="expression" dxfId="8408" priority="3048">
      <formula>OR((O405-O404)&gt;5,(O405-O404)&lt;-5)</formula>
    </cfRule>
  </conditionalFormatting>
  <conditionalFormatting sqref="P405">
    <cfRule type="expression" dxfId="8407" priority="3047">
      <formula>OR((P405-P404)&gt;5,(P405-P404)&lt;-5)</formula>
    </cfRule>
  </conditionalFormatting>
  <conditionalFormatting sqref="Q405">
    <cfRule type="expression" dxfId="8406" priority="3046">
      <formula>OR((Q405-Q404)&gt;5,(Q405-Q404)&lt;-5)</formula>
    </cfRule>
  </conditionalFormatting>
  <conditionalFormatting sqref="R405">
    <cfRule type="expression" dxfId="8405" priority="3045">
      <formula>OR((R405-R404)&gt;5,(R405-R404)&lt;-5)</formula>
    </cfRule>
  </conditionalFormatting>
  <conditionalFormatting sqref="S405">
    <cfRule type="expression" dxfId="8404" priority="3044">
      <formula>OR((S405-S404)&gt;5,(S405-S404)&lt;-5)</formula>
    </cfRule>
  </conditionalFormatting>
  <conditionalFormatting sqref="T405">
    <cfRule type="expression" dxfId="8403" priority="3043">
      <formula>OR((T405-T404)&gt;5,(T405-T404)&lt;-5)</formula>
    </cfRule>
  </conditionalFormatting>
  <conditionalFormatting sqref="U405">
    <cfRule type="expression" dxfId="8402" priority="3042">
      <formula>OR((U405-U404)&gt;5,(U405-U404)&lt;-5)</formula>
    </cfRule>
  </conditionalFormatting>
  <conditionalFormatting sqref="V405">
    <cfRule type="expression" dxfId="8401" priority="3041">
      <formula>OR((V405-V404)&gt;5,(V405-V404)&lt;-5)</formula>
    </cfRule>
  </conditionalFormatting>
  <conditionalFormatting sqref="W405">
    <cfRule type="expression" dxfId="8400" priority="3040">
      <formula>OR((W405-W404)&gt;5,(W405-W404)&lt;-5)</formula>
    </cfRule>
  </conditionalFormatting>
  <conditionalFormatting sqref="X405">
    <cfRule type="expression" dxfId="8399" priority="3039">
      <formula>OR((X405-X404)&gt;5,(X405-X404)&lt;-5)</formula>
    </cfRule>
  </conditionalFormatting>
  <conditionalFormatting sqref="Y405">
    <cfRule type="expression" dxfId="8398" priority="3038">
      <formula>OR((Y405-Y404)&gt;5,(Y405-Y404)&lt;-5)</formula>
    </cfRule>
  </conditionalFormatting>
  <conditionalFormatting sqref="L406:N406">
    <cfRule type="expression" dxfId="8397" priority="3035">
      <formula>OR((L406-L405)&gt;5,(L406-L405)&lt;-5)</formula>
    </cfRule>
  </conditionalFormatting>
  <conditionalFormatting sqref="O406">
    <cfRule type="expression" dxfId="8396" priority="3034">
      <formula>OR((O406-O405)&gt;5,(O406-O405)&lt;-5)</formula>
    </cfRule>
  </conditionalFormatting>
  <conditionalFormatting sqref="P406">
    <cfRule type="expression" dxfId="8395" priority="3033">
      <formula>OR((P406-P405)&gt;5,(P406-P405)&lt;-5)</formula>
    </cfRule>
  </conditionalFormatting>
  <conditionalFormatting sqref="Q406">
    <cfRule type="expression" dxfId="8394" priority="3032">
      <formula>OR((Q406-Q405)&gt;5,(Q406-Q405)&lt;-5)</formula>
    </cfRule>
  </conditionalFormatting>
  <conditionalFormatting sqref="R406">
    <cfRule type="expression" dxfId="8393" priority="3031">
      <formula>OR((R406-R405)&gt;5,(R406-R405)&lt;-5)</formula>
    </cfRule>
  </conditionalFormatting>
  <conditionalFormatting sqref="S406">
    <cfRule type="expression" dxfId="8392" priority="3030">
      <formula>OR((S406-S405)&gt;5,(S406-S405)&lt;-5)</formula>
    </cfRule>
  </conditionalFormatting>
  <conditionalFormatting sqref="T406">
    <cfRule type="expression" dxfId="8391" priority="3029">
      <formula>OR((T406-T405)&gt;5,(T406-T405)&lt;-5)</formula>
    </cfRule>
  </conditionalFormatting>
  <conditionalFormatting sqref="U406">
    <cfRule type="expression" dxfId="8390" priority="3028">
      <formula>OR((U406-U405)&gt;5,(U406-U405)&lt;-5)</formula>
    </cfRule>
  </conditionalFormatting>
  <conditionalFormatting sqref="V406">
    <cfRule type="expression" dxfId="8389" priority="3027">
      <formula>OR((V406-V405)&gt;5,(V406-V405)&lt;-5)</formula>
    </cfRule>
  </conditionalFormatting>
  <conditionalFormatting sqref="W406">
    <cfRule type="expression" dxfId="8388" priority="3026">
      <formula>OR((W406-W405)&gt;5,(W406-W405)&lt;-5)</formula>
    </cfRule>
  </conditionalFormatting>
  <conditionalFormatting sqref="X406">
    <cfRule type="expression" dxfId="8387" priority="3025">
      <formula>OR((X406-X405)&gt;5,(X406-X405)&lt;-5)</formula>
    </cfRule>
  </conditionalFormatting>
  <conditionalFormatting sqref="Y406">
    <cfRule type="expression" dxfId="8386" priority="3024">
      <formula>OR((Y406-Y405)&gt;5,(Y406-Y405)&lt;-5)</formula>
    </cfRule>
  </conditionalFormatting>
  <conditionalFormatting sqref="L408:N408">
    <cfRule type="expression" dxfId="8385" priority="3021">
      <formula>OR((L408-L407)&gt;5,(L408-L407)&lt;-5)</formula>
    </cfRule>
  </conditionalFormatting>
  <conditionalFormatting sqref="O408">
    <cfRule type="expression" dxfId="8384" priority="3020">
      <formula>OR((O408-O407)&gt;5,(O408-O407)&lt;-5)</formula>
    </cfRule>
  </conditionalFormatting>
  <conditionalFormatting sqref="P408">
    <cfRule type="expression" dxfId="8383" priority="3019">
      <formula>OR((P408-P407)&gt;5,(P408-P407)&lt;-5)</formula>
    </cfRule>
  </conditionalFormatting>
  <conditionalFormatting sqref="Q408">
    <cfRule type="expression" dxfId="8382" priority="3018">
      <formula>OR((Q408-Q407)&gt;5,(Q408-Q407)&lt;-5)</formula>
    </cfRule>
  </conditionalFormatting>
  <conditionalFormatting sqref="R408">
    <cfRule type="expression" dxfId="8381" priority="3017">
      <formula>OR((R408-R407)&gt;5,(R408-R407)&lt;-5)</formula>
    </cfRule>
  </conditionalFormatting>
  <conditionalFormatting sqref="S408">
    <cfRule type="expression" dxfId="8380" priority="3016">
      <formula>OR((S408-S407)&gt;5,(S408-S407)&lt;-5)</formula>
    </cfRule>
  </conditionalFormatting>
  <conditionalFormatting sqref="T408">
    <cfRule type="expression" dxfId="8379" priority="3015">
      <formula>OR((T408-T407)&gt;5,(T408-T407)&lt;-5)</formula>
    </cfRule>
  </conditionalFormatting>
  <conditionalFormatting sqref="U408">
    <cfRule type="expression" dxfId="8378" priority="3014">
      <formula>OR((U408-U407)&gt;5,(U408-U407)&lt;-5)</formula>
    </cfRule>
  </conditionalFormatting>
  <conditionalFormatting sqref="V408">
    <cfRule type="expression" dxfId="8377" priority="3013">
      <formula>OR((V408-V407)&gt;5,(V408-V407)&lt;-5)</formula>
    </cfRule>
  </conditionalFormatting>
  <conditionalFormatting sqref="W408">
    <cfRule type="expression" dxfId="8376" priority="3012">
      <formula>OR((W408-W407)&gt;5,(W408-W407)&lt;-5)</formula>
    </cfRule>
  </conditionalFormatting>
  <conditionalFormatting sqref="X408">
    <cfRule type="expression" dxfId="8375" priority="3011">
      <formula>OR((X408-X407)&gt;5,(X408-X407)&lt;-5)</formula>
    </cfRule>
  </conditionalFormatting>
  <conditionalFormatting sqref="Y408">
    <cfRule type="expression" dxfId="8374" priority="3010">
      <formula>OR((Y408-Y407)&gt;5,(Y408-Y407)&lt;-5)</formula>
    </cfRule>
  </conditionalFormatting>
  <conditionalFormatting sqref="L409:N409">
    <cfRule type="expression" dxfId="8373" priority="3007">
      <formula>OR((L409-L408)&gt;5,(L409-L408)&lt;-5)</formula>
    </cfRule>
  </conditionalFormatting>
  <conditionalFormatting sqref="O409">
    <cfRule type="expression" dxfId="8372" priority="3006">
      <formula>OR((O409-O408)&gt;5,(O409-O408)&lt;-5)</formula>
    </cfRule>
  </conditionalFormatting>
  <conditionalFormatting sqref="P409">
    <cfRule type="expression" dxfId="8371" priority="3005">
      <formula>OR((P409-P408)&gt;5,(P409-P408)&lt;-5)</formula>
    </cfRule>
  </conditionalFormatting>
  <conditionalFormatting sqref="Q409">
    <cfRule type="expression" dxfId="8370" priority="3004">
      <formula>OR((Q409-Q408)&gt;5,(Q409-Q408)&lt;-5)</formula>
    </cfRule>
  </conditionalFormatting>
  <conditionalFormatting sqref="R409">
    <cfRule type="expression" dxfId="8369" priority="3003">
      <formula>OR((R409-R408)&gt;5,(R409-R408)&lt;-5)</formula>
    </cfRule>
  </conditionalFormatting>
  <conditionalFormatting sqref="S409">
    <cfRule type="expression" dxfId="8368" priority="3002">
      <formula>OR((S409-S408)&gt;5,(S409-S408)&lt;-5)</formula>
    </cfRule>
  </conditionalFormatting>
  <conditionalFormatting sqref="T409">
    <cfRule type="expression" dxfId="8367" priority="3001">
      <formula>OR((T409-T408)&gt;5,(T409-T408)&lt;-5)</formula>
    </cfRule>
  </conditionalFormatting>
  <conditionalFormatting sqref="U409">
    <cfRule type="expression" dxfId="8366" priority="3000">
      <formula>OR((U409-U408)&gt;5,(U409-U408)&lt;-5)</formula>
    </cfRule>
  </conditionalFormatting>
  <conditionalFormatting sqref="V409">
    <cfRule type="expression" dxfId="8365" priority="2999">
      <formula>OR((V409-V408)&gt;5,(V409-V408)&lt;-5)</formula>
    </cfRule>
  </conditionalFormatting>
  <conditionalFormatting sqref="W409">
    <cfRule type="expression" dxfId="8364" priority="2998">
      <formula>OR((W409-W408)&gt;5,(W409-W408)&lt;-5)</formula>
    </cfRule>
  </conditionalFormatting>
  <conditionalFormatting sqref="X409">
    <cfRule type="expression" dxfId="8363" priority="2997">
      <formula>OR((X409-X408)&gt;5,(X409-X408)&lt;-5)</formula>
    </cfRule>
  </conditionalFormatting>
  <conditionalFormatting sqref="Y409">
    <cfRule type="expression" dxfId="8362" priority="2996">
      <formula>OR((Y409-Y408)&gt;5,(Y409-Y408)&lt;-5)</formula>
    </cfRule>
  </conditionalFormatting>
  <conditionalFormatting sqref="L411:N411">
    <cfRule type="expression" dxfId="8361" priority="2993">
      <formula>OR((L411-L410)&gt;5,(L411-L410)&lt;-5)</formula>
    </cfRule>
  </conditionalFormatting>
  <conditionalFormatting sqref="O411">
    <cfRule type="expression" dxfId="8360" priority="2992">
      <formula>OR((O411-O410)&gt;5,(O411-O410)&lt;-5)</formula>
    </cfRule>
  </conditionalFormatting>
  <conditionalFormatting sqref="P411">
    <cfRule type="expression" dxfId="8359" priority="2991">
      <formula>OR((P411-P410)&gt;5,(P411-P410)&lt;-5)</formula>
    </cfRule>
  </conditionalFormatting>
  <conditionalFormatting sqref="Q411">
    <cfRule type="expression" dxfId="8358" priority="2990">
      <formula>OR((Q411-Q410)&gt;5,(Q411-Q410)&lt;-5)</formula>
    </cfRule>
  </conditionalFormatting>
  <conditionalFormatting sqref="R411">
    <cfRule type="expression" dxfId="8357" priority="2989">
      <formula>OR((R411-R410)&gt;5,(R411-R410)&lt;-5)</formula>
    </cfRule>
  </conditionalFormatting>
  <conditionalFormatting sqref="S411">
    <cfRule type="expression" dxfId="8356" priority="2988">
      <formula>OR((S411-S410)&gt;5,(S411-S410)&lt;-5)</formula>
    </cfRule>
  </conditionalFormatting>
  <conditionalFormatting sqref="T411">
    <cfRule type="expression" dxfId="8355" priority="2987">
      <formula>OR((T411-T410)&gt;5,(T411-T410)&lt;-5)</formula>
    </cfRule>
  </conditionalFormatting>
  <conditionalFormatting sqref="U411">
    <cfRule type="expression" dxfId="8354" priority="2986">
      <formula>OR((U411-U410)&gt;5,(U411-U410)&lt;-5)</formula>
    </cfRule>
  </conditionalFormatting>
  <conditionalFormatting sqref="V411">
    <cfRule type="expression" dxfId="8353" priority="2985">
      <formula>OR((V411-V410)&gt;5,(V411-V410)&lt;-5)</formula>
    </cfRule>
  </conditionalFormatting>
  <conditionalFormatting sqref="W411">
    <cfRule type="expression" dxfId="8352" priority="2984">
      <formula>OR((W411-W410)&gt;5,(W411-W410)&lt;-5)</formula>
    </cfRule>
  </conditionalFormatting>
  <conditionalFormatting sqref="X411">
    <cfRule type="expression" dxfId="8351" priority="2983">
      <formula>OR((X411-X410)&gt;5,(X411-X410)&lt;-5)</formula>
    </cfRule>
  </conditionalFormatting>
  <conditionalFormatting sqref="Y411">
    <cfRule type="expression" dxfId="8350" priority="2982">
      <formula>OR((Y411-Y410)&gt;5,(Y411-Y410)&lt;-5)</formula>
    </cfRule>
  </conditionalFormatting>
  <conditionalFormatting sqref="L412:N412">
    <cfRule type="expression" dxfId="8349" priority="2979">
      <formula>OR((L412-L411)&gt;5,(L412-L411)&lt;-5)</formula>
    </cfRule>
  </conditionalFormatting>
  <conditionalFormatting sqref="O412">
    <cfRule type="expression" dxfId="8348" priority="2978">
      <formula>OR((O412-O411)&gt;5,(O412-O411)&lt;-5)</formula>
    </cfRule>
  </conditionalFormatting>
  <conditionalFormatting sqref="P412">
    <cfRule type="expression" dxfId="8347" priority="2977">
      <formula>OR((P412-P411)&gt;5,(P412-P411)&lt;-5)</formula>
    </cfRule>
  </conditionalFormatting>
  <conditionalFormatting sqref="Q412">
    <cfRule type="expression" dxfId="8346" priority="2976">
      <formula>OR((Q412-Q411)&gt;5,(Q412-Q411)&lt;-5)</formula>
    </cfRule>
  </conditionalFormatting>
  <conditionalFormatting sqref="R412">
    <cfRule type="expression" dxfId="8345" priority="2975">
      <formula>OR((R412-R411)&gt;5,(R412-R411)&lt;-5)</formula>
    </cfRule>
  </conditionalFormatting>
  <conditionalFormatting sqref="S412">
    <cfRule type="expression" dxfId="8344" priority="2974">
      <formula>OR((S412-S411)&gt;5,(S412-S411)&lt;-5)</formula>
    </cfRule>
  </conditionalFormatting>
  <conditionalFormatting sqref="T412">
    <cfRule type="expression" dxfId="8343" priority="2973">
      <formula>OR((T412-T411)&gt;5,(T412-T411)&lt;-5)</formula>
    </cfRule>
  </conditionalFormatting>
  <conditionalFormatting sqref="U412">
    <cfRule type="expression" dxfId="8342" priority="2972">
      <formula>OR((U412-U411)&gt;5,(U412-U411)&lt;-5)</formula>
    </cfRule>
  </conditionalFormatting>
  <conditionalFormatting sqref="V412">
    <cfRule type="expression" dxfId="8341" priority="2971">
      <formula>OR((V412-V411)&gt;5,(V412-V411)&lt;-5)</formula>
    </cfRule>
  </conditionalFormatting>
  <conditionalFormatting sqref="W412">
    <cfRule type="expression" dxfId="8340" priority="2970">
      <formula>OR((W412-W411)&gt;5,(W412-W411)&lt;-5)</formula>
    </cfRule>
  </conditionalFormatting>
  <conditionalFormatting sqref="X412">
    <cfRule type="expression" dxfId="8339" priority="2969">
      <formula>OR((X412-X411)&gt;5,(X412-X411)&lt;-5)</formula>
    </cfRule>
  </conditionalFormatting>
  <conditionalFormatting sqref="Y412">
    <cfRule type="expression" dxfId="8338" priority="2968">
      <formula>OR((Y412-Y411)&gt;5,(Y412-Y411)&lt;-5)</formula>
    </cfRule>
  </conditionalFormatting>
  <conditionalFormatting sqref="L414:N414">
    <cfRule type="expression" dxfId="8337" priority="2965">
      <formula>OR((L414-L413)&gt;5,(L414-L413)&lt;-5)</formula>
    </cfRule>
  </conditionalFormatting>
  <conditionalFormatting sqref="O414">
    <cfRule type="expression" dxfId="8336" priority="2964">
      <formula>OR((O414-O413)&gt;5,(O414-O413)&lt;-5)</formula>
    </cfRule>
  </conditionalFormatting>
  <conditionalFormatting sqref="P414">
    <cfRule type="expression" dxfId="8335" priority="2963">
      <formula>OR((P414-P413)&gt;5,(P414-P413)&lt;-5)</formula>
    </cfRule>
  </conditionalFormatting>
  <conditionalFormatting sqref="Q414">
    <cfRule type="expression" dxfId="8334" priority="2962">
      <formula>OR((Q414-Q413)&gt;5,(Q414-Q413)&lt;-5)</formula>
    </cfRule>
  </conditionalFormatting>
  <conditionalFormatting sqref="R414">
    <cfRule type="expression" dxfId="8333" priority="2961">
      <formula>OR((R414-R413)&gt;5,(R414-R413)&lt;-5)</formula>
    </cfRule>
  </conditionalFormatting>
  <conditionalFormatting sqref="S414">
    <cfRule type="expression" dxfId="8332" priority="2960">
      <formula>OR((S414-S413)&gt;5,(S414-S413)&lt;-5)</formula>
    </cfRule>
  </conditionalFormatting>
  <conditionalFormatting sqref="T414">
    <cfRule type="expression" dxfId="8331" priority="2959">
      <formula>OR((T414-T413)&gt;5,(T414-T413)&lt;-5)</formula>
    </cfRule>
  </conditionalFormatting>
  <conditionalFormatting sqref="U414">
    <cfRule type="expression" dxfId="8330" priority="2958">
      <formula>OR((U414-U413)&gt;5,(U414-U413)&lt;-5)</formula>
    </cfRule>
  </conditionalFormatting>
  <conditionalFormatting sqref="V414">
    <cfRule type="expression" dxfId="8329" priority="2957">
      <formula>OR((V414-V413)&gt;5,(V414-V413)&lt;-5)</formula>
    </cfRule>
  </conditionalFormatting>
  <conditionalFormatting sqref="W414">
    <cfRule type="expression" dxfId="8328" priority="2956">
      <formula>OR((W414-W413)&gt;5,(W414-W413)&lt;-5)</formula>
    </cfRule>
  </conditionalFormatting>
  <conditionalFormatting sqref="X414">
    <cfRule type="expression" dxfId="8327" priority="2955">
      <formula>OR((X414-X413)&gt;5,(X414-X413)&lt;-5)</formula>
    </cfRule>
  </conditionalFormatting>
  <conditionalFormatting sqref="Y414">
    <cfRule type="expression" dxfId="8326" priority="2954">
      <formula>OR((Y414-Y413)&gt;5,(Y414-Y413)&lt;-5)</formula>
    </cfRule>
  </conditionalFormatting>
  <conditionalFormatting sqref="L415:N415">
    <cfRule type="expression" dxfId="8325" priority="2951">
      <formula>OR((L415-L414)&gt;5,(L415-L414)&lt;-5)</formula>
    </cfRule>
  </conditionalFormatting>
  <conditionalFormatting sqref="O415">
    <cfRule type="expression" dxfId="8324" priority="2950">
      <formula>OR((O415-O414)&gt;5,(O415-O414)&lt;-5)</formula>
    </cfRule>
  </conditionalFormatting>
  <conditionalFormatting sqref="P415">
    <cfRule type="expression" dxfId="8323" priority="2949">
      <formula>OR((P415-P414)&gt;5,(P415-P414)&lt;-5)</formula>
    </cfRule>
  </conditionalFormatting>
  <conditionalFormatting sqref="Q415">
    <cfRule type="expression" dxfId="8322" priority="2948">
      <formula>OR((Q415-Q414)&gt;5,(Q415-Q414)&lt;-5)</formula>
    </cfRule>
  </conditionalFormatting>
  <conditionalFormatting sqref="R415">
    <cfRule type="expression" dxfId="8321" priority="2947">
      <formula>OR((R415-R414)&gt;5,(R415-R414)&lt;-5)</formula>
    </cfRule>
  </conditionalFormatting>
  <conditionalFormatting sqref="S415">
    <cfRule type="expression" dxfId="8320" priority="2946">
      <formula>OR((S415-S414)&gt;5,(S415-S414)&lt;-5)</formula>
    </cfRule>
  </conditionalFormatting>
  <conditionalFormatting sqref="T415">
    <cfRule type="expression" dxfId="8319" priority="2945">
      <formula>OR((T415-T414)&gt;5,(T415-T414)&lt;-5)</formula>
    </cfRule>
  </conditionalFormatting>
  <conditionalFormatting sqref="U415">
    <cfRule type="expression" dxfId="8318" priority="2944">
      <formula>OR((U415-U414)&gt;5,(U415-U414)&lt;-5)</formula>
    </cfRule>
  </conditionalFormatting>
  <conditionalFormatting sqref="V415">
    <cfRule type="expression" dxfId="8317" priority="2943">
      <formula>OR((V415-V414)&gt;5,(V415-V414)&lt;-5)</formula>
    </cfRule>
  </conditionalFormatting>
  <conditionalFormatting sqref="W415">
    <cfRule type="expression" dxfId="8316" priority="2942">
      <formula>OR((W415-W414)&gt;5,(W415-W414)&lt;-5)</formula>
    </cfRule>
  </conditionalFormatting>
  <conditionalFormatting sqref="X415">
    <cfRule type="expression" dxfId="8315" priority="2941">
      <formula>OR((X415-X414)&gt;5,(X415-X414)&lt;-5)</formula>
    </cfRule>
  </conditionalFormatting>
  <conditionalFormatting sqref="Y415">
    <cfRule type="expression" dxfId="8314" priority="2940">
      <formula>OR((Y415-Y414)&gt;5,(Y415-Y414)&lt;-5)</formula>
    </cfRule>
  </conditionalFormatting>
  <conditionalFormatting sqref="L417:N417">
    <cfRule type="expression" dxfId="8313" priority="2937">
      <formula>OR((L417-L416)&gt;5,(L417-L416)&lt;-5)</formula>
    </cfRule>
  </conditionalFormatting>
  <conditionalFormatting sqref="O417">
    <cfRule type="expression" dxfId="8312" priority="2936">
      <formula>OR((O417-O416)&gt;5,(O417-O416)&lt;-5)</formula>
    </cfRule>
  </conditionalFormatting>
  <conditionalFormatting sqref="P417">
    <cfRule type="expression" dxfId="8311" priority="2935">
      <formula>OR((P417-P416)&gt;5,(P417-P416)&lt;-5)</formula>
    </cfRule>
  </conditionalFormatting>
  <conditionalFormatting sqref="Q417">
    <cfRule type="expression" dxfId="8310" priority="2934">
      <formula>OR((Q417-Q416)&gt;5,(Q417-Q416)&lt;-5)</formula>
    </cfRule>
  </conditionalFormatting>
  <conditionalFormatting sqref="R417">
    <cfRule type="expression" dxfId="8309" priority="2933">
      <formula>OR((R417-R416)&gt;5,(R417-R416)&lt;-5)</formula>
    </cfRule>
  </conditionalFormatting>
  <conditionalFormatting sqref="S417">
    <cfRule type="expression" dxfId="8308" priority="2932">
      <formula>OR((S417-S416)&gt;5,(S417-S416)&lt;-5)</formula>
    </cfRule>
  </conditionalFormatting>
  <conditionalFormatting sqref="T417">
    <cfRule type="expression" dxfId="8307" priority="2931">
      <formula>OR((T417-T416)&gt;5,(T417-T416)&lt;-5)</formula>
    </cfRule>
  </conditionalFormatting>
  <conditionalFormatting sqref="U417">
    <cfRule type="expression" dxfId="8306" priority="2930">
      <formula>OR((U417-U416)&gt;5,(U417-U416)&lt;-5)</formula>
    </cfRule>
  </conditionalFormatting>
  <conditionalFormatting sqref="V417">
    <cfRule type="expression" dxfId="8305" priority="2929">
      <formula>OR((V417-V416)&gt;5,(V417-V416)&lt;-5)</formula>
    </cfRule>
  </conditionalFormatting>
  <conditionalFormatting sqref="W417">
    <cfRule type="expression" dxfId="8304" priority="2928">
      <formula>OR((W417-W416)&gt;5,(W417-W416)&lt;-5)</formula>
    </cfRule>
  </conditionalFormatting>
  <conditionalFormatting sqref="X417">
    <cfRule type="expression" dxfId="8303" priority="2927">
      <formula>OR((X417-X416)&gt;5,(X417-X416)&lt;-5)</formula>
    </cfRule>
  </conditionalFormatting>
  <conditionalFormatting sqref="Y417">
    <cfRule type="expression" dxfId="8302" priority="2926">
      <formula>OR((Y417-Y416)&gt;5,(Y417-Y416)&lt;-5)</formula>
    </cfRule>
  </conditionalFormatting>
  <conditionalFormatting sqref="L418:N418">
    <cfRule type="expression" dxfId="8301" priority="2923">
      <formula>OR((L418-L417)&gt;5,(L418-L417)&lt;-5)</formula>
    </cfRule>
  </conditionalFormatting>
  <conditionalFormatting sqref="O418">
    <cfRule type="expression" dxfId="8300" priority="2922">
      <formula>OR((O418-O417)&gt;5,(O418-O417)&lt;-5)</formula>
    </cfRule>
  </conditionalFormatting>
  <conditionalFormatting sqref="P418">
    <cfRule type="expression" dxfId="8299" priority="2921">
      <formula>OR((P418-P417)&gt;5,(P418-P417)&lt;-5)</formula>
    </cfRule>
  </conditionalFormatting>
  <conditionalFormatting sqref="Q418">
    <cfRule type="expression" dxfId="8298" priority="2920">
      <formula>OR((Q418-Q417)&gt;5,(Q418-Q417)&lt;-5)</formula>
    </cfRule>
  </conditionalFormatting>
  <conditionalFormatting sqref="R418">
    <cfRule type="expression" dxfId="8297" priority="2919">
      <formula>OR((R418-R417)&gt;5,(R418-R417)&lt;-5)</formula>
    </cfRule>
  </conditionalFormatting>
  <conditionalFormatting sqref="S418">
    <cfRule type="expression" dxfId="8296" priority="2918">
      <formula>OR((S418-S417)&gt;5,(S418-S417)&lt;-5)</formula>
    </cfRule>
  </conditionalFormatting>
  <conditionalFormatting sqref="T418">
    <cfRule type="expression" dxfId="8295" priority="2917">
      <formula>OR((T418-T417)&gt;5,(T418-T417)&lt;-5)</formula>
    </cfRule>
  </conditionalFormatting>
  <conditionalFormatting sqref="U418">
    <cfRule type="expression" dxfId="8294" priority="2916">
      <formula>OR((U418-U417)&gt;5,(U418-U417)&lt;-5)</formula>
    </cfRule>
  </conditionalFormatting>
  <conditionalFormatting sqref="V418">
    <cfRule type="expression" dxfId="8293" priority="2915">
      <formula>OR((V418-V417)&gt;5,(V418-V417)&lt;-5)</formula>
    </cfRule>
  </conditionalFormatting>
  <conditionalFormatting sqref="W418">
    <cfRule type="expression" dxfId="8292" priority="2914">
      <formula>OR((W418-W417)&gt;5,(W418-W417)&lt;-5)</formula>
    </cfRule>
  </conditionalFormatting>
  <conditionalFormatting sqref="X418">
    <cfRule type="expression" dxfId="8291" priority="2913">
      <formula>OR((X418-X417)&gt;5,(X418-X417)&lt;-5)</formula>
    </cfRule>
  </conditionalFormatting>
  <conditionalFormatting sqref="Y418">
    <cfRule type="expression" dxfId="8290" priority="2912">
      <formula>OR((Y418-Y417)&gt;5,(Y418-Y417)&lt;-5)</formula>
    </cfRule>
  </conditionalFormatting>
  <conditionalFormatting sqref="L420:N420">
    <cfRule type="expression" dxfId="8289" priority="2909">
      <formula>OR((L420-L419)&gt;5,(L420-L419)&lt;-5)</formula>
    </cfRule>
  </conditionalFormatting>
  <conditionalFormatting sqref="O420">
    <cfRule type="expression" dxfId="8288" priority="2908">
      <formula>OR((O420-O419)&gt;5,(O420-O419)&lt;-5)</formula>
    </cfRule>
  </conditionalFormatting>
  <conditionalFormatting sqref="P420">
    <cfRule type="expression" dxfId="8287" priority="2907">
      <formula>OR((P420-P419)&gt;5,(P420-P419)&lt;-5)</formula>
    </cfRule>
  </conditionalFormatting>
  <conditionalFormatting sqref="Q420">
    <cfRule type="expression" dxfId="8286" priority="2906">
      <formula>OR((Q420-Q419)&gt;5,(Q420-Q419)&lt;-5)</formula>
    </cfRule>
  </conditionalFormatting>
  <conditionalFormatting sqref="R420">
    <cfRule type="expression" dxfId="8285" priority="2905">
      <formula>OR((R420-R419)&gt;5,(R420-R419)&lt;-5)</formula>
    </cfRule>
  </conditionalFormatting>
  <conditionalFormatting sqref="S420">
    <cfRule type="expression" dxfId="8284" priority="2904">
      <formula>OR((S420-S419)&gt;5,(S420-S419)&lt;-5)</formula>
    </cfRule>
  </conditionalFormatting>
  <conditionalFormatting sqref="T420">
    <cfRule type="expression" dxfId="8283" priority="2903">
      <formula>OR((T420-T419)&gt;5,(T420-T419)&lt;-5)</formula>
    </cfRule>
  </conditionalFormatting>
  <conditionalFormatting sqref="U420">
    <cfRule type="expression" dxfId="8282" priority="2902">
      <formula>OR((U420-U419)&gt;5,(U420-U419)&lt;-5)</formula>
    </cfRule>
  </conditionalFormatting>
  <conditionalFormatting sqref="V420">
    <cfRule type="expression" dxfId="8281" priority="2901">
      <formula>OR((V420-V419)&gt;5,(V420-V419)&lt;-5)</formula>
    </cfRule>
  </conditionalFormatting>
  <conditionalFormatting sqref="W420">
    <cfRule type="expression" dxfId="8280" priority="2900">
      <formula>OR((W420-W419)&gt;5,(W420-W419)&lt;-5)</formula>
    </cfRule>
  </conditionalFormatting>
  <conditionalFormatting sqref="X420">
    <cfRule type="expression" dxfId="8279" priority="2899">
      <formula>OR((X420-X419)&gt;5,(X420-X419)&lt;-5)</formula>
    </cfRule>
  </conditionalFormatting>
  <conditionalFormatting sqref="Y420">
    <cfRule type="expression" dxfId="8278" priority="2898">
      <formula>OR((Y420-Y419)&gt;5,(Y420-Y419)&lt;-5)</formula>
    </cfRule>
  </conditionalFormatting>
  <conditionalFormatting sqref="L421:N421">
    <cfRule type="expression" dxfId="8277" priority="2895">
      <formula>OR((L421-L420)&gt;5,(L421-L420)&lt;-5)</formula>
    </cfRule>
  </conditionalFormatting>
  <conditionalFormatting sqref="O421">
    <cfRule type="expression" dxfId="8276" priority="2894">
      <formula>OR((O421-O420)&gt;5,(O421-O420)&lt;-5)</formula>
    </cfRule>
  </conditionalFormatting>
  <conditionalFormatting sqref="P421">
    <cfRule type="expression" dxfId="8275" priority="2893">
      <formula>OR((P421-P420)&gt;5,(P421-P420)&lt;-5)</formula>
    </cfRule>
  </conditionalFormatting>
  <conditionalFormatting sqref="Q421">
    <cfRule type="expression" dxfId="8274" priority="2892">
      <formula>OR((Q421-Q420)&gt;5,(Q421-Q420)&lt;-5)</formula>
    </cfRule>
  </conditionalFormatting>
  <conditionalFormatting sqref="R421">
    <cfRule type="expression" dxfId="8273" priority="2891">
      <formula>OR((R421-R420)&gt;5,(R421-R420)&lt;-5)</formula>
    </cfRule>
  </conditionalFormatting>
  <conditionalFormatting sqref="S421">
    <cfRule type="expression" dxfId="8272" priority="2890">
      <formula>OR((S421-S420)&gt;5,(S421-S420)&lt;-5)</formula>
    </cfRule>
  </conditionalFormatting>
  <conditionalFormatting sqref="T421">
    <cfRule type="expression" dxfId="8271" priority="2889">
      <formula>OR((T421-T420)&gt;5,(T421-T420)&lt;-5)</formula>
    </cfRule>
  </conditionalFormatting>
  <conditionalFormatting sqref="U421">
    <cfRule type="expression" dxfId="8270" priority="2888">
      <formula>OR((U421-U420)&gt;5,(U421-U420)&lt;-5)</formula>
    </cfRule>
  </conditionalFormatting>
  <conditionalFormatting sqref="V421">
    <cfRule type="expression" dxfId="8269" priority="2887">
      <formula>OR((V421-V420)&gt;5,(V421-V420)&lt;-5)</formula>
    </cfRule>
  </conditionalFormatting>
  <conditionalFormatting sqref="W421">
    <cfRule type="expression" dxfId="8268" priority="2886">
      <formula>OR((W421-W420)&gt;5,(W421-W420)&lt;-5)</formula>
    </cfRule>
  </conditionalFormatting>
  <conditionalFormatting sqref="X421">
    <cfRule type="expression" dxfId="8267" priority="2885">
      <formula>OR((X421-X420)&gt;5,(X421-X420)&lt;-5)</formula>
    </cfRule>
  </conditionalFormatting>
  <conditionalFormatting sqref="Y421">
    <cfRule type="expression" dxfId="8266" priority="2884">
      <formula>OR((Y421-Y420)&gt;5,(Y421-Y420)&lt;-5)</formula>
    </cfRule>
  </conditionalFormatting>
  <conditionalFormatting sqref="L423:N423">
    <cfRule type="expression" dxfId="8265" priority="2881">
      <formula>OR((L423-L422)&gt;5,(L423-L422)&lt;-5)</formula>
    </cfRule>
  </conditionalFormatting>
  <conditionalFormatting sqref="O423">
    <cfRule type="expression" dxfId="8264" priority="2880">
      <formula>OR((O423-O422)&gt;5,(O423-O422)&lt;-5)</formula>
    </cfRule>
  </conditionalFormatting>
  <conditionalFormatting sqref="P423">
    <cfRule type="expression" dxfId="8263" priority="2879">
      <formula>OR((P423-P422)&gt;5,(P423-P422)&lt;-5)</formula>
    </cfRule>
  </conditionalFormatting>
  <conditionalFormatting sqref="Q423">
    <cfRule type="expression" dxfId="8262" priority="2878">
      <formula>OR((Q423-Q422)&gt;5,(Q423-Q422)&lt;-5)</formula>
    </cfRule>
  </conditionalFormatting>
  <conditionalFormatting sqref="R423">
    <cfRule type="expression" dxfId="8261" priority="2877">
      <formula>OR((R423-R422)&gt;5,(R423-R422)&lt;-5)</formula>
    </cfRule>
  </conditionalFormatting>
  <conditionalFormatting sqref="S423">
    <cfRule type="expression" dxfId="8260" priority="2876">
      <formula>OR((S423-S422)&gt;5,(S423-S422)&lt;-5)</formula>
    </cfRule>
  </conditionalFormatting>
  <conditionalFormatting sqref="T423">
    <cfRule type="expression" dxfId="8259" priority="2875">
      <formula>OR((T423-T422)&gt;5,(T423-T422)&lt;-5)</formula>
    </cfRule>
  </conditionalFormatting>
  <conditionalFormatting sqref="U423">
    <cfRule type="expression" dxfId="8258" priority="2874">
      <formula>OR((U423-U422)&gt;5,(U423-U422)&lt;-5)</formula>
    </cfRule>
  </conditionalFormatting>
  <conditionalFormatting sqref="V423">
    <cfRule type="expression" dxfId="8257" priority="2873">
      <formula>OR((V423-V422)&gt;5,(V423-V422)&lt;-5)</formula>
    </cfRule>
  </conditionalFormatting>
  <conditionalFormatting sqref="W423">
    <cfRule type="expression" dxfId="8256" priority="2872">
      <formula>OR((W423-W422)&gt;5,(W423-W422)&lt;-5)</formula>
    </cfRule>
  </conditionalFormatting>
  <conditionalFormatting sqref="X423">
    <cfRule type="expression" dxfId="8255" priority="2871">
      <formula>OR((X423-X422)&gt;5,(X423-X422)&lt;-5)</formula>
    </cfRule>
  </conditionalFormatting>
  <conditionalFormatting sqref="Y423">
    <cfRule type="expression" dxfId="8254" priority="2870">
      <formula>OR((Y423-Y422)&gt;5,(Y423-Y422)&lt;-5)</formula>
    </cfRule>
  </conditionalFormatting>
  <conditionalFormatting sqref="L424:N424">
    <cfRule type="expression" dxfId="8253" priority="2867">
      <formula>OR((L424-L423)&gt;5,(L424-L423)&lt;-5)</formula>
    </cfRule>
  </conditionalFormatting>
  <conditionalFormatting sqref="O424">
    <cfRule type="expression" dxfId="8252" priority="2866">
      <formula>OR((O424-O423)&gt;5,(O424-O423)&lt;-5)</formula>
    </cfRule>
  </conditionalFormatting>
  <conditionalFormatting sqref="P424">
    <cfRule type="expression" dxfId="8251" priority="2865">
      <formula>OR((P424-P423)&gt;5,(P424-P423)&lt;-5)</formula>
    </cfRule>
  </conditionalFormatting>
  <conditionalFormatting sqref="Q424">
    <cfRule type="expression" dxfId="8250" priority="2864">
      <formula>OR((Q424-Q423)&gt;5,(Q424-Q423)&lt;-5)</formula>
    </cfRule>
  </conditionalFormatting>
  <conditionalFormatting sqref="R424">
    <cfRule type="expression" dxfId="8249" priority="2863">
      <formula>OR((R424-R423)&gt;5,(R424-R423)&lt;-5)</formula>
    </cfRule>
  </conditionalFormatting>
  <conditionalFormatting sqref="S424">
    <cfRule type="expression" dxfId="8248" priority="2862">
      <formula>OR((S424-S423)&gt;5,(S424-S423)&lt;-5)</formula>
    </cfRule>
  </conditionalFormatting>
  <conditionalFormatting sqref="T424">
    <cfRule type="expression" dxfId="8247" priority="2861">
      <formula>OR((T424-T423)&gt;5,(T424-T423)&lt;-5)</formula>
    </cfRule>
  </conditionalFormatting>
  <conditionalFormatting sqref="U424">
    <cfRule type="expression" dxfId="8246" priority="2860">
      <formula>OR((U424-U423)&gt;5,(U424-U423)&lt;-5)</formula>
    </cfRule>
  </conditionalFormatting>
  <conditionalFormatting sqref="V424">
    <cfRule type="expression" dxfId="8245" priority="2859">
      <formula>OR((V424-V423)&gt;5,(V424-V423)&lt;-5)</formula>
    </cfRule>
  </conditionalFormatting>
  <conditionalFormatting sqref="W424">
    <cfRule type="expression" dxfId="8244" priority="2858">
      <formula>OR((W424-W423)&gt;5,(W424-W423)&lt;-5)</formula>
    </cfRule>
  </conditionalFormatting>
  <conditionalFormatting sqref="X424">
    <cfRule type="expression" dxfId="8243" priority="2857">
      <formula>OR((X424-X423)&gt;5,(X424-X423)&lt;-5)</formula>
    </cfRule>
  </conditionalFormatting>
  <conditionalFormatting sqref="Y424">
    <cfRule type="expression" dxfId="8242" priority="2856">
      <formula>OR((Y424-Y423)&gt;5,(Y424-Y423)&lt;-5)</formula>
    </cfRule>
  </conditionalFormatting>
  <conditionalFormatting sqref="S421">
    <cfRule type="expression" dxfId="8241" priority="2855">
      <formula>OR((S421-S420)&gt;5,(S421-S420)&lt;-5)</formula>
    </cfRule>
  </conditionalFormatting>
  <conditionalFormatting sqref="L423:N423">
    <cfRule type="expression" dxfId="8240" priority="2852">
      <formula>OR((L423-L422)&gt;5,(L423-L422)&lt;-5)</formula>
    </cfRule>
  </conditionalFormatting>
  <conditionalFormatting sqref="O423">
    <cfRule type="expression" dxfId="8239" priority="2851">
      <formula>OR((O423-O422)&gt;5,(O423-O422)&lt;-5)</formula>
    </cfRule>
  </conditionalFormatting>
  <conditionalFormatting sqref="P423">
    <cfRule type="expression" dxfId="8238" priority="2850">
      <formula>OR((P423-P422)&gt;5,(P423-P422)&lt;-5)</formula>
    </cfRule>
  </conditionalFormatting>
  <conditionalFormatting sqref="Q423">
    <cfRule type="expression" dxfId="8237" priority="2849">
      <formula>OR((Q423-Q422)&gt;5,(Q423-Q422)&lt;-5)</formula>
    </cfRule>
  </conditionalFormatting>
  <conditionalFormatting sqref="R423">
    <cfRule type="expression" dxfId="8236" priority="2848">
      <formula>OR((R423-R422)&gt;5,(R423-R422)&lt;-5)</formula>
    </cfRule>
  </conditionalFormatting>
  <conditionalFormatting sqref="S423">
    <cfRule type="expression" dxfId="8235" priority="2847">
      <formula>OR((S423-S422)&gt;5,(S423-S422)&lt;-5)</formula>
    </cfRule>
  </conditionalFormatting>
  <conditionalFormatting sqref="T423">
    <cfRule type="expression" dxfId="8234" priority="2846">
      <formula>OR((T423-T422)&gt;5,(T423-T422)&lt;-5)</formula>
    </cfRule>
  </conditionalFormatting>
  <conditionalFormatting sqref="U423">
    <cfRule type="expression" dxfId="8233" priority="2845">
      <formula>OR((U423-U422)&gt;5,(U423-U422)&lt;-5)</formula>
    </cfRule>
  </conditionalFormatting>
  <conditionalFormatting sqref="V423">
    <cfRule type="expression" dxfId="8232" priority="2844">
      <formula>OR((V423-V422)&gt;5,(V423-V422)&lt;-5)</formula>
    </cfRule>
  </conditionalFormatting>
  <conditionalFormatting sqref="W423">
    <cfRule type="expression" dxfId="8231" priority="2843">
      <formula>OR((W423-W422)&gt;5,(W423-W422)&lt;-5)</formula>
    </cfRule>
  </conditionalFormatting>
  <conditionalFormatting sqref="X423">
    <cfRule type="expression" dxfId="8230" priority="2842">
      <formula>OR((X423-X422)&gt;5,(X423-X422)&lt;-5)</formula>
    </cfRule>
  </conditionalFormatting>
  <conditionalFormatting sqref="Y423">
    <cfRule type="expression" dxfId="8229" priority="2841">
      <formula>OR((Y423-Y422)&gt;5,(Y423-Y422)&lt;-5)</formula>
    </cfRule>
  </conditionalFormatting>
  <conditionalFormatting sqref="L424:N424">
    <cfRule type="expression" dxfId="8228" priority="2838">
      <formula>OR((L424-L423)&gt;5,(L424-L423)&lt;-5)</formula>
    </cfRule>
  </conditionalFormatting>
  <conditionalFormatting sqref="O424">
    <cfRule type="expression" dxfId="8227" priority="2837">
      <formula>OR((O424-O423)&gt;5,(O424-O423)&lt;-5)</formula>
    </cfRule>
  </conditionalFormatting>
  <conditionalFormatting sqref="P424">
    <cfRule type="expression" dxfId="8226" priority="2836">
      <formula>OR((P424-P423)&gt;5,(P424-P423)&lt;-5)</formula>
    </cfRule>
  </conditionalFormatting>
  <conditionalFormatting sqref="Q424">
    <cfRule type="expression" dxfId="8225" priority="2835">
      <formula>OR((Q424-Q423)&gt;5,(Q424-Q423)&lt;-5)</formula>
    </cfRule>
  </conditionalFormatting>
  <conditionalFormatting sqref="R424">
    <cfRule type="expression" dxfId="8224" priority="2834">
      <formula>OR((R424-R423)&gt;5,(R424-R423)&lt;-5)</formula>
    </cfRule>
  </conditionalFormatting>
  <conditionalFormatting sqref="S424">
    <cfRule type="expression" dxfId="8223" priority="2833">
      <formula>OR((S424-S423)&gt;5,(S424-S423)&lt;-5)</formula>
    </cfRule>
  </conditionalFormatting>
  <conditionalFormatting sqref="T424">
    <cfRule type="expression" dxfId="8222" priority="2832">
      <formula>OR((T424-T423)&gt;5,(T424-T423)&lt;-5)</formula>
    </cfRule>
  </conditionalFormatting>
  <conditionalFormatting sqref="U424">
    <cfRule type="expression" dxfId="8221" priority="2831">
      <formula>OR((U424-U423)&gt;5,(U424-U423)&lt;-5)</formula>
    </cfRule>
  </conditionalFormatting>
  <conditionalFormatting sqref="V424">
    <cfRule type="expression" dxfId="8220" priority="2830">
      <formula>OR((V424-V423)&gt;5,(V424-V423)&lt;-5)</formula>
    </cfRule>
  </conditionalFormatting>
  <conditionalFormatting sqref="W424">
    <cfRule type="expression" dxfId="8219" priority="2829">
      <formula>OR((W424-W423)&gt;5,(W424-W423)&lt;-5)</formula>
    </cfRule>
  </conditionalFormatting>
  <conditionalFormatting sqref="X424">
    <cfRule type="expression" dxfId="8218" priority="2828">
      <formula>OR((X424-X423)&gt;5,(X424-X423)&lt;-5)</formula>
    </cfRule>
  </conditionalFormatting>
  <conditionalFormatting sqref="Y424">
    <cfRule type="expression" dxfId="8217" priority="2827">
      <formula>OR((Y424-Y423)&gt;5,(Y424-Y423)&lt;-5)</formula>
    </cfRule>
  </conditionalFormatting>
  <conditionalFormatting sqref="S424">
    <cfRule type="expression" dxfId="8216" priority="2826">
      <formula>OR((S424-S423)&gt;5,(S424-S423)&lt;-5)</formula>
    </cfRule>
  </conditionalFormatting>
  <conditionalFormatting sqref="L438:N438">
    <cfRule type="expression" dxfId="8215" priority="2823">
      <formula>OR((L438-L437)&gt;5,(L438-L437)&lt;-5)</formula>
    </cfRule>
  </conditionalFormatting>
  <conditionalFormatting sqref="O438">
    <cfRule type="expression" dxfId="8214" priority="2822">
      <formula>OR((O438-O437)&gt;5,(O438-O437)&lt;-5)</formula>
    </cfRule>
  </conditionalFormatting>
  <conditionalFormatting sqref="P438">
    <cfRule type="expression" dxfId="8213" priority="2821">
      <formula>OR((P438-P437)&gt;5,(P438-P437)&lt;-5)</formula>
    </cfRule>
  </conditionalFormatting>
  <conditionalFormatting sqref="Q438">
    <cfRule type="expression" dxfId="8212" priority="2820">
      <formula>OR((Q438-Q437)&gt;5,(Q438-Q437)&lt;-5)</formula>
    </cfRule>
  </conditionalFormatting>
  <conditionalFormatting sqref="R438">
    <cfRule type="expression" dxfId="8211" priority="2819">
      <formula>OR((R438-R437)&gt;5,(R438-R437)&lt;-5)</formula>
    </cfRule>
  </conditionalFormatting>
  <conditionalFormatting sqref="S438">
    <cfRule type="expression" dxfId="8210" priority="2818">
      <formula>OR((S438-S437)&gt;5,(S438-S437)&lt;-5)</formula>
    </cfRule>
  </conditionalFormatting>
  <conditionalFormatting sqref="T438">
    <cfRule type="expression" dxfId="8209" priority="2817">
      <formula>OR((T438-T437)&gt;5,(T438-T437)&lt;-5)</formula>
    </cfRule>
  </conditionalFormatting>
  <conditionalFormatting sqref="U438">
    <cfRule type="expression" dxfId="8208" priority="2816">
      <formula>OR((U438-U437)&gt;5,(U438-U437)&lt;-5)</formula>
    </cfRule>
  </conditionalFormatting>
  <conditionalFormatting sqref="V438">
    <cfRule type="expression" dxfId="8207" priority="2815">
      <formula>OR((V438-V437)&gt;5,(V438-V437)&lt;-5)</formula>
    </cfRule>
  </conditionalFormatting>
  <conditionalFormatting sqref="W438">
    <cfRule type="expression" dxfId="8206" priority="2814">
      <formula>OR((W438-W437)&gt;5,(W438-W437)&lt;-5)</formula>
    </cfRule>
  </conditionalFormatting>
  <conditionalFormatting sqref="X438">
    <cfRule type="expression" dxfId="8205" priority="2813">
      <formula>OR((X438-X437)&gt;5,(X438-X437)&lt;-5)</formula>
    </cfRule>
  </conditionalFormatting>
  <conditionalFormatting sqref="Y438">
    <cfRule type="expression" dxfId="8204" priority="2812">
      <formula>OR((Y438-Y437)&gt;5,(Y438-Y437)&lt;-5)</formula>
    </cfRule>
  </conditionalFormatting>
  <conditionalFormatting sqref="L439:N439">
    <cfRule type="expression" dxfId="8203" priority="2809">
      <formula>OR((L439-L438)&gt;5,(L439-L438)&lt;-5)</formula>
    </cfRule>
  </conditionalFormatting>
  <conditionalFormatting sqref="O439">
    <cfRule type="expression" dxfId="8202" priority="2808">
      <formula>OR((O439-O438)&gt;5,(O439-O438)&lt;-5)</formula>
    </cfRule>
  </conditionalFormatting>
  <conditionalFormatting sqref="P439">
    <cfRule type="expression" dxfId="8201" priority="2807">
      <formula>OR((P439-P438)&gt;5,(P439-P438)&lt;-5)</formula>
    </cfRule>
  </conditionalFormatting>
  <conditionalFormatting sqref="Q439">
    <cfRule type="expression" dxfId="8200" priority="2806">
      <formula>OR((Q439-Q438)&gt;5,(Q439-Q438)&lt;-5)</formula>
    </cfRule>
  </conditionalFormatting>
  <conditionalFormatting sqref="R439">
    <cfRule type="expression" dxfId="8199" priority="2805">
      <formula>OR((R439-R438)&gt;5,(R439-R438)&lt;-5)</formula>
    </cfRule>
  </conditionalFormatting>
  <conditionalFormatting sqref="S439">
    <cfRule type="expression" dxfId="8198" priority="2804">
      <formula>OR((S439-S438)&gt;5,(S439-S438)&lt;-5)</formula>
    </cfRule>
  </conditionalFormatting>
  <conditionalFormatting sqref="T439">
    <cfRule type="expression" dxfId="8197" priority="2803">
      <formula>OR((T439-T438)&gt;5,(T439-T438)&lt;-5)</formula>
    </cfRule>
  </conditionalFormatting>
  <conditionalFormatting sqref="U439">
    <cfRule type="expression" dxfId="8196" priority="2802">
      <formula>OR((U439-U438)&gt;5,(U439-U438)&lt;-5)</formula>
    </cfRule>
  </conditionalFormatting>
  <conditionalFormatting sqref="V439">
    <cfRule type="expression" dxfId="8195" priority="2801">
      <formula>OR((V439-V438)&gt;5,(V439-V438)&lt;-5)</formula>
    </cfRule>
  </conditionalFormatting>
  <conditionalFormatting sqref="W439">
    <cfRule type="expression" dxfId="8194" priority="2800">
      <formula>OR((W439-W438)&gt;5,(W439-W438)&lt;-5)</formula>
    </cfRule>
  </conditionalFormatting>
  <conditionalFormatting sqref="X439">
    <cfRule type="expression" dxfId="8193" priority="2799">
      <formula>OR((X439-X438)&gt;5,(X439-X438)&lt;-5)</formula>
    </cfRule>
  </conditionalFormatting>
  <conditionalFormatting sqref="Y439">
    <cfRule type="expression" dxfId="8192" priority="2798">
      <formula>OR((Y439-Y438)&gt;5,(Y439-Y438)&lt;-5)</formula>
    </cfRule>
  </conditionalFormatting>
  <conditionalFormatting sqref="L440:N440">
    <cfRule type="expression" dxfId="8191" priority="2795">
      <formula>OR((L440-L439)&gt;5,(L440-L439)&lt;-5)</formula>
    </cfRule>
  </conditionalFormatting>
  <conditionalFormatting sqref="O440">
    <cfRule type="expression" dxfId="8190" priority="2794">
      <formula>OR((O440-O439)&gt;5,(O440-O439)&lt;-5)</formula>
    </cfRule>
  </conditionalFormatting>
  <conditionalFormatting sqref="P440">
    <cfRule type="expression" dxfId="8189" priority="2793">
      <formula>OR((P440-P439)&gt;5,(P440-P439)&lt;-5)</formula>
    </cfRule>
  </conditionalFormatting>
  <conditionalFormatting sqref="Q440">
    <cfRule type="expression" dxfId="8188" priority="2792">
      <formula>OR((Q440-Q439)&gt;5,(Q440-Q439)&lt;-5)</formula>
    </cfRule>
  </conditionalFormatting>
  <conditionalFormatting sqref="R440">
    <cfRule type="expression" dxfId="8187" priority="2791">
      <formula>OR((R440-R439)&gt;5,(R440-R439)&lt;-5)</formula>
    </cfRule>
  </conditionalFormatting>
  <conditionalFormatting sqref="S440">
    <cfRule type="expression" dxfId="8186" priority="2790">
      <formula>OR((S440-S439)&gt;5,(S440-S439)&lt;-5)</formula>
    </cfRule>
  </conditionalFormatting>
  <conditionalFormatting sqref="T440">
    <cfRule type="expression" dxfId="8185" priority="2789">
      <formula>OR((T440-T439)&gt;5,(T440-T439)&lt;-5)</formula>
    </cfRule>
  </conditionalFormatting>
  <conditionalFormatting sqref="U440">
    <cfRule type="expression" dxfId="8184" priority="2788">
      <formula>OR((U440-U439)&gt;5,(U440-U439)&lt;-5)</formula>
    </cfRule>
  </conditionalFormatting>
  <conditionalFormatting sqref="V440">
    <cfRule type="expression" dxfId="8183" priority="2787">
      <formula>OR((V440-V439)&gt;5,(V440-V439)&lt;-5)</formula>
    </cfRule>
  </conditionalFormatting>
  <conditionalFormatting sqref="W440">
    <cfRule type="expression" dxfId="8182" priority="2786">
      <formula>OR((W440-W439)&gt;5,(W440-W439)&lt;-5)</formula>
    </cfRule>
  </conditionalFormatting>
  <conditionalFormatting sqref="X440">
    <cfRule type="expression" dxfId="8181" priority="2785">
      <formula>OR((X440-X439)&gt;5,(X440-X439)&lt;-5)</formula>
    </cfRule>
  </conditionalFormatting>
  <conditionalFormatting sqref="Y440">
    <cfRule type="expression" dxfId="8180" priority="2784">
      <formula>OR((Y440-Y439)&gt;5,(Y440-Y439)&lt;-5)</formula>
    </cfRule>
  </conditionalFormatting>
  <conditionalFormatting sqref="L441:N441">
    <cfRule type="expression" dxfId="8179" priority="2781">
      <formula>OR((L441-L440)&gt;5,(L441-L440)&lt;-5)</formula>
    </cfRule>
  </conditionalFormatting>
  <conditionalFormatting sqref="O441">
    <cfRule type="expression" dxfId="8178" priority="2780">
      <formula>OR((O441-O440)&gt;5,(O441-O440)&lt;-5)</formula>
    </cfRule>
  </conditionalFormatting>
  <conditionalFormatting sqref="P441">
    <cfRule type="expression" dxfId="8177" priority="2779">
      <formula>OR((P441-P440)&gt;5,(P441-P440)&lt;-5)</formula>
    </cfRule>
  </conditionalFormatting>
  <conditionalFormatting sqref="Q441">
    <cfRule type="expression" dxfId="8176" priority="2778">
      <formula>OR((Q441-Q440)&gt;5,(Q441-Q440)&lt;-5)</formula>
    </cfRule>
  </conditionalFormatting>
  <conditionalFormatting sqref="R441">
    <cfRule type="expression" dxfId="8175" priority="2777">
      <formula>OR((R441-R440)&gt;5,(R441-R440)&lt;-5)</formula>
    </cfRule>
  </conditionalFormatting>
  <conditionalFormatting sqref="S441">
    <cfRule type="expression" dxfId="8174" priority="2776">
      <formula>OR((S441-S440)&gt;5,(S441-S440)&lt;-5)</formula>
    </cfRule>
  </conditionalFormatting>
  <conditionalFormatting sqref="T441">
    <cfRule type="expression" dxfId="8173" priority="2775">
      <formula>OR((T441-T440)&gt;5,(T441-T440)&lt;-5)</formula>
    </cfRule>
  </conditionalFormatting>
  <conditionalFormatting sqref="U441">
    <cfRule type="expression" dxfId="8172" priority="2774">
      <formula>OR((U441-U440)&gt;5,(U441-U440)&lt;-5)</formula>
    </cfRule>
  </conditionalFormatting>
  <conditionalFormatting sqref="V441">
    <cfRule type="expression" dxfId="8171" priority="2773">
      <formula>OR((V441-V440)&gt;5,(V441-V440)&lt;-5)</formula>
    </cfRule>
  </conditionalFormatting>
  <conditionalFormatting sqref="W441">
    <cfRule type="expression" dxfId="8170" priority="2772">
      <formula>OR((W441-W440)&gt;5,(W441-W440)&lt;-5)</formula>
    </cfRule>
  </conditionalFormatting>
  <conditionalFormatting sqref="X441">
    <cfRule type="expression" dxfId="8169" priority="2771">
      <formula>OR((X441-X440)&gt;5,(X441-X440)&lt;-5)</formula>
    </cfRule>
  </conditionalFormatting>
  <conditionalFormatting sqref="Y441">
    <cfRule type="expression" dxfId="8168" priority="2770">
      <formula>OR((Y441-Y440)&gt;5,(Y441-Y440)&lt;-5)</formula>
    </cfRule>
  </conditionalFormatting>
  <conditionalFormatting sqref="L442:N442">
    <cfRule type="expression" dxfId="8167" priority="2767">
      <formula>OR((L442-L441)&gt;5,(L442-L441)&lt;-5)</formula>
    </cfRule>
  </conditionalFormatting>
  <conditionalFormatting sqref="O442">
    <cfRule type="expression" dxfId="8166" priority="2766">
      <formula>OR((O442-O441)&gt;5,(O442-O441)&lt;-5)</formula>
    </cfRule>
  </conditionalFormatting>
  <conditionalFormatting sqref="P442">
    <cfRule type="expression" dxfId="8165" priority="2765">
      <formula>OR((P442-P441)&gt;5,(P442-P441)&lt;-5)</formula>
    </cfRule>
  </conditionalFormatting>
  <conditionalFormatting sqref="Q442">
    <cfRule type="expression" dxfId="8164" priority="2764">
      <formula>OR((Q442-Q441)&gt;5,(Q442-Q441)&lt;-5)</formula>
    </cfRule>
  </conditionalFormatting>
  <conditionalFormatting sqref="R442">
    <cfRule type="expression" dxfId="8163" priority="2763">
      <formula>OR((R442-R441)&gt;5,(R442-R441)&lt;-5)</formula>
    </cfRule>
  </conditionalFormatting>
  <conditionalFormatting sqref="S442">
    <cfRule type="expression" dxfId="8162" priority="2762">
      <formula>OR((S442-S441)&gt;5,(S442-S441)&lt;-5)</formula>
    </cfRule>
  </conditionalFormatting>
  <conditionalFormatting sqref="T442">
    <cfRule type="expression" dxfId="8161" priority="2761">
      <formula>OR((T442-T441)&gt;5,(T442-T441)&lt;-5)</formula>
    </cfRule>
  </conditionalFormatting>
  <conditionalFormatting sqref="U442">
    <cfRule type="expression" dxfId="8160" priority="2760">
      <formula>OR((U442-U441)&gt;5,(U442-U441)&lt;-5)</formula>
    </cfRule>
  </conditionalFormatting>
  <conditionalFormatting sqref="V442">
    <cfRule type="expression" dxfId="8159" priority="2759">
      <formula>OR((V442-V441)&gt;5,(V442-V441)&lt;-5)</formula>
    </cfRule>
  </conditionalFormatting>
  <conditionalFormatting sqref="W442">
    <cfRule type="expression" dxfId="8158" priority="2758">
      <formula>OR((W442-W441)&gt;5,(W442-W441)&lt;-5)</formula>
    </cfRule>
  </conditionalFormatting>
  <conditionalFormatting sqref="X442">
    <cfRule type="expression" dxfId="8157" priority="2757">
      <formula>OR((X442-X441)&gt;5,(X442-X441)&lt;-5)</formula>
    </cfRule>
  </conditionalFormatting>
  <conditionalFormatting sqref="Y442">
    <cfRule type="expression" dxfId="8156" priority="2756">
      <formula>OR((Y442-Y441)&gt;5,(Y442-Y441)&lt;-5)</formula>
    </cfRule>
  </conditionalFormatting>
  <conditionalFormatting sqref="L444:N444">
    <cfRule type="expression" dxfId="8155" priority="2753">
      <formula>OR((L444-L443)&gt;5,(L444-L443)&lt;-5)</formula>
    </cfRule>
  </conditionalFormatting>
  <conditionalFormatting sqref="O444">
    <cfRule type="expression" dxfId="8154" priority="2752">
      <formula>OR((O444-O443)&gt;5,(O444-O443)&lt;-5)</formula>
    </cfRule>
  </conditionalFormatting>
  <conditionalFormatting sqref="P444">
    <cfRule type="expression" dxfId="8153" priority="2751">
      <formula>OR((P444-P443)&gt;5,(P444-P443)&lt;-5)</formula>
    </cfRule>
  </conditionalFormatting>
  <conditionalFormatting sqref="Q444">
    <cfRule type="expression" dxfId="8152" priority="2750">
      <formula>OR((Q444-Q443)&gt;5,(Q444-Q443)&lt;-5)</formula>
    </cfRule>
  </conditionalFormatting>
  <conditionalFormatting sqref="R444">
    <cfRule type="expression" dxfId="8151" priority="2749">
      <formula>OR((R444-R443)&gt;5,(R444-R443)&lt;-5)</formula>
    </cfRule>
  </conditionalFormatting>
  <conditionalFormatting sqref="S444">
    <cfRule type="expression" dxfId="8150" priority="2748">
      <formula>OR((S444-S443)&gt;5,(S444-S443)&lt;-5)</formula>
    </cfRule>
  </conditionalFormatting>
  <conditionalFormatting sqref="T444">
    <cfRule type="expression" dxfId="8149" priority="2747">
      <formula>OR((T444-T443)&gt;5,(T444-T443)&lt;-5)</formula>
    </cfRule>
  </conditionalFormatting>
  <conditionalFormatting sqref="U444">
    <cfRule type="expression" dxfId="8148" priority="2746">
      <formula>OR((U444-U443)&gt;5,(U444-U443)&lt;-5)</formula>
    </cfRule>
  </conditionalFormatting>
  <conditionalFormatting sqref="V444">
    <cfRule type="expression" dxfId="8147" priority="2745">
      <formula>OR((V444-V443)&gt;5,(V444-V443)&lt;-5)</formula>
    </cfRule>
  </conditionalFormatting>
  <conditionalFormatting sqref="W444">
    <cfRule type="expression" dxfId="8146" priority="2744">
      <formula>OR((W444-W443)&gt;5,(W444-W443)&lt;-5)</formula>
    </cfRule>
  </conditionalFormatting>
  <conditionalFormatting sqref="X444">
    <cfRule type="expression" dxfId="8145" priority="2743">
      <formula>OR((X444-X443)&gt;5,(X444-X443)&lt;-5)</formula>
    </cfRule>
  </conditionalFormatting>
  <conditionalFormatting sqref="Y444">
    <cfRule type="expression" dxfId="8144" priority="2742">
      <formula>OR((Y444-Y443)&gt;5,(Y444-Y443)&lt;-5)</formula>
    </cfRule>
  </conditionalFormatting>
  <conditionalFormatting sqref="L445:N445">
    <cfRule type="expression" dxfId="8143" priority="2739">
      <formula>OR((L445-L444)&gt;5,(L445-L444)&lt;-5)</formula>
    </cfRule>
  </conditionalFormatting>
  <conditionalFormatting sqref="O445">
    <cfRule type="expression" dxfId="8142" priority="2738">
      <formula>OR((O445-O444)&gt;5,(O445-O444)&lt;-5)</formula>
    </cfRule>
  </conditionalFormatting>
  <conditionalFormatting sqref="P445">
    <cfRule type="expression" dxfId="8141" priority="2737">
      <formula>OR((P445-P444)&gt;5,(P445-P444)&lt;-5)</formula>
    </cfRule>
  </conditionalFormatting>
  <conditionalFormatting sqref="Q445">
    <cfRule type="expression" dxfId="8140" priority="2736">
      <formula>OR((Q445-Q444)&gt;5,(Q445-Q444)&lt;-5)</formula>
    </cfRule>
  </conditionalFormatting>
  <conditionalFormatting sqref="R445">
    <cfRule type="expression" dxfId="8139" priority="2735">
      <formula>OR((R445-R444)&gt;5,(R445-R444)&lt;-5)</formula>
    </cfRule>
  </conditionalFormatting>
  <conditionalFormatting sqref="S445">
    <cfRule type="expression" dxfId="8138" priority="2734">
      <formula>OR((S445-S444)&gt;5,(S445-S444)&lt;-5)</formula>
    </cfRule>
  </conditionalFormatting>
  <conditionalFormatting sqref="T445">
    <cfRule type="expression" dxfId="8137" priority="2733">
      <formula>OR((T445-T444)&gt;5,(T445-T444)&lt;-5)</formula>
    </cfRule>
  </conditionalFormatting>
  <conditionalFormatting sqref="U445">
    <cfRule type="expression" dxfId="8136" priority="2732">
      <formula>OR((U445-U444)&gt;5,(U445-U444)&lt;-5)</formula>
    </cfRule>
  </conditionalFormatting>
  <conditionalFormatting sqref="V445">
    <cfRule type="expression" dxfId="8135" priority="2731">
      <formula>OR((V445-V444)&gt;5,(V445-V444)&lt;-5)</formula>
    </cfRule>
  </conditionalFormatting>
  <conditionalFormatting sqref="W445">
    <cfRule type="expression" dxfId="8134" priority="2730">
      <formula>OR((W445-W444)&gt;5,(W445-W444)&lt;-5)</formula>
    </cfRule>
  </conditionalFormatting>
  <conditionalFormatting sqref="X445">
    <cfRule type="expression" dxfId="8133" priority="2729">
      <formula>OR((X445-X444)&gt;5,(X445-X444)&lt;-5)</formula>
    </cfRule>
  </conditionalFormatting>
  <conditionalFormatting sqref="Y445">
    <cfRule type="expression" dxfId="8132" priority="2728">
      <formula>OR((Y445-Y444)&gt;5,(Y445-Y444)&lt;-5)</formula>
    </cfRule>
  </conditionalFormatting>
  <conditionalFormatting sqref="L447:N447">
    <cfRule type="expression" dxfId="8131" priority="2725">
      <formula>OR((L447-L446)&gt;5,(L447-L446)&lt;-5)</formula>
    </cfRule>
  </conditionalFormatting>
  <conditionalFormatting sqref="O447">
    <cfRule type="expression" dxfId="8130" priority="2724">
      <formula>OR((O447-O446)&gt;5,(O447-O446)&lt;-5)</formula>
    </cfRule>
  </conditionalFormatting>
  <conditionalFormatting sqref="P447">
    <cfRule type="expression" dxfId="8129" priority="2723">
      <formula>OR((P447-P446)&gt;5,(P447-P446)&lt;-5)</formula>
    </cfRule>
  </conditionalFormatting>
  <conditionalFormatting sqref="Q447">
    <cfRule type="expression" dxfId="8128" priority="2722">
      <formula>OR((Q447-Q446)&gt;5,(Q447-Q446)&lt;-5)</formula>
    </cfRule>
  </conditionalFormatting>
  <conditionalFormatting sqref="R447">
    <cfRule type="expression" dxfId="8127" priority="2721">
      <formula>OR((R447-R446)&gt;5,(R447-R446)&lt;-5)</formula>
    </cfRule>
  </conditionalFormatting>
  <conditionalFormatting sqref="S447">
    <cfRule type="expression" dxfId="8126" priority="2720">
      <formula>OR((S447-S446)&gt;5,(S447-S446)&lt;-5)</formula>
    </cfRule>
  </conditionalFormatting>
  <conditionalFormatting sqref="T447">
    <cfRule type="expression" dxfId="8125" priority="2719">
      <formula>OR((T447-T446)&gt;5,(T447-T446)&lt;-5)</formula>
    </cfRule>
  </conditionalFormatting>
  <conditionalFormatting sqref="U447">
    <cfRule type="expression" dxfId="8124" priority="2718">
      <formula>OR((U447-U446)&gt;5,(U447-U446)&lt;-5)</formula>
    </cfRule>
  </conditionalFormatting>
  <conditionalFormatting sqref="V447">
    <cfRule type="expression" dxfId="8123" priority="2717">
      <formula>OR((V447-V446)&gt;5,(V447-V446)&lt;-5)</formula>
    </cfRule>
  </conditionalFormatting>
  <conditionalFormatting sqref="W447">
    <cfRule type="expression" dxfId="8122" priority="2716">
      <formula>OR((W447-W446)&gt;5,(W447-W446)&lt;-5)</formula>
    </cfRule>
  </conditionalFormatting>
  <conditionalFormatting sqref="X447">
    <cfRule type="expression" dxfId="8121" priority="2715">
      <formula>OR((X447-X446)&gt;5,(X447-X446)&lt;-5)</formula>
    </cfRule>
  </conditionalFormatting>
  <conditionalFormatting sqref="Y447">
    <cfRule type="expression" dxfId="8120" priority="2714">
      <formula>OR((Y447-Y446)&gt;5,(Y447-Y446)&lt;-5)</formula>
    </cfRule>
  </conditionalFormatting>
  <conditionalFormatting sqref="L448:N448">
    <cfRule type="expression" dxfId="8119" priority="2711">
      <formula>OR((L448-L447)&gt;5,(L448-L447)&lt;-5)</formula>
    </cfRule>
  </conditionalFormatting>
  <conditionalFormatting sqref="O448">
    <cfRule type="expression" dxfId="8118" priority="2710">
      <formula>OR((O448-O447)&gt;5,(O448-O447)&lt;-5)</formula>
    </cfRule>
  </conditionalFormatting>
  <conditionalFormatting sqref="P448">
    <cfRule type="expression" dxfId="8117" priority="2709">
      <formula>OR((P448-P447)&gt;5,(P448-P447)&lt;-5)</formula>
    </cfRule>
  </conditionalFormatting>
  <conditionalFormatting sqref="Q448">
    <cfRule type="expression" dxfId="8116" priority="2708">
      <formula>OR((Q448-Q447)&gt;5,(Q448-Q447)&lt;-5)</formula>
    </cfRule>
  </conditionalFormatting>
  <conditionalFormatting sqref="R448">
    <cfRule type="expression" dxfId="8115" priority="2707">
      <formula>OR((R448-R447)&gt;5,(R448-R447)&lt;-5)</formula>
    </cfRule>
  </conditionalFormatting>
  <conditionalFormatting sqref="S448">
    <cfRule type="expression" dxfId="8114" priority="2706">
      <formula>OR((S448-S447)&gt;5,(S448-S447)&lt;-5)</formula>
    </cfRule>
  </conditionalFormatting>
  <conditionalFormatting sqref="T448">
    <cfRule type="expression" dxfId="8113" priority="2705">
      <formula>OR((T448-T447)&gt;5,(T448-T447)&lt;-5)</formula>
    </cfRule>
  </conditionalFormatting>
  <conditionalFormatting sqref="U448">
    <cfRule type="expression" dxfId="8112" priority="2704">
      <formula>OR((U448-U447)&gt;5,(U448-U447)&lt;-5)</formula>
    </cfRule>
  </conditionalFormatting>
  <conditionalFormatting sqref="V448">
    <cfRule type="expression" dxfId="8111" priority="2703">
      <formula>OR((V448-V447)&gt;5,(V448-V447)&lt;-5)</formula>
    </cfRule>
  </conditionalFormatting>
  <conditionalFormatting sqref="W448">
    <cfRule type="expression" dxfId="8110" priority="2702">
      <formula>OR((W448-W447)&gt;5,(W448-W447)&lt;-5)</formula>
    </cfRule>
  </conditionalFormatting>
  <conditionalFormatting sqref="X448">
    <cfRule type="expression" dxfId="8109" priority="2701">
      <formula>OR((X448-X447)&gt;5,(X448-X447)&lt;-5)</formula>
    </cfRule>
  </conditionalFormatting>
  <conditionalFormatting sqref="Y448">
    <cfRule type="expression" dxfId="8108" priority="2700">
      <formula>OR((Y448-Y447)&gt;5,(Y448-Y447)&lt;-5)</formula>
    </cfRule>
  </conditionalFormatting>
  <conditionalFormatting sqref="L450:N450">
    <cfRule type="expression" dxfId="8107" priority="2697">
      <formula>OR((L450-L449)&gt;5,(L450-L449)&lt;-5)</formula>
    </cfRule>
  </conditionalFormatting>
  <conditionalFormatting sqref="O450">
    <cfRule type="expression" dxfId="8106" priority="2696">
      <formula>OR((O450-O449)&gt;5,(O450-O449)&lt;-5)</formula>
    </cfRule>
  </conditionalFormatting>
  <conditionalFormatting sqref="P450">
    <cfRule type="expression" dxfId="8105" priority="2695">
      <formula>OR((P450-P449)&gt;5,(P450-P449)&lt;-5)</formula>
    </cfRule>
  </conditionalFormatting>
  <conditionalFormatting sqref="Q450">
    <cfRule type="expression" dxfId="8104" priority="2694">
      <formula>OR((Q450-Q449)&gt;5,(Q450-Q449)&lt;-5)</formula>
    </cfRule>
  </conditionalFormatting>
  <conditionalFormatting sqref="R450">
    <cfRule type="expression" dxfId="8103" priority="2693">
      <formula>OR((R450-R449)&gt;5,(R450-R449)&lt;-5)</formula>
    </cfRule>
  </conditionalFormatting>
  <conditionalFormatting sqref="S450">
    <cfRule type="expression" dxfId="8102" priority="2692">
      <formula>OR((S450-S449)&gt;5,(S450-S449)&lt;-5)</formula>
    </cfRule>
  </conditionalFormatting>
  <conditionalFormatting sqref="T450">
    <cfRule type="expression" dxfId="8101" priority="2691">
      <formula>OR((T450-T449)&gt;5,(T450-T449)&lt;-5)</formula>
    </cfRule>
  </conditionalFormatting>
  <conditionalFormatting sqref="U450">
    <cfRule type="expression" dxfId="8100" priority="2690">
      <formula>OR((U450-U449)&gt;5,(U450-U449)&lt;-5)</formula>
    </cfRule>
  </conditionalFormatting>
  <conditionalFormatting sqref="V450">
    <cfRule type="expression" dxfId="8099" priority="2689">
      <formula>OR((V450-V449)&gt;5,(V450-V449)&lt;-5)</formula>
    </cfRule>
  </conditionalFormatting>
  <conditionalFormatting sqref="W450">
    <cfRule type="expression" dxfId="8098" priority="2688">
      <formula>OR((W450-W449)&gt;5,(W450-W449)&lt;-5)</formula>
    </cfRule>
  </conditionalFormatting>
  <conditionalFormatting sqref="X450">
    <cfRule type="expression" dxfId="8097" priority="2687">
      <formula>OR((X450-X449)&gt;5,(X450-X449)&lt;-5)</formula>
    </cfRule>
  </conditionalFormatting>
  <conditionalFormatting sqref="Y450">
    <cfRule type="expression" dxfId="8096" priority="2686">
      <formula>OR((Y450-Y449)&gt;5,(Y450-Y449)&lt;-5)</formula>
    </cfRule>
  </conditionalFormatting>
  <conditionalFormatting sqref="L451:N451">
    <cfRule type="expression" dxfId="8095" priority="2683">
      <formula>OR((L451-L450)&gt;5,(L451-L450)&lt;-5)</formula>
    </cfRule>
  </conditionalFormatting>
  <conditionalFormatting sqref="O451">
    <cfRule type="expression" dxfId="8094" priority="2682">
      <formula>OR((O451-O450)&gt;5,(O451-O450)&lt;-5)</formula>
    </cfRule>
  </conditionalFormatting>
  <conditionalFormatting sqref="P451">
    <cfRule type="expression" dxfId="8093" priority="2681">
      <formula>OR((P451-P450)&gt;5,(P451-P450)&lt;-5)</formula>
    </cfRule>
  </conditionalFormatting>
  <conditionalFormatting sqref="Q451">
    <cfRule type="expression" dxfId="8092" priority="2680">
      <formula>OR((Q451-Q450)&gt;5,(Q451-Q450)&lt;-5)</formula>
    </cfRule>
  </conditionalFormatting>
  <conditionalFormatting sqref="R451">
    <cfRule type="expression" dxfId="8091" priority="2679">
      <formula>OR((R451-R450)&gt;5,(R451-R450)&lt;-5)</formula>
    </cfRule>
  </conditionalFormatting>
  <conditionalFormatting sqref="S451">
    <cfRule type="expression" dxfId="8090" priority="2678">
      <formula>OR((S451-S450)&gt;5,(S451-S450)&lt;-5)</formula>
    </cfRule>
  </conditionalFormatting>
  <conditionalFormatting sqref="T451">
    <cfRule type="expression" dxfId="8089" priority="2677">
      <formula>OR((T451-T450)&gt;5,(T451-T450)&lt;-5)</formula>
    </cfRule>
  </conditionalFormatting>
  <conditionalFormatting sqref="U451">
    <cfRule type="expression" dxfId="8088" priority="2676">
      <formula>OR((U451-U450)&gt;5,(U451-U450)&lt;-5)</formula>
    </cfRule>
  </conditionalFormatting>
  <conditionalFormatting sqref="V451">
    <cfRule type="expression" dxfId="8087" priority="2675">
      <formula>OR((V451-V450)&gt;5,(V451-V450)&lt;-5)</formula>
    </cfRule>
  </conditionalFormatting>
  <conditionalFormatting sqref="W451">
    <cfRule type="expression" dxfId="8086" priority="2674">
      <formula>OR((W451-W450)&gt;5,(W451-W450)&lt;-5)</formula>
    </cfRule>
  </conditionalFormatting>
  <conditionalFormatting sqref="X451">
    <cfRule type="expression" dxfId="8085" priority="2673">
      <formula>OR((X451-X450)&gt;5,(X451-X450)&lt;-5)</formula>
    </cfRule>
  </conditionalFormatting>
  <conditionalFormatting sqref="Y451">
    <cfRule type="expression" dxfId="8084" priority="2672">
      <formula>OR((Y451-Y450)&gt;5,(Y451-Y450)&lt;-5)</formula>
    </cfRule>
  </conditionalFormatting>
  <conditionalFormatting sqref="L453:N453">
    <cfRule type="expression" dxfId="8083" priority="2669">
      <formula>OR((L453-L452)&gt;5,(L453-L452)&lt;-5)</formula>
    </cfRule>
  </conditionalFormatting>
  <conditionalFormatting sqref="O453">
    <cfRule type="expression" dxfId="8082" priority="2668">
      <formula>OR((O453-O452)&gt;5,(O453-O452)&lt;-5)</formula>
    </cfRule>
  </conditionalFormatting>
  <conditionalFormatting sqref="P453">
    <cfRule type="expression" dxfId="8081" priority="2667">
      <formula>OR((P453-P452)&gt;5,(P453-P452)&lt;-5)</formula>
    </cfRule>
  </conditionalFormatting>
  <conditionalFormatting sqref="Q453">
    <cfRule type="expression" dxfId="8080" priority="2666">
      <formula>OR((Q453-Q452)&gt;5,(Q453-Q452)&lt;-5)</formula>
    </cfRule>
  </conditionalFormatting>
  <conditionalFormatting sqref="R453">
    <cfRule type="expression" dxfId="8079" priority="2665">
      <formula>OR((R453-R452)&gt;5,(R453-R452)&lt;-5)</formula>
    </cfRule>
  </conditionalFormatting>
  <conditionalFormatting sqref="S453">
    <cfRule type="expression" dxfId="8078" priority="2664">
      <formula>OR((S453-S452)&gt;5,(S453-S452)&lt;-5)</formula>
    </cfRule>
  </conditionalFormatting>
  <conditionalFormatting sqref="T453">
    <cfRule type="expression" dxfId="8077" priority="2663">
      <formula>OR((T453-T452)&gt;5,(T453-T452)&lt;-5)</formula>
    </cfRule>
  </conditionalFormatting>
  <conditionalFormatting sqref="U453">
    <cfRule type="expression" dxfId="8076" priority="2662">
      <formula>OR((U453-U452)&gt;5,(U453-U452)&lt;-5)</formula>
    </cfRule>
  </conditionalFormatting>
  <conditionalFormatting sqref="V453">
    <cfRule type="expression" dxfId="8075" priority="2661">
      <formula>OR((V453-V452)&gt;5,(V453-V452)&lt;-5)</formula>
    </cfRule>
  </conditionalFormatting>
  <conditionalFormatting sqref="W453">
    <cfRule type="expression" dxfId="8074" priority="2660">
      <formula>OR((W453-W452)&gt;5,(W453-W452)&lt;-5)</formula>
    </cfRule>
  </conditionalFormatting>
  <conditionalFormatting sqref="X453">
    <cfRule type="expression" dxfId="8073" priority="2659">
      <formula>OR((X453-X452)&gt;5,(X453-X452)&lt;-5)</formula>
    </cfRule>
  </conditionalFormatting>
  <conditionalFormatting sqref="Y453">
    <cfRule type="expression" dxfId="8072" priority="2658">
      <formula>OR((Y453-Y452)&gt;5,(Y453-Y452)&lt;-5)</formula>
    </cfRule>
  </conditionalFormatting>
  <conditionalFormatting sqref="L454:N454">
    <cfRule type="expression" dxfId="8071" priority="2655">
      <formula>OR((L454-L453)&gt;5,(L454-L453)&lt;-5)</formula>
    </cfRule>
  </conditionalFormatting>
  <conditionalFormatting sqref="O454">
    <cfRule type="expression" dxfId="8070" priority="2654">
      <formula>OR((O454-O453)&gt;5,(O454-O453)&lt;-5)</formula>
    </cfRule>
  </conditionalFormatting>
  <conditionalFormatting sqref="P454">
    <cfRule type="expression" dxfId="8069" priority="2653">
      <formula>OR((P454-P453)&gt;5,(P454-P453)&lt;-5)</formula>
    </cfRule>
  </conditionalFormatting>
  <conditionalFormatting sqref="Q454">
    <cfRule type="expression" dxfId="8068" priority="2652">
      <formula>OR((Q454-Q453)&gt;5,(Q454-Q453)&lt;-5)</formula>
    </cfRule>
  </conditionalFormatting>
  <conditionalFormatting sqref="R454">
    <cfRule type="expression" dxfId="8067" priority="2651">
      <formula>OR((R454-R453)&gt;5,(R454-R453)&lt;-5)</formula>
    </cfRule>
  </conditionalFormatting>
  <conditionalFormatting sqref="S454">
    <cfRule type="expression" dxfId="8066" priority="2650">
      <formula>OR((S454-S453)&gt;5,(S454-S453)&lt;-5)</formula>
    </cfRule>
  </conditionalFormatting>
  <conditionalFormatting sqref="T454">
    <cfRule type="expression" dxfId="8065" priority="2649">
      <formula>OR((T454-T453)&gt;5,(T454-T453)&lt;-5)</formula>
    </cfRule>
  </conditionalFormatting>
  <conditionalFormatting sqref="U454">
    <cfRule type="expression" dxfId="8064" priority="2648">
      <formula>OR((U454-U453)&gt;5,(U454-U453)&lt;-5)</formula>
    </cfRule>
  </conditionalFormatting>
  <conditionalFormatting sqref="V454">
    <cfRule type="expression" dxfId="8063" priority="2647">
      <formula>OR((V454-V453)&gt;5,(V454-V453)&lt;-5)</formula>
    </cfRule>
  </conditionalFormatting>
  <conditionalFormatting sqref="W454">
    <cfRule type="expression" dxfId="8062" priority="2646">
      <formula>OR((W454-W453)&gt;5,(W454-W453)&lt;-5)</formula>
    </cfRule>
  </conditionalFormatting>
  <conditionalFormatting sqref="X454">
    <cfRule type="expression" dxfId="8061" priority="2645">
      <formula>OR((X454-X453)&gt;5,(X454-X453)&lt;-5)</formula>
    </cfRule>
  </conditionalFormatting>
  <conditionalFormatting sqref="Y454">
    <cfRule type="expression" dxfId="8060" priority="2644">
      <formula>OR((Y454-Y453)&gt;5,(Y454-Y453)&lt;-5)</formula>
    </cfRule>
  </conditionalFormatting>
  <conditionalFormatting sqref="L456:N456">
    <cfRule type="expression" dxfId="8059" priority="2641">
      <formula>OR((L456-L455)&gt;5,(L456-L455)&lt;-5)</formula>
    </cfRule>
  </conditionalFormatting>
  <conditionalFormatting sqref="O456">
    <cfRule type="expression" dxfId="8058" priority="2640">
      <formula>OR((O456-O455)&gt;5,(O456-O455)&lt;-5)</formula>
    </cfRule>
  </conditionalFormatting>
  <conditionalFormatting sqref="P456">
    <cfRule type="expression" dxfId="8057" priority="2639">
      <formula>OR((P456-P455)&gt;5,(P456-P455)&lt;-5)</formula>
    </cfRule>
  </conditionalFormatting>
  <conditionalFormatting sqref="Q456">
    <cfRule type="expression" dxfId="8056" priority="2638">
      <formula>OR((Q456-Q455)&gt;5,(Q456-Q455)&lt;-5)</formula>
    </cfRule>
  </conditionalFormatting>
  <conditionalFormatting sqref="R456">
    <cfRule type="expression" dxfId="8055" priority="2637">
      <formula>OR((R456-R455)&gt;5,(R456-R455)&lt;-5)</formula>
    </cfRule>
  </conditionalFormatting>
  <conditionalFormatting sqref="S456">
    <cfRule type="expression" dxfId="8054" priority="2636">
      <formula>OR((S456-S455)&gt;5,(S456-S455)&lt;-5)</formula>
    </cfRule>
  </conditionalFormatting>
  <conditionalFormatting sqref="T456">
    <cfRule type="expression" dxfId="8053" priority="2635">
      <formula>OR((T456-T455)&gt;5,(T456-T455)&lt;-5)</formula>
    </cfRule>
  </conditionalFormatting>
  <conditionalFormatting sqref="U456">
    <cfRule type="expression" dxfId="8052" priority="2634">
      <formula>OR((U456-U455)&gt;5,(U456-U455)&lt;-5)</formula>
    </cfRule>
  </conditionalFormatting>
  <conditionalFormatting sqref="V456">
    <cfRule type="expression" dxfId="8051" priority="2633">
      <formula>OR((V456-V455)&gt;5,(V456-V455)&lt;-5)</formula>
    </cfRule>
  </conditionalFormatting>
  <conditionalFormatting sqref="W456">
    <cfRule type="expression" dxfId="8050" priority="2632">
      <formula>OR((W456-W455)&gt;5,(W456-W455)&lt;-5)</formula>
    </cfRule>
  </conditionalFormatting>
  <conditionalFormatting sqref="X456">
    <cfRule type="expression" dxfId="8049" priority="2631">
      <formula>OR((X456-X455)&gt;5,(X456-X455)&lt;-5)</formula>
    </cfRule>
  </conditionalFormatting>
  <conditionalFormatting sqref="Y456">
    <cfRule type="expression" dxfId="8048" priority="2630">
      <formula>OR((Y456-Y455)&gt;5,(Y456-Y455)&lt;-5)</formula>
    </cfRule>
  </conditionalFormatting>
  <conditionalFormatting sqref="L457:N457">
    <cfRule type="expression" dxfId="8047" priority="2627">
      <formula>OR((L457-L456)&gt;5,(L457-L456)&lt;-5)</formula>
    </cfRule>
  </conditionalFormatting>
  <conditionalFormatting sqref="O457">
    <cfRule type="expression" dxfId="8046" priority="2626">
      <formula>OR((O457-O456)&gt;5,(O457-O456)&lt;-5)</formula>
    </cfRule>
  </conditionalFormatting>
  <conditionalFormatting sqref="P457">
    <cfRule type="expression" dxfId="8045" priority="2625">
      <formula>OR((P457-P456)&gt;5,(P457-P456)&lt;-5)</formula>
    </cfRule>
  </conditionalFormatting>
  <conditionalFormatting sqref="Q457">
    <cfRule type="expression" dxfId="8044" priority="2624">
      <formula>OR((Q457-Q456)&gt;5,(Q457-Q456)&lt;-5)</formula>
    </cfRule>
  </conditionalFormatting>
  <conditionalFormatting sqref="R457">
    <cfRule type="expression" dxfId="8043" priority="2623">
      <formula>OR((R457-R456)&gt;5,(R457-R456)&lt;-5)</formula>
    </cfRule>
  </conditionalFormatting>
  <conditionalFormatting sqref="S457">
    <cfRule type="expression" dxfId="8042" priority="2622">
      <formula>OR((S457-S456)&gt;5,(S457-S456)&lt;-5)</formula>
    </cfRule>
  </conditionalFormatting>
  <conditionalFormatting sqref="T457">
    <cfRule type="expression" dxfId="8041" priority="2621">
      <formula>OR((T457-T456)&gt;5,(T457-T456)&lt;-5)</formula>
    </cfRule>
  </conditionalFormatting>
  <conditionalFormatting sqref="U457">
    <cfRule type="expression" dxfId="8040" priority="2620">
      <formula>OR((U457-U456)&gt;5,(U457-U456)&lt;-5)</formula>
    </cfRule>
  </conditionalFormatting>
  <conditionalFormatting sqref="V457">
    <cfRule type="expression" dxfId="8039" priority="2619">
      <formula>OR((V457-V456)&gt;5,(V457-V456)&lt;-5)</formula>
    </cfRule>
  </conditionalFormatting>
  <conditionalFormatting sqref="W457">
    <cfRule type="expression" dxfId="8038" priority="2618">
      <formula>OR((W457-W456)&gt;5,(W457-W456)&lt;-5)</formula>
    </cfRule>
  </conditionalFormatting>
  <conditionalFormatting sqref="X457">
    <cfRule type="expression" dxfId="8037" priority="2617">
      <formula>OR((X457-X456)&gt;5,(X457-X456)&lt;-5)</formula>
    </cfRule>
  </conditionalFormatting>
  <conditionalFormatting sqref="Y457">
    <cfRule type="expression" dxfId="8036" priority="2616">
      <formula>OR((Y457-Y456)&gt;5,(Y457-Y456)&lt;-5)</formula>
    </cfRule>
  </conditionalFormatting>
  <conditionalFormatting sqref="L459:N459">
    <cfRule type="expression" dxfId="8035" priority="2613">
      <formula>OR((L459-L458)&gt;5,(L459-L458)&lt;-5)</formula>
    </cfRule>
  </conditionalFormatting>
  <conditionalFormatting sqref="O459">
    <cfRule type="expression" dxfId="8034" priority="2612">
      <formula>OR((O459-O458)&gt;5,(O459-O458)&lt;-5)</formula>
    </cfRule>
  </conditionalFormatting>
  <conditionalFormatting sqref="P459">
    <cfRule type="expression" dxfId="8033" priority="2611">
      <formula>OR((P459-P458)&gt;5,(P459-P458)&lt;-5)</formula>
    </cfRule>
  </conditionalFormatting>
  <conditionalFormatting sqref="Q459">
    <cfRule type="expression" dxfId="8032" priority="2610">
      <formula>OR((Q459-Q458)&gt;5,(Q459-Q458)&lt;-5)</formula>
    </cfRule>
  </conditionalFormatting>
  <conditionalFormatting sqref="R459">
    <cfRule type="expression" dxfId="8031" priority="2609">
      <formula>OR((R459-R458)&gt;5,(R459-R458)&lt;-5)</formula>
    </cfRule>
  </conditionalFormatting>
  <conditionalFormatting sqref="S459">
    <cfRule type="expression" dxfId="8030" priority="2608">
      <formula>OR((S459-S458)&gt;5,(S459-S458)&lt;-5)</formula>
    </cfRule>
  </conditionalFormatting>
  <conditionalFormatting sqref="T459">
    <cfRule type="expression" dxfId="8029" priority="2607">
      <formula>OR((T459-T458)&gt;5,(T459-T458)&lt;-5)</formula>
    </cfRule>
  </conditionalFormatting>
  <conditionalFormatting sqref="U459">
    <cfRule type="expression" dxfId="8028" priority="2606">
      <formula>OR((U459-U458)&gt;5,(U459-U458)&lt;-5)</formula>
    </cfRule>
  </conditionalFormatting>
  <conditionalFormatting sqref="V459">
    <cfRule type="expression" dxfId="8027" priority="2605">
      <formula>OR((V459-V458)&gt;5,(V459-V458)&lt;-5)</formula>
    </cfRule>
  </conditionalFormatting>
  <conditionalFormatting sqref="W459">
    <cfRule type="expression" dxfId="8026" priority="2604">
      <formula>OR((W459-W458)&gt;5,(W459-W458)&lt;-5)</formula>
    </cfRule>
  </conditionalFormatting>
  <conditionalFormatting sqref="X459">
    <cfRule type="expression" dxfId="8025" priority="2603">
      <formula>OR((X459-X458)&gt;5,(X459-X458)&lt;-5)</formula>
    </cfRule>
  </conditionalFormatting>
  <conditionalFormatting sqref="Y459">
    <cfRule type="expression" dxfId="8024" priority="2602">
      <formula>OR((Y459-Y458)&gt;5,(Y459-Y458)&lt;-5)</formula>
    </cfRule>
  </conditionalFormatting>
  <conditionalFormatting sqref="L460:N460">
    <cfRule type="expression" dxfId="8023" priority="2599">
      <formula>OR((L460-L459)&gt;5,(L460-L459)&lt;-5)</formula>
    </cfRule>
  </conditionalFormatting>
  <conditionalFormatting sqref="O460">
    <cfRule type="expression" dxfId="8022" priority="2598">
      <formula>OR((O460-O459)&gt;5,(O460-O459)&lt;-5)</formula>
    </cfRule>
  </conditionalFormatting>
  <conditionalFormatting sqref="P460">
    <cfRule type="expression" dxfId="8021" priority="2597">
      <formula>OR((P460-P459)&gt;5,(P460-P459)&lt;-5)</formula>
    </cfRule>
  </conditionalFormatting>
  <conditionalFormatting sqref="Q460">
    <cfRule type="expression" dxfId="8020" priority="2596">
      <formula>OR((Q460-Q459)&gt;5,(Q460-Q459)&lt;-5)</formula>
    </cfRule>
  </conditionalFormatting>
  <conditionalFormatting sqref="R460">
    <cfRule type="expression" dxfId="8019" priority="2595">
      <formula>OR((R460-R459)&gt;5,(R460-R459)&lt;-5)</formula>
    </cfRule>
  </conditionalFormatting>
  <conditionalFormatting sqref="S460">
    <cfRule type="expression" dxfId="8018" priority="2594">
      <formula>OR((S460-S459)&gt;5,(S460-S459)&lt;-5)</formula>
    </cfRule>
  </conditionalFormatting>
  <conditionalFormatting sqref="T460">
    <cfRule type="expression" dxfId="8017" priority="2593">
      <formula>OR((T460-T459)&gt;5,(T460-T459)&lt;-5)</formula>
    </cfRule>
  </conditionalFormatting>
  <conditionalFormatting sqref="U460">
    <cfRule type="expression" dxfId="8016" priority="2592">
      <formula>OR((U460-U459)&gt;5,(U460-U459)&lt;-5)</formula>
    </cfRule>
  </conditionalFormatting>
  <conditionalFormatting sqref="V460">
    <cfRule type="expression" dxfId="8015" priority="2591">
      <formula>OR((V460-V459)&gt;5,(V460-V459)&lt;-5)</formula>
    </cfRule>
  </conditionalFormatting>
  <conditionalFormatting sqref="W460">
    <cfRule type="expression" dxfId="8014" priority="2590">
      <formula>OR((W460-W459)&gt;5,(W460-W459)&lt;-5)</formula>
    </cfRule>
  </conditionalFormatting>
  <conditionalFormatting sqref="X460">
    <cfRule type="expression" dxfId="8013" priority="2589">
      <formula>OR((X460-X459)&gt;5,(X460-X459)&lt;-5)</formula>
    </cfRule>
  </conditionalFormatting>
  <conditionalFormatting sqref="Y460">
    <cfRule type="expression" dxfId="8012" priority="2588">
      <formula>OR((Y460-Y459)&gt;5,(Y460-Y459)&lt;-5)</formula>
    </cfRule>
  </conditionalFormatting>
  <conditionalFormatting sqref="L462:N462">
    <cfRule type="expression" dxfId="8011" priority="2585">
      <formula>OR((L462-L461)&gt;5,(L462-L461)&lt;-5)</formula>
    </cfRule>
  </conditionalFormatting>
  <conditionalFormatting sqref="O462">
    <cfRule type="expression" dxfId="8010" priority="2584">
      <formula>OR((O462-O461)&gt;5,(O462-O461)&lt;-5)</formula>
    </cfRule>
  </conditionalFormatting>
  <conditionalFormatting sqref="P462">
    <cfRule type="expression" dxfId="8009" priority="2583">
      <formula>OR((P462-P461)&gt;5,(P462-P461)&lt;-5)</formula>
    </cfRule>
  </conditionalFormatting>
  <conditionalFormatting sqref="Q462">
    <cfRule type="expression" dxfId="8008" priority="2582">
      <formula>OR((Q462-Q461)&gt;5,(Q462-Q461)&lt;-5)</formula>
    </cfRule>
  </conditionalFormatting>
  <conditionalFormatting sqref="R462">
    <cfRule type="expression" dxfId="8007" priority="2581">
      <formula>OR((R462-R461)&gt;5,(R462-R461)&lt;-5)</formula>
    </cfRule>
  </conditionalFormatting>
  <conditionalFormatting sqref="S462">
    <cfRule type="expression" dxfId="8006" priority="2580">
      <formula>OR((S462-S461)&gt;5,(S462-S461)&lt;-5)</formula>
    </cfRule>
  </conditionalFormatting>
  <conditionalFormatting sqref="T462">
    <cfRule type="expression" dxfId="8005" priority="2579">
      <formula>OR((T462-T461)&gt;5,(T462-T461)&lt;-5)</formula>
    </cfRule>
  </conditionalFormatting>
  <conditionalFormatting sqref="U462">
    <cfRule type="expression" dxfId="8004" priority="2578">
      <formula>OR((U462-U461)&gt;5,(U462-U461)&lt;-5)</formula>
    </cfRule>
  </conditionalFormatting>
  <conditionalFormatting sqref="V462">
    <cfRule type="expression" dxfId="8003" priority="2577">
      <formula>OR((V462-V461)&gt;5,(V462-V461)&lt;-5)</formula>
    </cfRule>
  </conditionalFormatting>
  <conditionalFormatting sqref="W462">
    <cfRule type="expression" dxfId="8002" priority="2576">
      <formula>OR((W462-W461)&gt;5,(W462-W461)&lt;-5)</formula>
    </cfRule>
  </conditionalFormatting>
  <conditionalFormatting sqref="X462">
    <cfRule type="expression" dxfId="8001" priority="2575">
      <formula>OR((X462-X461)&gt;5,(X462-X461)&lt;-5)</formula>
    </cfRule>
  </conditionalFormatting>
  <conditionalFormatting sqref="Y462">
    <cfRule type="expression" dxfId="8000" priority="2574">
      <formula>OR((Y462-Y461)&gt;5,(Y462-Y461)&lt;-5)</formula>
    </cfRule>
  </conditionalFormatting>
  <conditionalFormatting sqref="L463:N463">
    <cfRule type="expression" dxfId="7999" priority="2571">
      <formula>OR((L463-L462)&gt;5,(L463-L462)&lt;-5)</formula>
    </cfRule>
  </conditionalFormatting>
  <conditionalFormatting sqref="O463">
    <cfRule type="expression" dxfId="7998" priority="2570">
      <formula>OR((O463-O462)&gt;5,(O463-O462)&lt;-5)</formula>
    </cfRule>
  </conditionalFormatting>
  <conditionalFormatting sqref="P463">
    <cfRule type="expression" dxfId="7997" priority="2569">
      <formula>OR((P463-P462)&gt;5,(P463-P462)&lt;-5)</formula>
    </cfRule>
  </conditionalFormatting>
  <conditionalFormatting sqref="Q463">
    <cfRule type="expression" dxfId="7996" priority="2568">
      <formula>OR((Q463-Q462)&gt;5,(Q463-Q462)&lt;-5)</formula>
    </cfRule>
  </conditionalFormatting>
  <conditionalFormatting sqref="R463">
    <cfRule type="expression" dxfId="7995" priority="2567">
      <formula>OR((R463-R462)&gt;5,(R463-R462)&lt;-5)</formula>
    </cfRule>
  </conditionalFormatting>
  <conditionalFormatting sqref="S463">
    <cfRule type="expression" dxfId="7994" priority="2566">
      <formula>OR((S463-S462)&gt;5,(S463-S462)&lt;-5)</formula>
    </cfRule>
  </conditionalFormatting>
  <conditionalFormatting sqref="T463">
    <cfRule type="expression" dxfId="7993" priority="2565">
      <formula>OR((T463-T462)&gt;5,(T463-T462)&lt;-5)</formula>
    </cfRule>
  </conditionalFormatting>
  <conditionalFormatting sqref="U463">
    <cfRule type="expression" dxfId="7992" priority="2564">
      <formula>OR((U463-U462)&gt;5,(U463-U462)&lt;-5)</formula>
    </cfRule>
  </conditionalFormatting>
  <conditionalFormatting sqref="V463">
    <cfRule type="expression" dxfId="7991" priority="2563">
      <formula>OR((V463-V462)&gt;5,(V463-V462)&lt;-5)</formula>
    </cfRule>
  </conditionalFormatting>
  <conditionalFormatting sqref="W463">
    <cfRule type="expression" dxfId="7990" priority="2562">
      <formula>OR((W463-W462)&gt;5,(W463-W462)&lt;-5)</formula>
    </cfRule>
  </conditionalFormatting>
  <conditionalFormatting sqref="X463">
    <cfRule type="expression" dxfId="7989" priority="2561">
      <formula>OR((X463-X462)&gt;5,(X463-X462)&lt;-5)</formula>
    </cfRule>
  </conditionalFormatting>
  <conditionalFormatting sqref="Y463">
    <cfRule type="expression" dxfId="7988" priority="2560">
      <formula>OR((Y463-Y462)&gt;5,(Y463-Y462)&lt;-5)</formula>
    </cfRule>
  </conditionalFormatting>
  <conditionalFormatting sqref="L465:N465">
    <cfRule type="expression" dxfId="7987" priority="2557">
      <formula>OR((L465-L464)&gt;5,(L465-L464)&lt;-5)</formula>
    </cfRule>
  </conditionalFormatting>
  <conditionalFormatting sqref="O465">
    <cfRule type="expression" dxfId="7986" priority="2556">
      <formula>OR((O465-O464)&gt;5,(O465-O464)&lt;-5)</formula>
    </cfRule>
  </conditionalFormatting>
  <conditionalFormatting sqref="P465">
    <cfRule type="expression" dxfId="7985" priority="2555">
      <formula>OR((P465-P464)&gt;5,(P465-P464)&lt;-5)</formula>
    </cfRule>
  </conditionalFormatting>
  <conditionalFormatting sqref="Q465">
    <cfRule type="expression" dxfId="7984" priority="2554">
      <formula>OR((Q465-Q464)&gt;5,(Q465-Q464)&lt;-5)</formula>
    </cfRule>
  </conditionalFormatting>
  <conditionalFormatting sqref="R465">
    <cfRule type="expression" dxfId="7983" priority="2553">
      <formula>OR((R465-R464)&gt;5,(R465-R464)&lt;-5)</formula>
    </cfRule>
  </conditionalFormatting>
  <conditionalFormatting sqref="S465">
    <cfRule type="expression" dxfId="7982" priority="2552">
      <formula>OR((S465-S464)&gt;5,(S465-S464)&lt;-5)</formula>
    </cfRule>
  </conditionalFormatting>
  <conditionalFormatting sqref="T465">
    <cfRule type="expression" dxfId="7981" priority="2551">
      <formula>OR((T465-T464)&gt;5,(T465-T464)&lt;-5)</formula>
    </cfRule>
  </conditionalFormatting>
  <conditionalFormatting sqref="U465">
    <cfRule type="expression" dxfId="7980" priority="2550">
      <formula>OR((U465-U464)&gt;5,(U465-U464)&lt;-5)</formula>
    </cfRule>
  </conditionalFormatting>
  <conditionalFormatting sqref="V465">
    <cfRule type="expression" dxfId="7979" priority="2549">
      <formula>OR((V465-V464)&gt;5,(V465-V464)&lt;-5)</formula>
    </cfRule>
  </conditionalFormatting>
  <conditionalFormatting sqref="W465">
    <cfRule type="expression" dxfId="7978" priority="2548">
      <formula>OR((W465-W464)&gt;5,(W465-W464)&lt;-5)</formula>
    </cfRule>
  </conditionalFormatting>
  <conditionalFormatting sqref="X465">
    <cfRule type="expression" dxfId="7977" priority="2547">
      <formula>OR((X465-X464)&gt;5,(X465-X464)&lt;-5)</formula>
    </cfRule>
  </conditionalFormatting>
  <conditionalFormatting sqref="Y465">
    <cfRule type="expression" dxfId="7976" priority="2546">
      <formula>OR((Y465-Y464)&gt;5,(Y465-Y464)&lt;-5)</formula>
    </cfRule>
  </conditionalFormatting>
  <conditionalFormatting sqref="L466:N466">
    <cfRule type="expression" dxfId="7975" priority="2543">
      <formula>OR((L466-L465)&gt;5,(L466-L465)&lt;-5)</formula>
    </cfRule>
  </conditionalFormatting>
  <conditionalFormatting sqref="O466">
    <cfRule type="expression" dxfId="7974" priority="2542">
      <formula>OR((O466-O465)&gt;5,(O466-O465)&lt;-5)</formula>
    </cfRule>
  </conditionalFormatting>
  <conditionalFormatting sqref="P466">
    <cfRule type="expression" dxfId="7973" priority="2541">
      <formula>OR((P466-P465)&gt;5,(P466-P465)&lt;-5)</formula>
    </cfRule>
  </conditionalFormatting>
  <conditionalFormatting sqref="Q466">
    <cfRule type="expression" dxfId="7972" priority="2540">
      <formula>OR((Q466-Q465)&gt;5,(Q466-Q465)&lt;-5)</formula>
    </cfRule>
  </conditionalFormatting>
  <conditionalFormatting sqref="R466">
    <cfRule type="expression" dxfId="7971" priority="2539">
      <formula>OR((R466-R465)&gt;5,(R466-R465)&lt;-5)</formula>
    </cfRule>
  </conditionalFormatting>
  <conditionalFormatting sqref="S466">
    <cfRule type="expression" dxfId="7970" priority="2538">
      <formula>OR((S466-S465)&gt;5,(S466-S465)&lt;-5)</formula>
    </cfRule>
  </conditionalFormatting>
  <conditionalFormatting sqref="T466">
    <cfRule type="expression" dxfId="7969" priority="2537">
      <formula>OR((T466-T465)&gt;5,(T466-T465)&lt;-5)</formula>
    </cfRule>
  </conditionalFormatting>
  <conditionalFormatting sqref="U466">
    <cfRule type="expression" dxfId="7968" priority="2536">
      <formula>OR((U466-U465)&gt;5,(U466-U465)&lt;-5)</formula>
    </cfRule>
  </conditionalFormatting>
  <conditionalFormatting sqref="V466">
    <cfRule type="expression" dxfId="7967" priority="2535">
      <formula>OR((V466-V465)&gt;5,(V466-V465)&lt;-5)</formula>
    </cfRule>
  </conditionalFormatting>
  <conditionalFormatting sqref="W466">
    <cfRule type="expression" dxfId="7966" priority="2534">
      <formula>OR((W466-W465)&gt;5,(W466-W465)&lt;-5)</formula>
    </cfRule>
  </conditionalFormatting>
  <conditionalFormatting sqref="X466">
    <cfRule type="expression" dxfId="7965" priority="2533">
      <formula>OR((X466-X465)&gt;5,(X466-X465)&lt;-5)</formula>
    </cfRule>
  </conditionalFormatting>
  <conditionalFormatting sqref="Y466">
    <cfRule type="expression" dxfId="7964" priority="2532">
      <formula>OR((Y466-Y465)&gt;5,(Y466-Y465)&lt;-5)</formula>
    </cfRule>
  </conditionalFormatting>
  <conditionalFormatting sqref="S463">
    <cfRule type="expression" dxfId="7963" priority="2531">
      <formula>OR((S463-S462)&gt;5,(S463-S462)&lt;-5)</formula>
    </cfRule>
  </conditionalFormatting>
  <conditionalFormatting sqref="L465:N465">
    <cfRule type="expression" dxfId="7962" priority="2528">
      <formula>OR((L465-L464)&gt;5,(L465-L464)&lt;-5)</formula>
    </cfRule>
  </conditionalFormatting>
  <conditionalFormatting sqref="O465">
    <cfRule type="expression" dxfId="7961" priority="2527">
      <formula>OR((O465-O464)&gt;5,(O465-O464)&lt;-5)</formula>
    </cfRule>
  </conditionalFormatting>
  <conditionalFormatting sqref="P465">
    <cfRule type="expression" dxfId="7960" priority="2526">
      <formula>OR((P465-P464)&gt;5,(P465-P464)&lt;-5)</formula>
    </cfRule>
  </conditionalFormatting>
  <conditionalFormatting sqref="Q465">
    <cfRule type="expression" dxfId="7959" priority="2525">
      <formula>OR((Q465-Q464)&gt;5,(Q465-Q464)&lt;-5)</formula>
    </cfRule>
  </conditionalFormatting>
  <conditionalFormatting sqref="R465">
    <cfRule type="expression" dxfId="7958" priority="2524">
      <formula>OR((R465-R464)&gt;5,(R465-R464)&lt;-5)</formula>
    </cfRule>
  </conditionalFormatting>
  <conditionalFormatting sqref="S465">
    <cfRule type="expression" dxfId="7957" priority="2523">
      <formula>OR((S465-S464)&gt;5,(S465-S464)&lt;-5)</formula>
    </cfRule>
  </conditionalFormatting>
  <conditionalFormatting sqref="T465">
    <cfRule type="expression" dxfId="7956" priority="2522">
      <formula>OR((T465-T464)&gt;5,(T465-T464)&lt;-5)</formula>
    </cfRule>
  </conditionalFormatting>
  <conditionalFormatting sqref="U465">
    <cfRule type="expression" dxfId="7955" priority="2521">
      <formula>OR((U465-U464)&gt;5,(U465-U464)&lt;-5)</formula>
    </cfRule>
  </conditionalFormatting>
  <conditionalFormatting sqref="V465">
    <cfRule type="expression" dxfId="7954" priority="2520">
      <formula>OR((V465-V464)&gt;5,(V465-V464)&lt;-5)</formula>
    </cfRule>
  </conditionalFormatting>
  <conditionalFormatting sqref="W465">
    <cfRule type="expression" dxfId="7953" priority="2519">
      <formula>OR((W465-W464)&gt;5,(W465-W464)&lt;-5)</formula>
    </cfRule>
  </conditionalFormatting>
  <conditionalFormatting sqref="X465">
    <cfRule type="expression" dxfId="7952" priority="2518">
      <formula>OR((X465-X464)&gt;5,(X465-X464)&lt;-5)</formula>
    </cfRule>
  </conditionalFormatting>
  <conditionalFormatting sqref="Y465">
    <cfRule type="expression" dxfId="7951" priority="2517">
      <formula>OR((Y465-Y464)&gt;5,(Y465-Y464)&lt;-5)</formula>
    </cfRule>
  </conditionalFormatting>
  <conditionalFormatting sqref="L466:N466">
    <cfRule type="expression" dxfId="7950" priority="2514">
      <formula>OR((L466-L465)&gt;5,(L466-L465)&lt;-5)</formula>
    </cfRule>
  </conditionalFormatting>
  <conditionalFormatting sqref="O466">
    <cfRule type="expression" dxfId="7949" priority="2513">
      <formula>OR((O466-O465)&gt;5,(O466-O465)&lt;-5)</formula>
    </cfRule>
  </conditionalFormatting>
  <conditionalFormatting sqref="P466">
    <cfRule type="expression" dxfId="7948" priority="2512">
      <formula>OR((P466-P465)&gt;5,(P466-P465)&lt;-5)</formula>
    </cfRule>
  </conditionalFormatting>
  <conditionalFormatting sqref="Q466">
    <cfRule type="expression" dxfId="7947" priority="2511">
      <formula>OR((Q466-Q465)&gt;5,(Q466-Q465)&lt;-5)</formula>
    </cfRule>
  </conditionalFormatting>
  <conditionalFormatting sqref="R466">
    <cfRule type="expression" dxfId="7946" priority="2510">
      <formula>OR((R466-R465)&gt;5,(R466-R465)&lt;-5)</formula>
    </cfRule>
  </conditionalFormatting>
  <conditionalFormatting sqref="S466">
    <cfRule type="expression" dxfId="7945" priority="2509">
      <formula>OR((S466-S465)&gt;5,(S466-S465)&lt;-5)</formula>
    </cfRule>
  </conditionalFormatting>
  <conditionalFormatting sqref="T466">
    <cfRule type="expression" dxfId="7944" priority="2508">
      <formula>OR((T466-T465)&gt;5,(T466-T465)&lt;-5)</formula>
    </cfRule>
  </conditionalFormatting>
  <conditionalFormatting sqref="U466">
    <cfRule type="expression" dxfId="7943" priority="2507">
      <formula>OR((U466-U465)&gt;5,(U466-U465)&lt;-5)</formula>
    </cfRule>
  </conditionalFormatting>
  <conditionalFormatting sqref="V466">
    <cfRule type="expression" dxfId="7942" priority="2506">
      <formula>OR((V466-V465)&gt;5,(V466-V465)&lt;-5)</formula>
    </cfRule>
  </conditionalFormatting>
  <conditionalFormatting sqref="W466">
    <cfRule type="expression" dxfId="7941" priority="2505">
      <formula>OR((W466-W465)&gt;5,(W466-W465)&lt;-5)</formula>
    </cfRule>
  </conditionalFormatting>
  <conditionalFormatting sqref="X466">
    <cfRule type="expression" dxfId="7940" priority="2504">
      <formula>OR((X466-X465)&gt;5,(X466-X465)&lt;-5)</formula>
    </cfRule>
  </conditionalFormatting>
  <conditionalFormatting sqref="Y466">
    <cfRule type="expression" dxfId="7939" priority="2503">
      <formula>OR((Y466-Y465)&gt;5,(Y466-Y465)&lt;-5)</formula>
    </cfRule>
  </conditionalFormatting>
  <conditionalFormatting sqref="S466">
    <cfRule type="expression" dxfId="7938" priority="2502">
      <formula>OR((S466-S465)&gt;5,(S466-S465)&lt;-5)</formula>
    </cfRule>
  </conditionalFormatting>
  <conditionalFormatting sqref="L480:N480">
    <cfRule type="expression" dxfId="7937" priority="2499">
      <formula>OR((L480-L479)&gt;5,(L480-L479)&lt;-5)</formula>
    </cfRule>
  </conditionalFormatting>
  <conditionalFormatting sqref="O480">
    <cfRule type="expression" dxfId="7936" priority="2498">
      <formula>OR((O480-O479)&gt;5,(O480-O479)&lt;-5)</formula>
    </cfRule>
  </conditionalFormatting>
  <conditionalFormatting sqref="P480">
    <cfRule type="expression" dxfId="7935" priority="2497">
      <formula>OR((P480-P479)&gt;5,(P480-P479)&lt;-5)</formula>
    </cfRule>
  </conditionalFormatting>
  <conditionalFormatting sqref="Q480">
    <cfRule type="expression" dxfId="7934" priority="2496">
      <formula>OR((Q480-Q479)&gt;5,(Q480-Q479)&lt;-5)</formula>
    </cfRule>
  </conditionalFormatting>
  <conditionalFormatting sqref="R480">
    <cfRule type="expression" dxfId="7933" priority="2495">
      <formula>OR((R480-R479)&gt;5,(R480-R479)&lt;-5)</formula>
    </cfRule>
  </conditionalFormatting>
  <conditionalFormatting sqref="S480">
    <cfRule type="expression" dxfId="7932" priority="2494">
      <formula>OR((S480-S479)&gt;5,(S480-S479)&lt;-5)</formula>
    </cfRule>
  </conditionalFormatting>
  <conditionalFormatting sqref="T480">
    <cfRule type="expression" dxfId="7931" priority="2493">
      <formula>OR((T480-T479)&gt;5,(T480-T479)&lt;-5)</formula>
    </cfRule>
  </conditionalFormatting>
  <conditionalFormatting sqref="U480">
    <cfRule type="expression" dxfId="7930" priority="2492">
      <formula>OR((U480-U479)&gt;5,(U480-U479)&lt;-5)</formula>
    </cfRule>
  </conditionalFormatting>
  <conditionalFormatting sqref="V480">
    <cfRule type="expression" dxfId="7929" priority="2491">
      <formula>OR((V480-V479)&gt;5,(V480-V479)&lt;-5)</formula>
    </cfRule>
  </conditionalFormatting>
  <conditionalFormatting sqref="W480">
    <cfRule type="expression" dxfId="7928" priority="2490">
      <formula>OR((W480-W479)&gt;5,(W480-W479)&lt;-5)</formula>
    </cfRule>
  </conditionalFormatting>
  <conditionalFormatting sqref="X480">
    <cfRule type="expression" dxfId="7927" priority="2489">
      <formula>OR((X480-X479)&gt;5,(X480-X479)&lt;-5)</formula>
    </cfRule>
  </conditionalFormatting>
  <conditionalFormatting sqref="Y480">
    <cfRule type="expression" dxfId="7926" priority="2488">
      <formula>OR((Y480-Y479)&gt;5,(Y480-Y479)&lt;-5)</formula>
    </cfRule>
  </conditionalFormatting>
  <conditionalFormatting sqref="L481:N481">
    <cfRule type="expression" dxfId="7925" priority="2485">
      <formula>OR((L481-L480)&gt;5,(L481-L480)&lt;-5)</formula>
    </cfRule>
  </conditionalFormatting>
  <conditionalFormatting sqref="O481">
    <cfRule type="expression" dxfId="7924" priority="2484">
      <formula>OR((O481-O480)&gt;5,(O481-O480)&lt;-5)</formula>
    </cfRule>
  </conditionalFormatting>
  <conditionalFormatting sqref="P481">
    <cfRule type="expression" dxfId="7923" priority="2483">
      <formula>OR((P481-P480)&gt;5,(P481-P480)&lt;-5)</formula>
    </cfRule>
  </conditionalFormatting>
  <conditionalFormatting sqref="Q481">
    <cfRule type="expression" dxfId="7922" priority="2482">
      <formula>OR((Q481-Q480)&gt;5,(Q481-Q480)&lt;-5)</formula>
    </cfRule>
  </conditionalFormatting>
  <conditionalFormatting sqref="R481">
    <cfRule type="expression" dxfId="7921" priority="2481">
      <formula>OR((R481-R480)&gt;5,(R481-R480)&lt;-5)</formula>
    </cfRule>
  </conditionalFormatting>
  <conditionalFormatting sqref="S481">
    <cfRule type="expression" dxfId="7920" priority="2480">
      <formula>OR((S481-S480)&gt;5,(S481-S480)&lt;-5)</formula>
    </cfRule>
  </conditionalFormatting>
  <conditionalFormatting sqref="T481">
    <cfRule type="expression" dxfId="7919" priority="2479">
      <formula>OR((T481-T480)&gt;5,(T481-T480)&lt;-5)</formula>
    </cfRule>
  </conditionalFormatting>
  <conditionalFormatting sqref="U481">
    <cfRule type="expression" dxfId="7918" priority="2478">
      <formula>OR((U481-U480)&gt;5,(U481-U480)&lt;-5)</formula>
    </cfRule>
  </conditionalFormatting>
  <conditionalFormatting sqref="V481">
    <cfRule type="expression" dxfId="7917" priority="2477">
      <formula>OR((V481-V480)&gt;5,(V481-V480)&lt;-5)</formula>
    </cfRule>
  </conditionalFormatting>
  <conditionalFormatting sqref="W481">
    <cfRule type="expression" dxfId="7916" priority="2476">
      <formula>OR((W481-W480)&gt;5,(W481-W480)&lt;-5)</formula>
    </cfRule>
  </conditionalFormatting>
  <conditionalFormatting sqref="X481">
    <cfRule type="expression" dxfId="7915" priority="2475">
      <formula>OR((X481-X480)&gt;5,(X481-X480)&lt;-5)</formula>
    </cfRule>
  </conditionalFormatting>
  <conditionalFormatting sqref="Y481">
    <cfRule type="expression" dxfId="7914" priority="2474">
      <formula>OR((Y481-Y480)&gt;5,(Y481-Y480)&lt;-5)</formula>
    </cfRule>
  </conditionalFormatting>
  <conditionalFormatting sqref="L482:N482">
    <cfRule type="expression" dxfId="7913" priority="2471">
      <formula>OR((L482-L481)&gt;5,(L482-L481)&lt;-5)</formula>
    </cfRule>
  </conditionalFormatting>
  <conditionalFormatting sqref="O482">
    <cfRule type="expression" dxfId="7912" priority="2470">
      <formula>OR((O482-O481)&gt;5,(O482-O481)&lt;-5)</formula>
    </cfRule>
  </conditionalFormatting>
  <conditionalFormatting sqref="P482">
    <cfRule type="expression" dxfId="7911" priority="2469">
      <formula>OR((P482-P481)&gt;5,(P482-P481)&lt;-5)</formula>
    </cfRule>
  </conditionalFormatting>
  <conditionalFormatting sqref="Q482">
    <cfRule type="expression" dxfId="7910" priority="2468">
      <formula>OR((Q482-Q481)&gt;5,(Q482-Q481)&lt;-5)</formula>
    </cfRule>
  </conditionalFormatting>
  <conditionalFormatting sqref="R482">
    <cfRule type="expression" dxfId="7909" priority="2467">
      <formula>OR((R482-R481)&gt;5,(R482-R481)&lt;-5)</formula>
    </cfRule>
  </conditionalFormatting>
  <conditionalFormatting sqref="S482">
    <cfRule type="expression" dxfId="7908" priority="2466">
      <formula>OR((S482-S481)&gt;5,(S482-S481)&lt;-5)</formula>
    </cfRule>
  </conditionalFormatting>
  <conditionalFormatting sqref="T482">
    <cfRule type="expression" dxfId="7907" priority="2465">
      <formula>OR((T482-T481)&gt;5,(T482-T481)&lt;-5)</formula>
    </cfRule>
  </conditionalFormatting>
  <conditionalFormatting sqref="U482">
    <cfRule type="expression" dxfId="7906" priority="2464">
      <formula>OR((U482-U481)&gt;5,(U482-U481)&lt;-5)</formula>
    </cfRule>
  </conditionalFormatting>
  <conditionalFormatting sqref="V482">
    <cfRule type="expression" dxfId="7905" priority="2463">
      <formula>OR((V482-V481)&gt;5,(V482-V481)&lt;-5)</formula>
    </cfRule>
  </conditionalFormatting>
  <conditionalFormatting sqref="W482">
    <cfRule type="expression" dxfId="7904" priority="2462">
      <formula>OR((W482-W481)&gt;5,(W482-W481)&lt;-5)</formula>
    </cfRule>
  </conditionalFormatting>
  <conditionalFormatting sqref="X482">
    <cfRule type="expression" dxfId="7903" priority="2461">
      <formula>OR((X482-X481)&gt;5,(X482-X481)&lt;-5)</formula>
    </cfRule>
  </conditionalFormatting>
  <conditionalFormatting sqref="Y482">
    <cfRule type="expression" dxfId="7902" priority="2460">
      <formula>OR((Y482-Y481)&gt;5,(Y482-Y481)&lt;-5)</formula>
    </cfRule>
  </conditionalFormatting>
  <conditionalFormatting sqref="L483:N483">
    <cfRule type="expression" dxfId="7901" priority="2457">
      <formula>OR((L483-L482)&gt;5,(L483-L482)&lt;-5)</formula>
    </cfRule>
  </conditionalFormatting>
  <conditionalFormatting sqref="O483">
    <cfRule type="expression" dxfId="7900" priority="2456">
      <formula>OR((O483-O482)&gt;5,(O483-O482)&lt;-5)</formula>
    </cfRule>
  </conditionalFormatting>
  <conditionalFormatting sqref="P483">
    <cfRule type="expression" dxfId="7899" priority="2455">
      <formula>OR((P483-P482)&gt;5,(P483-P482)&lt;-5)</formula>
    </cfRule>
  </conditionalFormatting>
  <conditionalFormatting sqref="Q483">
    <cfRule type="expression" dxfId="7898" priority="2454">
      <formula>OR((Q483-Q482)&gt;5,(Q483-Q482)&lt;-5)</formula>
    </cfRule>
  </conditionalFormatting>
  <conditionalFormatting sqref="R483">
    <cfRule type="expression" dxfId="7897" priority="2453">
      <formula>OR((R483-R482)&gt;5,(R483-R482)&lt;-5)</formula>
    </cfRule>
  </conditionalFormatting>
  <conditionalFormatting sqref="S483">
    <cfRule type="expression" dxfId="7896" priority="2452">
      <formula>OR((S483-S482)&gt;5,(S483-S482)&lt;-5)</formula>
    </cfRule>
  </conditionalFormatting>
  <conditionalFormatting sqref="T483">
    <cfRule type="expression" dxfId="7895" priority="2451">
      <formula>OR((T483-T482)&gt;5,(T483-T482)&lt;-5)</formula>
    </cfRule>
  </conditionalFormatting>
  <conditionalFormatting sqref="U483">
    <cfRule type="expression" dxfId="7894" priority="2450">
      <formula>OR((U483-U482)&gt;5,(U483-U482)&lt;-5)</formula>
    </cfRule>
  </conditionalFormatting>
  <conditionalFormatting sqref="V483">
    <cfRule type="expression" dxfId="7893" priority="2449">
      <formula>OR((V483-V482)&gt;5,(V483-V482)&lt;-5)</formula>
    </cfRule>
  </conditionalFormatting>
  <conditionalFormatting sqref="W483">
    <cfRule type="expression" dxfId="7892" priority="2448">
      <formula>OR((W483-W482)&gt;5,(W483-W482)&lt;-5)</formula>
    </cfRule>
  </conditionalFormatting>
  <conditionalFormatting sqref="X483">
    <cfRule type="expression" dxfId="7891" priority="2447">
      <formula>OR((X483-X482)&gt;5,(X483-X482)&lt;-5)</formula>
    </cfRule>
  </conditionalFormatting>
  <conditionalFormatting sqref="Y483">
    <cfRule type="expression" dxfId="7890" priority="2446">
      <formula>OR((Y483-Y482)&gt;5,(Y483-Y482)&lt;-5)</formula>
    </cfRule>
  </conditionalFormatting>
  <conditionalFormatting sqref="L484:N484">
    <cfRule type="expression" dxfId="7889" priority="2443">
      <formula>OR((L484-L483)&gt;5,(L484-L483)&lt;-5)</formula>
    </cfRule>
  </conditionalFormatting>
  <conditionalFormatting sqref="O484">
    <cfRule type="expression" dxfId="7888" priority="2442">
      <formula>OR((O484-O483)&gt;5,(O484-O483)&lt;-5)</formula>
    </cfRule>
  </conditionalFormatting>
  <conditionalFormatting sqref="P484">
    <cfRule type="expression" dxfId="7887" priority="2441">
      <formula>OR((P484-P483)&gt;5,(P484-P483)&lt;-5)</formula>
    </cfRule>
  </conditionalFormatting>
  <conditionalFormatting sqref="Q484">
    <cfRule type="expression" dxfId="7886" priority="2440">
      <formula>OR((Q484-Q483)&gt;5,(Q484-Q483)&lt;-5)</formula>
    </cfRule>
  </conditionalFormatting>
  <conditionalFormatting sqref="R484">
    <cfRule type="expression" dxfId="7885" priority="2439">
      <formula>OR((R484-R483)&gt;5,(R484-R483)&lt;-5)</formula>
    </cfRule>
  </conditionalFormatting>
  <conditionalFormatting sqref="S484">
    <cfRule type="expression" dxfId="7884" priority="2438">
      <formula>OR((S484-S483)&gt;5,(S484-S483)&lt;-5)</formula>
    </cfRule>
  </conditionalFormatting>
  <conditionalFormatting sqref="T484">
    <cfRule type="expression" dxfId="7883" priority="2437">
      <formula>OR((T484-T483)&gt;5,(T484-T483)&lt;-5)</formula>
    </cfRule>
  </conditionalFormatting>
  <conditionalFormatting sqref="U484">
    <cfRule type="expression" dxfId="7882" priority="2436">
      <formula>OR((U484-U483)&gt;5,(U484-U483)&lt;-5)</formula>
    </cfRule>
  </conditionalFormatting>
  <conditionalFormatting sqref="V484">
    <cfRule type="expression" dxfId="7881" priority="2435">
      <formula>OR((V484-V483)&gt;5,(V484-V483)&lt;-5)</formula>
    </cfRule>
  </conditionalFormatting>
  <conditionalFormatting sqref="W484">
    <cfRule type="expression" dxfId="7880" priority="2434">
      <formula>OR((W484-W483)&gt;5,(W484-W483)&lt;-5)</formula>
    </cfRule>
  </conditionalFormatting>
  <conditionalFormatting sqref="X484">
    <cfRule type="expression" dxfId="7879" priority="2433">
      <formula>OR((X484-X483)&gt;5,(X484-X483)&lt;-5)</formula>
    </cfRule>
  </conditionalFormatting>
  <conditionalFormatting sqref="Y484">
    <cfRule type="expression" dxfId="7878" priority="2432">
      <formula>OR((Y484-Y483)&gt;5,(Y484-Y483)&lt;-5)</formula>
    </cfRule>
  </conditionalFormatting>
  <conditionalFormatting sqref="L486:N486">
    <cfRule type="expression" dxfId="7877" priority="2429">
      <formula>OR((L486-L485)&gt;5,(L486-L485)&lt;-5)</formula>
    </cfRule>
  </conditionalFormatting>
  <conditionalFormatting sqref="O486">
    <cfRule type="expression" dxfId="7876" priority="2428">
      <formula>OR((O486-O485)&gt;5,(O486-O485)&lt;-5)</formula>
    </cfRule>
  </conditionalFormatting>
  <conditionalFormatting sqref="P486">
    <cfRule type="expression" dxfId="7875" priority="2427">
      <formula>OR((P486-P485)&gt;5,(P486-P485)&lt;-5)</formula>
    </cfRule>
  </conditionalFormatting>
  <conditionalFormatting sqref="Q486">
    <cfRule type="expression" dxfId="7874" priority="2426">
      <formula>OR((Q486-Q485)&gt;5,(Q486-Q485)&lt;-5)</formula>
    </cfRule>
  </conditionalFormatting>
  <conditionalFormatting sqref="R486">
    <cfRule type="expression" dxfId="7873" priority="2425">
      <formula>OR((R486-R485)&gt;5,(R486-R485)&lt;-5)</formula>
    </cfRule>
  </conditionalFormatting>
  <conditionalFormatting sqref="S486">
    <cfRule type="expression" dxfId="7872" priority="2424">
      <formula>OR((S486-S485)&gt;5,(S486-S485)&lt;-5)</formula>
    </cfRule>
  </conditionalFormatting>
  <conditionalFormatting sqref="T486">
    <cfRule type="expression" dxfId="7871" priority="2423">
      <formula>OR((T486-T485)&gt;5,(T486-T485)&lt;-5)</formula>
    </cfRule>
  </conditionalFormatting>
  <conditionalFormatting sqref="U486">
    <cfRule type="expression" dxfId="7870" priority="2422">
      <formula>OR((U486-U485)&gt;5,(U486-U485)&lt;-5)</formula>
    </cfRule>
  </conditionalFormatting>
  <conditionalFormatting sqref="V486">
    <cfRule type="expression" dxfId="7869" priority="2421">
      <formula>OR((V486-V485)&gt;5,(V486-V485)&lt;-5)</formula>
    </cfRule>
  </conditionalFormatting>
  <conditionalFormatting sqref="W486">
    <cfRule type="expression" dxfId="7868" priority="2420">
      <formula>OR((W486-W485)&gt;5,(W486-W485)&lt;-5)</formula>
    </cfRule>
  </conditionalFormatting>
  <conditionalFormatting sqref="X486">
    <cfRule type="expression" dxfId="7867" priority="2419">
      <formula>OR((X486-X485)&gt;5,(X486-X485)&lt;-5)</formula>
    </cfRule>
  </conditionalFormatting>
  <conditionalFormatting sqref="Y486">
    <cfRule type="expression" dxfId="7866" priority="2418">
      <formula>OR((Y486-Y485)&gt;5,(Y486-Y485)&lt;-5)</formula>
    </cfRule>
  </conditionalFormatting>
  <conditionalFormatting sqref="L487:N487">
    <cfRule type="expression" dxfId="7865" priority="2415">
      <formula>OR((L487-L486)&gt;5,(L487-L486)&lt;-5)</formula>
    </cfRule>
  </conditionalFormatting>
  <conditionalFormatting sqref="O487">
    <cfRule type="expression" dxfId="7864" priority="2414">
      <formula>OR((O487-O486)&gt;5,(O487-O486)&lt;-5)</formula>
    </cfRule>
  </conditionalFormatting>
  <conditionalFormatting sqref="P487">
    <cfRule type="expression" dxfId="7863" priority="2413">
      <formula>OR((P487-P486)&gt;5,(P487-P486)&lt;-5)</formula>
    </cfRule>
  </conditionalFormatting>
  <conditionalFormatting sqref="Q487">
    <cfRule type="expression" dxfId="7862" priority="2412">
      <formula>OR((Q487-Q486)&gt;5,(Q487-Q486)&lt;-5)</formula>
    </cfRule>
  </conditionalFormatting>
  <conditionalFormatting sqref="R487">
    <cfRule type="expression" dxfId="7861" priority="2411">
      <formula>OR((R487-R486)&gt;5,(R487-R486)&lt;-5)</formula>
    </cfRule>
  </conditionalFormatting>
  <conditionalFormatting sqref="S487">
    <cfRule type="expression" dxfId="7860" priority="2410">
      <formula>OR((S487-S486)&gt;5,(S487-S486)&lt;-5)</formula>
    </cfRule>
  </conditionalFormatting>
  <conditionalFormatting sqref="T487">
    <cfRule type="expression" dxfId="7859" priority="2409">
      <formula>OR((T487-T486)&gt;5,(T487-T486)&lt;-5)</formula>
    </cfRule>
  </conditionalFormatting>
  <conditionalFormatting sqref="U487">
    <cfRule type="expression" dxfId="7858" priority="2408">
      <formula>OR((U487-U486)&gt;5,(U487-U486)&lt;-5)</formula>
    </cfRule>
  </conditionalFormatting>
  <conditionalFormatting sqref="V487">
    <cfRule type="expression" dxfId="7857" priority="2407">
      <formula>OR((V487-V486)&gt;5,(V487-V486)&lt;-5)</formula>
    </cfRule>
  </conditionalFormatting>
  <conditionalFormatting sqref="W487">
    <cfRule type="expression" dxfId="7856" priority="2406">
      <formula>OR((W487-W486)&gt;5,(W487-W486)&lt;-5)</formula>
    </cfRule>
  </conditionalFormatting>
  <conditionalFormatting sqref="X487">
    <cfRule type="expression" dxfId="7855" priority="2405">
      <formula>OR((X487-X486)&gt;5,(X487-X486)&lt;-5)</formula>
    </cfRule>
  </conditionalFormatting>
  <conditionalFormatting sqref="Y487">
    <cfRule type="expression" dxfId="7854" priority="2404">
      <formula>OR((Y487-Y486)&gt;5,(Y487-Y486)&lt;-5)</formula>
    </cfRule>
  </conditionalFormatting>
  <conditionalFormatting sqref="L489:N489">
    <cfRule type="expression" dxfId="7853" priority="2401">
      <formula>OR((L489-L488)&gt;5,(L489-L488)&lt;-5)</formula>
    </cfRule>
  </conditionalFormatting>
  <conditionalFormatting sqref="O489">
    <cfRule type="expression" dxfId="7852" priority="2400">
      <formula>OR((O489-O488)&gt;5,(O489-O488)&lt;-5)</formula>
    </cfRule>
  </conditionalFormatting>
  <conditionalFormatting sqref="P489">
    <cfRule type="expression" dxfId="7851" priority="2399">
      <formula>OR((P489-P488)&gt;5,(P489-P488)&lt;-5)</formula>
    </cfRule>
  </conditionalFormatting>
  <conditionalFormatting sqref="Q489">
    <cfRule type="expression" dxfId="7850" priority="2398">
      <formula>OR((Q489-Q488)&gt;5,(Q489-Q488)&lt;-5)</formula>
    </cfRule>
  </conditionalFormatting>
  <conditionalFormatting sqref="R489">
    <cfRule type="expression" dxfId="7849" priority="2397">
      <formula>OR((R489-R488)&gt;5,(R489-R488)&lt;-5)</formula>
    </cfRule>
  </conditionalFormatting>
  <conditionalFormatting sqref="S489">
    <cfRule type="expression" dxfId="7848" priority="2396">
      <formula>OR((S489-S488)&gt;5,(S489-S488)&lt;-5)</formula>
    </cfRule>
  </conditionalFormatting>
  <conditionalFormatting sqref="T489">
    <cfRule type="expression" dxfId="7847" priority="2395">
      <formula>OR((T489-T488)&gt;5,(T489-T488)&lt;-5)</formula>
    </cfRule>
  </conditionalFormatting>
  <conditionalFormatting sqref="U489">
    <cfRule type="expression" dxfId="7846" priority="2394">
      <formula>OR((U489-U488)&gt;5,(U489-U488)&lt;-5)</formula>
    </cfRule>
  </conditionalFormatting>
  <conditionalFormatting sqref="V489">
    <cfRule type="expression" dxfId="7845" priority="2393">
      <formula>OR((V489-V488)&gt;5,(V489-V488)&lt;-5)</formula>
    </cfRule>
  </conditionalFormatting>
  <conditionalFormatting sqref="W489">
    <cfRule type="expression" dxfId="7844" priority="2392">
      <formula>OR((W489-W488)&gt;5,(W489-W488)&lt;-5)</formula>
    </cfRule>
  </conditionalFormatting>
  <conditionalFormatting sqref="X489">
    <cfRule type="expression" dxfId="7843" priority="2391">
      <formula>OR((X489-X488)&gt;5,(X489-X488)&lt;-5)</formula>
    </cfRule>
  </conditionalFormatting>
  <conditionalFormatting sqref="Y489">
    <cfRule type="expression" dxfId="7842" priority="2390">
      <formula>OR((Y489-Y488)&gt;5,(Y489-Y488)&lt;-5)</formula>
    </cfRule>
  </conditionalFormatting>
  <conditionalFormatting sqref="L490:N490">
    <cfRule type="expression" dxfId="7841" priority="2387">
      <formula>OR((L490-L489)&gt;5,(L490-L489)&lt;-5)</formula>
    </cfRule>
  </conditionalFormatting>
  <conditionalFormatting sqref="O490">
    <cfRule type="expression" dxfId="7840" priority="2386">
      <formula>OR((O490-O489)&gt;5,(O490-O489)&lt;-5)</formula>
    </cfRule>
  </conditionalFormatting>
  <conditionalFormatting sqref="P490">
    <cfRule type="expression" dxfId="7839" priority="2385">
      <formula>OR((P490-P489)&gt;5,(P490-P489)&lt;-5)</formula>
    </cfRule>
  </conditionalFormatting>
  <conditionalFormatting sqref="Q490">
    <cfRule type="expression" dxfId="7838" priority="2384">
      <formula>OR((Q490-Q489)&gt;5,(Q490-Q489)&lt;-5)</formula>
    </cfRule>
  </conditionalFormatting>
  <conditionalFormatting sqref="R490">
    <cfRule type="expression" dxfId="7837" priority="2383">
      <formula>OR((R490-R489)&gt;5,(R490-R489)&lt;-5)</formula>
    </cfRule>
  </conditionalFormatting>
  <conditionalFormatting sqref="S490">
    <cfRule type="expression" dxfId="7836" priority="2382">
      <formula>OR((S490-S489)&gt;5,(S490-S489)&lt;-5)</formula>
    </cfRule>
  </conditionalFormatting>
  <conditionalFormatting sqref="T490">
    <cfRule type="expression" dxfId="7835" priority="2381">
      <formula>OR((T490-T489)&gt;5,(T490-T489)&lt;-5)</formula>
    </cfRule>
  </conditionalFormatting>
  <conditionalFormatting sqref="U490">
    <cfRule type="expression" dxfId="7834" priority="2380">
      <formula>OR((U490-U489)&gt;5,(U490-U489)&lt;-5)</formula>
    </cfRule>
  </conditionalFormatting>
  <conditionalFormatting sqref="V490">
    <cfRule type="expression" dxfId="7833" priority="2379">
      <formula>OR((V490-V489)&gt;5,(V490-V489)&lt;-5)</formula>
    </cfRule>
  </conditionalFormatting>
  <conditionalFormatting sqref="W490">
    <cfRule type="expression" dxfId="7832" priority="2378">
      <formula>OR((W490-W489)&gt;5,(W490-W489)&lt;-5)</formula>
    </cfRule>
  </conditionalFormatting>
  <conditionalFormatting sqref="X490">
    <cfRule type="expression" dxfId="7831" priority="2377">
      <formula>OR((X490-X489)&gt;5,(X490-X489)&lt;-5)</formula>
    </cfRule>
  </conditionalFormatting>
  <conditionalFormatting sqref="Y490">
    <cfRule type="expression" dxfId="7830" priority="2376">
      <formula>OR((Y490-Y489)&gt;5,(Y490-Y489)&lt;-5)</formula>
    </cfRule>
  </conditionalFormatting>
  <conditionalFormatting sqref="L492:N492">
    <cfRule type="expression" dxfId="7829" priority="2373">
      <formula>OR((L492-L491)&gt;5,(L492-L491)&lt;-5)</formula>
    </cfRule>
  </conditionalFormatting>
  <conditionalFormatting sqref="O492">
    <cfRule type="expression" dxfId="7828" priority="2372">
      <formula>OR((O492-O491)&gt;5,(O492-O491)&lt;-5)</formula>
    </cfRule>
  </conditionalFormatting>
  <conditionalFormatting sqref="P492">
    <cfRule type="expression" dxfId="7827" priority="2371">
      <formula>OR((P492-P491)&gt;5,(P492-P491)&lt;-5)</formula>
    </cfRule>
  </conditionalFormatting>
  <conditionalFormatting sqref="Q492">
    <cfRule type="expression" dxfId="7826" priority="2370">
      <formula>OR((Q492-Q491)&gt;5,(Q492-Q491)&lt;-5)</formula>
    </cfRule>
  </conditionalFormatting>
  <conditionalFormatting sqref="R492">
    <cfRule type="expression" dxfId="7825" priority="2369">
      <formula>OR((R492-R491)&gt;5,(R492-R491)&lt;-5)</formula>
    </cfRule>
  </conditionalFormatting>
  <conditionalFormatting sqref="S492">
    <cfRule type="expression" dxfId="7824" priority="2368">
      <formula>OR((S492-S491)&gt;5,(S492-S491)&lt;-5)</formula>
    </cfRule>
  </conditionalFormatting>
  <conditionalFormatting sqref="T492">
    <cfRule type="expression" dxfId="7823" priority="2367">
      <formula>OR((T492-T491)&gt;5,(T492-T491)&lt;-5)</formula>
    </cfRule>
  </conditionalFormatting>
  <conditionalFormatting sqref="U492">
    <cfRule type="expression" dxfId="7822" priority="2366">
      <formula>OR((U492-U491)&gt;5,(U492-U491)&lt;-5)</formula>
    </cfRule>
  </conditionalFormatting>
  <conditionalFormatting sqref="V492">
    <cfRule type="expression" dxfId="7821" priority="2365">
      <formula>OR((V492-V491)&gt;5,(V492-V491)&lt;-5)</formula>
    </cfRule>
  </conditionalFormatting>
  <conditionalFormatting sqref="W492">
    <cfRule type="expression" dxfId="7820" priority="2364">
      <formula>OR((W492-W491)&gt;5,(W492-W491)&lt;-5)</formula>
    </cfRule>
  </conditionalFormatting>
  <conditionalFormatting sqref="X492">
    <cfRule type="expression" dxfId="7819" priority="2363">
      <formula>OR((X492-X491)&gt;5,(X492-X491)&lt;-5)</formula>
    </cfRule>
  </conditionalFormatting>
  <conditionalFormatting sqref="Y492">
    <cfRule type="expression" dxfId="7818" priority="2362">
      <formula>OR((Y492-Y491)&gt;5,(Y492-Y491)&lt;-5)</formula>
    </cfRule>
  </conditionalFormatting>
  <conditionalFormatting sqref="L493:N493">
    <cfRule type="expression" dxfId="7817" priority="2359">
      <formula>OR((L493-L492)&gt;5,(L493-L492)&lt;-5)</formula>
    </cfRule>
  </conditionalFormatting>
  <conditionalFormatting sqref="O493">
    <cfRule type="expression" dxfId="7816" priority="2358">
      <formula>OR((O493-O492)&gt;5,(O493-O492)&lt;-5)</formula>
    </cfRule>
  </conditionalFormatting>
  <conditionalFormatting sqref="P493">
    <cfRule type="expression" dxfId="7815" priority="2357">
      <formula>OR((P493-P492)&gt;5,(P493-P492)&lt;-5)</formula>
    </cfRule>
  </conditionalFormatting>
  <conditionalFormatting sqref="Q493">
    <cfRule type="expression" dxfId="7814" priority="2356">
      <formula>OR((Q493-Q492)&gt;5,(Q493-Q492)&lt;-5)</formula>
    </cfRule>
  </conditionalFormatting>
  <conditionalFormatting sqref="R493">
    <cfRule type="expression" dxfId="7813" priority="2355">
      <formula>OR((R493-R492)&gt;5,(R493-R492)&lt;-5)</formula>
    </cfRule>
  </conditionalFormatting>
  <conditionalFormatting sqref="S493">
    <cfRule type="expression" dxfId="7812" priority="2354">
      <formula>OR((S493-S492)&gt;5,(S493-S492)&lt;-5)</formula>
    </cfRule>
  </conditionalFormatting>
  <conditionalFormatting sqref="T493">
    <cfRule type="expression" dxfId="7811" priority="2353">
      <formula>OR((T493-T492)&gt;5,(T493-T492)&lt;-5)</formula>
    </cfRule>
  </conditionalFormatting>
  <conditionalFormatting sqref="U493">
    <cfRule type="expression" dxfId="7810" priority="2352">
      <formula>OR((U493-U492)&gt;5,(U493-U492)&lt;-5)</formula>
    </cfRule>
  </conditionalFormatting>
  <conditionalFormatting sqref="V493">
    <cfRule type="expression" dxfId="7809" priority="2351">
      <formula>OR((V493-V492)&gt;5,(V493-V492)&lt;-5)</formula>
    </cfRule>
  </conditionalFormatting>
  <conditionalFormatting sqref="W493">
    <cfRule type="expression" dxfId="7808" priority="2350">
      <formula>OR((W493-W492)&gt;5,(W493-W492)&lt;-5)</formula>
    </cfRule>
  </conditionalFormatting>
  <conditionalFormatting sqref="X493">
    <cfRule type="expression" dxfId="7807" priority="2349">
      <formula>OR((X493-X492)&gt;5,(X493-X492)&lt;-5)</formula>
    </cfRule>
  </conditionalFormatting>
  <conditionalFormatting sqref="Y493">
    <cfRule type="expression" dxfId="7806" priority="2348">
      <formula>OR((Y493-Y492)&gt;5,(Y493-Y492)&lt;-5)</formula>
    </cfRule>
  </conditionalFormatting>
  <conditionalFormatting sqref="L495:N495">
    <cfRule type="expression" dxfId="7805" priority="2345">
      <formula>OR((L495-L494)&gt;5,(L495-L494)&lt;-5)</formula>
    </cfRule>
  </conditionalFormatting>
  <conditionalFormatting sqref="O495">
    <cfRule type="expression" dxfId="7804" priority="2344">
      <formula>OR((O495-O494)&gt;5,(O495-O494)&lt;-5)</formula>
    </cfRule>
  </conditionalFormatting>
  <conditionalFormatting sqref="P495">
    <cfRule type="expression" dxfId="7803" priority="2343">
      <formula>OR((P495-P494)&gt;5,(P495-P494)&lt;-5)</formula>
    </cfRule>
  </conditionalFormatting>
  <conditionalFormatting sqref="Q495">
    <cfRule type="expression" dxfId="7802" priority="2342">
      <formula>OR((Q495-Q494)&gt;5,(Q495-Q494)&lt;-5)</formula>
    </cfRule>
  </conditionalFormatting>
  <conditionalFormatting sqref="R495">
    <cfRule type="expression" dxfId="7801" priority="2341">
      <formula>OR((R495-R494)&gt;5,(R495-R494)&lt;-5)</formula>
    </cfRule>
  </conditionalFormatting>
  <conditionalFormatting sqref="S495">
    <cfRule type="expression" dxfId="7800" priority="2340">
      <formula>OR((S495-S494)&gt;5,(S495-S494)&lt;-5)</formula>
    </cfRule>
  </conditionalFormatting>
  <conditionalFormatting sqref="T495">
    <cfRule type="expression" dxfId="7799" priority="2339">
      <formula>OR((T495-T494)&gt;5,(T495-T494)&lt;-5)</formula>
    </cfRule>
  </conditionalFormatting>
  <conditionalFormatting sqref="U495">
    <cfRule type="expression" dxfId="7798" priority="2338">
      <formula>OR((U495-U494)&gt;5,(U495-U494)&lt;-5)</formula>
    </cfRule>
  </conditionalFormatting>
  <conditionalFormatting sqref="V495">
    <cfRule type="expression" dxfId="7797" priority="2337">
      <formula>OR((V495-V494)&gt;5,(V495-V494)&lt;-5)</formula>
    </cfRule>
  </conditionalFormatting>
  <conditionalFormatting sqref="W495">
    <cfRule type="expression" dxfId="7796" priority="2336">
      <formula>OR((W495-W494)&gt;5,(W495-W494)&lt;-5)</formula>
    </cfRule>
  </conditionalFormatting>
  <conditionalFormatting sqref="X495">
    <cfRule type="expression" dxfId="7795" priority="2335">
      <formula>OR((X495-X494)&gt;5,(X495-X494)&lt;-5)</formula>
    </cfRule>
  </conditionalFormatting>
  <conditionalFormatting sqref="Y495">
    <cfRule type="expression" dxfId="7794" priority="2334">
      <formula>OR((Y495-Y494)&gt;5,(Y495-Y494)&lt;-5)</formula>
    </cfRule>
  </conditionalFormatting>
  <conditionalFormatting sqref="L496:N496">
    <cfRule type="expression" dxfId="7793" priority="2331">
      <formula>OR((L496-L495)&gt;5,(L496-L495)&lt;-5)</formula>
    </cfRule>
  </conditionalFormatting>
  <conditionalFormatting sqref="O496">
    <cfRule type="expression" dxfId="7792" priority="2330">
      <formula>OR((O496-O495)&gt;5,(O496-O495)&lt;-5)</formula>
    </cfRule>
  </conditionalFormatting>
  <conditionalFormatting sqref="P496">
    <cfRule type="expression" dxfId="7791" priority="2329">
      <formula>OR((P496-P495)&gt;5,(P496-P495)&lt;-5)</formula>
    </cfRule>
  </conditionalFormatting>
  <conditionalFormatting sqref="Q496">
    <cfRule type="expression" dxfId="7790" priority="2328">
      <formula>OR((Q496-Q495)&gt;5,(Q496-Q495)&lt;-5)</formula>
    </cfRule>
  </conditionalFormatting>
  <conditionalFormatting sqref="R496">
    <cfRule type="expression" dxfId="7789" priority="2327">
      <formula>OR((R496-R495)&gt;5,(R496-R495)&lt;-5)</formula>
    </cfRule>
  </conditionalFormatting>
  <conditionalFormatting sqref="S496">
    <cfRule type="expression" dxfId="7788" priority="2326">
      <formula>OR((S496-S495)&gt;5,(S496-S495)&lt;-5)</formula>
    </cfRule>
  </conditionalFormatting>
  <conditionalFormatting sqref="T496">
    <cfRule type="expression" dxfId="7787" priority="2325">
      <formula>OR((T496-T495)&gt;5,(T496-T495)&lt;-5)</formula>
    </cfRule>
  </conditionalFormatting>
  <conditionalFormatting sqref="U496">
    <cfRule type="expression" dxfId="7786" priority="2324">
      <formula>OR((U496-U495)&gt;5,(U496-U495)&lt;-5)</formula>
    </cfRule>
  </conditionalFormatting>
  <conditionalFormatting sqref="V496">
    <cfRule type="expression" dxfId="7785" priority="2323">
      <formula>OR((V496-V495)&gt;5,(V496-V495)&lt;-5)</formula>
    </cfRule>
  </conditionalFormatting>
  <conditionalFormatting sqref="W496">
    <cfRule type="expression" dxfId="7784" priority="2322">
      <formula>OR((W496-W495)&gt;5,(W496-W495)&lt;-5)</formula>
    </cfRule>
  </conditionalFormatting>
  <conditionalFormatting sqref="X496">
    <cfRule type="expression" dxfId="7783" priority="2321">
      <formula>OR((X496-X495)&gt;5,(X496-X495)&lt;-5)</formula>
    </cfRule>
  </conditionalFormatting>
  <conditionalFormatting sqref="Y496">
    <cfRule type="expression" dxfId="7782" priority="2320">
      <formula>OR((Y496-Y495)&gt;5,(Y496-Y495)&lt;-5)</formula>
    </cfRule>
  </conditionalFormatting>
  <conditionalFormatting sqref="L498:N498">
    <cfRule type="expression" dxfId="7781" priority="2317">
      <formula>OR((L498-L497)&gt;5,(L498-L497)&lt;-5)</formula>
    </cfRule>
  </conditionalFormatting>
  <conditionalFormatting sqref="O498">
    <cfRule type="expression" dxfId="7780" priority="2316">
      <formula>OR((O498-O497)&gt;5,(O498-O497)&lt;-5)</formula>
    </cfRule>
  </conditionalFormatting>
  <conditionalFormatting sqref="P498">
    <cfRule type="expression" dxfId="7779" priority="2315">
      <formula>OR((P498-P497)&gt;5,(P498-P497)&lt;-5)</formula>
    </cfRule>
  </conditionalFormatting>
  <conditionalFormatting sqref="Q498">
    <cfRule type="expression" dxfId="7778" priority="2314">
      <formula>OR((Q498-Q497)&gt;5,(Q498-Q497)&lt;-5)</formula>
    </cfRule>
  </conditionalFormatting>
  <conditionalFormatting sqref="R498">
    <cfRule type="expression" dxfId="7777" priority="2313">
      <formula>OR((R498-R497)&gt;5,(R498-R497)&lt;-5)</formula>
    </cfRule>
  </conditionalFormatting>
  <conditionalFormatting sqref="S498">
    <cfRule type="expression" dxfId="7776" priority="2312">
      <formula>OR((S498-S497)&gt;5,(S498-S497)&lt;-5)</formula>
    </cfRule>
  </conditionalFormatting>
  <conditionalFormatting sqref="T498">
    <cfRule type="expression" dxfId="7775" priority="2311">
      <formula>OR((T498-T497)&gt;5,(T498-T497)&lt;-5)</formula>
    </cfRule>
  </conditionalFormatting>
  <conditionalFormatting sqref="U498">
    <cfRule type="expression" dxfId="7774" priority="2310">
      <formula>OR((U498-U497)&gt;5,(U498-U497)&lt;-5)</formula>
    </cfRule>
  </conditionalFormatting>
  <conditionalFormatting sqref="V498">
    <cfRule type="expression" dxfId="7773" priority="2309">
      <formula>OR((V498-V497)&gt;5,(V498-V497)&lt;-5)</formula>
    </cfRule>
  </conditionalFormatting>
  <conditionalFormatting sqref="W498">
    <cfRule type="expression" dxfId="7772" priority="2308">
      <formula>OR((W498-W497)&gt;5,(W498-W497)&lt;-5)</formula>
    </cfRule>
  </conditionalFormatting>
  <conditionalFormatting sqref="X498">
    <cfRule type="expression" dxfId="7771" priority="2307">
      <formula>OR((X498-X497)&gt;5,(X498-X497)&lt;-5)</formula>
    </cfRule>
  </conditionalFormatting>
  <conditionalFormatting sqref="Y498">
    <cfRule type="expression" dxfId="7770" priority="2306">
      <formula>OR((Y498-Y497)&gt;5,(Y498-Y497)&lt;-5)</formula>
    </cfRule>
  </conditionalFormatting>
  <conditionalFormatting sqref="L499:N499">
    <cfRule type="expression" dxfId="7769" priority="2303">
      <formula>OR((L499-L498)&gt;5,(L499-L498)&lt;-5)</formula>
    </cfRule>
  </conditionalFormatting>
  <conditionalFormatting sqref="O499">
    <cfRule type="expression" dxfId="7768" priority="2302">
      <formula>OR((O499-O498)&gt;5,(O499-O498)&lt;-5)</formula>
    </cfRule>
  </conditionalFormatting>
  <conditionalFormatting sqref="P499">
    <cfRule type="expression" dxfId="7767" priority="2301">
      <formula>OR((P499-P498)&gt;5,(P499-P498)&lt;-5)</formula>
    </cfRule>
  </conditionalFormatting>
  <conditionalFormatting sqref="Q499">
    <cfRule type="expression" dxfId="7766" priority="2300">
      <formula>OR((Q499-Q498)&gt;5,(Q499-Q498)&lt;-5)</formula>
    </cfRule>
  </conditionalFormatting>
  <conditionalFormatting sqref="R499">
    <cfRule type="expression" dxfId="7765" priority="2299">
      <formula>OR((R499-R498)&gt;5,(R499-R498)&lt;-5)</formula>
    </cfRule>
  </conditionalFormatting>
  <conditionalFormatting sqref="S499">
    <cfRule type="expression" dxfId="7764" priority="2298">
      <formula>OR((S499-S498)&gt;5,(S499-S498)&lt;-5)</formula>
    </cfRule>
  </conditionalFormatting>
  <conditionalFormatting sqref="T499">
    <cfRule type="expression" dxfId="7763" priority="2297">
      <formula>OR((T499-T498)&gt;5,(T499-T498)&lt;-5)</formula>
    </cfRule>
  </conditionalFormatting>
  <conditionalFormatting sqref="U499">
    <cfRule type="expression" dxfId="7762" priority="2296">
      <formula>OR((U499-U498)&gt;5,(U499-U498)&lt;-5)</formula>
    </cfRule>
  </conditionalFormatting>
  <conditionalFormatting sqref="V499">
    <cfRule type="expression" dxfId="7761" priority="2295">
      <formula>OR((V499-V498)&gt;5,(V499-V498)&lt;-5)</formula>
    </cfRule>
  </conditionalFormatting>
  <conditionalFormatting sqref="W499">
    <cfRule type="expression" dxfId="7760" priority="2294">
      <formula>OR((W499-W498)&gt;5,(W499-W498)&lt;-5)</formula>
    </cfRule>
  </conditionalFormatting>
  <conditionalFormatting sqref="X499">
    <cfRule type="expression" dxfId="7759" priority="2293">
      <formula>OR((X499-X498)&gt;5,(X499-X498)&lt;-5)</formula>
    </cfRule>
  </conditionalFormatting>
  <conditionalFormatting sqref="Y499">
    <cfRule type="expression" dxfId="7758" priority="2292">
      <formula>OR((Y499-Y498)&gt;5,(Y499-Y498)&lt;-5)</formula>
    </cfRule>
  </conditionalFormatting>
  <conditionalFormatting sqref="L501:N501">
    <cfRule type="expression" dxfId="7757" priority="2289">
      <formula>OR((L501-L500)&gt;5,(L501-L500)&lt;-5)</formula>
    </cfRule>
  </conditionalFormatting>
  <conditionalFormatting sqref="O501">
    <cfRule type="expression" dxfId="7756" priority="2288">
      <formula>OR((O501-O500)&gt;5,(O501-O500)&lt;-5)</formula>
    </cfRule>
  </conditionalFormatting>
  <conditionalFormatting sqref="P501">
    <cfRule type="expression" dxfId="7755" priority="2287">
      <formula>OR((P501-P500)&gt;5,(P501-P500)&lt;-5)</formula>
    </cfRule>
  </conditionalFormatting>
  <conditionalFormatting sqref="Q501">
    <cfRule type="expression" dxfId="7754" priority="2286">
      <formula>OR((Q501-Q500)&gt;5,(Q501-Q500)&lt;-5)</formula>
    </cfRule>
  </conditionalFormatting>
  <conditionalFormatting sqref="R501">
    <cfRule type="expression" dxfId="7753" priority="2285">
      <formula>OR((R501-R500)&gt;5,(R501-R500)&lt;-5)</formula>
    </cfRule>
  </conditionalFormatting>
  <conditionalFormatting sqref="S501">
    <cfRule type="expression" dxfId="7752" priority="2284">
      <formula>OR((S501-S500)&gt;5,(S501-S500)&lt;-5)</formula>
    </cfRule>
  </conditionalFormatting>
  <conditionalFormatting sqref="T501">
    <cfRule type="expression" dxfId="7751" priority="2283">
      <formula>OR((T501-T500)&gt;5,(T501-T500)&lt;-5)</formula>
    </cfRule>
  </conditionalFormatting>
  <conditionalFormatting sqref="U501">
    <cfRule type="expression" dxfId="7750" priority="2282">
      <formula>OR((U501-U500)&gt;5,(U501-U500)&lt;-5)</formula>
    </cfRule>
  </conditionalFormatting>
  <conditionalFormatting sqref="V501">
    <cfRule type="expression" dxfId="7749" priority="2281">
      <formula>OR((V501-V500)&gt;5,(V501-V500)&lt;-5)</formula>
    </cfRule>
  </conditionalFormatting>
  <conditionalFormatting sqref="W501">
    <cfRule type="expression" dxfId="7748" priority="2280">
      <formula>OR((W501-W500)&gt;5,(W501-W500)&lt;-5)</formula>
    </cfRule>
  </conditionalFormatting>
  <conditionalFormatting sqref="X501">
    <cfRule type="expression" dxfId="7747" priority="2279">
      <formula>OR((X501-X500)&gt;5,(X501-X500)&lt;-5)</formula>
    </cfRule>
  </conditionalFormatting>
  <conditionalFormatting sqref="Y501">
    <cfRule type="expression" dxfId="7746" priority="2278">
      <formula>OR((Y501-Y500)&gt;5,(Y501-Y500)&lt;-5)</formula>
    </cfRule>
  </conditionalFormatting>
  <conditionalFormatting sqref="L502:N502">
    <cfRule type="expression" dxfId="7745" priority="2275">
      <formula>OR((L502-L501)&gt;5,(L502-L501)&lt;-5)</formula>
    </cfRule>
  </conditionalFormatting>
  <conditionalFormatting sqref="O502">
    <cfRule type="expression" dxfId="7744" priority="2274">
      <formula>OR((O502-O501)&gt;5,(O502-O501)&lt;-5)</formula>
    </cfRule>
  </conditionalFormatting>
  <conditionalFormatting sqref="P502">
    <cfRule type="expression" dxfId="7743" priority="2273">
      <formula>OR((P502-P501)&gt;5,(P502-P501)&lt;-5)</formula>
    </cfRule>
  </conditionalFormatting>
  <conditionalFormatting sqref="Q502">
    <cfRule type="expression" dxfId="7742" priority="2272">
      <formula>OR((Q502-Q501)&gt;5,(Q502-Q501)&lt;-5)</formula>
    </cfRule>
  </conditionalFormatting>
  <conditionalFormatting sqref="R502">
    <cfRule type="expression" dxfId="7741" priority="2271">
      <formula>OR((R502-R501)&gt;5,(R502-R501)&lt;-5)</formula>
    </cfRule>
  </conditionalFormatting>
  <conditionalFormatting sqref="S502">
    <cfRule type="expression" dxfId="7740" priority="2270">
      <formula>OR((S502-S501)&gt;5,(S502-S501)&lt;-5)</formula>
    </cfRule>
  </conditionalFormatting>
  <conditionalFormatting sqref="T502">
    <cfRule type="expression" dxfId="7739" priority="2269">
      <formula>OR((T502-T501)&gt;5,(T502-T501)&lt;-5)</formula>
    </cfRule>
  </conditionalFormatting>
  <conditionalFormatting sqref="U502">
    <cfRule type="expression" dxfId="7738" priority="2268">
      <formula>OR((U502-U501)&gt;5,(U502-U501)&lt;-5)</formula>
    </cfRule>
  </conditionalFormatting>
  <conditionalFormatting sqref="V502">
    <cfRule type="expression" dxfId="7737" priority="2267">
      <formula>OR((V502-V501)&gt;5,(V502-V501)&lt;-5)</formula>
    </cfRule>
  </conditionalFormatting>
  <conditionalFormatting sqref="W502">
    <cfRule type="expression" dxfId="7736" priority="2266">
      <formula>OR((W502-W501)&gt;5,(W502-W501)&lt;-5)</formula>
    </cfRule>
  </conditionalFormatting>
  <conditionalFormatting sqref="X502">
    <cfRule type="expression" dxfId="7735" priority="2265">
      <formula>OR((X502-X501)&gt;5,(X502-X501)&lt;-5)</formula>
    </cfRule>
  </conditionalFormatting>
  <conditionalFormatting sqref="Y502">
    <cfRule type="expression" dxfId="7734" priority="2264">
      <formula>OR((Y502-Y501)&gt;5,(Y502-Y501)&lt;-5)</formula>
    </cfRule>
  </conditionalFormatting>
  <conditionalFormatting sqref="L504:N504">
    <cfRule type="expression" dxfId="7733" priority="2261">
      <formula>OR((L504-L503)&gt;5,(L504-L503)&lt;-5)</formula>
    </cfRule>
  </conditionalFormatting>
  <conditionalFormatting sqref="O504">
    <cfRule type="expression" dxfId="7732" priority="2260">
      <formula>OR((O504-O503)&gt;5,(O504-O503)&lt;-5)</formula>
    </cfRule>
  </conditionalFormatting>
  <conditionalFormatting sqref="P504">
    <cfRule type="expression" dxfId="7731" priority="2259">
      <formula>OR((P504-P503)&gt;5,(P504-P503)&lt;-5)</formula>
    </cfRule>
  </conditionalFormatting>
  <conditionalFormatting sqref="Q504">
    <cfRule type="expression" dxfId="7730" priority="2258">
      <formula>OR((Q504-Q503)&gt;5,(Q504-Q503)&lt;-5)</formula>
    </cfRule>
  </conditionalFormatting>
  <conditionalFormatting sqref="R504">
    <cfRule type="expression" dxfId="7729" priority="2257">
      <formula>OR((R504-R503)&gt;5,(R504-R503)&lt;-5)</formula>
    </cfRule>
  </conditionalFormatting>
  <conditionalFormatting sqref="S504">
    <cfRule type="expression" dxfId="7728" priority="2256">
      <formula>OR((S504-S503)&gt;5,(S504-S503)&lt;-5)</formula>
    </cfRule>
  </conditionalFormatting>
  <conditionalFormatting sqref="T504">
    <cfRule type="expression" dxfId="7727" priority="2255">
      <formula>OR((T504-T503)&gt;5,(T504-T503)&lt;-5)</formula>
    </cfRule>
  </conditionalFormatting>
  <conditionalFormatting sqref="U504">
    <cfRule type="expression" dxfId="7726" priority="2254">
      <formula>OR((U504-U503)&gt;5,(U504-U503)&lt;-5)</formula>
    </cfRule>
  </conditionalFormatting>
  <conditionalFormatting sqref="V504">
    <cfRule type="expression" dxfId="7725" priority="2253">
      <formula>OR((V504-V503)&gt;5,(V504-V503)&lt;-5)</formula>
    </cfRule>
  </conditionalFormatting>
  <conditionalFormatting sqref="W504">
    <cfRule type="expression" dxfId="7724" priority="2252">
      <formula>OR((W504-W503)&gt;5,(W504-W503)&lt;-5)</formula>
    </cfRule>
  </conditionalFormatting>
  <conditionalFormatting sqref="X504">
    <cfRule type="expression" dxfId="7723" priority="2251">
      <formula>OR((X504-X503)&gt;5,(X504-X503)&lt;-5)</formula>
    </cfRule>
  </conditionalFormatting>
  <conditionalFormatting sqref="Y504">
    <cfRule type="expression" dxfId="7722" priority="2250">
      <formula>OR((Y504-Y503)&gt;5,(Y504-Y503)&lt;-5)</formula>
    </cfRule>
  </conditionalFormatting>
  <conditionalFormatting sqref="L505:N505">
    <cfRule type="expression" dxfId="7721" priority="2247">
      <formula>OR((L505-L504)&gt;5,(L505-L504)&lt;-5)</formula>
    </cfRule>
  </conditionalFormatting>
  <conditionalFormatting sqref="O505">
    <cfRule type="expression" dxfId="7720" priority="2246">
      <formula>OR((O505-O504)&gt;5,(O505-O504)&lt;-5)</formula>
    </cfRule>
  </conditionalFormatting>
  <conditionalFormatting sqref="P505">
    <cfRule type="expression" dxfId="7719" priority="2245">
      <formula>OR((P505-P504)&gt;5,(P505-P504)&lt;-5)</formula>
    </cfRule>
  </conditionalFormatting>
  <conditionalFormatting sqref="Q505">
    <cfRule type="expression" dxfId="7718" priority="2244">
      <formula>OR((Q505-Q504)&gt;5,(Q505-Q504)&lt;-5)</formula>
    </cfRule>
  </conditionalFormatting>
  <conditionalFormatting sqref="R505">
    <cfRule type="expression" dxfId="7717" priority="2243">
      <formula>OR((R505-R504)&gt;5,(R505-R504)&lt;-5)</formula>
    </cfRule>
  </conditionalFormatting>
  <conditionalFormatting sqref="S505">
    <cfRule type="expression" dxfId="7716" priority="2242">
      <formula>OR((S505-S504)&gt;5,(S505-S504)&lt;-5)</formula>
    </cfRule>
  </conditionalFormatting>
  <conditionalFormatting sqref="T505">
    <cfRule type="expression" dxfId="7715" priority="2241">
      <formula>OR((T505-T504)&gt;5,(T505-T504)&lt;-5)</formula>
    </cfRule>
  </conditionalFormatting>
  <conditionalFormatting sqref="U505">
    <cfRule type="expression" dxfId="7714" priority="2240">
      <formula>OR((U505-U504)&gt;5,(U505-U504)&lt;-5)</formula>
    </cfRule>
  </conditionalFormatting>
  <conditionalFormatting sqref="V505">
    <cfRule type="expression" dxfId="7713" priority="2239">
      <formula>OR((V505-V504)&gt;5,(V505-V504)&lt;-5)</formula>
    </cfRule>
  </conditionalFormatting>
  <conditionalFormatting sqref="W505">
    <cfRule type="expression" dxfId="7712" priority="2238">
      <formula>OR((W505-W504)&gt;5,(W505-W504)&lt;-5)</formula>
    </cfRule>
  </conditionalFormatting>
  <conditionalFormatting sqref="X505">
    <cfRule type="expression" dxfId="7711" priority="2237">
      <formula>OR((X505-X504)&gt;5,(X505-X504)&lt;-5)</formula>
    </cfRule>
  </conditionalFormatting>
  <conditionalFormatting sqref="Y505">
    <cfRule type="expression" dxfId="7710" priority="2236">
      <formula>OR((Y505-Y504)&gt;5,(Y505-Y504)&lt;-5)</formula>
    </cfRule>
  </conditionalFormatting>
  <conditionalFormatting sqref="L507:N507">
    <cfRule type="expression" dxfId="7709" priority="2233">
      <formula>OR((L507-L506)&gt;5,(L507-L506)&lt;-5)</formula>
    </cfRule>
  </conditionalFormatting>
  <conditionalFormatting sqref="O507">
    <cfRule type="expression" dxfId="7708" priority="2232">
      <formula>OR((O507-O506)&gt;5,(O507-O506)&lt;-5)</formula>
    </cfRule>
  </conditionalFormatting>
  <conditionalFormatting sqref="P507">
    <cfRule type="expression" dxfId="7707" priority="2231">
      <formula>OR((P507-P506)&gt;5,(P507-P506)&lt;-5)</formula>
    </cfRule>
  </conditionalFormatting>
  <conditionalFormatting sqref="Q507">
    <cfRule type="expression" dxfId="7706" priority="2230">
      <formula>OR((Q507-Q506)&gt;5,(Q507-Q506)&lt;-5)</formula>
    </cfRule>
  </conditionalFormatting>
  <conditionalFormatting sqref="R507">
    <cfRule type="expression" dxfId="7705" priority="2229">
      <formula>OR((R507-R506)&gt;5,(R507-R506)&lt;-5)</formula>
    </cfRule>
  </conditionalFormatting>
  <conditionalFormatting sqref="S507">
    <cfRule type="expression" dxfId="7704" priority="2228">
      <formula>OR((S507-S506)&gt;5,(S507-S506)&lt;-5)</formula>
    </cfRule>
  </conditionalFormatting>
  <conditionalFormatting sqref="T507">
    <cfRule type="expression" dxfId="7703" priority="2227">
      <formula>OR((T507-T506)&gt;5,(T507-T506)&lt;-5)</formula>
    </cfRule>
  </conditionalFormatting>
  <conditionalFormatting sqref="U507">
    <cfRule type="expression" dxfId="7702" priority="2226">
      <formula>OR((U507-U506)&gt;5,(U507-U506)&lt;-5)</formula>
    </cfRule>
  </conditionalFormatting>
  <conditionalFormatting sqref="V507">
    <cfRule type="expression" dxfId="7701" priority="2225">
      <formula>OR((V507-V506)&gt;5,(V507-V506)&lt;-5)</formula>
    </cfRule>
  </conditionalFormatting>
  <conditionalFormatting sqref="W507">
    <cfRule type="expression" dxfId="7700" priority="2224">
      <formula>OR((W507-W506)&gt;5,(W507-W506)&lt;-5)</formula>
    </cfRule>
  </conditionalFormatting>
  <conditionalFormatting sqref="X507">
    <cfRule type="expression" dxfId="7699" priority="2223">
      <formula>OR((X507-X506)&gt;5,(X507-X506)&lt;-5)</formula>
    </cfRule>
  </conditionalFormatting>
  <conditionalFormatting sqref="Y507">
    <cfRule type="expression" dxfId="7698" priority="2222">
      <formula>OR((Y507-Y506)&gt;5,(Y507-Y506)&lt;-5)</formula>
    </cfRule>
  </conditionalFormatting>
  <conditionalFormatting sqref="L508:N508">
    <cfRule type="expression" dxfId="7697" priority="2219">
      <formula>OR((L508-L507)&gt;5,(L508-L507)&lt;-5)</formula>
    </cfRule>
  </conditionalFormatting>
  <conditionalFormatting sqref="O508">
    <cfRule type="expression" dxfId="7696" priority="2218">
      <formula>OR((O508-O507)&gt;5,(O508-O507)&lt;-5)</formula>
    </cfRule>
  </conditionalFormatting>
  <conditionalFormatting sqref="P508">
    <cfRule type="expression" dxfId="7695" priority="2217">
      <formula>OR((P508-P507)&gt;5,(P508-P507)&lt;-5)</formula>
    </cfRule>
  </conditionalFormatting>
  <conditionalFormatting sqref="Q508">
    <cfRule type="expression" dxfId="7694" priority="2216">
      <formula>OR((Q508-Q507)&gt;5,(Q508-Q507)&lt;-5)</formula>
    </cfRule>
  </conditionalFormatting>
  <conditionalFormatting sqref="R508">
    <cfRule type="expression" dxfId="7693" priority="2215">
      <formula>OR((R508-R507)&gt;5,(R508-R507)&lt;-5)</formula>
    </cfRule>
  </conditionalFormatting>
  <conditionalFormatting sqref="S508">
    <cfRule type="expression" dxfId="7692" priority="2214">
      <formula>OR((S508-S507)&gt;5,(S508-S507)&lt;-5)</formula>
    </cfRule>
  </conditionalFormatting>
  <conditionalFormatting sqref="T508">
    <cfRule type="expression" dxfId="7691" priority="2213">
      <formula>OR((T508-T507)&gt;5,(T508-T507)&lt;-5)</formula>
    </cfRule>
  </conditionalFormatting>
  <conditionalFormatting sqref="U508">
    <cfRule type="expression" dxfId="7690" priority="2212">
      <formula>OR((U508-U507)&gt;5,(U508-U507)&lt;-5)</formula>
    </cfRule>
  </conditionalFormatting>
  <conditionalFormatting sqref="V508">
    <cfRule type="expression" dxfId="7689" priority="2211">
      <formula>OR((V508-V507)&gt;5,(V508-V507)&lt;-5)</formula>
    </cfRule>
  </conditionalFormatting>
  <conditionalFormatting sqref="W508">
    <cfRule type="expression" dxfId="7688" priority="2210">
      <formula>OR((W508-W507)&gt;5,(W508-W507)&lt;-5)</formula>
    </cfRule>
  </conditionalFormatting>
  <conditionalFormatting sqref="X508">
    <cfRule type="expression" dxfId="7687" priority="2209">
      <formula>OR((X508-X507)&gt;5,(X508-X507)&lt;-5)</formula>
    </cfRule>
  </conditionalFormatting>
  <conditionalFormatting sqref="Y508">
    <cfRule type="expression" dxfId="7686" priority="2208">
      <formula>OR((Y508-Y507)&gt;5,(Y508-Y507)&lt;-5)</formula>
    </cfRule>
  </conditionalFormatting>
  <conditionalFormatting sqref="S505">
    <cfRule type="expression" dxfId="7685" priority="2207">
      <formula>OR((S505-S504)&gt;5,(S505-S504)&lt;-5)</formula>
    </cfRule>
  </conditionalFormatting>
  <conditionalFormatting sqref="L507:N507">
    <cfRule type="expression" dxfId="7684" priority="2204">
      <formula>OR((L507-L506)&gt;5,(L507-L506)&lt;-5)</formula>
    </cfRule>
  </conditionalFormatting>
  <conditionalFormatting sqref="O507">
    <cfRule type="expression" dxfId="7683" priority="2203">
      <formula>OR((O507-O506)&gt;5,(O507-O506)&lt;-5)</formula>
    </cfRule>
  </conditionalFormatting>
  <conditionalFormatting sqref="P507">
    <cfRule type="expression" dxfId="7682" priority="2202">
      <formula>OR((P507-P506)&gt;5,(P507-P506)&lt;-5)</formula>
    </cfRule>
  </conditionalFormatting>
  <conditionalFormatting sqref="Q507">
    <cfRule type="expression" dxfId="7681" priority="2201">
      <formula>OR((Q507-Q506)&gt;5,(Q507-Q506)&lt;-5)</formula>
    </cfRule>
  </conditionalFormatting>
  <conditionalFormatting sqref="R507">
    <cfRule type="expression" dxfId="7680" priority="2200">
      <formula>OR((R507-R506)&gt;5,(R507-R506)&lt;-5)</formula>
    </cfRule>
  </conditionalFormatting>
  <conditionalFormatting sqref="S507">
    <cfRule type="expression" dxfId="7679" priority="2199">
      <formula>OR((S507-S506)&gt;5,(S507-S506)&lt;-5)</formula>
    </cfRule>
  </conditionalFormatting>
  <conditionalFormatting sqref="T507">
    <cfRule type="expression" dxfId="7678" priority="2198">
      <formula>OR((T507-T506)&gt;5,(T507-T506)&lt;-5)</formula>
    </cfRule>
  </conditionalFormatting>
  <conditionalFormatting sqref="U507">
    <cfRule type="expression" dxfId="7677" priority="2197">
      <formula>OR((U507-U506)&gt;5,(U507-U506)&lt;-5)</formula>
    </cfRule>
  </conditionalFormatting>
  <conditionalFormatting sqref="V507">
    <cfRule type="expression" dxfId="7676" priority="2196">
      <formula>OR((V507-V506)&gt;5,(V507-V506)&lt;-5)</formula>
    </cfRule>
  </conditionalFormatting>
  <conditionalFormatting sqref="W507">
    <cfRule type="expression" dxfId="7675" priority="2195">
      <formula>OR((W507-W506)&gt;5,(W507-W506)&lt;-5)</formula>
    </cfRule>
  </conditionalFormatting>
  <conditionalFormatting sqref="X507">
    <cfRule type="expression" dxfId="7674" priority="2194">
      <formula>OR((X507-X506)&gt;5,(X507-X506)&lt;-5)</formula>
    </cfRule>
  </conditionalFormatting>
  <conditionalFormatting sqref="Y507">
    <cfRule type="expression" dxfId="7673" priority="2193">
      <formula>OR((Y507-Y506)&gt;5,(Y507-Y506)&lt;-5)</formula>
    </cfRule>
  </conditionalFormatting>
  <conditionalFormatting sqref="L508:N508">
    <cfRule type="expression" dxfId="7672" priority="2190">
      <formula>OR((L508-L507)&gt;5,(L508-L507)&lt;-5)</formula>
    </cfRule>
  </conditionalFormatting>
  <conditionalFormatting sqref="O508">
    <cfRule type="expression" dxfId="7671" priority="2189">
      <formula>OR((O508-O507)&gt;5,(O508-O507)&lt;-5)</formula>
    </cfRule>
  </conditionalFormatting>
  <conditionalFormatting sqref="P508">
    <cfRule type="expression" dxfId="7670" priority="2188">
      <formula>OR((P508-P507)&gt;5,(P508-P507)&lt;-5)</formula>
    </cfRule>
  </conditionalFormatting>
  <conditionalFormatting sqref="Q508">
    <cfRule type="expression" dxfId="7669" priority="2187">
      <formula>OR((Q508-Q507)&gt;5,(Q508-Q507)&lt;-5)</formula>
    </cfRule>
  </conditionalFormatting>
  <conditionalFormatting sqref="R508">
    <cfRule type="expression" dxfId="7668" priority="2186">
      <formula>OR((R508-R507)&gt;5,(R508-R507)&lt;-5)</formula>
    </cfRule>
  </conditionalFormatting>
  <conditionalFormatting sqref="S508">
    <cfRule type="expression" dxfId="7667" priority="2185">
      <formula>OR((S508-S507)&gt;5,(S508-S507)&lt;-5)</formula>
    </cfRule>
  </conditionalFormatting>
  <conditionalFormatting sqref="T508">
    <cfRule type="expression" dxfId="7666" priority="2184">
      <formula>OR((T508-T507)&gt;5,(T508-T507)&lt;-5)</formula>
    </cfRule>
  </conditionalFormatting>
  <conditionalFormatting sqref="U508">
    <cfRule type="expression" dxfId="7665" priority="2183">
      <formula>OR((U508-U507)&gt;5,(U508-U507)&lt;-5)</formula>
    </cfRule>
  </conditionalFormatting>
  <conditionalFormatting sqref="V508">
    <cfRule type="expression" dxfId="7664" priority="2182">
      <formula>OR((V508-V507)&gt;5,(V508-V507)&lt;-5)</formula>
    </cfRule>
  </conditionalFormatting>
  <conditionalFormatting sqref="W508">
    <cfRule type="expression" dxfId="7663" priority="2181">
      <formula>OR((W508-W507)&gt;5,(W508-W507)&lt;-5)</formula>
    </cfRule>
  </conditionalFormatting>
  <conditionalFormatting sqref="X508">
    <cfRule type="expression" dxfId="7662" priority="2180">
      <formula>OR((X508-X507)&gt;5,(X508-X507)&lt;-5)</formula>
    </cfRule>
  </conditionalFormatting>
  <conditionalFormatting sqref="Y508">
    <cfRule type="expression" dxfId="7661" priority="2179">
      <formula>OR((Y508-Y507)&gt;5,(Y508-Y507)&lt;-5)</formula>
    </cfRule>
  </conditionalFormatting>
  <conditionalFormatting sqref="S508">
    <cfRule type="expression" dxfId="7660" priority="2178">
      <formula>OR((S508-S507)&gt;5,(S508-S507)&lt;-5)</formula>
    </cfRule>
  </conditionalFormatting>
  <conditionalFormatting sqref="L522:N522">
    <cfRule type="expression" dxfId="7659" priority="2175">
      <formula>OR((L522-L521)&gt;5,(L522-L521)&lt;-5)</formula>
    </cfRule>
  </conditionalFormatting>
  <conditionalFormatting sqref="O522">
    <cfRule type="expression" dxfId="7658" priority="2174">
      <formula>OR((O522-O521)&gt;5,(O522-O521)&lt;-5)</formula>
    </cfRule>
  </conditionalFormatting>
  <conditionalFormatting sqref="P522">
    <cfRule type="expression" dxfId="7657" priority="2173">
      <formula>OR((P522-P521)&gt;5,(P522-P521)&lt;-5)</formula>
    </cfRule>
  </conditionalFormatting>
  <conditionalFormatting sqref="Q522">
    <cfRule type="expression" dxfId="7656" priority="2172">
      <formula>OR((Q522-Q521)&gt;5,(Q522-Q521)&lt;-5)</formula>
    </cfRule>
  </conditionalFormatting>
  <conditionalFormatting sqref="R522">
    <cfRule type="expression" dxfId="7655" priority="2171">
      <formula>OR((R522-R521)&gt;5,(R522-R521)&lt;-5)</formula>
    </cfRule>
  </conditionalFormatting>
  <conditionalFormatting sqref="S522">
    <cfRule type="expression" dxfId="7654" priority="2170">
      <formula>OR((S522-S521)&gt;5,(S522-S521)&lt;-5)</formula>
    </cfRule>
  </conditionalFormatting>
  <conditionalFormatting sqref="T522">
    <cfRule type="expression" dxfId="7653" priority="2169">
      <formula>OR((T522-T521)&gt;5,(T522-T521)&lt;-5)</formula>
    </cfRule>
  </conditionalFormatting>
  <conditionalFormatting sqref="U522">
    <cfRule type="expression" dxfId="7652" priority="2168">
      <formula>OR((U522-U521)&gt;5,(U522-U521)&lt;-5)</formula>
    </cfRule>
  </conditionalFormatting>
  <conditionalFormatting sqref="V522">
    <cfRule type="expression" dxfId="7651" priority="2167">
      <formula>OR((V522-V521)&gt;5,(V522-V521)&lt;-5)</formula>
    </cfRule>
  </conditionalFormatting>
  <conditionalFormatting sqref="W522">
    <cfRule type="expression" dxfId="7650" priority="2166">
      <formula>OR((W522-W521)&gt;5,(W522-W521)&lt;-5)</formula>
    </cfRule>
  </conditionalFormatting>
  <conditionalFormatting sqref="X522">
    <cfRule type="expression" dxfId="7649" priority="2165">
      <formula>OR((X522-X521)&gt;5,(X522-X521)&lt;-5)</formula>
    </cfRule>
  </conditionalFormatting>
  <conditionalFormatting sqref="Y522">
    <cfRule type="expression" dxfId="7648" priority="2164">
      <formula>OR((Y522-Y521)&gt;5,(Y522-Y521)&lt;-5)</formula>
    </cfRule>
  </conditionalFormatting>
  <conditionalFormatting sqref="L523:N523">
    <cfRule type="expression" dxfId="7647" priority="2161">
      <formula>OR((L523-L522)&gt;5,(L523-L522)&lt;-5)</formula>
    </cfRule>
  </conditionalFormatting>
  <conditionalFormatting sqref="O523">
    <cfRule type="expression" dxfId="7646" priority="2160">
      <formula>OR((O523-O522)&gt;5,(O523-O522)&lt;-5)</formula>
    </cfRule>
  </conditionalFormatting>
  <conditionalFormatting sqref="P523">
    <cfRule type="expression" dxfId="7645" priority="2159">
      <formula>OR((P523-P522)&gt;5,(P523-P522)&lt;-5)</formula>
    </cfRule>
  </conditionalFormatting>
  <conditionalFormatting sqref="Q523">
    <cfRule type="expression" dxfId="7644" priority="2158">
      <formula>OR((Q523-Q522)&gt;5,(Q523-Q522)&lt;-5)</formula>
    </cfRule>
  </conditionalFormatting>
  <conditionalFormatting sqref="R523">
    <cfRule type="expression" dxfId="7643" priority="2157">
      <formula>OR((R523-R522)&gt;5,(R523-R522)&lt;-5)</formula>
    </cfRule>
  </conditionalFormatting>
  <conditionalFormatting sqref="S523">
    <cfRule type="expression" dxfId="7642" priority="2156">
      <formula>OR((S523-S522)&gt;5,(S523-S522)&lt;-5)</formula>
    </cfRule>
  </conditionalFormatting>
  <conditionalFormatting sqref="T523">
    <cfRule type="expression" dxfId="7641" priority="2155">
      <formula>OR((T523-T522)&gt;5,(T523-T522)&lt;-5)</formula>
    </cfRule>
  </conditionalFormatting>
  <conditionalFormatting sqref="U523">
    <cfRule type="expression" dxfId="7640" priority="2154">
      <formula>OR((U523-U522)&gt;5,(U523-U522)&lt;-5)</formula>
    </cfRule>
  </conditionalFormatting>
  <conditionalFormatting sqref="V523">
    <cfRule type="expression" dxfId="7639" priority="2153">
      <formula>OR((V523-V522)&gt;5,(V523-V522)&lt;-5)</formula>
    </cfRule>
  </conditionalFormatting>
  <conditionalFormatting sqref="W523">
    <cfRule type="expression" dxfId="7638" priority="2152">
      <formula>OR((W523-W522)&gt;5,(W523-W522)&lt;-5)</formula>
    </cfRule>
  </conditionalFormatting>
  <conditionalFormatting sqref="X523">
    <cfRule type="expression" dxfId="7637" priority="2151">
      <formula>OR((X523-X522)&gt;5,(X523-X522)&lt;-5)</formula>
    </cfRule>
  </conditionalFormatting>
  <conditionalFormatting sqref="Y523">
    <cfRule type="expression" dxfId="7636" priority="2150">
      <formula>OR((Y523-Y522)&gt;5,(Y523-Y522)&lt;-5)</formula>
    </cfRule>
  </conditionalFormatting>
  <conditionalFormatting sqref="L524:N524">
    <cfRule type="expression" dxfId="7635" priority="2147">
      <formula>OR((L524-L523)&gt;5,(L524-L523)&lt;-5)</formula>
    </cfRule>
  </conditionalFormatting>
  <conditionalFormatting sqref="O524">
    <cfRule type="expression" dxfId="7634" priority="2146">
      <formula>OR((O524-O523)&gt;5,(O524-O523)&lt;-5)</formula>
    </cfRule>
  </conditionalFormatting>
  <conditionalFormatting sqref="P524">
    <cfRule type="expression" dxfId="7633" priority="2145">
      <formula>OR((P524-P523)&gt;5,(P524-P523)&lt;-5)</formula>
    </cfRule>
  </conditionalFormatting>
  <conditionalFormatting sqref="Q524">
    <cfRule type="expression" dxfId="7632" priority="2144">
      <formula>OR((Q524-Q523)&gt;5,(Q524-Q523)&lt;-5)</formula>
    </cfRule>
  </conditionalFormatting>
  <conditionalFormatting sqref="R524">
    <cfRule type="expression" dxfId="7631" priority="2143">
      <formula>OR((R524-R523)&gt;5,(R524-R523)&lt;-5)</formula>
    </cfRule>
  </conditionalFormatting>
  <conditionalFormatting sqref="S524">
    <cfRule type="expression" dxfId="7630" priority="2142">
      <formula>OR((S524-S523)&gt;5,(S524-S523)&lt;-5)</formula>
    </cfRule>
  </conditionalFormatting>
  <conditionalFormatting sqref="T524">
    <cfRule type="expression" dxfId="7629" priority="2141">
      <formula>OR((T524-T523)&gt;5,(T524-T523)&lt;-5)</formula>
    </cfRule>
  </conditionalFormatting>
  <conditionalFormatting sqref="U524">
    <cfRule type="expression" dxfId="7628" priority="2140">
      <formula>OR((U524-U523)&gt;5,(U524-U523)&lt;-5)</formula>
    </cfRule>
  </conditionalFormatting>
  <conditionalFormatting sqref="V524">
    <cfRule type="expression" dxfId="7627" priority="2139">
      <formula>OR((V524-V523)&gt;5,(V524-V523)&lt;-5)</formula>
    </cfRule>
  </conditionalFormatting>
  <conditionalFormatting sqref="W524">
    <cfRule type="expression" dxfId="7626" priority="2138">
      <formula>OR((W524-W523)&gt;5,(W524-W523)&lt;-5)</formula>
    </cfRule>
  </conditionalFormatting>
  <conditionalFormatting sqref="X524">
    <cfRule type="expression" dxfId="7625" priority="2137">
      <formula>OR((X524-X523)&gt;5,(X524-X523)&lt;-5)</formula>
    </cfRule>
  </conditionalFormatting>
  <conditionalFormatting sqref="Y524">
    <cfRule type="expression" dxfId="7624" priority="2136">
      <formula>OR((Y524-Y523)&gt;5,(Y524-Y523)&lt;-5)</formula>
    </cfRule>
  </conditionalFormatting>
  <conditionalFormatting sqref="L525:N525">
    <cfRule type="expression" dxfId="7623" priority="2133">
      <formula>OR((L525-L524)&gt;5,(L525-L524)&lt;-5)</formula>
    </cfRule>
  </conditionalFormatting>
  <conditionalFormatting sqref="O525">
    <cfRule type="expression" dxfId="7622" priority="2132">
      <formula>OR((O525-O524)&gt;5,(O525-O524)&lt;-5)</formula>
    </cfRule>
  </conditionalFormatting>
  <conditionalFormatting sqref="P525">
    <cfRule type="expression" dxfId="7621" priority="2131">
      <formula>OR((P525-P524)&gt;5,(P525-P524)&lt;-5)</formula>
    </cfRule>
  </conditionalFormatting>
  <conditionalFormatting sqref="Q525">
    <cfRule type="expression" dxfId="7620" priority="2130">
      <formula>OR((Q525-Q524)&gt;5,(Q525-Q524)&lt;-5)</formula>
    </cfRule>
  </conditionalFormatting>
  <conditionalFormatting sqref="R525">
    <cfRule type="expression" dxfId="7619" priority="2129">
      <formula>OR((R525-R524)&gt;5,(R525-R524)&lt;-5)</formula>
    </cfRule>
  </conditionalFormatting>
  <conditionalFormatting sqref="S525">
    <cfRule type="expression" dxfId="7618" priority="2128">
      <formula>OR((S525-S524)&gt;5,(S525-S524)&lt;-5)</formula>
    </cfRule>
  </conditionalFormatting>
  <conditionalFormatting sqref="T525">
    <cfRule type="expression" dxfId="7617" priority="2127">
      <formula>OR((T525-T524)&gt;5,(T525-T524)&lt;-5)</formula>
    </cfRule>
  </conditionalFormatting>
  <conditionalFormatting sqref="U525">
    <cfRule type="expression" dxfId="7616" priority="2126">
      <formula>OR((U525-U524)&gt;5,(U525-U524)&lt;-5)</formula>
    </cfRule>
  </conditionalFormatting>
  <conditionalFormatting sqref="V525">
    <cfRule type="expression" dxfId="7615" priority="2125">
      <formula>OR((V525-V524)&gt;5,(V525-V524)&lt;-5)</formula>
    </cfRule>
  </conditionalFormatting>
  <conditionalFormatting sqref="W525">
    <cfRule type="expression" dxfId="7614" priority="2124">
      <formula>OR((W525-W524)&gt;5,(W525-W524)&lt;-5)</formula>
    </cfRule>
  </conditionalFormatting>
  <conditionalFormatting sqref="X525">
    <cfRule type="expression" dxfId="7613" priority="2123">
      <formula>OR((X525-X524)&gt;5,(X525-X524)&lt;-5)</formula>
    </cfRule>
  </conditionalFormatting>
  <conditionalFormatting sqref="Y525">
    <cfRule type="expression" dxfId="7612" priority="2122">
      <formula>OR((Y525-Y524)&gt;5,(Y525-Y524)&lt;-5)</formula>
    </cfRule>
  </conditionalFormatting>
  <conditionalFormatting sqref="L526:N526">
    <cfRule type="expression" dxfId="7611" priority="2119">
      <formula>OR((L526-L525)&gt;5,(L526-L525)&lt;-5)</formula>
    </cfRule>
  </conditionalFormatting>
  <conditionalFormatting sqref="O526">
    <cfRule type="expression" dxfId="7610" priority="2118">
      <formula>OR((O526-O525)&gt;5,(O526-O525)&lt;-5)</formula>
    </cfRule>
  </conditionalFormatting>
  <conditionalFormatting sqref="P526">
    <cfRule type="expression" dxfId="7609" priority="2117">
      <formula>OR((P526-P525)&gt;5,(P526-P525)&lt;-5)</formula>
    </cfRule>
  </conditionalFormatting>
  <conditionalFormatting sqref="Q526">
    <cfRule type="expression" dxfId="7608" priority="2116">
      <formula>OR((Q526-Q525)&gt;5,(Q526-Q525)&lt;-5)</formula>
    </cfRule>
  </conditionalFormatting>
  <conditionalFormatting sqref="R526">
    <cfRule type="expression" dxfId="7607" priority="2115">
      <formula>OR((R526-R525)&gt;5,(R526-R525)&lt;-5)</formula>
    </cfRule>
  </conditionalFormatting>
  <conditionalFormatting sqref="S526">
    <cfRule type="expression" dxfId="7606" priority="2114">
      <formula>OR((S526-S525)&gt;5,(S526-S525)&lt;-5)</formula>
    </cfRule>
  </conditionalFormatting>
  <conditionalFormatting sqref="T526">
    <cfRule type="expression" dxfId="7605" priority="2113">
      <formula>OR((T526-T525)&gt;5,(T526-T525)&lt;-5)</formula>
    </cfRule>
  </conditionalFormatting>
  <conditionalFormatting sqref="U526">
    <cfRule type="expression" dxfId="7604" priority="2112">
      <formula>OR((U526-U525)&gt;5,(U526-U525)&lt;-5)</formula>
    </cfRule>
  </conditionalFormatting>
  <conditionalFormatting sqref="V526">
    <cfRule type="expression" dxfId="7603" priority="2111">
      <formula>OR((V526-V525)&gt;5,(V526-V525)&lt;-5)</formula>
    </cfRule>
  </conditionalFormatting>
  <conditionalFormatting sqref="W526">
    <cfRule type="expression" dxfId="7602" priority="2110">
      <formula>OR((W526-W525)&gt;5,(W526-W525)&lt;-5)</formula>
    </cfRule>
  </conditionalFormatting>
  <conditionalFormatting sqref="X526">
    <cfRule type="expression" dxfId="7601" priority="2109">
      <formula>OR((X526-X525)&gt;5,(X526-X525)&lt;-5)</formula>
    </cfRule>
  </conditionalFormatting>
  <conditionalFormatting sqref="Y526">
    <cfRule type="expression" dxfId="7600" priority="2108">
      <formula>OR((Y526-Y525)&gt;5,(Y526-Y525)&lt;-5)</formula>
    </cfRule>
  </conditionalFormatting>
  <conditionalFormatting sqref="L528:N528">
    <cfRule type="expression" dxfId="7599" priority="2105">
      <formula>OR((L528-L527)&gt;5,(L528-L527)&lt;-5)</formula>
    </cfRule>
  </conditionalFormatting>
  <conditionalFormatting sqref="O528">
    <cfRule type="expression" dxfId="7598" priority="2104">
      <formula>OR((O528-O527)&gt;5,(O528-O527)&lt;-5)</formula>
    </cfRule>
  </conditionalFormatting>
  <conditionalFormatting sqref="P528">
    <cfRule type="expression" dxfId="7597" priority="2103">
      <formula>OR((P528-P527)&gt;5,(P528-P527)&lt;-5)</formula>
    </cfRule>
  </conditionalFormatting>
  <conditionalFormatting sqref="Q528">
    <cfRule type="expression" dxfId="7596" priority="2102">
      <formula>OR((Q528-Q527)&gt;5,(Q528-Q527)&lt;-5)</formula>
    </cfRule>
  </conditionalFormatting>
  <conditionalFormatting sqref="R528">
    <cfRule type="expression" dxfId="7595" priority="2101">
      <formula>OR((R528-R527)&gt;5,(R528-R527)&lt;-5)</formula>
    </cfRule>
  </conditionalFormatting>
  <conditionalFormatting sqref="S528">
    <cfRule type="expression" dxfId="7594" priority="2100">
      <formula>OR((S528-S527)&gt;5,(S528-S527)&lt;-5)</formula>
    </cfRule>
  </conditionalFormatting>
  <conditionalFormatting sqref="T528">
    <cfRule type="expression" dxfId="7593" priority="2099">
      <formula>OR((T528-T527)&gt;5,(T528-T527)&lt;-5)</formula>
    </cfRule>
  </conditionalFormatting>
  <conditionalFormatting sqref="U528">
    <cfRule type="expression" dxfId="7592" priority="2098">
      <formula>OR((U528-U527)&gt;5,(U528-U527)&lt;-5)</formula>
    </cfRule>
  </conditionalFormatting>
  <conditionalFormatting sqref="V528">
    <cfRule type="expression" dxfId="7591" priority="2097">
      <formula>OR((V528-V527)&gt;5,(V528-V527)&lt;-5)</formula>
    </cfRule>
  </conditionalFormatting>
  <conditionalFormatting sqref="W528">
    <cfRule type="expression" dxfId="7590" priority="2096">
      <formula>OR((W528-W527)&gt;5,(W528-W527)&lt;-5)</formula>
    </cfRule>
  </conditionalFormatting>
  <conditionalFormatting sqref="X528">
    <cfRule type="expression" dxfId="7589" priority="2095">
      <formula>OR((X528-X527)&gt;5,(X528-X527)&lt;-5)</formula>
    </cfRule>
  </conditionalFormatting>
  <conditionalFormatting sqref="Y528">
    <cfRule type="expression" dxfId="7588" priority="2094">
      <formula>OR((Y528-Y527)&gt;5,(Y528-Y527)&lt;-5)</formula>
    </cfRule>
  </conditionalFormatting>
  <conditionalFormatting sqref="L529:N529">
    <cfRule type="expression" dxfId="7587" priority="2091">
      <formula>OR((L529-L528)&gt;5,(L529-L528)&lt;-5)</formula>
    </cfRule>
  </conditionalFormatting>
  <conditionalFormatting sqref="O529">
    <cfRule type="expression" dxfId="7586" priority="2090">
      <formula>OR((O529-O528)&gt;5,(O529-O528)&lt;-5)</formula>
    </cfRule>
  </conditionalFormatting>
  <conditionalFormatting sqref="P529">
    <cfRule type="expression" dxfId="7585" priority="2089">
      <formula>OR((P529-P528)&gt;5,(P529-P528)&lt;-5)</formula>
    </cfRule>
  </conditionalFormatting>
  <conditionalFormatting sqref="Q529">
    <cfRule type="expression" dxfId="7584" priority="2088">
      <formula>OR((Q529-Q528)&gt;5,(Q529-Q528)&lt;-5)</formula>
    </cfRule>
  </conditionalFormatting>
  <conditionalFormatting sqref="R529">
    <cfRule type="expression" dxfId="7583" priority="2087">
      <formula>OR((R529-R528)&gt;5,(R529-R528)&lt;-5)</formula>
    </cfRule>
  </conditionalFormatting>
  <conditionalFormatting sqref="S529">
    <cfRule type="expression" dxfId="7582" priority="2086">
      <formula>OR((S529-S528)&gt;5,(S529-S528)&lt;-5)</formula>
    </cfRule>
  </conditionalFormatting>
  <conditionalFormatting sqref="T529">
    <cfRule type="expression" dxfId="7581" priority="2085">
      <formula>OR((T529-T528)&gt;5,(T529-T528)&lt;-5)</formula>
    </cfRule>
  </conditionalFormatting>
  <conditionalFormatting sqref="U529">
    <cfRule type="expression" dxfId="7580" priority="2084">
      <formula>OR((U529-U528)&gt;5,(U529-U528)&lt;-5)</formula>
    </cfRule>
  </conditionalFormatting>
  <conditionalFormatting sqref="V529">
    <cfRule type="expression" dxfId="7579" priority="2083">
      <formula>OR((V529-V528)&gt;5,(V529-V528)&lt;-5)</formula>
    </cfRule>
  </conditionalFormatting>
  <conditionalFormatting sqref="W529">
    <cfRule type="expression" dxfId="7578" priority="2082">
      <formula>OR((W529-W528)&gt;5,(W529-W528)&lt;-5)</formula>
    </cfRule>
  </conditionalFormatting>
  <conditionalFormatting sqref="X529">
    <cfRule type="expression" dxfId="7577" priority="2081">
      <formula>OR((X529-X528)&gt;5,(X529-X528)&lt;-5)</formula>
    </cfRule>
  </conditionalFormatting>
  <conditionalFormatting sqref="Y529">
    <cfRule type="expression" dxfId="7576" priority="2080">
      <formula>OR((Y529-Y528)&gt;5,(Y529-Y528)&lt;-5)</formula>
    </cfRule>
  </conditionalFormatting>
  <conditionalFormatting sqref="L531:N531">
    <cfRule type="expression" dxfId="7575" priority="2077">
      <formula>OR((L531-L530)&gt;5,(L531-L530)&lt;-5)</formula>
    </cfRule>
  </conditionalFormatting>
  <conditionalFormatting sqref="O531">
    <cfRule type="expression" dxfId="7574" priority="2076">
      <formula>OR((O531-O530)&gt;5,(O531-O530)&lt;-5)</formula>
    </cfRule>
  </conditionalFormatting>
  <conditionalFormatting sqref="P531">
    <cfRule type="expression" dxfId="7573" priority="2075">
      <formula>OR((P531-P530)&gt;5,(P531-P530)&lt;-5)</formula>
    </cfRule>
  </conditionalFormatting>
  <conditionalFormatting sqref="Q531">
    <cfRule type="expression" dxfId="7572" priority="2074">
      <formula>OR((Q531-Q530)&gt;5,(Q531-Q530)&lt;-5)</formula>
    </cfRule>
  </conditionalFormatting>
  <conditionalFormatting sqref="R531">
    <cfRule type="expression" dxfId="7571" priority="2073">
      <formula>OR((R531-R530)&gt;5,(R531-R530)&lt;-5)</formula>
    </cfRule>
  </conditionalFormatting>
  <conditionalFormatting sqref="S531">
    <cfRule type="expression" dxfId="7570" priority="2072">
      <formula>OR((S531-S530)&gt;5,(S531-S530)&lt;-5)</formula>
    </cfRule>
  </conditionalFormatting>
  <conditionalFormatting sqref="T531">
    <cfRule type="expression" dxfId="7569" priority="2071">
      <formula>OR((T531-T530)&gt;5,(T531-T530)&lt;-5)</formula>
    </cfRule>
  </conditionalFormatting>
  <conditionalFormatting sqref="U531">
    <cfRule type="expression" dxfId="7568" priority="2070">
      <formula>OR((U531-U530)&gt;5,(U531-U530)&lt;-5)</formula>
    </cfRule>
  </conditionalFormatting>
  <conditionalFormatting sqref="V531">
    <cfRule type="expression" dxfId="7567" priority="2069">
      <formula>OR((V531-V530)&gt;5,(V531-V530)&lt;-5)</formula>
    </cfRule>
  </conditionalFormatting>
  <conditionalFormatting sqref="W531">
    <cfRule type="expression" dxfId="7566" priority="2068">
      <formula>OR((W531-W530)&gt;5,(W531-W530)&lt;-5)</formula>
    </cfRule>
  </conditionalFormatting>
  <conditionalFormatting sqref="X531">
    <cfRule type="expression" dxfId="7565" priority="2067">
      <formula>OR((X531-X530)&gt;5,(X531-X530)&lt;-5)</formula>
    </cfRule>
  </conditionalFormatting>
  <conditionalFormatting sqref="Y531">
    <cfRule type="expression" dxfId="7564" priority="2066">
      <formula>OR((Y531-Y530)&gt;5,(Y531-Y530)&lt;-5)</formula>
    </cfRule>
  </conditionalFormatting>
  <conditionalFormatting sqref="L532:N532">
    <cfRule type="expression" dxfId="7563" priority="2063">
      <formula>OR((L532-L531)&gt;5,(L532-L531)&lt;-5)</formula>
    </cfRule>
  </conditionalFormatting>
  <conditionalFormatting sqref="O532">
    <cfRule type="expression" dxfId="7562" priority="2062">
      <formula>OR((O532-O531)&gt;5,(O532-O531)&lt;-5)</formula>
    </cfRule>
  </conditionalFormatting>
  <conditionalFormatting sqref="P532">
    <cfRule type="expression" dxfId="7561" priority="2061">
      <formula>OR((P532-P531)&gt;5,(P532-P531)&lt;-5)</formula>
    </cfRule>
  </conditionalFormatting>
  <conditionalFormatting sqref="Q532">
    <cfRule type="expression" dxfId="7560" priority="2060">
      <formula>OR((Q532-Q531)&gt;5,(Q532-Q531)&lt;-5)</formula>
    </cfRule>
  </conditionalFormatting>
  <conditionalFormatting sqref="R532">
    <cfRule type="expression" dxfId="7559" priority="2059">
      <formula>OR((R532-R531)&gt;5,(R532-R531)&lt;-5)</formula>
    </cfRule>
  </conditionalFormatting>
  <conditionalFormatting sqref="S532">
    <cfRule type="expression" dxfId="7558" priority="2058">
      <formula>OR((S532-S531)&gt;5,(S532-S531)&lt;-5)</formula>
    </cfRule>
  </conditionalFormatting>
  <conditionalFormatting sqref="T532">
    <cfRule type="expression" dxfId="7557" priority="2057">
      <formula>OR((T532-T531)&gt;5,(T532-T531)&lt;-5)</formula>
    </cfRule>
  </conditionalFormatting>
  <conditionalFormatting sqref="U532">
    <cfRule type="expression" dxfId="7556" priority="2056">
      <formula>OR((U532-U531)&gt;5,(U532-U531)&lt;-5)</formula>
    </cfRule>
  </conditionalFormatting>
  <conditionalFormatting sqref="V532">
    <cfRule type="expression" dxfId="7555" priority="2055">
      <formula>OR((V532-V531)&gt;5,(V532-V531)&lt;-5)</formula>
    </cfRule>
  </conditionalFormatting>
  <conditionalFormatting sqref="W532">
    <cfRule type="expression" dxfId="7554" priority="2054">
      <formula>OR((W532-W531)&gt;5,(W532-W531)&lt;-5)</formula>
    </cfRule>
  </conditionalFormatting>
  <conditionalFormatting sqref="X532">
    <cfRule type="expression" dxfId="7553" priority="2053">
      <formula>OR((X532-X531)&gt;5,(X532-X531)&lt;-5)</formula>
    </cfRule>
  </conditionalFormatting>
  <conditionalFormatting sqref="Y532">
    <cfRule type="expression" dxfId="7552" priority="2052">
      <formula>OR((Y532-Y531)&gt;5,(Y532-Y531)&lt;-5)</formula>
    </cfRule>
  </conditionalFormatting>
  <conditionalFormatting sqref="L534:N534">
    <cfRule type="expression" dxfId="7551" priority="2049">
      <formula>OR((L534-L533)&gt;5,(L534-L533)&lt;-5)</formula>
    </cfRule>
  </conditionalFormatting>
  <conditionalFormatting sqref="O534">
    <cfRule type="expression" dxfId="7550" priority="2048">
      <formula>OR((O534-O533)&gt;5,(O534-O533)&lt;-5)</formula>
    </cfRule>
  </conditionalFormatting>
  <conditionalFormatting sqref="P534">
    <cfRule type="expression" dxfId="7549" priority="2047">
      <formula>OR((P534-P533)&gt;5,(P534-P533)&lt;-5)</formula>
    </cfRule>
  </conditionalFormatting>
  <conditionalFormatting sqref="Q534">
    <cfRule type="expression" dxfId="7548" priority="2046">
      <formula>OR((Q534-Q533)&gt;5,(Q534-Q533)&lt;-5)</formula>
    </cfRule>
  </conditionalFormatting>
  <conditionalFormatting sqref="R534">
    <cfRule type="expression" dxfId="7547" priority="2045">
      <formula>OR((R534-R533)&gt;5,(R534-R533)&lt;-5)</formula>
    </cfRule>
  </conditionalFormatting>
  <conditionalFormatting sqref="S534">
    <cfRule type="expression" dxfId="7546" priority="2044">
      <formula>OR((S534-S533)&gt;5,(S534-S533)&lt;-5)</formula>
    </cfRule>
  </conditionalFormatting>
  <conditionalFormatting sqref="T534">
    <cfRule type="expression" dxfId="7545" priority="2043">
      <formula>OR((T534-T533)&gt;5,(T534-T533)&lt;-5)</formula>
    </cfRule>
  </conditionalFormatting>
  <conditionalFormatting sqref="U534">
    <cfRule type="expression" dxfId="7544" priority="2042">
      <formula>OR((U534-U533)&gt;5,(U534-U533)&lt;-5)</formula>
    </cfRule>
  </conditionalFormatting>
  <conditionalFormatting sqref="V534">
    <cfRule type="expression" dxfId="7543" priority="2041">
      <formula>OR((V534-V533)&gt;5,(V534-V533)&lt;-5)</formula>
    </cfRule>
  </conditionalFormatting>
  <conditionalFormatting sqref="W534">
    <cfRule type="expression" dxfId="7542" priority="2040">
      <formula>OR((W534-W533)&gt;5,(W534-W533)&lt;-5)</formula>
    </cfRule>
  </conditionalFormatting>
  <conditionalFormatting sqref="X534">
    <cfRule type="expression" dxfId="7541" priority="2039">
      <formula>OR((X534-X533)&gt;5,(X534-X533)&lt;-5)</formula>
    </cfRule>
  </conditionalFormatting>
  <conditionalFormatting sqref="Y534">
    <cfRule type="expression" dxfId="7540" priority="2038">
      <formula>OR((Y534-Y533)&gt;5,(Y534-Y533)&lt;-5)</formula>
    </cfRule>
  </conditionalFormatting>
  <conditionalFormatting sqref="L535:N535">
    <cfRule type="expression" dxfId="7539" priority="2035">
      <formula>OR((L535-L534)&gt;5,(L535-L534)&lt;-5)</formula>
    </cfRule>
  </conditionalFormatting>
  <conditionalFormatting sqref="O535">
    <cfRule type="expression" dxfId="7538" priority="2034">
      <formula>OR((O535-O534)&gt;5,(O535-O534)&lt;-5)</formula>
    </cfRule>
  </conditionalFormatting>
  <conditionalFormatting sqref="P535">
    <cfRule type="expression" dxfId="7537" priority="2033">
      <formula>OR((P535-P534)&gt;5,(P535-P534)&lt;-5)</formula>
    </cfRule>
  </conditionalFormatting>
  <conditionalFormatting sqref="Q535">
    <cfRule type="expression" dxfId="7536" priority="2032">
      <formula>OR((Q535-Q534)&gt;5,(Q535-Q534)&lt;-5)</formula>
    </cfRule>
  </conditionalFormatting>
  <conditionalFormatting sqref="R535">
    <cfRule type="expression" dxfId="7535" priority="2031">
      <formula>OR((R535-R534)&gt;5,(R535-R534)&lt;-5)</formula>
    </cfRule>
  </conditionalFormatting>
  <conditionalFormatting sqref="S535">
    <cfRule type="expression" dxfId="7534" priority="2030">
      <formula>OR((S535-S534)&gt;5,(S535-S534)&lt;-5)</formula>
    </cfRule>
  </conditionalFormatting>
  <conditionalFormatting sqref="T535">
    <cfRule type="expression" dxfId="7533" priority="2029">
      <formula>OR((T535-T534)&gt;5,(T535-T534)&lt;-5)</formula>
    </cfRule>
  </conditionalFormatting>
  <conditionalFormatting sqref="U535">
    <cfRule type="expression" dxfId="7532" priority="2028">
      <formula>OR((U535-U534)&gt;5,(U535-U534)&lt;-5)</formula>
    </cfRule>
  </conditionalFormatting>
  <conditionalFormatting sqref="V535">
    <cfRule type="expression" dxfId="7531" priority="2027">
      <formula>OR((V535-V534)&gt;5,(V535-V534)&lt;-5)</formula>
    </cfRule>
  </conditionalFormatting>
  <conditionalFormatting sqref="W535">
    <cfRule type="expression" dxfId="7530" priority="2026">
      <formula>OR((W535-W534)&gt;5,(W535-W534)&lt;-5)</formula>
    </cfRule>
  </conditionalFormatting>
  <conditionalFormatting sqref="X535">
    <cfRule type="expression" dxfId="7529" priority="2025">
      <formula>OR((X535-X534)&gt;5,(X535-X534)&lt;-5)</formula>
    </cfRule>
  </conditionalFormatting>
  <conditionalFormatting sqref="Y535">
    <cfRule type="expression" dxfId="7528" priority="2024">
      <formula>OR((Y535-Y534)&gt;5,(Y535-Y534)&lt;-5)</formula>
    </cfRule>
  </conditionalFormatting>
  <conditionalFormatting sqref="L537:N537">
    <cfRule type="expression" dxfId="7527" priority="2021">
      <formula>OR((L537-L536)&gt;5,(L537-L536)&lt;-5)</formula>
    </cfRule>
  </conditionalFormatting>
  <conditionalFormatting sqref="O537">
    <cfRule type="expression" dxfId="7526" priority="2020">
      <formula>OR((O537-O536)&gt;5,(O537-O536)&lt;-5)</formula>
    </cfRule>
  </conditionalFormatting>
  <conditionalFormatting sqref="P537">
    <cfRule type="expression" dxfId="7525" priority="2019">
      <formula>OR((P537-P536)&gt;5,(P537-P536)&lt;-5)</formula>
    </cfRule>
  </conditionalFormatting>
  <conditionalFormatting sqref="Q537">
    <cfRule type="expression" dxfId="7524" priority="2018">
      <formula>OR((Q537-Q536)&gt;5,(Q537-Q536)&lt;-5)</formula>
    </cfRule>
  </conditionalFormatting>
  <conditionalFormatting sqref="R537">
    <cfRule type="expression" dxfId="7523" priority="2017">
      <formula>OR((R537-R536)&gt;5,(R537-R536)&lt;-5)</formula>
    </cfRule>
  </conditionalFormatting>
  <conditionalFormatting sqref="S537">
    <cfRule type="expression" dxfId="7522" priority="2016">
      <formula>OR((S537-S536)&gt;5,(S537-S536)&lt;-5)</formula>
    </cfRule>
  </conditionalFormatting>
  <conditionalFormatting sqref="T537">
    <cfRule type="expression" dxfId="7521" priority="2015">
      <formula>OR((T537-T536)&gt;5,(T537-T536)&lt;-5)</formula>
    </cfRule>
  </conditionalFormatting>
  <conditionalFormatting sqref="U537">
    <cfRule type="expression" dxfId="7520" priority="2014">
      <formula>OR((U537-U536)&gt;5,(U537-U536)&lt;-5)</formula>
    </cfRule>
  </conditionalFormatting>
  <conditionalFormatting sqref="V537">
    <cfRule type="expression" dxfId="7519" priority="2013">
      <formula>OR((V537-V536)&gt;5,(V537-V536)&lt;-5)</formula>
    </cfRule>
  </conditionalFormatting>
  <conditionalFormatting sqref="W537">
    <cfRule type="expression" dxfId="7518" priority="2012">
      <formula>OR((W537-W536)&gt;5,(W537-W536)&lt;-5)</formula>
    </cfRule>
  </conditionalFormatting>
  <conditionalFormatting sqref="X537">
    <cfRule type="expression" dxfId="7517" priority="2011">
      <formula>OR((X537-X536)&gt;5,(X537-X536)&lt;-5)</formula>
    </cfRule>
  </conditionalFormatting>
  <conditionalFormatting sqref="Y537">
    <cfRule type="expression" dxfId="7516" priority="2010">
      <formula>OR((Y537-Y536)&gt;5,(Y537-Y536)&lt;-5)</formula>
    </cfRule>
  </conditionalFormatting>
  <conditionalFormatting sqref="L538:N538">
    <cfRule type="expression" dxfId="7515" priority="2007">
      <formula>OR((L538-L537)&gt;5,(L538-L537)&lt;-5)</formula>
    </cfRule>
  </conditionalFormatting>
  <conditionalFormatting sqref="O538">
    <cfRule type="expression" dxfId="7514" priority="2006">
      <formula>OR((O538-O537)&gt;5,(O538-O537)&lt;-5)</formula>
    </cfRule>
  </conditionalFormatting>
  <conditionalFormatting sqref="P538">
    <cfRule type="expression" dxfId="7513" priority="2005">
      <formula>OR((P538-P537)&gt;5,(P538-P537)&lt;-5)</formula>
    </cfRule>
  </conditionalFormatting>
  <conditionalFormatting sqref="Q538">
    <cfRule type="expression" dxfId="7512" priority="2004">
      <formula>OR((Q538-Q537)&gt;5,(Q538-Q537)&lt;-5)</formula>
    </cfRule>
  </conditionalFormatting>
  <conditionalFormatting sqref="R538">
    <cfRule type="expression" dxfId="7511" priority="2003">
      <formula>OR((R538-R537)&gt;5,(R538-R537)&lt;-5)</formula>
    </cfRule>
  </conditionalFormatting>
  <conditionalFormatting sqref="S538">
    <cfRule type="expression" dxfId="7510" priority="2002">
      <formula>OR((S538-S537)&gt;5,(S538-S537)&lt;-5)</formula>
    </cfRule>
  </conditionalFormatting>
  <conditionalFormatting sqref="T538">
    <cfRule type="expression" dxfId="7509" priority="2001">
      <formula>OR((T538-T537)&gt;5,(T538-T537)&lt;-5)</formula>
    </cfRule>
  </conditionalFormatting>
  <conditionalFormatting sqref="U538">
    <cfRule type="expression" dxfId="7508" priority="2000">
      <formula>OR((U538-U537)&gt;5,(U538-U537)&lt;-5)</formula>
    </cfRule>
  </conditionalFormatting>
  <conditionalFormatting sqref="V538">
    <cfRule type="expression" dxfId="7507" priority="1999">
      <formula>OR((V538-V537)&gt;5,(V538-V537)&lt;-5)</formula>
    </cfRule>
  </conditionalFormatting>
  <conditionalFormatting sqref="W538">
    <cfRule type="expression" dxfId="7506" priority="1998">
      <formula>OR((W538-W537)&gt;5,(W538-W537)&lt;-5)</formula>
    </cfRule>
  </conditionalFormatting>
  <conditionalFormatting sqref="X538">
    <cfRule type="expression" dxfId="7505" priority="1997">
      <formula>OR((X538-X537)&gt;5,(X538-X537)&lt;-5)</formula>
    </cfRule>
  </conditionalFormatting>
  <conditionalFormatting sqref="Y538">
    <cfRule type="expression" dxfId="7504" priority="1996">
      <formula>OR((Y538-Y537)&gt;5,(Y538-Y537)&lt;-5)</formula>
    </cfRule>
  </conditionalFormatting>
  <conditionalFormatting sqref="L540:N540">
    <cfRule type="expression" dxfId="7503" priority="1993">
      <formula>OR((L540-L539)&gt;5,(L540-L539)&lt;-5)</formula>
    </cfRule>
  </conditionalFormatting>
  <conditionalFormatting sqref="O540">
    <cfRule type="expression" dxfId="7502" priority="1992">
      <formula>OR((O540-O539)&gt;5,(O540-O539)&lt;-5)</formula>
    </cfRule>
  </conditionalFormatting>
  <conditionalFormatting sqref="P540">
    <cfRule type="expression" dxfId="7501" priority="1991">
      <formula>OR((P540-P539)&gt;5,(P540-P539)&lt;-5)</formula>
    </cfRule>
  </conditionalFormatting>
  <conditionalFormatting sqref="Q540">
    <cfRule type="expression" dxfId="7500" priority="1990">
      <formula>OR((Q540-Q539)&gt;5,(Q540-Q539)&lt;-5)</formula>
    </cfRule>
  </conditionalFormatting>
  <conditionalFormatting sqref="R540">
    <cfRule type="expression" dxfId="7499" priority="1989">
      <formula>OR((R540-R539)&gt;5,(R540-R539)&lt;-5)</formula>
    </cfRule>
  </conditionalFormatting>
  <conditionalFormatting sqref="S540">
    <cfRule type="expression" dxfId="7498" priority="1988">
      <formula>OR((S540-S539)&gt;5,(S540-S539)&lt;-5)</formula>
    </cfRule>
  </conditionalFormatting>
  <conditionalFormatting sqref="T540">
    <cfRule type="expression" dxfId="7497" priority="1987">
      <formula>OR((T540-T539)&gt;5,(T540-T539)&lt;-5)</formula>
    </cfRule>
  </conditionalFormatting>
  <conditionalFormatting sqref="U540">
    <cfRule type="expression" dxfId="7496" priority="1986">
      <formula>OR((U540-U539)&gt;5,(U540-U539)&lt;-5)</formula>
    </cfRule>
  </conditionalFormatting>
  <conditionalFormatting sqref="V540">
    <cfRule type="expression" dxfId="7495" priority="1985">
      <formula>OR((V540-V539)&gt;5,(V540-V539)&lt;-5)</formula>
    </cfRule>
  </conditionalFormatting>
  <conditionalFormatting sqref="W540">
    <cfRule type="expression" dxfId="7494" priority="1984">
      <formula>OR((W540-W539)&gt;5,(W540-W539)&lt;-5)</formula>
    </cfRule>
  </conditionalFormatting>
  <conditionalFormatting sqref="X540">
    <cfRule type="expression" dxfId="7493" priority="1983">
      <formula>OR((X540-X539)&gt;5,(X540-X539)&lt;-5)</formula>
    </cfRule>
  </conditionalFormatting>
  <conditionalFormatting sqref="Y540">
    <cfRule type="expression" dxfId="7492" priority="1982">
      <formula>OR((Y540-Y539)&gt;5,(Y540-Y539)&lt;-5)</formula>
    </cfRule>
  </conditionalFormatting>
  <conditionalFormatting sqref="L541:N541">
    <cfRule type="expression" dxfId="7491" priority="1979">
      <formula>OR((L541-L540)&gt;5,(L541-L540)&lt;-5)</formula>
    </cfRule>
  </conditionalFormatting>
  <conditionalFormatting sqref="O541">
    <cfRule type="expression" dxfId="7490" priority="1978">
      <formula>OR((O541-O540)&gt;5,(O541-O540)&lt;-5)</formula>
    </cfRule>
  </conditionalFormatting>
  <conditionalFormatting sqref="P541">
    <cfRule type="expression" dxfId="7489" priority="1977">
      <formula>OR((P541-P540)&gt;5,(P541-P540)&lt;-5)</formula>
    </cfRule>
  </conditionalFormatting>
  <conditionalFormatting sqref="Q541">
    <cfRule type="expression" dxfId="7488" priority="1976">
      <formula>OR((Q541-Q540)&gt;5,(Q541-Q540)&lt;-5)</formula>
    </cfRule>
  </conditionalFormatting>
  <conditionalFormatting sqref="R541">
    <cfRule type="expression" dxfId="7487" priority="1975">
      <formula>OR((R541-R540)&gt;5,(R541-R540)&lt;-5)</formula>
    </cfRule>
  </conditionalFormatting>
  <conditionalFormatting sqref="S541">
    <cfRule type="expression" dxfId="7486" priority="1974">
      <formula>OR((S541-S540)&gt;5,(S541-S540)&lt;-5)</formula>
    </cfRule>
  </conditionalFormatting>
  <conditionalFormatting sqref="T541">
    <cfRule type="expression" dxfId="7485" priority="1973">
      <formula>OR((T541-T540)&gt;5,(T541-T540)&lt;-5)</formula>
    </cfRule>
  </conditionalFormatting>
  <conditionalFormatting sqref="U541">
    <cfRule type="expression" dxfId="7484" priority="1972">
      <formula>OR((U541-U540)&gt;5,(U541-U540)&lt;-5)</formula>
    </cfRule>
  </conditionalFormatting>
  <conditionalFormatting sqref="V541">
    <cfRule type="expression" dxfId="7483" priority="1971">
      <formula>OR((V541-V540)&gt;5,(V541-V540)&lt;-5)</formula>
    </cfRule>
  </conditionalFormatting>
  <conditionalFormatting sqref="W541">
    <cfRule type="expression" dxfId="7482" priority="1970">
      <formula>OR((W541-W540)&gt;5,(W541-W540)&lt;-5)</formula>
    </cfRule>
  </conditionalFormatting>
  <conditionalFormatting sqref="X541">
    <cfRule type="expression" dxfId="7481" priority="1969">
      <formula>OR((X541-X540)&gt;5,(X541-X540)&lt;-5)</formula>
    </cfRule>
  </conditionalFormatting>
  <conditionalFormatting sqref="Y541">
    <cfRule type="expression" dxfId="7480" priority="1968">
      <formula>OR((Y541-Y540)&gt;5,(Y541-Y540)&lt;-5)</formula>
    </cfRule>
  </conditionalFormatting>
  <conditionalFormatting sqref="L543:N543">
    <cfRule type="expression" dxfId="7479" priority="1965">
      <formula>OR((L543-L542)&gt;5,(L543-L542)&lt;-5)</formula>
    </cfRule>
  </conditionalFormatting>
  <conditionalFormatting sqref="O543">
    <cfRule type="expression" dxfId="7478" priority="1964">
      <formula>OR((O543-O542)&gt;5,(O543-O542)&lt;-5)</formula>
    </cfRule>
  </conditionalFormatting>
  <conditionalFormatting sqref="P543">
    <cfRule type="expression" dxfId="7477" priority="1963">
      <formula>OR((P543-P542)&gt;5,(P543-P542)&lt;-5)</formula>
    </cfRule>
  </conditionalFormatting>
  <conditionalFormatting sqref="Q543">
    <cfRule type="expression" dxfId="7476" priority="1962">
      <formula>OR((Q543-Q542)&gt;5,(Q543-Q542)&lt;-5)</formula>
    </cfRule>
  </conditionalFormatting>
  <conditionalFormatting sqref="R543">
    <cfRule type="expression" dxfId="7475" priority="1961">
      <formula>OR((R543-R542)&gt;5,(R543-R542)&lt;-5)</formula>
    </cfRule>
  </conditionalFormatting>
  <conditionalFormatting sqref="S543">
    <cfRule type="expression" dxfId="7474" priority="1960">
      <formula>OR((S543-S542)&gt;5,(S543-S542)&lt;-5)</formula>
    </cfRule>
  </conditionalFormatting>
  <conditionalFormatting sqref="T543">
    <cfRule type="expression" dxfId="7473" priority="1959">
      <formula>OR((T543-T542)&gt;5,(T543-T542)&lt;-5)</formula>
    </cfRule>
  </conditionalFormatting>
  <conditionalFormatting sqref="U543">
    <cfRule type="expression" dxfId="7472" priority="1958">
      <formula>OR((U543-U542)&gt;5,(U543-U542)&lt;-5)</formula>
    </cfRule>
  </conditionalFormatting>
  <conditionalFormatting sqref="V543">
    <cfRule type="expression" dxfId="7471" priority="1957">
      <formula>OR((V543-V542)&gt;5,(V543-V542)&lt;-5)</formula>
    </cfRule>
  </conditionalFormatting>
  <conditionalFormatting sqref="W543">
    <cfRule type="expression" dxfId="7470" priority="1956">
      <formula>OR((W543-W542)&gt;5,(W543-W542)&lt;-5)</formula>
    </cfRule>
  </conditionalFormatting>
  <conditionalFormatting sqref="X543">
    <cfRule type="expression" dxfId="7469" priority="1955">
      <formula>OR((X543-X542)&gt;5,(X543-X542)&lt;-5)</formula>
    </cfRule>
  </conditionalFormatting>
  <conditionalFormatting sqref="Y543">
    <cfRule type="expression" dxfId="7468" priority="1954">
      <formula>OR((Y543-Y542)&gt;5,(Y543-Y542)&lt;-5)</formula>
    </cfRule>
  </conditionalFormatting>
  <conditionalFormatting sqref="L544:N544">
    <cfRule type="expression" dxfId="7467" priority="1951">
      <formula>OR((L544-L543)&gt;5,(L544-L543)&lt;-5)</formula>
    </cfRule>
  </conditionalFormatting>
  <conditionalFormatting sqref="O544">
    <cfRule type="expression" dxfId="7466" priority="1950">
      <formula>OR((O544-O543)&gt;5,(O544-O543)&lt;-5)</formula>
    </cfRule>
  </conditionalFormatting>
  <conditionalFormatting sqref="P544">
    <cfRule type="expression" dxfId="7465" priority="1949">
      <formula>OR((P544-P543)&gt;5,(P544-P543)&lt;-5)</formula>
    </cfRule>
  </conditionalFormatting>
  <conditionalFormatting sqref="Q544">
    <cfRule type="expression" dxfId="7464" priority="1948">
      <formula>OR((Q544-Q543)&gt;5,(Q544-Q543)&lt;-5)</formula>
    </cfRule>
  </conditionalFormatting>
  <conditionalFormatting sqref="R544">
    <cfRule type="expression" dxfId="7463" priority="1947">
      <formula>OR((R544-R543)&gt;5,(R544-R543)&lt;-5)</formula>
    </cfRule>
  </conditionalFormatting>
  <conditionalFormatting sqref="S544">
    <cfRule type="expression" dxfId="7462" priority="1946">
      <formula>OR((S544-S543)&gt;5,(S544-S543)&lt;-5)</formula>
    </cfRule>
  </conditionalFormatting>
  <conditionalFormatting sqref="T544">
    <cfRule type="expression" dxfId="7461" priority="1945">
      <formula>OR((T544-T543)&gt;5,(T544-T543)&lt;-5)</formula>
    </cfRule>
  </conditionalFormatting>
  <conditionalFormatting sqref="U544">
    <cfRule type="expression" dxfId="7460" priority="1944">
      <formula>OR((U544-U543)&gt;5,(U544-U543)&lt;-5)</formula>
    </cfRule>
  </conditionalFormatting>
  <conditionalFormatting sqref="V544">
    <cfRule type="expression" dxfId="7459" priority="1943">
      <formula>OR((V544-V543)&gt;5,(V544-V543)&lt;-5)</formula>
    </cfRule>
  </conditionalFormatting>
  <conditionalFormatting sqref="W544">
    <cfRule type="expression" dxfId="7458" priority="1942">
      <formula>OR((W544-W543)&gt;5,(W544-W543)&lt;-5)</formula>
    </cfRule>
  </conditionalFormatting>
  <conditionalFormatting sqref="X544">
    <cfRule type="expression" dxfId="7457" priority="1941">
      <formula>OR((X544-X543)&gt;5,(X544-X543)&lt;-5)</formula>
    </cfRule>
  </conditionalFormatting>
  <conditionalFormatting sqref="Y544">
    <cfRule type="expression" dxfId="7456" priority="1940">
      <formula>OR((Y544-Y543)&gt;5,(Y544-Y543)&lt;-5)</formula>
    </cfRule>
  </conditionalFormatting>
  <conditionalFormatting sqref="L546:N546">
    <cfRule type="expression" dxfId="7455" priority="1937">
      <formula>OR((L546-L545)&gt;5,(L546-L545)&lt;-5)</formula>
    </cfRule>
  </conditionalFormatting>
  <conditionalFormatting sqref="O546">
    <cfRule type="expression" dxfId="7454" priority="1936">
      <formula>OR((O546-O545)&gt;5,(O546-O545)&lt;-5)</formula>
    </cfRule>
  </conditionalFormatting>
  <conditionalFormatting sqref="P546">
    <cfRule type="expression" dxfId="7453" priority="1935">
      <formula>OR((P546-P545)&gt;5,(P546-P545)&lt;-5)</formula>
    </cfRule>
  </conditionalFormatting>
  <conditionalFormatting sqref="Q546">
    <cfRule type="expression" dxfId="7452" priority="1934">
      <formula>OR((Q546-Q545)&gt;5,(Q546-Q545)&lt;-5)</formula>
    </cfRule>
  </conditionalFormatting>
  <conditionalFormatting sqref="R546">
    <cfRule type="expression" dxfId="7451" priority="1933">
      <formula>OR((R546-R545)&gt;5,(R546-R545)&lt;-5)</formula>
    </cfRule>
  </conditionalFormatting>
  <conditionalFormatting sqref="S546">
    <cfRule type="expression" dxfId="7450" priority="1932">
      <formula>OR((S546-S545)&gt;5,(S546-S545)&lt;-5)</formula>
    </cfRule>
  </conditionalFormatting>
  <conditionalFormatting sqref="T546">
    <cfRule type="expression" dxfId="7449" priority="1931">
      <formula>OR((T546-T545)&gt;5,(T546-T545)&lt;-5)</formula>
    </cfRule>
  </conditionalFormatting>
  <conditionalFormatting sqref="U546">
    <cfRule type="expression" dxfId="7448" priority="1930">
      <formula>OR((U546-U545)&gt;5,(U546-U545)&lt;-5)</formula>
    </cfRule>
  </conditionalFormatting>
  <conditionalFormatting sqref="V546">
    <cfRule type="expression" dxfId="7447" priority="1929">
      <formula>OR((V546-V545)&gt;5,(V546-V545)&lt;-5)</formula>
    </cfRule>
  </conditionalFormatting>
  <conditionalFormatting sqref="W546">
    <cfRule type="expression" dxfId="7446" priority="1928">
      <formula>OR((W546-W545)&gt;5,(W546-W545)&lt;-5)</formula>
    </cfRule>
  </conditionalFormatting>
  <conditionalFormatting sqref="X546">
    <cfRule type="expression" dxfId="7445" priority="1927">
      <formula>OR((X546-X545)&gt;5,(X546-X545)&lt;-5)</formula>
    </cfRule>
  </conditionalFormatting>
  <conditionalFormatting sqref="Y546">
    <cfRule type="expression" dxfId="7444" priority="1926">
      <formula>OR((Y546-Y545)&gt;5,(Y546-Y545)&lt;-5)</formula>
    </cfRule>
  </conditionalFormatting>
  <conditionalFormatting sqref="L547:N547">
    <cfRule type="expression" dxfId="7443" priority="1923">
      <formula>OR((L547-L546)&gt;5,(L547-L546)&lt;-5)</formula>
    </cfRule>
  </conditionalFormatting>
  <conditionalFormatting sqref="O547">
    <cfRule type="expression" dxfId="7442" priority="1922">
      <formula>OR((O547-O546)&gt;5,(O547-O546)&lt;-5)</formula>
    </cfRule>
  </conditionalFormatting>
  <conditionalFormatting sqref="P547">
    <cfRule type="expression" dxfId="7441" priority="1921">
      <formula>OR((P547-P546)&gt;5,(P547-P546)&lt;-5)</formula>
    </cfRule>
  </conditionalFormatting>
  <conditionalFormatting sqref="Q547">
    <cfRule type="expression" dxfId="7440" priority="1920">
      <formula>OR((Q547-Q546)&gt;5,(Q547-Q546)&lt;-5)</formula>
    </cfRule>
  </conditionalFormatting>
  <conditionalFormatting sqref="R547">
    <cfRule type="expression" dxfId="7439" priority="1919">
      <formula>OR((R547-R546)&gt;5,(R547-R546)&lt;-5)</formula>
    </cfRule>
  </conditionalFormatting>
  <conditionalFormatting sqref="S547">
    <cfRule type="expression" dxfId="7438" priority="1918">
      <formula>OR((S547-S546)&gt;5,(S547-S546)&lt;-5)</formula>
    </cfRule>
  </conditionalFormatting>
  <conditionalFormatting sqref="T547">
    <cfRule type="expression" dxfId="7437" priority="1917">
      <formula>OR((T547-T546)&gt;5,(T547-T546)&lt;-5)</formula>
    </cfRule>
  </conditionalFormatting>
  <conditionalFormatting sqref="U547">
    <cfRule type="expression" dxfId="7436" priority="1916">
      <formula>OR((U547-U546)&gt;5,(U547-U546)&lt;-5)</formula>
    </cfRule>
  </conditionalFormatting>
  <conditionalFormatting sqref="V547">
    <cfRule type="expression" dxfId="7435" priority="1915">
      <formula>OR((V547-V546)&gt;5,(V547-V546)&lt;-5)</formula>
    </cfRule>
  </conditionalFormatting>
  <conditionalFormatting sqref="W547">
    <cfRule type="expression" dxfId="7434" priority="1914">
      <formula>OR((W547-W546)&gt;5,(W547-W546)&lt;-5)</formula>
    </cfRule>
  </conditionalFormatting>
  <conditionalFormatting sqref="X547">
    <cfRule type="expression" dxfId="7433" priority="1913">
      <formula>OR((X547-X546)&gt;5,(X547-X546)&lt;-5)</formula>
    </cfRule>
  </conditionalFormatting>
  <conditionalFormatting sqref="Y547">
    <cfRule type="expression" dxfId="7432" priority="1912">
      <formula>OR((Y547-Y546)&gt;5,(Y547-Y546)&lt;-5)</formula>
    </cfRule>
  </conditionalFormatting>
  <conditionalFormatting sqref="L549:N549">
    <cfRule type="expression" dxfId="7431" priority="1909">
      <formula>OR((L549-L548)&gt;5,(L549-L548)&lt;-5)</formula>
    </cfRule>
  </conditionalFormatting>
  <conditionalFormatting sqref="O549">
    <cfRule type="expression" dxfId="7430" priority="1908">
      <formula>OR((O549-O548)&gt;5,(O549-O548)&lt;-5)</formula>
    </cfRule>
  </conditionalFormatting>
  <conditionalFormatting sqref="P549">
    <cfRule type="expression" dxfId="7429" priority="1907">
      <formula>OR((P549-P548)&gt;5,(P549-P548)&lt;-5)</formula>
    </cfRule>
  </conditionalFormatting>
  <conditionalFormatting sqref="Q549">
    <cfRule type="expression" dxfId="7428" priority="1906">
      <formula>OR((Q549-Q548)&gt;5,(Q549-Q548)&lt;-5)</formula>
    </cfRule>
  </conditionalFormatting>
  <conditionalFormatting sqref="R549">
    <cfRule type="expression" dxfId="7427" priority="1905">
      <formula>OR((R549-R548)&gt;5,(R549-R548)&lt;-5)</formula>
    </cfRule>
  </conditionalFormatting>
  <conditionalFormatting sqref="S549">
    <cfRule type="expression" dxfId="7426" priority="1904">
      <formula>OR((S549-S548)&gt;5,(S549-S548)&lt;-5)</formula>
    </cfRule>
  </conditionalFormatting>
  <conditionalFormatting sqref="T549">
    <cfRule type="expression" dxfId="7425" priority="1903">
      <formula>OR((T549-T548)&gt;5,(T549-T548)&lt;-5)</formula>
    </cfRule>
  </conditionalFormatting>
  <conditionalFormatting sqref="U549">
    <cfRule type="expression" dxfId="7424" priority="1902">
      <formula>OR((U549-U548)&gt;5,(U549-U548)&lt;-5)</formula>
    </cfRule>
  </conditionalFormatting>
  <conditionalFormatting sqref="V549">
    <cfRule type="expression" dxfId="7423" priority="1901">
      <formula>OR((V549-V548)&gt;5,(V549-V548)&lt;-5)</formula>
    </cfRule>
  </conditionalFormatting>
  <conditionalFormatting sqref="W549">
    <cfRule type="expression" dxfId="7422" priority="1900">
      <formula>OR((W549-W548)&gt;5,(W549-W548)&lt;-5)</formula>
    </cfRule>
  </conditionalFormatting>
  <conditionalFormatting sqref="X549">
    <cfRule type="expression" dxfId="7421" priority="1899">
      <formula>OR((X549-X548)&gt;5,(X549-X548)&lt;-5)</formula>
    </cfRule>
  </conditionalFormatting>
  <conditionalFormatting sqref="Y549">
    <cfRule type="expression" dxfId="7420" priority="1898">
      <formula>OR((Y549-Y548)&gt;5,(Y549-Y548)&lt;-5)</formula>
    </cfRule>
  </conditionalFormatting>
  <conditionalFormatting sqref="L550:N550">
    <cfRule type="expression" dxfId="7419" priority="1895">
      <formula>OR((L550-L549)&gt;5,(L550-L549)&lt;-5)</formula>
    </cfRule>
  </conditionalFormatting>
  <conditionalFormatting sqref="O550">
    <cfRule type="expression" dxfId="7418" priority="1894">
      <formula>OR((O550-O549)&gt;5,(O550-O549)&lt;-5)</formula>
    </cfRule>
  </conditionalFormatting>
  <conditionalFormatting sqref="P550">
    <cfRule type="expression" dxfId="7417" priority="1893">
      <formula>OR((P550-P549)&gt;5,(P550-P549)&lt;-5)</formula>
    </cfRule>
  </conditionalFormatting>
  <conditionalFormatting sqref="Q550">
    <cfRule type="expression" dxfId="7416" priority="1892">
      <formula>OR((Q550-Q549)&gt;5,(Q550-Q549)&lt;-5)</formula>
    </cfRule>
  </conditionalFormatting>
  <conditionalFormatting sqref="R550">
    <cfRule type="expression" dxfId="7415" priority="1891">
      <formula>OR((R550-R549)&gt;5,(R550-R549)&lt;-5)</formula>
    </cfRule>
  </conditionalFormatting>
  <conditionalFormatting sqref="S550">
    <cfRule type="expression" dxfId="7414" priority="1890">
      <formula>OR((S550-S549)&gt;5,(S550-S549)&lt;-5)</formula>
    </cfRule>
  </conditionalFormatting>
  <conditionalFormatting sqref="T550">
    <cfRule type="expression" dxfId="7413" priority="1889">
      <formula>OR((T550-T549)&gt;5,(T550-T549)&lt;-5)</formula>
    </cfRule>
  </conditionalFormatting>
  <conditionalFormatting sqref="U550">
    <cfRule type="expression" dxfId="7412" priority="1888">
      <formula>OR((U550-U549)&gt;5,(U550-U549)&lt;-5)</formula>
    </cfRule>
  </conditionalFormatting>
  <conditionalFormatting sqref="V550">
    <cfRule type="expression" dxfId="7411" priority="1887">
      <formula>OR((V550-V549)&gt;5,(V550-V549)&lt;-5)</formula>
    </cfRule>
  </conditionalFormatting>
  <conditionalFormatting sqref="W550">
    <cfRule type="expression" dxfId="7410" priority="1886">
      <formula>OR((W550-W549)&gt;5,(W550-W549)&lt;-5)</formula>
    </cfRule>
  </conditionalFormatting>
  <conditionalFormatting sqref="X550">
    <cfRule type="expression" dxfId="7409" priority="1885">
      <formula>OR((X550-X549)&gt;5,(X550-X549)&lt;-5)</formula>
    </cfRule>
  </conditionalFormatting>
  <conditionalFormatting sqref="Y550">
    <cfRule type="expression" dxfId="7408" priority="1884">
      <formula>OR((Y550-Y549)&gt;5,(Y550-Y549)&lt;-5)</formula>
    </cfRule>
  </conditionalFormatting>
  <conditionalFormatting sqref="S547">
    <cfRule type="expression" dxfId="7407" priority="1883">
      <formula>OR((S547-S546)&gt;5,(S547-S546)&lt;-5)</formula>
    </cfRule>
  </conditionalFormatting>
  <conditionalFormatting sqref="L549:N549">
    <cfRule type="expression" dxfId="7406" priority="1880">
      <formula>OR((L549-L548)&gt;5,(L549-L548)&lt;-5)</formula>
    </cfRule>
  </conditionalFormatting>
  <conditionalFormatting sqref="O549">
    <cfRule type="expression" dxfId="7405" priority="1879">
      <formula>OR((O549-O548)&gt;5,(O549-O548)&lt;-5)</formula>
    </cfRule>
  </conditionalFormatting>
  <conditionalFormatting sqref="P549">
    <cfRule type="expression" dxfId="7404" priority="1878">
      <formula>OR((P549-P548)&gt;5,(P549-P548)&lt;-5)</formula>
    </cfRule>
  </conditionalFormatting>
  <conditionalFormatting sqref="Q549">
    <cfRule type="expression" dxfId="7403" priority="1877">
      <formula>OR((Q549-Q548)&gt;5,(Q549-Q548)&lt;-5)</formula>
    </cfRule>
  </conditionalFormatting>
  <conditionalFormatting sqref="R549">
    <cfRule type="expression" dxfId="7402" priority="1876">
      <formula>OR((R549-R548)&gt;5,(R549-R548)&lt;-5)</formula>
    </cfRule>
  </conditionalFormatting>
  <conditionalFormatting sqref="S549">
    <cfRule type="expression" dxfId="7401" priority="1875">
      <formula>OR((S549-S548)&gt;5,(S549-S548)&lt;-5)</formula>
    </cfRule>
  </conditionalFormatting>
  <conditionalFormatting sqref="T549">
    <cfRule type="expression" dxfId="7400" priority="1874">
      <formula>OR((T549-T548)&gt;5,(T549-T548)&lt;-5)</formula>
    </cfRule>
  </conditionalFormatting>
  <conditionalFormatting sqref="U549">
    <cfRule type="expression" dxfId="7399" priority="1873">
      <formula>OR((U549-U548)&gt;5,(U549-U548)&lt;-5)</formula>
    </cfRule>
  </conditionalFormatting>
  <conditionalFormatting sqref="V549">
    <cfRule type="expression" dxfId="7398" priority="1872">
      <formula>OR((V549-V548)&gt;5,(V549-V548)&lt;-5)</formula>
    </cfRule>
  </conditionalFormatting>
  <conditionalFormatting sqref="W549">
    <cfRule type="expression" dxfId="7397" priority="1871">
      <formula>OR((W549-W548)&gt;5,(W549-W548)&lt;-5)</formula>
    </cfRule>
  </conditionalFormatting>
  <conditionalFormatting sqref="X549">
    <cfRule type="expression" dxfId="7396" priority="1870">
      <formula>OR((X549-X548)&gt;5,(X549-X548)&lt;-5)</formula>
    </cfRule>
  </conditionalFormatting>
  <conditionalFormatting sqref="Y549">
    <cfRule type="expression" dxfId="7395" priority="1869">
      <formula>OR((Y549-Y548)&gt;5,(Y549-Y548)&lt;-5)</formula>
    </cfRule>
  </conditionalFormatting>
  <conditionalFormatting sqref="L550:N550">
    <cfRule type="expression" dxfId="7394" priority="1866">
      <formula>OR((L550-L549)&gt;5,(L550-L549)&lt;-5)</formula>
    </cfRule>
  </conditionalFormatting>
  <conditionalFormatting sqref="O550">
    <cfRule type="expression" dxfId="7393" priority="1865">
      <formula>OR((O550-O549)&gt;5,(O550-O549)&lt;-5)</formula>
    </cfRule>
  </conditionalFormatting>
  <conditionalFormatting sqref="P550">
    <cfRule type="expression" dxfId="7392" priority="1864">
      <formula>OR((P550-P549)&gt;5,(P550-P549)&lt;-5)</formula>
    </cfRule>
  </conditionalFormatting>
  <conditionalFormatting sqref="Q550">
    <cfRule type="expression" dxfId="7391" priority="1863">
      <formula>OR((Q550-Q549)&gt;5,(Q550-Q549)&lt;-5)</formula>
    </cfRule>
  </conditionalFormatting>
  <conditionalFormatting sqref="R550">
    <cfRule type="expression" dxfId="7390" priority="1862">
      <formula>OR((R550-R549)&gt;5,(R550-R549)&lt;-5)</formula>
    </cfRule>
  </conditionalFormatting>
  <conditionalFormatting sqref="S550">
    <cfRule type="expression" dxfId="7389" priority="1861">
      <formula>OR((S550-S549)&gt;5,(S550-S549)&lt;-5)</formula>
    </cfRule>
  </conditionalFormatting>
  <conditionalFormatting sqref="T550">
    <cfRule type="expression" dxfId="7388" priority="1860">
      <formula>OR((T550-T549)&gt;5,(T550-T549)&lt;-5)</formula>
    </cfRule>
  </conditionalFormatting>
  <conditionalFormatting sqref="U550">
    <cfRule type="expression" dxfId="7387" priority="1859">
      <formula>OR((U550-U549)&gt;5,(U550-U549)&lt;-5)</formula>
    </cfRule>
  </conditionalFormatting>
  <conditionalFormatting sqref="V550">
    <cfRule type="expression" dxfId="7386" priority="1858">
      <formula>OR((V550-V549)&gt;5,(V550-V549)&lt;-5)</formula>
    </cfRule>
  </conditionalFormatting>
  <conditionalFormatting sqref="W550">
    <cfRule type="expression" dxfId="7385" priority="1857">
      <formula>OR((W550-W549)&gt;5,(W550-W549)&lt;-5)</formula>
    </cfRule>
  </conditionalFormatting>
  <conditionalFormatting sqref="X550">
    <cfRule type="expression" dxfId="7384" priority="1856">
      <formula>OR((X550-X549)&gt;5,(X550-X549)&lt;-5)</formula>
    </cfRule>
  </conditionalFormatting>
  <conditionalFormatting sqref="Y550">
    <cfRule type="expression" dxfId="7383" priority="1855">
      <formula>OR((Y550-Y549)&gt;5,(Y550-Y549)&lt;-5)</formula>
    </cfRule>
  </conditionalFormatting>
  <conditionalFormatting sqref="S550">
    <cfRule type="expression" dxfId="7382" priority="1854">
      <formula>OR((S550-S549)&gt;5,(S550-S549)&lt;-5)</formula>
    </cfRule>
  </conditionalFormatting>
  <conditionalFormatting sqref="L564:N564">
    <cfRule type="expression" dxfId="7381" priority="1851">
      <formula>OR((L564-L563)&gt;5,(L564-L563)&lt;-5)</formula>
    </cfRule>
  </conditionalFormatting>
  <conditionalFormatting sqref="O564">
    <cfRule type="expression" dxfId="7380" priority="1850">
      <formula>OR((O564-O563)&gt;5,(O564-O563)&lt;-5)</formula>
    </cfRule>
  </conditionalFormatting>
  <conditionalFormatting sqref="P564">
    <cfRule type="expression" dxfId="7379" priority="1849">
      <formula>OR((P564-P563)&gt;5,(P564-P563)&lt;-5)</formula>
    </cfRule>
  </conditionalFormatting>
  <conditionalFormatting sqref="Q564">
    <cfRule type="expression" dxfId="7378" priority="1848">
      <formula>OR((Q564-Q563)&gt;5,(Q564-Q563)&lt;-5)</formula>
    </cfRule>
  </conditionalFormatting>
  <conditionalFormatting sqref="R564">
    <cfRule type="expression" dxfId="7377" priority="1847">
      <formula>OR((R564-R563)&gt;5,(R564-R563)&lt;-5)</formula>
    </cfRule>
  </conditionalFormatting>
  <conditionalFormatting sqref="S564">
    <cfRule type="expression" dxfId="7376" priority="1846">
      <formula>OR((S564-S563)&gt;5,(S564-S563)&lt;-5)</formula>
    </cfRule>
  </conditionalFormatting>
  <conditionalFormatting sqref="T564">
    <cfRule type="expression" dxfId="7375" priority="1845">
      <formula>OR((T564-T563)&gt;5,(T564-T563)&lt;-5)</formula>
    </cfRule>
  </conditionalFormatting>
  <conditionalFormatting sqref="U564">
    <cfRule type="expression" dxfId="7374" priority="1844">
      <formula>OR((U564-U563)&gt;5,(U564-U563)&lt;-5)</formula>
    </cfRule>
  </conditionalFormatting>
  <conditionalFormatting sqref="V564">
    <cfRule type="expression" dxfId="7373" priority="1843">
      <formula>OR((V564-V563)&gt;5,(V564-V563)&lt;-5)</formula>
    </cfRule>
  </conditionalFormatting>
  <conditionalFormatting sqref="W564">
    <cfRule type="expression" dxfId="7372" priority="1842">
      <formula>OR((W564-W563)&gt;5,(W564-W563)&lt;-5)</formula>
    </cfRule>
  </conditionalFormatting>
  <conditionalFormatting sqref="X564">
    <cfRule type="expression" dxfId="7371" priority="1841">
      <formula>OR((X564-X563)&gt;5,(X564-X563)&lt;-5)</formula>
    </cfRule>
  </conditionalFormatting>
  <conditionalFormatting sqref="Y564">
    <cfRule type="expression" dxfId="7370" priority="1840">
      <formula>OR((Y564-Y563)&gt;5,(Y564-Y563)&lt;-5)</formula>
    </cfRule>
  </conditionalFormatting>
  <conditionalFormatting sqref="L565:N565">
    <cfRule type="expression" dxfId="7369" priority="1837">
      <formula>OR((L565-L564)&gt;5,(L565-L564)&lt;-5)</formula>
    </cfRule>
  </conditionalFormatting>
  <conditionalFormatting sqref="O565">
    <cfRule type="expression" dxfId="7368" priority="1836">
      <formula>OR((O565-O564)&gt;5,(O565-O564)&lt;-5)</formula>
    </cfRule>
  </conditionalFormatting>
  <conditionalFormatting sqref="P565">
    <cfRule type="expression" dxfId="7367" priority="1835">
      <formula>OR((P565-P564)&gt;5,(P565-P564)&lt;-5)</formula>
    </cfRule>
  </conditionalFormatting>
  <conditionalFormatting sqref="Q565">
    <cfRule type="expression" dxfId="7366" priority="1834">
      <formula>OR((Q565-Q564)&gt;5,(Q565-Q564)&lt;-5)</formula>
    </cfRule>
  </conditionalFormatting>
  <conditionalFormatting sqref="R565">
    <cfRule type="expression" dxfId="7365" priority="1833">
      <formula>OR((R565-R564)&gt;5,(R565-R564)&lt;-5)</formula>
    </cfRule>
  </conditionalFormatting>
  <conditionalFormatting sqref="S565">
    <cfRule type="expression" dxfId="7364" priority="1832">
      <formula>OR((S565-S564)&gt;5,(S565-S564)&lt;-5)</formula>
    </cfRule>
  </conditionalFormatting>
  <conditionalFormatting sqref="T565">
    <cfRule type="expression" dxfId="7363" priority="1831">
      <formula>OR((T565-T564)&gt;5,(T565-T564)&lt;-5)</formula>
    </cfRule>
  </conditionalFormatting>
  <conditionalFormatting sqref="U565">
    <cfRule type="expression" dxfId="7362" priority="1830">
      <formula>OR((U565-U564)&gt;5,(U565-U564)&lt;-5)</formula>
    </cfRule>
  </conditionalFormatting>
  <conditionalFormatting sqref="V565">
    <cfRule type="expression" dxfId="7361" priority="1829">
      <formula>OR((V565-V564)&gt;5,(V565-V564)&lt;-5)</formula>
    </cfRule>
  </conditionalFormatting>
  <conditionalFormatting sqref="W565">
    <cfRule type="expression" dxfId="7360" priority="1828">
      <formula>OR((W565-W564)&gt;5,(W565-W564)&lt;-5)</formula>
    </cfRule>
  </conditionalFormatting>
  <conditionalFormatting sqref="X565">
    <cfRule type="expression" dxfId="7359" priority="1827">
      <formula>OR((X565-X564)&gt;5,(X565-X564)&lt;-5)</formula>
    </cfRule>
  </conditionalFormatting>
  <conditionalFormatting sqref="Y565">
    <cfRule type="expression" dxfId="7358" priority="1826">
      <formula>OR((Y565-Y564)&gt;5,(Y565-Y564)&lt;-5)</formula>
    </cfRule>
  </conditionalFormatting>
  <conditionalFormatting sqref="L566:N566">
    <cfRule type="expression" dxfId="7357" priority="1823">
      <formula>OR((L566-L565)&gt;5,(L566-L565)&lt;-5)</formula>
    </cfRule>
  </conditionalFormatting>
  <conditionalFormatting sqref="O566">
    <cfRule type="expression" dxfId="7356" priority="1822">
      <formula>OR((O566-O565)&gt;5,(O566-O565)&lt;-5)</formula>
    </cfRule>
  </conditionalFormatting>
  <conditionalFormatting sqref="P566">
    <cfRule type="expression" dxfId="7355" priority="1821">
      <formula>OR((P566-P565)&gt;5,(P566-P565)&lt;-5)</formula>
    </cfRule>
  </conditionalFormatting>
  <conditionalFormatting sqref="Q566">
    <cfRule type="expression" dxfId="7354" priority="1820">
      <formula>OR((Q566-Q565)&gt;5,(Q566-Q565)&lt;-5)</formula>
    </cfRule>
  </conditionalFormatting>
  <conditionalFormatting sqref="R566">
    <cfRule type="expression" dxfId="7353" priority="1819">
      <formula>OR((R566-R565)&gt;5,(R566-R565)&lt;-5)</formula>
    </cfRule>
  </conditionalFormatting>
  <conditionalFormatting sqref="S566">
    <cfRule type="expression" dxfId="7352" priority="1818">
      <formula>OR((S566-S565)&gt;5,(S566-S565)&lt;-5)</formula>
    </cfRule>
  </conditionalFormatting>
  <conditionalFormatting sqref="T566">
    <cfRule type="expression" dxfId="7351" priority="1817">
      <formula>OR((T566-T565)&gt;5,(T566-T565)&lt;-5)</formula>
    </cfRule>
  </conditionalFormatting>
  <conditionalFormatting sqref="U566">
    <cfRule type="expression" dxfId="7350" priority="1816">
      <formula>OR((U566-U565)&gt;5,(U566-U565)&lt;-5)</formula>
    </cfRule>
  </conditionalFormatting>
  <conditionalFormatting sqref="V566">
    <cfRule type="expression" dxfId="7349" priority="1815">
      <formula>OR((V566-V565)&gt;5,(V566-V565)&lt;-5)</formula>
    </cfRule>
  </conditionalFormatting>
  <conditionalFormatting sqref="W566">
    <cfRule type="expression" dxfId="7348" priority="1814">
      <formula>OR((W566-W565)&gt;5,(W566-W565)&lt;-5)</formula>
    </cfRule>
  </conditionalFormatting>
  <conditionalFormatting sqref="X566">
    <cfRule type="expression" dxfId="7347" priority="1813">
      <formula>OR((X566-X565)&gt;5,(X566-X565)&lt;-5)</formula>
    </cfRule>
  </conditionalFormatting>
  <conditionalFormatting sqref="Y566">
    <cfRule type="expression" dxfId="7346" priority="1812">
      <formula>OR((Y566-Y565)&gt;5,(Y566-Y565)&lt;-5)</formula>
    </cfRule>
  </conditionalFormatting>
  <conditionalFormatting sqref="L567:N567">
    <cfRule type="expression" dxfId="7345" priority="1809">
      <formula>OR((L567-L566)&gt;5,(L567-L566)&lt;-5)</formula>
    </cfRule>
  </conditionalFormatting>
  <conditionalFormatting sqref="O567">
    <cfRule type="expression" dxfId="7344" priority="1808">
      <formula>OR((O567-O566)&gt;5,(O567-O566)&lt;-5)</formula>
    </cfRule>
  </conditionalFormatting>
  <conditionalFormatting sqref="P567">
    <cfRule type="expression" dxfId="7343" priority="1807">
      <formula>OR((P567-P566)&gt;5,(P567-P566)&lt;-5)</formula>
    </cfRule>
  </conditionalFormatting>
  <conditionalFormatting sqref="Q567">
    <cfRule type="expression" dxfId="7342" priority="1806">
      <formula>OR((Q567-Q566)&gt;5,(Q567-Q566)&lt;-5)</formula>
    </cfRule>
  </conditionalFormatting>
  <conditionalFormatting sqref="R567">
    <cfRule type="expression" dxfId="7341" priority="1805">
      <formula>OR((R567-R566)&gt;5,(R567-R566)&lt;-5)</formula>
    </cfRule>
  </conditionalFormatting>
  <conditionalFormatting sqref="S567">
    <cfRule type="expression" dxfId="7340" priority="1804">
      <formula>OR((S567-S566)&gt;5,(S567-S566)&lt;-5)</formula>
    </cfRule>
  </conditionalFormatting>
  <conditionalFormatting sqref="T567">
    <cfRule type="expression" dxfId="7339" priority="1803">
      <formula>OR((T567-T566)&gt;5,(T567-T566)&lt;-5)</formula>
    </cfRule>
  </conditionalFormatting>
  <conditionalFormatting sqref="U567">
    <cfRule type="expression" dxfId="7338" priority="1802">
      <formula>OR((U567-U566)&gt;5,(U567-U566)&lt;-5)</formula>
    </cfRule>
  </conditionalFormatting>
  <conditionalFormatting sqref="V567">
    <cfRule type="expression" dxfId="7337" priority="1801">
      <formula>OR((V567-V566)&gt;5,(V567-V566)&lt;-5)</formula>
    </cfRule>
  </conditionalFormatting>
  <conditionalFormatting sqref="W567">
    <cfRule type="expression" dxfId="7336" priority="1800">
      <formula>OR((W567-W566)&gt;5,(W567-W566)&lt;-5)</formula>
    </cfRule>
  </conditionalFormatting>
  <conditionalFormatting sqref="X567">
    <cfRule type="expression" dxfId="7335" priority="1799">
      <formula>OR((X567-X566)&gt;5,(X567-X566)&lt;-5)</formula>
    </cfRule>
  </conditionalFormatting>
  <conditionalFormatting sqref="Y567">
    <cfRule type="expression" dxfId="7334" priority="1798">
      <formula>OR((Y567-Y566)&gt;5,(Y567-Y566)&lt;-5)</formula>
    </cfRule>
  </conditionalFormatting>
  <conditionalFormatting sqref="L568:N568">
    <cfRule type="expression" dxfId="7333" priority="1795">
      <formula>OR((L568-L567)&gt;5,(L568-L567)&lt;-5)</formula>
    </cfRule>
  </conditionalFormatting>
  <conditionalFormatting sqref="O568">
    <cfRule type="expression" dxfId="7332" priority="1794">
      <formula>OR((O568-O567)&gt;5,(O568-O567)&lt;-5)</formula>
    </cfRule>
  </conditionalFormatting>
  <conditionalFormatting sqref="P568">
    <cfRule type="expression" dxfId="7331" priority="1793">
      <formula>OR((P568-P567)&gt;5,(P568-P567)&lt;-5)</formula>
    </cfRule>
  </conditionalFormatting>
  <conditionalFormatting sqref="Q568">
    <cfRule type="expression" dxfId="7330" priority="1792">
      <formula>OR((Q568-Q567)&gt;5,(Q568-Q567)&lt;-5)</formula>
    </cfRule>
  </conditionalFormatting>
  <conditionalFormatting sqref="R568">
    <cfRule type="expression" dxfId="7329" priority="1791">
      <formula>OR((R568-R567)&gt;5,(R568-R567)&lt;-5)</formula>
    </cfRule>
  </conditionalFormatting>
  <conditionalFormatting sqref="S568">
    <cfRule type="expression" dxfId="7328" priority="1790">
      <formula>OR((S568-S567)&gt;5,(S568-S567)&lt;-5)</formula>
    </cfRule>
  </conditionalFormatting>
  <conditionalFormatting sqref="T568">
    <cfRule type="expression" dxfId="7327" priority="1789">
      <formula>OR((T568-T567)&gt;5,(T568-T567)&lt;-5)</formula>
    </cfRule>
  </conditionalFormatting>
  <conditionalFormatting sqref="U568">
    <cfRule type="expression" dxfId="7326" priority="1788">
      <formula>OR((U568-U567)&gt;5,(U568-U567)&lt;-5)</formula>
    </cfRule>
  </conditionalFormatting>
  <conditionalFormatting sqref="V568">
    <cfRule type="expression" dxfId="7325" priority="1787">
      <formula>OR((V568-V567)&gt;5,(V568-V567)&lt;-5)</formula>
    </cfRule>
  </conditionalFormatting>
  <conditionalFormatting sqref="W568">
    <cfRule type="expression" dxfId="7324" priority="1786">
      <formula>OR((W568-W567)&gt;5,(W568-W567)&lt;-5)</formula>
    </cfRule>
  </conditionalFormatting>
  <conditionalFormatting sqref="X568">
    <cfRule type="expression" dxfId="7323" priority="1785">
      <formula>OR((X568-X567)&gt;5,(X568-X567)&lt;-5)</formula>
    </cfRule>
  </conditionalFormatting>
  <conditionalFormatting sqref="Y568">
    <cfRule type="expression" dxfId="7322" priority="1784">
      <formula>OR((Y568-Y567)&gt;5,(Y568-Y567)&lt;-5)</formula>
    </cfRule>
  </conditionalFormatting>
  <conditionalFormatting sqref="L570:N570">
    <cfRule type="expression" dxfId="7321" priority="1781">
      <formula>OR((L570-L569)&gt;5,(L570-L569)&lt;-5)</formula>
    </cfRule>
  </conditionalFormatting>
  <conditionalFormatting sqref="O570">
    <cfRule type="expression" dxfId="7320" priority="1780">
      <formula>OR((O570-O569)&gt;5,(O570-O569)&lt;-5)</formula>
    </cfRule>
  </conditionalFormatting>
  <conditionalFormatting sqref="P570">
    <cfRule type="expression" dxfId="7319" priority="1779">
      <formula>OR((P570-P569)&gt;5,(P570-P569)&lt;-5)</formula>
    </cfRule>
  </conditionalFormatting>
  <conditionalFormatting sqref="Q570">
    <cfRule type="expression" dxfId="7318" priority="1778">
      <formula>OR((Q570-Q569)&gt;5,(Q570-Q569)&lt;-5)</formula>
    </cfRule>
  </conditionalFormatting>
  <conditionalFormatting sqref="R570">
    <cfRule type="expression" dxfId="7317" priority="1777">
      <formula>OR((R570-R569)&gt;5,(R570-R569)&lt;-5)</formula>
    </cfRule>
  </conditionalFormatting>
  <conditionalFormatting sqref="S570">
    <cfRule type="expression" dxfId="7316" priority="1776">
      <formula>OR((S570-S569)&gt;5,(S570-S569)&lt;-5)</formula>
    </cfRule>
  </conditionalFormatting>
  <conditionalFormatting sqref="T570">
    <cfRule type="expression" dxfId="7315" priority="1775">
      <formula>OR((T570-T569)&gt;5,(T570-T569)&lt;-5)</formula>
    </cfRule>
  </conditionalFormatting>
  <conditionalFormatting sqref="U570">
    <cfRule type="expression" dxfId="7314" priority="1774">
      <formula>OR((U570-U569)&gt;5,(U570-U569)&lt;-5)</formula>
    </cfRule>
  </conditionalFormatting>
  <conditionalFormatting sqref="V570">
    <cfRule type="expression" dxfId="7313" priority="1773">
      <formula>OR((V570-V569)&gt;5,(V570-V569)&lt;-5)</formula>
    </cfRule>
  </conditionalFormatting>
  <conditionalFormatting sqref="W570">
    <cfRule type="expression" dxfId="7312" priority="1772">
      <formula>OR((W570-W569)&gt;5,(W570-W569)&lt;-5)</formula>
    </cfRule>
  </conditionalFormatting>
  <conditionalFormatting sqref="X570">
    <cfRule type="expression" dxfId="7311" priority="1771">
      <formula>OR((X570-X569)&gt;5,(X570-X569)&lt;-5)</formula>
    </cfRule>
  </conditionalFormatting>
  <conditionalFormatting sqref="Y570">
    <cfRule type="expression" dxfId="7310" priority="1770">
      <formula>OR((Y570-Y569)&gt;5,(Y570-Y569)&lt;-5)</formula>
    </cfRule>
  </conditionalFormatting>
  <conditionalFormatting sqref="L571:N571">
    <cfRule type="expression" dxfId="7309" priority="1767">
      <formula>OR((L571-L570)&gt;5,(L571-L570)&lt;-5)</formula>
    </cfRule>
  </conditionalFormatting>
  <conditionalFormatting sqref="O571">
    <cfRule type="expression" dxfId="7308" priority="1766">
      <formula>OR((O571-O570)&gt;5,(O571-O570)&lt;-5)</formula>
    </cfRule>
  </conditionalFormatting>
  <conditionalFormatting sqref="P571">
    <cfRule type="expression" dxfId="7307" priority="1765">
      <formula>OR((P571-P570)&gt;5,(P571-P570)&lt;-5)</formula>
    </cfRule>
  </conditionalFormatting>
  <conditionalFormatting sqref="Q571">
    <cfRule type="expression" dxfId="7306" priority="1764">
      <formula>OR((Q571-Q570)&gt;5,(Q571-Q570)&lt;-5)</formula>
    </cfRule>
  </conditionalFormatting>
  <conditionalFormatting sqref="R571">
    <cfRule type="expression" dxfId="7305" priority="1763">
      <formula>OR((R571-R570)&gt;5,(R571-R570)&lt;-5)</formula>
    </cfRule>
  </conditionalFormatting>
  <conditionalFormatting sqref="S571">
    <cfRule type="expression" dxfId="7304" priority="1762">
      <formula>OR((S571-S570)&gt;5,(S571-S570)&lt;-5)</formula>
    </cfRule>
  </conditionalFormatting>
  <conditionalFormatting sqref="T571">
    <cfRule type="expression" dxfId="7303" priority="1761">
      <formula>OR((T571-T570)&gt;5,(T571-T570)&lt;-5)</formula>
    </cfRule>
  </conditionalFormatting>
  <conditionalFormatting sqref="U571">
    <cfRule type="expression" dxfId="7302" priority="1760">
      <formula>OR((U571-U570)&gt;5,(U571-U570)&lt;-5)</formula>
    </cfRule>
  </conditionalFormatting>
  <conditionalFormatting sqref="V571">
    <cfRule type="expression" dxfId="7301" priority="1759">
      <formula>OR((V571-V570)&gt;5,(V571-V570)&lt;-5)</formula>
    </cfRule>
  </conditionalFormatting>
  <conditionalFormatting sqref="W571">
    <cfRule type="expression" dxfId="7300" priority="1758">
      <formula>OR((W571-W570)&gt;5,(W571-W570)&lt;-5)</formula>
    </cfRule>
  </conditionalFormatting>
  <conditionalFormatting sqref="X571">
    <cfRule type="expression" dxfId="7299" priority="1757">
      <formula>OR((X571-X570)&gt;5,(X571-X570)&lt;-5)</formula>
    </cfRule>
  </conditionalFormatting>
  <conditionalFormatting sqref="Y571">
    <cfRule type="expression" dxfId="7298" priority="1756">
      <formula>OR((Y571-Y570)&gt;5,(Y571-Y570)&lt;-5)</formula>
    </cfRule>
  </conditionalFormatting>
  <conditionalFormatting sqref="L573:N573">
    <cfRule type="expression" dxfId="7297" priority="1753">
      <formula>OR((L573-L572)&gt;5,(L573-L572)&lt;-5)</formula>
    </cfRule>
  </conditionalFormatting>
  <conditionalFormatting sqref="O573">
    <cfRule type="expression" dxfId="7296" priority="1752">
      <formula>OR((O573-O572)&gt;5,(O573-O572)&lt;-5)</formula>
    </cfRule>
  </conditionalFormatting>
  <conditionalFormatting sqref="P573">
    <cfRule type="expression" dxfId="7295" priority="1751">
      <formula>OR((P573-P572)&gt;5,(P573-P572)&lt;-5)</formula>
    </cfRule>
  </conditionalFormatting>
  <conditionalFormatting sqref="Q573">
    <cfRule type="expression" dxfId="7294" priority="1750">
      <formula>OR((Q573-Q572)&gt;5,(Q573-Q572)&lt;-5)</formula>
    </cfRule>
  </conditionalFormatting>
  <conditionalFormatting sqref="R573">
    <cfRule type="expression" dxfId="7293" priority="1749">
      <formula>OR((R573-R572)&gt;5,(R573-R572)&lt;-5)</formula>
    </cfRule>
  </conditionalFormatting>
  <conditionalFormatting sqref="S573">
    <cfRule type="expression" dxfId="7292" priority="1748">
      <formula>OR((S573-S572)&gt;5,(S573-S572)&lt;-5)</formula>
    </cfRule>
  </conditionalFormatting>
  <conditionalFormatting sqref="T573">
    <cfRule type="expression" dxfId="7291" priority="1747">
      <formula>OR((T573-T572)&gt;5,(T573-T572)&lt;-5)</formula>
    </cfRule>
  </conditionalFormatting>
  <conditionalFormatting sqref="U573">
    <cfRule type="expression" dxfId="7290" priority="1746">
      <formula>OR((U573-U572)&gt;5,(U573-U572)&lt;-5)</formula>
    </cfRule>
  </conditionalFormatting>
  <conditionalFormatting sqref="V573">
    <cfRule type="expression" dxfId="7289" priority="1745">
      <formula>OR((V573-V572)&gt;5,(V573-V572)&lt;-5)</formula>
    </cfRule>
  </conditionalFormatting>
  <conditionalFormatting sqref="W573">
    <cfRule type="expression" dxfId="7288" priority="1744">
      <formula>OR((W573-W572)&gt;5,(W573-W572)&lt;-5)</formula>
    </cfRule>
  </conditionalFormatting>
  <conditionalFormatting sqref="X573">
    <cfRule type="expression" dxfId="7287" priority="1743">
      <formula>OR((X573-X572)&gt;5,(X573-X572)&lt;-5)</formula>
    </cfRule>
  </conditionalFormatting>
  <conditionalFormatting sqref="Y573">
    <cfRule type="expression" dxfId="7286" priority="1742">
      <formula>OR((Y573-Y572)&gt;5,(Y573-Y572)&lt;-5)</formula>
    </cfRule>
  </conditionalFormatting>
  <conditionalFormatting sqref="L574:N574">
    <cfRule type="expression" dxfId="7285" priority="1739">
      <formula>OR((L574-L573)&gt;5,(L574-L573)&lt;-5)</formula>
    </cfRule>
  </conditionalFormatting>
  <conditionalFormatting sqref="O574">
    <cfRule type="expression" dxfId="7284" priority="1738">
      <formula>OR((O574-O573)&gt;5,(O574-O573)&lt;-5)</formula>
    </cfRule>
  </conditionalFormatting>
  <conditionalFormatting sqref="P574">
    <cfRule type="expression" dxfId="7283" priority="1737">
      <formula>OR((P574-P573)&gt;5,(P574-P573)&lt;-5)</formula>
    </cfRule>
  </conditionalFormatting>
  <conditionalFormatting sqref="Q574">
    <cfRule type="expression" dxfId="7282" priority="1736">
      <formula>OR((Q574-Q573)&gt;5,(Q574-Q573)&lt;-5)</formula>
    </cfRule>
  </conditionalFormatting>
  <conditionalFormatting sqref="R574">
    <cfRule type="expression" dxfId="7281" priority="1735">
      <formula>OR((R574-R573)&gt;5,(R574-R573)&lt;-5)</formula>
    </cfRule>
  </conditionalFormatting>
  <conditionalFormatting sqref="S574">
    <cfRule type="expression" dxfId="7280" priority="1734">
      <formula>OR((S574-S573)&gt;5,(S574-S573)&lt;-5)</formula>
    </cfRule>
  </conditionalFormatting>
  <conditionalFormatting sqref="T574">
    <cfRule type="expression" dxfId="7279" priority="1733">
      <formula>OR((T574-T573)&gt;5,(T574-T573)&lt;-5)</formula>
    </cfRule>
  </conditionalFormatting>
  <conditionalFormatting sqref="U574">
    <cfRule type="expression" dxfId="7278" priority="1732">
      <formula>OR((U574-U573)&gt;5,(U574-U573)&lt;-5)</formula>
    </cfRule>
  </conditionalFormatting>
  <conditionalFormatting sqref="V574">
    <cfRule type="expression" dxfId="7277" priority="1731">
      <formula>OR((V574-V573)&gt;5,(V574-V573)&lt;-5)</formula>
    </cfRule>
  </conditionalFormatting>
  <conditionalFormatting sqref="W574">
    <cfRule type="expression" dxfId="7276" priority="1730">
      <formula>OR((W574-W573)&gt;5,(W574-W573)&lt;-5)</formula>
    </cfRule>
  </conditionalFormatting>
  <conditionalFormatting sqref="X574">
    <cfRule type="expression" dxfId="7275" priority="1729">
      <formula>OR((X574-X573)&gt;5,(X574-X573)&lt;-5)</formula>
    </cfRule>
  </conditionalFormatting>
  <conditionalFormatting sqref="Y574">
    <cfRule type="expression" dxfId="7274" priority="1728">
      <formula>OR((Y574-Y573)&gt;5,(Y574-Y573)&lt;-5)</formula>
    </cfRule>
  </conditionalFormatting>
  <conditionalFormatting sqref="L576:N576">
    <cfRule type="expression" dxfId="7273" priority="1725">
      <formula>OR((L576-L575)&gt;5,(L576-L575)&lt;-5)</formula>
    </cfRule>
  </conditionalFormatting>
  <conditionalFormatting sqref="O576">
    <cfRule type="expression" dxfId="7272" priority="1724">
      <formula>OR((O576-O575)&gt;5,(O576-O575)&lt;-5)</formula>
    </cfRule>
  </conditionalFormatting>
  <conditionalFormatting sqref="P576">
    <cfRule type="expression" dxfId="7271" priority="1723">
      <formula>OR((P576-P575)&gt;5,(P576-P575)&lt;-5)</formula>
    </cfRule>
  </conditionalFormatting>
  <conditionalFormatting sqref="Q576">
    <cfRule type="expression" dxfId="7270" priority="1722">
      <formula>OR((Q576-Q575)&gt;5,(Q576-Q575)&lt;-5)</formula>
    </cfRule>
  </conditionalFormatting>
  <conditionalFormatting sqref="R576">
    <cfRule type="expression" dxfId="7269" priority="1721">
      <formula>OR((R576-R575)&gt;5,(R576-R575)&lt;-5)</formula>
    </cfRule>
  </conditionalFormatting>
  <conditionalFormatting sqref="S576">
    <cfRule type="expression" dxfId="7268" priority="1720">
      <formula>OR((S576-S575)&gt;5,(S576-S575)&lt;-5)</formula>
    </cfRule>
  </conditionalFormatting>
  <conditionalFormatting sqref="T576">
    <cfRule type="expression" dxfId="7267" priority="1719">
      <formula>OR((T576-T575)&gt;5,(T576-T575)&lt;-5)</formula>
    </cfRule>
  </conditionalFormatting>
  <conditionalFormatting sqref="U576">
    <cfRule type="expression" dxfId="7266" priority="1718">
      <formula>OR((U576-U575)&gt;5,(U576-U575)&lt;-5)</formula>
    </cfRule>
  </conditionalFormatting>
  <conditionalFormatting sqref="V576">
    <cfRule type="expression" dxfId="7265" priority="1717">
      <formula>OR((V576-V575)&gt;5,(V576-V575)&lt;-5)</formula>
    </cfRule>
  </conditionalFormatting>
  <conditionalFormatting sqref="W576">
    <cfRule type="expression" dxfId="7264" priority="1716">
      <formula>OR((W576-W575)&gt;5,(W576-W575)&lt;-5)</formula>
    </cfRule>
  </conditionalFormatting>
  <conditionalFormatting sqref="X576">
    <cfRule type="expression" dxfId="7263" priority="1715">
      <formula>OR((X576-X575)&gt;5,(X576-X575)&lt;-5)</formula>
    </cfRule>
  </conditionalFormatting>
  <conditionalFormatting sqref="Y576">
    <cfRule type="expression" dxfId="7262" priority="1714">
      <formula>OR((Y576-Y575)&gt;5,(Y576-Y575)&lt;-5)</formula>
    </cfRule>
  </conditionalFormatting>
  <conditionalFormatting sqref="L577:N577">
    <cfRule type="expression" dxfId="7261" priority="1711">
      <formula>OR((L577-L576)&gt;5,(L577-L576)&lt;-5)</formula>
    </cfRule>
  </conditionalFormatting>
  <conditionalFormatting sqref="O577">
    <cfRule type="expression" dxfId="7260" priority="1710">
      <formula>OR((O577-O576)&gt;5,(O577-O576)&lt;-5)</formula>
    </cfRule>
  </conditionalFormatting>
  <conditionalFormatting sqref="P577">
    <cfRule type="expression" dxfId="7259" priority="1709">
      <formula>OR((P577-P576)&gt;5,(P577-P576)&lt;-5)</formula>
    </cfRule>
  </conditionalFormatting>
  <conditionalFormatting sqref="Q577">
    <cfRule type="expression" dxfId="7258" priority="1708">
      <formula>OR((Q577-Q576)&gt;5,(Q577-Q576)&lt;-5)</formula>
    </cfRule>
  </conditionalFormatting>
  <conditionalFormatting sqref="R577">
    <cfRule type="expression" dxfId="7257" priority="1707">
      <formula>OR((R577-R576)&gt;5,(R577-R576)&lt;-5)</formula>
    </cfRule>
  </conditionalFormatting>
  <conditionalFormatting sqref="S577">
    <cfRule type="expression" dxfId="7256" priority="1706">
      <formula>OR((S577-S576)&gt;5,(S577-S576)&lt;-5)</formula>
    </cfRule>
  </conditionalFormatting>
  <conditionalFormatting sqref="T577">
    <cfRule type="expression" dxfId="7255" priority="1705">
      <formula>OR((T577-T576)&gt;5,(T577-T576)&lt;-5)</formula>
    </cfRule>
  </conditionalFormatting>
  <conditionalFormatting sqref="U577">
    <cfRule type="expression" dxfId="7254" priority="1704">
      <formula>OR((U577-U576)&gt;5,(U577-U576)&lt;-5)</formula>
    </cfRule>
  </conditionalFormatting>
  <conditionalFormatting sqref="V577">
    <cfRule type="expression" dxfId="7253" priority="1703">
      <formula>OR((V577-V576)&gt;5,(V577-V576)&lt;-5)</formula>
    </cfRule>
  </conditionalFormatting>
  <conditionalFormatting sqref="W577">
    <cfRule type="expression" dxfId="7252" priority="1702">
      <formula>OR((W577-W576)&gt;5,(W577-W576)&lt;-5)</formula>
    </cfRule>
  </conditionalFormatting>
  <conditionalFormatting sqref="X577">
    <cfRule type="expression" dxfId="7251" priority="1701">
      <formula>OR((X577-X576)&gt;5,(X577-X576)&lt;-5)</formula>
    </cfRule>
  </conditionalFormatting>
  <conditionalFormatting sqref="Y577">
    <cfRule type="expression" dxfId="7250" priority="1700">
      <formula>OR((Y577-Y576)&gt;5,(Y577-Y576)&lt;-5)</formula>
    </cfRule>
  </conditionalFormatting>
  <conditionalFormatting sqref="L579:N579">
    <cfRule type="expression" dxfId="7249" priority="1697">
      <formula>OR((L579-L578)&gt;5,(L579-L578)&lt;-5)</formula>
    </cfRule>
  </conditionalFormatting>
  <conditionalFormatting sqref="O579">
    <cfRule type="expression" dxfId="7248" priority="1696">
      <formula>OR((O579-O578)&gt;5,(O579-O578)&lt;-5)</formula>
    </cfRule>
  </conditionalFormatting>
  <conditionalFormatting sqref="P579">
    <cfRule type="expression" dxfId="7247" priority="1695">
      <formula>OR((P579-P578)&gt;5,(P579-P578)&lt;-5)</formula>
    </cfRule>
  </conditionalFormatting>
  <conditionalFormatting sqref="Q579">
    <cfRule type="expression" dxfId="7246" priority="1694">
      <formula>OR((Q579-Q578)&gt;5,(Q579-Q578)&lt;-5)</formula>
    </cfRule>
  </conditionalFormatting>
  <conditionalFormatting sqref="R579">
    <cfRule type="expression" dxfId="7245" priority="1693">
      <formula>OR((R579-R578)&gt;5,(R579-R578)&lt;-5)</formula>
    </cfRule>
  </conditionalFormatting>
  <conditionalFormatting sqref="S579">
    <cfRule type="expression" dxfId="7244" priority="1692">
      <formula>OR((S579-S578)&gt;5,(S579-S578)&lt;-5)</formula>
    </cfRule>
  </conditionalFormatting>
  <conditionalFormatting sqref="T579">
    <cfRule type="expression" dxfId="7243" priority="1691">
      <formula>OR((T579-T578)&gt;5,(T579-T578)&lt;-5)</formula>
    </cfRule>
  </conditionalFormatting>
  <conditionalFormatting sqref="U579">
    <cfRule type="expression" dxfId="7242" priority="1690">
      <formula>OR((U579-U578)&gt;5,(U579-U578)&lt;-5)</formula>
    </cfRule>
  </conditionalFormatting>
  <conditionalFormatting sqref="V579">
    <cfRule type="expression" dxfId="7241" priority="1689">
      <formula>OR((V579-V578)&gt;5,(V579-V578)&lt;-5)</formula>
    </cfRule>
  </conditionalFormatting>
  <conditionalFormatting sqref="W579">
    <cfRule type="expression" dxfId="7240" priority="1688">
      <formula>OR((W579-W578)&gt;5,(W579-W578)&lt;-5)</formula>
    </cfRule>
  </conditionalFormatting>
  <conditionalFormatting sqref="X579">
    <cfRule type="expression" dxfId="7239" priority="1687">
      <formula>OR((X579-X578)&gt;5,(X579-X578)&lt;-5)</formula>
    </cfRule>
  </conditionalFormatting>
  <conditionalFormatting sqref="Y579">
    <cfRule type="expression" dxfId="7238" priority="1686">
      <formula>OR((Y579-Y578)&gt;5,(Y579-Y578)&lt;-5)</formula>
    </cfRule>
  </conditionalFormatting>
  <conditionalFormatting sqref="L580:N580">
    <cfRule type="expression" dxfId="7237" priority="1683">
      <formula>OR((L580-L579)&gt;5,(L580-L579)&lt;-5)</formula>
    </cfRule>
  </conditionalFormatting>
  <conditionalFormatting sqref="O580">
    <cfRule type="expression" dxfId="7236" priority="1682">
      <formula>OR((O580-O579)&gt;5,(O580-O579)&lt;-5)</formula>
    </cfRule>
  </conditionalFormatting>
  <conditionalFormatting sqref="P580">
    <cfRule type="expression" dxfId="7235" priority="1681">
      <formula>OR((P580-P579)&gt;5,(P580-P579)&lt;-5)</formula>
    </cfRule>
  </conditionalFormatting>
  <conditionalFormatting sqref="Q580">
    <cfRule type="expression" dxfId="7234" priority="1680">
      <formula>OR((Q580-Q579)&gt;5,(Q580-Q579)&lt;-5)</formula>
    </cfRule>
  </conditionalFormatting>
  <conditionalFormatting sqref="R580">
    <cfRule type="expression" dxfId="7233" priority="1679">
      <formula>OR((R580-R579)&gt;5,(R580-R579)&lt;-5)</formula>
    </cfRule>
  </conditionalFormatting>
  <conditionalFormatting sqref="S580">
    <cfRule type="expression" dxfId="7232" priority="1678">
      <formula>OR((S580-S579)&gt;5,(S580-S579)&lt;-5)</formula>
    </cfRule>
  </conditionalFormatting>
  <conditionalFormatting sqref="T580">
    <cfRule type="expression" dxfId="7231" priority="1677">
      <formula>OR((T580-T579)&gt;5,(T580-T579)&lt;-5)</formula>
    </cfRule>
  </conditionalFormatting>
  <conditionalFormatting sqref="U580">
    <cfRule type="expression" dxfId="7230" priority="1676">
      <formula>OR((U580-U579)&gt;5,(U580-U579)&lt;-5)</formula>
    </cfRule>
  </conditionalFormatting>
  <conditionalFormatting sqref="V580">
    <cfRule type="expression" dxfId="7229" priority="1675">
      <formula>OR((V580-V579)&gt;5,(V580-V579)&lt;-5)</formula>
    </cfRule>
  </conditionalFormatting>
  <conditionalFormatting sqref="W580">
    <cfRule type="expression" dxfId="7228" priority="1674">
      <formula>OR((W580-W579)&gt;5,(W580-W579)&lt;-5)</formula>
    </cfRule>
  </conditionalFormatting>
  <conditionalFormatting sqref="X580">
    <cfRule type="expression" dxfId="7227" priority="1673">
      <formula>OR((X580-X579)&gt;5,(X580-X579)&lt;-5)</formula>
    </cfRule>
  </conditionalFormatting>
  <conditionalFormatting sqref="Y580">
    <cfRule type="expression" dxfId="7226" priority="1672">
      <formula>OR((Y580-Y579)&gt;5,(Y580-Y579)&lt;-5)</formula>
    </cfRule>
  </conditionalFormatting>
  <conditionalFormatting sqref="L582:N582">
    <cfRule type="expression" dxfId="7225" priority="1669">
      <formula>OR((L582-L581)&gt;5,(L582-L581)&lt;-5)</formula>
    </cfRule>
  </conditionalFormatting>
  <conditionalFormatting sqref="O582">
    <cfRule type="expression" dxfId="7224" priority="1668">
      <formula>OR((O582-O581)&gt;5,(O582-O581)&lt;-5)</formula>
    </cfRule>
  </conditionalFormatting>
  <conditionalFormatting sqref="P582">
    <cfRule type="expression" dxfId="7223" priority="1667">
      <formula>OR((P582-P581)&gt;5,(P582-P581)&lt;-5)</formula>
    </cfRule>
  </conditionalFormatting>
  <conditionalFormatting sqref="Q582">
    <cfRule type="expression" dxfId="7222" priority="1666">
      <formula>OR((Q582-Q581)&gt;5,(Q582-Q581)&lt;-5)</formula>
    </cfRule>
  </conditionalFormatting>
  <conditionalFormatting sqref="R582">
    <cfRule type="expression" dxfId="7221" priority="1665">
      <formula>OR((R582-R581)&gt;5,(R582-R581)&lt;-5)</formula>
    </cfRule>
  </conditionalFormatting>
  <conditionalFormatting sqref="S582">
    <cfRule type="expression" dxfId="7220" priority="1664">
      <formula>OR((S582-S581)&gt;5,(S582-S581)&lt;-5)</formula>
    </cfRule>
  </conditionalFormatting>
  <conditionalFormatting sqref="T582">
    <cfRule type="expression" dxfId="7219" priority="1663">
      <formula>OR((T582-T581)&gt;5,(T582-T581)&lt;-5)</formula>
    </cfRule>
  </conditionalFormatting>
  <conditionalFormatting sqref="U582">
    <cfRule type="expression" dxfId="7218" priority="1662">
      <formula>OR((U582-U581)&gt;5,(U582-U581)&lt;-5)</formula>
    </cfRule>
  </conditionalFormatting>
  <conditionalFormatting sqref="V582">
    <cfRule type="expression" dxfId="7217" priority="1661">
      <formula>OR((V582-V581)&gt;5,(V582-V581)&lt;-5)</formula>
    </cfRule>
  </conditionalFormatting>
  <conditionalFormatting sqref="W582">
    <cfRule type="expression" dxfId="7216" priority="1660">
      <formula>OR((W582-W581)&gt;5,(W582-W581)&lt;-5)</formula>
    </cfRule>
  </conditionalFormatting>
  <conditionalFormatting sqref="X582">
    <cfRule type="expression" dxfId="7215" priority="1659">
      <formula>OR((X582-X581)&gt;5,(X582-X581)&lt;-5)</formula>
    </cfRule>
  </conditionalFormatting>
  <conditionalFormatting sqref="Y582">
    <cfRule type="expression" dxfId="7214" priority="1658">
      <formula>OR((Y582-Y581)&gt;5,(Y582-Y581)&lt;-5)</formula>
    </cfRule>
  </conditionalFormatting>
  <conditionalFormatting sqref="L583:N583">
    <cfRule type="expression" dxfId="7213" priority="1655">
      <formula>OR((L583-L582)&gt;5,(L583-L582)&lt;-5)</formula>
    </cfRule>
  </conditionalFormatting>
  <conditionalFormatting sqref="O583">
    <cfRule type="expression" dxfId="7212" priority="1654">
      <formula>OR((O583-O582)&gt;5,(O583-O582)&lt;-5)</formula>
    </cfRule>
  </conditionalFormatting>
  <conditionalFormatting sqref="P583">
    <cfRule type="expression" dxfId="7211" priority="1653">
      <formula>OR((P583-P582)&gt;5,(P583-P582)&lt;-5)</formula>
    </cfRule>
  </conditionalFormatting>
  <conditionalFormatting sqref="Q583">
    <cfRule type="expression" dxfId="7210" priority="1652">
      <formula>OR((Q583-Q582)&gt;5,(Q583-Q582)&lt;-5)</formula>
    </cfRule>
  </conditionalFormatting>
  <conditionalFormatting sqref="R583">
    <cfRule type="expression" dxfId="7209" priority="1651">
      <formula>OR((R583-R582)&gt;5,(R583-R582)&lt;-5)</formula>
    </cfRule>
  </conditionalFormatting>
  <conditionalFormatting sqref="S583">
    <cfRule type="expression" dxfId="7208" priority="1650">
      <formula>OR((S583-S582)&gt;5,(S583-S582)&lt;-5)</formula>
    </cfRule>
  </conditionalFormatting>
  <conditionalFormatting sqref="T583">
    <cfRule type="expression" dxfId="7207" priority="1649">
      <formula>OR((T583-T582)&gt;5,(T583-T582)&lt;-5)</formula>
    </cfRule>
  </conditionalFormatting>
  <conditionalFormatting sqref="U583">
    <cfRule type="expression" dxfId="7206" priority="1648">
      <formula>OR((U583-U582)&gt;5,(U583-U582)&lt;-5)</formula>
    </cfRule>
  </conditionalFormatting>
  <conditionalFormatting sqref="V583">
    <cfRule type="expression" dxfId="7205" priority="1647">
      <formula>OR((V583-V582)&gt;5,(V583-V582)&lt;-5)</formula>
    </cfRule>
  </conditionalFormatting>
  <conditionalFormatting sqref="W583">
    <cfRule type="expression" dxfId="7204" priority="1646">
      <formula>OR((W583-W582)&gt;5,(W583-W582)&lt;-5)</formula>
    </cfRule>
  </conditionalFormatting>
  <conditionalFormatting sqref="X583">
    <cfRule type="expression" dxfId="7203" priority="1645">
      <formula>OR((X583-X582)&gt;5,(X583-X582)&lt;-5)</formula>
    </cfRule>
  </conditionalFormatting>
  <conditionalFormatting sqref="Y583">
    <cfRule type="expression" dxfId="7202" priority="1644">
      <formula>OR((Y583-Y582)&gt;5,(Y583-Y582)&lt;-5)</formula>
    </cfRule>
  </conditionalFormatting>
  <conditionalFormatting sqref="L585:N585">
    <cfRule type="expression" dxfId="7201" priority="1641">
      <formula>OR((L585-L584)&gt;5,(L585-L584)&lt;-5)</formula>
    </cfRule>
  </conditionalFormatting>
  <conditionalFormatting sqref="O585">
    <cfRule type="expression" dxfId="7200" priority="1640">
      <formula>OR((O585-O584)&gt;5,(O585-O584)&lt;-5)</formula>
    </cfRule>
  </conditionalFormatting>
  <conditionalFormatting sqref="P585">
    <cfRule type="expression" dxfId="7199" priority="1639">
      <formula>OR((P585-P584)&gt;5,(P585-P584)&lt;-5)</formula>
    </cfRule>
  </conditionalFormatting>
  <conditionalFormatting sqref="Q585">
    <cfRule type="expression" dxfId="7198" priority="1638">
      <formula>OR((Q585-Q584)&gt;5,(Q585-Q584)&lt;-5)</formula>
    </cfRule>
  </conditionalFormatting>
  <conditionalFormatting sqref="R585">
    <cfRule type="expression" dxfId="7197" priority="1637">
      <formula>OR((R585-R584)&gt;5,(R585-R584)&lt;-5)</formula>
    </cfRule>
  </conditionalFormatting>
  <conditionalFormatting sqref="S585">
    <cfRule type="expression" dxfId="7196" priority="1636">
      <formula>OR((S585-S584)&gt;5,(S585-S584)&lt;-5)</formula>
    </cfRule>
  </conditionalFormatting>
  <conditionalFormatting sqref="T585">
    <cfRule type="expression" dxfId="7195" priority="1635">
      <formula>OR((T585-T584)&gt;5,(T585-T584)&lt;-5)</formula>
    </cfRule>
  </conditionalFormatting>
  <conditionalFormatting sqref="U585">
    <cfRule type="expression" dxfId="7194" priority="1634">
      <formula>OR((U585-U584)&gt;5,(U585-U584)&lt;-5)</formula>
    </cfRule>
  </conditionalFormatting>
  <conditionalFormatting sqref="V585">
    <cfRule type="expression" dxfId="7193" priority="1633">
      <formula>OR((V585-V584)&gt;5,(V585-V584)&lt;-5)</formula>
    </cfRule>
  </conditionalFormatting>
  <conditionalFormatting sqref="W585">
    <cfRule type="expression" dxfId="7192" priority="1632">
      <formula>OR((W585-W584)&gt;5,(W585-W584)&lt;-5)</formula>
    </cfRule>
  </conditionalFormatting>
  <conditionalFormatting sqref="X585">
    <cfRule type="expression" dxfId="7191" priority="1631">
      <formula>OR((X585-X584)&gt;5,(X585-X584)&lt;-5)</formula>
    </cfRule>
  </conditionalFormatting>
  <conditionalFormatting sqref="Y585">
    <cfRule type="expression" dxfId="7190" priority="1630">
      <formula>OR((Y585-Y584)&gt;5,(Y585-Y584)&lt;-5)</formula>
    </cfRule>
  </conditionalFormatting>
  <conditionalFormatting sqref="L586:N586">
    <cfRule type="expression" dxfId="7189" priority="1627">
      <formula>OR((L586-L585)&gt;5,(L586-L585)&lt;-5)</formula>
    </cfRule>
  </conditionalFormatting>
  <conditionalFormatting sqref="O586">
    <cfRule type="expression" dxfId="7188" priority="1626">
      <formula>OR((O586-O585)&gt;5,(O586-O585)&lt;-5)</formula>
    </cfRule>
  </conditionalFormatting>
  <conditionalFormatting sqref="P586">
    <cfRule type="expression" dxfId="7187" priority="1625">
      <formula>OR((P586-P585)&gt;5,(P586-P585)&lt;-5)</formula>
    </cfRule>
  </conditionalFormatting>
  <conditionalFormatting sqref="Q586">
    <cfRule type="expression" dxfId="7186" priority="1624">
      <formula>OR((Q586-Q585)&gt;5,(Q586-Q585)&lt;-5)</formula>
    </cfRule>
  </conditionalFormatting>
  <conditionalFormatting sqref="R586">
    <cfRule type="expression" dxfId="7185" priority="1623">
      <formula>OR((R586-R585)&gt;5,(R586-R585)&lt;-5)</formula>
    </cfRule>
  </conditionalFormatting>
  <conditionalFormatting sqref="S586">
    <cfRule type="expression" dxfId="7184" priority="1622">
      <formula>OR((S586-S585)&gt;5,(S586-S585)&lt;-5)</formula>
    </cfRule>
  </conditionalFormatting>
  <conditionalFormatting sqref="T586">
    <cfRule type="expression" dxfId="7183" priority="1621">
      <formula>OR((T586-T585)&gt;5,(T586-T585)&lt;-5)</formula>
    </cfRule>
  </conditionalFormatting>
  <conditionalFormatting sqref="U586">
    <cfRule type="expression" dxfId="7182" priority="1620">
      <formula>OR((U586-U585)&gt;5,(U586-U585)&lt;-5)</formula>
    </cfRule>
  </conditionalFormatting>
  <conditionalFormatting sqref="V586">
    <cfRule type="expression" dxfId="7181" priority="1619">
      <formula>OR((V586-V585)&gt;5,(V586-V585)&lt;-5)</formula>
    </cfRule>
  </conditionalFormatting>
  <conditionalFormatting sqref="W586">
    <cfRule type="expression" dxfId="7180" priority="1618">
      <formula>OR((W586-W585)&gt;5,(W586-W585)&lt;-5)</formula>
    </cfRule>
  </conditionalFormatting>
  <conditionalFormatting sqref="X586">
    <cfRule type="expression" dxfId="7179" priority="1617">
      <formula>OR((X586-X585)&gt;5,(X586-X585)&lt;-5)</formula>
    </cfRule>
  </conditionalFormatting>
  <conditionalFormatting sqref="Y586">
    <cfRule type="expression" dxfId="7178" priority="1616">
      <formula>OR((Y586-Y585)&gt;5,(Y586-Y585)&lt;-5)</formula>
    </cfRule>
  </conditionalFormatting>
  <conditionalFormatting sqref="L588:N588">
    <cfRule type="expression" dxfId="7177" priority="1613">
      <formula>OR((L588-L587)&gt;5,(L588-L587)&lt;-5)</formula>
    </cfRule>
  </conditionalFormatting>
  <conditionalFormatting sqref="O588">
    <cfRule type="expression" dxfId="7176" priority="1612">
      <formula>OR((O588-O587)&gt;5,(O588-O587)&lt;-5)</formula>
    </cfRule>
  </conditionalFormatting>
  <conditionalFormatting sqref="P588">
    <cfRule type="expression" dxfId="7175" priority="1611">
      <formula>OR((P588-P587)&gt;5,(P588-P587)&lt;-5)</formula>
    </cfRule>
  </conditionalFormatting>
  <conditionalFormatting sqref="Q588">
    <cfRule type="expression" dxfId="7174" priority="1610">
      <formula>OR((Q588-Q587)&gt;5,(Q588-Q587)&lt;-5)</formula>
    </cfRule>
  </conditionalFormatting>
  <conditionalFormatting sqref="R588">
    <cfRule type="expression" dxfId="7173" priority="1609">
      <formula>OR((R588-R587)&gt;5,(R588-R587)&lt;-5)</formula>
    </cfRule>
  </conditionalFormatting>
  <conditionalFormatting sqref="S588">
    <cfRule type="expression" dxfId="7172" priority="1608">
      <formula>OR((S588-S587)&gt;5,(S588-S587)&lt;-5)</formula>
    </cfRule>
  </conditionalFormatting>
  <conditionalFormatting sqref="T588">
    <cfRule type="expression" dxfId="7171" priority="1607">
      <formula>OR((T588-T587)&gt;5,(T588-T587)&lt;-5)</formula>
    </cfRule>
  </conditionalFormatting>
  <conditionalFormatting sqref="U588">
    <cfRule type="expression" dxfId="7170" priority="1606">
      <formula>OR((U588-U587)&gt;5,(U588-U587)&lt;-5)</formula>
    </cfRule>
  </conditionalFormatting>
  <conditionalFormatting sqref="V588">
    <cfRule type="expression" dxfId="7169" priority="1605">
      <formula>OR((V588-V587)&gt;5,(V588-V587)&lt;-5)</formula>
    </cfRule>
  </conditionalFormatting>
  <conditionalFormatting sqref="W588">
    <cfRule type="expression" dxfId="7168" priority="1604">
      <formula>OR((W588-W587)&gt;5,(W588-W587)&lt;-5)</formula>
    </cfRule>
  </conditionalFormatting>
  <conditionalFormatting sqref="X588">
    <cfRule type="expression" dxfId="7167" priority="1603">
      <formula>OR((X588-X587)&gt;5,(X588-X587)&lt;-5)</formula>
    </cfRule>
  </conditionalFormatting>
  <conditionalFormatting sqref="Y588">
    <cfRule type="expression" dxfId="7166" priority="1602">
      <formula>OR((Y588-Y587)&gt;5,(Y588-Y587)&lt;-5)</formula>
    </cfRule>
  </conditionalFormatting>
  <conditionalFormatting sqref="L589:N589">
    <cfRule type="expression" dxfId="7165" priority="1599">
      <formula>OR((L589-L588)&gt;5,(L589-L588)&lt;-5)</formula>
    </cfRule>
  </conditionalFormatting>
  <conditionalFormatting sqref="O589">
    <cfRule type="expression" dxfId="7164" priority="1598">
      <formula>OR((O589-O588)&gt;5,(O589-O588)&lt;-5)</formula>
    </cfRule>
  </conditionalFormatting>
  <conditionalFormatting sqref="P589">
    <cfRule type="expression" dxfId="7163" priority="1597">
      <formula>OR((P589-P588)&gt;5,(P589-P588)&lt;-5)</formula>
    </cfRule>
  </conditionalFormatting>
  <conditionalFormatting sqref="Q589">
    <cfRule type="expression" dxfId="7162" priority="1596">
      <formula>OR((Q589-Q588)&gt;5,(Q589-Q588)&lt;-5)</formula>
    </cfRule>
  </conditionalFormatting>
  <conditionalFormatting sqref="R589">
    <cfRule type="expression" dxfId="7161" priority="1595">
      <formula>OR((R589-R588)&gt;5,(R589-R588)&lt;-5)</formula>
    </cfRule>
  </conditionalFormatting>
  <conditionalFormatting sqref="S589">
    <cfRule type="expression" dxfId="7160" priority="1594">
      <formula>OR((S589-S588)&gt;5,(S589-S588)&lt;-5)</formula>
    </cfRule>
  </conditionalFormatting>
  <conditionalFormatting sqref="T589">
    <cfRule type="expression" dxfId="7159" priority="1593">
      <formula>OR((T589-T588)&gt;5,(T589-T588)&lt;-5)</formula>
    </cfRule>
  </conditionalFormatting>
  <conditionalFormatting sqref="U589">
    <cfRule type="expression" dxfId="7158" priority="1592">
      <formula>OR((U589-U588)&gt;5,(U589-U588)&lt;-5)</formula>
    </cfRule>
  </conditionalFormatting>
  <conditionalFormatting sqref="V589">
    <cfRule type="expression" dxfId="7157" priority="1591">
      <formula>OR((V589-V588)&gt;5,(V589-V588)&lt;-5)</formula>
    </cfRule>
  </conditionalFormatting>
  <conditionalFormatting sqref="W589">
    <cfRule type="expression" dxfId="7156" priority="1590">
      <formula>OR((W589-W588)&gt;5,(W589-W588)&lt;-5)</formula>
    </cfRule>
  </conditionalFormatting>
  <conditionalFormatting sqref="X589">
    <cfRule type="expression" dxfId="7155" priority="1589">
      <formula>OR((X589-X588)&gt;5,(X589-X588)&lt;-5)</formula>
    </cfRule>
  </conditionalFormatting>
  <conditionalFormatting sqref="Y589">
    <cfRule type="expression" dxfId="7154" priority="1588">
      <formula>OR((Y589-Y588)&gt;5,(Y589-Y588)&lt;-5)</formula>
    </cfRule>
  </conditionalFormatting>
  <conditionalFormatting sqref="L591:N591">
    <cfRule type="expression" dxfId="7153" priority="1585">
      <formula>OR((L591-L590)&gt;5,(L591-L590)&lt;-5)</formula>
    </cfRule>
  </conditionalFormatting>
  <conditionalFormatting sqref="O591">
    <cfRule type="expression" dxfId="7152" priority="1584">
      <formula>OR((O591-O590)&gt;5,(O591-O590)&lt;-5)</formula>
    </cfRule>
  </conditionalFormatting>
  <conditionalFormatting sqref="P591">
    <cfRule type="expression" dxfId="7151" priority="1583">
      <formula>OR((P591-P590)&gt;5,(P591-P590)&lt;-5)</formula>
    </cfRule>
  </conditionalFormatting>
  <conditionalFormatting sqref="Q591">
    <cfRule type="expression" dxfId="7150" priority="1582">
      <formula>OR((Q591-Q590)&gt;5,(Q591-Q590)&lt;-5)</formula>
    </cfRule>
  </conditionalFormatting>
  <conditionalFormatting sqref="R591">
    <cfRule type="expression" dxfId="7149" priority="1581">
      <formula>OR((R591-R590)&gt;5,(R591-R590)&lt;-5)</formula>
    </cfRule>
  </conditionalFormatting>
  <conditionalFormatting sqref="S591">
    <cfRule type="expression" dxfId="7148" priority="1580">
      <formula>OR((S591-S590)&gt;5,(S591-S590)&lt;-5)</formula>
    </cfRule>
  </conditionalFormatting>
  <conditionalFormatting sqref="T591">
    <cfRule type="expression" dxfId="7147" priority="1579">
      <formula>OR((T591-T590)&gt;5,(T591-T590)&lt;-5)</formula>
    </cfRule>
  </conditionalFormatting>
  <conditionalFormatting sqref="U591">
    <cfRule type="expression" dxfId="7146" priority="1578">
      <formula>OR((U591-U590)&gt;5,(U591-U590)&lt;-5)</formula>
    </cfRule>
  </conditionalFormatting>
  <conditionalFormatting sqref="V591">
    <cfRule type="expression" dxfId="7145" priority="1577">
      <formula>OR((V591-V590)&gt;5,(V591-V590)&lt;-5)</formula>
    </cfRule>
  </conditionalFormatting>
  <conditionalFormatting sqref="W591">
    <cfRule type="expression" dxfId="7144" priority="1576">
      <formula>OR((W591-W590)&gt;5,(W591-W590)&lt;-5)</formula>
    </cfRule>
  </conditionalFormatting>
  <conditionalFormatting sqref="X591">
    <cfRule type="expression" dxfId="7143" priority="1575">
      <formula>OR((X591-X590)&gt;5,(X591-X590)&lt;-5)</formula>
    </cfRule>
  </conditionalFormatting>
  <conditionalFormatting sqref="Y591">
    <cfRule type="expression" dxfId="7142" priority="1574">
      <formula>OR((Y591-Y590)&gt;5,(Y591-Y590)&lt;-5)</formula>
    </cfRule>
  </conditionalFormatting>
  <conditionalFormatting sqref="L592:N592">
    <cfRule type="expression" dxfId="7141" priority="1571">
      <formula>OR((L592-L591)&gt;5,(L592-L591)&lt;-5)</formula>
    </cfRule>
  </conditionalFormatting>
  <conditionalFormatting sqref="O592">
    <cfRule type="expression" dxfId="7140" priority="1570">
      <formula>OR((O592-O591)&gt;5,(O592-O591)&lt;-5)</formula>
    </cfRule>
  </conditionalFormatting>
  <conditionalFormatting sqref="P592">
    <cfRule type="expression" dxfId="7139" priority="1569">
      <formula>OR((P592-P591)&gt;5,(P592-P591)&lt;-5)</formula>
    </cfRule>
  </conditionalFormatting>
  <conditionalFormatting sqref="Q592">
    <cfRule type="expression" dxfId="7138" priority="1568">
      <formula>OR((Q592-Q591)&gt;5,(Q592-Q591)&lt;-5)</formula>
    </cfRule>
  </conditionalFormatting>
  <conditionalFormatting sqref="R592">
    <cfRule type="expression" dxfId="7137" priority="1567">
      <formula>OR((R592-R591)&gt;5,(R592-R591)&lt;-5)</formula>
    </cfRule>
  </conditionalFormatting>
  <conditionalFormatting sqref="S592">
    <cfRule type="expression" dxfId="7136" priority="1566">
      <formula>OR((S592-S591)&gt;5,(S592-S591)&lt;-5)</formula>
    </cfRule>
  </conditionalFormatting>
  <conditionalFormatting sqref="T592">
    <cfRule type="expression" dxfId="7135" priority="1565">
      <formula>OR((T592-T591)&gt;5,(T592-T591)&lt;-5)</formula>
    </cfRule>
  </conditionalFormatting>
  <conditionalFormatting sqref="U592">
    <cfRule type="expression" dxfId="7134" priority="1564">
      <formula>OR((U592-U591)&gt;5,(U592-U591)&lt;-5)</formula>
    </cfRule>
  </conditionalFormatting>
  <conditionalFormatting sqref="V592">
    <cfRule type="expression" dxfId="7133" priority="1563">
      <formula>OR((V592-V591)&gt;5,(V592-V591)&lt;-5)</formula>
    </cfRule>
  </conditionalFormatting>
  <conditionalFormatting sqref="W592">
    <cfRule type="expression" dxfId="7132" priority="1562">
      <formula>OR((W592-W591)&gt;5,(W592-W591)&lt;-5)</formula>
    </cfRule>
  </conditionalFormatting>
  <conditionalFormatting sqref="X592">
    <cfRule type="expression" dxfId="7131" priority="1561">
      <formula>OR((X592-X591)&gt;5,(X592-X591)&lt;-5)</formula>
    </cfRule>
  </conditionalFormatting>
  <conditionalFormatting sqref="Y592">
    <cfRule type="expression" dxfId="7130" priority="1560">
      <formula>OR((Y592-Y591)&gt;5,(Y592-Y591)&lt;-5)</formula>
    </cfRule>
  </conditionalFormatting>
  <conditionalFormatting sqref="S589">
    <cfRule type="expression" dxfId="7129" priority="1559">
      <formula>OR((S589-S588)&gt;5,(S589-S588)&lt;-5)</formula>
    </cfRule>
  </conditionalFormatting>
  <conditionalFormatting sqref="L591:N591">
    <cfRule type="expression" dxfId="7128" priority="1556">
      <formula>OR((L591-L590)&gt;5,(L591-L590)&lt;-5)</formula>
    </cfRule>
  </conditionalFormatting>
  <conditionalFormatting sqref="O591">
    <cfRule type="expression" dxfId="7127" priority="1555">
      <formula>OR((O591-O590)&gt;5,(O591-O590)&lt;-5)</formula>
    </cfRule>
  </conditionalFormatting>
  <conditionalFormatting sqref="P591">
    <cfRule type="expression" dxfId="7126" priority="1554">
      <formula>OR((P591-P590)&gt;5,(P591-P590)&lt;-5)</formula>
    </cfRule>
  </conditionalFormatting>
  <conditionalFormatting sqref="Q591">
    <cfRule type="expression" dxfId="7125" priority="1553">
      <formula>OR((Q591-Q590)&gt;5,(Q591-Q590)&lt;-5)</formula>
    </cfRule>
  </conditionalFormatting>
  <conditionalFormatting sqref="R591">
    <cfRule type="expression" dxfId="7124" priority="1552">
      <formula>OR((R591-R590)&gt;5,(R591-R590)&lt;-5)</formula>
    </cfRule>
  </conditionalFormatting>
  <conditionalFormatting sqref="S591">
    <cfRule type="expression" dxfId="7123" priority="1551">
      <formula>OR((S591-S590)&gt;5,(S591-S590)&lt;-5)</formula>
    </cfRule>
  </conditionalFormatting>
  <conditionalFormatting sqref="T591">
    <cfRule type="expression" dxfId="7122" priority="1550">
      <formula>OR((T591-T590)&gt;5,(T591-T590)&lt;-5)</formula>
    </cfRule>
  </conditionalFormatting>
  <conditionalFormatting sqref="U591">
    <cfRule type="expression" dxfId="7121" priority="1549">
      <formula>OR((U591-U590)&gt;5,(U591-U590)&lt;-5)</formula>
    </cfRule>
  </conditionalFormatting>
  <conditionalFormatting sqref="V591">
    <cfRule type="expression" dxfId="7120" priority="1548">
      <formula>OR((V591-V590)&gt;5,(V591-V590)&lt;-5)</formula>
    </cfRule>
  </conditionalFormatting>
  <conditionalFormatting sqref="W591">
    <cfRule type="expression" dxfId="7119" priority="1547">
      <formula>OR((W591-W590)&gt;5,(W591-W590)&lt;-5)</formula>
    </cfRule>
  </conditionalFormatting>
  <conditionalFormatting sqref="X591">
    <cfRule type="expression" dxfId="7118" priority="1546">
      <formula>OR((X591-X590)&gt;5,(X591-X590)&lt;-5)</formula>
    </cfRule>
  </conditionalFormatting>
  <conditionalFormatting sqref="Y591">
    <cfRule type="expression" dxfId="7117" priority="1545">
      <formula>OR((Y591-Y590)&gt;5,(Y591-Y590)&lt;-5)</formula>
    </cfRule>
  </conditionalFormatting>
  <conditionalFormatting sqref="L592:N592">
    <cfRule type="expression" dxfId="7116" priority="1542">
      <formula>OR((L592-L591)&gt;5,(L592-L591)&lt;-5)</formula>
    </cfRule>
  </conditionalFormatting>
  <conditionalFormatting sqref="O592">
    <cfRule type="expression" dxfId="7115" priority="1541">
      <formula>OR((O592-O591)&gt;5,(O592-O591)&lt;-5)</formula>
    </cfRule>
  </conditionalFormatting>
  <conditionalFormatting sqref="P592">
    <cfRule type="expression" dxfId="7114" priority="1540">
      <formula>OR((P592-P591)&gt;5,(P592-P591)&lt;-5)</formula>
    </cfRule>
  </conditionalFormatting>
  <conditionalFormatting sqref="Q592">
    <cfRule type="expression" dxfId="7113" priority="1539">
      <formula>OR((Q592-Q591)&gt;5,(Q592-Q591)&lt;-5)</formula>
    </cfRule>
  </conditionalFormatting>
  <conditionalFormatting sqref="R592">
    <cfRule type="expression" dxfId="7112" priority="1538">
      <formula>OR((R592-R591)&gt;5,(R592-R591)&lt;-5)</formula>
    </cfRule>
  </conditionalFormatting>
  <conditionalFormatting sqref="S592">
    <cfRule type="expression" dxfId="7111" priority="1537">
      <formula>OR((S592-S591)&gt;5,(S592-S591)&lt;-5)</formula>
    </cfRule>
  </conditionalFormatting>
  <conditionalFormatting sqref="T592">
    <cfRule type="expression" dxfId="7110" priority="1536">
      <formula>OR((T592-T591)&gt;5,(T592-T591)&lt;-5)</formula>
    </cfRule>
  </conditionalFormatting>
  <conditionalFormatting sqref="U592">
    <cfRule type="expression" dxfId="7109" priority="1535">
      <formula>OR((U592-U591)&gt;5,(U592-U591)&lt;-5)</formula>
    </cfRule>
  </conditionalFormatting>
  <conditionalFormatting sqref="V592">
    <cfRule type="expression" dxfId="7108" priority="1534">
      <formula>OR((V592-V591)&gt;5,(V592-V591)&lt;-5)</formula>
    </cfRule>
  </conditionalFormatting>
  <conditionalFormatting sqref="W592">
    <cfRule type="expression" dxfId="7107" priority="1533">
      <formula>OR((W592-W591)&gt;5,(W592-W591)&lt;-5)</formula>
    </cfRule>
  </conditionalFormatting>
  <conditionalFormatting sqref="X592">
    <cfRule type="expression" dxfId="7106" priority="1532">
      <formula>OR((X592-X591)&gt;5,(X592-X591)&lt;-5)</formula>
    </cfRule>
  </conditionalFormatting>
  <conditionalFormatting sqref="Y592">
    <cfRule type="expression" dxfId="7105" priority="1531">
      <formula>OR((Y592-Y591)&gt;5,(Y592-Y591)&lt;-5)</formula>
    </cfRule>
  </conditionalFormatting>
  <conditionalFormatting sqref="S592">
    <cfRule type="expression" dxfId="7104" priority="1530">
      <formula>OR((S592-S591)&gt;5,(S592-S591)&lt;-5)</formula>
    </cfRule>
  </conditionalFormatting>
  <conditionalFormatting sqref="L606:N606">
    <cfRule type="expression" dxfId="7103" priority="1527">
      <formula>OR((L606-L605)&gt;5,(L606-L605)&lt;-5)</formula>
    </cfRule>
  </conditionalFormatting>
  <conditionalFormatting sqref="O606">
    <cfRule type="expression" dxfId="7102" priority="1526">
      <formula>OR((O606-O605)&gt;5,(O606-O605)&lt;-5)</formula>
    </cfRule>
  </conditionalFormatting>
  <conditionalFormatting sqref="P606">
    <cfRule type="expression" dxfId="7101" priority="1525">
      <formula>OR((P606-P605)&gt;5,(P606-P605)&lt;-5)</formula>
    </cfRule>
  </conditionalFormatting>
  <conditionalFormatting sqref="Q606">
    <cfRule type="expression" dxfId="7100" priority="1524">
      <formula>OR((Q606-Q605)&gt;5,(Q606-Q605)&lt;-5)</formula>
    </cfRule>
  </conditionalFormatting>
  <conditionalFormatting sqref="R606">
    <cfRule type="expression" dxfId="7099" priority="1523">
      <formula>OR((R606-R605)&gt;5,(R606-R605)&lt;-5)</formula>
    </cfRule>
  </conditionalFormatting>
  <conditionalFormatting sqref="S606">
    <cfRule type="expression" dxfId="7098" priority="1522">
      <formula>OR((S606-S605)&gt;5,(S606-S605)&lt;-5)</formula>
    </cfRule>
  </conditionalFormatting>
  <conditionalFormatting sqref="T606">
    <cfRule type="expression" dxfId="7097" priority="1521">
      <formula>OR((T606-T605)&gt;5,(T606-T605)&lt;-5)</formula>
    </cfRule>
  </conditionalFormatting>
  <conditionalFormatting sqref="U606">
    <cfRule type="expression" dxfId="7096" priority="1520">
      <formula>OR((U606-U605)&gt;5,(U606-U605)&lt;-5)</formula>
    </cfRule>
  </conditionalFormatting>
  <conditionalFormatting sqref="V606">
    <cfRule type="expression" dxfId="7095" priority="1519">
      <formula>OR((V606-V605)&gt;5,(V606-V605)&lt;-5)</formula>
    </cfRule>
  </conditionalFormatting>
  <conditionalFormatting sqref="W606">
    <cfRule type="expression" dxfId="7094" priority="1518">
      <formula>OR((W606-W605)&gt;5,(W606-W605)&lt;-5)</formula>
    </cfRule>
  </conditionalFormatting>
  <conditionalFormatting sqref="X606">
    <cfRule type="expression" dxfId="7093" priority="1517">
      <formula>OR((X606-X605)&gt;5,(X606-X605)&lt;-5)</formula>
    </cfRule>
  </conditionalFormatting>
  <conditionalFormatting sqref="Y606">
    <cfRule type="expression" dxfId="7092" priority="1516">
      <formula>OR((Y606-Y605)&gt;5,(Y606-Y605)&lt;-5)</formula>
    </cfRule>
  </conditionalFormatting>
  <conditionalFormatting sqref="L607:N607">
    <cfRule type="expression" dxfId="7091" priority="1513">
      <formula>OR((L607-L606)&gt;5,(L607-L606)&lt;-5)</formula>
    </cfRule>
  </conditionalFormatting>
  <conditionalFormatting sqref="O607">
    <cfRule type="expression" dxfId="7090" priority="1512">
      <formula>OR((O607-O606)&gt;5,(O607-O606)&lt;-5)</formula>
    </cfRule>
  </conditionalFormatting>
  <conditionalFormatting sqref="P607">
    <cfRule type="expression" dxfId="7089" priority="1511">
      <formula>OR((P607-P606)&gt;5,(P607-P606)&lt;-5)</formula>
    </cfRule>
  </conditionalFormatting>
  <conditionalFormatting sqref="Q607">
    <cfRule type="expression" dxfId="7088" priority="1510">
      <formula>OR((Q607-Q606)&gt;5,(Q607-Q606)&lt;-5)</formula>
    </cfRule>
  </conditionalFormatting>
  <conditionalFormatting sqref="R607">
    <cfRule type="expression" dxfId="7087" priority="1509">
      <formula>OR((R607-R606)&gt;5,(R607-R606)&lt;-5)</formula>
    </cfRule>
  </conditionalFormatting>
  <conditionalFormatting sqref="S607">
    <cfRule type="expression" dxfId="7086" priority="1508">
      <formula>OR((S607-S606)&gt;5,(S607-S606)&lt;-5)</formula>
    </cfRule>
  </conditionalFormatting>
  <conditionalFormatting sqref="T607">
    <cfRule type="expression" dxfId="7085" priority="1507">
      <formula>OR((T607-T606)&gt;5,(T607-T606)&lt;-5)</formula>
    </cfRule>
  </conditionalFormatting>
  <conditionalFormatting sqref="U607">
    <cfRule type="expression" dxfId="7084" priority="1506">
      <formula>OR((U607-U606)&gt;5,(U607-U606)&lt;-5)</formula>
    </cfRule>
  </conditionalFormatting>
  <conditionalFormatting sqref="V607">
    <cfRule type="expression" dxfId="7083" priority="1505">
      <formula>OR((V607-V606)&gt;5,(V607-V606)&lt;-5)</formula>
    </cfRule>
  </conditionalFormatting>
  <conditionalFormatting sqref="W607">
    <cfRule type="expression" dxfId="7082" priority="1504">
      <formula>OR((W607-W606)&gt;5,(W607-W606)&lt;-5)</formula>
    </cfRule>
  </conditionalFormatting>
  <conditionalFormatting sqref="X607">
    <cfRule type="expression" dxfId="7081" priority="1503">
      <formula>OR((X607-X606)&gt;5,(X607-X606)&lt;-5)</formula>
    </cfRule>
  </conditionalFormatting>
  <conditionalFormatting sqref="Y607">
    <cfRule type="expression" dxfId="7080" priority="1502">
      <formula>OR((Y607-Y606)&gt;5,(Y607-Y606)&lt;-5)</formula>
    </cfRule>
  </conditionalFormatting>
  <conditionalFormatting sqref="L608:N608">
    <cfRule type="expression" dxfId="7079" priority="1499">
      <formula>OR((L608-L607)&gt;5,(L608-L607)&lt;-5)</formula>
    </cfRule>
  </conditionalFormatting>
  <conditionalFormatting sqref="O608">
    <cfRule type="expression" dxfId="7078" priority="1498">
      <formula>OR((O608-O607)&gt;5,(O608-O607)&lt;-5)</formula>
    </cfRule>
  </conditionalFormatting>
  <conditionalFormatting sqref="P608">
    <cfRule type="expression" dxfId="7077" priority="1497">
      <formula>OR((P608-P607)&gt;5,(P608-P607)&lt;-5)</formula>
    </cfRule>
  </conditionalFormatting>
  <conditionalFormatting sqref="Q608">
    <cfRule type="expression" dxfId="7076" priority="1496">
      <formula>OR((Q608-Q607)&gt;5,(Q608-Q607)&lt;-5)</formula>
    </cfRule>
  </conditionalFormatting>
  <conditionalFormatting sqref="R608">
    <cfRule type="expression" dxfId="7075" priority="1495">
      <formula>OR((R608-R607)&gt;5,(R608-R607)&lt;-5)</formula>
    </cfRule>
  </conditionalFormatting>
  <conditionalFormatting sqref="S608">
    <cfRule type="expression" dxfId="7074" priority="1494">
      <formula>OR((S608-S607)&gt;5,(S608-S607)&lt;-5)</formula>
    </cfRule>
  </conditionalFormatting>
  <conditionalFormatting sqref="T608">
    <cfRule type="expression" dxfId="7073" priority="1493">
      <formula>OR((T608-T607)&gt;5,(T608-T607)&lt;-5)</formula>
    </cfRule>
  </conditionalFormatting>
  <conditionalFormatting sqref="U608">
    <cfRule type="expression" dxfId="7072" priority="1492">
      <formula>OR((U608-U607)&gt;5,(U608-U607)&lt;-5)</formula>
    </cfRule>
  </conditionalFormatting>
  <conditionalFormatting sqref="V608">
    <cfRule type="expression" dxfId="7071" priority="1491">
      <formula>OR((V608-V607)&gt;5,(V608-V607)&lt;-5)</formula>
    </cfRule>
  </conditionalFormatting>
  <conditionalFormatting sqref="W608">
    <cfRule type="expression" dxfId="7070" priority="1490">
      <formula>OR((W608-W607)&gt;5,(W608-W607)&lt;-5)</formula>
    </cfRule>
  </conditionalFormatting>
  <conditionalFormatting sqref="X608">
    <cfRule type="expression" dxfId="7069" priority="1489">
      <formula>OR((X608-X607)&gt;5,(X608-X607)&lt;-5)</formula>
    </cfRule>
  </conditionalFormatting>
  <conditionalFormatting sqref="Y608">
    <cfRule type="expression" dxfId="7068" priority="1488">
      <formula>OR((Y608-Y607)&gt;5,(Y608-Y607)&lt;-5)</formula>
    </cfRule>
  </conditionalFormatting>
  <conditionalFormatting sqref="L609:N609">
    <cfRule type="expression" dxfId="7067" priority="1485">
      <formula>OR((L609-L608)&gt;5,(L609-L608)&lt;-5)</formula>
    </cfRule>
  </conditionalFormatting>
  <conditionalFormatting sqref="O609">
    <cfRule type="expression" dxfId="7066" priority="1484">
      <formula>OR((O609-O608)&gt;5,(O609-O608)&lt;-5)</formula>
    </cfRule>
  </conditionalFormatting>
  <conditionalFormatting sqref="P609">
    <cfRule type="expression" dxfId="7065" priority="1483">
      <formula>OR((P609-P608)&gt;5,(P609-P608)&lt;-5)</formula>
    </cfRule>
  </conditionalFormatting>
  <conditionalFormatting sqref="Q609">
    <cfRule type="expression" dxfId="7064" priority="1482">
      <formula>OR((Q609-Q608)&gt;5,(Q609-Q608)&lt;-5)</formula>
    </cfRule>
  </conditionalFormatting>
  <conditionalFormatting sqref="R609">
    <cfRule type="expression" dxfId="7063" priority="1481">
      <formula>OR((R609-R608)&gt;5,(R609-R608)&lt;-5)</formula>
    </cfRule>
  </conditionalFormatting>
  <conditionalFormatting sqref="S609">
    <cfRule type="expression" dxfId="7062" priority="1480">
      <formula>OR((S609-S608)&gt;5,(S609-S608)&lt;-5)</formula>
    </cfRule>
  </conditionalFormatting>
  <conditionalFormatting sqref="T609">
    <cfRule type="expression" dxfId="7061" priority="1479">
      <formula>OR((T609-T608)&gt;5,(T609-T608)&lt;-5)</formula>
    </cfRule>
  </conditionalFormatting>
  <conditionalFormatting sqref="U609">
    <cfRule type="expression" dxfId="7060" priority="1478">
      <formula>OR((U609-U608)&gt;5,(U609-U608)&lt;-5)</formula>
    </cfRule>
  </conditionalFormatting>
  <conditionalFormatting sqref="V609">
    <cfRule type="expression" dxfId="7059" priority="1477">
      <formula>OR((V609-V608)&gt;5,(V609-V608)&lt;-5)</formula>
    </cfRule>
  </conditionalFormatting>
  <conditionalFormatting sqref="W609">
    <cfRule type="expression" dxfId="7058" priority="1476">
      <formula>OR((W609-W608)&gt;5,(W609-W608)&lt;-5)</formula>
    </cfRule>
  </conditionalFormatting>
  <conditionalFormatting sqref="X609">
    <cfRule type="expression" dxfId="7057" priority="1475">
      <formula>OR((X609-X608)&gt;5,(X609-X608)&lt;-5)</formula>
    </cfRule>
  </conditionalFormatting>
  <conditionalFormatting sqref="Y609">
    <cfRule type="expression" dxfId="7056" priority="1474">
      <formula>OR((Y609-Y608)&gt;5,(Y609-Y608)&lt;-5)</formula>
    </cfRule>
  </conditionalFormatting>
  <conditionalFormatting sqref="L610:N610">
    <cfRule type="expression" dxfId="7055" priority="1471">
      <formula>OR((L610-L609)&gt;5,(L610-L609)&lt;-5)</formula>
    </cfRule>
  </conditionalFormatting>
  <conditionalFormatting sqref="O610">
    <cfRule type="expression" dxfId="7054" priority="1470">
      <formula>OR((O610-O609)&gt;5,(O610-O609)&lt;-5)</formula>
    </cfRule>
  </conditionalFormatting>
  <conditionalFormatting sqref="P610">
    <cfRule type="expression" dxfId="7053" priority="1469">
      <formula>OR((P610-P609)&gt;5,(P610-P609)&lt;-5)</formula>
    </cfRule>
  </conditionalFormatting>
  <conditionalFormatting sqref="Q610">
    <cfRule type="expression" dxfId="7052" priority="1468">
      <formula>OR((Q610-Q609)&gt;5,(Q610-Q609)&lt;-5)</formula>
    </cfRule>
  </conditionalFormatting>
  <conditionalFormatting sqref="R610">
    <cfRule type="expression" dxfId="7051" priority="1467">
      <formula>OR((R610-R609)&gt;5,(R610-R609)&lt;-5)</formula>
    </cfRule>
  </conditionalFormatting>
  <conditionalFormatting sqref="S610">
    <cfRule type="expression" dxfId="7050" priority="1466">
      <formula>OR((S610-S609)&gt;5,(S610-S609)&lt;-5)</formula>
    </cfRule>
  </conditionalFormatting>
  <conditionalFormatting sqref="T610">
    <cfRule type="expression" dxfId="7049" priority="1465">
      <formula>OR((T610-T609)&gt;5,(T610-T609)&lt;-5)</formula>
    </cfRule>
  </conditionalFormatting>
  <conditionalFormatting sqref="U610">
    <cfRule type="expression" dxfId="7048" priority="1464">
      <formula>OR((U610-U609)&gt;5,(U610-U609)&lt;-5)</formula>
    </cfRule>
  </conditionalFormatting>
  <conditionalFormatting sqref="V610">
    <cfRule type="expression" dxfId="7047" priority="1463">
      <formula>OR((V610-V609)&gt;5,(V610-V609)&lt;-5)</formula>
    </cfRule>
  </conditionalFormatting>
  <conditionalFormatting sqref="W610">
    <cfRule type="expression" dxfId="7046" priority="1462">
      <formula>OR((W610-W609)&gt;5,(W610-W609)&lt;-5)</formula>
    </cfRule>
  </conditionalFormatting>
  <conditionalFormatting sqref="X610">
    <cfRule type="expression" dxfId="7045" priority="1461">
      <formula>OR((X610-X609)&gt;5,(X610-X609)&lt;-5)</formula>
    </cfRule>
  </conditionalFormatting>
  <conditionalFormatting sqref="Y610">
    <cfRule type="expression" dxfId="7044" priority="1460">
      <formula>OR((Y610-Y609)&gt;5,(Y610-Y609)&lt;-5)</formula>
    </cfRule>
  </conditionalFormatting>
  <conditionalFormatting sqref="L612:N612">
    <cfRule type="expression" dxfId="7043" priority="1457">
      <formula>OR((L612-L611)&gt;5,(L612-L611)&lt;-5)</formula>
    </cfRule>
  </conditionalFormatting>
  <conditionalFormatting sqref="O612">
    <cfRule type="expression" dxfId="7042" priority="1456">
      <formula>OR((O612-O611)&gt;5,(O612-O611)&lt;-5)</formula>
    </cfRule>
  </conditionalFormatting>
  <conditionalFormatting sqref="P612">
    <cfRule type="expression" dxfId="7041" priority="1455">
      <formula>OR((P612-P611)&gt;5,(P612-P611)&lt;-5)</formula>
    </cfRule>
  </conditionalFormatting>
  <conditionalFormatting sqref="Q612">
    <cfRule type="expression" dxfId="7040" priority="1454">
      <formula>OR((Q612-Q611)&gt;5,(Q612-Q611)&lt;-5)</formula>
    </cfRule>
  </conditionalFormatting>
  <conditionalFormatting sqref="R612">
    <cfRule type="expression" dxfId="7039" priority="1453">
      <formula>OR((R612-R611)&gt;5,(R612-R611)&lt;-5)</formula>
    </cfRule>
  </conditionalFormatting>
  <conditionalFormatting sqref="S612">
    <cfRule type="expression" dxfId="7038" priority="1452">
      <formula>OR((S612-S611)&gt;5,(S612-S611)&lt;-5)</formula>
    </cfRule>
  </conditionalFormatting>
  <conditionalFormatting sqref="T612">
    <cfRule type="expression" dxfId="7037" priority="1451">
      <formula>OR((T612-T611)&gt;5,(T612-T611)&lt;-5)</formula>
    </cfRule>
  </conditionalFormatting>
  <conditionalFormatting sqref="U612">
    <cfRule type="expression" dxfId="7036" priority="1450">
      <formula>OR((U612-U611)&gt;5,(U612-U611)&lt;-5)</formula>
    </cfRule>
  </conditionalFormatting>
  <conditionalFormatting sqref="V612">
    <cfRule type="expression" dxfId="7035" priority="1449">
      <formula>OR((V612-V611)&gt;5,(V612-V611)&lt;-5)</formula>
    </cfRule>
  </conditionalFormatting>
  <conditionalFormatting sqref="W612">
    <cfRule type="expression" dxfId="7034" priority="1448">
      <formula>OR((W612-W611)&gt;5,(W612-W611)&lt;-5)</formula>
    </cfRule>
  </conditionalFormatting>
  <conditionalFormatting sqref="X612">
    <cfRule type="expression" dxfId="7033" priority="1447">
      <formula>OR((X612-X611)&gt;5,(X612-X611)&lt;-5)</formula>
    </cfRule>
  </conditionalFormatting>
  <conditionalFormatting sqref="Y612">
    <cfRule type="expression" dxfId="7032" priority="1446">
      <formula>OR((Y612-Y611)&gt;5,(Y612-Y611)&lt;-5)</formula>
    </cfRule>
  </conditionalFormatting>
  <conditionalFormatting sqref="L613:N613">
    <cfRule type="expression" dxfId="7031" priority="1443">
      <formula>OR((L613-L612)&gt;5,(L613-L612)&lt;-5)</formula>
    </cfRule>
  </conditionalFormatting>
  <conditionalFormatting sqref="O613">
    <cfRule type="expression" dxfId="7030" priority="1442">
      <formula>OR((O613-O612)&gt;5,(O613-O612)&lt;-5)</formula>
    </cfRule>
  </conditionalFormatting>
  <conditionalFormatting sqref="P613">
    <cfRule type="expression" dxfId="7029" priority="1441">
      <formula>OR((P613-P612)&gt;5,(P613-P612)&lt;-5)</formula>
    </cfRule>
  </conditionalFormatting>
  <conditionalFormatting sqref="Q613">
    <cfRule type="expression" dxfId="7028" priority="1440">
      <formula>OR((Q613-Q612)&gt;5,(Q613-Q612)&lt;-5)</formula>
    </cfRule>
  </conditionalFormatting>
  <conditionalFormatting sqref="R613">
    <cfRule type="expression" dxfId="7027" priority="1439">
      <formula>OR((R613-R612)&gt;5,(R613-R612)&lt;-5)</formula>
    </cfRule>
  </conditionalFormatting>
  <conditionalFormatting sqref="S613">
    <cfRule type="expression" dxfId="7026" priority="1438">
      <formula>OR((S613-S612)&gt;5,(S613-S612)&lt;-5)</formula>
    </cfRule>
  </conditionalFormatting>
  <conditionalFormatting sqref="T613">
    <cfRule type="expression" dxfId="7025" priority="1437">
      <formula>OR((T613-T612)&gt;5,(T613-T612)&lt;-5)</formula>
    </cfRule>
  </conditionalFormatting>
  <conditionalFormatting sqref="U613">
    <cfRule type="expression" dxfId="7024" priority="1436">
      <formula>OR((U613-U612)&gt;5,(U613-U612)&lt;-5)</formula>
    </cfRule>
  </conditionalFormatting>
  <conditionalFormatting sqref="V613">
    <cfRule type="expression" dxfId="7023" priority="1435">
      <formula>OR((V613-V612)&gt;5,(V613-V612)&lt;-5)</formula>
    </cfRule>
  </conditionalFormatting>
  <conditionalFormatting sqref="W613">
    <cfRule type="expression" dxfId="7022" priority="1434">
      <formula>OR((W613-W612)&gt;5,(W613-W612)&lt;-5)</formula>
    </cfRule>
  </conditionalFormatting>
  <conditionalFormatting sqref="X613">
    <cfRule type="expression" dxfId="7021" priority="1433">
      <formula>OR((X613-X612)&gt;5,(X613-X612)&lt;-5)</formula>
    </cfRule>
  </conditionalFormatting>
  <conditionalFormatting sqref="Y613">
    <cfRule type="expression" dxfId="7020" priority="1432">
      <formula>OR((Y613-Y612)&gt;5,(Y613-Y612)&lt;-5)</formula>
    </cfRule>
  </conditionalFormatting>
  <conditionalFormatting sqref="L615:N615">
    <cfRule type="expression" dxfId="7019" priority="1429">
      <formula>OR((L615-L614)&gt;5,(L615-L614)&lt;-5)</formula>
    </cfRule>
  </conditionalFormatting>
  <conditionalFormatting sqref="O615">
    <cfRule type="expression" dxfId="7018" priority="1428">
      <formula>OR((O615-O614)&gt;5,(O615-O614)&lt;-5)</formula>
    </cfRule>
  </conditionalFormatting>
  <conditionalFormatting sqref="P615">
    <cfRule type="expression" dxfId="7017" priority="1427">
      <formula>OR((P615-P614)&gt;5,(P615-P614)&lt;-5)</formula>
    </cfRule>
  </conditionalFormatting>
  <conditionalFormatting sqref="Q615">
    <cfRule type="expression" dxfId="7016" priority="1426">
      <formula>OR((Q615-Q614)&gt;5,(Q615-Q614)&lt;-5)</formula>
    </cfRule>
  </conditionalFormatting>
  <conditionalFormatting sqref="R615">
    <cfRule type="expression" dxfId="7015" priority="1425">
      <formula>OR((R615-R614)&gt;5,(R615-R614)&lt;-5)</formula>
    </cfRule>
  </conditionalFormatting>
  <conditionalFormatting sqref="S615">
    <cfRule type="expression" dxfId="7014" priority="1424">
      <formula>OR((S615-S614)&gt;5,(S615-S614)&lt;-5)</formula>
    </cfRule>
  </conditionalFormatting>
  <conditionalFormatting sqref="T615">
    <cfRule type="expression" dxfId="7013" priority="1423">
      <formula>OR((T615-T614)&gt;5,(T615-T614)&lt;-5)</formula>
    </cfRule>
  </conditionalFormatting>
  <conditionalFormatting sqref="U615">
    <cfRule type="expression" dxfId="7012" priority="1422">
      <formula>OR((U615-U614)&gt;5,(U615-U614)&lt;-5)</formula>
    </cfRule>
  </conditionalFormatting>
  <conditionalFormatting sqref="V615">
    <cfRule type="expression" dxfId="7011" priority="1421">
      <formula>OR((V615-V614)&gt;5,(V615-V614)&lt;-5)</formula>
    </cfRule>
  </conditionalFormatting>
  <conditionalFormatting sqref="W615">
    <cfRule type="expression" dxfId="7010" priority="1420">
      <formula>OR((W615-W614)&gt;5,(W615-W614)&lt;-5)</formula>
    </cfRule>
  </conditionalFormatting>
  <conditionalFormatting sqref="X615">
    <cfRule type="expression" dxfId="7009" priority="1419">
      <formula>OR((X615-X614)&gt;5,(X615-X614)&lt;-5)</formula>
    </cfRule>
  </conditionalFormatting>
  <conditionalFormatting sqref="Y615">
    <cfRule type="expression" dxfId="7008" priority="1418">
      <formula>OR((Y615-Y614)&gt;5,(Y615-Y614)&lt;-5)</formula>
    </cfRule>
  </conditionalFormatting>
  <conditionalFormatting sqref="L616:N616">
    <cfRule type="expression" dxfId="7007" priority="1415">
      <formula>OR((L616-L615)&gt;5,(L616-L615)&lt;-5)</formula>
    </cfRule>
  </conditionalFormatting>
  <conditionalFormatting sqref="O616">
    <cfRule type="expression" dxfId="7006" priority="1414">
      <formula>OR((O616-O615)&gt;5,(O616-O615)&lt;-5)</formula>
    </cfRule>
  </conditionalFormatting>
  <conditionalFormatting sqref="P616">
    <cfRule type="expression" dxfId="7005" priority="1413">
      <formula>OR((P616-P615)&gt;5,(P616-P615)&lt;-5)</formula>
    </cfRule>
  </conditionalFormatting>
  <conditionalFormatting sqref="Q616">
    <cfRule type="expression" dxfId="7004" priority="1412">
      <formula>OR((Q616-Q615)&gt;5,(Q616-Q615)&lt;-5)</formula>
    </cfRule>
  </conditionalFormatting>
  <conditionalFormatting sqref="R616">
    <cfRule type="expression" dxfId="7003" priority="1411">
      <formula>OR((R616-R615)&gt;5,(R616-R615)&lt;-5)</formula>
    </cfRule>
  </conditionalFormatting>
  <conditionalFormatting sqref="S616">
    <cfRule type="expression" dxfId="7002" priority="1410">
      <formula>OR((S616-S615)&gt;5,(S616-S615)&lt;-5)</formula>
    </cfRule>
  </conditionalFormatting>
  <conditionalFormatting sqref="T616">
    <cfRule type="expression" dxfId="7001" priority="1409">
      <formula>OR((T616-T615)&gt;5,(T616-T615)&lt;-5)</formula>
    </cfRule>
  </conditionalFormatting>
  <conditionalFormatting sqref="U616">
    <cfRule type="expression" dxfId="7000" priority="1408">
      <formula>OR((U616-U615)&gt;5,(U616-U615)&lt;-5)</formula>
    </cfRule>
  </conditionalFormatting>
  <conditionalFormatting sqref="V616">
    <cfRule type="expression" dxfId="6999" priority="1407">
      <formula>OR((V616-V615)&gt;5,(V616-V615)&lt;-5)</formula>
    </cfRule>
  </conditionalFormatting>
  <conditionalFormatting sqref="W616">
    <cfRule type="expression" dxfId="6998" priority="1406">
      <formula>OR((W616-W615)&gt;5,(W616-W615)&lt;-5)</formula>
    </cfRule>
  </conditionalFormatting>
  <conditionalFormatting sqref="X616">
    <cfRule type="expression" dxfId="6997" priority="1405">
      <formula>OR((X616-X615)&gt;5,(X616-X615)&lt;-5)</formula>
    </cfRule>
  </conditionalFormatting>
  <conditionalFormatting sqref="Y616">
    <cfRule type="expression" dxfId="6996" priority="1404">
      <formula>OR((Y616-Y615)&gt;5,(Y616-Y615)&lt;-5)</formula>
    </cfRule>
  </conditionalFormatting>
  <conditionalFormatting sqref="L618:N618">
    <cfRule type="expression" dxfId="6995" priority="1401">
      <formula>OR((L618-L617)&gt;5,(L618-L617)&lt;-5)</formula>
    </cfRule>
  </conditionalFormatting>
  <conditionalFormatting sqref="O618">
    <cfRule type="expression" dxfId="6994" priority="1400">
      <formula>OR((O618-O617)&gt;5,(O618-O617)&lt;-5)</formula>
    </cfRule>
  </conditionalFormatting>
  <conditionalFormatting sqref="P618">
    <cfRule type="expression" dxfId="6993" priority="1399">
      <formula>OR((P618-P617)&gt;5,(P618-P617)&lt;-5)</formula>
    </cfRule>
  </conditionalFormatting>
  <conditionalFormatting sqref="Q618">
    <cfRule type="expression" dxfId="6992" priority="1398">
      <formula>OR((Q618-Q617)&gt;5,(Q618-Q617)&lt;-5)</formula>
    </cfRule>
  </conditionalFormatting>
  <conditionalFormatting sqref="R618">
    <cfRule type="expression" dxfId="6991" priority="1397">
      <formula>OR((R618-R617)&gt;5,(R618-R617)&lt;-5)</formula>
    </cfRule>
  </conditionalFormatting>
  <conditionalFormatting sqref="S618">
    <cfRule type="expression" dxfId="6990" priority="1396">
      <formula>OR((S618-S617)&gt;5,(S618-S617)&lt;-5)</formula>
    </cfRule>
  </conditionalFormatting>
  <conditionalFormatting sqref="T618">
    <cfRule type="expression" dxfId="6989" priority="1395">
      <formula>OR((T618-T617)&gt;5,(T618-T617)&lt;-5)</formula>
    </cfRule>
  </conditionalFormatting>
  <conditionalFormatting sqref="U618">
    <cfRule type="expression" dxfId="6988" priority="1394">
      <formula>OR((U618-U617)&gt;5,(U618-U617)&lt;-5)</formula>
    </cfRule>
  </conditionalFormatting>
  <conditionalFormatting sqref="V618">
    <cfRule type="expression" dxfId="6987" priority="1393">
      <formula>OR((V618-V617)&gt;5,(V618-V617)&lt;-5)</formula>
    </cfRule>
  </conditionalFormatting>
  <conditionalFormatting sqref="W618">
    <cfRule type="expression" dxfId="6986" priority="1392">
      <formula>OR((W618-W617)&gt;5,(W618-W617)&lt;-5)</formula>
    </cfRule>
  </conditionalFormatting>
  <conditionalFormatting sqref="X618">
    <cfRule type="expression" dxfId="6985" priority="1391">
      <formula>OR((X618-X617)&gt;5,(X618-X617)&lt;-5)</formula>
    </cfRule>
  </conditionalFormatting>
  <conditionalFormatting sqref="Y618">
    <cfRule type="expression" dxfId="6984" priority="1390">
      <formula>OR((Y618-Y617)&gt;5,(Y618-Y617)&lt;-5)</formula>
    </cfRule>
  </conditionalFormatting>
  <conditionalFormatting sqref="L619:N619">
    <cfRule type="expression" dxfId="6983" priority="1387">
      <formula>OR((L619-L618)&gt;5,(L619-L618)&lt;-5)</formula>
    </cfRule>
  </conditionalFormatting>
  <conditionalFormatting sqref="O619">
    <cfRule type="expression" dxfId="6982" priority="1386">
      <formula>OR((O619-O618)&gt;5,(O619-O618)&lt;-5)</formula>
    </cfRule>
  </conditionalFormatting>
  <conditionalFormatting sqref="P619">
    <cfRule type="expression" dxfId="6981" priority="1385">
      <formula>OR((P619-P618)&gt;5,(P619-P618)&lt;-5)</formula>
    </cfRule>
  </conditionalFormatting>
  <conditionalFormatting sqref="Q619">
    <cfRule type="expression" dxfId="6980" priority="1384">
      <formula>OR((Q619-Q618)&gt;5,(Q619-Q618)&lt;-5)</formula>
    </cfRule>
  </conditionalFormatting>
  <conditionalFormatting sqref="R619">
    <cfRule type="expression" dxfId="6979" priority="1383">
      <formula>OR((R619-R618)&gt;5,(R619-R618)&lt;-5)</formula>
    </cfRule>
  </conditionalFormatting>
  <conditionalFormatting sqref="S619">
    <cfRule type="expression" dxfId="6978" priority="1382">
      <formula>OR((S619-S618)&gt;5,(S619-S618)&lt;-5)</formula>
    </cfRule>
  </conditionalFormatting>
  <conditionalFormatting sqref="T619">
    <cfRule type="expression" dxfId="6977" priority="1381">
      <formula>OR((T619-T618)&gt;5,(T619-T618)&lt;-5)</formula>
    </cfRule>
  </conditionalFormatting>
  <conditionalFormatting sqref="U619">
    <cfRule type="expression" dxfId="6976" priority="1380">
      <formula>OR((U619-U618)&gt;5,(U619-U618)&lt;-5)</formula>
    </cfRule>
  </conditionalFormatting>
  <conditionalFormatting sqref="V619">
    <cfRule type="expression" dxfId="6975" priority="1379">
      <formula>OR((V619-V618)&gt;5,(V619-V618)&lt;-5)</formula>
    </cfRule>
  </conditionalFormatting>
  <conditionalFormatting sqref="W619">
    <cfRule type="expression" dxfId="6974" priority="1378">
      <formula>OR((W619-W618)&gt;5,(W619-W618)&lt;-5)</formula>
    </cfRule>
  </conditionalFormatting>
  <conditionalFormatting sqref="X619">
    <cfRule type="expression" dxfId="6973" priority="1377">
      <formula>OR((X619-X618)&gt;5,(X619-X618)&lt;-5)</formula>
    </cfRule>
  </conditionalFormatting>
  <conditionalFormatting sqref="Y619">
    <cfRule type="expression" dxfId="6972" priority="1376">
      <formula>OR((Y619-Y618)&gt;5,(Y619-Y618)&lt;-5)</formula>
    </cfRule>
  </conditionalFormatting>
  <conditionalFormatting sqref="L621:N621">
    <cfRule type="expression" dxfId="6971" priority="1373">
      <formula>OR((L621-L620)&gt;5,(L621-L620)&lt;-5)</formula>
    </cfRule>
  </conditionalFormatting>
  <conditionalFormatting sqref="O621">
    <cfRule type="expression" dxfId="6970" priority="1372">
      <formula>OR((O621-O620)&gt;5,(O621-O620)&lt;-5)</formula>
    </cfRule>
  </conditionalFormatting>
  <conditionalFormatting sqref="P621">
    <cfRule type="expression" dxfId="6969" priority="1371">
      <formula>OR((P621-P620)&gt;5,(P621-P620)&lt;-5)</formula>
    </cfRule>
  </conditionalFormatting>
  <conditionalFormatting sqref="Q621">
    <cfRule type="expression" dxfId="6968" priority="1370">
      <formula>OR((Q621-Q620)&gt;5,(Q621-Q620)&lt;-5)</formula>
    </cfRule>
  </conditionalFormatting>
  <conditionalFormatting sqref="R621">
    <cfRule type="expression" dxfId="6967" priority="1369">
      <formula>OR((R621-R620)&gt;5,(R621-R620)&lt;-5)</formula>
    </cfRule>
  </conditionalFormatting>
  <conditionalFormatting sqref="S621">
    <cfRule type="expression" dxfId="6966" priority="1368">
      <formula>OR((S621-S620)&gt;5,(S621-S620)&lt;-5)</formula>
    </cfRule>
  </conditionalFormatting>
  <conditionalFormatting sqref="T621">
    <cfRule type="expression" dxfId="6965" priority="1367">
      <formula>OR((T621-T620)&gt;5,(T621-T620)&lt;-5)</formula>
    </cfRule>
  </conditionalFormatting>
  <conditionalFormatting sqref="U621">
    <cfRule type="expression" dxfId="6964" priority="1366">
      <formula>OR((U621-U620)&gt;5,(U621-U620)&lt;-5)</formula>
    </cfRule>
  </conditionalFormatting>
  <conditionalFormatting sqref="V621">
    <cfRule type="expression" dxfId="6963" priority="1365">
      <formula>OR((V621-V620)&gt;5,(V621-V620)&lt;-5)</formula>
    </cfRule>
  </conditionalFormatting>
  <conditionalFormatting sqref="W621">
    <cfRule type="expression" dxfId="6962" priority="1364">
      <formula>OR((W621-W620)&gt;5,(W621-W620)&lt;-5)</formula>
    </cfRule>
  </conditionalFormatting>
  <conditionalFormatting sqref="X621">
    <cfRule type="expression" dxfId="6961" priority="1363">
      <formula>OR((X621-X620)&gt;5,(X621-X620)&lt;-5)</formula>
    </cfRule>
  </conditionalFormatting>
  <conditionalFormatting sqref="Y621">
    <cfRule type="expression" dxfId="6960" priority="1362">
      <formula>OR((Y621-Y620)&gt;5,(Y621-Y620)&lt;-5)</formula>
    </cfRule>
  </conditionalFormatting>
  <conditionalFormatting sqref="L622:N622">
    <cfRule type="expression" dxfId="6959" priority="1359">
      <formula>OR((L622-L621)&gt;5,(L622-L621)&lt;-5)</formula>
    </cfRule>
  </conditionalFormatting>
  <conditionalFormatting sqref="O622">
    <cfRule type="expression" dxfId="6958" priority="1358">
      <formula>OR((O622-O621)&gt;5,(O622-O621)&lt;-5)</formula>
    </cfRule>
  </conditionalFormatting>
  <conditionalFormatting sqref="P622">
    <cfRule type="expression" dxfId="6957" priority="1357">
      <formula>OR((P622-P621)&gt;5,(P622-P621)&lt;-5)</formula>
    </cfRule>
  </conditionalFormatting>
  <conditionalFormatting sqref="Q622">
    <cfRule type="expression" dxfId="6956" priority="1356">
      <formula>OR((Q622-Q621)&gt;5,(Q622-Q621)&lt;-5)</formula>
    </cfRule>
  </conditionalFormatting>
  <conditionalFormatting sqref="R622">
    <cfRule type="expression" dxfId="6955" priority="1355">
      <formula>OR((R622-R621)&gt;5,(R622-R621)&lt;-5)</formula>
    </cfRule>
  </conditionalFormatting>
  <conditionalFormatting sqref="S622">
    <cfRule type="expression" dxfId="6954" priority="1354">
      <formula>OR((S622-S621)&gt;5,(S622-S621)&lt;-5)</formula>
    </cfRule>
  </conditionalFormatting>
  <conditionalFormatting sqref="T622">
    <cfRule type="expression" dxfId="6953" priority="1353">
      <formula>OR((T622-T621)&gt;5,(T622-T621)&lt;-5)</formula>
    </cfRule>
  </conditionalFormatting>
  <conditionalFormatting sqref="U622">
    <cfRule type="expression" dxfId="6952" priority="1352">
      <formula>OR((U622-U621)&gt;5,(U622-U621)&lt;-5)</formula>
    </cfRule>
  </conditionalFormatting>
  <conditionalFormatting sqref="V622">
    <cfRule type="expression" dxfId="6951" priority="1351">
      <formula>OR((V622-V621)&gt;5,(V622-V621)&lt;-5)</formula>
    </cfRule>
  </conditionalFormatting>
  <conditionalFormatting sqref="W622">
    <cfRule type="expression" dxfId="6950" priority="1350">
      <formula>OR((W622-W621)&gt;5,(W622-W621)&lt;-5)</formula>
    </cfRule>
  </conditionalFormatting>
  <conditionalFormatting sqref="X622">
    <cfRule type="expression" dxfId="6949" priority="1349">
      <formula>OR((X622-X621)&gt;5,(X622-X621)&lt;-5)</formula>
    </cfRule>
  </conditionalFormatting>
  <conditionalFormatting sqref="Y622">
    <cfRule type="expression" dxfId="6948" priority="1348">
      <formula>OR((Y622-Y621)&gt;5,(Y622-Y621)&lt;-5)</formula>
    </cfRule>
  </conditionalFormatting>
  <conditionalFormatting sqref="L624:N624">
    <cfRule type="expression" dxfId="6947" priority="1345">
      <formula>OR((L624-L623)&gt;5,(L624-L623)&lt;-5)</formula>
    </cfRule>
  </conditionalFormatting>
  <conditionalFormatting sqref="O624">
    <cfRule type="expression" dxfId="6946" priority="1344">
      <formula>OR((O624-O623)&gt;5,(O624-O623)&lt;-5)</formula>
    </cfRule>
  </conditionalFormatting>
  <conditionalFormatting sqref="P624">
    <cfRule type="expression" dxfId="6945" priority="1343">
      <formula>OR((P624-P623)&gt;5,(P624-P623)&lt;-5)</formula>
    </cfRule>
  </conditionalFormatting>
  <conditionalFormatting sqref="Q624">
    <cfRule type="expression" dxfId="6944" priority="1342">
      <formula>OR((Q624-Q623)&gt;5,(Q624-Q623)&lt;-5)</formula>
    </cfRule>
  </conditionalFormatting>
  <conditionalFormatting sqref="R624">
    <cfRule type="expression" dxfId="6943" priority="1341">
      <formula>OR((R624-R623)&gt;5,(R624-R623)&lt;-5)</formula>
    </cfRule>
  </conditionalFormatting>
  <conditionalFormatting sqref="S624">
    <cfRule type="expression" dxfId="6942" priority="1340">
      <formula>OR((S624-S623)&gt;5,(S624-S623)&lt;-5)</formula>
    </cfRule>
  </conditionalFormatting>
  <conditionalFormatting sqref="T624">
    <cfRule type="expression" dxfId="6941" priority="1339">
      <formula>OR((T624-T623)&gt;5,(T624-T623)&lt;-5)</formula>
    </cfRule>
  </conditionalFormatting>
  <conditionalFormatting sqref="U624">
    <cfRule type="expression" dxfId="6940" priority="1338">
      <formula>OR((U624-U623)&gt;5,(U624-U623)&lt;-5)</formula>
    </cfRule>
  </conditionalFormatting>
  <conditionalFormatting sqref="V624">
    <cfRule type="expression" dxfId="6939" priority="1337">
      <formula>OR((V624-V623)&gt;5,(V624-V623)&lt;-5)</formula>
    </cfRule>
  </conditionalFormatting>
  <conditionalFormatting sqref="W624">
    <cfRule type="expression" dxfId="6938" priority="1336">
      <formula>OR((W624-W623)&gt;5,(W624-W623)&lt;-5)</formula>
    </cfRule>
  </conditionalFormatting>
  <conditionalFormatting sqref="X624">
    <cfRule type="expression" dxfId="6937" priority="1335">
      <formula>OR((X624-X623)&gt;5,(X624-X623)&lt;-5)</formula>
    </cfRule>
  </conditionalFormatting>
  <conditionalFormatting sqref="Y624">
    <cfRule type="expression" dxfId="6936" priority="1334">
      <formula>OR((Y624-Y623)&gt;5,(Y624-Y623)&lt;-5)</formula>
    </cfRule>
  </conditionalFormatting>
  <conditionalFormatting sqref="L625:N625">
    <cfRule type="expression" dxfId="6935" priority="1331">
      <formula>OR((L625-L624)&gt;5,(L625-L624)&lt;-5)</formula>
    </cfRule>
  </conditionalFormatting>
  <conditionalFormatting sqref="O625">
    <cfRule type="expression" dxfId="6934" priority="1330">
      <formula>OR((O625-O624)&gt;5,(O625-O624)&lt;-5)</formula>
    </cfRule>
  </conditionalFormatting>
  <conditionalFormatting sqref="P625">
    <cfRule type="expression" dxfId="6933" priority="1329">
      <formula>OR((P625-P624)&gt;5,(P625-P624)&lt;-5)</formula>
    </cfRule>
  </conditionalFormatting>
  <conditionalFormatting sqref="Q625">
    <cfRule type="expression" dxfId="6932" priority="1328">
      <formula>OR((Q625-Q624)&gt;5,(Q625-Q624)&lt;-5)</formula>
    </cfRule>
  </conditionalFormatting>
  <conditionalFormatting sqref="R625">
    <cfRule type="expression" dxfId="6931" priority="1327">
      <formula>OR((R625-R624)&gt;5,(R625-R624)&lt;-5)</formula>
    </cfRule>
  </conditionalFormatting>
  <conditionalFormatting sqref="S625">
    <cfRule type="expression" dxfId="6930" priority="1326">
      <formula>OR((S625-S624)&gt;5,(S625-S624)&lt;-5)</formula>
    </cfRule>
  </conditionalFormatting>
  <conditionalFormatting sqref="T625">
    <cfRule type="expression" dxfId="6929" priority="1325">
      <formula>OR((T625-T624)&gt;5,(T625-T624)&lt;-5)</formula>
    </cfRule>
  </conditionalFormatting>
  <conditionalFormatting sqref="U625">
    <cfRule type="expression" dxfId="6928" priority="1324">
      <formula>OR((U625-U624)&gt;5,(U625-U624)&lt;-5)</formula>
    </cfRule>
  </conditionalFormatting>
  <conditionalFormatting sqref="V625">
    <cfRule type="expression" dxfId="6927" priority="1323">
      <formula>OR((V625-V624)&gt;5,(V625-V624)&lt;-5)</formula>
    </cfRule>
  </conditionalFormatting>
  <conditionalFormatting sqref="W625">
    <cfRule type="expression" dxfId="6926" priority="1322">
      <formula>OR((W625-W624)&gt;5,(W625-W624)&lt;-5)</formula>
    </cfRule>
  </conditionalFormatting>
  <conditionalFormatting sqref="X625">
    <cfRule type="expression" dxfId="6925" priority="1321">
      <formula>OR((X625-X624)&gt;5,(X625-X624)&lt;-5)</formula>
    </cfRule>
  </conditionalFormatting>
  <conditionalFormatting sqref="Y625">
    <cfRule type="expression" dxfId="6924" priority="1320">
      <formula>OR((Y625-Y624)&gt;5,(Y625-Y624)&lt;-5)</formula>
    </cfRule>
  </conditionalFormatting>
  <conditionalFormatting sqref="L627:N627">
    <cfRule type="expression" dxfId="6923" priority="1317">
      <formula>OR((L627-L626)&gt;5,(L627-L626)&lt;-5)</formula>
    </cfRule>
  </conditionalFormatting>
  <conditionalFormatting sqref="O627">
    <cfRule type="expression" dxfId="6922" priority="1316">
      <formula>OR((O627-O626)&gt;5,(O627-O626)&lt;-5)</formula>
    </cfRule>
  </conditionalFormatting>
  <conditionalFormatting sqref="P627">
    <cfRule type="expression" dxfId="6921" priority="1315">
      <formula>OR((P627-P626)&gt;5,(P627-P626)&lt;-5)</formula>
    </cfRule>
  </conditionalFormatting>
  <conditionalFormatting sqref="Q627">
    <cfRule type="expression" dxfId="6920" priority="1314">
      <formula>OR((Q627-Q626)&gt;5,(Q627-Q626)&lt;-5)</formula>
    </cfRule>
  </conditionalFormatting>
  <conditionalFormatting sqref="R627">
    <cfRule type="expression" dxfId="6919" priority="1313">
      <formula>OR((R627-R626)&gt;5,(R627-R626)&lt;-5)</formula>
    </cfRule>
  </conditionalFormatting>
  <conditionalFormatting sqref="S627">
    <cfRule type="expression" dxfId="6918" priority="1312">
      <formula>OR((S627-S626)&gt;5,(S627-S626)&lt;-5)</formula>
    </cfRule>
  </conditionalFormatting>
  <conditionalFormatting sqref="T627">
    <cfRule type="expression" dxfId="6917" priority="1311">
      <formula>OR((T627-T626)&gt;5,(T627-T626)&lt;-5)</formula>
    </cfRule>
  </conditionalFormatting>
  <conditionalFormatting sqref="U627">
    <cfRule type="expression" dxfId="6916" priority="1310">
      <formula>OR((U627-U626)&gt;5,(U627-U626)&lt;-5)</formula>
    </cfRule>
  </conditionalFormatting>
  <conditionalFormatting sqref="V627">
    <cfRule type="expression" dxfId="6915" priority="1309">
      <formula>OR((V627-V626)&gt;5,(V627-V626)&lt;-5)</formula>
    </cfRule>
  </conditionalFormatting>
  <conditionalFormatting sqref="W627">
    <cfRule type="expression" dxfId="6914" priority="1308">
      <formula>OR((W627-W626)&gt;5,(W627-W626)&lt;-5)</formula>
    </cfRule>
  </conditionalFormatting>
  <conditionalFormatting sqref="X627">
    <cfRule type="expression" dxfId="6913" priority="1307">
      <formula>OR((X627-X626)&gt;5,(X627-X626)&lt;-5)</formula>
    </cfRule>
  </conditionalFormatting>
  <conditionalFormatting sqref="Y627">
    <cfRule type="expression" dxfId="6912" priority="1306">
      <formula>OR((Y627-Y626)&gt;5,(Y627-Y626)&lt;-5)</formula>
    </cfRule>
  </conditionalFormatting>
  <conditionalFormatting sqref="L628:N628">
    <cfRule type="expression" dxfId="6911" priority="1303">
      <formula>OR((L628-L627)&gt;5,(L628-L627)&lt;-5)</formula>
    </cfRule>
  </conditionalFormatting>
  <conditionalFormatting sqref="O628">
    <cfRule type="expression" dxfId="6910" priority="1302">
      <formula>OR((O628-O627)&gt;5,(O628-O627)&lt;-5)</formula>
    </cfRule>
  </conditionalFormatting>
  <conditionalFormatting sqref="P628">
    <cfRule type="expression" dxfId="6909" priority="1301">
      <formula>OR((P628-P627)&gt;5,(P628-P627)&lt;-5)</formula>
    </cfRule>
  </conditionalFormatting>
  <conditionalFormatting sqref="Q628">
    <cfRule type="expression" dxfId="6908" priority="1300">
      <formula>OR((Q628-Q627)&gt;5,(Q628-Q627)&lt;-5)</formula>
    </cfRule>
  </conditionalFormatting>
  <conditionalFormatting sqref="R628">
    <cfRule type="expression" dxfId="6907" priority="1299">
      <formula>OR((R628-R627)&gt;5,(R628-R627)&lt;-5)</formula>
    </cfRule>
  </conditionalFormatting>
  <conditionalFormatting sqref="S628">
    <cfRule type="expression" dxfId="6906" priority="1298">
      <formula>OR((S628-S627)&gt;5,(S628-S627)&lt;-5)</formula>
    </cfRule>
  </conditionalFormatting>
  <conditionalFormatting sqref="T628">
    <cfRule type="expression" dxfId="6905" priority="1297">
      <formula>OR((T628-T627)&gt;5,(T628-T627)&lt;-5)</formula>
    </cfRule>
  </conditionalFormatting>
  <conditionalFormatting sqref="U628">
    <cfRule type="expression" dxfId="6904" priority="1296">
      <formula>OR((U628-U627)&gt;5,(U628-U627)&lt;-5)</formula>
    </cfRule>
  </conditionalFormatting>
  <conditionalFormatting sqref="V628">
    <cfRule type="expression" dxfId="6903" priority="1295">
      <formula>OR((V628-V627)&gt;5,(V628-V627)&lt;-5)</formula>
    </cfRule>
  </conditionalFormatting>
  <conditionalFormatting sqref="W628">
    <cfRule type="expression" dxfId="6902" priority="1294">
      <formula>OR((W628-W627)&gt;5,(W628-W627)&lt;-5)</formula>
    </cfRule>
  </conditionalFormatting>
  <conditionalFormatting sqref="X628">
    <cfRule type="expression" dxfId="6901" priority="1293">
      <formula>OR((X628-X627)&gt;5,(X628-X627)&lt;-5)</formula>
    </cfRule>
  </conditionalFormatting>
  <conditionalFormatting sqref="Y628">
    <cfRule type="expression" dxfId="6900" priority="1292">
      <formula>OR((Y628-Y627)&gt;5,(Y628-Y627)&lt;-5)</formula>
    </cfRule>
  </conditionalFormatting>
  <conditionalFormatting sqref="L630:N630">
    <cfRule type="expression" dxfId="6899" priority="1289">
      <formula>OR((L630-L629)&gt;5,(L630-L629)&lt;-5)</formula>
    </cfRule>
  </conditionalFormatting>
  <conditionalFormatting sqref="O630">
    <cfRule type="expression" dxfId="6898" priority="1288">
      <formula>OR((O630-O629)&gt;5,(O630-O629)&lt;-5)</formula>
    </cfRule>
  </conditionalFormatting>
  <conditionalFormatting sqref="P630">
    <cfRule type="expression" dxfId="6897" priority="1287">
      <formula>OR((P630-P629)&gt;5,(P630-P629)&lt;-5)</formula>
    </cfRule>
  </conditionalFormatting>
  <conditionalFormatting sqref="Q630">
    <cfRule type="expression" dxfId="6896" priority="1286">
      <formula>OR((Q630-Q629)&gt;5,(Q630-Q629)&lt;-5)</formula>
    </cfRule>
  </conditionalFormatting>
  <conditionalFormatting sqref="R630">
    <cfRule type="expression" dxfId="6895" priority="1285">
      <formula>OR((R630-R629)&gt;5,(R630-R629)&lt;-5)</formula>
    </cfRule>
  </conditionalFormatting>
  <conditionalFormatting sqref="S630">
    <cfRule type="expression" dxfId="6894" priority="1284">
      <formula>OR((S630-S629)&gt;5,(S630-S629)&lt;-5)</formula>
    </cfRule>
  </conditionalFormatting>
  <conditionalFormatting sqref="T630">
    <cfRule type="expression" dxfId="6893" priority="1283">
      <formula>OR((T630-T629)&gt;5,(T630-T629)&lt;-5)</formula>
    </cfRule>
  </conditionalFormatting>
  <conditionalFormatting sqref="U630">
    <cfRule type="expression" dxfId="6892" priority="1282">
      <formula>OR((U630-U629)&gt;5,(U630-U629)&lt;-5)</formula>
    </cfRule>
  </conditionalFormatting>
  <conditionalFormatting sqref="V630">
    <cfRule type="expression" dxfId="6891" priority="1281">
      <formula>OR((V630-V629)&gt;5,(V630-V629)&lt;-5)</formula>
    </cfRule>
  </conditionalFormatting>
  <conditionalFormatting sqref="W630">
    <cfRule type="expression" dxfId="6890" priority="1280">
      <formula>OR((W630-W629)&gt;5,(W630-W629)&lt;-5)</formula>
    </cfRule>
  </conditionalFormatting>
  <conditionalFormatting sqref="X630">
    <cfRule type="expression" dxfId="6889" priority="1279">
      <formula>OR((X630-X629)&gt;5,(X630-X629)&lt;-5)</formula>
    </cfRule>
  </conditionalFormatting>
  <conditionalFormatting sqref="Y630">
    <cfRule type="expression" dxfId="6888" priority="1278">
      <formula>OR((Y630-Y629)&gt;5,(Y630-Y629)&lt;-5)</formula>
    </cfRule>
  </conditionalFormatting>
  <conditionalFormatting sqref="L631:N631">
    <cfRule type="expression" dxfId="6887" priority="1275">
      <formula>OR((L631-L630)&gt;5,(L631-L630)&lt;-5)</formula>
    </cfRule>
  </conditionalFormatting>
  <conditionalFormatting sqref="O631">
    <cfRule type="expression" dxfId="6886" priority="1274">
      <formula>OR((O631-O630)&gt;5,(O631-O630)&lt;-5)</formula>
    </cfRule>
  </conditionalFormatting>
  <conditionalFormatting sqref="P631">
    <cfRule type="expression" dxfId="6885" priority="1273">
      <formula>OR((P631-P630)&gt;5,(P631-P630)&lt;-5)</formula>
    </cfRule>
  </conditionalFormatting>
  <conditionalFormatting sqref="Q631">
    <cfRule type="expression" dxfId="6884" priority="1272">
      <formula>OR((Q631-Q630)&gt;5,(Q631-Q630)&lt;-5)</formula>
    </cfRule>
  </conditionalFormatting>
  <conditionalFormatting sqref="R631">
    <cfRule type="expression" dxfId="6883" priority="1271">
      <formula>OR((R631-R630)&gt;5,(R631-R630)&lt;-5)</formula>
    </cfRule>
  </conditionalFormatting>
  <conditionalFormatting sqref="S631">
    <cfRule type="expression" dxfId="6882" priority="1270">
      <formula>OR((S631-S630)&gt;5,(S631-S630)&lt;-5)</formula>
    </cfRule>
  </conditionalFormatting>
  <conditionalFormatting sqref="T631">
    <cfRule type="expression" dxfId="6881" priority="1269">
      <formula>OR((T631-T630)&gt;5,(T631-T630)&lt;-5)</formula>
    </cfRule>
  </conditionalFormatting>
  <conditionalFormatting sqref="U631">
    <cfRule type="expression" dxfId="6880" priority="1268">
      <formula>OR((U631-U630)&gt;5,(U631-U630)&lt;-5)</formula>
    </cfRule>
  </conditionalFormatting>
  <conditionalFormatting sqref="V631">
    <cfRule type="expression" dxfId="6879" priority="1267">
      <formula>OR((V631-V630)&gt;5,(V631-V630)&lt;-5)</formula>
    </cfRule>
  </conditionalFormatting>
  <conditionalFormatting sqref="W631">
    <cfRule type="expression" dxfId="6878" priority="1266">
      <formula>OR((W631-W630)&gt;5,(W631-W630)&lt;-5)</formula>
    </cfRule>
  </conditionalFormatting>
  <conditionalFormatting sqref="X631">
    <cfRule type="expression" dxfId="6877" priority="1265">
      <formula>OR((X631-X630)&gt;5,(X631-X630)&lt;-5)</formula>
    </cfRule>
  </conditionalFormatting>
  <conditionalFormatting sqref="Y631">
    <cfRule type="expression" dxfId="6876" priority="1264">
      <formula>OR((Y631-Y630)&gt;5,(Y631-Y630)&lt;-5)</formula>
    </cfRule>
  </conditionalFormatting>
  <conditionalFormatting sqref="L633:N633">
    <cfRule type="expression" dxfId="6875" priority="1261">
      <formula>OR((L633-L632)&gt;5,(L633-L632)&lt;-5)</formula>
    </cfRule>
  </conditionalFormatting>
  <conditionalFormatting sqref="O633">
    <cfRule type="expression" dxfId="6874" priority="1260">
      <formula>OR((O633-O632)&gt;5,(O633-O632)&lt;-5)</formula>
    </cfRule>
  </conditionalFormatting>
  <conditionalFormatting sqref="P633">
    <cfRule type="expression" dxfId="6873" priority="1259">
      <formula>OR((P633-P632)&gt;5,(P633-P632)&lt;-5)</formula>
    </cfRule>
  </conditionalFormatting>
  <conditionalFormatting sqref="Q633">
    <cfRule type="expression" dxfId="6872" priority="1258">
      <formula>OR((Q633-Q632)&gt;5,(Q633-Q632)&lt;-5)</formula>
    </cfRule>
  </conditionalFormatting>
  <conditionalFormatting sqref="R633">
    <cfRule type="expression" dxfId="6871" priority="1257">
      <formula>OR((R633-R632)&gt;5,(R633-R632)&lt;-5)</formula>
    </cfRule>
  </conditionalFormatting>
  <conditionalFormatting sqref="S633">
    <cfRule type="expression" dxfId="6870" priority="1256">
      <formula>OR((S633-S632)&gt;5,(S633-S632)&lt;-5)</formula>
    </cfRule>
  </conditionalFormatting>
  <conditionalFormatting sqref="T633">
    <cfRule type="expression" dxfId="6869" priority="1255">
      <formula>OR((T633-T632)&gt;5,(T633-T632)&lt;-5)</formula>
    </cfRule>
  </conditionalFormatting>
  <conditionalFormatting sqref="U633">
    <cfRule type="expression" dxfId="6868" priority="1254">
      <formula>OR((U633-U632)&gt;5,(U633-U632)&lt;-5)</formula>
    </cfRule>
  </conditionalFormatting>
  <conditionalFormatting sqref="V633">
    <cfRule type="expression" dxfId="6867" priority="1253">
      <formula>OR((V633-V632)&gt;5,(V633-V632)&lt;-5)</formula>
    </cfRule>
  </conditionalFormatting>
  <conditionalFormatting sqref="W633">
    <cfRule type="expression" dxfId="6866" priority="1252">
      <formula>OR((W633-W632)&gt;5,(W633-W632)&lt;-5)</formula>
    </cfRule>
  </conditionalFormatting>
  <conditionalFormatting sqref="X633">
    <cfRule type="expression" dxfId="6865" priority="1251">
      <formula>OR((X633-X632)&gt;5,(X633-X632)&lt;-5)</formula>
    </cfRule>
  </conditionalFormatting>
  <conditionalFormatting sqref="Y633">
    <cfRule type="expression" dxfId="6864" priority="1250">
      <formula>OR((Y633-Y632)&gt;5,(Y633-Y632)&lt;-5)</formula>
    </cfRule>
  </conditionalFormatting>
  <conditionalFormatting sqref="L634:N634">
    <cfRule type="expression" dxfId="6863" priority="1247">
      <formula>OR((L634-L633)&gt;5,(L634-L633)&lt;-5)</formula>
    </cfRule>
  </conditionalFormatting>
  <conditionalFormatting sqref="O634">
    <cfRule type="expression" dxfId="6862" priority="1246">
      <formula>OR((O634-O633)&gt;5,(O634-O633)&lt;-5)</formula>
    </cfRule>
  </conditionalFormatting>
  <conditionalFormatting sqref="P634">
    <cfRule type="expression" dxfId="6861" priority="1245">
      <formula>OR((P634-P633)&gt;5,(P634-P633)&lt;-5)</formula>
    </cfRule>
  </conditionalFormatting>
  <conditionalFormatting sqref="Q634">
    <cfRule type="expression" dxfId="6860" priority="1244">
      <formula>OR((Q634-Q633)&gt;5,(Q634-Q633)&lt;-5)</formula>
    </cfRule>
  </conditionalFormatting>
  <conditionalFormatting sqref="R634">
    <cfRule type="expression" dxfId="6859" priority="1243">
      <formula>OR((R634-R633)&gt;5,(R634-R633)&lt;-5)</formula>
    </cfRule>
  </conditionalFormatting>
  <conditionalFormatting sqref="S634">
    <cfRule type="expression" dxfId="6858" priority="1242">
      <formula>OR((S634-S633)&gt;5,(S634-S633)&lt;-5)</formula>
    </cfRule>
  </conditionalFormatting>
  <conditionalFormatting sqref="T634">
    <cfRule type="expression" dxfId="6857" priority="1241">
      <formula>OR((T634-T633)&gt;5,(T634-T633)&lt;-5)</formula>
    </cfRule>
  </conditionalFormatting>
  <conditionalFormatting sqref="U634">
    <cfRule type="expression" dxfId="6856" priority="1240">
      <formula>OR((U634-U633)&gt;5,(U634-U633)&lt;-5)</formula>
    </cfRule>
  </conditionalFormatting>
  <conditionalFormatting sqref="V634">
    <cfRule type="expression" dxfId="6855" priority="1239">
      <formula>OR((V634-V633)&gt;5,(V634-V633)&lt;-5)</formula>
    </cfRule>
  </conditionalFormatting>
  <conditionalFormatting sqref="W634">
    <cfRule type="expression" dxfId="6854" priority="1238">
      <formula>OR((W634-W633)&gt;5,(W634-W633)&lt;-5)</formula>
    </cfRule>
  </conditionalFormatting>
  <conditionalFormatting sqref="X634">
    <cfRule type="expression" dxfId="6853" priority="1237">
      <formula>OR((X634-X633)&gt;5,(X634-X633)&lt;-5)</formula>
    </cfRule>
  </conditionalFormatting>
  <conditionalFormatting sqref="Y634">
    <cfRule type="expression" dxfId="6852" priority="1236">
      <formula>OR((Y634-Y633)&gt;5,(Y634-Y633)&lt;-5)</formula>
    </cfRule>
  </conditionalFormatting>
  <conditionalFormatting sqref="S631">
    <cfRule type="expression" dxfId="6851" priority="1235">
      <formula>OR((S631-S630)&gt;5,(S631-S630)&lt;-5)</formula>
    </cfRule>
  </conditionalFormatting>
  <conditionalFormatting sqref="L633:N633">
    <cfRule type="expression" dxfId="6850" priority="1232">
      <formula>OR((L633-L632)&gt;5,(L633-L632)&lt;-5)</formula>
    </cfRule>
  </conditionalFormatting>
  <conditionalFormatting sqref="O633">
    <cfRule type="expression" dxfId="6849" priority="1231">
      <formula>OR((O633-O632)&gt;5,(O633-O632)&lt;-5)</formula>
    </cfRule>
  </conditionalFormatting>
  <conditionalFormatting sqref="P633">
    <cfRule type="expression" dxfId="6848" priority="1230">
      <formula>OR((P633-P632)&gt;5,(P633-P632)&lt;-5)</formula>
    </cfRule>
  </conditionalFormatting>
  <conditionalFormatting sqref="Q633">
    <cfRule type="expression" dxfId="6847" priority="1229">
      <formula>OR((Q633-Q632)&gt;5,(Q633-Q632)&lt;-5)</formula>
    </cfRule>
  </conditionalFormatting>
  <conditionalFormatting sqref="R633">
    <cfRule type="expression" dxfId="6846" priority="1228">
      <formula>OR((R633-R632)&gt;5,(R633-R632)&lt;-5)</formula>
    </cfRule>
  </conditionalFormatting>
  <conditionalFormatting sqref="S633">
    <cfRule type="expression" dxfId="6845" priority="1227">
      <formula>OR((S633-S632)&gt;5,(S633-S632)&lt;-5)</formula>
    </cfRule>
  </conditionalFormatting>
  <conditionalFormatting sqref="T633">
    <cfRule type="expression" dxfId="6844" priority="1226">
      <formula>OR((T633-T632)&gt;5,(T633-T632)&lt;-5)</formula>
    </cfRule>
  </conditionalFormatting>
  <conditionalFormatting sqref="U633">
    <cfRule type="expression" dxfId="6843" priority="1225">
      <formula>OR((U633-U632)&gt;5,(U633-U632)&lt;-5)</formula>
    </cfRule>
  </conditionalFormatting>
  <conditionalFormatting sqref="V633">
    <cfRule type="expression" dxfId="6842" priority="1224">
      <formula>OR((V633-V632)&gt;5,(V633-V632)&lt;-5)</formula>
    </cfRule>
  </conditionalFormatting>
  <conditionalFormatting sqref="W633">
    <cfRule type="expression" dxfId="6841" priority="1223">
      <formula>OR((W633-W632)&gt;5,(W633-W632)&lt;-5)</formula>
    </cfRule>
  </conditionalFormatting>
  <conditionalFormatting sqref="X633">
    <cfRule type="expression" dxfId="6840" priority="1222">
      <formula>OR((X633-X632)&gt;5,(X633-X632)&lt;-5)</formula>
    </cfRule>
  </conditionalFormatting>
  <conditionalFormatting sqref="Y633">
    <cfRule type="expression" dxfId="6839" priority="1221">
      <formula>OR((Y633-Y632)&gt;5,(Y633-Y632)&lt;-5)</formula>
    </cfRule>
  </conditionalFormatting>
  <conditionalFormatting sqref="L634:N634">
    <cfRule type="expression" dxfId="6838" priority="1218">
      <formula>OR((L634-L633)&gt;5,(L634-L633)&lt;-5)</formula>
    </cfRule>
  </conditionalFormatting>
  <conditionalFormatting sqref="O634">
    <cfRule type="expression" dxfId="6837" priority="1217">
      <formula>OR((O634-O633)&gt;5,(O634-O633)&lt;-5)</formula>
    </cfRule>
  </conditionalFormatting>
  <conditionalFormatting sqref="P634">
    <cfRule type="expression" dxfId="6836" priority="1216">
      <formula>OR((P634-P633)&gt;5,(P634-P633)&lt;-5)</formula>
    </cfRule>
  </conditionalFormatting>
  <conditionalFormatting sqref="Q634">
    <cfRule type="expression" dxfId="6835" priority="1215">
      <formula>OR((Q634-Q633)&gt;5,(Q634-Q633)&lt;-5)</formula>
    </cfRule>
  </conditionalFormatting>
  <conditionalFormatting sqref="R634">
    <cfRule type="expression" dxfId="6834" priority="1214">
      <formula>OR((R634-R633)&gt;5,(R634-R633)&lt;-5)</formula>
    </cfRule>
  </conditionalFormatting>
  <conditionalFormatting sqref="S634">
    <cfRule type="expression" dxfId="6833" priority="1213">
      <formula>OR((S634-S633)&gt;5,(S634-S633)&lt;-5)</formula>
    </cfRule>
  </conditionalFormatting>
  <conditionalFormatting sqref="T634">
    <cfRule type="expression" dxfId="6832" priority="1212">
      <formula>OR((T634-T633)&gt;5,(T634-T633)&lt;-5)</formula>
    </cfRule>
  </conditionalFormatting>
  <conditionalFormatting sqref="U634">
    <cfRule type="expression" dxfId="6831" priority="1211">
      <formula>OR((U634-U633)&gt;5,(U634-U633)&lt;-5)</formula>
    </cfRule>
  </conditionalFormatting>
  <conditionalFormatting sqref="V634">
    <cfRule type="expression" dxfId="6830" priority="1210">
      <formula>OR((V634-V633)&gt;5,(V634-V633)&lt;-5)</formula>
    </cfRule>
  </conditionalFormatting>
  <conditionalFormatting sqref="W634">
    <cfRule type="expression" dxfId="6829" priority="1209">
      <formula>OR((W634-W633)&gt;5,(W634-W633)&lt;-5)</formula>
    </cfRule>
  </conditionalFormatting>
  <conditionalFormatting sqref="X634">
    <cfRule type="expression" dxfId="6828" priority="1208">
      <formula>OR((X634-X633)&gt;5,(X634-X633)&lt;-5)</formula>
    </cfRule>
  </conditionalFormatting>
  <conditionalFormatting sqref="Y634">
    <cfRule type="expression" dxfId="6827" priority="1207">
      <formula>OR((Y634-Y633)&gt;5,(Y634-Y633)&lt;-5)</formula>
    </cfRule>
  </conditionalFormatting>
  <conditionalFormatting sqref="S634">
    <cfRule type="expression" dxfId="6826" priority="1206">
      <formula>OR((S634-S633)&gt;5,(S634-S633)&lt;-5)</formula>
    </cfRule>
  </conditionalFormatting>
  <conditionalFormatting sqref="L648:N648">
    <cfRule type="expression" dxfId="6825" priority="1203">
      <formula>OR((L648-L647)&gt;5,(L648-L647)&lt;-5)</formula>
    </cfRule>
  </conditionalFormatting>
  <conditionalFormatting sqref="O648">
    <cfRule type="expression" dxfId="6824" priority="1202">
      <formula>OR((O648-O647)&gt;5,(O648-O647)&lt;-5)</formula>
    </cfRule>
  </conditionalFormatting>
  <conditionalFormatting sqref="P648">
    <cfRule type="expression" dxfId="6823" priority="1201">
      <formula>OR((P648-P647)&gt;5,(P648-P647)&lt;-5)</formula>
    </cfRule>
  </conditionalFormatting>
  <conditionalFormatting sqref="Q648">
    <cfRule type="expression" dxfId="6822" priority="1200">
      <formula>OR((Q648-Q647)&gt;5,(Q648-Q647)&lt;-5)</formula>
    </cfRule>
  </conditionalFormatting>
  <conditionalFormatting sqref="R648">
    <cfRule type="expression" dxfId="6821" priority="1199">
      <formula>OR((R648-R647)&gt;5,(R648-R647)&lt;-5)</formula>
    </cfRule>
  </conditionalFormatting>
  <conditionalFormatting sqref="S648">
    <cfRule type="expression" dxfId="6820" priority="1198">
      <formula>OR((S648-S647)&gt;5,(S648-S647)&lt;-5)</formula>
    </cfRule>
  </conditionalFormatting>
  <conditionalFormatting sqref="T648">
    <cfRule type="expression" dxfId="6819" priority="1197">
      <formula>OR((T648-T647)&gt;5,(T648-T647)&lt;-5)</formula>
    </cfRule>
  </conditionalFormatting>
  <conditionalFormatting sqref="U648">
    <cfRule type="expression" dxfId="6818" priority="1196">
      <formula>OR((U648-U647)&gt;5,(U648-U647)&lt;-5)</formula>
    </cfRule>
  </conditionalFormatting>
  <conditionalFormatting sqref="V648">
    <cfRule type="expression" dxfId="6817" priority="1195">
      <formula>OR((V648-V647)&gt;5,(V648-V647)&lt;-5)</formula>
    </cfRule>
  </conditionalFormatting>
  <conditionalFormatting sqref="W648">
    <cfRule type="expression" dxfId="6816" priority="1194">
      <formula>OR((W648-W647)&gt;5,(W648-W647)&lt;-5)</formula>
    </cfRule>
  </conditionalFormatting>
  <conditionalFormatting sqref="X648">
    <cfRule type="expression" dxfId="6815" priority="1193">
      <formula>OR((X648-X647)&gt;5,(X648-X647)&lt;-5)</formula>
    </cfRule>
  </conditionalFormatting>
  <conditionalFormatting sqref="Y648">
    <cfRule type="expression" dxfId="6814" priority="1192">
      <formula>OR((Y648-Y647)&gt;5,(Y648-Y647)&lt;-5)</formula>
    </cfRule>
  </conditionalFormatting>
  <conditionalFormatting sqref="L649:N649">
    <cfRule type="expression" dxfId="6813" priority="1189">
      <formula>OR((L649-L648)&gt;5,(L649-L648)&lt;-5)</formula>
    </cfRule>
  </conditionalFormatting>
  <conditionalFormatting sqref="O649">
    <cfRule type="expression" dxfId="6812" priority="1188">
      <formula>OR((O649-O648)&gt;5,(O649-O648)&lt;-5)</formula>
    </cfRule>
  </conditionalFormatting>
  <conditionalFormatting sqref="P649">
    <cfRule type="expression" dxfId="6811" priority="1187">
      <formula>OR((P649-P648)&gt;5,(P649-P648)&lt;-5)</formula>
    </cfRule>
  </conditionalFormatting>
  <conditionalFormatting sqref="Q649">
    <cfRule type="expression" dxfId="6810" priority="1186">
      <formula>OR((Q649-Q648)&gt;5,(Q649-Q648)&lt;-5)</formula>
    </cfRule>
  </conditionalFormatting>
  <conditionalFormatting sqref="R649">
    <cfRule type="expression" dxfId="6809" priority="1185">
      <formula>OR((R649-R648)&gt;5,(R649-R648)&lt;-5)</formula>
    </cfRule>
  </conditionalFormatting>
  <conditionalFormatting sqref="S649">
    <cfRule type="expression" dxfId="6808" priority="1184">
      <formula>OR((S649-S648)&gt;5,(S649-S648)&lt;-5)</formula>
    </cfRule>
  </conditionalFormatting>
  <conditionalFormatting sqref="T649">
    <cfRule type="expression" dxfId="6807" priority="1183">
      <formula>OR((T649-T648)&gt;5,(T649-T648)&lt;-5)</formula>
    </cfRule>
  </conditionalFormatting>
  <conditionalFormatting sqref="U649">
    <cfRule type="expression" dxfId="6806" priority="1182">
      <formula>OR((U649-U648)&gt;5,(U649-U648)&lt;-5)</formula>
    </cfRule>
  </conditionalFormatting>
  <conditionalFormatting sqref="V649">
    <cfRule type="expression" dxfId="6805" priority="1181">
      <formula>OR((V649-V648)&gt;5,(V649-V648)&lt;-5)</formula>
    </cfRule>
  </conditionalFormatting>
  <conditionalFormatting sqref="W649">
    <cfRule type="expression" dxfId="6804" priority="1180">
      <formula>OR((W649-W648)&gt;5,(W649-W648)&lt;-5)</formula>
    </cfRule>
  </conditionalFormatting>
  <conditionalFormatting sqref="X649">
    <cfRule type="expression" dxfId="6803" priority="1179">
      <formula>OR((X649-X648)&gt;5,(X649-X648)&lt;-5)</formula>
    </cfRule>
  </conditionalFormatting>
  <conditionalFormatting sqref="Y649">
    <cfRule type="expression" dxfId="6802" priority="1178">
      <formula>OR((Y649-Y648)&gt;5,(Y649-Y648)&lt;-5)</formula>
    </cfRule>
  </conditionalFormatting>
  <conditionalFormatting sqref="L650:N650">
    <cfRule type="expression" dxfId="6801" priority="1175">
      <formula>OR((L650-L649)&gt;5,(L650-L649)&lt;-5)</formula>
    </cfRule>
  </conditionalFormatting>
  <conditionalFormatting sqref="O650">
    <cfRule type="expression" dxfId="6800" priority="1174">
      <formula>OR((O650-O649)&gt;5,(O650-O649)&lt;-5)</formula>
    </cfRule>
  </conditionalFormatting>
  <conditionalFormatting sqref="P650">
    <cfRule type="expression" dxfId="6799" priority="1173">
      <formula>OR((P650-P649)&gt;5,(P650-P649)&lt;-5)</formula>
    </cfRule>
  </conditionalFormatting>
  <conditionalFormatting sqref="Q650">
    <cfRule type="expression" dxfId="6798" priority="1172">
      <formula>OR((Q650-Q649)&gt;5,(Q650-Q649)&lt;-5)</formula>
    </cfRule>
  </conditionalFormatting>
  <conditionalFormatting sqref="R650">
    <cfRule type="expression" dxfId="6797" priority="1171">
      <formula>OR((R650-R649)&gt;5,(R650-R649)&lt;-5)</formula>
    </cfRule>
  </conditionalFormatting>
  <conditionalFormatting sqref="S650">
    <cfRule type="expression" dxfId="6796" priority="1170">
      <formula>OR((S650-S649)&gt;5,(S650-S649)&lt;-5)</formula>
    </cfRule>
  </conditionalFormatting>
  <conditionalFormatting sqref="T650">
    <cfRule type="expression" dxfId="6795" priority="1169">
      <formula>OR((T650-T649)&gt;5,(T650-T649)&lt;-5)</formula>
    </cfRule>
  </conditionalFormatting>
  <conditionalFormatting sqref="U650">
    <cfRule type="expression" dxfId="6794" priority="1168">
      <formula>OR((U650-U649)&gt;5,(U650-U649)&lt;-5)</formula>
    </cfRule>
  </conditionalFormatting>
  <conditionalFormatting sqref="V650">
    <cfRule type="expression" dxfId="6793" priority="1167">
      <formula>OR((V650-V649)&gt;5,(V650-V649)&lt;-5)</formula>
    </cfRule>
  </conditionalFormatting>
  <conditionalFormatting sqref="W650">
    <cfRule type="expression" dxfId="6792" priority="1166">
      <formula>OR((W650-W649)&gt;5,(W650-W649)&lt;-5)</formula>
    </cfRule>
  </conditionalFormatting>
  <conditionalFormatting sqref="X650">
    <cfRule type="expression" dxfId="6791" priority="1165">
      <formula>OR((X650-X649)&gt;5,(X650-X649)&lt;-5)</formula>
    </cfRule>
  </conditionalFormatting>
  <conditionalFormatting sqref="Y650">
    <cfRule type="expression" dxfId="6790" priority="1164">
      <formula>OR((Y650-Y649)&gt;5,(Y650-Y649)&lt;-5)</formula>
    </cfRule>
  </conditionalFormatting>
  <conditionalFormatting sqref="L651:N651">
    <cfRule type="expression" dxfId="6789" priority="1161">
      <formula>OR((L651-L650)&gt;5,(L651-L650)&lt;-5)</formula>
    </cfRule>
  </conditionalFormatting>
  <conditionalFormatting sqref="O651">
    <cfRule type="expression" dxfId="6788" priority="1160">
      <formula>OR((O651-O650)&gt;5,(O651-O650)&lt;-5)</formula>
    </cfRule>
  </conditionalFormatting>
  <conditionalFormatting sqref="P651">
    <cfRule type="expression" dxfId="6787" priority="1159">
      <formula>OR((P651-P650)&gt;5,(P651-P650)&lt;-5)</formula>
    </cfRule>
  </conditionalFormatting>
  <conditionalFormatting sqref="Q651">
    <cfRule type="expression" dxfId="6786" priority="1158">
      <formula>OR((Q651-Q650)&gt;5,(Q651-Q650)&lt;-5)</formula>
    </cfRule>
  </conditionalFormatting>
  <conditionalFormatting sqref="R651">
    <cfRule type="expression" dxfId="6785" priority="1157">
      <formula>OR((R651-R650)&gt;5,(R651-R650)&lt;-5)</formula>
    </cfRule>
  </conditionalFormatting>
  <conditionalFormatting sqref="S651">
    <cfRule type="expression" dxfId="6784" priority="1156">
      <formula>OR((S651-S650)&gt;5,(S651-S650)&lt;-5)</formula>
    </cfRule>
  </conditionalFormatting>
  <conditionalFormatting sqref="T651">
    <cfRule type="expression" dxfId="6783" priority="1155">
      <formula>OR((T651-T650)&gt;5,(T651-T650)&lt;-5)</formula>
    </cfRule>
  </conditionalFormatting>
  <conditionalFormatting sqref="U651">
    <cfRule type="expression" dxfId="6782" priority="1154">
      <formula>OR((U651-U650)&gt;5,(U651-U650)&lt;-5)</formula>
    </cfRule>
  </conditionalFormatting>
  <conditionalFormatting sqref="V651">
    <cfRule type="expression" dxfId="6781" priority="1153">
      <formula>OR((V651-V650)&gt;5,(V651-V650)&lt;-5)</formula>
    </cfRule>
  </conditionalFormatting>
  <conditionalFormatting sqref="W651">
    <cfRule type="expression" dxfId="6780" priority="1152">
      <formula>OR((W651-W650)&gt;5,(W651-W650)&lt;-5)</formula>
    </cfRule>
  </conditionalFormatting>
  <conditionalFormatting sqref="X651">
    <cfRule type="expression" dxfId="6779" priority="1151">
      <formula>OR((X651-X650)&gt;5,(X651-X650)&lt;-5)</formula>
    </cfRule>
  </conditionalFormatting>
  <conditionalFormatting sqref="Y651">
    <cfRule type="expression" dxfId="6778" priority="1150">
      <formula>OR((Y651-Y650)&gt;5,(Y651-Y650)&lt;-5)</formula>
    </cfRule>
  </conditionalFormatting>
  <conditionalFormatting sqref="L652:N652">
    <cfRule type="expression" dxfId="6777" priority="1147">
      <formula>OR((L652-L651)&gt;5,(L652-L651)&lt;-5)</formula>
    </cfRule>
  </conditionalFormatting>
  <conditionalFormatting sqref="O652">
    <cfRule type="expression" dxfId="6776" priority="1146">
      <formula>OR((O652-O651)&gt;5,(O652-O651)&lt;-5)</formula>
    </cfRule>
  </conditionalFormatting>
  <conditionalFormatting sqref="P652">
    <cfRule type="expression" dxfId="6775" priority="1145">
      <formula>OR((P652-P651)&gt;5,(P652-P651)&lt;-5)</formula>
    </cfRule>
  </conditionalFormatting>
  <conditionalFormatting sqref="Q652">
    <cfRule type="expression" dxfId="6774" priority="1144">
      <formula>OR((Q652-Q651)&gt;5,(Q652-Q651)&lt;-5)</formula>
    </cfRule>
  </conditionalFormatting>
  <conditionalFormatting sqref="R652">
    <cfRule type="expression" dxfId="6773" priority="1143">
      <formula>OR((R652-R651)&gt;5,(R652-R651)&lt;-5)</formula>
    </cfRule>
  </conditionalFormatting>
  <conditionalFormatting sqref="S652">
    <cfRule type="expression" dxfId="6772" priority="1142">
      <formula>OR((S652-S651)&gt;5,(S652-S651)&lt;-5)</formula>
    </cfRule>
  </conditionalFormatting>
  <conditionalFormatting sqref="T652">
    <cfRule type="expression" dxfId="6771" priority="1141">
      <formula>OR((T652-T651)&gt;5,(T652-T651)&lt;-5)</formula>
    </cfRule>
  </conditionalFormatting>
  <conditionalFormatting sqref="U652">
    <cfRule type="expression" dxfId="6770" priority="1140">
      <formula>OR((U652-U651)&gt;5,(U652-U651)&lt;-5)</formula>
    </cfRule>
  </conditionalFormatting>
  <conditionalFormatting sqref="V652">
    <cfRule type="expression" dxfId="6769" priority="1139">
      <formula>OR((V652-V651)&gt;5,(V652-V651)&lt;-5)</formula>
    </cfRule>
  </conditionalFormatting>
  <conditionalFormatting sqref="W652">
    <cfRule type="expression" dxfId="6768" priority="1138">
      <formula>OR((W652-W651)&gt;5,(W652-W651)&lt;-5)</formula>
    </cfRule>
  </conditionalFormatting>
  <conditionalFormatting sqref="X652">
    <cfRule type="expression" dxfId="6767" priority="1137">
      <formula>OR((X652-X651)&gt;5,(X652-X651)&lt;-5)</formula>
    </cfRule>
  </conditionalFormatting>
  <conditionalFormatting sqref="Y652">
    <cfRule type="expression" dxfId="6766" priority="1136">
      <formula>OR((Y652-Y651)&gt;5,(Y652-Y651)&lt;-5)</formula>
    </cfRule>
  </conditionalFormatting>
  <conditionalFormatting sqref="L654:N654">
    <cfRule type="expression" dxfId="6765" priority="1133">
      <formula>OR((L654-L653)&gt;5,(L654-L653)&lt;-5)</formula>
    </cfRule>
  </conditionalFormatting>
  <conditionalFormatting sqref="O654">
    <cfRule type="expression" dxfId="6764" priority="1132">
      <formula>OR((O654-O653)&gt;5,(O654-O653)&lt;-5)</formula>
    </cfRule>
  </conditionalFormatting>
  <conditionalFormatting sqref="P654">
    <cfRule type="expression" dxfId="6763" priority="1131">
      <formula>OR((P654-P653)&gt;5,(P654-P653)&lt;-5)</formula>
    </cfRule>
  </conditionalFormatting>
  <conditionalFormatting sqref="Q654">
    <cfRule type="expression" dxfId="6762" priority="1130">
      <formula>OR((Q654-Q653)&gt;5,(Q654-Q653)&lt;-5)</formula>
    </cfRule>
  </conditionalFormatting>
  <conditionalFormatting sqref="R654">
    <cfRule type="expression" dxfId="6761" priority="1129">
      <formula>OR((R654-R653)&gt;5,(R654-R653)&lt;-5)</formula>
    </cfRule>
  </conditionalFormatting>
  <conditionalFormatting sqref="S654">
    <cfRule type="expression" dxfId="6760" priority="1128">
      <formula>OR((S654-S653)&gt;5,(S654-S653)&lt;-5)</formula>
    </cfRule>
  </conditionalFormatting>
  <conditionalFormatting sqref="T654">
    <cfRule type="expression" dxfId="6759" priority="1127">
      <formula>OR((T654-T653)&gt;5,(T654-T653)&lt;-5)</formula>
    </cfRule>
  </conditionalFormatting>
  <conditionalFormatting sqref="U654">
    <cfRule type="expression" dxfId="6758" priority="1126">
      <formula>OR((U654-U653)&gt;5,(U654-U653)&lt;-5)</formula>
    </cfRule>
  </conditionalFormatting>
  <conditionalFormatting sqref="V654">
    <cfRule type="expression" dxfId="6757" priority="1125">
      <formula>OR((V654-V653)&gt;5,(V654-V653)&lt;-5)</formula>
    </cfRule>
  </conditionalFormatting>
  <conditionalFormatting sqref="W654">
    <cfRule type="expression" dxfId="6756" priority="1124">
      <formula>OR((W654-W653)&gt;5,(W654-W653)&lt;-5)</formula>
    </cfRule>
  </conditionalFormatting>
  <conditionalFormatting sqref="X654">
    <cfRule type="expression" dxfId="6755" priority="1123">
      <formula>OR((X654-X653)&gt;5,(X654-X653)&lt;-5)</formula>
    </cfRule>
  </conditionalFormatting>
  <conditionalFormatting sqref="Y654">
    <cfRule type="expression" dxfId="6754" priority="1122">
      <formula>OR((Y654-Y653)&gt;5,(Y654-Y653)&lt;-5)</formula>
    </cfRule>
  </conditionalFormatting>
  <conditionalFormatting sqref="L655:N655">
    <cfRule type="expression" dxfId="6753" priority="1119">
      <formula>OR((L655-L654)&gt;5,(L655-L654)&lt;-5)</formula>
    </cfRule>
  </conditionalFormatting>
  <conditionalFormatting sqref="O655">
    <cfRule type="expression" dxfId="6752" priority="1118">
      <formula>OR((O655-O654)&gt;5,(O655-O654)&lt;-5)</formula>
    </cfRule>
  </conditionalFormatting>
  <conditionalFormatting sqref="P655">
    <cfRule type="expression" dxfId="6751" priority="1117">
      <formula>OR((P655-P654)&gt;5,(P655-P654)&lt;-5)</formula>
    </cfRule>
  </conditionalFormatting>
  <conditionalFormatting sqref="Q655">
    <cfRule type="expression" dxfId="6750" priority="1116">
      <formula>OR((Q655-Q654)&gt;5,(Q655-Q654)&lt;-5)</formula>
    </cfRule>
  </conditionalFormatting>
  <conditionalFormatting sqref="R655">
    <cfRule type="expression" dxfId="6749" priority="1115">
      <formula>OR((R655-R654)&gt;5,(R655-R654)&lt;-5)</formula>
    </cfRule>
  </conditionalFormatting>
  <conditionalFormatting sqref="S655">
    <cfRule type="expression" dxfId="6748" priority="1114">
      <formula>OR((S655-S654)&gt;5,(S655-S654)&lt;-5)</formula>
    </cfRule>
  </conditionalFormatting>
  <conditionalFormatting sqref="T655">
    <cfRule type="expression" dxfId="6747" priority="1113">
      <formula>OR((T655-T654)&gt;5,(T655-T654)&lt;-5)</formula>
    </cfRule>
  </conditionalFormatting>
  <conditionalFormatting sqref="U655">
    <cfRule type="expression" dxfId="6746" priority="1112">
      <formula>OR((U655-U654)&gt;5,(U655-U654)&lt;-5)</formula>
    </cfRule>
  </conditionalFormatting>
  <conditionalFormatting sqref="V655">
    <cfRule type="expression" dxfId="6745" priority="1111">
      <formula>OR((V655-V654)&gt;5,(V655-V654)&lt;-5)</formula>
    </cfRule>
  </conditionalFormatting>
  <conditionalFormatting sqref="W655">
    <cfRule type="expression" dxfId="6744" priority="1110">
      <formula>OR((W655-W654)&gt;5,(W655-W654)&lt;-5)</formula>
    </cfRule>
  </conditionalFormatting>
  <conditionalFormatting sqref="X655">
    <cfRule type="expression" dxfId="6743" priority="1109">
      <formula>OR((X655-X654)&gt;5,(X655-X654)&lt;-5)</formula>
    </cfRule>
  </conditionalFormatting>
  <conditionalFormatting sqref="Y655">
    <cfRule type="expression" dxfId="6742" priority="1108">
      <formula>OR((Y655-Y654)&gt;5,(Y655-Y654)&lt;-5)</formula>
    </cfRule>
  </conditionalFormatting>
  <conditionalFormatting sqref="L657:N657">
    <cfRule type="expression" dxfId="6741" priority="1105">
      <formula>OR((L657-L656)&gt;5,(L657-L656)&lt;-5)</formula>
    </cfRule>
  </conditionalFormatting>
  <conditionalFormatting sqref="O657">
    <cfRule type="expression" dxfId="6740" priority="1104">
      <formula>OR((O657-O656)&gt;5,(O657-O656)&lt;-5)</formula>
    </cfRule>
  </conditionalFormatting>
  <conditionalFormatting sqref="P657">
    <cfRule type="expression" dxfId="6739" priority="1103">
      <formula>OR((P657-P656)&gt;5,(P657-P656)&lt;-5)</formula>
    </cfRule>
  </conditionalFormatting>
  <conditionalFormatting sqref="Q657">
    <cfRule type="expression" dxfId="6738" priority="1102">
      <formula>OR((Q657-Q656)&gt;5,(Q657-Q656)&lt;-5)</formula>
    </cfRule>
  </conditionalFormatting>
  <conditionalFormatting sqref="R657">
    <cfRule type="expression" dxfId="6737" priority="1101">
      <formula>OR((R657-R656)&gt;5,(R657-R656)&lt;-5)</formula>
    </cfRule>
  </conditionalFormatting>
  <conditionalFormatting sqref="S657">
    <cfRule type="expression" dxfId="6736" priority="1100">
      <formula>OR((S657-S656)&gt;5,(S657-S656)&lt;-5)</formula>
    </cfRule>
  </conditionalFormatting>
  <conditionalFormatting sqref="T657">
    <cfRule type="expression" dxfId="6735" priority="1099">
      <formula>OR((T657-T656)&gt;5,(T657-T656)&lt;-5)</formula>
    </cfRule>
  </conditionalFormatting>
  <conditionalFormatting sqref="U657">
    <cfRule type="expression" dxfId="6734" priority="1098">
      <formula>OR((U657-U656)&gt;5,(U657-U656)&lt;-5)</formula>
    </cfRule>
  </conditionalFormatting>
  <conditionalFormatting sqref="V657">
    <cfRule type="expression" dxfId="6733" priority="1097">
      <formula>OR((V657-V656)&gt;5,(V657-V656)&lt;-5)</formula>
    </cfRule>
  </conditionalFormatting>
  <conditionalFormatting sqref="W657">
    <cfRule type="expression" dxfId="6732" priority="1096">
      <formula>OR((W657-W656)&gt;5,(W657-W656)&lt;-5)</formula>
    </cfRule>
  </conditionalFormatting>
  <conditionalFormatting sqref="X657">
    <cfRule type="expression" dxfId="6731" priority="1095">
      <formula>OR((X657-X656)&gt;5,(X657-X656)&lt;-5)</formula>
    </cfRule>
  </conditionalFormatting>
  <conditionalFormatting sqref="Y657">
    <cfRule type="expression" dxfId="6730" priority="1094">
      <formula>OR((Y657-Y656)&gt;5,(Y657-Y656)&lt;-5)</formula>
    </cfRule>
  </conditionalFormatting>
  <conditionalFormatting sqref="L658:N658">
    <cfRule type="expression" dxfId="6729" priority="1091">
      <formula>OR((L658-L657)&gt;5,(L658-L657)&lt;-5)</formula>
    </cfRule>
  </conditionalFormatting>
  <conditionalFormatting sqref="O658">
    <cfRule type="expression" dxfId="6728" priority="1090">
      <formula>OR((O658-O657)&gt;5,(O658-O657)&lt;-5)</formula>
    </cfRule>
  </conditionalFormatting>
  <conditionalFormatting sqref="P658">
    <cfRule type="expression" dxfId="6727" priority="1089">
      <formula>OR((P658-P657)&gt;5,(P658-P657)&lt;-5)</formula>
    </cfRule>
  </conditionalFormatting>
  <conditionalFormatting sqref="Q658">
    <cfRule type="expression" dxfId="6726" priority="1088">
      <formula>OR((Q658-Q657)&gt;5,(Q658-Q657)&lt;-5)</formula>
    </cfRule>
  </conditionalFormatting>
  <conditionalFormatting sqref="R658">
    <cfRule type="expression" dxfId="6725" priority="1087">
      <formula>OR((R658-R657)&gt;5,(R658-R657)&lt;-5)</formula>
    </cfRule>
  </conditionalFormatting>
  <conditionalFormatting sqref="S658">
    <cfRule type="expression" dxfId="6724" priority="1086">
      <formula>OR((S658-S657)&gt;5,(S658-S657)&lt;-5)</formula>
    </cfRule>
  </conditionalFormatting>
  <conditionalFormatting sqref="T658">
    <cfRule type="expression" dxfId="6723" priority="1085">
      <formula>OR((T658-T657)&gt;5,(T658-T657)&lt;-5)</formula>
    </cfRule>
  </conditionalFormatting>
  <conditionalFormatting sqref="U658">
    <cfRule type="expression" dxfId="6722" priority="1084">
      <formula>OR((U658-U657)&gt;5,(U658-U657)&lt;-5)</formula>
    </cfRule>
  </conditionalFormatting>
  <conditionalFormatting sqref="V658">
    <cfRule type="expression" dxfId="6721" priority="1083">
      <formula>OR((V658-V657)&gt;5,(V658-V657)&lt;-5)</formula>
    </cfRule>
  </conditionalFormatting>
  <conditionalFormatting sqref="W658">
    <cfRule type="expression" dxfId="6720" priority="1082">
      <formula>OR((W658-W657)&gt;5,(W658-W657)&lt;-5)</formula>
    </cfRule>
  </conditionalFormatting>
  <conditionalFormatting sqref="X658">
    <cfRule type="expression" dxfId="6719" priority="1081">
      <formula>OR((X658-X657)&gt;5,(X658-X657)&lt;-5)</formula>
    </cfRule>
  </conditionalFormatting>
  <conditionalFormatting sqref="Y658">
    <cfRule type="expression" dxfId="6718" priority="1080">
      <formula>OR((Y658-Y657)&gt;5,(Y658-Y657)&lt;-5)</formula>
    </cfRule>
  </conditionalFormatting>
  <conditionalFormatting sqref="L660:N660">
    <cfRule type="expression" dxfId="6717" priority="1077">
      <formula>OR((L660-L659)&gt;5,(L660-L659)&lt;-5)</formula>
    </cfRule>
  </conditionalFormatting>
  <conditionalFormatting sqref="O660">
    <cfRule type="expression" dxfId="6716" priority="1076">
      <formula>OR((O660-O659)&gt;5,(O660-O659)&lt;-5)</formula>
    </cfRule>
  </conditionalFormatting>
  <conditionalFormatting sqref="P660">
    <cfRule type="expression" dxfId="6715" priority="1075">
      <formula>OR((P660-P659)&gt;5,(P660-P659)&lt;-5)</formula>
    </cfRule>
  </conditionalFormatting>
  <conditionalFormatting sqref="Q660">
    <cfRule type="expression" dxfId="6714" priority="1074">
      <formula>OR((Q660-Q659)&gt;5,(Q660-Q659)&lt;-5)</formula>
    </cfRule>
  </conditionalFormatting>
  <conditionalFormatting sqref="R660">
    <cfRule type="expression" dxfId="6713" priority="1073">
      <formula>OR((R660-R659)&gt;5,(R660-R659)&lt;-5)</formula>
    </cfRule>
  </conditionalFormatting>
  <conditionalFormatting sqref="S660">
    <cfRule type="expression" dxfId="6712" priority="1072">
      <formula>OR((S660-S659)&gt;5,(S660-S659)&lt;-5)</formula>
    </cfRule>
  </conditionalFormatting>
  <conditionalFormatting sqref="T660">
    <cfRule type="expression" dxfId="6711" priority="1071">
      <formula>OR((T660-T659)&gt;5,(T660-T659)&lt;-5)</formula>
    </cfRule>
  </conditionalFormatting>
  <conditionalFormatting sqref="U660">
    <cfRule type="expression" dxfId="6710" priority="1070">
      <formula>OR((U660-U659)&gt;5,(U660-U659)&lt;-5)</formula>
    </cfRule>
  </conditionalFormatting>
  <conditionalFormatting sqref="V660">
    <cfRule type="expression" dxfId="6709" priority="1069">
      <formula>OR((V660-V659)&gt;5,(V660-V659)&lt;-5)</formula>
    </cfRule>
  </conditionalFormatting>
  <conditionalFormatting sqref="W660">
    <cfRule type="expression" dxfId="6708" priority="1068">
      <formula>OR((W660-W659)&gt;5,(W660-W659)&lt;-5)</formula>
    </cfRule>
  </conditionalFormatting>
  <conditionalFormatting sqref="X660">
    <cfRule type="expression" dxfId="6707" priority="1067">
      <formula>OR((X660-X659)&gt;5,(X660-X659)&lt;-5)</formula>
    </cfRule>
  </conditionalFormatting>
  <conditionalFormatting sqref="Y660">
    <cfRule type="expression" dxfId="6706" priority="1066">
      <formula>OR((Y660-Y659)&gt;5,(Y660-Y659)&lt;-5)</formula>
    </cfRule>
  </conditionalFormatting>
  <conditionalFormatting sqref="L661:N661">
    <cfRule type="expression" dxfId="6705" priority="1063">
      <formula>OR((L661-L660)&gt;5,(L661-L660)&lt;-5)</formula>
    </cfRule>
  </conditionalFormatting>
  <conditionalFormatting sqref="O661">
    <cfRule type="expression" dxfId="6704" priority="1062">
      <formula>OR((O661-O660)&gt;5,(O661-O660)&lt;-5)</formula>
    </cfRule>
  </conditionalFormatting>
  <conditionalFormatting sqref="P661">
    <cfRule type="expression" dxfId="6703" priority="1061">
      <formula>OR((P661-P660)&gt;5,(P661-P660)&lt;-5)</formula>
    </cfRule>
  </conditionalFormatting>
  <conditionalFormatting sqref="Q661">
    <cfRule type="expression" dxfId="6702" priority="1060">
      <formula>OR((Q661-Q660)&gt;5,(Q661-Q660)&lt;-5)</formula>
    </cfRule>
  </conditionalFormatting>
  <conditionalFormatting sqref="R661">
    <cfRule type="expression" dxfId="6701" priority="1059">
      <formula>OR((R661-R660)&gt;5,(R661-R660)&lt;-5)</formula>
    </cfRule>
  </conditionalFormatting>
  <conditionalFormatting sqref="S661">
    <cfRule type="expression" dxfId="6700" priority="1058">
      <formula>OR((S661-S660)&gt;5,(S661-S660)&lt;-5)</formula>
    </cfRule>
  </conditionalFormatting>
  <conditionalFormatting sqref="T661">
    <cfRule type="expression" dxfId="6699" priority="1057">
      <formula>OR((T661-T660)&gt;5,(T661-T660)&lt;-5)</formula>
    </cfRule>
  </conditionalFormatting>
  <conditionalFormatting sqref="U661">
    <cfRule type="expression" dxfId="6698" priority="1056">
      <formula>OR((U661-U660)&gt;5,(U661-U660)&lt;-5)</formula>
    </cfRule>
  </conditionalFormatting>
  <conditionalFormatting sqref="V661">
    <cfRule type="expression" dxfId="6697" priority="1055">
      <formula>OR((V661-V660)&gt;5,(V661-V660)&lt;-5)</formula>
    </cfRule>
  </conditionalFormatting>
  <conditionalFormatting sqref="W661">
    <cfRule type="expression" dxfId="6696" priority="1054">
      <formula>OR((W661-W660)&gt;5,(W661-W660)&lt;-5)</formula>
    </cfRule>
  </conditionalFormatting>
  <conditionalFormatting sqref="X661">
    <cfRule type="expression" dxfId="6695" priority="1053">
      <formula>OR((X661-X660)&gt;5,(X661-X660)&lt;-5)</formula>
    </cfRule>
  </conditionalFormatting>
  <conditionalFormatting sqref="Y661">
    <cfRule type="expression" dxfId="6694" priority="1052">
      <formula>OR((Y661-Y660)&gt;5,(Y661-Y660)&lt;-5)</formula>
    </cfRule>
  </conditionalFormatting>
  <conditionalFormatting sqref="L663:N663">
    <cfRule type="expression" dxfId="6693" priority="1049">
      <formula>OR((L663-L662)&gt;5,(L663-L662)&lt;-5)</formula>
    </cfRule>
  </conditionalFormatting>
  <conditionalFormatting sqref="O663">
    <cfRule type="expression" dxfId="6692" priority="1048">
      <formula>OR((O663-O662)&gt;5,(O663-O662)&lt;-5)</formula>
    </cfRule>
  </conditionalFormatting>
  <conditionalFormatting sqref="P663">
    <cfRule type="expression" dxfId="6691" priority="1047">
      <formula>OR((P663-P662)&gt;5,(P663-P662)&lt;-5)</formula>
    </cfRule>
  </conditionalFormatting>
  <conditionalFormatting sqref="Q663">
    <cfRule type="expression" dxfId="6690" priority="1046">
      <formula>OR((Q663-Q662)&gt;5,(Q663-Q662)&lt;-5)</formula>
    </cfRule>
  </conditionalFormatting>
  <conditionalFormatting sqref="R663">
    <cfRule type="expression" dxfId="6689" priority="1045">
      <formula>OR((R663-R662)&gt;5,(R663-R662)&lt;-5)</formula>
    </cfRule>
  </conditionalFormatting>
  <conditionalFormatting sqref="S663">
    <cfRule type="expression" dxfId="6688" priority="1044">
      <formula>OR((S663-S662)&gt;5,(S663-S662)&lt;-5)</formula>
    </cfRule>
  </conditionalFormatting>
  <conditionalFormatting sqref="T663">
    <cfRule type="expression" dxfId="6687" priority="1043">
      <formula>OR((T663-T662)&gt;5,(T663-T662)&lt;-5)</formula>
    </cfRule>
  </conditionalFormatting>
  <conditionalFormatting sqref="U663">
    <cfRule type="expression" dxfId="6686" priority="1042">
      <formula>OR((U663-U662)&gt;5,(U663-U662)&lt;-5)</formula>
    </cfRule>
  </conditionalFormatting>
  <conditionalFormatting sqref="V663">
    <cfRule type="expression" dxfId="6685" priority="1041">
      <formula>OR((V663-V662)&gt;5,(V663-V662)&lt;-5)</formula>
    </cfRule>
  </conditionalFormatting>
  <conditionalFormatting sqref="W663">
    <cfRule type="expression" dxfId="6684" priority="1040">
      <formula>OR((W663-W662)&gt;5,(W663-W662)&lt;-5)</formula>
    </cfRule>
  </conditionalFormatting>
  <conditionalFormatting sqref="X663">
    <cfRule type="expression" dxfId="6683" priority="1039">
      <formula>OR((X663-X662)&gt;5,(X663-X662)&lt;-5)</formula>
    </cfRule>
  </conditionalFormatting>
  <conditionalFormatting sqref="Y663">
    <cfRule type="expression" dxfId="6682" priority="1038">
      <formula>OR((Y663-Y662)&gt;5,(Y663-Y662)&lt;-5)</formula>
    </cfRule>
  </conditionalFormatting>
  <conditionalFormatting sqref="L664:N664">
    <cfRule type="expression" dxfId="6681" priority="1035">
      <formula>OR((L664-L663)&gt;5,(L664-L663)&lt;-5)</formula>
    </cfRule>
  </conditionalFormatting>
  <conditionalFormatting sqref="O664">
    <cfRule type="expression" dxfId="6680" priority="1034">
      <formula>OR((O664-O663)&gt;5,(O664-O663)&lt;-5)</formula>
    </cfRule>
  </conditionalFormatting>
  <conditionalFormatting sqref="P664">
    <cfRule type="expression" dxfId="6679" priority="1033">
      <formula>OR((P664-P663)&gt;5,(P664-P663)&lt;-5)</formula>
    </cfRule>
  </conditionalFormatting>
  <conditionalFormatting sqref="Q664">
    <cfRule type="expression" dxfId="6678" priority="1032">
      <formula>OR((Q664-Q663)&gt;5,(Q664-Q663)&lt;-5)</formula>
    </cfRule>
  </conditionalFormatting>
  <conditionalFormatting sqref="R664">
    <cfRule type="expression" dxfId="6677" priority="1031">
      <formula>OR((R664-R663)&gt;5,(R664-R663)&lt;-5)</formula>
    </cfRule>
  </conditionalFormatting>
  <conditionalFormatting sqref="S664">
    <cfRule type="expression" dxfId="6676" priority="1030">
      <formula>OR((S664-S663)&gt;5,(S664-S663)&lt;-5)</formula>
    </cfRule>
  </conditionalFormatting>
  <conditionalFormatting sqref="T664">
    <cfRule type="expression" dxfId="6675" priority="1029">
      <formula>OR((T664-T663)&gt;5,(T664-T663)&lt;-5)</formula>
    </cfRule>
  </conditionalFormatting>
  <conditionalFormatting sqref="U664">
    <cfRule type="expression" dxfId="6674" priority="1028">
      <formula>OR((U664-U663)&gt;5,(U664-U663)&lt;-5)</formula>
    </cfRule>
  </conditionalFormatting>
  <conditionalFormatting sqref="V664">
    <cfRule type="expression" dxfId="6673" priority="1027">
      <formula>OR((V664-V663)&gt;5,(V664-V663)&lt;-5)</formula>
    </cfRule>
  </conditionalFormatting>
  <conditionalFormatting sqref="W664">
    <cfRule type="expression" dxfId="6672" priority="1026">
      <formula>OR((W664-W663)&gt;5,(W664-W663)&lt;-5)</formula>
    </cfRule>
  </conditionalFormatting>
  <conditionalFormatting sqref="X664">
    <cfRule type="expression" dxfId="6671" priority="1025">
      <formula>OR((X664-X663)&gt;5,(X664-X663)&lt;-5)</formula>
    </cfRule>
  </conditionalFormatting>
  <conditionalFormatting sqref="Y664">
    <cfRule type="expression" dxfId="6670" priority="1024">
      <formula>OR((Y664-Y663)&gt;5,(Y664-Y663)&lt;-5)</formula>
    </cfRule>
  </conditionalFormatting>
  <conditionalFormatting sqref="L666:N666">
    <cfRule type="expression" dxfId="6669" priority="1021">
      <formula>OR((L666-L665)&gt;5,(L666-L665)&lt;-5)</formula>
    </cfRule>
  </conditionalFormatting>
  <conditionalFormatting sqref="O666">
    <cfRule type="expression" dxfId="6668" priority="1020">
      <formula>OR((O666-O665)&gt;5,(O666-O665)&lt;-5)</formula>
    </cfRule>
  </conditionalFormatting>
  <conditionalFormatting sqref="P666">
    <cfRule type="expression" dxfId="6667" priority="1019">
      <formula>OR((P666-P665)&gt;5,(P666-P665)&lt;-5)</formula>
    </cfRule>
  </conditionalFormatting>
  <conditionalFormatting sqref="Q666">
    <cfRule type="expression" dxfId="6666" priority="1018">
      <formula>OR((Q666-Q665)&gt;5,(Q666-Q665)&lt;-5)</formula>
    </cfRule>
  </conditionalFormatting>
  <conditionalFormatting sqref="R666">
    <cfRule type="expression" dxfId="6665" priority="1017">
      <formula>OR((R666-R665)&gt;5,(R666-R665)&lt;-5)</formula>
    </cfRule>
  </conditionalFormatting>
  <conditionalFormatting sqref="S666">
    <cfRule type="expression" dxfId="6664" priority="1016">
      <formula>OR((S666-S665)&gt;5,(S666-S665)&lt;-5)</formula>
    </cfRule>
  </conditionalFormatting>
  <conditionalFormatting sqref="T666">
    <cfRule type="expression" dxfId="6663" priority="1015">
      <formula>OR((T666-T665)&gt;5,(T666-T665)&lt;-5)</formula>
    </cfRule>
  </conditionalFormatting>
  <conditionalFormatting sqref="U666">
    <cfRule type="expression" dxfId="6662" priority="1014">
      <formula>OR((U666-U665)&gt;5,(U666-U665)&lt;-5)</formula>
    </cfRule>
  </conditionalFormatting>
  <conditionalFormatting sqref="V666">
    <cfRule type="expression" dxfId="6661" priority="1013">
      <formula>OR((V666-V665)&gt;5,(V666-V665)&lt;-5)</formula>
    </cfRule>
  </conditionalFormatting>
  <conditionalFormatting sqref="W666">
    <cfRule type="expression" dxfId="6660" priority="1012">
      <formula>OR((W666-W665)&gt;5,(W666-W665)&lt;-5)</formula>
    </cfRule>
  </conditionalFormatting>
  <conditionalFormatting sqref="X666">
    <cfRule type="expression" dxfId="6659" priority="1011">
      <formula>OR((X666-X665)&gt;5,(X666-X665)&lt;-5)</formula>
    </cfRule>
  </conditionalFormatting>
  <conditionalFormatting sqref="Y666">
    <cfRule type="expression" dxfId="6658" priority="1010">
      <formula>OR((Y666-Y665)&gt;5,(Y666-Y665)&lt;-5)</formula>
    </cfRule>
  </conditionalFormatting>
  <conditionalFormatting sqref="L667:N667">
    <cfRule type="expression" dxfId="6657" priority="1007">
      <formula>OR((L667-L666)&gt;5,(L667-L666)&lt;-5)</formula>
    </cfRule>
  </conditionalFormatting>
  <conditionalFormatting sqref="O667">
    <cfRule type="expression" dxfId="6656" priority="1006">
      <formula>OR((O667-O666)&gt;5,(O667-O666)&lt;-5)</formula>
    </cfRule>
  </conditionalFormatting>
  <conditionalFormatting sqref="P667">
    <cfRule type="expression" dxfId="6655" priority="1005">
      <formula>OR((P667-P666)&gt;5,(P667-P666)&lt;-5)</formula>
    </cfRule>
  </conditionalFormatting>
  <conditionalFormatting sqref="Q667">
    <cfRule type="expression" dxfId="6654" priority="1004">
      <formula>OR((Q667-Q666)&gt;5,(Q667-Q666)&lt;-5)</formula>
    </cfRule>
  </conditionalFormatting>
  <conditionalFormatting sqref="R667">
    <cfRule type="expression" dxfId="6653" priority="1003">
      <formula>OR((R667-R666)&gt;5,(R667-R666)&lt;-5)</formula>
    </cfRule>
  </conditionalFormatting>
  <conditionalFormatting sqref="S667">
    <cfRule type="expression" dxfId="6652" priority="1002">
      <formula>OR((S667-S666)&gt;5,(S667-S666)&lt;-5)</formula>
    </cfRule>
  </conditionalFormatting>
  <conditionalFormatting sqref="T667">
    <cfRule type="expression" dxfId="6651" priority="1001">
      <formula>OR((T667-T666)&gt;5,(T667-T666)&lt;-5)</formula>
    </cfRule>
  </conditionalFormatting>
  <conditionalFormatting sqref="U667">
    <cfRule type="expression" dxfId="6650" priority="1000">
      <formula>OR((U667-U666)&gt;5,(U667-U666)&lt;-5)</formula>
    </cfRule>
  </conditionalFormatting>
  <conditionalFormatting sqref="V667">
    <cfRule type="expression" dxfId="6649" priority="999">
      <formula>OR((V667-V666)&gt;5,(V667-V666)&lt;-5)</formula>
    </cfRule>
  </conditionalFormatting>
  <conditionalFormatting sqref="W667">
    <cfRule type="expression" dxfId="6648" priority="998">
      <formula>OR((W667-W666)&gt;5,(W667-W666)&lt;-5)</formula>
    </cfRule>
  </conditionalFormatting>
  <conditionalFormatting sqref="X667">
    <cfRule type="expression" dxfId="6647" priority="997">
      <formula>OR((X667-X666)&gt;5,(X667-X666)&lt;-5)</formula>
    </cfRule>
  </conditionalFormatting>
  <conditionalFormatting sqref="Y667">
    <cfRule type="expression" dxfId="6646" priority="996">
      <formula>OR((Y667-Y666)&gt;5,(Y667-Y666)&lt;-5)</formula>
    </cfRule>
  </conditionalFormatting>
  <conditionalFormatting sqref="L669:N669">
    <cfRule type="expression" dxfId="6645" priority="993">
      <formula>OR((L669-L668)&gt;5,(L669-L668)&lt;-5)</formula>
    </cfRule>
  </conditionalFormatting>
  <conditionalFormatting sqref="O669">
    <cfRule type="expression" dxfId="6644" priority="992">
      <formula>OR((O669-O668)&gt;5,(O669-O668)&lt;-5)</formula>
    </cfRule>
  </conditionalFormatting>
  <conditionalFormatting sqref="P669">
    <cfRule type="expression" dxfId="6643" priority="991">
      <formula>OR((P669-P668)&gt;5,(P669-P668)&lt;-5)</formula>
    </cfRule>
  </conditionalFormatting>
  <conditionalFormatting sqref="Q669">
    <cfRule type="expression" dxfId="6642" priority="990">
      <formula>OR((Q669-Q668)&gt;5,(Q669-Q668)&lt;-5)</formula>
    </cfRule>
  </conditionalFormatting>
  <conditionalFormatting sqref="R669">
    <cfRule type="expression" dxfId="6641" priority="989">
      <formula>OR((R669-R668)&gt;5,(R669-R668)&lt;-5)</formula>
    </cfRule>
  </conditionalFormatting>
  <conditionalFormatting sqref="S669">
    <cfRule type="expression" dxfId="6640" priority="988">
      <formula>OR((S669-S668)&gt;5,(S669-S668)&lt;-5)</formula>
    </cfRule>
  </conditionalFormatting>
  <conditionalFormatting sqref="T669">
    <cfRule type="expression" dxfId="6639" priority="987">
      <formula>OR((T669-T668)&gt;5,(T669-T668)&lt;-5)</formula>
    </cfRule>
  </conditionalFormatting>
  <conditionalFormatting sqref="U669">
    <cfRule type="expression" dxfId="6638" priority="986">
      <formula>OR((U669-U668)&gt;5,(U669-U668)&lt;-5)</formula>
    </cfRule>
  </conditionalFormatting>
  <conditionalFormatting sqref="V669">
    <cfRule type="expression" dxfId="6637" priority="985">
      <formula>OR((V669-V668)&gt;5,(V669-V668)&lt;-5)</formula>
    </cfRule>
  </conditionalFormatting>
  <conditionalFormatting sqref="W669">
    <cfRule type="expression" dxfId="6636" priority="984">
      <formula>OR((W669-W668)&gt;5,(W669-W668)&lt;-5)</formula>
    </cfRule>
  </conditionalFormatting>
  <conditionalFormatting sqref="X669">
    <cfRule type="expression" dxfId="6635" priority="983">
      <formula>OR((X669-X668)&gt;5,(X669-X668)&lt;-5)</formula>
    </cfRule>
  </conditionalFormatting>
  <conditionalFormatting sqref="Y669">
    <cfRule type="expression" dxfId="6634" priority="982">
      <formula>OR((Y669-Y668)&gt;5,(Y669-Y668)&lt;-5)</formula>
    </cfRule>
  </conditionalFormatting>
  <conditionalFormatting sqref="L670:N670">
    <cfRule type="expression" dxfId="6633" priority="979">
      <formula>OR((L670-L669)&gt;5,(L670-L669)&lt;-5)</formula>
    </cfRule>
  </conditionalFormatting>
  <conditionalFormatting sqref="O670">
    <cfRule type="expression" dxfId="6632" priority="978">
      <formula>OR((O670-O669)&gt;5,(O670-O669)&lt;-5)</formula>
    </cfRule>
  </conditionalFormatting>
  <conditionalFormatting sqref="P670">
    <cfRule type="expression" dxfId="6631" priority="977">
      <formula>OR((P670-P669)&gt;5,(P670-P669)&lt;-5)</formula>
    </cfRule>
  </conditionalFormatting>
  <conditionalFormatting sqref="Q670">
    <cfRule type="expression" dxfId="6630" priority="976">
      <formula>OR((Q670-Q669)&gt;5,(Q670-Q669)&lt;-5)</formula>
    </cfRule>
  </conditionalFormatting>
  <conditionalFormatting sqref="R670">
    <cfRule type="expression" dxfId="6629" priority="975">
      <formula>OR((R670-R669)&gt;5,(R670-R669)&lt;-5)</formula>
    </cfRule>
  </conditionalFormatting>
  <conditionalFormatting sqref="S670">
    <cfRule type="expression" dxfId="6628" priority="974">
      <formula>OR((S670-S669)&gt;5,(S670-S669)&lt;-5)</formula>
    </cfRule>
  </conditionalFormatting>
  <conditionalFormatting sqref="T670">
    <cfRule type="expression" dxfId="6627" priority="973">
      <formula>OR((T670-T669)&gt;5,(T670-T669)&lt;-5)</formula>
    </cfRule>
  </conditionalFormatting>
  <conditionalFormatting sqref="U670">
    <cfRule type="expression" dxfId="6626" priority="972">
      <formula>OR((U670-U669)&gt;5,(U670-U669)&lt;-5)</formula>
    </cfRule>
  </conditionalFormatting>
  <conditionalFormatting sqref="V670">
    <cfRule type="expression" dxfId="6625" priority="971">
      <formula>OR((V670-V669)&gt;5,(V670-V669)&lt;-5)</formula>
    </cfRule>
  </conditionalFormatting>
  <conditionalFormatting sqref="W670">
    <cfRule type="expression" dxfId="6624" priority="970">
      <formula>OR((W670-W669)&gt;5,(W670-W669)&lt;-5)</formula>
    </cfRule>
  </conditionalFormatting>
  <conditionalFormatting sqref="X670">
    <cfRule type="expression" dxfId="6623" priority="969">
      <formula>OR((X670-X669)&gt;5,(X670-X669)&lt;-5)</formula>
    </cfRule>
  </conditionalFormatting>
  <conditionalFormatting sqref="Y670">
    <cfRule type="expression" dxfId="6622" priority="968">
      <formula>OR((Y670-Y669)&gt;5,(Y670-Y669)&lt;-5)</formula>
    </cfRule>
  </conditionalFormatting>
  <conditionalFormatting sqref="L672:N672">
    <cfRule type="expression" dxfId="6621" priority="965">
      <formula>OR((L672-L671)&gt;5,(L672-L671)&lt;-5)</formula>
    </cfRule>
  </conditionalFormatting>
  <conditionalFormatting sqref="O672">
    <cfRule type="expression" dxfId="6620" priority="964">
      <formula>OR((O672-O671)&gt;5,(O672-O671)&lt;-5)</formula>
    </cfRule>
  </conditionalFormatting>
  <conditionalFormatting sqref="P672">
    <cfRule type="expression" dxfId="6619" priority="963">
      <formula>OR((P672-P671)&gt;5,(P672-P671)&lt;-5)</formula>
    </cfRule>
  </conditionalFormatting>
  <conditionalFormatting sqref="Q672">
    <cfRule type="expression" dxfId="6618" priority="962">
      <formula>OR((Q672-Q671)&gt;5,(Q672-Q671)&lt;-5)</formula>
    </cfRule>
  </conditionalFormatting>
  <conditionalFormatting sqref="R672">
    <cfRule type="expression" dxfId="6617" priority="961">
      <formula>OR((R672-R671)&gt;5,(R672-R671)&lt;-5)</formula>
    </cfRule>
  </conditionalFormatting>
  <conditionalFormatting sqref="S672">
    <cfRule type="expression" dxfId="6616" priority="960">
      <formula>OR((S672-S671)&gt;5,(S672-S671)&lt;-5)</formula>
    </cfRule>
  </conditionalFormatting>
  <conditionalFormatting sqref="T672">
    <cfRule type="expression" dxfId="6615" priority="959">
      <formula>OR((T672-T671)&gt;5,(T672-T671)&lt;-5)</formula>
    </cfRule>
  </conditionalFormatting>
  <conditionalFormatting sqref="U672">
    <cfRule type="expression" dxfId="6614" priority="958">
      <formula>OR((U672-U671)&gt;5,(U672-U671)&lt;-5)</formula>
    </cfRule>
  </conditionalFormatting>
  <conditionalFormatting sqref="V672">
    <cfRule type="expression" dxfId="6613" priority="957">
      <formula>OR((V672-V671)&gt;5,(V672-V671)&lt;-5)</formula>
    </cfRule>
  </conditionalFormatting>
  <conditionalFormatting sqref="W672">
    <cfRule type="expression" dxfId="6612" priority="956">
      <formula>OR((W672-W671)&gt;5,(W672-W671)&lt;-5)</formula>
    </cfRule>
  </conditionalFormatting>
  <conditionalFormatting sqref="X672">
    <cfRule type="expression" dxfId="6611" priority="955">
      <formula>OR((X672-X671)&gt;5,(X672-X671)&lt;-5)</formula>
    </cfRule>
  </conditionalFormatting>
  <conditionalFormatting sqref="Y672">
    <cfRule type="expression" dxfId="6610" priority="954">
      <formula>OR((Y672-Y671)&gt;5,(Y672-Y671)&lt;-5)</formula>
    </cfRule>
  </conditionalFormatting>
  <conditionalFormatting sqref="L673:N673">
    <cfRule type="expression" dxfId="6609" priority="951">
      <formula>OR((L673-L672)&gt;5,(L673-L672)&lt;-5)</formula>
    </cfRule>
  </conditionalFormatting>
  <conditionalFormatting sqref="O673">
    <cfRule type="expression" dxfId="6608" priority="950">
      <formula>OR((O673-O672)&gt;5,(O673-O672)&lt;-5)</formula>
    </cfRule>
  </conditionalFormatting>
  <conditionalFormatting sqref="P673">
    <cfRule type="expression" dxfId="6607" priority="949">
      <formula>OR((P673-P672)&gt;5,(P673-P672)&lt;-5)</formula>
    </cfRule>
  </conditionalFormatting>
  <conditionalFormatting sqref="Q673">
    <cfRule type="expression" dxfId="6606" priority="948">
      <formula>OR((Q673-Q672)&gt;5,(Q673-Q672)&lt;-5)</formula>
    </cfRule>
  </conditionalFormatting>
  <conditionalFormatting sqref="R673">
    <cfRule type="expression" dxfId="6605" priority="947">
      <formula>OR((R673-R672)&gt;5,(R673-R672)&lt;-5)</formula>
    </cfRule>
  </conditionalFormatting>
  <conditionalFormatting sqref="S673">
    <cfRule type="expression" dxfId="6604" priority="946">
      <formula>OR((S673-S672)&gt;5,(S673-S672)&lt;-5)</formula>
    </cfRule>
  </conditionalFormatting>
  <conditionalFormatting sqref="T673">
    <cfRule type="expression" dxfId="6603" priority="945">
      <formula>OR((T673-T672)&gt;5,(T673-T672)&lt;-5)</formula>
    </cfRule>
  </conditionalFormatting>
  <conditionalFormatting sqref="U673">
    <cfRule type="expression" dxfId="6602" priority="944">
      <formula>OR((U673-U672)&gt;5,(U673-U672)&lt;-5)</formula>
    </cfRule>
  </conditionalFormatting>
  <conditionalFormatting sqref="V673">
    <cfRule type="expression" dxfId="6601" priority="943">
      <formula>OR((V673-V672)&gt;5,(V673-V672)&lt;-5)</formula>
    </cfRule>
  </conditionalFormatting>
  <conditionalFormatting sqref="W673">
    <cfRule type="expression" dxfId="6600" priority="942">
      <formula>OR((W673-W672)&gt;5,(W673-W672)&lt;-5)</formula>
    </cfRule>
  </conditionalFormatting>
  <conditionalFormatting sqref="X673">
    <cfRule type="expression" dxfId="6599" priority="941">
      <formula>OR((X673-X672)&gt;5,(X673-X672)&lt;-5)</formula>
    </cfRule>
  </conditionalFormatting>
  <conditionalFormatting sqref="Y673">
    <cfRule type="expression" dxfId="6598" priority="940">
      <formula>OR((Y673-Y672)&gt;5,(Y673-Y672)&lt;-5)</formula>
    </cfRule>
  </conditionalFormatting>
  <conditionalFormatting sqref="L675:N675">
    <cfRule type="expression" dxfId="6597" priority="937">
      <formula>OR((L675-L674)&gt;5,(L675-L674)&lt;-5)</formula>
    </cfRule>
  </conditionalFormatting>
  <conditionalFormatting sqref="O675">
    <cfRule type="expression" dxfId="6596" priority="936">
      <formula>OR((O675-O674)&gt;5,(O675-O674)&lt;-5)</formula>
    </cfRule>
  </conditionalFormatting>
  <conditionalFormatting sqref="P675">
    <cfRule type="expression" dxfId="6595" priority="935">
      <formula>OR((P675-P674)&gt;5,(P675-P674)&lt;-5)</formula>
    </cfRule>
  </conditionalFormatting>
  <conditionalFormatting sqref="Q675">
    <cfRule type="expression" dxfId="6594" priority="934">
      <formula>OR((Q675-Q674)&gt;5,(Q675-Q674)&lt;-5)</formula>
    </cfRule>
  </conditionalFormatting>
  <conditionalFormatting sqref="R675">
    <cfRule type="expression" dxfId="6593" priority="933">
      <formula>OR((R675-R674)&gt;5,(R675-R674)&lt;-5)</formula>
    </cfRule>
  </conditionalFormatting>
  <conditionalFormatting sqref="S675">
    <cfRule type="expression" dxfId="6592" priority="932">
      <formula>OR((S675-S674)&gt;5,(S675-S674)&lt;-5)</formula>
    </cfRule>
  </conditionalFormatting>
  <conditionalFormatting sqref="T675">
    <cfRule type="expression" dxfId="6591" priority="931">
      <formula>OR((T675-T674)&gt;5,(T675-T674)&lt;-5)</formula>
    </cfRule>
  </conditionalFormatting>
  <conditionalFormatting sqref="U675">
    <cfRule type="expression" dxfId="6590" priority="930">
      <formula>OR((U675-U674)&gt;5,(U675-U674)&lt;-5)</formula>
    </cfRule>
  </conditionalFormatting>
  <conditionalFormatting sqref="V675">
    <cfRule type="expression" dxfId="6589" priority="929">
      <formula>OR((V675-V674)&gt;5,(V675-V674)&lt;-5)</formula>
    </cfRule>
  </conditionalFormatting>
  <conditionalFormatting sqref="W675">
    <cfRule type="expression" dxfId="6588" priority="928">
      <formula>OR((W675-W674)&gt;5,(W675-W674)&lt;-5)</formula>
    </cfRule>
  </conditionalFormatting>
  <conditionalFormatting sqref="X675">
    <cfRule type="expression" dxfId="6587" priority="927">
      <formula>OR((X675-X674)&gt;5,(X675-X674)&lt;-5)</formula>
    </cfRule>
  </conditionalFormatting>
  <conditionalFormatting sqref="Y675">
    <cfRule type="expression" dxfId="6586" priority="926">
      <formula>OR((Y675-Y674)&gt;5,(Y675-Y674)&lt;-5)</formula>
    </cfRule>
  </conditionalFormatting>
  <conditionalFormatting sqref="L676:N676">
    <cfRule type="expression" dxfId="6585" priority="923">
      <formula>OR((L676-L675)&gt;5,(L676-L675)&lt;-5)</formula>
    </cfRule>
  </conditionalFormatting>
  <conditionalFormatting sqref="O676">
    <cfRule type="expression" dxfId="6584" priority="922">
      <formula>OR((O676-O675)&gt;5,(O676-O675)&lt;-5)</formula>
    </cfRule>
  </conditionalFormatting>
  <conditionalFormatting sqref="P676">
    <cfRule type="expression" dxfId="6583" priority="921">
      <formula>OR((P676-P675)&gt;5,(P676-P675)&lt;-5)</formula>
    </cfRule>
  </conditionalFormatting>
  <conditionalFormatting sqref="Q676">
    <cfRule type="expression" dxfId="6582" priority="920">
      <formula>OR((Q676-Q675)&gt;5,(Q676-Q675)&lt;-5)</formula>
    </cfRule>
  </conditionalFormatting>
  <conditionalFormatting sqref="R676">
    <cfRule type="expression" dxfId="6581" priority="919">
      <formula>OR((R676-R675)&gt;5,(R676-R675)&lt;-5)</formula>
    </cfRule>
  </conditionalFormatting>
  <conditionalFormatting sqref="S676">
    <cfRule type="expression" dxfId="6580" priority="918">
      <formula>OR((S676-S675)&gt;5,(S676-S675)&lt;-5)</formula>
    </cfRule>
  </conditionalFormatting>
  <conditionalFormatting sqref="T676">
    <cfRule type="expression" dxfId="6579" priority="917">
      <formula>OR((T676-T675)&gt;5,(T676-T675)&lt;-5)</formula>
    </cfRule>
  </conditionalFormatting>
  <conditionalFormatting sqref="U676">
    <cfRule type="expression" dxfId="6578" priority="916">
      <formula>OR((U676-U675)&gt;5,(U676-U675)&lt;-5)</formula>
    </cfRule>
  </conditionalFormatting>
  <conditionalFormatting sqref="V676">
    <cfRule type="expression" dxfId="6577" priority="915">
      <formula>OR((V676-V675)&gt;5,(V676-V675)&lt;-5)</formula>
    </cfRule>
  </conditionalFormatting>
  <conditionalFormatting sqref="W676">
    <cfRule type="expression" dxfId="6576" priority="914">
      <formula>OR((W676-W675)&gt;5,(W676-W675)&lt;-5)</formula>
    </cfRule>
  </conditionalFormatting>
  <conditionalFormatting sqref="X676">
    <cfRule type="expression" dxfId="6575" priority="913">
      <formula>OR((X676-X675)&gt;5,(X676-X675)&lt;-5)</formula>
    </cfRule>
  </conditionalFormatting>
  <conditionalFormatting sqref="Y676">
    <cfRule type="expression" dxfId="6574" priority="912">
      <formula>OR((Y676-Y675)&gt;5,(Y676-Y675)&lt;-5)</formula>
    </cfRule>
  </conditionalFormatting>
  <conditionalFormatting sqref="S673">
    <cfRule type="expression" dxfId="6573" priority="911">
      <formula>OR((S673-S672)&gt;5,(S673-S672)&lt;-5)</formula>
    </cfRule>
  </conditionalFormatting>
  <conditionalFormatting sqref="L675:N675">
    <cfRule type="expression" dxfId="6572" priority="908">
      <formula>OR((L675-L674)&gt;5,(L675-L674)&lt;-5)</formula>
    </cfRule>
  </conditionalFormatting>
  <conditionalFormatting sqref="O675">
    <cfRule type="expression" dxfId="6571" priority="907">
      <formula>OR((O675-O674)&gt;5,(O675-O674)&lt;-5)</formula>
    </cfRule>
  </conditionalFormatting>
  <conditionalFormatting sqref="P675">
    <cfRule type="expression" dxfId="6570" priority="906">
      <formula>OR((P675-P674)&gt;5,(P675-P674)&lt;-5)</formula>
    </cfRule>
  </conditionalFormatting>
  <conditionalFormatting sqref="Q675">
    <cfRule type="expression" dxfId="6569" priority="905">
      <formula>OR((Q675-Q674)&gt;5,(Q675-Q674)&lt;-5)</formula>
    </cfRule>
  </conditionalFormatting>
  <conditionalFormatting sqref="R675">
    <cfRule type="expression" dxfId="6568" priority="904">
      <formula>OR((R675-R674)&gt;5,(R675-R674)&lt;-5)</formula>
    </cfRule>
  </conditionalFormatting>
  <conditionalFormatting sqref="S675">
    <cfRule type="expression" dxfId="6567" priority="903">
      <formula>OR((S675-S674)&gt;5,(S675-S674)&lt;-5)</formula>
    </cfRule>
  </conditionalFormatting>
  <conditionalFormatting sqref="T675">
    <cfRule type="expression" dxfId="6566" priority="902">
      <formula>OR((T675-T674)&gt;5,(T675-T674)&lt;-5)</formula>
    </cfRule>
  </conditionalFormatting>
  <conditionalFormatting sqref="U675">
    <cfRule type="expression" dxfId="6565" priority="901">
      <formula>OR((U675-U674)&gt;5,(U675-U674)&lt;-5)</formula>
    </cfRule>
  </conditionalFormatting>
  <conditionalFormatting sqref="V675">
    <cfRule type="expression" dxfId="6564" priority="900">
      <formula>OR((V675-V674)&gt;5,(V675-V674)&lt;-5)</formula>
    </cfRule>
  </conditionalFormatting>
  <conditionalFormatting sqref="W675">
    <cfRule type="expression" dxfId="6563" priority="899">
      <formula>OR((W675-W674)&gt;5,(W675-W674)&lt;-5)</formula>
    </cfRule>
  </conditionalFormatting>
  <conditionalFormatting sqref="X675">
    <cfRule type="expression" dxfId="6562" priority="898">
      <formula>OR((X675-X674)&gt;5,(X675-X674)&lt;-5)</formula>
    </cfRule>
  </conditionalFormatting>
  <conditionalFormatting sqref="Y675">
    <cfRule type="expression" dxfId="6561" priority="897">
      <formula>OR((Y675-Y674)&gt;5,(Y675-Y674)&lt;-5)</formula>
    </cfRule>
  </conditionalFormatting>
  <conditionalFormatting sqref="L676:N676">
    <cfRule type="expression" dxfId="6560" priority="894">
      <formula>OR((L676-L675)&gt;5,(L676-L675)&lt;-5)</formula>
    </cfRule>
  </conditionalFormatting>
  <conditionalFormatting sqref="O676">
    <cfRule type="expression" dxfId="6559" priority="893">
      <formula>OR((O676-O675)&gt;5,(O676-O675)&lt;-5)</formula>
    </cfRule>
  </conditionalFormatting>
  <conditionalFormatting sqref="P676">
    <cfRule type="expression" dxfId="6558" priority="892">
      <formula>OR((P676-P675)&gt;5,(P676-P675)&lt;-5)</formula>
    </cfRule>
  </conditionalFormatting>
  <conditionalFormatting sqref="Q676">
    <cfRule type="expression" dxfId="6557" priority="891">
      <formula>OR((Q676-Q675)&gt;5,(Q676-Q675)&lt;-5)</formula>
    </cfRule>
  </conditionalFormatting>
  <conditionalFormatting sqref="R676">
    <cfRule type="expression" dxfId="6556" priority="890">
      <formula>OR((R676-R675)&gt;5,(R676-R675)&lt;-5)</formula>
    </cfRule>
  </conditionalFormatting>
  <conditionalFormatting sqref="S676">
    <cfRule type="expression" dxfId="6555" priority="889">
      <formula>OR((S676-S675)&gt;5,(S676-S675)&lt;-5)</formula>
    </cfRule>
  </conditionalFormatting>
  <conditionalFormatting sqref="T676">
    <cfRule type="expression" dxfId="6554" priority="888">
      <formula>OR((T676-T675)&gt;5,(T676-T675)&lt;-5)</formula>
    </cfRule>
  </conditionalFormatting>
  <conditionalFormatting sqref="U676">
    <cfRule type="expression" dxfId="6553" priority="887">
      <formula>OR((U676-U675)&gt;5,(U676-U675)&lt;-5)</formula>
    </cfRule>
  </conditionalFormatting>
  <conditionalFormatting sqref="V676">
    <cfRule type="expression" dxfId="6552" priority="886">
      <formula>OR((V676-V675)&gt;5,(V676-V675)&lt;-5)</formula>
    </cfRule>
  </conditionalFormatting>
  <conditionalFormatting sqref="W676">
    <cfRule type="expression" dxfId="6551" priority="885">
      <formula>OR((W676-W675)&gt;5,(W676-W675)&lt;-5)</formula>
    </cfRule>
  </conditionalFormatting>
  <conditionalFormatting sqref="X676">
    <cfRule type="expression" dxfId="6550" priority="884">
      <formula>OR((X676-X675)&gt;5,(X676-X675)&lt;-5)</formula>
    </cfRule>
  </conditionalFormatting>
  <conditionalFormatting sqref="Y676">
    <cfRule type="expression" dxfId="6549" priority="883">
      <formula>OR((Y676-Y675)&gt;5,(Y676-Y675)&lt;-5)</formula>
    </cfRule>
  </conditionalFormatting>
  <conditionalFormatting sqref="S676">
    <cfRule type="expression" dxfId="6548" priority="882">
      <formula>OR((S676-S675)&gt;5,(S676-S675)&lt;-5)</formula>
    </cfRule>
  </conditionalFormatting>
  <conditionalFormatting sqref="L690:N690">
    <cfRule type="expression" dxfId="6547" priority="879">
      <formula>OR((L690-L689)&gt;5,(L690-L689)&lt;-5)</formula>
    </cfRule>
  </conditionalFormatting>
  <conditionalFormatting sqref="O690">
    <cfRule type="expression" dxfId="6546" priority="878">
      <formula>OR((O690-O689)&gt;5,(O690-O689)&lt;-5)</formula>
    </cfRule>
  </conditionalFormatting>
  <conditionalFormatting sqref="P690">
    <cfRule type="expression" dxfId="6545" priority="877">
      <formula>OR((P690-P689)&gt;5,(P690-P689)&lt;-5)</formula>
    </cfRule>
  </conditionalFormatting>
  <conditionalFormatting sqref="Q690">
    <cfRule type="expression" dxfId="6544" priority="876">
      <formula>OR((Q690-Q689)&gt;5,(Q690-Q689)&lt;-5)</formula>
    </cfRule>
  </conditionalFormatting>
  <conditionalFormatting sqref="R690">
    <cfRule type="expression" dxfId="6543" priority="875">
      <formula>OR((R690-R689)&gt;5,(R690-R689)&lt;-5)</formula>
    </cfRule>
  </conditionalFormatting>
  <conditionalFormatting sqref="S690">
    <cfRule type="expression" dxfId="6542" priority="874">
      <formula>OR((S690-S689)&gt;5,(S690-S689)&lt;-5)</formula>
    </cfRule>
  </conditionalFormatting>
  <conditionalFormatting sqref="T690">
    <cfRule type="expression" dxfId="6541" priority="873">
      <formula>OR((T690-T689)&gt;5,(T690-T689)&lt;-5)</formula>
    </cfRule>
  </conditionalFormatting>
  <conditionalFormatting sqref="U690">
    <cfRule type="expression" dxfId="6540" priority="872">
      <formula>OR((U690-U689)&gt;5,(U690-U689)&lt;-5)</formula>
    </cfRule>
  </conditionalFormatting>
  <conditionalFormatting sqref="V690">
    <cfRule type="expression" dxfId="6539" priority="871">
      <formula>OR((V690-V689)&gt;5,(V690-V689)&lt;-5)</formula>
    </cfRule>
  </conditionalFormatting>
  <conditionalFormatting sqref="W690">
    <cfRule type="expression" dxfId="6538" priority="870">
      <formula>OR((W690-W689)&gt;5,(W690-W689)&lt;-5)</formula>
    </cfRule>
  </conditionalFormatting>
  <conditionalFormatting sqref="X690">
    <cfRule type="expression" dxfId="6537" priority="869">
      <formula>OR((X690-X689)&gt;5,(X690-X689)&lt;-5)</formula>
    </cfRule>
  </conditionalFormatting>
  <conditionalFormatting sqref="Y690">
    <cfRule type="expression" dxfId="6536" priority="868">
      <formula>OR((Y690-Y689)&gt;5,(Y690-Y689)&lt;-5)</formula>
    </cfRule>
  </conditionalFormatting>
  <conditionalFormatting sqref="L691:N691">
    <cfRule type="expression" dxfId="6535" priority="865">
      <formula>OR((L691-L690)&gt;5,(L691-L690)&lt;-5)</formula>
    </cfRule>
  </conditionalFormatting>
  <conditionalFormatting sqref="O691">
    <cfRule type="expression" dxfId="6534" priority="864">
      <formula>OR((O691-O690)&gt;5,(O691-O690)&lt;-5)</formula>
    </cfRule>
  </conditionalFormatting>
  <conditionalFormatting sqref="P691">
    <cfRule type="expression" dxfId="6533" priority="863">
      <formula>OR((P691-P690)&gt;5,(P691-P690)&lt;-5)</formula>
    </cfRule>
  </conditionalFormatting>
  <conditionalFormatting sqref="Q691">
    <cfRule type="expression" dxfId="6532" priority="862">
      <formula>OR((Q691-Q690)&gt;5,(Q691-Q690)&lt;-5)</formula>
    </cfRule>
  </conditionalFormatting>
  <conditionalFormatting sqref="R691">
    <cfRule type="expression" dxfId="6531" priority="861">
      <formula>OR((R691-R690)&gt;5,(R691-R690)&lt;-5)</formula>
    </cfRule>
  </conditionalFormatting>
  <conditionalFormatting sqref="S691">
    <cfRule type="expression" dxfId="6530" priority="860">
      <formula>OR((S691-S690)&gt;5,(S691-S690)&lt;-5)</formula>
    </cfRule>
  </conditionalFormatting>
  <conditionalFormatting sqref="T691">
    <cfRule type="expression" dxfId="6529" priority="859">
      <formula>OR((T691-T690)&gt;5,(T691-T690)&lt;-5)</formula>
    </cfRule>
  </conditionalFormatting>
  <conditionalFormatting sqref="U691">
    <cfRule type="expression" dxfId="6528" priority="858">
      <formula>OR((U691-U690)&gt;5,(U691-U690)&lt;-5)</formula>
    </cfRule>
  </conditionalFormatting>
  <conditionalFormatting sqref="V691">
    <cfRule type="expression" dxfId="6527" priority="857">
      <formula>OR((V691-V690)&gt;5,(V691-V690)&lt;-5)</formula>
    </cfRule>
  </conditionalFormatting>
  <conditionalFormatting sqref="W691">
    <cfRule type="expression" dxfId="6526" priority="856">
      <formula>OR((W691-W690)&gt;5,(W691-W690)&lt;-5)</formula>
    </cfRule>
  </conditionalFormatting>
  <conditionalFormatting sqref="X691">
    <cfRule type="expression" dxfId="6525" priority="855">
      <formula>OR((X691-X690)&gt;5,(X691-X690)&lt;-5)</formula>
    </cfRule>
  </conditionalFormatting>
  <conditionalFormatting sqref="Y691">
    <cfRule type="expression" dxfId="6524" priority="854">
      <formula>OR((Y691-Y690)&gt;5,(Y691-Y690)&lt;-5)</formula>
    </cfRule>
  </conditionalFormatting>
  <conditionalFormatting sqref="L692:N692">
    <cfRule type="expression" dxfId="6523" priority="851">
      <formula>OR((L692-L691)&gt;5,(L692-L691)&lt;-5)</formula>
    </cfRule>
  </conditionalFormatting>
  <conditionalFormatting sqref="O692">
    <cfRule type="expression" dxfId="6522" priority="850">
      <formula>OR((O692-O691)&gt;5,(O692-O691)&lt;-5)</formula>
    </cfRule>
  </conditionalFormatting>
  <conditionalFormatting sqref="P692">
    <cfRule type="expression" dxfId="6521" priority="849">
      <formula>OR((P692-P691)&gt;5,(P692-P691)&lt;-5)</formula>
    </cfRule>
  </conditionalFormatting>
  <conditionalFormatting sqref="Q692">
    <cfRule type="expression" dxfId="6520" priority="848">
      <formula>OR((Q692-Q691)&gt;5,(Q692-Q691)&lt;-5)</formula>
    </cfRule>
  </conditionalFormatting>
  <conditionalFormatting sqref="R692">
    <cfRule type="expression" dxfId="6519" priority="847">
      <formula>OR((R692-R691)&gt;5,(R692-R691)&lt;-5)</formula>
    </cfRule>
  </conditionalFormatting>
  <conditionalFormatting sqref="S692">
    <cfRule type="expression" dxfId="6518" priority="846">
      <formula>OR((S692-S691)&gt;5,(S692-S691)&lt;-5)</formula>
    </cfRule>
  </conditionalFormatting>
  <conditionalFormatting sqref="T692">
    <cfRule type="expression" dxfId="6517" priority="845">
      <formula>OR((T692-T691)&gt;5,(T692-T691)&lt;-5)</formula>
    </cfRule>
  </conditionalFormatting>
  <conditionalFormatting sqref="U692">
    <cfRule type="expression" dxfId="6516" priority="844">
      <formula>OR((U692-U691)&gt;5,(U692-U691)&lt;-5)</formula>
    </cfRule>
  </conditionalFormatting>
  <conditionalFormatting sqref="V692">
    <cfRule type="expression" dxfId="6515" priority="843">
      <formula>OR((V692-V691)&gt;5,(V692-V691)&lt;-5)</formula>
    </cfRule>
  </conditionalFormatting>
  <conditionalFormatting sqref="W692">
    <cfRule type="expression" dxfId="6514" priority="842">
      <formula>OR((W692-W691)&gt;5,(W692-W691)&lt;-5)</formula>
    </cfRule>
  </conditionalFormatting>
  <conditionalFormatting sqref="X692">
    <cfRule type="expression" dxfId="6513" priority="841">
      <formula>OR((X692-X691)&gt;5,(X692-X691)&lt;-5)</formula>
    </cfRule>
  </conditionalFormatting>
  <conditionalFormatting sqref="Y692">
    <cfRule type="expression" dxfId="6512" priority="840">
      <formula>OR((Y692-Y691)&gt;5,(Y692-Y691)&lt;-5)</formula>
    </cfRule>
  </conditionalFormatting>
  <conditionalFormatting sqref="L693:N693">
    <cfRule type="expression" dxfId="6511" priority="837">
      <formula>OR((L693-L692)&gt;5,(L693-L692)&lt;-5)</formula>
    </cfRule>
  </conditionalFormatting>
  <conditionalFormatting sqref="O693">
    <cfRule type="expression" dxfId="6510" priority="836">
      <formula>OR((O693-O692)&gt;5,(O693-O692)&lt;-5)</formula>
    </cfRule>
  </conditionalFormatting>
  <conditionalFormatting sqref="P693">
    <cfRule type="expression" dxfId="6509" priority="835">
      <formula>OR((P693-P692)&gt;5,(P693-P692)&lt;-5)</formula>
    </cfRule>
  </conditionalFormatting>
  <conditionalFormatting sqref="Q693">
    <cfRule type="expression" dxfId="6508" priority="834">
      <formula>OR((Q693-Q692)&gt;5,(Q693-Q692)&lt;-5)</formula>
    </cfRule>
  </conditionalFormatting>
  <conditionalFormatting sqref="R693">
    <cfRule type="expression" dxfId="6507" priority="833">
      <formula>OR((R693-R692)&gt;5,(R693-R692)&lt;-5)</formula>
    </cfRule>
  </conditionalFormatting>
  <conditionalFormatting sqref="S693">
    <cfRule type="expression" dxfId="6506" priority="832">
      <formula>OR((S693-S692)&gt;5,(S693-S692)&lt;-5)</formula>
    </cfRule>
  </conditionalFormatting>
  <conditionalFormatting sqref="T693">
    <cfRule type="expression" dxfId="6505" priority="831">
      <formula>OR((T693-T692)&gt;5,(T693-T692)&lt;-5)</formula>
    </cfRule>
  </conditionalFormatting>
  <conditionalFormatting sqref="U693">
    <cfRule type="expression" dxfId="6504" priority="830">
      <formula>OR((U693-U692)&gt;5,(U693-U692)&lt;-5)</formula>
    </cfRule>
  </conditionalFormatting>
  <conditionalFormatting sqref="V693">
    <cfRule type="expression" dxfId="6503" priority="829">
      <formula>OR((V693-V692)&gt;5,(V693-V692)&lt;-5)</formula>
    </cfRule>
  </conditionalFormatting>
  <conditionalFormatting sqref="W693">
    <cfRule type="expression" dxfId="6502" priority="828">
      <formula>OR((W693-W692)&gt;5,(W693-W692)&lt;-5)</formula>
    </cfRule>
  </conditionalFormatting>
  <conditionalFormatting sqref="X693">
    <cfRule type="expression" dxfId="6501" priority="827">
      <formula>OR((X693-X692)&gt;5,(X693-X692)&lt;-5)</formula>
    </cfRule>
  </conditionalFormatting>
  <conditionalFormatting sqref="Y693">
    <cfRule type="expression" dxfId="6500" priority="826">
      <formula>OR((Y693-Y692)&gt;5,(Y693-Y692)&lt;-5)</formula>
    </cfRule>
  </conditionalFormatting>
  <conditionalFormatting sqref="L694:N694">
    <cfRule type="expression" dxfId="6499" priority="823">
      <formula>OR((L694-L693)&gt;5,(L694-L693)&lt;-5)</formula>
    </cfRule>
  </conditionalFormatting>
  <conditionalFormatting sqref="O694">
    <cfRule type="expression" dxfId="6498" priority="822">
      <formula>OR((O694-O693)&gt;5,(O694-O693)&lt;-5)</formula>
    </cfRule>
  </conditionalFormatting>
  <conditionalFormatting sqref="P694">
    <cfRule type="expression" dxfId="6497" priority="821">
      <formula>OR((P694-P693)&gt;5,(P694-P693)&lt;-5)</formula>
    </cfRule>
  </conditionalFormatting>
  <conditionalFormatting sqref="Q694">
    <cfRule type="expression" dxfId="6496" priority="820">
      <formula>OR((Q694-Q693)&gt;5,(Q694-Q693)&lt;-5)</formula>
    </cfRule>
  </conditionalFormatting>
  <conditionalFormatting sqref="R694">
    <cfRule type="expression" dxfId="6495" priority="819">
      <formula>OR((R694-R693)&gt;5,(R694-R693)&lt;-5)</formula>
    </cfRule>
  </conditionalFormatting>
  <conditionalFormatting sqref="S694">
    <cfRule type="expression" dxfId="6494" priority="818">
      <formula>OR((S694-S693)&gt;5,(S694-S693)&lt;-5)</formula>
    </cfRule>
  </conditionalFormatting>
  <conditionalFormatting sqref="T694">
    <cfRule type="expression" dxfId="6493" priority="817">
      <formula>OR((T694-T693)&gt;5,(T694-T693)&lt;-5)</formula>
    </cfRule>
  </conditionalFormatting>
  <conditionalFormatting sqref="U694">
    <cfRule type="expression" dxfId="6492" priority="816">
      <formula>OR((U694-U693)&gt;5,(U694-U693)&lt;-5)</formula>
    </cfRule>
  </conditionalFormatting>
  <conditionalFormatting sqref="V694">
    <cfRule type="expression" dxfId="6491" priority="815">
      <formula>OR((V694-V693)&gt;5,(V694-V693)&lt;-5)</formula>
    </cfRule>
  </conditionalFormatting>
  <conditionalFormatting sqref="W694">
    <cfRule type="expression" dxfId="6490" priority="814">
      <formula>OR((W694-W693)&gt;5,(W694-W693)&lt;-5)</formula>
    </cfRule>
  </conditionalFormatting>
  <conditionalFormatting sqref="X694">
    <cfRule type="expression" dxfId="6489" priority="813">
      <formula>OR((X694-X693)&gt;5,(X694-X693)&lt;-5)</formula>
    </cfRule>
  </conditionalFormatting>
  <conditionalFormatting sqref="Y694">
    <cfRule type="expression" dxfId="6488" priority="812">
      <formula>OR((Y694-Y693)&gt;5,(Y694-Y693)&lt;-5)</formula>
    </cfRule>
  </conditionalFormatting>
  <conditionalFormatting sqref="L696:N696">
    <cfRule type="expression" dxfId="6487" priority="809">
      <formula>OR((L696-L695)&gt;5,(L696-L695)&lt;-5)</formula>
    </cfRule>
  </conditionalFormatting>
  <conditionalFormatting sqref="O696">
    <cfRule type="expression" dxfId="6486" priority="808">
      <formula>OR((O696-O695)&gt;5,(O696-O695)&lt;-5)</formula>
    </cfRule>
  </conditionalFormatting>
  <conditionalFormatting sqref="P696">
    <cfRule type="expression" dxfId="6485" priority="807">
      <formula>OR((P696-P695)&gt;5,(P696-P695)&lt;-5)</formula>
    </cfRule>
  </conditionalFormatting>
  <conditionalFormatting sqref="Q696">
    <cfRule type="expression" dxfId="6484" priority="806">
      <formula>OR((Q696-Q695)&gt;5,(Q696-Q695)&lt;-5)</formula>
    </cfRule>
  </conditionalFormatting>
  <conditionalFormatting sqref="R696">
    <cfRule type="expression" dxfId="6483" priority="805">
      <formula>OR((R696-R695)&gt;5,(R696-R695)&lt;-5)</formula>
    </cfRule>
  </conditionalFormatting>
  <conditionalFormatting sqref="S696">
    <cfRule type="expression" dxfId="6482" priority="804">
      <formula>OR((S696-S695)&gt;5,(S696-S695)&lt;-5)</formula>
    </cfRule>
  </conditionalFormatting>
  <conditionalFormatting sqref="T696">
    <cfRule type="expression" dxfId="6481" priority="803">
      <formula>OR((T696-T695)&gt;5,(T696-T695)&lt;-5)</formula>
    </cfRule>
  </conditionalFormatting>
  <conditionalFormatting sqref="U696">
    <cfRule type="expression" dxfId="6480" priority="802">
      <formula>OR((U696-U695)&gt;5,(U696-U695)&lt;-5)</formula>
    </cfRule>
  </conditionalFormatting>
  <conditionalFormatting sqref="V696">
    <cfRule type="expression" dxfId="6479" priority="801">
      <formula>OR((V696-V695)&gt;5,(V696-V695)&lt;-5)</formula>
    </cfRule>
  </conditionalFormatting>
  <conditionalFormatting sqref="W696">
    <cfRule type="expression" dxfId="6478" priority="800">
      <formula>OR((W696-W695)&gt;5,(W696-W695)&lt;-5)</formula>
    </cfRule>
  </conditionalFormatting>
  <conditionalFormatting sqref="X696">
    <cfRule type="expression" dxfId="6477" priority="799">
      <formula>OR((X696-X695)&gt;5,(X696-X695)&lt;-5)</formula>
    </cfRule>
  </conditionalFormatting>
  <conditionalFormatting sqref="Y696">
    <cfRule type="expression" dxfId="6476" priority="798">
      <formula>OR((Y696-Y695)&gt;5,(Y696-Y695)&lt;-5)</formula>
    </cfRule>
  </conditionalFormatting>
  <conditionalFormatting sqref="L697:N697">
    <cfRule type="expression" dxfId="6475" priority="795">
      <formula>OR((L697-L696)&gt;5,(L697-L696)&lt;-5)</formula>
    </cfRule>
  </conditionalFormatting>
  <conditionalFormatting sqref="O697">
    <cfRule type="expression" dxfId="6474" priority="794">
      <formula>OR((O697-O696)&gt;5,(O697-O696)&lt;-5)</formula>
    </cfRule>
  </conditionalFormatting>
  <conditionalFormatting sqref="P697">
    <cfRule type="expression" dxfId="6473" priority="793">
      <formula>OR((P697-P696)&gt;5,(P697-P696)&lt;-5)</formula>
    </cfRule>
  </conditionalFormatting>
  <conditionalFormatting sqref="Q697">
    <cfRule type="expression" dxfId="6472" priority="792">
      <formula>OR((Q697-Q696)&gt;5,(Q697-Q696)&lt;-5)</formula>
    </cfRule>
  </conditionalFormatting>
  <conditionalFormatting sqref="R697">
    <cfRule type="expression" dxfId="6471" priority="791">
      <formula>OR((R697-R696)&gt;5,(R697-R696)&lt;-5)</formula>
    </cfRule>
  </conditionalFormatting>
  <conditionalFormatting sqref="S697">
    <cfRule type="expression" dxfId="6470" priority="790">
      <formula>OR((S697-S696)&gt;5,(S697-S696)&lt;-5)</formula>
    </cfRule>
  </conditionalFormatting>
  <conditionalFormatting sqref="T697">
    <cfRule type="expression" dxfId="6469" priority="789">
      <formula>OR((T697-T696)&gt;5,(T697-T696)&lt;-5)</formula>
    </cfRule>
  </conditionalFormatting>
  <conditionalFormatting sqref="U697">
    <cfRule type="expression" dxfId="6468" priority="788">
      <formula>OR((U697-U696)&gt;5,(U697-U696)&lt;-5)</formula>
    </cfRule>
  </conditionalFormatting>
  <conditionalFormatting sqref="V697">
    <cfRule type="expression" dxfId="6467" priority="787">
      <formula>OR((V697-V696)&gt;5,(V697-V696)&lt;-5)</formula>
    </cfRule>
  </conditionalFormatting>
  <conditionalFormatting sqref="W697">
    <cfRule type="expression" dxfId="6466" priority="786">
      <formula>OR((W697-W696)&gt;5,(W697-W696)&lt;-5)</formula>
    </cfRule>
  </conditionalFormatting>
  <conditionalFormatting sqref="X697">
    <cfRule type="expression" dxfId="6465" priority="785">
      <formula>OR((X697-X696)&gt;5,(X697-X696)&lt;-5)</formula>
    </cfRule>
  </conditionalFormatting>
  <conditionalFormatting sqref="Y697">
    <cfRule type="expression" dxfId="6464" priority="784">
      <formula>OR((Y697-Y696)&gt;5,(Y697-Y696)&lt;-5)</formula>
    </cfRule>
  </conditionalFormatting>
  <conditionalFormatting sqref="L699:N699">
    <cfRule type="expression" dxfId="6463" priority="781">
      <formula>OR((L699-L698)&gt;5,(L699-L698)&lt;-5)</formula>
    </cfRule>
  </conditionalFormatting>
  <conditionalFormatting sqref="O699">
    <cfRule type="expression" dxfId="6462" priority="780">
      <formula>OR((O699-O698)&gt;5,(O699-O698)&lt;-5)</formula>
    </cfRule>
  </conditionalFormatting>
  <conditionalFormatting sqref="P699">
    <cfRule type="expression" dxfId="6461" priority="779">
      <formula>OR((P699-P698)&gt;5,(P699-P698)&lt;-5)</formula>
    </cfRule>
  </conditionalFormatting>
  <conditionalFormatting sqref="Q699">
    <cfRule type="expression" dxfId="6460" priority="778">
      <formula>OR((Q699-Q698)&gt;5,(Q699-Q698)&lt;-5)</formula>
    </cfRule>
  </conditionalFormatting>
  <conditionalFormatting sqref="R699">
    <cfRule type="expression" dxfId="6459" priority="777">
      <formula>OR((R699-R698)&gt;5,(R699-R698)&lt;-5)</formula>
    </cfRule>
  </conditionalFormatting>
  <conditionalFormatting sqref="S699">
    <cfRule type="expression" dxfId="6458" priority="776">
      <formula>OR((S699-S698)&gt;5,(S699-S698)&lt;-5)</formula>
    </cfRule>
  </conditionalFormatting>
  <conditionalFormatting sqref="T699">
    <cfRule type="expression" dxfId="6457" priority="775">
      <formula>OR((T699-T698)&gt;5,(T699-T698)&lt;-5)</formula>
    </cfRule>
  </conditionalFormatting>
  <conditionalFormatting sqref="U699">
    <cfRule type="expression" dxfId="6456" priority="774">
      <formula>OR((U699-U698)&gt;5,(U699-U698)&lt;-5)</formula>
    </cfRule>
  </conditionalFormatting>
  <conditionalFormatting sqref="V699">
    <cfRule type="expression" dxfId="6455" priority="773">
      <formula>OR((V699-V698)&gt;5,(V699-V698)&lt;-5)</formula>
    </cfRule>
  </conditionalFormatting>
  <conditionalFormatting sqref="W699">
    <cfRule type="expression" dxfId="6454" priority="772">
      <formula>OR((W699-W698)&gt;5,(W699-W698)&lt;-5)</formula>
    </cfRule>
  </conditionalFormatting>
  <conditionalFormatting sqref="X699">
    <cfRule type="expression" dxfId="6453" priority="771">
      <formula>OR((X699-X698)&gt;5,(X699-X698)&lt;-5)</formula>
    </cfRule>
  </conditionalFormatting>
  <conditionalFormatting sqref="Y699">
    <cfRule type="expression" dxfId="6452" priority="770">
      <formula>OR((Y699-Y698)&gt;5,(Y699-Y698)&lt;-5)</formula>
    </cfRule>
  </conditionalFormatting>
  <conditionalFormatting sqref="L700:N700">
    <cfRule type="expression" dxfId="6451" priority="767">
      <formula>OR((L700-L699)&gt;5,(L700-L699)&lt;-5)</formula>
    </cfRule>
  </conditionalFormatting>
  <conditionalFormatting sqref="O700">
    <cfRule type="expression" dxfId="6450" priority="766">
      <formula>OR((O700-O699)&gt;5,(O700-O699)&lt;-5)</formula>
    </cfRule>
  </conditionalFormatting>
  <conditionalFormatting sqref="P700">
    <cfRule type="expression" dxfId="6449" priority="765">
      <formula>OR((P700-P699)&gt;5,(P700-P699)&lt;-5)</formula>
    </cfRule>
  </conditionalFormatting>
  <conditionalFormatting sqref="Q700">
    <cfRule type="expression" dxfId="6448" priority="764">
      <formula>OR((Q700-Q699)&gt;5,(Q700-Q699)&lt;-5)</formula>
    </cfRule>
  </conditionalFormatting>
  <conditionalFormatting sqref="R700">
    <cfRule type="expression" dxfId="6447" priority="763">
      <formula>OR((R700-R699)&gt;5,(R700-R699)&lt;-5)</formula>
    </cfRule>
  </conditionalFormatting>
  <conditionalFormatting sqref="S700">
    <cfRule type="expression" dxfId="6446" priority="762">
      <formula>OR((S700-S699)&gt;5,(S700-S699)&lt;-5)</formula>
    </cfRule>
  </conditionalFormatting>
  <conditionalFormatting sqref="T700">
    <cfRule type="expression" dxfId="6445" priority="761">
      <formula>OR((T700-T699)&gt;5,(T700-T699)&lt;-5)</formula>
    </cfRule>
  </conditionalFormatting>
  <conditionalFormatting sqref="U700">
    <cfRule type="expression" dxfId="6444" priority="760">
      <formula>OR((U700-U699)&gt;5,(U700-U699)&lt;-5)</formula>
    </cfRule>
  </conditionalFormatting>
  <conditionalFormatting sqref="V700">
    <cfRule type="expression" dxfId="6443" priority="759">
      <formula>OR((V700-V699)&gt;5,(V700-V699)&lt;-5)</formula>
    </cfRule>
  </conditionalFormatting>
  <conditionalFormatting sqref="W700">
    <cfRule type="expression" dxfId="6442" priority="758">
      <formula>OR((W700-W699)&gt;5,(W700-W699)&lt;-5)</formula>
    </cfRule>
  </conditionalFormatting>
  <conditionalFormatting sqref="X700">
    <cfRule type="expression" dxfId="6441" priority="757">
      <formula>OR((X700-X699)&gt;5,(X700-X699)&lt;-5)</formula>
    </cfRule>
  </conditionalFormatting>
  <conditionalFormatting sqref="Y700">
    <cfRule type="expression" dxfId="6440" priority="756">
      <formula>OR((Y700-Y699)&gt;5,(Y700-Y699)&lt;-5)</formula>
    </cfRule>
  </conditionalFormatting>
  <conditionalFormatting sqref="L702:N702">
    <cfRule type="expression" dxfId="6439" priority="753">
      <formula>OR((L702-L701)&gt;5,(L702-L701)&lt;-5)</formula>
    </cfRule>
  </conditionalFormatting>
  <conditionalFormatting sqref="O702">
    <cfRule type="expression" dxfId="6438" priority="752">
      <formula>OR((O702-O701)&gt;5,(O702-O701)&lt;-5)</formula>
    </cfRule>
  </conditionalFormatting>
  <conditionalFormatting sqref="P702">
    <cfRule type="expression" dxfId="6437" priority="751">
      <formula>OR((P702-P701)&gt;5,(P702-P701)&lt;-5)</formula>
    </cfRule>
  </conditionalFormatting>
  <conditionalFormatting sqref="Q702">
    <cfRule type="expression" dxfId="6436" priority="750">
      <formula>OR((Q702-Q701)&gt;5,(Q702-Q701)&lt;-5)</formula>
    </cfRule>
  </conditionalFormatting>
  <conditionalFormatting sqref="R702">
    <cfRule type="expression" dxfId="6435" priority="749">
      <formula>OR((R702-R701)&gt;5,(R702-R701)&lt;-5)</formula>
    </cfRule>
  </conditionalFormatting>
  <conditionalFormatting sqref="S702">
    <cfRule type="expression" dxfId="6434" priority="748">
      <formula>OR((S702-S701)&gt;5,(S702-S701)&lt;-5)</formula>
    </cfRule>
  </conditionalFormatting>
  <conditionalFormatting sqref="T702">
    <cfRule type="expression" dxfId="6433" priority="747">
      <formula>OR((T702-T701)&gt;5,(T702-T701)&lt;-5)</formula>
    </cfRule>
  </conditionalFormatting>
  <conditionalFormatting sqref="U702">
    <cfRule type="expression" dxfId="6432" priority="746">
      <formula>OR((U702-U701)&gt;5,(U702-U701)&lt;-5)</formula>
    </cfRule>
  </conditionalFormatting>
  <conditionalFormatting sqref="V702">
    <cfRule type="expression" dxfId="6431" priority="745">
      <formula>OR((V702-V701)&gt;5,(V702-V701)&lt;-5)</formula>
    </cfRule>
  </conditionalFormatting>
  <conditionalFormatting sqref="W702">
    <cfRule type="expression" dxfId="6430" priority="744">
      <formula>OR((W702-W701)&gt;5,(W702-W701)&lt;-5)</formula>
    </cfRule>
  </conditionalFormatting>
  <conditionalFormatting sqref="X702">
    <cfRule type="expression" dxfId="6429" priority="743">
      <formula>OR((X702-X701)&gt;5,(X702-X701)&lt;-5)</formula>
    </cfRule>
  </conditionalFormatting>
  <conditionalFormatting sqref="Y702">
    <cfRule type="expression" dxfId="6428" priority="742">
      <formula>OR((Y702-Y701)&gt;5,(Y702-Y701)&lt;-5)</formula>
    </cfRule>
  </conditionalFormatting>
  <conditionalFormatting sqref="L703:N703">
    <cfRule type="expression" dxfId="6427" priority="739">
      <formula>OR((L703-L702)&gt;5,(L703-L702)&lt;-5)</formula>
    </cfRule>
  </conditionalFormatting>
  <conditionalFormatting sqref="O703">
    <cfRule type="expression" dxfId="6426" priority="738">
      <formula>OR((O703-O702)&gt;5,(O703-O702)&lt;-5)</formula>
    </cfRule>
  </conditionalFormatting>
  <conditionalFormatting sqref="P703">
    <cfRule type="expression" dxfId="6425" priority="737">
      <formula>OR((P703-P702)&gt;5,(P703-P702)&lt;-5)</formula>
    </cfRule>
  </conditionalFormatting>
  <conditionalFormatting sqref="Q703">
    <cfRule type="expression" dxfId="6424" priority="736">
      <formula>OR((Q703-Q702)&gt;5,(Q703-Q702)&lt;-5)</formula>
    </cfRule>
  </conditionalFormatting>
  <conditionalFormatting sqref="R703">
    <cfRule type="expression" dxfId="6423" priority="735">
      <formula>OR((R703-R702)&gt;5,(R703-R702)&lt;-5)</formula>
    </cfRule>
  </conditionalFormatting>
  <conditionalFormatting sqref="S703">
    <cfRule type="expression" dxfId="6422" priority="734">
      <formula>OR((S703-S702)&gt;5,(S703-S702)&lt;-5)</formula>
    </cfRule>
  </conditionalFormatting>
  <conditionalFormatting sqref="T703">
    <cfRule type="expression" dxfId="6421" priority="733">
      <formula>OR((T703-T702)&gt;5,(T703-T702)&lt;-5)</formula>
    </cfRule>
  </conditionalFormatting>
  <conditionalFormatting sqref="U703">
    <cfRule type="expression" dxfId="6420" priority="732">
      <formula>OR((U703-U702)&gt;5,(U703-U702)&lt;-5)</formula>
    </cfRule>
  </conditionalFormatting>
  <conditionalFormatting sqref="V703">
    <cfRule type="expression" dxfId="6419" priority="731">
      <formula>OR((V703-V702)&gt;5,(V703-V702)&lt;-5)</formula>
    </cfRule>
  </conditionalFormatting>
  <conditionalFormatting sqref="W703">
    <cfRule type="expression" dxfId="6418" priority="730">
      <formula>OR((W703-W702)&gt;5,(W703-W702)&lt;-5)</formula>
    </cfRule>
  </conditionalFormatting>
  <conditionalFormatting sqref="X703">
    <cfRule type="expression" dxfId="6417" priority="729">
      <formula>OR((X703-X702)&gt;5,(X703-X702)&lt;-5)</formula>
    </cfRule>
  </conditionalFormatting>
  <conditionalFormatting sqref="Y703">
    <cfRule type="expression" dxfId="6416" priority="728">
      <formula>OR((Y703-Y702)&gt;5,(Y703-Y702)&lt;-5)</formula>
    </cfRule>
  </conditionalFormatting>
  <conditionalFormatting sqref="L705:N705">
    <cfRule type="expression" dxfId="6415" priority="725">
      <formula>OR((L705-L704)&gt;5,(L705-L704)&lt;-5)</formula>
    </cfRule>
  </conditionalFormatting>
  <conditionalFormatting sqref="O705">
    <cfRule type="expression" dxfId="6414" priority="724">
      <formula>OR((O705-O704)&gt;5,(O705-O704)&lt;-5)</formula>
    </cfRule>
  </conditionalFormatting>
  <conditionalFormatting sqref="P705">
    <cfRule type="expression" dxfId="6413" priority="723">
      <formula>OR((P705-P704)&gt;5,(P705-P704)&lt;-5)</formula>
    </cfRule>
  </conditionalFormatting>
  <conditionalFormatting sqref="Q705">
    <cfRule type="expression" dxfId="6412" priority="722">
      <formula>OR((Q705-Q704)&gt;5,(Q705-Q704)&lt;-5)</formula>
    </cfRule>
  </conditionalFormatting>
  <conditionalFormatting sqref="R705">
    <cfRule type="expression" dxfId="6411" priority="721">
      <formula>OR((R705-R704)&gt;5,(R705-R704)&lt;-5)</formula>
    </cfRule>
  </conditionalFormatting>
  <conditionalFormatting sqref="S705">
    <cfRule type="expression" dxfId="6410" priority="720">
      <formula>OR((S705-S704)&gt;5,(S705-S704)&lt;-5)</formula>
    </cfRule>
  </conditionalFormatting>
  <conditionalFormatting sqref="T705">
    <cfRule type="expression" dxfId="6409" priority="719">
      <formula>OR((T705-T704)&gt;5,(T705-T704)&lt;-5)</formula>
    </cfRule>
  </conditionalFormatting>
  <conditionalFormatting sqref="U705">
    <cfRule type="expression" dxfId="6408" priority="718">
      <formula>OR((U705-U704)&gt;5,(U705-U704)&lt;-5)</formula>
    </cfRule>
  </conditionalFormatting>
  <conditionalFormatting sqref="V705">
    <cfRule type="expression" dxfId="6407" priority="717">
      <formula>OR((V705-V704)&gt;5,(V705-V704)&lt;-5)</formula>
    </cfRule>
  </conditionalFormatting>
  <conditionalFormatting sqref="W705">
    <cfRule type="expression" dxfId="6406" priority="716">
      <formula>OR((W705-W704)&gt;5,(W705-W704)&lt;-5)</formula>
    </cfRule>
  </conditionalFormatting>
  <conditionalFormatting sqref="X705">
    <cfRule type="expression" dxfId="6405" priority="715">
      <formula>OR((X705-X704)&gt;5,(X705-X704)&lt;-5)</formula>
    </cfRule>
  </conditionalFormatting>
  <conditionalFormatting sqref="Y705">
    <cfRule type="expression" dxfId="6404" priority="714">
      <formula>OR((Y705-Y704)&gt;5,(Y705-Y704)&lt;-5)</formula>
    </cfRule>
  </conditionalFormatting>
  <conditionalFormatting sqref="L706:N706">
    <cfRule type="expression" dxfId="6403" priority="711">
      <formula>OR((L706-L705)&gt;5,(L706-L705)&lt;-5)</formula>
    </cfRule>
  </conditionalFormatting>
  <conditionalFormatting sqref="O706">
    <cfRule type="expression" dxfId="6402" priority="710">
      <formula>OR((O706-O705)&gt;5,(O706-O705)&lt;-5)</formula>
    </cfRule>
  </conditionalFormatting>
  <conditionalFormatting sqref="P706">
    <cfRule type="expression" dxfId="6401" priority="709">
      <formula>OR((P706-P705)&gt;5,(P706-P705)&lt;-5)</formula>
    </cfRule>
  </conditionalFormatting>
  <conditionalFormatting sqref="Q706">
    <cfRule type="expression" dxfId="6400" priority="708">
      <formula>OR((Q706-Q705)&gt;5,(Q706-Q705)&lt;-5)</formula>
    </cfRule>
  </conditionalFormatting>
  <conditionalFormatting sqref="R706">
    <cfRule type="expression" dxfId="6399" priority="707">
      <formula>OR((R706-R705)&gt;5,(R706-R705)&lt;-5)</formula>
    </cfRule>
  </conditionalFormatting>
  <conditionalFormatting sqref="S706">
    <cfRule type="expression" dxfId="6398" priority="706">
      <formula>OR((S706-S705)&gt;5,(S706-S705)&lt;-5)</formula>
    </cfRule>
  </conditionalFormatting>
  <conditionalFormatting sqref="T706">
    <cfRule type="expression" dxfId="6397" priority="705">
      <formula>OR((T706-T705)&gt;5,(T706-T705)&lt;-5)</formula>
    </cfRule>
  </conditionalFormatting>
  <conditionalFormatting sqref="U706">
    <cfRule type="expression" dxfId="6396" priority="704">
      <formula>OR((U706-U705)&gt;5,(U706-U705)&lt;-5)</formula>
    </cfRule>
  </conditionalFormatting>
  <conditionalFormatting sqref="V706">
    <cfRule type="expression" dxfId="6395" priority="703">
      <formula>OR((V706-V705)&gt;5,(V706-V705)&lt;-5)</formula>
    </cfRule>
  </conditionalFormatting>
  <conditionalFormatting sqref="W706">
    <cfRule type="expression" dxfId="6394" priority="702">
      <formula>OR((W706-W705)&gt;5,(W706-W705)&lt;-5)</formula>
    </cfRule>
  </conditionalFormatting>
  <conditionalFormatting sqref="X706">
    <cfRule type="expression" dxfId="6393" priority="701">
      <formula>OR((X706-X705)&gt;5,(X706-X705)&lt;-5)</formula>
    </cfRule>
  </conditionalFormatting>
  <conditionalFormatting sqref="Y706">
    <cfRule type="expression" dxfId="6392" priority="700">
      <formula>OR((Y706-Y705)&gt;5,(Y706-Y705)&lt;-5)</formula>
    </cfRule>
  </conditionalFormatting>
  <conditionalFormatting sqref="L708:N708">
    <cfRule type="expression" dxfId="6391" priority="697">
      <formula>OR((L708-L707)&gt;5,(L708-L707)&lt;-5)</formula>
    </cfRule>
  </conditionalFormatting>
  <conditionalFormatting sqref="O708">
    <cfRule type="expression" dxfId="6390" priority="696">
      <formula>OR((O708-O707)&gt;5,(O708-O707)&lt;-5)</formula>
    </cfRule>
  </conditionalFormatting>
  <conditionalFormatting sqref="P708">
    <cfRule type="expression" dxfId="6389" priority="695">
      <formula>OR((P708-P707)&gt;5,(P708-P707)&lt;-5)</formula>
    </cfRule>
  </conditionalFormatting>
  <conditionalFormatting sqref="Q708">
    <cfRule type="expression" dxfId="6388" priority="694">
      <formula>OR((Q708-Q707)&gt;5,(Q708-Q707)&lt;-5)</formula>
    </cfRule>
  </conditionalFormatting>
  <conditionalFormatting sqref="R708">
    <cfRule type="expression" dxfId="6387" priority="693">
      <formula>OR((R708-R707)&gt;5,(R708-R707)&lt;-5)</formula>
    </cfRule>
  </conditionalFormatting>
  <conditionalFormatting sqref="S708">
    <cfRule type="expression" dxfId="6386" priority="692">
      <formula>OR((S708-S707)&gt;5,(S708-S707)&lt;-5)</formula>
    </cfRule>
  </conditionalFormatting>
  <conditionalFormatting sqref="T708">
    <cfRule type="expression" dxfId="6385" priority="691">
      <formula>OR((T708-T707)&gt;5,(T708-T707)&lt;-5)</formula>
    </cfRule>
  </conditionalFormatting>
  <conditionalFormatting sqref="U708">
    <cfRule type="expression" dxfId="6384" priority="690">
      <formula>OR((U708-U707)&gt;5,(U708-U707)&lt;-5)</formula>
    </cfRule>
  </conditionalFormatting>
  <conditionalFormatting sqref="V708">
    <cfRule type="expression" dxfId="6383" priority="689">
      <formula>OR((V708-V707)&gt;5,(V708-V707)&lt;-5)</formula>
    </cfRule>
  </conditionalFormatting>
  <conditionalFormatting sqref="W708">
    <cfRule type="expression" dxfId="6382" priority="688">
      <formula>OR((W708-W707)&gt;5,(W708-W707)&lt;-5)</formula>
    </cfRule>
  </conditionalFormatting>
  <conditionalFormatting sqref="X708">
    <cfRule type="expression" dxfId="6381" priority="687">
      <formula>OR((X708-X707)&gt;5,(X708-X707)&lt;-5)</formula>
    </cfRule>
  </conditionalFormatting>
  <conditionalFormatting sqref="Y708">
    <cfRule type="expression" dxfId="6380" priority="686">
      <formula>OR((Y708-Y707)&gt;5,(Y708-Y707)&lt;-5)</formula>
    </cfRule>
  </conditionalFormatting>
  <conditionalFormatting sqref="L709:N709">
    <cfRule type="expression" dxfId="6379" priority="683">
      <formula>OR((L709-L708)&gt;5,(L709-L708)&lt;-5)</formula>
    </cfRule>
  </conditionalFormatting>
  <conditionalFormatting sqref="O709">
    <cfRule type="expression" dxfId="6378" priority="682">
      <formula>OR((O709-O708)&gt;5,(O709-O708)&lt;-5)</formula>
    </cfRule>
  </conditionalFormatting>
  <conditionalFormatting sqref="P709">
    <cfRule type="expression" dxfId="6377" priority="681">
      <formula>OR((P709-P708)&gt;5,(P709-P708)&lt;-5)</formula>
    </cfRule>
  </conditionalFormatting>
  <conditionalFormatting sqref="Q709">
    <cfRule type="expression" dxfId="6376" priority="680">
      <formula>OR((Q709-Q708)&gt;5,(Q709-Q708)&lt;-5)</formula>
    </cfRule>
  </conditionalFormatting>
  <conditionalFormatting sqref="R709">
    <cfRule type="expression" dxfId="6375" priority="679">
      <formula>OR((R709-R708)&gt;5,(R709-R708)&lt;-5)</formula>
    </cfRule>
  </conditionalFormatting>
  <conditionalFormatting sqref="S709">
    <cfRule type="expression" dxfId="6374" priority="678">
      <formula>OR((S709-S708)&gt;5,(S709-S708)&lt;-5)</formula>
    </cfRule>
  </conditionalFormatting>
  <conditionalFormatting sqref="T709">
    <cfRule type="expression" dxfId="6373" priority="677">
      <formula>OR((T709-T708)&gt;5,(T709-T708)&lt;-5)</formula>
    </cfRule>
  </conditionalFormatting>
  <conditionalFormatting sqref="U709">
    <cfRule type="expression" dxfId="6372" priority="676">
      <formula>OR((U709-U708)&gt;5,(U709-U708)&lt;-5)</formula>
    </cfRule>
  </conditionalFormatting>
  <conditionalFormatting sqref="V709">
    <cfRule type="expression" dxfId="6371" priority="675">
      <formula>OR((V709-V708)&gt;5,(V709-V708)&lt;-5)</formula>
    </cfRule>
  </conditionalFormatting>
  <conditionalFormatting sqref="W709">
    <cfRule type="expression" dxfId="6370" priority="674">
      <formula>OR((W709-W708)&gt;5,(W709-W708)&lt;-5)</formula>
    </cfRule>
  </conditionalFormatting>
  <conditionalFormatting sqref="X709">
    <cfRule type="expression" dxfId="6369" priority="673">
      <formula>OR((X709-X708)&gt;5,(X709-X708)&lt;-5)</formula>
    </cfRule>
  </conditionalFormatting>
  <conditionalFormatting sqref="Y709">
    <cfRule type="expression" dxfId="6368" priority="672">
      <formula>OR((Y709-Y708)&gt;5,(Y709-Y708)&lt;-5)</formula>
    </cfRule>
  </conditionalFormatting>
  <conditionalFormatting sqref="L711:N711">
    <cfRule type="expression" dxfId="6367" priority="669">
      <formula>OR((L711-L710)&gt;5,(L711-L710)&lt;-5)</formula>
    </cfRule>
  </conditionalFormatting>
  <conditionalFormatting sqref="O711">
    <cfRule type="expression" dxfId="6366" priority="668">
      <formula>OR((O711-O710)&gt;5,(O711-O710)&lt;-5)</formula>
    </cfRule>
  </conditionalFormatting>
  <conditionalFormatting sqref="P711">
    <cfRule type="expression" dxfId="6365" priority="667">
      <formula>OR((P711-P710)&gt;5,(P711-P710)&lt;-5)</formula>
    </cfRule>
  </conditionalFormatting>
  <conditionalFormatting sqref="Q711">
    <cfRule type="expression" dxfId="6364" priority="666">
      <formula>OR((Q711-Q710)&gt;5,(Q711-Q710)&lt;-5)</formula>
    </cfRule>
  </conditionalFormatting>
  <conditionalFormatting sqref="R711">
    <cfRule type="expression" dxfId="6363" priority="665">
      <formula>OR((R711-R710)&gt;5,(R711-R710)&lt;-5)</formula>
    </cfRule>
  </conditionalFormatting>
  <conditionalFormatting sqref="S711">
    <cfRule type="expression" dxfId="6362" priority="664">
      <formula>OR((S711-S710)&gt;5,(S711-S710)&lt;-5)</formula>
    </cfRule>
  </conditionalFormatting>
  <conditionalFormatting sqref="T711">
    <cfRule type="expression" dxfId="6361" priority="663">
      <formula>OR((T711-T710)&gt;5,(T711-T710)&lt;-5)</formula>
    </cfRule>
  </conditionalFormatting>
  <conditionalFormatting sqref="U711">
    <cfRule type="expression" dxfId="6360" priority="662">
      <formula>OR((U711-U710)&gt;5,(U711-U710)&lt;-5)</formula>
    </cfRule>
  </conditionalFormatting>
  <conditionalFormatting sqref="V711">
    <cfRule type="expression" dxfId="6359" priority="661">
      <formula>OR((V711-V710)&gt;5,(V711-V710)&lt;-5)</formula>
    </cfRule>
  </conditionalFormatting>
  <conditionalFormatting sqref="W711">
    <cfRule type="expression" dxfId="6358" priority="660">
      <formula>OR((W711-W710)&gt;5,(W711-W710)&lt;-5)</formula>
    </cfRule>
  </conditionalFormatting>
  <conditionalFormatting sqref="X711">
    <cfRule type="expression" dxfId="6357" priority="659">
      <formula>OR((X711-X710)&gt;5,(X711-X710)&lt;-5)</formula>
    </cfRule>
  </conditionalFormatting>
  <conditionalFormatting sqref="Y711">
    <cfRule type="expression" dxfId="6356" priority="658">
      <formula>OR((Y711-Y710)&gt;5,(Y711-Y710)&lt;-5)</formula>
    </cfRule>
  </conditionalFormatting>
  <conditionalFormatting sqref="L712:N712">
    <cfRule type="expression" dxfId="6355" priority="655">
      <formula>OR((L712-L711)&gt;5,(L712-L711)&lt;-5)</formula>
    </cfRule>
  </conditionalFormatting>
  <conditionalFormatting sqref="O712">
    <cfRule type="expression" dxfId="6354" priority="654">
      <formula>OR((O712-O711)&gt;5,(O712-O711)&lt;-5)</formula>
    </cfRule>
  </conditionalFormatting>
  <conditionalFormatting sqref="P712">
    <cfRule type="expression" dxfId="6353" priority="653">
      <formula>OR((P712-P711)&gt;5,(P712-P711)&lt;-5)</formula>
    </cfRule>
  </conditionalFormatting>
  <conditionalFormatting sqref="Q712">
    <cfRule type="expression" dxfId="6352" priority="652">
      <formula>OR((Q712-Q711)&gt;5,(Q712-Q711)&lt;-5)</formula>
    </cfRule>
  </conditionalFormatting>
  <conditionalFormatting sqref="R712">
    <cfRule type="expression" dxfId="6351" priority="651">
      <formula>OR((R712-R711)&gt;5,(R712-R711)&lt;-5)</formula>
    </cfRule>
  </conditionalFormatting>
  <conditionalFormatting sqref="S712">
    <cfRule type="expression" dxfId="6350" priority="650">
      <formula>OR((S712-S711)&gt;5,(S712-S711)&lt;-5)</formula>
    </cfRule>
  </conditionalFormatting>
  <conditionalFormatting sqref="T712">
    <cfRule type="expression" dxfId="6349" priority="649">
      <formula>OR((T712-T711)&gt;5,(T712-T711)&lt;-5)</formula>
    </cfRule>
  </conditionalFormatting>
  <conditionalFormatting sqref="U712">
    <cfRule type="expression" dxfId="6348" priority="648">
      <formula>OR((U712-U711)&gt;5,(U712-U711)&lt;-5)</formula>
    </cfRule>
  </conditionalFormatting>
  <conditionalFormatting sqref="V712">
    <cfRule type="expression" dxfId="6347" priority="647">
      <formula>OR((V712-V711)&gt;5,(V712-V711)&lt;-5)</formula>
    </cfRule>
  </conditionalFormatting>
  <conditionalFormatting sqref="W712">
    <cfRule type="expression" dxfId="6346" priority="646">
      <formula>OR((W712-W711)&gt;5,(W712-W711)&lt;-5)</formula>
    </cfRule>
  </conditionalFormatting>
  <conditionalFormatting sqref="X712">
    <cfRule type="expression" dxfId="6345" priority="645">
      <formula>OR((X712-X711)&gt;5,(X712-X711)&lt;-5)</formula>
    </cfRule>
  </conditionalFormatting>
  <conditionalFormatting sqref="Y712">
    <cfRule type="expression" dxfId="6344" priority="644">
      <formula>OR((Y712-Y711)&gt;5,(Y712-Y711)&lt;-5)</formula>
    </cfRule>
  </conditionalFormatting>
  <conditionalFormatting sqref="L714:N714">
    <cfRule type="expression" dxfId="6343" priority="641">
      <formula>OR((L714-L713)&gt;5,(L714-L713)&lt;-5)</formula>
    </cfRule>
  </conditionalFormatting>
  <conditionalFormatting sqref="O714">
    <cfRule type="expression" dxfId="6342" priority="640">
      <formula>OR((O714-O713)&gt;5,(O714-O713)&lt;-5)</formula>
    </cfRule>
  </conditionalFormatting>
  <conditionalFormatting sqref="P714">
    <cfRule type="expression" dxfId="6341" priority="639">
      <formula>OR((P714-P713)&gt;5,(P714-P713)&lt;-5)</formula>
    </cfRule>
  </conditionalFormatting>
  <conditionalFormatting sqref="Q714">
    <cfRule type="expression" dxfId="6340" priority="638">
      <formula>OR((Q714-Q713)&gt;5,(Q714-Q713)&lt;-5)</formula>
    </cfRule>
  </conditionalFormatting>
  <conditionalFormatting sqref="R714">
    <cfRule type="expression" dxfId="6339" priority="637">
      <formula>OR((R714-R713)&gt;5,(R714-R713)&lt;-5)</formula>
    </cfRule>
  </conditionalFormatting>
  <conditionalFormatting sqref="S714">
    <cfRule type="expression" dxfId="6338" priority="636">
      <formula>OR((S714-S713)&gt;5,(S714-S713)&lt;-5)</formula>
    </cfRule>
  </conditionalFormatting>
  <conditionalFormatting sqref="T714">
    <cfRule type="expression" dxfId="6337" priority="635">
      <formula>OR((T714-T713)&gt;5,(T714-T713)&lt;-5)</formula>
    </cfRule>
  </conditionalFormatting>
  <conditionalFormatting sqref="U714">
    <cfRule type="expression" dxfId="6336" priority="634">
      <formula>OR((U714-U713)&gt;5,(U714-U713)&lt;-5)</formula>
    </cfRule>
  </conditionalFormatting>
  <conditionalFormatting sqref="V714">
    <cfRule type="expression" dxfId="6335" priority="633">
      <formula>OR((V714-V713)&gt;5,(V714-V713)&lt;-5)</formula>
    </cfRule>
  </conditionalFormatting>
  <conditionalFormatting sqref="W714">
    <cfRule type="expression" dxfId="6334" priority="632">
      <formula>OR((W714-W713)&gt;5,(W714-W713)&lt;-5)</formula>
    </cfRule>
  </conditionalFormatting>
  <conditionalFormatting sqref="X714">
    <cfRule type="expression" dxfId="6333" priority="631">
      <formula>OR((X714-X713)&gt;5,(X714-X713)&lt;-5)</formula>
    </cfRule>
  </conditionalFormatting>
  <conditionalFormatting sqref="Y714">
    <cfRule type="expression" dxfId="6332" priority="630">
      <formula>OR((Y714-Y713)&gt;5,(Y714-Y713)&lt;-5)</formula>
    </cfRule>
  </conditionalFormatting>
  <conditionalFormatting sqref="L715:N715">
    <cfRule type="expression" dxfId="6331" priority="627">
      <formula>OR((L715-L714)&gt;5,(L715-L714)&lt;-5)</formula>
    </cfRule>
  </conditionalFormatting>
  <conditionalFormatting sqref="O715">
    <cfRule type="expression" dxfId="6330" priority="626">
      <formula>OR((O715-O714)&gt;5,(O715-O714)&lt;-5)</formula>
    </cfRule>
  </conditionalFormatting>
  <conditionalFormatting sqref="P715">
    <cfRule type="expression" dxfId="6329" priority="625">
      <formula>OR((P715-P714)&gt;5,(P715-P714)&lt;-5)</formula>
    </cfRule>
  </conditionalFormatting>
  <conditionalFormatting sqref="Q715">
    <cfRule type="expression" dxfId="6328" priority="624">
      <formula>OR((Q715-Q714)&gt;5,(Q715-Q714)&lt;-5)</formula>
    </cfRule>
  </conditionalFormatting>
  <conditionalFormatting sqref="R715">
    <cfRule type="expression" dxfId="6327" priority="623">
      <formula>OR((R715-R714)&gt;5,(R715-R714)&lt;-5)</formula>
    </cfRule>
  </conditionalFormatting>
  <conditionalFormatting sqref="S715">
    <cfRule type="expression" dxfId="6326" priority="622">
      <formula>OR((S715-S714)&gt;5,(S715-S714)&lt;-5)</formula>
    </cfRule>
  </conditionalFormatting>
  <conditionalFormatting sqref="T715">
    <cfRule type="expression" dxfId="6325" priority="621">
      <formula>OR((T715-T714)&gt;5,(T715-T714)&lt;-5)</formula>
    </cfRule>
  </conditionalFormatting>
  <conditionalFormatting sqref="U715">
    <cfRule type="expression" dxfId="6324" priority="620">
      <formula>OR((U715-U714)&gt;5,(U715-U714)&lt;-5)</formula>
    </cfRule>
  </conditionalFormatting>
  <conditionalFormatting sqref="V715">
    <cfRule type="expression" dxfId="6323" priority="619">
      <formula>OR((V715-V714)&gt;5,(V715-V714)&lt;-5)</formula>
    </cfRule>
  </conditionalFormatting>
  <conditionalFormatting sqref="W715">
    <cfRule type="expression" dxfId="6322" priority="618">
      <formula>OR((W715-W714)&gt;5,(W715-W714)&lt;-5)</formula>
    </cfRule>
  </conditionalFormatting>
  <conditionalFormatting sqref="X715">
    <cfRule type="expression" dxfId="6321" priority="617">
      <formula>OR((X715-X714)&gt;5,(X715-X714)&lt;-5)</formula>
    </cfRule>
  </conditionalFormatting>
  <conditionalFormatting sqref="Y715">
    <cfRule type="expression" dxfId="6320" priority="616">
      <formula>OR((Y715-Y714)&gt;5,(Y715-Y714)&lt;-5)</formula>
    </cfRule>
  </conditionalFormatting>
  <conditionalFormatting sqref="L717:N717">
    <cfRule type="expression" dxfId="6319" priority="613">
      <formula>OR((L717-L716)&gt;5,(L717-L716)&lt;-5)</formula>
    </cfRule>
  </conditionalFormatting>
  <conditionalFormatting sqref="O717">
    <cfRule type="expression" dxfId="6318" priority="612">
      <formula>OR((O717-O716)&gt;5,(O717-O716)&lt;-5)</formula>
    </cfRule>
  </conditionalFormatting>
  <conditionalFormatting sqref="P717">
    <cfRule type="expression" dxfId="6317" priority="611">
      <formula>OR((P717-P716)&gt;5,(P717-P716)&lt;-5)</formula>
    </cfRule>
  </conditionalFormatting>
  <conditionalFormatting sqref="Q717">
    <cfRule type="expression" dxfId="6316" priority="610">
      <formula>OR((Q717-Q716)&gt;5,(Q717-Q716)&lt;-5)</formula>
    </cfRule>
  </conditionalFormatting>
  <conditionalFormatting sqref="R717">
    <cfRule type="expression" dxfId="6315" priority="609">
      <formula>OR((R717-R716)&gt;5,(R717-R716)&lt;-5)</formula>
    </cfRule>
  </conditionalFormatting>
  <conditionalFormatting sqref="S717">
    <cfRule type="expression" dxfId="6314" priority="608">
      <formula>OR((S717-S716)&gt;5,(S717-S716)&lt;-5)</formula>
    </cfRule>
  </conditionalFormatting>
  <conditionalFormatting sqref="T717">
    <cfRule type="expression" dxfId="6313" priority="607">
      <formula>OR((T717-T716)&gt;5,(T717-T716)&lt;-5)</formula>
    </cfRule>
  </conditionalFormatting>
  <conditionalFormatting sqref="U717">
    <cfRule type="expression" dxfId="6312" priority="606">
      <formula>OR((U717-U716)&gt;5,(U717-U716)&lt;-5)</formula>
    </cfRule>
  </conditionalFormatting>
  <conditionalFormatting sqref="V717">
    <cfRule type="expression" dxfId="6311" priority="605">
      <formula>OR((V717-V716)&gt;5,(V717-V716)&lt;-5)</formula>
    </cfRule>
  </conditionalFormatting>
  <conditionalFormatting sqref="W717">
    <cfRule type="expression" dxfId="6310" priority="604">
      <formula>OR((W717-W716)&gt;5,(W717-W716)&lt;-5)</formula>
    </cfRule>
  </conditionalFormatting>
  <conditionalFormatting sqref="X717">
    <cfRule type="expression" dxfId="6309" priority="603">
      <formula>OR((X717-X716)&gt;5,(X717-X716)&lt;-5)</formula>
    </cfRule>
  </conditionalFormatting>
  <conditionalFormatting sqref="Y717">
    <cfRule type="expression" dxfId="6308" priority="602">
      <formula>OR((Y717-Y716)&gt;5,(Y717-Y716)&lt;-5)</formula>
    </cfRule>
  </conditionalFormatting>
  <conditionalFormatting sqref="L718:N718">
    <cfRule type="expression" dxfId="6307" priority="599">
      <formula>OR((L718-L717)&gt;5,(L718-L717)&lt;-5)</formula>
    </cfRule>
  </conditionalFormatting>
  <conditionalFormatting sqref="O718">
    <cfRule type="expression" dxfId="6306" priority="598">
      <formula>OR((O718-O717)&gt;5,(O718-O717)&lt;-5)</formula>
    </cfRule>
  </conditionalFormatting>
  <conditionalFormatting sqref="P718">
    <cfRule type="expression" dxfId="6305" priority="597">
      <formula>OR((P718-P717)&gt;5,(P718-P717)&lt;-5)</formula>
    </cfRule>
  </conditionalFormatting>
  <conditionalFormatting sqref="Q718">
    <cfRule type="expression" dxfId="6304" priority="596">
      <formula>OR((Q718-Q717)&gt;5,(Q718-Q717)&lt;-5)</formula>
    </cfRule>
  </conditionalFormatting>
  <conditionalFormatting sqref="R718">
    <cfRule type="expression" dxfId="6303" priority="595">
      <formula>OR((R718-R717)&gt;5,(R718-R717)&lt;-5)</formula>
    </cfRule>
  </conditionalFormatting>
  <conditionalFormatting sqref="S718">
    <cfRule type="expression" dxfId="6302" priority="594">
      <formula>OR((S718-S717)&gt;5,(S718-S717)&lt;-5)</formula>
    </cfRule>
  </conditionalFormatting>
  <conditionalFormatting sqref="T718">
    <cfRule type="expression" dxfId="6301" priority="593">
      <formula>OR((T718-T717)&gt;5,(T718-T717)&lt;-5)</formula>
    </cfRule>
  </conditionalFormatting>
  <conditionalFormatting sqref="U718">
    <cfRule type="expression" dxfId="6300" priority="592">
      <formula>OR((U718-U717)&gt;5,(U718-U717)&lt;-5)</formula>
    </cfRule>
  </conditionalFormatting>
  <conditionalFormatting sqref="V718">
    <cfRule type="expression" dxfId="6299" priority="591">
      <formula>OR((V718-V717)&gt;5,(V718-V717)&lt;-5)</formula>
    </cfRule>
  </conditionalFormatting>
  <conditionalFormatting sqref="W718">
    <cfRule type="expression" dxfId="6298" priority="590">
      <formula>OR((W718-W717)&gt;5,(W718-W717)&lt;-5)</formula>
    </cfRule>
  </conditionalFormatting>
  <conditionalFormatting sqref="X718">
    <cfRule type="expression" dxfId="6297" priority="589">
      <formula>OR((X718-X717)&gt;5,(X718-X717)&lt;-5)</formula>
    </cfRule>
  </conditionalFormatting>
  <conditionalFormatting sqref="Y718">
    <cfRule type="expression" dxfId="6296" priority="588">
      <formula>OR((Y718-Y717)&gt;5,(Y718-Y717)&lt;-5)</formula>
    </cfRule>
  </conditionalFormatting>
  <conditionalFormatting sqref="S715">
    <cfRule type="expression" dxfId="6295" priority="587">
      <formula>OR((S715-S714)&gt;5,(S715-S714)&lt;-5)</formula>
    </cfRule>
  </conditionalFormatting>
  <conditionalFormatting sqref="L717:N717">
    <cfRule type="expression" dxfId="6294" priority="584">
      <formula>OR((L717-L716)&gt;5,(L717-L716)&lt;-5)</formula>
    </cfRule>
  </conditionalFormatting>
  <conditionalFormatting sqref="O717">
    <cfRule type="expression" dxfId="6293" priority="583">
      <formula>OR((O717-O716)&gt;5,(O717-O716)&lt;-5)</formula>
    </cfRule>
  </conditionalFormatting>
  <conditionalFormatting sqref="P717">
    <cfRule type="expression" dxfId="6292" priority="582">
      <formula>OR((P717-P716)&gt;5,(P717-P716)&lt;-5)</formula>
    </cfRule>
  </conditionalFormatting>
  <conditionalFormatting sqref="Q717">
    <cfRule type="expression" dxfId="6291" priority="581">
      <formula>OR((Q717-Q716)&gt;5,(Q717-Q716)&lt;-5)</formula>
    </cfRule>
  </conditionalFormatting>
  <conditionalFormatting sqref="R717">
    <cfRule type="expression" dxfId="6290" priority="580">
      <formula>OR((R717-R716)&gt;5,(R717-R716)&lt;-5)</formula>
    </cfRule>
  </conditionalFormatting>
  <conditionalFormatting sqref="S717">
    <cfRule type="expression" dxfId="6289" priority="579">
      <formula>OR((S717-S716)&gt;5,(S717-S716)&lt;-5)</formula>
    </cfRule>
  </conditionalFormatting>
  <conditionalFormatting sqref="T717">
    <cfRule type="expression" dxfId="6288" priority="578">
      <formula>OR((T717-T716)&gt;5,(T717-T716)&lt;-5)</formula>
    </cfRule>
  </conditionalFormatting>
  <conditionalFormatting sqref="U717">
    <cfRule type="expression" dxfId="6287" priority="577">
      <formula>OR((U717-U716)&gt;5,(U717-U716)&lt;-5)</formula>
    </cfRule>
  </conditionalFormatting>
  <conditionalFormatting sqref="V717">
    <cfRule type="expression" dxfId="6286" priority="576">
      <formula>OR((V717-V716)&gt;5,(V717-V716)&lt;-5)</formula>
    </cfRule>
  </conditionalFormatting>
  <conditionalFormatting sqref="W717">
    <cfRule type="expression" dxfId="6285" priority="575">
      <formula>OR((W717-W716)&gt;5,(W717-W716)&lt;-5)</formula>
    </cfRule>
  </conditionalFormatting>
  <conditionalFormatting sqref="X717">
    <cfRule type="expression" dxfId="6284" priority="574">
      <formula>OR((X717-X716)&gt;5,(X717-X716)&lt;-5)</formula>
    </cfRule>
  </conditionalFormatting>
  <conditionalFormatting sqref="Y717">
    <cfRule type="expression" dxfId="6283" priority="573">
      <formula>OR((Y717-Y716)&gt;5,(Y717-Y716)&lt;-5)</formula>
    </cfRule>
  </conditionalFormatting>
  <conditionalFormatting sqref="L718:N718">
    <cfRule type="expression" dxfId="6282" priority="570">
      <formula>OR((L718-L717)&gt;5,(L718-L717)&lt;-5)</formula>
    </cfRule>
  </conditionalFormatting>
  <conditionalFormatting sqref="O718">
    <cfRule type="expression" dxfId="6281" priority="569">
      <formula>OR((O718-O717)&gt;5,(O718-O717)&lt;-5)</formula>
    </cfRule>
  </conditionalFormatting>
  <conditionalFormatting sqref="P718">
    <cfRule type="expression" dxfId="6280" priority="568">
      <formula>OR((P718-P717)&gt;5,(P718-P717)&lt;-5)</formula>
    </cfRule>
  </conditionalFormatting>
  <conditionalFormatting sqref="Q718">
    <cfRule type="expression" dxfId="6279" priority="567">
      <formula>OR((Q718-Q717)&gt;5,(Q718-Q717)&lt;-5)</formula>
    </cfRule>
  </conditionalFormatting>
  <conditionalFormatting sqref="R718">
    <cfRule type="expression" dxfId="6278" priority="566">
      <formula>OR((R718-R717)&gt;5,(R718-R717)&lt;-5)</formula>
    </cfRule>
  </conditionalFormatting>
  <conditionalFormatting sqref="S718">
    <cfRule type="expression" dxfId="6277" priority="565">
      <formula>OR((S718-S717)&gt;5,(S718-S717)&lt;-5)</formula>
    </cfRule>
  </conditionalFormatting>
  <conditionalFormatting sqref="T718">
    <cfRule type="expression" dxfId="6276" priority="564">
      <formula>OR((T718-T717)&gt;5,(T718-T717)&lt;-5)</formula>
    </cfRule>
  </conditionalFormatting>
  <conditionalFormatting sqref="U718">
    <cfRule type="expression" dxfId="6275" priority="563">
      <formula>OR((U718-U717)&gt;5,(U718-U717)&lt;-5)</formula>
    </cfRule>
  </conditionalFormatting>
  <conditionalFormatting sqref="V718">
    <cfRule type="expression" dxfId="6274" priority="562">
      <formula>OR((V718-V717)&gt;5,(V718-V717)&lt;-5)</formula>
    </cfRule>
  </conditionalFormatting>
  <conditionalFormatting sqref="W718">
    <cfRule type="expression" dxfId="6273" priority="561">
      <formula>OR((W718-W717)&gt;5,(W718-W717)&lt;-5)</formula>
    </cfRule>
  </conditionalFormatting>
  <conditionalFormatting sqref="X718">
    <cfRule type="expression" dxfId="6272" priority="560">
      <formula>OR((X718-X717)&gt;5,(X718-X717)&lt;-5)</formula>
    </cfRule>
  </conditionalFormatting>
  <conditionalFormatting sqref="Y718">
    <cfRule type="expression" dxfId="6271" priority="559">
      <formula>OR((Y718-Y717)&gt;5,(Y718-Y717)&lt;-5)</formula>
    </cfRule>
  </conditionalFormatting>
  <conditionalFormatting sqref="S718">
    <cfRule type="expression" dxfId="6270" priority="558">
      <formula>OR((S718-S717)&gt;5,(S718-S717)&lt;-5)</formula>
    </cfRule>
  </conditionalFormatting>
  <conditionalFormatting sqref="O316">
    <cfRule type="expression" dxfId="6269" priority="557">
      <formula>OR((O316-O315)&gt;5,(O316-O315)&lt;-5)</formula>
    </cfRule>
  </conditionalFormatting>
  <conditionalFormatting sqref="L60:N60">
    <cfRule type="expression" dxfId="6268" priority="556">
      <formula>OR((L60-L59)&gt;5,(L60-L59)&lt;-5)</formula>
    </cfRule>
  </conditionalFormatting>
  <conditionalFormatting sqref="O60">
    <cfRule type="expression" dxfId="6267" priority="555">
      <formula>OR((O60-O59)&gt;5,(O60-O59)&lt;-5)</formula>
    </cfRule>
  </conditionalFormatting>
  <conditionalFormatting sqref="P60">
    <cfRule type="expression" dxfId="6266" priority="554">
      <formula>OR((P60-P59)&gt;5,(P60-P59)&lt;-5)</formula>
    </cfRule>
  </conditionalFormatting>
  <conditionalFormatting sqref="Q60">
    <cfRule type="expression" dxfId="6265" priority="553">
      <formula>OR((Q60-Q59)&gt;5,(Q60-Q59)&lt;-5)</formula>
    </cfRule>
  </conditionalFormatting>
  <conditionalFormatting sqref="R60">
    <cfRule type="expression" dxfId="6264" priority="552">
      <formula>OR((R60-R59)&gt;5,(R60-R59)&lt;-5)</formula>
    </cfRule>
  </conditionalFormatting>
  <conditionalFormatting sqref="S60">
    <cfRule type="expression" dxfId="6263" priority="551">
      <formula>OR((S60-S59)&gt;5,(S60-S59)&lt;-5)</formula>
    </cfRule>
  </conditionalFormatting>
  <conditionalFormatting sqref="T60">
    <cfRule type="expression" dxfId="6262" priority="550">
      <formula>OR((T60-T59)&gt;5,(T60-T59)&lt;-5)</formula>
    </cfRule>
  </conditionalFormatting>
  <conditionalFormatting sqref="U60">
    <cfRule type="expression" dxfId="6261" priority="549">
      <formula>OR((U60-U59)&gt;5,(U60-U59)&lt;-5)</formula>
    </cfRule>
  </conditionalFormatting>
  <conditionalFormatting sqref="V60">
    <cfRule type="expression" dxfId="6260" priority="548">
      <formula>OR((V60-V59)&gt;5,(V60-V59)&lt;-5)</formula>
    </cfRule>
  </conditionalFormatting>
  <conditionalFormatting sqref="W60">
    <cfRule type="expression" dxfId="6259" priority="547">
      <formula>OR((W60-W59)&gt;5,(W60-W59)&lt;-5)</formula>
    </cfRule>
  </conditionalFormatting>
  <conditionalFormatting sqref="X60">
    <cfRule type="expression" dxfId="6258" priority="546">
      <formula>OR((X60-X59)&gt;5,(X60-X59)&lt;-5)</formula>
    </cfRule>
  </conditionalFormatting>
  <conditionalFormatting sqref="Y60">
    <cfRule type="expression" dxfId="6257" priority="545">
      <formula>OR((Y60-Y59)&gt;5,(Y60-Y59)&lt;-5)</formula>
    </cfRule>
  </conditionalFormatting>
  <conditionalFormatting sqref="L61:N61">
    <cfRule type="expression" dxfId="6256" priority="544">
      <formula>OR((L61-L60)&gt;5,(L61-L60)&lt;-5)</formula>
    </cfRule>
  </conditionalFormatting>
  <conditionalFormatting sqref="O61">
    <cfRule type="expression" dxfId="6255" priority="543">
      <formula>OR((O61-O60)&gt;5,(O61-O60)&lt;-5)</formula>
    </cfRule>
  </conditionalFormatting>
  <conditionalFormatting sqref="P61">
    <cfRule type="expression" dxfId="6254" priority="542">
      <formula>OR((P61-P60)&gt;5,(P61-P60)&lt;-5)</formula>
    </cfRule>
  </conditionalFormatting>
  <conditionalFormatting sqref="Q61">
    <cfRule type="expression" dxfId="6253" priority="541">
      <formula>OR((Q61-Q60)&gt;5,(Q61-Q60)&lt;-5)</formula>
    </cfRule>
  </conditionalFormatting>
  <conditionalFormatting sqref="R61">
    <cfRule type="expression" dxfId="6252" priority="540">
      <formula>OR((R61-R60)&gt;5,(R61-R60)&lt;-5)</formula>
    </cfRule>
  </conditionalFormatting>
  <conditionalFormatting sqref="S61">
    <cfRule type="expression" dxfId="6251" priority="539">
      <formula>OR((S61-S60)&gt;5,(S61-S60)&lt;-5)</formula>
    </cfRule>
  </conditionalFormatting>
  <conditionalFormatting sqref="T61">
    <cfRule type="expression" dxfId="6250" priority="538">
      <formula>OR((T61-T60)&gt;5,(T61-T60)&lt;-5)</formula>
    </cfRule>
  </conditionalFormatting>
  <conditionalFormatting sqref="U61">
    <cfRule type="expression" dxfId="6249" priority="537">
      <formula>OR((U61-U60)&gt;5,(U61-U60)&lt;-5)</formula>
    </cfRule>
  </conditionalFormatting>
  <conditionalFormatting sqref="V61">
    <cfRule type="expression" dxfId="6248" priority="536">
      <formula>OR((V61-V60)&gt;5,(V61-V60)&lt;-5)</formula>
    </cfRule>
  </conditionalFormatting>
  <conditionalFormatting sqref="W61">
    <cfRule type="expression" dxfId="6247" priority="535">
      <formula>OR((W61-W60)&gt;5,(W61-W60)&lt;-5)</formula>
    </cfRule>
  </conditionalFormatting>
  <conditionalFormatting sqref="X61">
    <cfRule type="expression" dxfId="6246" priority="534">
      <formula>OR((X61-X60)&gt;5,(X61-X60)&lt;-5)</formula>
    </cfRule>
  </conditionalFormatting>
  <conditionalFormatting sqref="Y61">
    <cfRule type="expression" dxfId="6245" priority="533">
      <formula>OR((Y61-Y60)&gt;5,(Y61-Y60)&lt;-5)</formula>
    </cfRule>
  </conditionalFormatting>
  <conditionalFormatting sqref="L62:N62">
    <cfRule type="expression" dxfId="6244" priority="532">
      <formula>OR((L62-L61)&gt;5,(L62-L61)&lt;-5)</formula>
    </cfRule>
  </conditionalFormatting>
  <conditionalFormatting sqref="O62">
    <cfRule type="expression" dxfId="6243" priority="531">
      <formula>OR((O62-O61)&gt;5,(O62-O61)&lt;-5)</formula>
    </cfRule>
  </conditionalFormatting>
  <conditionalFormatting sqref="P62">
    <cfRule type="expression" dxfId="6242" priority="530">
      <formula>OR((P62-P61)&gt;5,(P62-P61)&lt;-5)</formula>
    </cfRule>
  </conditionalFormatting>
  <conditionalFormatting sqref="Q62">
    <cfRule type="expression" dxfId="6241" priority="529">
      <formula>OR((Q62-Q61)&gt;5,(Q62-Q61)&lt;-5)</formula>
    </cfRule>
  </conditionalFormatting>
  <conditionalFormatting sqref="R62">
    <cfRule type="expression" dxfId="6240" priority="528">
      <formula>OR((R62-R61)&gt;5,(R62-R61)&lt;-5)</formula>
    </cfRule>
  </conditionalFormatting>
  <conditionalFormatting sqref="S62">
    <cfRule type="expression" dxfId="6239" priority="527">
      <formula>OR((S62-S61)&gt;5,(S62-S61)&lt;-5)</formula>
    </cfRule>
  </conditionalFormatting>
  <conditionalFormatting sqref="T62">
    <cfRule type="expression" dxfId="6238" priority="526">
      <formula>OR((T62-T61)&gt;5,(T62-T61)&lt;-5)</formula>
    </cfRule>
  </conditionalFormatting>
  <conditionalFormatting sqref="U62">
    <cfRule type="expression" dxfId="6237" priority="525">
      <formula>OR((U62-U61)&gt;5,(U62-U61)&lt;-5)</formula>
    </cfRule>
  </conditionalFormatting>
  <conditionalFormatting sqref="V62">
    <cfRule type="expression" dxfId="6236" priority="524">
      <formula>OR((V62-V61)&gt;5,(V62-V61)&lt;-5)</formula>
    </cfRule>
  </conditionalFormatting>
  <conditionalFormatting sqref="W62">
    <cfRule type="expression" dxfId="6235" priority="523">
      <formula>OR((W62-W61)&gt;5,(W62-W61)&lt;-5)</formula>
    </cfRule>
  </conditionalFormatting>
  <conditionalFormatting sqref="X62">
    <cfRule type="expression" dxfId="6234" priority="522">
      <formula>OR((X62-X61)&gt;5,(X62-X61)&lt;-5)</formula>
    </cfRule>
  </conditionalFormatting>
  <conditionalFormatting sqref="Y62">
    <cfRule type="expression" dxfId="6233" priority="521">
      <formula>OR((Y62-Y61)&gt;5,(Y62-Y61)&lt;-5)</formula>
    </cfRule>
  </conditionalFormatting>
  <conditionalFormatting sqref="L63:N63">
    <cfRule type="expression" dxfId="6232" priority="520">
      <formula>OR((L63-L62)&gt;5,(L63-L62)&lt;-5)</formula>
    </cfRule>
  </conditionalFormatting>
  <conditionalFormatting sqref="O63">
    <cfRule type="expression" dxfId="6231" priority="519">
      <formula>OR((O63-O62)&gt;5,(O63-O62)&lt;-5)</formula>
    </cfRule>
  </conditionalFormatting>
  <conditionalFormatting sqref="P63">
    <cfRule type="expression" dxfId="6230" priority="518">
      <formula>OR((P63-P62)&gt;5,(P63-P62)&lt;-5)</formula>
    </cfRule>
  </conditionalFormatting>
  <conditionalFormatting sqref="Q63">
    <cfRule type="expression" dxfId="6229" priority="517">
      <formula>OR((Q63-Q62)&gt;5,(Q63-Q62)&lt;-5)</formula>
    </cfRule>
  </conditionalFormatting>
  <conditionalFormatting sqref="R63">
    <cfRule type="expression" dxfId="6228" priority="516">
      <formula>OR((R63-R62)&gt;5,(R63-R62)&lt;-5)</formula>
    </cfRule>
  </conditionalFormatting>
  <conditionalFormatting sqref="S63">
    <cfRule type="expression" dxfId="6227" priority="515">
      <formula>OR((S63-S62)&gt;5,(S63-S62)&lt;-5)</formula>
    </cfRule>
  </conditionalFormatting>
  <conditionalFormatting sqref="T63">
    <cfRule type="expression" dxfId="6226" priority="514">
      <formula>OR((T63-T62)&gt;5,(T63-T62)&lt;-5)</formula>
    </cfRule>
  </conditionalFormatting>
  <conditionalFormatting sqref="U63">
    <cfRule type="expression" dxfId="6225" priority="513">
      <formula>OR((U63-U62)&gt;5,(U63-U62)&lt;-5)</formula>
    </cfRule>
  </conditionalFormatting>
  <conditionalFormatting sqref="V63">
    <cfRule type="expression" dxfId="6224" priority="512">
      <formula>OR((V63-V62)&gt;5,(V63-V62)&lt;-5)</formula>
    </cfRule>
  </conditionalFormatting>
  <conditionalFormatting sqref="W63">
    <cfRule type="expression" dxfId="6223" priority="511">
      <formula>OR((W63-W62)&gt;5,(W63-W62)&lt;-5)</formula>
    </cfRule>
  </conditionalFormatting>
  <conditionalFormatting sqref="X63">
    <cfRule type="expression" dxfId="6222" priority="510">
      <formula>OR((X63-X62)&gt;5,(X63-X62)&lt;-5)</formula>
    </cfRule>
  </conditionalFormatting>
  <conditionalFormatting sqref="Y63">
    <cfRule type="expression" dxfId="6221" priority="509">
      <formula>OR((Y63-Y62)&gt;5,(Y63-Y62)&lt;-5)</formula>
    </cfRule>
  </conditionalFormatting>
  <conditionalFormatting sqref="L64:N64">
    <cfRule type="expression" dxfId="6220" priority="508">
      <formula>OR((L64-L63)&gt;5,(L64-L63)&lt;-5)</formula>
    </cfRule>
  </conditionalFormatting>
  <conditionalFormatting sqref="O64">
    <cfRule type="expression" dxfId="6219" priority="507">
      <formula>OR((O64-O63)&gt;5,(O64-O63)&lt;-5)</formula>
    </cfRule>
  </conditionalFormatting>
  <conditionalFormatting sqref="P64">
    <cfRule type="expression" dxfId="6218" priority="506">
      <formula>OR((P64-P63)&gt;5,(P64-P63)&lt;-5)</formula>
    </cfRule>
  </conditionalFormatting>
  <conditionalFormatting sqref="Q64">
    <cfRule type="expression" dxfId="6217" priority="505">
      <formula>OR((Q64-Q63)&gt;5,(Q64-Q63)&lt;-5)</formula>
    </cfRule>
  </conditionalFormatting>
  <conditionalFormatting sqref="R64">
    <cfRule type="expression" dxfId="6216" priority="504">
      <formula>OR((R64-R63)&gt;5,(R64-R63)&lt;-5)</formula>
    </cfRule>
  </conditionalFormatting>
  <conditionalFormatting sqref="S64">
    <cfRule type="expression" dxfId="6215" priority="503">
      <formula>OR((S64-S63)&gt;5,(S64-S63)&lt;-5)</formula>
    </cfRule>
  </conditionalFormatting>
  <conditionalFormatting sqref="T64">
    <cfRule type="expression" dxfId="6214" priority="502">
      <formula>OR((T64-T63)&gt;5,(T64-T63)&lt;-5)</formula>
    </cfRule>
  </conditionalFormatting>
  <conditionalFormatting sqref="U64">
    <cfRule type="expression" dxfId="6213" priority="501">
      <formula>OR((U64-U63)&gt;5,(U64-U63)&lt;-5)</formula>
    </cfRule>
  </conditionalFormatting>
  <conditionalFormatting sqref="V64">
    <cfRule type="expression" dxfId="6212" priority="500">
      <formula>OR((V64-V63)&gt;5,(V64-V63)&lt;-5)</formula>
    </cfRule>
  </conditionalFormatting>
  <conditionalFormatting sqref="W64">
    <cfRule type="expression" dxfId="6211" priority="499">
      <formula>OR((W64-W63)&gt;5,(W64-W63)&lt;-5)</formula>
    </cfRule>
  </conditionalFormatting>
  <conditionalFormatting sqref="X64">
    <cfRule type="expression" dxfId="6210" priority="498">
      <formula>OR((X64-X63)&gt;5,(X64-X63)&lt;-5)</formula>
    </cfRule>
  </conditionalFormatting>
  <conditionalFormatting sqref="Y64">
    <cfRule type="expression" dxfId="6209" priority="497">
      <formula>OR((Y64-Y63)&gt;5,(Y64-Y63)&lt;-5)</formula>
    </cfRule>
  </conditionalFormatting>
  <conditionalFormatting sqref="L66:N66">
    <cfRule type="expression" dxfId="6208" priority="496">
      <formula>OR((L66-L65)&gt;5,(L66-L65)&lt;-5)</formula>
    </cfRule>
  </conditionalFormatting>
  <conditionalFormatting sqref="O66">
    <cfRule type="expression" dxfId="6207" priority="495">
      <formula>OR((O66-O65)&gt;5,(O66-O65)&lt;-5)</formula>
    </cfRule>
  </conditionalFormatting>
  <conditionalFormatting sqref="P66">
    <cfRule type="expression" dxfId="6206" priority="494">
      <formula>OR((P66-P65)&gt;5,(P66-P65)&lt;-5)</formula>
    </cfRule>
  </conditionalFormatting>
  <conditionalFormatting sqref="Q66">
    <cfRule type="expression" dxfId="6205" priority="493">
      <formula>OR((Q66-Q65)&gt;5,(Q66-Q65)&lt;-5)</formula>
    </cfRule>
  </conditionalFormatting>
  <conditionalFormatting sqref="R66">
    <cfRule type="expression" dxfId="6204" priority="492">
      <formula>OR((R66-R65)&gt;5,(R66-R65)&lt;-5)</formula>
    </cfRule>
  </conditionalFormatting>
  <conditionalFormatting sqref="S66">
    <cfRule type="expression" dxfId="6203" priority="491">
      <formula>OR((S66-S65)&gt;5,(S66-S65)&lt;-5)</formula>
    </cfRule>
  </conditionalFormatting>
  <conditionalFormatting sqref="T66">
    <cfRule type="expression" dxfId="6202" priority="490">
      <formula>OR((T66-T65)&gt;5,(T66-T65)&lt;-5)</formula>
    </cfRule>
  </conditionalFormatting>
  <conditionalFormatting sqref="U66">
    <cfRule type="expression" dxfId="6201" priority="489">
      <formula>OR((U66-U65)&gt;5,(U66-U65)&lt;-5)</formula>
    </cfRule>
  </conditionalFormatting>
  <conditionalFormatting sqref="V66">
    <cfRule type="expression" dxfId="6200" priority="488">
      <formula>OR((V66-V65)&gt;5,(V66-V65)&lt;-5)</formula>
    </cfRule>
  </conditionalFormatting>
  <conditionalFormatting sqref="W66">
    <cfRule type="expression" dxfId="6199" priority="487">
      <formula>OR((W66-W65)&gt;5,(W66-W65)&lt;-5)</formula>
    </cfRule>
  </conditionalFormatting>
  <conditionalFormatting sqref="X66">
    <cfRule type="expression" dxfId="6198" priority="486">
      <formula>OR((X66-X65)&gt;5,(X66-X65)&lt;-5)</formula>
    </cfRule>
  </conditionalFormatting>
  <conditionalFormatting sqref="Y66">
    <cfRule type="expression" dxfId="6197" priority="485">
      <formula>OR((Y66-Y65)&gt;5,(Y66-Y65)&lt;-5)</formula>
    </cfRule>
  </conditionalFormatting>
  <conditionalFormatting sqref="L67:N67">
    <cfRule type="expression" dxfId="6196" priority="484">
      <formula>OR((L67-L66)&gt;5,(L67-L66)&lt;-5)</formula>
    </cfRule>
  </conditionalFormatting>
  <conditionalFormatting sqref="O67">
    <cfRule type="expression" dxfId="6195" priority="483">
      <formula>OR((O67-O66)&gt;5,(O67-O66)&lt;-5)</formula>
    </cfRule>
  </conditionalFormatting>
  <conditionalFormatting sqref="P67">
    <cfRule type="expression" dxfId="6194" priority="482">
      <formula>OR((P67-P66)&gt;5,(P67-P66)&lt;-5)</formula>
    </cfRule>
  </conditionalFormatting>
  <conditionalFormatting sqref="Q67">
    <cfRule type="expression" dxfId="6193" priority="481">
      <formula>OR((Q67-Q66)&gt;5,(Q67-Q66)&lt;-5)</formula>
    </cfRule>
  </conditionalFormatting>
  <conditionalFormatting sqref="R67">
    <cfRule type="expression" dxfId="6192" priority="480">
      <formula>OR((R67-R66)&gt;5,(R67-R66)&lt;-5)</formula>
    </cfRule>
  </conditionalFormatting>
  <conditionalFormatting sqref="S67">
    <cfRule type="expression" dxfId="6191" priority="479">
      <formula>OR((S67-S66)&gt;5,(S67-S66)&lt;-5)</formula>
    </cfRule>
  </conditionalFormatting>
  <conditionalFormatting sqref="T67">
    <cfRule type="expression" dxfId="6190" priority="478">
      <formula>OR((T67-T66)&gt;5,(T67-T66)&lt;-5)</formula>
    </cfRule>
  </conditionalFormatting>
  <conditionalFormatting sqref="U67">
    <cfRule type="expression" dxfId="6189" priority="477">
      <formula>OR((U67-U66)&gt;5,(U67-U66)&lt;-5)</formula>
    </cfRule>
  </conditionalFormatting>
  <conditionalFormatting sqref="V67">
    <cfRule type="expression" dxfId="6188" priority="476">
      <formula>OR((V67-V66)&gt;5,(V67-V66)&lt;-5)</formula>
    </cfRule>
  </conditionalFormatting>
  <conditionalFormatting sqref="W67">
    <cfRule type="expression" dxfId="6187" priority="475">
      <formula>OR((W67-W66)&gt;5,(W67-W66)&lt;-5)</formula>
    </cfRule>
  </conditionalFormatting>
  <conditionalFormatting sqref="X67">
    <cfRule type="expression" dxfId="6186" priority="474">
      <formula>OR((X67-X66)&gt;5,(X67-X66)&lt;-5)</formula>
    </cfRule>
  </conditionalFormatting>
  <conditionalFormatting sqref="Y67">
    <cfRule type="expression" dxfId="6185" priority="473">
      <formula>OR((Y67-Y66)&gt;5,(Y67-Y66)&lt;-5)</formula>
    </cfRule>
  </conditionalFormatting>
  <conditionalFormatting sqref="L69:N69">
    <cfRule type="expression" dxfId="6184" priority="472">
      <formula>OR((L69-L68)&gt;5,(L69-L68)&lt;-5)</formula>
    </cfRule>
  </conditionalFormatting>
  <conditionalFormatting sqref="O69">
    <cfRule type="expression" dxfId="6183" priority="471">
      <formula>OR((O69-O68)&gt;5,(O69-O68)&lt;-5)</formula>
    </cfRule>
  </conditionalFormatting>
  <conditionalFormatting sqref="P69">
    <cfRule type="expression" dxfId="6182" priority="470">
      <formula>OR((P69-P68)&gt;5,(P69-P68)&lt;-5)</formula>
    </cfRule>
  </conditionalFormatting>
  <conditionalFormatting sqref="Q69">
    <cfRule type="expression" dxfId="6181" priority="469">
      <formula>OR((Q69-Q68)&gt;5,(Q69-Q68)&lt;-5)</formula>
    </cfRule>
  </conditionalFormatting>
  <conditionalFormatting sqref="R69">
    <cfRule type="expression" dxfId="6180" priority="468">
      <formula>OR((R69-R68)&gt;5,(R69-R68)&lt;-5)</formula>
    </cfRule>
  </conditionalFormatting>
  <conditionalFormatting sqref="S69">
    <cfRule type="expression" dxfId="6179" priority="467">
      <formula>OR((S69-S68)&gt;5,(S69-S68)&lt;-5)</formula>
    </cfRule>
  </conditionalFormatting>
  <conditionalFormatting sqref="T69">
    <cfRule type="expression" dxfId="6178" priority="466">
      <formula>OR((T69-T68)&gt;5,(T69-T68)&lt;-5)</formula>
    </cfRule>
  </conditionalFormatting>
  <conditionalFormatting sqref="U69">
    <cfRule type="expression" dxfId="6177" priority="465">
      <formula>OR((U69-U68)&gt;5,(U69-U68)&lt;-5)</formula>
    </cfRule>
  </conditionalFormatting>
  <conditionalFormatting sqref="V69">
    <cfRule type="expression" dxfId="6176" priority="464">
      <formula>OR((V69-V68)&gt;5,(V69-V68)&lt;-5)</formula>
    </cfRule>
  </conditionalFormatting>
  <conditionalFormatting sqref="W69">
    <cfRule type="expression" dxfId="6175" priority="463">
      <formula>OR((W69-W68)&gt;5,(W69-W68)&lt;-5)</formula>
    </cfRule>
  </conditionalFormatting>
  <conditionalFormatting sqref="X69">
    <cfRule type="expression" dxfId="6174" priority="462">
      <formula>OR((X69-X68)&gt;5,(X69-X68)&lt;-5)</formula>
    </cfRule>
  </conditionalFormatting>
  <conditionalFormatting sqref="Y69">
    <cfRule type="expression" dxfId="6173" priority="461">
      <formula>OR((Y69-Y68)&gt;5,(Y69-Y68)&lt;-5)</formula>
    </cfRule>
  </conditionalFormatting>
  <conditionalFormatting sqref="L70:N70">
    <cfRule type="expression" dxfId="6172" priority="460">
      <formula>OR((L70-L69)&gt;5,(L70-L69)&lt;-5)</formula>
    </cfRule>
  </conditionalFormatting>
  <conditionalFormatting sqref="O70">
    <cfRule type="expression" dxfId="6171" priority="459">
      <formula>OR((O70-O69)&gt;5,(O70-O69)&lt;-5)</formula>
    </cfRule>
  </conditionalFormatting>
  <conditionalFormatting sqref="P70">
    <cfRule type="expression" dxfId="6170" priority="458">
      <formula>OR((P70-P69)&gt;5,(P70-P69)&lt;-5)</formula>
    </cfRule>
  </conditionalFormatting>
  <conditionalFormatting sqref="Q70">
    <cfRule type="expression" dxfId="6169" priority="457">
      <formula>OR((Q70-Q69)&gt;5,(Q70-Q69)&lt;-5)</formula>
    </cfRule>
  </conditionalFormatting>
  <conditionalFormatting sqref="R70">
    <cfRule type="expression" dxfId="6168" priority="456">
      <formula>OR((R70-R69)&gt;5,(R70-R69)&lt;-5)</formula>
    </cfRule>
  </conditionalFormatting>
  <conditionalFormatting sqref="S70">
    <cfRule type="expression" dxfId="6167" priority="455">
      <formula>OR((S70-S69)&gt;5,(S70-S69)&lt;-5)</formula>
    </cfRule>
  </conditionalFormatting>
  <conditionalFormatting sqref="T70">
    <cfRule type="expression" dxfId="6166" priority="454">
      <formula>OR((T70-T69)&gt;5,(T70-T69)&lt;-5)</formula>
    </cfRule>
  </conditionalFormatting>
  <conditionalFormatting sqref="U70">
    <cfRule type="expression" dxfId="6165" priority="453">
      <formula>OR((U70-U69)&gt;5,(U70-U69)&lt;-5)</formula>
    </cfRule>
  </conditionalFormatting>
  <conditionalFormatting sqref="V70">
    <cfRule type="expression" dxfId="6164" priority="452">
      <formula>OR((V70-V69)&gt;5,(V70-V69)&lt;-5)</formula>
    </cfRule>
  </conditionalFormatting>
  <conditionalFormatting sqref="W70">
    <cfRule type="expression" dxfId="6163" priority="451">
      <formula>OR((W70-W69)&gt;5,(W70-W69)&lt;-5)</formula>
    </cfRule>
  </conditionalFormatting>
  <conditionalFormatting sqref="X70">
    <cfRule type="expression" dxfId="6162" priority="450">
      <formula>OR((X70-X69)&gt;5,(X70-X69)&lt;-5)</formula>
    </cfRule>
  </conditionalFormatting>
  <conditionalFormatting sqref="Y70">
    <cfRule type="expression" dxfId="6161" priority="449">
      <formula>OR((Y70-Y69)&gt;5,(Y70-Y69)&lt;-5)</formula>
    </cfRule>
  </conditionalFormatting>
  <conditionalFormatting sqref="L72:N72">
    <cfRule type="expression" dxfId="6160" priority="448">
      <formula>OR((L72-L71)&gt;5,(L72-L71)&lt;-5)</formula>
    </cfRule>
  </conditionalFormatting>
  <conditionalFormatting sqref="O72">
    <cfRule type="expression" dxfId="6159" priority="447">
      <formula>OR((O72-O71)&gt;5,(O72-O71)&lt;-5)</formula>
    </cfRule>
  </conditionalFormatting>
  <conditionalFormatting sqref="P72">
    <cfRule type="expression" dxfId="6158" priority="446">
      <formula>OR((P72-P71)&gt;5,(P72-P71)&lt;-5)</formula>
    </cfRule>
  </conditionalFormatting>
  <conditionalFormatting sqref="Q72">
    <cfRule type="expression" dxfId="6157" priority="445">
      <formula>OR((Q72-Q71)&gt;5,(Q72-Q71)&lt;-5)</formula>
    </cfRule>
  </conditionalFormatting>
  <conditionalFormatting sqref="R72">
    <cfRule type="expression" dxfId="6156" priority="444">
      <formula>OR((R72-R71)&gt;5,(R72-R71)&lt;-5)</formula>
    </cfRule>
  </conditionalFormatting>
  <conditionalFormatting sqref="S72">
    <cfRule type="expression" dxfId="6155" priority="443">
      <formula>OR((S72-S71)&gt;5,(S72-S71)&lt;-5)</formula>
    </cfRule>
  </conditionalFormatting>
  <conditionalFormatting sqref="T72">
    <cfRule type="expression" dxfId="6154" priority="442">
      <formula>OR((T72-T71)&gt;5,(T72-T71)&lt;-5)</formula>
    </cfRule>
  </conditionalFormatting>
  <conditionalFormatting sqref="U72">
    <cfRule type="expression" dxfId="6153" priority="441">
      <formula>OR((U72-U71)&gt;5,(U72-U71)&lt;-5)</formula>
    </cfRule>
  </conditionalFormatting>
  <conditionalFormatting sqref="V72">
    <cfRule type="expression" dxfId="6152" priority="440">
      <formula>OR((V72-V71)&gt;5,(V72-V71)&lt;-5)</formula>
    </cfRule>
  </conditionalFormatting>
  <conditionalFormatting sqref="W72">
    <cfRule type="expression" dxfId="6151" priority="439">
      <formula>OR((W72-W71)&gt;5,(W72-W71)&lt;-5)</formula>
    </cfRule>
  </conditionalFormatting>
  <conditionalFormatting sqref="X72">
    <cfRule type="expression" dxfId="6150" priority="438">
      <formula>OR((X72-X71)&gt;5,(X72-X71)&lt;-5)</formula>
    </cfRule>
  </conditionalFormatting>
  <conditionalFormatting sqref="Y72">
    <cfRule type="expression" dxfId="6149" priority="437">
      <formula>OR((Y72-Y71)&gt;5,(Y72-Y71)&lt;-5)</formula>
    </cfRule>
  </conditionalFormatting>
  <conditionalFormatting sqref="L73:N73">
    <cfRule type="expression" dxfId="6148" priority="436">
      <formula>OR((L73-L72)&gt;5,(L73-L72)&lt;-5)</formula>
    </cfRule>
  </conditionalFormatting>
  <conditionalFormatting sqref="O73">
    <cfRule type="expression" dxfId="6147" priority="435">
      <formula>OR((O73-O72)&gt;5,(O73-O72)&lt;-5)</formula>
    </cfRule>
  </conditionalFormatting>
  <conditionalFormatting sqref="P73">
    <cfRule type="expression" dxfId="6146" priority="434">
      <formula>OR((P73-P72)&gt;5,(P73-P72)&lt;-5)</formula>
    </cfRule>
  </conditionalFormatting>
  <conditionalFormatting sqref="Q73">
    <cfRule type="expression" dxfId="6145" priority="433">
      <formula>OR((Q73-Q72)&gt;5,(Q73-Q72)&lt;-5)</formula>
    </cfRule>
  </conditionalFormatting>
  <conditionalFormatting sqref="R73">
    <cfRule type="expression" dxfId="6144" priority="432">
      <formula>OR((R73-R72)&gt;5,(R73-R72)&lt;-5)</formula>
    </cfRule>
  </conditionalFormatting>
  <conditionalFormatting sqref="S73">
    <cfRule type="expression" dxfId="6143" priority="431">
      <formula>OR((S73-S72)&gt;5,(S73-S72)&lt;-5)</formula>
    </cfRule>
  </conditionalFormatting>
  <conditionalFormatting sqref="T73">
    <cfRule type="expression" dxfId="6142" priority="430">
      <formula>OR((T73-T72)&gt;5,(T73-T72)&lt;-5)</formula>
    </cfRule>
  </conditionalFormatting>
  <conditionalFormatting sqref="U73">
    <cfRule type="expression" dxfId="6141" priority="429">
      <formula>OR((U73-U72)&gt;5,(U73-U72)&lt;-5)</formula>
    </cfRule>
  </conditionalFormatting>
  <conditionalFormatting sqref="V73">
    <cfRule type="expression" dxfId="6140" priority="428">
      <formula>OR((V73-V72)&gt;5,(V73-V72)&lt;-5)</formula>
    </cfRule>
  </conditionalFormatting>
  <conditionalFormatting sqref="W73">
    <cfRule type="expression" dxfId="6139" priority="427">
      <formula>OR((W73-W72)&gt;5,(W73-W72)&lt;-5)</formula>
    </cfRule>
  </conditionalFormatting>
  <conditionalFormatting sqref="X73">
    <cfRule type="expression" dxfId="6138" priority="426">
      <formula>OR((X73-X72)&gt;5,(X73-X72)&lt;-5)</formula>
    </cfRule>
  </conditionalFormatting>
  <conditionalFormatting sqref="Y73">
    <cfRule type="expression" dxfId="6137" priority="425">
      <formula>OR((Y73-Y72)&gt;5,(Y73-Y72)&lt;-5)</formula>
    </cfRule>
  </conditionalFormatting>
  <conditionalFormatting sqref="L75:N75">
    <cfRule type="expression" dxfId="6136" priority="424">
      <formula>OR((L75-L74)&gt;5,(L75-L74)&lt;-5)</formula>
    </cfRule>
  </conditionalFormatting>
  <conditionalFormatting sqref="O75">
    <cfRule type="expression" dxfId="6135" priority="423">
      <formula>OR((O75-O74)&gt;5,(O75-O74)&lt;-5)</formula>
    </cfRule>
  </conditionalFormatting>
  <conditionalFormatting sqref="P75">
    <cfRule type="expression" dxfId="6134" priority="422">
      <formula>OR((P75-P74)&gt;5,(P75-P74)&lt;-5)</formula>
    </cfRule>
  </conditionalFormatting>
  <conditionalFormatting sqref="Q75">
    <cfRule type="expression" dxfId="6133" priority="421">
      <formula>OR((Q75-Q74)&gt;5,(Q75-Q74)&lt;-5)</formula>
    </cfRule>
  </conditionalFormatting>
  <conditionalFormatting sqref="R75">
    <cfRule type="expression" dxfId="6132" priority="420">
      <formula>OR((R75-R74)&gt;5,(R75-R74)&lt;-5)</formula>
    </cfRule>
  </conditionalFormatting>
  <conditionalFormatting sqref="S75">
    <cfRule type="expression" dxfId="6131" priority="419">
      <formula>OR((S75-S74)&gt;5,(S75-S74)&lt;-5)</formula>
    </cfRule>
  </conditionalFormatting>
  <conditionalFormatting sqref="T75">
    <cfRule type="expression" dxfId="6130" priority="418">
      <formula>OR((T75-T74)&gt;5,(T75-T74)&lt;-5)</formula>
    </cfRule>
  </conditionalFormatting>
  <conditionalFormatting sqref="U75">
    <cfRule type="expression" dxfId="6129" priority="417">
      <formula>OR((U75-U74)&gt;5,(U75-U74)&lt;-5)</formula>
    </cfRule>
  </conditionalFormatting>
  <conditionalFormatting sqref="V75">
    <cfRule type="expression" dxfId="6128" priority="416">
      <formula>OR((V75-V74)&gt;5,(V75-V74)&lt;-5)</formula>
    </cfRule>
  </conditionalFormatting>
  <conditionalFormatting sqref="W75">
    <cfRule type="expression" dxfId="6127" priority="415">
      <formula>OR((W75-W74)&gt;5,(W75-W74)&lt;-5)</formula>
    </cfRule>
  </conditionalFormatting>
  <conditionalFormatting sqref="X75">
    <cfRule type="expression" dxfId="6126" priority="414">
      <formula>OR((X75-X74)&gt;5,(X75-X74)&lt;-5)</formula>
    </cfRule>
  </conditionalFormatting>
  <conditionalFormatting sqref="Y75">
    <cfRule type="expression" dxfId="6125" priority="413">
      <formula>OR((Y75-Y74)&gt;5,(Y75-Y74)&lt;-5)</formula>
    </cfRule>
  </conditionalFormatting>
  <conditionalFormatting sqref="L76:N76">
    <cfRule type="expression" dxfId="6124" priority="412">
      <formula>OR((L76-L75)&gt;5,(L76-L75)&lt;-5)</formula>
    </cfRule>
  </conditionalFormatting>
  <conditionalFormatting sqref="O76">
    <cfRule type="expression" dxfId="6123" priority="411">
      <formula>OR((O76-O75)&gt;5,(O76-O75)&lt;-5)</formula>
    </cfRule>
  </conditionalFormatting>
  <conditionalFormatting sqref="P76">
    <cfRule type="expression" dxfId="6122" priority="410">
      <formula>OR((P76-P75)&gt;5,(P76-P75)&lt;-5)</formula>
    </cfRule>
  </conditionalFormatting>
  <conditionalFormatting sqref="Q76">
    <cfRule type="expression" dxfId="6121" priority="409">
      <formula>OR((Q76-Q75)&gt;5,(Q76-Q75)&lt;-5)</formula>
    </cfRule>
  </conditionalFormatting>
  <conditionalFormatting sqref="R76">
    <cfRule type="expression" dxfId="6120" priority="408">
      <formula>OR((R76-R75)&gt;5,(R76-R75)&lt;-5)</formula>
    </cfRule>
  </conditionalFormatting>
  <conditionalFormatting sqref="S76">
    <cfRule type="expression" dxfId="6119" priority="407">
      <formula>OR((S76-S75)&gt;5,(S76-S75)&lt;-5)</formula>
    </cfRule>
  </conditionalFormatting>
  <conditionalFormatting sqref="T76">
    <cfRule type="expression" dxfId="6118" priority="406">
      <formula>OR((T76-T75)&gt;5,(T76-T75)&lt;-5)</formula>
    </cfRule>
  </conditionalFormatting>
  <conditionalFormatting sqref="U76">
    <cfRule type="expression" dxfId="6117" priority="405">
      <formula>OR((U76-U75)&gt;5,(U76-U75)&lt;-5)</formula>
    </cfRule>
  </conditionalFormatting>
  <conditionalFormatting sqref="V76">
    <cfRule type="expression" dxfId="6116" priority="404">
      <formula>OR((V76-V75)&gt;5,(V76-V75)&lt;-5)</formula>
    </cfRule>
  </conditionalFormatting>
  <conditionalFormatting sqref="W76">
    <cfRule type="expression" dxfId="6115" priority="403">
      <formula>OR((W76-W75)&gt;5,(W76-W75)&lt;-5)</formula>
    </cfRule>
  </conditionalFormatting>
  <conditionalFormatting sqref="X76">
    <cfRule type="expression" dxfId="6114" priority="402">
      <formula>OR((X76-X75)&gt;5,(X76-X75)&lt;-5)</formula>
    </cfRule>
  </conditionalFormatting>
  <conditionalFormatting sqref="Y76">
    <cfRule type="expression" dxfId="6113" priority="401">
      <formula>OR((Y76-Y75)&gt;5,(Y76-Y75)&lt;-5)</formula>
    </cfRule>
  </conditionalFormatting>
  <conditionalFormatting sqref="L78:N78">
    <cfRule type="expression" dxfId="6112" priority="400">
      <formula>OR((L78-L77)&gt;5,(L78-L77)&lt;-5)</formula>
    </cfRule>
  </conditionalFormatting>
  <conditionalFormatting sqref="O78">
    <cfRule type="expression" dxfId="6111" priority="399">
      <formula>OR((O78-O77)&gt;5,(O78-O77)&lt;-5)</formula>
    </cfRule>
  </conditionalFormatting>
  <conditionalFormatting sqref="P78">
    <cfRule type="expression" dxfId="6110" priority="398">
      <formula>OR((P78-P77)&gt;5,(P78-P77)&lt;-5)</formula>
    </cfRule>
  </conditionalFormatting>
  <conditionalFormatting sqref="Q78">
    <cfRule type="expression" dxfId="6109" priority="397">
      <formula>OR((Q78-Q77)&gt;5,(Q78-Q77)&lt;-5)</formula>
    </cfRule>
  </conditionalFormatting>
  <conditionalFormatting sqref="R78">
    <cfRule type="expression" dxfId="6108" priority="396">
      <formula>OR((R78-R77)&gt;5,(R78-R77)&lt;-5)</formula>
    </cfRule>
  </conditionalFormatting>
  <conditionalFormatting sqref="S78">
    <cfRule type="expression" dxfId="6107" priority="395">
      <formula>OR((S78-S77)&gt;5,(S78-S77)&lt;-5)</formula>
    </cfRule>
  </conditionalFormatting>
  <conditionalFormatting sqref="T78">
    <cfRule type="expression" dxfId="6106" priority="394">
      <formula>OR((T78-T77)&gt;5,(T78-T77)&lt;-5)</formula>
    </cfRule>
  </conditionalFormatting>
  <conditionalFormatting sqref="U78">
    <cfRule type="expression" dxfId="6105" priority="393">
      <formula>OR((U78-U77)&gt;5,(U78-U77)&lt;-5)</formula>
    </cfRule>
  </conditionalFormatting>
  <conditionalFormatting sqref="V78">
    <cfRule type="expression" dxfId="6104" priority="392">
      <formula>OR((V78-V77)&gt;5,(V78-V77)&lt;-5)</formula>
    </cfRule>
  </conditionalFormatting>
  <conditionalFormatting sqref="W78">
    <cfRule type="expression" dxfId="6103" priority="391">
      <formula>OR((W78-W77)&gt;5,(W78-W77)&lt;-5)</formula>
    </cfRule>
  </conditionalFormatting>
  <conditionalFormatting sqref="X78">
    <cfRule type="expression" dxfId="6102" priority="390">
      <formula>OR((X78-X77)&gt;5,(X78-X77)&lt;-5)</formula>
    </cfRule>
  </conditionalFormatting>
  <conditionalFormatting sqref="Y78">
    <cfRule type="expression" dxfId="6101" priority="389">
      <formula>OR((Y78-Y77)&gt;5,(Y78-Y77)&lt;-5)</formula>
    </cfRule>
  </conditionalFormatting>
  <conditionalFormatting sqref="L79:N79">
    <cfRule type="expression" dxfId="6100" priority="388">
      <formula>OR((L79-L78)&gt;5,(L79-L78)&lt;-5)</formula>
    </cfRule>
  </conditionalFormatting>
  <conditionalFormatting sqref="O79">
    <cfRule type="expression" dxfId="6099" priority="387">
      <formula>OR((O79-O78)&gt;5,(O79-O78)&lt;-5)</formula>
    </cfRule>
  </conditionalFormatting>
  <conditionalFormatting sqref="P79">
    <cfRule type="expression" dxfId="6098" priority="386">
      <formula>OR((P79-P78)&gt;5,(P79-P78)&lt;-5)</formula>
    </cfRule>
  </conditionalFormatting>
  <conditionalFormatting sqref="Q79">
    <cfRule type="expression" dxfId="6097" priority="385">
      <formula>OR((Q79-Q78)&gt;5,(Q79-Q78)&lt;-5)</formula>
    </cfRule>
  </conditionalFormatting>
  <conditionalFormatting sqref="R79">
    <cfRule type="expression" dxfId="6096" priority="384">
      <formula>OR((R79-R78)&gt;5,(R79-R78)&lt;-5)</formula>
    </cfRule>
  </conditionalFormatting>
  <conditionalFormatting sqref="S79">
    <cfRule type="expression" dxfId="6095" priority="383">
      <formula>OR((S79-S78)&gt;5,(S79-S78)&lt;-5)</formula>
    </cfRule>
  </conditionalFormatting>
  <conditionalFormatting sqref="T79">
    <cfRule type="expression" dxfId="6094" priority="382">
      <formula>OR((T79-T78)&gt;5,(T79-T78)&lt;-5)</formula>
    </cfRule>
  </conditionalFormatting>
  <conditionalFormatting sqref="U79">
    <cfRule type="expression" dxfId="6093" priority="381">
      <formula>OR((U79-U78)&gt;5,(U79-U78)&lt;-5)</formula>
    </cfRule>
  </conditionalFormatting>
  <conditionalFormatting sqref="V79">
    <cfRule type="expression" dxfId="6092" priority="380">
      <formula>OR((V79-V78)&gt;5,(V79-V78)&lt;-5)</formula>
    </cfRule>
  </conditionalFormatting>
  <conditionalFormatting sqref="W79">
    <cfRule type="expression" dxfId="6091" priority="379">
      <formula>OR((W79-W78)&gt;5,(W79-W78)&lt;-5)</formula>
    </cfRule>
  </conditionalFormatting>
  <conditionalFormatting sqref="X79">
    <cfRule type="expression" dxfId="6090" priority="378">
      <formula>OR((X79-X78)&gt;5,(X79-X78)&lt;-5)</formula>
    </cfRule>
  </conditionalFormatting>
  <conditionalFormatting sqref="Y79">
    <cfRule type="expression" dxfId="6089" priority="377">
      <formula>OR((Y79-Y78)&gt;5,(Y79-Y78)&lt;-5)</formula>
    </cfRule>
  </conditionalFormatting>
  <conditionalFormatting sqref="L81:N81">
    <cfRule type="expression" dxfId="6088" priority="376">
      <formula>OR((L81-L80)&gt;5,(L81-L80)&lt;-5)</formula>
    </cfRule>
  </conditionalFormatting>
  <conditionalFormatting sqref="O81">
    <cfRule type="expression" dxfId="6087" priority="375">
      <formula>OR((O81-O80)&gt;5,(O81-O80)&lt;-5)</formula>
    </cfRule>
  </conditionalFormatting>
  <conditionalFormatting sqref="P81">
    <cfRule type="expression" dxfId="6086" priority="374">
      <formula>OR((P81-P80)&gt;5,(P81-P80)&lt;-5)</formula>
    </cfRule>
  </conditionalFormatting>
  <conditionalFormatting sqref="Q81">
    <cfRule type="expression" dxfId="6085" priority="373">
      <formula>OR((Q81-Q80)&gt;5,(Q81-Q80)&lt;-5)</formula>
    </cfRule>
  </conditionalFormatting>
  <conditionalFormatting sqref="R81">
    <cfRule type="expression" dxfId="6084" priority="372">
      <formula>OR((R81-R80)&gt;5,(R81-R80)&lt;-5)</formula>
    </cfRule>
  </conditionalFormatting>
  <conditionalFormatting sqref="S81">
    <cfRule type="expression" dxfId="6083" priority="371">
      <formula>OR((S81-S80)&gt;5,(S81-S80)&lt;-5)</formula>
    </cfRule>
  </conditionalFormatting>
  <conditionalFormatting sqref="T81">
    <cfRule type="expression" dxfId="6082" priority="370">
      <formula>OR((T81-T80)&gt;5,(T81-T80)&lt;-5)</formula>
    </cfRule>
  </conditionalFormatting>
  <conditionalFormatting sqref="U81">
    <cfRule type="expression" dxfId="6081" priority="369">
      <formula>OR((U81-U80)&gt;5,(U81-U80)&lt;-5)</formula>
    </cfRule>
  </conditionalFormatting>
  <conditionalFormatting sqref="V81">
    <cfRule type="expression" dxfId="6080" priority="368">
      <formula>OR((V81-V80)&gt;5,(V81-V80)&lt;-5)</formula>
    </cfRule>
  </conditionalFormatting>
  <conditionalFormatting sqref="W81">
    <cfRule type="expression" dxfId="6079" priority="367">
      <formula>OR((W81-W80)&gt;5,(W81-W80)&lt;-5)</formula>
    </cfRule>
  </conditionalFormatting>
  <conditionalFormatting sqref="X81">
    <cfRule type="expression" dxfId="6078" priority="366">
      <formula>OR((X81-X80)&gt;5,(X81-X80)&lt;-5)</formula>
    </cfRule>
  </conditionalFormatting>
  <conditionalFormatting sqref="Y81">
    <cfRule type="expression" dxfId="6077" priority="365">
      <formula>OR((Y81-Y80)&gt;5,(Y81-Y80)&lt;-5)</formula>
    </cfRule>
  </conditionalFormatting>
  <conditionalFormatting sqref="L82:N82">
    <cfRule type="expression" dxfId="6076" priority="364">
      <formula>OR((L82-L81)&gt;5,(L82-L81)&lt;-5)</formula>
    </cfRule>
  </conditionalFormatting>
  <conditionalFormatting sqref="O82">
    <cfRule type="expression" dxfId="6075" priority="363">
      <formula>OR((O82-O81)&gt;5,(O82-O81)&lt;-5)</formula>
    </cfRule>
  </conditionalFormatting>
  <conditionalFormatting sqref="P82">
    <cfRule type="expression" dxfId="6074" priority="362">
      <formula>OR((P82-P81)&gt;5,(P82-P81)&lt;-5)</formula>
    </cfRule>
  </conditionalFormatting>
  <conditionalFormatting sqref="Q82">
    <cfRule type="expression" dxfId="6073" priority="361">
      <formula>OR((Q82-Q81)&gt;5,(Q82-Q81)&lt;-5)</formula>
    </cfRule>
  </conditionalFormatting>
  <conditionalFormatting sqref="R82">
    <cfRule type="expression" dxfId="6072" priority="360">
      <formula>OR((R82-R81)&gt;5,(R82-R81)&lt;-5)</formula>
    </cfRule>
  </conditionalFormatting>
  <conditionalFormatting sqref="S82">
    <cfRule type="expression" dxfId="6071" priority="359">
      <formula>OR((S82-S81)&gt;5,(S82-S81)&lt;-5)</formula>
    </cfRule>
  </conditionalFormatting>
  <conditionalFormatting sqref="T82">
    <cfRule type="expression" dxfId="6070" priority="358">
      <formula>OR((T82-T81)&gt;5,(T82-T81)&lt;-5)</formula>
    </cfRule>
  </conditionalFormatting>
  <conditionalFormatting sqref="U82">
    <cfRule type="expression" dxfId="6069" priority="357">
      <formula>OR((U82-U81)&gt;5,(U82-U81)&lt;-5)</formula>
    </cfRule>
  </conditionalFormatting>
  <conditionalFormatting sqref="V82">
    <cfRule type="expression" dxfId="6068" priority="356">
      <formula>OR((V82-V81)&gt;5,(V82-V81)&lt;-5)</formula>
    </cfRule>
  </conditionalFormatting>
  <conditionalFormatting sqref="W82">
    <cfRule type="expression" dxfId="6067" priority="355">
      <formula>OR((W82-W81)&gt;5,(W82-W81)&lt;-5)</formula>
    </cfRule>
  </conditionalFormatting>
  <conditionalFormatting sqref="X82">
    <cfRule type="expression" dxfId="6066" priority="354">
      <formula>OR((X82-X81)&gt;5,(X82-X81)&lt;-5)</formula>
    </cfRule>
  </conditionalFormatting>
  <conditionalFormatting sqref="Y82">
    <cfRule type="expression" dxfId="6065" priority="353">
      <formula>OR((Y82-Y81)&gt;5,(Y82-Y81)&lt;-5)</formula>
    </cfRule>
  </conditionalFormatting>
  <conditionalFormatting sqref="L84:N84">
    <cfRule type="expression" dxfId="6064" priority="352">
      <formula>OR((L84-L83)&gt;5,(L84-L83)&lt;-5)</formula>
    </cfRule>
  </conditionalFormatting>
  <conditionalFormatting sqref="O84">
    <cfRule type="expression" dxfId="6063" priority="351">
      <formula>OR((O84-O83)&gt;5,(O84-O83)&lt;-5)</formula>
    </cfRule>
  </conditionalFormatting>
  <conditionalFormatting sqref="P84">
    <cfRule type="expression" dxfId="6062" priority="350">
      <formula>OR((P84-P83)&gt;5,(P84-P83)&lt;-5)</formula>
    </cfRule>
  </conditionalFormatting>
  <conditionalFormatting sqref="Q84">
    <cfRule type="expression" dxfId="6061" priority="349">
      <formula>OR((Q84-Q83)&gt;5,(Q84-Q83)&lt;-5)</formula>
    </cfRule>
  </conditionalFormatting>
  <conditionalFormatting sqref="R84">
    <cfRule type="expression" dxfId="6060" priority="348">
      <formula>OR((R84-R83)&gt;5,(R84-R83)&lt;-5)</formula>
    </cfRule>
  </conditionalFormatting>
  <conditionalFormatting sqref="S84">
    <cfRule type="expression" dxfId="6059" priority="347">
      <formula>OR((S84-S83)&gt;5,(S84-S83)&lt;-5)</formula>
    </cfRule>
  </conditionalFormatting>
  <conditionalFormatting sqref="T84">
    <cfRule type="expression" dxfId="6058" priority="346">
      <formula>OR((T84-T83)&gt;5,(T84-T83)&lt;-5)</formula>
    </cfRule>
  </conditionalFormatting>
  <conditionalFormatting sqref="U84">
    <cfRule type="expression" dxfId="6057" priority="345">
      <formula>OR((U84-U83)&gt;5,(U84-U83)&lt;-5)</formula>
    </cfRule>
  </conditionalFormatting>
  <conditionalFormatting sqref="V84">
    <cfRule type="expression" dxfId="6056" priority="344">
      <formula>OR((V84-V83)&gt;5,(V84-V83)&lt;-5)</formula>
    </cfRule>
  </conditionalFormatting>
  <conditionalFormatting sqref="W84">
    <cfRule type="expression" dxfId="6055" priority="343">
      <formula>OR((W84-W83)&gt;5,(W84-W83)&lt;-5)</formula>
    </cfRule>
  </conditionalFormatting>
  <conditionalFormatting sqref="X84">
    <cfRule type="expression" dxfId="6054" priority="342">
      <formula>OR((X84-X83)&gt;5,(X84-X83)&lt;-5)</formula>
    </cfRule>
  </conditionalFormatting>
  <conditionalFormatting sqref="Y84">
    <cfRule type="expression" dxfId="6053" priority="341">
      <formula>OR((Y84-Y83)&gt;5,(Y84-Y83)&lt;-5)</formula>
    </cfRule>
  </conditionalFormatting>
  <conditionalFormatting sqref="L85:N85">
    <cfRule type="expression" dxfId="6052" priority="340">
      <formula>OR((L85-L84)&gt;5,(L85-L84)&lt;-5)</formula>
    </cfRule>
  </conditionalFormatting>
  <conditionalFormatting sqref="O85">
    <cfRule type="expression" dxfId="6051" priority="339">
      <formula>OR((O85-O84)&gt;5,(O85-O84)&lt;-5)</formula>
    </cfRule>
  </conditionalFormatting>
  <conditionalFormatting sqref="P85">
    <cfRule type="expression" dxfId="6050" priority="338">
      <formula>OR((P85-P84)&gt;5,(P85-P84)&lt;-5)</formula>
    </cfRule>
  </conditionalFormatting>
  <conditionalFormatting sqref="Q85">
    <cfRule type="expression" dxfId="6049" priority="337">
      <formula>OR((Q85-Q84)&gt;5,(Q85-Q84)&lt;-5)</formula>
    </cfRule>
  </conditionalFormatting>
  <conditionalFormatting sqref="R85">
    <cfRule type="expression" dxfId="6048" priority="336">
      <formula>OR((R85-R84)&gt;5,(R85-R84)&lt;-5)</formula>
    </cfRule>
  </conditionalFormatting>
  <conditionalFormatting sqref="S85">
    <cfRule type="expression" dxfId="6047" priority="335">
      <formula>OR((S85-S84)&gt;5,(S85-S84)&lt;-5)</formula>
    </cfRule>
  </conditionalFormatting>
  <conditionalFormatting sqref="T85">
    <cfRule type="expression" dxfId="6046" priority="334">
      <formula>OR((T85-T84)&gt;5,(T85-T84)&lt;-5)</formula>
    </cfRule>
  </conditionalFormatting>
  <conditionalFormatting sqref="U85">
    <cfRule type="expression" dxfId="6045" priority="333">
      <formula>OR((U85-U84)&gt;5,(U85-U84)&lt;-5)</formula>
    </cfRule>
  </conditionalFormatting>
  <conditionalFormatting sqref="V85">
    <cfRule type="expression" dxfId="6044" priority="332">
      <formula>OR((V85-V84)&gt;5,(V85-V84)&lt;-5)</formula>
    </cfRule>
  </conditionalFormatting>
  <conditionalFormatting sqref="W85">
    <cfRule type="expression" dxfId="6043" priority="331">
      <formula>OR((W85-W84)&gt;5,(W85-W84)&lt;-5)</formula>
    </cfRule>
  </conditionalFormatting>
  <conditionalFormatting sqref="X85">
    <cfRule type="expression" dxfId="6042" priority="330">
      <formula>OR((X85-X84)&gt;5,(X85-X84)&lt;-5)</formula>
    </cfRule>
  </conditionalFormatting>
  <conditionalFormatting sqref="Y85">
    <cfRule type="expression" dxfId="6041" priority="329">
      <formula>OR((Y85-Y84)&gt;5,(Y85-Y84)&lt;-5)</formula>
    </cfRule>
  </conditionalFormatting>
  <conditionalFormatting sqref="L87:N87">
    <cfRule type="expression" dxfId="6040" priority="328">
      <formula>OR((L87-L86)&gt;5,(L87-L86)&lt;-5)</formula>
    </cfRule>
  </conditionalFormatting>
  <conditionalFormatting sqref="O87">
    <cfRule type="expression" dxfId="6039" priority="327">
      <formula>OR((O87-O86)&gt;5,(O87-O86)&lt;-5)</formula>
    </cfRule>
  </conditionalFormatting>
  <conditionalFormatting sqref="P87">
    <cfRule type="expression" dxfId="6038" priority="326">
      <formula>OR((P87-P86)&gt;5,(P87-P86)&lt;-5)</formula>
    </cfRule>
  </conditionalFormatting>
  <conditionalFormatting sqref="Q87">
    <cfRule type="expression" dxfId="6037" priority="325">
      <formula>OR((Q87-Q86)&gt;5,(Q87-Q86)&lt;-5)</formula>
    </cfRule>
  </conditionalFormatting>
  <conditionalFormatting sqref="R87">
    <cfRule type="expression" dxfId="6036" priority="324">
      <formula>OR((R87-R86)&gt;5,(R87-R86)&lt;-5)</formula>
    </cfRule>
  </conditionalFormatting>
  <conditionalFormatting sqref="S87">
    <cfRule type="expression" dxfId="6035" priority="323">
      <formula>OR((S87-S86)&gt;5,(S87-S86)&lt;-5)</formula>
    </cfRule>
  </conditionalFormatting>
  <conditionalFormatting sqref="T87">
    <cfRule type="expression" dxfId="6034" priority="322">
      <formula>OR((T87-T86)&gt;5,(T87-T86)&lt;-5)</formula>
    </cfRule>
  </conditionalFormatting>
  <conditionalFormatting sqref="U87">
    <cfRule type="expression" dxfId="6033" priority="321">
      <formula>OR((U87-U86)&gt;5,(U87-U86)&lt;-5)</formula>
    </cfRule>
  </conditionalFormatting>
  <conditionalFormatting sqref="V87">
    <cfRule type="expression" dxfId="6032" priority="320">
      <formula>OR((V87-V86)&gt;5,(V87-V86)&lt;-5)</formula>
    </cfRule>
  </conditionalFormatting>
  <conditionalFormatting sqref="W87">
    <cfRule type="expression" dxfId="6031" priority="319">
      <formula>OR((W87-W86)&gt;5,(W87-W86)&lt;-5)</formula>
    </cfRule>
  </conditionalFormatting>
  <conditionalFormatting sqref="X87">
    <cfRule type="expression" dxfId="6030" priority="318">
      <formula>OR((X87-X86)&gt;5,(X87-X86)&lt;-5)</formula>
    </cfRule>
  </conditionalFormatting>
  <conditionalFormatting sqref="Y87">
    <cfRule type="expression" dxfId="6029" priority="317">
      <formula>OR((Y87-Y86)&gt;5,(Y87-Y86)&lt;-5)</formula>
    </cfRule>
  </conditionalFormatting>
  <conditionalFormatting sqref="L88:N88">
    <cfRule type="expression" dxfId="6028" priority="316">
      <formula>OR((L88-L87)&gt;5,(L88-L87)&lt;-5)</formula>
    </cfRule>
  </conditionalFormatting>
  <conditionalFormatting sqref="O88">
    <cfRule type="expression" dxfId="6027" priority="315">
      <formula>OR((O88-O87)&gt;5,(O88-O87)&lt;-5)</formula>
    </cfRule>
  </conditionalFormatting>
  <conditionalFormatting sqref="P88">
    <cfRule type="expression" dxfId="6026" priority="314">
      <formula>OR((P88-P87)&gt;5,(P88-P87)&lt;-5)</formula>
    </cfRule>
  </conditionalFormatting>
  <conditionalFormatting sqref="Q88">
    <cfRule type="expression" dxfId="6025" priority="313">
      <formula>OR((Q88-Q87)&gt;5,(Q88-Q87)&lt;-5)</formula>
    </cfRule>
  </conditionalFormatting>
  <conditionalFormatting sqref="R88">
    <cfRule type="expression" dxfId="6024" priority="312">
      <formula>OR((R88-R87)&gt;5,(R88-R87)&lt;-5)</formula>
    </cfRule>
  </conditionalFormatting>
  <conditionalFormatting sqref="S88">
    <cfRule type="expression" dxfId="6023" priority="311">
      <formula>OR((S88-S87)&gt;5,(S88-S87)&lt;-5)</formula>
    </cfRule>
  </conditionalFormatting>
  <conditionalFormatting sqref="T88">
    <cfRule type="expression" dxfId="6022" priority="310">
      <formula>OR((T88-T87)&gt;5,(T88-T87)&lt;-5)</formula>
    </cfRule>
  </conditionalFormatting>
  <conditionalFormatting sqref="U88">
    <cfRule type="expression" dxfId="6021" priority="309">
      <formula>OR((U88-U87)&gt;5,(U88-U87)&lt;-5)</formula>
    </cfRule>
  </conditionalFormatting>
  <conditionalFormatting sqref="V88">
    <cfRule type="expression" dxfId="6020" priority="308">
      <formula>OR((V88-V87)&gt;5,(V88-V87)&lt;-5)</formula>
    </cfRule>
  </conditionalFormatting>
  <conditionalFormatting sqref="W88">
    <cfRule type="expression" dxfId="6019" priority="307">
      <formula>OR((W88-W87)&gt;5,(W88-W87)&lt;-5)</formula>
    </cfRule>
  </conditionalFormatting>
  <conditionalFormatting sqref="X88">
    <cfRule type="expression" dxfId="6018" priority="306">
      <formula>OR((X88-X87)&gt;5,(X88-X87)&lt;-5)</formula>
    </cfRule>
  </conditionalFormatting>
  <conditionalFormatting sqref="Y88">
    <cfRule type="expression" dxfId="6017" priority="305">
      <formula>OR((Y88-Y87)&gt;5,(Y88-Y87)&lt;-5)</formula>
    </cfRule>
  </conditionalFormatting>
  <conditionalFormatting sqref="S85">
    <cfRule type="expression" dxfId="6016" priority="304">
      <formula>OR((S85-S84)&gt;5,(S85-S84)&lt;-5)</formula>
    </cfRule>
  </conditionalFormatting>
  <conditionalFormatting sqref="L87:N87">
    <cfRule type="expression" dxfId="6015" priority="303">
      <formula>OR((L87-L86)&gt;5,(L87-L86)&lt;-5)</formula>
    </cfRule>
  </conditionalFormatting>
  <conditionalFormatting sqref="O87">
    <cfRule type="expression" dxfId="6014" priority="302">
      <formula>OR((O87-O86)&gt;5,(O87-O86)&lt;-5)</formula>
    </cfRule>
  </conditionalFormatting>
  <conditionalFormatting sqref="P87">
    <cfRule type="expression" dxfId="6013" priority="301">
      <formula>OR((P87-P86)&gt;5,(P87-P86)&lt;-5)</formula>
    </cfRule>
  </conditionalFormatting>
  <conditionalFormatting sqref="Q87">
    <cfRule type="expression" dxfId="6012" priority="300">
      <formula>OR((Q87-Q86)&gt;5,(Q87-Q86)&lt;-5)</formula>
    </cfRule>
  </conditionalFormatting>
  <conditionalFormatting sqref="R87">
    <cfRule type="expression" dxfId="6011" priority="299">
      <formula>OR((R87-R86)&gt;5,(R87-R86)&lt;-5)</formula>
    </cfRule>
  </conditionalFormatting>
  <conditionalFormatting sqref="S87">
    <cfRule type="expression" dxfId="6010" priority="298">
      <formula>OR((S87-S86)&gt;5,(S87-S86)&lt;-5)</formula>
    </cfRule>
  </conditionalFormatting>
  <conditionalFormatting sqref="T87">
    <cfRule type="expression" dxfId="6009" priority="297">
      <formula>OR((T87-T86)&gt;5,(T87-T86)&lt;-5)</formula>
    </cfRule>
  </conditionalFormatting>
  <conditionalFormatting sqref="U87">
    <cfRule type="expression" dxfId="6008" priority="296">
      <formula>OR((U87-U86)&gt;5,(U87-U86)&lt;-5)</formula>
    </cfRule>
  </conditionalFormatting>
  <conditionalFormatting sqref="V87">
    <cfRule type="expression" dxfId="6007" priority="295">
      <formula>OR((V87-V86)&gt;5,(V87-V86)&lt;-5)</formula>
    </cfRule>
  </conditionalFormatting>
  <conditionalFormatting sqref="W87">
    <cfRule type="expression" dxfId="6006" priority="294">
      <formula>OR((W87-W86)&gt;5,(W87-W86)&lt;-5)</formula>
    </cfRule>
  </conditionalFormatting>
  <conditionalFormatting sqref="X87">
    <cfRule type="expression" dxfId="6005" priority="293">
      <formula>OR((X87-X86)&gt;5,(X87-X86)&lt;-5)</formula>
    </cfRule>
  </conditionalFormatting>
  <conditionalFormatting sqref="Y87">
    <cfRule type="expression" dxfId="6004" priority="292">
      <formula>OR((Y87-Y86)&gt;5,(Y87-Y86)&lt;-5)</formula>
    </cfRule>
  </conditionalFormatting>
  <conditionalFormatting sqref="L88:N88">
    <cfRule type="expression" dxfId="6003" priority="291">
      <formula>OR((L88-L87)&gt;5,(L88-L87)&lt;-5)</formula>
    </cfRule>
  </conditionalFormatting>
  <conditionalFormatting sqref="O88">
    <cfRule type="expression" dxfId="6002" priority="290">
      <formula>OR((O88-O87)&gt;5,(O88-O87)&lt;-5)</formula>
    </cfRule>
  </conditionalFormatting>
  <conditionalFormatting sqref="P88">
    <cfRule type="expression" dxfId="6001" priority="289">
      <formula>OR((P88-P87)&gt;5,(P88-P87)&lt;-5)</formula>
    </cfRule>
  </conditionalFormatting>
  <conditionalFormatting sqref="Q88">
    <cfRule type="expression" dxfId="6000" priority="288">
      <formula>OR((Q88-Q87)&gt;5,(Q88-Q87)&lt;-5)</formula>
    </cfRule>
  </conditionalFormatting>
  <conditionalFormatting sqref="R88">
    <cfRule type="expression" dxfId="5999" priority="287">
      <formula>OR((R88-R87)&gt;5,(R88-R87)&lt;-5)</formula>
    </cfRule>
  </conditionalFormatting>
  <conditionalFormatting sqref="S88">
    <cfRule type="expression" dxfId="5998" priority="286">
      <formula>OR((S88-S87)&gt;5,(S88-S87)&lt;-5)</formula>
    </cfRule>
  </conditionalFormatting>
  <conditionalFormatting sqref="T88">
    <cfRule type="expression" dxfId="5997" priority="285">
      <formula>OR((T88-T87)&gt;5,(T88-T87)&lt;-5)</formula>
    </cfRule>
  </conditionalFormatting>
  <conditionalFormatting sqref="U88">
    <cfRule type="expression" dxfId="5996" priority="284">
      <formula>OR((U88-U87)&gt;5,(U88-U87)&lt;-5)</formula>
    </cfRule>
  </conditionalFormatting>
  <conditionalFormatting sqref="V88">
    <cfRule type="expression" dxfId="5995" priority="283">
      <formula>OR((V88-V87)&gt;5,(V88-V87)&lt;-5)</formula>
    </cfRule>
  </conditionalFormatting>
  <conditionalFormatting sqref="W88">
    <cfRule type="expression" dxfId="5994" priority="282">
      <formula>OR((W88-W87)&gt;5,(W88-W87)&lt;-5)</formula>
    </cfRule>
  </conditionalFormatting>
  <conditionalFormatting sqref="X88">
    <cfRule type="expression" dxfId="5993" priority="281">
      <formula>OR((X88-X87)&gt;5,(X88-X87)&lt;-5)</formula>
    </cfRule>
  </conditionalFormatting>
  <conditionalFormatting sqref="Y88">
    <cfRule type="expression" dxfId="5992" priority="280">
      <formula>OR((Y88-Y87)&gt;5,(Y88-Y87)&lt;-5)</formula>
    </cfRule>
  </conditionalFormatting>
  <conditionalFormatting sqref="S88">
    <cfRule type="expression" dxfId="5991" priority="279">
      <formula>OR((S88-S87)&gt;5,(S88-S87)&lt;-5)</formula>
    </cfRule>
  </conditionalFormatting>
  <conditionalFormatting sqref="L102:N102">
    <cfRule type="expression" dxfId="5990" priority="278">
      <formula>OR((L102-L101)&gt;5,(L102-L101)&lt;-5)</formula>
    </cfRule>
  </conditionalFormatting>
  <conditionalFormatting sqref="O102">
    <cfRule type="expression" dxfId="5989" priority="277">
      <formula>OR((O102-O101)&gt;5,(O102-O101)&lt;-5)</formula>
    </cfRule>
  </conditionalFormatting>
  <conditionalFormatting sqref="P102">
    <cfRule type="expression" dxfId="5988" priority="276">
      <formula>OR((P102-P101)&gt;5,(P102-P101)&lt;-5)</formula>
    </cfRule>
  </conditionalFormatting>
  <conditionalFormatting sqref="Q102">
    <cfRule type="expression" dxfId="5987" priority="275">
      <formula>OR((Q102-Q101)&gt;5,(Q102-Q101)&lt;-5)</formula>
    </cfRule>
  </conditionalFormatting>
  <conditionalFormatting sqref="R102">
    <cfRule type="expression" dxfId="5986" priority="274">
      <formula>OR((R102-R101)&gt;5,(R102-R101)&lt;-5)</formula>
    </cfRule>
  </conditionalFormatting>
  <conditionalFormatting sqref="S102">
    <cfRule type="expression" dxfId="5985" priority="273">
      <formula>OR((S102-S101)&gt;5,(S102-S101)&lt;-5)</formula>
    </cfRule>
  </conditionalFormatting>
  <conditionalFormatting sqref="T102">
    <cfRule type="expression" dxfId="5984" priority="272">
      <formula>OR((T102-T101)&gt;5,(T102-T101)&lt;-5)</formula>
    </cfRule>
  </conditionalFormatting>
  <conditionalFormatting sqref="U102">
    <cfRule type="expression" dxfId="5983" priority="271">
      <formula>OR((U102-U101)&gt;5,(U102-U101)&lt;-5)</formula>
    </cfRule>
  </conditionalFormatting>
  <conditionalFormatting sqref="V102">
    <cfRule type="expression" dxfId="5982" priority="270">
      <formula>OR((V102-V101)&gt;5,(V102-V101)&lt;-5)</formula>
    </cfRule>
  </conditionalFormatting>
  <conditionalFormatting sqref="W102">
    <cfRule type="expression" dxfId="5981" priority="269">
      <formula>OR((W102-W101)&gt;5,(W102-W101)&lt;-5)</formula>
    </cfRule>
  </conditionalFormatting>
  <conditionalFormatting sqref="X102">
    <cfRule type="expression" dxfId="5980" priority="268">
      <formula>OR((X102-X101)&gt;5,(X102-X101)&lt;-5)</formula>
    </cfRule>
  </conditionalFormatting>
  <conditionalFormatting sqref="Y102">
    <cfRule type="expression" dxfId="5979" priority="267">
      <formula>OR((Y102-Y101)&gt;5,(Y102-Y101)&lt;-5)</formula>
    </cfRule>
  </conditionalFormatting>
  <conditionalFormatting sqref="L103:N103">
    <cfRule type="expression" dxfId="5978" priority="266">
      <formula>OR((L103-L102)&gt;5,(L103-L102)&lt;-5)</formula>
    </cfRule>
  </conditionalFormatting>
  <conditionalFormatting sqref="O103">
    <cfRule type="expression" dxfId="5977" priority="265">
      <formula>OR((O103-O102)&gt;5,(O103-O102)&lt;-5)</formula>
    </cfRule>
  </conditionalFormatting>
  <conditionalFormatting sqref="P103">
    <cfRule type="expression" dxfId="5976" priority="264">
      <formula>OR((P103-P102)&gt;5,(P103-P102)&lt;-5)</formula>
    </cfRule>
  </conditionalFormatting>
  <conditionalFormatting sqref="Q103">
    <cfRule type="expression" dxfId="5975" priority="263">
      <formula>OR((Q103-Q102)&gt;5,(Q103-Q102)&lt;-5)</formula>
    </cfRule>
  </conditionalFormatting>
  <conditionalFormatting sqref="R103">
    <cfRule type="expression" dxfId="5974" priority="262">
      <formula>OR((R103-R102)&gt;5,(R103-R102)&lt;-5)</formula>
    </cfRule>
  </conditionalFormatting>
  <conditionalFormatting sqref="S103">
    <cfRule type="expression" dxfId="5973" priority="261">
      <formula>OR((S103-S102)&gt;5,(S103-S102)&lt;-5)</formula>
    </cfRule>
  </conditionalFormatting>
  <conditionalFormatting sqref="T103">
    <cfRule type="expression" dxfId="5972" priority="260">
      <formula>OR((T103-T102)&gt;5,(T103-T102)&lt;-5)</formula>
    </cfRule>
  </conditionalFormatting>
  <conditionalFormatting sqref="U103">
    <cfRule type="expression" dxfId="5971" priority="259">
      <formula>OR((U103-U102)&gt;5,(U103-U102)&lt;-5)</formula>
    </cfRule>
  </conditionalFormatting>
  <conditionalFormatting sqref="V103">
    <cfRule type="expression" dxfId="5970" priority="258">
      <formula>OR((V103-V102)&gt;5,(V103-V102)&lt;-5)</formula>
    </cfRule>
  </conditionalFormatting>
  <conditionalFormatting sqref="W103">
    <cfRule type="expression" dxfId="5969" priority="257">
      <formula>OR((W103-W102)&gt;5,(W103-W102)&lt;-5)</formula>
    </cfRule>
  </conditionalFormatting>
  <conditionalFormatting sqref="X103">
    <cfRule type="expression" dxfId="5968" priority="256">
      <formula>OR((X103-X102)&gt;5,(X103-X102)&lt;-5)</formula>
    </cfRule>
  </conditionalFormatting>
  <conditionalFormatting sqref="Y103">
    <cfRule type="expression" dxfId="5967" priority="255">
      <formula>OR((Y103-Y102)&gt;5,(Y103-Y102)&lt;-5)</formula>
    </cfRule>
  </conditionalFormatting>
  <conditionalFormatting sqref="L104:N104">
    <cfRule type="expression" dxfId="5966" priority="254">
      <formula>OR((L104-L103)&gt;5,(L104-L103)&lt;-5)</formula>
    </cfRule>
  </conditionalFormatting>
  <conditionalFormatting sqref="O104">
    <cfRule type="expression" dxfId="5965" priority="253">
      <formula>OR((O104-O103)&gt;5,(O104-O103)&lt;-5)</formula>
    </cfRule>
  </conditionalFormatting>
  <conditionalFormatting sqref="P104">
    <cfRule type="expression" dxfId="5964" priority="252">
      <formula>OR((P104-P103)&gt;5,(P104-P103)&lt;-5)</formula>
    </cfRule>
  </conditionalFormatting>
  <conditionalFormatting sqref="Q104">
    <cfRule type="expression" dxfId="5963" priority="251">
      <formula>OR((Q104-Q103)&gt;5,(Q104-Q103)&lt;-5)</formula>
    </cfRule>
  </conditionalFormatting>
  <conditionalFormatting sqref="R104">
    <cfRule type="expression" dxfId="5962" priority="250">
      <formula>OR((R104-R103)&gt;5,(R104-R103)&lt;-5)</formula>
    </cfRule>
  </conditionalFormatting>
  <conditionalFormatting sqref="S104">
    <cfRule type="expression" dxfId="5961" priority="249">
      <formula>OR((S104-S103)&gt;5,(S104-S103)&lt;-5)</formula>
    </cfRule>
  </conditionalFormatting>
  <conditionalFormatting sqref="T104">
    <cfRule type="expression" dxfId="5960" priority="248">
      <formula>OR((T104-T103)&gt;5,(T104-T103)&lt;-5)</formula>
    </cfRule>
  </conditionalFormatting>
  <conditionalFormatting sqref="U104">
    <cfRule type="expression" dxfId="5959" priority="247">
      <formula>OR((U104-U103)&gt;5,(U104-U103)&lt;-5)</formula>
    </cfRule>
  </conditionalFormatting>
  <conditionalFormatting sqref="V104">
    <cfRule type="expression" dxfId="5958" priority="246">
      <formula>OR((V104-V103)&gt;5,(V104-V103)&lt;-5)</formula>
    </cfRule>
  </conditionalFormatting>
  <conditionalFormatting sqref="W104">
    <cfRule type="expression" dxfId="5957" priority="245">
      <formula>OR((W104-W103)&gt;5,(W104-W103)&lt;-5)</formula>
    </cfRule>
  </conditionalFormatting>
  <conditionalFormatting sqref="X104">
    <cfRule type="expression" dxfId="5956" priority="244">
      <formula>OR((X104-X103)&gt;5,(X104-X103)&lt;-5)</formula>
    </cfRule>
  </conditionalFormatting>
  <conditionalFormatting sqref="Y104">
    <cfRule type="expression" dxfId="5955" priority="243">
      <formula>OR((Y104-Y103)&gt;5,(Y104-Y103)&lt;-5)</formula>
    </cfRule>
  </conditionalFormatting>
  <conditionalFormatting sqref="L105:N105">
    <cfRule type="expression" dxfId="5954" priority="242">
      <formula>OR((L105-L104)&gt;5,(L105-L104)&lt;-5)</formula>
    </cfRule>
  </conditionalFormatting>
  <conditionalFormatting sqref="O105">
    <cfRule type="expression" dxfId="5953" priority="241">
      <formula>OR((O105-O104)&gt;5,(O105-O104)&lt;-5)</formula>
    </cfRule>
  </conditionalFormatting>
  <conditionalFormatting sqref="P105">
    <cfRule type="expression" dxfId="5952" priority="240">
      <formula>OR((P105-P104)&gt;5,(P105-P104)&lt;-5)</formula>
    </cfRule>
  </conditionalFormatting>
  <conditionalFormatting sqref="Q105">
    <cfRule type="expression" dxfId="5951" priority="239">
      <formula>OR((Q105-Q104)&gt;5,(Q105-Q104)&lt;-5)</formula>
    </cfRule>
  </conditionalFormatting>
  <conditionalFormatting sqref="R105">
    <cfRule type="expression" dxfId="5950" priority="238">
      <formula>OR((R105-R104)&gt;5,(R105-R104)&lt;-5)</formula>
    </cfRule>
  </conditionalFormatting>
  <conditionalFormatting sqref="S105">
    <cfRule type="expression" dxfId="5949" priority="237">
      <formula>OR((S105-S104)&gt;5,(S105-S104)&lt;-5)</formula>
    </cfRule>
  </conditionalFormatting>
  <conditionalFormatting sqref="T105">
    <cfRule type="expression" dxfId="5948" priority="236">
      <formula>OR((T105-T104)&gt;5,(T105-T104)&lt;-5)</formula>
    </cfRule>
  </conditionalFormatting>
  <conditionalFormatting sqref="U105">
    <cfRule type="expression" dxfId="5947" priority="235">
      <formula>OR((U105-U104)&gt;5,(U105-U104)&lt;-5)</formula>
    </cfRule>
  </conditionalFormatting>
  <conditionalFormatting sqref="V105">
    <cfRule type="expression" dxfId="5946" priority="234">
      <formula>OR((V105-V104)&gt;5,(V105-V104)&lt;-5)</formula>
    </cfRule>
  </conditionalFormatting>
  <conditionalFormatting sqref="W105">
    <cfRule type="expression" dxfId="5945" priority="233">
      <formula>OR((W105-W104)&gt;5,(W105-W104)&lt;-5)</formula>
    </cfRule>
  </conditionalFormatting>
  <conditionalFormatting sqref="X105">
    <cfRule type="expression" dxfId="5944" priority="232">
      <formula>OR((X105-X104)&gt;5,(X105-X104)&lt;-5)</formula>
    </cfRule>
  </conditionalFormatting>
  <conditionalFormatting sqref="Y105">
    <cfRule type="expression" dxfId="5943" priority="231">
      <formula>OR((Y105-Y104)&gt;5,(Y105-Y104)&lt;-5)</formula>
    </cfRule>
  </conditionalFormatting>
  <conditionalFormatting sqref="L106:N106">
    <cfRule type="expression" dxfId="5942" priority="230">
      <formula>OR((L106-L105)&gt;5,(L106-L105)&lt;-5)</formula>
    </cfRule>
  </conditionalFormatting>
  <conditionalFormatting sqref="O106">
    <cfRule type="expression" dxfId="5941" priority="229">
      <formula>OR((O106-O105)&gt;5,(O106-O105)&lt;-5)</formula>
    </cfRule>
  </conditionalFormatting>
  <conditionalFormatting sqref="P106">
    <cfRule type="expression" dxfId="5940" priority="228">
      <formula>OR((P106-P105)&gt;5,(P106-P105)&lt;-5)</formula>
    </cfRule>
  </conditionalFormatting>
  <conditionalFormatting sqref="Q106">
    <cfRule type="expression" dxfId="5939" priority="227">
      <formula>OR((Q106-Q105)&gt;5,(Q106-Q105)&lt;-5)</formula>
    </cfRule>
  </conditionalFormatting>
  <conditionalFormatting sqref="R106">
    <cfRule type="expression" dxfId="5938" priority="226">
      <formula>OR((R106-R105)&gt;5,(R106-R105)&lt;-5)</formula>
    </cfRule>
  </conditionalFormatting>
  <conditionalFormatting sqref="S106">
    <cfRule type="expression" dxfId="5937" priority="225">
      <formula>OR((S106-S105)&gt;5,(S106-S105)&lt;-5)</formula>
    </cfRule>
  </conditionalFormatting>
  <conditionalFormatting sqref="T106">
    <cfRule type="expression" dxfId="5936" priority="224">
      <formula>OR((T106-T105)&gt;5,(T106-T105)&lt;-5)</formula>
    </cfRule>
  </conditionalFormatting>
  <conditionalFormatting sqref="U106">
    <cfRule type="expression" dxfId="5935" priority="223">
      <formula>OR((U106-U105)&gt;5,(U106-U105)&lt;-5)</formula>
    </cfRule>
  </conditionalFormatting>
  <conditionalFormatting sqref="V106">
    <cfRule type="expression" dxfId="5934" priority="222">
      <formula>OR((V106-V105)&gt;5,(V106-V105)&lt;-5)</formula>
    </cfRule>
  </conditionalFormatting>
  <conditionalFormatting sqref="W106">
    <cfRule type="expression" dxfId="5933" priority="221">
      <formula>OR((W106-W105)&gt;5,(W106-W105)&lt;-5)</formula>
    </cfRule>
  </conditionalFormatting>
  <conditionalFormatting sqref="X106">
    <cfRule type="expression" dxfId="5932" priority="220">
      <formula>OR((X106-X105)&gt;5,(X106-X105)&lt;-5)</formula>
    </cfRule>
  </conditionalFormatting>
  <conditionalFormatting sqref="Y106">
    <cfRule type="expression" dxfId="5931" priority="219">
      <formula>OR((Y106-Y105)&gt;5,(Y106-Y105)&lt;-5)</formula>
    </cfRule>
  </conditionalFormatting>
  <conditionalFormatting sqref="L108:N108">
    <cfRule type="expression" dxfId="5930" priority="218">
      <formula>OR((L108-L107)&gt;5,(L108-L107)&lt;-5)</formula>
    </cfRule>
  </conditionalFormatting>
  <conditionalFormatting sqref="O108">
    <cfRule type="expression" dxfId="5929" priority="217">
      <formula>OR((O108-O107)&gt;5,(O108-O107)&lt;-5)</formula>
    </cfRule>
  </conditionalFormatting>
  <conditionalFormatting sqref="P108">
    <cfRule type="expression" dxfId="5928" priority="216">
      <formula>OR((P108-P107)&gt;5,(P108-P107)&lt;-5)</formula>
    </cfRule>
  </conditionalFormatting>
  <conditionalFormatting sqref="Q108">
    <cfRule type="expression" dxfId="5927" priority="215">
      <formula>OR((Q108-Q107)&gt;5,(Q108-Q107)&lt;-5)</formula>
    </cfRule>
  </conditionalFormatting>
  <conditionalFormatting sqref="R108">
    <cfRule type="expression" dxfId="5926" priority="214">
      <formula>OR((R108-R107)&gt;5,(R108-R107)&lt;-5)</formula>
    </cfRule>
  </conditionalFormatting>
  <conditionalFormatting sqref="S108">
    <cfRule type="expression" dxfId="5925" priority="213">
      <formula>OR((S108-S107)&gt;5,(S108-S107)&lt;-5)</formula>
    </cfRule>
  </conditionalFormatting>
  <conditionalFormatting sqref="T108">
    <cfRule type="expression" dxfId="5924" priority="212">
      <formula>OR((T108-T107)&gt;5,(T108-T107)&lt;-5)</formula>
    </cfRule>
  </conditionalFormatting>
  <conditionalFormatting sqref="U108">
    <cfRule type="expression" dxfId="5923" priority="211">
      <formula>OR((U108-U107)&gt;5,(U108-U107)&lt;-5)</formula>
    </cfRule>
  </conditionalFormatting>
  <conditionalFormatting sqref="V108">
    <cfRule type="expression" dxfId="5922" priority="210">
      <formula>OR((V108-V107)&gt;5,(V108-V107)&lt;-5)</formula>
    </cfRule>
  </conditionalFormatting>
  <conditionalFormatting sqref="W108">
    <cfRule type="expression" dxfId="5921" priority="209">
      <formula>OR((W108-W107)&gt;5,(W108-W107)&lt;-5)</formula>
    </cfRule>
  </conditionalFormatting>
  <conditionalFormatting sqref="X108">
    <cfRule type="expression" dxfId="5920" priority="208">
      <formula>OR((X108-X107)&gt;5,(X108-X107)&lt;-5)</formula>
    </cfRule>
  </conditionalFormatting>
  <conditionalFormatting sqref="Y108">
    <cfRule type="expression" dxfId="5919" priority="207">
      <formula>OR((Y108-Y107)&gt;5,(Y108-Y107)&lt;-5)</formula>
    </cfRule>
  </conditionalFormatting>
  <conditionalFormatting sqref="L109:N109">
    <cfRule type="expression" dxfId="5918" priority="206">
      <formula>OR((L109-L108)&gt;5,(L109-L108)&lt;-5)</formula>
    </cfRule>
  </conditionalFormatting>
  <conditionalFormatting sqref="O109">
    <cfRule type="expression" dxfId="5917" priority="205">
      <formula>OR((O109-O108)&gt;5,(O109-O108)&lt;-5)</formula>
    </cfRule>
  </conditionalFormatting>
  <conditionalFormatting sqref="P109">
    <cfRule type="expression" dxfId="5916" priority="204">
      <formula>OR((P109-P108)&gt;5,(P109-P108)&lt;-5)</formula>
    </cfRule>
  </conditionalFormatting>
  <conditionalFormatting sqref="Q109">
    <cfRule type="expression" dxfId="5915" priority="203">
      <formula>OR((Q109-Q108)&gt;5,(Q109-Q108)&lt;-5)</formula>
    </cfRule>
  </conditionalFormatting>
  <conditionalFormatting sqref="R109">
    <cfRule type="expression" dxfId="5914" priority="202">
      <formula>OR((R109-R108)&gt;5,(R109-R108)&lt;-5)</formula>
    </cfRule>
  </conditionalFormatting>
  <conditionalFormatting sqref="S109">
    <cfRule type="expression" dxfId="5913" priority="201">
      <formula>OR((S109-S108)&gt;5,(S109-S108)&lt;-5)</formula>
    </cfRule>
  </conditionalFormatting>
  <conditionalFormatting sqref="T109">
    <cfRule type="expression" dxfId="5912" priority="200">
      <formula>OR((T109-T108)&gt;5,(T109-T108)&lt;-5)</formula>
    </cfRule>
  </conditionalFormatting>
  <conditionalFormatting sqref="U109">
    <cfRule type="expression" dxfId="5911" priority="199">
      <formula>OR((U109-U108)&gt;5,(U109-U108)&lt;-5)</formula>
    </cfRule>
  </conditionalFormatting>
  <conditionalFormatting sqref="V109">
    <cfRule type="expression" dxfId="5910" priority="198">
      <formula>OR((V109-V108)&gt;5,(V109-V108)&lt;-5)</formula>
    </cfRule>
  </conditionalFormatting>
  <conditionalFormatting sqref="W109">
    <cfRule type="expression" dxfId="5909" priority="197">
      <formula>OR((W109-W108)&gt;5,(W109-W108)&lt;-5)</formula>
    </cfRule>
  </conditionalFormatting>
  <conditionalFormatting sqref="X109">
    <cfRule type="expression" dxfId="5908" priority="196">
      <formula>OR((X109-X108)&gt;5,(X109-X108)&lt;-5)</formula>
    </cfRule>
  </conditionalFormatting>
  <conditionalFormatting sqref="Y109">
    <cfRule type="expression" dxfId="5907" priority="195">
      <formula>OR((Y109-Y108)&gt;5,(Y109-Y108)&lt;-5)</formula>
    </cfRule>
  </conditionalFormatting>
  <conditionalFormatting sqref="L111:N111">
    <cfRule type="expression" dxfId="5906" priority="194">
      <formula>OR((L111-L110)&gt;5,(L111-L110)&lt;-5)</formula>
    </cfRule>
  </conditionalFormatting>
  <conditionalFormatting sqref="O111">
    <cfRule type="expression" dxfId="5905" priority="193">
      <formula>OR((O111-O110)&gt;5,(O111-O110)&lt;-5)</formula>
    </cfRule>
  </conditionalFormatting>
  <conditionalFormatting sqref="P111">
    <cfRule type="expression" dxfId="5904" priority="192">
      <formula>OR((P111-P110)&gt;5,(P111-P110)&lt;-5)</formula>
    </cfRule>
  </conditionalFormatting>
  <conditionalFormatting sqref="Q111">
    <cfRule type="expression" dxfId="5903" priority="191">
      <formula>OR((Q111-Q110)&gt;5,(Q111-Q110)&lt;-5)</formula>
    </cfRule>
  </conditionalFormatting>
  <conditionalFormatting sqref="R111">
    <cfRule type="expression" dxfId="5902" priority="190">
      <formula>OR((R111-R110)&gt;5,(R111-R110)&lt;-5)</formula>
    </cfRule>
  </conditionalFormatting>
  <conditionalFormatting sqref="S111">
    <cfRule type="expression" dxfId="5901" priority="189">
      <formula>OR((S111-S110)&gt;5,(S111-S110)&lt;-5)</formula>
    </cfRule>
  </conditionalFormatting>
  <conditionalFormatting sqref="T111">
    <cfRule type="expression" dxfId="5900" priority="188">
      <formula>OR((T111-T110)&gt;5,(T111-T110)&lt;-5)</formula>
    </cfRule>
  </conditionalFormatting>
  <conditionalFormatting sqref="U111">
    <cfRule type="expression" dxfId="5899" priority="187">
      <formula>OR((U111-U110)&gt;5,(U111-U110)&lt;-5)</formula>
    </cfRule>
  </conditionalFormatting>
  <conditionalFormatting sqref="V111">
    <cfRule type="expression" dxfId="5898" priority="186">
      <formula>OR((V111-V110)&gt;5,(V111-V110)&lt;-5)</formula>
    </cfRule>
  </conditionalFormatting>
  <conditionalFormatting sqref="W111">
    <cfRule type="expression" dxfId="5897" priority="185">
      <formula>OR((W111-W110)&gt;5,(W111-W110)&lt;-5)</formula>
    </cfRule>
  </conditionalFormatting>
  <conditionalFormatting sqref="X111">
    <cfRule type="expression" dxfId="5896" priority="184">
      <formula>OR((X111-X110)&gt;5,(X111-X110)&lt;-5)</formula>
    </cfRule>
  </conditionalFormatting>
  <conditionalFormatting sqref="Y111">
    <cfRule type="expression" dxfId="5895" priority="183">
      <formula>OR((Y111-Y110)&gt;5,(Y111-Y110)&lt;-5)</formula>
    </cfRule>
  </conditionalFormatting>
  <conditionalFormatting sqref="L112:N112">
    <cfRule type="expression" dxfId="5894" priority="182">
      <formula>OR((L112-L111)&gt;5,(L112-L111)&lt;-5)</formula>
    </cfRule>
  </conditionalFormatting>
  <conditionalFormatting sqref="O112">
    <cfRule type="expression" dxfId="5893" priority="181">
      <formula>OR((O112-O111)&gt;5,(O112-O111)&lt;-5)</formula>
    </cfRule>
  </conditionalFormatting>
  <conditionalFormatting sqref="P112">
    <cfRule type="expression" dxfId="5892" priority="180">
      <formula>OR((P112-P111)&gt;5,(P112-P111)&lt;-5)</formula>
    </cfRule>
  </conditionalFormatting>
  <conditionalFormatting sqref="Q112">
    <cfRule type="expression" dxfId="5891" priority="179">
      <formula>OR((Q112-Q111)&gt;5,(Q112-Q111)&lt;-5)</formula>
    </cfRule>
  </conditionalFormatting>
  <conditionalFormatting sqref="R112">
    <cfRule type="expression" dxfId="5890" priority="178">
      <formula>OR((R112-R111)&gt;5,(R112-R111)&lt;-5)</formula>
    </cfRule>
  </conditionalFormatting>
  <conditionalFormatting sqref="S112">
    <cfRule type="expression" dxfId="5889" priority="177">
      <formula>OR((S112-S111)&gt;5,(S112-S111)&lt;-5)</formula>
    </cfRule>
  </conditionalFormatting>
  <conditionalFormatting sqref="T112">
    <cfRule type="expression" dxfId="5888" priority="176">
      <formula>OR((T112-T111)&gt;5,(T112-T111)&lt;-5)</formula>
    </cfRule>
  </conditionalFormatting>
  <conditionalFormatting sqref="U112">
    <cfRule type="expression" dxfId="5887" priority="175">
      <formula>OR((U112-U111)&gt;5,(U112-U111)&lt;-5)</formula>
    </cfRule>
  </conditionalFormatting>
  <conditionalFormatting sqref="V112">
    <cfRule type="expression" dxfId="5886" priority="174">
      <formula>OR((V112-V111)&gt;5,(V112-V111)&lt;-5)</formula>
    </cfRule>
  </conditionalFormatting>
  <conditionalFormatting sqref="W112">
    <cfRule type="expression" dxfId="5885" priority="173">
      <formula>OR((W112-W111)&gt;5,(W112-W111)&lt;-5)</formula>
    </cfRule>
  </conditionalFormatting>
  <conditionalFormatting sqref="X112">
    <cfRule type="expression" dxfId="5884" priority="172">
      <formula>OR((X112-X111)&gt;5,(X112-X111)&lt;-5)</formula>
    </cfRule>
  </conditionalFormatting>
  <conditionalFormatting sqref="Y112">
    <cfRule type="expression" dxfId="5883" priority="171">
      <formula>OR((Y112-Y111)&gt;5,(Y112-Y111)&lt;-5)</formula>
    </cfRule>
  </conditionalFormatting>
  <conditionalFormatting sqref="L114:N114">
    <cfRule type="expression" dxfId="5882" priority="170">
      <formula>OR((L114-L113)&gt;5,(L114-L113)&lt;-5)</formula>
    </cfRule>
  </conditionalFormatting>
  <conditionalFormatting sqref="O114">
    <cfRule type="expression" dxfId="5881" priority="169">
      <formula>OR((O114-O113)&gt;5,(O114-O113)&lt;-5)</formula>
    </cfRule>
  </conditionalFormatting>
  <conditionalFormatting sqref="P114">
    <cfRule type="expression" dxfId="5880" priority="168">
      <formula>OR((P114-P113)&gt;5,(P114-P113)&lt;-5)</formula>
    </cfRule>
  </conditionalFormatting>
  <conditionalFormatting sqref="Q114">
    <cfRule type="expression" dxfId="5879" priority="167">
      <formula>OR((Q114-Q113)&gt;5,(Q114-Q113)&lt;-5)</formula>
    </cfRule>
  </conditionalFormatting>
  <conditionalFormatting sqref="R114">
    <cfRule type="expression" dxfId="5878" priority="166">
      <formula>OR((R114-R113)&gt;5,(R114-R113)&lt;-5)</formula>
    </cfRule>
  </conditionalFormatting>
  <conditionalFormatting sqref="S114">
    <cfRule type="expression" dxfId="5877" priority="165">
      <formula>OR((S114-S113)&gt;5,(S114-S113)&lt;-5)</formula>
    </cfRule>
  </conditionalFormatting>
  <conditionalFormatting sqref="T114">
    <cfRule type="expression" dxfId="5876" priority="164">
      <formula>OR((T114-T113)&gt;5,(T114-T113)&lt;-5)</formula>
    </cfRule>
  </conditionalFormatting>
  <conditionalFormatting sqref="U114">
    <cfRule type="expression" dxfId="5875" priority="163">
      <formula>OR((U114-U113)&gt;5,(U114-U113)&lt;-5)</formula>
    </cfRule>
  </conditionalFormatting>
  <conditionalFormatting sqref="V114">
    <cfRule type="expression" dxfId="5874" priority="162">
      <formula>OR((V114-V113)&gt;5,(V114-V113)&lt;-5)</formula>
    </cfRule>
  </conditionalFormatting>
  <conditionalFormatting sqref="W114">
    <cfRule type="expression" dxfId="5873" priority="161">
      <formula>OR((W114-W113)&gt;5,(W114-W113)&lt;-5)</formula>
    </cfRule>
  </conditionalFormatting>
  <conditionalFormatting sqref="X114">
    <cfRule type="expression" dxfId="5872" priority="160">
      <formula>OR((X114-X113)&gt;5,(X114-X113)&lt;-5)</formula>
    </cfRule>
  </conditionalFormatting>
  <conditionalFormatting sqref="Y114">
    <cfRule type="expression" dxfId="5871" priority="159">
      <formula>OR((Y114-Y113)&gt;5,(Y114-Y113)&lt;-5)</formula>
    </cfRule>
  </conditionalFormatting>
  <conditionalFormatting sqref="L115:N115">
    <cfRule type="expression" dxfId="5870" priority="158">
      <formula>OR((L115-L114)&gt;5,(L115-L114)&lt;-5)</formula>
    </cfRule>
  </conditionalFormatting>
  <conditionalFormatting sqref="O115">
    <cfRule type="expression" dxfId="5869" priority="157">
      <formula>OR((O115-O114)&gt;5,(O115-O114)&lt;-5)</formula>
    </cfRule>
  </conditionalFormatting>
  <conditionalFormatting sqref="P115">
    <cfRule type="expression" dxfId="5868" priority="156">
      <formula>OR((P115-P114)&gt;5,(P115-P114)&lt;-5)</formula>
    </cfRule>
  </conditionalFormatting>
  <conditionalFormatting sqref="Q115">
    <cfRule type="expression" dxfId="5867" priority="155">
      <formula>OR((Q115-Q114)&gt;5,(Q115-Q114)&lt;-5)</formula>
    </cfRule>
  </conditionalFormatting>
  <conditionalFormatting sqref="R115">
    <cfRule type="expression" dxfId="5866" priority="154">
      <formula>OR((R115-R114)&gt;5,(R115-R114)&lt;-5)</formula>
    </cfRule>
  </conditionalFormatting>
  <conditionalFormatting sqref="S115">
    <cfRule type="expression" dxfId="5865" priority="153">
      <formula>OR((S115-S114)&gt;5,(S115-S114)&lt;-5)</formula>
    </cfRule>
  </conditionalFormatting>
  <conditionalFormatting sqref="T115">
    <cfRule type="expression" dxfId="5864" priority="152">
      <formula>OR((T115-T114)&gt;5,(T115-T114)&lt;-5)</formula>
    </cfRule>
  </conditionalFormatting>
  <conditionalFormatting sqref="U115">
    <cfRule type="expression" dxfId="5863" priority="151">
      <formula>OR((U115-U114)&gt;5,(U115-U114)&lt;-5)</formula>
    </cfRule>
  </conditionalFormatting>
  <conditionalFormatting sqref="V115">
    <cfRule type="expression" dxfId="5862" priority="150">
      <formula>OR((V115-V114)&gt;5,(V115-V114)&lt;-5)</formula>
    </cfRule>
  </conditionalFormatting>
  <conditionalFormatting sqref="W115">
    <cfRule type="expression" dxfId="5861" priority="149">
      <formula>OR((W115-W114)&gt;5,(W115-W114)&lt;-5)</formula>
    </cfRule>
  </conditionalFormatting>
  <conditionalFormatting sqref="X115">
    <cfRule type="expression" dxfId="5860" priority="148">
      <formula>OR((X115-X114)&gt;5,(X115-X114)&lt;-5)</formula>
    </cfRule>
  </conditionalFormatting>
  <conditionalFormatting sqref="Y115">
    <cfRule type="expression" dxfId="5859" priority="147">
      <formula>OR((Y115-Y114)&gt;5,(Y115-Y114)&lt;-5)</formula>
    </cfRule>
  </conditionalFormatting>
  <conditionalFormatting sqref="L117:N117">
    <cfRule type="expression" dxfId="5858" priority="146">
      <formula>OR((L117-L116)&gt;5,(L117-L116)&lt;-5)</formula>
    </cfRule>
  </conditionalFormatting>
  <conditionalFormatting sqref="O117">
    <cfRule type="expression" dxfId="5857" priority="145">
      <formula>OR((O117-O116)&gt;5,(O117-O116)&lt;-5)</formula>
    </cfRule>
  </conditionalFormatting>
  <conditionalFormatting sqref="P117">
    <cfRule type="expression" dxfId="5856" priority="144">
      <formula>OR((P117-P116)&gt;5,(P117-P116)&lt;-5)</formula>
    </cfRule>
  </conditionalFormatting>
  <conditionalFormatting sqref="Q117">
    <cfRule type="expression" dxfId="5855" priority="143">
      <formula>OR((Q117-Q116)&gt;5,(Q117-Q116)&lt;-5)</formula>
    </cfRule>
  </conditionalFormatting>
  <conditionalFormatting sqref="R117">
    <cfRule type="expression" dxfId="5854" priority="142">
      <formula>OR((R117-R116)&gt;5,(R117-R116)&lt;-5)</formula>
    </cfRule>
  </conditionalFormatting>
  <conditionalFormatting sqref="S117">
    <cfRule type="expression" dxfId="5853" priority="141">
      <formula>OR((S117-S116)&gt;5,(S117-S116)&lt;-5)</formula>
    </cfRule>
  </conditionalFormatting>
  <conditionalFormatting sqref="T117">
    <cfRule type="expression" dxfId="5852" priority="140">
      <formula>OR((T117-T116)&gt;5,(T117-T116)&lt;-5)</formula>
    </cfRule>
  </conditionalFormatting>
  <conditionalFormatting sqref="U117">
    <cfRule type="expression" dxfId="5851" priority="139">
      <formula>OR((U117-U116)&gt;5,(U117-U116)&lt;-5)</formula>
    </cfRule>
  </conditionalFormatting>
  <conditionalFormatting sqref="V117">
    <cfRule type="expression" dxfId="5850" priority="138">
      <formula>OR((V117-V116)&gt;5,(V117-V116)&lt;-5)</formula>
    </cfRule>
  </conditionalFormatting>
  <conditionalFormatting sqref="W117">
    <cfRule type="expression" dxfId="5849" priority="137">
      <formula>OR((W117-W116)&gt;5,(W117-W116)&lt;-5)</formula>
    </cfRule>
  </conditionalFormatting>
  <conditionalFormatting sqref="X117">
    <cfRule type="expression" dxfId="5848" priority="136">
      <formula>OR((X117-X116)&gt;5,(X117-X116)&lt;-5)</formula>
    </cfRule>
  </conditionalFormatting>
  <conditionalFormatting sqref="Y117">
    <cfRule type="expression" dxfId="5847" priority="135">
      <formula>OR((Y117-Y116)&gt;5,(Y117-Y116)&lt;-5)</formula>
    </cfRule>
  </conditionalFormatting>
  <conditionalFormatting sqref="L118:N118">
    <cfRule type="expression" dxfId="5846" priority="134">
      <formula>OR((L118-L117)&gt;5,(L118-L117)&lt;-5)</formula>
    </cfRule>
  </conditionalFormatting>
  <conditionalFormatting sqref="O118">
    <cfRule type="expression" dxfId="5845" priority="133">
      <formula>OR((O118-O117)&gt;5,(O118-O117)&lt;-5)</formula>
    </cfRule>
  </conditionalFormatting>
  <conditionalFormatting sqref="P118">
    <cfRule type="expression" dxfId="5844" priority="132">
      <formula>OR((P118-P117)&gt;5,(P118-P117)&lt;-5)</formula>
    </cfRule>
  </conditionalFormatting>
  <conditionalFormatting sqref="Q118">
    <cfRule type="expression" dxfId="5843" priority="131">
      <formula>OR((Q118-Q117)&gt;5,(Q118-Q117)&lt;-5)</formula>
    </cfRule>
  </conditionalFormatting>
  <conditionalFormatting sqref="R118">
    <cfRule type="expression" dxfId="5842" priority="130">
      <formula>OR((R118-R117)&gt;5,(R118-R117)&lt;-5)</formula>
    </cfRule>
  </conditionalFormatting>
  <conditionalFormatting sqref="S118">
    <cfRule type="expression" dxfId="5841" priority="129">
      <formula>OR((S118-S117)&gt;5,(S118-S117)&lt;-5)</formula>
    </cfRule>
  </conditionalFormatting>
  <conditionalFormatting sqref="T118">
    <cfRule type="expression" dxfId="5840" priority="128">
      <formula>OR((T118-T117)&gt;5,(T118-T117)&lt;-5)</formula>
    </cfRule>
  </conditionalFormatting>
  <conditionalFormatting sqref="U118">
    <cfRule type="expression" dxfId="5839" priority="127">
      <formula>OR((U118-U117)&gt;5,(U118-U117)&lt;-5)</formula>
    </cfRule>
  </conditionalFormatting>
  <conditionalFormatting sqref="V118">
    <cfRule type="expression" dxfId="5838" priority="126">
      <formula>OR((V118-V117)&gt;5,(V118-V117)&lt;-5)</formula>
    </cfRule>
  </conditionalFormatting>
  <conditionalFormatting sqref="W118">
    <cfRule type="expression" dxfId="5837" priority="125">
      <formula>OR((W118-W117)&gt;5,(W118-W117)&lt;-5)</formula>
    </cfRule>
  </conditionalFormatting>
  <conditionalFormatting sqref="X118">
    <cfRule type="expression" dxfId="5836" priority="124">
      <formula>OR((X118-X117)&gt;5,(X118-X117)&lt;-5)</formula>
    </cfRule>
  </conditionalFormatting>
  <conditionalFormatting sqref="Y118">
    <cfRule type="expression" dxfId="5835" priority="123">
      <formula>OR((Y118-Y117)&gt;5,(Y118-Y117)&lt;-5)</formula>
    </cfRule>
  </conditionalFormatting>
  <conditionalFormatting sqref="L120:N120">
    <cfRule type="expression" dxfId="5834" priority="122">
      <formula>OR((L120-L119)&gt;5,(L120-L119)&lt;-5)</formula>
    </cfRule>
  </conditionalFormatting>
  <conditionalFormatting sqref="O120">
    <cfRule type="expression" dxfId="5833" priority="121">
      <formula>OR((O120-O119)&gt;5,(O120-O119)&lt;-5)</formula>
    </cfRule>
  </conditionalFormatting>
  <conditionalFormatting sqref="P120">
    <cfRule type="expression" dxfId="5832" priority="120">
      <formula>OR((P120-P119)&gt;5,(P120-P119)&lt;-5)</formula>
    </cfRule>
  </conditionalFormatting>
  <conditionalFormatting sqref="Q120">
    <cfRule type="expression" dxfId="5831" priority="119">
      <formula>OR((Q120-Q119)&gt;5,(Q120-Q119)&lt;-5)</formula>
    </cfRule>
  </conditionalFormatting>
  <conditionalFormatting sqref="R120">
    <cfRule type="expression" dxfId="5830" priority="118">
      <formula>OR((R120-R119)&gt;5,(R120-R119)&lt;-5)</formula>
    </cfRule>
  </conditionalFormatting>
  <conditionalFormatting sqref="S120">
    <cfRule type="expression" dxfId="5829" priority="117">
      <formula>OR((S120-S119)&gt;5,(S120-S119)&lt;-5)</formula>
    </cfRule>
  </conditionalFormatting>
  <conditionalFormatting sqref="T120">
    <cfRule type="expression" dxfId="5828" priority="116">
      <formula>OR((T120-T119)&gt;5,(T120-T119)&lt;-5)</formula>
    </cfRule>
  </conditionalFormatting>
  <conditionalFormatting sqref="U120">
    <cfRule type="expression" dxfId="5827" priority="115">
      <formula>OR((U120-U119)&gt;5,(U120-U119)&lt;-5)</formula>
    </cfRule>
  </conditionalFormatting>
  <conditionalFormatting sqref="V120">
    <cfRule type="expression" dxfId="5826" priority="114">
      <formula>OR((V120-V119)&gt;5,(V120-V119)&lt;-5)</formula>
    </cfRule>
  </conditionalFormatting>
  <conditionalFormatting sqref="W120">
    <cfRule type="expression" dxfId="5825" priority="113">
      <formula>OR((W120-W119)&gt;5,(W120-W119)&lt;-5)</formula>
    </cfRule>
  </conditionalFormatting>
  <conditionalFormatting sqref="X120">
    <cfRule type="expression" dxfId="5824" priority="112">
      <formula>OR((X120-X119)&gt;5,(X120-X119)&lt;-5)</formula>
    </cfRule>
  </conditionalFormatting>
  <conditionalFormatting sqref="Y120">
    <cfRule type="expression" dxfId="5823" priority="111">
      <formula>OR((Y120-Y119)&gt;5,(Y120-Y119)&lt;-5)</formula>
    </cfRule>
  </conditionalFormatting>
  <conditionalFormatting sqref="L121:N121">
    <cfRule type="expression" dxfId="5822" priority="110">
      <formula>OR((L121-L120)&gt;5,(L121-L120)&lt;-5)</formula>
    </cfRule>
  </conditionalFormatting>
  <conditionalFormatting sqref="O121">
    <cfRule type="expression" dxfId="5821" priority="109">
      <formula>OR((O121-O120)&gt;5,(O121-O120)&lt;-5)</formula>
    </cfRule>
  </conditionalFormatting>
  <conditionalFormatting sqref="P121">
    <cfRule type="expression" dxfId="5820" priority="108">
      <formula>OR((P121-P120)&gt;5,(P121-P120)&lt;-5)</formula>
    </cfRule>
  </conditionalFormatting>
  <conditionalFormatting sqref="Q121">
    <cfRule type="expression" dxfId="5819" priority="107">
      <formula>OR((Q121-Q120)&gt;5,(Q121-Q120)&lt;-5)</formula>
    </cfRule>
  </conditionalFormatting>
  <conditionalFormatting sqref="R121">
    <cfRule type="expression" dxfId="5818" priority="106">
      <formula>OR((R121-R120)&gt;5,(R121-R120)&lt;-5)</formula>
    </cfRule>
  </conditionalFormatting>
  <conditionalFormatting sqref="S121">
    <cfRule type="expression" dxfId="5817" priority="105">
      <formula>OR((S121-S120)&gt;5,(S121-S120)&lt;-5)</formula>
    </cfRule>
  </conditionalFormatting>
  <conditionalFormatting sqref="T121">
    <cfRule type="expression" dxfId="5816" priority="104">
      <formula>OR((T121-T120)&gt;5,(T121-T120)&lt;-5)</formula>
    </cfRule>
  </conditionalFormatting>
  <conditionalFormatting sqref="U121">
    <cfRule type="expression" dxfId="5815" priority="103">
      <formula>OR((U121-U120)&gt;5,(U121-U120)&lt;-5)</formula>
    </cfRule>
  </conditionalFormatting>
  <conditionalFormatting sqref="V121">
    <cfRule type="expression" dxfId="5814" priority="102">
      <formula>OR((V121-V120)&gt;5,(V121-V120)&lt;-5)</formula>
    </cfRule>
  </conditionalFormatting>
  <conditionalFormatting sqref="W121">
    <cfRule type="expression" dxfId="5813" priority="101">
      <formula>OR((W121-W120)&gt;5,(W121-W120)&lt;-5)</formula>
    </cfRule>
  </conditionalFormatting>
  <conditionalFormatting sqref="X121">
    <cfRule type="expression" dxfId="5812" priority="100">
      <formula>OR((X121-X120)&gt;5,(X121-X120)&lt;-5)</formula>
    </cfRule>
  </conditionalFormatting>
  <conditionalFormatting sqref="Y121">
    <cfRule type="expression" dxfId="5811" priority="99">
      <formula>OR((Y121-Y120)&gt;5,(Y121-Y120)&lt;-5)</formula>
    </cfRule>
  </conditionalFormatting>
  <conditionalFormatting sqref="L123:N123">
    <cfRule type="expression" dxfId="5810" priority="98">
      <formula>OR((L123-L122)&gt;5,(L123-L122)&lt;-5)</formula>
    </cfRule>
  </conditionalFormatting>
  <conditionalFormatting sqref="O123">
    <cfRule type="expression" dxfId="5809" priority="97">
      <formula>OR((O123-O122)&gt;5,(O123-O122)&lt;-5)</formula>
    </cfRule>
  </conditionalFormatting>
  <conditionalFormatting sqref="P123">
    <cfRule type="expression" dxfId="5808" priority="96">
      <formula>OR((P123-P122)&gt;5,(P123-P122)&lt;-5)</formula>
    </cfRule>
  </conditionalFormatting>
  <conditionalFormatting sqref="Q123">
    <cfRule type="expression" dxfId="5807" priority="95">
      <formula>OR((Q123-Q122)&gt;5,(Q123-Q122)&lt;-5)</formula>
    </cfRule>
  </conditionalFormatting>
  <conditionalFormatting sqref="R123">
    <cfRule type="expression" dxfId="5806" priority="94">
      <formula>OR((R123-R122)&gt;5,(R123-R122)&lt;-5)</formula>
    </cfRule>
  </conditionalFormatting>
  <conditionalFormatting sqref="S123">
    <cfRule type="expression" dxfId="5805" priority="93">
      <formula>OR((S123-S122)&gt;5,(S123-S122)&lt;-5)</formula>
    </cfRule>
  </conditionalFormatting>
  <conditionalFormatting sqref="T123">
    <cfRule type="expression" dxfId="5804" priority="92">
      <formula>OR((T123-T122)&gt;5,(T123-T122)&lt;-5)</formula>
    </cfRule>
  </conditionalFormatting>
  <conditionalFormatting sqref="U123">
    <cfRule type="expression" dxfId="5803" priority="91">
      <formula>OR((U123-U122)&gt;5,(U123-U122)&lt;-5)</formula>
    </cfRule>
  </conditionalFormatting>
  <conditionalFormatting sqref="V123">
    <cfRule type="expression" dxfId="5802" priority="90">
      <formula>OR((V123-V122)&gt;5,(V123-V122)&lt;-5)</formula>
    </cfRule>
  </conditionalFormatting>
  <conditionalFormatting sqref="W123">
    <cfRule type="expression" dxfId="5801" priority="89">
      <formula>OR((W123-W122)&gt;5,(W123-W122)&lt;-5)</formula>
    </cfRule>
  </conditionalFormatting>
  <conditionalFormatting sqref="X123">
    <cfRule type="expression" dxfId="5800" priority="88">
      <formula>OR((X123-X122)&gt;5,(X123-X122)&lt;-5)</formula>
    </cfRule>
  </conditionalFormatting>
  <conditionalFormatting sqref="Y123">
    <cfRule type="expression" dxfId="5799" priority="87">
      <formula>OR((Y123-Y122)&gt;5,(Y123-Y122)&lt;-5)</formula>
    </cfRule>
  </conditionalFormatting>
  <conditionalFormatting sqref="L124:N124">
    <cfRule type="expression" dxfId="5798" priority="86">
      <formula>OR((L124-L123)&gt;5,(L124-L123)&lt;-5)</formula>
    </cfRule>
  </conditionalFormatting>
  <conditionalFormatting sqref="O124">
    <cfRule type="expression" dxfId="5797" priority="85">
      <formula>OR((O124-O123)&gt;5,(O124-O123)&lt;-5)</formula>
    </cfRule>
  </conditionalFormatting>
  <conditionalFormatting sqref="P124">
    <cfRule type="expression" dxfId="5796" priority="84">
      <formula>OR((P124-P123)&gt;5,(P124-P123)&lt;-5)</formula>
    </cfRule>
  </conditionalFormatting>
  <conditionalFormatting sqref="Q124">
    <cfRule type="expression" dxfId="5795" priority="83">
      <formula>OR((Q124-Q123)&gt;5,(Q124-Q123)&lt;-5)</formula>
    </cfRule>
  </conditionalFormatting>
  <conditionalFormatting sqref="R124">
    <cfRule type="expression" dxfId="5794" priority="82">
      <formula>OR((R124-R123)&gt;5,(R124-R123)&lt;-5)</formula>
    </cfRule>
  </conditionalFormatting>
  <conditionalFormatting sqref="S124">
    <cfRule type="expression" dxfId="5793" priority="81">
      <formula>OR((S124-S123)&gt;5,(S124-S123)&lt;-5)</formula>
    </cfRule>
  </conditionalFormatting>
  <conditionalFormatting sqref="T124">
    <cfRule type="expression" dxfId="5792" priority="80">
      <formula>OR((T124-T123)&gt;5,(T124-T123)&lt;-5)</formula>
    </cfRule>
  </conditionalFormatting>
  <conditionalFormatting sqref="U124">
    <cfRule type="expression" dxfId="5791" priority="79">
      <formula>OR((U124-U123)&gt;5,(U124-U123)&lt;-5)</formula>
    </cfRule>
  </conditionalFormatting>
  <conditionalFormatting sqref="V124">
    <cfRule type="expression" dxfId="5790" priority="78">
      <formula>OR((V124-V123)&gt;5,(V124-V123)&lt;-5)</formula>
    </cfRule>
  </conditionalFormatting>
  <conditionalFormatting sqref="W124">
    <cfRule type="expression" dxfId="5789" priority="77">
      <formula>OR((W124-W123)&gt;5,(W124-W123)&lt;-5)</formula>
    </cfRule>
  </conditionalFormatting>
  <conditionalFormatting sqref="X124">
    <cfRule type="expression" dxfId="5788" priority="76">
      <formula>OR((X124-X123)&gt;5,(X124-X123)&lt;-5)</formula>
    </cfRule>
  </conditionalFormatting>
  <conditionalFormatting sqref="Y124">
    <cfRule type="expression" dxfId="5787" priority="75">
      <formula>OR((Y124-Y123)&gt;5,(Y124-Y123)&lt;-5)</formula>
    </cfRule>
  </conditionalFormatting>
  <conditionalFormatting sqref="L126:N126">
    <cfRule type="expression" dxfId="5786" priority="74">
      <formula>OR((L126-L125)&gt;5,(L126-L125)&lt;-5)</formula>
    </cfRule>
  </conditionalFormatting>
  <conditionalFormatting sqref="O126">
    <cfRule type="expression" dxfId="5785" priority="73">
      <formula>OR((O126-O125)&gt;5,(O126-O125)&lt;-5)</formula>
    </cfRule>
  </conditionalFormatting>
  <conditionalFormatting sqref="P126">
    <cfRule type="expression" dxfId="5784" priority="72">
      <formula>OR((P126-P125)&gt;5,(P126-P125)&lt;-5)</formula>
    </cfRule>
  </conditionalFormatting>
  <conditionalFormatting sqref="Q126">
    <cfRule type="expression" dxfId="5783" priority="71">
      <formula>OR((Q126-Q125)&gt;5,(Q126-Q125)&lt;-5)</formula>
    </cfRule>
  </conditionalFormatting>
  <conditionalFormatting sqref="R126">
    <cfRule type="expression" dxfId="5782" priority="70">
      <formula>OR((R126-R125)&gt;5,(R126-R125)&lt;-5)</formula>
    </cfRule>
  </conditionalFormatting>
  <conditionalFormatting sqref="S126">
    <cfRule type="expression" dxfId="5781" priority="69">
      <formula>OR((S126-S125)&gt;5,(S126-S125)&lt;-5)</formula>
    </cfRule>
  </conditionalFormatting>
  <conditionalFormatting sqref="T126">
    <cfRule type="expression" dxfId="5780" priority="68">
      <formula>OR((T126-T125)&gt;5,(T126-T125)&lt;-5)</formula>
    </cfRule>
  </conditionalFormatting>
  <conditionalFormatting sqref="U126">
    <cfRule type="expression" dxfId="5779" priority="67">
      <formula>OR((U126-U125)&gt;5,(U126-U125)&lt;-5)</formula>
    </cfRule>
  </conditionalFormatting>
  <conditionalFormatting sqref="V126">
    <cfRule type="expression" dxfId="5778" priority="66">
      <formula>OR((V126-V125)&gt;5,(V126-V125)&lt;-5)</formula>
    </cfRule>
  </conditionalFormatting>
  <conditionalFormatting sqref="W126">
    <cfRule type="expression" dxfId="5777" priority="65">
      <formula>OR((W126-W125)&gt;5,(W126-W125)&lt;-5)</formula>
    </cfRule>
  </conditionalFormatting>
  <conditionalFormatting sqref="X126">
    <cfRule type="expression" dxfId="5776" priority="64">
      <formula>OR((X126-X125)&gt;5,(X126-X125)&lt;-5)</formula>
    </cfRule>
  </conditionalFormatting>
  <conditionalFormatting sqref="Y126">
    <cfRule type="expression" dxfId="5775" priority="63">
      <formula>OR((Y126-Y125)&gt;5,(Y126-Y125)&lt;-5)</formula>
    </cfRule>
  </conditionalFormatting>
  <conditionalFormatting sqref="L127:N127">
    <cfRule type="expression" dxfId="5774" priority="62">
      <formula>OR((L127-L126)&gt;5,(L127-L126)&lt;-5)</formula>
    </cfRule>
  </conditionalFormatting>
  <conditionalFormatting sqref="O127">
    <cfRule type="expression" dxfId="5773" priority="61">
      <formula>OR((O127-O126)&gt;5,(O127-O126)&lt;-5)</formula>
    </cfRule>
  </conditionalFormatting>
  <conditionalFormatting sqref="P127">
    <cfRule type="expression" dxfId="5772" priority="60">
      <formula>OR((P127-P126)&gt;5,(P127-P126)&lt;-5)</formula>
    </cfRule>
  </conditionalFormatting>
  <conditionalFormatting sqref="Q127">
    <cfRule type="expression" dxfId="5771" priority="59">
      <formula>OR((Q127-Q126)&gt;5,(Q127-Q126)&lt;-5)</formula>
    </cfRule>
  </conditionalFormatting>
  <conditionalFormatting sqref="R127">
    <cfRule type="expression" dxfId="5770" priority="58">
      <formula>OR((R127-R126)&gt;5,(R127-R126)&lt;-5)</formula>
    </cfRule>
  </conditionalFormatting>
  <conditionalFormatting sqref="S127">
    <cfRule type="expression" dxfId="5769" priority="57">
      <formula>OR((S127-S126)&gt;5,(S127-S126)&lt;-5)</formula>
    </cfRule>
  </conditionalFormatting>
  <conditionalFormatting sqref="T127">
    <cfRule type="expression" dxfId="5768" priority="56">
      <formula>OR((T127-T126)&gt;5,(T127-T126)&lt;-5)</formula>
    </cfRule>
  </conditionalFormatting>
  <conditionalFormatting sqref="U127">
    <cfRule type="expression" dxfId="5767" priority="55">
      <formula>OR((U127-U126)&gt;5,(U127-U126)&lt;-5)</formula>
    </cfRule>
  </conditionalFormatting>
  <conditionalFormatting sqref="V127">
    <cfRule type="expression" dxfId="5766" priority="54">
      <formula>OR((V127-V126)&gt;5,(V127-V126)&lt;-5)</formula>
    </cfRule>
  </conditionalFormatting>
  <conditionalFormatting sqref="W127">
    <cfRule type="expression" dxfId="5765" priority="53">
      <formula>OR((W127-W126)&gt;5,(W127-W126)&lt;-5)</formula>
    </cfRule>
  </conditionalFormatting>
  <conditionalFormatting sqref="X127">
    <cfRule type="expression" dxfId="5764" priority="52">
      <formula>OR((X127-X126)&gt;5,(X127-X126)&lt;-5)</formula>
    </cfRule>
  </conditionalFormatting>
  <conditionalFormatting sqref="Y127">
    <cfRule type="expression" dxfId="5763" priority="51">
      <formula>OR((Y127-Y126)&gt;5,(Y127-Y126)&lt;-5)</formula>
    </cfRule>
  </conditionalFormatting>
  <conditionalFormatting sqref="L129:N129">
    <cfRule type="expression" dxfId="5762" priority="50">
      <formula>OR((L129-L128)&gt;5,(L129-L128)&lt;-5)</formula>
    </cfRule>
  </conditionalFormatting>
  <conditionalFormatting sqref="O129">
    <cfRule type="expression" dxfId="5761" priority="49">
      <formula>OR((O129-O128)&gt;5,(O129-O128)&lt;-5)</formula>
    </cfRule>
  </conditionalFormatting>
  <conditionalFormatting sqref="P129">
    <cfRule type="expression" dxfId="5760" priority="48">
      <formula>OR((P129-P128)&gt;5,(P129-P128)&lt;-5)</formula>
    </cfRule>
  </conditionalFormatting>
  <conditionalFormatting sqref="Q129">
    <cfRule type="expression" dxfId="5759" priority="47">
      <formula>OR((Q129-Q128)&gt;5,(Q129-Q128)&lt;-5)</formula>
    </cfRule>
  </conditionalFormatting>
  <conditionalFormatting sqref="R129">
    <cfRule type="expression" dxfId="5758" priority="46">
      <formula>OR((R129-R128)&gt;5,(R129-R128)&lt;-5)</formula>
    </cfRule>
  </conditionalFormatting>
  <conditionalFormatting sqref="S129">
    <cfRule type="expression" dxfId="5757" priority="45">
      <formula>OR((S129-S128)&gt;5,(S129-S128)&lt;-5)</formula>
    </cfRule>
  </conditionalFormatting>
  <conditionalFormatting sqref="T129">
    <cfRule type="expression" dxfId="5756" priority="44">
      <formula>OR((T129-T128)&gt;5,(T129-T128)&lt;-5)</formula>
    </cfRule>
  </conditionalFormatting>
  <conditionalFormatting sqref="U129">
    <cfRule type="expression" dxfId="5755" priority="43">
      <formula>OR((U129-U128)&gt;5,(U129-U128)&lt;-5)</formula>
    </cfRule>
  </conditionalFormatting>
  <conditionalFormatting sqref="V129">
    <cfRule type="expression" dxfId="5754" priority="42">
      <formula>OR((V129-V128)&gt;5,(V129-V128)&lt;-5)</formula>
    </cfRule>
  </conditionalFormatting>
  <conditionalFormatting sqref="W129">
    <cfRule type="expression" dxfId="5753" priority="41">
      <formula>OR((W129-W128)&gt;5,(W129-W128)&lt;-5)</formula>
    </cfRule>
  </conditionalFormatting>
  <conditionalFormatting sqref="X129">
    <cfRule type="expression" dxfId="5752" priority="40">
      <formula>OR((X129-X128)&gt;5,(X129-X128)&lt;-5)</formula>
    </cfRule>
  </conditionalFormatting>
  <conditionalFormatting sqref="Y129">
    <cfRule type="expression" dxfId="5751" priority="39">
      <formula>OR((Y129-Y128)&gt;5,(Y129-Y128)&lt;-5)</formula>
    </cfRule>
  </conditionalFormatting>
  <conditionalFormatting sqref="L130:N130">
    <cfRule type="expression" dxfId="5750" priority="38">
      <formula>OR((L130-L129)&gt;5,(L130-L129)&lt;-5)</formula>
    </cfRule>
  </conditionalFormatting>
  <conditionalFormatting sqref="O130">
    <cfRule type="expression" dxfId="5749" priority="37">
      <formula>OR((O130-O129)&gt;5,(O130-O129)&lt;-5)</formula>
    </cfRule>
  </conditionalFormatting>
  <conditionalFormatting sqref="P130">
    <cfRule type="expression" dxfId="5748" priority="36">
      <formula>OR((P130-P129)&gt;5,(P130-P129)&lt;-5)</formula>
    </cfRule>
  </conditionalFormatting>
  <conditionalFormatting sqref="Q130">
    <cfRule type="expression" dxfId="5747" priority="35">
      <formula>OR((Q130-Q129)&gt;5,(Q130-Q129)&lt;-5)</formula>
    </cfRule>
  </conditionalFormatting>
  <conditionalFormatting sqref="R130">
    <cfRule type="expression" dxfId="5746" priority="34">
      <formula>OR((R130-R129)&gt;5,(R130-R129)&lt;-5)</formula>
    </cfRule>
  </conditionalFormatting>
  <conditionalFormatting sqref="S130">
    <cfRule type="expression" dxfId="5745" priority="33">
      <formula>OR((S130-S129)&gt;5,(S130-S129)&lt;-5)</formula>
    </cfRule>
  </conditionalFormatting>
  <conditionalFormatting sqref="T130">
    <cfRule type="expression" dxfId="5744" priority="32">
      <formula>OR((T130-T129)&gt;5,(T130-T129)&lt;-5)</formula>
    </cfRule>
  </conditionalFormatting>
  <conditionalFormatting sqref="U130">
    <cfRule type="expression" dxfId="5743" priority="31">
      <formula>OR((U130-U129)&gt;5,(U130-U129)&lt;-5)</formula>
    </cfRule>
  </conditionalFormatting>
  <conditionalFormatting sqref="V130">
    <cfRule type="expression" dxfId="5742" priority="30">
      <formula>OR((V130-V129)&gt;5,(V130-V129)&lt;-5)</formula>
    </cfRule>
  </conditionalFormatting>
  <conditionalFormatting sqref="W130">
    <cfRule type="expression" dxfId="5741" priority="29">
      <formula>OR((W130-W129)&gt;5,(W130-W129)&lt;-5)</formula>
    </cfRule>
  </conditionalFormatting>
  <conditionalFormatting sqref="X130">
    <cfRule type="expression" dxfId="5740" priority="28">
      <formula>OR((X130-X129)&gt;5,(X130-X129)&lt;-5)</formula>
    </cfRule>
  </conditionalFormatting>
  <conditionalFormatting sqref="Y130">
    <cfRule type="expression" dxfId="5739" priority="27">
      <formula>OR((Y130-Y129)&gt;5,(Y130-Y129)&lt;-5)</formula>
    </cfRule>
  </conditionalFormatting>
  <conditionalFormatting sqref="S127">
    <cfRule type="expression" dxfId="5738" priority="26">
      <formula>OR((S127-S126)&gt;5,(S127-S126)&lt;-5)</formula>
    </cfRule>
  </conditionalFormatting>
  <conditionalFormatting sqref="L129:N129">
    <cfRule type="expression" dxfId="5737" priority="25">
      <formula>OR((L129-L128)&gt;5,(L129-L128)&lt;-5)</formula>
    </cfRule>
  </conditionalFormatting>
  <conditionalFormatting sqref="O129">
    <cfRule type="expression" dxfId="5736" priority="24">
      <formula>OR((O129-O128)&gt;5,(O129-O128)&lt;-5)</formula>
    </cfRule>
  </conditionalFormatting>
  <conditionalFormatting sqref="P129">
    <cfRule type="expression" dxfId="5735" priority="23">
      <formula>OR((P129-P128)&gt;5,(P129-P128)&lt;-5)</formula>
    </cfRule>
  </conditionalFormatting>
  <conditionalFormatting sqref="Q129">
    <cfRule type="expression" dxfId="5734" priority="22">
      <formula>OR((Q129-Q128)&gt;5,(Q129-Q128)&lt;-5)</formula>
    </cfRule>
  </conditionalFormatting>
  <conditionalFormatting sqref="R129">
    <cfRule type="expression" dxfId="5733" priority="21">
      <formula>OR((R129-R128)&gt;5,(R129-R128)&lt;-5)</formula>
    </cfRule>
  </conditionalFormatting>
  <conditionalFormatting sqref="S129">
    <cfRule type="expression" dxfId="5732" priority="20">
      <formula>OR((S129-S128)&gt;5,(S129-S128)&lt;-5)</formula>
    </cfRule>
  </conditionalFormatting>
  <conditionalFormatting sqref="T129">
    <cfRule type="expression" dxfId="5731" priority="19">
      <formula>OR((T129-T128)&gt;5,(T129-T128)&lt;-5)</formula>
    </cfRule>
  </conditionalFormatting>
  <conditionalFormatting sqref="U129">
    <cfRule type="expression" dxfId="5730" priority="18">
      <formula>OR((U129-U128)&gt;5,(U129-U128)&lt;-5)</formula>
    </cfRule>
  </conditionalFormatting>
  <conditionalFormatting sqref="V129">
    <cfRule type="expression" dxfId="5729" priority="17">
      <formula>OR((V129-V128)&gt;5,(V129-V128)&lt;-5)</formula>
    </cfRule>
  </conditionalFormatting>
  <conditionalFormatting sqref="W129">
    <cfRule type="expression" dxfId="5728" priority="16">
      <formula>OR((W129-W128)&gt;5,(W129-W128)&lt;-5)</formula>
    </cfRule>
  </conditionalFormatting>
  <conditionalFormatting sqref="X129">
    <cfRule type="expression" dxfId="5727" priority="15">
      <formula>OR((X129-X128)&gt;5,(X129-X128)&lt;-5)</formula>
    </cfRule>
  </conditionalFormatting>
  <conditionalFormatting sqref="Y129">
    <cfRule type="expression" dxfId="5726" priority="14">
      <formula>OR((Y129-Y128)&gt;5,(Y129-Y128)&lt;-5)</formula>
    </cfRule>
  </conditionalFormatting>
  <conditionalFormatting sqref="L130:N130">
    <cfRule type="expression" dxfId="5725" priority="13">
      <formula>OR((L130-L129)&gt;5,(L130-L129)&lt;-5)</formula>
    </cfRule>
  </conditionalFormatting>
  <conditionalFormatting sqref="O130">
    <cfRule type="expression" dxfId="5724" priority="12">
      <formula>OR((O130-O129)&gt;5,(O130-O129)&lt;-5)</formula>
    </cfRule>
  </conditionalFormatting>
  <conditionalFormatting sqref="P130">
    <cfRule type="expression" dxfId="5723" priority="11">
      <formula>OR((P130-P129)&gt;5,(P130-P129)&lt;-5)</formula>
    </cfRule>
  </conditionalFormatting>
  <conditionalFormatting sqref="Q130">
    <cfRule type="expression" dxfId="5722" priority="10">
      <formula>OR((Q130-Q129)&gt;5,(Q130-Q129)&lt;-5)</formula>
    </cfRule>
  </conditionalFormatting>
  <conditionalFormatting sqref="R130">
    <cfRule type="expression" dxfId="5721" priority="9">
      <formula>OR((R130-R129)&gt;5,(R130-R129)&lt;-5)</formula>
    </cfRule>
  </conditionalFormatting>
  <conditionalFormatting sqref="S130">
    <cfRule type="expression" dxfId="5720" priority="8">
      <formula>OR((S130-S129)&gt;5,(S130-S129)&lt;-5)</formula>
    </cfRule>
  </conditionalFormatting>
  <conditionalFormatting sqref="T130">
    <cfRule type="expression" dxfId="5719" priority="7">
      <formula>OR((T130-T129)&gt;5,(T130-T129)&lt;-5)</formula>
    </cfRule>
  </conditionalFormatting>
  <conditionalFormatting sqref="U130">
    <cfRule type="expression" dxfId="5718" priority="6">
      <formula>OR((U130-U129)&gt;5,(U130-U129)&lt;-5)</formula>
    </cfRule>
  </conditionalFormatting>
  <conditionalFormatting sqref="V130">
    <cfRule type="expression" dxfId="5717" priority="5">
      <formula>OR((V130-V129)&gt;5,(V130-V129)&lt;-5)</formula>
    </cfRule>
  </conditionalFormatting>
  <conditionalFormatting sqref="W130">
    <cfRule type="expression" dxfId="5716" priority="4">
      <formula>OR((W130-W129)&gt;5,(W130-W129)&lt;-5)</formula>
    </cfRule>
  </conditionalFormatting>
  <conditionalFormatting sqref="X130">
    <cfRule type="expression" dxfId="5715" priority="3">
      <formula>OR((X130-X129)&gt;5,(X130-X129)&lt;-5)</formula>
    </cfRule>
  </conditionalFormatting>
  <conditionalFormatting sqref="Y130">
    <cfRule type="expression" dxfId="5714" priority="2">
      <formula>OR((Y130-Y129)&gt;5,(Y130-Y129)&lt;-5)</formula>
    </cfRule>
  </conditionalFormatting>
  <conditionalFormatting sqref="S130">
    <cfRule type="expression" dxfId="5713" priority="1">
      <formula>OR((S130-S129)&gt;5,(S130-S129)&lt;-5)</formula>
    </cfRule>
  </conditionalFormatting>
  <pageMargins left="0.5" right="0.5" top="1" bottom="1" header="0.5" footer="0.5"/>
  <pageSetup scale="65" fitToHeight="16" pageOrder="overThenDown" orientation="landscape" r:id="rId2"/>
  <headerFooter alignWithMargins="0">
    <oddHeader>&amp;L&amp;"Arial,Bold"&amp;10SREB-State Data Exchange&amp;C&amp;"Arial,Bold"&amp;10Preliminary Tables&amp;R&amp;"Arial,Bold"&amp;10Part 2: Persistence / Progression -- 4-Year Insts.</oddHeader>
    <oddFooter>&amp;L&amp;"Arial,Bold"&amp;10For Agency Review Only&amp;R&amp;"Arial,Bold"&amp;10October 2009</oddFooter>
  </headerFooter>
  <rowBreaks count="15" manualBreakCount="15">
    <brk id="46" max="22" man="1"/>
    <brk id="88" max="22" man="1"/>
    <brk id="130" max="22" man="1"/>
    <brk id="172" max="22" man="1"/>
    <brk id="214" max="22" man="1"/>
    <brk id="256" max="22" man="1"/>
    <brk id="298" max="22" man="1"/>
    <brk id="340" max="22" man="1"/>
    <brk id="382" max="22" man="1"/>
    <brk id="424" max="22" man="1"/>
    <brk id="466" max="22" man="1"/>
    <brk id="508" max="22" man="1"/>
    <brk id="550" max="22" man="1"/>
    <brk id="592" max="22" man="1"/>
    <brk id="634" max="22" man="1"/>
  </rowBreaks>
  <legacyDrawing r:id="rId3"/>
</worksheet>
</file>

<file path=xl/worksheets/sheet3.xml><?xml version="1.0" encoding="utf-8"?>
<worksheet xmlns="http://schemas.openxmlformats.org/spreadsheetml/2006/main" xmlns:r="http://schemas.openxmlformats.org/officeDocument/2006/relationships">
  <sheetPr codeName="Sheet2" enableFormatConditionsCalculation="0">
    <tabColor indexed="17"/>
  </sheetPr>
  <dimension ref="A1:AN1250"/>
  <sheetViews>
    <sheetView showGridLines="0" showZeros="0" zoomScale="80" zoomScaleNormal="80" zoomScaleSheetLayoutView="75" workbookViewId="0">
      <pane xSplit="2" ySplit="4" topLeftCell="C622" activePane="bottomRight" state="frozen"/>
      <selection pane="topRight" activeCell="D1" sqref="D1"/>
      <selection pane="bottomLeft" activeCell="A4" sqref="A4"/>
      <selection pane="bottomRight" activeCell="X657" sqref="X657"/>
    </sheetView>
  </sheetViews>
  <sheetFormatPr defaultColWidth="9" defaultRowHeight="12.75"/>
  <cols>
    <col min="1" max="1" width="4.6640625" style="627" customWidth="1"/>
    <col min="2" max="2" width="13.88671875" style="409" customWidth="1"/>
    <col min="3" max="6" width="6.6640625" style="409" customWidth="1"/>
    <col min="7" max="7" width="7.21875" style="409" customWidth="1"/>
    <col min="8" max="11" width="6.6640625" style="409" customWidth="1"/>
    <col min="12" max="12" width="1.6640625" style="409" customWidth="1"/>
    <col min="13" max="13" width="7.6640625" style="409" customWidth="1"/>
    <col min="14" max="17" width="6.6640625" style="815" customWidth="1"/>
    <col min="18" max="18" width="7.88671875" style="815" customWidth="1"/>
    <col min="19" max="30" width="6.6640625" style="815" customWidth="1"/>
    <col min="31" max="31" width="6.6640625" style="28" customWidth="1"/>
    <col min="32" max="40" width="6" style="5" customWidth="1"/>
    <col min="41" max="16384" width="9" style="5"/>
  </cols>
  <sheetData>
    <row r="1" spans="1:40">
      <c r="A1" s="837"/>
      <c r="B1" s="140"/>
      <c r="C1" s="112" t="s">
        <v>401</v>
      </c>
      <c r="D1" s="113"/>
      <c r="E1" s="113"/>
      <c r="F1" s="113"/>
      <c r="G1" s="113"/>
      <c r="H1" s="113"/>
      <c r="I1" s="113"/>
      <c r="J1" s="110"/>
      <c r="K1" s="110"/>
      <c r="L1" s="870"/>
      <c r="M1" s="870"/>
      <c r="N1" s="780"/>
      <c r="O1" s="780"/>
      <c r="P1" s="780"/>
      <c r="Q1" s="780"/>
      <c r="R1" s="780"/>
      <c r="S1" s="780"/>
      <c r="T1" s="780"/>
      <c r="U1" s="781"/>
      <c r="V1" s="781"/>
      <c r="W1" s="779"/>
      <c r="X1" s="780"/>
      <c r="Y1" s="780"/>
      <c r="Z1" s="780"/>
      <c r="AA1" s="780"/>
      <c r="AB1" s="780"/>
      <c r="AC1" s="780"/>
      <c r="AD1" s="781"/>
      <c r="AE1" s="857"/>
      <c r="AF1" s="5" t="s">
        <v>69</v>
      </c>
    </row>
    <row r="2" spans="1:40">
      <c r="A2" s="824"/>
      <c r="B2" s="849"/>
      <c r="C2" s="965" t="s">
        <v>512</v>
      </c>
      <c r="D2" s="965" t="s">
        <v>474</v>
      </c>
      <c r="E2" s="825"/>
      <c r="F2" s="826"/>
      <c r="G2" s="826"/>
      <c r="H2" s="826"/>
      <c r="I2" s="826"/>
      <c r="J2" s="826"/>
      <c r="K2" s="827"/>
      <c r="L2" s="871"/>
      <c r="M2" s="871"/>
      <c r="N2" s="780"/>
      <c r="O2" s="780"/>
      <c r="P2" s="780"/>
      <c r="Q2" s="780"/>
      <c r="R2" s="780"/>
      <c r="S2" s="780"/>
      <c r="T2" s="780"/>
      <c r="U2" s="781"/>
      <c r="V2" s="781"/>
      <c r="W2" s="779"/>
      <c r="X2" s="780"/>
      <c r="Y2" s="780"/>
      <c r="Z2" s="780"/>
      <c r="AA2" s="780"/>
      <c r="AB2" s="780"/>
      <c r="AC2" s="780"/>
      <c r="AD2" s="781"/>
      <c r="AE2" s="857"/>
    </row>
    <row r="3" spans="1:40" s="105" customFormat="1" ht="38.25">
      <c r="A3" s="773"/>
      <c r="B3" s="56"/>
      <c r="C3" s="825" t="s">
        <v>886</v>
      </c>
      <c r="D3" s="826"/>
      <c r="E3" s="826"/>
      <c r="F3" s="827"/>
      <c r="G3" s="856" t="s">
        <v>1192</v>
      </c>
      <c r="H3" s="825" t="s">
        <v>451</v>
      </c>
      <c r="I3" s="826"/>
      <c r="J3" s="826"/>
      <c r="K3" s="856" t="s">
        <v>1192</v>
      </c>
      <c r="L3" s="872"/>
      <c r="M3" s="872"/>
      <c r="N3" s="783"/>
      <c r="O3" s="783"/>
      <c r="P3" s="783"/>
      <c r="Q3" s="784"/>
      <c r="R3" s="785" t="s">
        <v>450</v>
      </c>
      <c r="S3" s="786" t="s">
        <v>451</v>
      </c>
      <c r="T3" s="783"/>
      <c r="U3" s="783"/>
      <c r="V3" s="856" t="s">
        <v>1189</v>
      </c>
      <c r="W3" s="782" t="s">
        <v>886</v>
      </c>
      <c r="X3" s="783"/>
      <c r="Y3" s="783"/>
      <c r="Z3" s="784"/>
      <c r="AA3" s="785" t="s">
        <v>450</v>
      </c>
      <c r="AB3" s="786" t="s">
        <v>451</v>
      </c>
      <c r="AC3" s="783"/>
      <c r="AD3" s="783"/>
      <c r="AE3" s="785" t="s">
        <v>1189</v>
      </c>
    </row>
    <row r="4" spans="1:40">
      <c r="A4" s="929" t="s">
        <v>475</v>
      </c>
      <c r="B4" s="966" t="s">
        <v>873</v>
      </c>
      <c r="C4" s="828">
        <v>7</v>
      </c>
      <c r="D4" s="829">
        <v>8</v>
      </c>
      <c r="E4" s="829">
        <v>9</v>
      </c>
      <c r="F4" s="829">
        <v>10</v>
      </c>
      <c r="G4" s="1020"/>
      <c r="H4" s="828">
        <v>12</v>
      </c>
      <c r="I4" s="829">
        <v>13</v>
      </c>
      <c r="J4" s="830">
        <v>14</v>
      </c>
      <c r="K4" s="1020"/>
      <c r="L4" s="873"/>
      <c r="M4" s="873"/>
      <c r="N4" s="789">
        <v>7</v>
      </c>
      <c r="O4" s="789">
        <v>8</v>
      </c>
      <c r="P4" s="789">
        <v>9</v>
      </c>
      <c r="Q4" s="789">
        <v>10</v>
      </c>
      <c r="R4" s="790"/>
      <c r="S4" s="788">
        <v>12</v>
      </c>
      <c r="T4" s="789">
        <v>13</v>
      </c>
      <c r="U4" s="789">
        <v>14</v>
      </c>
      <c r="V4" s="791"/>
      <c r="W4" s="788">
        <v>7</v>
      </c>
      <c r="X4" s="789">
        <v>8</v>
      </c>
      <c r="Y4" s="789">
        <v>9</v>
      </c>
      <c r="Z4" s="789">
        <v>10</v>
      </c>
      <c r="AA4" s="790"/>
      <c r="AB4" s="788">
        <v>12</v>
      </c>
      <c r="AC4" s="789">
        <v>13</v>
      </c>
      <c r="AD4" s="789">
        <v>14</v>
      </c>
      <c r="AE4" s="790"/>
      <c r="AF4" s="5">
        <v>7</v>
      </c>
      <c r="AG4" s="5">
        <v>8</v>
      </c>
      <c r="AH4" s="5">
        <v>9</v>
      </c>
      <c r="AI4" s="5">
        <v>10</v>
      </c>
      <c r="AJ4" s="5" t="s">
        <v>88</v>
      </c>
      <c r="AK4" s="5">
        <v>12</v>
      </c>
      <c r="AL4" s="5">
        <v>13</v>
      </c>
      <c r="AM4" s="5">
        <v>14</v>
      </c>
      <c r="AN4" s="5" t="s">
        <v>88</v>
      </c>
    </row>
    <row r="5" spans="1:40">
      <c r="A5" s="1016" t="s">
        <v>545</v>
      </c>
      <c r="B5" s="967" t="s">
        <v>764</v>
      </c>
      <c r="C5" s="968"/>
      <c r="D5" s="969"/>
      <c r="E5" s="969"/>
      <c r="F5" s="833"/>
      <c r="G5" s="214"/>
      <c r="H5" s="834"/>
      <c r="I5" s="833"/>
      <c r="J5" s="163"/>
      <c r="K5" s="952"/>
      <c r="L5" s="874"/>
      <c r="M5" s="874"/>
      <c r="N5" s="794"/>
      <c r="O5" s="794"/>
      <c r="P5" s="794"/>
      <c r="Q5" s="794"/>
      <c r="R5" s="795"/>
      <c r="S5" s="795"/>
      <c r="T5" s="794"/>
      <c r="U5" s="796"/>
      <c r="V5" s="796"/>
      <c r="W5" s="792"/>
      <c r="X5" s="793"/>
      <c r="Y5" s="794"/>
      <c r="Z5" s="794"/>
      <c r="AA5" s="795"/>
      <c r="AB5" s="795"/>
      <c r="AC5" s="794"/>
      <c r="AD5" s="796"/>
      <c r="AE5" s="858"/>
    </row>
    <row r="6" spans="1:40">
      <c r="A6" s="773"/>
      <c r="B6" s="135" t="s">
        <v>452</v>
      </c>
      <c r="C6" s="161"/>
      <c r="D6" s="162"/>
      <c r="E6" s="162"/>
      <c r="F6" s="163"/>
      <c r="G6" s="214"/>
      <c r="H6" s="165"/>
      <c r="I6" s="163"/>
      <c r="J6" s="163"/>
      <c r="K6" s="164"/>
      <c r="L6" s="875"/>
      <c r="M6" s="875"/>
      <c r="N6" s="799"/>
      <c r="O6" s="799"/>
      <c r="P6" s="799"/>
      <c r="Q6" s="799"/>
      <c r="R6" s="800"/>
      <c r="S6" s="800"/>
      <c r="T6" s="799"/>
      <c r="U6" s="801"/>
      <c r="V6" s="801"/>
      <c r="W6" s="797"/>
      <c r="X6" s="798"/>
      <c r="Y6" s="799"/>
      <c r="Z6" s="799"/>
      <c r="AA6" s="800"/>
      <c r="AB6" s="800"/>
      <c r="AC6" s="799"/>
      <c r="AD6" s="801"/>
      <c r="AE6" s="799"/>
    </row>
    <row r="7" spans="1:40">
      <c r="A7" s="773"/>
      <c r="B7" s="135" t="s">
        <v>878</v>
      </c>
      <c r="C7" s="161"/>
      <c r="D7" s="162"/>
      <c r="E7" s="162"/>
      <c r="F7" s="163"/>
      <c r="G7" s="214"/>
      <c r="H7" s="165"/>
      <c r="I7" s="163"/>
      <c r="J7" s="163"/>
      <c r="K7" s="164"/>
      <c r="L7" s="875"/>
      <c r="M7" s="875"/>
      <c r="N7" s="799"/>
      <c r="O7" s="799"/>
      <c r="P7" s="799"/>
      <c r="Q7" s="799"/>
      <c r="R7" s="800"/>
      <c r="S7" s="800"/>
      <c r="T7" s="799"/>
      <c r="U7" s="801"/>
      <c r="V7" s="801"/>
      <c r="W7" s="797"/>
      <c r="X7" s="798"/>
      <c r="Y7" s="799"/>
      <c r="Z7" s="799"/>
      <c r="AA7" s="800"/>
      <c r="AB7" s="800"/>
      <c r="AC7" s="799"/>
      <c r="AD7" s="801"/>
      <c r="AE7" s="799"/>
    </row>
    <row r="8" spans="1:40">
      <c r="A8" s="773"/>
      <c r="B8" s="135" t="s">
        <v>1002</v>
      </c>
      <c r="C8" s="161"/>
      <c r="D8" s="162"/>
      <c r="E8" s="162"/>
      <c r="F8" s="163"/>
      <c r="G8" s="214"/>
      <c r="H8" s="165"/>
      <c r="I8" s="163"/>
      <c r="J8" s="163"/>
      <c r="K8" s="164"/>
      <c r="L8" s="875"/>
      <c r="M8" s="875"/>
      <c r="N8" s="799"/>
      <c r="O8" s="799"/>
      <c r="P8" s="799"/>
      <c r="Q8" s="799"/>
      <c r="R8" s="800"/>
      <c r="S8" s="800"/>
      <c r="T8" s="799"/>
      <c r="U8" s="801"/>
      <c r="V8" s="801"/>
      <c r="W8" s="797"/>
      <c r="X8" s="798"/>
      <c r="Y8" s="799"/>
      <c r="Z8" s="799"/>
      <c r="AA8" s="800"/>
      <c r="AB8" s="800"/>
      <c r="AC8" s="799"/>
      <c r="AD8" s="801"/>
      <c r="AE8" s="799"/>
    </row>
    <row r="9" spans="1:40">
      <c r="A9" s="773"/>
      <c r="B9" s="135" t="s">
        <v>70</v>
      </c>
      <c r="C9" s="161"/>
      <c r="D9" s="162">
        <v>5771</v>
      </c>
      <c r="E9" s="162">
        <v>15406</v>
      </c>
      <c r="F9" s="163">
        <v>6620</v>
      </c>
      <c r="G9" s="214">
        <v>27797</v>
      </c>
      <c r="H9" s="165">
        <v>552</v>
      </c>
      <c r="I9" s="163">
        <v>906</v>
      </c>
      <c r="J9" s="163"/>
      <c r="K9" s="164">
        <v>1458</v>
      </c>
      <c r="L9" s="875"/>
      <c r="M9" s="875"/>
      <c r="N9" s="799"/>
      <c r="O9" s="799"/>
      <c r="P9" s="799"/>
      <c r="Q9" s="799"/>
      <c r="R9" s="800"/>
      <c r="S9" s="800"/>
      <c r="T9" s="799"/>
      <c r="U9" s="801"/>
      <c r="V9" s="801"/>
      <c r="W9" s="797"/>
      <c r="X9" s="798"/>
      <c r="Y9" s="799"/>
      <c r="Z9" s="799"/>
      <c r="AA9" s="800"/>
      <c r="AB9" s="800"/>
      <c r="AC9" s="799"/>
      <c r="AD9" s="801"/>
      <c r="AE9" s="799"/>
    </row>
    <row r="10" spans="1:40">
      <c r="A10" s="773"/>
      <c r="B10" s="151" t="s">
        <v>1076</v>
      </c>
      <c r="C10" s="166"/>
      <c r="D10" s="167">
        <v>6323</v>
      </c>
      <c r="E10" s="167">
        <v>15570</v>
      </c>
      <c r="F10" s="168">
        <v>6584</v>
      </c>
      <c r="G10" s="215">
        <v>28477</v>
      </c>
      <c r="H10" s="170">
        <v>586</v>
      </c>
      <c r="I10" s="168">
        <v>1007</v>
      </c>
      <c r="J10" s="168"/>
      <c r="K10" s="169">
        <v>1593</v>
      </c>
      <c r="L10" s="876"/>
      <c r="M10" s="876"/>
      <c r="N10" s="804"/>
      <c r="O10" s="804"/>
      <c r="P10" s="804"/>
      <c r="Q10" s="804"/>
      <c r="R10" s="805"/>
      <c r="S10" s="805"/>
      <c r="T10" s="804"/>
      <c r="U10" s="806"/>
      <c r="V10" s="806"/>
      <c r="W10" s="802"/>
      <c r="X10" s="803"/>
      <c r="Y10" s="804"/>
      <c r="Z10" s="804"/>
      <c r="AA10" s="805"/>
      <c r="AB10" s="805"/>
      <c r="AC10" s="804"/>
      <c r="AD10" s="806"/>
      <c r="AE10" s="804"/>
    </row>
    <row r="11" spans="1:40">
      <c r="A11" s="773"/>
      <c r="B11" s="135" t="s">
        <v>454</v>
      </c>
      <c r="C11" s="161"/>
      <c r="D11" s="162">
        <v>1148</v>
      </c>
      <c r="E11" s="162">
        <v>8968</v>
      </c>
      <c r="F11" s="163">
        <v>3137</v>
      </c>
      <c r="G11" s="214">
        <v>13253</v>
      </c>
      <c r="H11" s="165">
        <v>263</v>
      </c>
      <c r="I11" s="163">
        <v>257</v>
      </c>
      <c r="J11" s="163"/>
      <c r="K11" s="164">
        <v>520</v>
      </c>
      <c r="L11" s="875"/>
      <c r="M11" s="875"/>
      <c r="N11" s="730"/>
      <c r="O11" s="730"/>
      <c r="P11" s="730"/>
      <c r="Q11" s="730"/>
      <c r="R11" s="807"/>
      <c r="S11" s="730"/>
      <c r="T11" s="730"/>
      <c r="U11" s="730"/>
      <c r="V11" s="807"/>
      <c r="W11" s="731"/>
      <c r="X11" s="730"/>
      <c r="Y11" s="730"/>
      <c r="Z11" s="730"/>
      <c r="AA11" s="807"/>
      <c r="AB11" s="730"/>
      <c r="AC11" s="730"/>
      <c r="AD11" s="730"/>
      <c r="AE11" s="859"/>
    </row>
    <row r="12" spans="1:40">
      <c r="A12" s="773"/>
      <c r="B12" s="135" t="s">
        <v>255</v>
      </c>
      <c r="C12" s="161"/>
      <c r="D12" s="162">
        <v>1635</v>
      </c>
      <c r="E12" s="162">
        <v>8854</v>
      </c>
      <c r="F12" s="163">
        <v>3250</v>
      </c>
      <c r="G12" s="214">
        <v>13739</v>
      </c>
      <c r="H12" s="165">
        <v>241</v>
      </c>
      <c r="I12" s="163">
        <v>305</v>
      </c>
      <c r="J12" s="163"/>
      <c r="K12" s="164">
        <v>546</v>
      </c>
      <c r="L12" s="875"/>
      <c r="M12" s="875"/>
      <c r="N12" s="28"/>
      <c r="O12" s="28"/>
      <c r="P12" s="28"/>
      <c r="Q12" s="28"/>
      <c r="R12" s="808"/>
      <c r="S12" s="28"/>
      <c r="T12" s="28"/>
      <c r="U12" s="28"/>
      <c r="V12" s="808"/>
      <c r="W12" s="797"/>
      <c r="X12" s="844"/>
      <c r="Y12" s="28"/>
      <c r="Z12" s="28"/>
      <c r="AA12" s="808"/>
      <c r="AB12" s="28"/>
      <c r="AC12" s="28"/>
      <c r="AD12" s="28"/>
      <c r="AE12" s="860"/>
    </row>
    <row r="13" spans="1:40">
      <c r="A13" s="773"/>
      <c r="B13" s="135" t="s">
        <v>1078</v>
      </c>
      <c r="C13" s="161"/>
      <c r="D13" s="162">
        <v>1589</v>
      </c>
      <c r="E13" s="162">
        <v>8860</v>
      </c>
      <c r="F13" s="163">
        <v>3157</v>
      </c>
      <c r="G13" s="214">
        <v>13606</v>
      </c>
      <c r="H13" s="165">
        <v>289</v>
      </c>
      <c r="I13" s="163">
        <v>348</v>
      </c>
      <c r="J13" s="163"/>
      <c r="K13" s="164">
        <v>637</v>
      </c>
      <c r="L13" s="875"/>
      <c r="M13" s="875"/>
      <c r="N13" s="798">
        <f t="shared" ref="N13:N18" si="0">IF(C13&gt;0,(C13/C5)*100,)</f>
        <v>0</v>
      </c>
      <c r="O13" s="798" t="e">
        <f t="shared" ref="O13:O18" si="1">IF(D13&gt;0,(D13/D5)*100,)</f>
        <v>#DIV/0!</v>
      </c>
      <c r="P13" s="798" t="e">
        <f t="shared" ref="P13:P18" si="2">IF(E13&gt;0,(E13/E5)*100,)</f>
        <v>#DIV/0!</v>
      </c>
      <c r="Q13" s="809" t="e">
        <f t="shared" ref="Q13:Q18" si="3">IF(F13&gt;0,(F13/F5)*100,)</f>
        <v>#DIV/0!</v>
      </c>
      <c r="R13" s="810" t="e">
        <f t="shared" ref="R13:R18" si="4">IF(G13&gt;0,(G13/G5)*100,)</f>
        <v>#DIV/0!</v>
      </c>
      <c r="S13" s="798" t="e">
        <f t="shared" ref="S13:S18" si="5">IF(H13&gt;0,(H13/H5)*100,)</f>
        <v>#DIV/0!</v>
      </c>
      <c r="T13" s="798" t="e">
        <f t="shared" ref="T13:T18" si="6">IF(I13&gt;0,(I13/I5)*100,)</f>
        <v>#DIV/0!</v>
      </c>
      <c r="U13" s="809">
        <f t="shared" ref="U13:U18" si="7">IF(J13&gt;0,(J13/J5)*100,)</f>
        <v>0</v>
      </c>
      <c r="V13" s="810" t="e">
        <f t="shared" ref="V13:V18" si="8">IF(K13&gt;0,(K13/K5)*100,)</f>
        <v>#DIV/0!</v>
      </c>
      <c r="W13" s="797"/>
      <c r="X13" s="798"/>
      <c r="Y13" s="798"/>
      <c r="Z13" s="809"/>
      <c r="AA13" s="810"/>
      <c r="AB13" s="798"/>
      <c r="AC13" s="798"/>
      <c r="AD13" s="809"/>
      <c r="AE13" s="797"/>
    </row>
    <row r="14" spans="1:40">
      <c r="A14" s="773"/>
      <c r="B14" s="135" t="s">
        <v>456</v>
      </c>
      <c r="C14" s="161"/>
      <c r="D14" s="162">
        <v>1815</v>
      </c>
      <c r="E14" s="162">
        <v>8520</v>
      </c>
      <c r="F14" s="163">
        <v>3367</v>
      </c>
      <c r="G14" s="214">
        <v>13702</v>
      </c>
      <c r="H14" s="165">
        <v>265</v>
      </c>
      <c r="I14" s="163">
        <v>305</v>
      </c>
      <c r="J14" s="163"/>
      <c r="K14" s="164">
        <v>570</v>
      </c>
      <c r="L14" s="875"/>
      <c r="M14" s="875"/>
      <c r="N14" s="778">
        <f t="shared" si="0"/>
        <v>0</v>
      </c>
      <c r="O14" s="778" t="e">
        <f t="shared" si="1"/>
        <v>#DIV/0!</v>
      </c>
      <c r="P14" s="778" t="e">
        <f t="shared" si="2"/>
        <v>#DIV/0!</v>
      </c>
      <c r="Q14" s="758" t="e">
        <f t="shared" si="3"/>
        <v>#DIV/0!</v>
      </c>
      <c r="R14" s="854" t="e">
        <f t="shared" si="4"/>
        <v>#DIV/0!</v>
      </c>
      <c r="S14" s="854" t="e">
        <f t="shared" si="5"/>
        <v>#DIV/0!</v>
      </c>
      <c r="T14" s="778" t="e">
        <f t="shared" si="6"/>
        <v>#DIV/0!</v>
      </c>
      <c r="U14" s="758">
        <f t="shared" si="7"/>
        <v>0</v>
      </c>
      <c r="V14" s="854" t="e">
        <f t="shared" si="8"/>
        <v>#DIV/0!</v>
      </c>
      <c r="W14" s="854"/>
      <c r="X14" s="778"/>
      <c r="Y14" s="778"/>
      <c r="Z14" s="758"/>
      <c r="AA14" s="854"/>
      <c r="AB14" s="854"/>
      <c r="AC14" s="778"/>
      <c r="AD14" s="758"/>
      <c r="AE14" s="854"/>
    </row>
    <row r="15" spans="1:40">
      <c r="A15" s="773"/>
      <c r="B15" s="135" t="s">
        <v>880</v>
      </c>
      <c r="C15" s="161"/>
      <c r="D15" s="162">
        <v>1741</v>
      </c>
      <c r="E15" s="162">
        <v>8242</v>
      </c>
      <c r="F15" s="163">
        <v>3107</v>
      </c>
      <c r="G15" s="214">
        <v>13090</v>
      </c>
      <c r="H15" s="165">
        <v>240</v>
      </c>
      <c r="I15" s="163">
        <v>232</v>
      </c>
      <c r="J15" s="163"/>
      <c r="K15" s="164">
        <v>472</v>
      </c>
      <c r="L15" s="875"/>
      <c r="M15" s="875"/>
      <c r="N15" s="778">
        <f t="shared" si="0"/>
        <v>0</v>
      </c>
      <c r="O15" s="778" t="e">
        <f t="shared" si="1"/>
        <v>#DIV/0!</v>
      </c>
      <c r="P15" s="778" t="e">
        <f t="shared" si="2"/>
        <v>#DIV/0!</v>
      </c>
      <c r="Q15" s="758" t="e">
        <f t="shared" si="3"/>
        <v>#DIV/0!</v>
      </c>
      <c r="R15" s="854" t="e">
        <f t="shared" si="4"/>
        <v>#DIV/0!</v>
      </c>
      <c r="S15" s="854" t="e">
        <f t="shared" si="5"/>
        <v>#DIV/0!</v>
      </c>
      <c r="T15" s="778" t="e">
        <f t="shared" si="6"/>
        <v>#DIV/0!</v>
      </c>
      <c r="U15" s="758">
        <f t="shared" si="7"/>
        <v>0</v>
      </c>
      <c r="V15" s="854" t="e">
        <f t="shared" si="8"/>
        <v>#DIV/0!</v>
      </c>
      <c r="W15" s="854"/>
      <c r="X15" s="778"/>
      <c r="Y15" s="778"/>
      <c r="Z15" s="758"/>
      <c r="AA15" s="854"/>
      <c r="AB15" s="854"/>
      <c r="AC15" s="778"/>
      <c r="AD15" s="758"/>
      <c r="AE15" s="854"/>
    </row>
    <row r="16" spans="1:40">
      <c r="A16" s="773"/>
      <c r="B16" s="135" t="s">
        <v>1004</v>
      </c>
      <c r="C16" s="161"/>
      <c r="D16" s="162">
        <v>1697</v>
      </c>
      <c r="E16" s="162">
        <v>7480</v>
      </c>
      <c r="F16" s="163">
        <v>3020</v>
      </c>
      <c r="G16" s="214">
        <v>12197</v>
      </c>
      <c r="H16" s="165">
        <v>275</v>
      </c>
      <c r="I16" s="163">
        <v>244</v>
      </c>
      <c r="J16" s="163"/>
      <c r="K16" s="164">
        <v>519</v>
      </c>
      <c r="L16" s="875"/>
      <c r="M16" s="875"/>
      <c r="N16" s="778">
        <f t="shared" si="0"/>
        <v>0</v>
      </c>
      <c r="O16" s="778" t="e">
        <f t="shared" si="1"/>
        <v>#DIV/0!</v>
      </c>
      <c r="P16" s="778" t="e">
        <f t="shared" si="2"/>
        <v>#DIV/0!</v>
      </c>
      <c r="Q16" s="758" t="e">
        <f t="shared" si="3"/>
        <v>#DIV/0!</v>
      </c>
      <c r="R16" s="854" t="e">
        <f t="shared" si="4"/>
        <v>#DIV/0!</v>
      </c>
      <c r="S16" s="854" t="e">
        <f t="shared" si="5"/>
        <v>#DIV/0!</v>
      </c>
      <c r="T16" s="778" t="e">
        <f t="shared" si="6"/>
        <v>#DIV/0!</v>
      </c>
      <c r="U16" s="758">
        <f t="shared" si="7"/>
        <v>0</v>
      </c>
      <c r="V16" s="854" t="e">
        <f t="shared" si="8"/>
        <v>#DIV/0!</v>
      </c>
      <c r="W16" s="854"/>
      <c r="X16" s="778"/>
      <c r="Y16" s="778"/>
      <c r="Z16" s="758"/>
      <c r="AA16" s="854"/>
      <c r="AB16" s="854"/>
      <c r="AC16" s="778"/>
      <c r="AD16" s="758"/>
      <c r="AE16" s="854"/>
    </row>
    <row r="17" spans="1:40">
      <c r="A17" s="773"/>
      <c r="B17" s="135" t="s">
        <v>72</v>
      </c>
      <c r="C17" s="161"/>
      <c r="D17" s="162">
        <v>1892</v>
      </c>
      <c r="E17" s="162">
        <v>8161</v>
      </c>
      <c r="F17" s="163">
        <v>2978</v>
      </c>
      <c r="G17" s="214">
        <v>13031</v>
      </c>
      <c r="H17" s="165">
        <v>219</v>
      </c>
      <c r="I17" s="163">
        <v>222</v>
      </c>
      <c r="J17" s="163"/>
      <c r="K17" s="164">
        <v>441</v>
      </c>
      <c r="L17" s="875"/>
      <c r="M17" s="875"/>
      <c r="N17" s="778">
        <f t="shared" si="0"/>
        <v>0</v>
      </c>
      <c r="O17" s="778">
        <f t="shared" si="1"/>
        <v>32.78461271876624</v>
      </c>
      <c r="P17" s="778">
        <f t="shared" si="2"/>
        <v>52.972867713877712</v>
      </c>
      <c r="Q17" s="758">
        <f t="shared" si="3"/>
        <v>44.984894259818731</v>
      </c>
      <c r="R17" s="854">
        <f t="shared" si="4"/>
        <v>46.879159621541895</v>
      </c>
      <c r="S17" s="854">
        <f t="shared" si="5"/>
        <v>39.673913043478258</v>
      </c>
      <c r="T17" s="778">
        <f t="shared" si="6"/>
        <v>24.503311258278146</v>
      </c>
      <c r="U17" s="758">
        <f t="shared" si="7"/>
        <v>0</v>
      </c>
      <c r="V17" s="854">
        <f t="shared" si="8"/>
        <v>30.246913580246915</v>
      </c>
      <c r="W17" s="854"/>
      <c r="X17" s="778"/>
      <c r="Y17" s="778"/>
      <c r="Z17" s="758"/>
      <c r="AA17" s="854"/>
      <c r="AB17" s="854"/>
      <c r="AC17" s="778"/>
      <c r="AD17" s="758"/>
      <c r="AE17" s="854"/>
    </row>
    <row r="18" spans="1:40">
      <c r="A18" s="773"/>
      <c r="B18" s="151" t="s">
        <v>1080</v>
      </c>
      <c r="C18" s="166"/>
      <c r="D18" s="167">
        <v>2159</v>
      </c>
      <c r="E18" s="167">
        <v>8240</v>
      </c>
      <c r="F18" s="168">
        <v>3505</v>
      </c>
      <c r="G18" s="215">
        <v>13904</v>
      </c>
      <c r="H18" s="170">
        <v>269</v>
      </c>
      <c r="I18" s="168">
        <v>249</v>
      </c>
      <c r="J18" s="168"/>
      <c r="K18" s="169">
        <v>518</v>
      </c>
      <c r="L18" s="876"/>
      <c r="M18" s="876"/>
      <c r="N18" s="761">
        <f t="shared" si="0"/>
        <v>0</v>
      </c>
      <c r="O18" s="761">
        <f t="shared" si="1"/>
        <v>34.145184247983551</v>
      </c>
      <c r="P18" s="761">
        <f t="shared" si="2"/>
        <v>52.922286448298003</v>
      </c>
      <c r="Q18" s="762">
        <f t="shared" si="3"/>
        <v>53.235115431348724</v>
      </c>
      <c r="R18" s="760">
        <f t="shared" si="4"/>
        <v>48.825367840713554</v>
      </c>
      <c r="S18" s="760">
        <f t="shared" si="5"/>
        <v>45.904436860068259</v>
      </c>
      <c r="T18" s="761">
        <f t="shared" si="6"/>
        <v>24.726911618669316</v>
      </c>
      <c r="U18" s="762">
        <f t="shared" si="7"/>
        <v>0</v>
      </c>
      <c r="V18" s="760">
        <f t="shared" si="8"/>
        <v>32.517263025737606</v>
      </c>
      <c r="W18" s="855" t="s">
        <v>47</v>
      </c>
      <c r="X18" s="761"/>
      <c r="Y18" s="761"/>
      <c r="Z18" s="762"/>
      <c r="AA18" s="760"/>
      <c r="AB18" s="760"/>
      <c r="AC18" s="761"/>
      <c r="AD18" s="762"/>
      <c r="AE18" s="760"/>
    </row>
    <row r="19" spans="1:40">
      <c r="A19" s="773"/>
      <c r="B19" s="135" t="s">
        <v>1006</v>
      </c>
      <c r="C19" s="161"/>
      <c r="D19" s="162">
        <v>1267</v>
      </c>
      <c r="E19" s="162">
        <v>4675</v>
      </c>
      <c r="F19" s="163">
        <v>1819</v>
      </c>
      <c r="G19" s="214">
        <v>7761</v>
      </c>
      <c r="H19" s="165">
        <v>135</v>
      </c>
      <c r="I19" s="163">
        <v>117</v>
      </c>
      <c r="J19" s="163"/>
      <c r="K19" s="164">
        <v>252</v>
      </c>
      <c r="L19" s="875"/>
      <c r="M19" s="875"/>
      <c r="N19" s="812">
        <f t="shared" ref="N19:N21" si="9">IF(C19&gt;0,(C19/C16)*100,)</f>
        <v>0</v>
      </c>
      <c r="O19" s="812">
        <f t="shared" ref="O19:O21" si="10">IF(D19&gt;0,(D19/D16)*100,)</f>
        <v>74.661166764879198</v>
      </c>
      <c r="P19" s="812">
        <f t="shared" ref="P19:V21" si="11">IF(E19&gt;0,(E19/E16)*100,)</f>
        <v>62.5</v>
      </c>
      <c r="Q19" s="812">
        <f t="shared" si="11"/>
        <v>60.231788079470192</v>
      </c>
      <c r="R19" s="813">
        <f t="shared" si="11"/>
        <v>63.630400918258587</v>
      </c>
      <c r="S19" s="813">
        <f t="shared" si="11"/>
        <v>49.090909090909093</v>
      </c>
      <c r="T19" s="812">
        <f t="shared" si="11"/>
        <v>47.950819672131146</v>
      </c>
      <c r="U19" s="814">
        <f t="shared" si="11"/>
        <v>0</v>
      </c>
      <c r="V19" s="814">
        <f t="shared" si="11"/>
        <v>48.554913294797686</v>
      </c>
      <c r="W19" s="811">
        <f t="shared" ref="W19:X21" si="12">+N19+N22</f>
        <v>0</v>
      </c>
      <c r="X19" s="811">
        <f t="shared" si="12"/>
        <v>84.207424867413081</v>
      </c>
      <c r="Y19" s="812">
        <f t="shared" ref="Y19:AE19" si="13">+P19+P22</f>
        <v>69.665775401069524</v>
      </c>
      <c r="Z19" s="812">
        <f t="shared" si="13"/>
        <v>68.145695364238406</v>
      </c>
      <c r="AA19" s="813">
        <f t="shared" si="13"/>
        <v>71.312617856850039</v>
      </c>
      <c r="AB19" s="813">
        <f t="shared" si="13"/>
        <v>54.181818181818187</v>
      </c>
      <c r="AC19" s="812">
        <f t="shared" si="13"/>
        <v>52.868852459016395</v>
      </c>
      <c r="AD19" s="814">
        <f t="shared" si="13"/>
        <v>0</v>
      </c>
      <c r="AE19" s="812">
        <f t="shared" si="13"/>
        <v>53.564547206165699</v>
      </c>
      <c r="AF19" s="5">
        <f>+N19+N22+N25</f>
        <v>0</v>
      </c>
      <c r="AG19" s="5">
        <f t="shared" ref="AG19:AN21" si="14">+O19+O22+O25</f>
        <v>100</v>
      </c>
      <c r="AH19" s="5">
        <f t="shared" si="14"/>
        <v>100</v>
      </c>
      <c r="AI19" s="5">
        <f t="shared" si="14"/>
        <v>100</v>
      </c>
      <c r="AJ19" s="5">
        <f t="shared" si="14"/>
        <v>100</v>
      </c>
      <c r="AK19" s="5">
        <f t="shared" si="14"/>
        <v>100</v>
      </c>
      <c r="AL19" s="5">
        <f t="shared" si="14"/>
        <v>100</v>
      </c>
      <c r="AM19" s="5">
        <f t="shared" si="14"/>
        <v>0</v>
      </c>
      <c r="AN19" s="5">
        <f t="shared" si="14"/>
        <v>100</v>
      </c>
    </row>
    <row r="20" spans="1:40">
      <c r="A20" s="773"/>
      <c r="B20" s="135" t="s">
        <v>74</v>
      </c>
      <c r="C20" s="161"/>
      <c r="D20" s="162">
        <v>1362</v>
      </c>
      <c r="E20" s="162">
        <v>5233</v>
      </c>
      <c r="F20" s="163">
        <v>1917</v>
      </c>
      <c r="G20" s="215">
        <v>8512</v>
      </c>
      <c r="H20" s="165">
        <v>148</v>
      </c>
      <c r="I20" s="163">
        <v>106</v>
      </c>
      <c r="J20" s="163"/>
      <c r="K20" s="169">
        <v>254</v>
      </c>
      <c r="L20" s="875"/>
      <c r="M20" s="875"/>
      <c r="N20" s="778">
        <f t="shared" si="9"/>
        <v>0</v>
      </c>
      <c r="O20" s="778">
        <f t="shared" si="10"/>
        <v>71.987315010570825</v>
      </c>
      <c r="P20" s="778">
        <f t="shared" si="11"/>
        <v>64.122043867173133</v>
      </c>
      <c r="Q20" s="758">
        <f t="shared" si="11"/>
        <v>64.372061786433846</v>
      </c>
      <c r="R20" s="854">
        <f t="shared" si="11"/>
        <v>65.321157240426672</v>
      </c>
      <c r="S20" s="854">
        <f t="shared" si="11"/>
        <v>67.579908675799089</v>
      </c>
      <c r="T20" s="778">
        <f t="shared" si="11"/>
        <v>47.747747747747752</v>
      </c>
      <c r="U20" s="758">
        <f t="shared" si="11"/>
        <v>0</v>
      </c>
      <c r="V20" s="854">
        <f t="shared" si="11"/>
        <v>57.596371882086174</v>
      </c>
      <c r="W20" s="854">
        <f t="shared" si="12"/>
        <v>0</v>
      </c>
      <c r="X20" s="778">
        <f t="shared" si="12"/>
        <v>81.923890063424949</v>
      </c>
      <c r="Y20" s="778">
        <f t="shared" ref="Y20:AE20" si="15">+P20+P23</f>
        <v>72.148021075848533</v>
      </c>
      <c r="Z20" s="758">
        <f t="shared" si="15"/>
        <v>72.632639355271991</v>
      </c>
      <c r="AA20" s="854">
        <f t="shared" si="15"/>
        <v>73.678152098841224</v>
      </c>
      <c r="AB20" s="854">
        <f t="shared" si="15"/>
        <v>73.05936073059361</v>
      </c>
      <c r="AC20" s="778">
        <f t="shared" si="15"/>
        <v>53.153153153153156</v>
      </c>
      <c r="AD20" s="758">
        <f t="shared" si="15"/>
        <v>0</v>
      </c>
      <c r="AE20" s="854">
        <f t="shared" si="15"/>
        <v>63.038548752834473</v>
      </c>
      <c r="AF20" s="5">
        <f>+N20+N23+N26</f>
        <v>0</v>
      </c>
      <c r="AG20" s="5">
        <f t="shared" si="14"/>
        <v>100</v>
      </c>
      <c r="AH20" s="5">
        <f t="shared" si="14"/>
        <v>99.999999999999986</v>
      </c>
      <c r="AI20" s="5">
        <f t="shared" si="14"/>
        <v>100</v>
      </c>
      <c r="AJ20" s="5">
        <f t="shared" si="14"/>
        <v>100</v>
      </c>
      <c r="AK20" s="5">
        <f t="shared" si="14"/>
        <v>100</v>
      </c>
      <c r="AL20" s="5">
        <f t="shared" si="14"/>
        <v>100</v>
      </c>
      <c r="AM20" s="5">
        <f t="shared" si="14"/>
        <v>0</v>
      </c>
      <c r="AN20" s="5">
        <f t="shared" si="14"/>
        <v>100</v>
      </c>
    </row>
    <row r="21" spans="1:40">
      <c r="A21" s="773"/>
      <c r="B21" s="151" t="s">
        <v>1082</v>
      </c>
      <c r="C21" s="166"/>
      <c r="D21" s="167">
        <v>1604</v>
      </c>
      <c r="E21" s="167">
        <v>5186</v>
      </c>
      <c r="F21" s="168">
        <v>2172</v>
      </c>
      <c r="G21" s="215">
        <v>8962</v>
      </c>
      <c r="H21" s="170">
        <v>203</v>
      </c>
      <c r="I21" s="168">
        <v>139</v>
      </c>
      <c r="J21" s="168"/>
      <c r="K21" s="169">
        <v>342</v>
      </c>
      <c r="L21" s="876"/>
      <c r="M21" s="876"/>
      <c r="N21" s="761">
        <f t="shared" si="9"/>
        <v>0</v>
      </c>
      <c r="O21" s="761">
        <f t="shared" si="10"/>
        <v>74.293654469661888</v>
      </c>
      <c r="P21" s="761">
        <f t="shared" si="11"/>
        <v>62.936893203883493</v>
      </c>
      <c r="Q21" s="762">
        <f t="shared" si="11"/>
        <v>61.968616262482165</v>
      </c>
      <c r="R21" s="760">
        <f t="shared" si="11"/>
        <v>64.456271576524742</v>
      </c>
      <c r="S21" s="760">
        <f t="shared" si="11"/>
        <v>75.464684014869889</v>
      </c>
      <c r="T21" s="761">
        <f t="shared" si="11"/>
        <v>55.823293172690761</v>
      </c>
      <c r="U21" s="762">
        <f t="shared" si="11"/>
        <v>0</v>
      </c>
      <c r="V21" s="760">
        <f t="shared" si="11"/>
        <v>66.023166023166027</v>
      </c>
      <c r="W21" s="855">
        <f t="shared" si="12"/>
        <v>0</v>
      </c>
      <c r="X21" s="761">
        <f t="shared" si="12"/>
        <v>87.772116720704034</v>
      </c>
      <c r="Y21" s="761">
        <f t="shared" ref="Y21" si="16">+P21+P24</f>
        <v>70.825242718446603</v>
      </c>
      <c r="Z21" s="762">
        <f t="shared" ref="Z21" si="17">+Q21+Q24</f>
        <v>71.212553495007128</v>
      </c>
      <c r="AA21" s="760">
        <f t="shared" ref="AA21" si="18">+R21+R24</f>
        <v>73.554372842347533</v>
      </c>
      <c r="AB21" s="760">
        <f t="shared" ref="AB21" si="19">+S21+S24</f>
        <v>81.040892193308551</v>
      </c>
      <c r="AC21" s="761">
        <f t="shared" ref="AC21" si="20">+T21+T24</f>
        <v>63.052208835341361</v>
      </c>
      <c r="AD21" s="762">
        <f t="shared" ref="AD21" si="21">+U21+U24</f>
        <v>0</v>
      </c>
      <c r="AE21" s="760">
        <f t="shared" ref="AE21" si="22">+V21+V24</f>
        <v>72.393822393822404</v>
      </c>
      <c r="AF21" s="5">
        <f>+N21+N24+N27</f>
        <v>0</v>
      </c>
      <c r="AG21" s="5">
        <f>+O21+O24+O27</f>
        <v>100</v>
      </c>
      <c r="AH21" s="5">
        <f t="shared" si="14"/>
        <v>100</v>
      </c>
      <c r="AI21" s="5">
        <f t="shared" si="14"/>
        <v>100</v>
      </c>
      <c r="AJ21" s="5">
        <f t="shared" si="14"/>
        <v>100</v>
      </c>
      <c r="AK21" s="5">
        <f t="shared" si="14"/>
        <v>100</v>
      </c>
      <c r="AL21" s="5">
        <f t="shared" si="14"/>
        <v>100</v>
      </c>
      <c r="AM21" s="5">
        <f t="shared" si="14"/>
        <v>0</v>
      </c>
      <c r="AN21" s="5">
        <f t="shared" si="14"/>
        <v>100.00000000000001</v>
      </c>
    </row>
    <row r="22" spans="1:40">
      <c r="A22" s="773"/>
      <c r="B22" s="135" t="s">
        <v>1008</v>
      </c>
      <c r="C22" s="161"/>
      <c r="D22" s="162">
        <v>162</v>
      </c>
      <c r="E22" s="162">
        <v>536</v>
      </c>
      <c r="F22" s="163">
        <v>239</v>
      </c>
      <c r="G22" s="214">
        <v>937</v>
      </c>
      <c r="H22" s="165">
        <v>14</v>
      </c>
      <c r="I22" s="163">
        <v>12</v>
      </c>
      <c r="J22" s="163"/>
      <c r="K22" s="164">
        <v>26</v>
      </c>
      <c r="L22" s="875"/>
      <c r="M22" s="875"/>
      <c r="N22" s="812">
        <f t="shared" ref="N22:N24" si="23">IF(C22&gt;0,(C22/C16)*100,)</f>
        <v>0</v>
      </c>
      <c r="O22" s="812">
        <f t="shared" ref="O22:O24" si="24">IF(D22&gt;0,(D22/D16)*100,)</f>
        <v>9.5462581025338835</v>
      </c>
      <c r="P22" s="812">
        <f t="shared" ref="P22:V24" si="25">IF(E22&gt;0,(E22/E16)*100,)</f>
        <v>7.1657754010695189</v>
      </c>
      <c r="Q22" s="812">
        <f t="shared" si="25"/>
        <v>7.9139072847682126</v>
      </c>
      <c r="R22" s="813">
        <f t="shared" si="25"/>
        <v>7.6822169385914574</v>
      </c>
      <c r="S22" s="813">
        <f t="shared" si="25"/>
        <v>5.0909090909090908</v>
      </c>
      <c r="T22" s="812">
        <f t="shared" si="25"/>
        <v>4.918032786885246</v>
      </c>
      <c r="U22" s="814">
        <f t="shared" si="25"/>
        <v>0</v>
      </c>
      <c r="V22" s="814">
        <f t="shared" si="25"/>
        <v>5.0096339113680148</v>
      </c>
      <c r="W22" s="811"/>
      <c r="X22" s="811"/>
      <c r="Y22" s="812"/>
      <c r="Z22" s="812"/>
      <c r="AA22" s="813"/>
      <c r="AB22" s="813"/>
      <c r="AC22" s="812"/>
      <c r="AD22" s="814"/>
      <c r="AE22" s="812"/>
    </row>
    <row r="23" spans="1:40">
      <c r="A23" s="773"/>
      <c r="B23" s="135" t="s">
        <v>76</v>
      </c>
      <c r="C23" s="161"/>
      <c r="D23" s="162">
        <v>188</v>
      </c>
      <c r="E23" s="162">
        <v>655</v>
      </c>
      <c r="F23" s="163">
        <v>246</v>
      </c>
      <c r="G23" s="215">
        <v>1089</v>
      </c>
      <c r="H23" s="165">
        <v>12</v>
      </c>
      <c r="I23" s="163">
        <v>12</v>
      </c>
      <c r="J23" s="163"/>
      <c r="K23" s="169">
        <v>24</v>
      </c>
      <c r="L23" s="875"/>
      <c r="M23" s="875"/>
      <c r="N23" s="778">
        <f t="shared" si="23"/>
        <v>0</v>
      </c>
      <c r="O23" s="778">
        <f t="shared" si="24"/>
        <v>9.9365750528541223</v>
      </c>
      <c r="P23" s="778">
        <f t="shared" si="25"/>
        <v>8.0259772086754069</v>
      </c>
      <c r="Q23" s="758">
        <f t="shared" si="25"/>
        <v>8.2605775688381478</v>
      </c>
      <c r="R23" s="854">
        <f t="shared" si="25"/>
        <v>8.3569948584145504</v>
      </c>
      <c r="S23" s="854">
        <f t="shared" si="25"/>
        <v>5.4794520547945202</v>
      </c>
      <c r="T23" s="778">
        <f t="shared" si="25"/>
        <v>5.4054054054054053</v>
      </c>
      <c r="U23" s="758">
        <f t="shared" si="25"/>
        <v>0</v>
      </c>
      <c r="V23" s="854">
        <f t="shared" si="25"/>
        <v>5.4421768707482991</v>
      </c>
      <c r="W23" s="854"/>
      <c r="X23" s="778"/>
      <c r="Y23" s="778"/>
      <c r="Z23" s="758"/>
      <c r="AA23" s="854"/>
      <c r="AB23" s="854"/>
      <c r="AC23" s="778"/>
      <c r="AD23" s="758"/>
      <c r="AE23" s="854"/>
    </row>
    <row r="24" spans="1:40">
      <c r="A24" s="773"/>
      <c r="B24" s="151" t="s">
        <v>1084</v>
      </c>
      <c r="C24" s="166"/>
      <c r="D24" s="167">
        <v>291</v>
      </c>
      <c r="E24" s="167">
        <v>650</v>
      </c>
      <c r="F24" s="168">
        <v>324</v>
      </c>
      <c r="G24" s="215">
        <v>1265</v>
      </c>
      <c r="H24" s="170">
        <v>15</v>
      </c>
      <c r="I24" s="168">
        <v>18</v>
      </c>
      <c r="J24" s="168"/>
      <c r="K24" s="169">
        <v>33</v>
      </c>
      <c r="L24" s="876"/>
      <c r="M24" s="876"/>
      <c r="N24" s="761">
        <f t="shared" si="23"/>
        <v>0</v>
      </c>
      <c r="O24" s="761">
        <f t="shared" si="24"/>
        <v>13.478462251042151</v>
      </c>
      <c r="P24" s="761">
        <f t="shared" si="25"/>
        <v>7.8883495145631075</v>
      </c>
      <c r="Q24" s="762">
        <f t="shared" si="25"/>
        <v>9.2439372325249636</v>
      </c>
      <c r="R24" s="760">
        <f t="shared" si="25"/>
        <v>9.098101265822784</v>
      </c>
      <c r="S24" s="760">
        <f t="shared" si="25"/>
        <v>5.5762081784386615</v>
      </c>
      <c r="T24" s="761">
        <f t="shared" si="25"/>
        <v>7.2289156626506017</v>
      </c>
      <c r="U24" s="762">
        <f t="shared" si="25"/>
        <v>0</v>
      </c>
      <c r="V24" s="760">
        <f t="shared" si="25"/>
        <v>6.3706563706563708</v>
      </c>
      <c r="W24" s="855"/>
      <c r="X24" s="761"/>
      <c r="Y24" s="761"/>
      <c r="Z24" s="762"/>
      <c r="AA24" s="760"/>
      <c r="AB24" s="760"/>
      <c r="AC24" s="761"/>
      <c r="AD24" s="762"/>
      <c r="AE24" s="760"/>
    </row>
    <row r="25" spans="1:40">
      <c r="A25" s="773"/>
      <c r="B25" s="135" t="s">
        <v>1010</v>
      </c>
      <c r="C25" s="161"/>
      <c r="D25" s="162">
        <v>268</v>
      </c>
      <c r="E25" s="162">
        <v>2269</v>
      </c>
      <c r="F25" s="163">
        <v>962</v>
      </c>
      <c r="G25" s="214">
        <v>3499</v>
      </c>
      <c r="H25" s="165">
        <v>126</v>
      </c>
      <c r="I25" s="163">
        <v>115</v>
      </c>
      <c r="J25" s="163"/>
      <c r="K25" s="164">
        <v>241</v>
      </c>
      <c r="L25" s="875"/>
      <c r="M25" s="875"/>
      <c r="N25" s="812">
        <f t="shared" ref="N25:N27" si="26">IF(C25&gt;0,(C25/C16)*100,)</f>
        <v>0</v>
      </c>
      <c r="O25" s="812">
        <f t="shared" ref="O25:O27" si="27">IF(D25&gt;0,(D25/D16)*100,)</f>
        <v>15.792575132586917</v>
      </c>
      <c r="P25" s="812">
        <f t="shared" ref="P25:V27" si="28">IF(E25&gt;0,(E25/E16)*100,)</f>
        <v>30.334224598930483</v>
      </c>
      <c r="Q25" s="812">
        <f t="shared" si="28"/>
        <v>31.854304635761586</v>
      </c>
      <c r="R25" s="813">
        <f t="shared" si="28"/>
        <v>28.687382143149954</v>
      </c>
      <c r="S25" s="813">
        <f t="shared" si="28"/>
        <v>45.81818181818182</v>
      </c>
      <c r="T25" s="812">
        <f t="shared" si="28"/>
        <v>47.131147540983612</v>
      </c>
      <c r="U25" s="814">
        <f t="shared" si="28"/>
        <v>0</v>
      </c>
      <c r="V25" s="814">
        <f t="shared" si="28"/>
        <v>46.435452793834301</v>
      </c>
      <c r="W25" s="811"/>
      <c r="X25" s="811"/>
      <c r="Y25" s="812"/>
      <c r="Z25" s="812"/>
      <c r="AA25" s="813"/>
      <c r="AB25" s="813"/>
      <c r="AC25" s="812"/>
      <c r="AD25" s="814"/>
      <c r="AE25" s="812"/>
    </row>
    <row r="26" spans="1:40">
      <c r="A26" s="773"/>
      <c r="B26" s="135" t="s">
        <v>78</v>
      </c>
      <c r="C26" s="161"/>
      <c r="D26" s="162">
        <v>342</v>
      </c>
      <c r="E26" s="162">
        <v>2273</v>
      </c>
      <c r="F26" s="163">
        <v>815</v>
      </c>
      <c r="G26" s="215">
        <v>3430</v>
      </c>
      <c r="H26" s="165">
        <v>59</v>
      </c>
      <c r="I26" s="163">
        <v>104</v>
      </c>
      <c r="J26" s="163"/>
      <c r="K26" s="169">
        <v>163</v>
      </c>
      <c r="L26" s="875"/>
      <c r="M26" s="875"/>
      <c r="N26" s="778">
        <f t="shared" si="26"/>
        <v>0</v>
      </c>
      <c r="O26" s="778">
        <f t="shared" si="27"/>
        <v>18.076109936575051</v>
      </c>
      <c r="P26" s="778">
        <f t="shared" si="28"/>
        <v>27.851978924151449</v>
      </c>
      <c r="Q26" s="758">
        <f t="shared" si="28"/>
        <v>27.367360644728006</v>
      </c>
      <c r="R26" s="854">
        <f t="shared" si="28"/>
        <v>26.321847901158772</v>
      </c>
      <c r="S26" s="854">
        <f t="shared" si="28"/>
        <v>26.94063926940639</v>
      </c>
      <c r="T26" s="778">
        <f t="shared" si="28"/>
        <v>46.846846846846844</v>
      </c>
      <c r="U26" s="758">
        <f t="shared" si="28"/>
        <v>0</v>
      </c>
      <c r="V26" s="854">
        <f t="shared" si="28"/>
        <v>36.961451247165535</v>
      </c>
      <c r="W26" s="854"/>
      <c r="X26" s="778"/>
      <c r="Y26" s="778"/>
      <c r="Z26" s="758"/>
      <c r="AA26" s="854"/>
      <c r="AB26" s="854"/>
      <c r="AC26" s="778"/>
      <c r="AD26" s="758"/>
      <c r="AE26" s="854"/>
    </row>
    <row r="27" spans="1:40">
      <c r="A27" s="773"/>
      <c r="B27" s="151" t="s">
        <v>1086</v>
      </c>
      <c r="C27" s="166"/>
      <c r="D27" s="167">
        <v>264</v>
      </c>
      <c r="E27" s="167">
        <v>2404</v>
      </c>
      <c r="F27" s="168">
        <v>1009</v>
      </c>
      <c r="G27" s="215">
        <v>3677</v>
      </c>
      <c r="H27" s="170">
        <v>51</v>
      </c>
      <c r="I27" s="168">
        <v>92</v>
      </c>
      <c r="J27" s="168"/>
      <c r="K27" s="169">
        <v>143</v>
      </c>
      <c r="L27" s="876"/>
      <c r="M27" s="876"/>
      <c r="N27" s="761">
        <f t="shared" si="26"/>
        <v>0</v>
      </c>
      <c r="O27" s="761">
        <f t="shared" si="27"/>
        <v>12.22788327929597</v>
      </c>
      <c r="P27" s="761">
        <f t="shared" si="28"/>
        <v>29.174757281553397</v>
      </c>
      <c r="Q27" s="762">
        <f t="shared" si="28"/>
        <v>28.787446504992868</v>
      </c>
      <c r="R27" s="760">
        <f t="shared" si="28"/>
        <v>26.445627157652474</v>
      </c>
      <c r="S27" s="760">
        <f t="shared" si="28"/>
        <v>18.959107806691449</v>
      </c>
      <c r="T27" s="761">
        <f t="shared" si="28"/>
        <v>36.947791164658632</v>
      </c>
      <c r="U27" s="762">
        <f t="shared" si="28"/>
        <v>0</v>
      </c>
      <c r="V27" s="760">
        <f t="shared" si="28"/>
        <v>27.606177606177607</v>
      </c>
      <c r="W27" s="855" t="s">
        <v>766</v>
      </c>
      <c r="X27" s="761"/>
      <c r="Y27" s="761"/>
      <c r="Z27" s="762"/>
      <c r="AA27" s="760"/>
      <c r="AB27" s="760"/>
      <c r="AC27" s="761"/>
      <c r="AD27" s="762"/>
      <c r="AE27" s="760"/>
    </row>
    <row r="28" spans="1:40">
      <c r="A28" s="773"/>
      <c r="B28" s="135" t="s">
        <v>951</v>
      </c>
      <c r="C28" s="161"/>
      <c r="D28" s="162">
        <v>180</v>
      </c>
      <c r="E28" s="162">
        <v>1580</v>
      </c>
      <c r="F28" s="163">
        <v>835</v>
      </c>
      <c r="G28" s="214">
        <v>2595</v>
      </c>
      <c r="H28" s="165">
        <v>91</v>
      </c>
      <c r="I28" s="163">
        <v>99</v>
      </c>
      <c r="J28" s="163"/>
      <c r="K28" s="164">
        <v>190</v>
      </c>
      <c r="L28" s="875"/>
      <c r="M28" s="875"/>
      <c r="N28" s="812">
        <f t="shared" ref="N28:N30" si="29">IF(C28&gt;0,(C28/C14)*100,)</f>
        <v>0</v>
      </c>
      <c r="O28" s="812">
        <f t="shared" ref="O28:O30" si="30">IF(D28&gt;0,(D28/D14)*100,)</f>
        <v>9.9173553719008272</v>
      </c>
      <c r="P28" s="812">
        <f t="shared" ref="P28:V30" si="31">IF(E28&gt;0,(E28/E14)*100,)</f>
        <v>18.544600938967136</v>
      </c>
      <c r="Q28" s="812">
        <f t="shared" si="31"/>
        <v>24.7995247995248</v>
      </c>
      <c r="R28" s="813">
        <f t="shared" si="31"/>
        <v>18.938841045102905</v>
      </c>
      <c r="S28" s="813">
        <f t="shared" si="31"/>
        <v>34.339622641509429</v>
      </c>
      <c r="T28" s="812">
        <f t="shared" si="31"/>
        <v>32.459016393442624</v>
      </c>
      <c r="U28" s="814">
        <f t="shared" si="31"/>
        <v>0</v>
      </c>
      <c r="V28" s="814">
        <f t="shared" si="31"/>
        <v>33.333333333333329</v>
      </c>
      <c r="W28" s="811">
        <f t="shared" ref="W28:AE30" si="32">+N28+N31+N34</f>
        <v>0</v>
      </c>
      <c r="X28" s="811">
        <f t="shared" si="32"/>
        <v>38.67768595041322</v>
      </c>
      <c r="Y28" s="812">
        <f t="shared" si="32"/>
        <v>43.591549295774648</v>
      </c>
      <c r="Z28" s="812">
        <f t="shared" si="32"/>
        <v>52.598752598752597</v>
      </c>
      <c r="AA28" s="813">
        <f t="shared" si="32"/>
        <v>45.153992117938991</v>
      </c>
      <c r="AB28" s="813">
        <f t="shared" si="32"/>
        <v>47.924528301886788</v>
      </c>
      <c r="AC28" s="812">
        <f t="shared" si="32"/>
        <v>43.934426229508198</v>
      </c>
      <c r="AD28" s="814">
        <f t="shared" si="32"/>
        <v>0</v>
      </c>
      <c r="AE28" s="812">
        <f t="shared" si="32"/>
        <v>45.78947368421052</v>
      </c>
      <c r="AF28" s="5">
        <f t="shared" ref="AF28:AG30" si="33">+N37+N28+N31+N34</f>
        <v>0</v>
      </c>
      <c r="AG28" s="5">
        <f t="shared" si="33"/>
        <v>100</v>
      </c>
      <c r="AH28" s="5">
        <f t="shared" ref="AH28:AN30" si="34">+P37+P28+P31+P34</f>
        <v>100</v>
      </c>
      <c r="AI28" s="5">
        <f t="shared" si="34"/>
        <v>100</v>
      </c>
      <c r="AJ28" s="5">
        <f t="shared" si="34"/>
        <v>100</v>
      </c>
      <c r="AK28" s="5">
        <f t="shared" si="34"/>
        <v>100</v>
      </c>
      <c r="AL28" s="5">
        <f t="shared" si="34"/>
        <v>100</v>
      </c>
      <c r="AM28" s="5">
        <f t="shared" si="34"/>
        <v>0</v>
      </c>
      <c r="AN28" s="5">
        <f t="shared" si="34"/>
        <v>99.999999999999986</v>
      </c>
    </row>
    <row r="29" spans="1:40">
      <c r="A29" s="773"/>
      <c r="B29" s="135" t="s">
        <v>80</v>
      </c>
      <c r="C29" s="161"/>
      <c r="D29" s="162">
        <v>152</v>
      </c>
      <c r="E29" s="162">
        <v>1352</v>
      </c>
      <c r="F29" s="163">
        <v>719</v>
      </c>
      <c r="G29" s="215">
        <v>2223</v>
      </c>
      <c r="H29" s="165">
        <v>76</v>
      </c>
      <c r="I29" s="163">
        <v>69</v>
      </c>
      <c r="J29" s="163"/>
      <c r="K29" s="169">
        <v>145</v>
      </c>
      <c r="L29" s="875"/>
      <c r="M29" s="875"/>
      <c r="N29" s="778">
        <f t="shared" si="29"/>
        <v>0</v>
      </c>
      <c r="O29" s="778">
        <f t="shared" si="30"/>
        <v>8.7306145893164846</v>
      </c>
      <c r="P29" s="778">
        <f t="shared" si="31"/>
        <v>16.403785488958992</v>
      </c>
      <c r="Q29" s="758">
        <f t="shared" si="31"/>
        <v>23.141293852590923</v>
      </c>
      <c r="R29" s="854">
        <f t="shared" si="31"/>
        <v>16.982429335370512</v>
      </c>
      <c r="S29" s="854">
        <f t="shared" si="31"/>
        <v>31.666666666666664</v>
      </c>
      <c r="T29" s="778">
        <f t="shared" si="31"/>
        <v>29.741379310344829</v>
      </c>
      <c r="U29" s="758">
        <f t="shared" si="31"/>
        <v>0</v>
      </c>
      <c r="V29" s="854">
        <f t="shared" si="31"/>
        <v>30.720338983050848</v>
      </c>
      <c r="W29" s="854">
        <f t="shared" si="32"/>
        <v>0</v>
      </c>
      <c r="X29" s="778">
        <f t="shared" si="32"/>
        <v>41.815048822515791</v>
      </c>
      <c r="Y29" s="778">
        <f t="shared" si="32"/>
        <v>41.798107255520506</v>
      </c>
      <c r="Z29" s="758">
        <f t="shared" si="32"/>
        <v>48.342452526552947</v>
      </c>
      <c r="AA29" s="854">
        <f t="shared" si="32"/>
        <v>43.353705118411</v>
      </c>
      <c r="AB29" s="854">
        <f t="shared" si="32"/>
        <v>44.583333333333329</v>
      </c>
      <c r="AC29" s="778">
        <f t="shared" si="32"/>
        <v>44.827586206896555</v>
      </c>
      <c r="AD29" s="758">
        <f t="shared" si="32"/>
        <v>0</v>
      </c>
      <c r="AE29" s="854">
        <f t="shared" si="32"/>
        <v>44.70338983050847</v>
      </c>
      <c r="AF29" s="5">
        <f t="shared" si="33"/>
        <v>0</v>
      </c>
      <c r="AG29" s="5">
        <f t="shared" si="33"/>
        <v>100</v>
      </c>
      <c r="AH29" s="5">
        <f t="shared" si="34"/>
        <v>100</v>
      </c>
      <c r="AI29" s="5">
        <f t="shared" si="34"/>
        <v>100</v>
      </c>
      <c r="AJ29" s="5">
        <f t="shared" si="34"/>
        <v>100</v>
      </c>
      <c r="AK29" s="5">
        <f t="shared" si="34"/>
        <v>100.00000000000001</v>
      </c>
      <c r="AL29" s="5">
        <f t="shared" si="34"/>
        <v>100</v>
      </c>
      <c r="AM29" s="5">
        <f t="shared" si="34"/>
        <v>0</v>
      </c>
      <c r="AN29" s="5">
        <f t="shared" si="34"/>
        <v>100</v>
      </c>
    </row>
    <row r="30" spans="1:40">
      <c r="A30" s="773"/>
      <c r="B30" s="151" t="s">
        <v>1088</v>
      </c>
      <c r="C30" s="166"/>
      <c r="D30" s="167">
        <v>175</v>
      </c>
      <c r="E30" s="167">
        <v>1291</v>
      </c>
      <c r="F30" s="168">
        <v>843</v>
      </c>
      <c r="G30" s="215">
        <v>2309</v>
      </c>
      <c r="H30" s="170">
        <v>71</v>
      </c>
      <c r="I30" s="168">
        <v>53</v>
      </c>
      <c r="J30" s="168"/>
      <c r="K30" s="169">
        <v>124</v>
      </c>
      <c r="L30" s="876"/>
      <c r="M30" s="876"/>
      <c r="N30" s="761">
        <f t="shared" si="29"/>
        <v>0</v>
      </c>
      <c r="O30" s="761">
        <f t="shared" si="30"/>
        <v>10.312315851502651</v>
      </c>
      <c r="P30" s="761">
        <f t="shared" si="31"/>
        <v>17.259358288770056</v>
      </c>
      <c r="Q30" s="762">
        <f t="shared" si="31"/>
        <v>27.913907284768214</v>
      </c>
      <c r="R30" s="760">
        <f t="shared" si="31"/>
        <v>18.930884643764863</v>
      </c>
      <c r="S30" s="760">
        <f t="shared" si="31"/>
        <v>25.818181818181817</v>
      </c>
      <c r="T30" s="761">
        <f t="shared" si="31"/>
        <v>21.721311475409834</v>
      </c>
      <c r="U30" s="762">
        <f t="shared" si="31"/>
        <v>0</v>
      </c>
      <c r="V30" s="760">
        <f t="shared" si="31"/>
        <v>23.892100192678228</v>
      </c>
      <c r="W30" s="855">
        <f t="shared" si="32"/>
        <v>0</v>
      </c>
      <c r="X30" s="761">
        <f t="shared" si="32"/>
        <v>47.024160282852094</v>
      </c>
      <c r="Y30" s="761">
        <f t="shared" si="32"/>
        <v>46.109625668449198</v>
      </c>
      <c r="Z30" s="762">
        <f t="shared" si="32"/>
        <v>48.543046357615893</v>
      </c>
      <c r="AA30" s="760">
        <f t="shared" si="32"/>
        <v>46.839386734442897</v>
      </c>
      <c r="AB30" s="760">
        <f t="shared" si="32"/>
        <v>37.818181818181813</v>
      </c>
      <c r="AC30" s="761">
        <f t="shared" si="32"/>
        <v>38.52459016393442</v>
      </c>
      <c r="AD30" s="762">
        <f t="shared" si="32"/>
        <v>0</v>
      </c>
      <c r="AE30" s="760">
        <f t="shared" si="32"/>
        <v>38.150289017341038</v>
      </c>
      <c r="AF30" s="5">
        <f t="shared" si="33"/>
        <v>0</v>
      </c>
      <c r="AG30" s="5">
        <f t="shared" si="33"/>
        <v>100</v>
      </c>
      <c r="AH30" s="5">
        <f t="shared" si="34"/>
        <v>100</v>
      </c>
      <c r="AI30" s="5">
        <f t="shared" si="34"/>
        <v>100</v>
      </c>
      <c r="AJ30" s="5">
        <f t="shared" si="34"/>
        <v>100</v>
      </c>
      <c r="AK30" s="5">
        <f t="shared" si="34"/>
        <v>100</v>
      </c>
      <c r="AL30" s="5">
        <f t="shared" si="34"/>
        <v>100</v>
      </c>
      <c r="AM30" s="5">
        <f t="shared" si="34"/>
        <v>0</v>
      </c>
      <c r="AN30" s="5">
        <f t="shared" si="34"/>
        <v>99.999999999999986</v>
      </c>
    </row>
    <row r="31" spans="1:40">
      <c r="A31" s="773"/>
      <c r="B31" s="135" t="s">
        <v>955</v>
      </c>
      <c r="C31" s="161"/>
      <c r="D31" s="162"/>
      <c r="E31" s="162"/>
      <c r="F31" s="163"/>
      <c r="G31" s="214"/>
      <c r="H31" s="165"/>
      <c r="I31" s="163"/>
      <c r="J31" s="163"/>
      <c r="K31" s="164"/>
      <c r="L31" s="875"/>
      <c r="M31" s="875"/>
      <c r="N31" s="812">
        <f t="shared" ref="N31:N33" si="35">IF(C31&gt;0,(C31/C14)*100,)</f>
        <v>0</v>
      </c>
      <c r="O31" s="812">
        <f t="shared" ref="O31:O33" si="36">IF(D31&gt;0,(D31/D14)*100,)</f>
        <v>0</v>
      </c>
      <c r="P31" s="812">
        <f t="shared" ref="P31:V33" si="37">IF(E31&gt;0,(E31/E14)*100,)</f>
        <v>0</v>
      </c>
      <c r="Q31" s="812">
        <f t="shared" si="37"/>
        <v>0</v>
      </c>
      <c r="R31" s="813">
        <f t="shared" si="37"/>
        <v>0</v>
      </c>
      <c r="S31" s="813">
        <f t="shared" si="37"/>
        <v>0</v>
      </c>
      <c r="T31" s="812">
        <f t="shared" si="37"/>
        <v>0</v>
      </c>
      <c r="U31" s="814">
        <f t="shared" si="37"/>
        <v>0</v>
      </c>
      <c r="V31" s="814">
        <f t="shared" si="37"/>
        <v>0</v>
      </c>
      <c r="W31" s="811"/>
      <c r="X31" s="811"/>
      <c r="Y31" s="812"/>
      <c r="Z31" s="812"/>
      <c r="AA31" s="813"/>
      <c r="AB31" s="813"/>
      <c r="AC31" s="812"/>
      <c r="AD31" s="814"/>
      <c r="AE31" s="812"/>
    </row>
    <row r="32" spans="1:40">
      <c r="A32" s="773"/>
      <c r="B32" s="135" t="s">
        <v>82</v>
      </c>
      <c r="C32" s="161"/>
      <c r="D32" s="162"/>
      <c r="E32" s="162"/>
      <c r="F32" s="163"/>
      <c r="G32" s="214"/>
      <c r="H32" s="165"/>
      <c r="I32" s="163"/>
      <c r="J32" s="163"/>
      <c r="K32" s="164"/>
      <c r="L32" s="875"/>
      <c r="M32" s="875"/>
      <c r="N32" s="778">
        <f t="shared" si="35"/>
        <v>0</v>
      </c>
      <c r="O32" s="778">
        <f t="shared" si="36"/>
        <v>0</v>
      </c>
      <c r="P32" s="778">
        <f t="shared" si="37"/>
        <v>0</v>
      </c>
      <c r="Q32" s="758">
        <f t="shared" si="37"/>
        <v>0</v>
      </c>
      <c r="R32" s="854">
        <f t="shared" si="37"/>
        <v>0</v>
      </c>
      <c r="S32" s="854">
        <f t="shared" si="37"/>
        <v>0</v>
      </c>
      <c r="T32" s="778">
        <f t="shared" si="37"/>
        <v>0</v>
      </c>
      <c r="U32" s="758">
        <f t="shared" si="37"/>
        <v>0</v>
      </c>
      <c r="V32" s="854">
        <f t="shared" si="37"/>
        <v>0</v>
      </c>
      <c r="W32" s="854"/>
      <c r="X32" s="778"/>
      <c r="Y32" s="778"/>
      <c r="Z32" s="758"/>
      <c r="AA32" s="854"/>
      <c r="AB32" s="854"/>
      <c r="AC32" s="778"/>
      <c r="AD32" s="758"/>
      <c r="AE32" s="854"/>
    </row>
    <row r="33" spans="1:31" ht="13.5" thickBot="1">
      <c r="A33" s="773"/>
      <c r="B33" s="151" t="s">
        <v>1090</v>
      </c>
      <c r="C33" s="166"/>
      <c r="D33" s="167"/>
      <c r="E33" s="167"/>
      <c r="F33" s="168"/>
      <c r="G33" s="215"/>
      <c r="H33" s="170"/>
      <c r="I33" s="168"/>
      <c r="J33" s="168"/>
      <c r="K33" s="169"/>
      <c r="L33" s="876"/>
      <c r="M33" s="876"/>
      <c r="N33" s="761">
        <f t="shared" si="35"/>
        <v>0</v>
      </c>
      <c r="O33" s="761">
        <f t="shared" si="36"/>
        <v>0</v>
      </c>
      <c r="P33" s="761">
        <f t="shared" si="37"/>
        <v>0</v>
      </c>
      <c r="Q33" s="762">
        <f t="shared" si="37"/>
        <v>0</v>
      </c>
      <c r="R33" s="760">
        <f t="shared" si="37"/>
        <v>0</v>
      </c>
      <c r="S33" s="760">
        <f t="shared" si="37"/>
        <v>0</v>
      </c>
      <c r="T33" s="761">
        <f t="shared" si="37"/>
        <v>0</v>
      </c>
      <c r="U33" s="762">
        <f t="shared" si="37"/>
        <v>0</v>
      </c>
      <c r="V33" s="760">
        <f t="shared" si="37"/>
        <v>0</v>
      </c>
      <c r="W33" s="855"/>
      <c r="X33" s="761"/>
      <c r="Y33" s="761"/>
      <c r="Z33" s="762"/>
      <c r="AA33" s="760"/>
      <c r="AB33" s="760"/>
      <c r="AC33" s="761"/>
      <c r="AD33" s="762"/>
      <c r="AE33" s="760"/>
    </row>
    <row r="34" spans="1:31">
      <c r="A34" s="773"/>
      <c r="B34" s="135" t="s">
        <v>957</v>
      </c>
      <c r="C34" s="161"/>
      <c r="D34" s="959">
        <v>522</v>
      </c>
      <c r="E34" s="960">
        <v>2134</v>
      </c>
      <c r="F34" s="961">
        <v>936</v>
      </c>
      <c r="G34" s="955">
        <v>3592</v>
      </c>
      <c r="H34" s="959">
        <v>36</v>
      </c>
      <c r="I34" s="961">
        <v>35</v>
      </c>
      <c r="J34" s="163"/>
      <c r="K34" s="955">
        <v>71</v>
      </c>
      <c r="L34" s="875"/>
      <c r="M34" s="875"/>
      <c r="N34" s="812">
        <f t="shared" ref="N34:N36" si="38">IF(C34&gt;0,(C34/C14)*100,)</f>
        <v>0</v>
      </c>
      <c r="O34" s="812">
        <f t="shared" ref="O34:O36" si="39">IF(D34&gt;0,(D34/D14)*100,)</f>
        <v>28.760330578512395</v>
      </c>
      <c r="P34" s="812">
        <f t="shared" ref="P34:V36" si="40">IF(E34&gt;0,(E34/E14)*100,)</f>
        <v>25.046948356807512</v>
      </c>
      <c r="Q34" s="812">
        <f t="shared" si="40"/>
        <v>27.799227799227801</v>
      </c>
      <c r="R34" s="813">
        <f t="shared" si="40"/>
        <v>26.215151072836086</v>
      </c>
      <c r="S34" s="813">
        <f t="shared" si="40"/>
        <v>13.584905660377359</v>
      </c>
      <c r="T34" s="812">
        <f t="shared" si="40"/>
        <v>11.475409836065573</v>
      </c>
      <c r="U34" s="814">
        <f t="shared" si="40"/>
        <v>0</v>
      </c>
      <c r="V34" s="814">
        <f t="shared" si="40"/>
        <v>12.456140350877194</v>
      </c>
      <c r="W34" s="811"/>
      <c r="X34" s="811"/>
      <c r="Y34" s="812"/>
      <c r="Z34" s="812"/>
      <c r="AA34" s="813"/>
      <c r="AB34" s="813"/>
      <c r="AC34" s="812"/>
      <c r="AD34" s="814"/>
      <c r="AE34" s="812"/>
    </row>
    <row r="35" spans="1:31" ht="13.5" thickBot="1">
      <c r="A35" s="773"/>
      <c r="B35" s="135" t="s">
        <v>84</v>
      </c>
      <c r="C35" s="161"/>
      <c r="D35" s="962">
        <v>576</v>
      </c>
      <c r="E35" s="963">
        <v>2093</v>
      </c>
      <c r="F35" s="964">
        <v>783</v>
      </c>
      <c r="G35" s="956">
        <v>3452</v>
      </c>
      <c r="H35" s="962">
        <v>31</v>
      </c>
      <c r="I35" s="964">
        <v>35</v>
      </c>
      <c r="J35" s="163"/>
      <c r="K35" s="956">
        <v>66</v>
      </c>
      <c r="L35" s="875"/>
      <c r="M35" s="875"/>
      <c r="N35" s="778">
        <f t="shared" si="38"/>
        <v>0</v>
      </c>
      <c r="O35" s="778">
        <f t="shared" si="39"/>
        <v>33.08443423319931</v>
      </c>
      <c r="P35" s="778">
        <f t="shared" si="40"/>
        <v>25.394321766561511</v>
      </c>
      <c r="Q35" s="758">
        <f t="shared" si="40"/>
        <v>25.20115867396202</v>
      </c>
      <c r="R35" s="854">
        <f t="shared" si="40"/>
        <v>26.371275783040488</v>
      </c>
      <c r="S35" s="854">
        <f t="shared" si="40"/>
        <v>12.916666666666668</v>
      </c>
      <c r="T35" s="778">
        <f t="shared" si="40"/>
        <v>15.086206896551724</v>
      </c>
      <c r="U35" s="758">
        <f t="shared" si="40"/>
        <v>0</v>
      </c>
      <c r="V35" s="854">
        <f t="shared" si="40"/>
        <v>13.983050847457626</v>
      </c>
      <c r="W35" s="854"/>
      <c r="X35" s="778"/>
      <c r="Y35" s="778"/>
      <c r="Z35" s="758"/>
      <c r="AA35" s="854"/>
      <c r="AB35" s="854"/>
      <c r="AC35" s="778"/>
      <c r="AD35" s="758"/>
      <c r="AE35" s="854"/>
    </row>
    <row r="36" spans="1:31">
      <c r="A36" s="773"/>
      <c r="B36" s="151" t="s">
        <v>1092</v>
      </c>
      <c r="C36" s="166"/>
      <c r="D36" s="167">
        <v>623</v>
      </c>
      <c r="E36" s="167">
        <v>2158</v>
      </c>
      <c r="F36" s="168">
        <v>623</v>
      </c>
      <c r="G36" s="215">
        <v>3404</v>
      </c>
      <c r="H36" s="170">
        <v>33</v>
      </c>
      <c r="I36" s="168">
        <v>41</v>
      </c>
      <c r="J36" s="168"/>
      <c r="K36" s="169">
        <v>74</v>
      </c>
      <c r="L36" s="876"/>
      <c r="M36" s="876"/>
      <c r="N36" s="761">
        <f t="shared" si="38"/>
        <v>0</v>
      </c>
      <c r="O36" s="761">
        <f t="shared" si="39"/>
        <v>36.711844431349441</v>
      </c>
      <c r="P36" s="761">
        <f t="shared" si="40"/>
        <v>28.850267379679146</v>
      </c>
      <c r="Q36" s="762">
        <f t="shared" si="40"/>
        <v>20.629139072847682</v>
      </c>
      <c r="R36" s="760">
        <f t="shared" si="40"/>
        <v>27.908502090678034</v>
      </c>
      <c r="S36" s="760">
        <f t="shared" si="40"/>
        <v>12</v>
      </c>
      <c r="T36" s="761">
        <f t="shared" si="40"/>
        <v>16.803278688524589</v>
      </c>
      <c r="U36" s="762">
        <f t="shared" si="40"/>
        <v>0</v>
      </c>
      <c r="V36" s="760">
        <f t="shared" si="40"/>
        <v>14.258188824662813</v>
      </c>
      <c r="W36" s="855"/>
      <c r="X36" s="761"/>
      <c r="Y36" s="761"/>
      <c r="Z36" s="762"/>
      <c r="AA36" s="760"/>
      <c r="AB36" s="760"/>
      <c r="AC36" s="761"/>
      <c r="AD36" s="762"/>
      <c r="AE36" s="760"/>
    </row>
    <row r="37" spans="1:31">
      <c r="A37" s="773"/>
      <c r="B37" s="135" t="s">
        <v>959</v>
      </c>
      <c r="C37" s="161"/>
      <c r="D37" s="162">
        <v>1113</v>
      </c>
      <c r="E37" s="162">
        <v>4806</v>
      </c>
      <c r="F37" s="163">
        <v>1596</v>
      </c>
      <c r="G37" s="214">
        <v>7515</v>
      </c>
      <c r="H37" s="165">
        <v>138</v>
      </c>
      <c r="I37" s="163">
        <v>171</v>
      </c>
      <c r="J37" s="163"/>
      <c r="K37" s="164">
        <v>309</v>
      </c>
      <c r="L37" s="875"/>
      <c r="M37" s="875"/>
      <c r="N37" s="812">
        <f t="shared" ref="N37:N39" si="41">IF(C37&gt;0,(C37/C14)*100,)</f>
        <v>0</v>
      </c>
      <c r="O37" s="812">
        <f t="shared" ref="O37:O39" si="42">IF(D37&gt;0,(D37/D14)*100,)</f>
        <v>61.32231404958678</v>
      </c>
      <c r="P37" s="812">
        <f t="shared" ref="P37:V39" si="43">IF(E37&gt;0,(E37/E14)*100,)</f>
        <v>56.408450704225352</v>
      </c>
      <c r="Q37" s="812">
        <f t="shared" si="43"/>
        <v>47.401247401247403</v>
      </c>
      <c r="R37" s="813">
        <f t="shared" si="43"/>
        <v>54.846007882061009</v>
      </c>
      <c r="S37" s="813">
        <f t="shared" si="43"/>
        <v>52.075471698113205</v>
      </c>
      <c r="T37" s="812">
        <f t="shared" si="43"/>
        <v>56.065573770491802</v>
      </c>
      <c r="U37" s="814">
        <f t="shared" si="43"/>
        <v>0</v>
      </c>
      <c r="V37" s="814">
        <f t="shared" si="43"/>
        <v>54.210526315789473</v>
      </c>
      <c r="W37" s="811"/>
      <c r="X37" s="811"/>
      <c r="Y37" s="812"/>
      <c r="Z37" s="812"/>
      <c r="AA37" s="813"/>
      <c r="AB37" s="813"/>
      <c r="AC37" s="812"/>
      <c r="AD37" s="814"/>
      <c r="AE37" s="812"/>
    </row>
    <row r="38" spans="1:31">
      <c r="A38" s="773"/>
      <c r="B38" s="135" t="s">
        <v>86</v>
      </c>
      <c r="C38" s="161"/>
      <c r="D38" s="162">
        <v>1013</v>
      </c>
      <c r="E38" s="162">
        <v>4797</v>
      </c>
      <c r="F38" s="163">
        <v>1605</v>
      </c>
      <c r="G38" s="215">
        <v>7415</v>
      </c>
      <c r="H38" s="165">
        <v>133</v>
      </c>
      <c r="I38" s="163">
        <v>128</v>
      </c>
      <c r="J38" s="163"/>
      <c r="K38" s="169">
        <v>261</v>
      </c>
      <c r="L38" s="875"/>
      <c r="M38" s="875"/>
      <c r="N38" s="778">
        <f t="shared" si="41"/>
        <v>0</v>
      </c>
      <c r="O38" s="778">
        <f t="shared" si="42"/>
        <v>58.184951177484201</v>
      </c>
      <c r="P38" s="778">
        <f t="shared" si="43"/>
        <v>58.201892744479501</v>
      </c>
      <c r="Q38" s="758">
        <f t="shared" si="43"/>
        <v>51.657547473447053</v>
      </c>
      <c r="R38" s="854">
        <f t="shared" si="43"/>
        <v>56.646294881589</v>
      </c>
      <c r="S38" s="854">
        <f t="shared" si="43"/>
        <v>55.416666666666671</v>
      </c>
      <c r="T38" s="778">
        <f t="shared" si="43"/>
        <v>55.172413793103445</v>
      </c>
      <c r="U38" s="758">
        <f t="shared" si="43"/>
        <v>0</v>
      </c>
      <c r="V38" s="854">
        <f t="shared" si="43"/>
        <v>55.296610169491522</v>
      </c>
      <c r="W38" s="854"/>
      <c r="X38" s="778"/>
      <c r="Y38" s="778"/>
      <c r="Z38" s="758"/>
      <c r="AA38" s="854"/>
      <c r="AB38" s="854"/>
      <c r="AC38" s="778"/>
      <c r="AD38" s="758"/>
      <c r="AE38" s="854"/>
    </row>
    <row r="39" spans="1:31">
      <c r="A39" s="773"/>
      <c r="B39" s="151" t="s">
        <v>1094</v>
      </c>
      <c r="C39" s="166"/>
      <c r="D39" s="167">
        <v>899</v>
      </c>
      <c r="E39" s="167">
        <v>4031</v>
      </c>
      <c r="F39" s="168">
        <v>1554</v>
      </c>
      <c r="G39" s="215">
        <v>6484</v>
      </c>
      <c r="H39" s="170">
        <v>171</v>
      </c>
      <c r="I39" s="168">
        <v>150</v>
      </c>
      <c r="J39" s="168"/>
      <c r="K39" s="169">
        <v>321</v>
      </c>
      <c r="L39" s="876"/>
      <c r="M39" s="876"/>
      <c r="N39" s="761">
        <f t="shared" si="41"/>
        <v>0</v>
      </c>
      <c r="O39" s="761">
        <f t="shared" si="42"/>
        <v>52.975839717147913</v>
      </c>
      <c r="P39" s="761">
        <f t="shared" si="43"/>
        <v>53.890374331550802</v>
      </c>
      <c r="Q39" s="762">
        <f t="shared" si="43"/>
        <v>51.456953642384107</v>
      </c>
      <c r="R39" s="760">
        <f t="shared" si="43"/>
        <v>53.160613265557103</v>
      </c>
      <c r="S39" s="760">
        <f t="shared" si="43"/>
        <v>62.18181818181818</v>
      </c>
      <c r="T39" s="761">
        <f t="shared" si="43"/>
        <v>61.475409836065573</v>
      </c>
      <c r="U39" s="762">
        <f t="shared" si="43"/>
        <v>0</v>
      </c>
      <c r="V39" s="760">
        <f t="shared" si="43"/>
        <v>61.849710982658955</v>
      </c>
      <c r="W39" s="855"/>
      <c r="X39" s="761"/>
      <c r="Y39" s="761"/>
      <c r="Z39" s="762"/>
      <c r="AA39" s="760"/>
      <c r="AB39" s="760"/>
      <c r="AC39" s="761"/>
      <c r="AD39" s="762"/>
      <c r="AE39" s="760"/>
    </row>
    <row r="40" spans="1:31">
      <c r="A40" s="773"/>
      <c r="B40" s="135" t="s">
        <v>953</v>
      </c>
      <c r="C40" s="161"/>
      <c r="D40" s="162"/>
      <c r="E40" s="162"/>
      <c r="F40" s="163"/>
      <c r="G40" s="214"/>
      <c r="H40" s="165"/>
      <c r="I40" s="163"/>
      <c r="J40" s="163"/>
      <c r="K40" s="164"/>
      <c r="L40" s="875"/>
      <c r="M40" s="875"/>
      <c r="N40" s="812">
        <f t="shared" ref="N40:N42" si="44">IF(C40&gt;0,(C40/C11)*100,)</f>
        <v>0</v>
      </c>
      <c r="O40" s="812">
        <f t="shared" ref="O40:O42" si="45">IF(D40&gt;0,(D40/D11)*100,)</f>
        <v>0</v>
      </c>
      <c r="P40" s="812">
        <f t="shared" ref="P40:V42" si="46">IF(E40&gt;0,(E40/E11)*100,)</f>
        <v>0</v>
      </c>
      <c r="Q40" s="812">
        <f t="shared" si="46"/>
        <v>0</v>
      </c>
      <c r="R40" s="813">
        <f t="shared" si="46"/>
        <v>0</v>
      </c>
      <c r="S40" s="813">
        <f t="shared" si="46"/>
        <v>0</v>
      </c>
      <c r="T40" s="812">
        <f t="shared" si="46"/>
        <v>0</v>
      </c>
      <c r="U40" s="814">
        <f t="shared" si="46"/>
        <v>0</v>
      </c>
      <c r="V40" s="814">
        <f t="shared" si="46"/>
        <v>0</v>
      </c>
      <c r="W40" s="811"/>
      <c r="X40" s="811"/>
      <c r="Y40" s="812"/>
      <c r="Z40" s="812"/>
      <c r="AA40" s="813"/>
      <c r="AB40" s="813"/>
      <c r="AC40" s="812"/>
      <c r="AD40" s="814"/>
      <c r="AE40" s="812"/>
    </row>
    <row r="41" spans="1:31">
      <c r="A41" s="773"/>
      <c r="B41" s="135" t="s">
        <v>524</v>
      </c>
      <c r="C41" s="161"/>
      <c r="D41" s="162"/>
      <c r="E41" s="162"/>
      <c r="F41" s="163"/>
      <c r="G41" s="214"/>
      <c r="H41" s="165"/>
      <c r="I41" s="163"/>
      <c r="J41" s="163"/>
      <c r="K41" s="164"/>
      <c r="L41" s="875"/>
      <c r="M41" s="875"/>
      <c r="N41" s="778">
        <f t="shared" si="44"/>
        <v>0</v>
      </c>
      <c r="O41" s="778">
        <f t="shared" si="45"/>
        <v>0</v>
      </c>
      <c r="P41" s="778">
        <f t="shared" si="46"/>
        <v>0</v>
      </c>
      <c r="Q41" s="758">
        <f t="shared" si="46"/>
        <v>0</v>
      </c>
      <c r="R41" s="854">
        <f t="shared" si="46"/>
        <v>0</v>
      </c>
      <c r="S41" s="854">
        <f t="shared" si="46"/>
        <v>0</v>
      </c>
      <c r="T41" s="778">
        <f t="shared" si="46"/>
        <v>0</v>
      </c>
      <c r="U41" s="758">
        <f t="shared" si="46"/>
        <v>0</v>
      </c>
      <c r="V41" s="854">
        <f t="shared" si="46"/>
        <v>0</v>
      </c>
      <c r="W41" s="854"/>
      <c r="X41" s="778"/>
      <c r="Y41" s="778"/>
      <c r="Z41" s="758"/>
      <c r="AA41" s="854"/>
      <c r="AB41" s="854"/>
      <c r="AC41" s="778"/>
      <c r="AD41" s="758"/>
      <c r="AE41" s="854"/>
    </row>
    <row r="42" spans="1:31">
      <c r="A42" s="838"/>
      <c r="B42" s="151" t="s">
        <v>1096</v>
      </c>
      <c r="C42" s="166"/>
      <c r="D42" s="167"/>
      <c r="E42" s="167"/>
      <c r="F42" s="168"/>
      <c r="G42" s="215"/>
      <c r="H42" s="170"/>
      <c r="I42" s="168"/>
      <c r="J42" s="168"/>
      <c r="K42" s="169"/>
      <c r="L42" s="876"/>
      <c r="M42" s="876"/>
      <c r="N42" s="761">
        <f t="shared" si="44"/>
        <v>0</v>
      </c>
      <c r="O42" s="761">
        <f t="shared" si="45"/>
        <v>0</v>
      </c>
      <c r="P42" s="761">
        <f t="shared" si="46"/>
        <v>0</v>
      </c>
      <c r="Q42" s="762">
        <f t="shared" si="46"/>
        <v>0</v>
      </c>
      <c r="R42" s="760">
        <f t="shared" si="46"/>
        <v>0</v>
      </c>
      <c r="S42" s="760">
        <f t="shared" si="46"/>
        <v>0</v>
      </c>
      <c r="T42" s="761">
        <f t="shared" si="46"/>
        <v>0</v>
      </c>
      <c r="U42" s="762">
        <f t="shared" si="46"/>
        <v>0</v>
      </c>
      <c r="V42" s="760">
        <f t="shared" si="46"/>
        <v>0</v>
      </c>
      <c r="W42" s="855"/>
      <c r="X42" s="761"/>
      <c r="Y42" s="761"/>
      <c r="Z42" s="762"/>
      <c r="AA42" s="760"/>
      <c r="AB42" s="760"/>
      <c r="AC42" s="761"/>
      <c r="AD42" s="762"/>
      <c r="AE42" s="760"/>
    </row>
    <row r="43" spans="1:31">
      <c r="A43" s="913" t="s">
        <v>914</v>
      </c>
      <c r="B43" s="927" t="s">
        <v>764</v>
      </c>
      <c r="C43" s="1019"/>
      <c r="D43" s="971">
        <v>1517</v>
      </c>
      <c r="E43" s="971">
        <v>2723</v>
      </c>
      <c r="F43" s="972">
        <v>7803</v>
      </c>
      <c r="G43" s="973">
        <v>12043</v>
      </c>
      <c r="H43" s="970"/>
      <c r="I43" s="971"/>
      <c r="J43" s="971"/>
      <c r="K43" s="953"/>
      <c r="L43" s="875"/>
      <c r="M43" s="875"/>
      <c r="N43" s="794"/>
      <c r="O43" s="794"/>
      <c r="P43" s="794"/>
      <c r="Q43" s="794"/>
      <c r="R43" s="795"/>
      <c r="S43" s="795"/>
      <c r="T43" s="794"/>
      <c r="U43" s="796"/>
      <c r="V43" s="796"/>
      <c r="W43" s="792"/>
      <c r="X43" s="793"/>
      <c r="Y43" s="794"/>
      <c r="Z43" s="794"/>
      <c r="AA43" s="795"/>
      <c r="AB43" s="795"/>
      <c r="AC43" s="794"/>
      <c r="AD43" s="796"/>
      <c r="AE43" s="858"/>
    </row>
    <row r="44" spans="1:31">
      <c r="A44" s="914"/>
      <c r="B44" s="16" t="s">
        <v>452</v>
      </c>
      <c r="C44" s="974"/>
      <c r="D44" s="975">
        <v>1699</v>
      </c>
      <c r="E44" s="975">
        <v>2901</v>
      </c>
      <c r="F44" s="976">
        <v>8665</v>
      </c>
      <c r="G44" s="977">
        <v>13265</v>
      </c>
      <c r="H44" s="974"/>
      <c r="I44" s="978"/>
      <c r="J44" s="978"/>
      <c r="K44" s="164"/>
      <c r="L44" s="875"/>
      <c r="M44" s="875"/>
      <c r="N44" s="799"/>
      <c r="O44" s="799"/>
      <c r="P44" s="799"/>
      <c r="Q44" s="799"/>
      <c r="R44" s="800"/>
      <c r="S44" s="800"/>
      <c r="T44" s="799"/>
      <c r="U44" s="801"/>
      <c r="V44" s="801"/>
      <c r="W44" s="797"/>
      <c r="X44" s="798"/>
      <c r="Y44" s="799"/>
      <c r="Z44" s="799"/>
      <c r="AA44" s="800"/>
      <c r="AB44" s="800"/>
      <c r="AC44" s="799"/>
      <c r="AD44" s="801"/>
      <c r="AE44" s="799"/>
    </row>
    <row r="45" spans="1:31">
      <c r="A45" s="914"/>
      <c r="B45" s="16" t="s">
        <v>878</v>
      </c>
      <c r="C45" s="974"/>
      <c r="D45" s="975">
        <v>1713</v>
      </c>
      <c r="E45" s="975">
        <v>2970</v>
      </c>
      <c r="F45" s="976">
        <v>8529</v>
      </c>
      <c r="G45" s="977">
        <v>13212</v>
      </c>
      <c r="H45" s="974"/>
      <c r="I45" s="978"/>
      <c r="J45" s="978"/>
      <c r="K45" s="164"/>
      <c r="L45" s="875"/>
      <c r="M45" s="875"/>
      <c r="N45" s="799"/>
      <c r="O45" s="799"/>
      <c r="P45" s="799"/>
      <c r="Q45" s="799"/>
      <c r="R45" s="800"/>
      <c r="S45" s="800"/>
      <c r="T45" s="799"/>
      <c r="U45" s="801"/>
      <c r="V45" s="801"/>
      <c r="W45" s="797"/>
      <c r="X45" s="798"/>
      <c r="Y45" s="799"/>
      <c r="Z45" s="799"/>
      <c r="AA45" s="800"/>
      <c r="AB45" s="800"/>
      <c r="AC45" s="799"/>
      <c r="AD45" s="801"/>
      <c r="AE45" s="799"/>
    </row>
    <row r="46" spans="1:31">
      <c r="A46" s="914"/>
      <c r="B46" s="16" t="s">
        <v>1002</v>
      </c>
      <c r="C46" s="974"/>
      <c r="D46" s="975">
        <v>2410</v>
      </c>
      <c r="E46" s="975">
        <v>3205</v>
      </c>
      <c r="F46" s="976">
        <v>8136</v>
      </c>
      <c r="G46" s="977">
        <v>13751</v>
      </c>
      <c r="H46" s="974"/>
      <c r="I46" s="978"/>
      <c r="J46" s="978"/>
      <c r="K46" s="164"/>
      <c r="L46" s="875"/>
      <c r="M46" s="875"/>
      <c r="N46" s="799"/>
      <c r="O46" s="799"/>
      <c r="P46" s="799"/>
      <c r="Q46" s="799"/>
      <c r="R46" s="800"/>
      <c r="S46" s="800"/>
      <c r="T46" s="799"/>
      <c r="U46" s="801"/>
      <c r="V46" s="801"/>
      <c r="W46" s="797"/>
      <c r="X46" s="798"/>
      <c r="Y46" s="799"/>
      <c r="Z46" s="799"/>
      <c r="AA46" s="800"/>
      <c r="AB46" s="800"/>
      <c r="AC46" s="799"/>
      <c r="AD46" s="801"/>
      <c r="AE46" s="799"/>
    </row>
    <row r="47" spans="1:31">
      <c r="A47" s="914"/>
      <c r="B47" s="16" t="s">
        <v>70</v>
      </c>
      <c r="C47" s="974"/>
      <c r="D47" s="975">
        <v>2126</v>
      </c>
      <c r="E47" s="975">
        <v>3079</v>
      </c>
      <c r="F47" s="976">
        <v>7836</v>
      </c>
      <c r="G47" s="977">
        <v>13041</v>
      </c>
      <c r="H47" s="974"/>
      <c r="I47" s="978"/>
      <c r="J47" s="978"/>
      <c r="K47" s="164"/>
      <c r="L47" s="875"/>
      <c r="M47" s="875"/>
      <c r="N47" s="799"/>
      <c r="O47" s="799"/>
      <c r="P47" s="799"/>
      <c r="Q47" s="799"/>
      <c r="R47" s="800"/>
      <c r="S47" s="800"/>
      <c r="T47" s="799"/>
      <c r="U47" s="801"/>
      <c r="V47" s="801"/>
      <c r="W47" s="797"/>
      <c r="X47" s="798"/>
      <c r="Y47" s="799"/>
      <c r="Z47" s="799"/>
      <c r="AA47" s="800"/>
      <c r="AB47" s="800"/>
      <c r="AC47" s="799"/>
      <c r="AD47" s="801"/>
      <c r="AE47" s="799"/>
    </row>
    <row r="48" spans="1:31">
      <c r="A48" s="914"/>
      <c r="B48" s="139" t="s">
        <v>1076</v>
      </c>
      <c r="C48" s="979"/>
      <c r="D48" s="980">
        <v>1623</v>
      </c>
      <c r="E48" s="980">
        <v>3202</v>
      </c>
      <c r="F48" s="981">
        <v>8705</v>
      </c>
      <c r="G48" s="982">
        <v>13530</v>
      </c>
      <c r="H48" s="979"/>
      <c r="I48" s="980"/>
      <c r="J48" s="980"/>
      <c r="K48" s="169"/>
      <c r="L48" s="876"/>
      <c r="M48" s="876"/>
      <c r="N48" s="804"/>
      <c r="O48" s="804"/>
      <c r="P48" s="804"/>
      <c r="Q48" s="804"/>
      <c r="R48" s="805"/>
      <c r="S48" s="805"/>
      <c r="T48" s="804"/>
      <c r="U48" s="806"/>
      <c r="V48" s="806"/>
      <c r="W48" s="802"/>
      <c r="X48" s="803"/>
      <c r="Y48" s="804"/>
      <c r="Z48" s="804"/>
      <c r="AA48" s="805"/>
      <c r="AB48" s="805"/>
      <c r="AC48" s="804"/>
      <c r="AD48" s="806"/>
      <c r="AE48" s="804"/>
    </row>
    <row r="49" spans="1:40">
      <c r="A49" s="914"/>
      <c r="B49" s="16" t="s">
        <v>454</v>
      </c>
      <c r="C49" s="974"/>
      <c r="D49" s="975">
        <v>601</v>
      </c>
      <c r="E49" s="975">
        <v>848</v>
      </c>
      <c r="F49" s="976">
        <v>3239</v>
      </c>
      <c r="G49" s="977">
        <v>4688</v>
      </c>
      <c r="H49" s="974"/>
      <c r="I49" s="978"/>
      <c r="J49" s="978"/>
      <c r="K49" s="164"/>
      <c r="L49" s="875"/>
      <c r="M49" s="875"/>
      <c r="N49" s="730"/>
      <c r="O49" s="730"/>
      <c r="P49" s="730"/>
      <c r="Q49" s="730"/>
      <c r="R49" s="807"/>
      <c r="S49" s="730"/>
      <c r="T49" s="730"/>
      <c r="U49" s="730"/>
      <c r="V49" s="807"/>
      <c r="W49" s="731"/>
      <c r="X49" s="730"/>
      <c r="Y49" s="730"/>
      <c r="Z49" s="730"/>
      <c r="AA49" s="807"/>
      <c r="AB49" s="730"/>
      <c r="AC49" s="730"/>
      <c r="AD49" s="730"/>
      <c r="AE49" s="859"/>
    </row>
    <row r="50" spans="1:40">
      <c r="A50" s="914"/>
      <c r="B50" s="16" t="s">
        <v>255</v>
      </c>
      <c r="C50" s="974"/>
      <c r="D50" s="975">
        <v>648</v>
      </c>
      <c r="E50" s="975">
        <v>866</v>
      </c>
      <c r="F50" s="976">
        <v>3822</v>
      </c>
      <c r="G50" s="977">
        <v>5336</v>
      </c>
      <c r="H50" s="974"/>
      <c r="I50" s="978"/>
      <c r="J50" s="978"/>
      <c r="K50" s="164"/>
      <c r="L50" s="875"/>
      <c r="M50" s="875"/>
      <c r="N50" s="28"/>
      <c r="O50" s="28"/>
      <c r="P50" s="28"/>
      <c r="Q50" s="28"/>
      <c r="R50" s="808"/>
      <c r="S50" s="28"/>
      <c r="T50" s="28"/>
      <c r="U50" s="28"/>
      <c r="V50" s="808"/>
      <c r="W50" s="797"/>
      <c r="X50" s="844"/>
      <c r="Y50" s="28"/>
      <c r="Z50" s="28"/>
      <c r="AA50" s="808"/>
      <c r="AB50" s="28"/>
      <c r="AC50" s="28"/>
      <c r="AD50" s="28"/>
      <c r="AE50" s="860"/>
    </row>
    <row r="51" spans="1:40">
      <c r="A51" s="914"/>
      <c r="B51" s="16" t="s">
        <v>1078</v>
      </c>
      <c r="C51" s="974"/>
      <c r="D51" s="975">
        <v>646</v>
      </c>
      <c r="E51" s="975">
        <v>953</v>
      </c>
      <c r="F51" s="976">
        <v>4127</v>
      </c>
      <c r="G51" s="977">
        <v>5726</v>
      </c>
      <c r="H51" s="974"/>
      <c r="I51" s="978"/>
      <c r="J51" s="978"/>
      <c r="K51" s="164"/>
      <c r="L51" s="875"/>
      <c r="M51" s="875"/>
      <c r="N51" s="798">
        <f t="shared" ref="N51:N56" si="47">IF(C51&gt;0,(C51/C43)*100,)</f>
        <v>0</v>
      </c>
      <c r="O51" s="798">
        <f t="shared" ref="O51:O56" si="48">IF(D51&gt;0,(D51/D43)*100,)</f>
        <v>42.584047462096244</v>
      </c>
      <c r="P51" s="798">
        <f t="shared" ref="P51:P56" si="49">IF(E51&gt;0,(E51/E43)*100,)</f>
        <v>34.998163789937571</v>
      </c>
      <c r="Q51" s="809">
        <f t="shared" ref="Q51:Q56" si="50">IF(F51&gt;0,(F51/F43)*100,)</f>
        <v>52.889914135588882</v>
      </c>
      <c r="R51" s="810">
        <f t="shared" ref="R51:R56" si="51">IF(G51&gt;0,(G51/G43)*100,)</f>
        <v>47.546292452046835</v>
      </c>
      <c r="S51" s="798">
        <f t="shared" ref="S51:S56" si="52">IF(H51&gt;0,(H51/H43)*100,)</f>
        <v>0</v>
      </c>
      <c r="T51" s="798">
        <f t="shared" ref="T51:T56" si="53">IF(I51&gt;0,(I51/I43)*100,)</f>
        <v>0</v>
      </c>
      <c r="U51" s="809">
        <f t="shared" ref="U51:U56" si="54">IF(J51&gt;0,(J51/J43)*100,)</f>
        <v>0</v>
      </c>
      <c r="V51" s="810">
        <f t="shared" ref="V51:V56" si="55">IF(K51&gt;0,(K51/K43)*100,)</f>
        <v>0</v>
      </c>
      <c r="W51" s="797"/>
      <c r="X51" s="798"/>
      <c r="Y51" s="798"/>
      <c r="Z51" s="809"/>
      <c r="AA51" s="810"/>
      <c r="AB51" s="798"/>
      <c r="AC51" s="798"/>
      <c r="AD51" s="809"/>
      <c r="AE51" s="797"/>
    </row>
    <row r="52" spans="1:40">
      <c r="A52" s="914"/>
      <c r="B52" s="16" t="s">
        <v>456</v>
      </c>
      <c r="C52" s="974"/>
      <c r="D52" s="975">
        <v>707</v>
      </c>
      <c r="E52" s="975">
        <v>1118</v>
      </c>
      <c r="F52" s="976">
        <v>4282</v>
      </c>
      <c r="G52" s="977">
        <v>6107</v>
      </c>
      <c r="H52" s="974"/>
      <c r="I52" s="978"/>
      <c r="J52" s="978"/>
      <c r="K52" s="164"/>
      <c r="L52" s="875"/>
      <c r="M52" s="875"/>
      <c r="N52" s="778">
        <f t="shared" si="47"/>
        <v>0</v>
      </c>
      <c r="O52" s="778">
        <f t="shared" si="48"/>
        <v>41.61271336080047</v>
      </c>
      <c r="P52" s="778">
        <f t="shared" si="49"/>
        <v>38.538435022406063</v>
      </c>
      <c r="Q52" s="758">
        <f t="shared" si="50"/>
        <v>49.417195614541257</v>
      </c>
      <c r="R52" s="854">
        <f t="shared" si="51"/>
        <v>46.038447041085561</v>
      </c>
      <c r="S52" s="854">
        <f t="shared" si="52"/>
        <v>0</v>
      </c>
      <c r="T52" s="778">
        <f t="shared" si="53"/>
        <v>0</v>
      </c>
      <c r="U52" s="758">
        <f t="shared" si="54"/>
        <v>0</v>
      </c>
      <c r="V52" s="854">
        <f t="shared" si="55"/>
        <v>0</v>
      </c>
      <c r="W52" s="854"/>
      <c r="X52" s="778"/>
      <c r="Y52" s="778"/>
      <c r="Z52" s="758"/>
      <c r="AA52" s="854"/>
      <c r="AB52" s="854"/>
      <c r="AC52" s="778"/>
      <c r="AD52" s="758"/>
      <c r="AE52" s="854"/>
    </row>
    <row r="53" spans="1:40">
      <c r="A53" s="914"/>
      <c r="B53" s="16" t="s">
        <v>880</v>
      </c>
      <c r="C53" s="974"/>
      <c r="D53" s="975">
        <v>779</v>
      </c>
      <c r="E53" s="975">
        <v>1203</v>
      </c>
      <c r="F53" s="976">
        <v>4077</v>
      </c>
      <c r="G53" s="977">
        <v>6059</v>
      </c>
      <c r="H53" s="974"/>
      <c r="I53" s="978"/>
      <c r="J53" s="978"/>
      <c r="K53" s="164"/>
      <c r="L53" s="875"/>
      <c r="M53" s="875"/>
      <c r="N53" s="778">
        <f t="shared" si="47"/>
        <v>0</v>
      </c>
      <c r="O53" s="778">
        <f t="shared" si="48"/>
        <v>45.475773496789259</v>
      </c>
      <c r="P53" s="778">
        <f t="shared" si="49"/>
        <v>40.505050505050505</v>
      </c>
      <c r="Q53" s="758">
        <f t="shared" si="50"/>
        <v>47.801618009145272</v>
      </c>
      <c r="R53" s="854">
        <f t="shared" si="51"/>
        <v>45.859824402058734</v>
      </c>
      <c r="S53" s="854">
        <f t="shared" si="52"/>
        <v>0</v>
      </c>
      <c r="T53" s="778">
        <f t="shared" si="53"/>
        <v>0</v>
      </c>
      <c r="U53" s="758">
        <f t="shared" si="54"/>
        <v>0</v>
      </c>
      <c r="V53" s="854">
        <f t="shared" si="55"/>
        <v>0</v>
      </c>
      <c r="W53" s="854"/>
      <c r="X53" s="778"/>
      <c r="Y53" s="778"/>
      <c r="Z53" s="758"/>
      <c r="AA53" s="854"/>
      <c r="AB53" s="854"/>
      <c r="AC53" s="778"/>
      <c r="AD53" s="758"/>
      <c r="AE53" s="854"/>
    </row>
    <row r="54" spans="1:40">
      <c r="A54" s="914"/>
      <c r="B54" s="16" t="s">
        <v>1004</v>
      </c>
      <c r="C54" s="974"/>
      <c r="D54" s="975">
        <v>994</v>
      </c>
      <c r="E54" s="975">
        <v>1271</v>
      </c>
      <c r="F54" s="976">
        <v>3914</v>
      </c>
      <c r="G54" s="977">
        <v>6179</v>
      </c>
      <c r="H54" s="974"/>
      <c r="I54" s="975"/>
      <c r="J54" s="975"/>
      <c r="K54" s="164"/>
      <c r="L54" s="875"/>
      <c r="M54" s="875"/>
      <c r="N54" s="778">
        <f t="shared" si="47"/>
        <v>0</v>
      </c>
      <c r="O54" s="778">
        <f t="shared" si="48"/>
        <v>41.244813278008294</v>
      </c>
      <c r="P54" s="778">
        <f t="shared" si="49"/>
        <v>39.656786271450855</v>
      </c>
      <c r="Q54" s="758">
        <f t="shared" si="50"/>
        <v>48.107177974434613</v>
      </c>
      <c r="R54" s="854">
        <f t="shared" si="51"/>
        <v>44.934913824449133</v>
      </c>
      <c r="S54" s="854">
        <f t="shared" si="52"/>
        <v>0</v>
      </c>
      <c r="T54" s="778">
        <f t="shared" si="53"/>
        <v>0</v>
      </c>
      <c r="U54" s="758">
        <f t="shared" si="54"/>
        <v>0</v>
      </c>
      <c r="V54" s="854">
        <f t="shared" si="55"/>
        <v>0</v>
      </c>
      <c r="W54" s="854"/>
      <c r="X54" s="778"/>
      <c r="Y54" s="778"/>
      <c r="Z54" s="758"/>
      <c r="AA54" s="854"/>
      <c r="AB54" s="854"/>
      <c r="AC54" s="778"/>
      <c r="AD54" s="758"/>
      <c r="AE54" s="854"/>
    </row>
    <row r="55" spans="1:40">
      <c r="A55" s="914"/>
      <c r="B55" s="16" t="s">
        <v>72</v>
      </c>
      <c r="C55" s="974"/>
      <c r="D55" s="975">
        <v>832</v>
      </c>
      <c r="E55" s="975">
        <v>1294</v>
      </c>
      <c r="F55" s="976">
        <v>3702</v>
      </c>
      <c r="G55" s="977">
        <v>5828</v>
      </c>
      <c r="H55" s="974"/>
      <c r="I55" s="975"/>
      <c r="J55" s="975"/>
      <c r="K55" s="164"/>
      <c r="L55" s="875"/>
      <c r="M55" s="875"/>
      <c r="N55" s="778">
        <f t="shared" si="47"/>
        <v>0</v>
      </c>
      <c r="O55" s="778">
        <f t="shared" si="48"/>
        <v>39.134524929444972</v>
      </c>
      <c r="P55" s="778">
        <f t="shared" si="49"/>
        <v>42.026632023384217</v>
      </c>
      <c r="Q55" s="758">
        <f t="shared" si="50"/>
        <v>47.243491577335369</v>
      </c>
      <c r="R55" s="854">
        <f t="shared" si="51"/>
        <v>44.689824399969332</v>
      </c>
      <c r="S55" s="854">
        <f t="shared" si="52"/>
        <v>0</v>
      </c>
      <c r="T55" s="778">
        <f t="shared" si="53"/>
        <v>0</v>
      </c>
      <c r="U55" s="758">
        <f t="shared" si="54"/>
        <v>0</v>
      </c>
      <c r="V55" s="854">
        <f t="shared" si="55"/>
        <v>0</v>
      </c>
      <c r="W55" s="854"/>
      <c r="X55" s="778"/>
      <c r="Y55" s="778"/>
      <c r="Z55" s="758"/>
      <c r="AA55" s="854"/>
      <c r="AB55" s="854"/>
      <c r="AC55" s="778"/>
      <c r="AD55" s="758"/>
      <c r="AE55" s="854"/>
    </row>
    <row r="56" spans="1:40">
      <c r="A56" s="914"/>
      <c r="B56" s="139" t="s">
        <v>1080</v>
      </c>
      <c r="C56" s="979"/>
      <c r="D56" s="980">
        <v>892</v>
      </c>
      <c r="E56" s="980">
        <v>1422</v>
      </c>
      <c r="F56" s="981">
        <v>4364</v>
      </c>
      <c r="G56" s="982">
        <v>6678</v>
      </c>
      <c r="H56" s="979"/>
      <c r="I56" s="980"/>
      <c r="J56" s="980"/>
      <c r="K56" s="169"/>
      <c r="L56" s="876"/>
      <c r="M56" s="876"/>
      <c r="N56" s="761">
        <f t="shared" si="47"/>
        <v>0</v>
      </c>
      <c r="O56" s="761">
        <f t="shared" si="48"/>
        <v>54.959950708564385</v>
      </c>
      <c r="P56" s="761">
        <f t="shared" si="49"/>
        <v>44.409743910056214</v>
      </c>
      <c r="Q56" s="762">
        <f t="shared" si="50"/>
        <v>50.132107983917287</v>
      </c>
      <c r="R56" s="760">
        <f t="shared" si="51"/>
        <v>49.356984478935701</v>
      </c>
      <c r="S56" s="760">
        <f t="shared" si="52"/>
        <v>0</v>
      </c>
      <c r="T56" s="761">
        <f t="shared" si="53"/>
        <v>0</v>
      </c>
      <c r="U56" s="762">
        <f t="shared" si="54"/>
        <v>0</v>
      </c>
      <c r="V56" s="760">
        <f t="shared" si="55"/>
        <v>0</v>
      </c>
      <c r="W56" s="855" t="s">
        <v>47</v>
      </c>
      <c r="X56" s="761"/>
      <c r="Y56" s="761"/>
      <c r="Z56" s="762"/>
      <c r="AA56" s="760"/>
      <c r="AB56" s="760"/>
      <c r="AC56" s="761"/>
      <c r="AD56" s="762"/>
      <c r="AE56" s="760"/>
    </row>
    <row r="57" spans="1:40">
      <c r="A57" s="914"/>
      <c r="B57" s="16" t="s">
        <v>1006</v>
      </c>
      <c r="C57" s="974"/>
      <c r="D57" s="975">
        <v>509</v>
      </c>
      <c r="E57" s="975">
        <v>654</v>
      </c>
      <c r="F57" s="976">
        <v>1736</v>
      </c>
      <c r="G57" s="977">
        <v>2899</v>
      </c>
      <c r="H57" s="974"/>
      <c r="I57" s="978"/>
      <c r="J57" s="978"/>
      <c r="K57" s="164"/>
      <c r="L57" s="875"/>
      <c r="M57" s="875"/>
      <c r="N57" s="812">
        <f t="shared" ref="N57:N59" si="56">IF(C57&gt;0,(C57/C54)*100,)</f>
        <v>0</v>
      </c>
      <c r="O57" s="812">
        <f t="shared" ref="O57:O59" si="57">IF(D57&gt;0,(D57/D54)*100,)</f>
        <v>51.207243460764587</v>
      </c>
      <c r="P57" s="812">
        <f t="shared" ref="P57:V59" si="58">IF(E57&gt;0,(E57/E54)*100,)</f>
        <v>51.455546813532649</v>
      </c>
      <c r="Q57" s="812">
        <f t="shared" si="58"/>
        <v>44.353602452733774</v>
      </c>
      <c r="R57" s="813">
        <f t="shared" si="58"/>
        <v>46.916976857096614</v>
      </c>
      <c r="S57" s="813">
        <f t="shared" si="58"/>
        <v>0</v>
      </c>
      <c r="T57" s="812">
        <f t="shared" si="58"/>
        <v>0</v>
      </c>
      <c r="U57" s="814">
        <f t="shared" si="58"/>
        <v>0</v>
      </c>
      <c r="V57" s="814">
        <f t="shared" si="58"/>
        <v>0</v>
      </c>
      <c r="W57" s="811">
        <f t="shared" ref="W57:AE58" si="59">+N57+N60</f>
        <v>0</v>
      </c>
      <c r="X57" s="811">
        <f t="shared" si="59"/>
        <v>56.338028169014088</v>
      </c>
      <c r="Y57" s="812">
        <f t="shared" si="59"/>
        <v>57.513768686073959</v>
      </c>
      <c r="Z57" s="812">
        <f t="shared" si="59"/>
        <v>49.565661727133367</v>
      </c>
      <c r="AA57" s="813">
        <f t="shared" si="59"/>
        <v>52.290014565463665</v>
      </c>
      <c r="AB57" s="813">
        <f t="shared" si="59"/>
        <v>0</v>
      </c>
      <c r="AC57" s="812">
        <f t="shared" si="59"/>
        <v>0</v>
      </c>
      <c r="AD57" s="814">
        <f t="shared" si="59"/>
        <v>0</v>
      </c>
      <c r="AE57" s="812">
        <f t="shared" si="59"/>
        <v>0</v>
      </c>
      <c r="AF57" s="5">
        <f t="shared" ref="AF57:AN59" si="60">+N57+N60+N63</f>
        <v>0</v>
      </c>
      <c r="AG57" s="5">
        <f t="shared" si="60"/>
        <v>100</v>
      </c>
      <c r="AH57" s="5">
        <f t="shared" si="60"/>
        <v>100</v>
      </c>
      <c r="AI57" s="5">
        <f t="shared" si="60"/>
        <v>100</v>
      </c>
      <c r="AJ57" s="5">
        <f t="shared" si="60"/>
        <v>100</v>
      </c>
      <c r="AK57" s="5">
        <f t="shared" si="60"/>
        <v>0</v>
      </c>
      <c r="AL57" s="5">
        <f t="shared" si="60"/>
        <v>0</v>
      </c>
      <c r="AM57" s="5">
        <f t="shared" si="60"/>
        <v>0</v>
      </c>
      <c r="AN57" s="5">
        <f t="shared" si="60"/>
        <v>0</v>
      </c>
    </row>
    <row r="58" spans="1:40">
      <c r="A58" s="914"/>
      <c r="B58" s="16" t="s">
        <v>74</v>
      </c>
      <c r="C58" s="974"/>
      <c r="D58" s="975">
        <v>407</v>
      </c>
      <c r="E58" s="975">
        <v>695</v>
      </c>
      <c r="F58" s="976">
        <v>1695</v>
      </c>
      <c r="G58" s="977">
        <v>2797</v>
      </c>
      <c r="H58" s="974"/>
      <c r="I58" s="978"/>
      <c r="J58" s="978"/>
      <c r="K58" s="164"/>
      <c r="L58" s="875"/>
      <c r="M58" s="875"/>
      <c r="N58" s="778">
        <f t="shared" si="56"/>
        <v>0</v>
      </c>
      <c r="O58" s="778">
        <f t="shared" si="57"/>
        <v>48.918269230769226</v>
      </c>
      <c r="P58" s="778">
        <f t="shared" si="58"/>
        <v>53.70942812982998</v>
      </c>
      <c r="Q58" s="758">
        <f t="shared" si="58"/>
        <v>45.786061588330632</v>
      </c>
      <c r="R58" s="854">
        <f t="shared" si="58"/>
        <v>47.992450240219632</v>
      </c>
      <c r="S58" s="854">
        <f t="shared" si="58"/>
        <v>0</v>
      </c>
      <c r="T58" s="778">
        <f t="shared" si="58"/>
        <v>0</v>
      </c>
      <c r="U58" s="758">
        <f t="shared" si="58"/>
        <v>0</v>
      </c>
      <c r="V58" s="854">
        <f t="shared" si="58"/>
        <v>0</v>
      </c>
      <c r="W58" s="854">
        <f t="shared" si="59"/>
        <v>0</v>
      </c>
      <c r="X58" s="778">
        <f t="shared" si="59"/>
        <v>53.48557692307692</v>
      </c>
      <c r="Y58" s="778">
        <f t="shared" si="59"/>
        <v>58.037094281298295</v>
      </c>
      <c r="Z58" s="758">
        <f t="shared" si="59"/>
        <v>51.377633711507293</v>
      </c>
      <c r="AA58" s="854">
        <f t="shared" si="59"/>
        <v>53.157172271791353</v>
      </c>
      <c r="AB58" s="854">
        <f t="shared" si="59"/>
        <v>0</v>
      </c>
      <c r="AC58" s="778">
        <f t="shared" si="59"/>
        <v>0</v>
      </c>
      <c r="AD58" s="758">
        <f t="shared" si="59"/>
        <v>0</v>
      </c>
      <c r="AE58" s="854">
        <f t="shared" si="59"/>
        <v>0</v>
      </c>
      <c r="AF58" s="5">
        <f t="shared" si="60"/>
        <v>0</v>
      </c>
      <c r="AG58" s="5">
        <f t="shared" si="60"/>
        <v>100</v>
      </c>
      <c r="AH58" s="5">
        <f t="shared" si="60"/>
        <v>100</v>
      </c>
      <c r="AI58" s="5">
        <f t="shared" si="60"/>
        <v>100</v>
      </c>
      <c r="AJ58" s="5">
        <f t="shared" si="60"/>
        <v>100</v>
      </c>
      <c r="AK58" s="5">
        <f t="shared" si="60"/>
        <v>0</v>
      </c>
      <c r="AL58" s="5">
        <f t="shared" si="60"/>
        <v>0</v>
      </c>
      <c r="AM58" s="5">
        <f t="shared" si="60"/>
        <v>0</v>
      </c>
      <c r="AN58" s="5">
        <f t="shared" si="60"/>
        <v>0</v>
      </c>
    </row>
    <row r="59" spans="1:40">
      <c r="A59" s="914"/>
      <c r="B59" s="139" t="s">
        <v>1082</v>
      </c>
      <c r="C59" s="979"/>
      <c r="D59" s="980">
        <v>472</v>
      </c>
      <c r="E59" s="980">
        <v>762</v>
      </c>
      <c r="F59" s="981">
        <v>2063</v>
      </c>
      <c r="G59" s="982">
        <v>3297</v>
      </c>
      <c r="H59" s="979"/>
      <c r="I59" s="980"/>
      <c r="J59" s="980"/>
      <c r="K59" s="169"/>
      <c r="L59" s="876"/>
      <c r="M59" s="876"/>
      <c r="N59" s="761">
        <f t="shared" si="56"/>
        <v>0</v>
      </c>
      <c r="O59" s="761">
        <f t="shared" si="57"/>
        <v>52.914798206278022</v>
      </c>
      <c r="P59" s="761">
        <f t="shared" si="58"/>
        <v>53.586497890295362</v>
      </c>
      <c r="Q59" s="762">
        <f t="shared" si="58"/>
        <v>47.273143904674612</v>
      </c>
      <c r="R59" s="760">
        <f t="shared" si="58"/>
        <v>49.371069182389938</v>
      </c>
      <c r="S59" s="760">
        <f t="shared" si="58"/>
        <v>0</v>
      </c>
      <c r="T59" s="761">
        <f t="shared" si="58"/>
        <v>0</v>
      </c>
      <c r="U59" s="762">
        <f t="shared" si="58"/>
        <v>0</v>
      </c>
      <c r="V59" s="760">
        <f t="shared" si="58"/>
        <v>0</v>
      </c>
      <c r="W59" s="855">
        <f t="shared" ref="W59" si="61">+N59+N62</f>
        <v>0</v>
      </c>
      <c r="X59" s="761">
        <f t="shared" ref="X59" si="62">+O59+O62</f>
        <v>57.062780269058294</v>
      </c>
      <c r="Y59" s="761">
        <f t="shared" ref="Y59" si="63">+P59+P62</f>
        <v>58.016877637130804</v>
      </c>
      <c r="Z59" s="762">
        <f t="shared" ref="Z59" si="64">+Q59+Q62</f>
        <v>51.993583868011001</v>
      </c>
      <c r="AA59" s="760">
        <f t="shared" ref="AA59" si="65">+R59+R62</f>
        <v>53.953279424977538</v>
      </c>
      <c r="AB59" s="760">
        <f t="shared" ref="AB59" si="66">+S59+S62</f>
        <v>0</v>
      </c>
      <c r="AC59" s="761">
        <f t="shared" ref="AC59" si="67">+T59+T62</f>
        <v>0</v>
      </c>
      <c r="AD59" s="762">
        <f t="shared" ref="AD59" si="68">+U59+U62</f>
        <v>0</v>
      </c>
      <c r="AE59" s="760">
        <f t="shared" ref="AE59" si="69">+V59+V62</f>
        <v>0</v>
      </c>
      <c r="AF59" s="5">
        <f t="shared" si="60"/>
        <v>0</v>
      </c>
      <c r="AG59" s="5">
        <f t="shared" si="60"/>
        <v>100</v>
      </c>
      <c r="AH59" s="5">
        <f t="shared" si="60"/>
        <v>100</v>
      </c>
      <c r="AI59" s="5">
        <f t="shared" si="60"/>
        <v>100</v>
      </c>
      <c r="AJ59" s="5">
        <f t="shared" si="60"/>
        <v>100</v>
      </c>
      <c r="AK59" s="5">
        <f t="shared" si="60"/>
        <v>0</v>
      </c>
      <c r="AL59" s="5">
        <f t="shared" si="60"/>
        <v>0</v>
      </c>
      <c r="AM59" s="5">
        <f t="shared" si="60"/>
        <v>0</v>
      </c>
      <c r="AN59" s="5">
        <f t="shared" si="60"/>
        <v>0</v>
      </c>
    </row>
    <row r="60" spans="1:40">
      <c r="A60" s="914"/>
      <c r="B60" s="16" t="s">
        <v>1008</v>
      </c>
      <c r="C60" s="974"/>
      <c r="D60" s="975">
        <v>51</v>
      </c>
      <c r="E60" s="975">
        <v>77</v>
      </c>
      <c r="F60" s="976">
        <v>204</v>
      </c>
      <c r="G60" s="977">
        <v>332</v>
      </c>
      <c r="H60" s="974"/>
      <c r="I60" s="978"/>
      <c r="J60" s="978"/>
      <c r="K60" s="164"/>
      <c r="L60" s="875"/>
      <c r="M60" s="875"/>
      <c r="N60" s="812">
        <f t="shared" ref="N60:N62" si="70">IF(C60&gt;0,(C60/C54)*100,)</f>
        <v>0</v>
      </c>
      <c r="O60" s="812">
        <f t="shared" ref="O60:O62" si="71">IF(D60&gt;0,(D60/D54)*100,)</f>
        <v>5.1307847082494975</v>
      </c>
      <c r="P60" s="812">
        <f t="shared" ref="P60:V62" si="72">IF(E60&gt;0,(E60/E54)*100,)</f>
        <v>6.0582218725413064</v>
      </c>
      <c r="Q60" s="812">
        <f t="shared" si="72"/>
        <v>5.212059274399591</v>
      </c>
      <c r="R60" s="813">
        <f t="shared" si="72"/>
        <v>5.3730377083670495</v>
      </c>
      <c r="S60" s="813">
        <f t="shared" si="72"/>
        <v>0</v>
      </c>
      <c r="T60" s="812">
        <f t="shared" si="72"/>
        <v>0</v>
      </c>
      <c r="U60" s="814">
        <f t="shared" si="72"/>
        <v>0</v>
      </c>
      <c r="V60" s="814">
        <f t="shared" si="72"/>
        <v>0</v>
      </c>
      <c r="W60" s="811"/>
      <c r="X60" s="811"/>
      <c r="Y60" s="812"/>
      <c r="Z60" s="812"/>
      <c r="AA60" s="813"/>
      <c r="AB60" s="813"/>
      <c r="AC60" s="812"/>
      <c r="AD60" s="814"/>
      <c r="AE60" s="812"/>
    </row>
    <row r="61" spans="1:40">
      <c r="A61" s="914"/>
      <c r="B61" s="16" t="s">
        <v>76</v>
      </c>
      <c r="C61" s="974"/>
      <c r="D61" s="975">
        <v>38</v>
      </c>
      <c r="E61" s="975">
        <v>56</v>
      </c>
      <c r="F61" s="976">
        <v>207</v>
      </c>
      <c r="G61" s="977">
        <v>301</v>
      </c>
      <c r="H61" s="974"/>
      <c r="I61" s="978"/>
      <c r="J61" s="978"/>
      <c r="K61" s="164"/>
      <c r="L61" s="875"/>
      <c r="M61" s="875"/>
      <c r="N61" s="778">
        <f t="shared" si="70"/>
        <v>0</v>
      </c>
      <c r="O61" s="778">
        <f t="shared" si="71"/>
        <v>4.5673076923076916</v>
      </c>
      <c r="P61" s="778">
        <f t="shared" si="72"/>
        <v>4.327666151468315</v>
      </c>
      <c r="Q61" s="758">
        <f t="shared" si="72"/>
        <v>5.5915721231766611</v>
      </c>
      <c r="R61" s="854">
        <f t="shared" si="72"/>
        <v>5.1647220315717224</v>
      </c>
      <c r="S61" s="854">
        <f t="shared" si="72"/>
        <v>0</v>
      </c>
      <c r="T61" s="778">
        <f t="shared" si="72"/>
        <v>0</v>
      </c>
      <c r="U61" s="758">
        <f t="shared" si="72"/>
        <v>0</v>
      </c>
      <c r="V61" s="854">
        <f t="shared" si="72"/>
        <v>0</v>
      </c>
      <c r="W61" s="854"/>
      <c r="X61" s="778"/>
      <c r="Y61" s="778"/>
      <c r="Z61" s="758"/>
      <c r="AA61" s="854"/>
      <c r="AB61" s="854"/>
      <c r="AC61" s="778"/>
      <c r="AD61" s="758"/>
      <c r="AE61" s="854"/>
    </row>
    <row r="62" spans="1:40">
      <c r="A62" s="914"/>
      <c r="B62" s="139" t="s">
        <v>1084</v>
      </c>
      <c r="C62" s="979"/>
      <c r="D62" s="980">
        <v>37</v>
      </c>
      <c r="E62" s="980">
        <v>63</v>
      </c>
      <c r="F62" s="981">
        <v>206</v>
      </c>
      <c r="G62" s="982">
        <v>306</v>
      </c>
      <c r="H62" s="979"/>
      <c r="I62" s="980"/>
      <c r="J62" s="980"/>
      <c r="K62" s="169"/>
      <c r="L62" s="876"/>
      <c r="M62" s="876"/>
      <c r="N62" s="761">
        <f t="shared" si="70"/>
        <v>0</v>
      </c>
      <c r="O62" s="761">
        <f t="shared" si="71"/>
        <v>4.1479820627802688</v>
      </c>
      <c r="P62" s="761">
        <f t="shared" si="72"/>
        <v>4.4303797468354427</v>
      </c>
      <c r="Q62" s="762">
        <f t="shared" si="72"/>
        <v>4.7204399633363883</v>
      </c>
      <c r="R62" s="760">
        <f t="shared" si="72"/>
        <v>4.5822102425876015</v>
      </c>
      <c r="S62" s="760">
        <f t="shared" si="72"/>
        <v>0</v>
      </c>
      <c r="T62" s="761">
        <f t="shared" si="72"/>
        <v>0</v>
      </c>
      <c r="U62" s="762">
        <f t="shared" si="72"/>
        <v>0</v>
      </c>
      <c r="V62" s="760">
        <f t="shared" si="72"/>
        <v>0</v>
      </c>
      <c r="W62" s="855"/>
      <c r="X62" s="761"/>
      <c r="Y62" s="761"/>
      <c r="Z62" s="762"/>
      <c r="AA62" s="760"/>
      <c r="AB62" s="760"/>
      <c r="AC62" s="761"/>
      <c r="AD62" s="762"/>
      <c r="AE62" s="760"/>
    </row>
    <row r="63" spans="1:40">
      <c r="A63" s="914"/>
      <c r="B63" s="16" t="s">
        <v>1010</v>
      </c>
      <c r="C63" s="974"/>
      <c r="D63" s="975">
        <v>434</v>
      </c>
      <c r="E63" s="975">
        <v>540</v>
      </c>
      <c r="F63" s="976">
        <v>1974</v>
      </c>
      <c r="G63" s="977">
        <v>2948</v>
      </c>
      <c r="H63" s="974"/>
      <c r="I63" s="978"/>
      <c r="J63" s="978"/>
      <c r="K63" s="164"/>
      <c r="L63" s="875"/>
      <c r="M63" s="875"/>
      <c r="N63" s="812">
        <f t="shared" ref="N63:N65" si="73">IF(C63&gt;0,(C63/C54)*100,)</f>
        <v>0</v>
      </c>
      <c r="O63" s="812">
        <f t="shared" ref="O63:O65" si="74">IF(D63&gt;0,(D63/D54)*100,)</f>
        <v>43.661971830985912</v>
      </c>
      <c r="P63" s="812">
        <f t="shared" ref="P63:V65" si="75">IF(E63&gt;0,(E63/E54)*100,)</f>
        <v>42.486231313926041</v>
      </c>
      <c r="Q63" s="812">
        <f t="shared" si="75"/>
        <v>50.434338272866633</v>
      </c>
      <c r="R63" s="813">
        <f t="shared" si="75"/>
        <v>47.709985434536335</v>
      </c>
      <c r="S63" s="813">
        <f t="shared" si="75"/>
        <v>0</v>
      </c>
      <c r="T63" s="812">
        <f t="shared" si="75"/>
        <v>0</v>
      </c>
      <c r="U63" s="814">
        <f t="shared" si="75"/>
        <v>0</v>
      </c>
      <c r="V63" s="814">
        <f t="shared" si="75"/>
        <v>0</v>
      </c>
      <c r="W63" s="811"/>
      <c r="X63" s="811"/>
      <c r="Y63" s="812"/>
      <c r="Z63" s="812"/>
      <c r="AA63" s="813"/>
      <c r="AB63" s="813"/>
      <c r="AC63" s="812"/>
      <c r="AD63" s="814"/>
      <c r="AE63" s="812"/>
    </row>
    <row r="64" spans="1:40">
      <c r="A64" s="914"/>
      <c r="B64" s="16" t="s">
        <v>78</v>
      </c>
      <c r="C64" s="974"/>
      <c r="D64" s="975">
        <v>387</v>
      </c>
      <c r="E64" s="975">
        <v>543</v>
      </c>
      <c r="F64" s="976">
        <v>1800</v>
      </c>
      <c r="G64" s="977">
        <v>2730</v>
      </c>
      <c r="H64" s="974"/>
      <c r="I64" s="978"/>
      <c r="J64" s="978"/>
      <c r="K64" s="164"/>
      <c r="L64" s="875"/>
      <c r="M64" s="875"/>
      <c r="N64" s="778">
        <f t="shared" si="73"/>
        <v>0</v>
      </c>
      <c r="O64" s="778">
        <f t="shared" si="74"/>
        <v>46.51442307692308</v>
      </c>
      <c r="P64" s="778">
        <f t="shared" si="75"/>
        <v>41.962905718701698</v>
      </c>
      <c r="Q64" s="758">
        <f t="shared" si="75"/>
        <v>48.622366288492707</v>
      </c>
      <c r="R64" s="854">
        <f t="shared" si="75"/>
        <v>46.842827728208647</v>
      </c>
      <c r="S64" s="854">
        <f t="shared" si="75"/>
        <v>0</v>
      </c>
      <c r="T64" s="778">
        <f t="shared" si="75"/>
        <v>0</v>
      </c>
      <c r="U64" s="758">
        <f t="shared" si="75"/>
        <v>0</v>
      </c>
      <c r="V64" s="854">
        <f t="shared" si="75"/>
        <v>0</v>
      </c>
      <c r="W64" s="854"/>
      <c r="X64" s="778"/>
      <c r="Y64" s="778"/>
      <c r="Z64" s="758"/>
      <c r="AA64" s="854"/>
      <c r="AB64" s="854"/>
      <c r="AC64" s="778"/>
      <c r="AD64" s="758"/>
      <c r="AE64" s="854"/>
    </row>
    <row r="65" spans="1:40">
      <c r="A65" s="914"/>
      <c r="B65" s="139" t="s">
        <v>1086</v>
      </c>
      <c r="C65" s="979"/>
      <c r="D65" s="980">
        <v>383</v>
      </c>
      <c r="E65" s="980">
        <v>597</v>
      </c>
      <c r="F65" s="981">
        <v>2095</v>
      </c>
      <c r="G65" s="982">
        <v>3075</v>
      </c>
      <c r="H65" s="979"/>
      <c r="I65" s="980"/>
      <c r="J65" s="980"/>
      <c r="K65" s="169"/>
      <c r="L65" s="876"/>
      <c r="M65" s="876"/>
      <c r="N65" s="761">
        <f t="shared" si="73"/>
        <v>0</v>
      </c>
      <c r="O65" s="761">
        <f t="shared" si="74"/>
        <v>42.937219730941706</v>
      </c>
      <c r="P65" s="761">
        <f t="shared" si="75"/>
        <v>41.983122362869196</v>
      </c>
      <c r="Q65" s="762">
        <f t="shared" si="75"/>
        <v>48.006416131988999</v>
      </c>
      <c r="R65" s="760">
        <f t="shared" si="75"/>
        <v>46.046720575022462</v>
      </c>
      <c r="S65" s="760">
        <f t="shared" si="75"/>
        <v>0</v>
      </c>
      <c r="T65" s="761">
        <f t="shared" si="75"/>
        <v>0</v>
      </c>
      <c r="U65" s="762">
        <f t="shared" si="75"/>
        <v>0</v>
      </c>
      <c r="V65" s="760">
        <f t="shared" si="75"/>
        <v>0</v>
      </c>
      <c r="W65" s="855" t="s">
        <v>766</v>
      </c>
      <c r="X65" s="761"/>
      <c r="Y65" s="761"/>
      <c r="Z65" s="762"/>
      <c r="AA65" s="760"/>
      <c r="AB65" s="760"/>
      <c r="AC65" s="761"/>
      <c r="AD65" s="762"/>
      <c r="AE65" s="760"/>
    </row>
    <row r="66" spans="1:40">
      <c r="A66" s="914"/>
      <c r="B66" s="16" t="s">
        <v>951</v>
      </c>
      <c r="C66" s="974"/>
      <c r="D66" s="975">
        <v>137</v>
      </c>
      <c r="E66" s="975">
        <v>221</v>
      </c>
      <c r="F66" s="976">
        <v>869</v>
      </c>
      <c r="G66" s="977">
        <v>1227</v>
      </c>
      <c r="H66" s="974"/>
      <c r="I66" s="978"/>
      <c r="J66" s="978"/>
      <c r="K66" s="164"/>
      <c r="L66" s="875"/>
      <c r="M66" s="875"/>
      <c r="N66" s="812">
        <f t="shared" ref="N66:N68" si="76">IF(C66&gt;0,(C66/C52)*100,)</f>
        <v>0</v>
      </c>
      <c r="O66" s="812">
        <f t="shared" ref="O66:O68" si="77">IF(D66&gt;0,(D66/D52)*100,)</f>
        <v>19.377652050919377</v>
      </c>
      <c r="P66" s="812">
        <f t="shared" ref="P66:V68" si="78">IF(E66&gt;0,(E66/E52)*100,)</f>
        <v>19.767441860465116</v>
      </c>
      <c r="Q66" s="812">
        <f t="shared" si="78"/>
        <v>20.294255021018216</v>
      </c>
      <c r="R66" s="813">
        <f t="shared" si="78"/>
        <v>20.091698051416408</v>
      </c>
      <c r="S66" s="813">
        <f t="shared" si="78"/>
        <v>0</v>
      </c>
      <c r="T66" s="812">
        <f t="shared" si="78"/>
        <v>0</v>
      </c>
      <c r="U66" s="814">
        <f t="shared" si="78"/>
        <v>0</v>
      </c>
      <c r="V66" s="814">
        <f t="shared" si="78"/>
        <v>0</v>
      </c>
      <c r="W66" s="811">
        <f t="shared" ref="W66:AE68" si="79">+N66+N69+N72</f>
        <v>0</v>
      </c>
      <c r="X66" s="811">
        <f t="shared" si="79"/>
        <v>51.485148514851481</v>
      </c>
      <c r="Y66" s="812">
        <f t="shared" si="79"/>
        <v>53.488372093023258</v>
      </c>
      <c r="Z66" s="812">
        <f t="shared" si="79"/>
        <v>43.834656702475478</v>
      </c>
      <c r="AA66" s="813">
        <f t="shared" si="79"/>
        <v>46.48763713771082</v>
      </c>
      <c r="AB66" s="813">
        <f t="shared" si="79"/>
        <v>0</v>
      </c>
      <c r="AC66" s="812">
        <f t="shared" si="79"/>
        <v>0</v>
      </c>
      <c r="AD66" s="814">
        <f t="shared" si="79"/>
        <v>0</v>
      </c>
      <c r="AE66" s="812">
        <f t="shared" si="79"/>
        <v>0</v>
      </c>
      <c r="AF66" s="5">
        <f t="shared" ref="AF66:AN68" si="80">+N75+N66+N69+N72</f>
        <v>0</v>
      </c>
      <c r="AG66" s="5">
        <f t="shared" si="80"/>
        <v>100</v>
      </c>
      <c r="AH66" s="5">
        <f t="shared" si="80"/>
        <v>99.999999999999986</v>
      </c>
      <c r="AI66" s="5">
        <f t="shared" si="80"/>
        <v>100</v>
      </c>
      <c r="AJ66" s="5">
        <f t="shared" si="80"/>
        <v>100</v>
      </c>
      <c r="AK66" s="5">
        <f t="shared" si="80"/>
        <v>0</v>
      </c>
      <c r="AL66" s="5">
        <f t="shared" si="80"/>
        <v>0</v>
      </c>
      <c r="AM66" s="5">
        <f t="shared" si="80"/>
        <v>0</v>
      </c>
      <c r="AN66" s="5">
        <f t="shared" si="80"/>
        <v>0</v>
      </c>
    </row>
    <row r="67" spans="1:40">
      <c r="A67" s="914"/>
      <c r="B67" s="16" t="s">
        <v>80</v>
      </c>
      <c r="C67" s="974"/>
      <c r="D67" s="975">
        <v>134</v>
      </c>
      <c r="E67" s="975">
        <v>285</v>
      </c>
      <c r="F67" s="976">
        <v>854</v>
      </c>
      <c r="G67" s="977">
        <v>1273</v>
      </c>
      <c r="H67" s="974"/>
      <c r="I67" s="978"/>
      <c r="J67" s="978"/>
      <c r="K67" s="164"/>
      <c r="L67" s="875"/>
      <c r="M67" s="875"/>
      <c r="N67" s="778">
        <f t="shared" si="76"/>
        <v>0</v>
      </c>
      <c r="O67" s="778">
        <f t="shared" si="77"/>
        <v>17.201540436456998</v>
      </c>
      <c r="P67" s="778">
        <f t="shared" si="78"/>
        <v>23.690773067331673</v>
      </c>
      <c r="Q67" s="758">
        <f t="shared" si="78"/>
        <v>20.946774589158697</v>
      </c>
      <c r="R67" s="854">
        <f t="shared" si="78"/>
        <v>21.010067667932002</v>
      </c>
      <c r="S67" s="854">
        <f t="shared" si="78"/>
        <v>0</v>
      </c>
      <c r="T67" s="778">
        <f t="shared" si="78"/>
        <v>0</v>
      </c>
      <c r="U67" s="758">
        <f t="shared" si="78"/>
        <v>0</v>
      </c>
      <c r="V67" s="854">
        <f t="shared" si="78"/>
        <v>0</v>
      </c>
      <c r="W67" s="854">
        <f t="shared" si="79"/>
        <v>0</v>
      </c>
      <c r="X67" s="778">
        <f t="shared" si="79"/>
        <v>51.604621309370984</v>
      </c>
      <c r="Y67" s="778">
        <f t="shared" si="79"/>
        <v>53.283458021612638</v>
      </c>
      <c r="Z67" s="758">
        <f t="shared" si="79"/>
        <v>45.867059112092228</v>
      </c>
      <c r="AA67" s="854">
        <f t="shared" si="79"/>
        <v>48.077240468724213</v>
      </c>
      <c r="AB67" s="854">
        <f t="shared" si="79"/>
        <v>0</v>
      </c>
      <c r="AC67" s="778">
        <f t="shared" si="79"/>
        <v>0</v>
      </c>
      <c r="AD67" s="758">
        <f t="shared" si="79"/>
        <v>0</v>
      </c>
      <c r="AE67" s="854">
        <f t="shared" si="79"/>
        <v>0</v>
      </c>
      <c r="AF67" s="5">
        <f t="shared" si="80"/>
        <v>0</v>
      </c>
      <c r="AG67" s="5">
        <f t="shared" si="80"/>
        <v>100</v>
      </c>
      <c r="AH67" s="5">
        <f t="shared" si="80"/>
        <v>100.00000000000001</v>
      </c>
      <c r="AI67" s="5">
        <f t="shared" si="80"/>
        <v>100</v>
      </c>
      <c r="AJ67" s="5">
        <f t="shared" si="80"/>
        <v>100</v>
      </c>
      <c r="AK67" s="5">
        <f t="shared" si="80"/>
        <v>0</v>
      </c>
      <c r="AL67" s="5">
        <f t="shared" si="80"/>
        <v>0</v>
      </c>
      <c r="AM67" s="5">
        <f t="shared" si="80"/>
        <v>0</v>
      </c>
      <c r="AN67" s="5">
        <f t="shared" si="80"/>
        <v>0</v>
      </c>
    </row>
    <row r="68" spans="1:40">
      <c r="A68" s="914"/>
      <c r="B68" s="139" t="s">
        <v>1088</v>
      </c>
      <c r="C68" s="979"/>
      <c r="D68" s="980">
        <v>159</v>
      </c>
      <c r="E68" s="980">
        <v>307</v>
      </c>
      <c r="F68" s="981">
        <v>861</v>
      </c>
      <c r="G68" s="982">
        <v>1327</v>
      </c>
      <c r="H68" s="979"/>
      <c r="I68" s="980"/>
      <c r="J68" s="980"/>
      <c r="K68" s="169"/>
      <c r="L68" s="876"/>
      <c r="M68" s="876"/>
      <c r="N68" s="761">
        <f t="shared" si="76"/>
        <v>0</v>
      </c>
      <c r="O68" s="761">
        <f t="shared" si="77"/>
        <v>15.995975855130784</v>
      </c>
      <c r="P68" s="761">
        <f t="shared" si="78"/>
        <v>24.154209284028326</v>
      </c>
      <c r="Q68" s="762">
        <f t="shared" si="78"/>
        <v>21.99795605518651</v>
      </c>
      <c r="R68" s="760">
        <f t="shared" si="78"/>
        <v>21.475966984949022</v>
      </c>
      <c r="S68" s="760">
        <f t="shared" si="78"/>
        <v>0</v>
      </c>
      <c r="T68" s="761">
        <f t="shared" si="78"/>
        <v>0</v>
      </c>
      <c r="U68" s="762">
        <f t="shared" si="78"/>
        <v>0</v>
      </c>
      <c r="V68" s="760">
        <f t="shared" si="78"/>
        <v>0</v>
      </c>
      <c r="W68" s="855">
        <f t="shared" si="79"/>
        <v>0</v>
      </c>
      <c r="X68" s="761">
        <f t="shared" si="79"/>
        <v>45.573440643863172</v>
      </c>
      <c r="Y68" s="761">
        <f t="shared" si="79"/>
        <v>54.68135326514556</v>
      </c>
      <c r="Z68" s="762">
        <f t="shared" si="79"/>
        <v>44.915687276443542</v>
      </c>
      <c r="AA68" s="760">
        <f t="shared" si="79"/>
        <v>47.030263796730864</v>
      </c>
      <c r="AB68" s="760">
        <f t="shared" si="79"/>
        <v>0</v>
      </c>
      <c r="AC68" s="761">
        <f t="shared" si="79"/>
        <v>0</v>
      </c>
      <c r="AD68" s="762">
        <f t="shared" si="79"/>
        <v>0</v>
      </c>
      <c r="AE68" s="760">
        <f t="shared" si="79"/>
        <v>0</v>
      </c>
      <c r="AF68" s="5">
        <f t="shared" si="80"/>
        <v>0</v>
      </c>
      <c r="AG68" s="5">
        <f t="shared" si="80"/>
        <v>100</v>
      </c>
      <c r="AH68" s="5">
        <f t="shared" si="80"/>
        <v>100</v>
      </c>
      <c r="AI68" s="5">
        <f t="shared" si="80"/>
        <v>100</v>
      </c>
      <c r="AJ68" s="5">
        <f t="shared" si="80"/>
        <v>100</v>
      </c>
      <c r="AK68" s="5">
        <f t="shared" si="80"/>
        <v>0</v>
      </c>
      <c r="AL68" s="5">
        <f t="shared" si="80"/>
        <v>0</v>
      </c>
      <c r="AM68" s="5">
        <f t="shared" si="80"/>
        <v>0</v>
      </c>
      <c r="AN68" s="5">
        <f t="shared" si="80"/>
        <v>0</v>
      </c>
    </row>
    <row r="69" spans="1:40">
      <c r="A69" s="914"/>
      <c r="B69" s="16" t="s">
        <v>955</v>
      </c>
      <c r="C69" s="974"/>
      <c r="D69" s="975">
        <v>131</v>
      </c>
      <c r="E69" s="975">
        <v>170</v>
      </c>
      <c r="F69" s="976">
        <v>455</v>
      </c>
      <c r="G69" s="977">
        <v>756</v>
      </c>
      <c r="H69" s="974"/>
      <c r="I69" s="978"/>
      <c r="J69" s="978"/>
      <c r="K69" s="164"/>
      <c r="L69" s="875"/>
      <c r="M69" s="875"/>
      <c r="N69" s="812">
        <f t="shared" ref="N69:N71" si="81">IF(C69&gt;0,(C69/C52)*100,)</f>
        <v>0</v>
      </c>
      <c r="O69" s="812">
        <f t="shared" ref="O69:O71" si="82">IF(D69&gt;0,(D69/D52)*100,)</f>
        <v>18.528995756718526</v>
      </c>
      <c r="P69" s="812">
        <f t="shared" ref="P69:V71" si="83">IF(E69&gt;0,(E69/E52)*100,)</f>
        <v>15.205724508050089</v>
      </c>
      <c r="Q69" s="812">
        <f t="shared" si="83"/>
        <v>10.625875758991125</v>
      </c>
      <c r="R69" s="813">
        <f t="shared" si="83"/>
        <v>12.379236941215</v>
      </c>
      <c r="S69" s="813">
        <f t="shared" si="83"/>
        <v>0</v>
      </c>
      <c r="T69" s="812">
        <f t="shared" si="83"/>
        <v>0</v>
      </c>
      <c r="U69" s="814">
        <f t="shared" si="83"/>
        <v>0</v>
      </c>
      <c r="V69" s="814">
        <f t="shared" si="83"/>
        <v>0</v>
      </c>
      <c r="W69" s="811"/>
      <c r="X69" s="811"/>
      <c r="Y69" s="812"/>
      <c r="Z69" s="812"/>
      <c r="AA69" s="813"/>
      <c r="AB69" s="813"/>
      <c r="AC69" s="812"/>
      <c r="AD69" s="814"/>
      <c r="AE69" s="812"/>
    </row>
    <row r="70" spans="1:40">
      <c r="A70" s="914"/>
      <c r="B70" s="16" t="s">
        <v>82</v>
      </c>
      <c r="C70" s="974"/>
      <c r="D70" s="975">
        <v>148</v>
      </c>
      <c r="E70" s="975">
        <v>166</v>
      </c>
      <c r="F70" s="976">
        <v>451</v>
      </c>
      <c r="G70" s="977">
        <v>765</v>
      </c>
      <c r="H70" s="974"/>
      <c r="I70" s="978"/>
      <c r="J70" s="978"/>
      <c r="K70" s="164"/>
      <c r="L70" s="875"/>
      <c r="M70" s="875"/>
      <c r="N70" s="778">
        <f t="shared" si="81"/>
        <v>0</v>
      </c>
      <c r="O70" s="778">
        <f t="shared" si="82"/>
        <v>18.998716302952502</v>
      </c>
      <c r="P70" s="778">
        <f t="shared" si="83"/>
        <v>13.798836242726518</v>
      </c>
      <c r="Q70" s="758">
        <f t="shared" si="83"/>
        <v>11.06205543291636</v>
      </c>
      <c r="R70" s="854">
        <f t="shared" si="83"/>
        <v>12.625845849150025</v>
      </c>
      <c r="S70" s="854">
        <f t="shared" si="83"/>
        <v>0</v>
      </c>
      <c r="T70" s="778">
        <f t="shared" si="83"/>
        <v>0</v>
      </c>
      <c r="U70" s="758">
        <f t="shared" si="83"/>
        <v>0</v>
      </c>
      <c r="V70" s="854">
        <f t="shared" si="83"/>
        <v>0</v>
      </c>
      <c r="W70" s="854"/>
      <c r="X70" s="778"/>
      <c r="Y70" s="778"/>
      <c r="Z70" s="758"/>
      <c r="AA70" s="854"/>
      <c r="AB70" s="854"/>
      <c r="AC70" s="778"/>
      <c r="AD70" s="758"/>
      <c r="AE70" s="854"/>
    </row>
    <row r="71" spans="1:40">
      <c r="A71" s="914"/>
      <c r="B71" s="139" t="s">
        <v>1090</v>
      </c>
      <c r="C71" s="979"/>
      <c r="D71" s="980">
        <v>160</v>
      </c>
      <c r="E71" s="980">
        <v>181</v>
      </c>
      <c r="F71" s="981">
        <v>395</v>
      </c>
      <c r="G71" s="982">
        <v>736</v>
      </c>
      <c r="H71" s="979"/>
      <c r="I71" s="980"/>
      <c r="J71" s="980"/>
      <c r="K71" s="169"/>
      <c r="L71" s="876"/>
      <c r="M71" s="876"/>
      <c r="N71" s="761">
        <f t="shared" si="81"/>
        <v>0</v>
      </c>
      <c r="O71" s="761">
        <f t="shared" si="82"/>
        <v>16.096579476861166</v>
      </c>
      <c r="P71" s="761">
        <f t="shared" si="83"/>
        <v>14.240755310778914</v>
      </c>
      <c r="Q71" s="762">
        <f t="shared" si="83"/>
        <v>10.091977516607052</v>
      </c>
      <c r="R71" s="760">
        <f t="shared" si="83"/>
        <v>11.911312510114906</v>
      </c>
      <c r="S71" s="760">
        <f t="shared" si="83"/>
        <v>0</v>
      </c>
      <c r="T71" s="761">
        <f t="shared" si="83"/>
        <v>0</v>
      </c>
      <c r="U71" s="762">
        <f t="shared" si="83"/>
        <v>0</v>
      </c>
      <c r="V71" s="760">
        <f t="shared" si="83"/>
        <v>0</v>
      </c>
      <c r="W71" s="855"/>
      <c r="X71" s="761"/>
      <c r="Y71" s="761"/>
      <c r="Z71" s="762"/>
      <c r="AA71" s="760"/>
      <c r="AB71" s="760"/>
      <c r="AC71" s="761"/>
      <c r="AD71" s="762"/>
      <c r="AE71" s="760"/>
    </row>
    <row r="72" spans="1:40">
      <c r="A72" s="914"/>
      <c r="B72" s="16" t="s">
        <v>957</v>
      </c>
      <c r="C72" s="974"/>
      <c r="D72" s="975">
        <v>96</v>
      </c>
      <c r="E72" s="975">
        <v>207</v>
      </c>
      <c r="F72" s="976">
        <v>553</v>
      </c>
      <c r="G72" s="977">
        <v>856</v>
      </c>
      <c r="H72" s="974"/>
      <c r="I72" s="978"/>
      <c r="J72" s="978"/>
      <c r="K72" s="164"/>
      <c r="L72" s="875"/>
      <c r="M72" s="875"/>
      <c r="N72" s="812">
        <f t="shared" ref="N72:N74" si="84">IF(C72&gt;0,(C72/C52)*100,)</f>
        <v>0</v>
      </c>
      <c r="O72" s="812">
        <f t="shared" ref="O72:O74" si="85">IF(D72&gt;0,(D72/D52)*100,)</f>
        <v>13.578500707213578</v>
      </c>
      <c r="P72" s="812">
        <f t="shared" ref="P72:V74" si="86">IF(E72&gt;0,(E72/E52)*100,)</f>
        <v>18.51520572450805</v>
      </c>
      <c r="Q72" s="812">
        <f t="shared" si="86"/>
        <v>12.914525922466138</v>
      </c>
      <c r="R72" s="813">
        <f t="shared" si="86"/>
        <v>14.016702145079417</v>
      </c>
      <c r="S72" s="813">
        <f t="shared" si="86"/>
        <v>0</v>
      </c>
      <c r="T72" s="812">
        <f t="shared" si="86"/>
        <v>0</v>
      </c>
      <c r="U72" s="814">
        <f t="shared" si="86"/>
        <v>0</v>
      </c>
      <c r="V72" s="814">
        <f t="shared" si="86"/>
        <v>0</v>
      </c>
      <c r="W72" s="811"/>
      <c r="X72" s="811"/>
      <c r="Y72" s="812"/>
      <c r="Z72" s="812"/>
      <c r="AA72" s="813"/>
      <c r="AB72" s="813"/>
      <c r="AC72" s="812"/>
      <c r="AD72" s="814"/>
      <c r="AE72" s="812"/>
    </row>
    <row r="73" spans="1:40">
      <c r="A73" s="914"/>
      <c r="B73" s="16" t="s">
        <v>84</v>
      </c>
      <c r="C73" s="974"/>
      <c r="D73" s="975">
        <v>120</v>
      </c>
      <c r="E73" s="975">
        <v>190</v>
      </c>
      <c r="F73" s="976">
        <v>565</v>
      </c>
      <c r="G73" s="977">
        <v>875</v>
      </c>
      <c r="H73" s="974"/>
      <c r="I73" s="978"/>
      <c r="J73" s="978"/>
      <c r="K73" s="164"/>
      <c r="L73" s="875"/>
      <c r="M73" s="875"/>
      <c r="N73" s="778">
        <f t="shared" si="84"/>
        <v>0</v>
      </c>
      <c r="O73" s="778">
        <f t="shared" si="85"/>
        <v>15.404364569961491</v>
      </c>
      <c r="P73" s="778">
        <f t="shared" si="86"/>
        <v>15.793848711554448</v>
      </c>
      <c r="Q73" s="758">
        <f t="shared" si="86"/>
        <v>13.858229090017169</v>
      </c>
      <c r="R73" s="854">
        <f t="shared" si="86"/>
        <v>14.441326951642186</v>
      </c>
      <c r="S73" s="854">
        <f t="shared" si="86"/>
        <v>0</v>
      </c>
      <c r="T73" s="778">
        <f t="shared" si="86"/>
        <v>0</v>
      </c>
      <c r="U73" s="758">
        <f t="shared" si="86"/>
        <v>0</v>
      </c>
      <c r="V73" s="854">
        <f t="shared" si="86"/>
        <v>0</v>
      </c>
      <c r="W73" s="854"/>
      <c r="X73" s="778"/>
      <c r="Y73" s="778"/>
      <c r="Z73" s="758"/>
      <c r="AA73" s="854"/>
      <c r="AB73" s="854"/>
      <c r="AC73" s="778"/>
      <c r="AD73" s="758"/>
      <c r="AE73" s="854"/>
    </row>
    <row r="74" spans="1:40">
      <c r="A74" s="914"/>
      <c r="B74" s="139" t="s">
        <v>1092</v>
      </c>
      <c r="C74" s="979"/>
      <c r="D74" s="980">
        <v>134</v>
      </c>
      <c r="E74" s="980">
        <v>207</v>
      </c>
      <c r="F74" s="981">
        <v>502</v>
      </c>
      <c r="G74" s="982">
        <v>843</v>
      </c>
      <c r="H74" s="979"/>
      <c r="I74" s="980"/>
      <c r="J74" s="980"/>
      <c r="K74" s="169"/>
      <c r="L74" s="876"/>
      <c r="M74" s="876"/>
      <c r="N74" s="761">
        <f t="shared" si="84"/>
        <v>0</v>
      </c>
      <c r="O74" s="761">
        <f t="shared" si="85"/>
        <v>13.480885311871226</v>
      </c>
      <c r="P74" s="761">
        <f t="shared" si="86"/>
        <v>16.286388670338319</v>
      </c>
      <c r="Q74" s="762">
        <f t="shared" si="86"/>
        <v>12.825753704649975</v>
      </c>
      <c r="R74" s="760">
        <f t="shared" si="86"/>
        <v>13.642984301666935</v>
      </c>
      <c r="S74" s="760">
        <f t="shared" si="86"/>
        <v>0</v>
      </c>
      <c r="T74" s="761">
        <f t="shared" si="86"/>
        <v>0</v>
      </c>
      <c r="U74" s="762">
        <f t="shared" si="86"/>
        <v>0</v>
      </c>
      <c r="V74" s="760">
        <f t="shared" si="86"/>
        <v>0</v>
      </c>
      <c r="W74" s="855"/>
      <c r="X74" s="761"/>
      <c r="Y74" s="761"/>
      <c r="Z74" s="762"/>
      <c r="AA74" s="760"/>
      <c r="AB74" s="760"/>
      <c r="AC74" s="761"/>
      <c r="AD74" s="762"/>
      <c r="AE74" s="760"/>
    </row>
    <row r="75" spans="1:40">
      <c r="A75" s="914"/>
      <c r="B75" s="16" t="s">
        <v>959</v>
      </c>
      <c r="C75" s="974"/>
      <c r="D75" s="975">
        <v>343</v>
      </c>
      <c r="E75" s="975">
        <v>520</v>
      </c>
      <c r="F75" s="976">
        <v>2405</v>
      </c>
      <c r="G75" s="977">
        <v>3268</v>
      </c>
      <c r="H75" s="974"/>
      <c r="I75" s="978"/>
      <c r="J75" s="978"/>
      <c r="K75" s="164"/>
      <c r="L75" s="875"/>
      <c r="M75" s="875"/>
      <c r="N75" s="812">
        <f t="shared" ref="N75:N77" si="87">IF(C75&gt;0,(C75/C52)*100,)</f>
        <v>0</v>
      </c>
      <c r="O75" s="812">
        <f t="shared" ref="O75:O77" si="88">IF(D75&gt;0,(D75/D52)*100,)</f>
        <v>48.514851485148512</v>
      </c>
      <c r="P75" s="812">
        <f t="shared" ref="P75:V77" si="89">IF(E75&gt;0,(E75/E52)*100,)</f>
        <v>46.511627906976742</v>
      </c>
      <c r="Q75" s="812">
        <f t="shared" si="89"/>
        <v>56.165343297524515</v>
      </c>
      <c r="R75" s="813">
        <f t="shared" si="89"/>
        <v>53.512362862289173</v>
      </c>
      <c r="S75" s="813">
        <f t="shared" si="89"/>
        <v>0</v>
      </c>
      <c r="T75" s="812">
        <f t="shared" si="89"/>
        <v>0</v>
      </c>
      <c r="U75" s="814">
        <f t="shared" si="89"/>
        <v>0</v>
      </c>
      <c r="V75" s="814">
        <f t="shared" si="89"/>
        <v>0</v>
      </c>
      <c r="W75" s="811"/>
      <c r="X75" s="811"/>
      <c r="Y75" s="812"/>
      <c r="Z75" s="812"/>
      <c r="AA75" s="813"/>
      <c r="AB75" s="813"/>
      <c r="AC75" s="812"/>
      <c r="AD75" s="814"/>
      <c r="AE75" s="812"/>
    </row>
    <row r="76" spans="1:40">
      <c r="A76" s="914"/>
      <c r="B76" s="16" t="s">
        <v>86</v>
      </c>
      <c r="C76" s="974"/>
      <c r="D76" s="975">
        <v>377</v>
      </c>
      <c r="E76" s="975">
        <v>562</v>
      </c>
      <c r="F76" s="976">
        <v>2207</v>
      </c>
      <c r="G76" s="977">
        <v>3146</v>
      </c>
      <c r="H76" s="974"/>
      <c r="I76" s="978"/>
      <c r="J76" s="978"/>
      <c r="K76" s="164"/>
      <c r="L76" s="875"/>
      <c r="M76" s="875"/>
      <c r="N76" s="778">
        <f t="shared" si="87"/>
        <v>0</v>
      </c>
      <c r="O76" s="778">
        <f t="shared" si="88"/>
        <v>48.395378690629009</v>
      </c>
      <c r="P76" s="778">
        <f t="shared" si="89"/>
        <v>46.716541978387369</v>
      </c>
      <c r="Q76" s="758">
        <f t="shared" si="89"/>
        <v>54.132940887907779</v>
      </c>
      <c r="R76" s="854">
        <f t="shared" si="89"/>
        <v>51.922759531275787</v>
      </c>
      <c r="S76" s="854">
        <f t="shared" si="89"/>
        <v>0</v>
      </c>
      <c r="T76" s="778">
        <f t="shared" si="89"/>
        <v>0</v>
      </c>
      <c r="U76" s="758">
        <f t="shared" si="89"/>
        <v>0</v>
      </c>
      <c r="V76" s="854">
        <f t="shared" si="89"/>
        <v>0</v>
      </c>
      <c r="W76" s="854"/>
      <c r="X76" s="778"/>
      <c r="Y76" s="778"/>
      <c r="Z76" s="758"/>
      <c r="AA76" s="854"/>
      <c r="AB76" s="854"/>
      <c r="AC76" s="778"/>
      <c r="AD76" s="758"/>
      <c r="AE76" s="854"/>
    </row>
    <row r="77" spans="1:40">
      <c r="A77" s="914"/>
      <c r="B77" s="139" t="s">
        <v>1094</v>
      </c>
      <c r="C77" s="979"/>
      <c r="D77" s="980">
        <v>541</v>
      </c>
      <c r="E77" s="980">
        <v>576</v>
      </c>
      <c r="F77" s="981">
        <v>2156</v>
      </c>
      <c r="G77" s="982">
        <v>3273</v>
      </c>
      <c r="H77" s="979"/>
      <c r="I77" s="980"/>
      <c r="J77" s="980"/>
      <c r="K77" s="169"/>
      <c r="L77" s="876"/>
      <c r="M77" s="876"/>
      <c r="N77" s="761">
        <f t="shared" si="87"/>
        <v>0</v>
      </c>
      <c r="O77" s="761">
        <f t="shared" si="88"/>
        <v>54.426559356136814</v>
      </c>
      <c r="P77" s="761">
        <f t="shared" si="89"/>
        <v>45.318646734854447</v>
      </c>
      <c r="Q77" s="762">
        <f t="shared" si="89"/>
        <v>55.084312723556458</v>
      </c>
      <c r="R77" s="760">
        <f t="shared" si="89"/>
        <v>52.969736203269136</v>
      </c>
      <c r="S77" s="760">
        <f t="shared" si="89"/>
        <v>0</v>
      </c>
      <c r="T77" s="761">
        <f t="shared" si="89"/>
        <v>0</v>
      </c>
      <c r="U77" s="762">
        <f t="shared" si="89"/>
        <v>0</v>
      </c>
      <c r="V77" s="760">
        <f t="shared" si="89"/>
        <v>0</v>
      </c>
      <c r="W77" s="855"/>
      <c r="X77" s="761"/>
      <c r="Y77" s="761"/>
      <c r="Z77" s="762"/>
      <c r="AA77" s="760"/>
      <c r="AB77" s="760"/>
      <c r="AC77" s="761"/>
      <c r="AD77" s="762"/>
      <c r="AE77" s="760"/>
    </row>
    <row r="78" spans="1:40">
      <c r="A78" s="914"/>
      <c r="B78" s="16" t="s">
        <v>953</v>
      </c>
      <c r="C78" s="974"/>
      <c r="D78" s="975">
        <v>158</v>
      </c>
      <c r="E78" s="975">
        <v>231</v>
      </c>
      <c r="F78" s="976">
        <v>921</v>
      </c>
      <c r="G78" s="977">
        <v>1310</v>
      </c>
      <c r="H78" s="974"/>
      <c r="I78" s="978"/>
      <c r="J78" s="978"/>
      <c r="K78" s="164"/>
      <c r="L78" s="875"/>
      <c r="M78" s="875"/>
      <c r="N78" s="812">
        <f t="shared" ref="N78:N80" si="90">IF(C78&gt;0,(C78/C49)*100,)</f>
        <v>0</v>
      </c>
      <c r="O78" s="812">
        <f t="shared" ref="O78:O80" si="91">IF(D78&gt;0,(D78/D49)*100,)</f>
        <v>26.289517470881862</v>
      </c>
      <c r="P78" s="812">
        <f t="shared" ref="P78:V80" si="92">IF(E78&gt;0,(E78/E49)*100,)</f>
        <v>27.240566037735846</v>
      </c>
      <c r="Q78" s="812">
        <f t="shared" si="92"/>
        <v>28.434702068539675</v>
      </c>
      <c r="R78" s="813">
        <f t="shared" si="92"/>
        <v>27.943686006825942</v>
      </c>
      <c r="S78" s="813">
        <f t="shared" si="92"/>
        <v>0</v>
      </c>
      <c r="T78" s="812">
        <f t="shared" si="92"/>
        <v>0</v>
      </c>
      <c r="U78" s="814">
        <f t="shared" si="92"/>
        <v>0</v>
      </c>
      <c r="V78" s="814">
        <f t="shared" si="92"/>
        <v>0</v>
      </c>
      <c r="W78" s="811"/>
      <c r="X78" s="811"/>
      <c r="Y78" s="812"/>
      <c r="Z78" s="812"/>
      <c r="AA78" s="813"/>
      <c r="AB78" s="813"/>
      <c r="AC78" s="812"/>
      <c r="AD78" s="814"/>
      <c r="AE78" s="812"/>
    </row>
    <row r="79" spans="1:40">
      <c r="A79" s="914"/>
      <c r="B79" s="16" t="s">
        <v>524</v>
      </c>
      <c r="C79" s="974"/>
      <c r="D79" s="975">
        <v>191</v>
      </c>
      <c r="E79" s="975">
        <v>222</v>
      </c>
      <c r="F79" s="976">
        <v>1109</v>
      </c>
      <c r="G79" s="977">
        <v>1522</v>
      </c>
      <c r="H79" s="974"/>
      <c r="I79" s="978"/>
      <c r="J79" s="978"/>
      <c r="K79" s="164"/>
      <c r="L79" s="875"/>
      <c r="M79" s="875"/>
      <c r="N79" s="778">
        <f t="shared" si="90"/>
        <v>0</v>
      </c>
      <c r="O79" s="778">
        <f t="shared" si="91"/>
        <v>29.475308641975307</v>
      </c>
      <c r="P79" s="778">
        <f t="shared" si="92"/>
        <v>25.635103926096996</v>
      </c>
      <c r="Q79" s="758">
        <f t="shared" si="92"/>
        <v>29.016221873364728</v>
      </c>
      <c r="R79" s="854">
        <f t="shared" si="92"/>
        <v>28.523238380809595</v>
      </c>
      <c r="S79" s="854">
        <f t="shared" si="92"/>
        <v>0</v>
      </c>
      <c r="T79" s="778">
        <f t="shared" si="92"/>
        <v>0</v>
      </c>
      <c r="U79" s="758">
        <f t="shared" si="92"/>
        <v>0</v>
      </c>
      <c r="V79" s="854">
        <f t="shared" si="92"/>
        <v>0</v>
      </c>
      <c r="W79" s="854"/>
      <c r="X79" s="778"/>
      <c r="Y79" s="778"/>
      <c r="Z79" s="758"/>
      <c r="AA79" s="854"/>
      <c r="AB79" s="854"/>
      <c r="AC79" s="778"/>
      <c r="AD79" s="758"/>
      <c r="AE79" s="854"/>
    </row>
    <row r="80" spans="1:40">
      <c r="A80" s="914"/>
      <c r="B80" s="1015" t="s">
        <v>1096</v>
      </c>
      <c r="C80" s="1009"/>
      <c r="D80" s="1010">
        <v>166</v>
      </c>
      <c r="E80" s="1010">
        <v>214</v>
      </c>
      <c r="F80" s="1011">
        <v>1116</v>
      </c>
      <c r="G80" s="1012">
        <v>1496</v>
      </c>
      <c r="H80" s="1009"/>
      <c r="I80" s="1013"/>
      <c r="J80" s="1013"/>
      <c r="K80" s="1014"/>
      <c r="L80" s="877"/>
      <c r="M80" s="877"/>
      <c r="N80" s="761">
        <f t="shared" si="90"/>
        <v>0</v>
      </c>
      <c r="O80" s="761">
        <f t="shared" si="91"/>
        <v>25.696594427244584</v>
      </c>
      <c r="P80" s="761">
        <f t="shared" si="92"/>
        <v>22.455403987408186</v>
      </c>
      <c r="Q80" s="762">
        <f t="shared" si="92"/>
        <v>27.041434456021324</v>
      </c>
      <c r="R80" s="760">
        <f t="shared" si="92"/>
        <v>26.126440796367444</v>
      </c>
      <c r="S80" s="760">
        <f t="shared" si="92"/>
        <v>0</v>
      </c>
      <c r="T80" s="761">
        <f t="shared" si="92"/>
        <v>0</v>
      </c>
      <c r="U80" s="762">
        <f t="shared" si="92"/>
        <v>0</v>
      </c>
      <c r="V80" s="760">
        <f t="shared" si="92"/>
        <v>0</v>
      </c>
      <c r="W80" s="855"/>
      <c r="X80" s="761"/>
      <c r="Y80" s="761"/>
      <c r="Z80" s="762"/>
      <c r="AA80" s="760"/>
      <c r="AB80" s="760"/>
      <c r="AC80" s="761"/>
      <c r="AD80" s="762"/>
      <c r="AE80" s="760"/>
    </row>
    <row r="81" spans="1:40">
      <c r="A81" s="930" t="s">
        <v>585</v>
      </c>
      <c r="B81" s="927" t="s">
        <v>764</v>
      </c>
      <c r="C81" s="1019"/>
      <c r="D81" s="971"/>
      <c r="E81" s="971">
        <v>2843</v>
      </c>
      <c r="F81" s="972">
        <v>559</v>
      </c>
      <c r="G81" s="973">
        <v>3402</v>
      </c>
      <c r="H81" s="970"/>
      <c r="I81" s="971"/>
      <c r="J81" s="971"/>
      <c r="K81" s="953"/>
      <c r="L81" s="875"/>
      <c r="M81" s="875"/>
      <c r="N81" s="794"/>
      <c r="O81" s="794"/>
      <c r="P81" s="794"/>
      <c r="Q81" s="794"/>
      <c r="R81" s="795"/>
      <c r="S81" s="795"/>
      <c r="T81" s="794"/>
      <c r="U81" s="796"/>
      <c r="V81" s="796"/>
      <c r="W81" s="792"/>
      <c r="X81" s="793"/>
      <c r="Y81" s="794"/>
      <c r="Z81" s="794"/>
      <c r="AA81" s="795"/>
      <c r="AB81" s="795"/>
      <c r="AC81" s="794"/>
      <c r="AD81" s="796"/>
      <c r="AE81" s="858"/>
    </row>
    <row r="82" spans="1:40">
      <c r="A82" s="773"/>
      <c r="B82" s="16" t="s">
        <v>452</v>
      </c>
      <c r="C82" s="165"/>
      <c r="D82" s="975"/>
      <c r="E82" s="975">
        <v>3010</v>
      </c>
      <c r="F82" s="976">
        <v>595</v>
      </c>
      <c r="G82" s="977">
        <v>3605</v>
      </c>
      <c r="H82" s="974"/>
      <c r="I82" s="978"/>
      <c r="J82" s="978"/>
      <c r="K82" s="164"/>
      <c r="L82" s="875"/>
      <c r="M82" s="875"/>
      <c r="N82" s="799"/>
      <c r="O82" s="799"/>
      <c r="P82" s="799"/>
      <c r="Q82" s="799"/>
      <c r="R82" s="800"/>
      <c r="S82" s="800"/>
      <c r="T82" s="799"/>
      <c r="U82" s="801"/>
      <c r="V82" s="801"/>
      <c r="W82" s="797"/>
      <c r="X82" s="798"/>
      <c r="Y82" s="799"/>
      <c r="Z82" s="799"/>
      <c r="AA82" s="800"/>
      <c r="AB82" s="800"/>
      <c r="AC82" s="799"/>
      <c r="AD82" s="801"/>
      <c r="AE82" s="799"/>
    </row>
    <row r="83" spans="1:40">
      <c r="A83" s="773"/>
      <c r="B83" s="16" t="s">
        <v>878</v>
      </c>
      <c r="C83" s="974"/>
      <c r="D83" s="975"/>
      <c r="E83" s="975">
        <v>3954</v>
      </c>
      <c r="F83" s="976">
        <v>1043</v>
      </c>
      <c r="G83" s="977">
        <v>4997</v>
      </c>
      <c r="H83" s="974"/>
      <c r="I83" s="978"/>
      <c r="J83" s="978"/>
      <c r="K83" s="164"/>
      <c r="L83" s="875"/>
      <c r="M83" s="875"/>
      <c r="N83" s="799"/>
      <c r="O83" s="799"/>
      <c r="P83" s="799"/>
      <c r="Q83" s="799"/>
      <c r="R83" s="800"/>
      <c r="S83" s="800"/>
      <c r="T83" s="799"/>
      <c r="U83" s="801"/>
      <c r="V83" s="801"/>
      <c r="W83" s="797"/>
      <c r="X83" s="798"/>
      <c r="Y83" s="799"/>
      <c r="Z83" s="799"/>
      <c r="AA83" s="800"/>
      <c r="AB83" s="800"/>
      <c r="AC83" s="799"/>
      <c r="AD83" s="801"/>
      <c r="AE83" s="799"/>
    </row>
    <row r="84" spans="1:40">
      <c r="A84" s="773"/>
      <c r="B84" s="16" t="s">
        <v>1002</v>
      </c>
      <c r="C84" s="974"/>
      <c r="D84" s="975"/>
      <c r="E84" s="975">
        <v>3816</v>
      </c>
      <c r="F84" s="976">
        <v>957</v>
      </c>
      <c r="G84" s="977">
        <v>4773</v>
      </c>
      <c r="H84" s="974"/>
      <c r="I84" s="978"/>
      <c r="J84" s="978"/>
      <c r="K84" s="164"/>
      <c r="L84" s="875"/>
      <c r="M84" s="875"/>
      <c r="N84" s="799"/>
      <c r="O84" s="799"/>
      <c r="P84" s="799"/>
      <c r="Q84" s="799"/>
      <c r="R84" s="800"/>
      <c r="S84" s="800"/>
      <c r="T84" s="799"/>
      <c r="U84" s="801"/>
      <c r="V84" s="801"/>
      <c r="W84" s="797"/>
      <c r="X84" s="798"/>
      <c r="Y84" s="799"/>
      <c r="Z84" s="799"/>
      <c r="AA84" s="800"/>
      <c r="AB84" s="800"/>
      <c r="AC84" s="799"/>
      <c r="AD84" s="801"/>
      <c r="AE84" s="799"/>
    </row>
    <row r="85" spans="1:40">
      <c r="A85" s="773"/>
      <c r="B85" s="16" t="s">
        <v>70</v>
      </c>
      <c r="C85" s="974"/>
      <c r="D85" s="975"/>
      <c r="E85" s="975">
        <v>4044</v>
      </c>
      <c r="F85" s="976">
        <v>1135</v>
      </c>
      <c r="G85" s="977">
        <v>5179</v>
      </c>
      <c r="H85" s="974"/>
      <c r="I85" s="978"/>
      <c r="J85" s="978"/>
      <c r="K85" s="164"/>
      <c r="L85" s="875"/>
      <c r="M85" s="875"/>
      <c r="N85" s="799"/>
      <c r="O85" s="799"/>
      <c r="P85" s="799"/>
      <c r="Q85" s="799"/>
      <c r="R85" s="800"/>
      <c r="S85" s="800"/>
      <c r="T85" s="799"/>
      <c r="U85" s="801"/>
      <c r="V85" s="801"/>
      <c r="W85" s="797"/>
      <c r="X85" s="798"/>
      <c r="Y85" s="799"/>
      <c r="Z85" s="799"/>
      <c r="AA85" s="800"/>
      <c r="AB85" s="800"/>
      <c r="AC85" s="799"/>
      <c r="AD85" s="801"/>
      <c r="AE85" s="799"/>
    </row>
    <row r="86" spans="1:40">
      <c r="A86" s="773"/>
      <c r="B86" s="16" t="s">
        <v>1076</v>
      </c>
      <c r="C86" s="974"/>
      <c r="D86" s="975"/>
      <c r="E86" s="975">
        <v>4282</v>
      </c>
      <c r="F86" s="976">
        <v>1241</v>
      </c>
      <c r="G86" s="977">
        <v>5523</v>
      </c>
      <c r="H86" s="974"/>
      <c r="I86" s="978"/>
      <c r="J86" s="978"/>
      <c r="K86" s="164"/>
      <c r="L86" s="875"/>
      <c r="M86" s="875"/>
      <c r="N86" s="804"/>
      <c r="O86" s="804"/>
      <c r="P86" s="804"/>
      <c r="Q86" s="804"/>
      <c r="R86" s="805"/>
      <c r="S86" s="805"/>
      <c r="T86" s="804"/>
      <c r="U86" s="806"/>
      <c r="V86" s="806"/>
      <c r="W86" s="802"/>
      <c r="X86" s="803"/>
      <c r="Y86" s="804"/>
      <c r="Z86" s="804"/>
      <c r="AA86" s="805"/>
      <c r="AB86" s="805"/>
      <c r="AC86" s="804"/>
      <c r="AD86" s="806"/>
      <c r="AE86" s="804"/>
    </row>
    <row r="87" spans="1:40">
      <c r="A87" s="773"/>
      <c r="B87" s="16" t="s">
        <v>454</v>
      </c>
      <c r="C87" s="974"/>
      <c r="D87" s="975"/>
      <c r="E87" s="975">
        <v>995</v>
      </c>
      <c r="F87" s="976">
        <v>174</v>
      </c>
      <c r="G87" s="977">
        <v>1169</v>
      </c>
      <c r="H87" s="974"/>
      <c r="I87" s="978"/>
      <c r="J87" s="978"/>
      <c r="K87" s="164"/>
      <c r="L87" s="875"/>
      <c r="M87" s="875"/>
      <c r="N87" s="730"/>
      <c r="O87" s="730"/>
      <c r="P87" s="730"/>
      <c r="Q87" s="730"/>
      <c r="R87" s="807"/>
      <c r="S87" s="730"/>
      <c r="T87" s="730"/>
      <c r="U87" s="730"/>
      <c r="V87" s="807"/>
      <c r="W87" s="731"/>
      <c r="X87" s="730"/>
      <c r="Y87" s="730"/>
      <c r="Z87" s="730"/>
      <c r="AA87" s="807"/>
      <c r="AB87" s="730"/>
      <c r="AC87" s="730"/>
      <c r="AD87" s="730"/>
      <c r="AE87" s="859"/>
    </row>
    <row r="88" spans="1:40">
      <c r="A88" s="773"/>
      <c r="B88" s="16" t="s">
        <v>255</v>
      </c>
      <c r="C88" s="974"/>
      <c r="D88" s="975"/>
      <c r="E88" s="975">
        <v>1211</v>
      </c>
      <c r="F88" s="976">
        <v>182</v>
      </c>
      <c r="G88" s="977">
        <v>1393</v>
      </c>
      <c r="H88" s="974"/>
      <c r="I88" s="978"/>
      <c r="J88" s="978"/>
      <c r="K88" s="164"/>
      <c r="L88" s="875"/>
      <c r="M88" s="875"/>
      <c r="N88" s="28"/>
      <c r="O88" s="28"/>
      <c r="P88" s="28"/>
      <c r="Q88" s="28"/>
      <c r="R88" s="808"/>
      <c r="S88" s="28"/>
      <c r="T88" s="28"/>
      <c r="U88" s="28"/>
      <c r="V88" s="808"/>
      <c r="W88" s="797"/>
      <c r="X88" s="844"/>
      <c r="Y88" s="28"/>
      <c r="Z88" s="28"/>
      <c r="AA88" s="808"/>
      <c r="AB88" s="28"/>
      <c r="AC88" s="28"/>
      <c r="AD88" s="28"/>
      <c r="AE88" s="860"/>
    </row>
    <row r="89" spans="1:40">
      <c r="A89" s="773"/>
      <c r="B89" s="16" t="s">
        <v>1078</v>
      </c>
      <c r="C89" s="974"/>
      <c r="D89" s="975"/>
      <c r="E89" s="975">
        <v>1494</v>
      </c>
      <c r="F89" s="976">
        <v>240</v>
      </c>
      <c r="G89" s="977">
        <v>1734</v>
      </c>
      <c r="H89" s="974"/>
      <c r="I89" s="978"/>
      <c r="J89" s="978"/>
      <c r="K89" s="164"/>
      <c r="L89" s="875"/>
      <c r="M89" s="875"/>
      <c r="N89" s="798">
        <f t="shared" ref="N89:N94" si="93">IF(C89&gt;0,(C89/C81)*100,)</f>
        <v>0</v>
      </c>
      <c r="O89" s="798">
        <f t="shared" ref="O89:O94" si="94">IF(D89&gt;0,(D89/D81)*100,)</f>
        <v>0</v>
      </c>
      <c r="P89" s="798">
        <f t="shared" ref="P89:P94" si="95">IF(E89&gt;0,(E89/E81)*100,)</f>
        <v>52.550123109391492</v>
      </c>
      <c r="Q89" s="809">
        <f t="shared" ref="Q89:Q94" si="96">IF(F89&gt;0,(F89/F81)*100,)</f>
        <v>42.933810375670838</v>
      </c>
      <c r="R89" s="810">
        <f t="shared" ref="R89:R94" si="97">IF(G89&gt;0,(G89/G81)*100,)</f>
        <v>50.970017636684304</v>
      </c>
      <c r="S89" s="798">
        <f t="shared" ref="S89:S94" si="98">IF(H89&gt;0,(H89/H81)*100,)</f>
        <v>0</v>
      </c>
      <c r="T89" s="798">
        <f t="shared" ref="T89:T94" si="99">IF(I89&gt;0,(I89/I81)*100,)</f>
        <v>0</v>
      </c>
      <c r="U89" s="809">
        <f t="shared" ref="U89:U94" si="100">IF(J89&gt;0,(J89/J81)*100,)</f>
        <v>0</v>
      </c>
      <c r="V89" s="810">
        <f t="shared" ref="V89:V94" si="101">IF(K89&gt;0,(K89/K81)*100,)</f>
        <v>0</v>
      </c>
      <c r="W89" s="797"/>
      <c r="X89" s="798"/>
      <c r="Y89" s="798"/>
      <c r="Z89" s="809"/>
      <c r="AA89" s="810"/>
      <c r="AB89" s="798"/>
      <c r="AC89" s="798"/>
      <c r="AD89" s="809"/>
      <c r="AE89" s="797"/>
    </row>
    <row r="90" spans="1:40">
      <c r="A90" s="773"/>
      <c r="B90" s="16" t="s">
        <v>456</v>
      </c>
      <c r="C90" s="974"/>
      <c r="D90" s="975"/>
      <c r="E90" s="975">
        <v>1550</v>
      </c>
      <c r="F90" s="976">
        <v>245</v>
      </c>
      <c r="G90" s="977">
        <v>1795</v>
      </c>
      <c r="H90" s="974"/>
      <c r="I90" s="978"/>
      <c r="J90" s="978"/>
      <c r="K90" s="164"/>
      <c r="L90" s="875"/>
      <c r="M90" s="875"/>
      <c r="N90" s="778">
        <f t="shared" si="93"/>
        <v>0</v>
      </c>
      <c r="O90" s="778">
        <f t="shared" si="94"/>
        <v>0</v>
      </c>
      <c r="P90" s="778">
        <f t="shared" si="95"/>
        <v>51.495016611295682</v>
      </c>
      <c r="Q90" s="758">
        <f t="shared" si="96"/>
        <v>41.17647058823529</v>
      </c>
      <c r="R90" s="854">
        <f t="shared" si="97"/>
        <v>49.791955617198333</v>
      </c>
      <c r="S90" s="854">
        <f t="shared" si="98"/>
        <v>0</v>
      </c>
      <c r="T90" s="778">
        <f t="shared" si="99"/>
        <v>0</v>
      </c>
      <c r="U90" s="758">
        <f t="shared" si="100"/>
        <v>0</v>
      </c>
      <c r="V90" s="854">
        <f t="shared" si="101"/>
        <v>0</v>
      </c>
      <c r="W90" s="854"/>
      <c r="X90" s="778"/>
      <c r="Y90" s="778"/>
      <c r="Z90" s="758"/>
      <c r="AA90" s="854"/>
      <c r="AB90" s="854"/>
      <c r="AC90" s="778"/>
      <c r="AD90" s="758"/>
      <c r="AE90" s="854"/>
    </row>
    <row r="91" spans="1:40">
      <c r="A91" s="773"/>
      <c r="B91" s="16" t="s">
        <v>880</v>
      </c>
      <c r="C91" s="974"/>
      <c r="D91" s="975"/>
      <c r="E91" s="975">
        <v>1269</v>
      </c>
      <c r="F91" s="976">
        <v>308</v>
      </c>
      <c r="G91" s="977">
        <v>1577</v>
      </c>
      <c r="H91" s="974"/>
      <c r="I91" s="978"/>
      <c r="J91" s="978"/>
      <c r="K91" s="164"/>
      <c r="L91" s="875"/>
      <c r="M91" s="875"/>
      <c r="N91" s="778">
        <f t="shared" si="93"/>
        <v>0</v>
      </c>
      <c r="O91" s="778">
        <f t="shared" si="94"/>
        <v>0</v>
      </c>
      <c r="P91" s="778">
        <f t="shared" si="95"/>
        <v>32.094081942336871</v>
      </c>
      <c r="Q91" s="758">
        <f t="shared" si="96"/>
        <v>29.530201342281881</v>
      </c>
      <c r="R91" s="854">
        <f t="shared" si="97"/>
        <v>31.558935361216729</v>
      </c>
      <c r="S91" s="854">
        <f t="shared" si="98"/>
        <v>0</v>
      </c>
      <c r="T91" s="778">
        <f t="shared" si="99"/>
        <v>0</v>
      </c>
      <c r="U91" s="758">
        <f t="shared" si="100"/>
        <v>0</v>
      </c>
      <c r="V91" s="854">
        <f t="shared" si="101"/>
        <v>0</v>
      </c>
      <c r="W91" s="854"/>
      <c r="X91" s="778"/>
      <c r="Y91" s="778"/>
      <c r="Z91" s="758"/>
      <c r="AA91" s="854"/>
      <c r="AB91" s="854"/>
      <c r="AC91" s="778"/>
      <c r="AD91" s="758"/>
      <c r="AE91" s="854"/>
    </row>
    <row r="92" spans="1:40">
      <c r="A92" s="773"/>
      <c r="B92" s="16" t="s">
        <v>1004</v>
      </c>
      <c r="C92" s="974"/>
      <c r="D92" s="975"/>
      <c r="E92" s="975">
        <v>1372</v>
      </c>
      <c r="F92" s="976">
        <v>288</v>
      </c>
      <c r="G92" s="977">
        <v>1660</v>
      </c>
      <c r="H92" s="974"/>
      <c r="I92" s="975"/>
      <c r="J92" s="975"/>
      <c r="K92" s="164"/>
      <c r="L92" s="875"/>
      <c r="M92" s="875"/>
      <c r="N92" s="778">
        <f t="shared" si="93"/>
        <v>0</v>
      </c>
      <c r="O92" s="778">
        <f t="shared" si="94"/>
        <v>0</v>
      </c>
      <c r="P92" s="778">
        <f t="shared" si="95"/>
        <v>35.953878406708597</v>
      </c>
      <c r="Q92" s="758">
        <f t="shared" si="96"/>
        <v>30.094043887147336</v>
      </c>
      <c r="R92" s="854">
        <f t="shared" si="97"/>
        <v>34.778965011523148</v>
      </c>
      <c r="S92" s="854">
        <f t="shared" si="98"/>
        <v>0</v>
      </c>
      <c r="T92" s="778">
        <f t="shared" si="99"/>
        <v>0</v>
      </c>
      <c r="U92" s="758">
        <f t="shared" si="100"/>
        <v>0</v>
      </c>
      <c r="V92" s="854">
        <f t="shared" si="101"/>
        <v>0</v>
      </c>
      <c r="W92" s="854"/>
      <c r="X92" s="778"/>
      <c r="Y92" s="778"/>
      <c r="Z92" s="758"/>
      <c r="AA92" s="854"/>
      <c r="AB92" s="854"/>
      <c r="AC92" s="778"/>
      <c r="AD92" s="758"/>
      <c r="AE92" s="854"/>
    </row>
    <row r="93" spans="1:40">
      <c r="A93" s="773"/>
      <c r="B93" s="16" t="s">
        <v>72</v>
      </c>
      <c r="C93" s="974"/>
      <c r="D93" s="975"/>
      <c r="E93" s="975">
        <v>1553</v>
      </c>
      <c r="F93" s="976">
        <v>509</v>
      </c>
      <c r="G93" s="977">
        <v>2062</v>
      </c>
      <c r="H93" s="974"/>
      <c r="I93" s="978"/>
      <c r="J93" s="978"/>
      <c r="K93" s="164"/>
      <c r="L93" s="875"/>
      <c r="M93" s="875"/>
      <c r="N93" s="778">
        <f t="shared" si="93"/>
        <v>0</v>
      </c>
      <c r="O93" s="778">
        <f t="shared" si="94"/>
        <v>0</v>
      </c>
      <c r="P93" s="778">
        <f t="shared" si="95"/>
        <v>38.402571711177053</v>
      </c>
      <c r="Q93" s="758">
        <f t="shared" si="96"/>
        <v>44.845814977973568</v>
      </c>
      <c r="R93" s="854">
        <f t="shared" si="97"/>
        <v>39.814636030121648</v>
      </c>
      <c r="S93" s="854">
        <f t="shared" si="98"/>
        <v>0</v>
      </c>
      <c r="T93" s="778">
        <f t="shared" si="99"/>
        <v>0</v>
      </c>
      <c r="U93" s="758">
        <f t="shared" si="100"/>
        <v>0</v>
      </c>
      <c r="V93" s="854">
        <f t="shared" si="101"/>
        <v>0</v>
      </c>
      <c r="W93" s="854"/>
      <c r="X93" s="778"/>
      <c r="Y93" s="778"/>
      <c r="Z93" s="758"/>
      <c r="AA93" s="854"/>
      <c r="AB93" s="854"/>
      <c r="AC93" s="778"/>
      <c r="AD93" s="758"/>
      <c r="AE93" s="854"/>
    </row>
    <row r="94" spans="1:40">
      <c r="A94" s="773"/>
      <c r="B94" s="16" t="s">
        <v>1080</v>
      </c>
      <c r="C94" s="974"/>
      <c r="D94" s="975"/>
      <c r="E94" s="975">
        <v>1775</v>
      </c>
      <c r="F94" s="976">
        <v>591</v>
      </c>
      <c r="G94" s="977">
        <v>2366</v>
      </c>
      <c r="H94" s="974"/>
      <c r="I94" s="978"/>
      <c r="J94" s="978"/>
      <c r="K94" s="164"/>
      <c r="L94" s="875"/>
      <c r="M94" s="875"/>
      <c r="N94" s="761">
        <f t="shared" si="93"/>
        <v>0</v>
      </c>
      <c r="O94" s="761">
        <f t="shared" si="94"/>
        <v>0</v>
      </c>
      <c r="P94" s="761">
        <f t="shared" si="95"/>
        <v>41.452592246613733</v>
      </c>
      <c r="Q94" s="762">
        <f t="shared" si="96"/>
        <v>47.622884770346495</v>
      </c>
      <c r="R94" s="760">
        <f t="shared" si="97"/>
        <v>42.839036755386566</v>
      </c>
      <c r="S94" s="760">
        <f t="shared" si="98"/>
        <v>0</v>
      </c>
      <c r="T94" s="761">
        <f t="shared" si="99"/>
        <v>0</v>
      </c>
      <c r="U94" s="762">
        <f t="shared" si="100"/>
        <v>0</v>
      </c>
      <c r="V94" s="760">
        <f t="shared" si="101"/>
        <v>0</v>
      </c>
      <c r="W94" s="855" t="s">
        <v>47</v>
      </c>
      <c r="X94" s="761"/>
      <c r="Y94" s="761"/>
      <c r="Z94" s="762"/>
      <c r="AA94" s="760"/>
      <c r="AB94" s="760"/>
      <c r="AC94" s="761"/>
      <c r="AD94" s="762"/>
      <c r="AE94" s="760"/>
    </row>
    <row r="95" spans="1:40">
      <c r="A95" s="773"/>
      <c r="B95" s="16" t="s">
        <v>1006</v>
      </c>
      <c r="C95" s="974"/>
      <c r="D95" s="975"/>
      <c r="E95" s="975">
        <v>119</v>
      </c>
      <c r="F95" s="976">
        <v>25</v>
      </c>
      <c r="G95" s="977">
        <v>144</v>
      </c>
      <c r="H95" s="974"/>
      <c r="I95" s="978"/>
      <c r="J95" s="978"/>
      <c r="K95" s="164"/>
      <c r="L95" s="875"/>
      <c r="M95" s="875"/>
      <c r="N95" s="812">
        <f t="shared" ref="N95:N97" si="102">IF(C95&gt;0,(C95/C92)*100,)</f>
        <v>0</v>
      </c>
      <c r="O95" s="812">
        <f t="shared" ref="O95:O97" si="103">IF(D95&gt;0,(D95/D92)*100,)</f>
        <v>0</v>
      </c>
      <c r="P95" s="812">
        <f t="shared" ref="P95:V97" si="104">IF(E95&gt;0,(E95/E92)*100,)</f>
        <v>8.6734693877551017</v>
      </c>
      <c r="Q95" s="812">
        <f t="shared" si="104"/>
        <v>8.6805555555555554</v>
      </c>
      <c r="R95" s="813">
        <f t="shared" si="104"/>
        <v>8.6746987951807224</v>
      </c>
      <c r="S95" s="813">
        <f t="shared" si="104"/>
        <v>0</v>
      </c>
      <c r="T95" s="812">
        <f t="shared" si="104"/>
        <v>0</v>
      </c>
      <c r="U95" s="814">
        <f t="shared" si="104"/>
        <v>0</v>
      </c>
      <c r="V95" s="814">
        <f t="shared" si="104"/>
        <v>0</v>
      </c>
      <c r="W95" s="811">
        <f t="shared" ref="W95:AE96" si="105">+N95+N98</f>
        <v>0</v>
      </c>
      <c r="X95" s="811">
        <f t="shared" si="105"/>
        <v>0</v>
      </c>
      <c r="Y95" s="812">
        <f t="shared" si="105"/>
        <v>8.6734693877551017</v>
      </c>
      <c r="Z95" s="812">
        <f t="shared" si="105"/>
        <v>8.6805555555555554</v>
      </c>
      <c r="AA95" s="813">
        <f t="shared" si="105"/>
        <v>8.6746987951807224</v>
      </c>
      <c r="AB95" s="813">
        <f t="shared" si="105"/>
        <v>0</v>
      </c>
      <c r="AC95" s="812">
        <f t="shared" si="105"/>
        <v>0</v>
      </c>
      <c r="AD95" s="814">
        <f t="shared" si="105"/>
        <v>0</v>
      </c>
      <c r="AE95" s="812">
        <f t="shared" si="105"/>
        <v>0</v>
      </c>
      <c r="AF95" s="5">
        <f t="shared" ref="AF95:AN97" si="106">+N95+N98+N101</f>
        <v>0</v>
      </c>
      <c r="AG95" s="5">
        <f t="shared" si="106"/>
        <v>0</v>
      </c>
      <c r="AH95" s="5">
        <f t="shared" si="106"/>
        <v>100</v>
      </c>
      <c r="AI95" s="5">
        <f t="shared" si="106"/>
        <v>100</v>
      </c>
      <c r="AJ95" s="5">
        <f t="shared" si="106"/>
        <v>100</v>
      </c>
      <c r="AK95" s="5">
        <f t="shared" si="106"/>
        <v>0</v>
      </c>
      <c r="AL95" s="5">
        <f t="shared" si="106"/>
        <v>0</v>
      </c>
      <c r="AM95" s="5">
        <f t="shared" si="106"/>
        <v>0</v>
      </c>
      <c r="AN95" s="5">
        <f t="shared" si="106"/>
        <v>0</v>
      </c>
    </row>
    <row r="96" spans="1:40">
      <c r="A96" s="773"/>
      <c r="B96" s="16" t="s">
        <v>74</v>
      </c>
      <c r="C96" s="974"/>
      <c r="D96" s="975"/>
      <c r="E96" s="975">
        <v>0</v>
      </c>
      <c r="F96" s="976"/>
      <c r="G96" s="977">
        <v>0</v>
      </c>
      <c r="H96" s="974"/>
      <c r="I96" s="978"/>
      <c r="J96" s="978"/>
      <c r="K96" s="164"/>
      <c r="L96" s="875"/>
      <c r="M96" s="875"/>
      <c r="N96" s="778">
        <f t="shared" si="102"/>
        <v>0</v>
      </c>
      <c r="O96" s="778">
        <f t="shared" si="103"/>
        <v>0</v>
      </c>
      <c r="P96" s="778">
        <f t="shared" si="104"/>
        <v>0</v>
      </c>
      <c r="Q96" s="758">
        <f t="shared" si="104"/>
        <v>0</v>
      </c>
      <c r="R96" s="854">
        <f t="shared" si="104"/>
        <v>0</v>
      </c>
      <c r="S96" s="854">
        <f t="shared" si="104"/>
        <v>0</v>
      </c>
      <c r="T96" s="778">
        <f t="shared" si="104"/>
        <v>0</v>
      </c>
      <c r="U96" s="758">
        <f t="shared" si="104"/>
        <v>0</v>
      </c>
      <c r="V96" s="854">
        <f t="shared" si="104"/>
        <v>0</v>
      </c>
      <c r="W96" s="854">
        <f t="shared" si="105"/>
        <v>0</v>
      </c>
      <c r="X96" s="778">
        <f t="shared" si="105"/>
        <v>0</v>
      </c>
      <c r="Y96" s="778">
        <f t="shared" si="105"/>
        <v>0</v>
      </c>
      <c r="Z96" s="758">
        <f t="shared" si="105"/>
        <v>0</v>
      </c>
      <c r="AA96" s="854">
        <f t="shared" si="105"/>
        <v>0</v>
      </c>
      <c r="AB96" s="854">
        <f t="shared" si="105"/>
        <v>0</v>
      </c>
      <c r="AC96" s="778">
        <f t="shared" si="105"/>
        <v>0</v>
      </c>
      <c r="AD96" s="758">
        <f t="shared" si="105"/>
        <v>0</v>
      </c>
      <c r="AE96" s="854">
        <f t="shared" si="105"/>
        <v>0</v>
      </c>
      <c r="AF96" s="5">
        <f t="shared" si="106"/>
        <v>0</v>
      </c>
      <c r="AG96" s="5">
        <f t="shared" si="106"/>
        <v>0</v>
      </c>
      <c r="AH96" s="5">
        <f t="shared" si="106"/>
        <v>100</v>
      </c>
      <c r="AI96" s="5">
        <f t="shared" si="106"/>
        <v>100</v>
      </c>
      <c r="AJ96" s="5">
        <f t="shared" si="106"/>
        <v>100</v>
      </c>
      <c r="AK96" s="5">
        <f t="shared" si="106"/>
        <v>0</v>
      </c>
      <c r="AL96" s="5">
        <f t="shared" si="106"/>
        <v>0</v>
      </c>
      <c r="AM96" s="5">
        <f t="shared" si="106"/>
        <v>0</v>
      </c>
      <c r="AN96" s="5">
        <f t="shared" si="106"/>
        <v>0</v>
      </c>
    </row>
    <row r="97" spans="1:40" ht="13.5" thickBot="1">
      <c r="A97" s="773"/>
      <c r="B97" s="139" t="s">
        <v>1082</v>
      </c>
      <c r="C97" s="979"/>
      <c r="D97" s="980"/>
      <c r="E97" s="980">
        <v>975</v>
      </c>
      <c r="F97" s="981">
        <v>312</v>
      </c>
      <c r="G97" s="982">
        <v>1287</v>
      </c>
      <c r="H97" s="979"/>
      <c r="I97" s="980"/>
      <c r="J97" s="980"/>
      <c r="K97" s="169"/>
      <c r="L97" s="876"/>
      <c r="M97" s="876"/>
      <c r="N97" s="761">
        <f t="shared" si="102"/>
        <v>0</v>
      </c>
      <c r="O97" s="761">
        <f t="shared" si="103"/>
        <v>0</v>
      </c>
      <c r="P97" s="761">
        <f t="shared" si="104"/>
        <v>54.929577464788736</v>
      </c>
      <c r="Q97" s="762">
        <f t="shared" si="104"/>
        <v>52.791878172588838</v>
      </c>
      <c r="R97" s="760">
        <f t="shared" si="104"/>
        <v>54.395604395604394</v>
      </c>
      <c r="S97" s="760">
        <f t="shared" si="104"/>
        <v>0</v>
      </c>
      <c r="T97" s="761">
        <f t="shared" si="104"/>
        <v>0</v>
      </c>
      <c r="U97" s="762">
        <f t="shared" si="104"/>
        <v>0</v>
      </c>
      <c r="V97" s="760">
        <f t="shared" si="104"/>
        <v>0</v>
      </c>
      <c r="W97" s="855">
        <f t="shared" ref="W97" si="107">+N97+N100</f>
        <v>0</v>
      </c>
      <c r="X97" s="761">
        <f t="shared" ref="X97" si="108">+O97+O100</f>
        <v>0</v>
      </c>
      <c r="Y97" s="761">
        <f t="shared" ref="Y97" si="109">+P97+P100</f>
        <v>60.7887323943662</v>
      </c>
      <c r="Z97" s="762">
        <f t="shared" ref="Z97" si="110">+Q97+Q100</f>
        <v>58.206429780033844</v>
      </c>
      <c r="AA97" s="760">
        <f t="shared" ref="AA97" si="111">+R97+R100</f>
        <v>60.143702451394759</v>
      </c>
      <c r="AB97" s="760">
        <f t="shared" ref="AB97" si="112">+S97+S100</f>
        <v>0</v>
      </c>
      <c r="AC97" s="761">
        <f t="shared" ref="AC97" si="113">+T97+T100</f>
        <v>0</v>
      </c>
      <c r="AD97" s="762">
        <f t="shared" ref="AD97" si="114">+U97+U100</f>
        <v>0</v>
      </c>
      <c r="AE97" s="760">
        <f t="shared" ref="AE97" si="115">+V97+V100</f>
        <v>0</v>
      </c>
      <c r="AF97" s="5">
        <f t="shared" si="106"/>
        <v>0</v>
      </c>
      <c r="AG97" s="5">
        <f t="shared" si="106"/>
        <v>0</v>
      </c>
      <c r="AH97" s="5">
        <f t="shared" si="106"/>
        <v>100</v>
      </c>
      <c r="AI97" s="5">
        <f t="shared" si="106"/>
        <v>100</v>
      </c>
      <c r="AJ97" s="5">
        <f t="shared" si="106"/>
        <v>100</v>
      </c>
      <c r="AK97" s="5">
        <f t="shared" si="106"/>
        <v>0</v>
      </c>
      <c r="AL97" s="5">
        <f t="shared" si="106"/>
        <v>0</v>
      </c>
      <c r="AM97" s="5">
        <f t="shared" si="106"/>
        <v>0</v>
      </c>
      <c r="AN97" s="5">
        <f t="shared" si="106"/>
        <v>0</v>
      </c>
    </row>
    <row r="98" spans="1:40">
      <c r="A98" s="773"/>
      <c r="B98" s="16" t="s">
        <v>1008</v>
      </c>
      <c r="C98" s="974"/>
      <c r="D98" s="975"/>
      <c r="E98" s="983"/>
      <c r="F98" s="984"/>
      <c r="G98" s="985"/>
      <c r="H98" s="974"/>
      <c r="I98" s="978"/>
      <c r="J98" s="978"/>
      <c r="K98" s="164"/>
      <c r="L98" s="875"/>
      <c r="M98" s="875"/>
      <c r="N98" s="812">
        <f t="shared" ref="N98:N100" si="116">IF(C98&gt;0,(C98/C92)*100,)</f>
        <v>0</v>
      </c>
      <c r="O98" s="812">
        <f t="shared" ref="O98:O100" si="117">IF(D98&gt;0,(D98/D92)*100,)</f>
        <v>0</v>
      </c>
      <c r="P98" s="812">
        <f t="shared" ref="P98:V100" si="118">IF(E98&gt;0,(E98/E92)*100,)</f>
        <v>0</v>
      </c>
      <c r="Q98" s="812">
        <f t="shared" si="118"/>
        <v>0</v>
      </c>
      <c r="R98" s="813">
        <f t="shared" si="118"/>
        <v>0</v>
      </c>
      <c r="S98" s="813">
        <f t="shared" si="118"/>
        <v>0</v>
      </c>
      <c r="T98" s="812">
        <f t="shared" si="118"/>
        <v>0</v>
      </c>
      <c r="U98" s="814">
        <f t="shared" si="118"/>
        <v>0</v>
      </c>
      <c r="V98" s="814">
        <f t="shared" si="118"/>
        <v>0</v>
      </c>
      <c r="W98" s="811"/>
      <c r="X98" s="811"/>
      <c r="Y98" s="812"/>
      <c r="Z98" s="812"/>
      <c r="AA98" s="813"/>
      <c r="AB98" s="813"/>
      <c r="AC98" s="812"/>
      <c r="AD98" s="814"/>
      <c r="AE98" s="812"/>
    </row>
    <row r="99" spans="1:40" ht="13.5" thickBot="1">
      <c r="A99" s="773"/>
      <c r="B99" s="16" t="s">
        <v>76</v>
      </c>
      <c r="C99" s="974"/>
      <c r="D99" s="975"/>
      <c r="E99" s="986">
        <v>0</v>
      </c>
      <c r="F99" s="987"/>
      <c r="G99" s="988">
        <v>0</v>
      </c>
      <c r="H99" s="974"/>
      <c r="I99" s="978"/>
      <c r="J99" s="978"/>
      <c r="K99" s="164"/>
      <c r="L99" s="875"/>
      <c r="M99" s="875"/>
      <c r="N99" s="778">
        <f t="shared" si="116"/>
        <v>0</v>
      </c>
      <c r="O99" s="778">
        <f t="shared" si="117"/>
        <v>0</v>
      </c>
      <c r="P99" s="778">
        <f t="shared" si="118"/>
        <v>0</v>
      </c>
      <c r="Q99" s="758">
        <f t="shared" si="118"/>
        <v>0</v>
      </c>
      <c r="R99" s="854">
        <f t="shared" si="118"/>
        <v>0</v>
      </c>
      <c r="S99" s="854">
        <f t="shared" si="118"/>
        <v>0</v>
      </c>
      <c r="T99" s="778">
        <f t="shared" si="118"/>
        <v>0</v>
      </c>
      <c r="U99" s="758">
        <f t="shared" si="118"/>
        <v>0</v>
      </c>
      <c r="V99" s="854">
        <f t="shared" si="118"/>
        <v>0</v>
      </c>
      <c r="W99" s="854"/>
      <c r="X99" s="778"/>
      <c r="Y99" s="778"/>
      <c r="Z99" s="758"/>
      <c r="AA99" s="854"/>
      <c r="AB99" s="854"/>
      <c r="AC99" s="778"/>
      <c r="AD99" s="758"/>
      <c r="AE99" s="854"/>
    </row>
    <row r="100" spans="1:40" ht="13.5" thickBot="1">
      <c r="A100" s="773"/>
      <c r="B100" s="16" t="s">
        <v>1084</v>
      </c>
      <c r="C100" s="974"/>
      <c r="D100" s="975"/>
      <c r="E100" s="975">
        <v>104</v>
      </c>
      <c r="F100" s="976">
        <v>32</v>
      </c>
      <c r="G100" s="977">
        <v>136</v>
      </c>
      <c r="H100" s="974"/>
      <c r="I100" s="978"/>
      <c r="J100" s="978"/>
      <c r="K100" s="164"/>
      <c r="L100" s="875"/>
      <c r="M100" s="875"/>
      <c r="N100" s="761">
        <f t="shared" si="116"/>
        <v>0</v>
      </c>
      <c r="O100" s="761">
        <f t="shared" si="117"/>
        <v>0</v>
      </c>
      <c r="P100" s="761">
        <f t="shared" si="118"/>
        <v>5.859154929577465</v>
      </c>
      <c r="Q100" s="762">
        <f t="shared" si="118"/>
        <v>5.4145516074450084</v>
      </c>
      <c r="R100" s="760">
        <f t="shared" si="118"/>
        <v>5.7480980557903631</v>
      </c>
      <c r="S100" s="760">
        <f t="shared" si="118"/>
        <v>0</v>
      </c>
      <c r="T100" s="761">
        <f t="shared" si="118"/>
        <v>0</v>
      </c>
      <c r="U100" s="762">
        <f t="shared" si="118"/>
        <v>0</v>
      </c>
      <c r="V100" s="760">
        <f t="shared" si="118"/>
        <v>0</v>
      </c>
      <c r="W100" s="855"/>
      <c r="X100" s="761"/>
      <c r="Y100" s="761"/>
      <c r="Z100" s="762"/>
      <c r="AA100" s="760"/>
      <c r="AB100" s="760"/>
      <c r="AC100" s="761"/>
      <c r="AD100" s="762"/>
      <c r="AE100" s="760"/>
    </row>
    <row r="101" spans="1:40">
      <c r="A101" s="773"/>
      <c r="B101" s="16" t="s">
        <v>1010</v>
      </c>
      <c r="C101" s="974"/>
      <c r="D101" s="975"/>
      <c r="E101" s="983">
        <v>1253</v>
      </c>
      <c r="F101" s="984">
        <v>263</v>
      </c>
      <c r="G101" s="985">
        <v>1516</v>
      </c>
      <c r="H101" s="974"/>
      <c r="I101" s="978"/>
      <c r="J101" s="978"/>
      <c r="K101" s="164"/>
      <c r="L101" s="875"/>
      <c r="M101" s="875"/>
      <c r="N101" s="812">
        <f t="shared" ref="N101:N103" si="119">IF(C101&gt;0,(C101/C92)*100,)</f>
        <v>0</v>
      </c>
      <c r="O101" s="812">
        <f t="shared" ref="O101:O103" si="120">IF(D101&gt;0,(D101/D92)*100,)</f>
        <v>0</v>
      </c>
      <c r="P101" s="812">
        <f t="shared" ref="P101:V103" si="121">IF(E101&gt;0,(E101/E92)*100,)</f>
        <v>91.326530612244895</v>
      </c>
      <c r="Q101" s="812">
        <f t="shared" si="121"/>
        <v>91.319444444444443</v>
      </c>
      <c r="R101" s="813">
        <f t="shared" si="121"/>
        <v>91.325301204819283</v>
      </c>
      <c r="S101" s="813">
        <f t="shared" si="121"/>
        <v>0</v>
      </c>
      <c r="T101" s="812">
        <f t="shared" si="121"/>
        <v>0</v>
      </c>
      <c r="U101" s="814">
        <f t="shared" si="121"/>
        <v>0</v>
      </c>
      <c r="V101" s="814">
        <f t="shared" si="121"/>
        <v>0</v>
      </c>
      <c r="W101" s="811"/>
      <c r="X101" s="811"/>
      <c r="Y101" s="812"/>
      <c r="Z101" s="812"/>
      <c r="AA101" s="813"/>
      <c r="AB101" s="813"/>
      <c r="AC101" s="812"/>
      <c r="AD101" s="814"/>
      <c r="AE101" s="812"/>
    </row>
    <row r="102" spans="1:40" ht="13.5" thickBot="1">
      <c r="A102" s="773"/>
      <c r="B102" s="16" t="s">
        <v>78</v>
      </c>
      <c r="C102" s="974"/>
      <c r="D102" s="975"/>
      <c r="E102" s="986">
        <v>1553</v>
      </c>
      <c r="F102" s="987">
        <v>509</v>
      </c>
      <c r="G102" s="988">
        <v>2062</v>
      </c>
      <c r="H102" s="974"/>
      <c r="I102" s="978"/>
      <c r="J102" s="978"/>
      <c r="K102" s="164"/>
      <c r="L102" s="875"/>
      <c r="M102" s="875"/>
      <c r="N102" s="778">
        <f t="shared" si="119"/>
        <v>0</v>
      </c>
      <c r="O102" s="778">
        <f t="shared" si="120"/>
        <v>0</v>
      </c>
      <c r="P102" s="778">
        <f t="shared" si="121"/>
        <v>100</v>
      </c>
      <c r="Q102" s="758">
        <f t="shared" si="121"/>
        <v>100</v>
      </c>
      <c r="R102" s="854">
        <f t="shared" si="121"/>
        <v>100</v>
      </c>
      <c r="S102" s="854">
        <f t="shared" si="121"/>
        <v>0</v>
      </c>
      <c r="T102" s="778">
        <f t="shared" si="121"/>
        <v>0</v>
      </c>
      <c r="U102" s="758">
        <f t="shared" si="121"/>
        <v>0</v>
      </c>
      <c r="V102" s="854">
        <f t="shared" si="121"/>
        <v>0</v>
      </c>
      <c r="W102" s="854"/>
      <c r="X102" s="778"/>
      <c r="Y102" s="778"/>
      <c r="Z102" s="758"/>
      <c r="AA102" s="854"/>
      <c r="AB102" s="854"/>
      <c r="AC102" s="778"/>
      <c r="AD102" s="758"/>
      <c r="AE102" s="854"/>
    </row>
    <row r="103" spans="1:40">
      <c r="A103" s="773"/>
      <c r="B103" s="139" t="s">
        <v>1086</v>
      </c>
      <c r="C103" s="979"/>
      <c r="D103" s="980"/>
      <c r="E103" s="980">
        <v>696</v>
      </c>
      <c r="F103" s="981">
        <v>247</v>
      </c>
      <c r="G103" s="982">
        <v>943</v>
      </c>
      <c r="H103" s="979"/>
      <c r="I103" s="980"/>
      <c r="J103" s="980"/>
      <c r="K103" s="169"/>
      <c r="L103" s="876"/>
      <c r="M103" s="876"/>
      <c r="N103" s="761">
        <f t="shared" si="119"/>
        <v>0</v>
      </c>
      <c r="O103" s="761">
        <f t="shared" si="120"/>
        <v>0</v>
      </c>
      <c r="P103" s="761">
        <f t="shared" si="121"/>
        <v>39.211267605633807</v>
      </c>
      <c r="Q103" s="762">
        <f t="shared" si="121"/>
        <v>41.793570219966156</v>
      </c>
      <c r="R103" s="760">
        <f t="shared" si="121"/>
        <v>39.856297548605241</v>
      </c>
      <c r="S103" s="760">
        <f t="shared" si="121"/>
        <v>0</v>
      </c>
      <c r="T103" s="761">
        <f t="shared" si="121"/>
        <v>0</v>
      </c>
      <c r="U103" s="762">
        <f t="shared" si="121"/>
        <v>0</v>
      </c>
      <c r="V103" s="760">
        <f t="shared" si="121"/>
        <v>0</v>
      </c>
      <c r="W103" s="855" t="s">
        <v>766</v>
      </c>
      <c r="X103" s="761"/>
      <c r="Y103" s="761"/>
      <c r="Z103" s="762"/>
      <c r="AA103" s="760"/>
      <c r="AB103" s="760"/>
      <c r="AC103" s="761"/>
      <c r="AD103" s="762"/>
      <c r="AE103" s="760"/>
    </row>
    <row r="104" spans="1:40">
      <c r="A104" s="773"/>
      <c r="B104" s="16" t="s">
        <v>951</v>
      </c>
      <c r="C104" s="974"/>
      <c r="D104" s="975"/>
      <c r="E104" s="975">
        <v>137</v>
      </c>
      <c r="F104" s="976">
        <v>15</v>
      </c>
      <c r="G104" s="977">
        <v>152</v>
      </c>
      <c r="H104" s="974"/>
      <c r="I104" s="978"/>
      <c r="J104" s="978"/>
      <c r="K104" s="164"/>
      <c r="L104" s="875"/>
      <c r="M104" s="875"/>
      <c r="N104" s="812">
        <f t="shared" ref="N104:N106" si="122">IF(C104&gt;0,(C104/C90)*100,)</f>
        <v>0</v>
      </c>
      <c r="O104" s="812">
        <f t="shared" ref="O104:O106" si="123">IF(D104&gt;0,(D104/D90)*100,)</f>
        <v>0</v>
      </c>
      <c r="P104" s="812">
        <f t="shared" ref="P104:V106" si="124">IF(E104&gt;0,(E104/E90)*100,)</f>
        <v>8.8387096774193559</v>
      </c>
      <c r="Q104" s="812">
        <f t="shared" si="124"/>
        <v>6.1224489795918364</v>
      </c>
      <c r="R104" s="813">
        <f t="shared" si="124"/>
        <v>8.467966573816156</v>
      </c>
      <c r="S104" s="813">
        <f t="shared" si="124"/>
        <v>0</v>
      </c>
      <c r="T104" s="812">
        <f t="shared" si="124"/>
        <v>0</v>
      </c>
      <c r="U104" s="814">
        <f t="shared" si="124"/>
        <v>0</v>
      </c>
      <c r="V104" s="814">
        <f t="shared" si="124"/>
        <v>0</v>
      </c>
      <c r="W104" s="811">
        <f t="shared" ref="W104:AE106" si="125">+N104+N107+N110</f>
        <v>0</v>
      </c>
      <c r="X104" s="811">
        <f t="shared" si="125"/>
        <v>0</v>
      </c>
      <c r="Y104" s="812">
        <f t="shared" si="125"/>
        <v>8.8387096774193559</v>
      </c>
      <c r="Z104" s="812">
        <f t="shared" si="125"/>
        <v>6.1224489795918364</v>
      </c>
      <c r="AA104" s="813">
        <f t="shared" si="125"/>
        <v>8.467966573816156</v>
      </c>
      <c r="AB104" s="813">
        <f t="shared" si="125"/>
        <v>0</v>
      </c>
      <c r="AC104" s="812">
        <f t="shared" si="125"/>
        <v>0</v>
      </c>
      <c r="AD104" s="814">
        <f t="shared" si="125"/>
        <v>0</v>
      </c>
      <c r="AE104" s="812">
        <f t="shared" si="125"/>
        <v>0</v>
      </c>
      <c r="AF104" s="5">
        <f t="shared" ref="AF104:AN106" si="126">+N113+N104+N107+N110</f>
        <v>0</v>
      </c>
      <c r="AG104" s="5">
        <f t="shared" si="126"/>
        <v>0</v>
      </c>
      <c r="AH104" s="5">
        <f t="shared" si="126"/>
        <v>100</v>
      </c>
      <c r="AI104" s="5">
        <f t="shared" si="126"/>
        <v>100</v>
      </c>
      <c r="AJ104" s="5">
        <f t="shared" si="126"/>
        <v>100</v>
      </c>
      <c r="AK104" s="5">
        <f t="shared" si="126"/>
        <v>0</v>
      </c>
      <c r="AL104" s="5">
        <f t="shared" si="126"/>
        <v>0</v>
      </c>
      <c r="AM104" s="5">
        <f t="shared" si="126"/>
        <v>0</v>
      </c>
      <c r="AN104" s="5">
        <f t="shared" si="126"/>
        <v>0</v>
      </c>
    </row>
    <row r="105" spans="1:40">
      <c r="A105" s="773"/>
      <c r="B105" s="16" t="s">
        <v>80</v>
      </c>
      <c r="C105" s="974"/>
      <c r="D105" s="975"/>
      <c r="E105" s="975">
        <v>118</v>
      </c>
      <c r="F105" s="976">
        <v>25</v>
      </c>
      <c r="G105" s="977">
        <v>143</v>
      </c>
      <c r="H105" s="974"/>
      <c r="I105" s="978"/>
      <c r="J105" s="978"/>
      <c r="K105" s="164"/>
      <c r="L105" s="875"/>
      <c r="M105" s="875"/>
      <c r="N105" s="778">
        <f t="shared" si="122"/>
        <v>0</v>
      </c>
      <c r="O105" s="778">
        <f t="shared" si="123"/>
        <v>0</v>
      </c>
      <c r="P105" s="778">
        <f t="shared" si="124"/>
        <v>9.2986603624901498</v>
      </c>
      <c r="Q105" s="758">
        <f t="shared" si="124"/>
        <v>8.1168831168831161</v>
      </c>
      <c r="R105" s="854">
        <f t="shared" si="124"/>
        <v>9.067850348763475</v>
      </c>
      <c r="S105" s="854">
        <f t="shared" si="124"/>
        <v>0</v>
      </c>
      <c r="T105" s="778">
        <f t="shared" si="124"/>
        <v>0</v>
      </c>
      <c r="U105" s="758">
        <f t="shared" si="124"/>
        <v>0</v>
      </c>
      <c r="V105" s="854">
        <f t="shared" si="124"/>
        <v>0</v>
      </c>
      <c r="W105" s="854">
        <f t="shared" si="125"/>
        <v>0</v>
      </c>
      <c r="X105" s="778">
        <f t="shared" si="125"/>
        <v>0</v>
      </c>
      <c r="Y105" s="778">
        <f t="shared" si="125"/>
        <v>9.2986603624901498</v>
      </c>
      <c r="Z105" s="758">
        <f t="shared" si="125"/>
        <v>8.1168831168831161</v>
      </c>
      <c r="AA105" s="854">
        <f t="shared" si="125"/>
        <v>9.067850348763475</v>
      </c>
      <c r="AB105" s="854">
        <f t="shared" si="125"/>
        <v>0</v>
      </c>
      <c r="AC105" s="778">
        <f t="shared" si="125"/>
        <v>0</v>
      </c>
      <c r="AD105" s="758">
        <f t="shared" si="125"/>
        <v>0</v>
      </c>
      <c r="AE105" s="854">
        <f t="shared" si="125"/>
        <v>0</v>
      </c>
      <c r="AF105" s="5">
        <f t="shared" si="126"/>
        <v>0</v>
      </c>
      <c r="AG105" s="5">
        <f t="shared" si="126"/>
        <v>0</v>
      </c>
      <c r="AH105" s="5">
        <f t="shared" si="126"/>
        <v>100</v>
      </c>
      <c r="AI105" s="5">
        <f t="shared" si="126"/>
        <v>100</v>
      </c>
      <c r="AJ105" s="5">
        <f t="shared" si="126"/>
        <v>100</v>
      </c>
      <c r="AK105" s="5">
        <f t="shared" si="126"/>
        <v>0</v>
      </c>
      <c r="AL105" s="5">
        <f t="shared" si="126"/>
        <v>0</v>
      </c>
      <c r="AM105" s="5">
        <f t="shared" si="126"/>
        <v>0</v>
      </c>
      <c r="AN105" s="5">
        <f t="shared" si="126"/>
        <v>0</v>
      </c>
    </row>
    <row r="106" spans="1:40">
      <c r="A106" s="773"/>
      <c r="B106" s="16" t="s">
        <v>1088</v>
      </c>
      <c r="C106" s="974"/>
      <c r="D106" s="975"/>
      <c r="E106" s="975">
        <v>88</v>
      </c>
      <c r="F106" s="976">
        <v>8</v>
      </c>
      <c r="G106" s="977">
        <v>96</v>
      </c>
      <c r="H106" s="974"/>
      <c r="I106" s="978"/>
      <c r="J106" s="978"/>
      <c r="K106" s="164"/>
      <c r="L106" s="875"/>
      <c r="M106" s="875"/>
      <c r="N106" s="761">
        <f t="shared" si="122"/>
        <v>0</v>
      </c>
      <c r="O106" s="761">
        <f t="shared" si="123"/>
        <v>0</v>
      </c>
      <c r="P106" s="761">
        <f t="shared" si="124"/>
        <v>6.4139941690962097</v>
      </c>
      <c r="Q106" s="762">
        <f t="shared" si="124"/>
        <v>2.7777777777777777</v>
      </c>
      <c r="R106" s="760">
        <f t="shared" si="124"/>
        <v>5.7831325301204819</v>
      </c>
      <c r="S106" s="760">
        <f t="shared" si="124"/>
        <v>0</v>
      </c>
      <c r="T106" s="761">
        <f t="shared" si="124"/>
        <v>0</v>
      </c>
      <c r="U106" s="762">
        <f t="shared" si="124"/>
        <v>0</v>
      </c>
      <c r="V106" s="760">
        <f t="shared" si="124"/>
        <v>0</v>
      </c>
      <c r="W106" s="855">
        <f t="shared" si="125"/>
        <v>0</v>
      </c>
      <c r="X106" s="761">
        <f t="shared" si="125"/>
        <v>0</v>
      </c>
      <c r="Y106" s="761">
        <f t="shared" si="125"/>
        <v>19.460641399416907</v>
      </c>
      <c r="Z106" s="762">
        <f t="shared" si="125"/>
        <v>16.666666666666668</v>
      </c>
      <c r="AA106" s="760">
        <f t="shared" si="125"/>
        <v>18.975903614457831</v>
      </c>
      <c r="AB106" s="760">
        <f t="shared" si="125"/>
        <v>0</v>
      </c>
      <c r="AC106" s="761">
        <f t="shared" si="125"/>
        <v>0</v>
      </c>
      <c r="AD106" s="762">
        <f t="shared" si="125"/>
        <v>0</v>
      </c>
      <c r="AE106" s="760">
        <f t="shared" si="125"/>
        <v>0</v>
      </c>
      <c r="AF106" s="5">
        <f t="shared" si="126"/>
        <v>0</v>
      </c>
      <c r="AG106" s="5">
        <f t="shared" si="126"/>
        <v>0</v>
      </c>
      <c r="AH106" s="5">
        <f t="shared" si="126"/>
        <v>100</v>
      </c>
      <c r="AI106" s="5">
        <f t="shared" si="126"/>
        <v>100</v>
      </c>
      <c r="AJ106" s="5">
        <f t="shared" si="126"/>
        <v>100</v>
      </c>
      <c r="AK106" s="5">
        <f t="shared" si="126"/>
        <v>0</v>
      </c>
      <c r="AL106" s="5">
        <f t="shared" si="126"/>
        <v>0</v>
      </c>
      <c r="AM106" s="5">
        <f t="shared" si="126"/>
        <v>0</v>
      </c>
      <c r="AN106" s="5">
        <f t="shared" si="126"/>
        <v>0</v>
      </c>
    </row>
    <row r="107" spans="1:40">
      <c r="A107" s="773"/>
      <c r="B107" s="16" t="s">
        <v>955</v>
      </c>
      <c r="C107" s="974"/>
      <c r="D107" s="975"/>
      <c r="E107" s="975"/>
      <c r="F107" s="976"/>
      <c r="G107" s="977"/>
      <c r="H107" s="974"/>
      <c r="I107" s="978"/>
      <c r="J107" s="978"/>
      <c r="K107" s="164"/>
      <c r="L107" s="875"/>
      <c r="M107" s="875"/>
      <c r="N107" s="812">
        <f t="shared" ref="N107:N109" si="127">IF(C107&gt;0,(C107/C90)*100,)</f>
        <v>0</v>
      </c>
      <c r="O107" s="812">
        <f t="shared" ref="O107:O109" si="128">IF(D107&gt;0,(D107/D90)*100,)</f>
        <v>0</v>
      </c>
      <c r="P107" s="812">
        <f t="shared" ref="P107:V109" si="129">IF(E107&gt;0,(E107/E90)*100,)</f>
        <v>0</v>
      </c>
      <c r="Q107" s="812">
        <f t="shared" si="129"/>
        <v>0</v>
      </c>
      <c r="R107" s="813">
        <f t="shared" si="129"/>
        <v>0</v>
      </c>
      <c r="S107" s="813">
        <f t="shared" si="129"/>
        <v>0</v>
      </c>
      <c r="T107" s="812">
        <f t="shared" si="129"/>
        <v>0</v>
      </c>
      <c r="U107" s="814">
        <f t="shared" si="129"/>
        <v>0</v>
      </c>
      <c r="V107" s="814">
        <f t="shared" si="129"/>
        <v>0</v>
      </c>
      <c r="W107" s="811"/>
      <c r="X107" s="811"/>
      <c r="Y107" s="812"/>
      <c r="Z107" s="812"/>
      <c r="AA107" s="813"/>
      <c r="AB107" s="813"/>
      <c r="AC107" s="812"/>
      <c r="AD107" s="814"/>
      <c r="AE107" s="812"/>
    </row>
    <row r="108" spans="1:40">
      <c r="A108" s="773"/>
      <c r="B108" s="16" t="s">
        <v>82</v>
      </c>
      <c r="C108" s="974"/>
      <c r="D108" s="975"/>
      <c r="E108" s="975"/>
      <c r="F108" s="976"/>
      <c r="G108" s="977"/>
      <c r="H108" s="974"/>
      <c r="I108" s="978"/>
      <c r="J108" s="978"/>
      <c r="K108" s="164"/>
      <c r="L108" s="875"/>
      <c r="M108" s="875"/>
      <c r="N108" s="778">
        <f t="shared" si="127"/>
        <v>0</v>
      </c>
      <c r="O108" s="778">
        <f t="shared" si="128"/>
        <v>0</v>
      </c>
      <c r="P108" s="778">
        <f t="shared" si="129"/>
        <v>0</v>
      </c>
      <c r="Q108" s="758">
        <f t="shared" si="129"/>
        <v>0</v>
      </c>
      <c r="R108" s="854">
        <f t="shared" si="129"/>
        <v>0</v>
      </c>
      <c r="S108" s="854">
        <f t="shared" si="129"/>
        <v>0</v>
      </c>
      <c r="T108" s="778">
        <f t="shared" si="129"/>
        <v>0</v>
      </c>
      <c r="U108" s="758">
        <f t="shared" si="129"/>
        <v>0</v>
      </c>
      <c r="V108" s="854">
        <f t="shared" si="129"/>
        <v>0</v>
      </c>
      <c r="W108" s="854"/>
      <c r="X108" s="778"/>
      <c r="Y108" s="778"/>
      <c r="Z108" s="758"/>
      <c r="AA108" s="854"/>
      <c r="AB108" s="854"/>
      <c r="AC108" s="778"/>
      <c r="AD108" s="758"/>
      <c r="AE108" s="854"/>
    </row>
    <row r="109" spans="1:40" ht="13.5" thickBot="1">
      <c r="A109" s="773"/>
      <c r="B109" s="16" t="s">
        <v>1090</v>
      </c>
      <c r="C109" s="974"/>
      <c r="D109" s="975"/>
      <c r="E109" s="975"/>
      <c r="F109" s="976"/>
      <c r="G109" s="977"/>
      <c r="H109" s="974"/>
      <c r="I109" s="978"/>
      <c r="J109" s="978"/>
      <c r="K109" s="164"/>
      <c r="L109" s="875"/>
      <c r="M109" s="875"/>
      <c r="N109" s="761">
        <f t="shared" si="127"/>
        <v>0</v>
      </c>
      <c r="O109" s="761">
        <f t="shared" si="128"/>
        <v>0</v>
      </c>
      <c r="P109" s="761">
        <f t="shared" si="129"/>
        <v>0</v>
      </c>
      <c r="Q109" s="762">
        <f t="shared" si="129"/>
        <v>0</v>
      </c>
      <c r="R109" s="760">
        <f t="shared" si="129"/>
        <v>0</v>
      </c>
      <c r="S109" s="760">
        <f t="shared" si="129"/>
        <v>0</v>
      </c>
      <c r="T109" s="761">
        <f t="shared" si="129"/>
        <v>0</v>
      </c>
      <c r="U109" s="762">
        <f t="shared" si="129"/>
        <v>0</v>
      </c>
      <c r="V109" s="760">
        <f t="shared" si="129"/>
        <v>0</v>
      </c>
      <c r="W109" s="855"/>
      <c r="X109" s="761"/>
      <c r="Y109" s="761"/>
      <c r="Z109" s="762"/>
      <c r="AA109" s="760"/>
      <c r="AB109" s="760"/>
      <c r="AC109" s="761"/>
      <c r="AD109" s="762"/>
      <c r="AE109" s="760"/>
    </row>
    <row r="110" spans="1:40">
      <c r="A110" s="773"/>
      <c r="B110" s="16" t="s">
        <v>957</v>
      </c>
      <c r="C110" s="974"/>
      <c r="D110" s="975"/>
      <c r="E110" s="983"/>
      <c r="F110" s="984"/>
      <c r="G110" s="985"/>
      <c r="H110" s="974"/>
      <c r="I110" s="978"/>
      <c r="J110" s="978"/>
      <c r="K110" s="164"/>
      <c r="L110" s="875"/>
      <c r="M110" s="875"/>
      <c r="N110" s="812">
        <f t="shared" ref="N110:N112" si="130">IF(C110&gt;0,(C110/C90)*100,)</f>
        <v>0</v>
      </c>
      <c r="O110" s="812">
        <f t="shared" ref="O110:O112" si="131">IF(D110&gt;0,(D110/D90)*100,)</f>
        <v>0</v>
      </c>
      <c r="P110" s="812">
        <f t="shared" ref="P110:V112" si="132">IF(E110&gt;0,(E110/E90)*100,)</f>
        <v>0</v>
      </c>
      <c r="Q110" s="812">
        <f t="shared" si="132"/>
        <v>0</v>
      </c>
      <c r="R110" s="813">
        <f t="shared" si="132"/>
        <v>0</v>
      </c>
      <c r="S110" s="813">
        <f t="shared" si="132"/>
        <v>0</v>
      </c>
      <c r="T110" s="812">
        <f t="shared" si="132"/>
        <v>0</v>
      </c>
      <c r="U110" s="814">
        <f t="shared" si="132"/>
        <v>0</v>
      </c>
      <c r="V110" s="814">
        <f t="shared" si="132"/>
        <v>0</v>
      </c>
      <c r="W110" s="811"/>
      <c r="X110" s="811"/>
      <c r="Y110" s="812"/>
      <c r="Z110" s="812"/>
      <c r="AA110" s="813"/>
      <c r="AB110" s="813"/>
      <c r="AC110" s="812"/>
      <c r="AD110" s="814"/>
      <c r="AE110" s="812"/>
    </row>
    <row r="111" spans="1:40" ht="13.5" thickBot="1">
      <c r="A111" s="773"/>
      <c r="B111" s="16" t="s">
        <v>84</v>
      </c>
      <c r="C111" s="974"/>
      <c r="D111" s="975"/>
      <c r="E111" s="986"/>
      <c r="F111" s="987"/>
      <c r="G111" s="988"/>
      <c r="H111" s="974"/>
      <c r="I111" s="978"/>
      <c r="J111" s="978"/>
      <c r="K111" s="164"/>
      <c r="L111" s="875"/>
      <c r="M111" s="875"/>
      <c r="N111" s="778">
        <f t="shared" si="130"/>
        <v>0</v>
      </c>
      <c r="O111" s="778">
        <f t="shared" si="131"/>
        <v>0</v>
      </c>
      <c r="P111" s="778">
        <f t="shared" si="132"/>
        <v>0</v>
      </c>
      <c r="Q111" s="758">
        <f t="shared" si="132"/>
        <v>0</v>
      </c>
      <c r="R111" s="854">
        <f t="shared" si="132"/>
        <v>0</v>
      </c>
      <c r="S111" s="854">
        <f t="shared" si="132"/>
        <v>0</v>
      </c>
      <c r="T111" s="778">
        <f t="shared" si="132"/>
        <v>0</v>
      </c>
      <c r="U111" s="758">
        <f t="shared" si="132"/>
        <v>0</v>
      </c>
      <c r="V111" s="854">
        <f t="shared" si="132"/>
        <v>0</v>
      </c>
      <c r="W111" s="854"/>
      <c r="X111" s="778"/>
      <c r="Y111" s="778"/>
      <c r="Z111" s="758"/>
      <c r="AA111" s="854"/>
      <c r="AB111" s="854"/>
      <c r="AC111" s="778"/>
      <c r="AD111" s="758"/>
      <c r="AE111" s="854"/>
    </row>
    <row r="112" spans="1:40" ht="13.5" thickBot="1">
      <c r="A112" s="773"/>
      <c r="B112" s="16" t="s">
        <v>1092</v>
      </c>
      <c r="C112" s="974"/>
      <c r="D112" s="975"/>
      <c r="E112" s="975">
        <v>179</v>
      </c>
      <c r="F112" s="976">
        <v>40</v>
      </c>
      <c r="G112" s="977">
        <v>219</v>
      </c>
      <c r="H112" s="974"/>
      <c r="I112" s="978"/>
      <c r="J112" s="978"/>
      <c r="K112" s="164"/>
      <c r="L112" s="875"/>
      <c r="M112" s="875"/>
      <c r="N112" s="761">
        <f t="shared" si="130"/>
        <v>0</v>
      </c>
      <c r="O112" s="761">
        <f t="shared" si="131"/>
        <v>0</v>
      </c>
      <c r="P112" s="761">
        <f t="shared" si="132"/>
        <v>13.0466472303207</v>
      </c>
      <c r="Q112" s="762">
        <f t="shared" si="132"/>
        <v>13.888888888888889</v>
      </c>
      <c r="R112" s="760">
        <f t="shared" si="132"/>
        <v>13.192771084337348</v>
      </c>
      <c r="S112" s="760">
        <f t="shared" si="132"/>
        <v>0</v>
      </c>
      <c r="T112" s="761">
        <f t="shared" si="132"/>
        <v>0</v>
      </c>
      <c r="U112" s="762">
        <f t="shared" si="132"/>
        <v>0</v>
      </c>
      <c r="V112" s="760">
        <f t="shared" si="132"/>
        <v>0</v>
      </c>
      <c r="W112" s="855"/>
      <c r="X112" s="761"/>
      <c r="Y112" s="761"/>
      <c r="Z112" s="762"/>
      <c r="AA112" s="760"/>
      <c r="AB112" s="760"/>
      <c r="AC112" s="761"/>
      <c r="AD112" s="762"/>
      <c r="AE112" s="760"/>
    </row>
    <row r="113" spans="1:31">
      <c r="A113" s="773"/>
      <c r="B113" s="16" t="s">
        <v>959</v>
      </c>
      <c r="C113" s="974"/>
      <c r="D113" s="975"/>
      <c r="E113" s="983">
        <v>1413</v>
      </c>
      <c r="F113" s="984">
        <v>230</v>
      </c>
      <c r="G113" s="985">
        <v>1643</v>
      </c>
      <c r="H113" s="974"/>
      <c r="I113" s="978"/>
      <c r="J113" s="978"/>
      <c r="K113" s="164"/>
      <c r="L113" s="875"/>
      <c r="M113" s="875"/>
      <c r="N113" s="812">
        <f t="shared" ref="N113:N115" si="133">IF(C113&gt;0,(C113/C90)*100,)</f>
        <v>0</v>
      </c>
      <c r="O113" s="812">
        <f t="shared" ref="O113:O115" si="134">IF(D113&gt;0,(D113/D90)*100,)</f>
        <v>0</v>
      </c>
      <c r="P113" s="812">
        <f t="shared" ref="P113:V115" si="135">IF(E113&gt;0,(E113/E90)*100,)</f>
        <v>91.161290322580641</v>
      </c>
      <c r="Q113" s="812">
        <f t="shared" si="135"/>
        <v>93.877551020408163</v>
      </c>
      <c r="R113" s="813">
        <f t="shared" si="135"/>
        <v>91.532033426183844</v>
      </c>
      <c r="S113" s="813">
        <f t="shared" si="135"/>
        <v>0</v>
      </c>
      <c r="T113" s="812">
        <f t="shared" si="135"/>
        <v>0</v>
      </c>
      <c r="U113" s="814">
        <f t="shared" si="135"/>
        <v>0</v>
      </c>
      <c r="V113" s="814">
        <f t="shared" si="135"/>
        <v>0</v>
      </c>
      <c r="W113" s="811"/>
      <c r="X113" s="811"/>
      <c r="Y113" s="812"/>
      <c r="Z113" s="812"/>
      <c r="AA113" s="813"/>
      <c r="AB113" s="813"/>
      <c r="AC113" s="812"/>
      <c r="AD113" s="814"/>
      <c r="AE113" s="812"/>
    </row>
    <row r="114" spans="1:31" ht="13.5" thickBot="1">
      <c r="A114" s="773"/>
      <c r="B114" s="16" t="s">
        <v>86</v>
      </c>
      <c r="C114" s="974"/>
      <c r="D114" s="975"/>
      <c r="E114" s="986">
        <v>1151</v>
      </c>
      <c r="F114" s="987">
        <v>283</v>
      </c>
      <c r="G114" s="988">
        <v>1434</v>
      </c>
      <c r="H114" s="974"/>
      <c r="I114" s="978"/>
      <c r="J114" s="978"/>
      <c r="K114" s="164"/>
      <c r="L114" s="875"/>
      <c r="M114" s="875"/>
      <c r="N114" s="778">
        <f t="shared" si="133"/>
        <v>0</v>
      </c>
      <c r="O114" s="778">
        <f t="shared" si="134"/>
        <v>0</v>
      </c>
      <c r="P114" s="778">
        <f t="shared" si="135"/>
        <v>90.701339637509847</v>
      </c>
      <c r="Q114" s="758">
        <f t="shared" si="135"/>
        <v>91.883116883116884</v>
      </c>
      <c r="R114" s="854">
        <f t="shared" si="135"/>
        <v>90.932149651236529</v>
      </c>
      <c r="S114" s="854">
        <f t="shared" si="135"/>
        <v>0</v>
      </c>
      <c r="T114" s="778">
        <f t="shared" si="135"/>
        <v>0</v>
      </c>
      <c r="U114" s="758">
        <f t="shared" si="135"/>
        <v>0</v>
      </c>
      <c r="V114" s="854">
        <f t="shared" si="135"/>
        <v>0</v>
      </c>
      <c r="W114" s="854"/>
      <c r="X114" s="778"/>
      <c r="Y114" s="778"/>
      <c r="Z114" s="758"/>
      <c r="AA114" s="854"/>
      <c r="AB114" s="854"/>
      <c r="AC114" s="778"/>
      <c r="AD114" s="758"/>
      <c r="AE114" s="854"/>
    </row>
    <row r="115" spans="1:31">
      <c r="A115" s="773"/>
      <c r="B115" s="16" t="s">
        <v>1094</v>
      </c>
      <c r="C115" s="974"/>
      <c r="D115" s="975"/>
      <c r="E115" s="975">
        <v>1105</v>
      </c>
      <c r="F115" s="976">
        <v>240</v>
      </c>
      <c r="G115" s="977">
        <v>1345</v>
      </c>
      <c r="H115" s="974"/>
      <c r="I115" s="978"/>
      <c r="J115" s="978"/>
      <c r="K115" s="164"/>
      <c r="L115" s="875"/>
      <c r="M115" s="875"/>
      <c r="N115" s="761">
        <f t="shared" si="133"/>
        <v>0</v>
      </c>
      <c r="O115" s="761">
        <f t="shared" si="134"/>
        <v>0</v>
      </c>
      <c r="P115" s="761">
        <f t="shared" si="135"/>
        <v>80.539358600583085</v>
      </c>
      <c r="Q115" s="762">
        <f t="shared" si="135"/>
        <v>83.333333333333343</v>
      </c>
      <c r="R115" s="760">
        <f t="shared" si="135"/>
        <v>81.024096385542165</v>
      </c>
      <c r="S115" s="760">
        <f t="shared" si="135"/>
        <v>0</v>
      </c>
      <c r="T115" s="761">
        <f t="shared" si="135"/>
        <v>0</v>
      </c>
      <c r="U115" s="762">
        <f t="shared" si="135"/>
        <v>0</v>
      </c>
      <c r="V115" s="760">
        <f t="shared" si="135"/>
        <v>0</v>
      </c>
      <c r="W115" s="855"/>
      <c r="X115" s="761"/>
      <c r="Y115" s="761"/>
      <c r="Z115" s="762"/>
      <c r="AA115" s="760"/>
      <c r="AB115" s="760"/>
      <c r="AC115" s="761"/>
      <c r="AD115" s="762"/>
      <c r="AE115" s="760"/>
    </row>
    <row r="116" spans="1:31">
      <c r="A116" s="773"/>
      <c r="B116" s="16" t="s">
        <v>953</v>
      </c>
      <c r="C116" s="974"/>
      <c r="D116" s="975"/>
      <c r="E116" s="975"/>
      <c r="F116" s="976"/>
      <c r="G116" s="977"/>
      <c r="H116" s="974"/>
      <c r="I116" s="978"/>
      <c r="J116" s="978"/>
      <c r="K116" s="164"/>
      <c r="L116" s="875"/>
      <c r="M116" s="875"/>
      <c r="N116" s="812">
        <f t="shared" ref="N116:N118" si="136">IF(C116&gt;0,(C116/C87)*100,)</f>
        <v>0</v>
      </c>
      <c r="O116" s="812">
        <f t="shared" ref="O116:O118" si="137">IF(D116&gt;0,(D116/D87)*100,)</f>
        <v>0</v>
      </c>
      <c r="P116" s="812">
        <f t="shared" ref="P116:V118" si="138">IF(E116&gt;0,(E116/E87)*100,)</f>
        <v>0</v>
      </c>
      <c r="Q116" s="812">
        <f t="shared" si="138"/>
        <v>0</v>
      </c>
      <c r="R116" s="813">
        <f t="shared" si="138"/>
        <v>0</v>
      </c>
      <c r="S116" s="813">
        <f t="shared" si="138"/>
        <v>0</v>
      </c>
      <c r="T116" s="812">
        <f t="shared" si="138"/>
        <v>0</v>
      </c>
      <c r="U116" s="814">
        <f t="shared" si="138"/>
        <v>0</v>
      </c>
      <c r="V116" s="814">
        <f t="shared" si="138"/>
        <v>0</v>
      </c>
      <c r="W116" s="811"/>
      <c r="X116" s="811"/>
      <c r="Y116" s="812"/>
      <c r="Z116" s="812"/>
      <c r="AA116" s="813"/>
      <c r="AB116" s="813"/>
      <c r="AC116" s="812"/>
      <c r="AD116" s="814"/>
      <c r="AE116" s="812"/>
    </row>
    <row r="117" spans="1:31">
      <c r="A117" s="773"/>
      <c r="B117" s="16" t="s">
        <v>524</v>
      </c>
      <c r="C117" s="974"/>
      <c r="D117" s="975"/>
      <c r="E117" s="975">
        <v>269</v>
      </c>
      <c r="F117" s="976">
        <v>36</v>
      </c>
      <c r="G117" s="977">
        <v>305</v>
      </c>
      <c r="H117" s="974"/>
      <c r="I117" s="978"/>
      <c r="J117" s="978"/>
      <c r="K117" s="164"/>
      <c r="L117" s="875"/>
      <c r="M117" s="875"/>
      <c r="N117" s="778">
        <f t="shared" si="136"/>
        <v>0</v>
      </c>
      <c r="O117" s="778">
        <f t="shared" si="137"/>
        <v>0</v>
      </c>
      <c r="P117" s="778">
        <f t="shared" si="138"/>
        <v>22.213047068538398</v>
      </c>
      <c r="Q117" s="758">
        <f t="shared" si="138"/>
        <v>19.780219780219781</v>
      </c>
      <c r="R117" s="854">
        <f t="shared" si="138"/>
        <v>21.895190236898777</v>
      </c>
      <c r="S117" s="854">
        <f t="shared" si="138"/>
        <v>0</v>
      </c>
      <c r="T117" s="778">
        <f t="shared" si="138"/>
        <v>0</v>
      </c>
      <c r="U117" s="758">
        <f t="shared" si="138"/>
        <v>0</v>
      </c>
      <c r="V117" s="854">
        <f t="shared" si="138"/>
        <v>0</v>
      </c>
      <c r="W117" s="854"/>
      <c r="X117" s="778"/>
      <c r="Y117" s="778"/>
      <c r="Z117" s="758"/>
      <c r="AA117" s="854"/>
      <c r="AB117" s="854"/>
      <c r="AC117" s="778"/>
      <c r="AD117" s="758"/>
      <c r="AE117" s="854"/>
    </row>
    <row r="118" spans="1:31">
      <c r="A118" s="773"/>
      <c r="B118" s="16" t="s">
        <v>1096</v>
      </c>
      <c r="C118" s="974"/>
      <c r="D118" s="975"/>
      <c r="E118" s="975">
        <v>304</v>
      </c>
      <c r="F118" s="976">
        <v>47</v>
      </c>
      <c r="G118" s="977">
        <v>351</v>
      </c>
      <c r="H118" s="974"/>
      <c r="I118" s="978"/>
      <c r="J118" s="978"/>
      <c r="K118" s="164"/>
      <c r="L118" s="875"/>
      <c r="M118" s="875"/>
      <c r="N118" s="761">
        <f t="shared" si="136"/>
        <v>0</v>
      </c>
      <c r="O118" s="761">
        <f t="shared" si="137"/>
        <v>0</v>
      </c>
      <c r="P118" s="761">
        <f t="shared" si="138"/>
        <v>20.348058902275771</v>
      </c>
      <c r="Q118" s="762">
        <f t="shared" si="138"/>
        <v>19.583333333333332</v>
      </c>
      <c r="R118" s="760">
        <f t="shared" si="138"/>
        <v>20.242214532871973</v>
      </c>
      <c r="S118" s="760">
        <f t="shared" si="138"/>
        <v>0</v>
      </c>
      <c r="T118" s="761">
        <f t="shared" si="138"/>
        <v>0</v>
      </c>
      <c r="U118" s="762">
        <f t="shared" si="138"/>
        <v>0</v>
      </c>
      <c r="V118" s="760">
        <f t="shared" si="138"/>
        <v>0</v>
      </c>
      <c r="W118" s="855"/>
      <c r="X118" s="761"/>
      <c r="Y118" s="761"/>
      <c r="Z118" s="762"/>
      <c r="AA118" s="760"/>
      <c r="AB118" s="760"/>
      <c r="AC118" s="761"/>
      <c r="AD118" s="762"/>
      <c r="AE118" s="760"/>
    </row>
    <row r="119" spans="1:31">
      <c r="A119" s="930" t="s">
        <v>449</v>
      </c>
      <c r="B119" s="927" t="s">
        <v>764</v>
      </c>
      <c r="C119" s="970">
        <v>23777</v>
      </c>
      <c r="D119" s="971">
        <v>75877</v>
      </c>
      <c r="E119" s="971">
        <v>10904</v>
      </c>
      <c r="F119" s="972">
        <v>1122</v>
      </c>
      <c r="G119" s="973">
        <v>111680</v>
      </c>
      <c r="H119" s="970"/>
      <c r="I119" s="971"/>
      <c r="J119" s="971"/>
      <c r="K119" s="953"/>
      <c r="L119" s="875"/>
      <c r="M119" s="875"/>
      <c r="N119" s="794"/>
      <c r="O119" s="794"/>
      <c r="P119" s="794"/>
      <c r="Q119" s="794"/>
      <c r="R119" s="795"/>
      <c r="S119" s="795"/>
      <c r="T119" s="794"/>
      <c r="U119" s="796"/>
      <c r="V119" s="796"/>
      <c r="W119" s="792"/>
      <c r="X119" s="793"/>
      <c r="Y119" s="794"/>
      <c r="Z119" s="794"/>
      <c r="AA119" s="795"/>
      <c r="AB119" s="795"/>
      <c r="AC119" s="794"/>
      <c r="AD119" s="796"/>
      <c r="AE119" s="858"/>
    </row>
    <row r="120" spans="1:31">
      <c r="A120" s="773"/>
      <c r="B120" s="16" t="s">
        <v>452</v>
      </c>
      <c r="C120" s="974">
        <v>25075</v>
      </c>
      <c r="D120" s="975">
        <v>80580</v>
      </c>
      <c r="E120" s="975">
        <v>10557</v>
      </c>
      <c r="F120" s="976">
        <v>901</v>
      </c>
      <c r="G120" s="977">
        <v>117113</v>
      </c>
      <c r="H120" s="974"/>
      <c r="I120" s="978"/>
      <c r="J120" s="978"/>
      <c r="K120" s="164"/>
      <c r="L120" s="875"/>
      <c r="M120" s="875"/>
      <c r="N120" s="799"/>
      <c r="O120" s="799"/>
      <c r="P120" s="799"/>
      <c r="Q120" s="799"/>
      <c r="R120" s="800"/>
      <c r="S120" s="800"/>
      <c r="T120" s="799"/>
      <c r="U120" s="801"/>
      <c r="V120" s="801"/>
      <c r="W120" s="797"/>
      <c r="X120" s="798"/>
      <c r="Y120" s="799"/>
      <c r="Z120" s="799"/>
      <c r="AA120" s="800"/>
      <c r="AB120" s="800"/>
      <c r="AC120" s="799"/>
      <c r="AD120" s="801"/>
      <c r="AE120" s="799"/>
    </row>
    <row r="121" spans="1:31">
      <c r="A121" s="773"/>
      <c r="B121" s="16" t="s">
        <v>878</v>
      </c>
      <c r="C121" s="974">
        <v>23349</v>
      </c>
      <c r="D121" s="975">
        <v>89363</v>
      </c>
      <c r="E121" s="975">
        <v>11295</v>
      </c>
      <c r="F121" s="976">
        <v>939</v>
      </c>
      <c r="G121" s="977">
        <v>124946</v>
      </c>
      <c r="H121" s="974"/>
      <c r="I121" s="978"/>
      <c r="J121" s="978"/>
      <c r="K121" s="164"/>
      <c r="L121" s="875"/>
      <c r="M121" s="875"/>
      <c r="N121" s="799"/>
      <c r="O121" s="799"/>
      <c r="P121" s="799"/>
      <c r="Q121" s="799"/>
      <c r="R121" s="800"/>
      <c r="S121" s="800"/>
      <c r="T121" s="799"/>
      <c r="U121" s="801"/>
      <c r="V121" s="801"/>
      <c r="W121" s="797"/>
      <c r="X121" s="798"/>
      <c r="Y121" s="799"/>
      <c r="Z121" s="799"/>
      <c r="AA121" s="800"/>
      <c r="AB121" s="800"/>
      <c r="AC121" s="799"/>
      <c r="AD121" s="801"/>
      <c r="AE121" s="799"/>
    </row>
    <row r="122" spans="1:31">
      <c r="A122" s="773"/>
      <c r="B122" s="16" t="s">
        <v>1002</v>
      </c>
      <c r="C122" s="974">
        <v>23418</v>
      </c>
      <c r="D122" s="975">
        <v>87802</v>
      </c>
      <c r="E122" s="975">
        <v>11219</v>
      </c>
      <c r="F122" s="976">
        <v>943</v>
      </c>
      <c r="G122" s="977">
        <v>123382</v>
      </c>
      <c r="H122" s="974"/>
      <c r="I122" s="978"/>
      <c r="J122" s="978"/>
      <c r="K122" s="164"/>
      <c r="L122" s="875"/>
      <c r="M122" s="875"/>
      <c r="N122" s="799"/>
      <c r="O122" s="799"/>
      <c r="P122" s="799"/>
      <c r="Q122" s="799"/>
      <c r="R122" s="800"/>
      <c r="S122" s="800"/>
      <c r="T122" s="799"/>
      <c r="U122" s="801"/>
      <c r="V122" s="801"/>
      <c r="W122" s="797"/>
      <c r="X122" s="798"/>
      <c r="Y122" s="799"/>
      <c r="Z122" s="799"/>
      <c r="AA122" s="800"/>
      <c r="AB122" s="800"/>
      <c r="AC122" s="799"/>
      <c r="AD122" s="801"/>
      <c r="AE122" s="799"/>
    </row>
    <row r="123" spans="1:31">
      <c r="A123" s="773"/>
      <c r="B123" s="16" t="s">
        <v>70</v>
      </c>
      <c r="C123" s="974">
        <v>23043</v>
      </c>
      <c r="D123" s="975">
        <v>86697</v>
      </c>
      <c r="E123" s="975">
        <v>11371</v>
      </c>
      <c r="F123" s="976">
        <v>901</v>
      </c>
      <c r="G123" s="977">
        <v>122012</v>
      </c>
      <c r="H123" s="974"/>
      <c r="I123" s="978"/>
      <c r="J123" s="978"/>
      <c r="K123" s="164"/>
      <c r="L123" s="875"/>
      <c r="M123" s="875"/>
      <c r="N123" s="799"/>
      <c r="O123" s="799"/>
      <c r="P123" s="799"/>
      <c r="Q123" s="799"/>
      <c r="R123" s="800"/>
      <c r="S123" s="800"/>
      <c r="T123" s="799"/>
      <c r="U123" s="801"/>
      <c r="V123" s="801"/>
      <c r="W123" s="797"/>
      <c r="X123" s="798"/>
      <c r="Y123" s="799"/>
      <c r="Z123" s="799"/>
      <c r="AA123" s="800"/>
      <c r="AB123" s="800"/>
      <c r="AC123" s="799"/>
      <c r="AD123" s="801"/>
      <c r="AE123" s="799"/>
    </row>
    <row r="124" spans="1:31">
      <c r="A124" s="773"/>
      <c r="B124" s="16" t="s">
        <v>1076</v>
      </c>
      <c r="C124" s="974">
        <v>21300</v>
      </c>
      <c r="D124" s="975">
        <v>69504</v>
      </c>
      <c r="E124" s="975">
        <v>9751</v>
      </c>
      <c r="F124" s="976">
        <v>634</v>
      </c>
      <c r="G124" s="977">
        <v>101189</v>
      </c>
      <c r="H124" s="974"/>
      <c r="I124" s="978"/>
      <c r="J124" s="978"/>
      <c r="K124" s="164"/>
      <c r="L124" s="875"/>
      <c r="M124" s="875"/>
      <c r="N124" s="804"/>
      <c r="O124" s="804"/>
      <c r="P124" s="804"/>
      <c r="Q124" s="804"/>
      <c r="R124" s="805"/>
      <c r="S124" s="805"/>
      <c r="T124" s="804"/>
      <c r="U124" s="806"/>
      <c r="V124" s="806"/>
      <c r="W124" s="802"/>
      <c r="X124" s="803"/>
      <c r="Y124" s="804"/>
      <c r="Z124" s="804"/>
      <c r="AA124" s="805"/>
      <c r="AB124" s="805"/>
      <c r="AC124" s="804"/>
      <c r="AD124" s="806"/>
      <c r="AE124" s="804"/>
    </row>
    <row r="125" spans="1:31">
      <c r="A125" s="773"/>
      <c r="B125" s="16" t="s">
        <v>454</v>
      </c>
      <c r="C125" s="974">
        <v>6271</v>
      </c>
      <c r="D125" s="975">
        <v>17175</v>
      </c>
      <c r="E125" s="975">
        <v>3262</v>
      </c>
      <c r="F125" s="976">
        <v>322</v>
      </c>
      <c r="G125" s="977">
        <v>27030</v>
      </c>
      <c r="H125" s="974"/>
      <c r="I125" s="978"/>
      <c r="J125" s="978"/>
      <c r="K125" s="164"/>
      <c r="L125" s="875"/>
      <c r="M125" s="875"/>
      <c r="N125" s="730"/>
      <c r="O125" s="730"/>
      <c r="P125" s="730"/>
      <c r="Q125" s="730"/>
      <c r="R125" s="807"/>
      <c r="S125" s="730"/>
      <c r="T125" s="730"/>
      <c r="U125" s="730"/>
      <c r="V125" s="807"/>
      <c r="W125" s="731"/>
      <c r="X125" s="730"/>
      <c r="Y125" s="730"/>
      <c r="Z125" s="730"/>
      <c r="AA125" s="807"/>
      <c r="AB125" s="730"/>
      <c r="AC125" s="730"/>
      <c r="AD125" s="730"/>
      <c r="AE125" s="859"/>
    </row>
    <row r="126" spans="1:31">
      <c r="A126" s="773"/>
      <c r="B126" s="16" t="s">
        <v>255</v>
      </c>
      <c r="C126" s="974">
        <v>5598</v>
      </c>
      <c r="D126" s="975">
        <v>20732</v>
      </c>
      <c r="E126" s="975">
        <v>3297</v>
      </c>
      <c r="F126" s="976">
        <v>291</v>
      </c>
      <c r="G126" s="977">
        <v>29918</v>
      </c>
      <c r="H126" s="974"/>
      <c r="I126" s="978"/>
      <c r="J126" s="978"/>
      <c r="K126" s="164"/>
      <c r="L126" s="875"/>
      <c r="M126" s="875"/>
      <c r="N126" s="28"/>
      <c r="O126" s="28"/>
      <c r="P126" s="28"/>
      <c r="Q126" s="28"/>
      <c r="R126" s="808"/>
      <c r="S126" s="28"/>
      <c r="T126" s="28"/>
      <c r="U126" s="28"/>
      <c r="V126" s="808"/>
      <c r="W126" s="797"/>
      <c r="X126" s="844"/>
      <c r="Y126" s="28"/>
      <c r="Z126" s="28"/>
      <c r="AA126" s="808"/>
      <c r="AB126" s="28"/>
      <c r="AC126" s="28"/>
      <c r="AD126" s="28"/>
      <c r="AE126" s="860"/>
    </row>
    <row r="127" spans="1:31">
      <c r="A127" s="773"/>
      <c r="B127" s="16" t="s">
        <v>1078</v>
      </c>
      <c r="C127" s="974">
        <v>8466</v>
      </c>
      <c r="D127" s="975">
        <v>22670</v>
      </c>
      <c r="E127" s="975">
        <v>3253</v>
      </c>
      <c r="F127" s="976">
        <v>271</v>
      </c>
      <c r="G127" s="977">
        <v>34660</v>
      </c>
      <c r="H127" s="974"/>
      <c r="I127" s="978"/>
      <c r="J127" s="978"/>
      <c r="K127" s="164"/>
      <c r="L127" s="875"/>
      <c r="M127" s="875"/>
      <c r="N127" s="798">
        <f t="shared" ref="N127:N132" si="139">IF(C127&gt;0,(C127/C119)*100,)</f>
        <v>35.605837574126262</v>
      </c>
      <c r="O127" s="798">
        <f t="shared" ref="O127:O132" si="140">IF(D127&gt;0,(D127/D119)*100,)</f>
        <v>29.8773014220383</v>
      </c>
      <c r="P127" s="798">
        <f t="shared" ref="P127:P132" si="141">IF(E127&gt;0,(E127/E119)*100,)</f>
        <v>29.833088774761556</v>
      </c>
      <c r="Q127" s="809">
        <f t="shared" ref="Q127:Q132" si="142">IF(F127&gt;0,(F127/F119)*100,)</f>
        <v>24.15329768270945</v>
      </c>
      <c r="R127" s="810">
        <f t="shared" ref="R127:R132" si="143">IF(G127&gt;0,(G127/G119)*100,)</f>
        <v>31.035100286532952</v>
      </c>
      <c r="S127" s="798">
        <f t="shared" ref="S127:S132" si="144">IF(H127&gt;0,(H127/H119)*100,)</f>
        <v>0</v>
      </c>
      <c r="T127" s="798">
        <f t="shared" ref="T127:T132" si="145">IF(I127&gt;0,(I127/I119)*100,)</f>
        <v>0</v>
      </c>
      <c r="U127" s="809">
        <f t="shared" ref="U127:U132" si="146">IF(J127&gt;0,(J127/J119)*100,)</f>
        <v>0</v>
      </c>
      <c r="V127" s="810">
        <f t="shared" ref="V127:V132" si="147">IF(K127&gt;0,(K127/K119)*100,)</f>
        <v>0</v>
      </c>
      <c r="W127" s="797"/>
      <c r="X127" s="798"/>
      <c r="Y127" s="798"/>
      <c r="Z127" s="809"/>
      <c r="AA127" s="810"/>
      <c r="AB127" s="798"/>
      <c r="AC127" s="798"/>
      <c r="AD127" s="809"/>
      <c r="AE127" s="797"/>
    </row>
    <row r="128" spans="1:31">
      <c r="A128" s="773"/>
      <c r="B128" s="16" t="s">
        <v>456</v>
      </c>
      <c r="C128" s="974">
        <v>9770</v>
      </c>
      <c r="D128" s="975">
        <v>22819</v>
      </c>
      <c r="E128" s="975">
        <v>3515</v>
      </c>
      <c r="F128" s="976">
        <v>252</v>
      </c>
      <c r="G128" s="977">
        <v>36356</v>
      </c>
      <c r="H128" s="974"/>
      <c r="I128" s="978"/>
      <c r="J128" s="978"/>
      <c r="K128" s="164"/>
      <c r="L128" s="875"/>
      <c r="M128" s="875"/>
      <c r="N128" s="778">
        <f t="shared" si="139"/>
        <v>38.963110667996013</v>
      </c>
      <c r="O128" s="778">
        <f t="shared" si="140"/>
        <v>28.318441300570861</v>
      </c>
      <c r="P128" s="778">
        <f t="shared" si="141"/>
        <v>33.295443781377287</v>
      </c>
      <c r="Q128" s="758">
        <f t="shared" si="142"/>
        <v>27.968923418423973</v>
      </c>
      <c r="R128" s="854">
        <f t="shared" si="143"/>
        <v>31.043522068429635</v>
      </c>
      <c r="S128" s="854">
        <f t="shared" si="144"/>
        <v>0</v>
      </c>
      <c r="T128" s="778">
        <f t="shared" si="145"/>
        <v>0</v>
      </c>
      <c r="U128" s="758">
        <f t="shared" si="146"/>
        <v>0</v>
      </c>
      <c r="V128" s="854">
        <f t="shared" si="147"/>
        <v>0</v>
      </c>
      <c r="W128" s="854"/>
      <c r="X128" s="778"/>
      <c r="Y128" s="778"/>
      <c r="Z128" s="758"/>
      <c r="AA128" s="854"/>
      <c r="AB128" s="854"/>
      <c r="AC128" s="778"/>
      <c r="AD128" s="758"/>
      <c r="AE128" s="854"/>
    </row>
    <row r="129" spans="1:40">
      <c r="A129" s="773"/>
      <c r="B129" s="16" t="s">
        <v>880</v>
      </c>
      <c r="C129" s="974">
        <v>9060</v>
      </c>
      <c r="D129" s="975">
        <v>24640</v>
      </c>
      <c r="E129" s="975">
        <v>3411</v>
      </c>
      <c r="F129" s="976">
        <v>240</v>
      </c>
      <c r="G129" s="977">
        <v>37351</v>
      </c>
      <c r="H129" s="974"/>
      <c r="I129" s="978"/>
      <c r="J129" s="978"/>
      <c r="K129" s="164"/>
      <c r="L129" s="875"/>
      <c r="M129" s="875"/>
      <c r="N129" s="778">
        <f t="shared" si="139"/>
        <v>38.802518309135294</v>
      </c>
      <c r="O129" s="778">
        <f t="shared" si="140"/>
        <v>27.572932869308325</v>
      </c>
      <c r="P129" s="778">
        <f t="shared" si="141"/>
        <v>30.199203187250994</v>
      </c>
      <c r="Q129" s="758">
        <f t="shared" si="142"/>
        <v>25.559105431309902</v>
      </c>
      <c r="R129" s="854">
        <f t="shared" si="143"/>
        <v>29.893714084484497</v>
      </c>
      <c r="S129" s="854">
        <f t="shared" si="144"/>
        <v>0</v>
      </c>
      <c r="T129" s="778">
        <f t="shared" si="145"/>
        <v>0</v>
      </c>
      <c r="U129" s="758">
        <f t="shared" si="146"/>
        <v>0</v>
      </c>
      <c r="V129" s="854">
        <f t="shared" si="147"/>
        <v>0</v>
      </c>
      <c r="W129" s="854"/>
      <c r="X129" s="778"/>
      <c r="Y129" s="778"/>
      <c r="Z129" s="758"/>
      <c r="AA129" s="854"/>
      <c r="AB129" s="854"/>
      <c r="AC129" s="778"/>
      <c r="AD129" s="758"/>
      <c r="AE129" s="854"/>
    </row>
    <row r="130" spans="1:40">
      <c r="A130" s="773"/>
      <c r="B130" s="16" t="s">
        <v>1004</v>
      </c>
      <c r="C130" s="974">
        <v>9020</v>
      </c>
      <c r="D130" s="975">
        <v>24585</v>
      </c>
      <c r="E130" s="975">
        <v>3590</v>
      </c>
      <c r="F130" s="976">
        <v>247</v>
      </c>
      <c r="G130" s="977">
        <v>37442</v>
      </c>
      <c r="H130" s="974"/>
      <c r="I130" s="975"/>
      <c r="J130" s="975"/>
      <c r="K130" s="164"/>
      <c r="L130" s="875"/>
      <c r="M130" s="875"/>
      <c r="N130" s="778">
        <f t="shared" si="139"/>
        <v>38.517379793321375</v>
      </c>
      <c r="O130" s="778">
        <f t="shared" si="140"/>
        <v>28.000501127536957</v>
      </c>
      <c r="P130" s="778">
        <f t="shared" si="141"/>
        <v>31.999286923968267</v>
      </c>
      <c r="Q130" s="758">
        <f t="shared" si="142"/>
        <v>26.193001060445386</v>
      </c>
      <c r="R130" s="854">
        <f t="shared" si="143"/>
        <v>30.346403851453214</v>
      </c>
      <c r="S130" s="854">
        <f t="shared" si="144"/>
        <v>0</v>
      </c>
      <c r="T130" s="778">
        <f t="shared" si="145"/>
        <v>0</v>
      </c>
      <c r="U130" s="758">
        <f t="shared" si="146"/>
        <v>0</v>
      </c>
      <c r="V130" s="854">
        <f t="shared" si="147"/>
        <v>0</v>
      </c>
      <c r="W130" s="854"/>
      <c r="X130" s="778"/>
      <c r="Y130" s="778"/>
      <c r="Z130" s="758"/>
      <c r="AA130" s="854"/>
      <c r="AB130" s="854"/>
      <c r="AC130" s="778"/>
      <c r="AD130" s="758"/>
      <c r="AE130" s="854"/>
    </row>
    <row r="131" spans="1:40">
      <c r="A131" s="773"/>
      <c r="B131" s="16" t="s">
        <v>72</v>
      </c>
      <c r="C131" s="974">
        <v>9086</v>
      </c>
      <c r="D131" s="975">
        <v>27098</v>
      </c>
      <c r="E131" s="975">
        <v>3628</v>
      </c>
      <c r="F131" s="976">
        <v>290</v>
      </c>
      <c r="G131" s="977">
        <v>40102</v>
      </c>
      <c r="H131" s="974"/>
      <c r="I131" s="978"/>
      <c r="J131" s="978"/>
      <c r="K131" s="164"/>
      <c r="L131" s="875"/>
      <c r="M131" s="875"/>
      <c r="N131" s="778">
        <f t="shared" si="139"/>
        <v>39.430629692314369</v>
      </c>
      <c r="O131" s="778">
        <f t="shared" si="140"/>
        <v>31.255983482704131</v>
      </c>
      <c r="P131" s="778">
        <f t="shared" si="141"/>
        <v>31.905725090141591</v>
      </c>
      <c r="Q131" s="758">
        <f t="shared" si="142"/>
        <v>32.186459489456162</v>
      </c>
      <c r="R131" s="854">
        <f t="shared" si="143"/>
        <v>32.867258958135267</v>
      </c>
      <c r="S131" s="854">
        <f t="shared" si="144"/>
        <v>0</v>
      </c>
      <c r="T131" s="778">
        <f t="shared" si="145"/>
        <v>0</v>
      </c>
      <c r="U131" s="758">
        <f t="shared" si="146"/>
        <v>0</v>
      </c>
      <c r="V131" s="854">
        <f t="shared" si="147"/>
        <v>0</v>
      </c>
      <c r="W131" s="854"/>
      <c r="X131" s="778"/>
      <c r="Y131" s="778"/>
      <c r="Z131" s="758"/>
      <c r="AA131" s="854"/>
      <c r="AB131" s="854"/>
      <c r="AC131" s="778"/>
      <c r="AD131" s="758"/>
      <c r="AE131" s="854"/>
    </row>
    <row r="132" spans="1:40">
      <c r="A132" s="773"/>
      <c r="B132" s="16" t="s">
        <v>1080</v>
      </c>
      <c r="C132" s="974">
        <v>10420</v>
      </c>
      <c r="D132" s="975">
        <v>29578</v>
      </c>
      <c r="E132" s="975">
        <v>4393</v>
      </c>
      <c r="F132" s="976">
        <v>296</v>
      </c>
      <c r="G132" s="977">
        <v>44687</v>
      </c>
      <c r="H132" s="974"/>
      <c r="I132" s="978"/>
      <c r="J132" s="978"/>
      <c r="K132" s="164"/>
      <c r="L132" s="875"/>
      <c r="M132" s="875"/>
      <c r="N132" s="761">
        <f t="shared" si="139"/>
        <v>48.920187793427225</v>
      </c>
      <c r="O132" s="761">
        <f t="shared" si="140"/>
        <v>42.555824125230203</v>
      </c>
      <c r="P132" s="761">
        <f t="shared" si="141"/>
        <v>45.051789560045123</v>
      </c>
      <c r="Q132" s="762">
        <f t="shared" si="142"/>
        <v>46.687697160883282</v>
      </c>
      <c r="R132" s="760">
        <f t="shared" si="143"/>
        <v>44.161914832639908</v>
      </c>
      <c r="S132" s="760">
        <f t="shared" si="144"/>
        <v>0</v>
      </c>
      <c r="T132" s="761">
        <f t="shared" si="145"/>
        <v>0</v>
      </c>
      <c r="U132" s="762">
        <f t="shared" si="146"/>
        <v>0</v>
      </c>
      <c r="V132" s="760">
        <f t="shared" si="147"/>
        <v>0</v>
      </c>
      <c r="W132" s="855" t="s">
        <v>47</v>
      </c>
      <c r="X132" s="761"/>
      <c r="Y132" s="761"/>
      <c r="Z132" s="762"/>
      <c r="AA132" s="760"/>
      <c r="AB132" s="760"/>
      <c r="AC132" s="761"/>
      <c r="AD132" s="762"/>
      <c r="AE132" s="760"/>
    </row>
    <row r="133" spans="1:40">
      <c r="A133" s="773"/>
      <c r="B133" s="16" t="s">
        <v>1006</v>
      </c>
      <c r="C133" s="974">
        <v>5813</v>
      </c>
      <c r="D133" s="975">
        <v>15965</v>
      </c>
      <c r="E133" s="975">
        <v>2286</v>
      </c>
      <c r="F133" s="976">
        <v>147</v>
      </c>
      <c r="G133" s="977">
        <v>24211</v>
      </c>
      <c r="H133" s="974"/>
      <c r="I133" s="978"/>
      <c r="J133" s="978"/>
      <c r="K133" s="164"/>
      <c r="L133" s="875"/>
      <c r="M133" s="875"/>
      <c r="N133" s="812">
        <f t="shared" ref="N133:N135" si="148">IF(C133&gt;0,(C133/C130)*100,)</f>
        <v>64.44567627494456</v>
      </c>
      <c r="O133" s="812">
        <f t="shared" ref="O133:O135" si="149">IF(D133&gt;0,(D133/D130)*100,)</f>
        <v>64.937970307097828</v>
      </c>
      <c r="P133" s="812">
        <f t="shared" ref="P133:V135" si="150">IF(E133&gt;0,(E133/E130)*100,)</f>
        <v>63.676880222841227</v>
      </c>
      <c r="Q133" s="812">
        <f t="shared" si="150"/>
        <v>59.514170040485823</v>
      </c>
      <c r="R133" s="813">
        <f t="shared" si="150"/>
        <v>64.662678275733128</v>
      </c>
      <c r="S133" s="813">
        <f t="shared" si="150"/>
        <v>0</v>
      </c>
      <c r="T133" s="812">
        <f t="shared" si="150"/>
        <v>0</v>
      </c>
      <c r="U133" s="814">
        <f t="shared" si="150"/>
        <v>0</v>
      </c>
      <c r="V133" s="814">
        <f t="shared" si="150"/>
        <v>0</v>
      </c>
      <c r="W133" s="811">
        <f t="shared" ref="W133:AE134" si="151">+N133+N136</f>
        <v>69.44567627494456</v>
      </c>
      <c r="X133" s="811">
        <f t="shared" si="151"/>
        <v>72.235102704901365</v>
      </c>
      <c r="Y133" s="812">
        <f t="shared" si="151"/>
        <v>72.061281337047348</v>
      </c>
      <c r="Z133" s="812">
        <f t="shared" si="151"/>
        <v>70.445344129554655</v>
      </c>
      <c r="AA133" s="813">
        <f t="shared" si="151"/>
        <v>71.534640243576732</v>
      </c>
      <c r="AB133" s="813">
        <f t="shared" si="151"/>
        <v>0</v>
      </c>
      <c r="AC133" s="812">
        <f t="shared" si="151"/>
        <v>0</v>
      </c>
      <c r="AD133" s="814">
        <f t="shared" si="151"/>
        <v>0</v>
      </c>
      <c r="AE133" s="812">
        <f t="shared" si="151"/>
        <v>0</v>
      </c>
      <c r="AF133" s="5">
        <f t="shared" ref="AF133:AN135" si="152">+N133+N136+N139</f>
        <v>100</v>
      </c>
      <c r="AG133" s="5">
        <f t="shared" si="152"/>
        <v>100</v>
      </c>
      <c r="AH133" s="5">
        <f t="shared" si="152"/>
        <v>100</v>
      </c>
      <c r="AI133" s="5">
        <f t="shared" si="152"/>
        <v>100</v>
      </c>
      <c r="AJ133" s="5">
        <f t="shared" si="152"/>
        <v>100</v>
      </c>
      <c r="AK133" s="5">
        <f t="shared" si="152"/>
        <v>0</v>
      </c>
      <c r="AL133" s="5">
        <f t="shared" si="152"/>
        <v>0</v>
      </c>
      <c r="AM133" s="5">
        <f t="shared" si="152"/>
        <v>0</v>
      </c>
      <c r="AN133" s="5">
        <f t="shared" si="152"/>
        <v>0</v>
      </c>
    </row>
    <row r="134" spans="1:40">
      <c r="A134" s="773"/>
      <c r="B134" s="16" t="s">
        <v>74</v>
      </c>
      <c r="C134" s="974">
        <v>6026</v>
      </c>
      <c r="D134" s="975">
        <v>17927</v>
      </c>
      <c r="E134" s="975">
        <v>2320</v>
      </c>
      <c r="F134" s="976">
        <v>181</v>
      </c>
      <c r="G134" s="977">
        <v>26454</v>
      </c>
      <c r="H134" s="974"/>
      <c r="I134" s="978"/>
      <c r="J134" s="978"/>
      <c r="K134" s="164"/>
      <c r="L134" s="875"/>
      <c r="M134" s="875"/>
      <c r="N134" s="778">
        <f t="shared" si="148"/>
        <v>66.321813779440902</v>
      </c>
      <c r="O134" s="778">
        <f t="shared" si="149"/>
        <v>66.156173887371764</v>
      </c>
      <c r="P134" s="778">
        <f t="shared" si="150"/>
        <v>63.947078280044103</v>
      </c>
      <c r="Q134" s="758">
        <f t="shared" si="150"/>
        <v>62.413793103448278</v>
      </c>
      <c r="R134" s="854">
        <f t="shared" si="150"/>
        <v>65.966784699017495</v>
      </c>
      <c r="S134" s="854">
        <f t="shared" si="150"/>
        <v>0</v>
      </c>
      <c r="T134" s="778">
        <f t="shared" si="150"/>
        <v>0</v>
      </c>
      <c r="U134" s="758">
        <f t="shared" si="150"/>
        <v>0</v>
      </c>
      <c r="V134" s="854">
        <f t="shared" si="150"/>
        <v>0</v>
      </c>
      <c r="W134" s="854">
        <f t="shared" si="151"/>
        <v>70.735197006383444</v>
      </c>
      <c r="X134" s="778">
        <f t="shared" si="151"/>
        <v>73.872610524761981</v>
      </c>
      <c r="Y134" s="778">
        <f t="shared" si="151"/>
        <v>71.775082690187432</v>
      </c>
      <c r="Z134" s="758">
        <f t="shared" si="151"/>
        <v>73.103448275862064</v>
      </c>
      <c r="AA134" s="854">
        <f t="shared" si="151"/>
        <v>72.966435589247411</v>
      </c>
      <c r="AB134" s="854">
        <f t="shared" si="151"/>
        <v>0</v>
      </c>
      <c r="AC134" s="778">
        <f t="shared" si="151"/>
        <v>0</v>
      </c>
      <c r="AD134" s="758">
        <f t="shared" si="151"/>
        <v>0</v>
      </c>
      <c r="AE134" s="854">
        <f t="shared" si="151"/>
        <v>0</v>
      </c>
      <c r="AF134" s="5">
        <f t="shared" si="152"/>
        <v>100</v>
      </c>
      <c r="AG134" s="5">
        <f t="shared" si="152"/>
        <v>100</v>
      </c>
      <c r="AH134" s="5">
        <f t="shared" si="152"/>
        <v>100</v>
      </c>
      <c r="AI134" s="5">
        <f t="shared" si="152"/>
        <v>100</v>
      </c>
      <c r="AJ134" s="5">
        <f t="shared" si="152"/>
        <v>100</v>
      </c>
      <c r="AK134" s="5">
        <f t="shared" si="152"/>
        <v>0</v>
      </c>
      <c r="AL134" s="5">
        <f t="shared" si="152"/>
        <v>0</v>
      </c>
      <c r="AM134" s="5">
        <f t="shared" si="152"/>
        <v>0</v>
      </c>
      <c r="AN134" s="5">
        <f t="shared" si="152"/>
        <v>0</v>
      </c>
    </row>
    <row r="135" spans="1:40">
      <c r="A135" s="773"/>
      <c r="B135" s="139" t="s">
        <v>1082</v>
      </c>
      <c r="C135" s="979">
        <v>6942</v>
      </c>
      <c r="D135" s="980">
        <v>19746</v>
      </c>
      <c r="E135" s="980">
        <v>2832</v>
      </c>
      <c r="F135" s="981">
        <v>160</v>
      </c>
      <c r="G135" s="982">
        <v>29680</v>
      </c>
      <c r="H135" s="979"/>
      <c r="I135" s="980"/>
      <c r="J135" s="980"/>
      <c r="K135" s="169"/>
      <c r="L135" s="876"/>
      <c r="M135" s="876"/>
      <c r="N135" s="761">
        <f t="shared" si="148"/>
        <v>66.621880998080613</v>
      </c>
      <c r="O135" s="761">
        <f t="shared" si="149"/>
        <v>66.759077692879842</v>
      </c>
      <c r="P135" s="761">
        <f t="shared" si="150"/>
        <v>64.4661962212611</v>
      </c>
      <c r="Q135" s="762">
        <f t="shared" si="150"/>
        <v>54.054054054054056</v>
      </c>
      <c r="R135" s="760">
        <f t="shared" si="150"/>
        <v>66.417526349945177</v>
      </c>
      <c r="S135" s="760">
        <f t="shared" si="150"/>
        <v>0</v>
      </c>
      <c r="T135" s="761">
        <f t="shared" si="150"/>
        <v>0</v>
      </c>
      <c r="U135" s="762">
        <f t="shared" si="150"/>
        <v>0</v>
      </c>
      <c r="V135" s="760">
        <f t="shared" si="150"/>
        <v>0</v>
      </c>
      <c r="W135" s="855">
        <f t="shared" ref="W135" si="153">+N135+N138</f>
        <v>70.969289827255281</v>
      </c>
      <c r="X135" s="761">
        <f t="shared" ref="X135" si="154">+O135+O138</f>
        <v>73.909662587057952</v>
      </c>
      <c r="Y135" s="761">
        <f t="shared" ref="Y135" si="155">+P135+P138</f>
        <v>72.091964488959718</v>
      </c>
      <c r="Z135" s="762">
        <f t="shared" ref="Z135" si="156">+Q135+Q138</f>
        <v>68.243243243243242</v>
      </c>
      <c r="AA135" s="760">
        <f t="shared" ref="AA135" si="157">+R135+R138</f>
        <v>73.007809877593047</v>
      </c>
      <c r="AB135" s="760">
        <f t="shared" ref="AB135" si="158">+S135+S138</f>
        <v>0</v>
      </c>
      <c r="AC135" s="761">
        <f t="shared" ref="AC135" si="159">+T135+T138</f>
        <v>0</v>
      </c>
      <c r="AD135" s="762">
        <f t="shared" ref="AD135" si="160">+U135+U138</f>
        <v>0</v>
      </c>
      <c r="AE135" s="760">
        <f t="shared" ref="AE135" si="161">+V135+V138</f>
        <v>0</v>
      </c>
      <c r="AF135" s="5">
        <f t="shared" si="152"/>
        <v>100</v>
      </c>
      <c r="AG135" s="5">
        <f t="shared" si="152"/>
        <v>100</v>
      </c>
      <c r="AH135" s="5">
        <f t="shared" si="152"/>
        <v>100.00000000000001</v>
      </c>
      <c r="AI135" s="5">
        <f t="shared" si="152"/>
        <v>100</v>
      </c>
      <c r="AJ135" s="5">
        <f t="shared" si="152"/>
        <v>100</v>
      </c>
      <c r="AK135" s="5">
        <f t="shared" si="152"/>
        <v>0</v>
      </c>
      <c r="AL135" s="5">
        <f t="shared" si="152"/>
        <v>0</v>
      </c>
      <c r="AM135" s="5">
        <f t="shared" si="152"/>
        <v>0</v>
      </c>
      <c r="AN135" s="5">
        <f t="shared" si="152"/>
        <v>0</v>
      </c>
    </row>
    <row r="136" spans="1:40">
      <c r="A136" s="773"/>
      <c r="B136" s="16" t="s">
        <v>1008</v>
      </c>
      <c r="C136" s="974">
        <v>451</v>
      </c>
      <c r="D136" s="975">
        <v>1794</v>
      </c>
      <c r="E136" s="975">
        <v>301</v>
      </c>
      <c r="F136" s="976">
        <v>27</v>
      </c>
      <c r="G136" s="977">
        <v>2573</v>
      </c>
      <c r="H136" s="974"/>
      <c r="I136" s="978"/>
      <c r="J136" s="978"/>
      <c r="K136" s="164"/>
      <c r="L136" s="875"/>
      <c r="M136" s="875"/>
      <c r="N136" s="812">
        <f t="shared" ref="N136:N138" si="162">IF(C136&gt;0,(C136/C130)*100,)</f>
        <v>5</v>
      </c>
      <c r="O136" s="812">
        <f t="shared" ref="O136:O138" si="163">IF(D136&gt;0,(D136/D130)*100,)</f>
        <v>7.297132397803539</v>
      </c>
      <c r="P136" s="812">
        <f t="shared" ref="P136:V138" si="164">IF(E136&gt;0,(E136/E130)*100,)</f>
        <v>8.3844011142061277</v>
      </c>
      <c r="Q136" s="812">
        <f t="shared" si="164"/>
        <v>10.931174089068826</v>
      </c>
      <c r="R136" s="813">
        <f t="shared" si="164"/>
        <v>6.8719619678435979</v>
      </c>
      <c r="S136" s="813">
        <f t="shared" si="164"/>
        <v>0</v>
      </c>
      <c r="T136" s="812">
        <f t="shared" si="164"/>
        <v>0</v>
      </c>
      <c r="U136" s="814">
        <f t="shared" si="164"/>
        <v>0</v>
      </c>
      <c r="V136" s="814">
        <f t="shared" si="164"/>
        <v>0</v>
      </c>
      <c r="W136" s="811"/>
      <c r="X136" s="811"/>
      <c r="Y136" s="812"/>
      <c r="Z136" s="812"/>
      <c r="AA136" s="813"/>
      <c r="AB136" s="813"/>
      <c r="AC136" s="812"/>
      <c r="AD136" s="814"/>
      <c r="AE136" s="812"/>
    </row>
    <row r="137" spans="1:40">
      <c r="A137" s="773"/>
      <c r="B137" s="16" t="s">
        <v>76</v>
      </c>
      <c r="C137" s="974">
        <v>401</v>
      </c>
      <c r="D137" s="975">
        <v>2091</v>
      </c>
      <c r="E137" s="975">
        <v>284</v>
      </c>
      <c r="F137" s="976">
        <v>31</v>
      </c>
      <c r="G137" s="977">
        <v>2807</v>
      </c>
      <c r="H137" s="974"/>
      <c r="I137" s="978"/>
      <c r="J137" s="978"/>
      <c r="K137" s="164"/>
      <c r="L137" s="875"/>
      <c r="M137" s="875"/>
      <c r="N137" s="778">
        <f t="shared" si="162"/>
        <v>4.4133832269425488</v>
      </c>
      <c r="O137" s="778">
        <f t="shared" si="163"/>
        <v>7.7164366373902133</v>
      </c>
      <c r="P137" s="778">
        <f t="shared" si="164"/>
        <v>7.8280044101433299</v>
      </c>
      <c r="Q137" s="758">
        <f t="shared" si="164"/>
        <v>10.689655172413794</v>
      </c>
      <c r="R137" s="854">
        <f t="shared" si="164"/>
        <v>6.9996508902299137</v>
      </c>
      <c r="S137" s="854">
        <f t="shared" si="164"/>
        <v>0</v>
      </c>
      <c r="T137" s="778">
        <f t="shared" si="164"/>
        <v>0</v>
      </c>
      <c r="U137" s="758">
        <f t="shared" si="164"/>
        <v>0</v>
      </c>
      <c r="V137" s="854">
        <f t="shared" si="164"/>
        <v>0</v>
      </c>
      <c r="W137" s="854"/>
      <c r="X137" s="778"/>
      <c r="Y137" s="778"/>
      <c r="Z137" s="758"/>
      <c r="AA137" s="854"/>
      <c r="AB137" s="854"/>
      <c r="AC137" s="778"/>
      <c r="AD137" s="758"/>
      <c r="AE137" s="854"/>
    </row>
    <row r="138" spans="1:40">
      <c r="A138" s="773"/>
      <c r="B138" s="16" t="s">
        <v>1084</v>
      </c>
      <c r="C138" s="974">
        <v>453</v>
      </c>
      <c r="D138" s="975">
        <v>2115</v>
      </c>
      <c r="E138" s="975">
        <v>335</v>
      </c>
      <c r="F138" s="976">
        <v>42</v>
      </c>
      <c r="G138" s="977">
        <v>2945</v>
      </c>
      <c r="H138" s="974"/>
      <c r="I138" s="978"/>
      <c r="J138" s="978"/>
      <c r="K138" s="164"/>
      <c r="L138" s="875"/>
      <c r="M138" s="875"/>
      <c r="N138" s="761">
        <f t="shared" si="162"/>
        <v>4.3474088291746638</v>
      </c>
      <c r="O138" s="761">
        <f t="shared" si="163"/>
        <v>7.1505848941781052</v>
      </c>
      <c r="P138" s="761">
        <f t="shared" si="164"/>
        <v>7.6257682676986116</v>
      </c>
      <c r="Q138" s="762">
        <f t="shared" si="164"/>
        <v>14.189189189189189</v>
      </c>
      <c r="R138" s="760">
        <f t="shared" si="164"/>
        <v>6.5902835276478626</v>
      </c>
      <c r="S138" s="760">
        <f t="shared" si="164"/>
        <v>0</v>
      </c>
      <c r="T138" s="761">
        <f t="shared" si="164"/>
        <v>0</v>
      </c>
      <c r="U138" s="762">
        <f t="shared" si="164"/>
        <v>0</v>
      </c>
      <c r="V138" s="760">
        <f t="shared" si="164"/>
        <v>0</v>
      </c>
      <c r="W138" s="855"/>
      <c r="X138" s="761"/>
      <c r="Y138" s="761"/>
      <c r="Z138" s="762"/>
      <c r="AA138" s="760"/>
      <c r="AB138" s="760"/>
      <c r="AC138" s="761"/>
      <c r="AD138" s="762"/>
      <c r="AE138" s="760"/>
    </row>
    <row r="139" spans="1:40">
      <c r="A139" s="773"/>
      <c r="B139" s="16" t="s">
        <v>1010</v>
      </c>
      <c r="C139" s="974">
        <v>2756</v>
      </c>
      <c r="D139" s="975">
        <v>6826</v>
      </c>
      <c r="E139" s="975">
        <v>1003</v>
      </c>
      <c r="F139" s="976">
        <v>73</v>
      </c>
      <c r="G139" s="977">
        <v>10658</v>
      </c>
      <c r="H139" s="974"/>
      <c r="I139" s="978"/>
      <c r="J139" s="978"/>
      <c r="K139" s="164"/>
      <c r="L139" s="875"/>
      <c r="M139" s="875"/>
      <c r="N139" s="812">
        <f t="shared" ref="N139:N141" si="165">IF(C139&gt;0,(C139/C130)*100,)</f>
        <v>30.554323725055433</v>
      </c>
      <c r="O139" s="812">
        <f t="shared" ref="O139:O141" si="166">IF(D139&gt;0,(D139/D130)*100,)</f>
        <v>27.764897295098638</v>
      </c>
      <c r="P139" s="812">
        <f t="shared" ref="P139:V141" si="167">IF(E139&gt;0,(E139/E130)*100,)</f>
        <v>27.938718662952645</v>
      </c>
      <c r="Q139" s="812">
        <f t="shared" si="167"/>
        <v>29.554655870445345</v>
      </c>
      <c r="R139" s="813">
        <f t="shared" si="167"/>
        <v>28.465359756423268</v>
      </c>
      <c r="S139" s="813">
        <f t="shared" si="167"/>
        <v>0</v>
      </c>
      <c r="T139" s="812">
        <f t="shared" si="167"/>
        <v>0</v>
      </c>
      <c r="U139" s="814">
        <f t="shared" si="167"/>
        <v>0</v>
      </c>
      <c r="V139" s="814">
        <f t="shared" si="167"/>
        <v>0</v>
      </c>
      <c r="W139" s="811"/>
      <c r="X139" s="811"/>
      <c r="Y139" s="812"/>
      <c r="Z139" s="812"/>
      <c r="AA139" s="813"/>
      <c r="AB139" s="813"/>
      <c r="AC139" s="812"/>
      <c r="AD139" s="814"/>
      <c r="AE139" s="812"/>
    </row>
    <row r="140" spans="1:40">
      <c r="A140" s="773"/>
      <c r="B140" s="16" t="s">
        <v>78</v>
      </c>
      <c r="C140" s="974">
        <v>2659</v>
      </c>
      <c r="D140" s="975">
        <v>7080</v>
      </c>
      <c r="E140" s="975">
        <v>1024</v>
      </c>
      <c r="F140" s="976">
        <v>78</v>
      </c>
      <c r="G140" s="977">
        <v>10841</v>
      </c>
      <c r="H140" s="974"/>
      <c r="I140" s="978"/>
      <c r="J140" s="978"/>
      <c r="K140" s="164"/>
      <c r="L140" s="875"/>
      <c r="M140" s="875"/>
      <c r="N140" s="778">
        <f t="shared" si="165"/>
        <v>29.264802993616552</v>
      </c>
      <c r="O140" s="778">
        <f t="shared" si="166"/>
        <v>26.127389475238026</v>
      </c>
      <c r="P140" s="778">
        <f t="shared" si="167"/>
        <v>28.224917309812568</v>
      </c>
      <c r="Q140" s="758">
        <f t="shared" si="167"/>
        <v>26.896551724137929</v>
      </c>
      <c r="R140" s="854">
        <f t="shared" si="167"/>
        <v>27.033564410752582</v>
      </c>
      <c r="S140" s="854">
        <f t="shared" si="167"/>
        <v>0</v>
      </c>
      <c r="T140" s="778">
        <f t="shared" si="167"/>
        <v>0</v>
      </c>
      <c r="U140" s="758">
        <f t="shared" si="167"/>
        <v>0</v>
      </c>
      <c r="V140" s="854">
        <f t="shared" si="167"/>
        <v>0</v>
      </c>
      <c r="W140" s="854"/>
      <c r="X140" s="778"/>
      <c r="Y140" s="778"/>
      <c r="Z140" s="758"/>
      <c r="AA140" s="854"/>
      <c r="AB140" s="854"/>
      <c r="AC140" s="778"/>
      <c r="AD140" s="758"/>
      <c r="AE140" s="854"/>
    </row>
    <row r="141" spans="1:40">
      <c r="A141" s="773"/>
      <c r="B141" s="139" t="s">
        <v>1086</v>
      </c>
      <c r="C141" s="979">
        <v>3025</v>
      </c>
      <c r="D141" s="980">
        <v>7717</v>
      </c>
      <c r="E141" s="980">
        <v>1226</v>
      </c>
      <c r="F141" s="981">
        <v>94</v>
      </c>
      <c r="G141" s="982">
        <v>12062</v>
      </c>
      <c r="H141" s="979"/>
      <c r="I141" s="980"/>
      <c r="J141" s="980"/>
      <c r="K141" s="169"/>
      <c r="L141" s="876"/>
      <c r="M141" s="876"/>
      <c r="N141" s="761">
        <f t="shared" si="165"/>
        <v>29.030710172744723</v>
      </c>
      <c r="O141" s="761">
        <f t="shared" si="166"/>
        <v>26.090337412942048</v>
      </c>
      <c r="P141" s="761">
        <f t="shared" si="167"/>
        <v>27.908035511040293</v>
      </c>
      <c r="Q141" s="762">
        <f t="shared" si="167"/>
        <v>31.756756756756754</v>
      </c>
      <c r="R141" s="760">
        <f t="shared" si="167"/>
        <v>26.99219012240696</v>
      </c>
      <c r="S141" s="760">
        <f t="shared" si="167"/>
        <v>0</v>
      </c>
      <c r="T141" s="761">
        <f t="shared" si="167"/>
        <v>0</v>
      </c>
      <c r="U141" s="762">
        <f t="shared" si="167"/>
        <v>0</v>
      </c>
      <c r="V141" s="760">
        <f t="shared" si="167"/>
        <v>0</v>
      </c>
      <c r="W141" s="855" t="s">
        <v>766</v>
      </c>
      <c r="X141" s="761"/>
      <c r="Y141" s="761"/>
      <c r="Z141" s="762"/>
      <c r="AA141" s="760"/>
      <c r="AB141" s="760"/>
      <c r="AC141" s="761"/>
      <c r="AD141" s="762"/>
      <c r="AE141" s="760"/>
    </row>
    <row r="142" spans="1:40">
      <c r="A142" s="773"/>
      <c r="B142" s="16" t="s">
        <v>951</v>
      </c>
      <c r="C142" s="974">
        <v>2649</v>
      </c>
      <c r="D142" s="975">
        <v>6834</v>
      </c>
      <c r="E142" s="975">
        <v>1211</v>
      </c>
      <c r="F142" s="976">
        <v>90</v>
      </c>
      <c r="G142" s="977">
        <v>10784</v>
      </c>
      <c r="H142" s="974"/>
      <c r="I142" s="978"/>
      <c r="J142" s="978"/>
      <c r="K142" s="164"/>
      <c r="L142" s="875"/>
      <c r="M142" s="875"/>
      <c r="N142" s="812">
        <f t="shared" ref="N142:N144" si="168">IF(C142&gt;0,(C142/C128)*100,)</f>
        <v>27.113613101330603</v>
      </c>
      <c r="O142" s="812">
        <f t="shared" ref="O142:O144" si="169">IF(D142&gt;0,(D142/D128)*100,)</f>
        <v>29.948726938077918</v>
      </c>
      <c r="P142" s="812">
        <f t="shared" ref="P142:V144" si="170">IF(E142&gt;0,(E142/E128)*100,)</f>
        <v>34.452347083926036</v>
      </c>
      <c r="Q142" s="812">
        <f t="shared" si="170"/>
        <v>35.714285714285715</v>
      </c>
      <c r="R142" s="813">
        <f t="shared" si="170"/>
        <v>29.662229068104303</v>
      </c>
      <c r="S142" s="813">
        <f t="shared" si="170"/>
        <v>0</v>
      </c>
      <c r="T142" s="812">
        <f t="shared" si="170"/>
        <v>0</v>
      </c>
      <c r="U142" s="814">
        <f t="shared" si="170"/>
        <v>0</v>
      </c>
      <c r="V142" s="814">
        <f t="shared" si="170"/>
        <v>0</v>
      </c>
      <c r="W142" s="811">
        <f t="shared" ref="W142:AE144" si="171">+N142+N145+N148</f>
        <v>53.776867963152512</v>
      </c>
      <c r="X142" s="811">
        <f t="shared" si="171"/>
        <v>57.631798063017662</v>
      </c>
      <c r="Y142" s="812">
        <f t="shared" si="171"/>
        <v>60.967283072546238</v>
      </c>
      <c r="Z142" s="812">
        <f t="shared" si="171"/>
        <v>59.126984126984127</v>
      </c>
      <c r="AA142" s="813">
        <f t="shared" si="171"/>
        <v>56.928705028055887</v>
      </c>
      <c r="AB142" s="813">
        <f t="shared" si="171"/>
        <v>0</v>
      </c>
      <c r="AC142" s="812">
        <f t="shared" si="171"/>
        <v>0</v>
      </c>
      <c r="AD142" s="814">
        <f t="shared" si="171"/>
        <v>0</v>
      </c>
      <c r="AE142" s="812">
        <f t="shared" si="171"/>
        <v>0</v>
      </c>
      <c r="AF142" s="5">
        <f t="shared" ref="AF142:AN144" si="172">+N151+N142+N145+N148</f>
        <v>100</v>
      </c>
      <c r="AG142" s="5">
        <f t="shared" si="172"/>
        <v>100</v>
      </c>
      <c r="AH142" s="5">
        <f t="shared" si="172"/>
        <v>100</v>
      </c>
      <c r="AI142" s="5">
        <f t="shared" si="172"/>
        <v>100.00000000000001</v>
      </c>
      <c r="AJ142" s="5">
        <f t="shared" si="172"/>
        <v>100</v>
      </c>
      <c r="AK142" s="5">
        <f t="shared" si="172"/>
        <v>0</v>
      </c>
      <c r="AL142" s="5">
        <f t="shared" si="172"/>
        <v>0</v>
      </c>
      <c r="AM142" s="5">
        <f t="shared" si="172"/>
        <v>0</v>
      </c>
      <c r="AN142" s="5">
        <f t="shared" si="172"/>
        <v>0</v>
      </c>
    </row>
    <row r="143" spans="1:40">
      <c r="A143" s="773"/>
      <c r="B143" s="16" t="s">
        <v>80</v>
      </c>
      <c r="C143" s="974">
        <v>2457</v>
      </c>
      <c r="D143" s="975">
        <v>7685</v>
      </c>
      <c r="E143" s="975">
        <v>1140</v>
      </c>
      <c r="F143" s="976">
        <v>87</v>
      </c>
      <c r="G143" s="977">
        <v>11369</v>
      </c>
      <c r="H143" s="974"/>
      <c r="I143" s="978"/>
      <c r="J143" s="978"/>
      <c r="K143" s="164"/>
      <c r="L143" s="875"/>
      <c r="M143" s="875"/>
      <c r="N143" s="778">
        <f t="shared" si="168"/>
        <v>27.119205298013245</v>
      </c>
      <c r="O143" s="778">
        <f t="shared" si="169"/>
        <v>31.189123376623378</v>
      </c>
      <c r="P143" s="778">
        <f t="shared" si="170"/>
        <v>33.421284080914688</v>
      </c>
      <c r="Q143" s="758">
        <f t="shared" si="170"/>
        <v>36.25</v>
      </c>
      <c r="R143" s="854">
        <f t="shared" si="170"/>
        <v>30.438274744986749</v>
      </c>
      <c r="S143" s="854">
        <f t="shared" si="170"/>
        <v>0</v>
      </c>
      <c r="T143" s="778">
        <f t="shared" si="170"/>
        <v>0</v>
      </c>
      <c r="U143" s="758">
        <f t="shared" si="170"/>
        <v>0</v>
      </c>
      <c r="V143" s="854">
        <f t="shared" si="170"/>
        <v>0</v>
      </c>
      <c r="W143" s="854">
        <f t="shared" si="171"/>
        <v>57.615894039735103</v>
      </c>
      <c r="X143" s="778">
        <f t="shared" si="171"/>
        <v>59.918831168831169</v>
      </c>
      <c r="Y143" s="778">
        <f t="shared" si="171"/>
        <v>61.125769569041339</v>
      </c>
      <c r="Z143" s="758">
        <f t="shared" si="171"/>
        <v>61.666666666666671</v>
      </c>
      <c r="AA143" s="854">
        <f t="shared" si="171"/>
        <v>59.481673850767052</v>
      </c>
      <c r="AB143" s="854">
        <f t="shared" si="171"/>
        <v>0</v>
      </c>
      <c r="AC143" s="778">
        <f t="shared" si="171"/>
        <v>0</v>
      </c>
      <c r="AD143" s="758">
        <f t="shared" si="171"/>
        <v>0</v>
      </c>
      <c r="AE143" s="854">
        <f t="shared" si="171"/>
        <v>0</v>
      </c>
      <c r="AF143" s="5">
        <f t="shared" si="172"/>
        <v>100.00000000000001</v>
      </c>
      <c r="AG143" s="5">
        <f t="shared" si="172"/>
        <v>100</v>
      </c>
      <c r="AH143" s="5">
        <f t="shared" si="172"/>
        <v>100</v>
      </c>
      <c r="AI143" s="5">
        <f t="shared" si="172"/>
        <v>100.00000000000001</v>
      </c>
      <c r="AJ143" s="5">
        <f t="shared" si="172"/>
        <v>100.00000000000001</v>
      </c>
      <c r="AK143" s="5">
        <f t="shared" si="172"/>
        <v>0</v>
      </c>
      <c r="AL143" s="5">
        <f t="shared" si="172"/>
        <v>0</v>
      </c>
      <c r="AM143" s="5">
        <f t="shared" si="172"/>
        <v>0</v>
      </c>
      <c r="AN143" s="5">
        <f t="shared" si="172"/>
        <v>0</v>
      </c>
    </row>
    <row r="144" spans="1:40">
      <c r="A144" s="773"/>
      <c r="B144" s="16" t="s">
        <v>1088</v>
      </c>
      <c r="C144" s="974">
        <v>2405</v>
      </c>
      <c r="D144" s="975">
        <v>7919</v>
      </c>
      <c r="E144" s="975">
        <v>1198</v>
      </c>
      <c r="F144" s="976">
        <v>99</v>
      </c>
      <c r="G144" s="977">
        <v>11621</v>
      </c>
      <c r="H144" s="974"/>
      <c r="I144" s="978"/>
      <c r="J144" s="978"/>
      <c r="K144" s="164"/>
      <c r="L144" s="875"/>
      <c r="M144" s="875"/>
      <c r="N144" s="761">
        <f t="shared" si="168"/>
        <v>26.662971175166295</v>
      </c>
      <c r="O144" s="761">
        <f t="shared" si="169"/>
        <v>32.210697579825101</v>
      </c>
      <c r="P144" s="761">
        <f t="shared" si="170"/>
        <v>33.370473537604454</v>
      </c>
      <c r="Q144" s="762">
        <f t="shared" si="170"/>
        <v>40.08097165991903</v>
      </c>
      <c r="R144" s="760">
        <f t="shared" si="170"/>
        <v>31.037337749051868</v>
      </c>
      <c r="S144" s="760">
        <f t="shared" si="170"/>
        <v>0</v>
      </c>
      <c r="T144" s="761">
        <f t="shared" si="170"/>
        <v>0</v>
      </c>
      <c r="U144" s="762">
        <f t="shared" si="170"/>
        <v>0</v>
      </c>
      <c r="V144" s="760">
        <f t="shared" si="170"/>
        <v>0</v>
      </c>
      <c r="W144" s="855">
        <f t="shared" si="171"/>
        <v>57.217294900221731</v>
      </c>
      <c r="X144" s="761">
        <f t="shared" si="171"/>
        <v>61.529387838112676</v>
      </c>
      <c r="Y144" s="761">
        <f t="shared" si="171"/>
        <v>61.671309192200553</v>
      </c>
      <c r="Z144" s="762">
        <f t="shared" si="171"/>
        <v>65.991902834008101</v>
      </c>
      <c r="AA144" s="760">
        <f t="shared" si="171"/>
        <v>60.533625340526683</v>
      </c>
      <c r="AB144" s="760">
        <f t="shared" si="171"/>
        <v>0</v>
      </c>
      <c r="AC144" s="761">
        <f t="shared" si="171"/>
        <v>0</v>
      </c>
      <c r="AD144" s="762">
        <f t="shared" si="171"/>
        <v>0</v>
      </c>
      <c r="AE144" s="760">
        <f t="shared" si="171"/>
        <v>0</v>
      </c>
      <c r="AF144" s="5">
        <f t="shared" si="172"/>
        <v>100</v>
      </c>
      <c r="AG144" s="5">
        <f t="shared" si="172"/>
        <v>100</v>
      </c>
      <c r="AH144" s="5">
        <f t="shared" si="172"/>
        <v>99.999999999999986</v>
      </c>
      <c r="AI144" s="5">
        <f t="shared" si="172"/>
        <v>100</v>
      </c>
      <c r="AJ144" s="5">
        <f t="shared" si="172"/>
        <v>100</v>
      </c>
      <c r="AK144" s="5">
        <f t="shared" si="172"/>
        <v>0</v>
      </c>
      <c r="AL144" s="5">
        <f t="shared" si="172"/>
        <v>0</v>
      </c>
      <c r="AM144" s="5">
        <f t="shared" si="172"/>
        <v>0</v>
      </c>
      <c r="AN144" s="5">
        <f t="shared" si="172"/>
        <v>0</v>
      </c>
    </row>
    <row r="145" spans="1:31">
      <c r="A145" s="773"/>
      <c r="B145" s="16" t="s">
        <v>955</v>
      </c>
      <c r="C145" s="974">
        <v>1637</v>
      </c>
      <c r="D145" s="975">
        <v>3445</v>
      </c>
      <c r="E145" s="975">
        <v>439</v>
      </c>
      <c r="F145" s="976">
        <v>16</v>
      </c>
      <c r="G145" s="977">
        <v>5537</v>
      </c>
      <c r="H145" s="974"/>
      <c r="I145" s="978"/>
      <c r="J145" s="978"/>
      <c r="K145" s="164"/>
      <c r="L145" s="875"/>
      <c r="M145" s="875"/>
      <c r="N145" s="812">
        <f t="shared" ref="N145:N147" si="173">IF(C145&gt;0,(C145/C128)*100,)</f>
        <v>16.755373592630502</v>
      </c>
      <c r="O145" s="812">
        <f t="shared" ref="O145:O147" si="174">IF(D145&gt;0,(D145/D128)*100,)</f>
        <v>15.097068232613173</v>
      </c>
      <c r="P145" s="812">
        <f t="shared" ref="P145:V147" si="175">IF(E145&gt;0,(E145/E128)*100,)</f>
        <v>12.489331436699857</v>
      </c>
      <c r="Q145" s="812">
        <f t="shared" si="175"/>
        <v>6.3492063492063489</v>
      </c>
      <c r="R145" s="813">
        <f t="shared" si="175"/>
        <v>15.229948289140719</v>
      </c>
      <c r="S145" s="813">
        <f t="shared" si="175"/>
        <v>0</v>
      </c>
      <c r="T145" s="812">
        <f t="shared" si="175"/>
        <v>0</v>
      </c>
      <c r="U145" s="814">
        <f t="shared" si="175"/>
        <v>0</v>
      </c>
      <c r="V145" s="814">
        <f t="shared" si="175"/>
        <v>0</v>
      </c>
      <c r="W145" s="811"/>
      <c r="X145" s="811"/>
      <c r="Y145" s="812"/>
      <c r="Z145" s="812"/>
      <c r="AA145" s="813"/>
      <c r="AB145" s="813"/>
      <c r="AC145" s="812"/>
      <c r="AD145" s="814"/>
      <c r="AE145" s="812"/>
    </row>
    <row r="146" spans="1:31">
      <c r="A146" s="773"/>
      <c r="B146" s="16" t="s">
        <v>82</v>
      </c>
      <c r="C146" s="974">
        <v>1557</v>
      </c>
      <c r="D146" s="975">
        <v>3627</v>
      </c>
      <c r="E146" s="975">
        <v>422</v>
      </c>
      <c r="F146" s="976">
        <v>12</v>
      </c>
      <c r="G146" s="977">
        <v>5618</v>
      </c>
      <c r="H146" s="974"/>
      <c r="I146" s="978"/>
      <c r="J146" s="978"/>
      <c r="K146" s="164"/>
      <c r="L146" s="875"/>
      <c r="M146" s="875"/>
      <c r="N146" s="778">
        <f t="shared" si="173"/>
        <v>17.185430463576161</v>
      </c>
      <c r="O146" s="778">
        <f t="shared" si="174"/>
        <v>14.719967532467532</v>
      </c>
      <c r="P146" s="778">
        <f t="shared" si="175"/>
        <v>12.371738493110525</v>
      </c>
      <c r="Q146" s="758">
        <f t="shared" si="175"/>
        <v>5</v>
      </c>
      <c r="R146" s="854">
        <f t="shared" si="175"/>
        <v>15.04109662391904</v>
      </c>
      <c r="S146" s="854">
        <f t="shared" si="175"/>
        <v>0</v>
      </c>
      <c r="T146" s="778">
        <f t="shared" si="175"/>
        <v>0</v>
      </c>
      <c r="U146" s="758">
        <f t="shared" si="175"/>
        <v>0</v>
      </c>
      <c r="V146" s="854">
        <f t="shared" si="175"/>
        <v>0</v>
      </c>
      <c r="W146" s="854"/>
      <c r="X146" s="778"/>
      <c r="Y146" s="778"/>
      <c r="Z146" s="758"/>
      <c r="AA146" s="854"/>
      <c r="AB146" s="854"/>
      <c r="AC146" s="778"/>
      <c r="AD146" s="758"/>
      <c r="AE146" s="854"/>
    </row>
    <row r="147" spans="1:31">
      <c r="A147" s="773"/>
      <c r="B147" s="16" t="s">
        <v>1090</v>
      </c>
      <c r="C147" s="974">
        <v>1510</v>
      </c>
      <c r="D147" s="975">
        <v>3728</v>
      </c>
      <c r="E147" s="975">
        <v>466</v>
      </c>
      <c r="F147" s="976">
        <v>22</v>
      </c>
      <c r="G147" s="977">
        <v>5726</v>
      </c>
      <c r="H147" s="974"/>
      <c r="I147" s="978"/>
      <c r="J147" s="978"/>
      <c r="K147" s="164"/>
      <c r="L147" s="875"/>
      <c r="M147" s="875"/>
      <c r="N147" s="761">
        <f t="shared" si="173"/>
        <v>16.740576496674059</v>
      </c>
      <c r="O147" s="761">
        <f t="shared" si="174"/>
        <v>15.163717714053284</v>
      </c>
      <c r="P147" s="761">
        <f t="shared" si="175"/>
        <v>12.98050139275766</v>
      </c>
      <c r="Q147" s="762">
        <f t="shared" si="175"/>
        <v>8.9068825910931171</v>
      </c>
      <c r="R147" s="760">
        <f t="shared" si="175"/>
        <v>15.292986485764647</v>
      </c>
      <c r="S147" s="760">
        <f t="shared" si="175"/>
        <v>0</v>
      </c>
      <c r="T147" s="761">
        <f t="shared" si="175"/>
        <v>0</v>
      </c>
      <c r="U147" s="762">
        <f t="shared" si="175"/>
        <v>0</v>
      </c>
      <c r="V147" s="760">
        <f t="shared" si="175"/>
        <v>0</v>
      </c>
      <c r="W147" s="855"/>
      <c r="X147" s="761"/>
      <c r="Y147" s="761"/>
      <c r="Z147" s="762"/>
      <c r="AA147" s="760"/>
      <c r="AB147" s="760"/>
      <c r="AC147" s="761"/>
      <c r="AD147" s="762"/>
      <c r="AE147" s="760"/>
    </row>
    <row r="148" spans="1:31">
      <c r="A148" s="773"/>
      <c r="B148" s="16" t="s">
        <v>957</v>
      </c>
      <c r="C148" s="974">
        <v>968</v>
      </c>
      <c r="D148" s="975">
        <v>2872</v>
      </c>
      <c r="E148" s="975">
        <v>493</v>
      </c>
      <c r="F148" s="976">
        <v>43</v>
      </c>
      <c r="G148" s="977">
        <v>4376</v>
      </c>
      <c r="H148" s="974"/>
      <c r="I148" s="978"/>
      <c r="J148" s="978"/>
      <c r="K148" s="164"/>
      <c r="L148" s="875"/>
      <c r="M148" s="875"/>
      <c r="N148" s="812">
        <f t="shared" ref="N148:N150" si="176">IF(C148&gt;0,(C148/C128)*100,)</f>
        <v>9.9078812691914031</v>
      </c>
      <c r="O148" s="812">
        <f t="shared" ref="O148:O150" si="177">IF(D148&gt;0,(D148/D128)*100,)</f>
        <v>12.586002892326571</v>
      </c>
      <c r="P148" s="812">
        <f t="shared" ref="P148:V150" si="178">IF(E148&gt;0,(E148/E128)*100,)</f>
        <v>14.025604551920342</v>
      </c>
      <c r="Q148" s="812">
        <f t="shared" si="178"/>
        <v>17.063492063492063</v>
      </c>
      <c r="R148" s="813">
        <f t="shared" si="178"/>
        <v>12.036527670810869</v>
      </c>
      <c r="S148" s="813">
        <f t="shared" si="178"/>
        <v>0</v>
      </c>
      <c r="T148" s="812">
        <f t="shared" si="178"/>
        <v>0</v>
      </c>
      <c r="U148" s="814">
        <f t="shared" si="178"/>
        <v>0</v>
      </c>
      <c r="V148" s="814">
        <f t="shared" si="178"/>
        <v>0</v>
      </c>
      <c r="W148" s="811"/>
      <c r="X148" s="811"/>
      <c r="Y148" s="812"/>
      <c r="Z148" s="812"/>
      <c r="AA148" s="813"/>
      <c r="AB148" s="813"/>
      <c r="AC148" s="812"/>
      <c r="AD148" s="814"/>
      <c r="AE148" s="812"/>
    </row>
    <row r="149" spans="1:31">
      <c r="A149" s="773"/>
      <c r="B149" s="16" t="s">
        <v>84</v>
      </c>
      <c r="C149" s="974">
        <v>1206</v>
      </c>
      <c r="D149" s="975">
        <v>3452</v>
      </c>
      <c r="E149" s="975">
        <v>523</v>
      </c>
      <c r="F149" s="976">
        <v>49</v>
      </c>
      <c r="G149" s="977">
        <v>5230</v>
      </c>
      <c r="H149" s="974"/>
      <c r="I149" s="978"/>
      <c r="J149" s="978"/>
      <c r="K149" s="164"/>
      <c r="L149" s="875"/>
      <c r="M149" s="875"/>
      <c r="N149" s="778">
        <f t="shared" si="176"/>
        <v>13.311258278145695</v>
      </c>
      <c r="O149" s="778">
        <f t="shared" si="177"/>
        <v>14.00974025974026</v>
      </c>
      <c r="P149" s="778">
        <f t="shared" si="178"/>
        <v>15.332746995016125</v>
      </c>
      <c r="Q149" s="758">
        <f t="shared" si="178"/>
        <v>20.416666666666668</v>
      </c>
      <c r="R149" s="854">
        <f t="shared" si="178"/>
        <v>14.002302481861262</v>
      </c>
      <c r="S149" s="854">
        <f t="shared" si="178"/>
        <v>0</v>
      </c>
      <c r="T149" s="778">
        <f t="shared" si="178"/>
        <v>0</v>
      </c>
      <c r="U149" s="758">
        <f t="shared" si="178"/>
        <v>0</v>
      </c>
      <c r="V149" s="854">
        <f t="shared" si="178"/>
        <v>0</v>
      </c>
      <c r="W149" s="854"/>
      <c r="X149" s="778"/>
      <c r="Y149" s="778"/>
      <c r="Z149" s="758"/>
      <c r="AA149" s="854"/>
      <c r="AB149" s="854"/>
      <c r="AC149" s="778"/>
      <c r="AD149" s="758"/>
      <c r="AE149" s="854"/>
    </row>
    <row r="150" spans="1:31">
      <c r="A150" s="773"/>
      <c r="B150" s="16" t="s">
        <v>1092</v>
      </c>
      <c r="C150" s="974">
        <v>1246</v>
      </c>
      <c r="D150" s="975">
        <v>3480</v>
      </c>
      <c r="E150" s="975">
        <v>550</v>
      </c>
      <c r="F150" s="976">
        <v>42</v>
      </c>
      <c r="G150" s="977">
        <v>5318</v>
      </c>
      <c r="H150" s="974"/>
      <c r="I150" s="978"/>
      <c r="J150" s="978"/>
      <c r="K150" s="164"/>
      <c r="L150" s="875"/>
      <c r="M150" s="875"/>
      <c r="N150" s="761">
        <f t="shared" si="176"/>
        <v>13.813747228381374</v>
      </c>
      <c r="O150" s="761">
        <f t="shared" si="177"/>
        <v>14.15497254423429</v>
      </c>
      <c r="P150" s="761">
        <f t="shared" si="178"/>
        <v>15.32033426183844</v>
      </c>
      <c r="Q150" s="762">
        <f t="shared" si="178"/>
        <v>17.004048582995949</v>
      </c>
      <c r="R150" s="760">
        <f t="shared" si="178"/>
        <v>14.203301105710164</v>
      </c>
      <c r="S150" s="760">
        <f t="shared" si="178"/>
        <v>0</v>
      </c>
      <c r="T150" s="761">
        <f t="shared" si="178"/>
        <v>0</v>
      </c>
      <c r="U150" s="762">
        <f t="shared" si="178"/>
        <v>0</v>
      </c>
      <c r="V150" s="760">
        <f t="shared" si="178"/>
        <v>0</v>
      </c>
      <c r="W150" s="855"/>
      <c r="X150" s="761"/>
      <c r="Y150" s="761"/>
      <c r="Z150" s="762"/>
      <c r="AA150" s="760"/>
      <c r="AB150" s="760"/>
      <c r="AC150" s="761"/>
      <c r="AD150" s="762"/>
      <c r="AE150" s="760"/>
    </row>
    <row r="151" spans="1:31">
      <c r="A151" s="773"/>
      <c r="B151" s="16" t="s">
        <v>959</v>
      </c>
      <c r="C151" s="974">
        <v>4516</v>
      </c>
      <c r="D151" s="975">
        <v>9668</v>
      </c>
      <c r="E151" s="975">
        <v>1372</v>
      </c>
      <c r="F151" s="976">
        <v>103</v>
      </c>
      <c r="G151" s="977">
        <v>15659</v>
      </c>
      <c r="H151" s="974"/>
      <c r="I151" s="978"/>
      <c r="J151" s="978"/>
      <c r="K151" s="164"/>
      <c r="L151" s="875"/>
      <c r="M151" s="875"/>
      <c r="N151" s="812">
        <f t="shared" ref="N151:N153" si="179">IF(C151&gt;0,(C151/C128)*100,)</f>
        <v>46.223132036847488</v>
      </c>
      <c r="O151" s="812">
        <f t="shared" ref="O151:O153" si="180">IF(D151&gt;0,(D151/D128)*100,)</f>
        <v>42.368201936982345</v>
      </c>
      <c r="P151" s="812">
        <f t="shared" ref="P151:V153" si="181">IF(E151&gt;0,(E151/E128)*100,)</f>
        <v>39.03271692745377</v>
      </c>
      <c r="Q151" s="812">
        <f t="shared" si="181"/>
        <v>40.873015873015873</v>
      </c>
      <c r="R151" s="813">
        <f t="shared" si="181"/>
        <v>43.071294971944106</v>
      </c>
      <c r="S151" s="813">
        <f t="shared" si="181"/>
        <v>0</v>
      </c>
      <c r="T151" s="812">
        <f t="shared" si="181"/>
        <v>0</v>
      </c>
      <c r="U151" s="814">
        <f t="shared" si="181"/>
        <v>0</v>
      </c>
      <c r="V151" s="814">
        <f t="shared" si="181"/>
        <v>0</v>
      </c>
      <c r="W151" s="811"/>
      <c r="X151" s="811"/>
      <c r="Y151" s="812"/>
      <c r="Z151" s="812"/>
      <c r="AA151" s="813"/>
      <c r="AB151" s="813"/>
      <c r="AC151" s="812"/>
      <c r="AD151" s="814"/>
      <c r="AE151" s="812"/>
    </row>
    <row r="152" spans="1:31">
      <c r="A152" s="773"/>
      <c r="B152" s="16" t="s">
        <v>86</v>
      </c>
      <c r="C152" s="974">
        <v>3840</v>
      </c>
      <c r="D152" s="975">
        <v>9876</v>
      </c>
      <c r="E152" s="975">
        <v>1326</v>
      </c>
      <c r="F152" s="976">
        <v>92</v>
      </c>
      <c r="G152" s="977">
        <v>15134</v>
      </c>
      <c r="H152" s="974"/>
      <c r="I152" s="978"/>
      <c r="J152" s="978"/>
      <c r="K152" s="164"/>
      <c r="L152" s="875"/>
      <c r="M152" s="875"/>
      <c r="N152" s="778">
        <f t="shared" si="179"/>
        <v>42.384105960264904</v>
      </c>
      <c r="O152" s="778">
        <f t="shared" si="180"/>
        <v>40.081168831168831</v>
      </c>
      <c r="P152" s="778">
        <f t="shared" si="181"/>
        <v>38.874230430958661</v>
      </c>
      <c r="Q152" s="758">
        <f t="shared" si="181"/>
        <v>38.333333333333336</v>
      </c>
      <c r="R152" s="854">
        <f t="shared" si="181"/>
        <v>40.518326149232955</v>
      </c>
      <c r="S152" s="854">
        <f t="shared" si="181"/>
        <v>0</v>
      </c>
      <c r="T152" s="778">
        <f t="shared" si="181"/>
        <v>0</v>
      </c>
      <c r="U152" s="758">
        <f t="shared" si="181"/>
        <v>0</v>
      </c>
      <c r="V152" s="854">
        <f t="shared" si="181"/>
        <v>0</v>
      </c>
      <c r="W152" s="854"/>
      <c r="X152" s="778"/>
      <c r="Y152" s="778"/>
      <c r="Z152" s="758"/>
      <c r="AA152" s="854"/>
      <c r="AB152" s="854"/>
      <c r="AC152" s="778"/>
      <c r="AD152" s="758"/>
      <c r="AE152" s="854"/>
    </row>
    <row r="153" spans="1:31">
      <c r="A153" s="773"/>
      <c r="B153" s="16" t="s">
        <v>1094</v>
      </c>
      <c r="C153" s="974">
        <v>3859</v>
      </c>
      <c r="D153" s="975">
        <v>9458</v>
      </c>
      <c r="E153" s="975">
        <v>1376</v>
      </c>
      <c r="F153" s="976">
        <v>84</v>
      </c>
      <c r="G153" s="977">
        <v>14777</v>
      </c>
      <c r="H153" s="974"/>
      <c r="I153" s="978"/>
      <c r="J153" s="978"/>
      <c r="K153" s="164"/>
      <c r="L153" s="875"/>
      <c r="M153" s="875"/>
      <c r="N153" s="761">
        <f t="shared" si="179"/>
        <v>42.782705099778276</v>
      </c>
      <c r="O153" s="761">
        <f t="shared" si="180"/>
        <v>38.470612161887331</v>
      </c>
      <c r="P153" s="761">
        <f t="shared" si="181"/>
        <v>38.32869080779944</v>
      </c>
      <c r="Q153" s="762">
        <f t="shared" si="181"/>
        <v>34.008097165991899</v>
      </c>
      <c r="R153" s="760">
        <f t="shared" si="181"/>
        <v>39.466374659473317</v>
      </c>
      <c r="S153" s="760">
        <f t="shared" si="181"/>
        <v>0</v>
      </c>
      <c r="T153" s="761">
        <f t="shared" si="181"/>
        <v>0</v>
      </c>
      <c r="U153" s="762">
        <f t="shared" si="181"/>
        <v>0</v>
      </c>
      <c r="V153" s="760">
        <f t="shared" si="181"/>
        <v>0</v>
      </c>
      <c r="W153" s="855"/>
      <c r="X153" s="761"/>
      <c r="Y153" s="761"/>
      <c r="Z153" s="762"/>
      <c r="AA153" s="760"/>
      <c r="AB153" s="760"/>
      <c r="AC153" s="761"/>
      <c r="AD153" s="762"/>
      <c r="AE153" s="760"/>
    </row>
    <row r="154" spans="1:31">
      <c r="A154" s="773"/>
      <c r="B154" s="16" t="s">
        <v>953</v>
      </c>
      <c r="C154" s="974">
        <v>2467</v>
      </c>
      <c r="D154" s="975">
        <v>7902</v>
      </c>
      <c r="E154" s="975">
        <v>1503</v>
      </c>
      <c r="F154" s="976">
        <v>187</v>
      </c>
      <c r="G154" s="977">
        <v>12059</v>
      </c>
      <c r="H154" s="974"/>
      <c r="I154" s="978"/>
      <c r="J154" s="978"/>
      <c r="K154" s="164"/>
      <c r="L154" s="875"/>
      <c r="M154" s="875"/>
      <c r="N154" s="812">
        <f t="shared" ref="N154:N156" si="182">IF(C154&gt;0,(C154/C125)*100,)</f>
        <v>39.339818210811671</v>
      </c>
      <c r="O154" s="812">
        <f t="shared" ref="O154:O156" si="183">IF(D154&gt;0,(D154/D125)*100,)</f>
        <v>46.008733624454152</v>
      </c>
      <c r="P154" s="812">
        <f t="shared" ref="P154:V156" si="184">IF(E154&gt;0,(E154/E125)*100,)</f>
        <v>46.076026977314534</v>
      </c>
      <c r="Q154" s="812">
        <f t="shared" si="184"/>
        <v>58.074534161490689</v>
      </c>
      <c r="R154" s="813">
        <f t="shared" si="184"/>
        <v>44.613392526822047</v>
      </c>
      <c r="S154" s="813">
        <f t="shared" si="184"/>
        <v>0</v>
      </c>
      <c r="T154" s="812">
        <f t="shared" si="184"/>
        <v>0</v>
      </c>
      <c r="U154" s="814">
        <f t="shared" si="184"/>
        <v>0</v>
      </c>
      <c r="V154" s="814">
        <f t="shared" si="184"/>
        <v>0</v>
      </c>
      <c r="W154" s="811"/>
      <c r="X154" s="811"/>
      <c r="Y154" s="812"/>
      <c r="Z154" s="812"/>
      <c r="AA154" s="813"/>
      <c r="AB154" s="813"/>
      <c r="AC154" s="812"/>
      <c r="AD154" s="814"/>
      <c r="AE154" s="812"/>
    </row>
    <row r="155" spans="1:31">
      <c r="A155" s="773"/>
      <c r="B155" s="16" t="s">
        <v>524</v>
      </c>
      <c r="C155" s="974">
        <v>2112</v>
      </c>
      <c r="D155" s="975">
        <v>9051</v>
      </c>
      <c r="E155" s="975">
        <v>1569</v>
      </c>
      <c r="F155" s="976">
        <v>143</v>
      </c>
      <c r="G155" s="977">
        <v>12875</v>
      </c>
      <c r="H155" s="974"/>
      <c r="I155" s="978"/>
      <c r="J155" s="978"/>
      <c r="K155" s="164"/>
      <c r="L155" s="875"/>
      <c r="M155" s="875"/>
      <c r="N155" s="778">
        <f t="shared" si="182"/>
        <v>37.727759914255095</v>
      </c>
      <c r="O155" s="778">
        <f t="shared" si="183"/>
        <v>43.657148369670075</v>
      </c>
      <c r="P155" s="778">
        <f t="shared" si="184"/>
        <v>47.588717015468603</v>
      </c>
      <c r="Q155" s="758">
        <f t="shared" si="184"/>
        <v>49.140893470790374</v>
      </c>
      <c r="R155" s="854">
        <f t="shared" si="184"/>
        <v>43.034293736212312</v>
      </c>
      <c r="S155" s="854">
        <f t="shared" si="184"/>
        <v>0</v>
      </c>
      <c r="T155" s="778">
        <f t="shared" si="184"/>
        <v>0</v>
      </c>
      <c r="U155" s="758">
        <f t="shared" si="184"/>
        <v>0</v>
      </c>
      <c r="V155" s="854">
        <f t="shared" si="184"/>
        <v>0</v>
      </c>
      <c r="W155" s="854"/>
      <c r="X155" s="778"/>
      <c r="Y155" s="778"/>
      <c r="Z155" s="758"/>
      <c r="AA155" s="854"/>
      <c r="AB155" s="854"/>
      <c r="AC155" s="778"/>
      <c r="AD155" s="758"/>
      <c r="AE155" s="854"/>
    </row>
    <row r="156" spans="1:31">
      <c r="A156" s="773"/>
      <c r="B156" s="16" t="s">
        <v>1096</v>
      </c>
      <c r="C156" s="974">
        <v>3303</v>
      </c>
      <c r="D156" s="975">
        <v>9943</v>
      </c>
      <c r="E156" s="975">
        <v>1498</v>
      </c>
      <c r="F156" s="976">
        <v>129</v>
      </c>
      <c r="G156" s="977">
        <v>14873</v>
      </c>
      <c r="H156" s="974"/>
      <c r="I156" s="978"/>
      <c r="J156" s="978"/>
      <c r="K156" s="164"/>
      <c r="L156" s="875"/>
      <c r="M156" s="875"/>
      <c r="N156" s="761">
        <f t="shared" si="182"/>
        <v>39.014883061658402</v>
      </c>
      <c r="O156" s="761">
        <f t="shared" si="183"/>
        <v>43.859726510807235</v>
      </c>
      <c r="P156" s="761">
        <f t="shared" si="184"/>
        <v>46.049800184445125</v>
      </c>
      <c r="Q156" s="762">
        <f t="shared" si="184"/>
        <v>47.601476014760145</v>
      </c>
      <c r="R156" s="760">
        <f t="shared" si="184"/>
        <v>42.911136757068668</v>
      </c>
      <c r="S156" s="760">
        <f t="shared" si="184"/>
        <v>0</v>
      </c>
      <c r="T156" s="761">
        <f t="shared" si="184"/>
        <v>0</v>
      </c>
      <c r="U156" s="762">
        <f t="shared" si="184"/>
        <v>0</v>
      </c>
      <c r="V156" s="760">
        <f t="shared" si="184"/>
        <v>0</v>
      </c>
      <c r="W156" s="855"/>
      <c r="X156" s="761"/>
      <c r="Y156" s="761"/>
      <c r="Z156" s="762"/>
      <c r="AA156" s="760"/>
      <c r="AB156" s="760"/>
      <c r="AC156" s="761"/>
      <c r="AD156" s="762"/>
      <c r="AE156" s="760"/>
    </row>
    <row r="157" spans="1:31">
      <c r="A157" s="930" t="s">
        <v>888</v>
      </c>
      <c r="B157" s="927" t="s">
        <v>764</v>
      </c>
      <c r="C157" s="1019"/>
      <c r="D157" s="971">
        <v>17573</v>
      </c>
      <c r="E157" s="971">
        <v>23180</v>
      </c>
      <c r="F157" s="972">
        <v>5755</v>
      </c>
      <c r="G157" s="973">
        <v>46508</v>
      </c>
      <c r="H157" s="970">
        <v>27789</v>
      </c>
      <c r="I157" s="971">
        <v>2612</v>
      </c>
      <c r="J157" s="971"/>
      <c r="K157" s="953">
        <v>30401</v>
      </c>
      <c r="L157" s="875"/>
      <c r="M157" s="875"/>
      <c r="N157" s="794"/>
      <c r="O157" s="794"/>
      <c r="P157" s="794"/>
      <c r="Q157" s="794"/>
      <c r="R157" s="795"/>
      <c r="S157" s="795"/>
      <c r="T157" s="794"/>
      <c r="U157" s="796"/>
      <c r="V157" s="796"/>
      <c r="W157" s="792"/>
      <c r="X157" s="793"/>
      <c r="Y157" s="794"/>
      <c r="Z157" s="794"/>
      <c r="AA157" s="795"/>
      <c r="AB157" s="795"/>
      <c r="AC157" s="794"/>
      <c r="AD157" s="796"/>
      <c r="AE157" s="858"/>
    </row>
    <row r="158" spans="1:31">
      <c r="A158" s="773"/>
      <c r="B158" s="16" t="s">
        <v>452</v>
      </c>
      <c r="C158" s="974"/>
      <c r="D158" s="975">
        <v>18986</v>
      </c>
      <c r="E158" s="975">
        <v>26801</v>
      </c>
      <c r="F158" s="976">
        <v>5784</v>
      </c>
      <c r="G158" s="977">
        <v>51571</v>
      </c>
      <c r="H158" s="974">
        <v>22575</v>
      </c>
      <c r="I158" s="978">
        <v>1793</v>
      </c>
      <c r="J158" s="978"/>
      <c r="K158" s="164">
        <v>24368</v>
      </c>
      <c r="L158" s="875"/>
      <c r="M158" s="875"/>
      <c r="N158" s="799"/>
      <c r="O158" s="799"/>
      <c r="P158" s="799"/>
      <c r="Q158" s="799"/>
      <c r="R158" s="800"/>
      <c r="S158" s="800"/>
      <c r="T158" s="799"/>
      <c r="U158" s="801"/>
      <c r="V158" s="801"/>
      <c r="W158" s="797"/>
      <c r="X158" s="798"/>
      <c r="Y158" s="799"/>
      <c r="Z158" s="799"/>
      <c r="AA158" s="800"/>
      <c r="AB158" s="800"/>
      <c r="AC158" s="799"/>
      <c r="AD158" s="801"/>
      <c r="AE158" s="799"/>
    </row>
    <row r="159" spans="1:31">
      <c r="A159" s="773"/>
      <c r="B159" s="16" t="s">
        <v>878</v>
      </c>
      <c r="C159" s="974"/>
      <c r="D159" s="975">
        <v>20316</v>
      </c>
      <c r="E159" s="975">
        <v>28252</v>
      </c>
      <c r="F159" s="976">
        <v>5568</v>
      </c>
      <c r="G159" s="977">
        <v>54136</v>
      </c>
      <c r="H159" s="974">
        <v>22526</v>
      </c>
      <c r="I159" s="978">
        <v>1648</v>
      </c>
      <c r="J159" s="978"/>
      <c r="K159" s="164">
        <v>24174</v>
      </c>
      <c r="L159" s="875"/>
      <c r="M159" s="875"/>
      <c r="N159" s="799"/>
      <c r="O159" s="799"/>
      <c r="P159" s="799"/>
      <c r="Q159" s="799"/>
      <c r="R159" s="800"/>
      <c r="S159" s="800"/>
      <c r="T159" s="799"/>
      <c r="U159" s="801"/>
      <c r="V159" s="801"/>
      <c r="W159" s="797"/>
      <c r="X159" s="798"/>
      <c r="Y159" s="799"/>
      <c r="Z159" s="799"/>
      <c r="AA159" s="800"/>
      <c r="AB159" s="800"/>
      <c r="AC159" s="799"/>
      <c r="AD159" s="801"/>
      <c r="AE159" s="799"/>
    </row>
    <row r="160" spans="1:31">
      <c r="A160" s="773"/>
      <c r="B160" s="16" t="s">
        <v>1002</v>
      </c>
      <c r="C160" s="974"/>
      <c r="D160" s="975">
        <v>20461</v>
      </c>
      <c r="E160" s="975">
        <v>29511</v>
      </c>
      <c r="F160" s="976">
        <v>5635</v>
      </c>
      <c r="G160" s="977">
        <v>55607</v>
      </c>
      <c r="H160" s="974">
        <v>22666</v>
      </c>
      <c r="I160" s="978">
        <v>1731</v>
      </c>
      <c r="J160" s="978"/>
      <c r="K160" s="164">
        <v>24397</v>
      </c>
      <c r="L160" s="875"/>
      <c r="M160" s="875"/>
      <c r="N160" s="799"/>
      <c r="O160" s="799"/>
      <c r="P160" s="799"/>
      <c r="Q160" s="799"/>
      <c r="R160" s="800"/>
      <c r="S160" s="800"/>
      <c r="T160" s="799"/>
      <c r="U160" s="801"/>
      <c r="V160" s="801"/>
      <c r="W160" s="797"/>
      <c r="X160" s="798"/>
      <c r="Y160" s="799"/>
      <c r="Z160" s="799"/>
      <c r="AA160" s="800"/>
      <c r="AB160" s="800"/>
      <c r="AC160" s="799"/>
      <c r="AD160" s="801"/>
      <c r="AE160" s="799"/>
    </row>
    <row r="161" spans="1:40">
      <c r="A161" s="773"/>
      <c r="B161" s="16" t="s">
        <v>70</v>
      </c>
      <c r="C161" s="974"/>
      <c r="D161" s="975">
        <v>19955</v>
      </c>
      <c r="E161" s="975">
        <v>31381</v>
      </c>
      <c r="F161" s="976">
        <v>5883</v>
      </c>
      <c r="G161" s="977">
        <v>57219</v>
      </c>
      <c r="H161" s="974">
        <v>21948</v>
      </c>
      <c r="I161" s="978">
        <v>1921</v>
      </c>
      <c r="J161" s="978"/>
      <c r="K161" s="164">
        <v>23869</v>
      </c>
      <c r="L161" s="875"/>
      <c r="M161" s="875"/>
      <c r="N161" s="799"/>
      <c r="O161" s="799"/>
      <c r="P161" s="799"/>
      <c r="Q161" s="799"/>
      <c r="R161" s="800"/>
      <c r="S161" s="800"/>
      <c r="T161" s="799"/>
      <c r="U161" s="801"/>
      <c r="V161" s="801"/>
      <c r="W161" s="797"/>
      <c r="X161" s="798"/>
      <c r="Y161" s="799"/>
      <c r="Z161" s="799"/>
      <c r="AA161" s="800"/>
      <c r="AB161" s="800"/>
      <c r="AC161" s="799"/>
      <c r="AD161" s="801"/>
      <c r="AE161" s="799"/>
    </row>
    <row r="162" spans="1:40">
      <c r="A162" s="773"/>
      <c r="B162" s="139" t="s">
        <v>1076</v>
      </c>
      <c r="C162" s="979"/>
      <c r="D162" s="980">
        <v>21473</v>
      </c>
      <c r="E162" s="980">
        <v>32995</v>
      </c>
      <c r="F162" s="981">
        <v>6612</v>
      </c>
      <c r="G162" s="982">
        <v>61080</v>
      </c>
      <c r="H162" s="979">
        <v>24094</v>
      </c>
      <c r="I162" s="980">
        <v>1724</v>
      </c>
      <c r="J162" s="980"/>
      <c r="K162" s="169">
        <v>25818</v>
      </c>
      <c r="L162" s="875"/>
      <c r="M162" s="875"/>
      <c r="N162" s="804"/>
      <c r="O162" s="804"/>
      <c r="P162" s="804"/>
      <c r="Q162" s="804"/>
      <c r="R162" s="805"/>
      <c r="S162" s="805"/>
      <c r="T162" s="804"/>
      <c r="U162" s="806"/>
      <c r="V162" s="806"/>
      <c r="W162" s="802"/>
      <c r="X162" s="803"/>
      <c r="Y162" s="804"/>
      <c r="Z162" s="804"/>
      <c r="AA162" s="805"/>
      <c r="AB162" s="805"/>
      <c r="AC162" s="804"/>
      <c r="AD162" s="806"/>
      <c r="AE162" s="804"/>
    </row>
    <row r="163" spans="1:40">
      <c r="A163" s="773"/>
      <c r="B163" s="16" t="s">
        <v>454</v>
      </c>
      <c r="C163" s="974">
        <v>0</v>
      </c>
      <c r="D163" s="975">
        <v>1498</v>
      </c>
      <c r="E163" s="975">
        <v>4094</v>
      </c>
      <c r="F163" s="976">
        <v>1157</v>
      </c>
      <c r="G163" s="977">
        <v>6749</v>
      </c>
      <c r="H163" s="974">
        <v>9067</v>
      </c>
      <c r="I163" s="978">
        <v>864</v>
      </c>
      <c r="J163" s="978"/>
      <c r="K163" s="164">
        <v>9931</v>
      </c>
      <c r="L163" s="875"/>
      <c r="M163" s="875"/>
      <c r="N163" s="730"/>
      <c r="O163" s="730"/>
      <c r="P163" s="730"/>
      <c r="Q163" s="730"/>
      <c r="R163" s="807"/>
      <c r="S163" s="730"/>
      <c r="T163" s="730"/>
      <c r="U163" s="730"/>
      <c r="V163" s="807"/>
      <c r="W163" s="731"/>
      <c r="X163" s="730"/>
      <c r="Y163" s="730"/>
      <c r="Z163" s="730"/>
      <c r="AA163" s="807"/>
      <c r="AB163" s="730"/>
      <c r="AC163" s="730"/>
      <c r="AD163" s="730"/>
      <c r="AE163" s="859"/>
    </row>
    <row r="164" spans="1:40">
      <c r="A164" s="773"/>
      <c r="B164" s="16" t="s">
        <v>255</v>
      </c>
      <c r="C164" s="974">
        <v>0</v>
      </c>
      <c r="D164" s="975">
        <v>1820</v>
      </c>
      <c r="E164" s="975">
        <v>4744</v>
      </c>
      <c r="F164" s="976">
        <v>1117</v>
      </c>
      <c r="G164" s="977">
        <v>7681</v>
      </c>
      <c r="H164" s="974">
        <v>10244</v>
      </c>
      <c r="I164" s="978">
        <v>1073</v>
      </c>
      <c r="J164" s="978"/>
      <c r="K164" s="164">
        <v>11317</v>
      </c>
      <c r="L164" s="875"/>
      <c r="M164" s="875"/>
      <c r="N164" s="28"/>
      <c r="O164" s="28"/>
      <c r="P164" s="28"/>
      <c r="Q164" s="28"/>
      <c r="R164" s="808"/>
      <c r="S164" s="28"/>
      <c r="T164" s="28"/>
      <c r="U164" s="28"/>
      <c r="V164" s="808"/>
      <c r="W164" s="797"/>
      <c r="X164" s="844"/>
      <c r="Y164" s="28"/>
      <c r="Z164" s="28"/>
      <c r="AA164" s="808"/>
      <c r="AB164" s="28"/>
      <c r="AC164" s="28"/>
      <c r="AD164" s="28"/>
      <c r="AE164" s="860"/>
    </row>
    <row r="165" spans="1:40">
      <c r="A165" s="773"/>
      <c r="B165" s="16" t="s">
        <v>1078</v>
      </c>
      <c r="C165" s="974">
        <v>0</v>
      </c>
      <c r="D165" s="975">
        <v>2269</v>
      </c>
      <c r="E165" s="975">
        <v>4803</v>
      </c>
      <c r="F165" s="976">
        <v>1158</v>
      </c>
      <c r="G165" s="977">
        <v>8230</v>
      </c>
      <c r="H165" s="974">
        <v>8117</v>
      </c>
      <c r="I165" s="978">
        <v>826</v>
      </c>
      <c r="J165" s="978"/>
      <c r="K165" s="164">
        <v>8943</v>
      </c>
      <c r="L165" s="875"/>
      <c r="M165" s="875"/>
      <c r="N165" s="798">
        <f t="shared" ref="N165:N170" si="185">IF(C165&gt;0,(C165/C157)*100,)</f>
        <v>0</v>
      </c>
      <c r="O165" s="798">
        <f t="shared" ref="O165:O170" si="186">IF(D165&gt;0,(D165/D157)*100,)</f>
        <v>12.911853411483525</v>
      </c>
      <c r="P165" s="798">
        <f t="shared" ref="P165:P170" si="187">IF(E165&gt;0,(E165/E157)*100,)</f>
        <v>20.720448662640205</v>
      </c>
      <c r="Q165" s="809">
        <f t="shared" ref="Q165:Q170" si="188">IF(F165&gt;0,(F165/F157)*100,)</f>
        <v>20.121633362293657</v>
      </c>
      <c r="R165" s="810">
        <f t="shared" ref="R165:R170" si="189">IF(G165&gt;0,(G165/G157)*100,)</f>
        <v>17.695880278661736</v>
      </c>
      <c r="S165" s="798">
        <f t="shared" ref="S165:S170" si="190">IF(H165&gt;0,(H165/H157)*100,)</f>
        <v>29.209399402641335</v>
      </c>
      <c r="T165" s="798">
        <f t="shared" ref="T165:T170" si="191">IF(I165&gt;0,(I165/I157)*100,)</f>
        <v>31.623277182235839</v>
      </c>
      <c r="U165" s="809">
        <f t="shared" ref="U165:U170" si="192">IF(J165&gt;0,(J165/J157)*100,)</f>
        <v>0</v>
      </c>
      <c r="V165" s="810">
        <f t="shared" ref="V165:V170" si="193">IF(K165&gt;0,(K165/K157)*100,)</f>
        <v>29.416795500148023</v>
      </c>
      <c r="W165" s="797"/>
      <c r="X165" s="798"/>
      <c r="Y165" s="798"/>
      <c r="Z165" s="809"/>
      <c r="AA165" s="810"/>
      <c r="AB165" s="798"/>
      <c r="AC165" s="798"/>
      <c r="AD165" s="809"/>
      <c r="AE165" s="797"/>
    </row>
    <row r="166" spans="1:40">
      <c r="A166" s="773"/>
      <c r="B166" s="16" t="s">
        <v>456</v>
      </c>
      <c r="C166" s="974">
        <v>0</v>
      </c>
      <c r="D166" s="975">
        <v>2158</v>
      </c>
      <c r="E166" s="975">
        <v>5589</v>
      </c>
      <c r="F166" s="976">
        <v>1153</v>
      </c>
      <c r="G166" s="977">
        <v>8900</v>
      </c>
      <c r="H166" s="974">
        <v>8398</v>
      </c>
      <c r="I166" s="978">
        <v>708</v>
      </c>
      <c r="J166" s="978"/>
      <c r="K166" s="164">
        <v>9106</v>
      </c>
      <c r="L166" s="875"/>
      <c r="M166" s="875"/>
      <c r="N166" s="778">
        <f t="shared" si="185"/>
        <v>0</v>
      </c>
      <c r="O166" s="778">
        <f t="shared" si="186"/>
        <v>11.366269883071737</v>
      </c>
      <c r="P166" s="778">
        <f t="shared" si="187"/>
        <v>20.853699488825043</v>
      </c>
      <c r="Q166" s="758">
        <f t="shared" si="188"/>
        <v>19.934301521438453</v>
      </c>
      <c r="R166" s="854">
        <f t="shared" si="189"/>
        <v>17.257761144829459</v>
      </c>
      <c r="S166" s="854">
        <f t="shared" si="190"/>
        <v>37.200442967884825</v>
      </c>
      <c r="T166" s="778">
        <f t="shared" si="191"/>
        <v>39.486893474623535</v>
      </c>
      <c r="U166" s="758">
        <f t="shared" si="192"/>
        <v>0</v>
      </c>
      <c r="V166" s="854">
        <f t="shared" si="193"/>
        <v>37.368680236375575</v>
      </c>
      <c r="W166" s="854"/>
      <c r="X166" s="778"/>
      <c r="Y166" s="778"/>
      <c r="Z166" s="758"/>
      <c r="AA166" s="854"/>
      <c r="AB166" s="854"/>
      <c r="AC166" s="778"/>
      <c r="AD166" s="758"/>
      <c r="AE166" s="854"/>
    </row>
    <row r="167" spans="1:40">
      <c r="A167" s="773"/>
      <c r="B167" s="16" t="s">
        <v>880</v>
      </c>
      <c r="C167" s="974">
        <v>0</v>
      </c>
      <c r="D167" s="975">
        <v>2649</v>
      </c>
      <c r="E167" s="975">
        <v>6056</v>
      </c>
      <c r="F167" s="976">
        <v>1103</v>
      </c>
      <c r="G167" s="977">
        <v>9808</v>
      </c>
      <c r="H167" s="974">
        <v>8539</v>
      </c>
      <c r="I167" s="978">
        <v>732</v>
      </c>
      <c r="J167" s="978"/>
      <c r="K167" s="164">
        <v>9271</v>
      </c>
      <c r="L167" s="875"/>
      <c r="M167" s="875"/>
      <c r="N167" s="778">
        <f t="shared" si="185"/>
        <v>0</v>
      </c>
      <c r="O167" s="778">
        <f t="shared" si="186"/>
        <v>13.038984051978735</v>
      </c>
      <c r="P167" s="778">
        <f t="shared" si="187"/>
        <v>21.435650573410733</v>
      </c>
      <c r="Q167" s="758">
        <f t="shared" si="188"/>
        <v>19.80962643678161</v>
      </c>
      <c r="R167" s="854">
        <f t="shared" si="189"/>
        <v>18.117334121471849</v>
      </c>
      <c r="S167" s="854">
        <f t="shared" si="190"/>
        <v>37.90730711178194</v>
      </c>
      <c r="T167" s="778">
        <f t="shared" si="191"/>
        <v>44.417475728155345</v>
      </c>
      <c r="U167" s="758">
        <f t="shared" si="192"/>
        <v>0</v>
      </c>
      <c r="V167" s="854">
        <f t="shared" si="193"/>
        <v>38.351121039132948</v>
      </c>
      <c r="W167" s="854"/>
      <c r="X167" s="778"/>
      <c r="Y167" s="778"/>
      <c r="Z167" s="758"/>
      <c r="AA167" s="854"/>
      <c r="AB167" s="854"/>
      <c r="AC167" s="778"/>
      <c r="AD167" s="758"/>
      <c r="AE167" s="854"/>
    </row>
    <row r="168" spans="1:40">
      <c r="A168" s="773"/>
      <c r="B168" s="16" t="s">
        <v>1004</v>
      </c>
      <c r="C168" s="974">
        <v>0</v>
      </c>
      <c r="D168" s="975">
        <v>2612</v>
      </c>
      <c r="E168" s="975">
        <v>6631</v>
      </c>
      <c r="F168" s="976">
        <v>1424</v>
      </c>
      <c r="G168" s="977">
        <v>10667</v>
      </c>
      <c r="H168" s="974">
        <v>8252</v>
      </c>
      <c r="I168" s="975">
        <v>635</v>
      </c>
      <c r="J168" s="975"/>
      <c r="K168" s="164">
        <v>8887</v>
      </c>
      <c r="L168" s="875"/>
      <c r="M168" s="875"/>
      <c r="N168" s="778">
        <f t="shared" si="185"/>
        <v>0</v>
      </c>
      <c r="O168" s="778">
        <f t="shared" si="186"/>
        <v>12.765749474610233</v>
      </c>
      <c r="P168" s="778">
        <f t="shared" si="187"/>
        <v>22.469587611399138</v>
      </c>
      <c r="Q168" s="758">
        <f t="shared" si="188"/>
        <v>25.270629991126885</v>
      </c>
      <c r="R168" s="854">
        <f t="shared" si="189"/>
        <v>19.182836693222079</v>
      </c>
      <c r="S168" s="854">
        <f t="shared" si="190"/>
        <v>36.406953145680752</v>
      </c>
      <c r="T168" s="778">
        <f t="shared" si="191"/>
        <v>36.683997689196993</v>
      </c>
      <c r="U168" s="758">
        <f t="shared" si="192"/>
        <v>0</v>
      </c>
      <c r="V168" s="854">
        <f t="shared" si="193"/>
        <v>36.426609829077343</v>
      </c>
      <c r="W168" s="854"/>
      <c r="X168" s="778"/>
      <c r="Y168" s="778"/>
      <c r="Z168" s="758"/>
      <c r="AA168" s="854"/>
      <c r="AB168" s="854"/>
      <c r="AC168" s="778"/>
      <c r="AD168" s="758"/>
      <c r="AE168" s="854"/>
    </row>
    <row r="169" spans="1:40">
      <c r="A169" s="773"/>
      <c r="B169" s="16" t="s">
        <v>72</v>
      </c>
      <c r="C169" s="974">
        <v>0</v>
      </c>
      <c r="D169" s="975">
        <v>2574</v>
      </c>
      <c r="E169" s="975">
        <v>7126</v>
      </c>
      <c r="F169" s="976">
        <v>1514</v>
      </c>
      <c r="G169" s="977">
        <v>11214</v>
      </c>
      <c r="H169" s="974">
        <v>8194</v>
      </c>
      <c r="I169" s="978">
        <v>696</v>
      </c>
      <c r="J169" s="978"/>
      <c r="K169" s="164">
        <v>8890</v>
      </c>
      <c r="L169" s="875"/>
      <c r="M169" s="875"/>
      <c r="N169" s="778">
        <f t="shared" si="185"/>
        <v>0</v>
      </c>
      <c r="O169" s="778">
        <f t="shared" si="186"/>
        <v>12.899022801302932</v>
      </c>
      <c r="P169" s="778">
        <f t="shared" si="187"/>
        <v>22.708008030336828</v>
      </c>
      <c r="Q169" s="758">
        <f t="shared" si="188"/>
        <v>25.735169131395548</v>
      </c>
      <c r="R169" s="854">
        <f t="shared" si="189"/>
        <v>19.598385151785248</v>
      </c>
      <c r="S169" s="854">
        <f t="shared" si="190"/>
        <v>37.333697831237473</v>
      </c>
      <c r="T169" s="778">
        <f t="shared" si="191"/>
        <v>36.231129619989588</v>
      </c>
      <c r="U169" s="758">
        <f t="shared" si="192"/>
        <v>0</v>
      </c>
      <c r="V169" s="854">
        <f t="shared" si="193"/>
        <v>37.244962084712391</v>
      </c>
      <c r="W169" s="854"/>
      <c r="X169" s="778"/>
      <c r="Y169" s="778"/>
      <c r="Z169" s="758"/>
      <c r="AA169" s="854"/>
      <c r="AB169" s="854"/>
      <c r="AC169" s="778"/>
      <c r="AD169" s="758"/>
      <c r="AE169" s="854"/>
    </row>
    <row r="170" spans="1:40">
      <c r="A170" s="773"/>
      <c r="B170" s="139" t="s">
        <v>1080</v>
      </c>
      <c r="C170" s="979">
        <v>0</v>
      </c>
      <c r="D170" s="980">
        <v>2559</v>
      </c>
      <c r="E170" s="980">
        <v>7797</v>
      </c>
      <c r="F170" s="981">
        <v>1775</v>
      </c>
      <c r="G170" s="982">
        <v>12131</v>
      </c>
      <c r="H170" s="979">
        <v>9326</v>
      </c>
      <c r="I170" s="980">
        <v>597</v>
      </c>
      <c r="J170" s="980"/>
      <c r="K170" s="169">
        <v>9923</v>
      </c>
      <c r="L170" s="875"/>
      <c r="M170" s="875"/>
      <c r="N170" s="761">
        <f t="shared" si="185"/>
        <v>0</v>
      </c>
      <c r="O170" s="761">
        <f t="shared" si="186"/>
        <v>11.917291482326643</v>
      </c>
      <c r="P170" s="761">
        <f t="shared" si="187"/>
        <v>23.630853159569632</v>
      </c>
      <c r="Q170" s="762">
        <f t="shared" si="188"/>
        <v>26.845130066545675</v>
      </c>
      <c r="R170" s="760">
        <f t="shared" si="189"/>
        <v>19.86083824492469</v>
      </c>
      <c r="S170" s="760">
        <f t="shared" si="190"/>
        <v>38.70673196646468</v>
      </c>
      <c r="T170" s="761">
        <f t="shared" si="191"/>
        <v>34.62877030162413</v>
      </c>
      <c r="U170" s="762">
        <f t="shared" si="192"/>
        <v>0</v>
      </c>
      <c r="V170" s="760">
        <f t="shared" si="193"/>
        <v>38.43442559454644</v>
      </c>
      <c r="W170" s="855" t="s">
        <v>47</v>
      </c>
      <c r="X170" s="761"/>
      <c r="Y170" s="761"/>
      <c r="Z170" s="762"/>
      <c r="AA170" s="760"/>
      <c r="AB170" s="760"/>
      <c r="AC170" s="761"/>
      <c r="AD170" s="762"/>
      <c r="AE170" s="760"/>
    </row>
    <row r="171" spans="1:40">
      <c r="A171" s="773"/>
      <c r="B171" s="16" t="s">
        <v>1006</v>
      </c>
      <c r="C171" s="974"/>
      <c r="D171" s="975">
        <v>1719</v>
      </c>
      <c r="E171" s="975">
        <v>3821</v>
      </c>
      <c r="F171" s="976">
        <v>743</v>
      </c>
      <c r="G171" s="977">
        <v>6283</v>
      </c>
      <c r="H171" s="974">
        <v>4082</v>
      </c>
      <c r="I171" s="978">
        <v>361</v>
      </c>
      <c r="J171" s="978"/>
      <c r="K171" s="164">
        <v>4443</v>
      </c>
      <c r="L171" s="875"/>
      <c r="M171" s="875"/>
      <c r="N171" s="812">
        <f t="shared" ref="N171:N173" si="194">IF(C171&gt;0,(C171/C168)*100,)</f>
        <v>0</v>
      </c>
      <c r="O171" s="812">
        <f t="shared" ref="O171:O173" si="195">IF(D171&gt;0,(D171/D168)*100,)</f>
        <v>65.811638591117912</v>
      </c>
      <c r="P171" s="812">
        <f t="shared" ref="P171:V173" si="196">IF(E171&gt;0,(E171/E168)*100,)</f>
        <v>57.623284572462673</v>
      </c>
      <c r="Q171" s="812">
        <f t="shared" si="196"/>
        <v>52.176966292134829</v>
      </c>
      <c r="R171" s="813">
        <f t="shared" si="196"/>
        <v>58.901284334864535</v>
      </c>
      <c r="S171" s="813">
        <f t="shared" si="196"/>
        <v>49.466795928259813</v>
      </c>
      <c r="T171" s="812">
        <f t="shared" si="196"/>
        <v>56.850393700787407</v>
      </c>
      <c r="U171" s="814">
        <f t="shared" si="196"/>
        <v>0</v>
      </c>
      <c r="V171" s="814">
        <f t="shared" si="196"/>
        <v>49.994373804433437</v>
      </c>
      <c r="W171" s="811">
        <f t="shared" ref="W171:AE172" si="197">+N171+N174</f>
        <v>0</v>
      </c>
      <c r="X171" s="811">
        <f t="shared" si="197"/>
        <v>70.558958652373661</v>
      </c>
      <c r="Y171" s="812">
        <f t="shared" si="197"/>
        <v>64.107977680591162</v>
      </c>
      <c r="Z171" s="812">
        <f t="shared" si="197"/>
        <v>61.376404494382022</v>
      </c>
      <c r="AA171" s="813">
        <f t="shared" si="197"/>
        <v>65.322958657541946</v>
      </c>
      <c r="AB171" s="813">
        <f t="shared" si="197"/>
        <v>50.53320407174018</v>
      </c>
      <c r="AC171" s="812">
        <f t="shared" si="197"/>
        <v>59.685039370078748</v>
      </c>
      <c r="AD171" s="814">
        <f t="shared" si="197"/>
        <v>0</v>
      </c>
      <c r="AE171" s="812">
        <f t="shared" si="197"/>
        <v>51.187127264543712</v>
      </c>
      <c r="AF171" s="5">
        <f t="shared" ref="AF171:AN173" si="198">+N171+N174+N177</f>
        <v>0</v>
      </c>
      <c r="AG171" s="5">
        <f t="shared" si="198"/>
        <v>100</v>
      </c>
      <c r="AH171" s="5">
        <f t="shared" si="198"/>
        <v>100</v>
      </c>
      <c r="AI171" s="5">
        <f t="shared" si="198"/>
        <v>100</v>
      </c>
      <c r="AJ171" s="5">
        <f t="shared" si="198"/>
        <v>100</v>
      </c>
      <c r="AK171" s="5">
        <f t="shared" si="198"/>
        <v>100</v>
      </c>
      <c r="AL171" s="5">
        <f t="shared" si="198"/>
        <v>100</v>
      </c>
      <c r="AM171" s="5">
        <f t="shared" si="198"/>
        <v>0</v>
      </c>
      <c r="AN171" s="5">
        <f t="shared" si="198"/>
        <v>100</v>
      </c>
    </row>
    <row r="172" spans="1:40">
      <c r="A172" s="773"/>
      <c r="B172" s="16" t="s">
        <v>74</v>
      </c>
      <c r="C172" s="974"/>
      <c r="D172" s="975">
        <v>1659</v>
      </c>
      <c r="E172" s="975">
        <v>4157</v>
      </c>
      <c r="F172" s="976">
        <v>819</v>
      </c>
      <c r="G172" s="977">
        <v>6635</v>
      </c>
      <c r="H172" s="974">
        <v>4364</v>
      </c>
      <c r="I172" s="978">
        <v>411</v>
      </c>
      <c r="J172" s="978"/>
      <c r="K172" s="164">
        <v>4775</v>
      </c>
      <c r="L172" s="875"/>
      <c r="M172" s="875"/>
      <c r="N172" s="778">
        <f t="shared" si="194"/>
        <v>0</v>
      </c>
      <c r="O172" s="778">
        <f t="shared" si="195"/>
        <v>64.452214452214449</v>
      </c>
      <c r="P172" s="778">
        <f t="shared" si="196"/>
        <v>58.335672186359808</v>
      </c>
      <c r="Q172" s="758">
        <f t="shared" si="196"/>
        <v>54.095112285336853</v>
      </c>
      <c r="R172" s="854">
        <f t="shared" si="196"/>
        <v>59.167112537899058</v>
      </c>
      <c r="S172" s="854">
        <f t="shared" si="196"/>
        <v>53.258481815962902</v>
      </c>
      <c r="T172" s="778">
        <f t="shared" si="196"/>
        <v>59.051724137931039</v>
      </c>
      <c r="U172" s="758">
        <f t="shared" si="196"/>
        <v>0</v>
      </c>
      <c r="V172" s="854">
        <f t="shared" si="196"/>
        <v>53.712035995500564</v>
      </c>
      <c r="W172" s="854">
        <f t="shared" si="197"/>
        <v>0</v>
      </c>
      <c r="X172" s="778">
        <f t="shared" si="197"/>
        <v>69.153069153069154</v>
      </c>
      <c r="Y172" s="778">
        <f t="shared" si="197"/>
        <v>65.548694920011229</v>
      </c>
      <c r="Z172" s="758">
        <f t="shared" si="197"/>
        <v>63.606340819022449</v>
      </c>
      <c r="AA172" s="854">
        <f t="shared" si="197"/>
        <v>66.113786338505449</v>
      </c>
      <c r="AB172" s="854">
        <f t="shared" si="197"/>
        <v>54.869416646326584</v>
      </c>
      <c r="AC172" s="778">
        <f t="shared" si="197"/>
        <v>61.350574712643684</v>
      </c>
      <c r="AD172" s="758">
        <f t="shared" si="197"/>
        <v>0</v>
      </c>
      <c r="AE172" s="854">
        <f t="shared" si="197"/>
        <v>55.376827896512935</v>
      </c>
      <c r="AF172" s="5">
        <f t="shared" si="198"/>
        <v>0</v>
      </c>
      <c r="AG172" s="5">
        <f t="shared" si="198"/>
        <v>100</v>
      </c>
      <c r="AH172" s="5">
        <f t="shared" si="198"/>
        <v>100</v>
      </c>
      <c r="AI172" s="5">
        <f t="shared" si="198"/>
        <v>100</v>
      </c>
      <c r="AJ172" s="5">
        <f t="shared" si="198"/>
        <v>100.00000000000001</v>
      </c>
      <c r="AK172" s="5">
        <f t="shared" si="198"/>
        <v>100</v>
      </c>
      <c r="AL172" s="5">
        <f t="shared" si="198"/>
        <v>100</v>
      </c>
      <c r="AM172" s="5">
        <f t="shared" si="198"/>
        <v>0</v>
      </c>
      <c r="AN172" s="5">
        <f t="shared" si="198"/>
        <v>100</v>
      </c>
    </row>
    <row r="173" spans="1:40">
      <c r="A173" s="773"/>
      <c r="B173" s="139" t="s">
        <v>1082</v>
      </c>
      <c r="C173" s="979"/>
      <c r="D173" s="980">
        <v>1639</v>
      </c>
      <c r="E173" s="980">
        <v>4416</v>
      </c>
      <c r="F173" s="981">
        <v>980</v>
      </c>
      <c r="G173" s="982">
        <v>7035</v>
      </c>
      <c r="H173" s="979">
        <v>4889</v>
      </c>
      <c r="I173" s="980">
        <v>327</v>
      </c>
      <c r="J173" s="980"/>
      <c r="K173" s="169">
        <v>5216</v>
      </c>
      <c r="L173" s="876"/>
      <c r="M173" s="876"/>
      <c r="N173" s="761">
        <f t="shared" si="194"/>
        <v>0</v>
      </c>
      <c r="O173" s="761">
        <f t="shared" si="195"/>
        <v>64.048456428292297</v>
      </c>
      <c r="P173" s="761">
        <f t="shared" si="196"/>
        <v>56.637168141592923</v>
      </c>
      <c r="Q173" s="762">
        <f t="shared" si="196"/>
        <v>55.211267605633807</v>
      </c>
      <c r="R173" s="760">
        <f t="shared" si="196"/>
        <v>57.991921523369882</v>
      </c>
      <c r="S173" s="760">
        <f t="shared" si="196"/>
        <v>52.423332618485951</v>
      </c>
      <c r="T173" s="761">
        <f t="shared" si="196"/>
        <v>54.773869346733676</v>
      </c>
      <c r="U173" s="762">
        <f t="shared" si="196"/>
        <v>0</v>
      </c>
      <c r="V173" s="760">
        <f t="shared" si="196"/>
        <v>52.564748563942352</v>
      </c>
      <c r="W173" s="855">
        <f t="shared" ref="W173" si="199">+N173+N176</f>
        <v>0</v>
      </c>
      <c r="X173" s="761">
        <f t="shared" ref="X173" si="200">+O173+O176</f>
        <v>68.386088315748339</v>
      </c>
      <c r="Y173" s="761">
        <f t="shared" ref="Y173" si="201">+P173+P176</f>
        <v>63.870719507502891</v>
      </c>
      <c r="Z173" s="762">
        <f t="shared" ref="Z173" si="202">+Q173+Q176</f>
        <v>64.225352112676063</v>
      </c>
      <c r="AA173" s="760">
        <f t="shared" ref="AA173" si="203">+R173+R176</f>
        <v>64.875113345973134</v>
      </c>
      <c r="AB173" s="760">
        <f t="shared" ref="AB173" si="204">+S173+S176</f>
        <v>53.752948745442843</v>
      </c>
      <c r="AC173" s="761">
        <f t="shared" ref="AC173" si="205">+T173+T176</f>
        <v>56.951423785594649</v>
      </c>
      <c r="AD173" s="762">
        <f t="shared" ref="AD173" si="206">+U173+U176</f>
        <v>0</v>
      </c>
      <c r="AE173" s="760">
        <f t="shared" ref="AE173" si="207">+V173+V176</f>
        <v>53.945379421545901</v>
      </c>
      <c r="AF173" s="5">
        <f t="shared" si="198"/>
        <v>0</v>
      </c>
      <c r="AG173" s="5">
        <f t="shared" si="198"/>
        <v>100</v>
      </c>
      <c r="AH173" s="5">
        <f t="shared" si="198"/>
        <v>100</v>
      </c>
      <c r="AI173" s="5">
        <f t="shared" si="198"/>
        <v>100</v>
      </c>
      <c r="AJ173" s="5">
        <f t="shared" si="198"/>
        <v>100</v>
      </c>
      <c r="AK173" s="5">
        <f t="shared" si="198"/>
        <v>100</v>
      </c>
      <c r="AL173" s="5">
        <f t="shared" si="198"/>
        <v>100</v>
      </c>
      <c r="AM173" s="5">
        <f t="shared" si="198"/>
        <v>0</v>
      </c>
      <c r="AN173" s="5">
        <f t="shared" si="198"/>
        <v>100</v>
      </c>
    </row>
    <row r="174" spans="1:40">
      <c r="A174" s="773"/>
      <c r="B174" s="16" t="s">
        <v>1008</v>
      </c>
      <c r="C174" s="974"/>
      <c r="D174" s="975">
        <v>124</v>
      </c>
      <c r="E174" s="975">
        <v>430</v>
      </c>
      <c r="F174" s="976">
        <v>131</v>
      </c>
      <c r="G174" s="977">
        <v>685</v>
      </c>
      <c r="H174" s="974">
        <v>88</v>
      </c>
      <c r="I174" s="978">
        <v>18</v>
      </c>
      <c r="J174" s="978"/>
      <c r="K174" s="164">
        <v>106</v>
      </c>
      <c r="L174" s="875"/>
      <c r="M174" s="875"/>
      <c r="N174" s="812">
        <f t="shared" ref="N174:N176" si="208">IF(C174&gt;0,(C174/C168)*100,)</f>
        <v>0</v>
      </c>
      <c r="O174" s="812">
        <f t="shared" ref="O174:O176" si="209">IF(D174&gt;0,(D174/D168)*100,)</f>
        <v>4.7473200612557429</v>
      </c>
      <c r="P174" s="812">
        <f t="shared" ref="P174:V176" si="210">IF(E174&gt;0,(E174/E168)*100,)</f>
        <v>6.4846931081284875</v>
      </c>
      <c r="Q174" s="812">
        <f t="shared" si="210"/>
        <v>9.1994382022471921</v>
      </c>
      <c r="R174" s="813">
        <f t="shared" si="210"/>
        <v>6.4216743226774158</v>
      </c>
      <c r="S174" s="813">
        <f t="shared" si="210"/>
        <v>1.0664081434803683</v>
      </c>
      <c r="T174" s="812">
        <f t="shared" si="210"/>
        <v>2.8346456692913384</v>
      </c>
      <c r="U174" s="814">
        <f t="shared" si="210"/>
        <v>0</v>
      </c>
      <c r="V174" s="814">
        <f t="shared" si="210"/>
        <v>1.1927534601102734</v>
      </c>
      <c r="W174" s="811"/>
      <c r="X174" s="811"/>
      <c r="Y174" s="812"/>
      <c r="Z174" s="812"/>
      <c r="AA174" s="813"/>
      <c r="AB174" s="813"/>
      <c r="AC174" s="812"/>
      <c r="AD174" s="814"/>
      <c r="AE174" s="812"/>
    </row>
    <row r="175" spans="1:40">
      <c r="A175" s="773"/>
      <c r="B175" s="16" t="s">
        <v>76</v>
      </c>
      <c r="C175" s="974"/>
      <c r="D175" s="975">
        <v>121</v>
      </c>
      <c r="E175" s="975">
        <v>514</v>
      </c>
      <c r="F175" s="976">
        <v>144</v>
      </c>
      <c r="G175" s="977">
        <v>779</v>
      </c>
      <c r="H175" s="974">
        <v>132</v>
      </c>
      <c r="I175" s="978">
        <v>16</v>
      </c>
      <c r="J175" s="978"/>
      <c r="K175" s="164">
        <v>148</v>
      </c>
      <c r="L175" s="875"/>
      <c r="M175" s="875"/>
      <c r="N175" s="778">
        <f t="shared" si="208"/>
        <v>0</v>
      </c>
      <c r="O175" s="778">
        <f t="shared" si="209"/>
        <v>4.700854700854701</v>
      </c>
      <c r="P175" s="778">
        <f t="shared" si="210"/>
        <v>7.2130227336514166</v>
      </c>
      <c r="Q175" s="758">
        <f t="shared" si="210"/>
        <v>9.5112285336855997</v>
      </c>
      <c r="R175" s="854">
        <f t="shared" si="210"/>
        <v>6.9466738006063844</v>
      </c>
      <c r="S175" s="854">
        <f t="shared" si="210"/>
        <v>1.6109348303636806</v>
      </c>
      <c r="T175" s="778">
        <f t="shared" si="210"/>
        <v>2.2988505747126435</v>
      </c>
      <c r="U175" s="758">
        <f t="shared" si="210"/>
        <v>0</v>
      </c>
      <c r="V175" s="854">
        <f t="shared" si="210"/>
        <v>1.6647919010123735</v>
      </c>
      <c r="W175" s="854"/>
      <c r="X175" s="778"/>
      <c r="Y175" s="778"/>
      <c r="Z175" s="758"/>
      <c r="AA175" s="854"/>
      <c r="AB175" s="854"/>
      <c r="AC175" s="778"/>
      <c r="AD175" s="758"/>
      <c r="AE175" s="854"/>
    </row>
    <row r="176" spans="1:40">
      <c r="A176" s="773"/>
      <c r="B176" s="16" t="s">
        <v>1084</v>
      </c>
      <c r="C176" s="974"/>
      <c r="D176" s="975">
        <v>111</v>
      </c>
      <c r="E176" s="975">
        <v>564</v>
      </c>
      <c r="F176" s="976">
        <v>160</v>
      </c>
      <c r="G176" s="977">
        <v>835</v>
      </c>
      <c r="H176" s="974">
        <v>124</v>
      </c>
      <c r="I176" s="978">
        <v>13</v>
      </c>
      <c r="J176" s="978"/>
      <c r="K176" s="164">
        <v>137</v>
      </c>
      <c r="L176" s="875"/>
      <c r="M176" s="875"/>
      <c r="N176" s="761">
        <f t="shared" si="208"/>
        <v>0</v>
      </c>
      <c r="O176" s="761">
        <f t="shared" si="209"/>
        <v>4.3376318874560376</v>
      </c>
      <c r="P176" s="761">
        <f t="shared" si="210"/>
        <v>7.2335513659099657</v>
      </c>
      <c r="Q176" s="762">
        <f t="shared" si="210"/>
        <v>9.0140845070422539</v>
      </c>
      <c r="R176" s="760">
        <f t="shared" si="210"/>
        <v>6.8831918226032478</v>
      </c>
      <c r="S176" s="760">
        <f t="shared" si="210"/>
        <v>1.3296161269568947</v>
      </c>
      <c r="T176" s="761">
        <f t="shared" si="210"/>
        <v>2.1775544388609713</v>
      </c>
      <c r="U176" s="762">
        <f t="shared" si="210"/>
        <v>0</v>
      </c>
      <c r="V176" s="760">
        <f t="shared" si="210"/>
        <v>1.3806308576035473</v>
      </c>
      <c r="W176" s="855"/>
      <c r="X176" s="761"/>
      <c r="Y176" s="761"/>
      <c r="Z176" s="762"/>
      <c r="AA176" s="760"/>
      <c r="AB176" s="760"/>
      <c r="AC176" s="761"/>
      <c r="AD176" s="762"/>
      <c r="AE176" s="760"/>
    </row>
    <row r="177" spans="1:40">
      <c r="A177" s="773"/>
      <c r="B177" s="16" t="s">
        <v>1010</v>
      </c>
      <c r="C177" s="974">
        <v>0</v>
      </c>
      <c r="D177" s="975">
        <v>769</v>
      </c>
      <c r="E177" s="975">
        <v>2380</v>
      </c>
      <c r="F177" s="976">
        <v>550</v>
      </c>
      <c r="G177" s="977">
        <v>3699</v>
      </c>
      <c r="H177" s="974">
        <v>4082</v>
      </c>
      <c r="I177" s="978">
        <v>256</v>
      </c>
      <c r="J177" s="978"/>
      <c r="K177" s="164">
        <v>4338</v>
      </c>
      <c r="L177" s="875"/>
      <c r="M177" s="875"/>
      <c r="N177" s="812">
        <f t="shared" ref="N177:N179" si="211">IF(C177&gt;0,(C177/C168)*100,)</f>
        <v>0</v>
      </c>
      <c r="O177" s="812">
        <f t="shared" ref="O177:O179" si="212">IF(D177&gt;0,(D177/D168)*100,)</f>
        <v>29.441041347626339</v>
      </c>
      <c r="P177" s="812">
        <f t="shared" ref="P177:V179" si="213">IF(E177&gt;0,(E177/E168)*100,)</f>
        <v>35.892022319408838</v>
      </c>
      <c r="Q177" s="812">
        <f t="shared" si="213"/>
        <v>38.623595505617978</v>
      </c>
      <c r="R177" s="813">
        <f t="shared" si="213"/>
        <v>34.677041342458047</v>
      </c>
      <c r="S177" s="813">
        <f t="shared" si="213"/>
        <v>49.466795928259813</v>
      </c>
      <c r="T177" s="812">
        <f t="shared" si="213"/>
        <v>40.314960629921259</v>
      </c>
      <c r="U177" s="814">
        <f t="shared" si="213"/>
        <v>0</v>
      </c>
      <c r="V177" s="814">
        <f t="shared" si="213"/>
        <v>48.812872735456288</v>
      </c>
      <c r="W177" s="811"/>
      <c r="X177" s="811"/>
      <c r="Y177" s="812"/>
      <c r="Z177" s="812"/>
      <c r="AA177" s="813"/>
      <c r="AB177" s="813"/>
      <c r="AC177" s="812"/>
      <c r="AD177" s="814"/>
      <c r="AE177" s="812"/>
    </row>
    <row r="178" spans="1:40">
      <c r="A178" s="773"/>
      <c r="B178" s="16" t="s">
        <v>78</v>
      </c>
      <c r="C178" s="974">
        <v>0</v>
      </c>
      <c r="D178" s="975">
        <v>794</v>
      </c>
      <c r="E178" s="975">
        <v>2455</v>
      </c>
      <c r="F178" s="976">
        <v>551</v>
      </c>
      <c r="G178" s="977">
        <v>3800</v>
      </c>
      <c r="H178" s="974">
        <v>3698</v>
      </c>
      <c r="I178" s="978">
        <v>269</v>
      </c>
      <c r="J178" s="978"/>
      <c r="K178" s="164">
        <v>3967</v>
      </c>
      <c r="L178" s="875"/>
      <c r="M178" s="875"/>
      <c r="N178" s="778">
        <f t="shared" si="211"/>
        <v>0</v>
      </c>
      <c r="O178" s="778">
        <f t="shared" si="212"/>
        <v>30.846930846930849</v>
      </c>
      <c r="P178" s="778">
        <f t="shared" si="213"/>
        <v>34.451305079988778</v>
      </c>
      <c r="Q178" s="758">
        <f t="shared" si="213"/>
        <v>36.393659180977544</v>
      </c>
      <c r="R178" s="854">
        <f t="shared" si="213"/>
        <v>33.886213661494565</v>
      </c>
      <c r="S178" s="854">
        <f t="shared" si="213"/>
        <v>45.130583353673423</v>
      </c>
      <c r="T178" s="778">
        <f t="shared" si="213"/>
        <v>38.649425287356323</v>
      </c>
      <c r="U178" s="758">
        <f t="shared" si="213"/>
        <v>0</v>
      </c>
      <c r="V178" s="854">
        <f t="shared" si="213"/>
        <v>44.623172103487065</v>
      </c>
      <c r="W178" s="854"/>
      <c r="X178" s="778"/>
      <c r="Y178" s="778"/>
      <c r="Z178" s="758"/>
      <c r="AA178" s="854"/>
      <c r="AB178" s="854"/>
      <c r="AC178" s="778"/>
      <c r="AD178" s="758"/>
      <c r="AE178" s="854"/>
    </row>
    <row r="179" spans="1:40">
      <c r="A179" s="773"/>
      <c r="B179" s="139" t="s">
        <v>1086</v>
      </c>
      <c r="C179" s="979">
        <v>0</v>
      </c>
      <c r="D179" s="980">
        <v>809</v>
      </c>
      <c r="E179" s="980">
        <v>2817</v>
      </c>
      <c r="F179" s="981">
        <v>635</v>
      </c>
      <c r="G179" s="982">
        <v>4261</v>
      </c>
      <c r="H179" s="979">
        <v>4313</v>
      </c>
      <c r="I179" s="980">
        <v>257</v>
      </c>
      <c r="J179" s="980"/>
      <c r="K179" s="169">
        <v>4570</v>
      </c>
      <c r="L179" s="876"/>
      <c r="M179" s="876"/>
      <c r="N179" s="761">
        <f t="shared" si="211"/>
        <v>0</v>
      </c>
      <c r="O179" s="761">
        <f t="shared" si="212"/>
        <v>31.613911684251661</v>
      </c>
      <c r="P179" s="761">
        <f t="shared" si="213"/>
        <v>36.129280492497109</v>
      </c>
      <c r="Q179" s="762">
        <f t="shared" si="213"/>
        <v>35.774647887323944</v>
      </c>
      <c r="R179" s="760">
        <f t="shared" si="213"/>
        <v>35.124886654026874</v>
      </c>
      <c r="S179" s="760">
        <f t="shared" si="213"/>
        <v>46.247051254557157</v>
      </c>
      <c r="T179" s="761">
        <f t="shared" si="213"/>
        <v>43.048576214405358</v>
      </c>
      <c r="U179" s="762">
        <f t="shared" si="213"/>
        <v>0</v>
      </c>
      <c r="V179" s="760">
        <f t="shared" si="213"/>
        <v>46.054620578454099</v>
      </c>
      <c r="W179" s="855" t="s">
        <v>766</v>
      </c>
      <c r="X179" s="761"/>
      <c r="Y179" s="761"/>
      <c r="Z179" s="762"/>
      <c r="AA179" s="760"/>
      <c r="AB179" s="760"/>
      <c r="AC179" s="761"/>
      <c r="AD179" s="762"/>
      <c r="AE179" s="760"/>
    </row>
    <row r="180" spans="1:40">
      <c r="A180" s="773"/>
      <c r="B180" s="16" t="s">
        <v>951</v>
      </c>
      <c r="C180" s="974"/>
      <c r="D180" s="975">
        <v>210</v>
      </c>
      <c r="E180" s="975">
        <v>767</v>
      </c>
      <c r="F180" s="976">
        <v>171</v>
      </c>
      <c r="G180" s="977">
        <v>1148</v>
      </c>
      <c r="H180" s="974">
        <v>2863</v>
      </c>
      <c r="I180" s="978">
        <v>318</v>
      </c>
      <c r="J180" s="978"/>
      <c r="K180" s="164">
        <v>3181</v>
      </c>
      <c r="L180" s="875"/>
      <c r="M180" s="875"/>
      <c r="N180" s="812">
        <f t="shared" ref="N180:N182" si="214">IF(C180&gt;0,(C180/C166)*100,)</f>
        <v>0</v>
      </c>
      <c r="O180" s="812">
        <f t="shared" ref="O180:O182" si="215">IF(D180&gt;0,(D180/D166)*100,)</f>
        <v>9.7312326227988883</v>
      </c>
      <c r="P180" s="812">
        <f t="shared" ref="P180:V182" si="216">IF(E180&gt;0,(E180/E166)*100,)</f>
        <v>13.72338522096976</v>
      </c>
      <c r="Q180" s="812">
        <f t="shared" si="216"/>
        <v>14.830875975715523</v>
      </c>
      <c r="R180" s="813">
        <f t="shared" si="216"/>
        <v>12.898876404494382</v>
      </c>
      <c r="S180" s="813">
        <f t="shared" si="216"/>
        <v>34.091450345320311</v>
      </c>
      <c r="T180" s="812">
        <f t="shared" si="216"/>
        <v>44.915254237288138</v>
      </c>
      <c r="U180" s="814">
        <f t="shared" si="216"/>
        <v>0</v>
      </c>
      <c r="V180" s="814">
        <f t="shared" si="216"/>
        <v>34.93301120140567</v>
      </c>
      <c r="W180" s="811">
        <f t="shared" ref="W180:AE182" si="217">+N180+N183+N186</f>
        <v>0</v>
      </c>
      <c r="X180" s="811">
        <f t="shared" si="217"/>
        <v>51.760889712696944</v>
      </c>
      <c r="Y180" s="812">
        <f t="shared" si="217"/>
        <v>52.961173734120592</v>
      </c>
      <c r="Z180" s="812">
        <f t="shared" si="217"/>
        <v>56.634865568083256</v>
      </c>
      <c r="AA180" s="813">
        <f t="shared" si="217"/>
        <v>53.146067415730343</v>
      </c>
      <c r="AB180" s="813">
        <f t="shared" si="217"/>
        <v>46.665872826863541</v>
      </c>
      <c r="AC180" s="812">
        <f t="shared" si="217"/>
        <v>55.932203389830505</v>
      </c>
      <c r="AD180" s="814">
        <f t="shared" si="217"/>
        <v>0</v>
      </c>
      <c r="AE180" s="812">
        <f t="shared" si="217"/>
        <v>47.386338677794861</v>
      </c>
      <c r="AF180" s="5">
        <f t="shared" ref="AF180:AN182" si="218">+N189+N180+N183+N186</f>
        <v>0</v>
      </c>
      <c r="AG180" s="5">
        <f t="shared" si="218"/>
        <v>100</v>
      </c>
      <c r="AH180" s="5">
        <f t="shared" si="218"/>
        <v>100</v>
      </c>
      <c r="AI180" s="5">
        <f t="shared" si="218"/>
        <v>100</v>
      </c>
      <c r="AJ180" s="5">
        <f t="shared" si="218"/>
        <v>100</v>
      </c>
      <c r="AK180" s="5">
        <f t="shared" si="218"/>
        <v>100</v>
      </c>
      <c r="AL180" s="5">
        <f t="shared" si="218"/>
        <v>100</v>
      </c>
      <c r="AM180" s="5">
        <f t="shared" si="218"/>
        <v>0</v>
      </c>
      <c r="AN180" s="5">
        <f t="shared" si="218"/>
        <v>100.00000000000001</v>
      </c>
    </row>
    <row r="181" spans="1:40">
      <c r="A181" s="773"/>
      <c r="B181" s="16" t="s">
        <v>80</v>
      </c>
      <c r="C181" s="974"/>
      <c r="D181" s="975">
        <v>252</v>
      </c>
      <c r="E181" s="975">
        <v>832</v>
      </c>
      <c r="F181" s="976">
        <v>149</v>
      </c>
      <c r="G181" s="977">
        <v>1233</v>
      </c>
      <c r="H181" s="974">
        <v>2765</v>
      </c>
      <c r="I181" s="978">
        <v>306</v>
      </c>
      <c r="J181" s="978"/>
      <c r="K181" s="164">
        <v>3071</v>
      </c>
      <c r="L181" s="875"/>
      <c r="M181" s="875"/>
      <c r="N181" s="778">
        <f t="shared" si="214"/>
        <v>0</v>
      </c>
      <c r="O181" s="778">
        <f t="shared" si="215"/>
        <v>9.5130237825594559</v>
      </c>
      <c r="P181" s="778">
        <f t="shared" si="216"/>
        <v>13.738441215323647</v>
      </c>
      <c r="Q181" s="758">
        <f t="shared" si="216"/>
        <v>13.508612873980056</v>
      </c>
      <c r="R181" s="854">
        <f t="shared" si="216"/>
        <v>12.57137030995106</v>
      </c>
      <c r="S181" s="854">
        <f t="shared" si="216"/>
        <v>32.38084084787446</v>
      </c>
      <c r="T181" s="778">
        <f t="shared" si="216"/>
        <v>41.803278688524593</v>
      </c>
      <c r="U181" s="758">
        <f t="shared" si="216"/>
        <v>0</v>
      </c>
      <c r="V181" s="854">
        <f t="shared" si="216"/>
        <v>33.124797756444828</v>
      </c>
      <c r="W181" s="854">
        <f t="shared" si="217"/>
        <v>0</v>
      </c>
      <c r="X181" s="778">
        <f t="shared" si="217"/>
        <v>47.263118157795397</v>
      </c>
      <c r="Y181" s="778">
        <f t="shared" si="217"/>
        <v>47.143328929986794</v>
      </c>
      <c r="Z181" s="758">
        <f t="shared" si="217"/>
        <v>49.048050770625565</v>
      </c>
      <c r="AA181" s="854">
        <f t="shared" si="217"/>
        <v>47.389885807504079</v>
      </c>
      <c r="AB181" s="854">
        <f t="shared" si="217"/>
        <v>46.668228129757587</v>
      </c>
      <c r="AC181" s="778">
        <f t="shared" si="217"/>
        <v>55.327868852459019</v>
      </c>
      <c r="AD181" s="758">
        <f t="shared" si="217"/>
        <v>0</v>
      </c>
      <c r="AE181" s="854">
        <f t="shared" si="217"/>
        <v>47.35195771761407</v>
      </c>
      <c r="AF181" s="5">
        <f t="shared" si="218"/>
        <v>0</v>
      </c>
      <c r="AG181" s="5">
        <f t="shared" si="218"/>
        <v>100</v>
      </c>
      <c r="AH181" s="5">
        <f t="shared" si="218"/>
        <v>100</v>
      </c>
      <c r="AI181" s="5">
        <f t="shared" si="218"/>
        <v>100</v>
      </c>
      <c r="AJ181" s="5">
        <f t="shared" si="218"/>
        <v>100.00000000000001</v>
      </c>
      <c r="AK181" s="5">
        <f t="shared" si="218"/>
        <v>99.999999999999986</v>
      </c>
      <c r="AL181" s="5">
        <f t="shared" si="218"/>
        <v>100.00000000000001</v>
      </c>
      <c r="AM181" s="5">
        <f t="shared" si="218"/>
        <v>0</v>
      </c>
      <c r="AN181" s="5">
        <f t="shared" si="218"/>
        <v>100</v>
      </c>
    </row>
    <row r="182" spans="1:40">
      <c r="A182" s="773"/>
      <c r="B182" s="16" t="s">
        <v>1088</v>
      </c>
      <c r="C182" s="974"/>
      <c r="D182" s="975">
        <v>241</v>
      </c>
      <c r="E182" s="975">
        <v>834</v>
      </c>
      <c r="F182" s="976">
        <v>156</v>
      </c>
      <c r="G182" s="977">
        <v>1231</v>
      </c>
      <c r="H182" s="974">
        <v>2592</v>
      </c>
      <c r="I182" s="978">
        <v>293</v>
      </c>
      <c r="J182" s="978"/>
      <c r="K182" s="164">
        <v>2885</v>
      </c>
      <c r="L182" s="875"/>
      <c r="M182" s="875"/>
      <c r="N182" s="761">
        <f t="shared" si="214"/>
        <v>0</v>
      </c>
      <c r="O182" s="761">
        <f t="shared" si="215"/>
        <v>9.2266462480857587</v>
      </c>
      <c r="P182" s="761">
        <f t="shared" si="216"/>
        <v>12.577288493439903</v>
      </c>
      <c r="Q182" s="762">
        <f t="shared" si="216"/>
        <v>10.955056179775282</v>
      </c>
      <c r="R182" s="760">
        <f t="shared" si="216"/>
        <v>11.540264366738541</v>
      </c>
      <c r="S182" s="760">
        <f t="shared" si="216"/>
        <v>31.41056713523994</v>
      </c>
      <c r="T182" s="761">
        <f t="shared" si="216"/>
        <v>46.141732283464563</v>
      </c>
      <c r="U182" s="762">
        <f t="shared" si="216"/>
        <v>0</v>
      </c>
      <c r="V182" s="760">
        <f t="shared" si="216"/>
        <v>32.463148419039044</v>
      </c>
      <c r="W182" s="855">
        <f t="shared" si="217"/>
        <v>0</v>
      </c>
      <c r="X182" s="761">
        <f t="shared" si="217"/>
        <v>43.453292496171514</v>
      </c>
      <c r="Y182" s="761">
        <f t="shared" si="217"/>
        <v>42.84421655858845</v>
      </c>
      <c r="Z182" s="762">
        <f t="shared" si="217"/>
        <v>43.258426966292134</v>
      </c>
      <c r="AA182" s="760">
        <f t="shared" si="217"/>
        <v>43.048654729539706</v>
      </c>
      <c r="AB182" s="760">
        <f t="shared" si="217"/>
        <v>45.673776054289867</v>
      </c>
      <c r="AC182" s="761">
        <f t="shared" si="217"/>
        <v>61.417322834645667</v>
      </c>
      <c r="AD182" s="762">
        <f t="shared" si="217"/>
        <v>0</v>
      </c>
      <c r="AE182" s="760">
        <f t="shared" si="217"/>
        <v>46.798694722628554</v>
      </c>
      <c r="AF182" s="5">
        <f t="shared" si="218"/>
        <v>0</v>
      </c>
      <c r="AG182" s="5">
        <f t="shared" si="218"/>
        <v>100</v>
      </c>
      <c r="AH182" s="5">
        <f t="shared" si="218"/>
        <v>100</v>
      </c>
      <c r="AI182" s="5">
        <f t="shared" si="218"/>
        <v>100.00000000000001</v>
      </c>
      <c r="AJ182" s="5">
        <f t="shared" si="218"/>
        <v>100</v>
      </c>
      <c r="AK182" s="5">
        <f t="shared" si="218"/>
        <v>100</v>
      </c>
      <c r="AL182" s="5">
        <f t="shared" si="218"/>
        <v>99.999999999999986</v>
      </c>
      <c r="AM182" s="5">
        <f t="shared" si="218"/>
        <v>0</v>
      </c>
      <c r="AN182" s="5">
        <f t="shared" si="218"/>
        <v>100</v>
      </c>
    </row>
    <row r="183" spans="1:40">
      <c r="A183" s="773"/>
      <c r="B183" s="16" t="s">
        <v>955</v>
      </c>
      <c r="C183" s="974"/>
      <c r="D183" s="975">
        <v>369</v>
      </c>
      <c r="E183" s="975">
        <v>619</v>
      </c>
      <c r="F183" s="976">
        <v>97</v>
      </c>
      <c r="G183" s="977">
        <v>1085</v>
      </c>
      <c r="H183" s="974">
        <v>726</v>
      </c>
      <c r="I183" s="978">
        <v>48</v>
      </c>
      <c r="J183" s="978"/>
      <c r="K183" s="164">
        <v>774</v>
      </c>
      <c r="L183" s="875"/>
      <c r="M183" s="875"/>
      <c r="N183" s="812">
        <f t="shared" ref="N183:N185" si="219">IF(C183&gt;0,(C183/C166)*100,)</f>
        <v>0</v>
      </c>
      <c r="O183" s="812">
        <f t="shared" ref="O183:O185" si="220">IF(D183&gt;0,(D183/D166)*100,)</f>
        <v>17.099165894346619</v>
      </c>
      <c r="P183" s="812">
        <f t="shared" ref="P183:V185" si="221">IF(E183&gt;0,(E183/E166)*100,)</f>
        <v>11.075326534263732</v>
      </c>
      <c r="Q183" s="812">
        <f t="shared" si="221"/>
        <v>8.4128360797918464</v>
      </c>
      <c r="R183" s="813">
        <f t="shared" si="221"/>
        <v>12.191011235955056</v>
      </c>
      <c r="S183" s="813">
        <f t="shared" si="221"/>
        <v>8.6449154560609678</v>
      </c>
      <c r="T183" s="812">
        <f t="shared" si="221"/>
        <v>6.7796610169491522</v>
      </c>
      <c r="U183" s="814">
        <f t="shared" si="221"/>
        <v>0</v>
      </c>
      <c r="V183" s="814">
        <f t="shared" si="221"/>
        <v>8.4998901822973849</v>
      </c>
      <c r="W183" s="811"/>
      <c r="X183" s="811"/>
      <c r="Y183" s="812"/>
      <c r="Z183" s="812"/>
      <c r="AA183" s="813"/>
      <c r="AB183" s="813"/>
      <c r="AC183" s="812"/>
      <c r="AD183" s="814"/>
      <c r="AE183" s="812"/>
    </row>
    <row r="184" spans="1:40">
      <c r="A184" s="773"/>
      <c r="B184" s="16" t="s">
        <v>82</v>
      </c>
      <c r="C184" s="974"/>
      <c r="D184" s="975">
        <v>485</v>
      </c>
      <c r="E184" s="975">
        <v>848</v>
      </c>
      <c r="F184" s="976">
        <v>117</v>
      </c>
      <c r="G184" s="977">
        <v>1450</v>
      </c>
      <c r="H184" s="974">
        <v>899</v>
      </c>
      <c r="I184" s="978">
        <v>57</v>
      </c>
      <c r="J184" s="978"/>
      <c r="K184" s="164">
        <v>956</v>
      </c>
      <c r="L184" s="875"/>
      <c r="M184" s="875"/>
      <c r="N184" s="778">
        <f t="shared" si="219"/>
        <v>0</v>
      </c>
      <c r="O184" s="778">
        <f t="shared" si="220"/>
        <v>18.308795771989431</v>
      </c>
      <c r="P184" s="778">
        <f t="shared" si="221"/>
        <v>14.002642007926024</v>
      </c>
      <c r="Q184" s="758">
        <f t="shared" si="221"/>
        <v>10.607434270172257</v>
      </c>
      <c r="R184" s="854">
        <f t="shared" si="221"/>
        <v>14.78384991843393</v>
      </c>
      <c r="S184" s="854">
        <f t="shared" si="221"/>
        <v>10.528164890502401</v>
      </c>
      <c r="T184" s="778">
        <f t="shared" si="221"/>
        <v>7.7868852459016393</v>
      </c>
      <c r="U184" s="758">
        <f t="shared" si="221"/>
        <v>0</v>
      </c>
      <c r="V184" s="854">
        <f t="shared" si="221"/>
        <v>10.311724733038508</v>
      </c>
      <c r="W184" s="854"/>
      <c r="X184" s="778"/>
      <c r="Y184" s="778"/>
      <c r="Z184" s="758"/>
      <c r="AA184" s="854"/>
      <c r="AB184" s="854"/>
      <c r="AC184" s="778"/>
      <c r="AD184" s="758"/>
      <c r="AE184" s="854"/>
    </row>
    <row r="185" spans="1:40">
      <c r="A185" s="773"/>
      <c r="B185" s="16" t="s">
        <v>1090</v>
      </c>
      <c r="C185" s="974"/>
      <c r="D185" s="975">
        <v>398</v>
      </c>
      <c r="E185" s="975">
        <v>832</v>
      </c>
      <c r="F185" s="976">
        <v>109</v>
      </c>
      <c r="G185" s="977">
        <v>1339</v>
      </c>
      <c r="H185" s="974">
        <v>896</v>
      </c>
      <c r="I185" s="978">
        <v>54</v>
      </c>
      <c r="J185" s="978"/>
      <c r="K185" s="164">
        <v>950</v>
      </c>
      <c r="L185" s="875"/>
      <c r="M185" s="875"/>
      <c r="N185" s="761">
        <f t="shared" si="219"/>
        <v>0</v>
      </c>
      <c r="O185" s="761">
        <f t="shared" si="220"/>
        <v>15.237366003062789</v>
      </c>
      <c r="P185" s="761">
        <f t="shared" si="221"/>
        <v>12.547127130146283</v>
      </c>
      <c r="Q185" s="762">
        <f t="shared" si="221"/>
        <v>7.6544943820224729</v>
      </c>
      <c r="R185" s="760">
        <f t="shared" si="221"/>
        <v>12.552732727102278</v>
      </c>
      <c r="S185" s="760">
        <f t="shared" si="221"/>
        <v>10.857973824527388</v>
      </c>
      <c r="T185" s="761">
        <f t="shared" si="221"/>
        <v>8.5039370078740149</v>
      </c>
      <c r="U185" s="762">
        <f t="shared" si="221"/>
        <v>0</v>
      </c>
      <c r="V185" s="760">
        <f t="shared" si="221"/>
        <v>10.689771576459997</v>
      </c>
      <c r="W185" s="855"/>
      <c r="X185" s="761"/>
      <c r="Y185" s="761"/>
      <c r="Z185" s="762"/>
      <c r="AA185" s="760"/>
      <c r="AB185" s="760"/>
      <c r="AC185" s="761"/>
      <c r="AD185" s="762"/>
      <c r="AE185" s="760"/>
    </row>
    <row r="186" spans="1:40">
      <c r="A186" s="773"/>
      <c r="B186" s="16" t="s">
        <v>957</v>
      </c>
      <c r="C186" s="974"/>
      <c r="D186" s="975">
        <v>538</v>
      </c>
      <c r="E186" s="975">
        <v>1574</v>
      </c>
      <c r="F186" s="976">
        <v>385</v>
      </c>
      <c r="G186" s="977">
        <v>2497</v>
      </c>
      <c r="H186" s="974">
        <v>330</v>
      </c>
      <c r="I186" s="978">
        <v>30</v>
      </c>
      <c r="J186" s="978"/>
      <c r="K186" s="164">
        <v>360</v>
      </c>
      <c r="L186" s="875"/>
      <c r="M186" s="875"/>
      <c r="N186" s="812">
        <f t="shared" ref="N186:N188" si="222">IF(C186&gt;0,(C186/C166)*100,)</f>
        <v>0</v>
      </c>
      <c r="O186" s="812">
        <f t="shared" ref="O186:O188" si="223">IF(D186&gt;0,(D186/D166)*100,)</f>
        <v>24.930491195551436</v>
      </c>
      <c r="P186" s="812">
        <f t="shared" ref="P186:V188" si="224">IF(E186&gt;0,(E186/E166)*100,)</f>
        <v>28.162461978887098</v>
      </c>
      <c r="Q186" s="812">
        <f t="shared" si="224"/>
        <v>33.39115351257589</v>
      </c>
      <c r="R186" s="813">
        <f t="shared" si="224"/>
        <v>28.056179775280899</v>
      </c>
      <c r="S186" s="813">
        <f t="shared" si="224"/>
        <v>3.9295070254822573</v>
      </c>
      <c r="T186" s="812">
        <f t="shared" si="224"/>
        <v>4.2372881355932197</v>
      </c>
      <c r="U186" s="814">
        <f t="shared" si="224"/>
        <v>0</v>
      </c>
      <c r="V186" s="814">
        <f t="shared" si="224"/>
        <v>3.9534372940918079</v>
      </c>
      <c r="W186" s="811"/>
      <c r="X186" s="811"/>
      <c r="Y186" s="812"/>
      <c r="Z186" s="812"/>
      <c r="AA186" s="813"/>
      <c r="AB186" s="813"/>
      <c r="AC186" s="812"/>
      <c r="AD186" s="814"/>
      <c r="AE186" s="812"/>
    </row>
    <row r="187" spans="1:40">
      <c r="A187" s="773"/>
      <c r="B187" s="16" t="s">
        <v>84</v>
      </c>
      <c r="C187" s="974"/>
      <c r="D187" s="975">
        <v>515</v>
      </c>
      <c r="E187" s="975">
        <v>1175</v>
      </c>
      <c r="F187" s="976">
        <v>275</v>
      </c>
      <c r="G187" s="977">
        <v>1965</v>
      </c>
      <c r="H187" s="974">
        <v>321</v>
      </c>
      <c r="I187" s="978">
        <v>42</v>
      </c>
      <c r="J187" s="978"/>
      <c r="K187" s="164">
        <v>363</v>
      </c>
      <c r="L187" s="875"/>
      <c r="M187" s="875"/>
      <c r="N187" s="778">
        <f t="shared" si="222"/>
        <v>0</v>
      </c>
      <c r="O187" s="778">
        <f t="shared" si="223"/>
        <v>19.441298603246508</v>
      </c>
      <c r="P187" s="778">
        <f t="shared" si="224"/>
        <v>19.402245706737119</v>
      </c>
      <c r="Q187" s="758">
        <f t="shared" si="224"/>
        <v>24.932003626473254</v>
      </c>
      <c r="R187" s="854">
        <f t="shared" si="224"/>
        <v>20.034665579119089</v>
      </c>
      <c r="S187" s="854">
        <f t="shared" si="224"/>
        <v>3.7592223913807241</v>
      </c>
      <c r="T187" s="778">
        <f t="shared" si="224"/>
        <v>5.7377049180327866</v>
      </c>
      <c r="U187" s="758">
        <f t="shared" si="224"/>
        <v>0</v>
      </c>
      <c r="V187" s="854">
        <f t="shared" si="224"/>
        <v>3.9154352281307299</v>
      </c>
      <c r="W187" s="854"/>
      <c r="X187" s="778"/>
      <c r="Y187" s="778"/>
      <c r="Z187" s="758"/>
      <c r="AA187" s="854"/>
      <c r="AB187" s="854"/>
      <c r="AC187" s="778"/>
      <c r="AD187" s="758"/>
      <c r="AE187" s="854"/>
    </row>
    <row r="188" spans="1:40">
      <c r="A188" s="773"/>
      <c r="B188" s="16" t="s">
        <v>1092</v>
      </c>
      <c r="C188" s="974"/>
      <c r="D188" s="975">
        <v>496</v>
      </c>
      <c r="E188" s="975">
        <v>1175</v>
      </c>
      <c r="F188" s="976">
        <v>351</v>
      </c>
      <c r="G188" s="977">
        <v>2022</v>
      </c>
      <c r="H188" s="974">
        <v>281</v>
      </c>
      <c r="I188" s="978">
        <v>43</v>
      </c>
      <c r="J188" s="978"/>
      <c r="K188" s="164">
        <v>324</v>
      </c>
      <c r="L188" s="875"/>
      <c r="M188" s="875"/>
      <c r="N188" s="761">
        <f t="shared" si="222"/>
        <v>0</v>
      </c>
      <c r="O188" s="761">
        <f t="shared" si="223"/>
        <v>18.989280245022972</v>
      </c>
      <c r="P188" s="761">
        <f t="shared" si="224"/>
        <v>17.719800935002262</v>
      </c>
      <c r="Q188" s="762">
        <f t="shared" si="224"/>
        <v>24.648876404494384</v>
      </c>
      <c r="R188" s="760">
        <f t="shared" si="224"/>
        <v>18.955657635698884</v>
      </c>
      <c r="S188" s="760">
        <f t="shared" si="224"/>
        <v>3.4052350945225398</v>
      </c>
      <c r="T188" s="761">
        <f t="shared" si="224"/>
        <v>6.7716535433070861</v>
      </c>
      <c r="U188" s="762">
        <f t="shared" si="224"/>
        <v>0</v>
      </c>
      <c r="V188" s="760">
        <f t="shared" si="224"/>
        <v>3.6457747271295151</v>
      </c>
      <c r="W188" s="855"/>
      <c r="X188" s="761"/>
      <c r="Y188" s="761"/>
      <c r="Z188" s="762"/>
      <c r="AA188" s="760"/>
      <c r="AB188" s="760"/>
      <c r="AC188" s="761"/>
      <c r="AD188" s="762"/>
      <c r="AE188" s="760"/>
    </row>
    <row r="189" spans="1:40">
      <c r="A189" s="773"/>
      <c r="B189" s="16" t="s">
        <v>959</v>
      </c>
      <c r="C189" s="974">
        <v>0</v>
      </c>
      <c r="D189" s="975">
        <v>1041</v>
      </c>
      <c r="E189" s="975">
        <v>2629</v>
      </c>
      <c r="F189" s="976">
        <v>500</v>
      </c>
      <c r="G189" s="977">
        <v>4170</v>
      </c>
      <c r="H189" s="974">
        <v>4479</v>
      </c>
      <c r="I189" s="978">
        <v>312</v>
      </c>
      <c r="J189" s="978"/>
      <c r="K189" s="164">
        <v>4791</v>
      </c>
      <c r="L189" s="875"/>
      <c r="M189" s="875"/>
      <c r="N189" s="812">
        <f t="shared" ref="N189:N191" si="225">IF(C189&gt;0,(C189/C166)*100,)</f>
        <v>0</v>
      </c>
      <c r="O189" s="812">
        <f t="shared" ref="O189:O191" si="226">IF(D189&gt;0,(D189/D166)*100,)</f>
        <v>48.239110287303063</v>
      </c>
      <c r="P189" s="812">
        <f t="shared" ref="P189:V191" si="227">IF(E189&gt;0,(E189/E166)*100,)</f>
        <v>47.038826265879408</v>
      </c>
      <c r="Q189" s="812">
        <f t="shared" si="227"/>
        <v>43.365134431916744</v>
      </c>
      <c r="R189" s="813">
        <f t="shared" si="227"/>
        <v>46.853932584269664</v>
      </c>
      <c r="S189" s="813">
        <f t="shared" si="227"/>
        <v>53.334127173136459</v>
      </c>
      <c r="T189" s="812">
        <f t="shared" si="227"/>
        <v>44.067796610169488</v>
      </c>
      <c r="U189" s="814">
        <f t="shared" si="227"/>
        <v>0</v>
      </c>
      <c r="V189" s="814">
        <f t="shared" si="227"/>
        <v>52.613661322205139</v>
      </c>
      <c r="W189" s="811"/>
      <c r="X189" s="811"/>
      <c r="Y189" s="812"/>
      <c r="Z189" s="812"/>
      <c r="AA189" s="813"/>
      <c r="AB189" s="813"/>
      <c r="AC189" s="812"/>
      <c r="AD189" s="814"/>
      <c r="AE189" s="812"/>
    </row>
    <row r="190" spans="1:40">
      <c r="A190" s="773"/>
      <c r="B190" s="16" t="s">
        <v>86</v>
      </c>
      <c r="C190" s="974">
        <v>0</v>
      </c>
      <c r="D190" s="975">
        <v>1397</v>
      </c>
      <c r="E190" s="975">
        <v>3201</v>
      </c>
      <c r="F190" s="976">
        <v>562</v>
      </c>
      <c r="G190" s="977">
        <v>5160</v>
      </c>
      <c r="H190" s="974">
        <v>4554</v>
      </c>
      <c r="I190" s="978">
        <v>327</v>
      </c>
      <c r="J190" s="978"/>
      <c r="K190" s="164">
        <v>4881</v>
      </c>
      <c r="L190" s="875"/>
      <c r="M190" s="875"/>
      <c r="N190" s="778">
        <f t="shared" si="225"/>
        <v>0</v>
      </c>
      <c r="O190" s="778">
        <f t="shared" si="226"/>
        <v>52.73688184220461</v>
      </c>
      <c r="P190" s="778">
        <f t="shared" si="227"/>
        <v>52.856671070013206</v>
      </c>
      <c r="Q190" s="758">
        <f t="shared" si="227"/>
        <v>50.951949229374435</v>
      </c>
      <c r="R190" s="854">
        <f t="shared" si="227"/>
        <v>52.610114192495928</v>
      </c>
      <c r="S190" s="854">
        <f t="shared" si="227"/>
        <v>53.33177187024242</v>
      </c>
      <c r="T190" s="778">
        <f t="shared" si="227"/>
        <v>44.672131147540981</v>
      </c>
      <c r="U190" s="758">
        <f t="shared" si="227"/>
        <v>0</v>
      </c>
      <c r="V190" s="854">
        <f t="shared" si="227"/>
        <v>52.64804228238593</v>
      </c>
      <c r="W190" s="854"/>
      <c r="X190" s="778"/>
      <c r="Y190" s="778"/>
      <c r="Z190" s="758"/>
      <c r="AA190" s="854"/>
      <c r="AB190" s="854"/>
      <c r="AC190" s="778"/>
      <c r="AD190" s="758"/>
      <c r="AE190" s="854"/>
    </row>
    <row r="191" spans="1:40">
      <c r="A191" s="773"/>
      <c r="B191" s="16" t="s">
        <v>1094</v>
      </c>
      <c r="C191" s="974">
        <v>0</v>
      </c>
      <c r="D191" s="975">
        <v>1477</v>
      </c>
      <c r="E191" s="975">
        <v>3790</v>
      </c>
      <c r="F191" s="976">
        <v>808</v>
      </c>
      <c r="G191" s="977">
        <v>6075</v>
      </c>
      <c r="H191" s="974">
        <v>4483</v>
      </c>
      <c r="I191" s="978">
        <v>245</v>
      </c>
      <c r="J191" s="978"/>
      <c r="K191" s="164">
        <v>4728</v>
      </c>
      <c r="L191" s="875"/>
      <c r="M191" s="875"/>
      <c r="N191" s="761">
        <f t="shared" si="225"/>
        <v>0</v>
      </c>
      <c r="O191" s="761">
        <f t="shared" si="226"/>
        <v>56.546707503828486</v>
      </c>
      <c r="P191" s="761">
        <f t="shared" si="227"/>
        <v>57.155783441411558</v>
      </c>
      <c r="Q191" s="762">
        <f t="shared" si="227"/>
        <v>56.741573033707873</v>
      </c>
      <c r="R191" s="760">
        <f t="shared" si="227"/>
        <v>56.951345270460294</v>
      </c>
      <c r="S191" s="760">
        <f t="shared" si="227"/>
        <v>54.326223945710126</v>
      </c>
      <c r="T191" s="761">
        <f t="shared" si="227"/>
        <v>38.582677165354326</v>
      </c>
      <c r="U191" s="762">
        <f t="shared" si="227"/>
        <v>0</v>
      </c>
      <c r="V191" s="760">
        <f t="shared" si="227"/>
        <v>53.201305277371446</v>
      </c>
      <c r="W191" s="855"/>
      <c r="X191" s="761"/>
      <c r="Y191" s="761"/>
      <c r="Z191" s="762"/>
      <c r="AA191" s="760"/>
      <c r="AB191" s="760"/>
      <c r="AC191" s="761"/>
      <c r="AD191" s="762"/>
      <c r="AE191" s="760"/>
    </row>
    <row r="192" spans="1:40">
      <c r="A192" s="773"/>
      <c r="B192" s="16" t="s">
        <v>953</v>
      </c>
      <c r="C192" s="974"/>
      <c r="D192" s="975">
        <v>261</v>
      </c>
      <c r="E192" s="975">
        <v>1027</v>
      </c>
      <c r="F192" s="976">
        <v>180</v>
      </c>
      <c r="G192" s="977">
        <v>1468</v>
      </c>
      <c r="H192" s="974">
        <v>2749</v>
      </c>
      <c r="I192" s="978">
        <v>526</v>
      </c>
      <c r="J192" s="978"/>
      <c r="K192" s="164">
        <v>3275</v>
      </c>
      <c r="L192" s="875"/>
      <c r="M192" s="875"/>
      <c r="N192" s="812">
        <f t="shared" ref="N192:N194" si="228">IF(C192&gt;0,(C192/C163)*100,)</f>
        <v>0</v>
      </c>
      <c r="O192" s="812">
        <f t="shared" ref="O192:O194" si="229">IF(D192&gt;0,(D192/D163)*100,)</f>
        <v>17.423230974632844</v>
      </c>
      <c r="P192" s="812">
        <f t="shared" ref="P192:V194" si="230">IF(E192&gt;0,(E192/E163)*100,)</f>
        <v>25.085490962383979</v>
      </c>
      <c r="Q192" s="812">
        <f t="shared" si="230"/>
        <v>15.557476231633535</v>
      </c>
      <c r="R192" s="813">
        <f t="shared" si="230"/>
        <v>21.751370573418285</v>
      </c>
      <c r="S192" s="813">
        <f t="shared" si="230"/>
        <v>30.318738281680819</v>
      </c>
      <c r="T192" s="812">
        <f t="shared" si="230"/>
        <v>60.879629629629626</v>
      </c>
      <c r="U192" s="814">
        <f t="shared" si="230"/>
        <v>0</v>
      </c>
      <c r="V192" s="814">
        <f t="shared" si="230"/>
        <v>32.977545060920349</v>
      </c>
      <c r="W192" s="811"/>
      <c r="X192" s="811"/>
      <c r="Y192" s="812"/>
      <c r="Z192" s="812"/>
      <c r="AA192" s="813"/>
      <c r="AB192" s="813"/>
      <c r="AC192" s="812"/>
      <c r="AD192" s="814"/>
      <c r="AE192" s="812"/>
    </row>
    <row r="193" spans="1:31">
      <c r="A193" s="773"/>
      <c r="B193" s="16" t="s">
        <v>524</v>
      </c>
      <c r="C193" s="974"/>
      <c r="D193" s="975">
        <v>346</v>
      </c>
      <c r="E193" s="975">
        <v>1166</v>
      </c>
      <c r="F193" s="976">
        <v>233</v>
      </c>
      <c r="G193" s="977">
        <v>1745</v>
      </c>
      <c r="H193" s="974">
        <v>3263</v>
      </c>
      <c r="I193" s="978">
        <v>508</v>
      </c>
      <c r="J193" s="978"/>
      <c r="K193" s="164">
        <v>3771</v>
      </c>
      <c r="L193" s="875"/>
      <c r="M193" s="875"/>
      <c r="N193" s="778">
        <f t="shared" si="228"/>
        <v>0</v>
      </c>
      <c r="O193" s="778">
        <f t="shared" si="229"/>
        <v>19.010989010989011</v>
      </c>
      <c r="P193" s="778">
        <f t="shared" si="230"/>
        <v>24.578414839797638</v>
      </c>
      <c r="Q193" s="758">
        <f t="shared" si="230"/>
        <v>20.859444941808416</v>
      </c>
      <c r="R193" s="854">
        <f t="shared" si="230"/>
        <v>22.718396042182007</v>
      </c>
      <c r="S193" s="854">
        <f t="shared" si="230"/>
        <v>31.852791878172589</v>
      </c>
      <c r="T193" s="778">
        <f t="shared" si="230"/>
        <v>47.343895619757689</v>
      </c>
      <c r="U193" s="758">
        <f t="shared" si="230"/>
        <v>0</v>
      </c>
      <c r="V193" s="854">
        <f t="shared" si="230"/>
        <v>33.321551647963247</v>
      </c>
      <c r="W193" s="854"/>
      <c r="X193" s="778"/>
      <c r="Y193" s="778"/>
      <c r="Z193" s="758"/>
      <c r="AA193" s="854"/>
      <c r="AB193" s="854"/>
      <c r="AC193" s="778"/>
      <c r="AD193" s="758"/>
      <c r="AE193" s="854"/>
    </row>
    <row r="194" spans="1:31">
      <c r="A194" s="773"/>
      <c r="B194" s="16" t="s">
        <v>1096</v>
      </c>
      <c r="C194" s="974"/>
      <c r="D194" s="975">
        <v>412</v>
      </c>
      <c r="E194" s="975">
        <v>1202</v>
      </c>
      <c r="F194" s="976">
        <v>222</v>
      </c>
      <c r="G194" s="977">
        <v>1836</v>
      </c>
      <c r="H194" s="974">
        <v>3163</v>
      </c>
      <c r="I194" s="978">
        <v>426</v>
      </c>
      <c r="J194" s="978"/>
      <c r="K194" s="164">
        <v>3589</v>
      </c>
      <c r="L194" s="875"/>
      <c r="M194" s="875"/>
      <c r="N194" s="761">
        <f t="shared" si="228"/>
        <v>0</v>
      </c>
      <c r="O194" s="761">
        <f t="shared" si="229"/>
        <v>18.157778757161747</v>
      </c>
      <c r="P194" s="761">
        <f t="shared" si="230"/>
        <v>25.026025400791173</v>
      </c>
      <c r="Q194" s="762">
        <f t="shared" si="230"/>
        <v>19.170984455958546</v>
      </c>
      <c r="R194" s="760">
        <f t="shared" si="230"/>
        <v>22.308626974483598</v>
      </c>
      <c r="S194" s="760">
        <f t="shared" si="230"/>
        <v>38.967598866576317</v>
      </c>
      <c r="T194" s="761">
        <f t="shared" si="230"/>
        <v>51.573849878934631</v>
      </c>
      <c r="U194" s="762">
        <f t="shared" si="230"/>
        <v>0</v>
      </c>
      <c r="V194" s="760">
        <f t="shared" si="230"/>
        <v>40.131946774013194</v>
      </c>
      <c r="W194" s="855"/>
      <c r="X194" s="761"/>
      <c r="Y194" s="761"/>
      <c r="Z194" s="762"/>
      <c r="AA194" s="760"/>
      <c r="AB194" s="760"/>
      <c r="AC194" s="761"/>
      <c r="AD194" s="762"/>
      <c r="AE194" s="760"/>
    </row>
    <row r="195" spans="1:31">
      <c r="A195" s="930" t="s">
        <v>591</v>
      </c>
      <c r="B195" s="927" t="s">
        <v>764</v>
      </c>
      <c r="C195" s="1019"/>
      <c r="D195" s="971">
        <v>5936</v>
      </c>
      <c r="E195" s="971">
        <v>6627</v>
      </c>
      <c r="F195" s="972">
        <v>1467</v>
      </c>
      <c r="G195" s="973">
        <v>14030</v>
      </c>
      <c r="H195" s="970">
        <v>619</v>
      </c>
      <c r="I195" s="971"/>
      <c r="J195" s="971"/>
      <c r="K195" s="953">
        <v>619</v>
      </c>
      <c r="L195" s="875"/>
      <c r="M195" s="875"/>
      <c r="N195" s="794"/>
      <c r="O195" s="794"/>
      <c r="P195" s="794"/>
      <c r="Q195" s="794"/>
      <c r="R195" s="795"/>
      <c r="S195" s="795"/>
      <c r="T195" s="794"/>
      <c r="U195" s="796"/>
      <c r="V195" s="796"/>
      <c r="W195" s="792"/>
      <c r="X195" s="793"/>
      <c r="Y195" s="794"/>
      <c r="Z195" s="794"/>
      <c r="AA195" s="795"/>
      <c r="AB195" s="795"/>
      <c r="AC195" s="794"/>
      <c r="AD195" s="796"/>
      <c r="AE195" s="858"/>
    </row>
    <row r="196" spans="1:31">
      <c r="A196" s="773"/>
      <c r="B196" s="16" t="s">
        <v>452</v>
      </c>
      <c r="C196" s="974"/>
      <c r="D196" s="975">
        <v>5747</v>
      </c>
      <c r="E196" s="975">
        <v>5521</v>
      </c>
      <c r="F196" s="976">
        <v>1137</v>
      </c>
      <c r="G196" s="977">
        <v>12405</v>
      </c>
      <c r="H196" s="974">
        <v>482</v>
      </c>
      <c r="I196" s="978"/>
      <c r="J196" s="978"/>
      <c r="K196" s="164">
        <v>482</v>
      </c>
      <c r="L196" s="875"/>
      <c r="M196" s="875"/>
      <c r="N196" s="799"/>
      <c r="O196" s="799"/>
      <c r="P196" s="799"/>
      <c r="Q196" s="799"/>
      <c r="R196" s="800"/>
      <c r="S196" s="800"/>
      <c r="T196" s="799"/>
      <c r="U196" s="801"/>
      <c r="V196" s="801"/>
      <c r="W196" s="797"/>
      <c r="X196" s="798"/>
      <c r="Y196" s="799"/>
      <c r="Z196" s="799"/>
      <c r="AA196" s="800"/>
      <c r="AB196" s="800"/>
      <c r="AC196" s="799"/>
      <c r="AD196" s="801"/>
      <c r="AE196" s="799"/>
    </row>
    <row r="197" spans="1:31">
      <c r="A197" s="773"/>
      <c r="B197" s="16" t="s">
        <v>878</v>
      </c>
      <c r="C197" s="974"/>
      <c r="D197" s="975">
        <v>5543</v>
      </c>
      <c r="E197" s="975">
        <v>5299</v>
      </c>
      <c r="F197" s="976">
        <v>1791</v>
      </c>
      <c r="G197" s="977">
        <v>12633</v>
      </c>
      <c r="H197" s="974">
        <v>870</v>
      </c>
      <c r="I197" s="978"/>
      <c r="J197" s="978"/>
      <c r="K197" s="164">
        <v>870</v>
      </c>
      <c r="L197" s="875"/>
      <c r="M197" s="875"/>
      <c r="N197" s="799"/>
      <c r="O197" s="799"/>
      <c r="P197" s="799"/>
      <c r="Q197" s="799"/>
      <c r="R197" s="800"/>
      <c r="S197" s="800"/>
      <c r="T197" s="799"/>
      <c r="U197" s="801"/>
      <c r="V197" s="801"/>
      <c r="W197" s="797"/>
      <c r="X197" s="798"/>
      <c r="Y197" s="799"/>
      <c r="Z197" s="799"/>
      <c r="AA197" s="800"/>
      <c r="AB197" s="800"/>
      <c r="AC197" s="799"/>
      <c r="AD197" s="801"/>
      <c r="AE197" s="799"/>
    </row>
    <row r="198" spans="1:31">
      <c r="A198" s="773"/>
      <c r="B198" s="16" t="s">
        <v>1002</v>
      </c>
      <c r="C198" s="974"/>
      <c r="D198" s="975">
        <v>6063</v>
      </c>
      <c r="E198" s="975">
        <v>8632</v>
      </c>
      <c r="F198" s="976">
        <v>1898</v>
      </c>
      <c r="G198" s="977">
        <v>16593</v>
      </c>
      <c r="H198" s="974">
        <v>1280</v>
      </c>
      <c r="I198" s="978"/>
      <c r="J198" s="978"/>
      <c r="K198" s="164">
        <v>1280</v>
      </c>
      <c r="L198" s="875"/>
      <c r="M198" s="875"/>
      <c r="N198" s="799"/>
      <c r="O198" s="799"/>
      <c r="P198" s="799"/>
      <c r="Q198" s="799"/>
      <c r="R198" s="800"/>
      <c r="S198" s="800"/>
      <c r="T198" s="799"/>
      <c r="U198" s="801"/>
      <c r="V198" s="801"/>
      <c r="W198" s="797"/>
      <c r="X198" s="798"/>
      <c r="Y198" s="799"/>
      <c r="Z198" s="799"/>
      <c r="AA198" s="800"/>
      <c r="AB198" s="800"/>
      <c r="AC198" s="799"/>
      <c r="AD198" s="801"/>
      <c r="AE198" s="799"/>
    </row>
    <row r="199" spans="1:31">
      <c r="A199" s="773"/>
      <c r="B199" s="16" t="s">
        <v>70</v>
      </c>
      <c r="C199" s="974"/>
      <c r="D199" s="975">
        <v>5620</v>
      </c>
      <c r="E199" s="975">
        <v>9112</v>
      </c>
      <c r="F199" s="976">
        <v>2083</v>
      </c>
      <c r="G199" s="977">
        <v>16815</v>
      </c>
      <c r="H199" s="974">
        <v>1458</v>
      </c>
      <c r="I199" s="978"/>
      <c r="J199" s="978"/>
      <c r="K199" s="164">
        <v>1458</v>
      </c>
      <c r="L199" s="875"/>
      <c r="M199" s="875"/>
      <c r="N199" s="799"/>
      <c r="O199" s="799"/>
      <c r="P199" s="799"/>
      <c r="Q199" s="799"/>
      <c r="R199" s="800"/>
      <c r="S199" s="800"/>
      <c r="T199" s="799"/>
      <c r="U199" s="801"/>
      <c r="V199" s="801"/>
      <c r="W199" s="797"/>
      <c r="X199" s="798"/>
      <c r="Y199" s="799"/>
      <c r="Z199" s="799"/>
      <c r="AA199" s="800"/>
      <c r="AB199" s="800"/>
      <c r="AC199" s="799"/>
      <c r="AD199" s="801"/>
      <c r="AE199" s="799"/>
    </row>
    <row r="200" spans="1:31">
      <c r="A200" s="773"/>
      <c r="B200" s="16" t="s">
        <v>1076</v>
      </c>
      <c r="C200" s="974"/>
      <c r="D200" s="975">
        <v>5757</v>
      </c>
      <c r="E200" s="975">
        <v>10262</v>
      </c>
      <c r="F200" s="976">
        <v>2152</v>
      </c>
      <c r="G200" s="977">
        <v>18171</v>
      </c>
      <c r="H200" s="974">
        <v>2079</v>
      </c>
      <c r="I200" s="978"/>
      <c r="J200" s="978"/>
      <c r="K200" s="164">
        <v>2079</v>
      </c>
      <c r="L200" s="875"/>
      <c r="M200" s="875"/>
      <c r="N200" s="804"/>
      <c r="O200" s="804"/>
      <c r="P200" s="804"/>
      <c r="Q200" s="804"/>
      <c r="R200" s="805"/>
      <c r="S200" s="805"/>
      <c r="T200" s="804"/>
      <c r="U200" s="806"/>
      <c r="V200" s="806"/>
      <c r="W200" s="802"/>
      <c r="X200" s="803"/>
      <c r="Y200" s="804"/>
      <c r="Z200" s="804"/>
      <c r="AA200" s="805"/>
      <c r="AB200" s="805"/>
      <c r="AC200" s="804"/>
      <c r="AD200" s="806"/>
      <c r="AE200" s="804"/>
    </row>
    <row r="201" spans="1:31">
      <c r="A201" s="773"/>
      <c r="B201" s="16" t="s">
        <v>454</v>
      </c>
      <c r="C201" s="974"/>
      <c r="D201" s="975">
        <v>3290</v>
      </c>
      <c r="E201" s="975">
        <v>5474</v>
      </c>
      <c r="F201" s="976">
        <v>1167</v>
      </c>
      <c r="G201" s="977">
        <v>9931</v>
      </c>
      <c r="H201" s="974">
        <v>259</v>
      </c>
      <c r="I201" s="978"/>
      <c r="J201" s="978"/>
      <c r="K201" s="164">
        <v>259</v>
      </c>
      <c r="L201" s="875"/>
      <c r="M201" s="875"/>
      <c r="N201" s="730"/>
      <c r="O201" s="730"/>
      <c r="P201" s="730"/>
      <c r="Q201" s="730"/>
      <c r="R201" s="807"/>
      <c r="S201" s="730"/>
      <c r="T201" s="730"/>
      <c r="U201" s="730"/>
      <c r="V201" s="807"/>
      <c r="W201" s="731"/>
      <c r="X201" s="730"/>
      <c r="Y201" s="730"/>
      <c r="Z201" s="730"/>
      <c r="AA201" s="807"/>
      <c r="AB201" s="730"/>
      <c r="AC201" s="730"/>
      <c r="AD201" s="730"/>
      <c r="AE201" s="859"/>
    </row>
    <row r="202" spans="1:31">
      <c r="A202" s="773"/>
      <c r="B202" s="16" t="s">
        <v>255</v>
      </c>
      <c r="C202" s="974"/>
      <c r="D202" s="975">
        <v>2518</v>
      </c>
      <c r="E202" s="975">
        <v>4765</v>
      </c>
      <c r="F202" s="976">
        <v>984</v>
      </c>
      <c r="G202" s="977">
        <v>8267</v>
      </c>
      <c r="H202" s="974">
        <v>276</v>
      </c>
      <c r="I202" s="978"/>
      <c r="J202" s="978"/>
      <c r="K202" s="164">
        <v>276</v>
      </c>
      <c r="L202" s="875"/>
      <c r="M202" s="875"/>
      <c r="N202" s="28"/>
      <c r="O202" s="28"/>
      <c r="P202" s="28"/>
      <c r="Q202" s="28"/>
      <c r="R202" s="808"/>
      <c r="S202" s="28"/>
      <c r="T202" s="28"/>
      <c r="U202" s="28"/>
      <c r="V202" s="808"/>
      <c r="W202" s="797"/>
      <c r="X202" s="844"/>
      <c r="Y202" s="28"/>
      <c r="Z202" s="28"/>
      <c r="AA202" s="808"/>
      <c r="AB202" s="28"/>
      <c r="AC202" s="28"/>
      <c r="AD202" s="28"/>
      <c r="AE202" s="860"/>
    </row>
    <row r="203" spans="1:31">
      <c r="A203" s="773"/>
      <c r="B203" s="16" t="s">
        <v>1078</v>
      </c>
      <c r="C203" s="974"/>
      <c r="D203" s="975">
        <v>2712</v>
      </c>
      <c r="E203" s="975">
        <v>4316</v>
      </c>
      <c r="F203" s="976">
        <v>784</v>
      </c>
      <c r="G203" s="977">
        <v>7812</v>
      </c>
      <c r="H203" s="974">
        <v>299</v>
      </c>
      <c r="I203" s="978"/>
      <c r="J203" s="978"/>
      <c r="K203" s="164">
        <v>299</v>
      </c>
      <c r="L203" s="875"/>
      <c r="M203" s="875"/>
      <c r="N203" s="798">
        <f t="shared" ref="N203:N208" si="231">IF(C203&gt;0,(C203/C195)*100,)</f>
        <v>0</v>
      </c>
      <c r="O203" s="798">
        <f t="shared" ref="O203:O208" si="232">IF(D203&gt;0,(D203/D195)*100,)</f>
        <v>45.687331536388143</v>
      </c>
      <c r="P203" s="798">
        <f t="shared" ref="P203:P208" si="233">IF(E203&gt;0,(E203/E195)*100,)</f>
        <v>65.127508676625922</v>
      </c>
      <c r="Q203" s="809">
        <f t="shared" ref="Q203:Q208" si="234">IF(F203&gt;0,(F203/F195)*100,)</f>
        <v>53.442399454669399</v>
      </c>
      <c r="R203" s="810">
        <f t="shared" ref="R203:R208" si="235">IF(G203&gt;0,(G203/G195)*100,)</f>
        <v>55.68068424803991</v>
      </c>
      <c r="S203" s="798">
        <f t="shared" ref="S203:S208" si="236">IF(H203&gt;0,(H203/H195)*100,)</f>
        <v>48.303715670436191</v>
      </c>
      <c r="T203" s="798">
        <f t="shared" ref="T203:T208" si="237">IF(I203&gt;0,(I203/I195)*100,)</f>
        <v>0</v>
      </c>
      <c r="U203" s="809">
        <f t="shared" ref="U203:U208" si="238">IF(J203&gt;0,(J203/J195)*100,)</f>
        <v>0</v>
      </c>
      <c r="V203" s="810">
        <f t="shared" ref="V203:V208" si="239">IF(K203&gt;0,(K203/K195)*100,)</f>
        <v>48.303715670436191</v>
      </c>
      <c r="W203" s="797"/>
      <c r="X203" s="798"/>
      <c r="Y203" s="798"/>
      <c r="Z203" s="809"/>
      <c r="AA203" s="810"/>
      <c r="AB203" s="798"/>
      <c r="AC203" s="798"/>
      <c r="AD203" s="809"/>
      <c r="AE203" s="797"/>
    </row>
    <row r="204" spans="1:31">
      <c r="A204" s="773"/>
      <c r="B204" s="16" t="s">
        <v>456</v>
      </c>
      <c r="C204" s="974"/>
      <c r="D204" s="975">
        <v>2777</v>
      </c>
      <c r="E204" s="975">
        <v>3845</v>
      </c>
      <c r="F204" s="976">
        <v>610</v>
      </c>
      <c r="G204" s="977">
        <v>7232</v>
      </c>
      <c r="H204" s="974">
        <v>223</v>
      </c>
      <c r="I204" s="978"/>
      <c r="J204" s="978"/>
      <c r="K204" s="164">
        <v>223</v>
      </c>
      <c r="L204" s="875"/>
      <c r="M204" s="875"/>
      <c r="N204" s="778">
        <f t="shared" si="231"/>
        <v>0</v>
      </c>
      <c r="O204" s="778">
        <f t="shared" si="232"/>
        <v>48.320863058987293</v>
      </c>
      <c r="P204" s="778">
        <f t="shared" si="233"/>
        <v>69.643180583227675</v>
      </c>
      <c r="Q204" s="758">
        <f t="shared" si="234"/>
        <v>53.649956024626213</v>
      </c>
      <c r="R204" s="854">
        <f t="shared" si="235"/>
        <v>58.299072954453848</v>
      </c>
      <c r="S204" s="854">
        <f t="shared" si="236"/>
        <v>46.265560165975103</v>
      </c>
      <c r="T204" s="778">
        <f t="shared" si="237"/>
        <v>0</v>
      </c>
      <c r="U204" s="758">
        <f t="shared" si="238"/>
        <v>0</v>
      </c>
      <c r="V204" s="854">
        <f t="shared" si="239"/>
        <v>46.265560165975103</v>
      </c>
      <c r="W204" s="854"/>
      <c r="X204" s="778"/>
      <c r="Y204" s="778"/>
      <c r="Z204" s="758"/>
      <c r="AA204" s="854"/>
      <c r="AB204" s="854"/>
      <c r="AC204" s="778"/>
      <c r="AD204" s="758"/>
      <c r="AE204" s="854"/>
    </row>
    <row r="205" spans="1:31">
      <c r="A205" s="773"/>
      <c r="B205" s="16" t="s">
        <v>880</v>
      </c>
      <c r="C205" s="974"/>
      <c r="D205" s="975">
        <v>2558</v>
      </c>
      <c r="E205" s="975">
        <v>3248</v>
      </c>
      <c r="F205" s="976">
        <v>681</v>
      </c>
      <c r="G205" s="977">
        <v>6487</v>
      </c>
      <c r="H205" s="974">
        <v>162</v>
      </c>
      <c r="I205" s="978"/>
      <c r="J205" s="978"/>
      <c r="K205" s="164">
        <v>162</v>
      </c>
      <c r="L205" s="875"/>
      <c r="M205" s="875"/>
      <c r="N205" s="778">
        <f t="shared" si="231"/>
        <v>0</v>
      </c>
      <c r="O205" s="778">
        <f t="shared" si="232"/>
        <v>46.148295147032293</v>
      </c>
      <c r="P205" s="778">
        <f t="shared" si="233"/>
        <v>61.294583883751649</v>
      </c>
      <c r="Q205" s="758">
        <f t="shared" si="234"/>
        <v>38.023450586264659</v>
      </c>
      <c r="R205" s="854">
        <f t="shared" si="235"/>
        <v>51.349639832185545</v>
      </c>
      <c r="S205" s="854">
        <f t="shared" si="236"/>
        <v>18.620689655172416</v>
      </c>
      <c r="T205" s="778">
        <f t="shared" si="237"/>
        <v>0</v>
      </c>
      <c r="U205" s="758">
        <f t="shared" si="238"/>
        <v>0</v>
      </c>
      <c r="V205" s="854">
        <f t="shared" si="239"/>
        <v>18.620689655172416</v>
      </c>
      <c r="W205" s="854"/>
      <c r="X205" s="778"/>
      <c r="Y205" s="778"/>
      <c r="Z205" s="758"/>
      <c r="AA205" s="854"/>
      <c r="AB205" s="854"/>
      <c r="AC205" s="778"/>
      <c r="AD205" s="758"/>
      <c r="AE205" s="854"/>
    </row>
    <row r="206" spans="1:31">
      <c r="A206" s="773"/>
      <c r="B206" s="16" t="s">
        <v>1004</v>
      </c>
      <c r="C206" s="974"/>
      <c r="D206" s="975">
        <v>2556</v>
      </c>
      <c r="E206" s="975">
        <v>3853</v>
      </c>
      <c r="F206" s="976">
        <v>746</v>
      </c>
      <c r="G206" s="977">
        <v>7155</v>
      </c>
      <c r="H206" s="974">
        <v>204</v>
      </c>
      <c r="I206" s="975"/>
      <c r="J206" s="975"/>
      <c r="K206" s="164">
        <v>204</v>
      </c>
      <c r="L206" s="875"/>
      <c r="M206" s="875"/>
      <c r="N206" s="778">
        <f t="shared" si="231"/>
        <v>0</v>
      </c>
      <c r="O206" s="778">
        <f t="shared" si="232"/>
        <v>42.157347847600199</v>
      </c>
      <c r="P206" s="778">
        <f t="shared" si="233"/>
        <v>44.636237256719184</v>
      </c>
      <c r="Q206" s="758">
        <f t="shared" si="234"/>
        <v>39.304531085352998</v>
      </c>
      <c r="R206" s="854">
        <f t="shared" si="235"/>
        <v>43.120593021153496</v>
      </c>
      <c r="S206" s="854">
        <f t="shared" si="236"/>
        <v>15.937499999999998</v>
      </c>
      <c r="T206" s="778">
        <f t="shared" si="237"/>
        <v>0</v>
      </c>
      <c r="U206" s="758">
        <f t="shared" si="238"/>
        <v>0</v>
      </c>
      <c r="V206" s="854">
        <f t="shared" si="239"/>
        <v>15.937499999999998</v>
      </c>
      <c r="W206" s="854"/>
      <c r="X206" s="778"/>
      <c r="Y206" s="778"/>
      <c r="Z206" s="758"/>
      <c r="AA206" s="854"/>
      <c r="AB206" s="854"/>
      <c r="AC206" s="778"/>
      <c r="AD206" s="758"/>
      <c r="AE206" s="854"/>
    </row>
    <row r="207" spans="1:31">
      <c r="A207" s="773"/>
      <c r="B207" s="16" t="s">
        <v>72</v>
      </c>
      <c r="C207" s="974"/>
      <c r="D207" s="975">
        <v>2233</v>
      </c>
      <c r="E207" s="975">
        <v>3994</v>
      </c>
      <c r="F207" s="976">
        <v>813</v>
      </c>
      <c r="G207" s="977">
        <v>7040</v>
      </c>
      <c r="H207" s="974">
        <v>238</v>
      </c>
      <c r="I207" s="978"/>
      <c r="J207" s="978"/>
      <c r="K207" s="164">
        <v>238</v>
      </c>
      <c r="L207" s="875"/>
      <c r="M207" s="875"/>
      <c r="N207" s="778">
        <f t="shared" si="231"/>
        <v>0</v>
      </c>
      <c r="O207" s="778">
        <f t="shared" si="232"/>
        <v>39.733096085409251</v>
      </c>
      <c r="P207" s="778">
        <f t="shared" si="233"/>
        <v>43.832309043020196</v>
      </c>
      <c r="Q207" s="758">
        <f t="shared" si="234"/>
        <v>39.030244839174266</v>
      </c>
      <c r="R207" s="854">
        <f t="shared" si="235"/>
        <v>41.867380315194765</v>
      </c>
      <c r="S207" s="854">
        <f t="shared" si="236"/>
        <v>16.323731138545952</v>
      </c>
      <c r="T207" s="778">
        <f t="shared" si="237"/>
        <v>0</v>
      </c>
      <c r="U207" s="758">
        <f t="shared" si="238"/>
        <v>0</v>
      </c>
      <c r="V207" s="854">
        <f t="shared" si="239"/>
        <v>16.323731138545952</v>
      </c>
      <c r="W207" s="854"/>
      <c r="X207" s="778"/>
      <c r="Y207" s="778"/>
      <c r="Z207" s="758"/>
      <c r="AA207" s="854"/>
      <c r="AB207" s="854"/>
      <c r="AC207" s="778"/>
      <c r="AD207" s="758"/>
      <c r="AE207" s="854"/>
    </row>
    <row r="208" spans="1:31">
      <c r="A208" s="773"/>
      <c r="B208" s="16" t="s">
        <v>1080</v>
      </c>
      <c r="C208" s="974"/>
      <c r="D208" s="975">
        <v>2375</v>
      </c>
      <c r="E208" s="975">
        <v>4078</v>
      </c>
      <c r="F208" s="976">
        <v>874</v>
      </c>
      <c r="G208" s="977">
        <v>7327</v>
      </c>
      <c r="H208" s="974">
        <v>326</v>
      </c>
      <c r="I208" s="978"/>
      <c r="J208" s="978"/>
      <c r="K208" s="164">
        <v>326</v>
      </c>
      <c r="L208" s="875"/>
      <c r="M208" s="875"/>
      <c r="N208" s="761">
        <f t="shared" si="231"/>
        <v>0</v>
      </c>
      <c r="O208" s="761">
        <f t="shared" si="232"/>
        <v>41.254125412541256</v>
      </c>
      <c r="P208" s="761">
        <f t="shared" si="233"/>
        <v>39.738842330929643</v>
      </c>
      <c r="Q208" s="762">
        <f t="shared" si="234"/>
        <v>40.613382899628256</v>
      </c>
      <c r="R208" s="760">
        <f t="shared" si="235"/>
        <v>40.322491882670185</v>
      </c>
      <c r="S208" s="760">
        <f t="shared" si="236"/>
        <v>15.680615680615681</v>
      </c>
      <c r="T208" s="761">
        <f t="shared" si="237"/>
        <v>0</v>
      </c>
      <c r="U208" s="762">
        <f t="shared" si="238"/>
        <v>0</v>
      </c>
      <c r="V208" s="760">
        <f t="shared" si="239"/>
        <v>15.680615680615681</v>
      </c>
      <c r="W208" s="855" t="s">
        <v>47</v>
      </c>
      <c r="X208" s="761"/>
      <c r="Y208" s="761"/>
      <c r="Z208" s="762"/>
      <c r="AA208" s="760"/>
      <c r="AB208" s="760"/>
      <c r="AC208" s="761"/>
      <c r="AD208" s="762"/>
      <c r="AE208" s="760"/>
    </row>
    <row r="209" spans="1:40">
      <c r="A209" s="773"/>
      <c r="B209" s="16" t="s">
        <v>1006</v>
      </c>
      <c r="C209" s="974"/>
      <c r="D209" s="975">
        <v>1485</v>
      </c>
      <c r="E209" s="975">
        <v>2365</v>
      </c>
      <c r="F209" s="976">
        <v>416</v>
      </c>
      <c r="G209" s="977">
        <v>4266</v>
      </c>
      <c r="H209" s="974">
        <v>117</v>
      </c>
      <c r="I209" s="978"/>
      <c r="J209" s="978"/>
      <c r="K209" s="164">
        <v>117</v>
      </c>
      <c r="L209" s="875"/>
      <c r="M209" s="875"/>
      <c r="N209" s="812">
        <f t="shared" ref="N209:N211" si="240">IF(C209&gt;0,(C209/C206)*100,)</f>
        <v>0</v>
      </c>
      <c r="O209" s="812">
        <f t="shared" ref="O209:O211" si="241">IF(D209&gt;0,(D209/D206)*100,)</f>
        <v>58.098591549295776</v>
      </c>
      <c r="P209" s="812">
        <f t="shared" ref="P209:V211" si="242">IF(E209&gt;0,(E209/E206)*100,)</f>
        <v>61.380742278743838</v>
      </c>
      <c r="Q209" s="812">
        <f t="shared" si="242"/>
        <v>55.76407506702413</v>
      </c>
      <c r="R209" s="813">
        <f t="shared" si="242"/>
        <v>59.622641509433961</v>
      </c>
      <c r="S209" s="813">
        <f t="shared" si="242"/>
        <v>57.352941176470587</v>
      </c>
      <c r="T209" s="812">
        <f t="shared" si="242"/>
        <v>0</v>
      </c>
      <c r="U209" s="814">
        <f t="shared" si="242"/>
        <v>0</v>
      </c>
      <c r="V209" s="814">
        <f t="shared" si="242"/>
        <v>57.352941176470587</v>
      </c>
      <c r="W209" s="811">
        <f t="shared" ref="W209:AE210" si="243">+N209+N212</f>
        <v>0</v>
      </c>
      <c r="X209" s="811">
        <f t="shared" si="243"/>
        <v>65.962441314553985</v>
      </c>
      <c r="Y209" s="812">
        <f t="shared" si="243"/>
        <v>66.182195691668838</v>
      </c>
      <c r="Z209" s="812">
        <f t="shared" si="243"/>
        <v>60.455764075067023</v>
      </c>
      <c r="AA209" s="813">
        <f t="shared" si="243"/>
        <v>65.506638714185883</v>
      </c>
      <c r="AB209" s="813">
        <f t="shared" si="243"/>
        <v>62.254901960784309</v>
      </c>
      <c r="AC209" s="812">
        <f t="shared" si="243"/>
        <v>0</v>
      </c>
      <c r="AD209" s="814">
        <f t="shared" si="243"/>
        <v>0</v>
      </c>
      <c r="AE209" s="812">
        <f t="shared" si="243"/>
        <v>62.254901960784309</v>
      </c>
      <c r="AF209" s="5">
        <f t="shared" ref="AF209:AN211" si="244">+N209+N212+N215</f>
        <v>0</v>
      </c>
      <c r="AG209" s="5">
        <f t="shared" si="244"/>
        <v>100</v>
      </c>
      <c r="AH209" s="5">
        <f t="shared" si="244"/>
        <v>100.00000000000001</v>
      </c>
      <c r="AI209" s="5">
        <f t="shared" si="244"/>
        <v>100</v>
      </c>
      <c r="AJ209" s="5">
        <f t="shared" si="244"/>
        <v>100</v>
      </c>
      <c r="AK209" s="5">
        <f t="shared" si="244"/>
        <v>100</v>
      </c>
      <c r="AL209" s="5">
        <f t="shared" si="244"/>
        <v>0</v>
      </c>
      <c r="AM209" s="5">
        <f t="shared" si="244"/>
        <v>0</v>
      </c>
      <c r="AN209" s="5">
        <f t="shared" si="244"/>
        <v>100</v>
      </c>
    </row>
    <row r="210" spans="1:40">
      <c r="A210" s="773"/>
      <c r="B210" s="16" t="s">
        <v>74</v>
      </c>
      <c r="C210" s="974"/>
      <c r="D210" s="975">
        <v>1343</v>
      </c>
      <c r="E210" s="975">
        <v>2565</v>
      </c>
      <c r="F210" s="976">
        <v>493</v>
      </c>
      <c r="G210" s="977">
        <v>4401</v>
      </c>
      <c r="H210" s="974">
        <v>152</v>
      </c>
      <c r="I210" s="978"/>
      <c r="J210" s="978"/>
      <c r="K210" s="164">
        <v>152</v>
      </c>
      <c r="L210" s="875"/>
      <c r="M210" s="875"/>
      <c r="N210" s="778">
        <f t="shared" si="240"/>
        <v>0</v>
      </c>
      <c r="O210" s="778">
        <f t="shared" si="241"/>
        <v>60.14330497089118</v>
      </c>
      <c r="P210" s="778">
        <f t="shared" si="242"/>
        <v>64.221331997996998</v>
      </c>
      <c r="Q210" s="758">
        <f t="shared" si="242"/>
        <v>60.639606396063961</v>
      </c>
      <c r="R210" s="854">
        <f t="shared" si="242"/>
        <v>62.514204545454547</v>
      </c>
      <c r="S210" s="854">
        <f t="shared" si="242"/>
        <v>63.865546218487388</v>
      </c>
      <c r="T210" s="778">
        <f t="shared" si="242"/>
        <v>0</v>
      </c>
      <c r="U210" s="758">
        <f t="shared" si="242"/>
        <v>0</v>
      </c>
      <c r="V210" s="854">
        <f t="shared" si="242"/>
        <v>63.865546218487388</v>
      </c>
      <c r="W210" s="854">
        <f t="shared" si="243"/>
        <v>0</v>
      </c>
      <c r="X210" s="778">
        <f t="shared" si="243"/>
        <v>66.099417823555754</v>
      </c>
      <c r="Y210" s="778">
        <f t="shared" si="243"/>
        <v>68.32749123685528</v>
      </c>
      <c r="Z210" s="758">
        <f t="shared" si="243"/>
        <v>64.083640836408364</v>
      </c>
      <c r="AA210" s="854">
        <f t="shared" si="243"/>
        <v>67.130681818181813</v>
      </c>
      <c r="AB210" s="854">
        <f t="shared" si="243"/>
        <v>68.907563025210081</v>
      </c>
      <c r="AC210" s="778">
        <f t="shared" si="243"/>
        <v>0</v>
      </c>
      <c r="AD210" s="758">
        <f t="shared" si="243"/>
        <v>0</v>
      </c>
      <c r="AE210" s="854">
        <f t="shared" si="243"/>
        <v>68.907563025210081</v>
      </c>
      <c r="AF210" s="5">
        <f t="shared" si="244"/>
        <v>0</v>
      </c>
      <c r="AG210" s="5">
        <f t="shared" si="244"/>
        <v>100</v>
      </c>
      <c r="AH210" s="5">
        <f t="shared" si="244"/>
        <v>100</v>
      </c>
      <c r="AI210" s="5">
        <f t="shared" si="244"/>
        <v>100</v>
      </c>
      <c r="AJ210" s="5">
        <f t="shared" si="244"/>
        <v>100</v>
      </c>
      <c r="AK210" s="5">
        <f t="shared" si="244"/>
        <v>100</v>
      </c>
      <c r="AL210" s="5">
        <f t="shared" si="244"/>
        <v>0</v>
      </c>
      <c r="AM210" s="5">
        <f t="shared" si="244"/>
        <v>0</v>
      </c>
      <c r="AN210" s="5">
        <f t="shared" si="244"/>
        <v>100</v>
      </c>
    </row>
    <row r="211" spans="1:40">
      <c r="A211" s="773"/>
      <c r="B211" s="139" t="s">
        <v>1082</v>
      </c>
      <c r="C211" s="979"/>
      <c r="D211" s="980">
        <v>1369</v>
      </c>
      <c r="E211" s="980">
        <v>2608</v>
      </c>
      <c r="F211" s="981">
        <v>511</v>
      </c>
      <c r="G211" s="982">
        <v>4488</v>
      </c>
      <c r="H211" s="979">
        <v>217</v>
      </c>
      <c r="I211" s="980"/>
      <c r="J211" s="980"/>
      <c r="K211" s="169">
        <v>217</v>
      </c>
      <c r="L211" s="876"/>
      <c r="M211" s="876"/>
      <c r="N211" s="761">
        <f t="shared" si="240"/>
        <v>0</v>
      </c>
      <c r="O211" s="761">
        <f t="shared" si="241"/>
        <v>57.642105263157895</v>
      </c>
      <c r="P211" s="761">
        <f t="shared" si="242"/>
        <v>63.952918097106426</v>
      </c>
      <c r="Q211" s="762">
        <f t="shared" si="242"/>
        <v>58.46681922196796</v>
      </c>
      <c r="R211" s="760">
        <f t="shared" si="242"/>
        <v>61.252900232018561</v>
      </c>
      <c r="S211" s="760">
        <f t="shared" si="242"/>
        <v>66.564417177914109</v>
      </c>
      <c r="T211" s="761">
        <f t="shared" si="242"/>
        <v>0</v>
      </c>
      <c r="U211" s="762">
        <f t="shared" si="242"/>
        <v>0</v>
      </c>
      <c r="V211" s="760">
        <f t="shared" si="242"/>
        <v>66.564417177914109</v>
      </c>
      <c r="W211" s="855">
        <f t="shared" ref="W211" si="245">+N211+N214</f>
        <v>0</v>
      </c>
      <c r="X211" s="761">
        <f t="shared" ref="X211" si="246">+O211+O214</f>
        <v>63.747368421052627</v>
      </c>
      <c r="Y211" s="761">
        <f t="shared" ref="Y211" si="247">+P211+P214</f>
        <v>68.170671897989209</v>
      </c>
      <c r="Z211" s="762">
        <f t="shared" ref="Z211" si="248">+Q211+Q214</f>
        <v>62.356979405034323</v>
      </c>
      <c r="AA211" s="760">
        <f t="shared" ref="AA211" si="249">+R211+R214</f>
        <v>66.043401119148356</v>
      </c>
      <c r="AB211" s="760">
        <f t="shared" ref="AB211" si="250">+S211+S214</f>
        <v>71.779141104294482</v>
      </c>
      <c r="AC211" s="761">
        <f t="shared" ref="AC211" si="251">+T211+T214</f>
        <v>0</v>
      </c>
      <c r="AD211" s="762">
        <f t="shared" ref="AD211" si="252">+U211+U214</f>
        <v>0</v>
      </c>
      <c r="AE211" s="760">
        <f t="shared" ref="AE211" si="253">+V211+V214</f>
        <v>71.779141104294482</v>
      </c>
      <c r="AF211" s="5">
        <f t="shared" si="244"/>
        <v>0</v>
      </c>
      <c r="AG211" s="5">
        <f t="shared" si="244"/>
        <v>100</v>
      </c>
      <c r="AH211" s="5">
        <f t="shared" si="244"/>
        <v>100</v>
      </c>
      <c r="AI211" s="5">
        <f t="shared" si="244"/>
        <v>100</v>
      </c>
      <c r="AJ211" s="5">
        <f t="shared" si="244"/>
        <v>100</v>
      </c>
      <c r="AK211" s="5">
        <f t="shared" si="244"/>
        <v>100</v>
      </c>
      <c r="AL211" s="5">
        <f t="shared" si="244"/>
        <v>0</v>
      </c>
      <c r="AM211" s="5">
        <f t="shared" si="244"/>
        <v>0</v>
      </c>
      <c r="AN211" s="5">
        <f t="shared" si="244"/>
        <v>100</v>
      </c>
    </row>
    <row r="212" spans="1:40">
      <c r="A212" s="773"/>
      <c r="B212" s="16" t="s">
        <v>1008</v>
      </c>
      <c r="C212" s="974"/>
      <c r="D212" s="975">
        <v>201</v>
      </c>
      <c r="E212" s="975">
        <v>185</v>
      </c>
      <c r="F212" s="976">
        <v>35</v>
      </c>
      <c r="G212" s="977">
        <v>421</v>
      </c>
      <c r="H212" s="974">
        <v>10</v>
      </c>
      <c r="I212" s="978"/>
      <c r="J212" s="978"/>
      <c r="K212" s="164">
        <v>10</v>
      </c>
      <c r="L212" s="875"/>
      <c r="M212" s="875"/>
      <c r="N212" s="812">
        <f t="shared" ref="N212:N214" si="254">IF(C212&gt;0,(C212/C206)*100,)</f>
        <v>0</v>
      </c>
      <c r="O212" s="812">
        <f t="shared" ref="O212:O214" si="255">IF(D212&gt;0,(D212/D206)*100,)</f>
        <v>7.863849765258216</v>
      </c>
      <c r="P212" s="812">
        <f t="shared" ref="P212:V214" si="256">IF(E212&gt;0,(E212/E206)*100,)</f>
        <v>4.8014534129249933</v>
      </c>
      <c r="Q212" s="812">
        <f t="shared" si="256"/>
        <v>4.6916890080428955</v>
      </c>
      <c r="R212" s="813">
        <f t="shared" si="256"/>
        <v>5.8839972047519211</v>
      </c>
      <c r="S212" s="813">
        <f t="shared" si="256"/>
        <v>4.9019607843137258</v>
      </c>
      <c r="T212" s="812">
        <f t="shared" si="256"/>
        <v>0</v>
      </c>
      <c r="U212" s="814">
        <f t="shared" si="256"/>
        <v>0</v>
      </c>
      <c r="V212" s="814">
        <f t="shared" si="256"/>
        <v>4.9019607843137258</v>
      </c>
      <c r="W212" s="811"/>
      <c r="X212" s="811"/>
      <c r="Y212" s="812"/>
      <c r="Z212" s="812"/>
      <c r="AA212" s="813"/>
      <c r="AB212" s="813"/>
      <c r="AC212" s="812"/>
      <c r="AD212" s="814"/>
      <c r="AE212" s="812"/>
    </row>
    <row r="213" spans="1:40">
      <c r="A213" s="773"/>
      <c r="B213" s="16" t="s">
        <v>76</v>
      </c>
      <c r="C213" s="974"/>
      <c r="D213" s="975">
        <v>133</v>
      </c>
      <c r="E213" s="975">
        <v>164</v>
      </c>
      <c r="F213" s="976">
        <v>28</v>
      </c>
      <c r="G213" s="977">
        <v>325</v>
      </c>
      <c r="H213" s="974">
        <v>12</v>
      </c>
      <c r="I213" s="978"/>
      <c r="J213" s="978"/>
      <c r="K213" s="164">
        <v>12</v>
      </c>
      <c r="L213" s="875"/>
      <c r="M213" s="875"/>
      <c r="N213" s="778">
        <f t="shared" si="254"/>
        <v>0</v>
      </c>
      <c r="O213" s="778">
        <f t="shared" si="255"/>
        <v>5.9561128526645764</v>
      </c>
      <c r="P213" s="778">
        <f t="shared" si="256"/>
        <v>4.1061592388582877</v>
      </c>
      <c r="Q213" s="758">
        <f t="shared" si="256"/>
        <v>3.4440344403444034</v>
      </c>
      <c r="R213" s="854">
        <f t="shared" si="256"/>
        <v>4.6164772727272725</v>
      </c>
      <c r="S213" s="854">
        <f t="shared" si="256"/>
        <v>5.0420168067226889</v>
      </c>
      <c r="T213" s="778">
        <f t="shared" si="256"/>
        <v>0</v>
      </c>
      <c r="U213" s="758">
        <f t="shared" si="256"/>
        <v>0</v>
      </c>
      <c r="V213" s="854">
        <f t="shared" si="256"/>
        <v>5.0420168067226889</v>
      </c>
      <c r="W213" s="854"/>
      <c r="X213" s="778"/>
      <c r="Y213" s="778"/>
      <c r="Z213" s="758"/>
      <c r="AA213" s="854"/>
      <c r="AB213" s="854"/>
      <c r="AC213" s="778"/>
      <c r="AD213" s="758"/>
      <c r="AE213" s="854"/>
    </row>
    <row r="214" spans="1:40">
      <c r="A214" s="773"/>
      <c r="B214" s="16" t="s">
        <v>1084</v>
      </c>
      <c r="C214" s="974"/>
      <c r="D214" s="975">
        <v>145</v>
      </c>
      <c r="E214" s="975">
        <v>172</v>
      </c>
      <c r="F214" s="976">
        <v>34</v>
      </c>
      <c r="G214" s="977">
        <v>351</v>
      </c>
      <c r="H214" s="974">
        <v>17</v>
      </c>
      <c r="I214" s="978"/>
      <c r="J214" s="978"/>
      <c r="K214" s="164">
        <v>17</v>
      </c>
      <c r="L214" s="875"/>
      <c r="M214" s="875"/>
      <c r="N214" s="761">
        <f t="shared" si="254"/>
        <v>0</v>
      </c>
      <c r="O214" s="761">
        <f t="shared" si="255"/>
        <v>6.1052631578947363</v>
      </c>
      <c r="P214" s="761">
        <f t="shared" si="256"/>
        <v>4.217753800882786</v>
      </c>
      <c r="Q214" s="762">
        <f t="shared" si="256"/>
        <v>3.8901601830663615</v>
      </c>
      <c r="R214" s="760">
        <f t="shared" si="256"/>
        <v>4.7905008871297943</v>
      </c>
      <c r="S214" s="760">
        <f t="shared" si="256"/>
        <v>5.2147239263803682</v>
      </c>
      <c r="T214" s="761">
        <f t="shared" si="256"/>
        <v>0</v>
      </c>
      <c r="U214" s="762">
        <f t="shared" si="256"/>
        <v>0</v>
      </c>
      <c r="V214" s="760">
        <f t="shared" si="256"/>
        <v>5.2147239263803682</v>
      </c>
      <c r="W214" s="855"/>
      <c r="X214" s="761"/>
      <c r="Y214" s="761"/>
      <c r="Z214" s="762"/>
      <c r="AA214" s="760"/>
      <c r="AB214" s="760"/>
      <c r="AC214" s="761"/>
      <c r="AD214" s="762"/>
      <c r="AE214" s="760"/>
    </row>
    <row r="215" spans="1:40">
      <c r="A215" s="773"/>
      <c r="B215" s="16" t="s">
        <v>1010</v>
      </c>
      <c r="C215" s="974"/>
      <c r="D215" s="975">
        <v>870</v>
      </c>
      <c r="E215" s="975">
        <v>1303</v>
      </c>
      <c r="F215" s="976">
        <v>295</v>
      </c>
      <c r="G215" s="977">
        <v>2468</v>
      </c>
      <c r="H215" s="974">
        <v>77</v>
      </c>
      <c r="I215" s="978"/>
      <c r="J215" s="978"/>
      <c r="K215" s="164">
        <v>77</v>
      </c>
      <c r="L215" s="875"/>
      <c r="M215" s="875"/>
      <c r="N215" s="812">
        <f t="shared" ref="N215:N217" si="257">IF(C215&gt;0,(C215/C206)*100,)</f>
        <v>0</v>
      </c>
      <c r="O215" s="812">
        <f t="shared" ref="O215:O217" si="258">IF(D215&gt;0,(D215/D206)*100,)</f>
        <v>34.037558685446015</v>
      </c>
      <c r="P215" s="812">
        <f t="shared" ref="P215:V217" si="259">IF(E215&gt;0,(E215/E206)*100,)</f>
        <v>33.817804308331176</v>
      </c>
      <c r="Q215" s="812">
        <f t="shared" si="259"/>
        <v>39.544235924932977</v>
      </c>
      <c r="R215" s="813">
        <f t="shared" si="259"/>
        <v>34.493361285814117</v>
      </c>
      <c r="S215" s="813">
        <f t="shared" si="259"/>
        <v>37.745098039215684</v>
      </c>
      <c r="T215" s="812">
        <f t="shared" si="259"/>
        <v>0</v>
      </c>
      <c r="U215" s="814">
        <f t="shared" si="259"/>
        <v>0</v>
      </c>
      <c r="V215" s="814">
        <f t="shared" si="259"/>
        <v>37.745098039215684</v>
      </c>
      <c r="W215" s="811"/>
      <c r="X215" s="811"/>
      <c r="Y215" s="812"/>
      <c r="Z215" s="812"/>
      <c r="AA215" s="813"/>
      <c r="AB215" s="813"/>
      <c r="AC215" s="812"/>
      <c r="AD215" s="814"/>
      <c r="AE215" s="812"/>
    </row>
    <row r="216" spans="1:40">
      <c r="A216" s="773"/>
      <c r="B216" s="16" t="s">
        <v>78</v>
      </c>
      <c r="C216" s="974"/>
      <c r="D216" s="975">
        <v>757</v>
      </c>
      <c r="E216" s="975">
        <v>1265</v>
      </c>
      <c r="F216" s="976">
        <v>292</v>
      </c>
      <c r="G216" s="977">
        <v>2314</v>
      </c>
      <c r="H216" s="974">
        <v>74</v>
      </c>
      <c r="I216" s="978"/>
      <c r="J216" s="978"/>
      <c r="K216" s="164">
        <v>74</v>
      </c>
      <c r="L216" s="875"/>
      <c r="M216" s="875"/>
      <c r="N216" s="778">
        <f t="shared" si="257"/>
        <v>0</v>
      </c>
      <c r="O216" s="778">
        <f t="shared" si="258"/>
        <v>33.900582176444246</v>
      </c>
      <c r="P216" s="778">
        <f t="shared" si="259"/>
        <v>31.67250876314472</v>
      </c>
      <c r="Q216" s="758">
        <f t="shared" si="259"/>
        <v>35.916359163591636</v>
      </c>
      <c r="R216" s="854">
        <f t="shared" si="259"/>
        <v>32.86931818181818</v>
      </c>
      <c r="S216" s="854">
        <f t="shared" si="259"/>
        <v>31.092436974789916</v>
      </c>
      <c r="T216" s="778">
        <f t="shared" si="259"/>
        <v>0</v>
      </c>
      <c r="U216" s="758">
        <f t="shared" si="259"/>
        <v>0</v>
      </c>
      <c r="V216" s="854">
        <f t="shared" si="259"/>
        <v>31.092436974789916</v>
      </c>
      <c r="W216" s="854"/>
      <c r="X216" s="778"/>
      <c r="Y216" s="778"/>
      <c r="Z216" s="758"/>
      <c r="AA216" s="854"/>
      <c r="AB216" s="854"/>
      <c r="AC216" s="778"/>
      <c r="AD216" s="758"/>
      <c r="AE216" s="854"/>
    </row>
    <row r="217" spans="1:40">
      <c r="A217" s="773"/>
      <c r="B217" s="139" t="s">
        <v>1086</v>
      </c>
      <c r="C217" s="979"/>
      <c r="D217" s="980">
        <v>861</v>
      </c>
      <c r="E217" s="980">
        <v>1298</v>
      </c>
      <c r="F217" s="981">
        <v>329</v>
      </c>
      <c r="G217" s="982">
        <v>2488</v>
      </c>
      <c r="H217" s="979">
        <v>92</v>
      </c>
      <c r="I217" s="980"/>
      <c r="J217" s="980"/>
      <c r="K217" s="169">
        <v>92</v>
      </c>
      <c r="L217" s="876"/>
      <c r="M217" s="876"/>
      <c r="N217" s="761">
        <f t="shared" si="257"/>
        <v>0</v>
      </c>
      <c r="O217" s="761">
        <f t="shared" si="258"/>
        <v>36.252631578947373</v>
      </c>
      <c r="P217" s="761">
        <f t="shared" si="259"/>
        <v>31.829328102010791</v>
      </c>
      <c r="Q217" s="762">
        <f t="shared" si="259"/>
        <v>37.643020594965677</v>
      </c>
      <c r="R217" s="760">
        <f t="shared" si="259"/>
        <v>33.956598880851644</v>
      </c>
      <c r="S217" s="760">
        <f t="shared" si="259"/>
        <v>28.220858895705518</v>
      </c>
      <c r="T217" s="761">
        <f t="shared" si="259"/>
        <v>0</v>
      </c>
      <c r="U217" s="762">
        <f t="shared" si="259"/>
        <v>0</v>
      </c>
      <c r="V217" s="760">
        <f t="shared" si="259"/>
        <v>28.220858895705518</v>
      </c>
      <c r="W217" s="855" t="s">
        <v>766</v>
      </c>
      <c r="X217" s="761"/>
      <c r="Y217" s="761"/>
      <c r="Z217" s="762"/>
      <c r="AA217" s="760"/>
      <c r="AB217" s="760"/>
      <c r="AC217" s="761"/>
      <c r="AD217" s="762"/>
      <c r="AE217" s="760"/>
    </row>
    <row r="218" spans="1:40">
      <c r="A218" s="773"/>
      <c r="B218" s="16" t="s">
        <v>951</v>
      </c>
      <c r="C218" s="974"/>
      <c r="D218" s="975">
        <v>281</v>
      </c>
      <c r="E218" s="975">
        <v>794</v>
      </c>
      <c r="F218" s="976">
        <v>114</v>
      </c>
      <c r="G218" s="977">
        <v>1189</v>
      </c>
      <c r="H218" s="974">
        <v>81</v>
      </c>
      <c r="I218" s="978"/>
      <c r="J218" s="978"/>
      <c r="K218" s="164">
        <v>81</v>
      </c>
      <c r="L218" s="875"/>
      <c r="M218" s="875"/>
      <c r="N218" s="812">
        <f t="shared" ref="N218:N220" si="260">IF(C218&gt;0,(C218/C204)*100,)</f>
        <v>0</v>
      </c>
      <c r="O218" s="812">
        <f t="shared" ref="O218:O220" si="261">IF(D218&gt;0,(D218/D204)*100,)</f>
        <v>10.118833273316529</v>
      </c>
      <c r="P218" s="812">
        <f t="shared" ref="P218:V220" si="262">IF(E218&gt;0,(E218/E204)*100,)</f>
        <v>20.650195058517557</v>
      </c>
      <c r="Q218" s="812">
        <f t="shared" si="262"/>
        <v>18.688524590163937</v>
      </c>
      <c r="R218" s="813">
        <f t="shared" si="262"/>
        <v>16.440818584070797</v>
      </c>
      <c r="S218" s="813">
        <f t="shared" si="262"/>
        <v>36.322869955156953</v>
      </c>
      <c r="T218" s="812">
        <f t="shared" si="262"/>
        <v>0</v>
      </c>
      <c r="U218" s="814">
        <f t="shared" si="262"/>
        <v>0</v>
      </c>
      <c r="V218" s="814">
        <f t="shared" si="262"/>
        <v>36.322869955156953</v>
      </c>
      <c r="W218" s="811">
        <f t="shared" ref="W218:AE220" si="263">+N218+N221+N224</f>
        <v>0</v>
      </c>
      <c r="X218" s="811">
        <f t="shared" si="263"/>
        <v>42.095786820309691</v>
      </c>
      <c r="Y218" s="812">
        <f t="shared" si="263"/>
        <v>41.71651495448635</v>
      </c>
      <c r="Z218" s="812">
        <f t="shared" si="263"/>
        <v>36.229508196721312</v>
      </c>
      <c r="AA218" s="813">
        <f t="shared" si="263"/>
        <v>41.399336283185846</v>
      </c>
      <c r="AB218" s="813">
        <f t="shared" si="263"/>
        <v>43.497757847533634</v>
      </c>
      <c r="AC218" s="812">
        <f t="shared" si="263"/>
        <v>0</v>
      </c>
      <c r="AD218" s="814">
        <f t="shared" si="263"/>
        <v>0</v>
      </c>
      <c r="AE218" s="812">
        <f t="shared" si="263"/>
        <v>43.497757847533634</v>
      </c>
      <c r="AF218" s="5">
        <f t="shared" ref="AF218:AN220" si="264">+N227+N218+N221+N224</f>
        <v>0</v>
      </c>
      <c r="AG218" s="5">
        <f t="shared" si="264"/>
        <v>100</v>
      </c>
      <c r="AH218" s="5">
        <f t="shared" si="264"/>
        <v>100</v>
      </c>
      <c r="AI218" s="5">
        <f t="shared" si="264"/>
        <v>100</v>
      </c>
      <c r="AJ218" s="5">
        <f t="shared" si="264"/>
        <v>100</v>
      </c>
      <c r="AK218" s="5">
        <f t="shared" si="264"/>
        <v>100</v>
      </c>
      <c r="AL218" s="5">
        <f t="shared" si="264"/>
        <v>0</v>
      </c>
      <c r="AM218" s="5">
        <f t="shared" si="264"/>
        <v>0</v>
      </c>
      <c r="AN218" s="5">
        <f t="shared" si="264"/>
        <v>100</v>
      </c>
    </row>
    <row r="219" spans="1:40">
      <c r="A219" s="773"/>
      <c r="B219" s="16" t="s">
        <v>80</v>
      </c>
      <c r="C219" s="974"/>
      <c r="D219" s="975">
        <v>230</v>
      </c>
      <c r="E219" s="975">
        <v>708</v>
      </c>
      <c r="F219" s="976">
        <v>110</v>
      </c>
      <c r="G219" s="977">
        <v>1048</v>
      </c>
      <c r="H219" s="974">
        <v>66</v>
      </c>
      <c r="I219" s="978"/>
      <c r="J219" s="978"/>
      <c r="K219" s="164">
        <v>66</v>
      </c>
      <c r="L219" s="875"/>
      <c r="M219" s="875"/>
      <c r="N219" s="778">
        <f t="shared" si="260"/>
        <v>0</v>
      </c>
      <c r="O219" s="778">
        <f t="shared" si="261"/>
        <v>8.991399530883502</v>
      </c>
      <c r="P219" s="778">
        <f t="shared" si="262"/>
        <v>21.798029556650249</v>
      </c>
      <c r="Q219" s="758">
        <f t="shared" si="262"/>
        <v>16.152716593245227</v>
      </c>
      <c r="R219" s="854">
        <f t="shared" si="262"/>
        <v>16.155387698473874</v>
      </c>
      <c r="S219" s="854">
        <f t="shared" si="262"/>
        <v>40.74074074074074</v>
      </c>
      <c r="T219" s="778">
        <f t="shared" si="262"/>
        <v>0</v>
      </c>
      <c r="U219" s="758">
        <f t="shared" si="262"/>
        <v>0</v>
      </c>
      <c r="V219" s="854">
        <f t="shared" si="262"/>
        <v>40.74074074074074</v>
      </c>
      <c r="W219" s="854">
        <f t="shared" si="263"/>
        <v>0</v>
      </c>
      <c r="X219" s="778">
        <f t="shared" si="263"/>
        <v>39.171227521501173</v>
      </c>
      <c r="Y219" s="778">
        <f t="shared" si="263"/>
        <v>43.565270935960591</v>
      </c>
      <c r="Z219" s="758">
        <f t="shared" si="263"/>
        <v>37.591776798825258</v>
      </c>
      <c r="AA219" s="854">
        <f t="shared" si="263"/>
        <v>41.205487898874679</v>
      </c>
      <c r="AB219" s="854">
        <f t="shared" si="263"/>
        <v>49.382716049382715</v>
      </c>
      <c r="AC219" s="778">
        <f t="shared" si="263"/>
        <v>0</v>
      </c>
      <c r="AD219" s="758">
        <f t="shared" si="263"/>
        <v>0</v>
      </c>
      <c r="AE219" s="854">
        <f t="shared" si="263"/>
        <v>49.382716049382715</v>
      </c>
      <c r="AF219" s="5">
        <f t="shared" si="264"/>
        <v>0</v>
      </c>
      <c r="AG219" s="5">
        <f t="shared" si="264"/>
        <v>100</v>
      </c>
      <c r="AH219" s="5">
        <f t="shared" si="264"/>
        <v>100.00000000000001</v>
      </c>
      <c r="AI219" s="5">
        <f t="shared" si="264"/>
        <v>100</v>
      </c>
      <c r="AJ219" s="5">
        <f t="shared" si="264"/>
        <v>100</v>
      </c>
      <c r="AK219" s="5">
        <f t="shared" si="264"/>
        <v>100</v>
      </c>
      <c r="AL219" s="5">
        <f t="shared" si="264"/>
        <v>0</v>
      </c>
      <c r="AM219" s="5">
        <f t="shared" si="264"/>
        <v>0</v>
      </c>
      <c r="AN219" s="5">
        <f t="shared" si="264"/>
        <v>100</v>
      </c>
    </row>
    <row r="220" spans="1:40">
      <c r="A220" s="773"/>
      <c r="B220" s="16" t="s">
        <v>1088</v>
      </c>
      <c r="C220" s="974"/>
      <c r="D220" s="975">
        <v>286</v>
      </c>
      <c r="E220" s="975">
        <v>958</v>
      </c>
      <c r="F220" s="976">
        <v>129</v>
      </c>
      <c r="G220" s="977">
        <v>1373</v>
      </c>
      <c r="H220" s="974">
        <v>70</v>
      </c>
      <c r="I220" s="978"/>
      <c r="J220" s="978"/>
      <c r="K220" s="164">
        <v>70</v>
      </c>
      <c r="L220" s="875"/>
      <c r="M220" s="875"/>
      <c r="N220" s="761">
        <f t="shared" si="260"/>
        <v>0</v>
      </c>
      <c r="O220" s="761">
        <f t="shared" si="261"/>
        <v>11.189358372456965</v>
      </c>
      <c r="P220" s="761">
        <f t="shared" si="262"/>
        <v>24.863742538281858</v>
      </c>
      <c r="Q220" s="762">
        <f t="shared" si="262"/>
        <v>17.292225201072387</v>
      </c>
      <c r="R220" s="760">
        <f t="shared" si="262"/>
        <v>19.189378057302587</v>
      </c>
      <c r="S220" s="760">
        <f t="shared" si="262"/>
        <v>34.313725490196077</v>
      </c>
      <c r="T220" s="761">
        <f t="shared" si="262"/>
        <v>0</v>
      </c>
      <c r="U220" s="762">
        <f t="shared" si="262"/>
        <v>0</v>
      </c>
      <c r="V220" s="760">
        <f t="shared" si="262"/>
        <v>34.313725490196077</v>
      </c>
      <c r="W220" s="855">
        <f t="shared" si="263"/>
        <v>0</v>
      </c>
      <c r="X220" s="761">
        <f t="shared" si="263"/>
        <v>38.223787167449139</v>
      </c>
      <c r="Y220" s="761">
        <f t="shared" si="263"/>
        <v>46.535167402024399</v>
      </c>
      <c r="Z220" s="762">
        <f t="shared" si="263"/>
        <v>40.750670241286862</v>
      </c>
      <c r="AA220" s="760">
        <f t="shared" si="263"/>
        <v>42.962962962962962</v>
      </c>
      <c r="AB220" s="760">
        <f t="shared" si="263"/>
        <v>52.941176470588232</v>
      </c>
      <c r="AC220" s="761">
        <f t="shared" si="263"/>
        <v>0</v>
      </c>
      <c r="AD220" s="762">
        <f t="shared" si="263"/>
        <v>0</v>
      </c>
      <c r="AE220" s="760">
        <f t="shared" si="263"/>
        <v>52.941176470588232</v>
      </c>
      <c r="AF220" s="5">
        <f t="shared" si="264"/>
        <v>0</v>
      </c>
      <c r="AG220" s="5">
        <f t="shared" si="264"/>
        <v>99.999999999999986</v>
      </c>
      <c r="AH220" s="5">
        <f t="shared" si="264"/>
        <v>100.00000000000001</v>
      </c>
      <c r="AI220" s="5">
        <f t="shared" si="264"/>
        <v>99.999999999999986</v>
      </c>
      <c r="AJ220" s="5">
        <f t="shared" si="264"/>
        <v>100</v>
      </c>
      <c r="AK220" s="5">
        <f t="shared" si="264"/>
        <v>100</v>
      </c>
      <c r="AL220" s="5">
        <f t="shared" si="264"/>
        <v>0</v>
      </c>
      <c r="AM220" s="5">
        <f t="shared" si="264"/>
        <v>0</v>
      </c>
      <c r="AN220" s="5">
        <f t="shared" si="264"/>
        <v>100</v>
      </c>
    </row>
    <row r="221" spans="1:40">
      <c r="A221" s="773"/>
      <c r="B221" s="16" t="s">
        <v>955</v>
      </c>
      <c r="C221" s="974"/>
      <c r="D221" s="975">
        <v>473</v>
      </c>
      <c r="E221" s="975">
        <v>523</v>
      </c>
      <c r="F221" s="976">
        <v>71</v>
      </c>
      <c r="G221" s="977">
        <v>1067</v>
      </c>
      <c r="H221" s="974">
        <v>16</v>
      </c>
      <c r="I221" s="978"/>
      <c r="J221" s="978"/>
      <c r="K221" s="164">
        <v>16</v>
      </c>
      <c r="L221" s="875"/>
      <c r="M221" s="875"/>
      <c r="N221" s="812">
        <f t="shared" ref="N221:N223" si="265">IF(C221&gt;0,(C221/C204)*100,)</f>
        <v>0</v>
      </c>
      <c r="O221" s="812">
        <f t="shared" ref="O221:O223" si="266">IF(D221&gt;0,(D221/D204)*100,)</f>
        <v>17.032769175369104</v>
      </c>
      <c r="P221" s="812">
        <f t="shared" ref="P221:V223" si="267">IF(E221&gt;0,(E221/E204)*100,)</f>
        <v>13.602080624187257</v>
      </c>
      <c r="Q221" s="812">
        <f t="shared" si="267"/>
        <v>11.639344262295081</v>
      </c>
      <c r="R221" s="813">
        <f t="shared" si="267"/>
        <v>14.753871681415928</v>
      </c>
      <c r="S221" s="813">
        <f t="shared" si="267"/>
        <v>7.1748878923766819</v>
      </c>
      <c r="T221" s="812">
        <f t="shared" si="267"/>
        <v>0</v>
      </c>
      <c r="U221" s="814">
        <f t="shared" si="267"/>
        <v>0</v>
      </c>
      <c r="V221" s="814">
        <f t="shared" si="267"/>
        <v>7.1748878923766819</v>
      </c>
      <c r="W221" s="811"/>
      <c r="X221" s="811"/>
      <c r="Y221" s="812"/>
      <c r="Z221" s="812"/>
      <c r="AA221" s="813"/>
      <c r="AB221" s="813"/>
      <c r="AC221" s="812"/>
      <c r="AD221" s="814"/>
      <c r="AE221" s="812"/>
    </row>
    <row r="222" spans="1:40">
      <c r="A222" s="773"/>
      <c r="B222" s="16" t="s">
        <v>82</v>
      </c>
      <c r="C222" s="974"/>
      <c r="D222" s="975">
        <v>423</v>
      </c>
      <c r="E222" s="975">
        <v>497</v>
      </c>
      <c r="F222" s="976">
        <v>109</v>
      </c>
      <c r="G222" s="977">
        <v>1029</v>
      </c>
      <c r="H222" s="974">
        <v>11</v>
      </c>
      <c r="I222" s="978"/>
      <c r="J222" s="978"/>
      <c r="K222" s="164">
        <v>11</v>
      </c>
      <c r="L222" s="875"/>
      <c r="M222" s="875"/>
      <c r="N222" s="778">
        <f t="shared" si="265"/>
        <v>0</v>
      </c>
      <c r="O222" s="778">
        <f t="shared" si="266"/>
        <v>16.536356528537922</v>
      </c>
      <c r="P222" s="778">
        <f t="shared" si="267"/>
        <v>15.301724137931034</v>
      </c>
      <c r="Q222" s="758">
        <f t="shared" si="267"/>
        <v>16.005873715124817</v>
      </c>
      <c r="R222" s="854">
        <f t="shared" si="267"/>
        <v>15.862494219207646</v>
      </c>
      <c r="S222" s="854">
        <f t="shared" si="267"/>
        <v>6.7901234567901234</v>
      </c>
      <c r="T222" s="778">
        <f t="shared" si="267"/>
        <v>0</v>
      </c>
      <c r="U222" s="758">
        <f t="shared" si="267"/>
        <v>0</v>
      </c>
      <c r="V222" s="854">
        <f t="shared" si="267"/>
        <v>6.7901234567901234</v>
      </c>
      <c r="W222" s="854"/>
      <c r="X222" s="778"/>
      <c r="Y222" s="778"/>
      <c r="Z222" s="758"/>
      <c r="AA222" s="854"/>
      <c r="AB222" s="854"/>
      <c r="AC222" s="778"/>
      <c r="AD222" s="758"/>
      <c r="AE222" s="854"/>
    </row>
    <row r="223" spans="1:40">
      <c r="A223" s="773"/>
      <c r="B223" s="16" t="s">
        <v>1090</v>
      </c>
      <c r="C223" s="974"/>
      <c r="D223" s="975">
        <v>373</v>
      </c>
      <c r="E223" s="975">
        <v>571</v>
      </c>
      <c r="F223" s="976">
        <v>132</v>
      </c>
      <c r="G223" s="977">
        <v>1076</v>
      </c>
      <c r="H223" s="974">
        <v>26</v>
      </c>
      <c r="I223" s="978"/>
      <c r="J223" s="978"/>
      <c r="K223" s="164">
        <v>26</v>
      </c>
      <c r="L223" s="875"/>
      <c r="M223" s="875"/>
      <c r="N223" s="761">
        <f t="shared" si="265"/>
        <v>0</v>
      </c>
      <c r="O223" s="761">
        <f t="shared" si="266"/>
        <v>14.593114241001565</v>
      </c>
      <c r="P223" s="761">
        <f t="shared" si="267"/>
        <v>14.819621074487413</v>
      </c>
      <c r="Q223" s="762">
        <f t="shared" si="267"/>
        <v>17.694369973190348</v>
      </c>
      <c r="R223" s="760">
        <f t="shared" si="267"/>
        <v>15.038434661076169</v>
      </c>
      <c r="S223" s="760">
        <f t="shared" si="267"/>
        <v>12.745098039215685</v>
      </c>
      <c r="T223" s="761">
        <f t="shared" si="267"/>
        <v>0</v>
      </c>
      <c r="U223" s="762">
        <f t="shared" si="267"/>
        <v>0</v>
      </c>
      <c r="V223" s="760">
        <f t="shared" si="267"/>
        <v>12.745098039215685</v>
      </c>
      <c r="W223" s="855"/>
      <c r="X223" s="761"/>
      <c r="Y223" s="761"/>
      <c r="Z223" s="762"/>
      <c r="AA223" s="760"/>
      <c r="AB223" s="760"/>
      <c r="AC223" s="761"/>
      <c r="AD223" s="762"/>
      <c r="AE223" s="760"/>
    </row>
    <row r="224" spans="1:40">
      <c r="A224" s="773"/>
      <c r="B224" s="16" t="s">
        <v>957</v>
      </c>
      <c r="C224" s="974"/>
      <c r="D224" s="975">
        <v>415</v>
      </c>
      <c r="E224" s="975">
        <v>287</v>
      </c>
      <c r="F224" s="976">
        <v>36</v>
      </c>
      <c r="G224" s="977">
        <v>738</v>
      </c>
      <c r="H224" s="974">
        <v>0</v>
      </c>
      <c r="I224" s="978"/>
      <c r="J224" s="978"/>
      <c r="K224" s="164">
        <v>0</v>
      </c>
      <c r="L224" s="875"/>
      <c r="M224" s="875"/>
      <c r="N224" s="812">
        <f t="shared" ref="N224:N226" si="268">IF(C224&gt;0,(C224/C204)*100,)</f>
        <v>0</v>
      </c>
      <c r="O224" s="812">
        <f t="shared" ref="O224:O226" si="269">IF(D224&gt;0,(D224/D204)*100,)</f>
        <v>14.944184371624056</v>
      </c>
      <c r="P224" s="812">
        <f t="shared" ref="P224:V226" si="270">IF(E224&gt;0,(E224/E204)*100,)</f>
        <v>7.4642392717815351</v>
      </c>
      <c r="Q224" s="812">
        <f t="shared" si="270"/>
        <v>5.9016393442622954</v>
      </c>
      <c r="R224" s="813">
        <f t="shared" si="270"/>
        <v>10.204646017699115</v>
      </c>
      <c r="S224" s="813">
        <f t="shared" si="270"/>
        <v>0</v>
      </c>
      <c r="T224" s="812">
        <f t="shared" si="270"/>
        <v>0</v>
      </c>
      <c r="U224" s="814">
        <f t="shared" si="270"/>
        <v>0</v>
      </c>
      <c r="V224" s="814">
        <f t="shared" si="270"/>
        <v>0</v>
      </c>
      <c r="W224" s="811"/>
      <c r="X224" s="811"/>
      <c r="Y224" s="812"/>
      <c r="Z224" s="812"/>
      <c r="AA224" s="813"/>
      <c r="AB224" s="813"/>
      <c r="AC224" s="812"/>
      <c r="AD224" s="814"/>
      <c r="AE224" s="812"/>
    </row>
    <row r="225" spans="1:31">
      <c r="A225" s="773"/>
      <c r="B225" s="16" t="s">
        <v>84</v>
      </c>
      <c r="C225" s="974"/>
      <c r="D225" s="975">
        <v>349</v>
      </c>
      <c r="E225" s="975">
        <v>210</v>
      </c>
      <c r="F225" s="976">
        <v>37</v>
      </c>
      <c r="G225" s="977">
        <v>596</v>
      </c>
      <c r="H225" s="974">
        <v>3</v>
      </c>
      <c r="I225" s="978"/>
      <c r="J225" s="978"/>
      <c r="K225" s="164">
        <v>3</v>
      </c>
      <c r="L225" s="875"/>
      <c r="M225" s="875"/>
      <c r="N225" s="778">
        <f t="shared" si="268"/>
        <v>0</v>
      </c>
      <c r="O225" s="778">
        <f t="shared" si="269"/>
        <v>13.64347146207975</v>
      </c>
      <c r="P225" s="778">
        <f t="shared" si="270"/>
        <v>6.4655172413793105</v>
      </c>
      <c r="Q225" s="758">
        <f t="shared" si="270"/>
        <v>5.4331864904552125</v>
      </c>
      <c r="R225" s="854">
        <f t="shared" si="270"/>
        <v>9.1876059811931565</v>
      </c>
      <c r="S225" s="854">
        <f t="shared" si="270"/>
        <v>1.8518518518518516</v>
      </c>
      <c r="T225" s="778">
        <f t="shared" si="270"/>
        <v>0</v>
      </c>
      <c r="U225" s="758">
        <f t="shared" si="270"/>
        <v>0</v>
      </c>
      <c r="V225" s="854">
        <f t="shared" si="270"/>
        <v>1.8518518518518516</v>
      </c>
      <c r="W225" s="854"/>
      <c r="X225" s="778"/>
      <c r="Y225" s="778"/>
      <c r="Z225" s="758"/>
      <c r="AA225" s="854"/>
      <c r="AB225" s="854"/>
      <c r="AC225" s="778"/>
      <c r="AD225" s="758"/>
      <c r="AE225" s="854"/>
    </row>
    <row r="226" spans="1:31">
      <c r="A226" s="773"/>
      <c r="B226" s="16" t="s">
        <v>1092</v>
      </c>
      <c r="C226" s="974"/>
      <c r="D226" s="975">
        <v>318</v>
      </c>
      <c r="E226" s="975">
        <v>264</v>
      </c>
      <c r="F226" s="976">
        <v>43</v>
      </c>
      <c r="G226" s="977">
        <v>625</v>
      </c>
      <c r="H226" s="974">
        <v>12</v>
      </c>
      <c r="I226" s="978"/>
      <c r="J226" s="978"/>
      <c r="K226" s="164">
        <v>12</v>
      </c>
      <c r="L226" s="875"/>
      <c r="M226" s="875"/>
      <c r="N226" s="761">
        <f t="shared" si="268"/>
        <v>0</v>
      </c>
      <c r="O226" s="761">
        <f t="shared" si="269"/>
        <v>12.44131455399061</v>
      </c>
      <c r="P226" s="761">
        <f t="shared" si="270"/>
        <v>6.8518037892551256</v>
      </c>
      <c r="Q226" s="762">
        <f t="shared" si="270"/>
        <v>5.7640750670241285</v>
      </c>
      <c r="R226" s="760">
        <f t="shared" si="270"/>
        <v>8.7351502445842062</v>
      </c>
      <c r="S226" s="760">
        <f t="shared" si="270"/>
        <v>5.8823529411764701</v>
      </c>
      <c r="T226" s="761">
        <f t="shared" si="270"/>
        <v>0</v>
      </c>
      <c r="U226" s="762">
        <f t="shared" si="270"/>
        <v>0</v>
      </c>
      <c r="V226" s="760">
        <f t="shared" si="270"/>
        <v>5.8823529411764701</v>
      </c>
      <c r="W226" s="855"/>
      <c r="X226" s="761"/>
      <c r="Y226" s="761"/>
      <c r="Z226" s="762"/>
      <c r="AA226" s="760"/>
      <c r="AB226" s="760"/>
      <c r="AC226" s="761"/>
      <c r="AD226" s="762"/>
      <c r="AE226" s="760"/>
    </row>
    <row r="227" spans="1:31">
      <c r="A227" s="773"/>
      <c r="B227" s="16" t="s">
        <v>959</v>
      </c>
      <c r="C227" s="974"/>
      <c r="D227" s="975">
        <v>1608</v>
      </c>
      <c r="E227" s="975">
        <v>2241</v>
      </c>
      <c r="F227" s="976">
        <v>389</v>
      </c>
      <c r="G227" s="977">
        <v>4238</v>
      </c>
      <c r="H227" s="974">
        <v>126</v>
      </c>
      <c r="I227" s="978"/>
      <c r="J227" s="978"/>
      <c r="K227" s="164">
        <v>126</v>
      </c>
      <c r="L227" s="875"/>
      <c r="M227" s="875"/>
      <c r="N227" s="812">
        <f t="shared" ref="N227:N229" si="271">IF(C227&gt;0,(C227/C204)*100,)</f>
        <v>0</v>
      </c>
      <c r="O227" s="812">
        <f t="shared" ref="O227:O229" si="272">IF(D227&gt;0,(D227/D204)*100,)</f>
        <v>57.904213179690309</v>
      </c>
      <c r="P227" s="812">
        <f t="shared" ref="P227:V229" si="273">IF(E227&gt;0,(E227/E204)*100,)</f>
        <v>58.28348504551365</v>
      </c>
      <c r="Q227" s="812">
        <f t="shared" si="273"/>
        <v>63.770491803278681</v>
      </c>
      <c r="R227" s="813">
        <f t="shared" si="273"/>
        <v>58.600663716814161</v>
      </c>
      <c r="S227" s="813">
        <f t="shared" si="273"/>
        <v>56.502242152466366</v>
      </c>
      <c r="T227" s="812">
        <f t="shared" si="273"/>
        <v>0</v>
      </c>
      <c r="U227" s="814">
        <f t="shared" si="273"/>
        <v>0</v>
      </c>
      <c r="V227" s="814">
        <f t="shared" si="273"/>
        <v>56.502242152466366</v>
      </c>
      <c r="W227" s="811"/>
      <c r="X227" s="811"/>
      <c r="Y227" s="812"/>
      <c r="Z227" s="812"/>
      <c r="AA227" s="813"/>
      <c r="AB227" s="813"/>
      <c r="AC227" s="812"/>
      <c r="AD227" s="814"/>
      <c r="AE227" s="812"/>
    </row>
    <row r="228" spans="1:31">
      <c r="A228" s="773"/>
      <c r="B228" s="16" t="s">
        <v>86</v>
      </c>
      <c r="C228" s="974"/>
      <c r="D228" s="975">
        <v>1556</v>
      </c>
      <c r="E228" s="975">
        <v>1833</v>
      </c>
      <c r="F228" s="976">
        <v>425</v>
      </c>
      <c r="G228" s="977">
        <v>3814</v>
      </c>
      <c r="H228" s="974">
        <v>82</v>
      </c>
      <c r="I228" s="978"/>
      <c r="J228" s="978"/>
      <c r="K228" s="164">
        <v>82</v>
      </c>
      <c r="L228" s="875"/>
      <c r="M228" s="875"/>
      <c r="N228" s="778">
        <f t="shared" si="271"/>
        <v>0</v>
      </c>
      <c r="O228" s="778">
        <f t="shared" si="272"/>
        <v>60.828772478498827</v>
      </c>
      <c r="P228" s="778">
        <f t="shared" si="273"/>
        <v>56.434729064039416</v>
      </c>
      <c r="Q228" s="758">
        <f t="shared" si="273"/>
        <v>62.408223201174742</v>
      </c>
      <c r="R228" s="854">
        <f t="shared" si="273"/>
        <v>58.794512101125328</v>
      </c>
      <c r="S228" s="854">
        <f t="shared" si="273"/>
        <v>50.617283950617285</v>
      </c>
      <c r="T228" s="778">
        <f t="shared" si="273"/>
        <v>0</v>
      </c>
      <c r="U228" s="758">
        <f t="shared" si="273"/>
        <v>0</v>
      </c>
      <c r="V228" s="854">
        <f t="shared" si="273"/>
        <v>50.617283950617285</v>
      </c>
      <c r="W228" s="854"/>
      <c r="X228" s="778"/>
      <c r="Y228" s="778"/>
      <c r="Z228" s="758"/>
      <c r="AA228" s="854"/>
      <c r="AB228" s="854"/>
      <c r="AC228" s="778"/>
      <c r="AD228" s="758"/>
      <c r="AE228" s="854"/>
    </row>
    <row r="229" spans="1:31">
      <c r="A229" s="773"/>
      <c r="B229" s="16" t="s">
        <v>1094</v>
      </c>
      <c r="C229" s="974"/>
      <c r="D229" s="975">
        <v>1579</v>
      </c>
      <c r="E229" s="975">
        <v>2060</v>
      </c>
      <c r="F229" s="976">
        <v>442</v>
      </c>
      <c r="G229" s="977">
        <v>4081</v>
      </c>
      <c r="H229" s="974">
        <v>96</v>
      </c>
      <c r="I229" s="978"/>
      <c r="J229" s="978"/>
      <c r="K229" s="164">
        <v>96</v>
      </c>
      <c r="L229" s="875"/>
      <c r="M229" s="875"/>
      <c r="N229" s="761">
        <f t="shared" si="271"/>
        <v>0</v>
      </c>
      <c r="O229" s="761">
        <f t="shared" si="272"/>
        <v>61.776212832550861</v>
      </c>
      <c r="P229" s="761">
        <f t="shared" si="273"/>
        <v>53.464832597975608</v>
      </c>
      <c r="Q229" s="762">
        <f t="shared" si="273"/>
        <v>59.249329758713131</v>
      </c>
      <c r="R229" s="760">
        <f t="shared" si="273"/>
        <v>57.037037037037038</v>
      </c>
      <c r="S229" s="760">
        <f t="shared" si="273"/>
        <v>47.058823529411761</v>
      </c>
      <c r="T229" s="761">
        <f t="shared" si="273"/>
        <v>0</v>
      </c>
      <c r="U229" s="762">
        <f t="shared" si="273"/>
        <v>0</v>
      </c>
      <c r="V229" s="760">
        <f t="shared" si="273"/>
        <v>47.058823529411761</v>
      </c>
      <c r="W229" s="855"/>
      <c r="X229" s="761"/>
      <c r="Y229" s="761"/>
      <c r="Z229" s="762"/>
      <c r="AA229" s="760"/>
      <c r="AB229" s="760"/>
      <c r="AC229" s="761"/>
      <c r="AD229" s="762"/>
      <c r="AE229" s="760"/>
    </row>
    <row r="230" spans="1:31">
      <c r="A230" s="773"/>
      <c r="B230" s="16" t="s">
        <v>953</v>
      </c>
      <c r="C230" s="974"/>
      <c r="D230" s="975">
        <v>508</v>
      </c>
      <c r="E230" s="975">
        <v>1801</v>
      </c>
      <c r="F230" s="976">
        <v>298</v>
      </c>
      <c r="G230" s="977">
        <v>2607</v>
      </c>
      <c r="H230" s="974">
        <v>72</v>
      </c>
      <c r="I230" s="978"/>
      <c r="J230" s="978"/>
      <c r="K230" s="164">
        <v>72</v>
      </c>
      <c r="L230" s="875"/>
      <c r="M230" s="875"/>
      <c r="N230" s="812">
        <f t="shared" ref="N230:N232" si="274">IF(C230&gt;0,(C230/C201)*100,)</f>
        <v>0</v>
      </c>
      <c r="O230" s="812">
        <f t="shared" ref="O230:O232" si="275">IF(D230&gt;0,(D230/D201)*100,)</f>
        <v>15.440729483282675</v>
      </c>
      <c r="P230" s="812">
        <f t="shared" ref="P230:V232" si="276">IF(E230&gt;0,(E230/E201)*100,)</f>
        <v>32.900986481549147</v>
      </c>
      <c r="Q230" s="812">
        <f t="shared" si="276"/>
        <v>25.535561268209083</v>
      </c>
      <c r="R230" s="813">
        <f t="shared" si="276"/>
        <v>26.251132816433394</v>
      </c>
      <c r="S230" s="813">
        <f t="shared" si="276"/>
        <v>27.799227799227801</v>
      </c>
      <c r="T230" s="812">
        <f t="shared" si="276"/>
        <v>0</v>
      </c>
      <c r="U230" s="814">
        <f t="shared" si="276"/>
        <v>0</v>
      </c>
      <c r="V230" s="814">
        <f t="shared" si="276"/>
        <v>27.799227799227801</v>
      </c>
      <c r="W230" s="811"/>
      <c r="X230" s="811"/>
      <c r="Y230" s="812"/>
      <c r="Z230" s="812"/>
      <c r="AA230" s="813"/>
      <c r="AB230" s="813"/>
      <c r="AC230" s="812"/>
      <c r="AD230" s="814"/>
      <c r="AE230" s="812"/>
    </row>
    <row r="231" spans="1:31">
      <c r="A231" s="773"/>
      <c r="B231" s="16" t="s">
        <v>524</v>
      </c>
      <c r="C231" s="974"/>
      <c r="D231" s="975">
        <v>430</v>
      </c>
      <c r="E231" s="975">
        <v>1560</v>
      </c>
      <c r="F231" s="976">
        <v>272</v>
      </c>
      <c r="G231" s="977">
        <v>2262</v>
      </c>
      <c r="H231" s="974">
        <v>123</v>
      </c>
      <c r="I231" s="978"/>
      <c r="J231" s="978"/>
      <c r="K231" s="164">
        <v>123</v>
      </c>
      <c r="L231" s="875"/>
      <c r="M231" s="875"/>
      <c r="N231" s="778">
        <f t="shared" si="274"/>
        <v>0</v>
      </c>
      <c r="O231" s="778">
        <f t="shared" si="275"/>
        <v>17.077045274027007</v>
      </c>
      <c r="P231" s="778">
        <f t="shared" si="276"/>
        <v>32.738719832109133</v>
      </c>
      <c r="Q231" s="758">
        <f t="shared" si="276"/>
        <v>27.64227642276423</v>
      </c>
      <c r="R231" s="854">
        <f t="shared" si="276"/>
        <v>27.361799927422283</v>
      </c>
      <c r="S231" s="854">
        <f t="shared" si="276"/>
        <v>44.565217391304344</v>
      </c>
      <c r="T231" s="778">
        <f t="shared" si="276"/>
        <v>0</v>
      </c>
      <c r="U231" s="758">
        <f t="shared" si="276"/>
        <v>0</v>
      </c>
      <c r="V231" s="854">
        <f t="shared" si="276"/>
        <v>44.565217391304344</v>
      </c>
      <c r="W231" s="854"/>
      <c r="X231" s="778"/>
      <c r="Y231" s="778"/>
      <c r="Z231" s="758"/>
      <c r="AA231" s="854"/>
      <c r="AB231" s="854"/>
      <c r="AC231" s="778"/>
      <c r="AD231" s="758"/>
      <c r="AE231" s="854"/>
    </row>
    <row r="232" spans="1:31" ht="13.5" thickBot="1">
      <c r="A232" s="1017"/>
      <c r="B232" s="16" t="s">
        <v>1096</v>
      </c>
      <c r="C232" s="974"/>
      <c r="D232" s="975">
        <v>465</v>
      </c>
      <c r="E232" s="975">
        <v>1341</v>
      </c>
      <c r="F232" s="976">
        <v>206</v>
      </c>
      <c r="G232" s="977">
        <v>2012</v>
      </c>
      <c r="H232" s="974">
        <v>140</v>
      </c>
      <c r="I232" s="978"/>
      <c r="J232" s="978"/>
      <c r="K232" s="164">
        <v>140</v>
      </c>
      <c r="L232" s="875"/>
      <c r="M232" s="875"/>
      <c r="N232" s="761">
        <f t="shared" si="274"/>
        <v>0</v>
      </c>
      <c r="O232" s="761">
        <f t="shared" si="275"/>
        <v>17.146017699115042</v>
      </c>
      <c r="P232" s="761">
        <f t="shared" si="276"/>
        <v>31.070435588507877</v>
      </c>
      <c r="Q232" s="762">
        <f t="shared" si="276"/>
        <v>26.27551020408163</v>
      </c>
      <c r="R232" s="760">
        <f t="shared" si="276"/>
        <v>25.755248335893498</v>
      </c>
      <c r="S232" s="760">
        <f t="shared" si="276"/>
        <v>46.822742474916389</v>
      </c>
      <c r="T232" s="761">
        <f t="shared" si="276"/>
        <v>0</v>
      </c>
      <c r="U232" s="762">
        <f t="shared" si="276"/>
        <v>0</v>
      </c>
      <c r="V232" s="760">
        <f t="shared" si="276"/>
        <v>46.822742474916389</v>
      </c>
      <c r="W232" s="855"/>
      <c r="X232" s="761"/>
      <c r="Y232" s="761"/>
      <c r="Z232" s="762"/>
      <c r="AA232" s="760"/>
      <c r="AB232" s="760"/>
      <c r="AC232" s="761"/>
      <c r="AD232" s="762"/>
      <c r="AE232" s="760"/>
    </row>
    <row r="233" spans="1:31" ht="13.5" thickTop="1">
      <c r="A233" s="930" t="s">
        <v>616</v>
      </c>
      <c r="B233" s="927" t="s">
        <v>764</v>
      </c>
      <c r="C233" s="1019">
        <v>909</v>
      </c>
      <c r="D233" s="971">
        <v>4193</v>
      </c>
      <c r="E233" s="971">
        <v>4332</v>
      </c>
      <c r="F233" s="972">
        <v>1943</v>
      </c>
      <c r="G233" s="973">
        <v>11377</v>
      </c>
      <c r="H233" s="970"/>
      <c r="I233" s="971"/>
      <c r="J233" s="971"/>
      <c r="K233" s="953"/>
      <c r="L233" s="875"/>
      <c r="M233" s="875"/>
      <c r="N233" s="794"/>
      <c r="O233" s="794"/>
      <c r="P233" s="794"/>
      <c r="Q233" s="794"/>
      <c r="R233" s="795"/>
      <c r="S233" s="795"/>
      <c r="T233" s="794"/>
      <c r="U233" s="796"/>
      <c r="V233" s="796"/>
      <c r="W233" s="792"/>
      <c r="X233" s="793"/>
      <c r="Y233" s="794"/>
      <c r="Z233" s="794"/>
      <c r="AA233" s="795"/>
      <c r="AB233" s="795"/>
      <c r="AC233" s="794"/>
      <c r="AD233" s="796"/>
      <c r="AE233" s="858"/>
    </row>
    <row r="234" spans="1:31">
      <c r="A234" s="773"/>
      <c r="B234" s="16" t="s">
        <v>452</v>
      </c>
      <c r="C234" s="974">
        <v>805</v>
      </c>
      <c r="D234" s="975">
        <v>4645</v>
      </c>
      <c r="E234" s="975">
        <v>4885</v>
      </c>
      <c r="F234" s="976">
        <v>2871</v>
      </c>
      <c r="G234" s="977">
        <v>13206</v>
      </c>
      <c r="H234" s="974">
        <v>147</v>
      </c>
      <c r="I234" s="978">
        <v>1058</v>
      </c>
      <c r="J234" s="978"/>
      <c r="K234" s="164">
        <v>1205</v>
      </c>
      <c r="L234" s="875"/>
      <c r="M234" s="875"/>
      <c r="N234" s="799"/>
      <c r="O234" s="799"/>
      <c r="P234" s="799"/>
      <c r="Q234" s="799"/>
      <c r="R234" s="800"/>
      <c r="S234" s="800"/>
      <c r="T234" s="799"/>
      <c r="U234" s="801"/>
      <c r="V234" s="801"/>
      <c r="W234" s="797"/>
      <c r="X234" s="798"/>
      <c r="Y234" s="799"/>
      <c r="Z234" s="799"/>
      <c r="AA234" s="800"/>
      <c r="AB234" s="800"/>
      <c r="AC234" s="799"/>
      <c r="AD234" s="801"/>
      <c r="AE234" s="799"/>
    </row>
    <row r="235" spans="1:31">
      <c r="A235" s="773"/>
      <c r="B235" s="16" t="s">
        <v>878</v>
      </c>
      <c r="C235" s="974">
        <v>723</v>
      </c>
      <c r="D235" s="975">
        <v>4385</v>
      </c>
      <c r="E235" s="975">
        <v>4690</v>
      </c>
      <c r="F235" s="976">
        <v>2397</v>
      </c>
      <c r="G235" s="977">
        <v>12195</v>
      </c>
      <c r="H235" s="974">
        <v>625</v>
      </c>
      <c r="I235" s="978">
        <v>714</v>
      </c>
      <c r="J235" s="978"/>
      <c r="K235" s="164">
        <v>1339</v>
      </c>
      <c r="L235" s="875"/>
      <c r="M235" s="875"/>
      <c r="N235" s="799"/>
      <c r="O235" s="799"/>
      <c r="P235" s="799"/>
      <c r="Q235" s="799"/>
      <c r="R235" s="800"/>
      <c r="S235" s="800"/>
      <c r="T235" s="799"/>
      <c r="U235" s="801"/>
      <c r="V235" s="801"/>
      <c r="W235" s="797"/>
      <c r="X235" s="798"/>
      <c r="Y235" s="799"/>
      <c r="Z235" s="799"/>
      <c r="AA235" s="800"/>
      <c r="AB235" s="800"/>
      <c r="AC235" s="799"/>
      <c r="AD235" s="801"/>
      <c r="AE235" s="799"/>
    </row>
    <row r="236" spans="1:31">
      <c r="A236" s="773"/>
      <c r="B236" s="16" t="s">
        <v>1002</v>
      </c>
      <c r="C236" s="974">
        <v>795</v>
      </c>
      <c r="D236" s="975"/>
      <c r="E236" s="975">
        <v>5016</v>
      </c>
      <c r="F236" s="976">
        <v>2612</v>
      </c>
      <c r="G236" s="977">
        <v>8423</v>
      </c>
      <c r="H236" s="974">
        <v>756</v>
      </c>
      <c r="I236" s="978">
        <v>792</v>
      </c>
      <c r="J236" s="978"/>
      <c r="K236" s="164">
        <v>1548</v>
      </c>
      <c r="L236" s="875"/>
      <c r="M236" s="875"/>
      <c r="N236" s="799"/>
      <c r="O236" s="799"/>
      <c r="P236" s="799"/>
      <c r="Q236" s="799"/>
      <c r="R236" s="800"/>
      <c r="S236" s="800"/>
      <c r="T236" s="799"/>
      <c r="U236" s="801"/>
      <c r="V236" s="801"/>
      <c r="W236" s="797"/>
      <c r="X236" s="798"/>
      <c r="Y236" s="799"/>
      <c r="Z236" s="799"/>
      <c r="AA236" s="800"/>
      <c r="AB236" s="800"/>
      <c r="AC236" s="799"/>
      <c r="AD236" s="801"/>
      <c r="AE236" s="799"/>
    </row>
    <row r="237" spans="1:31">
      <c r="A237" s="773"/>
      <c r="B237" s="16" t="s">
        <v>70</v>
      </c>
      <c r="C237" s="974">
        <v>614</v>
      </c>
      <c r="D237" s="975">
        <v>3151</v>
      </c>
      <c r="E237" s="975">
        <v>4657</v>
      </c>
      <c r="F237" s="976">
        <v>2619</v>
      </c>
      <c r="G237" s="977">
        <v>11041</v>
      </c>
      <c r="H237" s="974">
        <v>887</v>
      </c>
      <c r="I237" s="978">
        <v>831</v>
      </c>
      <c r="J237" s="978"/>
      <c r="K237" s="164">
        <v>1718</v>
      </c>
      <c r="L237" s="875"/>
      <c r="M237" s="875"/>
      <c r="N237" s="799"/>
      <c r="O237" s="799"/>
      <c r="P237" s="799"/>
      <c r="Q237" s="799"/>
      <c r="R237" s="800"/>
      <c r="S237" s="800"/>
      <c r="T237" s="799"/>
      <c r="U237" s="801"/>
      <c r="V237" s="801"/>
      <c r="W237" s="797"/>
      <c r="X237" s="798"/>
      <c r="Y237" s="799"/>
      <c r="Z237" s="799"/>
      <c r="AA237" s="800"/>
      <c r="AB237" s="800"/>
      <c r="AC237" s="799"/>
      <c r="AD237" s="801"/>
      <c r="AE237" s="799"/>
    </row>
    <row r="238" spans="1:31">
      <c r="A238" s="773"/>
      <c r="B238" s="16" t="s">
        <v>1076</v>
      </c>
      <c r="C238" s="974">
        <v>527</v>
      </c>
      <c r="D238" s="975">
        <v>3776</v>
      </c>
      <c r="E238" s="975">
        <v>5242</v>
      </c>
      <c r="F238" s="976">
        <v>2879</v>
      </c>
      <c r="G238" s="977">
        <v>12424</v>
      </c>
      <c r="H238" s="974">
        <v>466</v>
      </c>
      <c r="I238" s="978">
        <v>1003</v>
      </c>
      <c r="J238" s="978"/>
      <c r="K238" s="164">
        <v>1469</v>
      </c>
      <c r="L238" s="875"/>
      <c r="M238" s="875"/>
      <c r="N238" s="804"/>
      <c r="O238" s="804"/>
      <c r="P238" s="804"/>
      <c r="Q238" s="804"/>
      <c r="R238" s="805"/>
      <c r="S238" s="805"/>
      <c r="T238" s="804"/>
      <c r="U238" s="806"/>
      <c r="V238" s="806"/>
      <c r="W238" s="802"/>
      <c r="X238" s="803"/>
      <c r="Y238" s="804"/>
      <c r="Z238" s="804"/>
      <c r="AA238" s="805"/>
      <c r="AB238" s="805"/>
      <c r="AC238" s="804"/>
      <c r="AD238" s="806"/>
      <c r="AE238" s="804"/>
    </row>
    <row r="239" spans="1:31">
      <c r="A239" s="773"/>
      <c r="B239" s="16" t="s">
        <v>454</v>
      </c>
      <c r="C239" s="974">
        <v>376</v>
      </c>
      <c r="D239" s="975">
        <v>1566</v>
      </c>
      <c r="E239" s="975">
        <v>1559</v>
      </c>
      <c r="F239" s="976">
        <v>697</v>
      </c>
      <c r="G239" s="977">
        <v>4198</v>
      </c>
      <c r="H239" s="974">
        <v>0</v>
      </c>
      <c r="I239" s="978">
        <v>0</v>
      </c>
      <c r="J239" s="978">
        <v>0</v>
      </c>
      <c r="K239" s="164">
        <v>0</v>
      </c>
      <c r="L239" s="875"/>
      <c r="M239" s="875"/>
      <c r="N239" s="730"/>
      <c r="O239" s="730"/>
      <c r="P239" s="730"/>
      <c r="Q239" s="730"/>
      <c r="R239" s="807"/>
      <c r="S239" s="730"/>
      <c r="T239" s="730"/>
      <c r="U239" s="730"/>
      <c r="V239" s="807"/>
      <c r="W239" s="731"/>
      <c r="X239" s="730"/>
      <c r="Y239" s="730"/>
      <c r="Z239" s="730"/>
      <c r="AA239" s="807"/>
      <c r="AB239" s="730"/>
      <c r="AC239" s="730"/>
      <c r="AD239" s="730"/>
      <c r="AE239" s="859"/>
    </row>
    <row r="240" spans="1:31">
      <c r="A240" s="773"/>
      <c r="B240" s="16" t="s">
        <v>255</v>
      </c>
      <c r="C240" s="974">
        <v>422</v>
      </c>
      <c r="D240" s="975">
        <v>1640</v>
      </c>
      <c r="E240" s="975">
        <v>2134</v>
      </c>
      <c r="F240" s="976">
        <v>745</v>
      </c>
      <c r="G240" s="977">
        <v>4941</v>
      </c>
      <c r="H240" s="974">
        <v>0</v>
      </c>
      <c r="I240" s="978">
        <v>0</v>
      </c>
      <c r="J240" s="978">
        <v>0</v>
      </c>
      <c r="K240" s="164">
        <v>0</v>
      </c>
      <c r="L240" s="875"/>
      <c r="M240" s="875"/>
      <c r="N240" s="28"/>
      <c r="O240" s="28"/>
      <c r="P240" s="28"/>
      <c r="Q240" s="28"/>
      <c r="R240" s="808"/>
      <c r="S240" s="28"/>
      <c r="T240" s="28"/>
      <c r="U240" s="28"/>
      <c r="V240" s="808"/>
      <c r="W240" s="797"/>
      <c r="X240" s="844"/>
      <c r="Y240" s="28"/>
      <c r="Z240" s="28"/>
      <c r="AA240" s="808"/>
      <c r="AB240" s="28"/>
      <c r="AC240" s="28"/>
      <c r="AD240" s="28"/>
      <c r="AE240" s="860"/>
    </row>
    <row r="241" spans="1:40">
      <c r="A241" s="773"/>
      <c r="B241" s="16" t="s">
        <v>1078</v>
      </c>
      <c r="C241" s="974">
        <v>455</v>
      </c>
      <c r="D241" s="975">
        <v>1736</v>
      </c>
      <c r="E241" s="975">
        <v>2017</v>
      </c>
      <c r="F241" s="976">
        <v>889</v>
      </c>
      <c r="G241" s="977">
        <v>5097</v>
      </c>
      <c r="H241" s="974">
        <v>0</v>
      </c>
      <c r="I241" s="978">
        <v>0</v>
      </c>
      <c r="J241" s="978">
        <v>0</v>
      </c>
      <c r="K241" s="164">
        <v>0</v>
      </c>
      <c r="L241" s="875"/>
      <c r="M241" s="875"/>
      <c r="N241" s="798">
        <f t="shared" ref="N241:N246" si="277">IF(C241&gt;0,(C241/C233)*100,)</f>
        <v>50.055005500550052</v>
      </c>
      <c r="O241" s="798">
        <f t="shared" ref="O241:O246" si="278">IF(D241&gt;0,(D241/D233)*100,)</f>
        <v>41.402337228714522</v>
      </c>
      <c r="P241" s="798">
        <f t="shared" ref="P241:P246" si="279">IF(E241&gt;0,(E241/E233)*100,)</f>
        <v>46.560480147737763</v>
      </c>
      <c r="Q241" s="809">
        <f t="shared" ref="Q241:Q246" si="280">IF(F241&gt;0,(F241/F233)*100,)</f>
        <v>45.753988677303134</v>
      </c>
      <c r="R241" s="810">
        <f t="shared" ref="R241:R246" si="281">IF(G241&gt;0,(G241/G233)*100,)</f>
        <v>44.800914124989013</v>
      </c>
      <c r="S241" s="798">
        <f t="shared" ref="S241:S246" si="282">IF(H241&gt;0,(H241/H233)*100,)</f>
        <v>0</v>
      </c>
      <c r="T241" s="798">
        <f t="shared" ref="T241:T246" si="283">IF(I241&gt;0,(I241/I233)*100,)</f>
        <v>0</v>
      </c>
      <c r="U241" s="809">
        <f t="shared" ref="U241:U246" si="284">IF(J241&gt;0,(J241/J233)*100,)</f>
        <v>0</v>
      </c>
      <c r="V241" s="810">
        <f t="shared" ref="V241:V246" si="285">IF(K241&gt;0,(K241/K233)*100,)</f>
        <v>0</v>
      </c>
      <c r="W241" s="797"/>
      <c r="X241" s="798"/>
      <c r="Y241" s="798"/>
      <c r="Z241" s="809"/>
      <c r="AA241" s="810"/>
      <c r="AB241" s="798"/>
      <c r="AC241" s="798"/>
      <c r="AD241" s="809"/>
      <c r="AE241" s="797"/>
    </row>
    <row r="242" spans="1:40">
      <c r="A242" s="773"/>
      <c r="B242" s="16" t="s">
        <v>456</v>
      </c>
      <c r="C242" s="974">
        <v>389</v>
      </c>
      <c r="D242" s="975">
        <v>1791</v>
      </c>
      <c r="E242" s="975">
        <v>2474</v>
      </c>
      <c r="F242" s="976">
        <v>1068</v>
      </c>
      <c r="G242" s="977">
        <v>5722</v>
      </c>
      <c r="H242" s="974">
        <v>126</v>
      </c>
      <c r="I242" s="978">
        <v>153</v>
      </c>
      <c r="J242" s="978">
        <v>0</v>
      </c>
      <c r="K242" s="164">
        <v>279</v>
      </c>
      <c r="L242" s="875"/>
      <c r="M242" s="875"/>
      <c r="N242" s="778">
        <f t="shared" si="277"/>
        <v>48.322981366459629</v>
      </c>
      <c r="O242" s="778">
        <f t="shared" si="278"/>
        <v>38.557588805166851</v>
      </c>
      <c r="P242" s="778">
        <f t="shared" si="279"/>
        <v>50.644831115660182</v>
      </c>
      <c r="Q242" s="758">
        <f t="shared" si="280"/>
        <v>37.199582027168233</v>
      </c>
      <c r="R242" s="854">
        <f t="shared" si="281"/>
        <v>43.328789943964864</v>
      </c>
      <c r="S242" s="854">
        <f t="shared" si="282"/>
        <v>85.714285714285708</v>
      </c>
      <c r="T242" s="778">
        <f t="shared" si="283"/>
        <v>14.46124763705104</v>
      </c>
      <c r="U242" s="758">
        <f t="shared" si="284"/>
        <v>0</v>
      </c>
      <c r="V242" s="854">
        <f t="shared" si="285"/>
        <v>23.153526970954356</v>
      </c>
      <c r="W242" s="854"/>
      <c r="X242" s="778"/>
      <c r="Y242" s="778"/>
      <c r="Z242" s="758"/>
      <c r="AA242" s="854"/>
      <c r="AB242" s="854"/>
      <c r="AC242" s="778"/>
      <c r="AD242" s="758"/>
      <c r="AE242" s="854"/>
    </row>
    <row r="243" spans="1:40">
      <c r="A243" s="773"/>
      <c r="B243" s="16" t="s">
        <v>880</v>
      </c>
      <c r="C243" s="974">
        <v>415</v>
      </c>
      <c r="D243" s="975">
        <v>1818</v>
      </c>
      <c r="E243" s="975">
        <v>2591</v>
      </c>
      <c r="F243" s="976">
        <v>997</v>
      </c>
      <c r="G243" s="977">
        <v>5821</v>
      </c>
      <c r="H243" s="974">
        <v>262</v>
      </c>
      <c r="I243" s="978">
        <v>203</v>
      </c>
      <c r="J243" s="978">
        <v>0</v>
      </c>
      <c r="K243" s="164">
        <v>465</v>
      </c>
      <c r="L243" s="875"/>
      <c r="M243" s="875"/>
      <c r="N243" s="778">
        <f t="shared" si="277"/>
        <v>57.399723374827104</v>
      </c>
      <c r="O243" s="778">
        <f t="shared" si="278"/>
        <v>41.45952109464082</v>
      </c>
      <c r="P243" s="778">
        <f t="shared" si="279"/>
        <v>55.245202558635398</v>
      </c>
      <c r="Q243" s="758">
        <f t="shared" si="280"/>
        <v>41.593658740091783</v>
      </c>
      <c r="R243" s="854">
        <f t="shared" si="281"/>
        <v>47.732677326773263</v>
      </c>
      <c r="S243" s="854">
        <f t="shared" si="282"/>
        <v>41.92</v>
      </c>
      <c r="T243" s="778">
        <f t="shared" si="283"/>
        <v>28.431372549019606</v>
      </c>
      <c r="U243" s="758">
        <f t="shared" si="284"/>
        <v>0</v>
      </c>
      <c r="V243" s="854">
        <f t="shared" si="285"/>
        <v>34.727408513816286</v>
      </c>
      <c r="W243" s="854"/>
      <c r="X243" s="778"/>
      <c r="Y243" s="778"/>
      <c r="Z243" s="758"/>
      <c r="AA243" s="854"/>
      <c r="AB243" s="854"/>
      <c r="AC243" s="778"/>
      <c r="AD243" s="758"/>
      <c r="AE243" s="854"/>
    </row>
    <row r="244" spans="1:40">
      <c r="A244" s="773"/>
      <c r="B244" s="16" t="s">
        <v>1004</v>
      </c>
      <c r="C244" s="974">
        <v>388</v>
      </c>
      <c r="D244" s="975">
        <v>0</v>
      </c>
      <c r="E244" s="975">
        <v>2797</v>
      </c>
      <c r="F244" s="976">
        <v>992</v>
      </c>
      <c r="G244" s="977">
        <v>4177</v>
      </c>
      <c r="H244" s="974">
        <v>217</v>
      </c>
      <c r="I244" s="975">
        <v>197</v>
      </c>
      <c r="J244" s="975">
        <v>0</v>
      </c>
      <c r="K244" s="164">
        <v>414</v>
      </c>
      <c r="L244" s="875"/>
      <c r="M244" s="875"/>
      <c r="N244" s="778">
        <f t="shared" si="277"/>
        <v>48.80503144654088</v>
      </c>
      <c r="O244" s="778">
        <f t="shared" si="278"/>
        <v>0</v>
      </c>
      <c r="P244" s="778">
        <f t="shared" si="279"/>
        <v>55.761562998405104</v>
      </c>
      <c r="Q244" s="758">
        <f t="shared" si="280"/>
        <v>37.978560490045943</v>
      </c>
      <c r="R244" s="854">
        <f t="shared" si="281"/>
        <v>49.59040721833076</v>
      </c>
      <c r="S244" s="854">
        <f>IF(H244&gt;0,(H244/H236)*100,)</f>
        <v>28.703703703703702</v>
      </c>
      <c r="T244" s="778">
        <f t="shared" si="283"/>
        <v>24.873737373737374</v>
      </c>
      <c r="U244" s="758">
        <f t="shared" si="284"/>
        <v>0</v>
      </c>
      <c r="V244" s="854">
        <f t="shared" si="285"/>
        <v>26.744186046511626</v>
      </c>
      <c r="W244" s="854"/>
      <c r="X244" s="778"/>
      <c r="Y244" s="778"/>
      <c r="Z244" s="758"/>
      <c r="AA244" s="854"/>
      <c r="AB244" s="854"/>
      <c r="AC244" s="778"/>
      <c r="AD244" s="758"/>
      <c r="AE244" s="854"/>
    </row>
    <row r="245" spans="1:40">
      <c r="A245" s="773"/>
      <c r="B245" s="16" t="s">
        <v>72</v>
      </c>
      <c r="C245" s="974">
        <v>324</v>
      </c>
      <c r="D245" s="975">
        <v>1350</v>
      </c>
      <c r="E245" s="975">
        <v>2682</v>
      </c>
      <c r="F245" s="976">
        <v>1078</v>
      </c>
      <c r="G245" s="977">
        <v>5434</v>
      </c>
      <c r="H245" s="974">
        <v>172</v>
      </c>
      <c r="I245" s="978">
        <v>176</v>
      </c>
      <c r="J245" s="978">
        <v>0</v>
      </c>
      <c r="K245" s="164">
        <v>348</v>
      </c>
      <c r="L245" s="875"/>
      <c r="M245" s="875"/>
      <c r="N245" s="778">
        <f t="shared" si="277"/>
        <v>52.76872964169381</v>
      </c>
      <c r="O245" s="778">
        <f t="shared" si="278"/>
        <v>42.843541732783244</v>
      </c>
      <c r="P245" s="778">
        <f t="shared" si="279"/>
        <v>57.590723641829499</v>
      </c>
      <c r="Q245" s="758">
        <f t="shared" si="280"/>
        <v>41.160748377243223</v>
      </c>
      <c r="R245" s="854">
        <f t="shared" si="281"/>
        <v>49.216556471334115</v>
      </c>
      <c r="S245" s="854">
        <f t="shared" si="282"/>
        <v>19.39120631341601</v>
      </c>
      <c r="T245" s="778">
        <f t="shared" si="283"/>
        <v>21.179302045728036</v>
      </c>
      <c r="U245" s="758">
        <f t="shared" si="284"/>
        <v>0</v>
      </c>
      <c r="V245" s="854">
        <f t="shared" si="285"/>
        <v>20.256111757857976</v>
      </c>
      <c r="W245" s="854"/>
      <c r="X245" s="778"/>
      <c r="Y245" s="778"/>
      <c r="Z245" s="758"/>
      <c r="AA245" s="854"/>
      <c r="AB245" s="854"/>
      <c r="AC245" s="778"/>
      <c r="AD245" s="758"/>
      <c r="AE245" s="854"/>
    </row>
    <row r="246" spans="1:40">
      <c r="A246" s="773"/>
      <c r="B246" s="16" t="s">
        <v>1080</v>
      </c>
      <c r="C246" s="974">
        <v>298</v>
      </c>
      <c r="D246" s="975">
        <v>1605</v>
      </c>
      <c r="E246" s="975">
        <v>2968</v>
      </c>
      <c r="F246" s="976">
        <v>1225</v>
      </c>
      <c r="G246" s="977">
        <v>6096</v>
      </c>
      <c r="H246" s="974">
        <v>214</v>
      </c>
      <c r="I246" s="978">
        <v>313</v>
      </c>
      <c r="J246" s="978">
        <v>0</v>
      </c>
      <c r="K246" s="164">
        <v>527</v>
      </c>
      <c r="L246" s="875"/>
      <c r="M246" s="875"/>
      <c r="N246" s="761">
        <f t="shared" si="277"/>
        <v>56.546489563567363</v>
      </c>
      <c r="O246" s="761">
        <f t="shared" si="278"/>
        <v>42.505296610169488</v>
      </c>
      <c r="P246" s="761">
        <f t="shared" si="279"/>
        <v>56.619610835558944</v>
      </c>
      <c r="Q246" s="762">
        <f t="shared" si="280"/>
        <v>42.549496352900313</v>
      </c>
      <c r="R246" s="760">
        <f t="shared" si="281"/>
        <v>49.066323245331617</v>
      </c>
      <c r="S246" s="760">
        <f t="shared" si="282"/>
        <v>45.922746781115883</v>
      </c>
      <c r="T246" s="761">
        <f t="shared" si="283"/>
        <v>31.206380857427718</v>
      </c>
      <c r="U246" s="762">
        <f t="shared" si="284"/>
        <v>0</v>
      </c>
      <c r="V246" s="760">
        <f t="shared" si="285"/>
        <v>35.874744724302246</v>
      </c>
      <c r="W246" s="855" t="s">
        <v>47</v>
      </c>
      <c r="X246" s="761"/>
      <c r="Y246" s="761"/>
      <c r="Z246" s="762"/>
      <c r="AA246" s="760"/>
      <c r="AB246" s="760"/>
      <c r="AC246" s="761"/>
      <c r="AD246" s="762"/>
      <c r="AE246" s="760"/>
    </row>
    <row r="247" spans="1:40">
      <c r="A247" s="773"/>
      <c r="B247" s="16" t="s">
        <v>1006</v>
      </c>
      <c r="C247" s="974">
        <v>163</v>
      </c>
      <c r="D247" s="975"/>
      <c r="E247" s="975">
        <v>1329</v>
      </c>
      <c r="F247" s="976">
        <v>462</v>
      </c>
      <c r="G247" s="977">
        <v>1954</v>
      </c>
      <c r="H247" s="974"/>
      <c r="I247" s="978">
        <v>90</v>
      </c>
      <c r="J247" s="978"/>
      <c r="K247" s="164">
        <v>90</v>
      </c>
      <c r="L247" s="875"/>
      <c r="M247" s="875"/>
      <c r="N247" s="812">
        <f t="shared" ref="N247:N249" si="286">IF(C247&gt;0,(C247/C244)*100,)</f>
        <v>42.010309278350519</v>
      </c>
      <c r="O247" s="812">
        <f t="shared" ref="O247:O249" si="287">IF(D247&gt;0,(D247/D244)*100,)</f>
        <v>0</v>
      </c>
      <c r="P247" s="812">
        <f t="shared" ref="P247:V249" si="288">IF(E247&gt;0,(E247/E244)*100,)</f>
        <v>47.515194851626738</v>
      </c>
      <c r="Q247" s="812">
        <f t="shared" si="288"/>
        <v>46.572580645161288</v>
      </c>
      <c r="R247" s="813">
        <f t="shared" si="288"/>
        <v>46.779985635623653</v>
      </c>
      <c r="S247" s="813">
        <f t="shared" si="288"/>
        <v>0</v>
      </c>
      <c r="T247" s="812">
        <f t="shared" si="288"/>
        <v>45.685279187817258</v>
      </c>
      <c r="U247" s="814">
        <f t="shared" si="288"/>
        <v>0</v>
      </c>
      <c r="V247" s="814">
        <f t="shared" si="288"/>
        <v>21.739130434782609</v>
      </c>
      <c r="W247" s="811">
        <f t="shared" ref="W247:AE248" si="289">+N247+N250</f>
        <v>54.896907216494846</v>
      </c>
      <c r="X247" s="811">
        <f t="shared" si="289"/>
        <v>0</v>
      </c>
      <c r="Y247" s="812">
        <f t="shared" si="289"/>
        <v>57.168394708616368</v>
      </c>
      <c r="Z247" s="812">
        <f t="shared" si="289"/>
        <v>57.358870967741936</v>
      </c>
      <c r="AA247" s="813">
        <f t="shared" si="289"/>
        <v>57.002633468996891</v>
      </c>
      <c r="AB247" s="813">
        <f t="shared" si="289"/>
        <v>0</v>
      </c>
      <c r="AC247" s="812">
        <f t="shared" si="289"/>
        <v>51.26903553299492</v>
      </c>
      <c r="AD247" s="814">
        <f t="shared" si="289"/>
        <v>0</v>
      </c>
      <c r="AE247" s="812">
        <f t="shared" si="289"/>
        <v>24.396135265700483</v>
      </c>
      <c r="AF247" s="5">
        <f t="shared" ref="AF247:AN249" si="290">+N247+N250+N253</f>
        <v>100</v>
      </c>
      <c r="AG247" s="5">
        <f t="shared" si="290"/>
        <v>0</v>
      </c>
      <c r="AH247" s="5">
        <f t="shared" si="290"/>
        <v>100</v>
      </c>
      <c r="AI247" s="5">
        <f t="shared" si="290"/>
        <v>100</v>
      </c>
      <c r="AJ247" s="5">
        <f t="shared" si="290"/>
        <v>100</v>
      </c>
      <c r="AK247" s="5">
        <f t="shared" si="290"/>
        <v>100</v>
      </c>
      <c r="AL247" s="5">
        <f t="shared" si="290"/>
        <v>100</v>
      </c>
      <c r="AM247" s="5">
        <f t="shared" si="290"/>
        <v>0</v>
      </c>
      <c r="AN247" s="5">
        <f t="shared" si="290"/>
        <v>100</v>
      </c>
    </row>
    <row r="248" spans="1:40">
      <c r="A248" s="773"/>
      <c r="B248" s="16" t="s">
        <v>74</v>
      </c>
      <c r="C248" s="974">
        <v>156</v>
      </c>
      <c r="D248" s="975">
        <v>713</v>
      </c>
      <c r="E248" s="975">
        <v>1232</v>
      </c>
      <c r="F248" s="976">
        <v>511</v>
      </c>
      <c r="G248" s="977">
        <v>2612</v>
      </c>
      <c r="H248" s="974">
        <v>93</v>
      </c>
      <c r="I248" s="978">
        <v>80</v>
      </c>
      <c r="J248" s="978"/>
      <c r="K248" s="164">
        <v>173</v>
      </c>
      <c r="L248" s="875"/>
      <c r="M248" s="875"/>
      <c r="N248" s="778">
        <f t="shared" si="286"/>
        <v>48.148148148148145</v>
      </c>
      <c r="O248" s="778">
        <f t="shared" si="287"/>
        <v>52.814814814814817</v>
      </c>
      <c r="P248" s="778">
        <f t="shared" si="288"/>
        <v>45.935868754660703</v>
      </c>
      <c r="Q248" s="758">
        <f t="shared" si="288"/>
        <v>47.402597402597401</v>
      </c>
      <c r="R248" s="854">
        <f t="shared" si="288"/>
        <v>48.067721751932282</v>
      </c>
      <c r="S248" s="854">
        <f t="shared" si="288"/>
        <v>54.069767441860463</v>
      </c>
      <c r="T248" s="778">
        <f t="shared" si="288"/>
        <v>45.454545454545453</v>
      </c>
      <c r="U248" s="758">
        <f t="shared" si="288"/>
        <v>0</v>
      </c>
      <c r="V248" s="854">
        <f t="shared" si="288"/>
        <v>49.712643678160916</v>
      </c>
      <c r="W248" s="854">
        <f t="shared" si="289"/>
        <v>59.259259259259252</v>
      </c>
      <c r="X248" s="778">
        <f t="shared" si="289"/>
        <v>58.888888888888893</v>
      </c>
      <c r="Y248" s="778">
        <f t="shared" si="289"/>
        <v>59.172259507829978</v>
      </c>
      <c r="Z248" s="758">
        <f t="shared" si="289"/>
        <v>58.905380333951761</v>
      </c>
      <c r="AA248" s="854">
        <f t="shared" si="289"/>
        <v>59.054103790945902</v>
      </c>
      <c r="AB248" s="854">
        <f t="shared" si="289"/>
        <v>59.883720930232556</v>
      </c>
      <c r="AC248" s="778">
        <f t="shared" si="289"/>
        <v>50.56818181818182</v>
      </c>
      <c r="AD248" s="758">
        <f t="shared" si="289"/>
        <v>0</v>
      </c>
      <c r="AE248" s="854">
        <f t="shared" si="289"/>
        <v>55.172413793103445</v>
      </c>
      <c r="AF248" s="5">
        <f t="shared" si="290"/>
        <v>100</v>
      </c>
      <c r="AG248" s="5">
        <f t="shared" si="290"/>
        <v>100</v>
      </c>
      <c r="AH248" s="5">
        <f t="shared" si="290"/>
        <v>100</v>
      </c>
      <c r="AI248" s="5">
        <f t="shared" si="290"/>
        <v>100</v>
      </c>
      <c r="AJ248" s="5">
        <f t="shared" si="290"/>
        <v>100</v>
      </c>
      <c r="AK248" s="5">
        <f t="shared" si="290"/>
        <v>100</v>
      </c>
      <c r="AL248" s="5">
        <f t="shared" si="290"/>
        <v>100</v>
      </c>
      <c r="AM248" s="5">
        <f t="shared" si="290"/>
        <v>0</v>
      </c>
      <c r="AN248" s="5">
        <f t="shared" si="290"/>
        <v>100</v>
      </c>
    </row>
    <row r="249" spans="1:40">
      <c r="A249" s="773"/>
      <c r="B249" s="139" t="s">
        <v>1082</v>
      </c>
      <c r="C249" s="979">
        <v>139</v>
      </c>
      <c r="D249" s="980">
        <v>880</v>
      </c>
      <c r="E249" s="980">
        <v>1390</v>
      </c>
      <c r="F249" s="981">
        <v>583</v>
      </c>
      <c r="G249" s="982">
        <v>2992</v>
      </c>
      <c r="H249" s="979">
        <v>125</v>
      </c>
      <c r="I249" s="980">
        <v>164</v>
      </c>
      <c r="J249" s="980"/>
      <c r="K249" s="169">
        <v>289</v>
      </c>
      <c r="L249" s="876"/>
      <c r="M249" s="876"/>
      <c r="N249" s="761">
        <f t="shared" si="286"/>
        <v>46.644295302013425</v>
      </c>
      <c r="O249" s="761">
        <f t="shared" si="287"/>
        <v>54.828660436137064</v>
      </c>
      <c r="P249" s="761">
        <f t="shared" si="288"/>
        <v>46.832884097035041</v>
      </c>
      <c r="Q249" s="762">
        <f t="shared" si="288"/>
        <v>47.591836734693878</v>
      </c>
      <c r="R249" s="760">
        <f t="shared" si="288"/>
        <v>49.081364829396321</v>
      </c>
      <c r="S249" s="760">
        <f t="shared" si="288"/>
        <v>58.411214953271028</v>
      </c>
      <c r="T249" s="761">
        <f t="shared" si="288"/>
        <v>52.396166134185307</v>
      </c>
      <c r="U249" s="762">
        <f t="shared" si="288"/>
        <v>0</v>
      </c>
      <c r="V249" s="760">
        <f t="shared" si="288"/>
        <v>54.838709677419352</v>
      </c>
      <c r="W249" s="855">
        <f t="shared" ref="W249" si="291">+N249+N252</f>
        <v>60.067114093959731</v>
      </c>
      <c r="X249" s="761">
        <f t="shared" ref="X249" si="292">+O249+O252</f>
        <v>61.059190031152639</v>
      </c>
      <c r="Y249" s="761">
        <f t="shared" ref="Y249" si="293">+P249+P252</f>
        <v>60.613207547169814</v>
      </c>
      <c r="Z249" s="762">
        <f t="shared" ref="Z249" si="294">+Q249+Q252</f>
        <v>57.632653061224488</v>
      </c>
      <c r="AA249" s="760">
        <f t="shared" ref="AA249" si="295">+R249+R252</f>
        <v>60.104986876640417</v>
      </c>
      <c r="AB249" s="760">
        <f t="shared" ref="AB249" si="296">+S249+S252</f>
        <v>60.747663551401871</v>
      </c>
      <c r="AC249" s="761">
        <f t="shared" ref="AC249" si="297">+T249+T252</f>
        <v>60.383386581469651</v>
      </c>
      <c r="AD249" s="762">
        <f t="shared" ref="AD249" si="298">+U249+U252</f>
        <v>0</v>
      </c>
      <c r="AE249" s="760">
        <f t="shared" ref="AE249" si="299">+V249+V252</f>
        <v>60.531309297912713</v>
      </c>
      <c r="AF249" s="5">
        <f t="shared" si="290"/>
        <v>100</v>
      </c>
      <c r="AG249" s="5">
        <f t="shared" si="290"/>
        <v>100</v>
      </c>
      <c r="AH249" s="5">
        <f t="shared" si="290"/>
        <v>100</v>
      </c>
      <c r="AI249" s="5">
        <f t="shared" si="290"/>
        <v>100</v>
      </c>
      <c r="AJ249" s="5">
        <f t="shared" si="290"/>
        <v>100</v>
      </c>
      <c r="AK249" s="5">
        <f t="shared" si="290"/>
        <v>100</v>
      </c>
      <c r="AL249" s="5">
        <f t="shared" si="290"/>
        <v>100</v>
      </c>
      <c r="AM249" s="5">
        <f t="shared" si="290"/>
        <v>0</v>
      </c>
      <c r="AN249" s="5">
        <f t="shared" si="290"/>
        <v>100</v>
      </c>
    </row>
    <row r="250" spans="1:40">
      <c r="A250" s="773"/>
      <c r="B250" s="16" t="s">
        <v>1008</v>
      </c>
      <c r="C250" s="974">
        <v>50</v>
      </c>
      <c r="D250" s="975"/>
      <c r="E250" s="975">
        <v>270</v>
      </c>
      <c r="F250" s="976">
        <v>107</v>
      </c>
      <c r="G250" s="977">
        <v>427</v>
      </c>
      <c r="H250" s="974"/>
      <c r="I250" s="978">
        <v>11</v>
      </c>
      <c r="J250" s="978"/>
      <c r="K250" s="164">
        <v>11</v>
      </c>
      <c r="L250" s="875"/>
      <c r="M250" s="875"/>
      <c r="N250" s="812">
        <f t="shared" ref="N250:N252" si="300">IF(C250&gt;0,(C250/C244)*100,)</f>
        <v>12.886597938144329</v>
      </c>
      <c r="O250" s="812">
        <f t="shared" ref="O250:O252" si="301">IF(D250&gt;0,(D250/D244)*100,)</f>
        <v>0</v>
      </c>
      <c r="P250" s="812">
        <f t="shared" ref="P250:V252" si="302">IF(E250&gt;0,(E250/E244)*100,)</f>
        <v>9.653199856989632</v>
      </c>
      <c r="Q250" s="812">
        <f t="shared" si="302"/>
        <v>10.786290322580646</v>
      </c>
      <c r="R250" s="813">
        <f t="shared" si="302"/>
        <v>10.222647833373234</v>
      </c>
      <c r="S250" s="813">
        <f t="shared" si="302"/>
        <v>0</v>
      </c>
      <c r="T250" s="812">
        <f t="shared" si="302"/>
        <v>5.5837563451776653</v>
      </c>
      <c r="U250" s="814">
        <f t="shared" si="302"/>
        <v>0</v>
      </c>
      <c r="V250" s="814">
        <f t="shared" si="302"/>
        <v>2.6570048309178742</v>
      </c>
      <c r="W250" s="811"/>
      <c r="X250" s="811"/>
      <c r="Y250" s="812"/>
      <c r="Z250" s="812"/>
      <c r="AA250" s="813"/>
      <c r="AB250" s="813"/>
      <c r="AC250" s="812"/>
      <c r="AD250" s="814"/>
      <c r="AE250" s="812"/>
    </row>
    <row r="251" spans="1:40">
      <c r="A251" s="773"/>
      <c r="B251" s="16" t="s">
        <v>76</v>
      </c>
      <c r="C251" s="974">
        <v>36</v>
      </c>
      <c r="D251" s="975">
        <v>82</v>
      </c>
      <c r="E251" s="975">
        <v>355</v>
      </c>
      <c r="F251" s="976">
        <v>124</v>
      </c>
      <c r="G251" s="977">
        <v>597</v>
      </c>
      <c r="H251" s="974">
        <v>10</v>
      </c>
      <c r="I251" s="978">
        <v>9</v>
      </c>
      <c r="J251" s="978"/>
      <c r="K251" s="164">
        <v>19</v>
      </c>
      <c r="L251" s="875"/>
      <c r="M251" s="875"/>
      <c r="N251" s="778">
        <f t="shared" si="300"/>
        <v>11.111111111111111</v>
      </c>
      <c r="O251" s="778">
        <f t="shared" si="301"/>
        <v>6.0740740740740744</v>
      </c>
      <c r="P251" s="778">
        <f t="shared" si="302"/>
        <v>13.236390753169278</v>
      </c>
      <c r="Q251" s="758">
        <f t="shared" si="302"/>
        <v>11.502782931354361</v>
      </c>
      <c r="R251" s="854">
        <f t="shared" si="302"/>
        <v>10.986382039013618</v>
      </c>
      <c r="S251" s="854">
        <f t="shared" si="302"/>
        <v>5.8139534883720927</v>
      </c>
      <c r="T251" s="778">
        <f t="shared" si="302"/>
        <v>5.1136363636363642</v>
      </c>
      <c r="U251" s="758">
        <f t="shared" si="302"/>
        <v>0</v>
      </c>
      <c r="V251" s="854">
        <f t="shared" si="302"/>
        <v>5.4597701149425291</v>
      </c>
      <c r="W251" s="854"/>
      <c r="X251" s="778"/>
      <c r="Y251" s="778"/>
      <c r="Z251" s="758"/>
      <c r="AA251" s="854"/>
      <c r="AB251" s="854"/>
      <c r="AC251" s="778"/>
      <c r="AD251" s="758"/>
      <c r="AE251" s="854"/>
    </row>
    <row r="252" spans="1:40">
      <c r="A252" s="773"/>
      <c r="B252" s="16" t="s">
        <v>1084</v>
      </c>
      <c r="C252" s="974">
        <v>40</v>
      </c>
      <c r="D252" s="975">
        <v>100</v>
      </c>
      <c r="E252" s="975">
        <v>409</v>
      </c>
      <c r="F252" s="976">
        <v>123</v>
      </c>
      <c r="G252" s="977">
        <v>672</v>
      </c>
      <c r="H252" s="974">
        <v>5</v>
      </c>
      <c r="I252" s="978">
        <v>25</v>
      </c>
      <c r="J252" s="978"/>
      <c r="K252" s="164">
        <v>30</v>
      </c>
      <c r="L252" s="875"/>
      <c r="M252" s="875"/>
      <c r="N252" s="761">
        <f t="shared" si="300"/>
        <v>13.422818791946309</v>
      </c>
      <c r="O252" s="761">
        <f t="shared" si="301"/>
        <v>6.2305295950155761</v>
      </c>
      <c r="P252" s="761">
        <f t="shared" si="302"/>
        <v>13.780323450134771</v>
      </c>
      <c r="Q252" s="762">
        <f t="shared" si="302"/>
        <v>10.040816326530612</v>
      </c>
      <c r="R252" s="760">
        <f t="shared" si="302"/>
        <v>11.023622047244094</v>
      </c>
      <c r="S252" s="760">
        <f t="shared" si="302"/>
        <v>2.3364485981308412</v>
      </c>
      <c r="T252" s="761">
        <f t="shared" si="302"/>
        <v>7.9872204472843444</v>
      </c>
      <c r="U252" s="762">
        <f t="shared" si="302"/>
        <v>0</v>
      </c>
      <c r="V252" s="760">
        <f t="shared" si="302"/>
        <v>5.6925996204933584</v>
      </c>
      <c r="W252" s="855"/>
      <c r="X252" s="761"/>
      <c r="Y252" s="761"/>
      <c r="Z252" s="762"/>
      <c r="AA252" s="760"/>
      <c r="AB252" s="760"/>
      <c r="AC252" s="761"/>
      <c r="AD252" s="762"/>
      <c r="AE252" s="760"/>
    </row>
    <row r="253" spans="1:40">
      <c r="A253" s="773"/>
      <c r="B253" s="16" t="s">
        <v>1010</v>
      </c>
      <c r="C253" s="974">
        <v>175</v>
      </c>
      <c r="D253" s="975">
        <v>0</v>
      </c>
      <c r="E253" s="975">
        <v>1198</v>
      </c>
      <c r="F253" s="976">
        <v>423</v>
      </c>
      <c r="G253" s="977">
        <v>1796</v>
      </c>
      <c r="H253" s="974">
        <v>217</v>
      </c>
      <c r="I253" s="978">
        <v>96</v>
      </c>
      <c r="J253" s="978">
        <v>0</v>
      </c>
      <c r="K253" s="164">
        <v>313</v>
      </c>
      <c r="L253" s="875"/>
      <c r="M253" s="875"/>
      <c r="N253" s="812">
        <f t="shared" ref="N253:N255" si="303">IF(C253&gt;0,(C253/C244)*100,)</f>
        <v>45.103092783505154</v>
      </c>
      <c r="O253" s="812">
        <f t="shared" ref="O253:O255" si="304">IF(D253&gt;0,(D253/D244)*100,)</f>
        <v>0</v>
      </c>
      <c r="P253" s="812">
        <f t="shared" ref="P253:V255" si="305">IF(E253&gt;0,(E253/E244)*100,)</f>
        <v>42.831605291383624</v>
      </c>
      <c r="Q253" s="812">
        <f t="shared" si="305"/>
        <v>42.641129032258064</v>
      </c>
      <c r="R253" s="813">
        <f t="shared" si="305"/>
        <v>42.997366531003109</v>
      </c>
      <c r="S253" s="813">
        <f t="shared" si="305"/>
        <v>100</v>
      </c>
      <c r="T253" s="812">
        <f t="shared" si="305"/>
        <v>48.73096446700508</v>
      </c>
      <c r="U253" s="814">
        <f t="shared" si="305"/>
        <v>0</v>
      </c>
      <c r="V253" s="814">
        <f t="shared" si="305"/>
        <v>75.60386473429952</v>
      </c>
      <c r="W253" s="811"/>
      <c r="X253" s="811"/>
      <c r="Y253" s="812"/>
      <c r="Z253" s="812"/>
      <c r="AA253" s="813"/>
      <c r="AB253" s="813"/>
      <c r="AC253" s="812"/>
      <c r="AD253" s="814"/>
      <c r="AE253" s="812"/>
    </row>
    <row r="254" spans="1:40">
      <c r="A254" s="773"/>
      <c r="B254" s="16" t="s">
        <v>78</v>
      </c>
      <c r="C254" s="974">
        <v>132</v>
      </c>
      <c r="D254" s="975">
        <v>555</v>
      </c>
      <c r="E254" s="975">
        <v>1095</v>
      </c>
      <c r="F254" s="976">
        <v>443</v>
      </c>
      <c r="G254" s="977">
        <v>2225</v>
      </c>
      <c r="H254" s="974">
        <v>69</v>
      </c>
      <c r="I254" s="978">
        <v>87</v>
      </c>
      <c r="J254" s="978">
        <v>0</v>
      </c>
      <c r="K254" s="164">
        <v>156</v>
      </c>
      <c r="L254" s="875"/>
      <c r="M254" s="875"/>
      <c r="N254" s="778">
        <f t="shared" si="303"/>
        <v>40.74074074074074</v>
      </c>
      <c r="O254" s="778">
        <f t="shared" si="304"/>
        <v>41.111111111111107</v>
      </c>
      <c r="P254" s="778">
        <f t="shared" si="305"/>
        <v>40.827740492170022</v>
      </c>
      <c r="Q254" s="758">
        <f t="shared" si="305"/>
        <v>41.094619666048239</v>
      </c>
      <c r="R254" s="854">
        <f t="shared" si="305"/>
        <v>40.945896209054105</v>
      </c>
      <c r="S254" s="854">
        <f t="shared" si="305"/>
        <v>40.116279069767444</v>
      </c>
      <c r="T254" s="778">
        <f t="shared" si="305"/>
        <v>49.43181818181818</v>
      </c>
      <c r="U254" s="758">
        <f t="shared" si="305"/>
        <v>0</v>
      </c>
      <c r="V254" s="854">
        <f t="shared" si="305"/>
        <v>44.827586206896555</v>
      </c>
      <c r="W254" s="854"/>
      <c r="X254" s="778"/>
      <c r="Y254" s="778"/>
      <c r="Z254" s="758"/>
      <c r="AA254" s="854"/>
      <c r="AB254" s="854"/>
      <c r="AC254" s="778"/>
      <c r="AD254" s="758"/>
      <c r="AE254" s="854"/>
    </row>
    <row r="255" spans="1:40">
      <c r="A255" s="773"/>
      <c r="B255" s="139" t="s">
        <v>1086</v>
      </c>
      <c r="C255" s="979">
        <v>119</v>
      </c>
      <c r="D255" s="980">
        <v>625</v>
      </c>
      <c r="E255" s="980">
        <v>1169</v>
      </c>
      <c r="F255" s="981">
        <v>519</v>
      </c>
      <c r="G255" s="982">
        <v>2432</v>
      </c>
      <c r="H255" s="979">
        <v>84</v>
      </c>
      <c r="I255" s="980">
        <v>124</v>
      </c>
      <c r="J255" s="980">
        <v>0</v>
      </c>
      <c r="K255" s="169">
        <v>208</v>
      </c>
      <c r="L255" s="876"/>
      <c r="M255" s="876"/>
      <c r="N255" s="761">
        <f t="shared" si="303"/>
        <v>39.932885906040269</v>
      </c>
      <c r="O255" s="761">
        <f t="shared" si="304"/>
        <v>38.940809968847354</v>
      </c>
      <c r="P255" s="761">
        <f t="shared" si="305"/>
        <v>39.386792452830186</v>
      </c>
      <c r="Q255" s="762">
        <f t="shared" si="305"/>
        <v>42.367346938775505</v>
      </c>
      <c r="R255" s="760">
        <f t="shared" si="305"/>
        <v>39.895013123359583</v>
      </c>
      <c r="S255" s="760">
        <f t="shared" si="305"/>
        <v>39.252336448598129</v>
      </c>
      <c r="T255" s="761">
        <f t="shared" si="305"/>
        <v>39.616613418530349</v>
      </c>
      <c r="U255" s="762">
        <f t="shared" si="305"/>
        <v>0</v>
      </c>
      <c r="V255" s="760">
        <f t="shared" si="305"/>
        <v>39.468690702087287</v>
      </c>
      <c r="W255" s="855" t="s">
        <v>766</v>
      </c>
      <c r="X255" s="761"/>
      <c r="Y255" s="761"/>
      <c r="Z255" s="762"/>
      <c r="AA255" s="760"/>
      <c r="AB255" s="760"/>
      <c r="AC255" s="761"/>
      <c r="AD255" s="762"/>
      <c r="AE255" s="760"/>
    </row>
    <row r="256" spans="1:40">
      <c r="A256" s="773"/>
      <c r="B256" s="16" t="s">
        <v>951</v>
      </c>
      <c r="C256" s="974">
        <v>15</v>
      </c>
      <c r="D256" s="975">
        <v>28</v>
      </c>
      <c r="E256" s="975">
        <v>131</v>
      </c>
      <c r="F256" s="976">
        <v>91</v>
      </c>
      <c r="G256" s="977">
        <v>265</v>
      </c>
      <c r="H256" s="974">
        <v>36</v>
      </c>
      <c r="I256" s="978">
        <v>67</v>
      </c>
      <c r="J256" s="978"/>
      <c r="K256" s="164">
        <v>103</v>
      </c>
      <c r="L256" s="875"/>
      <c r="M256" s="875"/>
      <c r="N256" s="812">
        <f t="shared" ref="N256:N258" si="306">IF(C256&gt;0,(C256/C242)*100,)</f>
        <v>3.8560411311053984</v>
      </c>
      <c r="O256" s="812">
        <f t="shared" ref="O256:O258" si="307">IF(D256&gt;0,(D256/D242)*100,)</f>
        <v>1.5633724176437744</v>
      </c>
      <c r="P256" s="812">
        <f t="shared" ref="P256:V258" si="308">IF(E256&gt;0,(E256/E242)*100,)</f>
        <v>5.2950687146321753</v>
      </c>
      <c r="Q256" s="812">
        <f t="shared" si="308"/>
        <v>8.5205992509363302</v>
      </c>
      <c r="R256" s="813">
        <f t="shared" si="308"/>
        <v>4.6312478154491439</v>
      </c>
      <c r="S256" s="813">
        <f t="shared" si="308"/>
        <v>28.571428571428569</v>
      </c>
      <c r="T256" s="812">
        <f t="shared" si="308"/>
        <v>43.790849673202615</v>
      </c>
      <c r="U256" s="814">
        <f t="shared" si="308"/>
        <v>0</v>
      </c>
      <c r="V256" s="814">
        <f t="shared" si="308"/>
        <v>36.917562724014338</v>
      </c>
      <c r="W256" s="811">
        <f t="shared" ref="W256:AE258" si="309">+N256+N259+N262</f>
        <v>46.015424164524418</v>
      </c>
      <c r="X256" s="811">
        <f t="shared" si="309"/>
        <v>36.29257398101619</v>
      </c>
      <c r="Y256" s="812">
        <f t="shared" si="309"/>
        <v>43.492320129345188</v>
      </c>
      <c r="Z256" s="812">
        <f t="shared" si="309"/>
        <v>40.262172284644194</v>
      </c>
      <c r="AA256" s="813">
        <f t="shared" si="309"/>
        <v>40.807409996504717</v>
      </c>
      <c r="AB256" s="813">
        <f t="shared" si="309"/>
        <v>46.825396825396822</v>
      </c>
      <c r="AC256" s="812">
        <f t="shared" si="309"/>
        <v>51.633986928104576</v>
      </c>
      <c r="AD256" s="814">
        <f t="shared" si="309"/>
        <v>0</v>
      </c>
      <c r="AE256" s="812">
        <f t="shared" si="309"/>
        <v>49.462365591397848</v>
      </c>
      <c r="AF256" s="5">
        <f t="shared" ref="AF256:AN258" si="310">+N265+N256+N259+N262</f>
        <v>100</v>
      </c>
      <c r="AG256" s="5">
        <f t="shared" si="310"/>
        <v>99.999999999999986</v>
      </c>
      <c r="AH256" s="5">
        <f t="shared" si="310"/>
        <v>100</v>
      </c>
      <c r="AI256" s="5">
        <f t="shared" si="310"/>
        <v>100</v>
      </c>
      <c r="AJ256" s="5">
        <f t="shared" si="310"/>
        <v>100</v>
      </c>
      <c r="AK256" s="5">
        <f t="shared" si="310"/>
        <v>100</v>
      </c>
      <c r="AL256" s="5">
        <f t="shared" si="310"/>
        <v>99.999999999999986</v>
      </c>
      <c r="AM256" s="5">
        <f t="shared" si="310"/>
        <v>0</v>
      </c>
      <c r="AN256" s="5">
        <f t="shared" si="310"/>
        <v>100</v>
      </c>
    </row>
    <row r="257" spans="1:40">
      <c r="A257" s="773"/>
      <c r="B257" s="16" t="s">
        <v>80</v>
      </c>
      <c r="C257" s="974">
        <v>21</v>
      </c>
      <c r="D257" s="975">
        <v>26</v>
      </c>
      <c r="E257" s="975">
        <v>171</v>
      </c>
      <c r="F257" s="976">
        <v>66</v>
      </c>
      <c r="G257" s="977">
        <v>284</v>
      </c>
      <c r="H257" s="974">
        <v>93</v>
      </c>
      <c r="I257" s="978">
        <v>49</v>
      </c>
      <c r="J257" s="978"/>
      <c r="K257" s="164">
        <v>142</v>
      </c>
      <c r="L257" s="875"/>
      <c r="M257" s="875"/>
      <c r="N257" s="778">
        <f t="shared" si="306"/>
        <v>5.0602409638554215</v>
      </c>
      <c r="O257" s="778">
        <f t="shared" si="307"/>
        <v>1.4301430143014302</v>
      </c>
      <c r="P257" s="778">
        <f t="shared" si="308"/>
        <v>6.5997684291779244</v>
      </c>
      <c r="Q257" s="758">
        <f t="shared" si="308"/>
        <v>6.6198595787362091</v>
      </c>
      <c r="R257" s="854">
        <f t="shared" si="308"/>
        <v>4.8788867892114753</v>
      </c>
      <c r="S257" s="854">
        <f t="shared" si="308"/>
        <v>35.496183206106871</v>
      </c>
      <c r="T257" s="778">
        <f t="shared" si="308"/>
        <v>24.137931034482758</v>
      </c>
      <c r="U257" s="758">
        <f t="shared" si="308"/>
        <v>0</v>
      </c>
      <c r="V257" s="854">
        <f t="shared" si="308"/>
        <v>30.537634408602148</v>
      </c>
      <c r="W257" s="854">
        <f t="shared" si="309"/>
        <v>53.253012048192772</v>
      </c>
      <c r="X257" s="778">
        <f t="shared" si="309"/>
        <v>38.833883388338833</v>
      </c>
      <c r="Y257" s="778">
        <f t="shared" si="309"/>
        <v>49.864917020455422</v>
      </c>
      <c r="Z257" s="758">
        <f t="shared" si="309"/>
        <v>44.132397191574725</v>
      </c>
      <c r="AA257" s="854">
        <f t="shared" si="309"/>
        <v>45.679436522934196</v>
      </c>
      <c r="AB257" s="854">
        <f t="shared" si="309"/>
        <v>53.81679389312977</v>
      </c>
      <c r="AC257" s="778">
        <f t="shared" si="309"/>
        <v>45.320197044334975</v>
      </c>
      <c r="AD257" s="758">
        <f t="shared" si="309"/>
        <v>0</v>
      </c>
      <c r="AE257" s="854">
        <f t="shared" si="309"/>
        <v>50.107526881720425</v>
      </c>
      <c r="AF257" s="5">
        <f t="shared" si="310"/>
        <v>100</v>
      </c>
      <c r="AG257" s="5">
        <f t="shared" si="310"/>
        <v>100</v>
      </c>
      <c r="AH257" s="5">
        <f t="shared" si="310"/>
        <v>100</v>
      </c>
      <c r="AI257" s="5">
        <f t="shared" si="310"/>
        <v>100</v>
      </c>
      <c r="AJ257" s="5">
        <f t="shared" si="310"/>
        <v>100</v>
      </c>
      <c r="AK257" s="5">
        <f t="shared" si="310"/>
        <v>99.999999999999986</v>
      </c>
      <c r="AL257" s="5">
        <f t="shared" si="310"/>
        <v>100</v>
      </c>
      <c r="AM257" s="5">
        <f t="shared" si="310"/>
        <v>0</v>
      </c>
      <c r="AN257" s="5">
        <f t="shared" si="310"/>
        <v>100</v>
      </c>
    </row>
    <row r="258" spans="1:40">
      <c r="A258" s="773"/>
      <c r="B258" s="16" t="s">
        <v>1088</v>
      </c>
      <c r="C258" s="974">
        <v>10</v>
      </c>
      <c r="D258" s="975"/>
      <c r="E258" s="975">
        <v>163</v>
      </c>
      <c r="F258" s="976">
        <v>80</v>
      </c>
      <c r="G258" s="977">
        <v>253</v>
      </c>
      <c r="H258" s="974"/>
      <c r="I258" s="978">
        <v>19</v>
      </c>
      <c r="J258" s="978"/>
      <c r="K258" s="164">
        <v>19</v>
      </c>
      <c r="L258" s="875"/>
      <c r="M258" s="875"/>
      <c r="N258" s="761">
        <f t="shared" si="306"/>
        <v>2.5773195876288657</v>
      </c>
      <c r="O258" s="761">
        <f t="shared" si="307"/>
        <v>0</v>
      </c>
      <c r="P258" s="761">
        <f t="shared" si="308"/>
        <v>5.8276725062567039</v>
      </c>
      <c r="Q258" s="762">
        <f t="shared" si="308"/>
        <v>8.064516129032258</v>
      </c>
      <c r="R258" s="760">
        <f t="shared" si="308"/>
        <v>6.0569786928417528</v>
      </c>
      <c r="S258" s="760">
        <f t="shared" si="308"/>
        <v>0</v>
      </c>
      <c r="T258" s="761">
        <f t="shared" si="308"/>
        <v>9.6446700507614214</v>
      </c>
      <c r="U258" s="762">
        <f t="shared" si="308"/>
        <v>0</v>
      </c>
      <c r="V258" s="760">
        <f t="shared" si="308"/>
        <v>4.5893719806763285</v>
      </c>
      <c r="W258" s="855">
        <f t="shared" si="309"/>
        <v>51.546391752577321</v>
      </c>
      <c r="X258" s="761">
        <f t="shared" si="309"/>
        <v>0</v>
      </c>
      <c r="Y258" s="761">
        <f t="shared" si="309"/>
        <v>48.40900965319986</v>
      </c>
      <c r="Z258" s="762">
        <f t="shared" si="309"/>
        <v>48.185483870967744</v>
      </c>
      <c r="AA258" s="760">
        <f t="shared" si="309"/>
        <v>48.647354560689493</v>
      </c>
      <c r="AB258" s="760">
        <f t="shared" si="309"/>
        <v>0</v>
      </c>
      <c r="AC258" s="761">
        <f t="shared" si="309"/>
        <v>35.532994923857871</v>
      </c>
      <c r="AD258" s="762">
        <f t="shared" si="309"/>
        <v>0</v>
      </c>
      <c r="AE258" s="760">
        <f t="shared" si="309"/>
        <v>16.90821256038647</v>
      </c>
      <c r="AF258" s="5">
        <f t="shared" si="310"/>
        <v>100</v>
      </c>
      <c r="AG258" s="5">
        <f t="shared" si="310"/>
        <v>0</v>
      </c>
      <c r="AH258" s="5">
        <f t="shared" si="310"/>
        <v>100</v>
      </c>
      <c r="AI258" s="5">
        <f t="shared" si="310"/>
        <v>100</v>
      </c>
      <c r="AJ258" s="5">
        <f t="shared" si="310"/>
        <v>100</v>
      </c>
      <c r="AK258" s="5">
        <f t="shared" si="310"/>
        <v>100</v>
      </c>
      <c r="AL258" s="5">
        <f t="shared" si="310"/>
        <v>100</v>
      </c>
      <c r="AM258" s="5">
        <f t="shared" si="310"/>
        <v>0</v>
      </c>
      <c r="AN258" s="5">
        <f t="shared" si="310"/>
        <v>100</v>
      </c>
    </row>
    <row r="259" spans="1:40">
      <c r="A259" s="773"/>
      <c r="B259" s="16" t="s">
        <v>955</v>
      </c>
      <c r="C259" s="974">
        <v>95</v>
      </c>
      <c r="D259" s="975">
        <v>352</v>
      </c>
      <c r="E259" s="975">
        <v>345</v>
      </c>
      <c r="F259" s="976">
        <v>144</v>
      </c>
      <c r="G259" s="977">
        <v>936</v>
      </c>
      <c r="H259" s="974">
        <v>12</v>
      </c>
      <c r="I259" s="978">
        <v>3</v>
      </c>
      <c r="J259" s="978"/>
      <c r="K259" s="164">
        <v>15</v>
      </c>
      <c r="L259" s="875"/>
      <c r="M259" s="875"/>
      <c r="N259" s="812">
        <f t="shared" ref="N259:N261" si="311">IF(C259&gt;0,(C259/C242)*100,)</f>
        <v>24.421593830334189</v>
      </c>
      <c r="O259" s="812">
        <f t="shared" ref="O259:O261" si="312">IF(D259&gt;0,(D259/D242)*100,)</f>
        <v>19.653824678950308</v>
      </c>
      <c r="P259" s="812">
        <f t="shared" ref="P259:V261" si="313">IF(E259&gt;0,(E259/E242)*100,)</f>
        <v>13.945028294260306</v>
      </c>
      <c r="Q259" s="812">
        <f t="shared" si="313"/>
        <v>13.48314606741573</v>
      </c>
      <c r="R259" s="813">
        <f t="shared" si="313"/>
        <v>16.35791681230339</v>
      </c>
      <c r="S259" s="813">
        <f t="shared" si="313"/>
        <v>9.5238095238095237</v>
      </c>
      <c r="T259" s="812">
        <f t="shared" si="313"/>
        <v>1.9607843137254901</v>
      </c>
      <c r="U259" s="814">
        <f t="shared" si="313"/>
        <v>0</v>
      </c>
      <c r="V259" s="814">
        <f t="shared" si="313"/>
        <v>5.376344086021505</v>
      </c>
      <c r="W259" s="811"/>
      <c r="X259" s="811"/>
      <c r="Y259" s="812"/>
      <c r="Z259" s="812"/>
      <c r="AA259" s="813"/>
      <c r="AB259" s="813"/>
      <c r="AC259" s="812"/>
      <c r="AD259" s="814"/>
      <c r="AE259" s="812"/>
    </row>
    <row r="260" spans="1:40">
      <c r="A260" s="773"/>
      <c r="B260" s="16" t="s">
        <v>82</v>
      </c>
      <c r="C260" s="974">
        <v>105</v>
      </c>
      <c r="D260" s="975">
        <v>352</v>
      </c>
      <c r="E260" s="975">
        <v>333</v>
      </c>
      <c r="F260" s="976">
        <v>143</v>
      </c>
      <c r="G260" s="977">
        <v>933</v>
      </c>
      <c r="H260" s="974">
        <v>29</v>
      </c>
      <c r="I260" s="978">
        <v>14</v>
      </c>
      <c r="J260" s="978"/>
      <c r="K260" s="164">
        <v>43</v>
      </c>
      <c r="L260" s="875"/>
      <c r="M260" s="875"/>
      <c r="N260" s="778">
        <f t="shared" si="311"/>
        <v>25.301204819277107</v>
      </c>
      <c r="O260" s="778">
        <f t="shared" si="312"/>
        <v>19.361936193619361</v>
      </c>
      <c r="P260" s="778">
        <f t="shared" si="313"/>
        <v>12.852180625241219</v>
      </c>
      <c r="Q260" s="758">
        <f t="shared" si="313"/>
        <v>14.343029087261785</v>
      </c>
      <c r="R260" s="854">
        <f t="shared" si="313"/>
        <v>16.028173853289811</v>
      </c>
      <c r="S260" s="854">
        <f t="shared" si="313"/>
        <v>11.068702290076336</v>
      </c>
      <c r="T260" s="778">
        <f t="shared" si="313"/>
        <v>6.8965517241379306</v>
      </c>
      <c r="U260" s="758">
        <f t="shared" si="313"/>
        <v>0</v>
      </c>
      <c r="V260" s="854">
        <f t="shared" si="313"/>
        <v>9.2473118279569881</v>
      </c>
      <c r="W260" s="854"/>
      <c r="X260" s="778"/>
      <c r="Y260" s="778"/>
      <c r="Z260" s="758"/>
      <c r="AA260" s="854"/>
      <c r="AB260" s="854"/>
      <c r="AC260" s="778"/>
      <c r="AD260" s="758"/>
      <c r="AE260" s="854"/>
    </row>
    <row r="261" spans="1:40">
      <c r="A261" s="773"/>
      <c r="B261" s="16" t="s">
        <v>1090</v>
      </c>
      <c r="C261" s="974">
        <v>93</v>
      </c>
      <c r="D261" s="975"/>
      <c r="E261" s="975">
        <v>415</v>
      </c>
      <c r="F261" s="976">
        <v>147</v>
      </c>
      <c r="G261" s="977">
        <v>655</v>
      </c>
      <c r="H261" s="974"/>
      <c r="I261" s="978">
        <v>18</v>
      </c>
      <c r="J261" s="978"/>
      <c r="K261" s="164">
        <v>18</v>
      </c>
      <c r="L261" s="875"/>
      <c r="M261" s="875"/>
      <c r="N261" s="761">
        <f t="shared" si="311"/>
        <v>23.969072164948454</v>
      </c>
      <c r="O261" s="761">
        <f t="shared" si="312"/>
        <v>0</v>
      </c>
      <c r="P261" s="761">
        <f t="shared" si="313"/>
        <v>14.837325706113694</v>
      </c>
      <c r="Q261" s="762">
        <f t="shared" si="313"/>
        <v>14.818548387096776</v>
      </c>
      <c r="R261" s="760">
        <f t="shared" si="313"/>
        <v>15.681110845104143</v>
      </c>
      <c r="S261" s="760">
        <f t="shared" si="313"/>
        <v>0</v>
      </c>
      <c r="T261" s="761">
        <f t="shared" si="313"/>
        <v>9.1370558375634516</v>
      </c>
      <c r="U261" s="762">
        <f t="shared" si="313"/>
        <v>0</v>
      </c>
      <c r="V261" s="760">
        <f t="shared" si="313"/>
        <v>4.3478260869565215</v>
      </c>
      <c r="W261" s="855"/>
      <c r="X261" s="761"/>
      <c r="Y261" s="761"/>
      <c r="Z261" s="762"/>
      <c r="AA261" s="760"/>
      <c r="AB261" s="760"/>
      <c r="AC261" s="761"/>
      <c r="AD261" s="762"/>
      <c r="AE261" s="760"/>
    </row>
    <row r="262" spans="1:40">
      <c r="A262" s="773"/>
      <c r="B262" s="16" t="s">
        <v>957</v>
      </c>
      <c r="C262" s="974">
        <v>69</v>
      </c>
      <c r="D262" s="975">
        <v>270</v>
      </c>
      <c r="E262" s="975">
        <v>600</v>
      </c>
      <c r="F262" s="976">
        <v>195</v>
      </c>
      <c r="G262" s="977">
        <v>1134</v>
      </c>
      <c r="H262" s="974">
        <v>11</v>
      </c>
      <c r="I262" s="978">
        <v>9</v>
      </c>
      <c r="J262" s="978"/>
      <c r="K262" s="164">
        <v>20</v>
      </c>
      <c r="L262" s="875"/>
      <c r="M262" s="875"/>
      <c r="N262" s="812">
        <f t="shared" ref="N262:N264" si="314">IF(C262&gt;0,(C262/C242)*100,)</f>
        <v>17.737789203084834</v>
      </c>
      <c r="O262" s="812">
        <f t="shared" ref="O262:O264" si="315">IF(D262&gt;0,(D262/D242)*100,)</f>
        <v>15.075376884422109</v>
      </c>
      <c r="P262" s="812">
        <f t="shared" ref="P262:V264" si="316">IF(E262&gt;0,(E262/E242)*100,)</f>
        <v>24.252223120452708</v>
      </c>
      <c r="Q262" s="812">
        <f t="shared" si="316"/>
        <v>18.258426966292134</v>
      </c>
      <c r="R262" s="813">
        <f t="shared" si="316"/>
        <v>19.818245368752187</v>
      </c>
      <c r="S262" s="813">
        <f t="shared" si="316"/>
        <v>8.7301587301587293</v>
      </c>
      <c r="T262" s="812">
        <f t="shared" si="316"/>
        <v>5.8823529411764701</v>
      </c>
      <c r="U262" s="814">
        <f t="shared" si="316"/>
        <v>0</v>
      </c>
      <c r="V262" s="814">
        <f t="shared" si="316"/>
        <v>7.1684587813620064</v>
      </c>
      <c r="W262" s="811"/>
      <c r="X262" s="811"/>
      <c r="Y262" s="812"/>
      <c r="Z262" s="812"/>
      <c r="AA262" s="813"/>
      <c r="AB262" s="813"/>
      <c r="AC262" s="812"/>
      <c r="AD262" s="814"/>
      <c r="AE262" s="812"/>
    </row>
    <row r="263" spans="1:40">
      <c r="A263" s="773"/>
      <c r="B263" s="16" t="s">
        <v>84</v>
      </c>
      <c r="C263" s="974">
        <v>95</v>
      </c>
      <c r="D263" s="975">
        <v>328</v>
      </c>
      <c r="E263" s="975">
        <v>788</v>
      </c>
      <c r="F263" s="976">
        <v>231</v>
      </c>
      <c r="G263" s="977">
        <v>1442</v>
      </c>
      <c r="H263" s="974">
        <v>19</v>
      </c>
      <c r="I263" s="978">
        <v>29</v>
      </c>
      <c r="J263" s="978"/>
      <c r="K263" s="164">
        <v>48</v>
      </c>
      <c r="L263" s="875"/>
      <c r="M263" s="875"/>
      <c r="N263" s="778">
        <f t="shared" si="314"/>
        <v>22.891566265060241</v>
      </c>
      <c r="O263" s="778">
        <f t="shared" si="315"/>
        <v>18.04180418041804</v>
      </c>
      <c r="P263" s="778">
        <f t="shared" si="316"/>
        <v>30.41296796603628</v>
      </c>
      <c r="Q263" s="758">
        <f t="shared" si="316"/>
        <v>23.169508525576727</v>
      </c>
      <c r="R263" s="854">
        <f t="shared" si="316"/>
        <v>24.772375880432914</v>
      </c>
      <c r="S263" s="854">
        <f t="shared" si="316"/>
        <v>7.2519083969465647</v>
      </c>
      <c r="T263" s="778">
        <f t="shared" si="316"/>
        <v>14.285714285714285</v>
      </c>
      <c r="U263" s="758">
        <f t="shared" si="316"/>
        <v>0</v>
      </c>
      <c r="V263" s="854">
        <f t="shared" si="316"/>
        <v>10.32258064516129</v>
      </c>
      <c r="W263" s="854"/>
      <c r="X263" s="778"/>
      <c r="Y263" s="778"/>
      <c r="Z263" s="758"/>
      <c r="AA263" s="854"/>
      <c r="AB263" s="854"/>
      <c r="AC263" s="778"/>
      <c r="AD263" s="758"/>
      <c r="AE263" s="854"/>
    </row>
    <row r="264" spans="1:40">
      <c r="A264" s="773"/>
      <c r="B264" s="16" t="s">
        <v>1092</v>
      </c>
      <c r="C264" s="974">
        <v>97</v>
      </c>
      <c r="D264" s="975"/>
      <c r="E264" s="975">
        <v>776</v>
      </c>
      <c r="F264" s="976">
        <v>251</v>
      </c>
      <c r="G264" s="977">
        <v>1124</v>
      </c>
      <c r="H264" s="974"/>
      <c r="I264" s="978">
        <v>33</v>
      </c>
      <c r="J264" s="978"/>
      <c r="K264" s="164">
        <v>33</v>
      </c>
      <c r="L264" s="875"/>
      <c r="M264" s="875"/>
      <c r="N264" s="761">
        <f t="shared" si="314"/>
        <v>25</v>
      </c>
      <c r="O264" s="761">
        <f t="shared" si="315"/>
        <v>0</v>
      </c>
      <c r="P264" s="761">
        <f t="shared" si="316"/>
        <v>27.744011440829457</v>
      </c>
      <c r="Q264" s="762">
        <f t="shared" si="316"/>
        <v>25.302419354838712</v>
      </c>
      <c r="R264" s="760">
        <f t="shared" si="316"/>
        <v>26.909265022743593</v>
      </c>
      <c r="S264" s="760">
        <f t="shared" si="316"/>
        <v>0</v>
      </c>
      <c r="T264" s="761">
        <f t="shared" si="316"/>
        <v>16.751269035532996</v>
      </c>
      <c r="U264" s="762">
        <f t="shared" si="316"/>
        <v>0</v>
      </c>
      <c r="V264" s="760">
        <f t="shared" si="316"/>
        <v>7.9710144927536222</v>
      </c>
      <c r="W264" s="855"/>
      <c r="X264" s="761"/>
      <c r="Y264" s="761"/>
      <c r="Z264" s="762"/>
      <c r="AA264" s="760"/>
      <c r="AB264" s="760"/>
      <c r="AC264" s="761"/>
      <c r="AD264" s="762"/>
      <c r="AE264" s="760"/>
    </row>
    <row r="265" spans="1:40">
      <c r="A265" s="773"/>
      <c r="B265" s="16" t="s">
        <v>959</v>
      </c>
      <c r="C265" s="974">
        <v>210</v>
      </c>
      <c r="D265" s="975">
        <v>1141</v>
      </c>
      <c r="E265" s="975">
        <v>1398</v>
      </c>
      <c r="F265" s="976">
        <v>638</v>
      </c>
      <c r="G265" s="977">
        <v>3387</v>
      </c>
      <c r="H265" s="974">
        <v>67</v>
      </c>
      <c r="I265" s="978">
        <v>74</v>
      </c>
      <c r="J265" s="978">
        <v>0</v>
      </c>
      <c r="K265" s="164">
        <v>141</v>
      </c>
      <c r="L265" s="875"/>
      <c r="M265" s="875"/>
      <c r="N265" s="812">
        <f t="shared" ref="N265:N267" si="317">IF(C265&gt;0,(C265/C242)*100,)</f>
        <v>53.984575835475582</v>
      </c>
      <c r="O265" s="812">
        <f t="shared" ref="O265:O267" si="318">IF(D265&gt;0,(D265/D242)*100,)</f>
        <v>63.707426018983803</v>
      </c>
      <c r="P265" s="812">
        <f t="shared" ref="P265:V267" si="319">IF(E265&gt;0,(E265/E242)*100,)</f>
        <v>56.507679870654812</v>
      </c>
      <c r="Q265" s="812">
        <f t="shared" si="319"/>
        <v>59.737827715355806</v>
      </c>
      <c r="R265" s="813">
        <f t="shared" si="319"/>
        <v>59.192590003495283</v>
      </c>
      <c r="S265" s="813">
        <f t="shared" si="319"/>
        <v>53.174603174603178</v>
      </c>
      <c r="T265" s="812">
        <f t="shared" si="319"/>
        <v>48.366013071895424</v>
      </c>
      <c r="U265" s="814">
        <f t="shared" si="319"/>
        <v>0</v>
      </c>
      <c r="V265" s="814">
        <f t="shared" si="319"/>
        <v>50.537634408602152</v>
      </c>
      <c r="W265" s="811"/>
      <c r="X265" s="811"/>
      <c r="Y265" s="812"/>
      <c r="Z265" s="812"/>
      <c r="AA265" s="813"/>
      <c r="AB265" s="813"/>
      <c r="AC265" s="812"/>
      <c r="AD265" s="814"/>
      <c r="AE265" s="812"/>
    </row>
    <row r="266" spans="1:40">
      <c r="A266" s="773"/>
      <c r="B266" s="16" t="s">
        <v>86</v>
      </c>
      <c r="C266" s="974">
        <v>194</v>
      </c>
      <c r="D266" s="975">
        <v>1112</v>
      </c>
      <c r="E266" s="975">
        <v>1299</v>
      </c>
      <c r="F266" s="976">
        <v>557</v>
      </c>
      <c r="G266" s="977">
        <v>3162</v>
      </c>
      <c r="H266" s="974">
        <v>121</v>
      </c>
      <c r="I266" s="978">
        <v>111</v>
      </c>
      <c r="J266" s="978">
        <v>0</v>
      </c>
      <c r="K266" s="164">
        <v>232</v>
      </c>
      <c r="L266" s="875"/>
      <c r="M266" s="875"/>
      <c r="N266" s="778">
        <f t="shared" si="317"/>
        <v>46.746987951807228</v>
      </c>
      <c r="O266" s="778">
        <f t="shared" si="318"/>
        <v>61.166116611661167</v>
      </c>
      <c r="P266" s="778">
        <f t="shared" si="319"/>
        <v>50.135082979544578</v>
      </c>
      <c r="Q266" s="758">
        <f t="shared" si="319"/>
        <v>55.867602808425275</v>
      </c>
      <c r="R266" s="854">
        <f t="shared" si="319"/>
        <v>54.320563477065797</v>
      </c>
      <c r="S266" s="854">
        <f t="shared" si="319"/>
        <v>46.18320610687023</v>
      </c>
      <c r="T266" s="778">
        <f t="shared" si="319"/>
        <v>54.679802955665025</v>
      </c>
      <c r="U266" s="758">
        <f t="shared" si="319"/>
        <v>0</v>
      </c>
      <c r="V266" s="854">
        <f t="shared" si="319"/>
        <v>49.892473118279568</v>
      </c>
      <c r="W266" s="854"/>
      <c r="X266" s="778"/>
      <c r="Y266" s="778"/>
      <c r="Z266" s="758"/>
      <c r="AA266" s="854"/>
      <c r="AB266" s="854"/>
      <c r="AC266" s="778"/>
      <c r="AD266" s="758"/>
      <c r="AE266" s="854"/>
    </row>
    <row r="267" spans="1:40">
      <c r="A267" s="773"/>
      <c r="B267" s="16" t="s">
        <v>1094</v>
      </c>
      <c r="C267" s="974">
        <v>188</v>
      </c>
      <c r="D267" s="975">
        <v>0</v>
      </c>
      <c r="E267" s="975">
        <v>1443</v>
      </c>
      <c r="F267" s="976">
        <v>514</v>
      </c>
      <c r="G267" s="977">
        <v>2145</v>
      </c>
      <c r="H267" s="974">
        <v>217</v>
      </c>
      <c r="I267" s="978">
        <v>127</v>
      </c>
      <c r="J267" s="978">
        <v>0</v>
      </c>
      <c r="K267" s="164">
        <v>344</v>
      </c>
      <c r="L267" s="875"/>
      <c r="M267" s="875"/>
      <c r="N267" s="761">
        <f t="shared" si="317"/>
        <v>48.453608247422679</v>
      </c>
      <c r="O267" s="761">
        <f t="shared" si="318"/>
        <v>0</v>
      </c>
      <c r="P267" s="761">
        <f t="shared" si="319"/>
        <v>51.590990346800147</v>
      </c>
      <c r="Q267" s="762">
        <f t="shared" si="319"/>
        <v>51.814516129032263</v>
      </c>
      <c r="R267" s="760">
        <f t="shared" si="319"/>
        <v>51.352645439310507</v>
      </c>
      <c r="S267" s="760">
        <f t="shared" si="319"/>
        <v>100</v>
      </c>
      <c r="T267" s="761">
        <f t="shared" si="319"/>
        <v>64.467005076142129</v>
      </c>
      <c r="U267" s="762">
        <f t="shared" si="319"/>
        <v>0</v>
      </c>
      <c r="V267" s="760">
        <f t="shared" si="319"/>
        <v>83.091787439613526</v>
      </c>
      <c r="W267" s="855"/>
      <c r="X267" s="761"/>
      <c r="Y267" s="761"/>
      <c r="Z267" s="762"/>
      <c r="AA267" s="760"/>
      <c r="AB267" s="760"/>
      <c r="AC267" s="761"/>
      <c r="AD267" s="762"/>
      <c r="AE267" s="760"/>
    </row>
    <row r="268" spans="1:40">
      <c r="A268" s="773"/>
      <c r="B268" s="16" t="s">
        <v>953</v>
      </c>
      <c r="C268" s="974">
        <v>77</v>
      </c>
      <c r="D268" s="975">
        <v>181</v>
      </c>
      <c r="E268" s="975">
        <v>260</v>
      </c>
      <c r="F268" s="976">
        <v>159</v>
      </c>
      <c r="G268" s="977">
        <v>677</v>
      </c>
      <c r="H268" s="974"/>
      <c r="I268" s="978"/>
      <c r="J268" s="978"/>
      <c r="K268" s="164"/>
      <c r="L268" s="875"/>
      <c r="M268" s="875"/>
      <c r="N268" s="812">
        <f t="shared" ref="N268:N270" si="320">IF(C268&gt;0,(C268/C239)*100,)</f>
        <v>20.478723404255319</v>
      </c>
      <c r="O268" s="812">
        <f t="shared" ref="O268:O270" si="321">IF(D268&gt;0,(D268/D239)*100,)</f>
        <v>11.558109833971903</v>
      </c>
      <c r="P268" s="812">
        <f t="shared" ref="P268:V270" si="322">IF(E268&gt;0,(E268/E239)*100,)</f>
        <v>16.677357280307888</v>
      </c>
      <c r="Q268" s="812">
        <f t="shared" si="322"/>
        <v>22.812051649928264</v>
      </c>
      <c r="R268" s="813">
        <f t="shared" si="322"/>
        <v>16.126727012863267</v>
      </c>
      <c r="S268" s="813">
        <f t="shared" si="322"/>
        <v>0</v>
      </c>
      <c r="T268" s="812">
        <f t="shared" si="322"/>
        <v>0</v>
      </c>
      <c r="U268" s="814">
        <f t="shared" si="322"/>
        <v>0</v>
      </c>
      <c r="V268" s="814">
        <f t="shared" si="322"/>
        <v>0</v>
      </c>
      <c r="W268" s="811"/>
      <c r="X268" s="811"/>
      <c r="Y268" s="812"/>
      <c r="Z268" s="812"/>
      <c r="AA268" s="813"/>
      <c r="AB268" s="813"/>
      <c r="AC268" s="812"/>
      <c r="AD268" s="814"/>
      <c r="AE268" s="812"/>
    </row>
    <row r="269" spans="1:40">
      <c r="A269" s="773"/>
      <c r="B269" s="16" t="s">
        <v>524</v>
      </c>
      <c r="C269" s="974">
        <v>64</v>
      </c>
      <c r="D269" s="975">
        <v>166</v>
      </c>
      <c r="E269" s="975">
        <v>345</v>
      </c>
      <c r="F269" s="976">
        <v>145</v>
      </c>
      <c r="G269" s="977">
        <v>720</v>
      </c>
      <c r="H269" s="974"/>
      <c r="I269" s="978"/>
      <c r="J269" s="978"/>
      <c r="K269" s="164"/>
      <c r="L269" s="875"/>
      <c r="M269" s="875"/>
      <c r="N269" s="778">
        <f t="shared" si="320"/>
        <v>15.165876777251185</v>
      </c>
      <c r="O269" s="778">
        <f t="shared" si="321"/>
        <v>10.121951219512196</v>
      </c>
      <c r="P269" s="778">
        <f t="shared" si="322"/>
        <v>16.166822867853796</v>
      </c>
      <c r="Q269" s="758">
        <f t="shared" si="322"/>
        <v>19.463087248322147</v>
      </c>
      <c r="R269" s="854">
        <f t="shared" si="322"/>
        <v>14.571948998178508</v>
      </c>
      <c r="S269" s="854">
        <f t="shared" si="322"/>
        <v>0</v>
      </c>
      <c r="T269" s="778">
        <f t="shared" si="322"/>
        <v>0</v>
      </c>
      <c r="U269" s="758">
        <f t="shared" si="322"/>
        <v>0</v>
      </c>
      <c r="V269" s="854">
        <f t="shared" si="322"/>
        <v>0</v>
      </c>
      <c r="W269" s="854"/>
      <c r="X269" s="778"/>
      <c r="Y269" s="778"/>
      <c r="Z269" s="758"/>
      <c r="AA269" s="854"/>
      <c r="AB269" s="854"/>
      <c r="AC269" s="778"/>
      <c r="AD269" s="758"/>
      <c r="AE269" s="854"/>
    </row>
    <row r="270" spans="1:40">
      <c r="A270" s="773"/>
      <c r="B270" s="16" t="s">
        <v>1096</v>
      </c>
      <c r="C270" s="974">
        <v>69</v>
      </c>
      <c r="D270" s="975">
        <v>150</v>
      </c>
      <c r="E270" s="975">
        <v>311</v>
      </c>
      <c r="F270" s="976">
        <v>174</v>
      </c>
      <c r="G270" s="977">
        <v>704</v>
      </c>
      <c r="H270" s="974"/>
      <c r="I270" s="978"/>
      <c r="J270" s="978"/>
      <c r="K270" s="164"/>
      <c r="L270" s="875"/>
      <c r="M270" s="875"/>
      <c r="N270" s="761">
        <f t="shared" si="320"/>
        <v>15.164835164835164</v>
      </c>
      <c r="O270" s="761">
        <f t="shared" si="321"/>
        <v>8.6405529953917046</v>
      </c>
      <c r="P270" s="761">
        <f t="shared" si="322"/>
        <v>15.418939018344075</v>
      </c>
      <c r="Q270" s="762">
        <f t="shared" si="322"/>
        <v>19.572553430821145</v>
      </c>
      <c r="R270" s="760">
        <f t="shared" si="322"/>
        <v>13.812046301746125</v>
      </c>
      <c r="S270" s="760">
        <f t="shared" si="322"/>
        <v>0</v>
      </c>
      <c r="T270" s="761">
        <f t="shared" si="322"/>
        <v>0</v>
      </c>
      <c r="U270" s="762">
        <f t="shared" si="322"/>
        <v>0</v>
      </c>
      <c r="V270" s="760">
        <f t="shared" si="322"/>
        <v>0</v>
      </c>
      <c r="W270" s="855"/>
      <c r="X270" s="761"/>
      <c r="Y270" s="761"/>
      <c r="Z270" s="762"/>
      <c r="AA270" s="760"/>
      <c r="AB270" s="760"/>
      <c r="AC270" s="761"/>
      <c r="AD270" s="762"/>
      <c r="AE270" s="760"/>
    </row>
    <row r="271" spans="1:40">
      <c r="A271" s="930" t="s">
        <v>908</v>
      </c>
      <c r="B271" s="927" t="s">
        <v>764</v>
      </c>
      <c r="C271" s="1019"/>
      <c r="D271" s="971">
        <v>0</v>
      </c>
      <c r="E271" s="971"/>
      <c r="F271" s="972"/>
      <c r="G271" s="973">
        <v>0</v>
      </c>
      <c r="H271" s="970"/>
      <c r="I271" s="971"/>
      <c r="J271" s="971"/>
      <c r="K271" s="953"/>
      <c r="L271" s="875"/>
      <c r="M271" s="875"/>
      <c r="N271" s="794"/>
      <c r="O271" s="794"/>
      <c r="P271" s="794"/>
      <c r="Q271" s="794"/>
      <c r="R271" s="795"/>
      <c r="S271" s="795"/>
      <c r="T271" s="794"/>
      <c r="U271" s="796"/>
      <c r="V271" s="796"/>
      <c r="W271" s="792"/>
      <c r="X271" s="793"/>
      <c r="Y271" s="794"/>
      <c r="Z271" s="794"/>
      <c r="AA271" s="795"/>
      <c r="AB271" s="795"/>
      <c r="AC271" s="794"/>
      <c r="AD271" s="796"/>
      <c r="AE271" s="858"/>
    </row>
    <row r="272" spans="1:40">
      <c r="A272" s="773"/>
      <c r="B272" s="16" t="s">
        <v>452</v>
      </c>
      <c r="C272" s="974"/>
      <c r="D272" s="975"/>
      <c r="E272" s="975"/>
      <c r="F272" s="976"/>
      <c r="G272" s="977"/>
      <c r="H272" s="974"/>
      <c r="I272" s="978"/>
      <c r="J272" s="978"/>
      <c r="K272" s="164"/>
      <c r="L272" s="875"/>
      <c r="M272" s="875"/>
      <c r="N272" s="799"/>
      <c r="O272" s="799"/>
      <c r="P272" s="799"/>
      <c r="Q272" s="799"/>
      <c r="R272" s="800"/>
      <c r="S272" s="800"/>
      <c r="T272" s="799"/>
      <c r="U272" s="801"/>
      <c r="V272" s="801"/>
      <c r="W272" s="797"/>
      <c r="X272" s="798"/>
      <c r="Y272" s="799"/>
      <c r="Z272" s="799"/>
      <c r="AA272" s="800"/>
      <c r="AB272" s="800"/>
      <c r="AC272" s="799"/>
      <c r="AD272" s="801"/>
      <c r="AE272" s="799"/>
    </row>
    <row r="273" spans="1:40">
      <c r="A273" s="773"/>
      <c r="B273" s="16" t="s">
        <v>878</v>
      </c>
      <c r="C273" s="974"/>
      <c r="D273" s="975"/>
      <c r="E273" s="975"/>
      <c r="F273" s="976"/>
      <c r="G273" s="977"/>
      <c r="H273" s="974"/>
      <c r="I273" s="978"/>
      <c r="J273" s="978"/>
      <c r="K273" s="164"/>
      <c r="L273" s="875"/>
      <c r="M273" s="875"/>
      <c r="N273" s="799"/>
      <c r="O273" s="799"/>
      <c r="P273" s="799"/>
      <c r="Q273" s="799"/>
      <c r="R273" s="800"/>
      <c r="S273" s="800"/>
      <c r="T273" s="799"/>
      <c r="U273" s="801"/>
      <c r="V273" s="801"/>
      <c r="W273" s="797"/>
      <c r="X273" s="798"/>
      <c r="Y273" s="799"/>
      <c r="Z273" s="799"/>
      <c r="AA273" s="800"/>
      <c r="AB273" s="800"/>
      <c r="AC273" s="799"/>
      <c r="AD273" s="801"/>
      <c r="AE273" s="799"/>
    </row>
    <row r="274" spans="1:40">
      <c r="A274" s="773"/>
      <c r="B274" s="16" t="s">
        <v>1002</v>
      </c>
      <c r="C274" s="974"/>
      <c r="D274" s="975"/>
      <c r="E274" s="975"/>
      <c r="F274" s="976"/>
      <c r="G274" s="977"/>
      <c r="H274" s="974"/>
      <c r="I274" s="978"/>
      <c r="J274" s="978"/>
      <c r="K274" s="164"/>
      <c r="L274" s="875"/>
      <c r="M274" s="875"/>
      <c r="N274" s="799"/>
      <c r="O274" s="799"/>
      <c r="P274" s="799"/>
      <c r="Q274" s="799"/>
      <c r="R274" s="800"/>
      <c r="S274" s="800"/>
      <c r="T274" s="799"/>
      <c r="U274" s="801"/>
      <c r="V274" s="801"/>
      <c r="W274" s="797"/>
      <c r="X274" s="798"/>
      <c r="Y274" s="799"/>
      <c r="Z274" s="799"/>
      <c r="AA274" s="800"/>
      <c r="AB274" s="800"/>
      <c r="AC274" s="799"/>
      <c r="AD274" s="801"/>
      <c r="AE274" s="799"/>
    </row>
    <row r="275" spans="1:40">
      <c r="A275" s="773"/>
      <c r="B275" s="16" t="s">
        <v>70</v>
      </c>
      <c r="C275" s="974"/>
      <c r="D275" s="975">
        <v>16391</v>
      </c>
      <c r="E275" s="975">
        <v>13803</v>
      </c>
      <c r="F275" s="976">
        <v>3892</v>
      </c>
      <c r="G275" s="977">
        <v>34086</v>
      </c>
      <c r="H275" s="974"/>
      <c r="I275" s="978"/>
      <c r="J275" s="978"/>
      <c r="K275" s="164"/>
      <c r="L275" s="875"/>
      <c r="M275" s="875"/>
      <c r="N275" s="799"/>
      <c r="O275" s="799"/>
      <c r="P275" s="799"/>
      <c r="Q275" s="799"/>
      <c r="R275" s="800"/>
      <c r="S275" s="800"/>
      <c r="T275" s="799"/>
      <c r="U275" s="801"/>
      <c r="V275" s="801"/>
      <c r="W275" s="797"/>
      <c r="X275" s="798"/>
      <c r="Y275" s="799"/>
      <c r="Z275" s="799"/>
      <c r="AA275" s="800"/>
      <c r="AB275" s="800"/>
      <c r="AC275" s="799"/>
      <c r="AD275" s="801"/>
      <c r="AE275" s="799"/>
    </row>
    <row r="276" spans="1:40">
      <c r="A276" s="773"/>
      <c r="B276" s="16" t="s">
        <v>1076</v>
      </c>
      <c r="C276" s="974"/>
      <c r="D276" s="975">
        <v>22833</v>
      </c>
      <c r="E276" s="975">
        <v>14700</v>
      </c>
      <c r="F276" s="976">
        <v>4077</v>
      </c>
      <c r="G276" s="977">
        <v>41610</v>
      </c>
      <c r="H276" s="974"/>
      <c r="I276" s="978"/>
      <c r="J276" s="978"/>
      <c r="K276" s="164"/>
      <c r="L276" s="875"/>
      <c r="M276" s="875"/>
      <c r="N276" s="804"/>
      <c r="O276" s="804"/>
      <c r="P276" s="804"/>
      <c r="Q276" s="804"/>
      <c r="R276" s="805"/>
      <c r="S276" s="805"/>
      <c r="T276" s="804"/>
      <c r="U276" s="806"/>
      <c r="V276" s="806"/>
      <c r="W276" s="802"/>
      <c r="X276" s="803"/>
      <c r="Y276" s="804"/>
      <c r="Z276" s="804"/>
      <c r="AA276" s="805"/>
      <c r="AB276" s="805"/>
      <c r="AC276" s="804"/>
      <c r="AD276" s="806"/>
      <c r="AE276" s="804"/>
    </row>
    <row r="277" spans="1:40">
      <c r="A277" s="773"/>
      <c r="B277" s="16" t="s">
        <v>454</v>
      </c>
      <c r="C277" s="974"/>
      <c r="D277" s="975">
        <v>4760</v>
      </c>
      <c r="E277" s="975">
        <v>3560</v>
      </c>
      <c r="F277" s="976">
        <v>1065</v>
      </c>
      <c r="G277" s="977">
        <v>9385</v>
      </c>
      <c r="H277" s="974"/>
      <c r="I277" s="978"/>
      <c r="J277" s="978"/>
      <c r="K277" s="164"/>
      <c r="L277" s="875"/>
      <c r="M277" s="875"/>
      <c r="N277" s="730"/>
      <c r="O277" s="730"/>
      <c r="P277" s="730"/>
      <c r="Q277" s="730"/>
      <c r="R277" s="807"/>
      <c r="S277" s="730"/>
      <c r="T277" s="730"/>
      <c r="U277" s="730"/>
      <c r="V277" s="807"/>
      <c r="W277" s="731"/>
      <c r="X277" s="730"/>
      <c r="Y277" s="730"/>
      <c r="Z277" s="730"/>
      <c r="AA277" s="807"/>
      <c r="AB277" s="730"/>
      <c r="AC277" s="730"/>
      <c r="AD277" s="730"/>
      <c r="AE277" s="859"/>
    </row>
    <row r="278" spans="1:40">
      <c r="A278" s="773"/>
      <c r="B278" s="16" t="s">
        <v>255</v>
      </c>
      <c r="C278" s="974"/>
      <c r="D278" s="975">
        <v>5010</v>
      </c>
      <c r="E278" s="975">
        <v>3968</v>
      </c>
      <c r="F278" s="976">
        <v>1080</v>
      </c>
      <c r="G278" s="977">
        <v>10058</v>
      </c>
      <c r="H278" s="974"/>
      <c r="I278" s="978"/>
      <c r="J278" s="978"/>
      <c r="K278" s="164"/>
      <c r="L278" s="875"/>
      <c r="M278" s="875"/>
      <c r="N278" s="28"/>
      <c r="O278" s="28"/>
      <c r="P278" s="28"/>
      <c r="Q278" s="28"/>
      <c r="R278" s="808"/>
      <c r="S278" s="28"/>
      <c r="T278" s="28"/>
      <c r="U278" s="28"/>
      <c r="V278" s="808"/>
      <c r="W278" s="797"/>
      <c r="X278" s="844"/>
      <c r="Y278" s="28"/>
      <c r="Z278" s="28"/>
      <c r="AA278" s="808"/>
      <c r="AB278" s="28"/>
      <c r="AC278" s="28"/>
      <c r="AD278" s="28"/>
      <c r="AE278" s="860"/>
    </row>
    <row r="279" spans="1:40">
      <c r="A279" s="773"/>
      <c r="B279" s="16" t="s">
        <v>1078</v>
      </c>
      <c r="C279" s="974"/>
      <c r="D279" s="975">
        <v>5619</v>
      </c>
      <c r="E279" s="975">
        <v>4417</v>
      </c>
      <c r="F279" s="976">
        <v>1241</v>
      </c>
      <c r="G279" s="977">
        <v>11277</v>
      </c>
      <c r="H279" s="974"/>
      <c r="I279" s="978"/>
      <c r="J279" s="978"/>
      <c r="K279" s="164"/>
      <c r="L279" s="875"/>
      <c r="M279" s="875"/>
      <c r="N279" s="798">
        <f t="shared" ref="N279:N284" si="323">IF(C279&gt;0,(C279/C271)*100,)</f>
        <v>0</v>
      </c>
      <c r="O279" s="798" t="e">
        <f t="shared" ref="O279:O284" si="324">IF(D279&gt;0,(D279/D271)*100,)</f>
        <v>#DIV/0!</v>
      </c>
      <c r="P279" s="798" t="e">
        <f t="shared" ref="P279:P284" si="325">IF(E279&gt;0,(E279/E271)*100,)</f>
        <v>#DIV/0!</v>
      </c>
      <c r="Q279" s="809" t="e">
        <f t="shared" ref="Q279:Q284" si="326">IF(F279&gt;0,(F279/F271)*100,)</f>
        <v>#DIV/0!</v>
      </c>
      <c r="R279" s="810" t="e">
        <f t="shared" ref="R279:R284" si="327">IF(G279&gt;0,(G279/G271)*100,)</f>
        <v>#DIV/0!</v>
      </c>
      <c r="S279" s="798">
        <f t="shared" ref="S279:S284" si="328">IF(H279&gt;0,(H279/H271)*100,)</f>
        <v>0</v>
      </c>
      <c r="T279" s="798">
        <f t="shared" ref="T279:T284" si="329">IF(I279&gt;0,(I279/I271)*100,)</f>
        <v>0</v>
      </c>
      <c r="U279" s="809">
        <f t="shared" ref="U279:U284" si="330">IF(J279&gt;0,(J279/J271)*100,)</f>
        <v>0</v>
      </c>
      <c r="V279" s="810">
        <f t="shared" ref="V279:V284" si="331">IF(K279&gt;0,(K279/K271)*100,)</f>
        <v>0</v>
      </c>
      <c r="W279" s="797"/>
      <c r="X279" s="798"/>
      <c r="Y279" s="798"/>
      <c r="Z279" s="809"/>
      <c r="AA279" s="810"/>
      <c r="AB279" s="798"/>
      <c r="AC279" s="798"/>
      <c r="AD279" s="809"/>
      <c r="AE279" s="797"/>
    </row>
    <row r="280" spans="1:40">
      <c r="A280" s="773"/>
      <c r="B280" s="16" t="s">
        <v>456</v>
      </c>
      <c r="C280" s="974"/>
      <c r="D280" s="975">
        <v>6231</v>
      </c>
      <c r="E280" s="975">
        <v>4704</v>
      </c>
      <c r="F280" s="976">
        <v>1362</v>
      </c>
      <c r="G280" s="977">
        <v>12297</v>
      </c>
      <c r="H280" s="974"/>
      <c r="I280" s="978"/>
      <c r="J280" s="978"/>
      <c r="K280" s="164"/>
      <c r="L280" s="875"/>
      <c r="M280" s="875"/>
      <c r="N280" s="778">
        <f t="shared" si="323"/>
        <v>0</v>
      </c>
      <c r="O280" s="778" t="e">
        <f t="shared" si="324"/>
        <v>#DIV/0!</v>
      </c>
      <c r="P280" s="778" t="e">
        <f t="shared" si="325"/>
        <v>#DIV/0!</v>
      </c>
      <c r="Q280" s="758" t="e">
        <f t="shared" si="326"/>
        <v>#DIV/0!</v>
      </c>
      <c r="R280" s="854" t="e">
        <f t="shared" si="327"/>
        <v>#DIV/0!</v>
      </c>
      <c r="S280" s="854">
        <f t="shared" si="328"/>
        <v>0</v>
      </c>
      <c r="T280" s="778">
        <f t="shared" si="329"/>
        <v>0</v>
      </c>
      <c r="U280" s="758">
        <f t="shared" si="330"/>
        <v>0</v>
      </c>
      <c r="V280" s="854">
        <f t="shared" si="331"/>
        <v>0</v>
      </c>
      <c r="W280" s="854"/>
      <c r="X280" s="778"/>
      <c r="Y280" s="778"/>
      <c r="Z280" s="758"/>
      <c r="AA280" s="854"/>
      <c r="AB280" s="854"/>
      <c r="AC280" s="778"/>
      <c r="AD280" s="758"/>
      <c r="AE280" s="854"/>
    </row>
    <row r="281" spans="1:40">
      <c r="A281" s="773"/>
      <c r="B281" s="16" t="s">
        <v>880</v>
      </c>
      <c r="C281" s="974"/>
      <c r="D281" s="975">
        <v>6627</v>
      </c>
      <c r="E281" s="975">
        <v>5092</v>
      </c>
      <c r="F281" s="976">
        <v>1484</v>
      </c>
      <c r="G281" s="977">
        <v>13203</v>
      </c>
      <c r="H281" s="974"/>
      <c r="I281" s="978"/>
      <c r="J281" s="978"/>
      <c r="K281" s="164"/>
      <c r="L281" s="875"/>
      <c r="M281" s="875"/>
      <c r="N281" s="778">
        <f t="shared" si="323"/>
        <v>0</v>
      </c>
      <c r="O281" s="778" t="e">
        <f t="shared" si="324"/>
        <v>#DIV/0!</v>
      </c>
      <c r="P281" s="778" t="e">
        <f t="shared" si="325"/>
        <v>#DIV/0!</v>
      </c>
      <c r="Q281" s="758" t="e">
        <f t="shared" si="326"/>
        <v>#DIV/0!</v>
      </c>
      <c r="R281" s="854" t="e">
        <f t="shared" si="327"/>
        <v>#DIV/0!</v>
      </c>
      <c r="S281" s="854">
        <f t="shared" si="328"/>
        <v>0</v>
      </c>
      <c r="T281" s="778">
        <f t="shared" si="329"/>
        <v>0</v>
      </c>
      <c r="U281" s="758">
        <f t="shared" si="330"/>
        <v>0</v>
      </c>
      <c r="V281" s="854">
        <f t="shared" si="331"/>
        <v>0</v>
      </c>
      <c r="W281" s="854"/>
      <c r="X281" s="778"/>
      <c r="Y281" s="778"/>
      <c r="Z281" s="758"/>
      <c r="AA281" s="854"/>
      <c r="AB281" s="854"/>
      <c r="AC281" s="778"/>
      <c r="AD281" s="758"/>
      <c r="AE281" s="854"/>
    </row>
    <row r="282" spans="1:40">
      <c r="A282" s="773"/>
      <c r="B282" s="16" t="s">
        <v>1004</v>
      </c>
      <c r="C282" s="974"/>
      <c r="D282" s="975">
        <v>5967</v>
      </c>
      <c r="E282" s="975">
        <v>4931</v>
      </c>
      <c r="F282" s="976">
        <v>1499</v>
      </c>
      <c r="G282" s="977">
        <v>12397</v>
      </c>
      <c r="H282" s="974"/>
      <c r="I282" s="975"/>
      <c r="J282" s="975"/>
      <c r="K282" s="164"/>
      <c r="L282" s="875"/>
      <c r="M282" s="875"/>
      <c r="N282" s="778">
        <f t="shared" si="323"/>
        <v>0</v>
      </c>
      <c r="O282" s="778" t="e">
        <f t="shared" si="324"/>
        <v>#DIV/0!</v>
      </c>
      <c r="P282" s="778" t="e">
        <f t="shared" si="325"/>
        <v>#DIV/0!</v>
      </c>
      <c r="Q282" s="758" t="e">
        <f t="shared" si="326"/>
        <v>#DIV/0!</v>
      </c>
      <c r="R282" s="854" t="e">
        <f t="shared" si="327"/>
        <v>#DIV/0!</v>
      </c>
      <c r="S282" s="854">
        <f t="shared" si="328"/>
        <v>0</v>
      </c>
      <c r="T282" s="778">
        <f t="shared" si="329"/>
        <v>0</v>
      </c>
      <c r="U282" s="758">
        <f t="shared" si="330"/>
        <v>0</v>
      </c>
      <c r="V282" s="854">
        <f t="shared" si="331"/>
        <v>0</v>
      </c>
      <c r="W282" s="854"/>
      <c r="X282" s="778"/>
      <c r="Y282" s="778"/>
      <c r="Z282" s="758"/>
      <c r="AA282" s="854"/>
      <c r="AB282" s="854"/>
      <c r="AC282" s="778"/>
      <c r="AD282" s="758"/>
      <c r="AE282" s="854"/>
    </row>
    <row r="283" spans="1:40">
      <c r="A283" s="773"/>
      <c r="B283" s="16" t="s">
        <v>72</v>
      </c>
      <c r="C283" s="974"/>
      <c r="D283" s="975">
        <v>8081</v>
      </c>
      <c r="E283" s="975">
        <v>5842</v>
      </c>
      <c r="F283" s="976">
        <v>1829</v>
      </c>
      <c r="G283" s="977">
        <v>15752</v>
      </c>
      <c r="H283" s="974"/>
      <c r="I283" s="978"/>
      <c r="J283" s="978"/>
      <c r="K283" s="164"/>
      <c r="L283" s="875"/>
      <c r="M283" s="875"/>
      <c r="N283" s="778">
        <f t="shared" si="323"/>
        <v>0</v>
      </c>
      <c r="O283" s="778">
        <f t="shared" si="324"/>
        <v>49.301445915441398</v>
      </c>
      <c r="P283" s="778">
        <f t="shared" si="325"/>
        <v>42.324132434977898</v>
      </c>
      <c r="Q283" s="758">
        <f t="shared" si="326"/>
        <v>46.993833504624874</v>
      </c>
      <c r="R283" s="854">
        <f t="shared" si="327"/>
        <v>46.212521269729507</v>
      </c>
      <c r="S283" s="854">
        <f t="shared" si="328"/>
        <v>0</v>
      </c>
      <c r="T283" s="778">
        <f t="shared" si="329"/>
        <v>0</v>
      </c>
      <c r="U283" s="758">
        <f t="shared" si="330"/>
        <v>0</v>
      </c>
      <c r="V283" s="854">
        <f t="shared" si="331"/>
        <v>0</v>
      </c>
      <c r="W283" s="854"/>
      <c r="X283" s="778"/>
      <c r="Y283" s="778"/>
      <c r="Z283" s="758"/>
      <c r="AA283" s="854"/>
      <c r="AB283" s="854"/>
      <c r="AC283" s="778"/>
      <c r="AD283" s="758"/>
      <c r="AE283" s="854"/>
    </row>
    <row r="284" spans="1:40">
      <c r="A284" s="773"/>
      <c r="B284" s="16" t="s">
        <v>1080</v>
      </c>
      <c r="C284" s="974"/>
      <c r="D284" s="975">
        <v>8268</v>
      </c>
      <c r="E284" s="975">
        <v>6090</v>
      </c>
      <c r="F284" s="976">
        <v>1949</v>
      </c>
      <c r="G284" s="977">
        <v>16307</v>
      </c>
      <c r="H284" s="974"/>
      <c r="I284" s="978"/>
      <c r="J284" s="978"/>
      <c r="K284" s="164"/>
      <c r="L284" s="875"/>
      <c r="M284" s="875"/>
      <c r="N284" s="761">
        <f t="shared" si="323"/>
        <v>0</v>
      </c>
      <c r="O284" s="761">
        <f t="shared" si="324"/>
        <v>36.210747602154775</v>
      </c>
      <c r="P284" s="761">
        <f t="shared" si="325"/>
        <v>41.428571428571431</v>
      </c>
      <c r="Q284" s="762">
        <f t="shared" si="326"/>
        <v>47.804758400784891</v>
      </c>
      <c r="R284" s="760">
        <f t="shared" si="327"/>
        <v>39.190098534006246</v>
      </c>
      <c r="S284" s="760">
        <f t="shared" si="328"/>
        <v>0</v>
      </c>
      <c r="T284" s="761">
        <f t="shared" si="329"/>
        <v>0</v>
      </c>
      <c r="U284" s="762">
        <f t="shared" si="330"/>
        <v>0</v>
      </c>
      <c r="V284" s="760">
        <f t="shared" si="331"/>
        <v>0</v>
      </c>
      <c r="W284" s="855" t="s">
        <v>47</v>
      </c>
      <c r="X284" s="761"/>
      <c r="Y284" s="761"/>
      <c r="Z284" s="762"/>
      <c r="AA284" s="760"/>
      <c r="AB284" s="760"/>
      <c r="AC284" s="761"/>
      <c r="AD284" s="762"/>
      <c r="AE284" s="760"/>
    </row>
    <row r="285" spans="1:40">
      <c r="A285" s="773"/>
      <c r="B285" s="16" t="s">
        <v>1006</v>
      </c>
      <c r="C285" s="974"/>
      <c r="D285" s="975">
        <v>4074</v>
      </c>
      <c r="E285" s="975">
        <v>3200</v>
      </c>
      <c r="F285" s="976">
        <v>881</v>
      </c>
      <c r="G285" s="977">
        <v>8155</v>
      </c>
      <c r="H285" s="974"/>
      <c r="I285" s="978"/>
      <c r="J285" s="978"/>
      <c r="K285" s="164"/>
      <c r="L285" s="875"/>
      <c r="M285" s="875"/>
      <c r="N285" s="812">
        <f t="shared" ref="N285:N287" si="332">IF(C285&gt;0,(C285/C282)*100,)</f>
        <v>0</v>
      </c>
      <c r="O285" s="812">
        <f t="shared" ref="O285:O287" si="333">IF(D285&gt;0,(D285/D282)*100,)</f>
        <v>68.275515334338863</v>
      </c>
      <c r="P285" s="812">
        <f t="shared" ref="P285:V287" si="334">IF(E285&gt;0,(E285/E282)*100,)</f>
        <v>64.895558710200774</v>
      </c>
      <c r="Q285" s="812">
        <f t="shared" si="334"/>
        <v>58.772515010006678</v>
      </c>
      <c r="R285" s="813">
        <f t="shared" si="334"/>
        <v>65.782044042913611</v>
      </c>
      <c r="S285" s="813">
        <f t="shared" si="334"/>
        <v>0</v>
      </c>
      <c r="T285" s="812">
        <f t="shared" si="334"/>
        <v>0</v>
      </c>
      <c r="U285" s="814">
        <f t="shared" si="334"/>
        <v>0</v>
      </c>
      <c r="V285" s="814">
        <f t="shared" si="334"/>
        <v>0</v>
      </c>
      <c r="W285" s="811">
        <f t="shared" ref="W285:AE286" si="335">+N285+N288</f>
        <v>0</v>
      </c>
      <c r="X285" s="811">
        <f t="shared" si="335"/>
        <v>76.034858387799559</v>
      </c>
      <c r="Y285" s="812">
        <f t="shared" si="335"/>
        <v>70.918677752991286</v>
      </c>
      <c r="Z285" s="812">
        <f t="shared" si="335"/>
        <v>67.444963308872588</v>
      </c>
      <c r="AA285" s="813">
        <f t="shared" si="335"/>
        <v>72.961200290392838</v>
      </c>
      <c r="AB285" s="813">
        <f t="shared" si="335"/>
        <v>0</v>
      </c>
      <c r="AC285" s="812">
        <f t="shared" si="335"/>
        <v>0</v>
      </c>
      <c r="AD285" s="814">
        <f t="shared" si="335"/>
        <v>0</v>
      </c>
      <c r="AE285" s="812">
        <f t="shared" si="335"/>
        <v>0</v>
      </c>
      <c r="AF285" s="5">
        <f t="shared" ref="AF285:AN287" si="336">+N285+N288+N291</f>
        <v>0</v>
      </c>
      <c r="AG285" s="5">
        <f t="shared" si="336"/>
        <v>100</v>
      </c>
      <c r="AH285" s="5">
        <f t="shared" si="336"/>
        <v>100</v>
      </c>
      <c r="AI285" s="5">
        <f t="shared" si="336"/>
        <v>100</v>
      </c>
      <c r="AJ285" s="5">
        <f t="shared" si="336"/>
        <v>100</v>
      </c>
      <c r="AK285" s="5">
        <f t="shared" si="336"/>
        <v>0</v>
      </c>
      <c r="AL285" s="5">
        <f t="shared" si="336"/>
        <v>0</v>
      </c>
      <c r="AM285" s="5">
        <f t="shared" si="336"/>
        <v>0</v>
      </c>
      <c r="AN285" s="5">
        <f t="shared" si="336"/>
        <v>0</v>
      </c>
    </row>
    <row r="286" spans="1:40">
      <c r="A286" s="773"/>
      <c r="B286" s="16" t="s">
        <v>74</v>
      </c>
      <c r="C286" s="974"/>
      <c r="D286" s="975">
        <v>4799</v>
      </c>
      <c r="E286" s="975">
        <v>3313</v>
      </c>
      <c r="F286" s="976">
        <v>1044</v>
      </c>
      <c r="G286" s="977">
        <v>9156</v>
      </c>
      <c r="H286" s="974"/>
      <c r="I286" s="978"/>
      <c r="J286" s="978"/>
      <c r="K286" s="164"/>
      <c r="L286" s="875"/>
      <c r="M286" s="875"/>
      <c r="N286" s="778">
        <f t="shared" si="332"/>
        <v>0</v>
      </c>
      <c r="O286" s="778">
        <f t="shared" si="333"/>
        <v>59.386214577403784</v>
      </c>
      <c r="P286" s="778">
        <f t="shared" si="334"/>
        <v>56.710030811365975</v>
      </c>
      <c r="Q286" s="758">
        <f t="shared" si="334"/>
        <v>57.080371787862219</v>
      </c>
      <c r="R286" s="854">
        <f t="shared" si="334"/>
        <v>58.125952260030466</v>
      </c>
      <c r="S286" s="854">
        <f t="shared" si="334"/>
        <v>0</v>
      </c>
      <c r="T286" s="778">
        <f t="shared" si="334"/>
        <v>0</v>
      </c>
      <c r="U286" s="758">
        <f t="shared" si="334"/>
        <v>0</v>
      </c>
      <c r="V286" s="854">
        <f t="shared" si="334"/>
        <v>0</v>
      </c>
      <c r="W286" s="854">
        <f t="shared" si="335"/>
        <v>0</v>
      </c>
      <c r="X286" s="778">
        <f t="shared" si="335"/>
        <v>65.858185868085627</v>
      </c>
      <c r="Y286" s="778">
        <f t="shared" si="335"/>
        <v>61.811023622047252</v>
      </c>
      <c r="Z286" s="758">
        <f t="shared" si="335"/>
        <v>63.586659376708582</v>
      </c>
      <c r="AA286" s="854">
        <f t="shared" si="335"/>
        <v>64.093448450990351</v>
      </c>
      <c r="AB286" s="854">
        <f t="shared" si="335"/>
        <v>0</v>
      </c>
      <c r="AC286" s="778">
        <f t="shared" si="335"/>
        <v>0</v>
      </c>
      <c r="AD286" s="758">
        <f t="shared" si="335"/>
        <v>0</v>
      </c>
      <c r="AE286" s="854">
        <f t="shared" si="335"/>
        <v>0</v>
      </c>
      <c r="AF286" s="5">
        <f t="shared" si="336"/>
        <v>0</v>
      </c>
      <c r="AG286" s="5">
        <f t="shared" si="336"/>
        <v>100</v>
      </c>
      <c r="AH286" s="5">
        <f t="shared" si="336"/>
        <v>100</v>
      </c>
      <c r="AI286" s="5">
        <f t="shared" si="336"/>
        <v>100</v>
      </c>
      <c r="AJ286" s="5">
        <f t="shared" si="336"/>
        <v>100</v>
      </c>
      <c r="AK286" s="5">
        <f t="shared" si="336"/>
        <v>0</v>
      </c>
      <c r="AL286" s="5">
        <f t="shared" si="336"/>
        <v>0</v>
      </c>
      <c r="AM286" s="5">
        <f t="shared" si="336"/>
        <v>0</v>
      </c>
      <c r="AN286" s="5">
        <f t="shared" si="336"/>
        <v>0</v>
      </c>
    </row>
    <row r="287" spans="1:40">
      <c r="A287" s="773"/>
      <c r="B287" s="139" t="s">
        <v>1082</v>
      </c>
      <c r="C287" s="979"/>
      <c r="D287" s="980">
        <v>5157</v>
      </c>
      <c r="E287" s="980">
        <v>3511</v>
      </c>
      <c r="F287" s="981">
        <v>1096</v>
      </c>
      <c r="G287" s="982">
        <v>9764</v>
      </c>
      <c r="H287" s="979"/>
      <c r="I287" s="980"/>
      <c r="J287" s="980"/>
      <c r="K287" s="169"/>
      <c r="L287" s="876"/>
      <c r="M287" s="876"/>
      <c r="N287" s="761">
        <f t="shared" si="332"/>
        <v>0</v>
      </c>
      <c r="O287" s="761">
        <f t="shared" si="333"/>
        <v>62.373004354136427</v>
      </c>
      <c r="P287" s="761">
        <f t="shared" si="334"/>
        <v>57.651888341543511</v>
      </c>
      <c r="Q287" s="762">
        <f t="shared" si="334"/>
        <v>56.233966136480248</v>
      </c>
      <c r="R287" s="760">
        <f t="shared" si="334"/>
        <v>59.876126816704478</v>
      </c>
      <c r="S287" s="760">
        <f t="shared" si="334"/>
        <v>0</v>
      </c>
      <c r="T287" s="761">
        <f t="shared" si="334"/>
        <v>0</v>
      </c>
      <c r="U287" s="762">
        <f t="shared" si="334"/>
        <v>0</v>
      </c>
      <c r="V287" s="760">
        <f t="shared" si="334"/>
        <v>0</v>
      </c>
      <c r="W287" s="855">
        <f t="shared" ref="W287" si="337">+N287+N290</f>
        <v>0</v>
      </c>
      <c r="X287" s="761">
        <f t="shared" ref="X287" si="338">+O287+O290</f>
        <v>69.714562167392359</v>
      </c>
      <c r="Y287" s="761">
        <f t="shared" ref="Y287" si="339">+P287+P290</f>
        <v>66.026272577996707</v>
      </c>
      <c r="Z287" s="762">
        <f t="shared" ref="Z287" si="340">+Q287+Q290</f>
        <v>65.21292970754233</v>
      </c>
      <c r="AA287" s="760">
        <f t="shared" ref="AA287" si="341">+R287+R290</f>
        <v>67.799104678972213</v>
      </c>
      <c r="AB287" s="760">
        <f t="shared" ref="AB287" si="342">+S287+S290</f>
        <v>0</v>
      </c>
      <c r="AC287" s="761">
        <f t="shared" ref="AC287" si="343">+T287+T290</f>
        <v>0</v>
      </c>
      <c r="AD287" s="762">
        <f t="shared" ref="AD287" si="344">+U287+U290</f>
        <v>0</v>
      </c>
      <c r="AE287" s="760">
        <f t="shared" ref="AE287" si="345">+V287+V290</f>
        <v>0</v>
      </c>
      <c r="AF287" s="5">
        <f t="shared" si="336"/>
        <v>0</v>
      </c>
      <c r="AG287" s="5">
        <f t="shared" si="336"/>
        <v>100</v>
      </c>
      <c r="AH287" s="5">
        <f t="shared" si="336"/>
        <v>100</v>
      </c>
      <c r="AI287" s="5">
        <f t="shared" si="336"/>
        <v>100</v>
      </c>
      <c r="AJ287" s="5">
        <f t="shared" si="336"/>
        <v>100</v>
      </c>
      <c r="AK287" s="5">
        <f t="shared" si="336"/>
        <v>0</v>
      </c>
      <c r="AL287" s="5">
        <f t="shared" si="336"/>
        <v>0</v>
      </c>
      <c r="AM287" s="5">
        <f t="shared" si="336"/>
        <v>0</v>
      </c>
      <c r="AN287" s="5">
        <f t="shared" si="336"/>
        <v>0</v>
      </c>
    </row>
    <row r="288" spans="1:40">
      <c r="A288" s="773"/>
      <c r="B288" s="16" t="s">
        <v>1008</v>
      </c>
      <c r="C288" s="974"/>
      <c r="D288" s="975">
        <v>463</v>
      </c>
      <c r="E288" s="975">
        <v>297</v>
      </c>
      <c r="F288" s="976">
        <v>130</v>
      </c>
      <c r="G288" s="977">
        <v>890</v>
      </c>
      <c r="H288" s="974"/>
      <c r="I288" s="978"/>
      <c r="J288" s="978"/>
      <c r="K288" s="164"/>
      <c r="L288" s="875"/>
      <c r="M288" s="875"/>
      <c r="N288" s="812">
        <f t="shared" ref="N288:N290" si="346">IF(C288&gt;0,(C288/C282)*100,)</f>
        <v>0</v>
      </c>
      <c r="O288" s="812">
        <f t="shared" ref="O288:O290" si="347">IF(D288&gt;0,(D288/D282)*100,)</f>
        <v>7.7593430534607002</v>
      </c>
      <c r="P288" s="812">
        <f t="shared" ref="P288:V290" si="348">IF(E288&gt;0,(E288/E282)*100,)</f>
        <v>6.0231190427905092</v>
      </c>
      <c r="Q288" s="812">
        <f t="shared" si="348"/>
        <v>8.6724482988659108</v>
      </c>
      <c r="R288" s="813">
        <f t="shared" si="348"/>
        <v>7.179156247479229</v>
      </c>
      <c r="S288" s="813">
        <f t="shared" si="348"/>
        <v>0</v>
      </c>
      <c r="T288" s="812">
        <f t="shared" si="348"/>
        <v>0</v>
      </c>
      <c r="U288" s="814">
        <f t="shared" si="348"/>
        <v>0</v>
      </c>
      <c r="V288" s="814">
        <f t="shared" si="348"/>
        <v>0</v>
      </c>
      <c r="W288" s="811"/>
      <c r="X288" s="811"/>
      <c r="Y288" s="812"/>
      <c r="Z288" s="812"/>
      <c r="AA288" s="813"/>
      <c r="AB288" s="813"/>
      <c r="AC288" s="812"/>
      <c r="AD288" s="814"/>
      <c r="AE288" s="812"/>
    </row>
    <row r="289" spans="1:40">
      <c r="A289" s="773"/>
      <c r="B289" s="16" t="s">
        <v>76</v>
      </c>
      <c r="C289" s="974"/>
      <c r="D289" s="975">
        <v>523</v>
      </c>
      <c r="E289" s="975">
        <v>298</v>
      </c>
      <c r="F289" s="976">
        <v>119</v>
      </c>
      <c r="G289" s="977">
        <v>940</v>
      </c>
      <c r="H289" s="974"/>
      <c r="I289" s="978"/>
      <c r="J289" s="978"/>
      <c r="K289" s="164"/>
      <c r="L289" s="875"/>
      <c r="M289" s="875"/>
      <c r="N289" s="778">
        <f t="shared" si="346"/>
        <v>0</v>
      </c>
      <c r="O289" s="778">
        <f t="shared" si="347"/>
        <v>6.4719712906818465</v>
      </c>
      <c r="P289" s="778">
        <f t="shared" si="348"/>
        <v>5.1009928106812739</v>
      </c>
      <c r="Q289" s="758">
        <f t="shared" si="348"/>
        <v>6.506287588846364</v>
      </c>
      <c r="R289" s="854">
        <f t="shared" si="348"/>
        <v>5.9674961909598787</v>
      </c>
      <c r="S289" s="854">
        <f t="shared" si="348"/>
        <v>0</v>
      </c>
      <c r="T289" s="778">
        <f t="shared" si="348"/>
        <v>0</v>
      </c>
      <c r="U289" s="758">
        <f t="shared" si="348"/>
        <v>0</v>
      </c>
      <c r="V289" s="854">
        <f t="shared" si="348"/>
        <v>0</v>
      </c>
      <c r="W289" s="854"/>
      <c r="X289" s="778"/>
      <c r="Y289" s="778"/>
      <c r="Z289" s="758"/>
      <c r="AA289" s="854"/>
      <c r="AB289" s="854"/>
      <c r="AC289" s="778"/>
      <c r="AD289" s="758"/>
      <c r="AE289" s="854"/>
    </row>
    <row r="290" spans="1:40">
      <c r="A290" s="773"/>
      <c r="B290" s="16" t="s">
        <v>1084</v>
      </c>
      <c r="C290" s="974"/>
      <c r="D290" s="975">
        <v>607</v>
      </c>
      <c r="E290" s="975">
        <v>510</v>
      </c>
      <c r="F290" s="976">
        <v>175</v>
      </c>
      <c r="G290" s="977">
        <v>1292</v>
      </c>
      <c r="H290" s="974"/>
      <c r="I290" s="978"/>
      <c r="J290" s="978"/>
      <c r="K290" s="164"/>
      <c r="L290" s="875"/>
      <c r="M290" s="875"/>
      <c r="N290" s="761">
        <f t="shared" si="346"/>
        <v>0</v>
      </c>
      <c r="O290" s="761">
        <f t="shared" si="347"/>
        <v>7.3415578132559265</v>
      </c>
      <c r="P290" s="761">
        <f t="shared" si="348"/>
        <v>8.3743842364532011</v>
      </c>
      <c r="Q290" s="762">
        <f t="shared" si="348"/>
        <v>8.9789635710620832</v>
      </c>
      <c r="R290" s="760">
        <f t="shared" si="348"/>
        <v>7.9229778622677385</v>
      </c>
      <c r="S290" s="760">
        <f t="shared" si="348"/>
        <v>0</v>
      </c>
      <c r="T290" s="761">
        <f t="shared" si="348"/>
        <v>0</v>
      </c>
      <c r="U290" s="762">
        <f t="shared" si="348"/>
        <v>0</v>
      </c>
      <c r="V290" s="760">
        <f t="shared" si="348"/>
        <v>0</v>
      </c>
      <c r="W290" s="855"/>
      <c r="X290" s="761"/>
      <c r="Y290" s="761"/>
      <c r="Z290" s="762"/>
      <c r="AA290" s="760"/>
      <c r="AB290" s="760"/>
      <c r="AC290" s="761"/>
      <c r="AD290" s="762"/>
      <c r="AE290" s="760"/>
    </row>
    <row r="291" spans="1:40">
      <c r="A291" s="773"/>
      <c r="B291" s="16" t="s">
        <v>1010</v>
      </c>
      <c r="C291" s="974"/>
      <c r="D291" s="975">
        <v>1430</v>
      </c>
      <c r="E291" s="975">
        <v>1434</v>
      </c>
      <c r="F291" s="976">
        <v>488</v>
      </c>
      <c r="G291" s="977">
        <v>3352</v>
      </c>
      <c r="H291" s="974"/>
      <c r="I291" s="978"/>
      <c r="J291" s="978"/>
      <c r="K291" s="164"/>
      <c r="L291" s="875"/>
      <c r="M291" s="875"/>
      <c r="N291" s="812">
        <f t="shared" ref="N291:N293" si="349">IF(C291&gt;0,(C291/C282)*100,)</f>
        <v>0</v>
      </c>
      <c r="O291" s="812">
        <f t="shared" ref="O291:O293" si="350">IF(D291&gt;0,(D291/D282)*100,)</f>
        <v>23.965141612200437</v>
      </c>
      <c r="P291" s="812">
        <f t="shared" ref="P291:V293" si="351">IF(E291&gt;0,(E291/E282)*100,)</f>
        <v>29.081322247008721</v>
      </c>
      <c r="Q291" s="812">
        <f t="shared" si="351"/>
        <v>32.55503669112742</v>
      </c>
      <c r="R291" s="813">
        <f t="shared" si="351"/>
        <v>27.038799709607165</v>
      </c>
      <c r="S291" s="813">
        <f t="shared" si="351"/>
        <v>0</v>
      </c>
      <c r="T291" s="812">
        <f t="shared" si="351"/>
        <v>0</v>
      </c>
      <c r="U291" s="814">
        <f t="shared" si="351"/>
        <v>0</v>
      </c>
      <c r="V291" s="814">
        <f t="shared" si="351"/>
        <v>0</v>
      </c>
      <c r="W291" s="811"/>
      <c r="X291" s="811"/>
      <c r="Y291" s="812"/>
      <c r="Z291" s="812"/>
      <c r="AA291" s="813"/>
      <c r="AB291" s="813"/>
      <c r="AC291" s="812"/>
      <c r="AD291" s="814"/>
      <c r="AE291" s="812"/>
    </row>
    <row r="292" spans="1:40">
      <c r="A292" s="773"/>
      <c r="B292" s="16" t="s">
        <v>78</v>
      </c>
      <c r="C292" s="974"/>
      <c r="D292" s="975">
        <v>2759</v>
      </c>
      <c r="E292" s="975">
        <v>2231</v>
      </c>
      <c r="F292" s="976">
        <v>666</v>
      </c>
      <c r="G292" s="977">
        <v>5656</v>
      </c>
      <c r="H292" s="974"/>
      <c r="I292" s="978"/>
      <c r="J292" s="978"/>
      <c r="K292" s="164"/>
      <c r="L292" s="875"/>
      <c r="M292" s="875"/>
      <c r="N292" s="778">
        <f t="shared" si="349"/>
        <v>0</v>
      </c>
      <c r="O292" s="778">
        <f t="shared" si="350"/>
        <v>34.141814131914366</v>
      </c>
      <c r="P292" s="778">
        <f t="shared" si="351"/>
        <v>38.188976377952756</v>
      </c>
      <c r="Q292" s="758">
        <f t="shared" si="351"/>
        <v>36.413340623291418</v>
      </c>
      <c r="R292" s="854">
        <f t="shared" si="351"/>
        <v>35.906551549009649</v>
      </c>
      <c r="S292" s="854">
        <f t="shared" si="351"/>
        <v>0</v>
      </c>
      <c r="T292" s="778">
        <f t="shared" si="351"/>
        <v>0</v>
      </c>
      <c r="U292" s="758">
        <f t="shared" si="351"/>
        <v>0</v>
      </c>
      <c r="V292" s="854">
        <f t="shared" si="351"/>
        <v>0</v>
      </c>
      <c r="W292" s="854"/>
      <c r="X292" s="778"/>
      <c r="Y292" s="778"/>
      <c r="Z292" s="758"/>
      <c r="AA292" s="854"/>
      <c r="AB292" s="854"/>
      <c r="AC292" s="778"/>
      <c r="AD292" s="758"/>
      <c r="AE292" s="854"/>
    </row>
    <row r="293" spans="1:40">
      <c r="A293" s="773"/>
      <c r="B293" s="139" t="s">
        <v>1086</v>
      </c>
      <c r="C293" s="979"/>
      <c r="D293" s="980">
        <v>2504</v>
      </c>
      <c r="E293" s="980">
        <v>2069</v>
      </c>
      <c r="F293" s="981">
        <v>678</v>
      </c>
      <c r="G293" s="982">
        <v>5251</v>
      </c>
      <c r="H293" s="979"/>
      <c r="I293" s="980"/>
      <c r="J293" s="980"/>
      <c r="K293" s="169"/>
      <c r="L293" s="876"/>
      <c r="M293" s="876"/>
      <c r="N293" s="761">
        <f t="shared" si="349"/>
        <v>0</v>
      </c>
      <c r="O293" s="761">
        <f t="shared" si="350"/>
        <v>30.285437832607641</v>
      </c>
      <c r="P293" s="761">
        <f t="shared" si="351"/>
        <v>33.973727422003286</v>
      </c>
      <c r="Q293" s="762">
        <f t="shared" si="351"/>
        <v>34.78707029245767</v>
      </c>
      <c r="R293" s="760">
        <f t="shared" si="351"/>
        <v>32.20089532102778</v>
      </c>
      <c r="S293" s="760">
        <f t="shared" si="351"/>
        <v>0</v>
      </c>
      <c r="T293" s="761">
        <f t="shared" si="351"/>
        <v>0</v>
      </c>
      <c r="U293" s="762">
        <f t="shared" si="351"/>
        <v>0</v>
      </c>
      <c r="V293" s="760">
        <f t="shared" si="351"/>
        <v>0</v>
      </c>
      <c r="W293" s="855" t="s">
        <v>766</v>
      </c>
      <c r="X293" s="761"/>
      <c r="Y293" s="761"/>
      <c r="Z293" s="762"/>
      <c r="AA293" s="760"/>
      <c r="AB293" s="760"/>
      <c r="AC293" s="761"/>
      <c r="AD293" s="762"/>
      <c r="AE293" s="760"/>
    </row>
    <row r="294" spans="1:40">
      <c r="A294" s="773"/>
      <c r="B294" s="16" t="s">
        <v>951</v>
      </c>
      <c r="C294" s="974"/>
      <c r="D294" s="975">
        <v>317</v>
      </c>
      <c r="E294" s="975">
        <v>451</v>
      </c>
      <c r="F294" s="976">
        <v>128</v>
      </c>
      <c r="G294" s="977">
        <v>896</v>
      </c>
      <c r="H294" s="974"/>
      <c r="I294" s="978"/>
      <c r="J294" s="978"/>
      <c r="K294" s="164"/>
      <c r="L294" s="875"/>
      <c r="M294" s="875"/>
      <c r="N294" s="812">
        <f t="shared" ref="N294:N296" si="352">IF(C294&gt;0,(C294/C280)*100,)</f>
        <v>0</v>
      </c>
      <c r="O294" s="812">
        <f t="shared" ref="O294:O296" si="353">IF(D294&gt;0,(D294/D280)*100,)</f>
        <v>5.0874658963248276</v>
      </c>
      <c r="P294" s="812">
        <f t="shared" ref="P294:V296" si="354">IF(E294&gt;0,(E294/E280)*100,)</f>
        <v>9.5875850340136051</v>
      </c>
      <c r="Q294" s="812">
        <f t="shared" si="354"/>
        <v>9.3979441997063144</v>
      </c>
      <c r="R294" s="813">
        <f t="shared" si="354"/>
        <v>7.286329999186794</v>
      </c>
      <c r="S294" s="813">
        <f t="shared" si="354"/>
        <v>0</v>
      </c>
      <c r="T294" s="812">
        <f t="shared" si="354"/>
        <v>0</v>
      </c>
      <c r="U294" s="814">
        <f t="shared" si="354"/>
        <v>0</v>
      </c>
      <c r="V294" s="814">
        <f t="shared" si="354"/>
        <v>0</v>
      </c>
      <c r="W294" s="811">
        <f t="shared" ref="W294:AE296" si="355">+N294+N297+N300</f>
        <v>0</v>
      </c>
      <c r="X294" s="811">
        <f t="shared" si="355"/>
        <v>59.316321617717861</v>
      </c>
      <c r="Y294" s="812">
        <f t="shared" si="355"/>
        <v>48.703231292517003</v>
      </c>
      <c r="Z294" s="812">
        <f t="shared" si="355"/>
        <v>49.118942731277535</v>
      </c>
      <c r="AA294" s="813">
        <f t="shared" si="355"/>
        <v>54.127022851101898</v>
      </c>
      <c r="AB294" s="813">
        <f t="shared" si="355"/>
        <v>0</v>
      </c>
      <c r="AC294" s="812">
        <f t="shared" si="355"/>
        <v>0</v>
      </c>
      <c r="AD294" s="814">
        <f t="shared" si="355"/>
        <v>0</v>
      </c>
      <c r="AE294" s="812">
        <f t="shared" si="355"/>
        <v>0</v>
      </c>
      <c r="AF294" s="5">
        <f t="shared" ref="AF294:AN296" si="356">+N303+N294+N297+N300</f>
        <v>0</v>
      </c>
      <c r="AG294" s="5">
        <f t="shared" si="356"/>
        <v>100.00000000000001</v>
      </c>
      <c r="AH294" s="5">
        <f t="shared" si="356"/>
        <v>100</v>
      </c>
      <c r="AI294" s="5">
        <f t="shared" si="356"/>
        <v>100</v>
      </c>
      <c r="AJ294" s="5">
        <f t="shared" si="356"/>
        <v>100</v>
      </c>
      <c r="AK294" s="5">
        <f t="shared" si="356"/>
        <v>0</v>
      </c>
      <c r="AL294" s="5">
        <f t="shared" si="356"/>
        <v>0</v>
      </c>
      <c r="AM294" s="5">
        <f t="shared" si="356"/>
        <v>0</v>
      </c>
      <c r="AN294" s="5">
        <f t="shared" si="356"/>
        <v>0</v>
      </c>
    </row>
    <row r="295" spans="1:40">
      <c r="A295" s="773"/>
      <c r="B295" s="16" t="s">
        <v>80</v>
      </c>
      <c r="C295" s="974"/>
      <c r="D295" s="975">
        <v>328</v>
      </c>
      <c r="E295" s="975">
        <v>471</v>
      </c>
      <c r="F295" s="976">
        <v>134</v>
      </c>
      <c r="G295" s="977">
        <v>933</v>
      </c>
      <c r="H295" s="974"/>
      <c r="I295" s="978"/>
      <c r="J295" s="978"/>
      <c r="K295" s="164"/>
      <c r="L295" s="875"/>
      <c r="M295" s="875"/>
      <c r="N295" s="778">
        <f t="shared" si="352"/>
        <v>0</v>
      </c>
      <c r="O295" s="778">
        <f t="shared" si="353"/>
        <v>4.9494492228761127</v>
      </c>
      <c r="P295" s="778">
        <f t="shared" si="354"/>
        <v>9.2498036135113892</v>
      </c>
      <c r="Q295" s="758">
        <f t="shared" si="354"/>
        <v>9.0296495956873315</v>
      </c>
      <c r="R295" s="854">
        <f t="shared" si="354"/>
        <v>7.0665757782322203</v>
      </c>
      <c r="S295" s="854">
        <f t="shared" si="354"/>
        <v>0</v>
      </c>
      <c r="T295" s="778">
        <f t="shared" si="354"/>
        <v>0</v>
      </c>
      <c r="U295" s="758">
        <f t="shared" si="354"/>
        <v>0</v>
      </c>
      <c r="V295" s="854">
        <f t="shared" si="354"/>
        <v>0</v>
      </c>
      <c r="W295" s="854">
        <f t="shared" si="355"/>
        <v>0</v>
      </c>
      <c r="X295" s="778">
        <f t="shared" si="355"/>
        <v>53.644182888184702</v>
      </c>
      <c r="Y295" s="778">
        <f t="shared" si="355"/>
        <v>47.486252945797325</v>
      </c>
      <c r="Z295" s="758">
        <f t="shared" si="355"/>
        <v>44.474393530997304</v>
      </c>
      <c r="AA295" s="854">
        <f t="shared" si="355"/>
        <v>50.238582140422636</v>
      </c>
      <c r="AB295" s="854">
        <f t="shared" si="355"/>
        <v>0</v>
      </c>
      <c r="AC295" s="778">
        <f t="shared" si="355"/>
        <v>0</v>
      </c>
      <c r="AD295" s="758">
        <f t="shared" si="355"/>
        <v>0</v>
      </c>
      <c r="AE295" s="854">
        <f t="shared" si="355"/>
        <v>0</v>
      </c>
      <c r="AF295" s="5">
        <f t="shared" si="356"/>
        <v>0</v>
      </c>
      <c r="AG295" s="5">
        <f t="shared" si="356"/>
        <v>100</v>
      </c>
      <c r="AH295" s="5">
        <f t="shared" si="356"/>
        <v>100</v>
      </c>
      <c r="AI295" s="5">
        <f t="shared" si="356"/>
        <v>100</v>
      </c>
      <c r="AJ295" s="5">
        <f t="shared" si="356"/>
        <v>100</v>
      </c>
      <c r="AK295" s="5">
        <f t="shared" si="356"/>
        <v>0</v>
      </c>
      <c r="AL295" s="5">
        <f t="shared" si="356"/>
        <v>0</v>
      </c>
      <c r="AM295" s="5">
        <f t="shared" si="356"/>
        <v>0</v>
      </c>
      <c r="AN295" s="5">
        <f t="shared" si="356"/>
        <v>0</v>
      </c>
    </row>
    <row r="296" spans="1:40">
      <c r="A296" s="773"/>
      <c r="B296" s="16" t="s">
        <v>1088</v>
      </c>
      <c r="C296" s="974"/>
      <c r="D296" s="975">
        <v>683</v>
      </c>
      <c r="E296" s="975">
        <v>823</v>
      </c>
      <c r="F296" s="976">
        <v>232</v>
      </c>
      <c r="G296" s="977">
        <v>1738</v>
      </c>
      <c r="H296" s="974"/>
      <c r="I296" s="978"/>
      <c r="J296" s="978"/>
      <c r="K296" s="164"/>
      <c r="L296" s="875"/>
      <c r="M296" s="875"/>
      <c r="N296" s="761">
        <f t="shared" si="352"/>
        <v>0</v>
      </c>
      <c r="O296" s="761">
        <f t="shared" si="353"/>
        <v>11.446287916876152</v>
      </c>
      <c r="P296" s="761">
        <f t="shared" si="354"/>
        <v>16.690326505779758</v>
      </c>
      <c r="Q296" s="762">
        <f t="shared" si="354"/>
        <v>15.476984656437626</v>
      </c>
      <c r="R296" s="760">
        <f t="shared" si="354"/>
        <v>14.019520851818989</v>
      </c>
      <c r="S296" s="760">
        <f t="shared" si="354"/>
        <v>0</v>
      </c>
      <c r="T296" s="761">
        <f t="shared" si="354"/>
        <v>0</v>
      </c>
      <c r="U296" s="762">
        <f t="shared" si="354"/>
        <v>0</v>
      </c>
      <c r="V296" s="760">
        <f t="shared" si="354"/>
        <v>0</v>
      </c>
      <c r="W296" s="855">
        <f t="shared" si="355"/>
        <v>0</v>
      </c>
      <c r="X296" s="761">
        <f t="shared" si="355"/>
        <v>59.946371711077589</v>
      </c>
      <c r="Y296" s="761">
        <f t="shared" si="355"/>
        <v>53.457716487527883</v>
      </c>
      <c r="Z296" s="762">
        <f t="shared" si="355"/>
        <v>52.434956637758503</v>
      </c>
      <c r="AA296" s="760">
        <f t="shared" si="355"/>
        <v>56.457207388884413</v>
      </c>
      <c r="AB296" s="760">
        <f t="shared" si="355"/>
        <v>0</v>
      </c>
      <c r="AC296" s="761">
        <f t="shared" si="355"/>
        <v>0</v>
      </c>
      <c r="AD296" s="762">
        <f t="shared" si="355"/>
        <v>0</v>
      </c>
      <c r="AE296" s="760">
        <f t="shared" si="355"/>
        <v>0</v>
      </c>
      <c r="AF296" s="5">
        <f t="shared" si="356"/>
        <v>0</v>
      </c>
      <c r="AG296" s="5">
        <f t="shared" si="356"/>
        <v>100</v>
      </c>
      <c r="AH296" s="5">
        <f t="shared" si="356"/>
        <v>100</v>
      </c>
      <c r="AI296" s="5">
        <f t="shared" si="356"/>
        <v>100</v>
      </c>
      <c r="AJ296" s="5">
        <f t="shared" si="356"/>
        <v>100</v>
      </c>
      <c r="AK296" s="5">
        <f t="shared" si="356"/>
        <v>0</v>
      </c>
      <c r="AL296" s="5">
        <f t="shared" si="356"/>
        <v>0</v>
      </c>
      <c r="AM296" s="5">
        <f t="shared" si="356"/>
        <v>0</v>
      </c>
      <c r="AN296" s="5">
        <f t="shared" si="356"/>
        <v>0</v>
      </c>
    </row>
    <row r="297" spans="1:40">
      <c r="A297" s="773"/>
      <c r="B297" s="16" t="s">
        <v>955</v>
      </c>
      <c r="C297" s="974"/>
      <c r="D297" s="975">
        <v>1522</v>
      </c>
      <c r="E297" s="975">
        <v>772</v>
      </c>
      <c r="F297" s="976">
        <v>234</v>
      </c>
      <c r="G297" s="977">
        <v>2528</v>
      </c>
      <c r="H297" s="974"/>
      <c r="I297" s="978"/>
      <c r="J297" s="978"/>
      <c r="K297" s="164"/>
      <c r="L297" s="875"/>
      <c r="M297" s="875"/>
      <c r="N297" s="812">
        <f t="shared" ref="N297:N299" si="357">IF(C297&gt;0,(C297/C280)*100,)</f>
        <v>0</v>
      </c>
      <c r="O297" s="812">
        <f t="shared" ref="O297:O299" si="358">IF(D297&gt;0,(D297/D280)*100,)</f>
        <v>24.426255817685767</v>
      </c>
      <c r="P297" s="812">
        <f t="shared" ref="P297:V299" si="359">IF(E297&gt;0,(E297/E280)*100,)</f>
        <v>16.411564625850339</v>
      </c>
      <c r="Q297" s="812">
        <f t="shared" si="359"/>
        <v>17.180616740088105</v>
      </c>
      <c r="R297" s="813">
        <f t="shared" si="359"/>
        <v>20.557859640562739</v>
      </c>
      <c r="S297" s="813">
        <f t="shared" si="359"/>
        <v>0</v>
      </c>
      <c r="T297" s="812">
        <f t="shared" si="359"/>
        <v>0</v>
      </c>
      <c r="U297" s="814">
        <f t="shared" si="359"/>
        <v>0</v>
      </c>
      <c r="V297" s="814">
        <f t="shared" si="359"/>
        <v>0</v>
      </c>
      <c r="W297" s="811"/>
      <c r="X297" s="811"/>
      <c r="Y297" s="812"/>
      <c r="Z297" s="812"/>
      <c r="AA297" s="813"/>
      <c r="AB297" s="813"/>
      <c r="AC297" s="812"/>
      <c r="AD297" s="814"/>
      <c r="AE297" s="812"/>
    </row>
    <row r="298" spans="1:40">
      <c r="A298" s="773"/>
      <c r="B298" s="16" t="s">
        <v>82</v>
      </c>
      <c r="C298" s="974"/>
      <c r="D298" s="975">
        <v>1504</v>
      </c>
      <c r="E298" s="975">
        <v>845</v>
      </c>
      <c r="F298" s="976">
        <v>201</v>
      </c>
      <c r="G298" s="977">
        <v>2550</v>
      </c>
      <c r="H298" s="974"/>
      <c r="I298" s="978"/>
      <c r="J298" s="978"/>
      <c r="K298" s="164"/>
      <c r="L298" s="875"/>
      <c r="M298" s="875"/>
      <c r="N298" s="778">
        <f t="shared" si="357"/>
        <v>0</v>
      </c>
      <c r="O298" s="778">
        <f t="shared" si="358"/>
        <v>22.695035460992909</v>
      </c>
      <c r="P298" s="778">
        <f t="shared" si="359"/>
        <v>16.594658287509819</v>
      </c>
      <c r="Q298" s="758">
        <f t="shared" si="359"/>
        <v>13.544474393530997</v>
      </c>
      <c r="R298" s="854">
        <f t="shared" si="359"/>
        <v>19.313792319927288</v>
      </c>
      <c r="S298" s="854">
        <f t="shared" si="359"/>
        <v>0</v>
      </c>
      <c r="T298" s="778">
        <f t="shared" si="359"/>
        <v>0</v>
      </c>
      <c r="U298" s="758">
        <f t="shared" si="359"/>
        <v>0</v>
      </c>
      <c r="V298" s="854">
        <f t="shared" si="359"/>
        <v>0</v>
      </c>
      <c r="W298" s="854"/>
      <c r="X298" s="778"/>
      <c r="Y298" s="778"/>
      <c r="Z298" s="758"/>
      <c r="AA298" s="854"/>
      <c r="AB298" s="854"/>
      <c r="AC298" s="778"/>
      <c r="AD298" s="758"/>
      <c r="AE298" s="854"/>
    </row>
    <row r="299" spans="1:40">
      <c r="A299" s="773"/>
      <c r="B299" s="16" t="s">
        <v>1090</v>
      </c>
      <c r="C299" s="974"/>
      <c r="D299" s="975">
        <v>1483</v>
      </c>
      <c r="E299" s="975">
        <v>870</v>
      </c>
      <c r="F299" s="976">
        <v>263</v>
      </c>
      <c r="G299" s="977">
        <v>2616</v>
      </c>
      <c r="H299" s="974"/>
      <c r="I299" s="978"/>
      <c r="J299" s="978"/>
      <c r="K299" s="164"/>
      <c r="L299" s="875"/>
      <c r="M299" s="875"/>
      <c r="N299" s="761">
        <f t="shared" si="357"/>
        <v>0</v>
      </c>
      <c r="O299" s="761">
        <f t="shared" si="358"/>
        <v>24.853360147477794</v>
      </c>
      <c r="P299" s="761">
        <f t="shared" si="359"/>
        <v>17.643480024335833</v>
      </c>
      <c r="Q299" s="762">
        <f t="shared" si="359"/>
        <v>17.545030020013343</v>
      </c>
      <c r="R299" s="760">
        <f t="shared" si="359"/>
        <v>21.101879486972656</v>
      </c>
      <c r="S299" s="760">
        <f t="shared" si="359"/>
        <v>0</v>
      </c>
      <c r="T299" s="761">
        <f t="shared" si="359"/>
        <v>0</v>
      </c>
      <c r="U299" s="762">
        <f t="shared" si="359"/>
        <v>0</v>
      </c>
      <c r="V299" s="760">
        <f t="shared" si="359"/>
        <v>0</v>
      </c>
      <c r="W299" s="855"/>
      <c r="X299" s="761"/>
      <c r="Y299" s="761"/>
      <c r="Z299" s="762"/>
      <c r="AA299" s="760"/>
      <c r="AB299" s="760"/>
      <c r="AC299" s="761"/>
      <c r="AD299" s="762"/>
      <c r="AE299" s="760"/>
    </row>
    <row r="300" spans="1:40">
      <c r="A300" s="773"/>
      <c r="B300" s="16" t="s">
        <v>957</v>
      </c>
      <c r="C300" s="974"/>
      <c r="D300" s="975">
        <v>1857</v>
      </c>
      <c r="E300" s="975">
        <v>1068</v>
      </c>
      <c r="F300" s="976">
        <v>307</v>
      </c>
      <c r="G300" s="977">
        <v>3232</v>
      </c>
      <c r="H300" s="974"/>
      <c r="I300" s="978"/>
      <c r="J300" s="978"/>
      <c r="K300" s="164"/>
      <c r="L300" s="875"/>
      <c r="M300" s="875"/>
      <c r="N300" s="812">
        <f t="shared" ref="N300:N302" si="360">IF(C300&gt;0,(C300/C280)*100,)</f>
        <v>0</v>
      </c>
      <c r="O300" s="812">
        <f t="shared" ref="O300:O302" si="361">IF(D300&gt;0,(D300/D280)*100,)</f>
        <v>29.802599903707272</v>
      </c>
      <c r="P300" s="812">
        <f t="shared" ref="P300:V302" si="362">IF(E300&gt;0,(E300/E280)*100,)</f>
        <v>22.704081632653061</v>
      </c>
      <c r="Q300" s="812">
        <f t="shared" si="362"/>
        <v>22.540381791483114</v>
      </c>
      <c r="R300" s="813">
        <f t="shared" si="362"/>
        <v>26.282833211352362</v>
      </c>
      <c r="S300" s="813">
        <f t="shared" si="362"/>
        <v>0</v>
      </c>
      <c r="T300" s="812">
        <f t="shared" si="362"/>
        <v>0</v>
      </c>
      <c r="U300" s="814">
        <f t="shared" si="362"/>
        <v>0</v>
      </c>
      <c r="V300" s="814">
        <f t="shared" si="362"/>
        <v>0</v>
      </c>
      <c r="W300" s="811"/>
      <c r="X300" s="811"/>
      <c r="Y300" s="812"/>
      <c r="Z300" s="812"/>
      <c r="AA300" s="813"/>
      <c r="AB300" s="813"/>
      <c r="AC300" s="812"/>
      <c r="AD300" s="814"/>
      <c r="AE300" s="812"/>
    </row>
    <row r="301" spans="1:40">
      <c r="A301" s="773"/>
      <c r="B301" s="16" t="s">
        <v>84</v>
      </c>
      <c r="C301" s="974"/>
      <c r="D301" s="975">
        <v>1723</v>
      </c>
      <c r="E301" s="975">
        <v>1102</v>
      </c>
      <c r="F301" s="976">
        <v>325</v>
      </c>
      <c r="G301" s="977">
        <v>3150</v>
      </c>
      <c r="H301" s="974"/>
      <c r="I301" s="978"/>
      <c r="J301" s="978"/>
      <c r="K301" s="164"/>
      <c r="L301" s="875"/>
      <c r="M301" s="875"/>
      <c r="N301" s="778">
        <f t="shared" si="360"/>
        <v>0</v>
      </c>
      <c r="O301" s="778">
        <f t="shared" si="361"/>
        <v>25.999698204315681</v>
      </c>
      <c r="P301" s="778">
        <f t="shared" si="362"/>
        <v>21.641791044776117</v>
      </c>
      <c r="Q301" s="758">
        <f t="shared" si="362"/>
        <v>21.900269541778975</v>
      </c>
      <c r="R301" s="854">
        <f t="shared" si="362"/>
        <v>23.858214042263125</v>
      </c>
      <c r="S301" s="854">
        <f t="shared" si="362"/>
        <v>0</v>
      </c>
      <c r="T301" s="778">
        <f t="shared" si="362"/>
        <v>0</v>
      </c>
      <c r="U301" s="758">
        <f t="shared" si="362"/>
        <v>0</v>
      </c>
      <c r="V301" s="854">
        <f t="shared" si="362"/>
        <v>0</v>
      </c>
      <c r="W301" s="854"/>
      <c r="X301" s="778"/>
      <c r="Y301" s="778"/>
      <c r="Z301" s="758"/>
      <c r="AA301" s="854"/>
      <c r="AB301" s="854"/>
      <c r="AC301" s="778"/>
      <c r="AD301" s="758"/>
      <c r="AE301" s="854"/>
    </row>
    <row r="302" spans="1:40">
      <c r="A302" s="773"/>
      <c r="B302" s="16" t="s">
        <v>1092</v>
      </c>
      <c r="C302" s="974"/>
      <c r="D302" s="975">
        <v>1411</v>
      </c>
      <c r="E302" s="975">
        <v>943</v>
      </c>
      <c r="F302" s="976">
        <v>291</v>
      </c>
      <c r="G302" s="977">
        <v>2645</v>
      </c>
      <c r="H302" s="974"/>
      <c r="I302" s="978"/>
      <c r="J302" s="978"/>
      <c r="K302" s="164"/>
      <c r="L302" s="875"/>
      <c r="M302" s="875"/>
      <c r="N302" s="761">
        <f t="shared" si="360"/>
        <v>0</v>
      </c>
      <c r="O302" s="761">
        <f t="shared" si="361"/>
        <v>23.646723646723647</v>
      </c>
      <c r="P302" s="761">
        <f t="shared" si="362"/>
        <v>19.123909957412287</v>
      </c>
      <c r="Q302" s="762">
        <f t="shared" si="362"/>
        <v>19.412941961307538</v>
      </c>
      <c r="R302" s="760">
        <f t="shared" si="362"/>
        <v>21.335807050092765</v>
      </c>
      <c r="S302" s="760">
        <f t="shared" si="362"/>
        <v>0</v>
      </c>
      <c r="T302" s="761">
        <f t="shared" si="362"/>
        <v>0</v>
      </c>
      <c r="U302" s="762">
        <f t="shared" si="362"/>
        <v>0</v>
      </c>
      <c r="V302" s="760">
        <f t="shared" si="362"/>
        <v>0</v>
      </c>
      <c r="W302" s="855"/>
      <c r="X302" s="761"/>
      <c r="Y302" s="761"/>
      <c r="Z302" s="762"/>
      <c r="AA302" s="760"/>
      <c r="AB302" s="760"/>
      <c r="AC302" s="761"/>
      <c r="AD302" s="762"/>
      <c r="AE302" s="760"/>
    </row>
    <row r="303" spans="1:40">
      <c r="A303" s="773"/>
      <c r="B303" s="16" t="s">
        <v>959</v>
      </c>
      <c r="C303" s="974"/>
      <c r="D303" s="975">
        <v>2535</v>
      </c>
      <c r="E303" s="975">
        <v>2413</v>
      </c>
      <c r="F303" s="976">
        <v>693</v>
      </c>
      <c r="G303" s="977">
        <v>5641</v>
      </c>
      <c r="H303" s="974"/>
      <c r="I303" s="978"/>
      <c r="J303" s="978"/>
      <c r="K303" s="164"/>
      <c r="L303" s="875"/>
      <c r="M303" s="875"/>
      <c r="N303" s="812">
        <f t="shared" ref="N303:N305" si="363">IF(C303&gt;0,(C303/C280)*100,)</f>
        <v>0</v>
      </c>
      <c r="O303" s="812">
        <f t="shared" ref="O303:O305" si="364">IF(D303&gt;0,(D303/D280)*100,)</f>
        <v>40.683678382282139</v>
      </c>
      <c r="P303" s="812">
        <f t="shared" ref="P303:V305" si="365">IF(E303&gt;0,(E303/E280)*100,)</f>
        <v>51.296768707482997</v>
      </c>
      <c r="Q303" s="812">
        <f t="shared" si="365"/>
        <v>50.881057268722465</v>
      </c>
      <c r="R303" s="813">
        <f t="shared" si="365"/>
        <v>45.872977148898102</v>
      </c>
      <c r="S303" s="813">
        <f t="shared" si="365"/>
        <v>0</v>
      </c>
      <c r="T303" s="812">
        <f t="shared" si="365"/>
        <v>0</v>
      </c>
      <c r="U303" s="814">
        <f t="shared" si="365"/>
        <v>0</v>
      </c>
      <c r="V303" s="814">
        <f t="shared" si="365"/>
        <v>0</v>
      </c>
      <c r="W303" s="811"/>
      <c r="X303" s="811"/>
      <c r="Y303" s="812"/>
      <c r="Z303" s="812"/>
      <c r="AA303" s="813"/>
      <c r="AB303" s="813"/>
      <c r="AC303" s="812"/>
      <c r="AD303" s="814"/>
      <c r="AE303" s="812"/>
    </row>
    <row r="304" spans="1:40">
      <c r="A304" s="773"/>
      <c r="B304" s="16" t="s">
        <v>86</v>
      </c>
      <c r="C304" s="974"/>
      <c r="D304" s="975">
        <v>3072</v>
      </c>
      <c r="E304" s="975">
        <v>2674</v>
      </c>
      <c r="F304" s="976">
        <v>824</v>
      </c>
      <c r="G304" s="977">
        <v>6570</v>
      </c>
      <c r="H304" s="974"/>
      <c r="I304" s="978"/>
      <c r="J304" s="978"/>
      <c r="K304" s="164"/>
      <c r="L304" s="875"/>
      <c r="M304" s="875"/>
      <c r="N304" s="778">
        <f t="shared" si="363"/>
        <v>0</v>
      </c>
      <c r="O304" s="778">
        <f t="shared" si="364"/>
        <v>46.355817111815298</v>
      </c>
      <c r="P304" s="778">
        <f t="shared" si="365"/>
        <v>52.513747054202675</v>
      </c>
      <c r="Q304" s="758">
        <f t="shared" si="365"/>
        <v>55.525606469002696</v>
      </c>
      <c r="R304" s="854">
        <f t="shared" si="365"/>
        <v>49.761417859577364</v>
      </c>
      <c r="S304" s="854">
        <f t="shared" si="365"/>
        <v>0</v>
      </c>
      <c r="T304" s="778">
        <f t="shared" si="365"/>
        <v>0</v>
      </c>
      <c r="U304" s="758">
        <f t="shared" si="365"/>
        <v>0</v>
      </c>
      <c r="V304" s="854">
        <f t="shared" si="365"/>
        <v>0</v>
      </c>
      <c r="W304" s="854"/>
      <c r="X304" s="778"/>
      <c r="Y304" s="778"/>
      <c r="Z304" s="758"/>
      <c r="AA304" s="854"/>
      <c r="AB304" s="854"/>
      <c r="AC304" s="778"/>
      <c r="AD304" s="758"/>
      <c r="AE304" s="854"/>
    </row>
    <row r="305" spans="1:31">
      <c r="A305" s="773"/>
      <c r="B305" s="16" t="s">
        <v>1094</v>
      </c>
      <c r="C305" s="974"/>
      <c r="D305" s="975">
        <v>2390</v>
      </c>
      <c r="E305" s="975">
        <v>2295</v>
      </c>
      <c r="F305" s="976">
        <v>713</v>
      </c>
      <c r="G305" s="977">
        <v>5398</v>
      </c>
      <c r="H305" s="974"/>
      <c r="I305" s="978"/>
      <c r="J305" s="978"/>
      <c r="K305" s="164"/>
      <c r="L305" s="875"/>
      <c r="M305" s="875"/>
      <c r="N305" s="761">
        <f t="shared" si="363"/>
        <v>0</v>
      </c>
      <c r="O305" s="761">
        <f t="shared" si="364"/>
        <v>40.053628288922404</v>
      </c>
      <c r="P305" s="761">
        <f t="shared" si="365"/>
        <v>46.542283512472117</v>
      </c>
      <c r="Q305" s="762">
        <f t="shared" si="365"/>
        <v>47.565043362241497</v>
      </c>
      <c r="R305" s="760">
        <f t="shared" si="365"/>
        <v>43.542792611115594</v>
      </c>
      <c r="S305" s="760">
        <f t="shared" si="365"/>
        <v>0</v>
      </c>
      <c r="T305" s="761">
        <f t="shared" si="365"/>
        <v>0</v>
      </c>
      <c r="U305" s="762">
        <f t="shared" si="365"/>
        <v>0</v>
      </c>
      <c r="V305" s="760">
        <f t="shared" si="365"/>
        <v>0</v>
      </c>
      <c r="W305" s="855"/>
      <c r="X305" s="761"/>
      <c r="Y305" s="761"/>
      <c r="Z305" s="762"/>
      <c r="AA305" s="760"/>
      <c r="AB305" s="760"/>
      <c r="AC305" s="761"/>
      <c r="AD305" s="762"/>
      <c r="AE305" s="760"/>
    </row>
    <row r="306" spans="1:31">
      <c r="A306" s="773"/>
      <c r="B306" s="16" t="s">
        <v>953</v>
      </c>
      <c r="C306" s="974"/>
      <c r="D306" s="975"/>
      <c r="E306" s="975"/>
      <c r="F306" s="976"/>
      <c r="G306" s="977"/>
      <c r="H306" s="974"/>
      <c r="I306" s="978"/>
      <c r="J306" s="978"/>
      <c r="K306" s="164"/>
      <c r="L306" s="875"/>
      <c r="M306" s="875"/>
      <c r="N306" s="812">
        <f t="shared" ref="N306:N308" si="366">IF(C306&gt;0,(C306/C277)*100,)</f>
        <v>0</v>
      </c>
      <c r="O306" s="812">
        <f t="shared" ref="O306:O308" si="367">IF(D306&gt;0,(D306/D277)*100,)</f>
        <v>0</v>
      </c>
      <c r="P306" s="812">
        <f t="shared" ref="P306:V308" si="368">IF(E306&gt;0,(E306/E277)*100,)</f>
        <v>0</v>
      </c>
      <c r="Q306" s="812">
        <f t="shared" si="368"/>
        <v>0</v>
      </c>
      <c r="R306" s="813">
        <f t="shared" si="368"/>
        <v>0</v>
      </c>
      <c r="S306" s="813">
        <f t="shared" si="368"/>
        <v>0</v>
      </c>
      <c r="T306" s="812">
        <f t="shared" si="368"/>
        <v>0</v>
      </c>
      <c r="U306" s="814">
        <f t="shared" si="368"/>
        <v>0</v>
      </c>
      <c r="V306" s="814">
        <f t="shared" si="368"/>
        <v>0</v>
      </c>
      <c r="W306" s="811"/>
      <c r="X306" s="811"/>
      <c r="Y306" s="812"/>
      <c r="Z306" s="812"/>
      <c r="AA306" s="813"/>
      <c r="AB306" s="813"/>
      <c r="AC306" s="812"/>
      <c r="AD306" s="814"/>
      <c r="AE306" s="812"/>
    </row>
    <row r="307" spans="1:31">
      <c r="A307" s="773"/>
      <c r="B307" s="16" t="s">
        <v>524</v>
      </c>
      <c r="C307" s="974"/>
      <c r="D307" s="975"/>
      <c r="E307" s="975"/>
      <c r="F307" s="976"/>
      <c r="G307" s="977"/>
      <c r="H307" s="974"/>
      <c r="I307" s="978"/>
      <c r="J307" s="978"/>
      <c r="K307" s="164"/>
      <c r="L307" s="875"/>
      <c r="M307" s="875"/>
      <c r="N307" s="778">
        <f t="shared" si="366"/>
        <v>0</v>
      </c>
      <c r="O307" s="778">
        <f t="shared" si="367"/>
        <v>0</v>
      </c>
      <c r="P307" s="778">
        <f t="shared" si="368"/>
        <v>0</v>
      </c>
      <c r="Q307" s="758">
        <f t="shared" si="368"/>
        <v>0</v>
      </c>
      <c r="R307" s="854">
        <f t="shared" si="368"/>
        <v>0</v>
      </c>
      <c r="S307" s="854">
        <f t="shared" si="368"/>
        <v>0</v>
      </c>
      <c r="T307" s="778">
        <f t="shared" si="368"/>
        <v>0</v>
      </c>
      <c r="U307" s="758">
        <f t="shared" si="368"/>
        <v>0</v>
      </c>
      <c r="V307" s="854">
        <f t="shared" si="368"/>
        <v>0</v>
      </c>
      <c r="W307" s="854"/>
      <c r="X307" s="778"/>
      <c r="Y307" s="778"/>
      <c r="Z307" s="758"/>
      <c r="AA307" s="854"/>
      <c r="AB307" s="854"/>
      <c r="AC307" s="778"/>
      <c r="AD307" s="758"/>
      <c r="AE307" s="854"/>
    </row>
    <row r="308" spans="1:31">
      <c r="A308" s="773"/>
      <c r="B308" s="16" t="s">
        <v>1096</v>
      </c>
      <c r="C308" s="974"/>
      <c r="D308" s="975"/>
      <c r="E308" s="975"/>
      <c r="F308" s="976"/>
      <c r="G308" s="977"/>
      <c r="H308" s="974"/>
      <c r="I308" s="978"/>
      <c r="J308" s="978"/>
      <c r="K308" s="164"/>
      <c r="L308" s="875"/>
      <c r="M308" s="875"/>
      <c r="N308" s="761">
        <f t="shared" si="366"/>
        <v>0</v>
      </c>
      <c r="O308" s="761">
        <f t="shared" si="367"/>
        <v>0</v>
      </c>
      <c r="P308" s="761">
        <f t="shared" si="368"/>
        <v>0</v>
      </c>
      <c r="Q308" s="762">
        <f t="shared" si="368"/>
        <v>0</v>
      </c>
      <c r="R308" s="760">
        <f t="shared" si="368"/>
        <v>0</v>
      </c>
      <c r="S308" s="760">
        <f t="shared" si="368"/>
        <v>0</v>
      </c>
      <c r="T308" s="761">
        <f t="shared" si="368"/>
        <v>0</v>
      </c>
      <c r="U308" s="762">
        <f t="shared" si="368"/>
        <v>0</v>
      </c>
      <c r="V308" s="760">
        <f t="shared" si="368"/>
        <v>0</v>
      </c>
      <c r="W308" s="855"/>
      <c r="X308" s="761"/>
      <c r="Y308" s="761"/>
      <c r="Z308" s="762"/>
      <c r="AA308" s="760"/>
      <c r="AB308" s="760"/>
      <c r="AC308" s="761"/>
      <c r="AD308" s="762"/>
      <c r="AE308" s="760"/>
    </row>
    <row r="309" spans="1:31">
      <c r="A309" s="930" t="s">
        <v>682</v>
      </c>
      <c r="B309" s="927" t="s">
        <v>764</v>
      </c>
      <c r="C309" s="1019"/>
      <c r="D309" s="971"/>
      <c r="E309" s="971"/>
      <c r="F309" s="972"/>
      <c r="G309" s="973"/>
      <c r="H309" s="970"/>
      <c r="I309" s="971"/>
      <c r="J309" s="971"/>
      <c r="K309" s="953"/>
      <c r="L309" s="875"/>
      <c r="M309" s="875"/>
      <c r="N309" s="794"/>
      <c r="O309" s="794"/>
      <c r="P309" s="794"/>
      <c r="Q309" s="794"/>
      <c r="R309" s="795"/>
      <c r="S309" s="795"/>
      <c r="T309" s="794"/>
      <c r="U309" s="796"/>
      <c r="V309" s="796"/>
      <c r="W309" s="792"/>
      <c r="X309" s="793"/>
      <c r="Y309" s="794"/>
      <c r="Z309" s="794"/>
      <c r="AA309" s="795"/>
      <c r="AB309" s="795"/>
      <c r="AC309" s="794"/>
      <c r="AD309" s="796"/>
      <c r="AE309" s="858"/>
    </row>
    <row r="310" spans="1:31">
      <c r="A310" s="773"/>
      <c r="B310" s="16" t="s">
        <v>452</v>
      </c>
      <c r="C310" s="974"/>
      <c r="D310" s="975">
        <v>9508</v>
      </c>
      <c r="E310" s="975">
        <v>15973</v>
      </c>
      <c r="F310" s="976">
        <v>1813</v>
      </c>
      <c r="G310" s="977">
        <v>27294</v>
      </c>
      <c r="H310" s="974"/>
      <c r="I310" s="978"/>
      <c r="J310" s="978"/>
      <c r="K310" s="164"/>
      <c r="L310" s="875"/>
      <c r="M310" s="875"/>
      <c r="N310" s="799"/>
      <c r="O310" s="799"/>
      <c r="P310" s="799"/>
      <c r="Q310" s="799"/>
      <c r="R310" s="800"/>
      <c r="S310" s="800"/>
      <c r="T310" s="799"/>
      <c r="U310" s="801"/>
      <c r="V310" s="801"/>
      <c r="W310" s="797"/>
      <c r="X310" s="798"/>
      <c r="Y310" s="799"/>
      <c r="Z310" s="799"/>
      <c r="AA310" s="800"/>
      <c r="AB310" s="800"/>
      <c r="AC310" s="799"/>
      <c r="AD310" s="801"/>
      <c r="AE310" s="799"/>
    </row>
    <row r="311" spans="1:31">
      <c r="A311" s="773"/>
      <c r="B311" s="16" t="s">
        <v>878</v>
      </c>
      <c r="C311" s="974"/>
      <c r="D311" s="975">
        <v>8802</v>
      </c>
      <c r="E311" s="975">
        <v>17490</v>
      </c>
      <c r="F311" s="976">
        <v>2279</v>
      </c>
      <c r="G311" s="977">
        <v>28571</v>
      </c>
      <c r="H311" s="974"/>
      <c r="I311" s="978"/>
      <c r="J311" s="978"/>
      <c r="K311" s="164"/>
      <c r="L311" s="875"/>
      <c r="M311" s="875"/>
      <c r="N311" s="799"/>
      <c r="O311" s="799"/>
      <c r="P311" s="799"/>
      <c r="Q311" s="799"/>
      <c r="R311" s="800"/>
      <c r="S311" s="800"/>
      <c r="T311" s="799"/>
      <c r="U311" s="801"/>
      <c r="V311" s="801"/>
      <c r="W311" s="797"/>
      <c r="X311" s="798"/>
      <c r="Y311" s="799"/>
      <c r="Z311" s="799"/>
      <c r="AA311" s="800"/>
      <c r="AB311" s="800"/>
      <c r="AC311" s="799"/>
      <c r="AD311" s="801"/>
      <c r="AE311" s="799"/>
    </row>
    <row r="312" spans="1:31">
      <c r="A312" s="773"/>
      <c r="B312" s="16" t="s">
        <v>1002</v>
      </c>
      <c r="C312" s="974"/>
      <c r="D312" s="975">
        <v>11508</v>
      </c>
      <c r="E312" s="975">
        <v>15652</v>
      </c>
      <c r="F312" s="976">
        <v>2059</v>
      </c>
      <c r="G312" s="977">
        <v>29219</v>
      </c>
      <c r="H312" s="974"/>
      <c r="I312" s="978"/>
      <c r="J312" s="978"/>
      <c r="K312" s="164"/>
      <c r="L312" s="875"/>
      <c r="M312" s="875"/>
      <c r="N312" s="799"/>
      <c r="O312" s="799"/>
      <c r="P312" s="799"/>
      <c r="Q312" s="799"/>
      <c r="R312" s="800"/>
      <c r="S312" s="800"/>
      <c r="T312" s="799"/>
      <c r="U312" s="801"/>
      <c r="V312" s="801"/>
      <c r="W312" s="797"/>
      <c r="X312" s="798"/>
      <c r="Y312" s="799"/>
      <c r="Z312" s="799"/>
      <c r="AA312" s="800"/>
      <c r="AB312" s="800"/>
      <c r="AC312" s="799"/>
      <c r="AD312" s="801"/>
      <c r="AE312" s="799"/>
    </row>
    <row r="313" spans="1:31">
      <c r="A313" s="773"/>
      <c r="B313" s="16" t="s">
        <v>70</v>
      </c>
      <c r="C313" s="974"/>
      <c r="D313" s="975">
        <v>10735</v>
      </c>
      <c r="E313" s="975">
        <v>18825</v>
      </c>
      <c r="F313" s="976">
        <v>1719</v>
      </c>
      <c r="G313" s="977">
        <v>31279</v>
      </c>
      <c r="H313" s="974"/>
      <c r="I313" s="978"/>
      <c r="J313" s="978"/>
      <c r="K313" s="164"/>
      <c r="L313" s="875"/>
      <c r="M313" s="875"/>
      <c r="N313" s="799"/>
      <c r="O313" s="799"/>
      <c r="P313" s="799"/>
      <c r="Q313" s="799"/>
      <c r="R313" s="800"/>
      <c r="S313" s="800"/>
      <c r="T313" s="799"/>
      <c r="U313" s="801"/>
      <c r="V313" s="801"/>
      <c r="W313" s="797"/>
      <c r="X313" s="798"/>
      <c r="Y313" s="799"/>
      <c r="Z313" s="799"/>
      <c r="AA313" s="800"/>
      <c r="AB313" s="800"/>
      <c r="AC313" s="799"/>
      <c r="AD313" s="801"/>
      <c r="AE313" s="799"/>
    </row>
    <row r="314" spans="1:31">
      <c r="A314" s="773"/>
      <c r="B314" s="16" t="s">
        <v>1076</v>
      </c>
      <c r="C314" s="974"/>
      <c r="D314" s="975">
        <v>12043</v>
      </c>
      <c r="E314" s="975">
        <v>16716</v>
      </c>
      <c r="F314" s="976">
        <v>2331</v>
      </c>
      <c r="G314" s="977">
        <v>31090</v>
      </c>
      <c r="H314" s="974"/>
      <c r="I314" s="978"/>
      <c r="J314" s="978"/>
      <c r="K314" s="164"/>
      <c r="L314" s="875"/>
      <c r="M314" s="875"/>
      <c r="N314" s="804"/>
      <c r="O314" s="804"/>
      <c r="P314" s="804"/>
      <c r="Q314" s="804"/>
      <c r="R314" s="805"/>
      <c r="S314" s="805"/>
      <c r="T314" s="804"/>
      <c r="U314" s="806"/>
      <c r="V314" s="806"/>
      <c r="W314" s="802"/>
      <c r="X314" s="803"/>
      <c r="Y314" s="804"/>
      <c r="Z314" s="804"/>
      <c r="AA314" s="805"/>
      <c r="AB314" s="805"/>
      <c r="AC314" s="804"/>
      <c r="AD314" s="806"/>
      <c r="AE314" s="804"/>
    </row>
    <row r="315" spans="1:31">
      <c r="A315" s="773"/>
      <c r="B315" s="16" t="s">
        <v>454</v>
      </c>
      <c r="C315" s="974"/>
      <c r="D315" s="975">
        <v>0</v>
      </c>
      <c r="E315" s="975">
        <v>0</v>
      </c>
      <c r="F315" s="976">
        <v>0</v>
      </c>
      <c r="G315" s="977">
        <v>0</v>
      </c>
      <c r="H315" s="974"/>
      <c r="I315" s="978"/>
      <c r="J315" s="978"/>
      <c r="K315" s="164"/>
      <c r="L315" s="875"/>
      <c r="M315" s="875"/>
      <c r="N315" s="730"/>
      <c r="O315" s="730"/>
      <c r="P315" s="730"/>
      <c r="Q315" s="730"/>
      <c r="R315" s="807"/>
      <c r="S315" s="730"/>
      <c r="T315" s="730"/>
      <c r="U315" s="730"/>
      <c r="V315" s="807"/>
      <c r="W315" s="731"/>
      <c r="X315" s="730"/>
      <c r="Y315" s="730"/>
      <c r="Z315" s="730"/>
      <c r="AA315" s="807"/>
      <c r="AB315" s="730"/>
      <c r="AC315" s="730"/>
      <c r="AD315" s="730"/>
      <c r="AE315" s="859"/>
    </row>
    <row r="316" spans="1:31">
      <c r="A316" s="773"/>
      <c r="B316" s="16" t="s">
        <v>255</v>
      </c>
      <c r="C316" s="974"/>
      <c r="D316" s="975">
        <v>8670</v>
      </c>
      <c r="E316" s="975">
        <v>9396</v>
      </c>
      <c r="F316" s="976">
        <v>1190</v>
      </c>
      <c r="G316" s="977">
        <v>19256</v>
      </c>
      <c r="H316" s="974"/>
      <c r="I316" s="978"/>
      <c r="J316" s="978"/>
      <c r="K316" s="164"/>
      <c r="L316" s="875"/>
      <c r="M316" s="875"/>
      <c r="N316" s="28"/>
      <c r="O316" s="28"/>
      <c r="P316" s="28"/>
      <c r="Q316" s="28"/>
      <c r="R316" s="808"/>
      <c r="S316" s="28"/>
      <c r="T316" s="28"/>
      <c r="U316" s="28"/>
      <c r="V316" s="808"/>
      <c r="W316" s="797"/>
      <c r="X316" s="844"/>
      <c r="Y316" s="28"/>
      <c r="Z316" s="28"/>
      <c r="AA316" s="808"/>
      <c r="AB316" s="28"/>
      <c r="AC316" s="28"/>
      <c r="AD316" s="28"/>
      <c r="AE316" s="860"/>
    </row>
    <row r="317" spans="1:31">
      <c r="A317" s="773"/>
      <c r="B317" s="16" t="s">
        <v>1078</v>
      </c>
      <c r="C317" s="974"/>
      <c r="D317" s="975">
        <v>10170</v>
      </c>
      <c r="E317" s="975">
        <v>10302</v>
      </c>
      <c r="F317" s="976">
        <v>1588</v>
      </c>
      <c r="G317" s="977">
        <v>22060</v>
      </c>
      <c r="H317" s="974"/>
      <c r="I317" s="978"/>
      <c r="J317" s="978"/>
      <c r="K317" s="164"/>
      <c r="L317" s="875"/>
      <c r="M317" s="875"/>
      <c r="N317" s="798">
        <f t="shared" ref="N317:N322" si="369">IF(C317&gt;0,(C317/C309)*100,)</f>
        <v>0</v>
      </c>
      <c r="O317" s="798" t="e">
        <f t="shared" ref="O317:O322" si="370">IF(D317&gt;0,(D317/D309)*100,)</f>
        <v>#DIV/0!</v>
      </c>
      <c r="P317" s="798" t="e">
        <f t="shared" ref="P317:P322" si="371">IF(E317&gt;0,(E317/E309)*100,)</f>
        <v>#DIV/0!</v>
      </c>
      <c r="Q317" s="809" t="e">
        <f t="shared" ref="Q317:Q322" si="372">IF(F317&gt;0,(F317/F309)*100,)</f>
        <v>#DIV/0!</v>
      </c>
      <c r="R317" s="810" t="e">
        <f t="shared" ref="R317:R322" si="373">IF(G317&gt;0,(G317/G309)*100,)</f>
        <v>#DIV/0!</v>
      </c>
      <c r="S317" s="798">
        <f t="shared" ref="S317:S322" si="374">IF(H317&gt;0,(H317/H309)*100,)</f>
        <v>0</v>
      </c>
      <c r="T317" s="798">
        <f t="shared" ref="T317:T322" si="375">IF(I317&gt;0,(I317/I309)*100,)</f>
        <v>0</v>
      </c>
      <c r="U317" s="809">
        <f t="shared" ref="U317:U322" si="376">IF(J317&gt;0,(J317/J309)*100,)</f>
        <v>0</v>
      </c>
      <c r="V317" s="810">
        <f t="shared" ref="V317:V322" si="377">IF(K317&gt;0,(K317/K309)*100,)</f>
        <v>0</v>
      </c>
      <c r="W317" s="797"/>
      <c r="X317" s="798"/>
      <c r="Y317" s="798"/>
      <c r="Z317" s="809"/>
      <c r="AA317" s="810"/>
      <c r="AB317" s="798"/>
      <c r="AC317" s="798"/>
      <c r="AD317" s="809"/>
      <c r="AE317" s="797"/>
    </row>
    <row r="318" spans="1:31">
      <c r="A318" s="773"/>
      <c r="B318" s="16" t="s">
        <v>456</v>
      </c>
      <c r="C318" s="974"/>
      <c r="D318" s="975">
        <v>6692</v>
      </c>
      <c r="E318" s="975">
        <v>10624</v>
      </c>
      <c r="F318" s="976">
        <v>1553</v>
      </c>
      <c r="G318" s="977">
        <v>18869</v>
      </c>
      <c r="H318" s="974"/>
      <c r="I318" s="978"/>
      <c r="J318" s="978"/>
      <c r="K318" s="164"/>
      <c r="L318" s="875"/>
      <c r="M318" s="875"/>
      <c r="N318" s="778">
        <f t="shared" si="369"/>
        <v>0</v>
      </c>
      <c r="O318" s="778">
        <f t="shared" si="370"/>
        <v>70.382835506941518</v>
      </c>
      <c r="P318" s="778">
        <f t="shared" si="371"/>
        <v>66.512239403994244</v>
      </c>
      <c r="Q318" s="758">
        <f t="shared" si="372"/>
        <v>85.65912851627138</v>
      </c>
      <c r="R318" s="854">
        <f t="shared" si="373"/>
        <v>69.132410053491611</v>
      </c>
      <c r="S318" s="854">
        <f t="shared" si="374"/>
        <v>0</v>
      </c>
      <c r="T318" s="778">
        <f t="shared" si="375"/>
        <v>0</v>
      </c>
      <c r="U318" s="758">
        <f t="shared" si="376"/>
        <v>0</v>
      </c>
      <c r="V318" s="854">
        <f t="shared" si="377"/>
        <v>0</v>
      </c>
      <c r="W318" s="854"/>
      <c r="X318" s="778"/>
      <c r="Y318" s="778"/>
      <c r="Z318" s="758"/>
      <c r="AA318" s="854"/>
      <c r="AB318" s="854"/>
      <c r="AC318" s="778"/>
      <c r="AD318" s="758"/>
      <c r="AE318" s="854"/>
    </row>
    <row r="319" spans="1:31">
      <c r="A319" s="773"/>
      <c r="B319" s="16" t="s">
        <v>880</v>
      </c>
      <c r="C319" s="974"/>
      <c r="D319" s="975">
        <v>5318</v>
      </c>
      <c r="E319" s="975">
        <v>11424</v>
      </c>
      <c r="F319" s="976">
        <v>1703</v>
      </c>
      <c r="G319" s="977">
        <v>18445</v>
      </c>
      <c r="H319" s="974"/>
      <c r="I319" s="978"/>
      <c r="J319" s="978"/>
      <c r="K319" s="164"/>
      <c r="L319" s="875"/>
      <c r="M319" s="875"/>
      <c r="N319" s="778">
        <f t="shared" si="369"/>
        <v>0</v>
      </c>
      <c r="O319" s="778">
        <f t="shared" si="370"/>
        <v>60.418086798454894</v>
      </c>
      <c r="P319" s="778">
        <f t="shared" si="371"/>
        <v>65.317324185248708</v>
      </c>
      <c r="Q319" s="758">
        <f t="shared" si="372"/>
        <v>74.725756910925838</v>
      </c>
      <c r="R319" s="854">
        <f t="shared" si="373"/>
        <v>64.558468377025662</v>
      </c>
      <c r="S319" s="854">
        <f t="shared" si="374"/>
        <v>0</v>
      </c>
      <c r="T319" s="778">
        <f t="shared" si="375"/>
        <v>0</v>
      </c>
      <c r="U319" s="758">
        <f t="shared" si="376"/>
        <v>0</v>
      </c>
      <c r="V319" s="854">
        <f t="shared" si="377"/>
        <v>0</v>
      </c>
      <c r="W319" s="854"/>
      <c r="X319" s="778"/>
      <c r="Y319" s="778"/>
      <c r="Z319" s="758"/>
      <c r="AA319" s="854"/>
      <c r="AB319" s="854"/>
      <c r="AC319" s="778"/>
      <c r="AD319" s="758"/>
      <c r="AE319" s="854"/>
    </row>
    <row r="320" spans="1:31">
      <c r="A320" s="773"/>
      <c r="B320" s="16" t="s">
        <v>1004</v>
      </c>
      <c r="C320" s="974"/>
      <c r="D320" s="975">
        <v>5029</v>
      </c>
      <c r="E320" s="975">
        <v>12037</v>
      </c>
      <c r="F320" s="976">
        <v>1764</v>
      </c>
      <c r="G320" s="977">
        <v>18830</v>
      </c>
      <c r="H320" s="974"/>
      <c r="I320" s="975"/>
      <c r="J320" s="975"/>
      <c r="K320" s="164"/>
      <c r="L320" s="875"/>
      <c r="M320" s="875"/>
      <c r="N320" s="778">
        <f t="shared" si="369"/>
        <v>0</v>
      </c>
      <c r="O320" s="778">
        <f t="shared" si="370"/>
        <v>43.70003475842892</v>
      </c>
      <c r="P320" s="778">
        <f t="shared" si="371"/>
        <v>76.903910043444924</v>
      </c>
      <c r="Q320" s="758">
        <f t="shared" si="372"/>
        <v>85.672656629431771</v>
      </c>
      <c r="R320" s="854">
        <f t="shared" si="373"/>
        <v>64.444368390430881</v>
      </c>
      <c r="S320" s="854">
        <f t="shared" si="374"/>
        <v>0</v>
      </c>
      <c r="T320" s="778">
        <f t="shared" si="375"/>
        <v>0</v>
      </c>
      <c r="U320" s="758">
        <f t="shared" si="376"/>
        <v>0</v>
      </c>
      <c r="V320" s="854">
        <f t="shared" si="377"/>
        <v>0</v>
      </c>
      <c r="W320" s="854"/>
      <c r="X320" s="778"/>
      <c r="Y320" s="778"/>
      <c r="Z320" s="758"/>
      <c r="AA320" s="854"/>
      <c r="AB320" s="854"/>
      <c r="AC320" s="778"/>
      <c r="AD320" s="758"/>
      <c r="AE320" s="854"/>
    </row>
    <row r="321" spans="1:40">
      <c r="A321" s="773"/>
      <c r="B321" s="16" t="s">
        <v>72</v>
      </c>
      <c r="C321" s="974"/>
      <c r="D321" s="975">
        <v>4860</v>
      </c>
      <c r="E321" s="975">
        <v>10777</v>
      </c>
      <c r="F321" s="976">
        <v>1588</v>
      </c>
      <c r="G321" s="977">
        <v>17225</v>
      </c>
      <c r="H321" s="974"/>
      <c r="I321" s="978"/>
      <c r="J321" s="978"/>
      <c r="K321" s="164"/>
      <c r="L321" s="875"/>
      <c r="M321" s="875"/>
      <c r="N321" s="778">
        <f t="shared" si="369"/>
        <v>0</v>
      </c>
      <c r="O321" s="778">
        <f t="shared" si="370"/>
        <v>45.27247321844434</v>
      </c>
      <c r="P321" s="778">
        <f t="shared" si="371"/>
        <v>57.248339973439577</v>
      </c>
      <c r="Q321" s="758">
        <f t="shared" si="372"/>
        <v>92.379290285049436</v>
      </c>
      <c r="R321" s="854">
        <f t="shared" si="373"/>
        <v>55.06889606445219</v>
      </c>
      <c r="S321" s="854">
        <f t="shared" si="374"/>
        <v>0</v>
      </c>
      <c r="T321" s="778">
        <f t="shared" si="375"/>
        <v>0</v>
      </c>
      <c r="U321" s="758">
        <f t="shared" si="376"/>
        <v>0</v>
      </c>
      <c r="V321" s="854">
        <f t="shared" si="377"/>
        <v>0</v>
      </c>
      <c r="W321" s="854"/>
      <c r="X321" s="778"/>
      <c r="Y321" s="778"/>
      <c r="Z321" s="758"/>
      <c r="AA321" s="854"/>
      <c r="AB321" s="854"/>
      <c r="AC321" s="778"/>
      <c r="AD321" s="758"/>
      <c r="AE321" s="854"/>
    </row>
    <row r="322" spans="1:40">
      <c r="A322" s="773"/>
      <c r="B322" s="16" t="s">
        <v>1080</v>
      </c>
      <c r="C322" s="974"/>
      <c r="D322" s="975">
        <v>5460</v>
      </c>
      <c r="E322" s="975">
        <v>10965</v>
      </c>
      <c r="F322" s="976">
        <v>1813</v>
      </c>
      <c r="G322" s="977">
        <v>18238</v>
      </c>
      <c r="H322" s="974"/>
      <c r="I322" s="978"/>
      <c r="J322" s="978"/>
      <c r="K322" s="164"/>
      <c r="L322" s="875"/>
      <c r="M322" s="875"/>
      <c r="N322" s="761">
        <f t="shared" si="369"/>
        <v>0</v>
      </c>
      <c r="O322" s="761">
        <f t="shared" si="370"/>
        <v>45.33754047994686</v>
      </c>
      <c r="P322" s="761">
        <f t="shared" si="371"/>
        <v>65.595836324479535</v>
      </c>
      <c r="Q322" s="762">
        <f t="shared" si="372"/>
        <v>77.777777777777786</v>
      </c>
      <c r="R322" s="760">
        <f t="shared" si="373"/>
        <v>58.66194917980058</v>
      </c>
      <c r="S322" s="760">
        <f t="shared" si="374"/>
        <v>0</v>
      </c>
      <c r="T322" s="761">
        <f t="shared" si="375"/>
        <v>0</v>
      </c>
      <c r="U322" s="762">
        <f t="shared" si="376"/>
        <v>0</v>
      </c>
      <c r="V322" s="760">
        <f t="shared" si="377"/>
        <v>0</v>
      </c>
      <c r="W322" s="855" t="s">
        <v>47</v>
      </c>
      <c r="X322" s="761"/>
      <c r="Y322" s="761"/>
      <c r="Z322" s="762"/>
      <c r="AA322" s="760"/>
      <c r="AB322" s="760"/>
      <c r="AC322" s="761"/>
      <c r="AD322" s="762"/>
      <c r="AE322" s="760"/>
    </row>
    <row r="323" spans="1:40">
      <c r="A323" s="773"/>
      <c r="B323" s="16" t="s">
        <v>1006</v>
      </c>
      <c r="C323" s="974"/>
      <c r="D323" s="975"/>
      <c r="E323" s="975"/>
      <c r="F323" s="976"/>
      <c r="G323" s="977"/>
      <c r="H323" s="974"/>
      <c r="I323" s="978"/>
      <c r="J323" s="978"/>
      <c r="K323" s="164"/>
      <c r="L323" s="875"/>
      <c r="M323" s="875"/>
      <c r="N323" s="812">
        <f t="shared" ref="N323:N325" si="378">IF(C323&gt;0,(C323/C320)*100,)</f>
        <v>0</v>
      </c>
      <c r="O323" s="812">
        <f t="shared" ref="O323:O325" si="379">IF(D323&gt;0,(D323/D320)*100,)</f>
        <v>0</v>
      </c>
      <c r="P323" s="812">
        <f t="shared" ref="P323:V325" si="380">IF(E323&gt;0,(E323/E320)*100,)</f>
        <v>0</v>
      </c>
      <c r="Q323" s="812">
        <f t="shared" si="380"/>
        <v>0</v>
      </c>
      <c r="R323" s="813">
        <f t="shared" si="380"/>
        <v>0</v>
      </c>
      <c r="S323" s="813">
        <f t="shared" si="380"/>
        <v>0</v>
      </c>
      <c r="T323" s="812">
        <f t="shared" si="380"/>
        <v>0</v>
      </c>
      <c r="U323" s="814">
        <f t="shared" si="380"/>
        <v>0</v>
      </c>
      <c r="V323" s="814">
        <f t="shared" si="380"/>
        <v>0</v>
      </c>
      <c r="W323" s="811">
        <f t="shared" ref="W323:AE324" si="381">+N323+N326</f>
        <v>0</v>
      </c>
      <c r="X323" s="811">
        <f t="shared" si="381"/>
        <v>0</v>
      </c>
      <c r="Y323" s="812">
        <f t="shared" si="381"/>
        <v>0</v>
      </c>
      <c r="Z323" s="812">
        <f t="shared" si="381"/>
        <v>0</v>
      </c>
      <c r="AA323" s="813">
        <f t="shared" si="381"/>
        <v>0</v>
      </c>
      <c r="AB323" s="813">
        <f t="shared" si="381"/>
        <v>0</v>
      </c>
      <c r="AC323" s="812">
        <f t="shared" si="381"/>
        <v>0</v>
      </c>
      <c r="AD323" s="814">
        <f t="shared" si="381"/>
        <v>0</v>
      </c>
      <c r="AE323" s="812">
        <f t="shared" si="381"/>
        <v>0</v>
      </c>
      <c r="AF323" s="5">
        <f t="shared" ref="AF323:AN325" si="382">+N323+N326+N329</f>
        <v>0</v>
      </c>
      <c r="AG323" s="5">
        <f t="shared" si="382"/>
        <v>100</v>
      </c>
      <c r="AH323" s="5">
        <f t="shared" si="382"/>
        <v>100</v>
      </c>
      <c r="AI323" s="5">
        <f t="shared" si="382"/>
        <v>100</v>
      </c>
      <c r="AJ323" s="5">
        <f t="shared" si="382"/>
        <v>100</v>
      </c>
      <c r="AK323" s="5">
        <f t="shared" si="382"/>
        <v>0</v>
      </c>
      <c r="AL323" s="5">
        <f t="shared" si="382"/>
        <v>0</v>
      </c>
      <c r="AM323" s="5">
        <f t="shared" si="382"/>
        <v>0</v>
      </c>
      <c r="AN323" s="5">
        <f t="shared" si="382"/>
        <v>0</v>
      </c>
    </row>
    <row r="324" spans="1:40">
      <c r="A324" s="773"/>
      <c r="B324" s="16" t="s">
        <v>74</v>
      </c>
      <c r="C324" s="974"/>
      <c r="D324" s="975"/>
      <c r="E324" s="975"/>
      <c r="F324" s="976"/>
      <c r="G324" s="977"/>
      <c r="H324" s="974"/>
      <c r="I324" s="978"/>
      <c r="J324" s="978"/>
      <c r="K324" s="164"/>
      <c r="L324" s="875"/>
      <c r="M324" s="875"/>
      <c r="N324" s="778">
        <f t="shared" si="378"/>
        <v>0</v>
      </c>
      <c r="O324" s="778">
        <f t="shared" si="379"/>
        <v>0</v>
      </c>
      <c r="P324" s="778">
        <f t="shared" si="380"/>
        <v>0</v>
      </c>
      <c r="Q324" s="758">
        <f t="shared" si="380"/>
        <v>0</v>
      </c>
      <c r="R324" s="854">
        <f t="shared" si="380"/>
        <v>0</v>
      </c>
      <c r="S324" s="854">
        <f t="shared" si="380"/>
        <v>0</v>
      </c>
      <c r="T324" s="778">
        <f t="shared" si="380"/>
        <v>0</v>
      </c>
      <c r="U324" s="758">
        <f t="shared" si="380"/>
        <v>0</v>
      </c>
      <c r="V324" s="854">
        <f t="shared" si="380"/>
        <v>0</v>
      </c>
      <c r="W324" s="854">
        <f t="shared" si="381"/>
        <v>0</v>
      </c>
      <c r="X324" s="778">
        <f t="shared" si="381"/>
        <v>0</v>
      </c>
      <c r="Y324" s="778">
        <f t="shared" si="381"/>
        <v>0</v>
      </c>
      <c r="Z324" s="758">
        <f t="shared" si="381"/>
        <v>0</v>
      </c>
      <c r="AA324" s="854">
        <f t="shared" si="381"/>
        <v>0</v>
      </c>
      <c r="AB324" s="854">
        <f t="shared" si="381"/>
        <v>0</v>
      </c>
      <c r="AC324" s="778">
        <f t="shared" si="381"/>
        <v>0</v>
      </c>
      <c r="AD324" s="758">
        <f t="shared" si="381"/>
        <v>0</v>
      </c>
      <c r="AE324" s="854">
        <f t="shared" si="381"/>
        <v>0</v>
      </c>
      <c r="AF324" s="5">
        <f t="shared" si="382"/>
        <v>0</v>
      </c>
      <c r="AG324" s="5">
        <f t="shared" si="382"/>
        <v>100</v>
      </c>
      <c r="AH324" s="5">
        <f t="shared" si="382"/>
        <v>100</v>
      </c>
      <c r="AI324" s="5">
        <f t="shared" si="382"/>
        <v>100</v>
      </c>
      <c r="AJ324" s="5">
        <f t="shared" si="382"/>
        <v>100</v>
      </c>
      <c r="AK324" s="5">
        <f t="shared" si="382"/>
        <v>0</v>
      </c>
      <c r="AL324" s="5">
        <f t="shared" si="382"/>
        <v>0</v>
      </c>
      <c r="AM324" s="5">
        <f t="shared" si="382"/>
        <v>0</v>
      </c>
      <c r="AN324" s="5">
        <f t="shared" si="382"/>
        <v>0</v>
      </c>
    </row>
    <row r="325" spans="1:40">
      <c r="A325" s="773"/>
      <c r="B325" s="139" t="s">
        <v>1082</v>
      </c>
      <c r="C325" s="979"/>
      <c r="D325" s="980">
        <v>3430</v>
      </c>
      <c r="E325" s="980">
        <v>6931</v>
      </c>
      <c r="F325" s="981">
        <v>1042</v>
      </c>
      <c r="G325" s="982">
        <v>11403</v>
      </c>
      <c r="H325" s="979"/>
      <c r="I325" s="980"/>
      <c r="J325" s="980"/>
      <c r="K325" s="169"/>
      <c r="L325" s="876"/>
      <c r="M325" s="876"/>
      <c r="N325" s="761">
        <f t="shared" si="378"/>
        <v>0</v>
      </c>
      <c r="O325" s="761">
        <f t="shared" si="379"/>
        <v>62.820512820512818</v>
      </c>
      <c r="P325" s="761">
        <f t="shared" si="380"/>
        <v>63.210214318285452</v>
      </c>
      <c r="Q325" s="762">
        <f t="shared" si="380"/>
        <v>57.473800330943192</v>
      </c>
      <c r="R325" s="760">
        <f t="shared" si="380"/>
        <v>62.523302993749319</v>
      </c>
      <c r="S325" s="760">
        <f t="shared" si="380"/>
        <v>0</v>
      </c>
      <c r="T325" s="761">
        <f t="shared" si="380"/>
        <v>0</v>
      </c>
      <c r="U325" s="762">
        <f t="shared" si="380"/>
        <v>0</v>
      </c>
      <c r="V325" s="760">
        <f t="shared" si="380"/>
        <v>0</v>
      </c>
      <c r="W325" s="855">
        <f t="shared" ref="W325" si="383">+N325+N328</f>
        <v>0</v>
      </c>
      <c r="X325" s="761">
        <f t="shared" ref="X325" si="384">+O325+O328</f>
        <v>62.820512820512818</v>
      </c>
      <c r="Y325" s="761">
        <f t="shared" ref="Y325" si="385">+P325+P328</f>
        <v>63.210214318285452</v>
      </c>
      <c r="Z325" s="762">
        <f t="shared" ref="Z325" si="386">+Q325+Q328</f>
        <v>57.473800330943192</v>
      </c>
      <c r="AA325" s="760">
        <f t="shared" ref="AA325" si="387">+R325+R328</f>
        <v>62.523302993749319</v>
      </c>
      <c r="AB325" s="760">
        <f t="shared" ref="AB325" si="388">+S325+S328</f>
        <v>0</v>
      </c>
      <c r="AC325" s="761">
        <f t="shared" ref="AC325" si="389">+T325+T328</f>
        <v>0</v>
      </c>
      <c r="AD325" s="762">
        <f t="shared" ref="AD325" si="390">+U325+U328</f>
        <v>0</v>
      </c>
      <c r="AE325" s="760">
        <f t="shared" ref="AE325" si="391">+V325+V328</f>
        <v>0</v>
      </c>
      <c r="AF325" s="5">
        <f t="shared" si="382"/>
        <v>0</v>
      </c>
      <c r="AG325" s="5">
        <f t="shared" si="382"/>
        <v>100</v>
      </c>
      <c r="AH325" s="5">
        <f t="shared" si="382"/>
        <v>100</v>
      </c>
      <c r="AI325" s="5">
        <f t="shared" si="382"/>
        <v>100</v>
      </c>
      <c r="AJ325" s="5">
        <f t="shared" si="382"/>
        <v>100</v>
      </c>
      <c r="AK325" s="5">
        <f t="shared" si="382"/>
        <v>0</v>
      </c>
      <c r="AL325" s="5">
        <f t="shared" si="382"/>
        <v>0</v>
      </c>
      <c r="AM325" s="5">
        <f t="shared" si="382"/>
        <v>0</v>
      </c>
      <c r="AN325" s="5">
        <f t="shared" si="382"/>
        <v>0</v>
      </c>
    </row>
    <row r="326" spans="1:40">
      <c r="A326" s="773"/>
      <c r="B326" s="16" t="s">
        <v>1008</v>
      </c>
      <c r="C326" s="974"/>
      <c r="D326" s="975"/>
      <c r="E326" s="975"/>
      <c r="F326" s="976"/>
      <c r="G326" s="977"/>
      <c r="H326" s="974"/>
      <c r="I326" s="978"/>
      <c r="J326" s="978"/>
      <c r="K326" s="164"/>
      <c r="L326" s="875"/>
      <c r="M326" s="875"/>
      <c r="N326" s="812">
        <f t="shared" ref="N326:N328" si="392">IF(C326&gt;0,(C326/C320)*100,)</f>
        <v>0</v>
      </c>
      <c r="O326" s="812">
        <f t="shared" ref="O326:O328" si="393">IF(D326&gt;0,(D326/D320)*100,)</f>
        <v>0</v>
      </c>
      <c r="P326" s="812">
        <f t="shared" ref="P326:V328" si="394">IF(E326&gt;0,(E326/E320)*100,)</f>
        <v>0</v>
      </c>
      <c r="Q326" s="812">
        <f t="shared" si="394"/>
        <v>0</v>
      </c>
      <c r="R326" s="813">
        <f t="shared" si="394"/>
        <v>0</v>
      </c>
      <c r="S326" s="813">
        <f t="shared" si="394"/>
        <v>0</v>
      </c>
      <c r="T326" s="812">
        <f t="shared" si="394"/>
        <v>0</v>
      </c>
      <c r="U326" s="814">
        <f t="shared" si="394"/>
        <v>0</v>
      </c>
      <c r="V326" s="814">
        <f t="shared" si="394"/>
        <v>0</v>
      </c>
      <c r="W326" s="811"/>
      <c r="X326" s="811"/>
      <c r="Y326" s="812"/>
      <c r="Z326" s="812"/>
      <c r="AA326" s="813"/>
      <c r="AB326" s="813"/>
      <c r="AC326" s="812"/>
      <c r="AD326" s="814"/>
      <c r="AE326" s="812"/>
    </row>
    <row r="327" spans="1:40">
      <c r="A327" s="773"/>
      <c r="B327" s="16" t="s">
        <v>76</v>
      </c>
      <c r="C327" s="974"/>
      <c r="D327" s="975"/>
      <c r="E327" s="975"/>
      <c r="F327" s="976"/>
      <c r="G327" s="977"/>
      <c r="H327" s="974"/>
      <c r="I327" s="978"/>
      <c r="J327" s="978"/>
      <c r="K327" s="164"/>
      <c r="L327" s="875"/>
      <c r="M327" s="875"/>
      <c r="N327" s="778">
        <f t="shared" si="392"/>
        <v>0</v>
      </c>
      <c r="O327" s="778">
        <f t="shared" si="393"/>
        <v>0</v>
      </c>
      <c r="P327" s="778">
        <f t="shared" si="394"/>
        <v>0</v>
      </c>
      <c r="Q327" s="758">
        <f t="shared" si="394"/>
        <v>0</v>
      </c>
      <c r="R327" s="854">
        <f t="shared" si="394"/>
        <v>0</v>
      </c>
      <c r="S327" s="854">
        <f t="shared" si="394"/>
        <v>0</v>
      </c>
      <c r="T327" s="778">
        <f t="shared" si="394"/>
        <v>0</v>
      </c>
      <c r="U327" s="758">
        <f t="shared" si="394"/>
        <v>0</v>
      </c>
      <c r="V327" s="854">
        <f t="shared" si="394"/>
        <v>0</v>
      </c>
      <c r="W327" s="854"/>
      <c r="X327" s="778"/>
      <c r="Y327" s="778"/>
      <c r="Z327" s="758"/>
      <c r="AA327" s="854"/>
      <c r="AB327" s="854"/>
      <c r="AC327" s="778"/>
      <c r="AD327" s="758"/>
      <c r="AE327" s="854"/>
    </row>
    <row r="328" spans="1:40">
      <c r="A328" s="773"/>
      <c r="B328" s="16" t="s">
        <v>1084</v>
      </c>
      <c r="C328" s="974"/>
      <c r="D328" s="975"/>
      <c r="E328" s="975"/>
      <c r="F328" s="976"/>
      <c r="G328" s="977"/>
      <c r="H328" s="974"/>
      <c r="I328" s="978"/>
      <c r="J328" s="978"/>
      <c r="K328" s="164"/>
      <c r="L328" s="875"/>
      <c r="M328" s="875"/>
      <c r="N328" s="761">
        <f t="shared" si="392"/>
        <v>0</v>
      </c>
      <c r="O328" s="761">
        <f t="shared" si="393"/>
        <v>0</v>
      </c>
      <c r="P328" s="761">
        <f t="shared" si="394"/>
        <v>0</v>
      </c>
      <c r="Q328" s="762">
        <f t="shared" si="394"/>
        <v>0</v>
      </c>
      <c r="R328" s="760">
        <f t="shared" si="394"/>
        <v>0</v>
      </c>
      <c r="S328" s="760">
        <f t="shared" si="394"/>
        <v>0</v>
      </c>
      <c r="T328" s="761">
        <f t="shared" si="394"/>
        <v>0</v>
      </c>
      <c r="U328" s="762">
        <f t="shared" si="394"/>
        <v>0</v>
      </c>
      <c r="V328" s="760">
        <f t="shared" si="394"/>
        <v>0</v>
      </c>
      <c r="W328" s="855"/>
      <c r="X328" s="761"/>
      <c r="Y328" s="761"/>
      <c r="Z328" s="762"/>
      <c r="AA328" s="760"/>
      <c r="AB328" s="760"/>
      <c r="AC328" s="761"/>
      <c r="AD328" s="762"/>
      <c r="AE328" s="760"/>
    </row>
    <row r="329" spans="1:40">
      <c r="A329" s="773"/>
      <c r="B329" s="16" t="s">
        <v>1010</v>
      </c>
      <c r="C329" s="974"/>
      <c r="D329" s="975">
        <v>5029</v>
      </c>
      <c r="E329" s="975">
        <v>12037</v>
      </c>
      <c r="F329" s="976">
        <v>1764</v>
      </c>
      <c r="G329" s="977">
        <v>18830</v>
      </c>
      <c r="H329" s="974"/>
      <c r="I329" s="978"/>
      <c r="J329" s="978"/>
      <c r="K329" s="164"/>
      <c r="L329" s="875"/>
      <c r="M329" s="875"/>
      <c r="N329" s="812">
        <f t="shared" ref="N329:N331" si="395">IF(C329&gt;0,(C329/C320)*100,)</f>
        <v>0</v>
      </c>
      <c r="O329" s="812">
        <f t="shared" ref="O329:O331" si="396">IF(D329&gt;0,(D329/D320)*100,)</f>
        <v>100</v>
      </c>
      <c r="P329" s="812">
        <f t="shared" ref="P329:V331" si="397">IF(E329&gt;0,(E329/E320)*100,)</f>
        <v>100</v>
      </c>
      <c r="Q329" s="812">
        <f t="shared" si="397"/>
        <v>100</v>
      </c>
      <c r="R329" s="813">
        <f t="shared" si="397"/>
        <v>100</v>
      </c>
      <c r="S329" s="813">
        <f t="shared" si="397"/>
        <v>0</v>
      </c>
      <c r="T329" s="812">
        <f t="shared" si="397"/>
        <v>0</v>
      </c>
      <c r="U329" s="814">
        <f t="shared" si="397"/>
        <v>0</v>
      </c>
      <c r="V329" s="814">
        <f t="shared" si="397"/>
        <v>0</v>
      </c>
      <c r="W329" s="811"/>
      <c r="X329" s="811"/>
      <c r="Y329" s="812"/>
      <c r="Z329" s="812"/>
      <c r="AA329" s="813"/>
      <c r="AB329" s="813"/>
      <c r="AC329" s="812"/>
      <c r="AD329" s="814"/>
      <c r="AE329" s="812"/>
    </row>
    <row r="330" spans="1:40">
      <c r="A330" s="773"/>
      <c r="B330" s="16" t="s">
        <v>78</v>
      </c>
      <c r="C330" s="974"/>
      <c r="D330" s="975">
        <v>4860</v>
      </c>
      <c r="E330" s="975">
        <v>10777</v>
      </c>
      <c r="F330" s="976">
        <v>1588</v>
      </c>
      <c r="G330" s="977">
        <v>17225</v>
      </c>
      <c r="H330" s="974"/>
      <c r="I330" s="978"/>
      <c r="J330" s="978"/>
      <c r="K330" s="164"/>
      <c r="L330" s="875"/>
      <c r="M330" s="875"/>
      <c r="N330" s="778">
        <f t="shared" si="395"/>
        <v>0</v>
      </c>
      <c r="O330" s="778">
        <f t="shared" si="396"/>
        <v>100</v>
      </c>
      <c r="P330" s="778">
        <f t="shared" si="397"/>
        <v>100</v>
      </c>
      <c r="Q330" s="758">
        <f t="shared" si="397"/>
        <v>100</v>
      </c>
      <c r="R330" s="854">
        <f t="shared" si="397"/>
        <v>100</v>
      </c>
      <c r="S330" s="854">
        <f t="shared" si="397"/>
        <v>0</v>
      </c>
      <c r="T330" s="778">
        <f t="shared" si="397"/>
        <v>0</v>
      </c>
      <c r="U330" s="758">
        <f t="shared" si="397"/>
        <v>0</v>
      </c>
      <c r="V330" s="854">
        <f t="shared" si="397"/>
        <v>0</v>
      </c>
      <c r="W330" s="854"/>
      <c r="X330" s="778"/>
      <c r="Y330" s="778"/>
      <c r="Z330" s="758"/>
      <c r="AA330" s="854"/>
      <c r="AB330" s="854"/>
      <c r="AC330" s="778"/>
      <c r="AD330" s="758"/>
      <c r="AE330" s="854"/>
    </row>
    <row r="331" spans="1:40">
      <c r="A331" s="773"/>
      <c r="B331" s="139" t="s">
        <v>1086</v>
      </c>
      <c r="C331" s="979"/>
      <c r="D331" s="980">
        <v>2030</v>
      </c>
      <c r="E331" s="980">
        <v>4034</v>
      </c>
      <c r="F331" s="981">
        <v>771</v>
      </c>
      <c r="G331" s="982">
        <v>6835</v>
      </c>
      <c r="H331" s="979"/>
      <c r="I331" s="980"/>
      <c r="J331" s="980"/>
      <c r="K331" s="169"/>
      <c r="L331" s="876"/>
      <c r="M331" s="876"/>
      <c r="N331" s="761">
        <f t="shared" si="395"/>
        <v>0</v>
      </c>
      <c r="O331" s="761">
        <f t="shared" si="396"/>
        <v>37.179487179487182</v>
      </c>
      <c r="P331" s="761">
        <f t="shared" si="397"/>
        <v>36.789785681714548</v>
      </c>
      <c r="Q331" s="762">
        <f t="shared" si="397"/>
        <v>42.526199669056815</v>
      </c>
      <c r="R331" s="760">
        <f t="shared" si="397"/>
        <v>37.476697006250689</v>
      </c>
      <c r="S331" s="760">
        <f t="shared" si="397"/>
        <v>0</v>
      </c>
      <c r="T331" s="761">
        <f t="shared" si="397"/>
        <v>0</v>
      </c>
      <c r="U331" s="762">
        <f t="shared" si="397"/>
        <v>0</v>
      </c>
      <c r="V331" s="760">
        <f t="shared" si="397"/>
        <v>0</v>
      </c>
      <c r="W331" s="855" t="s">
        <v>766</v>
      </c>
      <c r="X331" s="761"/>
      <c r="Y331" s="761"/>
      <c r="Z331" s="762"/>
      <c r="AA331" s="760"/>
      <c r="AB331" s="760"/>
      <c r="AC331" s="761"/>
      <c r="AD331" s="762"/>
      <c r="AE331" s="760"/>
    </row>
    <row r="332" spans="1:40">
      <c r="A332" s="773"/>
      <c r="B332" s="16" t="s">
        <v>951</v>
      </c>
      <c r="C332" s="974"/>
      <c r="D332" s="975">
        <v>891</v>
      </c>
      <c r="E332" s="975">
        <v>2490</v>
      </c>
      <c r="F332" s="976">
        <v>394</v>
      </c>
      <c r="G332" s="977">
        <v>3775</v>
      </c>
      <c r="H332" s="974"/>
      <c r="I332" s="978"/>
      <c r="J332" s="978"/>
      <c r="K332" s="164"/>
      <c r="L332" s="875"/>
      <c r="M332" s="875"/>
      <c r="N332" s="812">
        <f t="shared" ref="N332:N334" si="398">IF(C332&gt;0,(C332/C318)*100,)</f>
        <v>0</v>
      </c>
      <c r="O332" s="812">
        <f t="shared" ref="O332:O334" si="399">IF(D332&gt;0,(D332/D318)*100,)</f>
        <v>13.314405260011956</v>
      </c>
      <c r="P332" s="812">
        <f t="shared" ref="P332:V334" si="400">IF(E332&gt;0,(E332/E318)*100,)</f>
        <v>23.4375</v>
      </c>
      <c r="Q332" s="812">
        <f t="shared" si="400"/>
        <v>25.370251126851258</v>
      </c>
      <c r="R332" s="813">
        <f t="shared" si="400"/>
        <v>20.006359637500662</v>
      </c>
      <c r="S332" s="813">
        <f t="shared" si="400"/>
        <v>0</v>
      </c>
      <c r="T332" s="812">
        <f t="shared" si="400"/>
        <v>0</v>
      </c>
      <c r="U332" s="814">
        <f t="shared" si="400"/>
        <v>0</v>
      </c>
      <c r="V332" s="814">
        <f t="shared" si="400"/>
        <v>0</v>
      </c>
      <c r="W332" s="811">
        <f t="shared" ref="W332:AE334" si="401">+N332+N335+N338</f>
        <v>0</v>
      </c>
      <c r="X332" s="811">
        <f t="shared" si="401"/>
        <v>42.289300657501499</v>
      </c>
      <c r="Y332" s="812">
        <f t="shared" si="401"/>
        <v>37.057605421686745</v>
      </c>
      <c r="Z332" s="812">
        <f t="shared" si="401"/>
        <v>29.684481648422413</v>
      </c>
      <c r="AA332" s="813">
        <f t="shared" si="401"/>
        <v>38.306216545656895</v>
      </c>
      <c r="AB332" s="813">
        <f t="shared" si="401"/>
        <v>0</v>
      </c>
      <c r="AC332" s="812">
        <f t="shared" si="401"/>
        <v>0</v>
      </c>
      <c r="AD332" s="814">
        <f t="shared" si="401"/>
        <v>0</v>
      </c>
      <c r="AE332" s="812">
        <f t="shared" si="401"/>
        <v>0</v>
      </c>
      <c r="AF332" s="5">
        <f t="shared" ref="AF332:AN334" si="402">+N341+N332+N335+N338</f>
        <v>0</v>
      </c>
      <c r="AG332" s="5">
        <f t="shared" si="402"/>
        <v>100</v>
      </c>
      <c r="AH332" s="5">
        <f t="shared" si="402"/>
        <v>100</v>
      </c>
      <c r="AI332" s="5">
        <f t="shared" si="402"/>
        <v>100</v>
      </c>
      <c r="AJ332" s="5">
        <f t="shared" si="402"/>
        <v>99.999999999999986</v>
      </c>
      <c r="AK332" s="5">
        <f t="shared" si="402"/>
        <v>0</v>
      </c>
      <c r="AL332" s="5">
        <f t="shared" si="402"/>
        <v>0</v>
      </c>
      <c r="AM332" s="5">
        <f t="shared" si="402"/>
        <v>0</v>
      </c>
      <c r="AN332" s="5">
        <f t="shared" si="402"/>
        <v>0</v>
      </c>
    </row>
    <row r="333" spans="1:40">
      <c r="A333" s="773"/>
      <c r="B333" s="16" t="s">
        <v>80</v>
      </c>
      <c r="C333" s="974"/>
      <c r="D333" s="975">
        <v>800</v>
      </c>
      <c r="E333" s="975">
        <v>2349</v>
      </c>
      <c r="F333" s="976">
        <v>261</v>
      </c>
      <c r="G333" s="977">
        <v>3410</v>
      </c>
      <c r="H333" s="974"/>
      <c r="I333" s="978"/>
      <c r="J333" s="978"/>
      <c r="K333" s="164"/>
      <c r="L333" s="875"/>
      <c r="M333" s="875"/>
      <c r="N333" s="778">
        <f t="shared" si="398"/>
        <v>0</v>
      </c>
      <c r="O333" s="778">
        <f t="shared" si="399"/>
        <v>15.043249341857843</v>
      </c>
      <c r="P333" s="778">
        <f t="shared" si="400"/>
        <v>20.561974789915965</v>
      </c>
      <c r="Q333" s="758">
        <f t="shared" si="400"/>
        <v>15.325895478567233</v>
      </c>
      <c r="R333" s="854">
        <f t="shared" si="400"/>
        <v>18.487394957983195</v>
      </c>
      <c r="S333" s="854">
        <f t="shared" si="400"/>
        <v>0</v>
      </c>
      <c r="T333" s="778">
        <f t="shared" si="400"/>
        <v>0</v>
      </c>
      <c r="U333" s="758">
        <f t="shared" si="400"/>
        <v>0</v>
      </c>
      <c r="V333" s="854">
        <f t="shared" si="400"/>
        <v>0</v>
      </c>
      <c r="W333" s="854">
        <f t="shared" si="401"/>
        <v>0</v>
      </c>
      <c r="X333" s="778">
        <f t="shared" si="401"/>
        <v>54.964272282813091</v>
      </c>
      <c r="Y333" s="778">
        <f t="shared" si="401"/>
        <v>34.007352941176471</v>
      </c>
      <c r="Z333" s="758">
        <f t="shared" si="401"/>
        <v>17.674691720493247</v>
      </c>
      <c r="AA333" s="854">
        <f t="shared" si="401"/>
        <v>38.541610192464084</v>
      </c>
      <c r="AB333" s="854">
        <f t="shared" si="401"/>
        <v>0</v>
      </c>
      <c r="AC333" s="778">
        <f t="shared" si="401"/>
        <v>0</v>
      </c>
      <c r="AD333" s="758">
        <f t="shared" si="401"/>
        <v>0</v>
      </c>
      <c r="AE333" s="854">
        <f t="shared" si="401"/>
        <v>0</v>
      </c>
      <c r="AF333" s="5">
        <f t="shared" si="402"/>
        <v>0</v>
      </c>
      <c r="AG333" s="5">
        <f t="shared" si="402"/>
        <v>100</v>
      </c>
      <c r="AH333" s="5">
        <f t="shared" si="402"/>
        <v>99.999999999999986</v>
      </c>
      <c r="AI333" s="5">
        <f t="shared" si="402"/>
        <v>99.999999999999986</v>
      </c>
      <c r="AJ333" s="5">
        <f t="shared" si="402"/>
        <v>100</v>
      </c>
      <c r="AK333" s="5">
        <f t="shared" si="402"/>
        <v>0</v>
      </c>
      <c r="AL333" s="5">
        <f t="shared" si="402"/>
        <v>0</v>
      </c>
      <c r="AM333" s="5">
        <f t="shared" si="402"/>
        <v>0</v>
      </c>
      <c r="AN333" s="5">
        <f t="shared" si="402"/>
        <v>0</v>
      </c>
    </row>
    <row r="334" spans="1:40">
      <c r="A334" s="773"/>
      <c r="B334" s="16" t="s">
        <v>1088</v>
      </c>
      <c r="C334" s="974"/>
      <c r="D334" s="975">
        <v>860</v>
      </c>
      <c r="E334" s="975">
        <v>3129</v>
      </c>
      <c r="F334" s="976">
        <v>358</v>
      </c>
      <c r="G334" s="977">
        <v>4347</v>
      </c>
      <c r="H334" s="974"/>
      <c r="I334" s="978"/>
      <c r="J334" s="978"/>
      <c r="K334" s="164"/>
      <c r="L334" s="875"/>
      <c r="M334" s="875"/>
      <c r="N334" s="761">
        <f t="shared" si="398"/>
        <v>0</v>
      </c>
      <c r="O334" s="761">
        <f t="shared" si="399"/>
        <v>17.100815271425731</v>
      </c>
      <c r="P334" s="761">
        <f t="shared" si="400"/>
        <v>25.994849214920663</v>
      </c>
      <c r="Q334" s="762">
        <f t="shared" si="400"/>
        <v>20.294784580498867</v>
      </c>
      <c r="R334" s="760">
        <f t="shared" si="400"/>
        <v>23.085501858736059</v>
      </c>
      <c r="S334" s="760">
        <f t="shared" si="400"/>
        <v>0</v>
      </c>
      <c r="T334" s="761">
        <f t="shared" si="400"/>
        <v>0</v>
      </c>
      <c r="U334" s="762">
        <f t="shared" si="400"/>
        <v>0</v>
      </c>
      <c r="V334" s="760">
        <f t="shared" si="400"/>
        <v>0</v>
      </c>
      <c r="W334" s="855">
        <f t="shared" si="401"/>
        <v>0</v>
      </c>
      <c r="X334" s="761">
        <f t="shared" si="401"/>
        <v>56.711075760588585</v>
      </c>
      <c r="Y334" s="761">
        <f t="shared" si="401"/>
        <v>38.954889091966436</v>
      </c>
      <c r="Z334" s="762">
        <f t="shared" si="401"/>
        <v>27.947845804988663</v>
      </c>
      <c r="AA334" s="760">
        <f t="shared" si="401"/>
        <v>42.665958576739243</v>
      </c>
      <c r="AB334" s="760">
        <f t="shared" si="401"/>
        <v>0</v>
      </c>
      <c r="AC334" s="761">
        <f t="shared" si="401"/>
        <v>0</v>
      </c>
      <c r="AD334" s="762">
        <f t="shared" si="401"/>
        <v>0</v>
      </c>
      <c r="AE334" s="760">
        <f t="shared" si="401"/>
        <v>0</v>
      </c>
      <c r="AF334" s="5">
        <f t="shared" si="402"/>
        <v>0</v>
      </c>
      <c r="AG334" s="5">
        <f t="shared" si="402"/>
        <v>100</v>
      </c>
      <c r="AH334" s="5">
        <f t="shared" si="402"/>
        <v>100</v>
      </c>
      <c r="AI334" s="5">
        <f t="shared" si="402"/>
        <v>100</v>
      </c>
      <c r="AJ334" s="5">
        <f t="shared" si="402"/>
        <v>100</v>
      </c>
      <c r="AK334" s="5">
        <f t="shared" si="402"/>
        <v>0</v>
      </c>
      <c r="AL334" s="5">
        <f t="shared" si="402"/>
        <v>0</v>
      </c>
      <c r="AM334" s="5">
        <f t="shared" si="402"/>
        <v>0</v>
      </c>
      <c r="AN334" s="5">
        <f t="shared" si="402"/>
        <v>0</v>
      </c>
    </row>
    <row r="335" spans="1:40">
      <c r="A335" s="773"/>
      <c r="B335" s="16" t="s">
        <v>955</v>
      </c>
      <c r="C335" s="974"/>
      <c r="D335" s="975"/>
      <c r="E335" s="975"/>
      <c r="F335" s="976"/>
      <c r="G335" s="977"/>
      <c r="H335" s="974"/>
      <c r="I335" s="978"/>
      <c r="J335" s="978"/>
      <c r="K335" s="164"/>
      <c r="L335" s="875"/>
      <c r="M335" s="875"/>
      <c r="N335" s="812">
        <f t="shared" ref="N335:N337" si="403">IF(C335&gt;0,(C335/C318)*100,)</f>
        <v>0</v>
      </c>
      <c r="O335" s="812">
        <f t="shared" ref="O335:O337" si="404">IF(D335&gt;0,(D335/D318)*100,)</f>
        <v>0</v>
      </c>
      <c r="P335" s="812">
        <f t="shared" ref="P335:V337" si="405">IF(E335&gt;0,(E335/E318)*100,)</f>
        <v>0</v>
      </c>
      <c r="Q335" s="812">
        <f t="shared" si="405"/>
        <v>0</v>
      </c>
      <c r="R335" s="813">
        <f t="shared" si="405"/>
        <v>0</v>
      </c>
      <c r="S335" s="813">
        <f t="shared" si="405"/>
        <v>0</v>
      </c>
      <c r="T335" s="812">
        <f t="shared" si="405"/>
        <v>0</v>
      </c>
      <c r="U335" s="814">
        <f t="shared" si="405"/>
        <v>0</v>
      </c>
      <c r="V335" s="814">
        <f t="shared" si="405"/>
        <v>0</v>
      </c>
      <c r="W335" s="811"/>
      <c r="X335" s="811"/>
      <c r="Y335" s="812"/>
      <c r="Z335" s="812"/>
      <c r="AA335" s="813"/>
      <c r="AB335" s="813"/>
      <c r="AC335" s="812"/>
      <c r="AD335" s="814"/>
      <c r="AE335" s="812"/>
    </row>
    <row r="336" spans="1:40">
      <c r="A336" s="773"/>
      <c r="B336" s="16" t="s">
        <v>82</v>
      </c>
      <c r="C336" s="974"/>
      <c r="D336" s="975"/>
      <c r="E336" s="975"/>
      <c r="F336" s="976"/>
      <c r="G336" s="977"/>
      <c r="H336" s="974"/>
      <c r="I336" s="978"/>
      <c r="J336" s="978"/>
      <c r="K336" s="164"/>
      <c r="L336" s="875"/>
      <c r="M336" s="875"/>
      <c r="N336" s="778">
        <f t="shared" si="403"/>
        <v>0</v>
      </c>
      <c r="O336" s="778">
        <f t="shared" si="404"/>
        <v>0</v>
      </c>
      <c r="P336" s="778">
        <f t="shared" si="405"/>
        <v>0</v>
      </c>
      <c r="Q336" s="758">
        <f t="shared" si="405"/>
        <v>0</v>
      </c>
      <c r="R336" s="854">
        <f t="shared" si="405"/>
        <v>0</v>
      </c>
      <c r="S336" s="854">
        <f t="shared" si="405"/>
        <v>0</v>
      </c>
      <c r="T336" s="778">
        <f t="shared" si="405"/>
        <v>0</v>
      </c>
      <c r="U336" s="758">
        <f t="shared" si="405"/>
        <v>0</v>
      </c>
      <c r="V336" s="854">
        <f t="shared" si="405"/>
        <v>0</v>
      </c>
      <c r="W336" s="854"/>
      <c r="X336" s="778"/>
      <c r="Y336" s="778"/>
      <c r="Z336" s="758"/>
      <c r="AA336" s="854"/>
      <c r="AB336" s="854"/>
      <c r="AC336" s="778"/>
      <c r="AD336" s="758"/>
      <c r="AE336" s="854"/>
    </row>
    <row r="337" spans="1:31">
      <c r="A337" s="773"/>
      <c r="B337" s="16" t="s">
        <v>1090</v>
      </c>
      <c r="C337" s="974"/>
      <c r="D337" s="975"/>
      <c r="E337" s="975"/>
      <c r="F337" s="976"/>
      <c r="G337" s="977"/>
      <c r="H337" s="974"/>
      <c r="I337" s="978"/>
      <c r="J337" s="978"/>
      <c r="K337" s="164"/>
      <c r="L337" s="875"/>
      <c r="M337" s="875"/>
      <c r="N337" s="761">
        <f t="shared" si="403"/>
        <v>0</v>
      </c>
      <c r="O337" s="761">
        <f t="shared" si="404"/>
        <v>0</v>
      </c>
      <c r="P337" s="761">
        <f t="shared" si="405"/>
        <v>0</v>
      </c>
      <c r="Q337" s="762">
        <f t="shared" si="405"/>
        <v>0</v>
      </c>
      <c r="R337" s="760">
        <f t="shared" si="405"/>
        <v>0</v>
      </c>
      <c r="S337" s="760">
        <f t="shared" si="405"/>
        <v>0</v>
      </c>
      <c r="T337" s="761">
        <f t="shared" si="405"/>
        <v>0</v>
      </c>
      <c r="U337" s="762">
        <f t="shared" si="405"/>
        <v>0</v>
      </c>
      <c r="V337" s="760">
        <f t="shared" si="405"/>
        <v>0</v>
      </c>
      <c r="W337" s="855"/>
      <c r="X337" s="761"/>
      <c r="Y337" s="761"/>
      <c r="Z337" s="762"/>
      <c r="AA337" s="760"/>
      <c r="AB337" s="760"/>
      <c r="AC337" s="761"/>
      <c r="AD337" s="762"/>
      <c r="AE337" s="760"/>
    </row>
    <row r="338" spans="1:31">
      <c r="A338" s="773"/>
      <c r="B338" s="16" t="s">
        <v>957</v>
      </c>
      <c r="C338" s="974"/>
      <c r="D338" s="975">
        <v>1939</v>
      </c>
      <c r="E338" s="975">
        <v>1447</v>
      </c>
      <c r="F338" s="976">
        <v>67</v>
      </c>
      <c r="G338" s="977">
        <v>3453</v>
      </c>
      <c r="H338" s="974"/>
      <c r="I338" s="978"/>
      <c r="J338" s="978"/>
      <c r="K338" s="164"/>
      <c r="L338" s="875"/>
      <c r="M338" s="875"/>
      <c r="N338" s="812">
        <f t="shared" ref="N338:N340" si="406">IF(C338&gt;0,(C338/C318)*100,)</f>
        <v>0</v>
      </c>
      <c r="O338" s="812">
        <f t="shared" ref="O338:O340" si="407">IF(D338&gt;0,(D338/D318)*100,)</f>
        <v>28.97489539748954</v>
      </c>
      <c r="P338" s="812">
        <f t="shared" ref="P338:V340" si="408">IF(E338&gt;0,(E338/E318)*100,)</f>
        <v>13.620105421686745</v>
      </c>
      <c r="Q338" s="812">
        <f t="shared" si="408"/>
        <v>4.3142305215711527</v>
      </c>
      <c r="R338" s="813">
        <f t="shared" si="408"/>
        <v>18.299856908156233</v>
      </c>
      <c r="S338" s="813">
        <f t="shared" si="408"/>
        <v>0</v>
      </c>
      <c r="T338" s="812">
        <f t="shared" si="408"/>
        <v>0</v>
      </c>
      <c r="U338" s="814">
        <f t="shared" si="408"/>
        <v>0</v>
      </c>
      <c r="V338" s="814">
        <f t="shared" si="408"/>
        <v>0</v>
      </c>
      <c r="W338" s="811"/>
      <c r="X338" s="811"/>
      <c r="Y338" s="812"/>
      <c r="Z338" s="812"/>
      <c r="AA338" s="813"/>
      <c r="AB338" s="813"/>
      <c r="AC338" s="812"/>
      <c r="AD338" s="814"/>
      <c r="AE338" s="812"/>
    </row>
    <row r="339" spans="1:31">
      <c r="A339" s="773"/>
      <c r="B339" s="16" t="s">
        <v>84</v>
      </c>
      <c r="C339" s="974"/>
      <c r="D339" s="975">
        <v>2123</v>
      </c>
      <c r="E339" s="975">
        <v>1536</v>
      </c>
      <c r="F339" s="976">
        <v>40</v>
      </c>
      <c r="G339" s="977">
        <v>3699</v>
      </c>
      <c r="H339" s="974"/>
      <c r="I339" s="978"/>
      <c r="J339" s="978"/>
      <c r="K339" s="164"/>
      <c r="L339" s="875"/>
      <c r="M339" s="875"/>
      <c r="N339" s="778">
        <f t="shared" si="406"/>
        <v>0</v>
      </c>
      <c r="O339" s="778">
        <f t="shared" si="407"/>
        <v>39.921022940955247</v>
      </c>
      <c r="P339" s="778">
        <f t="shared" si="408"/>
        <v>13.445378151260504</v>
      </c>
      <c r="Q339" s="758">
        <f t="shared" si="408"/>
        <v>2.3487962419260127</v>
      </c>
      <c r="R339" s="854">
        <f t="shared" si="408"/>
        <v>20.054215234480889</v>
      </c>
      <c r="S339" s="854">
        <f t="shared" si="408"/>
        <v>0</v>
      </c>
      <c r="T339" s="778">
        <f t="shared" si="408"/>
        <v>0</v>
      </c>
      <c r="U339" s="758">
        <f t="shared" si="408"/>
        <v>0</v>
      </c>
      <c r="V339" s="854">
        <f t="shared" si="408"/>
        <v>0</v>
      </c>
      <c r="W339" s="854"/>
      <c r="X339" s="778"/>
      <c r="Y339" s="778"/>
      <c r="Z339" s="758"/>
      <c r="AA339" s="854"/>
      <c r="AB339" s="854"/>
      <c r="AC339" s="778"/>
      <c r="AD339" s="758"/>
      <c r="AE339" s="854"/>
    </row>
    <row r="340" spans="1:31">
      <c r="A340" s="773"/>
      <c r="B340" s="16" t="s">
        <v>1092</v>
      </c>
      <c r="C340" s="974"/>
      <c r="D340" s="975">
        <v>1992</v>
      </c>
      <c r="E340" s="975">
        <v>1560</v>
      </c>
      <c r="F340" s="976">
        <v>135</v>
      </c>
      <c r="G340" s="977">
        <v>3687</v>
      </c>
      <c r="H340" s="974"/>
      <c r="I340" s="978"/>
      <c r="J340" s="978"/>
      <c r="K340" s="164"/>
      <c r="L340" s="875"/>
      <c r="M340" s="875"/>
      <c r="N340" s="761">
        <f t="shared" si="406"/>
        <v>0</v>
      </c>
      <c r="O340" s="761">
        <f t="shared" si="407"/>
        <v>39.610260489162854</v>
      </c>
      <c r="P340" s="761">
        <f t="shared" si="408"/>
        <v>12.960039877045777</v>
      </c>
      <c r="Q340" s="762">
        <f t="shared" si="408"/>
        <v>7.6530612244897958</v>
      </c>
      <c r="R340" s="760">
        <f t="shared" si="408"/>
        <v>19.580456718003187</v>
      </c>
      <c r="S340" s="760">
        <f t="shared" si="408"/>
        <v>0</v>
      </c>
      <c r="T340" s="761">
        <f t="shared" si="408"/>
        <v>0</v>
      </c>
      <c r="U340" s="762">
        <f t="shared" si="408"/>
        <v>0</v>
      </c>
      <c r="V340" s="760">
        <f t="shared" si="408"/>
        <v>0</v>
      </c>
      <c r="W340" s="855"/>
      <c r="X340" s="761"/>
      <c r="Y340" s="761"/>
      <c r="Z340" s="762"/>
      <c r="AA340" s="760"/>
      <c r="AB340" s="760"/>
      <c r="AC340" s="761"/>
      <c r="AD340" s="762"/>
      <c r="AE340" s="760"/>
    </row>
    <row r="341" spans="1:31">
      <c r="A341" s="773"/>
      <c r="B341" s="16" t="s">
        <v>959</v>
      </c>
      <c r="C341" s="974"/>
      <c r="D341" s="975">
        <v>3862</v>
      </c>
      <c r="E341" s="975">
        <v>6687</v>
      </c>
      <c r="F341" s="976">
        <v>1092</v>
      </c>
      <c r="G341" s="977">
        <v>11641</v>
      </c>
      <c r="H341" s="974"/>
      <c r="I341" s="978"/>
      <c r="J341" s="978"/>
      <c r="K341" s="164"/>
      <c r="L341" s="875"/>
      <c r="M341" s="875"/>
      <c r="N341" s="812">
        <f t="shared" ref="N341:N343" si="409">IF(C341&gt;0,(C341/C318)*100,)</f>
        <v>0</v>
      </c>
      <c r="O341" s="812">
        <f t="shared" ref="O341:O343" si="410">IF(D341&gt;0,(D341/D318)*100,)</f>
        <v>57.710699342498508</v>
      </c>
      <c r="P341" s="812">
        <f t="shared" ref="P341:V343" si="411">IF(E341&gt;0,(E341/E318)*100,)</f>
        <v>62.942394578313255</v>
      </c>
      <c r="Q341" s="812">
        <f t="shared" si="411"/>
        <v>70.315518351577595</v>
      </c>
      <c r="R341" s="813">
        <f t="shared" si="411"/>
        <v>61.693783454343098</v>
      </c>
      <c r="S341" s="813">
        <f t="shared" si="411"/>
        <v>0</v>
      </c>
      <c r="T341" s="812">
        <f t="shared" si="411"/>
        <v>0</v>
      </c>
      <c r="U341" s="814">
        <f t="shared" si="411"/>
        <v>0</v>
      </c>
      <c r="V341" s="814">
        <f t="shared" si="411"/>
        <v>0</v>
      </c>
      <c r="W341" s="811"/>
      <c r="X341" s="811"/>
      <c r="Y341" s="812"/>
      <c r="Z341" s="812"/>
      <c r="AA341" s="813"/>
      <c r="AB341" s="813"/>
      <c r="AC341" s="812"/>
      <c r="AD341" s="814"/>
      <c r="AE341" s="812"/>
    </row>
    <row r="342" spans="1:31">
      <c r="A342" s="773"/>
      <c r="B342" s="16" t="s">
        <v>86</v>
      </c>
      <c r="C342" s="974"/>
      <c r="D342" s="975">
        <v>2395</v>
      </c>
      <c r="E342" s="975">
        <v>7539</v>
      </c>
      <c r="F342" s="976">
        <v>1402</v>
      </c>
      <c r="G342" s="977">
        <v>11336</v>
      </c>
      <c r="H342" s="974"/>
      <c r="I342" s="978"/>
      <c r="J342" s="978"/>
      <c r="K342" s="164"/>
      <c r="L342" s="875"/>
      <c r="M342" s="875"/>
      <c r="N342" s="778">
        <f t="shared" si="409"/>
        <v>0</v>
      </c>
      <c r="O342" s="778">
        <f t="shared" si="410"/>
        <v>45.035727717186916</v>
      </c>
      <c r="P342" s="778">
        <f t="shared" si="411"/>
        <v>65.992647058823522</v>
      </c>
      <c r="Q342" s="758">
        <f t="shared" si="411"/>
        <v>82.325308279506743</v>
      </c>
      <c r="R342" s="854">
        <f t="shared" si="411"/>
        <v>61.458389807535916</v>
      </c>
      <c r="S342" s="854">
        <f t="shared" si="411"/>
        <v>0</v>
      </c>
      <c r="T342" s="778">
        <f t="shared" si="411"/>
        <v>0</v>
      </c>
      <c r="U342" s="758">
        <f t="shared" si="411"/>
        <v>0</v>
      </c>
      <c r="V342" s="854">
        <f t="shared" si="411"/>
        <v>0</v>
      </c>
      <c r="W342" s="854"/>
      <c r="X342" s="778"/>
      <c r="Y342" s="778"/>
      <c r="Z342" s="758"/>
      <c r="AA342" s="854"/>
      <c r="AB342" s="854"/>
      <c r="AC342" s="778"/>
      <c r="AD342" s="758"/>
      <c r="AE342" s="854"/>
    </row>
    <row r="343" spans="1:31">
      <c r="A343" s="773"/>
      <c r="B343" s="16" t="s">
        <v>1094</v>
      </c>
      <c r="C343" s="974"/>
      <c r="D343" s="975">
        <v>2177</v>
      </c>
      <c r="E343" s="975">
        <v>7348</v>
      </c>
      <c r="F343" s="976">
        <v>1271</v>
      </c>
      <c r="G343" s="977">
        <v>10796</v>
      </c>
      <c r="H343" s="974"/>
      <c r="I343" s="978"/>
      <c r="J343" s="978"/>
      <c r="K343" s="164"/>
      <c r="L343" s="875"/>
      <c r="M343" s="875"/>
      <c r="N343" s="761">
        <f t="shared" si="409"/>
        <v>0</v>
      </c>
      <c r="O343" s="761">
        <f t="shared" si="410"/>
        <v>43.288924239411415</v>
      </c>
      <c r="P343" s="761">
        <f t="shared" si="411"/>
        <v>61.045110908033564</v>
      </c>
      <c r="Q343" s="762">
        <f t="shared" si="411"/>
        <v>72.05215419501134</v>
      </c>
      <c r="R343" s="760">
        <f t="shared" si="411"/>
        <v>57.33404142326075</v>
      </c>
      <c r="S343" s="760">
        <f t="shared" si="411"/>
        <v>0</v>
      </c>
      <c r="T343" s="761">
        <f t="shared" si="411"/>
        <v>0</v>
      </c>
      <c r="U343" s="762">
        <f t="shared" si="411"/>
        <v>0</v>
      </c>
      <c r="V343" s="760">
        <f t="shared" si="411"/>
        <v>0</v>
      </c>
      <c r="W343" s="855"/>
      <c r="X343" s="761"/>
      <c r="Y343" s="761"/>
      <c r="Z343" s="762"/>
      <c r="AA343" s="760"/>
      <c r="AB343" s="760"/>
      <c r="AC343" s="761"/>
      <c r="AD343" s="762"/>
      <c r="AE343" s="760"/>
    </row>
    <row r="344" spans="1:31">
      <c r="A344" s="773"/>
      <c r="B344" s="16" t="s">
        <v>953</v>
      </c>
      <c r="C344" s="974"/>
      <c r="D344" s="975">
        <v>0</v>
      </c>
      <c r="E344" s="975"/>
      <c r="F344" s="976"/>
      <c r="G344" s="977">
        <v>0</v>
      </c>
      <c r="H344" s="974"/>
      <c r="I344" s="978"/>
      <c r="J344" s="978"/>
      <c r="K344" s="164"/>
      <c r="L344" s="875"/>
      <c r="M344" s="875"/>
      <c r="N344" s="812">
        <f t="shared" ref="N344:N346" si="412">IF(C344&gt;0,(C344/C315)*100,)</f>
        <v>0</v>
      </c>
      <c r="O344" s="812">
        <f t="shared" ref="O344:O346" si="413">IF(D344&gt;0,(D344/D315)*100,)</f>
        <v>0</v>
      </c>
      <c r="P344" s="812">
        <f t="shared" ref="P344:V346" si="414">IF(E344&gt;0,(E344/E315)*100,)</f>
        <v>0</v>
      </c>
      <c r="Q344" s="812">
        <f t="shared" si="414"/>
        <v>0</v>
      </c>
      <c r="R344" s="813">
        <f t="shared" si="414"/>
        <v>0</v>
      </c>
      <c r="S344" s="813">
        <f t="shared" si="414"/>
        <v>0</v>
      </c>
      <c r="T344" s="812">
        <f t="shared" si="414"/>
        <v>0</v>
      </c>
      <c r="U344" s="814">
        <f t="shared" si="414"/>
        <v>0</v>
      </c>
      <c r="V344" s="814">
        <f t="shared" si="414"/>
        <v>0</v>
      </c>
      <c r="W344" s="811"/>
      <c r="X344" s="811"/>
      <c r="Y344" s="812"/>
      <c r="Z344" s="812"/>
      <c r="AA344" s="813"/>
      <c r="AB344" s="813"/>
      <c r="AC344" s="812"/>
      <c r="AD344" s="814"/>
      <c r="AE344" s="812"/>
    </row>
    <row r="345" spans="1:31">
      <c r="A345" s="773"/>
      <c r="B345" s="16" t="s">
        <v>524</v>
      </c>
      <c r="C345" s="974"/>
      <c r="D345" s="975">
        <v>0</v>
      </c>
      <c r="E345" s="975"/>
      <c r="F345" s="976"/>
      <c r="G345" s="977">
        <v>0</v>
      </c>
      <c r="H345" s="974"/>
      <c r="I345" s="978"/>
      <c r="J345" s="978"/>
      <c r="K345" s="164"/>
      <c r="L345" s="875"/>
      <c r="M345" s="875"/>
      <c r="N345" s="778">
        <f t="shared" si="412"/>
        <v>0</v>
      </c>
      <c r="O345" s="778">
        <f t="shared" si="413"/>
        <v>0</v>
      </c>
      <c r="P345" s="778">
        <f t="shared" si="414"/>
        <v>0</v>
      </c>
      <c r="Q345" s="758">
        <f t="shared" si="414"/>
        <v>0</v>
      </c>
      <c r="R345" s="854">
        <f t="shared" si="414"/>
        <v>0</v>
      </c>
      <c r="S345" s="854">
        <f t="shared" si="414"/>
        <v>0</v>
      </c>
      <c r="T345" s="778">
        <f t="shared" si="414"/>
        <v>0</v>
      </c>
      <c r="U345" s="758">
        <f t="shared" si="414"/>
        <v>0</v>
      </c>
      <c r="V345" s="854">
        <f t="shared" si="414"/>
        <v>0</v>
      </c>
      <c r="W345" s="854"/>
      <c r="X345" s="778"/>
      <c r="Y345" s="778"/>
      <c r="Z345" s="758"/>
      <c r="AA345" s="854"/>
      <c r="AB345" s="854"/>
      <c r="AC345" s="778"/>
      <c r="AD345" s="758"/>
      <c r="AE345" s="854"/>
    </row>
    <row r="346" spans="1:31">
      <c r="A346" s="773"/>
      <c r="B346" s="16" t="s">
        <v>1096</v>
      </c>
      <c r="C346" s="974"/>
      <c r="D346" s="975">
        <v>0</v>
      </c>
      <c r="E346" s="975"/>
      <c r="F346" s="976"/>
      <c r="G346" s="977">
        <v>0</v>
      </c>
      <c r="H346" s="974"/>
      <c r="I346" s="978"/>
      <c r="J346" s="978"/>
      <c r="K346" s="164"/>
      <c r="L346" s="875"/>
      <c r="M346" s="875"/>
      <c r="N346" s="761">
        <f t="shared" si="412"/>
        <v>0</v>
      </c>
      <c r="O346" s="761">
        <f t="shared" si="413"/>
        <v>0</v>
      </c>
      <c r="P346" s="761">
        <f t="shared" si="414"/>
        <v>0</v>
      </c>
      <c r="Q346" s="762">
        <f t="shared" si="414"/>
        <v>0</v>
      </c>
      <c r="R346" s="760">
        <f t="shared" si="414"/>
        <v>0</v>
      </c>
      <c r="S346" s="760">
        <f t="shared" si="414"/>
        <v>0</v>
      </c>
      <c r="T346" s="761">
        <f t="shared" si="414"/>
        <v>0</v>
      </c>
      <c r="U346" s="762">
        <f t="shared" si="414"/>
        <v>0</v>
      </c>
      <c r="V346" s="760">
        <f t="shared" si="414"/>
        <v>0</v>
      </c>
      <c r="W346" s="855"/>
      <c r="X346" s="761"/>
      <c r="Y346" s="761"/>
      <c r="Z346" s="762"/>
      <c r="AA346" s="760"/>
      <c r="AB346" s="760"/>
      <c r="AC346" s="761"/>
      <c r="AD346" s="762"/>
      <c r="AE346" s="760"/>
    </row>
    <row r="347" spans="1:31">
      <c r="A347" s="930" t="s">
        <v>917</v>
      </c>
      <c r="B347" s="927" t="s">
        <v>764</v>
      </c>
      <c r="C347" s="1019"/>
      <c r="D347" s="971">
        <v>25722</v>
      </c>
      <c r="E347" s="971">
        <v>36647</v>
      </c>
      <c r="F347" s="972">
        <v>6274</v>
      </c>
      <c r="G347" s="973">
        <v>68643</v>
      </c>
      <c r="H347" s="970"/>
      <c r="I347" s="971"/>
      <c r="J347" s="971"/>
      <c r="K347" s="953"/>
      <c r="L347" s="875"/>
      <c r="M347" s="875"/>
      <c r="N347" s="794"/>
      <c r="O347" s="794"/>
      <c r="P347" s="794"/>
      <c r="Q347" s="794"/>
      <c r="R347" s="795"/>
      <c r="S347" s="795"/>
      <c r="T347" s="794"/>
      <c r="U347" s="796"/>
      <c r="V347" s="796"/>
      <c r="W347" s="792"/>
      <c r="X347" s="793"/>
      <c r="Y347" s="794"/>
      <c r="Z347" s="794"/>
      <c r="AA347" s="795"/>
      <c r="AB347" s="795"/>
      <c r="AC347" s="794"/>
      <c r="AD347" s="796"/>
      <c r="AE347" s="858"/>
    </row>
    <row r="348" spans="1:31">
      <c r="A348" s="773"/>
      <c r="B348" s="16" t="s">
        <v>452</v>
      </c>
      <c r="C348" s="974"/>
      <c r="D348" s="975">
        <v>28792</v>
      </c>
      <c r="E348" s="975">
        <v>34791</v>
      </c>
      <c r="F348" s="976">
        <v>5465</v>
      </c>
      <c r="G348" s="977">
        <v>69048</v>
      </c>
      <c r="H348" s="974"/>
      <c r="I348" s="978"/>
      <c r="J348" s="978"/>
      <c r="K348" s="164"/>
      <c r="L348" s="875"/>
      <c r="M348" s="875"/>
      <c r="N348" s="799"/>
      <c r="O348" s="799"/>
      <c r="P348" s="799"/>
      <c r="Q348" s="799"/>
      <c r="R348" s="800"/>
      <c r="S348" s="800"/>
      <c r="T348" s="799"/>
      <c r="U348" s="801"/>
      <c r="V348" s="801"/>
      <c r="W348" s="797"/>
      <c r="X348" s="798"/>
      <c r="Y348" s="799"/>
      <c r="Z348" s="799"/>
      <c r="AA348" s="800"/>
      <c r="AB348" s="800"/>
      <c r="AC348" s="799"/>
      <c r="AD348" s="801"/>
      <c r="AE348" s="799"/>
    </row>
    <row r="349" spans="1:31">
      <c r="A349" s="773"/>
      <c r="B349" s="16" t="s">
        <v>878</v>
      </c>
      <c r="C349" s="974"/>
      <c r="D349" s="975">
        <v>34751</v>
      </c>
      <c r="E349" s="975">
        <v>31212</v>
      </c>
      <c r="F349" s="976">
        <v>5615</v>
      </c>
      <c r="G349" s="977">
        <v>71578</v>
      </c>
      <c r="H349" s="974"/>
      <c r="I349" s="978"/>
      <c r="J349" s="978"/>
      <c r="K349" s="164"/>
      <c r="L349" s="875"/>
      <c r="M349" s="875"/>
      <c r="N349" s="799"/>
      <c r="O349" s="799"/>
      <c r="P349" s="799"/>
      <c r="Q349" s="799"/>
      <c r="R349" s="800"/>
      <c r="S349" s="800"/>
      <c r="T349" s="799"/>
      <c r="U349" s="801"/>
      <c r="V349" s="801"/>
      <c r="W349" s="797"/>
      <c r="X349" s="798"/>
      <c r="Y349" s="799"/>
      <c r="Z349" s="799"/>
      <c r="AA349" s="800"/>
      <c r="AB349" s="800"/>
      <c r="AC349" s="799"/>
      <c r="AD349" s="801"/>
      <c r="AE349" s="799"/>
    </row>
    <row r="350" spans="1:31">
      <c r="A350" s="773"/>
      <c r="B350" s="16" t="s">
        <v>1002</v>
      </c>
      <c r="C350" s="974"/>
      <c r="D350" s="975">
        <v>28226</v>
      </c>
      <c r="E350" s="975">
        <v>30315</v>
      </c>
      <c r="F350" s="976">
        <v>5536</v>
      </c>
      <c r="G350" s="977">
        <v>64077</v>
      </c>
      <c r="H350" s="974"/>
      <c r="I350" s="978"/>
      <c r="J350" s="978"/>
      <c r="K350" s="164"/>
      <c r="L350" s="875"/>
      <c r="M350" s="875"/>
      <c r="N350" s="799"/>
      <c r="O350" s="799"/>
      <c r="P350" s="799"/>
      <c r="Q350" s="799"/>
      <c r="R350" s="800"/>
      <c r="S350" s="800"/>
      <c r="T350" s="799"/>
      <c r="U350" s="801"/>
      <c r="V350" s="801"/>
      <c r="W350" s="797"/>
      <c r="X350" s="798"/>
      <c r="Y350" s="799"/>
      <c r="Z350" s="799"/>
      <c r="AA350" s="800"/>
      <c r="AB350" s="800"/>
      <c r="AC350" s="799"/>
      <c r="AD350" s="801"/>
      <c r="AE350" s="799"/>
    </row>
    <row r="351" spans="1:31">
      <c r="A351" s="773"/>
      <c r="B351" s="16" t="s">
        <v>70</v>
      </c>
      <c r="C351" s="974"/>
      <c r="D351" s="975">
        <v>28172</v>
      </c>
      <c r="E351" s="975">
        <v>31129</v>
      </c>
      <c r="F351" s="976">
        <v>7061</v>
      </c>
      <c r="G351" s="977">
        <v>66362</v>
      </c>
      <c r="H351" s="974"/>
      <c r="I351" s="978"/>
      <c r="J351" s="978"/>
      <c r="K351" s="164"/>
      <c r="L351" s="875"/>
      <c r="M351" s="875"/>
      <c r="N351" s="799"/>
      <c r="O351" s="799"/>
      <c r="P351" s="799"/>
      <c r="Q351" s="799"/>
      <c r="R351" s="800"/>
      <c r="S351" s="800"/>
      <c r="T351" s="799"/>
      <c r="U351" s="801"/>
      <c r="V351" s="801"/>
      <c r="W351" s="797"/>
      <c r="X351" s="798"/>
      <c r="Y351" s="799"/>
      <c r="Z351" s="799"/>
      <c r="AA351" s="800"/>
      <c r="AB351" s="800"/>
      <c r="AC351" s="799"/>
      <c r="AD351" s="801"/>
      <c r="AE351" s="799"/>
    </row>
    <row r="352" spans="1:31">
      <c r="A352" s="773"/>
      <c r="B352" s="139" t="s">
        <v>1076</v>
      </c>
      <c r="C352" s="979"/>
      <c r="D352" s="980">
        <v>33044</v>
      </c>
      <c r="E352" s="980">
        <v>33743</v>
      </c>
      <c r="F352" s="981">
        <v>7207</v>
      </c>
      <c r="G352" s="982">
        <v>73994</v>
      </c>
      <c r="H352" s="979"/>
      <c r="I352" s="980"/>
      <c r="J352" s="980"/>
      <c r="K352" s="169"/>
      <c r="L352" s="875"/>
      <c r="M352" s="875"/>
      <c r="N352" s="804"/>
      <c r="O352" s="804"/>
      <c r="P352" s="804"/>
      <c r="Q352" s="804"/>
      <c r="R352" s="805"/>
      <c r="S352" s="805"/>
      <c r="T352" s="804"/>
      <c r="U352" s="806"/>
      <c r="V352" s="806"/>
      <c r="W352" s="802"/>
      <c r="X352" s="803"/>
      <c r="Y352" s="804"/>
      <c r="Z352" s="804"/>
      <c r="AA352" s="805"/>
      <c r="AB352" s="805"/>
      <c r="AC352" s="804"/>
      <c r="AD352" s="806"/>
      <c r="AE352" s="804"/>
    </row>
    <row r="353" spans="1:40">
      <c r="A353" s="773"/>
      <c r="B353" s="16" t="s">
        <v>454</v>
      </c>
      <c r="C353" s="974"/>
      <c r="D353" s="975">
        <v>6717</v>
      </c>
      <c r="E353" s="975">
        <v>7376</v>
      </c>
      <c r="F353" s="976">
        <v>1449</v>
      </c>
      <c r="G353" s="977">
        <v>15542</v>
      </c>
      <c r="H353" s="974"/>
      <c r="I353" s="978"/>
      <c r="J353" s="978"/>
      <c r="K353" s="164"/>
      <c r="L353" s="875"/>
      <c r="M353" s="875"/>
      <c r="N353" s="730"/>
      <c r="O353" s="730"/>
      <c r="P353" s="730"/>
      <c r="Q353" s="730"/>
      <c r="R353" s="807"/>
      <c r="S353" s="730"/>
      <c r="T353" s="730"/>
      <c r="U353" s="730"/>
      <c r="V353" s="807"/>
      <c r="W353" s="731"/>
      <c r="X353" s="730"/>
      <c r="Y353" s="730"/>
      <c r="Z353" s="730"/>
      <c r="AA353" s="807"/>
      <c r="AB353" s="730"/>
      <c r="AC353" s="730"/>
      <c r="AD353" s="730"/>
      <c r="AE353" s="859"/>
    </row>
    <row r="354" spans="1:40">
      <c r="A354" s="773"/>
      <c r="B354" s="16" t="s">
        <v>255</v>
      </c>
      <c r="C354" s="974"/>
      <c r="D354" s="975">
        <v>6024</v>
      </c>
      <c r="E354" s="975">
        <v>7517</v>
      </c>
      <c r="F354" s="976">
        <v>1350</v>
      </c>
      <c r="G354" s="977">
        <v>14891</v>
      </c>
      <c r="H354" s="974"/>
      <c r="I354" s="978"/>
      <c r="J354" s="978"/>
      <c r="K354" s="164"/>
      <c r="L354" s="875"/>
      <c r="M354" s="875"/>
      <c r="N354" s="28"/>
      <c r="O354" s="28"/>
      <c r="P354" s="28"/>
      <c r="Q354" s="28"/>
      <c r="R354" s="808"/>
      <c r="S354" s="28"/>
      <c r="T354" s="28"/>
      <c r="U354" s="28"/>
      <c r="V354" s="808"/>
      <c r="W354" s="797"/>
      <c r="X354" s="844"/>
      <c r="Y354" s="28"/>
      <c r="Z354" s="28"/>
      <c r="AA354" s="808"/>
      <c r="AB354" s="28"/>
      <c r="AC354" s="28"/>
      <c r="AD354" s="28"/>
      <c r="AE354" s="860"/>
    </row>
    <row r="355" spans="1:40">
      <c r="A355" s="773"/>
      <c r="B355" s="16" t="s">
        <v>1078</v>
      </c>
      <c r="C355" s="974"/>
      <c r="D355" s="975">
        <v>7621</v>
      </c>
      <c r="E355" s="975">
        <v>9233</v>
      </c>
      <c r="F355" s="976">
        <v>1749</v>
      </c>
      <c r="G355" s="977">
        <v>18603</v>
      </c>
      <c r="H355" s="974"/>
      <c r="I355" s="978"/>
      <c r="J355" s="978"/>
      <c r="K355" s="164"/>
      <c r="L355" s="875"/>
      <c r="M355" s="875"/>
      <c r="N355" s="798">
        <f t="shared" ref="N355:N360" si="415">IF(C355&gt;0,(C355/C347)*100,)</f>
        <v>0</v>
      </c>
      <c r="O355" s="798">
        <f t="shared" ref="O355:O360" si="416">IF(D355&gt;0,(D355/D347)*100,)</f>
        <v>29.628333722105594</v>
      </c>
      <c r="P355" s="798">
        <f t="shared" ref="P355:P360" si="417">IF(E355&gt;0,(E355/E347)*100,)</f>
        <v>25.194422462957405</v>
      </c>
      <c r="Q355" s="809">
        <f t="shared" ref="Q355:Q360" si="418">IF(F355&gt;0,(F355/F347)*100,)</f>
        <v>27.876952502390818</v>
      </c>
      <c r="R355" s="810">
        <f t="shared" ref="R355:R360" si="419">IF(G355&gt;0,(G355/G347)*100,)</f>
        <v>27.101088239150389</v>
      </c>
      <c r="S355" s="798">
        <f t="shared" ref="S355:S360" si="420">IF(H355&gt;0,(H355/H347)*100,)</f>
        <v>0</v>
      </c>
      <c r="T355" s="798">
        <f t="shared" ref="T355:T360" si="421">IF(I355&gt;0,(I355/I347)*100,)</f>
        <v>0</v>
      </c>
      <c r="U355" s="809">
        <f t="shared" ref="U355:U360" si="422">IF(J355&gt;0,(J355/J347)*100,)</f>
        <v>0</v>
      </c>
      <c r="V355" s="810">
        <f t="shared" ref="V355:V360" si="423">IF(K355&gt;0,(K355/K347)*100,)</f>
        <v>0</v>
      </c>
      <c r="W355" s="797"/>
      <c r="X355" s="798"/>
      <c r="Y355" s="798"/>
      <c r="Z355" s="809"/>
      <c r="AA355" s="810"/>
      <c r="AB355" s="798"/>
      <c r="AC355" s="798"/>
      <c r="AD355" s="809"/>
      <c r="AE355" s="797"/>
    </row>
    <row r="356" spans="1:40">
      <c r="A356" s="773"/>
      <c r="B356" s="16" t="s">
        <v>456</v>
      </c>
      <c r="C356" s="974"/>
      <c r="D356" s="975">
        <v>7562</v>
      </c>
      <c r="E356" s="975">
        <v>9559</v>
      </c>
      <c r="F356" s="976">
        <v>1732</v>
      </c>
      <c r="G356" s="977">
        <v>18853</v>
      </c>
      <c r="H356" s="974"/>
      <c r="I356" s="978"/>
      <c r="J356" s="978"/>
      <c r="K356" s="164"/>
      <c r="L356" s="875"/>
      <c r="M356" s="875"/>
      <c r="N356" s="778">
        <f t="shared" si="415"/>
        <v>0</v>
      </c>
      <c r="O356" s="778">
        <f t="shared" si="416"/>
        <v>26.26424006668519</v>
      </c>
      <c r="P356" s="778">
        <f t="shared" si="417"/>
        <v>27.475496536460582</v>
      </c>
      <c r="Q356" s="758">
        <f t="shared" si="418"/>
        <v>31.692589204025616</v>
      </c>
      <c r="R356" s="854">
        <f t="shared" si="419"/>
        <v>27.304194183756223</v>
      </c>
      <c r="S356" s="854">
        <f t="shared" si="420"/>
        <v>0</v>
      </c>
      <c r="T356" s="778">
        <f t="shared" si="421"/>
        <v>0</v>
      </c>
      <c r="U356" s="758">
        <f t="shared" si="422"/>
        <v>0</v>
      </c>
      <c r="V356" s="854">
        <f t="shared" si="423"/>
        <v>0</v>
      </c>
      <c r="W356" s="854"/>
      <c r="X356" s="778"/>
      <c r="Y356" s="778"/>
      <c r="Z356" s="758"/>
      <c r="AA356" s="854"/>
      <c r="AB356" s="854"/>
      <c r="AC356" s="778"/>
      <c r="AD356" s="758"/>
      <c r="AE356" s="854"/>
    </row>
    <row r="357" spans="1:40">
      <c r="A357" s="773"/>
      <c r="B357" s="16" t="s">
        <v>880</v>
      </c>
      <c r="C357" s="974"/>
      <c r="D357" s="975">
        <v>7970</v>
      </c>
      <c r="E357" s="975">
        <v>8889</v>
      </c>
      <c r="F357" s="976">
        <v>1610</v>
      </c>
      <c r="G357" s="977">
        <v>18469</v>
      </c>
      <c r="H357" s="974"/>
      <c r="I357" s="978"/>
      <c r="J357" s="978"/>
      <c r="K357" s="164"/>
      <c r="L357" s="875"/>
      <c r="M357" s="875"/>
      <c r="N357" s="778">
        <f t="shared" si="415"/>
        <v>0</v>
      </c>
      <c r="O357" s="778">
        <f t="shared" si="416"/>
        <v>22.934591810307616</v>
      </c>
      <c r="P357" s="778">
        <f t="shared" si="417"/>
        <v>28.479430988081507</v>
      </c>
      <c r="Q357" s="758">
        <f t="shared" si="418"/>
        <v>28.673196794300981</v>
      </c>
      <c r="R357" s="854">
        <f t="shared" si="419"/>
        <v>25.802620917041548</v>
      </c>
      <c r="S357" s="854">
        <f t="shared" si="420"/>
        <v>0</v>
      </c>
      <c r="T357" s="778">
        <f t="shared" si="421"/>
        <v>0</v>
      </c>
      <c r="U357" s="758">
        <f t="shared" si="422"/>
        <v>0</v>
      </c>
      <c r="V357" s="854">
        <f t="shared" si="423"/>
        <v>0</v>
      </c>
      <c r="W357" s="854"/>
      <c r="X357" s="778"/>
      <c r="Y357" s="778"/>
      <c r="Z357" s="758"/>
      <c r="AA357" s="854"/>
      <c r="AB357" s="854"/>
      <c r="AC357" s="778"/>
      <c r="AD357" s="758"/>
      <c r="AE357" s="854"/>
    </row>
    <row r="358" spans="1:40">
      <c r="A358" s="773"/>
      <c r="B358" s="16" t="s">
        <v>1004</v>
      </c>
      <c r="C358" s="974"/>
      <c r="D358" s="975">
        <v>7373</v>
      </c>
      <c r="E358" s="975">
        <v>9098</v>
      </c>
      <c r="F358" s="976">
        <v>1585</v>
      </c>
      <c r="G358" s="977">
        <v>18056</v>
      </c>
      <c r="H358" s="974"/>
      <c r="I358" s="975"/>
      <c r="J358" s="975"/>
      <c r="K358" s="164"/>
      <c r="L358" s="875"/>
      <c r="M358" s="875"/>
      <c r="N358" s="778">
        <f t="shared" si="415"/>
        <v>0</v>
      </c>
      <c r="O358" s="778">
        <f t="shared" si="416"/>
        <v>26.121306596754767</v>
      </c>
      <c r="P358" s="778">
        <f t="shared" si="417"/>
        <v>30.01154543955138</v>
      </c>
      <c r="Q358" s="758">
        <f t="shared" si="418"/>
        <v>28.63078034682081</v>
      </c>
      <c r="R358" s="854">
        <f t="shared" si="419"/>
        <v>28.178597624732742</v>
      </c>
      <c r="S358" s="854">
        <f t="shared" si="420"/>
        <v>0</v>
      </c>
      <c r="T358" s="778">
        <f t="shared" si="421"/>
        <v>0</v>
      </c>
      <c r="U358" s="758">
        <f t="shared" si="422"/>
        <v>0</v>
      </c>
      <c r="V358" s="854">
        <f t="shared" si="423"/>
        <v>0</v>
      </c>
      <c r="W358" s="854"/>
      <c r="X358" s="778"/>
      <c r="Y358" s="778"/>
      <c r="Z358" s="758"/>
      <c r="AA358" s="854"/>
      <c r="AB358" s="854"/>
      <c r="AC358" s="778"/>
      <c r="AD358" s="758"/>
      <c r="AE358" s="854"/>
    </row>
    <row r="359" spans="1:40">
      <c r="A359" s="773"/>
      <c r="B359" s="16" t="s">
        <v>72</v>
      </c>
      <c r="C359" s="974"/>
      <c r="D359" s="975">
        <v>7713</v>
      </c>
      <c r="E359" s="975">
        <v>9458</v>
      </c>
      <c r="F359" s="976">
        <v>1582</v>
      </c>
      <c r="G359" s="977">
        <v>18753</v>
      </c>
      <c r="H359" s="974"/>
      <c r="I359" s="978"/>
      <c r="J359" s="978"/>
      <c r="K359" s="164"/>
      <c r="L359" s="875"/>
      <c r="M359" s="875"/>
      <c r="N359" s="778">
        <f t="shared" si="415"/>
        <v>0</v>
      </c>
      <c r="O359" s="778">
        <f t="shared" si="416"/>
        <v>27.378247905721992</v>
      </c>
      <c r="P359" s="778">
        <f t="shared" si="417"/>
        <v>30.383243920460025</v>
      </c>
      <c r="Q359" s="758">
        <f t="shared" si="418"/>
        <v>22.404758532785724</v>
      </c>
      <c r="R359" s="854">
        <f t="shared" si="419"/>
        <v>28.258641993912182</v>
      </c>
      <c r="S359" s="854">
        <f t="shared" si="420"/>
        <v>0</v>
      </c>
      <c r="T359" s="778">
        <f t="shared" si="421"/>
        <v>0</v>
      </c>
      <c r="U359" s="758">
        <f t="shared" si="422"/>
        <v>0</v>
      </c>
      <c r="V359" s="854">
        <f t="shared" si="423"/>
        <v>0</v>
      </c>
      <c r="W359" s="854"/>
      <c r="X359" s="778"/>
      <c r="Y359" s="778"/>
      <c r="Z359" s="758"/>
      <c r="AA359" s="854"/>
      <c r="AB359" s="854"/>
      <c r="AC359" s="778"/>
      <c r="AD359" s="758"/>
      <c r="AE359" s="854"/>
    </row>
    <row r="360" spans="1:40">
      <c r="A360" s="773"/>
      <c r="B360" s="139" t="s">
        <v>1080</v>
      </c>
      <c r="C360" s="979"/>
      <c r="D360" s="980">
        <v>9198</v>
      </c>
      <c r="E360" s="980">
        <v>9192</v>
      </c>
      <c r="F360" s="981">
        <v>1699</v>
      </c>
      <c r="G360" s="982">
        <v>20089</v>
      </c>
      <c r="H360" s="979"/>
      <c r="I360" s="980"/>
      <c r="J360" s="980"/>
      <c r="K360" s="169"/>
      <c r="L360" s="875"/>
      <c r="M360" s="875"/>
      <c r="N360" s="761">
        <f t="shared" si="415"/>
        <v>0</v>
      </c>
      <c r="O360" s="761">
        <f t="shared" si="416"/>
        <v>27.835613121898074</v>
      </c>
      <c r="P360" s="761">
        <f t="shared" si="417"/>
        <v>27.241205583380257</v>
      </c>
      <c r="Q360" s="762">
        <f t="shared" si="418"/>
        <v>23.574302761204386</v>
      </c>
      <c r="R360" s="760">
        <f t="shared" si="419"/>
        <v>27.149498607995241</v>
      </c>
      <c r="S360" s="760">
        <f t="shared" si="420"/>
        <v>0</v>
      </c>
      <c r="T360" s="761">
        <f t="shared" si="421"/>
        <v>0</v>
      </c>
      <c r="U360" s="762">
        <f t="shared" si="422"/>
        <v>0</v>
      </c>
      <c r="V360" s="760">
        <f t="shared" si="423"/>
        <v>0</v>
      </c>
      <c r="W360" s="855" t="s">
        <v>47</v>
      </c>
      <c r="X360" s="761"/>
      <c r="Y360" s="761"/>
      <c r="Z360" s="762"/>
      <c r="AA360" s="760"/>
      <c r="AB360" s="760"/>
      <c r="AC360" s="761"/>
      <c r="AD360" s="762"/>
      <c r="AE360" s="760"/>
    </row>
    <row r="361" spans="1:40">
      <c r="A361" s="773"/>
      <c r="B361" s="16" t="s">
        <v>1006</v>
      </c>
      <c r="C361" s="974"/>
      <c r="D361" s="975">
        <v>4421.71</v>
      </c>
      <c r="E361" s="975">
        <v>5348.26</v>
      </c>
      <c r="F361" s="976">
        <v>657.20999999999992</v>
      </c>
      <c r="G361" s="977">
        <v>10427.18</v>
      </c>
      <c r="H361" s="974"/>
      <c r="I361" s="978"/>
      <c r="J361" s="978"/>
      <c r="K361" s="164"/>
      <c r="L361" s="875"/>
      <c r="M361" s="875"/>
      <c r="N361" s="812">
        <f t="shared" ref="N361:N363" si="424">IF(C361&gt;0,(C361/C358)*100,)</f>
        <v>0</v>
      </c>
      <c r="O361" s="812">
        <f t="shared" ref="O361:O363" si="425">IF(D361&gt;0,(D361/D358)*100,)</f>
        <v>59.971653329716531</v>
      </c>
      <c r="P361" s="812">
        <f t="shared" ref="P361:V363" si="426">IF(E361&gt;0,(E361/E358)*100,)</f>
        <v>58.785007693998679</v>
      </c>
      <c r="Q361" s="812">
        <f t="shared" si="426"/>
        <v>41.464353312302833</v>
      </c>
      <c r="R361" s="813">
        <f t="shared" si="426"/>
        <v>57.749113867966329</v>
      </c>
      <c r="S361" s="813">
        <f t="shared" si="426"/>
        <v>0</v>
      </c>
      <c r="T361" s="812">
        <f t="shared" si="426"/>
        <v>0</v>
      </c>
      <c r="U361" s="814">
        <f t="shared" si="426"/>
        <v>0</v>
      </c>
      <c r="V361" s="814">
        <f t="shared" si="426"/>
        <v>0</v>
      </c>
      <c r="W361" s="811">
        <f t="shared" ref="W361:AE362" si="427">+N361+N364</f>
        <v>0</v>
      </c>
      <c r="X361" s="811">
        <f t="shared" si="427"/>
        <v>59.971653329716531</v>
      </c>
      <c r="Y361" s="812">
        <f t="shared" si="427"/>
        <v>58.785007693998679</v>
      </c>
      <c r="Z361" s="812">
        <f t="shared" si="427"/>
        <v>41.464353312302833</v>
      </c>
      <c r="AA361" s="813">
        <f t="shared" si="427"/>
        <v>57.749113867966329</v>
      </c>
      <c r="AB361" s="813">
        <f t="shared" si="427"/>
        <v>0</v>
      </c>
      <c r="AC361" s="812">
        <f t="shared" si="427"/>
        <v>0</v>
      </c>
      <c r="AD361" s="814">
        <f t="shared" si="427"/>
        <v>0</v>
      </c>
      <c r="AE361" s="812">
        <f t="shared" si="427"/>
        <v>0</v>
      </c>
      <c r="AF361" s="5">
        <f t="shared" ref="AF361:AN363" si="428">+N361+N364+N367</f>
        <v>0</v>
      </c>
      <c r="AG361" s="5">
        <f t="shared" si="428"/>
        <v>100</v>
      </c>
      <c r="AH361" s="5">
        <f t="shared" si="428"/>
        <v>100</v>
      </c>
      <c r="AI361" s="5">
        <f t="shared" si="428"/>
        <v>100</v>
      </c>
      <c r="AJ361" s="5">
        <f t="shared" si="428"/>
        <v>100</v>
      </c>
      <c r="AK361" s="5">
        <f t="shared" si="428"/>
        <v>0</v>
      </c>
      <c r="AL361" s="5">
        <f t="shared" si="428"/>
        <v>0</v>
      </c>
      <c r="AM361" s="5">
        <f t="shared" si="428"/>
        <v>0</v>
      </c>
      <c r="AN361" s="5">
        <f t="shared" si="428"/>
        <v>0</v>
      </c>
    </row>
    <row r="362" spans="1:40">
      <c r="A362" s="773"/>
      <c r="B362" s="16" t="s">
        <v>74</v>
      </c>
      <c r="C362" s="974"/>
      <c r="D362" s="975">
        <v>4413</v>
      </c>
      <c r="E362" s="975">
        <v>5355</v>
      </c>
      <c r="F362" s="976">
        <v>772</v>
      </c>
      <c r="G362" s="977">
        <v>10540</v>
      </c>
      <c r="H362" s="974"/>
      <c r="I362" s="978"/>
      <c r="J362" s="978"/>
      <c r="K362" s="164"/>
      <c r="L362" s="875"/>
      <c r="M362" s="875"/>
      <c r="N362" s="778">
        <f t="shared" si="424"/>
        <v>0</v>
      </c>
      <c r="O362" s="778">
        <f t="shared" si="425"/>
        <v>57.215091404122909</v>
      </c>
      <c r="P362" s="778">
        <f t="shared" si="426"/>
        <v>56.618735462042714</v>
      </c>
      <c r="Q362" s="758">
        <f t="shared" si="426"/>
        <v>48.798988621997466</v>
      </c>
      <c r="R362" s="854">
        <f t="shared" si="426"/>
        <v>56.20434063883112</v>
      </c>
      <c r="S362" s="854">
        <f t="shared" si="426"/>
        <v>0</v>
      </c>
      <c r="T362" s="778">
        <f t="shared" si="426"/>
        <v>0</v>
      </c>
      <c r="U362" s="758">
        <f t="shared" si="426"/>
        <v>0</v>
      </c>
      <c r="V362" s="854">
        <f t="shared" si="426"/>
        <v>0</v>
      </c>
      <c r="W362" s="854">
        <f t="shared" si="427"/>
        <v>0</v>
      </c>
      <c r="X362" s="778">
        <f t="shared" si="427"/>
        <v>57.215091404122909</v>
      </c>
      <c r="Y362" s="778">
        <f t="shared" si="427"/>
        <v>56.618735462042714</v>
      </c>
      <c r="Z362" s="758">
        <f t="shared" si="427"/>
        <v>48.798988621997466</v>
      </c>
      <c r="AA362" s="854">
        <f t="shared" si="427"/>
        <v>56.20434063883112</v>
      </c>
      <c r="AB362" s="854">
        <f t="shared" si="427"/>
        <v>0</v>
      </c>
      <c r="AC362" s="778">
        <f t="shared" si="427"/>
        <v>0</v>
      </c>
      <c r="AD362" s="758">
        <f t="shared" si="427"/>
        <v>0</v>
      </c>
      <c r="AE362" s="854">
        <f t="shared" si="427"/>
        <v>0</v>
      </c>
      <c r="AF362" s="5">
        <f t="shared" si="428"/>
        <v>0</v>
      </c>
      <c r="AG362" s="5">
        <f t="shared" si="428"/>
        <v>100</v>
      </c>
      <c r="AH362" s="5">
        <f t="shared" si="428"/>
        <v>100</v>
      </c>
      <c r="AI362" s="5">
        <f t="shared" si="428"/>
        <v>100</v>
      </c>
      <c r="AJ362" s="5">
        <f t="shared" si="428"/>
        <v>100</v>
      </c>
      <c r="AK362" s="5">
        <f t="shared" si="428"/>
        <v>0</v>
      </c>
      <c r="AL362" s="5">
        <f t="shared" si="428"/>
        <v>0</v>
      </c>
      <c r="AM362" s="5">
        <f t="shared" si="428"/>
        <v>0</v>
      </c>
      <c r="AN362" s="5">
        <f t="shared" si="428"/>
        <v>0</v>
      </c>
    </row>
    <row r="363" spans="1:40">
      <c r="A363" s="773"/>
      <c r="B363" s="139" t="s">
        <v>1082</v>
      </c>
      <c r="C363" s="979"/>
      <c r="D363" s="980">
        <v>5405</v>
      </c>
      <c r="E363" s="980">
        <v>5300</v>
      </c>
      <c r="F363" s="981">
        <v>922</v>
      </c>
      <c r="G363" s="982">
        <v>11627</v>
      </c>
      <c r="H363" s="979"/>
      <c r="I363" s="980"/>
      <c r="J363" s="980"/>
      <c r="K363" s="169"/>
      <c r="L363" s="876"/>
      <c r="M363" s="876"/>
      <c r="N363" s="761">
        <f t="shared" si="424"/>
        <v>0</v>
      </c>
      <c r="O363" s="761">
        <f t="shared" si="425"/>
        <v>58.76277451619918</v>
      </c>
      <c r="P363" s="761">
        <f t="shared" si="426"/>
        <v>57.658833768494347</v>
      </c>
      <c r="Q363" s="762">
        <f t="shared" si="426"/>
        <v>54.267216009417311</v>
      </c>
      <c r="R363" s="760">
        <f t="shared" si="426"/>
        <v>57.8774453681119</v>
      </c>
      <c r="S363" s="760">
        <f t="shared" si="426"/>
        <v>0</v>
      </c>
      <c r="T363" s="761">
        <f t="shared" si="426"/>
        <v>0</v>
      </c>
      <c r="U363" s="762">
        <f t="shared" si="426"/>
        <v>0</v>
      </c>
      <c r="V363" s="760">
        <f t="shared" si="426"/>
        <v>0</v>
      </c>
      <c r="W363" s="855">
        <f t="shared" ref="W363" si="429">+N363+N366</f>
        <v>0</v>
      </c>
      <c r="X363" s="761">
        <f t="shared" ref="X363" si="430">+O363+O366</f>
        <v>58.76277451619918</v>
      </c>
      <c r="Y363" s="761">
        <f t="shared" ref="Y363" si="431">+P363+P366</f>
        <v>57.658833768494347</v>
      </c>
      <c r="Z363" s="762">
        <f t="shared" ref="Z363" si="432">+Q363+Q366</f>
        <v>54.267216009417311</v>
      </c>
      <c r="AA363" s="760">
        <f t="shared" ref="AA363" si="433">+R363+R366</f>
        <v>57.8774453681119</v>
      </c>
      <c r="AB363" s="760">
        <f t="shared" ref="AB363" si="434">+S363+S366</f>
        <v>0</v>
      </c>
      <c r="AC363" s="761">
        <f t="shared" ref="AC363" si="435">+T363+T366</f>
        <v>0</v>
      </c>
      <c r="AD363" s="762">
        <f t="shared" ref="AD363" si="436">+U363+U366</f>
        <v>0</v>
      </c>
      <c r="AE363" s="760">
        <f t="shared" ref="AE363" si="437">+V363+V366</f>
        <v>0</v>
      </c>
      <c r="AF363" s="5">
        <f t="shared" si="428"/>
        <v>0</v>
      </c>
      <c r="AG363" s="5">
        <f t="shared" si="428"/>
        <v>100</v>
      </c>
      <c r="AH363" s="5">
        <f t="shared" si="428"/>
        <v>100</v>
      </c>
      <c r="AI363" s="5">
        <f t="shared" si="428"/>
        <v>100</v>
      </c>
      <c r="AJ363" s="5">
        <f t="shared" si="428"/>
        <v>100</v>
      </c>
      <c r="AK363" s="5">
        <f t="shared" si="428"/>
        <v>0</v>
      </c>
      <c r="AL363" s="5">
        <f t="shared" si="428"/>
        <v>0</v>
      </c>
      <c r="AM363" s="5">
        <f t="shared" si="428"/>
        <v>0</v>
      </c>
      <c r="AN363" s="5">
        <f t="shared" si="428"/>
        <v>0</v>
      </c>
    </row>
    <row r="364" spans="1:40" ht="13.5" thickBot="1">
      <c r="A364" s="773"/>
      <c r="B364" s="16" t="s">
        <v>1008</v>
      </c>
      <c r="C364" s="974"/>
      <c r="D364" s="975"/>
      <c r="E364" s="975"/>
      <c r="F364" s="976"/>
      <c r="G364" s="977"/>
      <c r="H364" s="974"/>
      <c r="I364" s="978"/>
      <c r="J364" s="978"/>
      <c r="K364" s="164"/>
      <c r="L364" s="875"/>
      <c r="M364" s="875"/>
      <c r="N364" s="812">
        <f t="shared" ref="N364:N366" si="438">IF(C364&gt;0,(C364/C358)*100,)</f>
        <v>0</v>
      </c>
      <c r="O364" s="812">
        <f t="shared" ref="O364:O366" si="439">IF(D364&gt;0,(D364/D358)*100,)</f>
        <v>0</v>
      </c>
      <c r="P364" s="812">
        <f t="shared" ref="P364:V366" si="440">IF(E364&gt;0,(E364/E358)*100,)</f>
        <v>0</v>
      </c>
      <c r="Q364" s="812">
        <f t="shared" si="440"/>
        <v>0</v>
      </c>
      <c r="R364" s="813">
        <f t="shared" si="440"/>
        <v>0</v>
      </c>
      <c r="S364" s="813">
        <f t="shared" si="440"/>
        <v>0</v>
      </c>
      <c r="T364" s="812">
        <f t="shared" si="440"/>
        <v>0</v>
      </c>
      <c r="U364" s="814">
        <f t="shared" si="440"/>
        <v>0</v>
      </c>
      <c r="V364" s="814">
        <f t="shared" si="440"/>
        <v>0</v>
      </c>
      <c r="W364" s="811"/>
      <c r="X364" s="811"/>
      <c r="Y364" s="812"/>
      <c r="Z364" s="812"/>
      <c r="AA364" s="813"/>
      <c r="AB364" s="813"/>
      <c r="AC364" s="812"/>
      <c r="AD364" s="814"/>
      <c r="AE364" s="812"/>
    </row>
    <row r="365" spans="1:40" ht="13.5" thickBot="1">
      <c r="A365" s="773"/>
      <c r="B365" s="16" t="s">
        <v>76</v>
      </c>
      <c r="C365" s="974"/>
      <c r="D365" s="957"/>
      <c r="E365" s="989"/>
      <c r="F365" s="990"/>
      <c r="G365" s="991"/>
      <c r="H365" s="974"/>
      <c r="I365" s="978"/>
      <c r="J365" s="978"/>
      <c r="K365" s="164"/>
      <c r="L365" s="875"/>
      <c r="M365" s="875"/>
      <c r="N365" s="778">
        <f t="shared" si="438"/>
        <v>0</v>
      </c>
      <c r="O365" s="778">
        <f t="shared" si="439"/>
        <v>0</v>
      </c>
      <c r="P365" s="778">
        <f t="shared" si="440"/>
        <v>0</v>
      </c>
      <c r="Q365" s="758">
        <f t="shared" si="440"/>
        <v>0</v>
      </c>
      <c r="R365" s="854">
        <f t="shared" si="440"/>
        <v>0</v>
      </c>
      <c r="S365" s="854">
        <f t="shared" si="440"/>
        <v>0</v>
      </c>
      <c r="T365" s="778">
        <f t="shared" si="440"/>
        <v>0</v>
      </c>
      <c r="U365" s="758">
        <f t="shared" si="440"/>
        <v>0</v>
      </c>
      <c r="V365" s="854">
        <f t="shared" si="440"/>
        <v>0</v>
      </c>
      <c r="W365" s="854"/>
      <c r="X365" s="778"/>
      <c r="Y365" s="778"/>
      <c r="Z365" s="758"/>
      <c r="AA365" s="854"/>
      <c r="AB365" s="854"/>
      <c r="AC365" s="778"/>
      <c r="AD365" s="758"/>
      <c r="AE365" s="854"/>
    </row>
    <row r="366" spans="1:40">
      <c r="A366" s="773"/>
      <c r="B366" s="139" t="s">
        <v>1084</v>
      </c>
      <c r="C366" s="979"/>
      <c r="D366" s="980"/>
      <c r="E366" s="980"/>
      <c r="F366" s="981"/>
      <c r="G366" s="982"/>
      <c r="H366" s="979"/>
      <c r="I366" s="980"/>
      <c r="J366" s="980"/>
      <c r="K366" s="169"/>
      <c r="L366" s="875"/>
      <c r="M366" s="875"/>
      <c r="N366" s="761">
        <f t="shared" si="438"/>
        <v>0</v>
      </c>
      <c r="O366" s="761">
        <f t="shared" si="439"/>
        <v>0</v>
      </c>
      <c r="P366" s="761">
        <f t="shared" si="440"/>
        <v>0</v>
      </c>
      <c r="Q366" s="762">
        <f t="shared" si="440"/>
        <v>0</v>
      </c>
      <c r="R366" s="760">
        <f t="shared" si="440"/>
        <v>0</v>
      </c>
      <c r="S366" s="760">
        <f t="shared" si="440"/>
        <v>0</v>
      </c>
      <c r="T366" s="761">
        <f t="shared" si="440"/>
        <v>0</v>
      </c>
      <c r="U366" s="762">
        <f t="shared" si="440"/>
        <v>0</v>
      </c>
      <c r="V366" s="760">
        <f t="shared" si="440"/>
        <v>0</v>
      </c>
      <c r="W366" s="855"/>
      <c r="X366" s="761"/>
      <c r="Y366" s="761"/>
      <c r="Z366" s="762"/>
      <c r="AA366" s="760"/>
      <c r="AB366" s="760"/>
      <c r="AC366" s="761"/>
      <c r="AD366" s="762"/>
      <c r="AE366" s="760"/>
    </row>
    <row r="367" spans="1:40">
      <c r="A367" s="773"/>
      <c r="B367" s="16" t="s">
        <v>1010</v>
      </c>
      <c r="C367" s="974"/>
      <c r="D367" s="1021">
        <v>2951.29</v>
      </c>
      <c r="E367" s="992">
        <v>3749.7400000000002</v>
      </c>
      <c r="F367" s="993">
        <v>927.79000000000008</v>
      </c>
      <c r="G367" s="994">
        <v>7628.8200000000006</v>
      </c>
      <c r="H367" s="974"/>
      <c r="I367" s="978"/>
      <c r="J367" s="978"/>
      <c r="K367" s="164"/>
      <c r="L367" s="875"/>
      <c r="M367" s="875"/>
      <c r="N367" s="812">
        <f t="shared" ref="N367:N369" si="441">IF(C367&gt;0,(C367/C358)*100,)</f>
        <v>0</v>
      </c>
      <c r="O367" s="812">
        <f t="shared" ref="O367:O369" si="442">IF(D367&gt;0,(D367/D358)*100,)</f>
        <v>40.028346670283469</v>
      </c>
      <c r="P367" s="812">
        <f t="shared" ref="P367:V369" si="443">IF(E367&gt;0,(E367/E358)*100,)</f>
        <v>41.214992306001321</v>
      </c>
      <c r="Q367" s="812">
        <f t="shared" si="443"/>
        <v>58.53564668769716</v>
      </c>
      <c r="R367" s="813">
        <f t="shared" si="443"/>
        <v>42.250886132033678</v>
      </c>
      <c r="S367" s="813">
        <f t="shared" si="443"/>
        <v>0</v>
      </c>
      <c r="T367" s="812">
        <f t="shared" si="443"/>
        <v>0</v>
      </c>
      <c r="U367" s="814">
        <f t="shared" si="443"/>
        <v>0</v>
      </c>
      <c r="V367" s="814">
        <f t="shared" si="443"/>
        <v>0</v>
      </c>
      <c r="W367" s="811"/>
      <c r="X367" s="811"/>
      <c r="Y367" s="812"/>
      <c r="Z367" s="812"/>
      <c r="AA367" s="813"/>
      <c r="AB367" s="813"/>
      <c r="AC367" s="812"/>
      <c r="AD367" s="814"/>
      <c r="AE367" s="812"/>
    </row>
    <row r="368" spans="1:40" ht="13.5" thickBot="1">
      <c r="A368" s="773"/>
      <c r="B368" s="16" t="s">
        <v>78</v>
      </c>
      <c r="C368" s="974"/>
      <c r="D368" s="986">
        <v>3300</v>
      </c>
      <c r="E368" s="995">
        <v>4103</v>
      </c>
      <c r="F368" s="987">
        <v>810</v>
      </c>
      <c r="G368" s="988">
        <v>8213</v>
      </c>
      <c r="H368" s="974"/>
      <c r="I368" s="978"/>
      <c r="J368" s="978"/>
      <c r="K368" s="164"/>
      <c r="L368" s="875"/>
      <c r="M368" s="875"/>
      <c r="N368" s="778">
        <f t="shared" si="441"/>
        <v>0</v>
      </c>
      <c r="O368" s="778">
        <f t="shared" si="442"/>
        <v>42.784908595877091</v>
      </c>
      <c r="P368" s="778">
        <f t="shared" si="443"/>
        <v>43.381264537957286</v>
      </c>
      <c r="Q368" s="758">
        <f t="shared" si="443"/>
        <v>51.201011378002526</v>
      </c>
      <c r="R368" s="854">
        <f t="shared" si="443"/>
        <v>43.79565936116888</v>
      </c>
      <c r="S368" s="854">
        <f t="shared" si="443"/>
        <v>0</v>
      </c>
      <c r="T368" s="778">
        <f t="shared" si="443"/>
        <v>0</v>
      </c>
      <c r="U368" s="758">
        <f t="shared" si="443"/>
        <v>0</v>
      </c>
      <c r="V368" s="854">
        <f t="shared" si="443"/>
        <v>0</v>
      </c>
      <c r="W368" s="854"/>
      <c r="X368" s="778"/>
      <c r="Y368" s="778"/>
      <c r="Z368" s="758"/>
      <c r="AA368" s="854"/>
      <c r="AB368" s="854"/>
      <c r="AC368" s="778"/>
      <c r="AD368" s="758"/>
      <c r="AE368" s="854"/>
    </row>
    <row r="369" spans="1:40">
      <c r="A369" s="773"/>
      <c r="B369" s="139" t="s">
        <v>1086</v>
      </c>
      <c r="C369" s="979"/>
      <c r="D369" s="980">
        <v>3793</v>
      </c>
      <c r="E369" s="980">
        <v>3892</v>
      </c>
      <c r="F369" s="981">
        <v>777</v>
      </c>
      <c r="G369" s="982">
        <v>8462</v>
      </c>
      <c r="H369" s="979"/>
      <c r="I369" s="980"/>
      <c r="J369" s="980"/>
      <c r="K369" s="169"/>
      <c r="L369" s="876"/>
      <c r="M369" s="876"/>
      <c r="N369" s="761">
        <f t="shared" si="441"/>
        <v>0</v>
      </c>
      <c r="O369" s="761">
        <f t="shared" si="442"/>
        <v>41.237225483800827</v>
      </c>
      <c r="P369" s="761">
        <f t="shared" si="443"/>
        <v>42.341166231505653</v>
      </c>
      <c r="Q369" s="762">
        <f t="shared" si="443"/>
        <v>45.732783990582696</v>
      </c>
      <c r="R369" s="760">
        <f t="shared" si="443"/>
        <v>42.1225546318881</v>
      </c>
      <c r="S369" s="760">
        <f t="shared" si="443"/>
        <v>0</v>
      </c>
      <c r="T369" s="761">
        <f t="shared" si="443"/>
        <v>0</v>
      </c>
      <c r="U369" s="762">
        <f t="shared" si="443"/>
        <v>0</v>
      </c>
      <c r="V369" s="760">
        <f t="shared" si="443"/>
        <v>0</v>
      </c>
      <c r="W369" s="855" t="s">
        <v>766</v>
      </c>
      <c r="X369" s="761"/>
      <c r="Y369" s="761"/>
      <c r="Z369" s="762"/>
      <c r="AA369" s="760"/>
      <c r="AB369" s="760"/>
      <c r="AC369" s="761"/>
      <c r="AD369" s="762"/>
      <c r="AE369" s="760"/>
    </row>
    <row r="370" spans="1:40">
      <c r="A370" s="773"/>
      <c r="B370" s="16" t="s">
        <v>951</v>
      </c>
      <c r="C370" s="974"/>
      <c r="D370" s="975">
        <v>1041</v>
      </c>
      <c r="E370" s="975">
        <v>2153</v>
      </c>
      <c r="F370" s="976">
        <v>449</v>
      </c>
      <c r="G370" s="977">
        <v>3643</v>
      </c>
      <c r="H370" s="974"/>
      <c r="I370" s="978"/>
      <c r="J370" s="978"/>
      <c r="K370" s="164"/>
      <c r="L370" s="875"/>
      <c r="M370" s="875"/>
      <c r="N370" s="812">
        <f t="shared" ref="N370:N372" si="444">IF(C370&gt;0,(C370/C356)*100,)</f>
        <v>0</v>
      </c>
      <c r="O370" s="812">
        <f t="shared" ref="O370:O372" si="445">IF(D370&gt;0,(D370/D356)*100,)</f>
        <v>13.76619941814335</v>
      </c>
      <c r="P370" s="812">
        <f t="shared" ref="P370:V372" si="446">IF(E370&gt;0,(E370/E356)*100,)</f>
        <v>22.523276493357045</v>
      </c>
      <c r="Q370" s="812">
        <f t="shared" si="446"/>
        <v>25.92378752886836</v>
      </c>
      <c r="R370" s="813">
        <f t="shared" si="446"/>
        <v>19.323184639049487</v>
      </c>
      <c r="S370" s="813">
        <f t="shared" si="446"/>
        <v>0</v>
      </c>
      <c r="T370" s="812">
        <f t="shared" si="446"/>
        <v>0</v>
      </c>
      <c r="U370" s="814">
        <f t="shared" si="446"/>
        <v>0</v>
      </c>
      <c r="V370" s="814">
        <f t="shared" si="446"/>
        <v>0</v>
      </c>
      <c r="W370" s="811">
        <f t="shared" ref="W370:AE372" si="447">+N370+N373+N376</f>
        <v>0</v>
      </c>
      <c r="X370" s="811">
        <f t="shared" si="447"/>
        <v>25.152076170325312</v>
      </c>
      <c r="Y370" s="812">
        <f t="shared" si="447"/>
        <v>32.513861282560939</v>
      </c>
      <c r="Z370" s="812">
        <f t="shared" si="447"/>
        <v>34.757505773672051</v>
      </c>
      <c r="AA370" s="813">
        <f t="shared" si="447"/>
        <v>29.767145812337557</v>
      </c>
      <c r="AB370" s="813">
        <f t="shared" si="447"/>
        <v>0</v>
      </c>
      <c r="AC370" s="812">
        <f t="shared" si="447"/>
        <v>0</v>
      </c>
      <c r="AD370" s="814">
        <f t="shared" si="447"/>
        <v>0</v>
      </c>
      <c r="AE370" s="812">
        <f t="shared" si="447"/>
        <v>0</v>
      </c>
      <c r="AF370" s="5">
        <f t="shared" ref="AF370:AN372" si="448">+N379+N370+N373+N376</f>
        <v>0</v>
      </c>
      <c r="AG370" s="5">
        <f t="shared" si="448"/>
        <v>99.999999999999986</v>
      </c>
      <c r="AH370" s="5">
        <f t="shared" si="448"/>
        <v>100</v>
      </c>
      <c r="AI370" s="5">
        <f t="shared" si="448"/>
        <v>99.999999999999986</v>
      </c>
      <c r="AJ370" s="5">
        <f t="shared" si="448"/>
        <v>100</v>
      </c>
      <c r="AK370" s="5">
        <f t="shared" si="448"/>
        <v>0</v>
      </c>
      <c r="AL370" s="5">
        <f t="shared" si="448"/>
        <v>0</v>
      </c>
      <c r="AM370" s="5">
        <f t="shared" si="448"/>
        <v>0</v>
      </c>
      <c r="AN370" s="5">
        <f t="shared" si="448"/>
        <v>0</v>
      </c>
    </row>
    <row r="371" spans="1:40">
      <c r="A371" s="773"/>
      <c r="B371" s="16" t="s">
        <v>80</v>
      </c>
      <c r="C371" s="974"/>
      <c r="D371" s="975">
        <v>1053</v>
      </c>
      <c r="E371" s="975">
        <v>1892</v>
      </c>
      <c r="F371" s="976">
        <v>355</v>
      </c>
      <c r="G371" s="977">
        <v>3300</v>
      </c>
      <c r="H371" s="974"/>
      <c r="I371" s="978"/>
      <c r="J371" s="978"/>
      <c r="K371" s="164"/>
      <c r="L371" s="875"/>
      <c r="M371" s="875"/>
      <c r="N371" s="778">
        <f t="shared" si="444"/>
        <v>0</v>
      </c>
      <c r="O371" s="778">
        <f t="shared" si="445"/>
        <v>13.212045169385195</v>
      </c>
      <c r="P371" s="778">
        <f t="shared" si="446"/>
        <v>21.284733940825738</v>
      </c>
      <c r="Q371" s="758">
        <f t="shared" si="446"/>
        <v>22.049689440993788</v>
      </c>
      <c r="R371" s="854">
        <f t="shared" si="446"/>
        <v>17.867778439547351</v>
      </c>
      <c r="S371" s="854">
        <f t="shared" si="446"/>
        <v>0</v>
      </c>
      <c r="T371" s="778">
        <f t="shared" si="446"/>
        <v>0</v>
      </c>
      <c r="U371" s="758">
        <f t="shared" si="446"/>
        <v>0</v>
      </c>
      <c r="V371" s="854">
        <f t="shared" si="446"/>
        <v>0</v>
      </c>
      <c r="W371" s="854">
        <f t="shared" si="447"/>
        <v>0</v>
      </c>
      <c r="X371" s="778">
        <f t="shared" si="447"/>
        <v>23.17440401505646</v>
      </c>
      <c r="Y371" s="778">
        <f t="shared" si="447"/>
        <v>30.44211947350658</v>
      </c>
      <c r="Z371" s="758">
        <f t="shared" si="447"/>
        <v>30.434782608695652</v>
      </c>
      <c r="AA371" s="854">
        <f t="shared" si="447"/>
        <v>27.305214142617359</v>
      </c>
      <c r="AB371" s="854">
        <f t="shared" si="447"/>
        <v>0</v>
      </c>
      <c r="AC371" s="778">
        <f t="shared" si="447"/>
        <v>0</v>
      </c>
      <c r="AD371" s="758">
        <f t="shared" si="447"/>
        <v>0</v>
      </c>
      <c r="AE371" s="854">
        <f t="shared" si="447"/>
        <v>0</v>
      </c>
      <c r="AF371" s="5">
        <f t="shared" si="448"/>
        <v>0</v>
      </c>
      <c r="AG371" s="5">
        <f t="shared" si="448"/>
        <v>99.999999999999986</v>
      </c>
      <c r="AH371" s="5">
        <f t="shared" si="448"/>
        <v>100</v>
      </c>
      <c r="AI371" s="5">
        <f t="shared" si="448"/>
        <v>100</v>
      </c>
      <c r="AJ371" s="5">
        <f t="shared" si="448"/>
        <v>100</v>
      </c>
      <c r="AK371" s="5">
        <f t="shared" si="448"/>
        <v>0</v>
      </c>
      <c r="AL371" s="5">
        <f t="shared" si="448"/>
        <v>0</v>
      </c>
      <c r="AM371" s="5">
        <f t="shared" si="448"/>
        <v>0</v>
      </c>
      <c r="AN371" s="5">
        <f t="shared" si="448"/>
        <v>0</v>
      </c>
    </row>
    <row r="372" spans="1:40" ht="13.5" thickBot="1">
      <c r="A372" s="773"/>
      <c r="B372" s="139" t="s">
        <v>1088</v>
      </c>
      <c r="C372" s="979"/>
      <c r="D372" s="980">
        <v>1121</v>
      </c>
      <c r="E372" s="980">
        <v>2125</v>
      </c>
      <c r="F372" s="981">
        <v>356</v>
      </c>
      <c r="G372" s="982">
        <v>3602</v>
      </c>
      <c r="H372" s="979"/>
      <c r="I372" s="980"/>
      <c r="J372" s="980"/>
      <c r="K372" s="169"/>
      <c r="L372" s="875"/>
      <c r="M372" s="875"/>
      <c r="N372" s="761">
        <f t="shared" si="444"/>
        <v>0</v>
      </c>
      <c r="O372" s="761">
        <f t="shared" si="445"/>
        <v>15.204123152041232</v>
      </c>
      <c r="P372" s="761">
        <f t="shared" si="446"/>
        <v>23.356781710265992</v>
      </c>
      <c r="Q372" s="762">
        <f t="shared" si="446"/>
        <v>22.460567823343851</v>
      </c>
      <c r="R372" s="760">
        <f t="shared" si="446"/>
        <v>19.949047408063802</v>
      </c>
      <c r="S372" s="760">
        <f t="shared" si="446"/>
        <v>0</v>
      </c>
      <c r="T372" s="761">
        <f t="shared" si="446"/>
        <v>0</v>
      </c>
      <c r="U372" s="762">
        <f t="shared" si="446"/>
        <v>0</v>
      </c>
      <c r="V372" s="760">
        <f t="shared" si="446"/>
        <v>0</v>
      </c>
      <c r="W372" s="855">
        <f t="shared" si="447"/>
        <v>0</v>
      </c>
      <c r="X372" s="761">
        <f t="shared" si="447"/>
        <v>28.807812288078125</v>
      </c>
      <c r="Y372" s="761">
        <f t="shared" si="447"/>
        <v>33.875577049901075</v>
      </c>
      <c r="Z372" s="762">
        <f t="shared" si="447"/>
        <v>32.870662460567829</v>
      </c>
      <c r="AA372" s="760">
        <f t="shared" si="447"/>
        <v>31.717988480283562</v>
      </c>
      <c r="AB372" s="760">
        <f t="shared" si="447"/>
        <v>0</v>
      </c>
      <c r="AC372" s="761">
        <f t="shared" si="447"/>
        <v>0</v>
      </c>
      <c r="AD372" s="762">
        <f t="shared" si="447"/>
        <v>0</v>
      </c>
      <c r="AE372" s="760">
        <f t="shared" si="447"/>
        <v>0</v>
      </c>
      <c r="AF372" s="5">
        <f t="shared" si="448"/>
        <v>0</v>
      </c>
      <c r="AG372" s="5">
        <f t="shared" si="448"/>
        <v>100</v>
      </c>
      <c r="AH372" s="5">
        <f t="shared" si="448"/>
        <v>100</v>
      </c>
      <c r="AI372" s="5">
        <f t="shared" si="448"/>
        <v>100</v>
      </c>
      <c r="AJ372" s="5">
        <f t="shared" si="448"/>
        <v>100</v>
      </c>
      <c r="AK372" s="5">
        <f t="shared" si="448"/>
        <v>0</v>
      </c>
      <c r="AL372" s="5">
        <f t="shared" si="448"/>
        <v>0</v>
      </c>
      <c r="AM372" s="5">
        <f t="shared" si="448"/>
        <v>0</v>
      </c>
      <c r="AN372" s="5">
        <f t="shared" si="448"/>
        <v>0</v>
      </c>
    </row>
    <row r="373" spans="1:40" ht="13.5" thickBot="1">
      <c r="A373" s="773"/>
      <c r="B373" s="16" t="s">
        <v>955</v>
      </c>
      <c r="C373" s="974"/>
      <c r="D373" s="975"/>
      <c r="E373" s="975"/>
      <c r="F373" s="996"/>
      <c r="G373" s="977"/>
      <c r="H373" s="974"/>
      <c r="I373" s="978"/>
      <c r="J373" s="978"/>
      <c r="K373" s="164"/>
      <c r="L373" s="875"/>
      <c r="M373" s="875"/>
      <c r="N373" s="812">
        <f t="shared" ref="N373:N375" si="449">IF(C373&gt;0,(C373/C356)*100,)</f>
        <v>0</v>
      </c>
      <c r="O373" s="812">
        <f t="shared" ref="O373:O375" si="450">IF(D373&gt;0,(D373/D356)*100,)</f>
        <v>0</v>
      </c>
      <c r="P373" s="812">
        <f t="shared" ref="P373:V375" si="451">IF(E373&gt;0,(E373/E356)*100,)</f>
        <v>0</v>
      </c>
      <c r="Q373" s="812">
        <f t="shared" si="451"/>
        <v>0</v>
      </c>
      <c r="R373" s="813">
        <f t="shared" si="451"/>
        <v>0</v>
      </c>
      <c r="S373" s="813">
        <f t="shared" si="451"/>
        <v>0</v>
      </c>
      <c r="T373" s="812">
        <f t="shared" si="451"/>
        <v>0</v>
      </c>
      <c r="U373" s="814">
        <f t="shared" si="451"/>
        <v>0</v>
      </c>
      <c r="V373" s="814">
        <f t="shared" si="451"/>
        <v>0</v>
      </c>
      <c r="W373" s="811"/>
      <c r="X373" s="811"/>
      <c r="Y373" s="812"/>
      <c r="Z373" s="812"/>
      <c r="AA373" s="813"/>
      <c r="AB373" s="813"/>
      <c r="AC373" s="812"/>
      <c r="AD373" s="814"/>
      <c r="AE373" s="812"/>
    </row>
    <row r="374" spans="1:40">
      <c r="A374" s="773"/>
      <c r="B374" s="16" t="s">
        <v>82</v>
      </c>
      <c r="C374" s="974"/>
      <c r="D374" s="975"/>
      <c r="E374" s="975"/>
      <c r="F374" s="976"/>
      <c r="G374" s="977"/>
      <c r="H374" s="974"/>
      <c r="I374" s="978"/>
      <c r="J374" s="978"/>
      <c r="K374" s="164"/>
      <c r="L374" s="875"/>
      <c r="M374" s="875"/>
      <c r="N374" s="778">
        <f t="shared" si="449"/>
        <v>0</v>
      </c>
      <c r="O374" s="778">
        <f t="shared" si="450"/>
        <v>0</v>
      </c>
      <c r="P374" s="778">
        <f t="shared" si="451"/>
        <v>0</v>
      </c>
      <c r="Q374" s="758">
        <f t="shared" si="451"/>
        <v>0</v>
      </c>
      <c r="R374" s="854">
        <f t="shared" si="451"/>
        <v>0</v>
      </c>
      <c r="S374" s="854">
        <f t="shared" si="451"/>
        <v>0</v>
      </c>
      <c r="T374" s="778">
        <f t="shared" si="451"/>
        <v>0</v>
      </c>
      <c r="U374" s="758">
        <f t="shared" si="451"/>
        <v>0</v>
      </c>
      <c r="V374" s="854">
        <f t="shared" si="451"/>
        <v>0</v>
      </c>
      <c r="W374" s="854"/>
      <c r="X374" s="778"/>
      <c r="Y374" s="778"/>
      <c r="Z374" s="758"/>
      <c r="AA374" s="854"/>
      <c r="AB374" s="854"/>
      <c r="AC374" s="778"/>
      <c r="AD374" s="758"/>
      <c r="AE374" s="854"/>
    </row>
    <row r="375" spans="1:40" ht="13.5" thickBot="1">
      <c r="A375" s="773"/>
      <c r="B375" s="139" t="s">
        <v>1090</v>
      </c>
      <c r="C375" s="979"/>
      <c r="D375" s="980"/>
      <c r="E375" s="980"/>
      <c r="F375" s="981"/>
      <c r="G375" s="982"/>
      <c r="H375" s="979"/>
      <c r="I375" s="980"/>
      <c r="J375" s="980"/>
      <c r="K375" s="169"/>
      <c r="L375" s="875"/>
      <c r="M375" s="875"/>
      <c r="N375" s="761">
        <f t="shared" si="449"/>
        <v>0</v>
      </c>
      <c r="O375" s="761">
        <f t="shared" si="450"/>
        <v>0</v>
      </c>
      <c r="P375" s="761">
        <f t="shared" si="451"/>
        <v>0</v>
      </c>
      <c r="Q375" s="762">
        <f t="shared" si="451"/>
        <v>0</v>
      </c>
      <c r="R375" s="760">
        <f t="shared" si="451"/>
        <v>0</v>
      </c>
      <c r="S375" s="760">
        <f t="shared" si="451"/>
        <v>0</v>
      </c>
      <c r="T375" s="761">
        <f t="shared" si="451"/>
        <v>0</v>
      </c>
      <c r="U375" s="762">
        <f t="shared" si="451"/>
        <v>0</v>
      </c>
      <c r="V375" s="760">
        <f t="shared" si="451"/>
        <v>0</v>
      </c>
      <c r="W375" s="855"/>
      <c r="X375" s="761"/>
      <c r="Y375" s="761"/>
      <c r="Z375" s="762"/>
      <c r="AA375" s="760"/>
      <c r="AB375" s="760"/>
      <c r="AC375" s="761"/>
      <c r="AD375" s="762"/>
      <c r="AE375" s="760"/>
    </row>
    <row r="376" spans="1:40">
      <c r="A376" s="773"/>
      <c r="B376" s="16" t="s">
        <v>957</v>
      </c>
      <c r="C376" s="974"/>
      <c r="D376" s="1022">
        <v>861</v>
      </c>
      <c r="E376" s="997">
        <v>955</v>
      </c>
      <c r="F376" s="984">
        <v>153</v>
      </c>
      <c r="G376" s="985">
        <v>1969</v>
      </c>
      <c r="H376" s="974"/>
      <c r="I376" s="978"/>
      <c r="J376" s="978"/>
      <c r="K376" s="164"/>
      <c r="L376" s="875"/>
      <c r="M376" s="875"/>
      <c r="N376" s="812">
        <f t="shared" ref="N376:N378" si="452">IF(C376&gt;0,(C376/C356)*100,)</f>
        <v>0</v>
      </c>
      <c r="O376" s="812">
        <f t="shared" ref="O376:O378" si="453">IF(D376&gt;0,(D376/D356)*100,)</f>
        <v>11.385876752181963</v>
      </c>
      <c r="P376" s="812">
        <f t="shared" ref="P376:V378" si="454">IF(E376&gt;0,(E376/E356)*100,)</f>
        <v>9.9905847892038917</v>
      </c>
      <c r="Q376" s="812">
        <f t="shared" si="454"/>
        <v>8.8337182448036948</v>
      </c>
      <c r="R376" s="813">
        <f t="shared" si="454"/>
        <v>10.44396117328807</v>
      </c>
      <c r="S376" s="813">
        <f t="shared" si="454"/>
        <v>0</v>
      </c>
      <c r="T376" s="812">
        <f t="shared" si="454"/>
        <v>0</v>
      </c>
      <c r="U376" s="814">
        <f t="shared" si="454"/>
        <v>0</v>
      </c>
      <c r="V376" s="814">
        <f t="shared" si="454"/>
        <v>0</v>
      </c>
      <c r="W376" s="811"/>
      <c r="X376" s="811"/>
      <c r="Y376" s="812"/>
      <c r="Z376" s="812"/>
      <c r="AA376" s="813"/>
      <c r="AB376" s="813"/>
      <c r="AC376" s="812"/>
      <c r="AD376" s="814"/>
      <c r="AE376" s="812"/>
    </row>
    <row r="377" spans="1:40" ht="13.5" thickBot="1">
      <c r="A377" s="773"/>
      <c r="B377" s="16" t="s">
        <v>84</v>
      </c>
      <c r="C377" s="974"/>
      <c r="D377" s="986">
        <v>794</v>
      </c>
      <c r="E377" s="995">
        <v>814</v>
      </c>
      <c r="F377" s="987">
        <v>135</v>
      </c>
      <c r="G377" s="988">
        <v>1743</v>
      </c>
      <c r="H377" s="974"/>
      <c r="I377" s="978"/>
      <c r="J377" s="978"/>
      <c r="K377" s="164"/>
      <c r="L377" s="875"/>
      <c r="M377" s="875"/>
      <c r="N377" s="778">
        <f t="shared" si="452"/>
        <v>0</v>
      </c>
      <c r="O377" s="778">
        <f t="shared" si="453"/>
        <v>9.9623588456712664</v>
      </c>
      <c r="P377" s="778">
        <f t="shared" si="454"/>
        <v>9.1573855326808413</v>
      </c>
      <c r="Q377" s="758">
        <f t="shared" si="454"/>
        <v>8.3850931677018643</v>
      </c>
      <c r="R377" s="854">
        <f t="shared" si="454"/>
        <v>9.4374357030700082</v>
      </c>
      <c r="S377" s="854">
        <f t="shared" si="454"/>
        <v>0</v>
      </c>
      <c r="T377" s="778">
        <f t="shared" si="454"/>
        <v>0</v>
      </c>
      <c r="U377" s="758">
        <f t="shared" si="454"/>
        <v>0</v>
      </c>
      <c r="V377" s="854">
        <f t="shared" si="454"/>
        <v>0</v>
      </c>
      <c r="W377" s="854"/>
      <c r="X377" s="778"/>
      <c r="Y377" s="778"/>
      <c r="Z377" s="758"/>
      <c r="AA377" s="854"/>
      <c r="AB377" s="854"/>
      <c r="AC377" s="778"/>
      <c r="AD377" s="758"/>
      <c r="AE377" s="854"/>
    </row>
    <row r="378" spans="1:40">
      <c r="A378" s="773"/>
      <c r="B378" s="139" t="s">
        <v>1092</v>
      </c>
      <c r="C378" s="979"/>
      <c r="D378" s="980">
        <v>1003</v>
      </c>
      <c r="E378" s="980">
        <v>957</v>
      </c>
      <c r="F378" s="981">
        <v>165</v>
      </c>
      <c r="G378" s="982">
        <v>2125</v>
      </c>
      <c r="H378" s="979"/>
      <c r="I378" s="980"/>
      <c r="J378" s="980"/>
      <c r="K378" s="169"/>
      <c r="L378" s="875"/>
      <c r="M378" s="875"/>
      <c r="N378" s="761">
        <f t="shared" si="452"/>
        <v>0</v>
      </c>
      <c r="O378" s="761">
        <f t="shared" si="453"/>
        <v>13.603689136036893</v>
      </c>
      <c r="P378" s="761">
        <f t="shared" si="454"/>
        <v>10.518795339635084</v>
      </c>
      <c r="Q378" s="762">
        <f t="shared" si="454"/>
        <v>10.410094637223976</v>
      </c>
      <c r="R378" s="760">
        <f t="shared" si="454"/>
        <v>11.768941072219761</v>
      </c>
      <c r="S378" s="760">
        <f t="shared" si="454"/>
        <v>0</v>
      </c>
      <c r="T378" s="761">
        <f t="shared" si="454"/>
        <v>0</v>
      </c>
      <c r="U378" s="762">
        <f t="shared" si="454"/>
        <v>0</v>
      </c>
      <c r="V378" s="760">
        <f t="shared" si="454"/>
        <v>0</v>
      </c>
      <c r="W378" s="855"/>
      <c r="X378" s="761"/>
      <c r="Y378" s="761"/>
      <c r="Z378" s="762"/>
      <c r="AA378" s="760"/>
      <c r="AB378" s="760"/>
      <c r="AC378" s="761"/>
      <c r="AD378" s="762"/>
      <c r="AE378" s="760"/>
    </row>
    <row r="379" spans="1:40">
      <c r="A379" s="773"/>
      <c r="B379" s="16" t="s">
        <v>959</v>
      </c>
      <c r="C379" s="974"/>
      <c r="D379" s="975">
        <v>5660</v>
      </c>
      <c r="E379" s="975">
        <v>6451</v>
      </c>
      <c r="F379" s="976">
        <v>1130</v>
      </c>
      <c r="G379" s="977">
        <v>13241</v>
      </c>
      <c r="H379" s="974"/>
      <c r="I379" s="978"/>
      <c r="J379" s="978"/>
      <c r="K379" s="164"/>
      <c r="L379" s="875"/>
      <c r="M379" s="875"/>
      <c r="N379" s="812">
        <f t="shared" ref="N379:N381" si="455">IF(C379&gt;0,(C379/C356)*100,)</f>
        <v>0</v>
      </c>
      <c r="O379" s="812">
        <f t="shared" ref="O379:O381" si="456">IF(D379&gt;0,(D379/D356)*100,)</f>
        <v>74.847923829674684</v>
      </c>
      <c r="P379" s="812">
        <f t="shared" ref="P379:V381" si="457">IF(E379&gt;0,(E379/E356)*100,)</f>
        <v>67.486138717439061</v>
      </c>
      <c r="Q379" s="812">
        <f t="shared" si="457"/>
        <v>65.242494226327935</v>
      </c>
      <c r="R379" s="813">
        <f t="shared" si="457"/>
        <v>70.23285418766244</v>
      </c>
      <c r="S379" s="813">
        <f t="shared" si="457"/>
        <v>0</v>
      </c>
      <c r="T379" s="812">
        <f t="shared" si="457"/>
        <v>0</v>
      </c>
      <c r="U379" s="814">
        <f t="shared" si="457"/>
        <v>0</v>
      </c>
      <c r="V379" s="814">
        <f t="shared" si="457"/>
        <v>0</v>
      </c>
      <c r="W379" s="811"/>
      <c r="X379" s="811"/>
      <c r="Y379" s="812"/>
      <c r="Z379" s="812"/>
      <c r="AA379" s="813"/>
      <c r="AB379" s="813"/>
      <c r="AC379" s="812"/>
      <c r="AD379" s="814"/>
      <c r="AE379" s="812"/>
    </row>
    <row r="380" spans="1:40">
      <c r="A380" s="773"/>
      <c r="B380" s="16" t="s">
        <v>86</v>
      </c>
      <c r="C380" s="974"/>
      <c r="D380" s="975">
        <v>6123</v>
      </c>
      <c r="E380" s="975">
        <v>6183</v>
      </c>
      <c r="F380" s="976">
        <v>1120</v>
      </c>
      <c r="G380" s="977">
        <v>13426</v>
      </c>
      <c r="H380" s="974"/>
      <c r="I380" s="978"/>
      <c r="J380" s="978"/>
      <c r="K380" s="164"/>
      <c r="L380" s="875"/>
      <c r="M380" s="875"/>
      <c r="N380" s="778">
        <f t="shared" si="455"/>
        <v>0</v>
      </c>
      <c r="O380" s="778">
        <f t="shared" si="456"/>
        <v>76.825595984943533</v>
      </c>
      <c r="P380" s="778">
        <f t="shared" si="457"/>
        <v>69.55788052649342</v>
      </c>
      <c r="Q380" s="758">
        <f t="shared" si="457"/>
        <v>69.565217391304344</v>
      </c>
      <c r="R380" s="854">
        <f t="shared" si="457"/>
        <v>72.694785857382641</v>
      </c>
      <c r="S380" s="854">
        <f t="shared" si="457"/>
        <v>0</v>
      </c>
      <c r="T380" s="778">
        <f t="shared" si="457"/>
        <v>0</v>
      </c>
      <c r="U380" s="758">
        <f t="shared" si="457"/>
        <v>0</v>
      </c>
      <c r="V380" s="854">
        <f t="shared" si="457"/>
        <v>0</v>
      </c>
      <c r="W380" s="854"/>
      <c r="X380" s="778"/>
      <c r="Y380" s="778"/>
      <c r="Z380" s="758"/>
      <c r="AA380" s="854"/>
      <c r="AB380" s="854"/>
      <c r="AC380" s="778"/>
      <c r="AD380" s="758"/>
      <c r="AE380" s="854"/>
    </row>
    <row r="381" spans="1:40">
      <c r="A381" s="773"/>
      <c r="B381" s="139" t="s">
        <v>1094</v>
      </c>
      <c r="C381" s="979"/>
      <c r="D381" s="980">
        <v>5249</v>
      </c>
      <c r="E381" s="980">
        <v>6016</v>
      </c>
      <c r="F381" s="981">
        <v>1064</v>
      </c>
      <c r="G381" s="982">
        <v>12329</v>
      </c>
      <c r="H381" s="979"/>
      <c r="I381" s="980"/>
      <c r="J381" s="980"/>
      <c r="K381" s="169"/>
      <c r="L381" s="875"/>
      <c r="M381" s="875"/>
      <c r="N381" s="761">
        <f t="shared" si="455"/>
        <v>0</v>
      </c>
      <c r="O381" s="761">
        <f t="shared" si="456"/>
        <v>71.192187711921875</v>
      </c>
      <c r="P381" s="761">
        <f t="shared" si="457"/>
        <v>66.124422950098932</v>
      </c>
      <c r="Q381" s="762">
        <f t="shared" si="457"/>
        <v>67.129337539432171</v>
      </c>
      <c r="R381" s="760">
        <f t="shared" si="457"/>
        <v>68.282011519716434</v>
      </c>
      <c r="S381" s="760">
        <f t="shared" si="457"/>
        <v>0</v>
      </c>
      <c r="T381" s="761">
        <f t="shared" si="457"/>
        <v>0</v>
      </c>
      <c r="U381" s="762">
        <f t="shared" si="457"/>
        <v>0</v>
      </c>
      <c r="V381" s="760">
        <f t="shared" si="457"/>
        <v>0</v>
      </c>
      <c r="W381" s="855"/>
      <c r="X381" s="761"/>
      <c r="Y381" s="761"/>
      <c r="Z381" s="762"/>
      <c r="AA381" s="760"/>
      <c r="AB381" s="760"/>
      <c r="AC381" s="761"/>
      <c r="AD381" s="762"/>
      <c r="AE381" s="760"/>
    </row>
    <row r="382" spans="1:40">
      <c r="A382" s="773"/>
      <c r="B382" s="16" t="s">
        <v>953</v>
      </c>
      <c r="C382" s="974"/>
      <c r="D382" s="975"/>
      <c r="E382" s="975"/>
      <c r="F382" s="976"/>
      <c r="G382" s="977"/>
      <c r="H382" s="974"/>
      <c r="I382" s="978"/>
      <c r="J382" s="978"/>
      <c r="K382" s="164"/>
      <c r="L382" s="875"/>
      <c r="M382" s="875"/>
      <c r="N382" s="812">
        <f t="shared" ref="N382:N384" si="458">IF(C382&gt;0,(C382/C353)*100,)</f>
        <v>0</v>
      </c>
      <c r="O382" s="812">
        <f t="shared" ref="O382:O384" si="459">IF(D382&gt;0,(D382/D353)*100,)</f>
        <v>0</v>
      </c>
      <c r="P382" s="812">
        <f t="shared" ref="P382:V384" si="460">IF(E382&gt;0,(E382/E353)*100,)</f>
        <v>0</v>
      </c>
      <c r="Q382" s="812">
        <f t="shared" si="460"/>
        <v>0</v>
      </c>
      <c r="R382" s="813">
        <f t="shared" si="460"/>
        <v>0</v>
      </c>
      <c r="S382" s="813">
        <f t="shared" si="460"/>
        <v>0</v>
      </c>
      <c r="T382" s="812">
        <f t="shared" si="460"/>
        <v>0</v>
      </c>
      <c r="U382" s="814">
        <f t="shared" si="460"/>
        <v>0</v>
      </c>
      <c r="V382" s="814">
        <f t="shared" si="460"/>
        <v>0</v>
      </c>
      <c r="W382" s="811"/>
      <c r="X382" s="811"/>
      <c r="Y382" s="812"/>
      <c r="Z382" s="812"/>
      <c r="AA382" s="813"/>
      <c r="AB382" s="813"/>
      <c r="AC382" s="812"/>
      <c r="AD382" s="814"/>
      <c r="AE382" s="812"/>
    </row>
    <row r="383" spans="1:40">
      <c r="A383" s="773"/>
      <c r="B383" s="16" t="s">
        <v>524</v>
      </c>
      <c r="C383" s="974"/>
      <c r="D383" s="975"/>
      <c r="E383" s="975"/>
      <c r="F383" s="976"/>
      <c r="G383" s="977"/>
      <c r="H383" s="974"/>
      <c r="I383" s="978"/>
      <c r="J383" s="978"/>
      <c r="K383" s="164"/>
      <c r="L383" s="875"/>
      <c r="M383" s="875"/>
      <c r="N383" s="778">
        <f t="shared" si="458"/>
        <v>0</v>
      </c>
      <c r="O383" s="778">
        <f t="shared" si="459"/>
        <v>0</v>
      </c>
      <c r="P383" s="778">
        <f t="shared" si="460"/>
        <v>0</v>
      </c>
      <c r="Q383" s="758">
        <f t="shared" si="460"/>
        <v>0</v>
      </c>
      <c r="R383" s="854">
        <f t="shared" si="460"/>
        <v>0</v>
      </c>
      <c r="S383" s="854">
        <f t="shared" si="460"/>
        <v>0</v>
      </c>
      <c r="T383" s="778">
        <f t="shared" si="460"/>
        <v>0</v>
      </c>
      <c r="U383" s="758">
        <f t="shared" si="460"/>
        <v>0</v>
      </c>
      <c r="V383" s="854">
        <f t="shared" si="460"/>
        <v>0</v>
      </c>
      <c r="W383" s="854"/>
      <c r="X383" s="778"/>
      <c r="Y383" s="778"/>
      <c r="Z383" s="758"/>
      <c r="AA383" s="854"/>
      <c r="AB383" s="854"/>
      <c r="AC383" s="778"/>
      <c r="AD383" s="758"/>
      <c r="AE383" s="854"/>
    </row>
    <row r="384" spans="1:40">
      <c r="A384" s="773"/>
      <c r="B384" s="16" t="s">
        <v>1096</v>
      </c>
      <c r="C384" s="974"/>
      <c r="D384" s="975"/>
      <c r="E384" s="975"/>
      <c r="F384" s="976"/>
      <c r="G384" s="977"/>
      <c r="H384" s="974"/>
      <c r="I384" s="978"/>
      <c r="J384" s="978"/>
      <c r="K384" s="164"/>
      <c r="L384" s="875"/>
      <c r="M384" s="875"/>
      <c r="N384" s="761">
        <f t="shared" si="458"/>
        <v>0</v>
      </c>
      <c r="O384" s="761">
        <f t="shared" si="459"/>
        <v>0</v>
      </c>
      <c r="P384" s="761">
        <f t="shared" si="460"/>
        <v>0</v>
      </c>
      <c r="Q384" s="762">
        <f t="shared" si="460"/>
        <v>0</v>
      </c>
      <c r="R384" s="760">
        <f t="shared" si="460"/>
        <v>0</v>
      </c>
      <c r="S384" s="760">
        <f t="shared" si="460"/>
        <v>0</v>
      </c>
      <c r="T384" s="761">
        <f t="shared" si="460"/>
        <v>0</v>
      </c>
      <c r="U384" s="762">
        <f t="shared" si="460"/>
        <v>0</v>
      </c>
      <c r="V384" s="760">
        <f t="shared" si="460"/>
        <v>0</v>
      </c>
      <c r="W384" s="855"/>
      <c r="X384" s="761"/>
      <c r="Y384" s="761"/>
      <c r="Z384" s="762"/>
      <c r="AA384" s="760"/>
      <c r="AB384" s="760"/>
      <c r="AC384" s="761"/>
      <c r="AD384" s="762"/>
      <c r="AE384" s="760"/>
    </row>
    <row r="385" spans="1:40">
      <c r="A385" s="930" t="s">
        <v>436</v>
      </c>
      <c r="B385" s="927" t="s">
        <v>764</v>
      </c>
      <c r="C385" s="1019">
        <v>1505</v>
      </c>
      <c r="D385" s="971">
        <v>3627</v>
      </c>
      <c r="E385" s="971">
        <v>2405</v>
      </c>
      <c r="F385" s="972">
        <v>6064</v>
      </c>
      <c r="G385" s="973">
        <v>13601</v>
      </c>
      <c r="H385" s="970"/>
      <c r="I385" s="971"/>
      <c r="J385" s="971"/>
      <c r="K385" s="953"/>
      <c r="L385" s="875"/>
      <c r="M385" s="875"/>
      <c r="N385" s="794"/>
      <c r="O385" s="794"/>
      <c r="P385" s="794"/>
      <c r="Q385" s="794"/>
      <c r="R385" s="795"/>
      <c r="S385" s="795"/>
      <c r="T385" s="794"/>
      <c r="U385" s="796"/>
      <c r="V385" s="796"/>
      <c r="W385" s="792"/>
      <c r="X385" s="793"/>
      <c r="Y385" s="794"/>
      <c r="Z385" s="794"/>
      <c r="AA385" s="795"/>
      <c r="AB385" s="795"/>
      <c r="AC385" s="794"/>
      <c r="AD385" s="796"/>
      <c r="AE385" s="858"/>
    </row>
    <row r="386" spans="1:40">
      <c r="A386" s="773"/>
      <c r="B386" s="16" t="s">
        <v>452</v>
      </c>
      <c r="C386" s="974">
        <v>1177</v>
      </c>
      <c r="D386" s="975">
        <v>4904</v>
      </c>
      <c r="E386" s="975">
        <v>3456</v>
      </c>
      <c r="F386" s="976">
        <v>7043</v>
      </c>
      <c r="G386" s="977">
        <v>16580</v>
      </c>
      <c r="H386" s="974"/>
      <c r="I386" s="978"/>
      <c r="J386" s="978"/>
      <c r="K386" s="164"/>
      <c r="L386" s="875"/>
      <c r="M386" s="875"/>
      <c r="N386" s="799"/>
      <c r="O386" s="799"/>
      <c r="P386" s="799"/>
      <c r="Q386" s="799"/>
      <c r="R386" s="800"/>
      <c r="S386" s="800"/>
      <c r="T386" s="799"/>
      <c r="U386" s="801"/>
      <c r="V386" s="801"/>
      <c r="W386" s="797"/>
      <c r="X386" s="798"/>
      <c r="Y386" s="799"/>
      <c r="Z386" s="799"/>
      <c r="AA386" s="800"/>
      <c r="AB386" s="800"/>
      <c r="AC386" s="799"/>
      <c r="AD386" s="801"/>
      <c r="AE386" s="799"/>
    </row>
    <row r="387" spans="1:40">
      <c r="A387" s="773"/>
      <c r="B387" s="16" t="s">
        <v>878</v>
      </c>
      <c r="C387" s="974">
        <v>759</v>
      </c>
      <c r="D387" s="975">
        <v>5224</v>
      </c>
      <c r="E387" s="975">
        <v>3392</v>
      </c>
      <c r="F387" s="976">
        <v>4387</v>
      </c>
      <c r="G387" s="977">
        <v>13762</v>
      </c>
      <c r="H387" s="974"/>
      <c r="I387" s="978"/>
      <c r="J387" s="978"/>
      <c r="K387" s="164"/>
      <c r="L387" s="875"/>
      <c r="M387" s="875"/>
      <c r="N387" s="799"/>
      <c r="O387" s="799"/>
      <c r="P387" s="799"/>
      <c r="Q387" s="799"/>
      <c r="R387" s="800"/>
      <c r="S387" s="800"/>
      <c r="T387" s="799"/>
      <c r="U387" s="801"/>
      <c r="V387" s="801"/>
      <c r="W387" s="797"/>
      <c r="X387" s="798"/>
      <c r="Y387" s="799"/>
      <c r="Z387" s="799"/>
      <c r="AA387" s="800"/>
      <c r="AB387" s="800"/>
      <c r="AC387" s="799"/>
      <c r="AD387" s="801"/>
      <c r="AE387" s="799"/>
    </row>
    <row r="388" spans="1:40">
      <c r="A388" s="773"/>
      <c r="B388" s="16" t="s">
        <v>1002</v>
      </c>
      <c r="C388" s="974">
        <v>1168</v>
      </c>
      <c r="D388" s="975">
        <v>5229</v>
      </c>
      <c r="E388" s="975">
        <v>3478</v>
      </c>
      <c r="F388" s="976">
        <v>5084</v>
      </c>
      <c r="G388" s="977">
        <v>14959</v>
      </c>
      <c r="H388" s="974"/>
      <c r="I388" s="978"/>
      <c r="J388" s="978"/>
      <c r="K388" s="164"/>
      <c r="L388" s="875"/>
      <c r="M388" s="875"/>
      <c r="N388" s="799"/>
      <c r="O388" s="799"/>
      <c r="P388" s="799"/>
      <c r="Q388" s="799"/>
      <c r="R388" s="800"/>
      <c r="S388" s="800"/>
      <c r="T388" s="799"/>
      <c r="U388" s="801"/>
      <c r="V388" s="801"/>
      <c r="W388" s="797"/>
      <c r="X388" s="798"/>
      <c r="Y388" s="799"/>
      <c r="Z388" s="799"/>
      <c r="AA388" s="800"/>
      <c r="AB388" s="800"/>
      <c r="AC388" s="799"/>
      <c r="AD388" s="801"/>
      <c r="AE388" s="799"/>
    </row>
    <row r="389" spans="1:40">
      <c r="A389" s="773"/>
      <c r="B389" s="16" t="s">
        <v>70</v>
      </c>
      <c r="C389" s="974">
        <v>1925</v>
      </c>
      <c r="D389" s="975">
        <v>10976</v>
      </c>
      <c r="E389" s="975">
        <v>6697</v>
      </c>
      <c r="F389" s="976">
        <v>8281</v>
      </c>
      <c r="G389" s="977">
        <v>27879</v>
      </c>
      <c r="H389" s="974"/>
      <c r="I389" s="978"/>
      <c r="J389" s="978"/>
      <c r="K389" s="164"/>
      <c r="L389" s="875"/>
      <c r="M389" s="875"/>
      <c r="N389" s="799"/>
      <c r="O389" s="799"/>
      <c r="P389" s="799"/>
      <c r="Q389" s="799"/>
      <c r="R389" s="800"/>
      <c r="S389" s="800"/>
      <c r="T389" s="799"/>
      <c r="U389" s="801"/>
      <c r="V389" s="801"/>
      <c r="W389" s="797"/>
      <c r="X389" s="798"/>
      <c r="Y389" s="799"/>
      <c r="Z389" s="799"/>
      <c r="AA389" s="800"/>
      <c r="AB389" s="800"/>
      <c r="AC389" s="799"/>
      <c r="AD389" s="801"/>
      <c r="AE389" s="799"/>
    </row>
    <row r="390" spans="1:40">
      <c r="A390" s="773"/>
      <c r="B390" s="139" t="s">
        <v>1076</v>
      </c>
      <c r="C390" s="979">
        <v>1292</v>
      </c>
      <c r="D390" s="980">
        <v>9547</v>
      </c>
      <c r="E390" s="980">
        <v>8336</v>
      </c>
      <c r="F390" s="981">
        <v>11075</v>
      </c>
      <c r="G390" s="982">
        <v>30250</v>
      </c>
      <c r="H390" s="979"/>
      <c r="I390" s="980"/>
      <c r="J390" s="980"/>
      <c r="K390" s="169"/>
      <c r="L390" s="875"/>
      <c r="M390" s="875"/>
      <c r="N390" s="804"/>
      <c r="O390" s="804"/>
      <c r="P390" s="804"/>
      <c r="Q390" s="804"/>
      <c r="R390" s="805"/>
      <c r="S390" s="805"/>
      <c r="T390" s="804"/>
      <c r="U390" s="806"/>
      <c r="V390" s="806"/>
      <c r="W390" s="802"/>
      <c r="X390" s="803"/>
      <c r="Y390" s="804"/>
      <c r="Z390" s="804"/>
      <c r="AA390" s="805"/>
      <c r="AB390" s="805"/>
      <c r="AC390" s="804"/>
      <c r="AD390" s="806"/>
      <c r="AE390" s="804"/>
    </row>
    <row r="391" spans="1:40">
      <c r="A391" s="773"/>
      <c r="B391" s="16" t="s">
        <v>454</v>
      </c>
      <c r="C391" s="974">
        <v>589</v>
      </c>
      <c r="D391" s="975">
        <v>2653</v>
      </c>
      <c r="E391" s="975">
        <v>1726</v>
      </c>
      <c r="F391" s="976">
        <v>3269</v>
      </c>
      <c r="G391" s="977">
        <v>8237</v>
      </c>
      <c r="H391" s="974"/>
      <c r="I391" s="978"/>
      <c r="J391" s="978"/>
      <c r="K391" s="164"/>
      <c r="L391" s="875"/>
      <c r="M391" s="875"/>
      <c r="N391" s="730"/>
      <c r="O391" s="730"/>
      <c r="P391" s="730"/>
      <c r="Q391" s="730"/>
      <c r="R391" s="807"/>
      <c r="S391" s="730"/>
      <c r="T391" s="730"/>
      <c r="U391" s="730"/>
      <c r="V391" s="807"/>
      <c r="W391" s="731"/>
      <c r="X391" s="730"/>
      <c r="Y391" s="730"/>
      <c r="Z391" s="730"/>
      <c r="AA391" s="807"/>
      <c r="AB391" s="730"/>
      <c r="AC391" s="730"/>
      <c r="AD391" s="730"/>
      <c r="AE391" s="859"/>
    </row>
    <row r="392" spans="1:40">
      <c r="A392" s="773"/>
      <c r="B392" s="16" t="s">
        <v>255</v>
      </c>
      <c r="C392" s="974">
        <v>616</v>
      </c>
      <c r="D392" s="975">
        <v>2720</v>
      </c>
      <c r="E392" s="975">
        <v>1965</v>
      </c>
      <c r="F392" s="976">
        <v>3375</v>
      </c>
      <c r="G392" s="977">
        <v>8676</v>
      </c>
      <c r="H392" s="974"/>
      <c r="I392" s="978"/>
      <c r="J392" s="978"/>
      <c r="K392" s="164"/>
      <c r="L392" s="875"/>
      <c r="M392" s="875"/>
      <c r="N392" s="28"/>
      <c r="O392" s="28"/>
      <c r="P392" s="28"/>
      <c r="Q392" s="28"/>
      <c r="R392" s="808"/>
      <c r="S392" s="28"/>
      <c r="T392" s="28"/>
      <c r="U392" s="28"/>
      <c r="V392" s="808"/>
      <c r="W392" s="797"/>
      <c r="X392" s="844"/>
      <c r="Y392" s="28"/>
      <c r="Z392" s="28"/>
      <c r="AA392" s="808"/>
      <c r="AB392" s="28"/>
      <c r="AC392" s="28"/>
      <c r="AD392" s="28"/>
      <c r="AE392" s="860"/>
    </row>
    <row r="393" spans="1:40">
      <c r="A393" s="773"/>
      <c r="B393" s="16" t="s">
        <v>1078</v>
      </c>
      <c r="C393" s="974">
        <v>639</v>
      </c>
      <c r="D393" s="975">
        <v>2491</v>
      </c>
      <c r="E393" s="975">
        <v>1981</v>
      </c>
      <c r="F393" s="976">
        <v>3309</v>
      </c>
      <c r="G393" s="977">
        <v>8420</v>
      </c>
      <c r="H393" s="974"/>
      <c r="I393" s="978"/>
      <c r="J393" s="978"/>
      <c r="K393" s="164"/>
      <c r="L393" s="875"/>
      <c r="M393" s="875"/>
      <c r="N393" s="798">
        <f t="shared" ref="N393:N398" si="461">IF(C393&gt;0,(C393/C385)*100,)</f>
        <v>42.458471760797337</v>
      </c>
      <c r="O393" s="798">
        <f t="shared" ref="O393:O398" si="462">IF(D393&gt;0,(D393/D385)*100,)</f>
        <v>68.679349324510625</v>
      </c>
      <c r="P393" s="798">
        <f t="shared" ref="P393:P398" si="463">IF(E393&gt;0,(E393/E385)*100,)</f>
        <v>82.370062370062371</v>
      </c>
      <c r="Q393" s="809">
        <f t="shared" ref="Q393:Q398" si="464">IF(F393&gt;0,(F393/F385)*100,)</f>
        <v>54.567941952506594</v>
      </c>
      <c r="R393" s="810">
        <f t="shared" ref="R393:R398" si="465">IF(G393&gt;0,(G393/G385)*100,)</f>
        <v>61.907212704948165</v>
      </c>
      <c r="S393" s="798">
        <f t="shared" ref="S393:S398" si="466">IF(H393&gt;0,(H393/H385)*100,)</f>
        <v>0</v>
      </c>
      <c r="T393" s="798">
        <f t="shared" ref="T393:T398" si="467">IF(I393&gt;0,(I393/I385)*100,)</f>
        <v>0</v>
      </c>
      <c r="U393" s="809">
        <f t="shared" ref="U393:U398" si="468">IF(J393&gt;0,(J393/J385)*100,)</f>
        <v>0</v>
      </c>
      <c r="V393" s="810">
        <f t="shared" ref="V393:V398" si="469">IF(K393&gt;0,(K393/K385)*100,)</f>
        <v>0</v>
      </c>
      <c r="W393" s="797"/>
      <c r="X393" s="798"/>
      <c r="Y393" s="798"/>
      <c r="Z393" s="809"/>
      <c r="AA393" s="810"/>
      <c r="AB393" s="798"/>
      <c r="AC393" s="798"/>
      <c r="AD393" s="809"/>
      <c r="AE393" s="797"/>
    </row>
    <row r="394" spans="1:40">
      <c r="A394" s="773"/>
      <c r="B394" s="16" t="s">
        <v>456</v>
      </c>
      <c r="C394" s="974">
        <v>638</v>
      </c>
      <c r="D394" s="975">
        <v>2818</v>
      </c>
      <c r="E394" s="975">
        <v>2126</v>
      </c>
      <c r="F394" s="976">
        <v>3387</v>
      </c>
      <c r="G394" s="977">
        <v>8969</v>
      </c>
      <c r="H394" s="974"/>
      <c r="I394" s="978"/>
      <c r="J394" s="978"/>
      <c r="K394" s="164"/>
      <c r="L394" s="875"/>
      <c r="M394" s="875"/>
      <c r="N394" s="778">
        <f t="shared" si="461"/>
        <v>54.205607476635507</v>
      </c>
      <c r="O394" s="778">
        <f t="shared" si="462"/>
        <v>57.463295269168022</v>
      </c>
      <c r="P394" s="778">
        <f t="shared" si="463"/>
        <v>61.516203703703709</v>
      </c>
      <c r="Q394" s="758">
        <f t="shared" si="464"/>
        <v>48.090302427942639</v>
      </c>
      <c r="R394" s="854">
        <f t="shared" si="465"/>
        <v>54.095295536791312</v>
      </c>
      <c r="S394" s="854">
        <f t="shared" si="466"/>
        <v>0</v>
      </c>
      <c r="T394" s="778">
        <f t="shared" si="467"/>
        <v>0</v>
      </c>
      <c r="U394" s="758">
        <f t="shared" si="468"/>
        <v>0</v>
      </c>
      <c r="V394" s="854">
        <f t="shared" si="469"/>
        <v>0</v>
      </c>
      <c r="W394" s="854"/>
      <c r="X394" s="778"/>
      <c r="Y394" s="778"/>
      <c r="Z394" s="758"/>
      <c r="AA394" s="854"/>
      <c r="AB394" s="854"/>
      <c r="AC394" s="778"/>
      <c r="AD394" s="758"/>
      <c r="AE394" s="854"/>
    </row>
    <row r="395" spans="1:40">
      <c r="A395" s="773"/>
      <c r="B395" s="16" t="s">
        <v>880</v>
      </c>
      <c r="C395" s="974">
        <v>607</v>
      </c>
      <c r="D395" s="975">
        <v>3192</v>
      </c>
      <c r="E395" s="975">
        <v>2036</v>
      </c>
      <c r="F395" s="976">
        <v>3825</v>
      </c>
      <c r="G395" s="977">
        <v>9660</v>
      </c>
      <c r="H395" s="974"/>
      <c r="I395" s="978"/>
      <c r="J395" s="978"/>
      <c r="K395" s="164"/>
      <c r="L395" s="875"/>
      <c r="M395" s="875"/>
      <c r="N395" s="778">
        <f t="shared" si="461"/>
        <v>79.973649538866937</v>
      </c>
      <c r="O395" s="778">
        <f t="shared" si="462"/>
        <v>61.102603369065854</v>
      </c>
      <c r="P395" s="778">
        <f t="shared" si="463"/>
        <v>60.023584905660378</v>
      </c>
      <c r="Q395" s="758">
        <f t="shared" si="464"/>
        <v>87.18942329610212</v>
      </c>
      <c r="R395" s="854">
        <f t="shared" si="465"/>
        <v>70.193285859613425</v>
      </c>
      <c r="S395" s="854">
        <f t="shared" si="466"/>
        <v>0</v>
      </c>
      <c r="T395" s="778">
        <f t="shared" si="467"/>
        <v>0</v>
      </c>
      <c r="U395" s="758">
        <f t="shared" si="468"/>
        <v>0</v>
      </c>
      <c r="V395" s="854">
        <f t="shared" si="469"/>
        <v>0</v>
      </c>
      <c r="W395" s="854"/>
      <c r="X395" s="778"/>
      <c r="Y395" s="778"/>
      <c r="Z395" s="758"/>
      <c r="AA395" s="854"/>
      <c r="AB395" s="854"/>
      <c r="AC395" s="778"/>
      <c r="AD395" s="758"/>
      <c r="AE395" s="854"/>
    </row>
    <row r="396" spans="1:40">
      <c r="A396" s="773"/>
      <c r="B396" s="16" t="s">
        <v>1004</v>
      </c>
      <c r="C396" s="974">
        <v>669</v>
      </c>
      <c r="D396" s="975">
        <v>3227</v>
      </c>
      <c r="E396" s="975">
        <v>2056</v>
      </c>
      <c r="F396" s="976">
        <v>3309</v>
      </c>
      <c r="G396" s="977">
        <v>9261</v>
      </c>
      <c r="H396" s="974"/>
      <c r="I396" s="975"/>
      <c r="J396" s="975"/>
      <c r="K396" s="164"/>
      <c r="L396" s="875"/>
      <c r="M396" s="875"/>
      <c r="N396" s="778">
        <f t="shared" si="461"/>
        <v>57.277397260273979</v>
      </c>
      <c r="O396" s="778">
        <f t="shared" si="462"/>
        <v>61.713520749665328</v>
      </c>
      <c r="P396" s="778">
        <f t="shared" si="463"/>
        <v>59.114433582518686</v>
      </c>
      <c r="Q396" s="758">
        <f t="shared" si="464"/>
        <v>65.086546026750597</v>
      </c>
      <c r="R396" s="854">
        <f t="shared" si="465"/>
        <v>61.909218530650442</v>
      </c>
      <c r="S396" s="854">
        <f t="shared" si="466"/>
        <v>0</v>
      </c>
      <c r="T396" s="778">
        <f t="shared" si="467"/>
        <v>0</v>
      </c>
      <c r="U396" s="758">
        <f t="shared" si="468"/>
        <v>0</v>
      </c>
      <c r="V396" s="854">
        <f t="shared" si="469"/>
        <v>0</v>
      </c>
      <c r="W396" s="854"/>
      <c r="X396" s="778"/>
      <c r="Y396" s="778"/>
      <c r="Z396" s="758"/>
      <c r="AA396" s="854"/>
      <c r="AB396" s="854"/>
      <c r="AC396" s="778"/>
      <c r="AD396" s="758"/>
      <c r="AE396" s="854"/>
    </row>
    <row r="397" spans="1:40">
      <c r="A397" s="773"/>
      <c r="B397" s="16" t="s">
        <v>72</v>
      </c>
      <c r="C397" s="974">
        <v>837</v>
      </c>
      <c r="D397" s="975">
        <v>2624</v>
      </c>
      <c r="E397" s="975">
        <v>2027</v>
      </c>
      <c r="F397" s="976">
        <v>3261</v>
      </c>
      <c r="G397" s="977">
        <v>8749</v>
      </c>
      <c r="H397" s="974"/>
      <c r="I397" s="978"/>
      <c r="J397" s="978"/>
      <c r="K397" s="164"/>
      <c r="L397" s="875"/>
      <c r="M397" s="875"/>
      <c r="N397" s="778">
        <f t="shared" si="461"/>
        <v>43.480519480519483</v>
      </c>
      <c r="O397" s="778">
        <f t="shared" si="462"/>
        <v>23.906705539358601</v>
      </c>
      <c r="P397" s="778">
        <f t="shared" si="463"/>
        <v>30.267283858444078</v>
      </c>
      <c r="Q397" s="758">
        <f t="shared" si="464"/>
        <v>39.379302016664653</v>
      </c>
      <c r="R397" s="854">
        <f t="shared" si="465"/>
        <v>31.38204383227519</v>
      </c>
      <c r="S397" s="854">
        <f t="shared" si="466"/>
        <v>0</v>
      </c>
      <c r="T397" s="778">
        <f t="shared" si="467"/>
        <v>0</v>
      </c>
      <c r="U397" s="758">
        <f t="shared" si="468"/>
        <v>0</v>
      </c>
      <c r="V397" s="854">
        <f t="shared" si="469"/>
        <v>0</v>
      </c>
      <c r="W397" s="854"/>
      <c r="X397" s="778"/>
      <c r="Y397" s="778"/>
      <c r="Z397" s="758"/>
      <c r="AA397" s="854"/>
      <c r="AB397" s="854"/>
      <c r="AC397" s="778"/>
      <c r="AD397" s="758"/>
      <c r="AE397" s="854"/>
    </row>
    <row r="398" spans="1:40">
      <c r="A398" s="773"/>
      <c r="B398" s="139" t="s">
        <v>1080</v>
      </c>
      <c r="C398" s="979">
        <v>805</v>
      </c>
      <c r="D398" s="980">
        <v>2775</v>
      </c>
      <c r="E398" s="980">
        <v>2155</v>
      </c>
      <c r="F398" s="981">
        <v>3341</v>
      </c>
      <c r="G398" s="982">
        <v>9076</v>
      </c>
      <c r="H398" s="979"/>
      <c r="I398" s="980"/>
      <c r="J398" s="980"/>
      <c r="K398" s="169"/>
      <c r="L398" s="875"/>
      <c r="M398" s="875"/>
      <c r="N398" s="761">
        <f t="shared" si="461"/>
        <v>62.306501547987615</v>
      </c>
      <c r="O398" s="761">
        <f t="shared" si="462"/>
        <v>29.066722530637897</v>
      </c>
      <c r="P398" s="761">
        <f t="shared" si="463"/>
        <v>25.851727447216888</v>
      </c>
      <c r="Q398" s="762">
        <f t="shared" si="464"/>
        <v>30.167042889390522</v>
      </c>
      <c r="R398" s="760">
        <f t="shared" si="465"/>
        <v>30.003305785123967</v>
      </c>
      <c r="S398" s="760">
        <f t="shared" si="466"/>
        <v>0</v>
      </c>
      <c r="T398" s="761">
        <f t="shared" si="467"/>
        <v>0</v>
      </c>
      <c r="U398" s="762">
        <f t="shared" si="468"/>
        <v>0</v>
      </c>
      <c r="V398" s="760">
        <f t="shared" si="469"/>
        <v>0</v>
      </c>
      <c r="W398" s="855" t="s">
        <v>47</v>
      </c>
      <c r="X398" s="761"/>
      <c r="Y398" s="761"/>
      <c r="Z398" s="762"/>
      <c r="AA398" s="760"/>
      <c r="AB398" s="760"/>
      <c r="AC398" s="761"/>
      <c r="AD398" s="762"/>
      <c r="AE398" s="760"/>
    </row>
    <row r="399" spans="1:40">
      <c r="A399" s="773"/>
      <c r="B399" s="16" t="s">
        <v>1006</v>
      </c>
      <c r="C399" s="974">
        <v>354</v>
      </c>
      <c r="D399" s="975">
        <v>1139</v>
      </c>
      <c r="E399" s="975">
        <v>1001</v>
      </c>
      <c r="F399" s="976">
        <v>1633</v>
      </c>
      <c r="G399" s="977">
        <v>4127</v>
      </c>
      <c r="H399" s="974"/>
      <c r="I399" s="978"/>
      <c r="J399" s="978"/>
      <c r="K399" s="164"/>
      <c r="L399" s="875"/>
      <c r="M399" s="875"/>
      <c r="N399" s="812">
        <f t="shared" ref="N399:N401" si="470">IF(C399&gt;0,(C399/C396)*100,)</f>
        <v>52.914798206278022</v>
      </c>
      <c r="O399" s="812">
        <f t="shared" ref="O399:O401" si="471">IF(D399&gt;0,(D399/D396)*100,)</f>
        <v>35.295940502014254</v>
      </c>
      <c r="P399" s="812">
        <f t="shared" ref="P399:V401" si="472">IF(E399&gt;0,(E399/E396)*100,)</f>
        <v>48.686770428015564</v>
      </c>
      <c r="Q399" s="812">
        <f t="shared" si="472"/>
        <v>49.350256875188883</v>
      </c>
      <c r="R399" s="813">
        <f t="shared" si="472"/>
        <v>44.563222114242521</v>
      </c>
      <c r="S399" s="813">
        <f t="shared" si="472"/>
        <v>0</v>
      </c>
      <c r="T399" s="812">
        <f t="shared" si="472"/>
        <v>0</v>
      </c>
      <c r="U399" s="814">
        <f t="shared" si="472"/>
        <v>0</v>
      </c>
      <c r="V399" s="814">
        <f t="shared" si="472"/>
        <v>0</v>
      </c>
      <c r="W399" s="811">
        <f t="shared" ref="W399:AE400" si="473">+N399+N402</f>
        <v>57.100149476831085</v>
      </c>
      <c r="X399" s="811">
        <f t="shared" si="473"/>
        <v>48.682987294700958</v>
      </c>
      <c r="Y399" s="812">
        <f t="shared" si="473"/>
        <v>64.980544747081709</v>
      </c>
      <c r="Z399" s="812">
        <f t="shared" si="473"/>
        <v>59.625264430341495</v>
      </c>
      <c r="AA399" s="813">
        <f t="shared" si="473"/>
        <v>56.818918043407834</v>
      </c>
      <c r="AB399" s="813">
        <f t="shared" si="473"/>
        <v>0</v>
      </c>
      <c r="AC399" s="812">
        <f t="shared" si="473"/>
        <v>0</v>
      </c>
      <c r="AD399" s="814">
        <f t="shared" si="473"/>
        <v>0</v>
      </c>
      <c r="AE399" s="812">
        <f t="shared" si="473"/>
        <v>0</v>
      </c>
      <c r="AF399" s="5">
        <f t="shared" ref="AF399:AN401" si="474">+N399+N402+N405</f>
        <v>100</v>
      </c>
      <c r="AG399" s="5">
        <f t="shared" si="474"/>
        <v>100</v>
      </c>
      <c r="AH399" s="5">
        <f t="shared" si="474"/>
        <v>100</v>
      </c>
      <c r="AI399" s="5">
        <f t="shared" si="474"/>
        <v>100</v>
      </c>
      <c r="AJ399" s="5">
        <f t="shared" si="474"/>
        <v>100</v>
      </c>
      <c r="AK399" s="5">
        <f t="shared" si="474"/>
        <v>0</v>
      </c>
      <c r="AL399" s="5">
        <f t="shared" si="474"/>
        <v>0</v>
      </c>
      <c r="AM399" s="5">
        <f t="shared" si="474"/>
        <v>0</v>
      </c>
      <c r="AN399" s="5">
        <f t="shared" si="474"/>
        <v>0</v>
      </c>
    </row>
    <row r="400" spans="1:40">
      <c r="A400" s="773"/>
      <c r="B400" s="16" t="s">
        <v>74</v>
      </c>
      <c r="C400" s="974">
        <v>393</v>
      </c>
      <c r="D400" s="975">
        <v>1196</v>
      </c>
      <c r="E400" s="975">
        <v>1009</v>
      </c>
      <c r="F400" s="976">
        <v>1639</v>
      </c>
      <c r="G400" s="977">
        <v>4237</v>
      </c>
      <c r="H400" s="974"/>
      <c r="I400" s="978"/>
      <c r="J400" s="978"/>
      <c r="K400" s="164"/>
      <c r="L400" s="875"/>
      <c r="M400" s="875"/>
      <c r="N400" s="778">
        <f t="shared" si="470"/>
        <v>46.953405017921149</v>
      </c>
      <c r="O400" s="778">
        <f t="shared" si="471"/>
        <v>45.579268292682926</v>
      </c>
      <c r="P400" s="778">
        <f t="shared" si="472"/>
        <v>49.777997039960532</v>
      </c>
      <c r="Q400" s="758">
        <f t="shared" si="472"/>
        <v>50.260656240417049</v>
      </c>
      <c r="R400" s="854">
        <f t="shared" si="472"/>
        <v>48.428391816207565</v>
      </c>
      <c r="S400" s="854">
        <f t="shared" si="472"/>
        <v>0</v>
      </c>
      <c r="T400" s="778">
        <f t="shared" si="472"/>
        <v>0</v>
      </c>
      <c r="U400" s="758">
        <f t="shared" si="472"/>
        <v>0</v>
      </c>
      <c r="V400" s="854">
        <f t="shared" si="472"/>
        <v>0</v>
      </c>
      <c r="W400" s="854">
        <f t="shared" si="473"/>
        <v>67.622461170848268</v>
      </c>
      <c r="X400" s="778">
        <f t="shared" si="473"/>
        <v>56.859756097560975</v>
      </c>
      <c r="Y400" s="778">
        <f t="shared" si="473"/>
        <v>75.135668475579678</v>
      </c>
      <c r="Z400" s="758">
        <f t="shared" si="473"/>
        <v>59.122968414596748</v>
      </c>
      <c r="AA400" s="854">
        <f t="shared" si="473"/>
        <v>62.967196251000118</v>
      </c>
      <c r="AB400" s="854">
        <f t="shared" si="473"/>
        <v>0</v>
      </c>
      <c r="AC400" s="778">
        <f t="shared" si="473"/>
        <v>0</v>
      </c>
      <c r="AD400" s="758">
        <f t="shared" si="473"/>
        <v>0</v>
      </c>
      <c r="AE400" s="854">
        <f t="shared" si="473"/>
        <v>0</v>
      </c>
      <c r="AF400" s="5">
        <f t="shared" si="474"/>
        <v>100</v>
      </c>
      <c r="AG400" s="5">
        <f t="shared" si="474"/>
        <v>100</v>
      </c>
      <c r="AH400" s="5">
        <f t="shared" si="474"/>
        <v>100</v>
      </c>
      <c r="AI400" s="5">
        <f t="shared" si="474"/>
        <v>100</v>
      </c>
      <c r="AJ400" s="5">
        <f t="shared" si="474"/>
        <v>100</v>
      </c>
      <c r="AK400" s="5">
        <f t="shared" si="474"/>
        <v>0</v>
      </c>
      <c r="AL400" s="5">
        <f t="shared" si="474"/>
        <v>0</v>
      </c>
      <c r="AM400" s="5">
        <f t="shared" si="474"/>
        <v>0</v>
      </c>
      <c r="AN400" s="5">
        <f t="shared" si="474"/>
        <v>0</v>
      </c>
    </row>
    <row r="401" spans="1:40">
      <c r="A401" s="773"/>
      <c r="B401" s="139" t="s">
        <v>1082</v>
      </c>
      <c r="C401" s="979">
        <v>351</v>
      </c>
      <c r="D401" s="980">
        <v>1706</v>
      </c>
      <c r="E401" s="980">
        <v>947</v>
      </c>
      <c r="F401" s="981">
        <v>1667</v>
      </c>
      <c r="G401" s="982">
        <v>4671</v>
      </c>
      <c r="H401" s="979"/>
      <c r="I401" s="980"/>
      <c r="J401" s="980"/>
      <c r="K401" s="169"/>
      <c r="L401" s="876"/>
      <c r="M401" s="876"/>
      <c r="N401" s="761">
        <f t="shared" si="470"/>
        <v>43.602484472049689</v>
      </c>
      <c r="O401" s="761">
        <f t="shared" si="471"/>
        <v>61.477477477477485</v>
      </c>
      <c r="P401" s="761">
        <f t="shared" si="472"/>
        <v>43.944315545243619</v>
      </c>
      <c r="Q401" s="762">
        <f t="shared" si="472"/>
        <v>49.895240945824604</v>
      </c>
      <c r="R401" s="760">
        <f t="shared" si="472"/>
        <v>51.465403261348605</v>
      </c>
      <c r="S401" s="760">
        <f t="shared" si="472"/>
        <v>0</v>
      </c>
      <c r="T401" s="761">
        <f t="shared" si="472"/>
        <v>0</v>
      </c>
      <c r="U401" s="762">
        <f t="shared" si="472"/>
        <v>0</v>
      </c>
      <c r="V401" s="760">
        <f t="shared" si="472"/>
        <v>0</v>
      </c>
      <c r="W401" s="760">
        <f t="shared" ref="W401" si="475">+N401+N404</f>
        <v>47.701863354037265</v>
      </c>
      <c r="X401" s="761">
        <f t="shared" ref="X401" si="476">+O401+O404</f>
        <v>70.774774774774784</v>
      </c>
      <c r="Y401" s="761">
        <f t="shared" ref="Y401" si="477">+P401+P404</f>
        <v>59.257540603248259</v>
      </c>
      <c r="Z401" s="762">
        <f t="shared" ref="Z401" si="478">+Q401+Q404</f>
        <v>59.533073929961091</v>
      </c>
      <c r="AA401" s="760">
        <f t="shared" ref="AA401" si="479">+R401+R404</f>
        <v>61.855442926399292</v>
      </c>
      <c r="AB401" s="760">
        <f t="shared" ref="AB401" si="480">+S401+S404</f>
        <v>0</v>
      </c>
      <c r="AC401" s="761">
        <f t="shared" ref="AC401" si="481">+T401+T404</f>
        <v>0</v>
      </c>
      <c r="AD401" s="762">
        <f t="shared" ref="AD401" si="482">+U401+U404</f>
        <v>0</v>
      </c>
      <c r="AE401" s="760">
        <f t="shared" ref="AE401" si="483">+V401+V404</f>
        <v>0</v>
      </c>
      <c r="AF401" s="5">
        <f t="shared" si="474"/>
        <v>100</v>
      </c>
      <c r="AG401" s="5">
        <f t="shared" si="474"/>
        <v>100.00000000000001</v>
      </c>
      <c r="AH401" s="5">
        <f t="shared" si="474"/>
        <v>100</v>
      </c>
      <c r="AI401" s="5">
        <f t="shared" si="474"/>
        <v>100</v>
      </c>
      <c r="AJ401" s="5">
        <f t="shared" si="474"/>
        <v>100</v>
      </c>
      <c r="AK401" s="5">
        <f t="shared" si="474"/>
        <v>0</v>
      </c>
      <c r="AL401" s="5">
        <f t="shared" si="474"/>
        <v>0</v>
      </c>
      <c r="AM401" s="5">
        <f t="shared" si="474"/>
        <v>0</v>
      </c>
      <c r="AN401" s="5">
        <f t="shared" si="474"/>
        <v>0</v>
      </c>
    </row>
    <row r="402" spans="1:40">
      <c r="A402" s="773"/>
      <c r="B402" s="16" t="s">
        <v>1008</v>
      </c>
      <c r="C402" s="974">
        <v>28</v>
      </c>
      <c r="D402" s="975">
        <v>432</v>
      </c>
      <c r="E402" s="975">
        <v>335</v>
      </c>
      <c r="F402" s="976">
        <v>340</v>
      </c>
      <c r="G402" s="977">
        <v>1135</v>
      </c>
      <c r="H402" s="974"/>
      <c r="I402" s="978"/>
      <c r="J402" s="978"/>
      <c r="K402" s="164"/>
      <c r="L402" s="875"/>
      <c r="M402" s="875"/>
      <c r="N402" s="812">
        <f t="shared" ref="N402:N404" si="484">IF(C402&gt;0,(C402/C396)*100,)</f>
        <v>4.1853512705530642</v>
      </c>
      <c r="O402" s="812">
        <f t="shared" ref="O402:O404" si="485">IF(D402&gt;0,(D402/D396)*100,)</f>
        <v>13.387046792686705</v>
      </c>
      <c r="P402" s="812">
        <f t="shared" ref="P402:V404" si="486">IF(E402&gt;0,(E402/E396)*100,)</f>
        <v>16.293774319066149</v>
      </c>
      <c r="Q402" s="812">
        <f t="shared" si="486"/>
        <v>10.275007555152614</v>
      </c>
      <c r="R402" s="813">
        <f t="shared" si="486"/>
        <v>12.255695929165316</v>
      </c>
      <c r="S402" s="813">
        <f t="shared" si="486"/>
        <v>0</v>
      </c>
      <c r="T402" s="812">
        <f t="shared" si="486"/>
        <v>0</v>
      </c>
      <c r="U402" s="814">
        <f t="shared" si="486"/>
        <v>0</v>
      </c>
      <c r="V402" s="814">
        <f t="shared" si="486"/>
        <v>0</v>
      </c>
      <c r="W402" s="811"/>
      <c r="X402" s="811"/>
      <c r="Y402" s="812"/>
      <c r="Z402" s="812"/>
      <c r="AA402" s="813"/>
      <c r="AB402" s="813"/>
      <c r="AC402" s="812"/>
      <c r="AD402" s="814"/>
      <c r="AE402" s="812"/>
    </row>
    <row r="403" spans="1:40">
      <c r="A403" s="773"/>
      <c r="B403" s="16" t="s">
        <v>76</v>
      </c>
      <c r="C403" s="974">
        <v>173</v>
      </c>
      <c r="D403" s="975">
        <v>296</v>
      </c>
      <c r="E403" s="975">
        <v>514</v>
      </c>
      <c r="F403" s="976">
        <v>289</v>
      </c>
      <c r="G403" s="977">
        <v>1272</v>
      </c>
      <c r="H403" s="974"/>
      <c r="I403" s="975"/>
      <c r="J403" s="975"/>
      <c r="K403" s="164"/>
      <c r="L403" s="875"/>
      <c r="M403" s="875"/>
      <c r="N403" s="778">
        <f t="shared" si="484"/>
        <v>20.669056152927119</v>
      </c>
      <c r="O403" s="778">
        <f t="shared" si="485"/>
        <v>11.280487804878049</v>
      </c>
      <c r="P403" s="778">
        <f t="shared" si="486"/>
        <v>25.357671435619139</v>
      </c>
      <c r="Q403" s="758">
        <f t="shared" si="486"/>
        <v>8.8623121741796993</v>
      </c>
      <c r="R403" s="854">
        <f t="shared" si="486"/>
        <v>14.538804434792549</v>
      </c>
      <c r="S403" s="854">
        <f t="shared" si="486"/>
        <v>0</v>
      </c>
      <c r="T403" s="778">
        <f t="shared" si="486"/>
        <v>0</v>
      </c>
      <c r="U403" s="758">
        <f t="shared" si="486"/>
        <v>0</v>
      </c>
      <c r="V403" s="854">
        <f t="shared" si="486"/>
        <v>0</v>
      </c>
      <c r="W403" s="854"/>
      <c r="X403" s="778"/>
      <c r="Y403" s="778"/>
      <c r="Z403" s="758"/>
      <c r="AA403" s="854"/>
      <c r="AB403" s="854"/>
      <c r="AC403" s="778"/>
      <c r="AD403" s="758"/>
      <c r="AE403" s="854"/>
    </row>
    <row r="404" spans="1:40">
      <c r="A404" s="773"/>
      <c r="B404" s="139" t="s">
        <v>1084</v>
      </c>
      <c r="C404" s="979">
        <v>33</v>
      </c>
      <c r="D404" s="980">
        <v>258</v>
      </c>
      <c r="E404" s="980">
        <v>330</v>
      </c>
      <c r="F404" s="981">
        <v>322</v>
      </c>
      <c r="G404" s="982">
        <v>943</v>
      </c>
      <c r="H404" s="979"/>
      <c r="I404" s="980"/>
      <c r="J404" s="980"/>
      <c r="K404" s="169"/>
      <c r="L404" s="875"/>
      <c r="M404" s="875"/>
      <c r="N404" s="761">
        <f t="shared" si="484"/>
        <v>4.0993788819875778</v>
      </c>
      <c r="O404" s="761">
        <f t="shared" si="485"/>
        <v>9.2972972972972965</v>
      </c>
      <c r="P404" s="761">
        <f t="shared" si="486"/>
        <v>15.31322505800464</v>
      </c>
      <c r="Q404" s="762">
        <f t="shared" si="486"/>
        <v>9.6378329841364874</v>
      </c>
      <c r="R404" s="760">
        <f t="shared" si="486"/>
        <v>10.390039665050683</v>
      </c>
      <c r="S404" s="760">
        <f t="shared" si="486"/>
        <v>0</v>
      </c>
      <c r="T404" s="761">
        <f t="shared" si="486"/>
        <v>0</v>
      </c>
      <c r="U404" s="762">
        <f t="shared" si="486"/>
        <v>0</v>
      </c>
      <c r="V404" s="760">
        <f t="shared" si="486"/>
        <v>0</v>
      </c>
      <c r="W404" s="855"/>
      <c r="X404" s="761"/>
      <c r="Y404" s="761"/>
      <c r="Z404" s="762"/>
      <c r="AA404" s="760"/>
      <c r="AB404" s="760"/>
      <c r="AC404" s="761"/>
      <c r="AD404" s="762"/>
      <c r="AE404" s="760"/>
    </row>
    <row r="405" spans="1:40">
      <c r="A405" s="773"/>
      <c r="B405" s="16" t="s">
        <v>1010</v>
      </c>
      <c r="C405" s="974">
        <v>287</v>
      </c>
      <c r="D405" s="975">
        <v>1656</v>
      </c>
      <c r="E405" s="975">
        <v>720</v>
      </c>
      <c r="F405" s="976">
        <v>1336</v>
      </c>
      <c r="G405" s="977">
        <v>3999</v>
      </c>
      <c r="H405" s="974"/>
      <c r="I405" s="978"/>
      <c r="J405" s="978"/>
      <c r="K405" s="164"/>
      <c r="L405" s="875"/>
      <c r="M405" s="875"/>
      <c r="N405" s="812">
        <f t="shared" ref="N405:N407" si="487">IF(C405&gt;0,(C405/C396)*100,)</f>
        <v>42.899850523168908</v>
      </c>
      <c r="O405" s="812">
        <f t="shared" ref="O405:O407" si="488">IF(D405&gt;0,(D405/D396)*100,)</f>
        <v>51.317012705299035</v>
      </c>
      <c r="P405" s="812">
        <f t="shared" ref="P405:V407" si="489">IF(E405&gt;0,(E405/E396)*100,)</f>
        <v>35.019455252918284</v>
      </c>
      <c r="Q405" s="812">
        <f t="shared" si="489"/>
        <v>40.374735569658512</v>
      </c>
      <c r="R405" s="813">
        <f t="shared" si="489"/>
        <v>43.181081956592159</v>
      </c>
      <c r="S405" s="813">
        <f t="shared" si="489"/>
        <v>0</v>
      </c>
      <c r="T405" s="812">
        <f t="shared" si="489"/>
        <v>0</v>
      </c>
      <c r="U405" s="814">
        <f t="shared" si="489"/>
        <v>0</v>
      </c>
      <c r="V405" s="814">
        <f t="shared" si="489"/>
        <v>0</v>
      </c>
      <c r="W405" s="811"/>
      <c r="X405" s="811"/>
      <c r="Y405" s="812"/>
      <c r="Z405" s="812"/>
      <c r="AA405" s="813"/>
      <c r="AB405" s="813"/>
      <c r="AC405" s="812"/>
      <c r="AD405" s="814"/>
      <c r="AE405" s="812"/>
    </row>
    <row r="406" spans="1:40">
      <c r="A406" s="773"/>
      <c r="B406" s="16" t="s">
        <v>78</v>
      </c>
      <c r="C406" s="974">
        <v>271</v>
      </c>
      <c r="D406" s="975">
        <v>1132</v>
      </c>
      <c r="E406" s="975">
        <v>504</v>
      </c>
      <c r="F406" s="976">
        <v>1333</v>
      </c>
      <c r="G406" s="977">
        <v>3240</v>
      </c>
      <c r="H406" s="974"/>
      <c r="I406" s="978"/>
      <c r="J406" s="978"/>
      <c r="K406" s="164"/>
      <c r="L406" s="875"/>
      <c r="M406" s="875"/>
      <c r="N406" s="778">
        <f t="shared" si="487"/>
        <v>32.377538829151732</v>
      </c>
      <c r="O406" s="778">
        <f t="shared" si="488"/>
        <v>43.140243902439025</v>
      </c>
      <c r="P406" s="778">
        <f t="shared" si="489"/>
        <v>24.864331524420326</v>
      </c>
      <c r="Q406" s="758">
        <f t="shared" si="489"/>
        <v>40.877031585403252</v>
      </c>
      <c r="R406" s="854">
        <f t="shared" si="489"/>
        <v>37.032803748999889</v>
      </c>
      <c r="S406" s="854">
        <f t="shared" si="489"/>
        <v>0</v>
      </c>
      <c r="T406" s="778">
        <f t="shared" si="489"/>
        <v>0</v>
      </c>
      <c r="U406" s="758">
        <f t="shared" si="489"/>
        <v>0</v>
      </c>
      <c r="V406" s="854">
        <f t="shared" si="489"/>
        <v>0</v>
      </c>
      <c r="W406" s="854"/>
      <c r="X406" s="778"/>
      <c r="Y406" s="778"/>
      <c r="Z406" s="758"/>
      <c r="AA406" s="854"/>
      <c r="AB406" s="854"/>
      <c r="AC406" s="778"/>
      <c r="AD406" s="758"/>
      <c r="AE406" s="854"/>
    </row>
    <row r="407" spans="1:40">
      <c r="A407" s="773"/>
      <c r="B407" s="139" t="s">
        <v>1086</v>
      </c>
      <c r="C407" s="979">
        <v>421</v>
      </c>
      <c r="D407" s="980">
        <v>811</v>
      </c>
      <c r="E407" s="980">
        <v>878</v>
      </c>
      <c r="F407" s="981">
        <v>1352</v>
      </c>
      <c r="G407" s="982">
        <v>3462</v>
      </c>
      <c r="H407" s="979"/>
      <c r="I407" s="980"/>
      <c r="J407" s="980"/>
      <c r="K407" s="169"/>
      <c r="L407" s="876"/>
      <c r="M407" s="876"/>
      <c r="N407" s="761">
        <f t="shared" si="487"/>
        <v>52.298136645962735</v>
      </c>
      <c r="O407" s="761">
        <f t="shared" si="488"/>
        <v>29.225225225225227</v>
      </c>
      <c r="P407" s="761">
        <f t="shared" si="489"/>
        <v>40.742459396751741</v>
      </c>
      <c r="Q407" s="762">
        <f t="shared" si="489"/>
        <v>40.466926070038909</v>
      </c>
      <c r="R407" s="760">
        <f t="shared" si="489"/>
        <v>38.144557073600701</v>
      </c>
      <c r="S407" s="760">
        <f t="shared" si="489"/>
        <v>0</v>
      </c>
      <c r="T407" s="761">
        <f t="shared" si="489"/>
        <v>0</v>
      </c>
      <c r="U407" s="762">
        <f t="shared" si="489"/>
        <v>0</v>
      </c>
      <c r="V407" s="760">
        <f t="shared" si="489"/>
        <v>0</v>
      </c>
      <c r="W407" s="855" t="s">
        <v>766</v>
      </c>
      <c r="X407" s="761"/>
      <c r="Y407" s="761"/>
      <c r="Z407" s="762"/>
      <c r="AA407" s="760"/>
      <c r="AB407" s="760"/>
      <c r="AC407" s="761"/>
      <c r="AD407" s="762"/>
      <c r="AE407" s="760"/>
    </row>
    <row r="408" spans="1:40">
      <c r="A408" s="773"/>
      <c r="B408" s="16" t="s">
        <v>951</v>
      </c>
      <c r="C408" s="974">
        <v>201</v>
      </c>
      <c r="D408" s="975">
        <v>335</v>
      </c>
      <c r="E408" s="975">
        <v>277</v>
      </c>
      <c r="F408" s="976">
        <v>915</v>
      </c>
      <c r="G408" s="977">
        <v>1728</v>
      </c>
      <c r="H408" s="974"/>
      <c r="I408" s="978"/>
      <c r="J408" s="978"/>
      <c r="K408" s="164"/>
      <c r="L408" s="875"/>
      <c r="M408" s="875"/>
      <c r="N408" s="812">
        <f t="shared" ref="N408:N410" si="490">IF(C408&gt;0,(C408/C394)*100,)</f>
        <v>31.504702194357364</v>
      </c>
      <c r="O408" s="812">
        <f t="shared" ref="O408:O410" si="491">IF(D408&gt;0,(D408/D394)*100,)</f>
        <v>11.887863733144073</v>
      </c>
      <c r="P408" s="812">
        <f t="shared" ref="P408:V410" si="492">IF(E408&gt;0,(E408/E394)*100,)</f>
        <v>13.029162746942616</v>
      </c>
      <c r="Q408" s="812">
        <f t="shared" si="492"/>
        <v>27.015057573073513</v>
      </c>
      <c r="R408" s="813">
        <f t="shared" si="492"/>
        <v>19.266361913256773</v>
      </c>
      <c r="S408" s="813">
        <f t="shared" si="492"/>
        <v>0</v>
      </c>
      <c r="T408" s="812">
        <f t="shared" si="492"/>
        <v>0</v>
      </c>
      <c r="U408" s="814">
        <f t="shared" si="492"/>
        <v>0</v>
      </c>
      <c r="V408" s="814">
        <f t="shared" si="492"/>
        <v>0</v>
      </c>
      <c r="W408" s="811">
        <f t="shared" ref="W408:AE410" si="493">+N408+N411+N414</f>
        <v>49.843260188087775</v>
      </c>
      <c r="X408" s="811">
        <f t="shared" si="493"/>
        <v>50.283889283179562</v>
      </c>
      <c r="Y408" s="812">
        <f t="shared" si="493"/>
        <v>51.458137347130759</v>
      </c>
      <c r="Z408" s="812">
        <f t="shared" si="493"/>
        <v>52.849129022733976</v>
      </c>
      <c r="AA408" s="813">
        <f t="shared" si="493"/>
        <v>51.499609766975141</v>
      </c>
      <c r="AB408" s="813">
        <f t="shared" si="493"/>
        <v>0</v>
      </c>
      <c r="AC408" s="812">
        <f t="shared" si="493"/>
        <v>0</v>
      </c>
      <c r="AD408" s="814">
        <f t="shared" si="493"/>
        <v>0</v>
      </c>
      <c r="AE408" s="812">
        <f t="shared" si="493"/>
        <v>0</v>
      </c>
      <c r="AF408" s="5">
        <f t="shared" ref="AF408:AN410" si="494">+N417+N408+N411+N414</f>
        <v>99.999999999999986</v>
      </c>
      <c r="AG408" s="5">
        <f t="shared" si="494"/>
        <v>100</v>
      </c>
      <c r="AH408" s="5">
        <f t="shared" si="494"/>
        <v>100</v>
      </c>
      <c r="AI408" s="5">
        <f t="shared" si="494"/>
        <v>100</v>
      </c>
      <c r="AJ408" s="5">
        <f t="shared" si="494"/>
        <v>100</v>
      </c>
      <c r="AK408" s="5">
        <f t="shared" si="494"/>
        <v>0</v>
      </c>
      <c r="AL408" s="5">
        <f t="shared" si="494"/>
        <v>0</v>
      </c>
      <c r="AM408" s="5">
        <f t="shared" si="494"/>
        <v>0</v>
      </c>
      <c r="AN408" s="5">
        <f t="shared" si="494"/>
        <v>0</v>
      </c>
    </row>
    <row r="409" spans="1:40">
      <c r="A409" s="773"/>
      <c r="B409" s="16" t="s">
        <v>80</v>
      </c>
      <c r="C409" s="974">
        <v>197</v>
      </c>
      <c r="D409" s="975">
        <v>358</v>
      </c>
      <c r="E409" s="975">
        <v>236</v>
      </c>
      <c r="F409" s="976">
        <v>987</v>
      </c>
      <c r="G409" s="977">
        <v>1778</v>
      </c>
      <c r="H409" s="974"/>
      <c r="I409" s="978"/>
      <c r="J409" s="978"/>
      <c r="K409" s="164"/>
      <c r="L409" s="875"/>
      <c r="M409" s="875"/>
      <c r="N409" s="778">
        <f t="shared" si="490"/>
        <v>32.45469522240527</v>
      </c>
      <c r="O409" s="778">
        <f t="shared" si="491"/>
        <v>11.215538847117793</v>
      </c>
      <c r="P409" s="778">
        <f t="shared" si="492"/>
        <v>11.591355599214145</v>
      </c>
      <c r="Q409" s="758">
        <f t="shared" si="492"/>
        <v>25.803921568627452</v>
      </c>
      <c r="R409" s="854">
        <f t="shared" si="492"/>
        <v>18.405797101449277</v>
      </c>
      <c r="S409" s="854">
        <f t="shared" si="492"/>
        <v>0</v>
      </c>
      <c r="T409" s="778">
        <f t="shared" si="492"/>
        <v>0</v>
      </c>
      <c r="U409" s="758">
        <f t="shared" si="492"/>
        <v>0</v>
      </c>
      <c r="V409" s="854">
        <f t="shared" si="492"/>
        <v>0</v>
      </c>
      <c r="W409" s="854">
        <f t="shared" si="493"/>
        <v>49.423393739703457</v>
      </c>
      <c r="X409" s="778">
        <f t="shared" si="493"/>
        <v>56.015037593984957</v>
      </c>
      <c r="Y409" s="778">
        <f t="shared" si="493"/>
        <v>64.489194499017685</v>
      </c>
      <c r="Z409" s="758">
        <f t="shared" si="493"/>
        <v>57.62091503267974</v>
      </c>
      <c r="AA409" s="854">
        <f t="shared" si="493"/>
        <v>58.022774327122157</v>
      </c>
      <c r="AB409" s="854">
        <f t="shared" si="493"/>
        <v>0</v>
      </c>
      <c r="AC409" s="778">
        <f t="shared" si="493"/>
        <v>0</v>
      </c>
      <c r="AD409" s="758">
        <f t="shared" si="493"/>
        <v>0</v>
      </c>
      <c r="AE409" s="854">
        <f t="shared" si="493"/>
        <v>0</v>
      </c>
      <c r="AF409" s="5">
        <f t="shared" si="494"/>
        <v>100</v>
      </c>
      <c r="AG409" s="5">
        <f t="shared" si="494"/>
        <v>100</v>
      </c>
      <c r="AH409" s="5">
        <f t="shared" si="494"/>
        <v>100</v>
      </c>
      <c r="AI409" s="5">
        <f t="shared" si="494"/>
        <v>100</v>
      </c>
      <c r="AJ409" s="5">
        <f t="shared" si="494"/>
        <v>100</v>
      </c>
      <c r="AK409" s="5">
        <f t="shared" si="494"/>
        <v>0</v>
      </c>
      <c r="AL409" s="5">
        <f t="shared" si="494"/>
        <v>0</v>
      </c>
      <c r="AM409" s="5">
        <f t="shared" si="494"/>
        <v>0</v>
      </c>
      <c r="AN409" s="5">
        <f t="shared" si="494"/>
        <v>0</v>
      </c>
    </row>
    <row r="410" spans="1:40">
      <c r="A410" s="773"/>
      <c r="B410" s="139" t="s">
        <v>1088</v>
      </c>
      <c r="C410" s="979">
        <v>173</v>
      </c>
      <c r="D410" s="980">
        <v>381</v>
      </c>
      <c r="E410" s="980">
        <v>250</v>
      </c>
      <c r="F410" s="981">
        <v>773</v>
      </c>
      <c r="G410" s="982">
        <v>1577</v>
      </c>
      <c r="H410" s="979"/>
      <c r="I410" s="980"/>
      <c r="J410" s="980"/>
      <c r="K410" s="169"/>
      <c r="L410" s="875"/>
      <c r="M410" s="875"/>
      <c r="N410" s="761">
        <f t="shared" si="490"/>
        <v>25.859491778774292</v>
      </c>
      <c r="O410" s="761">
        <f t="shared" si="491"/>
        <v>11.806631546327859</v>
      </c>
      <c r="P410" s="761">
        <f t="shared" si="492"/>
        <v>12.159533073929961</v>
      </c>
      <c r="Q410" s="762">
        <f t="shared" si="492"/>
        <v>23.360531882744031</v>
      </c>
      <c r="R410" s="760">
        <f t="shared" si="492"/>
        <v>17.028398661051721</v>
      </c>
      <c r="S410" s="760">
        <f t="shared" si="492"/>
        <v>0</v>
      </c>
      <c r="T410" s="761">
        <f t="shared" si="492"/>
        <v>0</v>
      </c>
      <c r="U410" s="762">
        <f t="shared" si="492"/>
        <v>0</v>
      </c>
      <c r="V410" s="760">
        <f t="shared" si="492"/>
        <v>0</v>
      </c>
      <c r="W410" s="760">
        <f t="shared" si="493"/>
        <v>38.565022421524667</v>
      </c>
      <c r="X410" s="761">
        <f t="shared" si="493"/>
        <v>44.685466377440349</v>
      </c>
      <c r="Y410" s="761">
        <f t="shared" si="493"/>
        <v>43.968871595330739</v>
      </c>
      <c r="Z410" s="762">
        <f t="shared" si="493"/>
        <v>53.550921728618917</v>
      </c>
      <c r="AA410" s="760">
        <f t="shared" si="493"/>
        <v>47.251916639671741</v>
      </c>
      <c r="AB410" s="760">
        <f t="shared" si="493"/>
        <v>0</v>
      </c>
      <c r="AC410" s="761">
        <f t="shared" si="493"/>
        <v>0</v>
      </c>
      <c r="AD410" s="762">
        <f t="shared" si="493"/>
        <v>0</v>
      </c>
      <c r="AE410" s="760">
        <f t="shared" si="493"/>
        <v>0</v>
      </c>
      <c r="AF410" s="5">
        <f t="shared" si="494"/>
        <v>100</v>
      </c>
      <c r="AG410" s="5">
        <f t="shared" si="494"/>
        <v>100</v>
      </c>
      <c r="AH410" s="5">
        <f t="shared" si="494"/>
        <v>100</v>
      </c>
      <c r="AI410" s="5">
        <f t="shared" si="494"/>
        <v>100</v>
      </c>
      <c r="AJ410" s="5">
        <f t="shared" si="494"/>
        <v>100</v>
      </c>
      <c r="AK410" s="5">
        <f t="shared" si="494"/>
        <v>0</v>
      </c>
      <c r="AL410" s="5">
        <f t="shared" si="494"/>
        <v>0</v>
      </c>
      <c r="AM410" s="5">
        <f t="shared" si="494"/>
        <v>0</v>
      </c>
      <c r="AN410" s="5">
        <f t="shared" si="494"/>
        <v>0</v>
      </c>
    </row>
    <row r="411" spans="1:40">
      <c r="A411" s="773"/>
      <c r="B411" s="16" t="s">
        <v>955</v>
      </c>
      <c r="C411" s="974">
        <v>27</v>
      </c>
      <c r="D411" s="975">
        <v>452</v>
      </c>
      <c r="E411" s="975">
        <v>271</v>
      </c>
      <c r="F411" s="976">
        <v>276</v>
      </c>
      <c r="G411" s="977">
        <v>1026</v>
      </c>
      <c r="H411" s="974"/>
      <c r="I411" s="978"/>
      <c r="J411" s="978"/>
      <c r="K411" s="164"/>
      <c r="L411" s="875"/>
      <c r="M411" s="875"/>
      <c r="N411" s="812">
        <f t="shared" ref="N411:N413" si="495">IF(C411&gt;0,(C411/C394)*100,)</f>
        <v>4.2319749216300941</v>
      </c>
      <c r="O411" s="812">
        <f t="shared" ref="O411:O413" si="496">IF(D411&gt;0,(D411/D394)*100,)</f>
        <v>16.039744499645138</v>
      </c>
      <c r="P411" s="812">
        <f t="shared" ref="P411:V413" si="497">IF(E411&gt;0,(E411/E394)*100,)</f>
        <v>12.746942615239886</v>
      </c>
      <c r="Q411" s="812">
        <f t="shared" si="497"/>
        <v>8.148804251550045</v>
      </c>
      <c r="R411" s="813">
        <f t="shared" si="497"/>
        <v>11.439402385996209</v>
      </c>
      <c r="S411" s="813">
        <f t="shared" si="497"/>
        <v>0</v>
      </c>
      <c r="T411" s="812">
        <f t="shared" si="497"/>
        <v>0</v>
      </c>
      <c r="U411" s="814">
        <f t="shared" si="497"/>
        <v>0</v>
      </c>
      <c r="V411" s="814">
        <f t="shared" si="497"/>
        <v>0</v>
      </c>
      <c r="W411" s="811"/>
      <c r="X411" s="811"/>
      <c r="Y411" s="812"/>
      <c r="Z411" s="812"/>
      <c r="AA411" s="813"/>
      <c r="AB411" s="813"/>
      <c r="AC411" s="812"/>
      <c r="AD411" s="814"/>
      <c r="AE411" s="812"/>
    </row>
    <row r="412" spans="1:40">
      <c r="A412" s="773"/>
      <c r="B412" s="16" t="s">
        <v>82</v>
      </c>
      <c r="C412" s="974">
        <v>22</v>
      </c>
      <c r="D412" s="975">
        <v>685</v>
      </c>
      <c r="E412" s="975">
        <v>369</v>
      </c>
      <c r="F412" s="976">
        <v>286</v>
      </c>
      <c r="G412" s="977">
        <v>1362</v>
      </c>
      <c r="H412" s="974"/>
      <c r="I412" s="978"/>
      <c r="J412" s="978"/>
      <c r="K412" s="164"/>
      <c r="L412" s="875"/>
      <c r="M412" s="875"/>
      <c r="N412" s="778">
        <f t="shared" si="495"/>
        <v>3.6243822075782535</v>
      </c>
      <c r="O412" s="778">
        <f t="shared" si="496"/>
        <v>21.459899749373434</v>
      </c>
      <c r="P412" s="778">
        <f t="shared" si="497"/>
        <v>18.123772102161102</v>
      </c>
      <c r="Q412" s="758">
        <f t="shared" si="497"/>
        <v>7.4771241830065369</v>
      </c>
      <c r="R412" s="854">
        <f t="shared" si="497"/>
        <v>14.09937888198758</v>
      </c>
      <c r="S412" s="854">
        <f t="shared" si="497"/>
        <v>0</v>
      </c>
      <c r="T412" s="778">
        <f t="shared" si="497"/>
        <v>0</v>
      </c>
      <c r="U412" s="758">
        <f t="shared" si="497"/>
        <v>0</v>
      </c>
      <c r="V412" s="854">
        <f t="shared" si="497"/>
        <v>0</v>
      </c>
      <c r="W412" s="854"/>
      <c r="X412" s="778"/>
      <c r="Y412" s="778"/>
      <c r="Z412" s="758"/>
      <c r="AA412" s="854"/>
      <c r="AB412" s="854"/>
      <c r="AC412" s="778"/>
      <c r="AD412" s="758"/>
      <c r="AE412" s="854"/>
    </row>
    <row r="413" spans="1:40">
      <c r="A413" s="773"/>
      <c r="B413" s="139" t="s">
        <v>1090</v>
      </c>
      <c r="C413" s="979">
        <v>52</v>
      </c>
      <c r="D413" s="980">
        <v>504</v>
      </c>
      <c r="E413" s="980">
        <v>150</v>
      </c>
      <c r="F413" s="981">
        <v>357</v>
      </c>
      <c r="G413" s="982">
        <v>1063</v>
      </c>
      <c r="H413" s="979"/>
      <c r="I413" s="980"/>
      <c r="J413" s="980"/>
      <c r="K413" s="169"/>
      <c r="L413" s="875"/>
      <c r="M413" s="875"/>
      <c r="N413" s="761">
        <f t="shared" si="495"/>
        <v>7.7727952167414047</v>
      </c>
      <c r="O413" s="761">
        <f t="shared" si="496"/>
        <v>15.61822125813449</v>
      </c>
      <c r="P413" s="761">
        <f t="shared" si="497"/>
        <v>7.2957198443579774</v>
      </c>
      <c r="Q413" s="762">
        <f t="shared" si="497"/>
        <v>10.788757932910245</v>
      </c>
      <c r="R413" s="760">
        <f t="shared" si="497"/>
        <v>11.478242090486988</v>
      </c>
      <c r="S413" s="760">
        <f t="shared" si="497"/>
        <v>0</v>
      </c>
      <c r="T413" s="761">
        <f t="shared" si="497"/>
        <v>0</v>
      </c>
      <c r="U413" s="762">
        <f t="shared" si="497"/>
        <v>0</v>
      </c>
      <c r="V413" s="760">
        <f t="shared" si="497"/>
        <v>0</v>
      </c>
      <c r="W413" s="855"/>
      <c r="X413" s="761"/>
      <c r="Y413" s="761"/>
      <c r="Z413" s="762"/>
      <c r="AA413" s="760"/>
      <c r="AB413" s="760"/>
      <c r="AC413" s="761"/>
      <c r="AD413" s="762"/>
      <c r="AE413" s="760"/>
    </row>
    <row r="414" spans="1:40">
      <c r="A414" s="773"/>
      <c r="B414" s="16" t="s">
        <v>957</v>
      </c>
      <c r="C414" s="974">
        <v>90</v>
      </c>
      <c r="D414" s="975">
        <v>630</v>
      </c>
      <c r="E414" s="975">
        <v>546</v>
      </c>
      <c r="F414" s="976">
        <v>599</v>
      </c>
      <c r="G414" s="977">
        <v>1865</v>
      </c>
      <c r="H414" s="974"/>
      <c r="I414" s="978"/>
      <c r="J414" s="978"/>
      <c r="K414" s="164"/>
      <c r="L414" s="875"/>
      <c r="M414" s="875"/>
      <c r="N414" s="812">
        <f t="shared" ref="N414:N416" si="498">IF(C414&gt;0,(C414/C394)*100,)</f>
        <v>14.106583072100312</v>
      </c>
      <c r="O414" s="812">
        <f t="shared" ref="O414:O416" si="499">IF(D414&gt;0,(D414/D394)*100,)</f>
        <v>22.356281050390347</v>
      </c>
      <c r="P414" s="812">
        <f t="shared" ref="P414:V416" si="500">IF(E414&gt;0,(E414/E394)*100,)</f>
        <v>25.68203198494826</v>
      </c>
      <c r="Q414" s="812">
        <f t="shared" si="500"/>
        <v>17.68526719811042</v>
      </c>
      <c r="R414" s="813">
        <f t="shared" si="500"/>
        <v>20.793845467722154</v>
      </c>
      <c r="S414" s="813">
        <f t="shared" si="500"/>
        <v>0</v>
      </c>
      <c r="T414" s="812">
        <f t="shared" si="500"/>
        <v>0</v>
      </c>
      <c r="U414" s="814">
        <f t="shared" si="500"/>
        <v>0</v>
      </c>
      <c r="V414" s="814">
        <f t="shared" si="500"/>
        <v>0</v>
      </c>
      <c r="W414" s="811"/>
      <c r="X414" s="811"/>
      <c r="Y414" s="812"/>
      <c r="Z414" s="812"/>
      <c r="AA414" s="813"/>
      <c r="AB414" s="813"/>
      <c r="AC414" s="812"/>
      <c r="AD414" s="814"/>
      <c r="AE414" s="812"/>
    </row>
    <row r="415" spans="1:40">
      <c r="A415" s="773"/>
      <c r="B415" s="16" t="s">
        <v>84</v>
      </c>
      <c r="C415" s="974">
        <v>81</v>
      </c>
      <c r="D415" s="975">
        <v>745</v>
      </c>
      <c r="E415" s="975">
        <v>708</v>
      </c>
      <c r="F415" s="976">
        <v>931</v>
      </c>
      <c r="G415" s="977">
        <v>2465</v>
      </c>
      <c r="H415" s="974"/>
      <c r="I415" s="978"/>
      <c r="J415" s="978"/>
      <c r="K415" s="164"/>
      <c r="L415" s="875"/>
      <c r="M415" s="875"/>
      <c r="N415" s="778">
        <f t="shared" si="498"/>
        <v>13.344316309719934</v>
      </c>
      <c r="O415" s="778">
        <f t="shared" si="499"/>
        <v>23.339598997493734</v>
      </c>
      <c r="P415" s="778">
        <f t="shared" si="500"/>
        <v>34.77406679764244</v>
      </c>
      <c r="Q415" s="758">
        <f t="shared" si="500"/>
        <v>24.33986928104575</v>
      </c>
      <c r="R415" s="854">
        <f t="shared" si="500"/>
        <v>25.5175983436853</v>
      </c>
      <c r="S415" s="854">
        <f t="shared" si="500"/>
        <v>0</v>
      </c>
      <c r="T415" s="778">
        <f t="shared" si="500"/>
        <v>0</v>
      </c>
      <c r="U415" s="758">
        <f t="shared" si="500"/>
        <v>0</v>
      </c>
      <c r="V415" s="854">
        <f t="shared" si="500"/>
        <v>0</v>
      </c>
      <c r="W415" s="854"/>
      <c r="X415" s="778"/>
      <c r="Y415" s="778"/>
      <c r="Z415" s="758"/>
      <c r="AA415" s="854"/>
      <c r="AB415" s="854"/>
      <c r="AC415" s="778"/>
      <c r="AD415" s="758"/>
      <c r="AE415" s="854"/>
    </row>
    <row r="416" spans="1:40">
      <c r="A416" s="773"/>
      <c r="B416" s="139" t="s">
        <v>1092</v>
      </c>
      <c r="C416" s="979">
        <v>33</v>
      </c>
      <c r="D416" s="980">
        <v>557</v>
      </c>
      <c r="E416" s="980">
        <v>504</v>
      </c>
      <c r="F416" s="981">
        <v>642</v>
      </c>
      <c r="G416" s="982">
        <v>1736</v>
      </c>
      <c r="H416" s="979"/>
      <c r="I416" s="980"/>
      <c r="J416" s="980"/>
      <c r="K416" s="169"/>
      <c r="L416" s="875"/>
      <c r="M416" s="875"/>
      <c r="N416" s="761">
        <f t="shared" si="498"/>
        <v>4.9327354260089686</v>
      </c>
      <c r="O416" s="761">
        <f t="shared" si="499"/>
        <v>17.260613572977999</v>
      </c>
      <c r="P416" s="761">
        <f t="shared" si="500"/>
        <v>24.5136186770428</v>
      </c>
      <c r="Q416" s="762">
        <f t="shared" si="500"/>
        <v>19.401631912964643</v>
      </c>
      <c r="R416" s="760">
        <f t="shared" si="500"/>
        <v>18.74527588813303</v>
      </c>
      <c r="S416" s="760">
        <f t="shared" si="500"/>
        <v>0</v>
      </c>
      <c r="T416" s="761">
        <f t="shared" si="500"/>
        <v>0</v>
      </c>
      <c r="U416" s="762">
        <f t="shared" si="500"/>
        <v>0</v>
      </c>
      <c r="V416" s="760">
        <f t="shared" si="500"/>
        <v>0</v>
      </c>
      <c r="W416" s="855"/>
      <c r="X416" s="761"/>
      <c r="Y416" s="761"/>
      <c r="Z416" s="762"/>
      <c r="AA416" s="760"/>
      <c r="AB416" s="760"/>
      <c r="AC416" s="761"/>
      <c r="AD416" s="762"/>
      <c r="AE416" s="760"/>
    </row>
    <row r="417" spans="1:31">
      <c r="A417" s="773"/>
      <c r="B417" s="16" t="s">
        <v>959</v>
      </c>
      <c r="C417" s="974">
        <v>320</v>
      </c>
      <c r="D417" s="975">
        <v>1401</v>
      </c>
      <c r="E417" s="975">
        <v>1032</v>
      </c>
      <c r="F417" s="976">
        <v>1597</v>
      </c>
      <c r="G417" s="977">
        <v>4350</v>
      </c>
      <c r="H417" s="974"/>
      <c r="I417" s="978"/>
      <c r="J417" s="978"/>
      <c r="K417" s="164"/>
      <c r="L417" s="875"/>
      <c r="M417" s="875"/>
      <c r="N417" s="812">
        <f t="shared" ref="N417:N419" si="501">IF(C417&gt;0,(C417/C394)*100,)</f>
        <v>50.156739811912217</v>
      </c>
      <c r="O417" s="812">
        <f t="shared" ref="O417:O419" si="502">IF(D417&gt;0,(D417/D394)*100,)</f>
        <v>49.716110716820438</v>
      </c>
      <c r="P417" s="812">
        <f t="shared" ref="P417:V419" si="503">IF(E417&gt;0,(E417/E394)*100,)</f>
        <v>48.541862652869241</v>
      </c>
      <c r="Q417" s="812">
        <f t="shared" si="503"/>
        <v>47.150870977266017</v>
      </c>
      <c r="R417" s="813">
        <f t="shared" si="503"/>
        <v>48.500390233024866</v>
      </c>
      <c r="S417" s="813">
        <f t="shared" si="503"/>
        <v>0</v>
      </c>
      <c r="T417" s="812">
        <f t="shared" si="503"/>
        <v>0</v>
      </c>
      <c r="U417" s="814">
        <f t="shared" si="503"/>
        <v>0</v>
      </c>
      <c r="V417" s="814">
        <f t="shared" si="503"/>
        <v>0</v>
      </c>
      <c r="W417" s="811"/>
      <c r="X417" s="811"/>
      <c r="Y417" s="812"/>
      <c r="Z417" s="812"/>
      <c r="AA417" s="813"/>
      <c r="AB417" s="813"/>
      <c r="AC417" s="812"/>
      <c r="AD417" s="814"/>
      <c r="AE417" s="812"/>
    </row>
    <row r="418" spans="1:31">
      <c r="A418" s="773"/>
      <c r="B418" s="16" t="s">
        <v>86</v>
      </c>
      <c r="C418" s="974">
        <v>307</v>
      </c>
      <c r="D418" s="975">
        <v>1404</v>
      </c>
      <c r="E418" s="975">
        <v>723</v>
      </c>
      <c r="F418" s="976">
        <v>1621</v>
      </c>
      <c r="G418" s="977">
        <v>4055</v>
      </c>
      <c r="H418" s="974"/>
      <c r="I418" s="978"/>
      <c r="J418" s="978"/>
      <c r="K418" s="164"/>
      <c r="L418" s="875"/>
      <c r="M418" s="875"/>
      <c r="N418" s="778">
        <f t="shared" si="501"/>
        <v>50.576606260296543</v>
      </c>
      <c r="O418" s="778">
        <f t="shared" si="502"/>
        <v>43.984962406015036</v>
      </c>
      <c r="P418" s="778">
        <f t="shared" si="503"/>
        <v>35.510805500982315</v>
      </c>
      <c r="Q418" s="758">
        <f t="shared" si="503"/>
        <v>42.37908496732026</v>
      </c>
      <c r="R418" s="854">
        <f t="shared" si="503"/>
        <v>41.97722567287785</v>
      </c>
      <c r="S418" s="854">
        <f t="shared" si="503"/>
        <v>0</v>
      </c>
      <c r="T418" s="778">
        <f t="shared" si="503"/>
        <v>0</v>
      </c>
      <c r="U418" s="758">
        <f t="shared" si="503"/>
        <v>0</v>
      </c>
      <c r="V418" s="854">
        <f t="shared" si="503"/>
        <v>0</v>
      </c>
      <c r="W418" s="854"/>
      <c r="X418" s="778"/>
      <c r="Y418" s="778"/>
      <c r="Z418" s="758"/>
      <c r="AA418" s="854"/>
      <c r="AB418" s="854"/>
      <c r="AC418" s="778"/>
      <c r="AD418" s="758"/>
      <c r="AE418" s="854"/>
    </row>
    <row r="419" spans="1:31">
      <c r="A419" s="773"/>
      <c r="B419" s="139" t="s">
        <v>1094</v>
      </c>
      <c r="C419" s="979">
        <v>411</v>
      </c>
      <c r="D419" s="980">
        <v>1785</v>
      </c>
      <c r="E419" s="980">
        <v>1152</v>
      </c>
      <c r="F419" s="981">
        <v>1537</v>
      </c>
      <c r="G419" s="982">
        <v>4885</v>
      </c>
      <c r="H419" s="979"/>
      <c r="I419" s="980"/>
      <c r="J419" s="980"/>
      <c r="K419" s="169"/>
      <c r="L419" s="875"/>
      <c r="M419" s="875"/>
      <c r="N419" s="761">
        <f t="shared" si="501"/>
        <v>61.434977578475333</v>
      </c>
      <c r="O419" s="761">
        <f t="shared" si="502"/>
        <v>55.314533622559658</v>
      </c>
      <c r="P419" s="761">
        <f t="shared" si="503"/>
        <v>56.031128404669261</v>
      </c>
      <c r="Q419" s="762">
        <f t="shared" si="503"/>
        <v>46.449078271381083</v>
      </c>
      <c r="R419" s="760">
        <f t="shared" si="503"/>
        <v>52.748083360328259</v>
      </c>
      <c r="S419" s="760">
        <f t="shared" si="503"/>
        <v>0</v>
      </c>
      <c r="T419" s="761">
        <f t="shared" si="503"/>
        <v>0</v>
      </c>
      <c r="U419" s="762">
        <f t="shared" si="503"/>
        <v>0</v>
      </c>
      <c r="V419" s="760">
        <f t="shared" si="503"/>
        <v>0</v>
      </c>
      <c r="W419" s="855"/>
      <c r="X419" s="761"/>
      <c r="Y419" s="761"/>
      <c r="Z419" s="762"/>
      <c r="AA419" s="760"/>
      <c r="AB419" s="760"/>
      <c r="AC419" s="761"/>
      <c r="AD419" s="762"/>
      <c r="AE419" s="760"/>
    </row>
    <row r="420" spans="1:31">
      <c r="A420" s="773"/>
      <c r="B420" s="16" t="s">
        <v>953</v>
      </c>
      <c r="C420" s="974">
        <v>229</v>
      </c>
      <c r="D420" s="975">
        <v>560</v>
      </c>
      <c r="E420" s="975">
        <v>341</v>
      </c>
      <c r="F420" s="976">
        <v>1022</v>
      </c>
      <c r="G420" s="977">
        <v>2152</v>
      </c>
      <c r="H420" s="974"/>
      <c r="I420" s="978"/>
      <c r="J420" s="978"/>
      <c r="K420" s="164"/>
      <c r="L420" s="875"/>
      <c r="M420" s="875"/>
      <c r="N420" s="812">
        <f t="shared" ref="N420:N422" si="504">IF(C420&gt;0,(C420/C391)*100,)</f>
        <v>38.879456706281836</v>
      </c>
      <c r="O420" s="812">
        <f t="shared" ref="O420:O422" si="505">IF(D420&gt;0,(D420/D391)*100,)</f>
        <v>21.108179419525065</v>
      </c>
      <c r="P420" s="812">
        <f t="shared" ref="P420:V422" si="506">IF(E420&gt;0,(E420/E391)*100,)</f>
        <v>19.756662804171494</v>
      </c>
      <c r="Q420" s="812">
        <f t="shared" si="506"/>
        <v>31.263383297644538</v>
      </c>
      <c r="R420" s="813">
        <f t="shared" si="506"/>
        <v>26.126016753672452</v>
      </c>
      <c r="S420" s="813">
        <f t="shared" si="506"/>
        <v>0</v>
      </c>
      <c r="T420" s="812">
        <f t="shared" si="506"/>
        <v>0</v>
      </c>
      <c r="U420" s="814">
        <f t="shared" si="506"/>
        <v>0</v>
      </c>
      <c r="V420" s="814">
        <f t="shared" si="506"/>
        <v>0</v>
      </c>
      <c r="W420" s="811"/>
      <c r="X420" s="811"/>
      <c r="Y420" s="812"/>
      <c r="Z420" s="812"/>
      <c r="AA420" s="813"/>
      <c r="AB420" s="813"/>
      <c r="AC420" s="812"/>
      <c r="AD420" s="814"/>
      <c r="AE420" s="812"/>
    </row>
    <row r="421" spans="1:31">
      <c r="A421" s="773"/>
      <c r="B421" s="16" t="s">
        <v>524</v>
      </c>
      <c r="C421" s="974">
        <v>268</v>
      </c>
      <c r="D421" s="975">
        <v>723</v>
      </c>
      <c r="E421" s="975">
        <v>495</v>
      </c>
      <c r="F421" s="976">
        <v>1180</v>
      </c>
      <c r="G421" s="977">
        <v>2666</v>
      </c>
      <c r="H421" s="974"/>
      <c r="I421" s="978"/>
      <c r="J421" s="978"/>
      <c r="K421" s="164"/>
      <c r="L421" s="875"/>
      <c r="M421" s="875"/>
      <c r="N421" s="778">
        <f t="shared" si="504"/>
        <v>43.506493506493506</v>
      </c>
      <c r="O421" s="778">
        <f t="shared" si="505"/>
        <v>26.580882352941178</v>
      </c>
      <c r="P421" s="778">
        <f t="shared" si="506"/>
        <v>25.190839694656486</v>
      </c>
      <c r="Q421" s="758">
        <f t="shared" si="506"/>
        <v>34.962962962962962</v>
      </c>
      <c r="R421" s="854">
        <f t="shared" si="506"/>
        <v>30.728446288612265</v>
      </c>
      <c r="S421" s="854">
        <f t="shared" si="506"/>
        <v>0</v>
      </c>
      <c r="T421" s="778">
        <f t="shared" si="506"/>
        <v>0</v>
      </c>
      <c r="U421" s="758">
        <f t="shared" si="506"/>
        <v>0</v>
      </c>
      <c r="V421" s="854">
        <f t="shared" si="506"/>
        <v>0</v>
      </c>
      <c r="W421" s="854"/>
      <c r="X421" s="778"/>
      <c r="Y421" s="778"/>
      <c r="Z421" s="758"/>
      <c r="AA421" s="854"/>
      <c r="AB421" s="854"/>
      <c r="AC421" s="778"/>
      <c r="AD421" s="758"/>
      <c r="AE421" s="854"/>
    </row>
    <row r="422" spans="1:31">
      <c r="A422" s="838"/>
      <c r="B422" s="139" t="s">
        <v>1096</v>
      </c>
      <c r="C422" s="979">
        <v>237</v>
      </c>
      <c r="D422" s="980">
        <v>515</v>
      </c>
      <c r="E422" s="980">
        <v>432</v>
      </c>
      <c r="F422" s="981">
        <v>1027</v>
      </c>
      <c r="G422" s="982">
        <v>2211</v>
      </c>
      <c r="H422" s="979"/>
      <c r="I422" s="980"/>
      <c r="J422" s="980"/>
      <c r="K422" s="169"/>
      <c r="L422" s="875"/>
      <c r="M422" s="875"/>
      <c r="N422" s="761">
        <f t="shared" si="504"/>
        <v>37.089201877934272</v>
      </c>
      <c r="O422" s="761">
        <f t="shared" si="505"/>
        <v>20.67442794058611</v>
      </c>
      <c r="P422" s="761">
        <f t="shared" si="506"/>
        <v>21.807168096920748</v>
      </c>
      <c r="Q422" s="762">
        <f t="shared" si="506"/>
        <v>31.036566938652161</v>
      </c>
      <c r="R422" s="760">
        <f t="shared" si="506"/>
        <v>26.258907363420427</v>
      </c>
      <c r="S422" s="760">
        <f t="shared" si="506"/>
        <v>0</v>
      </c>
      <c r="T422" s="761">
        <f t="shared" si="506"/>
        <v>0</v>
      </c>
      <c r="U422" s="762">
        <f t="shared" si="506"/>
        <v>0</v>
      </c>
      <c r="V422" s="760">
        <f t="shared" si="506"/>
        <v>0</v>
      </c>
      <c r="W422" s="855"/>
      <c r="X422" s="761"/>
      <c r="Y422" s="761"/>
      <c r="Z422" s="762"/>
      <c r="AA422" s="760"/>
      <c r="AB422" s="760"/>
      <c r="AC422" s="761"/>
      <c r="AD422" s="762"/>
      <c r="AE422" s="760"/>
    </row>
    <row r="423" spans="1:31">
      <c r="A423" s="930" t="s">
        <v>514</v>
      </c>
      <c r="B423" s="927" t="s">
        <v>764</v>
      </c>
      <c r="C423" s="1019">
        <v>327</v>
      </c>
      <c r="D423" s="971">
        <v>7657</v>
      </c>
      <c r="E423" s="971">
        <v>9639</v>
      </c>
      <c r="F423" s="972">
        <v>2413</v>
      </c>
      <c r="G423" s="973">
        <v>20036</v>
      </c>
      <c r="H423" s="970"/>
      <c r="I423" s="971"/>
      <c r="J423" s="971"/>
      <c r="K423" s="953"/>
      <c r="L423" s="875"/>
      <c r="M423" s="875"/>
      <c r="N423" s="794"/>
      <c r="O423" s="794"/>
      <c r="P423" s="794"/>
      <c r="Q423" s="794"/>
      <c r="R423" s="795"/>
      <c r="S423" s="795"/>
      <c r="T423" s="794"/>
      <c r="U423" s="796"/>
      <c r="V423" s="796"/>
      <c r="W423" s="792"/>
      <c r="X423" s="793"/>
      <c r="Y423" s="794"/>
      <c r="Z423" s="794"/>
      <c r="AA423" s="795"/>
      <c r="AB423" s="795"/>
      <c r="AC423" s="794"/>
      <c r="AD423" s="796"/>
      <c r="AE423" s="858"/>
    </row>
    <row r="424" spans="1:31">
      <c r="A424" s="773"/>
      <c r="B424" s="16" t="s">
        <v>452</v>
      </c>
      <c r="C424" s="974">
        <v>285</v>
      </c>
      <c r="D424" s="975">
        <v>9291</v>
      </c>
      <c r="E424" s="975">
        <v>10529</v>
      </c>
      <c r="F424" s="976">
        <v>2376</v>
      </c>
      <c r="G424" s="977">
        <v>22481</v>
      </c>
      <c r="H424" s="974"/>
      <c r="I424" s="978"/>
      <c r="J424" s="978"/>
      <c r="K424" s="164"/>
      <c r="L424" s="875"/>
      <c r="M424" s="875"/>
      <c r="N424" s="799"/>
      <c r="O424" s="799"/>
      <c r="P424" s="799"/>
      <c r="Q424" s="799"/>
      <c r="R424" s="800"/>
      <c r="S424" s="800"/>
      <c r="T424" s="799"/>
      <c r="U424" s="801"/>
      <c r="V424" s="801"/>
      <c r="W424" s="797"/>
      <c r="X424" s="798"/>
      <c r="Y424" s="799"/>
      <c r="Z424" s="799"/>
      <c r="AA424" s="800"/>
      <c r="AB424" s="800"/>
      <c r="AC424" s="799"/>
      <c r="AD424" s="801"/>
      <c r="AE424" s="799"/>
    </row>
    <row r="425" spans="1:31">
      <c r="A425" s="773"/>
      <c r="B425" s="16" t="s">
        <v>878</v>
      </c>
      <c r="C425" s="974">
        <v>337</v>
      </c>
      <c r="D425" s="975">
        <v>10484</v>
      </c>
      <c r="E425" s="975">
        <v>9880</v>
      </c>
      <c r="F425" s="976">
        <v>2260</v>
      </c>
      <c r="G425" s="977">
        <v>22961</v>
      </c>
      <c r="H425" s="974"/>
      <c r="I425" s="978"/>
      <c r="J425" s="978"/>
      <c r="K425" s="164"/>
      <c r="L425" s="875"/>
      <c r="M425" s="875"/>
      <c r="N425" s="799"/>
      <c r="O425" s="799"/>
      <c r="P425" s="799"/>
      <c r="Q425" s="799"/>
      <c r="R425" s="800"/>
      <c r="S425" s="800"/>
      <c r="T425" s="799"/>
      <c r="U425" s="801"/>
      <c r="V425" s="801"/>
      <c r="W425" s="797"/>
      <c r="X425" s="798"/>
      <c r="Y425" s="799"/>
      <c r="Z425" s="799"/>
      <c r="AA425" s="800"/>
      <c r="AB425" s="800"/>
      <c r="AC425" s="799"/>
      <c r="AD425" s="801"/>
      <c r="AE425" s="799"/>
    </row>
    <row r="426" spans="1:31">
      <c r="A426" s="773"/>
      <c r="B426" s="16" t="s">
        <v>1002</v>
      </c>
      <c r="C426" s="974">
        <v>387</v>
      </c>
      <c r="D426" s="975">
        <v>9469</v>
      </c>
      <c r="E426" s="975">
        <v>10382</v>
      </c>
      <c r="F426" s="976">
        <v>2594</v>
      </c>
      <c r="G426" s="977">
        <v>22832</v>
      </c>
      <c r="H426" s="974"/>
      <c r="I426" s="978"/>
      <c r="J426" s="978"/>
      <c r="K426" s="164"/>
      <c r="L426" s="875"/>
      <c r="M426" s="875"/>
      <c r="N426" s="799"/>
      <c r="O426" s="799"/>
      <c r="P426" s="799"/>
      <c r="Q426" s="799"/>
      <c r="R426" s="800"/>
      <c r="S426" s="800"/>
      <c r="T426" s="799"/>
      <c r="U426" s="801"/>
      <c r="V426" s="801"/>
      <c r="W426" s="797"/>
      <c r="X426" s="798"/>
      <c r="Y426" s="799"/>
      <c r="Z426" s="799"/>
      <c r="AA426" s="800"/>
      <c r="AB426" s="800"/>
      <c r="AC426" s="799"/>
      <c r="AD426" s="801"/>
      <c r="AE426" s="799"/>
    </row>
    <row r="427" spans="1:31">
      <c r="A427" s="773"/>
      <c r="B427" s="16" t="s">
        <v>70</v>
      </c>
      <c r="C427" s="974">
        <v>363</v>
      </c>
      <c r="D427" s="975">
        <v>10460</v>
      </c>
      <c r="E427" s="975">
        <v>10840</v>
      </c>
      <c r="F427" s="976">
        <v>2971</v>
      </c>
      <c r="G427" s="977">
        <v>24634</v>
      </c>
      <c r="H427" s="974"/>
      <c r="I427" s="978"/>
      <c r="J427" s="978"/>
      <c r="K427" s="164"/>
      <c r="L427" s="875"/>
      <c r="M427" s="875"/>
      <c r="N427" s="799"/>
      <c r="O427" s="799"/>
      <c r="P427" s="799"/>
      <c r="Q427" s="799"/>
      <c r="R427" s="800"/>
      <c r="S427" s="800"/>
      <c r="T427" s="799"/>
      <c r="U427" s="801"/>
      <c r="V427" s="801"/>
      <c r="W427" s="797"/>
      <c r="X427" s="798"/>
      <c r="Y427" s="799"/>
      <c r="Z427" s="799"/>
      <c r="AA427" s="800"/>
      <c r="AB427" s="800"/>
      <c r="AC427" s="799"/>
      <c r="AD427" s="801"/>
      <c r="AE427" s="799"/>
    </row>
    <row r="428" spans="1:31">
      <c r="A428" s="773"/>
      <c r="B428" s="16" t="s">
        <v>1076</v>
      </c>
      <c r="C428" s="974">
        <v>478</v>
      </c>
      <c r="D428" s="975">
        <v>11073</v>
      </c>
      <c r="E428" s="975">
        <v>11251</v>
      </c>
      <c r="F428" s="976">
        <v>3422</v>
      </c>
      <c r="G428" s="977">
        <v>26224</v>
      </c>
      <c r="H428" s="974"/>
      <c r="I428" s="978"/>
      <c r="J428" s="978"/>
      <c r="K428" s="164"/>
      <c r="L428" s="875"/>
      <c r="M428" s="875"/>
      <c r="N428" s="804"/>
      <c r="O428" s="804"/>
      <c r="P428" s="804"/>
      <c r="Q428" s="804"/>
      <c r="R428" s="805"/>
      <c r="S428" s="805"/>
      <c r="T428" s="804"/>
      <c r="U428" s="806"/>
      <c r="V428" s="806"/>
      <c r="W428" s="802"/>
      <c r="X428" s="803"/>
      <c r="Y428" s="804"/>
      <c r="Z428" s="804"/>
      <c r="AA428" s="805"/>
      <c r="AB428" s="805"/>
      <c r="AC428" s="804"/>
      <c r="AD428" s="806"/>
      <c r="AE428" s="804"/>
    </row>
    <row r="429" spans="1:31">
      <c r="A429" s="773"/>
      <c r="B429" s="16" t="s">
        <v>454</v>
      </c>
      <c r="C429" s="974">
        <v>137</v>
      </c>
      <c r="D429" s="975">
        <v>3253</v>
      </c>
      <c r="E429" s="975">
        <v>4011</v>
      </c>
      <c r="F429" s="976">
        <v>1245</v>
      </c>
      <c r="G429" s="977">
        <v>8646</v>
      </c>
      <c r="H429" s="974"/>
      <c r="I429" s="978"/>
      <c r="J429" s="978"/>
      <c r="K429" s="164"/>
      <c r="L429" s="875"/>
      <c r="M429" s="875"/>
      <c r="N429" s="730"/>
      <c r="O429" s="730"/>
      <c r="P429" s="730"/>
      <c r="Q429" s="730"/>
      <c r="R429" s="807"/>
      <c r="S429" s="730"/>
      <c r="T429" s="730"/>
      <c r="U429" s="730"/>
      <c r="V429" s="807"/>
      <c r="W429" s="731"/>
      <c r="X429" s="730"/>
      <c r="Y429" s="730"/>
      <c r="Z429" s="730"/>
      <c r="AA429" s="807"/>
      <c r="AB429" s="730"/>
      <c r="AC429" s="730"/>
      <c r="AD429" s="730"/>
      <c r="AE429" s="859"/>
    </row>
    <row r="430" spans="1:31">
      <c r="A430" s="773"/>
      <c r="B430" s="16" t="s">
        <v>255</v>
      </c>
      <c r="C430" s="974">
        <v>109</v>
      </c>
      <c r="D430" s="975">
        <v>3464</v>
      </c>
      <c r="E430" s="975">
        <v>4239</v>
      </c>
      <c r="F430" s="976">
        <v>1254</v>
      </c>
      <c r="G430" s="977">
        <v>9066</v>
      </c>
      <c r="H430" s="974"/>
      <c r="I430" s="978"/>
      <c r="J430" s="978"/>
      <c r="K430" s="164"/>
      <c r="L430" s="875"/>
      <c r="M430" s="875"/>
      <c r="N430" s="28"/>
      <c r="O430" s="28"/>
      <c r="P430" s="28"/>
      <c r="Q430" s="28"/>
      <c r="R430" s="808"/>
      <c r="S430" s="28"/>
      <c r="T430" s="28"/>
      <c r="U430" s="28"/>
      <c r="V430" s="808"/>
      <c r="W430" s="797"/>
      <c r="X430" s="844"/>
      <c r="Y430" s="28"/>
      <c r="Z430" s="28"/>
      <c r="AA430" s="808"/>
      <c r="AB430" s="28"/>
      <c r="AC430" s="28"/>
      <c r="AD430" s="28"/>
      <c r="AE430" s="860"/>
    </row>
    <row r="431" spans="1:31">
      <c r="A431" s="773"/>
      <c r="B431" s="16" t="s">
        <v>1078</v>
      </c>
      <c r="C431" s="974">
        <v>131</v>
      </c>
      <c r="D431" s="975">
        <v>3707</v>
      </c>
      <c r="E431" s="975">
        <v>5003</v>
      </c>
      <c r="F431" s="976">
        <v>1419</v>
      </c>
      <c r="G431" s="977">
        <v>10260</v>
      </c>
      <c r="H431" s="974"/>
      <c r="I431" s="978"/>
      <c r="J431" s="978"/>
      <c r="K431" s="164"/>
      <c r="L431" s="875"/>
      <c r="M431" s="875"/>
      <c r="N431" s="798">
        <f t="shared" ref="N431:N436" si="507">IF(C431&gt;0,(C431/C423)*100,)</f>
        <v>40.061162079510702</v>
      </c>
      <c r="O431" s="798">
        <f t="shared" ref="O431:O436" si="508">IF(D431&gt;0,(D431/D423)*100,)</f>
        <v>48.413216664490008</v>
      </c>
      <c r="P431" s="798">
        <f t="shared" ref="P431:P436" si="509">IF(E431&gt;0,(E431/E423)*100,)</f>
        <v>51.903724452744058</v>
      </c>
      <c r="Q431" s="809">
        <f t="shared" ref="Q431:Q436" si="510">IF(F431&gt;0,(F431/F423)*100,)</f>
        <v>58.806464981351013</v>
      </c>
      <c r="R431" s="810">
        <f t="shared" ref="R431:R436" si="511">IF(G431&gt;0,(G431/G423)*100,)</f>
        <v>51.207825913355961</v>
      </c>
      <c r="S431" s="798">
        <f t="shared" ref="S431:S436" si="512">IF(H431&gt;0,(H431/H423)*100,)</f>
        <v>0</v>
      </c>
      <c r="T431" s="798">
        <f t="shared" ref="T431:T436" si="513">IF(I431&gt;0,(I431/I423)*100,)</f>
        <v>0</v>
      </c>
      <c r="U431" s="809">
        <f t="shared" ref="U431:U436" si="514">IF(J431&gt;0,(J431/J423)*100,)</f>
        <v>0</v>
      </c>
      <c r="V431" s="810">
        <f t="shared" ref="V431:V436" si="515">IF(K431&gt;0,(K431/K423)*100,)</f>
        <v>0</v>
      </c>
      <c r="W431" s="797"/>
      <c r="X431" s="798"/>
      <c r="Y431" s="798"/>
      <c r="Z431" s="809"/>
      <c r="AA431" s="810"/>
      <c r="AB431" s="798"/>
      <c r="AC431" s="798"/>
      <c r="AD431" s="809"/>
      <c r="AE431" s="797"/>
    </row>
    <row r="432" spans="1:31">
      <c r="A432" s="773"/>
      <c r="B432" s="16" t="s">
        <v>456</v>
      </c>
      <c r="C432" s="974">
        <v>126</v>
      </c>
      <c r="D432" s="975">
        <v>4263</v>
      </c>
      <c r="E432" s="975">
        <v>5229</v>
      </c>
      <c r="F432" s="976">
        <v>1388</v>
      </c>
      <c r="G432" s="977">
        <v>11006</v>
      </c>
      <c r="H432" s="974"/>
      <c r="I432" s="978"/>
      <c r="J432" s="978"/>
      <c r="K432" s="164"/>
      <c r="L432" s="875"/>
      <c r="M432" s="875"/>
      <c r="N432" s="778">
        <f t="shared" si="507"/>
        <v>44.210526315789473</v>
      </c>
      <c r="O432" s="778">
        <f t="shared" si="508"/>
        <v>45.883112689699715</v>
      </c>
      <c r="P432" s="778">
        <f t="shared" si="509"/>
        <v>49.66283597682591</v>
      </c>
      <c r="Q432" s="758">
        <f t="shared" si="510"/>
        <v>58.417508417508415</v>
      </c>
      <c r="R432" s="854">
        <f t="shared" si="511"/>
        <v>48.956896935189711</v>
      </c>
      <c r="S432" s="854">
        <f t="shared" si="512"/>
        <v>0</v>
      </c>
      <c r="T432" s="778">
        <f t="shared" si="513"/>
        <v>0</v>
      </c>
      <c r="U432" s="758">
        <f t="shared" si="514"/>
        <v>0</v>
      </c>
      <c r="V432" s="854">
        <f t="shared" si="515"/>
        <v>0</v>
      </c>
      <c r="W432" s="854"/>
      <c r="X432" s="778"/>
      <c r="Y432" s="778"/>
      <c r="Z432" s="758"/>
      <c r="AA432" s="854"/>
      <c r="AB432" s="854"/>
      <c r="AC432" s="778"/>
      <c r="AD432" s="758"/>
      <c r="AE432" s="854"/>
    </row>
    <row r="433" spans="1:40">
      <c r="A433" s="773"/>
      <c r="B433" s="16" t="s">
        <v>880</v>
      </c>
      <c r="C433" s="974">
        <v>122</v>
      </c>
      <c r="D433" s="975">
        <v>4614</v>
      </c>
      <c r="E433" s="975">
        <v>5178</v>
      </c>
      <c r="F433" s="976">
        <v>1395</v>
      </c>
      <c r="G433" s="977">
        <v>11309</v>
      </c>
      <c r="H433" s="974"/>
      <c r="I433" s="978"/>
      <c r="J433" s="978"/>
      <c r="K433" s="164"/>
      <c r="L433" s="875"/>
      <c r="M433" s="875"/>
      <c r="N433" s="778">
        <f t="shared" si="507"/>
        <v>36.201780415430271</v>
      </c>
      <c r="O433" s="778">
        <f t="shared" si="508"/>
        <v>44.009919877909191</v>
      </c>
      <c r="P433" s="778">
        <f t="shared" si="509"/>
        <v>52.40890688259109</v>
      </c>
      <c r="Q433" s="758">
        <f t="shared" si="510"/>
        <v>61.725663716814161</v>
      </c>
      <c r="R433" s="854">
        <f t="shared" si="511"/>
        <v>49.253081311789551</v>
      </c>
      <c r="S433" s="854">
        <f t="shared" si="512"/>
        <v>0</v>
      </c>
      <c r="T433" s="778">
        <f t="shared" si="513"/>
        <v>0</v>
      </c>
      <c r="U433" s="758">
        <f t="shared" si="514"/>
        <v>0</v>
      </c>
      <c r="V433" s="854">
        <f t="shared" si="515"/>
        <v>0</v>
      </c>
      <c r="W433" s="854"/>
      <c r="X433" s="778"/>
      <c r="Y433" s="778"/>
      <c r="Z433" s="758"/>
      <c r="AA433" s="854"/>
      <c r="AB433" s="854"/>
      <c r="AC433" s="778"/>
      <c r="AD433" s="758"/>
      <c r="AE433" s="854"/>
    </row>
    <row r="434" spans="1:40">
      <c r="A434" s="773"/>
      <c r="B434" s="16" t="s">
        <v>1004</v>
      </c>
      <c r="C434" s="974">
        <v>195</v>
      </c>
      <c r="D434" s="975">
        <v>4485</v>
      </c>
      <c r="E434" s="975">
        <v>5537</v>
      </c>
      <c r="F434" s="976">
        <v>1456</v>
      </c>
      <c r="G434" s="977">
        <v>11673</v>
      </c>
      <c r="H434" s="974"/>
      <c r="I434" s="975"/>
      <c r="J434" s="975"/>
      <c r="K434" s="164"/>
      <c r="L434" s="875"/>
      <c r="M434" s="875"/>
      <c r="N434" s="778">
        <f t="shared" si="507"/>
        <v>50.387596899224803</v>
      </c>
      <c r="O434" s="778">
        <f t="shared" si="508"/>
        <v>47.365086070334776</v>
      </c>
      <c r="P434" s="778">
        <f t="shared" si="509"/>
        <v>53.332691196301298</v>
      </c>
      <c r="Q434" s="758">
        <f t="shared" si="510"/>
        <v>56.129529683885892</v>
      </c>
      <c r="R434" s="854">
        <f t="shared" si="511"/>
        <v>51.125613174491946</v>
      </c>
      <c r="S434" s="854">
        <f t="shared" si="512"/>
        <v>0</v>
      </c>
      <c r="T434" s="778">
        <f t="shared" si="513"/>
        <v>0</v>
      </c>
      <c r="U434" s="758">
        <f t="shared" si="514"/>
        <v>0</v>
      </c>
      <c r="V434" s="854">
        <f t="shared" si="515"/>
        <v>0</v>
      </c>
      <c r="W434" s="854"/>
      <c r="X434" s="778"/>
      <c r="Y434" s="778"/>
      <c r="Z434" s="758"/>
      <c r="AA434" s="854"/>
      <c r="AB434" s="854"/>
      <c r="AC434" s="778"/>
      <c r="AD434" s="758"/>
      <c r="AE434" s="854"/>
    </row>
    <row r="435" spans="1:40">
      <c r="A435" s="773"/>
      <c r="B435" s="16" t="s">
        <v>72</v>
      </c>
      <c r="C435" s="974">
        <v>204</v>
      </c>
      <c r="D435" s="975">
        <v>4879</v>
      </c>
      <c r="E435" s="975">
        <v>5424</v>
      </c>
      <c r="F435" s="976">
        <v>1607</v>
      </c>
      <c r="G435" s="977">
        <v>12114</v>
      </c>
      <c r="H435" s="974"/>
      <c r="I435" s="978"/>
      <c r="J435" s="978"/>
      <c r="K435" s="164"/>
      <c r="L435" s="875"/>
      <c r="M435" s="875"/>
      <c r="N435" s="778">
        <f t="shared" si="507"/>
        <v>56.198347107438018</v>
      </c>
      <c r="O435" s="778">
        <f t="shared" si="508"/>
        <v>46.644359464627151</v>
      </c>
      <c r="P435" s="778">
        <f t="shared" si="509"/>
        <v>50.036900369003689</v>
      </c>
      <c r="Q435" s="758">
        <f t="shared" si="510"/>
        <v>54.089532144059241</v>
      </c>
      <c r="R435" s="854">
        <f t="shared" si="511"/>
        <v>49.175935698627917</v>
      </c>
      <c r="S435" s="854">
        <f t="shared" si="512"/>
        <v>0</v>
      </c>
      <c r="T435" s="778">
        <f t="shared" si="513"/>
        <v>0</v>
      </c>
      <c r="U435" s="758">
        <f t="shared" si="514"/>
        <v>0</v>
      </c>
      <c r="V435" s="854">
        <f t="shared" si="515"/>
        <v>0</v>
      </c>
      <c r="W435" s="854"/>
      <c r="X435" s="778"/>
      <c r="Y435" s="778"/>
      <c r="Z435" s="758"/>
      <c r="AA435" s="854"/>
      <c r="AB435" s="854"/>
      <c r="AC435" s="778"/>
      <c r="AD435" s="758"/>
      <c r="AE435" s="854"/>
    </row>
    <row r="436" spans="1:40">
      <c r="A436" s="773"/>
      <c r="B436" s="16" t="s">
        <v>1080</v>
      </c>
      <c r="C436" s="974">
        <v>265</v>
      </c>
      <c r="D436" s="975">
        <v>5071</v>
      </c>
      <c r="E436" s="975">
        <v>5876</v>
      </c>
      <c r="F436" s="976">
        <v>1710</v>
      </c>
      <c r="G436" s="977">
        <v>12922</v>
      </c>
      <c r="H436" s="974"/>
      <c r="I436" s="978"/>
      <c r="J436" s="978"/>
      <c r="K436" s="164"/>
      <c r="L436" s="875"/>
      <c r="M436" s="875"/>
      <c r="N436" s="761">
        <f t="shared" si="507"/>
        <v>55.439330543933053</v>
      </c>
      <c r="O436" s="761">
        <f t="shared" si="508"/>
        <v>45.796080556308141</v>
      </c>
      <c r="P436" s="761">
        <f t="shared" si="509"/>
        <v>52.226468758332587</v>
      </c>
      <c r="Q436" s="762">
        <f t="shared" si="510"/>
        <v>49.970777323202803</v>
      </c>
      <c r="R436" s="760">
        <f t="shared" si="511"/>
        <v>49.275472849298353</v>
      </c>
      <c r="S436" s="760">
        <f t="shared" si="512"/>
        <v>0</v>
      </c>
      <c r="T436" s="761">
        <f t="shared" si="513"/>
        <v>0</v>
      </c>
      <c r="U436" s="762">
        <f t="shared" si="514"/>
        <v>0</v>
      </c>
      <c r="V436" s="760">
        <f t="shared" si="515"/>
        <v>0</v>
      </c>
      <c r="W436" s="855" t="s">
        <v>47</v>
      </c>
      <c r="X436" s="761"/>
      <c r="Y436" s="761"/>
      <c r="Z436" s="762"/>
      <c r="AA436" s="760"/>
      <c r="AB436" s="760"/>
      <c r="AC436" s="761"/>
      <c r="AD436" s="762"/>
      <c r="AE436" s="760"/>
    </row>
    <row r="437" spans="1:40">
      <c r="A437" s="773"/>
      <c r="B437" s="16" t="s">
        <v>1006</v>
      </c>
      <c r="C437" s="974">
        <v>94</v>
      </c>
      <c r="D437" s="975">
        <v>2402</v>
      </c>
      <c r="E437" s="975">
        <v>2960</v>
      </c>
      <c r="F437" s="976">
        <v>716</v>
      </c>
      <c r="G437" s="977">
        <v>6172</v>
      </c>
      <c r="H437" s="974"/>
      <c r="I437" s="978"/>
      <c r="J437" s="978"/>
      <c r="K437" s="164"/>
      <c r="L437" s="875"/>
      <c r="M437" s="875"/>
      <c r="N437" s="812">
        <f t="shared" ref="N437:N439" si="516">IF(C437&gt;0,(C437/C434)*100,)</f>
        <v>48.205128205128204</v>
      </c>
      <c r="O437" s="812">
        <f t="shared" ref="O437:O439" si="517">IF(D437&gt;0,(D437/D434)*100,)</f>
        <v>53.556298773690081</v>
      </c>
      <c r="P437" s="812">
        <f t="shared" ref="P437:V439" si="518">IF(E437&gt;0,(E437/E434)*100,)</f>
        <v>53.458551562217806</v>
      </c>
      <c r="Q437" s="812">
        <f t="shared" si="518"/>
        <v>49.175824175824175</v>
      </c>
      <c r="R437" s="813">
        <f t="shared" si="518"/>
        <v>52.874154030669061</v>
      </c>
      <c r="S437" s="813">
        <f t="shared" si="518"/>
        <v>0</v>
      </c>
      <c r="T437" s="812">
        <f t="shared" si="518"/>
        <v>0</v>
      </c>
      <c r="U437" s="814">
        <f t="shared" si="518"/>
        <v>0</v>
      </c>
      <c r="V437" s="814">
        <f t="shared" si="518"/>
        <v>0</v>
      </c>
      <c r="W437" s="811">
        <f t="shared" ref="W437:AE438" si="519">+N437+N440</f>
        <v>74.358974358974365</v>
      </c>
      <c r="X437" s="811">
        <f t="shared" si="519"/>
        <v>58.684503901895212</v>
      </c>
      <c r="Y437" s="812">
        <f t="shared" si="519"/>
        <v>58.009752573595811</v>
      </c>
      <c r="Z437" s="812">
        <f t="shared" si="519"/>
        <v>58.859890109890109</v>
      </c>
      <c r="AA437" s="813">
        <f t="shared" si="519"/>
        <v>58.648162426111533</v>
      </c>
      <c r="AB437" s="813">
        <f t="shared" si="519"/>
        <v>0</v>
      </c>
      <c r="AC437" s="812">
        <f t="shared" si="519"/>
        <v>0</v>
      </c>
      <c r="AD437" s="814">
        <f t="shared" si="519"/>
        <v>0</v>
      </c>
      <c r="AE437" s="812">
        <f t="shared" si="519"/>
        <v>0</v>
      </c>
      <c r="AF437" s="5">
        <f t="shared" ref="AF437:AN439" si="520">+N437+N440+N443</f>
        <v>100</v>
      </c>
      <c r="AG437" s="5">
        <f t="shared" si="520"/>
        <v>100</v>
      </c>
      <c r="AH437" s="5">
        <f t="shared" si="520"/>
        <v>100</v>
      </c>
      <c r="AI437" s="5">
        <f t="shared" si="520"/>
        <v>100</v>
      </c>
      <c r="AJ437" s="5">
        <f t="shared" si="520"/>
        <v>100</v>
      </c>
      <c r="AK437" s="5">
        <f t="shared" si="520"/>
        <v>0</v>
      </c>
      <c r="AL437" s="5">
        <f t="shared" si="520"/>
        <v>0</v>
      </c>
      <c r="AM437" s="5">
        <f t="shared" si="520"/>
        <v>0</v>
      </c>
      <c r="AN437" s="5">
        <f t="shared" si="520"/>
        <v>0</v>
      </c>
    </row>
    <row r="438" spans="1:40">
      <c r="A438" s="773"/>
      <c r="B438" s="16" t="s">
        <v>74</v>
      </c>
      <c r="C438" s="974">
        <v>111</v>
      </c>
      <c r="D438" s="975">
        <v>2556</v>
      </c>
      <c r="E438" s="975">
        <v>2879</v>
      </c>
      <c r="F438" s="976">
        <v>814</v>
      </c>
      <c r="G438" s="977">
        <v>6360</v>
      </c>
      <c r="H438" s="974"/>
      <c r="I438" s="978"/>
      <c r="J438" s="978"/>
      <c r="K438" s="164"/>
      <c r="L438" s="875"/>
      <c r="M438" s="875"/>
      <c r="N438" s="778">
        <f t="shared" si="516"/>
        <v>54.411764705882348</v>
      </c>
      <c r="O438" s="778">
        <f t="shared" si="517"/>
        <v>52.387784382045496</v>
      </c>
      <c r="P438" s="778">
        <f t="shared" si="518"/>
        <v>53.078908554572266</v>
      </c>
      <c r="Q438" s="758">
        <f t="shared" si="518"/>
        <v>50.653391412570002</v>
      </c>
      <c r="R438" s="854">
        <f t="shared" si="518"/>
        <v>52.501238236750872</v>
      </c>
      <c r="S438" s="854">
        <f t="shared" si="518"/>
        <v>0</v>
      </c>
      <c r="T438" s="778">
        <f t="shared" si="518"/>
        <v>0</v>
      </c>
      <c r="U438" s="758">
        <f t="shared" si="518"/>
        <v>0</v>
      </c>
      <c r="V438" s="854">
        <f t="shared" si="518"/>
        <v>0</v>
      </c>
      <c r="W438" s="854">
        <f t="shared" si="519"/>
        <v>75.490196078431367</v>
      </c>
      <c r="X438" s="778">
        <f t="shared" si="519"/>
        <v>57.962697274031555</v>
      </c>
      <c r="Y438" s="778">
        <f t="shared" si="519"/>
        <v>60.601032448377573</v>
      </c>
      <c r="Z438" s="758">
        <f t="shared" si="519"/>
        <v>60.485376477909142</v>
      </c>
      <c r="AA438" s="854">
        <f t="shared" si="519"/>
        <v>59.773815420175012</v>
      </c>
      <c r="AB438" s="854">
        <f t="shared" si="519"/>
        <v>0</v>
      </c>
      <c r="AC438" s="778">
        <f t="shared" si="519"/>
        <v>0</v>
      </c>
      <c r="AD438" s="758">
        <f t="shared" si="519"/>
        <v>0</v>
      </c>
      <c r="AE438" s="854">
        <f t="shared" si="519"/>
        <v>0</v>
      </c>
      <c r="AF438" s="5">
        <f t="shared" si="520"/>
        <v>100</v>
      </c>
      <c r="AG438" s="5">
        <f t="shared" si="520"/>
        <v>99.999999999999986</v>
      </c>
      <c r="AH438" s="5">
        <f t="shared" si="520"/>
        <v>100</v>
      </c>
      <c r="AI438" s="5">
        <f t="shared" si="520"/>
        <v>100</v>
      </c>
      <c r="AJ438" s="5">
        <f t="shared" si="520"/>
        <v>100</v>
      </c>
      <c r="AK438" s="5">
        <f t="shared" si="520"/>
        <v>0</v>
      </c>
      <c r="AL438" s="5">
        <f t="shared" si="520"/>
        <v>0</v>
      </c>
      <c r="AM438" s="5">
        <f t="shared" si="520"/>
        <v>0</v>
      </c>
      <c r="AN438" s="5">
        <f t="shared" si="520"/>
        <v>0</v>
      </c>
    </row>
    <row r="439" spans="1:40">
      <c r="A439" s="773"/>
      <c r="B439" s="139" t="s">
        <v>1082</v>
      </c>
      <c r="C439" s="979">
        <v>152</v>
      </c>
      <c r="D439" s="980">
        <v>2670</v>
      </c>
      <c r="E439" s="980">
        <v>3096</v>
      </c>
      <c r="F439" s="981">
        <v>828</v>
      </c>
      <c r="G439" s="982">
        <v>6746</v>
      </c>
      <c r="H439" s="979"/>
      <c r="I439" s="980"/>
      <c r="J439" s="980"/>
      <c r="K439" s="169"/>
      <c r="L439" s="876"/>
      <c r="M439" s="876"/>
      <c r="N439" s="761">
        <f t="shared" si="516"/>
        <v>57.358490566037737</v>
      </c>
      <c r="O439" s="761">
        <f t="shared" si="517"/>
        <v>52.652336817195824</v>
      </c>
      <c r="P439" s="761">
        <f t="shared" si="518"/>
        <v>52.688904016337645</v>
      </c>
      <c r="Q439" s="762">
        <f t="shared" si="518"/>
        <v>48.421052631578945</v>
      </c>
      <c r="R439" s="760">
        <f t="shared" si="518"/>
        <v>52.205540937935304</v>
      </c>
      <c r="S439" s="760">
        <f t="shared" si="518"/>
        <v>0</v>
      </c>
      <c r="T439" s="761">
        <f t="shared" si="518"/>
        <v>0</v>
      </c>
      <c r="U439" s="762">
        <f t="shared" si="518"/>
        <v>0</v>
      </c>
      <c r="V439" s="760">
        <f t="shared" si="518"/>
        <v>0</v>
      </c>
      <c r="W439" s="855">
        <f t="shared" ref="W439" si="521">+N439+N442</f>
        <v>73.962264150943398</v>
      </c>
      <c r="X439" s="761">
        <f t="shared" ref="X439" si="522">+O439+O442</f>
        <v>59.692368369157961</v>
      </c>
      <c r="Y439" s="761">
        <f t="shared" ref="Y439" si="523">+P439+P442</f>
        <v>60.976855003403678</v>
      </c>
      <c r="Z439" s="762">
        <f t="shared" ref="Z439" si="524">+Q439+Q442</f>
        <v>59.941520467836256</v>
      </c>
      <c r="AA439" s="760">
        <f t="shared" ref="AA439" si="525">+R439+R442</f>
        <v>60.60207398235567</v>
      </c>
      <c r="AB439" s="760">
        <f t="shared" ref="AB439" si="526">+S439+S442</f>
        <v>0</v>
      </c>
      <c r="AC439" s="761">
        <f t="shared" ref="AC439" si="527">+T439+T442</f>
        <v>0</v>
      </c>
      <c r="AD439" s="762">
        <f t="shared" ref="AD439" si="528">+U439+U442</f>
        <v>0</v>
      </c>
      <c r="AE439" s="760">
        <f t="shared" ref="AE439" si="529">+V439+V442</f>
        <v>0</v>
      </c>
      <c r="AF439" s="5">
        <f t="shared" si="520"/>
        <v>100</v>
      </c>
      <c r="AG439" s="5">
        <f t="shared" si="520"/>
        <v>100</v>
      </c>
      <c r="AH439" s="5">
        <f t="shared" si="520"/>
        <v>100</v>
      </c>
      <c r="AI439" s="5">
        <f t="shared" si="520"/>
        <v>100</v>
      </c>
      <c r="AJ439" s="5">
        <f t="shared" si="520"/>
        <v>100</v>
      </c>
      <c r="AK439" s="5">
        <f t="shared" si="520"/>
        <v>0</v>
      </c>
      <c r="AL439" s="5">
        <f t="shared" si="520"/>
        <v>0</v>
      </c>
      <c r="AM439" s="5">
        <f t="shared" si="520"/>
        <v>0</v>
      </c>
      <c r="AN439" s="5">
        <f t="shared" si="520"/>
        <v>0</v>
      </c>
    </row>
    <row r="440" spans="1:40">
      <c r="A440" s="773"/>
      <c r="B440" s="16" t="s">
        <v>1008</v>
      </c>
      <c r="C440" s="974">
        <v>51</v>
      </c>
      <c r="D440" s="975">
        <v>230</v>
      </c>
      <c r="E440" s="975">
        <v>252</v>
      </c>
      <c r="F440" s="976">
        <v>141</v>
      </c>
      <c r="G440" s="977">
        <v>674</v>
      </c>
      <c r="H440" s="974"/>
      <c r="I440" s="978"/>
      <c r="J440" s="978"/>
      <c r="K440" s="164"/>
      <c r="L440" s="875"/>
      <c r="M440" s="875"/>
      <c r="N440" s="812">
        <f t="shared" ref="N440:N442" si="530">IF(C440&gt;0,(C440/C434)*100,)</f>
        <v>26.153846153846157</v>
      </c>
      <c r="O440" s="812">
        <f t="shared" ref="O440:O442" si="531">IF(D440&gt;0,(D440/D434)*100,)</f>
        <v>5.1282051282051277</v>
      </c>
      <c r="P440" s="812">
        <f t="shared" ref="P440:V442" si="532">IF(E440&gt;0,(E440/E434)*100,)</f>
        <v>4.5512010113780024</v>
      </c>
      <c r="Q440" s="812">
        <f t="shared" si="532"/>
        <v>9.6840659340659343</v>
      </c>
      <c r="R440" s="813">
        <f t="shared" si="532"/>
        <v>5.7740083954424737</v>
      </c>
      <c r="S440" s="813">
        <f t="shared" si="532"/>
        <v>0</v>
      </c>
      <c r="T440" s="812">
        <f t="shared" si="532"/>
        <v>0</v>
      </c>
      <c r="U440" s="814">
        <f t="shared" si="532"/>
        <v>0</v>
      </c>
      <c r="V440" s="814">
        <f t="shared" si="532"/>
        <v>0</v>
      </c>
      <c r="W440" s="811"/>
      <c r="X440" s="811"/>
      <c r="Y440" s="812"/>
      <c r="Z440" s="812"/>
      <c r="AA440" s="813"/>
      <c r="AB440" s="813"/>
      <c r="AC440" s="812"/>
      <c r="AD440" s="814"/>
      <c r="AE440" s="812"/>
    </row>
    <row r="441" spans="1:40">
      <c r="A441" s="773"/>
      <c r="B441" s="16" t="s">
        <v>76</v>
      </c>
      <c r="C441" s="974">
        <v>43</v>
      </c>
      <c r="D441" s="975">
        <v>272</v>
      </c>
      <c r="E441" s="975">
        <v>408</v>
      </c>
      <c r="F441" s="976">
        <v>158</v>
      </c>
      <c r="G441" s="977">
        <v>881</v>
      </c>
      <c r="H441" s="974"/>
      <c r="I441" s="978"/>
      <c r="J441" s="978"/>
      <c r="K441" s="164"/>
      <c r="L441" s="875"/>
      <c r="M441" s="875"/>
      <c r="N441" s="778">
        <f t="shared" si="530"/>
        <v>21.078431372549019</v>
      </c>
      <c r="O441" s="778">
        <f t="shared" si="531"/>
        <v>5.5749128919860631</v>
      </c>
      <c r="P441" s="778">
        <f t="shared" si="532"/>
        <v>7.5221238938053103</v>
      </c>
      <c r="Q441" s="758">
        <f t="shared" si="532"/>
        <v>9.8319850653391416</v>
      </c>
      <c r="R441" s="854">
        <f t="shared" si="532"/>
        <v>7.2725771834241382</v>
      </c>
      <c r="S441" s="854">
        <f t="shared" si="532"/>
        <v>0</v>
      </c>
      <c r="T441" s="778">
        <f t="shared" si="532"/>
        <v>0</v>
      </c>
      <c r="U441" s="758">
        <f t="shared" si="532"/>
        <v>0</v>
      </c>
      <c r="V441" s="854">
        <f t="shared" si="532"/>
        <v>0</v>
      </c>
      <c r="W441" s="854"/>
      <c r="X441" s="778"/>
      <c r="Y441" s="778"/>
      <c r="Z441" s="758"/>
      <c r="AA441" s="854"/>
      <c r="AB441" s="854"/>
      <c r="AC441" s="778"/>
      <c r="AD441" s="758"/>
      <c r="AE441" s="854"/>
    </row>
    <row r="442" spans="1:40">
      <c r="A442" s="773"/>
      <c r="B442" s="16" t="s">
        <v>1084</v>
      </c>
      <c r="C442" s="974">
        <v>44</v>
      </c>
      <c r="D442" s="975">
        <v>357</v>
      </c>
      <c r="E442" s="975">
        <v>487</v>
      </c>
      <c r="F442" s="976">
        <v>197</v>
      </c>
      <c r="G442" s="977">
        <v>1085</v>
      </c>
      <c r="H442" s="974"/>
      <c r="I442" s="978"/>
      <c r="J442" s="978"/>
      <c r="K442" s="164"/>
      <c r="L442" s="875"/>
      <c r="M442" s="875"/>
      <c r="N442" s="761">
        <f t="shared" si="530"/>
        <v>16.60377358490566</v>
      </c>
      <c r="O442" s="761">
        <f t="shared" si="531"/>
        <v>7.0400315519621381</v>
      </c>
      <c r="P442" s="761">
        <f t="shared" si="532"/>
        <v>8.2879509870660311</v>
      </c>
      <c r="Q442" s="762">
        <f t="shared" si="532"/>
        <v>11.520467836257311</v>
      </c>
      <c r="R442" s="760">
        <f t="shared" si="532"/>
        <v>8.3965330444203676</v>
      </c>
      <c r="S442" s="760">
        <f t="shared" si="532"/>
        <v>0</v>
      </c>
      <c r="T442" s="761">
        <f t="shared" si="532"/>
        <v>0</v>
      </c>
      <c r="U442" s="762">
        <f t="shared" si="532"/>
        <v>0</v>
      </c>
      <c r="V442" s="760">
        <f t="shared" si="532"/>
        <v>0</v>
      </c>
      <c r="W442" s="855"/>
      <c r="X442" s="761"/>
      <c r="Y442" s="761"/>
      <c r="Z442" s="762"/>
      <c r="AA442" s="760"/>
      <c r="AB442" s="760"/>
      <c r="AC442" s="761"/>
      <c r="AD442" s="762"/>
      <c r="AE442" s="760"/>
    </row>
    <row r="443" spans="1:40">
      <c r="A443" s="773"/>
      <c r="B443" s="16" t="s">
        <v>1010</v>
      </c>
      <c r="C443" s="974">
        <v>50</v>
      </c>
      <c r="D443" s="975">
        <v>1853</v>
      </c>
      <c r="E443" s="975">
        <v>2325</v>
      </c>
      <c r="F443" s="976">
        <v>599</v>
      </c>
      <c r="G443" s="977">
        <v>4827</v>
      </c>
      <c r="H443" s="974"/>
      <c r="I443" s="978"/>
      <c r="J443" s="978"/>
      <c r="K443" s="164"/>
      <c r="L443" s="875"/>
      <c r="M443" s="875"/>
      <c r="N443" s="812">
        <f t="shared" ref="N443:N445" si="533">IF(C443&gt;0,(C443/C434)*100,)</f>
        <v>25.641025641025639</v>
      </c>
      <c r="O443" s="812">
        <f t="shared" ref="O443:O445" si="534">IF(D443&gt;0,(D443/D434)*100,)</f>
        <v>41.315496098104795</v>
      </c>
      <c r="P443" s="812">
        <f t="shared" ref="P443:V445" si="535">IF(E443&gt;0,(E443/E434)*100,)</f>
        <v>41.990247426404196</v>
      </c>
      <c r="Q443" s="812">
        <f t="shared" si="535"/>
        <v>41.140109890109891</v>
      </c>
      <c r="R443" s="813">
        <f t="shared" si="535"/>
        <v>41.35183757388846</v>
      </c>
      <c r="S443" s="813">
        <f t="shared" si="535"/>
        <v>0</v>
      </c>
      <c r="T443" s="812">
        <f t="shared" si="535"/>
        <v>0</v>
      </c>
      <c r="U443" s="814">
        <f t="shared" si="535"/>
        <v>0</v>
      </c>
      <c r="V443" s="814">
        <f t="shared" si="535"/>
        <v>0</v>
      </c>
      <c r="W443" s="811"/>
      <c r="X443" s="811"/>
      <c r="Y443" s="812"/>
      <c r="Z443" s="812"/>
      <c r="AA443" s="813"/>
      <c r="AB443" s="813"/>
      <c r="AC443" s="812"/>
      <c r="AD443" s="814"/>
      <c r="AE443" s="812"/>
    </row>
    <row r="444" spans="1:40">
      <c r="A444" s="773"/>
      <c r="B444" s="16" t="s">
        <v>78</v>
      </c>
      <c r="C444" s="974">
        <v>50</v>
      </c>
      <c r="D444" s="975">
        <v>2051</v>
      </c>
      <c r="E444" s="975">
        <v>2137</v>
      </c>
      <c r="F444" s="976">
        <v>635</v>
      </c>
      <c r="G444" s="977">
        <v>4873</v>
      </c>
      <c r="H444" s="974"/>
      <c r="I444" s="978"/>
      <c r="J444" s="978"/>
      <c r="K444" s="164"/>
      <c r="L444" s="875"/>
      <c r="M444" s="875"/>
      <c r="N444" s="778">
        <f t="shared" si="533"/>
        <v>24.509803921568626</v>
      </c>
      <c r="O444" s="778">
        <f t="shared" si="534"/>
        <v>42.037302725968431</v>
      </c>
      <c r="P444" s="778">
        <f t="shared" si="535"/>
        <v>39.39896755162242</v>
      </c>
      <c r="Q444" s="758">
        <f t="shared" si="535"/>
        <v>39.514623522090851</v>
      </c>
      <c r="R444" s="854">
        <f t="shared" si="535"/>
        <v>40.226184579824995</v>
      </c>
      <c r="S444" s="854">
        <f t="shared" si="535"/>
        <v>0</v>
      </c>
      <c r="T444" s="778">
        <f t="shared" si="535"/>
        <v>0</v>
      </c>
      <c r="U444" s="758">
        <f t="shared" si="535"/>
        <v>0</v>
      </c>
      <c r="V444" s="854">
        <f t="shared" si="535"/>
        <v>0</v>
      </c>
      <c r="W444" s="854"/>
      <c r="X444" s="778"/>
      <c r="Y444" s="778"/>
      <c r="Z444" s="758"/>
      <c r="AA444" s="854"/>
      <c r="AB444" s="854"/>
      <c r="AC444" s="778"/>
      <c r="AD444" s="758"/>
      <c r="AE444" s="854"/>
    </row>
    <row r="445" spans="1:40">
      <c r="A445" s="773"/>
      <c r="B445" s="139" t="s">
        <v>1086</v>
      </c>
      <c r="C445" s="979">
        <v>69</v>
      </c>
      <c r="D445" s="980">
        <v>2044</v>
      </c>
      <c r="E445" s="980">
        <v>2293</v>
      </c>
      <c r="F445" s="981">
        <v>685</v>
      </c>
      <c r="G445" s="982">
        <v>5091</v>
      </c>
      <c r="H445" s="979"/>
      <c r="I445" s="980"/>
      <c r="J445" s="980"/>
      <c r="K445" s="169"/>
      <c r="L445" s="876"/>
      <c r="M445" s="876"/>
      <c r="N445" s="761">
        <f t="shared" si="533"/>
        <v>26.037735849056602</v>
      </c>
      <c r="O445" s="761">
        <f t="shared" si="534"/>
        <v>40.307631630842046</v>
      </c>
      <c r="P445" s="761">
        <f t="shared" si="535"/>
        <v>39.023144996596329</v>
      </c>
      <c r="Q445" s="762">
        <f t="shared" si="535"/>
        <v>40.058479532163744</v>
      </c>
      <c r="R445" s="760">
        <f t="shared" si="535"/>
        <v>39.39792601764433</v>
      </c>
      <c r="S445" s="760">
        <f t="shared" si="535"/>
        <v>0</v>
      </c>
      <c r="T445" s="761">
        <f t="shared" si="535"/>
        <v>0</v>
      </c>
      <c r="U445" s="762">
        <f t="shared" si="535"/>
        <v>0</v>
      </c>
      <c r="V445" s="760">
        <f t="shared" si="535"/>
        <v>0</v>
      </c>
      <c r="W445" s="855" t="s">
        <v>766</v>
      </c>
      <c r="X445" s="761"/>
      <c r="Y445" s="761"/>
      <c r="Z445" s="762"/>
      <c r="AA445" s="760"/>
      <c r="AB445" s="760"/>
      <c r="AC445" s="761"/>
      <c r="AD445" s="762"/>
      <c r="AE445" s="760"/>
    </row>
    <row r="446" spans="1:40">
      <c r="A446" s="773"/>
      <c r="B446" s="16" t="s">
        <v>951</v>
      </c>
      <c r="C446" s="974">
        <v>4</v>
      </c>
      <c r="D446" s="975">
        <v>389</v>
      </c>
      <c r="E446" s="975">
        <v>693</v>
      </c>
      <c r="F446" s="976">
        <v>232</v>
      </c>
      <c r="G446" s="977">
        <v>1318</v>
      </c>
      <c r="H446" s="974"/>
      <c r="I446" s="978"/>
      <c r="J446" s="978"/>
      <c r="K446" s="164"/>
      <c r="L446" s="875"/>
      <c r="M446" s="875"/>
      <c r="N446" s="812">
        <f t="shared" ref="N446:N448" si="536">IF(C446&gt;0,(C446/C432)*100,)</f>
        <v>3.1746031746031744</v>
      </c>
      <c r="O446" s="812">
        <f t="shared" ref="O446:O448" si="537">IF(D446&gt;0,(D446/D432)*100,)</f>
        <v>9.1250293220736562</v>
      </c>
      <c r="P446" s="812">
        <f t="shared" ref="P446:V448" si="538">IF(E446&gt;0,(E446/E432)*100,)</f>
        <v>13.253012048192772</v>
      </c>
      <c r="Q446" s="812">
        <f t="shared" si="538"/>
        <v>16.714697406340058</v>
      </c>
      <c r="R446" s="813">
        <f t="shared" si="538"/>
        <v>11.975286207523169</v>
      </c>
      <c r="S446" s="813">
        <f t="shared" si="538"/>
        <v>0</v>
      </c>
      <c r="T446" s="812">
        <f t="shared" si="538"/>
        <v>0</v>
      </c>
      <c r="U446" s="814">
        <f t="shared" si="538"/>
        <v>0</v>
      </c>
      <c r="V446" s="814">
        <f t="shared" si="538"/>
        <v>0</v>
      </c>
      <c r="W446" s="811">
        <f t="shared" ref="W446:AE448" si="539">+N446+N449+N452</f>
        <v>51.587301587301582</v>
      </c>
      <c r="X446" s="811">
        <f t="shared" si="539"/>
        <v>40.745953553835321</v>
      </c>
      <c r="Y446" s="812">
        <f t="shared" si="539"/>
        <v>39.950277299674894</v>
      </c>
      <c r="Z446" s="812">
        <f t="shared" si="539"/>
        <v>42.867435158501443</v>
      </c>
      <c r="AA446" s="813">
        <f t="shared" si="539"/>
        <v>40.759585680537889</v>
      </c>
      <c r="AB446" s="813">
        <f t="shared" si="539"/>
        <v>0</v>
      </c>
      <c r="AC446" s="812">
        <f t="shared" si="539"/>
        <v>0</v>
      </c>
      <c r="AD446" s="814">
        <f t="shared" si="539"/>
        <v>0</v>
      </c>
      <c r="AE446" s="812">
        <f t="shared" si="539"/>
        <v>0</v>
      </c>
      <c r="AF446" s="5">
        <f t="shared" ref="AF446:AN448" si="540">+N455+N446+N449+N452</f>
        <v>100</v>
      </c>
      <c r="AG446" s="5">
        <f t="shared" si="540"/>
        <v>100</v>
      </c>
      <c r="AH446" s="5">
        <f t="shared" si="540"/>
        <v>100</v>
      </c>
      <c r="AI446" s="5">
        <f t="shared" si="540"/>
        <v>100</v>
      </c>
      <c r="AJ446" s="5">
        <f t="shared" si="540"/>
        <v>99.999999999999986</v>
      </c>
      <c r="AK446" s="5">
        <f t="shared" si="540"/>
        <v>0</v>
      </c>
      <c r="AL446" s="5">
        <f t="shared" si="540"/>
        <v>0</v>
      </c>
      <c r="AM446" s="5">
        <f t="shared" si="540"/>
        <v>0</v>
      </c>
      <c r="AN446" s="5">
        <f t="shared" si="540"/>
        <v>0</v>
      </c>
    </row>
    <row r="447" spans="1:40">
      <c r="A447" s="773"/>
      <c r="B447" s="16" t="s">
        <v>80</v>
      </c>
      <c r="C447" s="974">
        <v>0</v>
      </c>
      <c r="D447" s="975">
        <v>417</v>
      </c>
      <c r="E447" s="975">
        <v>613</v>
      </c>
      <c r="F447" s="976">
        <v>213</v>
      </c>
      <c r="G447" s="977">
        <v>1243</v>
      </c>
      <c r="H447" s="974"/>
      <c r="I447" s="978"/>
      <c r="J447" s="978"/>
      <c r="K447" s="164"/>
      <c r="L447" s="875"/>
      <c r="M447" s="875"/>
      <c r="N447" s="778">
        <f t="shared" si="536"/>
        <v>0</v>
      </c>
      <c r="O447" s="778">
        <f t="shared" si="537"/>
        <v>9.0377113133940181</v>
      </c>
      <c r="P447" s="778">
        <f t="shared" si="538"/>
        <v>11.838547701815374</v>
      </c>
      <c r="Q447" s="758">
        <f t="shared" si="538"/>
        <v>15.268817204301074</v>
      </c>
      <c r="R447" s="854">
        <f t="shared" si="538"/>
        <v>10.9912459103369</v>
      </c>
      <c r="S447" s="854">
        <f t="shared" si="538"/>
        <v>0</v>
      </c>
      <c r="T447" s="778">
        <f t="shared" si="538"/>
        <v>0</v>
      </c>
      <c r="U447" s="758">
        <f t="shared" si="538"/>
        <v>0</v>
      </c>
      <c r="V447" s="854">
        <f t="shared" si="538"/>
        <v>0</v>
      </c>
      <c r="W447" s="854">
        <f t="shared" si="539"/>
        <v>58.196721311475414</v>
      </c>
      <c r="X447" s="778">
        <f t="shared" si="539"/>
        <v>39.921976592977892</v>
      </c>
      <c r="Y447" s="778">
        <f t="shared" si="539"/>
        <v>39.648512939358824</v>
      </c>
      <c r="Z447" s="758">
        <f t="shared" si="539"/>
        <v>46.308243727598565</v>
      </c>
      <c r="AA447" s="854">
        <f t="shared" si="539"/>
        <v>40.781678309311168</v>
      </c>
      <c r="AB447" s="854">
        <f t="shared" si="539"/>
        <v>0</v>
      </c>
      <c r="AC447" s="778">
        <f t="shared" si="539"/>
        <v>0</v>
      </c>
      <c r="AD447" s="758">
        <f t="shared" si="539"/>
        <v>0</v>
      </c>
      <c r="AE447" s="854">
        <f t="shared" si="539"/>
        <v>0</v>
      </c>
      <c r="AF447" s="5">
        <f t="shared" si="540"/>
        <v>100.00000000000001</v>
      </c>
      <c r="AG447" s="5">
        <f t="shared" si="540"/>
        <v>100</v>
      </c>
      <c r="AH447" s="5">
        <f t="shared" si="540"/>
        <v>100.00000000000001</v>
      </c>
      <c r="AI447" s="5">
        <f t="shared" si="540"/>
        <v>100</v>
      </c>
      <c r="AJ447" s="5">
        <f t="shared" si="540"/>
        <v>100.00000000000001</v>
      </c>
      <c r="AK447" s="5">
        <f t="shared" si="540"/>
        <v>0</v>
      </c>
      <c r="AL447" s="5">
        <f t="shared" si="540"/>
        <v>0</v>
      </c>
      <c r="AM447" s="5">
        <f t="shared" si="540"/>
        <v>0</v>
      </c>
      <c r="AN447" s="5">
        <f t="shared" si="540"/>
        <v>0</v>
      </c>
    </row>
    <row r="448" spans="1:40">
      <c r="A448" s="773"/>
      <c r="B448" s="16" t="s">
        <v>1088</v>
      </c>
      <c r="C448" s="974">
        <v>0</v>
      </c>
      <c r="D448" s="975">
        <v>390</v>
      </c>
      <c r="E448" s="975">
        <v>669</v>
      </c>
      <c r="F448" s="976">
        <v>262</v>
      </c>
      <c r="G448" s="977">
        <v>1321</v>
      </c>
      <c r="H448" s="974"/>
      <c r="I448" s="978"/>
      <c r="J448" s="978"/>
      <c r="K448" s="164"/>
      <c r="L448" s="875"/>
      <c r="M448" s="875"/>
      <c r="N448" s="761">
        <f t="shared" si="536"/>
        <v>0</v>
      </c>
      <c r="O448" s="761">
        <f t="shared" si="537"/>
        <v>8.695652173913043</v>
      </c>
      <c r="P448" s="761">
        <f t="shared" si="538"/>
        <v>12.082355065920174</v>
      </c>
      <c r="Q448" s="762">
        <f t="shared" si="538"/>
        <v>17.994505494505493</v>
      </c>
      <c r="R448" s="760">
        <f t="shared" si="538"/>
        <v>11.316713783945858</v>
      </c>
      <c r="S448" s="760">
        <f t="shared" si="538"/>
        <v>0</v>
      </c>
      <c r="T448" s="761">
        <f t="shared" si="538"/>
        <v>0</v>
      </c>
      <c r="U448" s="762">
        <f t="shared" si="538"/>
        <v>0</v>
      </c>
      <c r="V448" s="760">
        <f t="shared" si="538"/>
        <v>0</v>
      </c>
      <c r="W448" s="855">
        <f t="shared" si="539"/>
        <v>63.589743589743591</v>
      </c>
      <c r="X448" s="761">
        <f t="shared" si="539"/>
        <v>38.929765886287626</v>
      </c>
      <c r="Y448" s="761">
        <f t="shared" si="539"/>
        <v>41.647101318403472</v>
      </c>
      <c r="Z448" s="762">
        <f t="shared" si="539"/>
        <v>46.222527472527474</v>
      </c>
      <c r="AA448" s="760">
        <f t="shared" si="539"/>
        <v>41.540306690653644</v>
      </c>
      <c r="AB448" s="760">
        <f t="shared" si="539"/>
        <v>0</v>
      </c>
      <c r="AC448" s="761">
        <f t="shared" si="539"/>
        <v>0</v>
      </c>
      <c r="AD448" s="762">
        <f t="shared" si="539"/>
        <v>0</v>
      </c>
      <c r="AE448" s="760">
        <f t="shared" si="539"/>
        <v>0</v>
      </c>
      <c r="AF448" s="5">
        <f t="shared" si="540"/>
        <v>100</v>
      </c>
      <c r="AG448" s="5">
        <f t="shared" si="540"/>
        <v>100</v>
      </c>
      <c r="AH448" s="5">
        <f t="shared" si="540"/>
        <v>100.00000000000001</v>
      </c>
      <c r="AI448" s="5">
        <f t="shared" si="540"/>
        <v>100</v>
      </c>
      <c r="AJ448" s="5">
        <f t="shared" si="540"/>
        <v>100</v>
      </c>
      <c r="AK448" s="5">
        <f t="shared" si="540"/>
        <v>0</v>
      </c>
      <c r="AL448" s="5">
        <f t="shared" si="540"/>
        <v>0</v>
      </c>
      <c r="AM448" s="5">
        <f t="shared" si="540"/>
        <v>0</v>
      </c>
      <c r="AN448" s="5">
        <f t="shared" si="540"/>
        <v>0</v>
      </c>
    </row>
    <row r="449" spans="1:31">
      <c r="A449" s="773"/>
      <c r="B449" s="16" t="s">
        <v>955</v>
      </c>
      <c r="C449" s="974">
        <v>27</v>
      </c>
      <c r="D449" s="975">
        <v>898</v>
      </c>
      <c r="E449" s="975">
        <v>945</v>
      </c>
      <c r="F449" s="976">
        <v>121</v>
      </c>
      <c r="G449" s="977">
        <v>1991</v>
      </c>
      <c r="H449" s="974"/>
      <c r="I449" s="978"/>
      <c r="J449" s="978"/>
      <c r="K449" s="164"/>
      <c r="L449" s="875"/>
      <c r="M449" s="875"/>
      <c r="N449" s="812">
        <f t="shared" ref="N449:N451" si="541">IF(C449&gt;0,(C449/C432)*100,)</f>
        <v>21.428571428571427</v>
      </c>
      <c r="O449" s="812">
        <f t="shared" ref="O449:O451" si="542">IF(D449&gt;0,(D449/D432)*100,)</f>
        <v>21.064977715224021</v>
      </c>
      <c r="P449" s="812">
        <f t="shared" ref="P449:V451" si="543">IF(E449&gt;0,(E449/E432)*100,)</f>
        <v>18.072289156626507</v>
      </c>
      <c r="Q449" s="812">
        <f t="shared" si="543"/>
        <v>8.7175792507204619</v>
      </c>
      <c r="R449" s="813">
        <f t="shared" si="543"/>
        <v>18.0901326549155</v>
      </c>
      <c r="S449" s="813">
        <f t="shared" si="543"/>
        <v>0</v>
      </c>
      <c r="T449" s="812">
        <f t="shared" si="543"/>
        <v>0</v>
      </c>
      <c r="U449" s="814">
        <f t="shared" si="543"/>
        <v>0</v>
      </c>
      <c r="V449" s="814">
        <f t="shared" si="543"/>
        <v>0</v>
      </c>
      <c r="W449" s="811"/>
      <c r="X449" s="811"/>
      <c r="Y449" s="812"/>
      <c r="Z449" s="812"/>
      <c r="AA449" s="813"/>
      <c r="AB449" s="813"/>
      <c r="AC449" s="812"/>
      <c r="AD449" s="814"/>
      <c r="AE449" s="812"/>
    </row>
    <row r="450" spans="1:31">
      <c r="A450" s="773"/>
      <c r="B450" s="16" t="s">
        <v>82</v>
      </c>
      <c r="C450" s="974">
        <v>39</v>
      </c>
      <c r="D450" s="975">
        <v>928</v>
      </c>
      <c r="E450" s="975">
        <v>966</v>
      </c>
      <c r="F450" s="976">
        <v>132</v>
      </c>
      <c r="G450" s="977">
        <v>2065</v>
      </c>
      <c r="H450" s="974"/>
      <c r="I450" s="978"/>
      <c r="J450" s="978"/>
      <c r="K450" s="164"/>
      <c r="L450" s="875"/>
      <c r="M450" s="875"/>
      <c r="N450" s="778">
        <f t="shared" si="541"/>
        <v>31.967213114754102</v>
      </c>
      <c r="O450" s="778">
        <f t="shared" si="542"/>
        <v>20.112700476809707</v>
      </c>
      <c r="P450" s="778">
        <f t="shared" si="543"/>
        <v>18.6558516801854</v>
      </c>
      <c r="Q450" s="758">
        <f t="shared" si="543"/>
        <v>9.4623655913978499</v>
      </c>
      <c r="R450" s="854">
        <f t="shared" si="543"/>
        <v>18.259793085153415</v>
      </c>
      <c r="S450" s="854">
        <f t="shared" si="543"/>
        <v>0</v>
      </c>
      <c r="T450" s="778">
        <f t="shared" si="543"/>
        <v>0</v>
      </c>
      <c r="U450" s="758">
        <f t="shared" si="543"/>
        <v>0</v>
      </c>
      <c r="V450" s="854">
        <f t="shared" si="543"/>
        <v>0</v>
      </c>
      <c r="W450" s="854"/>
      <c r="X450" s="778"/>
      <c r="Y450" s="778"/>
      <c r="Z450" s="758"/>
      <c r="AA450" s="854"/>
      <c r="AB450" s="854"/>
      <c r="AC450" s="778"/>
      <c r="AD450" s="758"/>
      <c r="AE450" s="854"/>
    </row>
    <row r="451" spans="1:31">
      <c r="A451" s="773"/>
      <c r="B451" s="16" t="s">
        <v>1090</v>
      </c>
      <c r="C451" s="974">
        <v>52</v>
      </c>
      <c r="D451" s="975">
        <v>888</v>
      </c>
      <c r="E451" s="975">
        <v>1096</v>
      </c>
      <c r="F451" s="976">
        <v>130</v>
      </c>
      <c r="G451" s="977">
        <v>2166</v>
      </c>
      <c r="H451" s="974"/>
      <c r="I451" s="978"/>
      <c r="J451" s="978"/>
      <c r="K451" s="164"/>
      <c r="L451" s="875"/>
      <c r="M451" s="875"/>
      <c r="N451" s="761">
        <f t="shared" si="541"/>
        <v>26.666666666666668</v>
      </c>
      <c r="O451" s="761">
        <f t="shared" si="542"/>
        <v>19.799331103678931</v>
      </c>
      <c r="P451" s="761">
        <f t="shared" si="543"/>
        <v>19.794112335199568</v>
      </c>
      <c r="Q451" s="762">
        <f t="shared" si="543"/>
        <v>8.9285714285714288</v>
      </c>
      <c r="R451" s="760">
        <f t="shared" si="543"/>
        <v>18.555641223335904</v>
      </c>
      <c r="S451" s="760">
        <f t="shared" si="543"/>
        <v>0</v>
      </c>
      <c r="T451" s="761">
        <f t="shared" si="543"/>
        <v>0</v>
      </c>
      <c r="U451" s="762">
        <f t="shared" si="543"/>
        <v>0</v>
      </c>
      <c r="V451" s="760">
        <f t="shared" si="543"/>
        <v>0</v>
      </c>
      <c r="W451" s="855"/>
      <c r="X451" s="761"/>
      <c r="Y451" s="761"/>
      <c r="Z451" s="762"/>
      <c r="AA451" s="760"/>
      <c r="AB451" s="760"/>
      <c r="AC451" s="761"/>
      <c r="AD451" s="762"/>
      <c r="AE451" s="760"/>
    </row>
    <row r="452" spans="1:31">
      <c r="A452" s="773"/>
      <c r="B452" s="16" t="s">
        <v>957</v>
      </c>
      <c r="C452" s="974">
        <v>34</v>
      </c>
      <c r="D452" s="975">
        <v>450</v>
      </c>
      <c r="E452" s="975">
        <v>451</v>
      </c>
      <c r="F452" s="976">
        <v>242</v>
      </c>
      <c r="G452" s="977">
        <v>1177</v>
      </c>
      <c r="H452" s="974"/>
      <c r="I452" s="978"/>
      <c r="J452" s="978"/>
      <c r="K452" s="164"/>
      <c r="L452" s="875"/>
      <c r="M452" s="875"/>
      <c r="N452" s="812">
        <f t="shared" ref="N452:N454" si="544">IF(C452&gt;0,(C452/C432)*100,)</f>
        <v>26.984126984126984</v>
      </c>
      <c r="O452" s="812">
        <f t="shared" ref="O452:O454" si="545">IF(D452&gt;0,(D452/D432)*100,)</f>
        <v>10.555946516537649</v>
      </c>
      <c r="P452" s="812">
        <f t="shared" ref="P452:V454" si="546">IF(E452&gt;0,(E452/E432)*100,)</f>
        <v>8.6249760948556133</v>
      </c>
      <c r="Q452" s="812">
        <f t="shared" si="546"/>
        <v>17.435158501440924</v>
      </c>
      <c r="R452" s="813">
        <f t="shared" si="546"/>
        <v>10.694166818099218</v>
      </c>
      <c r="S452" s="813">
        <f t="shared" si="546"/>
        <v>0</v>
      </c>
      <c r="T452" s="812">
        <f t="shared" si="546"/>
        <v>0</v>
      </c>
      <c r="U452" s="814">
        <f t="shared" si="546"/>
        <v>0</v>
      </c>
      <c r="V452" s="814">
        <f t="shared" si="546"/>
        <v>0</v>
      </c>
      <c r="W452" s="811"/>
      <c r="X452" s="811"/>
      <c r="Y452" s="812"/>
      <c r="Z452" s="812"/>
      <c r="AA452" s="813"/>
      <c r="AB452" s="813"/>
      <c r="AC452" s="812"/>
      <c r="AD452" s="814"/>
      <c r="AE452" s="812"/>
    </row>
    <row r="453" spans="1:31">
      <c r="A453" s="773"/>
      <c r="B453" s="16" t="s">
        <v>84</v>
      </c>
      <c r="C453" s="974">
        <v>32</v>
      </c>
      <c r="D453" s="975">
        <v>497</v>
      </c>
      <c r="E453" s="975">
        <v>474</v>
      </c>
      <c r="F453" s="976">
        <v>301</v>
      </c>
      <c r="G453" s="977">
        <v>1304</v>
      </c>
      <c r="H453" s="974"/>
      <c r="I453" s="978"/>
      <c r="J453" s="978"/>
      <c r="K453" s="164"/>
      <c r="L453" s="875"/>
      <c r="M453" s="875"/>
      <c r="N453" s="778">
        <f t="shared" si="544"/>
        <v>26.229508196721312</v>
      </c>
      <c r="O453" s="778">
        <f t="shared" si="545"/>
        <v>10.771564802774165</v>
      </c>
      <c r="P453" s="778">
        <f t="shared" si="546"/>
        <v>9.1541135573580537</v>
      </c>
      <c r="Q453" s="758">
        <f t="shared" si="546"/>
        <v>21.577060931899641</v>
      </c>
      <c r="R453" s="854">
        <f t="shared" si="546"/>
        <v>11.530639313820851</v>
      </c>
      <c r="S453" s="854">
        <f t="shared" si="546"/>
        <v>0</v>
      </c>
      <c r="T453" s="778">
        <f t="shared" si="546"/>
        <v>0</v>
      </c>
      <c r="U453" s="758">
        <f t="shared" si="546"/>
        <v>0</v>
      </c>
      <c r="V453" s="854">
        <f t="shared" si="546"/>
        <v>0</v>
      </c>
      <c r="W453" s="854"/>
      <c r="X453" s="778"/>
      <c r="Y453" s="778"/>
      <c r="Z453" s="758"/>
      <c r="AA453" s="854"/>
      <c r="AB453" s="854"/>
      <c r="AC453" s="778"/>
      <c r="AD453" s="758"/>
      <c r="AE453" s="854"/>
    </row>
    <row r="454" spans="1:31">
      <c r="A454" s="773"/>
      <c r="B454" s="16" t="s">
        <v>1092</v>
      </c>
      <c r="C454" s="974">
        <v>72</v>
      </c>
      <c r="D454" s="975">
        <v>468</v>
      </c>
      <c r="E454" s="975">
        <v>541</v>
      </c>
      <c r="F454" s="976">
        <v>281</v>
      </c>
      <c r="G454" s="977">
        <v>1362</v>
      </c>
      <c r="H454" s="974"/>
      <c r="I454" s="978"/>
      <c r="J454" s="978"/>
      <c r="K454" s="164"/>
      <c r="L454" s="875"/>
      <c r="M454" s="875"/>
      <c r="N454" s="761">
        <f t="shared" si="544"/>
        <v>36.923076923076927</v>
      </c>
      <c r="O454" s="761">
        <f t="shared" si="545"/>
        <v>10.434782608695652</v>
      </c>
      <c r="P454" s="761">
        <f t="shared" si="546"/>
        <v>9.7706339172837282</v>
      </c>
      <c r="Q454" s="762">
        <f t="shared" si="546"/>
        <v>19.299450549450551</v>
      </c>
      <c r="R454" s="760">
        <f t="shared" si="546"/>
        <v>11.667951683371884</v>
      </c>
      <c r="S454" s="760">
        <f t="shared" si="546"/>
        <v>0</v>
      </c>
      <c r="T454" s="761">
        <f t="shared" si="546"/>
        <v>0</v>
      </c>
      <c r="U454" s="762">
        <f t="shared" si="546"/>
        <v>0</v>
      </c>
      <c r="V454" s="760">
        <f t="shared" si="546"/>
        <v>0</v>
      </c>
      <c r="W454" s="855"/>
      <c r="X454" s="761"/>
      <c r="Y454" s="761"/>
      <c r="Z454" s="762"/>
      <c r="AA454" s="760"/>
      <c r="AB454" s="760"/>
      <c r="AC454" s="761"/>
      <c r="AD454" s="762"/>
      <c r="AE454" s="760"/>
    </row>
    <row r="455" spans="1:31">
      <c r="A455" s="773"/>
      <c r="B455" s="16" t="s">
        <v>959</v>
      </c>
      <c r="C455" s="974">
        <v>61</v>
      </c>
      <c r="D455" s="975">
        <v>2526</v>
      </c>
      <c r="E455" s="975">
        <v>3140</v>
      </c>
      <c r="F455" s="976">
        <v>793</v>
      </c>
      <c r="G455" s="977">
        <v>6520</v>
      </c>
      <c r="H455" s="974"/>
      <c r="I455" s="978"/>
      <c r="J455" s="978"/>
      <c r="K455" s="164"/>
      <c r="L455" s="875"/>
      <c r="M455" s="875"/>
      <c r="N455" s="812">
        <f t="shared" ref="N455:N457" si="547">IF(C455&gt;0,(C455/C432)*100,)</f>
        <v>48.412698412698411</v>
      </c>
      <c r="O455" s="812">
        <f t="shared" ref="O455:O457" si="548">IF(D455&gt;0,(D455/D432)*100,)</f>
        <v>59.254046446164679</v>
      </c>
      <c r="P455" s="812">
        <f t="shared" ref="P455:V457" si="549">IF(E455&gt;0,(E455/E432)*100,)</f>
        <v>60.049722700325113</v>
      </c>
      <c r="Q455" s="812">
        <f t="shared" si="549"/>
        <v>57.132564841498557</v>
      </c>
      <c r="R455" s="813">
        <f t="shared" si="549"/>
        <v>59.240414319462111</v>
      </c>
      <c r="S455" s="813">
        <f t="shared" si="549"/>
        <v>0</v>
      </c>
      <c r="T455" s="812">
        <f t="shared" si="549"/>
        <v>0</v>
      </c>
      <c r="U455" s="814">
        <f t="shared" si="549"/>
        <v>0</v>
      </c>
      <c r="V455" s="814">
        <f t="shared" si="549"/>
        <v>0</v>
      </c>
      <c r="W455" s="811"/>
      <c r="X455" s="811"/>
      <c r="Y455" s="812"/>
      <c r="Z455" s="812"/>
      <c r="AA455" s="813"/>
      <c r="AB455" s="813"/>
      <c r="AC455" s="812"/>
      <c r="AD455" s="814"/>
      <c r="AE455" s="812"/>
    </row>
    <row r="456" spans="1:31">
      <c r="A456" s="773"/>
      <c r="B456" s="16" t="s">
        <v>86</v>
      </c>
      <c r="C456" s="974">
        <v>51</v>
      </c>
      <c r="D456" s="975">
        <v>2772</v>
      </c>
      <c r="E456" s="975">
        <v>3125</v>
      </c>
      <c r="F456" s="976">
        <v>749</v>
      </c>
      <c r="G456" s="977">
        <v>6697</v>
      </c>
      <c r="H456" s="974"/>
      <c r="I456" s="978"/>
      <c r="J456" s="978"/>
      <c r="K456" s="164"/>
      <c r="L456" s="875"/>
      <c r="M456" s="875"/>
      <c r="N456" s="778">
        <f t="shared" si="547"/>
        <v>41.803278688524593</v>
      </c>
      <c r="O456" s="778">
        <f t="shared" si="548"/>
        <v>60.078023407022108</v>
      </c>
      <c r="P456" s="778">
        <f t="shared" si="549"/>
        <v>60.351487060641176</v>
      </c>
      <c r="Q456" s="758">
        <f t="shared" si="549"/>
        <v>53.691756272401435</v>
      </c>
      <c r="R456" s="854">
        <f t="shared" si="549"/>
        <v>59.218321690688839</v>
      </c>
      <c r="S456" s="854">
        <f t="shared" si="549"/>
        <v>0</v>
      </c>
      <c r="T456" s="778">
        <f t="shared" si="549"/>
        <v>0</v>
      </c>
      <c r="U456" s="758">
        <f t="shared" si="549"/>
        <v>0</v>
      </c>
      <c r="V456" s="854">
        <f t="shared" si="549"/>
        <v>0</v>
      </c>
      <c r="W456" s="854"/>
      <c r="X456" s="778"/>
      <c r="Y456" s="778"/>
      <c r="Z456" s="758"/>
      <c r="AA456" s="854"/>
      <c r="AB456" s="854"/>
      <c r="AC456" s="778"/>
      <c r="AD456" s="758"/>
      <c r="AE456" s="854"/>
    </row>
    <row r="457" spans="1:31">
      <c r="A457" s="773"/>
      <c r="B457" s="16" t="s">
        <v>1094</v>
      </c>
      <c r="C457" s="974">
        <v>71</v>
      </c>
      <c r="D457" s="975">
        <v>2739</v>
      </c>
      <c r="E457" s="975">
        <v>3231</v>
      </c>
      <c r="F457" s="976">
        <v>783</v>
      </c>
      <c r="G457" s="977">
        <v>6824</v>
      </c>
      <c r="H457" s="974"/>
      <c r="I457" s="978"/>
      <c r="J457" s="978"/>
      <c r="K457" s="164"/>
      <c r="L457" s="875"/>
      <c r="M457" s="875"/>
      <c r="N457" s="761">
        <f t="shared" si="547"/>
        <v>36.410256410256409</v>
      </c>
      <c r="O457" s="761">
        <f t="shared" si="548"/>
        <v>61.070234113712374</v>
      </c>
      <c r="P457" s="761">
        <f t="shared" si="549"/>
        <v>58.352898681596535</v>
      </c>
      <c r="Q457" s="762">
        <f t="shared" si="549"/>
        <v>53.777472527472526</v>
      </c>
      <c r="R457" s="760">
        <f t="shared" si="549"/>
        <v>58.459693309346349</v>
      </c>
      <c r="S457" s="760">
        <f t="shared" si="549"/>
        <v>0</v>
      </c>
      <c r="T457" s="761">
        <f t="shared" si="549"/>
        <v>0</v>
      </c>
      <c r="U457" s="762">
        <f t="shared" si="549"/>
        <v>0</v>
      </c>
      <c r="V457" s="760">
        <f t="shared" si="549"/>
        <v>0</v>
      </c>
      <c r="W457" s="855"/>
      <c r="X457" s="761"/>
      <c r="Y457" s="761"/>
      <c r="Z457" s="762"/>
      <c r="AA457" s="760"/>
      <c r="AB457" s="760"/>
      <c r="AC457" s="761"/>
      <c r="AD457" s="762"/>
      <c r="AE457" s="760"/>
    </row>
    <row r="458" spans="1:31">
      <c r="A458" s="773"/>
      <c r="B458" s="16" t="s">
        <v>953</v>
      </c>
      <c r="C458" s="974">
        <v>27</v>
      </c>
      <c r="D458" s="975">
        <v>743</v>
      </c>
      <c r="E458" s="975">
        <v>1230</v>
      </c>
      <c r="F458" s="976">
        <v>362</v>
      </c>
      <c r="G458" s="977">
        <v>2362</v>
      </c>
      <c r="H458" s="974"/>
      <c r="I458" s="978"/>
      <c r="J458" s="978"/>
      <c r="K458" s="164"/>
      <c r="L458" s="875"/>
      <c r="M458" s="875"/>
      <c r="N458" s="812">
        <f t="shared" ref="N458:N460" si="550">IF(C458&gt;0,(C458/C429)*100,)</f>
        <v>19.708029197080293</v>
      </c>
      <c r="O458" s="812">
        <f t="shared" ref="O458:O460" si="551">IF(D458&gt;0,(D458/D429)*100,)</f>
        <v>22.840454964648018</v>
      </c>
      <c r="P458" s="812">
        <f t="shared" ref="P458:V460" si="552">IF(E458&gt;0,(E458/E429)*100,)</f>
        <v>30.665669409124906</v>
      </c>
      <c r="Q458" s="812">
        <f t="shared" si="552"/>
        <v>29.076305220883537</v>
      </c>
      <c r="R458" s="813">
        <f t="shared" si="552"/>
        <v>27.318991441128848</v>
      </c>
      <c r="S458" s="813">
        <f t="shared" si="552"/>
        <v>0</v>
      </c>
      <c r="T458" s="812">
        <f t="shared" si="552"/>
        <v>0</v>
      </c>
      <c r="U458" s="814">
        <f t="shared" si="552"/>
        <v>0</v>
      </c>
      <c r="V458" s="814">
        <f t="shared" si="552"/>
        <v>0</v>
      </c>
      <c r="W458" s="811"/>
      <c r="X458" s="811"/>
      <c r="Y458" s="812"/>
      <c r="Z458" s="812"/>
      <c r="AA458" s="813"/>
      <c r="AB458" s="813"/>
      <c r="AC458" s="812"/>
      <c r="AD458" s="814"/>
      <c r="AE458" s="812"/>
    </row>
    <row r="459" spans="1:31">
      <c r="A459" s="773"/>
      <c r="B459" s="16" t="s">
        <v>524</v>
      </c>
      <c r="C459" s="974">
        <v>14</v>
      </c>
      <c r="D459" s="975">
        <v>603</v>
      </c>
      <c r="E459" s="975">
        <v>1291</v>
      </c>
      <c r="F459" s="976">
        <v>329</v>
      </c>
      <c r="G459" s="977">
        <v>2237</v>
      </c>
      <c r="H459" s="974"/>
      <c r="I459" s="978"/>
      <c r="J459" s="978"/>
      <c r="K459" s="164"/>
      <c r="L459" s="875"/>
      <c r="M459" s="875"/>
      <c r="N459" s="778">
        <f t="shared" si="550"/>
        <v>12.844036697247708</v>
      </c>
      <c r="O459" s="778">
        <f t="shared" si="551"/>
        <v>17.407621247113163</v>
      </c>
      <c r="P459" s="778">
        <f t="shared" si="552"/>
        <v>30.4552960603916</v>
      </c>
      <c r="Q459" s="758">
        <f t="shared" si="552"/>
        <v>26.236044657097292</v>
      </c>
      <c r="R459" s="854">
        <f t="shared" si="552"/>
        <v>24.674608427090227</v>
      </c>
      <c r="S459" s="854">
        <f t="shared" si="552"/>
        <v>0</v>
      </c>
      <c r="T459" s="778">
        <f t="shared" si="552"/>
        <v>0</v>
      </c>
      <c r="U459" s="758">
        <f t="shared" si="552"/>
        <v>0</v>
      </c>
      <c r="V459" s="854">
        <f t="shared" si="552"/>
        <v>0</v>
      </c>
      <c r="W459" s="854"/>
      <c r="X459" s="778"/>
      <c r="Y459" s="778"/>
      <c r="Z459" s="758"/>
      <c r="AA459" s="854"/>
      <c r="AB459" s="854"/>
      <c r="AC459" s="778"/>
      <c r="AD459" s="758"/>
      <c r="AE459" s="854"/>
    </row>
    <row r="460" spans="1:31">
      <c r="A460" s="773"/>
      <c r="B460" s="16" t="s">
        <v>1096</v>
      </c>
      <c r="C460" s="974">
        <v>18</v>
      </c>
      <c r="D460" s="975">
        <v>788</v>
      </c>
      <c r="E460" s="975">
        <v>1390</v>
      </c>
      <c r="F460" s="976">
        <v>354</v>
      </c>
      <c r="G460" s="977">
        <v>2550</v>
      </c>
      <c r="H460" s="974"/>
      <c r="I460" s="978"/>
      <c r="J460" s="978"/>
      <c r="K460" s="164"/>
      <c r="L460" s="875"/>
      <c r="M460" s="875"/>
      <c r="N460" s="761">
        <f t="shared" si="550"/>
        <v>13.740458015267176</v>
      </c>
      <c r="O460" s="761">
        <f t="shared" si="551"/>
        <v>21.257081197734017</v>
      </c>
      <c r="P460" s="761">
        <f t="shared" si="552"/>
        <v>27.783330001998802</v>
      </c>
      <c r="Q460" s="762">
        <f t="shared" si="552"/>
        <v>24.947145877378436</v>
      </c>
      <c r="R460" s="760">
        <f t="shared" si="552"/>
        <v>24.853801169590643</v>
      </c>
      <c r="S460" s="760">
        <f t="shared" si="552"/>
        <v>0</v>
      </c>
      <c r="T460" s="761">
        <f t="shared" si="552"/>
        <v>0</v>
      </c>
      <c r="U460" s="762">
        <f t="shared" si="552"/>
        <v>0</v>
      </c>
      <c r="V460" s="760">
        <f t="shared" si="552"/>
        <v>0</v>
      </c>
      <c r="W460" s="855"/>
      <c r="X460" s="761"/>
      <c r="Y460" s="761"/>
      <c r="Z460" s="762"/>
      <c r="AA460" s="760"/>
      <c r="AB460" s="760"/>
      <c r="AC460" s="761"/>
      <c r="AD460" s="762"/>
      <c r="AE460" s="760"/>
    </row>
    <row r="461" spans="1:31">
      <c r="A461" s="930" t="s">
        <v>890</v>
      </c>
      <c r="B461" s="927" t="s">
        <v>764</v>
      </c>
      <c r="C461" s="1019"/>
      <c r="D461" s="971"/>
      <c r="E461" s="971"/>
      <c r="F461" s="972"/>
      <c r="G461" s="973"/>
      <c r="H461" s="970"/>
      <c r="I461" s="971"/>
      <c r="J461" s="971"/>
      <c r="K461" s="953"/>
      <c r="L461" s="875"/>
      <c r="M461" s="875"/>
      <c r="N461" s="794"/>
      <c r="O461" s="794"/>
      <c r="P461" s="794"/>
      <c r="Q461" s="794"/>
      <c r="R461" s="795"/>
      <c r="S461" s="795"/>
      <c r="T461" s="794"/>
      <c r="U461" s="796"/>
      <c r="V461" s="796"/>
      <c r="W461" s="792"/>
      <c r="X461" s="793"/>
      <c r="Y461" s="794"/>
      <c r="Z461" s="794"/>
      <c r="AA461" s="795"/>
      <c r="AB461" s="795"/>
      <c r="AC461" s="794"/>
      <c r="AD461" s="796"/>
      <c r="AE461" s="858"/>
    </row>
    <row r="462" spans="1:31">
      <c r="A462" s="773"/>
      <c r="B462" s="16" t="s">
        <v>452</v>
      </c>
      <c r="C462" s="974"/>
      <c r="D462" s="975"/>
      <c r="E462" s="975"/>
      <c r="F462" s="976"/>
      <c r="G462" s="977"/>
      <c r="H462" s="974"/>
      <c r="I462" s="978"/>
      <c r="J462" s="978"/>
      <c r="K462" s="164"/>
      <c r="L462" s="875"/>
      <c r="M462" s="875"/>
      <c r="N462" s="799"/>
      <c r="O462" s="799"/>
      <c r="P462" s="799"/>
      <c r="Q462" s="799"/>
      <c r="R462" s="800"/>
      <c r="S462" s="800"/>
      <c r="T462" s="799"/>
      <c r="U462" s="801"/>
      <c r="V462" s="801"/>
      <c r="W462" s="797"/>
      <c r="X462" s="798"/>
      <c r="Y462" s="799"/>
      <c r="Z462" s="799"/>
      <c r="AA462" s="800"/>
      <c r="AB462" s="800"/>
      <c r="AC462" s="799"/>
      <c r="AD462" s="801"/>
      <c r="AE462" s="799"/>
    </row>
    <row r="463" spans="1:31">
      <c r="A463" s="773"/>
      <c r="B463" s="16" t="s">
        <v>878</v>
      </c>
      <c r="C463" s="974"/>
      <c r="D463" s="975">
        <v>5149</v>
      </c>
      <c r="E463" s="975">
        <v>9320</v>
      </c>
      <c r="F463" s="976">
        <v>641</v>
      </c>
      <c r="G463" s="977">
        <v>15110</v>
      </c>
      <c r="H463" s="974"/>
      <c r="I463" s="978"/>
      <c r="J463" s="978"/>
      <c r="K463" s="164"/>
      <c r="L463" s="875"/>
      <c r="M463" s="875"/>
      <c r="N463" s="799"/>
      <c r="O463" s="799"/>
      <c r="P463" s="799"/>
      <c r="Q463" s="799"/>
      <c r="R463" s="800"/>
      <c r="S463" s="800"/>
      <c r="T463" s="799"/>
      <c r="U463" s="801"/>
      <c r="V463" s="801"/>
      <c r="W463" s="797"/>
      <c r="X463" s="798"/>
      <c r="Y463" s="799"/>
      <c r="Z463" s="799"/>
      <c r="AA463" s="800"/>
      <c r="AB463" s="800"/>
      <c r="AC463" s="799"/>
      <c r="AD463" s="801"/>
      <c r="AE463" s="799"/>
    </row>
    <row r="464" spans="1:31">
      <c r="A464" s="773"/>
      <c r="B464" s="16" t="s">
        <v>1002</v>
      </c>
      <c r="C464" s="974"/>
      <c r="D464" s="975">
        <v>5149</v>
      </c>
      <c r="E464" s="975">
        <v>8989</v>
      </c>
      <c r="F464" s="976">
        <v>625</v>
      </c>
      <c r="G464" s="977">
        <v>14763</v>
      </c>
      <c r="H464" s="974"/>
      <c r="I464" s="978"/>
      <c r="J464" s="978"/>
      <c r="K464" s="164"/>
      <c r="L464" s="875"/>
      <c r="M464" s="875"/>
      <c r="N464" s="799"/>
      <c r="O464" s="799"/>
      <c r="P464" s="799"/>
      <c r="Q464" s="799"/>
      <c r="R464" s="800"/>
      <c r="S464" s="800"/>
      <c r="T464" s="799"/>
      <c r="U464" s="801"/>
      <c r="V464" s="801"/>
      <c r="W464" s="797"/>
      <c r="X464" s="798"/>
      <c r="Y464" s="799"/>
      <c r="Z464" s="799"/>
      <c r="AA464" s="800"/>
      <c r="AB464" s="800"/>
      <c r="AC464" s="799"/>
      <c r="AD464" s="801"/>
      <c r="AE464" s="799"/>
    </row>
    <row r="465" spans="1:40">
      <c r="A465" s="773"/>
      <c r="B465" s="16" t="s">
        <v>70</v>
      </c>
      <c r="C465" s="974"/>
      <c r="D465" s="975">
        <v>5202</v>
      </c>
      <c r="E465" s="975">
        <v>9488</v>
      </c>
      <c r="F465" s="976">
        <v>583</v>
      </c>
      <c r="G465" s="977">
        <v>15273</v>
      </c>
      <c r="H465" s="974"/>
      <c r="I465" s="978"/>
      <c r="J465" s="978"/>
      <c r="K465" s="164"/>
      <c r="L465" s="875"/>
      <c r="M465" s="875"/>
      <c r="N465" s="799"/>
      <c r="O465" s="799"/>
      <c r="P465" s="799"/>
      <c r="Q465" s="799"/>
      <c r="R465" s="800"/>
      <c r="S465" s="800"/>
      <c r="T465" s="799"/>
      <c r="U465" s="801"/>
      <c r="V465" s="801"/>
      <c r="W465" s="797"/>
      <c r="X465" s="798"/>
      <c r="Y465" s="799"/>
      <c r="Z465" s="799"/>
      <c r="AA465" s="800"/>
      <c r="AB465" s="800"/>
      <c r="AC465" s="799"/>
      <c r="AD465" s="801"/>
      <c r="AE465" s="799"/>
    </row>
    <row r="466" spans="1:40">
      <c r="A466" s="773"/>
      <c r="B466" s="16" t="s">
        <v>1076</v>
      </c>
      <c r="C466" s="974"/>
      <c r="D466" s="975">
        <v>5197</v>
      </c>
      <c r="E466" s="975">
        <v>9804</v>
      </c>
      <c r="F466" s="976">
        <v>636</v>
      </c>
      <c r="G466" s="977">
        <v>15637</v>
      </c>
      <c r="H466" s="974"/>
      <c r="I466" s="978"/>
      <c r="J466" s="978"/>
      <c r="K466" s="164"/>
      <c r="L466" s="875"/>
      <c r="M466" s="875"/>
      <c r="N466" s="804"/>
      <c r="O466" s="804"/>
      <c r="P466" s="804"/>
      <c r="Q466" s="804"/>
      <c r="R466" s="805"/>
      <c r="S466" s="805"/>
      <c r="T466" s="804"/>
      <c r="U466" s="806"/>
      <c r="V466" s="806"/>
      <c r="W466" s="802"/>
      <c r="X466" s="803"/>
      <c r="Y466" s="804"/>
      <c r="Z466" s="804"/>
      <c r="AA466" s="805"/>
      <c r="AB466" s="805"/>
      <c r="AC466" s="804"/>
      <c r="AD466" s="806"/>
      <c r="AE466" s="804"/>
    </row>
    <row r="467" spans="1:40">
      <c r="A467" s="773"/>
      <c r="B467" s="16" t="s">
        <v>454</v>
      </c>
      <c r="C467" s="974"/>
      <c r="D467" s="975">
        <v>2948</v>
      </c>
      <c r="E467" s="975">
        <v>5954</v>
      </c>
      <c r="F467" s="976">
        <v>447</v>
      </c>
      <c r="G467" s="977">
        <v>9349</v>
      </c>
      <c r="H467" s="974"/>
      <c r="I467" s="978">
        <v>0</v>
      </c>
      <c r="J467" s="978"/>
      <c r="K467" s="164">
        <v>0</v>
      </c>
      <c r="L467" s="875"/>
      <c r="M467" s="875"/>
      <c r="N467" s="730"/>
      <c r="O467" s="730"/>
      <c r="P467" s="730"/>
      <c r="Q467" s="730"/>
      <c r="R467" s="807"/>
      <c r="S467" s="730"/>
      <c r="T467" s="730"/>
      <c r="U467" s="730"/>
      <c r="V467" s="807"/>
      <c r="W467" s="731"/>
      <c r="X467" s="730"/>
      <c r="Y467" s="730"/>
      <c r="Z467" s="730"/>
      <c r="AA467" s="807"/>
      <c r="AB467" s="730"/>
      <c r="AC467" s="730"/>
      <c r="AD467" s="730"/>
      <c r="AE467" s="859"/>
    </row>
    <row r="468" spans="1:40">
      <c r="A468" s="773"/>
      <c r="B468" s="16" t="s">
        <v>255</v>
      </c>
      <c r="C468" s="974"/>
      <c r="D468" s="975">
        <v>3370</v>
      </c>
      <c r="E468" s="975">
        <v>6626</v>
      </c>
      <c r="F468" s="976">
        <v>498</v>
      </c>
      <c r="G468" s="977">
        <v>10494</v>
      </c>
      <c r="H468" s="974"/>
      <c r="I468" s="978">
        <v>0</v>
      </c>
      <c r="J468" s="978"/>
      <c r="K468" s="164">
        <v>0</v>
      </c>
      <c r="L468" s="875"/>
      <c r="M468" s="875"/>
      <c r="N468" s="28"/>
      <c r="O468" s="28"/>
      <c r="P468" s="28"/>
      <c r="Q468" s="28"/>
      <c r="R468" s="808"/>
      <c r="S468" s="28"/>
      <c r="T468" s="28"/>
      <c r="U468" s="28"/>
      <c r="V468" s="808"/>
      <c r="W468" s="797"/>
      <c r="X468" s="844"/>
      <c r="Y468" s="28"/>
      <c r="Z468" s="28"/>
      <c r="AA468" s="808"/>
      <c r="AB468" s="28"/>
      <c r="AC468" s="28"/>
      <c r="AD468" s="28"/>
      <c r="AE468" s="860"/>
    </row>
    <row r="469" spans="1:40">
      <c r="A469" s="773"/>
      <c r="B469" s="16" t="s">
        <v>1078</v>
      </c>
      <c r="C469" s="974"/>
      <c r="D469" s="975">
        <v>3067</v>
      </c>
      <c r="E469" s="975">
        <v>6206</v>
      </c>
      <c r="F469" s="976">
        <v>457</v>
      </c>
      <c r="G469" s="977">
        <v>9730</v>
      </c>
      <c r="H469" s="974"/>
      <c r="I469" s="978">
        <v>0</v>
      </c>
      <c r="J469" s="978"/>
      <c r="K469" s="164">
        <v>0</v>
      </c>
      <c r="L469" s="875"/>
      <c r="M469" s="875"/>
      <c r="N469" s="798">
        <f t="shared" ref="N469:N474" si="553">IF(C469&gt;0,(C469/C461)*100,)</f>
        <v>0</v>
      </c>
      <c r="O469" s="798" t="e">
        <f t="shared" ref="O469:O474" si="554">IF(D469&gt;0,(D469/D461)*100,)</f>
        <v>#DIV/0!</v>
      </c>
      <c r="P469" s="798" t="e">
        <f t="shared" ref="P469:P474" si="555">IF(E469&gt;0,(E469/E461)*100,)</f>
        <v>#DIV/0!</v>
      </c>
      <c r="Q469" s="809" t="e">
        <f t="shared" ref="Q469:Q474" si="556">IF(F469&gt;0,(F469/F461)*100,)</f>
        <v>#DIV/0!</v>
      </c>
      <c r="R469" s="810" t="e">
        <f t="shared" ref="R469:R474" si="557">IF(G469&gt;0,(G469/G461)*100,)</f>
        <v>#DIV/0!</v>
      </c>
      <c r="S469" s="798">
        <f t="shared" ref="S469:S474" si="558">IF(H469&gt;0,(H469/H461)*100,)</f>
        <v>0</v>
      </c>
      <c r="T469" s="798">
        <f t="shared" ref="T469:T474" si="559">IF(I469&gt;0,(I469/I461)*100,)</f>
        <v>0</v>
      </c>
      <c r="U469" s="809">
        <f t="shared" ref="U469:U474" si="560">IF(J469&gt;0,(J469/J461)*100,)</f>
        <v>0</v>
      </c>
      <c r="V469" s="810">
        <f t="shared" ref="V469:V474" si="561">IF(K469&gt;0,(K469/K461)*100,)</f>
        <v>0</v>
      </c>
      <c r="W469" s="797"/>
      <c r="X469" s="798"/>
      <c r="Y469" s="798"/>
      <c r="Z469" s="809"/>
      <c r="AA469" s="810"/>
      <c r="AB469" s="798"/>
      <c r="AC469" s="798"/>
      <c r="AD469" s="809"/>
      <c r="AE469" s="797"/>
    </row>
    <row r="470" spans="1:40">
      <c r="A470" s="773"/>
      <c r="B470" s="16" t="s">
        <v>456</v>
      </c>
      <c r="C470" s="974"/>
      <c r="D470" s="975">
        <v>3230</v>
      </c>
      <c r="E470" s="975">
        <v>6656</v>
      </c>
      <c r="F470" s="976">
        <v>599</v>
      </c>
      <c r="G470" s="977">
        <v>10485</v>
      </c>
      <c r="H470" s="974"/>
      <c r="I470" s="978">
        <v>0</v>
      </c>
      <c r="J470" s="978"/>
      <c r="K470" s="164">
        <v>0</v>
      </c>
      <c r="L470" s="875"/>
      <c r="M470" s="875"/>
      <c r="N470" s="778">
        <f t="shared" si="553"/>
        <v>0</v>
      </c>
      <c r="O470" s="778" t="e">
        <f t="shared" si="554"/>
        <v>#DIV/0!</v>
      </c>
      <c r="P470" s="778" t="e">
        <f t="shared" si="555"/>
        <v>#DIV/0!</v>
      </c>
      <c r="Q470" s="758" t="e">
        <f t="shared" si="556"/>
        <v>#DIV/0!</v>
      </c>
      <c r="R470" s="854" t="e">
        <f t="shared" si="557"/>
        <v>#DIV/0!</v>
      </c>
      <c r="S470" s="854">
        <f t="shared" si="558"/>
        <v>0</v>
      </c>
      <c r="T470" s="778">
        <f t="shared" si="559"/>
        <v>0</v>
      </c>
      <c r="U470" s="758">
        <f t="shared" si="560"/>
        <v>0</v>
      </c>
      <c r="V470" s="854">
        <f t="shared" si="561"/>
        <v>0</v>
      </c>
      <c r="W470" s="854"/>
      <c r="X470" s="778"/>
      <c r="Y470" s="778"/>
      <c r="Z470" s="758"/>
      <c r="AA470" s="854"/>
      <c r="AB470" s="854"/>
      <c r="AC470" s="778"/>
      <c r="AD470" s="758"/>
      <c r="AE470" s="854"/>
    </row>
    <row r="471" spans="1:40">
      <c r="A471" s="773"/>
      <c r="B471" s="16" t="s">
        <v>880</v>
      </c>
      <c r="C471" s="974"/>
      <c r="D471" s="975">
        <v>3509</v>
      </c>
      <c r="E471" s="975">
        <v>6870</v>
      </c>
      <c r="F471" s="976">
        <v>491</v>
      </c>
      <c r="G471" s="977">
        <v>10870</v>
      </c>
      <c r="H471" s="974"/>
      <c r="I471" s="978">
        <v>0</v>
      </c>
      <c r="J471" s="978"/>
      <c r="K471" s="164">
        <v>0</v>
      </c>
      <c r="L471" s="875"/>
      <c r="M471" s="875"/>
      <c r="N471" s="778">
        <f t="shared" si="553"/>
        <v>0</v>
      </c>
      <c r="O471" s="778">
        <f t="shared" si="554"/>
        <v>68.149155175762289</v>
      </c>
      <c r="P471" s="778">
        <f t="shared" si="555"/>
        <v>73.712446351931334</v>
      </c>
      <c r="Q471" s="758">
        <f t="shared" si="556"/>
        <v>76.599063962558503</v>
      </c>
      <c r="R471" s="854">
        <f t="shared" si="557"/>
        <v>71.939113170086031</v>
      </c>
      <c r="S471" s="854">
        <f t="shared" si="558"/>
        <v>0</v>
      </c>
      <c r="T471" s="778">
        <f t="shared" si="559"/>
        <v>0</v>
      </c>
      <c r="U471" s="758">
        <f t="shared" si="560"/>
        <v>0</v>
      </c>
      <c r="V471" s="854">
        <f t="shared" si="561"/>
        <v>0</v>
      </c>
      <c r="W471" s="854"/>
      <c r="X471" s="778"/>
      <c r="Y471" s="778"/>
      <c r="Z471" s="758"/>
      <c r="AA471" s="854"/>
      <c r="AB471" s="854"/>
      <c r="AC471" s="778"/>
      <c r="AD471" s="758"/>
      <c r="AE471" s="854"/>
    </row>
    <row r="472" spans="1:40">
      <c r="A472" s="773"/>
      <c r="B472" s="16" t="s">
        <v>1004</v>
      </c>
      <c r="C472" s="974"/>
      <c r="D472" s="975">
        <v>3576</v>
      </c>
      <c r="E472" s="975">
        <v>6858</v>
      </c>
      <c r="F472" s="976">
        <v>476</v>
      </c>
      <c r="G472" s="977">
        <v>10910</v>
      </c>
      <c r="H472" s="974"/>
      <c r="I472" s="975">
        <v>0</v>
      </c>
      <c r="J472" s="975"/>
      <c r="K472" s="164">
        <v>0</v>
      </c>
      <c r="L472" s="875"/>
      <c r="M472" s="875"/>
      <c r="N472" s="778">
        <f t="shared" si="553"/>
        <v>0</v>
      </c>
      <c r="O472" s="778">
        <f t="shared" si="554"/>
        <v>69.450378714313459</v>
      </c>
      <c r="P472" s="778">
        <f t="shared" si="555"/>
        <v>76.293247302258322</v>
      </c>
      <c r="Q472" s="758">
        <f t="shared" si="556"/>
        <v>76.160000000000011</v>
      </c>
      <c r="R472" s="854">
        <f t="shared" si="557"/>
        <v>73.900968637810735</v>
      </c>
      <c r="S472" s="854">
        <f t="shared" si="558"/>
        <v>0</v>
      </c>
      <c r="T472" s="778">
        <f t="shared" si="559"/>
        <v>0</v>
      </c>
      <c r="U472" s="758">
        <f t="shared" si="560"/>
        <v>0</v>
      </c>
      <c r="V472" s="854">
        <f t="shared" si="561"/>
        <v>0</v>
      </c>
      <c r="W472" s="854"/>
      <c r="X472" s="778"/>
      <c r="Y472" s="778"/>
      <c r="Z472" s="758"/>
      <c r="AA472" s="854"/>
      <c r="AB472" s="854"/>
      <c r="AC472" s="778"/>
      <c r="AD472" s="758"/>
      <c r="AE472" s="854"/>
    </row>
    <row r="473" spans="1:40">
      <c r="A473" s="773"/>
      <c r="B473" s="16" t="s">
        <v>72</v>
      </c>
      <c r="C473" s="974"/>
      <c r="D473" s="975">
        <v>3584</v>
      </c>
      <c r="E473" s="975">
        <v>7313</v>
      </c>
      <c r="F473" s="976">
        <v>464</v>
      </c>
      <c r="G473" s="977">
        <v>11361</v>
      </c>
      <c r="H473" s="974"/>
      <c r="I473" s="978">
        <v>0</v>
      </c>
      <c r="J473" s="978"/>
      <c r="K473" s="164">
        <v>0</v>
      </c>
      <c r="L473" s="875"/>
      <c r="M473" s="875"/>
      <c r="N473" s="778">
        <f t="shared" si="553"/>
        <v>0</v>
      </c>
      <c r="O473" s="778">
        <f t="shared" si="554"/>
        <v>68.89657823913879</v>
      </c>
      <c r="P473" s="778">
        <f t="shared" si="555"/>
        <v>77.076306913996632</v>
      </c>
      <c r="Q473" s="758">
        <f t="shared" si="556"/>
        <v>79.588336192109779</v>
      </c>
      <c r="R473" s="854">
        <f t="shared" si="557"/>
        <v>74.386171675505793</v>
      </c>
      <c r="S473" s="854">
        <f t="shared" si="558"/>
        <v>0</v>
      </c>
      <c r="T473" s="778">
        <f t="shared" si="559"/>
        <v>0</v>
      </c>
      <c r="U473" s="758">
        <f t="shared" si="560"/>
        <v>0</v>
      </c>
      <c r="V473" s="854">
        <f t="shared" si="561"/>
        <v>0</v>
      </c>
      <c r="W473" s="854"/>
      <c r="X473" s="778"/>
      <c r="Y473" s="778"/>
      <c r="Z473" s="758"/>
      <c r="AA473" s="854"/>
      <c r="AB473" s="854"/>
      <c r="AC473" s="778"/>
      <c r="AD473" s="758"/>
      <c r="AE473" s="854"/>
    </row>
    <row r="474" spans="1:40">
      <c r="A474" s="773"/>
      <c r="B474" s="16" t="s">
        <v>1080</v>
      </c>
      <c r="C474" s="974"/>
      <c r="D474" s="975">
        <v>3488</v>
      </c>
      <c r="E474" s="975">
        <v>7328</v>
      </c>
      <c r="F474" s="976">
        <v>503</v>
      </c>
      <c r="G474" s="977">
        <v>11319</v>
      </c>
      <c r="H474" s="974"/>
      <c r="I474" s="978">
        <v>0</v>
      </c>
      <c r="J474" s="978"/>
      <c r="K474" s="164">
        <v>0</v>
      </c>
      <c r="L474" s="875"/>
      <c r="M474" s="875"/>
      <c r="N474" s="761">
        <f t="shared" si="553"/>
        <v>0</v>
      </c>
      <c r="O474" s="761">
        <f t="shared" si="554"/>
        <v>67.115643640561856</v>
      </c>
      <c r="P474" s="761">
        <f t="shared" si="555"/>
        <v>74.745002039983675</v>
      </c>
      <c r="Q474" s="762">
        <f t="shared" si="556"/>
        <v>79.088050314465406</v>
      </c>
      <c r="R474" s="760">
        <f t="shared" si="557"/>
        <v>72.38600754620451</v>
      </c>
      <c r="S474" s="760">
        <f t="shared" si="558"/>
        <v>0</v>
      </c>
      <c r="T474" s="761">
        <f t="shared" si="559"/>
        <v>0</v>
      </c>
      <c r="U474" s="762">
        <f t="shared" si="560"/>
        <v>0</v>
      </c>
      <c r="V474" s="760">
        <f t="shared" si="561"/>
        <v>0</v>
      </c>
      <c r="W474" s="855" t="s">
        <v>47</v>
      </c>
      <c r="X474" s="761"/>
      <c r="Y474" s="761"/>
      <c r="Z474" s="762"/>
      <c r="AA474" s="760"/>
      <c r="AB474" s="760"/>
      <c r="AC474" s="761"/>
      <c r="AD474" s="762"/>
      <c r="AE474" s="760"/>
    </row>
    <row r="475" spans="1:40">
      <c r="A475" s="773"/>
      <c r="B475" s="16" t="s">
        <v>1006</v>
      </c>
      <c r="C475" s="974"/>
      <c r="D475" s="975">
        <v>1876</v>
      </c>
      <c r="E475" s="975">
        <v>3769</v>
      </c>
      <c r="F475" s="976">
        <v>243</v>
      </c>
      <c r="G475" s="977">
        <v>5888</v>
      </c>
      <c r="H475" s="974"/>
      <c r="I475" s="978"/>
      <c r="J475" s="978"/>
      <c r="K475" s="164"/>
      <c r="L475" s="875"/>
      <c r="M475" s="875"/>
      <c r="N475" s="812">
        <f t="shared" ref="N475:N477" si="562">IF(C475&gt;0,(C475/C472)*100,)</f>
        <v>0</v>
      </c>
      <c r="O475" s="812">
        <f t="shared" ref="O475:O477" si="563">IF(D475&gt;0,(D475/D472)*100,)</f>
        <v>52.460850111856828</v>
      </c>
      <c r="P475" s="812">
        <f t="shared" ref="P475:V477" si="564">IF(E475&gt;0,(E475/E472)*100,)</f>
        <v>54.957713619130942</v>
      </c>
      <c r="Q475" s="812">
        <f t="shared" si="564"/>
        <v>51.05042016806722</v>
      </c>
      <c r="R475" s="813">
        <f t="shared" si="564"/>
        <v>53.968835930339139</v>
      </c>
      <c r="S475" s="813">
        <f t="shared" si="564"/>
        <v>0</v>
      </c>
      <c r="T475" s="812">
        <f t="shared" si="564"/>
        <v>0</v>
      </c>
      <c r="U475" s="814">
        <f t="shared" si="564"/>
        <v>0</v>
      </c>
      <c r="V475" s="814">
        <f t="shared" si="564"/>
        <v>0</v>
      </c>
      <c r="W475" s="811">
        <f t="shared" ref="W475:AE476" si="565">+N475+N478</f>
        <v>0</v>
      </c>
      <c r="X475" s="811">
        <f t="shared" si="565"/>
        <v>57.102908277404929</v>
      </c>
      <c r="Y475" s="812">
        <f t="shared" si="565"/>
        <v>60.600758238553517</v>
      </c>
      <c r="Z475" s="812">
        <f t="shared" si="565"/>
        <v>57.142857142857139</v>
      </c>
      <c r="AA475" s="813">
        <f t="shared" si="565"/>
        <v>59.303391384051331</v>
      </c>
      <c r="AB475" s="813">
        <f t="shared" si="565"/>
        <v>0</v>
      </c>
      <c r="AC475" s="812">
        <f t="shared" si="565"/>
        <v>0</v>
      </c>
      <c r="AD475" s="814">
        <f t="shared" si="565"/>
        <v>0</v>
      </c>
      <c r="AE475" s="812">
        <f t="shared" si="565"/>
        <v>0</v>
      </c>
      <c r="AF475" s="5">
        <f t="shared" ref="AF475:AN477" si="566">+N475+N478+N481</f>
        <v>0</v>
      </c>
      <c r="AG475" s="5">
        <f t="shared" si="566"/>
        <v>100</v>
      </c>
      <c r="AH475" s="5">
        <f t="shared" si="566"/>
        <v>100</v>
      </c>
      <c r="AI475" s="5">
        <f t="shared" si="566"/>
        <v>100</v>
      </c>
      <c r="AJ475" s="5">
        <f t="shared" si="566"/>
        <v>100</v>
      </c>
      <c r="AK475" s="5">
        <f t="shared" si="566"/>
        <v>0</v>
      </c>
      <c r="AL475" s="5">
        <f t="shared" si="566"/>
        <v>0</v>
      </c>
      <c r="AM475" s="5">
        <f t="shared" si="566"/>
        <v>0</v>
      </c>
      <c r="AN475" s="5">
        <f t="shared" si="566"/>
        <v>0</v>
      </c>
    </row>
    <row r="476" spans="1:40">
      <c r="A476" s="773"/>
      <c r="B476" s="16" t="s">
        <v>74</v>
      </c>
      <c r="C476" s="974"/>
      <c r="D476" s="975">
        <v>1861</v>
      </c>
      <c r="E476" s="975">
        <v>4038</v>
      </c>
      <c r="F476" s="976">
        <v>220</v>
      </c>
      <c r="G476" s="977">
        <v>6119</v>
      </c>
      <c r="H476" s="974"/>
      <c r="I476" s="978"/>
      <c r="J476" s="978"/>
      <c r="K476" s="164"/>
      <c r="L476" s="875"/>
      <c r="M476" s="875"/>
      <c r="N476" s="778">
        <f t="shared" si="562"/>
        <v>0</v>
      </c>
      <c r="O476" s="778">
        <f t="shared" si="563"/>
        <v>51.925223214285708</v>
      </c>
      <c r="P476" s="778">
        <f t="shared" si="564"/>
        <v>55.216737317106521</v>
      </c>
      <c r="Q476" s="758">
        <f t="shared" si="564"/>
        <v>47.413793103448278</v>
      </c>
      <c r="R476" s="854">
        <f t="shared" si="564"/>
        <v>53.859695449344244</v>
      </c>
      <c r="S476" s="854">
        <f t="shared" si="564"/>
        <v>0</v>
      </c>
      <c r="T476" s="778">
        <f t="shared" si="564"/>
        <v>0</v>
      </c>
      <c r="U476" s="758">
        <f t="shared" si="564"/>
        <v>0</v>
      </c>
      <c r="V476" s="854">
        <f t="shared" si="564"/>
        <v>0</v>
      </c>
      <c r="W476" s="854">
        <f t="shared" si="565"/>
        <v>0</v>
      </c>
      <c r="X476" s="778">
        <f t="shared" si="565"/>
        <v>57.254464285714278</v>
      </c>
      <c r="Y476" s="778">
        <f t="shared" si="565"/>
        <v>60.645425953780936</v>
      </c>
      <c r="Z476" s="758">
        <f t="shared" si="565"/>
        <v>54.525862068965523</v>
      </c>
      <c r="AA476" s="854">
        <f t="shared" si="565"/>
        <v>59.325763577149893</v>
      </c>
      <c r="AB476" s="854">
        <f t="shared" si="565"/>
        <v>0</v>
      </c>
      <c r="AC476" s="778">
        <f t="shared" si="565"/>
        <v>0</v>
      </c>
      <c r="AD476" s="758">
        <f t="shared" si="565"/>
        <v>0</v>
      </c>
      <c r="AE476" s="854">
        <f t="shared" si="565"/>
        <v>0</v>
      </c>
      <c r="AF476" s="5">
        <f t="shared" si="566"/>
        <v>0</v>
      </c>
      <c r="AG476" s="5">
        <f t="shared" si="566"/>
        <v>100</v>
      </c>
      <c r="AH476" s="5">
        <f t="shared" si="566"/>
        <v>100</v>
      </c>
      <c r="AI476" s="5">
        <f t="shared" si="566"/>
        <v>100</v>
      </c>
      <c r="AJ476" s="5">
        <f t="shared" si="566"/>
        <v>100</v>
      </c>
      <c r="AK476" s="5">
        <f t="shared" si="566"/>
        <v>0</v>
      </c>
      <c r="AL476" s="5">
        <f t="shared" si="566"/>
        <v>0</v>
      </c>
      <c r="AM476" s="5">
        <f t="shared" si="566"/>
        <v>0</v>
      </c>
      <c r="AN476" s="5">
        <f t="shared" si="566"/>
        <v>0</v>
      </c>
    </row>
    <row r="477" spans="1:40">
      <c r="A477" s="773"/>
      <c r="B477" s="139" t="s">
        <v>1082</v>
      </c>
      <c r="C477" s="979"/>
      <c r="D477" s="980">
        <v>1835</v>
      </c>
      <c r="E477" s="980">
        <v>3963</v>
      </c>
      <c r="F477" s="981">
        <v>242</v>
      </c>
      <c r="G477" s="982">
        <v>6040</v>
      </c>
      <c r="H477" s="979"/>
      <c r="I477" s="980"/>
      <c r="J477" s="980"/>
      <c r="K477" s="169"/>
      <c r="L477" s="876"/>
      <c r="M477" s="876"/>
      <c r="N477" s="761">
        <f t="shared" si="562"/>
        <v>0</v>
      </c>
      <c r="O477" s="761">
        <f t="shared" si="563"/>
        <v>52.608944954128447</v>
      </c>
      <c r="P477" s="761">
        <f t="shared" si="564"/>
        <v>54.08024017467249</v>
      </c>
      <c r="Q477" s="762">
        <f t="shared" si="564"/>
        <v>48.111332007952285</v>
      </c>
      <c r="R477" s="760">
        <f t="shared" si="564"/>
        <v>53.361604382012551</v>
      </c>
      <c r="S477" s="760">
        <f t="shared" si="564"/>
        <v>0</v>
      </c>
      <c r="T477" s="761">
        <f t="shared" si="564"/>
        <v>0</v>
      </c>
      <c r="U477" s="762">
        <f t="shared" si="564"/>
        <v>0</v>
      </c>
      <c r="V477" s="760">
        <f t="shared" si="564"/>
        <v>0</v>
      </c>
      <c r="W477" s="855">
        <f t="shared" ref="W477" si="567">+N477+N480</f>
        <v>0</v>
      </c>
      <c r="X477" s="761">
        <f t="shared" ref="X477" si="568">+O477+O480</f>
        <v>58.973623853211016</v>
      </c>
      <c r="Y477" s="761">
        <f t="shared" ref="Y477" si="569">+P477+P480</f>
        <v>60.439410480349345</v>
      </c>
      <c r="Z477" s="762">
        <f t="shared" ref="Z477" si="570">+Q477+Q480</f>
        <v>55.666003976143138</v>
      </c>
      <c r="AA477" s="760">
        <f t="shared" ref="AA477" si="571">+R477+R480</f>
        <v>59.775598551108757</v>
      </c>
      <c r="AB477" s="760">
        <f t="shared" ref="AB477" si="572">+S477+S480</f>
        <v>0</v>
      </c>
      <c r="AC477" s="761">
        <f t="shared" ref="AC477" si="573">+T477+T480</f>
        <v>0</v>
      </c>
      <c r="AD477" s="762">
        <f t="shared" ref="AD477" si="574">+U477+U480</f>
        <v>0</v>
      </c>
      <c r="AE477" s="760">
        <f t="shared" ref="AE477" si="575">+V477+V480</f>
        <v>0</v>
      </c>
      <c r="AF477" s="5">
        <f t="shared" si="566"/>
        <v>0</v>
      </c>
      <c r="AG477" s="5">
        <f t="shared" si="566"/>
        <v>100</v>
      </c>
      <c r="AH477" s="5">
        <f t="shared" si="566"/>
        <v>100</v>
      </c>
      <c r="AI477" s="5">
        <f t="shared" si="566"/>
        <v>100</v>
      </c>
      <c r="AJ477" s="5">
        <f t="shared" si="566"/>
        <v>100</v>
      </c>
      <c r="AK477" s="5">
        <f t="shared" si="566"/>
        <v>0</v>
      </c>
      <c r="AL477" s="5">
        <f t="shared" si="566"/>
        <v>0</v>
      </c>
      <c r="AM477" s="5">
        <f t="shared" si="566"/>
        <v>0</v>
      </c>
      <c r="AN477" s="5">
        <f t="shared" si="566"/>
        <v>0</v>
      </c>
    </row>
    <row r="478" spans="1:40">
      <c r="A478" s="773"/>
      <c r="B478" s="16" t="s">
        <v>1008</v>
      </c>
      <c r="C478" s="974"/>
      <c r="D478" s="975">
        <v>166</v>
      </c>
      <c r="E478" s="975">
        <v>387</v>
      </c>
      <c r="F478" s="976">
        <v>29</v>
      </c>
      <c r="G478" s="977">
        <v>582</v>
      </c>
      <c r="H478" s="974"/>
      <c r="I478" s="978"/>
      <c r="J478" s="978"/>
      <c r="K478" s="164"/>
      <c r="L478" s="875"/>
      <c r="M478" s="875"/>
      <c r="N478" s="812">
        <f t="shared" ref="N478:N480" si="576">IF(C478&gt;0,(C478/C472)*100,)</f>
        <v>0</v>
      </c>
      <c r="O478" s="812">
        <f t="shared" ref="O478:O480" si="577">IF(D478&gt;0,(D478/D472)*100,)</f>
        <v>4.6420581655480984</v>
      </c>
      <c r="P478" s="812">
        <f t="shared" ref="P478:V480" si="578">IF(E478&gt;0,(E478/E472)*100,)</f>
        <v>5.6430446194225725</v>
      </c>
      <c r="Q478" s="812">
        <f t="shared" si="578"/>
        <v>6.0924369747899156</v>
      </c>
      <c r="R478" s="813">
        <f t="shared" si="578"/>
        <v>5.3345554537121904</v>
      </c>
      <c r="S478" s="813">
        <f t="shared" si="578"/>
        <v>0</v>
      </c>
      <c r="T478" s="812">
        <f t="shared" si="578"/>
        <v>0</v>
      </c>
      <c r="U478" s="814">
        <f t="shared" si="578"/>
        <v>0</v>
      </c>
      <c r="V478" s="814">
        <f t="shared" si="578"/>
        <v>0</v>
      </c>
      <c r="W478" s="811"/>
      <c r="X478" s="811"/>
      <c r="Y478" s="812"/>
      <c r="Z478" s="812"/>
      <c r="AA478" s="813"/>
      <c r="AB478" s="813"/>
      <c r="AC478" s="812"/>
      <c r="AD478" s="814"/>
      <c r="AE478" s="812"/>
    </row>
    <row r="479" spans="1:40">
      <c r="A479" s="773"/>
      <c r="B479" s="16" t="s">
        <v>76</v>
      </c>
      <c r="C479" s="974"/>
      <c r="D479" s="975">
        <v>191</v>
      </c>
      <c r="E479" s="975">
        <v>397</v>
      </c>
      <c r="F479" s="976">
        <v>33</v>
      </c>
      <c r="G479" s="977">
        <v>621</v>
      </c>
      <c r="H479" s="974"/>
      <c r="I479" s="978"/>
      <c r="J479" s="978"/>
      <c r="K479" s="164"/>
      <c r="L479" s="875"/>
      <c r="M479" s="875"/>
      <c r="N479" s="778">
        <f t="shared" si="576"/>
        <v>0</v>
      </c>
      <c r="O479" s="778">
        <f t="shared" si="577"/>
        <v>5.3292410714285712</v>
      </c>
      <c r="P479" s="778">
        <f t="shared" si="578"/>
        <v>5.4286886366744156</v>
      </c>
      <c r="Q479" s="758">
        <f t="shared" si="578"/>
        <v>7.112068965517242</v>
      </c>
      <c r="R479" s="854">
        <f t="shared" si="578"/>
        <v>5.4660681278056513</v>
      </c>
      <c r="S479" s="854">
        <f t="shared" si="578"/>
        <v>0</v>
      </c>
      <c r="T479" s="778">
        <f t="shared" si="578"/>
        <v>0</v>
      </c>
      <c r="U479" s="758">
        <f t="shared" si="578"/>
        <v>0</v>
      </c>
      <c r="V479" s="854">
        <f t="shared" si="578"/>
        <v>0</v>
      </c>
      <c r="W479" s="854"/>
      <c r="X479" s="778"/>
      <c r="Y479" s="778"/>
      <c r="Z479" s="758"/>
      <c r="AA479" s="854"/>
      <c r="AB479" s="854"/>
      <c r="AC479" s="778"/>
      <c r="AD479" s="758"/>
      <c r="AE479" s="854"/>
    </row>
    <row r="480" spans="1:40">
      <c r="A480" s="773"/>
      <c r="B480" s="16" t="s">
        <v>1084</v>
      </c>
      <c r="C480" s="974"/>
      <c r="D480" s="975">
        <v>222</v>
      </c>
      <c r="E480" s="975">
        <v>466</v>
      </c>
      <c r="F480" s="976">
        <v>38</v>
      </c>
      <c r="G480" s="977">
        <v>726</v>
      </c>
      <c r="H480" s="974"/>
      <c r="I480" s="978"/>
      <c r="J480" s="978"/>
      <c r="K480" s="164"/>
      <c r="L480" s="875"/>
      <c r="M480" s="875"/>
      <c r="N480" s="761">
        <f t="shared" si="576"/>
        <v>0</v>
      </c>
      <c r="O480" s="761">
        <f t="shared" si="577"/>
        <v>6.364678899082568</v>
      </c>
      <c r="P480" s="761">
        <f t="shared" si="578"/>
        <v>6.359170305676856</v>
      </c>
      <c r="Q480" s="762">
        <f t="shared" si="578"/>
        <v>7.5546719681908545</v>
      </c>
      <c r="R480" s="760">
        <f t="shared" si="578"/>
        <v>6.4139941690962097</v>
      </c>
      <c r="S480" s="760">
        <f t="shared" si="578"/>
        <v>0</v>
      </c>
      <c r="T480" s="761">
        <f t="shared" si="578"/>
        <v>0</v>
      </c>
      <c r="U480" s="762">
        <f t="shared" si="578"/>
        <v>0</v>
      </c>
      <c r="V480" s="760">
        <f t="shared" si="578"/>
        <v>0</v>
      </c>
      <c r="W480" s="855"/>
      <c r="X480" s="761"/>
      <c r="Y480" s="761"/>
      <c r="Z480" s="762"/>
      <c r="AA480" s="760"/>
      <c r="AB480" s="760"/>
      <c r="AC480" s="761"/>
      <c r="AD480" s="762"/>
      <c r="AE480" s="760"/>
    </row>
    <row r="481" spans="1:40">
      <c r="A481" s="773"/>
      <c r="B481" s="16" t="s">
        <v>1010</v>
      </c>
      <c r="C481" s="974"/>
      <c r="D481" s="975">
        <v>1534</v>
      </c>
      <c r="E481" s="975">
        <v>2702</v>
      </c>
      <c r="F481" s="976">
        <v>204</v>
      </c>
      <c r="G481" s="977">
        <v>4440</v>
      </c>
      <c r="H481" s="974"/>
      <c r="I481" s="978">
        <v>0</v>
      </c>
      <c r="J481" s="978"/>
      <c r="K481" s="164">
        <v>0</v>
      </c>
      <c r="L481" s="875"/>
      <c r="M481" s="875"/>
      <c r="N481" s="812">
        <f t="shared" ref="N481:N483" si="579">IF(C481&gt;0,(C481/C472)*100,)</f>
        <v>0</v>
      </c>
      <c r="O481" s="812">
        <f t="shared" ref="O481:O483" si="580">IF(D481&gt;0,(D481/D472)*100,)</f>
        <v>42.897091722595079</v>
      </c>
      <c r="P481" s="812">
        <f t="shared" ref="P481:V483" si="581">IF(E481&gt;0,(E481/E472)*100,)</f>
        <v>39.399241761446483</v>
      </c>
      <c r="Q481" s="812">
        <f t="shared" si="581"/>
        <v>42.857142857142854</v>
      </c>
      <c r="R481" s="813">
        <f t="shared" si="581"/>
        <v>40.696608615948669</v>
      </c>
      <c r="S481" s="813">
        <f t="shared" si="581"/>
        <v>0</v>
      </c>
      <c r="T481" s="812">
        <f t="shared" si="581"/>
        <v>0</v>
      </c>
      <c r="U481" s="814">
        <f t="shared" si="581"/>
        <v>0</v>
      </c>
      <c r="V481" s="814">
        <f t="shared" si="581"/>
        <v>0</v>
      </c>
      <c r="W481" s="811"/>
      <c r="X481" s="811"/>
      <c r="Y481" s="812"/>
      <c r="Z481" s="812"/>
      <c r="AA481" s="813"/>
      <c r="AB481" s="813"/>
      <c r="AC481" s="812"/>
      <c r="AD481" s="814"/>
      <c r="AE481" s="812"/>
    </row>
    <row r="482" spans="1:40">
      <c r="A482" s="773"/>
      <c r="B482" s="16" t="s">
        <v>78</v>
      </c>
      <c r="C482" s="974"/>
      <c r="D482" s="975">
        <v>1532</v>
      </c>
      <c r="E482" s="975">
        <v>2878</v>
      </c>
      <c r="F482" s="976">
        <v>211</v>
      </c>
      <c r="G482" s="977">
        <v>4621</v>
      </c>
      <c r="H482" s="974"/>
      <c r="I482" s="978">
        <v>0</v>
      </c>
      <c r="J482" s="978"/>
      <c r="K482" s="164">
        <v>0</v>
      </c>
      <c r="L482" s="875"/>
      <c r="M482" s="875"/>
      <c r="N482" s="778">
        <f t="shared" si="579"/>
        <v>0</v>
      </c>
      <c r="O482" s="778">
        <f t="shared" si="580"/>
        <v>42.745535714285715</v>
      </c>
      <c r="P482" s="778">
        <f t="shared" si="581"/>
        <v>39.354574046219057</v>
      </c>
      <c r="Q482" s="758">
        <f t="shared" si="581"/>
        <v>45.474137931034484</v>
      </c>
      <c r="R482" s="854">
        <f t="shared" si="581"/>
        <v>40.6742364228501</v>
      </c>
      <c r="S482" s="854">
        <f t="shared" si="581"/>
        <v>0</v>
      </c>
      <c r="T482" s="778">
        <f t="shared" si="581"/>
        <v>0</v>
      </c>
      <c r="U482" s="758">
        <f t="shared" si="581"/>
        <v>0</v>
      </c>
      <c r="V482" s="854">
        <f t="shared" si="581"/>
        <v>0</v>
      </c>
      <c r="W482" s="854"/>
      <c r="X482" s="778"/>
      <c r="Y482" s="778"/>
      <c r="Z482" s="758"/>
      <c r="AA482" s="854"/>
      <c r="AB482" s="854"/>
      <c r="AC482" s="778"/>
      <c r="AD482" s="758"/>
      <c r="AE482" s="854"/>
    </row>
    <row r="483" spans="1:40">
      <c r="A483" s="773"/>
      <c r="B483" s="139" t="s">
        <v>1086</v>
      </c>
      <c r="C483" s="979"/>
      <c r="D483" s="980">
        <v>1431</v>
      </c>
      <c r="E483" s="980">
        <v>2899</v>
      </c>
      <c r="F483" s="981">
        <v>223</v>
      </c>
      <c r="G483" s="982">
        <v>4553</v>
      </c>
      <c r="H483" s="979"/>
      <c r="I483" s="980">
        <v>0</v>
      </c>
      <c r="J483" s="980"/>
      <c r="K483" s="169">
        <v>0</v>
      </c>
      <c r="L483" s="876"/>
      <c r="M483" s="876"/>
      <c r="N483" s="761">
        <f t="shared" si="579"/>
        <v>0</v>
      </c>
      <c r="O483" s="761">
        <f t="shared" si="580"/>
        <v>41.026376146788991</v>
      </c>
      <c r="P483" s="761">
        <f t="shared" si="581"/>
        <v>39.560589519650655</v>
      </c>
      <c r="Q483" s="762">
        <f t="shared" si="581"/>
        <v>44.333996023856855</v>
      </c>
      <c r="R483" s="760">
        <f t="shared" si="581"/>
        <v>40.224401448891243</v>
      </c>
      <c r="S483" s="760">
        <f t="shared" si="581"/>
        <v>0</v>
      </c>
      <c r="T483" s="761">
        <f t="shared" si="581"/>
        <v>0</v>
      </c>
      <c r="U483" s="762">
        <f t="shared" si="581"/>
        <v>0</v>
      </c>
      <c r="V483" s="760">
        <f t="shared" si="581"/>
        <v>0</v>
      </c>
      <c r="W483" s="855" t="s">
        <v>766</v>
      </c>
      <c r="X483" s="761"/>
      <c r="Y483" s="761"/>
      <c r="Z483" s="762"/>
      <c r="AA483" s="760"/>
      <c r="AB483" s="760"/>
      <c r="AC483" s="761"/>
      <c r="AD483" s="762"/>
      <c r="AE483" s="760"/>
    </row>
    <row r="484" spans="1:40">
      <c r="A484" s="773"/>
      <c r="B484" s="16" t="s">
        <v>951</v>
      </c>
      <c r="C484" s="974"/>
      <c r="D484" s="975">
        <v>221</v>
      </c>
      <c r="E484" s="975">
        <v>962</v>
      </c>
      <c r="F484" s="976">
        <v>48</v>
      </c>
      <c r="G484" s="977">
        <v>1231</v>
      </c>
      <c r="H484" s="974"/>
      <c r="I484" s="978"/>
      <c r="J484" s="978"/>
      <c r="K484" s="164"/>
      <c r="L484" s="875"/>
      <c r="M484" s="875"/>
      <c r="N484" s="812">
        <f t="shared" ref="N484:N486" si="582">IF(C484&gt;0,(C484/C470)*100,)</f>
        <v>0</v>
      </c>
      <c r="O484" s="812">
        <f t="shared" ref="O484:O486" si="583">IF(D484&gt;0,(D484/D470)*100,)</f>
        <v>6.8421052631578956</v>
      </c>
      <c r="P484" s="812">
        <f t="shared" ref="P484:V486" si="584">IF(E484&gt;0,(E484/E470)*100,)</f>
        <v>14.453125</v>
      </c>
      <c r="Q484" s="812">
        <f t="shared" si="584"/>
        <v>8.013355592654424</v>
      </c>
      <c r="R484" s="813">
        <f t="shared" si="584"/>
        <v>11.740581783500238</v>
      </c>
      <c r="S484" s="813">
        <f t="shared" si="584"/>
        <v>0</v>
      </c>
      <c r="T484" s="812">
        <f t="shared" si="584"/>
        <v>0</v>
      </c>
      <c r="U484" s="814">
        <f t="shared" si="584"/>
        <v>0</v>
      </c>
      <c r="V484" s="814">
        <f t="shared" si="584"/>
        <v>0</v>
      </c>
      <c r="W484" s="811">
        <f t="shared" ref="W484:AE486" si="585">+N484+N487+N490</f>
        <v>0</v>
      </c>
      <c r="X484" s="811">
        <f t="shared" si="585"/>
        <v>38.947368421052637</v>
      </c>
      <c r="Y484" s="812">
        <f t="shared" si="585"/>
        <v>45.447716346153847</v>
      </c>
      <c r="Z484" s="812">
        <f t="shared" si="585"/>
        <v>34.891485809682806</v>
      </c>
      <c r="AA484" s="813">
        <f t="shared" si="585"/>
        <v>42.84215546018121</v>
      </c>
      <c r="AB484" s="813">
        <f t="shared" si="585"/>
        <v>0</v>
      </c>
      <c r="AC484" s="812">
        <f t="shared" si="585"/>
        <v>0</v>
      </c>
      <c r="AD484" s="814">
        <f t="shared" si="585"/>
        <v>0</v>
      </c>
      <c r="AE484" s="812">
        <f t="shared" si="585"/>
        <v>0</v>
      </c>
      <c r="AF484" s="5">
        <f t="shared" ref="AF484:AN486" si="586">+N493+N484+N487+N490</f>
        <v>0</v>
      </c>
      <c r="AG484" s="5">
        <f t="shared" si="586"/>
        <v>99.999999999999986</v>
      </c>
      <c r="AH484" s="5">
        <f t="shared" si="586"/>
        <v>100.00000000000001</v>
      </c>
      <c r="AI484" s="5">
        <f t="shared" si="586"/>
        <v>100</v>
      </c>
      <c r="AJ484" s="5">
        <f t="shared" si="586"/>
        <v>100</v>
      </c>
      <c r="AK484" s="5">
        <f t="shared" si="586"/>
        <v>0</v>
      </c>
      <c r="AL484" s="5">
        <f t="shared" si="586"/>
        <v>0</v>
      </c>
      <c r="AM484" s="5">
        <f t="shared" si="586"/>
        <v>0</v>
      </c>
      <c r="AN484" s="5">
        <f t="shared" si="586"/>
        <v>0</v>
      </c>
    </row>
    <row r="485" spans="1:40">
      <c r="A485" s="773"/>
      <c r="B485" s="16" t="s">
        <v>80</v>
      </c>
      <c r="C485" s="974"/>
      <c r="D485" s="975">
        <v>314</v>
      </c>
      <c r="E485" s="975">
        <v>1106</v>
      </c>
      <c r="F485" s="976">
        <v>54</v>
      </c>
      <c r="G485" s="977">
        <v>1474</v>
      </c>
      <c r="H485" s="974"/>
      <c r="I485" s="978"/>
      <c r="J485" s="978"/>
      <c r="K485" s="164"/>
      <c r="L485" s="875"/>
      <c r="M485" s="875"/>
      <c r="N485" s="778">
        <f t="shared" si="582"/>
        <v>0</v>
      </c>
      <c r="O485" s="778">
        <f t="shared" si="583"/>
        <v>8.9484183528070673</v>
      </c>
      <c r="P485" s="778">
        <f t="shared" si="584"/>
        <v>16.098981077147016</v>
      </c>
      <c r="Q485" s="758">
        <f t="shared" si="584"/>
        <v>10.997963340122199</v>
      </c>
      <c r="R485" s="854">
        <f t="shared" si="584"/>
        <v>13.560257589696413</v>
      </c>
      <c r="S485" s="854">
        <f t="shared" si="584"/>
        <v>0</v>
      </c>
      <c r="T485" s="778">
        <f t="shared" si="584"/>
        <v>0</v>
      </c>
      <c r="U485" s="758">
        <f t="shared" si="584"/>
        <v>0</v>
      </c>
      <c r="V485" s="854">
        <f t="shared" si="584"/>
        <v>0</v>
      </c>
      <c r="W485" s="854">
        <f t="shared" si="585"/>
        <v>0</v>
      </c>
      <c r="X485" s="778">
        <f t="shared" si="585"/>
        <v>40.210886292390995</v>
      </c>
      <c r="Y485" s="778">
        <f t="shared" si="585"/>
        <v>49.272197962154294</v>
      </c>
      <c r="Z485" s="758">
        <f t="shared" si="585"/>
        <v>37.270875763747455</v>
      </c>
      <c r="AA485" s="854">
        <f t="shared" si="585"/>
        <v>45.804967801287951</v>
      </c>
      <c r="AB485" s="854">
        <f t="shared" si="585"/>
        <v>0</v>
      </c>
      <c r="AC485" s="778">
        <f t="shared" si="585"/>
        <v>0</v>
      </c>
      <c r="AD485" s="758">
        <f t="shared" si="585"/>
        <v>0</v>
      </c>
      <c r="AE485" s="854">
        <f t="shared" si="585"/>
        <v>0</v>
      </c>
      <c r="AF485" s="5">
        <f t="shared" si="586"/>
        <v>0</v>
      </c>
      <c r="AG485" s="5">
        <f t="shared" si="586"/>
        <v>100</v>
      </c>
      <c r="AH485" s="5">
        <f t="shared" si="586"/>
        <v>100</v>
      </c>
      <c r="AI485" s="5">
        <f t="shared" si="586"/>
        <v>100</v>
      </c>
      <c r="AJ485" s="5">
        <f t="shared" si="586"/>
        <v>100.00000000000001</v>
      </c>
      <c r="AK485" s="5">
        <f t="shared" si="586"/>
        <v>0</v>
      </c>
      <c r="AL485" s="5">
        <f t="shared" si="586"/>
        <v>0</v>
      </c>
      <c r="AM485" s="5">
        <f t="shared" si="586"/>
        <v>0</v>
      </c>
      <c r="AN485" s="5">
        <f t="shared" si="586"/>
        <v>0</v>
      </c>
    </row>
    <row r="486" spans="1:40">
      <c r="A486" s="773"/>
      <c r="B486" s="16" t="s">
        <v>1088</v>
      </c>
      <c r="C486" s="974"/>
      <c r="D486" s="975">
        <v>264</v>
      </c>
      <c r="E486" s="975">
        <v>891</v>
      </c>
      <c r="F486" s="976">
        <v>41</v>
      </c>
      <c r="G486" s="977">
        <v>1196</v>
      </c>
      <c r="H486" s="974"/>
      <c r="I486" s="978"/>
      <c r="J486" s="978"/>
      <c r="K486" s="164"/>
      <c r="L486" s="875"/>
      <c r="M486" s="875"/>
      <c r="N486" s="761">
        <f t="shared" si="582"/>
        <v>0</v>
      </c>
      <c r="O486" s="761">
        <f t="shared" si="583"/>
        <v>7.3825503355704702</v>
      </c>
      <c r="P486" s="761">
        <f t="shared" si="584"/>
        <v>12.992125984251967</v>
      </c>
      <c r="Q486" s="762">
        <f t="shared" si="584"/>
        <v>8.6134453781512601</v>
      </c>
      <c r="R486" s="760">
        <f t="shared" si="584"/>
        <v>10.962419798350137</v>
      </c>
      <c r="S486" s="760">
        <f t="shared" si="584"/>
        <v>0</v>
      </c>
      <c r="T486" s="761">
        <f t="shared" si="584"/>
        <v>0</v>
      </c>
      <c r="U486" s="762">
        <f t="shared" si="584"/>
        <v>0</v>
      </c>
      <c r="V486" s="760">
        <f t="shared" si="584"/>
        <v>0</v>
      </c>
      <c r="W486" s="855">
        <f t="shared" si="585"/>
        <v>0</v>
      </c>
      <c r="X486" s="761">
        <f t="shared" si="585"/>
        <v>36.856823266219244</v>
      </c>
      <c r="Y486" s="761">
        <f t="shared" si="585"/>
        <v>45.581802274715656</v>
      </c>
      <c r="Z486" s="762">
        <f t="shared" si="585"/>
        <v>41.176470588235297</v>
      </c>
      <c r="AA486" s="760">
        <f t="shared" si="585"/>
        <v>42.529789184234644</v>
      </c>
      <c r="AB486" s="760">
        <f t="shared" si="585"/>
        <v>0</v>
      </c>
      <c r="AC486" s="761">
        <f t="shared" si="585"/>
        <v>0</v>
      </c>
      <c r="AD486" s="762">
        <f t="shared" si="585"/>
        <v>0</v>
      </c>
      <c r="AE486" s="760">
        <f t="shared" si="585"/>
        <v>0</v>
      </c>
      <c r="AF486" s="5">
        <f t="shared" si="586"/>
        <v>0</v>
      </c>
      <c r="AG486" s="5">
        <f t="shared" si="586"/>
        <v>100</v>
      </c>
      <c r="AH486" s="5">
        <f t="shared" si="586"/>
        <v>100</v>
      </c>
      <c r="AI486" s="5">
        <f t="shared" si="586"/>
        <v>100</v>
      </c>
      <c r="AJ486" s="5">
        <f t="shared" si="586"/>
        <v>100.00000000000001</v>
      </c>
      <c r="AK486" s="5">
        <f t="shared" si="586"/>
        <v>0</v>
      </c>
      <c r="AL486" s="5">
        <f t="shared" si="586"/>
        <v>0</v>
      </c>
      <c r="AM486" s="5">
        <f t="shared" si="586"/>
        <v>0</v>
      </c>
      <c r="AN486" s="5">
        <f t="shared" si="586"/>
        <v>0</v>
      </c>
    </row>
    <row r="487" spans="1:40">
      <c r="A487" s="773"/>
      <c r="B487" s="16" t="s">
        <v>955</v>
      </c>
      <c r="C487" s="974"/>
      <c r="D487" s="975">
        <v>630</v>
      </c>
      <c r="E487" s="975">
        <v>1029</v>
      </c>
      <c r="F487" s="976">
        <v>86</v>
      </c>
      <c r="G487" s="977">
        <v>1745</v>
      </c>
      <c r="H487" s="974"/>
      <c r="I487" s="978"/>
      <c r="J487" s="978"/>
      <c r="K487" s="164"/>
      <c r="L487" s="875"/>
      <c r="M487" s="875"/>
      <c r="N487" s="812">
        <f t="shared" ref="N487:N489" si="587">IF(C487&gt;0,(C487/C470)*100,)</f>
        <v>0</v>
      </c>
      <c r="O487" s="812">
        <f t="shared" ref="O487:O489" si="588">IF(D487&gt;0,(D487/D470)*100,)</f>
        <v>19.504643962848299</v>
      </c>
      <c r="P487" s="812">
        <f t="shared" ref="P487:V489" si="589">IF(E487&gt;0,(E487/E470)*100,)</f>
        <v>15.459735576923078</v>
      </c>
      <c r="Q487" s="812">
        <f t="shared" si="589"/>
        <v>14.357262103505844</v>
      </c>
      <c r="R487" s="813">
        <f t="shared" si="589"/>
        <v>16.64282308059132</v>
      </c>
      <c r="S487" s="813">
        <f t="shared" si="589"/>
        <v>0</v>
      </c>
      <c r="T487" s="812">
        <f t="shared" si="589"/>
        <v>0</v>
      </c>
      <c r="U487" s="814">
        <f t="shared" si="589"/>
        <v>0</v>
      </c>
      <c r="V487" s="814">
        <f t="shared" si="589"/>
        <v>0</v>
      </c>
      <c r="W487" s="811"/>
      <c r="X487" s="811"/>
      <c r="Y487" s="812"/>
      <c r="Z487" s="812"/>
      <c r="AA487" s="813"/>
      <c r="AB487" s="813"/>
      <c r="AC487" s="812"/>
      <c r="AD487" s="814"/>
      <c r="AE487" s="812"/>
    </row>
    <row r="488" spans="1:40">
      <c r="A488" s="773"/>
      <c r="B488" s="16" t="s">
        <v>82</v>
      </c>
      <c r="C488" s="974"/>
      <c r="D488" s="975">
        <v>665</v>
      </c>
      <c r="E488" s="975">
        <v>1079</v>
      </c>
      <c r="F488" s="976">
        <v>63</v>
      </c>
      <c r="G488" s="977">
        <v>1807</v>
      </c>
      <c r="H488" s="974"/>
      <c r="I488" s="978"/>
      <c r="J488" s="978"/>
      <c r="K488" s="164"/>
      <c r="L488" s="875"/>
      <c r="M488" s="875"/>
      <c r="N488" s="778">
        <f t="shared" si="587"/>
        <v>0</v>
      </c>
      <c r="O488" s="778">
        <f t="shared" si="588"/>
        <v>18.951268167569108</v>
      </c>
      <c r="P488" s="778">
        <f t="shared" si="589"/>
        <v>15.705967976710337</v>
      </c>
      <c r="Q488" s="758">
        <f t="shared" si="589"/>
        <v>12.830957230142568</v>
      </c>
      <c r="R488" s="854">
        <f t="shared" si="589"/>
        <v>16.623735050597976</v>
      </c>
      <c r="S488" s="854">
        <f t="shared" si="589"/>
        <v>0</v>
      </c>
      <c r="T488" s="778">
        <f t="shared" si="589"/>
        <v>0</v>
      </c>
      <c r="U488" s="758">
        <f t="shared" si="589"/>
        <v>0</v>
      </c>
      <c r="V488" s="854">
        <f t="shared" si="589"/>
        <v>0</v>
      </c>
      <c r="W488" s="854"/>
      <c r="X488" s="778"/>
      <c r="Y488" s="778"/>
      <c r="Z488" s="758"/>
      <c r="AA488" s="854"/>
      <c r="AB488" s="854"/>
      <c r="AC488" s="778"/>
      <c r="AD488" s="758"/>
      <c r="AE488" s="854"/>
    </row>
    <row r="489" spans="1:40">
      <c r="A489" s="773"/>
      <c r="B489" s="16" t="s">
        <v>1090</v>
      </c>
      <c r="C489" s="974"/>
      <c r="D489" s="975">
        <v>579</v>
      </c>
      <c r="E489" s="975">
        <v>1026</v>
      </c>
      <c r="F489" s="976">
        <v>66</v>
      </c>
      <c r="G489" s="977">
        <v>1671</v>
      </c>
      <c r="H489" s="974"/>
      <c r="I489" s="978"/>
      <c r="J489" s="978"/>
      <c r="K489" s="164"/>
      <c r="L489" s="875"/>
      <c r="M489" s="875"/>
      <c r="N489" s="761">
        <f t="shared" si="587"/>
        <v>0</v>
      </c>
      <c r="O489" s="761">
        <f t="shared" si="588"/>
        <v>16.191275167785236</v>
      </c>
      <c r="P489" s="761">
        <f t="shared" si="589"/>
        <v>14.960629921259844</v>
      </c>
      <c r="Q489" s="762">
        <f t="shared" si="589"/>
        <v>13.865546218487395</v>
      </c>
      <c r="R489" s="760">
        <f t="shared" si="589"/>
        <v>15.316223648029331</v>
      </c>
      <c r="S489" s="760">
        <f t="shared" si="589"/>
        <v>0</v>
      </c>
      <c r="T489" s="761">
        <f t="shared" si="589"/>
        <v>0</v>
      </c>
      <c r="U489" s="762">
        <f t="shared" si="589"/>
        <v>0</v>
      </c>
      <c r="V489" s="760">
        <f t="shared" si="589"/>
        <v>0</v>
      </c>
      <c r="W489" s="855"/>
      <c r="X489" s="761"/>
      <c r="Y489" s="761"/>
      <c r="Z489" s="762"/>
      <c r="AA489" s="760"/>
      <c r="AB489" s="760"/>
      <c r="AC489" s="761"/>
      <c r="AD489" s="762"/>
      <c r="AE489" s="760"/>
    </row>
    <row r="490" spans="1:40">
      <c r="A490" s="773"/>
      <c r="B490" s="16" t="s">
        <v>957</v>
      </c>
      <c r="C490" s="974"/>
      <c r="D490" s="975">
        <v>407</v>
      </c>
      <c r="E490" s="975">
        <v>1034</v>
      </c>
      <c r="F490" s="976">
        <v>75</v>
      </c>
      <c r="G490" s="977">
        <v>1516</v>
      </c>
      <c r="H490" s="974"/>
      <c r="I490" s="978"/>
      <c r="J490" s="978"/>
      <c r="K490" s="164"/>
      <c r="L490" s="875"/>
      <c r="M490" s="875"/>
      <c r="N490" s="812">
        <f t="shared" ref="N490:N492" si="590">IF(C490&gt;0,(C490/C470)*100,)</f>
        <v>0</v>
      </c>
      <c r="O490" s="812">
        <f t="shared" ref="O490:O492" si="591">IF(D490&gt;0,(D490/D470)*100,)</f>
        <v>12.600619195046439</v>
      </c>
      <c r="P490" s="812">
        <f t="shared" ref="P490:V492" si="592">IF(E490&gt;0,(E490/E470)*100,)</f>
        <v>15.534855769230768</v>
      </c>
      <c r="Q490" s="812">
        <f t="shared" si="592"/>
        <v>12.520868113522537</v>
      </c>
      <c r="R490" s="813">
        <f t="shared" si="592"/>
        <v>14.458750596089651</v>
      </c>
      <c r="S490" s="813">
        <f t="shared" si="592"/>
        <v>0</v>
      </c>
      <c r="T490" s="812">
        <f t="shared" si="592"/>
        <v>0</v>
      </c>
      <c r="U490" s="814">
        <f t="shared" si="592"/>
        <v>0</v>
      </c>
      <c r="V490" s="814">
        <f t="shared" si="592"/>
        <v>0</v>
      </c>
      <c r="W490" s="811"/>
      <c r="X490" s="811"/>
      <c r="Y490" s="812"/>
      <c r="Z490" s="812"/>
      <c r="AA490" s="813"/>
      <c r="AB490" s="813"/>
      <c r="AC490" s="812"/>
      <c r="AD490" s="814"/>
      <c r="AE490" s="812"/>
    </row>
    <row r="491" spans="1:40">
      <c r="A491" s="773"/>
      <c r="B491" s="16" t="s">
        <v>84</v>
      </c>
      <c r="C491" s="974"/>
      <c r="D491" s="975">
        <v>432</v>
      </c>
      <c r="E491" s="975">
        <v>1200</v>
      </c>
      <c r="F491" s="976">
        <v>66</v>
      </c>
      <c r="G491" s="977">
        <v>1698</v>
      </c>
      <c r="H491" s="974"/>
      <c r="I491" s="978"/>
      <c r="J491" s="978"/>
      <c r="K491" s="164"/>
      <c r="L491" s="875"/>
      <c r="M491" s="875"/>
      <c r="N491" s="778">
        <f t="shared" si="590"/>
        <v>0</v>
      </c>
      <c r="O491" s="778">
        <f t="shared" si="591"/>
        <v>12.311199772014819</v>
      </c>
      <c r="P491" s="778">
        <f t="shared" si="592"/>
        <v>17.467248908296941</v>
      </c>
      <c r="Q491" s="758">
        <f t="shared" si="592"/>
        <v>13.441955193482688</v>
      </c>
      <c r="R491" s="854">
        <f t="shared" si="592"/>
        <v>15.620975160993561</v>
      </c>
      <c r="S491" s="854">
        <f t="shared" si="592"/>
        <v>0</v>
      </c>
      <c r="T491" s="778">
        <f t="shared" si="592"/>
        <v>0</v>
      </c>
      <c r="U491" s="758">
        <f t="shared" si="592"/>
        <v>0</v>
      </c>
      <c r="V491" s="854">
        <f t="shared" si="592"/>
        <v>0</v>
      </c>
      <c r="W491" s="854"/>
      <c r="X491" s="778"/>
      <c r="Y491" s="778"/>
      <c r="Z491" s="758"/>
      <c r="AA491" s="854"/>
      <c r="AB491" s="854"/>
      <c r="AC491" s="778"/>
      <c r="AD491" s="758"/>
      <c r="AE491" s="854"/>
    </row>
    <row r="492" spans="1:40">
      <c r="A492" s="773"/>
      <c r="B492" s="16" t="s">
        <v>1092</v>
      </c>
      <c r="C492" s="974"/>
      <c r="D492" s="975">
        <v>475</v>
      </c>
      <c r="E492" s="975">
        <v>1209</v>
      </c>
      <c r="F492" s="976">
        <v>89</v>
      </c>
      <c r="G492" s="977">
        <v>1773</v>
      </c>
      <c r="H492" s="974"/>
      <c r="I492" s="978"/>
      <c r="J492" s="978"/>
      <c r="K492" s="164"/>
      <c r="L492" s="875"/>
      <c r="M492" s="875"/>
      <c r="N492" s="761">
        <f t="shared" si="590"/>
        <v>0</v>
      </c>
      <c r="O492" s="761">
        <f t="shared" si="591"/>
        <v>13.282997762863536</v>
      </c>
      <c r="P492" s="761">
        <f t="shared" si="592"/>
        <v>17.629046369203849</v>
      </c>
      <c r="Q492" s="762">
        <f t="shared" si="592"/>
        <v>18.69747899159664</v>
      </c>
      <c r="R492" s="760">
        <f t="shared" si="592"/>
        <v>16.251145737855179</v>
      </c>
      <c r="S492" s="760">
        <f t="shared" si="592"/>
        <v>0</v>
      </c>
      <c r="T492" s="761">
        <f t="shared" si="592"/>
        <v>0</v>
      </c>
      <c r="U492" s="762">
        <f t="shared" si="592"/>
        <v>0</v>
      </c>
      <c r="V492" s="760">
        <f t="shared" si="592"/>
        <v>0</v>
      </c>
      <c r="W492" s="855"/>
      <c r="X492" s="761"/>
      <c r="Y492" s="761"/>
      <c r="Z492" s="762"/>
      <c r="AA492" s="760"/>
      <c r="AB492" s="760"/>
      <c r="AC492" s="761"/>
      <c r="AD492" s="762"/>
      <c r="AE492" s="760"/>
    </row>
    <row r="493" spans="1:40">
      <c r="A493" s="773"/>
      <c r="B493" s="16" t="s">
        <v>959</v>
      </c>
      <c r="C493" s="974"/>
      <c r="D493" s="975">
        <v>1972</v>
      </c>
      <c r="E493" s="975">
        <v>3631</v>
      </c>
      <c r="F493" s="976">
        <v>390</v>
      </c>
      <c r="G493" s="977">
        <v>5993</v>
      </c>
      <c r="H493" s="974"/>
      <c r="I493" s="978">
        <v>0</v>
      </c>
      <c r="J493" s="978"/>
      <c r="K493" s="164">
        <v>0</v>
      </c>
      <c r="L493" s="875"/>
      <c r="M493" s="875"/>
      <c r="N493" s="812">
        <f t="shared" ref="N493:N495" si="593">IF(C493&gt;0,(C493/C470)*100,)</f>
        <v>0</v>
      </c>
      <c r="O493" s="812">
        <f t="shared" ref="O493:O495" si="594">IF(D493&gt;0,(D493/D470)*100,)</f>
        <v>61.05263157894737</v>
      </c>
      <c r="P493" s="812">
        <f t="shared" ref="P493:V495" si="595">IF(E493&gt;0,(E493/E470)*100,)</f>
        <v>54.552283653846153</v>
      </c>
      <c r="Q493" s="812">
        <f t="shared" si="595"/>
        <v>65.108514190317194</v>
      </c>
      <c r="R493" s="813">
        <f t="shared" si="595"/>
        <v>57.15784453981879</v>
      </c>
      <c r="S493" s="813">
        <f t="shared" si="595"/>
        <v>0</v>
      </c>
      <c r="T493" s="812">
        <f t="shared" si="595"/>
        <v>0</v>
      </c>
      <c r="U493" s="814">
        <f t="shared" si="595"/>
        <v>0</v>
      </c>
      <c r="V493" s="814">
        <f t="shared" si="595"/>
        <v>0</v>
      </c>
      <c r="W493" s="811"/>
      <c r="X493" s="811"/>
      <c r="Y493" s="812"/>
      <c r="Z493" s="812"/>
      <c r="AA493" s="813"/>
      <c r="AB493" s="813"/>
      <c r="AC493" s="812"/>
      <c r="AD493" s="814"/>
      <c r="AE493" s="812"/>
    </row>
    <row r="494" spans="1:40">
      <c r="A494" s="773"/>
      <c r="B494" s="16" t="s">
        <v>86</v>
      </c>
      <c r="C494" s="974"/>
      <c r="D494" s="975">
        <v>2098</v>
      </c>
      <c r="E494" s="975">
        <v>3485</v>
      </c>
      <c r="F494" s="976">
        <v>308</v>
      </c>
      <c r="G494" s="977">
        <v>5891</v>
      </c>
      <c r="H494" s="974"/>
      <c r="I494" s="978">
        <v>0</v>
      </c>
      <c r="J494" s="978"/>
      <c r="K494" s="164">
        <v>0</v>
      </c>
      <c r="L494" s="875"/>
      <c r="M494" s="875"/>
      <c r="N494" s="778">
        <f t="shared" si="593"/>
        <v>0</v>
      </c>
      <c r="O494" s="778">
        <f t="shared" si="594"/>
        <v>59.789113707609012</v>
      </c>
      <c r="P494" s="778">
        <f t="shared" si="595"/>
        <v>50.727802037845706</v>
      </c>
      <c r="Q494" s="758">
        <f t="shared" si="595"/>
        <v>62.729124236252545</v>
      </c>
      <c r="R494" s="854">
        <f t="shared" si="595"/>
        <v>54.195032198712056</v>
      </c>
      <c r="S494" s="854">
        <f t="shared" si="595"/>
        <v>0</v>
      </c>
      <c r="T494" s="778">
        <f t="shared" si="595"/>
        <v>0</v>
      </c>
      <c r="U494" s="758">
        <f t="shared" si="595"/>
        <v>0</v>
      </c>
      <c r="V494" s="854">
        <f t="shared" si="595"/>
        <v>0</v>
      </c>
      <c r="W494" s="854"/>
      <c r="X494" s="778"/>
      <c r="Y494" s="778"/>
      <c r="Z494" s="758"/>
      <c r="AA494" s="854"/>
      <c r="AB494" s="854"/>
      <c r="AC494" s="778"/>
      <c r="AD494" s="758"/>
      <c r="AE494" s="854"/>
    </row>
    <row r="495" spans="1:40">
      <c r="A495" s="773"/>
      <c r="B495" s="16" t="s">
        <v>1094</v>
      </c>
      <c r="C495" s="974"/>
      <c r="D495" s="975">
        <v>2258</v>
      </c>
      <c r="E495" s="975">
        <v>3732</v>
      </c>
      <c r="F495" s="976">
        <v>280</v>
      </c>
      <c r="G495" s="977">
        <v>6270</v>
      </c>
      <c r="H495" s="974"/>
      <c r="I495" s="978">
        <v>0</v>
      </c>
      <c r="J495" s="978"/>
      <c r="K495" s="164">
        <v>0</v>
      </c>
      <c r="L495" s="875"/>
      <c r="M495" s="875"/>
      <c r="N495" s="761">
        <f t="shared" si="593"/>
        <v>0</v>
      </c>
      <c r="O495" s="761">
        <f t="shared" si="594"/>
        <v>63.143176733780763</v>
      </c>
      <c r="P495" s="761">
        <f t="shared" si="595"/>
        <v>54.418197725284337</v>
      </c>
      <c r="Q495" s="762">
        <f t="shared" si="595"/>
        <v>58.82352941176471</v>
      </c>
      <c r="R495" s="760">
        <f t="shared" si="595"/>
        <v>57.470210815765356</v>
      </c>
      <c r="S495" s="760">
        <f t="shared" si="595"/>
        <v>0</v>
      </c>
      <c r="T495" s="761">
        <f t="shared" si="595"/>
        <v>0</v>
      </c>
      <c r="U495" s="762">
        <f t="shared" si="595"/>
        <v>0</v>
      </c>
      <c r="V495" s="760">
        <f t="shared" si="595"/>
        <v>0</v>
      </c>
      <c r="W495" s="855"/>
      <c r="X495" s="761"/>
      <c r="Y495" s="761"/>
      <c r="Z495" s="762"/>
      <c r="AA495" s="760"/>
      <c r="AB495" s="760"/>
      <c r="AC495" s="761"/>
      <c r="AD495" s="762"/>
      <c r="AE495" s="760"/>
    </row>
    <row r="496" spans="1:40">
      <c r="A496" s="773"/>
      <c r="B496" s="16" t="s">
        <v>953</v>
      </c>
      <c r="C496" s="974"/>
      <c r="D496" s="975">
        <v>461</v>
      </c>
      <c r="E496" s="975">
        <v>1316</v>
      </c>
      <c r="F496" s="976">
        <v>83</v>
      </c>
      <c r="G496" s="977">
        <v>1860</v>
      </c>
      <c r="H496" s="974"/>
      <c r="I496" s="978"/>
      <c r="J496" s="978"/>
      <c r="K496" s="164"/>
      <c r="L496" s="875"/>
      <c r="M496" s="875"/>
      <c r="N496" s="812">
        <f t="shared" ref="N496:N498" si="596">IF(C496&gt;0,(C496/C467)*100,)</f>
        <v>0</v>
      </c>
      <c r="O496" s="812">
        <f t="shared" ref="O496:O498" si="597">IF(D496&gt;0,(D496/D467)*100,)</f>
        <v>15.637720488466758</v>
      </c>
      <c r="P496" s="812">
        <f t="shared" ref="P496:V498" si="598">IF(E496&gt;0,(E496/E467)*100,)</f>
        <v>22.102788041652673</v>
      </c>
      <c r="Q496" s="812">
        <f t="shared" si="598"/>
        <v>18.568232662192393</v>
      </c>
      <c r="R496" s="813">
        <f t="shared" si="598"/>
        <v>19.895175954647556</v>
      </c>
      <c r="S496" s="813">
        <f t="shared" si="598"/>
        <v>0</v>
      </c>
      <c r="T496" s="812">
        <f t="shared" si="598"/>
        <v>0</v>
      </c>
      <c r="U496" s="814">
        <f t="shared" si="598"/>
        <v>0</v>
      </c>
      <c r="V496" s="814">
        <f t="shared" si="598"/>
        <v>0</v>
      </c>
      <c r="W496" s="811"/>
      <c r="X496" s="811"/>
      <c r="Y496" s="812"/>
      <c r="Z496" s="812"/>
      <c r="AA496" s="813"/>
      <c r="AB496" s="813"/>
      <c r="AC496" s="812"/>
      <c r="AD496" s="814"/>
      <c r="AE496" s="812"/>
    </row>
    <row r="497" spans="1:31">
      <c r="A497" s="773"/>
      <c r="B497" s="16" t="s">
        <v>524</v>
      </c>
      <c r="C497" s="974"/>
      <c r="D497" s="975">
        <v>524</v>
      </c>
      <c r="E497" s="975">
        <v>1463</v>
      </c>
      <c r="F497" s="976">
        <v>89</v>
      </c>
      <c r="G497" s="977">
        <v>2076</v>
      </c>
      <c r="H497" s="974"/>
      <c r="I497" s="978"/>
      <c r="J497" s="978"/>
      <c r="K497" s="164"/>
      <c r="L497" s="875"/>
      <c r="M497" s="875"/>
      <c r="N497" s="778">
        <f t="shared" si="596"/>
        <v>0</v>
      </c>
      <c r="O497" s="778">
        <f t="shared" si="597"/>
        <v>15.548961424332344</v>
      </c>
      <c r="P497" s="778">
        <f t="shared" si="598"/>
        <v>22.079686085119228</v>
      </c>
      <c r="Q497" s="758">
        <f t="shared" si="598"/>
        <v>17.871485943775099</v>
      </c>
      <c r="R497" s="854">
        <f t="shared" si="598"/>
        <v>19.782732990280159</v>
      </c>
      <c r="S497" s="854">
        <f t="shared" si="598"/>
        <v>0</v>
      </c>
      <c r="T497" s="778">
        <f t="shared" si="598"/>
        <v>0</v>
      </c>
      <c r="U497" s="758">
        <f t="shared" si="598"/>
        <v>0</v>
      </c>
      <c r="V497" s="854">
        <f t="shared" si="598"/>
        <v>0</v>
      </c>
      <c r="W497" s="854"/>
      <c r="X497" s="778"/>
      <c r="Y497" s="778"/>
      <c r="Z497" s="758"/>
      <c r="AA497" s="854"/>
      <c r="AB497" s="854"/>
      <c r="AC497" s="778"/>
      <c r="AD497" s="758"/>
      <c r="AE497" s="854"/>
    </row>
    <row r="498" spans="1:31">
      <c r="A498" s="773"/>
      <c r="B498" s="16" t="s">
        <v>1096</v>
      </c>
      <c r="C498" s="974"/>
      <c r="D498" s="975">
        <v>508</v>
      </c>
      <c r="E498" s="975">
        <v>1487</v>
      </c>
      <c r="F498" s="976">
        <v>80</v>
      </c>
      <c r="G498" s="977">
        <v>2075</v>
      </c>
      <c r="H498" s="974"/>
      <c r="I498" s="978"/>
      <c r="J498" s="978"/>
      <c r="K498" s="164"/>
      <c r="L498" s="875"/>
      <c r="M498" s="875"/>
      <c r="N498" s="761">
        <f t="shared" si="596"/>
        <v>0</v>
      </c>
      <c r="O498" s="761">
        <f t="shared" si="597"/>
        <v>16.563417019889144</v>
      </c>
      <c r="P498" s="761">
        <f t="shared" si="598"/>
        <v>23.960683209796972</v>
      </c>
      <c r="Q498" s="762">
        <f t="shared" si="598"/>
        <v>17.505470459518598</v>
      </c>
      <c r="R498" s="760">
        <f t="shared" si="598"/>
        <v>21.325796505652619</v>
      </c>
      <c r="S498" s="760">
        <f t="shared" si="598"/>
        <v>0</v>
      </c>
      <c r="T498" s="761">
        <f t="shared" si="598"/>
        <v>0</v>
      </c>
      <c r="U498" s="762">
        <f t="shared" si="598"/>
        <v>0</v>
      </c>
      <c r="V498" s="760">
        <f t="shared" si="598"/>
        <v>0</v>
      </c>
      <c r="W498" s="855"/>
      <c r="X498" s="761"/>
      <c r="Y498" s="761"/>
      <c r="Z498" s="762"/>
      <c r="AA498" s="760"/>
      <c r="AB498" s="760"/>
      <c r="AC498" s="761"/>
      <c r="AD498" s="762"/>
      <c r="AE498" s="760"/>
    </row>
    <row r="499" spans="1:31">
      <c r="A499" s="930" t="s">
        <v>511</v>
      </c>
      <c r="B499" s="927" t="s">
        <v>764</v>
      </c>
      <c r="C499" s="1019"/>
      <c r="D499" s="971">
        <v>80179</v>
      </c>
      <c r="E499" s="971">
        <v>33339</v>
      </c>
      <c r="F499" s="972">
        <v>5171</v>
      </c>
      <c r="G499" s="973">
        <v>118689</v>
      </c>
      <c r="H499" s="970"/>
      <c r="I499" s="971"/>
      <c r="J499" s="971"/>
      <c r="K499" s="953"/>
      <c r="L499" s="875"/>
      <c r="M499" s="875"/>
      <c r="N499" s="794"/>
      <c r="O499" s="794"/>
      <c r="P499" s="794"/>
      <c r="Q499" s="794"/>
      <c r="R499" s="795"/>
      <c r="S499" s="795"/>
      <c r="T499" s="794"/>
      <c r="U499" s="796"/>
      <c r="V499" s="796"/>
      <c r="W499" s="792"/>
      <c r="X499" s="793"/>
      <c r="Y499" s="794"/>
      <c r="Z499" s="794"/>
      <c r="AA499" s="795"/>
      <c r="AB499" s="795"/>
      <c r="AC499" s="794"/>
      <c r="AD499" s="796"/>
      <c r="AE499" s="858"/>
    </row>
    <row r="500" spans="1:31">
      <c r="A500" s="773"/>
      <c r="B500" s="16" t="s">
        <v>452</v>
      </c>
      <c r="C500" s="974"/>
      <c r="D500" s="975">
        <v>86984</v>
      </c>
      <c r="E500" s="975">
        <v>33755</v>
      </c>
      <c r="F500" s="976">
        <v>5204</v>
      </c>
      <c r="G500" s="977">
        <v>125943</v>
      </c>
      <c r="H500" s="974"/>
      <c r="I500" s="978"/>
      <c r="J500" s="978"/>
      <c r="K500" s="164"/>
      <c r="L500" s="875"/>
      <c r="M500" s="875"/>
      <c r="N500" s="799"/>
      <c r="O500" s="799"/>
      <c r="P500" s="799"/>
      <c r="Q500" s="799"/>
      <c r="R500" s="800"/>
      <c r="S500" s="800"/>
      <c r="T500" s="799"/>
      <c r="U500" s="801"/>
      <c r="V500" s="801"/>
      <c r="W500" s="797"/>
      <c r="X500" s="798"/>
      <c r="Y500" s="799"/>
      <c r="Z500" s="799"/>
      <c r="AA500" s="800"/>
      <c r="AB500" s="800"/>
      <c r="AC500" s="799"/>
      <c r="AD500" s="801"/>
      <c r="AE500" s="799"/>
    </row>
    <row r="501" spans="1:31">
      <c r="A501" s="773"/>
      <c r="B501" s="16" t="s">
        <v>878</v>
      </c>
      <c r="C501" s="974"/>
      <c r="D501" s="975">
        <v>84079</v>
      </c>
      <c r="E501" s="975">
        <v>32394</v>
      </c>
      <c r="F501" s="976">
        <v>5524</v>
      </c>
      <c r="G501" s="977">
        <v>121997</v>
      </c>
      <c r="H501" s="974"/>
      <c r="I501" s="978"/>
      <c r="J501" s="978"/>
      <c r="K501" s="164"/>
      <c r="L501" s="875"/>
      <c r="M501" s="875"/>
      <c r="N501" s="799"/>
      <c r="O501" s="799"/>
      <c r="P501" s="799"/>
      <c r="Q501" s="799"/>
      <c r="R501" s="800"/>
      <c r="S501" s="800"/>
      <c r="T501" s="799"/>
      <c r="U501" s="801"/>
      <c r="V501" s="801"/>
      <c r="W501" s="797"/>
      <c r="X501" s="798"/>
      <c r="Y501" s="799"/>
      <c r="Z501" s="799"/>
      <c r="AA501" s="800"/>
      <c r="AB501" s="800"/>
      <c r="AC501" s="799"/>
      <c r="AD501" s="801"/>
      <c r="AE501" s="799"/>
    </row>
    <row r="502" spans="1:31">
      <c r="A502" s="773"/>
      <c r="B502" s="16" t="s">
        <v>1002</v>
      </c>
      <c r="C502" s="974"/>
      <c r="D502" s="975">
        <v>80896</v>
      </c>
      <c r="E502" s="975">
        <v>31507</v>
      </c>
      <c r="F502" s="976">
        <v>4974</v>
      </c>
      <c r="G502" s="977">
        <v>117377</v>
      </c>
      <c r="H502" s="974"/>
      <c r="I502" s="978"/>
      <c r="J502" s="978"/>
      <c r="K502" s="164"/>
      <c r="L502" s="875"/>
      <c r="M502" s="875"/>
      <c r="N502" s="799"/>
      <c r="O502" s="799"/>
      <c r="P502" s="799"/>
      <c r="Q502" s="799"/>
      <c r="R502" s="800"/>
      <c r="S502" s="800"/>
      <c r="T502" s="799"/>
      <c r="U502" s="801"/>
      <c r="V502" s="801"/>
      <c r="W502" s="797"/>
      <c r="X502" s="798"/>
      <c r="Y502" s="799"/>
      <c r="Z502" s="799"/>
      <c r="AA502" s="800"/>
      <c r="AB502" s="800"/>
      <c r="AC502" s="799"/>
      <c r="AD502" s="801"/>
      <c r="AE502" s="799"/>
    </row>
    <row r="503" spans="1:31">
      <c r="A503" s="773"/>
      <c r="B503" s="16" t="s">
        <v>70</v>
      </c>
      <c r="C503" s="974"/>
      <c r="D503" s="975">
        <v>82477</v>
      </c>
      <c r="E503" s="975">
        <v>28460</v>
      </c>
      <c r="F503" s="976">
        <v>4691</v>
      </c>
      <c r="G503" s="977">
        <v>115628</v>
      </c>
      <c r="H503" s="974"/>
      <c r="I503" s="978"/>
      <c r="J503" s="978"/>
      <c r="K503" s="164"/>
      <c r="L503" s="875"/>
      <c r="M503" s="875"/>
      <c r="N503" s="799"/>
      <c r="O503" s="799"/>
      <c r="P503" s="799"/>
      <c r="Q503" s="799"/>
      <c r="R503" s="800"/>
      <c r="S503" s="800"/>
      <c r="T503" s="799"/>
      <c r="U503" s="801"/>
      <c r="V503" s="801"/>
      <c r="W503" s="797"/>
      <c r="X503" s="798"/>
      <c r="Y503" s="799"/>
      <c r="Z503" s="799"/>
      <c r="AA503" s="800"/>
      <c r="AB503" s="800"/>
      <c r="AC503" s="799"/>
      <c r="AD503" s="801"/>
      <c r="AE503" s="799"/>
    </row>
    <row r="504" spans="1:31">
      <c r="A504" s="773"/>
      <c r="B504" s="16" t="s">
        <v>1076</v>
      </c>
      <c r="C504" s="974"/>
      <c r="D504" s="975">
        <v>78187</v>
      </c>
      <c r="E504" s="975">
        <v>26710</v>
      </c>
      <c r="F504" s="976">
        <v>4755</v>
      </c>
      <c r="G504" s="977">
        <v>109652</v>
      </c>
      <c r="H504" s="974"/>
      <c r="I504" s="978"/>
      <c r="J504" s="978"/>
      <c r="K504" s="164"/>
      <c r="L504" s="875"/>
      <c r="M504" s="875"/>
      <c r="N504" s="804"/>
      <c r="O504" s="804"/>
      <c r="P504" s="804"/>
      <c r="Q504" s="804"/>
      <c r="R504" s="805"/>
      <c r="S504" s="805"/>
      <c r="T504" s="804"/>
      <c r="U504" s="806"/>
      <c r="V504" s="806"/>
      <c r="W504" s="802"/>
      <c r="X504" s="803"/>
      <c r="Y504" s="804"/>
      <c r="Z504" s="804"/>
      <c r="AA504" s="805"/>
      <c r="AB504" s="805"/>
      <c r="AC504" s="804"/>
      <c r="AD504" s="806"/>
      <c r="AE504" s="804"/>
    </row>
    <row r="505" spans="1:31">
      <c r="A505" s="773"/>
      <c r="B505" s="16" t="s">
        <v>454</v>
      </c>
      <c r="C505" s="974"/>
      <c r="D505" s="975">
        <v>28926</v>
      </c>
      <c r="E505" s="975">
        <v>12823</v>
      </c>
      <c r="F505" s="976">
        <v>2584</v>
      </c>
      <c r="G505" s="977">
        <v>44333</v>
      </c>
      <c r="H505" s="974"/>
      <c r="I505" s="978"/>
      <c r="J505" s="978"/>
      <c r="K505" s="164"/>
      <c r="L505" s="875"/>
      <c r="M505" s="875"/>
      <c r="N505" s="730"/>
      <c r="O505" s="730"/>
      <c r="P505" s="730"/>
      <c r="Q505" s="730"/>
      <c r="R505" s="807"/>
      <c r="S505" s="730"/>
      <c r="T505" s="730"/>
      <c r="U505" s="730"/>
      <c r="V505" s="807"/>
      <c r="W505" s="731"/>
      <c r="X505" s="730"/>
      <c r="Y505" s="730"/>
      <c r="Z505" s="730"/>
      <c r="AA505" s="807"/>
      <c r="AB505" s="730"/>
      <c r="AC505" s="730"/>
      <c r="AD505" s="730"/>
      <c r="AE505" s="859"/>
    </row>
    <row r="506" spans="1:31">
      <c r="A506" s="773"/>
      <c r="B506" s="16" t="s">
        <v>255</v>
      </c>
      <c r="C506" s="974"/>
      <c r="D506" s="975">
        <v>35706</v>
      </c>
      <c r="E506" s="975">
        <v>13427</v>
      </c>
      <c r="F506" s="976">
        <v>2746</v>
      </c>
      <c r="G506" s="977">
        <v>51879</v>
      </c>
      <c r="H506" s="974"/>
      <c r="I506" s="978"/>
      <c r="J506" s="978"/>
      <c r="K506" s="164"/>
      <c r="L506" s="875"/>
      <c r="M506" s="875"/>
      <c r="N506" s="28"/>
      <c r="O506" s="28"/>
      <c r="P506" s="28"/>
      <c r="Q506" s="28"/>
      <c r="R506" s="808"/>
      <c r="S506" s="28"/>
      <c r="T506" s="28"/>
      <c r="U506" s="28"/>
      <c r="V506" s="808"/>
      <c r="W506" s="797"/>
      <c r="X506" s="844"/>
      <c r="Y506" s="28"/>
      <c r="Z506" s="28"/>
      <c r="AA506" s="808"/>
      <c r="AB506" s="28"/>
      <c r="AC506" s="28"/>
      <c r="AD506" s="28"/>
      <c r="AE506" s="860"/>
    </row>
    <row r="507" spans="1:31">
      <c r="A507" s="773"/>
      <c r="B507" s="16" t="s">
        <v>1078</v>
      </c>
      <c r="C507" s="974"/>
      <c r="D507" s="975">
        <v>37721</v>
      </c>
      <c r="E507" s="975">
        <v>13965</v>
      </c>
      <c r="F507" s="976">
        <v>2843</v>
      </c>
      <c r="G507" s="977">
        <v>54529</v>
      </c>
      <c r="H507" s="974"/>
      <c r="I507" s="978"/>
      <c r="J507" s="978"/>
      <c r="K507" s="164"/>
      <c r="L507" s="875"/>
      <c r="M507" s="875"/>
      <c r="N507" s="798">
        <f t="shared" ref="N507:N512" si="599">IF(C507&gt;0,(C507/C499)*100,)</f>
        <v>0</v>
      </c>
      <c r="O507" s="798">
        <f t="shared" ref="O507:O512" si="600">IF(D507&gt;0,(D507/D499)*100,)</f>
        <v>47.045984609436388</v>
      </c>
      <c r="P507" s="798">
        <f t="shared" ref="P507:P512" si="601">IF(E507&gt;0,(E507/E499)*100,)</f>
        <v>41.887879060559705</v>
      </c>
      <c r="Q507" s="809">
        <f t="shared" ref="Q507:Q512" si="602">IF(F507&gt;0,(F507/F499)*100,)</f>
        <v>54.979694449816286</v>
      </c>
      <c r="R507" s="810">
        <f t="shared" ref="R507:R512" si="603">IF(G507&gt;0,(G507/G499)*100,)</f>
        <v>45.94275796409103</v>
      </c>
      <c r="S507" s="798">
        <f t="shared" ref="S507:S512" si="604">IF(H507&gt;0,(H507/H499)*100,)</f>
        <v>0</v>
      </c>
      <c r="T507" s="798">
        <f t="shared" ref="T507:T512" si="605">IF(I507&gt;0,(I507/I499)*100,)</f>
        <v>0</v>
      </c>
      <c r="U507" s="809">
        <f t="shared" ref="U507:U512" si="606">IF(J507&gt;0,(J507/J499)*100,)</f>
        <v>0</v>
      </c>
      <c r="V507" s="810">
        <f t="shared" ref="V507:V512" si="607">IF(K507&gt;0,(K507/K499)*100,)</f>
        <v>0</v>
      </c>
      <c r="W507" s="797"/>
      <c r="X507" s="798"/>
      <c r="Y507" s="798"/>
      <c r="Z507" s="809"/>
      <c r="AA507" s="810"/>
      <c r="AB507" s="798"/>
      <c r="AC507" s="798"/>
      <c r="AD507" s="809"/>
      <c r="AE507" s="797"/>
    </row>
    <row r="508" spans="1:31">
      <c r="A508" s="773"/>
      <c r="B508" s="16" t="s">
        <v>456</v>
      </c>
      <c r="C508" s="974"/>
      <c r="D508" s="975">
        <v>41153</v>
      </c>
      <c r="E508" s="975">
        <v>16058</v>
      </c>
      <c r="F508" s="976">
        <v>2847</v>
      </c>
      <c r="G508" s="977">
        <v>60058</v>
      </c>
      <c r="H508" s="974"/>
      <c r="I508" s="978"/>
      <c r="J508" s="978"/>
      <c r="K508" s="164"/>
      <c r="L508" s="875"/>
      <c r="M508" s="875"/>
      <c r="N508" s="778">
        <f t="shared" si="599"/>
        <v>0</v>
      </c>
      <c r="O508" s="778">
        <f t="shared" si="600"/>
        <v>47.310999724087189</v>
      </c>
      <c r="P508" s="778">
        <f t="shared" si="601"/>
        <v>47.572211524218631</v>
      </c>
      <c r="Q508" s="758">
        <f t="shared" si="602"/>
        <v>54.707916986933128</v>
      </c>
      <c r="R508" s="854">
        <f t="shared" si="603"/>
        <v>47.686651898080882</v>
      </c>
      <c r="S508" s="854">
        <f t="shared" si="604"/>
        <v>0</v>
      </c>
      <c r="T508" s="778">
        <f t="shared" si="605"/>
        <v>0</v>
      </c>
      <c r="U508" s="758">
        <f t="shared" si="606"/>
        <v>0</v>
      </c>
      <c r="V508" s="854">
        <f t="shared" si="607"/>
        <v>0</v>
      </c>
      <c r="W508" s="854"/>
      <c r="X508" s="778"/>
      <c r="Y508" s="778"/>
      <c r="Z508" s="758"/>
      <c r="AA508" s="854"/>
      <c r="AB508" s="854"/>
      <c r="AC508" s="778"/>
      <c r="AD508" s="758"/>
      <c r="AE508" s="854"/>
    </row>
    <row r="509" spans="1:31">
      <c r="A509" s="773"/>
      <c r="B509" s="16" t="s">
        <v>880</v>
      </c>
      <c r="C509" s="974"/>
      <c r="D509" s="975">
        <v>38446</v>
      </c>
      <c r="E509" s="975">
        <v>15620</v>
      </c>
      <c r="F509" s="976">
        <v>3036</v>
      </c>
      <c r="G509" s="977">
        <v>57102</v>
      </c>
      <c r="H509" s="974"/>
      <c r="I509" s="978"/>
      <c r="J509" s="978"/>
      <c r="K509" s="164"/>
      <c r="L509" s="875"/>
      <c r="M509" s="875"/>
      <c r="N509" s="778">
        <f t="shared" si="599"/>
        <v>0</v>
      </c>
      <c r="O509" s="778">
        <f t="shared" si="600"/>
        <v>45.726043363979116</v>
      </c>
      <c r="P509" s="778">
        <f t="shared" si="601"/>
        <v>48.21880595171946</v>
      </c>
      <c r="Q509" s="758">
        <f t="shared" si="602"/>
        <v>54.96017378711079</v>
      </c>
      <c r="R509" s="854">
        <f t="shared" si="603"/>
        <v>46.806069001696763</v>
      </c>
      <c r="S509" s="854">
        <f t="shared" si="604"/>
        <v>0</v>
      </c>
      <c r="T509" s="778">
        <f t="shared" si="605"/>
        <v>0</v>
      </c>
      <c r="U509" s="758">
        <f t="shared" si="606"/>
        <v>0</v>
      </c>
      <c r="V509" s="854">
        <f t="shared" si="607"/>
        <v>0</v>
      </c>
      <c r="W509" s="854"/>
      <c r="X509" s="778"/>
      <c r="Y509" s="778"/>
      <c r="Z509" s="758"/>
      <c r="AA509" s="854"/>
      <c r="AB509" s="854"/>
      <c r="AC509" s="778"/>
      <c r="AD509" s="758"/>
      <c r="AE509" s="854"/>
    </row>
    <row r="510" spans="1:31">
      <c r="A510" s="773"/>
      <c r="B510" s="16" t="s">
        <v>1004</v>
      </c>
      <c r="C510" s="974"/>
      <c r="D510" s="975">
        <v>36946</v>
      </c>
      <c r="E510" s="975">
        <v>14752</v>
      </c>
      <c r="F510" s="976">
        <v>2557</v>
      </c>
      <c r="G510" s="977">
        <v>54255</v>
      </c>
      <c r="H510" s="974"/>
      <c r="I510" s="975"/>
      <c r="J510" s="975"/>
      <c r="K510" s="164"/>
      <c r="L510" s="875"/>
      <c r="M510" s="875"/>
      <c r="N510" s="778">
        <f t="shared" si="599"/>
        <v>0</v>
      </c>
      <c r="O510" s="778">
        <f t="shared" si="600"/>
        <v>45.670984968354425</v>
      </c>
      <c r="P510" s="778">
        <f t="shared" si="601"/>
        <v>46.82134128923731</v>
      </c>
      <c r="Q510" s="758">
        <f t="shared" si="602"/>
        <v>51.407318053880182</v>
      </c>
      <c r="R510" s="854">
        <f t="shared" si="603"/>
        <v>46.222854562648557</v>
      </c>
      <c r="S510" s="854">
        <f t="shared" si="604"/>
        <v>0</v>
      </c>
      <c r="T510" s="778">
        <f t="shared" si="605"/>
        <v>0</v>
      </c>
      <c r="U510" s="758">
        <f t="shared" si="606"/>
        <v>0</v>
      </c>
      <c r="V510" s="854">
        <f t="shared" si="607"/>
        <v>0</v>
      </c>
      <c r="W510" s="854"/>
      <c r="X510" s="778"/>
      <c r="Y510" s="778"/>
      <c r="Z510" s="758"/>
      <c r="AA510" s="854"/>
      <c r="AB510" s="854"/>
      <c r="AC510" s="778"/>
      <c r="AD510" s="758"/>
      <c r="AE510" s="854"/>
    </row>
    <row r="511" spans="1:31">
      <c r="A511" s="773"/>
      <c r="B511" s="16" t="s">
        <v>72</v>
      </c>
      <c r="C511" s="974"/>
      <c r="D511" s="975">
        <v>37144</v>
      </c>
      <c r="E511" s="975">
        <v>15192</v>
      </c>
      <c r="F511" s="976">
        <v>2799</v>
      </c>
      <c r="G511" s="977">
        <v>55135</v>
      </c>
      <c r="H511" s="974"/>
      <c r="I511" s="978"/>
      <c r="J511" s="978"/>
      <c r="K511" s="164"/>
      <c r="L511" s="875"/>
      <c r="M511" s="875"/>
      <c r="N511" s="778">
        <f t="shared" si="599"/>
        <v>0</v>
      </c>
      <c r="O511" s="778">
        <f t="shared" si="600"/>
        <v>45.035585678431559</v>
      </c>
      <c r="P511" s="778">
        <f t="shared" si="601"/>
        <v>53.380182712579064</v>
      </c>
      <c r="Q511" s="758">
        <f t="shared" si="602"/>
        <v>59.667448305265403</v>
      </c>
      <c r="R511" s="854">
        <f t="shared" si="603"/>
        <v>47.683087141522812</v>
      </c>
      <c r="S511" s="854">
        <f t="shared" si="604"/>
        <v>0</v>
      </c>
      <c r="T511" s="778">
        <f t="shared" si="605"/>
        <v>0</v>
      </c>
      <c r="U511" s="758">
        <f t="shared" si="606"/>
        <v>0</v>
      </c>
      <c r="V511" s="854">
        <f t="shared" si="607"/>
        <v>0</v>
      </c>
      <c r="W511" s="854"/>
      <c r="X511" s="778"/>
      <c r="Y511" s="778"/>
      <c r="Z511" s="758"/>
      <c r="AA511" s="854"/>
      <c r="AB511" s="854"/>
      <c r="AC511" s="778"/>
      <c r="AD511" s="758"/>
      <c r="AE511" s="854"/>
    </row>
    <row r="512" spans="1:31">
      <c r="A512" s="773"/>
      <c r="B512" s="16" t="s">
        <v>1080</v>
      </c>
      <c r="C512" s="974"/>
      <c r="D512" s="975">
        <v>38053</v>
      </c>
      <c r="E512" s="975">
        <v>15611</v>
      </c>
      <c r="F512" s="976">
        <v>2727</v>
      </c>
      <c r="G512" s="977">
        <v>56391</v>
      </c>
      <c r="H512" s="974"/>
      <c r="I512" s="978"/>
      <c r="J512" s="978"/>
      <c r="K512" s="164"/>
      <c r="L512" s="875"/>
      <c r="M512" s="875"/>
      <c r="N512" s="761">
        <f t="shared" si="599"/>
        <v>0</v>
      </c>
      <c r="O512" s="761">
        <f t="shared" si="600"/>
        <v>48.669216110095029</v>
      </c>
      <c r="P512" s="761">
        <f t="shared" si="601"/>
        <v>58.446274803444396</v>
      </c>
      <c r="Q512" s="762">
        <f t="shared" si="602"/>
        <v>57.350157728706627</v>
      </c>
      <c r="R512" s="760">
        <f t="shared" si="603"/>
        <v>51.427242549155508</v>
      </c>
      <c r="S512" s="760">
        <f t="shared" si="604"/>
        <v>0</v>
      </c>
      <c r="T512" s="761">
        <f t="shared" si="605"/>
        <v>0</v>
      </c>
      <c r="U512" s="762">
        <f t="shared" si="606"/>
        <v>0</v>
      </c>
      <c r="V512" s="760">
        <f t="shared" si="607"/>
        <v>0</v>
      </c>
      <c r="W512" s="855" t="s">
        <v>47</v>
      </c>
      <c r="X512" s="761"/>
      <c r="Y512" s="761"/>
      <c r="Z512" s="762"/>
      <c r="AA512" s="760"/>
      <c r="AB512" s="760"/>
      <c r="AC512" s="761"/>
      <c r="AD512" s="762"/>
      <c r="AE512" s="760"/>
    </row>
    <row r="513" spans="1:40">
      <c r="A513" s="773"/>
      <c r="B513" s="16" t="s">
        <v>1006</v>
      </c>
      <c r="C513" s="974"/>
      <c r="D513" s="975">
        <v>20542</v>
      </c>
      <c r="E513" s="975">
        <v>7112</v>
      </c>
      <c r="F513" s="976">
        <v>1152</v>
      </c>
      <c r="G513" s="977">
        <v>28806</v>
      </c>
      <c r="H513" s="974"/>
      <c r="I513" s="978"/>
      <c r="J513" s="978"/>
      <c r="K513" s="164"/>
      <c r="L513" s="875"/>
      <c r="M513" s="875"/>
      <c r="N513" s="812">
        <f t="shared" ref="N513:N515" si="608">IF(C513&gt;0,(C513/C510)*100,)</f>
        <v>0</v>
      </c>
      <c r="O513" s="812">
        <f t="shared" ref="O513:O515" si="609">IF(D513&gt;0,(D513/D510)*100,)</f>
        <v>55.600064959670867</v>
      </c>
      <c r="P513" s="812">
        <f t="shared" ref="P513:V515" si="610">IF(E513&gt;0,(E513/E510)*100,)</f>
        <v>48.210412147505423</v>
      </c>
      <c r="Q513" s="812">
        <f t="shared" si="610"/>
        <v>45.052796245600312</v>
      </c>
      <c r="R513" s="813">
        <f t="shared" si="610"/>
        <v>53.093724080729885</v>
      </c>
      <c r="S513" s="813">
        <f t="shared" si="610"/>
        <v>0</v>
      </c>
      <c r="T513" s="812">
        <f t="shared" si="610"/>
        <v>0</v>
      </c>
      <c r="U513" s="814">
        <f t="shared" si="610"/>
        <v>0</v>
      </c>
      <c r="V513" s="814">
        <f t="shared" si="610"/>
        <v>0</v>
      </c>
      <c r="W513" s="811">
        <f t="shared" ref="W513:AE514" si="611">+N513+N516</f>
        <v>0</v>
      </c>
      <c r="X513" s="811">
        <f t="shared" si="611"/>
        <v>66.410436853786607</v>
      </c>
      <c r="Y513" s="812">
        <f t="shared" si="611"/>
        <v>58.046366594360087</v>
      </c>
      <c r="Z513" s="812">
        <f t="shared" si="611"/>
        <v>58.036761830269846</v>
      </c>
      <c r="AA513" s="813">
        <f t="shared" si="611"/>
        <v>63.741590636807665</v>
      </c>
      <c r="AB513" s="813">
        <f t="shared" si="611"/>
        <v>0</v>
      </c>
      <c r="AC513" s="812">
        <f t="shared" si="611"/>
        <v>0</v>
      </c>
      <c r="AD513" s="814">
        <f t="shared" si="611"/>
        <v>0</v>
      </c>
      <c r="AE513" s="812">
        <f t="shared" si="611"/>
        <v>0</v>
      </c>
      <c r="AF513" s="5">
        <f t="shared" ref="AF513:AN515" si="612">+N513+N516+N519</f>
        <v>0</v>
      </c>
      <c r="AG513" s="5">
        <f t="shared" si="612"/>
        <v>100</v>
      </c>
      <c r="AH513" s="5">
        <f t="shared" si="612"/>
        <v>100</v>
      </c>
      <c r="AI513" s="5">
        <f t="shared" si="612"/>
        <v>100</v>
      </c>
      <c r="AJ513" s="5">
        <f t="shared" si="612"/>
        <v>100</v>
      </c>
      <c r="AK513" s="5">
        <f t="shared" si="612"/>
        <v>0</v>
      </c>
      <c r="AL513" s="5">
        <f t="shared" si="612"/>
        <v>0</v>
      </c>
      <c r="AM513" s="5">
        <f t="shared" si="612"/>
        <v>0</v>
      </c>
      <c r="AN513" s="5">
        <f t="shared" si="612"/>
        <v>0</v>
      </c>
    </row>
    <row r="514" spans="1:40">
      <c r="A514" s="773"/>
      <c r="B514" s="16" t="s">
        <v>74</v>
      </c>
      <c r="C514" s="974"/>
      <c r="D514" s="975">
        <v>20885</v>
      </c>
      <c r="E514" s="975">
        <v>7524</v>
      </c>
      <c r="F514" s="976">
        <v>1225</v>
      </c>
      <c r="G514" s="977">
        <v>29634</v>
      </c>
      <c r="H514" s="974"/>
      <c r="I514" s="978"/>
      <c r="J514" s="978"/>
      <c r="K514" s="164"/>
      <c r="L514" s="875"/>
      <c r="M514" s="875"/>
      <c r="N514" s="778">
        <f t="shared" si="608"/>
        <v>0</v>
      </c>
      <c r="O514" s="778">
        <f t="shared" si="609"/>
        <v>56.227116088735727</v>
      </c>
      <c r="P514" s="778">
        <f t="shared" si="610"/>
        <v>49.526066350710899</v>
      </c>
      <c r="Q514" s="758">
        <f t="shared" si="610"/>
        <v>43.765630582350838</v>
      </c>
      <c r="R514" s="854">
        <f t="shared" si="610"/>
        <v>53.74807291194341</v>
      </c>
      <c r="S514" s="854">
        <f t="shared" si="610"/>
        <v>0</v>
      </c>
      <c r="T514" s="778">
        <f t="shared" si="610"/>
        <v>0</v>
      </c>
      <c r="U514" s="758">
        <f t="shared" si="610"/>
        <v>0</v>
      </c>
      <c r="V514" s="854">
        <f t="shared" si="610"/>
        <v>0</v>
      </c>
      <c r="W514" s="854">
        <f t="shared" si="611"/>
        <v>0</v>
      </c>
      <c r="X514" s="778">
        <f t="shared" si="611"/>
        <v>66.791406418264046</v>
      </c>
      <c r="Y514" s="778">
        <f t="shared" si="611"/>
        <v>59.498420221169035</v>
      </c>
      <c r="Z514" s="758">
        <f t="shared" si="611"/>
        <v>55.376920328688811</v>
      </c>
      <c r="AA514" s="854">
        <f t="shared" si="611"/>
        <v>64.202412260814356</v>
      </c>
      <c r="AB514" s="854">
        <f t="shared" si="611"/>
        <v>0</v>
      </c>
      <c r="AC514" s="778">
        <f t="shared" si="611"/>
        <v>0</v>
      </c>
      <c r="AD514" s="758">
        <f t="shared" si="611"/>
        <v>0</v>
      </c>
      <c r="AE514" s="854">
        <f t="shared" si="611"/>
        <v>0</v>
      </c>
      <c r="AF514" s="5">
        <f t="shared" si="612"/>
        <v>0</v>
      </c>
      <c r="AG514" s="5">
        <f t="shared" si="612"/>
        <v>100</v>
      </c>
      <c r="AH514" s="5">
        <f t="shared" si="612"/>
        <v>100</v>
      </c>
      <c r="AI514" s="5">
        <f t="shared" si="612"/>
        <v>100</v>
      </c>
      <c r="AJ514" s="5">
        <f t="shared" si="612"/>
        <v>100</v>
      </c>
      <c r="AK514" s="5">
        <f t="shared" si="612"/>
        <v>0</v>
      </c>
      <c r="AL514" s="5">
        <f t="shared" si="612"/>
        <v>0</v>
      </c>
      <c r="AM514" s="5">
        <f t="shared" si="612"/>
        <v>0</v>
      </c>
      <c r="AN514" s="5">
        <f t="shared" si="612"/>
        <v>0</v>
      </c>
    </row>
    <row r="515" spans="1:40">
      <c r="A515" s="773"/>
      <c r="B515" s="139" t="s">
        <v>1082</v>
      </c>
      <c r="C515" s="979"/>
      <c r="D515" s="980">
        <v>21135</v>
      </c>
      <c r="E515" s="980">
        <v>7635</v>
      </c>
      <c r="F515" s="981">
        <v>1280</v>
      </c>
      <c r="G515" s="982">
        <v>30050</v>
      </c>
      <c r="H515" s="979"/>
      <c r="I515" s="980"/>
      <c r="J515" s="980"/>
      <c r="K515" s="169"/>
      <c r="L515" s="876"/>
      <c r="M515" s="876"/>
      <c r="N515" s="761">
        <f t="shared" si="608"/>
        <v>0</v>
      </c>
      <c r="O515" s="761">
        <f t="shared" si="609"/>
        <v>55.540956035003809</v>
      </c>
      <c r="P515" s="761">
        <f t="shared" si="610"/>
        <v>48.907821407981551</v>
      </c>
      <c r="Q515" s="762">
        <f t="shared" si="610"/>
        <v>46.938027136046941</v>
      </c>
      <c r="R515" s="760">
        <f t="shared" si="610"/>
        <v>53.28864535120853</v>
      </c>
      <c r="S515" s="760">
        <f t="shared" si="610"/>
        <v>0</v>
      </c>
      <c r="T515" s="761">
        <f t="shared" si="610"/>
        <v>0</v>
      </c>
      <c r="U515" s="762">
        <f t="shared" si="610"/>
        <v>0</v>
      </c>
      <c r="V515" s="760">
        <f t="shared" si="610"/>
        <v>0</v>
      </c>
      <c r="W515" s="855">
        <f t="shared" ref="W515" si="613">+N515+N518</f>
        <v>0</v>
      </c>
      <c r="X515" s="761">
        <f t="shared" ref="X515" si="614">+O515+O518</f>
        <v>66.265471841904713</v>
      </c>
      <c r="Y515" s="761">
        <f t="shared" ref="Y515" si="615">+P515+P518</f>
        <v>58.823906219973097</v>
      </c>
      <c r="Z515" s="762">
        <f t="shared" ref="Z515" si="616">+Q515+Q518</f>
        <v>59.515951595159521</v>
      </c>
      <c r="AA515" s="760">
        <f t="shared" ref="AA515" si="617">+R515+R518</f>
        <v>63.878987781738225</v>
      </c>
      <c r="AB515" s="760">
        <f t="shared" ref="AB515" si="618">+S515+S518</f>
        <v>0</v>
      </c>
      <c r="AC515" s="761">
        <f t="shared" ref="AC515" si="619">+T515+T518</f>
        <v>0</v>
      </c>
      <c r="AD515" s="762">
        <f t="shared" ref="AD515" si="620">+U515+U518</f>
        <v>0</v>
      </c>
      <c r="AE515" s="760">
        <f t="shared" ref="AE515" si="621">+V515+V518</f>
        <v>0</v>
      </c>
      <c r="AF515" s="5">
        <f t="shared" si="612"/>
        <v>0</v>
      </c>
      <c r="AG515" s="5">
        <f t="shared" si="612"/>
        <v>100</v>
      </c>
      <c r="AH515" s="5">
        <f t="shared" si="612"/>
        <v>100</v>
      </c>
      <c r="AI515" s="5">
        <f t="shared" si="612"/>
        <v>100</v>
      </c>
      <c r="AJ515" s="5">
        <f t="shared" si="612"/>
        <v>100</v>
      </c>
      <c r="AK515" s="5">
        <f t="shared" si="612"/>
        <v>0</v>
      </c>
      <c r="AL515" s="5">
        <f t="shared" si="612"/>
        <v>0</v>
      </c>
      <c r="AM515" s="5">
        <f t="shared" si="612"/>
        <v>0</v>
      </c>
      <c r="AN515" s="5">
        <f t="shared" si="612"/>
        <v>0</v>
      </c>
    </row>
    <row r="516" spans="1:40">
      <c r="A516" s="773"/>
      <c r="B516" s="16" t="s">
        <v>1008</v>
      </c>
      <c r="C516" s="974"/>
      <c r="D516" s="951">
        <v>3994</v>
      </c>
      <c r="E516" s="951">
        <v>1451</v>
      </c>
      <c r="F516" s="998">
        <v>332</v>
      </c>
      <c r="G516" s="999">
        <v>5777</v>
      </c>
      <c r="H516" s="974"/>
      <c r="I516" s="978"/>
      <c r="J516" s="978"/>
      <c r="K516" s="164"/>
      <c r="L516" s="875"/>
      <c r="M516" s="875"/>
      <c r="N516" s="812">
        <f t="shared" ref="N516:N518" si="622">IF(C516&gt;0,(C516/C510)*100,)</f>
        <v>0</v>
      </c>
      <c r="O516" s="812">
        <f t="shared" ref="O516:O518" si="623">IF(D516&gt;0,(D516/D510)*100,)</f>
        <v>10.810371894115736</v>
      </c>
      <c r="P516" s="812">
        <f t="shared" ref="P516:V518" si="624">IF(E516&gt;0,(E516/E510)*100,)</f>
        <v>9.8359544468546645</v>
      </c>
      <c r="Q516" s="812">
        <f t="shared" si="624"/>
        <v>12.983965584669535</v>
      </c>
      <c r="R516" s="813">
        <f t="shared" si="624"/>
        <v>10.647866556077782</v>
      </c>
      <c r="S516" s="813">
        <f t="shared" si="624"/>
        <v>0</v>
      </c>
      <c r="T516" s="812">
        <f t="shared" si="624"/>
        <v>0</v>
      </c>
      <c r="U516" s="814">
        <f t="shared" si="624"/>
        <v>0</v>
      </c>
      <c r="V516" s="814">
        <f t="shared" si="624"/>
        <v>0</v>
      </c>
      <c r="W516" s="811"/>
      <c r="X516" s="811"/>
      <c r="Y516" s="812"/>
      <c r="Z516" s="812"/>
      <c r="AA516" s="813"/>
      <c r="AB516" s="813"/>
      <c r="AC516" s="812"/>
      <c r="AD516" s="814"/>
      <c r="AE516" s="812"/>
    </row>
    <row r="517" spans="1:40">
      <c r="A517" s="773"/>
      <c r="B517" s="16" t="s">
        <v>76</v>
      </c>
      <c r="C517" s="974"/>
      <c r="D517" s="975">
        <v>3924</v>
      </c>
      <c r="E517" s="975">
        <v>1515</v>
      </c>
      <c r="F517" s="976">
        <v>325</v>
      </c>
      <c r="G517" s="977">
        <v>5764</v>
      </c>
      <c r="H517" s="974"/>
      <c r="I517" s="978"/>
      <c r="J517" s="978"/>
      <c r="K517" s="164"/>
      <c r="L517" s="875"/>
      <c r="M517" s="875"/>
      <c r="N517" s="778">
        <f t="shared" si="622"/>
        <v>0</v>
      </c>
      <c r="O517" s="778">
        <f t="shared" si="623"/>
        <v>10.564290329528323</v>
      </c>
      <c r="P517" s="778">
        <f t="shared" si="624"/>
        <v>9.9723538704581358</v>
      </c>
      <c r="Q517" s="758">
        <f t="shared" si="624"/>
        <v>11.611289746337977</v>
      </c>
      <c r="R517" s="854">
        <f t="shared" si="624"/>
        <v>10.454339348870953</v>
      </c>
      <c r="S517" s="854">
        <f t="shared" si="624"/>
        <v>0</v>
      </c>
      <c r="T517" s="778">
        <f t="shared" si="624"/>
        <v>0</v>
      </c>
      <c r="U517" s="758">
        <f t="shared" si="624"/>
        <v>0</v>
      </c>
      <c r="V517" s="854">
        <f t="shared" si="624"/>
        <v>0</v>
      </c>
      <c r="W517" s="854"/>
      <c r="X517" s="778"/>
      <c r="Y517" s="778"/>
      <c r="Z517" s="758"/>
      <c r="AA517" s="854"/>
      <c r="AB517" s="854"/>
      <c r="AC517" s="778"/>
      <c r="AD517" s="758"/>
      <c r="AE517" s="854"/>
    </row>
    <row r="518" spans="1:40">
      <c r="A518" s="773"/>
      <c r="B518" s="16" t="s">
        <v>1084</v>
      </c>
      <c r="C518" s="974"/>
      <c r="D518" s="975">
        <v>4081</v>
      </c>
      <c r="E518" s="975">
        <v>1548</v>
      </c>
      <c r="F518" s="976">
        <v>343</v>
      </c>
      <c r="G518" s="977">
        <v>5972</v>
      </c>
      <c r="H518" s="974"/>
      <c r="I518" s="978"/>
      <c r="J518" s="978"/>
      <c r="K518" s="164"/>
      <c r="L518" s="875"/>
      <c r="M518" s="875"/>
      <c r="N518" s="761">
        <f t="shared" si="622"/>
        <v>0</v>
      </c>
      <c r="O518" s="761">
        <f t="shared" si="623"/>
        <v>10.724515806900902</v>
      </c>
      <c r="P518" s="761">
        <f t="shared" si="624"/>
        <v>9.9160848119915457</v>
      </c>
      <c r="Q518" s="762">
        <f t="shared" si="624"/>
        <v>12.577924459112577</v>
      </c>
      <c r="R518" s="760">
        <f t="shared" si="624"/>
        <v>10.590342430529695</v>
      </c>
      <c r="S518" s="760">
        <f t="shared" si="624"/>
        <v>0</v>
      </c>
      <c r="T518" s="761">
        <f t="shared" si="624"/>
        <v>0</v>
      </c>
      <c r="U518" s="762">
        <f t="shared" si="624"/>
        <v>0</v>
      </c>
      <c r="V518" s="760">
        <f t="shared" si="624"/>
        <v>0</v>
      </c>
      <c r="W518" s="855"/>
      <c r="X518" s="761"/>
      <c r="Y518" s="761"/>
      <c r="Z518" s="762"/>
      <c r="AA518" s="760"/>
      <c r="AB518" s="760"/>
      <c r="AC518" s="761"/>
      <c r="AD518" s="762"/>
      <c r="AE518" s="760"/>
    </row>
    <row r="519" spans="1:40">
      <c r="A519" s="773"/>
      <c r="B519" s="16" t="s">
        <v>1010</v>
      </c>
      <c r="C519" s="974"/>
      <c r="D519" s="975">
        <v>12410</v>
      </c>
      <c r="E519" s="975">
        <v>6189</v>
      </c>
      <c r="F519" s="976">
        <v>1073</v>
      </c>
      <c r="G519" s="977">
        <v>19672</v>
      </c>
      <c r="H519" s="974"/>
      <c r="I519" s="978"/>
      <c r="J519" s="978"/>
      <c r="K519" s="164"/>
      <c r="L519" s="875"/>
      <c r="M519" s="875"/>
      <c r="N519" s="812">
        <f t="shared" ref="N519:N521" si="625">IF(C519&gt;0,(C519/C510)*100,)</f>
        <v>0</v>
      </c>
      <c r="O519" s="812">
        <f t="shared" ref="O519:O521" si="626">IF(D519&gt;0,(D519/D510)*100,)</f>
        <v>33.589563146213393</v>
      </c>
      <c r="P519" s="812">
        <f t="shared" ref="P519:V521" si="627">IF(E519&gt;0,(E519/E510)*100,)</f>
        <v>41.953633405639913</v>
      </c>
      <c r="Q519" s="812">
        <f t="shared" si="627"/>
        <v>41.963238169730154</v>
      </c>
      <c r="R519" s="813">
        <f t="shared" si="627"/>
        <v>36.258409363192335</v>
      </c>
      <c r="S519" s="813">
        <f t="shared" si="627"/>
        <v>0</v>
      </c>
      <c r="T519" s="812">
        <f t="shared" si="627"/>
        <v>0</v>
      </c>
      <c r="U519" s="814">
        <f t="shared" si="627"/>
        <v>0</v>
      </c>
      <c r="V519" s="814">
        <f t="shared" si="627"/>
        <v>0</v>
      </c>
      <c r="W519" s="811"/>
      <c r="X519" s="811"/>
      <c r="Y519" s="812"/>
      <c r="Z519" s="812"/>
      <c r="AA519" s="813"/>
      <c r="AB519" s="813"/>
      <c r="AC519" s="812"/>
      <c r="AD519" s="814"/>
      <c r="AE519" s="812"/>
    </row>
    <row r="520" spans="1:40">
      <c r="A520" s="773"/>
      <c r="B520" s="16" t="s">
        <v>78</v>
      </c>
      <c r="C520" s="974"/>
      <c r="D520" s="975">
        <v>12335</v>
      </c>
      <c r="E520" s="975">
        <v>6153</v>
      </c>
      <c r="F520" s="976">
        <v>1249</v>
      </c>
      <c r="G520" s="977">
        <v>19737</v>
      </c>
      <c r="H520" s="974"/>
      <c r="I520" s="978"/>
      <c r="J520" s="978"/>
      <c r="K520" s="164"/>
      <c r="L520" s="875"/>
      <c r="M520" s="875"/>
      <c r="N520" s="778">
        <f t="shared" si="625"/>
        <v>0</v>
      </c>
      <c r="O520" s="778">
        <f t="shared" si="626"/>
        <v>33.208593581735947</v>
      </c>
      <c r="P520" s="778">
        <f t="shared" si="627"/>
        <v>40.501579778830965</v>
      </c>
      <c r="Q520" s="758">
        <f t="shared" si="627"/>
        <v>44.623079671311181</v>
      </c>
      <c r="R520" s="854">
        <f t="shared" si="627"/>
        <v>35.797587739185637</v>
      </c>
      <c r="S520" s="854">
        <f t="shared" si="627"/>
        <v>0</v>
      </c>
      <c r="T520" s="778">
        <f t="shared" si="627"/>
        <v>0</v>
      </c>
      <c r="U520" s="758">
        <f t="shared" si="627"/>
        <v>0</v>
      </c>
      <c r="V520" s="854">
        <f t="shared" si="627"/>
        <v>0</v>
      </c>
      <c r="W520" s="854"/>
      <c r="X520" s="778"/>
      <c r="Y520" s="778"/>
      <c r="Z520" s="758"/>
      <c r="AA520" s="854"/>
      <c r="AB520" s="854"/>
      <c r="AC520" s="778"/>
      <c r="AD520" s="758"/>
      <c r="AE520" s="854"/>
    </row>
    <row r="521" spans="1:40">
      <c r="A521" s="773"/>
      <c r="B521" s="139" t="s">
        <v>1086</v>
      </c>
      <c r="C521" s="979"/>
      <c r="D521" s="980">
        <v>12837</v>
      </c>
      <c r="E521" s="980">
        <v>6428</v>
      </c>
      <c r="F521" s="981">
        <v>1104</v>
      </c>
      <c r="G521" s="982">
        <v>20369</v>
      </c>
      <c r="H521" s="979"/>
      <c r="I521" s="980"/>
      <c r="J521" s="980"/>
      <c r="K521" s="169"/>
      <c r="L521" s="876"/>
      <c r="M521" s="876"/>
      <c r="N521" s="761">
        <f t="shared" si="625"/>
        <v>0</v>
      </c>
      <c r="O521" s="761">
        <f t="shared" si="626"/>
        <v>33.734528158095287</v>
      </c>
      <c r="P521" s="761">
        <f t="shared" si="627"/>
        <v>41.176093780026903</v>
      </c>
      <c r="Q521" s="762">
        <f t="shared" si="627"/>
        <v>40.484048404840486</v>
      </c>
      <c r="R521" s="760">
        <f t="shared" si="627"/>
        <v>36.121012218261775</v>
      </c>
      <c r="S521" s="760">
        <f t="shared" si="627"/>
        <v>0</v>
      </c>
      <c r="T521" s="761">
        <f t="shared" si="627"/>
        <v>0</v>
      </c>
      <c r="U521" s="762">
        <f t="shared" si="627"/>
        <v>0</v>
      </c>
      <c r="V521" s="760">
        <f t="shared" si="627"/>
        <v>0</v>
      </c>
      <c r="W521" s="855" t="s">
        <v>766</v>
      </c>
      <c r="X521" s="761"/>
      <c r="Y521" s="761"/>
      <c r="Z521" s="762"/>
      <c r="AA521" s="760"/>
      <c r="AB521" s="760"/>
      <c r="AC521" s="761"/>
      <c r="AD521" s="762"/>
      <c r="AE521" s="760"/>
    </row>
    <row r="522" spans="1:40">
      <c r="A522" s="773"/>
      <c r="B522" s="16" t="s">
        <v>951</v>
      </c>
      <c r="C522" s="974"/>
      <c r="D522" s="975">
        <v>3728</v>
      </c>
      <c r="E522" s="975">
        <v>2549</v>
      </c>
      <c r="F522" s="976">
        <v>655</v>
      </c>
      <c r="G522" s="977">
        <v>6932</v>
      </c>
      <c r="H522" s="974"/>
      <c r="I522" s="978"/>
      <c r="J522" s="978"/>
      <c r="K522" s="164"/>
      <c r="L522" s="875"/>
      <c r="M522" s="875"/>
      <c r="N522" s="812">
        <f t="shared" ref="N522:N524" si="628">IF(C522&gt;0,(C522/C508)*100,)</f>
        <v>0</v>
      </c>
      <c r="O522" s="812">
        <f t="shared" ref="O522:O524" si="629">IF(D522&gt;0,(D522/D508)*100,)</f>
        <v>9.0588778460865544</v>
      </c>
      <c r="P522" s="812">
        <f t="shared" ref="P522:V524" si="630">IF(E522&gt;0,(E522/E508)*100,)</f>
        <v>15.87370780919168</v>
      </c>
      <c r="Q522" s="812">
        <f t="shared" si="630"/>
        <v>23.006673691605197</v>
      </c>
      <c r="R522" s="813">
        <f t="shared" si="630"/>
        <v>11.542175896633253</v>
      </c>
      <c r="S522" s="813">
        <f t="shared" si="630"/>
        <v>0</v>
      </c>
      <c r="T522" s="812">
        <f t="shared" si="630"/>
        <v>0</v>
      </c>
      <c r="U522" s="814">
        <f t="shared" si="630"/>
        <v>0</v>
      </c>
      <c r="V522" s="814">
        <f t="shared" si="630"/>
        <v>0</v>
      </c>
      <c r="W522" s="811">
        <f t="shared" ref="W522:AE524" si="631">+N522+N525+N528</f>
        <v>0</v>
      </c>
      <c r="X522" s="811">
        <f t="shared" si="631"/>
        <v>47.76079508176803</v>
      </c>
      <c r="Y522" s="812">
        <f t="shared" si="631"/>
        <v>47.789263918296172</v>
      </c>
      <c r="Z522" s="812">
        <f t="shared" si="631"/>
        <v>50.087811731647349</v>
      </c>
      <c r="AA522" s="813">
        <f t="shared" si="631"/>
        <v>47.878717240001329</v>
      </c>
      <c r="AB522" s="813">
        <f t="shared" si="631"/>
        <v>0</v>
      </c>
      <c r="AC522" s="812">
        <f t="shared" si="631"/>
        <v>0</v>
      </c>
      <c r="AD522" s="814">
        <f t="shared" si="631"/>
        <v>0</v>
      </c>
      <c r="AE522" s="812">
        <f t="shared" si="631"/>
        <v>0</v>
      </c>
      <c r="AF522" s="5">
        <f t="shared" ref="AF522:AN524" si="632">+N531+N522+N525+N528</f>
        <v>0</v>
      </c>
      <c r="AG522" s="5">
        <f t="shared" si="632"/>
        <v>99.999999999999986</v>
      </c>
      <c r="AH522" s="5">
        <f t="shared" si="632"/>
        <v>100</v>
      </c>
      <c r="AI522" s="5">
        <f t="shared" si="632"/>
        <v>100</v>
      </c>
      <c r="AJ522" s="5">
        <f t="shared" si="632"/>
        <v>100</v>
      </c>
      <c r="AK522" s="5">
        <f t="shared" si="632"/>
        <v>0</v>
      </c>
      <c r="AL522" s="5">
        <f t="shared" si="632"/>
        <v>0</v>
      </c>
      <c r="AM522" s="5">
        <f t="shared" si="632"/>
        <v>0</v>
      </c>
      <c r="AN522" s="5">
        <f t="shared" si="632"/>
        <v>0</v>
      </c>
    </row>
    <row r="523" spans="1:40">
      <c r="A523" s="773"/>
      <c r="B523" s="16" t="s">
        <v>80</v>
      </c>
      <c r="C523" s="974"/>
      <c r="D523" s="975">
        <v>3214</v>
      </c>
      <c r="E523" s="975">
        <v>2351</v>
      </c>
      <c r="F523" s="976">
        <v>621</v>
      </c>
      <c r="G523" s="977">
        <v>6186</v>
      </c>
      <c r="H523" s="974"/>
      <c r="I523" s="978"/>
      <c r="J523" s="978"/>
      <c r="K523" s="164"/>
      <c r="L523" s="875"/>
      <c r="M523" s="875"/>
      <c r="N523" s="778">
        <f t="shared" si="628"/>
        <v>0</v>
      </c>
      <c r="O523" s="778">
        <f t="shared" si="629"/>
        <v>8.3597773500494199</v>
      </c>
      <c r="P523" s="778">
        <f t="shared" si="630"/>
        <v>15.051216389244559</v>
      </c>
      <c r="Q523" s="758">
        <f t="shared" si="630"/>
        <v>20.454545454545457</v>
      </c>
      <c r="R523" s="854">
        <f t="shared" si="630"/>
        <v>10.833245770726069</v>
      </c>
      <c r="S523" s="854">
        <f t="shared" si="630"/>
        <v>0</v>
      </c>
      <c r="T523" s="778">
        <f t="shared" si="630"/>
        <v>0</v>
      </c>
      <c r="U523" s="758">
        <f t="shared" si="630"/>
        <v>0</v>
      </c>
      <c r="V523" s="854">
        <f t="shared" si="630"/>
        <v>0</v>
      </c>
      <c r="W523" s="854">
        <f t="shared" si="631"/>
        <v>0</v>
      </c>
      <c r="X523" s="778">
        <f t="shared" si="631"/>
        <v>46.379337252249911</v>
      </c>
      <c r="Y523" s="778">
        <f t="shared" si="631"/>
        <v>44.942381562099868</v>
      </c>
      <c r="Z523" s="758">
        <f t="shared" si="631"/>
        <v>47.826086956521742</v>
      </c>
      <c r="AA523" s="854">
        <f t="shared" si="631"/>
        <v>46.063185177401841</v>
      </c>
      <c r="AB523" s="854">
        <f t="shared" si="631"/>
        <v>0</v>
      </c>
      <c r="AC523" s="778">
        <f t="shared" si="631"/>
        <v>0</v>
      </c>
      <c r="AD523" s="758">
        <f t="shared" si="631"/>
        <v>0</v>
      </c>
      <c r="AE523" s="854">
        <f t="shared" si="631"/>
        <v>0</v>
      </c>
      <c r="AF523" s="5">
        <f t="shared" si="632"/>
        <v>0</v>
      </c>
      <c r="AG523" s="5">
        <f t="shared" si="632"/>
        <v>100</v>
      </c>
      <c r="AH523" s="5">
        <f t="shared" si="632"/>
        <v>100</v>
      </c>
      <c r="AI523" s="5">
        <f t="shared" si="632"/>
        <v>100</v>
      </c>
      <c r="AJ523" s="5">
        <f t="shared" si="632"/>
        <v>100</v>
      </c>
      <c r="AK523" s="5">
        <f t="shared" si="632"/>
        <v>0</v>
      </c>
      <c r="AL523" s="5">
        <f t="shared" si="632"/>
        <v>0</v>
      </c>
      <c r="AM523" s="5">
        <f t="shared" si="632"/>
        <v>0</v>
      </c>
      <c r="AN523" s="5">
        <f t="shared" si="632"/>
        <v>0</v>
      </c>
    </row>
    <row r="524" spans="1:40">
      <c r="A524" s="773"/>
      <c r="B524" s="16" t="s">
        <v>1088</v>
      </c>
      <c r="C524" s="974"/>
      <c r="D524" s="975">
        <v>3095</v>
      </c>
      <c r="E524" s="975">
        <v>2182</v>
      </c>
      <c r="F524" s="976">
        <v>511</v>
      </c>
      <c r="G524" s="977">
        <v>5788</v>
      </c>
      <c r="H524" s="974"/>
      <c r="I524" s="978"/>
      <c r="J524" s="978"/>
      <c r="K524" s="164"/>
      <c r="L524" s="875"/>
      <c r="M524" s="875"/>
      <c r="N524" s="761">
        <f t="shared" si="628"/>
        <v>0</v>
      </c>
      <c r="O524" s="761">
        <f t="shared" si="629"/>
        <v>8.3770908894061602</v>
      </c>
      <c r="P524" s="761">
        <f t="shared" si="630"/>
        <v>14.7912147505423</v>
      </c>
      <c r="Q524" s="762">
        <f t="shared" si="630"/>
        <v>19.984356667970278</v>
      </c>
      <c r="R524" s="760">
        <f t="shared" si="630"/>
        <v>10.668141185144227</v>
      </c>
      <c r="S524" s="760">
        <f t="shared" si="630"/>
        <v>0</v>
      </c>
      <c r="T524" s="761">
        <f t="shared" si="630"/>
        <v>0</v>
      </c>
      <c r="U524" s="762">
        <f t="shared" si="630"/>
        <v>0</v>
      </c>
      <c r="V524" s="760">
        <f t="shared" si="630"/>
        <v>0</v>
      </c>
      <c r="W524" s="855">
        <f t="shared" si="631"/>
        <v>0</v>
      </c>
      <c r="X524" s="761">
        <f t="shared" si="631"/>
        <v>52.611920099604816</v>
      </c>
      <c r="Y524" s="761">
        <f t="shared" si="631"/>
        <v>48.996746203904557</v>
      </c>
      <c r="Z524" s="762">
        <f t="shared" si="631"/>
        <v>52.09229565897536</v>
      </c>
      <c r="AA524" s="760">
        <f t="shared" si="631"/>
        <v>51.604460418394623</v>
      </c>
      <c r="AB524" s="760">
        <f t="shared" si="631"/>
        <v>0</v>
      </c>
      <c r="AC524" s="761">
        <f t="shared" si="631"/>
        <v>0</v>
      </c>
      <c r="AD524" s="762">
        <f t="shared" si="631"/>
        <v>0</v>
      </c>
      <c r="AE524" s="760">
        <f t="shared" si="631"/>
        <v>0</v>
      </c>
      <c r="AF524" s="5">
        <f t="shared" si="632"/>
        <v>0</v>
      </c>
      <c r="AG524" s="5">
        <f t="shared" si="632"/>
        <v>99.999999999999986</v>
      </c>
      <c r="AH524" s="5">
        <f t="shared" si="632"/>
        <v>100</v>
      </c>
      <c r="AI524" s="5">
        <f t="shared" si="632"/>
        <v>100</v>
      </c>
      <c r="AJ524" s="5">
        <f t="shared" si="632"/>
        <v>100</v>
      </c>
      <c r="AK524" s="5">
        <f t="shared" si="632"/>
        <v>0</v>
      </c>
      <c r="AL524" s="5">
        <f t="shared" si="632"/>
        <v>0</v>
      </c>
      <c r="AM524" s="5">
        <f t="shared" si="632"/>
        <v>0</v>
      </c>
      <c r="AN524" s="5">
        <f t="shared" si="632"/>
        <v>0</v>
      </c>
    </row>
    <row r="525" spans="1:40">
      <c r="A525" s="773"/>
      <c r="B525" s="16" t="s">
        <v>955</v>
      </c>
      <c r="C525" s="974"/>
      <c r="D525" s="975">
        <v>7394</v>
      </c>
      <c r="E525" s="975">
        <v>1928</v>
      </c>
      <c r="F525" s="976">
        <v>220</v>
      </c>
      <c r="G525" s="977">
        <v>9542</v>
      </c>
      <c r="H525" s="974"/>
      <c r="I525" s="978"/>
      <c r="J525" s="978"/>
      <c r="K525" s="164"/>
      <c r="L525" s="875"/>
      <c r="M525" s="875"/>
      <c r="N525" s="812">
        <f t="shared" ref="N525:N527" si="633">IF(C525&gt;0,(C525/C508)*100,)</f>
        <v>0</v>
      </c>
      <c r="O525" s="812">
        <f t="shared" ref="O525:O527" si="634">IF(D525&gt;0,(D525/D508)*100,)</f>
        <v>17.967098388938837</v>
      </c>
      <c r="P525" s="812">
        <f t="shared" ref="P525:V527" si="635">IF(E525&gt;0,(E525/E508)*100,)</f>
        <v>12.006476522605555</v>
      </c>
      <c r="Q525" s="812">
        <f t="shared" si="635"/>
        <v>7.7274323849666313</v>
      </c>
      <c r="R525" s="813">
        <f t="shared" si="635"/>
        <v>15.887974957541044</v>
      </c>
      <c r="S525" s="813">
        <f t="shared" si="635"/>
        <v>0</v>
      </c>
      <c r="T525" s="812">
        <f t="shared" si="635"/>
        <v>0</v>
      </c>
      <c r="U525" s="814">
        <f t="shared" si="635"/>
        <v>0</v>
      </c>
      <c r="V525" s="814">
        <f t="shared" si="635"/>
        <v>0</v>
      </c>
      <c r="W525" s="811"/>
      <c r="X525" s="811"/>
      <c r="Y525" s="812"/>
      <c r="Z525" s="812"/>
      <c r="AA525" s="813"/>
      <c r="AB525" s="813"/>
      <c r="AC525" s="812"/>
      <c r="AD525" s="814"/>
      <c r="AE525" s="812"/>
    </row>
    <row r="526" spans="1:40">
      <c r="A526" s="773"/>
      <c r="B526" s="16" t="s">
        <v>82</v>
      </c>
      <c r="C526" s="974"/>
      <c r="D526" s="975">
        <v>6980</v>
      </c>
      <c r="E526" s="975">
        <v>1761</v>
      </c>
      <c r="F526" s="976">
        <v>259</v>
      </c>
      <c r="G526" s="977">
        <v>9000</v>
      </c>
      <c r="H526" s="974"/>
      <c r="I526" s="978"/>
      <c r="J526" s="978"/>
      <c r="K526" s="164"/>
      <c r="L526" s="875"/>
      <c r="M526" s="875"/>
      <c r="N526" s="778">
        <f t="shared" si="633"/>
        <v>0</v>
      </c>
      <c r="O526" s="778">
        <f t="shared" si="634"/>
        <v>18.155334755241118</v>
      </c>
      <c r="P526" s="778">
        <f t="shared" si="635"/>
        <v>11.274007682458386</v>
      </c>
      <c r="Q526" s="758">
        <f t="shared" si="635"/>
        <v>8.5309617918313574</v>
      </c>
      <c r="R526" s="854">
        <f t="shared" si="635"/>
        <v>15.761269307554901</v>
      </c>
      <c r="S526" s="854">
        <f t="shared" si="635"/>
        <v>0</v>
      </c>
      <c r="T526" s="778">
        <f t="shared" si="635"/>
        <v>0</v>
      </c>
      <c r="U526" s="758">
        <f t="shared" si="635"/>
        <v>0</v>
      </c>
      <c r="V526" s="854">
        <f t="shared" si="635"/>
        <v>0</v>
      </c>
      <c r="W526" s="854"/>
      <c r="X526" s="778"/>
      <c r="Y526" s="778"/>
      <c r="Z526" s="758"/>
      <c r="AA526" s="854"/>
      <c r="AB526" s="854"/>
      <c r="AC526" s="778"/>
      <c r="AD526" s="758"/>
      <c r="AE526" s="854"/>
    </row>
    <row r="527" spans="1:40">
      <c r="A527" s="773"/>
      <c r="B527" s="16" t="s">
        <v>1090</v>
      </c>
      <c r="C527" s="974"/>
      <c r="D527" s="975">
        <v>6682</v>
      </c>
      <c r="E527" s="975">
        <v>1705</v>
      </c>
      <c r="F527" s="976">
        <v>213</v>
      </c>
      <c r="G527" s="977">
        <v>8600</v>
      </c>
      <c r="H527" s="974"/>
      <c r="I527" s="978"/>
      <c r="J527" s="978"/>
      <c r="K527" s="164"/>
      <c r="L527" s="875"/>
      <c r="M527" s="875"/>
      <c r="N527" s="761">
        <f t="shared" si="633"/>
        <v>0</v>
      </c>
      <c r="O527" s="761">
        <f t="shared" si="634"/>
        <v>18.085855031667837</v>
      </c>
      <c r="P527" s="761">
        <f t="shared" si="635"/>
        <v>11.557754880694143</v>
      </c>
      <c r="Q527" s="762">
        <f t="shared" si="635"/>
        <v>8.3300743058271411</v>
      </c>
      <c r="R527" s="760">
        <f t="shared" si="635"/>
        <v>15.851073633766473</v>
      </c>
      <c r="S527" s="760">
        <f t="shared" si="635"/>
        <v>0</v>
      </c>
      <c r="T527" s="761">
        <f t="shared" si="635"/>
        <v>0</v>
      </c>
      <c r="U527" s="762">
        <f t="shared" si="635"/>
        <v>0</v>
      </c>
      <c r="V527" s="760">
        <f t="shared" si="635"/>
        <v>0</v>
      </c>
      <c r="W527" s="855"/>
      <c r="X527" s="761"/>
      <c r="Y527" s="761"/>
      <c r="Z527" s="762"/>
      <c r="AA527" s="760"/>
      <c r="AB527" s="760"/>
      <c r="AC527" s="761"/>
      <c r="AD527" s="762"/>
      <c r="AE527" s="760"/>
    </row>
    <row r="528" spans="1:40">
      <c r="A528" s="773"/>
      <c r="B528" s="16" t="s">
        <v>957</v>
      </c>
      <c r="C528" s="974"/>
      <c r="D528" s="975">
        <v>8533</v>
      </c>
      <c r="E528" s="975">
        <v>3197</v>
      </c>
      <c r="F528" s="976">
        <v>551</v>
      </c>
      <c r="G528" s="977">
        <v>12281</v>
      </c>
      <c r="H528" s="974"/>
      <c r="I528" s="978"/>
      <c r="J528" s="978"/>
      <c r="K528" s="164"/>
      <c r="L528" s="875"/>
      <c r="M528" s="875"/>
      <c r="N528" s="812">
        <f t="shared" ref="N528:N530" si="636">IF(C528&gt;0,(C528/C508)*100,)</f>
        <v>0</v>
      </c>
      <c r="O528" s="812">
        <f t="shared" ref="O528:O530" si="637">IF(D528&gt;0,(D528/D508)*100,)</f>
        <v>20.734818846742641</v>
      </c>
      <c r="P528" s="812">
        <f t="shared" ref="P528:V530" si="638">IF(E528&gt;0,(E528/E508)*100,)</f>
        <v>19.90907958649894</v>
      </c>
      <c r="Q528" s="812">
        <f t="shared" si="638"/>
        <v>19.353705655075519</v>
      </c>
      <c r="R528" s="813">
        <f t="shared" si="638"/>
        <v>20.448566385827032</v>
      </c>
      <c r="S528" s="813">
        <f t="shared" si="638"/>
        <v>0</v>
      </c>
      <c r="T528" s="812">
        <f t="shared" si="638"/>
        <v>0</v>
      </c>
      <c r="U528" s="814">
        <f t="shared" si="638"/>
        <v>0</v>
      </c>
      <c r="V528" s="814">
        <f t="shared" si="638"/>
        <v>0</v>
      </c>
      <c r="W528" s="811"/>
      <c r="X528" s="811"/>
      <c r="Y528" s="812"/>
      <c r="Z528" s="812"/>
      <c r="AA528" s="813"/>
      <c r="AB528" s="813"/>
      <c r="AC528" s="812"/>
      <c r="AD528" s="814"/>
      <c r="AE528" s="812"/>
    </row>
    <row r="529" spans="1:31">
      <c r="A529" s="773"/>
      <c r="B529" s="16" t="s">
        <v>84</v>
      </c>
      <c r="C529" s="974"/>
      <c r="D529" s="975">
        <v>7637</v>
      </c>
      <c r="E529" s="975">
        <v>2908</v>
      </c>
      <c r="F529" s="976">
        <v>572</v>
      </c>
      <c r="G529" s="977">
        <v>11117</v>
      </c>
      <c r="H529" s="974"/>
      <c r="I529" s="978"/>
      <c r="J529" s="978"/>
      <c r="K529" s="164"/>
      <c r="L529" s="875"/>
      <c r="M529" s="875"/>
      <c r="N529" s="778">
        <f t="shared" si="636"/>
        <v>0</v>
      </c>
      <c r="O529" s="778">
        <f t="shared" si="637"/>
        <v>19.86422514695937</v>
      </c>
      <c r="P529" s="778">
        <f t="shared" si="638"/>
        <v>18.617157490396927</v>
      </c>
      <c r="Q529" s="758">
        <f t="shared" si="638"/>
        <v>18.840579710144929</v>
      </c>
      <c r="R529" s="854">
        <f t="shared" si="638"/>
        <v>19.468670099120871</v>
      </c>
      <c r="S529" s="854">
        <f t="shared" si="638"/>
        <v>0</v>
      </c>
      <c r="T529" s="778">
        <f t="shared" si="638"/>
        <v>0</v>
      </c>
      <c r="U529" s="758">
        <f t="shared" si="638"/>
        <v>0</v>
      </c>
      <c r="V529" s="854">
        <f t="shared" si="638"/>
        <v>0</v>
      </c>
      <c r="W529" s="854"/>
      <c r="X529" s="778"/>
      <c r="Y529" s="778"/>
      <c r="Z529" s="758"/>
      <c r="AA529" s="854"/>
      <c r="AB529" s="854"/>
      <c r="AC529" s="778"/>
      <c r="AD529" s="758"/>
      <c r="AE529" s="854"/>
    </row>
    <row r="530" spans="1:31">
      <c r="A530" s="773"/>
      <c r="B530" s="16" t="s">
        <v>1092</v>
      </c>
      <c r="C530" s="974"/>
      <c r="D530" s="975">
        <v>9661</v>
      </c>
      <c r="E530" s="975">
        <v>3341</v>
      </c>
      <c r="F530" s="976">
        <v>608</v>
      </c>
      <c r="G530" s="977">
        <v>13610</v>
      </c>
      <c r="H530" s="974"/>
      <c r="I530" s="978"/>
      <c r="J530" s="978"/>
      <c r="K530" s="164"/>
      <c r="L530" s="875"/>
      <c r="M530" s="875"/>
      <c r="N530" s="761">
        <f t="shared" si="636"/>
        <v>0</v>
      </c>
      <c r="O530" s="761">
        <f t="shared" si="637"/>
        <v>26.148974178530825</v>
      </c>
      <c r="P530" s="761">
        <f t="shared" si="638"/>
        <v>22.647776572668114</v>
      </c>
      <c r="Q530" s="762">
        <f t="shared" si="638"/>
        <v>23.777864685177942</v>
      </c>
      <c r="R530" s="760">
        <f t="shared" si="638"/>
        <v>25.085245599483919</v>
      </c>
      <c r="S530" s="760">
        <f t="shared" si="638"/>
        <v>0</v>
      </c>
      <c r="T530" s="761">
        <f t="shared" si="638"/>
        <v>0</v>
      </c>
      <c r="U530" s="762">
        <f t="shared" si="638"/>
        <v>0</v>
      </c>
      <c r="V530" s="760">
        <f t="shared" si="638"/>
        <v>0</v>
      </c>
      <c r="W530" s="855"/>
      <c r="X530" s="761"/>
      <c r="Y530" s="761"/>
      <c r="Z530" s="762"/>
      <c r="AA530" s="760"/>
      <c r="AB530" s="760"/>
      <c r="AC530" s="761"/>
      <c r="AD530" s="762"/>
      <c r="AE530" s="760"/>
    </row>
    <row r="531" spans="1:31">
      <c r="A531" s="773"/>
      <c r="B531" s="16" t="s">
        <v>959</v>
      </c>
      <c r="C531" s="974"/>
      <c r="D531" s="975">
        <v>21498</v>
      </c>
      <c r="E531" s="975">
        <v>8384</v>
      </c>
      <c r="F531" s="976">
        <v>1421</v>
      </c>
      <c r="G531" s="977">
        <v>31303</v>
      </c>
      <c r="H531" s="974"/>
      <c r="I531" s="978"/>
      <c r="J531" s="978"/>
      <c r="K531" s="164"/>
      <c r="L531" s="875"/>
      <c r="M531" s="875"/>
      <c r="N531" s="812">
        <f t="shared" ref="N531:N533" si="639">IF(C531&gt;0,(C531/C508)*100,)</f>
        <v>0</v>
      </c>
      <c r="O531" s="812">
        <f t="shared" ref="O531:O533" si="640">IF(D531&gt;0,(D531/D508)*100,)</f>
        <v>52.239204918231962</v>
      </c>
      <c r="P531" s="812">
        <f t="shared" ref="P531:V533" si="641">IF(E531&gt;0,(E531/E508)*100,)</f>
        <v>52.210736081703821</v>
      </c>
      <c r="Q531" s="812">
        <f t="shared" si="641"/>
        <v>49.912188268352651</v>
      </c>
      <c r="R531" s="813">
        <f t="shared" si="641"/>
        <v>52.121282759998664</v>
      </c>
      <c r="S531" s="813">
        <f t="shared" si="641"/>
        <v>0</v>
      </c>
      <c r="T531" s="812">
        <f t="shared" si="641"/>
        <v>0</v>
      </c>
      <c r="U531" s="814">
        <f t="shared" si="641"/>
        <v>0</v>
      </c>
      <c r="V531" s="814">
        <f t="shared" si="641"/>
        <v>0</v>
      </c>
      <c r="W531" s="811"/>
      <c r="X531" s="811"/>
      <c r="Y531" s="812"/>
      <c r="Z531" s="812"/>
      <c r="AA531" s="813"/>
      <c r="AB531" s="813"/>
      <c r="AC531" s="812"/>
      <c r="AD531" s="814"/>
      <c r="AE531" s="812"/>
    </row>
    <row r="532" spans="1:31">
      <c r="A532" s="773"/>
      <c r="B532" s="16" t="s">
        <v>86</v>
      </c>
      <c r="C532" s="974"/>
      <c r="D532" s="975">
        <v>20615</v>
      </c>
      <c r="E532" s="975">
        <v>8600</v>
      </c>
      <c r="F532" s="976">
        <v>1584</v>
      </c>
      <c r="G532" s="977">
        <v>30799</v>
      </c>
      <c r="H532" s="974"/>
      <c r="I532" s="978"/>
      <c r="J532" s="978"/>
      <c r="K532" s="164"/>
      <c r="L532" s="875"/>
      <c r="M532" s="875"/>
      <c r="N532" s="778">
        <f t="shared" si="639"/>
        <v>0</v>
      </c>
      <c r="O532" s="778">
        <f t="shared" si="640"/>
        <v>53.620662747750089</v>
      </c>
      <c r="P532" s="778">
        <f t="shared" si="641"/>
        <v>55.057618437900125</v>
      </c>
      <c r="Q532" s="758">
        <f t="shared" si="641"/>
        <v>52.173913043478258</v>
      </c>
      <c r="R532" s="854">
        <f t="shared" si="641"/>
        <v>53.936814822598159</v>
      </c>
      <c r="S532" s="854">
        <f t="shared" si="641"/>
        <v>0</v>
      </c>
      <c r="T532" s="778">
        <f t="shared" si="641"/>
        <v>0</v>
      </c>
      <c r="U532" s="758">
        <f t="shared" si="641"/>
        <v>0</v>
      </c>
      <c r="V532" s="854">
        <f t="shared" si="641"/>
        <v>0</v>
      </c>
      <c r="W532" s="854"/>
      <c r="X532" s="778"/>
      <c r="Y532" s="778"/>
      <c r="Z532" s="758"/>
      <c r="AA532" s="854"/>
      <c r="AB532" s="854"/>
      <c r="AC532" s="778"/>
      <c r="AD532" s="758"/>
      <c r="AE532" s="854"/>
    </row>
    <row r="533" spans="1:31">
      <c r="A533" s="773"/>
      <c r="B533" s="16" t="s">
        <v>1094</v>
      </c>
      <c r="C533" s="974"/>
      <c r="D533" s="975">
        <v>17508</v>
      </c>
      <c r="E533" s="975">
        <v>7524</v>
      </c>
      <c r="F533" s="976">
        <v>1225</v>
      </c>
      <c r="G533" s="977">
        <v>26257</v>
      </c>
      <c r="H533" s="974"/>
      <c r="I533" s="978"/>
      <c r="J533" s="978"/>
      <c r="K533" s="164"/>
      <c r="L533" s="875"/>
      <c r="M533" s="875"/>
      <c r="N533" s="761">
        <f t="shared" si="639"/>
        <v>0</v>
      </c>
      <c r="O533" s="761">
        <f t="shared" si="640"/>
        <v>47.388079900395169</v>
      </c>
      <c r="P533" s="761">
        <f t="shared" si="641"/>
        <v>51.00325379609545</v>
      </c>
      <c r="Q533" s="762">
        <f t="shared" si="641"/>
        <v>47.90770434102464</v>
      </c>
      <c r="R533" s="760">
        <f t="shared" si="641"/>
        <v>48.395539581605384</v>
      </c>
      <c r="S533" s="760">
        <f t="shared" si="641"/>
        <v>0</v>
      </c>
      <c r="T533" s="761">
        <f t="shared" si="641"/>
        <v>0</v>
      </c>
      <c r="U533" s="762">
        <f t="shared" si="641"/>
        <v>0</v>
      </c>
      <c r="V533" s="760">
        <f t="shared" si="641"/>
        <v>0</v>
      </c>
      <c r="W533" s="855"/>
      <c r="X533" s="761"/>
      <c r="Y533" s="761"/>
      <c r="Z533" s="762"/>
      <c r="AA533" s="760"/>
      <c r="AB533" s="760"/>
      <c r="AC533" s="761"/>
      <c r="AD533" s="762"/>
      <c r="AE533" s="760"/>
    </row>
    <row r="534" spans="1:31">
      <c r="A534" s="773"/>
      <c r="B534" s="16" t="s">
        <v>953</v>
      </c>
      <c r="C534" s="974"/>
      <c r="D534" s="975">
        <v>4493</v>
      </c>
      <c r="E534" s="975">
        <v>2883</v>
      </c>
      <c r="F534" s="976">
        <v>767</v>
      </c>
      <c r="G534" s="977">
        <v>8143</v>
      </c>
      <c r="H534" s="974"/>
      <c r="I534" s="978"/>
      <c r="J534" s="978"/>
      <c r="K534" s="164"/>
      <c r="L534" s="875"/>
      <c r="M534" s="875"/>
      <c r="N534" s="812">
        <f t="shared" ref="N534:N536" si="642">IF(C534&gt;0,(C534/C505)*100,)</f>
        <v>0</v>
      </c>
      <c r="O534" s="812">
        <f t="shared" ref="O534:O536" si="643">IF(D534&gt;0,(D534/D505)*100,)</f>
        <v>15.532738712576922</v>
      </c>
      <c r="P534" s="812">
        <f t="shared" ref="P534:V536" si="644">IF(E534&gt;0,(E534/E505)*100,)</f>
        <v>22.483038290571631</v>
      </c>
      <c r="Q534" s="812">
        <f t="shared" si="644"/>
        <v>29.682662538699688</v>
      </c>
      <c r="R534" s="813">
        <f t="shared" si="644"/>
        <v>18.367807276746444</v>
      </c>
      <c r="S534" s="813">
        <f t="shared" si="644"/>
        <v>0</v>
      </c>
      <c r="T534" s="812">
        <f t="shared" si="644"/>
        <v>0</v>
      </c>
      <c r="U534" s="814">
        <f t="shared" si="644"/>
        <v>0</v>
      </c>
      <c r="V534" s="814">
        <f t="shared" si="644"/>
        <v>0</v>
      </c>
      <c r="W534" s="811"/>
      <c r="X534" s="811"/>
      <c r="Y534" s="812"/>
      <c r="Z534" s="812"/>
      <c r="AA534" s="813"/>
      <c r="AB534" s="813"/>
      <c r="AC534" s="812"/>
      <c r="AD534" s="814"/>
      <c r="AE534" s="812"/>
    </row>
    <row r="535" spans="1:31">
      <c r="A535" s="773"/>
      <c r="B535" s="16" t="s">
        <v>524</v>
      </c>
      <c r="C535" s="974"/>
      <c r="D535" s="975">
        <v>5550</v>
      </c>
      <c r="E535" s="975">
        <v>3219</v>
      </c>
      <c r="F535" s="976">
        <v>774</v>
      </c>
      <c r="G535" s="977">
        <v>9543</v>
      </c>
      <c r="H535" s="974"/>
      <c r="I535" s="978"/>
      <c r="J535" s="978"/>
      <c r="K535" s="164"/>
      <c r="L535" s="875"/>
      <c r="M535" s="875"/>
      <c r="N535" s="778">
        <f t="shared" si="642"/>
        <v>0</v>
      </c>
      <c r="O535" s="778">
        <f t="shared" si="643"/>
        <v>15.543606116619054</v>
      </c>
      <c r="P535" s="778">
        <f t="shared" si="644"/>
        <v>23.974082073434126</v>
      </c>
      <c r="Q535" s="758">
        <f t="shared" si="644"/>
        <v>28.186453022578295</v>
      </c>
      <c r="R535" s="854">
        <f t="shared" si="644"/>
        <v>18.394726189787775</v>
      </c>
      <c r="S535" s="854">
        <f t="shared" si="644"/>
        <v>0</v>
      </c>
      <c r="T535" s="778">
        <f t="shared" si="644"/>
        <v>0</v>
      </c>
      <c r="U535" s="758">
        <f t="shared" si="644"/>
        <v>0</v>
      </c>
      <c r="V535" s="854">
        <f t="shared" si="644"/>
        <v>0</v>
      </c>
      <c r="W535" s="854"/>
      <c r="X535" s="778"/>
      <c r="Y535" s="778"/>
      <c r="Z535" s="758"/>
      <c r="AA535" s="854"/>
      <c r="AB535" s="854"/>
      <c r="AC535" s="778"/>
      <c r="AD535" s="758"/>
      <c r="AE535" s="854"/>
    </row>
    <row r="536" spans="1:31">
      <c r="A536" s="773"/>
      <c r="B536" s="16" t="s">
        <v>1096</v>
      </c>
      <c r="C536" s="974"/>
      <c r="D536" s="975">
        <v>5974</v>
      </c>
      <c r="E536" s="975">
        <v>3124</v>
      </c>
      <c r="F536" s="976">
        <v>721</v>
      </c>
      <c r="G536" s="977">
        <v>9819</v>
      </c>
      <c r="H536" s="974"/>
      <c r="I536" s="978"/>
      <c r="J536" s="978"/>
      <c r="K536" s="164"/>
      <c r="L536" s="875"/>
      <c r="M536" s="875"/>
      <c r="N536" s="761">
        <f t="shared" si="642"/>
        <v>0</v>
      </c>
      <c r="O536" s="761">
        <f t="shared" si="643"/>
        <v>15.83733199013812</v>
      </c>
      <c r="P536" s="761">
        <f t="shared" si="644"/>
        <v>22.370211242391694</v>
      </c>
      <c r="Q536" s="762">
        <f t="shared" si="644"/>
        <v>25.360534646500177</v>
      </c>
      <c r="R536" s="760">
        <f t="shared" si="644"/>
        <v>18.00693209118084</v>
      </c>
      <c r="S536" s="760">
        <f t="shared" si="644"/>
        <v>0</v>
      </c>
      <c r="T536" s="761">
        <f t="shared" si="644"/>
        <v>0</v>
      </c>
      <c r="U536" s="762">
        <f t="shared" si="644"/>
        <v>0</v>
      </c>
      <c r="V536" s="760">
        <f t="shared" si="644"/>
        <v>0</v>
      </c>
      <c r="W536" s="855"/>
      <c r="X536" s="761"/>
      <c r="Y536" s="761"/>
      <c r="Z536" s="762"/>
      <c r="AA536" s="760"/>
      <c r="AB536" s="760"/>
      <c r="AC536" s="761"/>
      <c r="AD536" s="762"/>
      <c r="AE536" s="760"/>
    </row>
    <row r="537" spans="1:31">
      <c r="A537" s="930" t="s">
        <v>448</v>
      </c>
      <c r="B537" s="927" t="s">
        <v>764</v>
      </c>
      <c r="C537" s="1019"/>
      <c r="D537" s="971">
        <v>7977</v>
      </c>
      <c r="E537" s="971">
        <v>4380</v>
      </c>
      <c r="F537" s="972">
        <v>2582</v>
      </c>
      <c r="G537" s="973">
        <v>14939</v>
      </c>
      <c r="H537" s="970"/>
      <c r="I537" s="971"/>
      <c r="J537" s="971"/>
      <c r="K537" s="953"/>
      <c r="L537" s="875"/>
      <c r="M537" s="875"/>
      <c r="N537" s="794"/>
      <c r="O537" s="794"/>
      <c r="P537" s="794"/>
      <c r="Q537" s="794"/>
      <c r="R537" s="795"/>
      <c r="S537" s="795"/>
      <c r="T537" s="794"/>
      <c r="U537" s="796"/>
      <c r="V537" s="796"/>
      <c r="W537" s="792"/>
      <c r="X537" s="793"/>
      <c r="Y537" s="794"/>
      <c r="Z537" s="794"/>
      <c r="AA537" s="795"/>
      <c r="AB537" s="795"/>
      <c r="AC537" s="794"/>
      <c r="AD537" s="796"/>
      <c r="AE537" s="858"/>
    </row>
    <row r="538" spans="1:31">
      <c r="A538" s="773"/>
      <c r="B538" s="16" t="s">
        <v>452</v>
      </c>
      <c r="C538" s="974"/>
      <c r="D538" s="975">
        <v>8490</v>
      </c>
      <c r="E538" s="975">
        <v>5633</v>
      </c>
      <c r="F538" s="976">
        <v>2930</v>
      </c>
      <c r="G538" s="977">
        <v>17053</v>
      </c>
      <c r="H538" s="974"/>
      <c r="I538" s="978"/>
      <c r="J538" s="978"/>
      <c r="K538" s="164"/>
      <c r="L538" s="875"/>
      <c r="M538" s="875"/>
      <c r="N538" s="799"/>
      <c r="O538" s="799"/>
      <c r="P538" s="799"/>
      <c r="Q538" s="799"/>
      <c r="R538" s="800"/>
      <c r="S538" s="800"/>
      <c r="T538" s="799"/>
      <c r="U538" s="801"/>
      <c r="V538" s="801"/>
      <c r="W538" s="797"/>
      <c r="X538" s="798"/>
      <c r="Y538" s="799"/>
      <c r="Z538" s="799"/>
      <c r="AA538" s="800"/>
      <c r="AB538" s="800"/>
      <c r="AC538" s="799"/>
      <c r="AD538" s="801"/>
      <c r="AE538" s="799"/>
    </row>
    <row r="539" spans="1:31">
      <c r="A539" s="773"/>
      <c r="B539" s="16" t="s">
        <v>878</v>
      </c>
      <c r="C539" s="974"/>
      <c r="D539" s="975">
        <v>11354</v>
      </c>
      <c r="E539" s="975">
        <v>5835</v>
      </c>
      <c r="F539" s="976">
        <v>2771</v>
      </c>
      <c r="G539" s="977">
        <v>19960</v>
      </c>
      <c r="H539" s="974"/>
      <c r="I539" s="978"/>
      <c r="J539" s="978"/>
      <c r="K539" s="164"/>
      <c r="L539" s="875"/>
      <c r="M539" s="875"/>
      <c r="N539" s="799"/>
      <c r="O539" s="799"/>
      <c r="P539" s="799"/>
      <c r="Q539" s="799"/>
      <c r="R539" s="800"/>
      <c r="S539" s="800"/>
      <c r="T539" s="799"/>
      <c r="U539" s="801"/>
      <c r="V539" s="801"/>
      <c r="W539" s="797"/>
      <c r="X539" s="798"/>
      <c r="Y539" s="799"/>
      <c r="Z539" s="799"/>
      <c r="AA539" s="800"/>
      <c r="AB539" s="800"/>
      <c r="AC539" s="799"/>
      <c r="AD539" s="801"/>
      <c r="AE539" s="799"/>
    </row>
    <row r="540" spans="1:31">
      <c r="A540" s="773"/>
      <c r="B540" s="16" t="s">
        <v>1002</v>
      </c>
      <c r="C540" s="974"/>
      <c r="D540" s="975">
        <v>11118</v>
      </c>
      <c r="E540" s="975">
        <v>5640</v>
      </c>
      <c r="F540" s="976">
        <v>2721</v>
      </c>
      <c r="G540" s="977">
        <v>19479</v>
      </c>
      <c r="H540" s="974"/>
      <c r="I540" s="978"/>
      <c r="J540" s="978"/>
      <c r="K540" s="164"/>
      <c r="L540" s="875"/>
      <c r="M540" s="875"/>
      <c r="N540" s="799"/>
      <c r="O540" s="799"/>
      <c r="P540" s="799"/>
      <c r="Q540" s="799"/>
      <c r="R540" s="800"/>
      <c r="S540" s="800"/>
      <c r="T540" s="799"/>
      <c r="U540" s="801"/>
      <c r="V540" s="801"/>
      <c r="W540" s="797"/>
      <c r="X540" s="798"/>
      <c r="Y540" s="799"/>
      <c r="Z540" s="799"/>
      <c r="AA540" s="800"/>
      <c r="AB540" s="800"/>
      <c r="AC540" s="799"/>
      <c r="AD540" s="801"/>
      <c r="AE540" s="799"/>
    </row>
    <row r="541" spans="1:31">
      <c r="A541" s="773"/>
      <c r="B541" s="16" t="s">
        <v>70</v>
      </c>
      <c r="C541" s="974"/>
      <c r="D541" s="975">
        <v>14391</v>
      </c>
      <c r="E541" s="975">
        <v>7888</v>
      </c>
      <c r="F541" s="976">
        <v>3700</v>
      </c>
      <c r="G541" s="977">
        <v>25979</v>
      </c>
      <c r="H541" s="974"/>
      <c r="I541" s="978"/>
      <c r="J541" s="978"/>
      <c r="K541" s="164"/>
      <c r="L541" s="875"/>
      <c r="M541" s="875"/>
      <c r="N541" s="799"/>
      <c r="O541" s="799"/>
      <c r="P541" s="799"/>
      <c r="Q541" s="799"/>
      <c r="R541" s="800"/>
      <c r="S541" s="800"/>
      <c r="T541" s="799"/>
      <c r="U541" s="801"/>
      <c r="V541" s="801"/>
      <c r="W541" s="797"/>
      <c r="X541" s="798"/>
      <c r="Y541" s="799"/>
      <c r="Z541" s="799"/>
      <c r="AA541" s="800"/>
      <c r="AB541" s="800"/>
      <c r="AC541" s="799"/>
      <c r="AD541" s="801"/>
      <c r="AE541" s="799"/>
    </row>
    <row r="542" spans="1:31">
      <c r="A542" s="773"/>
      <c r="B542" s="16" t="s">
        <v>1076</v>
      </c>
      <c r="C542" s="974"/>
      <c r="D542" s="975">
        <v>15719</v>
      </c>
      <c r="E542" s="975">
        <v>8312</v>
      </c>
      <c r="F542" s="976">
        <v>3993</v>
      </c>
      <c r="G542" s="977">
        <v>28024</v>
      </c>
      <c r="H542" s="974"/>
      <c r="I542" s="978"/>
      <c r="J542" s="978"/>
      <c r="K542" s="164"/>
      <c r="L542" s="875"/>
      <c r="M542" s="875"/>
      <c r="N542" s="804"/>
      <c r="O542" s="804"/>
      <c r="P542" s="804"/>
      <c r="Q542" s="804"/>
      <c r="R542" s="805"/>
      <c r="S542" s="805"/>
      <c r="T542" s="804"/>
      <c r="U542" s="806"/>
      <c r="V542" s="806"/>
      <c r="W542" s="802"/>
      <c r="X542" s="803"/>
      <c r="Y542" s="804"/>
      <c r="Z542" s="804"/>
      <c r="AA542" s="805"/>
      <c r="AB542" s="805"/>
      <c r="AC542" s="804"/>
      <c r="AD542" s="806"/>
      <c r="AE542" s="804"/>
    </row>
    <row r="543" spans="1:31">
      <c r="A543" s="773"/>
      <c r="B543" s="16" t="s">
        <v>454</v>
      </c>
      <c r="C543" s="974"/>
      <c r="D543" s="975">
        <v>4373</v>
      </c>
      <c r="E543" s="975">
        <v>2633</v>
      </c>
      <c r="F543" s="976">
        <v>1559</v>
      </c>
      <c r="G543" s="977">
        <v>8565</v>
      </c>
      <c r="H543" s="974"/>
      <c r="I543" s="978"/>
      <c r="J543" s="978"/>
      <c r="K543" s="164"/>
      <c r="L543" s="875"/>
      <c r="M543" s="875"/>
      <c r="N543" s="730"/>
      <c r="O543" s="730"/>
      <c r="P543" s="730"/>
      <c r="Q543" s="730"/>
      <c r="R543" s="807"/>
      <c r="S543" s="730"/>
      <c r="T543" s="730"/>
      <c r="U543" s="730"/>
      <c r="V543" s="807"/>
      <c r="W543" s="731"/>
      <c r="X543" s="730"/>
      <c r="Y543" s="730"/>
      <c r="Z543" s="730"/>
      <c r="AA543" s="807"/>
      <c r="AB543" s="730"/>
      <c r="AC543" s="730"/>
      <c r="AD543" s="730"/>
      <c r="AE543" s="859"/>
    </row>
    <row r="544" spans="1:31">
      <c r="A544" s="773"/>
      <c r="B544" s="16" t="s">
        <v>255</v>
      </c>
      <c r="C544" s="974"/>
      <c r="D544" s="975">
        <v>4822</v>
      </c>
      <c r="E544" s="975">
        <v>2955</v>
      </c>
      <c r="F544" s="976">
        <v>1424</v>
      </c>
      <c r="G544" s="977">
        <v>9201</v>
      </c>
      <c r="H544" s="974"/>
      <c r="I544" s="978"/>
      <c r="J544" s="978"/>
      <c r="K544" s="164"/>
      <c r="L544" s="875"/>
      <c r="M544" s="875"/>
      <c r="N544" s="28"/>
      <c r="O544" s="28"/>
      <c r="P544" s="28"/>
      <c r="Q544" s="28"/>
      <c r="R544" s="808"/>
      <c r="S544" s="28"/>
      <c r="T544" s="28"/>
      <c r="U544" s="28"/>
      <c r="V544" s="808"/>
      <c r="W544" s="797"/>
      <c r="X544" s="844"/>
      <c r="Y544" s="28"/>
      <c r="Z544" s="28"/>
      <c r="AA544" s="808"/>
      <c r="AB544" s="28"/>
      <c r="AC544" s="28"/>
      <c r="AD544" s="28"/>
      <c r="AE544" s="860"/>
    </row>
    <row r="545" spans="1:40">
      <c r="A545" s="773"/>
      <c r="B545" s="16" t="s">
        <v>1078</v>
      </c>
      <c r="C545" s="974"/>
      <c r="D545" s="975">
        <v>4690</v>
      </c>
      <c r="E545" s="975">
        <v>3013</v>
      </c>
      <c r="F545" s="976">
        <v>1492</v>
      </c>
      <c r="G545" s="977">
        <v>9195</v>
      </c>
      <c r="H545" s="974"/>
      <c r="I545" s="978"/>
      <c r="J545" s="978"/>
      <c r="K545" s="164"/>
      <c r="L545" s="875"/>
      <c r="M545" s="875"/>
      <c r="N545" s="798">
        <f t="shared" ref="N545:N550" si="645">IF(C545&gt;0,(C545/C537)*100,)</f>
        <v>0</v>
      </c>
      <c r="O545" s="798">
        <f t="shared" ref="O545:O550" si="646">IF(D545&gt;0,(D545/D537)*100,)</f>
        <v>58.794032844427733</v>
      </c>
      <c r="P545" s="798">
        <f t="shared" ref="P545:P550" si="647">IF(E545&gt;0,(E545/E537)*100,)</f>
        <v>68.789954337899545</v>
      </c>
      <c r="Q545" s="809">
        <f t="shared" ref="Q545:Q550" si="648">IF(F545&gt;0,(F545/F537)*100,)</f>
        <v>57.784663051897752</v>
      </c>
      <c r="R545" s="810">
        <f t="shared" ref="R545:R550" si="649">IF(G545&gt;0,(G545/G537)*100,)</f>
        <v>61.550304571925828</v>
      </c>
      <c r="S545" s="798">
        <f t="shared" ref="S545:S550" si="650">IF(H545&gt;0,(H545/H537)*100,)</f>
        <v>0</v>
      </c>
      <c r="T545" s="798">
        <f t="shared" ref="T545:T550" si="651">IF(I545&gt;0,(I545/I537)*100,)</f>
        <v>0</v>
      </c>
      <c r="U545" s="809">
        <f t="shared" ref="U545:U550" si="652">IF(J545&gt;0,(J545/J537)*100,)</f>
        <v>0</v>
      </c>
      <c r="V545" s="810">
        <f t="shared" ref="V545:V550" si="653">IF(K545&gt;0,(K545/K537)*100,)</f>
        <v>0</v>
      </c>
      <c r="W545" s="797"/>
      <c r="X545" s="798"/>
      <c r="Y545" s="798"/>
      <c r="Z545" s="809"/>
      <c r="AA545" s="810"/>
      <c r="AB545" s="798"/>
      <c r="AC545" s="798"/>
      <c r="AD545" s="809"/>
      <c r="AE545" s="797"/>
    </row>
    <row r="546" spans="1:40">
      <c r="A546" s="773"/>
      <c r="B546" s="16" t="s">
        <v>456</v>
      </c>
      <c r="C546" s="974"/>
      <c r="D546" s="975">
        <v>4987</v>
      </c>
      <c r="E546" s="975">
        <v>3618</v>
      </c>
      <c r="F546" s="976">
        <v>1733</v>
      </c>
      <c r="G546" s="977">
        <v>10338</v>
      </c>
      <c r="H546" s="974"/>
      <c r="I546" s="978"/>
      <c r="J546" s="978"/>
      <c r="K546" s="164"/>
      <c r="L546" s="875"/>
      <c r="M546" s="875"/>
      <c r="N546" s="778">
        <f t="shared" si="645"/>
        <v>0</v>
      </c>
      <c r="O546" s="778">
        <f t="shared" si="646"/>
        <v>58.7396937573616</v>
      </c>
      <c r="P546" s="778">
        <f t="shared" si="647"/>
        <v>64.228652582993078</v>
      </c>
      <c r="Q546" s="758">
        <f t="shared" si="648"/>
        <v>59.146757679180887</v>
      </c>
      <c r="R546" s="854">
        <f t="shared" si="649"/>
        <v>60.622764322993014</v>
      </c>
      <c r="S546" s="854">
        <f t="shared" si="650"/>
        <v>0</v>
      </c>
      <c r="T546" s="778">
        <f t="shared" si="651"/>
        <v>0</v>
      </c>
      <c r="U546" s="758">
        <f t="shared" si="652"/>
        <v>0</v>
      </c>
      <c r="V546" s="854">
        <f t="shared" si="653"/>
        <v>0</v>
      </c>
      <c r="W546" s="854"/>
      <c r="X546" s="778"/>
      <c r="Y546" s="778"/>
      <c r="Z546" s="758"/>
      <c r="AA546" s="854"/>
      <c r="AB546" s="854"/>
      <c r="AC546" s="778"/>
      <c r="AD546" s="758"/>
      <c r="AE546" s="854"/>
    </row>
    <row r="547" spans="1:40">
      <c r="A547" s="773"/>
      <c r="B547" s="16" t="s">
        <v>880</v>
      </c>
      <c r="C547" s="974"/>
      <c r="D547" s="975">
        <v>6424</v>
      </c>
      <c r="E547" s="975">
        <v>3588</v>
      </c>
      <c r="F547" s="976">
        <v>1584</v>
      </c>
      <c r="G547" s="977">
        <v>11596</v>
      </c>
      <c r="H547" s="974"/>
      <c r="I547" s="978"/>
      <c r="J547" s="978"/>
      <c r="K547" s="164"/>
      <c r="L547" s="875"/>
      <c r="M547" s="875"/>
      <c r="N547" s="778">
        <f t="shared" si="645"/>
        <v>0</v>
      </c>
      <c r="O547" s="778">
        <f t="shared" si="646"/>
        <v>56.57917914391404</v>
      </c>
      <c r="P547" s="778">
        <f t="shared" si="647"/>
        <v>61.491002570694086</v>
      </c>
      <c r="Q547" s="758">
        <f t="shared" si="648"/>
        <v>57.163478888487909</v>
      </c>
      <c r="R547" s="854">
        <f t="shared" si="649"/>
        <v>58.096192384769537</v>
      </c>
      <c r="S547" s="854">
        <f t="shared" si="650"/>
        <v>0</v>
      </c>
      <c r="T547" s="778">
        <f t="shared" si="651"/>
        <v>0</v>
      </c>
      <c r="U547" s="758">
        <f t="shared" si="652"/>
        <v>0</v>
      </c>
      <c r="V547" s="854">
        <f t="shared" si="653"/>
        <v>0</v>
      </c>
      <c r="W547" s="854"/>
      <c r="X547" s="778"/>
      <c r="Y547" s="778"/>
      <c r="Z547" s="758"/>
      <c r="AA547" s="854"/>
      <c r="AB547" s="854"/>
      <c r="AC547" s="778"/>
      <c r="AD547" s="758"/>
      <c r="AE547" s="854"/>
    </row>
    <row r="548" spans="1:40">
      <c r="A548" s="773"/>
      <c r="B548" s="16" t="s">
        <v>1004</v>
      </c>
      <c r="C548" s="974"/>
      <c r="D548" s="975">
        <v>6327</v>
      </c>
      <c r="E548" s="975">
        <v>3439</v>
      </c>
      <c r="F548" s="976">
        <v>1506</v>
      </c>
      <c r="G548" s="977">
        <v>11272</v>
      </c>
      <c r="H548" s="974"/>
      <c r="I548" s="975"/>
      <c r="J548" s="975"/>
      <c r="K548" s="164"/>
      <c r="L548" s="875"/>
      <c r="M548" s="875"/>
      <c r="N548" s="778">
        <f t="shared" si="645"/>
        <v>0</v>
      </c>
      <c r="O548" s="778">
        <f t="shared" si="646"/>
        <v>56.907717215326493</v>
      </c>
      <c r="P548" s="778">
        <f t="shared" si="647"/>
        <v>60.975177304964532</v>
      </c>
      <c r="Q548" s="758">
        <f t="shared" si="648"/>
        <v>55.347298787210583</v>
      </c>
      <c r="R548" s="854">
        <f t="shared" si="649"/>
        <v>57.867446994198879</v>
      </c>
      <c r="S548" s="854">
        <f t="shared" si="650"/>
        <v>0</v>
      </c>
      <c r="T548" s="778">
        <f t="shared" si="651"/>
        <v>0</v>
      </c>
      <c r="U548" s="758">
        <f t="shared" si="652"/>
        <v>0</v>
      </c>
      <c r="V548" s="854">
        <f t="shared" si="653"/>
        <v>0</v>
      </c>
      <c r="W548" s="854"/>
      <c r="X548" s="778"/>
      <c r="Y548" s="778"/>
      <c r="Z548" s="758"/>
      <c r="AA548" s="854"/>
      <c r="AB548" s="854"/>
      <c r="AC548" s="778"/>
      <c r="AD548" s="758"/>
      <c r="AE548" s="854"/>
    </row>
    <row r="549" spans="1:40">
      <c r="A549" s="773"/>
      <c r="B549" s="16" t="s">
        <v>72</v>
      </c>
      <c r="C549" s="974"/>
      <c r="D549" s="975">
        <v>8011</v>
      </c>
      <c r="E549" s="975">
        <v>5138</v>
      </c>
      <c r="F549" s="976">
        <v>2284</v>
      </c>
      <c r="G549" s="977">
        <v>15433</v>
      </c>
      <c r="H549" s="974"/>
      <c r="I549" s="978"/>
      <c r="J549" s="978"/>
      <c r="K549" s="164"/>
      <c r="L549" s="875"/>
      <c r="M549" s="875"/>
      <c r="N549" s="778">
        <f t="shared" si="645"/>
        <v>0</v>
      </c>
      <c r="O549" s="778">
        <f t="shared" si="646"/>
        <v>55.666736154541027</v>
      </c>
      <c r="P549" s="778">
        <f t="shared" si="647"/>
        <v>65.136916835699793</v>
      </c>
      <c r="Q549" s="758">
        <f t="shared" si="648"/>
        <v>61.729729729729733</v>
      </c>
      <c r="R549" s="854">
        <f t="shared" si="649"/>
        <v>59.405673813464723</v>
      </c>
      <c r="S549" s="854">
        <f t="shared" si="650"/>
        <v>0</v>
      </c>
      <c r="T549" s="778">
        <f t="shared" si="651"/>
        <v>0</v>
      </c>
      <c r="U549" s="758">
        <f t="shared" si="652"/>
        <v>0</v>
      </c>
      <c r="V549" s="854">
        <f t="shared" si="653"/>
        <v>0</v>
      </c>
      <c r="W549" s="854"/>
      <c r="X549" s="778"/>
      <c r="Y549" s="778"/>
      <c r="Z549" s="758"/>
      <c r="AA549" s="854"/>
      <c r="AB549" s="854"/>
      <c r="AC549" s="778"/>
      <c r="AD549" s="758"/>
      <c r="AE549" s="854"/>
    </row>
    <row r="550" spans="1:40">
      <c r="A550" s="773"/>
      <c r="B550" s="16" t="s">
        <v>1080</v>
      </c>
      <c r="C550" s="974"/>
      <c r="D550" s="975">
        <v>9278</v>
      </c>
      <c r="E550" s="975">
        <v>5104</v>
      </c>
      <c r="F550" s="976">
        <v>2790</v>
      </c>
      <c r="G550" s="977">
        <v>17172</v>
      </c>
      <c r="H550" s="974"/>
      <c r="I550" s="978"/>
      <c r="J550" s="978"/>
      <c r="K550" s="164"/>
      <c r="L550" s="875"/>
      <c r="M550" s="875"/>
      <c r="N550" s="761">
        <f t="shared" si="645"/>
        <v>0</v>
      </c>
      <c r="O550" s="761">
        <f t="shared" si="646"/>
        <v>59.024110948533625</v>
      </c>
      <c r="P550" s="761">
        <f t="shared" si="647"/>
        <v>61.405197305101055</v>
      </c>
      <c r="Q550" s="762">
        <f t="shared" si="648"/>
        <v>69.872276483846733</v>
      </c>
      <c r="R550" s="760">
        <f t="shared" si="649"/>
        <v>61.27604910077077</v>
      </c>
      <c r="S550" s="760">
        <f t="shared" si="650"/>
        <v>0</v>
      </c>
      <c r="T550" s="761">
        <f t="shared" si="651"/>
        <v>0</v>
      </c>
      <c r="U550" s="762">
        <f t="shared" si="652"/>
        <v>0</v>
      </c>
      <c r="V550" s="760">
        <f t="shared" si="653"/>
        <v>0</v>
      </c>
      <c r="W550" s="855" t="s">
        <v>47</v>
      </c>
      <c r="X550" s="761"/>
      <c r="Y550" s="761"/>
      <c r="Z550" s="762"/>
      <c r="AA550" s="760"/>
      <c r="AB550" s="760"/>
      <c r="AC550" s="761"/>
      <c r="AD550" s="762"/>
      <c r="AE550" s="760"/>
    </row>
    <row r="551" spans="1:40">
      <c r="A551" s="773"/>
      <c r="B551" s="16" t="s">
        <v>1006</v>
      </c>
      <c r="C551" s="974"/>
      <c r="D551" s="975">
        <v>3872</v>
      </c>
      <c r="E551" s="975">
        <v>1892</v>
      </c>
      <c r="F551" s="976">
        <v>816</v>
      </c>
      <c r="G551" s="977">
        <v>6580</v>
      </c>
      <c r="H551" s="974"/>
      <c r="I551" s="978"/>
      <c r="J551" s="978"/>
      <c r="K551" s="164"/>
      <c r="L551" s="875"/>
      <c r="M551" s="875"/>
      <c r="N551" s="812">
        <f t="shared" ref="N551:N553" si="654">IF(C551&gt;0,(C551/C548)*100,)</f>
        <v>0</v>
      </c>
      <c r="O551" s="812">
        <f t="shared" ref="O551:O553" si="655">IF(D551&gt;0,(D551/D548)*100,)</f>
        <v>61.198040145408562</v>
      </c>
      <c r="P551" s="812">
        <f t="shared" ref="P551:V553" si="656">IF(E551&gt;0,(E551/E548)*100,)</f>
        <v>55.015993021227104</v>
      </c>
      <c r="Q551" s="812">
        <f t="shared" si="656"/>
        <v>54.183266932270911</v>
      </c>
      <c r="R551" s="813">
        <f t="shared" si="656"/>
        <v>58.374733853797025</v>
      </c>
      <c r="S551" s="813">
        <f t="shared" si="656"/>
        <v>0</v>
      </c>
      <c r="T551" s="812">
        <f t="shared" si="656"/>
        <v>0</v>
      </c>
      <c r="U551" s="814">
        <f t="shared" si="656"/>
        <v>0</v>
      </c>
      <c r="V551" s="814">
        <f t="shared" si="656"/>
        <v>0</v>
      </c>
      <c r="W551" s="811">
        <f t="shared" ref="W551:AE552" si="657">+N551+N554</f>
        <v>0</v>
      </c>
      <c r="X551" s="811">
        <f t="shared" si="657"/>
        <v>66.145092460881926</v>
      </c>
      <c r="Y551" s="812">
        <f t="shared" si="657"/>
        <v>60.744402442570518</v>
      </c>
      <c r="Z551" s="812">
        <f t="shared" si="657"/>
        <v>59.163346613545812</v>
      </c>
      <c r="AA551" s="813">
        <f t="shared" si="657"/>
        <v>63.564584811923353</v>
      </c>
      <c r="AB551" s="813">
        <f t="shared" si="657"/>
        <v>0</v>
      </c>
      <c r="AC551" s="812">
        <f t="shared" si="657"/>
        <v>0</v>
      </c>
      <c r="AD551" s="814">
        <f t="shared" si="657"/>
        <v>0</v>
      </c>
      <c r="AE551" s="812">
        <f t="shared" si="657"/>
        <v>0</v>
      </c>
      <c r="AF551" s="5">
        <f t="shared" ref="AF551:AN553" si="658">+N551+N554+N557</f>
        <v>0</v>
      </c>
      <c r="AG551" s="5">
        <f t="shared" si="658"/>
        <v>100</v>
      </c>
      <c r="AH551" s="5">
        <f t="shared" si="658"/>
        <v>100</v>
      </c>
      <c r="AI551" s="5">
        <f t="shared" si="658"/>
        <v>100</v>
      </c>
      <c r="AJ551" s="5">
        <f t="shared" si="658"/>
        <v>100</v>
      </c>
      <c r="AK551" s="5">
        <f t="shared" si="658"/>
        <v>0</v>
      </c>
      <c r="AL551" s="5">
        <f t="shared" si="658"/>
        <v>0</v>
      </c>
      <c r="AM551" s="5">
        <f t="shared" si="658"/>
        <v>0</v>
      </c>
      <c r="AN551" s="5">
        <f t="shared" si="658"/>
        <v>0</v>
      </c>
    </row>
    <row r="552" spans="1:40">
      <c r="A552" s="773"/>
      <c r="B552" s="16" t="s">
        <v>74</v>
      </c>
      <c r="C552" s="974"/>
      <c r="D552" s="975">
        <v>5053</v>
      </c>
      <c r="E552" s="975">
        <v>3042</v>
      </c>
      <c r="F552" s="976">
        <v>1239</v>
      </c>
      <c r="G552" s="977">
        <v>9334</v>
      </c>
      <c r="H552" s="974"/>
      <c r="I552" s="978"/>
      <c r="J552" s="978"/>
      <c r="K552" s="164"/>
      <c r="L552" s="875"/>
      <c r="M552" s="875"/>
      <c r="N552" s="778">
        <f t="shared" si="654"/>
        <v>0</v>
      </c>
      <c r="O552" s="778">
        <f t="shared" si="655"/>
        <v>63.075770815129196</v>
      </c>
      <c r="P552" s="778">
        <f t="shared" si="656"/>
        <v>59.205916699104712</v>
      </c>
      <c r="Q552" s="758">
        <f t="shared" si="656"/>
        <v>54.246935201401044</v>
      </c>
      <c r="R552" s="854">
        <f t="shared" si="656"/>
        <v>60.48078792198536</v>
      </c>
      <c r="S552" s="854">
        <f t="shared" si="656"/>
        <v>0</v>
      </c>
      <c r="T552" s="778">
        <f t="shared" si="656"/>
        <v>0</v>
      </c>
      <c r="U552" s="758">
        <f t="shared" si="656"/>
        <v>0</v>
      </c>
      <c r="V552" s="854">
        <f t="shared" si="656"/>
        <v>0</v>
      </c>
      <c r="W552" s="854">
        <f t="shared" si="657"/>
        <v>0</v>
      </c>
      <c r="X552" s="778">
        <f t="shared" si="657"/>
        <v>68.25614779677943</v>
      </c>
      <c r="Y552" s="778">
        <f t="shared" si="657"/>
        <v>66.407162319968862</v>
      </c>
      <c r="Z552" s="758">
        <f t="shared" si="657"/>
        <v>60.201401050788085</v>
      </c>
      <c r="AA552" s="854">
        <f t="shared" si="657"/>
        <v>66.448519406466673</v>
      </c>
      <c r="AB552" s="854">
        <f t="shared" si="657"/>
        <v>0</v>
      </c>
      <c r="AC552" s="778">
        <f t="shared" si="657"/>
        <v>0</v>
      </c>
      <c r="AD552" s="758">
        <f t="shared" si="657"/>
        <v>0</v>
      </c>
      <c r="AE552" s="854">
        <f t="shared" si="657"/>
        <v>0</v>
      </c>
      <c r="AF552" s="5">
        <f t="shared" si="658"/>
        <v>0</v>
      </c>
      <c r="AG552" s="5">
        <f t="shared" si="658"/>
        <v>100</v>
      </c>
      <c r="AH552" s="5">
        <f t="shared" si="658"/>
        <v>100</v>
      </c>
      <c r="AI552" s="5">
        <f t="shared" si="658"/>
        <v>100</v>
      </c>
      <c r="AJ552" s="5">
        <f t="shared" si="658"/>
        <v>100.00000000000001</v>
      </c>
      <c r="AK552" s="5">
        <f t="shared" si="658"/>
        <v>0</v>
      </c>
      <c r="AL552" s="5">
        <f t="shared" si="658"/>
        <v>0</v>
      </c>
      <c r="AM552" s="5">
        <f t="shared" si="658"/>
        <v>0</v>
      </c>
      <c r="AN552" s="5">
        <f t="shared" si="658"/>
        <v>0</v>
      </c>
    </row>
    <row r="553" spans="1:40">
      <c r="A553" s="773"/>
      <c r="B553" s="139" t="s">
        <v>1082</v>
      </c>
      <c r="C553" s="979"/>
      <c r="D553" s="980">
        <v>5794</v>
      </c>
      <c r="E553" s="980">
        <v>2938</v>
      </c>
      <c r="F553" s="981">
        <v>1664</v>
      </c>
      <c r="G553" s="982">
        <v>10396</v>
      </c>
      <c r="H553" s="979"/>
      <c r="I553" s="980"/>
      <c r="J553" s="980"/>
      <c r="K553" s="169"/>
      <c r="L553" s="876"/>
      <c r="M553" s="876"/>
      <c r="N553" s="761">
        <f t="shared" si="654"/>
        <v>0</v>
      </c>
      <c r="O553" s="761">
        <f t="shared" si="655"/>
        <v>62.448803621470141</v>
      </c>
      <c r="P553" s="761">
        <f t="shared" si="656"/>
        <v>57.562695924764895</v>
      </c>
      <c r="Q553" s="762">
        <f t="shared" si="656"/>
        <v>59.641577060931908</v>
      </c>
      <c r="R553" s="760">
        <f t="shared" si="656"/>
        <v>60.540414628464944</v>
      </c>
      <c r="S553" s="760">
        <f t="shared" si="656"/>
        <v>0</v>
      </c>
      <c r="T553" s="761">
        <f t="shared" si="656"/>
        <v>0</v>
      </c>
      <c r="U553" s="762">
        <f t="shared" si="656"/>
        <v>0</v>
      </c>
      <c r="V553" s="760">
        <f t="shared" si="656"/>
        <v>0</v>
      </c>
      <c r="W553" s="855">
        <f t="shared" ref="W553" si="659">+N553+N556</f>
        <v>0</v>
      </c>
      <c r="X553" s="761">
        <f t="shared" ref="X553" si="660">+O553+O556</f>
        <v>67.859452468204353</v>
      </c>
      <c r="Y553" s="761">
        <f t="shared" ref="Y553" si="661">+P553+P556</f>
        <v>64.518025078369917</v>
      </c>
      <c r="Z553" s="762">
        <f t="shared" ref="Z553" si="662">+Q553+Q556</f>
        <v>65.878136200716852</v>
      </c>
      <c r="AA553" s="760">
        <f t="shared" ref="AA553" si="663">+R553+R556</f>
        <v>66.544374563242485</v>
      </c>
      <c r="AB553" s="760">
        <f t="shared" ref="AB553" si="664">+S553+S556</f>
        <v>0</v>
      </c>
      <c r="AC553" s="761">
        <f t="shared" ref="AC553" si="665">+T553+T556</f>
        <v>0</v>
      </c>
      <c r="AD553" s="762">
        <f t="shared" ref="AD553" si="666">+U553+U556</f>
        <v>0</v>
      </c>
      <c r="AE553" s="760">
        <f t="shared" ref="AE553" si="667">+V553+V556</f>
        <v>0</v>
      </c>
      <c r="AF553" s="5">
        <f t="shared" si="658"/>
        <v>0</v>
      </c>
      <c r="AG553" s="5">
        <f t="shared" si="658"/>
        <v>100</v>
      </c>
      <c r="AH553" s="5">
        <f t="shared" si="658"/>
        <v>100</v>
      </c>
      <c r="AI553" s="5">
        <f t="shared" si="658"/>
        <v>100</v>
      </c>
      <c r="AJ553" s="5">
        <f t="shared" si="658"/>
        <v>100</v>
      </c>
      <c r="AK553" s="5">
        <f t="shared" si="658"/>
        <v>0</v>
      </c>
      <c r="AL553" s="5">
        <f t="shared" si="658"/>
        <v>0</v>
      </c>
      <c r="AM553" s="5">
        <f t="shared" si="658"/>
        <v>0</v>
      </c>
      <c r="AN553" s="5">
        <f t="shared" si="658"/>
        <v>0</v>
      </c>
    </row>
    <row r="554" spans="1:40">
      <c r="A554" s="773"/>
      <c r="B554" s="16" t="s">
        <v>1008</v>
      </c>
      <c r="C554" s="974"/>
      <c r="D554" s="975">
        <v>313</v>
      </c>
      <c r="E554" s="975">
        <v>197</v>
      </c>
      <c r="F554" s="976">
        <v>75</v>
      </c>
      <c r="G554" s="977">
        <v>585</v>
      </c>
      <c r="H554" s="974"/>
      <c r="I554" s="978"/>
      <c r="J554" s="978"/>
      <c r="K554" s="164"/>
      <c r="L554" s="875"/>
      <c r="M554" s="875"/>
      <c r="N554" s="812">
        <f t="shared" ref="N554:N556" si="668">IF(C554&gt;0,(C554/C548)*100,)</f>
        <v>0</v>
      </c>
      <c r="O554" s="812">
        <f t="shared" ref="O554:O556" si="669">IF(D554&gt;0,(D554/D548)*100,)</f>
        <v>4.9470523154733677</v>
      </c>
      <c r="P554" s="812">
        <f t="shared" ref="P554:V556" si="670">IF(E554&gt;0,(E554/E548)*100,)</f>
        <v>5.7284094213434136</v>
      </c>
      <c r="Q554" s="812">
        <f t="shared" si="670"/>
        <v>4.9800796812749004</v>
      </c>
      <c r="R554" s="813">
        <f t="shared" si="670"/>
        <v>5.189850958126331</v>
      </c>
      <c r="S554" s="813">
        <f t="shared" si="670"/>
        <v>0</v>
      </c>
      <c r="T554" s="812">
        <f t="shared" si="670"/>
        <v>0</v>
      </c>
      <c r="U554" s="814">
        <f t="shared" si="670"/>
        <v>0</v>
      </c>
      <c r="V554" s="814">
        <f t="shared" si="670"/>
        <v>0</v>
      </c>
      <c r="W554" s="811"/>
      <c r="X554" s="811"/>
      <c r="Y554" s="812"/>
      <c r="Z554" s="812"/>
      <c r="AA554" s="813"/>
      <c r="AB554" s="813"/>
      <c r="AC554" s="812"/>
      <c r="AD554" s="814"/>
      <c r="AE554" s="812"/>
    </row>
    <row r="555" spans="1:40">
      <c r="A555" s="773"/>
      <c r="B555" s="16" t="s">
        <v>76</v>
      </c>
      <c r="C555" s="974"/>
      <c r="D555" s="975">
        <v>415</v>
      </c>
      <c r="E555" s="975">
        <v>370</v>
      </c>
      <c r="F555" s="976">
        <v>136</v>
      </c>
      <c r="G555" s="977">
        <v>921</v>
      </c>
      <c r="H555" s="974"/>
      <c r="I555" s="978"/>
      <c r="J555" s="978"/>
      <c r="K555" s="164"/>
      <c r="L555" s="875"/>
      <c r="M555" s="875"/>
      <c r="N555" s="778">
        <f t="shared" si="668"/>
        <v>0</v>
      </c>
      <c r="O555" s="778">
        <f t="shared" si="669"/>
        <v>5.1803769816502312</v>
      </c>
      <c r="P555" s="778">
        <f t="shared" si="670"/>
        <v>7.2012456208641495</v>
      </c>
      <c r="Q555" s="758">
        <f t="shared" si="670"/>
        <v>5.9544658493870406</v>
      </c>
      <c r="R555" s="854">
        <f t="shared" si="670"/>
        <v>5.9677314844813063</v>
      </c>
      <c r="S555" s="854">
        <f t="shared" si="670"/>
        <v>0</v>
      </c>
      <c r="T555" s="778">
        <f t="shared" si="670"/>
        <v>0</v>
      </c>
      <c r="U555" s="758">
        <f t="shared" si="670"/>
        <v>0</v>
      </c>
      <c r="V555" s="854">
        <f t="shared" si="670"/>
        <v>0</v>
      </c>
      <c r="W555" s="854"/>
      <c r="X555" s="778"/>
      <c r="Y555" s="778"/>
      <c r="Z555" s="758"/>
      <c r="AA555" s="854"/>
      <c r="AB555" s="854"/>
      <c r="AC555" s="778"/>
      <c r="AD555" s="758"/>
      <c r="AE555" s="854"/>
    </row>
    <row r="556" spans="1:40">
      <c r="A556" s="773"/>
      <c r="B556" s="16" t="s">
        <v>1084</v>
      </c>
      <c r="C556" s="974"/>
      <c r="D556" s="975">
        <v>502</v>
      </c>
      <c r="E556" s="975">
        <v>355</v>
      </c>
      <c r="F556" s="976">
        <v>174</v>
      </c>
      <c r="G556" s="977">
        <v>1031</v>
      </c>
      <c r="H556" s="974"/>
      <c r="I556" s="978"/>
      <c r="J556" s="978"/>
      <c r="K556" s="164"/>
      <c r="L556" s="875"/>
      <c r="M556" s="875"/>
      <c r="N556" s="761">
        <f t="shared" si="668"/>
        <v>0</v>
      </c>
      <c r="O556" s="761">
        <f t="shared" si="669"/>
        <v>5.41064884673421</v>
      </c>
      <c r="P556" s="761">
        <f t="shared" si="670"/>
        <v>6.9553291536050148</v>
      </c>
      <c r="Q556" s="762">
        <f t="shared" si="670"/>
        <v>6.236559139784946</v>
      </c>
      <c r="R556" s="760">
        <f t="shared" si="670"/>
        <v>6.0039599347775443</v>
      </c>
      <c r="S556" s="760">
        <f t="shared" si="670"/>
        <v>0</v>
      </c>
      <c r="T556" s="761">
        <f t="shared" si="670"/>
        <v>0</v>
      </c>
      <c r="U556" s="762">
        <f t="shared" si="670"/>
        <v>0</v>
      </c>
      <c r="V556" s="760">
        <f t="shared" si="670"/>
        <v>0</v>
      </c>
      <c r="W556" s="855"/>
      <c r="X556" s="761"/>
      <c r="Y556" s="761"/>
      <c r="Z556" s="762"/>
      <c r="AA556" s="760"/>
      <c r="AB556" s="760"/>
      <c r="AC556" s="761"/>
      <c r="AD556" s="762"/>
      <c r="AE556" s="760"/>
    </row>
    <row r="557" spans="1:40">
      <c r="A557" s="773"/>
      <c r="B557" s="16" t="s">
        <v>1010</v>
      </c>
      <c r="C557" s="974"/>
      <c r="D557" s="975">
        <v>2142</v>
      </c>
      <c r="E557" s="975">
        <v>1350</v>
      </c>
      <c r="F557" s="976">
        <v>615</v>
      </c>
      <c r="G557" s="977">
        <v>4107</v>
      </c>
      <c r="H557" s="974"/>
      <c r="I557" s="978"/>
      <c r="J557" s="978"/>
      <c r="K557" s="164"/>
      <c r="L557" s="875"/>
      <c r="M557" s="875"/>
      <c r="N557" s="812">
        <f t="shared" ref="N557:N559" si="671">IF(C557&gt;0,(C557/C548)*100,)</f>
        <v>0</v>
      </c>
      <c r="O557" s="812">
        <f t="shared" ref="O557:O559" si="672">IF(D557&gt;0,(D557/D548)*100,)</f>
        <v>33.854907539118066</v>
      </c>
      <c r="P557" s="812">
        <f t="shared" ref="P557:V559" si="673">IF(E557&gt;0,(E557/E548)*100,)</f>
        <v>39.255597557429482</v>
      </c>
      <c r="Q557" s="812">
        <f t="shared" si="673"/>
        <v>40.836653386454188</v>
      </c>
      <c r="R557" s="813">
        <f t="shared" si="673"/>
        <v>36.435415188076647</v>
      </c>
      <c r="S557" s="813">
        <f t="shared" si="673"/>
        <v>0</v>
      </c>
      <c r="T557" s="812">
        <f t="shared" si="673"/>
        <v>0</v>
      </c>
      <c r="U557" s="814">
        <f t="shared" si="673"/>
        <v>0</v>
      </c>
      <c r="V557" s="814">
        <f t="shared" si="673"/>
        <v>0</v>
      </c>
      <c r="W557" s="811"/>
      <c r="X557" s="811"/>
      <c r="Y557" s="812"/>
      <c r="Z557" s="812"/>
      <c r="AA557" s="813"/>
      <c r="AB557" s="813"/>
      <c r="AC557" s="812"/>
      <c r="AD557" s="814"/>
      <c r="AE557" s="812"/>
    </row>
    <row r="558" spans="1:40">
      <c r="A558" s="773"/>
      <c r="B558" s="16" t="s">
        <v>78</v>
      </c>
      <c r="C558" s="974"/>
      <c r="D558" s="975">
        <v>2543</v>
      </c>
      <c r="E558" s="975">
        <v>1726</v>
      </c>
      <c r="F558" s="976">
        <v>909</v>
      </c>
      <c r="G558" s="977">
        <v>5178</v>
      </c>
      <c r="H558" s="974"/>
      <c r="I558" s="978"/>
      <c r="J558" s="978"/>
      <c r="K558" s="164"/>
      <c r="L558" s="875"/>
      <c r="M558" s="875"/>
      <c r="N558" s="778">
        <f t="shared" si="671"/>
        <v>0</v>
      </c>
      <c r="O558" s="778">
        <f t="shared" si="672"/>
        <v>31.743852203220573</v>
      </c>
      <c r="P558" s="778">
        <f t="shared" si="673"/>
        <v>33.592837680031138</v>
      </c>
      <c r="Q558" s="758">
        <f t="shared" si="673"/>
        <v>39.798598949211907</v>
      </c>
      <c r="R558" s="854">
        <f t="shared" si="673"/>
        <v>33.551480593533341</v>
      </c>
      <c r="S558" s="854">
        <f t="shared" si="673"/>
        <v>0</v>
      </c>
      <c r="T558" s="778">
        <f t="shared" si="673"/>
        <v>0</v>
      </c>
      <c r="U558" s="758">
        <f t="shared" si="673"/>
        <v>0</v>
      </c>
      <c r="V558" s="854">
        <f t="shared" si="673"/>
        <v>0</v>
      </c>
      <c r="W558" s="854"/>
      <c r="X558" s="778"/>
      <c r="Y558" s="778"/>
      <c r="Z558" s="758"/>
      <c r="AA558" s="854"/>
      <c r="AB558" s="854"/>
      <c r="AC558" s="778"/>
      <c r="AD558" s="758"/>
      <c r="AE558" s="854"/>
    </row>
    <row r="559" spans="1:40">
      <c r="A559" s="773"/>
      <c r="B559" s="139" t="s">
        <v>1086</v>
      </c>
      <c r="C559" s="979"/>
      <c r="D559" s="980">
        <v>2982</v>
      </c>
      <c r="E559" s="980">
        <v>1811</v>
      </c>
      <c r="F559" s="981">
        <v>952</v>
      </c>
      <c r="G559" s="982">
        <v>5745</v>
      </c>
      <c r="H559" s="979"/>
      <c r="I559" s="980"/>
      <c r="J559" s="980"/>
      <c r="K559" s="169"/>
      <c r="L559" s="876"/>
      <c r="M559" s="876"/>
      <c r="N559" s="761">
        <f t="shared" si="671"/>
        <v>0</v>
      </c>
      <c r="O559" s="761">
        <f t="shared" si="672"/>
        <v>32.14054753179564</v>
      </c>
      <c r="P559" s="761">
        <f t="shared" si="673"/>
        <v>35.481974921630091</v>
      </c>
      <c r="Q559" s="762">
        <f t="shared" si="673"/>
        <v>34.121863799283155</v>
      </c>
      <c r="R559" s="760">
        <f t="shared" si="673"/>
        <v>33.455625436757515</v>
      </c>
      <c r="S559" s="760">
        <f t="shared" si="673"/>
        <v>0</v>
      </c>
      <c r="T559" s="761">
        <f t="shared" si="673"/>
        <v>0</v>
      </c>
      <c r="U559" s="762">
        <f t="shared" si="673"/>
        <v>0</v>
      </c>
      <c r="V559" s="760">
        <f t="shared" si="673"/>
        <v>0</v>
      </c>
      <c r="W559" s="855" t="s">
        <v>766</v>
      </c>
      <c r="X559" s="761"/>
      <c r="Y559" s="761"/>
      <c r="Z559" s="762"/>
      <c r="AA559" s="760"/>
      <c r="AB559" s="760"/>
      <c r="AC559" s="761"/>
      <c r="AD559" s="762"/>
      <c r="AE559" s="760"/>
    </row>
    <row r="560" spans="1:40">
      <c r="A560" s="773"/>
      <c r="B560" s="16" t="s">
        <v>951</v>
      </c>
      <c r="C560" s="974"/>
      <c r="D560" s="975">
        <v>532</v>
      </c>
      <c r="E560" s="975">
        <v>656</v>
      </c>
      <c r="F560" s="976">
        <v>372</v>
      </c>
      <c r="G560" s="977">
        <v>1560</v>
      </c>
      <c r="H560" s="974"/>
      <c r="I560" s="978"/>
      <c r="J560" s="978"/>
      <c r="K560" s="164"/>
      <c r="L560" s="875"/>
      <c r="M560" s="875"/>
      <c r="N560" s="812">
        <f t="shared" ref="N560:N562" si="674">IF(C560&gt;0,(C560/C546)*100,)</f>
        <v>0</v>
      </c>
      <c r="O560" s="812">
        <f t="shared" ref="O560:O562" si="675">IF(D560&gt;0,(D560/D546)*100,)</f>
        <v>10.66773611389613</v>
      </c>
      <c r="P560" s="812">
        <f t="shared" ref="P560:V562" si="676">IF(E560&gt;0,(E560/E546)*100,)</f>
        <v>18.131564400221116</v>
      </c>
      <c r="Q560" s="812">
        <f t="shared" si="676"/>
        <v>21.465666474321985</v>
      </c>
      <c r="R560" s="813">
        <f t="shared" si="676"/>
        <v>15.089959373186304</v>
      </c>
      <c r="S560" s="813">
        <f t="shared" si="676"/>
        <v>0</v>
      </c>
      <c r="T560" s="812">
        <f t="shared" si="676"/>
        <v>0</v>
      </c>
      <c r="U560" s="814">
        <f t="shared" si="676"/>
        <v>0</v>
      </c>
      <c r="V560" s="814">
        <f t="shared" si="676"/>
        <v>0</v>
      </c>
      <c r="W560" s="811">
        <f t="shared" ref="W560:AE562" si="677">+N560+N563+N566</f>
        <v>0</v>
      </c>
      <c r="X560" s="811">
        <f t="shared" si="677"/>
        <v>44.956887908562258</v>
      </c>
      <c r="Y560" s="812">
        <f t="shared" si="677"/>
        <v>45.605306799336645</v>
      </c>
      <c r="Z560" s="812">
        <f t="shared" si="677"/>
        <v>44.258511252163878</v>
      </c>
      <c r="AA560" s="813">
        <f t="shared" si="677"/>
        <v>45.066744051073712</v>
      </c>
      <c r="AB560" s="813">
        <f t="shared" si="677"/>
        <v>0</v>
      </c>
      <c r="AC560" s="812">
        <f t="shared" si="677"/>
        <v>0</v>
      </c>
      <c r="AD560" s="814">
        <f t="shared" si="677"/>
        <v>0</v>
      </c>
      <c r="AE560" s="812">
        <f t="shared" si="677"/>
        <v>0</v>
      </c>
      <c r="AF560" s="5">
        <f t="shared" ref="AF560:AN562" si="678">+N569+N560+N563+N566</f>
        <v>0</v>
      </c>
      <c r="AG560" s="5">
        <f t="shared" si="678"/>
        <v>100.00000000000001</v>
      </c>
      <c r="AH560" s="5">
        <f t="shared" si="678"/>
        <v>100</v>
      </c>
      <c r="AI560" s="5">
        <f t="shared" si="678"/>
        <v>100</v>
      </c>
      <c r="AJ560" s="5">
        <f t="shared" si="678"/>
        <v>100.00000000000001</v>
      </c>
      <c r="AK560" s="5">
        <f t="shared" si="678"/>
        <v>0</v>
      </c>
      <c r="AL560" s="5">
        <f t="shared" si="678"/>
        <v>0</v>
      </c>
      <c r="AM560" s="5">
        <f t="shared" si="678"/>
        <v>0</v>
      </c>
      <c r="AN560" s="5">
        <f t="shared" si="678"/>
        <v>0</v>
      </c>
    </row>
    <row r="561" spans="1:40">
      <c r="A561" s="773"/>
      <c r="B561" s="16" t="s">
        <v>80</v>
      </c>
      <c r="C561" s="974"/>
      <c r="D561" s="975">
        <v>739</v>
      </c>
      <c r="E561" s="975">
        <v>616</v>
      </c>
      <c r="F561" s="976">
        <v>340</v>
      </c>
      <c r="G561" s="977">
        <v>1695</v>
      </c>
      <c r="H561" s="974"/>
      <c r="I561" s="978"/>
      <c r="J561" s="978"/>
      <c r="K561" s="164"/>
      <c r="L561" s="875"/>
      <c r="M561" s="875"/>
      <c r="N561" s="778">
        <f t="shared" si="674"/>
        <v>0</v>
      </c>
      <c r="O561" s="778">
        <f t="shared" si="675"/>
        <v>11.503735990037359</v>
      </c>
      <c r="P561" s="778">
        <f t="shared" si="676"/>
        <v>17.168338907469341</v>
      </c>
      <c r="Q561" s="758">
        <f t="shared" si="676"/>
        <v>21.464646464646464</v>
      </c>
      <c r="R561" s="854">
        <f t="shared" si="676"/>
        <v>14.617109348051052</v>
      </c>
      <c r="S561" s="854">
        <f t="shared" si="676"/>
        <v>0</v>
      </c>
      <c r="T561" s="778">
        <f t="shared" si="676"/>
        <v>0</v>
      </c>
      <c r="U561" s="758">
        <f t="shared" si="676"/>
        <v>0</v>
      </c>
      <c r="V561" s="854">
        <f t="shared" si="676"/>
        <v>0</v>
      </c>
      <c r="W561" s="854">
        <f t="shared" si="677"/>
        <v>0</v>
      </c>
      <c r="X561" s="778">
        <f t="shared" si="677"/>
        <v>46.544209215442095</v>
      </c>
      <c r="Y561" s="778">
        <f t="shared" si="677"/>
        <v>44.81605351170569</v>
      </c>
      <c r="Z561" s="758">
        <f t="shared" si="677"/>
        <v>44.19191919191919</v>
      </c>
      <c r="AA561" s="854">
        <f t="shared" si="677"/>
        <v>45.688168333908251</v>
      </c>
      <c r="AB561" s="854">
        <f t="shared" si="677"/>
        <v>0</v>
      </c>
      <c r="AC561" s="778">
        <f t="shared" si="677"/>
        <v>0</v>
      </c>
      <c r="AD561" s="758">
        <f t="shared" si="677"/>
        <v>0</v>
      </c>
      <c r="AE561" s="854">
        <f t="shared" si="677"/>
        <v>0</v>
      </c>
      <c r="AF561" s="5">
        <f t="shared" si="678"/>
        <v>0</v>
      </c>
      <c r="AG561" s="5">
        <f t="shared" si="678"/>
        <v>100.00000000000001</v>
      </c>
      <c r="AH561" s="5">
        <f t="shared" si="678"/>
        <v>100</v>
      </c>
      <c r="AI561" s="5">
        <f t="shared" si="678"/>
        <v>100</v>
      </c>
      <c r="AJ561" s="5">
        <f t="shared" si="678"/>
        <v>100</v>
      </c>
      <c r="AK561" s="5">
        <f t="shared" si="678"/>
        <v>0</v>
      </c>
      <c r="AL561" s="5">
        <f t="shared" si="678"/>
        <v>0</v>
      </c>
      <c r="AM561" s="5">
        <f t="shared" si="678"/>
        <v>0</v>
      </c>
      <c r="AN561" s="5">
        <f t="shared" si="678"/>
        <v>0</v>
      </c>
    </row>
    <row r="562" spans="1:40">
      <c r="A562" s="773"/>
      <c r="B562" s="16" t="s">
        <v>1088</v>
      </c>
      <c r="C562" s="974"/>
      <c r="D562" s="975">
        <v>770</v>
      </c>
      <c r="E562" s="975">
        <v>550</v>
      </c>
      <c r="F562" s="976">
        <v>328</v>
      </c>
      <c r="G562" s="977">
        <v>1648</v>
      </c>
      <c r="H562" s="974"/>
      <c r="I562" s="978"/>
      <c r="J562" s="978"/>
      <c r="K562" s="164"/>
      <c r="L562" s="875"/>
      <c r="M562" s="875"/>
      <c r="N562" s="761">
        <f t="shared" si="674"/>
        <v>0</v>
      </c>
      <c r="O562" s="761">
        <f t="shared" si="675"/>
        <v>12.170064801643749</v>
      </c>
      <c r="P562" s="761">
        <f t="shared" si="676"/>
        <v>15.9930212271009</v>
      </c>
      <c r="Q562" s="762">
        <f t="shared" si="676"/>
        <v>21.779548472775563</v>
      </c>
      <c r="R562" s="760">
        <f t="shared" si="676"/>
        <v>14.620298083747338</v>
      </c>
      <c r="S562" s="760">
        <f t="shared" si="676"/>
        <v>0</v>
      </c>
      <c r="T562" s="761">
        <f t="shared" si="676"/>
        <v>0</v>
      </c>
      <c r="U562" s="762">
        <f t="shared" si="676"/>
        <v>0</v>
      </c>
      <c r="V562" s="760">
        <f t="shared" si="676"/>
        <v>0</v>
      </c>
      <c r="W562" s="855">
        <f t="shared" si="677"/>
        <v>0</v>
      </c>
      <c r="X562" s="761">
        <f t="shared" si="677"/>
        <v>47.068120752331275</v>
      </c>
      <c r="Y562" s="761">
        <f t="shared" si="677"/>
        <v>42.774062227391681</v>
      </c>
      <c r="Z562" s="762">
        <f t="shared" si="677"/>
        <v>53.253652058432927</v>
      </c>
      <c r="AA562" s="760">
        <f t="shared" si="677"/>
        <v>46.584457061745915</v>
      </c>
      <c r="AB562" s="760">
        <f t="shared" si="677"/>
        <v>0</v>
      </c>
      <c r="AC562" s="761">
        <f t="shared" si="677"/>
        <v>0</v>
      </c>
      <c r="AD562" s="762">
        <f t="shared" si="677"/>
        <v>0</v>
      </c>
      <c r="AE562" s="760">
        <f t="shared" si="677"/>
        <v>0</v>
      </c>
      <c r="AF562" s="5">
        <f t="shared" si="678"/>
        <v>0</v>
      </c>
      <c r="AG562" s="5">
        <f t="shared" si="678"/>
        <v>100</v>
      </c>
      <c r="AH562" s="5">
        <f t="shared" si="678"/>
        <v>100</v>
      </c>
      <c r="AI562" s="5">
        <f t="shared" si="678"/>
        <v>100</v>
      </c>
      <c r="AJ562" s="5">
        <f t="shared" si="678"/>
        <v>100</v>
      </c>
      <c r="AK562" s="5">
        <f t="shared" si="678"/>
        <v>0</v>
      </c>
      <c r="AL562" s="5">
        <f t="shared" si="678"/>
        <v>0</v>
      </c>
      <c r="AM562" s="5">
        <f t="shared" si="678"/>
        <v>0</v>
      </c>
      <c r="AN562" s="5">
        <f t="shared" si="678"/>
        <v>0</v>
      </c>
    </row>
    <row r="563" spans="1:40">
      <c r="A563" s="773"/>
      <c r="B563" s="16" t="s">
        <v>955</v>
      </c>
      <c r="C563" s="974"/>
      <c r="D563" s="975">
        <v>1121</v>
      </c>
      <c r="E563" s="975">
        <v>514</v>
      </c>
      <c r="F563" s="976">
        <v>191</v>
      </c>
      <c r="G563" s="977">
        <v>1826</v>
      </c>
      <c r="H563" s="974"/>
      <c r="I563" s="978"/>
      <c r="J563" s="978"/>
      <c r="K563" s="164"/>
      <c r="L563" s="875"/>
      <c r="M563" s="875"/>
      <c r="N563" s="812">
        <f t="shared" ref="N563:N565" si="679">IF(C563&gt;0,(C563/C546)*100,)</f>
        <v>0</v>
      </c>
      <c r="O563" s="812">
        <f t="shared" ref="O563:O565" si="680">IF(D563&gt;0,(D563/D546)*100,)</f>
        <v>22.478443954281129</v>
      </c>
      <c r="P563" s="812">
        <f t="shared" ref="P563:V565" si="681">IF(E563&gt;0,(E563/E546)*100,)</f>
        <v>14.206744057490326</v>
      </c>
      <c r="Q563" s="812">
        <f t="shared" si="681"/>
        <v>11.02135025966532</v>
      </c>
      <c r="R563" s="813">
        <f t="shared" si="681"/>
        <v>17.662990907332173</v>
      </c>
      <c r="S563" s="813">
        <f t="shared" si="681"/>
        <v>0</v>
      </c>
      <c r="T563" s="812">
        <f t="shared" si="681"/>
        <v>0</v>
      </c>
      <c r="U563" s="814">
        <f t="shared" si="681"/>
        <v>0</v>
      </c>
      <c r="V563" s="814">
        <f t="shared" si="681"/>
        <v>0</v>
      </c>
      <c r="W563" s="811"/>
      <c r="X563" s="811"/>
      <c r="Y563" s="812"/>
      <c r="Z563" s="812"/>
      <c r="AA563" s="813"/>
      <c r="AB563" s="813"/>
      <c r="AC563" s="812"/>
      <c r="AD563" s="814"/>
      <c r="AE563" s="812"/>
    </row>
    <row r="564" spans="1:40">
      <c r="A564" s="773"/>
      <c r="B564" s="16" t="s">
        <v>82</v>
      </c>
      <c r="C564" s="974"/>
      <c r="D564" s="975">
        <v>1462</v>
      </c>
      <c r="E564" s="975">
        <v>540</v>
      </c>
      <c r="F564" s="976">
        <v>185</v>
      </c>
      <c r="G564" s="977">
        <v>2187</v>
      </c>
      <c r="H564" s="974"/>
      <c r="I564" s="978"/>
      <c r="J564" s="978"/>
      <c r="K564" s="164"/>
      <c r="L564" s="875"/>
      <c r="M564" s="875"/>
      <c r="N564" s="778">
        <f t="shared" si="679"/>
        <v>0</v>
      </c>
      <c r="O564" s="778">
        <f t="shared" si="680"/>
        <v>22.758405977584058</v>
      </c>
      <c r="P564" s="778">
        <f t="shared" si="681"/>
        <v>15.050167224080269</v>
      </c>
      <c r="Q564" s="758">
        <f t="shared" si="681"/>
        <v>11.679292929292929</v>
      </c>
      <c r="R564" s="854">
        <f t="shared" si="681"/>
        <v>18.85995170748534</v>
      </c>
      <c r="S564" s="854">
        <f t="shared" si="681"/>
        <v>0</v>
      </c>
      <c r="T564" s="778">
        <f t="shared" si="681"/>
        <v>0</v>
      </c>
      <c r="U564" s="758">
        <f t="shared" si="681"/>
        <v>0</v>
      </c>
      <c r="V564" s="854">
        <f t="shared" si="681"/>
        <v>0</v>
      </c>
      <c r="W564" s="854"/>
      <c r="X564" s="778"/>
      <c r="Y564" s="778"/>
      <c r="Z564" s="758"/>
      <c r="AA564" s="854"/>
      <c r="AB564" s="854"/>
      <c r="AC564" s="778"/>
      <c r="AD564" s="758"/>
      <c r="AE564" s="854"/>
    </row>
    <row r="565" spans="1:40">
      <c r="A565" s="773"/>
      <c r="B565" s="16" t="s">
        <v>1090</v>
      </c>
      <c r="C565" s="974"/>
      <c r="D565" s="975">
        <v>1503</v>
      </c>
      <c r="E565" s="975">
        <v>533</v>
      </c>
      <c r="F565" s="976">
        <v>255</v>
      </c>
      <c r="G565" s="977">
        <v>2291</v>
      </c>
      <c r="H565" s="974"/>
      <c r="I565" s="978"/>
      <c r="J565" s="978"/>
      <c r="K565" s="164"/>
      <c r="L565" s="875"/>
      <c r="M565" s="875"/>
      <c r="N565" s="761">
        <f t="shared" si="679"/>
        <v>0</v>
      </c>
      <c r="O565" s="761">
        <f t="shared" si="680"/>
        <v>23.755334281650072</v>
      </c>
      <c r="P565" s="761">
        <f t="shared" si="681"/>
        <v>15.498691480081419</v>
      </c>
      <c r="Q565" s="762">
        <f t="shared" si="681"/>
        <v>16.932270916334659</v>
      </c>
      <c r="R565" s="760">
        <f t="shared" si="681"/>
        <v>20.324698367636621</v>
      </c>
      <c r="S565" s="760">
        <f t="shared" si="681"/>
        <v>0</v>
      </c>
      <c r="T565" s="761">
        <f t="shared" si="681"/>
        <v>0</v>
      </c>
      <c r="U565" s="762">
        <f t="shared" si="681"/>
        <v>0</v>
      </c>
      <c r="V565" s="760">
        <f t="shared" si="681"/>
        <v>0</v>
      </c>
      <c r="W565" s="855"/>
      <c r="X565" s="761"/>
      <c r="Y565" s="761"/>
      <c r="Z565" s="762"/>
      <c r="AA565" s="760"/>
      <c r="AB565" s="760"/>
      <c r="AC565" s="761"/>
      <c r="AD565" s="762"/>
      <c r="AE565" s="760"/>
    </row>
    <row r="566" spans="1:40">
      <c r="A566" s="773"/>
      <c r="B566" s="16" t="s">
        <v>957</v>
      </c>
      <c r="C566" s="974"/>
      <c r="D566" s="975">
        <v>589</v>
      </c>
      <c r="E566" s="975">
        <v>480</v>
      </c>
      <c r="F566" s="976">
        <v>204</v>
      </c>
      <c r="G566" s="977">
        <v>1273</v>
      </c>
      <c r="H566" s="974"/>
      <c r="I566" s="978"/>
      <c r="J566" s="978"/>
      <c r="K566" s="164"/>
      <c r="L566" s="875"/>
      <c r="M566" s="875"/>
      <c r="N566" s="812">
        <f t="shared" ref="N566:N568" si="682">IF(C566&gt;0,(C566/C546)*100,)</f>
        <v>0</v>
      </c>
      <c r="O566" s="812">
        <f t="shared" ref="O566:O568" si="683">IF(D566&gt;0,(D566/D546)*100,)</f>
        <v>11.810707840385001</v>
      </c>
      <c r="P566" s="812">
        <f t="shared" ref="P566:V568" si="684">IF(E566&gt;0,(E566/E546)*100,)</f>
        <v>13.266998341625207</v>
      </c>
      <c r="Q566" s="812">
        <f t="shared" si="684"/>
        <v>11.771494518176572</v>
      </c>
      <c r="R566" s="813">
        <f t="shared" si="684"/>
        <v>12.313793770555232</v>
      </c>
      <c r="S566" s="813">
        <f t="shared" si="684"/>
        <v>0</v>
      </c>
      <c r="T566" s="812">
        <f t="shared" si="684"/>
        <v>0</v>
      </c>
      <c r="U566" s="814">
        <f t="shared" si="684"/>
        <v>0</v>
      </c>
      <c r="V566" s="814">
        <f t="shared" si="684"/>
        <v>0</v>
      </c>
      <c r="W566" s="811"/>
      <c r="X566" s="811"/>
      <c r="Y566" s="812"/>
      <c r="Z566" s="812"/>
      <c r="AA566" s="813"/>
      <c r="AB566" s="813"/>
      <c r="AC566" s="812"/>
      <c r="AD566" s="814"/>
      <c r="AE566" s="812"/>
    </row>
    <row r="567" spans="1:40">
      <c r="A567" s="773"/>
      <c r="B567" s="16" t="s">
        <v>84</v>
      </c>
      <c r="C567" s="974"/>
      <c r="D567" s="975">
        <v>789</v>
      </c>
      <c r="E567" s="975">
        <v>452</v>
      </c>
      <c r="F567" s="976">
        <v>175</v>
      </c>
      <c r="G567" s="977">
        <v>1416</v>
      </c>
      <c r="H567" s="974"/>
      <c r="I567" s="978"/>
      <c r="J567" s="978"/>
      <c r="K567" s="164"/>
      <c r="L567" s="875"/>
      <c r="M567" s="875"/>
      <c r="N567" s="778">
        <f t="shared" si="682"/>
        <v>0</v>
      </c>
      <c r="O567" s="778">
        <f t="shared" si="683"/>
        <v>12.282067247820674</v>
      </c>
      <c r="P567" s="778">
        <f t="shared" si="684"/>
        <v>12.597547380156076</v>
      </c>
      <c r="Q567" s="758">
        <f t="shared" si="684"/>
        <v>11.047979797979798</v>
      </c>
      <c r="R567" s="854">
        <f t="shared" si="684"/>
        <v>12.211107278371852</v>
      </c>
      <c r="S567" s="854">
        <f t="shared" si="684"/>
        <v>0</v>
      </c>
      <c r="T567" s="778">
        <f t="shared" si="684"/>
        <v>0</v>
      </c>
      <c r="U567" s="758">
        <f t="shared" si="684"/>
        <v>0</v>
      </c>
      <c r="V567" s="854">
        <f t="shared" si="684"/>
        <v>0</v>
      </c>
      <c r="W567" s="854"/>
      <c r="X567" s="778"/>
      <c r="Y567" s="778"/>
      <c r="Z567" s="758"/>
      <c r="AA567" s="854"/>
      <c r="AB567" s="854"/>
      <c r="AC567" s="778"/>
      <c r="AD567" s="758"/>
      <c r="AE567" s="854"/>
    </row>
    <row r="568" spans="1:40">
      <c r="A568" s="773"/>
      <c r="B568" s="16" t="s">
        <v>1092</v>
      </c>
      <c r="C568" s="974"/>
      <c r="D568" s="975">
        <v>705</v>
      </c>
      <c r="E568" s="975">
        <v>388</v>
      </c>
      <c r="F568" s="976">
        <v>219</v>
      </c>
      <c r="G568" s="977">
        <v>1312</v>
      </c>
      <c r="H568" s="974"/>
      <c r="I568" s="978"/>
      <c r="J568" s="978"/>
      <c r="K568" s="164"/>
      <c r="L568" s="875"/>
      <c r="M568" s="875"/>
      <c r="N568" s="761">
        <f t="shared" si="682"/>
        <v>0</v>
      </c>
      <c r="O568" s="761">
        <f t="shared" si="683"/>
        <v>11.142721669037458</v>
      </c>
      <c r="P568" s="761">
        <f t="shared" si="684"/>
        <v>11.282349520209364</v>
      </c>
      <c r="Q568" s="762">
        <f t="shared" si="684"/>
        <v>14.54183266932271</v>
      </c>
      <c r="R568" s="760">
        <f t="shared" si="684"/>
        <v>11.639460610361958</v>
      </c>
      <c r="S568" s="760">
        <f t="shared" si="684"/>
        <v>0</v>
      </c>
      <c r="T568" s="761">
        <f t="shared" si="684"/>
        <v>0</v>
      </c>
      <c r="U568" s="762">
        <f t="shared" si="684"/>
        <v>0</v>
      </c>
      <c r="V568" s="760">
        <f t="shared" si="684"/>
        <v>0</v>
      </c>
      <c r="W568" s="855"/>
      <c r="X568" s="761"/>
      <c r="Y568" s="761"/>
      <c r="Z568" s="762"/>
      <c r="AA568" s="760"/>
      <c r="AB568" s="760"/>
      <c r="AC568" s="761"/>
      <c r="AD568" s="762"/>
      <c r="AE568" s="760"/>
    </row>
    <row r="569" spans="1:40">
      <c r="A569" s="773"/>
      <c r="B569" s="16" t="s">
        <v>959</v>
      </c>
      <c r="C569" s="974"/>
      <c r="D569" s="975">
        <v>2745</v>
      </c>
      <c r="E569" s="975">
        <v>1968</v>
      </c>
      <c r="F569" s="976">
        <v>966</v>
      </c>
      <c r="G569" s="977">
        <v>5679</v>
      </c>
      <c r="H569" s="974"/>
      <c r="I569" s="978"/>
      <c r="J569" s="978"/>
      <c r="K569" s="164"/>
      <c r="L569" s="875"/>
      <c r="M569" s="875"/>
      <c r="N569" s="812">
        <f t="shared" ref="N569:N571" si="685">IF(C569&gt;0,(C569/C546)*100,)</f>
        <v>0</v>
      </c>
      <c r="O569" s="812">
        <f t="shared" ref="O569:O571" si="686">IF(D569&gt;0,(D569/D546)*100,)</f>
        <v>55.043112091437742</v>
      </c>
      <c r="P569" s="812">
        <f t="shared" ref="P569:V571" si="687">IF(E569&gt;0,(E569/E546)*100,)</f>
        <v>54.394693200663347</v>
      </c>
      <c r="Q569" s="812">
        <f t="shared" si="687"/>
        <v>55.741488747836122</v>
      </c>
      <c r="R569" s="813">
        <f t="shared" si="687"/>
        <v>54.933255948926295</v>
      </c>
      <c r="S569" s="813">
        <f t="shared" si="687"/>
        <v>0</v>
      </c>
      <c r="T569" s="812">
        <f t="shared" si="687"/>
        <v>0</v>
      </c>
      <c r="U569" s="814">
        <f t="shared" si="687"/>
        <v>0</v>
      </c>
      <c r="V569" s="814">
        <f t="shared" si="687"/>
        <v>0</v>
      </c>
      <c r="W569" s="811"/>
      <c r="X569" s="811"/>
      <c r="Y569" s="812"/>
      <c r="Z569" s="812"/>
      <c r="AA569" s="813"/>
      <c r="AB569" s="813"/>
      <c r="AC569" s="812"/>
      <c r="AD569" s="814"/>
      <c r="AE569" s="812"/>
    </row>
    <row r="570" spans="1:40">
      <c r="A570" s="773"/>
      <c r="B570" s="16" t="s">
        <v>86</v>
      </c>
      <c r="C570" s="974"/>
      <c r="D570" s="975">
        <v>3434</v>
      </c>
      <c r="E570" s="975">
        <v>1980</v>
      </c>
      <c r="F570" s="976">
        <v>884</v>
      </c>
      <c r="G570" s="977">
        <v>6298</v>
      </c>
      <c r="H570" s="974"/>
      <c r="I570" s="978"/>
      <c r="J570" s="978"/>
      <c r="K570" s="164"/>
      <c r="L570" s="875"/>
      <c r="M570" s="875"/>
      <c r="N570" s="778">
        <f t="shared" si="685"/>
        <v>0</v>
      </c>
      <c r="O570" s="778">
        <f t="shared" si="686"/>
        <v>53.455790784557912</v>
      </c>
      <c r="P570" s="778">
        <f t="shared" si="687"/>
        <v>55.18394648829431</v>
      </c>
      <c r="Q570" s="758">
        <f t="shared" si="687"/>
        <v>55.80808080808081</v>
      </c>
      <c r="R570" s="854">
        <f t="shared" si="687"/>
        <v>54.311831666091756</v>
      </c>
      <c r="S570" s="854">
        <f t="shared" si="687"/>
        <v>0</v>
      </c>
      <c r="T570" s="778">
        <f t="shared" si="687"/>
        <v>0</v>
      </c>
      <c r="U570" s="758">
        <f t="shared" si="687"/>
        <v>0</v>
      </c>
      <c r="V570" s="854">
        <f t="shared" si="687"/>
        <v>0</v>
      </c>
      <c r="W570" s="854"/>
      <c r="X570" s="778"/>
      <c r="Y570" s="778"/>
      <c r="Z570" s="758"/>
      <c r="AA570" s="854"/>
      <c r="AB570" s="854"/>
      <c r="AC570" s="778"/>
      <c r="AD570" s="758"/>
      <c r="AE570" s="854"/>
    </row>
    <row r="571" spans="1:40">
      <c r="A571" s="773"/>
      <c r="B571" s="16" t="s">
        <v>1094</v>
      </c>
      <c r="C571" s="974"/>
      <c r="D571" s="975">
        <v>3349</v>
      </c>
      <c r="E571" s="975">
        <v>1968</v>
      </c>
      <c r="F571" s="976">
        <v>704</v>
      </c>
      <c r="G571" s="977">
        <v>6021</v>
      </c>
      <c r="H571" s="974"/>
      <c r="I571" s="978"/>
      <c r="J571" s="978"/>
      <c r="K571" s="164"/>
      <c r="L571" s="875"/>
      <c r="M571" s="875"/>
      <c r="N571" s="761">
        <f t="shared" si="685"/>
        <v>0</v>
      </c>
      <c r="O571" s="761">
        <f t="shared" si="686"/>
        <v>52.931879247668725</v>
      </c>
      <c r="P571" s="761">
        <f t="shared" si="687"/>
        <v>57.225937772608319</v>
      </c>
      <c r="Q571" s="762">
        <f t="shared" si="687"/>
        <v>46.746347941567059</v>
      </c>
      <c r="R571" s="760">
        <f t="shared" si="687"/>
        <v>53.415542938254077</v>
      </c>
      <c r="S571" s="760">
        <f t="shared" si="687"/>
        <v>0</v>
      </c>
      <c r="T571" s="761">
        <f t="shared" si="687"/>
        <v>0</v>
      </c>
      <c r="U571" s="762">
        <f t="shared" si="687"/>
        <v>0</v>
      </c>
      <c r="V571" s="760">
        <f t="shared" si="687"/>
        <v>0</v>
      </c>
      <c r="W571" s="855"/>
      <c r="X571" s="761"/>
      <c r="Y571" s="761"/>
      <c r="Z571" s="762"/>
      <c r="AA571" s="760"/>
      <c r="AB571" s="760"/>
      <c r="AC571" s="761"/>
      <c r="AD571" s="762"/>
      <c r="AE571" s="760"/>
    </row>
    <row r="572" spans="1:40">
      <c r="A572" s="773"/>
      <c r="B572" s="16" t="s">
        <v>953</v>
      </c>
      <c r="C572" s="974"/>
      <c r="D572" s="975">
        <v>774</v>
      </c>
      <c r="E572" s="975">
        <v>744</v>
      </c>
      <c r="F572" s="976">
        <v>469</v>
      </c>
      <c r="G572" s="977">
        <v>1987</v>
      </c>
      <c r="H572" s="974"/>
      <c r="I572" s="978"/>
      <c r="J572" s="978"/>
      <c r="K572" s="164"/>
      <c r="L572" s="875"/>
      <c r="M572" s="875"/>
      <c r="N572" s="812">
        <f t="shared" ref="N572:N574" si="688">IF(C572&gt;0,(C572/C543)*100,)</f>
        <v>0</v>
      </c>
      <c r="O572" s="812">
        <f t="shared" ref="O572:O574" si="689">IF(D572&gt;0,(D572/D543)*100,)</f>
        <v>17.699519780471075</v>
      </c>
      <c r="P572" s="812">
        <f t="shared" ref="P572:V574" si="690">IF(E572&gt;0,(E572/E543)*100,)</f>
        <v>28.256741359665781</v>
      </c>
      <c r="Q572" s="812">
        <f t="shared" si="690"/>
        <v>30.08338678640154</v>
      </c>
      <c r="R572" s="813">
        <f t="shared" si="690"/>
        <v>23.199065966141273</v>
      </c>
      <c r="S572" s="813">
        <f t="shared" si="690"/>
        <v>0</v>
      </c>
      <c r="T572" s="812">
        <f t="shared" si="690"/>
        <v>0</v>
      </c>
      <c r="U572" s="814">
        <f t="shared" si="690"/>
        <v>0</v>
      </c>
      <c r="V572" s="814">
        <f t="shared" si="690"/>
        <v>0</v>
      </c>
      <c r="W572" s="811"/>
      <c r="X572" s="811"/>
      <c r="Y572" s="812"/>
      <c r="Z572" s="812"/>
      <c r="AA572" s="813"/>
      <c r="AB572" s="813"/>
      <c r="AC572" s="812"/>
      <c r="AD572" s="814"/>
      <c r="AE572" s="812"/>
    </row>
    <row r="573" spans="1:40">
      <c r="A573" s="773"/>
      <c r="B573" s="16" t="s">
        <v>524</v>
      </c>
      <c r="C573" s="974"/>
      <c r="D573" s="975">
        <v>916</v>
      </c>
      <c r="E573" s="975">
        <v>790</v>
      </c>
      <c r="F573" s="976">
        <v>388</v>
      </c>
      <c r="G573" s="977">
        <v>2094</v>
      </c>
      <c r="H573" s="974"/>
      <c r="I573" s="978"/>
      <c r="J573" s="978"/>
      <c r="K573" s="164"/>
      <c r="L573" s="875"/>
      <c r="M573" s="875"/>
      <c r="N573" s="778">
        <f t="shared" si="688"/>
        <v>0</v>
      </c>
      <c r="O573" s="778">
        <f t="shared" si="689"/>
        <v>18.996267109083366</v>
      </c>
      <c r="P573" s="778">
        <f t="shared" si="690"/>
        <v>26.734348561759731</v>
      </c>
      <c r="Q573" s="758">
        <f t="shared" si="690"/>
        <v>27.247191011235955</v>
      </c>
      <c r="R573" s="854">
        <f t="shared" si="690"/>
        <v>22.758395826540593</v>
      </c>
      <c r="S573" s="854">
        <f t="shared" si="690"/>
        <v>0</v>
      </c>
      <c r="T573" s="778">
        <f t="shared" si="690"/>
        <v>0</v>
      </c>
      <c r="U573" s="758">
        <f t="shared" si="690"/>
        <v>0</v>
      </c>
      <c r="V573" s="854">
        <f t="shared" si="690"/>
        <v>0</v>
      </c>
      <c r="W573" s="854"/>
      <c r="X573" s="778"/>
      <c r="Y573" s="778"/>
      <c r="Z573" s="758"/>
      <c r="AA573" s="854"/>
      <c r="AB573" s="854"/>
      <c r="AC573" s="778"/>
      <c r="AD573" s="758"/>
      <c r="AE573" s="854"/>
    </row>
    <row r="574" spans="1:40">
      <c r="A574" s="773"/>
      <c r="B574" s="16" t="s">
        <v>1096</v>
      </c>
      <c r="C574" s="974"/>
      <c r="D574" s="975">
        <v>1023</v>
      </c>
      <c r="E574" s="975">
        <v>801</v>
      </c>
      <c r="F574" s="976">
        <v>481</v>
      </c>
      <c r="G574" s="977">
        <v>2305</v>
      </c>
      <c r="H574" s="974"/>
      <c r="I574" s="978"/>
      <c r="J574" s="978"/>
      <c r="K574" s="164"/>
      <c r="L574" s="875"/>
      <c r="M574" s="875"/>
      <c r="N574" s="761">
        <f t="shared" si="688"/>
        <v>0</v>
      </c>
      <c r="O574" s="761">
        <f t="shared" si="689"/>
        <v>21.812366737739872</v>
      </c>
      <c r="P574" s="761">
        <f t="shared" si="690"/>
        <v>26.584799203451709</v>
      </c>
      <c r="Q574" s="762">
        <f t="shared" si="690"/>
        <v>32.238605898123325</v>
      </c>
      <c r="R574" s="760">
        <f t="shared" si="690"/>
        <v>25.067971723762916</v>
      </c>
      <c r="S574" s="760">
        <f t="shared" si="690"/>
        <v>0</v>
      </c>
      <c r="T574" s="761">
        <f t="shared" si="690"/>
        <v>0</v>
      </c>
      <c r="U574" s="762">
        <f t="shared" si="690"/>
        <v>0</v>
      </c>
      <c r="V574" s="760">
        <f t="shared" si="690"/>
        <v>0</v>
      </c>
      <c r="W574" s="855"/>
      <c r="X574" s="761"/>
      <c r="Y574" s="761"/>
      <c r="Z574" s="762"/>
      <c r="AA574" s="760"/>
      <c r="AB574" s="760"/>
      <c r="AC574" s="761"/>
      <c r="AD574" s="762"/>
      <c r="AE574" s="760"/>
    </row>
    <row r="575" spans="1:40">
      <c r="A575" s="930" t="s">
        <v>508</v>
      </c>
      <c r="B575" s="927" t="s">
        <v>764</v>
      </c>
      <c r="C575" s="1019"/>
      <c r="D575" s="971"/>
      <c r="E575" s="971">
        <v>572</v>
      </c>
      <c r="F575" s="972">
        <v>2363</v>
      </c>
      <c r="G575" s="973">
        <v>2935</v>
      </c>
      <c r="H575" s="970"/>
      <c r="I575" s="971"/>
      <c r="J575" s="971"/>
      <c r="K575" s="953"/>
      <c r="L575" s="875"/>
      <c r="M575" s="875"/>
      <c r="N575" s="794"/>
      <c r="O575" s="794"/>
      <c r="P575" s="794"/>
      <c r="Q575" s="794"/>
      <c r="R575" s="795"/>
      <c r="S575" s="795"/>
      <c r="T575" s="794"/>
      <c r="U575" s="796"/>
      <c r="V575" s="796"/>
      <c r="W575" s="792"/>
      <c r="X575" s="793"/>
      <c r="Y575" s="794"/>
      <c r="Z575" s="794"/>
      <c r="AA575" s="795"/>
      <c r="AB575" s="795"/>
      <c r="AC575" s="794"/>
      <c r="AD575" s="796"/>
      <c r="AE575" s="858"/>
    </row>
    <row r="576" spans="1:40">
      <c r="A576" s="773"/>
      <c r="B576" s="16" t="s">
        <v>452</v>
      </c>
      <c r="C576" s="974"/>
      <c r="D576" s="975"/>
      <c r="E576" s="162">
        <v>539</v>
      </c>
      <c r="F576" s="976">
        <v>2536</v>
      </c>
      <c r="G576" s="977">
        <v>3075</v>
      </c>
      <c r="H576" s="974"/>
      <c r="I576" s="978"/>
      <c r="J576" s="978"/>
      <c r="K576" s="164"/>
      <c r="L576" s="875"/>
      <c r="M576" s="875"/>
      <c r="N576" s="799"/>
      <c r="O576" s="799"/>
      <c r="P576" s="799"/>
      <c r="Q576" s="799"/>
      <c r="R576" s="800"/>
      <c r="S576" s="800"/>
      <c r="T576" s="799"/>
      <c r="U576" s="801"/>
      <c r="V576" s="801"/>
      <c r="W576" s="797"/>
      <c r="X576" s="798"/>
      <c r="Y576" s="799"/>
      <c r="Z576" s="799"/>
      <c r="AA576" s="800"/>
      <c r="AB576" s="800"/>
      <c r="AC576" s="799"/>
      <c r="AD576" s="801"/>
      <c r="AE576" s="799"/>
    </row>
    <row r="577" spans="1:40">
      <c r="A577" s="773"/>
      <c r="B577" s="16" t="s">
        <v>878</v>
      </c>
      <c r="C577" s="974"/>
      <c r="D577" s="975"/>
      <c r="E577" s="975">
        <v>643</v>
      </c>
      <c r="F577" s="976">
        <v>2377</v>
      </c>
      <c r="G577" s="977">
        <v>3020</v>
      </c>
      <c r="H577" s="974"/>
      <c r="I577" s="978"/>
      <c r="J577" s="978"/>
      <c r="K577" s="164"/>
      <c r="L577" s="875"/>
      <c r="M577" s="875"/>
      <c r="N577" s="799"/>
      <c r="O577" s="799"/>
      <c r="P577" s="799"/>
      <c r="Q577" s="799"/>
      <c r="R577" s="800"/>
      <c r="S577" s="800"/>
      <c r="T577" s="799"/>
      <c r="U577" s="801"/>
      <c r="V577" s="801"/>
      <c r="W577" s="797"/>
      <c r="X577" s="798"/>
      <c r="Y577" s="799"/>
      <c r="Z577" s="799"/>
      <c r="AA577" s="800"/>
      <c r="AB577" s="800"/>
      <c r="AC577" s="799"/>
      <c r="AD577" s="801"/>
      <c r="AE577" s="799"/>
    </row>
    <row r="578" spans="1:40">
      <c r="A578" s="773"/>
      <c r="B578" s="16" t="s">
        <v>1002</v>
      </c>
      <c r="C578" s="974"/>
      <c r="D578" s="975"/>
      <c r="E578" s="1018">
        <v>543</v>
      </c>
      <c r="F578" s="976">
        <v>2945</v>
      </c>
      <c r="G578" s="977">
        <v>3488</v>
      </c>
      <c r="H578" s="974"/>
      <c r="I578" s="978"/>
      <c r="J578" s="978"/>
      <c r="K578" s="164"/>
      <c r="L578" s="875"/>
      <c r="M578" s="875"/>
      <c r="N578" s="799"/>
      <c r="O578" s="799"/>
      <c r="P578" s="799"/>
      <c r="Q578" s="799"/>
      <c r="R578" s="800"/>
      <c r="S578" s="800"/>
      <c r="T578" s="799"/>
      <c r="U578" s="801"/>
      <c r="V578" s="801"/>
      <c r="W578" s="797"/>
      <c r="X578" s="798"/>
      <c r="Y578" s="799"/>
      <c r="Z578" s="799"/>
      <c r="AA578" s="800"/>
      <c r="AB578" s="800"/>
      <c r="AC578" s="799"/>
      <c r="AD578" s="801"/>
      <c r="AE578" s="799"/>
    </row>
    <row r="579" spans="1:40">
      <c r="A579" s="773"/>
      <c r="B579" s="16" t="s">
        <v>70</v>
      </c>
      <c r="C579" s="974"/>
      <c r="D579" s="975"/>
      <c r="E579" s="1018">
        <v>634</v>
      </c>
      <c r="F579" s="976">
        <v>3202</v>
      </c>
      <c r="G579" s="977">
        <v>3836</v>
      </c>
      <c r="H579" s="974"/>
      <c r="I579" s="978"/>
      <c r="J579" s="978"/>
      <c r="K579" s="164"/>
      <c r="L579" s="875"/>
      <c r="M579" s="875"/>
      <c r="N579" s="799"/>
      <c r="O579" s="799"/>
      <c r="P579" s="799"/>
      <c r="Q579" s="799"/>
      <c r="R579" s="800"/>
      <c r="S579" s="800"/>
      <c r="T579" s="799"/>
      <c r="U579" s="801"/>
      <c r="V579" s="801"/>
      <c r="W579" s="797"/>
      <c r="X579" s="798"/>
      <c r="Y579" s="799"/>
      <c r="Z579" s="799"/>
      <c r="AA579" s="800"/>
      <c r="AB579" s="800"/>
      <c r="AC579" s="799"/>
      <c r="AD579" s="801"/>
      <c r="AE579" s="799"/>
    </row>
    <row r="580" spans="1:40">
      <c r="A580" s="773"/>
      <c r="B580" s="16" t="s">
        <v>1076</v>
      </c>
      <c r="C580" s="974"/>
      <c r="D580" s="975"/>
      <c r="E580" s="975">
        <v>556</v>
      </c>
      <c r="F580" s="976">
        <v>3344</v>
      </c>
      <c r="G580" s="977">
        <v>3900</v>
      </c>
      <c r="H580" s="974"/>
      <c r="I580" s="978"/>
      <c r="J580" s="978"/>
      <c r="K580" s="164"/>
      <c r="L580" s="875"/>
      <c r="M580" s="875"/>
      <c r="N580" s="804"/>
      <c r="O580" s="804"/>
      <c r="P580" s="804"/>
      <c r="Q580" s="804"/>
      <c r="R580" s="805"/>
      <c r="S580" s="805"/>
      <c r="T580" s="804"/>
      <c r="U580" s="806"/>
      <c r="V580" s="806"/>
      <c r="W580" s="802"/>
      <c r="X580" s="803"/>
      <c r="Y580" s="804"/>
      <c r="Z580" s="804"/>
      <c r="AA580" s="805"/>
      <c r="AB580" s="805"/>
      <c r="AC580" s="804"/>
      <c r="AD580" s="806"/>
      <c r="AE580" s="804"/>
    </row>
    <row r="581" spans="1:40">
      <c r="A581" s="773"/>
      <c r="B581" s="16" t="s">
        <v>454</v>
      </c>
      <c r="C581" s="974">
        <v>0</v>
      </c>
      <c r="D581" s="975"/>
      <c r="E581" s="975">
        <v>0</v>
      </c>
      <c r="F581" s="976">
        <v>962</v>
      </c>
      <c r="G581" s="977">
        <v>962</v>
      </c>
      <c r="H581" s="974"/>
      <c r="I581" s="978"/>
      <c r="J581" s="978"/>
      <c r="K581" s="164"/>
      <c r="L581" s="875"/>
      <c r="M581" s="875"/>
      <c r="N581" s="730"/>
      <c r="O581" s="730"/>
      <c r="P581" s="730"/>
      <c r="Q581" s="730"/>
      <c r="R581" s="807"/>
      <c r="S581" s="730"/>
      <c r="T581" s="730"/>
      <c r="U581" s="730"/>
      <c r="V581" s="807"/>
      <c r="W581" s="731"/>
      <c r="X581" s="730"/>
      <c r="Y581" s="730"/>
      <c r="Z581" s="730"/>
      <c r="AA581" s="807"/>
      <c r="AB581" s="730"/>
      <c r="AC581" s="730"/>
      <c r="AD581" s="730"/>
      <c r="AE581" s="859"/>
    </row>
    <row r="582" spans="1:40">
      <c r="A582" s="773"/>
      <c r="B582" s="16" t="s">
        <v>255</v>
      </c>
      <c r="C582" s="974">
        <v>0</v>
      </c>
      <c r="D582" s="975"/>
      <c r="E582" s="975">
        <v>491</v>
      </c>
      <c r="F582" s="976">
        <v>1739</v>
      </c>
      <c r="G582" s="977">
        <v>2230</v>
      </c>
      <c r="H582" s="974"/>
      <c r="I582" s="978"/>
      <c r="J582" s="978"/>
      <c r="K582" s="164"/>
      <c r="L582" s="875"/>
      <c r="M582" s="875"/>
      <c r="N582" s="28"/>
      <c r="O582" s="28"/>
      <c r="P582" s="28"/>
      <c r="Q582" s="28"/>
      <c r="R582" s="808"/>
      <c r="S582" s="28"/>
      <c r="T582" s="28"/>
      <c r="U582" s="28"/>
      <c r="V582" s="808"/>
      <c r="W582" s="797"/>
      <c r="X582" s="844"/>
      <c r="Y582" s="28"/>
      <c r="Z582" s="28"/>
      <c r="AA582" s="808"/>
      <c r="AB582" s="28"/>
      <c r="AC582" s="28"/>
      <c r="AD582" s="28"/>
      <c r="AE582" s="860"/>
    </row>
    <row r="583" spans="1:40">
      <c r="A583" s="773"/>
      <c r="B583" s="16" t="s">
        <v>1078</v>
      </c>
      <c r="C583" s="974">
        <v>0</v>
      </c>
      <c r="D583" s="975"/>
      <c r="E583" s="975">
        <v>467</v>
      </c>
      <c r="F583" s="976">
        <v>1843</v>
      </c>
      <c r="G583" s="977">
        <v>2310</v>
      </c>
      <c r="H583" s="974"/>
      <c r="I583" s="978"/>
      <c r="J583" s="978"/>
      <c r="K583" s="164"/>
      <c r="L583" s="875"/>
      <c r="M583" s="875"/>
      <c r="N583" s="798">
        <f t="shared" ref="N583:N588" si="691">IF(C583&gt;0,(C583/C575)*100,)</f>
        <v>0</v>
      </c>
      <c r="O583" s="798">
        <f t="shared" ref="O583:O588" si="692">IF(D583&gt;0,(D583/D575)*100,)</f>
        <v>0</v>
      </c>
      <c r="P583" s="798">
        <f t="shared" ref="P583:P588" si="693">IF(E583&gt;0,(E583/E575)*100,)</f>
        <v>81.64335664335664</v>
      </c>
      <c r="Q583" s="809">
        <f t="shared" ref="Q583:Q588" si="694">IF(F583&gt;0,(F583/F575)*100,)</f>
        <v>77.994075327972908</v>
      </c>
      <c r="R583" s="810">
        <f t="shared" ref="R583:R588" si="695">IF(G583&gt;0,(G583/G575)*100,)</f>
        <v>78.705281090289603</v>
      </c>
      <c r="S583" s="798">
        <f t="shared" ref="S583:S588" si="696">IF(H583&gt;0,(H583/H575)*100,)</f>
        <v>0</v>
      </c>
      <c r="T583" s="798">
        <f t="shared" ref="T583:T588" si="697">IF(I583&gt;0,(I583/I575)*100,)</f>
        <v>0</v>
      </c>
      <c r="U583" s="809">
        <f t="shared" ref="U583:U588" si="698">IF(J583&gt;0,(J583/J575)*100,)</f>
        <v>0</v>
      </c>
      <c r="V583" s="810">
        <f t="shared" ref="V583:V588" si="699">IF(K583&gt;0,(K583/K575)*100,)</f>
        <v>0</v>
      </c>
      <c r="W583" s="797"/>
      <c r="X583" s="798"/>
      <c r="Y583" s="798"/>
      <c r="Z583" s="809"/>
      <c r="AA583" s="810"/>
      <c r="AB583" s="798"/>
      <c r="AC583" s="798"/>
      <c r="AD583" s="809"/>
      <c r="AE583" s="797"/>
    </row>
    <row r="584" spans="1:40">
      <c r="A584" s="773"/>
      <c r="B584" s="16" t="s">
        <v>456</v>
      </c>
      <c r="C584" s="974">
        <v>0</v>
      </c>
      <c r="D584" s="975"/>
      <c r="E584" s="162">
        <v>437</v>
      </c>
      <c r="F584" s="976">
        <v>2124</v>
      </c>
      <c r="G584" s="977">
        <v>2561</v>
      </c>
      <c r="H584" s="974"/>
      <c r="I584" s="978"/>
      <c r="J584" s="978"/>
      <c r="K584" s="164"/>
      <c r="L584" s="875"/>
      <c r="M584" s="875"/>
      <c r="N584" s="778">
        <f t="shared" si="691"/>
        <v>0</v>
      </c>
      <c r="O584" s="778">
        <f t="shared" si="692"/>
        <v>0</v>
      </c>
      <c r="P584" s="778">
        <f t="shared" si="693"/>
        <v>81.076066790352513</v>
      </c>
      <c r="Q584" s="758">
        <f t="shared" si="694"/>
        <v>83.753943217665622</v>
      </c>
      <c r="R584" s="854">
        <f t="shared" si="695"/>
        <v>83.284552845528452</v>
      </c>
      <c r="S584" s="854">
        <f t="shared" si="696"/>
        <v>0</v>
      </c>
      <c r="T584" s="778">
        <f t="shared" si="697"/>
        <v>0</v>
      </c>
      <c r="U584" s="758">
        <f t="shared" si="698"/>
        <v>0</v>
      </c>
      <c r="V584" s="854">
        <f t="shared" si="699"/>
        <v>0</v>
      </c>
      <c r="W584" s="854"/>
      <c r="X584" s="778"/>
      <c r="Y584" s="778"/>
      <c r="Z584" s="758"/>
      <c r="AA584" s="854"/>
      <c r="AB584" s="854"/>
      <c r="AC584" s="778"/>
      <c r="AD584" s="758"/>
      <c r="AE584" s="854"/>
    </row>
    <row r="585" spans="1:40">
      <c r="A585" s="773"/>
      <c r="B585" s="16" t="s">
        <v>880</v>
      </c>
      <c r="C585" s="974">
        <v>0</v>
      </c>
      <c r="D585" s="975"/>
      <c r="E585" s="975">
        <v>544</v>
      </c>
      <c r="F585" s="976">
        <v>1967.5</v>
      </c>
      <c r="G585" s="977">
        <v>2511.5</v>
      </c>
      <c r="H585" s="974"/>
      <c r="I585" s="978"/>
      <c r="J585" s="978"/>
      <c r="K585" s="164"/>
      <c r="L585" s="875"/>
      <c r="M585" s="875"/>
      <c r="N585" s="778">
        <f t="shared" si="691"/>
        <v>0</v>
      </c>
      <c r="O585" s="778">
        <f t="shared" si="692"/>
        <v>0</v>
      </c>
      <c r="P585" s="778">
        <f t="shared" si="693"/>
        <v>84.603421461897355</v>
      </c>
      <c r="Q585" s="758">
        <f t="shared" si="694"/>
        <v>82.772402187631471</v>
      </c>
      <c r="R585" s="854">
        <f t="shared" si="695"/>
        <v>83.162251655629134</v>
      </c>
      <c r="S585" s="854">
        <f t="shared" si="696"/>
        <v>0</v>
      </c>
      <c r="T585" s="778">
        <f t="shared" si="697"/>
        <v>0</v>
      </c>
      <c r="U585" s="758">
        <f t="shared" si="698"/>
        <v>0</v>
      </c>
      <c r="V585" s="854">
        <f t="shared" si="699"/>
        <v>0</v>
      </c>
      <c r="W585" s="854"/>
      <c r="X585" s="778"/>
      <c r="Y585" s="778"/>
      <c r="Z585" s="758"/>
      <c r="AA585" s="854"/>
      <c r="AB585" s="854"/>
      <c r="AC585" s="778"/>
      <c r="AD585" s="758"/>
      <c r="AE585" s="854"/>
    </row>
    <row r="586" spans="1:40">
      <c r="A586" s="773"/>
      <c r="B586" s="16" t="s">
        <v>1004</v>
      </c>
      <c r="C586" s="974">
        <v>0</v>
      </c>
      <c r="D586" s="975"/>
      <c r="E586" s="975">
        <v>435</v>
      </c>
      <c r="F586" s="976">
        <v>2312</v>
      </c>
      <c r="G586" s="977">
        <v>2747</v>
      </c>
      <c r="H586" s="974"/>
      <c r="I586" s="975"/>
      <c r="J586" s="975"/>
      <c r="K586" s="164"/>
      <c r="L586" s="875"/>
      <c r="M586" s="875"/>
      <c r="N586" s="778">
        <f t="shared" si="691"/>
        <v>0</v>
      </c>
      <c r="O586" s="778">
        <f t="shared" si="692"/>
        <v>0</v>
      </c>
      <c r="P586" s="778">
        <f t="shared" si="693"/>
        <v>80.110497237569049</v>
      </c>
      <c r="Q586" s="758">
        <f t="shared" si="694"/>
        <v>78.505942275042443</v>
      </c>
      <c r="R586" s="854">
        <f t="shared" si="695"/>
        <v>78.75573394495413</v>
      </c>
      <c r="S586" s="854">
        <f t="shared" si="696"/>
        <v>0</v>
      </c>
      <c r="T586" s="778">
        <f t="shared" si="697"/>
        <v>0</v>
      </c>
      <c r="U586" s="758">
        <f t="shared" si="698"/>
        <v>0</v>
      </c>
      <c r="V586" s="854">
        <f t="shared" si="699"/>
        <v>0</v>
      </c>
      <c r="W586" s="854"/>
      <c r="X586" s="778"/>
      <c r="Y586" s="778"/>
      <c r="Z586" s="758"/>
      <c r="AA586" s="854"/>
      <c r="AB586" s="854"/>
      <c r="AC586" s="778"/>
      <c r="AD586" s="758"/>
      <c r="AE586" s="854"/>
    </row>
    <row r="587" spans="1:40">
      <c r="A587" s="773"/>
      <c r="B587" s="16" t="s">
        <v>72</v>
      </c>
      <c r="C587" s="974">
        <v>0</v>
      </c>
      <c r="D587" s="975"/>
      <c r="E587" s="975">
        <v>542</v>
      </c>
      <c r="F587" s="976">
        <v>2569</v>
      </c>
      <c r="G587" s="977">
        <v>3111</v>
      </c>
      <c r="H587" s="974"/>
      <c r="I587" s="978"/>
      <c r="J587" s="978"/>
      <c r="K587" s="164"/>
      <c r="L587" s="875"/>
      <c r="M587" s="875"/>
      <c r="N587" s="778">
        <f t="shared" si="691"/>
        <v>0</v>
      </c>
      <c r="O587" s="778">
        <f t="shared" si="692"/>
        <v>0</v>
      </c>
      <c r="P587" s="778">
        <f t="shared" si="693"/>
        <v>85.488958990536275</v>
      </c>
      <c r="Q587" s="758">
        <f t="shared" si="694"/>
        <v>80.231105559025607</v>
      </c>
      <c r="R587" s="854">
        <f t="shared" si="695"/>
        <v>81.100104275286753</v>
      </c>
      <c r="S587" s="854">
        <f t="shared" si="696"/>
        <v>0</v>
      </c>
      <c r="T587" s="778">
        <f t="shared" si="697"/>
        <v>0</v>
      </c>
      <c r="U587" s="758">
        <f t="shared" si="698"/>
        <v>0</v>
      </c>
      <c r="V587" s="854">
        <f t="shared" si="699"/>
        <v>0</v>
      </c>
      <c r="W587" s="854"/>
      <c r="X587" s="778"/>
      <c r="Y587" s="778"/>
      <c r="Z587" s="758"/>
      <c r="AA587" s="854"/>
      <c r="AB587" s="854"/>
      <c r="AC587" s="778"/>
      <c r="AD587" s="758"/>
      <c r="AE587" s="854"/>
    </row>
    <row r="588" spans="1:40">
      <c r="A588" s="773"/>
      <c r="B588" s="16" t="s">
        <v>1080</v>
      </c>
      <c r="C588" s="974">
        <v>0</v>
      </c>
      <c r="D588" s="975"/>
      <c r="E588" s="975">
        <v>478</v>
      </c>
      <c r="F588" s="976">
        <v>2824</v>
      </c>
      <c r="G588" s="977">
        <v>3302</v>
      </c>
      <c r="H588" s="974"/>
      <c r="I588" s="978"/>
      <c r="J588" s="978"/>
      <c r="K588" s="164"/>
      <c r="L588" s="875"/>
      <c r="M588" s="875"/>
      <c r="N588" s="761">
        <f t="shared" si="691"/>
        <v>0</v>
      </c>
      <c r="O588" s="761">
        <f t="shared" si="692"/>
        <v>0</v>
      </c>
      <c r="P588" s="761">
        <f t="shared" si="693"/>
        <v>85.97122302158273</v>
      </c>
      <c r="Q588" s="762">
        <f t="shared" si="694"/>
        <v>84.449760765550238</v>
      </c>
      <c r="R588" s="760">
        <f t="shared" si="695"/>
        <v>84.666666666666671</v>
      </c>
      <c r="S588" s="760">
        <f t="shared" si="696"/>
        <v>0</v>
      </c>
      <c r="T588" s="761">
        <f t="shared" si="697"/>
        <v>0</v>
      </c>
      <c r="U588" s="762">
        <f t="shared" si="698"/>
        <v>0</v>
      </c>
      <c r="V588" s="760">
        <f t="shared" si="699"/>
        <v>0</v>
      </c>
      <c r="W588" s="855" t="s">
        <v>47</v>
      </c>
      <c r="X588" s="761"/>
      <c r="Y588" s="761"/>
      <c r="Z588" s="762"/>
      <c r="AA588" s="760"/>
      <c r="AB588" s="760"/>
      <c r="AC588" s="761"/>
      <c r="AD588" s="762"/>
      <c r="AE588" s="760"/>
    </row>
    <row r="589" spans="1:40">
      <c r="A589" s="773"/>
      <c r="B589" s="16" t="s">
        <v>1006</v>
      </c>
      <c r="C589" s="974"/>
      <c r="D589" s="975"/>
      <c r="E589" s="975">
        <v>231</v>
      </c>
      <c r="F589" s="976">
        <v>1247</v>
      </c>
      <c r="G589" s="977">
        <v>1478</v>
      </c>
      <c r="H589" s="974"/>
      <c r="I589" s="978"/>
      <c r="J589" s="978"/>
      <c r="K589" s="164"/>
      <c r="L589" s="875"/>
      <c r="M589" s="875"/>
      <c r="N589" s="812">
        <f t="shared" ref="N589:N591" si="700">IF(C589&gt;0,(C589/C586)*100,)</f>
        <v>0</v>
      </c>
      <c r="O589" s="812">
        <f t="shared" ref="O589:O591" si="701">IF(D589&gt;0,(D589/D586)*100,)</f>
        <v>0</v>
      </c>
      <c r="P589" s="812">
        <f t="shared" ref="P589:V591" si="702">IF(E589&gt;0,(E589/E586)*100,)</f>
        <v>53.103448275862064</v>
      </c>
      <c r="Q589" s="812">
        <f t="shared" si="702"/>
        <v>53.935986159169545</v>
      </c>
      <c r="R589" s="813">
        <f t="shared" si="702"/>
        <v>53.804149981798318</v>
      </c>
      <c r="S589" s="813">
        <f t="shared" si="702"/>
        <v>0</v>
      </c>
      <c r="T589" s="812">
        <f t="shared" si="702"/>
        <v>0</v>
      </c>
      <c r="U589" s="814">
        <f t="shared" si="702"/>
        <v>0</v>
      </c>
      <c r="V589" s="814">
        <f t="shared" si="702"/>
        <v>0</v>
      </c>
      <c r="W589" s="811">
        <f t="shared" ref="W589:AE590" si="703">+N589+N592</f>
        <v>0</v>
      </c>
      <c r="X589" s="811">
        <f t="shared" si="703"/>
        <v>0</v>
      </c>
      <c r="Y589" s="812">
        <f t="shared" si="703"/>
        <v>59.310344827586199</v>
      </c>
      <c r="Z589" s="812">
        <f t="shared" si="703"/>
        <v>62.759515570934255</v>
      </c>
      <c r="AA589" s="813">
        <f t="shared" si="703"/>
        <v>62.213323625773562</v>
      </c>
      <c r="AB589" s="813">
        <f t="shared" si="703"/>
        <v>0</v>
      </c>
      <c r="AC589" s="812">
        <f t="shared" si="703"/>
        <v>0</v>
      </c>
      <c r="AD589" s="814">
        <f t="shared" si="703"/>
        <v>0</v>
      </c>
      <c r="AE589" s="812">
        <f t="shared" si="703"/>
        <v>0</v>
      </c>
      <c r="AF589" s="5">
        <f t="shared" ref="AF589:AN591" si="704">+N589+N592+N595</f>
        <v>0</v>
      </c>
      <c r="AG589" s="5">
        <f t="shared" si="704"/>
        <v>0</v>
      </c>
      <c r="AH589" s="5">
        <f t="shared" si="704"/>
        <v>100</v>
      </c>
      <c r="AI589" s="5">
        <f t="shared" si="704"/>
        <v>100</v>
      </c>
      <c r="AJ589" s="5">
        <f t="shared" si="704"/>
        <v>100</v>
      </c>
      <c r="AK589" s="5">
        <f t="shared" si="704"/>
        <v>0</v>
      </c>
      <c r="AL589" s="5">
        <f t="shared" si="704"/>
        <v>0</v>
      </c>
      <c r="AM589" s="5">
        <f t="shared" si="704"/>
        <v>0</v>
      </c>
      <c r="AN589" s="5">
        <f t="shared" si="704"/>
        <v>0</v>
      </c>
    </row>
    <row r="590" spans="1:40">
      <c r="A590" s="773"/>
      <c r="B590" s="16" t="s">
        <v>74</v>
      </c>
      <c r="C590" s="974"/>
      <c r="D590" s="975"/>
      <c r="E590" s="975">
        <v>301</v>
      </c>
      <c r="F590" s="976">
        <v>1256</v>
      </c>
      <c r="G590" s="977">
        <v>1557</v>
      </c>
      <c r="H590" s="974"/>
      <c r="I590" s="978"/>
      <c r="J590" s="978"/>
      <c r="K590" s="164"/>
      <c r="L590" s="875"/>
      <c r="M590" s="875"/>
      <c r="N590" s="778">
        <f t="shared" si="700"/>
        <v>0</v>
      </c>
      <c r="O590" s="778">
        <f t="shared" si="701"/>
        <v>0</v>
      </c>
      <c r="P590" s="778">
        <f t="shared" si="702"/>
        <v>55.535055350553506</v>
      </c>
      <c r="Q590" s="758">
        <f t="shared" si="702"/>
        <v>48.890618917866874</v>
      </c>
      <c r="R590" s="854">
        <f t="shared" si="702"/>
        <v>50.048216007714565</v>
      </c>
      <c r="S590" s="854">
        <f t="shared" si="702"/>
        <v>0</v>
      </c>
      <c r="T590" s="778">
        <f t="shared" si="702"/>
        <v>0</v>
      </c>
      <c r="U590" s="758">
        <f t="shared" si="702"/>
        <v>0</v>
      </c>
      <c r="V590" s="854">
        <f t="shared" si="702"/>
        <v>0</v>
      </c>
      <c r="W590" s="854">
        <f t="shared" si="703"/>
        <v>0</v>
      </c>
      <c r="X590" s="778">
        <f t="shared" si="703"/>
        <v>0</v>
      </c>
      <c r="Y590" s="778">
        <f t="shared" si="703"/>
        <v>62.177121771217713</v>
      </c>
      <c r="Z590" s="758">
        <f t="shared" si="703"/>
        <v>57.415336706889839</v>
      </c>
      <c r="AA590" s="854">
        <f t="shared" si="703"/>
        <v>58.244937319189972</v>
      </c>
      <c r="AB590" s="854">
        <f t="shared" si="703"/>
        <v>0</v>
      </c>
      <c r="AC590" s="778">
        <f t="shared" si="703"/>
        <v>0</v>
      </c>
      <c r="AD590" s="758">
        <f t="shared" si="703"/>
        <v>0</v>
      </c>
      <c r="AE590" s="854">
        <f t="shared" si="703"/>
        <v>0</v>
      </c>
      <c r="AF590" s="5">
        <f t="shared" si="704"/>
        <v>0</v>
      </c>
      <c r="AG590" s="5">
        <f t="shared" si="704"/>
        <v>0</v>
      </c>
      <c r="AH590" s="5">
        <f t="shared" si="704"/>
        <v>100</v>
      </c>
      <c r="AI590" s="5">
        <f t="shared" si="704"/>
        <v>100</v>
      </c>
      <c r="AJ590" s="5">
        <f t="shared" si="704"/>
        <v>100</v>
      </c>
      <c r="AK590" s="5">
        <f t="shared" si="704"/>
        <v>0</v>
      </c>
      <c r="AL590" s="5">
        <f t="shared" si="704"/>
        <v>0</v>
      </c>
      <c r="AM590" s="5">
        <f t="shared" si="704"/>
        <v>0</v>
      </c>
      <c r="AN590" s="5">
        <f t="shared" si="704"/>
        <v>0</v>
      </c>
    </row>
    <row r="591" spans="1:40">
      <c r="A591" s="773"/>
      <c r="B591" s="139" t="s">
        <v>1082</v>
      </c>
      <c r="C591" s="979"/>
      <c r="D591" s="980"/>
      <c r="E591" s="980">
        <v>230</v>
      </c>
      <c r="F591" s="981">
        <v>1347</v>
      </c>
      <c r="G591" s="982">
        <v>1577</v>
      </c>
      <c r="H591" s="979"/>
      <c r="I591" s="980"/>
      <c r="J591" s="980"/>
      <c r="K591" s="169"/>
      <c r="L591" s="876"/>
      <c r="M591" s="876"/>
      <c r="N591" s="761">
        <f t="shared" si="700"/>
        <v>0</v>
      </c>
      <c r="O591" s="761">
        <f t="shared" si="701"/>
        <v>0</v>
      </c>
      <c r="P591" s="761">
        <f t="shared" si="702"/>
        <v>48.11715481171548</v>
      </c>
      <c r="Q591" s="762">
        <f t="shared" si="702"/>
        <v>47.698300283286123</v>
      </c>
      <c r="R591" s="760">
        <f t="shared" si="702"/>
        <v>47.758933979406422</v>
      </c>
      <c r="S591" s="760">
        <f t="shared" si="702"/>
        <v>0</v>
      </c>
      <c r="T591" s="761">
        <f t="shared" si="702"/>
        <v>0</v>
      </c>
      <c r="U591" s="762">
        <f t="shared" si="702"/>
        <v>0</v>
      </c>
      <c r="V591" s="760">
        <f t="shared" si="702"/>
        <v>0</v>
      </c>
      <c r="W591" s="855">
        <f t="shared" ref="W591" si="705">+N591+N594</f>
        <v>0</v>
      </c>
      <c r="X591" s="761">
        <f t="shared" ref="X591" si="706">+O591+O594</f>
        <v>0</v>
      </c>
      <c r="Y591" s="761">
        <f t="shared" ref="Y591" si="707">+P591+P594</f>
        <v>58.36820083682008</v>
      </c>
      <c r="Z591" s="762">
        <f t="shared" ref="Z591" si="708">+Q591+Q594</f>
        <v>57.046742209631731</v>
      </c>
      <c r="AA591" s="760">
        <f t="shared" ref="AA591" si="709">+R591+R594</f>
        <v>57.238037552998186</v>
      </c>
      <c r="AB591" s="760">
        <f t="shared" ref="AB591" si="710">+S591+S594</f>
        <v>0</v>
      </c>
      <c r="AC591" s="761">
        <f t="shared" ref="AC591" si="711">+T591+T594</f>
        <v>0</v>
      </c>
      <c r="AD591" s="762">
        <f t="shared" ref="AD591" si="712">+U591+U594</f>
        <v>0</v>
      </c>
      <c r="AE591" s="760">
        <f t="shared" ref="AE591" si="713">+V591+V594</f>
        <v>0</v>
      </c>
      <c r="AF591" s="5">
        <f t="shared" si="704"/>
        <v>0</v>
      </c>
      <c r="AG591" s="5">
        <f t="shared" si="704"/>
        <v>0</v>
      </c>
      <c r="AH591" s="5">
        <f t="shared" si="704"/>
        <v>100</v>
      </c>
      <c r="AI591" s="5">
        <f t="shared" si="704"/>
        <v>100</v>
      </c>
      <c r="AJ591" s="5">
        <f t="shared" si="704"/>
        <v>100</v>
      </c>
      <c r="AK591" s="5">
        <f t="shared" si="704"/>
        <v>0</v>
      </c>
      <c r="AL591" s="5">
        <f t="shared" si="704"/>
        <v>0</v>
      </c>
      <c r="AM591" s="5">
        <f t="shared" si="704"/>
        <v>0</v>
      </c>
      <c r="AN591" s="5">
        <f t="shared" si="704"/>
        <v>0</v>
      </c>
    </row>
    <row r="592" spans="1:40">
      <c r="A592" s="773"/>
      <c r="B592" s="16" t="s">
        <v>1008</v>
      </c>
      <c r="C592" s="974"/>
      <c r="D592" s="975"/>
      <c r="E592" s="1000">
        <v>27</v>
      </c>
      <c r="F592" s="976">
        <v>204</v>
      </c>
      <c r="G592" s="977">
        <v>231</v>
      </c>
      <c r="H592" s="974"/>
      <c r="I592" s="978"/>
      <c r="J592" s="978"/>
      <c r="K592" s="164"/>
      <c r="L592" s="875"/>
      <c r="M592" s="875"/>
      <c r="N592" s="812">
        <f t="shared" ref="N592:N594" si="714">IF(C592&gt;0,(C592/C586)*100,)</f>
        <v>0</v>
      </c>
      <c r="O592" s="812">
        <f t="shared" ref="O592:O594" si="715">IF(D592&gt;0,(D592/D586)*100,)</f>
        <v>0</v>
      </c>
      <c r="P592" s="812">
        <f t="shared" ref="P592:V594" si="716">IF(E592&gt;0,(E592/E586)*100,)</f>
        <v>6.2068965517241379</v>
      </c>
      <c r="Q592" s="812">
        <f t="shared" si="716"/>
        <v>8.8235294117647065</v>
      </c>
      <c r="R592" s="813">
        <f t="shared" si="716"/>
        <v>8.4091736439752456</v>
      </c>
      <c r="S592" s="813">
        <f t="shared" si="716"/>
        <v>0</v>
      </c>
      <c r="T592" s="812">
        <f t="shared" si="716"/>
        <v>0</v>
      </c>
      <c r="U592" s="814">
        <f t="shared" si="716"/>
        <v>0</v>
      </c>
      <c r="V592" s="814">
        <f t="shared" si="716"/>
        <v>0</v>
      </c>
      <c r="W592" s="811"/>
      <c r="X592" s="811"/>
      <c r="Y592" s="812"/>
      <c r="Z592" s="812"/>
      <c r="AA592" s="813"/>
      <c r="AB592" s="813"/>
      <c r="AC592" s="812"/>
      <c r="AD592" s="814"/>
      <c r="AE592" s="812"/>
    </row>
    <row r="593" spans="1:40">
      <c r="A593" s="773"/>
      <c r="B593" s="16" t="s">
        <v>76</v>
      </c>
      <c r="C593" s="974"/>
      <c r="D593" s="975"/>
      <c r="E593" s="975">
        <v>36</v>
      </c>
      <c r="F593" s="976">
        <v>219</v>
      </c>
      <c r="G593" s="977">
        <v>255</v>
      </c>
      <c r="H593" s="974"/>
      <c r="I593" s="978"/>
      <c r="J593" s="978"/>
      <c r="K593" s="164"/>
      <c r="L593" s="875"/>
      <c r="M593" s="875"/>
      <c r="N593" s="778">
        <f t="shared" si="714"/>
        <v>0</v>
      </c>
      <c r="O593" s="778">
        <f t="shared" si="715"/>
        <v>0</v>
      </c>
      <c r="P593" s="778">
        <f t="shared" si="716"/>
        <v>6.6420664206642073</v>
      </c>
      <c r="Q593" s="758">
        <f t="shared" si="716"/>
        <v>8.5247177890229668</v>
      </c>
      <c r="R593" s="854">
        <f t="shared" si="716"/>
        <v>8.1967213114754092</v>
      </c>
      <c r="S593" s="854">
        <f t="shared" si="716"/>
        <v>0</v>
      </c>
      <c r="T593" s="778">
        <f t="shared" si="716"/>
        <v>0</v>
      </c>
      <c r="U593" s="758">
        <f t="shared" si="716"/>
        <v>0</v>
      </c>
      <c r="V593" s="854">
        <f t="shared" si="716"/>
        <v>0</v>
      </c>
      <c r="W593" s="854"/>
      <c r="X593" s="778"/>
      <c r="Y593" s="778"/>
      <c r="Z593" s="758"/>
      <c r="AA593" s="854"/>
      <c r="AB593" s="854"/>
      <c r="AC593" s="778"/>
      <c r="AD593" s="758"/>
      <c r="AE593" s="854"/>
    </row>
    <row r="594" spans="1:40">
      <c r="A594" s="773"/>
      <c r="B594" s="16" t="s">
        <v>1084</v>
      </c>
      <c r="C594" s="974"/>
      <c r="D594" s="975"/>
      <c r="E594" s="975">
        <v>49</v>
      </c>
      <c r="F594" s="976">
        <v>264</v>
      </c>
      <c r="G594" s="977">
        <v>313</v>
      </c>
      <c r="H594" s="974"/>
      <c r="I594" s="978"/>
      <c r="J594" s="978"/>
      <c r="K594" s="164"/>
      <c r="L594" s="875"/>
      <c r="M594" s="875"/>
      <c r="N594" s="761">
        <f t="shared" si="714"/>
        <v>0</v>
      </c>
      <c r="O594" s="761">
        <f t="shared" si="715"/>
        <v>0</v>
      </c>
      <c r="P594" s="761">
        <f t="shared" si="716"/>
        <v>10.251046025104603</v>
      </c>
      <c r="Q594" s="762">
        <f t="shared" si="716"/>
        <v>9.3484419263456093</v>
      </c>
      <c r="R594" s="760">
        <f t="shared" si="716"/>
        <v>9.4791035735917628</v>
      </c>
      <c r="S594" s="760">
        <f t="shared" si="716"/>
        <v>0</v>
      </c>
      <c r="T594" s="761">
        <f t="shared" si="716"/>
        <v>0</v>
      </c>
      <c r="U594" s="762">
        <f t="shared" si="716"/>
        <v>0</v>
      </c>
      <c r="V594" s="760">
        <f t="shared" si="716"/>
        <v>0</v>
      </c>
      <c r="W594" s="855"/>
      <c r="X594" s="761"/>
      <c r="Y594" s="761"/>
      <c r="Z594" s="762"/>
      <c r="AA594" s="760"/>
      <c r="AB594" s="760"/>
      <c r="AC594" s="761"/>
      <c r="AD594" s="762"/>
      <c r="AE594" s="760"/>
    </row>
    <row r="595" spans="1:40">
      <c r="A595" s="773"/>
      <c r="B595" s="16" t="s">
        <v>1010</v>
      </c>
      <c r="C595" s="974">
        <v>0</v>
      </c>
      <c r="D595" s="975"/>
      <c r="E595" s="1000">
        <v>177</v>
      </c>
      <c r="F595" s="976">
        <v>861</v>
      </c>
      <c r="G595" s="977">
        <v>1038</v>
      </c>
      <c r="H595" s="974"/>
      <c r="I595" s="978"/>
      <c r="J595" s="978"/>
      <c r="K595" s="164"/>
      <c r="L595" s="875"/>
      <c r="M595" s="875"/>
      <c r="N595" s="812">
        <f t="shared" ref="N595:N597" si="717">IF(C595&gt;0,(C595/C586)*100,)</f>
        <v>0</v>
      </c>
      <c r="O595" s="812">
        <f t="shared" ref="O595:O597" si="718">IF(D595&gt;0,(D595/D586)*100,)</f>
        <v>0</v>
      </c>
      <c r="P595" s="812">
        <f t="shared" ref="P595:V597" si="719">IF(E595&gt;0,(E595/E586)*100,)</f>
        <v>40.689655172413794</v>
      </c>
      <c r="Q595" s="812">
        <f t="shared" si="719"/>
        <v>37.240484429065745</v>
      </c>
      <c r="R595" s="813">
        <f t="shared" si="719"/>
        <v>37.786676374226431</v>
      </c>
      <c r="S595" s="813">
        <f t="shared" si="719"/>
        <v>0</v>
      </c>
      <c r="T595" s="812">
        <f t="shared" si="719"/>
        <v>0</v>
      </c>
      <c r="U595" s="814">
        <f t="shared" si="719"/>
        <v>0</v>
      </c>
      <c r="V595" s="814">
        <f t="shared" si="719"/>
        <v>0</v>
      </c>
      <c r="W595" s="811"/>
      <c r="X595" s="811"/>
      <c r="Y595" s="812"/>
      <c r="Z595" s="812"/>
      <c r="AA595" s="813"/>
      <c r="AB595" s="813"/>
      <c r="AC595" s="812"/>
      <c r="AD595" s="814"/>
      <c r="AE595" s="812"/>
    </row>
    <row r="596" spans="1:40">
      <c r="A596" s="773"/>
      <c r="B596" s="16" t="s">
        <v>78</v>
      </c>
      <c r="C596" s="974">
        <v>0</v>
      </c>
      <c r="D596" s="975"/>
      <c r="E596" s="975">
        <v>205</v>
      </c>
      <c r="F596" s="976">
        <v>1094</v>
      </c>
      <c r="G596" s="977">
        <v>1299</v>
      </c>
      <c r="H596" s="974"/>
      <c r="I596" s="978"/>
      <c r="J596" s="978"/>
      <c r="K596" s="164"/>
      <c r="L596" s="875"/>
      <c r="M596" s="875"/>
      <c r="N596" s="778">
        <f t="shared" si="717"/>
        <v>0</v>
      </c>
      <c r="O596" s="778">
        <f t="shared" si="718"/>
        <v>0</v>
      </c>
      <c r="P596" s="778">
        <f t="shared" si="719"/>
        <v>37.822878228782287</v>
      </c>
      <c r="Q596" s="758">
        <f t="shared" si="719"/>
        <v>42.584663293110161</v>
      </c>
      <c r="R596" s="854">
        <f t="shared" si="719"/>
        <v>41.755062680810028</v>
      </c>
      <c r="S596" s="854">
        <f t="shared" si="719"/>
        <v>0</v>
      </c>
      <c r="T596" s="778">
        <f t="shared" si="719"/>
        <v>0</v>
      </c>
      <c r="U596" s="758">
        <f t="shared" si="719"/>
        <v>0</v>
      </c>
      <c r="V596" s="854">
        <f t="shared" si="719"/>
        <v>0</v>
      </c>
      <c r="W596" s="854"/>
      <c r="X596" s="778"/>
      <c r="Y596" s="778"/>
      <c r="Z596" s="758"/>
      <c r="AA596" s="854"/>
      <c r="AB596" s="854"/>
      <c r="AC596" s="778"/>
      <c r="AD596" s="758"/>
      <c r="AE596" s="854"/>
    </row>
    <row r="597" spans="1:40">
      <c r="A597" s="773"/>
      <c r="B597" s="139" t="s">
        <v>1086</v>
      </c>
      <c r="C597" s="979">
        <v>0</v>
      </c>
      <c r="D597" s="980"/>
      <c r="E597" s="980">
        <v>199</v>
      </c>
      <c r="F597" s="981">
        <v>1213</v>
      </c>
      <c r="G597" s="982">
        <v>1412</v>
      </c>
      <c r="H597" s="979"/>
      <c r="I597" s="980"/>
      <c r="J597" s="980"/>
      <c r="K597" s="169"/>
      <c r="L597" s="876"/>
      <c r="M597" s="876"/>
      <c r="N597" s="761">
        <f t="shared" si="717"/>
        <v>0</v>
      </c>
      <c r="O597" s="761">
        <f t="shared" si="718"/>
        <v>0</v>
      </c>
      <c r="P597" s="761">
        <f t="shared" si="719"/>
        <v>41.63179916317992</v>
      </c>
      <c r="Q597" s="762">
        <f t="shared" si="719"/>
        <v>42.953257790368269</v>
      </c>
      <c r="R597" s="760">
        <f t="shared" si="719"/>
        <v>42.761962447001814</v>
      </c>
      <c r="S597" s="760">
        <f t="shared" si="719"/>
        <v>0</v>
      </c>
      <c r="T597" s="761">
        <f t="shared" si="719"/>
        <v>0</v>
      </c>
      <c r="U597" s="762">
        <f t="shared" si="719"/>
        <v>0</v>
      </c>
      <c r="V597" s="760">
        <f t="shared" si="719"/>
        <v>0</v>
      </c>
      <c r="W597" s="855" t="s">
        <v>766</v>
      </c>
      <c r="X597" s="761"/>
      <c r="Y597" s="761"/>
      <c r="Z597" s="762"/>
      <c r="AA597" s="760"/>
      <c r="AB597" s="760"/>
      <c r="AC597" s="761"/>
      <c r="AD597" s="762"/>
      <c r="AE597" s="760"/>
    </row>
    <row r="598" spans="1:40">
      <c r="A598" s="773"/>
      <c r="B598" s="16" t="s">
        <v>951</v>
      </c>
      <c r="C598" s="974"/>
      <c r="D598" s="975"/>
      <c r="E598" s="975">
        <v>61</v>
      </c>
      <c r="F598" s="976">
        <v>303</v>
      </c>
      <c r="G598" s="977">
        <v>364</v>
      </c>
      <c r="H598" s="974"/>
      <c r="I598" s="978"/>
      <c r="J598" s="978"/>
      <c r="K598" s="164"/>
      <c r="L598" s="875"/>
      <c r="M598" s="875"/>
      <c r="N598" s="812">
        <f t="shared" ref="N598:N600" si="720">IF(C598&gt;0,(C598/C584)*100,)</f>
        <v>0</v>
      </c>
      <c r="O598" s="812">
        <f t="shared" ref="O598:O600" si="721">IF(D598&gt;0,(D598/D584)*100,)</f>
        <v>0</v>
      </c>
      <c r="P598" s="812">
        <f t="shared" ref="P598:V600" si="722">IF(E598&gt;0,(E598/E584)*100,)</f>
        <v>13.958810068649885</v>
      </c>
      <c r="Q598" s="812">
        <f t="shared" si="722"/>
        <v>14.265536723163841</v>
      </c>
      <c r="R598" s="813">
        <f t="shared" si="722"/>
        <v>14.213197969543149</v>
      </c>
      <c r="S598" s="813">
        <f t="shared" si="722"/>
        <v>0</v>
      </c>
      <c r="T598" s="812">
        <f t="shared" si="722"/>
        <v>0</v>
      </c>
      <c r="U598" s="814">
        <f t="shared" si="722"/>
        <v>0</v>
      </c>
      <c r="V598" s="814">
        <f t="shared" si="722"/>
        <v>0</v>
      </c>
      <c r="W598" s="811">
        <f t="shared" ref="W598:AE600" si="723">+N598+N601+N604</f>
        <v>0</v>
      </c>
      <c r="X598" s="811">
        <f t="shared" si="723"/>
        <v>0</v>
      </c>
      <c r="Y598" s="812">
        <f t="shared" si="723"/>
        <v>27.231121281464532</v>
      </c>
      <c r="Z598" s="812">
        <f t="shared" si="723"/>
        <v>43.596986817325799</v>
      </c>
      <c r="AA598" s="813">
        <f t="shared" si="723"/>
        <v>40.804373291682936</v>
      </c>
      <c r="AB598" s="813">
        <f t="shared" si="723"/>
        <v>0</v>
      </c>
      <c r="AC598" s="812">
        <f t="shared" si="723"/>
        <v>0</v>
      </c>
      <c r="AD598" s="814">
        <f t="shared" si="723"/>
        <v>0</v>
      </c>
      <c r="AE598" s="812">
        <f t="shared" si="723"/>
        <v>0</v>
      </c>
      <c r="AF598" s="5">
        <f t="shared" ref="AF598:AN600" si="724">+N607+N598+N601+N604</f>
        <v>0</v>
      </c>
      <c r="AG598" s="5">
        <f t="shared" si="724"/>
        <v>0</v>
      </c>
      <c r="AH598" s="5">
        <f t="shared" si="724"/>
        <v>99.999999999999986</v>
      </c>
      <c r="AI598" s="5">
        <f t="shared" si="724"/>
        <v>99.999999999999986</v>
      </c>
      <c r="AJ598" s="5">
        <f t="shared" si="724"/>
        <v>100</v>
      </c>
      <c r="AK598" s="5">
        <f t="shared" si="724"/>
        <v>0</v>
      </c>
      <c r="AL598" s="5">
        <f t="shared" si="724"/>
        <v>0</v>
      </c>
      <c r="AM598" s="5">
        <f t="shared" si="724"/>
        <v>0</v>
      </c>
      <c r="AN598" s="5">
        <f t="shared" si="724"/>
        <v>0</v>
      </c>
    </row>
    <row r="599" spans="1:40">
      <c r="A599" s="773"/>
      <c r="B599" s="16" t="s">
        <v>80</v>
      </c>
      <c r="C599" s="974"/>
      <c r="D599" s="975"/>
      <c r="E599" s="975">
        <v>75</v>
      </c>
      <c r="F599" s="976">
        <v>264</v>
      </c>
      <c r="G599" s="977">
        <v>339</v>
      </c>
      <c r="H599" s="974"/>
      <c r="I599" s="978"/>
      <c r="J599" s="978"/>
      <c r="K599" s="164"/>
      <c r="L599" s="875"/>
      <c r="M599" s="875"/>
      <c r="N599" s="778">
        <f t="shared" si="720"/>
        <v>0</v>
      </c>
      <c r="O599" s="778">
        <f t="shared" si="721"/>
        <v>0</v>
      </c>
      <c r="P599" s="778">
        <f t="shared" si="722"/>
        <v>13.786764705882353</v>
      </c>
      <c r="Q599" s="758">
        <f t="shared" si="722"/>
        <v>13.418043202033036</v>
      </c>
      <c r="R599" s="854">
        <f t="shared" si="722"/>
        <v>13.497909615767471</v>
      </c>
      <c r="S599" s="854">
        <f t="shared" si="722"/>
        <v>0</v>
      </c>
      <c r="T599" s="778">
        <f t="shared" si="722"/>
        <v>0</v>
      </c>
      <c r="U599" s="758">
        <f t="shared" si="722"/>
        <v>0</v>
      </c>
      <c r="V599" s="854">
        <f t="shared" si="722"/>
        <v>0</v>
      </c>
      <c r="W599" s="854">
        <f t="shared" si="723"/>
        <v>0</v>
      </c>
      <c r="X599" s="778">
        <f t="shared" si="723"/>
        <v>0</v>
      </c>
      <c r="Y599" s="778">
        <f t="shared" si="723"/>
        <v>32.352941176470587</v>
      </c>
      <c r="Z599" s="758">
        <f t="shared" si="723"/>
        <v>42.236340533672177</v>
      </c>
      <c r="AA599" s="854">
        <f t="shared" si="723"/>
        <v>40.095560422058533</v>
      </c>
      <c r="AB599" s="854">
        <f t="shared" si="723"/>
        <v>0</v>
      </c>
      <c r="AC599" s="778">
        <f t="shared" si="723"/>
        <v>0</v>
      </c>
      <c r="AD599" s="758">
        <f t="shared" si="723"/>
        <v>0</v>
      </c>
      <c r="AE599" s="854">
        <f t="shared" si="723"/>
        <v>0</v>
      </c>
      <c r="AF599" s="5">
        <f t="shared" si="724"/>
        <v>0</v>
      </c>
      <c r="AG599" s="5">
        <f t="shared" si="724"/>
        <v>0</v>
      </c>
      <c r="AH599" s="5">
        <f t="shared" si="724"/>
        <v>100</v>
      </c>
      <c r="AI599" s="5">
        <f t="shared" si="724"/>
        <v>100.00000000000001</v>
      </c>
      <c r="AJ599" s="5">
        <f t="shared" si="724"/>
        <v>100</v>
      </c>
      <c r="AK599" s="5">
        <f t="shared" si="724"/>
        <v>0</v>
      </c>
      <c r="AL599" s="5">
        <f t="shared" si="724"/>
        <v>0</v>
      </c>
      <c r="AM599" s="5">
        <f t="shared" si="724"/>
        <v>0</v>
      </c>
      <c r="AN599" s="5">
        <f t="shared" si="724"/>
        <v>0</v>
      </c>
    </row>
    <row r="600" spans="1:40">
      <c r="A600" s="773"/>
      <c r="B600" s="16" t="s">
        <v>1088</v>
      </c>
      <c r="C600" s="974"/>
      <c r="D600" s="975"/>
      <c r="E600" s="975">
        <v>45</v>
      </c>
      <c r="F600" s="976">
        <v>382</v>
      </c>
      <c r="G600" s="977">
        <v>427</v>
      </c>
      <c r="H600" s="974"/>
      <c r="I600" s="978"/>
      <c r="J600" s="978"/>
      <c r="K600" s="164"/>
      <c r="L600" s="875"/>
      <c r="M600" s="875"/>
      <c r="N600" s="761">
        <f t="shared" si="720"/>
        <v>0</v>
      </c>
      <c r="O600" s="761">
        <f t="shared" si="721"/>
        <v>0</v>
      </c>
      <c r="P600" s="761">
        <f t="shared" si="722"/>
        <v>10.344827586206897</v>
      </c>
      <c r="Q600" s="762">
        <f t="shared" si="722"/>
        <v>16.522491349480969</v>
      </c>
      <c r="R600" s="760">
        <f t="shared" si="722"/>
        <v>15.544230069166362</v>
      </c>
      <c r="S600" s="760">
        <f t="shared" si="722"/>
        <v>0</v>
      </c>
      <c r="T600" s="761">
        <f t="shared" si="722"/>
        <v>0</v>
      </c>
      <c r="U600" s="762">
        <f t="shared" si="722"/>
        <v>0</v>
      </c>
      <c r="V600" s="760">
        <f t="shared" si="722"/>
        <v>0</v>
      </c>
      <c r="W600" s="855">
        <f t="shared" si="723"/>
        <v>0</v>
      </c>
      <c r="X600" s="761">
        <f t="shared" si="723"/>
        <v>0</v>
      </c>
      <c r="Y600" s="761">
        <f t="shared" si="723"/>
        <v>28.96551724137931</v>
      </c>
      <c r="Z600" s="762">
        <f t="shared" si="723"/>
        <v>47.275086505190316</v>
      </c>
      <c r="AA600" s="760">
        <f t="shared" si="723"/>
        <v>44.375682562795774</v>
      </c>
      <c r="AB600" s="760">
        <f t="shared" si="723"/>
        <v>0</v>
      </c>
      <c r="AC600" s="761">
        <f t="shared" si="723"/>
        <v>0</v>
      </c>
      <c r="AD600" s="762">
        <f t="shared" si="723"/>
        <v>0</v>
      </c>
      <c r="AE600" s="760">
        <f t="shared" si="723"/>
        <v>0</v>
      </c>
      <c r="AF600" s="5">
        <f t="shared" si="724"/>
        <v>0</v>
      </c>
      <c r="AG600" s="5">
        <f t="shared" si="724"/>
        <v>0</v>
      </c>
      <c r="AH600" s="5">
        <f t="shared" si="724"/>
        <v>100</v>
      </c>
      <c r="AI600" s="5">
        <f t="shared" si="724"/>
        <v>100</v>
      </c>
      <c r="AJ600" s="5">
        <f t="shared" si="724"/>
        <v>100</v>
      </c>
      <c r="AK600" s="5">
        <f t="shared" si="724"/>
        <v>0</v>
      </c>
      <c r="AL600" s="5">
        <f t="shared" si="724"/>
        <v>0</v>
      </c>
      <c r="AM600" s="5">
        <f t="shared" si="724"/>
        <v>0</v>
      </c>
      <c r="AN600" s="5">
        <f t="shared" si="724"/>
        <v>0</v>
      </c>
    </row>
    <row r="601" spans="1:40">
      <c r="A601" s="773"/>
      <c r="B601" s="16" t="s">
        <v>955</v>
      </c>
      <c r="C601" s="974"/>
      <c r="D601" s="975"/>
      <c r="E601" s="975">
        <v>51</v>
      </c>
      <c r="F601" s="976">
        <v>228</v>
      </c>
      <c r="G601" s="977">
        <v>279</v>
      </c>
      <c r="H601" s="974"/>
      <c r="I601" s="978"/>
      <c r="J601" s="978"/>
      <c r="K601" s="164"/>
      <c r="L601" s="875"/>
      <c r="M601" s="875"/>
      <c r="N601" s="812">
        <f t="shared" ref="N601:N603" si="725">IF(C601&gt;0,(C601/C584)*100,)</f>
        <v>0</v>
      </c>
      <c r="O601" s="812">
        <f t="shared" ref="O601:O603" si="726">IF(D601&gt;0,(D601/D584)*100,)</f>
        <v>0</v>
      </c>
      <c r="P601" s="812">
        <f t="shared" ref="P601:V603" si="727">IF(E601&gt;0,(E601/E584)*100,)</f>
        <v>11.670480549199084</v>
      </c>
      <c r="Q601" s="812">
        <f t="shared" si="727"/>
        <v>10.734463276836157</v>
      </c>
      <c r="R601" s="813">
        <f t="shared" si="727"/>
        <v>10.894181960171807</v>
      </c>
      <c r="S601" s="813">
        <f t="shared" si="727"/>
        <v>0</v>
      </c>
      <c r="T601" s="812">
        <f t="shared" si="727"/>
        <v>0</v>
      </c>
      <c r="U601" s="814">
        <f t="shared" si="727"/>
        <v>0</v>
      </c>
      <c r="V601" s="814">
        <f t="shared" si="727"/>
        <v>0</v>
      </c>
      <c r="W601" s="811"/>
      <c r="X601" s="811"/>
      <c r="Y601" s="812"/>
      <c r="Z601" s="812"/>
      <c r="AA601" s="813"/>
      <c r="AB601" s="813"/>
      <c r="AC601" s="812"/>
      <c r="AD601" s="814"/>
      <c r="AE601" s="812"/>
    </row>
    <row r="602" spans="1:40">
      <c r="A602" s="773"/>
      <c r="B602" s="16" t="s">
        <v>82</v>
      </c>
      <c r="C602" s="974"/>
      <c r="D602" s="975"/>
      <c r="E602" s="975">
        <v>77</v>
      </c>
      <c r="F602" s="976">
        <v>224</v>
      </c>
      <c r="G602" s="977">
        <v>301</v>
      </c>
      <c r="H602" s="974"/>
      <c r="I602" s="978"/>
      <c r="J602" s="978"/>
      <c r="K602" s="164"/>
      <c r="L602" s="875"/>
      <c r="M602" s="875"/>
      <c r="N602" s="778">
        <f t="shared" si="725"/>
        <v>0</v>
      </c>
      <c r="O602" s="778">
        <f t="shared" si="726"/>
        <v>0</v>
      </c>
      <c r="P602" s="778">
        <f t="shared" si="727"/>
        <v>14.154411764705882</v>
      </c>
      <c r="Q602" s="758">
        <f t="shared" si="727"/>
        <v>11.385006353240152</v>
      </c>
      <c r="R602" s="854">
        <f t="shared" si="727"/>
        <v>11.984869599840732</v>
      </c>
      <c r="S602" s="854">
        <f t="shared" si="727"/>
        <v>0</v>
      </c>
      <c r="T602" s="778">
        <f t="shared" si="727"/>
        <v>0</v>
      </c>
      <c r="U602" s="758">
        <f t="shared" si="727"/>
        <v>0</v>
      </c>
      <c r="V602" s="854">
        <f t="shared" si="727"/>
        <v>0</v>
      </c>
      <c r="W602" s="854"/>
      <c r="X602" s="778"/>
      <c r="Y602" s="778"/>
      <c r="Z602" s="758"/>
      <c r="AA602" s="854"/>
      <c r="AB602" s="854"/>
      <c r="AC602" s="778"/>
      <c r="AD602" s="758"/>
      <c r="AE602" s="854"/>
    </row>
    <row r="603" spans="1:40">
      <c r="A603" s="773"/>
      <c r="B603" s="16" t="s">
        <v>1090</v>
      </c>
      <c r="C603" s="974"/>
      <c r="D603" s="975"/>
      <c r="E603" s="975">
        <v>51</v>
      </c>
      <c r="F603" s="976">
        <v>314</v>
      </c>
      <c r="G603" s="977">
        <v>365</v>
      </c>
      <c r="H603" s="974"/>
      <c r="I603" s="978"/>
      <c r="J603" s="978"/>
      <c r="K603" s="164"/>
      <c r="L603" s="875"/>
      <c r="M603" s="875"/>
      <c r="N603" s="761">
        <f t="shared" si="725"/>
        <v>0</v>
      </c>
      <c r="O603" s="761">
        <f t="shared" si="726"/>
        <v>0</v>
      </c>
      <c r="P603" s="761">
        <f t="shared" si="727"/>
        <v>11.724137931034482</v>
      </c>
      <c r="Q603" s="762">
        <f t="shared" si="727"/>
        <v>13.581314878892734</v>
      </c>
      <c r="R603" s="760">
        <f t="shared" si="727"/>
        <v>13.287222424463049</v>
      </c>
      <c r="S603" s="760">
        <f t="shared" si="727"/>
        <v>0</v>
      </c>
      <c r="T603" s="761">
        <f t="shared" si="727"/>
        <v>0</v>
      </c>
      <c r="U603" s="762">
        <f t="shared" si="727"/>
        <v>0</v>
      </c>
      <c r="V603" s="760">
        <f t="shared" si="727"/>
        <v>0</v>
      </c>
      <c r="W603" s="855"/>
      <c r="X603" s="761"/>
      <c r="Y603" s="761"/>
      <c r="Z603" s="762"/>
      <c r="AA603" s="760"/>
      <c r="AB603" s="760"/>
      <c r="AC603" s="761"/>
      <c r="AD603" s="762"/>
      <c r="AE603" s="760"/>
    </row>
    <row r="604" spans="1:40">
      <c r="A604" s="773"/>
      <c r="B604" s="16" t="s">
        <v>957</v>
      </c>
      <c r="C604" s="974"/>
      <c r="D604" s="975"/>
      <c r="E604" s="975">
        <v>7</v>
      </c>
      <c r="F604" s="976">
        <v>395</v>
      </c>
      <c r="G604" s="977">
        <v>402</v>
      </c>
      <c r="H604" s="974"/>
      <c r="I604" s="978"/>
      <c r="J604" s="978"/>
      <c r="K604" s="164"/>
      <c r="L604" s="875"/>
      <c r="M604" s="875"/>
      <c r="N604" s="812">
        <f t="shared" ref="N604:N606" si="728">IF(C604&gt;0,(C604/C584)*100,)</f>
        <v>0</v>
      </c>
      <c r="O604" s="812">
        <f t="shared" ref="O604:O606" si="729">IF(D604&gt;0,(D604/D584)*100,)</f>
        <v>0</v>
      </c>
      <c r="P604" s="812">
        <f t="shared" ref="P604:V606" si="730">IF(E604&gt;0,(E604/E584)*100,)</f>
        <v>1.6018306636155606</v>
      </c>
      <c r="Q604" s="812">
        <f t="shared" si="730"/>
        <v>18.596986817325799</v>
      </c>
      <c r="R604" s="813">
        <f t="shared" si="730"/>
        <v>15.696993361967982</v>
      </c>
      <c r="S604" s="813">
        <f t="shared" si="730"/>
        <v>0</v>
      </c>
      <c r="T604" s="812">
        <f t="shared" si="730"/>
        <v>0</v>
      </c>
      <c r="U604" s="814">
        <f t="shared" si="730"/>
        <v>0</v>
      </c>
      <c r="V604" s="814">
        <f t="shared" si="730"/>
        <v>0</v>
      </c>
      <c r="W604" s="811"/>
      <c r="X604" s="811"/>
      <c r="Y604" s="812"/>
      <c r="Z604" s="812"/>
      <c r="AA604" s="813"/>
      <c r="AB604" s="813"/>
      <c r="AC604" s="812"/>
      <c r="AD604" s="814"/>
      <c r="AE604" s="812"/>
    </row>
    <row r="605" spans="1:40">
      <c r="A605" s="773"/>
      <c r="B605" s="16" t="s">
        <v>84</v>
      </c>
      <c r="C605" s="974"/>
      <c r="D605" s="975"/>
      <c r="E605" s="975">
        <v>24</v>
      </c>
      <c r="F605" s="976">
        <v>343</v>
      </c>
      <c r="G605" s="977">
        <v>367</v>
      </c>
      <c r="H605" s="974"/>
      <c r="I605" s="978"/>
      <c r="J605" s="978"/>
      <c r="K605" s="164"/>
      <c r="L605" s="875"/>
      <c r="M605" s="875"/>
      <c r="N605" s="778">
        <f t="shared" si="728"/>
        <v>0</v>
      </c>
      <c r="O605" s="778">
        <f t="shared" si="729"/>
        <v>0</v>
      </c>
      <c r="P605" s="778">
        <f t="shared" si="730"/>
        <v>4.4117647058823533</v>
      </c>
      <c r="Q605" s="758">
        <f t="shared" si="730"/>
        <v>17.433290978398983</v>
      </c>
      <c r="R605" s="854">
        <f t="shared" si="730"/>
        <v>14.612781206450329</v>
      </c>
      <c r="S605" s="854">
        <f t="shared" si="730"/>
        <v>0</v>
      </c>
      <c r="T605" s="778">
        <f t="shared" si="730"/>
        <v>0</v>
      </c>
      <c r="U605" s="758">
        <f t="shared" si="730"/>
        <v>0</v>
      </c>
      <c r="V605" s="854">
        <f t="shared" si="730"/>
        <v>0</v>
      </c>
      <c r="W605" s="854"/>
      <c r="X605" s="778"/>
      <c r="Y605" s="778"/>
      <c r="Z605" s="758"/>
      <c r="AA605" s="854"/>
      <c r="AB605" s="854"/>
      <c r="AC605" s="778"/>
      <c r="AD605" s="758"/>
      <c r="AE605" s="854"/>
    </row>
    <row r="606" spans="1:40">
      <c r="A606" s="773"/>
      <c r="B606" s="16" t="s">
        <v>1092</v>
      </c>
      <c r="C606" s="974"/>
      <c r="D606" s="975"/>
      <c r="E606" s="975">
        <v>30</v>
      </c>
      <c r="F606" s="976">
        <v>397</v>
      </c>
      <c r="G606" s="977">
        <v>427</v>
      </c>
      <c r="H606" s="974"/>
      <c r="I606" s="978"/>
      <c r="J606" s="978"/>
      <c r="K606" s="164"/>
      <c r="L606" s="875"/>
      <c r="M606" s="875"/>
      <c r="N606" s="761">
        <f t="shared" si="728"/>
        <v>0</v>
      </c>
      <c r="O606" s="761">
        <f t="shared" si="729"/>
        <v>0</v>
      </c>
      <c r="P606" s="761">
        <f t="shared" si="730"/>
        <v>6.8965517241379306</v>
      </c>
      <c r="Q606" s="762">
        <f t="shared" si="730"/>
        <v>17.17128027681661</v>
      </c>
      <c r="R606" s="760">
        <f t="shared" si="730"/>
        <v>15.544230069166362</v>
      </c>
      <c r="S606" s="760">
        <f t="shared" si="730"/>
        <v>0</v>
      </c>
      <c r="T606" s="761">
        <f t="shared" si="730"/>
        <v>0</v>
      </c>
      <c r="U606" s="762">
        <f t="shared" si="730"/>
        <v>0</v>
      </c>
      <c r="V606" s="760">
        <f t="shared" si="730"/>
        <v>0</v>
      </c>
      <c r="W606" s="855"/>
      <c r="X606" s="761"/>
      <c r="Y606" s="761"/>
      <c r="Z606" s="762"/>
      <c r="AA606" s="760"/>
      <c r="AB606" s="760"/>
      <c r="AC606" s="761"/>
      <c r="AD606" s="762"/>
      <c r="AE606" s="760"/>
    </row>
    <row r="607" spans="1:40">
      <c r="A607" s="773"/>
      <c r="B607" s="16" t="s">
        <v>959</v>
      </c>
      <c r="C607" s="974">
        <v>0</v>
      </c>
      <c r="D607" s="975"/>
      <c r="E607" s="975">
        <v>318</v>
      </c>
      <c r="F607" s="976">
        <v>1198</v>
      </c>
      <c r="G607" s="977">
        <v>1516</v>
      </c>
      <c r="H607" s="974"/>
      <c r="I607" s="978"/>
      <c r="J607" s="978"/>
      <c r="K607" s="164"/>
      <c r="L607" s="875"/>
      <c r="M607" s="875"/>
      <c r="N607" s="812">
        <f t="shared" ref="N607:N609" si="731">IF(C607&gt;0,(C607/C584)*100,)</f>
        <v>0</v>
      </c>
      <c r="O607" s="812">
        <f t="shared" ref="O607:O609" si="732">IF(D607&gt;0,(D607/D584)*100,)</f>
        <v>0</v>
      </c>
      <c r="P607" s="812">
        <f t="shared" ref="P607:V609" si="733">IF(E607&gt;0,(E607/E584)*100,)</f>
        <v>72.768878718535461</v>
      </c>
      <c r="Q607" s="812">
        <f t="shared" si="733"/>
        <v>56.403013182674201</v>
      </c>
      <c r="R607" s="813">
        <f t="shared" si="733"/>
        <v>59.195626708317064</v>
      </c>
      <c r="S607" s="813">
        <f t="shared" si="733"/>
        <v>0</v>
      </c>
      <c r="T607" s="812">
        <f t="shared" si="733"/>
        <v>0</v>
      </c>
      <c r="U607" s="814">
        <f t="shared" si="733"/>
        <v>0</v>
      </c>
      <c r="V607" s="814">
        <f t="shared" si="733"/>
        <v>0</v>
      </c>
      <c r="W607" s="811"/>
      <c r="X607" s="811"/>
      <c r="Y607" s="812"/>
      <c r="Z607" s="812"/>
      <c r="AA607" s="813"/>
      <c r="AB607" s="813"/>
      <c r="AC607" s="812"/>
      <c r="AD607" s="814"/>
      <c r="AE607" s="812"/>
    </row>
    <row r="608" spans="1:40">
      <c r="A608" s="773"/>
      <c r="B608" s="16" t="s">
        <v>86</v>
      </c>
      <c r="C608" s="974">
        <v>0</v>
      </c>
      <c r="D608" s="975"/>
      <c r="E608" s="975">
        <v>368</v>
      </c>
      <c r="F608" s="976">
        <v>1136.5</v>
      </c>
      <c r="G608" s="977">
        <v>1504.5</v>
      </c>
      <c r="H608" s="974"/>
      <c r="I608" s="978"/>
      <c r="J608" s="978"/>
      <c r="K608" s="164"/>
      <c r="L608" s="875"/>
      <c r="M608" s="875"/>
      <c r="N608" s="778">
        <f t="shared" si="731"/>
        <v>0</v>
      </c>
      <c r="O608" s="778">
        <f t="shared" si="732"/>
        <v>0</v>
      </c>
      <c r="P608" s="778">
        <f t="shared" si="733"/>
        <v>67.64705882352942</v>
      </c>
      <c r="Q608" s="758">
        <f t="shared" si="733"/>
        <v>57.76365946632783</v>
      </c>
      <c r="R608" s="854">
        <f t="shared" si="733"/>
        <v>59.904439577941474</v>
      </c>
      <c r="S608" s="854">
        <f t="shared" si="733"/>
        <v>0</v>
      </c>
      <c r="T608" s="778">
        <f t="shared" si="733"/>
        <v>0</v>
      </c>
      <c r="U608" s="758">
        <f t="shared" si="733"/>
        <v>0</v>
      </c>
      <c r="V608" s="854">
        <f t="shared" si="733"/>
        <v>0</v>
      </c>
      <c r="W608" s="854"/>
      <c r="X608" s="778"/>
      <c r="Y608" s="778"/>
      <c r="Z608" s="758"/>
      <c r="AA608" s="854"/>
      <c r="AB608" s="854"/>
      <c r="AC608" s="778"/>
      <c r="AD608" s="758"/>
      <c r="AE608" s="854"/>
    </row>
    <row r="609" spans="1:31">
      <c r="A609" s="773"/>
      <c r="B609" s="16" t="s">
        <v>1094</v>
      </c>
      <c r="C609" s="974">
        <v>0</v>
      </c>
      <c r="D609" s="975"/>
      <c r="E609" s="975">
        <v>309</v>
      </c>
      <c r="F609" s="976">
        <v>1219</v>
      </c>
      <c r="G609" s="977">
        <v>1528</v>
      </c>
      <c r="H609" s="974"/>
      <c r="I609" s="978"/>
      <c r="J609" s="978"/>
      <c r="K609" s="164"/>
      <c r="L609" s="875"/>
      <c r="M609" s="875"/>
      <c r="N609" s="761">
        <f t="shared" si="731"/>
        <v>0</v>
      </c>
      <c r="O609" s="761">
        <f t="shared" si="732"/>
        <v>0</v>
      </c>
      <c r="P609" s="761">
        <f t="shared" si="733"/>
        <v>71.034482758620683</v>
      </c>
      <c r="Q609" s="762">
        <f t="shared" si="733"/>
        <v>52.724913494809691</v>
      </c>
      <c r="R609" s="760">
        <f t="shared" si="733"/>
        <v>55.624317437204219</v>
      </c>
      <c r="S609" s="760">
        <f t="shared" si="733"/>
        <v>0</v>
      </c>
      <c r="T609" s="761">
        <f t="shared" si="733"/>
        <v>0</v>
      </c>
      <c r="U609" s="762">
        <f t="shared" si="733"/>
        <v>0</v>
      </c>
      <c r="V609" s="760">
        <f t="shared" si="733"/>
        <v>0</v>
      </c>
      <c r="W609" s="855"/>
      <c r="X609" s="761"/>
      <c r="Y609" s="761"/>
      <c r="Z609" s="762"/>
      <c r="AA609" s="760"/>
      <c r="AB609" s="760"/>
      <c r="AC609" s="761"/>
      <c r="AD609" s="762"/>
      <c r="AE609" s="760"/>
    </row>
    <row r="610" spans="1:31">
      <c r="A610" s="773"/>
      <c r="B610" s="16" t="s">
        <v>953</v>
      </c>
      <c r="C610" s="974"/>
      <c r="D610" s="975"/>
      <c r="E610" s="975"/>
      <c r="F610" s="976">
        <v>293</v>
      </c>
      <c r="G610" s="977">
        <v>293</v>
      </c>
      <c r="H610" s="974"/>
      <c r="I610" s="978"/>
      <c r="J610" s="978"/>
      <c r="K610" s="164"/>
      <c r="L610" s="875"/>
      <c r="M610" s="875"/>
      <c r="N610" s="812">
        <f t="shared" ref="N610:N612" si="734">IF(C610&gt;0,(C610/C581)*100,)</f>
        <v>0</v>
      </c>
      <c r="O610" s="812">
        <f t="shared" ref="O610:O612" si="735">IF(D610&gt;0,(D610/D581)*100,)</f>
        <v>0</v>
      </c>
      <c r="P610" s="812">
        <f t="shared" ref="P610:V612" si="736">IF(E610&gt;0,(E610/E581)*100,)</f>
        <v>0</v>
      </c>
      <c r="Q610" s="812">
        <f t="shared" si="736"/>
        <v>30.457380457380456</v>
      </c>
      <c r="R610" s="813">
        <f t="shared" si="736"/>
        <v>30.457380457380456</v>
      </c>
      <c r="S610" s="813">
        <f t="shared" si="736"/>
        <v>0</v>
      </c>
      <c r="T610" s="812">
        <f t="shared" si="736"/>
        <v>0</v>
      </c>
      <c r="U610" s="814">
        <f t="shared" si="736"/>
        <v>0</v>
      </c>
      <c r="V610" s="814">
        <f t="shared" si="736"/>
        <v>0</v>
      </c>
      <c r="W610" s="811"/>
      <c r="X610" s="811"/>
      <c r="Y610" s="812"/>
      <c r="Z610" s="812"/>
      <c r="AA610" s="813"/>
      <c r="AB610" s="813"/>
      <c r="AC610" s="812"/>
      <c r="AD610" s="814"/>
      <c r="AE610" s="812"/>
    </row>
    <row r="611" spans="1:31">
      <c r="A611" s="773"/>
      <c r="B611" s="16" t="s">
        <v>524</v>
      </c>
      <c r="C611" s="974"/>
      <c r="D611" s="975"/>
      <c r="E611" s="975">
        <v>117</v>
      </c>
      <c r="F611" s="976">
        <v>426</v>
      </c>
      <c r="G611" s="977">
        <v>543</v>
      </c>
      <c r="H611" s="974"/>
      <c r="I611" s="978"/>
      <c r="J611" s="978"/>
      <c r="K611" s="164"/>
      <c r="L611" s="875"/>
      <c r="M611" s="875"/>
      <c r="N611" s="778">
        <f t="shared" si="734"/>
        <v>0</v>
      </c>
      <c r="O611" s="778">
        <f t="shared" si="735"/>
        <v>0</v>
      </c>
      <c r="P611" s="778">
        <f t="shared" si="736"/>
        <v>23.828920570264767</v>
      </c>
      <c r="Q611" s="758">
        <f t="shared" si="736"/>
        <v>24.49683726279471</v>
      </c>
      <c r="R611" s="854">
        <f t="shared" si="736"/>
        <v>24.349775784753362</v>
      </c>
      <c r="S611" s="854">
        <f t="shared" si="736"/>
        <v>0</v>
      </c>
      <c r="T611" s="778">
        <f t="shared" si="736"/>
        <v>0</v>
      </c>
      <c r="U611" s="758">
        <f t="shared" si="736"/>
        <v>0</v>
      </c>
      <c r="V611" s="854">
        <f t="shared" si="736"/>
        <v>0</v>
      </c>
      <c r="W611" s="854"/>
      <c r="X611" s="778"/>
      <c r="Y611" s="778"/>
      <c r="Z611" s="758"/>
      <c r="AA611" s="854"/>
      <c r="AB611" s="854"/>
      <c r="AC611" s="778"/>
      <c r="AD611" s="758"/>
      <c r="AE611" s="854"/>
    </row>
    <row r="612" spans="1:31">
      <c r="A612" s="773"/>
      <c r="B612" s="16" t="s">
        <v>1096</v>
      </c>
      <c r="C612" s="974"/>
      <c r="D612" s="975"/>
      <c r="E612" s="975">
        <v>97</v>
      </c>
      <c r="F612" s="976">
        <v>372</v>
      </c>
      <c r="G612" s="977">
        <v>469</v>
      </c>
      <c r="H612" s="974"/>
      <c r="I612" s="978"/>
      <c r="J612" s="978"/>
      <c r="K612" s="164"/>
      <c r="L612" s="875"/>
      <c r="M612" s="875"/>
      <c r="N612" s="761">
        <f t="shared" si="734"/>
        <v>0</v>
      </c>
      <c r="O612" s="761">
        <f t="shared" si="735"/>
        <v>0</v>
      </c>
      <c r="P612" s="761">
        <f t="shared" si="736"/>
        <v>20.770877944325484</v>
      </c>
      <c r="Q612" s="762">
        <f t="shared" si="736"/>
        <v>20.184481823114485</v>
      </c>
      <c r="R612" s="760">
        <f t="shared" si="736"/>
        <v>20.303030303030305</v>
      </c>
      <c r="S612" s="760">
        <f t="shared" si="736"/>
        <v>0</v>
      </c>
      <c r="T612" s="761">
        <f t="shared" si="736"/>
        <v>0</v>
      </c>
      <c r="U612" s="762">
        <f t="shared" si="736"/>
        <v>0</v>
      </c>
      <c r="V612" s="760">
        <f t="shared" si="736"/>
        <v>0</v>
      </c>
      <c r="W612" s="855"/>
      <c r="X612" s="761"/>
      <c r="Y612" s="761"/>
      <c r="Z612" s="762"/>
      <c r="AA612" s="760"/>
      <c r="AB612" s="760"/>
      <c r="AC612" s="761"/>
      <c r="AD612" s="762"/>
      <c r="AE612" s="760"/>
    </row>
    <row r="613" spans="1:31">
      <c r="A613" s="930" t="s">
        <v>765</v>
      </c>
      <c r="B613" s="918"/>
      <c r="C613" s="1019">
        <v>26518</v>
      </c>
      <c r="D613" s="971">
        <v>230258</v>
      </c>
      <c r="E613" s="971">
        <v>137591</v>
      </c>
      <c r="F613" s="972">
        <v>43516</v>
      </c>
      <c r="G613" s="973">
        <v>437883</v>
      </c>
      <c r="H613" s="970">
        <v>28408</v>
      </c>
      <c r="I613" s="971">
        <v>2612</v>
      </c>
      <c r="J613" s="971"/>
      <c r="K613" s="953">
        <v>31020</v>
      </c>
      <c r="L613" s="875"/>
      <c r="M613" s="875"/>
      <c r="N613" s="794"/>
      <c r="O613" s="794"/>
      <c r="P613" s="794"/>
      <c r="Q613" s="794"/>
      <c r="R613" s="795"/>
      <c r="S613" s="795"/>
      <c r="T613" s="794"/>
      <c r="U613" s="796"/>
      <c r="V613" s="796"/>
      <c r="W613" s="792"/>
      <c r="X613" s="793"/>
      <c r="Y613" s="794"/>
      <c r="Z613" s="794"/>
      <c r="AA613" s="795"/>
      <c r="AB613" s="795"/>
      <c r="AC613" s="794"/>
      <c r="AD613" s="796"/>
      <c r="AE613" s="858"/>
    </row>
    <row r="614" spans="1:31">
      <c r="A614" s="930" t="s">
        <v>453</v>
      </c>
      <c r="B614" s="918"/>
      <c r="C614" s="970">
        <v>27342</v>
      </c>
      <c r="D614" s="971">
        <v>259626</v>
      </c>
      <c r="E614" s="971">
        <v>158351</v>
      </c>
      <c r="F614" s="972">
        <v>47320</v>
      </c>
      <c r="G614" s="973">
        <v>492639</v>
      </c>
      <c r="H614" s="970">
        <v>23204</v>
      </c>
      <c r="I614" s="971">
        <v>2851</v>
      </c>
      <c r="J614" s="971"/>
      <c r="K614" s="953">
        <v>26055</v>
      </c>
      <c r="L614" s="875"/>
      <c r="M614" s="875"/>
      <c r="N614" s="799"/>
      <c r="O614" s="799"/>
      <c r="P614" s="799"/>
      <c r="Q614" s="799"/>
      <c r="R614" s="800"/>
      <c r="S614" s="800"/>
      <c r="T614" s="799"/>
      <c r="U614" s="801"/>
      <c r="V614" s="801"/>
      <c r="W614" s="797"/>
      <c r="X614" s="798"/>
      <c r="Y614" s="799"/>
      <c r="Z614" s="799"/>
      <c r="AA614" s="800"/>
      <c r="AB614" s="800"/>
      <c r="AC614" s="799"/>
      <c r="AD614" s="801"/>
      <c r="AE614" s="799"/>
    </row>
    <row r="615" spans="1:31">
      <c r="A615" s="930" t="s">
        <v>879</v>
      </c>
      <c r="B615" s="918"/>
      <c r="C615" s="970">
        <v>25168</v>
      </c>
      <c r="D615" s="971">
        <v>281163</v>
      </c>
      <c r="E615" s="971">
        <v>166626</v>
      </c>
      <c r="F615" s="972">
        <v>46121</v>
      </c>
      <c r="G615" s="973">
        <v>519078</v>
      </c>
      <c r="H615" s="970">
        <v>24021</v>
      </c>
      <c r="I615" s="971">
        <v>2362</v>
      </c>
      <c r="J615" s="971"/>
      <c r="K615" s="953">
        <v>26383</v>
      </c>
      <c r="L615" s="875"/>
      <c r="M615" s="875"/>
      <c r="N615" s="799"/>
      <c r="O615" s="799"/>
      <c r="P615" s="799"/>
      <c r="Q615" s="799"/>
      <c r="R615" s="800"/>
      <c r="S615" s="800"/>
      <c r="T615" s="799"/>
      <c r="U615" s="801"/>
      <c r="V615" s="801"/>
      <c r="W615" s="797"/>
      <c r="X615" s="798"/>
      <c r="Y615" s="799"/>
      <c r="Z615" s="799"/>
      <c r="AA615" s="800"/>
      <c r="AB615" s="800"/>
      <c r="AC615" s="799"/>
      <c r="AD615" s="801"/>
      <c r="AE615" s="799"/>
    </row>
    <row r="616" spans="1:31">
      <c r="A616" s="930" t="s">
        <v>1003</v>
      </c>
      <c r="B616" s="918"/>
      <c r="C616" s="970">
        <v>25768</v>
      </c>
      <c r="D616" s="971">
        <v>268331</v>
      </c>
      <c r="E616" s="971">
        <v>167905</v>
      </c>
      <c r="F616" s="972">
        <v>46719</v>
      </c>
      <c r="G616" s="973">
        <v>508723</v>
      </c>
      <c r="H616" s="970">
        <v>24702</v>
      </c>
      <c r="I616" s="971">
        <v>2523</v>
      </c>
      <c r="J616" s="971"/>
      <c r="K616" s="953">
        <v>27225</v>
      </c>
      <c r="L616" s="875"/>
      <c r="M616" s="875"/>
      <c r="N616" s="799"/>
      <c r="O616" s="799"/>
      <c r="P616" s="799"/>
      <c r="Q616" s="799"/>
      <c r="R616" s="800"/>
      <c r="S616" s="800"/>
      <c r="T616" s="799"/>
      <c r="U616" s="801"/>
      <c r="V616" s="801"/>
      <c r="W616" s="797"/>
      <c r="X616" s="798"/>
      <c r="Y616" s="799"/>
      <c r="Z616" s="799"/>
      <c r="AA616" s="800"/>
      <c r="AB616" s="800"/>
      <c r="AC616" s="799"/>
      <c r="AD616" s="801"/>
      <c r="AE616" s="799"/>
    </row>
    <row r="617" spans="1:31">
      <c r="A617" s="931" t="s">
        <v>71</v>
      </c>
      <c r="B617" s="919"/>
      <c r="C617" s="970">
        <v>25945</v>
      </c>
      <c r="D617" s="971">
        <v>302124</v>
      </c>
      <c r="E617" s="971">
        <v>206814</v>
      </c>
      <c r="F617" s="972">
        <v>63177</v>
      </c>
      <c r="G617" s="973">
        <v>598060</v>
      </c>
      <c r="H617" s="970">
        <v>24845</v>
      </c>
      <c r="I617" s="971">
        <v>3658</v>
      </c>
      <c r="J617" s="971"/>
      <c r="K617" s="953">
        <v>28503</v>
      </c>
      <c r="L617" s="875"/>
      <c r="M617" s="875"/>
      <c r="N617" s="799"/>
      <c r="O617" s="799"/>
      <c r="P617" s="799"/>
      <c r="Q617" s="799"/>
      <c r="R617" s="800"/>
      <c r="S617" s="800"/>
      <c r="T617" s="799"/>
      <c r="U617" s="801"/>
      <c r="V617" s="801"/>
      <c r="W617" s="797"/>
      <c r="X617" s="798"/>
      <c r="Y617" s="799"/>
      <c r="Z617" s="799"/>
      <c r="AA617" s="800"/>
      <c r="AB617" s="800"/>
      <c r="AC617" s="799"/>
      <c r="AD617" s="801"/>
      <c r="AE617" s="799"/>
    </row>
    <row r="618" spans="1:31">
      <c r="A618" s="930" t="s">
        <v>1077</v>
      </c>
      <c r="B618" s="918"/>
      <c r="C618" s="970">
        <v>23597</v>
      </c>
      <c r="D618" s="971">
        <v>296099</v>
      </c>
      <c r="E618" s="971">
        <v>211432</v>
      </c>
      <c r="F618" s="972">
        <v>69647</v>
      </c>
      <c r="G618" s="973">
        <v>600775</v>
      </c>
      <c r="H618" s="970">
        <v>27225</v>
      </c>
      <c r="I618" s="971">
        <v>3734</v>
      </c>
      <c r="J618" s="971"/>
      <c r="K618" s="953">
        <v>30959</v>
      </c>
      <c r="L618" s="875"/>
      <c r="M618" s="875"/>
      <c r="N618" s="804"/>
      <c r="O618" s="804"/>
      <c r="P618" s="804"/>
      <c r="Q618" s="804"/>
      <c r="R618" s="805"/>
      <c r="S618" s="805"/>
      <c r="T618" s="804"/>
      <c r="U618" s="806"/>
      <c r="V618" s="806"/>
      <c r="W618" s="802"/>
      <c r="X618" s="803"/>
      <c r="Y618" s="804"/>
      <c r="Z618" s="804"/>
      <c r="AA618" s="805"/>
      <c r="AB618" s="805"/>
      <c r="AC618" s="804"/>
      <c r="AD618" s="806"/>
      <c r="AE618" s="804"/>
    </row>
    <row r="619" spans="1:31">
      <c r="A619" s="930" t="s">
        <v>455</v>
      </c>
      <c r="B619" s="918"/>
      <c r="C619" s="970">
        <v>7373</v>
      </c>
      <c r="D619" s="971">
        <v>78908</v>
      </c>
      <c r="E619" s="971">
        <v>63283</v>
      </c>
      <c r="F619" s="972">
        <v>22473</v>
      </c>
      <c r="G619" s="973">
        <v>172037</v>
      </c>
      <c r="H619" s="970">
        <v>9589</v>
      </c>
      <c r="I619" s="971">
        <v>1121</v>
      </c>
      <c r="J619" s="971">
        <v>0</v>
      </c>
      <c r="K619" s="953">
        <v>10710</v>
      </c>
      <c r="L619" s="875"/>
      <c r="M619" s="875"/>
      <c r="N619" s="730"/>
      <c r="O619" s="730"/>
      <c r="P619" s="730"/>
      <c r="Q619" s="730"/>
      <c r="R619" s="807"/>
      <c r="S619" s="730"/>
      <c r="T619" s="730"/>
      <c r="U619" s="730"/>
      <c r="V619" s="807"/>
      <c r="W619" s="731"/>
      <c r="X619" s="730"/>
      <c r="Y619" s="730"/>
      <c r="Z619" s="730"/>
      <c r="AA619" s="807"/>
      <c r="AB619" s="730"/>
      <c r="AC619" s="730"/>
      <c r="AD619" s="730"/>
      <c r="AE619" s="859"/>
    </row>
    <row r="620" spans="1:31">
      <c r="A620" s="930" t="s">
        <v>256</v>
      </c>
      <c r="B620" s="918"/>
      <c r="C620" s="970">
        <v>6745</v>
      </c>
      <c r="D620" s="971">
        <v>98779</v>
      </c>
      <c r="E620" s="971">
        <v>76455</v>
      </c>
      <c r="F620" s="972">
        <v>25047</v>
      </c>
      <c r="G620" s="973">
        <v>207026</v>
      </c>
      <c r="H620" s="970">
        <v>10761</v>
      </c>
      <c r="I620" s="971">
        <v>1378</v>
      </c>
      <c r="J620" s="971">
        <v>0</v>
      </c>
      <c r="K620" s="953">
        <v>12139</v>
      </c>
      <c r="L620" s="875"/>
      <c r="M620" s="875"/>
      <c r="N620" s="28"/>
      <c r="O620" s="28"/>
      <c r="P620" s="28"/>
      <c r="Q620" s="28"/>
      <c r="R620" s="808"/>
      <c r="S620" s="28"/>
      <c r="T620" s="28"/>
      <c r="U620" s="28"/>
      <c r="V620" s="808"/>
      <c r="W620" s="797"/>
      <c r="X620" s="844"/>
      <c r="Y620" s="28"/>
      <c r="Z620" s="28"/>
      <c r="AA620" s="808"/>
      <c r="AB620" s="28"/>
      <c r="AC620" s="28"/>
      <c r="AD620" s="28"/>
      <c r="AE620" s="860"/>
    </row>
    <row r="621" spans="1:31">
      <c r="A621" s="930" t="s">
        <v>1079</v>
      </c>
      <c r="B621" s="918"/>
      <c r="C621" s="970">
        <v>9691</v>
      </c>
      <c r="D621" s="971">
        <v>106708</v>
      </c>
      <c r="E621" s="971">
        <v>80283</v>
      </c>
      <c r="F621" s="972">
        <v>26567</v>
      </c>
      <c r="G621" s="973">
        <v>223249</v>
      </c>
      <c r="H621" s="970">
        <v>8705</v>
      </c>
      <c r="I621" s="971">
        <v>1174</v>
      </c>
      <c r="J621" s="971">
        <v>0</v>
      </c>
      <c r="K621" s="953">
        <v>9879</v>
      </c>
      <c r="L621" s="875"/>
      <c r="M621" s="875"/>
      <c r="N621" s="798">
        <f t="shared" ref="N621:N626" si="737">IF(C621&gt;0,(C621/C613)*100,)</f>
        <v>36.544988309827289</v>
      </c>
      <c r="O621" s="798">
        <f t="shared" ref="O621:O626" si="738">IF(D621&gt;0,(D621/D613)*100,)</f>
        <v>46.342798078676964</v>
      </c>
      <c r="P621" s="798">
        <f t="shared" ref="P621:P626" si="739">IF(E621&gt;0,(E621/E613)*100,)</f>
        <v>58.349019921361133</v>
      </c>
      <c r="Q621" s="809">
        <f t="shared" ref="Q621:Q626" si="740">IF(F621&gt;0,(F621/F613)*100,)</f>
        <v>61.051107638569725</v>
      </c>
      <c r="R621" s="810">
        <f t="shared" ref="R621:R626" si="741">IF(G621&gt;0,(G621/G613)*100,)</f>
        <v>50.983710260503379</v>
      </c>
      <c r="S621" s="798">
        <f t="shared" ref="S621:S626" si="742">IF(H621&gt;0,(H621/H613)*100,)</f>
        <v>30.642776682624611</v>
      </c>
      <c r="T621" s="798">
        <f t="shared" ref="T621:T626" si="743">IF(I621&gt;0,(I621/I613)*100,)</f>
        <v>44.946401225114855</v>
      </c>
      <c r="U621" s="809">
        <f t="shared" ref="U621:U626" si="744">IF(J621&gt;0,(J621/J613)*100,)</f>
        <v>0</v>
      </c>
      <c r="V621" s="810">
        <f t="shared" ref="V621:V626" si="745">IF(K621&gt;0,(K621/K613)*100,)</f>
        <v>31.847195357833659</v>
      </c>
      <c r="W621" s="797"/>
      <c r="X621" s="798"/>
      <c r="Y621" s="798"/>
      <c r="Z621" s="809"/>
      <c r="AA621" s="810"/>
      <c r="AB621" s="798"/>
      <c r="AC621" s="798"/>
      <c r="AD621" s="809"/>
      <c r="AE621" s="797"/>
    </row>
    <row r="622" spans="1:31">
      <c r="A622" s="931" t="s">
        <v>457</v>
      </c>
      <c r="B622" s="919"/>
      <c r="C622" s="970">
        <v>10923</v>
      </c>
      <c r="D622" s="971">
        <v>109003</v>
      </c>
      <c r="E622" s="971">
        <v>85622</v>
      </c>
      <c r="F622" s="972">
        <v>27702</v>
      </c>
      <c r="G622" s="973">
        <v>233250</v>
      </c>
      <c r="H622" s="970">
        <v>9012</v>
      </c>
      <c r="I622" s="971">
        <v>1166</v>
      </c>
      <c r="J622" s="971">
        <v>0</v>
      </c>
      <c r="K622" s="953">
        <v>10178</v>
      </c>
      <c r="L622" s="875"/>
      <c r="M622" s="875"/>
      <c r="N622" s="778">
        <f t="shared" si="737"/>
        <v>39.949528198376122</v>
      </c>
      <c r="O622" s="778">
        <f t="shared" si="738"/>
        <v>41.984624036113487</v>
      </c>
      <c r="P622" s="778">
        <f t="shared" si="739"/>
        <v>54.071019444146231</v>
      </c>
      <c r="Q622" s="758">
        <f t="shared" si="740"/>
        <v>58.541842772612007</v>
      </c>
      <c r="R622" s="854">
        <f t="shared" si="741"/>
        <v>47.347043169541998</v>
      </c>
      <c r="S622" s="854">
        <f t="shared" si="742"/>
        <v>38.838131356662643</v>
      </c>
      <c r="T622" s="778">
        <f t="shared" si="743"/>
        <v>40.897930550683967</v>
      </c>
      <c r="U622" s="758">
        <f t="shared" si="744"/>
        <v>0</v>
      </c>
      <c r="V622" s="854">
        <f t="shared" si="745"/>
        <v>39.063519478027246</v>
      </c>
      <c r="W622" s="854"/>
      <c r="X622" s="778"/>
      <c r="Y622" s="778"/>
      <c r="Z622" s="758"/>
      <c r="AA622" s="854"/>
      <c r="AB622" s="854"/>
      <c r="AC622" s="778"/>
      <c r="AD622" s="758"/>
      <c r="AE622" s="854"/>
    </row>
    <row r="623" spans="1:31">
      <c r="A623" s="930" t="s">
        <v>881</v>
      </c>
      <c r="B623" s="918"/>
      <c r="C623" s="970">
        <v>10204</v>
      </c>
      <c r="D623" s="971">
        <v>110285</v>
      </c>
      <c r="E623" s="971">
        <v>85261</v>
      </c>
      <c r="F623" s="972">
        <v>27608.5</v>
      </c>
      <c r="G623" s="973">
        <v>233358.5</v>
      </c>
      <c r="H623" s="970">
        <v>9203</v>
      </c>
      <c r="I623" s="971">
        <v>1167</v>
      </c>
      <c r="J623" s="971">
        <v>0</v>
      </c>
      <c r="K623" s="953">
        <v>10370</v>
      </c>
      <c r="L623" s="875"/>
      <c r="M623" s="875"/>
      <c r="N623" s="778">
        <f t="shared" si="737"/>
        <v>40.543547361729182</v>
      </c>
      <c r="O623" s="778">
        <f t="shared" si="738"/>
        <v>39.224577913879138</v>
      </c>
      <c r="P623" s="778">
        <f t="shared" si="739"/>
        <v>51.16908525680266</v>
      </c>
      <c r="Q623" s="758">
        <f t="shared" si="740"/>
        <v>59.861017757637512</v>
      </c>
      <c r="R623" s="854">
        <f t="shared" si="741"/>
        <v>44.956345674445849</v>
      </c>
      <c r="S623" s="854">
        <f t="shared" si="742"/>
        <v>38.312310062029056</v>
      </c>
      <c r="T623" s="778">
        <f t="shared" si="743"/>
        <v>49.407281964436919</v>
      </c>
      <c r="U623" s="758">
        <f t="shared" si="744"/>
        <v>0</v>
      </c>
      <c r="V623" s="854">
        <f t="shared" si="745"/>
        <v>39.305613463214954</v>
      </c>
      <c r="W623" s="854"/>
      <c r="X623" s="778"/>
      <c r="Y623" s="778"/>
      <c r="Z623" s="758"/>
      <c r="AA623" s="854"/>
      <c r="AB623" s="854"/>
      <c r="AC623" s="778"/>
      <c r="AD623" s="758"/>
      <c r="AE623" s="854"/>
    </row>
    <row r="624" spans="1:31">
      <c r="A624" s="930" t="s">
        <v>1005</v>
      </c>
      <c r="B624" s="918"/>
      <c r="C624" s="970">
        <v>10272</v>
      </c>
      <c r="D624" s="971">
        <v>105374</v>
      </c>
      <c r="E624" s="971">
        <v>86137</v>
      </c>
      <c r="F624" s="972">
        <v>27095</v>
      </c>
      <c r="G624" s="973">
        <v>228878</v>
      </c>
      <c r="H624" s="970">
        <v>8948</v>
      </c>
      <c r="I624" s="971">
        <v>1076</v>
      </c>
      <c r="J624" s="971">
        <v>0</v>
      </c>
      <c r="K624" s="953">
        <v>10024</v>
      </c>
      <c r="L624" s="875"/>
      <c r="M624" s="875"/>
      <c r="N624" s="778">
        <f t="shared" si="737"/>
        <v>39.863396460726477</v>
      </c>
      <c r="O624" s="778">
        <f t="shared" si="738"/>
        <v>39.270155144206221</v>
      </c>
      <c r="P624" s="778">
        <f t="shared" si="739"/>
        <v>51.301033322414455</v>
      </c>
      <c r="Q624" s="758">
        <f t="shared" si="740"/>
        <v>57.995676277317578</v>
      </c>
      <c r="R624" s="854">
        <f t="shared" si="741"/>
        <v>44.990692380725854</v>
      </c>
      <c r="S624" s="854">
        <f t="shared" si="742"/>
        <v>36.223787547566999</v>
      </c>
      <c r="T624" s="778">
        <f t="shared" si="743"/>
        <v>42.647641696393187</v>
      </c>
      <c r="U624" s="758">
        <f t="shared" si="744"/>
        <v>0</v>
      </c>
      <c r="V624" s="854">
        <f t="shared" si="745"/>
        <v>36.819100091827366</v>
      </c>
      <c r="W624" s="854"/>
      <c r="X624" s="778"/>
      <c r="Y624" s="778"/>
      <c r="Z624" s="758"/>
      <c r="AA624" s="854"/>
      <c r="AB624" s="854"/>
      <c r="AC624" s="778"/>
      <c r="AD624" s="758"/>
      <c r="AE624" s="854"/>
    </row>
    <row r="625" spans="1:40">
      <c r="A625" s="930" t="s">
        <v>73</v>
      </c>
      <c r="B625" s="918"/>
      <c r="C625" s="970">
        <v>10451</v>
      </c>
      <c r="D625" s="971">
        <v>112875</v>
      </c>
      <c r="E625" s="971">
        <v>90151</v>
      </c>
      <c r="F625" s="972">
        <v>28867</v>
      </c>
      <c r="G625" s="973">
        <v>242344</v>
      </c>
      <c r="H625" s="970">
        <v>8823</v>
      </c>
      <c r="I625" s="971">
        <v>1094</v>
      </c>
      <c r="J625" s="971">
        <v>0</v>
      </c>
      <c r="K625" s="953">
        <v>9917</v>
      </c>
      <c r="L625" s="875"/>
      <c r="M625" s="875"/>
      <c r="N625" s="778">
        <f t="shared" si="737"/>
        <v>40.281364424744652</v>
      </c>
      <c r="O625" s="778">
        <f t="shared" si="738"/>
        <v>37.360487746752987</v>
      </c>
      <c r="P625" s="778">
        <f t="shared" si="739"/>
        <v>43.590375893314764</v>
      </c>
      <c r="Q625" s="758">
        <f t="shared" si="740"/>
        <v>45.692261424252493</v>
      </c>
      <c r="R625" s="854">
        <f t="shared" si="741"/>
        <v>40.521686787278874</v>
      </c>
      <c r="S625" s="854">
        <f t="shared" si="742"/>
        <v>35.512175488025761</v>
      </c>
      <c r="T625" s="778">
        <f t="shared" si="743"/>
        <v>29.907053034445052</v>
      </c>
      <c r="U625" s="758">
        <f t="shared" si="744"/>
        <v>0</v>
      </c>
      <c r="V625" s="854">
        <f t="shared" si="745"/>
        <v>34.792828825035961</v>
      </c>
      <c r="W625" s="854"/>
      <c r="X625" s="778"/>
      <c r="Y625" s="778"/>
      <c r="Z625" s="758"/>
      <c r="AA625" s="854"/>
      <c r="AB625" s="854"/>
      <c r="AC625" s="778"/>
      <c r="AD625" s="758"/>
      <c r="AE625" s="854"/>
    </row>
    <row r="626" spans="1:40">
      <c r="A626" s="930" t="s">
        <v>1081</v>
      </c>
      <c r="B626" s="918"/>
      <c r="C626" s="970">
        <v>11788</v>
      </c>
      <c r="D626" s="971">
        <v>120759</v>
      </c>
      <c r="E626" s="971">
        <v>93472</v>
      </c>
      <c r="F626" s="972">
        <v>31986</v>
      </c>
      <c r="G626" s="973">
        <v>258005</v>
      </c>
      <c r="H626" s="970">
        <v>10135</v>
      </c>
      <c r="I626" s="971">
        <v>1159</v>
      </c>
      <c r="J626" s="971">
        <v>0</v>
      </c>
      <c r="K626" s="953">
        <v>11294</v>
      </c>
      <c r="L626" s="875"/>
      <c r="M626" s="875"/>
      <c r="N626" s="761">
        <f t="shared" si="737"/>
        <v>49.955502818154848</v>
      </c>
      <c r="O626" s="761">
        <f t="shared" si="738"/>
        <v>40.783319092600784</v>
      </c>
      <c r="P626" s="761">
        <f t="shared" si="739"/>
        <v>44.20901282681902</v>
      </c>
      <c r="Q626" s="762">
        <f t="shared" si="740"/>
        <v>45.925883383347454</v>
      </c>
      <c r="R626" s="760">
        <f t="shared" si="741"/>
        <v>42.945362240439437</v>
      </c>
      <c r="S626" s="760">
        <f t="shared" si="742"/>
        <v>37.22681359044995</v>
      </c>
      <c r="T626" s="761">
        <f t="shared" si="743"/>
        <v>31.039100160685589</v>
      </c>
      <c r="U626" s="762">
        <f t="shared" si="744"/>
        <v>0</v>
      </c>
      <c r="V626" s="760">
        <f t="shared" si="745"/>
        <v>36.480506476307376</v>
      </c>
      <c r="W626" s="855" t="s">
        <v>47</v>
      </c>
      <c r="X626" s="761"/>
      <c r="Y626" s="761"/>
      <c r="Z626" s="762"/>
      <c r="AA626" s="760"/>
      <c r="AB626" s="760"/>
      <c r="AC626" s="761"/>
      <c r="AD626" s="762"/>
      <c r="AE626" s="760"/>
    </row>
    <row r="627" spans="1:40">
      <c r="A627" s="930" t="s">
        <v>1007</v>
      </c>
      <c r="B627" s="918"/>
      <c r="C627" s="970">
        <v>6424</v>
      </c>
      <c r="D627" s="971">
        <v>59271.71</v>
      </c>
      <c r="E627" s="971">
        <v>40762.26</v>
      </c>
      <c r="F627" s="972">
        <v>12693.21</v>
      </c>
      <c r="G627" s="973">
        <v>119151.18</v>
      </c>
      <c r="H627" s="970">
        <v>4334</v>
      </c>
      <c r="I627" s="971">
        <v>568</v>
      </c>
      <c r="J627" s="971"/>
      <c r="K627" s="953">
        <v>4902</v>
      </c>
      <c r="L627" s="875"/>
      <c r="M627" s="875"/>
      <c r="N627" s="812">
        <f t="shared" ref="N627:N629" si="746">IF(C627&gt;0,(C627/C624)*100,)</f>
        <v>62.53894080996885</v>
      </c>
      <c r="O627" s="812">
        <f t="shared" ref="O627:O629" si="747">IF(D627&gt;0,(D627/D624)*100,)</f>
        <v>56.248894414181862</v>
      </c>
      <c r="P627" s="812">
        <f t="shared" ref="P627:V629" si="748">IF(E627&gt;0,(E627/E624)*100,)</f>
        <v>47.322590756585441</v>
      </c>
      <c r="Q627" s="812">
        <f t="shared" si="748"/>
        <v>46.847056652518908</v>
      </c>
      <c r="R627" s="813">
        <f t="shared" si="748"/>
        <v>52.058817361214274</v>
      </c>
      <c r="S627" s="813">
        <f t="shared" si="748"/>
        <v>48.43540455967814</v>
      </c>
      <c r="T627" s="812">
        <f t="shared" si="748"/>
        <v>52.788104089219331</v>
      </c>
      <c r="U627" s="814">
        <f t="shared" si="748"/>
        <v>0</v>
      </c>
      <c r="V627" s="814">
        <f t="shared" si="748"/>
        <v>48.902633679169995</v>
      </c>
      <c r="W627" s="811">
        <f t="shared" ref="W627:AE628" si="749">+N627+N630</f>
        <v>68.185358255451717</v>
      </c>
      <c r="X627" s="811">
        <f t="shared" si="749"/>
        <v>63.774469983107785</v>
      </c>
      <c r="Y627" s="812">
        <f t="shared" si="749"/>
        <v>52.83125718332424</v>
      </c>
      <c r="Z627" s="812">
        <f t="shared" si="749"/>
        <v>54.206348034692738</v>
      </c>
      <c r="AA627" s="813">
        <f t="shared" si="749"/>
        <v>58.721318781184742</v>
      </c>
      <c r="AB627" s="813">
        <f t="shared" si="749"/>
        <v>49.687080911935631</v>
      </c>
      <c r="AC627" s="812">
        <f t="shared" si="749"/>
        <v>56.59851301115242</v>
      </c>
      <c r="AD627" s="814">
        <f t="shared" si="749"/>
        <v>0</v>
      </c>
      <c r="AE627" s="812">
        <f t="shared" si="749"/>
        <v>50.428970470869913</v>
      </c>
      <c r="AF627" s="5">
        <f t="shared" ref="AF627:AN629" si="750">+N627+N630+N633</f>
        <v>100</v>
      </c>
      <c r="AG627" s="5">
        <f t="shared" si="750"/>
        <v>100</v>
      </c>
      <c r="AH627" s="5">
        <f t="shared" si="750"/>
        <v>100</v>
      </c>
      <c r="AI627" s="5">
        <f t="shared" si="750"/>
        <v>100</v>
      </c>
      <c r="AJ627" s="5">
        <f t="shared" si="750"/>
        <v>100</v>
      </c>
      <c r="AK627" s="5">
        <f t="shared" si="750"/>
        <v>100</v>
      </c>
      <c r="AL627" s="5">
        <f t="shared" si="750"/>
        <v>100</v>
      </c>
      <c r="AM627" s="5">
        <f t="shared" si="750"/>
        <v>0</v>
      </c>
      <c r="AN627" s="5">
        <f t="shared" si="750"/>
        <v>100</v>
      </c>
    </row>
    <row r="628" spans="1:40">
      <c r="A628" s="930" t="s">
        <v>75</v>
      </c>
      <c r="B628" s="918"/>
      <c r="C628" s="970">
        <v>6686</v>
      </c>
      <c r="D628" s="971">
        <v>64174</v>
      </c>
      <c r="E628" s="971">
        <v>43663</v>
      </c>
      <c r="F628" s="972">
        <v>13825</v>
      </c>
      <c r="G628" s="973">
        <v>128348</v>
      </c>
      <c r="H628" s="970">
        <v>4757</v>
      </c>
      <c r="I628" s="971">
        <v>597</v>
      </c>
      <c r="J628" s="971"/>
      <c r="K628" s="953">
        <v>5354</v>
      </c>
      <c r="L628" s="875"/>
      <c r="M628" s="875"/>
      <c r="N628" s="778">
        <f t="shared" si="746"/>
        <v>63.974739259401012</v>
      </c>
      <c r="O628" s="778">
        <f t="shared" si="747"/>
        <v>56.854042081949061</v>
      </c>
      <c r="P628" s="778">
        <f t="shared" si="748"/>
        <v>48.433184324078496</v>
      </c>
      <c r="Q628" s="758">
        <f t="shared" si="748"/>
        <v>47.892056673710464</v>
      </c>
      <c r="R628" s="854">
        <f t="shared" si="748"/>
        <v>52.961080117518897</v>
      </c>
      <c r="S628" s="854">
        <f t="shared" si="748"/>
        <v>53.915901620763918</v>
      </c>
      <c r="T628" s="778">
        <f t="shared" si="748"/>
        <v>54.57038391224863</v>
      </c>
      <c r="U628" s="758">
        <f t="shared" si="748"/>
        <v>0</v>
      </c>
      <c r="V628" s="854">
        <f t="shared" si="748"/>
        <v>53.988101240294441</v>
      </c>
      <c r="W628" s="854">
        <f t="shared" si="749"/>
        <v>70.222945172710737</v>
      </c>
      <c r="X628" s="778">
        <f t="shared" si="749"/>
        <v>64.184274640088603</v>
      </c>
      <c r="Y628" s="778">
        <f t="shared" si="749"/>
        <v>54.60727002473628</v>
      </c>
      <c r="Z628" s="758">
        <f t="shared" si="749"/>
        <v>55.024768767104305</v>
      </c>
      <c r="AA628" s="854">
        <f t="shared" si="749"/>
        <v>59.791040834516224</v>
      </c>
      <c r="AB628" s="854">
        <f t="shared" si="749"/>
        <v>55.797347840870458</v>
      </c>
      <c r="AC628" s="778">
        <f t="shared" si="749"/>
        <v>57.952468007312618</v>
      </c>
      <c r="AD628" s="758">
        <f t="shared" si="749"/>
        <v>0</v>
      </c>
      <c r="AE628" s="854">
        <f t="shared" si="749"/>
        <v>56.035091257436719</v>
      </c>
      <c r="AF628" s="5">
        <f t="shared" si="750"/>
        <v>100</v>
      </c>
      <c r="AG628" s="5">
        <f t="shared" si="750"/>
        <v>100</v>
      </c>
      <c r="AH628" s="5">
        <f t="shared" si="750"/>
        <v>100</v>
      </c>
      <c r="AI628" s="5">
        <f t="shared" si="750"/>
        <v>100</v>
      </c>
      <c r="AJ628" s="5">
        <f t="shared" si="750"/>
        <v>100</v>
      </c>
      <c r="AK628" s="5">
        <f t="shared" si="750"/>
        <v>100</v>
      </c>
      <c r="AL628" s="5">
        <f t="shared" si="750"/>
        <v>100</v>
      </c>
      <c r="AM628" s="5">
        <f t="shared" si="750"/>
        <v>0</v>
      </c>
      <c r="AN628" s="5">
        <f t="shared" si="750"/>
        <v>100</v>
      </c>
    </row>
    <row r="629" spans="1:40">
      <c r="A629" s="930" t="s">
        <v>1083</v>
      </c>
      <c r="B629" s="918"/>
      <c r="C629" s="1001">
        <v>7584</v>
      </c>
      <c r="D629" s="1002">
        <v>72842</v>
      </c>
      <c r="E629" s="1002">
        <v>52720</v>
      </c>
      <c r="F629" s="1003">
        <v>16869</v>
      </c>
      <c r="G629" s="1004">
        <v>150015</v>
      </c>
      <c r="H629" s="1001">
        <v>5434</v>
      </c>
      <c r="I629" s="1002">
        <v>630</v>
      </c>
      <c r="J629" s="1002"/>
      <c r="K629" s="958">
        <v>6064</v>
      </c>
      <c r="L629" s="876"/>
      <c r="M629" s="876"/>
      <c r="N629" s="761">
        <f t="shared" si="746"/>
        <v>64.336613505259592</v>
      </c>
      <c r="O629" s="761">
        <f t="shared" si="747"/>
        <v>60.320141769971592</v>
      </c>
      <c r="P629" s="761">
        <f t="shared" si="748"/>
        <v>56.401917151660385</v>
      </c>
      <c r="Q629" s="762">
        <f t="shared" si="748"/>
        <v>52.738698180453945</v>
      </c>
      <c r="R629" s="760">
        <f t="shared" si="748"/>
        <v>58.144222011201329</v>
      </c>
      <c r="S629" s="760">
        <f t="shared" si="748"/>
        <v>53.616181549087315</v>
      </c>
      <c r="T629" s="761">
        <f t="shared" si="748"/>
        <v>54.357204486626401</v>
      </c>
      <c r="U629" s="762">
        <f t="shared" si="748"/>
        <v>0</v>
      </c>
      <c r="V629" s="760">
        <f t="shared" si="748"/>
        <v>53.69222596068709</v>
      </c>
      <c r="W629" s="855">
        <f t="shared" ref="W629" si="751">+N629+N632</f>
        <v>69.172039362063117</v>
      </c>
      <c r="X629" s="761">
        <f t="shared" ref="X629" si="752">+O629+O632</f>
        <v>67.628913786964119</v>
      </c>
      <c r="Y629" s="761">
        <f t="shared" ref="Y629" si="753">+P629+P632</f>
        <v>62.865884970900368</v>
      </c>
      <c r="Z629" s="762">
        <f t="shared" ref="Z629" si="754">+Q629+Q632</f>
        <v>60.348277371349958</v>
      </c>
      <c r="AA629" s="760">
        <f t="shared" ref="AA629" si="755">+R629+R632</f>
        <v>65.07121955000872</v>
      </c>
      <c r="AB629" s="760">
        <f t="shared" ref="AB629" si="756">+S629+S632</f>
        <v>55.2047360631475</v>
      </c>
      <c r="AC629" s="761">
        <f t="shared" ref="AC629" si="757">+T629+T632</f>
        <v>59.188955996548749</v>
      </c>
      <c r="AD629" s="762">
        <f t="shared" ref="AD629" si="758">+U629+U632</f>
        <v>0</v>
      </c>
      <c r="AE629" s="760">
        <f t="shared" ref="AE629" si="759">+V629+V632</f>
        <v>55.613600141668144</v>
      </c>
      <c r="AF629" s="5">
        <f t="shared" si="750"/>
        <v>100</v>
      </c>
      <c r="AG629" s="5">
        <f t="shared" si="750"/>
        <v>100</v>
      </c>
      <c r="AH629" s="5">
        <f t="shared" si="750"/>
        <v>100</v>
      </c>
      <c r="AI629" s="5">
        <f t="shared" si="750"/>
        <v>100</v>
      </c>
      <c r="AJ629" s="5">
        <f t="shared" si="750"/>
        <v>100</v>
      </c>
      <c r="AK629" s="5">
        <f t="shared" si="750"/>
        <v>100</v>
      </c>
      <c r="AL629" s="5">
        <f t="shared" si="750"/>
        <v>100</v>
      </c>
      <c r="AM629" s="5">
        <f t="shared" si="750"/>
        <v>0</v>
      </c>
      <c r="AN629" s="5">
        <f t="shared" si="750"/>
        <v>100</v>
      </c>
    </row>
    <row r="630" spans="1:40">
      <c r="A630" s="930" t="s">
        <v>1009</v>
      </c>
      <c r="B630" s="918"/>
      <c r="C630" s="970">
        <v>580</v>
      </c>
      <c r="D630" s="971">
        <v>7930</v>
      </c>
      <c r="E630" s="971">
        <v>4745</v>
      </c>
      <c r="F630" s="972">
        <v>1994</v>
      </c>
      <c r="G630" s="973">
        <v>15249</v>
      </c>
      <c r="H630" s="970">
        <v>112</v>
      </c>
      <c r="I630" s="971">
        <v>41</v>
      </c>
      <c r="J630" s="971"/>
      <c r="K630" s="953">
        <v>153</v>
      </c>
      <c r="L630" s="875"/>
      <c r="M630" s="875"/>
      <c r="N630" s="812">
        <f t="shared" ref="N630:N632" si="760">IF(C630&gt;0,(C630/C624)*100,)</f>
        <v>5.6464174454828662</v>
      </c>
      <c r="O630" s="812">
        <f t="shared" ref="O630:O632" si="761">IF(D630&gt;0,(D630/D624)*100,)</f>
        <v>7.5255755689259214</v>
      </c>
      <c r="P630" s="812">
        <f t="shared" ref="P630:V632" si="762">IF(E630&gt;0,(E630/E624)*100,)</f>
        <v>5.5086664267387997</v>
      </c>
      <c r="Q630" s="812">
        <f t="shared" si="762"/>
        <v>7.3592913821738328</v>
      </c>
      <c r="R630" s="813">
        <f t="shared" si="762"/>
        <v>6.6625014199704653</v>
      </c>
      <c r="S630" s="813">
        <f t="shared" si="762"/>
        <v>1.2516763522574879</v>
      </c>
      <c r="T630" s="812">
        <f t="shared" si="762"/>
        <v>3.8104089219330852</v>
      </c>
      <c r="U630" s="814">
        <f t="shared" si="762"/>
        <v>0</v>
      </c>
      <c r="V630" s="814">
        <f t="shared" si="762"/>
        <v>1.5263367916999202</v>
      </c>
      <c r="W630" s="811"/>
      <c r="X630" s="811"/>
      <c r="Y630" s="812"/>
      <c r="Z630" s="812"/>
      <c r="AA630" s="813"/>
      <c r="AB630" s="813"/>
      <c r="AC630" s="812"/>
      <c r="AD630" s="814"/>
      <c r="AE630" s="812"/>
    </row>
    <row r="631" spans="1:40">
      <c r="A631" s="930" t="s">
        <v>77</v>
      </c>
      <c r="B631" s="918"/>
      <c r="C631" s="970">
        <v>653</v>
      </c>
      <c r="D631" s="971">
        <v>8274</v>
      </c>
      <c r="E631" s="971">
        <v>5566</v>
      </c>
      <c r="F631" s="972">
        <v>2059</v>
      </c>
      <c r="G631" s="973">
        <v>16552</v>
      </c>
      <c r="H631" s="970">
        <v>166</v>
      </c>
      <c r="I631" s="971">
        <v>37</v>
      </c>
      <c r="J631" s="971"/>
      <c r="K631" s="953">
        <v>203</v>
      </c>
      <c r="L631" s="875"/>
      <c r="M631" s="875"/>
      <c r="N631" s="778">
        <f t="shared" si="760"/>
        <v>6.2482059133097314</v>
      </c>
      <c r="O631" s="778">
        <f t="shared" si="761"/>
        <v>7.3302325581395351</v>
      </c>
      <c r="P631" s="778">
        <f t="shared" si="762"/>
        <v>6.1740857006577849</v>
      </c>
      <c r="Q631" s="758">
        <f t="shared" si="762"/>
        <v>7.1327120933938408</v>
      </c>
      <c r="R631" s="854">
        <f t="shared" si="762"/>
        <v>6.8299607169973253</v>
      </c>
      <c r="S631" s="854">
        <f t="shared" si="762"/>
        <v>1.8814462201065398</v>
      </c>
      <c r="T631" s="778">
        <f t="shared" si="762"/>
        <v>3.3820840950639854</v>
      </c>
      <c r="U631" s="758">
        <f t="shared" si="762"/>
        <v>0</v>
      </c>
      <c r="V631" s="854">
        <f t="shared" si="762"/>
        <v>2.046990017142281</v>
      </c>
      <c r="W631" s="854"/>
      <c r="X631" s="778"/>
      <c r="Y631" s="778"/>
      <c r="Z631" s="758"/>
      <c r="AA631" s="854"/>
      <c r="AB631" s="854"/>
      <c r="AC631" s="778"/>
      <c r="AD631" s="758"/>
      <c r="AE631" s="854"/>
    </row>
    <row r="632" spans="1:40">
      <c r="A632" s="930" t="s">
        <v>1085</v>
      </c>
      <c r="B632" s="918"/>
      <c r="C632" s="970">
        <v>570</v>
      </c>
      <c r="D632" s="971">
        <v>8826</v>
      </c>
      <c r="E632" s="971">
        <v>6042</v>
      </c>
      <c r="F632" s="972">
        <v>2434</v>
      </c>
      <c r="G632" s="973">
        <v>17872</v>
      </c>
      <c r="H632" s="970">
        <v>161</v>
      </c>
      <c r="I632" s="971">
        <v>56</v>
      </c>
      <c r="J632" s="971"/>
      <c r="K632" s="953">
        <v>217</v>
      </c>
      <c r="L632" s="875"/>
      <c r="M632" s="875"/>
      <c r="N632" s="761">
        <f t="shared" si="760"/>
        <v>4.8354258568035293</v>
      </c>
      <c r="O632" s="761">
        <f t="shared" si="761"/>
        <v>7.3087720169925223</v>
      </c>
      <c r="P632" s="761">
        <f t="shared" si="762"/>
        <v>6.4639678192399863</v>
      </c>
      <c r="Q632" s="762">
        <f t="shared" si="762"/>
        <v>7.6095791908960164</v>
      </c>
      <c r="R632" s="760">
        <f t="shared" si="762"/>
        <v>6.9269975388073872</v>
      </c>
      <c r="S632" s="760">
        <f t="shared" si="762"/>
        <v>1.5885545140601876</v>
      </c>
      <c r="T632" s="761">
        <f t="shared" si="762"/>
        <v>4.8317515099223467</v>
      </c>
      <c r="U632" s="762">
        <f t="shared" si="762"/>
        <v>0</v>
      </c>
      <c r="V632" s="760">
        <f t="shared" si="762"/>
        <v>1.9213741809810521</v>
      </c>
      <c r="W632" s="855"/>
      <c r="X632" s="761"/>
      <c r="Y632" s="761"/>
      <c r="Z632" s="762"/>
      <c r="AA632" s="760"/>
      <c r="AB632" s="760"/>
      <c r="AC632" s="761"/>
      <c r="AD632" s="762"/>
      <c r="AE632" s="760"/>
    </row>
    <row r="633" spans="1:40">
      <c r="A633" s="931" t="s">
        <v>1011</v>
      </c>
      <c r="B633" s="919"/>
      <c r="C633" s="970">
        <v>3268</v>
      </c>
      <c r="D633" s="971">
        <v>38172.29</v>
      </c>
      <c r="E633" s="971">
        <v>40629.740000000005</v>
      </c>
      <c r="F633" s="972">
        <v>12407.79</v>
      </c>
      <c r="G633" s="973">
        <v>94477.82</v>
      </c>
      <c r="H633" s="970">
        <v>4502</v>
      </c>
      <c r="I633" s="971">
        <v>467</v>
      </c>
      <c r="J633" s="971">
        <v>0</v>
      </c>
      <c r="K633" s="953">
        <v>4969</v>
      </c>
      <c r="L633" s="875"/>
      <c r="M633" s="875"/>
      <c r="N633" s="812">
        <f t="shared" ref="N633:N635" si="763">IF(C633&gt;0,(C633/C624)*100,)</f>
        <v>31.81464174454829</v>
      </c>
      <c r="O633" s="812">
        <f t="shared" ref="O633:O635" si="764">IF(D633&gt;0,(D633/D624)*100,)</f>
        <v>36.225530016892215</v>
      </c>
      <c r="P633" s="812">
        <f t="shared" ref="P633:V635" si="765">IF(E633&gt;0,(E633/E624)*100,)</f>
        <v>47.168742816675767</v>
      </c>
      <c r="Q633" s="812">
        <f t="shared" si="765"/>
        <v>45.793651965307255</v>
      </c>
      <c r="R633" s="813">
        <f t="shared" si="765"/>
        <v>41.278681218815265</v>
      </c>
      <c r="S633" s="813">
        <f t="shared" si="765"/>
        <v>50.312919088064369</v>
      </c>
      <c r="T633" s="812">
        <f t="shared" si="765"/>
        <v>43.40148698884758</v>
      </c>
      <c r="U633" s="814">
        <f t="shared" si="765"/>
        <v>0</v>
      </c>
      <c r="V633" s="814">
        <f t="shared" si="765"/>
        <v>49.571029529130087</v>
      </c>
      <c r="W633" s="811"/>
      <c r="X633" s="811"/>
      <c r="Y633" s="812"/>
      <c r="Z633" s="812"/>
      <c r="AA633" s="813"/>
      <c r="AB633" s="813"/>
      <c r="AC633" s="812"/>
      <c r="AD633" s="814"/>
      <c r="AE633" s="812"/>
    </row>
    <row r="634" spans="1:40">
      <c r="A634" s="930" t="s">
        <v>79</v>
      </c>
      <c r="B634" s="918"/>
      <c r="C634" s="970">
        <v>3112</v>
      </c>
      <c r="D634" s="971">
        <v>40427</v>
      </c>
      <c r="E634" s="971">
        <v>40922</v>
      </c>
      <c r="F634" s="972">
        <v>12983</v>
      </c>
      <c r="G634" s="973">
        <v>97444</v>
      </c>
      <c r="H634" s="970">
        <v>3900</v>
      </c>
      <c r="I634" s="971">
        <v>460</v>
      </c>
      <c r="J634" s="971">
        <v>0</v>
      </c>
      <c r="K634" s="953">
        <v>4360</v>
      </c>
      <c r="L634" s="875"/>
      <c r="M634" s="875"/>
      <c r="N634" s="778">
        <f t="shared" si="763"/>
        <v>29.777054827289255</v>
      </c>
      <c r="O634" s="778">
        <f t="shared" si="764"/>
        <v>35.815725359911404</v>
      </c>
      <c r="P634" s="778">
        <f t="shared" si="765"/>
        <v>45.392729975263727</v>
      </c>
      <c r="Q634" s="758">
        <f t="shared" si="765"/>
        <v>44.975231232895695</v>
      </c>
      <c r="R634" s="854">
        <f t="shared" si="765"/>
        <v>40.208959165483776</v>
      </c>
      <c r="S634" s="854">
        <f t="shared" si="765"/>
        <v>44.202652159129549</v>
      </c>
      <c r="T634" s="778">
        <f t="shared" si="765"/>
        <v>42.047531992687389</v>
      </c>
      <c r="U634" s="758">
        <f t="shared" si="765"/>
        <v>0</v>
      </c>
      <c r="V634" s="854">
        <f t="shared" si="765"/>
        <v>43.964908742563274</v>
      </c>
      <c r="W634" s="854"/>
      <c r="X634" s="778"/>
      <c r="Y634" s="778"/>
      <c r="Z634" s="758"/>
      <c r="AA634" s="854"/>
      <c r="AB634" s="854"/>
      <c r="AC634" s="778"/>
      <c r="AD634" s="758"/>
      <c r="AE634" s="854"/>
    </row>
    <row r="635" spans="1:40">
      <c r="A635" s="930" t="s">
        <v>1087</v>
      </c>
      <c r="B635" s="918"/>
      <c r="C635" s="1001">
        <v>3634</v>
      </c>
      <c r="D635" s="1002">
        <v>39091</v>
      </c>
      <c r="E635" s="1002">
        <v>34710</v>
      </c>
      <c r="F635" s="1003">
        <v>12683</v>
      </c>
      <c r="G635" s="1004">
        <v>90118</v>
      </c>
      <c r="H635" s="1001">
        <v>4540</v>
      </c>
      <c r="I635" s="1002">
        <v>473</v>
      </c>
      <c r="J635" s="1002">
        <v>0</v>
      </c>
      <c r="K635" s="958">
        <v>5013</v>
      </c>
      <c r="L635" s="876"/>
      <c r="M635" s="876"/>
      <c r="N635" s="761">
        <f t="shared" si="763"/>
        <v>30.827960637936886</v>
      </c>
      <c r="O635" s="761">
        <f t="shared" si="764"/>
        <v>32.371086213035881</v>
      </c>
      <c r="P635" s="761">
        <f t="shared" si="765"/>
        <v>37.134115029099625</v>
      </c>
      <c r="Q635" s="762">
        <f t="shared" si="765"/>
        <v>39.651722628650035</v>
      </c>
      <c r="R635" s="760">
        <f t="shared" si="765"/>
        <v>34.92878044999128</v>
      </c>
      <c r="S635" s="760">
        <f t="shared" si="765"/>
        <v>44.795263936852493</v>
      </c>
      <c r="T635" s="761">
        <f t="shared" si="765"/>
        <v>40.811044003451251</v>
      </c>
      <c r="U635" s="762">
        <f t="shared" si="765"/>
        <v>0</v>
      </c>
      <c r="V635" s="760">
        <f t="shared" si="765"/>
        <v>44.386399858331856</v>
      </c>
      <c r="W635" s="855" t="s">
        <v>766</v>
      </c>
      <c r="X635" s="761"/>
      <c r="Y635" s="761"/>
      <c r="Z635" s="762"/>
      <c r="AA635" s="760"/>
      <c r="AB635" s="760"/>
      <c r="AC635" s="761"/>
      <c r="AD635" s="762"/>
      <c r="AE635" s="760"/>
    </row>
    <row r="636" spans="1:40">
      <c r="A636" s="931" t="s">
        <v>952</v>
      </c>
      <c r="B636" s="919"/>
      <c r="C636" s="970">
        <v>2869</v>
      </c>
      <c r="D636" s="971">
        <v>15124</v>
      </c>
      <c r="E636" s="971">
        <v>15133</v>
      </c>
      <c r="F636" s="972">
        <v>5681</v>
      </c>
      <c r="G636" s="973">
        <v>38807</v>
      </c>
      <c r="H636" s="970">
        <v>3071</v>
      </c>
      <c r="I636" s="971">
        <v>484</v>
      </c>
      <c r="J636" s="971"/>
      <c r="K636" s="953">
        <v>3555</v>
      </c>
      <c r="L636" s="875"/>
      <c r="M636" s="875"/>
      <c r="N636" s="812">
        <f t="shared" ref="N636:N638" si="766">IF(C636&gt;0,(C636/C622)*100,)</f>
        <v>26.265677927309351</v>
      </c>
      <c r="O636" s="812">
        <f t="shared" ref="O636:O638" si="767">IF(D636&gt;0,(D636/D622)*100,)</f>
        <v>13.874847481261984</v>
      </c>
      <c r="P636" s="812">
        <f t="shared" ref="P636:V638" si="768">IF(E636&gt;0,(E636/E622)*100,)</f>
        <v>17.67419588423536</v>
      </c>
      <c r="Q636" s="812">
        <f t="shared" si="768"/>
        <v>20.507544581618657</v>
      </c>
      <c r="R636" s="813">
        <f t="shared" si="768"/>
        <v>16.637513397642014</v>
      </c>
      <c r="S636" s="813">
        <f t="shared" si="768"/>
        <v>34.076786506879714</v>
      </c>
      <c r="T636" s="812">
        <f t="shared" si="768"/>
        <v>41.509433962264154</v>
      </c>
      <c r="U636" s="814">
        <f t="shared" si="768"/>
        <v>0</v>
      </c>
      <c r="V636" s="814">
        <f t="shared" si="768"/>
        <v>34.928276675181763</v>
      </c>
      <c r="W636" s="811">
        <f t="shared" ref="W636:AE638" si="769">+N636+N639+N642</f>
        <v>53.245445390460503</v>
      </c>
      <c r="X636" s="811">
        <f t="shared" si="769"/>
        <v>47.604194379971197</v>
      </c>
      <c r="Y636" s="812">
        <f t="shared" si="769"/>
        <v>43.468968255822105</v>
      </c>
      <c r="Z636" s="812">
        <f t="shared" si="769"/>
        <v>45.343296512887157</v>
      </c>
      <c r="AA636" s="813">
        <f t="shared" si="769"/>
        <v>46.081886387995709</v>
      </c>
      <c r="AB636" s="813">
        <f t="shared" si="769"/>
        <v>46.626719928983576</v>
      </c>
      <c r="AC636" s="812">
        <f t="shared" si="769"/>
        <v>52.229845626072041</v>
      </c>
      <c r="AD636" s="814">
        <f t="shared" si="769"/>
        <v>0</v>
      </c>
      <c r="AE636" s="812">
        <f t="shared" si="769"/>
        <v>47.268618589113771</v>
      </c>
      <c r="AF636" s="5">
        <f t="shared" ref="AF636:AN638" si="770">+N645+N636+N639+N642</f>
        <v>100.00000000000001</v>
      </c>
      <c r="AG636" s="5">
        <f t="shared" si="770"/>
        <v>100</v>
      </c>
      <c r="AH636" s="5">
        <f t="shared" si="770"/>
        <v>100</v>
      </c>
      <c r="AI636" s="5">
        <f t="shared" si="770"/>
        <v>100</v>
      </c>
      <c r="AJ636" s="5">
        <f t="shared" si="770"/>
        <v>100</v>
      </c>
      <c r="AK636" s="5">
        <f t="shared" si="770"/>
        <v>100</v>
      </c>
      <c r="AL636" s="5">
        <f t="shared" si="770"/>
        <v>100.00000000000001</v>
      </c>
      <c r="AM636" s="5">
        <f t="shared" si="770"/>
        <v>0</v>
      </c>
      <c r="AN636" s="5">
        <f t="shared" si="770"/>
        <v>100</v>
      </c>
    </row>
    <row r="637" spans="1:40">
      <c r="A637" s="930" t="s">
        <v>81</v>
      </c>
      <c r="B637" s="918"/>
      <c r="C637" s="970">
        <v>2675</v>
      </c>
      <c r="D637" s="971">
        <v>15702</v>
      </c>
      <c r="E637" s="971">
        <v>14315</v>
      </c>
      <c r="F637" s="972">
        <v>5239</v>
      </c>
      <c r="G637" s="973">
        <v>37931</v>
      </c>
      <c r="H637" s="970">
        <v>3000</v>
      </c>
      <c r="I637" s="971">
        <v>424</v>
      </c>
      <c r="J637" s="971"/>
      <c r="K637" s="953">
        <v>3424</v>
      </c>
      <c r="L637" s="875"/>
      <c r="M637" s="875"/>
      <c r="N637" s="778">
        <f t="shared" si="766"/>
        <v>26.215209721677773</v>
      </c>
      <c r="O637" s="778">
        <f t="shared" si="767"/>
        <v>14.237656979643651</v>
      </c>
      <c r="P637" s="778">
        <f t="shared" si="768"/>
        <v>16.78962245340777</v>
      </c>
      <c r="Q637" s="758">
        <f t="shared" si="768"/>
        <v>18.976039987684953</v>
      </c>
      <c r="R637" s="854">
        <f t="shared" si="768"/>
        <v>16.254389705110377</v>
      </c>
      <c r="S637" s="854">
        <f t="shared" si="768"/>
        <v>32.598065848093007</v>
      </c>
      <c r="T637" s="778">
        <f t="shared" si="768"/>
        <v>36.332476435304201</v>
      </c>
      <c r="U637" s="758">
        <f t="shared" si="768"/>
        <v>0</v>
      </c>
      <c r="V637" s="854">
        <f t="shared" si="768"/>
        <v>33.018322082931533</v>
      </c>
      <c r="W637" s="854">
        <f t="shared" si="769"/>
        <v>56.958055664445318</v>
      </c>
      <c r="X637" s="778">
        <f t="shared" si="769"/>
        <v>48.094482477218122</v>
      </c>
      <c r="Y637" s="778">
        <f t="shared" si="769"/>
        <v>42.710031550181206</v>
      </c>
      <c r="Z637" s="758">
        <f t="shared" si="769"/>
        <v>44.366771103102309</v>
      </c>
      <c r="AA637" s="854">
        <f t="shared" si="769"/>
        <v>46.073744903228295</v>
      </c>
      <c r="AB637" s="854">
        <f t="shared" si="769"/>
        <v>46.865152667608385</v>
      </c>
      <c r="AC637" s="778">
        <f t="shared" si="769"/>
        <v>51.499571550985436</v>
      </c>
      <c r="AD637" s="758">
        <f t="shared" si="769"/>
        <v>0</v>
      </c>
      <c r="AE637" s="854">
        <f t="shared" si="769"/>
        <v>47.38669238187078</v>
      </c>
      <c r="AF637" s="5">
        <f t="shared" si="770"/>
        <v>100</v>
      </c>
      <c r="AG637" s="5">
        <f t="shared" si="770"/>
        <v>100.00000000000001</v>
      </c>
      <c r="AH637" s="5">
        <f t="shared" si="770"/>
        <v>100</v>
      </c>
      <c r="AI637" s="5">
        <f t="shared" si="770"/>
        <v>100</v>
      </c>
      <c r="AJ637" s="5">
        <f t="shared" si="770"/>
        <v>100</v>
      </c>
      <c r="AK637" s="5">
        <f t="shared" si="770"/>
        <v>99.999999999999986</v>
      </c>
      <c r="AL637" s="5">
        <f t="shared" si="770"/>
        <v>100</v>
      </c>
      <c r="AM637" s="5">
        <f t="shared" si="770"/>
        <v>0</v>
      </c>
      <c r="AN637" s="5">
        <f t="shared" si="770"/>
        <v>100</v>
      </c>
    </row>
    <row r="638" spans="1:40">
      <c r="A638" s="930" t="s">
        <v>1089</v>
      </c>
      <c r="B638" s="918"/>
      <c r="C638" s="970">
        <v>2588</v>
      </c>
      <c r="D638" s="971">
        <v>16344</v>
      </c>
      <c r="E638" s="971">
        <v>15503</v>
      </c>
      <c r="F638" s="972">
        <v>5419</v>
      </c>
      <c r="G638" s="973">
        <v>39854</v>
      </c>
      <c r="H638" s="970">
        <v>2733</v>
      </c>
      <c r="I638" s="971">
        <v>365</v>
      </c>
      <c r="J638" s="971"/>
      <c r="K638" s="953">
        <v>3098</v>
      </c>
      <c r="L638" s="875"/>
      <c r="M638" s="875"/>
      <c r="N638" s="761">
        <f t="shared" si="766"/>
        <v>25.194704049844237</v>
      </c>
      <c r="O638" s="761">
        <f t="shared" si="767"/>
        <v>15.510467477745934</v>
      </c>
      <c r="P638" s="761">
        <f t="shared" si="768"/>
        <v>17.998072837456611</v>
      </c>
      <c r="Q638" s="762">
        <f t="shared" si="768"/>
        <v>20</v>
      </c>
      <c r="R638" s="760">
        <f t="shared" si="768"/>
        <v>17.412770122073766</v>
      </c>
      <c r="S638" s="760">
        <f t="shared" si="768"/>
        <v>30.543138131426019</v>
      </c>
      <c r="T638" s="761">
        <f t="shared" si="768"/>
        <v>33.921933085501863</v>
      </c>
      <c r="U638" s="762">
        <f t="shared" si="768"/>
        <v>0</v>
      </c>
      <c r="V638" s="760">
        <f t="shared" si="768"/>
        <v>30.905826017557864</v>
      </c>
      <c r="W638" s="855">
        <f t="shared" si="769"/>
        <v>55.909267912772584</v>
      </c>
      <c r="X638" s="761">
        <f t="shared" si="769"/>
        <v>51.212822897488948</v>
      </c>
      <c r="Y638" s="761">
        <f t="shared" si="769"/>
        <v>44.325899439265356</v>
      </c>
      <c r="Z638" s="762">
        <f t="shared" si="769"/>
        <v>46.137663775604352</v>
      </c>
      <c r="AA638" s="760">
        <f t="shared" si="769"/>
        <v>48.230935258085097</v>
      </c>
      <c r="AB638" s="760">
        <f t="shared" si="769"/>
        <v>44.490388913723741</v>
      </c>
      <c r="AC638" s="761">
        <f t="shared" si="769"/>
        <v>51.486988847583646</v>
      </c>
      <c r="AD638" s="762">
        <f t="shared" si="769"/>
        <v>0</v>
      </c>
      <c r="AE638" s="760">
        <f t="shared" si="769"/>
        <v>45.241420590582607</v>
      </c>
      <c r="AF638" s="5">
        <f t="shared" si="770"/>
        <v>100.00000000000001</v>
      </c>
      <c r="AG638" s="5">
        <f t="shared" si="770"/>
        <v>99.999999999999986</v>
      </c>
      <c r="AH638" s="5">
        <f t="shared" si="770"/>
        <v>100.00000000000001</v>
      </c>
      <c r="AI638" s="5">
        <f t="shared" si="770"/>
        <v>100</v>
      </c>
      <c r="AJ638" s="5">
        <f t="shared" si="770"/>
        <v>99.999999999999986</v>
      </c>
      <c r="AK638" s="5">
        <f t="shared" si="770"/>
        <v>100</v>
      </c>
      <c r="AL638" s="5">
        <f t="shared" si="770"/>
        <v>100</v>
      </c>
      <c r="AM638" s="5">
        <f t="shared" si="770"/>
        <v>0</v>
      </c>
      <c r="AN638" s="5">
        <f t="shared" si="770"/>
        <v>100</v>
      </c>
    </row>
    <row r="639" spans="1:40">
      <c r="A639" s="931" t="s">
        <v>956</v>
      </c>
      <c r="B639" s="919"/>
      <c r="C639" s="970">
        <v>1786</v>
      </c>
      <c r="D639" s="971">
        <v>16787</v>
      </c>
      <c r="E639" s="971">
        <v>7606</v>
      </c>
      <c r="F639" s="972">
        <v>2139</v>
      </c>
      <c r="G639" s="973">
        <v>28318</v>
      </c>
      <c r="H639" s="970">
        <v>754</v>
      </c>
      <c r="I639" s="971">
        <v>51</v>
      </c>
      <c r="J639" s="971"/>
      <c r="K639" s="953">
        <v>805</v>
      </c>
      <c r="L639" s="875"/>
      <c r="M639" s="875"/>
      <c r="N639" s="812">
        <f t="shared" ref="N639:N641" si="771">IF(C639&gt;0,(C639/C622)*100,)</f>
        <v>16.350819371967411</v>
      </c>
      <c r="O639" s="812">
        <f t="shared" ref="O639:O641" si="772">IF(D639&gt;0,(D639/D622)*100,)</f>
        <v>15.40049356439731</v>
      </c>
      <c r="P639" s="812">
        <f t="shared" ref="P639:V641" si="773">IF(E639&gt;0,(E639/E622)*100,)</f>
        <v>8.8832309453177931</v>
      </c>
      <c r="Q639" s="812">
        <f t="shared" si="773"/>
        <v>7.7214641542126925</v>
      </c>
      <c r="R639" s="813">
        <f t="shared" si="773"/>
        <v>12.140621650589496</v>
      </c>
      <c r="S639" s="813">
        <f t="shared" si="773"/>
        <v>8.3666222814025755</v>
      </c>
      <c r="T639" s="812">
        <f t="shared" si="773"/>
        <v>4.3739279588336188</v>
      </c>
      <c r="U639" s="814">
        <f t="shared" si="773"/>
        <v>0</v>
      </c>
      <c r="V639" s="814">
        <f t="shared" si="773"/>
        <v>7.9092159559834938</v>
      </c>
      <c r="W639" s="811"/>
      <c r="X639" s="811"/>
      <c r="Y639" s="812"/>
      <c r="Z639" s="812"/>
      <c r="AA639" s="813"/>
      <c r="AB639" s="813"/>
      <c r="AC639" s="812"/>
      <c r="AD639" s="814"/>
      <c r="AE639" s="812"/>
    </row>
    <row r="640" spans="1:40">
      <c r="A640" s="930" t="s">
        <v>83</v>
      </c>
      <c r="B640" s="918"/>
      <c r="C640" s="970">
        <v>1723</v>
      </c>
      <c r="D640" s="971">
        <v>17259</v>
      </c>
      <c r="E640" s="971">
        <v>7903</v>
      </c>
      <c r="F640" s="972">
        <v>2182</v>
      </c>
      <c r="G640" s="973">
        <v>29067</v>
      </c>
      <c r="H640" s="970">
        <v>939</v>
      </c>
      <c r="I640" s="971">
        <v>71</v>
      </c>
      <c r="J640" s="971"/>
      <c r="K640" s="953">
        <v>1010</v>
      </c>
      <c r="L640" s="875"/>
      <c r="M640" s="875"/>
      <c r="N640" s="778">
        <f t="shared" si="771"/>
        <v>16.885535084280676</v>
      </c>
      <c r="O640" s="778">
        <f t="shared" si="772"/>
        <v>15.649453688171555</v>
      </c>
      <c r="P640" s="778">
        <f t="shared" si="773"/>
        <v>9.2691852077737771</v>
      </c>
      <c r="Q640" s="758">
        <f t="shared" si="773"/>
        <v>7.9033630946990963</v>
      </c>
      <c r="R640" s="854">
        <f t="shared" si="773"/>
        <v>12.455942251942826</v>
      </c>
      <c r="S640" s="854">
        <f t="shared" si="773"/>
        <v>10.203194610453114</v>
      </c>
      <c r="T640" s="778">
        <f t="shared" si="773"/>
        <v>6.0839760068551847</v>
      </c>
      <c r="U640" s="758">
        <f t="shared" si="773"/>
        <v>0</v>
      </c>
      <c r="V640" s="854">
        <f t="shared" si="773"/>
        <v>9.7396335583413691</v>
      </c>
      <c r="W640" s="854"/>
      <c r="X640" s="778"/>
      <c r="Y640" s="778"/>
      <c r="Z640" s="758"/>
      <c r="AA640" s="854"/>
      <c r="AB640" s="854"/>
      <c r="AC640" s="778"/>
      <c r="AD640" s="758"/>
      <c r="AE640" s="854"/>
    </row>
    <row r="641" spans="1:40">
      <c r="A641" s="930" t="s">
        <v>1091</v>
      </c>
      <c r="B641" s="918"/>
      <c r="C641" s="970">
        <v>1707</v>
      </c>
      <c r="D641" s="971">
        <v>16298</v>
      </c>
      <c r="E641" s="971">
        <v>7896</v>
      </c>
      <c r="F641" s="972">
        <v>2403</v>
      </c>
      <c r="G641" s="973">
        <v>28304</v>
      </c>
      <c r="H641" s="970">
        <v>922</v>
      </c>
      <c r="I641" s="971">
        <v>72</v>
      </c>
      <c r="J641" s="971"/>
      <c r="K641" s="953">
        <v>994</v>
      </c>
      <c r="L641" s="875"/>
      <c r="M641" s="875"/>
      <c r="N641" s="761">
        <f t="shared" si="771"/>
        <v>16.61799065420561</v>
      </c>
      <c r="O641" s="761">
        <f t="shared" si="772"/>
        <v>15.466813445441948</v>
      </c>
      <c r="P641" s="761">
        <f t="shared" si="773"/>
        <v>9.1667924353065455</v>
      </c>
      <c r="Q641" s="762">
        <f t="shared" si="773"/>
        <v>8.868794980623731</v>
      </c>
      <c r="R641" s="760">
        <f t="shared" si="773"/>
        <v>12.366413547828975</v>
      </c>
      <c r="S641" s="760">
        <f t="shared" si="773"/>
        <v>10.303978542691103</v>
      </c>
      <c r="T641" s="761">
        <f t="shared" si="773"/>
        <v>6.6914498141263934</v>
      </c>
      <c r="U641" s="762">
        <f t="shared" si="773"/>
        <v>0</v>
      </c>
      <c r="V641" s="760">
        <f t="shared" si="773"/>
        <v>9.9162011173184368</v>
      </c>
      <c r="W641" s="855"/>
      <c r="X641" s="761"/>
      <c r="Y641" s="761"/>
      <c r="Z641" s="762"/>
      <c r="AA641" s="760"/>
      <c r="AB641" s="760"/>
      <c r="AC641" s="761"/>
      <c r="AD641" s="762"/>
      <c r="AE641" s="760"/>
    </row>
    <row r="642" spans="1:40">
      <c r="A642" s="931" t="s">
        <v>958</v>
      </c>
      <c r="B642" s="919"/>
      <c r="C642" s="970">
        <v>1161</v>
      </c>
      <c r="D642" s="971">
        <v>19979</v>
      </c>
      <c r="E642" s="971">
        <v>14480</v>
      </c>
      <c r="F642" s="972">
        <v>4741</v>
      </c>
      <c r="G642" s="973">
        <v>40361</v>
      </c>
      <c r="H642" s="970">
        <v>377</v>
      </c>
      <c r="I642" s="971">
        <v>74</v>
      </c>
      <c r="J642" s="971"/>
      <c r="K642" s="953">
        <v>451</v>
      </c>
      <c r="L642" s="875"/>
      <c r="M642" s="875"/>
      <c r="N642" s="812">
        <f t="shared" ref="N642:N644" si="774">IF(C642&gt;0,(C642/C622)*100,)</f>
        <v>10.628948091183741</v>
      </c>
      <c r="O642" s="812">
        <f t="shared" ref="O642:O644" si="775">IF(D642&gt;0,(D642/D622)*100,)</f>
        <v>18.328853334311901</v>
      </c>
      <c r="P642" s="812">
        <f t="shared" ref="P642:V644" si="776">IF(E642&gt;0,(E642/E622)*100,)</f>
        <v>16.911541426268951</v>
      </c>
      <c r="Q642" s="812">
        <f t="shared" si="776"/>
        <v>17.114287777055807</v>
      </c>
      <c r="R642" s="813">
        <f t="shared" si="776"/>
        <v>17.303751339764201</v>
      </c>
      <c r="S642" s="813">
        <f t="shared" si="776"/>
        <v>4.1833111407012877</v>
      </c>
      <c r="T642" s="812">
        <f t="shared" si="776"/>
        <v>6.3464837049742702</v>
      </c>
      <c r="U642" s="814">
        <f t="shared" si="776"/>
        <v>0</v>
      </c>
      <c r="V642" s="814">
        <f t="shared" si="776"/>
        <v>4.4311259579485167</v>
      </c>
      <c r="W642" s="811"/>
      <c r="X642" s="811"/>
      <c r="Y642" s="812"/>
      <c r="Z642" s="812"/>
      <c r="AA642" s="813"/>
      <c r="AB642" s="813"/>
      <c r="AC642" s="812"/>
      <c r="AD642" s="814"/>
      <c r="AE642" s="812"/>
    </row>
    <row r="643" spans="1:40">
      <c r="A643" s="930" t="s">
        <v>85</v>
      </c>
      <c r="B643" s="918"/>
      <c r="C643" s="970">
        <v>1414</v>
      </c>
      <c r="D643" s="971">
        <v>20080</v>
      </c>
      <c r="E643" s="971">
        <v>14197</v>
      </c>
      <c r="F643" s="972">
        <v>4828</v>
      </c>
      <c r="G643" s="973">
        <v>40519</v>
      </c>
      <c r="H643" s="970">
        <v>374</v>
      </c>
      <c r="I643" s="971">
        <v>106</v>
      </c>
      <c r="J643" s="971"/>
      <c r="K643" s="953">
        <v>480</v>
      </c>
      <c r="L643" s="875"/>
      <c r="M643" s="875"/>
      <c r="N643" s="778">
        <f t="shared" si="774"/>
        <v>13.857310858486867</v>
      </c>
      <c r="O643" s="778">
        <f t="shared" si="775"/>
        <v>18.207371809402911</v>
      </c>
      <c r="P643" s="778">
        <f t="shared" si="776"/>
        <v>16.65122388899966</v>
      </c>
      <c r="Q643" s="758">
        <f t="shared" si="776"/>
        <v>17.487368020718257</v>
      </c>
      <c r="R643" s="854">
        <f t="shared" si="776"/>
        <v>17.363412946175092</v>
      </c>
      <c r="S643" s="854">
        <f t="shared" si="776"/>
        <v>4.0638922090622618</v>
      </c>
      <c r="T643" s="778">
        <f t="shared" si="776"/>
        <v>9.0831191088260503</v>
      </c>
      <c r="U643" s="758">
        <f t="shared" si="776"/>
        <v>0</v>
      </c>
      <c r="V643" s="854">
        <f t="shared" si="776"/>
        <v>4.628736740597879</v>
      </c>
      <c r="W643" s="854"/>
      <c r="X643" s="778"/>
      <c r="Y643" s="778"/>
      <c r="Z643" s="758"/>
      <c r="AA643" s="854"/>
      <c r="AB643" s="854"/>
      <c r="AC643" s="778"/>
      <c r="AD643" s="758"/>
      <c r="AE643" s="854"/>
    </row>
    <row r="644" spans="1:40">
      <c r="A644" s="930" t="s">
        <v>1093</v>
      </c>
      <c r="B644" s="918"/>
      <c r="C644" s="970">
        <v>1448</v>
      </c>
      <c r="D644" s="971">
        <v>21323</v>
      </c>
      <c r="E644" s="971">
        <v>14782</v>
      </c>
      <c r="F644" s="972">
        <v>4679</v>
      </c>
      <c r="G644" s="973">
        <v>42232</v>
      </c>
      <c r="H644" s="970">
        <v>326</v>
      </c>
      <c r="I644" s="971">
        <v>117</v>
      </c>
      <c r="J644" s="971"/>
      <c r="K644" s="953">
        <v>443</v>
      </c>
      <c r="L644" s="875"/>
      <c r="M644" s="875"/>
      <c r="N644" s="761">
        <f t="shared" si="774"/>
        <v>14.09657320872274</v>
      </c>
      <c r="O644" s="761">
        <f t="shared" si="775"/>
        <v>20.235541974301061</v>
      </c>
      <c r="P644" s="761">
        <f t="shared" si="776"/>
        <v>17.161034166502201</v>
      </c>
      <c r="Q644" s="762">
        <f t="shared" si="776"/>
        <v>17.268868794980623</v>
      </c>
      <c r="R644" s="760">
        <f t="shared" si="776"/>
        <v>18.451751588182351</v>
      </c>
      <c r="S644" s="760">
        <f t="shared" si="776"/>
        <v>3.6432722396066159</v>
      </c>
      <c r="T644" s="761">
        <f t="shared" si="776"/>
        <v>10.87360594795539</v>
      </c>
      <c r="U644" s="762">
        <f t="shared" si="776"/>
        <v>0</v>
      </c>
      <c r="V644" s="760">
        <f t="shared" si="776"/>
        <v>4.4193934557063042</v>
      </c>
      <c r="W644" s="855"/>
      <c r="X644" s="761"/>
      <c r="Y644" s="761"/>
      <c r="Z644" s="762"/>
      <c r="AA644" s="760"/>
      <c r="AB644" s="760"/>
      <c r="AC644" s="761"/>
      <c r="AD644" s="762"/>
      <c r="AE644" s="760"/>
    </row>
    <row r="645" spans="1:40">
      <c r="A645" s="931" t="s">
        <v>960</v>
      </c>
      <c r="B645" s="919"/>
      <c r="C645" s="970">
        <v>5107</v>
      </c>
      <c r="D645" s="971">
        <v>57113</v>
      </c>
      <c r="E645" s="971">
        <v>48403</v>
      </c>
      <c r="F645" s="972">
        <v>15141</v>
      </c>
      <c r="G645" s="973">
        <v>125764</v>
      </c>
      <c r="H645" s="970">
        <v>4810</v>
      </c>
      <c r="I645" s="971">
        <v>557</v>
      </c>
      <c r="J645" s="971">
        <v>0</v>
      </c>
      <c r="K645" s="953">
        <v>5367</v>
      </c>
      <c r="L645" s="875"/>
      <c r="M645" s="875"/>
      <c r="N645" s="812">
        <f t="shared" ref="N645:N647" si="777">IF(C645&gt;0,(C645/C622)*100,)</f>
        <v>46.754554609539504</v>
      </c>
      <c r="O645" s="812">
        <f t="shared" ref="O645:O647" si="778">IF(D645&gt;0,(D645/D622)*100,)</f>
        <v>52.395805620028803</v>
      </c>
      <c r="P645" s="812">
        <f t="shared" ref="P645:V647" si="779">IF(E645&gt;0,(E645/E622)*100,)</f>
        <v>56.531031744177895</v>
      </c>
      <c r="Q645" s="812">
        <f t="shared" si="779"/>
        <v>54.656703487112843</v>
      </c>
      <c r="R645" s="813">
        <f t="shared" si="779"/>
        <v>53.918113612004291</v>
      </c>
      <c r="S645" s="813">
        <f t="shared" si="779"/>
        <v>53.373280071016424</v>
      </c>
      <c r="T645" s="812">
        <f t="shared" si="779"/>
        <v>47.770154373927959</v>
      </c>
      <c r="U645" s="814">
        <f t="shared" si="779"/>
        <v>0</v>
      </c>
      <c r="V645" s="814">
        <f t="shared" si="779"/>
        <v>52.731381410886222</v>
      </c>
      <c r="W645" s="811"/>
      <c r="X645" s="811"/>
      <c r="Y645" s="812"/>
      <c r="Z645" s="812"/>
      <c r="AA645" s="813"/>
      <c r="AB645" s="813"/>
      <c r="AC645" s="812"/>
      <c r="AD645" s="814"/>
      <c r="AE645" s="812"/>
    </row>
    <row r="646" spans="1:40">
      <c r="A646" s="930" t="s">
        <v>87</v>
      </c>
      <c r="B646" s="918"/>
      <c r="C646" s="970">
        <v>4392</v>
      </c>
      <c r="D646" s="971">
        <v>57244</v>
      </c>
      <c r="E646" s="971">
        <v>48846</v>
      </c>
      <c r="F646" s="972">
        <v>15359.5</v>
      </c>
      <c r="G646" s="973">
        <v>125841.5</v>
      </c>
      <c r="H646" s="970">
        <v>4890</v>
      </c>
      <c r="I646" s="971">
        <v>566</v>
      </c>
      <c r="J646" s="971">
        <v>0</v>
      </c>
      <c r="K646" s="953">
        <v>5456</v>
      </c>
      <c r="L646" s="875"/>
      <c r="M646" s="875"/>
      <c r="N646" s="778">
        <f t="shared" si="777"/>
        <v>43.041944335554682</v>
      </c>
      <c r="O646" s="778">
        <f t="shared" si="778"/>
        <v>51.905517522781885</v>
      </c>
      <c r="P646" s="778">
        <f t="shared" si="779"/>
        <v>57.289968449818794</v>
      </c>
      <c r="Q646" s="758">
        <f t="shared" si="779"/>
        <v>55.633228896897691</v>
      </c>
      <c r="R646" s="854">
        <f t="shared" si="779"/>
        <v>53.926255096771705</v>
      </c>
      <c r="S646" s="854">
        <f t="shared" si="779"/>
        <v>53.134847332391608</v>
      </c>
      <c r="T646" s="778">
        <f t="shared" si="779"/>
        <v>48.500428449014564</v>
      </c>
      <c r="U646" s="758">
        <f t="shared" si="779"/>
        <v>0</v>
      </c>
      <c r="V646" s="854">
        <f t="shared" si="779"/>
        <v>52.613307618129227</v>
      </c>
      <c r="W646" s="854"/>
      <c r="X646" s="778"/>
      <c r="Y646" s="778"/>
      <c r="Z646" s="758"/>
      <c r="AA646" s="854"/>
      <c r="AB646" s="854"/>
      <c r="AC646" s="778"/>
      <c r="AD646" s="758"/>
      <c r="AE646" s="854"/>
    </row>
    <row r="647" spans="1:40">
      <c r="A647" s="930" t="s">
        <v>1095</v>
      </c>
      <c r="B647" s="918"/>
      <c r="C647" s="970">
        <v>4529</v>
      </c>
      <c r="D647" s="971">
        <v>51409</v>
      </c>
      <c r="E647" s="971">
        <v>47956</v>
      </c>
      <c r="F647" s="972">
        <v>14594</v>
      </c>
      <c r="G647" s="973">
        <v>118488</v>
      </c>
      <c r="H647" s="970">
        <v>4967</v>
      </c>
      <c r="I647" s="971">
        <v>522</v>
      </c>
      <c r="J647" s="971">
        <v>0</v>
      </c>
      <c r="K647" s="953">
        <v>5489</v>
      </c>
      <c r="L647" s="875"/>
      <c r="M647" s="875"/>
      <c r="N647" s="761">
        <f t="shared" si="777"/>
        <v>44.090732087227416</v>
      </c>
      <c r="O647" s="761">
        <f t="shared" si="778"/>
        <v>48.787177102511052</v>
      </c>
      <c r="P647" s="761">
        <f t="shared" si="779"/>
        <v>55.674100560734644</v>
      </c>
      <c r="Q647" s="762">
        <f t="shared" si="779"/>
        <v>53.862336224395648</v>
      </c>
      <c r="R647" s="760">
        <f t="shared" si="779"/>
        <v>51.769064741914903</v>
      </c>
      <c r="S647" s="760">
        <f t="shared" si="779"/>
        <v>55.509611086276266</v>
      </c>
      <c r="T647" s="761">
        <f t="shared" si="779"/>
        <v>48.513011152416361</v>
      </c>
      <c r="U647" s="762">
        <f t="shared" si="779"/>
        <v>0</v>
      </c>
      <c r="V647" s="760">
        <f t="shared" si="779"/>
        <v>54.758579409417393</v>
      </c>
      <c r="W647" s="855"/>
      <c r="X647" s="761"/>
      <c r="Y647" s="761"/>
      <c r="Z647" s="762"/>
      <c r="AA647" s="760"/>
      <c r="AB647" s="760"/>
      <c r="AC647" s="761"/>
      <c r="AD647" s="762"/>
      <c r="AE647" s="760"/>
    </row>
    <row r="648" spans="1:40">
      <c r="A648" s="931" t="s">
        <v>954</v>
      </c>
      <c r="B648" s="919"/>
      <c r="C648" s="970">
        <v>2800</v>
      </c>
      <c r="D648" s="971">
        <v>16041</v>
      </c>
      <c r="E648" s="971">
        <v>11336</v>
      </c>
      <c r="F648" s="972">
        <v>4741</v>
      </c>
      <c r="G648" s="973">
        <v>34918</v>
      </c>
      <c r="H648" s="970">
        <v>2821</v>
      </c>
      <c r="I648" s="971">
        <v>526</v>
      </c>
      <c r="J648" s="971"/>
      <c r="K648" s="953">
        <v>3347</v>
      </c>
      <c r="L648" s="875"/>
      <c r="M648" s="875"/>
      <c r="N648" s="812">
        <f t="shared" ref="N648:N650" si="780">IF(C648&gt;0,(C648/C619)*100,)</f>
        <v>37.976400379764002</v>
      </c>
      <c r="O648" s="812">
        <f t="shared" ref="O648:O650" si="781">IF(D648&gt;0,(D648/D619)*100,)</f>
        <v>20.328737263648804</v>
      </c>
      <c r="P648" s="812">
        <f t="shared" ref="P648:V650" si="782">IF(E648&gt;0,(E648/E619)*100,)</f>
        <v>17.913183635415514</v>
      </c>
      <c r="Q648" s="812">
        <f t="shared" si="782"/>
        <v>21.096426823299069</v>
      </c>
      <c r="R648" s="813">
        <f t="shared" si="782"/>
        <v>20.296796619331889</v>
      </c>
      <c r="S648" s="813">
        <f t="shared" si="782"/>
        <v>29.419126081968923</v>
      </c>
      <c r="T648" s="812">
        <f t="shared" si="782"/>
        <v>46.922390722569133</v>
      </c>
      <c r="U648" s="814">
        <f t="shared" si="782"/>
        <v>0</v>
      </c>
      <c r="V648" s="814">
        <f t="shared" si="782"/>
        <v>31.251167133520074</v>
      </c>
      <c r="W648" s="811"/>
      <c r="X648" s="811"/>
      <c r="Y648" s="812"/>
      <c r="Z648" s="812"/>
      <c r="AA648" s="813"/>
      <c r="AB648" s="813"/>
      <c r="AC648" s="812"/>
      <c r="AD648" s="814"/>
      <c r="AE648" s="812"/>
    </row>
    <row r="649" spans="1:40">
      <c r="A649" s="930" t="s">
        <v>525</v>
      </c>
      <c r="B649" s="918"/>
      <c r="C649" s="970">
        <v>2458</v>
      </c>
      <c r="D649" s="971">
        <v>18500</v>
      </c>
      <c r="E649" s="971">
        <v>12506</v>
      </c>
      <c r="F649" s="972">
        <v>5124</v>
      </c>
      <c r="G649" s="973">
        <v>38588</v>
      </c>
      <c r="H649" s="970">
        <v>3386</v>
      </c>
      <c r="I649" s="971">
        <v>508</v>
      </c>
      <c r="J649" s="971"/>
      <c r="K649" s="953">
        <v>3894</v>
      </c>
      <c r="L649" s="875"/>
      <c r="M649" s="875"/>
      <c r="N649" s="778">
        <f t="shared" si="780"/>
        <v>36.441808747220165</v>
      </c>
      <c r="O649" s="778">
        <f t="shared" si="781"/>
        <v>18.728677147976796</v>
      </c>
      <c r="P649" s="778">
        <f t="shared" si="782"/>
        <v>16.357334379700479</v>
      </c>
      <c r="Q649" s="758">
        <f t="shared" si="782"/>
        <v>20.457539825128755</v>
      </c>
      <c r="R649" s="854">
        <f t="shared" si="782"/>
        <v>18.639204737569194</v>
      </c>
      <c r="S649" s="854">
        <f t="shared" si="782"/>
        <v>31.465477186135114</v>
      </c>
      <c r="T649" s="778">
        <f t="shared" si="782"/>
        <v>36.865021770682148</v>
      </c>
      <c r="U649" s="758">
        <f t="shared" si="782"/>
        <v>0</v>
      </c>
      <c r="V649" s="854">
        <f t="shared" si="782"/>
        <v>32.078424911442461</v>
      </c>
      <c r="W649" s="854"/>
      <c r="X649" s="778"/>
      <c r="Y649" s="778"/>
      <c r="Z649" s="758"/>
      <c r="AA649" s="854"/>
      <c r="AB649" s="854"/>
      <c r="AC649" s="778"/>
      <c r="AD649" s="758"/>
      <c r="AE649" s="854"/>
    </row>
    <row r="650" spans="1:40">
      <c r="A650" s="931" t="s">
        <v>1097</v>
      </c>
      <c r="B650" s="919"/>
      <c r="C650" s="1005">
        <v>3627</v>
      </c>
      <c r="D650" s="1006">
        <v>19944</v>
      </c>
      <c r="E650" s="1006">
        <v>12201</v>
      </c>
      <c r="F650" s="1007">
        <v>4929</v>
      </c>
      <c r="G650" s="1008">
        <v>40701</v>
      </c>
      <c r="H650" s="1005">
        <v>3303</v>
      </c>
      <c r="I650" s="1006">
        <v>426</v>
      </c>
      <c r="J650" s="1006"/>
      <c r="K650" s="954">
        <v>3729</v>
      </c>
      <c r="L650" s="875"/>
      <c r="M650" s="875"/>
      <c r="N650" s="761">
        <f>IF(C650&gt;0,(C650/C621)*100,)</f>
        <v>37.426478175626869</v>
      </c>
      <c r="O650" s="761">
        <f t="shared" si="781"/>
        <v>18.690257525208981</v>
      </c>
      <c r="P650" s="761">
        <f t="shared" si="782"/>
        <v>15.197488883076119</v>
      </c>
      <c r="Q650" s="762">
        <f t="shared" si="782"/>
        <v>18.55309218203034</v>
      </c>
      <c r="R650" s="760">
        <f t="shared" si="782"/>
        <v>18.231212681803726</v>
      </c>
      <c r="S650" s="760">
        <f t="shared" si="782"/>
        <v>37.943710511200457</v>
      </c>
      <c r="T650" s="761">
        <f t="shared" si="782"/>
        <v>36.286201022146507</v>
      </c>
      <c r="U650" s="762">
        <f t="shared" si="782"/>
        <v>0</v>
      </c>
      <c r="V650" s="760">
        <f t="shared" si="782"/>
        <v>37.746735499544485</v>
      </c>
      <c r="W650" s="855"/>
      <c r="X650" s="761"/>
      <c r="Y650" s="761"/>
      <c r="Z650" s="762"/>
      <c r="AA650" s="760"/>
      <c r="AB650" s="760"/>
      <c r="AC650" s="761"/>
      <c r="AD650" s="762"/>
      <c r="AE650" s="760"/>
    </row>
    <row r="651" spans="1:40" ht="15.75">
      <c r="A651"/>
      <c r="B651"/>
      <c r="C651"/>
      <c r="D651"/>
      <c r="E651"/>
      <c r="F651"/>
      <c r="G651"/>
      <c r="H651"/>
      <c r="I651"/>
      <c r="J651"/>
      <c r="K651"/>
      <c r="L651"/>
      <c r="M651"/>
      <c r="N651"/>
      <c r="O651"/>
      <c r="P651" s="836"/>
      <c r="Q651" s="836"/>
      <c r="R651" s="836"/>
      <c r="S651" s="836"/>
      <c r="T651" s="836"/>
      <c r="U651" s="836"/>
      <c r="V651" s="836"/>
      <c r="W651" s="836"/>
      <c r="X651" s="836"/>
      <c r="Y651" s="836"/>
      <c r="Z651" s="836"/>
      <c r="AA651" s="836"/>
      <c r="AB651" s="836"/>
      <c r="AC651" s="836"/>
      <c r="AD651" s="836"/>
      <c r="AE651" s="861"/>
      <c r="AF651"/>
      <c r="AG651"/>
      <c r="AH651"/>
      <c r="AI651"/>
      <c r="AJ651"/>
      <c r="AK651"/>
      <c r="AL651"/>
      <c r="AM651"/>
      <c r="AN651"/>
    </row>
    <row r="652" spans="1:40" ht="15.75">
      <c r="A652"/>
      <c r="B652"/>
      <c r="C652"/>
      <c r="D652"/>
      <c r="E652"/>
      <c r="F652"/>
      <c r="G652"/>
      <c r="H652"/>
      <c r="I652"/>
      <c r="J652"/>
      <c r="L652" s="931" t="s">
        <v>1097</v>
      </c>
      <c r="M652" s="919"/>
      <c r="N652" s="1005">
        <v>3627</v>
      </c>
      <c r="O652" s="1006">
        <v>19944</v>
      </c>
      <c r="P652" s="1006">
        <v>12201</v>
      </c>
      <c r="Q652" s="1007">
        <v>4929</v>
      </c>
      <c r="R652" s="1008">
        <v>40701</v>
      </c>
      <c r="S652" s="1005">
        <v>3303</v>
      </c>
      <c r="T652" s="1006">
        <v>426</v>
      </c>
      <c r="U652" s="1006"/>
      <c r="V652" s="954">
        <v>3729</v>
      </c>
      <c r="X652" s="836"/>
      <c r="Y652" s="836"/>
      <c r="Z652" s="836"/>
      <c r="AA652" s="836"/>
      <c r="AB652" s="836"/>
      <c r="AC652" s="836"/>
      <c r="AD652" s="836"/>
      <c r="AE652" s="861"/>
      <c r="AF652"/>
      <c r="AG652"/>
      <c r="AH652"/>
      <c r="AI652"/>
      <c r="AJ652"/>
      <c r="AK652"/>
      <c r="AL652"/>
      <c r="AM652"/>
      <c r="AN652"/>
    </row>
    <row r="653" spans="1:40" ht="15.75">
      <c r="A653"/>
      <c r="B653"/>
      <c r="C653"/>
      <c r="D653"/>
      <c r="E653"/>
      <c r="F653"/>
      <c r="G653"/>
      <c r="H653"/>
      <c r="I653"/>
      <c r="J653"/>
      <c r="K653"/>
      <c r="L653" s="930" t="s">
        <v>1079</v>
      </c>
      <c r="M653" s="918"/>
      <c r="N653" s="970">
        <v>9691</v>
      </c>
      <c r="O653" s="971">
        <v>106708</v>
      </c>
      <c r="P653" s="971">
        <v>80283</v>
      </c>
      <c r="Q653" s="972">
        <v>26567</v>
      </c>
      <c r="R653" s="973">
        <v>223249</v>
      </c>
      <c r="S653" s="970">
        <v>8705</v>
      </c>
      <c r="T653" s="971">
        <v>1174</v>
      </c>
      <c r="U653" s="971">
        <v>0</v>
      </c>
      <c r="V653" s="953">
        <v>9879</v>
      </c>
      <c r="W653" s="836"/>
      <c r="X653" s="836"/>
      <c r="Y653" s="836"/>
      <c r="Z653" s="836"/>
      <c r="AA653" s="836"/>
      <c r="AB653" s="836"/>
      <c r="AC653" s="836"/>
      <c r="AD653" s="836"/>
      <c r="AE653" s="861"/>
      <c r="AF653"/>
      <c r="AG653"/>
      <c r="AH653"/>
      <c r="AI653"/>
      <c r="AJ653"/>
      <c r="AK653"/>
      <c r="AL653"/>
      <c r="AM653"/>
      <c r="AN653"/>
    </row>
    <row r="654" spans="1:40" ht="15.75">
      <c r="A654"/>
      <c r="B654"/>
      <c r="C654"/>
      <c r="D654"/>
      <c r="E654"/>
      <c r="F654"/>
      <c r="G654"/>
      <c r="H654"/>
      <c r="I654"/>
      <c r="J654"/>
      <c r="K654"/>
      <c r="L654" t="s">
        <v>545</v>
      </c>
      <c r="M654" s="135" t="s">
        <v>1078</v>
      </c>
      <c r="N654" s="161"/>
      <c r="O654" s="162">
        <v>1589</v>
      </c>
      <c r="P654" s="162">
        <v>8860</v>
      </c>
      <c r="Q654" s="163">
        <v>3157</v>
      </c>
      <c r="R654" s="214">
        <v>13606</v>
      </c>
      <c r="S654" s="165">
        <v>289</v>
      </c>
      <c r="T654" s="163">
        <v>348</v>
      </c>
      <c r="U654" s="163"/>
      <c r="V654" s="164">
        <v>637</v>
      </c>
      <c r="W654" s="836"/>
      <c r="X654" s="836"/>
      <c r="Y654" s="836"/>
      <c r="Z654" s="836"/>
      <c r="AA654" s="836"/>
      <c r="AB654" s="836"/>
      <c r="AC654" s="836"/>
      <c r="AD654" s="836"/>
      <c r="AE654" s="861"/>
      <c r="AF654"/>
      <c r="AG654"/>
      <c r="AH654"/>
      <c r="AI654"/>
      <c r="AJ654"/>
      <c r="AK654"/>
      <c r="AL654"/>
      <c r="AM654"/>
      <c r="AN654"/>
    </row>
    <row r="655" spans="1:40" ht="15.75">
      <c r="A655"/>
      <c r="B655"/>
      <c r="C655"/>
      <c r="D655"/>
      <c r="E655"/>
      <c r="F655"/>
      <c r="G655"/>
      <c r="H655"/>
      <c r="I655"/>
      <c r="J655"/>
      <c r="K655"/>
      <c r="L655" t="s">
        <v>908</v>
      </c>
      <c r="M655" s="16" t="s">
        <v>1078</v>
      </c>
      <c r="N655" s="974"/>
      <c r="O655" s="975">
        <v>5619</v>
      </c>
      <c r="P655" s="975">
        <v>4417</v>
      </c>
      <c r="Q655" s="976">
        <v>1241</v>
      </c>
      <c r="R655" s="977">
        <v>11277</v>
      </c>
      <c r="S655" s="974"/>
      <c r="T655" s="978"/>
      <c r="U655" s="978"/>
      <c r="V655" s="164"/>
      <c r="W655" s="836"/>
      <c r="X655" s="836"/>
      <c r="Y655" s="836"/>
      <c r="Z655" s="836"/>
      <c r="AA655" s="836"/>
      <c r="AB655" s="836"/>
      <c r="AC655" s="836"/>
      <c r="AD655" s="836"/>
      <c r="AE655" s="861"/>
      <c r="AF655"/>
      <c r="AG655"/>
      <c r="AH655"/>
      <c r="AI655"/>
      <c r="AJ655"/>
      <c r="AK655"/>
      <c r="AL655"/>
      <c r="AM655"/>
      <c r="AN655"/>
    </row>
    <row r="656" spans="1:40" ht="15.75">
      <c r="A656"/>
      <c r="B656"/>
      <c r="C656"/>
      <c r="D656"/>
      <c r="E656"/>
      <c r="F656"/>
      <c r="G656"/>
      <c r="H656"/>
      <c r="I656"/>
      <c r="J656"/>
      <c r="K656"/>
      <c r="L656" t="s">
        <v>682</v>
      </c>
      <c r="M656" s="16" t="s">
        <v>1078</v>
      </c>
      <c r="N656" s="974"/>
      <c r="O656" s="975">
        <v>10170</v>
      </c>
      <c r="P656" s="975">
        <v>10302</v>
      </c>
      <c r="Q656" s="976">
        <v>1588</v>
      </c>
      <c r="R656" s="977">
        <v>22060</v>
      </c>
      <c r="S656" s="974"/>
      <c r="T656" s="978"/>
      <c r="U656" s="978"/>
      <c r="V656" s="164"/>
      <c r="W656" s="836"/>
      <c r="X656" s="836"/>
      <c r="Y656" s="836"/>
      <c r="Z656" s="836"/>
      <c r="AA656" s="836"/>
      <c r="AB656" s="836"/>
      <c r="AC656" s="836"/>
      <c r="AD656" s="836"/>
      <c r="AE656" s="861"/>
      <c r="AF656"/>
      <c r="AG656"/>
      <c r="AH656"/>
      <c r="AI656"/>
      <c r="AJ656"/>
      <c r="AK656"/>
      <c r="AL656"/>
      <c r="AM656"/>
      <c r="AN656"/>
    </row>
    <row r="657" spans="1:40" ht="15.75">
      <c r="A657"/>
      <c r="B657"/>
      <c r="C657"/>
      <c r="D657"/>
      <c r="E657"/>
      <c r="F657"/>
      <c r="G657"/>
      <c r="H657"/>
      <c r="I657"/>
      <c r="J657"/>
      <c r="K657"/>
      <c r="L657" t="s">
        <v>917</v>
      </c>
      <c r="M657" s="16" t="s">
        <v>1078</v>
      </c>
      <c r="N657" s="974"/>
      <c r="O657" s="975">
        <v>7621</v>
      </c>
      <c r="P657" s="975">
        <v>9233</v>
      </c>
      <c r="Q657" s="976">
        <v>1749</v>
      </c>
      <c r="R657" s="977">
        <v>18603</v>
      </c>
      <c r="S657" s="974"/>
      <c r="T657" s="978"/>
      <c r="U657" s="978"/>
      <c r="V657" s="164"/>
      <c r="W657" s="836"/>
      <c r="X657" s="836"/>
      <c r="Y657" s="836"/>
      <c r="Z657" s="836"/>
      <c r="AA657" s="836"/>
      <c r="AB657" s="836"/>
      <c r="AC657" s="836"/>
      <c r="AD657" s="836"/>
      <c r="AE657" s="861"/>
      <c r="AF657"/>
      <c r="AG657"/>
      <c r="AH657"/>
      <c r="AI657"/>
      <c r="AJ657"/>
      <c r="AK657"/>
      <c r="AL657"/>
      <c r="AM657"/>
      <c r="AN657"/>
    </row>
    <row r="658" spans="1:40" ht="15.75">
      <c r="A658"/>
      <c r="B658"/>
      <c r="C658"/>
      <c r="D658"/>
      <c r="E658"/>
      <c r="F658"/>
      <c r="G658"/>
      <c r="H658"/>
      <c r="I658"/>
      <c r="J658"/>
      <c r="K658"/>
      <c r="L658"/>
      <c r="M658" s="5" t="s">
        <v>1201</v>
      </c>
      <c r="N658" s="1059">
        <f>N653-N654-N655-N656-N657</f>
        <v>9691</v>
      </c>
      <c r="O658" s="1060">
        <f t="shared" ref="O658:V658" si="783">O653-O654-O655-O656-O657</f>
        <v>81709</v>
      </c>
      <c r="P658" s="1060">
        <f t="shared" si="783"/>
        <v>47471</v>
      </c>
      <c r="Q658" s="1061">
        <f t="shared" si="783"/>
        <v>18832</v>
      </c>
      <c r="R658" s="1062">
        <f t="shared" si="783"/>
        <v>157703</v>
      </c>
      <c r="S658" s="1059">
        <f t="shared" si="783"/>
        <v>8416</v>
      </c>
      <c r="T658" s="1060">
        <f t="shared" si="783"/>
        <v>826</v>
      </c>
      <c r="U658" s="1060">
        <f t="shared" si="783"/>
        <v>0</v>
      </c>
      <c r="V658" s="1063">
        <f t="shared" si="783"/>
        <v>9242</v>
      </c>
      <c r="W658" s="836"/>
      <c r="X658" s="836"/>
      <c r="Y658" s="836"/>
      <c r="Z658" s="836"/>
      <c r="AA658" s="836"/>
      <c r="AB658" s="836"/>
      <c r="AC658" s="836"/>
      <c r="AD658" s="836"/>
      <c r="AE658" s="861"/>
      <c r="AF658"/>
      <c r="AG658"/>
      <c r="AH658"/>
      <c r="AI658"/>
      <c r="AJ658"/>
      <c r="AK658"/>
      <c r="AL658"/>
      <c r="AM658"/>
      <c r="AN658"/>
    </row>
    <row r="659" spans="1:40" ht="15.75">
      <c r="A659"/>
      <c r="B659"/>
      <c r="C659"/>
      <c r="D659"/>
      <c r="E659"/>
      <c r="F659"/>
      <c r="G659"/>
      <c r="H659"/>
      <c r="I659"/>
      <c r="J659"/>
      <c r="K659"/>
      <c r="L659"/>
      <c r="M659" s="1055" t="s">
        <v>1199</v>
      </c>
      <c r="N659" s="1056">
        <f>(N652/N658)*100</f>
        <v>37.426478175626869</v>
      </c>
      <c r="O659" s="1056">
        <f t="shared" ref="O659:V659" si="784">(O652/O658)*100</f>
        <v>24.408571883146287</v>
      </c>
      <c r="P659" s="1056">
        <f t="shared" si="784"/>
        <v>25.70200754144636</v>
      </c>
      <c r="Q659" s="1056">
        <f t="shared" si="784"/>
        <v>26.173534409515721</v>
      </c>
      <c r="R659" s="1056">
        <f t="shared" si="784"/>
        <v>25.808640292194823</v>
      </c>
      <c r="S659" s="1056">
        <f t="shared" si="784"/>
        <v>39.246673003802279</v>
      </c>
      <c r="T659" s="1056">
        <f t="shared" si="784"/>
        <v>51.573849878934631</v>
      </c>
      <c r="U659" s="1056" t="e">
        <f t="shared" si="784"/>
        <v>#DIV/0!</v>
      </c>
      <c r="V659" s="1056">
        <f t="shared" si="784"/>
        <v>40.348409435187186</v>
      </c>
      <c r="W659" s="836"/>
      <c r="X659" s="836"/>
      <c r="Y659" s="836"/>
      <c r="Z659" s="836"/>
      <c r="AA659" s="836"/>
      <c r="AB659" s="836"/>
      <c r="AC659" s="836"/>
      <c r="AD659" s="836"/>
      <c r="AE659" s="861"/>
      <c r="AF659"/>
      <c r="AG659"/>
      <c r="AH659"/>
      <c r="AI659"/>
      <c r="AJ659"/>
      <c r="AK659"/>
      <c r="AL659"/>
      <c r="AM659"/>
      <c r="AN659"/>
    </row>
    <row r="660" spans="1:40" ht="15.75">
      <c r="A660"/>
      <c r="B660"/>
      <c r="C660"/>
      <c r="D660"/>
      <c r="E660"/>
      <c r="F660"/>
      <c r="G660"/>
      <c r="H660"/>
      <c r="I660"/>
      <c r="J660"/>
      <c r="K660"/>
      <c r="L660"/>
      <c r="M660"/>
      <c r="N660"/>
      <c r="O660"/>
      <c r="P660" s="836"/>
      <c r="Q660" s="836"/>
      <c r="R660" s="836"/>
      <c r="S660" s="836"/>
      <c r="T660" s="836"/>
      <c r="U660" s="836"/>
      <c r="V660" s="836"/>
      <c r="W660" s="836"/>
      <c r="X660" s="836"/>
      <c r="Y660" s="836"/>
      <c r="Z660" s="836"/>
      <c r="AA660" s="836"/>
      <c r="AB660" s="836"/>
      <c r="AC660" s="836"/>
      <c r="AD660" s="836"/>
      <c r="AE660" s="861"/>
      <c r="AF660"/>
      <c r="AG660"/>
      <c r="AH660"/>
      <c r="AI660"/>
      <c r="AJ660"/>
      <c r="AK660"/>
      <c r="AL660"/>
      <c r="AM660"/>
      <c r="AN660"/>
    </row>
    <row r="661" spans="1:40" ht="15.75">
      <c r="A661"/>
      <c r="B661"/>
      <c r="C661"/>
      <c r="D661"/>
      <c r="E661"/>
      <c r="F661"/>
      <c r="G661"/>
      <c r="H661"/>
      <c r="I661"/>
      <c r="J661"/>
      <c r="K661"/>
      <c r="L661"/>
      <c r="M661"/>
      <c r="N661"/>
      <c r="O661"/>
      <c r="P661" s="836"/>
      <c r="Q661" s="836"/>
      <c r="R661" s="836"/>
      <c r="S661" s="836"/>
      <c r="T661" s="836"/>
      <c r="U661" s="836"/>
      <c r="V661" s="836"/>
      <c r="W661" s="836"/>
      <c r="X661" s="836"/>
      <c r="Y661" s="836"/>
      <c r="Z661" s="836"/>
      <c r="AA661" s="836"/>
      <c r="AB661" s="836"/>
      <c r="AC661" s="836"/>
      <c r="AD661" s="836"/>
      <c r="AE661" s="861"/>
      <c r="AF661"/>
      <c r="AG661"/>
      <c r="AH661"/>
      <c r="AI661"/>
      <c r="AJ661"/>
      <c r="AK661"/>
      <c r="AL661"/>
      <c r="AM661"/>
      <c r="AN661"/>
    </row>
    <row r="662" spans="1:40" ht="15.75">
      <c r="A662"/>
      <c r="B662"/>
      <c r="C662"/>
      <c r="D662"/>
      <c r="E662"/>
      <c r="F662"/>
      <c r="G662"/>
      <c r="H662"/>
      <c r="I662"/>
      <c r="J662"/>
      <c r="K662"/>
      <c r="L662"/>
      <c r="M662"/>
      <c r="N662"/>
      <c r="O662"/>
      <c r="P662" s="836"/>
      <c r="Q662" s="836"/>
      <c r="R662" s="836"/>
      <c r="S662" s="836"/>
      <c r="T662" s="836"/>
      <c r="U662" s="836"/>
      <c r="V662" s="836"/>
      <c r="W662" s="836"/>
      <c r="X662" s="836"/>
      <c r="Y662" s="836"/>
      <c r="Z662" s="836"/>
      <c r="AA662" s="836"/>
      <c r="AB662" s="836"/>
      <c r="AC662" s="836"/>
      <c r="AD662" s="836"/>
      <c r="AE662" s="861"/>
      <c r="AF662"/>
      <c r="AG662"/>
      <c r="AH662"/>
      <c r="AI662"/>
      <c r="AJ662"/>
      <c r="AK662"/>
      <c r="AL662"/>
      <c r="AM662"/>
      <c r="AN662"/>
    </row>
    <row r="663" spans="1:40" ht="15.75">
      <c r="A663"/>
      <c r="B663"/>
      <c r="C663"/>
      <c r="D663"/>
      <c r="E663"/>
      <c r="F663"/>
      <c r="G663"/>
      <c r="H663"/>
      <c r="I663"/>
      <c r="J663"/>
      <c r="K663"/>
      <c r="L663"/>
      <c r="M663"/>
      <c r="N663"/>
      <c r="O663"/>
      <c r="P663" s="836"/>
      <c r="Q663" s="836"/>
      <c r="R663" s="836"/>
      <c r="S663" s="836"/>
      <c r="T663" s="836"/>
      <c r="U663" s="836"/>
      <c r="V663" s="836"/>
      <c r="W663" s="836"/>
      <c r="X663" s="836"/>
      <c r="Y663" s="836"/>
      <c r="Z663" s="836"/>
      <c r="AA663" s="836"/>
      <c r="AB663" s="836"/>
      <c r="AC663" s="836"/>
      <c r="AD663" s="836"/>
      <c r="AE663" s="861"/>
      <c r="AF663"/>
      <c r="AG663"/>
      <c r="AH663"/>
      <c r="AI663"/>
      <c r="AJ663"/>
      <c r="AK663"/>
      <c r="AL663"/>
      <c r="AM663"/>
      <c r="AN663"/>
    </row>
    <row r="664" spans="1:40" ht="15.75">
      <c r="A664"/>
      <c r="B664"/>
      <c r="C664"/>
      <c r="D664"/>
      <c r="E664"/>
      <c r="F664"/>
      <c r="G664"/>
      <c r="H664"/>
      <c r="I664"/>
      <c r="J664"/>
      <c r="K664"/>
      <c r="L664"/>
      <c r="M664"/>
      <c r="N664"/>
      <c r="O664"/>
      <c r="P664" s="836"/>
      <c r="Q664" s="836"/>
      <c r="R664" s="836"/>
      <c r="S664" s="836"/>
      <c r="T664" s="836"/>
      <c r="U664" s="836"/>
      <c r="V664" s="836"/>
      <c r="W664" s="836"/>
      <c r="X664" s="836"/>
      <c r="Y664" s="836"/>
      <c r="Z664" s="836"/>
      <c r="AA664" s="836"/>
      <c r="AB664" s="836"/>
      <c r="AC664" s="836"/>
      <c r="AD664" s="836"/>
      <c r="AE664" s="861"/>
      <c r="AF664"/>
      <c r="AG664"/>
      <c r="AH664"/>
      <c r="AI664"/>
      <c r="AJ664"/>
      <c r="AK664"/>
      <c r="AL664"/>
      <c r="AM664"/>
      <c r="AN664"/>
    </row>
    <row r="665" spans="1:40" ht="15.75">
      <c r="A665"/>
      <c r="B665"/>
      <c r="C665"/>
      <c r="D665"/>
      <c r="E665"/>
      <c r="F665"/>
      <c r="G665"/>
      <c r="H665"/>
      <c r="I665"/>
      <c r="J665"/>
      <c r="K665"/>
      <c r="L665"/>
      <c r="M665"/>
      <c r="N665"/>
      <c r="O665"/>
      <c r="P665" s="836"/>
      <c r="Q665" s="836"/>
      <c r="R665" s="836"/>
      <c r="S665" s="836"/>
      <c r="T665" s="836"/>
      <c r="U665" s="836"/>
      <c r="V665" s="836"/>
      <c r="W665" s="836"/>
      <c r="X665" s="836"/>
      <c r="Y665" s="836"/>
      <c r="Z665" s="836"/>
      <c r="AA665" s="836"/>
      <c r="AB665" s="836"/>
      <c r="AC665" s="836"/>
      <c r="AD665" s="836"/>
      <c r="AE665" s="861"/>
      <c r="AF665"/>
      <c r="AG665"/>
      <c r="AH665"/>
      <c r="AI665"/>
      <c r="AJ665"/>
      <c r="AK665"/>
      <c r="AL665"/>
      <c r="AM665"/>
      <c r="AN665"/>
    </row>
    <row r="666" spans="1:40" ht="15.75">
      <c r="A666"/>
      <c r="B666"/>
      <c r="C666"/>
      <c r="D666"/>
      <c r="E666"/>
      <c r="F666"/>
      <c r="G666"/>
      <c r="H666"/>
      <c r="I666"/>
      <c r="J666"/>
      <c r="K666"/>
      <c r="L666"/>
      <c r="M666"/>
      <c r="N666"/>
      <c r="O666"/>
      <c r="P666" s="836"/>
      <c r="Q666" s="836"/>
      <c r="R666" s="836"/>
      <c r="S666" s="836"/>
      <c r="T666" s="836"/>
      <c r="U666" s="836"/>
      <c r="V666" s="836"/>
      <c r="W666" s="836"/>
      <c r="X666" s="836"/>
      <c r="Y666" s="836"/>
      <c r="Z666" s="836"/>
      <c r="AA666" s="836"/>
      <c r="AB666" s="836"/>
      <c r="AC666" s="836"/>
      <c r="AD666" s="836"/>
      <c r="AE666" s="861"/>
      <c r="AF666"/>
      <c r="AG666"/>
      <c r="AH666"/>
      <c r="AI666"/>
      <c r="AJ666"/>
      <c r="AK666"/>
      <c r="AL666"/>
      <c r="AM666"/>
      <c r="AN666"/>
    </row>
    <row r="667" spans="1:40" ht="15.75">
      <c r="A667"/>
      <c r="B667"/>
      <c r="C667"/>
      <c r="D667"/>
      <c r="E667"/>
      <c r="F667"/>
      <c r="G667"/>
      <c r="H667"/>
      <c r="I667"/>
      <c r="J667"/>
      <c r="K667"/>
      <c r="L667"/>
      <c r="M667"/>
      <c r="N667"/>
      <c r="O667"/>
      <c r="P667" s="836"/>
      <c r="Q667" s="836"/>
      <c r="R667" s="836"/>
      <c r="S667" s="836"/>
      <c r="T667" s="836"/>
      <c r="U667" s="836"/>
      <c r="V667" s="836"/>
      <c r="W667" s="836"/>
      <c r="X667" s="836"/>
      <c r="Y667" s="836"/>
      <c r="Z667" s="836"/>
      <c r="AA667" s="836"/>
      <c r="AB667" s="836"/>
      <c r="AC667" s="836"/>
      <c r="AD667" s="836"/>
      <c r="AE667" s="861"/>
      <c r="AF667"/>
      <c r="AG667"/>
      <c r="AH667"/>
      <c r="AI667"/>
      <c r="AJ667"/>
      <c r="AK667"/>
      <c r="AL667"/>
      <c r="AM667"/>
      <c r="AN667"/>
    </row>
    <row r="668" spans="1:40" ht="15.75">
      <c r="A668"/>
      <c r="B668"/>
      <c r="C668"/>
      <c r="D668"/>
      <c r="E668"/>
      <c r="F668"/>
      <c r="G668"/>
      <c r="H668"/>
      <c r="I668"/>
      <c r="J668"/>
      <c r="K668"/>
      <c r="L668"/>
      <c r="M668"/>
      <c r="N668"/>
      <c r="O668"/>
      <c r="P668" s="836"/>
      <c r="Q668" s="836"/>
      <c r="R668" s="836"/>
      <c r="S668" s="836"/>
      <c r="T668" s="836"/>
      <c r="U668" s="836"/>
      <c r="V668" s="836"/>
      <c r="W668" s="836"/>
      <c r="X668" s="836"/>
      <c r="Y668" s="836"/>
      <c r="Z668" s="836"/>
      <c r="AA668" s="836"/>
      <c r="AB668" s="836"/>
      <c r="AC668" s="836"/>
      <c r="AD668" s="836"/>
      <c r="AE668" s="861"/>
      <c r="AF668"/>
      <c r="AG668"/>
      <c r="AH668"/>
      <c r="AI668"/>
      <c r="AJ668"/>
      <c r="AK668"/>
      <c r="AL668"/>
      <c r="AM668"/>
      <c r="AN668"/>
    </row>
    <row r="669" spans="1:40" ht="15.75">
      <c r="A669"/>
      <c r="B669"/>
      <c r="C669"/>
      <c r="D669"/>
      <c r="E669"/>
      <c r="F669"/>
      <c r="G669"/>
      <c r="H669"/>
      <c r="I669"/>
      <c r="J669"/>
      <c r="K669"/>
      <c r="L669"/>
      <c r="M669"/>
      <c r="N669"/>
      <c r="O669"/>
      <c r="P669" s="836"/>
      <c r="Q669" s="836"/>
      <c r="R669" s="836"/>
      <c r="S669" s="836"/>
      <c r="T669" s="836"/>
      <c r="U669" s="836"/>
      <c r="V669" s="836"/>
      <c r="W669" s="836"/>
      <c r="X669" s="836"/>
      <c r="Y669" s="836"/>
      <c r="Z669" s="836"/>
      <c r="AA669" s="836"/>
      <c r="AB669" s="836"/>
      <c r="AC669" s="836"/>
      <c r="AD669" s="836"/>
      <c r="AE669" s="861"/>
      <c r="AF669"/>
      <c r="AG669"/>
      <c r="AH669"/>
      <c r="AI669"/>
      <c r="AJ669"/>
      <c r="AK669"/>
      <c r="AL669"/>
      <c r="AM669"/>
      <c r="AN669"/>
    </row>
    <row r="670" spans="1:40" ht="15.75">
      <c r="A670"/>
      <c r="B670"/>
      <c r="C670"/>
      <c r="D670"/>
      <c r="E670"/>
      <c r="F670"/>
      <c r="G670"/>
      <c r="H670"/>
      <c r="I670"/>
      <c r="J670"/>
      <c r="K670"/>
      <c r="L670"/>
      <c r="M670"/>
      <c r="N670"/>
      <c r="O670"/>
      <c r="P670" s="836"/>
      <c r="Q670" s="836"/>
      <c r="R670" s="836"/>
      <c r="S670" s="836"/>
      <c r="T670" s="836"/>
      <c r="U670" s="836"/>
      <c r="V670" s="836"/>
      <c r="W670" s="836"/>
      <c r="X670" s="836"/>
      <c r="Y670" s="836"/>
      <c r="Z670" s="836"/>
      <c r="AA670" s="836"/>
      <c r="AB670" s="836"/>
      <c r="AC670" s="836"/>
      <c r="AD670" s="836"/>
      <c r="AE670" s="861"/>
      <c r="AF670"/>
      <c r="AG670"/>
      <c r="AH670"/>
      <c r="AI670"/>
      <c r="AJ670"/>
      <c r="AK670"/>
      <c r="AL670"/>
      <c r="AM670"/>
      <c r="AN670"/>
    </row>
    <row r="671" spans="1:40" ht="15.75">
      <c r="A671"/>
      <c r="B671"/>
      <c r="C671"/>
      <c r="D671"/>
      <c r="E671"/>
      <c r="F671"/>
      <c r="G671"/>
      <c r="H671"/>
      <c r="I671"/>
      <c r="J671"/>
      <c r="K671"/>
      <c r="L671"/>
      <c r="M671"/>
      <c r="N671"/>
      <c r="O671"/>
      <c r="P671" s="836"/>
      <c r="Q671" s="836"/>
      <c r="R671" s="836"/>
      <c r="S671" s="836"/>
      <c r="T671" s="836"/>
      <c r="U671" s="836"/>
      <c r="V671" s="836"/>
      <c r="W671" s="836"/>
      <c r="X671" s="836"/>
      <c r="Y671" s="836"/>
      <c r="Z671" s="836"/>
      <c r="AA671" s="836"/>
      <c r="AB671" s="836"/>
      <c r="AC671" s="836"/>
      <c r="AD671" s="836"/>
      <c r="AE671" s="861"/>
      <c r="AF671"/>
      <c r="AG671"/>
      <c r="AH671"/>
      <c r="AI671"/>
      <c r="AJ671"/>
      <c r="AK671"/>
      <c r="AL671"/>
      <c r="AM671"/>
      <c r="AN671"/>
    </row>
    <row r="672" spans="1:40" ht="15.75">
      <c r="A672"/>
      <c r="B672"/>
      <c r="C672"/>
      <c r="D672"/>
      <c r="E672"/>
      <c r="F672"/>
      <c r="G672"/>
      <c r="H672"/>
      <c r="I672"/>
      <c r="J672"/>
      <c r="K672"/>
      <c r="L672"/>
      <c r="M672"/>
      <c r="N672"/>
      <c r="O672"/>
      <c r="P672" s="836"/>
      <c r="Q672" s="836"/>
      <c r="R672" s="836"/>
      <c r="S672" s="836"/>
      <c r="T672" s="836"/>
      <c r="U672" s="836"/>
      <c r="V672" s="836"/>
      <c r="W672" s="836"/>
      <c r="X672" s="836"/>
      <c r="Y672" s="836"/>
      <c r="Z672" s="836"/>
      <c r="AA672" s="836"/>
      <c r="AB672" s="836"/>
      <c r="AC672" s="836"/>
      <c r="AD672" s="836"/>
      <c r="AE672" s="861"/>
      <c r="AF672"/>
      <c r="AG672"/>
      <c r="AH672"/>
      <c r="AI672"/>
      <c r="AJ672"/>
      <c r="AK672"/>
      <c r="AL672"/>
      <c r="AM672"/>
      <c r="AN672"/>
    </row>
    <row r="673" spans="1:40" ht="15.75">
      <c r="A673"/>
      <c r="B673"/>
      <c r="C673"/>
      <c r="D673"/>
      <c r="E673"/>
      <c r="F673"/>
      <c r="G673"/>
      <c r="H673"/>
      <c r="I673"/>
      <c r="J673"/>
      <c r="K673"/>
      <c r="L673"/>
      <c r="M673"/>
      <c r="N673"/>
      <c r="O673"/>
      <c r="P673" s="836"/>
      <c r="Q673" s="836"/>
      <c r="R673" s="836"/>
      <c r="S673" s="836"/>
      <c r="T673" s="836"/>
      <c r="U673" s="836"/>
      <c r="V673" s="836"/>
      <c r="W673" s="836"/>
      <c r="X673" s="836"/>
      <c r="Y673" s="836"/>
      <c r="Z673" s="836"/>
      <c r="AA673" s="836"/>
      <c r="AB673" s="836"/>
      <c r="AC673" s="836"/>
      <c r="AD673" s="836"/>
      <c r="AE673" s="861"/>
      <c r="AF673"/>
      <c r="AG673"/>
      <c r="AH673"/>
      <c r="AI673"/>
      <c r="AJ673"/>
      <c r="AK673"/>
      <c r="AL673"/>
      <c r="AM673"/>
      <c r="AN673"/>
    </row>
    <row r="674" spans="1:40" ht="15.75">
      <c r="A674"/>
      <c r="B674"/>
      <c r="C674"/>
      <c r="D674"/>
      <c r="E674"/>
      <c r="F674"/>
      <c r="G674"/>
      <c r="H674"/>
      <c r="I674"/>
      <c r="J674"/>
      <c r="K674"/>
      <c r="L674"/>
      <c r="M674"/>
      <c r="N674"/>
      <c r="O674"/>
      <c r="P674" s="836"/>
      <c r="Q674" s="836"/>
      <c r="R674" s="836"/>
      <c r="S674" s="836"/>
      <c r="T674" s="836"/>
      <c r="U674" s="836"/>
      <c r="V674" s="836"/>
      <c r="W674" s="836"/>
      <c r="X674" s="836"/>
      <c r="Y674" s="836"/>
      <c r="Z674" s="836"/>
      <c r="AA674" s="836"/>
      <c r="AB674" s="836"/>
      <c r="AC674" s="836"/>
      <c r="AD674" s="836"/>
      <c r="AE674" s="861"/>
      <c r="AF674"/>
      <c r="AG674"/>
      <c r="AH674"/>
      <c r="AI674"/>
      <c r="AJ674"/>
      <c r="AK674"/>
      <c r="AL674"/>
      <c r="AM674"/>
      <c r="AN674"/>
    </row>
    <row r="675" spans="1:40" ht="15.75">
      <c r="A675"/>
      <c r="B675"/>
      <c r="C675"/>
      <c r="D675"/>
      <c r="E675"/>
      <c r="F675"/>
      <c r="G675"/>
      <c r="H675"/>
      <c r="I675"/>
      <c r="J675"/>
      <c r="K675"/>
      <c r="L675"/>
      <c r="M675"/>
      <c r="N675"/>
      <c r="O675"/>
      <c r="P675" s="836"/>
      <c r="Q675" s="836"/>
      <c r="R675" s="836"/>
      <c r="S675" s="836"/>
      <c r="T675" s="836"/>
      <c r="U675" s="836"/>
      <c r="V675" s="836"/>
      <c r="W675" s="836"/>
      <c r="X675" s="836"/>
      <c r="Y675" s="836"/>
      <c r="Z675" s="836"/>
      <c r="AA675" s="836"/>
      <c r="AB675" s="836"/>
      <c r="AC675" s="836"/>
      <c r="AD675" s="836"/>
      <c r="AE675" s="861"/>
      <c r="AF675"/>
      <c r="AG675"/>
      <c r="AH675"/>
      <c r="AI675"/>
      <c r="AJ675"/>
      <c r="AK675"/>
      <c r="AL675"/>
      <c r="AM675"/>
      <c r="AN675"/>
    </row>
    <row r="676" spans="1:40" ht="15.75">
      <c r="A676"/>
      <c r="B676"/>
      <c r="C676"/>
      <c r="D676"/>
      <c r="E676"/>
      <c r="F676"/>
      <c r="G676"/>
      <c r="H676"/>
      <c r="I676"/>
      <c r="J676"/>
      <c r="K676"/>
      <c r="L676"/>
      <c r="M676"/>
      <c r="N676"/>
      <c r="O676"/>
      <c r="P676" s="836"/>
      <c r="Q676" s="836"/>
      <c r="R676" s="836"/>
      <c r="S676" s="836"/>
      <c r="T676" s="836"/>
      <c r="U676" s="836"/>
      <c r="V676" s="836"/>
      <c r="W676" s="836"/>
      <c r="X676" s="836"/>
      <c r="Y676" s="836"/>
      <c r="Z676" s="836"/>
      <c r="AA676" s="836"/>
      <c r="AB676" s="836"/>
      <c r="AC676" s="836"/>
      <c r="AD676" s="836"/>
      <c r="AE676" s="861"/>
      <c r="AF676"/>
      <c r="AG676"/>
      <c r="AH676"/>
      <c r="AI676"/>
      <c r="AJ676"/>
      <c r="AK676"/>
      <c r="AL676"/>
      <c r="AM676"/>
      <c r="AN676"/>
    </row>
    <row r="677" spans="1:40" ht="15.75">
      <c r="A677"/>
      <c r="B677"/>
      <c r="C677"/>
      <c r="D677"/>
      <c r="E677"/>
      <c r="F677"/>
      <c r="G677"/>
      <c r="H677"/>
      <c r="I677"/>
      <c r="J677"/>
      <c r="K677"/>
      <c r="L677"/>
      <c r="M677"/>
      <c r="N677"/>
      <c r="O677"/>
      <c r="P677" s="836"/>
      <c r="Q677" s="836"/>
      <c r="R677" s="836"/>
      <c r="S677" s="836"/>
      <c r="T677" s="836"/>
      <c r="U677" s="836"/>
      <c r="V677" s="836"/>
      <c r="W677" s="836"/>
      <c r="X677" s="836"/>
      <c r="Y677" s="836"/>
      <c r="Z677" s="836"/>
      <c r="AA677" s="836"/>
      <c r="AB677" s="836"/>
      <c r="AC677" s="836"/>
      <c r="AD677" s="836"/>
      <c r="AE677" s="861"/>
      <c r="AF677"/>
      <c r="AG677"/>
      <c r="AH677"/>
      <c r="AI677"/>
      <c r="AJ677"/>
      <c r="AK677"/>
      <c r="AL677"/>
      <c r="AM677"/>
      <c r="AN677"/>
    </row>
    <row r="678" spans="1:40" ht="15.75">
      <c r="A678"/>
      <c r="B678"/>
      <c r="C678"/>
      <c r="D678"/>
      <c r="E678"/>
      <c r="F678"/>
      <c r="G678"/>
      <c r="H678"/>
      <c r="I678"/>
      <c r="J678"/>
      <c r="K678"/>
      <c r="L678"/>
      <c r="M678"/>
      <c r="N678"/>
      <c r="O678"/>
      <c r="P678" s="836"/>
      <c r="Q678" s="836"/>
      <c r="R678" s="836"/>
      <c r="S678" s="836"/>
      <c r="T678" s="836"/>
      <c r="U678" s="836"/>
      <c r="V678" s="836"/>
      <c r="W678" s="836"/>
      <c r="X678" s="836"/>
      <c r="Y678" s="836"/>
      <c r="Z678" s="836"/>
      <c r="AA678" s="836"/>
      <c r="AB678" s="836"/>
      <c r="AC678" s="836"/>
      <c r="AD678" s="836"/>
      <c r="AE678" s="861"/>
      <c r="AF678"/>
      <c r="AG678"/>
      <c r="AH678"/>
      <c r="AI678"/>
      <c r="AJ678"/>
      <c r="AK678"/>
      <c r="AL678"/>
      <c r="AM678"/>
      <c r="AN678"/>
    </row>
    <row r="679" spans="1:40" ht="15.75">
      <c r="A679"/>
      <c r="B679"/>
      <c r="C679"/>
      <c r="D679"/>
      <c r="E679"/>
      <c r="F679"/>
      <c r="G679"/>
      <c r="H679"/>
      <c r="I679"/>
      <c r="J679"/>
      <c r="K679"/>
      <c r="L679"/>
      <c r="M679"/>
      <c r="N679"/>
      <c r="O679"/>
      <c r="P679" s="836"/>
      <c r="Q679" s="836"/>
      <c r="R679" s="836"/>
      <c r="S679" s="836"/>
      <c r="T679" s="836"/>
      <c r="U679" s="836"/>
      <c r="V679" s="836"/>
      <c r="W679" s="836"/>
      <c r="X679" s="836"/>
      <c r="Y679" s="836"/>
      <c r="Z679" s="836"/>
      <c r="AA679" s="836"/>
      <c r="AB679" s="836"/>
      <c r="AC679" s="836"/>
      <c r="AD679" s="836"/>
      <c r="AE679" s="861"/>
      <c r="AF679"/>
      <c r="AG679"/>
      <c r="AH679"/>
      <c r="AI679"/>
      <c r="AJ679"/>
      <c r="AK679"/>
      <c r="AL679"/>
      <c r="AM679"/>
      <c r="AN679"/>
    </row>
    <row r="680" spans="1:40" ht="15.75">
      <c r="A680"/>
      <c r="B680"/>
      <c r="C680"/>
      <c r="D680"/>
      <c r="E680"/>
      <c r="F680"/>
      <c r="G680"/>
      <c r="H680"/>
      <c r="I680"/>
      <c r="J680"/>
      <c r="K680"/>
      <c r="L680"/>
      <c r="M680"/>
      <c r="N680"/>
      <c r="O680"/>
      <c r="P680" s="836"/>
      <c r="Q680" s="836"/>
      <c r="R680" s="836"/>
      <c r="S680" s="836"/>
      <c r="T680" s="836"/>
      <c r="U680" s="836"/>
      <c r="V680" s="836"/>
      <c r="W680" s="836"/>
      <c r="X680" s="836"/>
      <c r="Y680" s="836"/>
      <c r="Z680" s="836"/>
      <c r="AA680" s="836"/>
      <c r="AB680" s="836"/>
      <c r="AC680" s="836"/>
      <c r="AD680" s="836"/>
      <c r="AE680" s="861"/>
      <c r="AF680"/>
      <c r="AG680"/>
      <c r="AH680"/>
      <c r="AI680"/>
      <c r="AJ680"/>
      <c r="AK680"/>
      <c r="AL680"/>
      <c r="AM680"/>
      <c r="AN680"/>
    </row>
    <row r="681" spans="1:40" ht="15.75">
      <c r="A681"/>
      <c r="B681"/>
      <c r="C681"/>
      <c r="D681"/>
      <c r="E681"/>
      <c r="F681"/>
      <c r="G681"/>
      <c r="H681"/>
      <c r="I681"/>
      <c r="J681"/>
      <c r="K681"/>
      <c r="L681"/>
      <c r="M681"/>
      <c r="N681"/>
      <c r="O681"/>
      <c r="P681" s="836"/>
      <c r="Q681" s="836"/>
      <c r="R681" s="836"/>
      <c r="S681" s="836"/>
      <c r="T681" s="836"/>
      <c r="U681" s="836"/>
      <c r="V681" s="836"/>
      <c r="W681" s="836"/>
      <c r="X681" s="836"/>
      <c r="Y681" s="836"/>
      <c r="Z681" s="836"/>
      <c r="AA681" s="836"/>
      <c r="AB681" s="836"/>
      <c r="AC681" s="836"/>
      <c r="AD681" s="836"/>
      <c r="AE681" s="861"/>
      <c r="AF681"/>
      <c r="AG681"/>
      <c r="AH681"/>
      <c r="AI681"/>
      <c r="AJ681"/>
      <c r="AK681"/>
      <c r="AL681"/>
      <c r="AM681"/>
      <c r="AN681"/>
    </row>
    <row r="682" spans="1:40" ht="15.75">
      <c r="A682"/>
      <c r="B682"/>
      <c r="C682"/>
      <c r="D682"/>
      <c r="E682"/>
      <c r="F682"/>
      <c r="G682"/>
      <c r="H682"/>
      <c r="I682"/>
      <c r="J682"/>
      <c r="K682"/>
      <c r="L682"/>
      <c r="M682"/>
      <c r="N682"/>
      <c r="O682"/>
      <c r="P682" s="836"/>
      <c r="Q682" s="836"/>
      <c r="R682" s="836"/>
      <c r="S682" s="836"/>
      <c r="T682" s="836"/>
      <c r="U682" s="836"/>
      <c r="V682" s="836"/>
      <c r="W682" s="836"/>
      <c r="X682" s="836"/>
      <c r="Y682" s="836"/>
      <c r="Z682" s="836"/>
      <c r="AA682" s="836"/>
      <c r="AB682" s="836"/>
      <c r="AC682" s="836"/>
      <c r="AD682" s="836"/>
      <c r="AE682" s="861"/>
      <c r="AF682"/>
      <c r="AG682"/>
      <c r="AH682"/>
      <c r="AI682"/>
      <c r="AJ682"/>
      <c r="AK682"/>
      <c r="AL682"/>
      <c r="AM682"/>
      <c r="AN682"/>
    </row>
    <row r="683" spans="1:40" ht="15.75">
      <c r="A683"/>
      <c r="B683"/>
      <c r="C683"/>
      <c r="D683"/>
      <c r="E683"/>
      <c r="F683"/>
      <c r="G683"/>
      <c r="H683"/>
      <c r="I683"/>
      <c r="J683"/>
      <c r="K683"/>
      <c r="L683"/>
      <c r="M683"/>
      <c r="N683"/>
      <c r="O683"/>
      <c r="P683" s="836"/>
      <c r="Q683" s="836"/>
      <c r="R683" s="836"/>
      <c r="S683" s="836"/>
      <c r="T683" s="836"/>
      <c r="U683" s="836"/>
      <c r="V683" s="836"/>
      <c r="W683" s="836"/>
      <c r="X683" s="836"/>
      <c r="Y683" s="836"/>
      <c r="Z683" s="836"/>
      <c r="AA683" s="836"/>
      <c r="AB683" s="836"/>
      <c r="AC683" s="836"/>
      <c r="AD683" s="836"/>
      <c r="AE683" s="861"/>
      <c r="AF683"/>
      <c r="AG683"/>
      <c r="AH683"/>
      <c r="AI683"/>
      <c r="AJ683"/>
      <c r="AK683"/>
      <c r="AL683"/>
      <c r="AM683"/>
      <c r="AN683"/>
    </row>
    <row r="684" spans="1:40" ht="15.75">
      <c r="A684"/>
      <c r="B684"/>
      <c r="C684"/>
      <c r="D684"/>
      <c r="E684"/>
      <c r="F684"/>
      <c r="G684"/>
      <c r="H684"/>
      <c r="I684"/>
      <c r="J684"/>
      <c r="K684"/>
      <c r="L684"/>
      <c r="M684"/>
      <c r="N684"/>
      <c r="O684"/>
      <c r="P684" s="836"/>
      <c r="Q684" s="836"/>
      <c r="R684" s="836"/>
      <c r="S684" s="836"/>
      <c r="T684" s="836"/>
      <c r="U684" s="836"/>
      <c r="V684" s="836"/>
      <c r="W684" s="836"/>
      <c r="X684" s="836"/>
      <c r="Y684" s="836"/>
      <c r="Z684" s="836"/>
      <c r="AA684" s="836"/>
      <c r="AB684" s="836"/>
      <c r="AC684" s="836"/>
      <c r="AD684" s="836"/>
      <c r="AE684" s="861"/>
      <c r="AF684"/>
      <c r="AG684"/>
      <c r="AH684"/>
      <c r="AI684"/>
      <c r="AJ684"/>
      <c r="AK684"/>
      <c r="AL684"/>
      <c r="AM684"/>
      <c r="AN684"/>
    </row>
    <row r="685" spans="1:40" ht="15.75">
      <c r="A685"/>
      <c r="B685"/>
      <c r="C685"/>
      <c r="D685"/>
      <c r="E685"/>
      <c r="F685"/>
      <c r="G685"/>
      <c r="H685"/>
      <c r="I685"/>
      <c r="J685"/>
      <c r="K685"/>
      <c r="L685"/>
      <c r="M685"/>
      <c r="N685"/>
      <c r="O685"/>
      <c r="P685" s="836"/>
      <c r="Q685" s="836"/>
      <c r="R685" s="836"/>
      <c r="S685" s="836"/>
      <c r="T685" s="836"/>
      <c r="U685" s="836"/>
      <c r="V685" s="836"/>
      <c r="W685" s="836"/>
      <c r="X685" s="836"/>
      <c r="Y685" s="836"/>
      <c r="Z685" s="836"/>
      <c r="AA685" s="836"/>
      <c r="AB685" s="836"/>
      <c r="AC685" s="836"/>
      <c r="AD685" s="836"/>
      <c r="AE685" s="861"/>
      <c r="AF685"/>
      <c r="AG685"/>
      <c r="AH685"/>
      <c r="AI685"/>
      <c r="AJ685"/>
      <c r="AK685"/>
      <c r="AL685"/>
      <c r="AM685"/>
      <c r="AN685"/>
    </row>
    <row r="686" spans="1:40" ht="15.75">
      <c r="A686"/>
      <c r="B686"/>
      <c r="C686"/>
      <c r="D686"/>
      <c r="E686"/>
      <c r="F686"/>
      <c r="G686"/>
      <c r="H686"/>
      <c r="I686"/>
      <c r="J686"/>
      <c r="K686"/>
      <c r="L686"/>
      <c r="M686"/>
      <c r="N686"/>
      <c r="O686"/>
      <c r="P686" s="836"/>
      <c r="Q686" s="836"/>
      <c r="R686" s="836"/>
      <c r="S686" s="836"/>
      <c r="T686" s="836"/>
      <c r="U686" s="836"/>
      <c r="V686" s="836"/>
      <c r="W686" s="836"/>
      <c r="X686" s="836"/>
      <c r="Y686" s="836"/>
      <c r="Z686" s="836"/>
      <c r="AA686" s="836"/>
      <c r="AB686" s="836"/>
      <c r="AC686" s="836"/>
      <c r="AD686" s="836"/>
      <c r="AE686" s="861"/>
      <c r="AF686"/>
      <c r="AG686"/>
      <c r="AH686"/>
      <c r="AI686"/>
      <c r="AJ686"/>
      <c r="AK686"/>
      <c r="AL686"/>
      <c r="AM686"/>
      <c r="AN686"/>
    </row>
    <row r="687" spans="1:40" ht="15.75">
      <c r="A687"/>
      <c r="B687"/>
      <c r="C687"/>
      <c r="D687"/>
      <c r="E687"/>
      <c r="F687"/>
      <c r="G687"/>
      <c r="H687"/>
      <c r="I687"/>
      <c r="J687"/>
      <c r="K687"/>
      <c r="L687"/>
      <c r="M687"/>
      <c r="N687"/>
      <c r="O687"/>
      <c r="P687" s="836"/>
      <c r="Q687" s="836"/>
      <c r="R687" s="836"/>
      <c r="S687" s="836"/>
      <c r="T687" s="836"/>
      <c r="U687" s="836"/>
      <c r="V687" s="836"/>
      <c r="W687" s="836"/>
      <c r="X687" s="836"/>
      <c r="Y687" s="836"/>
      <c r="Z687" s="836"/>
      <c r="AA687" s="836"/>
      <c r="AB687" s="836"/>
      <c r="AC687" s="836"/>
      <c r="AD687" s="836"/>
      <c r="AE687" s="861"/>
      <c r="AF687"/>
      <c r="AG687"/>
      <c r="AH687"/>
      <c r="AI687"/>
      <c r="AJ687"/>
      <c r="AK687"/>
      <c r="AL687"/>
      <c r="AM687"/>
      <c r="AN687"/>
    </row>
    <row r="688" spans="1:40" ht="15.75">
      <c r="A688"/>
      <c r="B688"/>
      <c r="C688"/>
      <c r="D688"/>
      <c r="E688"/>
      <c r="F688"/>
      <c r="G688"/>
      <c r="H688"/>
      <c r="I688"/>
      <c r="J688"/>
      <c r="K688"/>
      <c r="L688"/>
      <c r="M688"/>
      <c r="N688"/>
      <c r="O688"/>
      <c r="P688" s="836"/>
      <c r="Q688" s="836"/>
      <c r="R688" s="836"/>
      <c r="S688" s="836"/>
      <c r="T688" s="836"/>
      <c r="U688" s="836"/>
      <c r="V688" s="836"/>
      <c r="W688" s="836"/>
      <c r="X688" s="836"/>
      <c r="Y688" s="836"/>
      <c r="Z688" s="836"/>
      <c r="AA688" s="836"/>
      <c r="AB688" s="836"/>
      <c r="AC688" s="836"/>
      <c r="AD688" s="836"/>
      <c r="AE688" s="861"/>
      <c r="AF688"/>
      <c r="AG688"/>
      <c r="AH688"/>
      <c r="AI688"/>
      <c r="AJ688"/>
      <c r="AK688"/>
      <c r="AL688"/>
      <c r="AM688"/>
      <c r="AN688"/>
    </row>
    <row r="689" spans="1:40" ht="15.75">
      <c r="A689" s="839"/>
      <c r="B689" s="835"/>
      <c r="C689" s="835"/>
      <c r="D689" s="835"/>
      <c r="E689" s="835"/>
      <c r="F689" s="835"/>
      <c r="G689" s="835"/>
      <c r="H689" s="835"/>
      <c r="I689" s="835"/>
      <c r="J689" s="835"/>
      <c r="K689" s="835"/>
      <c r="L689" s="835"/>
      <c r="M689" s="835"/>
      <c r="N689" s="836"/>
      <c r="O689" s="836"/>
      <c r="P689" s="836"/>
      <c r="Q689" s="836"/>
      <c r="R689" s="836"/>
      <c r="S689" s="836"/>
      <c r="T689" s="836"/>
      <c r="U689" s="836"/>
      <c r="V689" s="836"/>
      <c r="W689" s="836"/>
      <c r="X689" s="836"/>
      <c r="Y689" s="836"/>
      <c r="Z689" s="836"/>
      <c r="AA689" s="836"/>
      <c r="AB689" s="836"/>
      <c r="AC689" s="836"/>
      <c r="AD689" s="836"/>
      <c r="AE689" s="861"/>
      <c r="AF689"/>
      <c r="AG689"/>
      <c r="AH689"/>
      <c r="AI689"/>
      <c r="AJ689"/>
      <c r="AK689"/>
      <c r="AL689"/>
      <c r="AM689"/>
      <c r="AN689"/>
    </row>
    <row r="690" spans="1:40" ht="15.75">
      <c r="A690" s="839"/>
      <c r="B690" s="835"/>
      <c r="C690" s="835"/>
      <c r="D690" s="835"/>
      <c r="E690" s="835"/>
      <c r="F690" s="835"/>
      <c r="G690" s="835"/>
      <c r="H690" s="835"/>
      <c r="I690" s="835"/>
      <c r="J690" s="835"/>
      <c r="K690" s="835"/>
      <c r="L690" s="835"/>
      <c r="M690" s="835"/>
      <c r="N690" s="836"/>
      <c r="O690" s="836"/>
      <c r="P690" s="836"/>
      <c r="Q690" s="836"/>
      <c r="R690" s="836"/>
      <c r="S690" s="836"/>
      <c r="T690" s="836"/>
      <c r="U690" s="836"/>
      <c r="V690" s="836"/>
      <c r="W690" s="836"/>
      <c r="X690" s="836"/>
      <c r="Y690" s="836"/>
      <c r="Z690" s="836"/>
      <c r="AA690" s="836"/>
      <c r="AB690" s="836"/>
      <c r="AC690" s="836"/>
      <c r="AD690" s="836"/>
      <c r="AE690" s="861"/>
      <c r="AF690"/>
      <c r="AG690"/>
      <c r="AH690"/>
      <c r="AI690"/>
      <c r="AJ690"/>
      <c r="AK690"/>
      <c r="AL690"/>
      <c r="AM690"/>
      <c r="AN690"/>
    </row>
    <row r="691" spans="1:40" ht="15.75">
      <c r="A691" s="839"/>
      <c r="B691" s="835"/>
      <c r="C691" s="835"/>
      <c r="D691" s="835"/>
      <c r="E691" s="835"/>
      <c r="F691" s="835"/>
      <c r="G691" s="835"/>
      <c r="H691" s="835"/>
      <c r="I691" s="835"/>
      <c r="J691" s="835"/>
      <c r="K691" s="835"/>
      <c r="L691" s="835"/>
      <c r="M691" s="835"/>
      <c r="N691" s="836"/>
      <c r="O691" s="836"/>
      <c r="P691" s="836"/>
      <c r="Q691" s="836"/>
      <c r="R691" s="836"/>
      <c r="S691" s="836"/>
      <c r="T691" s="836"/>
      <c r="U691" s="836"/>
      <c r="V691" s="836"/>
      <c r="W691" s="836"/>
      <c r="X691" s="836"/>
      <c r="Y691" s="836"/>
      <c r="Z691" s="836"/>
      <c r="AA691" s="836"/>
      <c r="AB691" s="836"/>
      <c r="AC691" s="836"/>
      <c r="AD691" s="836"/>
      <c r="AE691" s="861"/>
      <c r="AF691"/>
      <c r="AG691"/>
      <c r="AH691"/>
      <c r="AI691"/>
      <c r="AJ691"/>
      <c r="AK691"/>
      <c r="AL691"/>
      <c r="AM691"/>
      <c r="AN691"/>
    </row>
    <row r="692" spans="1:40" ht="15.75">
      <c r="A692" s="839"/>
      <c r="B692" s="835"/>
      <c r="C692" s="835"/>
      <c r="D692" s="835"/>
      <c r="E692" s="835"/>
      <c r="F692" s="835"/>
      <c r="G692" s="835"/>
      <c r="H692" s="835"/>
      <c r="I692" s="835"/>
      <c r="J692" s="835"/>
      <c r="K692" s="835"/>
      <c r="L692" s="835"/>
      <c r="M692" s="835"/>
      <c r="N692" s="836"/>
      <c r="O692" s="836"/>
      <c r="P692" s="836"/>
      <c r="Q692" s="836"/>
      <c r="R692" s="836"/>
      <c r="S692" s="836"/>
      <c r="T692" s="836"/>
      <c r="U692" s="836"/>
      <c r="V692" s="836"/>
      <c r="W692" s="836"/>
      <c r="X692" s="836"/>
      <c r="Y692" s="836"/>
      <c r="Z692" s="836"/>
      <c r="AA692" s="836"/>
      <c r="AB692" s="836"/>
      <c r="AC692" s="836"/>
      <c r="AD692" s="836"/>
      <c r="AE692" s="861"/>
      <c r="AF692"/>
      <c r="AG692"/>
      <c r="AH692"/>
      <c r="AI692"/>
      <c r="AJ692"/>
      <c r="AK692"/>
      <c r="AL692"/>
      <c r="AM692"/>
      <c r="AN692"/>
    </row>
    <row r="693" spans="1:40" ht="15.75">
      <c r="A693" s="839"/>
      <c r="B693" s="835"/>
      <c r="C693" s="835"/>
      <c r="D693" s="835"/>
      <c r="E693" s="835"/>
      <c r="F693" s="835"/>
      <c r="G693" s="835"/>
      <c r="H693" s="835"/>
      <c r="I693" s="835"/>
      <c r="J693" s="835"/>
      <c r="K693" s="835"/>
      <c r="L693" s="835"/>
      <c r="M693" s="835"/>
      <c r="N693" s="836"/>
      <c r="O693" s="836"/>
      <c r="P693" s="836"/>
      <c r="Q693" s="836"/>
      <c r="R693" s="836"/>
      <c r="S693" s="836"/>
      <c r="T693" s="836"/>
      <c r="U693" s="836"/>
      <c r="V693" s="836"/>
      <c r="W693" s="836"/>
      <c r="X693" s="836"/>
      <c r="Y693" s="836"/>
      <c r="Z693" s="836"/>
      <c r="AA693" s="836"/>
      <c r="AB693" s="836"/>
      <c r="AC693" s="836"/>
      <c r="AD693" s="836"/>
      <c r="AE693" s="861"/>
      <c r="AF693"/>
      <c r="AG693"/>
      <c r="AH693"/>
      <c r="AI693"/>
      <c r="AJ693"/>
      <c r="AK693"/>
      <c r="AL693"/>
      <c r="AM693"/>
      <c r="AN693"/>
    </row>
    <row r="694" spans="1:40" ht="15.75">
      <c r="A694" s="839"/>
      <c r="B694" s="835"/>
      <c r="C694" s="835"/>
      <c r="D694" s="835"/>
      <c r="E694" s="835"/>
      <c r="F694" s="835"/>
      <c r="G694" s="835"/>
      <c r="H694" s="835"/>
      <c r="I694" s="835"/>
      <c r="J694" s="835"/>
      <c r="K694" s="835"/>
      <c r="L694" s="835"/>
      <c r="M694" s="835"/>
      <c r="N694" s="836"/>
      <c r="O694" s="836"/>
      <c r="P694" s="836"/>
      <c r="Q694" s="836"/>
      <c r="R694" s="836"/>
      <c r="S694" s="836"/>
      <c r="T694" s="836"/>
      <c r="U694" s="836"/>
      <c r="V694" s="836"/>
      <c r="W694" s="836"/>
      <c r="X694" s="836"/>
      <c r="Y694" s="836"/>
      <c r="Z694" s="836"/>
      <c r="AA694" s="836"/>
      <c r="AB694" s="836"/>
      <c r="AC694" s="836"/>
      <c r="AD694" s="836"/>
      <c r="AE694" s="861"/>
      <c r="AF694"/>
      <c r="AG694"/>
      <c r="AH694"/>
      <c r="AI694"/>
      <c r="AJ694"/>
      <c r="AK694"/>
      <c r="AL694"/>
      <c r="AM694"/>
      <c r="AN694"/>
    </row>
    <row r="695" spans="1:40" ht="15.75">
      <c r="A695" s="839"/>
      <c r="B695" s="835"/>
      <c r="C695" s="835"/>
      <c r="D695" s="835"/>
      <c r="E695" s="835"/>
      <c r="F695" s="835"/>
      <c r="G695" s="835"/>
      <c r="H695" s="835"/>
      <c r="I695" s="835"/>
      <c r="J695" s="835"/>
      <c r="K695" s="835"/>
      <c r="L695" s="835"/>
      <c r="M695" s="835"/>
      <c r="N695" s="836"/>
      <c r="O695" s="836"/>
      <c r="P695" s="836"/>
      <c r="Q695" s="836"/>
      <c r="R695" s="836"/>
      <c r="S695" s="836"/>
      <c r="T695" s="836"/>
      <c r="U695" s="836"/>
      <c r="V695" s="836"/>
      <c r="W695" s="836"/>
      <c r="X695" s="836"/>
      <c r="Y695" s="836"/>
      <c r="Z695" s="836"/>
      <c r="AA695" s="836"/>
      <c r="AB695" s="836"/>
      <c r="AC695" s="836"/>
      <c r="AD695" s="836"/>
      <c r="AE695" s="861"/>
      <c r="AF695"/>
      <c r="AG695"/>
      <c r="AH695"/>
      <c r="AI695"/>
      <c r="AJ695"/>
      <c r="AK695"/>
      <c r="AL695"/>
      <c r="AM695"/>
      <c r="AN695"/>
    </row>
    <row r="696" spans="1:40" ht="15.75">
      <c r="A696" s="839"/>
      <c r="B696" s="835"/>
      <c r="C696" s="835"/>
      <c r="D696" s="835"/>
      <c r="E696" s="835"/>
      <c r="F696" s="835"/>
      <c r="G696" s="835"/>
      <c r="H696" s="835"/>
      <c r="I696" s="835"/>
      <c r="J696" s="835"/>
      <c r="K696" s="835"/>
      <c r="L696" s="835"/>
      <c r="M696" s="835"/>
      <c r="N696" s="836"/>
      <c r="O696" s="836"/>
      <c r="P696" s="836"/>
      <c r="Q696" s="836"/>
      <c r="R696" s="836"/>
      <c r="S696" s="836"/>
      <c r="T696" s="836"/>
      <c r="U696" s="836"/>
      <c r="V696" s="836"/>
      <c r="W696" s="836"/>
      <c r="X696" s="836"/>
      <c r="Y696" s="836"/>
      <c r="Z696" s="836"/>
      <c r="AA696" s="836"/>
      <c r="AB696" s="836"/>
      <c r="AC696" s="836"/>
      <c r="AD696" s="836"/>
      <c r="AE696" s="861"/>
      <c r="AF696"/>
      <c r="AG696"/>
      <c r="AH696"/>
      <c r="AI696"/>
      <c r="AJ696"/>
      <c r="AK696"/>
      <c r="AL696"/>
      <c r="AM696"/>
      <c r="AN696"/>
    </row>
    <row r="697" spans="1:40" ht="15.75">
      <c r="A697" s="839"/>
      <c r="B697" s="835"/>
      <c r="C697" s="835"/>
      <c r="D697" s="835"/>
      <c r="E697" s="835"/>
      <c r="F697" s="835"/>
      <c r="G697" s="835"/>
      <c r="H697" s="835"/>
      <c r="I697" s="835"/>
      <c r="J697" s="835"/>
      <c r="K697" s="835"/>
      <c r="L697" s="835"/>
      <c r="M697" s="835"/>
      <c r="N697" s="836"/>
      <c r="O697" s="836"/>
      <c r="P697" s="836"/>
      <c r="Q697" s="836"/>
      <c r="R697" s="836"/>
      <c r="S697" s="836"/>
      <c r="T697" s="836"/>
      <c r="U697" s="836"/>
      <c r="V697" s="836"/>
      <c r="W697" s="836"/>
      <c r="X697" s="836"/>
      <c r="Y697" s="836"/>
      <c r="Z697" s="836"/>
      <c r="AA697" s="836"/>
      <c r="AB697" s="836"/>
      <c r="AC697" s="836"/>
      <c r="AD697" s="836"/>
      <c r="AE697" s="861"/>
      <c r="AF697"/>
      <c r="AG697"/>
      <c r="AH697"/>
      <c r="AI697"/>
      <c r="AJ697"/>
      <c r="AK697"/>
      <c r="AL697"/>
      <c r="AM697"/>
      <c r="AN697"/>
    </row>
    <row r="698" spans="1:40" ht="15.75">
      <c r="A698" s="839"/>
      <c r="B698" s="835"/>
      <c r="C698" s="835"/>
      <c r="D698" s="835"/>
      <c r="E698" s="835"/>
      <c r="F698" s="835"/>
      <c r="G698" s="835"/>
      <c r="H698" s="835"/>
      <c r="I698" s="835"/>
      <c r="J698" s="835"/>
      <c r="K698" s="835"/>
      <c r="L698" s="835"/>
      <c r="M698" s="835"/>
      <c r="N698" s="836"/>
      <c r="O698" s="836"/>
      <c r="P698" s="836"/>
      <c r="Q698" s="836"/>
      <c r="R698" s="836"/>
      <c r="S698" s="836"/>
      <c r="T698" s="836"/>
      <c r="U698" s="836"/>
      <c r="V698" s="836"/>
      <c r="W698" s="836"/>
      <c r="X698" s="836"/>
      <c r="Y698" s="836"/>
      <c r="Z698" s="836"/>
      <c r="AA698" s="836"/>
      <c r="AB698" s="836"/>
      <c r="AC698" s="836"/>
      <c r="AD698" s="836"/>
      <c r="AE698" s="861"/>
      <c r="AF698"/>
      <c r="AG698"/>
      <c r="AH698"/>
      <c r="AI698"/>
      <c r="AJ698"/>
      <c r="AK698"/>
      <c r="AL698"/>
      <c r="AM698"/>
      <c r="AN698"/>
    </row>
    <row r="699" spans="1:40" ht="15.75">
      <c r="A699" s="839"/>
      <c r="B699" s="835"/>
      <c r="C699" s="835"/>
      <c r="D699" s="835"/>
      <c r="E699" s="835"/>
      <c r="F699" s="835"/>
      <c r="G699" s="835"/>
      <c r="H699" s="835"/>
      <c r="I699" s="835"/>
      <c r="J699" s="835"/>
      <c r="K699" s="835"/>
      <c r="L699" s="835"/>
      <c r="M699" s="835"/>
      <c r="N699" s="836"/>
      <c r="O699" s="836"/>
      <c r="P699" s="836"/>
      <c r="Q699" s="836"/>
      <c r="R699" s="836"/>
      <c r="S699" s="836"/>
      <c r="T699" s="836"/>
      <c r="U699" s="836"/>
      <c r="V699" s="836"/>
      <c r="W699" s="836"/>
      <c r="X699" s="836"/>
      <c r="Y699" s="836"/>
      <c r="Z699" s="836"/>
      <c r="AA699" s="836"/>
      <c r="AB699" s="836"/>
      <c r="AC699" s="836"/>
      <c r="AD699" s="836"/>
      <c r="AE699" s="861"/>
      <c r="AF699"/>
      <c r="AG699"/>
      <c r="AH699"/>
      <c r="AI699"/>
      <c r="AJ699"/>
      <c r="AK699"/>
      <c r="AL699"/>
      <c r="AM699"/>
      <c r="AN699"/>
    </row>
    <row r="700" spans="1:40" ht="15.75">
      <c r="A700" s="839"/>
      <c r="B700" s="835"/>
      <c r="C700" s="835"/>
      <c r="D700" s="835"/>
      <c r="E700" s="835"/>
      <c r="F700" s="835"/>
      <c r="G700" s="835"/>
      <c r="H700" s="835"/>
      <c r="I700" s="835"/>
      <c r="J700" s="835"/>
      <c r="K700" s="835"/>
      <c r="L700" s="835"/>
      <c r="M700" s="835"/>
      <c r="N700" s="836"/>
      <c r="O700" s="836"/>
      <c r="P700" s="836"/>
      <c r="Q700" s="836"/>
      <c r="R700" s="836"/>
      <c r="S700" s="836"/>
      <c r="T700" s="836"/>
      <c r="U700" s="836"/>
      <c r="V700" s="836"/>
      <c r="W700" s="836"/>
      <c r="X700" s="836"/>
      <c r="Y700" s="836"/>
      <c r="Z700" s="836"/>
      <c r="AA700" s="836"/>
      <c r="AB700" s="836"/>
      <c r="AC700" s="836"/>
      <c r="AD700" s="836"/>
      <c r="AE700" s="861"/>
      <c r="AF700"/>
      <c r="AG700"/>
      <c r="AH700"/>
      <c r="AI700"/>
      <c r="AJ700"/>
      <c r="AK700"/>
      <c r="AL700"/>
      <c r="AM700"/>
      <c r="AN700"/>
    </row>
    <row r="701" spans="1:40" ht="15.75">
      <c r="A701" s="839"/>
      <c r="B701" s="835"/>
      <c r="C701" s="835"/>
      <c r="D701" s="835"/>
      <c r="E701" s="835"/>
      <c r="F701" s="835"/>
      <c r="G701" s="835"/>
      <c r="H701" s="835"/>
      <c r="I701" s="835"/>
      <c r="J701" s="835"/>
      <c r="K701" s="835"/>
      <c r="L701" s="835"/>
      <c r="M701" s="835"/>
      <c r="N701" s="836"/>
      <c r="O701" s="836"/>
      <c r="P701" s="836"/>
      <c r="Q701" s="836"/>
      <c r="R701" s="836"/>
      <c r="S701" s="836"/>
      <c r="T701" s="836"/>
      <c r="U701" s="836"/>
      <c r="V701" s="836"/>
      <c r="W701" s="836"/>
      <c r="X701" s="836"/>
      <c r="Y701" s="836"/>
      <c r="Z701" s="836"/>
      <c r="AA701" s="836"/>
      <c r="AB701" s="836"/>
      <c r="AC701" s="836"/>
      <c r="AD701" s="836"/>
      <c r="AE701" s="861"/>
      <c r="AF701"/>
      <c r="AG701"/>
      <c r="AH701"/>
      <c r="AI701"/>
      <c r="AJ701"/>
      <c r="AK701"/>
      <c r="AL701"/>
      <c r="AM701"/>
      <c r="AN701"/>
    </row>
    <row r="702" spans="1:40" ht="15.75">
      <c r="A702" s="839"/>
      <c r="B702" s="835"/>
      <c r="C702" s="835"/>
      <c r="D702" s="835"/>
      <c r="E702" s="835"/>
      <c r="F702" s="835"/>
      <c r="G702" s="835"/>
      <c r="H702" s="835"/>
      <c r="I702" s="835"/>
      <c r="J702" s="835"/>
      <c r="K702" s="835"/>
      <c r="L702" s="835"/>
      <c r="M702" s="835"/>
      <c r="N702" s="836"/>
      <c r="O702" s="836"/>
      <c r="P702" s="836"/>
      <c r="Q702" s="836"/>
      <c r="R702" s="836"/>
      <c r="S702" s="836"/>
      <c r="T702" s="836"/>
      <c r="U702" s="836"/>
      <c r="V702" s="836"/>
      <c r="W702" s="836"/>
      <c r="X702" s="836"/>
      <c r="Y702" s="836"/>
      <c r="Z702" s="836"/>
      <c r="AA702" s="836"/>
      <c r="AB702" s="836"/>
      <c r="AC702" s="836"/>
      <c r="AD702" s="836"/>
      <c r="AE702" s="861"/>
      <c r="AF702"/>
      <c r="AG702"/>
      <c r="AH702"/>
      <c r="AI702"/>
      <c r="AJ702"/>
      <c r="AK702"/>
      <c r="AL702"/>
      <c r="AM702"/>
      <c r="AN702"/>
    </row>
    <row r="703" spans="1:40" ht="15.75">
      <c r="A703" s="839"/>
      <c r="B703" s="835"/>
      <c r="C703" s="835"/>
      <c r="D703" s="835"/>
      <c r="E703" s="835"/>
      <c r="F703" s="835"/>
      <c r="G703" s="835"/>
      <c r="H703" s="835"/>
      <c r="I703" s="835"/>
      <c r="J703" s="835"/>
      <c r="K703" s="835"/>
      <c r="L703" s="835"/>
      <c r="M703" s="835"/>
      <c r="N703" s="836"/>
      <c r="O703" s="836"/>
      <c r="P703" s="836"/>
      <c r="Q703" s="836"/>
      <c r="R703" s="836"/>
      <c r="S703" s="836"/>
      <c r="T703" s="836"/>
      <c r="U703" s="836"/>
      <c r="V703" s="836"/>
      <c r="W703" s="836"/>
      <c r="X703" s="836"/>
      <c r="Y703" s="836"/>
      <c r="Z703" s="836"/>
      <c r="AA703" s="836"/>
      <c r="AB703" s="836"/>
      <c r="AC703" s="836"/>
      <c r="AD703" s="836"/>
      <c r="AE703" s="861"/>
      <c r="AF703"/>
      <c r="AG703"/>
      <c r="AH703"/>
      <c r="AI703"/>
      <c r="AJ703"/>
      <c r="AK703"/>
      <c r="AL703"/>
      <c r="AM703"/>
      <c r="AN703"/>
    </row>
    <row r="704" spans="1:40" ht="15.75">
      <c r="A704" s="839"/>
      <c r="B704" s="835"/>
      <c r="C704" s="835"/>
      <c r="D704" s="835"/>
      <c r="E704" s="835"/>
      <c r="F704" s="835"/>
      <c r="G704" s="835"/>
      <c r="H704" s="835"/>
      <c r="I704" s="835"/>
      <c r="J704" s="835"/>
      <c r="K704" s="835"/>
      <c r="L704" s="835"/>
      <c r="M704" s="835"/>
      <c r="N704" s="836"/>
      <c r="O704" s="836"/>
      <c r="P704" s="836"/>
      <c r="Q704" s="836"/>
      <c r="R704" s="836"/>
      <c r="S704" s="836"/>
      <c r="T704" s="836"/>
      <c r="U704" s="836"/>
      <c r="V704" s="836"/>
      <c r="W704" s="836"/>
      <c r="X704" s="836"/>
      <c r="Y704" s="836"/>
      <c r="Z704" s="836"/>
      <c r="AA704" s="836"/>
      <c r="AB704" s="836"/>
      <c r="AC704" s="836"/>
      <c r="AD704" s="836"/>
      <c r="AE704" s="861"/>
      <c r="AF704"/>
      <c r="AG704"/>
      <c r="AH704"/>
      <c r="AI704"/>
      <c r="AJ704"/>
      <c r="AK704"/>
      <c r="AL704"/>
      <c r="AM704"/>
      <c r="AN704"/>
    </row>
    <row r="705" spans="1:40" ht="15.75">
      <c r="A705" s="839"/>
      <c r="B705" s="835"/>
      <c r="C705" s="835"/>
      <c r="D705" s="835"/>
      <c r="E705" s="835"/>
      <c r="F705" s="835"/>
      <c r="G705" s="835"/>
      <c r="H705" s="835"/>
      <c r="I705" s="835"/>
      <c r="J705" s="835"/>
      <c r="K705" s="835"/>
      <c r="L705" s="835"/>
      <c r="M705" s="835"/>
      <c r="N705" s="836"/>
      <c r="O705" s="836"/>
      <c r="P705" s="836"/>
      <c r="Q705" s="836"/>
      <c r="R705" s="836"/>
      <c r="S705" s="836"/>
      <c r="T705" s="836"/>
      <c r="U705" s="836"/>
      <c r="V705" s="836"/>
      <c r="W705" s="836"/>
      <c r="X705" s="836"/>
      <c r="Y705" s="836"/>
      <c r="Z705" s="836"/>
      <c r="AA705" s="836"/>
      <c r="AB705" s="836"/>
      <c r="AC705" s="836"/>
      <c r="AD705" s="836"/>
      <c r="AE705" s="861"/>
      <c r="AF705"/>
      <c r="AG705"/>
      <c r="AH705"/>
      <c r="AI705"/>
      <c r="AJ705"/>
      <c r="AK705"/>
      <c r="AL705"/>
      <c r="AM705"/>
      <c r="AN705"/>
    </row>
    <row r="706" spans="1:40" ht="15.75">
      <c r="A706" s="839"/>
      <c r="B706" s="835"/>
      <c r="C706" s="835"/>
      <c r="D706" s="835"/>
      <c r="E706" s="835"/>
      <c r="F706" s="835"/>
      <c r="G706" s="835"/>
      <c r="H706" s="835"/>
      <c r="I706" s="835"/>
      <c r="J706" s="835"/>
      <c r="K706" s="835"/>
      <c r="L706" s="835"/>
      <c r="M706" s="835"/>
      <c r="N706" s="836"/>
      <c r="O706" s="836"/>
      <c r="P706" s="836"/>
      <c r="Q706" s="836"/>
      <c r="R706" s="836"/>
      <c r="S706" s="836"/>
      <c r="T706" s="836"/>
      <c r="U706" s="836"/>
      <c r="V706" s="836"/>
      <c r="W706" s="836"/>
      <c r="X706" s="836"/>
      <c r="Y706" s="836"/>
      <c r="Z706" s="836"/>
      <c r="AA706" s="836"/>
      <c r="AB706" s="836"/>
      <c r="AC706" s="836"/>
      <c r="AD706" s="836"/>
      <c r="AE706" s="861"/>
      <c r="AF706"/>
      <c r="AG706"/>
      <c r="AH706"/>
      <c r="AI706"/>
      <c r="AJ706"/>
      <c r="AK706"/>
      <c r="AL706"/>
      <c r="AM706"/>
      <c r="AN706"/>
    </row>
    <row r="707" spans="1:40" ht="15.75">
      <c r="A707" s="839"/>
      <c r="B707" s="835"/>
      <c r="C707" s="835"/>
      <c r="D707" s="835"/>
      <c r="E707" s="835"/>
      <c r="F707" s="835"/>
      <c r="G707" s="835"/>
      <c r="H707" s="835"/>
      <c r="I707" s="835"/>
      <c r="J707" s="835"/>
      <c r="K707" s="835"/>
      <c r="L707" s="835"/>
      <c r="M707" s="835"/>
      <c r="N707" s="836"/>
      <c r="O707" s="836"/>
      <c r="P707" s="836"/>
      <c r="Q707" s="836"/>
      <c r="R707" s="836"/>
      <c r="S707" s="836"/>
      <c r="T707" s="836"/>
      <c r="U707" s="836"/>
      <c r="V707" s="836"/>
      <c r="W707" s="836"/>
      <c r="X707" s="836"/>
      <c r="Y707" s="836"/>
      <c r="Z707" s="836"/>
      <c r="AA707" s="836"/>
      <c r="AB707" s="836"/>
      <c r="AC707" s="836"/>
      <c r="AD707" s="836"/>
      <c r="AE707" s="861"/>
      <c r="AF707"/>
      <c r="AG707"/>
      <c r="AH707"/>
      <c r="AI707"/>
      <c r="AJ707"/>
      <c r="AK707"/>
      <c r="AL707"/>
      <c r="AM707"/>
      <c r="AN707"/>
    </row>
    <row r="708" spans="1:40" ht="15.75">
      <c r="A708" s="839"/>
      <c r="B708" s="835"/>
      <c r="C708" s="835"/>
      <c r="D708" s="835"/>
      <c r="E708" s="835"/>
      <c r="F708" s="835"/>
      <c r="G708" s="835"/>
      <c r="H708" s="835"/>
      <c r="I708" s="835"/>
      <c r="J708" s="835"/>
      <c r="K708" s="835"/>
      <c r="L708" s="835"/>
      <c r="M708" s="835"/>
      <c r="N708" s="836"/>
      <c r="O708" s="836"/>
      <c r="P708" s="836"/>
      <c r="Q708" s="836"/>
      <c r="R708" s="836"/>
      <c r="S708" s="836"/>
      <c r="T708" s="836"/>
      <c r="U708" s="836"/>
      <c r="V708" s="836"/>
      <c r="W708" s="836"/>
      <c r="X708" s="836"/>
      <c r="Y708" s="836"/>
      <c r="Z708" s="836"/>
      <c r="AA708" s="836"/>
      <c r="AB708" s="836"/>
      <c r="AC708" s="836"/>
      <c r="AD708" s="836"/>
      <c r="AE708" s="861"/>
      <c r="AF708"/>
      <c r="AG708"/>
      <c r="AH708"/>
      <c r="AI708"/>
      <c r="AJ708"/>
      <c r="AK708"/>
      <c r="AL708"/>
      <c r="AM708"/>
      <c r="AN708"/>
    </row>
    <row r="709" spans="1:40" ht="15.75">
      <c r="A709" s="839"/>
      <c r="B709" s="835"/>
      <c r="C709" s="835"/>
      <c r="D709" s="835"/>
      <c r="E709" s="835"/>
      <c r="F709" s="835"/>
      <c r="G709" s="835"/>
      <c r="H709" s="835"/>
      <c r="I709" s="835"/>
      <c r="J709" s="835"/>
      <c r="K709" s="835"/>
      <c r="L709" s="835"/>
      <c r="M709" s="835"/>
      <c r="N709" s="836"/>
      <c r="O709" s="836"/>
      <c r="P709" s="836"/>
      <c r="Q709" s="836"/>
      <c r="R709" s="836"/>
      <c r="S709" s="836"/>
      <c r="T709" s="836"/>
      <c r="U709" s="836"/>
      <c r="V709" s="836"/>
      <c r="W709" s="836"/>
      <c r="X709" s="836"/>
      <c r="Y709" s="836"/>
      <c r="Z709" s="836"/>
      <c r="AA709" s="836"/>
      <c r="AB709" s="836"/>
      <c r="AC709" s="836"/>
      <c r="AD709" s="836"/>
      <c r="AE709" s="861"/>
      <c r="AF709"/>
      <c r="AG709"/>
      <c r="AH709"/>
      <c r="AI709"/>
      <c r="AJ709"/>
      <c r="AK709"/>
      <c r="AL709"/>
      <c r="AM709"/>
      <c r="AN709"/>
    </row>
    <row r="710" spans="1:40" ht="15.75">
      <c r="A710" s="839"/>
      <c r="B710" s="835"/>
      <c r="C710" s="835"/>
      <c r="D710" s="835"/>
      <c r="E710" s="835"/>
      <c r="F710" s="835"/>
      <c r="G710" s="835"/>
      <c r="H710" s="835"/>
      <c r="I710" s="835"/>
      <c r="J710" s="835"/>
      <c r="K710" s="835"/>
      <c r="L710" s="835"/>
      <c r="M710" s="835"/>
      <c r="N710" s="836"/>
      <c r="O710" s="836"/>
      <c r="P710" s="836"/>
      <c r="Q710" s="836"/>
      <c r="R710" s="836"/>
      <c r="S710" s="836"/>
      <c r="T710" s="836"/>
      <c r="U710" s="836"/>
      <c r="V710" s="836"/>
      <c r="W710" s="836"/>
      <c r="X710" s="836"/>
      <c r="Y710" s="836"/>
      <c r="Z710" s="836"/>
      <c r="AA710" s="836"/>
      <c r="AB710" s="836"/>
      <c r="AC710" s="836"/>
      <c r="AD710" s="836"/>
      <c r="AE710" s="861"/>
      <c r="AF710"/>
      <c r="AG710"/>
      <c r="AH710"/>
      <c r="AI710"/>
      <c r="AJ710"/>
      <c r="AK710"/>
      <c r="AL710"/>
      <c r="AM710"/>
      <c r="AN710"/>
    </row>
    <row r="711" spans="1:40" ht="15.75">
      <c r="A711" s="839"/>
      <c r="B711" s="835"/>
      <c r="C711" s="835"/>
      <c r="D711" s="835"/>
      <c r="E711" s="835"/>
      <c r="F711" s="835"/>
      <c r="G711" s="835"/>
      <c r="H711" s="835"/>
      <c r="I711" s="835"/>
      <c r="J711" s="835"/>
      <c r="K711" s="835"/>
      <c r="L711" s="835"/>
      <c r="M711" s="835"/>
      <c r="N711" s="836"/>
      <c r="O711" s="836"/>
      <c r="P711" s="836"/>
      <c r="Q711" s="836"/>
      <c r="R711" s="836"/>
      <c r="S711" s="836"/>
      <c r="T711" s="836"/>
      <c r="U711" s="836"/>
      <c r="V711" s="836"/>
      <c r="W711" s="836"/>
      <c r="X711" s="836"/>
      <c r="Y711" s="836"/>
      <c r="Z711" s="836"/>
      <c r="AA711" s="836"/>
      <c r="AB711" s="836"/>
      <c r="AC711" s="836"/>
      <c r="AD711" s="836"/>
      <c r="AE711" s="861"/>
      <c r="AF711"/>
      <c r="AG711"/>
      <c r="AH711"/>
      <c r="AI711"/>
      <c r="AJ711"/>
      <c r="AK711"/>
      <c r="AL711"/>
      <c r="AM711"/>
      <c r="AN711"/>
    </row>
    <row r="712" spans="1:40" ht="15.75">
      <c r="A712" s="839"/>
      <c r="B712" s="835"/>
      <c r="C712" s="835"/>
      <c r="D712" s="835"/>
      <c r="E712" s="835"/>
      <c r="F712" s="835"/>
      <c r="G712" s="835"/>
      <c r="H712" s="835"/>
      <c r="I712" s="835"/>
      <c r="J712" s="835"/>
      <c r="K712" s="835"/>
      <c r="L712" s="835"/>
      <c r="M712" s="835"/>
      <c r="N712" s="836"/>
      <c r="O712" s="836"/>
      <c r="P712" s="836"/>
      <c r="Q712" s="836"/>
      <c r="R712" s="836"/>
      <c r="S712" s="836"/>
      <c r="T712" s="836"/>
      <c r="U712" s="836"/>
      <c r="V712" s="836"/>
      <c r="W712" s="836"/>
      <c r="X712" s="836"/>
      <c r="Y712" s="836"/>
      <c r="Z712" s="836"/>
      <c r="AA712" s="836"/>
      <c r="AB712" s="836"/>
      <c r="AC712" s="836"/>
      <c r="AD712" s="836"/>
      <c r="AE712" s="861"/>
      <c r="AF712"/>
      <c r="AG712"/>
      <c r="AH712"/>
      <c r="AI712"/>
      <c r="AJ712"/>
      <c r="AK712"/>
      <c r="AL712"/>
      <c r="AM712"/>
      <c r="AN712"/>
    </row>
    <row r="713" spans="1:40" ht="15.75">
      <c r="A713" s="839"/>
      <c r="B713" s="835"/>
      <c r="C713" s="835"/>
      <c r="D713" s="835"/>
      <c r="E713" s="835"/>
      <c r="F713" s="835"/>
      <c r="G713" s="835"/>
      <c r="H713" s="835"/>
      <c r="I713" s="835"/>
      <c r="J713" s="835"/>
      <c r="K713" s="835"/>
      <c r="L713" s="835"/>
      <c r="M713" s="835"/>
      <c r="N713" s="836"/>
      <c r="O713" s="836"/>
      <c r="P713" s="836"/>
      <c r="Q713" s="836"/>
      <c r="R713" s="836"/>
      <c r="S713" s="836"/>
      <c r="T713" s="836"/>
      <c r="U713" s="836"/>
      <c r="V713" s="836"/>
      <c r="W713" s="836"/>
      <c r="X713" s="836"/>
      <c r="Y713" s="836"/>
      <c r="Z713" s="836"/>
      <c r="AA713" s="836"/>
      <c r="AB713" s="836"/>
      <c r="AC713" s="836"/>
      <c r="AD713" s="836"/>
      <c r="AE713" s="861"/>
      <c r="AF713"/>
      <c r="AG713"/>
      <c r="AH713"/>
      <c r="AI713"/>
      <c r="AJ713"/>
      <c r="AK713"/>
      <c r="AL713"/>
      <c r="AM713"/>
      <c r="AN713"/>
    </row>
    <row r="714" spans="1:40" ht="15.75">
      <c r="A714" s="839"/>
      <c r="B714" s="835"/>
      <c r="C714" s="835"/>
      <c r="D714" s="835"/>
      <c r="E714" s="835"/>
      <c r="F714" s="835"/>
      <c r="G714" s="835"/>
      <c r="H714" s="835"/>
      <c r="I714" s="835"/>
      <c r="J714" s="835"/>
      <c r="K714" s="835"/>
      <c r="L714" s="835"/>
      <c r="M714" s="835"/>
      <c r="N714" s="836"/>
      <c r="O714" s="836"/>
      <c r="P714" s="836"/>
      <c r="Q714" s="836"/>
      <c r="R714" s="836"/>
      <c r="S714" s="836"/>
      <c r="T714" s="836"/>
      <c r="U714" s="836"/>
      <c r="V714" s="836"/>
      <c r="W714" s="836"/>
      <c r="X714" s="836"/>
      <c r="Y714" s="836"/>
      <c r="Z714" s="836"/>
      <c r="AA714" s="836"/>
      <c r="AB714" s="836"/>
      <c r="AC714" s="836"/>
      <c r="AD714" s="836"/>
      <c r="AE714" s="861"/>
      <c r="AF714"/>
      <c r="AG714"/>
      <c r="AH714"/>
      <c r="AI714"/>
      <c r="AJ714"/>
      <c r="AK714"/>
      <c r="AL714"/>
      <c r="AM714"/>
      <c r="AN714"/>
    </row>
    <row r="715" spans="1:40" ht="15.75">
      <c r="A715" s="839"/>
      <c r="B715" s="835"/>
      <c r="C715" s="835"/>
      <c r="D715" s="835"/>
      <c r="E715" s="835"/>
      <c r="F715" s="835"/>
      <c r="G715" s="835"/>
      <c r="H715" s="835"/>
      <c r="I715" s="835"/>
      <c r="J715" s="835"/>
      <c r="K715" s="835"/>
      <c r="L715" s="835"/>
      <c r="M715" s="835"/>
      <c r="N715" s="836"/>
      <c r="O715" s="836"/>
      <c r="P715" s="836"/>
      <c r="Q715" s="836"/>
      <c r="R715" s="836"/>
      <c r="S715" s="836"/>
      <c r="T715" s="836"/>
      <c r="U715" s="836"/>
      <c r="V715" s="836"/>
      <c r="W715" s="836"/>
      <c r="X715" s="836"/>
      <c r="Y715" s="836"/>
      <c r="Z715" s="836"/>
      <c r="AA715" s="836"/>
      <c r="AB715" s="836"/>
      <c r="AC715" s="836"/>
      <c r="AD715" s="836"/>
      <c r="AE715" s="861"/>
      <c r="AF715"/>
      <c r="AG715"/>
      <c r="AH715"/>
      <c r="AI715"/>
      <c r="AJ715"/>
      <c r="AK715"/>
      <c r="AL715"/>
      <c r="AM715"/>
      <c r="AN715"/>
    </row>
    <row r="716" spans="1:40" ht="15.75">
      <c r="A716" s="839"/>
      <c r="B716" s="835"/>
      <c r="C716" s="835"/>
      <c r="D716" s="835"/>
      <c r="E716" s="835"/>
      <c r="F716" s="835"/>
      <c r="G716" s="835"/>
      <c r="H716" s="835"/>
      <c r="I716" s="835"/>
      <c r="J716" s="835"/>
      <c r="K716" s="835"/>
      <c r="L716" s="835"/>
      <c r="M716" s="835"/>
      <c r="N716" s="836"/>
      <c r="O716" s="836"/>
      <c r="P716" s="836"/>
      <c r="Q716" s="836"/>
      <c r="R716" s="836"/>
      <c r="S716" s="836"/>
      <c r="T716" s="836"/>
      <c r="U716" s="836"/>
      <c r="V716" s="836"/>
      <c r="W716" s="836"/>
      <c r="X716" s="836"/>
      <c r="Y716" s="836"/>
      <c r="Z716" s="836"/>
      <c r="AA716" s="836"/>
      <c r="AB716" s="836"/>
      <c r="AC716" s="836"/>
      <c r="AD716" s="836"/>
      <c r="AE716" s="861"/>
      <c r="AF716"/>
      <c r="AG716"/>
      <c r="AH716"/>
      <c r="AI716"/>
      <c r="AJ716"/>
      <c r="AK716"/>
      <c r="AL716"/>
      <c r="AM716"/>
      <c r="AN716"/>
    </row>
    <row r="717" spans="1:40" ht="15.75">
      <c r="A717" s="839"/>
      <c r="B717" s="835"/>
      <c r="C717" s="835"/>
      <c r="D717" s="835"/>
      <c r="E717" s="835"/>
      <c r="F717" s="835"/>
      <c r="G717" s="835"/>
      <c r="H717" s="835"/>
      <c r="I717" s="835"/>
      <c r="J717" s="835"/>
      <c r="K717" s="835"/>
      <c r="L717" s="835"/>
      <c r="M717" s="835"/>
      <c r="N717" s="836"/>
      <c r="O717" s="836"/>
      <c r="P717" s="836"/>
      <c r="Q717" s="836"/>
      <c r="R717" s="836"/>
      <c r="S717" s="836"/>
      <c r="T717" s="836"/>
      <c r="U717" s="836"/>
      <c r="V717" s="836"/>
      <c r="W717" s="836"/>
      <c r="X717" s="836"/>
      <c r="Y717" s="836"/>
      <c r="Z717" s="836"/>
      <c r="AA717" s="836"/>
      <c r="AB717" s="836"/>
      <c r="AC717" s="836"/>
      <c r="AD717" s="836"/>
      <c r="AE717" s="861"/>
      <c r="AF717"/>
      <c r="AG717"/>
      <c r="AH717"/>
      <c r="AI717"/>
      <c r="AJ717"/>
      <c r="AK717"/>
      <c r="AL717"/>
      <c r="AM717"/>
      <c r="AN717"/>
    </row>
    <row r="718" spans="1:40" ht="15.75">
      <c r="A718" s="839"/>
      <c r="B718" s="835"/>
      <c r="C718" s="835"/>
      <c r="D718" s="835"/>
      <c r="E718" s="835"/>
      <c r="F718" s="835"/>
      <c r="G718" s="835"/>
      <c r="H718" s="835"/>
      <c r="I718" s="835"/>
      <c r="J718" s="835"/>
      <c r="K718" s="835"/>
      <c r="L718" s="835"/>
      <c r="M718" s="835"/>
      <c r="N718" s="836"/>
      <c r="O718" s="836"/>
      <c r="P718" s="836"/>
      <c r="Q718" s="836"/>
      <c r="R718" s="836"/>
      <c r="S718" s="836"/>
      <c r="T718" s="836"/>
      <c r="U718" s="836"/>
      <c r="V718" s="836"/>
      <c r="W718" s="836"/>
      <c r="X718" s="836"/>
      <c r="Y718" s="836"/>
      <c r="Z718" s="836"/>
      <c r="AA718" s="836"/>
      <c r="AB718" s="836"/>
      <c r="AC718" s="836"/>
      <c r="AD718" s="836"/>
      <c r="AE718" s="861"/>
      <c r="AF718"/>
      <c r="AG718"/>
      <c r="AH718"/>
      <c r="AI718"/>
      <c r="AJ718"/>
      <c r="AK718"/>
      <c r="AL718"/>
      <c r="AM718"/>
      <c r="AN718"/>
    </row>
    <row r="719" spans="1:40" ht="15.75">
      <c r="A719" s="839"/>
      <c r="B719" s="835"/>
      <c r="C719" s="835"/>
      <c r="D719" s="835"/>
      <c r="E719" s="835"/>
      <c r="F719" s="835"/>
      <c r="G719" s="835"/>
      <c r="H719" s="835"/>
      <c r="I719" s="835"/>
      <c r="J719" s="835"/>
      <c r="K719" s="835"/>
      <c r="L719" s="835"/>
      <c r="M719" s="835"/>
      <c r="N719" s="836"/>
      <c r="O719" s="836"/>
      <c r="P719" s="836"/>
      <c r="Q719" s="836"/>
      <c r="R719" s="836"/>
      <c r="S719" s="836"/>
      <c r="T719" s="836"/>
      <c r="U719" s="836"/>
      <c r="V719" s="836"/>
      <c r="W719" s="836"/>
      <c r="X719" s="836"/>
      <c r="Y719" s="836"/>
      <c r="Z719" s="836"/>
      <c r="AA719" s="836"/>
      <c r="AB719" s="836"/>
      <c r="AC719" s="836"/>
      <c r="AD719" s="836"/>
      <c r="AE719" s="861"/>
      <c r="AF719"/>
      <c r="AG719"/>
      <c r="AH719"/>
      <c r="AI719"/>
      <c r="AJ719"/>
      <c r="AK719"/>
      <c r="AL719"/>
      <c r="AM719"/>
      <c r="AN719"/>
    </row>
    <row r="720" spans="1:40" ht="15.75">
      <c r="A720" s="839"/>
      <c r="B720" s="835"/>
      <c r="C720" s="835"/>
      <c r="D720" s="835"/>
      <c r="E720" s="835"/>
      <c r="F720" s="835"/>
      <c r="G720" s="835"/>
      <c r="H720" s="835"/>
      <c r="I720" s="835"/>
      <c r="J720" s="835"/>
      <c r="K720" s="835"/>
      <c r="L720" s="835"/>
      <c r="M720" s="835"/>
      <c r="N720" s="836"/>
      <c r="O720" s="836"/>
      <c r="P720" s="836"/>
      <c r="Q720" s="836"/>
      <c r="R720" s="836"/>
      <c r="S720" s="836"/>
      <c r="T720" s="836"/>
      <c r="U720" s="836"/>
      <c r="V720" s="836"/>
      <c r="W720" s="836"/>
      <c r="X720" s="836"/>
      <c r="Y720" s="836"/>
      <c r="Z720" s="836"/>
      <c r="AA720" s="836"/>
      <c r="AB720" s="836"/>
      <c r="AC720" s="836"/>
      <c r="AD720" s="836"/>
      <c r="AE720" s="861"/>
      <c r="AF720"/>
      <c r="AG720"/>
      <c r="AH720"/>
      <c r="AI720"/>
      <c r="AJ720"/>
      <c r="AK720"/>
      <c r="AL720"/>
      <c r="AM720"/>
      <c r="AN720"/>
    </row>
    <row r="721" spans="1:40" ht="15.75">
      <c r="A721" s="839"/>
      <c r="B721" s="835"/>
      <c r="C721" s="835"/>
      <c r="D721" s="835"/>
      <c r="E721" s="835"/>
      <c r="F721" s="835"/>
      <c r="G721" s="835"/>
      <c r="H721" s="835"/>
      <c r="I721" s="835"/>
      <c r="J721" s="835"/>
      <c r="K721" s="835"/>
      <c r="L721" s="835"/>
      <c r="M721" s="835"/>
      <c r="N721" s="836"/>
      <c r="O721" s="836"/>
      <c r="P721" s="836"/>
      <c r="Q721" s="836"/>
      <c r="R721" s="836"/>
      <c r="S721" s="836"/>
      <c r="T721" s="836"/>
      <c r="U721" s="836"/>
      <c r="V721" s="836"/>
      <c r="W721" s="836"/>
      <c r="X721" s="836"/>
      <c r="Y721" s="836"/>
      <c r="Z721" s="836"/>
      <c r="AA721" s="836"/>
      <c r="AB721" s="836"/>
      <c r="AC721" s="836"/>
      <c r="AD721" s="836"/>
      <c r="AE721" s="861"/>
      <c r="AF721"/>
      <c r="AG721"/>
      <c r="AH721"/>
      <c r="AI721"/>
      <c r="AJ721"/>
      <c r="AK721"/>
      <c r="AL721"/>
      <c r="AM721"/>
      <c r="AN721"/>
    </row>
    <row r="722" spans="1:40" ht="15.75">
      <c r="A722" s="839"/>
      <c r="B722" s="835"/>
      <c r="C722" s="835"/>
      <c r="D722" s="835"/>
      <c r="E722" s="835"/>
      <c r="F722" s="835"/>
      <c r="G722" s="835"/>
      <c r="H722" s="835"/>
      <c r="I722" s="835"/>
      <c r="J722" s="835"/>
      <c r="K722" s="835"/>
      <c r="L722" s="835"/>
      <c r="M722" s="835"/>
      <c r="N722" s="836"/>
      <c r="O722" s="836"/>
      <c r="P722" s="836"/>
      <c r="Q722" s="836"/>
      <c r="R722" s="836"/>
      <c r="S722" s="836"/>
      <c r="T722" s="836"/>
      <c r="U722" s="836"/>
      <c r="V722" s="836"/>
      <c r="W722" s="836"/>
      <c r="X722" s="836"/>
      <c r="Y722" s="836"/>
      <c r="Z722" s="836"/>
      <c r="AA722" s="836"/>
      <c r="AB722" s="836"/>
      <c r="AC722" s="836"/>
      <c r="AD722" s="836"/>
      <c r="AE722" s="861"/>
      <c r="AF722"/>
      <c r="AG722"/>
      <c r="AH722"/>
      <c r="AI722"/>
      <c r="AJ722"/>
      <c r="AK722"/>
      <c r="AL722"/>
      <c r="AM722"/>
      <c r="AN722"/>
    </row>
    <row r="723" spans="1:40" ht="15.75">
      <c r="A723" s="839"/>
      <c r="B723" s="835"/>
      <c r="C723" s="835"/>
      <c r="D723" s="835"/>
      <c r="E723" s="835"/>
      <c r="F723" s="835"/>
      <c r="G723" s="835"/>
      <c r="H723" s="835"/>
      <c r="I723" s="835"/>
      <c r="J723" s="835"/>
      <c r="K723" s="835"/>
      <c r="L723" s="835"/>
      <c r="M723" s="835"/>
      <c r="N723" s="836"/>
      <c r="O723" s="836"/>
      <c r="P723" s="836"/>
      <c r="Q723" s="836"/>
      <c r="R723" s="836"/>
      <c r="S723" s="836"/>
      <c r="T723" s="836"/>
      <c r="U723" s="836"/>
      <c r="V723" s="836"/>
      <c r="W723" s="836"/>
      <c r="X723" s="836"/>
      <c r="Y723" s="836"/>
      <c r="Z723" s="836"/>
      <c r="AA723" s="836"/>
      <c r="AB723" s="836"/>
      <c r="AC723" s="836"/>
      <c r="AD723" s="836"/>
      <c r="AE723" s="861"/>
      <c r="AF723"/>
      <c r="AG723"/>
      <c r="AH723"/>
      <c r="AI723"/>
      <c r="AJ723"/>
      <c r="AK723"/>
      <c r="AL723"/>
      <c r="AM723"/>
      <c r="AN723"/>
    </row>
    <row r="724" spans="1:40" ht="15.75">
      <c r="A724" s="839"/>
      <c r="B724" s="835"/>
      <c r="C724" s="835"/>
      <c r="D724" s="835"/>
      <c r="E724" s="835"/>
      <c r="F724" s="835"/>
      <c r="G724" s="835"/>
      <c r="H724" s="835"/>
      <c r="I724" s="835"/>
      <c r="J724" s="835"/>
      <c r="K724" s="835"/>
      <c r="L724" s="835"/>
      <c r="M724" s="835"/>
      <c r="N724" s="836"/>
      <c r="O724" s="836"/>
      <c r="P724" s="836"/>
      <c r="Q724" s="836"/>
      <c r="R724" s="836"/>
      <c r="S724" s="836"/>
      <c r="T724" s="836"/>
      <c r="U724" s="836"/>
      <c r="V724" s="836"/>
      <c r="W724" s="836"/>
      <c r="X724" s="836"/>
      <c r="Y724" s="836"/>
      <c r="Z724" s="836"/>
      <c r="AA724" s="836"/>
      <c r="AB724" s="836"/>
      <c r="AC724" s="836"/>
      <c r="AD724" s="836"/>
      <c r="AE724" s="861"/>
      <c r="AF724"/>
      <c r="AG724"/>
      <c r="AH724"/>
      <c r="AI724"/>
      <c r="AJ724"/>
      <c r="AK724"/>
      <c r="AL724"/>
      <c r="AM724"/>
      <c r="AN724"/>
    </row>
    <row r="725" spans="1:40" ht="15.75">
      <c r="A725" s="839"/>
      <c r="B725" s="835"/>
      <c r="C725" s="835"/>
      <c r="D725" s="835"/>
      <c r="E725" s="835"/>
      <c r="F725" s="835"/>
      <c r="G725" s="835"/>
      <c r="H725" s="835"/>
      <c r="I725" s="835"/>
      <c r="J725" s="835"/>
      <c r="K725" s="835"/>
      <c r="L725" s="835"/>
      <c r="M725" s="835"/>
      <c r="N725" s="836"/>
      <c r="O725" s="836"/>
      <c r="P725" s="836"/>
      <c r="Q725" s="836"/>
      <c r="R725" s="836"/>
      <c r="S725" s="836"/>
      <c r="T725" s="836"/>
      <c r="U725" s="836"/>
      <c r="V725" s="836"/>
      <c r="W725" s="836"/>
      <c r="X725" s="836"/>
      <c r="Y725" s="836"/>
      <c r="Z725" s="836"/>
      <c r="AA725" s="836"/>
      <c r="AB725" s="836"/>
      <c r="AC725" s="836"/>
      <c r="AD725" s="836"/>
      <c r="AE725" s="861"/>
      <c r="AF725"/>
      <c r="AG725"/>
      <c r="AH725"/>
      <c r="AI725"/>
      <c r="AJ725"/>
      <c r="AK725"/>
      <c r="AL725"/>
      <c r="AM725"/>
      <c r="AN725"/>
    </row>
    <row r="726" spans="1:40" ht="15.75">
      <c r="A726" s="839"/>
      <c r="B726" s="835"/>
      <c r="C726" s="835"/>
      <c r="D726" s="835"/>
      <c r="E726" s="835"/>
      <c r="F726" s="835"/>
      <c r="G726" s="835"/>
      <c r="H726" s="835"/>
      <c r="I726" s="835"/>
      <c r="J726" s="835"/>
      <c r="K726" s="835"/>
      <c r="L726" s="835"/>
      <c r="M726" s="835"/>
      <c r="N726" s="836"/>
      <c r="O726" s="836"/>
      <c r="P726" s="836"/>
      <c r="Q726" s="836"/>
      <c r="R726" s="836"/>
      <c r="S726" s="836"/>
      <c r="T726" s="836"/>
      <c r="U726" s="836"/>
      <c r="V726" s="836"/>
      <c r="W726" s="836"/>
      <c r="X726" s="836"/>
      <c r="Y726" s="836"/>
      <c r="Z726" s="836"/>
      <c r="AA726" s="836"/>
      <c r="AB726" s="836"/>
      <c r="AC726" s="836"/>
      <c r="AD726" s="836"/>
      <c r="AE726" s="861"/>
      <c r="AF726"/>
      <c r="AG726"/>
      <c r="AH726"/>
      <c r="AI726"/>
      <c r="AJ726"/>
      <c r="AK726"/>
      <c r="AL726"/>
      <c r="AM726"/>
      <c r="AN726"/>
    </row>
    <row r="727" spans="1:40" ht="15.75">
      <c r="A727" s="839"/>
      <c r="B727" s="835"/>
      <c r="C727" s="835"/>
      <c r="D727" s="835"/>
      <c r="E727" s="835"/>
      <c r="F727" s="835"/>
      <c r="G727" s="835"/>
      <c r="H727" s="835"/>
      <c r="I727" s="835"/>
      <c r="J727" s="835"/>
      <c r="K727" s="835"/>
      <c r="L727" s="835"/>
      <c r="M727" s="835"/>
      <c r="N727" s="836"/>
      <c r="O727" s="836"/>
      <c r="P727" s="836"/>
      <c r="Q727" s="836"/>
      <c r="R727" s="836"/>
      <c r="S727" s="836"/>
      <c r="T727" s="836"/>
      <c r="U727" s="836"/>
      <c r="V727" s="836"/>
      <c r="W727" s="836"/>
      <c r="X727" s="836"/>
      <c r="Y727" s="836"/>
      <c r="Z727" s="836"/>
      <c r="AA727" s="836"/>
      <c r="AB727" s="836"/>
      <c r="AC727" s="836"/>
      <c r="AD727" s="836"/>
      <c r="AE727" s="861"/>
      <c r="AF727"/>
      <c r="AG727"/>
      <c r="AH727"/>
      <c r="AI727"/>
      <c r="AJ727"/>
      <c r="AK727"/>
      <c r="AL727"/>
      <c r="AM727"/>
      <c r="AN727"/>
    </row>
    <row r="728" spans="1:40" ht="15.75">
      <c r="A728" s="839"/>
      <c r="B728" s="835"/>
      <c r="C728" s="835"/>
      <c r="D728" s="835"/>
      <c r="E728" s="835"/>
      <c r="F728" s="835"/>
      <c r="G728" s="835"/>
      <c r="H728" s="835"/>
      <c r="I728" s="835"/>
      <c r="J728" s="835"/>
      <c r="K728" s="835"/>
      <c r="L728" s="835"/>
      <c r="M728" s="835"/>
      <c r="N728" s="836"/>
      <c r="O728" s="836"/>
      <c r="P728" s="836"/>
      <c r="Q728" s="836"/>
      <c r="R728" s="836"/>
      <c r="S728" s="836"/>
      <c r="T728" s="836"/>
      <c r="U728" s="836"/>
      <c r="V728" s="836"/>
      <c r="W728" s="836"/>
      <c r="X728" s="836"/>
      <c r="Y728" s="836"/>
      <c r="Z728" s="836"/>
      <c r="AA728" s="836"/>
      <c r="AB728" s="836"/>
      <c r="AC728" s="836"/>
      <c r="AD728" s="836"/>
      <c r="AE728" s="861"/>
      <c r="AF728"/>
      <c r="AG728"/>
      <c r="AH728"/>
      <c r="AI728"/>
      <c r="AJ728"/>
      <c r="AK728"/>
      <c r="AL728"/>
      <c r="AM728"/>
      <c r="AN728"/>
    </row>
    <row r="729" spans="1:40" ht="15.75">
      <c r="A729" s="839"/>
      <c r="B729" s="835"/>
      <c r="C729" s="835"/>
      <c r="D729" s="835"/>
      <c r="E729" s="835"/>
      <c r="F729" s="835"/>
      <c r="G729" s="835"/>
      <c r="H729" s="835"/>
      <c r="I729" s="835"/>
      <c r="J729" s="835"/>
      <c r="K729" s="835"/>
      <c r="L729" s="835"/>
      <c r="M729" s="835"/>
      <c r="N729" s="836"/>
      <c r="O729" s="836"/>
      <c r="P729" s="836"/>
      <c r="Q729" s="836"/>
      <c r="R729" s="836"/>
      <c r="S729" s="836"/>
      <c r="T729" s="836"/>
      <c r="U729" s="836"/>
      <c r="V729" s="836"/>
      <c r="W729" s="836"/>
      <c r="X729" s="836"/>
      <c r="Y729" s="836"/>
      <c r="Z729" s="836"/>
      <c r="AA729" s="836"/>
      <c r="AB729" s="836"/>
      <c r="AC729" s="836"/>
      <c r="AD729" s="836"/>
      <c r="AE729" s="861"/>
      <c r="AF729"/>
      <c r="AG729"/>
      <c r="AH729"/>
      <c r="AI729"/>
      <c r="AJ729"/>
      <c r="AK729"/>
      <c r="AL729"/>
      <c r="AM729"/>
      <c r="AN729"/>
    </row>
    <row r="730" spans="1:40" ht="15.75">
      <c r="A730" s="839"/>
      <c r="B730" s="835"/>
      <c r="C730" s="835"/>
      <c r="D730" s="835"/>
      <c r="E730" s="835"/>
      <c r="F730" s="835"/>
      <c r="G730" s="835"/>
      <c r="H730" s="835"/>
      <c r="I730" s="835"/>
      <c r="J730" s="835"/>
      <c r="K730" s="835"/>
      <c r="L730" s="835"/>
      <c r="M730" s="835"/>
      <c r="N730" s="836"/>
      <c r="O730" s="836"/>
      <c r="P730" s="836"/>
      <c r="Q730" s="836"/>
      <c r="R730" s="836"/>
      <c r="S730" s="836"/>
      <c r="T730" s="836"/>
      <c r="U730" s="836"/>
      <c r="V730" s="836"/>
      <c r="W730" s="836"/>
      <c r="X730" s="836"/>
      <c r="Y730" s="836"/>
      <c r="Z730" s="836"/>
      <c r="AA730" s="836"/>
      <c r="AB730" s="836"/>
      <c r="AC730" s="836"/>
      <c r="AD730" s="836"/>
      <c r="AE730" s="861"/>
      <c r="AF730"/>
      <c r="AG730"/>
      <c r="AH730"/>
      <c r="AI730"/>
      <c r="AJ730"/>
      <c r="AK730"/>
      <c r="AL730"/>
      <c r="AM730"/>
      <c r="AN730"/>
    </row>
    <row r="731" spans="1:40" ht="15.75">
      <c r="A731" s="839"/>
      <c r="B731" s="835"/>
      <c r="C731" s="835"/>
      <c r="D731" s="835"/>
      <c r="E731" s="835"/>
      <c r="F731" s="835"/>
      <c r="G731" s="835"/>
      <c r="H731" s="835"/>
      <c r="I731" s="835"/>
      <c r="J731" s="835"/>
      <c r="K731" s="835"/>
      <c r="L731" s="835"/>
      <c r="M731" s="835"/>
      <c r="N731" s="836"/>
      <c r="O731" s="836"/>
      <c r="P731" s="836"/>
      <c r="Q731" s="836"/>
      <c r="R731" s="836"/>
      <c r="S731" s="836"/>
      <c r="T731" s="836"/>
      <c r="U731" s="836"/>
      <c r="V731" s="836"/>
      <c r="W731" s="836"/>
      <c r="X731" s="836"/>
      <c r="Y731" s="836"/>
      <c r="Z731" s="836"/>
      <c r="AA731" s="836"/>
      <c r="AB731" s="836"/>
      <c r="AC731" s="836"/>
      <c r="AD731" s="836"/>
      <c r="AE731" s="861"/>
      <c r="AF731"/>
      <c r="AG731"/>
      <c r="AH731"/>
      <c r="AI731"/>
      <c r="AJ731"/>
      <c r="AK731"/>
      <c r="AL731"/>
      <c r="AM731"/>
      <c r="AN731"/>
    </row>
    <row r="732" spans="1:40" ht="15.75">
      <c r="A732" s="839"/>
      <c r="B732" s="835"/>
      <c r="C732" s="835"/>
      <c r="D732" s="835"/>
      <c r="E732" s="835"/>
      <c r="F732" s="835"/>
      <c r="G732" s="835"/>
      <c r="H732" s="835"/>
      <c r="I732" s="835"/>
      <c r="J732" s="835"/>
      <c r="K732" s="835"/>
      <c r="L732" s="835"/>
      <c r="M732" s="835"/>
      <c r="N732" s="836"/>
      <c r="O732" s="836"/>
      <c r="P732" s="836"/>
      <c r="Q732" s="836"/>
      <c r="R732" s="836"/>
      <c r="S732" s="836"/>
      <c r="T732" s="836"/>
      <c r="U732" s="836"/>
      <c r="V732" s="836"/>
      <c r="W732" s="836"/>
      <c r="X732" s="836"/>
      <c r="Y732" s="836"/>
      <c r="Z732" s="836"/>
      <c r="AA732" s="836"/>
      <c r="AB732" s="836"/>
      <c r="AC732" s="836"/>
      <c r="AD732" s="836"/>
      <c r="AE732" s="861"/>
      <c r="AF732"/>
      <c r="AG732"/>
      <c r="AH732"/>
      <c r="AI732"/>
      <c r="AJ732"/>
      <c r="AK732"/>
      <c r="AL732"/>
      <c r="AM732"/>
      <c r="AN732"/>
    </row>
    <row r="733" spans="1:40" ht="15.75">
      <c r="A733" s="839"/>
      <c r="B733" s="835"/>
      <c r="C733" s="835"/>
      <c r="D733" s="835"/>
      <c r="E733" s="835"/>
      <c r="F733" s="835"/>
      <c r="G733" s="835"/>
      <c r="H733" s="835"/>
      <c r="I733" s="835"/>
      <c r="J733" s="835"/>
      <c r="K733" s="835"/>
      <c r="L733" s="835"/>
      <c r="M733" s="835"/>
      <c r="N733" s="836"/>
      <c r="O733" s="836"/>
      <c r="P733" s="836"/>
      <c r="Q733" s="836"/>
      <c r="R733" s="836"/>
      <c r="S733" s="836"/>
      <c r="T733" s="836"/>
      <c r="U733" s="836"/>
      <c r="V733" s="836"/>
      <c r="W733" s="836"/>
      <c r="X733" s="836"/>
      <c r="Y733" s="836"/>
      <c r="Z733" s="836"/>
      <c r="AA733" s="836"/>
      <c r="AB733" s="836"/>
      <c r="AC733" s="836"/>
      <c r="AD733" s="836"/>
      <c r="AE733" s="861"/>
      <c r="AF733"/>
      <c r="AG733"/>
      <c r="AH733"/>
      <c r="AI733"/>
      <c r="AJ733"/>
      <c r="AK733"/>
      <c r="AL733"/>
      <c r="AM733"/>
      <c r="AN733"/>
    </row>
    <row r="734" spans="1:40" ht="15.75">
      <c r="A734" s="839"/>
      <c r="B734" s="835"/>
      <c r="C734" s="835"/>
      <c r="D734" s="835"/>
      <c r="E734" s="835"/>
      <c r="F734" s="835"/>
      <c r="G734" s="835"/>
      <c r="H734" s="835"/>
      <c r="I734" s="835"/>
      <c r="J734" s="835"/>
      <c r="K734" s="835"/>
      <c r="L734" s="835"/>
      <c r="M734" s="835"/>
      <c r="N734" s="836"/>
      <c r="O734" s="836"/>
      <c r="P734" s="836"/>
      <c r="Q734" s="836"/>
      <c r="R734" s="836"/>
      <c r="S734" s="836"/>
      <c r="T734" s="836"/>
      <c r="U734" s="836"/>
      <c r="V734" s="836"/>
      <c r="W734" s="836"/>
      <c r="X734" s="836"/>
      <c r="Y734" s="836"/>
      <c r="Z734" s="836"/>
      <c r="AA734" s="836"/>
      <c r="AB734" s="836"/>
      <c r="AC734" s="836"/>
      <c r="AD734" s="836"/>
      <c r="AE734" s="861"/>
      <c r="AF734"/>
      <c r="AG734"/>
      <c r="AH734"/>
      <c r="AI734"/>
      <c r="AJ734"/>
      <c r="AK734"/>
      <c r="AL734"/>
      <c r="AM734"/>
      <c r="AN734"/>
    </row>
    <row r="735" spans="1:40" ht="15.75">
      <c r="A735" s="839"/>
      <c r="B735" s="835"/>
      <c r="C735" s="835"/>
      <c r="D735" s="835"/>
      <c r="E735" s="835"/>
      <c r="F735" s="835"/>
      <c r="G735" s="835"/>
      <c r="H735" s="835"/>
      <c r="I735" s="835"/>
      <c r="J735" s="835"/>
      <c r="K735" s="835"/>
      <c r="L735" s="835"/>
      <c r="M735" s="835"/>
      <c r="N735" s="836"/>
      <c r="O735" s="836"/>
      <c r="P735" s="836"/>
      <c r="Q735" s="836"/>
      <c r="R735" s="836"/>
      <c r="S735" s="836"/>
      <c r="T735" s="836"/>
      <c r="U735" s="836"/>
      <c r="V735" s="836"/>
      <c r="W735" s="836"/>
      <c r="X735" s="836"/>
      <c r="Y735" s="836"/>
      <c r="Z735" s="836"/>
      <c r="AA735" s="836"/>
      <c r="AB735" s="836"/>
      <c r="AC735" s="836"/>
      <c r="AD735" s="836"/>
      <c r="AE735" s="861"/>
      <c r="AF735"/>
      <c r="AG735"/>
      <c r="AH735"/>
      <c r="AI735"/>
      <c r="AJ735"/>
      <c r="AK735"/>
      <c r="AL735"/>
      <c r="AM735"/>
      <c r="AN735"/>
    </row>
    <row r="736" spans="1:40" ht="15.75">
      <c r="A736" s="839"/>
      <c r="B736" s="835"/>
      <c r="C736" s="835"/>
      <c r="D736" s="835"/>
      <c r="E736" s="835"/>
      <c r="F736" s="835"/>
      <c r="G736" s="835"/>
      <c r="H736" s="835"/>
      <c r="I736" s="835"/>
      <c r="J736" s="835"/>
      <c r="K736" s="835"/>
      <c r="L736" s="835"/>
      <c r="M736" s="835"/>
      <c r="N736" s="836"/>
      <c r="O736" s="836"/>
      <c r="P736" s="836"/>
      <c r="Q736" s="836"/>
      <c r="R736" s="836"/>
      <c r="S736" s="836"/>
      <c r="T736" s="836"/>
      <c r="U736" s="836"/>
      <c r="V736" s="836"/>
      <c r="W736" s="836"/>
      <c r="X736" s="836"/>
      <c r="Y736" s="836"/>
      <c r="Z736" s="836"/>
      <c r="AA736" s="836"/>
      <c r="AB736" s="836"/>
      <c r="AC736" s="836"/>
      <c r="AD736" s="836"/>
      <c r="AE736" s="861"/>
      <c r="AF736"/>
      <c r="AG736"/>
      <c r="AH736"/>
      <c r="AI736"/>
      <c r="AJ736"/>
      <c r="AK736"/>
      <c r="AL736"/>
      <c r="AM736"/>
      <c r="AN736"/>
    </row>
    <row r="737" spans="1:40" ht="15.75">
      <c r="A737" s="839"/>
      <c r="B737" s="835"/>
      <c r="C737" s="835"/>
      <c r="D737" s="835"/>
      <c r="E737" s="835"/>
      <c r="F737" s="835"/>
      <c r="G737" s="835"/>
      <c r="H737" s="835"/>
      <c r="I737" s="835"/>
      <c r="J737" s="835"/>
      <c r="K737" s="835"/>
      <c r="L737" s="835"/>
      <c r="M737" s="835"/>
      <c r="N737" s="836"/>
      <c r="O737" s="836"/>
      <c r="P737" s="836"/>
      <c r="Q737" s="836"/>
      <c r="R737" s="836"/>
      <c r="S737" s="836"/>
      <c r="T737" s="836"/>
      <c r="U737" s="836"/>
      <c r="V737" s="836"/>
      <c r="W737" s="836"/>
      <c r="X737" s="836"/>
      <c r="Y737" s="836"/>
      <c r="Z737" s="836"/>
      <c r="AA737" s="836"/>
      <c r="AB737" s="836"/>
      <c r="AC737" s="836"/>
      <c r="AD737" s="836"/>
      <c r="AE737" s="861"/>
      <c r="AF737"/>
      <c r="AG737"/>
      <c r="AH737"/>
      <c r="AI737"/>
      <c r="AJ737"/>
      <c r="AK737"/>
      <c r="AL737"/>
      <c r="AM737"/>
      <c r="AN737"/>
    </row>
    <row r="738" spans="1:40" ht="15.75">
      <c r="A738" s="839"/>
      <c r="B738" s="835"/>
      <c r="C738" s="835"/>
      <c r="D738" s="835"/>
      <c r="E738" s="835"/>
      <c r="F738" s="835"/>
      <c r="G738" s="835"/>
      <c r="H738" s="835"/>
      <c r="I738" s="835"/>
      <c r="J738" s="835"/>
      <c r="K738" s="835"/>
      <c r="L738" s="835"/>
      <c r="M738" s="835"/>
      <c r="N738" s="836"/>
      <c r="O738" s="836"/>
      <c r="P738" s="836"/>
      <c r="Q738" s="836"/>
      <c r="R738" s="836"/>
      <c r="S738" s="836"/>
      <c r="T738" s="836"/>
      <c r="U738" s="836"/>
      <c r="V738" s="836"/>
      <c r="W738" s="836"/>
      <c r="X738" s="836"/>
      <c r="Y738" s="836"/>
      <c r="Z738" s="836"/>
      <c r="AA738" s="836"/>
      <c r="AB738" s="836"/>
      <c r="AC738" s="836"/>
      <c r="AD738" s="836"/>
      <c r="AE738" s="861"/>
      <c r="AF738"/>
      <c r="AG738"/>
      <c r="AH738"/>
      <c r="AI738"/>
      <c r="AJ738"/>
      <c r="AK738"/>
      <c r="AL738"/>
      <c r="AM738"/>
      <c r="AN738"/>
    </row>
    <row r="739" spans="1:40" ht="15.75">
      <c r="A739" s="839"/>
      <c r="B739" s="835"/>
      <c r="C739" s="835"/>
      <c r="D739" s="835"/>
      <c r="E739" s="835"/>
      <c r="F739" s="835"/>
      <c r="G739" s="835"/>
      <c r="H739" s="835"/>
      <c r="I739" s="835"/>
      <c r="J739" s="835"/>
      <c r="K739" s="835"/>
      <c r="L739" s="835"/>
      <c r="M739" s="835"/>
      <c r="N739" s="836"/>
      <c r="O739" s="836"/>
      <c r="P739" s="836"/>
      <c r="Q739" s="836"/>
      <c r="R739" s="836"/>
      <c r="S739" s="836"/>
      <c r="T739" s="836"/>
      <c r="U739" s="836"/>
      <c r="V739" s="836"/>
      <c r="W739" s="836"/>
      <c r="X739" s="836"/>
      <c r="Y739" s="836"/>
      <c r="Z739" s="836"/>
      <c r="AA739" s="836"/>
      <c r="AB739" s="836"/>
      <c r="AC739" s="836"/>
      <c r="AD739" s="836"/>
      <c r="AE739" s="861"/>
      <c r="AF739"/>
      <c r="AG739"/>
      <c r="AH739"/>
      <c r="AI739"/>
      <c r="AJ739"/>
      <c r="AK739"/>
      <c r="AL739"/>
      <c r="AM739"/>
      <c r="AN739"/>
    </row>
    <row r="740" spans="1:40" ht="15.75">
      <c r="A740" s="839"/>
      <c r="B740" s="835"/>
      <c r="C740" s="835"/>
      <c r="D740" s="835"/>
      <c r="E740" s="835"/>
      <c r="F740" s="835"/>
      <c r="G740" s="835"/>
      <c r="H740" s="835"/>
      <c r="I740" s="835"/>
      <c r="J740" s="835"/>
      <c r="K740" s="835"/>
      <c r="L740" s="835"/>
      <c r="M740" s="835"/>
      <c r="N740" s="836"/>
      <c r="O740" s="836"/>
      <c r="P740" s="836"/>
      <c r="Q740" s="836"/>
      <c r="R740" s="836"/>
      <c r="S740" s="836"/>
      <c r="T740" s="836"/>
      <c r="U740" s="836"/>
      <c r="V740" s="836"/>
      <c r="W740" s="836"/>
      <c r="X740" s="836"/>
      <c r="Y740" s="836"/>
      <c r="Z740" s="836"/>
      <c r="AA740" s="836"/>
      <c r="AB740" s="836"/>
      <c r="AC740" s="836"/>
      <c r="AD740" s="836"/>
      <c r="AE740" s="861"/>
      <c r="AF740"/>
      <c r="AG740"/>
      <c r="AH740"/>
      <c r="AI740"/>
      <c r="AJ740"/>
      <c r="AK740"/>
      <c r="AL740"/>
      <c r="AM740"/>
      <c r="AN740"/>
    </row>
    <row r="741" spans="1:40" ht="15.75">
      <c r="A741" s="839"/>
      <c r="B741" s="835"/>
      <c r="C741" s="835"/>
      <c r="D741" s="835"/>
      <c r="E741" s="835"/>
      <c r="F741" s="835"/>
      <c r="G741" s="835"/>
      <c r="H741" s="835"/>
      <c r="I741" s="835"/>
      <c r="J741" s="835"/>
      <c r="K741" s="835"/>
      <c r="L741" s="835"/>
      <c r="M741" s="835"/>
      <c r="N741" s="836"/>
      <c r="O741" s="836"/>
      <c r="P741" s="836"/>
      <c r="Q741" s="836"/>
      <c r="R741" s="836"/>
      <c r="S741" s="836"/>
      <c r="T741" s="836"/>
      <c r="U741" s="836"/>
      <c r="V741" s="836"/>
      <c r="W741" s="836"/>
      <c r="X741" s="836"/>
      <c r="Y741" s="836"/>
      <c r="Z741" s="836"/>
      <c r="AA741" s="836"/>
      <c r="AB741" s="836"/>
      <c r="AC741" s="836"/>
      <c r="AD741" s="836"/>
      <c r="AE741" s="861"/>
      <c r="AF741"/>
      <c r="AG741"/>
      <c r="AH741"/>
      <c r="AI741"/>
      <c r="AJ741"/>
      <c r="AK741"/>
      <c r="AL741"/>
      <c r="AM741"/>
      <c r="AN741"/>
    </row>
    <row r="742" spans="1:40" ht="15.75">
      <c r="A742" s="839"/>
      <c r="B742" s="835"/>
      <c r="C742" s="835"/>
      <c r="D742" s="835"/>
      <c r="E742" s="835"/>
      <c r="F742" s="835"/>
      <c r="G742" s="835"/>
      <c r="H742" s="835"/>
      <c r="I742" s="835"/>
      <c r="J742" s="835"/>
      <c r="K742" s="835"/>
      <c r="L742" s="835"/>
      <c r="M742" s="835"/>
      <c r="N742" s="836"/>
      <c r="O742" s="836"/>
      <c r="P742" s="836"/>
      <c r="Q742" s="836"/>
      <c r="R742" s="836"/>
      <c r="S742" s="836"/>
      <c r="T742" s="836"/>
      <c r="U742" s="836"/>
      <c r="V742" s="836"/>
      <c r="W742" s="836"/>
      <c r="X742" s="836"/>
      <c r="Y742" s="836"/>
      <c r="Z742" s="836"/>
      <c r="AA742" s="836"/>
      <c r="AB742" s="836"/>
      <c r="AC742" s="836"/>
      <c r="AD742" s="836"/>
      <c r="AE742" s="861"/>
      <c r="AF742"/>
      <c r="AG742"/>
      <c r="AH742"/>
      <c r="AI742"/>
      <c r="AJ742"/>
      <c r="AK742"/>
      <c r="AL742"/>
      <c r="AM742"/>
      <c r="AN742"/>
    </row>
    <row r="743" spans="1:40" ht="15.75">
      <c r="A743" s="839"/>
      <c r="B743" s="835"/>
      <c r="C743" s="835"/>
      <c r="D743" s="835"/>
      <c r="E743" s="835"/>
      <c r="F743" s="835"/>
      <c r="G743" s="835"/>
      <c r="H743" s="835"/>
      <c r="I743" s="835"/>
      <c r="J743" s="835"/>
      <c r="K743" s="835"/>
      <c r="L743" s="835"/>
      <c r="M743" s="835"/>
      <c r="N743" s="836"/>
      <c r="O743" s="836"/>
      <c r="P743" s="836"/>
      <c r="Q743" s="836"/>
      <c r="R743" s="836"/>
      <c r="S743" s="836"/>
      <c r="T743" s="836"/>
      <c r="U743" s="836"/>
      <c r="V743" s="836"/>
      <c r="W743" s="836"/>
      <c r="X743" s="836"/>
      <c r="Y743" s="836"/>
      <c r="Z743" s="836"/>
      <c r="AA743" s="836"/>
      <c r="AB743" s="836"/>
      <c r="AC743" s="836"/>
      <c r="AD743" s="836"/>
      <c r="AE743" s="861"/>
      <c r="AF743"/>
      <c r="AG743"/>
      <c r="AH743"/>
      <c r="AI743"/>
      <c r="AJ743"/>
      <c r="AK743"/>
      <c r="AL743"/>
      <c r="AM743"/>
      <c r="AN743"/>
    </row>
    <row r="744" spans="1:40" ht="15.75">
      <c r="A744" s="839"/>
      <c r="B744" s="835"/>
      <c r="C744" s="835"/>
      <c r="D744" s="835"/>
      <c r="E744" s="835"/>
      <c r="F744" s="835"/>
      <c r="G744" s="835"/>
      <c r="H744" s="835"/>
      <c r="I744" s="835"/>
      <c r="J744" s="835"/>
      <c r="K744" s="835"/>
      <c r="L744" s="835"/>
      <c r="M744" s="835"/>
      <c r="N744" s="836"/>
      <c r="O744" s="836"/>
      <c r="P744" s="836"/>
      <c r="Q744" s="836"/>
      <c r="R744" s="836"/>
      <c r="S744" s="836"/>
      <c r="T744" s="836"/>
      <c r="U744" s="836"/>
      <c r="V744" s="836"/>
      <c r="W744" s="836"/>
      <c r="X744" s="836"/>
      <c r="Y744" s="836"/>
      <c r="Z744" s="836"/>
      <c r="AA744" s="836"/>
      <c r="AB744" s="836"/>
      <c r="AC744" s="836"/>
      <c r="AD744" s="836"/>
      <c r="AE744" s="861"/>
      <c r="AF744"/>
      <c r="AG744"/>
      <c r="AH744"/>
      <c r="AI744"/>
      <c r="AJ744"/>
      <c r="AK744"/>
      <c r="AL744"/>
      <c r="AM744"/>
      <c r="AN744"/>
    </row>
    <row r="745" spans="1:40" ht="15.75">
      <c r="A745" s="839"/>
      <c r="B745" s="835"/>
      <c r="C745" s="835"/>
      <c r="D745" s="835"/>
      <c r="E745" s="835"/>
      <c r="F745" s="835"/>
      <c r="G745" s="835"/>
      <c r="H745" s="835"/>
      <c r="I745" s="835"/>
      <c r="J745" s="835"/>
      <c r="K745" s="835"/>
      <c r="L745" s="835"/>
      <c r="M745" s="835"/>
      <c r="N745" s="836"/>
      <c r="O745" s="836"/>
      <c r="P745" s="836"/>
      <c r="Q745" s="836"/>
      <c r="R745" s="836"/>
      <c r="S745" s="836"/>
      <c r="T745" s="836"/>
      <c r="U745" s="836"/>
      <c r="V745" s="836"/>
      <c r="W745" s="836"/>
      <c r="X745" s="836"/>
      <c r="Y745" s="836"/>
      <c r="Z745" s="836"/>
      <c r="AA745" s="836"/>
      <c r="AB745" s="836"/>
      <c r="AC745" s="836"/>
      <c r="AD745" s="836"/>
      <c r="AE745" s="861"/>
      <c r="AF745"/>
      <c r="AG745"/>
      <c r="AH745"/>
      <c r="AI745"/>
      <c r="AJ745"/>
      <c r="AK745"/>
      <c r="AL745"/>
      <c r="AM745"/>
      <c r="AN745"/>
    </row>
    <row r="746" spans="1:40" ht="15.75">
      <c r="A746" s="839"/>
      <c r="B746" s="835"/>
      <c r="C746" s="835"/>
      <c r="D746" s="835"/>
      <c r="E746" s="835"/>
      <c r="F746" s="835"/>
      <c r="G746" s="835"/>
      <c r="H746" s="835"/>
      <c r="I746" s="835"/>
      <c r="J746" s="835"/>
      <c r="K746" s="835"/>
      <c r="L746" s="835"/>
      <c r="M746" s="835"/>
      <c r="N746" s="836"/>
      <c r="O746" s="836"/>
      <c r="P746" s="836"/>
      <c r="Q746" s="836"/>
      <c r="R746" s="836"/>
      <c r="S746" s="836"/>
      <c r="T746" s="836"/>
      <c r="U746" s="836"/>
      <c r="V746" s="836"/>
      <c r="W746" s="836"/>
      <c r="X746" s="836"/>
      <c r="Y746" s="836"/>
      <c r="Z746" s="836"/>
      <c r="AA746" s="836"/>
      <c r="AB746" s="836"/>
      <c r="AC746" s="836"/>
      <c r="AD746" s="836"/>
      <c r="AE746" s="861"/>
      <c r="AF746"/>
      <c r="AG746"/>
      <c r="AH746"/>
      <c r="AI746"/>
      <c r="AJ746"/>
      <c r="AK746"/>
      <c r="AL746"/>
      <c r="AM746"/>
      <c r="AN746"/>
    </row>
    <row r="747" spans="1:40" ht="15.75">
      <c r="A747" s="839"/>
      <c r="B747" s="835"/>
      <c r="C747" s="835"/>
      <c r="D747" s="835"/>
      <c r="E747" s="835"/>
      <c r="F747" s="835"/>
      <c r="G747" s="835"/>
      <c r="H747" s="835"/>
      <c r="I747" s="835"/>
      <c r="J747" s="835"/>
      <c r="K747" s="835"/>
      <c r="L747" s="835"/>
      <c r="M747" s="835"/>
      <c r="N747" s="836"/>
      <c r="O747" s="836"/>
      <c r="P747" s="836"/>
      <c r="Q747" s="836"/>
      <c r="R747" s="836"/>
      <c r="S747" s="836"/>
      <c r="T747" s="836"/>
      <c r="U747" s="836"/>
      <c r="V747" s="836"/>
      <c r="W747" s="836"/>
      <c r="X747" s="836"/>
      <c r="Y747" s="836"/>
      <c r="Z747" s="836"/>
      <c r="AA747" s="836"/>
      <c r="AB747" s="836"/>
      <c r="AC747" s="836"/>
      <c r="AD747" s="836"/>
      <c r="AE747" s="861"/>
      <c r="AF747"/>
      <c r="AG747"/>
      <c r="AH747"/>
      <c r="AI747"/>
      <c r="AJ747"/>
      <c r="AK747"/>
      <c r="AL747"/>
      <c r="AM747"/>
      <c r="AN747"/>
    </row>
    <row r="748" spans="1:40" ht="15.75">
      <c r="A748" s="839"/>
      <c r="B748" s="835"/>
      <c r="C748" s="835"/>
      <c r="D748" s="835"/>
      <c r="E748" s="835"/>
      <c r="F748" s="835"/>
      <c r="G748" s="835"/>
      <c r="H748" s="835"/>
      <c r="I748" s="835"/>
      <c r="J748" s="835"/>
      <c r="K748" s="835"/>
      <c r="L748" s="835"/>
      <c r="M748" s="835"/>
      <c r="N748" s="836"/>
      <c r="O748" s="836"/>
      <c r="P748" s="836"/>
      <c r="Q748" s="836"/>
      <c r="R748" s="836"/>
      <c r="S748" s="836"/>
      <c r="T748" s="836"/>
      <c r="U748" s="836"/>
      <c r="V748" s="836"/>
      <c r="W748" s="836"/>
      <c r="X748" s="836"/>
      <c r="Y748" s="836"/>
      <c r="Z748" s="836"/>
      <c r="AA748" s="836"/>
      <c r="AB748" s="836"/>
      <c r="AC748" s="836"/>
      <c r="AD748" s="836"/>
      <c r="AE748" s="861"/>
      <c r="AF748"/>
      <c r="AG748"/>
      <c r="AH748"/>
      <c r="AI748"/>
      <c r="AJ748"/>
      <c r="AK748"/>
      <c r="AL748"/>
      <c r="AM748"/>
      <c r="AN748"/>
    </row>
    <row r="749" spans="1:40" ht="15.75">
      <c r="A749" s="839"/>
      <c r="B749" s="835"/>
      <c r="C749" s="835"/>
      <c r="D749" s="835"/>
      <c r="E749" s="835"/>
      <c r="F749" s="835"/>
      <c r="G749" s="835"/>
      <c r="H749" s="835"/>
      <c r="I749" s="835"/>
      <c r="J749" s="835"/>
      <c r="K749" s="835"/>
      <c r="L749" s="835"/>
      <c r="M749" s="835"/>
      <c r="N749" s="836"/>
      <c r="O749" s="836"/>
      <c r="P749" s="836"/>
      <c r="Q749" s="836"/>
      <c r="R749" s="836"/>
      <c r="S749" s="836"/>
      <c r="T749" s="836"/>
      <c r="U749" s="836"/>
      <c r="V749" s="836"/>
      <c r="W749" s="836"/>
      <c r="X749" s="836"/>
      <c r="Y749" s="836"/>
      <c r="Z749" s="836"/>
      <c r="AA749" s="836"/>
      <c r="AB749" s="836"/>
      <c r="AC749" s="836"/>
      <c r="AD749" s="836"/>
      <c r="AE749" s="861"/>
      <c r="AF749"/>
      <c r="AG749"/>
      <c r="AH749"/>
      <c r="AI749"/>
      <c r="AJ749"/>
      <c r="AK749"/>
      <c r="AL749"/>
      <c r="AM749"/>
      <c r="AN749"/>
    </row>
    <row r="750" spans="1:40" ht="15.75">
      <c r="A750" s="839"/>
      <c r="B750" s="835"/>
      <c r="C750" s="835"/>
      <c r="D750" s="835"/>
      <c r="E750" s="835"/>
      <c r="F750" s="835"/>
      <c r="G750" s="835"/>
      <c r="H750" s="835"/>
      <c r="I750" s="835"/>
      <c r="J750" s="835"/>
      <c r="K750" s="835"/>
      <c r="L750" s="835"/>
      <c r="M750" s="835"/>
      <c r="N750" s="836"/>
      <c r="O750" s="836"/>
      <c r="P750" s="836"/>
      <c r="Q750" s="836"/>
      <c r="R750" s="836"/>
      <c r="S750" s="836"/>
      <c r="T750" s="836"/>
      <c r="U750" s="836"/>
      <c r="V750" s="836"/>
      <c r="W750" s="836"/>
      <c r="X750" s="836"/>
      <c r="Y750" s="836"/>
      <c r="Z750" s="836"/>
      <c r="AA750" s="836"/>
      <c r="AB750" s="836"/>
      <c r="AC750" s="836"/>
      <c r="AD750" s="836"/>
      <c r="AE750" s="861"/>
      <c r="AF750"/>
      <c r="AG750"/>
      <c r="AH750"/>
      <c r="AI750"/>
      <c r="AJ750"/>
      <c r="AK750"/>
      <c r="AL750"/>
      <c r="AM750"/>
      <c r="AN750"/>
    </row>
    <row r="751" spans="1:40" ht="15.75">
      <c r="A751" s="839"/>
      <c r="B751" s="835"/>
      <c r="C751" s="835"/>
      <c r="D751" s="835"/>
      <c r="E751" s="835"/>
      <c r="F751" s="835"/>
      <c r="G751" s="835"/>
      <c r="H751" s="835"/>
      <c r="I751" s="835"/>
      <c r="J751" s="835"/>
      <c r="K751" s="835"/>
      <c r="L751" s="835"/>
      <c r="M751" s="835"/>
      <c r="N751" s="836"/>
      <c r="O751" s="836"/>
      <c r="P751" s="836"/>
      <c r="Q751" s="836"/>
      <c r="R751" s="836"/>
      <c r="S751" s="836"/>
      <c r="T751" s="836"/>
      <c r="U751" s="836"/>
      <c r="V751" s="836"/>
      <c r="W751" s="836"/>
      <c r="X751" s="836"/>
      <c r="Y751" s="836"/>
      <c r="Z751" s="836"/>
      <c r="AA751" s="836"/>
      <c r="AB751" s="836"/>
      <c r="AC751" s="836"/>
      <c r="AD751" s="836"/>
      <c r="AE751" s="861"/>
      <c r="AF751"/>
      <c r="AG751"/>
      <c r="AH751"/>
      <c r="AI751"/>
      <c r="AJ751"/>
      <c r="AK751"/>
      <c r="AL751"/>
      <c r="AM751"/>
      <c r="AN751"/>
    </row>
    <row r="752" spans="1:40" ht="15.75">
      <c r="A752" s="839"/>
      <c r="B752" s="835"/>
      <c r="C752" s="835"/>
      <c r="D752" s="835"/>
      <c r="E752" s="835"/>
      <c r="F752" s="835"/>
      <c r="G752" s="835"/>
      <c r="H752" s="835"/>
      <c r="I752" s="835"/>
      <c r="J752" s="835"/>
      <c r="K752" s="835"/>
      <c r="L752" s="835"/>
      <c r="M752" s="835"/>
      <c r="N752" s="836"/>
      <c r="O752" s="836"/>
      <c r="P752" s="836"/>
      <c r="Q752" s="836"/>
      <c r="R752" s="836"/>
      <c r="S752" s="836"/>
      <c r="T752" s="836"/>
      <c r="U752" s="836"/>
      <c r="V752" s="836"/>
      <c r="W752" s="836"/>
      <c r="X752" s="836"/>
      <c r="Y752" s="836"/>
      <c r="Z752" s="836"/>
      <c r="AA752" s="836"/>
      <c r="AB752" s="836"/>
      <c r="AC752" s="836"/>
      <c r="AD752" s="836"/>
      <c r="AE752" s="861"/>
      <c r="AF752"/>
      <c r="AG752"/>
      <c r="AH752"/>
      <c r="AI752"/>
      <c r="AJ752"/>
      <c r="AK752"/>
      <c r="AL752"/>
      <c r="AM752"/>
      <c r="AN752"/>
    </row>
    <row r="753" spans="1:40" ht="15.75">
      <c r="A753" s="839"/>
      <c r="B753" s="835"/>
      <c r="C753" s="835"/>
      <c r="D753" s="835"/>
      <c r="E753" s="835"/>
      <c r="F753" s="835"/>
      <c r="G753" s="835"/>
      <c r="H753" s="835"/>
      <c r="I753" s="835"/>
      <c r="J753" s="835"/>
      <c r="K753" s="835"/>
      <c r="L753" s="835"/>
      <c r="M753" s="835"/>
      <c r="N753" s="836"/>
      <c r="O753" s="836"/>
      <c r="P753" s="836"/>
      <c r="Q753" s="836"/>
      <c r="R753" s="836"/>
      <c r="S753" s="836"/>
      <c r="T753" s="836"/>
      <c r="U753" s="836"/>
      <c r="V753" s="836"/>
      <c r="W753" s="836"/>
      <c r="X753" s="836"/>
      <c r="Y753" s="836"/>
      <c r="Z753" s="836"/>
      <c r="AA753" s="836"/>
      <c r="AB753" s="836"/>
      <c r="AC753" s="836"/>
      <c r="AD753" s="836"/>
      <c r="AE753" s="861"/>
      <c r="AF753"/>
      <c r="AG753"/>
      <c r="AH753"/>
      <c r="AI753"/>
      <c r="AJ753"/>
      <c r="AK753"/>
      <c r="AL753"/>
      <c r="AM753"/>
      <c r="AN753"/>
    </row>
    <row r="754" spans="1:40" ht="15.75">
      <c r="A754" s="839"/>
      <c r="B754" s="835"/>
      <c r="C754" s="835"/>
      <c r="D754" s="835"/>
      <c r="E754" s="835"/>
      <c r="F754" s="835"/>
      <c r="G754" s="835"/>
      <c r="H754" s="835"/>
      <c r="I754" s="835"/>
      <c r="J754" s="835"/>
      <c r="K754" s="835"/>
      <c r="L754" s="835"/>
      <c r="M754" s="835"/>
      <c r="N754" s="836"/>
      <c r="O754" s="836"/>
      <c r="P754" s="836"/>
      <c r="Q754" s="836"/>
      <c r="R754" s="836"/>
      <c r="S754" s="836"/>
      <c r="T754" s="836"/>
      <c r="U754" s="836"/>
      <c r="V754" s="836"/>
      <c r="W754" s="836"/>
      <c r="X754" s="836"/>
      <c r="Y754" s="836"/>
      <c r="Z754" s="836"/>
      <c r="AA754" s="836"/>
      <c r="AB754" s="836"/>
      <c r="AC754" s="836"/>
      <c r="AD754" s="836"/>
      <c r="AE754" s="861"/>
      <c r="AF754"/>
      <c r="AG754"/>
      <c r="AH754"/>
      <c r="AI754"/>
      <c r="AJ754"/>
      <c r="AK754"/>
      <c r="AL754"/>
      <c r="AM754"/>
      <c r="AN754"/>
    </row>
    <row r="755" spans="1:40" ht="15.75">
      <c r="A755" s="839"/>
      <c r="B755" s="835"/>
      <c r="C755" s="835"/>
      <c r="D755" s="835"/>
      <c r="E755" s="835"/>
      <c r="F755" s="835"/>
      <c r="G755" s="835"/>
      <c r="H755" s="835"/>
      <c r="I755" s="835"/>
      <c r="J755" s="835"/>
      <c r="K755" s="835"/>
      <c r="L755" s="835"/>
      <c r="M755" s="835"/>
      <c r="N755" s="836"/>
      <c r="O755" s="836"/>
      <c r="P755" s="836"/>
      <c r="Q755" s="836"/>
      <c r="R755" s="836"/>
      <c r="S755" s="836"/>
      <c r="T755" s="836"/>
      <c r="U755" s="836"/>
      <c r="V755" s="836"/>
      <c r="W755" s="836"/>
      <c r="X755" s="836"/>
      <c r="Y755" s="836"/>
      <c r="Z755" s="836"/>
      <c r="AA755" s="836"/>
      <c r="AB755" s="836"/>
      <c r="AC755" s="836"/>
      <c r="AD755" s="836"/>
      <c r="AE755" s="861"/>
      <c r="AF755"/>
      <c r="AG755"/>
      <c r="AH755"/>
      <c r="AI755"/>
      <c r="AJ755"/>
      <c r="AK755"/>
      <c r="AL755"/>
      <c r="AM755"/>
      <c r="AN755"/>
    </row>
    <row r="756" spans="1:40" ht="15.75">
      <c r="A756" s="839"/>
      <c r="B756" s="835"/>
      <c r="C756" s="835"/>
      <c r="D756" s="835"/>
      <c r="E756" s="835"/>
      <c r="F756" s="835"/>
      <c r="G756" s="835"/>
      <c r="H756" s="835"/>
      <c r="I756" s="835"/>
      <c r="J756" s="835"/>
      <c r="K756" s="835"/>
      <c r="L756" s="835"/>
      <c r="M756" s="835"/>
      <c r="N756" s="836"/>
      <c r="O756" s="836"/>
      <c r="P756" s="836"/>
      <c r="Q756" s="836"/>
      <c r="R756" s="836"/>
      <c r="S756" s="836"/>
      <c r="T756" s="836"/>
      <c r="U756" s="836"/>
      <c r="V756" s="836"/>
      <c r="W756" s="836"/>
      <c r="X756" s="836"/>
      <c r="Y756" s="836"/>
      <c r="Z756" s="836"/>
      <c r="AA756" s="836"/>
      <c r="AB756" s="836"/>
      <c r="AC756" s="836"/>
      <c r="AD756" s="836"/>
      <c r="AE756" s="861"/>
      <c r="AF756"/>
      <c r="AG756"/>
      <c r="AH756"/>
      <c r="AI756"/>
      <c r="AJ756"/>
      <c r="AK756"/>
      <c r="AL756"/>
      <c r="AM756"/>
      <c r="AN756"/>
    </row>
    <row r="757" spans="1:40" ht="15.75">
      <c r="A757" s="839"/>
      <c r="B757" s="835"/>
      <c r="C757" s="835"/>
      <c r="D757" s="835"/>
      <c r="E757" s="835"/>
      <c r="F757" s="835"/>
      <c r="G757" s="835"/>
      <c r="H757" s="835"/>
      <c r="I757" s="835"/>
      <c r="J757" s="835"/>
      <c r="K757" s="835"/>
      <c r="L757" s="835"/>
      <c r="M757" s="835"/>
      <c r="N757" s="836"/>
      <c r="O757" s="836"/>
      <c r="P757" s="836"/>
      <c r="Q757" s="836"/>
      <c r="R757" s="836"/>
      <c r="S757" s="836"/>
      <c r="T757" s="836"/>
      <c r="U757" s="836"/>
      <c r="V757" s="836"/>
      <c r="W757" s="836"/>
      <c r="X757" s="836"/>
      <c r="Y757" s="836"/>
      <c r="Z757" s="836"/>
      <c r="AA757" s="836"/>
      <c r="AB757" s="836"/>
      <c r="AC757" s="836"/>
      <c r="AD757" s="836"/>
      <c r="AE757" s="861"/>
      <c r="AF757"/>
      <c r="AG757"/>
      <c r="AH757"/>
      <c r="AI757"/>
      <c r="AJ757"/>
      <c r="AK757"/>
      <c r="AL757"/>
      <c r="AM757"/>
      <c r="AN757"/>
    </row>
    <row r="758" spans="1:40" ht="15.75">
      <c r="A758" s="839"/>
      <c r="B758" s="835"/>
      <c r="C758" s="835"/>
      <c r="D758" s="835"/>
      <c r="E758" s="835"/>
      <c r="F758" s="835"/>
      <c r="G758" s="835"/>
      <c r="H758" s="835"/>
      <c r="I758" s="835"/>
      <c r="J758" s="835"/>
      <c r="K758" s="835"/>
      <c r="L758" s="835"/>
      <c r="M758" s="835"/>
      <c r="N758" s="836"/>
      <c r="O758" s="836"/>
      <c r="P758" s="836"/>
      <c r="Q758" s="836"/>
      <c r="R758" s="836"/>
      <c r="S758" s="836"/>
      <c r="T758" s="836"/>
      <c r="U758" s="836"/>
      <c r="V758" s="836"/>
      <c r="W758" s="836"/>
      <c r="X758" s="836"/>
      <c r="Y758" s="836"/>
      <c r="Z758" s="836"/>
      <c r="AA758" s="836"/>
      <c r="AB758" s="836"/>
      <c r="AC758" s="836"/>
      <c r="AD758" s="836"/>
      <c r="AE758" s="861"/>
      <c r="AF758"/>
      <c r="AG758"/>
      <c r="AH758"/>
      <c r="AI758"/>
      <c r="AJ758"/>
      <c r="AK758"/>
      <c r="AL758"/>
      <c r="AM758"/>
      <c r="AN758"/>
    </row>
    <row r="759" spans="1:40" ht="15.75">
      <c r="A759" s="839"/>
      <c r="B759" s="835"/>
      <c r="C759" s="835"/>
      <c r="D759" s="835"/>
      <c r="E759" s="835"/>
      <c r="F759" s="835"/>
      <c r="G759" s="835"/>
      <c r="H759" s="835"/>
      <c r="I759" s="835"/>
      <c r="J759" s="835"/>
      <c r="K759" s="835"/>
      <c r="L759" s="835"/>
      <c r="M759" s="835"/>
      <c r="N759" s="836"/>
      <c r="O759" s="836"/>
      <c r="P759" s="836"/>
      <c r="Q759" s="836"/>
      <c r="R759" s="836"/>
      <c r="S759" s="836"/>
      <c r="T759" s="836"/>
      <c r="U759" s="836"/>
      <c r="V759" s="836"/>
      <c r="W759" s="836"/>
      <c r="X759" s="836"/>
      <c r="Y759" s="836"/>
      <c r="Z759" s="836"/>
      <c r="AA759" s="836"/>
      <c r="AB759" s="836"/>
      <c r="AC759" s="836"/>
      <c r="AD759" s="836"/>
      <c r="AE759" s="861"/>
      <c r="AF759"/>
      <c r="AG759"/>
      <c r="AH759"/>
      <c r="AI759"/>
      <c r="AJ759"/>
      <c r="AK759"/>
      <c r="AL759"/>
      <c r="AM759"/>
      <c r="AN759"/>
    </row>
    <row r="760" spans="1:40" ht="15.75">
      <c r="A760" s="839"/>
      <c r="B760" s="835"/>
      <c r="C760" s="835"/>
      <c r="D760" s="835"/>
      <c r="E760" s="835"/>
      <c r="F760" s="835"/>
      <c r="G760" s="835"/>
      <c r="H760" s="835"/>
      <c r="I760" s="835"/>
      <c r="J760" s="835"/>
      <c r="K760" s="835"/>
      <c r="L760" s="835"/>
      <c r="M760" s="835"/>
      <c r="N760" s="836"/>
      <c r="O760" s="836"/>
      <c r="P760" s="836"/>
      <c r="Q760" s="836"/>
      <c r="R760" s="836"/>
      <c r="S760" s="836"/>
      <c r="T760" s="836"/>
      <c r="U760" s="836"/>
      <c r="V760" s="836"/>
      <c r="W760" s="836"/>
      <c r="X760" s="836"/>
      <c r="Y760" s="836"/>
      <c r="Z760" s="836"/>
      <c r="AA760" s="836"/>
      <c r="AB760" s="836"/>
      <c r="AC760" s="836"/>
      <c r="AD760" s="836"/>
      <c r="AE760" s="861"/>
      <c r="AF760"/>
      <c r="AG760"/>
      <c r="AH760"/>
      <c r="AI760"/>
      <c r="AJ760"/>
      <c r="AK760"/>
      <c r="AL760"/>
      <c r="AM760"/>
      <c r="AN760"/>
    </row>
    <row r="761" spans="1:40" ht="15.75">
      <c r="A761" s="839"/>
      <c r="B761" s="835"/>
      <c r="C761" s="835"/>
      <c r="D761" s="835"/>
      <c r="E761" s="835"/>
      <c r="F761" s="835"/>
      <c r="G761" s="835"/>
      <c r="H761" s="835"/>
      <c r="I761" s="835"/>
      <c r="J761" s="835"/>
      <c r="K761" s="835"/>
      <c r="L761" s="835"/>
      <c r="M761" s="835"/>
      <c r="N761" s="836"/>
      <c r="O761" s="836"/>
      <c r="P761" s="836"/>
      <c r="Q761" s="836"/>
      <c r="R761" s="836"/>
      <c r="S761" s="836"/>
      <c r="T761" s="836"/>
      <c r="U761" s="836"/>
      <c r="V761" s="836"/>
      <c r="W761" s="836"/>
      <c r="X761" s="836"/>
      <c r="Y761" s="836"/>
      <c r="Z761" s="836"/>
      <c r="AA761" s="836"/>
      <c r="AB761" s="836"/>
      <c r="AC761" s="836"/>
      <c r="AD761" s="836"/>
      <c r="AE761" s="861"/>
      <c r="AF761"/>
      <c r="AG761"/>
      <c r="AH761"/>
      <c r="AI761"/>
      <c r="AJ761"/>
      <c r="AK761"/>
      <c r="AL761"/>
      <c r="AM761"/>
      <c r="AN761"/>
    </row>
    <row r="762" spans="1:40" ht="15.75">
      <c r="A762" s="839"/>
      <c r="B762" s="835"/>
      <c r="C762" s="835"/>
      <c r="D762" s="835"/>
      <c r="E762" s="835"/>
      <c r="F762" s="835"/>
      <c r="G762" s="835"/>
      <c r="H762" s="835"/>
      <c r="I762" s="835"/>
      <c r="J762" s="835"/>
      <c r="K762" s="835"/>
      <c r="L762" s="835"/>
      <c r="M762" s="835"/>
      <c r="N762" s="836"/>
      <c r="O762" s="836"/>
      <c r="P762" s="836"/>
      <c r="Q762" s="836"/>
      <c r="R762" s="836"/>
      <c r="S762" s="836"/>
      <c r="T762" s="836"/>
      <c r="U762" s="836"/>
      <c r="V762" s="836"/>
      <c r="W762" s="836"/>
      <c r="X762" s="836"/>
      <c r="Y762" s="836"/>
      <c r="Z762" s="836"/>
      <c r="AA762" s="836"/>
      <c r="AB762" s="836"/>
      <c r="AC762" s="836"/>
      <c r="AD762" s="836"/>
      <c r="AE762" s="861"/>
      <c r="AF762"/>
      <c r="AG762"/>
      <c r="AH762"/>
      <c r="AI762"/>
      <c r="AJ762"/>
      <c r="AK762"/>
      <c r="AL762"/>
      <c r="AM762"/>
      <c r="AN762"/>
    </row>
    <row r="763" spans="1:40" ht="15.75">
      <c r="A763" s="839"/>
      <c r="B763" s="835"/>
      <c r="C763" s="835"/>
      <c r="D763" s="835"/>
      <c r="E763" s="835"/>
      <c r="F763" s="835"/>
      <c r="G763" s="835"/>
      <c r="H763" s="835"/>
      <c r="I763" s="835"/>
      <c r="J763" s="835"/>
      <c r="K763" s="835"/>
      <c r="L763" s="835"/>
      <c r="M763" s="835"/>
      <c r="N763" s="836"/>
      <c r="O763" s="836"/>
      <c r="P763" s="836"/>
      <c r="Q763" s="836"/>
      <c r="R763" s="836"/>
      <c r="S763" s="836"/>
      <c r="T763" s="836"/>
      <c r="U763" s="836"/>
      <c r="V763" s="836"/>
      <c r="W763" s="836"/>
      <c r="X763" s="836"/>
      <c r="Y763" s="836"/>
      <c r="Z763" s="836"/>
      <c r="AA763" s="836"/>
      <c r="AB763" s="836"/>
      <c r="AC763" s="836"/>
      <c r="AD763" s="836"/>
      <c r="AE763" s="861"/>
      <c r="AF763"/>
      <c r="AG763"/>
      <c r="AH763"/>
      <c r="AI763"/>
      <c r="AJ763"/>
      <c r="AK763"/>
      <c r="AL763"/>
      <c r="AM763"/>
      <c r="AN763"/>
    </row>
    <row r="764" spans="1:40" ht="15.75">
      <c r="A764" s="839"/>
      <c r="B764" s="835"/>
      <c r="C764" s="835"/>
      <c r="D764" s="835"/>
      <c r="E764" s="835"/>
      <c r="F764" s="835"/>
      <c r="G764" s="835"/>
      <c r="H764" s="835"/>
      <c r="I764" s="835"/>
      <c r="J764" s="835"/>
      <c r="K764" s="835"/>
      <c r="L764" s="835"/>
      <c r="M764" s="835"/>
      <c r="N764" s="836"/>
      <c r="O764" s="836"/>
      <c r="P764" s="836"/>
      <c r="Q764" s="836"/>
      <c r="R764" s="836"/>
      <c r="S764" s="836"/>
      <c r="T764" s="836"/>
      <c r="U764" s="836"/>
      <c r="V764" s="836"/>
      <c r="W764" s="836"/>
      <c r="X764" s="836"/>
      <c r="Y764" s="836"/>
      <c r="Z764" s="836"/>
      <c r="AA764" s="836"/>
      <c r="AB764" s="836"/>
      <c r="AC764" s="836"/>
      <c r="AD764" s="836"/>
      <c r="AE764" s="861"/>
      <c r="AF764"/>
      <c r="AG764"/>
      <c r="AH764"/>
      <c r="AI764"/>
      <c r="AJ764"/>
      <c r="AK764"/>
      <c r="AL764"/>
      <c r="AM764"/>
      <c r="AN764"/>
    </row>
    <row r="765" spans="1:40" ht="15.75">
      <c r="A765" s="839"/>
      <c r="B765" s="835"/>
      <c r="C765" s="835"/>
      <c r="D765" s="835"/>
      <c r="E765" s="835"/>
      <c r="F765" s="835"/>
      <c r="G765" s="835"/>
      <c r="H765" s="835"/>
      <c r="I765" s="835"/>
      <c r="J765" s="835"/>
      <c r="K765" s="835"/>
      <c r="L765" s="835"/>
      <c r="M765" s="835"/>
      <c r="N765" s="836"/>
      <c r="O765" s="836"/>
      <c r="P765" s="836"/>
      <c r="Q765" s="836"/>
      <c r="R765" s="836"/>
      <c r="S765" s="836"/>
      <c r="T765" s="836"/>
      <c r="U765" s="836"/>
      <c r="V765" s="836"/>
      <c r="W765" s="836"/>
      <c r="X765" s="836"/>
      <c r="Y765" s="836"/>
      <c r="Z765" s="836"/>
      <c r="AA765" s="836"/>
      <c r="AB765" s="836"/>
      <c r="AC765" s="836"/>
      <c r="AD765" s="836"/>
      <c r="AE765" s="861"/>
      <c r="AF765"/>
      <c r="AG765"/>
      <c r="AH765"/>
      <c r="AI765"/>
      <c r="AJ765"/>
      <c r="AK765"/>
      <c r="AL765"/>
      <c r="AM765"/>
      <c r="AN765"/>
    </row>
    <row r="766" spans="1:40" ht="15.75">
      <c r="A766" s="839"/>
      <c r="B766" s="835"/>
      <c r="C766" s="835"/>
      <c r="D766" s="835"/>
      <c r="E766" s="835"/>
      <c r="F766" s="835"/>
      <c r="G766" s="835"/>
      <c r="H766" s="835"/>
      <c r="I766" s="835"/>
      <c r="J766" s="835"/>
      <c r="K766" s="835"/>
      <c r="L766" s="835"/>
      <c r="M766" s="835"/>
      <c r="N766" s="836"/>
      <c r="O766" s="836"/>
      <c r="P766" s="836"/>
      <c r="Q766" s="836"/>
      <c r="R766" s="836"/>
      <c r="S766" s="836"/>
      <c r="T766" s="836"/>
      <c r="U766" s="836"/>
      <c r="V766" s="836"/>
      <c r="W766" s="836"/>
      <c r="X766" s="836"/>
      <c r="Y766" s="836"/>
      <c r="Z766" s="836"/>
      <c r="AA766" s="836"/>
      <c r="AB766" s="836"/>
      <c r="AC766" s="836"/>
      <c r="AD766" s="836"/>
      <c r="AE766" s="861"/>
      <c r="AF766"/>
      <c r="AG766"/>
      <c r="AH766"/>
      <c r="AI766"/>
      <c r="AJ766"/>
      <c r="AK766"/>
      <c r="AL766"/>
      <c r="AM766"/>
      <c r="AN766"/>
    </row>
    <row r="767" spans="1:40" ht="15.75">
      <c r="A767" s="839"/>
      <c r="B767" s="835"/>
      <c r="C767" s="835"/>
      <c r="D767" s="835"/>
      <c r="E767" s="835"/>
      <c r="F767" s="835"/>
      <c r="G767" s="835"/>
      <c r="H767" s="835"/>
      <c r="I767" s="835"/>
      <c r="J767" s="835"/>
      <c r="K767" s="835"/>
      <c r="L767" s="835"/>
      <c r="M767" s="835"/>
      <c r="N767" s="836"/>
      <c r="O767" s="836"/>
      <c r="P767" s="836"/>
      <c r="Q767" s="836"/>
      <c r="R767" s="836"/>
      <c r="S767" s="836"/>
      <c r="T767" s="836"/>
      <c r="U767" s="836"/>
      <c r="V767" s="836"/>
      <c r="W767" s="836"/>
      <c r="X767" s="836"/>
      <c r="Y767" s="836"/>
      <c r="Z767" s="836"/>
      <c r="AA767" s="836"/>
      <c r="AB767" s="836"/>
      <c r="AC767" s="836"/>
      <c r="AD767" s="836"/>
      <c r="AE767" s="861"/>
      <c r="AF767"/>
      <c r="AG767"/>
      <c r="AH767"/>
      <c r="AI767"/>
      <c r="AJ767"/>
      <c r="AK767"/>
      <c r="AL767"/>
      <c r="AM767"/>
      <c r="AN767"/>
    </row>
    <row r="768" spans="1:40" ht="15.75">
      <c r="A768" s="839"/>
      <c r="B768" s="835"/>
      <c r="C768" s="835"/>
      <c r="D768" s="835"/>
      <c r="E768" s="835"/>
      <c r="F768" s="835"/>
      <c r="G768" s="835"/>
      <c r="H768" s="835"/>
      <c r="I768" s="835"/>
      <c r="J768" s="835"/>
      <c r="K768" s="835"/>
      <c r="L768" s="835"/>
      <c r="M768" s="835"/>
      <c r="N768" s="836"/>
      <c r="O768" s="836"/>
      <c r="P768" s="836"/>
      <c r="Q768" s="836"/>
      <c r="R768" s="836"/>
      <c r="S768" s="836"/>
      <c r="T768" s="836"/>
      <c r="U768" s="836"/>
      <c r="V768" s="836"/>
      <c r="W768" s="836"/>
      <c r="X768" s="836"/>
      <c r="Y768" s="836"/>
      <c r="Z768" s="836"/>
      <c r="AA768" s="836"/>
      <c r="AB768" s="836"/>
      <c r="AC768" s="836"/>
      <c r="AD768" s="836"/>
      <c r="AE768" s="861"/>
      <c r="AF768"/>
      <c r="AG768"/>
      <c r="AH768"/>
      <c r="AI768"/>
      <c r="AJ768"/>
      <c r="AK768"/>
      <c r="AL768"/>
      <c r="AM768"/>
      <c r="AN768"/>
    </row>
    <row r="769" spans="1:40" ht="15.75">
      <c r="A769" s="839"/>
      <c r="B769" s="835"/>
      <c r="C769" s="835"/>
      <c r="D769" s="835"/>
      <c r="E769" s="835"/>
      <c r="F769" s="835"/>
      <c r="G769" s="835"/>
      <c r="H769" s="835"/>
      <c r="I769" s="835"/>
      <c r="J769" s="835"/>
      <c r="K769" s="835"/>
      <c r="L769" s="835"/>
      <c r="M769" s="835"/>
      <c r="N769" s="836"/>
      <c r="O769" s="836"/>
      <c r="P769" s="836"/>
      <c r="Q769" s="836"/>
      <c r="R769" s="836"/>
      <c r="S769" s="836"/>
      <c r="T769" s="836"/>
      <c r="U769" s="836"/>
      <c r="V769" s="836"/>
      <c r="W769" s="836"/>
      <c r="X769" s="836"/>
      <c r="Y769" s="836"/>
      <c r="Z769" s="836"/>
      <c r="AA769" s="836"/>
      <c r="AB769" s="836"/>
      <c r="AC769" s="836"/>
      <c r="AD769" s="836"/>
      <c r="AE769" s="861"/>
      <c r="AF769"/>
      <c r="AG769"/>
      <c r="AH769"/>
      <c r="AI769"/>
      <c r="AJ769"/>
      <c r="AK769"/>
      <c r="AL769"/>
      <c r="AM769"/>
      <c r="AN769"/>
    </row>
    <row r="770" spans="1:40" ht="15.75">
      <c r="A770" s="839"/>
      <c r="B770" s="835"/>
      <c r="C770" s="835"/>
      <c r="D770" s="835"/>
      <c r="E770" s="835"/>
      <c r="F770" s="835"/>
      <c r="G770" s="835"/>
      <c r="H770" s="835"/>
      <c r="I770" s="835"/>
      <c r="J770" s="835"/>
      <c r="K770" s="835"/>
      <c r="L770" s="835"/>
      <c r="M770" s="835"/>
      <c r="N770" s="836"/>
      <c r="O770" s="836"/>
      <c r="P770" s="836"/>
      <c r="Q770" s="836"/>
      <c r="R770" s="836"/>
      <c r="S770" s="836"/>
      <c r="T770" s="836"/>
      <c r="U770" s="836"/>
      <c r="V770" s="836"/>
      <c r="W770" s="836"/>
      <c r="X770" s="836"/>
      <c r="Y770" s="836"/>
      <c r="Z770" s="836"/>
      <c r="AA770" s="836"/>
      <c r="AB770" s="836"/>
      <c r="AC770" s="836"/>
      <c r="AD770" s="836"/>
      <c r="AE770" s="861"/>
      <c r="AF770"/>
      <c r="AG770"/>
      <c r="AH770"/>
      <c r="AI770"/>
      <c r="AJ770"/>
      <c r="AK770"/>
      <c r="AL770"/>
      <c r="AM770"/>
      <c r="AN770"/>
    </row>
    <row r="771" spans="1:40" ht="15.75">
      <c r="A771" s="839"/>
      <c r="B771" s="835"/>
      <c r="C771" s="835"/>
      <c r="D771" s="835"/>
      <c r="E771" s="835"/>
      <c r="F771" s="835"/>
      <c r="G771" s="835"/>
      <c r="H771" s="835"/>
      <c r="I771" s="835"/>
      <c r="J771" s="835"/>
      <c r="K771" s="835"/>
      <c r="L771" s="835"/>
      <c r="M771" s="835"/>
      <c r="N771" s="836"/>
      <c r="O771" s="836"/>
      <c r="P771" s="836"/>
      <c r="Q771" s="836"/>
      <c r="R771" s="836"/>
      <c r="S771" s="836"/>
      <c r="T771" s="836"/>
      <c r="U771" s="836"/>
      <c r="V771" s="836"/>
      <c r="W771" s="836"/>
      <c r="X771" s="836"/>
      <c r="Y771" s="836"/>
      <c r="Z771" s="836"/>
      <c r="AA771" s="836"/>
      <c r="AB771" s="836"/>
      <c r="AC771" s="836"/>
      <c r="AD771" s="836"/>
      <c r="AE771" s="861"/>
      <c r="AF771"/>
      <c r="AG771"/>
      <c r="AH771"/>
      <c r="AI771"/>
      <c r="AJ771"/>
      <c r="AK771"/>
      <c r="AL771"/>
      <c r="AM771"/>
      <c r="AN771"/>
    </row>
    <row r="772" spans="1:40" ht="15.75">
      <c r="A772" s="839"/>
      <c r="B772" s="835"/>
      <c r="C772" s="835"/>
      <c r="D772" s="835"/>
      <c r="E772" s="835"/>
      <c r="F772" s="835"/>
      <c r="G772" s="835"/>
      <c r="H772" s="835"/>
      <c r="I772" s="835"/>
      <c r="J772" s="835"/>
      <c r="K772" s="835"/>
      <c r="L772" s="835"/>
      <c r="M772" s="835"/>
      <c r="N772" s="836"/>
      <c r="O772" s="836"/>
      <c r="P772" s="836"/>
      <c r="Q772" s="836"/>
      <c r="R772" s="836"/>
      <c r="S772" s="836"/>
      <c r="T772" s="836"/>
      <c r="U772" s="836"/>
      <c r="V772" s="836"/>
      <c r="W772" s="836"/>
      <c r="X772" s="836"/>
      <c r="Y772" s="836"/>
      <c r="Z772" s="836"/>
      <c r="AA772" s="836"/>
      <c r="AB772" s="836"/>
      <c r="AC772" s="836"/>
      <c r="AD772" s="836"/>
      <c r="AE772" s="861"/>
      <c r="AF772"/>
      <c r="AG772"/>
      <c r="AH772"/>
      <c r="AI772"/>
      <c r="AJ772"/>
      <c r="AK772"/>
      <c r="AL772"/>
      <c r="AM772"/>
      <c r="AN772"/>
    </row>
    <row r="773" spans="1:40" ht="15.75">
      <c r="A773" s="839"/>
      <c r="B773" s="835"/>
      <c r="C773" s="835"/>
      <c r="D773" s="835"/>
      <c r="E773" s="835"/>
      <c r="F773" s="835"/>
      <c r="G773" s="835"/>
      <c r="H773" s="835"/>
      <c r="I773" s="835"/>
      <c r="J773" s="835"/>
      <c r="K773" s="835"/>
      <c r="L773" s="835"/>
      <c r="M773" s="835"/>
      <c r="N773" s="836"/>
      <c r="O773" s="836"/>
      <c r="P773" s="836"/>
      <c r="Q773" s="836"/>
      <c r="R773" s="836"/>
      <c r="S773" s="836"/>
      <c r="T773" s="836"/>
      <c r="U773" s="836"/>
      <c r="V773" s="836"/>
      <c r="W773" s="836"/>
      <c r="X773" s="836"/>
      <c r="Y773" s="836"/>
      <c r="Z773" s="836"/>
      <c r="AA773" s="836"/>
      <c r="AB773" s="836"/>
      <c r="AC773" s="836"/>
      <c r="AD773" s="836"/>
      <c r="AE773" s="861"/>
      <c r="AF773"/>
      <c r="AG773"/>
      <c r="AH773"/>
      <c r="AI773"/>
      <c r="AJ773"/>
      <c r="AK773"/>
      <c r="AL773"/>
      <c r="AM773"/>
      <c r="AN773"/>
    </row>
    <row r="774" spans="1:40" ht="15.75">
      <c r="A774" s="839"/>
      <c r="B774" s="835"/>
      <c r="C774" s="835"/>
      <c r="D774" s="835"/>
      <c r="E774" s="835"/>
      <c r="F774" s="835"/>
      <c r="G774" s="835"/>
      <c r="H774" s="835"/>
      <c r="I774" s="835"/>
      <c r="J774" s="835"/>
      <c r="K774" s="835"/>
      <c r="L774" s="835"/>
      <c r="M774" s="835"/>
      <c r="N774" s="836"/>
      <c r="O774" s="836"/>
      <c r="P774" s="836"/>
      <c r="Q774" s="836"/>
      <c r="R774" s="836"/>
      <c r="S774" s="836"/>
      <c r="T774" s="836"/>
      <c r="U774" s="836"/>
      <c r="V774" s="836"/>
      <c r="W774" s="836"/>
      <c r="X774" s="836"/>
      <c r="Y774" s="836"/>
      <c r="Z774" s="836"/>
      <c r="AA774" s="836"/>
      <c r="AB774" s="836"/>
      <c r="AC774" s="836"/>
      <c r="AD774" s="836"/>
      <c r="AE774" s="861"/>
      <c r="AF774"/>
      <c r="AG774"/>
      <c r="AH774"/>
      <c r="AI774"/>
      <c r="AJ774"/>
      <c r="AK774"/>
      <c r="AL774"/>
      <c r="AM774"/>
      <c r="AN774"/>
    </row>
    <row r="775" spans="1:40" ht="15.75">
      <c r="A775" s="839"/>
      <c r="B775" s="835"/>
      <c r="C775" s="835"/>
      <c r="D775" s="835"/>
      <c r="E775" s="835"/>
      <c r="F775" s="835"/>
      <c r="G775" s="835"/>
      <c r="H775" s="835"/>
      <c r="I775" s="835"/>
      <c r="J775" s="835"/>
      <c r="K775" s="835"/>
      <c r="L775" s="835"/>
      <c r="M775" s="835"/>
      <c r="N775" s="836"/>
      <c r="O775" s="836"/>
      <c r="P775" s="836"/>
      <c r="Q775" s="836"/>
      <c r="R775" s="836"/>
      <c r="S775" s="836"/>
      <c r="T775" s="836"/>
      <c r="U775" s="836"/>
      <c r="V775" s="836"/>
      <c r="W775" s="836"/>
      <c r="X775" s="836"/>
      <c r="Y775" s="836"/>
      <c r="Z775" s="836"/>
      <c r="AA775" s="836"/>
      <c r="AB775" s="836"/>
      <c r="AC775" s="836"/>
      <c r="AD775" s="836"/>
      <c r="AE775" s="861"/>
      <c r="AF775"/>
      <c r="AG775"/>
      <c r="AH775"/>
      <c r="AI775"/>
      <c r="AJ775"/>
      <c r="AK775"/>
      <c r="AL775"/>
      <c r="AM775"/>
      <c r="AN775"/>
    </row>
    <row r="776" spans="1:40" ht="15.75">
      <c r="A776" s="839"/>
      <c r="B776" s="835"/>
      <c r="C776" s="835"/>
      <c r="D776" s="835"/>
      <c r="E776" s="835"/>
      <c r="F776" s="835"/>
      <c r="G776" s="835"/>
      <c r="H776" s="835"/>
      <c r="I776" s="835"/>
      <c r="J776" s="835"/>
      <c r="K776" s="835"/>
      <c r="L776" s="835"/>
      <c r="M776" s="835"/>
      <c r="N776" s="836"/>
      <c r="O776" s="836"/>
      <c r="P776" s="836"/>
      <c r="Q776" s="836"/>
      <c r="R776" s="836"/>
      <c r="S776" s="836"/>
      <c r="T776" s="836"/>
      <c r="U776" s="836"/>
      <c r="V776" s="836"/>
      <c r="W776" s="836"/>
      <c r="X776" s="836"/>
      <c r="Y776" s="836"/>
      <c r="Z776" s="836"/>
      <c r="AA776" s="836"/>
      <c r="AB776" s="836"/>
      <c r="AC776" s="836"/>
      <c r="AD776" s="836"/>
      <c r="AE776" s="861"/>
      <c r="AF776"/>
      <c r="AG776"/>
      <c r="AH776"/>
      <c r="AI776"/>
      <c r="AJ776"/>
      <c r="AK776"/>
      <c r="AL776"/>
      <c r="AM776"/>
      <c r="AN776"/>
    </row>
    <row r="777" spans="1:40" ht="15.75">
      <c r="A777" s="839"/>
      <c r="B777" s="835"/>
      <c r="C777" s="835"/>
      <c r="D777" s="835"/>
      <c r="E777" s="835"/>
      <c r="F777" s="835"/>
      <c r="G777" s="835"/>
      <c r="H777" s="835"/>
      <c r="I777" s="835"/>
      <c r="J777" s="835"/>
      <c r="K777" s="835"/>
      <c r="L777" s="835"/>
      <c r="M777" s="835"/>
      <c r="N777" s="836"/>
      <c r="O777" s="836"/>
      <c r="P777" s="836"/>
      <c r="Q777" s="836"/>
      <c r="R777" s="836"/>
      <c r="S777" s="836"/>
      <c r="T777" s="836"/>
      <c r="U777" s="836"/>
      <c r="V777" s="836"/>
      <c r="W777" s="836"/>
      <c r="X777" s="836"/>
      <c r="Y777" s="836"/>
      <c r="Z777" s="836"/>
      <c r="AA777" s="836"/>
      <c r="AB777" s="836"/>
      <c r="AC777" s="836"/>
      <c r="AD777" s="836"/>
      <c r="AE777" s="861"/>
      <c r="AF777"/>
      <c r="AG777"/>
      <c r="AH777"/>
      <c r="AI777"/>
      <c r="AJ777"/>
      <c r="AK777"/>
      <c r="AL777"/>
      <c r="AM777"/>
      <c r="AN777"/>
    </row>
    <row r="778" spans="1:40" ht="15.75">
      <c r="A778" s="839"/>
      <c r="B778" s="835"/>
      <c r="C778" s="835"/>
      <c r="D778" s="835"/>
      <c r="E778" s="835"/>
      <c r="F778" s="835"/>
      <c r="G778" s="835"/>
      <c r="H778" s="835"/>
      <c r="I778" s="835"/>
      <c r="J778" s="835"/>
      <c r="K778" s="835"/>
      <c r="L778" s="835"/>
      <c r="M778" s="835"/>
      <c r="N778" s="836"/>
      <c r="O778" s="836"/>
      <c r="P778" s="836"/>
      <c r="Q778" s="836"/>
      <c r="R778" s="836"/>
      <c r="S778" s="836"/>
      <c r="T778" s="836"/>
      <c r="U778" s="836"/>
      <c r="V778" s="836"/>
      <c r="W778" s="836"/>
      <c r="X778" s="836"/>
      <c r="Y778" s="836"/>
      <c r="Z778" s="836"/>
      <c r="AA778" s="836"/>
      <c r="AB778" s="836"/>
      <c r="AC778" s="836"/>
      <c r="AD778" s="836"/>
      <c r="AE778" s="861"/>
      <c r="AF778"/>
      <c r="AG778"/>
      <c r="AH778"/>
      <c r="AI778"/>
      <c r="AJ778"/>
      <c r="AK778"/>
      <c r="AL778"/>
      <c r="AM778"/>
      <c r="AN778"/>
    </row>
    <row r="779" spans="1:40" ht="15.75">
      <c r="A779" s="839"/>
      <c r="B779" s="835"/>
      <c r="C779" s="835"/>
      <c r="D779" s="835"/>
      <c r="E779" s="835"/>
      <c r="F779" s="835"/>
      <c r="G779" s="835"/>
      <c r="H779" s="835"/>
      <c r="I779" s="835"/>
      <c r="J779" s="835"/>
      <c r="K779" s="835"/>
      <c r="L779" s="835"/>
      <c r="M779" s="835"/>
      <c r="N779" s="836"/>
      <c r="O779" s="836"/>
      <c r="P779" s="836"/>
      <c r="Q779" s="836"/>
      <c r="R779" s="836"/>
      <c r="S779" s="836"/>
      <c r="T779" s="836"/>
      <c r="U779" s="836"/>
      <c r="V779" s="836"/>
      <c r="W779" s="836"/>
      <c r="X779" s="836"/>
      <c r="Y779" s="836"/>
      <c r="Z779" s="836"/>
      <c r="AA779" s="836"/>
      <c r="AB779" s="836"/>
      <c r="AC779" s="836"/>
      <c r="AD779" s="836"/>
      <c r="AE779" s="861"/>
      <c r="AF779"/>
      <c r="AG779"/>
      <c r="AH779"/>
      <c r="AI779"/>
      <c r="AJ779"/>
      <c r="AK779"/>
      <c r="AL779"/>
      <c r="AM779"/>
      <c r="AN779"/>
    </row>
    <row r="780" spans="1:40" ht="15.75">
      <c r="A780" s="839"/>
      <c r="B780" s="835"/>
      <c r="C780" s="835"/>
      <c r="D780" s="835"/>
      <c r="E780" s="835"/>
      <c r="F780" s="835"/>
      <c r="G780" s="835"/>
      <c r="H780" s="835"/>
      <c r="I780" s="835"/>
      <c r="J780" s="835"/>
      <c r="K780" s="835"/>
      <c r="L780" s="835"/>
      <c r="M780" s="835"/>
      <c r="N780" s="836"/>
      <c r="O780" s="836"/>
      <c r="P780" s="836"/>
      <c r="Q780" s="836"/>
      <c r="R780" s="836"/>
      <c r="S780" s="836"/>
      <c r="T780" s="836"/>
      <c r="U780" s="836"/>
      <c r="V780" s="836"/>
      <c r="W780" s="836"/>
      <c r="X780" s="836"/>
      <c r="Y780" s="836"/>
      <c r="Z780" s="836"/>
      <c r="AA780" s="836"/>
      <c r="AB780" s="836"/>
      <c r="AC780" s="836"/>
      <c r="AD780" s="836"/>
      <c r="AE780" s="861"/>
      <c r="AF780"/>
      <c r="AG780"/>
      <c r="AH780"/>
      <c r="AI780"/>
      <c r="AJ780"/>
      <c r="AK780"/>
      <c r="AL780"/>
      <c r="AM780"/>
      <c r="AN780"/>
    </row>
    <row r="781" spans="1:40" ht="15.75">
      <c r="A781" s="839"/>
      <c r="B781" s="835"/>
      <c r="C781" s="835"/>
      <c r="D781" s="835"/>
      <c r="E781" s="835"/>
      <c r="F781" s="835"/>
      <c r="G781" s="835"/>
      <c r="H781" s="835"/>
      <c r="I781" s="835"/>
      <c r="J781" s="835"/>
      <c r="K781" s="835"/>
      <c r="L781" s="835"/>
      <c r="M781" s="835"/>
      <c r="N781" s="836"/>
      <c r="O781" s="836"/>
      <c r="P781" s="836"/>
      <c r="Q781" s="836"/>
      <c r="R781" s="836"/>
      <c r="S781" s="836"/>
      <c r="T781" s="836"/>
      <c r="U781" s="836"/>
      <c r="V781" s="836"/>
      <c r="W781" s="836"/>
      <c r="X781" s="836"/>
      <c r="Y781" s="836"/>
      <c r="Z781" s="836"/>
      <c r="AA781" s="836"/>
      <c r="AB781" s="836"/>
      <c r="AC781" s="836"/>
      <c r="AD781" s="836"/>
      <c r="AE781" s="861"/>
      <c r="AF781"/>
      <c r="AG781"/>
      <c r="AH781"/>
      <c r="AI781"/>
      <c r="AJ781"/>
      <c r="AK781"/>
      <c r="AL781"/>
      <c r="AM781"/>
      <c r="AN781"/>
    </row>
    <row r="782" spans="1:40" ht="15.75">
      <c r="A782" s="839"/>
      <c r="B782" s="835"/>
      <c r="C782" s="835"/>
      <c r="D782" s="835"/>
      <c r="E782" s="835"/>
      <c r="F782" s="835"/>
      <c r="G782" s="835"/>
      <c r="H782" s="835"/>
      <c r="I782" s="835"/>
      <c r="J782" s="835"/>
      <c r="K782" s="835"/>
      <c r="L782" s="835"/>
      <c r="M782" s="835"/>
      <c r="N782" s="836"/>
      <c r="O782" s="836"/>
      <c r="P782" s="836"/>
      <c r="Q782" s="836"/>
      <c r="R782" s="836"/>
      <c r="S782" s="836"/>
      <c r="T782" s="836"/>
      <c r="U782" s="836"/>
      <c r="V782" s="836"/>
      <c r="W782" s="836"/>
      <c r="X782" s="836"/>
      <c r="Y782" s="836"/>
      <c r="Z782" s="836"/>
      <c r="AA782" s="836"/>
      <c r="AB782" s="836"/>
      <c r="AC782" s="836"/>
      <c r="AD782" s="836"/>
      <c r="AE782" s="861"/>
      <c r="AF782"/>
      <c r="AG782"/>
      <c r="AH782"/>
      <c r="AI782"/>
      <c r="AJ782"/>
      <c r="AK782"/>
      <c r="AL782"/>
      <c r="AM782"/>
      <c r="AN782"/>
    </row>
    <row r="783" spans="1:40" ht="15.75">
      <c r="A783" s="839"/>
      <c r="B783" s="835"/>
      <c r="C783" s="835"/>
      <c r="D783" s="835"/>
      <c r="E783" s="835"/>
      <c r="F783" s="835"/>
      <c r="G783" s="835"/>
      <c r="H783" s="835"/>
      <c r="I783" s="835"/>
      <c r="J783" s="835"/>
      <c r="K783" s="835"/>
      <c r="L783" s="835"/>
      <c r="M783" s="835"/>
      <c r="N783" s="836"/>
      <c r="O783" s="836"/>
      <c r="P783" s="836"/>
      <c r="Q783" s="836"/>
      <c r="R783" s="836"/>
      <c r="S783" s="836"/>
      <c r="T783" s="836"/>
      <c r="U783" s="836"/>
      <c r="V783" s="836"/>
      <c r="W783" s="836"/>
      <c r="X783" s="836"/>
      <c r="Y783" s="836"/>
      <c r="Z783" s="836"/>
      <c r="AA783" s="836"/>
      <c r="AB783" s="836"/>
      <c r="AC783" s="836"/>
      <c r="AD783" s="836"/>
      <c r="AE783" s="861"/>
      <c r="AF783"/>
      <c r="AG783"/>
      <c r="AH783"/>
      <c r="AI783"/>
      <c r="AJ783"/>
      <c r="AK783"/>
      <c r="AL783"/>
      <c r="AM783"/>
      <c r="AN783"/>
    </row>
    <row r="784" spans="1:40" ht="15.75">
      <c r="A784" s="839"/>
      <c r="B784" s="835"/>
      <c r="C784" s="835"/>
      <c r="D784" s="835"/>
      <c r="E784" s="835"/>
      <c r="F784" s="835"/>
      <c r="G784" s="835"/>
      <c r="H784" s="835"/>
      <c r="I784" s="835"/>
      <c r="J784" s="835"/>
      <c r="K784" s="835"/>
      <c r="L784" s="835"/>
      <c r="M784" s="835"/>
      <c r="N784" s="836"/>
      <c r="O784" s="836"/>
      <c r="P784" s="836"/>
      <c r="Q784" s="836"/>
      <c r="R784" s="836"/>
      <c r="S784" s="836"/>
      <c r="T784" s="836"/>
      <c r="U784" s="836"/>
      <c r="V784" s="836"/>
      <c r="W784" s="836"/>
      <c r="X784" s="836"/>
      <c r="Y784" s="836"/>
      <c r="Z784" s="836"/>
      <c r="AA784" s="836"/>
      <c r="AB784" s="836"/>
      <c r="AC784" s="836"/>
      <c r="AD784" s="836"/>
      <c r="AE784" s="861"/>
      <c r="AF784"/>
      <c r="AG784"/>
      <c r="AH784"/>
      <c r="AI784"/>
      <c r="AJ784"/>
      <c r="AK784"/>
      <c r="AL784"/>
      <c r="AM784"/>
      <c r="AN784"/>
    </row>
    <row r="785" spans="1:40" ht="15.75">
      <c r="A785" s="839"/>
      <c r="B785" s="835"/>
      <c r="C785" s="835"/>
      <c r="D785" s="835"/>
      <c r="E785" s="835"/>
      <c r="F785" s="835"/>
      <c r="G785" s="835"/>
      <c r="H785" s="835"/>
      <c r="I785" s="835"/>
      <c r="J785" s="835"/>
      <c r="K785" s="835"/>
      <c r="L785" s="835"/>
      <c r="M785" s="835"/>
      <c r="N785" s="836"/>
      <c r="O785" s="836"/>
      <c r="P785" s="836"/>
      <c r="Q785" s="836"/>
      <c r="R785" s="836"/>
      <c r="S785" s="836"/>
      <c r="T785" s="836"/>
      <c r="U785" s="836"/>
      <c r="V785" s="836"/>
      <c r="W785" s="836"/>
      <c r="X785" s="836"/>
      <c r="Y785" s="836"/>
      <c r="Z785" s="836"/>
      <c r="AA785" s="836"/>
      <c r="AB785" s="836"/>
      <c r="AC785" s="836"/>
      <c r="AD785" s="836"/>
      <c r="AE785" s="861"/>
      <c r="AF785"/>
      <c r="AG785"/>
      <c r="AH785"/>
      <c r="AI785"/>
      <c r="AJ785"/>
      <c r="AK785"/>
      <c r="AL785"/>
      <c r="AM785"/>
      <c r="AN785"/>
    </row>
    <row r="786" spans="1:40" ht="15.75">
      <c r="A786" s="839"/>
      <c r="B786" s="835"/>
      <c r="C786" s="835"/>
      <c r="D786" s="835"/>
      <c r="E786" s="835"/>
      <c r="F786" s="835"/>
      <c r="G786" s="835"/>
      <c r="H786" s="835"/>
      <c r="I786" s="835"/>
      <c r="J786" s="835"/>
      <c r="K786" s="835"/>
      <c r="L786" s="835"/>
      <c r="M786" s="835"/>
      <c r="N786" s="836"/>
      <c r="O786" s="836"/>
      <c r="P786" s="836"/>
      <c r="Q786" s="836"/>
      <c r="R786" s="836"/>
      <c r="S786" s="836"/>
      <c r="T786" s="836"/>
      <c r="U786" s="836"/>
      <c r="V786" s="836"/>
      <c r="W786" s="836"/>
      <c r="X786" s="836"/>
      <c r="Y786" s="836"/>
      <c r="Z786" s="836"/>
      <c r="AA786" s="836"/>
      <c r="AB786" s="836"/>
      <c r="AC786" s="836"/>
      <c r="AD786" s="836"/>
      <c r="AE786" s="861"/>
      <c r="AF786"/>
      <c r="AG786"/>
      <c r="AH786"/>
      <c r="AI786"/>
      <c r="AJ786"/>
      <c r="AK786"/>
      <c r="AL786"/>
      <c r="AM786"/>
      <c r="AN786"/>
    </row>
    <row r="787" spans="1:40" ht="15.75">
      <c r="A787" s="839"/>
      <c r="B787" s="835"/>
      <c r="C787" s="835"/>
      <c r="D787" s="835"/>
      <c r="E787" s="835"/>
      <c r="F787" s="835"/>
      <c r="G787" s="835"/>
      <c r="H787" s="835"/>
      <c r="I787" s="835"/>
      <c r="J787" s="835"/>
      <c r="K787" s="835"/>
      <c r="L787" s="835"/>
      <c r="M787" s="835"/>
      <c r="N787" s="836"/>
      <c r="O787" s="836"/>
      <c r="P787" s="836"/>
      <c r="Q787" s="836"/>
      <c r="R787" s="836"/>
      <c r="S787" s="836"/>
      <c r="T787" s="836"/>
      <c r="U787" s="836"/>
      <c r="V787" s="836"/>
      <c r="W787" s="836"/>
      <c r="X787" s="836"/>
      <c r="Y787" s="836"/>
      <c r="Z787" s="836"/>
      <c r="AA787" s="836"/>
      <c r="AB787" s="836"/>
      <c r="AC787" s="836"/>
      <c r="AD787" s="836"/>
      <c r="AE787" s="861"/>
      <c r="AF787"/>
      <c r="AG787"/>
      <c r="AH787"/>
      <c r="AI787"/>
      <c r="AJ787"/>
      <c r="AK787"/>
      <c r="AL787"/>
      <c r="AM787"/>
      <c r="AN787"/>
    </row>
    <row r="788" spans="1:40" ht="15.75">
      <c r="A788" s="839"/>
      <c r="B788" s="835"/>
      <c r="C788" s="835"/>
      <c r="D788" s="835"/>
      <c r="E788" s="835"/>
      <c r="F788" s="835"/>
      <c r="G788" s="835"/>
      <c r="H788" s="835"/>
      <c r="I788" s="835"/>
      <c r="J788" s="835"/>
      <c r="K788" s="835"/>
      <c r="L788" s="835"/>
      <c r="M788" s="835"/>
      <c r="N788" s="836"/>
      <c r="O788" s="836"/>
      <c r="P788" s="836"/>
      <c r="Q788" s="836"/>
      <c r="R788" s="836"/>
      <c r="S788" s="836"/>
      <c r="T788" s="836"/>
      <c r="U788" s="836"/>
      <c r="V788" s="836"/>
      <c r="W788" s="836"/>
      <c r="X788" s="836"/>
      <c r="Y788" s="836"/>
      <c r="Z788" s="836"/>
      <c r="AA788" s="836"/>
      <c r="AB788" s="836"/>
      <c r="AC788" s="836"/>
      <c r="AD788" s="836"/>
      <c r="AE788" s="861"/>
      <c r="AF788"/>
      <c r="AG788"/>
      <c r="AH788"/>
      <c r="AI788"/>
      <c r="AJ788"/>
      <c r="AK788"/>
      <c r="AL788"/>
      <c r="AM788"/>
      <c r="AN788"/>
    </row>
    <row r="789" spans="1:40" ht="15.75">
      <c r="A789" s="839"/>
      <c r="B789" s="835"/>
      <c r="C789" s="835"/>
      <c r="D789" s="835"/>
      <c r="E789" s="835"/>
      <c r="F789" s="835"/>
      <c r="G789" s="835"/>
      <c r="H789" s="835"/>
      <c r="I789" s="835"/>
      <c r="J789" s="835"/>
      <c r="K789" s="835"/>
      <c r="L789" s="835"/>
      <c r="M789" s="835"/>
      <c r="N789" s="836"/>
      <c r="O789" s="836"/>
      <c r="P789" s="836"/>
      <c r="Q789" s="836"/>
      <c r="R789" s="836"/>
      <c r="S789" s="836"/>
      <c r="T789" s="836"/>
      <c r="U789" s="836"/>
      <c r="V789" s="836"/>
      <c r="W789" s="836"/>
      <c r="X789" s="836"/>
      <c r="Y789" s="836"/>
      <c r="Z789" s="836"/>
      <c r="AA789" s="836"/>
      <c r="AB789" s="836"/>
      <c r="AC789" s="836"/>
      <c r="AD789" s="836"/>
      <c r="AE789" s="861"/>
      <c r="AF789"/>
      <c r="AG789"/>
      <c r="AH789"/>
      <c r="AI789"/>
      <c r="AJ789"/>
      <c r="AK789"/>
      <c r="AL789"/>
      <c r="AM789"/>
      <c r="AN789"/>
    </row>
    <row r="790" spans="1:40" ht="15.75">
      <c r="A790" s="839"/>
      <c r="B790" s="835"/>
      <c r="C790" s="835"/>
      <c r="D790" s="835"/>
      <c r="E790" s="835"/>
      <c r="F790" s="835"/>
      <c r="G790" s="835"/>
      <c r="H790" s="835"/>
      <c r="I790" s="835"/>
      <c r="J790" s="835"/>
      <c r="K790" s="835"/>
      <c r="L790" s="835"/>
      <c r="M790" s="835"/>
      <c r="N790" s="836"/>
      <c r="O790" s="836"/>
      <c r="P790" s="836"/>
      <c r="Q790" s="836"/>
      <c r="R790" s="836"/>
      <c r="S790" s="836"/>
      <c r="T790" s="836"/>
      <c r="U790" s="836"/>
      <c r="V790" s="836"/>
      <c r="W790" s="836"/>
      <c r="X790" s="836"/>
      <c r="Y790" s="836"/>
      <c r="Z790" s="836"/>
      <c r="AA790" s="836"/>
      <c r="AB790" s="836"/>
      <c r="AC790" s="836"/>
      <c r="AD790" s="836"/>
      <c r="AE790" s="861"/>
      <c r="AF790"/>
      <c r="AG790"/>
      <c r="AH790"/>
      <c r="AI790"/>
      <c r="AJ790"/>
      <c r="AK790"/>
      <c r="AL790"/>
      <c r="AM790"/>
      <c r="AN790"/>
    </row>
    <row r="791" spans="1:40" ht="15.75">
      <c r="A791" s="839"/>
      <c r="B791" s="835"/>
      <c r="C791" s="835"/>
      <c r="D791" s="835"/>
      <c r="E791" s="835"/>
      <c r="F791" s="835"/>
      <c r="G791" s="835"/>
      <c r="H791" s="835"/>
      <c r="I791" s="835"/>
      <c r="J791" s="835"/>
      <c r="K791" s="835"/>
      <c r="L791" s="835"/>
      <c r="M791" s="835"/>
      <c r="N791" s="836"/>
      <c r="O791" s="836"/>
      <c r="P791" s="836"/>
      <c r="Q791" s="836"/>
      <c r="R791" s="836"/>
      <c r="S791" s="836"/>
      <c r="T791" s="836"/>
      <c r="U791" s="836"/>
      <c r="V791" s="836"/>
      <c r="W791" s="836"/>
      <c r="X791" s="836"/>
      <c r="Y791" s="836"/>
      <c r="Z791" s="836"/>
      <c r="AA791" s="836"/>
      <c r="AB791" s="836"/>
      <c r="AC791" s="836"/>
      <c r="AD791" s="836"/>
      <c r="AE791" s="861"/>
      <c r="AF791"/>
      <c r="AG791"/>
      <c r="AH791"/>
      <c r="AI791"/>
      <c r="AJ791"/>
      <c r="AK791"/>
      <c r="AL791"/>
      <c r="AM791"/>
      <c r="AN791"/>
    </row>
    <row r="792" spans="1:40" ht="15.75">
      <c r="A792" s="839"/>
      <c r="B792" s="835"/>
      <c r="C792" s="835"/>
      <c r="D792" s="835"/>
      <c r="E792" s="835"/>
      <c r="F792" s="835"/>
      <c r="G792" s="835"/>
      <c r="H792" s="835"/>
      <c r="I792" s="835"/>
      <c r="J792" s="835"/>
      <c r="K792" s="835"/>
      <c r="L792" s="835"/>
      <c r="M792" s="835"/>
      <c r="N792" s="836"/>
      <c r="O792" s="836"/>
      <c r="P792" s="836"/>
      <c r="Q792" s="836"/>
      <c r="R792" s="836"/>
      <c r="S792" s="836"/>
      <c r="T792" s="836"/>
      <c r="U792" s="836"/>
      <c r="V792" s="836"/>
      <c r="W792" s="836"/>
      <c r="X792" s="836"/>
      <c r="Y792" s="836"/>
      <c r="Z792" s="836"/>
      <c r="AA792" s="836"/>
      <c r="AB792" s="836"/>
      <c r="AC792" s="836"/>
      <c r="AD792" s="836"/>
      <c r="AE792" s="861"/>
      <c r="AF792"/>
      <c r="AG792"/>
      <c r="AH792"/>
      <c r="AI792"/>
      <c r="AJ792"/>
      <c r="AK792"/>
      <c r="AL792"/>
      <c r="AM792"/>
      <c r="AN792"/>
    </row>
    <row r="793" spans="1:40" ht="15.75">
      <c r="A793" s="839"/>
      <c r="B793" s="835"/>
      <c r="C793" s="835"/>
      <c r="D793" s="835"/>
      <c r="E793" s="835"/>
      <c r="F793" s="835"/>
      <c r="G793" s="835"/>
      <c r="H793" s="835"/>
      <c r="I793" s="835"/>
      <c r="J793" s="835"/>
      <c r="K793" s="835"/>
      <c r="L793" s="835"/>
      <c r="M793" s="835"/>
      <c r="N793" s="836"/>
      <c r="O793" s="836"/>
      <c r="P793" s="836"/>
      <c r="Q793" s="836"/>
      <c r="R793" s="836"/>
      <c r="S793" s="836"/>
      <c r="T793" s="836"/>
      <c r="U793" s="836"/>
      <c r="V793" s="836"/>
      <c r="W793" s="836"/>
      <c r="X793" s="836"/>
      <c r="Y793" s="836"/>
      <c r="Z793" s="836"/>
      <c r="AA793" s="836"/>
      <c r="AB793" s="836"/>
      <c r="AC793" s="836"/>
      <c r="AD793" s="836"/>
      <c r="AE793" s="861"/>
      <c r="AF793"/>
      <c r="AG793"/>
      <c r="AH793"/>
      <c r="AI793"/>
      <c r="AJ793"/>
      <c r="AK793"/>
      <c r="AL793"/>
      <c r="AM793"/>
      <c r="AN793"/>
    </row>
    <row r="794" spans="1:40" ht="15.75">
      <c r="A794" s="839"/>
      <c r="B794" s="835"/>
      <c r="C794" s="835"/>
      <c r="D794" s="835"/>
      <c r="E794" s="835"/>
      <c r="F794" s="835"/>
      <c r="G794" s="835"/>
      <c r="H794" s="835"/>
      <c r="I794" s="835"/>
      <c r="J794" s="835"/>
      <c r="K794" s="835"/>
      <c r="L794" s="835"/>
      <c r="M794" s="835"/>
      <c r="N794" s="836"/>
      <c r="O794" s="836"/>
      <c r="P794" s="836"/>
      <c r="Q794" s="836"/>
      <c r="R794" s="836"/>
      <c r="S794" s="836"/>
      <c r="T794" s="836"/>
      <c r="U794" s="836"/>
      <c r="V794" s="836"/>
      <c r="W794" s="836"/>
      <c r="X794" s="836"/>
      <c r="Y794" s="836"/>
      <c r="Z794" s="836"/>
      <c r="AA794" s="836"/>
      <c r="AB794" s="836"/>
      <c r="AC794" s="836"/>
      <c r="AD794" s="836"/>
      <c r="AE794" s="861"/>
      <c r="AF794"/>
      <c r="AG794"/>
      <c r="AH794"/>
      <c r="AI794"/>
      <c r="AJ794"/>
      <c r="AK794"/>
      <c r="AL794"/>
      <c r="AM794"/>
      <c r="AN794"/>
    </row>
    <row r="795" spans="1:40" ht="15.75">
      <c r="A795" s="839"/>
      <c r="B795" s="835"/>
      <c r="C795" s="835"/>
      <c r="D795" s="835"/>
      <c r="E795" s="835"/>
      <c r="F795" s="835"/>
      <c r="G795" s="835"/>
      <c r="H795" s="835"/>
      <c r="I795" s="835"/>
      <c r="J795" s="835"/>
      <c r="K795" s="835"/>
      <c r="L795" s="835"/>
      <c r="M795" s="835"/>
      <c r="N795" s="836"/>
      <c r="O795" s="836"/>
      <c r="P795" s="836"/>
      <c r="Q795" s="836"/>
      <c r="R795" s="836"/>
      <c r="S795" s="836"/>
      <c r="T795" s="836"/>
      <c r="U795" s="836"/>
      <c r="V795" s="836"/>
      <c r="W795" s="836"/>
      <c r="X795" s="836"/>
      <c r="Y795" s="836"/>
      <c r="Z795" s="836"/>
      <c r="AA795" s="836"/>
      <c r="AB795" s="836"/>
      <c r="AC795" s="836"/>
      <c r="AD795" s="836"/>
      <c r="AE795" s="861"/>
      <c r="AF795"/>
      <c r="AG795"/>
      <c r="AH795"/>
      <c r="AI795"/>
      <c r="AJ795"/>
      <c r="AK795"/>
      <c r="AL795"/>
      <c r="AM795"/>
      <c r="AN795"/>
    </row>
    <row r="796" spans="1:40" ht="15.75">
      <c r="A796" s="839"/>
      <c r="B796" s="835"/>
      <c r="C796" s="835"/>
      <c r="D796" s="835"/>
      <c r="E796" s="835"/>
      <c r="F796" s="835"/>
      <c r="G796" s="835"/>
      <c r="H796" s="835"/>
      <c r="I796" s="835"/>
      <c r="J796" s="835"/>
      <c r="K796" s="835"/>
      <c r="L796" s="835"/>
      <c r="M796" s="835"/>
      <c r="N796" s="836"/>
      <c r="O796" s="836"/>
      <c r="P796" s="836"/>
      <c r="Q796" s="836"/>
      <c r="R796" s="836"/>
      <c r="S796" s="836"/>
      <c r="T796" s="836"/>
      <c r="U796" s="836"/>
      <c r="V796" s="836"/>
      <c r="W796" s="836"/>
      <c r="X796" s="836"/>
      <c r="Y796" s="836"/>
      <c r="Z796" s="836"/>
      <c r="AA796" s="836"/>
      <c r="AB796" s="836"/>
      <c r="AC796" s="836"/>
      <c r="AD796" s="836"/>
      <c r="AE796" s="861"/>
      <c r="AF796"/>
      <c r="AG796"/>
      <c r="AH796"/>
      <c r="AI796"/>
      <c r="AJ796"/>
      <c r="AK796"/>
      <c r="AL796"/>
      <c r="AM796"/>
      <c r="AN796"/>
    </row>
    <row r="797" spans="1:40" ht="15.75">
      <c r="A797" s="839"/>
      <c r="B797" s="835"/>
      <c r="C797" s="835"/>
      <c r="D797" s="835"/>
      <c r="E797" s="835"/>
      <c r="F797" s="835"/>
      <c r="G797" s="835"/>
      <c r="H797" s="835"/>
      <c r="I797" s="835"/>
      <c r="J797" s="835"/>
      <c r="K797" s="835"/>
      <c r="L797" s="835"/>
      <c r="M797" s="835"/>
      <c r="N797" s="836"/>
      <c r="O797" s="836"/>
      <c r="P797" s="836"/>
      <c r="Q797" s="836"/>
      <c r="R797" s="836"/>
      <c r="S797" s="836"/>
      <c r="T797" s="836"/>
      <c r="U797" s="836"/>
      <c r="V797" s="836"/>
      <c r="W797" s="836"/>
      <c r="X797" s="836"/>
      <c r="Y797" s="836"/>
      <c r="Z797" s="836"/>
      <c r="AA797" s="836"/>
      <c r="AB797" s="836"/>
      <c r="AC797" s="836"/>
      <c r="AD797" s="836"/>
      <c r="AE797" s="861"/>
      <c r="AF797"/>
      <c r="AG797"/>
      <c r="AH797"/>
      <c r="AI797"/>
      <c r="AJ797"/>
      <c r="AK797"/>
      <c r="AL797"/>
      <c r="AM797"/>
      <c r="AN797"/>
    </row>
    <row r="798" spans="1:40" ht="15.75">
      <c r="A798" s="839"/>
      <c r="B798" s="835"/>
      <c r="C798" s="835"/>
      <c r="D798" s="835"/>
      <c r="E798" s="835"/>
      <c r="F798" s="835"/>
      <c r="G798" s="835"/>
      <c r="H798" s="835"/>
      <c r="I798" s="835"/>
      <c r="J798" s="835"/>
      <c r="K798" s="835"/>
      <c r="L798" s="835"/>
      <c r="M798" s="835"/>
      <c r="N798" s="836"/>
      <c r="O798" s="836"/>
      <c r="P798" s="836"/>
      <c r="Q798" s="836"/>
      <c r="R798" s="836"/>
      <c r="S798" s="836"/>
      <c r="T798" s="836"/>
      <c r="U798" s="836"/>
      <c r="V798" s="836"/>
      <c r="W798" s="836"/>
      <c r="X798" s="836"/>
      <c r="Y798" s="836"/>
      <c r="Z798" s="836"/>
      <c r="AA798" s="836"/>
      <c r="AB798" s="836"/>
      <c r="AC798" s="836"/>
      <c r="AD798" s="836"/>
      <c r="AE798" s="861"/>
      <c r="AF798"/>
      <c r="AG798"/>
      <c r="AH798"/>
      <c r="AI798"/>
      <c r="AJ798"/>
      <c r="AK798"/>
      <c r="AL798"/>
      <c r="AM798"/>
      <c r="AN798"/>
    </row>
    <row r="799" spans="1:40" ht="15.75">
      <c r="A799" s="839"/>
      <c r="B799" s="835"/>
      <c r="C799" s="835"/>
      <c r="D799" s="835"/>
      <c r="E799" s="835"/>
      <c r="F799" s="835"/>
      <c r="G799" s="835"/>
      <c r="H799" s="835"/>
      <c r="I799" s="835"/>
      <c r="J799" s="835"/>
      <c r="K799" s="835"/>
      <c r="L799" s="835"/>
      <c r="M799" s="835"/>
      <c r="N799" s="836"/>
      <c r="O799" s="836"/>
      <c r="P799" s="836"/>
      <c r="Q799" s="836"/>
      <c r="R799" s="836"/>
      <c r="S799" s="836"/>
      <c r="T799" s="836"/>
      <c r="U799" s="836"/>
      <c r="V799" s="836"/>
      <c r="W799" s="836"/>
      <c r="X799" s="836"/>
      <c r="Y799" s="836"/>
      <c r="Z799" s="836"/>
      <c r="AA799" s="836"/>
      <c r="AB799" s="836"/>
      <c r="AC799" s="836"/>
      <c r="AD799" s="836"/>
      <c r="AE799" s="861"/>
      <c r="AF799"/>
      <c r="AG799"/>
      <c r="AH799"/>
      <c r="AI799"/>
      <c r="AJ799"/>
      <c r="AK799"/>
      <c r="AL799"/>
      <c r="AM799"/>
      <c r="AN799"/>
    </row>
    <row r="800" spans="1:40" ht="15.75">
      <c r="A800" s="839"/>
      <c r="B800" s="835"/>
      <c r="C800" s="835"/>
      <c r="D800" s="835"/>
      <c r="E800" s="835"/>
      <c r="F800" s="835"/>
      <c r="G800" s="835"/>
      <c r="H800" s="835"/>
      <c r="I800" s="835"/>
      <c r="J800" s="835"/>
      <c r="K800" s="835"/>
      <c r="L800" s="835"/>
      <c r="M800" s="835"/>
      <c r="N800" s="836"/>
      <c r="O800" s="836"/>
      <c r="P800" s="836"/>
      <c r="Q800" s="836"/>
      <c r="R800" s="836"/>
      <c r="S800" s="836"/>
      <c r="T800" s="836"/>
      <c r="U800" s="836"/>
      <c r="V800" s="836"/>
      <c r="W800" s="836"/>
      <c r="X800" s="836"/>
      <c r="Y800" s="836"/>
      <c r="Z800" s="836"/>
      <c r="AA800" s="836"/>
      <c r="AB800" s="836"/>
      <c r="AC800" s="836"/>
      <c r="AD800" s="836"/>
      <c r="AE800" s="861"/>
      <c r="AF800"/>
      <c r="AG800"/>
      <c r="AH800"/>
      <c r="AI800"/>
      <c r="AJ800"/>
      <c r="AK800"/>
      <c r="AL800"/>
      <c r="AM800"/>
      <c r="AN800"/>
    </row>
    <row r="801" spans="1:40" ht="15.75">
      <c r="A801" s="839"/>
      <c r="B801" s="835"/>
      <c r="C801" s="835"/>
      <c r="D801" s="835"/>
      <c r="E801" s="835"/>
      <c r="F801" s="835"/>
      <c r="G801" s="835"/>
      <c r="H801" s="835"/>
      <c r="I801" s="835"/>
      <c r="J801" s="835"/>
      <c r="K801" s="835"/>
      <c r="L801" s="835"/>
      <c r="M801" s="835"/>
      <c r="N801" s="836"/>
      <c r="O801" s="836"/>
      <c r="P801" s="836"/>
      <c r="Q801" s="836"/>
      <c r="R801" s="836"/>
      <c r="S801" s="836"/>
      <c r="T801" s="836"/>
      <c r="U801" s="836"/>
      <c r="V801" s="836"/>
      <c r="W801" s="836"/>
      <c r="X801" s="836"/>
      <c r="Y801" s="836"/>
      <c r="Z801" s="836"/>
      <c r="AA801" s="836"/>
      <c r="AB801" s="836"/>
      <c r="AC801" s="836"/>
      <c r="AD801" s="836"/>
      <c r="AE801" s="861"/>
      <c r="AF801"/>
      <c r="AG801"/>
      <c r="AH801"/>
      <c r="AI801"/>
      <c r="AJ801"/>
      <c r="AK801"/>
      <c r="AL801"/>
      <c r="AM801"/>
      <c r="AN801"/>
    </row>
    <row r="802" spans="1:40" ht="15.75">
      <c r="A802" s="839"/>
      <c r="B802" s="835"/>
      <c r="C802" s="835"/>
      <c r="D802" s="835"/>
      <c r="E802" s="835"/>
      <c r="F802" s="835"/>
      <c r="G802" s="835"/>
      <c r="H802" s="835"/>
      <c r="I802" s="835"/>
      <c r="J802" s="835"/>
      <c r="K802" s="835"/>
      <c r="L802" s="835"/>
      <c r="M802" s="835"/>
      <c r="N802" s="836"/>
      <c r="O802" s="836"/>
      <c r="P802" s="836"/>
      <c r="Q802" s="836"/>
      <c r="R802" s="836"/>
      <c r="S802" s="836"/>
      <c r="T802" s="836"/>
      <c r="U802" s="836"/>
      <c r="V802" s="836"/>
      <c r="W802" s="836"/>
      <c r="X802" s="836"/>
      <c r="Y802" s="836"/>
      <c r="Z802" s="836"/>
      <c r="AA802" s="836"/>
      <c r="AB802" s="836"/>
      <c r="AC802" s="836"/>
      <c r="AD802" s="836"/>
      <c r="AE802" s="861"/>
      <c r="AF802"/>
      <c r="AG802"/>
      <c r="AH802"/>
      <c r="AI802"/>
      <c r="AJ802"/>
      <c r="AK802"/>
      <c r="AL802"/>
      <c r="AM802"/>
      <c r="AN802"/>
    </row>
    <row r="803" spans="1:40" ht="15.75">
      <c r="A803" s="839"/>
      <c r="B803" s="835"/>
      <c r="C803" s="835"/>
      <c r="D803" s="835"/>
      <c r="E803" s="835"/>
      <c r="F803" s="835"/>
      <c r="G803" s="835"/>
      <c r="H803" s="835"/>
      <c r="I803" s="835"/>
      <c r="J803" s="835"/>
      <c r="K803" s="835"/>
      <c r="L803" s="835"/>
      <c r="M803" s="835"/>
      <c r="N803" s="836"/>
      <c r="O803" s="836"/>
      <c r="P803" s="836"/>
      <c r="Q803" s="836"/>
      <c r="R803" s="836"/>
      <c r="S803" s="836"/>
      <c r="T803" s="836"/>
      <c r="U803" s="836"/>
      <c r="V803" s="836"/>
      <c r="W803" s="836"/>
      <c r="X803" s="836"/>
      <c r="Y803" s="836"/>
      <c r="Z803" s="836"/>
      <c r="AA803" s="836"/>
      <c r="AB803" s="836"/>
      <c r="AC803" s="836"/>
      <c r="AD803" s="836"/>
      <c r="AE803" s="861"/>
      <c r="AF803"/>
      <c r="AG803"/>
      <c r="AH803"/>
      <c r="AI803"/>
      <c r="AJ803"/>
      <c r="AK803"/>
      <c r="AL803"/>
      <c r="AM803"/>
      <c r="AN803"/>
    </row>
    <row r="804" spans="1:40" s="409" customFormat="1" ht="15.75">
      <c r="A804" s="839"/>
      <c r="B804" s="835"/>
      <c r="C804" s="835"/>
      <c r="D804" s="835"/>
      <c r="E804" s="835"/>
      <c r="F804" s="835"/>
      <c r="G804" s="835"/>
      <c r="H804" s="835"/>
      <c r="I804" s="835"/>
      <c r="J804" s="835"/>
      <c r="K804" s="835"/>
      <c r="L804" s="835"/>
      <c r="M804" s="835"/>
      <c r="N804" s="836"/>
      <c r="O804" s="836"/>
      <c r="P804" s="836"/>
      <c r="Q804" s="836"/>
      <c r="R804" s="836"/>
      <c r="S804" s="836"/>
      <c r="T804" s="836"/>
      <c r="U804" s="836"/>
      <c r="V804" s="836"/>
      <c r="W804" s="836"/>
      <c r="X804" s="836"/>
      <c r="Y804" s="836"/>
      <c r="Z804" s="836"/>
      <c r="AA804" s="836"/>
      <c r="AB804" s="836"/>
      <c r="AC804" s="836"/>
      <c r="AD804" s="836"/>
      <c r="AE804" s="861"/>
      <c r="AF804"/>
      <c r="AG804"/>
      <c r="AH804"/>
      <c r="AI804"/>
      <c r="AJ804"/>
      <c r="AK804"/>
      <c r="AL804"/>
      <c r="AM804"/>
      <c r="AN804"/>
    </row>
    <row r="805" spans="1:40" s="409" customFormat="1" ht="15.75">
      <c r="A805" s="839"/>
      <c r="B805" s="835"/>
      <c r="C805" s="835"/>
      <c r="D805" s="835"/>
      <c r="E805" s="835"/>
      <c r="F805" s="835"/>
      <c r="G805" s="835"/>
      <c r="H805" s="835"/>
      <c r="I805" s="835"/>
      <c r="J805" s="835"/>
      <c r="K805" s="835"/>
      <c r="L805" s="835"/>
      <c r="M805" s="835"/>
      <c r="N805" s="836"/>
      <c r="O805" s="836"/>
      <c r="P805" s="836"/>
      <c r="Q805" s="836"/>
      <c r="R805" s="836"/>
      <c r="S805" s="836"/>
      <c r="T805" s="836"/>
      <c r="U805" s="836"/>
      <c r="V805" s="836"/>
      <c r="W805" s="836"/>
      <c r="X805" s="836"/>
      <c r="Y805" s="836"/>
      <c r="Z805" s="836"/>
      <c r="AA805" s="836"/>
      <c r="AB805" s="836"/>
      <c r="AC805" s="836"/>
      <c r="AD805" s="836"/>
      <c r="AE805" s="861"/>
      <c r="AF805"/>
      <c r="AG805"/>
      <c r="AH805"/>
      <c r="AI805"/>
      <c r="AJ805"/>
      <c r="AK805"/>
      <c r="AL805"/>
      <c r="AM805"/>
      <c r="AN805"/>
    </row>
    <row r="806" spans="1:40" s="409" customFormat="1" ht="15.75">
      <c r="A806" s="839"/>
      <c r="B806" s="835"/>
      <c r="C806" s="835"/>
      <c r="D806" s="835"/>
      <c r="E806" s="835"/>
      <c r="F806" s="835"/>
      <c r="G806" s="835"/>
      <c r="H806" s="835"/>
      <c r="I806" s="835"/>
      <c r="J806" s="835"/>
      <c r="K806" s="835"/>
      <c r="L806" s="835"/>
      <c r="M806" s="835"/>
      <c r="N806" s="836"/>
      <c r="O806" s="836"/>
      <c r="P806" s="836"/>
      <c r="Q806" s="836"/>
      <c r="R806" s="836"/>
      <c r="S806" s="836"/>
      <c r="T806" s="836"/>
      <c r="U806" s="836"/>
      <c r="V806" s="836"/>
      <c r="W806" s="836"/>
      <c r="X806" s="836"/>
      <c r="Y806" s="836"/>
      <c r="Z806" s="836"/>
      <c r="AA806" s="836"/>
      <c r="AB806" s="836"/>
      <c r="AC806" s="836"/>
      <c r="AD806" s="836"/>
      <c r="AE806" s="861"/>
      <c r="AF806"/>
      <c r="AG806"/>
      <c r="AH806"/>
      <c r="AI806"/>
      <c r="AJ806"/>
      <c r="AK806"/>
      <c r="AL806"/>
      <c r="AM806"/>
      <c r="AN806"/>
    </row>
    <row r="807" spans="1:40" s="409" customFormat="1" ht="15.75">
      <c r="A807" s="839"/>
      <c r="B807" s="835"/>
      <c r="C807" s="835"/>
      <c r="D807" s="835"/>
      <c r="E807" s="835"/>
      <c r="F807" s="835"/>
      <c r="G807" s="835"/>
      <c r="H807" s="835"/>
      <c r="I807" s="835"/>
      <c r="J807" s="835"/>
      <c r="K807" s="835"/>
      <c r="L807" s="835"/>
      <c r="M807" s="835"/>
      <c r="N807" s="836"/>
      <c r="O807" s="836"/>
      <c r="P807" s="836"/>
      <c r="Q807" s="836"/>
      <c r="R807" s="836"/>
      <c r="S807" s="836"/>
      <c r="T807" s="836"/>
      <c r="U807" s="836"/>
      <c r="V807" s="836"/>
      <c r="W807" s="836"/>
      <c r="X807" s="836"/>
      <c r="Y807" s="836"/>
      <c r="Z807" s="836"/>
      <c r="AA807" s="836"/>
      <c r="AB807" s="836"/>
      <c r="AC807" s="836"/>
      <c r="AD807" s="836"/>
      <c r="AE807" s="861"/>
      <c r="AF807"/>
      <c r="AG807"/>
      <c r="AH807"/>
      <c r="AI807"/>
      <c r="AJ807"/>
      <c r="AK807"/>
      <c r="AL807"/>
      <c r="AM807"/>
      <c r="AN807"/>
    </row>
    <row r="808" spans="1:40" s="409" customFormat="1" ht="15.75">
      <c r="A808" s="839"/>
      <c r="B808" s="835"/>
      <c r="C808" s="835"/>
      <c r="D808" s="835"/>
      <c r="E808" s="835"/>
      <c r="F808" s="835"/>
      <c r="G808" s="835"/>
      <c r="H808" s="835"/>
      <c r="I808" s="835"/>
      <c r="J808" s="835"/>
      <c r="K808" s="835"/>
      <c r="L808" s="835"/>
      <c r="M808" s="835"/>
      <c r="N808" s="836"/>
      <c r="O808" s="836"/>
      <c r="P808" s="836"/>
      <c r="Q808" s="836"/>
      <c r="R808" s="836"/>
      <c r="S808" s="836"/>
      <c r="T808" s="836"/>
      <c r="U808" s="836"/>
      <c r="V808" s="836"/>
      <c r="W808" s="836"/>
      <c r="X808" s="836"/>
      <c r="Y808" s="836"/>
      <c r="Z808" s="836"/>
      <c r="AA808" s="836"/>
      <c r="AB808" s="836"/>
      <c r="AC808" s="836"/>
      <c r="AD808" s="836"/>
      <c r="AE808" s="861"/>
      <c r="AF808"/>
      <c r="AG808"/>
      <c r="AH808"/>
      <c r="AI808"/>
      <c r="AJ808"/>
      <c r="AK808"/>
      <c r="AL808"/>
      <c r="AM808"/>
      <c r="AN808"/>
    </row>
    <row r="809" spans="1:40" s="409" customFormat="1" ht="15.75">
      <c r="A809" s="839"/>
      <c r="B809" s="835"/>
      <c r="C809" s="835"/>
      <c r="D809" s="835"/>
      <c r="E809" s="835"/>
      <c r="F809" s="835"/>
      <c r="G809" s="835"/>
      <c r="H809" s="835"/>
      <c r="I809" s="835"/>
      <c r="J809" s="835"/>
      <c r="K809" s="835"/>
      <c r="L809" s="835"/>
      <c r="M809" s="835"/>
      <c r="N809" s="836"/>
      <c r="O809" s="836"/>
      <c r="P809" s="836"/>
      <c r="Q809" s="836"/>
      <c r="R809" s="836"/>
      <c r="S809" s="836"/>
      <c r="T809" s="836"/>
      <c r="U809" s="836"/>
      <c r="V809" s="836"/>
      <c r="W809" s="836"/>
      <c r="X809" s="836"/>
      <c r="Y809" s="836"/>
      <c r="Z809" s="836"/>
      <c r="AA809" s="836"/>
      <c r="AB809" s="836"/>
      <c r="AC809" s="836"/>
      <c r="AD809" s="836"/>
      <c r="AE809" s="861"/>
      <c r="AF809"/>
      <c r="AG809"/>
      <c r="AH809"/>
      <c r="AI809"/>
      <c r="AJ809"/>
      <c r="AK809"/>
      <c r="AL809"/>
      <c r="AM809"/>
      <c r="AN809"/>
    </row>
    <row r="810" spans="1:40" s="409" customFormat="1" ht="15.75">
      <c r="A810" s="839"/>
      <c r="B810" s="835"/>
      <c r="C810" s="835"/>
      <c r="D810" s="835"/>
      <c r="E810" s="835"/>
      <c r="F810" s="835"/>
      <c r="G810" s="835"/>
      <c r="H810" s="835"/>
      <c r="I810" s="835"/>
      <c r="J810" s="835"/>
      <c r="K810" s="835"/>
      <c r="L810" s="835"/>
      <c r="M810" s="835"/>
      <c r="N810" s="836"/>
      <c r="O810" s="836"/>
      <c r="P810" s="836"/>
      <c r="Q810" s="836"/>
      <c r="R810" s="836"/>
      <c r="S810" s="836"/>
      <c r="T810" s="836"/>
      <c r="U810" s="836"/>
      <c r="V810" s="836"/>
      <c r="W810" s="836"/>
      <c r="X810" s="836"/>
      <c r="Y810" s="836"/>
      <c r="Z810" s="836"/>
      <c r="AA810" s="836"/>
      <c r="AB810" s="836"/>
      <c r="AC810" s="836"/>
      <c r="AD810" s="836"/>
      <c r="AE810" s="861"/>
      <c r="AF810"/>
      <c r="AG810"/>
      <c r="AH810"/>
      <c r="AI810"/>
      <c r="AJ810"/>
      <c r="AK810"/>
      <c r="AL810"/>
      <c r="AM810"/>
      <c r="AN810"/>
    </row>
    <row r="811" spans="1:40" s="409" customFormat="1" ht="15.75">
      <c r="A811" s="839"/>
      <c r="B811" s="835"/>
      <c r="C811" s="835"/>
      <c r="D811" s="835"/>
      <c r="E811" s="835"/>
      <c r="F811" s="835"/>
      <c r="G811" s="835"/>
      <c r="H811" s="835"/>
      <c r="I811" s="835"/>
      <c r="J811" s="835"/>
      <c r="K811" s="835"/>
      <c r="L811" s="835"/>
      <c r="M811" s="835"/>
      <c r="N811" s="836"/>
      <c r="O811" s="836"/>
      <c r="P811" s="836"/>
      <c r="Q811" s="836"/>
      <c r="R811" s="836"/>
      <c r="S811" s="836"/>
      <c r="T811" s="836"/>
      <c r="U811" s="836"/>
      <c r="V811" s="836"/>
      <c r="W811" s="836"/>
      <c r="X811" s="836"/>
      <c r="Y811" s="836"/>
      <c r="Z811" s="836"/>
      <c r="AA811" s="836"/>
      <c r="AB811" s="836"/>
      <c r="AC811" s="836"/>
      <c r="AD811" s="836"/>
      <c r="AE811" s="861"/>
      <c r="AF811"/>
      <c r="AG811"/>
      <c r="AH811"/>
      <c r="AI811"/>
      <c r="AJ811"/>
      <c r="AK811"/>
      <c r="AL811"/>
      <c r="AM811"/>
      <c r="AN811"/>
    </row>
    <row r="812" spans="1:40" s="409" customFormat="1" ht="15.75">
      <c r="A812" s="839"/>
      <c r="B812" s="835"/>
      <c r="C812" s="835"/>
      <c r="D812" s="835"/>
      <c r="E812" s="835"/>
      <c r="F812" s="835"/>
      <c r="G812" s="835"/>
      <c r="H812" s="835"/>
      <c r="I812" s="835"/>
      <c r="J812" s="835"/>
      <c r="K812" s="835"/>
      <c r="L812" s="835"/>
      <c r="M812" s="835"/>
      <c r="N812" s="836"/>
      <c r="O812" s="836"/>
      <c r="P812" s="836"/>
      <c r="Q812" s="836"/>
      <c r="R812" s="836"/>
      <c r="S812" s="836"/>
      <c r="T812" s="836"/>
      <c r="U812" s="836"/>
      <c r="V812" s="836"/>
      <c r="W812" s="836"/>
      <c r="X812" s="836"/>
      <c r="Y812" s="836"/>
      <c r="Z812" s="836"/>
      <c r="AA812" s="836"/>
      <c r="AB812" s="836"/>
      <c r="AC812" s="836"/>
      <c r="AD812" s="836"/>
      <c r="AE812" s="861"/>
      <c r="AF812"/>
      <c r="AG812"/>
      <c r="AH812"/>
      <c r="AI812"/>
      <c r="AJ812"/>
      <c r="AK812"/>
      <c r="AL812"/>
      <c r="AM812"/>
      <c r="AN812"/>
    </row>
    <row r="813" spans="1:40" s="409" customFormat="1" ht="15.75">
      <c r="A813" s="839"/>
      <c r="B813" s="835"/>
      <c r="C813" s="835"/>
      <c r="D813" s="835"/>
      <c r="E813" s="835"/>
      <c r="F813" s="835"/>
      <c r="G813" s="835"/>
      <c r="H813" s="835"/>
      <c r="I813" s="835"/>
      <c r="J813" s="835"/>
      <c r="K813" s="835"/>
      <c r="L813" s="835"/>
      <c r="M813" s="835"/>
      <c r="N813" s="836"/>
      <c r="O813" s="836"/>
      <c r="P813" s="836"/>
      <c r="Q813" s="836"/>
      <c r="R813" s="836"/>
      <c r="S813" s="836"/>
      <c r="T813" s="836"/>
      <c r="U813" s="836"/>
      <c r="V813" s="836"/>
      <c r="W813" s="836"/>
      <c r="X813" s="836"/>
      <c r="Y813" s="836"/>
      <c r="Z813" s="836"/>
      <c r="AA813" s="836"/>
      <c r="AB813" s="836"/>
      <c r="AC813" s="836"/>
      <c r="AD813" s="836"/>
      <c r="AE813" s="861"/>
      <c r="AF813"/>
      <c r="AG813"/>
      <c r="AH813"/>
      <c r="AI813"/>
      <c r="AJ813"/>
      <c r="AK813"/>
      <c r="AL813"/>
      <c r="AM813"/>
      <c r="AN813"/>
    </row>
    <row r="814" spans="1:40" s="409" customFormat="1" ht="15.75">
      <c r="A814" s="839"/>
      <c r="B814" s="835"/>
      <c r="C814" s="835"/>
      <c r="D814" s="835"/>
      <c r="E814" s="835"/>
      <c r="F814" s="835"/>
      <c r="G814" s="835"/>
      <c r="H814" s="835"/>
      <c r="I814" s="835"/>
      <c r="J814" s="835"/>
      <c r="K814" s="835"/>
      <c r="L814" s="835"/>
      <c r="M814" s="835"/>
      <c r="N814" s="836"/>
      <c r="O814" s="836"/>
      <c r="P814" s="836"/>
      <c r="Q814" s="836"/>
      <c r="R814" s="836"/>
      <c r="S814" s="836"/>
      <c r="T814" s="836"/>
      <c r="U814" s="836"/>
      <c r="V814" s="836"/>
      <c r="W814" s="836"/>
      <c r="X814" s="836"/>
      <c r="Y814" s="836"/>
      <c r="Z814" s="836"/>
      <c r="AA814" s="836"/>
      <c r="AB814" s="836"/>
      <c r="AC814" s="836"/>
      <c r="AD814" s="836"/>
      <c r="AE814" s="861"/>
      <c r="AF814"/>
      <c r="AG814"/>
      <c r="AH814"/>
      <c r="AI814"/>
      <c r="AJ814"/>
      <c r="AK814"/>
      <c r="AL814"/>
      <c r="AM814"/>
      <c r="AN814"/>
    </row>
    <row r="815" spans="1:40" s="409" customFormat="1" ht="15.75">
      <c r="A815" s="839"/>
      <c r="B815" s="835"/>
      <c r="C815" s="835"/>
      <c r="D815" s="835"/>
      <c r="E815" s="835"/>
      <c r="F815" s="835"/>
      <c r="G815" s="835"/>
      <c r="H815" s="835"/>
      <c r="I815" s="835"/>
      <c r="J815" s="835"/>
      <c r="K815" s="835"/>
      <c r="L815" s="835"/>
      <c r="M815" s="835"/>
      <c r="N815" s="836"/>
      <c r="O815" s="836"/>
      <c r="P815" s="836"/>
      <c r="Q815" s="836"/>
      <c r="R815" s="836"/>
      <c r="S815" s="836"/>
      <c r="T815" s="836"/>
      <c r="U815" s="836"/>
      <c r="V815" s="836"/>
      <c r="W815" s="836"/>
      <c r="X815" s="836"/>
      <c r="Y815" s="836"/>
      <c r="Z815" s="836"/>
      <c r="AA815" s="836"/>
      <c r="AB815" s="836"/>
      <c r="AC815" s="836"/>
      <c r="AD815" s="836"/>
      <c r="AE815" s="861"/>
      <c r="AF815"/>
      <c r="AG815"/>
      <c r="AH815"/>
      <c r="AI815"/>
      <c r="AJ815"/>
      <c r="AK815"/>
      <c r="AL815"/>
      <c r="AM815"/>
      <c r="AN815"/>
    </row>
    <row r="816" spans="1:40" s="409" customFormat="1" ht="15.75">
      <c r="A816" s="839"/>
      <c r="B816" s="835"/>
      <c r="C816" s="835"/>
      <c r="D816" s="835"/>
      <c r="E816" s="835"/>
      <c r="F816" s="835"/>
      <c r="G816" s="835"/>
      <c r="H816" s="835"/>
      <c r="I816" s="835"/>
      <c r="J816" s="835"/>
      <c r="K816" s="835"/>
      <c r="L816" s="835"/>
      <c r="M816" s="835"/>
      <c r="N816" s="836"/>
      <c r="O816" s="836"/>
      <c r="P816" s="836"/>
      <c r="Q816" s="836"/>
      <c r="R816" s="836"/>
      <c r="S816" s="836"/>
      <c r="T816" s="836"/>
      <c r="U816" s="836"/>
      <c r="V816" s="836"/>
      <c r="W816" s="836"/>
      <c r="X816" s="836"/>
      <c r="Y816" s="836"/>
      <c r="Z816" s="836"/>
      <c r="AA816" s="836"/>
      <c r="AB816" s="836"/>
      <c r="AC816" s="836"/>
      <c r="AD816" s="836"/>
      <c r="AE816" s="861"/>
      <c r="AF816"/>
      <c r="AG816"/>
      <c r="AH816"/>
      <c r="AI816"/>
      <c r="AJ816"/>
      <c r="AK816"/>
      <c r="AL816"/>
      <c r="AM816"/>
      <c r="AN816"/>
    </row>
    <row r="817" spans="1:40" s="409" customFormat="1" ht="15.75">
      <c r="A817" s="839"/>
      <c r="B817" s="835"/>
      <c r="C817" s="835"/>
      <c r="D817" s="835"/>
      <c r="E817" s="835"/>
      <c r="F817" s="835"/>
      <c r="G817" s="835"/>
      <c r="H817" s="835"/>
      <c r="I817" s="835"/>
      <c r="J817" s="835"/>
      <c r="K817" s="835"/>
      <c r="L817" s="835"/>
      <c r="M817" s="835"/>
      <c r="N817" s="836"/>
      <c r="O817" s="836"/>
      <c r="P817" s="836"/>
      <c r="Q817" s="836"/>
      <c r="R817" s="836"/>
      <c r="S817" s="836"/>
      <c r="T817" s="836"/>
      <c r="U817" s="836"/>
      <c r="V817" s="836"/>
      <c r="W817" s="836"/>
      <c r="X817" s="836"/>
      <c r="Y817" s="836"/>
      <c r="Z817" s="836"/>
      <c r="AA817" s="836"/>
      <c r="AB817" s="836"/>
      <c r="AC817" s="836"/>
      <c r="AD817" s="836"/>
      <c r="AE817" s="861"/>
      <c r="AF817"/>
      <c r="AG817"/>
      <c r="AH817"/>
      <c r="AI817"/>
      <c r="AJ817"/>
      <c r="AK817"/>
      <c r="AL817"/>
      <c r="AM817"/>
      <c r="AN817"/>
    </row>
    <row r="818" spans="1:40" s="409" customFormat="1" ht="15.75">
      <c r="A818" s="839"/>
      <c r="B818" s="835"/>
      <c r="C818" s="835"/>
      <c r="D818" s="835"/>
      <c r="E818" s="835"/>
      <c r="F818" s="835"/>
      <c r="G818" s="835"/>
      <c r="H818" s="835"/>
      <c r="I818" s="835"/>
      <c r="J818" s="835"/>
      <c r="K818" s="835"/>
      <c r="L818" s="835"/>
      <c r="M818" s="835"/>
      <c r="N818" s="836"/>
      <c r="O818" s="836"/>
      <c r="P818" s="836"/>
      <c r="Q818" s="836"/>
      <c r="R818" s="836"/>
      <c r="S818" s="836"/>
      <c r="T818" s="836"/>
      <c r="U818" s="836"/>
      <c r="V818" s="836"/>
      <c r="W818" s="836"/>
      <c r="X818" s="836"/>
      <c r="Y818" s="836"/>
      <c r="Z818" s="836"/>
      <c r="AA818" s="836"/>
      <c r="AB818" s="836"/>
      <c r="AC818" s="836"/>
      <c r="AD818" s="836"/>
      <c r="AE818" s="861"/>
      <c r="AF818"/>
      <c r="AG818"/>
      <c r="AH818"/>
      <c r="AI818"/>
      <c r="AJ818"/>
      <c r="AK818"/>
      <c r="AL818"/>
      <c r="AM818"/>
      <c r="AN818"/>
    </row>
    <row r="819" spans="1:40" s="409" customFormat="1" ht="15.75">
      <c r="A819" s="839"/>
      <c r="B819" s="835"/>
      <c r="C819" s="835"/>
      <c r="D819" s="835"/>
      <c r="E819" s="835"/>
      <c r="F819" s="835"/>
      <c r="G819" s="835"/>
      <c r="H819" s="835"/>
      <c r="I819" s="835"/>
      <c r="J819" s="835"/>
      <c r="K819" s="835"/>
      <c r="L819" s="835"/>
      <c r="M819" s="835"/>
      <c r="N819" s="836"/>
      <c r="O819" s="836"/>
      <c r="P819" s="836"/>
      <c r="Q819" s="836"/>
      <c r="R819" s="836"/>
      <c r="S819" s="836"/>
      <c r="T819" s="836"/>
      <c r="U819" s="836"/>
      <c r="V819" s="836"/>
      <c r="W819" s="836"/>
      <c r="X819" s="836"/>
      <c r="Y819" s="836"/>
      <c r="Z819" s="836"/>
      <c r="AA819" s="836"/>
      <c r="AB819" s="836"/>
      <c r="AC819" s="836"/>
      <c r="AD819" s="836"/>
      <c r="AE819" s="861"/>
      <c r="AF819"/>
      <c r="AG819"/>
      <c r="AH819"/>
      <c r="AI819"/>
      <c r="AJ819"/>
      <c r="AK819"/>
      <c r="AL819"/>
      <c r="AM819"/>
      <c r="AN819"/>
    </row>
    <row r="820" spans="1:40" s="409" customFormat="1" ht="15.75">
      <c r="A820" s="839"/>
      <c r="B820" s="835"/>
      <c r="C820" s="835"/>
      <c r="D820" s="835"/>
      <c r="E820" s="835"/>
      <c r="F820" s="835"/>
      <c r="G820" s="835"/>
      <c r="H820" s="835"/>
      <c r="I820" s="835"/>
      <c r="J820" s="835"/>
      <c r="K820" s="835"/>
      <c r="L820" s="835"/>
      <c r="M820" s="835"/>
      <c r="N820" s="836"/>
      <c r="O820" s="836"/>
      <c r="P820" s="836"/>
      <c r="Q820" s="836"/>
      <c r="R820" s="836"/>
      <c r="S820" s="836"/>
      <c r="T820" s="836"/>
      <c r="U820" s="836"/>
      <c r="V820" s="836"/>
      <c r="W820" s="836"/>
      <c r="X820" s="836"/>
      <c r="Y820" s="836"/>
      <c r="Z820" s="836"/>
      <c r="AA820" s="836"/>
      <c r="AB820" s="836"/>
      <c r="AC820" s="836"/>
      <c r="AD820" s="836"/>
      <c r="AE820" s="861"/>
      <c r="AF820"/>
      <c r="AG820"/>
      <c r="AH820"/>
      <c r="AI820"/>
      <c r="AJ820"/>
      <c r="AK820"/>
      <c r="AL820"/>
      <c r="AM820"/>
      <c r="AN820"/>
    </row>
    <row r="821" spans="1:40" s="409" customFormat="1" ht="15.75">
      <c r="A821" s="839"/>
      <c r="B821" s="835"/>
      <c r="C821" s="835"/>
      <c r="D821" s="835"/>
      <c r="E821" s="835"/>
      <c r="F821" s="835"/>
      <c r="G821" s="835"/>
      <c r="H821" s="835"/>
      <c r="I821" s="835"/>
      <c r="J821" s="835"/>
      <c r="K821" s="835"/>
      <c r="L821" s="835"/>
      <c r="M821" s="835"/>
      <c r="N821" s="836"/>
      <c r="O821" s="836"/>
      <c r="P821" s="836"/>
      <c r="Q821" s="836"/>
      <c r="R821" s="836"/>
      <c r="S821" s="836"/>
      <c r="T821" s="836"/>
      <c r="U821" s="836"/>
      <c r="V821" s="836"/>
      <c r="W821" s="836"/>
      <c r="X821" s="836"/>
      <c r="Y821" s="836"/>
      <c r="Z821" s="836"/>
      <c r="AA821" s="836"/>
      <c r="AB821" s="836"/>
      <c r="AC821" s="836"/>
      <c r="AD821" s="836"/>
      <c r="AE821" s="861"/>
      <c r="AF821"/>
      <c r="AG821"/>
      <c r="AH821"/>
      <c r="AI821"/>
      <c r="AJ821"/>
      <c r="AK821"/>
      <c r="AL821"/>
      <c r="AM821"/>
      <c r="AN821"/>
    </row>
    <row r="822" spans="1:40" s="409" customFormat="1" ht="15.75">
      <c r="A822" s="839"/>
      <c r="B822" s="835"/>
      <c r="C822" s="835"/>
      <c r="D822" s="835"/>
      <c r="E822" s="835"/>
      <c r="F822" s="835"/>
      <c r="G822" s="835"/>
      <c r="H822" s="835"/>
      <c r="I822" s="835"/>
      <c r="J822" s="835"/>
      <c r="K822" s="835"/>
      <c r="L822" s="835"/>
      <c r="M822" s="835"/>
      <c r="N822" s="836"/>
      <c r="O822" s="836"/>
      <c r="P822" s="836"/>
      <c r="Q822" s="836"/>
      <c r="R822" s="836"/>
      <c r="S822" s="836"/>
      <c r="T822" s="836"/>
      <c r="U822" s="836"/>
      <c r="V822" s="836"/>
      <c r="W822" s="836"/>
      <c r="X822" s="836"/>
      <c r="Y822" s="836"/>
      <c r="Z822" s="836"/>
      <c r="AA822" s="836"/>
      <c r="AB822" s="836"/>
      <c r="AC822" s="836"/>
      <c r="AD822" s="836"/>
      <c r="AE822" s="861"/>
      <c r="AF822"/>
      <c r="AG822"/>
      <c r="AH822"/>
      <c r="AI822"/>
      <c r="AJ822"/>
      <c r="AK822"/>
      <c r="AL822"/>
      <c r="AM822"/>
      <c r="AN822"/>
    </row>
    <row r="823" spans="1:40" s="409" customFormat="1" ht="15.75">
      <c r="A823" s="839"/>
      <c r="B823" s="835"/>
      <c r="C823" s="835"/>
      <c r="D823" s="835"/>
      <c r="E823" s="835"/>
      <c r="F823" s="835"/>
      <c r="G823" s="835"/>
      <c r="H823" s="835"/>
      <c r="I823" s="835"/>
      <c r="J823" s="835"/>
      <c r="K823" s="835"/>
      <c r="L823" s="835"/>
      <c r="M823" s="835"/>
      <c r="N823" s="836"/>
      <c r="O823" s="836"/>
      <c r="P823" s="836"/>
      <c r="Q823" s="836"/>
      <c r="R823" s="836"/>
      <c r="S823" s="836"/>
      <c r="T823" s="836"/>
      <c r="U823" s="836"/>
      <c r="V823" s="836"/>
      <c r="W823" s="836"/>
      <c r="X823" s="836"/>
      <c r="Y823" s="836"/>
      <c r="Z823" s="836"/>
      <c r="AA823" s="836"/>
      <c r="AB823" s="836"/>
      <c r="AC823" s="836"/>
      <c r="AD823" s="836"/>
      <c r="AE823" s="861"/>
      <c r="AF823"/>
      <c r="AG823"/>
      <c r="AH823"/>
      <c r="AI823"/>
      <c r="AJ823"/>
      <c r="AK823"/>
      <c r="AL823"/>
      <c r="AM823"/>
      <c r="AN823"/>
    </row>
    <row r="824" spans="1:40" ht="15.75">
      <c r="A824" s="839"/>
      <c r="B824" s="835"/>
      <c r="C824" s="835"/>
      <c r="D824" s="835"/>
      <c r="E824" s="835"/>
      <c r="F824" s="835"/>
      <c r="G824" s="835"/>
      <c r="H824" s="835"/>
      <c r="I824" s="835"/>
      <c r="J824" s="835"/>
      <c r="K824" s="835"/>
      <c r="L824" s="835"/>
      <c r="M824" s="835"/>
      <c r="N824" s="836"/>
      <c r="O824" s="836"/>
      <c r="P824" s="836"/>
      <c r="Q824" s="836"/>
      <c r="R824" s="836"/>
      <c r="S824" s="836"/>
      <c r="T824" s="836"/>
      <c r="U824" s="836"/>
      <c r="V824" s="836"/>
      <c r="W824" s="836"/>
      <c r="X824" s="836"/>
      <c r="Y824" s="836"/>
      <c r="Z824" s="836"/>
      <c r="AA824" s="836"/>
      <c r="AB824" s="836"/>
      <c r="AC824" s="836"/>
      <c r="AD824" s="836"/>
      <c r="AE824" s="861"/>
      <c r="AF824"/>
      <c r="AG824"/>
      <c r="AH824"/>
      <c r="AI824"/>
      <c r="AJ824"/>
      <c r="AK824"/>
      <c r="AL824"/>
      <c r="AM824"/>
      <c r="AN824"/>
    </row>
    <row r="825" spans="1:40" ht="15.75">
      <c r="A825" s="839"/>
      <c r="B825" s="835"/>
      <c r="C825" s="835"/>
      <c r="D825" s="835"/>
      <c r="E825" s="835"/>
      <c r="F825" s="835"/>
      <c r="G825" s="835"/>
      <c r="H825" s="835"/>
      <c r="I825" s="835"/>
      <c r="J825" s="835"/>
      <c r="K825" s="835"/>
      <c r="L825" s="835"/>
      <c r="M825" s="835"/>
      <c r="N825" s="836"/>
      <c r="O825" s="836"/>
      <c r="P825" s="836"/>
      <c r="Q825" s="836"/>
      <c r="R825" s="836"/>
      <c r="S825" s="836"/>
      <c r="T825" s="836"/>
      <c r="U825" s="836"/>
      <c r="V825" s="836"/>
      <c r="W825" s="836"/>
      <c r="X825" s="836"/>
      <c r="Y825" s="836"/>
      <c r="Z825" s="836"/>
      <c r="AA825" s="836"/>
      <c r="AB825" s="836"/>
      <c r="AC825" s="836"/>
      <c r="AD825" s="836"/>
      <c r="AE825" s="861"/>
      <c r="AF825"/>
      <c r="AG825"/>
      <c r="AH825"/>
      <c r="AI825"/>
      <c r="AJ825"/>
      <c r="AK825"/>
      <c r="AL825"/>
      <c r="AM825"/>
      <c r="AN825"/>
    </row>
    <row r="826" spans="1:40" ht="15.75">
      <c r="A826" s="839"/>
      <c r="B826" s="835"/>
      <c r="C826" s="835"/>
      <c r="D826" s="835"/>
      <c r="E826" s="835"/>
      <c r="F826" s="835"/>
      <c r="G826" s="835"/>
      <c r="H826" s="835"/>
      <c r="I826" s="835"/>
      <c r="J826" s="835"/>
      <c r="K826" s="835"/>
      <c r="L826" s="835"/>
      <c r="M826" s="835"/>
      <c r="N826" s="836"/>
      <c r="O826" s="836"/>
      <c r="P826" s="836"/>
      <c r="Q826" s="836"/>
      <c r="R826" s="836"/>
      <c r="S826" s="836"/>
      <c r="T826" s="836"/>
      <c r="U826" s="836"/>
      <c r="V826" s="836"/>
      <c r="W826" s="836"/>
      <c r="X826" s="836"/>
      <c r="Y826" s="836"/>
      <c r="Z826" s="836"/>
      <c r="AA826" s="836"/>
      <c r="AB826" s="836"/>
      <c r="AC826" s="836"/>
      <c r="AD826" s="836"/>
      <c r="AE826" s="861"/>
      <c r="AF826"/>
      <c r="AG826"/>
      <c r="AH826"/>
      <c r="AI826"/>
      <c r="AJ826"/>
      <c r="AK826"/>
      <c r="AL826"/>
      <c r="AM826"/>
      <c r="AN826"/>
    </row>
    <row r="827" spans="1:40" ht="15.75">
      <c r="A827" s="839"/>
      <c r="B827" s="835"/>
      <c r="C827" s="835"/>
      <c r="D827" s="835"/>
      <c r="E827" s="835"/>
      <c r="F827" s="835"/>
      <c r="G827" s="835"/>
      <c r="H827" s="835"/>
      <c r="I827" s="835"/>
      <c r="J827" s="835"/>
      <c r="K827" s="835"/>
      <c r="L827" s="835"/>
      <c r="M827" s="835"/>
      <c r="N827" s="836"/>
      <c r="O827" s="836"/>
      <c r="P827" s="836"/>
      <c r="Q827" s="836"/>
      <c r="R827" s="836"/>
      <c r="S827" s="836"/>
      <c r="T827" s="836"/>
      <c r="U827" s="836"/>
      <c r="V827" s="836"/>
      <c r="W827" s="836"/>
      <c r="X827" s="836"/>
      <c r="Y827" s="836"/>
      <c r="Z827" s="836"/>
      <c r="AA827" s="836"/>
      <c r="AB827" s="836"/>
      <c r="AC827" s="836"/>
      <c r="AD827" s="836"/>
      <c r="AE827" s="861"/>
      <c r="AF827"/>
      <c r="AG827"/>
      <c r="AH827"/>
      <c r="AI827"/>
      <c r="AJ827"/>
      <c r="AK827"/>
      <c r="AL827"/>
      <c r="AM827"/>
      <c r="AN827"/>
    </row>
    <row r="828" spans="1:40" ht="15.75">
      <c r="A828" s="839"/>
      <c r="B828" s="835"/>
      <c r="C828" s="835"/>
      <c r="D828" s="835"/>
      <c r="E828" s="835"/>
      <c r="F828" s="835"/>
      <c r="G828" s="835"/>
      <c r="H828" s="835"/>
      <c r="I828" s="835"/>
      <c r="J828" s="835"/>
      <c r="K828" s="835"/>
      <c r="L828" s="835"/>
      <c r="M828" s="835"/>
      <c r="N828" s="836"/>
      <c r="O828" s="836"/>
      <c r="P828" s="836"/>
      <c r="Q828" s="836"/>
      <c r="R828" s="836"/>
      <c r="S828" s="836"/>
      <c r="T828" s="836"/>
      <c r="U828" s="836"/>
      <c r="V828" s="836"/>
      <c r="W828" s="836"/>
      <c r="X828" s="836"/>
      <c r="Y828" s="836"/>
      <c r="Z828" s="836"/>
      <c r="AA828" s="836"/>
      <c r="AB828" s="836"/>
      <c r="AC828" s="836"/>
      <c r="AD828" s="836"/>
      <c r="AE828" s="861"/>
      <c r="AF828"/>
      <c r="AG828"/>
      <c r="AH828"/>
      <c r="AI828"/>
      <c r="AJ828"/>
      <c r="AK828"/>
      <c r="AL828"/>
      <c r="AM828"/>
      <c r="AN828"/>
    </row>
    <row r="829" spans="1:40" ht="15.75">
      <c r="A829" s="839"/>
      <c r="B829" s="835"/>
      <c r="C829" s="835"/>
      <c r="D829" s="835"/>
      <c r="E829" s="835"/>
      <c r="F829" s="835"/>
      <c r="G829" s="835"/>
      <c r="H829" s="835"/>
      <c r="I829" s="835"/>
      <c r="J829" s="835"/>
      <c r="K829" s="835"/>
      <c r="L829" s="835"/>
      <c r="M829" s="835"/>
      <c r="N829" s="836"/>
      <c r="O829" s="836"/>
      <c r="P829" s="836"/>
      <c r="Q829" s="836"/>
      <c r="R829" s="836"/>
      <c r="S829" s="836"/>
      <c r="T829" s="836"/>
      <c r="U829" s="836"/>
      <c r="V829" s="836"/>
      <c r="W829" s="836"/>
      <c r="X829" s="836"/>
      <c r="Y829" s="836"/>
      <c r="Z829" s="836"/>
      <c r="AA829" s="836"/>
      <c r="AB829" s="836"/>
      <c r="AC829" s="836"/>
      <c r="AD829" s="836"/>
      <c r="AE829" s="861"/>
      <c r="AF829"/>
      <c r="AG829"/>
      <c r="AH829"/>
      <c r="AI829"/>
      <c r="AJ829"/>
      <c r="AK829"/>
      <c r="AL829"/>
      <c r="AM829"/>
      <c r="AN829"/>
    </row>
    <row r="830" spans="1:40" ht="15.75">
      <c r="A830" s="839"/>
      <c r="B830" s="835"/>
      <c r="C830" s="835"/>
      <c r="D830" s="835"/>
      <c r="E830" s="835"/>
      <c r="F830" s="835"/>
      <c r="G830" s="835"/>
      <c r="H830" s="835"/>
      <c r="I830" s="835"/>
      <c r="J830" s="835"/>
      <c r="K830" s="835"/>
      <c r="L830" s="835"/>
      <c r="M830" s="835"/>
      <c r="N830" s="836"/>
      <c r="O830" s="836"/>
      <c r="P830" s="836"/>
      <c r="Q830" s="836"/>
      <c r="R830" s="836"/>
      <c r="S830" s="836"/>
      <c r="T830" s="836"/>
      <c r="U830" s="836"/>
      <c r="V830" s="836"/>
      <c r="W830" s="836"/>
      <c r="X830" s="836"/>
      <c r="Y830" s="836"/>
      <c r="Z830" s="836"/>
      <c r="AA830" s="836"/>
      <c r="AB830" s="836"/>
      <c r="AC830" s="836"/>
      <c r="AD830" s="836"/>
      <c r="AE830" s="861"/>
      <c r="AF830"/>
      <c r="AG830"/>
      <c r="AH830"/>
      <c r="AI830"/>
      <c r="AJ830"/>
      <c r="AK830"/>
      <c r="AL830"/>
      <c r="AM830"/>
      <c r="AN830"/>
    </row>
    <row r="831" spans="1:40" ht="15.75">
      <c r="A831" s="839"/>
      <c r="B831" s="835"/>
      <c r="C831" s="835"/>
      <c r="D831" s="835"/>
      <c r="E831" s="835"/>
      <c r="F831" s="835"/>
      <c r="G831" s="835"/>
      <c r="H831" s="835"/>
      <c r="I831" s="835"/>
      <c r="J831" s="835"/>
      <c r="K831" s="835"/>
      <c r="L831" s="835"/>
      <c r="M831" s="835"/>
      <c r="N831" s="836"/>
      <c r="O831" s="836"/>
      <c r="P831" s="836"/>
      <c r="Q831" s="836"/>
      <c r="R831" s="836"/>
      <c r="S831" s="836"/>
      <c r="T831" s="836"/>
      <c r="U831" s="836"/>
      <c r="V831" s="836"/>
      <c r="W831" s="836"/>
      <c r="X831" s="836"/>
      <c r="Y831" s="836"/>
      <c r="Z831" s="836"/>
      <c r="AA831" s="836"/>
      <c r="AB831" s="836"/>
      <c r="AC831" s="836"/>
      <c r="AD831" s="836"/>
      <c r="AE831" s="861"/>
      <c r="AF831"/>
      <c r="AG831"/>
      <c r="AH831"/>
      <c r="AI831"/>
      <c r="AJ831"/>
      <c r="AK831"/>
      <c r="AL831"/>
      <c r="AM831"/>
      <c r="AN831"/>
    </row>
    <row r="832" spans="1:40" ht="15.75">
      <c r="A832" s="839"/>
      <c r="B832" s="835"/>
      <c r="C832" s="835"/>
      <c r="D832" s="835"/>
      <c r="E832" s="835"/>
      <c r="F832" s="835"/>
      <c r="G832" s="835"/>
      <c r="H832" s="835"/>
      <c r="I832" s="835"/>
      <c r="J832" s="835"/>
      <c r="K832" s="835"/>
      <c r="L832" s="835"/>
      <c r="M832" s="835"/>
      <c r="N832" s="836"/>
      <c r="O832" s="836"/>
      <c r="P832" s="836"/>
      <c r="Q832" s="836"/>
      <c r="R832" s="836"/>
      <c r="S832" s="836"/>
      <c r="T832" s="836"/>
      <c r="U832" s="836"/>
      <c r="V832" s="836"/>
      <c r="W832" s="836"/>
      <c r="X832" s="836"/>
      <c r="Y832" s="836"/>
      <c r="Z832" s="836"/>
      <c r="AA832" s="836"/>
      <c r="AB832" s="836"/>
      <c r="AC832" s="836"/>
      <c r="AD832" s="836"/>
      <c r="AE832" s="861"/>
      <c r="AF832"/>
      <c r="AG832"/>
      <c r="AH832"/>
      <c r="AI832"/>
      <c r="AJ832"/>
      <c r="AK832"/>
      <c r="AL832"/>
      <c r="AM832"/>
      <c r="AN832"/>
    </row>
    <row r="833" spans="1:40" ht="15.75">
      <c r="A833" s="839"/>
      <c r="B833" s="835"/>
      <c r="C833" s="835"/>
      <c r="D833" s="835"/>
      <c r="E833" s="835"/>
      <c r="F833" s="835"/>
      <c r="G833" s="835"/>
      <c r="H833" s="835"/>
      <c r="I833" s="835"/>
      <c r="J833" s="835"/>
      <c r="K833" s="835"/>
      <c r="L833" s="835"/>
      <c r="M833" s="835"/>
      <c r="N833" s="836"/>
      <c r="O833" s="836"/>
      <c r="P833" s="836"/>
      <c r="Q833" s="836"/>
      <c r="R833" s="836"/>
      <c r="S833" s="836"/>
      <c r="T833" s="836"/>
      <c r="U833" s="836"/>
      <c r="V833" s="836"/>
      <c r="W833" s="836"/>
      <c r="X833" s="836"/>
      <c r="Y833" s="836"/>
      <c r="Z833" s="836"/>
      <c r="AA833" s="836"/>
      <c r="AB833" s="836"/>
      <c r="AC833" s="836"/>
      <c r="AD833" s="836"/>
      <c r="AE833" s="861"/>
      <c r="AF833"/>
      <c r="AG833"/>
      <c r="AH833"/>
      <c r="AI833"/>
      <c r="AJ833"/>
      <c r="AK833"/>
      <c r="AL833"/>
      <c r="AM833"/>
      <c r="AN833"/>
    </row>
    <row r="834" spans="1:40" ht="15.75">
      <c r="A834" s="839"/>
      <c r="B834" s="835"/>
      <c r="C834" s="835"/>
      <c r="D834" s="835"/>
      <c r="E834" s="835"/>
      <c r="F834" s="835"/>
      <c r="G834" s="835"/>
      <c r="H834" s="835"/>
      <c r="I834" s="835"/>
      <c r="J834" s="835"/>
      <c r="K834" s="835"/>
      <c r="L834" s="835"/>
      <c r="M834" s="835"/>
      <c r="N834" s="836"/>
      <c r="O834" s="836"/>
      <c r="P834" s="836"/>
      <c r="Q834" s="836"/>
      <c r="R834" s="836"/>
      <c r="S834" s="836"/>
      <c r="T834" s="836"/>
      <c r="U834" s="836"/>
      <c r="V834" s="836"/>
      <c r="W834" s="836"/>
      <c r="X834" s="836"/>
      <c r="Y834" s="836"/>
      <c r="Z834" s="836"/>
      <c r="AA834" s="836"/>
      <c r="AB834" s="836"/>
      <c r="AC834" s="836"/>
      <c r="AD834" s="836"/>
      <c r="AE834" s="861"/>
      <c r="AF834"/>
      <c r="AG834"/>
      <c r="AH834"/>
      <c r="AI834"/>
      <c r="AJ834"/>
      <c r="AK834"/>
      <c r="AL834"/>
      <c r="AM834"/>
      <c r="AN834"/>
    </row>
    <row r="835" spans="1:40" ht="15.75">
      <c r="A835" s="839"/>
      <c r="B835" s="835"/>
      <c r="C835" s="835"/>
      <c r="D835" s="835"/>
      <c r="E835" s="835"/>
      <c r="F835" s="835"/>
      <c r="G835" s="835"/>
      <c r="H835" s="835"/>
      <c r="I835" s="835"/>
      <c r="J835" s="835"/>
      <c r="K835" s="835"/>
      <c r="L835" s="835"/>
      <c r="M835" s="835"/>
      <c r="N835" s="836"/>
      <c r="O835" s="836"/>
      <c r="P835" s="836"/>
      <c r="Q835" s="836"/>
      <c r="R835" s="836"/>
      <c r="S835" s="836"/>
      <c r="T835" s="836"/>
      <c r="U835" s="836"/>
      <c r="V835" s="836"/>
      <c r="W835" s="836"/>
      <c r="X835" s="836"/>
      <c r="Y835" s="836"/>
      <c r="Z835" s="836"/>
      <c r="AA835" s="836"/>
      <c r="AB835" s="836"/>
      <c r="AC835" s="836"/>
      <c r="AD835" s="836"/>
      <c r="AE835" s="861"/>
      <c r="AF835"/>
      <c r="AG835"/>
      <c r="AH835"/>
      <c r="AI835"/>
      <c r="AJ835"/>
      <c r="AK835"/>
      <c r="AL835"/>
      <c r="AM835"/>
      <c r="AN835"/>
    </row>
    <row r="836" spans="1:40" ht="15.75">
      <c r="A836" s="839"/>
      <c r="B836" s="835"/>
      <c r="C836" s="835"/>
      <c r="D836" s="835"/>
      <c r="E836" s="835"/>
      <c r="F836" s="835"/>
      <c r="G836" s="835"/>
      <c r="H836" s="835"/>
      <c r="I836" s="835"/>
      <c r="J836" s="835"/>
      <c r="K836" s="835"/>
      <c r="L836" s="835"/>
      <c r="M836" s="835"/>
      <c r="N836" s="836"/>
      <c r="O836" s="836"/>
      <c r="P836" s="836"/>
      <c r="Q836" s="836"/>
      <c r="R836" s="836"/>
      <c r="S836" s="836"/>
      <c r="T836" s="836"/>
      <c r="U836" s="836"/>
      <c r="V836" s="836"/>
      <c r="W836" s="836"/>
      <c r="X836" s="836"/>
      <c r="Y836" s="836"/>
      <c r="Z836" s="836"/>
      <c r="AA836" s="836"/>
      <c r="AB836" s="836"/>
      <c r="AC836" s="836"/>
      <c r="AD836" s="836"/>
      <c r="AE836" s="861"/>
      <c r="AF836"/>
      <c r="AG836"/>
      <c r="AH836"/>
      <c r="AI836"/>
      <c r="AJ836"/>
      <c r="AK836"/>
      <c r="AL836"/>
      <c r="AM836"/>
      <c r="AN836"/>
    </row>
    <row r="837" spans="1:40" ht="15.75">
      <c r="A837" s="839"/>
      <c r="B837" s="835"/>
      <c r="C837" s="835"/>
      <c r="D837" s="835"/>
      <c r="E837" s="835"/>
      <c r="F837" s="835"/>
      <c r="G837" s="835"/>
      <c r="H837" s="835"/>
      <c r="I837" s="835"/>
      <c r="J837" s="835"/>
      <c r="K837" s="835"/>
      <c r="L837" s="835"/>
      <c r="M837" s="835"/>
      <c r="N837" s="836"/>
      <c r="O837" s="836"/>
      <c r="P837" s="836"/>
      <c r="Q837" s="836"/>
      <c r="R837" s="836"/>
      <c r="S837" s="836"/>
      <c r="T837" s="836"/>
      <c r="U837" s="836"/>
      <c r="V837" s="836"/>
      <c r="W837" s="836"/>
      <c r="X837" s="836"/>
      <c r="Y837" s="836"/>
      <c r="Z837" s="836"/>
      <c r="AA837" s="836"/>
      <c r="AB837" s="836"/>
      <c r="AC837" s="836"/>
      <c r="AD837" s="836"/>
      <c r="AE837" s="861"/>
      <c r="AF837"/>
      <c r="AG837"/>
      <c r="AH837"/>
      <c r="AI837"/>
      <c r="AJ837"/>
      <c r="AK837"/>
      <c r="AL837"/>
      <c r="AM837"/>
      <c r="AN837"/>
    </row>
    <row r="838" spans="1:40" ht="15.75">
      <c r="A838" s="839"/>
      <c r="B838" s="835"/>
      <c r="C838" s="835"/>
      <c r="D838" s="835"/>
      <c r="E838" s="835"/>
      <c r="F838" s="835"/>
      <c r="G838" s="835"/>
      <c r="H838" s="835"/>
      <c r="I838" s="835"/>
      <c r="J838" s="835"/>
      <c r="K838" s="835"/>
      <c r="L838" s="835"/>
      <c r="M838" s="835"/>
      <c r="N838" s="836"/>
      <c r="O838" s="836"/>
      <c r="P838" s="836"/>
      <c r="Q838" s="836"/>
      <c r="R838" s="836"/>
      <c r="S838" s="836"/>
      <c r="T838" s="836"/>
      <c r="U838" s="836"/>
      <c r="V838" s="836"/>
      <c r="W838" s="836"/>
      <c r="X838" s="836"/>
      <c r="Y838" s="836"/>
      <c r="Z838" s="836"/>
      <c r="AA838" s="836"/>
      <c r="AB838" s="836"/>
      <c r="AC838" s="836"/>
      <c r="AD838" s="836"/>
      <c r="AE838" s="861"/>
      <c r="AF838"/>
      <c r="AG838"/>
      <c r="AH838"/>
      <c r="AI838"/>
      <c r="AJ838"/>
      <c r="AK838"/>
      <c r="AL838"/>
      <c r="AM838"/>
      <c r="AN838"/>
    </row>
    <row r="839" spans="1:40" ht="15.75">
      <c r="A839" s="839"/>
      <c r="B839" s="835"/>
      <c r="C839" s="835"/>
      <c r="D839" s="835"/>
      <c r="E839" s="835"/>
      <c r="F839" s="835"/>
      <c r="G839" s="835"/>
      <c r="H839" s="835"/>
      <c r="I839" s="835"/>
      <c r="J839" s="835"/>
      <c r="K839" s="835"/>
      <c r="L839" s="835"/>
      <c r="M839" s="835"/>
      <c r="N839" s="836"/>
      <c r="O839" s="836"/>
      <c r="P839" s="836"/>
      <c r="Q839" s="836"/>
      <c r="R839" s="836"/>
      <c r="S839" s="836"/>
      <c r="T839" s="836"/>
      <c r="U839" s="836"/>
      <c r="V839" s="836"/>
      <c r="W839" s="836"/>
      <c r="X839" s="836"/>
      <c r="Y839" s="836"/>
      <c r="Z839" s="836"/>
      <c r="AA839" s="836"/>
      <c r="AB839" s="836"/>
      <c r="AC839" s="836"/>
      <c r="AD839" s="836"/>
      <c r="AE839" s="861"/>
      <c r="AF839"/>
      <c r="AG839"/>
      <c r="AH839"/>
      <c r="AI839"/>
      <c r="AJ839"/>
      <c r="AK839"/>
      <c r="AL839"/>
      <c r="AM839"/>
      <c r="AN839"/>
    </row>
    <row r="840" spans="1:40" ht="15.75">
      <c r="A840" s="839"/>
      <c r="B840" s="835"/>
      <c r="C840" s="835"/>
      <c r="D840" s="835"/>
      <c r="E840" s="835"/>
      <c r="F840" s="835"/>
      <c r="G840" s="835"/>
      <c r="H840" s="835"/>
      <c r="I840" s="835"/>
      <c r="J840" s="835"/>
      <c r="K840" s="835"/>
      <c r="L840" s="835"/>
      <c r="M840" s="835"/>
      <c r="N840" s="836"/>
      <c r="O840" s="836"/>
      <c r="P840" s="836"/>
      <c r="Q840" s="836"/>
      <c r="R840" s="836"/>
      <c r="S840" s="836"/>
      <c r="T840" s="836"/>
      <c r="U840" s="836"/>
      <c r="V840" s="836"/>
      <c r="W840" s="836"/>
      <c r="X840" s="836"/>
      <c r="Y840" s="836"/>
      <c r="Z840" s="836"/>
      <c r="AA840" s="836"/>
      <c r="AB840" s="836"/>
      <c r="AC840" s="836"/>
      <c r="AD840" s="836"/>
      <c r="AE840" s="861"/>
      <c r="AF840"/>
      <c r="AG840"/>
      <c r="AH840"/>
      <c r="AI840"/>
      <c r="AJ840"/>
      <c r="AK840"/>
      <c r="AL840"/>
      <c r="AM840"/>
      <c r="AN840"/>
    </row>
    <row r="841" spans="1:40" ht="15.75">
      <c r="A841" s="839"/>
      <c r="B841" s="835"/>
      <c r="C841" s="835"/>
      <c r="D841" s="835"/>
      <c r="E841" s="835"/>
      <c r="F841" s="835"/>
      <c r="G841" s="835"/>
      <c r="H841" s="835"/>
      <c r="I841" s="835"/>
      <c r="J841" s="835"/>
      <c r="K841" s="835"/>
      <c r="L841" s="835"/>
      <c r="M841" s="835"/>
      <c r="N841" s="836"/>
      <c r="O841" s="836"/>
      <c r="P841" s="836"/>
      <c r="Q841" s="836"/>
      <c r="R841" s="836"/>
      <c r="S841" s="836"/>
      <c r="T841" s="836"/>
      <c r="U841" s="836"/>
      <c r="V841" s="836"/>
      <c r="W841" s="836"/>
      <c r="X841" s="836"/>
      <c r="Y841" s="836"/>
      <c r="Z841" s="836"/>
      <c r="AA841" s="836"/>
      <c r="AB841" s="836"/>
      <c r="AC841" s="836"/>
      <c r="AD841" s="836"/>
      <c r="AE841" s="861"/>
      <c r="AF841"/>
      <c r="AG841"/>
      <c r="AH841"/>
      <c r="AI841"/>
      <c r="AJ841"/>
      <c r="AK841"/>
      <c r="AL841"/>
      <c r="AM841"/>
      <c r="AN841"/>
    </row>
    <row r="842" spans="1:40" ht="15.75">
      <c r="A842" s="839"/>
      <c r="B842" s="835"/>
      <c r="C842" s="835"/>
      <c r="D842" s="835"/>
      <c r="E842" s="835"/>
      <c r="F842" s="835"/>
      <c r="G842" s="835"/>
      <c r="H842" s="835"/>
      <c r="I842" s="835"/>
      <c r="J842" s="835"/>
      <c r="K842" s="835"/>
      <c r="L842" s="835"/>
      <c r="M842" s="835"/>
      <c r="N842" s="836"/>
      <c r="O842" s="836"/>
      <c r="P842" s="836"/>
      <c r="Q842" s="836"/>
      <c r="R842" s="836"/>
      <c r="S842" s="836"/>
      <c r="T842" s="836"/>
      <c r="U842" s="836"/>
      <c r="V842" s="836"/>
      <c r="W842" s="836"/>
      <c r="X842" s="836"/>
      <c r="Y842" s="836"/>
      <c r="Z842" s="836"/>
      <c r="AA842" s="836"/>
      <c r="AB842" s="836"/>
      <c r="AC842" s="836"/>
      <c r="AD842" s="836"/>
      <c r="AE842" s="861"/>
      <c r="AF842"/>
      <c r="AG842"/>
      <c r="AH842"/>
      <c r="AI842"/>
      <c r="AJ842"/>
      <c r="AK842"/>
      <c r="AL842"/>
      <c r="AM842"/>
      <c r="AN842"/>
    </row>
    <row r="843" spans="1:40" ht="15.75">
      <c r="A843" s="839"/>
      <c r="B843" s="835"/>
      <c r="C843" s="835"/>
      <c r="D843" s="835"/>
      <c r="E843" s="835"/>
      <c r="F843" s="835"/>
      <c r="G843" s="835"/>
      <c r="H843" s="835"/>
      <c r="I843" s="835"/>
      <c r="J843" s="835"/>
      <c r="K843" s="835"/>
      <c r="L843" s="835"/>
      <c r="M843" s="835"/>
      <c r="N843" s="836"/>
      <c r="O843" s="836"/>
      <c r="P843" s="836"/>
      <c r="Q843" s="836"/>
      <c r="R843" s="836"/>
      <c r="S843" s="836"/>
      <c r="T843" s="836"/>
      <c r="U843" s="836"/>
      <c r="V843" s="836"/>
      <c r="W843" s="836"/>
      <c r="X843" s="836"/>
      <c r="Y843" s="836"/>
      <c r="Z843" s="836"/>
      <c r="AA843" s="836"/>
      <c r="AB843" s="836"/>
      <c r="AC843" s="836"/>
      <c r="AD843" s="836"/>
      <c r="AE843" s="861"/>
      <c r="AF843"/>
      <c r="AG843"/>
      <c r="AH843"/>
      <c r="AI843"/>
      <c r="AJ843"/>
      <c r="AK843"/>
      <c r="AL843"/>
      <c r="AM843"/>
      <c r="AN843"/>
    </row>
    <row r="844" spans="1:40" ht="15.75">
      <c r="A844" s="839"/>
      <c r="B844" s="835"/>
      <c r="C844" s="835"/>
      <c r="D844" s="835"/>
      <c r="E844" s="835"/>
      <c r="F844" s="835"/>
      <c r="G844" s="835"/>
      <c r="H844" s="835"/>
      <c r="I844" s="835"/>
      <c r="J844" s="835"/>
      <c r="K844" s="835"/>
      <c r="L844" s="835"/>
      <c r="M844" s="835"/>
      <c r="N844" s="836"/>
      <c r="O844" s="836"/>
      <c r="P844" s="836"/>
      <c r="Q844" s="836"/>
      <c r="R844" s="836"/>
      <c r="S844" s="836"/>
      <c r="T844" s="836"/>
      <c r="U844" s="836"/>
      <c r="V844" s="836"/>
      <c r="W844" s="836"/>
      <c r="X844" s="836"/>
      <c r="Y844" s="836"/>
      <c r="Z844" s="836"/>
      <c r="AA844" s="836"/>
      <c r="AB844" s="836"/>
      <c r="AC844" s="836"/>
      <c r="AD844" s="836"/>
      <c r="AE844" s="861"/>
      <c r="AF844"/>
      <c r="AG844"/>
      <c r="AH844"/>
      <c r="AI844"/>
      <c r="AJ844"/>
      <c r="AK844"/>
      <c r="AL844"/>
      <c r="AM844"/>
      <c r="AN844"/>
    </row>
    <row r="845" spans="1:40" ht="15.75">
      <c r="A845" s="839"/>
      <c r="B845" s="835"/>
      <c r="C845" s="835"/>
      <c r="D845" s="835"/>
      <c r="E845" s="835"/>
      <c r="F845" s="835"/>
      <c r="G845" s="835"/>
      <c r="H845" s="835"/>
      <c r="I845" s="835"/>
      <c r="J845" s="835"/>
      <c r="K845" s="835"/>
      <c r="L845" s="835"/>
      <c r="M845" s="835"/>
      <c r="N845" s="836"/>
      <c r="O845" s="836"/>
      <c r="P845" s="836"/>
      <c r="Q845" s="836"/>
      <c r="R845" s="836"/>
      <c r="S845" s="836"/>
      <c r="T845" s="836"/>
      <c r="U845" s="836"/>
      <c r="V845" s="836"/>
      <c r="W845" s="836"/>
      <c r="X845" s="836"/>
      <c r="Y845" s="836"/>
      <c r="Z845" s="836"/>
      <c r="AA845" s="836"/>
      <c r="AB845" s="836"/>
      <c r="AC845" s="836"/>
      <c r="AD845" s="836"/>
      <c r="AE845" s="861"/>
      <c r="AF845"/>
      <c r="AG845"/>
      <c r="AH845"/>
      <c r="AI845"/>
      <c r="AJ845"/>
      <c r="AK845"/>
      <c r="AL845"/>
      <c r="AM845"/>
      <c r="AN845"/>
    </row>
    <row r="846" spans="1:40" ht="15.75">
      <c r="A846" s="839"/>
      <c r="B846" s="835"/>
      <c r="C846" s="835"/>
      <c r="D846" s="835"/>
      <c r="E846" s="835"/>
      <c r="F846" s="835"/>
      <c r="G846" s="835"/>
      <c r="H846" s="835"/>
      <c r="I846" s="835"/>
      <c r="J846" s="835"/>
      <c r="K846" s="835"/>
      <c r="L846" s="835"/>
      <c r="M846" s="835"/>
      <c r="N846" s="836"/>
      <c r="O846" s="836"/>
      <c r="P846" s="836"/>
      <c r="Q846" s="836"/>
      <c r="R846" s="836"/>
      <c r="S846" s="836"/>
      <c r="T846" s="836"/>
      <c r="U846" s="836"/>
      <c r="V846" s="836"/>
      <c r="W846" s="836"/>
      <c r="X846" s="836"/>
      <c r="Y846" s="836"/>
      <c r="Z846" s="836"/>
      <c r="AA846" s="836"/>
      <c r="AB846" s="836"/>
      <c r="AC846" s="836"/>
      <c r="AD846" s="836"/>
      <c r="AE846" s="861"/>
      <c r="AF846"/>
      <c r="AG846"/>
      <c r="AH846"/>
      <c r="AI846"/>
      <c r="AJ846"/>
      <c r="AK846"/>
      <c r="AL846"/>
      <c r="AM846"/>
      <c r="AN846"/>
    </row>
    <row r="847" spans="1:40" ht="15.75">
      <c r="A847" s="839"/>
      <c r="B847" s="835"/>
      <c r="C847" s="835"/>
      <c r="D847" s="835"/>
      <c r="E847" s="835"/>
      <c r="F847" s="835"/>
      <c r="G847" s="835"/>
      <c r="H847" s="835"/>
      <c r="I847" s="835"/>
      <c r="J847" s="835"/>
      <c r="K847" s="835"/>
      <c r="L847" s="835"/>
      <c r="M847" s="835"/>
      <c r="N847" s="836"/>
      <c r="O847" s="836"/>
      <c r="P847" s="836"/>
      <c r="Q847" s="836"/>
      <c r="R847" s="836"/>
      <c r="S847" s="836"/>
      <c r="T847" s="836"/>
      <c r="U847" s="836"/>
      <c r="V847" s="836"/>
      <c r="W847" s="836"/>
      <c r="X847" s="836"/>
      <c r="Y847" s="836"/>
      <c r="Z847" s="836"/>
      <c r="AA847" s="836"/>
      <c r="AB847" s="836"/>
      <c r="AC847" s="836"/>
      <c r="AD847" s="836"/>
      <c r="AE847" s="861"/>
      <c r="AF847"/>
      <c r="AG847"/>
      <c r="AH847"/>
      <c r="AI847"/>
      <c r="AJ847"/>
      <c r="AK847"/>
      <c r="AL847"/>
      <c r="AM847"/>
      <c r="AN847"/>
    </row>
    <row r="848" spans="1:40" ht="15.75">
      <c r="A848" s="839"/>
      <c r="B848" s="835"/>
      <c r="C848" s="835"/>
      <c r="D848" s="835"/>
      <c r="E848" s="835"/>
      <c r="F848" s="835"/>
      <c r="G848" s="835"/>
      <c r="H848" s="835"/>
      <c r="I848" s="835"/>
      <c r="J848" s="835"/>
      <c r="K848" s="835"/>
      <c r="L848" s="835"/>
      <c r="M848" s="835"/>
      <c r="N848" s="836"/>
      <c r="O848" s="836"/>
      <c r="P848" s="836"/>
      <c r="Q848" s="836"/>
      <c r="R848" s="836"/>
      <c r="S848" s="836"/>
      <c r="T848" s="836"/>
      <c r="U848" s="836"/>
      <c r="V848" s="836"/>
      <c r="W848" s="836"/>
      <c r="X848" s="836"/>
      <c r="Y848" s="836"/>
      <c r="Z848" s="836"/>
      <c r="AA848" s="836"/>
      <c r="AB848" s="836"/>
      <c r="AC848" s="836"/>
      <c r="AD848" s="836"/>
      <c r="AE848" s="861"/>
      <c r="AF848"/>
      <c r="AG848"/>
      <c r="AH848"/>
      <c r="AI848"/>
      <c r="AJ848"/>
      <c r="AK848"/>
      <c r="AL848"/>
      <c r="AM848"/>
      <c r="AN848"/>
    </row>
    <row r="849" spans="1:40" ht="15.75">
      <c r="A849" s="839"/>
      <c r="B849" s="835"/>
      <c r="C849" s="835"/>
      <c r="D849" s="835"/>
      <c r="E849" s="835"/>
      <c r="F849" s="835"/>
      <c r="G849" s="835"/>
      <c r="H849" s="835"/>
      <c r="I849" s="835"/>
      <c r="J849" s="835"/>
      <c r="K849" s="835"/>
      <c r="L849" s="835"/>
      <c r="M849" s="835"/>
      <c r="N849" s="836"/>
      <c r="O849" s="836"/>
      <c r="P849" s="836"/>
      <c r="Q849" s="836"/>
      <c r="R849" s="836"/>
      <c r="S849" s="836"/>
      <c r="T849" s="836"/>
      <c r="U849" s="836"/>
      <c r="V849" s="836"/>
      <c r="W849" s="836"/>
      <c r="X849" s="836"/>
      <c r="Y849" s="836"/>
      <c r="Z849" s="836"/>
      <c r="AA849" s="836"/>
      <c r="AB849" s="836"/>
      <c r="AC849" s="836"/>
      <c r="AD849" s="836"/>
      <c r="AE849" s="861"/>
      <c r="AF849"/>
      <c r="AG849"/>
      <c r="AH849"/>
      <c r="AI849"/>
      <c r="AJ849"/>
      <c r="AK849"/>
      <c r="AL849"/>
      <c r="AM849"/>
      <c r="AN849"/>
    </row>
    <row r="850" spans="1:40" ht="15.75">
      <c r="A850" s="839"/>
      <c r="B850" s="835"/>
      <c r="C850" s="835"/>
      <c r="D850" s="835"/>
      <c r="E850" s="835"/>
      <c r="F850" s="835"/>
      <c r="G850" s="835"/>
      <c r="H850" s="835"/>
      <c r="I850" s="835"/>
      <c r="J850" s="835"/>
      <c r="K850" s="835"/>
      <c r="L850" s="835"/>
      <c r="M850" s="835"/>
      <c r="N850" s="836"/>
      <c r="O850" s="836"/>
      <c r="P850" s="836"/>
      <c r="Q850" s="836"/>
      <c r="R850" s="836"/>
      <c r="S850" s="836"/>
      <c r="T850" s="836"/>
      <c r="U850" s="836"/>
      <c r="V850" s="836"/>
      <c r="W850" s="836"/>
      <c r="X850" s="836"/>
      <c r="Y850" s="836"/>
      <c r="Z850" s="836"/>
      <c r="AA850" s="836"/>
      <c r="AB850" s="836"/>
      <c r="AC850" s="836"/>
      <c r="AD850" s="836"/>
      <c r="AE850" s="861"/>
      <c r="AF850"/>
      <c r="AG850"/>
      <c r="AH850"/>
      <c r="AI850"/>
      <c r="AJ850"/>
      <c r="AK850"/>
      <c r="AL850"/>
      <c r="AM850"/>
      <c r="AN850"/>
    </row>
    <row r="851" spans="1:40" ht="15.75">
      <c r="A851" s="839"/>
      <c r="B851" s="835"/>
      <c r="C851" s="835"/>
      <c r="D851" s="835"/>
      <c r="E851" s="835"/>
      <c r="F851" s="835"/>
      <c r="G851" s="835"/>
      <c r="H851" s="835"/>
      <c r="I851" s="835"/>
      <c r="J851" s="835"/>
      <c r="K851" s="835"/>
      <c r="L851" s="835"/>
      <c r="M851" s="835"/>
      <c r="N851" s="836"/>
      <c r="O851" s="836"/>
      <c r="P851" s="836"/>
      <c r="Q851" s="836"/>
      <c r="R851" s="836"/>
      <c r="S851" s="836"/>
      <c r="T851" s="836"/>
      <c r="U851" s="836"/>
      <c r="V851" s="836"/>
      <c r="W851" s="836"/>
      <c r="X851" s="836"/>
      <c r="Y851" s="836"/>
      <c r="Z851" s="836"/>
      <c r="AA851" s="836"/>
      <c r="AB851" s="836"/>
      <c r="AC851" s="836"/>
      <c r="AD851" s="836"/>
      <c r="AE851" s="861"/>
      <c r="AF851"/>
      <c r="AG851"/>
      <c r="AH851"/>
      <c r="AI851"/>
      <c r="AJ851"/>
      <c r="AK851"/>
      <c r="AL851"/>
      <c r="AM851"/>
      <c r="AN851"/>
    </row>
    <row r="852" spans="1:40" ht="15.75">
      <c r="A852" s="839"/>
      <c r="B852" s="835"/>
      <c r="C852" s="835"/>
      <c r="D852" s="835"/>
      <c r="E852" s="835"/>
      <c r="F852" s="835"/>
      <c r="G852" s="835"/>
      <c r="H852" s="835"/>
      <c r="I852" s="835"/>
      <c r="J852" s="835"/>
      <c r="K852" s="835"/>
      <c r="L852" s="835"/>
      <c r="M852" s="835"/>
      <c r="N852" s="836"/>
      <c r="O852" s="836"/>
      <c r="P852" s="836"/>
      <c r="Q852" s="836"/>
      <c r="R852" s="836"/>
      <c r="S852" s="836"/>
      <c r="T852" s="836"/>
      <c r="U852" s="836"/>
      <c r="V852" s="836"/>
      <c r="W852" s="836"/>
      <c r="X852" s="836"/>
      <c r="Y852" s="836"/>
      <c r="Z852" s="836"/>
      <c r="AA852" s="836"/>
      <c r="AB852" s="836"/>
      <c r="AC852" s="836"/>
      <c r="AD852" s="836"/>
      <c r="AE852" s="861"/>
      <c r="AF852"/>
      <c r="AG852"/>
      <c r="AH852"/>
      <c r="AI852"/>
      <c r="AJ852"/>
      <c r="AK852"/>
      <c r="AL852"/>
      <c r="AM852"/>
      <c r="AN852"/>
    </row>
    <row r="853" spans="1:40" ht="15.75">
      <c r="A853" s="839"/>
      <c r="B853" s="835"/>
      <c r="C853" s="835"/>
      <c r="D853" s="835"/>
      <c r="E853" s="835"/>
      <c r="F853" s="835"/>
      <c r="G853" s="835"/>
      <c r="H853" s="835"/>
      <c r="I853" s="835"/>
      <c r="J853" s="835"/>
      <c r="K853" s="835"/>
      <c r="L853" s="835"/>
      <c r="M853" s="835"/>
      <c r="N853" s="836"/>
      <c r="O853" s="836"/>
      <c r="P853" s="836"/>
      <c r="Q853" s="836"/>
      <c r="R853" s="836"/>
      <c r="S853" s="836"/>
      <c r="T853" s="836"/>
      <c r="U853" s="836"/>
      <c r="V853" s="836"/>
      <c r="W853" s="836"/>
      <c r="X853" s="836"/>
      <c r="Y853" s="836"/>
      <c r="Z853" s="836"/>
      <c r="AA853" s="836"/>
      <c r="AB853" s="836"/>
      <c r="AC853" s="836"/>
      <c r="AD853" s="836"/>
      <c r="AE853" s="861"/>
      <c r="AF853"/>
      <c r="AG853"/>
      <c r="AH853"/>
      <c r="AI853"/>
      <c r="AJ853"/>
      <c r="AK853"/>
      <c r="AL853"/>
      <c r="AM853"/>
      <c r="AN853"/>
    </row>
    <row r="854" spans="1:40" ht="15.75">
      <c r="A854" s="839"/>
      <c r="B854" s="835"/>
      <c r="C854" s="835"/>
      <c r="D854" s="835"/>
      <c r="E854" s="835"/>
      <c r="F854" s="835"/>
      <c r="G854" s="835"/>
      <c r="H854" s="835"/>
      <c r="I854" s="835"/>
      <c r="J854" s="835"/>
      <c r="K854" s="835"/>
      <c r="L854" s="835"/>
      <c r="M854" s="835"/>
      <c r="N854" s="836"/>
      <c r="O854" s="836"/>
      <c r="P854" s="836"/>
      <c r="Q854" s="836"/>
      <c r="R854" s="836"/>
      <c r="S854" s="836"/>
      <c r="T854" s="836"/>
      <c r="U854" s="836"/>
      <c r="V854" s="836"/>
      <c r="W854" s="836"/>
      <c r="X854" s="836"/>
      <c r="Y854" s="836"/>
      <c r="Z854" s="836"/>
      <c r="AA854" s="836"/>
      <c r="AB854" s="836"/>
      <c r="AC854" s="836"/>
      <c r="AD854" s="836"/>
      <c r="AE854" s="861"/>
      <c r="AF854"/>
      <c r="AG854"/>
      <c r="AH854"/>
      <c r="AI854"/>
      <c r="AJ854"/>
      <c r="AK854"/>
      <c r="AL854"/>
      <c r="AM854"/>
      <c r="AN854"/>
    </row>
    <row r="855" spans="1:40" ht="15.75">
      <c r="A855" s="839"/>
      <c r="B855" s="835"/>
      <c r="C855" s="835"/>
      <c r="D855" s="835"/>
      <c r="E855" s="835"/>
      <c r="F855" s="835"/>
      <c r="G855" s="835"/>
      <c r="H855" s="835"/>
      <c r="I855" s="835"/>
      <c r="J855" s="835"/>
      <c r="K855" s="835"/>
      <c r="L855" s="835"/>
      <c r="M855" s="835"/>
      <c r="N855" s="836"/>
      <c r="O855" s="836"/>
      <c r="P855" s="836"/>
      <c r="Q855" s="836"/>
      <c r="R855" s="836"/>
      <c r="S855" s="836"/>
      <c r="T855" s="836"/>
      <c r="U855" s="836"/>
      <c r="V855" s="836"/>
      <c r="W855" s="836"/>
      <c r="X855" s="836"/>
      <c r="Y855" s="836"/>
      <c r="Z855" s="836"/>
      <c r="AA855" s="836"/>
      <c r="AB855" s="836"/>
      <c r="AC855" s="836"/>
      <c r="AD855" s="836"/>
      <c r="AE855" s="861"/>
      <c r="AF855"/>
      <c r="AG855"/>
      <c r="AH855"/>
      <c r="AI855"/>
      <c r="AJ855"/>
      <c r="AK855"/>
      <c r="AL855"/>
      <c r="AM855"/>
      <c r="AN855"/>
    </row>
    <row r="856" spans="1:40" ht="15.75">
      <c r="A856" s="839"/>
      <c r="B856" s="835"/>
      <c r="C856" s="835"/>
      <c r="D856" s="835"/>
      <c r="E856" s="835"/>
      <c r="F856" s="835"/>
      <c r="G856" s="835"/>
      <c r="H856" s="835"/>
      <c r="I856" s="835"/>
      <c r="J856" s="835"/>
      <c r="K856" s="835"/>
      <c r="L856" s="835"/>
      <c r="M856" s="835"/>
      <c r="N856" s="836"/>
      <c r="O856" s="836"/>
      <c r="P856" s="836"/>
      <c r="Q856" s="836"/>
      <c r="R856" s="836"/>
      <c r="S856" s="836"/>
      <c r="T856" s="836"/>
      <c r="U856" s="836"/>
      <c r="V856" s="836"/>
      <c r="W856" s="836"/>
      <c r="X856" s="836"/>
      <c r="Y856" s="836"/>
      <c r="Z856" s="836"/>
      <c r="AA856" s="836"/>
      <c r="AB856" s="836"/>
      <c r="AC856" s="836"/>
      <c r="AD856" s="836"/>
      <c r="AE856" s="861"/>
      <c r="AF856"/>
      <c r="AG856"/>
      <c r="AH856"/>
      <c r="AI856"/>
      <c r="AJ856"/>
      <c r="AK856"/>
      <c r="AL856"/>
      <c r="AM856"/>
      <c r="AN856"/>
    </row>
    <row r="857" spans="1:40" ht="15.75">
      <c r="A857" s="839"/>
      <c r="B857" s="835"/>
      <c r="C857" s="835"/>
      <c r="D857" s="835"/>
      <c r="E857" s="835"/>
      <c r="F857" s="835"/>
      <c r="G857" s="835"/>
      <c r="H857" s="835"/>
      <c r="I857" s="835"/>
      <c r="J857" s="835"/>
      <c r="K857" s="835"/>
      <c r="L857" s="835"/>
      <c r="M857" s="835"/>
      <c r="N857" s="836"/>
      <c r="O857" s="836"/>
      <c r="P857" s="836"/>
      <c r="Q857" s="836"/>
      <c r="R857" s="836"/>
      <c r="S857" s="836"/>
      <c r="T857" s="836"/>
      <c r="U857" s="836"/>
      <c r="V857" s="836"/>
      <c r="W857" s="836"/>
      <c r="X857" s="836"/>
      <c r="Y857" s="836"/>
      <c r="Z857" s="836"/>
      <c r="AA857" s="836"/>
      <c r="AB857" s="836"/>
      <c r="AC857" s="836"/>
      <c r="AD857" s="836"/>
      <c r="AE857" s="861"/>
      <c r="AF857"/>
      <c r="AG857"/>
      <c r="AH857"/>
      <c r="AI857"/>
      <c r="AJ857"/>
      <c r="AK857"/>
      <c r="AL857"/>
      <c r="AM857"/>
      <c r="AN857"/>
    </row>
    <row r="858" spans="1:40" ht="15.75">
      <c r="A858" s="839"/>
      <c r="B858" s="835"/>
      <c r="C858" s="835"/>
      <c r="D858" s="835"/>
      <c r="E858" s="835"/>
      <c r="F858" s="835"/>
      <c r="G858" s="835"/>
      <c r="H858" s="835"/>
      <c r="I858" s="835"/>
      <c r="J858" s="835"/>
      <c r="K858" s="835"/>
      <c r="L858" s="835"/>
      <c r="M858" s="835"/>
      <c r="N858" s="836"/>
      <c r="O858" s="836"/>
      <c r="P858" s="836"/>
      <c r="Q858" s="836"/>
      <c r="R858" s="836"/>
      <c r="S858" s="836"/>
      <c r="T858" s="836"/>
      <c r="U858" s="836"/>
      <c r="V858" s="836"/>
      <c r="W858" s="836"/>
      <c r="X858" s="836"/>
      <c r="Y858" s="836"/>
      <c r="Z858" s="836"/>
      <c r="AA858" s="836"/>
      <c r="AB858" s="836"/>
      <c r="AC858" s="836"/>
      <c r="AD858" s="836"/>
      <c r="AE858" s="861"/>
      <c r="AF858"/>
      <c r="AG858"/>
      <c r="AH858"/>
      <c r="AI858"/>
      <c r="AJ858"/>
      <c r="AK858"/>
      <c r="AL858"/>
      <c r="AM858"/>
      <c r="AN858"/>
    </row>
    <row r="859" spans="1:40" ht="15.75">
      <c r="A859" s="839"/>
      <c r="B859" s="835"/>
      <c r="C859" s="835"/>
      <c r="D859" s="835"/>
      <c r="E859" s="835"/>
      <c r="F859" s="835"/>
      <c r="G859" s="835"/>
      <c r="H859" s="835"/>
      <c r="I859" s="835"/>
      <c r="J859" s="835"/>
      <c r="K859" s="835"/>
      <c r="L859" s="835"/>
      <c r="M859" s="835"/>
      <c r="N859" s="836"/>
      <c r="O859" s="836"/>
      <c r="P859" s="836"/>
      <c r="Q859" s="836"/>
      <c r="R859" s="836"/>
      <c r="S859" s="836"/>
      <c r="T859" s="836"/>
      <c r="U859" s="836"/>
      <c r="V859" s="836"/>
      <c r="W859" s="836"/>
      <c r="X859" s="836"/>
      <c r="Y859" s="836"/>
      <c r="Z859" s="836"/>
      <c r="AA859" s="836"/>
      <c r="AB859" s="836"/>
      <c r="AC859" s="836"/>
      <c r="AD859" s="836"/>
      <c r="AE859" s="861"/>
      <c r="AF859"/>
      <c r="AG859"/>
      <c r="AH859"/>
      <c r="AI859"/>
      <c r="AJ859"/>
      <c r="AK859"/>
      <c r="AL859"/>
      <c r="AM859"/>
      <c r="AN859"/>
    </row>
    <row r="860" spans="1:40" ht="15.75">
      <c r="A860" s="839"/>
      <c r="B860" s="835"/>
      <c r="C860" s="835"/>
      <c r="D860" s="835"/>
      <c r="E860" s="835"/>
      <c r="F860" s="835"/>
      <c r="G860" s="835"/>
      <c r="H860" s="835"/>
      <c r="I860" s="835"/>
      <c r="J860" s="835"/>
      <c r="K860" s="835"/>
      <c r="L860" s="835"/>
      <c r="M860" s="835"/>
      <c r="N860" s="836"/>
      <c r="O860" s="836"/>
      <c r="P860" s="836"/>
      <c r="Q860" s="836"/>
      <c r="R860" s="836"/>
      <c r="S860" s="836"/>
      <c r="T860" s="836"/>
      <c r="U860" s="836"/>
      <c r="V860" s="836"/>
      <c r="W860" s="836"/>
      <c r="X860" s="836"/>
      <c r="Y860" s="836"/>
      <c r="Z860" s="836"/>
      <c r="AA860" s="836"/>
      <c r="AB860" s="836"/>
      <c r="AC860" s="836"/>
      <c r="AD860" s="836"/>
      <c r="AE860" s="861"/>
      <c r="AF860"/>
      <c r="AG860"/>
      <c r="AH860"/>
      <c r="AI860"/>
      <c r="AJ860"/>
      <c r="AK860"/>
      <c r="AL860"/>
      <c r="AM860"/>
      <c r="AN860"/>
    </row>
    <row r="861" spans="1:40" ht="15.75">
      <c r="A861" s="839"/>
      <c r="B861" s="835"/>
      <c r="C861" s="835"/>
      <c r="D861" s="835"/>
      <c r="E861" s="835"/>
      <c r="F861" s="835"/>
      <c r="G861" s="835"/>
      <c r="H861" s="835"/>
      <c r="I861" s="835"/>
      <c r="J861" s="835"/>
      <c r="K861" s="835"/>
      <c r="L861" s="835"/>
      <c r="M861" s="835"/>
      <c r="N861" s="836"/>
      <c r="O861" s="836"/>
      <c r="P861" s="836"/>
      <c r="Q861" s="836"/>
      <c r="R861" s="836"/>
      <c r="S861" s="836"/>
      <c r="T861" s="836"/>
      <c r="U861" s="836"/>
      <c r="V861" s="836"/>
      <c r="W861" s="836"/>
      <c r="X861" s="836"/>
      <c r="Y861" s="836"/>
      <c r="Z861" s="836"/>
      <c r="AA861" s="836"/>
      <c r="AB861" s="836"/>
      <c r="AC861" s="836"/>
      <c r="AD861" s="836"/>
      <c r="AE861" s="861"/>
      <c r="AF861"/>
      <c r="AG861"/>
      <c r="AH861"/>
      <c r="AI861"/>
      <c r="AJ861"/>
      <c r="AK861"/>
      <c r="AL861"/>
      <c r="AM861"/>
      <c r="AN861"/>
    </row>
    <row r="862" spans="1:40" ht="15.75">
      <c r="A862" s="839"/>
      <c r="B862" s="835"/>
      <c r="C862" s="835"/>
      <c r="D862" s="835"/>
      <c r="E862" s="835"/>
      <c r="F862" s="835"/>
      <c r="G862" s="835"/>
      <c r="H862" s="835"/>
      <c r="I862" s="835"/>
      <c r="J862" s="835"/>
      <c r="K862" s="835"/>
      <c r="L862" s="835"/>
      <c r="M862" s="835"/>
      <c r="N862" s="836"/>
      <c r="O862" s="836"/>
      <c r="P862" s="836"/>
      <c r="Q862" s="836"/>
      <c r="R862" s="836"/>
      <c r="S862" s="836"/>
      <c r="T862" s="836"/>
      <c r="U862" s="836"/>
      <c r="V862" s="836"/>
      <c r="W862" s="836"/>
      <c r="X862" s="836"/>
      <c r="Y862" s="836"/>
      <c r="Z862" s="836"/>
      <c r="AA862" s="836"/>
      <c r="AB862" s="836"/>
      <c r="AC862" s="836"/>
      <c r="AD862" s="836"/>
      <c r="AE862" s="861"/>
      <c r="AF862"/>
      <c r="AG862"/>
      <c r="AH862"/>
      <c r="AI862"/>
      <c r="AJ862"/>
      <c r="AK862"/>
      <c r="AL862"/>
      <c r="AM862"/>
      <c r="AN862"/>
    </row>
    <row r="863" spans="1:40" ht="15.75">
      <c r="A863" s="839"/>
      <c r="B863" s="835"/>
      <c r="C863" s="835"/>
      <c r="D863" s="835"/>
      <c r="E863" s="835"/>
      <c r="F863" s="835"/>
      <c r="G863" s="835"/>
      <c r="H863" s="835"/>
      <c r="I863" s="835"/>
      <c r="J863" s="835"/>
      <c r="K863" s="835"/>
      <c r="L863" s="835"/>
      <c r="M863" s="835"/>
      <c r="N863" s="836"/>
      <c r="O863" s="836"/>
      <c r="P863" s="836"/>
      <c r="Q863" s="836"/>
      <c r="R863" s="836"/>
      <c r="S863" s="836"/>
      <c r="T863" s="836"/>
      <c r="U863" s="836"/>
      <c r="V863" s="836"/>
      <c r="W863" s="836"/>
      <c r="X863" s="836"/>
      <c r="Y863" s="836"/>
      <c r="Z863" s="836"/>
      <c r="AA863" s="836"/>
      <c r="AB863" s="836"/>
      <c r="AC863" s="836"/>
      <c r="AD863" s="836"/>
      <c r="AE863" s="861"/>
      <c r="AF863"/>
      <c r="AG863"/>
      <c r="AH863"/>
      <c r="AI863"/>
      <c r="AJ863"/>
      <c r="AK863"/>
      <c r="AL863"/>
      <c r="AM863"/>
      <c r="AN863"/>
    </row>
    <row r="864" spans="1:40" ht="15.75">
      <c r="A864" s="839"/>
      <c r="B864" s="835"/>
      <c r="C864" s="835"/>
      <c r="D864" s="835"/>
      <c r="E864" s="835"/>
      <c r="F864" s="835"/>
      <c r="G864" s="835"/>
      <c r="H864" s="835"/>
      <c r="I864" s="835"/>
      <c r="J864" s="835"/>
      <c r="K864" s="835"/>
      <c r="L864" s="835"/>
      <c r="M864" s="835"/>
      <c r="N864" s="836"/>
      <c r="O864" s="836"/>
      <c r="P864" s="836"/>
      <c r="Q864" s="836"/>
      <c r="R864" s="836"/>
      <c r="S864" s="836"/>
      <c r="T864" s="836"/>
      <c r="U864" s="836"/>
      <c r="V864" s="836"/>
      <c r="W864" s="836"/>
      <c r="X864" s="836"/>
      <c r="Y864" s="836"/>
      <c r="Z864" s="836"/>
      <c r="AA864" s="836"/>
      <c r="AB864" s="836"/>
      <c r="AC864" s="836"/>
      <c r="AD864" s="836"/>
      <c r="AE864" s="861"/>
      <c r="AF864"/>
      <c r="AG864"/>
      <c r="AH864"/>
      <c r="AI864"/>
      <c r="AJ864"/>
      <c r="AK864"/>
      <c r="AL864"/>
      <c r="AM864"/>
      <c r="AN864"/>
    </row>
    <row r="865" spans="1:40" ht="15.75">
      <c r="A865" s="839"/>
      <c r="B865" s="835"/>
      <c r="C865" s="835"/>
      <c r="D865" s="835"/>
      <c r="E865" s="835"/>
      <c r="F865" s="835"/>
      <c r="G865" s="835"/>
      <c r="H865" s="835"/>
      <c r="I865" s="835"/>
      <c r="J865" s="835"/>
      <c r="K865" s="835"/>
      <c r="L865" s="835"/>
      <c r="M865" s="835"/>
      <c r="N865" s="836"/>
      <c r="O865" s="836"/>
      <c r="P865" s="836"/>
      <c r="Q865" s="836"/>
      <c r="R865" s="836"/>
      <c r="S865" s="836"/>
      <c r="T865" s="836"/>
      <c r="U865" s="836"/>
      <c r="V865" s="836"/>
      <c r="W865" s="836"/>
      <c r="X865" s="836"/>
      <c r="Y865" s="836"/>
      <c r="Z865" s="836"/>
      <c r="AA865" s="836"/>
      <c r="AB865" s="836"/>
      <c r="AC865" s="836"/>
      <c r="AD865" s="836"/>
      <c r="AE865" s="861"/>
      <c r="AF865"/>
      <c r="AG865"/>
      <c r="AH865"/>
      <c r="AI865"/>
      <c r="AJ865"/>
      <c r="AK865"/>
      <c r="AL865"/>
      <c r="AM865"/>
      <c r="AN865"/>
    </row>
    <row r="866" spans="1:40" ht="15.75">
      <c r="A866" s="839"/>
      <c r="B866" s="835"/>
      <c r="C866" s="835"/>
      <c r="D866" s="835"/>
      <c r="E866" s="835"/>
      <c r="F866" s="835"/>
      <c r="G866" s="835"/>
      <c r="H866" s="835"/>
      <c r="I866" s="835"/>
      <c r="J866" s="835"/>
      <c r="K866" s="835"/>
      <c r="L866" s="835"/>
      <c r="M866" s="835"/>
      <c r="N866" s="836"/>
      <c r="O866" s="836"/>
      <c r="P866" s="836"/>
      <c r="Q866" s="836"/>
      <c r="R866" s="836"/>
      <c r="S866" s="836"/>
      <c r="T866" s="836"/>
      <c r="U866" s="836"/>
      <c r="V866" s="836"/>
      <c r="W866" s="836"/>
      <c r="X866" s="836"/>
      <c r="Y866" s="836"/>
      <c r="Z866" s="836"/>
      <c r="AA866" s="836"/>
      <c r="AB866" s="836"/>
      <c r="AC866" s="836"/>
      <c r="AD866" s="836"/>
      <c r="AE866" s="861"/>
      <c r="AF866"/>
      <c r="AG866"/>
      <c r="AH866"/>
      <c r="AI866"/>
      <c r="AJ866"/>
      <c r="AK866"/>
      <c r="AL866"/>
      <c r="AM866"/>
      <c r="AN866"/>
    </row>
    <row r="867" spans="1:40" ht="15.75">
      <c r="A867" s="839"/>
      <c r="B867" s="835"/>
      <c r="C867" s="835"/>
      <c r="D867" s="835"/>
      <c r="E867" s="835"/>
      <c r="F867" s="835"/>
      <c r="G867" s="835"/>
      <c r="H867" s="835"/>
      <c r="I867" s="835"/>
      <c r="J867" s="835"/>
      <c r="K867" s="835"/>
      <c r="L867" s="835"/>
      <c r="M867" s="835"/>
      <c r="N867" s="836"/>
      <c r="O867" s="836"/>
      <c r="P867" s="836"/>
      <c r="Q867" s="836"/>
      <c r="R867" s="836"/>
      <c r="S867" s="836"/>
      <c r="T867" s="836"/>
      <c r="U867" s="836"/>
      <c r="V867" s="836"/>
      <c r="W867" s="836"/>
      <c r="X867" s="836"/>
      <c r="Y867" s="836"/>
      <c r="Z867" s="836"/>
      <c r="AA867" s="836"/>
      <c r="AB867" s="836"/>
      <c r="AC867" s="836"/>
      <c r="AD867" s="836"/>
      <c r="AE867" s="861"/>
      <c r="AF867"/>
      <c r="AG867"/>
      <c r="AH867"/>
      <c r="AI867"/>
      <c r="AJ867"/>
      <c r="AK867"/>
      <c r="AL867"/>
      <c r="AM867"/>
      <c r="AN867"/>
    </row>
    <row r="868" spans="1:40" ht="15.75">
      <c r="A868" s="839"/>
      <c r="B868" s="835"/>
      <c r="C868" s="835"/>
      <c r="D868" s="835"/>
      <c r="E868" s="835"/>
      <c r="F868" s="835"/>
      <c r="G868" s="835"/>
      <c r="H868" s="835"/>
      <c r="I868" s="835"/>
      <c r="J868" s="835"/>
      <c r="K868" s="835"/>
      <c r="L868" s="835"/>
      <c r="M868" s="835"/>
      <c r="N868" s="836"/>
      <c r="O868" s="836"/>
      <c r="P868" s="836"/>
      <c r="Q868" s="836"/>
      <c r="R868" s="836"/>
      <c r="S868" s="836"/>
      <c r="T868" s="836"/>
      <c r="U868" s="836"/>
      <c r="V868" s="836"/>
      <c r="W868" s="836"/>
      <c r="X868" s="836"/>
      <c r="Y868" s="836"/>
      <c r="Z868" s="836"/>
      <c r="AA868" s="836"/>
      <c r="AB868" s="836"/>
      <c r="AC868" s="836"/>
      <c r="AD868" s="836"/>
      <c r="AE868" s="861"/>
      <c r="AF868"/>
      <c r="AG868"/>
      <c r="AH868"/>
      <c r="AI868"/>
      <c r="AJ868"/>
      <c r="AK868"/>
      <c r="AL868"/>
      <c r="AM868"/>
      <c r="AN868"/>
    </row>
    <row r="869" spans="1:40" ht="15.75">
      <c r="A869" s="839"/>
      <c r="B869" s="835"/>
      <c r="C869" s="835"/>
      <c r="D869" s="835"/>
      <c r="E869" s="835"/>
      <c r="F869" s="835"/>
      <c r="G869" s="835"/>
      <c r="H869" s="835"/>
      <c r="I869" s="835"/>
      <c r="J869" s="835"/>
      <c r="K869" s="835"/>
      <c r="L869" s="835"/>
      <c r="M869" s="835"/>
      <c r="N869" s="836"/>
      <c r="O869" s="836"/>
      <c r="P869" s="836"/>
      <c r="Q869" s="836"/>
      <c r="R869" s="836"/>
      <c r="S869" s="836"/>
      <c r="T869" s="836"/>
      <c r="U869" s="836"/>
      <c r="V869" s="836"/>
      <c r="W869" s="836"/>
      <c r="X869" s="836"/>
      <c r="Y869" s="836"/>
      <c r="Z869" s="836"/>
      <c r="AA869" s="836"/>
      <c r="AB869" s="836"/>
      <c r="AC869" s="836"/>
      <c r="AD869" s="836"/>
      <c r="AE869" s="861"/>
      <c r="AF869"/>
      <c r="AG869"/>
      <c r="AH869"/>
      <c r="AI869"/>
      <c r="AJ869"/>
      <c r="AK869"/>
      <c r="AL869"/>
      <c r="AM869"/>
      <c r="AN869"/>
    </row>
    <row r="870" spans="1:40" ht="15.75">
      <c r="A870" s="839"/>
      <c r="B870" s="835"/>
      <c r="C870" s="835"/>
      <c r="D870" s="835"/>
      <c r="E870" s="835"/>
      <c r="F870" s="835"/>
      <c r="G870" s="835"/>
      <c r="H870" s="835"/>
      <c r="I870" s="835"/>
      <c r="J870" s="835"/>
      <c r="K870" s="835"/>
      <c r="L870" s="835"/>
      <c r="M870" s="835"/>
      <c r="N870" s="836"/>
      <c r="O870" s="836"/>
      <c r="P870" s="836"/>
      <c r="Q870" s="836"/>
      <c r="R870" s="836"/>
      <c r="S870" s="836"/>
      <c r="T870" s="836"/>
      <c r="U870" s="836"/>
      <c r="V870" s="836"/>
      <c r="W870" s="836"/>
      <c r="X870" s="836"/>
      <c r="Y870" s="836"/>
      <c r="Z870" s="836"/>
      <c r="AA870" s="836"/>
      <c r="AB870" s="836"/>
      <c r="AC870" s="836"/>
      <c r="AD870" s="836"/>
      <c r="AE870" s="861"/>
      <c r="AF870"/>
      <c r="AG870"/>
      <c r="AH870"/>
      <c r="AI870"/>
      <c r="AJ870"/>
      <c r="AK870"/>
      <c r="AL870"/>
      <c r="AM870"/>
      <c r="AN870"/>
    </row>
    <row r="871" spans="1:40" ht="15.75">
      <c r="A871" s="839"/>
      <c r="B871" s="835"/>
      <c r="C871" s="835"/>
      <c r="D871" s="835"/>
      <c r="E871" s="835"/>
      <c r="F871" s="835"/>
      <c r="G871" s="835"/>
      <c r="H871" s="835"/>
      <c r="I871" s="835"/>
      <c r="J871" s="835"/>
      <c r="K871" s="835"/>
      <c r="L871" s="835"/>
      <c r="M871" s="835"/>
      <c r="N871" s="836"/>
      <c r="O871" s="836"/>
      <c r="P871" s="836"/>
      <c r="Q871" s="836"/>
      <c r="R871" s="836"/>
      <c r="S871" s="836"/>
      <c r="T871" s="836"/>
      <c r="U871" s="836"/>
      <c r="V871" s="836"/>
      <c r="W871" s="836"/>
      <c r="X871" s="836"/>
      <c r="Y871" s="836"/>
      <c r="Z871" s="836"/>
      <c r="AA871" s="836"/>
      <c r="AB871" s="836"/>
      <c r="AC871" s="836"/>
      <c r="AD871" s="836"/>
      <c r="AE871" s="861"/>
      <c r="AF871"/>
      <c r="AG871"/>
      <c r="AH871"/>
      <c r="AI871"/>
      <c r="AJ871"/>
      <c r="AK871"/>
      <c r="AL871"/>
      <c r="AM871"/>
      <c r="AN871"/>
    </row>
    <row r="872" spans="1:40" ht="15.75">
      <c r="A872" s="839"/>
      <c r="B872" s="835"/>
      <c r="C872" s="835"/>
      <c r="D872" s="835"/>
      <c r="E872" s="835"/>
      <c r="F872" s="835"/>
      <c r="G872" s="835"/>
      <c r="H872" s="835"/>
      <c r="I872" s="835"/>
      <c r="J872" s="835"/>
      <c r="K872" s="835"/>
      <c r="L872" s="835"/>
      <c r="M872" s="835"/>
      <c r="N872" s="836"/>
      <c r="O872" s="836"/>
      <c r="P872" s="836"/>
      <c r="Q872" s="836"/>
      <c r="R872" s="836"/>
      <c r="S872" s="836"/>
      <c r="T872" s="836"/>
      <c r="U872" s="836"/>
      <c r="V872" s="836"/>
      <c r="W872" s="836"/>
      <c r="X872" s="836"/>
      <c r="Y872" s="836"/>
      <c r="Z872" s="836"/>
      <c r="AA872" s="836"/>
      <c r="AB872" s="836"/>
      <c r="AC872" s="836"/>
      <c r="AD872" s="836"/>
      <c r="AE872" s="861"/>
      <c r="AF872"/>
      <c r="AG872"/>
      <c r="AH872"/>
      <c r="AI872"/>
      <c r="AJ872"/>
      <c r="AK872"/>
      <c r="AL872"/>
      <c r="AM872"/>
      <c r="AN872"/>
    </row>
    <row r="873" spans="1:40" ht="15.75">
      <c r="A873" s="839"/>
      <c r="B873" s="835"/>
      <c r="C873" s="835"/>
      <c r="D873" s="835"/>
      <c r="E873" s="835"/>
      <c r="F873" s="835"/>
      <c r="G873" s="835"/>
      <c r="H873" s="835"/>
      <c r="I873" s="835"/>
      <c r="J873" s="835"/>
      <c r="K873" s="835"/>
      <c r="L873" s="835"/>
      <c r="M873" s="835"/>
      <c r="N873" s="836"/>
      <c r="O873" s="836"/>
      <c r="P873" s="836"/>
      <c r="Q873" s="836"/>
      <c r="R873" s="836"/>
      <c r="S873" s="836"/>
      <c r="T873" s="836"/>
      <c r="U873" s="836"/>
      <c r="V873" s="836"/>
      <c r="W873" s="836"/>
      <c r="X873" s="836"/>
      <c r="Y873" s="836"/>
      <c r="Z873" s="836"/>
      <c r="AA873" s="836"/>
      <c r="AB873" s="836"/>
      <c r="AC873" s="836"/>
      <c r="AD873" s="836"/>
      <c r="AE873" s="861"/>
      <c r="AF873"/>
      <c r="AG873"/>
      <c r="AH873"/>
      <c r="AI873"/>
      <c r="AJ873"/>
      <c r="AK873"/>
      <c r="AL873"/>
      <c r="AM873"/>
      <c r="AN873"/>
    </row>
    <row r="874" spans="1:40" ht="15.75">
      <c r="A874" s="839"/>
      <c r="B874" s="835"/>
      <c r="C874" s="835"/>
      <c r="D874" s="835"/>
      <c r="E874" s="835"/>
      <c r="F874" s="835"/>
      <c r="G874" s="835"/>
      <c r="H874" s="835"/>
      <c r="I874" s="835"/>
      <c r="J874" s="835"/>
      <c r="K874" s="835"/>
      <c r="L874" s="835"/>
      <c r="M874" s="835"/>
      <c r="N874" s="836"/>
      <c r="O874" s="836"/>
      <c r="P874" s="836"/>
      <c r="Q874" s="836"/>
      <c r="R874" s="836"/>
      <c r="S874" s="836"/>
      <c r="T874" s="836"/>
      <c r="U874" s="836"/>
      <c r="V874" s="836"/>
      <c r="W874" s="836"/>
      <c r="X874" s="836"/>
      <c r="Y874" s="836"/>
      <c r="Z874" s="836"/>
      <c r="AA874" s="836"/>
      <c r="AB874" s="836"/>
      <c r="AC874" s="836"/>
      <c r="AD874" s="836"/>
      <c r="AE874" s="861"/>
      <c r="AF874"/>
      <c r="AG874"/>
      <c r="AH874"/>
      <c r="AI874"/>
      <c r="AJ874"/>
      <c r="AK874"/>
      <c r="AL874"/>
      <c r="AM874"/>
      <c r="AN874"/>
    </row>
    <row r="875" spans="1:40" ht="15.75">
      <c r="A875" s="839"/>
      <c r="B875" s="835"/>
      <c r="C875" s="835"/>
      <c r="D875" s="835"/>
      <c r="E875" s="835"/>
      <c r="F875" s="835"/>
      <c r="G875" s="835"/>
      <c r="H875" s="835"/>
      <c r="I875" s="835"/>
      <c r="J875" s="835"/>
      <c r="K875" s="835"/>
      <c r="L875" s="835"/>
      <c r="M875" s="835"/>
      <c r="N875" s="836"/>
      <c r="O875" s="836"/>
      <c r="P875" s="836"/>
      <c r="Q875" s="836"/>
      <c r="R875" s="836"/>
      <c r="S875" s="836"/>
      <c r="T875" s="836"/>
      <c r="U875" s="836"/>
      <c r="V875" s="836"/>
      <c r="W875" s="836"/>
      <c r="X875" s="836"/>
      <c r="Y875" s="836"/>
      <c r="Z875" s="836"/>
      <c r="AA875" s="836"/>
      <c r="AB875" s="836"/>
      <c r="AC875" s="836"/>
      <c r="AD875" s="836"/>
      <c r="AE875" s="861"/>
      <c r="AF875"/>
      <c r="AG875"/>
      <c r="AH875"/>
      <c r="AI875"/>
      <c r="AJ875"/>
      <c r="AK875"/>
      <c r="AL875"/>
      <c r="AM875"/>
      <c r="AN875"/>
    </row>
    <row r="876" spans="1:40" ht="15.75">
      <c r="A876" s="839"/>
      <c r="B876" s="835"/>
      <c r="C876" s="835"/>
      <c r="D876" s="835"/>
      <c r="E876" s="835"/>
      <c r="F876" s="835"/>
      <c r="G876" s="835"/>
      <c r="H876" s="835"/>
      <c r="I876" s="835"/>
      <c r="J876" s="835"/>
      <c r="K876" s="835"/>
      <c r="L876" s="835"/>
      <c r="M876" s="835"/>
      <c r="N876" s="836"/>
      <c r="O876" s="836"/>
      <c r="P876" s="836"/>
      <c r="Q876" s="836"/>
      <c r="R876" s="836"/>
      <c r="S876" s="836"/>
      <c r="T876" s="836"/>
      <c r="U876" s="836"/>
      <c r="V876" s="836"/>
      <c r="W876" s="836"/>
      <c r="X876" s="836"/>
      <c r="Y876" s="836"/>
      <c r="Z876" s="836"/>
      <c r="AA876" s="836"/>
      <c r="AB876" s="836"/>
      <c r="AC876" s="836"/>
      <c r="AD876" s="836"/>
      <c r="AE876" s="861"/>
      <c r="AF876"/>
      <c r="AG876"/>
      <c r="AH876"/>
      <c r="AI876"/>
      <c r="AJ876"/>
      <c r="AK876"/>
      <c r="AL876"/>
      <c r="AM876"/>
      <c r="AN876"/>
    </row>
    <row r="877" spans="1:40" ht="15.75">
      <c r="A877" s="839"/>
      <c r="B877" s="835"/>
      <c r="C877" s="835"/>
      <c r="D877" s="835"/>
      <c r="E877" s="835"/>
      <c r="F877" s="835"/>
      <c r="G877" s="835"/>
      <c r="H877" s="835"/>
      <c r="I877" s="835"/>
      <c r="J877" s="835"/>
      <c r="K877" s="835"/>
      <c r="L877" s="835"/>
      <c r="M877" s="835"/>
      <c r="N877" s="836"/>
      <c r="O877" s="836"/>
      <c r="P877" s="836"/>
      <c r="Q877" s="836"/>
      <c r="R877" s="836"/>
      <c r="S877" s="836"/>
      <c r="T877" s="836"/>
      <c r="U877" s="836"/>
      <c r="V877" s="836"/>
      <c r="W877" s="836"/>
      <c r="X877" s="836"/>
      <c r="Y877" s="836"/>
      <c r="Z877" s="836"/>
      <c r="AA877" s="836"/>
      <c r="AB877" s="836"/>
      <c r="AC877" s="836"/>
      <c r="AD877" s="836"/>
      <c r="AE877" s="861"/>
      <c r="AF877"/>
      <c r="AG877"/>
      <c r="AH877"/>
      <c r="AI877"/>
      <c r="AJ877"/>
      <c r="AK877"/>
      <c r="AL877"/>
      <c r="AM877"/>
      <c r="AN877"/>
    </row>
    <row r="878" spans="1:40" ht="15.75">
      <c r="A878" s="839"/>
      <c r="B878" s="835"/>
      <c r="C878" s="835"/>
      <c r="D878" s="835"/>
      <c r="E878" s="835"/>
      <c r="F878" s="835"/>
      <c r="G878" s="835"/>
      <c r="H878" s="835"/>
      <c r="I878" s="835"/>
      <c r="J878" s="835"/>
      <c r="K878" s="835"/>
      <c r="L878" s="835"/>
      <c r="M878" s="835"/>
      <c r="N878" s="836"/>
      <c r="O878" s="836"/>
      <c r="P878" s="836"/>
      <c r="Q878" s="836"/>
      <c r="R878" s="836"/>
      <c r="S878" s="836"/>
      <c r="T878" s="836"/>
      <c r="U878" s="836"/>
      <c r="V878" s="836"/>
      <c r="W878" s="836"/>
      <c r="X878" s="836"/>
      <c r="Y878" s="836"/>
      <c r="Z878" s="836"/>
      <c r="AA878" s="836"/>
      <c r="AB878" s="836"/>
      <c r="AC878" s="836"/>
      <c r="AD878" s="836"/>
      <c r="AE878" s="861"/>
      <c r="AF878"/>
      <c r="AG878"/>
      <c r="AH878"/>
      <c r="AI878"/>
      <c r="AJ878"/>
      <c r="AK878"/>
      <c r="AL878"/>
      <c r="AM878"/>
      <c r="AN878"/>
    </row>
    <row r="879" spans="1:40" ht="15.75">
      <c r="A879" s="839"/>
      <c r="B879" s="835"/>
      <c r="C879" s="835"/>
      <c r="D879" s="835"/>
      <c r="E879" s="835"/>
      <c r="F879" s="835"/>
      <c r="G879" s="835"/>
      <c r="H879" s="835"/>
      <c r="I879" s="835"/>
      <c r="J879" s="835"/>
      <c r="K879" s="835"/>
      <c r="L879" s="835"/>
      <c r="M879" s="835"/>
      <c r="N879" s="836"/>
      <c r="O879" s="836"/>
      <c r="P879" s="836"/>
      <c r="Q879" s="836"/>
      <c r="R879" s="836"/>
      <c r="S879" s="836"/>
      <c r="T879" s="836"/>
      <c r="U879" s="836"/>
      <c r="V879" s="836"/>
      <c r="W879" s="836"/>
      <c r="X879" s="836"/>
      <c r="Y879" s="836"/>
      <c r="Z879" s="836"/>
      <c r="AA879" s="836"/>
      <c r="AB879" s="836"/>
      <c r="AC879" s="836"/>
      <c r="AD879" s="836"/>
      <c r="AE879" s="861"/>
      <c r="AF879"/>
      <c r="AG879"/>
      <c r="AH879"/>
      <c r="AI879"/>
      <c r="AJ879"/>
      <c r="AK879"/>
      <c r="AL879"/>
      <c r="AM879"/>
      <c r="AN879"/>
    </row>
    <row r="880" spans="1:40" ht="15.75">
      <c r="A880" s="839"/>
      <c r="B880" s="835"/>
      <c r="C880" s="835"/>
      <c r="D880" s="835"/>
      <c r="E880" s="835"/>
      <c r="F880" s="835"/>
      <c r="G880" s="835"/>
      <c r="H880" s="835"/>
      <c r="I880" s="835"/>
      <c r="J880" s="835"/>
      <c r="K880" s="835"/>
      <c r="L880" s="835"/>
      <c r="M880" s="835"/>
      <c r="N880" s="836"/>
      <c r="O880" s="836"/>
      <c r="P880" s="836"/>
      <c r="Q880" s="836"/>
      <c r="R880" s="836"/>
      <c r="S880" s="836"/>
      <c r="T880" s="836"/>
      <c r="U880" s="836"/>
      <c r="V880" s="836"/>
      <c r="W880" s="836"/>
      <c r="X880" s="836"/>
      <c r="Y880" s="836"/>
      <c r="Z880" s="836"/>
      <c r="AA880" s="836"/>
      <c r="AB880" s="836"/>
      <c r="AC880" s="836"/>
      <c r="AD880" s="836"/>
      <c r="AE880" s="861"/>
      <c r="AF880"/>
      <c r="AG880"/>
      <c r="AH880"/>
      <c r="AI880"/>
      <c r="AJ880"/>
      <c r="AK880"/>
      <c r="AL880"/>
      <c r="AM880"/>
      <c r="AN880"/>
    </row>
    <row r="881" spans="1:40" ht="15.75">
      <c r="A881" s="839"/>
      <c r="B881" s="835"/>
      <c r="C881" s="835"/>
      <c r="D881" s="835"/>
      <c r="E881" s="835"/>
      <c r="F881" s="835"/>
      <c r="G881" s="835"/>
      <c r="H881" s="835"/>
      <c r="I881" s="835"/>
      <c r="J881" s="835"/>
      <c r="K881" s="835"/>
      <c r="L881" s="835"/>
      <c r="M881" s="835"/>
      <c r="N881" s="836"/>
      <c r="O881" s="836"/>
      <c r="P881" s="836"/>
      <c r="Q881" s="836"/>
      <c r="R881" s="836"/>
      <c r="S881" s="836"/>
      <c r="T881" s="836"/>
      <c r="U881" s="836"/>
      <c r="V881" s="836"/>
      <c r="W881" s="836"/>
      <c r="X881" s="836"/>
      <c r="Y881" s="836"/>
      <c r="Z881" s="836"/>
      <c r="AA881" s="836"/>
      <c r="AB881" s="836"/>
      <c r="AC881" s="836"/>
      <c r="AD881" s="836"/>
      <c r="AE881" s="861"/>
      <c r="AF881"/>
      <c r="AG881"/>
      <c r="AH881"/>
      <c r="AI881"/>
      <c r="AJ881"/>
      <c r="AK881"/>
      <c r="AL881"/>
      <c r="AM881"/>
      <c r="AN881"/>
    </row>
    <row r="882" spans="1:40" ht="15.75">
      <c r="A882" s="839"/>
      <c r="B882" s="835"/>
      <c r="C882" s="835"/>
      <c r="D882" s="835"/>
      <c r="E882" s="835"/>
      <c r="F882" s="835"/>
      <c r="G882" s="835"/>
      <c r="H882" s="835"/>
      <c r="I882" s="835"/>
      <c r="J882" s="835"/>
      <c r="K882" s="835"/>
      <c r="L882" s="835"/>
      <c r="M882" s="835"/>
      <c r="N882" s="836"/>
      <c r="O882" s="836"/>
      <c r="P882" s="836"/>
      <c r="Q882" s="836"/>
      <c r="R882" s="836"/>
      <c r="S882" s="836"/>
      <c r="T882" s="836"/>
      <c r="U882" s="836"/>
      <c r="V882" s="836"/>
      <c r="W882" s="836"/>
      <c r="X882" s="836"/>
      <c r="Y882" s="836"/>
      <c r="Z882" s="836"/>
      <c r="AA882" s="836"/>
      <c r="AB882" s="836"/>
      <c r="AC882" s="836"/>
      <c r="AD882" s="836"/>
      <c r="AE882" s="861"/>
      <c r="AF882"/>
      <c r="AG882"/>
      <c r="AH882"/>
      <c r="AI882"/>
      <c r="AJ882"/>
      <c r="AK882"/>
      <c r="AL882"/>
      <c r="AM882"/>
      <c r="AN882"/>
    </row>
    <row r="883" spans="1:40" ht="15.75">
      <c r="A883" s="839"/>
      <c r="B883" s="835"/>
      <c r="C883" s="835"/>
      <c r="D883" s="835"/>
      <c r="E883" s="835"/>
      <c r="F883" s="835"/>
      <c r="G883" s="835"/>
      <c r="H883" s="835"/>
      <c r="I883" s="835"/>
      <c r="J883" s="835"/>
      <c r="K883" s="835"/>
      <c r="L883" s="835"/>
      <c r="M883" s="835"/>
      <c r="N883" s="836"/>
      <c r="O883" s="836"/>
      <c r="P883" s="836"/>
      <c r="Q883" s="836"/>
      <c r="R883" s="836"/>
      <c r="S883" s="836"/>
      <c r="T883" s="836"/>
      <c r="U883" s="836"/>
      <c r="V883" s="836"/>
      <c r="W883" s="836"/>
      <c r="X883" s="836"/>
      <c r="Y883" s="836"/>
      <c r="Z883" s="836"/>
      <c r="AA883" s="836"/>
      <c r="AB883" s="836"/>
      <c r="AC883" s="836"/>
      <c r="AD883" s="836"/>
      <c r="AE883" s="861"/>
      <c r="AF883"/>
      <c r="AG883"/>
      <c r="AH883"/>
      <c r="AI883"/>
      <c r="AJ883"/>
      <c r="AK883"/>
      <c r="AL883"/>
      <c r="AM883"/>
      <c r="AN883"/>
    </row>
    <row r="884" spans="1:40" ht="15.75">
      <c r="A884" s="839"/>
      <c r="B884" s="835"/>
      <c r="C884" s="835"/>
      <c r="D884" s="835"/>
      <c r="E884" s="835"/>
      <c r="F884" s="835"/>
      <c r="G884" s="835"/>
      <c r="H884" s="835"/>
      <c r="I884" s="835"/>
      <c r="J884" s="835"/>
      <c r="K884" s="835"/>
      <c r="L884" s="835"/>
      <c r="M884" s="835"/>
      <c r="N884" s="836"/>
      <c r="O884" s="836"/>
      <c r="P884" s="836"/>
      <c r="Q884" s="836"/>
      <c r="R884" s="836"/>
      <c r="S884" s="836"/>
      <c r="T884" s="836"/>
      <c r="U884" s="836"/>
      <c r="V884" s="836"/>
      <c r="W884" s="836"/>
      <c r="X884" s="836"/>
      <c r="Y884" s="836"/>
      <c r="Z884" s="836"/>
      <c r="AA884" s="836"/>
      <c r="AB884" s="836"/>
      <c r="AC884" s="836"/>
      <c r="AD884" s="836"/>
      <c r="AE884" s="861"/>
      <c r="AF884"/>
      <c r="AG884"/>
      <c r="AH884"/>
      <c r="AI884"/>
      <c r="AJ884"/>
      <c r="AK884"/>
      <c r="AL884"/>
      <c r="AM884"/>
      <c r="AN884"/>
    </row>
    <row r="885" spans="1:40" ht="15.75">
      <c r="A885" s="839"/>
      <c r="B885" s="835"/>
      <c r="C885" s="835"/>
      <c r="D885" s="835"/>
      <c r="E885" s="835"/>
      <c r="F885" s="835"/>
      <c r="G885" s="835"/>
      <c r="H885" s="835"/>
      <c r="I885" s="835"/>
      <c r="J885" s="835"/>
      <c r="K885" s="835"/>
      <c r="L885" s="835"/>
      <c r="M885" s="835"/>
      <c r="N885" s="836"/>
      <c r="O885" s="836"/>
      <c r="P885" s="836"/>
      <c r="Q885" s="836"/>
      <c r="R885" s="836"/>
      <c r="S885" s="836"/>
      <c r="T885" s="836"/>
      <c r="U885" s="836"/>
      <c r="V885" s="836"/>
      <c r="W885" s="836"/>
      <c r="X885" s="836"/>
      <c r="Y885" s="836"/>
      <c r="Z885" s="836"/>
      <c r="AA885" s="836"/>
      <c r="AB885" s="836"/>
      <c r="AC885" s="836"/>
      <c r="AD885" s="836"/>
      <c r="AE885" s="861"/>
      <c r="AF885"/>
      <c r="AG885"/>
      <c r="AH885"/>
      <c r="AI885"/>
      <c r="AJ885"/>
      <c r="AK885"/>
      <c r="AL885"/>
      <c r="AM885"/>
      <c r="AN885"/>
    </row>
    <row r="886" spans="1:40" ht="15.75">
      <c r="A886" s="839"/>
      <c r="B886" s="835"/>
      <c r="C886" s="835"/>
      <c r="D886" s="835"/>
      <c r="E886" s="835"/>
      <c r="F886" s="835"/>
      <c r="G886" s="835"/>
      <c r="H886" s="835"/>
      <c r="I886" s="835"/>
      <c r="J886" s="835"/>
      <c r="K886" s="835"/>
      <c r="L886" s="835"/>
      <c r="M886" s="835"/>
      <c r="N886" s="836"/>
      <c r="O886" s="836"/>
      <c r="P886" s="836"/>
      <c r="Q886" s="836"/>
      <c r="R886" s="836"/>
      <c r="S886" s="836"/>
      <c r="T886" s="836"/>
      <c r="U886" s="836"/>
      <c r="V886" s="836"/>
      <c r="W886" s="836"/>
      <c r="X886" s="836"/>
      <c r="Y886" s="836"/>
      <c r="Z886" s="836"/>
      <c r="AA886" s="836"/>
      <c r="AB886" s="836"/>
      <c r="AC886" s="836"/>
      <c r="AD886" s="836"/>
      <c r="AE886" s="861"/>
      <c r="AF886"/>
      <c r="AG886"/>
      <c r="AH886"/>
      <c r="AI886"/>
      <c r="AJ886"/>
      <c r="AK886"/>
      <c r="AL886"/>
      <c r="AM886"/>
      <c r="AN886"/>
    </row>
    <row r="887" spans="1:40" ht="15.75">
      <c r="A887" s="839"/>
      <c r="B887" s="835"/>
      <c r="C887" s="835"/>
      <c r="D887" s="835"/>
      <c r="E887" s="835"/>
      <c r="F887" s="835"/>
      <c r="G887" s="835"/>
      <c r="H887" s="835"/>
      <c r="I887" s="835"/>
      <c r="J887" s="835"/>
      <c r="K887" s="835"/>
      <c r="L887" s="835"/>
      <c r="M887" s="835"/>
      <c r="N887" s="836"/>
      <c r="O887" s="836"/>
      <c r="P887" s="836"/>
      <c r="Q887" s="836"/>
      <c r="R887" s="836"/>
      <c r="S887" s="836"/>
      <c r="T887" s="836"/>
      <c r="U887" s="836"/>
      <c r="V887" s="836"/>
      <c r="W887" s="836"/>
      <c r="X887" s="836"/>
      <c r="Y887" s="836"/>
      <c r="Z887" s="836"/>
      <c r="AA887" s="836"/>
      <c r="AB887" s="836"/>
      <c r="AC887" s="836"/>
      <c r="AD887" s="836"/>
      <c r="AE887" s="861"/>
      <c r="AF887"/>
      <c r="AG887"/>
      <c r="AH887"/>
      <c r="AI887"/>
      <c r="AJ887"/>
      <c r="AK887"/>
      <c r="AL887"/>
      <c r="AM887"/>
      <c r="AN887"/>
    </row>
    <row r="888" spans="1:40" ht="15.75">
      <c r="A888" s="839"/>
      <c r="B888" s="835"/>
      <c r="C888" s="835"/>
      <c r="D888" s="835"/>
      <c r="E888" s="835"/>
      <c r="F888" s="835"/>
      <c r="G888" s="835"/>
      <c r="H888" s="835"/>
      <c r="I888" s="835"/>
      <c r="J888" s="835"/>
      <c r="K888" s="835"/>
      <c r="L888" s="835"/>
      <c r="M888" s="835"/>
      <c r="N888" s="836"/>
      <c r="O888" s="836"/>
      <c r="P888" s="836"/>
      <c r="Q888" s="836"/>
      <c r="R888" s="836"/>
      <c r="S888" s="836"/>
      <c r="T888" s="836"/>
      <c r="U888" s="836"/>
      <c r="V888" s="836"/>
      <c r="W888" s="836"/>
      <c r="X888" s="836"/>
      <c r="Y888" s="836"/>
      <c r="Z888" s="836"/>
      <c r="AA888" s="836"/>
      <c r="AB888" s="836"/>
      <c r="AC888" s="836"/>
      <c r="AD888" s="836"/>
      <c r="AE888" s="861"/>
      <c r="AF888"/>
      <c r="AG888"/>
      <c r="AH888"/>
      <c r="AI888"/>
      <c r="AJ888"/>
      <c r="AK888"/>
      <c r="AL888"/>
      <c r="AM888"/>
      <c r="AN888"/>
    </row>
    <row r="889" spans="1:40" ht="15.75">
      <c r="A889" s="839"/>
      <c r="B889" s="835"/>
      <c r="C889" s="835"/>
      <c r="D889" s="835"/>
      <c r="E889" s="835"/>
      <c r="F889" s="835"/>
      <c r="G889" s="835"/>
      <c r="H889" s="835"/>
      <c r="I889" s="835"/>
      <c r="J889" s="835"/>
      <c r="K889" s="835"/>
      <c r="L889" s="835"/>
      <c r="M889" s="835"/>
      <c r="N889" s="836"/>
      <c r="O889" s="836"/>
      <c r="P889" s="836"/>
      <c r="Q889" s="836"/>
      <c r="R889" s="836"/>
      <c r="S889" s="836"/>
      <c r="T889" s="836"/>
      <c r="U889" s="836"/>
      <c r="V889" s="836"/>
      <c r="W889" s="836"/>
      <c r="X889" s="836"/>
      <c r="Y889" s="836"/>
      <c r="Z889" s="836"/>
      <c r="AA889" s="836"/>
      <c r="AB889" s="836"/>
      <c r="AC889" s="836"/>
      <c r="AD889" s="836"/>
      <c r="AE889" s="861"/>
      <c r="AF889"/>
      <c r="AG889"/>
      <c r="AH889"/>
      <c r="AI889"/>
      <c r="AJ889"/>
      <c r="AK889"/>
      <c r="AL889"/>
      <c r="AM889"/>
      <c r="AN889"/>
    </row>
    <row r="890" spans="1:40" ht="15.75">
      <c r="A890" s="839"/>
      <c r="B890" s="835"/>
      <c r="C890" s="835"/>
      <c r="D890" s="835"/>
      <c r="E890" s="835"/>
      <c r="F890" s="835"/>
      <c r="G890" s="835"/>
      <c r="H890" s="835"/>
      <c r="I890" s="835"/>
      <c r="J890" s="835"/>
      <c r="K890" s="835"/>
      <c r="L890" s="835"/>
      <c r="M890" s="835"/>
      <c r="N890" s="836"/>
      <c r="O890" s="836"/>
      <c r="P890" s="836"/>
      <c r="Q890" s="836"/>
      <c r="R890" s="836"/>
      <c r="S890" s="836"/>
      <c r="T890" s="836"/>
      <c r="U890" s="836"/>
      <c r="V890" s="836"/>
      <c r="W890" s="836"/>
      <c r="X890" s="836"/>
      <c r="Y890" s="836"/>
      <c r="Z890" s="836"/>
      <c r="AA890" s="836"/>
      <c r="AB890" s="836"/>
      <c r="AC890" s="836"/>
      <c r="AD890" s="836"/>
      <c r="AE890" s="861"/>
      <c r="AF890"/>
      <c r="AG890"/>
      <c r="AH890"/>
      <c r="AI890"/>
      <c r="AJ890"/>
      <c r="AK890"/>
      <c r="AL890"/>
      <c r="AM890"/>
      <c r="AN890"/>
    </row>
    <row r="891" spans="1:40" ht="15.75">
      <c r="A891" s="839"/>
      <c r="B891" s="835"/>
      <c r="C891" s="835"/>
      <c r="D891" s="835"/>
      <c r="E891" s="835"/>
      <c r="F891" s="835"/>
      <c r="G891" s="835"/>
      <c r="H891" s="835"/>
      <c r="I891" s="835"/>
      <c r="J891" s="835"/>
      <c r="K891" s="835"/>
      <c r="L891" s="835"/>
      <c r="M891" s="835"/>
      <c r="N891" s="836"/>
      <c r="O891" s="836"/>
      <c r="P891" s="836"/>
      <c r="Q891" s="836"/>
      <c r="R891" s="836"/>
      <c r="S891" s="836"/>
      <c r="T891" s="836"/>
      <c r="U891" s="836"/>
      <c r="V891" s="836"/>
      <c r="W891" s="836"/>
      <c r="X891" s="836"/>
      <c r="Y891" s="836"/>
      <c r="Z891" s="836"/>
      <c r="AA891" s="836"/>
      <c r="AB891" s="836"/>
      <c r="AC891" s="836"/>
      <c r="AD891" s="836"/>
      <c r="AE891" s="861"/>
      <c r="AF891"/>
      <c r="AG891"/>
      <c r="AH891"/>
      <c r="AI891"/>
      <c r="AJ891"/>
      <c r="AK891"/>
      <c r="AL891"/>
      <c r="AM891"/>
      <c r="AN891"/>
    </row>
    <row r="892" spans="1:40" ht="15.75">
      <c r="A892" s="839"/>
      <c r="B892" s="835"/>
      <c r="C892" s="835"/>
      <c r="D892" s="835"/>
      <c r="E892" s="835"/>
      <c r="F892" s="835"/>
      <c r="G892" s="835"/>
      <c r="H892" s="835"/>
      <c r="I892" s="835"/>
      <c r="J892" s="835"/>
      <c r="K892" s="835"/>
      <c r="L892" s="835"/>
      <c r="M892" s="835"/>
      <c r="N892" s="836"/>
      <c r="O892" s="836"/>
      <c r="P892" s="836"/>
      <c r="Q892" s="836"/>
      <c r="R892" s="836"/>
      <c r="S892" s="836"/>
      <c r="T892" s="836"/>
      <c r="U892" s="836"/>
      <c r="V892" s="836"/>
      <c r="W892" s="836"/>
      <c r="X892" s="836"/>
      <c r="Y892" s="836"/>
      <c r="Z892" s="836"/>
      <c r="AA892" s="836"/>
      <c r="AB892" s="836"/>
      <c r="AC892" s="836"/>
      <c r="AD892" s="836"/>
      <c r="AE892" s="861"/>
      <c r="AF892"/>
      <c r="AG892"/>
      <c r="AH892"/>
      <c r="AI892"/>
      <c r="AJ892"/>
      <c r="AK892"/>
      <c r="AL892"/>
      <c r="AM892"/>
      <c r="AN892"/>
    </row>
    <row r="893" spans="1:40" ht="15.75">
      <c r="A893" s="839"/>
      <c r="B893" s="835"/>
      <c r="C893" s="835"/>
      <c r="D893" s="835"/>
      <c r="E893" s="835"/>
      <c r="F893" s="835"/>
      <c r="G893" s="835"/>
      <c r="H893" s="835"/>
      <c r="I893" s="835"/>
      <c r="J893" s="835"/>
      <c r="K893" s="835"/>
      <c r="L893" s="835"/>
      <c r="M893" s="835"/>
      <c r="N893" s="836"/>
      <c r="O893" s="836"/>
      <c r="P893" s="836"/>
      <c r="Q893" s="836"/>
      <c r="R893" s="836"/>
      <c r="S893" s="836"/>
      <c r="T893" s="836"/>
      <c r="U893" s="836"/>
      <c r="V893" s="836"/>
      <c r="W893" s="836"/>
      <c r="X893" s="836"/>
      <c r="Y893" s="836"/>
      <c r="Z893" s="836"/>
      <c r="AA893" s="836"/>
      <c r="AB893" s="836"/>
      <c r="AC893" s="836"/>
      <c r="AD893" s="836"/>
      <c r="AE893" s="861"/>
      <c r="AF893"/>
      <c r="AG893"/>
      <c r="AH893"/>
      <c r="AI893"/>
      <c r="AJ893"/>
      <c r="AK893"/>
      <c r="AL893"/>
      <c r="AM893"/>
      <c r="AN893"/>
    </row>
    <row r="894" spans="1:40" ht="15.75">
      <c r="A894" s="839"/>
      <c r="B894" s="835"/>
      <c r="C894" s="835"/>
      <c r="D894" s="835"/>
      <c r="E894" s="835"/>
      <c r="F894" s="835"/>
      <c r="G894" s="835"/>
      <c r="H894" s="835"/>
      <c r="I894" s="835"/>
      <c r="J894" s="835"/>
      <c r="K894" s="835"/>
      <c r="L894" s="835"/>
      <c r="M894" s="835"/>
      <c r="N894" s="836"/>
      <c r="O894" s="836"/>
      <c r="P894" s="836"/>
      <c r="Q894" s="836"/>
      <c r="R894" s="836"/>
      <c r="S894" s="836"/>
      <c r="T894" s="836"/>
      <c r="U894" s="836"/>
      <c r="V894" s="836"/>
      <c r="W894" s="836"/>
      <c r="X894" s="836"/>
      <c r="Y894" s="836"/>
      <c r="Z894" s="836"/>
      <c r="AA894" s="836"/>
      <c r="AB894" s="836"/>
      <c r="AC894" s="836"/>
      <c r="AD894" s="836"/>
      <c r="AE894" s="861"/>
      <c r="AF894"/>
      <c r="AG894"/>
      <c r="AH894"/>
      <c r="AI894"/>
      <c r="AJ894"/>
      <c r="AK894"/>
      <c r="AL894"/>
      <c r="AM894"/>
      <c r="AN894"/>
    </row>
    <row r="895" spans="1:40" ht="15.75">
      <c r="A895" s="839"/>
      <c r="B895" s="835"/>
      <c r="C895" s="835"/>
      <c r="D895" s="835"/>
      <c r="E895" s="835"/>
      <c r="F895" s="835"/>
      <c r="G895" s="835"/>
      <c r="H895" s="835"/>
      <c r="I895" s="835"/>
      <c r="J895" s="835"/>
      <c r="K895" s="835"/>
      <c r="L895" s="835"/>
      <c r="M895" s="835"/>
      <c r="N895" s="836"/>
      <c r="O895" s="836"/>
      <c r="P895" s="836"/>
      <c r="Q895" s="836"/>
      <c r="R895" s="836"/>
      <c r="S895" s="836"/>
      <c r="T895" s="836"/>
      <c r="U895" s="836"/>
      <c r="V895" s="836"/>
      <c r="W895" s="836"/>
      <c r="X895" s="836"/>
      <c r="Y895" s="836"/>
      <c r="Z895" s="836"/>
      <c r="AA895" s="836"/>
      <c r="AB895" s="836"/>
      <c r="AC895" s="836"/>
      <c r="AD895" s="836"/>
      <c r="AE895" s="861"/>
      <c r="AF895"/>
      <c r="AG895"/>
      <c r="AH895"/>
      <c r="AI895"/>
      <c r="AJ895"/>
      <c r="AK895"/>
      <c r="AL895"/>
      <c r="AM895"/>
      <c r="AN895"/>
    </row>
    <row r="896" spans="1:40" ht="15.75">
      <c r="A896" s="839"/>
      <c r="B896" s="835"/>
      <c r="C896" s="835"/>
      <c r="D896" s="835"/>
      <c r="E896" s="835"/>
      <c r="F896" s="835"/>
      <c r="G896" s="835"/>
      <c r="H896" s="835"/>
      <c r="I896" s="835"/>
      <c r="J896" s="835"/>
      <c r="K896" s="835"/>
      <c r="L896" s="835"/>
      <c r="M896" s="835"/>
      <c r="N896" s="836"/>
      <c r="O896" s="836"/>
      <c r="P896" s="836"/>
      <c r="Q896" s="836"/>
      <c r="R896" s="836"/>
      <c r="S896" s="836"/>
      <c r="T896" s="836"/>
      <c r="U896" s="836"/>
      <c r="V896" s="836"/>
      <c r="W896" s="836"/>
      <c r="X896" s="836"/>
      <c r="Y896" s="836"/>
      <c r="Z896" s="836"/>
      <c r="AA896" s="836"/>
      <c r="AB896" s="836"/>
      <c r="AC896" s="836"/>
      <c r="AD896" s="836"/>
      <c r="AE896" s="861"/>
      <c r="AF896"/>
      <c r="AG896"/>
      <c r="AH896"/>
      <c r="AI896"/>
      <c r="AJ896"/>
      <c r="AK896"/>
      <c r="AL896"/>
      <c r="AM896"/>
      <c r="AN896"/>
    </row>
    <row r="897" spans="1:40" ht="15.75">
      <c r="A897" s="839"/>
      <c r="B897" s="835"/>
      <c r="C897" s="835"/>
      <c r="D897" s="835"/>
      <c r="E897" s="835"/>
      <c r="F897" s="835"/>
      <c r="G897" s="835"/>
      <c r="H897" s="835"/>
      <c r="I897" s="835"/>
      <c r="J897" s="835"/>
      <c r="K897" s="835"/>
      <c r="L897" s="835"/>
      <c r="M897" s="835"/>
      <c r="N897" s="836"/>
      <c r="O897" s="836"/>
      <c r="P897" s="836"/>
      <c r="Q897" s="836"/>
      <c r="R897" s="836"/>
      <c r="S897" s="836"/>
      <c r="T897" s="836"/>
      <c r="U897" s="836"/>
      <c r="V897" s="836"/>
      <c r="W897" s="836"/>
      <c r="X897" s="836"/>
      <c r="Y897" s="836"/>
      <c r="Z897" s="836"/>
      <c r="AA897" s="836"/>
      <c r="AB897" s="836"/>
      <c r="AC897" s="836"/>
      <c r="AD897" s="836"/>
      <c r="AE897" s="861"/>
      <c r="AF897"/>
      <c r="AG897"/>
      <c r="AH897"/>
      <c r="AI897"/>
      <c r="AJ897"/>
      <c r="AK897"/>
      <c r="AL897"/>
      <c r="AM897"/>
      <c r="AN897"/>
    </row>
    <row r="898" spans="1:40" ht="15.75">
      <c r="A898" s="839"/>
      <c r="B898" s="835"/>
      <c r="C898" s="835"/>
      <c r="D898" s="835"/>
      <c r="E898" s="835"/>
      <c r="F898" s="835"/>
      <c r="G898" s="835"/>
      <c r="H898" s="835"/>
      <c r="I898" s="835"/>
      <c r="J898" s="835"/>
      <c r="K898" s="835"/>
      <c r="L898" s="835"/>
      <c r="M898" s="835"/>
      <c r="N898" s="836"/>
      <c r="O898" s="836"/>
      <c r="P898" s="836"/>
      <c r="Q898" s="836"/>
      <c r="R898" s="836"/>
      <c r="S898" s="836"/>
      <c r="T898" s="836"/>
      <c r="U898" s="836"/>
      <c r="V898" s="836"/>
      <c r="W898" s="836"/>
      <c r="X898" s="836"/>
      <c r="Y898" s="836"/>
      <c r="Z898" s="836"/>
      <c r="AA898" s="836"/>
      <c r="AB898" s="836"/>
      <c r="AC898" s="836"/>
      <c r="AD898" s="836"/>
      <c r="AE898" s="861"/>
      <c r="AF898"/>
      <c r="AG898"/>
      <c r="AH898"/>
      <c r="AI898"/>
      <c r="AJ898"/>
      <c r="AK898"/>
      <c r="AL898"/>
      <c r="AM898"/>
      <c r="AN898"/>
    </row>
    <row r="899" spans="1:40" ht="15.75">
      <c r="A899" s="839"/>
      <c r="B899" s="835"/>
      <c r="C899" s="835"/>
      <c r="D899" s="835"/>
      <c r="E899" s="835"/>
      <c r="F899" s="835"/>
      <c r="G899" s="835"/>
      <c r="H899" s="835"/>
      <c r="I899" s="835"/>
      <c r="J899" s="835"/>
      <c r="K899" s="835"/>
      <c r="L899" s="835"/>
      <c r="M899" s="835"/>
      <c r="N899" s="836"/>
      <c r="O899" s="836"/>
      <c r="P899" s="836"/>
      <c r="Q899" s="836"/>
      <c r="R899" s="836"/>
      <c r="S899" s="836"/>
      <c r="T899" s="836"/>
      <c r="U899" s="836"/>
      <c r="V899" s="836"/>
      <c r="W899" s="836"/>
      <c r="X899" s="836"/>
      <c r="Y899" s="836"/>
      <c r="Z899" s="836"/>
      <c r="AA899" s="836"/>
      <c r="AB899" s="836"/>
      <c r="AC899" s="836"/>
      <c r="AD899" s="836"/>
      <c r="AE899" s="861"/>
      <c r="AF899"/>
      <c r="AG899"/>
      <c r="AH899"/>
      <c r="AI899"/>
      <c r="AJ899"/>
      <c r="AK899"/>
      <c r="AL899"/>
      <c r="AM899"/>
      <c r="AN899"/>
    </row>
    <row r="900" spans="1:40" ht="15.75">
      <c r="A900" s="839"/>
      <c r="B900" s="835"/>
      <c r="C900" s="835"/>
      <c r="D900" s="835"/>
      <c r="E900" s="835"/>
      <c r="F900" s="835"/>
      <c r="G900" s="835"/>
      <c r="H900" s="835"/>
      <c r="I900" s="835"/>
      <c r="J900" s="835"/>
      <c r="K900" s="835"/>
      <c r="L900" s="835"/>
      <c r="M900" s="835"/>
      <c r="N900" s="836"/>
      <c r="O900" s="836"/>
      <c r="P900" s="836"/>
      <c r="Q900" s="836"/>
      <c r="R900" s="836"/>
      <c r="S900" s="836"/>
      <c r="T900" s="836"/>
      <c r="U900" s="836"/>
      <c r="V900" s="836"/>
      <c r="W900" s="836"/>
      <c r="X900" s="836"/>
      <c r="Y900" s="836"/>
      <c r="Z900" s="836"/>
      <c r="AA900" s="836"/>
      <c r="AB900" s="836"/>
      <c r="AC900" s="836"/>
      <c r="AD900" s="836"/>
      <c r="AE900" s="861"/>
      <c r="AF900"/>
      <c r="AG900"/>
      <c r="AH900"/>
      <c r="AI900"/>
      <c r="AJ900"/>
      <c r="AK900"/>
      <c r="AL900"/>
      <c r="AM900"/>
      <c r="AN900"/>
    </row>
    <row r="901" spans="1:40" ht="15.75">
      <c r="A901" s="839"/>
      <c r="B901" s="835"/>
      <c r="C901" s="835"/>
      <c r="D901" s="835"/>
      <c r="E901" s="835"/>
      <c r="F901" s="835"/>
      <c r="G901" s="835"/>
      <c r="H901" s="835"/>
      <c r="I901" s="835"/>
      <c r="J901" s="835"/>
      <c r="K901" s="835"/>
      <c r="L901" s="835"/>
      <c r="M901" s="835"/>
      <c r="N901" s="836"/>
      <c r="O901" s="836"/>
      <c r="P901" s="836"/>
      <c r="Q901" s="836"/>
      <c r="R901" s="836"/>
      <c r="S901" s="836"/>
      <c r="T901" s="836"/>
      <c r="U901" s="836"/>
      <c r="V901" s="836"/>
      <c r="W901" s="836"/>
      <c r="X901" s="836"/>
      <c r="Y901" s="836"/>
      <c r="Z901" s="836"/>
      <c r="AA901" s="836"/>
      <c r="AB901" s="836"/>
      <c r="AC901" s="836"/>
      <c r="AD901" s="836"/>
      <c r="AE901" s="861"/>
      <c r="AF901"/>
      <c r="AG901"/>
      <c r="AH901"/>
      <c r="AI901"/>
      <c r="AJ901"/>
      <c r="AK901"/>
      <c r="AL901"/>
      <c r="AM901"/>
      <c r="AN901"/>
    </row>
    <row r="902" spans="1:40" ht="15.75">
      <c r="A902" s="839"/>
      <c r="B902" s="835"/>
      <c r="C902" s="835"/>
      <c r="D902" s="835"/>
      <c r="E902" s="835"/>
      <c r="F902" s="835"/>
      <c r="G902" s="835"/>
      <c r="H902" s="835"/>
      <c r="I902" s="835"/>
      <c r="J902" s="835"/>
      <c r="K902" s="835"/>
      <c r="L902" s="835"/>
      <c r="M902" s="835"/>
      <c r="N902" s="836"/>
      <c r="O902" s="836"/>
      <c r="P902" s="836"/>
      <c r="Q902" s="836"/>
      <c r="R902" s="836"/>
      <c r="S902" s="836"/>
      <c r="T902" s="836"/>
      <c r="U902" s="836"/>
      <c r="V902" s="836"/>
      <c r="W902" s="836"/>
      <c r="X902" s="836"/>
      <c r="Y902" s="836"/>
      <c r="Z902" s="836"/>
      <c r="AA902" s="836"/>
      <c r="AB902" s="836"/>
      <c r="AC902" s="836"/>
      <c r="AD902" s="836"/>
      <c r="AE902" s="861"/>
      <c r="AF902"/>
      <c r="AG902"/>
      <c r="AH902"/>
      <c r="AI902"/>
      <c r="AJ902"/>
      <c r="AK902"/>
      <c r="AL902"/>
      <c r="AM902"/>
      <c r="AN902"/>
    </row>
    <row r="903" spans="1:40" ht="15.75">
      <c r="A903" s="839"/>
      <c r="B903" s="835"/>
      <c r="C903" s="835"/>
      <c r="D903" s="835"/>
      <c r="E903" s="835"/>
      <c r="F903" s="835"/>
      <c r="G903" s="835"/>
      <c r="H903" s="835"/>
      <c r="I903" s="835"/>
      <c r="J903" s="835"/>
      <c r="K903" s="835"/>
      <c r="L903" s="835"/>
      <c r="M903" s="835"/>
      <c r="N903" s="836"/>
      <c r="O903" s="836"/>
      <c r="P903" s="836"/>
      <c r="Q903" s="836"/>
      <c r="R903" s="836"/>
      <c r="S903" s="836"/>
      <c r="T903" s="836"/>
      <c r="U903" s="836"/>
      <c r="V903" s="836"/>
      <c r="W903" s="836"/>
      <c r="X903" s="836"/>
      <c r="Y903" s="836"/>
      <c r="Z903" s="836"/>
      <c r="AA903" s="836"/>
      <c r="AB903" s="836"/>
      <c r="AC903" s="836"/>
      <c r="AD903" s="836"/>
      <c r="AE903" s="861"/>
      <c r="AF903"/>
      <c r="AG903"/>
      <c r="AH903"/>
      <c r="AI903"/>
      <c r="AJ903"/>
      <c r="AK903"/>
      <c r="AL903"/>
      <c r="AM903"/>
      <c r="AN903"/>
    </row>
    <row r="904" spans="1:40" ht="15.75">
      <c r="A904" s="839"/>
      <c r="B904" s="835"/>
      <c r="C904" s="835"/>
      <c r="D904" s="835"/>
      <c r="E904" s="835"/>
      <c r="F904" s="835"/>
      <c r="G904" s="835"/>
      <c r="H904" s="835"/>
      <c r="I904" s="835"/>
      <c r="J904" s="835"/>
      <c r="K904" s="835"/>
      <c r="L904" s="835"/>
      <c r="M904" s="835"/>
      <c r="N904" s="836"/>
      <c r="O904" s="836"/>
      <c r="P904" s="836"/>
      <c r="Q904" s="836"/>
      <c r="R904" s="836"/>
      <c r="S904" s="836"/>
      <c r="T904" s="836"/>
      <c r="U904" s="836"/>
      <c r="V904" s="836"/>
      <c r="W904" s="836"/>
      <c r="X904" s="836"/>
      <c r="Y904" s="836"/>
      <c r="Z904" s="836"/>
      <c r="AA904" s="836"/>
      <c r="AB904" s="836"/>
      <c r="AC904" s="836"/>
      <c r="AD904" s="836"/>
      <c r="AE904" s="861"/>
      <c r="AF904"/>
      <c r="AG904"/>
      <c r="AH904"/>
      <c r="AI904"/>
      <c r="AJ904"/>
      <c r="AK904"/>
      <c r="AL904"/>
      <c r="AM904"/>
      <c r="AN904"/>
    </row>
    <row r="905" spans="1:40" ht="15.75">
      <c r="A905" s="839"/>
      <c r="B905" s="835"/>
      <c r="C905" s="835"/>
      <c r="D905" s="835"/>
      <c r="E905" s="835"/>
      <c r="F905" s="835"/>
      <c r="G905" s="835"/>
      <c r="H905" s="835"/>
      <c r="I905" s="835"/>
      <c r="J905" s="835"/>
      <c r="K905" s="835"/>
      <c r="L905" s="835"/>
      <c r="M905" s="835"/>
      <c r="N905" s="836"/>
      <c r="O905" s="836"/>
      <c r="P905" s="836"/>
      <c r="Q905" s="836"/>
      <c r="R905" s="836"/>
      <c r="S905" s="836"/>
      <c r="T905" s="836"/>
      <c r="U905" s="836"/>
      <c r="V905" s="836"/>
      <c r="W905" s="836"/>
      <c r="X905" s="836"/>
      <c r="Y905" s="836"/>
      <c r="Z905" s="836"/>
      <c r="AA905" s="836"/>
      <c r="AB905" s="836"/>
      <c r="AC905" s="836"/>
      <c r="AD905" s="836"/>
      <c r="AE905" s="861"/>
      <c r="AF905"/>
      <c r="AG905"/>
      <c r="AH905"/>
      <c r="AI905"/>
      <c r="AJ905"/>
      <c r="AK905"/>
      <c r="AL905"/>
      <c r="AM905"/>
      <c r="AN905"/>
    </row>
    <row r="906" spans="1:40" ht="15.75">
      <c r="A906" s="839"/>
      <c r="B906" s="835"/>
      <c r="C906" s="835"/>
      <c r="D906" s="835"/>
      <c r="E906" s="835"/>
      <c r="F906" s="835"/>
      <c r="G906" s="835"/>
      <c r="H906" s="835"/>
      <c r="I906" s="835"/>
      <c r="J906" s="835"/>
      <c r="K906" s="835"/>
      <c r="L906" s="835"/>
      <c r="M906" s="835"/>
      <c r="N906" s="836"/>
      <c r="O906" s="836"/>
      <c r="P906" s="836"/>
      <c r="Q906" s="836"/>
      <c r="R906" s="836"/>
      <c r="S906" s="836"/>
      <c r="T906" s="836"/>
      <c r="U906" s="836"/>
      <c r="V906" s="836"/>
      <c r="W906" s="836"/>
      <c r="X906" s="836"/>
      <c r="Y906" s="836"/>
      <c r="Z906" s="836"/>
      <c r="AA906" s="836"/>
      <c r="AB906" s="836"/>
      <c r="AC906" s="836"/>
      <c r="AD906" s="836"/>
      <c r="AE906" s="861"/>
      <c r="AF906"/>
      <c r="AG906"/>
      <c r="AH906"/>
      <c r="AI906"/>
      <c r="AJ906"/>
      <c r="AK906"/>
      <c r="AL906"/>
      <c r="AM906"/>
      <c r="AN906"/>
    </row>
    <row r="907" spans="1:40" ht="15.75">
      <c r="A907" s="839"/>
      <c r="B907" s="835"/>
      <c r="C907" s="835"/>
      <c r="D907" s="835"/>
      <c r="E907" s="835"/>
      <c r="F907" s="835"/>
      <c r="G907" s="835"/>
      <c r="H907" s="835"/>
      <c r="I907" s="835"/>
      <c r="J907" s="835"/>
      <c r="K907" s="835"/>
      <c r="L907" s="835"/>
      <c r="M907" s="835"/>
      <c r="N907" s="836"/>
      <c r="O907" s="836"/>
      <c r="P907" s="836"/>
      <c r="Q907" s="836"/>
      <c r="R907" s="836"/>
      <c r="S907" s="836"/>
      <c r="T907" s="836"/>
      <c r="U907" s="836"/>
      <c r="V907" s="836"/>
      <c r="W907" s="836"/>
      <c r="X907" s="836"/>
      <c r="Y907" s="836"/>
      <c r="Z907" s="836"/>
      <c r="AA907" s="836"/>
      <c r="AB907" s="836"/>
      <c r="AC907" s="836"/>
      <c r="AD907" s="836"/>
      <c r="AE907" s="861"/>
      <c r="AF907"/>
      <c r="AG907"/>
      <c r="AH907"/>
      <c r="AI907"/>
      <c r="AJ907"/>
      <c r="AK907"/>
      <c r="AL907"/>
      <c r="AM907"/>
      <c r="AN907"/>
    </row>
    <row r="908" spans="1:40" ht="15.75">
      <c r="A908" s="839"/>
      <c r="B908" s="835"/>
      <c r="C908" s="835"/>
      <c r="D908" s="835"/>
      <c r="E908" s="835"/>
      <c r="F908" s="835"/>
      <c r="G908" s="835"/>
      <c r="H908" s="835"/>
      <c r="I908" s="835"/>
      <c r="J908" s="835"/>
      <c r="K908" s="835"/>
      <c r="L908" s="835"/>
      <c r="M908" s="835"/>
      <c r="N908" s="836"/>
      <c r="O908" s="836"/>
      <c r="P908" s="836"/>
      <c r="Q908" s="836"/>
      <c r="R908" s="836"/>
      <c r="S908" s="836"/>
      <c r="T908" s="836"/>
      <c r="U908" s="836"/>
      <c r="V908" s="836"/>
      <c r="W908" s="836"/>
      <c r="X908" s="836"/>
      <c r="Y908" s="836"/>
      <c r="Z908" s="836"/>
      <c r="AA908" s="836"/>
      <c r="AB908" s="836"/>
      <c r="AC908" s="836"/>
      <c r="AD908" s="836"/>
      <c r="AE908" s="861"/>
      <c r="AF908"/>
      <c r="AG908"/>
      <c r="AH908"/>
      <c r="AI908"/>
      <c r="AJ908"/>
      <c r="AK908"/>
      <c r="AL908"/>
      <c r="AM908"/>
      <c r="AN908"/>
    </row>
    <row r="909" spans="1:40" ht="15.75">
      <c r="A909" s="839"/>
      <c r="B909" s="835"/>
      <c r="C909" s="835"/>
      <c r="D909" s="835"/>
      <c r="E909" s="835"/>
      <c r="F909" s="835"/>
      <c r="G909" s="835"/>
      <c r="H909" s="835"/>
      <c r="I909" s="835"/>
      <c r="J909" s="835"/>
      <c r="K909" s="835"/>
      <c r="L909" s="835"/>
      <c r="M909" s="835"/>
      <c r="N909" s="836"/>
      <c r="O909" s="836"/>
      <c r="P909" s="836"/>
      <c r="Q909" s="836"/>
      <c r="R909" s="836"/>
      <c r="S909" s="836"/>
      <c r="T909" s="836"/>
      <c r="U909" s="836"/>
      <c r="V909" s="836"/>
      <c r="W909" s="836"/>
      <c r="X909" s="836"/>
      <c r="Y909" s="836"/>
      <c r="Z909" s="836"/>
      <c r="AA909" s="836"/>
      <c r="AB909" s="836"/>
      <c r="AC909" s="836"/>
      <c r="AD909" s="836"/>
      <c r="AE909" s="861"/>
      <c r="AF909"/>
      <c r="AG909"/>
      <c r="AH909"/>
      <c r="AI909"/>
      <c r="AJ909"/>
      <c r="AK909"/>
      <c r="AL909"/>
      <c r="AM909"/>
      <c r="AN909"/>
    </row>
    <row r="910" spans="1:40" ht="15.75">
      <c r="A910" s="839"/>
      <c r="B910" s="835"/>
      <c r="C910" s="835"/>
      <c r="D910" s="835"/>
      <c r="E910" s="835"/>
      <c r="F910" s="835"/>
      <c r="G910" s="835"/>
      <c r="H910" s="835"/>
      <c r="I910" s="835"/>
      <c r="J910" s="835"/>
      <c r="K910" s="835"/>
      <c r="L910" s="835"/>
      <c r="M910" s="835"/>
      <c r="N910" s="836"/>
      <c r="O910" s="836"/>
      <c r="P910" s="836"/>
      <c r="Q910" s="836"/>
      <c r="R910" s="836"/>
      <c r="S910" s="836"/>
      <c r="T910" s="836"/>
      <c r="U910" s="836"/>
      <c r="V910" s="836"/>
      <c r="W910" s="836"/>
      <c r="X910" s="836"/>
      <c r="Y910" s="836"/>
      <c r="Z910" s="836"/>
      <c r="AA910" s="836"/>
      <c r="AB910" s="836"/>
      <c r="AC910" s="836"/>
      <c r="AD910" s="836"/>
      <c r="AE910" s="861"/>
      <c r="AF910"/>
      <c r="AG910"/>
      <c r="AH910"/>
      <c r="AI910"/>
      <c r="AJ910"/>
      <c r="AK910"/>
      <c r="AL910"/>
      <c r="AM910"/>
      <c r="AN910"/>
    </row>
    <row r="911" spans="1:40" ht="15.75">
      <c r="A911" s="839"/>
      <c r="B911" s="835"/>
      <c r="C911" s="835"/>
      <c r="D911" s="835"/>
      <c r="E911" s="835"/>
      <c r="F911" s="835"/>
      <c r="G911" s="835"/>
      <c r="H911" s="835"/>
      <c r="I911" s="835"/>
      <c r="J911" s="835"/>
      <c r="K911" s="835"/>
      <c r="L911" s="835"/>
      <c r="M911" s="835"/>
      <c r="N911" s="836"/>
      <c r="O911" s="836"/>
      <c r="P911" s="836"/>
      <c r="Q911" s="836"/>
      <c r="R911" s="836"/>
      <c r="S911" s="836"/>
      <c r="T911" s="836"/>
      <c r="U911" s="836"/>
      <c r="V911" s="836"/>
      <c r="W911" s="836"/>
      <c r="X911" s="836"/>
      <c r="Y911" s="836"/>
      <c r="Z911" s="836"/>
      <c r="AA911" s="836"/>
      <c r="AB911" s="836"/>
      <c r="AC911" s="836"/>
      <c r="AD911" s="836"/>
      <c r="AE911" s="861"/>
      <c r="AF911"/>
      <c r="AG911"/>
      <c r="AH911"/>
      <c r="AI911"/>
      <c r="AJ911"/>
      <c r="AK911"/>
      <c r="AL911"/>
      <c r="AM911"/>
      <c r="AN911"/>
    </row>
    <row r="912" spans="1:40" ht="15.75">
      <c r="A912" s="839"/>
      <c r="B912" s="835"/>
      <c r="C912" s="835"/>
      <c r="D912" s="835"/>
      <c r="E912" s="835"/>
      <c r="F912" s="835"/>
      <c r="G912" s="835"/>
      <c r="H912" s="835"/>
      <c r="I912" s="835"/>
      <c r="J912" s="835"/>
      <c r="K912" s="835"/>
      <c r="L912" s="835"/>
      <c r="M912" s="835"/>
      <c r="N912" s="836"/>
      <c r="O912" s="836"/>
      <c r="P912" s="836"/>
      <c r="Q912" s="836"/>
      <c r="R912" s="836"/>
      <c r="S912" s="836"/>
      <c r="T912" s="836"/>
      <c r="U912" s="836"/>
      <c r="V912" s="836"/>
      <c r="W912" s="836"/>
      <c r="X912" s="836"/>
      <c r="Y912" s="836"/>
      <c r="Z912" s="836"/>
      <c r="AA912" s="836"/>
      <c r="AB912" s="836"/>
      <c r="AC912" s="836"/>
      <c r="AD912" s="836"/>
      <c r="AE912" s="861"/>
      <c r="AF912"/>
      <c r="AG912"/>
      <c r="AH912"/>
      <c r="AI912"/>
      <c r="AJ912"/>
      <c r="AK912"/>
      <c r="AL912"/>
      <c r="AM912"/>
      <c r="AN912"/>
    </row>
    <row r="913" spans="1:40" ht="15.75">
      <c r="A913" s="839"/>
      <c r="B913" s="835"/>
      <c r="C913" s="835"/>
      <c r="D913" s="835"/>
      <c r="E913" s="835"/>
      <c r="F913" s="835"/>
      <c r="G913" s="835"/>
      <c r="H913" s="835"/>
      <c r="I913" s="835"/>
      <c r="J913" s="835"/>
      <c r="K913" s="835"/>
      <c r="L913" s="835"/>
      <c r="M913" s="835"/>
      <c r="N913" s="836"/>
      <c r="O913" s="836"/>
      <c r="P913" s="836"/>
      <c r="Q913" s="836"/>
      <c r="R913" s="836"/>
      <c r="S913" s="836"/>
      <c r="T913" s="836"/>
      <c r="U913" s="836"/>
      <c r="V913" s="836"/>
      <c r="W913" s="836"/>
      <c r="X913" s="836"/>
      <c r="Y913" s="836"/>
      <c r="Z913" s="836"/>
      <c r="AA913" s="836"/>
      <c r="AB913" s="836"/>
      <c r="AC913" s="836"/>
      <c r="AD913" s="836"/>
      <c r="AE913" s="861"/>
      <c r="AF913"/>
      <c r="AG913"/>
      <c r="AH913"/>
      <c r="AI913"/>
      <c r="AJ913"/>
      <c r="AK913"/>
      <c r="AL913"/>
      <c r="AM913"/>
      <c r="AN913"/>
    </row>
    <row r="914" spans="1:40" ht="15.75">
      <c r="A914" s="839"/>
      <c r="B914" s="835"/>
      <c r="C914" s="835"/>
      <c r="D914" s="835"/>
      <c r="E914" s="835"/>
      <c r="F914" s="835"/>
      <c r="G914" s="835"/>
      <c r="H914" s="835"/>
      <c r="I914" s="835"/>
      <c r="J914" s="835"/>
      <c r="K914" s="835"/>
      <c r="L914" s="835"/>
      <c r="M914" s="835"/>
      <c r="N914" s="836"/>
      <c r="O914" s="836"/>
      <c r="P914" s="836"/>
      <c r="Q914" s="836"/>
      <c r="R914" s="836"/>
      <c r="S914" s="836"/>
      <c r="T914" s="836"/>
      <c r="U914" s="836"/>
      <c r="V914" s="836"/>
      <c r="W914" s="836"/>
      <c r="X914" s="836"/>
      <c r="Y914" s="836"/>
      <c r="Z914" s="836"/>
      <c r="AA914" s="836"/>
      <c r="AB914" s="836"/>
      <c r="AC914" s="836"/>
      <c r="AD914" s="836"/>
      <c r="AE914" s="861"/>
      <c r="AF914"/>
      <c r="AG914"/>
      <c r="AH914"/>
      <c r="AI914"/>
      <c r="AJ914"/>
      <c r="AK914"/>
      <c r="AL914"/>
      <c r="AM914"/>
      <c r="AN914"/>
    </row>
    <row r="915" spans="1:40" ht="15.75">
      <c r="A915" s="839"/>
      <c r="B915" s="835"/>
      <c r="C915" s="835"/>
      <c r="D915" s="835"/>
      <c r="E915" s="835"/>
      <c r="F915" s="835"/>
      <c r="G915" s="835"/>
      <c r="H915" s="835"/>
      <c r="I915" s="835"/>
      <c r="J915" s="835"/>
      <c r="K915" s="835"/>
      <c r="L915" s="835"/>
      <c r="M915" s="835"/>
      <c r="N915" s="836"/>
      <c r="O915" s="836"/>
      <c r="P915" s="836"/>
      <c r="Q915" s="836"/>
      <c r="R915" s="836"/>
      <c r="S915" s="836"/>
      <c r="T915" s="836"/>
      <c r="U915" s="836"/>
      <c r="V915" s="836"/>
      <c r="W915" s="836"/>
      <c r="X915" s="836"/>
      <c r="Y915" s="836"/>
      <c r="Z915" s="836"/>
      <c r="AA915" s="836"/>
      <c r="AB915" s="836"/>
      <c r="AC915" s="836"/>
      <c r="AD915" s="836"/>
      <c r="AE915" s="861"/>
      <c r="AF915"/>
      <c r="AG915"/>
      <c r="AH915"/>
      <c r="AI915"/>
      <c r="AJ915"/>
      <c r="AK915"/>
      <c r="AL915"/>
      <c r="AM915"/>
      <c r="AN915"/>
    </row>
    <row r="916" spans="1:40" ht="15.75">
      <c r="A916" s="839"/>
      <c r="B916" s="835"/>
      <c r="C916" s="835"/>
      <c r="D916" s="835"/>
      <c r="E916" s="835"/>
      <c r="F916" s="835"/>
      <c r="G916" s="835"/>
      <c r="H916" s="835"/>
      <c r="I916" s="835"/>
      <c r="J916" s="835"/>
      <c r="K916" s="835"/>
      <c r="L916" s="835"/>
      <c r="M916" s="835"/>
      <c r="N916" s="836"/>
      <c r="O916" s="836"/>
      <c r="P916" s="836"/>
      <c r="Q916" s="836"/>
      <c r="R916" s="836"/>
      <c r="S916" s="836"/>
      <c r="T916" s="836"/>
      <c r="U916" s="836"/>
      <c r="V916" s="836"/>
      <c r="W916" s="836"/>
      <c r="X916" s="836"/>
      <c r="Y916" s="836"/>
      <c r="Z916" s="836"/>
      <c r="AA916" s="836"/>
      <c r="AB916" s="836"/>
      <c r="AC916" s="836"/>
      <c r="AD916" s="836"/>
      <c r="AE916" s="861"/>
      <c r="AF916"/>
      <c r="AG916"/>
      <c r="AH916"/>
      <c r="AI916"/>
      <c r="AJ916"/>
      <c r="AK916"/>
      <c r="AL916"/>
      <c r="AM916"/>
      <c r="AN916"/>
    </row>
    <row r="917" spans="1:40" ht="15.75">
      <c r="A917" s="839"/>
      <c r="B917" s="835"/>
      <c r="C917" s="835"/>
      <c r="D917" s="835"/>
      <c r="E917" s="835"/>
      <c r="F917" s="835"/>
      <c r="G917" s="835"/>
      <c r="H917" s="835"/>
      <c r="I917" s="835"/>
      <c r="J917" s="835"/>
      <c r="K917" s="835"/>
      <c r="L917" s="835"/>
      <c r="M917" s="835"/>
      <c r="N917" s="836"/>
      <c r="O917" s="836"/>
      <c r="P917" s="836"/>
      <c r="Q917" s="836"/>
      <c r="R917" s="836"/>
      <c r="S917" s="836"/>
      <c r="T917" s="836"/>
      <c r="U917" s="836"/>
      <c r="V917" s="836"/>
      <c r="W917" s="836"/>
      <c r="X917" s="836"/>
      <c r="Y917" s="836"/>
      <c r="Z917" s="836"/>
      <c r="AA917" s="836"/>
      <c r="AB917" s="836"/>
      <c r="AC917" s="836"/>
      <c r="AD917" s="836"/>
      <c r="AE917" s="861"/>
      <c r="AF917"/>
      <c r="AG917"/>
      <c r="AH917"/>
      <c r="AI917"/>
      <c r="AJ917"/>
      <c r="AK917"/>
      <c r="AL917"/>
      <c r="AM917"/>
      <c r="AN917"/>
    </row>
    <row r="918" spans="1:40" ht="15.75">
      <c r="A918" s="839"/>
      <c r="B918" s="835"/>
      <c r="C918" s="835"/>
      <c r="D918" s="835"/>
      <c r="E918" s="835"/>
      <c r="F918" s="835"/>
      <c r="G918" s="835"/>
      <c r="H918" s="835"/>
      <c r="I918" s="835"/>
      <c r="J918" s="835"/>
      <c r="K918" s="835"/>
      <c r="L918" s="835"/>
      <c r="M918" s="835"/>
      <c r="N918" s="836"/>
      <c r="O918" s="836"/>
      <c r="P918" s="836"/>
      <c r="Q918" s="836"/>
      <c r="R918" s="836"/>
      <c r="S918" s="836"/>
      <c r="T918" s="836"/>
      <c r="U918" s="836"/>
      <c r="V918" s="836"/>
      <c r="W918" s="836"/>
      <c r="X918" s="836"/>
      <c r="Y918" s="836"/>
      <c r="Z918" s="836"/>
      <c r="AA918" s="836"/>
      <c r="AB918" s="836"/>
      <c r="AC918" s="836"/>
      <c r="AD918" s="836"/>
      <c r="AE918" s="861"/>
      <c r="AF918"/>
      <c r="AG918"/>
      <c r="AH918"/>
      <c r="AI918"/>
      <c r="AJ918"/>
      <c r="AK918"/>
      <c r="AL918"/>
      <c r="AM918"/>
      <c r="AN918"/>
    </row>
    <row r="919" spans="1:40" ht="15.75">
      <c r="A919" s="839"/>
      <c r="B919" s="835"/>
      <c r="C919" s="835"/>
      <c r="D919" s="835"/>
      <c r="E919" s="835"/>
      <c r="F919" s="835"/>
      <c r="G919" s="835"/>
      <c r="H919" s="835"/>
      <c r="I919" s="835"/>
      <c r="J919" s="835"/>
      <c r="K919" s="835"/>
      <c r="L919" s="835"/>
      <c r="M919" s="835"/>
      <c r="N919" s="836"/>
      <c r="O919" s="836"/>
      <c r="P919" s="836"/>
      <c r="Q919" s="836"/>
      <c r="R919" s="836"/>
      <c r="S919" s="836"/>
      <c r="T919" s="836"/>
      <c r="U919" s="836"/>
      <c r="V919" s="836"/>
      <c r="W919" s="836"/>
      <c r="X919" s="836"/>
      <c r="Y919" s="836"/>
      <c r="Z919" s="836"/>
      <c r="AA919" s="836"/>
      <c r="AB919" s="836"/>
      <c r="AC919" s="836"/>
      <c r="AD919" s="836"/>
      <c r="AE919" s="861"/>
      <c r="AF919"/>
      <c r="AG919"/>
      <c r="AH919"/>
      <c r="AI919"/>
      <c r="AJ919"/>
      <c r="AK919"/>
      <c r="AL919"/>
      <c r="AM919"/>
      <c r="AN919"/>
    </row>
    <row r="920" spans="1:40" ht="15.75">
      <c r="A920" s="839"/>
      <c r="B920" s="835"/>
      <c r="C920" s="835"/>
      <c r="D920" s="835"/>
      <c r="E920" s="835"/>
      <c r="F920" s="835"/>
      <c r="G920" s="835"/>
      <c r="H920" s="835"/>
      <c r="I920" s="835"/>
      <c r="J920" s="835"/>
      <c r="K920" s="835"/>
      <c r="L920" s="835"/>
      <c r="M920" s="835"/>
      <c r="N920" s="836"/>
      <c r="O920" s="836"/>
      <c r="P920" s="836"/>
      <c r="Q920" s="836"/>
      <c r="R920" s="836"/>
      <c r="S920" s="836"/>
      <c r="T920" s="836"/>
      <c r="U920" s="836"/>
      <c r="V920" s="836"/>
      <c r="W920" s="836"/>
      <c r="X920" s="836"/>
      <c r="Y920" s="836"/>
      <c r="Z920" s="836"/>
      <c r="AA920" s="836"/>
      <c r="AB920" s="836"/>
      <c r="AC920" s="836"/>
      <c r="AD920" s="836"/>
      <c r="AE920" s="861"/>
      <c r="AF920"/>
      <c r="AG920"/>
      <c r="AH920"/>
      <c r="AI920"/>
      <c r="AJ920"/>
      <c r="AK920"/>
      <c r="AL920"/>
      <c r="AM920"/>
      <c r="AN920"/>
    </row>
    <row r="921" spans="1:40" ht="15.75">
      <c r="A921" s="839"/>
      <c r="B921" s="835"/>
      <c r="C921" s="835"/>
      <c r="D921" s="835"/>
      <c r="E921" s="835"/>
      <c r="F921" s="835"/>
      <c r="G921" s="835"/>
      <c r="H921" s="835"/>
      <c r="I921" s="835"/>
      <c r="J921" s="835"/>
      <c r="K921" s="835"/>
      <c r="L921" s="835"/>
      <c r="M921" s="835"/>
      <c r="N921" s="836"/>
      <c r="O921" s="836"/>
      <c r="P921" s="836"/>
      <c r="Q921" s="836"/>
      <c r="R921" s="836"/>
      <c r="S921" s="836"/>
      <c r="T921" s="836"/>
      <c r="U921" s="836"/>
      <c r="V921" s="836"/>
      <c r="W921" s="836"/>
      <c r="X921" s="836"/>
      <c r="Y921" s="836"/>
      <c r="Z921" s="836"/>
      <c r="AA921" s="836"/>
      <c r="AB921" s="836"/>
      <c r="AC921" s="836"/>
      <c r="AD921" s="836"/>
      <c r="AE921" s="861"/>
      <c r="AF921"/>
      <c r="AG921"/>
      <c r="AH921"/>
      <c r="AI921"/>
      <c r="AJ921"/>
      <c r="AK921"/>
      <c r="AL921"/>
      <c r="AM921"/>
      <c r="AN921"/>
    </row>
    <row r="922" spans="1:40" ht="15.75">
      <c r="A922" s="839"/>
      <c r="B922" s="835"/>
      <c r="C922" s="835"/>
      <c r="D922" s="835"/>
      <c r="E922" s="835"/>
      <c r="F922" s="835"/>
      <c r="G922" s="835"/>
      <c r="H922" s="835"/>
      <c r="I922" s="835"/>
      <c r="J922" s="835"/>
      <c r="K922" s="835"/>
      <c r="L922" s="835"/>
      <c r="M922" s="835"/>
      <c r="N922" s="836"/>
      <c r="O922" s="836"/>
      <c r="P922" s="836"/>
      <c r="Q922" s="836"/>
      <c r="R922" s="836"/>
      <c r="S922" s="836"/>
      <c r="T922" s="836"/>
      <c r="U922" s="836"/>
      <c r="V922" s="836"/>
      <c r="W922" s="836"/>
      <c r="X922" s="836"/>
      <c r="Y922" s="836"/>
      <c r="Z922" s="836"/>
      <c r="AA922" s="836"/>
      <c r="AB922" s="836"/>
      <c r="AC922" s="836"/>
      <c r="AD922" s="836"/>
      <c r="AE922" s="861"/>
      <c r="AF922"/>
      <c r="AG922"/>
      <c r="AH922"/>
      <c r="AI922"/>
      <c r="AJ922"/>
      <c r="AK922"/>
      <c r="AL922"/>
      <c r="AM922"/>
      <c r="AN922"/>
    </row>
    <row r="923" spans="1:40" ht="15.75">
      <c r="A923" s="839"/>
      <c r="B923" s="835"/>
      <c r="C923" s="835"/>
      <c r="D923" s="835"/>
      <c r="E923" s="835"/>
      <c r="F923" s="835"/>
      <c r="G923" s="835"/>
      <c r="H923" s="835"/>
      <c r="I923" s="835"/>
      <c r="J923" s="835"/>
      <c r="K923" s="835"/>
      <c r="L923" s="835"/>
      <c r="M923" s="835"/>
      <c r="N923" s="836"/>
      <c r="O923" s="836"/>
      <c r="P923" s="836"/>
      <c r="Q923" s="836"/>
      <c r="R923" s="836"/>
      <c r="S923" s="836"/>
      <c r="T923" s="836"/>
      <c r="U923" s="836"/>
      <c r="V923" s="836"/>
      <c r="W923" s="836"/>
      <c r="X923" s="836"/>
      <c r="Y923" s="836"/>
      <c r="Z923" s="836"/>
      <c r="AA923" s="836"/>
      <c r="AB923" s="836"/>
      <c r="AC923" s="836"/>
      <c r="AD923" s="836"/>
      <c r="AE923" s="861"/>
      <c r="AF923"/>
      <c r="AG923"/>
      <c r="AH923"/>
      <c r="AI923"/>
      <c r="AJ923"/>
      <c r="AK923"/>
      <c r="AL923"/>
      <c r="AM923"/>
      <c r="AN923"/>
    </row>
    <row r="924" spans="1:40" ht="15.75">
      <c r="A924" s="839"/>
      <c r="B924" s="835"/>
      <c r="C924" s="835"/>
      <c r="D924" s="835"/>
      <c r="E924" s="835"/>
      <c r="F924" s="835"/>
      <c r="G924" s="835"/>
      <c r="H924" s="835"/>
      <c r="I924" s="835"/>
      <c r="J924" s="835"/>
      <c r="K924" s="835"/>
      <c r="L924" s="835"/>
      <c r="M924" s="835"/>
      <c r="N924" s="836"/>
      <c r="O924" s="836"/>
      <c r="P924" s="836"/>
      <c r="Q924" s="836"/>
      <c r="R924" s="836"/>
      <c r="S924" s="836"/>
      <c r="T924" s="836"/>
      <c r="U924" s="836"/>
      <c r="V924" s="836"/>
      <c r="W924" s="836"/>
      <c r="X924" s="836"/>
      <c r="Y924" s="836"/>
      <c r="Z924" s="836"/>
      <c r="AA924" s="836"/>
      <c r="AB924" s="836"/>
      <c r="AC924" s="836"/>
      <c r="AD924" s="836"/>
      <c r="AE924" s="861"/>
      <c r="AF924"/>
      <c r="AG924"/>
      <c r="AH924"/>
      <c r="AI924"/>
      <c r="AJ924"/>
      <c r="AK924"/>
      <c r="AL924"/>
      <c r="AM924"/>
      <c r="AN924"/>
    </row>
    <row r="925" spans="1:40" ht="15.75">
      <c r="A925" s="839"/>
      <c r="B925" s="835"/>
      <c r="C925" s="835"/>
      <c r="D925" s="835"/>
      <c r="E925" s="835"/>
      <c r="F925" s="835"/>
      <c r="G925" s="835"/>
      <c r="H925" s="835"/>
      <c r="I925" s="835"/>
      <c r="J925" s="835"/>
      <c r="K925" s="835"/>
      <c r="L925" s="835"/>
      <c r="M925" s="835"/>
      <c r="N925" s="836"/>
      <c r="O925" s="836"/>
      <c r="P925" s="836"/>
      <c r="Q925" s="836"/>
      <c r="R925" s="836"/>
      <c r="S925" s="836"/>
      <c r="T925" s="836"/>
      <c r="U925" s="836"/>
      <c r="V925" s="836"/>
      <c r="W925" s="836"/>
      <c r="X925" s="836"/>
      <c r="Y925" s="836"/>
      <c r="Z925" s="836"/>
      <c r="AA925" s="836"/>
      <c r="AB925" s="836"/>
      <c r="AC925" s="836"/>
      <c r="AD925" s="836"/>
      <c r="AE925" s="861"/>
      <c r="AF925"/>
      <c r="AG925"/>
      <c r="AH925"/>
      <c r="AI925"/>
      <c r="AJ925"/>
      <c r="AK925"/>
      <c r="AL925"/>
      <c r="AM925"/>
      <c r="AN925"/>
    </row>
    <row r="926" spans="1:40" ht="15.75">
      <c r="A926" s="839"/>
      <c r="B926" s="835"/>
      <c r="C926" s="835"/>
      <c r="D926" s="835"/>
      <c r="E926" s="835"/>
      <c r="F926" s="835"/>
      <c r="G926" s="835"/>
      <c r="H926" s="835"/>
      <c r="I926" s="835"/>
      <c r="J926" s="835"/>
      <c r="K926" s="835"/>
      <c r="L926" s="835"/>
      <c r="M926" s="835"/>
      <c r="N926" s="836"/>
      <c r="O926" s="836"/>
      <c r="P926" s="836"/>
      <c r="Q926" s="836"/>
      <c r="R926" s="836"/>
      <c r="S926" s="836"/>
      <c r="T926" s="836"/>
      <c r="U926" s="836"/>
      <c r="V926" s="836"/>
      <c r="W926" s="836"/>
      <c r="X926" s="836"/>
      <c r="Y926" s="836"/>
      <c r="Z926" s="836"/>
      <c r="AA926" s="836"/>
      <c r="AB926" s="836"/>
      <c r="AC926" s="836"/>
      <c r="AD926" s="836"/>
      <c r="AE926" s="861"/>
      <c r="AF926"/>
      <c r="AG926"/>
      <c r="AH926"/>
      <c r="AI926"/>
      <c r="AJ926"/>
      <c r="AK926"/>
      <c r="AL926"/>
      <c r="AM926"/>
      <c r="AN926"/>
    </row>
    <row r="927" spans="1:40" ht="15.75">
      <c r="A927" s="839"/>
      <c r="B927" s="835"/>
      <c r="C927" s="835"/>
      <c r="D927" s="835"/>
      <c r="E927" s="835"/>
      <c r="F927" s="835"/>
      <c r="G927" s="835"/>
      <c r="H927" s="835"/>
      <c r="I927" s="835"/>
      <c r="J927" s="835"/>
      <c r="K927" s="835"/>
      <c r="L927" s="835"/>
      <c r="M927" s="835"/>
      <c r="N927" s="836"/>
      <c r="O927" s="836"/>
      <c r="P927" s="836"/>
      <c r="Q927" s="836"/>
      <c r="R927" s="836"/>
      <c r="S927" s="836"/>
      <c r="T927" s="836"/>
      <c r="U927" s="836"/>
      <c r="V927" s="836"/>
      <c r="W927" s="836"/>
      <c r="X927" s="836"/>
      <c r="Y927" s="836"/>
      <c r="Z927" s="836"/>
      <c r="AA927" s="836"/>
      <c r="AB927" s="836"/>
      <c r="AC927" s="836"/>
      <c r="AD927" s="836"/>
      <c r="AE927" s="861"/>
      <c r="AF927"/>
      <c r="AG927"/>
      <c r="AH927"/>
      <c r="AI927"/>
      <c r="AJ927"/>
      <c r="AK927"/>
      <c r="AL927"/>
      <c r="AM927"/>
      <c r="AN927"/>
    </row>
    <row r="928" spans="1:40" ht="15.75">
      <c r="A928" s="839"/>
      <c r="B928" s="835"/>
      <c r="C928" s="835"/>
      <c r="D928" s="835"/>
      <c r="E928" s="835"/>
      <c r="F928" s="835"/>
      <c r="G928" s="835"/>
      <c r="H928" s="835"/>
      <c r="I928" s="835"/>
      <c r="J928" s="835"/>
      <c r="K928" s="835"/>
      <c r="L928" s="835"/>
      <c r="M928" s="835"/>
      <c r="N928" s="836"/>
      <c r="O928" s="836"/>
      <c r="P928" s="836"/>
      <c r="Q928" s="836"/>
      <c r="R928" s="836"/>
      <c r="S928" s="836"/>
      <c r="T928" s="836"/>
      <c r="U928" s="836"/>
      <c r="V928" s="836"/>
      <c r="W928" s="836"/>
      <c r="X928" s="836"/>
      <c r="Y928" s="836"/>
      <c r="Z928" s="836"/>
      <c r="AA928" s="836"/>
      <c r="AB928" s="836"/>
      <c r="AC928" s="836"/>
      <c r="AD928" s="836"/>
      <c r="AE928" s="861"/>
      <c r="AF928"/>
      <c r="AG928"/>
      <c r="AH928"/>
      <c r="AI928"/>
      <c r="AJ928"/>
      <c r="AK928"/>
      <c r="AL928"/>
      <c r="AM928"/>
      <c r="AN928"/>
    </row>
    <row r="929" spans="1:40" ht="15.75">
      <c r="A929" s="839"/>
      <c r="B929" s="835"/>
      <c r="C929" s="835"/>
      <c r="D929" s="835"/>
      <c r="E929" s="835"/>
      <c r="F929" s="835"/>
      <c r="G929" s="835"/>
      <c r="H929" s="835"/>
      <c r="I929" s="835"/>
      <c r="J929" s="835"/>
      <c r="K929" s="835"/>
      <c r="L929" s="835"/>
      <c r="M929" s="835"/>
      <c r="N929" s="836"/>
      <c r="O929" s="836"/>
      <c r="P929" s="836"/>
      <c r="Q929" s="836"/>
      <c r="R929" s="836"/>
      <c r="S929" s="836"/>
      <c r="T929" s="836"/>
      <c r="U929" s="836"/>
      <c r="V929" s="836"/>
      <c r="W929" s="836"/>
      <c r="X929" s="836"/>
      <c r="Y929" s="836"/>
      <c r="Z929" s="836"/>
      <c r="AA929" s="836"/>
      <c r="AB929" s="836"/>
      <c r="AC929" s="836"/>
      <c r="AD929" s="836"/>
      <c r="AE929" s="861"/>
      <c r="AF929"/>
      <c r="AG929"/>
      <c r="AH929"/>
      <c r="AI929"/>
      <c r="AJ929"/>
      <c r="AK929"/>
      <c r="AL929"/>
      <c r="AM929"/>
      <c r="AN929"/>
    </row>
    <row r="930" spans="1:40" ht="15.75">
      <c r="A930" s="839"/>
      <c r="B930" s="835"/>
      <c r="C930" s="835"/>
      <c r="D930" s="835"/>
      <c r="E930" s="835"/>
      <c r="F930" s="835"/>
      <c r="G930" s="835"/>
      <c r="H930" s="835"/>
      <c r="I930" s="835"/>
      <c r="J930" s="835"/>
      <c r="K930" s="835"/>
      <c r="L930" s="835"/>
      <c r="M930" s="835"/>
      <c r="N930" s="836"/>
      <c r="O930" s="836"/>
      <c r="P930" s="836"/>
      <c r="Q930" s="836"/>
      <c r="R930" s="836"/>
      <c r="S930" s="836"/>
      <c r="T930" s="836"/>
      <c r="U930" s="836"/>
      <c r="V930" s="836"/>
      <c r="W930" s="836"/>
      <c r="X930" s="836"/>
      <c r="Y930" s="836"/>
      <c r="Z930" s="836"/>
      <c r="AA930" s="836"/>
      <c r="AB930" s="836"/>
      <c r="AC930" s="836"/>
      <c r="AD930" s="836"/>
      <c r="AE930" s="861"/>
      <c r="AF930"/>
      <c r="AG930"/>
      <c r="AH930"/>
      <c r="AI930"/>
      <c r="AJ930"/>
      <c r="AK930"/>
      <c r="AL930"/>
      <c r="AM930"/>
      <c r="AN930"/>
    </row>
    <row r="931" spans="1:40" ht="15.75">
      <c r="A931" s="839"/>
      <c r="B931" s="835"/>
      <c r="C931" s="835"/>
      <c r="D931" s="835"/>
      <c r="E931" s="835"/>
      <c r="F931" s="835"/>
      <c r="G931" s="835"/>
      <c r="H931" s="835"/>
      <c r="I931" s="835"/>
      <c r="J931" s="835"/>
      <c r="K931" s="835"/>
      <c r="L931" s="835"/>
      <c r="M931" s="835"/>
      <c r="N931" s="836"/>
      <c r="O931" s="836"/>
      <c r="P931" s="836"/>
      <c r="Q931" s="836"/>
      <c r="R931" s="836"/>
      <c r="S931" s="836"/>
      <c r="T931" s="836"/>
      <c r="U931" s="836"/>
      <c r="V931" s="836"/>
      <c r="W931" s="836"/>
      <c r="X931" s="836"/>
      <c r="Y931" s="836"/>
      <c r="Z931" s="836"/>
      <c r="AA931" s="836"/>
      <c r="AB931" s="836"/>
      <c r="AC931" s="836"/>
      <c r="AD931" s="836"/>
      <c r="AE931" s="861"/>
      <c r="AF931"/>
      <c r="AG931"/>
      <c r="AH931"/>
      <c r="AI931"/>
      <c r="AJ931"/>
      <c r="AK931"/>
      <c r="AL931"/>
      <c r="AM931"/>
      <c r="AN931"/>
    </row>
    <row r="932" spans="1:40" ht="15.75">
      <c r="A932" s="839"/>
      <c r="B932" s="835"/>
      <c r="C932" s="835"/>
      <c r="D932" s="835"/>
      <c r="E932" s="835"/>
      <c r="F932" s="835"/>
      <c r="G932" s="835"/>
      <c r="H932" s="835"/>
      <c r="I932" s="835"/>
      <c r="J932" s="835"/>
      <c r="K932" s="835"/>
      <c r="L932" s="835"/>
      <c r="M932" s="835"/>
      <c r="N932" s="836"/>
      <c r="O932" s="836"/>
      <c r="P932" s="836"/>
      <c r="Q932" s="836"/>
      <c r="R932" s="836"/>
      <c r="S932" s="836"/>
      <c r="T932" s="836"/>
      <c r="U932" s="836"/>
      <c r="V932" s="836"/>
      <c r="W932" s="836"/>
      <c r="X932" s="836"/>
      <c r="Y932" s="836"/>
      <c r="Z932" s="836"/>
      <c r="AA932" s="836"/>
      <c r="AB932" s="836"/>
      <c r="AC932" s="836"/>
      <c r="AD932" s="836"/>
      <c r="AE932" s="861"/>
      <c r="AF932"/>
      <c r="AG932"/>
      <c r="AH932"/>
      <c r="AI932"/>
      <c r="AJ932"/>
      <c r="AK932"/>
      <c r="AL932"/>
      <c r="AM932"/>
      <c r="AN932"/>
    </row>
    <row r="933" spans="1:40" ht="15.75">
      <c r="A933" s="839"/>
      <c r="B933" s="835"/>
      <c r="C933" s="835"/>
      <c r="D933" s="835"/>
      <c r="E933" s="835"/>
      <c r="F933" s="835"/>
      <c r="G933" s="835"/>
      <c r="H933" s="835"/>
      <c r="I933" s="835"/>
      <c r="J933" s="835"/>
      <c r="K933" s="835"/>
      <c r="L933" s="835"/>
      <c r="M933" s="835"/>
      <c r="N933" s="836"/>
      <c r="O933" s="836"/>
      <c r="P933" s="836"/>
      <c r="Q933" s="836"/>
      <c r="R933" s="836"/>
      <c r="S933" s="836"/>
      <c r="T933" s="836"/>
      <c r="U933" s="836"/>
      <c r="V933" s="836"/>
      <c r="W933" s="836"/>
      <c r="X933" s="836"/>
      <c r="Y933" s="836"/>
      <c r="Z933" s="836"/>
      <c r="AA933" s="836"/>
      <c r="AB933" s="836"/>
      <c r="AC933" s="836"/>
      <c r="AD933" s="836"/>
      <c r="AE933" s="861"/>
      <c r="AF933"/>
      <c r="AG933"/>
      <c r="AH933"/>
      <c r="AI933"/>
      <c r="AJ933"/>
      <c r="AK933"/>
      <c r="AL933"/>
      <c r="AM933"/>
      <c r="AN933"/>
    </row>
    <row r="934" spans="1:40" ht="15.75">
      <c r="A934" s="839"/>
      <c r="B934" s="835"/>
      <c r="C934" s="835"/>
      <c r="D934" s="835"/>
      <c r="E934" s="835"/>
      <c r="F934" s="835"/>
      <c r="G934" s="835"/>
      <c r="H934" s="835"/>
      <c r="I934" s="835"/>
      <c r="J934" s="835"/>
      <c r="K934" s="835"/>
      <c r="L934" s="835"/>
      <c r="M934" s="835"/>
      <c r="N934" s="836"/>
      <c r="O934" s="836"/>
      <c r="P934" s="836"/>
      <c r="Q934" s="836"/>
      <c r="R934" s="836"/>
      <c r="S934" s="836"/>
      <c r="T934" s="836"/>
      <c r="U934" s="836"/>
      <c r="V934" s="836"/>
      <c r="W934" s="836"/>
      <c r="X934" s="836"/>
      <c r="Y934" s="836"/>
      <c r="Z934" s="836"/>
      <c r="AA934" s="836"/>
      <c r="AB934" s="836"/>
      <c r="AC934" s="836"/>
      <c r="AD934" s="836"/>
      <c r="AE934" s="861"/>
      <c r="AF934"/>
      <c r="AG934"/>
      <c r="AH934"/>
      <c r="AI934"/>
      <c r="AJ934"/>
      <c r="AK934"/>
      <c r="AL934"/>
      <c r="AM934"/>
      <c r="AN934"/>
    </row>
    <row r="935" spans="1:40" ht="15.75">
      <c r="A935" s="839"/>
      <c r="B935" s="835"/>
      <c r="C935" s="835"/>
      <c r="D935" s="835"/>
      <c r="E935" s="835"/>
      <c r="F935" s="835"/>
      <c r="G935" s="835"/>
      <c r="H935" s="835"/>
      <c r="I935" s="835"/>
      <c r="J935" s="835"/>
      <c r="K935" s="835"/>
      <c r="L935" s="835"/>
      <c r="M935" s="835"/>
      <c r="N935" s="836"/>
      <c r="O935" s="836"/>
      <c r="P935" s="836"/>
      <c r="Q935" s="836"/>
      <c r="R935" s="836"/>
      <c r="S935" s="836"/>
      <c r="T935" s="836"/>
      <c r="U935" s="836"/>
      <c r="V935" s="836"/>
      <c r="W935" s="836"/>
      <c r="X935" s="836"/>
      <c r="Y935" s="836"/>
      <c r="Z935" s="836"/>
      <c r="AA935" s="836"/>
      <c r="AB935" s="836"/>
      <c r="AC935" s="836"/>
      <c r="AD935" s="836"/>
      <c r="AE935" s="861"/>
      <c r="AF935"/>
      <c r="AG935"/>
      <c r="AH935"/>
      <c r="AI935"/>
      <c r="AJ935"/>
      <c r="AK935"/>
      <c r="AL935"/>
      <c r="AM935"/>
      <c r="AN935"/>
    </row>
    <row r="936" spans="1:40" ht="15.75">
      <c r="A936" s="839"/>
      <c r="B936" s="835"/>
      <c r="C936" s="835"/>
      <c r="D936" s="835"/>
      <c r="E936" s="835"/>
      <c r="F936" s="835"/>
      <c r="G936" s="835"/>
      <c r="H936" s="835"/>
      <c r="I936" s="835"/>
      <c r="J936" s="835"/>
      <c r="K936" s="835"/>
      <c r="L936" s="835"/>
      <c r="M936" s="835"/>
      <c r="N936" s="836"/>
      <c r="O936" s="836"/>
      <c r="P936" s="836"/>
      <c r="Q936" s="836"/>
      <c r="R936" s="836"/>
      <c r="S936" s="836"/>
      <c r="T936" s="836"/>
      <c r="U936" s="836"/>
      <c r="V936" s="836"/>
      <c r="W936" s="836"/>
      <c r="X936" s="836"/>
      <c r="Y936" s="836"/>
      <c r="Z936" s="836"/>
      <c r="AA936" s="836"/>
      <c r="AB936" s="836"/>
      <c r="AC936" s="836"/>
      <c r="AD936" s="836"/>
      <c r="AE936" s="861"/>
      <c r="AF936"/>
      <c r="AG936"/>
      <c r="AH936"/>
      <c r="AI936"/>
      <c r="AJ936"/>
      <c r="AK936"/>
      <c r="AL936"/>
      <c r="AM936"/>
      <c r="AN936"/>
    </row>
    <row r="937" spans="1:40" ht="15.75">
      <c r="A937" s="839"/>
      <c r="B937" s="835"/>
      <c r="C937" s="835"/>
      <c r="D937" s="835"/>
      <c r="E937" s="835"/>
      <c r="F937" s="835"/>
      <c r="G937" s="835"/>
      <c r="H937" s="835"/>
      <c r="I937" s="835"/>
      <c r="J937" s="835"/>
      <c r="K937" s="835"/>
      <c r="L937" s="835"/>
      <c r="M937" s="835"/>
      <c r="N937" s="836"/>
      <c r="O937" s="836"/>
      <c r="P937" s="836"/>
      <c r="Q937" s="836"/>
      <c r="R937" s="836"/>
      <c r="S937" s="836"/>
      <c r="T937" s="836"/>
      <c r="U937" s="836"/>
      <c r="V937" s="836"/>
      <c r="W937" s="836"/>
      <c r="X937" s="836"/>
      <c r="Y937" s="836"/>
      <c r="Z937" s="836"/>
      <c r="AA937" s="836"/>
      <c r="AB937" s="836"/>
      <c r="AC937" s="836"/>
      <c r="AD937" s="836"/>
      <c r="AE937" s="861"/>
      <c r="AF937"/>
      <c r="AG937"/>
      <c r="AH937"/>
      <c r="AI937"/>
      <c r="AJ937"/>
      <c r="AK937"/>
      <c r="AL937"/>
      <c r="AM937"/>
      <c r="AN937"/>
    </row>
    <row r="938" spans="1:40" ht="15.75">
      <c r="A938" s="839"/>
      <c r="B938" s="835"/>
      <c r="C938" s="835"/>
      <c r="D938" s="835"/>
      <c r="E938" s="835"/>
      <c r="F938" s="835"/>
      <c r="G938" s="835"/>
      <c r="H938" s="835"/>
      <c r="I938" s="835"/>
      <c r="J938" s="835"/>
      <c r="K938" s="835"/>
      <c r="L938" s="835"/>
      <c r="M938" s="835"/>
      <c r="N938" s="836"/>
      <c r="O938" s="836"/>
      <c r="P938" s="836"/>
      <c r="Q938" s="836"/>
      <c r="R938" s="836"/>
      <c r="S938" s="836"/>
      <c r="T938" s="836"/>
      <c r="U938" s="836"/>
      <c r="V938" s="836"/>
      <c r="W938" s="836"/>
      <c r="X938" s="836"/>
      <c r="Y938" s="836"/>
      <c r="Z938" s="836"/>
      <c r="AA938" s="836"/>
      <c r="AB938" s="836"/>
      <c r="AC938" s="836"/>
      <c r="AD938" s="836"/>
      <c r="AE938" s="861"/>
      <c r="AF938"/>
      <c r="AG938"/>
      <c r="AH938"/>
      <c r="AI938"/>
      <c r="AJ938"/>
      <c r="AK938"/>
      <c r="AL938"/>
      <c r="AM938"/>
      <c r="AN938"/>
    </row>
    <row r="939" spans="1:40" ht="15.75">
      <c r="A939" s="839"/>
      <c r="B939" s="835"/>
      <c r="C939" s="835"/>
      <c r="D939" s="835"/>
      <c r="E939" s="835"/>
      <c r="F939" s="835"/>
      <c r="G939" s="835"/>
      <c r="H939" s="835"/>
      <c r="I939" s="835"/>
      <c r="J939" s="835"/>
      <c r="K939" s="835"/>
      <c r="L939" s="835"/>
      <c r="M939" s="835"/>
      <c r="N939" s="836"/>
      <c r="O939" s="836"/>
      <c r="P939" s="836"/>
      <c r="Q939" s="836"/>
      <c r="R939" s="836"/>
      <c r="S939" s="836"/>
      <c r="T939" s="836"/>
      <c r="U939" s="836"/>
      <c r="V939" s="836"/>
      <c r="W939" s="836"/>
      <c r="X939" s="836"/>
      <c r="Y939" s="836"/>
      <c r="Z939" s="836"/>
      <c r="AA939" s="836"/>
      <c r="AB939" s="836"/>
      <c r="AC939" s="836"/>
      <c r="AD939" s="836"/>
      <c r="AE939" s="861"/>
      <c r="AF939"/>
      <c r="AG939"/>
      <c r="AH939"/>
      <c r="AI939"/>
      <c r="AJ939"/>
      <c r="AK939"/>
      <c r="AL939"/>
      <c r="AM939"/>
      <c r="AN939"/>
    </row>
    <row r="940" spans="1:40" ht="15.75">
      <c r="A940" s="839"/>
      <c r="B940" s="835"/>
      <c r="C940" s="835"/>
      <c r="D940" s="835"/>
      <c r="E940" s="835"/>
      <c r="F940" s="835"/>
      <c r="G940" s="835"/>
      <c r="H940" s="835"/>
      <c r="I940" s="835"/>
      <c r="J940" s="835"/>
      <c r="K940" s="835"/>
      <c r="L940" s="835"/>
      <c r="M940" s="835"/>
      <c r="N940" s="836"/>
      <c r="O940" s="836"/>
      <c r="P940" s="836"/>
      <c r="Q940" s="836"/>
      <c r="R940" s="836"/>
      <c r="S940" s="836"/>
      <c r="T940" s="836"/>
      <c r="U940" s="836"/>
      <c r="V940" s="836"/>
      <c r="W940" s="836"/>
      <c r="X940" s="836"/>
      <c r="Y940" s="836"/>
      <c r="Z940" s="836"/>
      <c r="AA940" s="836"/>
      <c r="AB940" s="836"/>
      <c r="AC940" s="836"/>
      <c r="AD940" s="836"/>
      <c r="AE940" s="861"/>
      <c r="AF940"/>
      <c r="AG940"/>
      <c r="AH940"/>
      <c r="AI940"/>
      <c r="AJ940"/>
      <c r="AK940"/>
      <c r="AL940"/>
      <c r="AM940"/>
      <c r="AN940"/>
    </row>
    <row r="941" spans="1:40" ht="15.75">
      <c r="A941" s="839"/>
      <c r="B941" s="835"/>
      <c r="C941" s="835"/>
      <c r="D941" s="835"/>
      <c r="E941" s="835"/>
      <c r="F941" s="835"/>
      <c r="G941" s="835"/>
      <c r="H941" s="835"/>
      <c r="I941" s="835"/>
      <c r="J941" s="835"/>
      <c r="K941" s="835"/>
      <c r="L941" s="835"/>
      <c r="M941" s="835"/>
      <c r="N941" s="836"/>
      <c r="O941" s="836"/>
      <c r="P941" s="836"/>
      <c r="Q941" s="836"/>
      <c r="R941" s="836"/>
      <c r="S941" s="836"/>
      <c r="T941" s="836"/>
      <c r="U941" s="836"/>
      <c r="V941" s="836"/>
      <c r="W941" s="836"/>
      <c r="X941" s="836"/>
      <c r="Y941" s="836"/>
      <c r="Z941" s="836"/>
      <c r="AA941" s="836"/>
      <c r="AB941" s="836"/>
      <c r="AC941" s="836"/>
      <c r="AD941" s="836"/>
      <c r="AE941" s="861"/>
      <c r="AF941"/>
      <c r="AG941"/>
      <c r="AH941"/>
      <c r="AI941"/>
      <c r="AJ941"/>
      <c r="AK941"/>
      <c r="AL941"/>
      <c r="AM941"/>
      <c r="AN941"/>
    </row>
    <row r="942" spans="1:40" ht="15.75">
      <c r="A942" s="839"/>
      <c r="B942" s="835"/>
      <c r="C942" s="835"/>
      <c r="D942" s="835"/>
      <c r="E942" s="835"/>
      <c r="F942" s="835"/>
      <c r="G942" s="835"/>
      <c r="H942" s="835"/>
      <c r="I942" s="835"/>
      <c r="J942" s="835"/>
      <c r="K942" s="835"/>
      <c r="L942" s="835"/>
      <c r="M942" s="835"/>
      <c r="N942" s="836"/>
      <c r="O942" s="836"/>
      <c r="P942" s="836"/>
      <c r="Q942" s="836"/>
      <c r="R942" s="836"/>
      <c r="S942" s="836"/>
      <c r="T942" s="836"/>
      <c r="U942" s="836"/>
      <c r="V942" s="836"/>
      <c r="W942" s="836"/>
      <c r="X942" s="836"/>
      <c r="Y942" s="836"/>
      <c r="Z942" s="836"/>
      <c r="AA942" s="836"/>
      <c r="AB942" s="836"/>
      <c r="AC942" s="836"/>
      <c r="AD942" s="836"/>
      <c r="AE942" s="861"/>
      <c r="AF942"/>
      <c r="AG942"/>
      <c r="AH942"/>
      <c r="AI942"/>
      <c r="AJ942"/>
      <c r="AK942"/>
      <c r="AL942"/>
      <c r="AM942"/>
      <c r="AN942"/>
    </row>
    <row r="943" spans="1:40" ht="15.75">
      <c r="A943" s="839"/>
      <c r="B943" s="835"/>
      <c r="C943" s="835"/>
      <c r="D943" s="835"/>
      <c r="E943" s="835"/>
      <c r="F943" s="835"/>
      <c r="G943" s="835"/>
      <c r="H943" s="835"/>
      <c r="I943" s="835"/>
      <c r="J943" s="835"/>
      <c r="K943" s="835"/>
      <c r="L943" s="835"/>
      <c r="M943" s="835"/>
      <c r="N943" s="836"/>
      <c r="O943" s="836"/>
      <c r="P943" s="836"/>
      <c r="Q943" s="836"/>
      <c r="R943" s="836"/>
      <c r="S943" s="836"/>
      <c r="T943" s="836"/>
      <c r="U943" s="836"/>
      <c r="V943" s="836"/>
      <c r="W943" s="836"/>
      <c r="X943" s="836"/>
      <c r="Y943" s="836"/>
      <c r="Z943" s="836"/>
      <c r="AA943" s="836"/>
      <c r="AB943" s="836"/>
      <c r="AC943" s="836"/>
      <c r="AD943" s="836"/>
      <c r="AE943" s="861"/>
      <c r="AF943"/>
      <c r="AG943"/>
      <c r="AH943"/>
      <c r="AI943"/>
      <c r="AJ943"/>
      <c r="AK943"/>
      <c r="AL943"/>
      <c r="AM943"/>
      <c r="AN943"/>
    </row>
    <row r="944" spans="1:40" ht="15.75">
      <c r="A944" s="839"/>
      <c r="B944" s="835"/>
      <c r="C944" s="835"/>
      <c r="D944" s="835"/>
      <c r="E944" s="835"/>
      <c r="F944" s="835"/>
      <c r="G944" s="835"/>
      <c r="H944" s="835"/>
      <c r="I944" s="835"/>
      <c r="J944" s="835"/>
      <c r="K944" s="835"/>
      <c r="L944" s="835"/>
      <c r="M944" s="835"/>
      <c r="N944" s="836"/>
      <c r="O944" s="836"/>
      <c r="P944" s="836"/>
      <c r="Q944" s="836"/>
      <c r="R944" s="836"/>
      <c r="S944" s="836"/>
      <c r="T944" s="836"/>
      <c r="U944" s="836"/>
      <c r="V944" s="836"/>
      <c r="W944" s="836"/>
      <c r="X944" s="836"/>
      <c r="Y944" s="836"/>
      <c r="Z944" s="836"/>
      <c r="AA944" s="836"/>
      <c r="AB944" s="836"/>
      <c r="AC944" s="836"/>
      <c r="AD944" s="836"/>
      <c r="AE944" s="861"/>
      <c r="AF944"/>
      <c r="AG944"/>
      <c r="AH944"/>
      <c r="AI944"/>
      <c r="AJ944"/>
      <c r="AK944"/>
      <c r="AL944"/>
      <c r="AM944"/>
      <c r="AN944"/>
    </row>
    <row r="945" spans="1:40" ht="15.75">
      <c r="A945" s="839"/>
      <c r="B945" s="835"/>
      <c r="C945" s="835"/>
      <c r="D945" s="835"/>
      <c r="E945" s="835"/>
      <c r="F945" s="835"/>
      <c r="G945" s="835"/>
      <c r="H945" s="835"/>
      <c r="I945" s="835"/>
      <c r="J945" s="835"/>
      <c r="K945" s="835"/>
      <c r="L945" s="835"/>
      <c r="M945" s="835"/>
      <c r="N945" s="836"/>
      <c r="O945" s="836"/>
      <c r="P945" s="836"/>
      <c r="Q945" s="836"/>
      <c r="R945" s="836"/>
      <c r="S945" s="836"/>
      <c r="T945" s="836"/>
      <c r="U945" s="836"/>
      <c r="V945" s="836"/>
      <c r="W945" s="836"/>
      <c r="X945" s="836"/>
      <c r="Y945" s="836"/>
      <c r="Z945" s="836"/>
      <c r="AA945" s="836"/>
      <c r="AB945" s="836"/>
      <c r="AC945" s="836"/>
      <c r="AD945" s="836"/>
      <c r="AE945" s="861"/>
      <c r="AF945"/>
      <c r="AG945"/>
      <c r="AH945"/>
      <c r="AI945"/>
      <c r="AJ945"/>
      <c r="AK945"/>
      <c r="AL945"/>
      <c r="AM945"/>
      <c r="AN945"/>
    </row>
    <row r="946" spans="1:40" ht="15.75">
      <c r="A946" s="839"/>
      <c r="B946" s="835"/>
      <c r="C946" s="835"/>
      <c r="D946" s="835"/>
      <c r="E946" s="835"/>
      <c r="F946" s="835"/>
      <c r="G946" s="835"/>
      <c r="H946" s="835"/>
      <c r="I946" s="835"/>
      <c r="J946" s="835"/>
      <c r="K946" s="835"/>
      <c r="L946" s="835"/>
      <c r="M946" s="835"/>
      <c r="N946" s="836"/>
      <c r="O946" s="836"/>
      <c r="P946" s="836"/>
      <c r="Q946" s="836"/>
      <c r="R946" s="836"/>
      <c r="S946" s="836"/>
      <c r="T946" s="836"/>
      <c r="U946" s="836"/>
      <c r="V946" s="836"/>
      <c r="W946" s="836"/>
      <c r="X946" s="836"/>
      <c r="Y946" s="836"/>
      <c r="Z946" s="836"/>
      <c r="AA946" s="836"/>
      <c r="AB946" s="836"/>
      <c r="AC946" s="836"/>
      <c r="AD946" s="836"/>
      <c r="AE946" s="861"/>
      <c r="AF946"/>
      <c r="AG946"/>
      <c r="AH946"/>
      <c r="AI946"/>
      <c r="AJ946"/>
      <c r="AK946"/>
      <c r="AL946"/>
      <c r="AM946"/>
      <c r="AN946"/>
    </row>
    <row r="947" spans="1:40" ht="15.75">
      <c r="A947" s="839"/>
      <c r="B947" s="835"/>
      <c r="C947" s="835"/>
      <c r="D947" s="835"/>
      <c r="E947" s="835"/>
      <c r="F947" s="835"/>
      <c r="G947" s="835"/>
      <c r="H947" s="835"/>
      <c r="I947" s="835"/>
      <c r="J947" s="835"/>
      <c r="K947" s="835"/>
      <c r="L947" s="835"/>
      <c r="M947" s="835"/>
      <c r="N947" s="836"/>
      <c r="O947" s="836"/>
      <c r="P947" s="836"/>
      <c r="Q947" s="836"/>
      <c r="R947" s="836"/>
      <c r="S947" s="836"/>
      <c r="T947" s="836"/>
      <c r="U947" s="836"/>
      <c r="V947" s="836"/>
      <c r="W947" s="836"/>
      <c r="X947" s="836"/>
      <c r="Y947" s="836"/>
      <c r="Z947" s="836"/>
      <c r="AA947" s="836"/>
      <c r="AB947" s="836"/>
      <c r="AC947" s="836"/>
      <c r="AD947" s="836"/>
      <c r="AE947" s="861"/>
      <c r="AF947"/>
      <c r="AG947"/>
      <c r="AH947"/>
      <c r="AI947"/>
      <c r="AJ947"/>
      <c r="AK947"/>
      <c r="AL947"/>
      <c r="AM947"/>
      <c r="AN947"/>
    </row>
    <row r="948" spans="1:40" ht="15.75">
      <c r="A948" s="839"/>
      <c r="B948" s="835"/>
      <c r="C948" s="835"/>
      <c r="D948" s="835"/>
      <c r="E948" s="835"/>
      <c r="F948" s="835"/>
      <c r="G948" s="835"/>
      <c r="H948" s="835"/>
      <c r="I948" s="835"/>
      <c r="J948" s="835"/>
      <c r="K948" s="835"/>
      <c r="L948" s="835"/>
      <c r="M948" s="835"/>
      <c r="N948" s="836"/>
      <c r="O948" s="836"/>
      <c r="P948" s="836"/>
      <c r="Q948" s="836"/>
      <c r="R948" s="836"/>
      <c r="S948" s="836"/>
      <c r="T948" s="836"/>
      <c r="U948" s="836"/>
      <c r="V948" s="836"/>
      <c r="W948" s="836"/>
      <c r="X948" s="836"/>
      <c r="Y948" s="836"/>
      <c r="Z948" s="836"/>
      <c r="AA948" s="836"/>
      <c r="AB948" s="836"/>
      <c r="AC948" s="836"/>
      <c r="AD948" s="836"/>
      <c r="AE948" s="861"/>
      <c r="AF948"/>
      <c r="AG948"/>
      <c r="AH948"/>
      <c r="AI948"/>
      <c r="AJ948"/>
      <c r="AK948"/>
      <c r="AL948"/>
      <c r="AM948"/>
      <c r="AN948"/>
    </row>
    <row r="949" spans="1:40" ht="15.75">
      <c r="A949" s="839"/>
      <c r="B949" s="835"/>
      <c r="C949" s="835"/>
      <c r="D949" s="835"/>
      <c r="E949" s="835"/>
      <c r="F949" s="835"/>
      <c r="G949" s="835"/>
      <c r="H949" s="835"/>
      <c r="I949" s="835"/>
      <c r="J949" s="835"/>
      <c r="K949" s="835"/>
      <c r="L949" s="835"/>
      <c r="M949" s="835"/>
      <c r="N949" s="836"/>
      <c r="O949" s="836"/>
      <c r="P949" s="836"/>
      <c r="Q949" s="836"/>
      <c r="R949" s="836"/>
      <c r="S949" s="836"/>
      <c r="T949" s="836"/>
      <c r="U949" s="836"/>
      <c r="V949" s="836"/>
      <c r="W949" s="836"/>
      <c r="X949" s="836"/>
      <c r="Y949" s="836"/>
      <c r="Z949" s="836"/>
      <c r="AA949" s="836"/>
      <c r="AB949" s="836"/>
      <c r="AC949" s="836"/>
      <c r="AD949" s="836"/>
      <c r="AE949" s="861"/>
      <c r="AF949"/>
      <c r="AG949"/>
      <c r="AH949"/>
      <c r="AI949"/>
      <c r="AJ949"/>
      <c r="AK949"/>
      <c r="AL949"/>
      <c r="AM949"/>
      <c r="AN949"/>
    </row>
    <row r="950" spans="1:40" ht="15.75">
      <c r="A950" s="839"/>
      <c r="B950" s="835"/>
      <c r="C950" s="835"/>
      <c r="D950" s="835"/>
      <c r="E950" s="835"/>
      <c r="F950" s="835"/>
      <c r="G950" s="835"/>
      <c r="H950" s="835"/>
      <c r="I950" s="835"/>
      <c r="J950" s="835"/>
      <c r="K950" s="835"/>
      <c r="L950" s="835"/>
      <c r="M950" s="835"/>
      <c r="N950" s="836"/>
      <c r="O950" s="836"/>
      <c r="P950" s="836"/>
      <c r="Q950" s="836"/>
      <c r="R950" s="836"/>
      <c r="S950" s="836"/>
      <c r="T950" s="836"/>
      <c r="U950" s="836"/>
      <c r="V950" s="836"/>
      <c r="W950" s="836"/>
      <c r="X950" s="836"/>
      <c r="Y950" s="836"/>
      <c r="Z950" s="836"/>
      <c r="AA950" s="836"/>
      <c r="AB950" s="836"/>
      <c r="AC950" s="836"/>
      <c r="AD950" s="836"/>
      <c r="AE950" s="861"/>
      <c r="AF950"/>
      <c r="AG950"/>
      <c r="AH950"/>
      <c r="AI950"/>
      <c r="AJ950"/>
      <c r="AK950"/>
      <c r="AL950"/>
      <c r="AM950"/>
      <c r="AN950"/>
    </row>
    <row r="951" spans="1:40" ht="15.75">
      <c r="A951" s="839"/>
      <c r="B951" s="835"/>
      <c r="C951" s="835"/>
      <c r="D951" s="835"/>
      <c r="E951" s="835"/>
      <c r="F951" s="835"/>
      <c r="G951" s="835"/>
      <c r="H951" s="835"/>
      <c r="I951" s="835"/>
      <c r="J951" s="835"/>
      <c r="K951" s="835"/>
      <c r="L951" s="835"/>
      <c r="M951" s="835"/>
      <c r="N951" s="836"/>
      <c r="O951" s="836"/>
      <c r="P951" s="836"/>
      <c r="Q951" s="836"/>
      <c r="R951" s="836"/>
      <c r="S951" s="836"/>
      <c r="T951" s="836"/>
      <c r="U951" s="836"/>
      <c r="V951" s="836"/>
      <c r="W951" s="836"/>
      <c r="X951" s="836"/>
      <c r="Y951" s="836"/>
      <c r="Z951" s="836"/>
      <c r="AA951" s="836"/>
      <c r="AB951" s="836"/>
      <c r="AC951" s="836"/>
      <c r="AD951" s="836"/>
      <c r="AE951" s="861"/>
      <c r="AF951"/>
      <c r="AG951"/>
      <c r="AH951"/>
      <c r="AI951"/>
      <c r="AJ951"/>
      <c r="AK951"/>
      <c r="AL951"/>
      <c r="AM951"/>
      <c r="AN951"/>
    </row>
    <row r="952" spans="1:40" ht="15.75">
      <c r="A952" s="839"/>
      <c r="B952" s="835"/>
      <c r="C952" s="835"/>
      <c r="D952" s="835"/>
      <c r="E952" s="835"/>
      <c r="F952" s="835"/>
      <c r="G952" s="835"/>
      <c r="H952" s="835"/>
      <c r="I952" s="835"/>
      <c r="J952" s="835"/>
      <c r="K952" s="835"/>
      <c r="L952" s="835"/>
      <c r="M952" s="835"/>
      <c r="N952" s="836"/>
      <c r="O952" s="836"/>
      <c r="P952" s="836"/>
      <c r="Q952" s="836"/>
      <c r="R952" s="836"/>
      <c r="S952" s="836"/>
      <c r="T952" s="836"/>
      <c r="U952" s="836"/>
      <c r="V952" s="836"/>
      <c r="W952" s="836"/>
      <c r="X952" s="836"/>
      <c r="Y952" s="836"/>
      <c r="Z952" s="836"/>
      <c r="AA952" s="836"/>
      <c r="AB952" s="836"/>
      <c r="AC952" s="836"/>
      <c r="AD952" s="836"/>
      <c r="AE952" s="861"/>
      <c r="AF952"/>
      <c r="AG952"/>
      <c r="AH952"/>
      <c r="AI952"/>
      <c r="AJ952"/>
      <c r="AK952"/>
      <c r="AL952"/>
      <c r="AM952"/>
      <c r="AN952"/>
    </row>
    <row r="953" spans="1:40" ht="15.75">
      <c r="A953" s="839"/>
      <c r="B953" s="835"/>
      <c r="C953" s="835"/>
      <c r="D953" s="835"/>
      <c r="E953" s="835"/>
      <c r="F953" s="835"/>
      <c r="G953" s="835"/>
      <c r="H953" s="835"/>
      <c r="I953" s="835"/>
      <c r="J953" s="835"/>
      <c r="K953" s="835"/>
      <c r="L953" s="835"/>
      <c r="M953" s="835"/>
      <c r="N953" s="836"/>
      <c r="O953" s="836"/>
      <c r="P953" s="836"/>
      <c r="Q953" s="836"/>
      <c r="R953" s="836"/>
      <c r="S953" s="836"/>
      <c r="T953" s="836"/>
      <c r="U953" s="836"/>
      <c r="V953" s="836"/>
      <c r="W953" s="836"/>
      <c r="X953" s="836"/>
      <c r="Y953" s="836"/>
      <c r="Z953" s="836"/>
      <c r="AA953" s="836"/>
      <c r="AB953" s="836"/>
      <c r="AC953" s="836"/>
      <c r="AD953" s="836"/>
      <c r="AE953" s="861"/>
      <c r="AF953"/>
      <c r="AG953"/>
      <c r="AH953"/>
      <c r="AI953"/>
      <c r="AJ953"/>
      <c r="AK953"/>
      <c r="AL953"/>
      <c r="AM953"/>
      <c r="AN953"/>
    </row>
    <row r="954" spans="1:40" ht="15.75">
      <c r="A954" s="839"/>
      <c r="B954" s="835"/>
      <c r="C954" s="835"/>
      <c r="D954" s="835"/>
      <c r="E954" s="835"/>
      <c r="F954" s="835"/>
      <c r="G954" s="835"/>
      <c r="H954" s="835"/>
      <c r="I954" s="835"/>
      <c r="J954" s="835"/>
      <c r="K954" s="835"/>
      <c r="L954" s="835"/>
      <c r="M954" s="835"/>
      <c r="N954" s="836"/>
      <c r="O954" s="836"/>
      <c r="P954" s="836"/>
      <c r="Q954" s="836"/>
      <c r="R954" s="836"/>
      <c r="S954" s="836"/>
      <c r="T954" s="836"/>
      <c r="U954" s="836"/>
      <c r="V954" s="836"/>
      <c r="W954" s="836"/>
      <c r="X954" s="836"/>
      <c r="Y954" s="836"/>
      <c r="Z954" s="836"/>
      <c r="AA954" s="836"/>
      <c r="AB954" s="836"/>
      <c r="AC954" s="836"/>
      <c r="AD954" s="836"/>
      <c r="AE954" s="861"/>
      <c r="AF954"/>
      <c r="AG954"/>
      <c r="AH954"/>
      <c r="AI954"/>
      <c r="AJ954"/>
      <c r="AK954"/>
      <c r="AL954"/>
      <c r="AM954"/>
      <c r="AN954"/>
    </row>
    <row r="955" spans="1:40" ht="15.75">
      <c r="A955" s="839"/>
      <c r="B955" s="835"/>
      <c r="C955" s="835"/>
      <c r="D955" s="835"/>
      <c r="E955" s="835"/>
      <c r="F955" s="835"/>
      <c r="G955" s="835"/>
      <c r="H955" s="835"/>
      <c r="I955" s="835"/>
      <c r="J955" s="835"/>
      <c r="K955" s="835"/>
      <c r="L955" s="835"/>
      <c r="M955" s="835"/>
      <c r="N955" s="836"/>
      <c r="O955" s="836"/>
      <c r="P955" s="836"/>
      <c r="Q955" s="836"/>
      <c r="R955" s="836"/>
      <c r="S955" s="836"/>
      <c r="T955" s="836"/>
      <c r="U955" s="836"/>
      <c r="V955" s="836"/>
      <c r="W955" s="836"/>
      <c r="X955" s="836"/>
      <c r="Y955" s="836"/>
      <c r="Z955" s="836"/>
      <c r="AA955" s="836"/>
      <c r="AB955" s="836"/>
      <c r="AC955" s="836"/>
      <c r="AD955" s="836"/>
      <c r="AE955" s="861"/>
      <c r="AF955"/>
      <c r="AG955"/>
      <c r="AH955"/>
      <c r="AI955"/>
      <c r="AJ955"/>
      <c r="AK955"/>
      <c r="AL955"/>
      <c r="AM955"/>
      <c r="AN955"/>
    </row>
    <row r="956" spans="1:40" ht="15.75">
      <c r="A956" s="839"/>
      <c r="B956" s="835"/>
      <c r="C956" s="835"/>
      <c r="D956" s="835"/>
      <c r="E956" s="835"/>
      <c r="F956" s="835"/>
      <c r="G956" s="835"/>
      <c r="H956" s="835"/>
      <c r="I956" s="835"/>
      <c r="J956" s="835"/>
      <c r="K956" s="835"/>
      <c r="L956" s="835"/>
      <c r="M956" s="835"/>
      <c r="N956" s="836"/>
      <c r="O956" s="836"/>
      <c r="P956" s="836"/>
      <c r="Q956" s="836"/>
      <c r="R956" s="836"/>
      <c r="S956" s="836"/>
      <c r="T956" s="836"/>
      <c r="U956" s="836"/>
      <c r="V956" s="836"/>
      <c r="W956" s="836"/>
      <c r="X956" s="836"/>
      <c r="Y956" s="836"/>
      <c r="Z956" s="836"/>
      <c r="AA956" s="836"/>
      <c r="AB956" s="836"/>
      <c r="AC956" s="836"/>
      <c r="AD956" s="836"/>
      <c r="AE956" s="861"/>
      <c r="AF956"/>
      <c r="AG956"/>
      <c r="AH956"/>
      <c r="AI956"/>
      <c r="AJ956"/>
      <c r="AK956"/>
      <c r="AL956"/>
      <c r="AM956"/>
      <c r="AN956"/>
    </row>
    <row r="957" spans="1:40" ht="15.75">
      <c r="A957" s="839"/>
      <c r="B957" s="835"/>
      <c r="C957" s="835"/>
      <c r="D957" s="835"/>
      <c r="E957" s="835"/>
      <c r="F957" s="835"/>
      <c r="G957" s="835"/>
      <c r="H957" s="835"/>
      <c r="I957" s="835"/>
      <c r="J957" s="835"/>
      <c r="K957" s="835"/>
      <c r="L957" s="835"/>
      <c r="M957" s="835"/>
      <c r="N957" s="836"/>
      <c r="O957" s="836"/>
      <c r="P957" s="836"/>
      <c r="Q957" s="836"/>
      <c r="R957" s="836"/>
      <c r="S957" s="836"/>
      <c r="T957" s="836"/>
      <c r="U957" s="836"/>
      <c r="V957" s="836"/>
      <c r="W957" s="836"/>
      <c r="X957" s="836"/>
      <c r="Y957" s="836"/>
      <c r="Z957" s="836"/>
      <c r="AA957" s="836"/>
      <c r="AB957" s="836"/>
      <c r="AC957" s="836"/>
      <c r="AD957" s="836"/>
      <c r="AE957" s="861"/>
      <c r="AF957"/>
      <c r="AG957"/>
      <c r="AH957"/>
      <c r="AI957"/>
      <c r="AJ957"/>
      <c r="AK957"/>
      <c r="AL957"/>
      <c r="AM957"/>
      <c r="AN957"/>
    </row>
    <row r="958" spans="1:40" ht="15.75">
      <c r="A958" s="839"/>
      <c r="B958" s="835"/>
      <c r="C958" s="835"/>
      <c r="D958" s="835"/>
      <c r="E958" s="835"/>
      <c r="F958" s="835"/>
      <c r="G958" s="835"/>
      <c r="H958" s="835"/>
      <c r="I958" s="835"/>
      <c r="J958" s="835"/>
      <c r="K958" s="835"/>
      <c r="L958" s="835"/>
      <c r="M958" s="835"/>
      <c r="N958" s="836"/>
      <c r="O958" s="836"/>
      <c r="P958" s="836"/>
      <c r="Q958" s="836"/>
      <c r="R958" s="836"/>
      <c r="S958" s="836"/>
      <c r="T958" s="836"/>
      <c r="U958" s="836"/>
      <c r="V958" s="836"/>
      <c r="W958" s="836"/>
      <c r="X958" s="836"/>
      <c r="Y958" s="836"/>
      <c r="Z958" s="836"/>
      <c r="AA958" s="836"/>
      <c r="AB958" s="836"/>
      <c r="AC958" s="836"/>
      <c r="AD958" s="836"/>
      <c r="AE958" s="861"/>
      <c r="AF958"/>
      <c r="AG958"/>
      <c r="AH958"/>
      <c r="AI958"/>
      <c r="AJ958"/>
      <c r="AK958"/>
      <c r="AL958"/>
      <c r="AM958"/>
      <c r="AN958"/>
    </row>
    <row r="959" spans="1:40" ht="15.75">
      <c r="A959" s="839"/>
      <c r="B959" s="835"/>
      <c r="C959" s="835"/>
      <c r="D959" s="835"/>
      <c r="E959" s="835"/>
      <c r="F959" s="835"/>
      <c r="G959" s="835"/>
      <c r="H959" s="835"/>
      <c r="I959" s="835"/>
      <c r="J959" s="835"/>
      <c r="K959" s="835"/>
      <c r="L959" s="835"/>
      <c r="M959" s="835"/>
      <c r="N959" s="836"/>
      <c r="O959" s="836"/>
      <c r="P959" s="836"/>
      <c r="Q959" s="836"/>
      <c r="R959" s="836"/>
      <c r="S959" s="836"/>
      <c r="T959" s="836"/>
      <c r="U959" s="836"/>
      <c r="V959" s="836"/>
      <c r="W959" s="836"/>
      <c r="X959" s="836"/>
      <c r="Y959" s="836"/>
      <c r="Z959" s="836"/>
      <c r="AA959" s="836"/>
      <c r="AB959" s="836"/>
      <c r="AC959" s="836"/>
      <c r="AD959" s="836"/>
      <c r="AE959" s="861"/>
      <c r="AF959"/>
      <c r="AG959"/>
      <c r="AH959"/>
      <c r="AI959"/>
      <c r="AJ959"/>
      <c r="AK959"/>
      <c r="AL959"/>
      <c r="AM959"/>
      <c r="AN959"/>
    </row>
    <row r="960" spans="1:40" ht="15.75">
      <c r="A960" s="839"/>
      <c r="B960" s="835"/>
      <c r="C960" s="835"/>
      <c r="D960" s="835"/>
      <c r="E960" s="835"/>
      <c r="F960" s="835"/>
      <c r="G960" s="835"/>
      <c r="H960" s="835"/>
      <c r="I960" s="835"/>
      <c r="J960" s="835"/>
      <c r="K960" s="835"/>
      <c r="L960" s="835"/>
      <c r="M960" s="835"/>
      <c r="N960" s="836"/>
      <c r="O960" s="836"/>
      <c r="P960" s="836"/>
      <c r="Q960" s="836"/>
      <c r="R960" s="836"/>
      <c r="S960" s="836"/>
      <c r="T960" s="836"/>
      <c r="U960" s="836"/>
      <c r="V960" s="836"/>
      <c r="W960" s="836"/>
      <c r="X960" s="836"/>
      <c r="Y960" s="836"/>
      <c r="Z960" s="836"/>
      <c r="AA960" s="836"/>
      <c r="AB960" s="836"/>
      <c r="AC960" s="836"/>
      <c r="AD960" s="836"/>
      <c r="AE960" s="861"/>
      <c r="AF960"/>
      <c r="AG960"/>
      <c r="AH960"/>
      <c r="AI960"/>
      <c r="AJ960"/>
      <c r="AK960"/>
      <c r="AL960"/>
      <c r="AM960"/>
      <c r="AN960"/>
    </row>
    <row r="961" spans="1:40" ht="15.75">
      <c r="A961" s="839"/>
      <c r="B961" s="835"/>
      <c r="C961" s="835"/>
      <c r="D961" s="835"/>
      <c r="E961" s="835"/>
      <c r="F961" s="835"/>
      <c r="G961" s="835"/>
      <c r="H961" s="835"/>
      <c r="I961" s="835"/>
      <c r="J961" s="835"/>
      <c r="K961" s="835"/>
      <c r="L961" s="835"/>
      <c r="M961" s="835"/>
      <c r="N961" s="836"/>
      <c r="O961" s="836"/>
      <c r="P961" s="836"/>
      <c r="Q961" s="836"/>
      <c r="R961" s="836"/>
      <c r="S961" s="836"/>
      <c r="T961" s="836"/>
      <c r="U961" s="836"/>
      <c r="V961" s="836"/>
      <c r="W961" s="836"/>
      <c r="X961" s="836"/>
      <c r="Y961" s="836"/>
      <c r="Z961" s="836"/>
      <c r="AA961" s="836"/>
      <c r="AB961" s="836"/>
      <c r="AC961" s="836"/>
      <c r="AD961" s="836"/>
      <c r="AE961" s="861"/>
      <c r="AF961"/>
      <c r="AG961"/>
      <c r="AH961"/>
      <c r="AI961"/>
      <c r="AJ961"/>
      <c r="AK961"/>
      <c r="AL961"/>
      <c r="AM961"/>
      <c r="AN961"/>
    </row>
    <row r="962" spans="1:40" ht="15.75">
      <c r="A962" s="839"/>
      <c r="B962" s="835"/>
      <c r="C962" s="835"/>
      <c r="D962" s="835"/>
      <c r="E962" s="835"/>
      <c r="F962" s="835"/>
      <c r="G962" s="835"/>
      <c r="H962" s="835"/>
      <c r="I962" s="835"/>
      <c r="J962" s="835"/>
      <c r="K962" s="835"/>
      <c r="L962" s="835"/>
      <c r="M962" s="835"/>
      <c r="N962" s="836"/>
      <c r="O962" s="836"/>
      <c r="P962" s="836"/>
      <c r="Q962" s="836"/>
      <c r="R962" s="836"/>
      <c r="S962" s="836"/>
      <c r="T962" s="836"/>
      <c r="U962" s="836"/>
      <c r="V962" s="836"/>
      <c r="W962" s="836"/>
      <c r="X962" s="836"/>
      <c r="Y962" s="836"/>
      <c r="Z962" s="836"/>
      <c r="AA962" s="836"/>
      <c r="AB962" s="836"/>
      <c r="AC962" s="836"/>
      <c r="AD962" s="836"/>
      <c r="AE962" s="861"/>
      <c r="AF962"/>
      <c r="AG962"/>
      <c r="AH962"/>
      <c r="AI962"/>
      <c r="AJ962"/>
      <c r="AK962"/>
      <c r="AL962"/>
      <c r="AM962"/>
      <c r="AN962"/>
    </row>
    <row r="963" spans="1:40" ht="15.75">
      <c r="A963" s="839"/>
      <c r="B963" s="835"/>
      <c r="C963" s="835"/>
      <c r="D963" s="835"/>
      <c r="E963" s="835"/>
      <c r="F963" s="835"/>
      <c r="G963" s="835"/>
      <c r="H963" s="835"/>
      <c r="I963" s="835"/>
      <c r="J963" s="835"/>
      <c r="K963" s="835"/>
      <c r="L963" s="835"/>
      <c r="M963" s="835"/>
      <c r="N963" s="836"/>
      <c r="O963" s="836"/>
      <c r="P963" s="836"/>
      <c r="Q963" s="836"/>
      <c r="R963" s="836"/>
      <c r="S963" s="836"/>
      <c r="T963" s="836"/>
      <c r="U963" s="836"/>
      <c r="V963" s="836"/>
      <c r="W963" s="836"/>
      <c r="X963" s="836"/>
      <c r="Y963" s="836"/>
      <c r="Z963" s="836"/>
      <c r="AA963" s="836"/>
      <c r="AB963" s="836"/>
      <c r="AC963" s="836"/>
      <c r="AD963" s="836"/>
      <c r="AE963" s="861"/>
      <c r="AF963"/>
      <c r="AG963"/>
      <c r="AH963"/>
      <c r="AI963"/>
      <c r="AJ963"/>
      <c r="AK963"/>
      <c r="AL963"/>
      <c r="AM963"/>
      <c r="AN963"/>
    </row>
    <row r="964" spans="1:40" ht="15.75">
      <c r="A964" s="839"/>
      <c r="B964" s="835"/>
      <c r="C964" s="835"/>
      <c r="D964" s="835"/>
      <c r="E964" s="835"/>
      <c r="F964" s="835"/>
      <c r="G964" s="835"/>
      <c r="H964" s="835"/>
      <c r="I964" s="835"/>
      <c r="J964" s="835"/>
      <c r="K964" s="835"/>
      <c r="L964" s="835"/>
      <c r="M964" s="835"/>
      <c r="N964" s="836"/>
      <c r="O964" s="836"/>
      <c r="P964" s="836"/>
      <c r="Q964" s="836"/>
      <c r="R964" s="836"/>
      <c r="S964" s="836"/>
      <c r="T964" s="836"/>
      <c r="U964" s="836"/>
      <c r="V964" s="836"/>
      <c r="W964" s="836"/>
      <c r="X964" s="836"/>
      <c r="Y964" s="836"/>
      <c r="Z964" s="836"/>
      <c r="AA964" s="836"/>
      <c r="AB964" s="836"/>
      <c r="AC964" s="836"/>
      <c r="AD964" s="836"/>
      <c r="AE964" s="861"/>
      <c r="AF964"/>
      <c r="AG964"/>
      <c r="AH964"/>
      <c r="AI964"/>
      <c r="AJ964"/>
      <c r="AK964"/>
      <c r="AL964"/>
      <c r="AM964"/>
      <c r="AN964"/>
    </row>
    <row r="965" spans="1:40" ht="15.75">
      <c r="A965" s="839"/>
      <c r="B965" s="835"/>
      <c r="C965" s="835"/>
      <c r="D965" s="835"/>
      <c r="E965" s="835"/>
      <c r="F965" s="835"/>
      <c r="G965" s="835"/>
      <c r="H965" s="835"/>
      <c r="I965" s="835"/>
      <c r="J965" s="835"/>
      <c r="K965" s="835"/>
      <c r="L965" s="835"/>
      <c r="M965" s="835"/>
      <c r="N965" s="836"/>
      <c r="O965" s="836"/>
      <c r="P965" s="836"/>
      <c r="Q965" s="836"/>
      <c r="R965" s="836"/>
      <c r="S965" s="836"/>
      <c r="T965" s="836"/>
      <c r="U965" s="836"/>
      <c r="V965" s="836"/>
      <c r="W965" s="836"/>
      <c r="X965" s="836"/>
      <c r="Y965" s="836"/>
      <c r="Z965" s="836"/>
      <c r="AA965" s="836"/>
      <c r="AB965" s="836"/>
      <c r="AC965" s="836"/>
      <c r="AD965" s="836"/>
      <c r="AE965" s="861"/>
      <c r="AF965"/>
      <c r="AG965"/>
      <c r="AH965"/>
      <c r="AI965"/>
      <c r="AJ965"/>
      <c r="AK965"/>
      <c r="AL965"/>
      <c r="AM965"/>
      <c r="AN965"/>
    </row>
    <row r="966" spans="1:40" ht="15.75">
      <c r="A966" s="839"/>
      <c r="B966" s="835"/>
      <c r="C966" s="835"/>
      <c r="D966" s="835"/>
      <c r="E966" s="835"/>
      <c r="F966" s="835"/>
      <c r="G966" s="835"/>
      <c r="H966" s="835"/>
      <c r="I966" s="835"/>
      <c r="J966" s="835"/>
      <c r="K966" s="835"/>
      <c r="L966" s="835"/>
      <c r="M966" s="835"/>
      <c r="N966" s="836"/>
      <c r="O966" s="836"/>
      <c r="P966" s="836"/>
      <c r="Q966" s="836"/>
      <c r="R966" s="836"/>
      <c r="S966" s="836"/>
      <c r="T966" s="836"/>
      <c r="U966" s="836"/>
      <c r="V966" s="836"/>
      <c r="W966" s="836"/>
      <c r="X966" s="836"/>
      <c r="Y966" s="836"/>
      <c r="Z966" s="836"/>
      <c r="AA966" s="836"/>
      <c r="AB966" s="836"/>
      <c r="AC966" s="836"/>
      <c r="AD966" s="836"/>
      <c r="AE966" s="861"/>
      <c r="AF966"/>
      <c r="AG966"/>
      <c r="AH966"/>
      <c r="AI966"/>
      <c r="AJ966"/>
      <c r="AK966"/>
      <c r="AL966"/>
      <c r="AM966"/>
      <c r="AN966"/>
    </row>
    <row r="967" spans="1:40" ht="15.75">
      <c r="A967" s="839"/>
      <c r="B967" s="835"/>
      <c r="C967" s="835"/>
      <c r="D967" s="835"/>
      <c r="E967" s="835"/>
      <c r="F967" s="835"/>
      <c r="G967" s="835"/>
      <c r="H967" s="835"/>
      <c r="I967" s="835"/>
      <c r="J967" s="835"/>
      <c r="K967" s="835"/>
      <c r="L967" s="835"/>
      <c r="M967" s="835"/>
      <c r="N967" s="836"/>
      <c r="O967" s="836"/>
      <c r="P967" s="836"/>
      <c r="Q967" s="836"/>
      <c r="R967" s="836"/>
      <c r="S967" s="836"/>
      <c r="T967" s="836"/>
      <c r="U967" s="836"/>
      <c r="V967" s="836"/>
      <c r="W967" s="836"/>
      <c r="X967" s="836"/>
      <c r="Y967" s="836"/>
      <c r="Z967" s="836"/>
      <c r="AA967" s="836"/>
      <c r="AB967" s="836"/>
      <c r="AC967" s="836"/>
      <c r="AD967" s="836"/>
      <c r="AE967" s="861"/>
      <c r="AF967"/>
      <c r="AG967"/>
      <c r="AH967"/>
      <c r="AI967"/>
      <c r="AJ967"/>
      <c r="AK967"/>
      <c r="AL967"/>
      <c r="AM967"/>
      <c r="AN967"/>
    </row>
    <row r="968" spans="1:40" ht="15.75">
      <c r="A968" s="839"/>
      <c r="B968" s="835"/>
      <c r="C968" s="835"/>
      <c r="D968" s="835"/>
      <c r="E968" s="835"/>
      <c r="F968" s="835"/>
      <c r="G968" s="835"/>
      <c r="H968" s="835"/>
      <c r="I968" s="835"/>
      <c r="J968" s="835"/>
      <c r="K968" s="835"/>
      <c r="L968" s="835"/>
      <c r="M968" s="835"/>
      <c r="N968" s="836"/>
      <c r="O968" s="836"/>
      <c r="P968" s="836"/>
      <c r="Q968" s="836"/>
      <c r="R968" s="836"/>
      <c r="S968" s="836"/>
      <c r="T968" s="836"/>
      <c r="U968" s="836"/>
      <c r="V968" s="836"/>
      <c r="W968" s="836"/>
      <c r="X968" s="836"/>
      <c r="Y968" s="836"/>
      <c r="Z968" s="836"/>
      <c r="AA968" s="836"/>
      <c r="AB968" s="836"/>
      <c r="AC968" s="836"/>
      <c r="AD968" s="836"/>
      <c r="AE968" s="861"/>
      <c r="AF968"/>
      <c r="AG968"/>
      <c r="AH968"/>
      <c r="AI968"/>
      <c r="AJ968"/>
      <c r="AK968"/>
      <c r="AL968"/>
      <c r="AM968"/>
      <c r="AN968"/>
    </row>
    <row r="969" spans="1:40" ht="15.75">
      <c r="A969" s="839"/>
      <c r="B969" s="835"/>
      <c r="C969" s="835"/>
      <c r="D969" s="835"/>
      <c r="E969" s="835"/>
      <c r="F969" s="835"/>
      <c r="G969" s="835"/>
      <c r="H969" s="835"/>
      <c r="I969" s="835"/>
      <c r="J969" s="835"/>
      <c r="K969" s="835"/>
      <c r="L969" s="835"/>
      <c r="M969" s="835"/>
      <c r="N969" s="836"/>
      <c r="O969" s="836"/>
      <c r="P969" s="836"/>
      <c r="Q969" s="836"/>
      <c r="R969" s="836"/>
      <c r="S969" s="836"/>
      <c r="T969" s="836"/>
      <c r="U969" s="836"/>
      <c r="V969" s="836"/>
      <c r="W969" s="836"/>
      <c r="X969" s="836"/>
      <c r="Y969" s="836"/>
      <c r="Z969" s="836"/>
      <c r="AA969" s="836"/>
      <c r="AB969" s="836"/>
      <c r="AC969" s="836"/>
      <c r="AD969" s="836"/>
      <c r="AE969" s="861"/>
      <c r="AF969"/>
      <c r="AG969"/>
      <c r="AH969"/>
      <c r="AI969"/>
      <c r="AJ969"/>
      <c r="AK969"/>
      <c r="AL969"/>
      <c r="AM969"/>
      <c r="AN969"/>
    </row>
    <row r="970" spans="1:40" ht="15.75">
      <c r="A970" s="839"/>
      <c r="B970" s="835"/>
      <c r="C970" s="835"/>
      <c r="D970" s="835"/>
      <c r="E970" s="835"/>
      <c r="F970" s="835"/>
      <c r="G970" s="835"/>
      <c r="H970" s="835"/>
      <c r="I970" s="835"/>
      <c r="J970" s="835"/>
      <c r="K970" s="835"/>
      <c r="L970" s="835"/>
      <c r="M970" s="835"/>
      <c r="N970" s="836"/>
      <c r="O970" s="836"/>
      <c r="P970" s="836"/>
      <c r="Q970" s="836"/>
      <c r="R970" s="836"/>
      <c r="S970" s="836"/>
      <c r="T970" s="836"/>
      <c r="U970" s="836"/>
      <c r="V970" s="836"/>
      <c r="W970" s="836"/>
      <c r="X970" s="836"/>
      <c r="Y970" s="836"/>
      <c r="Z970" s="836"/>
      <c r="AA970" s="836"/>
      <c r="AB970" s="836"/>
      <c r="AC970" s="836"/>
      <c r="AD970" s="836"/>
      <c r="AE970" s="861"/>
      <c r="AF970"/>
      <c r="AG970"/>
      <c r="AH970"/>
      <c r="AI970"/>
      <c r="AJ970"/>
      <c r="AK970"/>
      <c r="AL970"/>
      <c r="AM970"/>
      <c r="AN970"/>
    </row>
    <row r="971" spans="1:40" ht="15.75">
      <c r="A971" s="839"/>
      <c r="B971" s="835"/>
      <c r="C971" s="835"/>
      <c r="D971" s="835"/>
      <c r="E971" s="835"/>
      <c r="F971" s="835"/>
      <c r="G971" s="835"/>
      <c r="H971" s="835"/>
      <c r="I971" s="835"/>
      <c r="J971" s="835"/>
      <c r="K971" s="835"/>
      <c r="L971" s="835"/>
      <c r="M971" s="835"/>
      <c r="N971" s="836"/>
      <c r="O971" s="836"/>
      <c r="P971" s="836"/>
      <c r="Q971" s="836"/>
      <c r="R971" s="836"/>
      <c r="S971" s="836"/>
      <c r="T971" s="836"/>
      <c r="U971" s="836"/>
      <c r="V971" s="836"/>
      <c r="W971" s="836"/>
      <c r="X971" s="836"/>
      <c r="Y971" s="836"/>
      <c r="Z971" s="836"/>
      <c r="AA971" s="836"/>
      <c r="AB971" s="836"/>
      <c r="AC971" s="836"/>
      <c r="AD971" s="836"/>
      <c r="AE971" s="861"/>
      <c r="AF971"/>
      <c r="AG971"/>
      <c r="AH971"/>
      <c r="AI971"/>
      <c r="AJ971"/>
      <c r="AK971"/>
      <c r="AL971"/>
      <c r="AM971"/>
      <c r="AN971"/>
    </row>
    <row r="972" spans="1:40" ht="15.75">
      <c r="A972" s="839"/>
      <c r="B972" s="835"/>
      <c r="C972" s="835"/>
      <c r="D972" s="835"/>
      <c r="E972" s="835"/>
      <c r="F972" s="835"/>
      <c r="G972" s="835"/>
      <c r="H972" s="835"/>
      <c r="I972" s="835"/>
      <c r="J972" s="835"/>
      <c r="K972" s="835"/>
      <c r="L972" s="835"/>
      <c r="M972" s="835"/>
      <c r="N972" s="836"/>
      <c r="O972" s="836"/>
      <c r="P972" s="836"/>
      <c r="Q972" s="836"/>
      <c r="R972" s="836"/>
      <c r="S972" s="836"/>
      <c r="T972" s="836"/>
      <c r="U972" s="836"/>
      <c r="V972" s="836"/>
      <c r="W972" s="836"/>
      <c r="X972" s="836"/>
      <c r="Y972" s="836"/>
      <c r="Z972" s="836"/>
      <c r="AA972" s="836"/>
      <c r="AB972" s="836"/>
      <c r="AC972" s="836"/>
      <c r="AD972" s="836"/>
      <c r="AE972" s="861"/>
      <c r="AF972"/>
      <c r="AG972"/>
      <c r="AH972"/>
      <c r="AI972"/>
      <c r="AJ972"/>
      <c r="AK972"/>
      <c r="AL972"/>
      <c r="AM972"/>
      <c r="AN972"/>
    </row>
    <row r="973" spans="1:40" ht="15.75">
      <c r="A973" s="839"/>
      <c r="B973" s="835"/>
      <c r="C973" s="835"/>
      <c r="D973" s="835"/>
      <c r="E973" s="835"/>
      <c r="F973" s="835"/>
      <c r="G973" s="835"/>
      <c r="H973" s="835"/>
      <c r="I973" s="835"/>
      <c r="J973" s="835"/>
      <c r="K973" s="835"/>
      <c r="L973" s="835"/>
      <c r="M973" s="835"/>
      <c r="N973" s="836"/>
      <c r="O973" s="836"/>
      <c r="P973" s="836"/>
      <c r="Q973" s="836"/>
      <c r="R973" s="836"/>
      <c r="S973" s="836"/>
      <c r="T973" s="836"/>
      <c r="U973" s="836"/>
      <c r="V973" s="836"/>
      <c r="W973" s="836"/>
      <c r="X973" s="836"/>
      <c r="Y973" s="836"/>
      <c r="Z973" s="836"/>
      <c r="AA973" s="836"/>
      <c r="AB973" s="836"/>
      <c r="AC973" s="836"/>
      <c r="AD973" s="836"/>
      <c r="AE973" s="861"/>
      <c r="AF973"/>
      <c r="AG973"/>
      <c r="AH973"/>
      <c r="AI973"/>
      <c r="AJ973"/>
      <c r="AK973"/>
      <c r="AL973"/>
      <c r="AM973"/>
      <c r="AN973"/>
    </row>
    <row r="974" spans="1:40" ht="15.75">
      <c r="A974" s="839"/>
      <c r="B974" s="835"/>
      <c r="C974" s="835"/>
      <c r="D974" s="835"/>
      <c r="E974" s="835"/>
      <c r="F974" s="835"/>
      <c r="G974" s="835"/>
      <c r="H974" s="835"/>
      <c r="I974" s="835"/>
      <c r="J974" s="835"/>
      <c r="K974" s="835"/>
      <c r="L974" s="835"/>
      <c r="M974" s="835"/>
      <c r="N974" s="836"/>
      <c r="O974" s="836"/>
      <c r="P974" s="836"/>
      <c r="Q974" s="836"/>
      <c r="R974" s="836"/>
      <c r="S974" s="836"/>
      <c r="T974" s="836"/>
      <c r="U974" s="836"/>
      <c r="V974" s="836"/>
      <c r="W974" s="836"/>
      <c r="X974" s="836"/>
      <c r="Y974" s="836"/>
      <c r="Z974" s="836"/>
      <c r="AA974" s="836"/>
      <c r="AB974" s="836"/>
      <c r="AC974" s="836"/>
      <c r="AD974" s="836"/>
      <c r="AE974" s="861"/>
      <c r="AF974"/>
      <c r="AG974"/>
      <c r="AH974"/>
      <c r="AI974"/>
      <c r="AJ974"/>
      <c r="AK974"/>
      <c r="AL974"/>
      <c r="AM974"/>
      <c r="AN974"/>
    </row>
    <row r="975" spans="1:40" ht="15.75">
      <c r="A975" s="839"/>
      <c r="B975" s="835"/>
      <c r="C975" s="835"/>
      <c r="D975" s="835"/>
      <c r="E975" s="835"/>
      <c r="F975" s="835"/>
      <c r="G975" s="835"/>
      <c r="H975" s="835"/>
      <c r="I975" s="835"/>
      <c r="J975" s="835"/>
      <c r="K975" s="835"/>
      <c r="L975" s="835"/>
      <c r="M975" s="835"/>
      <c r="N975" s="836"/>
      <c r="O975" s="836"/>
      <c r="P975" s="836"/>
      <c r="Q975" s="836"/>
      <c r="R975" s="836"/>
      <c r="S975" s="836"/>
      <c r="T975" s="836"/>
      <c r="U975" s="836"/>
      <c r="V975" s="836"/>
      <c r="W975" s="836"/>
      <c r="X975" s="836"/>
      <c r="Y975" s="836"/>
      <c r="Z975" s="836"/>
      <c r="AA975" s="836"/>
      <c r="AB975" s="836"/>
      <c r="AC975" s="836"/>
      <c r="AD975" s="836"/>
      <c r="AE975" s="861"/>
      <c r="AF975"/>
      <c r="AG975"/>
      <c r="AH975"/>
      <c r="AI975"/>
      <c r="AJ975"/>
      <c r="AK975"/>
      <c r="AL975"/>
      <c r="AM975"/>
      <c r="AN975"/>
    </row>
    <row r="976" spans="1:40" ht="15.75">
      <c r="A976" s="839"/>
      <c r="B976" s="835"/>
      <c r="C976" s="835"/>
      <c r="D976" s="835"/>
      <c r="E976" s="835"/>
      <c r="F976" s="835"/>
      <c r="G976" s="835"/>
      <c r="H976" s="835"/>
      <c r="I976" s="835"/>
      <c r="J976" s="835"/>
      <c r="K976" s="835"/>
      <c r="L976" s="835"/>
      <c r="M976" s="835"/>
      <c r="N976" s="836"/>
      <c r="O976" s="836"/>
      <c r="P976" s="836"/>
      <c r="Q976" s="836"/>
      <c r="R976" s="836"/>
      <c r="S976" s="836"/>
      <c r="T976" s="836"/>
      <c r="U976" s="836"/>
      <c r="V976" s="836"/>
      <c r="W976" s="836"/>
      <c r="X976" s="836"/>
      <c r="Y976" s="836"/>
      <c r="Z976" s="836"/>
      <c r="AA976" s="836"/>
      <c r="AB976" s="836"/>
      <c r="AC976" s="836"/>
      <c r="AD976" s="836"/>
      <c r="AE976" s="861"/>
      <c r="AF976"/>
      <c r="AG976"/>
      <c r="AH976"/>
      <c r="AI976"/>
      <c r="AJ976"/>
      <c r="AK976"/>
      <c r="AL976"/>
      <c r="AM976"/>
      <c r="AN976"/>
    </row>
    <row r="977" spans="1:40" ht="15.75">
      <c r="A977" s="839"/>
      <c r="B977" s="835"/>
      <c r="C977" s="835"/>
      <c r="D977" s="835"/>
      <c r="E977" s="835"/>
      <c r="F977" s="835"/>
      <c r="G977" s="835"/>
      <c r="H977" s="835"/>
      <c r="I977" s="835"/>
      <c r="J977" s="835"/>
      <c r="K977" s="835"/>
      <c r="L977" s="835"/>
      <c r="M977" s="835"/>
      <c r="N977" s="836"/>
      <c r="O977" s="836"/>
      <c r="P977" s="836"/>
      <c r="Q977" s="836"/>
      <c r="R977" s="836"/>
      <c r="S977" s="836"/>
      <c r="T977" s="836"/>
      <c r="U977" s="836"/>
      <c r="V977" s="836"/>
      <c r="W977" s="836"/>
      <c r="X977" s="836"/>
      <c r="Y977" s="836"/>
      <c r="Z977" s="836"/>
      <c r="AA977" s="836"/>
      <c r="AB977" s="836"/>
      <c r="AC977" s="836"/>
      <c r="AD977" s="836"/>
      <c r="AE977" s="861"/>
      <c r="AF977"/>
      <c r="AG977"/>
      <c r="AH977"/>
      <c r="AI977"/>
      <c r="AJ977"/>
      <c r="AK977"/>
      <c r="AL977"/>
      <c r="AM977"/>
      <c r="AN977"/>
    </row>
    <row r="978" spans="1:40" ht="15.75">
      <c r="A978" s="839"/>
      <c r="B978" s="835"/>
      <c r="C978" s="835"/>
      <c r="D978" s="835"/>
      <c r="E978" s="835"/>
      <c r="F978" s="835"/>
      <c r="G978" s="835"/>
      <c r="H978" s="835"/>
      <c r="I978" s="835"/>
      <c r="J978" s="835"/>
      <c r="K978" s="835"/>
      <c r="L978" s="835"/>
      <c r="M978" s="835"/>
      <c r="N978" s="836"/>
      <c r="O978" s="836"/>
      <c r="P978" s="836"/>
      <c r="Q978" s="836"/>
      <c r="R978" s="836"/>
      <c r="S978" s="836"/>
      <c r="T978" s="836"/>
      <c r="U978" s="836"/>
      <c r="V978" s="836"/>
      <c r="W978" s="836"/>
      <c r="X978" s="836"/>
      <c r="Y978" s="836"/>
      <c r="Z978" s="836"/>
      <c r="AA978" s="836"/>
      <c r="AB978" s="836"/>
      <c r="AC978" s="836"/>
      <c r="AD978" s="836"/>
      <c r="AE978" s="861"/>
      <c r="AF978"/>
      <c r="AG978"/>
      <c r="AH978"/>
      <c r="AI978"/>
      <c r="AJ978"/>
      <c r="AK978"/>
      <c r="AL978"/>
      <c r="AM978"/>
      <c r="AN978"/>
    </row>
    <row r="979" spans="1:40" ht="15.75">
      <c r="A979" s="839"/>
      <c r="B979" s="835"/>
      <c r="C979" s="835"/>
      <c r="D979" s="835"/>
      <c r="E979" s="835"/>
      <c r="F979" s="835"/>
      <c r="G979" s="835"/>
      <c r="H979" s="835"/>
      <c r="I979" s="835"/>
      <c r="J979" s="835"/>
      <c r="K979" s="835"/>
      <c r="L979" s="835"/>
      <c r="M979" s="835"/>
      <c r="N979" s="836"/>
      <c r="O979" s="836"/>
      <c r="P979" s="836"/>
      <c r="Q979" s="836"/>
      <c r="R979" s="836"/>
      <c r="S979" s="836"/>
      <c r="T979" s="836"/>
      <c r="U979" s="836"/>
      <c r="V979" s="836"/>
      <c r="W979" s="836"/>
      <c r="X979" s="836"/>
      <c r="Y979" s="836"/>
      <c r="Z979" s="836"/>
      <c r="AA979" s="836"/>
      <c r="AB979" s="836"/>
      <c r="AC979" s="836"/>
      <c r="AD979" s="836"/>
      <c r="AE979" s="861"/>
      <c r="AF979"/>
      <c r="AG979"/>
      <c r="AH979"/>
      <c r="AI979"/>
      <c r="AJ979"/>
      <c r="AK979"/>
      <c r="AL979"/>
      <c r="AM979"/>
      <c r="AN979"/>
    </row>
    <row r="980" spans="1:40" ht="15.75">
      <c r="A980" s="839"/>
      <c r="B980" s="835"/>
      <c r="C980" s="835"/>
      <c r="D980" s="835"/>
      <c r="E980" s="835"/>
      <c r="F980" s="835"/>
      <c r="G980" s="835"/>
      <c r="H980" s="835"/>
      <c r="I980" s="835"/>
      <c r="J980" s="835"/>
      <c r="K980" s="835"/>
      <c r="L980" s="835"/>
      <c r="M980" s="835"/>
      <c r="N980" s="836"/>
      <c r="O980" s="836"/>
      <c r="P980" s="836"/>
      <c r="Q980" s="836"/>
      <c r="R980" s="836"/>
      <c r="S980" s="836"/>
      <c r="T980" s="836"/>
      <c r="U980" s="836"/>
      <c r="V980" s="836"/>
      <c r="W980" s="836"/>
      <c r="X980" s="836"/>
      <c r="Y980" s="836"/>
      <c r="Z980" s="836"/>
      <c r="AA980" s="836"/>
      <c r="AB980" s="836"/>
      <c r="AC980" s="836"/>
      <c r="AD980" s="836"/>
      <c r="AE980" s="861"/>
      <c r="AF980"/>
      <c r="AG980"/>
      <c r="AH980"/>
      <c r="AI980"/>
      <c r="AJ980"/>
      <c r="AK980"/>
      <c r="AL980"/>
      <c r="AM980"/>
      <c r="AN980"/>
    </row>
    <row r="981" spans="1:40" ht="15.75">
      <c r="A981" s="839"/>
      <c r="B981" s="835"/>
      <c r="C981" s="835"/>
      <c r="D981" s="835"/>
      <c r="E981" s="835"/>
      <c r="F981" s="835"/>
      <c r="G981" s="835"/>
      <c r="H981" s="835"/>
      <c r="I981" s="835"/>
      <c r="J981" s="835"/>
      <c r="K981" s="835"/>
      <c r="L981" s="835"/>
      <c r="M981" s="835"/>
      <c r="N981" s="836"/>
      <c r="O981" s="836"/>
      <c r="P981" s="836"/>
      <c r="Q981" s="836"/>
      <c r="R981" s="836"/>
      <c r="S981" s="836"/>
      <c r="T981" s="836"/>
      <c r="U981" s="836"/>
      <c r="V981" s="836"/>
      <c r="W981" s="836"/>
      <c r="X981" s="836"/>
      <c r="Y981" s="836"/>
      <c r="Z981" s="836"/>
      <c r="AA981" s="836"/>
      <c r="AB981" s="836"/>
      <c r="AC981" s="836"/>
      <c r="AD981" s="836"/>
      <c r="AE981" s="861"/>
      <c r="AF981"/>
      <c r="AG981"/>
      <c r="AH981"/>
      <c r="AI981"/>
      <c r="AJ981"/>
      <c r="AK981"/>
      <c r="AL981"/>
      <c r="AM981"/>
      <c r="AN981"/>
    </row>
    <row r="982" spans="1:40" ht="15.75">
      <c r="A982" s="839"/>
      <c r="B982" s="835"/>
      <c r="C982" s="835"/>
      <c r="D982" s="835"/>
      <c r="E982" s="835"/>
      <c r="F982" s="835"/>
      <c r="G982" s="835"/>
      <c r="H982" s="835"/>
      <c r="I982" s="835"/>
      <c r="J982" s="835"/>
      <c r="K982" s="835"/>
      <c r="L982" s="835"/>
      <c r="M982" s="835"/>
      <c r="N982" s="836"/>
      <c r="O982" s="836"/>
      <c r="P982" s="836"/>
      <c r="Q982" s="836"/>
      <c r="R982" s="836"/>
      <c r="S982" s="836"/>
      <c r="T982" s="836"/>
      <c r="U982" s="836"/>
      <c r="V982" s="836"/>
      <c r="W982" s="836"/>
      <c r="X982" s="836"/>
      <c r="Y982" s="836"/>
      <c r="Z982" s="836"/>
      <c r="AA982" s="836"/>
      <c r="AB982" s="836"/>
      <c r="AC982" s="836"/>
      <c r="AD982" s="836"/>
      <c r="AE982" s="861"/>
      <c r="AF982"/>
      <c r="AG982"/>
      <c r="AH982"/>
      <c r="AI982"/>
      <c r="AJ982"/>
      <c r="AK982"/>
      <c r="AL982"/>
      <c r="AM982"/>
      <c r="AN982"/>
    </row>
    <row r="983" spans="1:40" ht="15.75">
      <c r="A983" s="839"/>
      <c r="B983" s="835"/>
      <c r="C983" s="835"/>
      <c r="D983" s="835"/>
      <c r="E983" s="835"/>
      <c r="F983" s="835"/>
      <c r="G983" s="835"/>
      <c r="H983" s="835"/>
      <c r="I983" s="835"/>
      <c r="J983" s="835"/>
      <c r="K983" s="835"/>
      <c r="L983" s="835"/>
      <c r="M983" s="835"/>
      <c r="N983" s="836"/>
      <c r="O983" s="836"/>
      <c r="P983" s="836"/>
      <c r="Q983" s="836"/>
      <c r="R983" s="836"/>
      <c r="S983" s="836"/>
      <c r="T983" s="836"/>
      <c r="U983" s="836"/>
      <c r="V983" s="836"/>
      <c r="W983" s="836"/>
      <c r="X983" s="836"/>
      <c r="Y983" s="836"/>
      <c r="Z983" s="836"/>
      <c r="AA983" s="836"/>
      <c r="AB983" s="836"/>
      <c r="AC983" s="836"/>
      <c r="AD983" s="836"/>
      <c r="AE983" s="861"/>
      <c r="AF983"/>
      <c r="AG983"/>
      <c r="AH983"/>
      <c r="AI983"/>
      <c r="AJ983"/>
      <c r="AK983"/>
      <c r="AL983"/>
      <c r="AM983"/>
      <c r="AN983"/>
    </row>
    <row r="984" spans="1:40" ht="15.75">
      <c r="A984" s="839"/>
      <c r="B984" s="835"/>
      <c r="C984" s="835"/>
      <c r="D984" s="835"/>
      <c r="E984" s="835"/>
      <c r="F984" s="835"/>
      <c r="G984" s="835"/>
      <c r="H984" s="835"/>
      <c r="I984" s="835"/>
      <c r="J984" s="835"/>
      <c r="K984" s="835"/>
      <c r="L984" s="835"/>
      <c r="M984" s="835"/>
      <c r="N984" s="836"/>
      <c r="O984" s="836"/>
      <c r="P984" s="836"/>
      <c r="Q984" s="836"/>
      <c r="R984" s="836"/>
      <c r="S984" s="836"/>
      <c r="T984" s="836"/>
      <c r="U984" s="836"/>
      <c r="V984" s="836"/>
      <c r="W984" s="836"/>
      <c r="X984" s="836"/>
      <c r="Y984" s="836"/>
      <c r="Z984" s="836"/>
      <c r="AA984" s="836"/>
      <c r="AB984" s="836"/>
      <c r="AC984" s="836"/>
      <c r="AD984" s="836"/>
      <c r="AE984" s="861"/>
      <c r="AF984"/>
      <c r="AG984"/>
      <c r="AH984"/>
      <c r="AI984"/>
      <c r="AJ984"/>
      <c r="AK984"/>
      <c r="AL984"/>
      <c r="AM984"/>
      <c r="AN984"/>
    </row>
    <row r="985" spans="1:40" ht="15.75">
      <c r="A985" s="839"/>
      <c r="B985" s="835"/>
      <c r="C985" s="835"/>
      <c r="D985" s="835"/>
      <c r="E985" s="835"/>
      <c r="F985" s="835"/>
      <c r="G985" s="835"/>
      <c r="H985" s="835"/>
      <c r="I985" s="835"/>
      <c r="J985" s="835"/>
      <c r="K985" s="835"/>
      <c r="L985" s="835"/>
      <c r="M985" s="835"/>
      <c r="N985" s="836"/>
      <c r="O985" s="836"/>
      <c r="P985" s="836"/>
      <c r="Q985" s="836"/>
      <c r="R985" s="836"/>
      <c r="S985" s="836"/>
      <c r="T985" s="836"/>
      <c r="U985" s="836"/>
      <c r="V985" s="836"/>
      <c r="W985" s="836"/>
      <c r="X985" s="836"/>
      <c r="Y985" s="836"/>
      <c r="Z985" s="836"/>
      <c r="AA985" s="836"/>
      <c r="AB985" s="836"/>
      <c r="AC985" s="836"/>
      <c r="AD985" s="836"/>
      <c r="AE985" s="861"/>
      <c r="AF985"/>
      <c r="AG985"/>
      <c r="AH985"/>
      <c r="AI985"/>
      <c r="AJ985"/>
      <c r="AK985"/>
      <c r="AL985"/>
      <c r="AM985"/>
      <c r="AN985"/>
    </row>
    <row r="986" spans="1:40" ht="15.75">
      <c r="A986" s="839"/>
      <c r="B986" s="835"/>
      <c r="C986" s="835"/>
      <c r="D986" s="835"/>
      <c r="E986" s="835"/>
      <c r="F986" s="835"/>
      <c r="G986" s="835"/>
      <c r="H986" s="835"/>
      <c r="I986" s="835"/>
      <c r="J986" s="835"/>
      <c r="K986" s="835"/>
      <c r="L986" s="835"/>
      <c r="M986" s="835"/>
      <c r="N986" s="836"/>
      <c r="O986" s="836"/>
      <c r="P986" s="836"/>
      <c r="Q986" s="836"/>
      <c r="R986" s="836"/>
      <c r="S986" s="836"/>
      <c r="T986" s="836"/>
      <c r="U986" s="836"/>
      <c r="V986" s="836"/>
      <c r="W986" s="836"/>
      <c r="X986" s="836"/>
      <c r="Y986" s="836"/>
      <c r="Z986" s="836"/>
      <c r="AA986" s="836"/>
      <c r="AB986" s="836"/>
      <c r="AC986" s="836"/>
      <c r="AD986" s="836"/>
      <c r="AE986" s="861"/>
      <c r="AF986"/>
      <c r="AG986"/>
      <c r="AH986"/>
      <c r="AI986"/>
      <c r="AJ986"/>
      <c r="AK986"/>
      <c r="AL986"/>
      <c r="AM986"/>
      <c r="AN986"/>
    </row>
    <row r="987" spans="1:40" ht="15.75">
      <c r="A987" s="839"/>
      <c r="B987" s="835"/>
      <c r="C987" s="835"/>
      <c r="D987" s="835"/>
      <c r="E987" s="835"/>
      <c r="F987" s="835"/>
      <c r="G987" s="835"/>
      <c r="H987" s="835"/>
      <c r="I987" s="835"/>
      <c r="J987" s="835"/>
      <c r="K987" s="835"/>
      <c r="L987" s="835"/>
      <c r="M987" s="835"/>
      <c r="N987" s="836"/>
      <c r="O987" s="836"/>
      <c r="P987" s="836"/>
      <c r="Q987" s="836"/>
      <c r="R987" s="836"/>
      <c r="S987" s="836"/>
      <c r="T987" s="836"/>
      <c r="U987" s="836"/>
      <c r="V987" s="836"/>
      <c r="W987" s="836"/>
      <c r="X987" s="836"/>
      <c r="Y987" s="836"/>
      <c r="Z987" s="836"/>
      <c r="AA987" s="836"/>
      <c r="AB987" s="836"/>
      <c r="AC987" s="836"/>
      <c r="AD987" s="836"/>
      <c r="AE987" s="861"/>
      <c r="AF987"/>
      <c r="AG987"/>
      <c r="AH987"/>
      <c r="AI987"/>
      <c r="AJ987"/>
      <c r="AK987"/>
      <c r="AL987"/>
      <c r="AM987"/>
      <c r="AN987"/>
    </row>
    <row r="988" spans="1:40" ht="15.75">
      <c r="A988" s="839"/>
      <c r="B988" s="835"/>
      <c r="C988" s="835"/>
      <c r="D988" s="835"/>
      <c r="E988" s="835"/>
      <c r="F988" s="835"/>
      <c r="G988" s="835"/>
      <c r="H988" s="835"/>
      <c r="I988" s="835"/>
      <c r="J988" s="835"/>
      <c r="K988" s="835"/>
      <c r="L988" s="835"/>
      <c r="M988" s="835"/>
      <c r="N988" s="836"/>
      <c r="O988" s="836"/>
      <c r="P988" s="836"/>
      <c r="Q988" s="836"/>
      <c r="R988" s="836"/>
      <c r="S988" s="836"/>
      <c r="T988" s="836"/>
      <c r="U988" s="836"/>
      <c r="V988" s="836"/>
      <c r="W988" s="836"/>
      <c r="X988" s="836"/>
      <c r="Y988" s="836"/>
      <c r="Z988" s="836"/>
      <c r="AA988" s="836"/>
      <c r="AB988" s="836"/>
      <c r="AC988" s="836"/>
      <c r="AD988" s="836"/>
      <c r="AE988" s="861"/>
      <c r="AF988"/>
      <c r="AG988"/>
      <c r="AH988"/>
      <c r="AI988"/>
      <c r="AJ988"/>
      <c r="AK988"/>
      <c r="AL988"/>
      <c r="AM988"/>
      <c r="AN988"/>
    </row>
    <row r="989" spans="1:40" ht="15.75">
      <c r="A989" s="839"/>
      <c r="B989" s="835"/>
      <c r="C989" s="835"/>
      <c r="D989" s="835"/>
      <c r="E989" s="835"/>
      <c r="F989" s="835"/>
      <c r="G989" s="835"/>
      <c r="H989" s="835"/>
      <c r="I989" s="835"/>
      <c r="J989" s="835"/>
      <c r="K989" s="835"/>
      <c r="L989" s="835"/>
      <c r="M989" s="835"/>
      <c r="N989" s="836"/>
      <c r="O989" s="836"/>
      <c r="P989" s="836"/>
      <c r="Q989" s="836"/>
      <c r="R989" s="836"/>
      <c r="S989" s="836"/>
      <c r="T989" s="836"/>
      <c r="U989" s="836"/>
      <c r="V989" s="836"/>
      <c r="W989" s="836"/>
      <c r="X989" s="836"/>
      <c r="Y989" s="836"/>
      <c r="Z989" s="836"/>
      <c r="AA989" s="836"/>
      <c r="AB989" s="836"/>
      <c r="AC989" s="836"/>
      <c r="AD989" s="836"/>
      <c r="AE989" s="861"/>
      <c r="AF989"/>
      <c r="AG989"/>
      <c r="AH989"/>
      <c r="AI989"/>
      <c r="AJ989"/>
      <c r="AK989"/>
      <c r="AL989"/>
      <c r="AM989"/>
      <c r="AN989"/>
    </row>
    <row r="990" spans="1:40" ht="15.75">
      <c r="A990" s="839"/>
      <c r="B990" s="835"/>
      <c r="C990" s="835"/>
      <c r="D990" s="835"/>
      <c r="E990" s="835"/>
      <c r="F990" s="835"/>
      <c r="G990" s="835"/>
      <c r="H990" s="835"/>
      <c r="I990" s="835"/>
      <c r="J990" s="835"/>
      <c r="K990" s="835"/>
      <c r="L990" s="835"/>
      <c r="M990" s="835"/>
      <c r="N990" s="836"/>
      <c r="O990" s="836"/>
      <c r="P990" s="836"/>
      <c r="Q990" s="836"/>
      <c r="R990" s="836"/>
      <c r="S990" s="836"/>
      <c r="T990" s="836"/>
      <c r="U990" s="836"/>
      <c r="V990" s="836"/>
      <c r="W990" s="836"/>
      <c r="X990" s="836"/>
      <c r="Y990" s="836"/>
      <c r="Z990" s="836"/>
      <c r="AA990" s="836"/>
      <c r="AB990" s="836"/>
      <c r="AC990" s="836"/>
      <c r="AD990" s="836"/>
      <c r="AE990" s="861"/>
      <c r="AF990"/>
      <c r="AG990"/>
      <c r="AH990"/>
      <c r="AI990"/>
      <c r="AJ990"/>
      <c r="AK990"/>
      <c r="AL990"/>
      <c r="AM990"/>
      <c r="AN990"/>
    </row>
    <row r="991" spans="1:40" ht="15.75">
      <c r="A991" s="839"/>
      <c r="B991" s="835"/>
      <c r="C991" s="835"/>
      <c r="D991" s="835"/>
      <c r="E991" s="835"/>
      <c r="F991" s="835"/>
      <c r="G991" s="835"/>
      <c r="H991" s="835"/>
      <c r="I991" s="835"/>
      <c r="J991" s="835"/>
      <c r="K991" s="835"/>
      <c r="L991" s="835"/>
      <c r="M991" s="835"/>
      <c r="N991" s="836"/>
      <c r="O991" s="836"/>
      <c r="P991" s="836"/>
      <c r="Q991" s="836"/>
      <c r="R991" s="836"/>
      <c r="S991" s="836"/>
      <c r="T991" s="836"/>
      <c r="U991" s="836"/>
      <c r="V991" s="836"/>
      <c r="W991" s="836"/>
      <c r="X991" s="836"/>
      <c r="Y991" s="836"/>
      <c r="Z991" s="836"/>
      <c r="AA991" s="836"/>
      <c r="AB991" s="836"/>
      <c r="AC991" s="836"/>
      <c r="AD991" s="836"/>
      <c r="AE991" s="861"/>
      <c r="AF991"/>
      <c r="AG991"/>
      <c r="AH991"/>
      <c r="AI991"/>
      <c r="AJ991"/>
      <c r="AK991"/>
      <c r="AL991"/>
      <c r="AM991"/>
      <c r="AN991"/>
    </row>
    <row r="992" spans="1:40" ht="15.75">
      <c r="A992" s="839"/>
      <c r="B992" s="835"/>
      <c r="C992" s="835"/>
      <c r="D992" s="835"/>
      <c r="E992" s="835"/>
      <c r="F992" s="835"/>
      <c r="G992" s="835"/>
      <c r="H992" s="835"/>
      <c r="I992" s="835"/>
      <c r="J992" s="835"/>
      <c r="K992" s="835"/>
      <c r="L992" s="835"/>
      <c r="M992" s="835"/>
      <c r="N992" s="836"/>
      <c r="O992" s="836"/>
      <c r="P992" s="836"/>
      <c r="Q992" s="836"/>
      <c r="R992" s="836"/>
      <c r="S992" s="836"/>
      <c r="T992" s="836"/>
      <c r="U992" s="836"/>
      <c r="V992" s="836"/>
      <c r="W992" s="836"/>
      <c r="X992" s="836"/>
      <c r="Y992" s="836"/>
      <c r="Z992" s="836"/>
      <c r="AA992" s="836"/>
      <c r="AB992" s="836"/>
      <c r="AC992" s="836"/>
      <c r="AD992" s="836"/>
      <c r="AE992" s="861"/>
      <c r="AF992"/>
      <c r="AG992"/>
      <c r="AH992"/>
      <c r="AI992"/>
      <c r="AJ992"/>
      <c r="AK992"/>
      <c r="AL992"/>
      <c r="AM992"/>
      <c r="AN992"/>
    </row>
    <row r="993" spans="1:40" ht="15.75">
      <c r="A993" s="839"/>
      <c r="B993" s="835"/>
      <c r="C993" s="835"/>
      <c r="D993" s="835"/>
      <c r="E993" s="835"/>
      <c r="F993" s="835"/>
      <c r="G993" s="835"/>
      <c r="H993" s="835"/>
      <c r="I993" s="835"/>
      <c r="J993" s="835"/>
      <c r="K993" s="835"/>
      <c r="L993" s="835"/>
      <c r="M993" s="835"/>
      <c r="N993" s="836"/>
      <c r="O993" s="836"/>
      <c r="P993" s="836"/>
      <c r="Q993" s="836"/>
      <c r="R993" s="836"/>
      <c r="S993" s="836"/>
      <c r="T993" s="836"/>
      <c r="U993" s="836"/>
      <c r="V993" s="836"/>
      <c r="W993" s="836"/>
      <c r="X993" s="836"/>
      <c r="Y993" s="836"/>
      <c r="Z993" s="836"/>
      <c r="AA993" s="836"/>
      <c r="AB993" s="836"/>
      <c r="AC993" s="836"/>
      <c r="AD993" s="836"/>
      <c r="AE993" s="861"/>
      <c r="AF993"/>
      <c r="AG993"/>
      <c r="AH993"/>
      <c r="AI993"/>
      <c r="AJ993"/>
      <c r="AK993"/>
      <c r="AL993"/>
      <c r="AM993"/>
      <c r="AN993"/>
    </row>
    <row r="994" spans="1:40" ht="15.75">
      <c r="A994" s="839"/>
      <c r="B994" s="835"/>
      <c r="C994" s="835"/>
      <c r="D994" s="835"/>
      <c r="E994" s="835"/>
      <c r="F994" s="835"/>
      <c r="G994" s="835"/>
      <c r="H994" s="835"/>
      <c r="I994" s="835"/>
      <c r="J994" s="835"/>
      <c r="K994" s="835"/>
      <c r="L994" s="835"/>
      <c r="M994" s="835"/>
      <c r="N994" s="836"/>
      <c r="O994" s="836"/>
      <c r="P994" s="836"/>
      <c r="Q994" s="836"/>
      <c r="R994" s="836"/>
      <c r="S994" s="836"/>
      <c r="T994" s="836"/>
      <c r="U994" s="836"/>
      <c r="V994" s="836"/>
      <c r="W994" s="836"/>
      <c r="X994" s="836"/>
      <c r="Y994" s="836"/>
      <c r="Z994" s="836"/>
      <c r="AA994" s="836"/>
      <c r="AB994" s="836"/>
      <c r="AC994" s="836"/>
      <c r="AD994" s="836"/>
      <c r="AE994" s="861"/>
      <c r="AF994"/>
      <c r="AG994"/>
      <c r="AH994"/>
      <c r="AI994"/>
      <c r="AJ994"/>
      <c r="AK994"/>
      <c r="AL994"/>
      <c r="AM994"/>
      <c r="AN994"/>
    </row>
    <row r="995" spans="1:40" ht="15.75">
      <c r="A995" s="839"/>
      <c r="B995" s="835"/>
      <c r="C995" s="835"/>
      <c r="D995" s="835"/>
      <c r="E995" s="835"/>
      <c r="F995" s="835"/>
      <c r="G995" s="835"/>
      <c r="H995" s="835"/>
      <c r="I995" s="835"/>
      <c r="J995" s="835"/>
      <c r="K995" s="835"/>
      <c r="L995" s="835"/>
      <c r="M995" s="835"/>
      <c r="N995" s="836"/>
      <c r="O995" s="836"/>
      <c r="P995" s="836"/>
      <c r="Q995" s="836"/>
      <c r="R995" s="836"/>
      <c r="S995" s="836"/>
      <c r="T995" s="836"/>
      <c r="U995" s="836"/>
      <c r="V995" s="836"/>
      <c r="W995" s="836"/>
      <c r="X995" s="836"/>
      <c r="Y995" s="836"/>
      <c r="Z995" s="836"/>
      <c r="AA995" s="836"/>
      <c r="AB995" s="836"/>
      <c r="AC995" s="836"/>
      <c r="AD995" s="836"/>
      <c r="AE995" s="861"/>
      <c r="AF995"/>
      <c r="AG995"/>
      <c r="AH995"/>
      <c r="AI995"/>
      <c r="AJ995"/>
      <c r="AK995"/>
      <c r="AL995"/>
      <c r="AM995"/>
      <c r="AN995"/>
    </row>
    <row r="996" spans="1:40" ht="15.75">
      <c r="A996" s="839"/>
      <c r="B996" s="835"/>
      <c r="C996" s="835"/>
      <c r="D996" s="835"/>
      <c r="E996" s="835"/>
      <c r="F996" s="835"/>
      <c r="G996" s="835"/>
      <c r="H996" s="835"/>
      <c r="I996" s="835"/>
      <c r="J996" s="835"/>
      <c r="K996" s="835"/>
      <c r="L996" s="835"/>
      <c r="M996" s="835"/>
      <c r="N996" s="836"/>
      <c r="O996" s="836"/>
      <c r="P996" s="836"/>
      <c r="Q996" s="836"/>
      <c r="R996" s="836"/>
      <c r="S996" s="836"/>
      <c r="T996" s="836"/>
      <c r="U996" s="836"/>
      <c r="V996" s="836"/>
      <c r="W996" s="836"/>
      <c r="X996" s="836"/>
      <c r="Y996" s="836"/>
      <c r="Z996" s="836"/>
      <c r="AA996" s="836"/>
      <c r="AB996" s="836"/>
      <c r="AC996" s="836"/>
      <c r="AD996" s="836"/>
      <c r="AE996" s="861"/>
      <c r="AF996"/>
      <c r="AG996"/>
      <c r="AH996"/>
      <c r="AI996"/>
      <c r="AJ996"/>
      <c r="AK996"/>
      <c r="AL996"/>
      <c r="AM996"/>
      <c r="AN996"/>
    </row>
    <row r="997" spans="1:40" ht="15.75">
      <c r="A997" s="839"/>
      <c r="B997" s="835"/>
      <c r="C997" s="835"/>
      <c r="D997" s="835"/>
      <c r="E997" s="835"/>
      <c r="F997" s="835"/>
      <c r="G997" s="835"/>
      <c r="H997" s="835"/>
      <c r="I997" s="835"/>
      <c r="J997" s="835"/>
      <c r="K997" s="835"/>
      <c r="L997" s="835"/>
      <c r="M997" s="835"/>
      <c r="N997" s="836"/>
      <c r="O997" s="836"/>
      <c r="P997" s="836"/>
      <c r="Q997" s="836"/>
      <c r="R997" s="836"/>
      <c r="S997" s="836"/>
      <c r="T997" s="836"/>
      <c r="U997" s="836"/>
      <c r="V997" s="836"/>
      <c r="W997" s="836"/>
      <c r="X997" s="836"/>
      <c r="Y997" s="836"/>
      <c r="Z997" s="836"/>
      <c r="AA997" s="836"/>
      <c r="AB997" s="836"/>
      <c r="AC997" s="836"/>
      <c r="AD997" s="836"/>
      <c r="AE997" s="861"/>
      <c r="AF997"/>
      <c r="AG997"/>
      <c r="AH997"/>
      <c r="AI997"/>
      <c r="AJ997"/>
      <c r="AK997"/>
      <c r="AL997"/>
      <c r="AM997"/>
      <c r="AN997"/>
    </row>
    <row r="998" spans="1:40" ht="15.75">
      <c r="A998" s="839"/>
      <c r="B998" s="835"/>
      <c r="C998" s="835"/>
      <c r="D998" s="835"/>
      <c r="E998" s="835"/>
      <c r="F998" s="835"/>
      <c r="G998" s="835"/>
      <c r="H998" s="835"/>
      <c r="I998" s="835"/>
      <c r="J998" s="835"/>
      <c r="K998" s="835"/>
      <c r="L998" s="835"/>
      <c r="M998" s="835"/>
      <c r="N998" s="836"/>
      <c r="O998" s="836"/>
      <c r="P998" s="836"/>
      <c r="Q998" s="836"/>
      <c r="R998" s="836"/>
      <c r="S998" s="836"/>
      <c r="T998" s="836"/>
      <c r="U998" s="836"/>
      <c r="V998" s="836"/>
      <c r="W998" s="836"/>
      <c r="X998" s="836"/>
      <c r="Y998" s="836"/>
      <c r="Z998" s="836"/>
      <c r="AA998" s="836"/>
      <c r="AB998" s="836"/>
      <c r="AC998" s="836"/>
      <c r="AD998" s="836"/>
      <c r="AE998" s="861"/>
      <c r="AF998"/>
      <c r="AG998"/>
      <c r="AH998"/>
      <c r="AI998"/>
      <c r="AJ998"/>
      <c r="AK998"/>
      <c r="AL998"/>
      <c r="AM998"/>
      <c r="AN998"/>
    </row>
    <row r="999" spans="1:40" ht="15.75">
      <c r="A999" s="839"/>
      <c r="B999" s="835"/>
      <c r="C999" s="835"/>
      <c r="D999" s="835"/>
      <c r="E999" s="835"/>
      <c r="F999" s="835"/>
      <c r="G999" s="835"/>
      <c r="H999" s="835"/>
      <c r="I999" s="835"/>
      <c r="J999" s="835"/>
      <c r="K999" s="835"/>
      <c r="L999" s="835"/>
      <c r="M999" s="835"/>
      <c r="N999" s="836"/>
      <c r="O999" s="836"/>
      <c r="P999" s="836"/>
      <c r="Q999" s="836"/>
      <c r="R999" s="836"/>
      <c r="S999" s="836"/>
      <c r="T999" s="836"/>
      <c r="U999" s="836"/>
      <c r="V999" s="836"/>
      <c r="W999" s="836"/>
      <c r="X999" s="836"/>
      <c r="Y999" s="836"/>
      <c r="Z999" s="836"/>
      <c r="AA999" s="836"/>
      <c r="AB999" s="836"/>
      <c r="AC999" s="836"/>
      <c r="AD999" s="836"/>
      <c r="AE999" s="861"/>
      <c r="AF999"/>
      <c r="AG999"/>
      <c r="AH999"/>
      <c r="AI999"/>
      <c r="AJ999"/>
      <c r="AK999"/>
      <c r="AL999"/>
      <c r="AM999"/>
      <c r="AN999"/>
    </row>
    <row r="1000" spans="1:40" ht="15.75">
      <c r="A1000" s="839"/>
      <c r="B1000" s="835"/>
      <c r="C1000" s="835"/>
      <c r="D1000" s="835"/>
      <c r="E1000" s="835"/>
      <c r="F1000" s="835"/>
      <c r="G1000" s="835"/>
      <c r="H1000" s="835"/>
      <c r="I1000" s="835"/>
      <c r="J1000" s="835"/>
      <c r="K1000" s="835"/>
      <c r="L1000" s="835"/>
      <c r="M1000" s="835"/>
      <c r="N1000" s="836"/>
      <c r="O1000" s="836"/>
      <c r="P1000" s="836"/>
      <c r="Q1000" s="836"/>
      <c r="R1000" s="836"/>
      <c r="S1000" s="836"/>
      <c r="T1000" s="836"/>
      <c r="U1000" s="836"/>
      <c r="V1000" s="836"/>
      <c r="W1000" s="836"/>
      <c r="X1000" s="836"/>
      <c r="Y1000" s="836"/>
      <c r="Z1000" s="836"/>
      <c r="AA1000" s="836"/>
      <c r="AB1000" s="836"/>
      <c r="AC1000" s="836"/>
      <c r="AD1000" s="836"/>
      <c r="AE1000" s="861"/>
      <c r="AF1000"/>
      <c r="AG1000"/>
      <c r="AH1000"/>
      <c r="AI1000"/>
      <c r="AJ1000"/>
      <c r="AK1000"/>
      <c r="AL1000"/>
      <c r="AM1000"/>
      <c r="AN1000"/>
    </row>
    <row r="1001" spans="1:40" ht="15.75">
      <c r="A1001" s="839"/>
      <c r="B1001" s="835"/>
      <c r="C1001" s="835"/>
      <c r="D1001" s="835"/>
      <c r="E1001" s="835"/>
      <c r="F1001" s="835"/>
      <c r="G1001" s="835"/>
      <c r="H1001" s="835"/>
      <c r="I1001" s="835"/>
      <c r="J1001" s="835"/>
      <c r="K1001" s="835"/>
      <c r="L1001" s="835"/>
      <c r="M1001" s="835"/>
      <c r="N1001" s="836"/>
      <c r="O1001" s="836"/>
      <c r="P1001" s="836"/>
      <c r="Q1001" s="836"/>
      <c r="R1001" s="836"/>
      <c r="S1001" s="836"/>
      <c r="T1001" s="836"/>
      <c r="U1001" s="836"/>
      <c r="V1001" s="836"/>
      <c r="W1001" s="836"/>
      <c r="X1001" s="836"/>
      <c r="Y1001" s="836"/>
      <c r="Z1001" s="836"/>
      <c r="AA1001" s="836"/>
      <c r="AB1001" s="836"/>
      <c r="AC1001" s="836"/>
      <c r="AD1001" s="836"/>
      <c r="AE1001" s="861"/>
      <c r="AF1001"/>
      <c r="AG1001"/>
      <c r="AH1001"/>
      <c r="AI1001"/>
      <c r="AJ1001"/>
      <c r="AK1001"/>
      <c r="AL1001"/>
      <c r="AM1001"/>
      <c r="AN1001"/>
    </row>
    <row r="1002" spans="1:40" ht="15.75">
      <c r="A1002" s="839"/>
      <c r="B1002" s="835"/>
      <c r="C1002" s="835"/>
      <c r="D1002" s="835"/>
      <c r="E1002" s="835"/>
      <c r="F1002" s="835"/>
      <c r="G1002" s="835"/>
      <c r="H1002" s="835"/>
      <c r="I1002" s="835"/>
      <c r="J1002" s="835"/>
      <c r="K1002" s="835"/>
      <c r="L1002" s="835"/>
      <c r="M1002" s="835"/>
      <c r="N1002" s="836"/>
      <c r="O1002" s="836"/>
      <c r="P1002" s="836"/>
      <c r="Q1002" s="836"/>
      <c r="R1002" s="836"/>
      <c r="S1002" s="836"/>
      <c r="T1002" s="836"/>
      <c r="U1002" s="836"/>
      <c r="V1002" s="836"/>
      <c r="W1002" s="836"/>
      <c r="X1002" s="836"/>
      <c r="Y1002" s="836"/>
      <c r="Z1002" s="836"/>
      <c r="AA1002" s="836"/>
      <c r="AB1002" s="836"/>
      <c r="AC1002" s="836"/>
      <c r="AD1002" s="836"/>
      <c r="AE1002" s="861"/>
      <c r="AF1002"/>
      <c r="AG1002"/>
      <c r="AH1002"/>
      <c r="AI1002"/>
      <c r="AJ1002"/>
      <c r="AK1002"/>
      <c r="AL1002"/>
      <c r="AM1002"/>
      <c r="AN1002"/>
    </row>
    <row r="1003" spans="1:40" ht="15.75">
      <c r="A1003" s="839"/>
      <c r="B1003" s="835"/>
      <c r="C1003" s="835"/>
      <c r="D1003" s="835"/>
      <c r="E1003" s="835"/>
      <c r="F1003" s="835"/>
      <c r="G1003" s="835"/>
      <c r="H1003" s="835"/>
      <c r="I1003" s="835"/>
      <c r="J1003" s="835"/>
      <c r="K1003" s="835"/>
      <c r="L1003" s="835"/>
      <c r="M1003" s="835"/>
      <c r="N1003" s="836"/>
      <c r="O1003" s="836"/>
      <c r="P1003" s="836"/>
      <c r="Q1003" s="836"/>
      <c r="R1003" s="836"/>
      <c r="S1003" s="836"/>
      <c r="T1003" s="836"/>
      <c r="U1003" s="836"/>
      <c r="V1003" s="836"/>
      <c r="W1003" s="836"/>
      <c r="X1003" s="836"/>
      <c r="Y1003" s="836"/>
      <c r="Z1003" s="836"/>
      <c r="AA1003" s="836"/>
      <c r="AB1003" s="836"/>
      <c r="AC1003" s="836"/>
      <c r="AD1003" s="836"/>
      <c r="AE1003" s="861"/>
      <c r="AF1003"/>
      <c r="AG1003"/>
      <c r="AH1003"/>
      <c r="AI1003"/>
      <c r="AJ1003"/>
      <c r="AK1003"/>
      <c r="AL1003"/>
      <c r="AM1003"/>
      <c r="AN1003"/>
    </row>
    <row r="1004" spans="1:40" ht="15.75">
      <c r="A1004" s="839"/>
      <c r="B1004" s="835"/>
      <c r="C1004" s="835"/>
      <c r="D1004" s="835"/>
      <c r="E1004" s="835"/>
      <c r="F1004" s="835"/>
      <c r="G1004" s="835"/>
      <c r="H1004" s="835"/>
      <c r="I1004" s="835"/>
      <c r="J1004" s="835"/>
      <c r="K1004" s="835"/>
      <c r="L1004" s="835"/>
      <c r="M1004" s="835"/>
      <c r="N1004" s="836"/>
      <c r="O1004" s="836"/>
      <c r="P1004" s="836"/>
      <c r="Q1004" s="836"/>
      <c r="R1004" s="836"/>
      <c r="S1004" s="836"/>
      <c r="T1004" s="836"/>
      <c r="U1004" s="836"/>
      <c r="V1004" s="836"/>
      <c r="W1004" s="836"/>
      <c r="X1004" s="836"/>
      <c r="Y1004" s="836"/>
      <c r="Z1004" s="836"/>
      <c r="AA1004" s="836"/>
      <c r="AB1004" s="836"/>
      <c r="AC1004" s="836"/>
      <c r="AD1004" s="836"/>
      <c r="AE1004" s="861"/>
      <c r="AF1004"/>
      <c r="AG1004"/>
      <c r="AH1004"/>
      <c r="AI1004"/>
      <c r="AJ1004"/>
      <c r="AK1004"/>
      <c r="AL1004"/>
      <c r="AM1004"/>
      <c r="AN1004"/>
    </row>
    <row r="1005" spans="1:40" ht="15.75">
      <c r="A1005" s="839"/>
      <c r="B1005" s="835"/>
      <c r="C1005" s="835"/>
      <c r="D1005" s="835"/>
      <c r="E1005" s="835"/>
      <c r="F1005" s="835"/>
      <c r="G1005" s="835"/>
      <c r="H1005" s="835"/>
      <c r="I1005" s="835"/>
      <c r="J1005" s="835"/>
      <c r="K1005" s="835"/>
      <c r="L1005" s="835"/>
      <c r="M1005" s="835"/>
      <c r="N1005" s="836"/>
      <c r="O1005" s="836"/>
      <c r="P1005" s="836"/>
      <c r="Q1005" s="836"/>
      <c r="R1005" s="836"/>
      <c r="S1005" s="836"/>
      <c r="T1005" s="836"/>
      <c r="U1005" s="836"/>
      <c r="V1005" s="836"/>
      <c r="W1005" s="836"/>
      <c r="X1005" s="836"/>
      <c r="Y1005" s="836"/>
      <c r="Z1005" s="836"/>
      <c r="AA1005" s="836"/>
      <c r="AB1005" s="836"/>
      <c r="AC1005" s="836"/>
      <c r="AD1005" s="836"/>
      <c r="AE1005" s="861"/>
      <c r="AF1005"/>
      <c r="AG1005"/>
      <c r="AH1005"/>
      <c r="AI1005"/>
      <c r="AJ1005"/>
      <c r="AK1005"/>
      <c r="AL1005"/>
      <c r="AM1005"/>
      <c r="AN1005"/>
    </row>
    <row r="1006" spans="1:40" ht="15.75">
      <c r="A1006" s="839"/>
      <c r="B1006" s="835"/>
      <c r="C1006" s="835"/>
      <c r="D1006" s="835"/>
      <c r="E1006" s="835"/>
      <c r="F1006" s="835"/>
      <c r="G1006" s="835"/>
      <c r="H1006" s="835"/>
      <c r="I1006" s="835"/>
      <c r="J1006" s="835"/>
      <c r="K1006" s="835"/>
      <c r="L1006" s="835"/>
      <c r="M1006" s="835"/>
      <c r="N1006" s="836"/>
      <c r="O1006" s="836"/>
      <c r="P1006" s="836"/>
      <c r="Q1006" s="836"/>
      <c r="R1006" s="836"/>
      <c r="S1006" s="836"/>
      <c r="T1006" s="836"/>
      <c r="U1006" s="836"/>
      <c r="V1006" s="836"/>
      <c r="W1006" s="836"/>
      <c r="X1006" s="836"/>
      <c r="Y1006" s="836"/>
      <c r="Z1006" s="836"/>
      <c r="AA1006" s="836"/>
      <c r="AB1006" s="836"/>
      <c r="AC1006" s="836"/>
      <c r="AD1006" s="836"/>
      <c r="AE1006" s="861"/>
      <c r="AF1006"/>
      <c r="AG1006"/>
      <c r="AH1006"/>
      <c r="AI1006"/>
      <c r="AJ1006"/>
      <c r="AK1006"/>
      <c r="AL1006"/>
      <c r="AM1006"/>
      <c r="AN1006"/>
    </row>
    <row r="1007" spans="1:40" ht="15.75">
      <c r="A1007" s="839"/>
      <c r="B1007" s="835"/>
      <c r="C1007" s="835"/>
      <c r="D1007" s="835"/>
      <c r="E1007" s="835"/>
      <c r="F1007" s="835"/>
      <c r="G1007" s="835"/>
      <c r="H1007" s="835"/>
      <c r="I1007" s="835"/>
      <c r="J1007" s="835"/>
      <c r="K1007" s="835"/>
      <c r="L1007" s="835"/>
      <c r="M1007" s="835"/>
      <c r="N1007" s="836"/>
      <c r="O1007" s="836"/>
      <c r="P1007" s="836"/>
      <c r="Q1007" s="836"/>
      <c r="R1007" s="836"/>
      <c r="S1007" s="836"/>
      <c r="T1007" s="836"/>
      <c r="U1007" s="836"/>
      <c r="V1007" s="836"/>
      <c r="W1007" s="836"/>
      <c r="X1007" s="836"/>
      <c r="Y1007" s="836"/>
      <c r="Z1007" s="836"/>
      <c r="AA1007" s="836"/>
      <c r="AB1007" s="836"/>
      <c r="AC1007" s="836"/>
      <c r="AD1007" s="836"/>
      <c r="AE1007" s="861"/>
      <c r="AF1007"/>
      <c r="AG1007"/>
      <c r="AH1007"/>
      <c r="AI1007"/>
      <c r="AJ1007"/>
      <c r="AK1007"/>
      <c r="AL1007"/>
      <c r="AM1007"/>
      <c r="AN1007"/>
    </row>
    <row r="1008" spans="1:40" ht="15.75">
      <c r="A1008" s="839"/>
      <c r="B1008" s="835"/>
      <c r="C1008" s="835"/>
      <c r="D1008" s="835"/>
      <c r="E1008" s="835"/>
      <c r="F1008" s="835"/>
      <c r="G1008" s="835"/>
      <c r="H1008" s="835"/>
      <c r="I1008" s="835"/>
      <c r="J1008" s="835"/>
      <c r="K1008" s="835"/>
      <c r="L1008" s="835"/>
      <c r="M1008" s="835"/>
      <c r="N1008" s="836"/>
      <c r="O1008" s="836"/>
      <c r="P1008" s="836"/>
      <c r="Q1008" s="836"/>
      <c r="R1008" s="836"/>
      <c r="S1008" s="836"/>
      <c r="T1008" s="836"/>
      <c r="U1008" s="836"/>
      <c r="V1008" s="836"/>
      <c r="W1008" s="836"/>
      <c r="X1008" s="836"/>
      <c r="Y1008" s="836"/>
      <c r="Z1008" s="836"/>
      <c r="AA1008" s="836"/>
      <c r="AB1008" s="836"/>
      <c r="AC1008" s="836"/>
      <c r="AD1008" s="836"/>
      <c r="AE1008" s="861"/>
      <c r="AF1008"/>
      <c r="AG1008"/>
      <c r="AH1008"/>
      <c r="AI1008"/>
      <c r="AJ1008"/>
      <c r="AK1008"/>
      <c r="AL1008"/>
      <c r="AM1008"/>
      <c r="AN1008"/>
    </row>
    <row r="1009" spans="1:40" ht="15.75">
      <c r="A1009" s="839"/>
      <c r="B1009" s="835"/>
      <c r="C1009" s="835"/>
      <c r="D1009" s="835"/>
      <c r="E1009" s="835"/>
      <c r="F1009" s="835"/>
      <c r="G1009" s="835"/>
      <c r="H1009" s="835"/>
      <c r="I1009" s="835"/>
      <c r="J1009" s="835"/>
      <c r="K1009" s="835"/>
      <c r="L1009" s="835"/>
      <c r="M1009" s="835"/>
      <c r="N1009" s="836"/>
      <c r="O1009" s="836"/>
      <c r="P1009" s="836"/>
      <c r="Q1009" s="836"/>
      <c r="R1009" s="836"/>
      <c r="S1009" s="836"/>
      <c r="T1009" s="836"/>
      <c r="U1009" s="836"/>
      <c r="V1009" s="836"/>
      <c r="W1009" s="836"/>
      <c r="X1009" s="836"/>
      <c r="Y1009" s="836"/>
      <c r="Z1009" s="836"/>
      <c r="AA1009" s="836"/>
      <c r="AB1009" s="836"/>
      <c r="AC1009" s="836"/>
      <c r="AD1009" s="836"/>
      <c r="AE1009" s="861"/>
      <c r="AF1009"/>
      <c r="AG1009"/>
      <c r="AH1009"/>
      <c r="AI1009"/>
      <c r="AJ1009"/>
      <c r="AK1009"/>
      <c r="AL1009"/>
      <c r="AM1009"/>
      <c r="AN1009"/>
    </row>
    <row r="1010" spans="1:40" ht="15.75">
      <c r="A1010" s="839"/>
      <c r="B1010" s="835"/>
      <c r="C1010" s="835"/>
      <c r="D1010" s="835"/>
      <c r="E1010" s="835"/>
      <c r="F1010" s="835"/>
      <c r="G1010" s="835"/>
      <c r="H1010" s="835"/>
      <c r="I1010" s="835"/>
      <c r="J1010" s="835"/>
      <c r="K1010" s="835"/>
      <c r="L1010" s="835"/>
      <c r="M1010" s="835"/>
      <c r="N1010" s="836"/>
      <c r="O1010" s="836"/>
      <c r="P1010" s="836"/>
      <c r="Q1010" s="836"/>
      <c r="R1010" s="836"/>
      <c r="S1010" s="836"/>
      <c r="T1010" s="836"/>
      <c r="U1010" s="836"/>
      <c r="V1010" s="836"/>
      <c r="W1010" s="836"/>
      <c r="X1010" s="836"/>
      <c r="Y1010" s="836"/>
      <c r="Z1010" s="836"/>
      <c r="AA1010" s="836"/>
      <c r="AB1010" s="836"/>
      <c r="AC1010" s="836"/>
      <c r="AD1010" s="836"/>
      <c r="AE1010" s="861"/>
      <c r="AF1010"/>
      <c r="AG1010"/>
      <c r="AH1010"/>
      <c r="AI1010"/>
      <c r="AJ1010"/>
      <c r="AK1010"/>
      <c r="AL1010"/>
      <c r="AM1010"/>
      <c r="AN1010"/>
    </row>
    <row r="1011" spans="1:40" ht="15.75">
      <c r="A1011" s="839"/>
      <c r="B1011" s="835"/>
      <c r="C1011" s="835"/>
      <c r="D1011" s="835"/>
      <c r="E1011" s="835"/>
      <c r="F1011" s="835"/>
      <c r="G1011" s="835"/>
      <c r="H1011" s="835"/>
      <c r="I1011" s="835"/>
      <c r="J1011" s="835"/>
      <c r="K1011" s="835"/>
      <c r="L1011" s="835"/>
      <c r="M1011" s="835"/>
      <c r="N1011" s="836"/>
      <c r="O1011" s="836"/>
      <c r="P1011" s="836"/>
      <c r="Q1011" s="836"/>
      <c r="R1011" s="836"/>
      <c r="S1011" s="836"/>
      <c r="T1011" s="836"/>
      <c r="U1011" s="836"/>
      <c r="V1011" s="836"/>
      <c r="W1011" s="836"/>
      <c r="X1011" s="836"/>
      <c r="Y1011" s="836"/>
      <c r="Z1011" s="836"/>
      <c r="AA1011" s="836"/>
      <c r="AB1011" s="836"/>
      <c r="AC1011" s="836"/>
      <c r="AD1011" s="836"/>
      <c r="AE1011" s="861"/>
      <c r="AF1011"/>
      <c r="AG1011"/>
      <c r="AH1011"/>
      <c r="AI1011"/>
      <c r="AJ1011"/>
      <c r="AK1011"/>
      <c r="AL1011"/>
      <c r="AM1011"/>
      <c r="AN1011"/>
    </row>
    <row r="1012" spans="1:40" ht="15.75">
      <c r="A1012" s="839"/>
      <c r="B1012" s="835"/>
      <c r="C1012" s="835"/>
      <c r="D1012" s="835"/>
      <c r="E1012" s="835"/>
      <c r="F1012" s="835"/>
      <c r="G1012" s="835"/>
      <c r="H1012" s="835"/>
      <c r="I1012" s="835"/>
      <c r="J1012" s="835"/>
      <c r="K1012" s="835"/>
      <c r="L1012" s="835"/>
      <c r="M1012" s="835"/>
      <c r="N1012" s="836"/>
      <c r="O1012" s="836"/>
      <c r="P1012" s="836"/>
      <c r="Q1012" s="836"/>
      <c r="R1012" s="836"/>
      <c r="S1012" s="836"/>
      <c r="T1012" s="836"/>
      <c r="U1012" s="836"/>
      <c r="V1012" s="836"/>
      <c r="W1012" s="836"/>
      <c r="X1012" s="836"/>
      <c r="Y1012" s="836"/>
      <c r="Z1012" s="836"/>
      <c r="AA1012" s="836"/>
      <c r="AB1012" s="836"/>
      <c r="AC1012" s="836"/>
      <c r="AD1012" s="836"/>
      <c r="AE1012" s="861"/>
      <c r="AF1012"/>
      <c r="AG1012"/>
      <c r="AH1012"/>
      <c r="AI1012"/>
      <c r="AJ1012"/>
      <c r="AK1012"/>
      <c r="AL1012"/>
      <c r="AM1012"/>
      <c r="AN1012"/>
    </row>
    <row r="1013" spans="1:40" ht="15.75">
      <c r="A1013" s="839"/>
      <c r="B1013" s="835"/>
      <c r="C1013" s="835"/>
      <c r="D1013" s="835"/>
      <c r="E1013" s="835"/>
      <c r="F1013" s="835"/>
      <c r="G1013" s="835"/>
      <c r="H1013" s="835"/>
      <c r="I1013" s="835"/>
      <c r="J1013" s="835"/>
      <c r="K1013" s="835"/>
      <c r="L1013" s="835"/>
      <c r="M1013" s="835"/>
      <c r="N1013" s="836"/>
      <c r="O1013" s="836"/>
      <c r="P1013" s="836"/>
      <c r="Q1013" s="836"/>
      <c r="R1013" s="836"/>
      <c r="S1013" s="836"/>
      <c r="T1013" s="836"/>
      <c r="U1013" s="836"/>
      <c r="V1013" s="836"/>
      <c r="W1013" s="836"/>
      <c r="X1013" s="836"/>
      <c r="Y1013" s="836"/>
      <c r="Z1013" s="836"/>
      <c r="AA1013" s="836"/>
      <c r="AB1013" s="836"/>
      <c r="AC1013" s="836"/>
      <c r="AD1013" s="836"/>
      <c r="AE1013" s="861"/>
      <c r="AF1013"/>
      <c r="AG1013"/>
      <c r="AH1013"/>
      <c r="AI1013"/>
      <c r="AJ1013"/>
      <c r="AK1013"/>
      <c r="AL1013"/>
      <c r="AM1013"/>
      <c r="AN1013"/>
    </row>
    <row r="1014" spans="1:40" ht="15.75">
      <c r="A1014" s="839"/>
      <c r="B1014" s="835"/>
      <c r="C1014" s="835"/>
      <c r="D1014" s="835"/>
      <c r="E1014" s="835"/>
      <c r="F1014" s="835"/>
      <c r="G1014" s="835"/>
      <c r="H1014" s="835"/>
      <c r="I1014" s="835"/>
      <c r="J1014" s="835"/>
      <c r="K1014" s="835"/>
      <c r="L1014" s="835"/>
      <c r="M1014" s="835"/>
      <c r="N1014" s="836"/>
      <c r="O1014" s="836"/>
      <c r="P1014" s="836"/>
      <c r="Q1014" s="836"/>
      <c r="R1014" s="836"/>
      <c r="S1014" s="836"/>
      <c r="T1014" s="836"/>
      <c r="U1014" s="836"/>
      <c r="V1014" s="836"/>
      <c r="W1014" s="836"/>
      <c r="X1014" s="836"/>
      <c r="Y1014" s="836"/>
      <c r="Z1014" s="836"/>
      <c r="AA1014" s="836"/>
      <c r="AB1014" s="836"/>
      <c r="AC1014" s="836"/>
      <c r="AD1014" s="836"/>
      <c r="AE1014" s="861"/>
      <c r="AF1014"/>
      <c r="AG1014"/>
      <c r="AH1014"/>
      <c r="AI1014"/>
      <c r="AJ1014"/>
      <c r="AK1014"/>
      <c r="AL1014"/>
      <c r="AM1014"/>
      <c r="AN1014"/>
    </row>
    <row r="1015" spans="1:40" ht="15.75">
      <c r="A1015" s="839"/>
      <c r="B1015" s="835"/>
      <c r="C1015" s="835"/>
      <c r="D1015" s="835"/>
      <c r="E1015" s="835"/>
      <c r="F1015" s="835"/>
      <c r="G1015" s="835"/>
      <c r="H1015" s="835"/>
      <c r="I1015" s="835"/>
      <c r="J1015" s="835"/>
      <c r="K1015" s="835"/>
      <c r="L1015" s="835"/>
      <c r="M1015" s="835"/>
      <c r="N1015" s="836"/>
      <c r="O1015" s="836"/>
      <c r="P1015" s="836"/>
      <c r="Q1015" s="836"/>
      <c r="R1015" s="836"/>
      <c r="S1015" s="836"/>
      <c r="T1015" s="836"/>
      <c r="U1015" s="836"/>
      <c r="V1015" s="836"/>
      <c r="W1015" s="836"/>
      <c r="X1015" s="836"/>
      <c r="Y1015" s="836"/>
      <c r="Z1015" s="836"/>
      <c r="AA1015" s="836"/>
      <c r="AB1015" s="836"/>
      <c r="AC1015" s="836"/>
      <c r="AD1015" s="836"/>
      <c r="AE1015" s="861"/>
      <c r="AF1015"/>
      <c r="AG1015"/>
      <c r="AH1015"/>
      <c r="AI1015"/>
      <c r="AJ1015"/>
      <c r="AK1015"/>
      <c r="AL1015"/>
      <c r="AM1015"/>
      <c r="AN1015"/>
    </row>
    <row r="1016" spans="1:40" ht="15.75">
      <c r="A1016" s="839"/>
      <c r="B1016" s="835"/>
      <c r="C1016" s="835"/>
      <c r="D1016" s="835"/>
      <c r="E1016" s="835"/>
      <c r="F1016" s="835"/>
      <c r="G1016" s="835"/>
      <c r="H1016" s="835"/>
      <c r="I1016" s="835"/>
      <c r="J1016" s="835"/>
      <c r="K1016" s="835"/>
      <c r="L1016" s="835"/>
      <c r="M1016" s="835"/>
      <c r="N1016" s="836"/>
      <c r="O1016" s="836"/>
      <c r="P1016" s="836"/>
      <c r="Q1016" s="836"/>
      <c r="R1016" s="836"/>
      <c r="S1016" s="836"/>
      <c r="T1016" s="836"/>
      <c r="U1016" s="836"/>
      <c r="V1016" s="836"/>
      <c r="W1016" s="836"/>
      <c r="X1016" s="836"/>
      <c r="Y1016" s="836"/>
      <c r="Z1016" s="836"/>
      <c r="AA1016" s="836"/>
      <c r="AB1016" s="836"/>
      <c r="AC1016" s="836"/>
      <c r="AD1016" s="836"/>
      <c r="AE1016" s="861"/>
      <c r="AF1016"/>
      <c r="AG1016"/>
      <c r="AH1016"/>
      <c r="AI1016"/>
      <c r="AJ1016"/>
      <c r="AK1016"/>
      <c r="AL1016"/>
      <c r="AM1016"/>
      <c r="AN1016"/>
    </row>
    <row r="1017" spans="1:40" ht="15.75">
      <c r="A1017" s="839"/>
      <c r="B1017" s="835"/>
      <c r="C1017" s="835"/>
      <c r="D1017" s="835"/>
      <c r="E1017" s="835"/>
      <c r="F1017" s="835"/>
      <c r="G1017" s="835"/>
      <c r="H1017" s="835"/>
      <c r="I1017" s="835"/>
      <c r="J1017" s="835"/>
      <c r="K1017" s="835"/>
      <c r="L1017" s="835"/>
      <c r="M1017" s="835"/>
      <c r="N1017" s="836"/>
      <c r="O1017" s="836"/>
      <c r="P1017" s="836"/>
      <c r="Q1017" s="836"/>
      <c r="R1017" s="836"/>
      <c r="S1017" s="836"/>
      <c r="T1017" s="836"/>
      <c r="U1017" s="836"/>
      <c r="V1017" s="836"/>
      <c r="W1017" s="836"/>
      <c r="X1017" s="836"/>
      <c r="Y1017" s="836"/>
      <c r="Z1017" s="836"/>
      <c r="AA1017" s="836"/>
      <c r="AB1017" s="836"/>
      <c r="AC1017" s="836"/>
      <c r="AD1017" s="836"/>
      <c r="AE1017" s="861"/>
      <c r="AF1017"/>
      <c r="AG1017"/>
      <c r="AH1017"/>
      <c r="AI1017"/>
      <c r="AJ1017"/>
      <c r="AK1017"/>
      <c r="AL1017"/>
      <c r="AM1017"/>
      <c r="AN1017"/>
    </row>
    <row r="1018" spans="1:40" ht="15.75">
      <c r="A1018" s="839"/>
      <c r="B1018" s="835"/>
      <c r="C1018" s="835"/>
      <c r="D1018" s="835"/>
      <c r="E1018" s="835"/>
      <c r="F1018" s="835"/>
      <c r="G1018" s="835"/>
      <c r="H1018" s="835"/>
      <c r="I1018" s="835"/>
      <c r="J1018" s="835"/>
      <c r="K1018" s="835"/>
      <c r="L1018" s="835"/>
      <c r="M1018" s="835"/>
      <c r="N1018" s="836"/>
      <c r="O1018" s="836"/>
      <c r="P1018" s="836"/>
      <c r="Q1018" s="836"/>
      <c r="R1018" s="836"/>
      <c r="S1018" s="836"/>
      <c r="T1018" s="836"/>
      <c r="U1018" s="836"/>
      <c r="V1018" s="836"/>
      <c r="W1018" s="836"/>
      <c r="X1018" s="836"/>
      <c r="Y1018" s="836"/>
      <c r="Z1018" s="836"/>
      <c r="AA1018" s="836"/>
      <c r="AB1018" s="836"/>
      <c r="AC1018" s="836"/>
      <c r="AD1018" s="836"/>
      <c r="AE1018" s="861"/>
      <c r="AF1018"/>
      <c r="AG1018"/>
      <c r="AH1018"/>
      <c r="AI1018"/>
      <c r="AJ1018"/>
      <c r="AK1018"/>
      <c r="AL1018"/>
      <c r="AM1018"/>
      <c r="AN1018"/>
    </row>
    <row r="1019" spans="1:40" ht="15.75">
      <c r="A1019" s="839"/>
      <c r="B1019" s="835"/>
      <c r="C1019" s="835"/>
      <c r="D1019" s="835"/>
      <c r="E1019" s="835"/>
      <c r="F1019" s="835"/>
      <c r="G1019" s="835"/>
      <c r="H1019" s="835"/>
      <c r="I1019" s="835"/>
      <c r="J1019" s="835"/>
      <c r="K1019" s="835"/>
      <c r="L1019" s="835"/>
      <c r="M1019" s="835"/>
      <c r="N1019" s="836"/>
      <c r="O1019" s="836"/>
      <c r="P1019" s="836"/>
      <c r="Q1019" s="836"/>
      <c r="R1019" s="836"/>
      <c r="S1019" s="836"/>
      <c r="T1019" s="836"/>
      <c r="U1019" s="836"/>
      <c r="V1019" s="836"/>
      <c r="W1019" s="836"/>
      <c r="X1019" s="836"/>
      <c r="Y1019" s="836"/>
      <c r="Z1019" s="836"/>
      <c r="AA1019" s="836"/>
      <c r="AB1019" s="836"/>
      <c r="AC1019" s="836"/>
      <c r="AD1019" s="836"/>
      <c r="AE1019" s="861"/>
      <c r="AF1019"/>
      <c r="AG1019"/>
      <c r="AH1019"/>
      <c r="AI1019"/>
      <c r="AJ1019"/>
      <c r="AK1019"/>
      <c r="AL1019"/>
      <c r="AM1019"/>
      <c r="AN1019"/>
    </row>
    <row r="1020" spans="1:40" ht="15.75">
      <c r="A1020" s="839"/>
      <c r="B1020" s="835"/>
      <c r="C1020" s="835"/>
      <c r="D1020" s="835"/>
      <c r="E1020" s="835"/>
      <c r="F1020" s="835"/>
      <c r="G1020" s="835"/>
      <c r="H1020" s="835"/>
      <c r="I1020" s="835"/>
      <c r="J1020" s="835"/>
      <c r="K1020" s="835"/>
      <c r="L1020" s="835"/>
      <c r="M1020" s="835"/>
      <c r="N1020" s="836"/>
      <c r="O1020" s="836"/>
      <c r="P1020" s="836"/>
      <c r="Q1020" s="836"/>
      <c r="R1020" s="836"/>
      <c r="S1020" s="836"/>
      <c r="T1020" s="836"/>
      <c r="U1020" s="836"/>
      <c r="V1020" s="836"/>
      <c r="W1020" s="836"/>
      <c r="X1020" s="836"/>
      <c r="Y1020" s="836"/>
      <c r="Z1020" s="836"/>
      <c r="AA1020" s="836"/>
      <c r="AB1020" s="836"/>
      <c r="AC1020" s="836"/>
      <c r="AD1020" s="836"/>
      <c r="AE1020" s="861"/>
      <c r="AF1020"/>
      <c r="AG1020"/>
      <c r="AH1020"/>
      <c r="AI1020"/>
      <c r="AJ1020"/>
      <c r="AK1020"/>
      <c r="AL1020"/>
      <c r="AM1020"/>
      <c r="AN1020"/>
    </row>
    <row r="1021" spans="1:40" ht="15.75">
      <c r="A1021" s="839"/>
      <c r="B1021" s="835"/>
      <c r="C1021" s="835"/>
      <c r="D1021" s="835"/>
      <c r="E1021" s="835"/>
      <c r="F1021" s="835"/>
      <c r="G1021" s="835"/>
      <c r="H1021" s="835"/>
      <c r="I1021" s="835"/>
      <c r="J1021" s="835"/>
      <c r="K1021" s="835"/>
      <c r="L1021" s="835"/>
      <c r="M1021" s="835"/>
      <c r="N1021" s="836"/>
      <c r="O1021" s="836"/>
      <c r="P1021" s="836"/>
      <c r="Q1021" s="836"/>
      <c r="R1021" s="836"/>
      <c r="S1021" s="836"/>
      <c r="T1021" s="836"/>
      <c r="U1021" s="836"/>
      <c r="V1021" s="836"/>
      <c r="W1021" s="836"/>
      <c r="X1021" s="836"/>
      <c r="Y1021" s="836"/>
      <c r="Z1021" s="836"/>
      <c r="AA1021" s="836"/>
      <c r="AB1021" s="836"/>
      <c r="AC1021" s="836"/>
      <c r="AD1021" s="836"/>
      <c r="AE1021" s="861"/>
      <c r="AF1021"/>
      <c r="AG1021"/>
      <c r="AH1021"/>
      <c r="AI1021"/>
      <c r="AJ1021"/>
      <c r="AK1021"/>
      <c r="AL1021"/>
      <c r="AM1021"/>
      <c r="AN1021"/>
    </row>
    <row r="1022" spans="1:40" ht="15.75">
      <c r="A1022" s="839"/>
      <c r="B1022" s="835"/>
      <c r="C1022" s="835"/>
      <c r="D1022" s="835"/>
      <c r="E1022" s="835"/>
      <c r="F1022" s="835"/>
      <c r="G1022" s="835"/>
      <c r="H1022" s="835"/>
      <c r="I1022" s="835"/>
      <c r="J1022" s="835"/>
      <c r="K1022" s="835"/>
      <c r="L1022" s="835"/>
      <c r="M1022" s="835"/>
      <c r="N1022" s="836"/>
      <c r="O1022" s="836"/>
      <c r="P1022" s="836"/>
      <c r="Q1022" s="836"/>
      <c r="R1022" s="836"/>
      <c r="S1022" s="836"/>
      <c r="T1022" s="836"/>
      <c r="U1022" s="836"/>
      <c r="V1022" s="836"/>
      <c r="W1022" s="836"/>
      <c r="X1022" s="836"/>
      <c r="Y1022" s="836"/>
      <c r="Z1022" s="836"/>
      <c r="AA1022" s="836"/>
      <c r="AB1022" s="836"/>
      <c r="AC1022" s="836"/>
      <c r="AD1022" s="836"/>
      <c r="AE1022" s="861"/>
      <c r="AF1022"/>
      <c r="AG1022"/>
      <c r="AH1022"/>
      <c r="AI1022"/>
      <c r="AJ1022"/>
      <c r="AK1022"/>
      <c r="AL1022"/>
      <c r="AM1022"/>
      <c r="AN1022"/>
    </row>
    <row r="1023" spans="1:40" ht="15.75">
      <c r="A1023" s="839"/>
      <c r="B1023" s="835"/>
      <c r="C1023" s="835"/>
      <c r="D1023" s="835"/>
      <c r="E1023" s="835"/>
      <c r="F1023" s="835"/>
      <c r="G1023" s="835"/>
      <c r="H1023" s="835"/>
      <c r="I1023" s="835"/>
      <c r="J1023" s="835"/>
      <c r="K1023" s="835"/>
      <c r="L1023" s="835"/>
      <c r="M1023" s="835"/>
      <c r="N1023" s="836"/>
      <c r="O1023" s="836"/>
      <c r="P1023" s="836"/>
      <c r="Q1023" s="836"/>
      <c r="R1023" s="836"/>
      <c r="S1023" s="836"/>
      <c r="T1023" s="836"/>
      <c r="U1023" s="836"/>
      <c r="V1023" s="836"/>
      <c r="W1023" s="836"/>
      <c r="X1023" s="836"/>
      <c r="Y1023" s="836"/>
      <c r="Z1023" s="836"/>
      <c r="AA1023" s="836"/>
      <c r="AB1023" s="836"/>
      <c r="AC1023" s="836"/>
      <c r="AD1023" s="836"/>
      <c r="AE1023" s="861"/>
      <c r="AF1023"/>
      <c r="AG1023"/>
      <c r="AH1023"/>
      <c r="AI1023"/>
      <c r="AJ1023"/>
      <c r="AK1023"/>
      <c r="AL1023"/>
      <c r="AM1023"/>
      <c r="AN1023"/>
    </row>
    <row r="1024" spans="1:40" ht="15.75">
      <c r="A1024" s="839"/>
      <c r="B1024" s="835"/>
      <c r="C1024" s="835"/>
      <c r="D1024" s="835"/>
      <c r="E1024" s="835"/>
      <c r="F1024" s="835"/>
      <c r="G1024" s="835"/>
      <c r="H1024" s="835"/>
      <c r="I1024" s="835"/>
      <c r="J1024" s="835"/>
      <c r="K1024" s="835"/>
      <c r="L1024" s="835"/>
      <c r="M1024" s="835"/>
      <c r="N1024" s="836"/>
      <c r="O1024" s="836"/>
      <c r="P1024" s="836"/>
      <c r="Q1024" s="836"/>
      <c r="R1024" s="836"/>
      <c r="S1024" s="836"/>
      <c r="T1024" s="836"/>
      <c r="U1024" s="836"/>
      <c r="V1024" s="836"/>
      <c r="W1024" s="836"/>
      <c r="X1024" s="836"/>
      <c r="Y1024" s="836"/>
      <c r="Z1024" s="836"/>
      <c r="AA1024" s="836"/>
      <c r="AB1024" s="836"/>
      <c r="AC1024" s="836"/>
      <c r="AD1024" s="836"/>
      <c r="AE1024" s="861"/>
      <c r="AF1024"/>
      <c r="AG1024"/>
      <c r="AH1024"/>
      <c r="AI1024"/>
      <c r="AJ1024"/>
      <c r="AK1024"/>
      <c r="AL1024"/>
      <c r="AM1024"/>
      <c r="AN1024"/>
    </row>
    <row r="1025" spans="1:40" ht="15.75">
      <c r="A1025" s="839"/>
      <c r="B1025" s="835"/>
      <c r="C1025" s="835"/>
      <c r="D1025" s="835"/>
      <c r="E1025" s="835"/>
      <c r="F1025" s="835"/>
      <c r="G1025" s="835"/>
      <c r="H1025" s="835"/>
      <c r="I1025" s="835"/>
      <c r="J1025" s="835"/>
      <c r="K1025" s="835"/>
      <c r="L1025" s="835"/>
      <c r="M1025" s="835"/>
      <c r="N1025" s="836"/>
      <c r="O1025" s="836"/>
      <c r="P1025" s="836"/>
      <c r="Q1025" s="836"/>
      <c r="R1025" s="836"/>
      <c r="S1025" s="836"/>
      <c r="T1025" s="836"/>
      <c r="U1025" s="836"/>
      <c r="V1025" s="836"/>
      <c r="W1025" s="836"/>
      <c r="X1025" s="836"/>
      <c r="Y1025" s="836"/>
      <c r="Z1025" s="836"/>
      <c r="AA1025" s="836"/>
      <c r="AB1025" s="836"/>
      <c r="AC1025" s="836"/>
      <c r="AD1025" s="836"/>
      <c r="AE1025" s="861"/>
      <c r="AF1025"/>
      <c r="AG1025"/>
      <c r="AH1025"/>
      <c r="AI1025"/>
      <c r="AJ1025"/>
      <c r="AK1025"/>
      <c r="AL1025"/>
      <c r="AM1025"/>
      <c r="AN1025"/>
    </row>
    <row r="1026" spans="1:40" ht="15.75">
      <c r="A1026" s="839"/>
      <c r="B1026" s="835"/>
      <c r="C1026" s="835"/>
      <c r="D1026" s="835"/>
      <c r="E1026" s="835"/>
      <c r="F1026" s="835"/>
      <c r="G1026" s="835"/>
      <c r="H1026" s="835"/>
      <c r="I1026" s="835"/>
      <c r="J1026" s="835"/>
      <c r="K1026" s="835"/>
      <c r="L1026" s="835"/>
      <c r="M1026" s="835"/>
      <c r="N1026" s="836"/>
      <c r="O1026" s="836"/>
      <c r="P1026" s="836"/>
      <c r="Q1026" s="836"/>
      <c r="R1026" s="836"/>
      <c r="S1026" s="836"/>
      <c r="T1026" s="836"/>
      <c r="U1026" s="836"/>
      <c r="V1026" s="836"/>
      <c r="W1026" s="836"/>
      <c r="X1026" s="836"/>
      <c r="Y1026" s="836"/>
      <c r="Z1026" s="836"/>
      <c r="AA1026" s="836"/>
      <c r="AB1026" s="836"/>
      <c r="AC1026" s="836"/>
      <c r="AD1026" s="836"/>
      <c r="AE1026" s="861"/>
      <c r="AF1026"/>
      <c r="AG1026"/>
      <c r="AH1026"/>
      <c r="AI1026"/>
      <c r="AJ1026"/>
      <c r="AK1026"/>
      <c r="AL1026"/>
      <c r="AM1026"/>
      <c r="AN1026"/>
    </row>
    <row r="1027" spans="1:40" ht="15.75">
      <c r="A1027" s="839"/>
      <c r="B1027" s="835"/>
      <c r="C1027" s="835"/>
      <c r="D1027" s="835"/>
      <c r="E1027" s="835"/>
      <c r="F1027" s="835"/>
      <c r="G1027" s="835"/>
      <c r="H1027" s="835"/>
      <c r="I1027" s="835"/>
      <c r="J1027" s="835"/>
      <c r="K1027" s="835"/>
      <c r="L1027" s="835"/>
      <c r="M1027" s="835"/>
      <c r="N1027" s="836"/>
      <c r="O1027" s="836"/>
      <c r="P1027" s="836"/>
      <c r="Q1027" s="836"/>
      <c r="R1027" s="836"/>
      <c r="S1027" s="836"/>
      <c r="T1027" s="836"/>
      <c r="U1027" s="836"/>
      <c r="V1027" s="836"/>
      <c r="W1027" s="836"/>
      <c r="X1027" s="836"/>
      <c r="Y1027" s="836"/>
      <c r="Z1027" s="836"/>
      <c r="AA1027" s="836"/>
      <c r="AB1027" s="836"/>
      <c r="AC1027" s="836"/>
      <c r="AD1027" s="836"/>
      <c r="AE1027" s="861"/>
      <c r="AF1027"/>
      <c r="AG1027"/>
      <c r="AH1027"/>
      <c r="AI1027"/>
      <c r="AJ1027"/>
      <c r="AK1027"/>
      <c r="AL1027"/>
      <c r="AM1027"/>
      <c r="AN1027"/>
    </row>
    <row r="1028" spans="1:40" ht="15.75">
      <c r="A1028" s="839"/>
      <c r="B1028" s="835"/>
      <c r="C1028" s="835"/>
      <c r="D1028" s="835"/>
      <c r="E1028" s="835"/>
      <c r="F1028" s="835"/>
      <c r="G1028" s="835"/>
      <c r="H1028" s="835"/>
      <c r="I1028" s="835"/>
      <c r="J1028" s="835"/>
      <c r="K1028" s="835"/>
      <c r="L1028" s="835"/>
      <c r="M1028" s="835"/>
      <c r="N1028" s="836"/>
      <c r="O1028" s="836"/>
      <c r="P1028" s="836"/>
      <c r="Q1028" s="836"/>
      <c r="R1028" s="836"/>
      <c r="S1028" s="836"/>
      <c r="T1028" s="836"/>
      <c r="U1028" s="836"/>
      <c r="V1028" s="836"/>
      <c r="W1028" s="836"/>
      <c r="X1028" s="836"/>
      <c r="Y1028" s="836"/>
      <c r="Z1028" s="836"/>
      <c r="AA1028" s="836"/>
      <c r="AB1028" s="836"/>
      <c r="AC1028" s="836"/>
      <c r="AD1028" s="836"/>
      <c r="AE1028" s="861"/>
      <c r="AF1028"/>
      <c r="AG1028"/>
      <c r="AH1028"/>
      <c r="AI1028"/>
      <c r="AJ1028"/>
      <c r="AK1028"/>
      <c r="AL1028"/>
      <c r="AM1028"/>
      <c r="AN1028"/>
    </row>
    <row r="1029" spans="1:40" ht="15.75">
      <c r="A1029" s="839"/>
      <c r="B1029" s="835"/>
      <c r="C1029" s="835"/>
      <c r="D1029" s="835"/>
      <c r="E1029" s="835"/>
      <c r="F1029" s="835"/>
      <c r="G1029" s="835"/>
      <c r="H1029" s="835"/>
      <c r="I1029" s="835"/>
      <c r="J1029" s="835"/>
      <c r="K1029" s="835"/>
      <c r="L1029" s="835"/>
      <c r="M1029" s="835"/>
      <c r="N1029" s="836"/>
      <c r="O1029" s="836"/>
      <c r="P1029" s="836"/>
      <c r="Q1029" s="836"/>
      <c r="R1029" s="836"/>
      <c r="S1029" s="836"/>
      <c r="T1029" s="836"/>
      <c r="U1029" s="836"/>
      <c r="V1029" s="836"/>
      <c r="W1029" s="836"/>
      <c r="X1029" s="836"/>
      <c r="Y1029" s="836"/>
      <c r="Z1029" s="836"/>
      <c r="AA1029" s="836"/>
      <c r="AB1029" s="836"/>
      <c r="AC1029" s="836"/>
      <c r="AD1029" s="836"/>
      <c r="AE1029" s="861"/>
      <c r="AF1029"/>
      <c r="AG1029"/>
      <c r="AH1029"/>
      <c r="AI1029"/>
      <c r="AJ1029"/>
      <c r="AK1029"/>
      <c r="AL1029"/>
      <c r="AM1029"/>
      <c r="AN1029"/>
    </row>
    <row r="1030" spans="1:40" ht="15.75">
      <c r="A1030" s="839"/>
      <c r="B1030" s="835"/>
      <c r="C1030" s="835"/>
      <c r="D1030" s="835"/>
      <c r="E1030" s="835"/>
      <c r="F1030" s="835"/>
      <c r="G1030" s="835"/>
      <c r="H1030" s="835"/>
      <c r="I1030" s="835"/>
      <c r="J1030" s="835"/>
      <c r="K1030" s="835"/>
      <c r="L1030" s="835"/>
      <c r="M1030" s="835"/>
      <c r="N1030" s="836"/>
      <c r="O1030" s="836"/>
      <c r="P1030" s="836"/>
      <c r="Q1030" s="836"/>
      <c r="R1030" s="836"/>
      <c r="S1030" s="836"/>
      <c r="T1030" s="836"/>
      <c r="U1030" s="836"/>
      <c r="V1030" s="836"/>
      <c r="W1030" s="836"/>
      <c r="X1030" s="836"/>
      <c r="Y1030" s="836"/>
      <c r="Z1030" s="836"/>
      <c r="AA1030" s="836"/>
      <c r="AB1030" s="836"/>
      <c r="AC1030" s="836"/>
      <c r="AD1030" s="836"/>
      <c r="AE1030" s="861"/>
      <c r="AF1030"/>
      <c r="AG1030"/>
      <c r="AH1030"/>
      <c r="AI1030"/>
      <c r="AJ1030"/>
      <c r="AK1030"/>
      <c r="AL1030"/>
      <c r="AM1030"/>
      <c r="AN1030"/>
    </row>
    <row r="1031" spans="1:40" ht="15.75">
      <c r="A1031" s="839"/>
      <c r="B1031" s="835"/>
      <c r="C1031" s="835"/>
      <c r="D1031" s="835"/>
      <c r="E1031" s="835"/>
      <c r="F1031" s="835"/>
      <c r="G1031" s="835"/>
      <c r="H1031" s="835"/>
      <c r="I1031" s="835"/>
      <c r="J1031" s="835"/>
      <c r="K1031" s="835"/>
      <c r="L1031" s="835"/>
      <c r="M1031" s="835"/>
      <c r="N1031" s="836"/>
      <c r="O1031" s="836"/>
      <c r="P1031" s="836"/>
      <c r="Q1031" s="836"/>
      <c r="R1031" s="836"/>
      <c r="S1031" s="836"/>
      <c r="T1031" s="836"/>
      <c r="U1031" s="836"/>
      <c r="V1031" s="836"/>
      <c r="W1031" s="836"/>
      <c r="X1031" s="836"/>
      <c r="Y1031" s="836"/>
      <c r="Z1031" s="836"/>
      <c r="AA1031" s="836"/>
      <c r="AB1031" s="836"/>
      <c r="AC1031" s="836"/>
      <c r="AD1031" s="836"/>
      <c r="AE1031" s="861"/>
      <c r="AF1031"/>
      <c r="AG1031"/>
      <c r="AH1031"/>
      <c r="AI1031"/>
      <c r="AJ1031"/>
      <c r="AK1031"/>
      <c r="AL1031"/>
      <c r="AM1031"/>
      <c r="AN1031"/>
    </row>
    <row r="1032" spans="1:40" ht="15.75">
      <c r="A1032" s="839"/>
      <c r="B1032" s="835"/>
      <c r="C1032" s="835"/>
      <c r="D1032" s="835"/>
      <c r="E1032" s="835"/>
      <c r="F1032" s="835"/>
      <c r="G1032" s="835"/>
      <c r="H1032" s="835"/>
      <c r="I1032" s="835"/>
      <c r="J1032" s="835"/>
      <c r="K1032" s="835"/>
      <c r="L1032" s="835"/>
      <c r="M1032" s="835"/>
      <c r="N1032" s="836"/>
      <c r="O1032" s="836"/>
      <c r="P1032" s="836"/>
      <c r="Q1032" s="836"/>
      <c r="R1032" s="836"/>
      <c r="S1032" s="836"/>
      <c r="T1032" s="836"/>
      <c r="U1032" s="836"/>
      <c r="V1032" s="836"/>
      <c r="W1032" s="836"/>
      <c r="X1032" s="836"/>
      <c r="Y1032" s="836"/>
      <c r="Z1032" s="836"/>
      <c r="AA1032" s="836"/>
      <c r="AB1032" s="836"/>
      <c r="AC1032" s="836"/>
      <c r="AD1032" s="836"/>
      <c r="AE1032" s="861"/>
      <c r="AF1032"/>
      <c r="AG1032"/>
      <c r="AH1032"/>
      <c r="AI1032"/>
      <c r="AJ1032"/>
      <c r="AK1032"/>
      <c r="AL1032"/>
      <c r="AM1032"/>
      <c r="AN1032"/>
    </row>
    <row r="1033" spans="1:40" ht="15.75">
      <c r="A1033" s="839"/>
      <c r="B1033" s="835"/>
      <c r="C1033" s="835"/>
      <c r="D1033" s="835"/>
      <c r="E1033" s="835"/>
      <c r="F1033" s="835"/>
      <c r="G1033" s="835"/>
      <c r="H1033" s="835"/>
      <c r="I1033" s="835"/>
      <c r="J1033" s="835"/>
      <c r="K1033" s="835"/>
      <c r="L1033" s="835"/>
      <c r="M1033" s="835"/>
      <c r="N1033" s="836"/>
      <c r="O1033" s="836"/>
      <c r="P1033" s="836"/>
      <c r="Q1033" s="836"/>
      <c r="R1033" s="836"/>
      <c r="S1033" s="836"/>
      <c r="T1033" s="836"/>
      <c r="U1033" s="836"/>
      <c r="V1033" s="836"/>
      <c r="W1033" s="836"/>
      <c r="X1033" s="836"/>
      <c r="Y1033" s="836"/>
      <c r="Z1033" s="836"/>
      <c r="AA1033" s="836"/>
      <c r="AB1033" s="836"/>
      <c r="AC1033" s="836"/>
      <c r="AD1033" s="836"/>
      <c r="AE1033" s="861"/>
      <c r="AF1033"/>
      <c r="AG1033"/>
      <c r="AH1033"/>
      <c r="AI1033"/>
      <c r="AJ1033"/>
      <c r="AK1033"/>
      <c r="AL1033"/>
      <c r="AM1033"/>
      <c r="AN1033"/>
    </row>
    <row r="1034" spans="1:40" ht="15.75">
      <c r="A1034" s="839"/>
      <c r="B1034" s="835"/>
      <c r="C1034" s="835"/>
      <c r="D1034" s="835"/>
      <c r="E1034" s="835"/>
      <c r="F1034" s="835"/>
      <c r="G1034" s="835"/>
      <c r="H1034" s="835"/>
      <c r="I1034" s="835"/>
      <c r="J1034" s="835"/>
      <c r="K1034" s="835"/>
      <c r="L1034" s="835"/>
      <c r="M1034" s="835"/>
      <c r="N1034" s="836"/>
      <c r="O1034" s="836"/>
      <c r="P1034" s="836"/>
      <c r="Q1034" s="836"/>
      <c r="R1034" s="836"/>
      <c r="S1034" s="836"/>
      <c r="T1034" s="836"/>
      <c r="U1034" s="836"/>
      <c r="V1034" s="836"/>
      <c r="W1034" s="836"/>
      <c r="X1034" s="836"/>
      <c r="Y1034" s="836"/>
      <c r="Z1034" s="836"/>
      <c r="AA1034" s="836"/>
      <c r="AB1034" s="836"/>
      <c r="AC1034" s="836"/>
      <c r="AD1034" s="836"/>
      <c r="AE1034" s="861"/>
      <c r="AF1034"/>
      <c r="AG1034"/>
      <c r="AH1034"/>
      <c r="AI1034"/>
      <c r="AJ1034"/>
      <c r="AK1034"/>
      <c r="AL1034"/>
      <c r="AM1034"/>
      <c r="AN1034"/>
    </row>
    <row r="1035" spans="1:40" ht="15.75">
      <c r="A1035" s="839"/>
      <c r="B1035" s="835"/>
      <c r="C1035" s="835"/>
      <c r="D1035" s="835"/>
      <c r="E1035" s="835"/>
      <c r="F1035" s="835"/>
      <c r="G1035" s="835"/>
      <c r="H1035" s="835"/>
      <c r="I1035" s="835"/>
      <c r="J1035" s="835"/>
      <c r="K1035" s="835"/>
      <c r="L1035" s="835"/>
      <c r="M1035" s="835"/>
      <c r="N1035" s="836"/>
      <c r="O1035" s="836"/>
      <c r="P1035" s="836"/>
      <c r="Q1035" s="836"/>
      <c r="R1035" s="836"/>
      <c r="S1035" s="836"/>
      <c r="T1035" s="836"/>
      <c r="U1035" s="836"/>
      <c r="V1035" s="836"/>
      <c r="W1035" s="836"/>
      <c r="X1035" s="836"/>
      <c r="Y1035" s="836"/>
      <c r="Z1035" s="836"/>
      <c r="AA1035" s="836"/>
      <c r="AB1035" s="836"/>
      <c r="AC1035" s="836"/>
      <c r="AD1035" s="836"/>
      <c r="AE1035" s="861"/>
      <c r="AF1035"/>
      <c r="AG1035"/>
      <c r="AH1035"/>
      <c r="AI1035"/>
      <c r="AJ1035"/>
      <c r="AK1035"/>
      <c r="AL1035"/>
      <c r="AM1035"/>
      <c r="AN1035"/>
    </row>
    <row r="1036" spans="1:40" ht="15.75">
      <c r="A1036" s="839"/>
      <c r="B1036" s="835"/>
      <c r="C1036" s="835"/>
      <c r="D1036" s="835"/>
      <c r="E1036" s="835"/>
      <c r="F1036" s="835"/>
      <c r="G1036" s="835"/>
      <c r="H1036" s="835"/>
      <c r="I1036" s="835"/>
      <c r="J1036" s="835"/>
      <c r="K1036" s="835"/>
      <c r="L1036" s="835"/>
      <c r="M1036" s="835"/>
      <c r="N1036" s="836"/>
      <c r="O1036" s="836"/>
      <c r="P1036" s="836"/>
      <c r="Q1036" s="836"/>
      <c r="R1036" s="836"/>
      <c r="S1036" s="836"/>
      <c r="T1036" s="836"/>
      <c r="U1036" s="836"/>
      <c r="V1036" s="836"/>
      <c r="W1036" s="836"/>
      <c r="X1036" s="836"/>
      <c r="Y1036" s="836"/>
      <c r="Z1036" s="836"/>
      <c r="AA1036" s="836"/>
      <c r="AB1036" s="836"/>
      <c r="AC1036" s="836"/>
      <c r="AD1036" s="836"/>
      <c r="AE1036" s="861"/>
      <c r="AF1036"/>
      <c r="AG1036"/>
      <c r="AH1036"/>
      <c r="AI1036"/>
      <c r="AJ1036"/>
      <c r="AK1036"/>
      <c r="AL1036"/>
      <c r="AM1036"/>
      <c r="AN1036"/>
    </row>
    <row r="1037" spans="1:40" ht="15.75">
      <c r="A1037" s="839"/>
      <c r="B1037" s="835"/>
      <c r="C1037" s="835"/>
      <c r="D1037" s="835"/>
      <c r="E1037" s="835"/>
      <c r="F1037" s="835"/>
      <c r="G1037" s="835"/>
      <c r="H1037" s="835"/>
      <c r="I1037" s="835"/>
      <c r="J1037" s="835"/>
      <c r="K1037" s="835"/>
      <c r="L1037" s="835"/>
      <c r="M1037" s="835"/>
      <c r="N1037" s="836"/>
      <c r="O1037" s="836"/>
      <c r="P1037" s="836"/>
      <c r="Q1037" s="836"/>
      <c r="R1037" s="836"/>
      <c r="S1037" s="836"/>
      <c r="T1037" s="836"/>
      <c r="U1037" s="836"/>
      <c r="V1037" s="836"/>
      <c r="W1037" s="836"/>
      <c r="X1037" s="836"/>
      <c r="Y1037" s="836"/>
      <c r="Z1037" s="836"/>
      <c r="AA1037" s="836"/>
      <c r="AB1037" s="836"/>
      <c r="AC1037" s="836"/>
      <c r="AD1037" s="836"/>
      <c r="AE1037" s="861"/>
      <c r="AF1037"/>
      <c r="AG1037"/>
      <c r="AH1037"/>
      <c r="AI1037"/>
      <c r="AJ1037"/>
      <c r="AK1037"/>
      <c r="AL1037"/>
      <c r="AM1037"/>
      <c r="AN1037"/>
    </row>
    <row r="1038" spans="1:40" ht="15.75">
      <c r="A1038" s="839"/>
      <c r="B1038" s="835"/>
      <c r="C1038" s="835"/>
      <c r="D1038" s="835"/>
      <c r="E1038" s="835"/>
      <c r="F1038" s="835"/>
      <c r="G1038" s="835"/>
      <c r="H1038" s="835"/>
      <c r="I1038" s="835"/>
      <c r="J1038" s="835"/>
      <c r="K1038" s="835"/>
      <c r="L1038" s="835"/>
      <c r="M1038" s="835"/>
      <c r="N1038" s="836"/>
      <c r="O1038" s="836"/>
      <c r="P1038" s="836"/>
      <c r="Q1038" s="836"/>
      <c r="R1038" s="836"/>
      <c r="S1038" s="836"/>
      <c r="T1038" s="836"/>
      <c r="U1038" s="836"/>
      <c r="V1038" s="836"/>
      <c r="W1038" s="836"/>
      <c r="X1038" s="836"/>
      <c r="Y1038" s="836"/>
      <c r="Z1038" s="836"/>
      <c r="AA1038" s="836"/>
      <c r="AB1038" s="836"/>
      <c r="AC1038" s="836"/>
      <c r="AD1038" s="836"/>
      <c r="AE1038" s="861"/>
      <c r="AF1038"/>
      <c r="AG1038"/>
      <c r="AH1038"/>
      <c r="AI1038"/>
      <c r="AJ1038"/>
      <c r="AK1038"/>
      <c r="AL1038"/>
      <c r="AM1038"/>
      <c r="AN1038"/>
    </row>
    <row r="1039" spans="1:40" ht="15.75">
      <c r="A1039" s="839"/>
      <c r="B1039" s="835"/>
      <c r="C1039" s="835"/>
      <c r="D1039" s="835"/>
      <c r="E1039" s="835"/>
      <c r="F1039" s="835"/>
      <c r="G1039" s="835"/>
      <c r="H1039" s="835"/>
      <c r="I1039" s="835"/>
      <c r="J1039" s="835"/>
      <c r="K1039" s="835"/>
      <c r="L1039" s="835"/>
      <c r="M1039" s="835"/>
      <c r="N1039" s="836"/>
      <c r="O1039" s="836"/>
      <c r="P1039" s="836"/>
      <c r="Q1039" s="836"/>
      <c r="R1039" s="836"/>
      <c r="S1039" s="836"/>
      <c r="T1039" s="836"/>
      <c r="U1039" s="836"/>
      <c r="V1039" s="836"/>
      <c r="W1039" s="836"/>
      <c r="X1039" s="836"/>
      <c r="Y1039" s="836"/>
      <c r="Z1039" s="836"/>
      <c r="AA1039" s="836"/>
      <c r="AB1039" s="836"/>
      <c r="AC1039" s="836"/>
      <c r="AD1039" s="836"/>
      <c r="AE1039" s="861"/>
      <c r="AF1039"/>
      <c r="AG1039"/>
      <c r="AH1039"/>
      <c r="AI1039"/>
      <c r="AJ1039"/>
      <c r="AK1039"/>
      <c r="AL1039"/>
      <c r="AM1039"/>
      <c r="AN1039"/>
    </row>
    <row r="1040" spans="1:40" ht="15.75">
      <c r="A1040" s="839"/>
      <c r="B1040" s="835"/>
      <c r="C1040" s="835"/>
      <c r="D1040" s="835"/>
      <c r="E1040" s="835"/>
      <c r="F1040" s="835"/>
      <c r="G1040" s="835"/>
      <c r="H1040" s="835"/>
      <c r="I1040" s="835"/>
      <c r="J1040" s="835"/>
      <c r="K1040" s="835"/>
      <c r="L1040" s="835"/>
      <c r="M1040" s="835"/>
      <c r="N1040" s="836"/>
      <c r="O1040" s="836"/>
      <c r="P1040" s="836"/>
      <c r="Q1040" s="836"/>
      <c r="R1040" s="836"/>
      <c r="S1040" s="836"/>
      <c r="T1040" s="836"/>
      <c r="U1040" s="836"/>
      <c r="V1040" s="836"/>
      <c r="W1040" s="836"/>
      <c r="X1040" s="836"/>
      <c r="Y1040" s="836"/>
      <c r="Z1040" s="836"/>
      <c r="AA1040" s="836"/>
      <c r="AB1040" s="836"/>
      <c r="AC1040" s="836"/>
      <c r="AD1040" s="836"/>
      <c r="AE1040" s="861"/>
      <c r="AF1040"/>
      <c r="AG1040"/>
      <c r="AH1040"/>
      <c r="AI1040"/>
      <c r="AJ1040"/>
      <c r="AK1040"/>
      <c r="AL1040"/>
      <c r="AM1040"/>
      <c r="AN1040"/>
    </row>
    <row r="1041" spans="1:40" ht="15.75">
      <c r="A1041" s="839"/>
      <c r="B1041" s="835"/>
      <c r="C1041" s="835"/>
      <c r="D1041" s="835"/>
      <c r="E1041" s="835"/>
      <c r="F1041" s="835"/>
      <c r="G1041" s="835"/>
      <c r="H1041" s="835"/>
      <c r="I1041" s="835"/>
      <c r="J1041" s="835"/>
      <c r="K1041" s="835"/>
      <c r="L1041" s="835"/>
      <c r="M1041" s="835"/>
      <c r="N1041" s="836"/>
      <c r="O1041" s="836"/>
      <c r="P1041" s="836"/>
      <c r="Q1041" s="836"/>
      <c r="R1041" s="836"/>
      <c r="S1041" s="836"/>
      <c r="T1041" s="836"/>
      <c r="U1041" s="836"/>
      <c r="V1041" s="836"/>
      <c r="W1041" s="836"/>
      <c r="X1041" s="836"/>
      <c r="Y1041" s="836"/>
      <c r="Z1041" s="836"/>
      <c r="AA1041" s="836"/>
      <c r="AB1041" s="836"/>
      <c r="AC1041" s="836"/>
      <c r="AD1041" s="836"/>
      <c r="AE1041" s="861"/>
      <c r="AF1041"/>
      <c r="AG1041"/>
      <c r="AH1041"/>
      <c r="AI1041"/>
      <c r="AJ1041"/>
      <c r="AK1041"/>
      <c r="AL1041"/>
      <c r="AM1041"/>
      <c r="AN1041"/>
    </row>
    <row r="1042" spans="1:40" ht="15.75">
      <c r="A1042" s="839"/>
      <c r="B1042" s="835"/>
      <c r="C1042" s="835"/>
      <c r="D1042" s="835"/>
      <c r="E1042" s="835"/>
      <c r="F1042" s="835"/>
      <c r="G1042" s="835"/>
      <c r="H1042" s="835"/>
      <c r="I1042" s="835"/>
      <c r="J1042" s="835"/>
      <c r="K1042" s="835"/>
      <c r="L1042" s="835"/>
      <c r="M1042" s="835"/>
      <c r="N1042" s="836"/>
      <c r="O1042" s="836"/>
      <c r="P1042" s="836"/>
      <c r="Q1042" s="836"/>
      <c r="R1042" s="836"/>
      <c r="S1042" s="836"/>
      <c r="T1042" s="836"/>
      <c r="U1042" s="836"/>
      <c r="V1042" s="836"/>
      <c r="W1042" s="836"/>
      <c r="X1042" s="836"/>
      <c r="Y1042" s="836"/>
      <c r="Z1042" s="836"/>
      <c r="AA1042" s="836"/>
      <c r="AB1042" s="836"/>
      <c r="AC1042" s="836"/>
      <c r="AD1042" s="836"/>
      <c r="AE1042" s="861"/>
      <c r="AF1042"/>
      <c r="AG1042"/>
      <c r="AH1042"/>
      <c r="AI1042"/>
      <c r="AJ1042"/>
      <c r="AK1042"/>
      <c r="AL1042"/>
      <c r="AM1042"/>
      <c r="AN1042"/>
    </row>
    <row r="1043" spans="1:40" ht="15.75">
      <c r="A1043" s="839"/>
      <c r="B1043" s="835"/>
      <c r="C1043" s="835"/>
      <c r="D1043" s="835"/>
      <c r="E1043" s="835"/>
      <c r="F1043" s="835"/>
      <c r="G1043" s="835"/>
      <c r="H1043" s="835"/>
      <c r="I1043" s="835"/>
      <c r="J1043" s="835"/>
      <c r="K1043" s="835"/>
      <c r="L1043" s="835"/>
      <c r="M1043" s="835"/>
      <c r="N1043" s="836"/>
      <c r="O1043" s="836"/>
      <c r="P1043" s="836"/>
      <c r="Q1043" s="836"/>
      <c r="R1043" s="836"/>
      <c r="S1043" s="836"/>
      <c r="T1043" s="836"/>
      <c r="U1043" s="836"/>
      <c r="V1043" s="836"/>
      <c r="W1043" s="836"/>
      <c r="X1043" s="836"/>
      <c r="Y1043" s="836"/>
      <c r="Z1043" s="836"/>
      <c r="AA1043" s="836"/>
      <c r="AB1043" s="836"/>
      <c r="AC1043" s="836"/>
      <c r="AD1043" s="836"/>
      <c r="AE1043" s="861"/>
      <c r="AF1043"/>
      <c r="AG1043"/>
      <c r="AH1043"/>
      <c r="AI1043"/>
      <c r="AJ1043"/>
      <c r="AK1043"/>
      <c r="AL1043"/>
      <c r="AM1043"/>
      <c r="AN1043"/>
    </row>
    <row r="1044" spans="1:40" ht="15.75">
      <c r="A1044" s="839"/>
      <c r="B1044" s="835"/>
      <c r="C1044" s="835"/>
      <c r="D1044" s="835"/>
      <c r="E1044" s="835"/>
      <c r="F1044" s="835"/>
      <c r="G1044" s="835"/>
      <c r="H1044" s="835"/>
      <c r="I1044" s="835"/>
      <c r="J1044" s="835"/>
      <c r="K1044" s="835"/>
      <c r="L1044" s="835"/>
      <c r="M1044" s="835"/>
      <c r="N1044" s="836"/>
      <c r="O1044" s="836"/>
      <c r="P1044" s="836"/>
      <c r="Q1044" s="836"/>
      <c r="R1044" s="836"/>
      <c r="S1044" s="836"/>
      <c r="T1044" s="836"/>
      <c r="U1044" s="836"/>
      <c r="V1044" s="836"/>
      <c r="W1044" s="836"/>
      <c r="X1044" s="836"/>
      <c r="Y1044" s="836"/>
      <c r="Z1044" s="836"/>
      <c r="AA1044" s="836"/>
      <c r="AB1044" s="836"/>
      <c r="AC1044" s="836"/>
      <c r="AD1044" s="836"/>
      <c r="AE1044" s="861"/>
      <c r="AF1044"/>
      <c r="AG1044"/>
      <c r="AH1044"/>
      <c r="AI1044"/>
      <c r="AJ1044"/>
      <c r="AK1044"/>
      <c r="AL1044"/>
      <c r="AM1044"/>
      <c r="AN1044"/>
    </row>
    <row r="1045" spans="1:40" ht="15.75">
      <c r="A1045" s="839"/>
      <c r="B1045" s="835"/>
      <c r="C1045" s="835"/>
      <c r="D1045" s="835"/>
      <c r="E1045" s="835"/>
      <c r="F1045" s="835"/>
      <c r="G1045" s="835"/>
      <c r="H1045" s="835"/>
      <c r="I1045" s="835"/>
      <c r="J1045" s="835"/>
      <c r="K1045" s="835"/>
      <c r="L1045" s="835"/>
      <c r="M1045" s="835"/>
      <c r="N1045" s="836"/>
      <c r="O1045" s="836"/>
      <c r="P1045" s="836"/>
      <c r="Q1045" s="836"/>
      <c r="R1045" s="836"/>
      <c r="S1045" s="836"/>
      <c r="T1045" s="836"/>
      <c r="U1045" s="836"/>
      <c r="V1045" s="836"/>
      <c r="W1045" s="836"/>
      <c r="X1045" s="836"/>
      <c r="Y1045" s="836"/>
      <c r="Z1045" s="836"/>
      <c r="AA1045" s="836"/>
      <c r="AB1045" s="836"/>
      <c r="AC1045" s="836"/>
      <c r="AD1045" s="836"/>
      <c r="AE1045" s="861"/>
      <c r="AF1045"/>
      <c r="AG1045"/>
      <c r="AH1045"/>
      <c r="AI1045"/>
      <c r="AJ1045"/>
      <c r="AK1045"/>
      <c r="AL1045"/>
      <c r="AM1045"/>
      <c r="AN1045"/>
    </row>
    <row r="1046" spans="1:40" ht="15.75">
      <c r="A1046" s="839"/>
      <c r="B1046" s="835"/>
      <c r="C1046" s="835"/>
      <c r="D1046" s="835"/>
      <c r="E1046" s="835"/>
      <c r="F1046" s="835"/>
      <c r="G1046" s="835"/>
      <c r="H1046" s="835"/>
      <c r="I1046" s="835"/>
      <c r="J1046" s="835"/>
      <c r="K1046" s="835"/>
      <c r="L1046" s="835"/>
      <c r="M1046" s="835"/>
      <c r="N1046" s="836"/>
      <c r="O1046" s="836"/>
      <c r="P1046" s="836"/>
      <c r="Q1046" s="836"/>
      <c r="R1046" s="836"/>
      <c r="S1046" s="836"/>
      <c r="T1046" s="836"/>
      <c r="U1046" s="836"/>
      <c r="V1046" s="836"/>
      <c r="W1046" s="836"/>
      <c r="X1046" s="836"/>
      <c r="Y1046" s="836"/>
      <c r="Z1046" s="836"/>
      <c r="AA1046" s="836"/>
      <c r="AB1046" s="836"/>
      <c r="AC1046" s="836"/>
      <c r="AD1046" s="836"/>
      <c r="AE1046" s="861"/>
      <c r="AF1046"/>
      <c r="AG1046"/>
      <c r="AH1046"/>
      <c r="AI1046"/>
      <c r="AJ1046"/>
      <c r="AK1046"/>
      <c r="AL1046"/>
      <c r="AM1046"/>
      <c r="AN1046"/>
    </row>
    <row r="1047" spans="1:40" ht="15.75">
      <c r="A1047" s="839"/>
      <c r="B1047" s="835"/>
      <c r="C1047" s="835"/>
      <c r="D1047" s="835"/>
      <c r="E1047" s="835"/>
      <c r="F1047" s="835"/>
      <c r="G1047" s="835"/>
      <c r="H1047" s="835"/>
      <c r="I1047" s="835"/>
      <c r="J1047" s="835"/>
      <c r="K1047" s="835"/>
      <c r="L1047" s="835"/>
      <c r="M1047" s="835"/>
      <c r="N1047" s="836"/>
      <c r="O1047" s="836"/>
      <c r="P1047" s="836"/>
      <c r="Q1047" s="836"/>
      <c r="R1047" s="836"/>
      <c r="S1047" s="836"/>
      <c r="T1047" s="836"/>
      <c r="U1047" s="836"/>
      <c r="V1047" s="836"/>
      <c r="W1047" s="836"/>
      <c r="X1047" s="836"/>
      <c r="Y1047" s="836"/>
      <c r="Z1047" s="836"/>
      <c r="AA1047" s="836"/>
      <c r="AB1047" s="836"/>
      <c r="AC1047" s="836"/>
      <c r="AD1047" s="836"/>
      <c r="AE1047" s="861"/>
      <c r="AF1047"/>
      <c r="AG1047"/>
      <c r="AH1047"/>
      <c r="AI1047"/>
      <c r="AJ1047"/>
      <c r="AK1047"/>
      <c r="AL1047"/>
      <c r="AM1047"/>
      <c r="AN1047"/>
    </row>
    <row r="1048" spans="1:40" ht="15.75">
      <c r="A1048" s="839"/>
      <c r="B1048" s="835"/>
      <c r="C1048" s="835"/>
      <c r="D1048" s="835"/>
      <c r="E1048" s="835"/>
      <c r="F1048" s="835"/>
      <c r="G1048" s="835"/>
      <c r="H1048" s="835"/>
      <c r="I1048" s="835"/>
      <c r="J1048" s="835"/>
      <c r="K1048" s="835"/>
      <c r="L1048" s="835"/>
      <c r="M1048" s="835"/>
      <c r="N1048" s="836"/>
      <c r="O1048" s="836"/>
      <c r="P1048" s="836"/>
      <c r="Q1048" s="836"/>
      <c r="R1048" s="836"/>
      <c r="S1048" s="836"/>
      <c r="T1048" s="836"/>
      <c r="U1048" s="836"/>
      <c r="V1048" s="836"/>
      <c r="W1048" s="836"/>
      <c r="X1048" s="836"/>
      <c r="Y1048" s="836"/>
      <c r="Z1048" s="836"/>
      <c r="AA1048" s="836"/>
      <c r="AB1048" s="836"/>
      <c r="AC1048" s="836"/>
      <c r="AD1048" s="836"/>
      <c r="AE1048" s="861"/>
      <c r="AF1048"/>
      <c r="AG1048"/>
      <c r="AH1048"/>
      <c r="AI1048"/>
      <c r="AJ1048"/>
      <c r="AK1048"/>
      <c r="AL1048"/>
      <c r="AM1048"/>
      <c r="AN1048"/>
    </row>
    <row r="1049" spans="1:40" ht="15.75">
      <c r="A1049" s="839"/>
      <c r="B1049" s="835"/>
      <c r="C1049" s="835"/>
      <c r="D1049" s="835"/>
      <c r="E1049" s="835"/>
      <c r="F1049" s="835"/>
      <c r="G1049" s="835"/>
      <c r="H1049" s="835"/>
      <c r="I1049" s="835"/>
      <c r="J1049" s="835"/>
      <c r="K1049" s="835"/>
      <c r="L1049" s="835"/>
      <c r="M1049" s="835"/>
      <c r="N1049" s="836"/>
      <c r="O1049" s="836"/>
      <c r="P1049" s="836"/>
      <c r="Q1049" s="836"/>
      <c r="R1049" s="836"/>
      <c r="S1049" s="836"/>
      <c r="T1049" s="836"/>
      <c r="U1049" s="836"/>
      <c r="V1049" s="836"/>
      <c r="W1049" s="836"/>
      <c r="X1049" s="836"/>
      <c r="Y1049" s="836"/>
      <c r="Z1049" s="836"/>
      <c r="AA1049" s="836"/>
      <c r="AB1049" s="836"/>
      <c r="AC1049" s="836"/>
      <c r="AD1049" s="836"/>
      <c r="AE1049" s="861"/>
      <c r="AF1049"/>
      <c r="AG1049"/>
      <c r="AH1049"/>
      <c r="AI1049"/>
      <c r="AJ1049"/>
      <c r="AK1049"/>
      <c r="AL1049"/>
      <c r="AM1049"/>
      <c r="AN1049"/>
    </row>
    <row r="1050" spans="1:40" ht="15.75">
      <c r="A1050" s="839"/>
      <c r="B1050" s="835"/>
      <c r="C1050" s="835"/>
      <c r="D1050" s="835"/>
      <c r="E1050" s="835"/>
      <c r="F1050" s="835"/>
      <c r="G1050" s="835"/>
      <c r="H1050" s="835"/>
      <c r="I1050" s="835"/>
      <c r="J1050" s="835"/>
      <c r="K1050" s="835"/>
      <c r="L1050" s="835"/>
      <c r="M1050" s="835"/>
      <c r="N1050" s="836"/>
      <c r="O1050" s="836"/>
      <c r="P1050" s="836"/>
      <c r="Q1050" s="836"/>
      <c r="R1050" s="836"/>
      <c r="S1050" s="836"/>
      <c r="T1050" s="836"/>
      <c r="U1050" s="836"/>
      <c r="V1050" s="836"/>
      <c r="W1050" s="836"/>
      <c r="X1050" s="836"/>
      <c r="Y1050" s="836"/>
      <c r="Z1050" s="836"/>
      <c r="AA1050" s="836"/>
      <c r="AB1050" s="836"/>
      <c r="AC1050" s="836"/>
      <c r="AD1050" s="836"/>
      <c r="AE1050" s="861"/>
      <c r="AF1050"/>
      <c r="AG1050"/>
      <c r="AH1050"/>
      <c r="AI1050"/>
      <c r="AJ1050"/>
      <c r="AK1050"/>
      <c r="AL1050"/>
      <c r="AM1050"/>
      <c r="AN1050"/>
    </row>
    <row r="1051" spans="1:40" ht="15.75">
      <c r="A1051" s="839"/>
      <c r="B1051" s="835"/>
      <c r="C1051" s="835"/>
      <c r="D1051" s="835"/>
      <c r="E1051" s="835"/>
      <c r="F1051" s="835"/>
      <c r="G1051" s="835"/>
      <c r="H1051" s="835"/>
      <c r="I1051" s="835"/>
      <c r="J1051" s="835"/>
      <c r="K1051" s="835"/>
      <c r="L1051" s="835"/>
      <c r="M1051" s="835"/>
      <c r="N1051" s="836"/>
      <c r="O1051" s="836"/>
      <c r="P1051" s="836"/>
      <c r="Q1051" s="836"/>
      <c r="R1051" s="836"/>
      <c r="S1051" s="836"/>
      <c r="T1051" s="836"/>
      <c r="U1051" s="836"/>
      <c r="V1051" s="836"/>
      <c r="W1051" s="836"/>
      <c r="X1051" s="836"/>
      <c r="Y1051" s="836"/>
      <c r="Z1051" s="836"/>
      <c r="AA1051" s="836"/>
      <c r="AB1051" s="836"/>
      <c r="AC1051" s="836"/>
      <c r="AD1051" s="836"/>
      <c r="AE1051" s="861"/>
      <c r="AF1051"/>
      <c r="AG1051"/>
      <c r="AH1051"/>
      <c r="AI1051"/>
      <c r="AJ1051"/>
      <c r="AK1051"/>
      <c r="AL1051"/>
      <c r="AM1051"/>
      <c r="AN1051"/>
    </row>
    <row r="1052" spans="1:40" ht="15.75">
      <c r="A1052" s="839"/>
      <c r="B1052" s="835"/>
      <c r="C1052" s="835"/>
      <c r="D1052" s="835"/>
      <c r="E1052" s="835"/>
      <c r="F1052" s="835"/>
      <c r="G1052" s="835"/>
      <c r="H1052" s="835"/>
      <c r="I1052" s="835"/>
      <c r="J1052" s="835"/>
      <c r="K1052" s="835"/>
      <c r="L1052" s="835"/>
      <c r="M1052" s="835"/>
      <c r="N1052" s="836"/>
      <c r="O1052" s="836"/>
      <c r="P1052" s="836"/>
      <c r="Q1052" s="836"/>
      <c r="R1052" s="836"/>
      <c r="S1052" s="836"/>
      <c r="T1052" s="836"/>
      <c r="U1052" s="836"/>
      <c r="V1052" s="836"/>
      <c r="W1052" s="836"/>
      <c r="X1052" s="836"/>
      <c r="Y1052" s="836"/>
      <c r="Z1052" s="836"/>
      <c r="AA1052" s="836"/>
      <c r="AB1052" s="836"/>
      <c r="AC1052" s="836"/>
      <c r="AD1052" s="836"/>
      <c r="AE1052" s="861"/>
      <c r="AF1052"/>
      <c r="AG1052"/>
      <c r="AH1052"/>
      <c r="AI1052"/>
      <c r="AJ1052"/>
      <c r="AK1052"/>
      <c r="AL1052"/>
      <c r="AM1052"/>
      <c r="AN1052"/>
    </row>
    <row r="1053" spans="1:40" ht="15.75">
      <c r="A1053" s="839"/>
      <c r="B1053" s="835"/>
      <c r="C1053" s="835"/>
      <c r="D1053" s="835"/>
      <c r="E1053" s="835"/>
      <c r="F1053" s="835"/>
      <c r="G1053" s="835"/>
      <c r="H1053" s="835"/>
      <c r="I1053" s="835"/>
      <c r="J1053" s="835"/>
      <c r="K1053" s="835"/>
      <c r="L1053" s="835"/>
      <c r="M1053" s="835"/>
      <c r="N1053" s="836"/>
      <c r="O1053" s="836"/>
      <c r="P1053" s="836"/>
      <c r="Q1053" s="836"/>
      <c r="R1053" s="836"/>
      <c r="S1053" s="836"/>
      <c r="T1053" s="836"/>
      <c r="U1053" s="836"/>
      <c r="V1053" s="836"/>
      <c r="W1053" s="836"/>
      <c r="X1053" s="836"/>
      <c r="Y1053" s="836"/>
      <c r="Z1053" s="836"/>
      <c r="AA1053" s="836"/>
      <c r="AB1053" s="836"/>
      <c r="AC1053" s="836"/>
      <c r="AD1053" s="836"/>
      <c r="AE1053" s="861"/>
      <c r="AF1053"/>
      <c r="AG1053"/>
      <c r="AH1053"/>
      <c r="AI1053"/>
      <c r="AJ1053"/>
      <c r="AK1053"/>
      <c r="AL1053"/>
      <c r="AM1053"/>
      <c r="AN1053"/>
    </row>
    <row r="1054" spans="1:40" ht="15.75">
      <c r="A1054" s="839"/>
      <c r="B1054" s="835"/>
      <c r="C1054" s="835"/>
      <c r="D1054" s="835"/>
      <c r="E1054" s="835"/>
      <c r="F1054" s="835"/>
      <c r="G1054" s="835"/>
      <c r="H1054" s="835"/>
      <c r="I1054" s="835"/>
      <c r="J1054" s="835"/>
      <c r="K1054" s="835"/>
      <c r="L1054" s="835"/>
      <c r="M1054" s="835"/>
      <c r="N1054" s="836"/>
      <c r="O1054" s="836"/>
      <c r="P1054" s="836"/>
      <c r="Q1054" s="836"/>
      <c r="R1054" s="836"/>
      <c r="S1054" s="836"/>
      <c r="T1054" s="836"/>
      <c r="U1054" s="836"/>
      <c r="V1054" s="836"/>
      <c r="W1054" s="836"/>
      <c r="X1054" s="836"/>
      <c r="Y1054" s="836"/>
      <c r="Z1054" s="836"/>
      <c r="AA1054" s="836"/>
      <c r="AB1054" s="836"/>
      <c r="AC1054" s="836"/>
      <c r="AD1054" s="836"/>
      <c r="AE1054" s="861"/>
      <c r="AF1054"/>
      <c r="AG1054"/>
      <c r="AH1054"/>
      <c r="AI1054"/>
      <c r="AJ1054"/>
      <c r="AK1054"/>
      <c r="AL1054"/>
      <c r="AM1054"/>
      <c r="AN1054"/>
    </row>
    <row r="1055" spans="1:40" ht="15.75">
      <c r="A1055" s="839"/>
      <c r="B1055" s="835"/>
      <c r="C1055" s="835"/>
      <c r="D1055" s="835"/>
      <c r="E1055" s="835"/>
      <c r="F1055" s="835"/>
      <c r="G1055" s="835"/>
      <c r="H1055" s="835"/>
      <c r="I1055" s="835"/>
      <c r="J1055" s="835"/>
      <c r="K1055" s="835"/>
      <c r="L1055" s="835"/>
      <c r="M1055" s="835"/>
      <c r="N1055" s="836"/>
      <c r="O1055" s="836"/>
      <c r="P1055" s="836"/>
      <c r="Q1055" s="836"/>
      <c r="R1055" s="836"/>
      <c r="S1055" s="836"/>
      <c r="T1055" s="836"/>
      <c r="U1055" s="836"/>
      <c r="V1055" s="836"/>
      <c r="W1055" s="836"/>
      <c r="X1055" s="836"/>
      <c r="Y1055" s="836"/>
      <c r="Z1055" s="836"/>
      <c r="AA1055" s="836"/>
      <c r="AB1055" s="836"/>
      <c r="AC1055" s="836"/>
      <c r="AD1055" s="836"/>
      <c r="AE1055" s="861"/>
      <c r="AF1055"/>
      <c r="AG1055"/>
      <c r="AH1055"/>
      <c r="AI1055"/>
      <c r="AJ1055"/>
      <c r="AK1055"/>
      <c r="AL1055"/>
      <c r="AM1055"/>
      <c r="AN1055"/>
    </row>
    <row r="1056" spans="1:40" ht="15.75">
      <c r="A1056" s="839"/>
      <c r="B1056" s="835"/>
      <c r="C1056" s="835"/>
      <c r="D1056" s="835"/>
      <c r="E1056" s="835"/>
      <c r="F1056" s="835"/>
      <c r="G1056" s="835"/>
      <c r="H1056" s="835"/>
      <c r="I1056" s="835"/>
      <c r="J1056" s="835"/>
      <c r="K1056" s="835"/>
      <c r="L1056" s="835"/>
      <c r="M1056" s="835"/>
      <c r="N1056" s="836"/>
      <c r="O1056" s="836"/>
      <c r="P1056" s="836"/>
      <c r="Q1056" s="836"/>
      <c r="R1056" s="836"/>
      <c r="S1056" s="836"/>
      <c r="T1056" s="836"/>
      <c r="U1056" s="836"/>
      <c r="V1056" s="836"/>
      <c r="W1056" s="836"/>
      <c r="X1056" s="836"/>
      <c r="Y1056" s="836"/>
      <c r="Z1056" s="836"/>
      <c r="AA1056" s="836"/>
      <c r="AB1056" s="836"/>
      <c r="AC1056" s="836"/>
      <c r="AD1056" s="836"/>
      <c r="AE1056" s="861"/>
      <c r="AF1056"/>
      <c r="AG1056"/>
      <c r="AH1056"/>
      <c r="AI1056"/>
      <c r="AJ1056"/>
      <c r="AK1056"/>
      <c r="AL1056"/>
      <c r="AM1056"/>
      <c r="AN1056"/>
    </row>
    <row r="1057" spans="1:40" ht="15.75">
      <c r="A1057" s="839"/>
      <c r="B1057" s="835"/>
      <c r="C1057" s="835"/>
      <c r="D1057" s="835"/>
      <c r="E1057" s="835"/>
      <c r="F1057" s="835"/>
      <c r="G1057" s="835"/>
      <c r="H1057" s="835"/>
      <c r="I1057" s="835"/>
      <c r="J1057" s="835"/>
      <c r="K1057" s="835"/>
      <c r="L1057" s="835"/>
      <c r="M1057" s="835"/>
      <c r="N1057" s="836"/>
      <c r="O1057" s="836"/>
      <c r="P1057" s="836"/>
      <c r="Q1057" s="836"/>
      <c r="R1057" s="836"/>
      <c r="S1057" s="836"/>
      <c r="T1057" s="836"/>
      <c r="U1057" s="836"/>
      <c r="V1057" s="836"/>
      <c r="W1057" s="836"/>
      <c r="X1057" s="836"/>
      <c r="Y1057" s="836"/>
      <c r="Z1057" s="836"/>
      <c r="AA1057" s="836"/>
      <c r="AB1057" s="836"/>
      <c r="AC1057" s="836"/>
      <c r="AD1057" s="836"/>
      <c r="AE1057" s="861"/>
      <c r="AF1057"/>
      <c r="AG1057"/>
      <c r="AH1057"/>
      <c r="AI1057"/>
      <c r="AJ1057"/>
      <c r="AK1057"/>
      <c r="AL1057"/>
      <c r="AM1057"/>
      <c r="AN1057"/>
    </row>
    <row r="1058" spans="1:40" ht="15.75">
      <c r="A1058" s="839"/>
      <c r="B1058" s="835"/>
      <c r="C1058" s="835"/>
      <c r="D1058" s="835"/>
      <c r="E1058" s="835"/>
      <c r="F1058" s="835"/>
      <c r="G1058" s="835"/>
      <c r="H1058" s="835"/>
      <c r="I1058" s="835"/>
      <c r="J1058" s="835"/>
      <c r="K1058" s="835"/>
      <c r="L1058" s="835"/>
      <c r="M1058" s="835"/>
      <c r="N1058" s="836"/>
      <c r="O1058" s="836"/>
      <c r="P1058" s="836"/>
      <c r="Q1058" s="836"/>
      <c r="R1058" s="836"/>
      <c r="S1058" s="836"/>
      <c r="T1058" s="836"/>
      <c r="U1058" s="836"/>
      <c r="V1058" s="836"/>
      <c r="W1058" s="836"/>
      <c r="X1058" s="836"/>
      <c r="Y1058" s="836"/>
      <c r="Z1058" s="836"/>
      <c r="AA1058" s="836"/>
      <c r="AB1058" s="836"/>
      <c r="AC1058" s="836"/>
      <c r="AD1058" s="836"/>
      <c r="AE1058" s="861"/>
      <c r="AF1058"/>
      <c r="AG1058"/>
      <c r="AH1058"/>
      <c r="AI1058"/>
      <c r="AJ1058"/>
      <c r="AK1058"/>
      <c r="AL1058"/>
      <c r="AM1058"/>
      <c r="AN1058"/>
    </row>
    <row r="1059" spans="1:40" ht="15.75">
      <c r="A1059" s="839"/>
      <c r="B1059" s="835"/>
      <c r="C1059" s="835"/>
      <c r="D1059" s="835"/>
      <c r="E1059" s="835"/>
      <c r="F1059" s="835"/>
      <c r="G1059" s="835"/>
      <c r="H1059" s="835"/>
      <c r="I1059" s="835"/>
      <c r="J1059" s="835"/>
      <c r="K1059" s="835"/>
      <c r="L1059" s="835"/>
      <c r="M1059" s="835"/>
      <c r="N1059" s="836"/>
      <c r="O1059" s="836"/>
      <c r="P1059" s="836"/>
      <c r="Q1059" s="836"/>
      <c r="R1059" s="836"/>
      <c r="S1059" s="836"/>
      <c r="T1059" s="836"/>
      <c r="U1059" s="836"/>
      <c r="V1059" s="836"/>
      <c r="W1059" s="836"/>
      <c r="X1059" s="836"/>
      <c r="Y1059" s="836"/>
      <c r="Z1059" s="836"/>
      <c r="AA1059" s="836"/>
      <c r="AB1059" s="836"/>
      <c r="AC1059" s="836"/>
      <c r="AD1059" s="836"/>
      <c r="AE1059" s="861"/>
      <c r="AF1059"/>
      <c r="AG1059"/>
      <c r="AH1059"/>
      <c r="AI1059"/>
      <c r="AJ1059"/>
      <c r="AK1059"/>
      <c r="AL1059"/>
      <c r="AM1059"/>
      <c r="AN1059"/>
    </row>
    <row r="1060" spans="1:40" ht="15.75">
      <c r="A1060" s="839"/>
      <c r="B1060" s="835"/>
      <c r="C1060" s="835"/>
      <c r="D1060" s="835"/>
      <c r="E1060" s="835"/>
      <c r="F1060" s="835"/>
      <c r="G1060" s="835"/>
      <c r="H1060" s="835"/>
      <c r="I1060" s="835"/>
      <c r="J1060" s="835"/>
      <c r="K1060" s="835"/>
      <c r="L1060" s="835"/>
      <c r="M1060" s="835"/>
      <c r="N1060" s="836"/>
      <c r="O1060" s="836"/>
      <c r="P1060" s="836"/>
      <c r="Q1060" s="836"/>
      <c r="R1060" s="836"/>
      <c r="S1060" s="836"/>
      <c r="T1060" s="836"/>
      <c r="U1060" s="836"/>
      <c r="V1060" s="836"/>
      <c r="W1060" s="836"/>
      <c r="X1060" s="836"/>
      <c r="Y1060" s="836"/>
      <c r="Z1060" s="836"/>
      <c r="AA1060" s="836"/>
      <c r="AB1060" s="836"/>
      <c r="AC1060" s="836"/>
      <c r="AD1060" s="836"/>
      <c r="AE1060" s="861"/>
      <c r="AF1060"/>
      <c r="AG1060"/>
      <c r="AH1060"/>
      <c r="AI1060"/>
      <c r="AJ1060"/>
      <c r="AK1060"/>
      <c r="AL1060"/>
      <c r="AM1060"/>
      <c r="AN1060"/>
    </row>
    <row r="1061" spans="1:40" ht="15.75">
      <c r="A1061" s="839"/>
      <c r="B1061" s="835"/>
      <c r="C1061" s="835"/>
      <c r="D1061" s="835"/>
      <c r="E1061" s="835"/>
      <c r="F1061" s="835"/>
      <c r="G1061" s="835"/>
      <c r="H1061" s="835"/>
      <c r="I1061" s="835"/>
      <c r="J1061" s="835"/>
      <c r="K1061" s="835"/>
      <c r="L1061" s="835"/>
      <c r="M1061" s="835"/>
      <c r="N1061" s="836"/>
      <c r="O1061" s="836"/>
      <c r="P1061" s="836"/>
      <c r="Q1061" s="836"/>
      <c r="R1061" s="836"/>
      <c r="S1061" s="836"/>
      <c r="T1061" s="836"/>
      <c r="U1061" s="836"/>
      <c r="V1061" s="836"/>
      <c r="W1061" s="836"/>
      <c r="X1061" s="836"/>
      <c r="Y1061" s="836"/>
      <c r="Z1061" s="836"/>
      <c r="AA1061" s="836"/>
      <c r="AB1061" s="836"/>
      <c r="AC1061" s="836"/>
      <c r="AD1061" s="836"/>
      <c r="AE1061" s="861"/>
      <c r="AF1061"/>
      <c r="AG1061"/>
      <c r="AH1061"/>
      <c r="AI1061"/>
      <c r="AJ1061"/>
      <c r="AK1061"/>
      <c r="AL1061"/>
      <c r="AM1061"/>
      <c r="AN1061"/>
    </row>
    <row r="1062" spans="1:40" ht="15.75">
      <c r="A1062" s="839"/>
      <c r="B1062" s="835"/>
      <c r="C1062" s="835"/>
      <c r="D1062" s="835"/>
      <c r="E1062" s="835"/>
      <c r="F1062" s="835"/>
      <c r="G1062" s="835"/>
      <c r="H1062" s="835"/>
      <c r="I1062" s="835"/>
      <c r="J1062" s="835"/>
      <c r="K1062" s="835"/>
      <c r="L1062" s="835"/>
      <c r="M1062" s="835"/>
      <c r="N1062" s="836"/>
      <c r="O1062" s="836"/>
      <c r="P1062" s="836"/>
      <c r="Q1062" s="836"/>
      <c r="R1062" s="836"/>
      <c r="S1062" s="836"/>
      <c r="T1062" s="836"/>
      <c r="U1062" s="836"/>
      <c r="V1062" s="836"/>
      <c r="W1062" s="836"/>
      <c r="X1062" s="836"/>
      <c r="Y1062" s="836"/>
      <c r="Z1062" s="836"/>
      <c r="AA1062" s="836"/>
      <c r="AB1062" s="836"/>
      <c r="AC1062" s="836"/>
      <c r="AD1062" s="836"/>
      <c r="AE1062" s="861"/>
      <c r="AF1062"/>
      <c r="AG1062"/>
      <c r="AH1062"/>
      <c r="AI1062"/>
      <c r="AJ1062"/>
      <c r="AK1062"/>
      <c r="AL1062"/>
      <c r="AM1062"/>
      <c r="AN1062"/>
    </row>
    <row r="1063" spans="1:40" ht="15.75">
      <c r="A1063" s="839"/>
      <c r="B1063" s="835"/>
      <c r="C1063" s="835"/>
      <c r="D1063" s="835"/>
      <c r="E1063" s="835"/>
      <c r="F1063" s="835"/>
      <c r="G1063" s="835"/>
      <c r="H1063" s="835"/>
      <c r="I1063" s="835"/>
      <c r="J1063" s="835"/>
      <c r="K1063" s="835"/>
      <c r="L1063" s="835"/>
      <c r="M1063" s="835"/>
      <c r="N1063" s="836"/>
      <c r="O1063" s="836"/>
      <c r="P1063" s="836"/>
      <c r="Q1063" s="836"/>
      <c r="R1063" s="836"/>
      <c r="S1063" s="836"/>
      <c r="T1063" s="836"/>
      <c r="U1063" s="836"/>
      <c r="V1063" s="836"/>
      <c r="W1063" s="836"/>
      <c r="X1063" s="836"/>
      <c r="Y1063" s="836"/>
      <c r="Z1063" s="836"/>
      <c r="AA1063" s="836"/>
      <c r="AB1063" s="836"/>
      <c r="AC1063" s="836"/>
      <c r="AD1063" s="836"/>
      <c r="AE1063" s="861"/>
      <c r="AF1063"/>
      <c r="AG1063"/>
      <c r="AH1063"/>
      <c r="AI1063"/>
      <c r="AJ1063"/>
      <c r="AK1063"/>
      <c r="AL1063"/>
      <c r="AM1063"/>
      <c r="AN1063"/>
    </row>
    <row r="1064" spans="1:40" ht="15.75">
      <c r="A1064" s="839"/>
      <c r="B1064" s="835"/>
      <c r="C1064" s="835"/>
      <c r="D1064" s="835"/>
      <c r="E1064" s="835"/>
      <c r="F1064" s="835"/>
      <c r="G1064" s="835"/>
      <c r="H1064" s="835"/>
      <c r="I1064" s="835"/>
      <c r="J1064" s="835"/>
      <c r="K1064" s="835"/>
      <c r="L1064" s="835"/>
      <c r="M1064" s="835"/>
      <c r="N1064" s="836"/>
      <c r="O1064" s="836"/>
      <c r="P1064" s="836"/>
      <c r="Q1064" s="836"/>
      <c r="R1064" s="836"/>
      <c r="S1064" s="836"/>
      <c r="T1064" s="836"/>
      <c r="U1064" s="836"/>
      <c r="V1064" s="836"/>
      <c r="W1064" s="836"/>
      <c r="X1064" s="836"/>
      <c r="Y1064" s="836"/>
      <c r="Z1064" s="836"/>
      <c r="AA1064" s="836"/>
      <c r="AB1064" s="836"/>
      <c r="AC1064" s="836"/>
      <c r="AD1064" s="836"/>
      <c r="AE1064" s="861"/>
      <c r="AF1064"/>
      <c r="AG1064"/>
      <c r="AH1064"/>
      <c r="AI1064"/>
      <c r="AJ1064"/>
      <c r="AK1064"/>
      <c r="AL1064"/>
      <c r="AM1064"/>
      <c r="AN1064"/>
    </row>
    <row r="1065" spans="1:40" ht="15.75">
      <c r="A1065" s="839"/>
      <c r="B1065" s="835"/>
      <c r="C1065" s="835"/>
      <c r="D1065" s="835"/>
      <c r="E1065" s="835"/>
      <c r="F1065" s="835"/>
      <c r="G1065" s="835"/>
      <c r="H1065" s="835"/>
      <c r="I1065" s="835"/>
      <c r="J1065" s="835"/>
      <c r="K1065" s="835"/>
      <c r="L1065" s="835"/>
      <c r="M1065" s="835"/>
      <c r="N1065" s="836"/>
      <c r="O1065" s="836"/>
      <c r="P1065" s="836"/>
      <c r="Q1065" s="836"/>
      <c r="R1065" s="836"/>
      <c r="S1065" s="836"/>
      <c r="T1065" s="836"/>
      <c r="U1065" s="836"/>
      <c r="V1065" s="836"/>
      <c r="W1065" s="836"/>
      <c r="X1065" s="836"/>
      <c r="Y1065" s="836"/>
      <c r="Z1065" s="836"/>
      <c r="AA1065" s="836"/>
      <c r="AB1065" s="836"/>
      <c r="AC1065" s="836"/>
      <c r="AD1065" s="836"/>
      <c r="AE1065" s="861"/>
      <c r="AF1065"/>
      <c r="AG1065"/>
      <c r="AH1065"/>
      <c r="AI1065"/>
      <c r="AJ1065"/>
      <c r="AK1065"/>
      <c r="AL1065"/>
      <c r="AM1065"/>
      <c r="AN1065"/>
    </row>
    <row r="1066" spans="1:40" ht="15.75">
      <c r="A1066" s="839"/>
      <c r="B1066" s="835"/>
      <c r="C1066" s="835"/>
      <c r="D1066" s="835"/>
      <c r="E1066" s="835"/>
      <c r="F1066" s="835"/>
      <c r="G1066" s="835"/>
      <c r="H1066" s="835"/>
      <c r="I1066" s="835"/>
      <c r="J1066" s="835"/>
      <c r="K1066" s="835"/>
      <c r="L1066" s="835"/>
      <c r="M1066" s="835"/>
      <c r="N1066" s="836"/>
      <c r="O1066" s="836"/>
      <c r="P1066" s="836"/>
      <c r="Q1066" s="836"/>
      <c r="R1066" s="836"/>
      <c r="S1066" s="836"/>
      <c r="T1066" s="836"/>
      <c r="U1066" s="836"/>
      <c r="V1066" s="836"/>
      <c r="W1066" s="836"/>
      <c r="X1066" s="836"/>
      <c r="Y1066" s="836"/>
      <c r="Z1066" s="836"/>
      <c r="AA1066" s="836"/>
      <c r="AB1066" s="836"/>
      <c r="AC1066" s="836"/>
      <c r="AD1066" s="836"/>
      <c r="AE1066" s="861"/>
      <c r="AF1066"/>
      <c r="AG1066"/>
      <c r="AH1066"/>
      <c r="AI1066"/>
      <c r="AJ1066"/>
      <c r="AK1066"/>
      <c r="AL1066"/>
      <c r="AM1066"/>
      <c r="AN1066"/>
    </row>
    <row r="1067" spans="1:40" ht="15.75">
      <c r="A1067" s="839"/>
      <c r="B1067" s="835"/>
      <c r="C1067" s="835"/>
      <c r="D1067" s="835"/>
      <c r="E1067" s="835"/>
      <c r="F1067" s="835"/>
      <c r="G1067" s="835"/>
      <c r="H1067" s="835"/>
      <c r="I1067" s="835"/>
      <c r="J1067" s="835"/>
      <c r="K1067" s="835"/>
      <c r="L1067" s="835"/>
      <c r="M1067" s="835"/>
      <c r="N1067" s="836"/>
      <c r="O1067" s="836"/>
      <c r="P1067" s="836"/>
      <c r="Q1067" s="836"/>
      <c r="R1067" s="836"/>
      <c r="S1067" s="836"/>
      <c r="T1067" s="836"/>
      <c r="U1067" s="836"/>
      <c r="V1067" s="836"/>
      <c r="W1067" s="836"/>
      <c r="X1067" s="836"/>
      <c r="Y1067" s="836"/>
      <c r="Z1067" s="836"/>
      <c r="AA1067" s="836"/>
      <c r="AB1067" s="836"/>
      <c r="AC1067" s="836"/>
      <c r="AD1067" s="836"/>
      <c r="AE1067" s="861"/>
      <c r="AF1067"/>
      <c r="AG1067"/>
      <c r="AH1067"/>
      <c r="AI1067"/>
      <c r="AJ1067"/>
      <c r="AK1067"/>
      <c r="AL1067"/>
      <c r="AM1067"/>
      <c r="AN1067"/>
    </row>
    <row r="1068" spans="1:40" ht="15.75">
      <c r="A1068" s="839"/>
      <c r="B1068" s="835"/>
      <c r="C1068" s="835"/>
      <c r="D1068" s="835"/>
      <c r="E1068" s="835"/>
      <c r="F1068" s="835"/>
      <c r="G1068" s="835"/>
      <c r="H1068" s="835"/>
      <c r="I1068" s="835"/>
      <c r="J1068" s="835"/>
      <c r="K1068" s="835"/>
      <c r="L1068" s="835"/>
      <c r="M1068" s="835"/>
      <c r="N1068" s="836"/>
      <c r="O1068" s="836"/>
      <c r="P1068" s="836"/>
      <c r="Q1068" s="836"/>
      <c r="R1068" s="836"/>
      <c r="S1068" s="836"/>
      <c r="T1068" s="836"/>
      <c r="U1068" s="836"/>
      <c r="V1068" s="836"/>
      <c r="W1068" s="836"/>
      <c r="X1068" s="836"/>
      <c r="Y1068" s="836"/>
      <c r="Z1068" s="836"/>
      <c r="AA1068" s="836"/>
      <c r="AB1068" s="836"/>
      <c r="AC1068" s="836"/>
      <c r="AD1068" s="836"/>
      <c r="AE1068" s="861"/>
      <c r="AF1068"/>
      <c r="AG1068"/>
      <c r="AH1068"/>
      <c r="AI1068"/>
      <c r="AJ1068"/>
      <c r="AK1068"/>
      <c r="AL1068"/>
      <c r="AM1068"/>
      <c r="AN1068"/>
    </row>
    <row r="1069" spans="1:40" ht="15.75">
      <c r="A1069" s="839"/>
      <c r="B1069" s="835"/>
      <c r="C1069" s="835"/>
      <c r="D1069" s="835"/>
      <c r="E1069" s="835"/>
      <c r="F1069" s="835"/>
      <c r="G1069" s="835"/>
      <c r="H1069" s="835"/>
      <c r="I1069" s="835"/>
      <c r="J1069" s="835"/>
      <c r="K1069" s="835"/>
      <c r="L1069" s="835"/>
      <c r="M1069" s="835"/>
      <c r="N1069" s="836"/>
      <c r="O1069" s="836"/>
      <c r="P1069" s="836"/>
      <c r="Q1069" s="836"/>
      <c r="R1069" s="836"/>
      <c r="S1069" s="836"/>
      <c r="T1069" s="836"/>
      <c r="U1069" s="836"/>
      <c r="V1069" s="836"/>
      <c r="W1069" s="836"/>
      <c r="X1069" s="836"/>
      <c r="Y1069" s="836"/>
      <c r="Z1069" s="836"/>
      <c r="AA1069" s="836"/>
      <c r="AB1069" s="836"/>
      <c r="AC1069" s="836"/>
      <c r="AD1069" s="836"/>
      <c r="AE1069" s="861"/>
      <c r="AF1069"/>
      <c r="AG1069"/>
      <c r="AH1069"/>
      <c r="AI1069"/>
      <c r="AJ1069"/>
      <c r="AK1069"/>
      <c r="AL1069"/>
      <c r="AM1069"/>
      <c r="AN1069"/>
    </row>
    <row r="1070" spans="1:40" ht="15.75">
      <c r="A1070" s="839"/>
      <c r="B1070" s="835"/>
      <c r="C1070" s="835"/>
      <c r="D1070" s="835"/>
      <c r="E1070" s="835"/>
      <c r="F1070" s="835"/>
      <c r="G1070" s="835"/>
      <c r="H1070" s="835"/>
      <c r="I1070" s="835"/>
      <c r="J1070" s="835"/>
      <c r="K1070" s="835"/>
      <c r="L1070" s="835"/>
      <c r="M1070" s="835"/>
      <c r="N1070" s="836"/>
      <c r="O1070" s="836"/>
      <c r="P1070" s="836"/>
      <c r="Q1070" s="836"/>
      <c r="R1070" s="836"/>
      <c r="S1070" s="836"/>
      <c r="T1070" s="836"/>
      <c r="U1070" s="836"/>
      <c r="V1070" s="836"/>
      <c r="W1070" s="836"/>
      <c r="X1070" s="836"/>
      <c r="Y1070" s="836"/>
      <c r="Z1070" s="836"/>
      <c r="AA1070" s="836"/>
      <c r="AB1070" s="836"/>
      <c r="AC1070" s="836"/>
      <c r="AD1070" s="836"/>
      <c r="AE1070" s="861"/>
      <c r="AF1070"/>
      <c r="AG1070"/>
      <c r="AH1070"/>
      <c r="AI1070"/>
      <c r="AJ1070"/>
      <c r="AK1070"/>
      <c r="AL1070"/>
      <c r="AM1070"/>
      <c r="AN1070"/>
    </row>
    <row r="1071" spans="1:40" ht="15.75">
      <c r="A1071" s="839"/>
      <c r="B1071" s="835"/>
      <c r="C1071" s="835"/>
      <c r="D1071" s="835"/>
      <c r="E1071" s="835"/>
      <c r="F1071" s="835"/>
      <c r="G1071" s="835"/>
      <c r="H1071" s="835"/>
      <c r="I1071" s="835"/>
      <c r="J1071" s="835"/>
      <c r="K1071" s="835"/>
      <c r="L1071" s="835"/>
      <c r="M1071" s="835"/>
      <c r="N1071" s="836"/>
      <c r="O1071" s="836"/>
      <c r="P1071" s="836"/>
      <c r="Q1071" s="836"/>
      <c r="R1071" s="836"/>
      <c r="S1071" s="836"/>
      <c r="T1071" s="836"/>
      <c r="U1071" s="836"/>
      <c r="V1071" s="836"/>
      <c r="W1071" s="836"/>
      <c r="X1071" s="836"/>
      <c r="Y1071" s="836"/>
      <c r="Z1071" s="836"/>
      <c r="AA1071" s="836"/>
      <c r="AB1071" s="836"/>
      <c r="AC1071" s="836"/>
      <c r="AD1071" s="836"/>
      <c r="AE1071" s="861"/>
      <c r="AF1071"/>
      <c r="AG1071"/>
      <c r="AH1071"/>
      <c r="AI1071"/>
      <c r="AJ1071"/>
      <c r="AK1071"/>
      <c r="AL1071"/>
      <c r="AM1071"/>
      <c r="AN1071"/>
    </row>
    <row r="1072" spans="1:40" ht="15.75">
      <c r="A1072" s="839"/>
      <c r="B1072" s="835"/>
      <c r="C1072" s="835"/>
      <c r="D1072" s="835"/>
      <c r="E1072" s="835"/>
      <c r="F1072" s="835"/>
      <c r="G1072" s="835"/>
      <c r="H1072" s="835"/>
      <c r="I1072" s="835"/>
      <c r="J1072" s="835"/>
      <c r="K1072" s="835"/>
      <c r="L1072" s="835"/>
      <c r="M1072" s="835"/>
      <c r="N1072" s="836"/>
      <c r="O1072" s="836"/>
      <c r="P1072" s="836"/>
      <c r="Q1072" s="836"/>
      <c r="R1072" s="836"/>
      <c r="S1072" s="836"/>
      <c r="T1072" s="836"/>
      <c r="U1072" s="836"/>
      <c r="V1072" s="836"/>
      <c r="W1072" s="836"/>
      <c r="X1072" s="836"/>
      <c r="Y1072" s="836"/>
      <c r="Z1072" s="836"/>
      <c r="AA1072" s="836"/>
      <c r="AB1072" s="836"/>
      <c r="AC1072" s="836"/>
      <c r="AD1072" s="836"/>
      <c r="AE1072" s="861"/>
      <c r="AF1072"/>
      <c r="AG1072"/>
      <c r="AH1072"/>
      <c r="AI1072"/>
      <c r="AJ1072"/>
      <c r="AK1072"/>
      <c r="AL1072"/>
      <c r="AM1072"/>
      <c r="AN1072"/>
    </row>
    <row r="1073" spans="1:40" ht="15.75">
      <c r="A1073" s="839"/>
      <c r="B1073" s="835"/>
      <c r="C1073" s="835"/>
      <c r="D1073" s="835"/>
      <c r="E1073" s="835"/>
      <c r="F1073" s="835"/>
      <c r="G1073" s="835"/>
      <c r="H1073" s="835"/>
      <c r="I1073" s="835"/>
      <c r="J1073" s="835"/>
      <c r="K1073" s="835"/>
      <c r="L1073" s="835"/>
      <c r="M1073" s="835"/>
      <c r="N1073" s="836"/>
      <c r="O1073" s="836"/>
      <c r="P1073" s="836"/>
      <c r="Q1073" s="836"/>
      <c r="R1073" s="836"/>
      <c r="S1073" s="836"/>
      <c r="T1073" s="836"/>
      <c r="U1073" s="836"/>
      <c r="V1073" s="836"/>
      <c r="W1073" s="836"/>
      <c r="X1073" s="836"/>
      <c r="Y1073" s="836"/>
      <c r="Z1073" s="836"/>
      <c r="AA1073" s="836"/>
      <c r="AB1073" s="836"/>
      <c r="AC1073" s="836"/>
      <c r="AD1073" s="836"/>
      <c r="AE1073" s="861"/>
      <c r="AF1073"/>
      <c r="AG1073"/>
      <c r="AH1073"/>
      <c r="AI1073"/>
      <c r="AJ1073"/>
      <c r="AK1073"/>
      <c r="AL1073"/>
      <c r="AM1073"/>
      <c r="AN1073"/>
    </row>
    <row r="1074" spans="1:40" ht="15.75">
      <c r="A1074" s="839"/>
      <c r="B1074" s="835"/>
      <c r="C1074" s="835"/>
      <c r="D1074" s="835"/>
      <c r="E1074" s="835"/>
      <c r="F1074" s="835"/>
      <c r="G1074" s="835"/>
      <c r="H1074" s="835"/>
      <c r="I1074" s="835"/>
      <c r="J1074" s="835"/>
      <c r="K1074" s="835"/>
      <c r="L1074" s="835"/>
      <c r="M1074" s="835"/>
      <c r="N1074" s="836"/>
      <c r="O1074" s="836"/>
      <c r="P1074" s="836"/>
      <c r="Q1074" s="836"/>
      <c r="R1074" s="836"/>
      <c r="S1074" s="836"/>
      <c r="T1074" s="836"/>
      <c r="U1074" s="836"/>
      <c r="V1074" s="836"/>
      <c r="W1074" s="836"/>
      <c r="X1074" s="836"/>
      <c r="Y1074" s="836"/>
      <c r="Z1074" s="836"/>
      <c r="AA1074" s="836"/>
      <c r="AB1074" s="836"/>
      <c r="AC1074" s="836"/>
      <c r="AD1074" s="836"/>
      <c r="AE1074" s="861"/>
      <c r="AF1074"/>
      <c r="AG1074"/>
      <c r="AH1074"/>
      <c r="AI1074"/>
      <c r="AJ1074"/>
      <c r="AK1074"/>
      <c r="AL1074"/>
      <c r="AM1074"/>
      <c r="AN1074"/>
    </row>
    <row r="1075" spans="1:40" ht="15.75">
      <c r="A1075" s="839"/>
      <c r="B1075" s="835"/>
      <c r="C1075" s="835"/>
      <c r="D1075" s="835"/>
      <c r="E1075" s="835"/>
      <c r="F1075" s="835"/>
      <c r="G1075" s="835"/>
      <c r="H1075" s="835"/>
      <c r="I1075" s="835"/>
      <c r="J1075" s="835"/>
      <c r="K1075" s="835"/>
      <c r="L1075" s="835"/>
      <c r="M1075" s="835"/>
      <c r="N1075" s="836"/>
      <c r="O1075" s="836"/>
      <c r="P1075" s="836"/>
      <c r="Q1075" s="836"/>
      <c r="R1075" s="836"/>
      <c r="S1075" s="836"/>
      <c r="T1075" s="836"/>
      <c r="U1075" s="836"/>
      <c r="V1075" s="836"/>
      <c r="W1075" s="836"/>
      <c r="X1075" s="836"/>
      <c r="Y1075" s="836"/>
      <c r="Z1075" s="836"/>
      <c r="AA1075" s="836"/>
      <c r="AB1075" s="836"/>
      <c r="AC1075" s="836"/>
      <c r="AD1075" s="836"/>
      <c r="AE1075" s="861"/>
      <c r="AF1075"/>
      <c r="AG1075"/>
      <c r="AH1075"/>
      <c r="AI1075"/>
      <c r="AJ1075"/>
      <c r="AK1075"/>
      <c r="AL1075"/>
      <c r="AM1075"/>
      <c r="AN1075"/>
    </row>
    <row r="1076" spans="1:40" ht="15.75">
      <c r="A1076" s="839"/>
      <c r="B1076" s="835"/>
      <c r="C1076" s="835"/>
      <c r="D1076" s="835"/>
      <c r="E1076" s="835"/>
      <c r="F1076" s="835"/>
      <c r="G1076" s="835"/>
      <c r="H1076" s="835"/>
      <c r="I1076" s="835"/>
      <c r="J1076" s="835"/>
      <c r="K1076" s="835"/>
      <c r="L1076" s="835"/>
      <c r="M1076" s="835"/>
      <c r="N1076" s="836"/>
      <c r="O1076" s="836"/>
      <c r="P1076" s="836"/>
      <c r="Q1076" s="836"/>
      <c r="R1076" s="836"/>
      <c r="S1076" s="836"/>
      <c r="T1076" s="836"/>
      <c r="U1076" s="836"/>
      <c r="V1076" s="836"/>
      <c r="W1076" s="836"/>
      <c r="X1076" s="836"/>
      <c r="Y1076" s="836"/>
      <c r="Z1076" s="836"/>
      <c r="AA1076" s="836"/>
      <c r="AB1076" s="836"/>
      <c r="AC1076" s="836"/>
      <c r="AD1076" s="836"/>
      <c r="AE1076" s="861"/>
      <c r="AF1076"/>
      <c r="AG1076"/>
      <c r="AH1076"/>
      <c r="AI1076"/>
      <c r="AJ1076"/>
      <c r="AK1076"/>
      <c r="AL1076"/>
      <c r="AM1076"/>
      <c r="AN1076"/>
    </row>
    <row r="1077" spans="1:40" ht="15.75">
      <c r="A1077" s="839"/>
      <c r="B1077" s="835"/>
      <c r="C1077" s="835"/>
      <c r="D1077" s="835"/>
      <c r="E1077" s="835"/>
      <c r="F1077" s="835"/>
      <c r="G1077" s="835"/>
      <c r="H1077" s="835"/>
      <c r="I1077" s="835"/>
      <c r="J1077" s="835"/>
      <c r="K1077" s="835"/>
      <c r="L1077" s="835"/>
      <c r="M1077" s="835"/>
      <c r="N1077" s="836"/>
      <c r="O1077" s="836"/>
      <c r="P1077" s="836"/>
      <c r="Q1077" s="836"/>
      <c r="R1077" s="836"/>
      <c r="S1077" s="836"/>
      <c r="T1077" s="836"/>
      <c r="U1077" s="836"/>
      <c r="V1077" s="836"/>
      <c r="W1077" s="836"/>
      <c r="X1077" s="836"/>
      <c r="Y1077" s="836"/>
      <c r="Z1077" s="836"/>
      <c r="AA1077" s="836"/>
      <c r="AB1077" s="836"/>
      <c r="AC1077" s="836"/>
      <c r="AD1077" s="836"/>
      <c r="AE1077" s="861"/>
      <c r="AF1077"/>
      <c r="AG1077"/>
      <c r="AH1077"/>
      <c r="AI1077"/>
      <c r="AJ1077"/>
      <c r="AK1077"/>
      <c r="AL1077"/>
      <c r="AM1077"/>
      <c r="AN1077"/>
    </row>
    <row r="1078" spans="1:40" ht="15.75">
      <c r="A1078" s="839"/>
      <c r="B1078" s="835"/>
      <c r="C1078" s="835"/>
      <c r="D1078" s="835"/>
      <c r="E1078" s="835"/>
      <c r="F1078" s="835"/>
      <c r="G1078" s="835"/>
      <c r="H1078" s="835"/>
      <c r="I1078" s="835"/>
      <c r="J1078" s="835"/>
      <c r="K1078" s="835"/>
      <c r="L1078" s="835"/>
      <c r="M1078" s="835"/>
      <c r="N1078" s="836"/>
      <c r="O1078" s="836"/>
      <c r="P1078" s="836"/>
      <c r="Q1078" s="836"/>
      <c r="R1078" s="836"/>
      <c r="S1078" s="836"/>
      <c r="T1078" s="836"/>
      <c r="U1078" s="836"/>
      <c r="V1078" s="836"/>
      <c r="W1078" s="836"/>
      <c r="X1078" s="836"/>
      <c r="Y1078" s="836"/>
      <c r="Z1078" s="836"/>
      <c r="AA1078" s="836"/>
      <c r="AB1078" s="836"/>
      <c r="AC1078" s="836"/>
      <c r="AD1078" s="836"/>
      <c r="AE1078" s="861"/>
      <c r="AF1078"/>
      <c r="AG1078"/>
      <c r="AH1078"/>
      <c r="AI1078"/>
      <c r="AJ1078"/>
      <c r="AK1078"/>
      <c r="AL1078"/>
      <c r="AM1078"/>
      <c r="AN1078"/>
    </row>
    <row r="1079" spans="1:40" ht="15.75">
      <c r="A1079" s="839"/>
      <c r="B1079" s="835"/>
      <c r="C1079" s="835"/>
      <c r="D1079" s="835"/>
      <c r="E1079" s="835"/>
      <c r="F1079" s="835"/>
      <c r="G1079" s="835"/>
      <c r="H1079" s="835"/>
      <c r="I1079" s="835"/>
      <c r="J1079" s="835"/>
      <c r="K1079" s="835"/>
      <c r="L1079" s="835"/>
      <c r="M1079" s="835"/>
      <c r="N1079" s="836"/>
      <c r="O1079" s="836"/>
      <c r="P1079" s="836"/>
      <c r="Q1079" s="836"/>
      <c r="R1079" s="836"/>
      <c r="S1079" s="836"/>
      <c r="T1079" s="836"/>
      <c r="U1079" s="836"/>
      <c r="V1079" s="836"/>
      <c r="W1079" s="836"/>
      <c r="X1079" s="836"/>
      <c r="Y1079" s="836"/>
      <c r="Z1079" s="836"/>
      <c r="AA1079" s="836"/>
      <c r="AB1079" s="836"/>
      <c r="AC1079" s="836"/>
      <c r="AD1079" s="836"/>
      <c r="AE1079" s="861"/>
      <c r="AF1079"/>
      <c r="AG1079"/>
      <c r="AH1079"/>
      <c r="AI1079"/>
      <c r="AJ1079"/>
      <c r="AK1079"/>
      <c r="AL1079"/>
      <c r="AM1079"/>
      <c r="AN1079"/>
    </row>
    <row r="1080" spans="1:40" ht="15.75">
      <c r="A1080" s="839"/>
      <c r="B1080" s="835"/>
      <c r="C1080" s="835"/>
      <c r="D1080" s="835"/>
      <c r="E1080" s="835"/>
      <c r="F1080" s="835"/>
      <c r="G1080" s="835"/>
      <c r="H1080" s="835"/>
      <c r="I1080" s="835"/>
      <c r="J1080" s="835"/>
      <c r="K1080" s="835"/>
      <c r="L1080" s="835"/>
      <c r="M1080" s="835"/>
      <c r="N1080" s="836"/>
      <c r="O1080" s="836"/>
      <c r="P1080" s="836"/>
      <c r="Q1080" s="836"/>
      <c r="R1080" s="836"/>
      <c r="S1080" s="836"/>
      <c r="T1080" s="836"/>
      <c r="U1080" s="836"/>
      <c r="V1080" s="836"/>
      <c r="W1080" s="836"/>
      <c r="X1080" s="836"/>
      <c r="Y1080" s="836"/>
      <c r="Z1080" s="836"/>
      <c r="AA1080" s="836"/>
      <c r="AB1080" s="836"/>
      <c r="AC1080" s="836"/>
      <c r="AD1080" s="836"/>
      <c r="AE1080" s="861"/>
      <c r="AF1080"/>
      <c r="AG1080"/>
      <c r="AH1080"/>
      <c r="AI1080"/>
      <c r="AJ1080"/>
      <c r="AK1080"/>
      <c r="AL1080"/>
      <c r="AM1080"/>
      <c r="AN1080"/>
    </row>
    <row r="1081" spans="1:40" ht="15.75">
      <c r="A1081" s="839"/>
      <c r="B1081" s="835"/>
      <c r="C1081" s="835"/>
      <c r="D1081" s="835"/>
      <c r="E1081" s="835"/>
      <c r="F1081" s="835"/>
      <c r="G1081" s="835"/>
      <c r="H1081" s="835"/>
      <c r="I1081" s="835"/>
      <c r="J1081" s="835"/>
      <c r="K1081" s="835"/>
      <c r="L1081" s="835"/>
      <c r="M1081" s="835"/>
      <c r="N1081" s="836"/>
      <c r="O1081" s="836"/>
      <c r="P1081" s="836"/>
      <c r="Q1081" s="836"/>
      <c r="R1081" s="836"/>
      <c r="S1081" s="836"/>
      <c r="T1081" s="836"/>
      <c r="U1081" s="836"/>
      <c r="V1081" s="836"/>
      <c r="W1081" s="836"/>
      <c r="X1081" s="836"/>
      <c r="Y1081" s="836"/>
      <c r="Z1081" s="836"/>
      <c r="AA1081" s="836"/>
      <c r="AB1081" s="836"/>
      <c r="AC1081" s="836"/>
      <c r="AD1081" s="836"/>
      <c r="AE1081" s="861"/>
      <c r="AF1081"/>
      <c r="AG1081"/>
      <c r="AH1081"/>
      <c r="AI1081"/>
      <c r="AJ1081"/>
      <c r="AK1081"/>
      <c r="AL1081"/>
      <c r="AM1081"/>
      <c r="AN1081"/>
    </row>
    <row r="1082" spans="1:40" ht="15.75">
      <c r="A1082" s="839"/>
      <c r="B1082" s="835"/>
      <c r="C1082" s="835"/>
      <c r="D1082" s="835"/>
      <c r="E1082" s="835"/>
      <c r="F1082" s="835"/>
      <c r="G1082" s="835"/>
      <c r="H1082" s="835"/>
      <c r="I1082" s="835"/>
      <c r="J1082" s="835"/>
      <c r="K1082" s="835"/>
      <c r="L1082" s="835"/>
      <c r="M1082" s="835"/>
      <c r="N1082" s="836"/>
      <c r="O1082" s="836"/>
      <c r="P1082" s="836"/>
      <c r="Q1082" s="836"/>
      <c r="R1082" s="836"/>
      <c r="S1082" s="836"/>
      <c r="T1082" s="836"/>
      <c r="U1082" s="836"/>
      <c r="V1082" s="836"/>
      <c r="W1082" s="836"/>
      <c r="X1082" s="836"/>
      <c r="Y1082" s="836"/>
      <c r="Z1082" s="836"/>
      <c r="AA1082" s="836"/>
      <c r="AB1082" s="836"/>
      <c r="AC1082" s="836"/>
      <c r="AD1082" s="836"/>
      <c r="AE1082" s="861"/>
      <c r="AF1082"/>
      <c r="AG1082"/>
      <c r="AH1082"/>
      <c r="AI1082"/>
      <c r="AJ1082"/>
      <c r="AK1082"/>
      <c r="AL1082"/>
      <c r="AM1082"/>
      <c r="AN1082"/>
    </row>
    <row r="1083" spans="1:40" ht="15.75">
      <c r="A1083" s="839"/>
      <c r="B1083" s="835"/>
      <c r="C1083" s="835"/>
      <c r="D1083" s="835"/>
      <c r="E1083" s="835"/>
      <c r="F1083" s="835"/>
      <c r="G1083" s="835"/>
      <c r="H1083" s="835"/>
      <c r="I1083" s="835"/>
      <c r="J1083" s="835"/>
      <c r="K1083" s="835"/>
      <c r="L1083" s="835"/>
      <c r="M1083" s="835"/>
      <c r="N1083" s="836"/>
      <c r="O1083" s="836"/>
      <c r="P1083" s="836"/>
      <c r="Q1083" s="836"/>
      <c r="R1083" s="836"/>
      <c r="S1083" s="836"/>
      <c r="T1083" s="836"/>
      <c r="U1083" s="836"/>
      <c r="V1083" s="836"/>
      <c r="W1083" s="836"/>
      <c r="X1083" s="836"/>
      <c r="Y1083" s="836"/>
      <c r="Z1083" s="836"/>
      <c r="AA1083" s="836"/>
      <c r="AB1083" s="836"/>
      <c r="AC1083" s="836"/>
      <c r="AD1083" s="836"/>
      <c r="AE1083" s="861"/>
      <c r="AF1083"/>
      <c r="AG1083"/>
      <c r="AH1083"/>
      <c r="AI1083"/>
      <c r="AJ1083"/>
      <c r="AK1083"/>
      <c r="AL1083"/>
      <c r="AM1083"/>
      <c r="AN1083"/>
    </row>
    <row r="1084" spans="1:40" ht="15.75">
      <c r="A1084" s="839"/>
      <c r="B1084" s="835"/>
      <c r="C1084" s="835"/>
      <c r="D1084" s="835"/>
      <c r="E1084" s="835"/>
      <c r="F1084" s="835"/>
      <c r="G1084" s="835"/>
      <c r="H1084" s="835"/>
      <c r="I1084" s="835"/>
      <c r="J1084" s="835"/>
      <c r="K1084" s="835"/>
      <c r="L1084" s="835"/>
      <c r="M1084" s="835"/>
      <c r="N1084" s="836"/>
      <c r="O1084" s="836"/>
      <c r="P1084" s="836"/>
      <c r="Q1084" s="836"/>
      <c r="R1084" s="836"/>
      <c r="S1084" s="836"/>
      <c r="T1084" s="836"/>
      <c r="U1084" s="836"/>
      <c r="V1084" s="836"/>
      <c r="W1084" s="836"/>
      <c r="X1084" s="836"/>
      <c r="Y1084" s="836"/>
      <c r="Z1084" s="836"/>
      <c r="AA1084" s="836"/>
      <c r="AB1084" s="836"/>
      <c r="AC1084" s="836"/>
      <c r="AD1084" s="836"/>
      <c r="AE1084" s="861"/>
      <c r="AF1084"/>
      <c r="AG1084"/>
      <c r="AH1084"/>
      <c r="AI1084"/>
      <c r="AJ1084"/>
      <c r="AK1084"/>
      <c r="AL1084"/>
      <c r="AM1084"/>
      <c r="AN1084"/>
    </row>
    <row r="1085" spans="1:40" ht="15.75">
      <c r="A1085" s="839"/>
      <c r="B1085" s="835"/>
      <c r="C1085" s="835"/>
      <c r="D1085" s="835"/>
      <c r="E1085" s="835"/>
      <c r="F1085" s="835"/>
      <c r="G1085" s="835"/>
      <c r="H1085" s="835"/>
      <c r="I1085" s="835"/>
      <c r="J1085" s="835"/>
      <c r="K1085" s="835"/>
      <c r="L1085" s="835"/>
      <c r="M1085" s="835"/>
      <c r="N1085" s="836"/>
      <c r="O1085" s="836"/>
      <c r="P1085" s="836"/>
      <c r="Q1085" s="836"/>
      <c r="R1085" s="836"/>
      <c r="S1085" s="836"/>
      <c r="T1085" s="836"/>
      <c r="U1085" s="836"/>
      <c r="V1085" s="836"/>
      <c r="W1085" s="836"/>
      <c r="X1085" s="836"/>
      <c r="Y1085" s="836"/>
      <c r="Z1085" s="836"/>
      <c r="AA1085" s="836"/>
      <c r="AB1085" s="836"/>
      <c r="AC1085" s="836"/>
      <c r="AD1085" s="836"/>
      <c r="AE1085" s="861"/>
      <c r="AF1085"/>
      <c r="AG1085"/>
      <c r="AH1085"/>
      <c r="AI1085"/>
      <c r="AJ1085"/>
      <c r="AK1085"/>
      <c r="AL1085"/>
      <c r="AM1085"/>
      <c r="AN1085"/>
    </row>
    <row r="1086" spans="1:40" ht="15.75">
      <c r="A1086" s="839"/>
      <c r="B1086" s="835"/>
      <c r="C1086" s="835"/>
      <c r="D1086" s="835"/>
      <c r="E1086" s="835"/>
      <c r="F1086" s="835"/>
      <c r="G1086" s="835"/>
      <c r="H1086" s="835"/>
      <c r="I1086" s="835"/>
      <c r="J1086" s="835"/>
      <c r="K1086" s="835"/>
      <c r="L1086" s="835"/>
      <c r="M1086" s="835"/>
      <c r="N1086" s="836"/>
      <c r="O1086" s="836"/>
      <c r="P1086" s="836"/>
      <c r="Q1086" s="836"/>
      <c r="R1086" s="836"/>
      <c r="S1086" s="836"/>
      <c r="T1086" s="836"/>
      <c r="U1086" s="836"/>
      <c r="V1086" s="836"/>
      <c r="W1086" s="836"/>
      <c r="X1086" s="836"/>
      <c r="Y1086" s="836"/>
      <c r="Z1086" s="836"/>
      <c r="AA1086" s="836"/>
      <c r="AB1086" s="836"/>
      <c r="AC1086" s="836"/>
      <c r="AD1086" s="836"/>
      <c r="AE1086" s="861"/>
      <c r="AF1086"/>
      <c r="AG1086"/>
      <c r="AH1086"/>
      <c r="AI1086"/>
      <c r="AJ1086"/>
      <c r="AK1086"/>
      <c r="AL1086"/>
      <c r="AM1086"/>
      <c r="AN1086"/>
    </row>
    <row r="1087" spans="1:40" ht="15.75">
      <c r="A1087" s="839"/>
      <c r="B1087" s="835"/>
      <c r="C1087" s="835"/>
      <c r="D1087" s="835"/>
      <c r="E1087" s="835"/>
      <c r="F1087" s="835"/>
      <c r="G1087" s="835"/>
      <c r="H1087" s="835"/>
      <c r="I1087" s="835"/>
      <c r="J1087" s="835"/>
      <c r="K1087" s="835"/>
      <c r="L1087" s="835"/>
      <c r="M1087" s="835"/>
      <c r="N1087" s="836"/>
      <c r="O1087" s="836"/>
      <c r="P1087" s="836"/>
      <c r="Q1087" s="836"/>
      <c r="R1087" s="836"/>
      <c r="S1087" s="836"/>
      <c r="T1087" s="836"/>
      <c r="U1087" s="836"/>
      <c r="V1087" s="836"/>
      <c r="W1087" s="836"/>
      <c r="X1087" s="836"/>
      <c r="Y1087" s="836"/>
      <c r="Z1087" s="836"/>
      <c r="AA1087" s="836"/>
      <c r="AB1087" s="836"/>
      <c r="AC1087" s="836"/>
      <c r="AD1087" s="836"/>
      <c r="AE1087" s="861"/>
      <c r="AF1087"/>
      <c r="AG1087"/>
      <c r="AH1087"/>
      <c r="AI1087"/>
      <c r="AJ1087"/>
      <c r="AK1087"/>
      <c r="AL1087"/>
      <c r="AM1087"/>
      <c r="AN1087"/>
    </row>
    <row r="1088" spans="1:40" ht="15.75">
      <c r="A1088" s="839"/>
      <c r="B1088" s="835"/>
      <c r="C1088" s="835"/>
      <c r="D1088" s="835"/>
      <c r="E1088" s="835"/>
      <c r="F1088" s="835"/>
      <c r="G1088" s="835"/>
      <c r="H1088" s="835"/>
      <c r="I1088" s="835"/>
      <c r="J1088" s="835"/>
      <c r="K1088" s="835"/>
      <c r="L1088" s="835"/>
      <c r="M1088" s="835"/>
      <c r="N1088" s="836"/>
      <c r="O1088" s="836"/>
      <c r="P1088" s="836"/>
      <c r="Q1088" s="836"/>
      <c r="R1088" s="836"/>
      <c r="S1088" s="836"/>
      <c r="T1088" s="836"/>
      <c r="U1088" s="836"/>
      <c r="V1088" s="836"/>
      <c r="W1088" s="836"/>
      <c r="X1088" s="836"/>
      <c r="Y1088" s="836"/>
      <c r="Z1088" s="836"/>
      <c r="AA1088" s="836"/>
      <c r="AB1088" s="836"/>
      <c r="AC1088" s="836"/>
      <c r="AD1088" s="836"/>
      <c r="AE1088" s="861"/>
      <c r="AF1088"/>
      <c r="AG1088"/>
      <c r="AH1088"/>
      <c r="AI1088"/>
      <c r="AJ1088"/>
      <c r="AK1088"/>
      <c r="AL1088"/>
      <c r="AM1088"/>
      <c r="AN1088"/>
    </row>
    <row r="1089" spans="1:40" ht="15.75">
      <c r="A1089" s="839"/>
      <c r="B1089" s="835"/>
      <c r="C1089" s="835"/>
      <c r="D1089" s="835"/>
      <c r="E1089" s="835"/>
      <c r="F1089" s="835"/>
      <c r="G1089" s="835"/>
      <c r="H1089" s="835"/>
      <c r="I1089" s="835"/>
      <c r="J1089" s="835"/>
      <c r="K1089" s="835"/>
      <c r="L1089" s="835"/>
      <c r="M1089" s="835"/>
      <c r="N1089" s="836"/>
      <c r="O1089" s="836"/>
      <c r="P1089" s="836"/>
      <c r="Q1089" s="836"/>
      <c r="R1089" s="836"/>
      <c r="S1089" s="836"/>
      <c r="T1089" s="836"/>
      <c r="U1089" s="836"/>
      <c r="V1089" s="836"/>
      <c r="W1089" s="836"/>
      <c r="X1089" s="836"/>
      <c r="Y1089" s="836"/>
      <c r="Z1089" s="836"/>
      <c r="AA1089" s="836"/>
      <c r="AB1089" s="836"/>
      <c r="AC1089" s="836"/>
      <c r="AD1089" s="836"/>
      <c r="AE1089" s="861"/>
      <c r="AF1089"/>
      <c r="AG1089"/>
      <c r="AH1089"/>
      <c r="AI1089"/>
      <c r="AJ1089"/>
      <c r="AK1089"/>
      <c r="AL1089"/>
      <c r="AM1089"/>
      <c r="AN1089"/>
    </row>
    <row r="1090" spans="1:40" ht="15.75">
      <c r="A1090" s="839"/>
      <c r="B1090" s="835"/>
      <c r="C1090" s="835"/>
      <c r="D1090" s="835"/>
      <c r="E1090" s="835"/>
      <c r="F1090" s="835"/>
      <c r="G1090" s="835"/>
      <c r="H1090" s="835"/>
      <c r="I1090" s="835"/>
      <c r="J1090" s="835"/>
      <c r="K1090" s="835"/>
      <c r="L1090" s="835"/>
      <c r="M1090" s="835"/>
      <c r="N1090" s="836"/>
      <c r="O1090" s="836"/>
      <c r="P1090" s="836"/>
      <c r="Q1090" s="836"/>
      <c r="R1090" s="836"/>
      <c r="S1090" s="836"/>
      <c r="T1090" s="836"/>
      <c r="U1090" s="836"/>
      <c r="V1090" s="836"/>
      <c r="W1090" s="836"/>
      <c r="X1090" s="836"/>
      <c r="Y1090" s="836"/>
      <c r="Z1090" s="836"/>
      <c r="AA1090" s="836"/>
      <c r="AB1090" s="836"/>
      <c r="AC1090" s="836"/>
      <c r="AD1090" s="836"/>
      <c r="AE1090" s="861"/>
      <c r="AF1090"/>
      <c r="AG1090"/>
      <c r="AH1090"/>
      <c r="AI1090"/>
      <c r="AJ1090"/>
      <c r="AK1090"/>
      <c r="AL1090"/>
      <c r="AM1090"/>
      <c r="AN1090"/>
    </row>
    <row r="1091" spans="1:40" ht="15.75">
      <c r="A1091" s="839"/>
      <c r="B1091" s="835"/>
      <c r="C1091" s="835"/>
      <c r="D1091" s="835"/>
      <c r="E1091" s="835"/>
      <c r="F1091" s="835"/>
      <c r="G1091" s="835"/>
      <c r="H1091" s="835"/>
      <c r="I1091" s="835"/>
      <c r="J1091" s="835"/>
      <c r="K1091" s="835"/>
      <c r="L1091" s="835"/>
      <c r="M1091" s="835"/>
      <c r="N1091" s="836"/>
      <c r="O1091" s="836"/>
      <c r="P1091" s="836"/>
      <c r="Q1091" s="836"/>
      <c r="R1091" s="836"/>
      <c r="S1091" s="836"/>
      <c r="T1091" s="836"/>
      <c r="U1091" s="836"/>
      <c r="V1091" s="836"/>
      <c r="W1091" s="836"/>
      <c r="X1091" s="836"/>
      <c r="Y1091" s="836"/>
      <c r="Z1091" s="836"/>
      <c r="AA1091" s="836"/>
      <c r="AB1091" s="836"/>
      <c r="AC1091" s="836"/>
      <c r="AD1091" s="836"/>
      <c r="AE1091" s="861"/>
      <c r="AF1091"/>
      <c r="AG1091"/>
      <c r="AH1091"/>
      <c r="AI1091"/>
      <c r="AJ1091"/>
      <c r="AK1091"/>
      <c r="AL1091"/>
      <c r="AM1091"/>
      <c r="AN1091"/>
    </row>
    <row r="1092" spans="1:40" ht="15.75">
      <c r="A1092" s="839"/>
      <c r="B1092" s="835"/>
      <c r="C1092" s="835"/>
      <c r="D1092" s="835"/>
      <c r="E1092" s="835"/>
      <c r="F1092" s="835"/>
      <c r="G1092" s="835"/>
      <c r="H1092" s="835"/>
      <c r="I1092" s="835"/>
      <c r="J1092" s="835"/>
      <c r="K1092" s="835"/>
      <c r="L1092" s="835"/>
      <c r="M1092" s="835"/>
      <c r="N1092" s="836"/>
      <c r="O1092" s="836"/>
      <c r="P1092" s="836"/>
      <c r="Q1092" s="836"/>
      <c r="R1092" s="836"/>
      <c r="S1092" s="836"/>
      <c r="T1092" s="836"/>
      <c r="U1092" s="836"/>
      <c r="V1092" s="836"/>
      <c r="W1092" s="836"/>
      <c r="X1092" s="836"/>
      <c r="Y1092" s="836"/>
      <c r="Z1092" s="836"/>
      <c r="AA1092" s="836"/>
      <c r="AB1092" s="836"/>
      <c r="AC1092" s="836"/>
      <c r="AD1092" s="836"/>
      <c r="AE1092" s="861"/>
      <c r="AF1092"/>
      <c r="AG1092"/>
      <c r="AH1092"/>
      <c r="AI1092"/>
      <c r="AJ1092"/>
      <c r="AK1092"/>
      <c r="AL1092"/>
      <c r="AM1092"/>
      <c r="AN1092"/>
    </row>
    <row r="1093" spans="1:40" ht="15.75">
      <c r="A1093" s="839"/>
      <c r="B1093" s="835"/>
      <c r="C1093" s="835"/>
      <c r="D1093" s="835"/>
      <c r="E1093" s="835"/>
      <c r="F1093" s="835"/>
      <c r="G1093" s="835"/>
      <c r="H1093" s="835"/>
      <c r="I1093" s="835"/>
      <c r="J1093" s="835"/>
      <c r="K1093" s="835"/>
      <c r="L1093" s="835"/>
      <c r="M1093" s="835"/>
      <c r="N1093" s="836"/>
      <c r="O1093" s="836"/>
      <c r="P1093" s="836"/>
      <c r="Q1093" s="836"/>
      <c r="R1093" s="836"/>
      <c r="S1093" s="836"/>
      <c r="T1093" s="836"/>
      <c r="U1093" s="836"/>
      <c r="V1093" s="836"/>
      <c r="W1093" s="836"/>
      <c r="X1093" s="836"/>
      <c r="Y1093" s="836"/>
      <c r="Z1093" s="836"/>
      <c r="AA1093" s="836"/>
      <c r="AB1093" s="836"/>
      <c r="AC1093" s="836"/>
      <c r="AD1093" s="836"/>
      <c r="AE1093" s="861"/>
      <c r="AF1093"/>
      <c r="AG1093"/>
      <c r="AH1093"/>
      <c r="AI1093"/>
      <c r="AJ1093"/>
      <c r="AK1093"/>
      <c r="AL1093"/>
      <c r="AM1093"/>
      <c r="AN1093"/>
    </row>
    <row r="1094" spans="1:40" ht="15.75">
      <c r="A1094" s="839"/>
      <c r="B1094" s="835"/>
      <c r="C1094" s="835"/>
      <c r="D1094" s="835"/>
      <c r="E1094" s="835"/>
      <c r="F1094" s="835"/>
      <c r="G1094" s="835"/>
      <c r="H1094" s="835"/>
      <c r="I1094" s="835"/>
      <c r="J1094" s="835"/>
      <c r="K1094" s="835"/>
      <c r="L1094" s="835"/>
      <c r="M1094" s="835"/>
      <c r="N1094" s="836"/>
      <c r="O1094" s="836"/>
      <c r="P1094" s="836"/>
      <c r="Q1094" s="836"/>
      <c r="R1094" s="836"/>
      <c r="S1094" s="836"/>
      <c r="T1094" s="836"/>
      <c r="U1094" s="836"/>
      <c r="V1094" s="836"/>
      <c r="W1094" s="836"/>
      <c r="X1094" s="836"/>
      <c r="Y1094" s="836"/>
      <c r="Z1094" s="836"/>
      <c r="AA1094" s="836"/>
      <c r="AB1094" s="836"/>
      <c r="AC1094" s="836"/>
      <c r="AD1094" s="836"/>
      <c r="AE1094" s="861"/>
      <c r="AF1094"/>
      <c r="AG1094"/>
      <c r="AH1094"/>
      <c r="AI1094"/>
      <c r="AJ1094"/>
      <c r="AK1094"/>
      <c r="AL1094"/>
      <c r="AM1094"/>
      <c r="AN1094"/>
    </row>
    <row r="1095" spans="1:40" ht="15.75">
      <c r="A1095" s="839"/>
      <c r="B1095" s="835"/>
      <c r="C1095" s="835"/>
      <c r="D1095" s="835"/>
      <c r="E1095" s="835"/>
      <c r="F1095" s="835"/>
      <c r="G1095" s="835"/>
      <c r="H1095" s="835"/>
      <c r="I1095" s="835"/>
      <c r="J1095" s="835"/>
      <c r="K1095" s="835"/>
      <c r="L1095" s="835"/>
      <c r="M1095" s="835"/>
      <c r="N1095" s="836"/>
      <c r="O1095" s="836"/>
      <c r="P1095" s="836"/>
      <c r="Q1095" s="836"/>
      <c r="R1095" s="836"/>
      <c r="S1095" s="836"/>
      <c r="T1095" s="836"/>
      <c r="U1095" s="836"/>
      <c r="V1095" s="836"/>
      <c r="W1095" s="836"/>
      <c r="X1095" s="836"/>
      <c r="Y1095" s="836"/>
      <c r="Z1095" s="836"/>
      <c r="AA1095" s="836"/>
      <c r="AB1095" s="836"/>
      <c r="AC1095" s="836"/>
      <c r="AD1095" s="836"/>
      <c r="AE1095" s="861"/>
      <c r="AF1095"/>
      <c r="AG1095"/>
      <c r="AH1095"/>
      <c r="AI1095"/>
      <c r="AJ1095"/>
      <c r="AK1095"/>
      <c r="AL1095"/>
      <c r="AM1095"/>
      <c r="AN1095"/>
    </row>
    <row r="1096" spans="1:40" ht="15.75">
      <c r="A1096" s="839"/>
      <c r="B1096" s="835"/>
      <c r="C1096" s="835"/>
      <c r="D1096" s="835"/>
      <c r="E1096" s="835"/>
      <c r="F1096" s="835"/>
      <c r="G1096" s="835"/>
      <c r="H1096" s="835"/>
      <c r="I1096" s="835"/>
      <c r="J1096" s="835"/>
      <c r="K1096" s="835"/>
      <c r="L1096" s="835"/>
      <c r="M1096" s="835"/>
      <c r="N1096" s="836"/>
      <c r="O1096" s="836"/>
      <c r="P1096" s="836"/>
      <c r="Q1096" s="836"/>
      <c r="R1096" s="836"/>
      <c r="S1096" s="836"/>
      <c r="T1096" s="836"/>
      <c r="U1096" s="836"/>
      <c r="V1096" s="836"/>
      <c r="W1096" s="836"/>
      <c r="X1096" s="836"/>
      <c r="Y1096" s="836"/>
      <c r="Z1096" s="836"/>
      <c r="AA1096" s="836"/>
      <c r="AB1096" s="836"/>
      <c r="AC1096" s="836"/>
      <c r="AD1096" s="836"/>
      <c r="AE1096" s="861"/>
      <c r="AF1096"/>
      <c r="AG1096"/>
      <c r="AH1096"/>
      <c r="AI1096"/>
      <c r="AJ1096"/>
      <c r="AK1096"/>
      <c r="AL1096"/>
      <c r="AM1096"/>
      <c r="AN1096"/>
    </row>
    <row r="1097" spans="1:40" ht="15.75">
      <c r="A1097" s="839"/>
      <c r="B1097" s="835"/>
      <c r="C1097" s="835"/>
      <c r="D1097" s="835"/>
      <c r="E1097" s="835"/>
      <c r="F1097" s="835"/>
      <c r="G1097" s="835"/>
      <c r="H1097" s="835"/>
      <c r="I1097" s="835"/>
      <c r="J1097" s="835"/>
      <c r="K1097" s="835"/>
      <c r="L1097" s="835"/>
      <c r="M1097" s="835"/>
      <c r="N1097" s="836"/>
      <c r="O1097" s="836"/>
      <c r="P1097" s="836"/>
      <c r="Q1097" s="836"/>
      <c r="R1097" s="836"/>
      <c r="S1097" s="836"/>
      <c r="T1097" s="836"/>
      <c r="U1097" s="836"/>
      <c r="V1097" s="836"/>
      <c r="W1097" s="836"/>
      <c r="X1097" s="836"/>
      <c r="Y1097" s="836"/>
      <c r="Z1097" s="836"/>
      <c r="AA1097" s="836"/>
      <c r="AB1097" s="836"/>
      <c r="AC1097" s="836"/>
      <c r="AD1097" s="836"/>
      <c r="AE1097" s="861"/>
      <c r="AF1097"/>
      <c r="AG1097"/>
      <c r="AH1097"/>
      <c r="AI1097"/>
      <c r="AJ1097"/>
      <c r="AK1097"/>
      <c r="AL1097"/>
      <c r="AM1097"/>
      <c r="AN1097"/>
    </row>
    <row r="1098" spans="1:40" ht="15.75">
      <c r="A1098" s="839"/>
      <c r="B1098" s="835"/>
      <c r="C1098" s="835"/>
      <c r="D1098" s="835"/>
      <c r="E1098" s="835"/>
      <c r="F1098" s="835"/>
      <c r="G1098" s="835"/>
      <c r="H1098" s="835"/>
      <c r="I1098" s="835"/>
      <c r="J1098" s="835"/>
      <c r="K1098" s="835"/>
      <c r="L1098" s="835"/>
      <c r="M1098" s="835"/>
      <c r="N1098" s="836"/>
      <c r="O1098" s="836"/>
      <c r="P1098" s="836"/>
      <c r="Q1098" s="836"/>
      <c r="R1098" s="836"/>
      <c r="S1098" s="836"/>
      <c r="T1098" s="836"/>
      <c r="U1098" s="836"/>
      <c r="V1098" s="836"/>
      <c r="W1098" s="836"/>
      <c r="X1098" s="836"/>
      <c r="Y1098" s="836"/>
      <c r="Z1098" s="836"/>
      <c r="AA1098" s="836"/>
      <c r="AB1098" s="836"/>
      <c r="AC1098" s="836"/>
      <c r="AD1098" s="836"/>
      <c r="AE1098" s="861"/>
      <c r="AF1098"/>
      <c r="AG1098"/>
      <c r="AH1098"/>
      <c r="AI1098"/>
      <c r="AJ1098"/>
      <c r="AK1098"/>
      <c r="AL1098"/>
      <c r="AM1098"/>
      <c r="AN1098"/>
    </row>
    <row r="1099" spans="1:40" ht="15.75">
      <c r="A1099" s="839"/>
      <c r="B1099" s="835"/>
      <c r="C1099" s="835"/>
      <c r="D1099" s="835"/>
      <c r="E1099" s="835"/>
      <c r="F1099" s="835"/>
      <c r="G1099" s="835"/>
      <c r="H1099" s="835"/>
      <c r="I1099" s="835"/>
      <c r="J1099" s="835"/>
      <c r="K1099" s="835"/>
      <c r="L1099" s="835"/>
      <c r="M1099" s="835"/>
      <c r="N1099" s="836"/>
      <c r="O1099" s="836"/>
      <c r="P1099" s="836"/>
      <c r="Q1099" s="836"/>
      <c r="R1099" s="836"/>
      <c r="S1099" s="836"/>
      <c r="T1099" s="836"/>
      <c r="U1099" s="836"/>
      <c r="V1099" s="836"/>
      <c r="W1099" s="836"/>
      <c r="X1099" s="836"/>
      <c r="Y1099" s="836"/>
      <c r="Z1099" s="836"/>
      <c r="AA1099" s="836"/>
      <c r="AB1099" s="836"/>
      <c r="AC1099" s="836"/>
      <c r="AD1099" s="836"/>
      <c r="AE1099" s="861"/>
      <c r="AF1099"/>
      <c r="AG1099"/>
      <c r="AH1099"/>
      <c r="AI1099"/>
      <c r="AJ1099"/>
      <c r="AK1099"/>
      <c r="AL1099"/>
      <c r="AM1099"/>
      <c r="AN1099"/>
    </row>
    <row r="1100" spans="1:40" ht="15.75">
      <c r="A1100" s="839"/>
      <c r="B1100" s="835"/>
      <c r="C1100" s="835"/>
      <c r="D1100" s="835"/>
      <c r="E1100" s="835"/>
      <c r="F1100" s="835"/>
      <c r="G1100" s="835"/>
      <c r="H1100" s="835"/>
      <c r="I1100" s="835"/>
      <c r="J1100" s="835"/>
      <c r="K1100" s="835"/>
      <c r="L1100" s="835"/>
      <c r="M1100" s="835"/>
      <c r="N1100" s="836"/>
      <c r="O1100" s="836"/>
      <c r="P1100" s="836"/>
      <c r="Q1100" s="836"/>
      <c r="R1100" s="836"/>
      <c r="S1100" s="836"/>
      <c r="T1100" s="836"/>
      <c r="U1100" s="836"/>
      <c r="V1100" s="836"/>
      <c r="W1100" s="836"/>
      <c r="X1100" s="836"/>
      <c r="Y1100" s="836"/>
      <c r="Z1100" s="836"/>
      <c r="AA1100" s="836"/>
      <c r="AB1100" s="836"/>
      <c r="AC1100" s="836"/>
      <c r="AD1100" s="836"/>
      <c r="AE1100" s="861"/>
      <c r="AF1100"/>
      <c r="AG1100"/>
      <c r="AH1100"/>
      <c r="AI1100"/>
      <c r="AJ1100"/>
      <c r="AK1100"/>
      <c r="AL1100"/>
      <c r="AM1100"/>
      <c r="AN1100"/>
    </row>
    <row r="1101" spans="1:40" ht="15.75">
      <c r="A1101" s="839"/>
      <c r="B1101" s="835"/>
      <c r="C1101" s="835"/>
      <c r="D1101" s="835"/>
      <c r="E1101" s="835"/>
      <c r="F1101" s="835"/>
      <c r="G1101" s="835"/>
      <c r="H1101" s="835"/>
      <c r="I1101" s="835"/>
      <c r="J1101" s="835"/>
      <c r="K1101" s="835"/>
      <c r="L1101" s="835"/>
      <c r="M1101" s="835"/>
      <c r="N1101" s="836"/>
      <c r="O1101" s="836"/>
      <c r="P1101" s="836"/>
      <c r="Q1101" s="836"/>
      <c r="R1101" s="836"/>
      <c r="S1101" s="836"/>
      <c r="T1101" s="836"/>
      <c r="U1101" s="836"/>
      <c r="V1101" s="836"/>
      <c r="W1101" s="836"/>
      <c r="X1101" s="836"/>
      <c r="Y1101" s="836"/>
      <c r="Z1101" s="836"/>
      <c r="AA1101" s="836"/>
      <c r="AB1101" s="836"/>
      <c r="AC1101" s="836"/>
      <c r="AD1101" s="836"/>
      <c r="AE1101" s="861"/>
      <c r="AF1101"/>
      <c r="AG1101"/>
      <c r="AH1101"/>
      <c r="AI1101"/>
      <c r="AJ1101"/>
      <c r="AK1101"/>
      <c r="AL1101"/>
      <c r="AM1101"/>
      <c r="AN1101"/>
    </row>
    <row r="1102" spans="1:40" ht="15.75">
      <c r="A1102" s="839"/>
      <c r="B1102" s="835"/>
      <c r="C1102" s="835"/>
      <c r="D1102" s="835"/>
      <c r="E1102" s="835"/>
      <c r="F1102" s="835"/>
      <c r="G1102" s="835"/>
      <c r="H1102" s="835"/>
      <c r="I1102" s="835"/>
      <c r="J1102" s="835"/>
      <c r="K1102" s="835"/>
      <c r="L1102" s="835"/>
      <c r="M1102" s="835"/>
      <c r="N1102" s="836"/>
      <c r="O1102" s="836"/>
      <c r="P1102" s="836"/>
      <c r="Q1102" s="836"/>
      <c r="R1102" s="836"/>
      <c r="S1102" s="836"/>
      <c r="T1102" s="836"/>
      <c r="U1102" s="836"/>
      <c r="V1102" s="836"/>
      <c r="W1102" s="836"/>
      <c r="X1102" s="836"/>
      <c r="Y1102" s="836"/>
      <c r="Z1102" s="836"/>
      <c r="AA1102" s="836"/>
      <c r="AB1102" s="836"/>
      <c r="AC1102" s="836"/>
      <c r="AD1102" s="836"/>
      <c r="AE1102" s="861"/>
      <c r="AF1102"/>
      <c r="AG1102"/>
      <c r="AH1102"/>
      <c r="AI1102"/>
      <c r="AJ1102"/>
      <c r="AK1102"/>
      <c r="AL1102"/>
      <c r="AM1102"/>
      <c r="AN1102"/>
    </row>
    <row r="1103" spans="1:40" ht="15.75">
      <c r="A1103" s="839"/>
      <c r="B1103" s="835"/>
      <c r="C1103" s="835"/>
      <c r="D1103" s="835"/>
      <c r="E1103" s="835"/>
      <c r="F1103" s="835"/>
      <c r="G1103" s="835"/>
      <c r="H1103" s="835"/>
      <c r="I1103" s="835"/>
      <c r="J1103" s="835"/>
      <c r="K1103" s="835"/>
      <c r="L1103" s="835"/>
      <c r="M1103" s="835"/>
      <c r="N1103" s="836"/>
      <c r="O1103" s="836"/>
      <c r="P1103" s="836"/>
      <c r="Q1103" s="836"/>
      <c r="R1103" s="836"/>
      <c r="S1103" s="836"/>
      <c r="T1103" s="836"/>
      <c r="U1103" s="836"/>
      <c r="V1103" s="836"/>
      <c r="W1103" s="836"/>
      <c r="X1103" s="836"/>
      <c r="Y1103" s="836"/>
      <c r="Z1103" s="836"/>
      <c r="AA1103" s="836"/>
      <c r="AB1103" s="836"/>
      <c r="AC1103" s="836"/>
      <c r="AD1103" s="836"/>
      <c r="AE1103" s="861"/>
      <c r="AF1103"/>
      <c r="AG1103"/>
      <c r="AH1103"/>
      <c r="AI1103"/>
      <c r="AJ1103"/>
      <c r="AK1103"/>
      <c r="AL1103"/>
      <c r="AM1103"/>
      <c r="AN1103"/>
    </row>
    <row r="1104" spans="1:40" ht="15.75">
      <c r="A1104" s="839"/>
      <c r="B1104" s="835"/>
      <c r="C1104" s="835"/>
      <c r="D1104" s="835"/>
      <c r="E1104" s="835"/>
      <c r="F1104" s="835"/>
      <c r="G1104" s="835"/>
      <c r="H1104" s="835"/>
      <c r="I1104" s="835"/>
      <c r="J1104" s="835"/>
      <c r="K1104" s="835"/>
      <c r="L1104" s="835"/>
      <c r="M1104" s="835"/>
      <c r="N1104" s="836"/>
      <c r="O1104" s="836"/>
      <c r="P1104" s="836"/>
      <c r="Q1104" s="836"/>
      <c r="R1104" s="836"/>
      <c r="S1104" s="836"/>
      <c r="T1104" s="836"/>
      <c r="U1104" s="836"/>
      <c r="V1104" s="836"/>
      <c r="W1104" s="836"/>
      <c r="X1104" s="836"/>
      <c r="Y1104" s="836"/>
      <c r="Z1104" s="836"/>
      <c r="AA1104" s="836"/>
      <c r="AB1104" s="836"/>
      <c r="AC1104" s="836"/>
      <c r="AD1104" s="836"/>
      <c r="AE1104" s="861"/>
      <c r="AF1104"/>
      <c r="AG1104"/>
      <c r="AH1104"/>
      <c r="AI1104"/>
      <c r="AJ1104"/>
      <c r="AK1104"/>
      <c r="AL1104"/>
      <c r="AM1104"/>
      <c r="AN1104"/>
    </row>
    <row r="1105" spans="1:40" ht="15.75">
      <c r="A1105" s="839"/>
      <c r="B1105" s="835"/>
      <c r="C1105" s="835"/>
      <c r="D1105" s="835"/>
      <c r="E1105" s="835"/>
      <c r="F1105" s="835"/>
      <c r="G1105" s="835"/>
      <c r="H1105" s="835"/>
      <c r="I1105" s="835"/>
      <c r="J1105" s="835"/>
      <c r="K1105" s="835"/>
      <c r="L1105" s="835"/>
      <c r="M1105" s="835"/>
      <c r="N1105" s="836"/>
      <c r="O1105" s="836"/>
      <c r="P1105" s="836"/>
      <c r="Q1105" s="836"/>
      <c r="R1105" s="836"/>
      <c r="S1105" s="836"/>
      <c r="T1105" s="836"/>
      <c r="U1105" s="836"/>
      <c r="V1105" s="836"/>
      <c r="W1105" s="836"/>
      <c r="X1105" s="836"/>
      <c r="Y1105" s="836"/>
      <c r="Z1105" s="836"/>
      <c r="AA1105" s="836"/>
      <c r="AB1105" s="836"/>
      <c r="AC1105" s="836"/>
      <c r="AD1105" s="836"/>
      <c r="AE1105" s="861"/>
      <c r="AF1105"/>
      <c r="AG1105"/>
      <c r="AH1105"/>
      <c r="AI1105"/>
      <c r="AJ1105"/>
      <c r="AK1105"/>
      <c r="AL1105"/>
      <c r="AM1105"/>
      <c r="AN1105"/>
    </row>
    <row r="1106" spans="1:40" ht="15.75">
      <c r="A1106" s="839"/>
      <c r="B1106" s="835"/>
      <c r="C1106" s="835"/>
      <c r="D1106" s="835"/>
      <c r="E1106" s="835"/>
      <c r="F1106" s="835"/>
      <c r="G1106" s="835"/>
      <c r="H1106" s="835"/>
      <c r="I1106" s="835"/>
      <c r="J1106" s="835"/>
      <c r="K1106" s="835"/>
      <c r="L1106" s="835"/>
      <c r="M1106" s="835"/>
      <c r="N1106" s="836"/>
      <c r="O1106" s="836"/>
      <c r="P1106" s="836"/>
      <c r="Q1106" s="836"/>
      <c r="R1106" s="836"/>
      <c r="S1106" s="836"/>
      <c r="T1106" s="836"/>
      <c r="U1106" s="836"/>
      <c r="V1106" s="836"/>
      <c r="W1106" s="836"/>
      <c r="X1106" s="836"/>
      <c r="Y1106" s="836"/>
      <c r="Z1106" s="836"/>
      <c r="AA1106" s="836"/>
      <c r="AB1106" s="836"/>
      <c r="AC1106" s="836"/>
      <c r="AD1106" s="836"/>
      <c r="AE1106" s="861"/>
      <c r="AF1106"/>
      <c r="AG1106"/>
      <c r="AH1106"/>
      <c r="AI1106"/>
      <c r="AJ1106"/>
      <c r="AK1106"/>
      <c r="AL1106"/>
      <c r="AM1106"/>
      <c r="AN1106"/>
    </row>
    <row r="1107" spans="1:40" ht="15.75">
      <c r="A1107" s="839"/>
      <c r="B1107" s="835"/>
      <c r="C1107" s="835"/>
      <c r="D1107" s="835"/>
      <c r="E1107" s="835"/>
      <c r="F1107" s="835"/>
      <c r="G1107" s="835"/>
      <c r="H1107" s="835"/>
      <c r="I1107" s="835"/>
      <c r="J1107" s="835"/>
      <c r="K1107" s="835"/>
      <c r="L1107" s="835"/>
      <c r="M1107" s="835"/>
      <c r="N1107" s="836"/>
      <c r="O1107" s="836"/>
      <c r="P1107" s="836"/>
      <c r="Q1107" s="836"/>
      <c r="R1107" s="836"/>
      <c r="S1107" s="836"/>
      <c r="T1107" s="836"/>
      <c r="U1107" s="836"/>
      <c r="V1107" s="836"/>
      <c r="W1107" s="836"/>
      <c r="X1107" s="836"/>
      <c r="Y1107" s="836"/>
      <c r="Z1107" s="836"/>
      <c r="AA1107" s="836"/>
      <c r="AB1107" s="836"/>
      <c r="AC1107" s="836"/>
      <c r="AD1107" s="836"/>
      <c r="AE1107" s="861"/>
      <c r="AF1107"/>
      <c r="AG1107"/>
      <c r="AH1107"/>
      <c r="AI1107"/>
      <c r="AJ1107"/>
      <c r="AK1107"/>
      <c r="AL1107"/>
      <c r="AM1107"/>
      <c r="AN1107"/>
    </row>
    <row r="1108" spans="1:40" ht="15.75">
      <c r="A1108" s="839"/>
      <c r="B1108" s="835"/>
      <c r="C1108" s="835"/>
      <c r="D1108" s="835"/>
      <c r="E1108" s="835"/>
      <c r="F1108" s="835"/>
      <c r="G1108" s="835"/>
      <c r="H1108" s="835"/>
      <c r="I1108" s="835"/>
      <c r="J1108" s="835"/>
      <c r="K1108" s="835"/>
      <c r="L1108" s="835"/>
      <c r="M1108" s="835"/>
      <c r="N1108" s="836"/>
      <c r="O1108" s="836"/>
      <c r="P1108" s="836"/>
      <c r="Q1108" s="836"/>
      <c r="R1108" s="836"/>
      <c r="S1108" s="836"/>
      <c r="T1108" s="836"/>
      <c r="U1108" s="836"/>
      <c r="V1108" s="836"/>
      <c r="W1108" s="836"/>
      <c r="X1108" s="836"/>
      <c r="Y1108" s="836"/>
      <c r="Z1108" s="836"/>
      <c r="AA1108" s="836"/>
      <c r="AB1108" s="836"/>
      <c r="AC1108" s="836"/>
      <c r="AD1108" s="836"/>
      <c r="AE1108" s="861"/>
      <c r="AF1108"/>
      <c r="AG1108"/>
      <c r="AH1108"/>
      <c r="AI1108"/>
      <c r="AJ1108"/>
      <c r="AK1108"/>
      <c r="AL1108"/>
      <c r="AM1108"/>
      <c r="AN1108"/>
    </row>
    <row r="1109" spans="1:40" ht="15.75">
      <c r="A1109" s="839"/>
      <c r="B1109" s="835"/>
      <c r="C1109" s="835"/>
      <c r="D1109" s="835"/>
      <c r="E1109" s="835"/>
      <c r="F1109" s="835"/>
      <c r="G1109" s="835"/>
      <c r="H1109" s="835"/>
      <c r="I1109" s="835"/>
      <c r="J1109" s="835"/>
      <c r="K1109" s="835"/>
      <c r="L1109" s="835"/>
      <c r="M1109" s="835"/>
      <c r="N1109" s="836"/>
      <c r="O1109" s="836"/>
      <c r="P1109" s="836"/>
      <c r="Q1109" s="836"/>
      <c r="R1109" s="836"/>
      <c r="S1109" s="836"/>
      <c r="T1109" s="836"/>
      <c r="U1109" s="836"/>
      <c r="V1109" s="836"/>
      <c r="W1109" s="836"/>
      <c r="X1109" s="836"/>
      <c r="Y1109" s="836"/>
      <c r="Z1109" s="836"/>
      <c r="AA1109" s="836"/>
      <c r="AB1109" s="836"/>
      <c r="AC1109" s="836"/>
      <c r="AD1109" s="836"/>
      <c r="AE1109" s="861"/>
      <c r="AF1109"/>
      <c r="AG1109"/>
      <c r="AH1109"/>
      <c r="AI1109"/>
      <c r="AJ1109"/>
      <c r="AK1109"/>
      <c r="AL1109"/>
      <c r="AM1109"/>
      <c r="AN1109"/>
    </row>
    <row r="1110" spans="1:40" ht="15.75">
      <c r="A1110" s="839"/>
      <c r="B1110" s="835"/>
      <c r="C1110" s="835"/>
      <c r="D1110" s="835"/>
      <c r="E1110" s="835"/>
      <c r="F1110" s="835"/>
      <c r="G1110" s="835"/>
      <c r="H1110" s="835"/>
      <c r="I1110" s="835"/>
      <c r="J1110" s="835"/>
      <c r="K1110" s="835"/>
      <c r="L1110" s="835"/>
      <c r="M1110" s="835"/>
      <c r="N1110" s="836"/>
      <c r="O1110" s="836"/>
      <c r="P1110" s="836"/>
      <c r="Q1110" s="836"/>
      <c r="R1110" s="836"/>
      <c r="S1110" s="836"/>
      <c r="T1110" s="836"/>
      <c r="U1110" s="836"/>
      <c r="V1110" s="836"/>
      <c r="W1110" s="836"/>
      <c r="X1110" s="836"/>
      <c r="Y1110" s="836"/>
      <c r="Z1110" s="836"/>
      <c r="AA1110" s="836"/>
      <c r="AB1110" s="836"/>
      <c r="AC1110" s="836"/>
      <c r="AD1110" s="836"/>
      <c r="AE1110" s="861"/>
      <c r="AF1110"/>
      <c r="AG1110"/>
      <c r="AH1110"/>
      <c r="AI1110"/>
      <c r="AJ1110"/>
      <c r="AK1110"/>
      <c r="AL1110"/>
      <c r="AM1110"/>
      <c r="AN1110"/>
    </row>
    <row r="1111" spans="1:40" ht="15.75">
      <c r="A1111" s="839"/>
      <c r="B1111" s="835"/>
      <c r="C1111" s="835"/>
      <c r="D1111" s="835"/>
      <c r="E1111" s="835"/>
      <c r="F1111" s="835"/>
      <c r="G1111" s="835"/>
      <c r="H1111" s="835"/>
      <c r="I1111" s="835"/>
      <c r="J1111" s="835"/>
      <c r="K1111" s="835"/>
      <c r="L1111" s="835"/>
      <c r="M1111" s="835"/>
      <c r="N1111" s="836"/>
      <c r="O1111" s="836"/>
      <c r="P1111" s="836"/>
      <c r="Q1111" s="836"/>
      <c r="R1111" s="836"/>
      <c r="S1111" s="836"/>
      <c r="T1111" s="836"/>
      <c r="U1111" s="836"/>
      <c r="V1111" s="836"/>
      <c r="W1111" s="836"/>
      <c r="X1111" s="836"/>
      <c r="Y1111" s="836"/>
      <c r="Z1111" s="836"/>
      <c r="AA1111" s="836"/>
      <c r="AB1111" s="836"/>
      <c r="AC1111" s="836"/>
      <c r="AD1111" s="836"/>
      <c r="AE1111" s="861"/>
      <c r="AF1111"/>
      <c r="AG1111"/>
      <c r="AH1111"/>
      <c r="AI1111"/>
      <c r="AJ1111"/>
      <c r="AK1111"/>
      <c r="AL1111"/>
      <c r="AM1111"/>
      <c r="AN1111"/>
    </row>
    <row r="1112" spans="1:40" ht="15.75">
      <c r="A1112" s="839"/>
      <c r="B1112" s="835"/>
      <c r="C1112" s="835"/>
      <c r="D1112" s="835"/>
      <c r="E1112" s="835"/>
      <c r="F1112" s="835"/>
      <c r="G1112" s="835"/>
      <c r="H1112" s="835"/>
      <c r="I1112" s="835"/>
      <c r="J1112" s="835"/>
      <c r="K1112" s="835"/>
      <c r="L1112" s="835"/>
      <c r="M1112" s="835"/>
      <c r="N1112" s="836"/>
      <c r="O1112" s="836"/>
      <c r="P1112" s="836"/>
      <c r="Q1112" s="836"/>
      <c r="R1112" s="836"/>
      <c r="S1112" s="836"/>
      <c r="T1112" s="836"/>
      <c r="U1112" s="836"/>
      <c r="V1112" s="836"/>
      <c r="W1112" s="836"/>
      <c r="X1112" s="836"/>
      <c r="Y1112" s="836"/>
      <c r="Z1112" s="836"/>
      <c r="AA1112" s="836"/>
      <c r="AB1112" s="836"/>
      <c r="AC1112" s="836"/>
      <c r="AD1112" s="836"/>
      <c r="AE1112" s="861"/>
      <c r="AF1112"/>
      <c r="AG1112"/>
      <c r="AH1112"/>
      <c r="AI1112"/>
      <c r="AJ1112"/>
      <c r="AK1112"/>
      <c r="AL1112"/>
      <c r="AM1112"/>
      <c r="AN1112"/>
    </row>
    <row r="1113" spans="1:40" ht="15.75">
      <c r="A1113" s="839"/>
      <c r="B1113" s="835"/>
      <c r="C1113" s="835"/>
      <c r="D1113" s="835"/>
      <c r="E1113" s="835"/>
      <c r="F1113" s="835"/>
      <c r="G1113" s="835"/>
      <c r="H1113" s="835"/>
      <c r="I1113" s="835"/>
      <c r="J1113" s="835"/>
      <c r="K1113" s="835"/>
      <c r="L1113" s="835"/>
      <c r="M1113" s="835"/>
      <c r="N1113" s="836"/>
      <c r="O1113" s="836"/>
      <c r="P1113" s="836"/>
      <c r="Q1113" s="836"/>
      <c r="R1113" s="836"/>
      <c r="S1113" s="836"/>
      <c r="T1113" s="836"/>
      <c r="U1113" s="836"/>
      <c r="V1113" s="836"/>
      <c r="W1113" s="836"/>
      <c r="X1113" s="836"/>
      <c r="Y1113" s="836"/>
      <c r="Z1113" s="836"/>
      <c r="AA1113" s="836"/>
      <c r="AB1113" s="836"/>
      <c r="AC1113" s="836"/>
      <c r="AD1113" s="836"/>
      <c r="AE1113" s="861"/>
      <c r="AF1113"/>
      <c r="AG1113"/>
      <c r="AH1113"/>
      <c r="AI1113"/>
      <c r="AJ1113"/>
      <c r="AK1113"/>
      <c r="AL1113"/>
      <c r="AM1113"/>
      <c r="AN1113"/>
    </row>
    <row r="1114" spans="1:40" ht="15.75">
      <c r="A1114" s="839"/>
      <c r="B1114" s="835"/>
      <c r="C1114" s="835"/>
      <c r="D1114" s="835"/>
      <c r="E1114" s="835"/>
      <c r="F1114" s="835"/>
      <c r="G1114" s="835"/>
      <c r="H1114" s="835"/>
      <c r="I1114" s="835"/>
      <c r="J1114" s="835"/>
      <c r="K1114" s="835"/>
      <c r="L1114" s="835"/>
      <c r="M1114" s="835"/>
      <c r="N1114" s="836"/>
      <c r="O1114" s="836"/>
      <c r="P1114" s="836"/>
      <c r="Q1114" s="836"/>
      <c r="R1114" s="836"/>
      <c r="S1114" s="836"/>
      <c r="T1114" s="836"/>
      <c r="U1114" s="836"/>
      <c r="V1114" s="836"/>
      <c r="W1114" s="836"/>
      <c r="X1114" s="836"/>
      <c r="Y1114" s="836"/>
      <c r="Z1114" s="836"/>
      <c r="AA1114" s="836"/>
      <c r="AB1114" s="836"/>
      <c r="AC1114" s="836"/>
      <c r="AD1114" s="836"/>
      <c r="AE1114" s="861"/>
      <c r="AF1114"/>
      <c r="AG1114"/>
      <c r="AH1114"/>
      <c r="AI1114"/>
      <c r="AJ1114"/>
      <c r="AK1114"/>
      <c r="AL1114"/>
      <c r="AM1114"/>
      <c r="AN1114"/>
    </row>
    <row r="1115" spans="1:40" ht="15.75">
      <c r="A1115" s="839"/>
      <c r="B1115" s="835"/>
      <c r="C1115" s="835"/>
      <c r="D1115" s="835"/>
      <c r="E1115" s="835"/>
      <c r="F1115" s="835"/>
      <c r="G1115" s="835"/>
      <c r="H1115" s="835"/>
      <c r="I1115" s="835"/>
      <c r="J1115" s="835"/>
      <c r="K1115" s="835"/>
      <c r="L1115" s="835"/>
      <c r="M1115" s="835"/>
      <c r="N1115" s="836"/>
      <c r="O1115" s="836"/>
      <c r="P1115" s="836"/>
      <c r="Q1115" s="836"/>
      <c r="R1115" s="836"/>
      <c r="S1115" s="836"/>
      <c r="T1115" s="836"/>
      <c r="U1115" s="836"/>
      <c r="V1115" s="836"/>
      <c r="W1115" s="836"/>
      <c r="X1115" s="836"/>
      <c r="Y1115" s="836"/>
      <c r="Z1115" s="836"/>
      <c r="AA1115" s="836"/>
      <c r="AB1115" s="836"/>
      <c r="AC1115" s="836"/>
      <c r="AD1115" s="836"/>
      <c r="AE1115" s="861"/>
      <c r="AF1115"/>
      <c r="AG1115"/>
      <c r="AH1115"/>
      <c r="AI1115"/>
      <c r="AJ1115"/>
      <c r="AK1115"/>
      <c r="AL1115"/>
      <c r="AM1115"/>
      <c r="AN1115"/>
    </row>
    <row r="1116" spans="1:40" ht="15.75">
      <c r="A1116" s="839"/>
      <c r="B1116" s="835"/>
      <c r="C1116" s="835"/>
      <c r="D1116" s="835"/>
      <c r="E1116" s="835"/>
      <c r="F1116" s="835"/>
      <c r="G1116" s="835"/>
      <c r="H1116" s="835"/>
      <c r="I1116" s="835"/>
      <c r="J1116" s="835"/>
      <c r="K1116" s="835"/>
      <c r="L1116" s="835"/>
      <c r="M1116" s="835"/>
      <c r="N1116" s="836"/>
      <c r="O1116" s="836"/>
      <c r="P1116" s="836"/>
      <c r="Q1116" s="836"/>
      <c r="R1116" s="836"/>
      <c r="S1116" s="836"/>
      <c r="T1116" s="836"/>
      <c r="U1116" s="836"/>
      <c r="V1116" s="836"/>
      <c r="W1116" s="836"/>
      <c r="X1116" s="836"/>
      <c r="Y1116" s="836"/>
      <c r="Z1116" s="836"/>
      <c r="AA1116" s="836"/>
      <c r="AB1116" s="836"/>
      <c r="AC1116" s="836"/>
      <c r="AD1116" s="836"/>
      <c r="AE1116" s="861"/>
      <c r="AF1116"/>
      <c r="AG1116"/>
      <c r="AH1116"/>
      <c r="AI1116"/>
      <c r="AJ1116"/>
      <c r="AK1116"/>
      <c r="AL1116"/>
      <c r="AM1116"/>
      <c r="AN1116"/>
    </row>
    <row r="1117" spans="1:40" ht="15.75">
      <c r="A1117" s="839"/>
      <c r="B1117" s="835"/>
      <c r="C1117" s="835"/>
      <c r="D1117" s="835"/>
      <c r="E1117" s="835"/>
      <c r="F1117" s="835"/>
      <c r="G1117" s="835"/>
      <c r="H1117" s="835"/>
      <c r="I1117" s="835"/>
      <c r="J1117" s="835"/>
      <c r="K1117" s="835"/>
      <c r="L1117" s="835"/>
      <c r="M1117" s="835"/>
      <c r="N1117" s="836"/>
      <c r="O1117" s="836"/>
      <c r="P1117" s="836"/>
      <c r="Q1117" s="836"/>
      <c r="R1117" s="836"/>
      <c r="S1117" s="836"/>
      <c r="T1117" s="836"/>
      <c r="U1117" s="836"/>
      <c r="V1117" s="836"/>
      <c r="W1117" s="836"/>
      <c r="X1117" s="836"/>
      <c r="Y1117" s="836"/>
      <c r="Z1117" s="836"/>
      <c r="AA1117" s="836"/>
      <c r="AB1117" s="836"/>
      <c r="AC1117" s="836"/>
      <c r="AD1117" s="836"/>
      <c r="AE1117" s="861"/>
      <c r="AF1117"/>
      <c r="AG1117"/>
      <c r="AH1117"/>
      <c r="AI1117"/>
      <c r="AJ1117"/>
      <c r="AK1117"/>
      <c r="AL1117"/>
      <c r="AM1117"/>
      <c r="AN1117"/>
    </row>
    <row r="1118" spans="1:40" ht="15.75">
      <c r="A1118" s="839"/>
      <c r="B1118" s="835"/>
      <c r="C1118" s="835"/>
      <c r="D1118" s="835"/>
      <c r="E1118" s="835"/>
      <c r="F1118" s="835"/>
      <c r="G1118" s="835"/>
      <c r="H1118" s="835"/>
      <c r="I1118" s="835"/>
      <c r="J1118" s="835"/>
      <c r="K1118" s="835"/>
      <c r="L1118" s="835"/>
      <c r="M1118" s="835"/>
      <c r="N1118" s="836"/>
      <c r="O1118" s="836"/>
      <c r="P1118" s="836"/>
      <c r="Q1118" s="836"/>
      <c r="R1118" s="836"/>
      <c r="S1118" s="836"/>
      <c r="T1118" s="836"/>
      <c r="U1118" s="836"/>
      <c r="V1118" s="836"/>
      <c r="W1118" s="836"/>
      <c r="X1118" s="836"/>
      <c r="Y1118" s="836"/>
      <c r="Z1118" s="836"/>
      <c r="AA1118" s="836"/>
      <c r="AB1118" s="836"/>
      <c r="AC1118" s="836"/>
      <c r="AD1118" s="836"/>
      <c r="AE1118" s="861"/>
      <c r="AF1118"/>
      <c r="AG1118"/>
      <c r="AH1118"/>
      <c r="AI1118"/>
      <c r="AJ1118"/>
      <c r="AK1118"/>
      <c r="AL1118"/>
      <c r="AM1118"/>
      <c r="AN1118"/>
    </row>
    <row r="1119" spans="1:40" ht="15.75">
      <c r="A1119" s="839"/>
      <c r="B1119" s="835"/>
      <c r="C1119" s="835"/>
      <c r="D1119" s="835"/>
      <c r="E1119" s="835"/>
      <c r="F1119" s="835"/>
      <c r="G1119" s="835"/>
      <c r="H1119" s="835"/>
      <c r="I1119" s="835"/>
      <c r="J1119" s="835"/>
      <c r="K1119" s="835"/>
      <c r="L1119" s="835"/>
      <c r="M1119" s="835"/>
      <c r="N1119" s="836"/>
      <c r="O1119" s="836"/>
      <c r="P1119" s="836"/>
      <c r="Q1119" s="836"/>
      <c r="R1119" s="836"/>
      <c r="S1119" s="836"/>
      <c r="T1119" s="836"/>
      <c r="U1119" s="836"/>
      <c r="V1119" s="836"/>
      <c r="W1119" s="836"/>
      <c r="X1119" s="836"/>
      <c r="Y1119" s="836"/>
      <c r="Z1119" s="836"/>
      <c r="AA1119" s="836"/>
      <c r="AB1119" s="836"/>
      <c r="AC1119" s="836"/>
      <c r="AD1119" s="836"/>
      <c r="AE1119" s="861"/>
      <c r="AF1119"/>
      <c r="AG1119"/>
      <c r="AH1119"/>
      <c r="AI1119"/>
      <c r="AJ1119"/>
      <c r="AK1119"/>
      <c r="AL1119"/>
      <c r="AM1119"/>
      <c r="AN1119"/>
    </row>
    <row r="1120" spans="1:40" ht="15.75">
      <c r="A1120" s="839"/>
      <c r="B1120" s="835"/>
      <c r="C1120" s="835"/>
      <c r="D1120" s="835"/>
      <c r="E1120" s="835"/>
      <c r="F1120" s="835"/>
      <c r="G1120" s="835"/>
      <c r="H1120" s="835"/>
      <c r="I1120" s="835"/>
      <c r="J1120" s="835"/>
      <c r="K1120" s="835"/>
      <c r="L1120" s="835"/>
      <c r="M1120" s="835"/>
      <c r="N1120" s="836"/>
      <c r="O1120" s="836"/>
      <c r="P1120" s="836"/>
      <c r="Q1120" s="836"/>
      <c r="R1120" s="836"/>
      <c r="S1120" s="836"/>
      <c r="T1120" s="836"/>
      <c r="U1120" s="836"/>
      <c r="V1120" s="836"/>
      <c r="W1120" s="836"/>
      <c r="X1120" s="836"/>
      <c r="Y1120" s="836"/>
      <c r="Z1120" s="836"/>
      <c r="AA1120" s="836"/>
      <c r="AB1120" s="836"/>
      <c r="AC1120" s="836"/>
      <c r="AD1120" s="836"/>
      <c r="AE1120" s="861"/>
      <c r="AF1120"/>
      <c r="AG1120"/>
      <c r="AH1120"/>
      <c r="AI1120"/>
      <c r="AJ1120"/>
      <c r="AK1120"/>
      <c r="AL1120"/>
      <c r="AM1120"/>
      <c r="AN1120"/>
    </row>
    <row r="1121" spans="1:40" ht="15.75">
      <c r="A1121" s="839"/>
      <c r="B1121" s="835"/>
      <c r="C1121" s="835"/>
      <c r="D1121" s="835"/>
      <c r="E1121" s="835"/>
      <c r="F1121" s="835"/>
      <c r="G1121" s="835"/>
      <c r="H1121" s="835"/>
      <c r="I1121" s="835"/>
      <c r="J1121" s="835"/>
      <c r="K1121" s="835"/>
      <c r="L1121" s="835"/>
      <c r="M1121" s="835"/>
      <c r="N1121" s="836"/>
      <c r="O1121" s="836"/>
      <c r="P1121" s="836"/>
      <c r="Q1121" s="836"/>
      <c r="R1121" s="836"/>
      <c r="S1121" s="836"/>
      <c r="T1121" s="836"/>
      <c r="U1121" s="836"/>
      <c r="V1121" s="836"/>
      <c r="W1121" s="836"/>
      <c r="X1121" s="836"/>
      <c r="Y1121" s="836"/>
      <c r="Z1121" s="836"/>
      <c r="AA1121" s="836"/>
      <c r="AB1121" s="836"/>
      <c r="AC1121" s="836"/>
      <c r="AD1121" s="836"/>
      <c r="AE1121" s="861"/>
      <c r="AF1121"/>
      <c r="AG1121"/>
      <c r="AH1121"/>
      <c r="AI1121"/>
      <c r="AJ1121"/>
      <c r="AK1121"/>
      <c r="AL1121"/>
      <c r="AM1121"/>
      <c r="AN1121"/>
    </row>
    <row r="1122" spans="1:40" ht="15.75">
      <c r="A1122" s="839"/>
      <c r="B1122" s="835"/>
      <c r="C1122" s="835"/>
      <c r="D1122" s="835"/>
      <c r="E1122" s="835"/>
      <c r="F1122" s="835"/>
      <c r="G1122" s="835"/>
      <c r="H1122" s="835"/>
      <c r="I1122" s="835"/>
      <c r="J1122" s="835"/>
      <c r="K1122" s="835"/>
      <c r="L1122" s="835"/>
      <c r="M1122" s="835"/>
      <c r="N1122" s="836"/>
      <c r="O1122" s="836"/>
      <c r="P1122" s="836"/>
      <c r="Q1122" s="836"/>
      <c r="R1122" s="836"/>
      <c r="S1122" s="836"/>
      <c r="T1122" s="836"/>
      <c r="U1122" s="836"/>
      <c r="V1122" s="836"/>
      <c r="W1122" s="836"/>
      <c r="X1122" s="836"/>
      <c r="Y1122" s="836"/>
      <c r="Z1122" s="836"/>
      <c r="AA1122" s="836"/>
      <c r="AB1122" s="836"/>
      <c r="AC1122" s="836"/>
      <c r="AD1122" s="836"/>
      <c r="AE1122" s="861"/>
      <c r="AF1122"/>
      <c r="AG1122"/>
      <c r="AH1122"/>
      <c r="AI1122"/>
      <c r="AJ1122"/>
      <c r="AK1122"/>
      <c r="AL1122"/>
      <c r="AM1122"/>
      <c r="AN1122"/>
    </row>
    <row r="1123" spans="1:40" ht="15.75">
      <c r="A1123" s="839"/>
      <c r="B1123" s="835"/>
      <c r="C1123" s="835"/>
      <c r="D1123" s="835"/>
      <c r="E1123" s="835"/>
      <c r="F1123" s="835"/>
      <c r="G1123" s="835"/>
      <c r="H1123" s="835"/>
      <c r="I1123" s="835"/>
      <c r="J1123" s="835"/>
      <c r="K1123" s="835"/>
      <c r="L1123" s="835"/>
      <c r="M1123" s="835"/>
      <c r="N1123" s="836"/>
      <c r="O1123" s="836"/>
      <c r="P1123" s="836"/>
      <c r="Q1123" s="836"/>
      <c r="R1123" s="836"/>
      <c r="S1123" s="836"/>
      <c r="T1123" s="836"/>
      <c r="U1123" s="836"/>
      <c r="V1123" s="836"/>
      <c r="W1123" s="836"/>
      <c r="X1123" s="836"/>
      <c r="Y1123" s="836"/>
      <c r="Z1123" s="836"/>
      <c r="AA1123" s="836"/>
      <c r="AB1123" s="836"/>
      <c r="AC1123" s="836"/>
      <c r="AD1123" s="836"/>
      <c r="AE1123" s="861"/>
      <c r="AF1123"/>
      <c r="AG1123"/>
      <c r="AH1123"/>
      <c r="AI1123"/>
      <c r="AJ1123"/>
      <c r="AK1123"/>
      <c r="AL1123"/>
      <c r="AM1123"/>
      <c r="AN1123"/>
    </row>
    <row r="1124" spans="1:40" ht="15.75">
      <c r="A1124" s="839"/>
      <c r="B1124" s="835"/>
      <c r="C1124" s="835"/>
      <c r="D1124" s="835"/>
      <c r="E1124" s="835"/>
      <c r="F1124" s="835"/>
      <c r="G1124" s="835"/>
      <c r="H1124" s="835"/>
      <c r="I1124" s="835"/>
      <c r="J1124" s="835"/>
      <c r="K1124" s="835"/>
      <c r="L1124" s="835"/>
      <c r="M1124" s="835"/>
      <c r="N1124" s="836"/>
      <c r="O1124" s="836"/>
      <c r="P1124" s="836"/>
      <c r="Q1124" s="836"/>
      <c r="R1124" s="836"/>
      <c r="S1124" s="836"/>
      <c r="T1124" s="836"/>
      <c r="U1124" s="836"/>
      <c r="V1124" s="836"/>
      <c r="W1124" s="836"/>
      <c r="X1124" s="836"/>
      <c r="Y1124" s="836"/>
      <c r="Z1124" s="836"/>
      <c r="AA1124" s="836"/>
      <c r="AB1124" s="836"/>
      <c r="AC1124" s="836"/>
      <c r="AD1124" s="836"/>
      <c r="AE1124" s="861"/>
      <c r="AF1124"/>
      <c r="AG1124"/>
      <c r="AH1124"/>
      <c r="AI1124"/>
      <c r="AJ1124"/>
      <c r="AK1124"/>
      <c r="AL1124"/>
      <c r="AM1124"/>
      <c r="AN1124"/>
    </row>
    <row r="1125" spans="1:40" ht="15.75">
      <c r="A1125" s="839"/>
      <c r="B1125" s="835"/>
      <c r="C1125" s="835"/>
      <c r="D1125" s="835"/>
      <c r="E1125" s="835"/>
      <c r="F1125" s="835"/>
      <c r="G1125" s="835"/>
      <c r="H1125" s="835"/>
      <c r="I1125" s="835"/>
      <c r="J1125" s="835"/>
      <c r="K1125" s="835"/>
      <c r="L1125" s="835"/>
      <c r="M1125" s="835"/>
      <c r="N1125" s="836"/>
      <c r="O1125" s="836"/>
      <c r="P1125" s="836"/>
      <c r="Q1125" s="836"/>
      <c r="R1125" s="836"/>
      <c r="S1125" s="836"/>
      <c r="T1125" s="836"/>
      <c r="U1125" s="836"/>
      <c r="V1125" s="836"/>
      <c r="W1125" s="836"/>
      <c r="X1125" s="836"/>
      <c r="Y1125" s="836"/>
      <c r="Z1125" s="836"/>
      <c r="AA1125" s="836"/>
      <c r="AB1125" s="836"/>
      <c r="AC1125" s="836"/>
      <c r="AD1125" s="836"/>
      <c r="AE1125" s="861"/>
      <c r="AF1125"/>
      <c r="AG1125"/>
      <c r="AH1125"/>
      <c r="AI1125"/>
      <c r="AJ1125"/>
      <c r="AK1125"/>
      <c r="AL1125"/>
      <c r="AM1125"/>
      <c r="AN1125"/>
    </row>
    <row r="1126" spans="1:40" ht="15.75">
      <c r="A1126" s="839"/>
      <c r="B1126" s="835"/>
      <c r="C1126" s="835"/>
      <c r="D1126" s="835"/>
      <c r="E1126" s="835"/>
      <c r="F1126" s="835"/>
      <c r="G1126" s="835"/>
      <c r="H1126" s="835"/>
      <c r="I1126" s="835"/>
      <c r="J1126" s="835"/>
      <c r="K1126" s="835"/>
      <c r="L1126" s="835"/>
      <c r="M1126" s="835"/>
      <c r="N1126" s="836"/>
      <c r="O1126" s="836"/>
      <c r="P1126" s="836"/>
      <c r="Q1126" s="836"/>
      <c r="R1126" s="836"/>
      <c r="S1126" s="836"/>
      <c r="T1126" s="836"/>
      <c r="U1126" s="836"/>
      <c r="V1126" s="836"/>
      <c r="W1126" s="836"/>
      <c r="X1126" s="836"/>
      <c r="Y1126" s="836"/>
      <c r="Z1126" s="836"/>
      <c r="AA1126" s="836"/>
      <c r="AB1126" s="836"/>
      <c r="AC1126" s="836"/>
      <c r="AD1126" s="836"/>
      <c r="AE1126" s="861"/>
      <c r="AF1126"/>
      <c r="AG1126"/>
      <c r="AH1126"/>
      <c r="AI1126"/>
      <c r="AJ1126"/>
      <c r="AK1126"/>
      <c r="AL1126"/>
      <c r="AM1126"/>
      <c r="AN1126"/>
    </row>
    <row r="1127" spans="1:40" ht="15.75">
      <c r="A1127" s="839"/>
      <c r="B1127" s="835"/>
      <c r="C1127" s="835"/>
      <c r="D1127" s="835"/>
      <c r="E1127" s="835"/>
      <c r="F1127" s="835"/>
      <c r="G1127" s="835"/>
      <c r="H1127" s="835"/>
      <c r="I1127" s="835"/>
      <c r="J1127" s="835"/>
      <c r="K1127" s="835"/>
      <c r="L1127" s="835"/>
      <c r="M1127" s="835"/>
      <c r="N1127" s="836"/>
      <c r="O1127" s="836"/>
      <c r="P1127" s="836"/>
      <c r="Q1127" s="836"/>
      <c r="R1127" s="836"/>
      <c r="S1127" s="836"/>
      <c r="T1127" s="836"/>
      <c r="U1127" s="836"/>
      <c r="V1127" s="836"/>
      <c r="W1127" s="836"/>
      <c r="X1127" s="836"/>
      <c r="Y1127" s="836"/>
      <c r="Z1127" s="836"/>
      <c r="AA1127" s="836"/>
      <c r="AB1127" s="836"/>
      <c r="AC1127" s="836"/>
      <c r="AD1127" s="836"/>
      <c r="AE1127" s="861"/>
      <c r="AF1127"/>
      <c r="AG1127"/>
      <c r="AH1127"/>
      <c r="AI1127"/>
      <c r="AJ1127"/>
      <c r="AK1127"/>
      <c r="AL1127"/>
      <c r="AM1127"/>
      <c r="AN1127"/>
    </row>
    <row r="1128" spans="1:40" ht="15.75">
      <c r="A1128" s="839"/>
      <c r="B1128" s="835"/>
      <c r="C1128" s="835"/>
      <c r="D1128" s="835"/>
      <c r="E1128" s="835"/>
      <c r="F1128" s="835"/>
      <c r="G1128" s="835"/>
      <c r="H1128" s="835"/>
      <c r="I1128" s="835"/>
      <c r="J1128" s="835"/>
      <c r="K1128" s="835"/>
      <c r="L1128" s="835"/>
      <c r="M1128" s="835"/>
      <c r="N1128" s="836"/>
      <c r="O1128" s="836"/>
      <c r="P1128" s="836"/>
      <c r="Q1128" s="836"/>
      <c r="R1128" s="836"/>
      <c r="S1128" s="836"/>
      <c r="T1128" s="836"/>
      <c r="U1128" s="836"/>
      <c r="V1128" s="836"/>
      <c r="W1128" s="836"/>
      <c r="X1128" s="836"/>
      <c r="Y1128" s="836"/>
      <c r="Z1128" s="836"/>
      <c r="AA1128" s="836"/>
      <c r="AB1128" s="836"/>
      <c r="AC1128" s="836"/>
      <c r="AD1128" s="836"/>
      <c r="AE1128" s="861"/>
      <c r="AF1128"/>
      <c r="AG1128"/>
      <c r="AH1128"/>
      <c r="AI1128"/>
      <c r="AJ1128"/>
      <c r="AK1128"/>
      <c r="AL1128"/>
      <c r="AM1128"/>
      <c r="AN1128"/>
    </row>
    <row r="1129" spans="1:40" ht="15.75">
      <c r="A1129" s="839"/>
      <c r="B1129" s="835"/>
      <c r="C1129" s="835"/>
      <c r="D1129" s="835"/>
      <c r="E1129" s="835"/>
      <c r="F1129" s="835"/>
      <c r="G1129" s="835"/>
      <c r="H1129" s="835"/>
      <c r="I1129" s="835"/>
      <c r="J1129" s="835"/>
      <c r="K1129" s="835"/>
      <c r="L1129" s="835"/>
      <c r="M1129" s="835"/>
      <c r="N1129" s="836"/>
      <c r="O1129" s="836"/>
      <c r="P1129" s="836"/>
      <c r="Q1129" s="836"/>
      <c r="R1129" s="836"/>
      <c r="S1129" s="836"/>
      <c r="T1129" s="836"/>
      <c r="U1129" s="836"/>
      <c r="V1129" s="836"/>
      <c r="W1129" s="836"/>
      <c r="X1129" s="836"/>
      <c r="Y1129" s="836"/>
      <c r="Z1129" s="836"/>
      <c r="AA1129" s="836"/>
      <c r="AB1129" s="836"/>
      <c r="AC1129" s="836"/>
      <c r="AD1129" s="836"/>
      <c r="AE1129" s="861"/>
      <c r="AF1129"/>
      <c r="AG1129"/>
      <c r="AH1129"/>
      <c r="AI1129"/>
      <c r="AJ1129"/>
      <c r="AK1129"/>
      <c r="AL1129"/>
      <c r="AM1129"/>
      <c r="AN1129"/>
    </row>
    <row r="1130" spans="1:40" ht="15.75">
      <c r="A1130" s="839"/>
      <c r="B1130" s="835"/>
      <c r="C1130" s="835"/>
      <c r="D1130" s="835"/>
      <c r="E1130" s="835"/>
      <c r="F1130" s="835"/>
      <c r="G1130" s="835"/>
      <c r="H1130" s="835"/>
      <c r="I1130" s="835"/>
      <c r="J1130" s="835"/>
      <c r="K1130" s="835"/>
      <c r="L1130" s="835"/>
      <c r="M1130" s="835"/>
      <c r="N1130" s="836"/>
      <c r="O1130" s="836"/>
      <c r="P1130" s="836"/>
      <c r="Q1130" s="836"/>
      <c r="R1130" s="836"/>
      <c r="S1130" s="836"/>
      <c r="T1130" s="836"/>
      <c r="U1130" s="836"/>
      <c r="V1130" s="836"/>
      <c r="W1130" s="836"/>
      <c r="X1130" s="836"/>
      <c r="Y1130" s="836"/>
      <c r="Z1130" s="836"/>
      <c r="AA1130" s="836"/>
      <c r="AB1130" s="836"/>
      <c r="AC1130" s="836"/>
      <c r="AD1130" s="836"/>
      <c r="AE1130" s="861"/>
      <c r="AF1130"/>
      <c r="AG1130"/>
      <c r="AH1130"/>
      <c r="AI1130"/>
      <c r="AJ1130"/>
      <c r="AK1130"/>
      <c r="AL1130"/>
      <c r="AM1130"/>
      <c r="AN1130"/>
    </row>
    <row r="1131" spans="1:40" ht="15.75">
      <c r="A1131" s="839"/>
      <c r="B1131" s="835"/>
      <c r="C1131" s="835"/>
      <c r="D1131" s="835"/>
      <c r="E1131" s="835"/>
      <c r="F1131" s="835"/>
      <c r="G1131" s="835"/>
      <c r="H1131" s="835"/>
      <c r="I1131" s="835"/>
      <c r="J1131" s="835"/>
      <c r="K1131" s="835"/>
      <c r="L1131" s="835"/>
      <c r="M1131" s="835"/>
      <c r="N1131" s="836"/>
      <c r="O1131" s="836"/>
      <c r="P1131" s="836"/>
      <c r="Q1131" s="836"/>
      <c r="R1131" s="836"/>
      <c r="S1131" s="836"/>
      <c r="T1131" s="836"/>
      <c r="U1131" s="836"/>
      <c r="V1131" s="836"/>
      <c r="W1131" s="836"/>
      <c r="X1131" s="836"/>
      <c r="Y1131" s="836"/>
      <c r="Z1131" s="836"/>
      <c r="AA1131" s="836"/>
      <c r="AB1131" s="836"/>
      <c r="AC1131" s="836"/>
      <c r="AD1131" s="836"/>
      <c r="AE1131" s="861"/>
      <c r="AF1131"/>
      <c r="AG1131"/>
      <c r="AH1131"/>
      <c r="AI1131"/>
      <c r="AJ1131"/>
      <c r="AK1131"/>
      <c r="AL1131"/>
      <c r="AM1131"/>
      <c r="AN1131"/>
    </row>
    <row r="1132" spans="1:40" ht="15.75">
      <c r="A1132" s="839"/>
      <c r="B1132" s="835"/>
      <c r="C1132" s="835"/>
      <c r="D1132" s="835"/>
      <c r="E1132" s="835"/>
      <c r="F1132" s="835"/>
      <c r="G1132" s="835"/>
      <c r="H1132" s="835"/>
      <c r="I1132" s="835"/>
      <c r="J1132" s="835"/>
      <c r="K1132" s="835"/>
      <c r="L1132" s="835"/>
      <c r="M1132" s="835"/>
      <c r="N1132" s="836"/>
      <c r="O1132" s="836"/>
      <c r="P1132" s="836"/>
      <c r="Q1132" s="836"/>
      <c r="R1132" s="836"/>
      <c r="S1132" s="836"/>
      <c r="T1132" s="836"/>
      <c r="U1132" s="836"/>
      <c r="V1132" s="836"/>
      <c r="W1132" s="836"/>
      <c r="X1132" s="836"/>
      <c r="Y1132" s="836"/>
      <c r="Z1132" s="836"/>
      <c r="AA1132" s="836"/>
      <c r="AB1132" s="836"/>
      <c r="AC1132" s="836"/>
      <c r="AD1132" s="836"/>
      <c r="AE1132" s="861"/>
      <c r="AF1132"/>
      <c r="AG1132"/>
      <c r="AH1132"/>
      <c r="AI1132"/>
      <c r="AJ1132"/>
      <c r="AK1132"/>
      <c r="AL1132"/>
      <c r="AM1132"/>
      <c r="AN1132"/>
    </row>
    <row r="1133" spans="1:40" ht="15.75">
      <c r="A1133" s="839"/>
      <c r="B1133" s="835"/>
      <c r="C1133" s="835"/>
      <c r="D1133" s="835"/>
      <c r="E1133" s="835"/>
      <c r="F1133" s="835"/>
      <c r="G1133" s="835"/>
      <c r="H1133" s="835"/>
      <c r="I1133" s="835"/>
      <c r="J1133" s="835"/>
      <c r="K1133" s="835"/>
      <c r="L1133" s="835"/>
      <c r="M1133" s="835"/>
      <c r="N1133" s="836"/>
      <c r="O1133" s="836"/>
      <c r="P1133" s="836"/>
      <c r="Q1133" s="836"/>
      <c r="R1133" s="836"/>
      <c r="S1133" s="836"/>
      <c r="T1133" s="836"/>
      <c r="U1133" s="836"/>
      <c r="V1133" s="836"/>
      <c r="W1133" s="836"/>
      <c r="X1133" s="836"/>
      <c r="Y1133" s="836"/>
      <c r="Z1133" s="836"/>
      <c r="AA1133" s="836"/>
      <c r="AB1133" s="836"/>
      <c r="AC1133" s="836"/>
      <c r="AD1133" s="836"/>
      <c r="AE1133" s="861"/>
      <c r="AF1133"/>
      <c r="AG1133"/>
      <c r="AH1133"/>
      <c r="AI1133"/>
      <c r="AJ1133"/>
      <c r="AK1133"/>
      <c r="AL1133"/>
      <c r="AM1133"/>
      <c r="AN1133"/>
    </row>
    <row r="1134" spans="1:40" ht="15.75">
      <c r="A1134" s="839"/>
      <c r="B1134" s="835"/>
      <c r="C1134" s="835"/>
      <c r="D1134" s="835"/>
      <c r="E1134" s="835"/>
      <c r="F1134" s="835"/>
      <c r="G1134" s="835"/>
      <c r="H1134" s="835"/>
      <c r="I1134" s="835"/>
      <c r="J1134" s="835"/>
      <c r="K1134" s="835"/>
      <c r="L1134" s="835"/>
      <c r="M1134" s="835"/>
      <c r="N1134" s="836"/>
      <c r="O1134" s="836"/>
      <c r="P1134" s="836"/>
      <c r="Q1134" s="836"/>
      <c r="R1134" s="836"/>
      <c r="S1134" s="836"/>
      <c r="T1134" s="836"/>
      <c r="U1134" s="836"/>
      <c r="V1134" s="836"/>
      <c r="W1134" s="836"/>
      <c r="X1134" s="836"/>
      <c r="Y1134" s="836"/>
      <c r="Z1134" s="836"/>
      <c r="AA1134" s="836"/>
      <c r="AB1134" s="836"/>
      <c r="AC1134" s="836"/>
      <c r="AD1134" s="836"/>
      <c r="AE1134" s="861"/>
      <c r="AF1134"/>
      <c r="AG1134"/>
      <c r="AH1134"/>
      <c r="AI1134"/>
      <c r="AJ1134"/>
      <c r="AK1134"/>
      <c r="AL1134"/>
      <c r="AM1134"/>
      <c r="AN1134"/>
    </row>
    <row r="1135" spans="1:40" ht="15.75">
      <c r="A1135" s="839"/>
      <c r="B1135" s="835"/>
      <c r="C1135" s="835"/>
      <c r="D1135" s="835"/>
      <c r="E1135" s="835"/>
      <c r="F1135" s="835"/>
      <c r="G1135" s="835"/>
      <c r="H1135" s="835"/>
      <c r="I1135" s="835"/>
      <c r="J1135" s="835"/>
      <c r="K1135" s="835"/>
      <c r="L1135" s="835"/>
      <c r="M1135" s="835"/>
      <c r="N1135" s="836"/>
      <c r="O1135" s="836"/>
      <c r="P1135" s="836"/>
      <c r="Q1135" s="836"/>
      <c r="R1135" s="836"/>
      <c r="S1135" s="836"/>
      <c r="T1135" s="836"/>
      <c r="U1135" s="836"/>
      <c r="V1135" s="836"/>
      <c r="W1135" s="836"/>
      <c r="X1135" s="836"/>
      <c r="Y1135" s="836"/>
      <c r="Z1135" s="836"/>
      <c r="AA1135" s="836"/>
      <c r="AB1135" s="836"/>
      <c r="AC1135" s="836"/>
      <c r="AD1135" s="836"/>
      <c r="AE1135" s="861"/>
      <c r="AF1135"/>
      <c r="AG1135"/>
      <c r="AH1135"/>
      <c r="AI1135"/>
      <c r="AJ1135"/>
      <c r="AK1135"/>
      <c r="AL1135"/>
      <c r="AM1135"/>
      <c r="AN1135"/>
    </row>
    <row r="1136" spans="1:40" ht="15.75">
      <c r="A1136" s="839"/>
      <c r="B1136" s="835"/>
      <c r="C1136" s="835"/>
      <c r="D1136" s="835"/>
      <c r="E1136" s="835"/>
      <c r="F1136" s="835"/>
      <c r="G1136" s="835"/>
      <c r="H1136" s="835"/>
      <c r="I1136" s="835"/>
      <c r="J1136" s="835"/>
      <c r="K1136" s="835"/>
      <c r="L1136" s="835"/>
      <c r="M1136" s="835"/>
      <c r="N1136" s="836"/>
      <c r="O1136" s="836"/>
      <c r="P1136" s="836"/>
      <c r="Q1136" s="836"/>
      <c r="R1136" s="836"/>
      <c r="S1136" s="836"/>
      <c r="T1136" s="836"/>
      <c r="U1136" s="836"/>
      <c r="V1136" s="836"/>
      <c r="W1136" s="836"/>
      <c r="X1136" s="836"/>
      <c r="Y1136" s="836"/>
      <c r="Z1136" s="836"/>
      <c r="AA1136" s="836"/>
      <c r="AB1136" s="836"/>
      <c r="AC1136" s="836"/>
      <c r="AD1136" s="836"/>
      <c r="AE1136" s="861"/>
      <c r="AF1136"/>
      <c r="AG1136"/>
      <c r="AH1136"/>
      <c r="AI1136"/>
      <c r="AJ1136"/>
      <c r="AK1136"/>
      <c r="AL1136"/>
      <c r="AM1136"/>
      <c r="AN1136"/>
    </row>
    <row r="1137" spans="1:40" ht="15.75">
      <c r="A1137" s="839"/>
      <c r="B1137" s="835"/>
      <c r="C1137" s="835"/>
      <c r="D1137" s="835"/>
      <c r="E1137" s="835"/>
      <c r="F1137" s="835"/>
      <c r="G1137" s="835"/>
      <c r="H1137" s="835"/>
      <c r="I1137" s="835"/>
      <c r="J1137" s="835"/>
      <c r="K1137" s="835"/>
      <c r="L1137" s="835"/>
      <c r="M1137" s="835"/>
      <c r="N1137" s="836"/>
      <c r="O1137" s="836"/>
      <c r="P1137" s="836"/>
      <c r="Q1137" s="836"/>
      <c r="R1137" s="836"/>
      <c r="S1137" s="836"/>
      <c r="T1137" s="836"/>
      <c r="U1137" s="836"/>
      <c r="V1137" s="836"/>
      <c r="W1137" s="836"/>
      <c r="X1137" s="836"/>
      <c r="Y1137" s="836"/>
      <c r="Z1137" s="836"/>
      <c r="AA1137" s="836"/>
      <c r="AB1137" s="836"/>
      <c r="AC1137" s="836"/>
      <c r="AD1137" s="836"/>
      <c r="AE1137" s="861"/>
      <c r="AF1137"/>
      <c r="AG1137"/>
      <c r="AH1137"/>
      <c r="AI1137"/>
      <c r="AJ1137"/>
      <c r="AK1137"/>
      <c r="AL1137"/>
      <c r="AM1137"/>
      <c r="AN1137"/>
    </row>
    <row r="1138" spans="1:40" ht="15.75">
      <c r="A1138" s="839"/>
      <c r="B1138" s="835"/>
      <c r="C1138" s="835"/>
      <c r="D1138" s="835"/>
      <c r="E1138" s="835"/>
      <c r="F1138" s="835"/>
      <c r="G1138" s="835"/>
      <c r="H1138" s="835"/>
      <c r="I1138" s="835"/>
      <c r="J1138" s="835"/>
      <c r="K1138" s="835"/>
      <c r="L1138" s="835"/>
      <c r="M1138" s="835"/>
      <c r="N1138" s="836"/>
      <c r="O1138" s="836"/>
      <c r="P1138" s="836"/>
      <c r="Q1138" s="836"/>
      <c r="R1138" s="836"/>
      <c r="S1138" s="836"/>
      <c r="T1138" s="836"/>
      <c r="U1138" s="836"/>
      <c r="V1138" s="836"/>
      <c r="W1138" s="836"/>
      <c r="X1138" s="836"/>
      <c r="Y1138" s="836"/>
      <c r="Z1138" s="836"/>
      <c r="AA1138" s="836"/>
      <c r="AB1138" s="836"/>
      <c r="AC1138" s="836"/>
      <c r="AD1138" s="836"/>
      <c r="AE1138" s="861"/>
      <c r="AF1138"/>
      <c r="AG1138"/>
      <c r="AH1138"/>
      <c r="AI1138"/>
      <c r="AJ1138"/>
      <c r="AK1138"/>
      <c r="AL1138"/>
      <c r="AM1138"/>
      <c r="AN1138"/>
    </row>
    <row r="1139" spans="1:40" ht="15.75">
      <c r="A1139" s="839"/>
      <c r="B1139" s="835"/>
      <c r="C1139" s="835"/>
      <c r="D1139" s="835"/>
      <c r="E1139" s="835"/>
      <c r="F1139" s="835"/>
      <c r="G1139" s="835"/>
      <c r="H1139" s="835"/>
      <c r="I1139" s="835"/>
      <c r="J1139" s="835"/>
      <c r="K1139" s="835"/>
      <c r="L1139" s="835"/>
      <c r="M1139" s="835"/>
      <c r="N1139" s="836"/>
      <c r="O1139" s="836"/>
      <c r="P1139" s="836"/>
      <c r="Q1139" s="836"/>
      <c r="R1139" s="836"/>
      <c r="S1139" s="836"/>
      <c r="T1139" s="836"/>
      <c r="U1139" s="836"/>
      <c r="V1139" s="836"/>
      <c r="W1139" s="836"/>
      <c r="X1139" s="836"/>
      <c r="Y1139" s="836"/>
      <c r="Z1139" s="836"/>
      <c r="AA1139" s="836"/>
      <c r="AB1139" s="836"/>
      <c r="AC1139" s="836"/>
      <c r="AD1139" s="836"/>
      <c r="AE1139" s="861"/>
      <c r="AF1139"/>
      <c r="AG1139"/>
      <c r="AH1139"/>
      <c r="AI1139"/>
      <c r="AJ1139"/>
      <c r="AK1139"/>
      <c r="AL1139"/>
      <c r="AM1139"/>
      <c r="AN1139"/>
    </row>
    <row r="1140" spans="1:40" ht="15.75">
      <c r="A1140" s="839"/>
      <c r="B1140" s="835"/>
      <c r="C1140" s="835"/>
      <c r="D1140" s="835"/>
      <c r="E1140" s="835"/>
      <c r="F1140" s="835"/>
      <c r="G1140" s="835"/>
      <c r="H1140" s="835"/>
      <c r="I1140" s="835"/>
      <c r="J1140" s="835"/>
      <c r="K1140" s="835"/>
      <c r="L1140" s="835"/>
      <c r="M1140" s="835"/>
      <c r="N1140" s="836"/>
      <c r="O1140" s="836"/>
      <c r="P1140" s="836"/>
      <c r="Q1140" s="836"/>
      <c r="R1140" s="836"/>
      <c r="S1140" s="836"/>
      <c r="T1140" s="836"/>
      <c r="U1140" s="836"/>
      <c r="V1140" s="836"/>
      <c r="W1140" s="836"/>
      <c r="X1140" s="836"/>
      <c r="Y1140" s="836"/>
      <c r="Z1140" s="836"/>
      <c r="AA1140" s="836"/>
      <c r="AB1140" s="836"/>
      <c r="AC1140" s="836"/>
      <c r="AD1140" s="836"/>
      <c r="AE1140" s="861"/>
      <c r="AF1140"/>
      <c r="AG1140"/>
      <c r="AH1140"/>
      <c r="AI1140"/>
      <c r="AJ1140"/>
      <c r="AK1140"/>
      <c r="AL1140"/>
      <c r="AM1140"/>
      <c r="AN1140"/>
    </row>
    <row r="1141" spans="1:40" ht="15.75">
      <c r="A1141" s="839"/>
      <c r="B1141" s="835"/>
      <c r="C1141" s="835"/>
      <c r="D1141" s="835"/>
      <c r="E1141" s="835"/>
      <c r="F1141" s="835"/>
      <c r="G1141" s="835"/>
      <c r="H1141" s="835"/>
      <c r="I1141" s="835"/>
      <c r="J1141" s="835"/>
      <c r="K1141" s="835"/>
      <c r="L1141" s="835"/>
      <c r="M1141" s="835"/>
      <c r="N1141" s="836"/>
      <c r="O1141" s="836"/>
      <c r="P1141" s="836"/>
      <c r="Q1141" s="836"/>
      <c r="R1141" s="836"/>
      <c r="S1141" s="836"/>
      <c r="T1141" s="836"/>
      <c r="U1141" s="836"/>
      <c r="V1141" s="836"/>
      <c r="W1141" s="836"/>
      <c r="X1141" s="836"/>
      <c r="Y1141" s="836"/>
      <c r="Z1141" s="836"/>
      <c r="AA1141" s="836"/>
      <c r="AB1141" s="836"/>
      <c r="AC1141" s="836"/>
      <c r="AD1141" s="836"/>
      <c r="AE1141" s="861"/>
      <c r="AF1141"/>
      <c r="AG1141"/>
      <c r="AH1141"/>
      <c r="AI1141"/>
      <c r="AJ1141"/>
      <c r="AK1141"/>
      <c r="AL1141"/>
      <c r="AM1141"/>
      <c r="AN1141"/>
    </row>
    <row r="1142" spans="1:40" ht="15.75">
      <c r="A1142" s="839"/>
      <c r="B1142" s="835"/>
      <c r="C1142" s="835"/>
      <c r="D1142" s="835"/>
      <c r="E1142" s="835"/>
      <c r="F1142" s="835"/>
      <c r="G1142" s="835"/>
      <c r="H1142" s="835"/>
      <c r="I1142" s="835"/>
      <c r="J1142" s="835"/>
      <c r="K1142" s="835"/>
      <c r="L1142" s="835"/>
      <c r="M1142" s="835"/>
      <c r="N1142" s="836"/>
      <c r="O1142" s="836"/>
      <c r="P1142" s="836"/>
      <c r="Q1142" s="836"/>
      <c r="R1142" s="836"/>
      <c r="S1142" s="836"/>
      <c r="T1142" s="836"/>
      <c r="U1142" s="836"/>
      <c r="V1142" s="836"/>
      <c r="W1142" s="836"/>
      <c r="X1142" s="836"/>
      <c r="Y1142" s="836"/>
      <c r="Z1142" s="836"/>
      <c r="AA1142" s="836"/>
      <c r="AB1142" s="836"/>
      <c r="AC1142" s="836"/>
      <c r="AD1142" s="836"/>
      <c r="AE1142" s="861"/>
      <c r="AF1142"/>
      <c r="AG1142"/>
      <c r="AH1142"/>
      <c r="AI1142"/>
      <c r="AJ1142"/>
      <c r="AK1142"/>
      <c r="AL1142"/>
      <c r="AM1142"/>
      <c r="AN1142"/>
    </row>
    <row r="1143" spans="1:40" ht="15.75">
      <c r="A1143" s="839"/>
      <c r="B1143" s="835"/>
      <c r="C1143" s="835"/>
      <c r="D1143" s="835"/>
      <c r="E1143" s="835"/>
      <c r="F1143" s="835"/>
      <c r="G1143" s="835"/>
      <c r="H1143" s="835"/>
      <c r="I1143" s="835"/>
      <c r="J1143" s="835"/>
      <c r="K1143" s="835"/>
      <c r="L1143" s="835"/>
      <c r="M1143" s="835"/>
      <c r="N1143" s="836"/>
      <c r="O1143" s="836"/>
      <c r="P1143" s="836"/>
      <c r="Q1143" s="836"/>
      <c r="R1143" s="836"/>
      <c r="S1143" s="836"/>
      <c r="T1143" s="836"/>
      <c r="U1143" s="836"/>
      <c r="V1143" s="836"/>
      <c r="W1143" s="836"/>
      <c r="X1143" s="836"/>
      <c r="Y1143" s="836"/>
      <c r="Z1143" s="836"/>
      <c r="AA1143" s="836"/>
      <c r="AB1143" s="836"/>
      <c r="AC1143" s="836"/>
      <c r="AD1143" s="836"/>
      <c r="AE1143" s="861"/>
      <c r="AF1143"/>
      <c r="AG1143"/>
      <c r="AH1143"/>
      <c r="AI1143"/>
      <c r="AJ1143"/>
      <c r="AK1143"/>
      <c r="AL1143"/>
      <c r="AM1143"/>
      <c r="AN1143"/>
    </row>
    <row r="1144" spans="1:40" ht="15.75">
      <c r="A1144" s="839"/>
      <c r="B1144" s="835"/>
      <c r="C1144" s="835"/>
      <c r="D1144" s="835"/>
      <c r="E1144" s="835"/>
      <c r="F1144" s="835"/>
      <c r="G1144" s="835"/>
      <c r="H1144" s="835"/>
      <c r="I1144" s="835"/>
      <c r="J1144" s="835"/>
      <c r="K1144" s="835"/>
      <c r="L1144" s="835"/>
      <c r="M1144" s="835"/>
      <c r="N1144" s="836"/>
      <c r="O1144" s="836"/>
      <c r="P1144" s="836"/>
      <c r="Q1144" s="836"/>
      <c r="R1144" s="836"/>
      <c r="S1144" s="836"/>
      <c r="T1144" s="836"/>
      <c r="U1144" s="836"/>
      <c r="V1144" s="836"/>
      <c r="W1144" s="836"/>
      <c r="X1144" s="836"/>
      <c r="Y1144" s="836"/>
      <c r="Z1144" s="836"/>
      <c r="AA1144" s="836"/>
      <c r="AB1144" s="836"/>
      <c r="AC1144" s="836"/>
      <c r="AD1144" s="836"/>
      <c r="AE1144" s="861"/>
      <c r="AF1144"/>
      <c r="AG1144"/>
      <c r="AH1144"/>
      <c r="AI1144"/>
      <c r="AJ1144"/>
      <c r="AK1144"/>
      <c r="AL1144"/>
      <c r="AM1144"/>
      <c r="AN1144"/>
    </row>
    <row r="1145" spans="1:40" ht="15.75">
      <c r="A1145" s="839"/>
      <c r="B1145" s="835"/>
      <c r="C1145" s="835"/>
      <c r="D1145" s="835"/>
      <c r="E1145" s="835"/>
      <c r="F1145" s="835"/>
      <c r="G1145" s="835"/>
      <c r="H1145" s="835"/>
      <c r="I1145" s="835"/>
      <c r="J1145" s="835"/>
      <c r="K1145" s="835"/>
      <c r="L1145" s="835"/>
      <c r="M1145" s="835"/>
      <c r="N1145" s="836"/>
      <c r="O1145" s="836"/>
      <c r="P1145" s="836"/>
      <c r="Q1145" s="836"/>
      <c r="R1145" s="836"/>
      <c r="S1145" s="836"/>
      <c r="T1145" s="836"/>
      <c r="U1145" s="836"/>
      <c r="V1145" s="836"/>
      <c r="W1145" s="836"/>
      <c r="X1145" s="836"/>
      <c r="Y1145" s="836"/>
      <c r="Z1145" s="836"/>
      <c r="AA1145" s="836"/>
      <c r="AB1145" s="836"/>
      <c r="AC1145" s="836"/>
      <c r="AD1145" s="836"/>
      <c r="AE1145" s="861"/>
      <c r="AF1145"/>
      <c r="AG1145"/>
      <c r="AH1145"/>
      <c r="AI1145"/>
      <c r="AJ1145"/>
      <c r="AK1145"/>
      <c r="AL1145"/>
      <c r="AM1145"/>
      <c r="AN1145"/>
    </row>
    <row r="1146" spans="1:40" ht="15.75">
      <c r="A1146" s="839"/>
      <c r="B1146" s="835"/>
      <c r="C1146" s="835"/>
      <c r="D1146" s="835"/>
      <c r="E1146" s="835"/>
      <c r="F1146" s="835"/>
      <c r="G1146" s="835"/>
      <c r="H1146" s="835"/>
      <c r="I1146" s="835"/>
      <c r="J1146" s="835"/>
      <c r="K1146" s="835"/>
      <c r="L1146" s="835"/>
      <c r="M1146" s="835"/>
      <c r="N1146" s="836"/>
      <c r="O1146" s="836"/>
      <c r="P1146" s="836"/>
      <c r="Q1146" s="836"/>
      <c r="R1146" s="836"/>
      <c r="S1146" s="836"/>
      <c r="T1146" s="836"/>
      <c r="U1146" s="836"/>
      <c r="V1146" s="836"/>
      <c r="W1146" s="836"/>
      <c r="X1146" s="836"/>
      <c r="Y1146" s="836"/>
      <c r="Z1146" s="836"/>
      <c r="AA1146" s="836"/>
      <c r="AB1146" s="836"/>
      <c r="AC1146" s="836"/>
      <c r="AD1146" s="836"/>
      <c r="AE1146" s="861"/>
      <c r="AF1146"/>
      <c r="AG1146"/>
      <c r="AH1146"/>
      <c r="AI1146"/>
      <c r="AJ1146"/>
      <c r="AK1146"/>
      <c r="AL1146"/>
      <c r="AM1146"/>
      <c r="AN1146"/>
    </row>
    <row r="1147" spans="1:40" ht="15.75">
      <c r="A1147" s="839"/>
      <c r="B1147" s="835"/>
      <c r="C1147" s="835"/>
      <c r="D1147" s="835"/>
      <c r="E1147" s="835"/>
      <c r="F1147" s="835"/>
      <c r="G1147" s="835"/>
      <c r="H1147" s="835"/>
      <c r="I1147" s="835"/>
      <c r="J1147" s="835"/>
      <c r="K1147" s="835"/>
      <c r="L1147" s="835"/>
      <c r="M1147" s="835"/>
      <c r="N1147" s="836"/>
      <c r="O1147" s="836"/>
      <c r="P1147" s="836"/>
      <c r="Q1147" s="836"/>
      <c r="R1147" s="836"/>
      <c r="S1147" s="836"/>
      <c r="T1147" s="836"/>
      <c r="U1147" s="836"/>
      <c r="V1147" s="836"/>
      <c r="W1147" s="836"/>
      <c r="X1147" s="836"/>
      <c r="Y1147" s="836"/>
      <c r="Z1147" s="836"/>
      <c r="AA1147" s="836"/>
      <c r="AB1147" s="836"/>
      <c r="AC1147" s="836"/>
      <c r="AD1147" s="836"/>
      <c r="AE1147" s="861"/>
      <c r="AF1147"/>
      <c r="AG1147"/>
      <c r="AH1147"/>
      <c r="AI1147"/>
      <c r="AJ1147"/>
      <c r="AK1147"/>
      <c r="AL1147"/>
      <c r="AM1147"/>
      <c r="AN1147"/>
    </row>
    <row r="1148" spans="1:40" ht="15.75">
      <c r="A1148" s="839"/>
      <c r="B1148" s="835"/>
      <c r="C1148" s="835"/>
      <c r="D1148" s="835"/>
      <c r="E1148" s="835"/>
      <c r="F1148" s="835"/>
      <c r="G1148" s="835"/>
      <c r="H1148" s="835"/>
      <c r="I1148" s="835"/>
      <c r="J1148" s="835"/>
      <c r="K1148" s="835"/>
      <c r="L1148" s="835"/>
      <c r="M1148" s="835"/>
      <c r="N1148" s="836"/>
      <c r="O1148" s="836"/>
      <c r="P1148" s="836"/>
      <c r="Q1148" s="836"/>
      <c r="R1148" s="836"/>
      <c r="S1148" s="836"/>
      <c r="T1148" s="836"/>
      <c r="U1148" s="836"/>
      <c r="V1148" s="836"/>
      <c r="W1148" s="836"/>
      <c r="X1148" s="836"/>
      <c r="Y1148" s="836"/>
      <c r="Z1148" s="836"/>
      <c r="AA1148" s="836"/>
      <c r="AB1148" s="836"/>
      <c r="AC1148" s="836"/>
      <c r="AD1148" s="836"/>
      <c r="AE1148" s="861"/>
      <c r="AF1148"/>
      <c r="AG1148"/>
      <c r="AH1148"/>
      <c r="AI1148"/>
      <c r="AJ1148"/>
      <c r="AK1148"/>
      <c r="AL1148"/>
      <c r="AM1148"/>
      <c r="AN1148"/>
    </row>
    <row r="1149" spans="1:40" ht="15.75">
      <c r="A1149" s="839"/>
      <c r="B1149" s="835"/>
      <c r="C1149" s="835"/>
      <c r="D1149" s="835"/>
      <c r="E1149" s="835"/>
      <c r="F1149" s="835"/>
      <c r="G1149" s="835"/>
      <c r="H1149" s="835"/>
      <c r="I1149" s="835"/>
      <c r="J1149" s="835"/>
      <c r="K1149" s="835"/>
      <c r="L1149" s="835"/>
      <c r="M1149" s="835"/>
      <c r="N1149" s="836"/>
      <c r="O1149" s="836"/>
      <c r="P1149" s="836"/>
      <c r="Q1149" s="836"/>
      <c r="R1149" s="836"/>
      <c r="S1149" s="836"/>
      <c r="T1149" s="836"/>
      <c r="U1149" s="836"/>
      <c r="V1149" s="836"/>
      <c r="W1149" s="836"/>
      <c r="X1149" s="836"/>
      <c r="Y1149" s="836"/>
      <c r="Z1149" s="836"/>
      <c r="AA1149" s="836"/>
      <c r="AB1149" s="836"/>
      <c r="AC1149" s="836"/>
      <c r="AD1149" s="836"/>
      <c r="AE1149" s="861"/>
      <c r="AF1149"/>
      <c r="AG1149"/>
      <c r="AH1149"/>
      <c r="AI1149"/>
      <c r="AJ1149"/>
      <c r="AK1149"/>
      <c r="AL1149"/>
      <c r="AM1149"/>
      <c r="AN1149"/>
    </row>
    <row r="1150" spans="1:40" ht="15.75">
      <c r="A1150" s="839"/>
      <c r="B1150" s="835"/>
      <c r="C1150" s="835"/>
      <c r="D1150" s="835"/>
      <c r="E1150" s="835"/>
      <c r="F1150" s="835"/>
      <c r="G1150" s="835"/>
      <c r="H1150" s="835"/>
      <c r="I1150" s="835"/>
      <c r="J1150" s="835"/>
      <c r="K1150" s="835"/>
      <c r="L1150" s="835"/>
      <c r="M1150" s="835"/>
      <c r="N1150" s="836"/>
      <c r="O1150" s="836"/>
      <c r="P1150" s="836"/>
      <c r="Q1150" s="836"/>
      <c r="R1150" s="836"/>
      <c r="S1150" s="836"/>
      <c r="T1150" s="836"/>
      <c r="U1150" s="836"/>
      <c r="V1150" s="836"/>
      <c r="W1150" s="836"/>
      <c r="X1150" s="836"/>
      <c r="Y1150" s="836"/>
      <c r="Z1150" s="836"/>
      <c r="AA1150" s="836"/>
      <c r="AB1150" s="836"/>
      <c r="AC1150" s="836"/>
      <c r="AD1150" s="836"/>
      <c r="AE1150" s="861"/>
      <c r="AF1150"/>
      <c r="AG1150"/>
      <c r="AH1150"/>
      <c r="AI1150"/>
      <c r="AJ1150"/>
      <c r="AK1150"/>
      <c r="AL1150"/>
      <c r="AM1150"/>
      <c r="AN1150"/>
    </row>
    <row r="1151" spans="1:40" ht="15.75">
      <c r="A1151" s="839"/>
      <c r="B1151" s="835"/>
      <c r="C1151" s="835"/>
      <c r="D1151" s="835"/>
      <c r="E1151" s="835"/>
      <c r="F1151" s="835"/>
      <c r="G1151" s="835"/>
      <c r="H1151" s="835"/>
      <c r="I1151" s="835"/>
      <c r="J1151" s="835"/>
      <c r="K1151" s="835"/>
      <c r="L1151" s="835"/>
      <c r="M1151" s="835"/>
      <c r="N1151" s="836"/>
      <c r="O1151" s="836"/>
      <c r="P1151" s="836"/>
      <c r="Q1151" s="836"/>
      <c r="R1151" s="836"/>
      <c r="S1151" s="836"/>
      <c r="T1151" s="836"/>
      <c r="U1151" s="836"/>
      <c r="V1151" s="836"/>
      <c r="W1151" s="836"/>
      <c r="X1151" s="836"/>
      <c r="Y1151" s="836"/>
      <c r="Z1151" s="836"/>
      <c r="AA1151" s="836"/>
      <c r="AB1151" s="836"/>
      <c r="AC1151" s="836"/>
      <c r="AD1151" s="836"/>
      <c r="AE1151" s="861"/>
      <c r="AF1151"/>
      <c r="AG1151"/>
      <c r="AH1151"/>
      <c r="AI1151"/>
      <c r="AJ1151"/>
      <c r="AK1151"/>
      <c r="AL1151"/>
      <c r="AM1151"/>
      <c r="AN1151"/>
    </row>
    <row r="1152" spans="1:40" ht="15.75">
      <c r="A1152" s="839"/>
      <c r="B1152" s="835"/>
      <c r="C1152" s="835"/>
      <c r="D1152" s="835"/>
      <c r="E1152" s="835"/>
      <c r="F1152" s="835"/>
      <c r="G1152" s="835"/>
      <c r="H1152" s="835"/>
      <c r="I1152" s="835"/>
      <c r="J1152" s="835"/>
      <c r="K1152" s="835"/>
      <c r="L1152" s="835"/>
      <c r="M1152" s="835"/>
      <c r="N1152" s="836"/>
      <c r="O1152" s="836"/>
      <c r="P1152" s="836"/>
      <c r="Q1152" s="836"/>
      <c r="R1152" s="836"/>
      <c r="S1152" s="836"/>
      <c r="T1152" s="836"/>
      <c r="U1152" s="836"/>
      <c r="V1152" s="836"/>
      <c r="W1152" s="836"/>
      <c r="X1152" s="836"/>
      <c r="Y1152" s="836"/>
      <c r="Z1152" s="836"/>
      <c r="AA1152" s="836"/>
      <c r="AB1152" s="836"/>
      <c r="AC1152" s="836"/>
      <c r="AD1152" s="836"/>
      <c r="AE1152" s="861"/>
      <c r="AF1152"/>
      <c r="AG1152"/>
      <c r="AH1152"/>
      <c r="AI1152"/>
      <c r="AJ1152"/>
      <c r="AK1152"/>
      <c r="AL1152"/>
      <c r="AM1152"/>
      <c r="AN1152"/>
    </row>
    <row r="1153" spans="1:40" ht="15.75">
      <c r="A1153" s="839"/>
      <c r="B1153" s="835"/>
      <c r="C1153" s="835"/>
      <c r="D1153" s="835"/>
      <c r="E1153" s="835"/>
      <c r="F1153" s="835"/>
      <c r="G1153" s="835"/>
      <c r="H1153" s="835"/>
      <c r="I1153" s="835"/>
      <c r="J1153" s="835"/>
      <c r="K1153" s="835"/>
      <c r="L1153" s="835"/>
      <c r="M1153" s="835"/>
      <c r="N1153" s="836"/>
      <c r="O1153" s="836"/>
      <c r="P1153" s="836"/>
      <c r="Q1153" s="836"/>
      <c r="R1153" s="836"/>
      <c r="S1153" s="836"/>
      <c r="T1153" s="836"/>
      <c r="U1153" s="836"/>
      <c r="V1153" s="836"/>
      <c r="W1153" s="836"/>
      <c r="X1153" s="836"/>
      <c r="Y1153" s="836"/>
      <c r="Z1153" s="836"/>
      <c r="AA1153" s="836"/>
      <c r="AB1153" s="836"/>
      <c r="AC1153" s="836"/>
      <c r="AD1153" s="836"/>
      <c r="AE1153" s="861"/>
      <c r="AF1153"/>
      <c r="AG1153"/>
      <c r="AH1153"/>
      <c r="AI1153"/>
      <c r="AJ1153"/>
      <c r="AK1153"/>
      <c r="AL1153"/>
      <c r="AM1153"/>
      <c r="AN1153"/>
    </row>
    <row r="1154" spans="1:40" ht="15.75">
      <c r="A1154" s="839"/>
      <c r="B1154" s="835"/>
      <c r="C1154" s="835"/>
      <c r="D1154" s="835"/>
      <c r="E1154" s="835"/>
      <c r="F1154" s="835"/>
      <c r="G1154" s="835"/>
      <c r="H1154" s="835"/>
      <c r="I1154" s="835"/>
      <c r="J1154" s="835"/>
      <c r="K1154" s="835"/>
      <c r="L1154" s="835"/>
      <c r="M1154" s="835"/>
      <c r="N1154" s="836"/>
      <c r="O1154" s="836"/>
      <c r="P1154" s="836"/>
      <c r="Q1154" s="836"/>
      <c r="R1154" s="836"/>
      <c r="S1154" s="836"/>
      <c r="T1154" s="836"/>
      <c r="U1154" s="836"/>
      <c r="V1154" s="836"/>
      <c r="W1154" s="836"/>
      <c r="X1154" s="836"/>
      <c r="Y1154" s="836"/>
      <c r="Z1154" s="836"/>
      <c r="AA1154" s="836"/>
      <c r="AB1154" s="836"/>
      <c r="AC1154" s="836"/>
      <c r="AD1154" s="836"/>
      <c r="AE1154" s="861"/>
      <c r="AF1154"/>
      <c r="AG1154"/>
      <c r="AH1154"/>
      <c r="AI1154"/>
      <c r="AJ1154"/>
      <c r="AK1154"/>
      <c r="AL1154"/>
      <c r="AM1154"/>
      <c r="AN1154"/>
    </row>
    <row r="1155" spans="1:40" ht="15.75">
      <c r="A1155" s="839"/>
      <c r="B1155" s="835"/>
      <c r="C1155" s="835"/>
      <c r="D1155" s="835"/>
      <c r="E1155" s="835"/>
      <c r="F1155" s="835"/>
      <c r="G1155" s="835"/>
      <c r="H1155" s="835"/>
      <c r="I1155" s="835"/>
      <c r="J1155" s="835"/>
      <c r="K1155" s="835"/>
      <c r="L1155" s="835"/>
      <c r="M1155" s="835"/>
      <c r="N1155" s="836"/>
      <c r="O1155" s="836"/>
      <c r="P1155" s="836"/>
      <c r="Q1155" s="836"/>
      <c r="R1155" s="836"/>
      <c r="S1155" s="836"/>
      <c r="T1155" s="836"/>
      <c r="U1155" s="836"/>
      <c r="V1155" s="836"/>
      <c r="W1155" s="836"/>
      <c r="X1155" s="836"/>
      <c r="Y1155" s="836"/>
      <c r="Z1155" s="836"/>
      <c r="AA1155" s="836"/>
      <c r="AB1155" s="836"/>
      <c r="AC1155" s="836"/>
      <c r="AD1155" s="836"/>
      <c r="AE1155" s="861"/>
      <c r="AF1155"/>
      <c r="AG1155"/>
      <c r="AH1155"/>
      <c r="AI1155"/>
      <c r="AJ1155"/>
      <c r="AK1155"/>
      <c r="AL1155"/>
      <c r="AM1155"/>
      <c r="AN1155"/>
    </row>
    <row r="1156" spans="1:40" ht="15.75">
      <c r="A1156" s="839"/>
      <c r="B1156" s="835"/>
      <c r="C1156" s="835"/>
      <c r="D1156" s="835"/>
      <c r="E1156" s="835"/>
      <c r="F1156" s="835"/>
      <c r="G1156" s="835"/>
      <c r="H1156" s="835"/>
      <c r="I1156" s="835"/>
      <c r="J1156" s="835"/>
      <c r="K1156" s="835"/>
      <c r="L1156" s="835"/>
      <c r="M1156" s="835"/>
      <c r="N1156" s="836"/>
      <c r="O1156" s="836"/>
      <c r="P1156" s="836"/>
      <c r="Q1156" s="836"/>
      <c r="R1156" s="836"/>
      <c r="S1156" s="836"/>
      <c r="T1156" s="836"/>
      <c r="U1156" s="836"/>
      <c r="V1156" s="836"/>
      <c r="W1156" s="836"/>
      <c r="X1156" s="836"/>
      <c r="Y1156" s="836"/>
      <c r="Z1156" s="836"/>
      <c r="AA1156" s="836"/>
      <c r="AB1156" s="836"/>
      <c r="AC1156" s="836"/>
      <c r="AD1156" s="836"/>
      <c r="AE1156" s="861"/>
      <c r="AF1156"/>
      <c r="AG1156"/>
      <c r="AH1156"/>
      <c r="AI1156"/>
      <c r="AJ1156"/>
      <c r="AK1156"/>
      <c r="AL1156"/>
      <c r="AM1156"/>
      <c r="AN1156"/>
    </row>
    <row r="1157" spans="1:40" ht="15.75">
      <c r="A1157" s="839"/>
      <c r="B1157" s="835"/>
      <c r="C1157" s="835"/>
      <c r="D1157" s="835"/>
      <c r="E1157" s="835"/>
      <c r="F1157" s="835"/>
      <c r="G1157" s="835"/>
      <c r="H1157" s="835"/>
      <c r="I1157" s="835"/>
      <c r="J1157" s="835"/>
      <c r="K1157" s="835"/>
      <c r="L1157" s="835"/>
      <c r="M1157" s="835"/>
      <c r="N1157" s="836"/>
      <c r="O1157" s="836"/>
      <c r="P1157" s="836"/>
      <c r="Q1157" s="836"/>
      <c r="R1157" s="836"/>
      <c r="S1157" s="836"/>
      <c r="T1157" s="836"/>
      <c r="U1157" s="836"/>
      <c r="V1157" s="836"/>
      <c r="W1157" s="836"/>
      <c r="X1157" s="836"/>
      <c r="Y1157" s="836"/>
      <c r="Z1157" s="836"/>
      <c r="AA1157" s="836"/>
      <c r="AB1157" s="836"/>
      <c r="AC1157" s="836"/>
      <c r="AD1157" s="836"/>
      <c r="AE1157" s="861"/>
      <c r="AF1157"/>
      <c r="AG1157"/>
      <c r="AH1157"/>
      <c r="AI1157"/>
      <c r="AJ1157"/>
      <c r="AK1157"/>
      <c r="AL1157"/>
      <c r="AM1157"/>
      <c r="AN1157"/>
    </row>
    <row r="1158" spans="1:40" ht="15.75">
      <c r="A1158" s="839"/>
      <c r="B1158" s="835"/>
      <c r="C1158" s="835"/>
      <c r="D1158" s="835"/>
      <c r="E1158" s="835"/>
      <c r="F1158" s="835"/>
      <c r="G1158" s="835"/>
      <c r="H1158" s="835"/>
      <c r="I1158" s="835"/>
      <c r="J1158" s="835"/>
      <c r="K1158" s="835"/>
      <c r="L1158" s="835"/>
      <c r="M1158" s="835"/>
      <c r="N1158" s="836"/>
      <c r="O1158" s="836"/>
      <c r="P1158" s="836"/>
      <c r="Q1158" s="836"/>
      <c r="R1158" s="836"/>
      <c r="S1158" s="836"/>
      <c r="T1158" s="836"/>
      <c r="U1158" s="836"/>
      <c r="V1158" s="836"/>
      <c r="W1158" s="836"/>
      <c r="X1158" s="836"/>
      <c r="Y1158" s="836"/>
      <c r="Z1158" s="836"/>
      <c r="AA1158" s="836"/>
      <c r="AB1158" s="836"/>
      <c r="AC1158" s="836"/>
      <c r="AD1158" s="836"/>
      <c r="AE1158" s="861"/>
      <c r="AF1158"/>
      <c r="AG1158"/>
      <c r="AH1158"/>
      <c r="AI1158"/>
      <c r="AJ1158"/>
      <c r="AK1158"/>
      <c r="AL1158"/>
      <c r="AM1158"/>
      <c r="AN1158"/>
    </row>
    <row r="1159" spans="1:40" ht="15.75">
      <c r="A1159" s="839"/>
      <c r="B1159" s="835"/>
      <c r="C1159" s="835"/>
      <c r="D1159" s="835"/>
      <c r="E1159" s="835"/>
      <c r="F1159" s="835"/>
      <c r="G1159" s="835"/>
      <c r="H1159" s="835"/>
      <c r="I1159" s="835"/>
      <c r="J1159" s="835"/>
      <c r="K1159" s="835"/>
      <c r="L1159" s="835"/>
      <c r="M1159" s="835"/>
      <c r="N1159" s="836"/>
      <c r="O1159" s="836"/>
      <c r="P1159" s="836"/>
      <c r="Q1159" s="836"/>
      <c r="R1159" s="836"/>
      <c r="S1159" s="836"/>
      <c r="T1159" s="836"/>
      <c r="U1159" s="836"/>
      <c r="V1159" s="836"/>
      <c r="W1159" s="836"/>
      <c r="X1159" s="836"/>
      <c r="Y1159" s="836"/>
      <c r="Z1159" s="836"/>
      <c r="AA1159" s="836"/>
      <c r="AB1159" s="836"/>
      <c r="AC1159" s="836"/>
      <c r="AD1159" s="836"/>
      <c r="AE1159" s="861"/>
      <c r="AF1159"/>
      <c r="AG1159"/>
      <c r="AH1159"/>
      <c r="AI1159"/>
      <c r="AJ1159"/>
      <c r="AK1159"/>
      <c r="AL1159"/>
      <c r="AM1159"/>
      <c r="AN1159"/>
    </row>
    <row r="1160" spans="1:40" ht="15.75">
      <c r="A1160" s="839"/>
      <c r="B1160" s="835"/>
      <c r="C1160" s="835"/>
      <c r="D1160" s="835"/>
      <c r="E1160" s="835"/>
      <c r="F1160" s="835"/>
      <c r="G1160" s="835"/>
      <c r="H1160" s="835"/>
      <c r="I1160" s="835"/>
      <c r="J1160" s="835"/>
      <c r="K1160" s="835"/>
      <c r="L1160" s="835"/>
      <c r="M1160" s="835"/>
      <c r="N1160" s="836"/>
      <c r="O1160" s="836"/>
      <c r="P1160" s="836"/>
      <c r="Q1160" s="836"/>
      <c r="R1160" s="836"/>
      <c r="S1160" s="836"/>
      <c r="T1160" s="836"/>
      <c r="U1160" s="836"/>
      <c r="V1160" s="836"/>
      <c r="W1160" s="836"/>
      <c r="X1160" s="836"/>
      <c r="Y1160" s="836"/>
      <c r="Z1160" s="836"/>
      <c r="AA1160" s="836"/>
      <c r="AB1160" s="836"/>
      <c r="AC1160" s="836"/>
      <c r="AD1160" s="836"/>
      <c r="AE1160" s="861"/>
      <c r="AF1160"/>
      <c r="AG1160"/>
      <c r="AH1160"/>
      <c r="AI1160"/>
      <c r="AJ1160"/>
      <c r="AK1160"/>
      <c r="AL1160"/>
      <c r="AM1160"/>
      <c r="AN1160"/>
    </row>
    <row r="1161" spans="1:40" ht="15.75">
      <c r="A1161" s="839"/>
      <c r="B1161" s="835"/>
      <c r="C1161" s="835"/>
      <c r="D1161" s="835"/>
      <c r="E1161" s="835"/>
      <c r="F1161" s="835"/>
      <c r="G1161" s="835"/>
      <c r="H1161" s="835"/>
      <c r="I1161" s="835"/>
      <c r="J1161" s="835"/>
      <c r="K1161" s="835"/>
      <c r="L1161" s="835"/>
      <c r="M1161" s="835"/>
      <c r="N1161" s="836"/>
      <c r="O1161" s="836"/>
      <c r="P1161" s="836"/>
      <c r="Q1161" s="836"/>
      <c r="R1161" s="836"/>
      <c r="S1161" s="836"/>
      <c r="T1161" s="836"/>
      <c r="U1161" s="836"/>
      <c r="V1161" s="836"/>
      <c r="W1161" s="836"/>
      <c r="X1161" s="836"/>
      <c r="Y1161" s="836"/>
      <c r="Z1161" s="836"/>
      <c r="AA1161" s="836"/>
      <c r="AB1161" s="836"/>
      <c r="AC1161" s="836"/>
      <c r="AD1161" s="836"/>
      <c r="AE1161" s="861"/>
      <c r="AF1161"/>
      <c r="AG1161"/>
      <c r="AH1161"/>
      <c r="AI1161"/>
      <c r="AJ1161"/>
      <c r="AK1161"/>
      <c r="AL1161"/>
      <c r="AM1161"/>
      <c r="AN1161"/>
    </row>
    <row r="1162" spans="1:40" ht="15.75">
      <c r="A1162" s="839"/>
      <c r="B1162" s="835"/>
      <c r="C1162" s="835"/>
      <c r="D1162" s="835"/>
      <c r="E1162" s="835"/>
      <c r="F1162" s="835"/>
      <c r="G1162" s="835"/>
      <c r="H1162" s="835"/>
      <c r="I1162" s="835"/>
      <c r="J1162" s="835"/>
      <c r="K1162" s="835"/>
      <c r="L1162" s="835"/>
      <c r="M1162" s="835"/>
      <c r="N1162" s="836"/>
      <c r="O1162" s="836"/>
      <c r="P1162" s="836"/>
      <c r="Q1162" s="836"/>
      <c r="R1162" s="836"/>
      <c r="S1162" s="836"/>
      <c r="T1162" s="836"/>
      <c r="U1162" s="836"/>
      <c r="V1162" s="836"/>
      <c r="W1162" s="836"/>
      <c r="X1162" s="836"/>
      <c r="Y1162" s="836"/>
      <c r="Z1162" s="836"/>
      <c r="AA1162" s="836"/>
      <c r="AB1162" s="836"/>
      <c r="AC1162" s="836"/>
      <c r="AD1162" s="836"/>
      <c r="AE1162" s="861"/>
      <c r="AF1162"/>
      <c r="AG1162"/>
      <c r="AH1162"/>
      <c r="AI1162"/>
      <c r="AJ1162"/>
      <c r="AK1162"/>
      <c r="AL1162"/>
      <c r="AM1162"/>
      <c r="AN1162"/>
    </row>
    <row r="1163" spans="1:40" ht="15.75">
      <c r="A1163" s="839"/>
      <c r="B1163" s="835"/>
      <c r="C1163" s="835"/>
      <c r="D1163" s="835"/>
      <c r="E1163" s="835"/>
      <c r="F1163" s="835"/>
      <c r="G1163" s="835"/>
      <c r="H1163" s="835"/>
      <c r="I1163" s="835"/>
      <c r="J1163" s="835"/>
      <c r="K1163" s="835"/>
      <c r="L1163" s="835"/>
      <c r="M1163" s="835"/>
      <c r="N1163" s="836"/>
      <c r="O1163" s="836"/>
      <c r="P1163" s="836"/>
      <c r="Q1163" s="836"/>
      <c r="R1163" s="836"/>
      <c r="S1163" s="836"/>
      <c r="T1163" s="836"/>
      <c r="U1163" s="836"/>
      <c r="V1163" s="836"/>
      <c r="W1163" s="836"/>
      <c r="X1163" s="836"/>
      <c r="Y1163" s="836"/>
      <c r="Z1163" s="836"/>
      <c r="AA1163" s="836"/>
      <c r="AB1163" s="836"/>
      <c r="AC1163" s="836"/>
      <c r="AD1163" s="836"/>
      <c r="AE1163" s="861"/>
      <c r="AF1163"/>
      <c r="AG1163"/>
      <c r="AH1163"/>
      <c r="AI1163"/>
      <c r="AJ1163"/>
      <c r="AK1163"/>
      <c r="AL1163"/>
      <c r="AM1163"/>
      <c r="AN1163"/>
    </row>
    <row r="1164" spans="1:40" ht="15.75">
      <c r="A1164" s="839"/>
      <c r="B1164" s="835"/>
      <c r="C1164" s="835"/>
      <c r="D1164" s="835"/>
      <c r="E1164" s="835"/>
      <c r="F1164" s="835"/>
      <c r="G1164" s="835"/>
      <c r="H1164" s="835"/>
      <c r="I1164" s="835"/>
      <c r="J1164" s="835"/>
      <c r="K1164" s="835"/>
      <c r="L1164" s="835"/>
      <c r="M1164" s="835"/>
      <c r="N1164" s="836"/>
      <c r="O1164" s="836"/>
      <c r="P1164" s="836"/>
      <c r="Q1164" s="836"/>
      <c r="R1164" s="836"/>
      <c r="S1164" s="836"/>
      <c r="T1164" s="836"/>
      <c r="U1164" s="836"/>
      <c r="V1164" s="836"/>
      <c r="W1164" s="836"/>
      <c r="X1164" s="836"/>
      <c r="Y1164" s="836"/>
      <c r="Z1164" s="836"/>
      <c r="AA1164" s="836"/>
      <c r="AB1164" s="836"/>
      <c r="AC1164" s="836"/>
      <c r="AD1164" s="836"/>
      <c r="AE1164" s="861"/>
      <c r="AF1164"/>
      <c r="AG1164"/>
      <c r="AH1164"/>
      <c r="AI1164"/>
      <c r="AJ1164"/>
      <c r="AK1164"/>
      <c r="AL1164"/>
      <c r="AM1164"/>
      <c r="AN1164"/>
    </row>
    <row r="1165" spans="1:40" ht="15.75">
      <c r="A1165" s="839"/>
      <c r="B1165" s="835"/>
      <c r="C1165" s="835"/>
      <c r="D1165" s="835"/>
      <c r="E1165" s="835"/>
      <c r="F1165" s="835"/>
      <c r="G1165" s="835"/>
      <c r="H1165" s="835"/>
      <c r="I1165" s="835"/>
      <c r="J1165" s="835"/>
      <c r="K1165" s="835"/>
      <c r="L1165" s="835"/>
      <c r="M1165" s="835"/>
      <c r="N1165" s="836"/>
      <c r="O1165" s="836"/>
      <c r="P1165" s="836"/>
      <c r="Q1165" s="836"/>
      <c r="R1165" s="836"/>
      <c r="S1165" s="836"/>
      <c r="T1165" s="836"/>
      <c r="U1165" s="836"/>
      <c r="V1165" s="836"/>
      <c r="W1165" s="836"/>
      <c r="X1165" s="836"/>
      <c r="Y1165" s="836"/>
      <c r="Z1165" s="836"/>
      <c r="AA1165" s="836"/>
      <c r="AB1165" s="836"/>
      <c r="AC1165" s="836"/>
      <c r="AD1165" s="836"/>
      <c r="AE1165" s="861"/>
      <c r="AF1165"/>
      <c r="AG1165"/>
      <c r="AH1165"/>
      <c r="AI1165"/>
      <c r="AJ1165"/>
      <c r="AK1165"/>
      <c r="AL1165"/>
      <c r="AM1165"/>
      <c r="AN1165"/>
    </row>
    <row r="1166" spans="1:40" ht="15.75">
      <c r="A1166" s="839"/>
      <c r="B1166" s="835"/>
      <c r="C1166" s="835"/>
      <c r="D1166" s="835"/>
      <c r="E1166" s="835"/>
      <c r="F1166" s="835"/>
      <c r="G1166" s="835"/>
      <c r="H1166" s="835"/>
      <c r="I1166" s="835"/>
      <c r="J1166" s="835"/>
      <c r="K1166" s="835"/>
      <c r="L1166" s="835"/>
      <c r="M1166" s="835"/>
      <c r="N1166" s="836"/>
      <c r="O1166" s="836"/>
      <c r="P1166" s="836"/>
      <c r="Q1166" s="836"/>
      <c r="R1166" s="836"/>
      <c r="S1166" s="836"/>
      <c r="T1166" s="836"/>
      <c r="U1166" s="836"/>
      <c r="V1166" s="836"/>
      <c r="W1166" s="836"/>
      <c r="X1166" s="836"/>
      <c r="Y1166" s="836"/>
      <c r="Z1166" s="836"/>
      <c r="AA1166" s="836"/>
      <c r="AB1166" s="836"/>
      <c r="AC1166" s="836"/>
      <c r="AD1166" s="836"/>
      <c r="AE1166" s="861"/>
      <c r="AF1166"/>
      <c r="AG1166"/>
      <c r="AH1166"/>
      <c r="AI1166"/>
      <c r="AJ1166"/>
      <c r="AK1166"/>
      <c r="AL1166"/>
      <c r="AM1166"/>
      <c r="AN1166"/>
    </row>
    <row r="1167" spans="1:40" ht="15.75">
      <c r="A1167" s="839"/>
      <c r="B1167" s="835"/>
      <c r="C1167" s="835"/>
      <c r="D1167" s="835"/>
      <c r="E1167" s="835"/>
      <c r="F1167" s="835"/>
      <c r="G1167" s="835"/>
      <c r="H1167" s="835"/>
      <c r="I1167" s="835"/>
      <c r="J1167" s="835"/>
      <c r="K1167" s="835"/>
      <c r="L1167" s="835"/>
      <c r="M1167" s="835"/>
      <c r="N1167" s="836"/>
      <c r="O1167" s="836"/>
      <c r="P1167" s="836"/>
      <c r="Q1167" s="836"/>
      <c r="R1167" s="836"/>
      <c r="S1167" s="836"/>
      <c r="T1167" s="836"/>
      <c r="U1167" s="836"/>
      <c r="V1167" s="836"/>
      <c r="W1167" s="836"/>
      <c r="X1167" s="836"/>
      <c r="Y1167" s="836"/>
      <c r="Z1167" s="836"/>
      <c r="AA1167" s="836"/>
      <c r="AB1167" s="836"/>
      <c r="AC1167" s="836"/>
      <c r="AD1167" s="836"/>
      <c r="AE1167" s="861"/>
      <c r="AF1167"/>
      <c r="AG1167"/>
      <c r="AH1167"/>
      <c r="AI1167"/>
      <c r="AJ1167"/>
      <c r="AK1167"/>
      <c r="AL1167"/>
      <c r="AM1167"/>
      <c r="AN1167"/>
    </row>
    <row r="1168" spans="1:40" ht="15.75">
      <c r="A1168" s="839"/>
      <c r="B1168" s="835"/>
      <c r="C1168" s="835"/>
      <c r="D1168" s="835"/>
      <c r="E1168" s="835"/>
      <c r="F1168" s="835"/>
      <c r="G1168" s="835"/>
      <c r="H1168" s="835"/>
      <c r="I1168" s="835"/>
      <c r="J1168" s="835"/>
      <c r="K1168" s="835"/>
      <c r="L1168" s="835"/>
      <c r="M1168" s="835"/>
      <c r="N1168" s="836"/>
      <c r="O1168" s="836"/>
      <c r="P1168" s="836"/>
      <c r="Q1168" s="836"/>
      <c r="R1168" s="836"/>
      <c r="S1168" s="836"/>
      <c r="T1168" s="836"/>
      <c r="U1168" s="836"/>
      <c r="V1168" s="836"/>
      <c r="W1168" s="836"/>
      <c r="X1168" s="836"/>
      <c r="Y1168" s="836"/>
      <c r="Z1168" s="836"/>
      <c r="AA1168" s="836"/>
      <c r="AB1168" s="836"/>
      <c r="AC1168" s="836"/>
      <c r="AD1168" s="836"/>
      <c r="AE1168" s="861"/>
      <c r="AF1168"/>
      <c r="AG1168"/>
      <c r="AH1168"/>
      <c r="AI1168"/>
      <c r="AJ1168"/>
      <c r="AK1168"/>
      <c r="AL1168"/>
      <c r="AM1168"/>
      <c r="AN1168"/>
    </row>
    <row r="1169" spans="1:40" ht="15.75">
      <c r="A1169" s="839"/>
      <c r="B1169" s="835"/>
      <c r="C1169" s="835"/>
      <c r="D1169" s="835"/>
      <c r="E1169" s="835"/>
      <c r="F1169" s="835"/>
      <c r="G1169" s="835"/>
      <c r="H1169" s="835"/>
      <c r="I1169" s="835"/>
      <c r="J1169" s="835"/>
      <c r="K1169" s="835"/>
      <c r="L1169" s="835"/>
      <c r="M1169" s="835"/>
      <c r="N1169" s="836"/>
      <c r="O1169" s="836"/>
      <c r="P1169" s="836"/>
      <c r="Q1169" s="836"/>
      <c r="R1169" s="836"/>
      <c r="S1169" s="836"/>
      <c r="T1169" s="836"/>
      <c r="U1169" s="836"/>
      <c r="V1169" s="836"/>
      <c r="W1169" s="836"/>
      <c r="X1169" s="836"/>
      <c r="Y1169" s="836"/>
      <c r="Z1169" s="836"/>
      <c r="AA1169" s="836"/>
      <c r="AB1169" s="836"/>
      <c r="AC1169" s="836"/>
      <c r="AD1169" s="836"/>
      <c r="AE1169" s="861"/>
      <c r="AF1169"/>
      <c r="AG1169"/>
      <c r="AH1169"/>
      <c r="AI1169"/>
      <c r="AJ1169"/>
      <c r="AK1169"/>
      <c r="AL1169"/>
      <c r="AM1169"/>
      <c r="AN1169"/>
    </row>
    <row r="1170" spans="1:40" ht="15.75">
      <c r="A1170" s="839"/>
      <c r="B1170" s="835"/>
      <c r="C1170" s="835"/>
      <c r="D1170" s="835"/>
      <c r="E1170" s="835"/>
      <c r="F1170" s="835"/>
      <c r="G1170" s="835"/>
      <c r="H1170" s="835"/>
      <c r="I1170" s="835"/>
      <c r="J1170" s="835"/>
      <c r="K1170" s="835"/>
      <c r="L1170" s="835"/>
      <c r="M1170" s="835"/>
      <c r="N1170" s="836"/>
      <c r="O1170" s="836"/>
      <c r="P1170" s="836"/>
      <c r="Q1170" s="836"/>
      <c r="R1170" s="836"/>
      <c r="S1170" s="836"/>
      <c r="T1170" s="836"/>
      <c r="U1170" s="836"/>
      <c r="V1170" s="836"/>
      <c r="W1170" s="836"/>
      <c r="X1170" s="836"/>
      <c r="Y1170" s="836"/>
      <c r="Z1170" s="836"/>
      <c r="AA1170" s="836"/>
      <c r="AB1170" s="836"/>
      <c r="AC1170" s="836"/>
      <c r="AD1170" s="836"/>
      <c r="AE1170" s="861"/>
      <c r="AF1170"/>
      <c r="AG1170"/>
      <c r="AH1170"/>
      <c r="AI1170"/>
      <c r="AJ1170"/>
      <c r="AK1170"/>
      <c r="AL1170"/>
      <c r="AM1170"/>
      <c r="AN1170"/>
    </row>
    <row r="1171" spans="1:40" ht="15.75">
      <c r="A1171" s="839"/>
      <c r="B1171" s="835"/>
      <c r="C1171" s="835"/>
      <c r="D1171" s="835"/>
      <c r="E1171" s="835"/>
      <c r="F1171" s="835"/>
      <c r="G1171" s="835"/>
      <c r="H1171" s="835"/>
      <c r="I1171" s="835"/>
      <c r="J1171" s="835"/>
      <c r="K1171" s="835"/>
      <c r="L1171" s="835"/>
      <c r="M1171" s="835"/>
      <c r="N1171" s="836"/>
      <c r="O1171" s="836"/>
      <c r="P1171" s="836"/>
      <c r="Q1171" s="836"/>
      <c r="R1171" s="836"/>
      <c r="S1171" s="836"/>
      <c r="T1171" s="836"/>
      <c r="U1171" s="836"/>
      <c r="V1171" s="836"/>
      <c r="W1171" s="836"/>
      <c r="X1171" s="836"/>
      <c r="Y1171" s="836"/>
      <c r="Z1171" s="836"/>
      <c r="AA1171" s="836"/>
      <c r="AB1171" s="836"/>
      <c r="AC1171" s="836"/>
      <c r="AD1171" s="836"/>
      <c r="AE1171" s="861"/>
      <c r="AF1171"/>
      <c r="AG1171"/>
      <c r="AH1171"/>
      <c r="AI1171"/>
      <c r="AJ1171"/>
      <c r="AK1171"/>
      <c r="AL1171"/>
      <c r="AM1171"/>
      <c r="AN1171"/>
    </row>
    <row r="1172" spans="1:40" ht="15.75">
      <c r="A1172" s="839"/>
      <c r="B1172" s="835"/>
      <c r="C1172" s="835"/>
      <c r="D1172" s="835"/>
      <c r="E1172" s="835"/>
      <c r="F1172" s="835"/>
      <c r="G1172" s="835"/>
      <c r="H1172" s="835"/>
      <c r="I1172" s="835"/>
      <c r="J1172" s="835"/>
      <c r="K1172" s="835"/>
      <c r="L1172" s="835"/>
      <c r="M1172" s="835"/>
      <c r="N1172" s="836"/>
      <c r="O1172" s="836"/>
      <c r="P1172" s="836"/>
      <c r="Q1172" s="836"/>
      <c r="R1172" s="836"/>
      <c r="S1172" s="836"/>
      <c r="T1172" s="836"/>
      <c r="U1172" s="836"/>
      <c r="V1172" s="836"/>
      <c r="W1172" s="836"/>
      <c r="X1172" s="836"/>
      <c r="Y1172" s="836"/>
      <c r="Z1172" s="836"/>
      <c r="AA1172" s="836"/>
      <c r="AB1172" s="836"/>
      <c r="AC1172" s="836"/>
      <c r="AD1172" s="836"/>
      <c r="AE1172" s="861"/>
      <c r="AF1172"/>
      <c r="AG1172"/>
      <c r="AH1172"/>
      <c r="AI1172"/>
      <c r="AJ1172"/>
      <c r="AK1172"/>
      <c r="AL1172"/>
      <c r="AM1172"/>
      <c r="AN1172"/>
    </row>
    <row r="1173" spans="1:40" ht="15.75">
      <c r="A1173" s="839"/>
      <c r="B1173" s="835"/>
      <c r="C1173" s="835"/>
      <c r="D1173" s="835"/>
      <c r="E1173" s="835"/>
      <c r="F1173" s="835"/>
      <c r="G1173" s="835"/>
      <c r="H1173" s="835"/>
      <c r="I1173" s="835"/>
      <c r="J1173" s="835"/>
      <c r="K1173" s="835"/>
      <c r="L1173" s="835"/>
      <c r="M1173" s="835"/>
      <c r="N1173" s="836"/>
      <c r="O1173" s="836"/>
      <c r="P1173" s="836"/>
      <c r="Q1173" s="836"/>
      <c r="R1173" s="836"/>
      <c r="S1173" s="836"/>
      <c r="T1173" s="836"/>
      <c r="U1173" s="836"/>
      <c r="V1173" s="836"/>
      <c r="W1173" s="836"/>
      <c r="X1173" s="836"/>
      <c r="Y1173" s="836"/>
      <c r="Z1173" s="836"/>
      <c r="AA1173" s="836"/>
      <c r="AB1173" s="836"/>
      <c r="AC1173" s="836"/>
      <c r="AD1173" s="836"/>
      <c r="AE1173" s="861"/>
      <c r="AF1173"/>
      <c r="AG1173"/>
      <c r="AH1173"/>
      <c r="AI1173"/>
      <c r="AJ1173"/>
      <c r="AK1173"/>
      <c r="AL1173"/>
      <c r="AM1173"/>
      <c r="AN1173"/>
    </row>
    <row r="1174" spans="1:40" ht="15.75">
      <c r="A1174" s="839"/>
      <c r="B1174" s="835"/>
      <c r="C1174" s="835"/>
      <c r="D1174" s="835"/>
      <c r="E1174" s="835"/>
      <c r="F1174" s="835"/>
      <c r="G1174" s="835"/>
      <c r="H1174" s="835"/>
      <c r="I1174" s="835"/>
      <c r="J1174" s="835"/>
      <c r="K1174" s="835"/>
      <c r="L1174" s="835"/>
      <c r="M1174" s="835"/>
      <c r="N1174" s="836"/>
      <c r="O1174" s="836"/>
      <c r="P1174" s="836"/>
      <c r="Q1174" s="836"/>
      <c r="R1174" s="836"/>
      <c r="S1174" s="836"/>
      <c r="T1174" s="836"/>
      <c r="U1174" s="836"/>
      <c r="V1174" s="836"/>
      <c r="W1174" s="836"/>
      <c r="X1174" s="836"/>
      <c r="Y1174" s="836"/>
      <c r="Z1174" s="836"/>
      <c r="AA1174" s="836"/>
      <c r="AB1174" s="836"/>
      <c r="AC1174" s="836"/>
      <c r="AD1174" s="836"/>
      <c r="AE1174" s="861"/>
      <c r="AF1174"/>
      <c r="AG1174"/>
      <c r="AH1174"/>
      <c r="AI1174"/>
      <c r="AJ1174"/>
      <c r="AK1174"/>
      <c r="AL1174"/>
      <c r="AM1174"/>
      <c r="AN1174"/>
    </row>
    <row r="1175" spans="1:40" ht="15.75">
      <c r="A1175" s="839"/>
      <c r="B1175" s="835"/>
      <c r="C1175" s="835"/>
      <c r="D1175" s="835"/>
      <c r="E1175" s="835"/>
      <c r="F1175" s="835"/>
      <c r="G1175" s="835"/>
      <c r="H1175" s="835"/>
      <c r="I1175" s="835"/>
      <c r="J1175" s="835"/>
      <c r="K1175" s="835"/>
      <c r="L1175" s="835"/>
      <c r="M1175" s="835"/>
      <c r="N1175" s="836"/>
      <c r="O1175" s="836"/>
      <c r="P1175" s="836"/>
      <c r="Q1175" s="836"/>
      <c r="R1175" s="836"/>
      <c r="S1175" s="836"/>
      <c r="T1175" s="836"/>
      <c r="U1175" s="836"/>
      <c r="V1175" s="836"/>
      <c r="W1175" s="836"/>
      <c r="X1175" s="836"/>
      <c r="Y1175" s="836"/>
      <c r="Z1175" s="836"/>
      <c r="AA1175" s="836"/>
      <c r="AB1175" s="836"/>
      <c r="AC1175" s="836"/>
      <c r="AD1175" s="836"/>
      <c r="AE1175" s="861"/>
      <c r="AF1175"/>
      <c r="AG1175"/>
      <c r="AH1175"/>
      <c r="AI1175"/>
      <c r="AJ1175"/>
      <c r="AK1175"/>
      <c r="AL1175"/>
      <c r="AM1175"/>
      <c r="AN1175"/>
    </row>
    <row r="1176" spans="1:40" ht="15.75">
      <c r="A1176" s="839"/>
      <c r="B1176" s="835"/>
      <c r="C1176" s="835"/>
      <c r="D1176" s="835"/>
      <c r="E1176" s="835"/>
      <c r="F1176" s="835"/>
      <c r="G1176" s="835"/>
      <c r="H1176" s="835"/>
      <c r="I1176" s="835"/>
      <c r="J1176" s="835"/>
      <c r="K1176" s="835"/>
      <c r="L1176" s="835"/>
      <c r="M1176" s="835"/>
      <c r="N1176" s="836"/>
      <c r="O1176" s="836"/>
      <c r="P1176" s="836"/>
      <c r="Q1176" s="836"/>
      <c r="R1176" s="836"/>
      <c r="S1176" s="836"/>
      <c r="T1176" s="836"/>
      <c r="U1176" s="836"/>
      <c r="V1176" s="836"/>
      <c r="W1176" s="836"/>
      <c r="X1176" s="836"/>
      <c r="Y1176" s="836"/>
      <c r="Z1176" s="836"/>
      <c r="AA1176" s="836"/>
      <c r="AB1176" s="836"/>
      <c r="AC1176" s="836"/>
      <c r="AD1176" s="836"/>
      <c r="AE1176" s="861"/>
      <c r="AF1176"/>
      <c r="AG1176"/>
      <c r="AH1176"/>
      <c r="AI1176"/>
      <c r="AJ1176"/>
      <c r="AK1176"/>
      <c r="AL1176"/>
      <c r="AM1176"/>
      <c r="AN1176"/>
    </row>
    <row r="1177" spans="1:40" ht="15.75">
      <c r="A1177" s="839"/>
      <c r="B1177" s="835"/>
      <c r="C1177" s="835"/>
      <c r="D1177" s="835"/>
      <c r="E1177" s="835"/>
      <c r="F1177" s="835"/>
      <c r="G1177" s="835"/>
      <c r="H1177" s="835"/>
      <c r="I1177" s="835"/>
      <c r="J1177" s="835"/>
      <c r="K1177" s="835"/>
      <c r="L1177" s="835"/>
      <c r="M1177" s="835"/>
      <c r="N1177" s="836"/>
      <c r="O1177" s="836"/>
      <c r="P1177" s="836"/>
      <c r="Q1177" s="836"/>
      <c r="R1177" s="836"/>
      <c r="S1177" s="836"/>
      <c r="T1177" s="836"/>
      <c r="U1177" s="836"/>
      <c r="V1177" s="836"/>
      <c r="W1177" s="836"/>
      <c r="X1177" s="836"/>
      <c r="Y1177" s="836"/>
      <c r="Z1177" s="836"/>
      <c r="AA1177" s="836"/>
      <c r="AB1177" s="836"/>
      <c r="AC1177" s="836"/>
      <c r="AD1177" s="836"/>
      <c r="AE1177" s="861"/>
      <c r="AF1177"/>
      <c r="AG1177"/>
      <c r="AH1177"/>
      <c r="AI1177"/>
      <c r="AJ1177"/>
      <c r="AK1177"/>
      <c r="AL1177"/>
      <c r="AM1177"/>
      <c r="AN1177"/>
    </row>
    <row r="1178" spans="1:40" ht="15.75">
      <c r="A1178" s="839"/>
      <c r="B1178" s="835"/>
      <c r="C1178" s="835"/>
      <c r="D1178" s="835"/>
      <c r="E1178" s="835"/>
      <c r="F1178" s="835"/>
      <c r="G1178" s="835"/>
      <c r="H1178" s="835"/>
      <c r="I1178" s="835"/>
      <c r="J1178" s="835"/>
      <c r="K1178" s="835"/>
      <c r="L1178" s="835"/>
      <c r="M1178" s="835"/>
      <c r="N1178" s="836"/>
      <c r="O1178" s="836"/>
      <c r="P1178" s="836"/>
      <c r="Q1178" s="836"/>
      <c r="R1178" s="836"/>
      <c r="S1178" s="836"/>
      <c r="T1178" s="836"/>
      <c r="U1178" s="836"/>
      <c r="V1178" s="836"/>
      <c r="W1178" s="836"/>
      <c r="X1178" s="836"/>
      <c r="Y1178" s="836"/>
      <c r="Z1178" s="836"/>
      <c r="AA1178" s="836"/>
      <c r="AB1178" s="836"/>
      <c r="AC1178" s="836"/>
      <c r="AD1178" s="836"/>
      <c r="AE1178" s="861"/>
      <c r="AF1178"/>
      <c r="AG1178"/>
      <c r="AH1178"/>
      <c r="AI1178"/>
      <c r="AJ1178"/>
      <c r="AK1178"/>
      <c r="AL1178"/>
      <c r="AM1178"/>
      <c r="AN1178"/>
    </row>
    <row r="1179" spans="1:40" ht="15.75">
      <c r="A1179" s="839"/>
      <c r="B1179" s="835"/>
      <c r="C1179" s="835"/>
      <c r="D1179" s="835"/>
      <c r="E1179" s="835"/>
      <c r="F1179" s="835"/>
      <c r="G1179" s="835"/>
      <c r="H1179" s="835"/>
      <c r="I1179" s="835"/>
      <c r="J1179" s="835"/>
      <c r="K1179" s="835"/>
      <c r="L1179" s="835"/>
      <c r="M1179" s="835"/>
      <c r="N1179" s="836"/>
      <c r="O1179" s="836"/>
      <c r="P1179" s="836"/>
      <c r="Q1179" s="836"/>
      <c r="R1179" s="836"/>
      <c r="S1179" s="836"/>
      <c r="T1179" s="836"/>
      <c r="U1179" s="836"/>
      <c r="V1179" s="836"/>
      <c r="W1179" s="836"/>
      <c r="X1179" s="836"/>
      <c r="Y1179" s="836"/>
      <c r="Z1179" s="836"/>
      <c r="AA1179" s="836"/>
      <c r="AB1179" s="836"/>
      <c r="AC1179" s="836"/>
      <c r="AD1179" s="836"/>
      <c r="AE1179" s="861"/>
      <c r="AF1179"/>
      <c r="AG1179"/>
      <c r="AH1179"/>
      <c r="AI1179"/>
      <c r="AJ1179"/>
      <c r="AK1179"/>
      <c r="AL1179"/>
      <c r="AM1179"/>
      <c r="AN1179"/>
    </row>
    <row r="1180" spans="1:40" ht="15.75">
      <c r="A1180" s="839"/>
      <c r="B1180" s="835"/>
      <c r="C1180" s="835"/>
      <c r="D1180" s="835"/>
      <c r="E1180" s="835"/>
      <c r="F1180" s="835"/>
      <c r="G1180" s="835"/>
      <c r="H1180" s="835"/>
      <c r="I1180" s="835"/>
      <c r="J1180" s="835"/>
      <c r="K1180" s="835"/>
      <c r="L1180" s="835"/>
      <c r="M1180" s="835"/>
      <c r="N1180" s="836"/>
      <c r="O1180" s="836"/>
      <c r="P1180" s="836"/>
      <c r="Q1180" s="836"/>
      <c r="R1180" s="836"/>
      <c r="S1180" s="836"/>
      <c r="T1180" s="836"/>
      <c r="U1180" s="836"/>
      <c r="V1180" s="836"/>
      <c r="W1180" s="836"/>
      <c r="X1180" s="836"/>
      <c r="Y1180" s="836"/>
      <c r="Z1180" s="836"/>
      <c r="AA1180" s="836"/>
      <c r="AB1180" s="836"/>
      <c r="AC1180" s="836"/>
      <c r="AD1180" s="836"/>
      <c r="AE1180" s="861"/>
      <c r="AF1180"/>
      <c r="AG1180"/>
      <c r="AH1180"/>
      <c r="AI1180"/>
      <c r="AJ1180"/>
      <c r="AK1180"/>
      <c r="AL1180"/>
      <c r="AM1180"/>
      <c r="AN1180"/>
    </row>
    <row r="1181" spans="1:40" ht="15.75">
      <c r="A1181" s="839"/>
      <c r="B1181" s="835"/>
      <c r="C1181" s="835"/>
      <c r="D1181" s="835"/>
      <c r="E1181" s="835"/>
      <c r="F1181" s="835"/>
      <c r="G1181" s="835"/>
      <c r="H1181" s="835"/>
      <c r="I1181" s="835"/>
      <c r="J1181" s="835"/>
      <c r="K1181" s="835"/>
      <c r="L1181" s="835"/>
      <c r="M1181" s="835"/>
      <c r="N1181" s="836"/>
      <c r="O1181" s="836"/>
      <c r="P1181" s="836"/>
      <c r="Q1181" s="836"/>
      <c r="R1181" s="836"/>
      <c r="S1181" s="836"/>
      <c r="T1181" s="836"/>
      <c r="U1181" s="836"/>
      <c r="V1181" s="836"/>
      <c r="W1181" s="836"/>
      <c r="X1181" s="836"/>
      <c r="Y1181" s="836"/>
      <c r="Z1181" s="836"/>
      <c r="AA1181" s="836"/>
      <c r="AB1181" s="836"/>
      <c r="AC1181" s="836"/>
      <c r="AD1181" s="836"/>
      <c r="AE1181" s="861"/>
      <c r="AF1181"/>
      <c r="AG1181"/>
      <c r="AH1181"/>
      <c r="AI1181"/>
      <c r="AJ1181"/>
      <c r="AK1181"/>
      <c r="AL1181"/>
      <c r="AM1181"/>
      <c r="AN1181"/>
    </row>
    <row r="1182" spans="1:40" ht="15.75">
      <c r="A1182" s="839"/>
      <c r="B1182" s="835"/>
      <c r="C1182" s="835"/>
      <c r="D1182" s="835"/>
      <c r="E1182" s="835"/>
      <c r="F1182" s="835"/>
      <c r="G1182" s="835"/>
      <c r="H1182" s="835"/>
      <c r="I1182" s="835"/>
      <c r="J1182" s="835"/>
      <c r="K1182" s="835"/>
      <c r="L1182" s="835"/>
      <c r="M1182" s="835"/>
      <c r="N1182" s="836"/>
      <c r="O1182" s="836"/>
      <c r="P1182" s="836"/>
      <c r="Q1182" s="836"/>
      <c r="R1182" s="836"/>
      <c r="S1182" s="836"/>
      <c r="T1182" s="836"/>
      <c r="U1182" s="836"/>
      <c r="V1182" s="836"/>
      <c r="W1182" s="836"/>
      <c r="X1182" s="836"/>
      <c r="Y1182" s="836"/>
      <c r="Z1182" s="836"/>
      <c r="AA1182" s="836"/>
      <c r="AB1182" s="836"/>
      <c r="AC1182" s="836"/>
      <c r="AD1182" s="836"/>
      <c r="AE1182" s="861"/>
      <c r="AF1182"/>
      <c r="AG1182"/>
      <c r="AH1182"/>
      <c r="AI1182"/>
      <c r="AJ1182"/>
      <c r="AK1182"/>
      <c r="AL1182"/>
      <c r="AM1182"/>
      <c r="AN1182"/>
    </row>
    <row r="1183" spans="1:40" ht="15.75">
      <c r="A1183" s="839"/>
      <c r="B1183" s="835"/>
      <c r="C1183" s="835"/>
      <c r="D1183" s="835"/>
      <c r="E1183" s="835"/>
      <c r="F1183" s="835"/>
      <c r="G1183" s="835"/>
      <c r="H1183" s="835"/>
      <c r="I1183" s="835"/>
      <c r="J1183" s="835"/>
      <c r="K1183" s="835"/>
      <c r="L1183" s="835"/>
      <c r="M1183" s="835"/>
      <c r="N1183" s="836"/>
      <c r="O1183" s="836"/>
      <c r="P1183" s="836"/>
      <c r="Q1183" s="836"/>
      <c r="R1183" s="836"/>
      <c r="S1183" s="836"/>
      <c r="T1183" s="836"/>
      <c r="U1183" s="836"/>
      <c r="V1183" s="836"/>
      <c r="W1183" s="836"/>
      <c r="X1183" s="836"/>
      <c r="Y1183" s="836"/>
      <c r="Z1183" s="836"/>
      <c r="AA1183" s="836"/>
      <c r="AB1183" s="836"/>
      <c r="AC1183" s="836"/>
      <c r="AD1183" s="836"/>
      <c r="AE1183" s="861"/>
      <c r="AF1183"/>
      <c r="AG1183"/>
      <c r="AH1183"/>
      <c r="AI1183"/>
      <c r="AJ1183"/>
      <c r="AK1183"/>
      <c r="AL1183"/>
      <c r="AM1183"/>
      <c r="AN1183"/>
    </row>
    <row r="1184" spans="1:40" ht="15.75">
      <c r="A1184" s="839"/>
      <c r="B1184" s="835"/>
      <c r="C1184" s="835"/>
      <c r="D1184" s="835"/>
      <c r="E1184" s="835"/>
      <c r="F1184" s="835"/>
      <c r="G1184" s="835"/>
      <c r="H1184" s="835"/>
      <c r="I1184" s="835"/>
      <c r="J1184" s="835"/>
      <c r="K1184" s="835"/>
      <c r="L1184" s="835"/>
      <c r="M1184" s="835"/>
      <c r="N1184" s="836"/>
      <c r="O1184" s="836"/>
      <c r="P1184" s="836"/>
      <c r="Q1184" s="836"/>
      <c r="R1184" s="836"/>
      <c r="S1184" s="836"/>
      <c r="T1184" s="836"/>
      <c r="U1184" s="836"/>
      <c r="V1184" s="836"/>
      <c r="W1184" s="836"/>
      <c r="X1184" s="836"/>
      <c r="Y1184" s="836"/>
      <c r="Z1184" s="836"/>
      <c r="AA1184" s="836"/>
      <c r="AB1184" s="836"/>
      <c r="AC1184" s="836"/>
      <c r="AD1184" s="836"/>
      <c r="AE1184" s="861"/>
      <c r="AF1184"/>
      <c r="AG1184"/>
      <c r="AH1184"/>
      <c r="AI1184"/>
      <c r="AJ1184"/>
      <c r="AK1184"/>
      <c r="AL1184"/>
      <c r="AM1184"/>
      <c r="AN1184"/>
    </row>
    <row r="1185" spans="1:40" ht="15.75">
      <c r="A1185" s="839"/>
      <c r="B1185" s="835"/>
      <c r="C1185" s="835"/>
      <c r="D1185" s="835"/>
      <c r="E1185" s="835"/>
      <c r="F1185" s="835"/>
      <c r="G1185" s="835"/>
      <c r="H1185" s="835"/>
      <c r="I1185" s="835"/>
      <c r="J1185" s="835"/>
      <c r="K1185" s="835"/>
      <c r="L1185" s="835"/>
      <c r="M1185" s="835"/>
      <c r="N1185" s="836"/>
      <c r="O1185" s="836"/>
      <c r="P1185" s="836"/>
      <c r="Q1185" s="836"/>
      <c r="R1185" s="836"/>
      <c r="S1185" s="836"/>
      <c r="T1185" s="836"/>
      <c r="U1185" s="836"/>
      <c r="V1185" s="836"/>
      <c r="W1185" s="836"/>
      <c r="X1185" s="836"/>
      <c r="Y1185" s="836"/>
      <c r="Z1185" s="836"/>
      <c r="AA1185" s="836"/>
      <c r="AB1185" s="836"/>
      <c r="AC1185" s="836"/>
      <c r="AD1185" s="836"/>
      <c r="AE1185" s="861"/>
      <c r="AF1185"/>
      <c r="AG1185"/>
      <c r="AH1185"/>
      <c r="AI1185"/>
      <c r="AJ1185"/>
      <c r="AK1185"/>
      <c r="AL1185"/>
      <c r="AM1185"/>
      <c r="AN1185"/>
    </row>
    <row r="1186" spans="1:40" ht="15.75">
      <c r="A1186" s="839"/>
      <c r="B1186" s="835"/>
      <c r="C1186" s="835"/>
      <c r="D1186" s="835"/>
      <c r="E1186" s="835"/>
      <c r="F1186" s="835"/>
      <c r="G1186" s="835"/>
      <c r="H1186" s="835"/>
      <c r="I1186" s="835"/>
      <c r="J1186" s="835"/>
      <c r="K1186" s="835"/>
      <c r="L1186" s="835"/>
      <c r="M1186" s="835"/>
      <c r="N1186" s="836"/>
      <c r="O1186" s="836"/>
      <c r="P1186" s="836"/>
      <c r="Q1186" s="836"/>
      <c r="R1186" s="836"/>
      <c r="S1186" s="836"/>
      <c r="T1186" s="836"/>
      <c r="U1186" s="836"/>
      <c r="V1186" s="836"/>
      <c r="W1186" s="836"/>
      <c r="X1186" s="836"/>
      <c r="Y1186" s="836"/>
      <c r="Z1186" s="836"/>
      <c r="AA1186" s="836"/>
      <c r="AB1186" s="836"/>
      <c r="AC1186" s="836"/>
      <c r="AD1186" s="836"/>
      <c r="AE1186" s="861"/>
      <c r="AF1186"/>
      <c r="AG1186"/>
      <c r="AH1186"/>
      <c r="AI1186"/>
      <c r="AJ1186"/>
      <c r="AK1186"/>
      <c r="AL1186"/>
      <c r="AM1186"/>
      <c r="AN1186"/>
    </row>
    <row r="1187" spans="1:40" ht="15.75">
      <c r="A1187" s="839"/>
      <c r="B1187" s="835"/>
      <c r="C1187" s="835"/>
      <c r="D1187" s="835"/>
      <c r="E1187" s="835"/>
      <c r="F1187" s="835"/>
      <c r="G1187" s="835"/>
      <c r="H1187" s="835"/>
      <c r="I1187" s="835"/>
      <c r="J1187" s="835"/>
      <c r="K1187" s="835"/>
      <c r="L1187" s="835"/>
      <c r="M1187" s="835"/>
      <c r="N1187" s="836"/>
      <c r="O1187" s="836"/>
      <c r="P1187" s="836"/>
      <c r="Q1187" s="836"/>
      <c r="R1187" s="836"/>
      <c r="S1187" s="836"/>
      <c r="T1187" s="836"/>
      <c r="U1187" s="836"/>
      <c r="V1187" s="836"/>
      <c r="W1187" s="836"/>
      <c r="X1187" s="836"/>
      <c r="Y1187" s="836"/>
      <c r="Z1187" s="836"/>
      <c r="AA1187" s="836"/>
      <c r="AB1187" s="836"/>
      <c r="AC1187" s="836"/>
      <c r="AD1187" s="836"/>
      <c r="AE1187" s="861"/>
      <c r="AF1187"/>
      <c r="AG1187"/>
      <c r="AH1187"/>
      <c r="AI1187"/>
      <c r="AJ1187"/>
      <c r="AK1187"/>
      <c r="AL1187"/>
      <c r="AM1187"/>
      <c r="AN1187"/>
    </row>
    <row r="1188" spans="1:40" ht="15.75">
      <c r="A1188" s="839"/>
      <c r="B1188" s="835"/>
      <c r="C1188" s="835"/>
      <c r="D1188" s="835"/>
      <c r="E1188" s="835"/>
      <c r="F1188" s="835"/>
      <c r="G1188" s="835"/>
      <c r="H1188" s="835"/>
      <c r="I1188" s="835"/>
      <c r="J1188" s="835"/>
      <c r="K1188" s="835"/>
      <c r="L1188" s="835"/>
      <c r="M1188" s="835"/>
      <c r="N1188" s="836"/>
      <c r="O1188" s="836"/>
      <c r="P1188" s="836"/>
      <c r="Q1188" s="836"/>
      <c r="R1188" s="836"/>
      <c r="S1188" s="836"/>
      <c r="T1188" s="836"/>
      <c r="U1188" s="836"/>
      <c r="V1188" s="836"/>
      <c r="W1188" s="836"/>
      <c r="X1188" s="836"/>
      <c r="Y1188" s="836"/>
      <c r="Z1188" s="836"/>
      <c r="AA1188" s="836"/>
      <c r="AB1188" s="836"/>
      <c r="AC1188" s="836"/>
      <c r="AD1188" s="836"/>
      <c r="AE1188" s="861"/>
      <c r="AF1188"/>
      <c r="AG1188"/>
      <c r="AH1188"/>
      <c r="AI1188"/>
      <c r="AJ1188"/>
      <c r="AK1188"/>
      <c r="AL1188"/>
      <c r="AM1188"/>
      <c r="AN1188"/>
    </row>
    <row r="1189" spans="1:40" ht="15.75">
      <c r="A1189" s="839"/>
      <c r="B1189" s="835"/>
      <c r="C1189" s="835"/>
      <c r="D1189" s="835"/>
      <c r="E1189" s="835"/>
      <c r="F1189" s="835"/>
      <c r="G1189" s="835"/>
      <c r="H1189" s="835"/>
      <c r="I1189" s="835"/>
      <c r="J1189" s="835"/>
      <c r="K1189" s="835"/>
      <c r="L1189" s="835"/>
      <c r="M1189" s="835"/>
      <c r="N1189" s="836"/>
      <c r="O1189" s="836"/>
      <c r="P1189" s="836"/>
      <c r="Q1189" s="836"/>
      <c r="R1189" s="836"/>
      <c r="S1189" s="836"/>
      <c r="T1189" s="836"/>
      <c r="U1189" s="836"/>
      <c r="V1189" s="836"/>
      <c r="W1189" s="836"/>
      <c r="X1189" s="836"/>
      <c r="Y1189" s="836"/>
      <c r="Z1189" s="836"/>
      <c r="AA1189" s="836"/>
      <c r="AB1189" s="836"/>
      <c r="AC1189" s="836"/>
      <c r="AD1189" s="836"/>
      <c r="AE1189" s="861"/>
      <c r="AF1189"/>
      <c r="AG1189"/>
      <c r="AH1189"/>
      <c r="AI1189"/>
      <c r="AJ1189"/>
      <c r="AK1189"/>
      <c r="AL1189"/>
      <c r="AM1189"/>
      <c r="AN1189"/>
    </row>
    <row r="1190" spans="1:40" ht="15.75">
      <c r="A1190" s="839"/>
      <c r="B1190" s="835"/>
      <c r="C1190" s="835"/>
      <c r="D1190" s="835"/>
      <c r="E1190" s="835"/>
      <c r="F1190" s="835"/>
      <c r="G1190" s="835"/>
      <c r="H1190" s="835"/>
      <c r="I1190" s="835"/>
      <c r="J1190" s="835"/>
      <c r="K1190" s="835"/>
      <c r="L1190" s="835"/>
      <c r="M1190" s="835"/>
      <c r="N1190" s="836"/>
      <c r="O1190" s="836"/>
      <c r="P1190" s="836"/>
      <c r="Q1190" s="836"/>
      <c r="R1190" s="836"/>
      <c r="S1190" s="836"/>
      <c r="T1190" s="836"/>
      <c r="U1190" s="836"/>
      <c r="V1190" s="836"/>
      <c r="W1190" s="836"/>
      <c r="X1190" s="836"/>
      <c r="Y1190" s="836"/>
      <c r="Z1190" s="836"/>
      <c r="AA1190" s="836"/>
      <c r="AB1190" s="836"/>
      <c r="AC1190" s="836"/>
      <c r="AD1190" s="836"/>
      <c r="AE1190" s="861"/>
      <c r="AF1190"/>
      <c r="AG1190"/>
      <c r="AH1190"/>
      <c r="AI1190"/>
      <c r="AJ1190"/>
      <c r="AK1190"/>
      <c r="AL1190"/>
      <c r="AM1190"/>
      <c r="AN1190"/>
    </row>
    <row r="1191" spans="1:40" ht="15.75">
      <c r="A1191" s="839"/>
      <c r="B1191" s="835"/>
      <c r="C1191" s="835"/>
      <c r="D1191" s="835"/>
      <c r="E1191" s="835"/>
      <c r="F1191" s="835"/>
      <c r="G1191" s="835"/>
      <c r="H1191" s="835"/>
      <c r="I1191" s="835"/>
      <c r="J1191" s="835"/>
      <c r="K1191" s="835"/>
      <c r="L1191" s="835"/>
      <c r="M1191" s="835"/>
      <c r="N1191" s="836"/>
      <c r="O1191" s="836"/>
      <c r="P1191" s="836"/>
      <c r="Q1191" s="836"/>
      <c r="R1191" s="836"/>
      <c r="S1191" s="836"/>
      <c r="T1191" s="836"/>
      <c r="U1191" s="836"/>
      <c r="V1191" s="836"/>
      <c r="W1191" s="836"/>
      <c r="X1191" s="836"/>
      <c r="Y1191" s="836"/>
      <c r="Z1191" s="836"/>
      <c r="AA1191" s="836"/>
      <c r="AB1191" s="836"/>
      <c r="AC1191" s="836"/>
      <c r="AD1191" s="836"/>
      <c r="AE1191" s="861"/>
      <c r="AF1191"/>
      <c r="AG1191"/>
      <c r="AH1191"/>
      <c r="AI1191"/>
      <c r="AJ1191"/>
      <c r="AK1191"/>
      <c r="AL1191"/>
      <c r="AM1191"/>
      <c r="AN1191"/>
    </row>
    <row r="1192" spans="1:40" ht="15.75">
      <c r="A1192" s="839"/>
      <c r="B1192" s="835"/>
      <c r="C1192" s="835"/>
      <c r="D1192" s="835"/>
      <c r="E1192" s="835"/>
      <c r="F1192" s="835"/>
      <c r="G1192" s="835"/>
      <c r="H1192" s="835"/>
      <c r="I1192" s="835"/>
      <c r="J1192" s="835"/>
      <c r="K1192" s="835"/>
      <c r="L1192" s="835"/>
      <c r="M1192" s="835"/>
      <c r="N1192" s="836"/>
      <c r="O1192" s="836"/>
      <c r="P1192" s="836"/>
      <c r="Q1192" s="836"/>
      <c r="R1192" s="836"/>
      <c r="S1192" s="836"/>
      <c r="T1192" s="836"/>
      <c r="U1192" s="836"/>
      <c r="V1192" s="836"/>
      <c r="W1192" s="836"/>
      <c r="X1192" s="836"/>
      <c r="Y1192" s="836"/>
      <c r="Z1192" s="836"/>
      <c r="AA1192" s="836"/>
      <c r="AB1192" s="836"/>
      <c r="AC1192" s="836"/>
      <c r="AD1192" s="836"/>
      <c r="AE1192" s="861"/>
      <c r="AF1192"/>
      <c r="AG1192"/>
      <c r="AH1192"/>
      <c r="AI1192"/>
      <c r="AJ1192"/>
      <c r="AK1192"/>
      <c r="AL1192"/>
      <c r="AM1192"/>
      <c r="AN1192"/>
    </row>
    <row r="1193" spans="1:40" ht="15.75">
      <c r="A1193" s="839"/>
      <c r="B1193" s="835"/>
      <c r="C1193" s="835"/>
      <c r="D1193" s="835"/>
      <c r="E1193" s="835"/>
      <c r="F1193" s="835"/>
      <c r="G1193" s="835"/>
      <c r="H1193" s="835"/>
      <c r="I1193" s="835"/>
      <c r="J1193" s="835"/>
      <c r="K1193" s="835"/>
      <c r="L1193" s="835"/>
      <c r="M1193" s="835"/>
      <c r="N1193" s="836"/>
      <c r="O1193" s="836"/>
      <c r="P1193" s="836"/>
      <c r="Q1193" s="836"/>
      <c r="R1193" s="836"/>
      <c r="S1193" s="836"/>
      <c r="T1193" s="836"/>
      <c r="U1193" s="836"/>
      <c r="V1193" s="836"/>
      <c r="W1193" s="836"/>
      <c r="X1193" s="836"/>
      <c r="Y1193" s="836"/>
      <c r="Z1193" s="836"/>
      <c r="AA1193" s="836"/>
      <c r="AB1193" s="836"/>
      <c r="AC1193" s="836"/>
      <c r="AD1193" s="836"/>
      <c r="AE1193" s="861"/>
      <c r="AF1193"/>
      <c r="AG1193"/>
      <c r="AH1193"/>
      <c r="AI1193"/>
      <c r="AJ1193"/>
      <c r="AK1193"/>
      <c r="AL1193"/>
      <c r="AM1193"/>
      <c r="AN1193"/>
    </row>
    <row r="1194" spans="1:40" ht="15.75">
      <c r="A1194" s="839"/>
      <c r="B1194" s="835"/>
      <c r="C1194" s="835"/>
      <c r="D1194" s="835"/>
      <c r="E1194" s="835"/>
      <c r="F1194" s="835"/>
      <c r="G1194" s="835"/>
      <c r="H1194" s="835"/>
      <c r="I1194" s="835"/>
      <c r="J1194" s="835"/>
      <c r="K1194" s="835"/>
      <c r="L1194" s="835"/>
      <c r="M1194" s="835"/>
      <c r="N1194" s="836"/>
      <c r="O1194" s="836"/>
      <c r="P1194" s="836"/>
      <c r="Q1194" s="836"/>
      <c r="R1194" s="836"/>
      <c r="S1194" s="836"/>
      <c r="T1194" s="836"/>
      <c r="U1194" s="836"/>
      <c r="V1194" s="836"/>
      <c r="W1194" s="836"/>
      <c r="X1194" s="836"/>
      <c r="Y1194" s="836"/>
      <c r="Z1194" s="836"/>
      <c r="AA1194" s="836"/>
      <c r="AB1194" s="836"/>
      <c r="AC1194" s="836"/>
      <c r="AD1194" s="836"/>
      <c r="AE1194" s="861"/>
      <c r="AF1194"/>
      <c r="AG1194"/>
      <c r="AH1194"/>
      <c r="AI1194"/>
      <c r="AJ1194"/>
      <c r="AK1194"/>
      <c r="AL1194"/>
      <c r="AM1194"/>
      <c r="AN1194"/>
    </row>
    <row r="1195" spans="1:40" ht="15.75">
      <c r="A1195" s="839"/>
      <c r="B1195" s="835"/>
      <c r="C1195" s="835"/>
      <c r="D1195" s="835"/>
      <c r="E1195" s="835"/>
      <c r="F1195" s="835"/>
      <c r="G1195" s="835"/>
      <c r="H1195" s="835"/>
      <c r="I1195" s="835"/>
      <c r="J1195" s="835"/>
      <c r="K1195" s="835"/>
      <c r="L1195" s="835"/>
      <c r="M1195" s="835"/>
      <c r="N1195" s="836"/>
      <c r="O1195" s="836"/>
      <c r="P1195" s="836"/>
      <c r="Q1195" s="836"/>
      <c r="R1195" s="836"/>
      <c r="S1195" s="836"/>
      <c r="T1195" s="836"/>
      <c r="U1195" s="836"/>
      <c r="V1195" s="836"/>
      <c r="W1195" s="836"/>
      <c r="X1195" s="836"/>
      <c r="Y1195" s="836"/>
      <c r="Z1195" s="836"/>
      <c r="AA1195" s="836"/>
      <c r="AB1195" s="836"/>
      <c r="AC1195" s="836"/>
      <c r="AD1195" s="836"/>
      <c r="AE1195" s="861"/>
      <c r="AF1195"/>
      <c r="AG1195"/>
      <c r="AH1195"/>
      <c r="AI1195"/>
      <c r="AJ1195"/>
      <c r="AK1195"/>
      <c r="AL1195"/>
      <c r="AM1195"/>
      <c r="AN1195"/>
    </row>
    <row r="1196" spans="1:40" ht="15.75">
      <c r="A1196" s="839"/>
      <c r="B1196" s="835"/>
      <c r="C1196" s="835"/>
      <c r="D1196" s="835"/>
      <c r="E1196" s="835"/>
      <c r="F1196" s="835"/>
      <c r="G1196" s="835"/>
      <c r="H1196" s="835"/>
      <c r="I1196" s="835"/>
      <c r="J1196" s="835"/>
      <c r="K1196" s="835"/>
      <c r="L1196" s="835"/>
      <c r="M1196" s="835"/>
      <c r="N1196" s="836"/>
      <c r="O1196" s="836"/>
      <c r="P1196" s="836"/>
      <c r="Q1196" s="836"/>
      <c r="R1196" s="836"/>
      <c r="S1196" s="836"/>
      <c r="T1196" s="836"/>
      <c r="U1196" s="836"/>
      <c r="V1196" s="836"/>
      <c r="W1196" s="836"/>
      <c r="X1196" s="836"/>
      <c r="Y1196" s="836"/>
      <c r="Z1196" s="836"/>
      <c r="AA1196" s="836"/>
      <c r="AB1196" s="836"/>
      <c r="AC1196" s="836"/>
      <c r="AD1196" s="836"/>
      <c r="AE1196" s="861"/>
      <c r="AF1196"/>
      <c r="AG1196"/>
      <c r="AH1196"/>
      <c r="AI1196"/>
      <c r="AJ1196"/>
      <c r="AK1196"/>
      <c r="AL1196"/>
      <c r="AM1196"/>
      <c r="AN1196"/>
    </row>
    <row r="1197" spans="1:40" ht="15.75">
      <c r="A1197" s="839"/>
      <c r="B1197" s="835"/>
      <c r="C1197" s="835"/>
      <c r="D1197" s="835"/>
      <c r="E1197" s="835"/>
      <c r="F1197" s="835"/>
      <c r="G1197" s="835"/>
      <c r="H1197" s="835"/>
      <c r="I1197" s="835"/>
      <c r="J1197" s="835"/>
      <c r="K1197" s="835"/>
      <c r="L1197" s="835"/>
      <c r="M1197" s="835"/>
      <c r="N1197" s="836"/>
      <c r="O1197" s="836"/>
      <c r="P1197" s="836"/>
      <c r="Q1197" s="836"/>
      <c r="R1197" s="836"/>
      <c r="S1197" s="836"/>
      <c r="T1197" s="836"/>
      <c r="U1197" s="836"/>
      <c r="V1197" s="836"/>
      <c r="W1197" s="836"/>
      <c r="X1197" s="836"/>
      <c r="Y1197" s="836"/>
      <c r="Z1197" s="836"/>
      <c r="AA1197" s="836"/>
      <c r="AB1197" s="836"/>
      <c r="AC1197" s="836"/>
      <c r="AD1197" s="836"/>
      <c r="AE1197" s="861"/>
      <c r="AF1197"/>
      <c r="AG1197"/>
      <c r="AH1197"/>
      <c r="AI1197"/>
      <c r="AJ1197"/>
      <c r="AK1197"/>
      <c r="AL1197"/>
      <c r="AM1197"/>
      <c r="AN1197"/>
    </row>
    <row r="1198" spans="1:40" ht="15.75">
      <c r="A1198" s="839"/>
      <c r="B1198" s="835"/>
      <c r="C1198" s="835"/>
      <c r="D1198" s="835"/>
      <c r="E1198" s="835"/>
      <c r="F1198" s="835"/>
      <c r="G1198" s="835"/>
      <c r="H1198" s="835"/>
      <c r="I1198" s="835"/>
      <c r="J1198" s="835"/>
      <c r="K1198" s="835"/>
      <c r="L1198" s="835"/>
      <c r="M1198" s="835"/>
      <c r="N1198" s="836"/>
      <c r="O1198" s="836"/>
      <c r="P1198" s="836"/>
      <c r="Q1198" s="836"/>
      <c r="R1198" s="836"/>
      <c r="S1198" s="836"/>
      <c r="T1198" s="836"/>
      <c r="U1198" s="836"/>
      <c r="V1198" s="836"/>
      <c r="W1198" s="836"/>
      <c r="X1198" s="836"/>
      <c r="Y1198" s="836"/>
      <c r="Z1198" s="836"/>
      <c r="AA1198" s="836"/>
      <c r="AB1198" s="836"/>
      <c r="AC1198" s="836"/>
      <c r="AD1198" s="836"/>
      <c r="AE1198" s="861"/>
      <c r="AF1198"/>
      <c r="AG1198"/>
      <c r="AH1198"/>
      <c r="AI1198"/>
      <c r="AJ1198"/>
      <c r="AK1198"/>
      <c r="AL1198"/>
      <c r="AM1198"/>
      <c r="AN1198"/>
    </row>
    <row r="1199" spans="1:40" ht="15.75">
      <c r="A1199" s="839"/>
      <c r="B1199" s="835"/>
      <c r="C1199" s="835"/>
      <c r="D1199" s="835"/>
      <c r="E1199" s="835"/>
      <c r="F1199" s="835"/>
      <c r="G1199" s="835"/>
      <c r="H1199" s="835"/>
      <c r="I1199" s="835"/>
      <c r="J1199" s="835"/>
      <c r="K1199" s="835"/>
      <c r="L1199" s="835"/>
      <c r="M1199" s="835"/>
      <c r="N1199" s="836"/>
      <c r="O1199" s="836"/>
      <c r="P1199" s="836"/>
      <c r="Q1199" s="836"/>
      <c r="R1199" s="836"/>
      <c r="S1199" s="836"/>
      <c r="T1199" s="836"/>
      <c r="U1199" s="836"/>
      <c r="V1199" s="836"/>
      <c r="W1199" s="836"/>
      <c r="X1199" s="836"/>
      <c r="Y1199" s="836"/>
      <c r="Z1199" s="836"/>
      <c r="AA1199" s="836"/>
      <c r="AB1199" s="836"/>
      <c r="AC1199" s="836"/>
      <c r="AD1199" s="836"/>
      <c r="AE1199" s="861"/>
      <c r="AF1199"/>
      <c r="AG1199"/>
      <c r="AH1199"/>
      <c r="AI1199"/>
      <c r="AJ1199"/>
      <c r="AK1199"/>
      <c r="AL1199"/>
      <c r="AM1199"/>
      <c r="AN1199"/>
    </row>
    <row r="1200" spans="1:40" ht="15.75">
      <c r="A1200" s="839"/>
      <c r="B1200" s="835"/>
      <c r="C1200" s="835"/>
      <c r="D1200" s="835"/>
      <c r="E1200" s="835"/>
      <c r="F1200" s="835"/>
      <c r="G1200" s="835"/>
      <c r="H1200" s="835"/>
      <c r="I1200" s="835"/>
      <c r="J1200" s="835"/>
      <c r="K1200" s="835"/>
      <c r="L1200" s="835"/>
      <c r="M1200" s="835"/>
      <c r="N1200" s="836"/>
      <c r="O1200" s="836"/>
      <c r="P1200" s="836"/>
      <c r="Q1200" s="836"/>
      <c r="R1200" s="836"/>
      <c r="S1200" s="836"/>
      <c r="T1200" s="836"/>
      <c r="U1200" s="836"/>
      <c r="V1200" s="836"/>
      <c r="W1200" s="836"/>
      <c r="X1200" s="836"/>
      <c r="Y1200" s="836"/>
      <c r="Z1200" s="836"/>
      <c r="AA1200" s="836"/>
      <c r="AB1200" s="836"/>
      <c r="AC1200" s="836"/>
      <c r="AD1200" s="836"/>
      <c r="AE1200" s="861"/>
      <c r="AF1200"/>
      <c r="AG1200"/>
      <c r="AH1200"/>
      <c r="AI1200"/>
      <c r="AJ1200"/>
      <c r="AK1200"/>
      <c r="AL1200"/>
      <c r="AM1200"/>
      <c r="AN1200"/>
    </row>
    <row r="1201" spans="1:40" ht="15.75">
      <c r="A1201" s="839"/>
      <c r="B1201" s="835"/>
      <c r="C1201" s="835"/>
      <c r="D1201" s="835"/>
      <c r="E1201" s="835"/>
      <c r="F1201" s="835"/>
      <c r="G1201" s="835"/>
      <c r="H1201" s="835"/>
      <c r="I1201" s="835"/>
      <c r="J1201" s="835"/>
      <c r="K1201" s="835"/>
      <c r="L1201" s="835"/>
      <c r="M1201" s="835"/>
      <c r="N1201" s="836"/>
      <c r="O1201" s="836"/>
      <c r="P1201" s="836"/>
      <c r="Q1201" s="836"/>
      <c r="R1201" s="836"/>
      <c r="S1201" s="836"/>
      <c r="T1201" s="836"/>
      <c r="U1201" s="836"/>
      <c r="V1201" s="836"/>
      <c r="W1201" s="836"/>
      <c r="X1201" s="836"/>
      <c r="Y1201" s="836"/>
      <c r="Z1201" s="836"/>
      <c r="AA1201" s="836"/>
      <c r="AB1201" s="836"/>
      <c r="AC1201" s="836"/>
      <c r="AD1201" s="836"/>
      <c r="AE1201" s="861"/>
      <c r="AF1201"/>
      <c r="AG1201"/>
      <c r="AH1201"/>
      <c r="AI1201"/>
      <c r="AJ1201"/>
      <c r="AK1201"/>
      <c r="AL1201"/>
      <c r="AM1201"/>
      <c r="AN1201"/>
    </row>
    <row r="1202" spans="1:40" ht="15.75">
      <c r="A1202" s="839"/>
      <c r="B1202" s="835"/>
      <c r="C1202" s="835"/>
      <c r="D1202" s="835"/>
      <c r="E1202" s="835"/>
      <c r="F1202" s="835"/>
      <c r="G1202" s="835"/>
      <c r="H1202" s="835"/>
      <c r="I1202" s="835"/>
      <c r="J1202" s="835"/>
      <c r="K1202" s="835"/>
      <c r="L1202" s="835"/>
      <c r="M1202" s="835"/>
      <c r="N1202" s="836"/>
      <c r="O1202" s="836"/>
      <c r="P1202" s="836"/>
      <c r="Q1202" s="836"/>
      <c r="R1202" s="836"/>
      <c r="S1202" s="836"/>
      <c r="T1202" s="836"/>
      <c r="U1202" s="836"/>
      <c r="V1202" s="836"/>
      <c r="W1202" s="836"/>
      <c r="X1202" s="836"/>
      <c r="Y1202" s="836"/>
      <c r="Z1202" s="836"/>
      <c r="AA1202" s="836"/>
      <c r="AB1202" s="836"/>
      <c r="AC1202" s="836"/>
      <c r="AD1202" s="836"/>
      <c r="AE1202" s="861"/>
      <c r="AF1202"/>
      <c r="AG1202"/>
      <c r="AH1202"/>
      <c r="AI1202"/>
      <c r="AJ1202"/>
      <c r="AK1202"/>
      <c r="AL1202"/>
      <c r="AM1202"/>
      <c r="AN1202"/>
    </row>
    <row r="1203" spans="1:40" ht="15.75">
      <c r="A1203" s="839"/>
      <c r="B1203" s="835"/>
      <c r="C1203" s="835"/>
      <c r="D1203" s="835"/>
      <c r="E1203" s="835"/>
      <c r="F1203" s="835"/>
      <c r="G1203" s="835"/>
      <c r="H1203" s="835"/>
      <c r="I1203" s="835"/>
      <c r="J1203" s="835"/>
      <c r="K1203" s="835"/>
      <c r="L1203" s="835"/>
      <c r="M1203" s="835"/>
      <c r="N1203" s="836"/>
      <c r="O1203" s="836"/>
      <c r="P1203" s="836"/>
      <c r="Q1203" s="836"/>
      <c r="R1203" s="836"/>
      <c r="S1203" s="836"/>
      <c r="T1203" s="836"/>
      <c r="U1203" s="836"/>
      <c r="V1203" s="836"/>
      <c r="W1203" s="836"/>
      <c r="X1203" s="836"/>
      <c r="Y1203" s="836"/>
      <c r="Z1203" s="836"/>
      <c r="AA1203" s="836"/>
      <c r="AB1203" s="836"/>
      <c r="AC1203" s="836"/>
      <c r="AD1203" s="836"/>
      <c r="AE1203" s="861"/>
      <c r="AF1203"/>
      <c r="AG1203"/>
      <c r="AH1203"/>
      <c r="AI1203"/>
      <c r="AJ1203"/>
      <c r="AK1203"/>
      <c r="AL1203"/>
      <c r="AM1203"/>
      <c r="AN1203"/>
    </row>
    <row r="1204" spans="1:40" ht="15.75">
      <c r="A1204" s="839"/>
      <c r="B1204" s="835"/>
      <c r="C1204" s="835"/>
      <c r="D1204" s="835"/>
      <c r="E1204" s="835"/>
      <c r="F1204" s="835"/>
      <c r="G1204" s="835"/>
      <c r="H1204" s="835"/>
      <c r="I1204" s="835"/>
      <c r="J1204" s="835"/>
      <c r="K1204" s="835"/>
      <c r="L1204" s="835"/>
      <c r="M1204" s="835"/>
      <c r="N1204" s="836"/>
      <c r="O1204" s="836"/>
      <c r="P1204" s="836"/>
      <c r="Q1204" s="836"/>
      <c r="R1204" s="836"/>
      <c r="S1204" s="836"/>
      <c r="T1204" s="836"/>
      <c r="U1204" s="836"/>
      <c r="V1204" s="836"/>
      <c r="W1204" s="836"/>
      <c r="X1204" s="836"/>
      <c r="Y1204" s="836"/>
      <c r="Z1204" s="836"/>
      <c r="AA1204" s="836"/>
      <c r="AB1204" s="836"/>
      <c r="AC1204" s="836"/>
      <c r="AD1204" s="836"/>
      <c r="AE1204" s="861"/>
      <c r="AF1204"/>
      <c r="AG1204"/>
      <c r="AH1204"/>
      <c r="AI1204"/>
      <c r="AJ1204"/>
      <c r="AK1204"/>
      <c r="AL1204"/>
      <c r="AM1204"/>
      <c r="AN1204"/>
    </row>
    <row r="1205" spans="1:40" ht="15.75">
      <c r="A1205" s="839"/>
      <c r="B1205" s="835"/>
      <c r="C1205" s="835"/>
      <c r="D1205" s="835"/>
      <c r="E1205" s="835"/>
      <c r="F1205" s="835"/>
      <c r="G1205" s="835"/>
      <c r="H1205" s="835"/>
      <c r="I1205" s="835"/>
      <c r="J1205" s="835"/>
      <c r="K1205" s="835"/>
      <c r="L1205" s="835"/>
      <c r="M1205" s="835"/>
      <c r="N1205" s="836"/>
      <c r="O1205" s="836"/>
      <c r="P1205" s="836"/>
      <c r="Q1205" s="836"/>
      <c r="R1205" s="836"/>
      <c r="S1205" s="836"/>
      <c r="T1205" s="836"/>
      <c r="U1205" s="836"/>
      <c r="V1205" s="836"/>
      <c r="W1205" s="836"/>
      <c r="X1205" s="836"/>
      <c r="Y1205" s="836"/>
      <c r="Z1205" s="836"/>
      <c r="AA1205" s="836"/>
      <c r="AB1205" s="836"/>
      <c r="AC1205" s="836"/>
      <c r="AD1205" s="836"/>
      <c r="AE1205" s="861"/>
      <c r="AF1205"/>
      <c r="AG1205"/>
      <c r="AH1205"/>
      <c r="AI1205"/>
      <c r="AJ1205"/>
      <c r="AK1205"/>
      <c r="AL1205"/>
      <c r="AM1205"/>
      <c r="AN1205"/>
    </row>
    <row r="1206" spans="1:40" ht="15.75">
      <c r="A1206" s="839"/>
      <c r="B1206" s="835"/>
      <c r="C1206" s="835"/>
      <c r="D1206" s="835"/>
      <c r="E1206" s="835"/>
      <c r="F1206" s="835"/>
      <c r="G1206" s="835"/>
      <c r="H1206" s="835"/>
      <c r="I1206" s="835"/>
      <c r="J1206" s="835"/>
      <c r="K1206" s="835"/>
      <c r="L1206" s="835"/>
      <c r="M1206" s="835"/>
      <c r="N1206" s="836"/>
      <c r="O1206" s="836"/>
      <c r="P1206" s="836"/>
      <c r="Q1206" s="836"/>
      <c r="R1206" s="836"/>
      <c r="S1206" s="836"/>
      <c r="T1206" s="836"/>
      <c r="U1206" s="836"/>
      <c r="V1206" s="836"/>
      <c r="W1206" s="836"/>
      <c r="X1206" s="836"/>
      <c r="Y1206" s="836"/>
      <c r="Z1206" s="836"/>
      <c r="AA1206" s="836"/>
      <c r="AB1206" s="836"/>
      <c r="AC1206" s="836"/>
      <c r="AD1206" s="836"/>
      <c r="AE1206" s="861"/>
      <c r="AF1206"/>
      <c r="AG1206"/>
      <c r="AH1206"/>
      <c r="AI1206"/>
      <c r="AJ1206"/>
      <c r="AK1206"/>
      <c r="AL1206"/>
      <c r="AM1206"/>
      <c r="AN1206"/>
    </row>
    <row r="1207" spans="1:40" ht="15.75">
      <c r="A1207" s="839"/>
      <c r="B1207" s="835"/>
      <c r="C1207" s="835"/>
      <c r="D1207" s="835"/>
      <c r="E1207" s="835"/>
      <c r="F1207" s="835"/>
      <c r="G1207" s="835"/>
      <c r="H1207" s="835"/>
      <c r="I1207" s="835"/>
      <c r="J1207" s="835"/>
      <c r="K1207" s="835"/>
      <c r="L1207" s="835"/>
      <c r="M1207" s="835"/>
      <c r="N1207" s="836"/>
      <c r="O1207" s="836"/>
      <c r="P1207" s="836"/>
      <c r="Q1207" s="836"/>
      <c r="R1207" s="836"/>
      <c r="S1207" s="836"/>
      <c r="T1207" s="836"/>
      <c r="U1207" s="836"/>
      <c r="V1207" s="836"/>
      <c r="W1207" s="836"/>
      <c r="X1207" s="836"/>
      <c r="Y1207" s="836"/>
      <c r="Z1207" s="836"/>
      <c r="AA1207" s="836"/>
      <c r="AB1207" s="836"/>
      <c r="AC1207" s="836"/>
      <c r="AD1207" s="836"/>
      <c r="AE1207" s="861"/>
      <c r="AF1207"/>
      <c r="AG1207"/>
      <c r="AH1207"/>
      <c r="AI1207"/>
      <c r="AJ1207"/>
      <c r="AK1207"/>
      <c r="AL1207"/>
      <c r="AM1207"/>
      <c r="AN1207"/>
    </row>
    <row r="1208" spans="1:40" ht="15.75">
      <c r="A1208" s="839"/>
      <c r="B1208" s="835"/>
      <c r="C1208" s="835"/>
      <c r="D1208" s="835"/>
      <c r="E1208" s="835"/>
      <c r="F1208" s="835"/>
      <c r="G1208" s="835"/>
      <c r="H1208" s="835"/>
      <c r="I1208" s="835"/>
      <c r="J1208" s="835"/>
      <c r="K1208" s="835"/>
      <c r="L1208" s="835"/>
      <c r="M1208" s="835"/>
      <c r="N1208" s="836"/>
      <c r="O1208" s="836"/>
      <c r="P1208" s="836"/>
      <c r="Q1208" s="836"/>
      <c r="R1208" s="836"/>
      <c r="S1208" s="836"/>
      <c r="T1208" s="836"/>
      <c r="U1208" s="836"/>
      <c r="V1208" s="836"/>
      <c r="W1208" s="836"/>
      <c r="X1208" s="836"/>
      <c r="Y1208" s="836"/>
      <c r="Z1208" s="836"/>
      <c r="AA1208" s="836"/>
      <c r="AB1208" s="836"/>
      <c r="AC1208" s="836"/>
      <c r="AD1208" s="836"/>
      <c r="AE1208" s="861"/>
      <c r="AF1208"/>
      <c r="AG1208"/>
      <c r="AH1208"/>
      <c r="AI1208"/>
      <c r="AJ1208"/>
      <c r="AK1208"/>
      <c r="AL1208"/>
      <c r="AM1208"/>
      <c r="AN1208"/>
    </row>
    <row r="1209" spans="1:40" ht="15.75">
      <c r="A1209" s="839"/>
      <c r="B1209" s="835"/>
      <c r="C1209" s="835"/>
      <c r="D1209" s="835"/>
      <c r="E1209" s="835"/>
      <c r="F1209" s="835"/>
      <c r="G1209" s="835"/>
      <c r="H1209" s="835"/>
      <c r="I1209" s="835"/>
      <c r="J1209" s="835"/>
      <c r="K1209" s="835"/>
      <c r="L1209" s="835"/>
      <c r="M1209" s="835"/>
      <c r="N1209" s="836"/>
      <c r="O1209" s="836"/>
      <c r="P1209" s="836"/>
      <c r="Q1209" s="836"/>
      <c r="R1209" s="836"/>
      <c r="S1209" s="836"/>
      <c r="T1209" s="836"/>
      <c r="U1209" s="836"/>
      <c r="V1209" s="836"/>
      <c r="W1209" s="836"/>
      <c r="X1209" s="836"/>
      <c r="Y1209" s="836"/>
      <c r="Z1209" s="836"/>
      <c r="AA1209" s="836"/>
      <c r="AB1209" s="836"/>
      <c r="AC1209" s="836"/>
      <c r="AD1209" s="836"/>
      <c r="AE1209" s="861"/>
      <c r="AF1209"/>
      <c r="AG1209"/>
      <c r="AH1209"/>
      <c r="AI1209"/>
      <c r="AJ1209"/>
      <c r="AK1209"/>
      <c r="AL1209"/>
      <c r="AM1209"/>
      <c r="AN1209"/>
    </row>
    <row r="1210" spans="1:40" ht="15.75">
      <c r="A1210" s="839"/>
      <c r="B1210" s="835"/>
      <c r="C1210" s="835"/>
      <c r="D1210" s="835"/>
      <c r="E1210" s="835"/>
      <c r="F1210" s="835"/>
      <c r="G1210" s="835"/>
      <c r="H1210" s="835"/>
      <c r="I1210" s="835"/>
      <c r="J1210" s="835"/>
      <c r="K1210" s="835"/>
      <c r="L1210" s="835"/>
      <c r="M1210" s="835"/>
      <c r="N1210" s="836"/>
      <c r="O1210" s="836"/>
      <c r="P1210" s="836"/>
      <c r="Q1210" s="836"/>
      <c r="R1210" s="836"/>
      <c r="S1210" s="836"/>
      <c r="T1210" s="836"/>
      <c r="U1210" s="836"/>
      <c r="V1210" s="836"/>
      <c r="W1210" s="836"/>
      <c r="X1210" s="836"/>
      <c r="Y1210" s="836"/>
      <c r="Z1210" s="836"/>
      <c r="AA1210" s="836"/>
      <c r="AB1210" s="836"/>
      <c r="AC1210" s="836"/>
      <c r="AD1210" s="836"/>
      <c r="AE1210" s="861"/>
      <c r="AF1210"/>
      <c r="AG1210"/>
      <c r="AH1210"/>
      <c r="AI1210"/>
      <c r="AJ1210"/>
      <c r="AK1210"/>
      <c r="AL1210"/>
      <c r="AM1210"/>
      <c r="AN1210"/>
    </row>
    <row r="1211" spans="1:40" ht="15.75">
      <c r="A1211" s="839"/>
      <c r="B1211" s="835"/>
      <c r="C1211" s="835"/>
      <c r="D1211" s="835"/>
      <c r="E1211" s="835"/>
      <c r="F1211" s="835"/>
      <c r="G1211" s="835"/>
      <c r="H1211" s="835"/>
      <c r="I1211" s="835"/>
      <c r="J1211" s="835"/>
      <c r="K1211" s="835"/>
      <c r="L1211" s="835"/>
      <c r="M1211" s="835"/>
      <c r="N1211" s="836"/>
      <c r="O1211" s="836"/>
      <c r="P1211" s="836"/>
      <c r="Q1211" s="836"/>
      <c r="R1211" s="836"/>
      <c r="S1211" s="836"/>
      <c r="T1211" s="836"/>
      <c r="U1211" s="836"/>
      <c r="V1211" s="836"/>
      <c r="W1211" s="836"/>
      <c r="X1211" s="836"/>
      <c r="Y1211" s="836"/>
      <c r="Z1211" s="836"/>
      <c r="AA1211" s="836"/>
      <c r="AB1211" s="836"/>
      <c r="AC1211" s="836"/>
      <c r="AD1211" s="836"/>
      <c r="AE1211" s="861"/>
      <c r="AF1211"/>
      <c r="AG1211"/>
      <c r="AH1211"/>
      <c r="AI1211"/>
      <c r="AJ1211"/>
      <c r="AK1211"/>
      <c r="AL1211"/>
      <c r="AM1211"/>
      <c r="AN1211"/>
    </row>
    <row r="1212" spans="1:40" ht="15.75">
      <c r="A1212" s="839"/>
      <c r="B1212" s="835"/>
      <c r="C1212" s="835"/>
      <c r="D1212" s="835"/>
      <c r="E1212" s="835"/>
      <c r="F1212" s="835"/>
      <c r="G1212" s="835"/>
      <c r="H1212" s="835"/>
      <c r="I1212" s="835"/>
      <c r="J1212" s="835"/>
      <c r="K1212" s="835"/>
      <c r="L1212" s="835"/>
      <c r="M1212" s="835"/>
      <c r="N1212" s="836"/>
      <c r="O1212" s="836"/>
      <c r="P1212" s="836"/>
      <c r="Q1212" s="836"/>
      <c r="R1212" s="836"/>
      <c r="S1212" s="836"/>
      <c r="T1212" s="836"/>
      <c r="U1212" s="836"/>
      <c r="V1212" s="836"/>
      <c r="W1212" s="836"/>
      <c r="X1212" s="836"/>
      <c r="Y1212" s="836"/>
      <c r="Z1212" s="836"/>
      <c r="AA1212" s="836"/>
      <c r="AB1212" s="836"/>
      <c r="AC1212" s="836"/>
      <c r="AD1212" s="836"/>
      <c r="AE1212" s="861"/>
      <c r="AF1212"/>
      <c r="AG1212"/>
      <c r="AH1212"/>
      <c r="AI1212"/>
      <c r="AJ1212"/>
      <c r="AK1212"/>
      <c r="AL1212"/>
      <c r="AM1212"/>
      <c r="AN1212"/>
    </row>
    <row r="1213" spans="1:40" ht="15.75">
      <c r="A1213" s="839"/>
      <c r="B1213" s="835"/>
      <c r="C1213" s="835"/>
      <c r="D1213" s="835"/>
      <c r="E1213" s="835"/>
      <c r="F1213" s="835"/>
      <c r="G1213" s="835"/>
      <c r="H1213" s="835"/>
      <c r="I1213" s="835"/>
      <c r="J1213" s="835"/>
      <c r="K1213" s="835"/>
      <c r="L1213" s="835"/>
      <c r="M1213" s="835"/>
      <c r="N1213" s="836"/>
      <c r="O1213" s="836"/>
      <c r="P1213" s="836"/>
      <c r="Q1213" s="836"/>
      <c r="R1213" s="836"/>
      <c r="S1213" s="836"/>
      <c r="T1213" s="836"/>
      <c r="U1213" s="836"/>
      <c r="V1213" s="836"/>
      <c r="W1213" s="836"/>
      <c r="X1213" s="836"/>
      <c r="Y1213" s="836"/>
      <c r="Z1213" s="836"/>
      <c r="AA1213" s="836"/>
      <c r="AB1213" s="836"/>
      <c r="AC1213" s="836"/>
      <c r="AD1213" s="836"/>
      <c r="AE1213" s="861"/>
      <c r="AF1213"/>
      <c r="AG1213"/>
      <c r="AH1213"/>
      <c r="AI1213"/>
      <c r="AJ1213"/>
      <c r="AK1213"/>
      <c r="AL1213"/>
      <c r="AM1213"/>
      <c r="AN1213"/>
    </row>
    <row r="1214" spans="1:40" ht="15.75">
      <c r="A1214" s="839"/>
      <c r="B1214" s="835"/>
      <c r="C1214" s="835"/>
      <c r="D1214" s="835"/>
      <c r="E1214" s="835"/>
      <c r="F1214" s="835"/>
      <c r="G1214" s="835"/>
      <c r="H1214" s="835"/>
      <c r="I1214" s="835"/>
      <c r="J1214" s="835"/>
      <c r="K1214" s="835"/>
      <c r="L1214" s="835"/>
      <c r="M1214" s="835"/>
      <c r="N1214" s="836"/>
      <c r="O1214" s="836"/>
      <c r="P1214" s="836"/>
      <c r="Q1214" s="836"/>
      <c r="R1214" s="836"/>
      <c r="S1214" s="836"/>
      <c r="T1214" s="836"/>
      <c r="U1214" s="836"/>
      <c r="V1214" s="836"/>
      <c r="W1214" s="836"/>
      <c r="X1214" s="836"/>
      <c r="Y1214" s="836"/>
      <c r="Z1214" s="836"/>
      <c r="AA1214" s="836"/>
      <c r="AB1214" s="836"/>
      <c r="AC1214" s="836"/>
      <c r="AD1214" s="836"/>
      <c r="AE1214" s="861"/>
      <c r="AF1214"/>
      <c r="AG1214"/>
      <c r="AH1214"/>
      <c r="AI1214"/>
      <c r="AJ1214"/>
      <c r="AK1214"/>
      <c r="AL1214"/>
      <c r="AM1214"/>
      <c r="AN1214"/>
    </row>
    <row r="1215" spans="1:40" ht="15.75">
      <c r="A1215" s="839"/>
      <c r="B1215" s="835"/>
      <c r="C1215" s="835"/>
      <c r="D1215" s="835"/>
      <c r="E1215" s="835"/>
      <c r="F1215" s="835"/>
      <c r="G1215" s="835"/>
      <c r="H1215" s="835"/>
      <c r="I1215" s="835"/>
      <c r="J1215" s="835"/>
      <c r="K1215" s="835"/>
      <c r="L1215" s="835"/>
      <c r="M1215" s="835"/>
      <c r="N1215" s="836"/>
      <c r="O1215" s="836"/>
      <c r="P1215" s="836"/>
      <c r="Q1215" s="836"/>
      <c r="R1215" s="836"/>
      <c r="S1215" s="836"/>
      <c r="T1215" s="836"/>
      <c r="U1215" s="836"/>
      <c r="V1215" s="836"/>
      <c r="W1215" s="836"/>
      <c r="X1215" s="836"/>
      <c r="Y1215" s="836"/>
      <c r="Z1215" s="836"/>
      <c r="AA1215" s="836"/>
      <c r="AB1215" s="836"/>
      <c r="AC1215" s="836"/>
      <c r="AD1215" s="836"/>
      <c r="AE1215" s="861"/>
      <c r="AF1215"/>
      <c r="AG1215"/>
      <c r="AH1215"/>
      <c r="AI1215"/>
      <c r="AJ1215"/>
      <c r="AK1215"/>
      <c r="AL1215"/>
      <c r="AM1215"/>
      <c r="AN1215"/>
    </row>
    <row r="1216" spans="1:40" ht="15.75">
      <c r="A1216" s="839"/>
      <c r="B1216" s="835"/>
      <c r="C1216" s="835"/>
      <c r="D1216" s="835"/>
      <c r="E1216" s="835"/>
      <c r="F1216" s="835"/>
      <c r="G1216" s="835"/>
      <c r="H1216" s="835"/>
      <c r="I1216" s="835"/>
      <c r="J1216" s="835"/>
      <c r="K1216" s="835"/>
      <c r="L1216" s="835"/>
      <c r="M1216" s="835"/>
      <c r="N1216" s="836"/>
      <c r="O1216" s="836"/>
      <c r="P1216" s="836"/>
      <c r="Q1216" s="836"/>
      <c r="R1216" s="836"/>
      <c r="S1216" s="836"/>
      <c r="T1216" s="836"/>
      <c r="U1216" s="836"/>
      <c r="V1216" s="836"/>
      <c r="W1216" s="836"/>
      <c r="X1216" s="836"/>
      <c r="Y1216" s="836"/>
      <c r="Z1216" s="836"/>
      <c r="AA1216" s="836"/>
      <c r="AB1216" s="836"/>
      <c r="AC1216" s="836"/>
      <c r="AD1216" s="836"/>
      <c r="AE1216" s="861"/>
      <c r="AF1216"/>
      <c r="AG1216"/>
      <c r="AH1216"/>
      <c r="AI1216"/>
      <c r="AJ1216"/>
      <c r="AK1216"/>
      <c r="AL1216"/>
      <c r="AM1216"/>
      <c r="AN1216"/>
    </row>
    <row r="1217" spans="1:40" ht="15.75">
      <c r="A1217" s="839"/>
      <c r="B1217" s="835"/>
      <c r="C1217" s="835"/>
      <c r="D1217" s="835"/>
      <c r="E1217" s="835"/>
      <c r="F1217" s="835"/>
      <c r="G1217" s="835"/>
      <c r="H1217" s="835"/>
      <c r="I1217" s="835"/>
      <c r="J1217" s="835"/>
      <c r="K1217" s="835"/>
      <c r="L1217" s="835"/>
      <c r="M1217" s="835"/>
      <c r="N1217" s="836"/>
      <c r="O1217" s="836"/>
      <c r="P1217" s="836"/>
      <c r="Q1217" s="836"/>
      <c r="R1217" s="836"/>
      <c r="S1217" s="836"/>
      <c r="T1217" s="836"/>
      <c r="U1217" s="836"/>
      <c r="V1217" s="836"/>
      <c r="W1217" s="836"/>
      <c r="X1217" s="836"/>
      <c r="Y1217" s="836"/>
      <c r="Z1217" s="836"/>
      <c r="AA1217" s="836"/>
      <c r="AB1217" s="836"/>
      <c r="AC1217" s="836"/>
      <c r="AD1217" s="836"/>
      <c r="AE1217" s="861"/>
      <c r="AF1217"/>
      <c r="AG1217"/>
      <c r="AH1217"/>
      <c r="AI1217"/>
      <c r="AJ1217"/>
      <c r="AK1217"/>
      <c r="AL1217"/>
      <c r="AM1217"/>
      <c r="AN1217"/>
    </row>
    <row r="1218" spans="1:40" ht="15.75">
      <c r="A1218" s="839"/>
      <c r="B1218" s="835"/>
      <c r="C1218" s="835"/>
      <c r="D1218" s="835"/>
      <c r="E1218" s="835"/>
      <c r="F1218" s="835"/>
      <c r="G1218" s="835"/>
      <c r="H1218" s="835"/>
      <c r="I1218" s="835"/>
      <c r="J1218" s="835"/>
      <c r="K1218" s="835"/>
      <c r="L1218" s="835"/>
      <c r="M1218" s="835"/>
      <c r="N1218" s="836"/>
      <c r="O1218" s="836"/>
      <c r="P1218" s="836"/>
      <c r="Q1218" s="836"/>
      <c r="R1218" s="836"/>
      <c r="S1218" s="836"/>
      <c r="T1218" s="836"/>
      <c r="U1218" s="836"/>
      <c r="V1218" s="836"/>
      <c r="W1218" s="836"/>
      <c r="X1218" s="836"/>
      <c r="Y1218" s="836"/>
      <c r="Z1218" s="836"/>
      <c r="AA1218" s="836"/>
      <c r="AB1218" s="836"/>
      <c r="AC1218" s="836"/>
      <c r="AD1218" s="836"/>
      <c r="AE1218" s="861"/>
      <c r="AF1218"/>
      <c r="AG1218"/>
      <c r="AH1218"/>
      <c r="AI1218"/>
      <c r="AJ1218"/>
      <c r="AK1218"/>
      <c r="AL1218"/>
      <c r="AM1218"/>
      <c r="AN1218"/>
    </row>
    <row r="1219" spans="1:40" ht="15.75">
      <c r="A1219" s="839"/>
      <c r="B1219" s="835"/>
      <c r="C1219" s="835"/>
      <c r="D1219" s="835"/>
      <c r="E1219" s="835"/>
      <c r="F1219" s="835"/>
      <c r="G1219" s="835"/>
      <c r="H1219" s="835"/>
      <c r="I1219" s="835"/>
      <c r="J1219" s="835"/>
      <c r="K1219" s="835"/>
      <c r="L1219" s="835"/>
      <c r="M1219" s="835"/>
      <c r="N1219" s="836"/>
      <c r="O1219" s="836"/>
      <c r="P1219" s="836"/>
      <c r="Q1219" s="836"/>
      <c r="R1219" s="836"/>
      <c r="S1219" s="836"/>
      <c r="T1219" s="836"/>
      <c r="U1219" s="836"/>
      <c r="V1219" s="836"/>
      <c r="W1219" s="836"/>
      <c r="X1219" s="836"/>
      <c r="Y1219" s="836"/>
      <c r="Z1219" s="836"/>
      <c r="AA1219" s="836"/>
      <c r="AB1219" s="836"/>
      <c r="AC1219" s="836"/>
      <c r="AD1219" s="836"/>
      <c r="AE1219" s="861"/>
      <c r="AF1219"/>
      <c r="AG1219"/>
      <c r="AH1219"/>
      <c r="AI1219"/>
      <c r="AJ1219"/>
      <c r="AK1219"/>
      <c r="AL1219"/>
      <c r="AM1219"/>
      <c r="AN1219"/>
    </row>
    <row r="1220" spans="1:40" ht="15.75">
      <c r="A1220" s="839"/>
      <c r="B1220" s="835"/>
      <c r="C1220" s="835"/>
      <c r="D1220" s="835"/>
      <c r="E1220" s="835"/>
      <c r="F1220" s="835"/>
      <c r="G1220" s="835"/>
      <c r="H1220" s="835"/>
      <c r="I1220" s="835"/>
      <c r="J1220" s="835"/>
      <c r="K1220" s="835"/>
      <c r="L1220" s="835"/>
      <c r="M1220" s="835"/>
      <c r="N1220" s="836"/>
      <c r="O1220" s="836"/>
      <c r="P1220" s="836"/>
      <c r="Q1220" s="836"/>
      <c r="R1220" s="836"/>
      <c r="S1220" s="836"/>
      <c r="T1220" s="836"/>
      <c r="U1220" s="836"/>
      <c r="V1220" s="836"/>
      <c r="W1220" s="836"/>
      <c r="X1220" s="836"/>
      <c r="Y1220" s="836"/>
      <c r="Z1220" s="836"/>
      <c r="AA1220" s="836"/>
      <c r="AB1220" s="836"/>
      <c r="AC1220" s="836"/>
      <c r="AD1220" s="836"/>
      <c r="AE1220" s="861"/>
      <c r="AF1220"/>
      <c r="AG1220"/>
      <c r="AH1220"/>
      <c r="AI1220"/>
      <c r="AJ1220"/>
      <c r="AK1220"/>
      <c r="AL1220"/>
      <c r="AM1220"/>
      <c r="AN1220"/>
    </row>
    <row r="1221" spans="1:40" ht="15.75">
      <c r="A1221" s="839"/>
      <c r="B1221" s="835"/>
      <c r="C1221" s="835"/>
      <c r="D1221" s="835"/>
      <c r="E1221" s="835"/>
      <c r="F1221" s="835"/>
      <c r="G1221" s="835"/>
      <c r="H1221" s="835"/>
      <c r="I1221" s="835"/>
      <c r="J1221" s="835"/>
      <c r="K1221" s="835"/>
      <c r="L1221" s="835"/>
      <c r="M1221" s="835"/>
      <c r="N1221" s="836"/>
      <c r="O1221" s="836"/>
      <c r="P1221" s="836"/>
      <c r="Q1221" s="836"/>
      <c r="R1221" s="836"/>
      <c r="S1221" s="836"/>
      <c r="T1221" s="836"/>
      <c r="U1221" s="836"/>
      <c r="V1221" s="836"/>
      <c r="W1221" s="836"/>
      <c r="X1221" s="836"/>
      <c r="Y1221" s="836"/>
      <c r="Z1221" s="836"/>
      <c r="AA1221" s="836"/>
      <c r="AB1221" s="836"/>
      <c r="AC1221" s="836"/>
      <c r="AD1221" s="836"/>
      <c r="AE1221" s="861"/>
      <c r="AF1221"/>
      <c r="AG1221"/>
      <c r="AH1221"/>
      <c r="AI1221"/>
      <c r="AJ1221"/>
      <c r="AK1221"/>
      <c r="AL1221"/>
      <c r="AM1221"/>
      <c r="AN1221"/>
    </row>
    <row r="1222" spans="1:40" ht="15.75">
      <c r="A1222" s="839"/>
      <c r="B1222" s="835"/>
      <c r="C1222" s="835"/>
      <c r="D1222" s="835"/>
      <c r="E1222" s="835"/>
      <c r="F1222" s="835"/>
      <c r="G1222" s="835"/>
      <c r="H1222" s="835"/>
      <c r="I1222" s="835"/>
      <c r="J1222" s="835"/>
      <c r="K1222" s="835"/>
      <c r="L1222" s="835"/>
      <c r="M1222" s="835"/>
      <c r="N1222" s="836"/>
      <c r="O1222" s="836"/>
      <c r="P1222" s="836"/>
      <c r="Q1222" s="836"/>
      <c r="R1222" s="836"/>
      <c r="S1222" s="836"/>
      <c r="T1222" s="836"/>
      <c r="U1222" s="836"/>
      <c r="V1222" s="836"/>
      <c r="W1222" s="836"/>
      <c r="X1222" s="836"/>
      <c r="Y1222" s="836"/>
      <c r="Z1222" s="836"/>
      <c r="AA1222" s="836"/>
      <c r="AB1222" s="836"/>
      <c r="AC1222" s="836"/>
      <c r="AD1222" s="836"/>
      <c r="AE1222" s="861"/>
      <c r="AF1222"/>
      <c r="AG1222"/>
      <c r="AH1222"/>
      <c r="AI1222"/>
      <c r="AJ1222"/>
      <c r="AK1222"/>
      <c r="AL1222"/>
      <c r="AM1222"/>
      <c r="AN1222"/>
    </row>
    <row r="1223" spans="1:40" ht="15.75">
      <c r="A1223" s="839"/>
      <c r="B1223" s="835"/>
      <c r="C1223" s="835"/>
      <c r="D1223" s="835"/>
      <c r="E1223" s="835"/>
      <c r="F1223" s="835"/>
      <c r="G1223" s="835"/>
      <c r="H1223" s="835"/>
      <c r="I1223" s="835"/>
      <c r="J1223" s="835"/>
      <c r="K1223" s="835"/>
      <c r="L1223" s="835"/>
      <c r="M1223" s="835"/>
      <c r="N1223" s="836"/>
      <c r="O1223" s="836"/>
      <c r="P1223" s="836"/>
      <c r="Q1223" s="836"/>
      <c r="R1223" s="836"/>
      <c r="S1223" s="836"/>
      <c r="T1223" s="836"/>
      <c r="U1223" s="836"/>
      <c r="V1223" s="836"/>
      <c r="W1223" s="836"/>
      <c r="X1223" s="836"/>
      <c r="Y1223" s="836"/>
      <c r="Z1223" s="836"/>
      <c r="AA1223" s="836"/>
      <c r="AB1223" s="836"/>
      <c r="AC1223" s="836"/>
      <c r="AD1223" s="836"/>
      <c r="AE1223" s="861"/>
      <c r="AF1223"/>
      <c r="AG1223"/>
      <c r="AH1223"/>
      <c r="AI1223"/>
      <c r="AJ1223"/>
      <c r="AK1223"/>
      <c r="AL1223"/>
      <c r="AM1223"/>
      <c r="AN1223"/>
    </row>
    <row r="1224" spans="1:40" ht="15.75">
      <c r="A1224" s="839"/>
      <c r="B1224" s="835"/>
      <c r="C1224" s="835"/>
      <c r="D1224" s="835"/>
      <c r="E1224" s="835"/>
      <c r="F1224" s="835"/>
      <c r="G1224" s="835"/>
      <c r="H1224" s="835"/>
      <c r="I1224" s="835"/>
      <c r="J1224" s="835"/>
      <c r="K1224" s="835"/>
      <c r="L1224" s="835"/>
      <c r="M1224" s="835"/>
      <c r="N1224" s="836"/>
      <c r="O1224" s="836"/>
      <c r="P1224" s="836"/>
      <c r="Q1224" s="836"/>
      <c r="R1224" s="836"/>
      <c r="S1224" s="836"/>
      <c r="T1224" s="836"/>
      <c r="U1224" s="836"/>
      <c r="V1224" s="836"/>
      <c r="W1224" s="836"/>
      <c r="X1224" s="836"/>
      <c r="Y1224" s="836"/>
      <c r="Z1224" s="836"/>
      <c r="AA1224" s="836"/>
      <c r="AB1224" s="836"/>
      <c r="AC1224" s="836"/>
      <c r="AD1224" s="836"/>
      <c r="AE1224" s="861"/>
      <c r="AF1224"/>
      <c r="AG1224"/>
      <c r="AH1224"/>
      <c r="AI1224"/>
      <c r="AJ1224"/>
      <c r="AK1224"/>
      <c r="AL1224"/>
      <c r="AM1224"/>
      <c r="AN1224"/>
    </row>
    <row r="1225" spans="1:40" ht="15.75">
      <c r="A1225" s="839"/>
      <c r="B1225" s="835"/>
      <c r="C1225" s="835"/>
      <c r="D1225" s="835"/>
      <c r="E1225" s="835"/>
      <c r="F1225" s="835"/>
      <c r="G1225" s="835"/>
      <c r="H1225" s="835"/>
      <c r="I1225" s="835"/>
      <c r="J1225" s="835"/>
      <c r="K1225" s="835"/>
      <c r="L1225" s="835"/>
      <c r="M1225" s="835"/>
      <c r="N1225" s="836"/>
      <c r="O1225" s="836"/>
      <c r="P1225" s="836"/>
      <c r="Q1225" s="836"/>
      <c r="R1225" s="836"/>
      <c r="S1225" s="836"/>
      <c r="T1225" s="836"/>
      <c r="U1225" s="836"/>
      <c r="V1225" s="836"/>
      <c r="W1225" s="836"/>
      <c r="X1225" s="836"/>
      <c r="Y1225" s="836"/>
      <c r="Z1225" s="836"/>
      <c r="AA1225" s="836"/>
      <c r="AB1225" s="836"/>
      <c r="AC1225" s="836"/>
      <c r="AD1225" s="836"/>
      <c r="AE1225" s="861"/>
      <c r="AF1225"/>
      <c r="AG1225"/>
      <c r="AH1225"/>
      <c r="AI1225"/>
      <c r="AJ1225"/>
      <c r="AK1225"/>
      <c r="AL1225"/>
      <c r="AM1225"/>
      <c r="AN1225"/>
    </row>
    <row r="1226" spans="1:40" ht="15.75">
      <c r="A1226" s="839"/>
      <c r="B1226" s="835"/>
      <c r="C1226" s="835"/>
      <c r="D1226" s="835"/>
      <c r="E1226" s="835"/>
      <c r="F1226" s="835"/>
      <c r="G1226" s="835"/>
      <c r="H1226" s="835"/>
      <c r="I1226" s="835"/>
      <c r="J1226" s="835"/>
      <c r="K1226" s="835"/>
      <c r="L1226" s="835"/>
      <c r="M1226" s="835"/>
      <c r="N1226" s="836"/>
      <c r="O1226" s="836"/>
      <c r="P1226" s="836"/>
      <c r="Q1226" s="836"/>
      <c r="R1226" s="836"/>
      <c r="S1226" s="836"/>
      <c r="T1226" s="836"/>
      <c r="U1226" s="836"/>
      <c r="V1226" s="836"/>
      <c r="W1226" s="836"/>
      <c r="X1226" s="836"/>
      <c r="Y1226" s="836"/>
      <c r="Z1226" s="836"/>
      <c r="AA1226" s="836"/>
      <c r="AB1226" s="836"/>
      <c r="AC1226" s="836"/>
      <c r="AD1226" s="836"/>
      <c r="AE1226" s="861"/>
      <c r="AF1226"/>
      <c r="AG1226"/>
      <c r="AH1226"/>
      <c r="AI1226"/>
      <c r="AJ1226"/>
      <c r="AK1226"/>
      <c r="AL1226"/>
      <c r="AM1226"/>
      <c r="AN1226"/>
    </row>
    <row r="1227" spans="1:40" ht="15.75">
      <c r="A1227" s="839"/>
      <c r="B1227" s="835"/>
      <c r="C1227" s="835"/>
      <c r="D1227" s="835"/>
      <c r="E1227" s="835"/>
      <c r="F1227" s="835"/>
      <c r="G1227" s="835"/>
      <c r="H1227" s="835"/>
      <c r="I1227" s="835"/>
      <c r="J1227" s="835"/>
      <c r="K1227" s="835"/>
      <c r="L1227" s="835"/>
      <c r="M1227" s="835"/>
      <c r="N1227" s="836"/>
      <c r="O1227" s="836"/>
      <c r="P1227" s="836"/>
      <c r="Q1227" s="836"/>
      <c r="R1227" s="836"/>
      <c r="S1227" s="836"/>
      <c r="T1227" s="836"/>
      <c r="U1227" s="836"/>
      <c r="V1227" s="836"/>
      <c r="W1227" s="836"/>
      <c r="X1227" s="836"/>
      <c r="Y1227" s="836"/>
      <c r="Z1227" s="836"/>
      <c r="AA1227" s="836"/>
      <c r="AB1227" s="836"/>
      <c r="AC1227" s="836"/>
      <c r="AD1227" s="836"/>
      <c r="AE1227" s="861"/>
      <c r="AF1227"/>
      <c r="AG1227"/>
      <c r="AH1227"/>
      <c r="AI1227"/>
      <c r="AJ1227"/>
      <c r="AK1227"/>
      <c r="AL1227"/>
      <c r="AM1227"/>
      <c r="AN1227"/>
    </row>
    <row r="1228" spans="1:40" ht="15.75">
      <c r="A1228" s="839"/>
      <c r="B1228" s="835"/>
      <c r="C1228" s="835"/>
      <c r="D1228" s="835"/>
      <c r="E1228" s="835"/>
      <c r="F1228" s="835"/>
      <c r="G1228" s="835"/>
      <c r="H1228" s="835"/>
      <c r="I1228" s="835"/>
      <c r="J1228" s="835"/>
      <c r="K1228" s="835"/>
      <c r="L1228" s="835"/>
      <c r="M1228" s="835"/>
      <c r="N1228" s="836"/>
      <c r="O1228" s="836"/>
      <c r="P1228" s="836"/>
      <c r="Q1228" s="836"/>
      <c r="R1228" s="836"/>
      <c r="S1228" s="836"/>
      <c r="T1228" s="836"/>
      <c r="U1228" s="836"/>
      <c r="V1228" s="836"/>
      <c r="W1228" s="836"/>
      <c r="X1228" s="836"/>
      <c r="Y1228" s="836"/>
      <c r="Z1228" s="836"/>
      <c r="AA1228" s="836"/>
      <c r="AB1228" s="836"/>
      <c r="AC1228" s="836"/>
      <c r="AD1228" s="836"/>
      <c r="AE1228" s="861"/>
      <c r="AF1228"/>
      <c r="AG1228"/>
      <c r="AH1228"/>
      <c r="AI1228"/>
      <c r="AJ1228"/>
      <c r="AK1228"/>
      <c r="AL1228"/>
      <c r="AM1228"/>
      <c r="AN1228"/>
    </row>
    <row r="1229" spans="1:40" ht="15.75">
      <c r="A1229" s="839"/>
      <c r="B1229" s="835"/>
      <c r="C1229" s="835"/>
      <c r="D1229" s="835"/>
      <c r="E1229" s="835"/>
      <c r="F1229" s="835"/>
      <c r="G1229" s="835"/>
      <c r="H1229" s="835"/>
      <c r="I1229" s="835"/>
      <c r="J1229" s="835"/>
      <c r="K1229" s="835"/>
      <c r="L1229" s="835"/>
      <c r="M1229" s="835"/>
      <c r="N1229" s="836"/>
      <c r="O1229" s="836"/>
      <c r="P1229" s="836"/>
      <c r="Q1229" s="836"/>
      <c r="R1229" s="836"/>
      <c r="S1229" s="836"/>
      <c r="T1229" s="836"/>
      <c r="U1229" s="836"/>
      <c r="V1229" s="836"/>
      <c r="W1229" s="836"/>
      <c r="X1229" s="836"/>
      <c r="Y1229" s="836"/>
      <c r="Z1229" s="836"/>
      <c r="AA1229" s="836"/>
      <c r="AB1229" s="836"/>
      <c r="AC1229" s="836"/>
      <c r="AD1229" s="836"/>
      <c r="AE1229" s="861"/>
      <c r="AF1229"/>
      <c r="AG1229"/>
      <c r="AH1229"/>
      <c r="AI1229"/>
      <c r="AJ1229"/>
      <c r="AK1229"/>
      <c r="AL1229"/>
      <c r="AM1229"/>
      <c r="AN1229"/>
    </row>
    <row r="1230" spans="1:40" ht="15.75">
      <c r="A1230" s="839"/>
      <c r="B1230" s="835"/>
      <c r="C1230" s="835"/>
      <c r="D1230" s="835"/>
      <c r="E1230" s="835"/>
      <c r="F1230" s="835"/>
      <c r="G1230" s="835"/>
      <c r="H1230" s="835"/>
      <c r="I1230" s="835"/>
      <c r="J1230" s="835"/>
      <c r="K1230" s="835"/>
      <c r="L1230" s="835"/>
      <c r="M1230" s="835"/>
      <c r="N1230" s="836"/>
      <c r="O1230" s="836"/>
      <c r="P1230" s="836"/>
      <c r="Q1230" s="836"/>
      <c r="R1230" s="836"/>
      <c r="S1230" s="836"/>
      <c r="T1230" s="836"/>
      <c r="U1230" s="836"/>
      <c r="V1230" s="836"/>
      <c r="W1230" s="836"/>
      <c r="X1230" s="836"/>
      <c r="Y1230" s="836"/>
      <c r="Z1230" s="836"/>
      <c r="AA1230" s="836"/>
      <c r="AB1230" s="836"/>
      <c r="AC1230" s="836"/>
      <c r="AD1230" s="836"/>
      <c r="AE1230" s="861"/>
      <c r="AF1230"/>
      <c r="AG1230"/>
      <c r="AH1230"/>
      <c r="AI1230"/>
      <c r="AJ1230"/>
      <c r="AK1230"/>
      <c r="AL1230"/>
      <c r="AM1230"/>
      <c r="AN1230"/>
    </row>
    <row r="1231" spans="1:40" ht="15.75">
      <c r="A1231" s="839"/>
      <c r="B1231" s="835"/>
      <c r="C1231" s="835"/>
      <c r="D1231" s="835"/>
      <c r="E1231" s="835"/>
      <c r="F1231" s="835"/>
      <c r="G1231" s="835"/>
      <c r="H1231" s="835"/>
      <c r="I1231" s="835"/>
      <c r="J1231" s="835"/>
      <c r="K1231" s="835"/>
      <c r="L1231" s="835"/>
      <c r="M1231" s="835"/>
      <c r="N1231" s="836"/>
      <c r="O1231" s="836"/>
      <c r="P1231" s="836"/>
      <c r="Q1231" s="836"/>
      <c r="R1231" s="836"/>
      <c r="S1231" s="836"/>
      <c r="T1231" s="836"/>
      <c r="U1231" s="836"/>
      <c r="V1231" s="836"/>
      <c r="W1231" s="836"/>
      <c r="X1231" s="836"/>
      <c r="Y1231" s="836"/>
      <c r="Z1231" s="836"/>
      <c r="AA1231" s="836"/>
      <c r="AB1231" s="836"/>
      <c r="AC1231" s="836"/>
      <c r="AD1231" s="836"/>
      <c r="AE1231" s="861"/>
      <c r="AF1231"/>
      <c r="AG1231"/>
      <c r="AH1231"/>
      <c r="AI1231"/>
      <c r="AJ1231"/>
      <c r="AK1231"/>
      <c r="AL1231"/>
      <c r="AM1231"/>
      <c r="AN1231"/>
    </row>
    <row r="1232" spans="1:40" ht="15.75">
      <c r="A1232" s="839"/>
      <c r="B1232" s="835"/>
      <c r="C1232" s="835"/>
      <c r="D1232" s="835"/>
      <c r="E1232" s="835"/>
      <c r="F1232" s="835"/>
      <c r="G1232" s="835"/>
      <c r="H1232" s="835"/>
      <c r="I1232" s="835"/>
      <c r="J1232" s="835"/>
      <c r="K1232" s="835"/>
      <c r="L1232" s="835"/>
      <c r="M1232" s="835"/>
      <c r="N1232" s="836"/>
      <c r="O1232" s="836"/>
      <c r="P1232" s="836"/>
      <c r="Q1232" s="836"/>
      <c r="R1232" s="836"/>
      <c r="S1232" s="836"/>
      <c r="T1232" s="836"/>
      <c r="U1232" s="836"/>
      <c r="V1232" s="836"/>
      <c r="W1232" s="836"/>
      <c r="X1232" s="836"/>
      <c r="Y1232" s="836"/>
      <c r="Z1232" s="836"/>
      <c r="AA1232" s="836"/>
      <c r="AB1232" s="836"/>
      <c r="AC1232" s="836"/>
      <c r="AD1232" s="836"/>
      <c r="AE1232" s="861"/>
      <c r="AF1232"/>
      <c r="AG1232"/>
      <c r="AH1232"/>
      <c r="AI1232"/>
      <c r="AJ1232"/>
      <c r="AK1232"/>
      <c r="AL1232"/>
      <c r="AM1232"/>
      <c r="AN1232"/>
    </row>
    <row r="1233" spans="1:40" ht="15.75">
      <c r="A1233" s="839"/>
      <c r="B1233" s="835"/>
      <c r="C1233" s="835"/>
      <c r="D1233" s="835"/>
      <c r="E1233" s="835"/>
      <c r="F1233" s="835"/>
      <c r="G1233" s="835"/>
      <c r="H1233" s="835"/>
      <c r="I1233" s="835"/>
      <c r="J1233" s="835"/>
      <c r="K1233" s="835"/>
      <c r="L1233" s="835"/>
      <c r="M1233" s="835"/>
      <c r="N1233" s="836"/>
      <c r="O1233" s="836"/>
      <c r="P1233" s="836"/>
      <c r="Q1233" s="836"/>
      <c r="R1233" s="836"/>
      <c r="S1233" s="836"/>
      <c r="T1233" s="836"/>
      <c r="U1233" s="836"/>
      <c r="V1233" s="836"/>
      <c r="W1233" s="836"/>
      <c r="X1233" s="836"/>
      <c r="Y1233" s="836"/>
      <c r="Z1233" s="836"/>
      <c r="AA1233" s="836"/>
      <c r="AB1233" s="836"/>
      <c r="AC1233" s="836"/>
      <c r="AD1233" s="836"/>
      <c r="AE1233" s="861"/>
      <c r="AF1233"/>
      <c r="AG1233"/>
      <c r="AH1233"/>
      <c r="AI1233"/>
      <c r="AJ1233"/>
      <c r="AK1233"/>
      <c r="AL1233"/>
      <c r="AM1233"/>
      <c r="AN1233"/>
    </row>
    <row r="1234" spans="1:40" ht="15.75">
      <c r="A1234" s="839"/>
      <c r="B1234" s="835"/>
      <c r="C1234" s="835"/>
      <c r="D1234" s="835"/>
      <c r="E1234" s="835"/>
      <c r="F1234" s="835"/>
      <c r="G1234" s="835"/>
      <c r="H1234" s="835"/>
      <c r="I1234" s="835"/>
      <c r="J1234" s="835"/>
      <c r="K1234" s="835"/>
      <c r="L1234" s="835"/>
      <c r="M1234" s="835"/>
      <c r="N1234" s="836"/>
      <c r="O1234" s="836"/>
      <c r="P1234" s="836"/>
      <c r="Q1234" s="836"/>
      <c r="R1234" s="836"/>
      <c r="S1234" s="836"/>
      <c r="T1234" s="836"/>
      <c r="U1234" s="836"/>
      <c r="V1234" s="836"/>
      <c r="W1234" s="836"/>
      <c r="X1234" s="836"/>
      <c r="Y1234" s="836"/>
      <c r="Z1234" s="836"/>
      <c r="AA1234" s="836"/>
      <c r="AB1234" s="836"/>
      <c r="AC1234" s="836"/>
      <c r="AD1234" s="836"/>
      <c r="AE1234" s="861"/>
      <c r="AF1234"/>
      <c r="AG1234"/>
      <c r="AH1234"/>
      <c r="AI1234"/>
      <c r="AJ1234"/>
      <c r="AK1234"/>
      <c r="AL1234"/>
      <c r="AM1234"/>
      <c r="AN1234"/>
    </row>
    <row r="1235" spans="1:40" ht="15.75">
      <c r="A1235" s="839"/>
      <c r="B1235" s="835"/>
      <c r="C1235" s="835"/>
      <c r="D1235" s="835"/>
      <c r="E1235" s="835"/>
      <c r="F1235" s="835"/>
      <c r="G1235" s="835"/>
      <c r="H1235" s="835"/>
      <c r="I1235" s="835"/>
      <c r="J1235" s="835"/>
      <c r="K1235" s="835"/>
      <c r="L1235" s="835"/>
      <c r="M1235" s="835"/>
      <c r="N1235" s="836"/>
      <c r="O1235" s="836"/>
      <c r="P1235" s="836"/>
      <c r="Q1235" s="836"/>
      <c r="R1235" s="836"/>
      <c r="S1235" s="836"/>
      <c r="T1235" s="836"/>
      <c r="U1235" s="836"/>
      <c r="V1235" s="836"/>
      <c r="W1235" s="836"/>
      <c r="X1235" s="836"/>
      <c r="Y1235" s="836"/>
      <c r="Z1235" s="836"/>
      <c r="AA1235" s="836"/>
      <c r="AB1235" s="836"/>
      <c r="AC1235" s="836"/>
      <c r="AD1235" s="836"/>
      <c r="AE1235" s="861"/>
      <c r="AF1235"/>
      <c r="AG1235"/>
      <c r="AH1235"/>
      <c r="AI1235"/>
      <c r="AJ1235"/>
      <c r="AK1235"/>
      <c r="AL1235"/>
      <c r="AM1235"/>
      <c r="AN1235"/>
    </row>
    <row r="1236" spans="1:40" ht="15.75">
      <c r="A1236" s="839"/>
      <c r="B1236" s="835"/>
      <c r="C1236" s="835"/>
      <c r="D1236" s="835"/>
      <c r="E1236" s="835"/>
      <c r="F1236" s="835"/>
      <c r="G1236" s="835"/>
      <c r="H1236" s="835"/>
      <c r="I1236" s="835"/>
      <c r="J1236" s="835"/>
      <c r="K1236" s="835"/>
      <c r="L1236" s="835"/>
      <c r="M1236" s="835"/>
      <c r="N1236" s="836"/>
      <c r="O1236" s="836"/>
      <c r="P1236" s="836"/>
      <c r="Q1236" s="836"/>
      <c r="R1236" s="836"/>
      <c r="S1236" s="836"/>
      <c r="T1236" s="836"/>
      <c r="U1236" s="836"/>
      <c r="V1236" s="836"/>
      <c r="W1236" s="836"/>
      <c r="X1236" s="836"/>
      <c r="Y1236" s="836"/>
      <c r="Z1236" s="836"/>
      <c r="AA1236" s="836"/>
      <c r="AB1236" s="836"/>
      <c r="AC1236" s="836"/>
      <c r="AD1236" s="836"/>
      <c r="AE1236" s="861"/>
      <c r="AF1236"/>
      <c r="AG1236"/>
      <c r="AH1236"/>
      <c r="AI1236"/>
      <c r="AJ1236"/>
      <c r="AK1236"/>
      <c r="AL1236"/>
      <c r="AM1236"/>
      <c r="AN1236"/>
    </row>
    <row r="1237" spans="1:40" ht="15.75">
      <c r="A1237" s="839"/>
      <c r="B1237" s="835"/>
      <c r="C1237" s="835"/>
      <c r="D1237" s="835"/>
      <c r="E1237" s="835"/>
      <c r="F1237" s="835"/>
      <c r="G1237" s="835"/>
      <c r="H1237" s="835"/>
      <c r="I1237" s="835"/>
      <c r="J1237" s="835"/>
      <c r="K1237" s="835"/>
      <c r="L1237" s="835"/>
      <c r="M1237" s="835"/>
      <c r="N1237" s="836"/>
      <c r="O1237" s="836"/>
      <c r="P1237" s="836"/>
      <c r="Q1237" s="836"/>
      <c r="R1237" s="836"/>
      <c r="S1237" s="836"/>
      <c r="T1237" s="836"/>
      <c r="U1237" s="836"/>
      <c r="V1237" s="836"/>
      <c r="W1237" s="836"/>
      <c r="X1237" s="836"/>
      <c r="Y1237" s="836"/>
      <c r="Z1237" s="836"/>
      <c r="AA1237" s="836"/>
      <c r="AB1237" s="836"/>
      <c r="AC1237" s="836"/>
      <c r="AD1237" s="836"/>
      <c r="AE1237" s="861"/>
      <c r="AF1237"/>
      <c r="AG1237"/>
      <c r="AH1237"/>
      <c r="AI1237"/>
      <c r="AJ1237"/>
      <c r="AK1237"/>
      <c r="AL1237"/>
      <c r="AM1237"/>
      <c r="AN1237"/>
    </row>
    <row r="1238" spans="1:40" ht="15.75">
      <c r="A1238" s="839"/>
      <c r="B1238" s="835"/>
      <c r="C1238" s="835"/>
      <c r="D1238" s="835"/>
      <c r="E1238" s="835"/>
      <c r="F1238" s="835"/>
      <c r="G1238" s="835"/>
      <c r="H1238" s="835"/>
      <c r="I1238" s="835"/>
      <c r="J1238" s="835"/>
      <c r="K1238" s="835"/>
      <c r="L1238" s="835"/>
      <c r="M1238" s="835"/>
      <c r="N1238" s="836"/>
      <c r="O1238" s="836"/>
      <c r="P1238" s="836"/>
      <c r="Q1238" s="836"/>
      <c r="R1238" s="836"/>
      <c r="S1238" s="836"/>
      <c r="T1238" s="836"/>
      <c r="U1238" s="836"/>
      <c r="V1238" s="836"/>
      <c r="W1238" s="836"/>
      <c r="X1238" s="836"/>
      <c r="Y1238" s="836"/>
      <c r="Z1238" s="836"/>
      <c r="AA1238" s="836"/>
      <c r="AB1238" s="836"/>
      <c r="AC1238" s="836"/>
      <c r="AD1238" s="836"/>
      <c r="AE1238" s="861"/>
      <c r="AF1238"/>
      <c r="AG1238"/>
      <c r="AH1238"/>
      <c r="AI1238"/>
      <c r="AJ1238"/>
      <c r="AK1238"/>
      <c r="AL1238"/>
      <c r="AM1238"/>
      <c r="AN1238"/>
    </row>
    <row r="1239" spans="1:40" ht="15.75">
      <c r="A1239" s="839"/>
      <c r="B1239" s="835"/>
      <c r="C1239" s="835"/>
      <c r="D1239" s="835"/>
      <c r="E1239" s="835"/>
      <c r="F1239" s="835"/>
      <c r="G1239" s="835"/>
      <c r="H1239" s="835"/>
      <c r="I1239" s="835"/>
      <c r="J1239" s="835"/>
      <c r="K1239" s="835"/>
      <c r="L1239" s="835"/>
      <c r="M1239" s="835"/>
      <c r="N1239" s="836"/>
      <c r="O1239" s="836"/>
      <c r="P1239" s="836"/>
      <c r="Q1239" s="836"/>
      <c r="R1239" s="836"/>
      <c r="S1239" s="836"/>
      <c r="T1239" s="836"/>
      <c r="U1239" s="836"/>
      <c r="V1239" s="836"/>
      <c r="W1239" s="836"/>
      <c r="X1239" s="836"/>
      <c r="Y1239" s="836"/>
      <c r="Z1239" s="836"/>
      <c r="AA1239" s="836"/>
      <c r="AB1239" s="836"/>
      <c r="AC1239" s="836"/>
      <c r="AD1239" s="836"/>
      <c r="AE1239" s="861"/>
      <c r="AF1239"/>
      <c r="AG1239"/>
      <c r="AH1239"/>
      <c r="AI1239"/>
      <c r="AJ1239"/>
      <c r="AK1239"/>
      <c r="AL1239"/>
      <c r="AM1239"/>
      <c r="AN1239"/>
    </row>
    <row r="1240" spans="1:40" ht="15.75">
      <c r="A1240" s="839"/>
      <c r="B1240" s="835"/>
      <c r="C1240" s="835"/>
      <c r="D1240" s="835"/>
      <c r="E1240" s="835"/>
      <c r="F1240" s="835"/>
      <c r="G1240" s="835"/>
      <c r="H1240" s="835"/>
      <c r="I1240" s="835"/>
      <c r="J1240" s="835"/>
      <c r="K1240" s="835"/>
      <c r="L1240" s="835"/>
      <c r="M1240" s="835"/>
      <c r="N1240" s="836"/>
      <c r="O1240" s="836"/>
      <c r="P1240" s="836"/>
      <c r="Q1240" s="836"/>
      <c r="R1240" s="836"/>
      <c r="S1240" s="836"/>
      <c r="T1240" s="836"/>
      <c r="U1240" s="836"/>
      <c r="V1240" s="836"/>
      <c r="W1240" s="836"/>
      <c r="X1240" s="836"/>
      <c r="Y1240" s="836"/>
      <c r="Z1240" s="836"/>
      <c r="AA1240" s="836"/>
      <c r="AB1240" s="836"/>
      <c r="AC1240" s="836"/>
      <c r="AD1240" s="836"/>
      <c r="AE1240" s="861"/>
      <c r="AF1240"/>
      <c r="AG1240"/>
      <c r="AH1240"/>
      <c r="AI1240"/>
      <c r="AJ1240"/>
      <c r="AK1240"/>
      <c r="AL1240"/>
      <c r="AM1240"/>
      <c r="AN1240"/>
    </row>
    <row r="1241" spans="1:40" ht="15.75">
      <c r="A1241" s="839"/>
      <c r="B1241" s="835"/>
      <c r="C1241" s="835"/>
      <c r="D1241" s="835"/>
      <c r="E1241" s="835"/>
      <c r="F1241" s="835"/>
      <c r="G1241" s="835"/>
      <c r="H1241" s="835"/>
      <c r="I1241" s="835"/>
      <c r="J1241" s="835"/>
      <c r="K1241" s="835"/>
      <c r="L1241" s="835"/>
      <c r="M1241" s="835"/>
      <c r="N1241" s="836"/>
      <c r="O1241" s="836"/>
      <c r="P1241" s="836"/>
      <c r="Q1241" s="836"/>
      <c r="R1241" s="836"/>
      <c r="S1241" s="836"/>
      <c r="T1241" s="836"/>
      <c r="U1241" s="836"/>
      <c r="V1241" s="836"/>
      <c r="W1241" s="836"/>
      <c r="X1241" s="836"/>
      <c r="Y1241" s="836"/>
      <c r="Z1241" s="836"/>
      <c r="AA1241" s="836"/>
      <c r="AB1241" s="836"/>
      <c r="AC1241" s="836"/>
      <c r="AD1241" s="836"/>
      <c r="AE1241" s="861"/>
      <c r="AF1241"/>
      <c r="AG1241"/>
      <c r="AH1241"/>
      <c r="AI1241"/>
      <c r="AJ1241"/>
      <c r="AK1241"/>
      <c r="AL1241"/>
      <c r="AM1241"/>
      <c r="AN1241"/>
    </row>
    <row r="1242" spans="1:40" ht="15.75">
      <c r="A1242" s="839"/>
      <c r="B1242" s="835"/>
      <c r="C1242" s="835"/>
      <c r="D1242" s="835"/>
      <c r="E1242" s="835"/>
      <c r="F1242" s="835"/>
      <c r="G1242" s="835"/>
      <c r="H1242" s="835"/>
      <c r="I1242" s="835"/>
      <c r="J1242" s="835"/>
      <c r="K1242" s="835"/>
      <c r="L1242" s="835"/>
      <c r="M1242" s="835"/>
      <c r="N1242" s="836"/>
      <c r="O1242" s="836"/>
      <c r="P1242" s="836"/>
      <c r="Q1242" s="836"/>
      <c r="R1242" s="836"/>
      <c r="S1242" s="836"/>
      <c r="T1242" s="836"/>
      <c r="U1242" s="836"/>
      <c r="V1242" s="836"/>
      <c r="W1242" s="836"/>
      <c r="X1242" s="836"/>
      <c r="Y1242" s="836"/>
      <c r="Z1242" s="836"/>
      <c r="AA1242" s="836"/>
      <c r="AB1242" s="836"/>
      <c r="AC1242" s="836"/>
      <c r="AD1242" s="836"/>
      <c r="AE1242" s="861"/>
      <c r="AF1242"/>
      <c r="AG1242"/>
      <c r="AH1242"/>
      <c r="AI1242"/>
      <c r="AJ1242"/>
      <c r="AK1242"/>
      <c r="AL1242"/>
      <c r="AM1242"/>
      <c r="AN1242"/>
    </row>
    <row r="1243" spans="1:40" ht="15.75">
      <c r="A1243" s="839"/>
      <c r="B1243" s="835"/>
      <c r="C1243" s="835"/>
      <c r="D1243" s="835"/>
      <c r="E1243" s="835"/>
      <c r="F1243" s="835"/>
      <c r="G1243" s="835"/>
      <c r="H1243" s="835"/>
      <c r="I1243" s="835"/>
      <c r="J1243" s="835"/>
      <c r="K1243" s="835"/>
      <c r="L1243" s="835"/>
      <c r="M1243" s="835"/>
      <c r="N1243" s="836"/>
      <c r="O1243" s="836"/>
      <c r="P1243" s="836"/>
      <c r="Q1243" s="836"/>
      <c r="R1243" s="836"/>
      <c r="S1243" s="836"/>
      <c r="T1243" s="836"/>
      <c r="U1243" s="836"/>
      <c r="V1243" s="836"/>
      <c r="W1243" s="836"/>
      <c r="X1243" s="836"/>
      <c r="Y1243" s="836"/>
      <c r="Z1243" s="836"/>
      <c r="AA1243" s="836"/>
      <c r="AB1243" s="836"/>
      <c r="AC1243" s="836"/>
      <c r="AD1243" s="836"/>
      <c r="AE1243" s="861"/>
      <c r="AF1243"/>
      <c r="AG1243"/>
      <c r="AH1243"/>
      <c r="AI1243"/>
      <c r="AJ1243"/>
      <c r="AK1243"/>
      <c r="AL1243"/>
      <c r="AM1243"/>
      <c r="AN1243"/>
    </row>
    <row r="1244" spans="1:40" ht="15.75">
      <c r="A1244" s="839"/>
      <c r="B1244" s="835"/>
      <c r="C1244" s="835"/>
      <c r="D1244" s="835"/>
      <c r="E1244" s="835"/>
      <c r="F1244" s="835"/>
      <c r="G1244" s="835"/>
      <c r="H1244" s="835"/>
      <c r="I1244" s="835"/>
      <c r="J1244" s="835"/>
      <c r="K1244" s="835"/>
      <c r="L1244" s="835"/>
      <c r="M1244" s="835"/>
      <c r="N1244" s="836"/>
      <c r="O1244" s="836"/>
      <c r="P1244" s="836"/>
      <c r="Q1244" s="836"/>
      <c r="R1244" s="836"/>
      <c r="S1244" s="836"/>
      <c r="T1244" s="836"/>
      <c r="U1244" s="836"/>
      <c r="V1244" s="836"/>
      <c r="W1244" s="836"/>
      <c r="X1244" s="836"/>
      <c r="Y1244" s="836"/>
      <c r="Z1244" s="836"/>
      <c r="AA1244" s="836"/>
      <c r="AB1244" s="836"/>
      <c r="AC1244" s="836"/>
      <c r="AD1244" s="836"/>
      <c r="AE1244" s="861"/>
      <c r="AF1244"/>
      <c r="AG1244"/>
      <c r="AH1244"/>
      <c r="AI1244"/>
      <c r="AJ1244"/>
      <c r="AK1244"/>
      <c r="AL1244"/>
      <c r="AM1244"/>
      <c r="AN1244"/>
    </row>
    <row r="1245" spans="1:40" ht="15.75">
      <c r="A1245" s="839"/>
      <c r="B1245" s="835"/>
      <c r="C1245" s="835"/>
      <c r="D1245" s="835"/>
      <c r="E1245" s="835"/>
      <c r="F1245" s="835"/>
      <c r="G1245" s="835"/>
      <c r="H1245" s="835"/>
      <c r="I1245" s="835"/>
      <c r="J1245" s="835"/>
      <c r="K1245" s="835"/>
      <c r="L1245" s="835"/>
      <c r="M1245" s="835"/>
      <c r="N1245" s="836"/>
      <c r="O1245" s="836"/>
      <c r="P1245" s="836"/>
      <c r="Q1245" s="836"/>
      <c r="R1245" s="836"/>
      <c r="S1245" s="836"/>
      <c r="T1245" s="836"/>
      <c r="U1245" s="836"/>
      <c r="V1245" s="836"/>
      <c r="W1245" s="836"/>
      <c r="X1245" s="836"/>
      <c r="Y1245" s="836"/>
      <c r="Z1245" s="836"/>
      <c r="AA1245" s="836"/>
      <c r="AB1245" s="836"/>
      <c r="AC1245" s="836"/>
      <c r="AD1245" s="836"/>
      <c r="AE1245" s="861"/>
      <c r="AF1245"/>
      <c r="AG1245"/>
      <c r="AH1245"/>
      <c r="AI1245"/>
      <c r="AJ1245"/>
      <c r="AK1245"/>
      <c r="AL1245"/>
      <c r="AM1245"/>
      <c r="AN1245"/>
    </row>
    <row r="1246" spans="1:40" ht="15.75">
      <c r="A1246" s="839"/>
      <c r="B1246" s="835"/>
      <c r="C1246" s="835"/>
      <c r="D1246" s="835"/>
      <c r="E1246" s="835"/>
      <c r="F1246" s="835"/>
      <c r="G1246" s="835"/>
      <c r="H1246" s="835"/>
      <c r="I1246" s="835"/>
      <c r="J1246" s="835"/>
      <c r="K1246" s="835"/>
      <c r="L1246" s="835"/>
      <c r="M1246" s="835"/>
      <c r="N1246" s="836"/>
      <c r="O1246" s="836"/>
      <c r="P1246" s="836"/>
      <c r="Q1246" s="836"/>
      <c r="R1246" s="836"/>
      <c r="S1246" s="836"/>
      <c r="T1246" s="836"/>
      <c r="U1246" s="836"/>
      <c r="V1246" s="836"/>
      <c r="W1246" s="836"/>
      <c r="X1246" s="836"/>
      <c r="Y1246" s="836"/>
      <c r="Z1246" s="836"/>
      <c r="AA1246" s="836"/>
      <c r="AB1246" s="836"/>
      <c r="AC1246" s="836"/>
      <c r="AD1246" s="836"/>
      <c r="AE1246" s="861"/>
      <c r="AF1246"/>
      <c r="AG1246"/>
      <c r="AH1246"/>
      <c r="AI1246"/>
      <c r="AJ1246"/>
      <c r="AK1246"/>
      <c r="AL1246"/>
      <c r="AM1246"/>
      <c r="AN1246"/>
    </row>
    <row r="1247" spans="1:40" ht="15.75">
      <c r="A1247" s="839"/>
      <c r="B1247" s="835"/>
      <c r="C1247" s="835"/>
      <c r="D1247" s="835"/>
      <c r="E1247" s="835"/>
      <c r="F1247" s="835"/>
      <c r="G1247" s="835"/>
      <c r="H1247" s="835"/>
      <c r="I1247" s="835"/>
      <c r="J1247" s="835"/>
      <c r="K1247" s="835"/>
      <c r="L1247" s="835"/>
      <c r="M1247" s="835"/>
      <c r="N1247" s="836"/>
      <c r="O1247" s="836"/>
      <c r="P1247" s="836"/>
      <c r="Q1247" s="836"/>
      <c r="R1247" s="836"/>
      <c r="S1247" s="836"/>
      <c r="T1247" s="836"/>
      <c r="U1247" s="836"/>
      <c r="V1247" s="836"/>
      <c r="W1247" s="836"/>
      <c r="X1247" s="836"/>
      <c r="Y1247" s="836"/>
      <c r="Z1247" s="836"/>
      <c r="AA1247" s="836"/>
      <c r="AB1247" s="836"/>
      <c r="AC1247" s="836"/>
      <c r="AD1247" s="836"/>
      <c r="AE1247" s="861"/>
      <c r="AF1247"/>
      <c r="AG1247"/>
      <c r="AH1247"/>
      <c r="AI1247"/>
      <c r="AJ1247"/>
      <c r="AK1247"/>
      <c r="AL1247"/>
      <c r="AM1247"/>
      <c r="AN1247"/>
    </row>
    <row r="1248" spans="1:40" ht="15.75">
      <c r="A1248" s="839"/>
      <c r="B1248" s="835"/>
      <c r="C1248" s="835"/>
      <c r="D1248" s="835"/>
      <c r="E1248" s="835"/>
      <c r="F1248" s="835"/>
      <c r="G1248" s="835"/>
      <c r="H1248" s="835"/>
      <c r="I1248" s="835"/>
      <c r="J1248" s="835"/>
      <c r="K1248" s="835"/>
      <c r="L1248" s="835"/>
      <c r="M1248" s="835"/>
      <c r="N1248" s="836"/>
      <c r="O1248" s="836"/>
      <c r="P1248" s="836"/>
      <c r="Q1248" s="836"/>
      <c r="R1248" s="836"/>
      <c r="S1248" s="836"/>
      <c r="T1248" s="836"/>
      <c r="U1248" s="836"/>
      <c r="V1248" s="836"/>
      <c r="W1248" s="836"/>
      <c r="X1248" s="836"/>
      <c r="Y1248" s="836"/>
      <c r="Z1248" s="836"/>
      <c r="AA1248" s="836"/>
      <c r="AB1248" s="836"/>
      <c r="AC1248" s="836"/>
      <c r="AD1248" s="836"/>
      <c r="AE1248" s="861"/>
      <c r="AF1248"/>
      <c r="AG1248"/>
      <c r="AH1248"/>
      <c r="AI1248"/>
      <c r="AJ1248"/>
      <c r="AK1248"/>
      <c r="AL1248"/>
      <c r="AM1248"/>
      <c r="AN1248"/>
    </row>
    <row r="1249" spans="1:40" ht="15.75">
      <c r="A1249" s="839"/>
      <c r="B1249" s="835"/>
      <c r="C1249" s="835"/>
      <c r="D1249" s="835"/>
      <c r="E1249" s="835"/>
      <c r="F1249" s="835"/>
      <c r="G1249" s="835"/>
      <c r="H1249" s="835"/>
      <c r="I1249" s="835"/>
      <c r="J1249" s="835"/>
      <c r="K1249" s="835"/>
      <c r="L1249" s="835"/>
      <c r="M1249" s="835"/>
      <c r="N1249" s="836"/>
      <c r="O1249" s="836"/>
      <c r="P1249" s="836"/>
      <c r="Q1249" s="836"/>
      <c r="R1249" s="836"/>
      <c r="S1249" s="836"/>
      <c r="T1249" s="836"/>
      <c r="U1249" s="836"/>
      <c r="V1249" s="836"/>
      <c r="W1249" s="836"/>
      <c r="X1249" s="836"/>
      <c r="Y1249" s="836"/>
      <c r="Z1249" s="836"/>
      <c r="AA1249" s="836"/>
      <c r="AB1249" s="836"/>
      <c r="AC1249" s="836"/>
      <c r="AD1249" s="836"/>
      <c r="AE1249" s="861"/>
      <c r="AF1249"/>
      <c r="AG1249"/>
      <c r="AH1249"/>
      <c r="AI1249"/>
      <c r="AJ1249"/>
      <c r="AK1249"/>
      <c r="AL1249"/>
      <c r="AM1249"/>
      <c r="AN1249"/>
    </row>
    <row r="1250" spans="1:40" ht="15.75">
      <c r="A1250" s="839"/>
      <c r="B1250" s="835"/>
      <c r="C1250" s="835"/>
      <c r="D1250" s="835"/>
      <c r="E1250" s="835"/>
      <c r="F1250" s="835"/>
      <c r="G1250" s="835"/>
      <c r="H1250" s="835"/>
      <c r="I1250" s="835"/>
      <c r="J1250" s="835"/>
      <c r="K1250" s="835"/>
      <c r="L1250" s="835"/>
      <c r="M1250" s="835"/>
      <c r="N1250" s="836"/>
      <c r="O1250" s="836"/>
      <c r="P1250" s="836"/>
      <c r="Q1250" s="836"/>
      <c r="R1250" s="836"/>
      <c r="S1250" s="836"/>
      <c r="T1250" s="836"/>
      <c r="U1250" s="836"/>
      <c r="V1250" s="836"/>
      <c r="W1250" s="836"/>
      <c r="X1250" s="836"/>
      <c r="Y1250" s="836"/>
      <c r="Z1250" s="836"/>
      <c r="AA1250" s="836"/>
      <c r="AB1250" s="836"/>
      <c r="AC1250" s="836"/>
      <c r="AD1250" s="836"/>
      <c r="AE1250" s="861"/>
      <c r="AF1250"/>
      <c r="AG1250"/>
      <c r="AH1250"/>
      <c r="AI1250"/>
      <c r="AJ1250"/>
      <c r="AK1250"/>
      <c r="AL1250"/>
      <c r="AM1250"/>
      <c r="AN1250"/>
    </row>
  </sheetData>
  <phoneticPr fontId="4" type="noConversion"/>
  <conditionalFormatting sqref="AF5:AN15 AF18:AN23 AF27:AN53 AF56:AN61 AF94:AN99 AF132:AN137 AF170:AN175 AF208:AN213 AF246:AN251 AF284:AN289 AF322:AN327 AF360:AN365 AF398:AN403 AF436:AN441 AF474:AN479 AF512:AN517 AF550:AN555 AF588:AN593 AF626:AN631 AF65:AN91 AF103:AN129 AF141:AN167 AF179:AN205 AF217:AN243 AF255:AN281 AF293:AN319 AF331:AN357 AF369:AN395 AF407:AN433 AF445:AN471 AF483:AN509 AF521:AN547 AF559:AN585 AF597:AN623 AF635:AN650">
    <cfRule type="cellIs" dxfId="5712" priority="12893" stopIfTrue="1" operator="notEqual">
      <formula>100</formula>
    </cfRule>
  </conditionalFormatting>
  <conditionalFormatting sqref="N14:P14">
    <cfRule type="expression" dxfId="5711" priority="6424">
      <formula>OR((N14-N13)&gt;5,(N14-N13)&lt;-5)</formula>
    </cfRule>
  </conditionalFormatting>
  <conditionalFormatting sqref="Q14">
    <cfRule type="expression" dxfId="5710" priority="6423">
      <formula>OR((Q14-Q13)&gt;5,(Q14-Q13)&lt;-5)</formula>
    </cfRule>
  </conditionalFormatting>
  <conditionalFormatting sqref="R14">
    <cfRule type="expression" dxfId="5709" priority="6422">
      <formula>OR((R14-R13)&gt;5,(R14-R13)&lt;-5)</formula>
    </cfRule>
  </conditionalFormatting>
  <conditionalFormatting sqref="S14">
    <cfRule type="expression" dxfId="5708" priority="6421">
      <formula>OR((S14-S13)&gt;5,(S14-S13)&lt;-5)</formula>
    </cfRule>
  </conditionalFormatting>
  <conditionalFormatting sqref="T14">
    <cfRule type="expression" dxfId="5707" priority="6420">
      <formula>OR((T14-T13)&gt;5,(T14-T13)&lt;-5)</formula>
    </cfRule>
  </conditionalFormatting>
  <conditionalFormatting sqref="U14">
    <cfRule type="expression" dxfId="5706" priority="6419">
      <formula>OR((U14-U13)&gt;5,(U14-U13)&lt;-5)</formula>
    </cfRule>
  </conditionalFormatting>
  <conditionalFormatting sqref="V14">
    <cfRule type="expression" dxfId="5705" priority="6418">
      <formula>OR((V14-V13)&gt;5,(V14-V13)&lt;-5)</formula>
    </cfRule>
  </conditionalFormatting>
  <conditionalFormatting sqref="W14">
    <cfRule type="expression" dxfId="5704" priority="6417">
      <formula>OR((W14-W13)&gt;5,(W14-W13)&lt;-5)</formula>
    </cfRule>
  </conditionalFormatting>
  <conditionalFormatting sqref="X14">
    <cfRule type="expression" dxfId="5703" priority="6416">
      <formula>OR((X14-X13)&gt;5,(X14-X13)&lt;-5)</formula>
    </cfRule>
  </conditionalFormatting>
  <conditionalFormatting sqref="Y14">
    <cfRule type="expression" dxfId="5702" priority="6415">
      <formula>OR((Y14-Y13)&gt;5,(Y14-Y13)&lt;-5)</formula>
    </cfRule>
  </conditionalFormatting>
  <conditionalFormatting sqref="Z14">
    <cfRule type="expression" dxfId="5701" priority="6414">
      <formula>OR((Z14-Z13)&gt;5,(Z14-Z13)&lt;-5)</formula>
    </cfRule>
  </conditionalFormatting>
  <conditionalFormatting sqref="AA14">
    <cfRule type="expression" dxfId="5700" priority="6413">
      <formula>OR((AA14-AA13)&gt;5,(AA14-AA13)&lt;-5)</formula>
    </cfRule>
  </conditionalFormatting>
  <conditionalFormatting sqref="AB14">
    <cfRule type="expression" dxfId="5699" priority="6412">
      <formula>OR((AB14-AB13)&gt;5,(AB14-AB13)&lt;-5)</formula>
    </cfRule>
  </conditionalFormatting>
  <conditionalFormatting sqref="AC14">
    <cfRule type="expression" dxfId="5698" priority="6411">
      <formula>OR((AC14-AC13)&gt;5,(AC14-AC13)&lt;-5)</formula>
    </cfRule>
  </conditionalFormatting>
  <conditionalFormatting sqref="AD14">
    <cfRule type="expression" dxfId="5697" priority="6410">
      <formula>OR((AD14-AD13)&gt;5,(AD14-AD13)&lt;-5)</formula>
    </cfRule>
  </conditionalFormatting>
  <conditionalFormatting sqref="AE14">
    <cfRule type="expression" dxfId="5696" priority="6409">
      <formula>OR((AE14-AE13)&gt;5,(AE14-AE13)&lt;-5)</formula>
    </cfRule>
  </conditionalFormatting>
  <conditionalFormatting sqref="N15:P15">
    <cfRule type="expression" dxfId="5695" priority="6406">
      <formula>OR((N15-N14)&gt;5,(N15-N14)&lt;-5)</formula>
    </cfRule>
  </conditionalFormatting>
  <conditionalFormatting sqref="Q15">
    <cfRule type="expression" dxfId="5694" priority="6405">
      <formula>OR((Q15-Q14)&gt;5,(Q15-Q14)&lt;-5)</formula>
    </cfRule>
  </conditionalFormatting>
  <conditionalFormatting sqref="R15">
    <cfRule type="expression" dxfId="5693" priority="6404">
      <formula>OR((R15-R14)&gt;5,(R15-R14)&lt;-5)</formula>
    </cfRule>
  </conditionalFormatting>
  <conditionalFormatting sqref="S15">
    <cfRule type="expression" dxfId="5692" priority="6403">
      <formula>OR((S15-S14)&gt;5,(S15-S14)&lt;-5)</formula>
    </cfRule>
  </conditionalFormatting>
  <conditionalFormatting sqref="T15">
    <cfRule type="expression" dxfId="5691" priority="6402">
      <formula>OR((T15-T14)&gt;5,(T15-T14)&lt;-5)</formula>
    </cfRule>
  </conditionalFormatting>
  <conditionalFormatting sqref="U15">
    <cfRule type="expression" dxfId="5690" priority="6401">
      <formula>OR((U15-U14)&gt;5,(U15-U14)&lt;-5)</formula>
    </cfRule>
  </conditionalFormatting>
  <conditionalFormatting sqref="V15">
    <cfRule type="expression" dxfId="5689" priority="6400">
      <formula>OR((V15-V14)&gt;5,(V15-V14)&lt;-5)</formula>
    </cfRule>
  </conditionalFormatting>
  <conditionalFormatting sqref="W15">
    <cfRule type="expression" dxfId="5688" priority="6399">
      <formula>OR((W15-W14)&gt;5,(W15-W14)&lt;-5)</formula>
    </cfRule>
  </conditionalFormatting>
  <conditionalFormatting sqref="X15">
    <cfRule type="expression" dxfId="5687" priority="6398">
      <formula>OR((X15-X14)&gt;5,(X15-X14)&lt;-5)</formula>
    </cfRule>
  </conditionalFormatting>
  <conditionalFormatting sqref="Y15">
    <cfRule type="expression" dxfId="5686" priority="6397">
      <formula>OR((Y15-Y14)&gt;5,(Y15-Y14)&lt;-5)</formula>
    </cfRule>
  </conditionalFormatting>
  <conditionalFormatting sqref="Z15">
    <cfRule type="expression" dxfId="5685" priority="6396">
      <formula>OR((Z15-Z14)&gt;5,(Z15-Z14)&lt;-5)</formula>
    </cfRule>
  </conditionalFormatting>
  <conditionalFormatting sqref="AA15">
    <cfRule type="expression" dxfId="5684" priority="6395">
      <formula>OR((AA15-AA14)&gt;5,(AA15-AA14)&lt;-5)</formula>
    </cfRule>
  </conditionalFormatting>
  <conditionalFormatting sqref="AB15">
    <cfRule type="expression" dxfId="5683" priority="6394">
      <formula>OR((AB15-AB14)&gt;5,(AB15-AB14)&lt;-5)</formula>
    </cfRule>
  </conditionalFormatting>
  <conditionalFormatting sqref="AC15">
    <cfRule type="expression" dxfId="5682" priority="6393">
      <formula>OR((AC15-AC14)&gt;5,(AC15-AC14)&lt;-5)</formula>
    </cfRule>
  </conditionalFormatting>
  <conditionalFormatting sqref="AD15">
    <cfRule type="expression" dxfId="5681" priority="6392">
      <formula>OR((AD15-AD14)&gt;5,(AD15-AD14)&lt;-5)</formula>
    </cfRule>
  </conditionalFormatting>
  <conditionalFormatting sqref="AE15">
    <cfRule type="expression" dxfId="5680" priority="6391">
      <formula>OR((AE15-AE14)&gt;5,(AE15-AE14)&lt;-5)</formula>
    </cfRule>
  </conditionalFormatting>
  <conditionalFormatting sqref="N16:P16">
    <cfRule type="expression" dxfId="5679" priority="6388">
      <formula>OR((N16-N15)&gt;5,(N16-N15)&lt;-5)</formula>
    </cfRule>
  </conditionalFormatting>
  <conditionalFormatting sqref="Q16">
    <cfRule type="expression" dxfId="5678" priority="6387">
      <formula>OR((Q16-Q15)&gt;5,(Q16-Q15)&lt;-5)</formula>
    </cfRule>
  </conditionalFormatting>
  <conditionalFormatting sqref="R16">
    <cfRule type="expression" dxfId="5677" priority="6386">
      <formula>OR((R16-R15)&gt;5,(R16-R15)&lt;-5)</formula>
    </cfRule>
  </conditionalFormatting>
  <conditionalFormatting sqref="S16">
    <cfRule type="expression" dxfId="5676" priority="6385">
      <formula>OR((S16-S15)&gt;5,(S16-S15)&lt;-5)</formula>
    </cfRule>
  </conditionalFormatting>
  <conditionalFormatting sqref="T16">
    <cfRule type="expression" dxfId="5675" priority="6384">
      <formula>OR((T16-T15)&gt;5,(T16-T15)&lt;-5)</formula>
    </cfRule>
  </conditionalFormatting>
  <conditionalFormatting sqref="U16">
    <cfRule type="expression" dxfId="5674" priority="6383">
      <formula>OR((U16-U15)&gt;5,(U16-U15)&lt;-5)</formula>
    </cfRule>
  </conditionalFormatting>
  <conditionalFormatting sqref="V16">
    <cfRule type="expression" dxfId="5673" priority="6382">
      <formula>OR((V16-V15)&gt;5,(V16-V15)&lt;-5)</formula>
    </cfRule>
  </conditionalFormatting>
  <conditionalFormatting sqref="W16">
    <cfRule type="expression" dxfId="5672" priority="6381">
      <formula>OR((W16-W15)&gt;5,(W16-W15)&lt;-5)</formula>
    </cfRule>
  </conditionalFormatting>
  <conditionalFormatting sqref="X16">
    <cfRule type="expression" dxfId="5671" priority="6380">
      <formula>OR((X16-X15)&gt;5,(X16-X15)&lt;-5)</formula>
    </cfRule>
  </conditionalFormatting>
  <conditionalFormatting sqref="Y16">
    <cfRule type="expression" dxfId="5670" priority="6379">
      <formula>OR((Y16-Y15)&gt;5,(Y16-Y15)&lt;-5)</formula>
    </cfRule>
  </conditionalFormatting>
  <conditionalFormatting sqref="Z16">
    <cfRule type="expression" dxfId="5669" priority="6378">
      <formula>OR((Z16-Z15)&gt;5,(Z16-Z15)&lt;-5)</formula>
    </cfRule>
  </conditionalFormatting>
  <conditionalFormatting sqref="AA16">
    <cfRule type="expression" dxfId="5668" priority="6377">
      <formula>OR((AA16-AA15)&gt;5,(AA16-AA15)&lt;-5)</formula>
    </cfRule>
  </conditionalFormatting>
  <conditionalFormatting sqref="AB16">
    <cfRule type="expression" dxfId="5667" priority="6376">
      <formula>OR((AB16-AB15)&gt;5,(AB16-AB15)&lt;-5)</formula>
    </cfRule>
  </conditionalFormatting>
  <conditionalFormatting sqref="AC16">
    <cfRule type="expression" dxfId="5666" priority="6375">
      <formula>OR((AC16-AC15)&gt;5,(AC16-AC15)&lt;-5)</formula>
    </cfRule>
  </conditionalFormatting>
  <conditionalFormatting sqref="AD16">
    <cfRule type="expression" dxfId="5665" priority="6374">
      <formula>OR((AD16-AD15)&gt;5,(AD16-AD15)&lt;-5)</formula>
    </cfRule>
  </conditionalFormatting>
  <conditionalFormatting sqref="AE16">
    <cfRule type="expression" dxfId="5664" priority="6373">
      <formula>OR((AE16-AE15)&gt;5,(AE16-AE15)&lt;-5)</formula>
    </cfRule>
  </conditionalFormatting>
  <conditionalFormatting sqref="N17:P17">
    <cfRule type="expression" dxfId="5663" priority="6370">
      <formula>OR((N17-N16)&gt;5,(N17-N16)&lt;-5)</formula>
    </cfRule>
  </conditionalFormatting>
  <conditionalFormatting sqref="Q17">
    <cfRule type="expression" dxfId="5662" priority="6369">
      <formula>OR((Q17-Q16)&gt;5,(Q17-Q16)&lt;-5)</formula>
    </cfRule>
  </conditionalFormatting>
  <conditionalFormatting sqref="R17">
    <cfRule type="expression" dxfId="5661" priority="6368">
      <formula>OR((R17-R16)&gt;5,(R17-R16)&lt;-5)</formula>
    </cfRule>
  </conditionalFormatting>
  <conditionalFormatting sqref="S17">
    <cfRule type="expression" dxfId="5660" priority="6367">
      <formula>OR((S17-S16)&gt;5,(S17-S16)&lt;-5)</formula>
    </cfRule>
  </conditionalFormatting>
  <conditionalFormatting sqref="T17">
    <cfRule type="expression" dxfId="5659" priority="6366">
      <formula>OR((T17-T16)&gt;5,(T17-T16)&lt;-5)</formula>
    </cfRule>
  </conditionalFormatting>
  <conditionalFormatting sqref="U17">
    <cfRule type="expression" dxfId="5658" priority="6365">
      <formula>OR((U17-U16)&gt;5,(U17-U16)&lt;-5)</formula>
    </cfRule>
  </conditionalFormatting>
  <conditionalFormatting sqref="V17">
    <cfRule type="expression" dxfId="5657" priority="6364">
      <formula>OR((V17-V16)&gt;5,(V17-V16)&lt;-5)</formula>
    </cfRule>
  </conditionalFormatting>
  <conditionalFormatting sqref="W17">
    <cfRule type="expression" dxfId="5656" priority="6363">
      <formula>OR((W17-W16)&gt;5,(W17-W16)&lt;-5)</formula>
    </cfRule>
  </conditionalFormatting>
  <conditionalFormatting sqref="X17">
    <cfRule type="expression" dxfId="5655" priority="6362">
      <formula>OR((X17-X16)&gt;5,(X17-X16)&lt;-5)</formula>
    </cfRule>
  </conditionalFormatting>
  <conditionalFormatting sqref="Y17">
    <cfRule type="expression" dxfId="5654" priority="6361">
      <formula>OR((Y17-Y16)&gt;5,(Y17-Y16)&lt;-5)</formula>
    </cfRule>
  </conditionalFormatting>
  <conditionalFormatting sqref="Z17">
    <cfRule type="expression" dxfId="5653" priority="6360">
      <formula>OR((Z17-Z16)&gt;5,(Z17-Z16)&lt;-5)</formula>
    </cfRule>
  </conditionalFormatting>
  <conditionalFormatting sqref="AA17">
    <cfRule type="expression" dxfId="5652" priority="6359">
      <formula>OR((AA17-AA16)&gt;5,(AA17-AA16)&lt;-5)</formula>
    </cfRule>
  </conditionalFormatting>
  <conditionalFormatting sqref="AB17">
    <cfRule type="expression" dxfId="5651" priority="6358">
      <formula>OR((AB17-AB16)&gt;5,(AB17-AB16)&lt;-5)</formula>
    </cfRule>
  </conditionalFormatting>
  <conditionalFormatting sqref="AC17">
    <cfRule type="expression" dxfId="5650" priority="6357">
      <formula>OR((AC17-AC16)&gt;5,(AC17-AC16)&lt;-5)</formula>
    </cfRule>
  </conditionalFormatting>
  <conditionalFormatting sqref="AD17">
    <cfRule type="expression" dxfId="5649" priority="6356">
      <formula>OR((AD17-AD16)&gt;5,(AD17-AD16)&lt;-5)</formula>
    </cfRule>
  </conditionalFormatting>
  <conditionalFormatting sqref="AE17">
    <cfRule type="expression" dxfId="5648" priority="6355">
      <formula>OR((AE17-AE16)&gt;5,(AE17-AE16)&lt;-5)</formula>
    </cfRule>
  </conditionalFormatting>
  <conditionalFormatting sqref="N18:P18">
    <cfRule type="expression" dxfId="5647" priority="6352">
      <formula>OR((N18-N17)&gt;5,(N18-N17)&lt;-5)</formula>
    </cfRule>
  </conditionalFormatting>
  <conditionalFormatting sqref="Q18">
    <cfRule type="expression" dxfId="5646" priority="6351">
      <formula>OR((Q18-Q17)&gt;5,(Q18-Q17)&lt;-5)</formula>
    </cfRule>
  </conditionalFormatting>
  <conditionalFormatting sqref="R18">
    <cfRule type="expression" dxfId="5645" priority="6350">
      <formula>OR((R18-R17)&gt;5,(R18-R17)&lt;-5)</formula>
    </cfRule>
  </conditionalFormatting>
  <conditionalFormatting sqref="S18">
    <cfRule type="expression" dxfId="5644" priority="6349">
      <formula>OR((S18-S17)&gt;5,(S18-S17)&lt;-5)</formula>
    </cfRule>
  </conditionalFormatting>
  <conditionalFormatting sqref="T18">
    <cfRule type="expression" dxfId="5643" priority="6348">
      <formula>OR((T18-T17)&gt;5,(T18-T17)&lt;-5)</formula>
    </cfRule>
  </conditionalFormatting>
  <conditionalFormatting sqref="U18">
    <cfRule type="expression" dxfId="5642" priority="6347">
      <formula>OR((U18-U17)&gt;5,(U18-U17)&lt;-5)</formula>
    </cfRule>
  </conditionalFormatting>
  <conditionalFormatting sqref="V18">
    <cfRule type="expression" dxfId="5641" priority="6346">
      <formula>OR((V18-V17)&gt;5,(V18-V17)&lt;-5)</formula>
    </cfRule>
  </conditionalFormatting>
  <conditionalFormatting sqref="W18">
    <cfRule type="expression" dxfId="5640" priority="6345">
      <formula>OR((W18-W17)&gt;5,(W18-W17)&lt;-5)</formula>
    </cfRule>
  </conditionalFormatting>
  <conditionalFormatting sqref="X18">
    <cfRule type="expression" dxfId="5639" priority="6344">
      <formula>OR((X18-X17)&gt;5,(X18-X17)&lt;-5)</formula>
    </cfRule>
  </conditionalFormatting>
  <conditionalFormatting sqref="Y18">
    <cfRule type="expression" dxfId="5638" priority="6343">
      <formula>OR((Y18-Y17)&gt;5,(Y18-Y17)&lt;-5)</formula>
    </cfRule>
  </conditionalFormatting>
  <conditionalFormatting sqref="Z18">
    <cfRule type="expression" dxfId="5637" priority="6342">
      <formula>OR((Z18-Z17)&gt;5,(Z18-Z17)&lt;-5)</formula>
    </cfRule>
  </conditionalFormatting>
  <conditionalFormatting sqref="AA18">
    <cfRule type="expression" dxfId="5636" priority="6341">
      <formula>OR((AA18-AA17)&gt;5,(AA18-AA17)&lt;-5)</formula>
    </cfRule>
  </conditionalFormatting>
  <conditionalFormatting sqref="AB18">
    <cfRule type="expression" dxfId="5635" priority="6340">
      <formula>OR((AB18-AB17)&gt;5,(AB18-AB17)&lt;-5)</formula>
    </cfRule>
  </conditionalFormatting>
  <conditionalFormatting sqref="AC18">
    <cfRule type="expression" dxfId="5634" priority="6339">
      <formula>OR((AC18-AC17)&gt;5,(AC18-AC17)&lt;-5)</formula>
    </cfRule>
  </conditionalFormatting>
  <conditionalFormatting sqref="AD18">
    <cfRule type="expression" dxfId="5633" priority="6338">
      <formula>OR((AD18-AD17)&gt;5,(AD18-AD17)&lt;-5)</formula>
    </cfRule>
  </conditionalFormatting>
  <conditionalFormatting sqref="AE18">
    <cfRule type="expression" dxfId="5632" priority="6337">
      <formula>OR((AE18-AE17)&gt;5,(AE18-AE17)&lt;-5)</formula>
    </cfRule>
  </conditionalFormatting>
  <conditionalFormatting sqref="N20:P20">
    <cfRule type="expression" dxfId="5631" priority="6334">
      <formula>OR((N20-N19)&gt;5,(N20-N19)&lt;-5)</formula>
    </cfRule>
  </conditionalFormatting>
  <conditionalFormatting sqref="Q20">
    <cfRule type="expression" dxfId="5630" priority="6333">
      <formula>OR((Q20-Q19)&gt;5,(Q20-Q19)&lt;-5)</formula>
    </cfRule>
  </conditionalFormatting>
  <conditionalFormatting sqref="R20">
    <cfRule type="expression" dxfId="5629" priority="6332">
      <formula>OR((R20-R19)&gt;5,(R20-R19)&lt;-5)</formula>
    </cfRule>
  </conditionalFormatting>
  <conditionalFormatting sqref="S20">
    <cfRule type="expression" dxfId="5628" priority="6331">
      <formula>OR((S20-S19)&gt;5,(S20-S19)&lt;-5)</formula>
    </cfRule>
  </conditionalFormatting>
  <conditionalFormatting sqref="T20">
    <cfRule type="expression" dxfId="5627" priority="6330">
      <formula>OR((T20-T19)&gt;5,(T20-T19)&lt;-5)</formula>
    </cfRule>
  </conditionalFormatting>
  <conditionalFormatting sqref="U20">
    <cfRule type="expression" dxfId="5626" priority="6329">
      <formula>OR((U20-U19)&gt;5,(U20-U19)&lt;-5)</formula>
    </cfRule>
  </conditionalFormatting>
  <conditionalFormatting sqref="V20">
    <cfRule type="expression" dxfId="5625" priority="6328">
      <formula>OR((V20-V19)&gt;5,(V20-V19)&lt;-5)</formula>
    </cfRule>
  </conditionalFormatting>
  <conditionalFormatting sqref="W20">
    <cfRule type="expression" dxfId="5624" priority="6327">
      <formula>OR((W20-W19)&gt;5,(W20-W19)&lt;-5)</formula>
    </cfRule>
  </conditionalFormatting>
  <conditionalFormatting sqref="X20">
    <cfRule type="expression" dxfId="5623" priority="6326">
      <formula>OR((X20-X19)&gt;5,(X20-X19)&lt;-5)</formula>
    </cfRule>
  </conditionalFormatting>
  <conditionalFormatting sqref="Y20">
    <cfRule type="expression" dxfId="5622" priority="6325">
      <formula>OR((Y20-Y19)&gt;5,(Y20-Y19)&lt;-5)</formula>
    </cfRule>
  </conditionalFormatting>
  <conditionalFormatting sqref="Z20">
    <cfRule type="expression" dxfId="5621" priority="6324">
      <formula>OR((Z20-Z19)&gt;5,(Z20-Z19)&lt;-5)</formula>
    </cfRule>
  </conditionalFormatting>
  <conditionalFormatting sqref="AA20">
    <cfRule type="expression" dxfId="5620" priority="6323">
      <formula>OR((AA20-AA19)&gt;5,(AA20-AA19)&lt;-5)</formula>
    </cfRule>
  </conditionalFormatting>
  <conditionalFormatting sqref="AB20">
    <cfRule type="expression" dxfId="5619" priority="6322">
      <formula>OR((AB20-AB19)&gt;5,(AB20-AB19)&lt;-5)</formula>
    </cfRule>
  </conditionalFormatting>
  <conditionalFormatting sqref="AC20">
    <cfRule type="expression" dxfId="5618" priority="6321">
      <formula>OR((AC20-AC19)&gt;5,(AC20-AC19)&lt;-5)</formula>
    </cfRule>
  </conditionalFormatting>
  <conditionalFormatting sqref="AD20">
    <cfRule type="expression" dxfId="5617" priority="6320">
      <formula>OR((AD20-AD19)&gt;5,(AD20-AD19)&lt;-5)</formula>
    </cfRule>
  </conditionalFormatting>
  <conditionalFormatting sqref="AE20">
    <cfRule type="expression" dxfId="5616" priority="6319">
      <formula>OR((AE20-AE19)&gt;5,(AE20-AE19)&lt;-5)</formula>
    </cfRule>
  </conditionalFormatting>
  <conditionalFormatting sqref="N21:P21">
    <cfRule type="expression" dxfId="5615" priority="6316">
      <formula>OR((N21-N20)&gt;5,(N21-N20)&lt;-5)</formula>
    </cfRule>
  </conditionalFormatting>
  <conditionalFormatting sqref="Q21">
    <cfRule type="expression" dxfId="5614" priority="6315">
      <formula>OR((Q21-Q20)&gt;5,(Q21-Q20)&lt;-5)</formula>
    </cfRule>
  </conditionalFormatting>
  <conditionalFormatting sqref="R21">
    <cfRule type="expression" dxfId="5613" priority="6314">
      <formula>OR((R21-R20)&gt;5,(R21-R20)&lt;-5)</formula>
    </cfRule>
  </conditionalFormatting>
  <conditionalFormatting sqref="S21">
    <cfRule type="expression" dxfId="5612" priority="6313">
      <formula>OR((S21-S20)&gt;5,(S21-S20)&lt;-5)</formula>
    </cfRule>
  </conditionalFormatting>
  <conditionalFormatting sqref="T21">
    <cfRule type="expression" dxfId="5611" priority="6312">
      <formula>OR((T21-T20)&gt;5,(T21-T20)&lt;-5)</formula>
    </cfRule>
  </conditionalFormatting>
  <conditionalFormatting sqref="U21">
    <cfRule type="expression" dxfId="5610" priority="6311">
      <formula>OR((U21-U20)&gt;5,(U21-U20)&lt;-5)</formula>
    </cfRule>
  </conditionalFormatting>
  <conditionalFormatting sqref="V21">
    <cfRule type="expression" dxfId="5609" priority="6310">
      <formula>OR((V21-V20)&gt;5,(V21-V20)&lt;-5)</formula>
    </cfRule>
  </conditionalFormatting>
  <conditionalFormatting sqref="W21">
    <cfRule type="expression" dxfId="5608" priority="6309">
      <formula>OR((W21-W20)&gt;5,(W21-W20)&lt;-5)</formula>
    </cfRule>
  </conditionalFormatting>
  <conditionalFormatting sqref="X21">
    <cfRule type="expression" dxfId="5607" priority="6308">
      <formula>OR((X21-X20)&gt;5,(X21-X20)&lt;-5)</formula>
    </cfRule>
  </conditionalFormatting>
  <conditionalFormatting sqref="Y21">
    <cfRule type="expression" dxfId="5606" priority="6307">
      <formula>OR((Y21-Y20)&gt;5,(Y21-Y20)&lt;-5)</formula>
    </cfRule>
  </conditionalFormatting>
  <conditionalFormatting sqref="Z21">
    <cfRule type="expression" dxfId="5605" priority="6306">
      <formula>OR((Z21-Z20)&gt;5,(Z21-Z20)&lt;-5)</formula>
    </cfRule>
  </conditionalFormatting>
  <conditionalFormatting sqref="AA21">
    <cfRule type="expression" dxfId="5604" priority="6305">
      <formula>OR((AA21-AA20)&gt;5,(AA21-AA20)&lt;-5)</formula>
    </cfRule>
  </conditionalFormatting>
  <conditionalFormatting sqref="AB21">
    <cfRule type="expression" dxfId="5603" priority="6304">
      <formula>OR((AB21-AB20)&gt;5,(AB21-AB20)&lt;-5)</formula>
    </cfRule>
  </conditionalFormatting>
  <conditionalFormatting sqref="AC21">
    <cfRule type="expression" dxfId="5602" priority="6303">
      <formula>OR((AC21-AC20)&gt;5,(AC21-AC20)&lt;-5)</formula>
    </cfRule>
  </conditionalFormatting>
  <conditionalFormatting sqref="AD21">
    <cfRule type="expression" dxfId="5601" priority="6302">
      <formula>OR((AD21-AD20)&gt;5,(AD21-AD20)&lt;-5)</formula>
    </cfRule>
  </conditionalFormatting>
  <conditionalFormatting sqref="AE21">
    <cfRule type="expression" dxfId="5600" priority="6301">
      <formula>OR((AE21-AE20)&gt;5,(AE21-AE20)&lt;-5)</formula>
    </cfRule>
  </conditionalFormatting>
  <conditionalFormatting sqref="N23:P23">
    <cfRule type="expression" dxfId="5599" priority="6298">
      <formula>OR((N23-N22)&gt;5,(N23-N22)&lt;-5)</formula>
    </cfRule>
  </conditionalFormatting>
  <conditionalFormatting sqref="Q23">
    <cfRule type="expression" dxfId="5598" priority="6297">
      <formula>OR((Q23-Q22)&gt;5,(Q23-Q22)&lt;-5)</formula>
    </cfRule>
  </conditionalFormatting>
  <conditionalFormatting sqref="R23">
    <cfRule type="expression" dxfId="5597" priority="6296">
      <formula>OR((R23-R22)&gt;5,(R23-R22)&lt;-5)</formula>
    </cfRule>
  </conditionalFormatting>
  <conditionalFormatting sqref="S23">
    <cfRule type="expression" dxfId="5596" priority="6295">
      <formula>OR((S23-S22)&gt;5,(S23-S22)&lt;-5)</formula>
    </cfRule>
  </conditionalFormatting>
  <conditionalFormatting sqref="T23">
    <cfRule type="expression" dxfId="5595" priority="6294">
      <formula>OR((T23-T22)&gt;5,(T23-T22)&lt;-5)</formula>
    </cfRule>
  </conditionalFormatting>
  <conditionalFormatting sqref="U23">
    <cfRule type="expression" dxfId="5594" priority="6293">
      <formula>OR((U23-U22)&gt;5,(U23-U22)&lt;-5)</formula>
    </cfRule>
  </conditionalFormatting>
  <conditionalFormatting sqref="V23">
    <cfRule type="expression" dxfId="5593" priority="6292">
      <formula>OR((V23-V22)&gt;5,(V23-V22)&lt;-5)</formula>
    </cfRule>
  </conditionalFormatting>
  <conditionalFormatting sqref="W23">
    <cfRule type="expression" dxfId="5592" priority="6291">
      <formula>OR((W23-W22)&gt;5,(W23-W22)&lt;-5)</formula>
    </cfRule>
  </conditionalFormatting>
  <conditionalFormatting sqref="X23">
    <cfRule type="expression" dxfId="5591" priority="6290">
      <formula>OR((X23-X22)&gt;5,(X23-X22)&lt;-5)</formula>
    </cfRule>
  </conditionalFormatting>
  <conditionalFormatting sqref="Y23">
    <cfRule type="expression" dxfId="5590" priority="6289">
      <formula>OR((Y23-Y22)&gt;5,(Y23-Y22)&lt;-5)</formula>
    </cfRule>
  </conditionalFormatting>
  <conditionalFormatting sqref="Z23">
    <cfRule type="expression" dxfId="5589" priority="6288">
      <formula>OR((Z23-Z22)&gt;5,(Z23-Z22)&lt;-5)</formula>
    </cfRule>
  </conditionalFormatting>
  <conditionalFormatting sqref="AA23">
    <cfRule type="expression" dxfId="5588" priority="6287">
      <formula>OR((AA23-AA22)&gt;5,(AA23-AA22)&lt;-5)</formula>
    </cfRule>
  </conditionalFormatting>
  <conditionalFormatting sqref="AB23">
    <cfRule type="expression" dxfId="5587" priority="6286">
      <formula>OR((AB23-AB22)&gt;5,(AB23-AB22)&lt;-5)</formula>
    </cfRule>
  </conditionalFormatting>
  <conditionalFormatting sqref="AC23">
    <cfRule type="expression" dxfId="5586" priority="6285">
      <formula>OR((AC23-AC22)&gt;5,(AC23-AC22)&lt;-5)</formula>
    </cfRule>
  </conditionalFormatting>
  <conditionalFormatting sqref="AD23">
    <cfRule type="expression" dxfId="5585" priority="6284">
      <formula>OR((AD23-AD22)&gt;5,(AD23-AD22)&lt;-5)</formula>
    </cfRule>
  </conditionalFormatting>
  <conditionalFormatting sqref="AE23">
    <cfRule type="expression" dxfId="5584" priority="6283">
      <formula>OR((AE23-AE22)&gt;5,(AE23-AE22)&lt;-5)</formula>
    </cfRule>
  </conditionalFormatting>
  <conditionalFormatting sqref="N24:P24">
    <cfRule type="expression" dxfId="5583" priority="6280">
      <formula>OR((N24-N23)&gt;5,(N24-N23)&lt;-5)</formula>
    </cfRule>
  </conditionalFormatting>
  <conditionalFormatting sqref="Q24">
    <cfRule type="expression" dxfId="5582" priority="6279">
      <formula>OR((Q24-Q23)&gt;5,(Q24-Q23)&lt;-5)</formula>
    </cfRule>
  </conditionalFormatting>
  <conditionalFormatting sqref="R24">
    <cfRule type="expression" dxfId="5581" priority="6278">
      <formula>OR((R24-R23)&gt;5,(R24-R23)&lt;-5)</formula>
    </cfRule>
  </conditionalFormatting>
  <conditionalFormatting sqref="S24">
    <cfRule type="expression" dxfId="5580" priority="6277">
      <formula>OR((S24-S23)&gt;5,(S24-S23)&lt;-5)</formula>
    </cfRule>
  </conditionalFormatting>
  <conditionalFormatting sqref="T24">
    <cfRule type="expression" dxfId="5579" priority="6276">
      <formula>OR((T24-T23)&gt;5,(T24-T23)&lt;-5)</formula>
    </cfRule>
  </conditionalFormatting>
  <conditionalFormatting sqref="U24">
    <cfRule type="expression" dxfId="5578" priority="6275">
      <formula>OR((U24-U23)&gt;5,(U24-U23)&lt;-5)</formula>
    </cfRule>
  </conditionalFormatting>
  <conditionalFormatting sqref="V24">
    <cfRule type="expression" dxfId="5577" priority="6274">
      <formula>OR((V24-V23)&gt;5,(V24-V23)&lt;-5)</formula>
    </cfRule>
  </conditionalFormatting>
  <conditionalFormatting sqref="W24">
    <cfRule type="expression" dxfId="5576" priority="6273">
      <formula>OR((W24-W23)&gt;5,(W24-W23)&lt;-5)</formula>
    </cfRule>
  </conditionalFormatting>
  <conditionalFormatting sqref="X24">
    <cfRule type="expression" dxfId="5575" priority="6272">
      <formula>OR((X24-X23)&gt;5,(X24-X23)&lt;-5)</formula>
    </cfRule>
  </conditionalFormatting>
  <conditionalFormatting sqref="Y24">
    <cfRule type="expression" dxfId="5574" priority="6271">
      <formula>OR((Y24-Y23)&gt;5,(Y24-Y23)&lt;-5)</formula>
    </cfRule>
  </conditionalFormatting>
  <conditionalFormatting sqref="Z24">
    <cfRule type="expression" dxfId="5573" priority="6270">
      <formula>OR((Z24-Z23)&gt;5,(Z24-Z23)&lt;-5)</formula>
    </cfRule>
  </conditionalFormatting>
  <conditionalFormatting sqref="AA24">
    <cfRule type="expression" dxfId="5572" priority="6269">
      <formula>OR((AA24-AA23)&gt;5,(AA24-AA23)&lt;-5)</formula>
    </cfRule>
  </conditionalFormatting>
  <conditionalFormatting sqref="AB24">
    <cfRule type="expression" dxfId="5571" priority="6268">
      <formula>OR((AB24-AB23)&gt;5,(AB24-AB23)&lt;-5)</formula>
    </cfRule>
  </conditionalFormatting>
  <conditionalFormatting sqref="AC24">
    <cfRule type="expression" dxfId="5570" priority="6267">
      <formula>OR((AC24-AC23)&gt;5,(AC24-AC23)&lt;-5)</formula>
    </cfRule>
  </conditionalFormatting>
  <conditionalFormatting sqref="AD24">
    <cfRule type="expression" dxfId="5569" priority="6266">
      <formula>OR((AD24-AD23)&gt;5,(AD24-AD23)&lt;-5)</formula>
    </cfRule>
  </conditionalFormatting>
  <conditionalFormatting sqref="AE24">
    <cfRule type="expression" dxfId="5568" priority="6265">
      <formula>OR((AE24-AE23)&gt;5,(AE24-AE23)&lt;-5)</formula>
    </cfRule>
  </conditionalFormatting>
  <conditionalFormatting sqref="N26:P26">
    <cfRule type="expression" dxfId="5567" priority="6262">
      <formula>OR((N26-N25)&gt;5,(N26-N25)&lt;-5)</formula>
    </cfRule>
  </conditionalFormatting>
  <conditionalFormatting sqref="Q26">
    <cfRule type="expression" dxfId="5566" priority="6261">
      <formula>OR((Q26-Q25)&gt;5,(Q26-Q25)&lt;-5)</formula>
    </cfRule>
  </conditionalFormatting>
  <conditionalFormatting sqref="R26">
    <cfRule type="expression" dxfId="5565" priority="6260">
      <formula>OR((R26-R25)&gt;5,(R26-R25)&lt;-5)</formula>
    </cfRule>
  </conditionalFormatting>
  <conditionalFormatting sqref="S26">
    <cfRule type="expression" dxfId="5564" priority="6259">
      <formula>OR((S26-S25)&gt;5,(S26-S25)&lt;-5)</formula>
    </cfRule>
  </conditionalFormatting>
  <conditionalFormatting sqref="T26">
    <cfRule type="expression" dxfId="5563" priority="6258">
      <formula>OR((T26-T25)&gt;5,(T26-T25)&lt;-5)</formula>
    </cfRule>
  </conditionalFormatting>
  <conditionalFormatting sqref="U26">
    <cfRule type="expression" dxfId="5562" priority="6257">
      <formula>OR((U26-U25)&gt;5,(U26-U25)&lt;-5)</formula>
    </cfRule>
  </conditionalFormatting>
  <conditionalFormatting sqref="V26">
    <cfRule type="expression" dxfId="5561" priority="6256">
      <formula>OR((V26-V25)&gt;5,(V26-V25)&lt;-5)</formula>
    </cfRule>
  </conditionalFormatting>
  <conditionalFormatting sqref="W26">
    <cfRule type="expression" dxfId="5560" priority="6255">
      <formula>OR((W26-W25)&gt;5,(W26-W25)&lt;-5)</formula>
    </cfRule>
  </conditionalFormatting>
  <conditionalFormatting sqref="X26">
    <cfRule type="expression" dxfId="5559" priority="6254">
      <formula>OR((X26-X25)&gt;5,(X26-X25)&lt;-5)</formula>
    </cfRule>
  </conditionalFormatting>
  <conditionalFormatting sqref="Y26">
    <cfRule type="expression" dxfId="5558" priority="6253">
      <formula>OR((Y26-Y25)&gt;5,(Y26-Y25)&lt;-5)</formula>
    </cfRule>
  </conditionalFormatting>
  <conditionalFormatting sqref="Z26">
    <cfRule type="expression" dxfId="5557" priority="6252">
      <formula>OR((Z26-Z25)&gt;5,(Z26-Z25)&lt;-5)</formula>
    </cfRule>
  </conditionalFormatting>
  <conditionalFormatting sqref="AA26">
    <cfRule type="expression" dxfId="5556" priority="6251">
      <formula>OR((AA26-AA25)&gt;5,(AA26-AA25)&lt;-5)</formula>
    </cfRule>
  </conditionalFormatting>
  <conditionalFormatting sqref="AB26">
    <cfRule type="expression" dxfId="5555" priority="6250">
      <formula>OR((AB26-AB25)&gt;5,(AB26-AB25)&lt;-5)</formula>
    </cfRule>
  </conditionalFormatting>
  <conditionalFormatting sqref="AC26">
    <cfRule type="expression" dxfId="5554" priority="6249">
      <formula>OR((AC26-AC25)&gt;5,(AC26-AC25)&lt;-5)</formula>
    </cfRule>
  </conditionalFormatting>
  <conditionalFormatting sqref="AD26">
    <cfRule type="expression" dxfId="5553" priority="6248">
      <formula>OR((AD26-AD25)&gt;5,(AD26-AD25)&lt;-5)</formula>
    </cfRule>
  </conditionalFormatting>
  <conditionalFormatting sqref="AE26">
    <cfRule type="expression" dxfId="5552" priority="6247">
      <formula>OR((AE26-AE25)&gt;5,(AE26-AE25)&lt;-5)</formula>
    </cfRule>
  </conditionalFormatting>
  <conditionalFormatting sqref="N27:P27">
    <cfRule type="expression" dxfId="5551" priority="6244">
      <formula>OR((N27-N26)&gt;5,(N27-N26)&lt;-5)</formula>
    </cfRule>
  </conditionalFormatting>
  <conditionalFormatting sqref="Q27">
    <cfRule type="expression" dxfId="5550" priority="6243">
      <formula>OR((Q27-Q26)&gt;5,(Q27-Q26)&lt;-5)</formula>
    </cfRule>
  </conditionalFormatting>
  <conditionalFormatting sqref="R27">
    <cfRule type="expression" dxfId="5549" priority="6242">
      <formula>OR((R27-R26)&gt;5,(R27-R26)&lt;-5)</formula>
    </cfRule>
  </conditionalFormatting>
  <conditionalFormatting sqref="S27">
    <cfRule type="expression" dxfId="5548" priority="6241">
      <formula>OR((S27-S26)&gt;5,(S27-S26)&lt;-5)</formula>
    </cfRule>
  </conditionalFormatting>
  <conditionalFormatting sqref="T27">
    <cfRule type="expression" dxfId="5547" priority="6240">
      <formula>OR((T27-T26)&gt;5,(T27-T26)&lt;-5)</formula>
    </cfRule>
  </conditionalFormatting>
  <conditionalFormatting sqref="U27">
    <cfRule type="expression" dxfId="5546" priority="6239">
      <formula>OR((U27-U26)&gt;5,(U27-U26)&lt;-5)</formula>
    </cfRule>
  </conditionalFormatting>
  <conditionalFormatting sqref="V27">
    <cfRule type="expression" dxfId="5545" priority="6238">
      <formula>OR((V27-V26)&gt;5,(V27-V26)&lt;-5)</formula>
    </cfRule>
  </conditionalFormatting>
  <conditionalFormatting sqref="W27">
    <cfRule type="expression" dxfId="5544" priority="6237">
      <formula>OR((W27-W26)&gt;5,(W27-W26)&lt;-5)</formula>
    </cfRule>
  </conditionalFormatting>
  <conditionalFormatting sqref="X27">
    <cfRule type="expression" dxfId="5543" priority="6236">
      <formula>OR((X27-X26)&gt;5,(X27-X26)&lt;-5)</formula>
    </cfRule>
  </conditionalFormatting>
  <conditionalFormatting sqref="Y27">
    <cfRule type="expression" dxfId="5542" priority="6235">
      <formula>OR((Y27-Y26)&gt;5,(Y27-Y26)&lt;-5)</formula>
    </cfRule>
  </conditionalFormatting>
  <conditionalFormatting sqref="Z27">
    <cfRule type="expression" dxfId="5541" priority="6234">
      <formula>OR((Z27-Z26)&gt;5,(Z27-Z26)&lt;-5)</formula>
    </cfRule>
  </conditionalFormatting>
  <conditionalFormatting sqref="AA27">
    <cfRule type="expression" dxfId="5540" priority="6233">
      <formula>OR((AA27-AA26)&gt;5,(AA27-AA26)&lt;-5)</formula>
    </cfRule>
  </conditionalFormatting>
  <conditionalFormatting sqref="AB27">
    <cfRule type="expression" dxfId="5539" priority="6232">
      <formula>OR((AB27-AB26)&gt;5,(AB27-AB26)&lt;-5)</formula>
    </cfRule>
  </conditionalFormatting>
  <conditionalFormatting sqref="AC27">
    <cfRule type="expression" dxfId="5538" priority="6231">
      <formula>OR((AC27-AC26)&gt;5,(AC27-AC26)&lt;-5)</formula>
    </cfRule>
  </conditionalFormatting>
  <conditionalFormatting sqref="AD27">
    <cfRule type="expression" dxfId="5537" priority="6230">
      <formula>OR((AD27-AD26)&gt;5,(AD27-AD26)&lt;-5)</formula>
    </cfRule>
  </conditionalFormatting>
  <conditionalFormatting sqref="AE27">
    <cfRule type="expression" dxfId="5536" priority="6229">
      <formula>OR((AE27-AE26)&gt;5,(AE27-AE26)&lt;-5)</formula>
    </cfRule>
  </conditionalFormatting>
  <conditionalFormatting sqref="N29:P29">
    <cfRule type="expression" dxfId="5535" priority="6226">
      <formula>OR((N29-N28)&gt;5,(N29-N28)&lt;-5)</formula>
    </cfRule>
  </conditionalFormatting>
  <conditionalFormatting sqref="Q29">
    <cfRule type="expression" dxfId="5534" priority="6225">
      <formula>OR((Q29-Q28)&gt;5,(Q29-Q28)&lt;-5)</formula>
    </cfRule>
  </conditionalFormatting>
  <conditionalFormatting sqref="R29">
    <cfRule type="expression" dxfId="5533" priority="6224">
      <formula>OR((R29-R28)&gt;5,(R29-R28)&lt;-5)</formula>
    </cfRule>
  </conditionalFormatting>
  <conditionalFormatting sqref="S29">
    <cfRule type="expression" dxfId="5532" priority="6223">
      <formula>OR((S29-S28)&gt;5,(S29-S28)&lt;-5)</formula>
    </cfRule>
  </conditionalFormatting>
  <conditionalFormatting sqref="T29">
    <cfRule type="expression" dxfId="5531" priority="6222">
      <formula>OR((T29-T28)&gt;5,(T29-T28)&lt;-5)</formula>
    </cfRule>
  </conditionalFormatting>
  <conditionalFormatting sqref="U29">
    <cfRule type="expression" dxfId="5530" priority="6221">
      <formula>OR((U29-U28)&gt;5,(U29-U28)&lt;-5)</formula>
    </cfRule>
  </conditionalFormatting>
  <conditionalFormatting sqref="V29">
    <cfRule type="expression" dxfId="5529" priority="6220">
      <formula>OR((V29-V28)&gt;5,(V29-V28)&lt;-5)</formula>
    </cfRule>
  </conditionalFormatting>
  <conditionalFormatting sqref="W29">
    <cfRule type="expression" dxfId="5528" priority="6219">
      <formula>OR((W29-W28)&gt;5,(W29-W28)&lt;-5)</formula>
    </cfRule>
  </conditionalFormatting>
  <conditionalFormatting sqref="X29">
    <cfRule type="expression" dxfId="5527" priority="6218">
      <formula>OR((X29-X28)&gt;5,(X29-X28)&lt;-5)</formula>
    </cfRule>
  </conditionalFormatting>
  <conditionalFormatting sqref="Y29">
    <cfRule type="expression" dxfId="5526" priority="6217">
      <formula>OR((Y29-Y28)&gt;5,(Y29-Y28)&lt;-5)</formula>
    </cfRule>
  </conditionalFormatting>
  <conditionalFormatting sqref="Z29">
    <cfRule type="expression" dxfId="5525" priority="6216">
      <formula>OR((Z29-Z28)&gt;5,(Z29-Z28)&lt;-5)</formula>
    </cfRule>
  </conditionalFormatting>
  <conditionalFormatting sqref="AA29">
    <cfRule type="expression" dxfId="5524" priority="6215">
      <formula>OR((AA29-AA28)&gt;5,(AA29-AA28)&lt;-5)</formula>
    </cfRule>
  </conditionalFormatting>
  <conditionalFormatting sqref="AB29">
    <cfRule type="expression" dxfId="5523" priority="6214">
      <formula>OR((AB29-AB28)&gt;5,(AB29-AB28)&lt;-5)</formula>
    </cfRule>
  </conditionalFormatting>
  <conditionalFormatting sqref="AC29">
    <cfRule type="expression" dxfId="5522" priority="6213">
      <formula>OR((AC29-AC28)&gt;5,(AC29-AC28)&lt;-5)</formula>
    </cfRule>
  </conditionalFormatting>
  <conditionalFormatting sqref="AD29">
    <cfRule type="expression" dxfId="5521" priority="6212">
      <formula>OR((AD29-AD28)&gt;5,(AD29-AD28)&lt;-5)</formula>
    </cfRule>
  </conditionalFormatting>
  <conditionalFormatting sqref="AE29">
    <cfRule type="expression" dxfId="5520" priority="6211">
      <formula>OR((AE29-AE28)&gt;5,(AE29-AE28)&lt;-5)</formula>
    </cfRule>
  </conditionalFormatting>
  <conditionalFormatting sqref="N30:P30">
    <cfRule type="expression" dxfId="5519" priority="6208">
      <formula>OR((N30-N29)&gt;5,(N30-N29)&lt;-5)</formula>
    </cfRule>
  </conditionalFormatting>
  <conditionalFormatting sqref="Q30">
    <cfRule type="expression" dxfId="5518" priority="6207">
      <formula>OR((Q30-Q29)&gt;5,(Q30-Q29)&lt;-5)</formula>
    </cfRule>
  </conditionalFormatting>
  <conditionalFormatting sqref="R30">
    <cfRule type="expression" dxfId="5517" priority="6206">
      <formula>OR((R30-R29)&gt;5,(R30-R29)&lt;-5)</formula>
    </cfRule>
  </conditionalFormatting>
  <conditionalFormatting sqref="S30">
    <cfRule type="expression" dxfId="5516" priority="6205">
      <formula>OR((S30-S29)&gt;5,(S30-S29)&lt;-5)</formula>
    </cfRule>
  </conditionalFormatting>
  <conditionalFormatting sqref="T30">
    <cfRule type="expression" dxfId="5515" priority="6204">
      <formula>OR((T30-T29)&gt;5,(T30-T29)&lt;-5)</formula>
    </cfRule>
  </conditionalFormatting>
  <conditionalFormatting sqref="U30">
    <cfRule type="expression" dxfId="5514" priority="6203">
      <formula>OR((U30-U29)&gt;5,(U30-U29)&lt;-5)</formula>
    </cfRule>
  </conditionalFormatting>
  <conditionalFormatting sqref="V30">
    <cfRule type="expression" dxfId="5513" priority="6202">
      <formula>OR((V30-V29)&gt;5,(V30-V29)&lt;-5)</formula>
    </cfRule>
  </conditionalFormatting>
  <conditionalFormatting sqref="W30">
    <cfRule type="expression" dxfId="5512" priority="6201">
      <formula>OR((W30-W29)&gt;5,(W30-W29)&lt;-5)</formula>
    </cfRule>
  </conditionalFormatting>
  <conditionalFormatting sqref="X30">
    <cfRule type="expression" dxfId="5511" priority="6200">
      <formula>OR((X30-X29)&gt;5,(X30-X29)&lt;-5)</formula>
    </cfRule>
  </conditionalFormatting>
  <conditionalFormatting sqref="Y30">
    <cfRule type="expression" dxfId="5510" priority="6199">
      <formula>OR((Y30-Y29)&gt;5,(Y30-Y29)&lt;-5)</formula>
    </cfRule>
  </conditionalFormatting>
  <conditionalFormatting sqref="Z30">
    <cfRule type="expression" dxfId="5509" priority="6198">
      <formula>OR((Z30-Z29)&gt;5,(Z30-Z29)&lt;-5)</formula>
    </cfRule>
  </conditionalFormatting>
  <conditionalFormatting sqref="AA30">
    <cfRule type="expression" dxfId="5508" priority="6197">
      <formula>OR((AA30-AA29)&gt;5,(AA30-AA29)&lt;-5)</formula>
    </cfRule>
  </conditionalFormatting>
  <conditionalFormatting sqref="AB30">
    <cfRule type="expression" dxfId="5507" priority="6196">
      <formula>OR((AB30-AB29)&gt;5,(AB30-AB29)&lt;-5)</formula>
    </cfRule>
  </conditionalFormatting>
  <conditionalFormatting sqref="AC30">
    <cfRule type="expression" dxfId="5506" priority="6195">
      <formula>OR((AC30-AC29)&gt;5,(AC30-AC29)&lt;-5)</formula>
    </cfRule>
  </conditionalFormatting>
  <conditionalFormatting sqref="AD30">
    <cfRule type="expression" dxfId="5505" priority="6194">
      <formula>OR((AD30-AD29)&gt;5,(AD30-AD29)&lt;-5)</formula>
    </cfRule>
  </conditionalFormatting>
  <conditionalFormatting sqref="AE30">
    <cfRule type="expression" dxfId="5504" priority="6193">
      <formula>OR((AE30-AE29)&gt;5,(AE30-AE29)&lt;-5)</formula>
    </cfRule>
  </conditionalFormatting>
  <conditionalFormatting sqref="N32:P32">
    <cfRule type="expression" dxfId="5503" priority="6190">
      <formula>OR((N32-N31)&gt;5,(N32-N31)&lt;-5)</formula>
    </cfRule>
  </conditionalFormatting>
  <conditionalFormatting sqref="Q32">
    <cfRule type="expression" dxfId="5502" priority="6189">
      <formula>OR((Q32-Q31)&gt;5,(Q32-Q31)&lt;-5)</formula>
    </cfRule>
  </conditionalFormatting>
  <conditionalFormatting sqref="R32">
    <cfRule type="expression" dxfId="5501" priority="6188">
      <formula>OR((R32-R31)&gt;5,(R32-R31)&lt;-5)</formula>
    </cfRule>
  </conditionalFormatting>
  <conditionalFormatting sqref="S32">
    <cfRule type="expression" dxfId="5500" priority="6187">
      <formula>OR((S32-S31)&gt;5,(S32-S31)&lt;-5)</formula>
    </cfRule>
  </conditionalFormatting>
  <conditionalFormatting sqref="T32">
    <cfRule type="expression" dxfId="5499" priority="6186">
      <formula>OR((T32-T31)&gt;5,(T32-T31)&lt;-5)</formula>
    </cfRule>
  </conditionalFormatting>
  <conditionalFormatting sqref="U32">
    <cfRule type="expression" dxfId="5498" priority="6185">
      <formula>OR((U32-U31)&gt;5,(U32-U31)&lt;-5)</formula>
    </cfRule>
  </conditionalFormatting>
  <conditionalFormatting sqref="V32">
    <cfRule type="expression" dxfId="5497" priority="6184">
      <formula>OR((V32-V31)&gt;5,(V32-V31)&lt;-5)</formula>
    </cfRule>
  </conditionalFormatting>
  <conditionalFormatting sqref="W32">
    <cfRule type="expression" dxfId="5496" priority="6183">
      <formula>OR((W32-W31)&gt;5,(W32-W31)&lt;-5)</formula>
    </cfRule>
  </conditionalFormatting>
  <conditionalFormatting sqref="X32">
    <cfRule type="expression" dxfId="5495" priority="6182">
      <formula>OR((X32-X31)&gt;5,(X32-X31)&lt;-5)</formula>
    </cfRule>
  </conditionalFormatting>
  <conditionalFormatting sqref="Y32">
    <cfRule type="expression" dxfId="5494" priority="6181">
      <formula>OR((Y32-Y31)&gt;5,(Y32-Y31)&lt;-5)</formula>
    </cfRule>
  </conditionalFormatting>
  <conditionalFormatting sqref="Z32">
    <cfRule type="expression" dxfId="5493" priority="6180">
      <formula>OR((Z32-Z31)&gt;5,(Z32-Z31)&lt;-5)</formula>
    </cfRule>
  </conditionalFormatting>
  <conditionalFormatting sqref="AA32">
    <cfRule type="expression" dxfId="5492" priority="6179">
      <formula>OR((AA32-AA31)&gt;5,(AA32-AA31)&lt;-5)</formula>
    </cfRule>
  </conditionalFormatting>
  <conditionalFormatting sqref="AB32">
    <cfRule type="expression" dxfId="5491" priority="6178">
      <formula>OR((AB32-AB31)&gt;5,(AB32-AB31)&lt;-5)</formula>
    </cfRule>
  </conditionalFormatting>
  <conditionalFormatting sqref="AC32">
    <cfRule type="expression" dxfId="5490" priority="6177">
      <formula>OR((AC32-AC31)&gt;5,(AC32-AC31)&lt;-5)</formula>
    </cfRule>
  </conditionalFormatting>
  <conditionalFormatting sqref="AD32">
    <cfRule type="expression" dxfId="5489" priority="6176">
      <formula>OR((AD32-AD31)&gt;5,(AD32-AD31)&lt;-5)</formula>
    </cfRule>
  </conditionalFormatting>
  <conditionalFormatting sqref="AE32">
    <cfRule type="expression" dxfId="5488" priority="6175">
      <formula>OR((AE32-AE31)&gt;5,(AE32-AE31)&lt;-5)</formula>
    </cfRule>
  </conditionalFormatting>
  <conditionalFormatting sqref="N33:P33">
    <cfRule type="expression" dxfId="5487" priority="6172">
      <formula>OR((N33-N32)&gt;5,(N33-N32)&lt;-5)</formula>
    </cfRule>
  </conditionalFormatting>
  <conditionalFormatting sqref="Q33">
    <cfRule type="expression" dxfId="5486" priority="6171">
      <formula>OR((Q33-Q32)&gt;5,(Q33-Q32)&lt;-5)</formula>
    </cfRule>
  </conditionalFormatting>
  <conditionalFormatting sqref="R33">
    <cfRule type="expression" dxfId="5485" priority="6170">
      <formula>OR((R33-R32)&gt;5,(R33-R32)&lt;-5)</formula>
    </cfRule>
  </conditionalFormatting>
  <conditionalFormatting sqref="S33">
    <cfRule type="expression" dxfId="5484" priority="6169">
      <formula>OR((S33-S32)&gt;5,(S33-S32)&lt;-5)</formula>
    </cfRule>
  </conditionalFormatting>
  <conditionalFormatting sqref="T33">
    <cfRule type="expression" dxfId="5483" priority="6168">
      <formula>OR((T33-T32)&gt;5,(T33-T32)&lt;-5)</formula>
    </cfRule>
  </conditionalFormatting>
  <conditionalFormatting sqref="U33">
    <cfRule type="expression" dxfId="5482" priority="6167">
      <formula>OR((U33-U32)&gt;5,(U33-U32)&lt;-5)</formula>
    </cfRule>
  </conditionalFormatting>
  <conditionalFormatting sqref="V33">
    <cfRule type="expression" dxfId="5481" priority="6166">
      <formula>OR((V33-V32)&gt;5,(V33-V32)&lt;-5)</formula>
    </cfRule>
  </conditionalFormatting>
  <conditionalFormatting sqref="W33">
    <cfRule type="expression" dxfId="5480" priority="6165">
      <formula>OR((W33-W32)&gt;5,(W33-W32)&lt;-5)</formula>
    </cfRule>
  </conditionalFormatting>
  <conditionalFormatting sqref="X33">
    <cfRule type="expression" dxfId="5479" priority="6164">
      <formula>OR((X33-X32)&gt;5,(X33-X32)&lt;-5)</formula>
    </cfRule>
  </conditionalFormatting>
  <conditionalFormatting sqref="Y33">
    <cfRule type="expression" dxfId="5478" priority="6163">
      <formula>OR((Y33-Y32)&gt;5,(Y33-Y32)&lt;-5)</formula>
    </cfRule>
  </conditionalFormatting>
  <conditionalFormatting sqref="Z33">
    <cfRule type="expression" dxfId="5477" priority="6162">
      <formula>OR((Z33-Z32)&gt;5,(Z33-Z32)&lt;-5)</formula>
    </cfRule>
  </conditionalFormatting>
  <conditionalFormatting sqref="AA33">
    <cfRule type="expression" dxfId="5476" priority="6161">
      <formula>OR((AA33-AA32)&gt;5,(AA33-AA32)&lt;-5)</formula>
    </cfRule>
  </conditionalFormatting>
  <conditionalFormatting sqref="AB33">
    <cfRule type="expression" dxfId="5475" priority="6160">
      <formula>OR((AB33-AB32)&gt;5,(AB33-AB32)&lt;-5)</formula>
    </cfRule>
  </conditionalFormatting>
  <conditionalFormatting sqref="AC33">
    <cfRule type="expression" dxfId="5474" priority="6159">
      <formula>OR((AC33-AC32)&gt;5,(AC33-AC32)&lt;-5)</formula>
    </cfRule>
  </conditionalFormatting>
  <conditionalFormatting sqref="AD33">
    <cfRule type="expression" dxfId="5473" priority="6158">
      <formula>OR((AD33-AD32)&gt;5,(AD33-AD32)&lt;-5)</formula>
    </cfRule>
  </conditionalFormatting>
  <conditionalFormatting sqref="AE33">
    <cfRule type="expression" dxfId="5472" priority="6157">
      <formula>OR((AE33-AE32)&gt;5,(AE33-AE32)&lt;-5)</formula>
    </cfRule>
  </conditionalFormatting>
  <conditionalFormatting sqref="N35:P35">
    <cfRule type="expression" dxfId="5471" priority="6154">
      <formula>OR((N35-N34)&gt;5,(N35-N34)&lt;-5)</formula>
    </cfRule>
  </conditionalFormatting>
  <conditionalFormatting sqref="Q35">
    <cfRule type="expression" dxfId="5470" priority="6153">
      <formula>OR((Q35-Q34)&gt;5,(Q35-Q34)&lt;-5)</formula>
    </cfRule>
  </conditionalFormatting>
  <conditionalFormatting sqref="R35">
    <cfRule type="expression" dxfId="5469" priority="6152">
      <formula>OR((R35-R34)&gt;5,(R35-R34)&lt;-5)</formula>
    </cfRule>
  </conditionalFormatting>
  <conditionalFormatting sqref="S35">
    <cfRule type="expression" dxfId="5468" priority="6151">
      <formula>OR((S35-S34)&gt;5,(S35-S34)&lt;-5)</formula>
    </cfRule>
  </conditionalFormatting>
  <conditionalFormatting sqref="T35">
    <cfRule type="expression" dxfId="5467" priority="6150">
      <formula>OR((T35-T34)&gt;5,(T35-T34)&lt;-5)</formula>
    </cfRule>
  </conditionalFormatting>
  <conditionalFormatting sqref="U35">
    <cfRule type="expression" dxfId="5466" priority="6149">
      <formula>OR((U35-U34)&gt;5,(U35-U34)&lt;-5)</formula>
    </cfRule>
  </conditionalFormatting>
  <conditionalFormatting sqref="V35">
    <cfRule type="expression" dxfId="5465" priority="6148">
      <formula>OR((V35-V34)&gt;5,(V35-V34)&lt;-5)</formula>
    </cfRule>
  </conditionalFormatting>
  <conditionalFormatting sqref="W35">
    <cfRule type="expression" dxfId="5464" priority="6147">
      <formula>OR((W35-W34)&gt;5,(W35-W34)&lt;-5)</formula>
    </cfRule>
  </conditionalFormatting>
  <conditionalFormatting sqref="X35">
    <cfRule type="expression" dxfId="5463" priority="6146">
      <formula>OR((X35-X34)&gt;5,(X35-X34)&lt;-5)</formula>
    </cfRule>
  </conditionalFormatting>
  <conditionalFormatting sqref="Y35">
    <cfRule type="expression" dxfId="5462" priority="6145">
      <formula>OR((Y35-Y34)&gt;5,(Y35-Y34)&lt;-5)</formula>
    </cfRule>
  </conditionalFormatting>
  <conditionalFormatting sqref="Z35">
    <cfRule type="expression" dxfId="5461" priority="6144">
      <formula>OR((Z35-Z34)&gt;5,(Z35-Z34)&lt;-5)</formula>
    </cfRule>
  </conditionalFormatting>
  <conditionalFormatting sqref="AA35">
    <cfRule type="expression" dxfId="5460" priority="6143">
      <formula>OR((AA35-AA34)&gt;5,(AA35-AA34)&lt;-5)</formula>
    </cfRule>
  </conditionalFormatting>
  <conditionalFormatting sqref="AB35">
    <cfRule type="expression" dxfId="5459" priority="6142">
      <formula>OR((AB35-AB34)&gt;5,(AB35-AB34)&lt;-5)</formula>
    </cfRule>
  </conditionalFormatting>
  <conditionalFormatting sqref="AC35">
    <cfRule type="expression" dxfId="5458" priority="6141">
      <formula>OR((AC35-AC34)&gt;5,(AC35-AC34)&lt;-5)</formula>
    </cfRule>
  </conditionalFormatting>
  <conditionalFormatting sqref="AD35">
    <cfRule type="expression" dxfId="5457" priority="6140">
      <formula>OR((AD35-AD34)&gt;5,(AD35-AD34)&lt;-5)</formula>
    </cfRule>
  </conditionalFormatting>
  <conditionalFormatting sqref="AE35">
    <cfRule type="expression" dxfId="5456" priority="6139">
      <formula>OR((AE35-AE34)&gt;5,(AE35-AE34)&lt;-5)</formula>
    </cfRule>
  </conditionalFormatting>
  <conditionalFormatting sqref="N36:P36">
    <cfRule type="expression" dxfId="5455" priority="6136">
      <formula>OR((N36-N35)&gt;5,(N36-N35)&lt;-5)</formula>
    </cfRule>
  </conditionalFormatting>
  <conditionalFormatting sqref="Q36">
    <cfRule type="expression" dxfId="5454" priority="6135">
      <formula>OR((Q36-Q35)&gt;5,(Q36-Q35)&lt;-5)</formula>
    </cfRule>
  </conditionalFormatting>
  <conditionalFormatting sqref="R36">
    <cfRule type="expression" dxfId="5453" priority="6134">
      <formula>OR((R36-R35)&gt;5,(R36-R35)&lt;-5)</formula>
    </cfRule>
  </conditionalFormatting>
  <conditionalFormatting sqref="S36">
    <cfRule type="expression" dxfId="5452" priority="6133">
      <formula>OR((S36-S35)&gt;5,(S36-S35)&lt;-5)</formula>
    </cfRule>
  </conditionalFormatting>
  <conditionalFormatting sqref="T36">
    <cfRule type="expression" dxfId="5451" priority="6132">
      <formula>OR((T36-T35)&gt;5,(T36-T35)&lt;-5)</formula>
    </cfRule>
  </conditionalFormatting>
  <conditionalFormatting sqref="U36">
    <cfRule type="expression" dxfId="5450" priority="6131">
      <formula>OR((U36-U35)&gt;5,(U36-U35)&lt;-5)</formula>
    </cfRule>
  </conditionalFormatting>
  <conditionalFormatting sqref="V36">
    <cfRule type="expression" dxfId="5449" priority="6130">
      <formula>OR((V36-V35)&gt;5,(V36-V35)&lt;-5)</formula>
    </cfRule>
  </conditionalFormatting>
  <conditionalFormatting sqref="W36">
    <cfRule type="expression" dxfId="5448" priority="6129">
      <formula>OR((W36-W35)&gt;5,(W36-W35)&lt;-5)</formula>
    </cfRule>
  </conditionalFormatting>
  <conditionalFormatting sqref="X36">
    <cfRule type="expression" dxfId="5447" priority="6128">
      <formula>OR((X36-X35)&gt;5,(X36-X35)&lt;-5)</formula>
    </cfRule>
  </conditionalFormatting>
  <conditionalFormatting sqref="Y36">
    <cfRule type="expression" dxfId="5446" priority="6127">
      <formula>OR((Y36-Y35)&gt;5,(Y36-Y35)&lt;-5)</formula>
    </cfRule>
  </conditionalFormatting>
  <conditionalFormatting sqref="Z36">
    <cfRule type="expression" dxfId="5445" priority="6126">
      <formula>OR((Z36-Z35)&gt;5,(Z36-Z35)&lt;-5)</formula>
    </cfRule>
  </conditionalFormatting>
  <conditionalFormatting sqref="AA36">
    <cfRule type="expression" dxfId="5444" priority="6125">
      <formula>OR((AA36-AA35)&gt;5,(AA36-AA35)&lt;-5)</formula>
    </cfRule>
  </conditionalFormatting>
  <conditionalFormatting sqref="AB36">
    <cfRule type="expression" dxfId="5443" priority="6124">
      <formula>OR((AB36-AB35)&gt;5,(AB36-AB35)&lt;-5)</formula>
    </cfRule>
  </conditionalFormatting>
  <conditionalFormatting sqref="AC36">
    <cfRule type="expression" dxfId="5442" priority="6123">
      <formula>OR((AC36-AC35)&gt;5,(AC36-AC35)&lt;-5)</formula>
    </cfRule>
  </conditionalFormatting>
  <conditionalFormatting sqref="AD36">
    <cfRule type="expression" dxfId="5441" priority="6122">
      <formula>OR((AD36-AD35)&gt;5,(AD36-AD35)&lt;-5)</formula>
    </cfRule>
  </conditionalFormatting>
  <conditionalFormatting sqref="AE36">
    <cfRule type="expression" dxfId="5440" priority="6121">
      <formula>OR((AE36-AE35)&gt;5,(AE36-AE35)&lt;-5)</formula>
    </cfRule>
  </conditionalFormatting>
  <conditionalFormatting sqref="N38:P38">
    <cfRule type="expression" dxfId="5439" priority="6118">
      <formula>OR((N38-N37)&gt;5,(N38-N37)&lt;-5)</formula>
    </cfRule>
  </conditionalFormatting>
  <conditionalFormatting sqref="Q38">
    <cfRule type="expression" dxfId="5438" priority="6117">
      <formula>OR((Q38-Q37)&gt;5,(Q38-Q37)&lt;-5)</formula>
    </cfRule>
  </conditionalFormatting>
  <conditionalFormatting sqref="R38">
    <cfRule type="expression" dxfId="5437" priority="6116">
      <formula>OR((R38-R37)&gt;5,(R38-R37)&lt;-5)</formula>
    </cfRule>
  </conditionalFormatting>
  <conditionalFormatting sqref="S38">
    <cfRule type="expression" dxfId="5436" priority="6115">
      <formula>OR((S38-S37)&gt;5,(S38-S37)&lt;-5)</formula>
    </cfRule>
  </conditionalFormatting>
  <conditionalFormatting sqref="T38">
    <cfRule type="expression" dxfId="5435" priority="6114">
      <formula>OR((T38-T37)&gt;5,(T38-T37)&lt;-5)</formula>
    </cfRule>
  </conditionalFormatting>
  <conditionalFormatting sqref="U38">
    <cfRule type="expression" dxfId="5434" priority="6113">
      <formula>OR((U38-U37)&gt;5,(U38-U37)&lt;-5)</formula>
    </cfRule>
  </conditionalFormatting>
  <conditionalFormatting sqref="V38">
    <cfRule type="expression" dxfId="5433" priority="6112">
      <formula>OR((V38-V37)&gt;5,(V38-V37)&lt;-5)</formula>
    </cfRule>
  </conditionalFormatting>
  <conditionalFormatting sqref="W38">
    <cfRule type="expression" dxfId="5432" priority="6111">
      <formula>OR((W38-W37)&gt;5,(W38-W37)&lt;-5)</formula>
    </cfRule>
  </conditionalFormatting>
  <conditionalFormatting sqref="X38">
    <cfRule type="expression" dxfId="5431" priority="6110">
      <formula>OR((X38-X37)&gt;5,(X38-X37)&lt;-5)</formula>
    </cfRule>
  </conditionalFormatting>
  <conditionalFormatting sqref="Y38">
    <cfRule type="expression" dxfId="5430" priority="6109">
      <formula>OR((Y38-Y37)&gt;5,(Y38-Y37)&lt;-5)</formula>
    </cfRule>
  </conditionalFormatting>
  <conditionalFormatting sqref="Z38">
    <cfRule type="expression" dxfId="5429" priority="6108">
      <formula>OR((Z38-Z37)&gt;5,(Z38-Z37)&lt;-5)</formula>
    </cfRule>
  </conditionalFormatting>
  <conditionalFormatting sqref="AA38">
    <cfRule type="expression" dxfId="5428" priority="6107">
      <formula>OR((AA38-AA37)&gt;5,(AA38-AA37)&lt;-5)</formula>
    </cfRule>
  </conditionalFormatting>
  <conditionalFormatting sqref="AB38">
    <cfRule type="expression" dxfId="5427" priority="6106">
      <formula>OR((AB38-AB37)&gt;5,(AB38-AB37)&lt;-5)</formula>
    </cfRule>
  </conditionalFormatting>
  <conditionalFormatting sqref="AC38">
    <cfRule type="expression" dxfId="5426" priority="6105">
      <formula>OR((AC38-AC37)&gt;5,(AC38-AC37)&lt;-5)</formula>
    </cfRule>
  </conditionalFormatting>
  <conditionalFormatting sqref="AD38">
    <cfRule type="expression" dxfId="5425" priority="6104">
      <formula>OR((AD38-AD37)&gt;5,(AD38-AD37)&lt;-5)</formula>
    </cfRule>
  </conditionalFormatting>
  <conditionalFormatting sqref="AE38">
    <cfRule type="expression" dxfId="5424" priority="6103">
      <formula>OR((AE38-AE37)&gt;5,(AE38-AE37)&lt;-5)</formula>
    </cfRule>
  </conditionalFormatting>
  <conditionalFormatting sqref="N39:P39">
    <cfRule type="expression" dxfId="5423" priority="6100">
      <formula>OR((N39-N38)&gt;5,(N39-N38)&lt;-5)</formula>
    </cfRule>
  </conditionalFormatting>
  <conditionalFormatting sqref="Q39">
    <cfRule type="expression" dxfId="5422" priority="6099">
      <formula>OR((Q39-Q38)&gt;5,(Q39-Q38)&lt;-5)</formula>
    </cfRule>
  </conditionalFormatting>
  <conditionalFormatting sqref="R39">
    <cfRule type="expression" dxfId="5421" priority="6098">
      <formula>OR((R39-R38)&gt;5,(R39-R38)&lt;-5)</formula>
    </cfRule>
  </conditionalFormatting>
  <conditionalFormatting sqref="S39">
    <cfRule type="expression" dxfId="5420" priority="6097">
      <formula>OR((S39-S38)&gt;5,(S39-S38)&lt;-5)</formula>
    </cfRule>
  </conditionalFormatting>
  <conditionalFormatting sqref="T39">
    <cfRule type="expression" dxfId="5419" priority="6096">
      <formula>OR((T39-T38)&gt;5,(T39-T38)&lt;-5)</formula>
    </cfRule>
  </conditionalFormatting>
  <conditionalFormatting sqref="U39">
    <cfRule type="expression" dxfId="5418" priority="6095">
      <formula>OR((U39-U38)&gt;5,(U39-U38)&lt;-5)</formula>
    </cfRule>
  </conditionalFormatting>
  <conditionalFormatting sqref="V39">
    <cfRule type="expression" dxfId="5417" priority="6094">
      <formula>OR((V39-V38)&gt;5,(V39-V38)&lt;-5)</formula>
    </cfRule>
  </conditionalFormatting>
  <conditionalFormatting sqref="W39">
    <cfRule type="expression" dxfId="5416" priority="6093">
      <formula>OR((W39-W38)&gt;5,(W39-W38)&lt;-5)</formula>
    </cfRule>
  </conditionalFormatting>
  <conditionalFormatting sqref="X39">
    <cfRule type="expression" dxfId="5415" priority="6092">
      <formula>OR((X39-X38)&gt;5,(X39-X38)&lt;-5)</formula>
    </cfRule>
  </conditionalFormatting>
  <conditionalFormatting sqref="Y39">
    <cfRule type="expression" dxfId="5414" priority="6091">
      <formula>OR((Y39-Y38)&gt;5,(Y39-Y38)&lt;-5)</formula>
    </cfRule>
  </conditionalFormatting>
  <conditionalFormatting sqref="Z39">
    <cfRule type="expression" dxfId="5413" priority="6090">
      <formula>OR((Z39-Z38)&gt;5,(Z39-Z38)&lt;-5)</formula>
    </cfRule>
  </conditionalFormatting>
  <conditionalFormatting sqref="AA39">
    <cfRule type="expression" dxfId="5412" priority="6089">
      <formula>OR((AA39-AA38)&gt;5,(AA39-AA38)&lt;-5)</formula>
    </cfRule>
  </conditionalFormatting>
  <conditionalFormatting sqref="AB39">
    <cfRule type="expression" dxfId="5411" priority="6088">
      <formula>OR((AB39-AB38)&gt;5,(AB39-AB38)&lt;-5)</formula>
    </cfRule>
  </conditionalFormatting>
  <conditionalFormatting sqref="AC39">
    <cfRule type="expression" dxfId="5410" priority="6087">
      <formula>OR((AC39-AC38)&gt;5,(AC39-AC38)&lt;-5)</formula>
    </cfRule>
  </conditionalFormatting>
  <conditionalFormatting sqref="AD39">
    <cfRule type="expression" dxfId="5409" priority="6086">
      <formula>OR((AD39-AD38)&gt;5,(AD39-AD38)&lt;-5)</formula>
    </cfRule>
  </conditionalFormatting>
  <conditionalFormatting sqref="AE39">
    <cfRule type="expression" dxfId="5408" priority="6085">
      <formula>OR((AE39-AE38)&gt;5,(AE39-AE38)&lt;-5)</formula>
    </cfRule>
  </conditionalFormatting>
  <conditionalFormatting sqref="N41:P41">
    <cfRule type="expression" dxfId="5407" priority="6082">
      <formula>OR((N41-N40)&gt;5,(N41-N40)&lt;-5)</formula>
    </cfRule>
  </conditionalFormatting>
  <conditionalFormatting sqref="Q41">
    <cfRule type="expression" dxfId="5406" priority="6081">
      <formula>OR((Q41-Q40)&gt;5,(Q41-Q40)&lt;-5)</formula>
    </cfRule>
  </conditionalFormatting>
  <conditionalFormatting sqref="R41">
    <cfRule type="expression" dxfId="5405" priority="6080">
      <formula>OR((R41-R40)&gt;5,(R41-R40)&lt;-5)</formula>
    </cfRule>
  </conditionalFormatting>
  <conditionalFormatting sqref="S41">
    <cfRule type="expression" dxfId="5404" priority="6079">
      <formula>OR((S41-S40)&gt;5,(S41-S40)&lt;-5)</formula>
    </cfRule>
  </conditionalFormatting>
  <conditionalFormatting sqref="T41">
    <cfRule type="expression" dxfId="5403" priority="6078">
      <formula>OR((T41-T40)&gt;5,(T41-T40)&lt;-5)</formula>
    </cfRule>
  </conditionalFormatting>
  <conditionalFormatting sqref="U41">
    <cfRule type="expression" dxfId="5402" priority="6077">
      <formula>OR((U41-U40)&gt;5,(U41-U40)&lt;-5)</formula>
    </cfRule>
  </conditionalFormatting>
  <conditionalFormatting sqref="V41">
    <cfRule type="expression" dxfId="5401" priority="6076">
      <formula>OR((V41-V40)&gt;5,(V41-V40)&lt;-5)</formula>
    </cfRule>
  </conditionalFormatting>
  <conditionalFormatting sqref="W41">
    <cfRule type="expression" dxfId="5400" priority="6075">
      <formula>OR((W41-W40)&gt;5,(W41-W40)&lt;-5)</formula>
    </cfRule>
  </conditionalFormatting>
  <conditionalFormatting sqref="X41">
    <cfRule type="expression" dxfId="5399" priority="6074">
      <formula>OR((X41-X40)&gt;5,(X41-X40)&lt;-5)</formula>
    </cfRule>
  </conditionalFormatting>
  <conditionalFormatting sqref="Y41">
    <cfRule type="expression" dxfId="5398" priority="6073">
      <formula>OR((Y41-Y40)&gt;5,(Y41-Y40)&lt;-5)</formula>
    </cfRule>
  </conditionalFormatting>
  <conditionalFormatting sqref="Z41">
    <cfRule type="expression" dxfId="5397" priority="6072">
      <formula>OR((Z41-Z40)&gt;5,(Z41-Z40)&lt;-5)</formula>
    </cfRule>
  </conditionalFormatting>
  <conditionalFormatting sqref="AA41">
    <cfRule type="expression" dxfId="5396" priority="6071">
      <formula>OR((AA41-AA40)&gt;5,(AA41-AA40)&lt;-5)</formula>
    </cfRule>
  </conditionalFormatting>
  <conditionalFormatting sqref="AB41">
    <cfRule type="expression" dxfId="5395" priority="6070">
      <formula>OR((AB41-AB40)&gt;5,(AB41-AB40)&lt;-5)</formula>
    </cfRule>
  </conditionalFormatting>
  <conditionalFormatting sqref="AC41">
    <cfRule type="expression" dxfId="5394" priority="6069">
      <formula>OR((AC41-AC40)&gt;5,(AC41-AC40)&lt;-5)</formula>
    </cfRule>
  </conditionalFormatting>
  <conditionalFormatting sqref="AD41">
    <cfRule type="expression" dxfId="5393" priority="6068">
      <formula>OR((AD41-AD40)&gt;5,(AD41-AD40)&lt;-5)</formula>
    </cfRule>
  </conditionalFormatting>
  <conditionalFormatting sqref="AE41">
    <cfRule type="expression" dxfId="5392" priority="6067">
      <formula>OR((AE41-AE40)&gt;5,(AE41-AE40)&lt;-5)</formula>
    </cfRule>
  </conditionalFormatting>
  <conditionalFormatting sqref="N42:P42">
    <cfRule type="expression" dxfId="5391" priority="6064">
      <formula>OR((N42-N41)&gt;5,(N42-N41)&lt;-5)</formula>
    </cfRule>
  </conditionalFormatting>
  <conditionalFormatting sqref="Q42">
    <cfRule type="expression" dxfId="5390" priority="6063">
      <formula>OR((Q42-Q41)&gt;5,(Q42-Q41)&lt;-5)</formula>
    </cfRule>
  </conditionalFormatting>
  <conditionalFormatting sqref="R42">
    <cfRule type="expression" dxfId="5389" priority="6062">
      <formula>OR((R42-R41)&gt;5,(R42-R41)&lt;-5)</formula>
    </cfRule>
  </conditionalFormatting>
  <conditionalFormatting sqref="S42">
    <cfRule type="expression" dxfId="5388" priority="6061">
      <formula>OR((S42-S41)&gt;5,(S42-S41)&lt;-5)</formula>
    </cfRule>
  </conditionalFormatting>
  <conditionalFormatting sqref="T42">
    <cfRule type="expression" dxfId="5387" priority="6060">
      <formula>OR((T42-T41)&gt;5,(T42-T41)&lt;-5)</formula>
    </cfRule>
  </conditionalFormatting>
  <conditionalFormatting sqref="U42">
    <cfRule type="expression" dxfId="5386" priority="6059">
      <formula>OR((U42-U41)&gt;5,(U42-U41)&lt;-5)</formula>
    </cfRule>
  </conditionalFormatting>
  <conditionalFormatting sqref="V42">
    <cfRule type="expression" dxfId="5385" priority="6058">
      <formula>OR((V42-V41)&gt;5,(V42-V41)&lt;-5)</formula>
    </cfRule>
  </conditionalFormatting>
  <conditionalFormatting sqref="W42">
    <cfRule type="expression" dxfId="5384" priority="6057">
      <formula>OR((W42-W41)&gt;5,(W42-W41)&lt;-5)</formula>
    </cfRule>
  </conditionalFormatting>
  <conditionalFormatting sqref="X42">
    <cfRule type="expression" dxfId="5383" priority="6056">
      <formula>OR((X42-X41)&gt;5,(X42-X41)&lt;-5)</formula>
    </cfRule>
  </conditionalFormatting>
  <conditionalFormatting sqref="Y42">
    <cfRule type="expression" dxfId="5382" priority="6055">
      <formula>OR((Y42-Y41)&gt;5,(Y42-Y41)&lt;-5)</formula>
    </cfRule>
  </conditionalFormatting>
  <conditionalFormatting sqref="Z42">
    <cfRule type="expression" dxfId="5381" priority="6054">
      <formula>OR((Z42-Z41)&gt;5,(Z42-Z41)&lt;-5)</formula>
    </cfRule>
  </conditionalFormatting>
  <conditionalFormatting sqref="AA42">
    <cfRule type="expression" dxfId="5380" priority="6053">
      <formula>OR((AA42-AA41)&gt;5,(AA42-AA41)&lt;-5)</formula>
    </cfRule>
  </conditionalFormatting>
  <conditionalFormatting sqref="AB42">
    <cfRule type="expression" dxfId="5379" priority="6052">
      <formula>OR((AB42-AB41)&gt;5,(AB42-AB41)&lt;-5)</formula>
    </cfRule>
  </conditionalFormatting>
  <conditionalFormatting sqref="AC42">
    <cfRule type="expression" dxfId="5378" priority="6051">
      <formula>OR((AC42-AC41)&gt;5,(AC42-AC41)&lt;-5)</formula>
    </cfRule>
  </conditionalFormatting>
  <conditionalFormatting sqref="AD42">
    <cfRule type="expression" dxfId="5377" priority="6050">
      <formula>OR((AD42-AD41)&gt;5,(AD42-AD41)&lt;-5)</formula>
    </cfRule>
  </conditionalFormatting>
  <conditionalFormatting sqref="AE42">
    <cfRule type="expression" dxfId="5376" priority="6049">
      <formula>OR((AE42-AE41)&gt;5,(AE42-AE41)&lt;-5)</formula>
    </cfRule>
  </conditionalFormatting>
  <conditionalFormatting sqref="N52:P52">
    <cfRule type="expression" dxfId="5375" priority="6046">
      <formula>OR((N52-N51)&gt;5,(N52-N51)&lt;-5)</formula>
    </cfRule>
  </conditionalFormatting>
  <conditionalFormatting sqref="Q52">
    <cfRule type="expression" dxfId="5374" priority="6045">
      <formula>OR((Q52-Q51)&gt;5,(Q52-Q51)&lt;-5)</formula>
    </cfRule>
  </conditionalFormatting>
  <conditionalFormatting sqref="R52">
    <cfRule type="expression" dxfId="5373" priority="6044">
      <formula>OR((R52-R51)&gt;5,(R52-R51)&lt;-5)</formula>
    </cfRule>
  </conditionalFormatting>
  <conditionalFormatting sqref="S52">
    <cfRule type="expression" dxfId="5372" priority="6043">
      <formula>OR((S52-S51)&gt;5,(S52-S51)&lt;-5)</formula>
    </cfRule>
  </conditionalFormatting>
  <conditionalFormatting sqref="T52">
    <cfRule type="expression" dxfId="5371" priority="6042">
      <formula>OR((T52-T51)&gt;5,(T52-T51)&lt;-5)</formula>
    </cfRule>
  </conditionalFormatting>
  <conditionalFormatting sqref="U52">
    <cfRule type="expression" dxfId="5370" priority="6041">
      <formula>OR((U52-U51)&gt;5,(U52-U51)&lt;-5)</formula>
    </cfRule>
  </conditionalFormatting>
  <conditionalFormatting sqref="V52">
    <cfRule type="expression" dxfId="5369" priority="6040">
      <formula>OR((V52-V51)&gt;5,(V52-V51)&lt;-5)</formula>
    </cfRule>
  </conditionalFormatting>
  <conditionalFormatting sqref="W52">
    <cfRule type="expression" dxfId="5368" priority="6039">
      <formula>OR((W52-W51)&gt;5,(W52-W51)&lt;-5)</formula>
    </cfRule>
  </conditionalFormatting>
  <conditionalFormatting sqref="X52">
    <cfRule type="expression" dxfId="5367" priority="6038">
      <formula>OR((X52-X51)&gt;5,(X52-X51)&lt;-5)</formula>
    </cfRule>
  </conditionalFormatting>
  <conditionalFormatting sqref="Y52">
    <cfRule type="expression" dxfId="5366" priority="6037">
      <formula>OR((Y52-Y51)&gt;5,(Y52-Y51)&lt;-5)</formula>
    </cfRule>
  </conditionalFormatting>
  <conditionalFormatting sqref="Z52">
    <cfRule type="expression" dxfId="5365" priority="6036">
      <formula>OR((Z52-Z51)&gt;5,(Z52-Z51)&lt;-5)</formula>
    </cfRule>
  </conditionalFormatting>
  <conditionalFormatting sqref="AA52">
    <cfRule type="expression" dxfId="5364" priority="6035">
      <formula>OR((AA52-AA51)&gt;5,(AA52-AA51)&lt;-5)</formula>
    </cfRule>
  </conditionalFormatting>
  <conditionalFormatting sqref="AB52">
    <cfRule type="expression" dxfId="5363" priority="6034">
      <formula>OR((AB52-AB51)&gt;5,(AB52-AB51)&lt;-5)</formula>
    </cfRule>
  </conditionalFormatting>
  <conditionalFormatting sqref="AC52">
    <cfRule type="expression" dxfId="5362" priority="6033">
      <formula>OR((AC52-AC51)&gt;5,(AC52-AC51)&lt;-5)</formula>
    </cfRule>
  </conditionalFormatting>
  <conditionalFormatting sqref="AD52">
    <cfRule type="expression" dxfId="5361" priority="6032">
      <formula>OR((AD52-AD51)&gt;5,(AD52-AD51)&lt;-5)</formula>
    </cfRule>
  </conditionalFormatting>
  <conditionalFormatting sqref="AE52">
    <cfRule type="expression" dxfId="5360" priority="6031">
      <formula>OR((AE52-AE51)&gt;5,(AE52-AE51)&lt;-5)</formula>
    </cfRule>
  </conditionalFormatting>
  <conditionalFormatting sqref="N53:P53">
    <cfRule type="expression" dxfId="5359" priority="6028">
      <formula>OR((N53-N52)&gt;5,(N53-N52)&lt;-5)</formula>
    </cfRule>
  </conditionalFormatting>
  <conditionalFormatting sqref="Q53">
    <cfRule type="expression" dxfId="5358" priority="6027">
      <formula>OR((Q53-Q52)&gt;5,(Q53-Q52)&lt;-5)</formula>
    </cfRule>
  </conditionalFormatting>
  <conditionalFormatting sqref="R53">
    <cfRule type="expression" dxfId="5357" priority="6026">
      <formula>OR((R53-R52)&gt;5,(R53-R52)&lt;-5)</formula>
    </cfRule>
  </conditionalFormatting>
  <conditionalFormatting sqref="S53">
    <cfRule type="expression" dxfId="5356" priority="6025">
      <formula>OR((S53-S52)&gt;5,(S53-S52)&lt;-5)</formula>
    </cfRule>
  </conditionalFormatting>
  <conditionalFormatting sqref="T53">
    <cfRule type="expression" dxfId="5355" priority="6024">
      <formula>OR((T53-T52)&gt;5,(T53-T52)&lt;-5)</formula>
    </cfRule>
  </conditionalFormatting>
  <conditionalFormatting sqref="U53">
    <cfRule type="expression" dxfId="5354" priority="6023">
      <formula>OR((U53-U52)&gt;5,(U53-U52)&lt;-5)</formula>
    </cfRule>
  </conditionalFormatting>
  <conditionalFormatting sqref="V53">
    <cfRule type="expression" dxfId="5353" priority="6022">
      <formula>OR((V53-V52)&gt;5,(V53-V52)&lt;-5)</formula>
    </cfRule>
  </conditionalFormatting>
  <conditionalFormatting sqref="W53">
    <cfRule type="expression" dxfId="5352" priority="6021">
      <formula>OR((W53-W52)&gt;5,(W53-W52)&lt;-5)</formula>
    </cfRule>
  </conditionalFormatting>
  <conditionalFormatting sqref="X53">
    <cfRule type="expression" dxfId="5351" priority="6020">
      <formula>OR((X53-X52)&gt;5,(X53-X52)&lt;-5)</formula>
    </cfRule>
  </conditionalFormatting>
  <conditionalFormatting sqref="Y53">
    <cfRule type="expression" dxfId="5350" priority="6019">
      <formula>OR((Y53-Y52)&gt;5,(Y53-Y52)&lt;-5)</formula>
    </cfRule>
  </conditionalFormatting>
  <conditionalFormatting sqref="Z53">
    <cfRule type="expression" dxfId="5349" priority="6018">
      <formula>OR((Z53-Z52)&gt;5,(Z53-Z52)&lt;-5)</formula>
    </cfRule>
  </conditionalFormatting>
  <conditionalFormatting sqref="AA53">
    <cfRule type="expression" dxfId="5348" priority="6017">
      <formula>OR((AA53-AA52)&gt;5,(AA53-AA52)&lt;-5)</formula>
    </cfRule>
  </conditionalFormatting>
  <conditionalFormatting sqref="AB53">
    <cfRule type="expression" dxfId="5347" priority="6016">
      <formula>OR((AB53-AB52)&gt;5,(AB53-AB52)&lt;-5)</formula>
    </cfRule>
  </conditionalFormatting>
  <conditionalFormatting sqref="AC53">
    <cfRule type="expression" dxfId="5346" priority="6015">
      <formula>OR((AC53-AC52)&gt;5,(AC53-AC52)&lt;-5)</formula>
    </cfRule>
  </conditionalFormatting>
  <conditionalFormatting sqref="AD53">
    <cfRule type="expression" dxfId="5345" priority="6014">
      <formula>OR((AD53-AD52)&gt;5,(AD53-AD52)&lt;-5)</formula>
    </cfRule>
  </conditionalFormatting>
  <conditionalFormatting sqref="AE53">
    <cfRule type="expression" dxfId="5344" priority="6013">
      <formula>OR((AE53-AE52)&gt;5,(AE53-AE52)&lt;-5)</formula>
    </cfRule>
  </conditionalFormatting>
  <conditionalFormatting sqref="N54:P54">
    <cfRule type="expression" dxfId="5343" priority="6010">
      <formula>OR((N54-N53)&gt;5,(N54-N53)&lt;-5)</formula>
    </cfRule>
  </conditionalFormatting>
  <conditionalFormatting sqref="Q54">
    <cfRule type="expression" dxfId="5342" priority="6009">
      <formula>OR((Q54-Q53)&gt;5,(Q54-Q53)&lt;-5)</formula>
    </cfRule>
  </conditionalFormatting>
  <conditionalFormatting sqref="R54">
    <cfRule type="expression" dxfId="5341" priority="6008">
      <formula>OR((R54-R53)&gt;5,(R54-R53)&lt;-5)</formula>
    </cfRule>
  </conditionalFormatting>
  <conditionalFormatting sqref="S54">
    <cfRule type="expression" dxfId="5340" priority="6007">
      <formula>OR((S54-S53)&gt;5,(S54-S53)&lt;-5)</formula>
    </cfRule>
  </conditionalFormatting>
  <conditionalFormatting sqref="T54">
    <cfRule type="expression" dxfId="5339" priority="6006">
      <formula>OR((T54-T53)&gt;5,(T54-T53)&lt;-5)</formula>
    </cfRule>
  </conditionalFormatting>
  <conditionalFormatting sqref="U54">
    <cfRule type="expression" dxfId="5338" priority="6005">
      <formula>OR((U54-U53)&gt;5,(U54-U53)&lt;-5)</formula>
    </cfRule>
  </conditionalFormatting>
  <conditionalFormatting sqref="V54">
    <cfRule type="expression" dxfId="5337" priority="6004">
      <formula>OR((V54-V53)&gt;5,(V54-V53)&lt;-5)</formula>
    </cfRule>
  </conditionalFormatting>
  <conditionalFormatting sqref="W54">
    <cfRule type="expression" dxfId="5336" priority="6003">
      <formula>OR((W54-W53)&gt;5,(W54-W53)&lt;-5)</formula>
    </cfRule>
  </conditionalFormatting>
  <conditionalFormatting sqref="X54">
    <cfRule type="expression" dxfId="5335" priority="6002">
      <formula>OR((X54-X53)&gt;5,(X54-X53)&lt;-5)</formula>
    </cfRule>
  </conditionalFormatting>
  <conditionalFormatting sqref="Y54">
    <cfRule type="expression" dxfId="5334" priority="6001">
      <formula>OR((Y54-Y53)&gt;5,(Y54-Y53)&lt;-5)</formula>
    </cfRule>
  </conditionalFormatting>
  <conditionalFormatting sqref="Z54">
    <cfRule type="expression" dxfId="5333" priority="6000">
      <formula>OR((Z54-Z53)&gt;5,(Z54-Z53)&lt;-5)</formula>
    </cfRule>
  </conditionalFormatting>
  <conditionalFormatting sqref="AA54">
    <cfRule type="expression" dxfId="5332" priority="5999">
      <formula>OR((AA54-AA53)&gt;5,(AA54-AA53)&lt;-5)</formula>
    </cfRule>
  </conditionalFormatting>
  <conditionalFormatting sqref="AB54">
    <cfRule type="expression" dxfId="5331" priority="5998">
      <formula>OR((AB54-AB53)&gt;5,(AB54-AB53)&lt;-5)</formula>
    </cfRule>
  </conditionalFormatting>
  <conditionalFormatting sqref="AC54">
    <cfRule type="expression" dxfId="5330" priority="5997">
      <formula>OR((AC54-AC53)&gt;5,(AC54-AC53)&lt;-5)</formula>
    </cfRule>
  </conditionalFormatting>
  <conditionalFormatting sqref="AD54">
    <cfRule type="expression" dxfId="5329" priority="5996">
      <formula>OR((AD54-AD53)&gt;5,(AD54-AD53)&lt;-5)</formula>
    </cfRule>
  </conditionalFormatting>
  <conditionalFormatting sqref="AE54">
    <cfRule type="expression" dxfId="5328" priority="5995">
      <formula>OR((AE54-AE53)&gt;5,(AE54-AE53)&lt;-5)</formula>
    </cfRule>
  </conditionalFormatting>
  <conditionalFormatting sqref="N55:P55">
    <cfRule type="expression" dxfId="5327" priority="5992">
      <formula>OR((N55-N54)&gt;5,(N55-N54)&lt;-5)</formula>
    </cfRule>
  </conditionalFormatting>
  <conditionalFormatting sqref="Q55">
    <cfRule type="expression" dxfId="5326" priority="5991">
      <formula>OR((Q55-Q54)&gt;5,(Q55-Q54)&lt;-5)</formula>
    </cfRule>
  </conditionalFormatting>
  <conditionalFormatting sqref="R55">
    <cfRule type="expression" dxfId="5325" priority="5990">
      <formula>OR((R55-R54)&gt;5,(R55-R54)&lt;-5)</formula>
    </cfRule>
  </conditionalFormatting>
  <conditionalFormatting sqref="S55">
    <cfRule type="expression" dxfId="5324" priority="5989">
      <formula>OR((S55-S54)&gt;5,(S55-S54)&lt;-5)</formula>
    </cfRule>
  </conditionalFormatting>
  <conditionalFormatting sqref="T55">
    <cfRule type="expression" dxfId="5323" priority="5988">
      <formula>OR((T55-T54)&gt;5,(T55-T54)&lt;-5)</formula>
    </cfRule>
  </conditionalFormatting>
  <conditionalFormatting sqref="U55">
    <cfRule type="expression" dxfId="5322" priority="5987">
      <formula>OR((U55-U54)&gt;5,(U55-U54)&lt;-5)</formula>
    </cfRule>
  </conditionalFormatting>
  <conditionalFormatting sqref="V55">
    <cfRule type="expression" dxfId="5321" priority="5986">
      <formula>OR((V55-V54)&gt;5,(V55-V54)&lt;-5)</formula>
    </cfRule>
  </conditionalFormatting>
  <conditionalFormatting sqref="W55">
    <cfRule type="expression" dxfId="5320" priority="5985">
      <formula>OR((W55-W54)&gt;5,(W55-W54)&lt;-5)</formula>
    </cfRule>
  </conditionalFormatting>
  <conditionalFormatting sqref="X55">
    <cfRule type="expression" dxfId="5319" priority="5984">
      <formula>OR((X55-X54)&gt;5,(X55-X54)&lt;-5)</formula>
    </cfRule>
  </conditionalFormatting>
  <conditionalFormatting sqref="Y55">
    <cfRule type="expression" dxfId="5318" priority="5983">
      <formula>OR((Y55-Y54)&gt;5,(Y55-Y54)&lt;-5)</formula>
    </cfRule>
  </conditionalFormatting>
  <conditionalFormatting sqref="Z55">
    <cfRule type="expression" dxfId="5317" priority="5982">
      <formula>OR((Z55-Z54)&gt;5,(Z55-Z54)&lt;-5)</formula>
    </cfRule>
  </conditionalFormatting>
  <conditionalFormatting sqref="AA55">
    <cfRule type="expression" dxfId="5316" priority="5981">
      <formula>OR((AA55-AA54)&gt;5,(AA55-AA54)&lt;-5)</formula>
    </cfRule>
  </conditionalFormatting>
  <conditionalFormatting sqref="AB55">
    <cfRule type="expression" dxfId="5315" priority="5980">
      <formula>OR((AB55-AB54)&gt;5,(AB55-AB54)&lt;-5)</formula>
    </cfRule>
  </conditionalFormatting>
  <conditionalFormatting sqref="AC55">
    <cfRule type="expression" dxfId="5314" priority="5979">
      <formula>OR((AC55-AC54)&gt;5,(AC55-AC54)&lt;-5)</formula>
    </cfRule>
  </conditionalFormatting>
  <conditionalFormatting sqref="AD55">
    <cfRule type="expression" dxfId="5313" priority="5978">
      <formula>OR((AD55-AD54)&gt;5,(AD55-AD54)&lt;-5)</formula>
    </cfRule>
  </conditionalFormatting>
  <conditionalFormatting sqref="AE55">
    <cfRule type="expression" dxfId="5312" priority="5977">
      <formula>OR((AE55-AE54)&gt;5,(AE55-AE54)&lt;-5)</formula>
    </cfRule>
  </conditionalFormatting>
  <conditionalFormatting sqref="N56:P56">
    <cfRule type="expression" dxfId="5311" priority="5974">
      <formula>OR((N56-N55)&gt;5,(N56-N55)&lt;-5)</formula>
    </cfRule>
  </conditionalFormatting>
  <conditionalFormatting sqref="Q56">
    <cfRule type="expression" dxfId="5310" priority="5973">
      <formula>OR((Q56-Q55)&gt;5,(Q56-Q55)&lt;-5)</formula>
    </cfRule>
  </conditionalFormatting>
  <conditionalFormatting sqref="R56">
    <cfRule type="expression" dxfId="5309" priority="5972">
      <formula>OR((R56-R55)&gt;5,(R56-R55)&lt;-5)</formula>
    </cfRule>
  </conditionalFormatting>
  <conditionalFormatting sqref="S56">
    <cfRule type="expression" dxfId="5308" priority="5971">
      <formula>OR((S56-S55)&gt;5,(S56-S55)&lt;-5)</formula>
    </cfRule>
  </conditionalFormatting>
  <conditionalFormatting sqref="T56">
    <cfRule type="expression" dxfId="5307" priority="5970">
      <formula>OR((T56-T55)&gt;5,(T56-T55)&lt;-5)</formula>
    </cfRule>
  </conditionalFormatting>
  <conditionalFormatting sqref="U56">
    <cfRule type="expression" dxfId="5306" priority="5969">
      <formula>OR((U56-U55)&gt;5,(U56-U55)&lt;-5)</formula>
    </cfRule>
  </conditionalFormatting>
  <conditionalFormatting sqref="V56">
    <cfRule type="expression" dxfId="5305" priority="5968">
      <formula>OR((V56-V55)&gt;5,(V56-V55)&lt;-5)</formula>
    </cfRule>
  </conditionalFormatting>
  <conditionalFormatting sqref="W56">
    <cfRule type="expression" dxfId="5304" priority="5967">
      <formula>OR((W56-W55)&gt;5,(W56-W55)&lt;-5)</formula>
    </cfRule>
  </conditionalFormatting>
  <conditionalFormatting sqref="X56">
    <cfRule type="expression" dxfId="5303" priority="5966">
      <formula>OR((X56-X55)&gt;5,(X56-X55)&lt;-5)</formula>
    </cfRule>
  </conditionalFormatting>
  <conditionalFormatting sqref="Y56">
    <cfRule type="expression" dxfId="5302" priority="5965">
      <formula>OR((Y56-Y55)&gt;5,(Y56-Y55)&lt;-5)</formula>
    </cfRule>
  </conditionalFormatting>
  <conditionalFormatting sqref="Z56">
    <cfRule type="expression" dxfId="5301" priority="5964">
      <formula>OR((Z56-Z55)&gt;5,(Z56-Z55)&lt;-5)</formula>
    </cfRule>
  </conditionalFormatting>
  <conditionalFormatting sqref="AA56">
    <cfRule type="expression" dxfId="5300" priority="5963">
      <formula>OR((AA56-AA55)&gt;5,(AA56-AA55)&lt;-5)</formula>
    </cfRule>
  </conditionalFormatting>
  <conditionalFormatting sqref="AB56">
    <cfRule type="expression" dxfId="5299" priority="5962">
      <formula>OR((AB56-AB55)&gt;5,(AB56-AB55)&lt;-5)</formula>
    </cfRule>
  </conditionalFormatting>
  <conditionalFormatting sqref="AC56">
    <cfRule type="expression" dxfId="5298" priority="5961">
      <formula>OR((AC56-AC55)&gt;5,(AC56-AC55)&lt;-5)</formula>
    </cfRule>
  </conditionalFormatting>
  <conditionalFormatting sqref="AD56">
    <cfRule type="expression" dxfId="5297" priority="5960">
      <formula>OR((AD56-AD55)&gt;5,(AD56-AD55)&lt;-5)</formula>
    </cfRule>
  </conditionalFormatting>
  <conditionalFormatting sqref="AE56">
    <cfRule type="expression" dxfId="5296" priority="5959">
      <formula>OR((AE56-AE55)&gt;5,(AE56-AE55)&lt;-5)</formula>
    </cfRule>
  </conditionalFormatting>
  <conditionalFormatting sqref="N58:P58">
    <cfRule type="expression" dxfId="5295" priority="5956">
      <formula>OR((N58-N57)&gt;5,(N58-N57)&lt;-5)</formula>
    </cfRule>
  </conditionalFormatting>
  <conditionalFormatting sqref="Q58">
    <cfRule type="expression" dxfId="5294" priority="5955">
      <formula>OR((Q58-Q57)&gt;5,(Q58-Q57)&lt;-5)</formula>
    </cfRule>
  </conditionalFormatting>
  <conditionalFormatting sqref="R58">
    <cfRule type="expression" dxfId="5293" priority="5954">
      <formula>OR((R58-R57)&gt;5,(R58-R57)&lt;-5)</formula>
    </cfRule>
  </conditionalFormatting>
  <conditionalFormatting sqref="S58">
    <cfRule type="expression" dxfId="5292" priority="5953">
      <formula>OR((S58-S57)&gt;5,(S58-S57)&lt;-5)</formula>
    </cfRule>
  </conditionalFormatting>
  <conditionalFormatting sqref="T58">
    <cfRule type="expression" dxfId="5291" priority="5952">
      <formula>OR((T58-T57)&gt;5,(T58-T57)&lt;-5)</formula>
    </cfRule>
  </conditionalFormatting>
  <conditionalFormatting sqref="U58">
    <cfRule type="expression" dxfId="5290" priority="5951">
      <formula>OR((U58-U57)&gt;5,(U58-U57)&lt;-5)</formula>
    </cfRule>
  </conditionalFormatting>
  <conditionalFormatting sqref="V58">
    <cfRule type="expression" dxfId="5289" priority="5950">
      <formula>OR((V58-V57)&gt;5,(V58-V57)&lt;-5)</formula>
    </cfRule>
  </conditionalFormatting>
  <conditionalFormatting sqref="W58">
    <cfRule type="expression" dxfId="5288" priority="5949">
      <formula>OR((W58-W57)&gt;5,(W58-W57)&lt;-5)</formula>
    </cfRule>
  </conditionalFormatting>
  <conditionalFormatting sqref="X58">
    <cfRule type="expression" dxfId="5287" priority="5948">
      <formula>OR((X58-X57)&gt;5,(X58-X57)&lt;-5)</formula>
    </cfRule>
  </conditionalFormatting>
  <conditionalFormatting sqref="Y58">
    <cfRule type="expression" dxfId="5286" priority="5947">
      <formula>OR((Y58-Y57)&gt;5,(Y58-Y57)&lt;-5)</formula>
    </cfRule>
  </conditionalFormatting>
  <conditionalFormatting sqref="Z58">
    <cfRule type="expression" dxfId="5285" priority="5946">
      <formula>OR((Z58-Z57)&gt;5,(Z58-Z57)&lt;-5)</formula>
    </cfRule>
  </conditionalFormatting>
  <conditionalFormatting sqref="AA58">
    <cfRule type="expression" dxfId="5284" priority="5945">
      <formula>OR((AA58-AA57)&gt;5,(AA58-AA57)&lt;-5)</formula>
    </cfRule>
  </conditionalFormatting>
  <conditionalFormatting sqref="AB58">
    <cfRule type="expression" dxfId="5283" priority="5944">
      <formula>OR((AB58-AB57)&gt;5,(AB58-AB57)&lt;-5)</formula>
    </cfRule>
  </conditionalFormatting>
  <conditionalFormatting sqref="AC58">
    <cfRule type="expression" dxfId="5282" priority="5943">
      <formula>OR((AC58-AC57)&gt;5,(AC58-AC57)&lt;-5)</formula>
    </cfRule>
  </conditionalFormatting>
  <conditionalFormatting sqref="AD58">
    <cfRule type="expression" dxfId="5281" priority="5942">
      <formula>OR((AD58-AD57)&gt;5,(AD58-AD57)&lt;-5)</formula>
    </cfRule>
  </conditionalFormatting>
  <conditionalFormatting sqref="AE58">
    <cfRule type="expression" dxfId="5280" priority="5941">
      <formula>OR((AE58-AE57)&gt;5,(AE58-AE57)&lt;-5)</formula>
    </cfRule>
  </conditionalFormatting>
  <conditionalFormatting sqref="N59:P59">
    <cfRule type="expression" dxfId="5279" priority="5938">
      <formula>OR((N59-N58)&gt;5,(N59-N58)&lt;-5)</formula>
    </cfRule>
  </conditionalFormatting>
  <conditionalFormatting sqref="Q59">
    <cfRule type="expression" dxfId="5278" priority="5937">
      <formula>OR((Q59-Q58)&gt;5,(Q59-Q58)&lt;-5)</formula>
    </cfRule>
  </conditionalFormatting>
  <conditionalFormatting sqref="R59">
    <cfRule type="expression" dxfId="5277" priority="5936">
      <formula>OR((R59-R58)&gt;5,(R59-R58)&lt;-5)</formula>
    </cfRule>
  </conditionalFormatting>
  <conditionalFormatting sqref="S59">
    <cfRule type="expression" dxfId="5276" priority="5935">
      <formula>OR((S59-S58)&gt;5,(S59-S58)&lt;-5)</formula>
    </cfRule>
  </conditionalFormatting>
  <conditionalFormatting sqref="T59">
    <cfRule type="expression" dxfId="5275" priority="5934">
      <formula>OR((T59-T58)&gt;5,(T59-T58)&lt;-5)</formula>
    </cfRule>
  </conditionalFormatting>
  <conditionalFormatting sqref="U59">
    <cfRule type="expression" dxfId="5274" priority="5933">
      <formula>OR((U59-U58)&gt;5,(U59-U58)&lt;-5)</formula>
    </cfRule>
  </conditionalFormatting>
  <conditionalFormatting sqref="V59">
    <cfRule type="expression" dxfId="5273" priority="5932">
      <formula>OR((V59-V58)&gt;5,(V59-V58)&lt;-5)</formula>
    </cfRule>
  </conditionalFormatting>
  <conditionalFormatting sqref="W59">
    <cfRule type="expression" dxfId="5272" priority="5931">
      <formula>OR((W59-W58)&gt;5,(W59-W58)&lt;-5)</formula>
    </cfRule>
  </conditionalFormatting>
  <conditionalFormatting sqref="X59">
    <cfRule type="expression" dxfId="5271" priority="5930">
      <formula>OR((X59-X58)&gt;5,(X59-X58)&lt;-5)</formula>
    </cfRule>
  </conditionalFormatting>
  <conditionalFormatting sqref="Y59">
    <cfRule type="expression" dxfId="5270" priority="5929">
      <formula>OR((Y59-Y58)&gt;5,(Y59-Y58)&lt;-5)</formula>
    </cfRule>
  </conditionalFormatting>
  <conditionalFormatting sqref="Z59">
    <cfRule type="expression" dxfId="5269" priority="5928">
      <formula>OR((Z59-Z58)&gt;5,(Z59-Z58)&lt;-5)</formula>
    </cfRule>
  </conditionalFormatting>
  <conditionalFormatting sqref="AA59">
    <cfRule type="expression" dxfId="5268" priority="5927">
      <formula>OR((AA59-AA58)&gt;5,(AA59-AA58)&lt;-5)</formula>
    </cfRule>
  </conditionalFormatting>
  <conditionalFormatting sqref="AB59">
    <cfRule type="expression" dxfId="5267" priority="5926">
      <formula>OR((AB59-AB58)&gt;5,(AB59-AB58)&lt;-5)</formula>
    </cfRule>
  </conditionalFormatting>
  <conditionalFormatting sqref="AC59">
    <cfRule type="expression" dxfId="5266" priority="5925">
      <formula>OR((AC59-AC58)&gt;5,(AC59-AC58)&lt;-5)</formula>
    </cfRule>
  </conditionalFormatting>
  <conditionalFormatting sqref="AD59">
    <cfRule type="expression" dxfId="5265" priority="5924">
      <formula>OR((AD59-AD58)&gt;5,(AD59-AD58)&lt;-5)</formula>
    </cfRule>
  </conditionalFormatting>
  <conditionalFormatting sqref="AE59">
    <cfRule type="expression" dxfId="5264" priority="5923">
      <formula>OR((AE59-AE58)&gt;5,(AE59-AE58)&lt;-5)</formula>
    </cfRule>
  </conditionalFormatting>
  <conditionalFormatting sqref="N61:P61">
    <cfRule type="expression" dxfId="5263" priority="5920">
      <formula>OR((N61-N60)&gt;5,(N61-N60)&lt;-5)</formula>
    </cfRule>
  </conditionalFormatting>
  <conditionalFormatting sqref="Q61">
    <cfRule type="expression" dxfId="5262" priority="5919">
      <formula>OR((Q61-Q60)&gt;5,(Q61-Q60)&lt;-5)</formula>
    </cfRule>
  </conditionalFormatting>
  <conditionalFormatting sqref="R61">
    <cfRule type="expression" dxfId="5261" priority="5918">
      <formula>OR((R61-R60)&gt;5,(R61-R60)&lt;-5)</formula>
    </cfRule>
  </conditionalFormatting>
  <conditionalFormatting sqref="S61">
    <cfRule type="expression" dxfId="5260" priority="5917">
      <formula>OR((S61-S60)&gt;5,(S61-S60)&lt;-5)</formula>
    </cfRule>
  </conditionalFormatting>
  <conditionalFormatting sqref="T61">
    <cfRule type="expression" dxfId="5259" priority="5916">
      <formula>OR((T61-T60)&gt;5,(T61-T60)&lt;-5)</formula>
    </cfRule>
  </conditionalFormatting>
  <conditionalFormatting sqref="U61">
    <cfRule type="expression" dxfId="5258" priority="5915">
      <formula>OR((U61-U60)&gt;5,(U61-U60)&lt;-5)</formula>
    </cfRule>
  </conditionalFormatting>
  <conditionalFormatting sqref="V61">
    <cfRule type="expression" dxfId="5257" priority="5914">
      <formula>OR((V61-V60)&gt;5,(V61-V60)&lt;-5)</formula>
    </cfRule>
  </conditionalFormatting>
  <conditionalFormatting sqref="W61">
    <cfRule type="expression" dxfId="5256" priority="5913">
      <formula>OR((W61-W60)&gt;5,(W61-W60)&lt;-5)</formula>
    </cfRule>
  </conditionalFormatting>
  <conditionalFormatting sqref="X61">
    <cfRule type="expression" dxfId="5255" priority="5912">
      <formula>OR((X61-X60)&gt;5,(X61-X60)&lt;-5)</formula>
    </cfRule>
  </conditionalFormatting>
  <conditionalFormatting sqref="Y61">
    <cfRule type="expression" dxfId="5254" priority="5911">
      <formula>OR((Y61-Y60)&gt;5,(Y61-Y60)&lt;-5)</formula>
    </cfRule>
  </conditionalFormatting>
  <conditionalFormatting sqref="Z61">
    <cfRule type="expression" dxfId="5253" priority="5910">
      <formula>OR((Z61-Z60)&gt;5,(Z61-Z60)&lt;-5)</formula>
    </cfRule>
  </conditionalFormatting>
  <conditionalFormatting sqref="AA61">
    <cfRule type="expression" dxfId="5252" priority="5909">
      <formula>OR((AA61-AA60)&gt;5,(AA61-AA60)&lt;-5)</formula>
    </cfRule>
  </conditionalFormatting>
  <conditionalFormatting sqref="AB61">
    <cfRule type="expression" dxfId="5251" priority="5908">
      <formula>OR((AB61-AB60)&gt;5,(AB61-AB60)&lt;-5)</formula>
    </cfRule>
  </conditionalFormatting>
  <conditionalFormatting sqref="AC61">
    <cfRule type="expression" dxfId="5250" priority="5907">
      <formula>OR((AC61-AC60)&gt;5,(AC61-AC60)&lt;-5)</formula>
    </cfRule>
  </conditionalFormatting>
  <conditionalFormatting sqref="AD61">
    <cfRule type="expression" dxfId="5249" priority="5906">
      <formula>OR((AD61-AD60)&gt;5,(AD61-AD60)&lt;-5)</formula>
    </cfRule>
  </conditionalFormatting>
  <conditionalFormatting sqref="AE61">
    <cfRule type="expression" dxfId="5248" priority="5905">
      <formula>OR((AE61-AE60)&gt;5,(AE61-AE60)&lt;-5)</formula>
    </cfRule>
  </conditionalFormatting>
  <conditionalFormatting sqref="N62:P62">
    <cfRule type="expression" dxfId="5247" priority="5902">
      <formula>OR((N62-N61)&gt;5,(N62-N61)&lt;-5)</formula>
    </cfRule>
  </conditionalFormatting>
  <conditionalFormatting sqref="Q62">
    <cfRule type="expression" dxfId="5246" priority="5901">
      <formula>OR((Q62-Q61)&gt;5,(Q62-Q61)&lt;-5)</formula>
    </cfRule>
  </conditionalFormatting>
  <conditionalFormatting sqref="R62">
    <cfRule type="expression" dxfId="5245" priority="5900">
      <formula>OR((R62-R61)&gt;5,(R62-R61)&lt;-5)</formula>
    </cfRule>
  </conditionalFormatting>
  <conditionalFormatting sqref="S62">
    <cfRule type="expression" dxfId="5244" priority="5899">
      <formula>OR((S62-S61)&gt;5,(S62-S61)&lt;-5)</formula>
    </cfRule>
  </conditionalFormatting>
  <conditionalFormatting sqref="T62">
    <cfRule type="expression" dxfId="5243" priority="5898">
      <formula>OR((T62-T61)&gt;5,(T62-T61)&lt;-5)</formula>
    </cfRule>
  </conditionalFormatting>
  <conditionalFormatting sqref="U62">
    <cfRule type="expression" dxfId="5242" priority="5897">
      <formula>OR((U62-U61)&gt;5,(U62-U61)&lt;-5)</formula>
    </cfRule>
  </conditionalFormatting>
  <conditionalFormatting sqref="V62">
    <cfRule type="expression" dxfId="5241" priority="5896">
      <formula>OR((V62-V61)&gt;5,(V62-V61)&lt;-5)</formula>
    </cfRule>
  </conditionalFormatting>
  <conditionalFormatting sqref="W62">
    <cfRule type="expression" dxfId="5240" priority="5895">
      <formula>OR((W62-W61)&gt;5,(W62-W61)&lt;-5)</formula>
    </cfRule>
  </conditionalFormatting>
  <conditionalFormatting sqref="X62">
    <cfRule type="expression" dxfId="5239" priority="5894">
      <formula>OR((X62-X61)&gt;5,(X62-X61)&lt;-5)</formula>
    </cfRule>
  </conditionalFormatting>
  <conditionalFormatting sqref="Y62">
    <cfRule type="expression" dxfId="5238" priority="5893">
      <formula>OR((Y62-Y61)&gt;5,(Y62-Y61)&lt;-5)</formula>
    </cfRule>
  </conditionalFormatting>
  <conditionalFormatting sqref="Z62">
    <cfRule type="expression" dxfId="5237" priority="5892">
      <formula>OR((Z62-Z61)&gt;5,(Z62-Z61)&lt;-5)</formula>
    </cfRule>
  </conditionalFormatting>
  <conditionalFormatting sqref="AA62">
    <cfRule type="expression" dxfId="5236" priority="5891">
      <formula>OR((AA62-AA61)&gt;5,(AA62-AA61)&lt;-5)</formula>
    </cfRule>
  </conditionalFormatting>
  <conditionalFormatting sqref="AB62">
    <cfRule type="expression" dxfId="5235" priority="5890">
      <formula>OR((AB62-AB61)&gt;5,(AB62-AB61)&lt;-5)</formula>
    </cfRule>
  </conditionalFormatting>
  <conditionalFormatting sqref="AC62">
    <cfRule type="expression" dxfId="5234" priority="5889">
      <formula>OR((AC62-AC61)&gt;5,(AC62-AC61)&lt;-5)</formula>
    </cfRule>
  </conditionalFormatting>
  <conditionalFormatting sqref="AD62">
    <cfRule type="expression" dxfId="5233" priority="5888">
      <formula>OR((AD62-AD61)&gt;5,(AD62-AD61)&lt;-5)</formula>
    </cfRule>
  </conditionalFormatting>
  <conditionalFormatting sqref="AE62">
    <cfRule type="expression" dxfId="5232" priority="5887">
      <formula>OR((AE62-AE61)&gt;5,(AE62-AE61)&lt;-5)</formula>
    </cfRule>
  </conditionalFormatting>
  <conditionalFormatting sqref="N64:P64">
    <cfRule type="expression" dxfId="5231" priority="5884">
      <formula>OR((N64-N63)&gt;5,(N64-N63)&lt;-5)</formula>
    </cfRule>
  </conditionalFormatting>
  <conditionalFormatting sqref="Q64">
    <cfRule type="expression" dxfId="5230" priority="5883">
      <formula>OR((Q64-Q63)&gt;5,(Q64-Q63)&lt;-5)</formula>
    </cfRule>
  </conditionalFormatting>
  <conditionalFormatting sqref="R64">
    <cfRule type="expression" dxfId="5229" priority="5882">
      <formula>OR((R64-R63)&gt;5,(R64-R63)&lt;-5)</formula>
    </cfRule>
  </conditionalFormatting>
  <conditionalFormatting sqref="S64">
    <cfRule type="expression" dxfId="5228" priority="5881">
      <formula>OR((S64-S63)&gt;5,(S64-S63)&lt;-5)</formula>
    </cfRule>
  </conditionalFormatting>
  <conditionalFormatting sqref="T64">
    <cfRule type="expression" dxfId="5227" priority="5880">
      <formula>OR((T64-T63)&gt;5,(T64-T63)&lt;-5)</formula>
    </cfRule>
  </conditionalFormatting>
  <conditionalFormatting sqref="U64">
    <cfRule type="expression" dxfId="5226" priority="5879">
      <formula>OR((U64-U63)&gt;5,(U64-U63)&lt;-5)</formula>
    </cfRule>
  </conditionalFormatting>
  <conditionalFormatting sqref="V64">
    <cfRule type="expression" dxfId="5225" priority="5878">
      <formula>OR((V64-V63)&gt;5,(V64-V63)&lt;-5)</formula>
    </cfRule>
  </conditionalFormatting>
  <conditionalFormatting sqref="W64">
    <cfRule type="expression" dxfId="5224" priority="5877">
      <formula>OR((W64-W63)&gt;5,(W64-W63)&lt;-5)</formula>
    </cfRule>
  </conditionalFormatting>
  <conditionalFormatting sqref="X64">
    <cfRule type="expression" dxfId="5223" priority="5876">
      <formula>OR((X64-X63)&gt;5,(X64-X63)&lt;-5)</formula>
    </cfRule>
  </conditionalFormatting>
  <conditionalFormatting sqref="Y64">
    <cfRule type="expression" dxfId="5222" priority="5875">
      <formula>OR((Y64-Y63)&gt;5,(Y64-Y63)&lt;-5)</formula>
    </cfRule>
  </conditionalFormatting>
  <conditionalFormatting sqref="Z64">
    <cfRule type="expression" dxfId="5221" priority="5874">
      <formula>OR((Z64-Z63)&gt;5,(Z64-Z63)&lt;-5)</formula>
    </cfRule>
  </conditionalFormatting>
  <conditionalFormatting sqref="AA64">
    <cfRule type="expression" dxfId="5220" priority="5873">
      <formula>OR((AA64-AA63)&gt;5,(AA64-AA63)&lt;-5)</formula>
    </cfRule>
  </conditionalFormatting>
  <conditionalFormatting sqref="AB64">
    <cfRule type="expression" dxfId="5219" priority="5872">
      <formula>OR((AB64-AB63)&gt;5,(AB64-AB63)&lt;-5)</formula>
    </cfRule>
  </conditionalFormatting>
  <conditionalFormatting sqref="AC64">
    <cfRule type="expression" dxfId="5218" priority="5871">
      <formula>OR((AC64-AC63)&gt;5,(AC64-AC63)&lt;-5)</formula>
    </cfRule>
  </conditionalFormatting>
  <conditionalFormatting sqref="AD64">
    <cfRule type="expression" dxfId="5217" priority="5870">
      <formula>OR((AD64-AD63)&gt;5,(AD64-AD63)&lt;-5)</formula>
    </cfRule>
  </conditionalFormatting>
  <conditionalFormatting sqref="AE64">
    <cfRule type="expression" dxfId="5216" priority="5869">
      <formula>OR((AE64-AE63)&gt;5,(AE64-AE63)&lt;-5)</formula>
    </cfRule>
  </conditionalFormatting>
  <conditionalFormatting sqref="N65:P65">
    <cfRule type="expression" dxfId="5215" priority="5866">
      <formula>OR((N65-N64)&gt;5,(N65-N64)&lt;-5)</formula>
    </cfRule>
  </conditionalFormatting>
  <conditionalFormatting sqref="Q65">
    <cfRule type="expression" dxfId="5214" priority="5865">
      <formula>OR((Q65-Q64)&gt;5,(Q65-Q64)&lt;-5)</formula>
    </cfRule>
  </conditionalFormatting>
  <conditionalFormatting sqref="R65">
    <cfRule type="expression" dxfId="5213" priority="5864">
      <formula>OR((R65-R64)&gt;5,(R65-R64)&lt;-5)</formula>
    </cfRule>
  </conditionalFormatting>
  <conditionalFormatting sqref="S65">
    <cfRule type="expression" dxfId="5212" priority="5863">
      <formula>OR((S65-S64)&gt;5,(S65-S64)&lt;-5)</formula>
    </cfRule>
  </conditionalFormatting>
  <conditionalFormatting sqref="T65">
    <cfRule type="expression" dxfId="5211" priority="5862">
      <formula>OR((T65-T64)&gt;5,(T65-T64)&lt;-5)</formula>
    </cfRule>
  </conditionalFormatting>
  <conditionalFormatting sqref="U65">
    <cfRule type="expression" dxfId="5210" priority="5861">
      <formula>OR((U65-U64)&gt;5,(U65-U64)&lt;-5)</formula>
    </cfRule>
  </conditionalFormatting>
  <conditionalFormatting sqref="V65">
    <cfRule type="expression" dxfId="5209" priority="5860">
      <formula>OR((V65-V64)&gt;5,(V65-V64)&lt;-5)</formula>
    </cfRule>
  </conditionalFormatting>
  <conditionalFormatting sqref="W65">
    <cfRule type="expression" dxfId="5208" priority="5859">
      <formula>OR((W65-W64)&gt;5,(W65-W64)&lt;-5)</formula>
    </cfRule>
  </conditionalFormatting>
  <conditionalFormatting sqref="X65">
    <cfRule type="expression" dxfId="5207" priority="5858">
      <formula>OR((X65-X64)&gt;5,(X65-X64)&lt;-5)</formula>
    </cfRule>
  </conditionalFormatting>
  <conditionalFormatting sqref="Y65">
    <cfRule type="expression" dxfId="5206" priority="5857">
      <formula>OR((Y65-Y64)&gt;5,(Y65-Y64)&lt;-5)</formula>
    </cfRule>
  </conditionalFormatting>
  <conditionalFormatting sqref="Z65">
    <cfRule type="expression" dxfId="5205" priority="5856">
      <formula>OR((Z65-Z64)&gt;5,(Z65-Z64)&lt;-5)</formula>
    </cfRule>
  </conditionalFormatting>
  <conditionalFormatting sqref="AA65">
    <cfRule type="expression" dxfId="5204" priority="5855">
      <formula>OR((AA65-AA64)&gt;5,(AA65-AA64)&lt;-5)</formula>
    </cfRule>
  </conditionalFormatting>
  <conditionalFormatting sqref="AB65">
    <cfRule type="expression" dxfId="5203" priority="5854">
      <formula>OR((AB65-AB64)&gt;5,(AB65-AB64)&lt;-5)</formula>
    </cfRule>
  </conditionalFormatting>
  <conditionalFormatting sqref="AC65">
    <cfRule type="expression" dxfId="5202" priority="5853">
      <formula>OR((AC65-AC64)&gt;5,(AC65-AC64)&lt;-5)</formula>
    </cfRule>
  </conditionalFormatting>
  <conditionalFormatting sqref="AD65">
    <cfRule type="expression" dxfId="5201" priority="5852">
      <formula>OR((AD65-AD64)&gt;5,(AD65-AD64)&lt;-5)</formula>
    </cfRule>
  </conditionalFormatting>
  <conditionalFormatting sqref="AE65">
    <cfRule type="expression" dxfId="5200" priority="5851">
      <formula>OR((AE65-AE64)&gt;5,(AE65-AE64)&lt;-5)</formula>
    </cfRule>
  </conditionalFormatting>
  <conditionalFormatting sqref="N67:P67">
    <cfRule type="expression" dxfId="5199" priority="5848">
      <formula>OR((N67-N66)&gt;5,(N67-N66)&lt;-5)</formula>
    </cfRule>
  </conditionalFormatting>
  <conditionalFormatting sqref="Q67">
    <cfRule type="expression" dxfId="5198" priority="5847">
      <formula>OR((Q67-Q66)&gt;5,(Q67-Q66)&lt;-5)</formula>
    </cfRule>
  </conditionalFormatting>
  <conditionalFormatting sqref="R67">
    <cfRule type="expression" dxfId="5197" priority="5846">
      <formula>OR((R67-R66)&gt;5,(R67-R66)&lt;-5)</formula>
    </cfRule>
  </conditionalFormatting>
  <conditionalFormatting sqref="S67">
    <cfRule type="expression" dxfId="5196" priority="5845">
      <formula>OR((S67-S66)&gt;5,(S67-S66)&lt;-5)</formula>
    </cfRule>
  </conditionalFormatting>
  <conditionalFormatting sqref="T67">
    <cfRule type="expression" dxfId="5195" priority="5844">
      <formula>OR((T67-T66)&gt;5,(T67-T66)&lt;-5)</formula>
    </cfRule>
  </conditionalFormatting>
  <conditionalFormatting sqref="U67">
    <cfRule type="expression" dxfId="5194" priority="5843">
      <formula>OR((U67-U66)&gt;5,(U67-U66)&lt;-5)</formula>
    </cfRule>
  </conditionalFormatting>
  <conditionalFormatting sqref="V67">
    <cfRule type="expression" dxfId="5193" priority="5842">
      <formula>OR((V67-V66)&gt;5,(V67-V66)&lt;-5)</formula>
    </cfRule>
  </conditionalFormatting>
  <conditionalFormatting sqref="W67">
    <cfRule type="expression" dxfId="5192" priority="5841">
      <formula>OR((W67-W66)&gt;5,(W67-W66)&lt;-5)</formula>
    </cfRule>
  </conditionalFormatting>
  <conditionalFormatting sqref="X67">
    <cfRule type="expression" dxfId="5191" priority="5840">
      <formula>OR((X67-X66)&gt;5,(X67-X66)&lt;-5)</formula>
    </cfRule>
  </conditionalFormatting>
  <conditionalFormatting sqref="Y67">
    <cfRule type="expression" dxfId="5190" priority="5839">
      <formula>OR((Y67-Y66)&gt;5,(Y67-Y66)&lt;-5)</formula>
    </cfRule>
  </conditionalFormatting>
  <conditionalFormatting sqref="Z67">
    <cfRule type="expression" dxfId="5189" priority="5838">
      <formula>OR((Z67-Z66)&gt;5,(Z67-Z66)&lt;-5)</formula>
    </cfRule>
  </conditionalFormatting>
  <conditionalFormatting sqref="AA67">
    <cfRule type="expression" dxfId="5188" priority="5837">
      <formula>OR((AA67-AA66)&gt;5,(AA67-AA66)&lt;-5)</formula>
    </cfRule>
  </conditionalFormatting>
  <conditionalFormatting sqref="AB67">
    <cfRule type="expression" dxfId="5187" priority="5836">
      <formula>OR((AB67-AB66)&gt;5,(AB67-AB66)&lt;-5)</formula>
    </cfRule>
  </conditionalFormatting>
  <conditionalFormatting sqref="AC67">
    <cfRule type="expression" dxfId="5186" priority="5835">
      <formula>OR((AC67-AC66)&gt;5,(AC67-AC66)&lt;-5)</formula>
    </cfRule>
  </conditionalFormatting>
  <conditionalFormatting sqref="AD67">
    <cfRule type="expression" dxfId="5185" priority="5834">
      <formula>OR((AD67-AD66)&gt;5,(AD67-AD66)&lt;-5)</formula>
    </cfRule>
  </conditionalFormatting>
  <conditionalFormatting sqref="AE67">
    <cfRule type="expression" dxfId="5184" priority="5833">
      <formula>OR((AE67-AE66)&gt;5,(AE67-AE66)&lt;-5)</formula>
    </cfRule>
  </conditionalFormatting>
  <conditionalFormatting sqref="N68:P68">
    <cfRule type="expression" dxfId="5183" priority="5830">
      <formula>OR((N68-N67)&gt;5,(N68-N67)&lt;-5)</formula>
    </cfRule>
  </conditionalFormatting>
  <conditionalFormatting sqref="Q68">
    <cfRule type="expression" dxfId="5182" priority="5829">
      <formula>OR((Q68-Q67)&gt;5,(Q68-Q67)&lt;-5)</formula>
    </cfRule>
  </conditionalFormatting>
  <conditionalFormatting sqref="R68">
    <cfRule type="expression" dxfId="5181" priority="5828">
      <formula>OR((R68-R67)&gt;5,(R68-R67)&lt;-5)</formula>
    </cfRule>
  </conditionalFormatting>
  <conditionalFormatting sqref="S68">
    <cfRule type="expression" dxfId="5180" priority="5827">
      <formula>OR((S68-S67)&gt;5,(S68-S67)&lt;-5)</formula>
    </cfRule>
  </conditionalFormatting>
  <conditionalFormatting sqref="T68">
    <cfRule type="expression" dxfId="5179" priority="5826">
      <formula>OR((T68-T67)&gt;5,(T68-T67)&lt;-5)</formula>
    </cfRule>
  </conditionalFormatting>
  <conditionalFormatting sqref="U68">
    <cfRule type="expression" dxfId="5178" priority="5825">
      <formula>OR((U68-U67)&gt;5,(U68-U67)&lt;-5)</formula>
    </cfRule>
  </conditionalFormatting>
  <conditionalFormatting sqref="V68">
    <cfRule type="expression" dxfId="5177" priority="5824">
      <formula>OR((V68-V67)&gt;5,(V68-V67)&lt;-5)</formula>
    </cfRule>
  </conditionalFormatting>
  <conditionalFormatting sqref="W68">
    <cfRule type="expression" dxfId="5176" priority="5823">
      <formula>OR((W68-W67)&gt;5,(W68-W67)&lt;-5)</formula>
    </cfRule>
  </conditionalFormatting>
  <conditionalFormatting sqref="X68">
    <cfRule type="expression" dxfId="5175" priority="5822">
      <formula>OR((X68-X67)&gt;5,(X68-X67)&lt;-5)</formula>
    </cfRule>
  </conditionalFormatting>
  <conditionalFormatting sqref="Y68">
    <cfRule type="expression" dxfId="5174" priority="5821">
      <formula>OR((Y68-Y67)&gt;5,(Y68-Y67)&lt;-5)</formula>
    </cfRule>
  </conditionalFormatting>
  <conditionalFormatting sqref="Z68">
    <cfRule type="expression" dxfId="5173" priority="5820">
      <formula>OR((Z68-Z67)&gt;5,(Z68-Z67)&lt;-5)</formula>
    </cfRule>
  </conditionalFormatting>
  <conditionalFormatting sqref="AA68">
    <cfRule type="expression" dxfId="5172" priority="5819">
      <formula>OR((AA68-AA67)&gt;5,(AA68-AA67)&lt;-5)</formula>
    </cfRule>
  </conditionalFormatting>
  <conditionalFormatting sqref="AB68">
    <cfRule type="expression" dxfId="5171" priority="5818">
      <formula>OR((AB68-AB67)&gt;5,(AB68-AB67)&lt;-5)</formula>
    </cfRule>
  </conditionalFormatting>
  <conditionalFormatting sqref="AC68">
    <cfRule type="expression" dxfId="5170" priority="5817">
      <formula>OR((AC68-AC67)&gt;5,(AC68-AC67)&lt;-5)</formula>
    </cfRule>
  </conditionalFormatting>
  <conditionalFormatting sqref="AD68">
    <cfRule type="expression" dxfId="5169" priority="5816">
      <formula>OR((AD68-AD67)&gt;5,(AD68-AD67)&lt;-5)</formula>
    </cfRule>
  </conditionalFormatting>
  <conditionalFormatting sqref="AE68">
    <cfRule type="expression" dxfId="5168" priority="5815">
      <formula>OR((AE68-AE67)&gt;5,(AE68-AE67)&lt;-5)</formula>
    </cfRule>
  </conditionalFormatting>
  <conditionalFormatting sqref="N70:P70">
    <cfRule type="expression" dxfId="5167" priority="5812">
      <formula>OR((N70-N69)&gt;5,(N70-N69)&lt;-5)</formula>
    </cfRule>
  </conditionalFormatting>
  <conditionalFormatting sqref="Q70">
    <cfRule type="expression" dxfId="5166" priority="5811">
      <formula>OR((Q70-Q69)&gt;5,(Q70-Q69)&lt;-5)</formula>
    </cfRule>
  </conditionalFormatting>
  <conditionalFormatting sqref="R70">
    <cfRule type="expression" dxfId="5165" priority="5810">
      <formula>OR((R70-R69)&gt;5,(R70-R69)&lt;-5)</formula>
    </cfRule>
  </conditionalFormatting>
  <conditionalFormatting sqref="S70">
    <cfRule type="expression" dxfId="5164" priority="5809">
      <formula>OR((S70-S69)&gt;5,(S70-S69)&lt;-5)</formula>
    </cfRule>
  </conditionalFormatting>
  <conditionalFormatting sqref="T70">
    <cfRule type="expression" dxfId="5163" priority="5808">
      <formula>OR((T70-T69)&gt;5,(T70-T69)&lt;-5)</formula>
    </cfRule>
  </conditionalFormatting>
  <conditionalFormatting sqref="U70">
    <cfRule type="expression" dxfId="5162" priority="5807">
      <formula>OR((U70-U69)&gt;5,(U70-U69)&lt;-5)</formula>
    </cfRule>
  </conditionalFormatting>
  <conditionalFormatting sqref="V70">
    <cfRule type="expression" dxfId="5161" priority="5806">
      <formula>OR((V70-V69)&gt;5,(V70-V69)&lt;-5)</formula>
    </cfRule>
  </conditionalFormatting>
  <conditionalFormatting sqref="W70">
    <cfRule type="expression" dxfId="5160" priority="5805">
      <formula>OR((W70-W69)&gt;5,(W70-W69)&lt;-5)</formula>
    </cfRule>
  </conditionalFormatting>
  <conditionalFormatting sqref="X70">
    <cfRule type="expression" dxfId="5159" priority="5804">
      <formula>OR((X70-X69)&gt;5,(X70-X69)&lt;-5)</formula>
    </cfRule>
  </conditionalFormatting>
  <conditionalFormatting sqref="Y70">
    <cfRule type="expression" dxfId="5158" priority="5803">
      <formula>OR((Y70-Y69)&gt;5,(Y70-Y69)&lt;-5)</formula>
    </cfRule>
  </conditionalFormatting>
  <conditionalFormatting sqref="Z70">
    <cfRule type="expression" dxfId="5157" priority="5802">
      <formula>OR((Z70-Z69)&gt;5,(Z70-Z69)&lt;-5)</formula>
    </cfRule>
  </conditionalFormatting>
  <conditionalFormatting sqref="AA70">
    <cfRule type="expression" dxfId="5156" priority="5801">
      <formula>OR((AA70-AA69)&gt;5,(AA70-AA69)&lt;-5)</formula>
    </cfRule>
  </conditionalFormatting>
  <conditionalFormatting sqref="AB70">
    <cfRule type="expression" dxfId="5155" priority="5800">
      <formula>OR((AB70-AB69)&gt;5,(AB70-AB69)&lt;-5)</formula>
    </cfRule>
  </conditionalFormatting>
  <conditionalFormatting sqref="AC70">
    <cfRule type="expression" dxfId="5154" priority="5799">
      <formula>OR((AC70-AC69)&gt;5,(AC70-AC69)&lt;-5)</formula>
    </cfRule>
  </conditionalFormatting>
  <conditionalFormatting sqref="AD70">
    <cfRule type="expression" dxfId="5153" priority="5798">
      <formula>OR((AD70-AD69)&gt;5,(AD70-AD69)&lt;-5)</formula>
    </cfRule>
  </conditionalFormatting>
  <conditionalFormatting sqref="AE70">
    <cfRule type="expression" dxfId="5152" priority="5797">
      <formula>OR((AE70-AE69)&gt;5,(AE70-AE69)&lt;-5)</formula>
    </cfRule>
  </conditionalFormatting>
  <conditionalFormatting sqref="N71:P71">
    <cfRule type="expression" dxfId="5151" priority="5794">
      <formula>OR((N71-N70)&gt;5,(N71-N70)&lt;-5)</formula>
    </cfRule>
  </conditionalFormatting>
  <conditionalFormatting sqref="Q71">
    <cfRule type="expression" dxfId="5150" priority="5793">
      <formula>OR((Q71-Q70)&gt;5,(Q71-Q70)&lt;-5)</formula>
    </cfRule>
  </conditionalFormatting>
  <conditionalFormatting sqref="R71">
    <cfRule type="expression" dxfId="5149" priority="5792">
      <formula>OR((R71-R70)&gt;5,(R71-R70)&lt;-5)</formula>
    </cfRule>
  </conditionalFormatting>
  <conditionalFormatting sqref="S71">
    <cfRule type="expression" dxfId="5148" priority="5791">
      <formula>OR((S71-S70)&gt;5,(S71-S70)&lt;-5)</formula>
    </cfRule>
  </conditionalFormatting>
  <conditionalFormatting sqref="T71">
    <cfRule type="expression" dxfId="5147" priority="5790">
      <formula>OR((T71-T70)&gt;5,(T71-T70)&lt;-5)</formula>
    </cfRule>
  </conditionalFormatting>
  <conditionalFormatting sqref="U71">
    <cfRule type="expression" dxfId="5146" priority="5789">
      <formula>OR((U71-U70)&gt;5,(U71-U70)&lt;-5)</formula>
    </cfRule>
  </conditionalFormatting>
  <conditionalFormatting sqref="V71">
    <cfRule type="expression" dxfId="5145" priority="5788">
      <formula>OR((V71-V70)&gt;5,(V71-V70)&lt;-5)</formula>
    </cfRule>
  </conditionalFormatting>
  <conditionalFormatting sqref="W71">
    <cfRule type="expression" dxfId="5144" priority="5787">
      <formula>OR((W71-W70)&gt;5,(W71-W70)&lt;-5)</formula>
    </cfRule>
  </conditionalFormatting>
  <conditionalFormatting sqref="X71">
    <cfRule type="expression" dxfId="5143" priority="5786">
      <formula>OR((X71-X70)&gt;5,(X71-X70)&lt;-5)</formula>
    </cfRule>
  </conditionalFormatting>
  <conditionalFormatting sqref="Y71">
    <cfRule type="expression" dxfId="5142" priority="5785">
      <formula>OR((Y71-Y70)&gt;5,(Y71-Y70)&lt;-5)</formula>
    </cfRule>
  </conditionalFormatting>
  <conditionalFormatting sqref="Z71">
    <cfRule type="expression" dxfId="5141" priority="5784">
      <formula>OR((Z71-Z70)&gt;5,(Z71-Z70)&lt;-5)</formula>
    </cfRule>
  </conditionalFormatting>
  <conditionalFormatting sqref="AA71">
    <cfRule type="expression" dxfId="5140" priority="5783">
      <formula>OR((AA71-AA70)&gt;5,(AA71-AA70)&lt;-5)</formula>
    </cfRule>
  </conditionalFormatting>
  <conditionalFormatting sqref="AB71">
    <cfRule type="expression" dxfId="5139" priority="5782">
      <formula>OR((AB71-AB70)&gt;5,(AB71-AB70)&lt;-5)</formula>
    </cfRule>
  </conditionalFormatting>
  <conditionalFormatting sqref="AC71">
    <cfRule type="expression" dxfId="5138" priority="5781">
      <formula>OR((AC71-AC70)&gt;5,(AC71-AC70)&lt;-5)</formula>
    </cfRule>
  </conditionalFormatting>
  <conditionalFormatting sqref="AD71">
    <cfRule type="expression" dxfId="5137" priority="5780">
      <formula>OR((AD71-AD70)&gt;5,(AD71-AD70)&lt;-5)</formula>
    </cfRule>
  </conditionalFormatting>
  <conditionalFormatting sqref="AE71">
    <cfRule type="expression" dxfId="5136" priority="5779">
      <formula>OR((AE71-AE70)&gt;5,(AE71-AE70)&lt;-5)</formula>
    </cfRule>
  </conditionalFormatting>
  <conditionalFormatting sqref="N73:P73">
    <cfRule type="expression" dxfId="5135" priority="5776">
      <formula>OR((N73-N72)&gt;5,(N73-N72)&lt;-5)</formula>
    </cfRule>
  </conditionalFormatting>
  <conditionalFormatting sqref="Q73">
    <cfRule type="expression" dxfId="5134" priority="5775">
      <formula>OR((Q73-Q72)&gt;5,(Q73-Q72)&lt;-5)</formula>
    </cfRule>
  </conditionalFormatting>
  <conditionalFormatting sqref="R73">
    <cfRule type="expression" dxfId="5133" priority="5774">
      <formula>OR((R73-R72)&gt;5,(R73-R72)&lt;-5)</formula>
    </cfRule>
  </conditionalFormatting>
  <conditionalFormatting sqref="S73">
    <cfRule type="expression" dxfId="5132" priority="5773">
      <formula>OR((S73-S72)&gt;5,(S73-S72)&lt;-5)</formula>
    </cfRule>
  </conditionalFormatting>
  <conditionalFormatting sqref="T73">
    <cfRule type="expression" dxfId="5131" priority="5772">
      <formula>OR((T73-T72)&gt;5,(T73-T72)&lt;-5)</formula>
    </cfRule>
  </conditionalFormatting>
  <conditionalFormatting sqref="U73">
    <cfRule type="expression" dxfId="5130" priority="5771">
      <formula>OR((U73-U72)&gt;5,(U73-U72)&lt;-5)</formula>
    </cfRule>
  </conditionalFormatting>
  <conditionalFormatting sqref="V73">
    <cfRule type="expression" dxfId="5129" priority="5770">
      <formula>OR((V73-V72)&gt;5,(V73-V72)&lt;-5)</formula>
    </cfRule>
  </conditionalFormatting>
  <conditionalFormatting sqref="W73">
    <cfRule type="expression" dxfId="5128" priority="5769">
      <formula>OR((W73-W72)&gt;5,(W73-W72)&lt;-5)</formula>
    </cfRule>
  </conditionalFormatting>
  <conditionalFormatting sqref="X73">
    <cfRule type="expression" dxfId="5127" priority="5768">
      <formula>OR((X73-X72)&gt;5,(X73-X72)&lt;-5)</formula>
    </cfRule>
  </conditionalFormatting>
  <conditionalFormatting sqref="Y73">
    <cfRule type="expression" dxfId="5126" priority="5767">
      <formula>OR((Y73-Y72)&gt;5,(Y73-Y72)&lt;-5)</formula>
    </cfRule>
  </conditionalFormatting>
  <conditionalFormatting sqref="Z73">
    <cfRule type="expression" dxfId="5125" priority="5766">
      <formula>OR((Z73-Z72)&gt;5,(Z73-Z72)&lt;-5)</formula>
    </cfRule>
  </conditionalFormatting>
  <conditionalFormatting sqref="AA73">
    <cfRule type="expression" dxfId="5124" priority="5765">
      <formula>OR((AA73-AA72)&gt;5,(AA73-AA72)&lt;-5)</formula>
    </cfRule>
  </conditionalFormatting>
  <conditionalFormatting sqref="AB73">
    <cfRule type="expression" dxfId="5123" priority="5764">
      <formula>OR((AB73-AB72)&gt;5,(AB73-AB72)&lt;-5)</formula>
    </cfRule>
  </conditionalFormatting>
  <conditionalFormatting sqref="AC73">
    <cfRule type="expression" dxfId="5122" priority="5763">
      <formula>OR((AC73-AC72)&gt;5,(AC73-AC72)&lt;-5)</formula>
    </cfRule>
  </conditionalFormatting>
  <conditionalFormatting sqref="AD73">
    <cfRule type="expression" dxfId="5121" priority="5762">
      <formula>OR((AD73-AD72)&gt;5,(AD73-AD72)&lt;-5)</formula>
    </cfRule>
  </conditionalFormatting>
  <conditionalFormatting sqref="AE73">
    <cfRule type="expression" dxfId="5120" priority="5761">
      <formula>OR((AE73-AE72)&gt;5,(AE73-AE72)&lt;-5)</formula>
    </cfRule>
  </conditionalFormatting>
  <conditionalFormatting sqref="N74:P74">
    <cfRule type="expression" dxfId="5119" priority="5758">
      <formula>OR((N74-N73)&gt;5,(N74-N73)&lt;-5)</formula>
    </cfRule>
  </conditionalFormatting>
  <conditionalFormatting sqref="Q74">
    <cfRule type="expression" dxfId="5118" priority="5757">
      <formula>OR((Q74-Q73)&gt;5,(Q74-Q73)&lt;-5)</formula>
    </cfRule>
  </conditionalFormatting>
  <conditionalFormatting sqref="R74">
    <cfRule type="expression" dxfId="5117" priority="5756">
      <formula>OR((R74-R73)&gt;5,(R74-R73)&lt;-5)</formula>
    </cfRule>
  </conditionalFormatting>
  <conditionalFormatting sqref="S74">
    <cfRule type="expression" dxfId="5116" priority="5755">
      <formula>OR((S74-S73)&gt;5,(S74-S73)&lt;-5)</formula>
    </cfRule>
  </conditionalFormatting>
  <conditionalFormatting sqref="T74">
    <cfRule type="expression" dxfId="5115" priority="5754">
      <formula>OR((T74-T73)&gt;5,(T74-T73)&lt;-5)</formula>
    </cfRule>
  </conditionalFormatting>
  <conditionalFormatting sqref="U74">
    <cfRule type="expression" dxfId="5114" priority="5753">
      <formula>OR((U74-U73)&gt;5,(U74-U73)&lt;-5)</formula>
    </cfRule>
  </conditionalFormatting>
  <conditionalFormatting sqref="V74">
    <cfRule type="expression" dxfId="5113" priority="5752">
      <formula>OR((V74-V73)&gt;5,(V74-V73)&lt;-5)</formula>
    </cfRule>
  </conditionalFormatting>
  <conditionalFormatting sqref="W74">
    <cfRule type="expression" dxfId="5112" priority="5751">
      <formula>OR((W74-W73)&gt;5,(W74-W73)&lt;-5)</formula>
    </cfRule>
  </conditionalFormatting>
  <conditionalFormatting sqref="X74">
    <cfRule type="expression" dxfId="5111" priority="5750">
      <formula>OR((X74-X73)&gt;5,(X74-X73)&lt;-5)</formula>
    </cfRule>
  </conditionalFormatting>
  <conditionalFormatting sqref="Y74">
    <cfRule type="expression" dxfId="5110" priority="5749">
      <formula>OR((Y74-Y73)&gt;5,(Y74-Y73)&lt;-5)</formula>
    </cfRule>
  </conditionalFormatting>
  <conditionalFormatting sqref="Z74">
    <cfRule type="expression" dxfId="5109" priority="5748">
      <formula>OR((Z74-Z73)&gt;5,(Z74-Z73)&lt;-5)</formula>
    </cfRule>
  </conditionalFormatting>
  <conditionalFormatting sqref="AA74">
    <cfRule type="expression" dxfId="5108" priority="5747">
      <formula>OR((AA74-AA73)&gt;5,(AA74-AA73)&lt;-5)</formula>
    </cfRule>
  </conditionalFormatting>
  <conditionalFormatting sqref="AB74">
    <cfRule type="expression" dxfId="5107" priority="5746">
      <formula>OR((AB74-AB73)&gt;5,(AB74-AB73)&lt;-5)</formula>
    </cfRule>
  </conditionalFormatting>
  <conditionalFormatting sqref="AC74">
    <cfRule type="expression" dxfId="5106" priority="5745">
      <formula>OR((AC74-AC73)&gt;5,(AC74-AC73)&lt;-5)</formula>
    </cfRule>
  </conditionalFormatting>
  <conditionalFormatting sqref="AD74">
    <cfRule type="expression" dxfId="5105" priority="5744">
      <formula>OR((AD74-AD73)&gt;5,(AD74-AD73)&lt;-5)</formula>
    </cfRule>
  </conditionalFormatting>
  <conditionalFormatting sqref="AE74">
    <cfRule type="expression" dxfId="5104" priority="5743">
      <formula>OR((AE74-AE73)&gt;5,(AE74-AE73)&lt;-5)</formula>
    </cfRule>
  </conditionalFormatting>
  <conditionalFormatting sqref="N76:P76">
    <cfRule type="expression" dxfId="5103" priority="5740">
      <formula>OR((N76-N75)&gt;5,(N76-N75)&lt;-5)</formula>
    </cfRule>
  </conditionalFormatting>
  <conditionalFormatting sqref="Q76">
    <cfRule type="expression" dxfId="5102" priority="5739">
      <formula>OR((Q76-Q75)&gt;5,(Q76-Q75)&lt;-5)</formula>
    </cfRule>
  </conditionalFormatting>
  <conditionalFormatting sqref="R76">
    <cfRule type="expression" dxfId="5101" priority="5738">
      <formula>OR((R76-R75)&gt;5,(R76-R75)&lt;-5)</formula>
    </cfRule>
  </conditionalFormatting>
  <conditionalFormatting sqref="S76">
    <cfRule type="expression" dxfId="5100" priority="5737">
      <formula>OR((S76-S75)&gt;5,(S76-S75)&lt;-5)</formula>
    </cfRule>
  </conditionalFormatting>
  <conditionalFormatting sqref="T76">
    <cfRule type="expression" dxfId="5099" priority="5736">
      <formula>OR((T76-T75)&gt;5,(T76-T75)&lt;-5)</formula>
    </cfRule>
  </conditionalFormatting>
  <conditionalFormatting sqref="U76">
    <cfRule type="expression" dxfId="5098" priority="5735">
      <formula>OR((U76-U75)&gt;5,(U76-U75)&lt;-5)</formula>
    </cfRule>
  </conditionalFormatting>
  <conditionalFormatting sqref="V76">
    <cfRule type="expression" dxfId="5097" priority="5734">
      <formula>OR((V76-V75)&gt;5,(V76-V75)&lt;-5)</formula>
    </cfRule>
  </conditionalFormatting>
  <conditionalFormatting sqref="W76">
    <cfRule type="expression" dxfId="5096" priority="5733">
      <formula>OR((W76-W75)&gt;5,(W76-W75)&lt;-5)</formula>
    </cfRule>
  </conditionalFormatting>
  <conditionalFormatting sqref="X76">
    <cfRule type="expression" dxfId="5095" priority="5732">
      <formula>OR((X76-X75)&gt;5,(X76-X75)&lt;-5)</formula>
    </cfRule>
  </conditionalFormatting>
  <conditionalFormatting sqref="Y76">
    <cfRule type="expression" dxfId="5094" priority="5731">
      <formula>OR((Y76-Y75)&gt;5,(Y76-Y75)&lt;-5)</formula>
    </cfRule>
  </conditionalFormatting>
  <conditionalFormatting sqref="Z76">
    <cfRule type="expression" dxfId="5093" priority="5730">
      <formula>OR((Z76-Z75)&gt;5,(Z76-Z75)&lt;-5)</formula>
    </cfRule>
  </conditionalFormatting>
  <conditionalFormatting sqref="AA76">
    <cfRule type="expression" dxfId="5092" priority="5729">
      <formula>OR((AA76-AA75)&gt;5,(AA76-AA75)&lt;-5)</formula>
    </cfRule>
  </conditionalFormatting>
  <conditionalFormatting sqref="AB76">
    <cfRule type="expression" dxfId="5091" priority="5728">
      <formula>OR((AB76-AB75)&gt;5,(AB76-AB75)&lt;-5)</formula>
    </cfRule>
  </conditionalFormatting>
  <conditionalFormatting sqref="AC76">
    <cfRule type="expression" dxfId="5090" priority="5727">
      <formula>OR((AC76-AC75)&gt;5,(AC76-AC75)&lt;-5)</formula>
    </cfRule>
  </conditionalFormatting>
  <conditionalFormatting sqref="AD76">
    <cfRule type="expression" dxfId="5089" priority="5726">
      <formula>OR((AD76-AD75)&gt;5,(AD76-AD75)&lt;-5)</formula>
    </cfRule>
  </conditionalFormatting>
  <conditionalFormatting sqref="AE76">
    <cfRule type="expression" dxfId="5088" priority="5725">
      <formula>OR((AE76-AE75)&gt;5,(AE76-AE75)&lt;-5)</formula>
    </cfRule>
  </conditionalFormatting>
  <conditionalFormatting sqref="N77:P77">
    <cfRule type="expression" dxfId="5087" priority="5722">
      <formula>OR((N77-N76)&gt;5,(N77-N76)&lt;-5)</formula>
    </cfRule>
  </conditionalFormatting>
  <conditionalFormatting sqref="Q77">
    <cfRule type="expression" dxfId="5086" priority="5721">
      <formula>OR((Q77-Q76)&gt;5,(Q77-Q76)&lt;-5)</formula>
    </cfRule>
  </conditionalFormatting>
  <conditionalFormatting sqref="R77">
    <cfRule type="expression" dxfId="5085" priority="5720">
      <formula>OR((R77-R76)&gt;5,(R77-R76)&lt;-5)</formula>
    </cfRule>
  </conditionalFormatting>
  <conditionalFormatting sqref="S77">
    <cfRule type="expression" dxfId="5084" priority="5719">
      <formula>OR((S77-S76)&gt;5,(S77-S76)&lt;-5)</formula>
    </cfRule>
  </conditionalFormatting>
  <conditionalFormatting sqref="T77">
    <cfRule type="expression" dxfId="5083" priority="5718">
      <formula>OR((T77-T76)&gt;5,(T77-T76)&lt;-5)</formula>
    </cfRule>
  </conditionalFormatting>
  <conditionalFormatting sqref="U77">
    <cfRule type="expression" dxfId="5082" priority="5717">
      <formula>OR((U77-U76)&gt;5,(U77-U76)&lt;-5)</formula>
    </cfRule>
  </conditionalFormatting>
  <conditionalFormatting sqref="V77">
    <cfRule type="expression" dxfId="5081" priority="5716">
      <formula>OR((V77-V76)&gt;5,(V77-V76)&lt;-5)</formula>
    </cfRule>
  </conditionalFormatting>
  <conditionalFormatting sqref="W77">
    <cfRule type="expression" dxfId="5080" priority="5715">
      <formula>OR((W77-W76)&gt;5,(W77-W76)&lt;-5)</formula>
    </cfRule>
  </conditionalFormatting>
  <conditionalFormatting sqref="X77">
    <cfRule type="expression" dxfId="5079" priority="5714">
      <formula>OR((X77-X76)&gt;5,(X77-X76)&lt;-5)</formula>
    </cfRule>
  </conditionalFormatting>
  <conditionalFormatting sqref="Y77">
    <cfRule type="expression" dxfId="5078" priority="5713">
      <formula>OR((Y77-Y76)&gt;5,(Y77-Y76)&lt;-5)</formula>
    </cfRule>
  </conditionalFormatting>
  <conditionalFormatting sqref="Z77">
    <cfRule type="expression" dxfId="5077" priority="5712">
      <formula>OR((Z77-Z76)&gt;5,(Z77-Z76)&lt;-5)</formula>
    </cfRule>
  </conditionalFormatting>
  <conditionalFormatting sqref="AA77">
    <cfRule type="expression" dxfId="5076" priority="5711">
      <formula>OR((AA77-AA76)&gt;5,(AA77-AA76)&lt;-5)</formula>
    </cfRule>
  </conditionalFormatting>
  <conditionalFormatting sqref="AB77">
    <cfRule type="expression" dxfId="5075" priority="5710">
      <formula>OR((AB77-AB76)&gt;5,(AB77-AB76)&lt;-5)</formula>
    </cfRule>
  </conditionalFormatting>
  <conditionalFormatting sqref="AC77">
    <cfRule type="expression" dxfId="5074" priority="5709">
      <formula>OR((AC77-AC76)&gt;5,(AC77-AC76)&lt;-5)</formula>
    </cfRule>
  </conditionalFormatting>
  <conditionalFormatting sqref="AD77">
    <cfRule type="expression" dxfId="5073" priority="5708">
      <formula>OR((AD77-AD76)&gt;5,(AD77-AD76)&lt;-5)</formula>
    </cfRule>
  </conditionalFormatting>
  <conditionalFormatting sqref="AE77">
    <cfRule type="expression" dxfId="5072" priority="5707">
      <formula>OR((AE77-AE76)&gt;5,(AE77-AE76)&lt;-5)</formula>
    </cfRule>
  </conditionalFormatting>
  <conditionalFormatting sqref="N79:P79">
    <cfRule type="expression" dxfId="5071" priority="5704">
      <formula>OR((N79-N78)&gt;5,(N79-N78)&lt;-5)</formula>
    </cfRule>
  </conditionalFormatting>
  <conditionalFormatting sqref="Q79">
    <cfRule type="expression" dxfId="5070" priority="5703">
      <formula>OR((Q79-Q78)&gt;5,(Q79-Q78)&lt;-5)</formula>
    </cfRule>
  </conditionalFormatting>
  <conditionalFormatting sqref="R79">
    <cfRule type="expression" dxfId="5069" priority="5702">
      <formula>OR((R79-R78)&gt;5,(R79-R78)&lt;-5)</formula>
    </cfRule>
  </conditionalFormatting>
  <conditionalFormatting sqref="S79">
    <cfRule type="expression" dxfId="5068" priority="5701">
      <formula>OR((S79-S78)&gt;5,(S79-S78)&lt;-5)</formula>
    </cfRule>
  </conditionalFormatting>
  <conditionalFormatting sqref="T79">
    <cfRule type="expression" dxfId="5067" priority="5700">
      <formula>OR((T79-T78)&gt;5,(T79-T78)&lt;-5)</formula>
    </cfRule>
  </conditionalFormatting>
  <conditionalFormatting sqref="U79">
    <cfRule type="expression" dxfId="5066" priority="5699">
      <formula>OR((U79-U78)&gt;5,(U79-U78)&lt;-5)</formula>
    </cfRule>
  </conditionalFormatting>
  <conditionalFormatting sqref="V79">
    <cfRule type="expression" dxfId="5065" priority="5698">
      <formula>OR((V79-V78)&gt;5,(V79-V78)&lt;-5)</formula>
    </cfRule>
  </conditionalFormatting>
  <conditionalFormatting sqref="W79">
    <cfRule type="expression" dxfId="5064" priority="5697">
      <formula>OR((W79-W78)&gt;5,(W79-W78)&lt;-5)</formula>
    </cfRule>
  </conditionalFormatting>
  <conditionalFormatting sqref="X79">
    <cfRule type="expression" dxfId="5063" priority="5696">
      <formula>OR((X79-X78)&gt;5,(X79-X78)&lt;-5)</formula>
    </cfRule>
  </conditionalFormatting>
  <conditionalFormatting sqref="Y79">
    <cfRule type="expression" dxfId="5062" priority="5695">
      <formula>OR((Y79-Y78)&gt;5,(Y79-Y78)&lt;-5)</formula>
    </cfRule>
  </conditionalFormatting>
  <conditionalFormatting sqref="Z79">
    <cfRule type="expression" dxfId="5061" priority="5694">
      <formula>OR((Z79-Z78)&gt;5,(Z79-Z78)&lt;-5)</formula>
    </cfRule>
  </conditionalFormatting>
  <conditionalFormatting sqref="AA79">
    <cfRule type="expression" dxfId="5060" priority="5693">
      <formula>OR((AA79-AA78)&gt;5,(AA79-AA78)&lt;-5)</formula>
    </cfRule>
  </conditionalFormatting>
  <conditionalFormatting sqref="AB79">
    <cfRule type="expression" dxfId="5059" priority="5692">
      <formula>OR((AB79-AB78)&gt;5,(AB79-AB78)&lt;-5)</formula>
    </cfRule>
  </conditionalFormatting>
  <conditionalFormatting sqref="AC79">
    <cfRule type="expression" dxfId="5058" priority="5691">
      <formula>OR((AC79-AC78)&gt;5,(AC79-AC78)&lt;-5)</formula>
    </cfRule>
  </conditionalFormatting>
  <conditionalFormatting sqref="AD79">
    <cfRule type="expression" dxfId="5057" priority="5690">
      <formula>OR((AD79-AD78)&gt;5,(AD79-AD78)&lt;-5)</formula>
    </cfRule>
  </conditionalFormatting>
  <conditionalFormatting sqref="AE79">
    <cfRule type="expression" dxfId="5056" priority="5689">
      <formula>OR((AE79-AE78)&gt;5,(AE79-AE78)&lt;-5)</formula>
    </cfRule>
  </conditionalFormatting>
  <conditionalFormatting sqref="N80:P80">
    <cfRule type="expression" dxfId="5055" priority="5686">
      <formula>OR((N80-N79)&gt;5,(N80-N79)&lt;-5)</formula>
    </cfRule>
  </conditionalFormatting>
  <conditionalFormatting sqref="Q80">
    <cfRule type="expression" dxfId="5054" priority="5685">
      <formula>OR((Q80-Q79)&gt;5,(Q80-Q79)&lt;-5)</formula>
    </cfRule>
  </conditionalFormatting>
  <conditionalFormatting sqref="R80">
    <cfRule type="expression" dxfId="5053" priority="5684">
      <formula>OR((R80-R79)&gt;5,(R80-R79)&lt;-5)</formula>
    </cfRule>
  </conditionalFormatting>
  <conditionalFormatting sqref="S80">
    <cfRule type="expression" dxfId="5052" priority="5683">
      <formula>OR((S80-S79)&gt;5,(S80-S79)&lt;-5)</formula>
    </cfRule>
  </conditionalFormatting>
  <conditionalFormatting sqref="T80">
    <cfRule type="expression" dxfId="5051" priority="5682">
      <formula>OR((T80-T79)&gt;5,(T80-T79)&lt;-5)</formula>
    </cfRule>
  </conditionalFormatting>
  <conditionalFormatting sqref="U80">
    <cfRule type="expression" dxfId="5050" priority="5681">
      <formula>OR((U80-U79)&gt;5,(U80-U79)&lt;-5)</formula>
    </cfRule>
  </conditionalFormatting>
  <conditionalFormatting sqref="V80">
    <cfRule type="expression" dxfId="5049" priority="5680">
      <formula>OR((V80-V79)&gt;5,(V80-V79)&lt;-5)</formula>
    </cfRule>
  </conditionalFormatting>
  <conditionalFormatting sqref="W80">
    <cfRule type="expression" dxfId="5048" priority="5679">
      <formula>OR((W80-W79)&gt;5,(W80-W79)&lt;-5)</formula>
    </cfRule>
  </conditionalFormatting>
  <conditionalFormatting sqref="X80">
    <cfRule type="expression" dxfId="5047" priority="5678">
      <formula>OR((X80-X79)&gt;5,(X80-X79)&lt;-5)</formula>
    </cfRule>
  </conditionalFormatting>
  <conditionalFormatting sqref="Y80">
    <cfRule type="expression" dxfId="5046" priority="5677">
      <formula>OR((Y80-Y79)&gt;5,(Y80-Y79)&lt;-5)</formula>
    </cfRule>
  </conditionalFormatting>
  <conditionalFormatting sqref="Z80">
    <cfRule type="expression" dxfId="5045" priority="5676">
      <formula>OR((Z80-Z79)&gt;5,(Z80-Z79)&lt;-5)</formula>
    </cfRule>
  </conditionalFormatting>
  <conditionalFormatting sqref="AA80">
    <cfRule type="expression" dxfId="5044" priority="5675">
      <formula>OR((AA80-AA79)&gt;5,(AA80-AA79)&lt;-5)</formula>
    </cfRule>
  </conditionalFormatting>
  <conditionalFormatting sqref="AB80">
    <cfRule type="expression" dxfId="5043" priority="5674">
      <formula>OR((AB80-AB79)&gt;5,(AB80-AB79)&lt;-5)</formula>
    </cfRule>
  </conditionalFormatting>
  <conditionalFormatting sqref="AC80">
    <cfRule type="expression" dxfId="5042" priority="5673">
      <formula>OR((AC80-AC79)&gt;5,(AC80-AC79)&lt;-5)</formula>
    </cfRule>
  </conditionalFormatting>
  <conditionalFormatting sqref="AD80">
    <cfRule type="expression" dxfId="5041" priority="5672">
      <formula>OR((AD80-AD79)&gt;5,(AD80-AD79)&lt;-5)</formula>
    </cfRule>
  </conditionalFormatting>
  <conditionalFormatting sqref="AE80">
    <cfRule type="expression" dxfId="5040" priority="5671">
      <formula>OR((AE80-AE79)&gt;5,(AE80-AE79)&lt;-5)</formula>
    </cfRule>
  </conditionalFormatting>
  <conditionalFormatting sqref="N90:P90">
    <cfRule type="expression" dxfId="5039" priority="5668">
      <formula>OR((N90-N89)&gt;5,(N90-N89)&lt;-5)</formula>
    </cfRule>
  </conditionalFormatting>
  <conditionalFormatting sqref="Q90">
    <cfRule type="expression" dxfId="5038" priority="5667">
      <formula>OR((Q90-Q89)&gt;5,(Q90-Q89)&lt;-5)</formula>
    </cfRule>
  </conditionalFormatting>
  <conditionalFormatting sqref="R90">
    <cfRule type="expression" dxfId="5037" priority="5666">
      <formula>OR((R90-R89)&gt;5,(R90-R89)&lt;-5)</formula>
    </cfRule>
  </conditionalFormatting>
  <conditionalFormatting sqref="S90">
    <cfRule type="expression" dxfId="5036" priority="5665">
      <formula>OR((S90-S89)&gt;5,(S90-S89)&lt;-5)</formula>
    </cfRule>
  </conditionalFormatting>
  <conditionalFormatting sqref="T90">
    <cfRule type="expression" dxfId="5035" priority="5664">
      <formula>OR((T90-T89)&gt;5,(T90-T89)&lt;-5)</formula>
    </cfRule>
  </conditionalFormatting>
  <conditionalFormatting sqref="U90">
    <cfRule type="expression" dxfId="5034" priority="5663">
      <formula>OR((U90-U89)&gt;5,(U90-U89)&lt;-5)</formula>
    </cfRule>
  </conditionalFormatting>
  <conditionalFormatting sqref="V90">
    <cfRule type="expression" dxfId="5033" priority="5662">
      <formula>OR((V90-V89)&gt;5,(V90-V89)&lt;-5)</formula>
    </cfRule>
  </conditionalFormatting>
  <conditionalFormatting sqref="W90">
    <cfRule type="expression" dxfId="5032" priority="5661">
      <formula>OR((W90-W89)&gt;5,(W90-W89)&lt;-5)</formula>
    </cfRule>
  </conditionalFormatting>
  <conditionalFormatting sqref="X90">
    <cfRule type="expression" dxfId="5031" priority="5660">
      <formula>OR((X90-X89)&gt;5,(X90-X89)&lt;-5)</formula>
    </cfRule>
  </conditionalFormatting>
  <conditionalFormatting sqref="Y90">
    <cfRule type="expression" dxfId="5030" priority="5659">
      <formula>OR((Y90-Y89)&gt;5,(Y90-Y89)&lt;-5)</formula>
    </cfRule>
  </conditionalFormatting>
  <conditionalFormatting sqref="Z90">
    <cfRule type="expression" dxfId="5029" priority="5658">
      <formula>OR((Z90-Z89)&gt;5,(Z90-Z89)&lt;-5)</formula>
    </cfRule>
  </conditionalFormatting>
  <conditionalFormatting sqref="AA90">
    <cfRule type="expression" dxfId="5028" priority="5657">
      <formula>OR((AA90-AA89)&gt;5,(AA90-AA89)&lt;-5)</formula>
    </cfRule>
  </conditionalFormatting>
  <conditionalFormatting sqref="AB90">
    <cfRule type="expression" dxfId="5027" priority="5656">
      <formula>OR((AB90-AB89)&gt;5,(AB90-AB89)&lt;-5)</formula>
    </cfRule>
  </conditionalFormatting>
  <conditionalFormatting sqref="AC90">
    <cfRule type="expression" dxfId="5026" priority="5655">
      <formula>OR((AC90-AC89)&gt;5,(AC90-AC89)&lt;-5)</formula>
    </cfRule>
  </conditionalFormatting>
  <conditionalFormatting sqref="AD90">
    <cfRule type="expression" dxfId="5025" priority="5654">
      <formula>OR((AD90-AD89)&gt;5,(AD90-AD89)&lt;-5)</formula>
    </cfRule>
  </conditionalFormatting>
  <conditionalFormatting sqref="AE90">
    <cfRule type="expression" dxfId="5024" priority="5653">
      <formula>OR((AE90-AE89)&gt;5,(AE90-AE89)&lt;-5)</formula>
    </cfRule>
  </conditionalFormatting>
  <conditionalFormatting sqref="N91:P91">
    <cfRule type="expression" dxfId="5023" priority="5650">
      <formula>OR((N91-N90)&gt;5,(N91-N90)&lt;-5)</formula>
    </cfRule>
  </conditionalFormatting>
  <conditionalFormatting sqref="Q91">
    <cfRule type="expression" dxfId="5022" priority="5649">
      <formula>OR((Q91-Q90)&gt;5,(Q91-Q90)&lt;-5)</formula>
    </cfRule>
  </conditionalFormatting>
  <conditionalFormatting sqref="R91">
    <cfRule type="expression" dxfId="5021" priority="5648">
      <formula>OR((R91-R90)&gt;5,(R91-R90)&lt;-5)</formula>
    </cfRule>
  </conditionalFormatting>
  <conditionalFormatting sqref="S91">
    <cfRule type="expression" dxfId="5020" priority="5647">
      <formula>OR((S91-S90)&gt;5,(S91-S90)&lt;-5)</formula>
    </cfRule>
  </conditionalFormatting>
  <conditionalFormatting sqref="T91">
    <cfRule type="expression" dxfId="5019" priority="5646">
      <formula>OR((T91-T90)&gt;5,(T91-T90)&lt;-5)</formula>
    </cfRule>
  </conditionalFormatting>
  <conditionalFormatting sqref="U91">
    <cfRule type="expression" dxfId="5018" priority="5645">
      <formula>OR((U91-U90)&gt;5,(U91-U90)&lt;-5)</formula>
    </cfRule>
  </conditionalFormatting>
  <conditionalFormatting sqref="V91">
    <cfRule type="expression" dxfId="5017" priority="5644">
      <formula>OR((V91-V90)&gt;5,(V91-V90)&lt;-5)</formula>
    </cfRule>
  </conditionalFormatting>
  <conditionalFormatting sqref="W91">
    <cfRule type="expression" dxfId="5016" priority="5643">
      <formula>OR((W91-W90)&gt;5,(W91-W90)&lt;-5)</formula>
    </cfRule>
  </conditionalFormatting>
  <conditionalFormatting sqref="X91">
    <cfRule type="expression" dxfId="5015" priority="5642">
      <formula>OR((X91-X90)&gt;5,(X91-X90)&lt;-5)</formula>
    </cfRule>
  </conditionalFormatting>
  <conditionalFormatting sqref="Y91">
    <cfRule type="expression" dxfId="5014" priority="5641">
      <formula>OR((Y91-Y90)&gt;5,(Y91-Y90)&lt;-5)</formula>
    </cfRule>
  </conditionalFormatting>
  <conditionalFormatting sqref="Z91">
    <cfRule type="expression" dxfId="5013" priority="5640">
      <formula>OR((Z91-Z90)&gt;5,(Z91-Z90)&lt;-5)</formula>
    </cfRule>
  </conditionalFormatting>
  <conditionalFormatting sqref="AA91">
    <cfRule type="expression" dxfId="5012" priority="5639">
      <formula>OR((AA91-AA90)&gt;5,(AA91-AA90)&lt;-5)</formula>
    </cfRule>
  </conditionalFormatting>
  <conditionalFormatting sqref="AB91">
    <cfRule type="expression" dxfId="5011" priority="5638">
      <formula>OR((AB91-AB90)&gt;5,(AB91-AB90)&lt;-5)</formula>
    </cfRule>
  </conditionalFormatting>
  <conditionalFormatting sqref="AC91">
    <cfRule type="expression" dxfId="5010" priority="5637">
      <formula>OR((AC91-AC90)&gt;5,(AC91-AC90)&lt;-5)</formula>
    </cfRule>
  </conditionalFormatting>
  <conditionalFormatting sqref="AD91">
    <cfRule type="expression" dxfId="5009" priority="5636">
      <formula>OR((AD91-AD90)&gt;5,(AD91-AD90)&lt;-5)</formula>
    </cfRule>
  </conditionalFormatting>
  <conditionalFormatting sqref="AE91">
    <cfRule type="expression" dxfId="5008" priority="5635">
      <formula>OR((AE91-AE90)&gt;5,(AE91-AE90)&lt;-5)</formula>
    </cfRule>
  </conditionalFormatting>
  <conditionalFormatting sqref="N92:P92">
    <cfRule type="expression" dxfId="5007" priority="5632">
      <formula>OR((N92-N91)&gt;5,(N92-N91)&lt;-5)</formula>
    </cfRule>
  </conditionalFormatting>
  <conditionalFormatting sqref="Q92">
    <cfRule type="expression" dxfId="5006" priority="5631">
      <formula>OR((Q92-Q91)&gt;5,(Q92-Q91)&lt;-5)</formula>
    </cfRule>
  </conditionalFormatting>
  <conditionalFormatting sqref="R92">
    <cfRule type="expression" dxfId="5005" priority="5630">
      <formula>OR((R92-R91)&gt;5,(R92-R91)&lt;-5)</formula>
    </cfRule>
  </conditionalFormatting>
  <conditionalFormatting sqref="S92">
    <cfRule type="expression" dxfId="5004" priority="5629">
      <formula>OR((S92-S91)&gt;5,(S92-S91)&lt;-5)</formula>
    </cfRule>
  </conditionalFormatting>
  <conditionalFormatting sqref="T92">
    <cfRule type="expression" dxfId="5003" priority="5628">
      <formula>OR((T92-T91)&gt;5,(T92-T91)&lt;-5)</formula>
    </cfRule>
  </conditionalFormatting>
  <conditionalFormatting sqref="U92">
    <cfRule type="expression" dxfId="5002" priority="5627">
      <formula>OR((U92-U91)&gt;5,(U92-U91)&lt;-5)</formula>
    </cfRule>
  </conditionalFormatting>
  <conditionalFormatting sqref="V92">
    <cfRule type="expression" dxfId="5001" priority="5626">
      <formula>OR((V92-V91)&gt;5,(V92-V91)&lt;-5)</formula>
    </cfRule>
  </conditionalFormatting>
  <conditionalFormatting sqref="W92">
    <cfRule type="expression" dxfId="5000" priority="5625">
      <formula>OR((W92-W91)&gt;5,(W92-W91)&lt;-5)</formula>
    </cfRule>
  </conditionalFormatting>
  <conditionalFormatting sqref="X92">
    <cfRule type="expression" dxfId="4999" priority="5624">
      <formula>OR((X92-X91)&gt;5,(X92-X91)&lt;-5)</formula>
    </cfRule>
  </conditionalFormatting>
  <conditionalFormatting sqref="Y92">
    <cfRule type="expression" dxfId="4998" priority="5623">
      <formula>OR((Y92-Y91)&gt;5,(Y92-Y91)&lt;-5)</formula>
    </cfRule>
  </conditionalFormatting>
  <conditionalFormatting sqref="Z92">
    <cfRule type="expression" dxfId="4997" priority="5622">
      <formula>OR((Z92-Z91)&gt;5,(Z92-Z91)&lt;-5)</formula>
    </cfRule>
  </conditionalFormatting>
  <conditionalFormatting sqref="AA92">
    <cfRule type="expression" dxfId="4996" priority="5621">
      <formula>OR((AA92-AA91)&gt;5,(AA92-AA91)&lt;-5)</formula>
    </cfRule>
  </conditionalFormatting>
  <conditionalFormatting sqref="AB92">
    <cfRule type="expression" dxfId="4995" priority="5620">
      <formula>OR((AB92-AB91)&gt;5,(AB92-AB91)&lt;-5)</formula>
    </cfRule>
  </conditionalFormatting>
  <conditionalFormatting sqref="AC92">
    <cfRule type="expression" dxfId="4994" priority="5619">
      <formula>OR((AC92-AC91)&gt;5,(AC92-AC91)&lt;-5)</formula>
    </cfRule>
  </conditionalFormatting>
  <conditionalFormatting sqref="AD92">
    <cfRule type="expression" dxfId="4993" priority="5618">
      <formula>OR((AD92-AD91)&gt;5,(AD92-AD91)&lt;-5)</formula>
    </cfRule>
  </conditionalFormatting>
  <conditionalFormatting sqref="AE92">
    <cfRule type="expression" dxfId="4992" priority="5617">
      <formula>OR((AE92-AE91)&gt;5,(AE92-AE91)&lt;-5)</formula>
    </cfRule>
  </conditionalFormatting>
  <conditionalFormatting sqref="N93:P93">
    <cfRule type="expression" dxfId="4991" priority="5614">
      <formula>OR((N93-N92)&gt;5,(N93-N92)&lt;-5)</formula>
    </cfRule>
  </conditionalFormatting>
  <conditionalFormatting sqref="Q93">
    <cfRule type="expression" dxfId="4990" priority="5613">
      <formula>OR((Q93-Q92)&gt;5,(Q93-Q92)&lt;-5)</formula>
    </cfRule>
  </conditionalFormatting>
  <conditionalFormatting sqref="R93">
    <cfRule type="expression" dxfId="4989" priority="5612">
      <formula>OR((R93-R92)&gt;5,(R93-R92)&lt;-5)</formula>
    </cfRule>
  </conditionalFormatting>
  <conditionalFormatting sqref="S93">
    <cfRule type="expression" dxfId="4988" priority="5611">
      <formula>OR((S93-S92)&gt;5,(S93-S92)&lt;-5)</formula>
    </cfRule>
  </conditionalFormatting>
  <conditionalFormatting sqref="T93">
    <cfRule type="expression" dxfId="4987" priority="5610">
      <formula>OR((T93-T92)&gt;5,(T93-T92)&lt;-5)</formula>
    </cfRule>
  </conditionalFormatting>
  <conditionalFormatting sqref="U93">
    <cfRule type="expression" dxfId="4986" priority="5609">
      <formula>OR((U93-U92)&gt;5,(U93-U92)&lt;-5)</formula>
    </cfRule>
  </conditionalFormatting>
  <conditionalFormatting sqref="V93">
    <cfRule type="expression" dxfId="4985" priority="5608">
      <formula>OR((V93-V92)&gt;5,(V93-V92)&lt;-5)</formula>
    </cfRule>
  </conditionalFormatting>
  <conditionalFormatting sqref="W93">
    <cfRule type="expression" dxfId="4984" priority="5607">
      <formula>OR((W93-W92)&gt;5,(W93-W92)&lt;-5)</formula>
    </cfRule>
  </conditionalFormatting>
  <conditionalFormatting sqref="X93">
    <cfRule type="expression" dxfId="4983" priority="5606">
      <formula>OR((X93-X92)&gt;5,(X93-X92)&lt;-5)</formula>
    </cfRule>
  </conditionalFormatting>
  <conditionalFormatting sqref="Y93">
    <cfRule type="expression" dxfId="4982" priority="5605">
      <formula>OR((Y93-Y92)&gt;5,(Y93-Y92)&lt;-5)</formula>
    </cfRule>
  </conditionalFormatting>
  <conditionalFormatting sqref="Z93">
    <cfRule type="expression" dxfId="4981" priority="5604">
      <formula>OR((Z93-Z92)&gt;5,(Z93-Z92)&lt;-5)</formula>
    </cfRule>
  </conditionalFormatting>
  <conditionalFormatting sqref="AA93">
    <cfRule type="expression" dxfId="4980" priority="5603">
      <formula>OR((AA93-AA92)&gt;5,(AA93-AA92)&lt;-5)</formula>
    </cfRule>
  </conditionalFormatting>
  <conditionalFormatting sqref="AB93">
    <cfRule type="expression" dxfId="4979" priority="5602">
      <formula>OR((AB93-AB92)&gt;5,(AB93-AB92)&lt;-5)</formula>
    </cfRule>
  </conditionalFormatting>
  <conditionalFormatting sqref="AC93">
    <cfRule type="expression" dxfId="4978" priority="5601">
      <formula>OR((AC93-AC92)&gt;5,(AC93-AC92)&lt;-5)</formula>
    </cfRule>
  </conditionalFormatting>
  <conditionalFormatting sqref="AD93">
    <cfRule type="expression" dxfId="4977" priority="5600">
      <formula>OR((AD93-AD92)&gt;5,(AD93-AD92)&lt;-5)</formula>
    </cfRule>
  </conditionalFormatting>
  <conditionalFormatting sqref="AE93">
    <cfRule type="expression" dxfId="4976" priority="5599">
      <formula>OR((AE93-AE92)&gt;5,(AE93-AE92)&lt;-5)</formula>
    </cfRule>
  </conditionalFormatting>
  <conditionalFormatting sqref="N94:P94">
    <cfRule type="expression" dxfId="4975" priority="5596">
      <formula>OR((N94-N93)&gt;5,(N94-N93)&lt;-5)</formula>
    </cfRule>
  </conditionalFormatting>
  <conditionalFormatting sqref="Q94">
    <cfRule type="expression" dxfId="4974" priority="5595">
      <formula>OR((Q94-Q93)&gt;5,(Q94-Q93)&lt;-5)</formula>
    </cfRule>
  </conditionalFormatting>
  <conditionalFormatting sqref="R94">
    <cfRule type="expression" dxfId="4973" priority="5594">
      <formula>OR((R94-R93)&gt;5,(R94-R93)&lt;-5)</formula>
    </cfRule>
  </conditionalFormatting>
  <conditionalFormatting sqref="S94">
    <cfRule type="expression" dxfId="4972" priority="5593">
      <formula>OR((S94-S93)&gt;5,(S94-S93)&lt;-5)</formula>
    </cfRule>
  </conditionalFormatting>
  <conditionalFormatting sqref="T94">
    <cfRule type="expression" dxfId="4971" priority="5592">
      <formula>OR((T94-T93)&gt;5,(T94-T93)&lt;-5)</formula>
    </cfRule>
  </conditionalFormatting>
  <conditionalFormatting sqref="U94">
    <cfRule type="expression" dxfId="4970" priority="5591">
      <formula>OR((U94-U93)&gt;5,(U94-U93)&lt;-5)</formula>
    </cfRule>
  </conditionalFormatting>
  <conditionalFormatting sqref="V94">
    <cfRule type="expression" dxfId="4969" priority="5590">
      <formula>OR((V94-V93)&gt;5,(V94-V93)&lt;-5)</formula>
    </cfRule>
  </conditionalFormatting>
  <conditionalFormatting sqref="W94">
    <cfRule type="expression" dxfId="4968" priority="5589">
      <formula>OR((W94-W93)&gt;5,(W94-W93)&lt;-5)</formula>
    </cfRule>
  </conditionalFormatting>
  <conditionalFormatting sqref="X94">
    <cfRule type="expression" dxfId="4967" priority="5588">
      <formula>OR((X94-X93)&gt;5,(X94-X93)&lt;-5)</formula>
    </cfRule>
  </conditionalFormatting>
  <conditionalFormatting sqref="Y94">
    <cfRule type="expression" dxfId="4966" priority="5587">
      <formula>OR((Y94-Y93)&gt;5,(Y94-Y93)&lt;-5)</formula>
    </cfRule>
  </conditionalFormatting>
  <conditionalFormatting sqref="Z94">
    <cfRule type="expression" dxfId="4965" priority="5586">
      <formula>OR((Z94-Z93)&gt;5,(Z94-Z93)&lt;-5)</formula>
    </cfRule>
  </conditionalFormatting>
  <conditionalFormatting sqref="AA94">
    <cfRule type="expression" dxfId="4964" priority="5585">
      <formula>OR((AA94-AA93)&gt;5,(AA94-AA93)&lt;-5)</formula>
    </cfRule>
  </conditionalFormatting>
  <conditionalFormatting sqref="AB94">
    <cfRule type="expression" dxfId="4963" priority="5584">
      <formula>OR((AB94-AB93)&gt;5,(AB94-AB93)&lt;-5)</formula>
    </cfRule>
  </conditionalFormatting>
  <conditionalFormatting sqref="AC94">
    <cfRule type="expression" dxfId="4962" priority="5583">
      <formula>OR((AC94-AC93)&gt;5,(AC94-AC93)&lt;-5)</formula>
    </cfRule>
  </conditionalFormatting>
  <conditionalFormatting sqref="AD94">
    <cfRule type="expression" dxfId="4961" priority="5582">
      <formula>OR((AD94-AD93)&gt;5,(AD94-AD93)&lt;-5)</formula>
    </cfRule>
  </conditionalFormatting>
  <conditionalFormatting sqref="AE94">
    <cfRule type="expression" dxfId="4960" priority="5581">
      <formula>OR((AE94-AE93)&gt;5,(AE94-AE93)&lt;-5)</formula>
    </cfRule>
  </conditionalFormatting>
  <conditionalFormatting sqref="N96:P96">
    <cfRule type="expression" dxfId="4959" priority="5578">
      <formula>OR((N96-N95)&gt;5,(N96-N95)&lt;-5)</formula>
    </cfRule>
  </conditionalFormatting>
  <conditionalFormatting sqref="Q96">
    <cfRule type="expression" dxfId="4958" priority="5577">
      <formula>OR((Q96-Q95)&gt;5,(Q96-Q95)&lt;-5)</formula>
    </cfRule>
  </conditionalFormatting>
  <conditionalFormatting sqref="R96">
    <cfRule type="expression" dxfId="4957" priority="5576">
      <formula>OR((R96-R95)&gt;5,(R96-R95)&lt;-5)</formula>
    </cfRule>
  </conditionalFormatting>
  <conditionalFormatting sqref="S96">
    <cfRule type="expression" dxfId="4956" priority="5575">
      <formula>OR((S96-S95)&gt;5,(S96-S95)&lt;-5)</formula>
    </cfRule>
  </conditionalFormatting>
  <conditionalFormatting sqref="T96">
    <cfRule type="expression" dxfId="4955" priority="5574">
      <formula>OR((T96-T95)&gt;5,(T96-T95)&lt;-5)</formula>
    </cfRule>
  </conditionalFormatting>
  <conditionalFormatting sqref="U96">
    <cfRule type="expression" dxfId="4954" priority="5573">
      <formula>OR((U96-U95)&gt;5,(U96-U95)&lt;-5)</formula>
    </cfRule>
  </conditionalFormatting>
  <conditionalFormatting sqref="V96">
    <cfRule type="expression" dxfId="4953" priority="5572">
      <formula>OR((V96-V95)&gt;5,(V96-V95)&lt;-5)</formula>
    </cfRule>
  </conditionalFormatting>
  <conditionalFormatting sqref="W96">
    <cfRule type="expression" dxfId="4952" priority="5571">
      <formula>OR((W96-W95)&gt;5,(W96-W95)&lt;-5)</formula>
    </cfRule>
  </conditionalFormatting>
  <conditionalFormatting sqref="X96">
    <cfRule type="expression" dxfId="4951" priority="5570">
      <formula>OR((X96-X95)&gt;5,(X96-X95)&lt;-5)</formula>
    </cfRule>
  </conditionalFormatting>
  <conditionalFormatting sqref="Y96">
    <cfRule type="expression" dxfId="4950" priority="5569">
      <formula>OR((Y96-Y95)&gt;5,(Y96-Y95)&lt;-5)</formula>
    </cfRule>
  </conditionalFormatting>
  <conditionalFormatting sqref="Z96">
    <cfRule type="expression" dxfId="4949" priority="5568">
      <formula>OR((Z96-Z95)&gt;5,(Z96-Z95)&lt;-5)</formula>
    </cfRule>
  </conditionalFormatting>
  <conditionalFormatting sqref="AA96">
    <cfRule type="expression" dxfId="4948" priority="5567">
      <formula>OR((AA96-AA95)&gt;5,(AA96-AA95)&lt;-5)</formula>
    </cfRule>
  </conditionalFormatting>
  <conditionalFormatting sqref="AB96">
    <cfRule type="expression" dxfId="4947" priority="5566">
      <formula>OR((AB96-AB95)&gt;5,(AB96-AB95)&lt;-5)</formula>
    </cfRule>
  </conditionalFormatting>
  <conditionalFormatting sqref="AC96">
    <cfRule type="expression" dxfId="4946" priority="5565">
      <formula>OR((AC96-AC95)&gt;5,(AC96-AC95)&lt;-5)</formula>
    </cfRule>
  </conditionalFormatting>
  <conditionalFormatting sqref="AD96">
    <cfRule type="expression" dxfId="4945" priority="5564">
      <formula>OR((AD96-AD95)&gt;5,(AD96-AD95)&lt;-5)</formula>
    </cfRule>
  </conditionalFormatting>
  <conditionalFormatting sqref="AE96">
    <cfRule type="expression" dxfId="4944" priority="5563">
      <formula>OR((AE96-AE95)&gt;5,(AE96-AE95)&lt;-5)</formula>
    </cfRule>
  </conditionalFormatting>
  <conditionalFormatting sqref="N97:P97">
    <cfRule type="expression" dxfId="4943" priority="5560">
      <formula>OR((N97-N96)&gt;5,(N97-N96)&lt;-5)</formula>
    </cfRule>
  </conditionalFormatting>
  <conditionalFormatting sqref="Q97">
    <cfRule type="expression" dxfId="4942" priority="5559">
      <formula>OR((Q97-Q96)&gt;5,(Q97-Q96)&lt;-5)</formula>
    </cfRule>
  </conditionalFormatting>
  <conditionalFormatting sqref="R97">
    <cfRule type="expression" dxfId="4941" priority="5558">
      <formula>OR((R97-R96)&gt;5,(R97-R96)&lt;-5)</formula>
    </cfRule>
  </conditionalFormatting>
  <conditionalFormatting sqref="S97">
    <cfRule type="expression" dxfId="4940" priority="5557">
      <formula>OR((S97-S96)&gt;5,(S97-S96)&lt;-5)</formula>
    </cfRule>
  </conditionalFormatting>
  <conditionalFormatting sqref="T97">
    <cfRule type="expression" dxfId="4939" priority="5556">
      <formula>OR((T97-T96)&gt;5,(T97-T96)&lt;-5)</formula>
    </cfRule>
  </conditionalFormatting>
  <conditionalFormatting sqref="U97">
    <cfRule type="expression" dxfId="4938" priority="5555">
      <formula>OR((U97-U96)&gt;5,(U97-U96)&lt;-5)</formula>
    </cfRule>
  </conditionalFormatting>
  <conditionalFormatting sqref="V97">
    <cfRule type="expression" dxfId="4937" priority="5554">
      <formula>OR((V97-V96)&gt;5,(V97-V96)&lt;-5)</formula>
    </cfRule>
  </conditionalFormatting>
  <conditionalFormatting sqref="W97">
    <cfRule type="expression" dxfId="4936" priority="5553">
      <formula>OR((W97-W96)&gt;5,(W97-W96)&lt;-5)</formula>
    </cfRule>
  </conditionalFormatting>
  <conditionalFormatting sqref="X97">
    <cfRule type="expression" dxfId="4935" priority="5552">
      <formula>OR((X97-X96)&gt;5,(X97-X96)&lt;-5)</formula>
    </cfRule>
  </conditionalFormatting>
  <conditionalFormatting sqref="Y97">
    <cfRule type="expression" dxfId="4934" priority="5551">
      <formula>OR((Y97-Y96)&gt;5,(Y97-Y96)&lt;-5)</formula>
    </cfRule>
  </conditionalFormatting>
  <conditionalFormatting sqref="Z97">
    <cfRule type="expression" dxfId="4933" priority="5550">
      <formula>OR((Z97-Z96)&gt;5,(Z97-Z96)&lt;-5)</formula>
    </cfRule>
  </conditionalFormatting>
  <conditionalFormatting sqref="AA97">
    <cfRule type="expression" dxfId="4932" priority="5549">
      <formula>OR((AA97-AA96)&gt;5,(AA97-AA96)&lt;-5)</formula>
    </cfRule>
  </conditionalFormatting>
  <conditionalFormatting sqref="AB97">
    <cfRule type="expression" dxfId="4931" priority="5548">
      <formula>OR((AB97-AB96)&gt;5,(AB97-AB96)&lt;-5)</formula>
    </cfRule>
  </conditionalFormatting>
  <conditionalFormatting sqref="AC97">
    <cfRule type="expression" dxfId="4930" priority="5547">
      <formula>OR((AC97-AC96)&gt;5,(AC97-AC96)&lt;-5)</formula>
    </cfRule>
  </conditionalFormatting>
  <conditionalFormatting sqref="AD97">
    <cfRule type="expression" dxfId="4929" priority="5546">
      <formula>OR((AD97-AD96)&gt;5,(AD97-AD96)&lt;-5)</formula>
    </cfRule>
  </conditionalFormatting>
  <conditionalFormatting sqref="AE97">
    <cfRule type="expression" dxfId="4928" priority="5545">
      <formula>OR((AE97-AE96)&gt;5,(AE97-AE96)&lt;-5)</formula>
    </cfRule>
  </conditionalFormatting>
  <conditionalFormatting sqref="N99:P99">
    <cfRule type="expression" dxfId="4927" priority="5542">
      <formula>OR((N99-N98)&gt;5,(N99-N98)&lt;-5)</formula>
    </cfRule>
  </conditionalFormatting>
  <conditionalFormatting sqref="Q99">
    <cfRule type="expression" dxfId="4926" priority="5541">
      <formula>OR((Q99-Q98)&gt;5,(Q99-Q98)&lt;-5)</formula>
    </cfRule>
  </conditionalFormatting>
  <conditionalFormatting sqref="R99">
    <cfRule type="expression" dxfId="4925" priority="5540">
      <formula>OR((R99-R98)&gt;5,(R99-R98)&lt;-5)</formula>
    </cfRule>
  </conditionalFormatting>
  <conditionalFormatting sqref="S99">
    <cfRule type="expression" dxfId="4924" priority="5539">
      <formula>OR((S99-S98)&gt;5,(S99-S98)&lt;-5)</formula>
    </cfRule>
  </conditionalFormatting>
  <conditionalFormatting sqref="T99">
    <cfRule type="expression" dxfId="4923" priority="5538">
      <formula>OR((T99-T98)&gt;5,(T99-T98)&lt;-5)</formula>
    </cfRule>
  </conditionalFormatting>
  <conditionalFormatting sqref="U99">
    <cfRule type="expression" dxfId="4922" priority="5537">
      <formula>OR((U99-U98)&gt;5,(U99-U98)&lt;-5)</formula>
    </cfRule>
  </conditionalFormatting>
  <conditionalFormatting sqref="V99">
    <cfRule type="expression" dxfId="4921" priority="5536">
      <formula>OR((V99-V98)&gt;5,(V99-V98)&lt;-5)</formula>
    </cfRule>
  </conditionalFormatting>
  <conditionalFormatting sqref="W99">
    <cfRule type="expression" dxfId="4920" priority="5535">
      <formula>OR((W99-W98)&gt;5,(W99-W98)&lt;-5)</formula>
    </cfRule>
  </conditionalFormatting>
  <conditionalFormatting sqref="X99">
    <cfRule type="expression" dxfId="4919" priority="5534">
      <formula>OR((X99-X98)&gt;5,(X99-X98)&lt;-5)</formula>
    </cfRule>
  </conditionalFormatting>
  <conditionalFormatting sqref="Y99">
    <cfRule type="expression" dxfId="4918" priority="5533">
      <formula>OR((Y99-Y98)&gt;5,(Y99-Y98)&lt;-5)</formula>
    </cfRule>
  </conditionalFormatting>
  <conditionalFormatting sqref="Z99">
    <cfRule type="expression" dxfId="4917" priority="5532">
      <formula>OR((Z99-Z98)&gt;5,(Z99-Z98)&lt;-5)</formula>
    </cfRule>
  </conditionalFormatting>
  <conditionalFormatting sqref="AA99">
    <cfRule type="expression" dxfId="4916" priority="5531">
      <formula>OR((AA99-AA98)&gt;5,(AA99-AA98)&lt;-5)</formula>
    </cfRule>
  </conditionalFormatting>
  <conditionalFormatting sqref="AB99">
    <cfRule type="expression" dxfId="4915" priority="5530">
      <formula>OR((AB99-AB98)&gt;5,(AB99-AB98)&lt;-5)</formula>
    </cfRule>
  </conditionalFormatting>
  <conditionalFormatting sqref="AC99">
    <cfRule type="expression" dxfId="4914" priority="5529">
      <formula>OR((AC99-AC98)&gt;5,(AC99-AC98)&lt;-5)</formula>
    </cfRule>
  </conditionalFormatting>
  <conditionalFormatting sqref="AD99">
    <cfRule type="expression" dxfId="4913" priority="5528">
      <formula>OR((AD99-AD98)&gt;5,(AD99-AD98)&lt;-5)</formula>
    </cfRule>
  </conditionalFormatting>
  <conditionalFormatting sqref="AE99">
    <cfRule type="expression" dxfId="4912" priority="5527">
      <formula>OR((AE99-AE98)&gt;5,(AE99-AE98)&lt;-5)</formula>
    </cfRule>
  </conditionalFormatting>
  <conditionalFormatting sqref="N100:P100">
    <cfRule type="expression" dxfId="4911" priority="5524">
      <formula>OR((N100-N99)&gt;5,(N100-N99)&lt;-5)</formula>
    </cfRule>
  </conditionalFormatting>
  <conditionalFormatting sqref="Q100">
    <cfRule type="expression" dxfId="4910" priority="5523">
      <formula>OR((Q100-Q99)&gt;5,(Q100-Q99)&lt;-5)</formula>
    </cfRule>
  </conditionalFormatting>
  <conditionalFormatting sqref="R100">
    <cfRule type="expression" dxfId="4909" priority="5522">
      <formula>OR((R100-R99)&gt;5,(R100-R99)&lt;-5)</formula>
    </cfRule>
  </conditionalFormatting>
  <conditionalFormatting sqref="S100">
    <cfRule type="expression" dxfId="4908" priority="5521">
      <formula>OR((S100-S99)&gt;5,(S100-S99)&lt;-5)</formula>
    </cfRule>
  </conditionalFormatting>
  <conditionalFormatting sqref="T100">
    <cfRule type="expression" dxfId="4907" priority="5520">
      <formula>OR((T100-T99)&gt;5,(T100-T99)&lt;-5)</formula>
    </cfRule>
  </conditionalFormatting>
  <conditionalFormatting sqref="U100">
    <cfRule type="expression" dxfId="4906" priority="5519">
      <formula>OR((U100-U99)&gt;5,(U100-U99)&lt;-5)</formula>
    </cfRule>
  </conditionalFormatting>
  <conditionalFormatting sqref="V100">
    <cfRule type="expression" dxfId="4905" priority="5518">
      <formula>OR((V100-V99)&gt;5,(V100-V99)&lt;-5)</formula>
    </cfRule>
  </conditionalFormatting>
  <conditionalFormatting sqref="W100">
    <cfRule type="expression" dxfId="4904" priority="5517">
      <formula>OR((W100-W99)&gt;5,(W100-W99)&lt;-5)</formula>
    </cfRule>
  </conditionalFormatting>
  <conditionalFormatting sqref="X100">
    <cfRule type="expression" dxfId="4903" priority="5516">
      <formula>OR((X100-X99)&gt;5,(X100-X99)&lt;-5)</formula>
    </cfRule>
  </conditionalFormatting>
  <conditionalFormatting sqref="Y100">
    <cfRule type="expression" dxfId="4902" priority="5515">
      <formula>OR((Y100-Y99)&gt;5,(Y100-Y99)&lt;-5)</formula>
    </cfRule>
  </conditionalFormatting>
  <conditionalFormatting sqref="Z100">
    <cfRule type="expression" dxfId="4901" priority="5514">
      <formula>OR((Z100-Z99)&gt;5,(Z100-Z99)&lt;-5)</formula>
    </cfRule>
  </conditionalFormatting>
  <conditionalFormatting sqref="AA100">
    <cfRule type="expression" dxfId="4900" priority="5513">
      <formula>OR((AA100-AA99)&gt;5,(AA100-AA99)&lt;-5)</formula>
    </cfRule>
  </conditionalFormatting>
  <conditionalFormatting sqref="AB100">
    <cfRule type="expression" dxfId="4899" priority="5512">
      <formula>OR((AB100-AB99)&gt;5,(AB100-AB99)&lt;-5)</formula>
    </cfRule>
  </conditionalFormatting>
  <conditionalFormatting sqref="AC100">
    <cfRule type="expression" dxfId="4898" priority="5511">
      <formula>OR((AC100-AC99)&gt;5,(AC100-AC99)&lt;-5)</formula>
    </cfRule>
  </conditionalFormatting>
  <conditionalFormatting sqref="AD100">
    <cfRule type="expression" dxfId="4897" priority="5510">
      <formula>OR((AD100-AD99)&gt;5,(AD100-AD99)&lt;-5)</formula>
    </cfRule>
  </conditionalFormatting>
  <conditionalFormatting sqref="AE100">
    <cfRule type="expression" dxfId="4896" priority="5509">
      <formula>OR((AE100-AE99)&gt;5,(AE100-AE99)&lt;-5)</formula>
    </cfRule>
  </conditionalFormatting>
  <conditionalFormatting sqref="N102:P102">
    <cfRule type="expression" dxfId="4895" priority="5506">
      <formula>OR((N102-N101)&gt;5,(N102-N101)&lt;-5)</formula>
    </cfRule>
  </conditionalFormatting>
  <conditionalFormatting sqref="Q102">
    <cfRule type="expression" dxfId="4894" priority="5505">
      <formula>OR((Q102-Q101)&gt;5,(Q102-Q101)&lt;-5)</formula>
    </cfRule>
  </conditionalFormatting>
  <conditionalFormatting sqref="R102">
    <cfRule type="expression" dxfId="4893" priority="5504">
      <formula>OR((R102-R101)&gt;5,(R102-R101)&lt;-5)</formula>
    </cfRule>
  </conditionalFormatting>
  <conditionalFormatting sqref="S102">
    <cfRule type="expression" dxfId="4892" priority="5503">
      <formula>OR((S102-S101)&gt;5,(S102-S101)&lt;-5)</formula>
    </cfRule>
  </conditionalFormatting>
  <conditionalFormatting sqref="T102">
    <cfRule type="expression" dxfId="4891" priority="5502">
      <formula>OR((T102-T101)&gt;5,(T102-T101)&lt;-5)</formula>
    </cfRule>
  </conditionalFormatting>
  <conditionalFormatting sqref="U102">
    <cfRule type="expression" dxfId="4890" priority="5501">
      <formula>OR((U102-U101)&gt;5,(U102-U101)&lt;-5)</formula>
    </cfRule>
  </conditionalFormatting>
  <conditionalFormatting sqref="V102">
    <cfRule type="expression" dxfId="4889" priority="5500">
      <formula>OR((V102-V101)&gt;5,(V102-V101)&lt;-5)</formula>
    </cfRule>
  </conditionalFormatting>
  <conditionalFormatting sqref="W102">
    <cfRule type="expression" dxfId="4888" priority="5499">
      <formula>OR((W102-W101)&gt;5,(W102-W101)&lt;-5)</formula>
    </cfRule>
  </conditionalFormatting>
  <conditionalFormatting sqref="X102">
    <cfRule type="expression" dxfId="4887" priority="5498">
      <formula>OR((X102-X101)&gt;5,(X102-X101)&lt;-5)</formula>
    </cfRule>
  </conditionalFormatting>
  <conditionalFormatting sqref="Y102">
    <cfRule type="expression" dxfId="4886" priority="5497">
      <formula>OR((Y102-Y101)&gt;5,(Y102-Y101)&lt;-5)</formula>
    </cfRule>
  </conditionalFormatting>
  <conditionalFormatting sqref="Z102">
    <cfRule type="expression" dxfId="4885" priority="5496">
      <formula>OR((Z102-Z101)&gt;5,(Z102-Z101)&lt;-5)</formula>
    </cfRule>
  </conditionalFormatting>
  <conditionalFormatting sqref="AA102">
    <cfRule type="expression" dxfId="4884" priority="5495">
      <formula>OR((AA102-AA101)&gt;5,(AA102-AA101)&lt;-5)</formula>
    </cfRule>
  </conditionalFormatting>
  <conditionalFormatting sqref="AB102">
    <cfRule type="expression" dxfId="4883" priority="5494">
      <formula>OR((AB102-AB101)&gt;5,(AB102-AB101)&lt;-5)</formula>
    </cfRule>
  </conditionalFormatting>
  <conditionalFormatting sqref="AC102">
    <cfRule type="expression" dxfId="4882" priority="5493">
      <formula>OR((AC102-AC101)&gt;5,(AC102-AC101)&lt;-5)</formula>
    </cfRule>
  </conditionalFormatting>
  <conditionalFormatting sqref="AD102">
    <cfRule type="expression" dxfId="4881" priority="5492">
      <formula>OR((AD102-AD101)&gt;5,(AD102-AD101)&lt;-5)</formula>
    </cfRule>
  </conditionalFormatting>
  <conditionalFormatting sqref="AE102">
    <cfRule type="expression" dxfId="4880" priority="5491">
      <formula>OR((AE102-AE101)&gt;5,(AE102-AE101)&lt;-5)</formula>
    </cfRule>
  </conditionalFormatting>
  <conditionalFormatting sqref="N103:P103">
    <cfRule type="expression" dxfId="4879" priority="5488">
      <formula>OR((N103-N102)&gt;5,(N103-N102)&lt;-5)</formula>
    </cfRule>
  </conditionalFormatting>
  <conditionalFormatting sqref="Q103">
    <cfRule type="expression" dxfId="4878" priority="5487">
      <formula>OR((Q103-Q102)&gt;5,(Q103-Q102)&lt;-5)</formula>
    </cfRule>
  </conditionalFormatting>
  <conditionalFormatting sqref="R103">
    <cfRule type="expression" dxfId="4877" priority="5486">
      <formula>OR((R103-R102)&gt;5,(R103-R102)&lt;-5)</formula>
    </cfRule>
  </conditionalFormatting>
  <conditionalFormatting sqref="S103">
    <cfRule type="expression" dxfId="4876" priority="5485">
      <formula>OR((S103-S102)&gt;5,(S103-S102)&lt;-5)</formula>
    </cfRule>
  </conditionalFormatting>
  <conditionalFormatting sqref="T103">
    <cfRule type="expression" dxfId="4875" priority="5484">
      <formula>OR((T103-T102)&gt;5,(T103-T102)&lt;-5)</formula>
    </cfRule>
  </conditionalFormatting>
  <conditionalFormatting sqref="U103">
    <cfRule type="expression" dxfId="4874" priority="5483">
      <formula>OR((U103-U102)&gt;5,(U103-U102)&lt;-5)</formula>
    </cfRule>
  </conditionalFormatting>
  <conditionalFormatting sqref="V103">
    <cfRule type="expression" dxfId="4873" priority="5482">
      <formula>OR((V103-V102)&gt;5,(V103-V102)&lt;-5)</formula>
    </cfRule>
  </conditionalFormatting>
  <conditionalFormatting sqref="W103">
    <cfRule type="expression" dxfId="4872" priority="5481">
      <formula>OR((W103-W102)&gt;5,(W103-W102)&lt;-5)</formula>
    </cfRule>
  </conditionalFormatting>
  <conditionalFormatting sqref="X103">
    <cfRule type="expression" dxfId="4871" priority="5480">
      <formula>OR((X103-X102)&gt;5,(X103-X102)&lt;-5)</formula>
    </cfRule>
  </conditionalFormatting>
  <conditionalFormatting sqref="Y103">
    <cfRule type="expression" dxfId="4870" priority="5479">
      <formula>OR((Y103-Y102)&gt;5,(Y103-Y102)&lt;-5)</formula>
    </cfRule>
  </conditionalFormatting>
  <conditionalFormatting sqref="Z103">
    <cfRule type="expression" dxfId="4869" priority="5478">
      <formula>OR((Z103-Z102)&gt;5,(Z103-Z102)&lt;-5)</formula>
    </cfRule>
  </conditionalFormatting>
  <conditionalFormatting sqref="AA103">
    <cfRule type="expression" dxfId="4868" priority="5477">
      <formula>OR((AA103-AA102)&gt;5,(AA103-AA102)&lt;-5)</formula>
    </cfRule>
  </conditionalFormatting>
  <conditionalFormatting sqref="AB103">
    <cfRule type="expression" dxfId="4867" priority="5476">
      <formula>OR((AB103-AB102)&gt;5,(AB103-AB102)&lt;-5)</formula>
    </cfRule>
  </conditionalFormatting>
  <conditionalFormatting sqref="AC103">
    <cfRule type="expression" dxfId="4866" priority="5475">
      <formula>OR((AC103-AC102)&gt;5,(AC103-AC102)&lt;-5)</formula>
    </cfRule>
  </conditionalFormatting>
  <conditionalFormatting sqref="AD103">
    <cfRule type="expression" dxfId="4865" priority="5474">
      <formula>OR((AD103-AD102)&gt;5,(AD103-AD102)&lt;-5)</formula>
    </cfRule>
  </conditionalFormatting>
  <conditionalFormatting sqref="AE103">
    <cfRule type="expression" dxfId="4864" priority="5473">
      <formula>OR((AE103-AE102)&gt;5,(AE103-AE102)&lt;-5)</formula>
    </cfRule>
  </conditionalFormatting>
  <conditionalFormatting sqref="N105:P105">
    <cfRule type="expression" dxfId="4863" priority="5470">
      <formula>OR((N105-N104)&gt;5,(N105-N104)&lt;-5)</formula>
    </cfRule>
  </conditionalFormatting>
  <conditionalFormatting sqref="Q105">
    <cfRule type="expression" dxfId="4862" priority="5469">
      <formula>OR((Q105-Q104)&gt;5,(Q105-Q104)&lt;-5)</formula>
    </cfRule>
  </conditionalFormatting>
  <conditionalFormatting sqref="R105">
    <cfRule type="expression" dxfId="4861" priority="5468">
      <formula>OR((R105-R104)&gt;5,(R105-R104)&lt;-5)</formula>
    </cfRule>
  </conditionalFormatting>
  <conditionalFormatting sqref="S105">
    <cfRule type="expression" dxfId="4860" priority="5467">
      <formula>OR((S105-S104)&gt;5,(S105-S104)&lt;-5)</formula>
    </cfRule>
  </conditionalFormatting>
  <conditionalFormatting sqref="T105">
    <cfRule type="expression" dxfId="4859" priority="5466">
      <formula>OR((T105-T104)&gt;5,(T105-T104)&lt;-5)</formula>
    </cfRule>
  </conditionalFormatting>
  <conditionalFormatting sqref="U105">
    <cfRule type="expression" dxfId="4858" priority="5465">
      <formula>OR((U105-U104)&gt;5,(U105-U104)&lt;-5)</formula>
    </cfRule>
  </conditionalFormatting>
  <conditionalFormatting sqref="V105">
    <cfRule type="expression" dxfId="4857" priority="5464">
      <formula>OR((V105-V104)&gt;5,(V105-V104)&lt;-5)</formula>
    </cfRule>
  </conditionalFormatting>
  <conditionalFormatting sqref="W105">
    <cfRule type="expression" dxfId="4856" priority="5463">
      <formula>OR((W105-W104)&gt;5,(W105-W104)&lt;-5)</formula>
    </cfRule>
  </conditionalFormatting>
  <conditionalFormatting sqref="X105">
    <cfRule type="expression" dxfId="4855" priority="5462">
      <formula>OR((X105-X104)&gt;5,(X105-X104)&lt;-5)</formula>
    </cfRule>
  </conditionalFormatting>
  <conditionalFormatting sqref="Y105">
    <cfRule type="expression" dxfId="4854" priority="5461">
      <formula>OR((Y105-Y104)&gt;5,(Y105-Y104)&lt;-5)</formula>
    </cfRule>
  </conditionalFormatting>
  <conditionalFormatting sqref="Z105">
    <cfRule type="expression" dxfId="4853" priority="5460">
      <formula>OR((Z105-Z104)&gt;5,(Z105-Z104)&lt;-5)</formula>
    </cfRule>
  </conditionalFormatting>
  <conditionalFormatting sqref="AA105">
    <cfRule type="expression" dxfId="4852" priority="5459">
      <formula>OR((AA105-AA104)&gt;5,(AA105-AA104)&lt;-5)</formula>
    </cfRule>
  </conditionalFormatting>
  <conditionalFormatting sqref="AB105">
    <cfRule type="expression" dxfId="4851" priority="5458">
      <formula>OR((AB105-AB104)&gt;5,(AB105-AB104)&lt;-5)</formula>
    </cfRule>
  </conditionalFormatting>
  <conditionalFormatting sqref="AC105">
    <cfRule type="expression" dxfId="4850" priority="5457">
      <formula>OR((AC105-AC104)&gt;5,(AC105-AC104)&lt;-5)</formula>
    </cfRule>
  </conditionalFormatting>
  <conditionalFormatting sqref="AD105">
    <cfRule type="expression" dxfId="4849" priority="5456">
      <formula>OR((AD105-AD104)&gt;5,(AD105-AD104)&lt;-5)</formula>
    </cfRule>
  </conditionalFormatting>
  <conditionalFormatting sqref="AE105">
    <cfRule type="expression" dxfId="4848" priority="5455">
      <formula>OR((AE105-AE104)&gt;5,(AE105-AE104)&lt;-5)</formula>
    </cfRule>
  </conditionalFormatting>
  <conditionalFormatting sqref="N106:P106">
    <cfRule type="expression" dxfId="4847" priority="5452">
      <formula>OR((N106-N105)&gt;5,(N106-N105)&lt;-5)</formula>
    </cfRule>
  </conditionalFormatting>
  <conditionalFormatting sqref="Q106">
    <cfRule type="expression" dxfId="4846" priority="5451">
      <formula>OR((Q106-Q105)&gt;5,(Q106-Q105)&lt;-5)</formula>
    </cfRule>
  </conditionalFormatting>
  <conditionalFormatting sqref="R106">
    <cfRule type="expression" dxfId="4845" priority="5450">
      <formula>OR((R106-R105)&gt;5,(R106-R105)&lt;-5)</formula>
    </cfRule>
  </conditionalFormatting>
  <conditionalFormatting sqref="S106">
    <cfRule type="expression" dxfId="4844" priority="5449">
      <formula>OR((S106-S105)&gt;5,(S106-S105)&lt;-5)</formula>
    </cfRule>
  </conditionalFormatting>
  <conditionalFormatting sqref="T106">
    <cfRule type="expression" dxfId="4843" priority="5448">
      <formula>OR((T106-T105)&gt;5,(T106-T105)&lt;-5)</formula>
    </cfRule>
  </conditionalFormatting>
  <conditionalFormatting sqref="U106">
    <cfRule type="expression" dxfId="4842" priority="5447">
      <formula>OR((U106-U105)&gt;5,(U106-U105)&lt;-5)</formula>
    </cfRule>
  </conditionalFormatting>
  <conditionalFormatting sqref="V106">
    <cfRule type="expression" dxfId="4841" priority="5446">
      <formula>OR((V106-V105)&gt;5,(V106-V105)&lt;-5)</formula>
    </cfRule>
  </conditionalFormatting>
  <conditionalFormatting sqref="W106">
    <cfRule type="expression" dxfId="4840" priority="5445">
      <formula>OR((W106-W105)&gt;5,(W106-W105)&lt;-5)</formula>
    </cfRule>
  </conditionalFormatting>
  <conditionalFormatting sqref="X106">
    <cfRule type="expression" dxfId="4839" priority="5444">
      <formula>OR((X106-X105)&gt;5,(X106-X105)&lt;-5)</formula>
    </cfRule>
  </conditionalFormatting>
  <conditionalFormatting sqref="Y106">
    <cfRule type="expression" dxfId="4838" priority="5443">
      <formula>OR((Y106-Y105)&gt;5,(Y106-Y105)&lt;-5)</formula>
    </cfRule>
  </conditionalFormatting>
  <conditionalFormatting sqref="Z106">
    <cfRule type="expression" dxfId="4837" priority="5442">
      <formula>OR((Z106-Z105)&gt;5,(Z106-Z105)&lt;-5)</formula>
    </cfRule>
  </conditionalFormatting>
  <conditionalFormatting sqref="AA106">
    <cfRule type="expression" dxfId="4836" priority="5441">
      <formula>OR((AA106-AA105)&gt;5,(AA106-AA105)&lt;-5)</formula>
    </cfRule>
  </conditionalFormatting>
  <conditionalFormatting sqref="AB106">
    <cfRule type="expression" dxfId="4835" priority="5440">
      <formula>OR((AB106-AB105)&gt;5,(AB106-AB105)&lt;-5)</formula>
    </cfRule>
  </conditionalFormatting>
  <conditionalFormatting sqref="AC106">
    <cfRule type="expression" dxfId="4834" priority="5439">
      <formula>OR((AC106-AC105)&gt;5,(AC106-AC105)&lt;-5)</formula>
    </cfRule>
  </conditionalFormatting>
  <conditionalFormatting sqref="AD106">
    <cfRule type="expression" dxfId="4833" priority="5438">
      <formula>OR((AD106-AD105)&gt;5,(AD106-AD105)&lt;-5)</formula>
    </cfRule>
  </conditionalFormatting>
  <conditionalFormatting sqref="AE106">
    <cfRule type="expression" dxfId="4832" priority="5437">
      <formula>OR((AE106-AE105)&gt;5,(AE106-AE105)&lt;-5)</formula>
    </cfRule>
  </conditionalFormatting>
  <conditionalFormatting sqref="N108:P108">
    <cfRule type="expression" dxfId="4831" priority="5434">
      <formula>OR((N108-N107)&gt;5,(N108-N107)&lt;-5)</formula>
    </cfRule>
  </conditionalFormatting>
  <conditionalFormatting sqref="Q108">
    <cfRule type="expression" dxfId="4830" priority="5433">
      <formula>OR((Q108-Q107)&gt;5,(Q108-Q107)&lt;-5)</formula>
    </cfRule>
  </conditionalFormatting>
  <conditionalFormatting sqref="R108">
    <cfRule type="expression" dxfId="4829" priority="5432">
      <formula>OR((R108-R107)&gt;5,(R108-R107)&lt;-5)</formula>
    </cfRule>
  </conditionalFormatting>
  <conditionalFormatting sqref="S108">
    <cfRule type="expression" dxfId="4828" priority="5431">
      <formula>OR((S108-S107)&gt;5,(S108-S107)&lt;-5)</formula>
    </cfRule>
  </conditionalFormatting>
  <conditionalFormatting sqref="T108">
    <cfRule type="expression" dxfId="4827" priority="5430">
      <formula>OR((T108-T107)&gt;5,(T108-T107)&lt;-5)</formula>
    </cfRule>
  </conditionalFormatting>
  <conditionalFormatting sqref="U108">
    <cfRule type="expression" dxfId="4826" priority="5429">
      <formula>OR((U108-U107)&gt;5,(U108-U107)&lt;-5)</formula>
    </cfRule>
  </conditionalFormatting>
  <conditionalFormatting sqref="V108">
    <cfRule type="expression" dxfId="4825" priority="5428">
      <formula>OR((V108-V107)&gt;5,(V108-V107)&lt;-5)</formula>
    </cfRule>
  </conditionalFormatting>
  <conditionalFormatting sqref="W108">
    <cfRule type="expression" dxfId="4824" priority="5427">
      <formula>OR((W108-W107)&gt;5,(W108-W107)&lt;-5)</formula>
    </cfRule>
  </conditionalFormatting>
  <conditionalFormatting sqref="X108">
    <cfRule type="expression" dxfId="4823" priority="5426">
      <formula>OR((X108-X107)&gt;5,(X108-X107)&lt;-5)</formula>
    </cfRule>
  </conditionalFormatting>
  <conditionalFormatting sqref="Y108">
    <cfRule type="expression" dxfId="4822" priority="5425">
      <formula>OR((Y108-Y107)&gt;5,(Y108-Y107)&lt;-5)</formula>
    </cfRule>
  </conditionalFormatting>
  <conditionalFormatting sqref="Z108">
    <cfRule type="expression" dxfId="4821" priority="5424">
      <formula>OR((Z108-Z107)&gt;5,(Z108-Z107)&lt;-5)</formula>
    </cfRule>
  </conditionalFormatting>
  <conditionalFormatting sqref="AA108">
    <cfRule type="expression" dxfId="4820" priority="5423">
      <formula>OR((AA108-AA107)&gt;5,(AA108-AA107)&lt;-5)</formula>
    </cfRule>
  </conditionalFormatting>
  <conditionalFormatting sqref="AB108">
    <cfRule type="expression" dxfId="4819" priority="5422">
      <formula>OR((AB108-AB107)&gt;5,(AB108-AB107)&lt;-5)</formula>
    </cfRule>
  </conditionalFormatting>
  <conditionalFormatting sqref="AC108">
    <cfRule type="expression" dxfId="4818" priority="5421">
      <formula>OR((AC108-AC107)&gt;5,(AC108-AC107)&lt;-5)</formula>
    </cfRule>
  </conditionalFormatting>
  <conditionalFormatting sqref="AD108">
    <cfRule type="expression" dxfId="4817" priority="5420">
      <formula>OR((AD108-AD107)&gt;5,(AD108-AD107)&lt;-5)</formula>
    </cfRule>
  </conditionalFormatting>
  <conditionalFormatting sqref="AE108">
    <cfRule type="expression" dxfId="4816" priority="5419">
      <formula>OR((AE108-AE107)&gt;5,(AE108-AE107)&lt;-5)</formula>
    </cfRule>
  </conditionalFormatting>
  <conditionalFormatting sqref="N109:P109">
    <cfRule type="expression" dxfId="4815" priority="5416">
      <formula>OR((N109-N108)&gt;5,(N109-N108)&lt;-5)</formula>
    </cfRule>
  </conditionalFormatting>
  <conditionalFormatting sqref="Q109">
    <cfRule type="expression" dxfId="4814" priority="5415">
      <formula>OR((Q109-Q108)&gt;5,(Q109-Q108)&lt;-5)</formula>
    </cfRule>
  </conditionalFormatting>
  <conditionalFormatting sqref="R109">
    <cfRule type="expression" dxfId="4813" priority="5414">
      <formula>OR((R109-R108)&gt;5,(R109-R108)&lt;-5)</formula>
    </cfRule>
  </conditionalFormatting>
  <conditionalFormatting sqref="S109">
    <cfRule type="expression" dxfId="4812" priority="5413">
      <formula>OR((S109-S108)&gt;5,(S109-S108)&lt;-5)</formula>
    </cfRule>
  </conditionalFormatting>
  <conditionalFormatting sqref="T109">
    <cfRule type="expression" dxfId="4811" priority="5412">
      <formula>OR((T109-T108)&gt;5,(T109-T108)&lt;-5)</formula>
    </cfRule>
  </conditionalFormatting>
  <conditionalFormatting sqref="U109">
    <cfRule type="expression" dxfId="4810" priority="5411">
      <formula>OR((U109-U108)&gt;5,(U109-U108)&lt;-5)</formula>
    </cfRule>
  </conditionalFormatting>
  <conditionalFormatting sqref="V109">
    <cfRule type="expression" dxfId="4809" priority="5410">
      <formula>OR((V109-V108)&gt;5,(V109-V108)&lt;-5)</formula>
    </cfRule>
  </conditionalFormatting>
  <conditionalFormatting sqref="W109">
    <cfRule type="expression" dxfId="4808" priority="5409">
      <formula>OR((W109-W108)&gt;5,(W109-W108)&lt;-5)</formula>
    </cfRule>
  </conditionalFormatting>
  <conditionalFormatting sqref="X109">
    <cfRule type="expression" dxfId="4807" priority="5408">
      <formula>OR((X109-X108)&gt;5,(X109-X108)&lt;-5)</formula>
    </cfRule>
  </conditionalFormatting>
  <conditionalFormatting sqref="Y109">
    <cfRule type="expression" dxfId="4806" priority="5407">
      <formula>OR((Y109-Y108)&gt;5,(Y109-Y108)&lt;-5)</formula>
    </cfRule>
  </conditionalFormatting>
  <conditionalFormatting sqref="Z109">
    <cfRule type="expression" dxfId="4805" priority="5406">
      <formula>OR((Z109-Z108)&gt;5,(Z109-Z108)&lt;-5)</formula>
    </cfRule>
  </conditionalFormatting>
  <conditionalFormatting sqref="AA109">
    <cfRule type="expression" dxfId="4804" priority="5405">
      <formula>OR((AA109-AA108)&gt;5,(AA109-AA108)&lt;-5)</formula>
    </cfRule>
  </conditionalFormatting>
  <conditionalFormatting sqref="AB109">
    <cfRule type="expression" dxfId="4803" priority="5404">
      <formula>OR((AB109-AB108)&gt;5,(AB109-AB108)&lt;-5)</formula>
    </cfRule>
  </conditionalFormatting>
  <conditionalFormatting sqref="AC109">
    <cfRule type="expression" dxfId="4802" priority="5403">
      <formula>OR((AC109-AC108)&gt;5,(AC109-AC108)&lt;-5)</formula>
    </cfRule>
  </conditionalFormatting>
  <conditionalFormatting sqref="AD109">
    <cfRule type="expression" dxfId="4801" priority="5402">
      <formula>OR((AD109-AD108)&gt;5,(AD109-AD108)&lt;-5)</formula>
    </cfRule>
  </conditionalFormatting>
  <conditionalFormatting sqref="AE109">
    <cfRule type="expression" dxfId="4800" priority="5401">
      <formula>OR((AE109-AE108)&gt;5,(AE109-AE108)&lt;-5)</formula>
    </cfRule>
  </conditionalFormatting>
  <conditionalFormatting sqref="N111:P111">
    <cfRule type="expression" dxfId="4799" priority="5398">
      <formula>OR((N111-N110)&gt;5,(N111-N110)&lt;-5)</formula>
    </cfRule>
  </conditionalFormatting>
  <conditionalFormatting sqref="Q111">
    <cfRule type="expression" dxfId="4798" priority="5397">
      <formula>OR((Q111-Q110)&gt;5,(Q111-Q110)&lt;-5)</formula>
    </cfRule>
  </conditionalFormatting>
  <conditionalFormatting sqref="R111">
    <cfRule type="expression" dxfId="4797" priority="5396">
      <formula>OR((R111-R110)&gt;5,(R111-R110)&lt;-5)</formula>
    </cfRule>
  </conditionalFormatting>
  <conditionalFormatting sqref="S111">
    <cfRule type="expression" dxfId="4796" priority="5395">
      <formula>OR((S111-S110)&gt;5,(S111-S110)&lt;-5)</formula>
    </cfRule>
  </conditionalFormatting>
  <conditionalFormatting sqref="T111">
    <cfRule type="expression" dxfId="4795" priority="5394">
      <formula>OR((T111-T110)&gt;5,(T111-T110)&lt;-5)</formula>
    </cfRule>
  </conditionalFormatting>
  <conditionalFormatting sqref="U111">
    <cfRule type="expression" dxfId="4794" priority="5393">
      <formula>OR((U111-U110)&gt;5,(U111-U110)&lt;-5)</formula>
    </cfRule>
  </conditionalFormatting>
  <conditionalFormatting sqref="V111">
    <cfRule type="expression" dxfId="4793" priority="5392">
      <formula>OR((V111-V110)&gt;5,(V111-V110)&lt;-5)</formula>
    </cfRule>
  </conditionalFormatting>
  <conditionalFormatting sqref="W111">
    <cfRule type="expression" dxfId="4792" priority="5391">
      <formula>OR((W111-W110)&gt;5,(W111-W110)&lt;-5)</formula>
    </cfRule>
  </conditionalFormatting>
  <conditionalFormatting sqref="X111">
    <cfRule type="expression" dxfId="4791" priority="5390">
      <formula>OR((X111-X110)&gt;5,(X111-X110)&lt;-5)</formula>
    </cfRule>
  </conditionalFormatting>
  <conditionalFormatting sqref="Y111">
    <cfRule type="expression" dxfId="4790" priority="5389">
      <formula>OR((Y111-Y110)&gt;5,(Y111-Y110)&lt;-5)</formula>
    </cfRule>
  </conditionalFormatting>
  <conditionalFormatting sqref="Z111">
    <cfRule type="expression" dxfId="4789" priority="5388">
      <formula>OR((Z111-Z110)&gt;5,(Z111-Z110)&lt;-5)</formula>
    </cfRule>
  </conditionalFormatting>
  <conditionalFormatting sqref="AA111">
    <cfRule type="expression" dxfId="4788" priority="5387">
      <formula>OR((AA111-AA110)&gt;5,(AA111-AA110)&lt;-5)</formula>
    </cfRule>
  </conditionalFormatting>
  <conditionalFormatting sqref="AB111">
    <cfRule type="expression" dxfId="4787" priority="5386">
      <formula>OR((AB111-AB110)&gt;5,(AB111-AB110)&lt;-5)</formula>
    </cfRule>
  </conditionalFormatting>
  <conditionalFormatting sqref="AC111">
    <cfRule type="expression" dxfId="4786" priority="5385">
      <formula>OR((AC111-AC110)&gt;5,(AC111-AC110)&lt;-5)</formula>
    </cfRule>
  </conditionalFormatting>
  <conditionalFormatting sqref="AD111">
    <cfRule type="expression" dxfId="4785" priority="5384">
      <formula>OR((AD111-AD110)&gt;5,(AD111-AD110)&lt;-5)</formula>
    </cfRule>
  </conditionalFormatting>
  <conditionalFormatting sqref="AE111">
    <cfRule type="expression" dxfId="4784" priority="5383">
      <formula>OR((AE111-AE110)&gt;5,(AE111-AE110)&lt;-5)</formula>
    </cfRule>
  </conditionalFormatting>
  <conditionalFormatting sqref="N112:P112">
    <cfRule type="expression" dxfId="4783" priority="5380">
      <formula>OR((N112-N111)&gt;5,(N112-N111)&lt;-5)</formula>
    </cfRule>
  </conditionalFormatting>
  <conditionalFormatting sqref="Q112">
    <cfRule type="expression" dxfId="4782" priority="5379">
      <formula>OR((Q112-Q111)&gt;5,(Q112-Q111)&lt;-5)</formula>
    </cfRule>
  </conditionalFormatting>
  <conditionalFormatting sqref="R112">
    <cfRule type="expression" dxfId="4781" priority="5378">
      <formula>OR((R112-R111)&gt;5,(R112-R111)&lt;-5)</formula>
    </cfRule>
  </conditionalFormatting>
  <conditionalFormatting sqref="S112">
    <cfRule type="expression" dxfId="4780" priority="5377">
      <formula>OR((S112-S111)&gt;5,(S112-S111)&lt;-5)</formula>
    </cfRule>
  </conditionalFormatting>
  <conditionalFormatting sqref="T112">
    <cfRule type="expression" dxfId="4779" priority="5376">
      <formula>OR((T112-T111)&gt;5,(T112-T111)&lt;-5)</formula>
    </cfRule>
  </conditionalFormatting>
  <conditionalFormatting sqref="U112">
    <cfRule type="expression" dxfId="4778" priority="5375">
      <formula>OR((U112-U111)&gt;5,(U112-U111)&lt;-5)</formula>
    </cfRule>
  </conditionalFormatting>
  <conditionalFormatting sqref="V112">
    <cfRule type="expression" dxfId="4777" priority="5374">
      <formula>OR((V112-V111)&gt;5,(V112-V111)&lt;-5)</formula>
    </cfRule>
  </conditionalFormatting>
  <conditionalFormatting sqref="W112">
    <cfRule type="expression" dxfId="4776" priority="5373">
      <formula>OR((W112-W111)&gt;5,(W112-W111)&lt;-5)</formula>
    </cfRule>
  </conditionalFormatting>
  <conditionalFormatting sqref="X112">
    <cfRule type="expression" dxfId="4775" priority="5372">
      <formula>OR((X112-X111)&gt;5,(X112-X111)&lt;-5)</formula>
    </cfRule>
  </conditionalFormatting>
  <conditionalFormatting sqref="Y112">
    <cfRule type="expression" dxfId="4774" priority="5371">
      <formula>OR((Y112-Y111)&gt;5,(Y112-Y111)&lt;-5)</formula>
    </cfRule>
  </conditionalFormatting>
  <conditionalFormatting sqref="Z112">
    <cfRule type="expression" dxfId="4773" priority="5370">
      <formula>OR((Z112-Z111)&gt;5,(Z112-Z111)&lt;-5)</formula>
    </cfRule>
  </conditionalFormatting>
  <conditionalFormatting sqref="AA112">
    <cfRule type="expression" dxfId="4772" priority="5369">
      <formula>OR((AA112-AA111)&gt;5,(AA112-AA111)&lt;-5)</formula>
    </cfRule>
  </conditionalFormatting>
  <conditionalFormatting sqref="AB112">
    <cfRule type="expression" dxfId="4771" priority="5368">
      <formula>OR((AB112-AB111)&gt;5,(AB112-AB111)&lt;-5)</formula>
    </cfRule>
  </conditionalFormatting>
  <conditionalFormatting sqref="AC112">
    <cfRule type="expression" dxfId="4770" priority="5367">
      <formula>OR((AC112-AC111)&gt;5,(AC112-AC111)&lt;-5)</formula>
    </cfRule>
  </conditionalFormatting>
  <conditionalFormatting sqref="AD112">
    <cfRule type="expression" dxfId="4769" priority="5366">
      <formula>OR((AD112-AD111)&gt;5,(AD112-AD111)&lt;-5)</formula>
    </cfRule>
  </conditionalFormatting>
  <conditionalFormatting sqref="AE112">
    <cfRule type="expression" dxfId="4768" priority="5365">
      <formula>OR((AE112-AE111)&gt;5,(AE112-AE111)&lt;-5)</formula>
    </cfRule>
  </conditionalFormatting>
  <conditionalFormatting sqref="N114:P114">
    <cfRule type="expression" dxfId="4767" priority="5362">
      <formula>OR((N114-N113)&gt;5,(N114-N113)&lt;-5)</formula>
    </cfRule>
  </conditionalFormatting>
  <conditionalFormatting sqref="Q114">
    <cfRule type="expression" dxfId="4766" priority="5361">
      <formula>OR((Q114-Q113)&gt;5,(Q114-Q113)&lt;-5)</formula>
    </cfRule>
  </conditionalFormatting>
  <conditionalFormatting sqref="R114">
    <cfRule type="expression" dxfId="4765" priority="5360">
      <formula>OR((R114-R113)&gt;5,(R114-R113)&lt;-5)</formula>
    </cfRule>
  </conditionalFormatting>
  <conditionalFormatting sqref="S114">
    <cfRule type="expression" dxfId="4764" priority="5359">
      <formula>OR((S114-S113)&gt;5,(S114-S113)&lt;-5)</formula>
    </cfRule>
  </conditionalFormatting>
  <conditionalFormatting sqref="T114">
    <cfRule type="expression" dxfId="4763" priority="5358">
      <formula>OR((T114-T113)&gt;5,(T114-T113)&lt;-5)</formula>
    </cfRule>
  </conditionalFormatting>
  <conditionalFormatting sqref="U114">
    <cfRule type="expression" dxfId="4762" priority="5357">
      <formula>OR((U114-U113)&gt;5,(U114-U113)&lt;-5)</formula>
    </cfRule>
  </conditionalFormatting>
  <conditionalFormatting sqref="V114">
    <cfRule type="expression" dxfId="4761" priority="5356">
      <formula>OR((V114-V113)&gt;5,(V114-V113)&lt;-5)</formula>
    </cfRule>
  </conditionalFormatting>
  <conditionalFormatting sqref="W114">
    <cfRule type="expression" dxfId="4760" priority="5355">
      <formula>OR((W114-W113)&gt;5,(W114-W113)&lt;-5)</formula>
    </cfRule>
  </conditionalFormatting>
  <conditionalFormatting sqref="X114">
    <cfRule type="expression" dxfId="4759" priority="5354">
      <formula>OR((X114-X113)&gt;5,(X114-X113)&lt;-5)</formula>
    </cfRule>
  </conditionalFormatting>
  <conditionalFormatting sqref="Y114">
    <cfRule type="expression" dxfId="4758" priority="5353">
      <formula>OR((Y114-Y113)&gt;5,(Y114-Y113)&lt;-5)</formula>
    </cfRule>
  </conditionalFormatting>
  <conditionalFormatting sqref="Z114">
    <cfRule type="expression" dxfId="4757" priority="5352">
      <formula>OR((Z114-Z113)&gt;5,(Z114-Z113)&lt;-5)</formula>
    </cfRule>
  </conditionalFormatting>
  <conditionalFormatting sqref="AA114">
    <cfRule type="expression" dxfId="4756" priority="5351">
      <formula>OR((AA114-AA113)&gt;5,(AA114-AA113)&lt;-5)</formula>
    </cfRule>
  </conditionalFormatting>
  <conditionalFormatting sqref="AB114">
    <cfRule type="expression" dxfId="4755" priority="5350">
      <formula>OR((AB114-AB113)&gt;5,(AB114-AB113)&lt;-5)</formula>
    </cfRule>
  </conditionalFormatting>
  <conditionalFormatting sqref="AC114">
    <cfRule type="expression" dxfId="4754" priority="5349">
      <formula>OR((AC114-AC113)&gt;5,(AC114-AC113)&lt;-5)</formula>
    </cfRule>
  </conditionalFormatting>
  <conditionalFormatting sqref="AD114">
    <cfRule type="expression" dxfId="4753" priority="5348">
      <formula>OR((AD114-AD113)&gt;5,(AD114-AD113)&lt;-5)</formula>
    </cfRule>
  </conditionalFormatting>
  <conditionalFormatting sqref="AE114">
    <cfRule type="expression" dxfId="4752" priority="5347">
      <formula>OR((AE114-AE113)&gt;5,(AE114-AE113)&lt;-5)</formula>
    </cfRule>
  </conditionalFormatting>
  <conditionalFormatting sqref="N115:P115">
    <cfRule type="expression" dxfId="4751" priority="5344">
      <formula>OR((N115-N114)&gt;5,(N115-N114)&lt;-5)</formula>
    </cfRule>
  </conditionalFormatting>
  <conditionalFormatting sqref="Q115">
    <cfRule type="expression" dxfId="4750" priority="5343">
      <formula>OR((Q115-Q114)&gt;5,(Q115-Q114)&lt;-5)</formula>
    </cfRule>
  </conditionalFormatting>
  <conditionalFormatting sqref="R115">
    <cfRule type="expression" dxfId="4749" priority="5342">
      <formula>OR((R115-R114)&gt;5,(R115-R114)&lt;-5)</formula>
    </cfRule>
  </conditionalFormatting>
  <conditionalFormatting sqref="S115">
    <cfRule type="expression" dxfId="4748" priority="5341">
      <formula>OR((S115-S114)&gt;5,(S115-S114)&lt;-5)</formula>
    </cfRule>
  </conditionalFormatting>
  <conditionalFormatting sqref="T115">
    <cfRule type="expression" dxfId="4747" priority="5340">
      <formula>OR((T115-T114)&gt;5,(T115-T114)&lt;-5)</formula>
    </cfRule>
  </conditionalFormatting>
  <conditionalFormatting sqref="U115">
    <cfRule type="expression" dxfId="4746" priority="5339">
      <formula>OR((U115-U114)&gt;5,(U115-U114)&lt;-5)</formula>
    </cfRule>
  </conditionalFormatting>
  <conditionalFormatting sqref="V115">
    <cfRule type="expression" dxfId="4745" priority="5338">
      <formula>OR((V115-V114)&gt;5,(V115-V114)&lt;-5)</formula>
    </cfRule>
  </conditionalFormatting>
  <conditionalFormatting sqref="W115">
    <cfRule type="expression" dxfId="4744" priority="5337">
      <formula>OR((W115-W114)&gt;5,(W115-W114)&lt;-5)</formula>
    </cfRule>
  </conditionalFormatting>
  <conditionalFormatting sqref="X115">
    <cfRule type="expression" dxfId="4743" priority="5336">
      <formula>OR((X115-X114)&gt;5,(X115-X114)&lt;-5)</formula>
    </cfRule>
  </conditionalFormatting>
  <conditionalFormatting sqref="Y115">
    <cfRule type="expression" dxfId="4742" priority="5335">
      <formula>OR((Y115-Y114)&gt;5,(Y115-Y114)&lt;-5)</formula>
    </cfRule>
  </conditionalFormatting>
  <conditionalFormatting sqref="Z115">
    <cfRule type="expression" dxfId="4741" priority="5334">
      <formula>OR((Z115-Z114)&gt;5,(Z115-Z114)&lt;-5)</formula>
    </cfRule>
  </conditionalFormatting>
  <conditionalFormatting sqref="AA115">
    <cfRule type="expression" dxfId="4740" priority="5333">
      <formula>OR((AA115-AA114)&gt;5,(AA115-AA114)&lt;-5)</formula>
    </cfRule>
  </conditionalFormatting>
  <conditionalFormatting sqref="AB115">
    <cfRule type="expression" dxfId="4739" priority="5332">
      <formula>OR((AB115-AB114)&gt;5,(AB115-AB114)&lt;-5)</formula>
    </cfRule>
  </conditionalFormatting>
  <conditionalFormatting sqref="AC115">
    <cfRule type="expression" dxfId="4738" priority="5331">
      <formula>OR((AC115-AC114)&gt;5,(AC115-AC114)&lt;-5)</formula>
    </cfRule>
  </conditionalFormatting>
  <conditionalFormatting sqref="AD115">
    <cfRule type="expression" dxfId="4737" priority="5330">
      <formula>OR((AD115-AD114)&gt;5,(AD115-AD114)&lt;-5)</formula>
    </cfRule>
  </conditionalFormatting>
  <conditionalFormatting sqref="AE115">
    <cfRule type="expression" dxfId="4736" priority="5329">
      <formula>OR((AE115-AE114)&gt;5,(AE115-AE114)&lt;-5)</formula>
    </cfRule>
  </conditionalFormatting>
  <conditionalFormatting sqref="N117:P117">
    <cfRule type="expression" dxfId="4735" priority="5326">
      <formula>OR((N117-N116)&gt;5,(N117-N116)&lt;-5)</formula>
    </cfRule>
  </conditionalFormatting>
  <conditionalFormatting sqref="Q117">
    <cfRule type="expression" dxfId="4734" priority="5325">
      <formula>OR((Q117-Q116)&gt;5,(Q117-Q116)&lt;-5)</formula>
    </cfRule>
  </conditionalFormatting>
  <conditionalFormatting sqref="R117">
    <cfRule type="expression" dxfId="4733" priority="5324">
      <formula>OR((R117-R116)&gt;5,(R117-R116)&lt;-5)</formula>
    </cfRule>
  </conditionalFormatting>
  <conditionalFormatting sqref="S117">
    <cfRule type="expression" dxfId="4732" priority="5323">
      <formula>OR((S117-S116)&gt;5,(S117-S116)&lt;-5)</formula>
    </cfRule>
  </conditionalFormatting>
  <conditionalFormatting sqref="T117">
    <cfRule type="expression" dxfId="4731" priority="5322">
      <formula>OR((T117-T116)&gt;5,(T117-T116)&lt;-5)</formula>
    </cfRule>
  </conditionalFormatting>
  <conditionalFormatting sqref="U117">
    <cfRule type="expression" dxfId="4730" priority="5321">
      <formula>OR((U117-U116)&gt;5,(U117-U116)&lt;-5)</formula>
    </cfRule>
  </conditionalFormatting>
  <conditionalFormatting sqref="V117">
    <cfRule type="expression" dxfId="4729" priority="5320">
      <formula>OR((V117-V116)&gt;5,(V117-V116)&lt;-5)</formula>
    </cfRule>
  </conditionalFormatting>
  <conditionalFormatting sqref="W117">
    <cfRule type="expression" dxfId="4728" priority="5319">
      <formula>OR((W117-W116)&gt;5,(W117-W116)&lt;-5)</formula>
    </cfRule>
  </conditionalFormatting>
  <conditionalFormatting sqref="X117">
    <cfRule type="expression" dxfId="4727" priority="5318">
      <formula>OR((X117-X116)&gt;5,(X117-X116)&lt;-5)</formula>
    </cfRule>
  </conditionalFormatting>
  <conditionalFormatting sqref="Y117">
    <cfRule type="expression" dxfId="4726" priority="5317">
      <formula>OR((Y117-Y116)&gt;5,(Y117-Y116)&lt;-5)</formula>
    </cfRule>
  </conditionalFormatting>
  <conditionalFormatting sqref="Z117">
    <cfRule type="expression" dxfId="4725" priority="5316">
      <formula>OR((Z117-Z116)&gt;5,(Z117-Z116)&lt;-5)</formula>
    </cfRule>
  </conditionalFormatting>
  <conditionalFormatting sqref="AA117">
    <cfRule type="expression" dxfId="4724" priority="5315">
      <formula>OR((AA117-AA116)&gt;5,(AA117-AA116)&lt;-5)</formula>
    </cfRule>
  </conditionalFormatting>
  <conditionalFormatting sqref="AB117">
    <cfRule type="expression" dxfId="4723" priority="5314">
      <formula>OR((AB117-AB116)&gt;5,(AB117-AB116)&lt;-5)</formula>
    </cfRule>
  </conditionalFormatting>
  <conditionalFormatting sqref="AC117">
    <cfRule type="expression" dxfId="4722" priority="5313">
      <formula>OR((AC117-AC116)&gt;5,(AC117-AC116)&lt;-5)</formula>
    </cfRule>
  </conditionalFormatting>
  <conditionalFormatting sqref="AD117">
    <cfRule type="expression" dxfId="4721" priority="5312">
      <formula>OR((AD117-AD116)&gt;5,(AD117-AD116)&lt;-5)</formula>
    </cfRule>
  </conditionalFormatting>
  <conditionalFormatting sqref="AE117">
    <cfRule type="expression" dxfId="4720" priority="5311">
      <formula>OR((AE117-AE116)&gt;5,(AE117-AE116)&lt;-5)</formula>
    </cfRule>
  </conditionalFormatting>
  <conditionalFormatting sqref="N118:P118">
    <cfRule type="expression" dxfId="4719" priority="5308">
      <formula>OR((N118-N117)&gt;5,(N118-N117)&lt;-5)</formula>
    </cfRule>
  </conditionalFormatting>
  <conditionalFormatting sqref="Q118">
    <cfRule type="expression" dxfId="4718" priority="5307">
      <formula>OR((Q118-Q117)&gt;5,(Q118-Q117)&lt;-5)</formula>
    </cfRule>
  </conditionalFormatting>
  <conditionalFormatting sqref="R118">
    <cfRule type="expression" dxfId="4717" priority="5306">
      <formula>OR((R118-R117)&gt;5,(R118-R117)&lt;-5)</formula>
    </cfRule>
  </conditionalFormatting>
  <conditionalFormatting sqref="S118">
    <cfRule type="expression" dxfId="4716" priority="5305">
      <formula>OR((S118-S117)&gt;5,(S118-S117)&lt;-5)</formula>
    </cfRule>
  </conditionalFormatting>
  <conditionalFormatting sqref="T118">
    <cfRule type="expression" dxfId="4715" priority="5304">
      <formula>OR((T118-T117)&gt;5,(T118-T117)&lt;-5)</formula>
    </cfRule>
  </conditionalFormatting>
  <conditionalFormatting sqref="U118">
    <cfRule type="expression" dxfId="4714" priority="5303">
      <formula>OR((U118-U117)&gt;5,(U118-U117)&lt;-5)</formula>
    </cfRule>
  </conditionalFormatting>
  <conditionalFormatting sqref="V118">
    <cfRule type="expression" dxfId="4713" priority="5302">
      <formula>OR((V118-V117)&gt;5,(V118-V117)&lt;-5)</formula>
    </cfRule>
  </conditionalFormatting>
  <conditionalFormatting sqref="W118">
    <cfRule type="expression" dxfId="4712" priority="5301">
      <formula>OR((W118-W117)&gt;5,(W118-W117)&lt;-5)</formula>
    </cfRule>
  </conditionalFormatting>
  <conditionalFormatting sqref="X118">
    <cfRule type="expression" dxfId="4711" priority="5300">
      <formula>OR((X118-X117)&gt;5,(X118-X117)&lt;-5)</formula>
    </cfRule>
  </conditionalFormatting>
  <conditionalFormatting sqref="Y118">
    <cfRule type="expression" dxfId="4710" priority="5299">
      <formula>OR((Y118-Y117)&gt;5,(Y118-Y117)&lt;-5)</formula>
    </cfRule>
  </conditionalFormatting>
  <conditionalFormatting sqref="Z118">
    <cfRule type="expression" dxfId="4709" priority="5298">
      <formula>OR((Z118-Z117)&gt;5,(Z118-Z117)&lt;-5)</formula>
    </cfRule>
  </conditionalFormatting>
  <conditionalFormatting sqref="AA118">
    <cfRule type="expression" dxfId="4708" priority="5297">
      <formula>OR((AA118-AA117)&gt;5,(AA118-AA117)&lt;-5)</formula>
    </cfRule>
  </conditionalFormatting>
  <conditionalFormatting sqref="AB118">
    <cfRule type="expression" dxfId="4707" priority="5296">
      <formula>OR((AB118-AB117)&gt;5,(AB118-AB117)&lt;-5)</formula>
    </cfRule>
  </conditionalFormatting>
  <conditionalFormatting sqref="AC118">
    <cfRule type="expression" dxfId="4706" priority="5295">
      <formula>OR((AC118-AC117)&gt;5,(AC118-AC117)&lt;-5)</formula>
    </cfRule>
  </conditionalFormatting>
  <conditionalFormatting sqref="AD118">
    <cfRule type="expression" dxfId="4705" priority="5294">
      <formula>OR((AD118-AD117)&gt;5,(AD118-AD117)&lt;-5)</formula>
    </cfRule>
  </conditionalFormatting>
  <conditionalFormatting sqref="AE118">
    <cfRule type="expression" dxfId="4704" priority="5293">
      <formula>OR((AE118-AE117)&gt;5,(AE118-AE117)&lt;-5)</formula>
    </cfRule>
  </conditionalFormatting>
  <conditionalFormatting sqref="N128:P128">
    <cfRule type="expression" dxfId="4703" priority="5290">
      <formula>OR((N128-N127)&gt;5,(N128-N127)&lt;-5)</formula>
    </cfRule>
  </conditionalFormatting>
  <conditionalFormatting sqref="Q128">
    <cfRule type="expression" dxfId="4702" priority="5289">
      <formula>OR((Q128-Q127)&gt;5,(Q128-Q127)&lt;-5)</formula>
    </cfRule>
  </conditionalFormatting>
  <conditionalFormatting sqref="R128">
    <cfRule type="expression" dxfId="4701" priority="5288">
      <formula>OR((R128-R127)&gt;5,(R128-R127)&lt;-5)</formula>
    </cfRule>
  </conditionalFormatting>
  <conditionalFormatting sqref="S128">
    <cfRule type="expression" dxfId="4700" priority="5287">
      <formula>OR((S128-S127)&gt;5,(S128-S127)&lt;-5)</formula>
    </cfRule>
  </conditionalFormatting>
  <conditionalFormatting sqref="T128">
    <cfRule type="expression" dxfId="4699" priority="5286">
      <formula>OR((T128-T127)&gt;5,(T128-T127)&lt;-5)</formula>
    </cfRule>
  </conditionalFormatting>
  <conditionalFormatting sqref="U128">
    <cfRule type="expression" dxfId="4698" priority="5285">
      <formula>OR((U128-U127)&gt;5,(U128-U127)&lt;-5)</formula>
    </cfRule>
  </conditionalFormatting>
  <conditionalFormatting sqref="V128">
    <cfRule type="expression" dxfId="4697" priority="5284">
      <formula>OR((V128-V127)&gt;5,(V128-V127)&lt;-5)</formula>
    </cfRule>
  </conditionalFormatting>
  <conditionalFormatting sqref="W128">
    <cfRule type="expression" dxfId="4696" priority="5283">
      <formula>OR((W128-W127)&gt;5,(W128-W127)&lt;-5)</formula>
    </cfRule>
  </conditionalFormatting>
  <conditionalFormatting sqref="X128">
    <cfRule type="expression" dxfId="4695" priority="5282">
      <formula>OR((X128-X127)&gt;5,(X128-X127)&lt;-5)</formula>
    </cfRule>
  </conditionalFormatting>
  <conditionalFormatting sqref="Y128">
    <cfRule type="expression" dxfId="4694" priority="5281">
      <formula>OR((Y128-Y127)&gt;5,(Y128-Y127)&lt;-5)</formula>
    </cfRule>
  </conditionalFormatting>
  <conditionalFormatting sqref="Z128">
    <cfRule type="expression" dxfId="4693" priority="5280">
      <formula>OR((Z128-Z127)&gt;5,(Z128-Z127)&lt;-5)</formula>
    </cfRule>
  </conditionalFormatting>
  <conditionalFormatting sqref="AA128">
    <cfRule type="expression" dxfId="4692" priority="5279">
      <formula>OR((AA128-AA127)&gt;5,(AA128-AA127)&lt;-5)</formula>
    </cfRule>
  </conditionalFormatting>
  <conditionalFormatting sqref="AB128">
    <cfRule type="expression" dxfId="4691" priority="5278">
      <formula>OR((AB128-AB127)&gt;5,(AB128-AB127)&lt;-5)</formula>
    </cfRule>
  </conditionalFormatting>
  <conditionalFormatting sqref="AC128">
    <cfRule type="expression" dxfId="4690" priority="5277">
      <formula>OR((AC128-AC127)&gt;5,(AC128-AC127)&lt;-5)</formula>
    </cfRule>
  </conditionalFormatting>
  <conditionalFormatting sqref="AD128">
    <cfRule type="expression" dxfId="4689" priority="5276">
      <formula>OR((AD128-AD127)&gt;5,(AD128-AD127)&lt;-5)</formula>
    </cfRule>
  </conditionalFormatting>
  <conditionalFormatting sqref="AE128">
    <cfRule type="expression" dxfId="4688" priority="5275">
      <formula>OR((AE128-AE127)&gt;5,(AE128-AE127)&lt;-5)</formula>
    </cfRule>
  </conditionalFormatting>
  <conditionalFormatting sqref="N129:P129">
    <cfRule type="expression" dxfId="4687" priority="5272">
      <formula>OR((N129-N128)&gt;5,(N129-N128)&lt;-5)</formula>
    </cfRule>
  </conditionalFormatting>
  <conditionalFormatting sqref="Q129">
    <cfRule type="expression" dxfId="4686" priority="5271">
      <formula>OR((Q129-Q128)&gt;5,(Q129-Q128)&lt;-5)</formula>
    </cfRule>
  </conditionalFormatting>
  <conditionalFormatting sqref="R129">
    <cfRule type="expression" dxfId="4685" priority="5270">
      <formula>OR((R129-R128)&gt;5,(R129-R128)&lt;-5)</formula>
    </cfRule>
  </conditionalFormatting>
  <conditionalFormatting sqref="S129">
    <cfRule type="expression" dxfId="4684" priority="5269">
      <formula>OR((S129-S128)&gt;5,(S129-S128)&lt;-5)</formula>
    </cfRule>
  </conditionalFormatting>
  <conditionalFormatting sqref="T129">
    <cfRule type="expression" dxfId="4683" priority="5268">
      <formula>OR((T129-T128)&gt;5,(T129-T128)&lt;-5)</formula>
    </cfRule>
  </conditionalFormatting>
  <conditionalFormatting sqref="U129">
    <cfRule type="expression" dxfId="4682" priority="5267">
      <formula>OR((U129-U128)&gt;5,(U129-U128)&lt;-5)</formula>
    </cfRule>
  </conditionalFormatting>
  <conditionalFormatting sqref="V129">
    <cfRule type="expression" dxfId="4681" priority="5266">
      <formula>OR((V129-V128)&gt;5,(V129-V128)&lt;-5)</formula>
    </cfRule>
  </conditionalFormatting>
  <conditionalFormatting sqref="W129">
    <cfRule type="expression" dxfId="4680" priority="5265">
      <formula>OR((W129-W128)&gt;5,(W129-W128)&lt;-5)</formula>
    </cfRule>
  </conditionalFormatting>
  <conditionalFormatting sqref="X129">
    <cfRule type="expression" dxfId="4679" priority="5264">
      <formula>OR((X129-X128)&gt;5,(X129-X128)&lt;-5)</formula>
    </cfRule>
  </conditionalFormatting>
  <conditionalFormatting sqref="Y129">
    <cfRule type="expression" dxfId="4678" priority="5263">
      <formula>OR((Y129-Y128)&gt;5,(Y129-Y128)&lt;-5)</formula>
    </cfRule>
  </conditionalFormatting>
  <conditionalFormatting sqref="Z129">
    <cfRule type="expression" dxfId="4677" priority="5262">
      <formula>OR((Z129-Z128)&gt;5,(Z129-Z128)&lt;-5)</formula>
    </cfRule>
  </conditionalFormatting>
  <conditionalFormatting sqref="AA129">
    <cfRule type="expression" dxfId="4676" priority="5261">
      <formula>OR((AA129-AA128)&gt;5,(AA129-AA128)&lt;-5)</formula>
    </cfRule>
  </conditionalFormatting>
  <conditionalFormatting sqref="AB129">
    <cfRule type="expression" dxfId="4675" priority="5260">
      <formula>OR((AB129-AB128)&gt;5,(AB129-AB128)&lt;-5)</formula>
    </cfRule>
  </conditionalFormatting>
  <conditionalFormatting sqref="AC129">
    <cfRule type="expression" dxfId="4674" priority="5259">
      <formula>OR((AC129-AC128)&gt;5,(AC129-AC128)&lt;-5)</formula>
    </cfRule>
  </conditionalFormatting>
  <conditionalFormatting sqref="AD129">
    <cfRule type="expression" dxfId="4673" priority="5258">
      <formula>OR((AD129-AD128)&gt;5,(AD129-AD128)&lt;-5)</formula>
    </cfRule>
  </conditionalFormatting>
  <conditionalFormatting sqref="AE129">
    <cfRule type="expression" dxfId="4672" priority="5257">
      <formula>OR((AE129-AE128)&gt;5,(AE129-AE128)&lt;-5)</formula>
    </cfRule>
  </conditionalFormatting>
  <conditionalFormatting sqref="N130:P130">
    <cfRule type="expression" dxfId="4671" priority="5254">
      <formula>OR((N130-N129)&gt;5,(N130-N129)&lt;-5)</formula>
    </cfRule>
  </conditionalFormatting>
  <conditionalFormatting sqref="Q130">
    <cfRule type="expression" dxfId="4670" priority="5253">
      <formula>OR((Q130-Q129)&gt;5,(Q130-Q129)&lt;-5)</formula>
    </cfRule>
  </conditionalFormatting>
  <conditionalFormatting sqref="R130">
    <cfRule type="expression" dxfId="4669" priority="5252">
      <formula>OR((R130-R129)&gt;5,(R130-R129)&lt;-5)</formula>
    </cfRule>
  </conditionalFormatting>
  <conditionalFormatting sqref="S130">
    <cfRule type="expression" dxfId="4668" priority="5251">
      <formula>OR((S130-S129)&gt;5,(S130-S129)&lt;-5)</formula>
    </cfRule>
  </conditionalFormatting>
  <conditionalFormatting sqref="T130">
    <cfRule type="expression" dxfId="4667" priority="5250">
      <formula>OR((T130-T129)&gt;5,(T130-T129)&lt;-5)</formula>
    </cfRule>
  </conditionalFormatting>
  <conditionalFormatting sqref="U130">
    <cfRule type="expression" dxfId="4666" priority="5249">
      <formula>OR((U130-U129)&gt;5,(U130-U129)&lt;-5)</formula>
    </cfRule>
  </conditionalFormatting>
  <conditionalFormatting sqref="V130">
    <cfRule type="expression" dxfId="4665" priority="5248">
      <formula>OR((V130-V129)&gt;5,(V130-V129)&lt;-5)</formula>
    </cfRule>
  </conditionalFormatting>
  <conditionalFormatting sqref="W130">
    <cfRule type="expression" dxfId="4664" priority="5247">
      <formula>OR((W130-W129)&gt;5,(W130-W129)&lt;-5)</formula>
    </cfRule>
  </conditionalFormatting>
  <conditionalFormatting sqref="X130">
    <cfRule type="expression" dxfId="4663" priority="5246">
      <formula>OR((X130-X129)&gt;5,(X130-X129)&lt;-5)</formula>
    </cfRule>
  </conditionalFormatting>
  <conditionalFormatting sqref="Y130">
    <cfRule type="expression" dxfId="4662" priority="5245">
      <formula>OR((Y130-Y129)&gt;5,(Y130-Y129)&lt;-5)</formula>
    </cfRule>
  </conditionalFormatting>
  <conditionalFormatting sqref="Z130">
    <cfRule type="expression" dxfId="4661" priority="5244">
      <formula>OR((Z130-Z129)&gt;5,(Z130-Z129)&lt;-5)</formula>
    </cfRule>
  </conditionalFormatting>
  <conditionalFormatting sqref="AA130">
    <cfRule type="expression" dxfId="4660" priority="5243">
      <formula>OR((AA130-AA129)&gt;5,(AA130-AA129)&lt;-5)</formula>
    </cfRule>
  </conditionalFormatting>
  <conditionalFormatting sqref="AB130">
    <cfRule type="expression" dxfId="4659" priority="5242">
      <formula>OR((AB130-AB129)&gt;5,(AB130-AB129)&lt;-5)</formula>
    </cfRule>
  </conditionalFormatting>
  <conditionalFormatting sqref="AC130">
    <cfRule type="expression" dxfId="4658" priority="5241">
      <formula>OR((AC130-AC129)&gt;5,(AC130-AC129)&lt;-5)</formula>
    </cfRule>
  </conditionalFormatting>
  <conditionalFormatting sqref="AD130">
    <cfRule type="expression" dxfId="4657" priority="5240">
      <formula>OR((AD130-AD129)&gt;5,(AD130-AD129)&lt;-5)</formula>
    </cfRule>
  </conditionalFormatting>
  <conditionalFormatting sqref="AE130">
    <cfRule type="expression" dxfId="4656" priority="5239">
      <formula>OR((AE130-AE129)&gt;5,(AE130-AE129)&lt;-5)</formula>
    </cfRule>
  </conditionalFormatting>
  <conditionalFormatting sqref="N131:P131">
    <cfRule type="expression" dxfId="4655" priority="5236">
      <formula>OR((N131-N130)&gt;5,(N131-N130)&lt;-5)</formula>
    </cfRule>
  </conditionalFormatting>
  <conditionalFormatting sqref="Q131">
    <cfRule type="expression" dxfId="4654" priority="5235">
      <formula>OR((Q131-Q130)&gt;5,(Q131-Q130)&lt;-5)</formula>
    </cfRule>
  </conditionalFormatting>
  <conditionalFormatting sqref="R131">
    <cfRule type="expression" dxfId="4653" priority="5234">
      <formula>OR((R131-R130)&gt;5,(R131-R130)&lt;-5)</formula>
    </cfRule>
  </conditionalFormatting>
  <conditionalFormatting sqref="S131">
    <cfRule type="expression" dxfId="4652" priority="5233">
      <formula>OR((S131-S130)&gt;5,(S131-S130)&lt;-5)</formula>
    </cfRule>
  </conditionalFormatting>
  <conditionalFormatting sqref="T131">
    <cfRule type="expression" dxfId="4651" priority="5232">
      <formula>OR((T131-T130)&gt;5,(T131-T130)&lt;-5)</formula>
    </cfRule>
  </conditionalFormatting>
  <conditionalFormatting sqref="U131">
    <cfRule type="expression" dxfId="4650" priority="5231">
      <formula>OR((U131-U130)&gt;5,(U131-U130)&lt;-5)</formula>
    </cfRule>
  </conditionalFormatting>
  <conditionalFormatting sqref="V131">
    <cfRule type="expression" dxfId="4649" priority="5230">
      <formula>OR((V131-V130)&gt;5,(V131-V130)&lt;-5)</formula>
    </cfRule>
  </conditionalFormatting>
  <conditionalFormatting sqref="W131">
    <cfRule type="expression" dxfId="4648" priority="5229">
      <formula>OR((W131-W130)&gt;5,(W131-W130)&lt;-5)</formula>
    </cfRule>
  </conditionalFormatting>
  <conditionalFormatting sqref="X131">
    <cfRule type="expression" dxfId="4647" priority="5228">
      <formula>OR((X131-X130)&gt;5,(X131-X130)&lt;-5)</formula>
    </cfRule>
  </conditionalFormatting>
  <conditionalFormatting sqref="Y131">
    <cfRule type="expression" dxfId="4646" priority="5227">
      <formula>OR((Y131-Y130)&gt;5,(Y131-Y130)&lt;-5)</formula>
    </cfRule>
  </conditionalFormatting>
  <conditionalFormatting sqref="Z131">
    <cfRule type="expression" dxfId="4645" priority="5226">
      <formula>OR((Z131-Z130)&gt;5,(Z131-Z130)&lt;-5)</formula>
    </cfRule>
  </conditionalFormatting>
  <conditionalFormatting sqref="AA131">
    <cfRule type="expression" dxfId="4644" priority="5225">
      <formula>OR((AA131-AA130)&gt;5,(AA131-AA130)&lt;-5)</formula>
    </cfRule>
  </conditionalFormatting>
  <conditionalFormatting sqref="AB131">
    <cfRule type="expression" dxfId="4643" priority="5224">
      <formula>OR((AB131-AB130)&gt;5,(AB131-AB130)&lt;-5)</formula>
    </cfRule>
  </conditionalFormatting>
  <conditionalFormatting sqref="AC131">
    <cfRule type="expression" dxfId="4642" priority="5223">
      <formula>OR((AC131-AC130)&gt;5,(AC131-AC130)&lt;-5)</formula>
    </cfRule>
  </conditionalFormatting>
  <conditionalFormatting sqref="AD131">
    <cfRule type="expression" dxfId="4641" priority="5222">
      <formula>OR((AD131-AD130)&gt;5,(AD131-AD130)&lt;-5)</formula>
    </cfRule>
  </conditionalFormatting>
  <conditionalFormatting sqref="AE131">
    <cfRule type="expression" dxfId="4640" priority="5221">
      <formula>OR((AE131-AE130)&gt;5,(AE131-AE130)&lt;-5)</formula>
    </cfRule>
  </conditionalFormatting>
  <conditionalFormatting sqref="N132:P132">
    <cfRule type="expression" dxfId="4639" priority="5218">
      <formula>OR((N132-N131)&gt;5,(N132-N131)&lt;-5)</formula>
    </cfRule>
  </conditionalFormatting>
  <conditionalFormatting sqref="Q132">
    <cfRule type="expression" dxfId="4638" priority="5217">
      <formula>OR((Q132-Q131)&gt;5,(Q132-Q131)&lt;-5)</formula>
    </cfRule>
  </conditionalFormatting>
  <conditionalFormatting sqref="R132">
    <cfRule type="expression" dxfId="4637" priority="5216">
      <formula>OR((R132-R131)&gt;5,(R132-R131)&lt;-5)</formula>
    </cfRule>
  </conditionalFormatting>
  <conditionalFormatting sqref="S132">
    <cfRule type="expression" dxfId="4636" priority="5215">
      <formula>OR((S132-S131)&gt;5,(S132-S131)&lt;-5)</formula>
    </cfRule>
  </conditionalFormatting>
  <conditionalFormatting sqref="T132">
    <cfRule type="expression" dxfId="4635" priority="5214">
      <formula>OR((T132-T131)&gt;5,(T132-T131)&lt;-5)</formula>
    </cfRule>
  </conditionalFormatting>
  <conditionalFormatting sqref="U132">
    <cfRule type="expression" dxfId="4634" priority="5213">
      <formula>OR((U132-U131)&gt;5,(U132-U131)&lt;-5)</formula>
    </cfRule>
  </conditionalFormatting>
  <conditionalFormatting sqref="V132">
    <cfRule type="expression" dxfId="4633" priority="5212">
      <formula>OR((V132-V131)&gt;5,(V132-V131)&lt;-5)</formula>
    </cfRule>
  </conditionalFormatting>
  <conditionalFormatting sqref="W132">
    <cfRule type="expression" dxfId="4632" priority="5211">
      <formula>OR((W132-W131)&gt;5,(W132-W131)&lt;-5)</formula>
    </cfRule>
  </conditionalFormatting>
  <conditionalFormatting sqref="X132">
    <cfRule type="expression" dxfId="4631" priority="5210">
      <formula>OR((X132-X131)&gt;5,(X132-X131)&lt;-5)</formula>
    </cfRule>
  </conditionalFormatting>
  <conditionalFormatting sqref="Y132">
    <cfRule type="expression" dxfId="4630" priority="5209">
      <formula>OR((Y132-Y131)&gt;5,(Y132-Y131)&lt;-5)</formula>
    </cfRule>
  </conditionalFormatting>
  <conditionalFormatting sqref="Z132">
    <cfRule type="expression" dxfId="4629" priority="5208">
      <formula>OR((Z132-Z131)&gt;5,(Z132-Z131)&lt;-5)</formula>
    </cfRule>
  </conditionalFormatting>
  <conditionalFormatting sqref="AA132">
    <cfRule type="expression" dxfId="4628" priority="5207">
      <formula>OR((AA132-AA131)&gt;5,(AA132-AA131)&lt;-5)</formula>
    </cfRule>
  </conditionalFormatting>
  <conditionalFormatting sqref="AB132">
    <cfRule type="expression" dxfId="4627" priority="5206">
      <formula>OR((AB132-AB131)&gt;5,(AB132-AB131)&lt;-5)</formula>
    </cfRule>
  </conditionalFormatting>
  <conditionalFormatting sqref="AC132">
    <cfRule type="expression" dxfId="4626" priority="5205">
      <formula>OR((AC132-AC131)&gt;5,(AC132-AC131)&lt;-5)</formula>
    </cfRule>
  </conditionalFormatting>
  <conditionalFormatting sqref="AD132">
    <cfRule type="expression" dxfId="4625" priority="5204">
      <formula>OR((AD132-AD131)&gt;5,(AD132-AD131)&lt;-5)</formula>
    </cfRule>
  </conditionalFormatting>
  <conditionalFormatting sqref="AE132">
    <cfRule type="expression" dxfId="4624" priority="5203">
      <formula>OR((AE132-AE131)&gt;5,(AE132-AE131)&lt;-5)</formula>
    </cfRule>
  </conditionalFormatting>
  <conditionalFormatting sqref="N134:P134">
    <cfRule type="expression" dxfId="4623" priority="5200">
      <formula>OR((N134-N133)&gt;5,(N134-N133)&lt;-5)</formula>
    </cfRule>
  </conditionalFormatting>
  <conditionalFormatting sqref="Q134">
    <cfRule type="expression" dxfId="4622" priority="5199">
      <formula>OR((Q134-Q133)&gt;5,(Q134-Q133)&lt;-5)</formula>
    </cfRule>
  </conditionalFormatting>
  <conditionalFormatting sqref="R134">
    <cfRule type="expression" dxfId="4621" priority="5198">
      <formula>OR((R134-R133)&gt;5,(R134-R133)&lt;-5)</formula>
    </cfRule>
  </conditionalFormatting>
  <conditionalFormatting sqref="S134">
    <cfRule type="expression" dxfId="4620" priority="5197">
      <formula>OR((S134-S133)&gt;5,(S134-S133)&lt;-5)</formula>
    </cfRule>
  </conditionalFormatting>
  <conditionalFormatting sqref="T134">
    <cfRule type="expression" dxfId="4619" priority="5196">
      <formula>OR((T134-T133)&gt;5,(T134-T133)&lt;-5)</formula>
    </cfRule>
  </conditionalFormatting>
  <conditionalFormatting sqref="U134">
    <cfRule type="expression" dxfId="4618" priority="5195">
      <formula>OR((U134-U133)&gt;5,(U134-U133)&lt;-5)</formula>
    </cfRule>
  </conditionalFormatting>
  <conditionalFormatting sqref="V134">
    <cfRule type="expression" dxfId="4617" priority="5194">
      <formula>OR((V134-V133)&gt;5,(V134-V133)&lt;-5)</formula>
    </cfRule>
  </conditionalFormatting>
  <conditionalFormatting sqref="W134">
    <cfRule type="expression" dxfId="4616" priority="5193">
      <formula>OR((W134-W133)&gt;5,(W134-W133)&lt;-5)</formula>
    </cfRule>
  </conditionalFormatting>
  <conditionalFormatting sqref="X134">
    <cfRule type="expression" dxfId="4615" priority="5192">
      <formula>OR((X134-X133)&gt;5,(X134-X133)&lt;-5)</formula>
    </cfRule>
  </conditionalFormatting>
  <conditionalFormatting sqref="Y134">
    <cfRule type="expression" dxfId="4614" priority="5191">
      <formula>OR((Y134-Y133)&gt;5,(Y134-Y133)&lt;-5)</formula>
    </cfRule>
  </conditionalFormatting>
  <conditionalFormatting sqref="Z134">
    <cfRule type="expression" dxfId="4613" priority="5190">
      <formula>OR((Z134-Z133)&gt;5,(Z134-Z133)&lt;-5)</formula>
    </cfRule>
  </conditionalFormatting>
  <conditionalFormatting sqref="AA134">
    <cfRule type="expression" dxfId="4612" priority="5189">
      <formula>OR((AA134-AA133)&gt;5,(AA134-AA133)&lt;-5)</formula>
    </cfRule>
  </conditionalFormatting>
  <conditionalFormatting sqref="AB134">
    <cfRule type="expression" dxfId="4611" priority="5188">
      <formula>OR((AB134-AB133)&gt;5,(AB134-AB133)&lt;-5)</formula>
    </cfRule>
  </conditionalFormatting>
  <conditionalFormatting sqref="AC134">
    <cfRule type="expression" dxfId="4610" priority="5187">
      <formula>OR((AC134-AC133)&gt;5,(AC134-AC133)&lt;-5)</formula>
    </cfRule>
  </conditionalFormatting>
  <conditionalFormatting sqref="AD134">
    <cfRule type="expression" dxfId="4609" priority="5186">
      <formula>OR((AD134-AD133)&gt;5,(AD134-AD133)&lt;-5)</formula>
    </cfRule>
  </conditionalFormatting>
  <conditionalFormatting sqref="AE134">
    <cfRule type="expression" dxfId="4608" priority="5185">
      <formula>OR((AE134-AE133)&gt;5,(AE134-AE133)&lt;-5)</formula>
    </cfRule>
  </conditionalFormatting>
  <conditionalFormatting sqref="N135:P135">
    <cfRule type="expression" dxfId="4607" priority="5182">
      <formula>OR((N135-N134)&gt;5,(N135-N134)&lt;-5)</formula>
    </cfRule>
  </conditionalFormatting>
  <conditionalFormatting sqref="Q135">
    <cfRule type="expression" dxfId="4606" priority="5181">
      <formula>OR((Q135-Q134)&gt;5,(Q135-Q134)&lt;-5)</formula>
    </cfRule>
  </conditionalFormatting>
  <conditionalFormatting sqref="R135">
    <cfRule type="expression" dxfId="4605" priority="5180">
      <formula>OR((R135-R134)&gt;5,(R135-R134)&lt;-5)</formula>
    </cfRule>
  </conditionalFormatting>
  <conditionalFormatting sqref="S135">
    <cfRule type="expression" dxfId="4604" priority="5179">
      <formula>OR((S135-S134)&gt;5,(S135-S134)&lt;-5)</formula>
    </cfRule>
  </conditionalFormatting>
  <conditionalFormatting sqref="T135">
    <cfRule type="expression" dxfId="4603" priority="5178">
      <formula>OR((T135-T134)&gt;5,(T135-T134)&lt;-5)</formula>
    </cfRule>
  </conditionalFormatting>
  <conditionalFormatting sqref="U135">
    <cfRule type="expression" dxfId="4602" priority="5177">
      <formula>OR((U135-U134)&gt;5,(U135-U134)&lt;-5)</formula>
    </cfRule>
  </conditionalFormatting>
  <conditionalFormatting sqref="V135">
    <cfRule type="expression" dxfId="4601" priority="5176">
      <formula>OR((V135-V134)&gt;5,(V135-V134)&lt;-5)</formula>
    </cfRule>
  </conditionalFormatting>
  <conditionalFormatting sqref="W135">
    <cfRule type="expression" dxfId="4600" priority="5175">
      <formula>OR((W135-W134)&gt;5,(W135-W134)&lt;-5)</formula>
    </cfRule>
  </conditionalFormatting>
  <conditionalFormatting sqref="X135">
    <cfRule type="expression" dxfId="4599" priority="5174">
      <formula>OR((X135-X134)&gt;5,(X135-X134)&lt;-5)</formula>
    </cfRule>
  </conditionalFormatting>
  <conditionalFormatting sqref="Y135">
    <cfRule type="expression" dxfId="4598" priority="5173">
      <formula>OR((Y135-Y134)&gt;5,(Y135-Y134)&lt;-5)</formula>
    </cfRule>
  </conditionalFormatting>
  <conditionalFormatting sqref="Z135">
    <cfRule type="expression" dxfId="4597" priority="5172">
      <formula>OR((Z135-Z134)&gt;5,(Z135-Z134)&lt;-5)</formula>
    </cfRule>
  </conditionalFormatting>
  <conditionalFormatting sqref="AA135">
    <cfRule type="expression" dxfId="4596" priority="5171">
      <formula>OR((AA135-AA134)&gt;5,(AA135-AA134)&lt;-5)</formula>
    </cfRule>
  </conditionalFormatting>
  <conditionalFormatting sqref="AB135">
    <cfRule type="expression" dxfId="4595" priority="5170">
      <formula>OR((AB135-AB134)&gt;5,(AB135-AB134)&lt;-5)</formula>
    </cfRule>
  </conditionalFormatting>
  <conditionalFormatting sqref="AC135">
    <cfRule type="expression" dxfId="4594" priority="5169">
      <formula>OR((AC135-AC134)&gt;5,(AC135-AC134)&lt;-5)</formula>
    </cfRule>
  </conditionalFormatting>
  <conditionalFormatting sqref="AD135">
    <cfRule type="expression" dxfId="4593" priority="5168">
      <formula>OR((AD135-AD134)&gt;5,(AD135-AD134)&lt;-5)</formula>
    </cfRule>
  </conditionalFormatting>
  <conditionalFormatting sqref="AE135">
    <cfRule type="expression" dxfId="4592" priority="5167">
      <formula>OR((AE135-AE134)&gt;5,(AE135-AE134)&lt;-5)</formula>
    </cfRule>
  </conditionalFormatting>
  <conditionalFormatting sqref="N137:P137">
    <cfRule type="expression" dxfId="4591" priority="5164">
      <formula>OR((N137-N136)&gt;5,(N137-N136)&lt;-5)</formula>
    </cfRule>
  </conditionalFormatting>
  <conditionalFormatting sqref="Q137">
    <cfRule type="expression" dxfId="4590" priority="5163">
      <formula>OR((Q137-Q136)&gt;5,(Q137-Q136)&lt;-5)</formula>
    </cfRule>
  </conditionalFormatting>
  <conditionalFormatting sqref="R137">
    <cfRule type="expression" dxfId="4589" priority="5162">
      <formula>OR((R137-R136)&gt;5,(R137-R136)&lt;-5)</formula>
    </cfRule>
  </conditionalFormatting>
  <conditionalFormatting sqref="S137">
    <cfRule type="expression" dxfId="4588" priority="5161">
      <formula>OR((S137-S136)&gt;5,(S137-S136)&lt;-5)</formula>
    </cfRule>
  </conditionalFormatting>
  <conditionalFormatting sqref="T137">
    <cfRule type="expression" dxfId="4587" priority="5160">
      <formula>OR((T137-T136)&gt;5,(T137-T136)&lt;-5)</formula>
    </cfRule>
  </conditionalFormatting>
  <conditionalFormatting sqref="U137">
    <cfRule type="expression" dxfId="4586" priority="5159">
      <formula>OR((U137-U136)&gt;5,(U137-U136)&lt;-5)</formula>
    </cfRule>
  </conditionalFormatting>
  <conditionalFormatting sqref="V137">
    <cfRule type="expression" dxfId="4585" priority="5158">
      <formula>OR((V137-V136)&gt;5,(V137-V136)&lt;-5)</formula>
    </cfRule>
  </conditionalFormatting>
  <conditionalFormatting sqref="W137">
    <cfRule type="expression" dxfId="4584" priority="5157">
      <formula>OR((W137-W136)&gt;5,(W137-W136)&lt;-5)</formula>
    </cfRule>
  </conditionalFormatting>
  <conditionalFormatting sqref="X137">
    <cfRule type="expression" dxfId="4583" priority="5156">
      <formula>OR((X137-X136)&gt;5,(X137-X136)&lt;-5)</formula>
    </cfRule>
  </conditionalFormatting>
  <conditionalFormatting sqref="Y137">
    <cfRule type="expression" dxfId="4582" priority="5155">
      <formula>OR((Y137-Y136)&gt;5,(Y137-Y136)&lt;-5)</formula>
    </cfRule>
  </conditionalFormatting>
  <conditionalFormatting sqref="Z137">
    <cfRule type="expression" dxfId="4581" priority="5154">
      <formula>OR((Z137-Z136)&gt;5,(Z137-Z136)&lt;-5)</formula>
    </cfRule>
  </conditionalFormatting>
  <conditionalFormatting sqref="AA137">
    <cfRule type="expression" dxfId="4580" priority="5153">
      <formula>OR((AA137-AA136)&gt;5,(AA137-AA136)&lt;-5)</formula>
    </cfRule>
  </conditionalFormatting>
  <conditionalFormatting sqref="AB137">
    <cfRule type="expression" dxfId="4579" priority="5152">
      <formula>OR((AB137-AB136)&gt;5,(AB137-AB136)&lt;-5)</formula>
    </cfRule>
  </conditionalFormatting>
  <conditionalFormatting sqref="AC137">
    <cfRule type="expression" dxfId="4578" priority="5151">
      <formula>OR((AC137-AC136)&gt;5,(AC137-AC136)&lt;-5)</formula>
    </cfRule>
  </conditionalFormatting>
  <conditionalFormatting sqref="AD137">
    <cfRule type="expression" dxfId="4577" priority="5150">
      <formula>OR((AD137-AD136)&gt;5,(AD137-AD136)&lt;-5)</formula>
    </cfRule>
  </conditionalFormatting>
  <conditionalFormatting sqref="AE137">
    <cfRule type="expression" dxfId="4576" priority="5149">
      <formula>OR((AE137-AE136)&gt;5,(AE137-AE136)&lt;-5)</formula>
    </cfRule>
  </conditionalFormatting>
  <conditionalFormatting sqref="N138:P138">
    <cfRule type="expression" dxfId="4575" priority="5146">
      <formula>OR((N138-N137)&gt;5,(N138-N137)&lt;-5)</formula>
    </cfRule>
  </conditionalFormatting>
  <conditionalFormatting sqref="Q138">
    <cfRule type="expression" dxfId="4574" priority="5145">
      <formula>OR((Q138-Q137)&gt;5,(Q138-Q137)&lt;-5)</formula>
    </cfRule>
  </conditionalFormatting>
  <conditionalFormatting sqref="R138">
    <cfRule type="expression" dxfId="4573" priority="5144">
      <formula>OR((R138-R137)&gt;5,(R138-R137)&lt;-5)</formula>
    </cfRule>
  </conditionalFormatting>
  <conditionalFormatting sqref="S138">
    <cfRule type="expression" dxfId="4572" priority="5143">
      <formula>OR((S138-S137)&gt;5,(S138-S137)&lt;-5)</formula>
    </cfRule>
  </conditionalFormatting>
  <conditionalFormatting sqref="T138">
    <cfRule type="expression" dxfId="4571" priority="5142">
      <formula>OR((T138-T137)&gt;5,(T138-T137)&lt;-5)</formula>
    </cfRule>
  </conditionalFormatting>
  <conditionalFormatting sqref="U138">
    <cfRule type="expression" dxfId="4570" priority="5141">
      <formula>OR((U138-U137)&gt;5,(U138-U137)&lt;-5)</formula>
    </cfRule>
  </conditionalFormatting>
  <conditionalFormatting sqref="V138">
    <cfRule type="expression" dxfId="4569" priority="5140">
      <formula>OR((V138-V137)&gt;5,(V138-V137)&lt;-5)</formula>
    </cfRule>
  </conditionalFormatting>
  <conditionalFormatting sqref="W138">
    <cfRule type="expression" dxfId="4568" priority="5139">
      <formula>OR((W138-W137)&gt;5,(W138-W137)&lt;-5)</formula>
    </cfRule>
  </conditionalFormatting>
  <conditionalFormatting sqref="X138">
    <cfRule type="expression" dxfId="4567" priority="5138">
      <formula>OR((X138-X137)&gt;5,(X138-X137)&lt;-5)</formula>
    </cfRule>
  </conditionalFormatting>
  <conditionalFormatting sqref="Y138">
    <cfRule type="expression" dxfId="4566" priority="5137">
      <formula>OR((Y138-Y137)&gt;5,(Y138-Y137)&lt;-5)</formula>
    </cfRule>
  </conditionalFormatting>
  <conditionalFormatting sqref="Z138">
    <cfRule type="expression" dxfId="4565" priority="5136">
      <formula>OR((Z138-Z137)&gt;5,(Z138-Z137)&lt;-5)</formula>
    </cfRule>
  </conditionalFormatting>
  <conditionalFormatting sqref="AA138">
    <cfRule type="expression" dxfId="4564" priority="5135">
      <formula>OR((AA138-AA137)&gt;5,(AA138-AA137)&lt;-5)</formula>
    </cfRule>
  </conditionalFormatting>
  <conditionalFormatting sqref="AB138">
    <cfRule type="expression" dxfId="4563" priority="5134">
      <formula>OR((AB138-AB137)&gt;5,(AB138-AB137)&lt;-5)</formula>
    </cfRule>
  </conditionalFormatting>
  <conditionalFormatting sqref="AC138">
    <cfRule type="expression" dxfId="4562" priority="5133">
      <formula>OR((AC138-AC137)&gt;5,(AC138-AC137)&lt;-5)</formula>
    </cfRule>
  </conditionalFormatting>
  <conditionalFormatting sqref="AD138">
    <cfRule type="expression" dxfId="4561" priority="5132">
      <formula>OR((AD138-AD137)&gt;5,(AD138-AD137)&lt;-5)</formula>
    </cfRule>
  </conditionalFormatting>
  <conditionalFormatting sqref="AE138">
    <cfRule type="expression" dxfId="4560" priority="5131">
      <formula>OR((AE138-AE137)&gt;5,(AE138-AE137)&lt;-5)</formula>
    </cfRule>
  </conditionalFormatting>
  <conditionalFormatting sqref="N140:P140">
    <cfRule type="expression" dxfId="4559" priority="5128">
      <formula>OR((N140-N139)&gt;5,(N140-N139)&lt;-5)</formula>
    </cfRule>
  </conditionalFormatting>
  <conditionalFormatting sqref="Q140">
    <cfRule type="expression" dxfId="4558" priority="5127">
      <formula>OR((Q140-Q139)&gt;5,(Q140-Q139)&lt;-5)</formula>
    </cfRule>
  </conditionalFormatting>
  <conditionalFormatting sqref="R140">
    <cfRule type="expression" dxfId="4557" priority="5126">
      <formula>OR((R140-R139)&gt;5,(R140-R139)&lt;-5)</formula>
    </cfRule>
  </conditionalFormatting>
  <conditionalFormatting sqref="S140">
    <cfRule type="expression" dxfId="4556" priority="5125">
      <formula>OR((S140-S139)&gt;5,(S140-S139)&lt;-5)</formula>
    </cfRule>
  </conditionalFormatting>
  <conditionalFormatting sqref="T140">
    <cfRule type="expression" dxfId="4555" priority="5124">
      <formula>OR((T140-T139)&gt;5,(T140-T139)&lt;-5)</formula>
    </cfRule>
  </conditionalFormatting>
  <conditionalFormatting sqref="U140">
    <cfRule type="expression" dxfId="4554" priority="5123">
      <formula>OR((U140-U139)&gt;5,(U140-U139)&lt;-5)</formula>
    </cfRule>
  </conditionalFormatting>
  <conditionalFormatting sqref="V140">
    <cfRule type="expression" dxfId="4553" priority="5122">
      <formula>OR((V140-V139)&gt;5,(V140-V139)&lt;-5)</formula>
    </cfRule>
  </conditionalFormatting>
  <conditionalFormatting sqref="W140">
    <cfRule type="expression" dxfId="4552" priority="5121">
      <formula>OR((W140-W139)&gt;5,(W140-W139)&lt;-5)</formula>
    </cfRule>
  </conditionalFormatting>
  <conditionalFormatting sqref="X140">
    <cfRule type="expression" dxfId="4551" priority="5120">
      <formula>OR((X140-X139)&gt;5,(X140-X139)&lt;-5)</formula>
    </cfRule>
  </conditionalFormatting>
  <conditionalFormatting sqref="Y140">
    <cfRule type="expression" dxfId="4550" priority="5119">
      <formula>OR((Y140-Y139)&gt;5,(Y140-Y139)&lt;-5)</formula>
    </cfRule>
  </conditionalFormatting>
  <conditionalFormatting sqref="Z140">
    <cfRule type="expression" dxfId="4549" priority="5118">
      <formula>OR((Z140-Z139)&gt;5,(Z140-Z139)&lt;-5)</formula>
    </cfRule>
  </conditionalFormatting>
  <conditionalFormatting sqref="AA140">
    <cfRule type="expression" dxfId="4548" priority="5117">
      <formula>OR((AA140-AA139)&gt;5,(AA140-AA139)&lt;-5)</formula>
    </cfRule>
  </conditionalFormatting>
  <conditionalFormatting sqref="AB140">
    <cfRule type="expression" dxfId="4547" priority="5116">
      <formula>OR((AB140-AB139)&gt;5,(AB140-AB139)&lt;-5)</formula>
    </cfRule>
  </conditionalFormatting>
  <conditionalFormatting sqref="AC140">
    <cfRule type="expression" dxfId="4546" priority="5115">
      <formula>OR((AC140-AC139)&gt;5,(AC140-AC139)&lt;-5)</formula>
    </cfRule>
  </conditionalFormatting>
  <conditionalFormatting sqref="AD140">
    <cfRule type="expression" dxfId="4545" priority="5114">
      <formula>OR((AD140-AD139)&gt;5,(AD140-AD139)&lt;-5)</formula>
    </cfRule>
  </conditionalFormatting>
  <conditionalFormatting sqref="AE140">
    <cfRule type="expression" dxfId="4544" priority="5113">
      <formula>OR((AE140-AE139)&gt;5,(AE140-AE139)&lt;-5)</formula>
    </cfRule>
  </conditionalFormatting>
  <conditionalFormatting sqref="N141:P141">
    <cfRule type="expression" dxfId="4543" priority="5110">
      <formula>OR((N141-N140)&gt;5,(N141-N140)&lt;-5)</formula>
    </cfRule>
  </conditionalFormatting>
  <conditionalFormatting sqref="Q141">
    <cfRule type="expression" dxfId="4542" priority="5109">
      <formula>OR((Q141-Q140)&gt;5,(Q141-Q140)&lt;-5)</formula>
    </cfRule>
  </conditionalFormatting>
  <conditionalFormatting sqref="R141">
    <cfRule type="expression" dxfId="4541" priority="5108">
      <formula>OR((R141-R140)&gt;5,(R141-R140)&lt;-5)</formula>
    </cfRule>
  </conditionalFormatting>
  <conditionalFormatting sqref="S141">
    <cfRule type="expression" dxfId="4540" priority="5107">
      <formula>OR((S141-S140)&gt;5,(S141-S140)&lt;-5)</formula>
    </cfRule>
  </conditionalFormatting>
  <conditionalFormatting sqref="T141">
    <cfRule type="expression" dxfId="4539" priority="5106">
      <formula>OR((T141-T140)&gt;5,(T141-T140)&lt;-5)</formula>
    </cfRule>
  </conditionalFormatting>
  <conditionalFormatting sqref="U141">
    <cfRule type="expression" dxfId="4538" priority="5105">
      <formula>OR((U141-U140)&gt;5,(U141-U140)&lt;-5)</formula>
    </cfRule>
  </conditionalFormatting>
  <conditionalFormatting sqref="V141">
    <cfRule type="expression" dxfId="4537" priority="5104">
      <formula>OR((V141-V140)&gt;5,(V141-V140)&lt;-5)</formula>
    </cfRule>
  </conditionalFormatting>
  <conditionalFormatting sqref="W141">
    <cfRule type="expression" dxfId="4536" priority="5103">
      <formula>OR((W141-W140)&gt;5,(W141-W140)&lt;-5)</formula>
    </cfRule>
  </conditionalFormatting>
  <conditionalFormatting sqref="X141">
    <cfRule type="expression" dxfId="4535" priority="5102">
      <formula>OR((X141-X140)&gt;5,(X141-X140)&lt;-5)</formula>
    </cfRule>
  </conditionalFormatting>
  <conditionalFormatting sqref="Y141">
    <cfRule type="expression" dxfId="4534" priority="5101">
      <formula>OR((Y141-Y140)&gt;5,(Y141-Y140)&lt;-5)</formula>
    </cfRule>
  </conditionalFormatting>
  <conditionalFormatting sqref="Z141">
    <cfRule type="expression" dxfId="4533" priority="5100">
      <formula>OR((Z141-Z140)&gt;5,(Z141-Z140)&lt;-5)</formula>
    </cfRule>
  </conditionalFormatting>
  <conditionalFormatting sqref="AA141">
    <cfRule type="expression" dxfId="4532" priority="5099">
      <formula>OR((AA141-AA140)&gt;5,(AA141-AA140)&lt;-5)</formula>
    </cfRule>
  </conditionalFormatting>
  <conditionalFormatting sqref="AB141">
    <cfRule type="expression" dxfId="4531" priority="5098">
      <formula>OR((AB141-AB140)&gt;5,(AB141-AB140)&lt;-5)</formula>
    </cfRule>
  </conditionalFormatting>
  <conditionalFormatting sqref="AC141">
    <cfRule type="expression" dxfId="4530" priority="5097">
      <formula>OR((AC141-AC140)&gt;5,(AC141-AC140)&lt;-5)</formula>
    </cfRule>
  </conditionalFormatting>
  <conditionalFormatting sqref="AD141">
    <cfRule type="expression" dxfId="4529" priority="5096">
      <formula>OR((AD141-AD140)&gt;5,(AD141-AD140)&lt;-5)</formula>
    </cfRule>
  </conditionalFormatting>
  <conditionalFormatting sqref="AE141">
    <cfRule type="expression" dxfId="4528" priority="5095">
      <formula>OR((AE141-AE140)&gt;5,(AE141-AE140)&lt;-5)</formula>
    </cfRule>
  </conditionalFormatting>
  <conditionalFormatting sqref="N143:P143">
    <cfRule type="expression" dxfId="4527" priority="5092">
      <formula>OR((N143-N142)&gt;5,(N143-N142)&lt;-5)</formula>
    </cfRule>
  </conditionalFormatting>
  <conditionalFormatting sqref="Q143">
    <cfRule type="expression" dxfId="4526" priority="5091">
      <formula>OR((Q143-Q142)&gt;5,(Q143-Q142)&lt;-5)</formula>
    </cfRule>
  </conditionalFormatting>
  <conditionalFormatting sqref="R143">
    <cfRule type="expression" dxfId="4525" priority="5090">
      <formula>OR((R143-R142)&gt;5,(R143-R142)&lt;-5)</formula>
    </cfRule>
  </conditionalFormatting>
  <conditionalFormatting sqref="S143">
    <cfRule type="expression" dxfId="4524" priority="5089">
      <formula>OR((S143-S142)&gt;5,(S143-S142)&lt;-5)</formula>
    </cfRule>
  </conditionalFormatting>
  <conditionalFormatting sqref="T143">
    <cfRule type="expression" dxfId="4523" priority="5088">
      <formula>OR((T143-T142)&gt;5,(T143-T142)&lt;-5)</formula>
    </cfRule>
  </conditionalFormatting>
  <conditionalFormatting sqref="U143">
    <cfRule type="expression" dxfId="4522" priority="5087">
      <formula>OR((U143-U142)&gt;5,(U143-U142)&lt;-5)</formula>
    </cfRule>
  </conditionalFormatting>
  <conditionalFormatting sqref="V143">
    <cfRule type="expression" dxfId="4521" priority="5086">
      <formula>OR((V143-V142)&gt;5,(V143-V142)&lt;-5)</formula>
    </cfRule>
  </conditionalFormatting>
  <conditionalFormatting sqref="W143">
    <cfRule type="expression" dxfId="4520" priority="5085">
      <formula>OR((W143-W142)&gt;5,(W143-W142)&lt;-5)</formula>
    </cfRule>
  </conditionalFormatting>
  <conditionalFormatting sqref="X143">
    <cfRule type="expression" dxfId="4519" priority="5084">
      <formula>OR((X143-X142)&gt;5,(X143-X142)&lt;-5)</formula>
    </cfRule>
  </conditionalFormatting>
  <conditionalFormatting sqref="Y143">
    <cfRule type="expression" dxfId="4518" priority="5083">
      <formula>OR((Y143-Y142)&gt;5,(Y143-Y142)&lt;-5)</formula>
    </cfRule>
  </conditionalFormatting>
  <conditionalFormatting sqref="Z143">
    <cfRule type="expression" dxfId="4517" priority="5082">
      <formula>OR((Z143-Z142)&gt;5,(Z143-Z142)&lt;-5)</formula>
    </cfRule>
  </conditionalFormatting>
  <conditionalFormatting sqref="AA143">
    <cfRule type="expression" dxfId="4516" priority="5081">
      <formula>OR((AA143-AA142)&gt;5,(AA143-AA142)&lt;-5)</formula>
    </cfRule>
  </conditionalFormatting>
  <conditionalFormatting sqref="AB143">
    <cfRule type="expression" dxfId="4515" priority="5080">
      <formula>OR((AB143-AB142)&gt;5,(AB143-AB142)&lt;-5)</formula>
    </cfRule>
  </conditionalFormatting>
  <conditionalFormatting sqref="AC143">
    <cfRule type="expression" dxfId="4514" priority="5079">
      <formula>OR((AC143-AC142)&gt;5,(AC143-AC142)&lt;-5)</formula>
    </cfRule>
  </conditionalFormatting>
  <conditionalFormatting sqref="AD143">
    <cfRule type="expression" dxfId="4513" priority="5078">
      <formula>OR((AD143-AD142)&gt;5,(AD143-AD142)&lt;-5)</formula>
    </cfRule>
  </conditionalFormatting>
  <conditionalFormatting sqref="AE143">
    <cfRule type="expression" dxfId="4512" priority="5077">
      <formula>OR((AE143-AE142)&gt;5,(AE143-AE142)&lt;-5)</formula>
    </cfRule>
  </conditionalFormatting>
  <conditionalFormatting sqref="N144:P144">
    <cfRule type="expression" dxfId="4511" priority="5074">
      <formula>OR((N144-N143)&gt;5,(N144-N143)&lt;-5)</formula>
    </cfRule>
  </conditionalFormatting>
  <conditionalFormatting sqref="Q144">
    <cfRule type="expression" dxfId="4510" priority="5073">
      <formula>OR((Q144-Q143)&gt;5,(Q144-Q143)&lt;-5)</formula>
    </cfRule>
  </conditionalFormatting>
  <conditionalFormatting sqref="R144">
    <cfRule type="expression" dxfId="4509" priority="5072">
      <formula>OR((R144-R143)&gt;5,(R144-R143)&lt;-5)</formula>
    </cfRule>
  </conditionalFormatting>
  <conditionalFormatting sqref="S144">
    <cfRule type="expression" dxfId="4508" priority="5071">
      <formula>OR((S144-S143)&gt;5,(S144-S143)&lt;-5)</formula>
    </cfRule>
  </conditionalFormatting>
  <conditionalFormatting sqref="T144">
    <cfRule type="expression" dxfId="4507" priority="5070">
      <formula>OR((T144-T143)&gt;5,(T144-T143)&lt;-5)</formula>
    </cfRule>
  </conditionalFormatting>
  <conditionalFormatting sqref="U144">
    <cfRule type="expression" dxfId="4506" priority="5069">
      <formula>OR((U144-U143)&gt;5,(U144-U143)&lt;-5)</formula>
    </cfRule>
  </conditionalFormatting>
  <conditionalFormatting sqref="V144">
    <cfRule type="expression" dxfId="4505" priority="5068">
      <formula>OR((V144-V143)&gt;5,(V144-V143)&lt;-5)</formula>
    </cfRule>
  </conditionalFormatting>
  <conditionalFormatting sqref="W144">
    <cfRule type="expression" dxfId="4504" priority="5067">
      <formula>OR((W144-W143)&gt;5,(W144-W143)&lt;-5)</formula>
    </cfRule>
  </conditionalFormatting>
  <conditionalFormatting sqref="X144">
    <cfRule type="expression" dxfId="4503" priority="5066">
      <formula>OR((X144-X143)&gt;5,(X144-X143)&lt;-5)</formula>
    </cfRule>
  </conditionalFormatting>
  <conditionalFormatting sqref="Y144">
    <cfRule type="expression" dxfId="4502" priority="5065">
      <formula>OR((Y144-Y143)&gt;5,(Y144-Y143)&lt;-5)</formula>
    </cfRule>
  </conditionalFormatting>
  <conditionalFormatting sqref="Z144">
    <cfRule type="expression" dxfId="4501" priority="5064">
      <formula>OR((Z144-Z143)&gt;5,(Z144-Z143)&lt;-5)</formula>
    </cfRule>
  </conditionalFormatting>
  <conditionalFormatting sqref="AA144">
    <cfRule type="expression" dxfId="4500" priority="5063">
      <formula>OR((AA144-AA143)&gt;5,(AA144-AA143)&lt;-5)</formula>
    </cfRule>
  </conditionalFormatting>
  <conditionalFormatting sqref="AB144">
    <cfRule type="expression" dxfId="4499" priority="5062">
      <formula>OR((AB144-AB143)&gt;5,(AB144-AB143)&lt;-5)</formula>
    </cfRule>
  </conditionalFormatting>
  <conditionalFormatting sqref="AC144">
    <cfRule type="expression" dxfId="4498" priority="5061">
      <formula>OR((AC144-AC143)&gt;5,(AC144-AC143)&lt;-5)</formula>
    </cfRule>
  </conditionalFormatting>
  <conditionalFormatting sqref="AD144">
    <cfRule type="expression" dxfId="4497" priority="5060">
      <formula>OR((AD144-AD143)&gt;5,(AD144-AD143)&lt;-5)</formula>
    </cfRule>
  </conditionalFormatting>
  <conditionalFormatting sqref="AE144">
    <cfRule type="expression" dxfId="4496" priority="5059">
      <formula>OR((AE144-AE143)&gt;5,(AE144-AE143)&lt;-5)</formula>
    </cfRule>
  </conditionalFormatting>
  <conditionalFormatting sqref="N146:P146">
    <cfRule type="expression" dxfId="4495" priority="5056">
      <formula>OR((N146-N145)&gt;5,(N146-N145)&lt;-5)</formula>
    </cfRule>
  </conditionalFormatting>
  <conditionalFormatting sqref="Q146">
    <cfRule type="expression" dxfId="4494" priority="5055">
      <formula>OR((Q146-Q145)&gt;5,(Q146-Q145)&lt;-5)</formula>
    </cfRule>
  </conditionalFormatting>
  <conditionalFormatting sqref="R146">
    <cfRule type="expression" dxfId="4493" priority="5054">
      <formula>OR((R146-R145)&gt;5,(R146-R145)&lt;-5)</formula>
    </cfRule>
  </conditionalFormatting>
  <conditionalFormatting sqref="S146">
    <cfRule type="expression" dxfId="4492" priority="5053">
      <formula>OR((S146-S145)&gt;5,(S146-S145)&lt;-5)</formula>
    </cfRule>
  </conditionalFormatting>
  <conditionalFormatting sqref="T146">
    <cfRule type="expression" dxfId="4491" priority="5052">
      <formula>OR((T146-T145)&gt;5,(T146-T145)&lt;-5)</formula>
    </cfRule>
  </conditionalFormatting>
  <conditionalFormatting sqref="U146">
    <cfRule type="expression" dxfId="4490" priority="5051">
      <formula>OR((U146-U145)&gt;5,(U146-U145)&lt;-5)</formula>
    </cfRule>
  </conditionalFormatting>
  <conditionalFormatting sqref="V146">
    <cfRule type="expression" dxfId="4489" priority="5050">
      <formula>OR((V146-V145)&gt;5,(V146-V145)&lt;-5)</formula>
    </cfRule>
  </conditionalFormatting>
  <conditionalFormatting sqref="W146">
    <cfRule type="expression" dxfId="4488" priority="5049">
      <formula>OR((W146-W145)&gt;5,(W146-W145)&lt;-5)</formula>
    </cfRule>
  </conditionalFormatting>
  <conditionalFormatting sqref="X146">
    <cfRule type="expression" dxfId="4487" priority="5048">
      <formula>OR((X146-X145)&gt;5,(X146-X145)&lt;-5)</formula>
    </cfRule>
  </conditionalFormatting>
  <conditionalFormatting sqref="Y146">
    <cfRule type="expression" dxfId="4486" priority="5047">
      <formula>OR((Y146-Y145)&gt;5,(Y146-Y145)&lt;-5)</formula>
    </cfRule>
  </conditionalFormatting>
  <conditionalFormatting sqref="Z146">
    <cfRule type="expression" dxfId="4485" priority="5046">
      <formula>OR((Z146-Z145)&gt;5,(Z146-Z145)&lt;-5)</formula>
    </cfRule>
  </conditionalFormatting>
  <conditionalFormatting sqref="AA146">
    <cfRule type="expression" dxfId="4484" priority="5045">
      <formula>OR((AA146-AA145)&gt;5,(AA146-AA145)&lt;-5)</formula>
    </cfRule>
  </conditionalFormatting>
  <conditionalFormatting sqref="AB146">
    <cfRule type="expression" dxfId="4483" priority="5044">
      <formula>OR((AB146-AB145)&gt;5,(AB146-AB145)&lt;-5)</formula>
    </cfRule>
  </conditionalFormatting>
  <conditionalFormatting sqref="AC146">
    <cfRule type="expression" dxfId="4482" priority="5043">
      <formula>OR((AC146-AC145)&gt;5,(AC146-AC145)&lt;-5)</formula>
    </cfRule>
  </conditionalFormatting>
  <conditionalFormatting sqref="AD146">
    <cfRule type="expression" dxfId="4481" priority="5042">
      <formula>OR((AD146-AD145)&gt;5,(AD146-AD145)&lt;-5)</formula>
    </cfRule>
  </conditionalFormatting>
  <conditionalFormatting sqref="AE146">
    <cfRule type="expression" dxfId="4480" priority="5041">
      <formula>OR((AE146-AE145)&gt;5,(AE146-AE145)&lt;-5)</formula>
    </cfRule>
  </conditionalFormatting>
  <conditionalFormatting sqref="N147:P147">
    <cfRule type="expression" dxfId="4479" priority="5038">
      <formula>OR((N147-N146)&gt;5,(N147-N146)&lt;-5)</formula>
    </cfRule>
  </conditionalFormatting>
  <conditionalFormatting sqref="Q147">
    <cfRule type="expression" dxfId="4478" priority="5037">
      <formula>OR((Q147-Q146)&gt;5,(Q147-Q146)&lt;-5)</formula>
    </cfRule>
  </conditionalFormatting>
  <conditionalFormatting sqref="R147">
    <cfRule type="expression" dxfId="4477" priority="5036">
      <formula>OR((R147-R146)&gt;5,(R147-R146)&lt;-5)</formula>
    </cfRule>
  </conditionalFormatting>
  <conditionalFormatting sqref="S147">
    <cfRule type="expression" dxfId="4476" priority="5035">
      <formula>OR((S147-S146)&gt;5,(S147-S146)&lt;-5)</formula>
    </cfRule>
  </conditionalFormatting>
  <conditionalFormatting sqref="T147">
    <cfRule type="expression" dxfId="4475" priority="5034">
      <formula>OR((T147-T146)&gt;5,(T147-T146)&lt;-5)</formula>
    </cfRule>
  </conditionalFormatting>
  <conditionalFormatting sqref="U147">
    <cfRule type="expression" dxfId="4474" priority="5033">
      <formula>OR((U147-U146)&gt;5,(U147-U146)&lt;-5)</formula>
    </cfRule>
  </conditionalFormatting>
  <conditionalFormatting sqref="V147">
    <cfRule type="expression" dxfId="4473" priority="5032">
      <formula>OR((V147-V146)&gt;5,(V147-V146)&lt;-5)</formula>
    </cfRule>
  </conditionalFormatting>
  <conditionalFormatting sqref="W147">
    <cfRule type="expression" dxfId="4472" priority="5031">
      <formula>OR((W147-W146)&gt;5,(W147-W146)&lt;-5)</formula>
    </cfRule>
  </conditionalFormatting>
  <conditionalFormatting sqref="X147">
    <cfRule type="expression" dxfId="4471" priority="5030">
      <formula>OR((X147-X146)&gt;5,(X147-X146)&lt;-5)</formula>
    </cfRule>
  </conditionalFormatting>
  <conditionalFormatting sqref="Y147">
    <cfRule type="expression" dxfId="4470" priority="5029">
      <formula>OR((Y147-Y146)&gt;5,(Y147-Y146)&lt;-5)</formula>
    </cfRule>
  </conditionalFormatting>
  <conditionalFormatting sqref="Z147">
    <cfRule type="expression" dxfId="4469" priority="5028">
      <formula>OR((Z147-Z146)&gt;5,(Z147-Z146)&lt;-5)</formula>
    </cfRule>
  </conditionalFormatting>
  <conditionalFormatting sqref="AA147">
    <cfRule type="expression" dxfId="4468" priority="5027">
      <formula>OR((AA147-AA146)&gt;5,(AA147-AA146)&lt;-5)</formula>
    </cfRule>
  </conditionalFormatting>
  <conditionalFormatting sqref="AB147">
    <cfRule type="expression" dxfId="4467" priority="5026">
      <formula>OR((AB147-AB146)&gt;5,(AB147-AB146)&lt;-5)</formula>
    </cfRule>
  </conditionalFormatting>
  <conditionalFormatting sqref="AC147">
    <cfRule type="expression" dxfId="4466" priority="5025">
      <formula>OR((AC147-AC146)&gt;5,(AC147-AC146)&lt;-5)</formula>
    </cfRule>
  </conditionalFormatting>
  <conditionalFormatting sqref="AD147">
    <cfRule type="expression" dxfId="4465" priority="5024">
      <formula>OR((AD147-AD146)&gt;5,(AD147-AD146)&lt;-5)</formula>
    </cfRule>
  </conditionalFormatting>
  <conditionalFormatting sqref="AE147">
    <cfRule type="expression" dxfId="4464" priority="5023">
      <formula>OR((AE147-AE146)&gt;5,(AE147-AE146)&lt;-5)</formula>
    </cfRule>
  </conditionalFormatting>
  <conditionalFormatting sqref="N149:P149">
    <cfRule type="expression" dxfId="4463" priority="5020">
      <formula>OR((N149-N148)&gt;5,(N149-N148)&lt;-5)</formula>
    </cfRule>
  </conditionalFormatting>
  <conditionalFormatting sqref="Q149">
    <cfRule type="expression" dxfId="4462" priority="5019">
      <formula>OR((Q149-Q148)&gt;5,(Q149-Q148)&lt;-5)</formula>
    </cfRule>
  </conditionalFormatting>
  <conditionalFormatting sqref="R149">
    <cfRule type="expression" dxfId="4461" priority="5018">
      <formula>OR((R149-R148)&gt;5,(R149-R148)&lt;-5)</formula>
    </cfRule>
  </conditionalFormatting>
  <conditionalFormatting sqref="S149">
    <cfRule type="expression" dxfId="4460" priority="5017">
      <formula>OR((S149-S148)&gt;5,(S149-S148)&lt;-5)</formula>
    </cfRule>
  </conditionalFormatting>
  <conditionalFormatting sqref="T149">
    <cfRule type="expression" dxfId="4459" priority="5016">
      <formula>OR((T149-T148)&gt;5,(T149-T148)&lt;-5)</formula>
    </cfRule>
  </conditionalFormatting>
  <conditionalFormatting sqref="U149">
    <cfRule type="expression" dxfId="4458" priority="5015">
      <formula>OR((U149-U148)&gt;5,(U149-U148)&lt;-5)</formula>
    </cfRule>
  </conditionalFormatting>
  <conditionalFormatting sqref="V149">
    <cfRule type="expression" dxfId="4457" priority="5014">
      <formula>OR((V149-V148)&gt;5,(V149-V148)&lt;-5)</formula>
    </cfRule>
  </conditionalFormatting>
  <conditionalFormatting sqref="W149">
    <cfRule type="expression" dxfId="4456" priority="5013">
      <formula>OR((W149-W148)&gt;5,(W149-W148)&lt;-5)</formula>
    </cfRule>
  </conditionalFormatting>
  <conditionalFormatting sqref="X149">
    <cfRule type="expression" dxfId="4455" priority="5012">
      <formula>OR((X149-X148)&gt;5,(X149-X148)&lt;-5)</formula>
    </cfRule>
  </conditionalFormatting>
  <conditionalFormatting sqref="Y149">
    <cfRule type="expression" dxfId="4454" priority="5011">
      <formula>OR((Y149-Y148)&gt;5,(Y149-Y148)&lt;-5)</formula>
    </cfRule>
  </conditionalFormatting>
  <conditionalFormatting sqref="Z149">
    <cfRule type="expression" dxfId="4453" priority="5010">
      <formula>OR((Z149-Z148)&gt;5,(Z149-Z148)&lt;-5)</formula>
    </cfRule>
  </conditionalFormatting>
  <conditionalFormatting sqref="AA149">
    <cfRule type="expression" dxfId="4452" priority="5009">
      <formula>OR((AA149-AA148)&gt;5,(AA149-AA148)&lt;-5)</formula>
    </cfRule>
  </conditionalFormatting>
  <conditionalFormatting sqref="AB149">
    <cfRule type="expression" dxfId="4451" priority="5008">
      <formula>OR((AB149-AB148)&gt;5,(AB149-AB148)&lt;-5)</formula>
    </cfRule>
  </conditionalFormatting>
  <conditionalFormatting sqref="AC149">
    <cfRule type="expression" dxfId="4450" priority="5007">
      <formula>OR((AC149-AC148)&gt;5,(AC149-AC148)&lt;-5)</formula>
    </cfRule>
  </conditionalFormatting>
  <conditionalFormatting sqref="AD149">
    <cfRule type="expression" dxfId="4449" priority="5006">
      <formula>OR((AD149-AD148)&gt;5,(AD149-AD148)&lt;-5)</formula>
    </cfRule>
  </conditionalFormatting>
  <conditionalFormatting sqref="AE149">
    <cfRule type="expression" dxfId="4448" priority="5005">
      <formula>OR((AE149-AE148)&gt;5,(AE149-AE148)&lt;-5)</formula>
    </cfRule>
  </conditionalFormatting>
  <conditionalFormatting sqref="N150:P150">
    <cfRule type="expression" dxfId="4447" priority="5002">
      <formula>OR((N150-N149)&gt;5,(N150-N149)&lt;-5)</formula>
    </cfRule>
  </conditionalFormatting>
  <conditionalFormatting sqref="Q150">
    <cfRule type="expression" dxfId="4446" priority="5001">
      <formula>OR((Q150-Q149)&gt;5,(Q150-Q149)&lt;-5)</formula>
    </cfRule>
  </conditionalFormatting>
  <conditionalFormatting sqref="R150">
    <cfRule type="expression" dxfId="4445" priority="5000">
      <formula>OR((R150-R149)&gt;5,(R150-R149)&lt;-5)</formula>
    </cfRule>
  </conditionalFormatting>
  <conditionalFormatting sqref="S150">
    <cfRule type="expression" dxfId="4444" priority="4999">
      <formula>OR((S150-S149)&gt;5,(S150-S149)&lt;-5)</formula>
    </cfRule>
  </conditionalFormatting>
  <conditionalFormatting sqref="T150">
    <cfRule type="expression" dxfId="4443" priority="4998">
      <formula>OR((T150-T149)&gt;5,(T150-T149)&lt;-5)</formula>
    </cfRule>
  </conditionalFormatting>
  <conditionalFormatting sqref="U150">
    <cfRule type="expression" dxfId="4442" priority="4997">
      <formula>OR((U150-U149)&gt;5,(U150-U149)&lt;-5)</formula>
    </cfRule>
  </conditionalFormatting>
  <conditionalFormatting sqref="V150">
    <cfRule type="expression" dxfId="4441" priority="4996">
      <formula>OR((V150-V149)&gt;5,(V150-V149)&lt;-5)</formula>
    </cfRule>
  </conditionalFormatting>
  <conditionalFormatting sqref="W150">
    <cfRule type="expression" dxfId="4440" priority="4995">
      <formula>OR((W150-W149)&gt;5,(W150-W149)&lt;-5)</formula>
    </cfRule>
  </conditionalFormatting>
  <conditionalFormatting sqref="X150">
    <cfRule type="expression" dxfId="4439" priority="4994">
      <formula>OR((X150-X149)&gt;5,(X150-X149)&lt;-5)</formula>
    </cfRule>
  </conditionalFormatting>
  <conditionalFormatting sqref="Y150">
    <cfRule type="expression" dxfId="4438" priority="4993">
      <formula>OR((Y150-Y149)&gt;5,(Y150-Y149)&lt;-5)</formula>
    </cfRule>
  </conditionalFormatting>
  <conditionalFormatting sqref="Z150">
    <cfRule type="expression" dxfId="4437" priority="4992">
      <formula>OR((Z150-Z149)&gt;5,(Z150-Z149)&lt;-5)</formula>
    </cfRule>
  </conditionalFormatting>
  <conditionalFormatting sqref="AA150">
    <cfRule type="expression" dxfId="4436" priority="4991">
      <formula>OR((AA150-AA149)&gt;5,(AA150-AA149)&lt;-5)</formula>
    </cfRule>
  </conditionalFormatting>
  <conditionalFormatting sqref="AB150">
    <cfRule type="expression" dxfId="4435" priority="4990">
      <formula>OR((AB150-AB149)&gt;5,(AB150-AB149)&lt;-5)</formula>
    </cfRule>
  </conditionalFormatting>
  <conditionalFormatting sqref="AC150">
    <cfRule type="expression" dxfId="4434" priority="4989">
      <formula>OR((AC150-AC149)&gt;5,(AC150-AC149)&lt;-5)</formula>
    </cfRule>
  </conditionalFormatting>
  <conditionalFormatting sqref="AD150">
    <cfRule type="expression" dxfId="4433" priority="4988">
      <formula>OR((AD150-AD149)&gt;5,(AD150-AD149)&lt;-5)</formula>
    </cfRule>
  </conditionalFormatting>
  <conditionalFormatting sqref="AE150">
    <cfRule type="expression" dxfId="4432" priority="4987">
      <formula>OR((AE150-AE149)&gt;5,(AE150-AE149)&lt;-5)</formula>
    </cfRule>
  </conditionalFormatting>
  <conditionalFormatting sqref="N152:P152">
    <cfRule type="expression" dxfId="4431" priority="4984">
      <formula>OR((N152-N151)&gt;5,(N152-N151)&lt;-5)</formula>
    </cfRule>
  </conditionalFormatting>
  <conditionalFormatting sqref="Q152">
    <cfRule type="expression" dxfId="4430" priority="4983">
      <formula>OR((Q152-Q151)&gt;5,(Q152-Q151)&lt;-5)</formula>
    </cfRule>
  </conditionalFormatting>
  <conditionalFormatting sqref="R152">
    <cfRule type="expression" dxfId="4429" priority="4982">
      <formula>OR((R152-R151)&gt;5,(R152-R151)&lt;-5)</formula>
    </cfRule>
  </conditionalFormatting>
  <conditionalFormatting sqref="S152">
    <cfRule type="expression" dxfId="4428" priority="4981">
      <formula>OR((S152-S151)&gt;5,(S152-S151)&lt;-5)</formula>
    </cfRule>
  </conditionalFormatting>
  <conditionalFormatting sqref="T152">
    <cfRule type="expression" dxfId="4427" priority="4980">
      <formula>OR((T152-T151)&gt;5,(T152-T151)&lt;-5)</formula>
    </cfRule>
  </conditionalFormatting>
  <conditionalFormatting sqref="U152">
    <cfRule type="expression" dxfId="4426" priority="4979">
      <formula>OR((U152-U151)&gt;5,(U152-U151)&lt;-5)</formula>
    </cfRule>
  </conditionalFormatting>
  <conditionalFormatting sqref="V152">
    <cfRule type="expression" dxfId="4425" priority="4978">
      <formula>OR((V152-V151)&gt;5,(V152-V151)&lt;-5)</formula>
    </cfRule>
  </conditionalFormatting>
  <conditionalFormatting sqref="W152">
    <cfRule type="expression" dxfId="4424" priority="4977">
      <formula>OR((W152-W151)&gt;5,(W152-W151)&lt;-5)</formula>
    </cfRule>
  </conditionalFormatting>
  <conditionalFormatting sqref="X152">
    <cfRule type="expression" dxfId="4423" priority="4976">
      <formula>OR((X152-X151)&gt;5,(X152-X151)&lt;-5)</formula>
    </cfRule>
  </conditionalFormatting>
  <conditionalFormatting sqref="Y152">
    <cfRule type="expression" dxfId="4422" priority="4975">
      <formula>OR((Y152-Y151)&gt;5,(Y152-Y151)&lt;-5)</formula>
    </cfRule>
  </conditionalFormatting>
  <conditionalFormatting sqref="Z152">
    <cfRule type="expression" dxfId="4421" priority="4974">
      <formula>OR((Z152-Z151)&gt;5,(Z152-Z151)&lt;-5)</formula>
    </cfRule>
  </conditionalFormatting>
  <conditionalFormatting sqref="AA152">
    <cfRule type="expression" dxfId="4420" priority="4973">
      <formula>OR((AA152-AA151)&gt;5,(AA152-AA151)&lt;-5)</formula>
    </cfRule>
  </conditionalFormatting>
  <conditionalFormatting sqref="AB152">
    <cfRule type="expression" dxfId="4419" priority="4972">
      <formula>OR((AB152-AB151)&gt;5,(AB152-AB151)&lt;-5)</formula>
    </cfRule>
  </conditionalFormatting>
  <conditionalFormatting sqref="AC152">
    <cfRule type="expression" dxfId="4418" priority="4971">
      <formula>OR((AC152-AC151)&gt;5,(AC152-AC151)&lt;-5)</formula>
    </cfRule>
  </conditionalFormatting>
  <conditionalFormatting sqref="AD152">
    <cfRule type="expression" dxfId="4417" priority="4970">
      <formula>OR((AD152-AD151)&gt;5,(AD152-AD151)&lt;-5)</formula>
    </cfRule>
  </conditionalFormatting>
  <conditionalFormatting sqref="AE152">
    <cfRule type="expression" dxfId="4416" priority="4969">
      <formula>OR((AE152-AE151)&gt;5,(AE152-AE151)&lt;-5)</formula>
    </cfRule>
  </conditionalFormatting>
  <conditionalFormatting sqref="N153:P153">
    <cfRule type="expression" dxfId="4415" priority="4966">
      <formula>OR((N153-N152)&gt;5,(N153-N152)&lt;-5)</formula>
    </cfRule>
  </conditionalFormatting>
  <conditionalFormatting sqref="Q153">
    <cfRule type="expression" dxfId="4414" priority="4965">
      <formula>OR((Q153-Q152)&gt;5,(Q153-Q152)&lt;-5)</formula>
    </cfRule>
  </conditionalFormatting>
  <conditionalFormatting sqref="R153">
    <cfRule type="expression" dxfId="4413" priority="4964">
      <formula>OR((R153-R152)&gt;5,(R153-R152)&lt;-5)</formula>
    </cfRule>
  </conditionalFormatting>
  <conditionalFormatting sqref="S153">
    <cfRule type="expression" dxfId="4412" priority="4963">
      <formula>OR((S153-S152)&gt;5,(S153-S152)&lt;-5)</formula>
    </cfRule>
  </conditionalFormatting>
  <conditionalFormatting sqref="T153">
    <cfRule type="expression" dxfId="4411" priority="4962">
      <formula>OR((T153-T152)&gt;5,(T153-T152)&lt;-5)</formula>
    </cfRule>
  </conditionalFormatting>
  <conditionalFormatting sqref="U153">
    <cfRule type="expression" dxfId="4410" priority="4961">
      <formula>OR((U153-U152)&gt;5,(U153-U152)&lt;-5)</formula>
    </cfRule>
  </conditionalFormatting>
  <conditionalFormatting sqref="V153">
    <cfRule type="expression" dxfId="4409" priority="4960">
      <formula>OR((V153-V152)&gt;5,(V153-V152)&lt;-5)</formula>
    </cfRule>
  </conditionalFormatting>
  <conditionalFormatting sqref="W153">
    <cfRule type="expression" dxfId="4408" priority="4959">
      <formula>OR((W153-W152)&gt;5,(W153-W152)&lt;-5)</formula>
    </cfRule>
  </conditionalFormatting>
  <conditionalFormatting sqref="X153">
    <cfRule type="expression" dxfId="4407" priority="4958">
      <formula>OR((X153-X152)&gt;5,(X153-X152)&lt;-5)</formula>
    </cfRule>
  </conditionalFormatting>
  <conditionalFormatting sqref="Y153">
    <cfRule type="expression" dxfId="4406" priority="4957">
      <formula>OR((Y153-Y152)&gt;5,(Y153-Y152)&lt;-5)</formula>
    </cfRule>
  </conditionalFormatting>
  <conditionalFormatting sqref="Z153">
    <cfRule type="expression" dxfId="4405" priority="4956">
      <formula>OR((Z153-Z152)&gt;5,(Z153-Z152)&lt;-5)</formula>
    </cfRule>
  </conditionalFormatting>
  <conditionalFormatting sqref="AA153">
    <cfRule type="expression" dxfId="4404" priority="4955">
      <formula>OR((AA153-AA152)&gt;5,(AA153-AA152)&lt;-5)</formula>
    </cfRule>
  </conditionalFormatting>
  <conditionalFormatting sqref="AB153">
    <cfRule type="expression" dxfId="4403" priority="4954">
      <formula>OR((AB153-AB152)&gt;5,(AB153-AB152)&lt;-5)</formula>
    </cfRule>
  </conditionalFormatting>
  <conditionalFormatting sqref="AC153">
    <cfRule type="expression" dxfId="4402" priority="4953">
      <formula>OR((AC153-AC152)&gt;5,(AC153-AC152)&lt;-5)</formula>
    </cfRule>
  </conditionalFormatting>
  <conditionalFormatting sqref="AD153">
    <cfRule type="expression" dxfId="4401" priority="4952">
      <formula>OR((AD153-AD152)&gt;5,(AD153-AD152)&lt;-5)</formula>
    </cfRule>
  </conditionalFormatting>
  <conditionalFormatting sqref="AE153">
    <cfRule type="expression" dxfId="4400" priority="4951">
      <formula>OR((AE153-AE152)&gt;5,(AE153-AE152)&lt;-5)</formula>
    </cfRule>
  </conditionalFormatting>
  <conditionalFormatting sqref="N155:P155">
    <cfRule type="expression" dxfId="4399" priority="4948">
      <formula>OR((N155-N154)&gt;5,(N155-N154)&lt;-5)</formula>
    </cfRule>
  </conditionalFormatting>
  <conditionalFormatting sqref="Q155">
    <cfRule type="expression" dxfId="4398" priority="4947">
      <formula>OR((Q155-Q154)&gt;5,(Q155-Q154)&lt;-5)</formula>
    </cfRule>
  </conditionalFormatting>
  <conditionalFormatting sqref="R155">
    <cfRule type="expression" dxfId="4397" priority="4946">
      <formula>OR((R155-R154)&gt;5,(R155-R154)&lt;-5)</formula>
    </cfRule>
  </conditionalFormatting>
  <conditionalFormatting sqref="S155">
    <cfRule type="expression" dxfId="4396" priority="4945">
      <formula>OR((S155-S154)&gt;5,(S155-S154)&lt;-5)</formula>
    </cfRule>
  </conditionalFormatting>
  <conditionalFormatting sqref="T155">
    <cfRule type="expression" dxfId="4395" priority="4944">
      <formula>OR((T155-T154)&gt;5,(T155-T154)&lt;-5)</formula>
    </cfRule>
  </conditionalFormatting>
  <conditionalFormatting sqref="U155">
    <cfRule type="expression" dxfId="4394" priority="4943">
      <formula>OR((U155-U154)&gt;5,(U155-U154)&lt;-5)</formula>
    </cfRule>
  </conditionalFormatting>
  <conditionalFormatting sqref="V155">
    <cfRule type="expression" dxfId="4393" priority="4942">
      <formula>OR((V155-V154)&gt;5,(V155-V154)&lt;-5)</formula>
    </cfRule>
  </conditionalFormatting>
  <conditionalFormatting sqref="W155">
    <cfRule type="expression" dxfId="4392" priority="4941">
      <formula>OR((W155-W154)&gt;5,(W155-W154)&lt;-5)</formula>
    </cfRule>
  </conditionalFormatting>
  <conditionalFormatting sqref="X155">
    <cfRule type="expression" dxfId="4391" priority="4940">
      <formula>OR((X155-X154)&gt;5,(X155-X154)&lt;-5)</formula>
    </cfRule>
  </conditionalFormatting>
  <conditionalFormatting sqref="Y155">
    <cfRule type="expression" dxfId="4390" priority="4939">
      <formula>OR((Y155-Y154)&gt;5,(Y155-Y154)&lt;-5)</formula>
    </cfRule>
  </conditionalFormatting>
  <conditionalFormatting sqref="Z155">
    <cfRule type="expression" dxfId="4389" priority="4938">
      <formula>OR((Z155-Z154)&gt;5,(Z155-Z154)&lt;-5)</formula>
    </cfRule>
  </conditionalFormatting>
  <conditionalFormatting sqref="AA155">
    <cfRule type="expression" dxfId="4388" priority="4937">
      <formula>OR((AA155-AA154)&gt;5,(AA155-AA154)&lt;-5)</formula>
    </cfRule>
  </conditionalFormatting>
  <conditionalFormatting sqref="AB155">
    <cfRule type="expression" dxfId="4387" priority="4936">
      <formula>OR((AB155-AB154)&gt;5,(AB155-AB154)&lt;-5)</formula>
    </cfRule>
  </conditionalFormatting>
  <conditionalFormatting sqref="AC155">
    <cfRule type="expression" dxfId="4386" priority="4935">
      <formula>OR((AC155-AC154)&gt;5,(AC155-AC154)&lt;-5)</formula>
    </cfRule>
  </conditionalFormatting>
  <conditionalFormatting sqref="AD155">
    <cfRule type="expression" dxfId="4385" priority="4934">
      <formula>OR((AD155-AD154)&gt;5,(AD155-AD154)&lt;-5)</formula>
    </cfRule>
  </conditionalFormatting>
  <conditionalFormatting sqref="AE155">
    <cfRule type="expression" dxfId="4384" priority="4933">
      <formula>OR((AE155-AE154)&gt;5,(AE155-AE154)&lt;-5)</formula>
    </cfRule>
  </conditionalFormatting>
  <conditionalFormatting sqref="N156:P156">
    <cfRule type="expression" dxfId="4383" priority="4930">
      <formula>OR((N156-N155)&gt;5,(N156-N155)&lt;-5)</formula>
    </cfRule>
  </conditionalFormatting>
  <conditionalFormatting sqref="Q156">
    <cfRule type="expression" dxfId="4382" priority="4929">
      <formula>OR((Q156-Q155)&gt;5,(Q156-Q155)&lt;-5)</formula>
    </cfRule>
  </conditionalFormatting>
  <conditionalFormatting sqref="R156">
    <cfRule type="expression" dxfId="4381" priority="4928">
      <formula>OR((R156-R155)&gt;5,(R156-R155)&lt;-5)</formula>
    </cfRule>
  </conditionalFormatting>
  <conditionalFormatting sqref="S156">
    <cfRule type="expression" dxfId="4380" priority="4927">
      <formula>OR((S156-S155)&gt;5,(S156-S155)&lt;-5)</formula>
    </cfRule>
  </conditionalFormatting>
  <conditionalFormatting sqref="T156">
    <cfRule type="expression" dxfId="4379" priority="4926">
      <formula>OR((T156-T155)&gt;5,(T156-T155)&lt;-5)</formula>
    </cfRule>
  </conditionalFormatting>
  <conditionalFormatting sqref="U156">
    <cfRule type="expression" dxfId="4378" priority="4925">
      <formula>OR((U156-U155)&gt;5,(U156-U155)&lt;-5)</formula>
    </cfRule>
  </conditionalFormatting>
  <conditionalFormatting sqref="V156">
    <cfRule type="expression" dxfId="4377" priority="4924">
      <formula>OR((V156-V155)&gt;5,(V156-V155)&lt;-5)</formula>
    </cfRule>
  </conditionalFormatting>
  <conditionalFormatting sqref="W156">
    <cfRule type="expression" dxfId="4376" priority="4923">
      <formula>OR((W156-W155)&gt;5,(W156-W155)&lt;-5)</formula>
    </cfRule>
  </conditionalFormatting>
  <conditionalFormatting sqref="X156">
    <cfRule type="expression" dxfId="4375" priority="4922">
      <formula>OR((X156-X155)&gt;5,(X156-X155)&lt;-5)</formula>
    </cfRule>
  </conditionalFormatting>
  <conditionalFormatting sqref="Y156">
    <cfRule type="expression" dxfId="4374" priority="4921">
      <formula>OR((Y156-Y155)&gt;5,(Y156-Y155)&lt;-5)</formula>
    </cfRule>
  </conditionalFormatting>
  <conditionalFormatting sqref="Z156">
    <cfRule type="expression" dxfId="4373" priority="4920">
      <formula>OR((Z156-Z155)&gt;5,(Z156-Z155)&lt;-5)</formula>
    </cfRule>
  </conditionalFormatting>
  <conditionalFormatting sqref="AA156">
    <cfRule type="expression" dxfId="4372" priority="4919">
      <formula>OR((AA156-AA155)&gt;5,(AA156-AA155)&lt;-5)</formula>
    </cfRule>
  </conditionalFormatting>
  <conditionalFormatting sqref="AB156">
    <cfRule type="expression" dxfId="4371" priority="4918">
      <formula>OR((AB156-AB155)&gt;5,(AB156-AB155)&lt;-5)</formula>
    </cfRule>
  </conditionalFormatting>
  <conditionalFormatting sqref="AC156">
    <cfRule type="expression" dxfId="4370" priority="4917">
      <formula>OR((AC156-AC155)&gt;5,(AC156-AC155)&lt;-5)</formula>
    </cfRule>
  </conditionalFormatting>
  <conditionalFormatting sqref="AD156">
    <cfRule type="expression" dxfId="4369" priority="4916">
      <formula>OR((AD156-AD155)&gt;5,(AD156-AD155)&lt;-5)</formula>
    </cfRule>
  </conditionalFormatting>
  <conditionalFormatting sqref="AE156">
    <cfRule type="expression" dxfId="4368" priority="4915">
      <formula>OR((AE156-AE155)&gt;5,(AE156-AE155)&lt;-5)</formula>
    </cfRule>
  </conditionalFormatting>
  <conditionalFormatting sqref="N166:P166">
    <cfRule type="expression" dxfId="4367" priority="4912">
      <formula>OR((N166-N165)&gt;5,(N166-N165)&lt;-5)</formula>
    </cfRule>
  </conditionalFormatting>
  <conditionalFormatting sqref="Q166">
    <cfRule type="expression" dxfId="4366" priority="4911">
      <formula>OR((Q166-Q165)&gt;5,(Q166-Q165)&lt;-5)</formula>
    </cfRule>
  </conditionalFormatting>
  <conditionalFormatting sqref="R166">
    <cfRule type="expression" dxfId="4365" priority="4910">
      <formula>OR((R166-R165)&gt;5,(R166-R165)&lt;-5)</formula>
    </cfRule>
  </conditionalFormatting>
  <conditionalFormatting sqref="S166">
    <cfRule type="expression" dxfId="4364" priority="4909">
      <formula>OR((S166-S165)&gt;5,(S166-S165)&lt;-5)</formula>
    </cfRule>
  </conditionalFormatting>
  <conditionalFormatting sqref="T166">
    <cfRule type="expression" dxfId="4363" priority="4908">
      <formula>OR((T166-T165)&gt;5,(T166-T165)&lt;-5)</formula>
    </cfRule>
  </conditionalFormatting>
  <conditionalFormatting sqref="U166">
    <cfRule type="expression" dxfId="4362" priority="4907">
      <formula>OR((U166-U165)&gt;5,(U166-U165)&lt;-5)</formula>
    </cfRule>
  </conditionalFormatting>
  <conditionalFormatting sqref="V166">
    <cfRule type="expression" dxfId="4361" priority="4906">
      <formula>OR((V166-V165)&gt;5,(V166-V165)&lt;-5)</formula>
    </cfRule>
  </conditionalFormatting>
  <conditionalFormatting sqref="W166">
    <cfRule type="expression" dxfId="4360" priority="4905">
      <formula>OR((W166-W165)&gt;5,(W166-W165)&lt;-5)</formula>
    </cfRule>
  </conditionalFormatting>
  <conditionalFormatting sqref="X166">
    <cfRule type="expression" dxfId="4359" priority="4904">
      <formula>OR((X166-X165)&gt;5,(X166-X165)&lt;-5)</formula>
    </cfRule>
  </conditionalFormatting>
  <conditionalFormatting sqref="Y166">
    <cfRule type="expression" dxfId="4358" priority="4903">
      <formula>OR((Y166-Y165)&gt;5,(Y166-Y165)&lt;-5)</formula>
    </cfRule>
  </conditionalFormatting>
  <conditionalFormatting sqref="Z166">
    <cfRule type="expression" dxfId="4357" priority="4902">
      <formula>OR((Z166-Z165)&gt;5,(Z166-Z165)&lt;-5)</formula>
    </cfRule>
  </conditionalFormatting>
  <conditionalFormatting sqref="AA166">
    <cfRule type="expression" dxfId="4356" priority="4901">
      <formula>OR((AA166-AA165)&gt;5,(AA166-AA165)&lt;-5)</formula>
    </cfRule>
  </conditionalFormatting>
  <conditionalFormatting sqref="AB166">
    <cfRule type="expression" dxfId="4355" priority="4900">
      <formula>OR((AB166-AB165)&gt;5,(AB166-AB165)&lt;-5)</formula>
    </cfRule>
  </conditionalFormatting>
  <conditionalFormatting sqref="AC166">
    <cfRule type="expression" dxfId="4354" priority="4899">
      <formula>OR((AC166-AC165)&gt;5,(AC166-AC165)&lt;-5)</formula>
    </cfRule>
  </conditionalFormatting>
  <conditionalFormatting sqref="AD166">
    <cfRule type="expression" dxfId="4353" priority="4898">
      <formula>OR((AD166-AD165)&gt;5,(AD166-AD165)&lt;-5)</formula>
    </cfRule>
  </conditionalFormatting>
  <conditionalFormatting sqref="AE166">
    <cfRule type="expression" dxfId="4352" priority="4897">
      <formula>OR((AE166-AE165)&gt;5,(AE166-AE165)&lt;-5)</formula>
    </cfRule>
  </conditionalFormatting>
  <conditionalFormatting sqref="N167:P167">
    <cfRule type="expression" dxfId="4351" priority="4894">
      <formula>OR((N167-N166)&gt;5,(N167-N166)&lt;-5)</formula>
    </cfRule>
  </conditionalFormatting>
  <conditionalFormatting sqref="Q167">
    <cfRule type="expression" dxfId="4350" priority="4893">
      <formula>OR((Q167-Q166)&gt;5,(Q167-Q166)&lt;-5)</formula>
    </cfRule>
  </conditionalFormatting>
  <conditionalFormatting sqref="R167">
    <cfRule type="expression" dxfId="4349" priority="4892">
      <formula>OR((R167-R166)&gt;5,(R167-R166)&lt;-5)</formula>
    </cfRule>
  </conditionalFormatting>
  <conditionalFormatting sqref="S167">
    <cfRule type="expression" dxfId="4348" priority="4891">
      <formula>OR((S167-S166)&gt;5,(S167-S166)&lt;-5)</formula>
    </cfRule>
  </conditionalFormatting>
  <conditionalFormatting sqref="T167">
    <cfRule type="expression" dxfId="4347" priority="4890">
      <formula>OR((T167-T166)&gt;5,(T167-T166)&lt;-5)</formula>
    </cfRule>
  </conditionalFormatting>
  <conditionalFormatting sqref="U167">
    <cfRule type="expression" dxfId="4346" priority="4889">
      <formula>OR((U167-U166)&gt;5,(U167-U166)&lt;-5)</formula>
    </cfRule>
  </conditionalFormatting>
  <conditionalFormatting sqref="V167">
    <cfRule type="expression" dxfId="4345" priority="4888">
      <formula>OR((V167-V166)&gt;5,(V167-V166)&lt;-5)</formula>
    </cfRule>
  </conditionalFormatting>
  <conditionalFormatting sqref="W167">
    <cfRule type="expression" dxfId="4344" priority="4887">
      <formula>OR((W167-W166)&gt;5,(W167-W166)&lt;-5)</formula>
    </cfRule>
  </conditionalFormatting>
  <conditionalFormatting sqref="X167">
    <cfRule type="expression" dxfId="4343" priority="4886">
      <formula>OR((X167-X166)&gt;5,(X167-X166)&lt;-5)</formula>
    </cfRule>
  </conditionalFormatting>
  <conditionalFormatting sqref="Y167">
    <cfRule type="expression" dxfId="4342" priority="4885">
      <formula>OR((Y167-Y166)&gt;5,(Y167-Y166)&lt;-5)</formula>
    </cfRule>
  </conditionalFormatting>
  <conditionalFormatting sqref="Z167">
    <cfRule type="expression" dxfId="4341" priority="4884">
      <formula>OR((Z167-Z166)&gt;5,(Z167-Z166)&lt;-5)</formula>
    </cfRule>
  </conditionalFormatting>
  <conditionalFormatting sqref="AA167">
    <cfRule type="expression" dxfId="4340" priority="4883">
      <formula>OR((AA167-AA166)&gt;5,(AA167-AA166)&lt;-5)</formula>
    </cfRule>
  </conditionalFormatting>
  <conditionalFormatting sqref="AB167">
    <cfRule type="expression" dxfId="4339" priority="4882">
      <formula>OR((AB167-AB166)&gt;5,(AB167-AB166)&lt;-5)</formula>
    </cfRule>
  </conditionalFormatting>
  <conditionalFormatting sqref="AC167">
    <cfRule type="expression" dxfId="4338" priority="4881">
      <formula>OR((AC167-AC166)&gt;5,(AC167-AC166)&lt;-5)</formula>
    </cfRule>
  </conditionalFormatting>
  <conditionalFormatting sqref="AD167">
    <cfRule type="expression" dxfId="4337" priority="4880">
      <formula>OR((AD167-AD166)&gt;5,(AD167-AD166)&lt;-5)</formula>
    </cfRule>
  </conditionalFormatting>
  <conditionalFormatting sqref="AE167">
    <cfRule type="expression" dxfId="4336" priority="4879">
      <formula>OR((AE167-AE166)&gt;5,(AE167-AE166)&lt;-5)</formula>
    </cfRule>
  </conditionalFormatting>
  <conditionalFormatting sqref="N168:P168">
    <cfRule type="expression" dxfId="4335" priority="4876">
      <formula>OR((N168-N167)&gt;5,(N168-N167)&lt;-5)</formula>
    </cfRule>
  </conditionalFormatting>
  <conditionalFormatting sqref="Q168">
    <cfRule type="expression" dxfId="4334" priority="4875">
      <formula>OR((Q168-Q167)&gt;5,(Q168-Q167)&lt;-5)</formula>
    </cfRule>
  </conditionalFormatting>
  <conditionalFormatting sqref="R168">
    <cfRule type="expression" dxfId="4333" priority="4874">
      <formula>OR((R168-R167)&gt;5,(R168-R167)&lt;-5)</formula>
    </cfRule>
  </conditionalFormatting>
  <conditionalFormatting sqref="S168">
    <cfRule type="expression" dxfId="4332" priority="4873">
      <formula>OR((S168-S167)&gt;5,(S168-S167)&lt;-5)</formula>
    </cfRule>
  </conditionalFormatting>
  <conditionalFormatting sqref="T168">
    <cfRule type="expression" dxfId="4331" priority="4872">
      <formula>OR((T168-T167)&gt;5,(T168-T167)&lt;-5)</formula>
    </cfRule>
  </conditionalFormatting>
  <conditionalFormatting sqref="U168">
    <cfRule type="expression" dxfId="4330" priority="4871">
      <formula>OR((U168-U167)&gt;5,(U168-U167)&lt;-5)</formula>
    </cfRule>
  </conditionalFormatting>
  <conditionalFormatting sqref="V168">
    <cfRule type="expression" dxfId="4329" priority="4870">
      <formula>OR((V168-V167)&gt;5,(V168-V167)&lt;-5)</formula>
    </cfRule>
  </conditionalFormatting>
  <conditionalFormatting sqref="W168">
    <cfRule type="expression" dxfId="4328" priority="4869">
      <formula>OR((W168-W167)&gt;5,(W168-W167)&lt;-5)</formula>
    </cfRule>
  </conditionalFormatting>
  <conditionalFormatting sqref="X168">
    <cfRule type="expression" dxfId="4327" priority="4868">
      <formula>OR((X168-X167)&gt;5,(X168-X167)&lt;-5)</formula>
    </cfRule>
  </conditionalFormatting>
  <conditionalFormatting sqref="Y168">
    <cfRule type="expression" dxfId="4326" priority="4867">
      <formula>OR((Y168-Y167)&gt;5,(Y168-Y167)&lt;-5)</formula>
    </cfRule>
  </conditionalFormatting>
  <conditionalFormatting sqref="Z168">
    <cfRule type="expression" dxfId="4325" priority="4866">
      <formula>OR((Z168-Z167)&gt;5,(Z168-Z167)&lt;-5)</formula>
    </cfRule>
  </conditionalFormatting>
  <conditionalFormatting sqref="AA168">
    <cfRule type="expression" dxfId="4324" priority="4865">
      <formula>OR((AA168-AA167)&gt;5,(AA168-AA167)&lt;-5)</formula>
    </cfRule>
  </conditionalFormatting>
  <conditionalFormatting sqref="AB168">
    <cfRule type="expression" dxfId="4323" priority="4864">
      <formula>OR((AB168-AB167)&gt;5,(AB168-AB167)&lt;-5)</formula>
    </cfRule>
  </conditionalFormatting>
  <conditionalFormatting sqref="AC168">
    <cfRule type="expression" dxfId="4322" priority="4863">
      <formula>OR((AC168-AC167)&gt;5,(AC168-AC167)&lt;-5)</formula>
    </cfRule>
  </conditionalFormatting>
  <conditionalFormatting sqref="AD168">
    <cfRule type="expression" dxfId="4321" priority="4862">
      <formula>OR((AD168-AD167)&gt;5,(AD168-AD167)&lt;-5)</formula>
    </cfRule>
  </conditionalFormatting>
  <conditionalFormatting sqref="AE168">
    <cfRule type="expression" dxfId="4320" priority="4861">
      <formula>OR((AE168-AE167)&gt;5,(AE168-AE167)&lt;-5)</formula>
    </cfRule>
  </conditionalFormatting>
  <conditionalFormatting sqref="N169:P169">
    <cfRule type="expression" dxfId="4319" priority="4858">
      <formula>OR((N169-N168)&gt;5,(N169-N168)&lt;-5)</formula>
    </cfRule>
  </conditionalFormatting>
  <conditionalFormatting sqref="Q169">
    <cfRule type="expression" dxfId="4318" priority="4857">
      <formula>OR((Q169-Q168)&gt;5,(Q169-Q168)&lt;-5)</formula>
    </cfRule>
  </conditionalFormatting>
  <conditionalFormatting sqref="R169">
    <cfRule type="expression" dxfId="4317" priority="4856">
      <formula>OR((R169-R168)&gt;5,(R169-R168)&lt;-5)</formula>
    </cfRule>
  </conditionalFormatting>
  <conditionalFormatting sqref="S169">
    <cfRule type="expression" dxfId="4316" priority="4855">
      <formula>OR((S169-S168)&gt;5,(S169-S168)&lt;-5)</formula>
    </cfRule>
  </conditionalFormatting>
  <conditionalFormatting sqref="T169">
    <cfRule type="expression" dxfId="4315" priority="4854">
      <formula>OR((T169-T168)&gt;5,(T169-T168)&lt;-5)</formula>
    </cfRule>
  </conditionalFormatting>
  <conditionalFormatting sqref="U169">
    <cfRule type="expression" dxfId="4314" priority="4853">
      <formula>OR((U169-U168)&gt;5,(U169-U168)&lt;-5)</formula>
    </cfRule>
  </conditionalFormatting>
  <conditionalFormatting sqref="V169">
    <cfRule type="expression" dxfId="4313" priority="4852">
      <formula>OR((V169-V168)&gt;5,(V169-V168)&lt;-5)</formula>
    </cfRule>
  </conditionalFormatting>
  <conditionalFormatting sqref="W169">
    <cfRule type="expression" dxfId="4312" priority="4851">
      <formula>OR((W169-W168)&gt;5,(W169-W168)&lt;-5)</formula>
    </cfRule>
  </conditionalFormatting>
  <conditionalFormatting sqref="X169">
    <cfRule type="expression" dxfId="4311" priority="4850">
      <formula>OR((X169-X168)&gt;5,(X169-X168)&lt;-5)</formula>
    </cfRule>
  </conditionalFormatting>
  <conditionalFormatting sqref="Y169">
    <cfRule type="expression" dxfId="4310" priority="4849">
      <formula>OR((Y169-Y168)&gt;5,(Y169-Y168)&lt;-5)</formula>
    </cfRule>
  </conditionalFormatting>
  <conditionalFormatting sqref="Z169">
    <cfRule type="expression" dxfId="4309" priority="4848">
      <formula>OR((Z169-Z168)&gt;5,(Z169-Z168)&lt;-5)</formula>
    </cfRule>
  </conditionalFormatting>
  <conditionalFormatting sqref="AA169">
    <cfRule type="expression" dxfId="4308" priority="4847">
      <formula>OR((AA169-AA168)&gt;5,(AA169-AA168)&lt;-5)</formula>
    </cfRule>
  </conditionalFormatting>
  <conditionalFormatting sqref="AB169">
    <cfRule type="expression" dxfId="4307" priority="4846">
      <formula>OR((AB169-AB168)&gt;5,(AB169-AB168)&lt;-5)</formula>
    </cfRule>
  </conditionalFormatting>
  <conditionalFormatting sqref="AC169">
    <cfRule type="expression" dxfId="4306" priority="4845">
      <formula>OR((AC169-AC168)&gt;5,(AC169-AC168)&lt;-5)</formula>
    </cfRule>
  </conditionalFormatting>
  <conditionalFormatting sqref="AD169">
    <cfRule type="expression" dxfId="4305" priority="4844">
      <formula>OR((AD169-AD168)&gt;5,(AD169-AD168)&lt;-5)</formula>
    </cfRule>
  </conditionalFormatting>
  <conditionalFormatting sqref="AE169">
    <cfRule type="expression" dxfId="4304" priority="4843">
      <formula>OR((AE169-AE168)&gt;5,(AE169-AE168)&lt;-5)</formula>
    </cfRule>
  </conditionalFormatting>
  <conditionalFormatting sqref="N170:P170">
    <cfRule type="expression" dxfId="4303" priority="4840">
      <formula>OR((N170-N169)&gt;5,(N170-N169)&lt;-5)</formula>
    </cfRule>
  </conditionalFormatting>
  <conditionalFormatting sqref="Q170">
    <cfRule type="expression" dxfId="4302" priority="4839">
      <formula>OR((Q170-Q169)&gt;5,(Q170-Q169)&lt;-5)</formula>
    </cfRule>
  </conditionalFormatting>
  <conditionalFormatting sqref="R170">
    <cfRule type="expression" dxfId="4301" priority="4838">
      <formula>OR((R170-R169)&gt;5,(R170-R169)&lt;-5)</formula>
    </cfRule>
  </conditionalFormatting>
  <conditionalFormatting sqref="S170">
    <cfRule type="expression" dxfId="4300" priority="4837">
      <formula>OR((S170-S169)&gt;5,(S170-S169)&lt;-5)</formula>
    </cfRule>
  </conditionalFormatting>
  <conditionalFormatting sqref="T170">
    <cfRule type="expression" dxfId="4299" priority="4836">
      <formula>OR((T170-T169)&gt;5,(T170-T169)&lt;-5)</formula>
    </cfRule>
  </conditionalFormatting>
  <conditionalFormatting sqref="U170">
    <cfRule type="expression" dxfId="4298" priority="4835">
      <formula>OR((U170-U169)&gt;5,(U170-U169)&lt;-5)</formula>
    </cfRule>
  </conditionalFormatting>
  <conditionalFormatting sqref="V170">
    <cfRule type="expression" dxfId="4297" priority="4834">
      <formula>OR((V170-V169)&gt;5,(V170-V169)&lt;-5)</formula>
    </cfRule>
  </conditionalFormatting>
  <conditionalFormatting sqref="W170">
    <cfRule type="expression" dxfId="4296" priority="4833">
      <formula>OR((W170-W169)&gt;5,(W170-W169)&lt;-5)</formula>
    </cfRule>
  </conditionalFormatting>
  <conditionalFormatting sqref="X170">
    <cfRule type="expression" dxfId="4295" priority="4832">
      <formula>OR((X170-X169)&gt;5,(X170-X169)&lt;-5)</formula>
    </cfRule>
  </conditionalFormatting>
  <conditionalFormatting sqref="Y170">
    <cfRule type="expression" dxfId="4294" priority="4831">
      <formula>OR((Y170-Y169)&gt;5,(Y170-Y169)&lt;-5)</formula>
    </cfRule>
  </conditionalFormatting>
  <conditionalFormatting sqref="Z170">
    <cfRule type="expression" dxfId="4293" priority="4830">
      <formula>OR((Z170-Z169)&gt;5,(Z170-Z169)&lt;-5)</formula>
    </cfRule>
  </conditionalFormatting>
  <conditionalFormatting sqref="AA170">
    <cfRule type="expression" dxfId="4292" priority="4829">
      <formula>OR((AA170-AA169)&gt;5,(AA170-AA169)&lt;-5)</formula>
    </cfRule>
  </conditionalFormatting>
  <conditionalFormatting sqref="AB170">
    <cfRule type="expression" dxfId="4291" priority="4828">
      <formula>OR((AB170-AB169)&gt;5,(AB170-AB169)&lt;-5)</formula>
    </cfRule>
  </conditionalFormatting>
  <conditionalFormatting sqref="AC170">
    <cfRule type="expression" dxfId="4290" priority="4827">
      <formula>OR((AC170-AC169)&gt;5,(AC170-AC169)&lt;-5)</formula>
    </cfRule>
  </conditionalFormatting>
  <conditionalFormatting sqref="AD170">
    <cfRule type="expression" dxfId="4289" priority="4826">
      <formula>OR((AD170-AD169)&gt;5,(AD170-AD169)&lt;-5)</formula>
    </cfRule>
  </conditionalFormatting>
  <conditionalFormatting sqref="AE170">
    <cfRule type="expression" dxfId="4288" priority="4825">
      <formula>OR((AE170-AE169)&gt;5,(AE170-AE169)&lt;-5)</formula>
    </cfRule>
  </conditionalFormatting>
  <conditionalFormatting sqref="N172:P172">
    <cfRule type="expression" dxfId="4287" priority="4822">
      <formula>OR((N172-N171)&gt;5,(N172-N171)&lt;-5)</formula>
    </cfRule>
  </conditionalFormatting>
  <conditionalFormatting sqref="Q172">
    <cfRule type="expression" dxfId="4286" priority="4821">
      <formula>OR((Q172-Q171)&gt;5,(Q172-Q171)&lt;-5)</formula>
    </cfRule>
  </conditionalFormatting>
  <conditionalFormatting sqref="R172">
    <cfRule type="expression" dxfId="4285" priority="4820">
      <formula>OR((R172-R171)&gt;5,(R172-R171)&lt;-5)</formula>
    </cfRule>
  </conditionalFormatting>
  <conditionalFormatting sqref="S172">
    <cfRule type="expression" dxfId="4284" priority="4819">
      <formula>OR((S172-S171)&gt;5,(S172-S171)&lt;-5)</formula>
    </cfRule>
  </conditionalFormatting>
  <conditionalFormatting sqref="T172">
    <cfRule type="expression" dxfId="4283" priority="4818">
      <formula>OR((T172-T171)&gt;5,(T172-T171)&lt;-5)</formula>
    </cfRule>
  </conditionalFormatting>
  <conditionalFormatting sqref="U172">
    <cfRule type="expression" dxfId="4282" priority="4817">
      <formula>OR((U172-U171)&gt;5,(U172-U171)&lt;-5)</formula>
    </cfRule>
  </conditionalFormatting>
  <conditionalFormatting sqref="V172">
    <cfRule type="expression" dxfId="4281" priority="4816">
      <formula>OR((V172-V171)&gt;5,(V172-V171)&lt;-5)</formula>
    </cfRule>
  </conditionalFormatting>
  <conditionalFormatting sqref="W172">
    <cfRule type="expression" dxfId="4280" priority="4815">
      <formula>OR((W172-W171)&gt;5,(W172-W171)&lt;-5)</formula>
    </cfRule>
  </conditionalFormatting>
  <conditionalFormatting sqref="X172">
    <cfRule type="expression" dxfId="4279" priority="4814">
      <formula>OR((X172-X171)&gt;5,(X172-X171)&lt;-5)</formula>
    </cfRule>
  </conditionalFormatting>
  <conditionalFormatting sqref="Y172">
    <cfRule type="expression" dxfId="4278" priority="4813">
      <formula>OR((Y172-Y171)&gt;5,(Y172-Y171)&lt;-5)</formula>
    </cfRule>
  </conditionalFormatting>
  <conditionalFormatting sqref="Z172">
    <cfRule type="expression" dxfId="4277" priority="4812">
      <formula>OR((Z172-Z171)&gt;5,(Z172-Z171)&lt;-5)</formula>
    </cfRule>
  </conditionalFormatting>
  <conditionalFormatting sqref="AA172">
    <cfRule type="expression" dxfId="4276" priority="4811">
      <formula>OR((AA172-AA171)&gt;5,(AA172-AA171)&lt;-5)</formula>
    </cfRule>
  </conditionalFormatting>
  <conditionalFormatting sqref="AB172">
    <cfRule type="expression" dxfId="4275" priority="4810">
      <formula>OR((AB172-AB171)&gt;5,(AB172-AB171)&lt;-5)</formula>
    </cfRule>
  </conditionalFormatting>
  <conditionalFormatting sqref="AC172">
    <cfRule type="expression" dxfId="4274" priority="4809">
      <formula>OR((AC172-AC171)&gt;5,(AC172-AC171)&lt;-5)</formula>
    </cfRule>
  </conditionalFormatting>
  <conditionalFormatting sqref="AD172">
    <cfRule type="expression" dxfId="4273" priority="4808">
      <formula>OR((AD172-AD171)&gt;5,(AD172-AD171)&lt;-5)</formula>
    </cfRule>
  </conditionalFormatting>
  <conditionalFormatting sqref="AE172">
    <cfRule type="expression" dxfId="4272" priority="4807">
      <formula>OR((AE172-AE171)&gt;5,(AE172-AE171)&lt;-5)</formula>
    </cfRule>
  </conditionalFormatting>
  <conditionalFormatting sqref="N173:P173">
    <cfRule type="expression" dxfId="4271" priority="4804">
      <formula>OR((N173-N172)&gt;5,(N173-N172)&lt;-5)</formula>
    </cfRule>
  </conditionalFormatting>
  <conditionalFormatting sqref="Q173">
    <cfRule type="expression" dxfId="4270" priority="4803">
      <formula>OR((Q173-Q172)&gt;5,(Q173-Q172)&lt;-5)</formula>
    </cfRule>
  </conditionalFormatting>
  <conditionalFormatting sqref="R173">
    <cfRule type="expression" dxfId="4269" priority="4802">
      <formula>OR((R173-R172)&gt;5,(R173-R172)&lt;-5)</formula>
    </cfRule>
  </conditionalFormatting>
  <conditionalFormatting sqref="S173">
    <cfRule type="expression" dxfId="4268" priority="4801">
      <formula>OR((S173-S172)&gt;5,(S173-S172)&lt;-5)</formula>
    </cfRule>
  </conditionalFormatting>
  <conditionalFormatting sqref="T173">
    <cfRule type="expression" dxfId="4267" priority="4800">
      <formula>OR((T173-T172)&gt;5,(T173-T172)&lt;-5)</formula>
    </cfRule>
  </conditionalFormatting>
  <conditionalFormatting sqref="U173">
    <cfRule type="expression" dxfId="4266" priority="4799">
      <formula>OR((U173-U172)&gt;5,(U173-U172)&lt;-5)</formula>
    </cfRule>
  </conditionalFormatting>
  <conditionalFormatting sqref="V173">
    <cfRule type="expression" dxfId="4265" priority="4798">
      <formula>OR((V173-V172)&gt;5,(V173-V172)&lt;-5)</formula>
    </cfRule>
  </conditionalFormatting>
  <conditionalFormatting sqref="W173">
    <cfRule type="expression" dxfId="4264" priority="4797">
      <formula>OR((W173-W172)&gt;5,(W173-W172)&lt;-5)</formula>
    </cfRule>
  </conditionalFormatting>
  <conditionalFormatting sqref="X173">
    <cfRule type="expression" dxfId="4263" priority="4796">
      <formula>OR((X173-X172)&gt;5,(X173-X172)&lt;-5)</formula>
    </cfRule>
  </conditionalFormatting>
  <conditionalFormatting sqref="Y173">
    <cfRule type="expression" dxfId="4262" priority="4795">
      <formula>OR((Y173-Y172)&gt;5,(Y173-Y172)&lt;-5)</formula>
    </cfRule>
  </conditionalFormatting>
  <conditionalFormatting sqref="Z173">
    <cfRule type="expression" dxfId="4261" priority="4794">
      <formula>OR((Z173-Z172)&gt;5,(Z173-Z172)&lt;-5)</formula>
    </cfRule>
  </conditionalFormatting>
  <conditionalFormatting sqref="AA173">
    <cfRule type="expression" dxfId="4260" priority="4793">
      <formula>OR((AA173-AA172)&gt;5,(AA173-AA172)&lt;-5)</formula>
    </cfRule>
  </conditionalFormatting>
  <conditionalFormatting sqref="AB173">
    <cfRule type="expression" dxfId="4259" priority="4792">
      <formula>OR((AB173-AB172)&gt;5,(AB173-AB172)&lt;-5)</formula>
    </cfRule>
  </conditionalFormatting>
  <conditionalFormatting sqref="AC173">
    <cfRule type="expression" dxfId="4258" priority="4791">
      <formula>OR((AC173-AC172)&gt;5,(AC173-AC172)&lt;-5)</formula>
    </cfRule>
  </conditionalFormatting>
  <conditionalFormatting sqref="AD173">
    <cfRule type="expression" dxfId="4257" priority="4790">
      <formula>OR((AD173-AD172)&gt;5,(AD173-AD172)&lt;-5)</formula>
    </cfRule>
  </conditionalFormatting>
  <conditionalFormatting sqref="AE173">
    <cfRule type="expression" dxfId="4256" priority="4789">
      <formula>OR((AE173-AE172)&gt;5,(AE173-AE172)&lt;-5)</formula>
    </cfRule>
  </conditionalFormatting>
  <conditionalFormatting sqref="N175:P175">
    <cfRule type="expression" dxfId="4255" priority="4786">
      <formula>OR((N175-N174)&gt;5,(N175-N174)&lt;-5)</formula>
    </cfRule>
  </conditionalFormatting>
  <conditionalFormatting sqref="Q175">
    <cfRule type="expression" dxfId="4254" priority="4785">
      <formula>OR((Q175-Q174)&gt;5,(Q175-Q174)&lt;-5)</formula>
    </cfRule>
  </conditionalFormatting>
  <conditionalFormatting sqref="R175">
    <cfRule type="expression" dxfId="4253" priority="4784">
      <formula>OR((R175-R174)&gt;5,(R175-R174)&lt;-5)</formula>
    </cfRule>
  </conditionalFormatting>
  <conditionalFormatting sqref="S175">
    <cfRule type="expression" dxfId="4252" priority="4783">
      <formula>OR((S175-S174)&gt;5,(S175-S174)&lt;-5)</formula>
    </cfRule>
  </conditionalFormatting>
  <conditionalFormatting sqref="T175">
    <cfRule type="expression" dxfId="4251" priority="4782">
      <formula>OR((T175-T174)&gt;5,(T175-T174)&lt;-5)</formula>
    </cfRule>
  </conditionalFormatting>
  <conditionalFormatting sqref="U175">
    <cfRule type="expression" dxfId="4250" priority="4781">
      <formula>OR((U175-U174)&gt;5,(U175-U174)&lt;-5)</formula>
    </cfRule>
  </conditionalFormatting>
  <conditionalFormatting sqref="V175">
    <cfRule type="expression" dxfId="4249" priority="4780">
      <formula>OR((V175-V174)&gt;5,(V175-V174)&lt;-5)</formula>
    </cfRule>
  </conditionalFormatting>
  <conditionalFormatting sqref="W175">
    <cfRule type="expression" dxfId="4248" priority="4779">
      <formula>OR((W175-W174)&gt;5,(W175-W174)&lt;-5)</formula>
    </cfRule>
  </conditionalFormatting>
  <conditionalFormatting sqref="X175">
    <cfRule type="expression" dxfId="4247" priority="4778">
      <formula>OR((X175-X174)&gt;5,(X175-X174)&lt;-5)</formula>
    </cfRule>
  </conditionalFormatting>
  <conditionalFormatting sqref="Y175">
    <cfRule type="expression" dxfId="4246" priority="4777">
      <formula>OR((Y175-Y174)&gt;5,(Y175-Y174)&lt;-5)</formula>
    </cfRule>
  </conditionalFormatting>
  <conditionalFormatting sqref="Z175">
    <cfRule type="expression" dxfId="4245" priority="4776">
      <formula>OR((Z175-Z174)&gt;5,(Z175-Z174)&lt;-5)</formula>
    </cfRule>
  </conditionalFormatting>
  <conditionalFormatting sqref="AA175">
    <cfRule type="expression" dxfId="4244" priority="4775">
      <formula>OR((AA175-AA174)&gt;5,(AA175-AA174)&lt;-5)</formula>
    </cfRule>
  </conditionalFormatting>
  <conditionalFormatting sqref="AB175">
    <cfRule type="expression" dxfId="4243" priority="4774">
      <formula>OR((AB175-AB174)&gt;5,(AB175-AB174)&lt;-5)</formula>
    </cfRule>
  </conditionalFormatting>
  <conditionalFormatting sqref="AC175">
    <cfRule type="expression" dxfId="4242" priority="4773">
      <formula>OR((AC175-AC174)&gt;5,(AC175-AC174)&lt;-5)</formula>
    </cfRule>
  </conditionalFormatting>
  <conditionalFormatting sqref="AD175">
    <cfRule type="expression" dxfId="4241" priority="4772">
      <formula>OR((AD175-AD174)&gt;5,(AD175-AD174)&lt;-5)</formula>
    </cfRule>
  </conditionalFormatting>
  <conditionalFormatting sqref="AE175">
    <cfRule type="expression" dxfId="4240" priority="4771">
      <formula>OR((AE175-AE174)&gt;5,(AE175-AE174)&lt;-5)</formula>
    </cfRule>
  </conditionalFormatting>
  <conditionalFormatting sqref="N176:P176">
    <cfRule type="expression" dxfId="4239" priority="4768">
      <formula>OR((N176-N175)&gt;5,(N176-N175)&lt;-5)</formula>
    </cfRule>
  </conditionalFormatting>
  <conditionalFormatting sqref="Q176">
    <cfRule type="expression" dxfId="4238" priority="4767">
      <formula>OR((Q176-Q175)&gt;5,(Q176-Q175)&lt;-5)</formula>
    </cfRule>
  </conditionalFormatting>
  <conditionalFormatting sqref="R176">
    <cfRule type="expression" dxfId="4237" priority="4766">
      <formula>OR((R176-R175)&gt;5,(R176-R175)&lt;-5)</formula>
    </cfRule>
  </conditionalFormatting>
  <conditionalFormatting sqref="S176">
    <cfRule type="expression" dxfId="4236" priority="4765">
      <formula>OR((S176-S175)&gt;5,(S176-S175)&lt;-5)</formula>
    </cfRule>
  </conditionalFormatting>
  <conditionalFormatting sqref="T176">
    <cfRule type="expression" dxfId="4235" priority="4764">
      <formula>OR((T176-T175)&gt;5,(T176-T175)&lt;-5)</formula>
    </cfRule>
  </conditionalFormatting>
  <conditionalFormatting sqref="U176">
    <cfRule type="expression" dxfId="4234" priority="4763">
      <formula>OR((U176-U175)&gt;5,(U176-U175)&lt;-5)</formula>
    </cfRule>
  </conditionalFormatting>
  <conditionalFormatting sqref="V176">
    <cfRule type="expression" dxfId="4233" priority="4762">
      <formula>OR((V176-V175)&gt;5,(V176-V175)&lt;-5)</formula>
    </cfRule>
  </conditionalFormatting>
  <conditionalFormatting sqref="W176">
    <cfRule type="expression" dxfId="4232" priority="4761">
      <formula>OR((W176-W175)&gt;5,(W176-W175)&lt;-5)</formula>
    </cfRule>
  </conditionalFormatting>
  <conditionalFormatting sqref="X176">
    <cfRule type="expression" dxfId="4231" priority="4760">
      <formula>OR((X176-X175)&gt;5,(X176-X175)&lt;-5)</formula>
    </cfRule>
  </conditionalFormatting>
  <conditionalFormatting sqref="Y176">
    <cfRule type="expression" dxfId="4230" priority="4759">
      <formula>OR((Y176-Y175)&gt;5,(Y176-Y175)&lt;-5)</formula>
    </cfRule>
  </conditionalFormatting>
  <conditionalFormatting sqref="Z176">
    <cfRule type="expression" dxfId="4229" priority="4758">
      <formula>OR((Z176-Z175)&gt;5,(Z176-Z175)&lt;-5)</formula>
    </cfRule>
  </conditionalFormatting>
  <conditionalFormatting sqref="AA176">
    <cfRule type="expression" dxfId="4228" priority="4757">
      <formula>OR((AA176-AA175)&gt;5,(AA176-AA175)&lt;-5)</formula>
    </cfRule>
  </conditionalFormatting>
  <conditionalFormatting sqref="AB176">
    <cfRule type="expression" dxfId="4227" priority="4756">
      <formula>OR((AB176-AB175)&gt;5,(AB176-AB175)&lt;-5)</formula>
    </cfRule>
  </conditionalFormatting>
  <conditionalFormatting sqref="AC176">
    <cfRule type="expression" dxfId="4226" priority="4755">
      <formula>OR((AC176-AC175)&gt;5,(AC176-AC175)&lt;-5)</formula>
    </cfRule>
  </conditionalFormatting>
  <conditionalFormatting sqref="AD176">
    <cfRule type="expression" dxfId="4225" priority="4754">
      <formula>OR((AD176-AD175)&gt;5,(AD176-AD175)&lt;-5)</formula>
    </cfRule>
  </conditionalFormatting>
  <conditionalFormatting sqref="AE176">
    <cfRule type="expression" dxfId="4224" priority="4753">
      <formula>OR((AE176-AE175)&gt;5,(AE176-AE175)&lt;-5)</formula>
    </cfRule>
  </conditionalFormatting>
  <conditionalFormatting sqref="N178:P178">
    <cfRule type="expression" dxfId="4223" priority="4750">
      <formula>OR((N178-N177)&gt;5,(N178-N177)&lt;-5)</formula>
    </cfRule>
  </conditionalFormatting>
  <conditionalFormatting sqref="Q178">
    <cfRule type="expression" dxfId="4222" priority="4749">
      <formula>OR((Q178-Q177)&gt;5,(Q178-Q177)&lt;-5)</formula>
    </cfRule>
  </conditionalFormatting>
  <conditionalFormatting sqref="R178">
    <cfRule type="expression" dxfId="4221" priority="4748">
      <formula>OR((R178-R177)&gt;5,(R178-R177)&lt;-5)</formula>
    </cfRule>
  </conditionalFormatting>
  <conditionalFormatting sqref="S178">
    <cfRule type="expression" dxfId="4220" priority="4747">
      <formula>OR((S178-S177)&gt;5,(S178-S177)&lt;-5)</formula>
    </cfRule>
  </conditionalFormatting>
  <conditionalFormatting sqref="T178">
    <cfRule type="expression" dxfId="4219" priority="4746">
      <formula>OR((T178-T177)&gt;5,(T178-T177)&lt;-5)</formula>
    </cfRule>
  </conditionalFormatting>
  <conditionalFormatting sqref="U178">
    <cfRule type="expression" dxfId="4218" priority="4745">
      <formula>OR((U178-U177)&gt;5,(U178-U177)&lt;-5)</formula>
    </cfRule>
  </conditionalFormatting>
  <conditionalFormatting sqref="V178">
    <cfRule type="expression" dxfId="4217" priority="4744">
      <formula>OR((V178-V177)&gt;5,(V178-V177)&lt;-5)</formula>
    </cfRule>
  </conditionalFormatting>
  <conditionalFormatting sqref="W178">
    <cfRule type="expression" dxfId="4216" priority="4743">
      <formula>OR((W178-W177)&gt;5,(W178-W177)&lt;-5)</formula>
    </cfRule>
  </conditionalFormatting>
  <conditionalFormatting sqref="X178">
    <cfRule type="expression" dxfId="4215" priority="4742">
      <formula>OR((X178-X177)&gt;5,(X178-X177)&lt;-5)</formula>
    </cfRule>
  </conditionalFormatting>
  <conditionalFormatting sqref="Y178">
    <cfRule type="expression" dxfId="4214" priority="4741">
      <formula>OR((Y178-Y177)&gt;5,(Y178-Y177)&lt;-5)</formula>
    </cfRule>
  </conditionalFormatting>
  <conditionalFormatting sqref="Z178">
    <cfRule type="expression" dxfId="4213" priority="4740">
      <formula>OR((Z178-Z177)&gt;5,(Z178-Z177)&lt;-5)</formula>
    </cfRule>
  </conditionalFormatting>
  <conditionalFormatting sqref="AA178">
    <cfRule type="expression" dxfId="4212" priority="4739">
      <formula>OR((AA178-AA177)&gt;5,(AA178-AA177)&lt;-5)</formula>
    </cfRule>
  </conditionalFormatting>
  <conditionalFormatting sqref="AB178">
    <cfRule type="expression" dxfId="4211" priority="4738">
      <formula>OR((AB178-AB177)&gt;5,(AB178-AB177)&lt;-5)</formula>
    </cfRule>
  </conditionalFormatting>
  <conditionalFormatting sqref="AC178">
    <cfRule type="expression" dxfId="4210" priority="4737">
      <formula>OR((AC178-AC177)&gt;5,(AC178-AC177)&lt;-5)</formula>
    </cfRule>
  </conditionalFormatting>
  <conditionalFormatting sqref="AD178">
    <cfRule type="expression" dxfId="4209" priority="4736">
      <formula>OR((AD178-AD177)&gt;5,(AD178-AD177)&lt;-5)</formula>
    </cfRule>
  </conditionalFormatting>
  <conditionalFormatting sqref="AE178">
    <cfRule type="expression" dxfId="4208" priority="4735">
      <formula>OR((AE178-AE177)&gt;5,(AE178-AE177)&lt;-5)</formula>
    </cfRule>
  </conditionalFormatting>
  <conditionalFormatting sqref="N179:P179">
    <cfRule type="expression" dxfId="4207" priority="4732">
      <formula>OR((N179-N178)&gt;5,(N179-N178)&lt;-5)</formula>
    </cfRule>
  </conditionalFormatting>
  <conditionalFormatting sqref="Q179">
    <cfRule type="expression" dxfId="4206" priority="4731">
      <formula>OR((Q179-Q178)&gt;5,(Q179-Q178)&lt;-5)</formula>
    </cfRule>
  </conditionalFormatting>
  <conditionalFormatting sqref="R179">
    <cfRule type="expression" dxfId="4205" priority="4730">
      <formula>OR((R179-R178)&gt;5,(R179-R178)&lt;-5)</formula>
    </cfRule>
  </conditionalFormatting>
  <conditionalFormatting sqref="S179">
    <cfRule type="expression" dxfId="4204" priority="4729">
      <formula>OR((S179-S178)&gt;5,(S179-S178)&lt;-5)</formula>
    </cfRule>
  </conditionalFormatting>
  <conditionalFormatting sqref="T179">
    <cfRule type="expression" dxfId="4203" priority="4728">
      <formula>OR((T179-T178)&gt;5,(T179-T178)&lt;-5)</formula>
    </cfRule>
  </conditionalFormatting>
  <conditionalFormatting sqref="U179">
    <cfRule type="expression" dxfId="4202" priority="4727">
      <formula>OR((U179-U178)&gt;5,(U179-U178)&lt;-5)</formula>
    </cfRule>
  </conditionalFormatting>
  <conditionalFormatting sqref="V179">
    <cfRule type="expression" dxfId="4201" priority="4726">
      <formula>OR((V179-V178)&gt;5,(V179-V178)&lt;-5)</formula>
    </cfRule>
  </conditionalFormatting>
  <conditionalFormatting sqref="W179">
    <cfRule type="expression" dxfId="4200" priority="4725">
      <formula>OR((W179-W178)&gt;5,(W179-W178)&lt;-5)</formula>
    </cfRule>
  </conditionalFormatting>
  <conditionalFormatting sqref="X179">
    <cfRule type="expression" dxfId="4199" priority="4724">
      <formula>OR((X179-X178)&gt;5,(X179-X178)&lt;-5)</formula>
    </cfRule>
  </conditionalFormatting>
  <conditionalFormatting sqref="Y179">
    <cfRule type="expression" dxfId="4198" priority="4723">
      <formula>OR((Y179-Y178)&gt;5,(Y179-Y178)&lt;-5)</formula>
    </cfRule>
  </conditionalFormatting>
  <conditionalFormatting sqref="Z179">
    <cfRule type="expression" dxfId="4197" priority="4722">
      <formula>OR((Z179-Z178)&gt;5,(Z179-Z178)&lt;-5)</formula>
    </cfRule>
  </conditionalFormatting>
  <conditionalFormatting sqref="AA179">
    <cfRule type="expression" dxfId="4196" priority="4721">
      <formula>OR((AA179-AA178)&gt;5,(AA179-AA178)&lt;-5)</formula>
    </cfRule>
  </conditionalFormatting>
  <conditionalFormatting sqref="AB179">
    <cfRule type="expression" dxfId="4195" priority="4720">
      <formula>OR((AB179-AB178)&gt;5,(AB179-AB178)&lt;-5)</formula>
    </cfRule>
  </conditionalFormatting>
  <conditionalFormatting sqref="AC179">
    <cfRule type="expression" dxfId="4194" priority="4719">
      <formula>OR((AC179-AC178)&gt;5,(AC179-AC178)&lt;-5)</formula>
    </cfRule>
  </conditionalFormatting>
  <conditionalFormatting sqref="AD179">
    <cfRule type="expression" dxfId="4193" priority="4718">
      <formula>OR((AD179-AD178)&gt;5,(AD179-AD178)&lt;-5)</formula>
    </cfRule>
  </conditionalFormatting>
  <conditionalFormatting sqref="AE179">
    <cfRule type="expression" dxfId="4192" priority="4717">
      <formula>OR((AE179-AE178)&gt;5,(AE179-AE178)&lt;-5)</formula>
    </cfRule>
  </conditionalFormatting>
  <conditionalFormatting sqref="N181:P181">
    <cfRule type="expression" dxfId="4191" priority="4714">
      <formula>OR((N181-N180)&gt;5,(N181-N180)&lt;-5)</formula>
    </cfRule>
  </conditionalFormatting>
  <conditionalFormatting sqref="Q181">
    <cfRule type="expression" dxfId="4190" priority="4713">
      <formula>OR((Q181-Q180)&gt;5,(Q181-Q180)&lt;-5)</formula>
    </cfRule>
  </conditionalFormatting>
  <conditionalFormatting sqref="R181">
    <cfRule type="expression" dxfId="4189" priority="4712">
      <formula>OR((R181-R180)&gt;5,(R181-R180)&lt;-5)</formula>
    </cfRule>
  </conditionalFormatting>
  <conditionalFormatting sqref="S181">
    <cfRule type="expression" dxfId="4188" priority="4711">
      <formula>OR((S181-S180)&gt;5,(S181-S180)&lt;-5)</formula>
    </cfRule>
  </conditionalFormatting>
  <conditionalFormatting sqref="T181">
    <cfRule type="expression" dxfId="4187" priority="4710">
      <formula>OR((T181-T180)&gt;5,(T181-T180)&lt;-5)</formula>
    </cfRule>
  </conditionalFormatting>
  <conditionalFormatting sqref="U181">
    <cfRule type="expression" dxfId="4186" priority="4709">
      <formula>OR((U181-U180)&gt;5,(U181-U180)&lt;-5)</formula>
    </cfRule>
  </conditionalFormatting>
  <conditionalFormatting sqref="V181">
    <cfRule type="expression" dxfId="4185" priority="4708">
      <formula>OR((V181-V180)&gt;5,(V181-V180)&lt;-5)</formula>
    </cfRule>
  </conditionalFormatting>
  <conditionalFormatting sqref="W181">
    <cfRule type="expression" dxfId="4184" priority="4707">
      <formula>OR((W181-W180)&gt;5,(W181-W180)&lt;-5)</formula>
    </cfRule>
  </conditionalFormatting>
  <conditionalFormatting sqref="X181">
    <cfRule type="expression" dxfId="4183" priority="4706">
      <formula>OR((X181-X180)&gt;5,(X181-X180)&lt;-5)</formula>
    </cfRule>
  </conditionalFormatting>
  <conditionalFormatting sqref="Y181">
    <cfRule type="expression" dxfId="4182" priority="4705">
      <formula>OR((Y181-Y180)&gt;5,(Y181-Y180)&lt;-5)</formula>
    </cfRule>
  </conditionalFormatting>
  <conditionalFormatting sqref="Z181">
    <cfRule type="expression" dxfId="4181" priority="4704">
      <formula>OR((Z181-Z180)&gt;5,(Z181-Z180)&lt;-5)</formula>
    </cfRule>
  </conditionalFormatting>
  <conditionalFormatting sqref="AA181">
    <cfRule type="expression" dxfId="4180" priority="4703">
      <formula>OR((AA181-AA180)&gt;5,(AA181-AA180)&lt;-5)</formula>
    </cfRule>
  </conditionalFormatting>
  <conditionalFormatting sqref="AB181">
    <cfRule type="expression" dxfId="4179" priority="4702">
      <formula>OR((AB181-AB180)&gt;5,(AB181-AB180)&lt;-5)</formula>
    </cfRule>
  </conditionalFormatting>
  <conditionalFormatting sqref="AC181">
    <cfRule type="expression" dxfId="4178" priority="4701">
      <formula>OR((AC181-AC180)&gt;5,(AC181-AC180)&lt;-5)</formula>
    </cfRule>
  </conditionalFormatting>
  <conditionalFormatting sqref="AD181">
    <cfRule type="expression" dxfId="4177" priority="4700">
      <formula>OR((AD181-AD180)&gt;5,(AD181-AD180)&lt;-5)</formula>
    </cfRule>
  </conditionalFormatting>
  <conditionalFormatting sqref="AE181">
    <cfRule type="expression" dxfId="4176" priority="4699">
      <formula>OR((AE181-AE180)&gt;5,(AE181-AE180)&lt;-5)</formula>
    </cfRule>
  </conditionalFormatting>
  <conditionalFormatting sqref="N182:P182">
    <cfRule type="expression" dxfId="4175" priority="4696">
      <formula>OR((N182-N181)&gt;5,(N182-N181)&lt;-5)</formula>
    </cfRule>
  </conditionalFormatting>
  <conditionalFormatting sqref="Q182">
    <cfRule type="expression" dxfId="4174" priority="4695">
      <formula>OR((Q182-Q181)&gt;5,(Q182-Q181)&lt;-5)</formula>
    </cfRule>
  </conditionalFormatting>
  <conditionalFormatting sqref="R182">
    <cfRule type="expression" dxfId="4173" priority="4694">
      <formula>OR((R182-R181)&gt;5,(R182-R181)&lt;-5)</formula>
    </cfRule>
  </conditionalFormatting>
  <conditionalFormatting sqref="S182">
    <cfRule type="expression" dxfId="4172" priority="4693">
      <formula>OR((S182-S181)&gt;5,(S182-S181)&lt;-5)</formula>
    </cfRule>
  </conditionalFormatting>
  <conditionalFormatting sqref="T182">
    <cfRule type="expression" dxfId="4171" priority="4692">
      <formula>OR((T182-T181)&gt;5,(T182-T181)&lt;-5)</formula>
    </cfRule>
  </conditionalFormatting>
  <conditionalFormatting sqref="U182">
    <cfRule type="expression" dxfId="4170" priority="4691">
      <formula>OR((U182-U181)&gt;5,(U182-U181)&lt;-5)</formula>
    </cfRule>
  </conditionalFormatting>
  <conditionalFormatting sqref="V182">
    <cfRule type="expression" dxfId="4169" priority="4690">
      <formula>OR((V182-V181)&gt;5,(V182-V181)&lt;-5)</formula>
    </cfRule>
  </conditionalFormatting>
  <conditionalFormatting sqref="W182">
    <cfRule type="expression" dxfId="4168" priority="4689">
      <formula>OR((W182-W181)&gt;5,(W182-W181)&lt;-5)</formula>
    </cfRule>
  </conditionalFormatting>
  <conditionalFormatting sqref="X182">
    <cfRule type="expression" dxfId="4167" priority="4688">
      <formula>OR((X182-X181)&gt;5,(X182-X181)&lt;-5)</formula>
    </cfRule>
  </conditionalFormatting>
  <conditionalFormatting sqref="Y182">
    <cfRule type="expression" dxfId="4166" priority="4687">
      <formula>OR((Y182-Y181)&gt;5,(Y182-Y181)&lt;-5)</formula>
    </cfRule>
  </conditionalFormatting>
  <conditionalFormatting sqref="Z182">
    <cfRule type="expression" dxfId="4165" priority="4686">
      <formula>OR((Z182-Z181)&gt;5,(Z182-Z181)&lt;-5)</formula>
    </cfRule>
  </conditionalFormatting>
  <conditionalFormatting sqref="AA182">
    <cfRule type="expression" dxfId="4164" priority="4685">
      <formula>OR((AA182-AA181)&gt;5,(AA182-AA181)&lt;-5)</formula>
    </cfRule>
  </conditionalFormatting>
  <conditionalFormatting sqref="AB182">
    <cfRule type="expression" dxfId="4163" priority="4684">
      <formula>OR((AB182-AB181)&gt;5,(AB182-AB181)&lt;-5)</formula>
    </cfRule>
  </conditionalFormatting>
  <conditionalFormatting sqref="AC182">
    <cfRule type="expression" dxfId="4162" priority="4683">
      <formula>OR((AC182-AC181)&gt;5,(AC182-AC181)&lt;-5)</formula>
    </cfRule>
  </conditionalFormatting>
  <conditionalFormatting sqref="AD182">
    <cfRule type="expression" dxfId="4161" priority="4682">
      <formula>OR((AD182-AD181)&gt;5,(AD182-AD181)&lt;-5)</formula>
    </cfRule>
  </conditionalFormatting>
  <conditionalFormatting sqref="AE182">
    <cfRule type="expression" dxfId="4160" priority="4681">
      <formula>OR((AE182-AE181)&gt;5,(AE182-AE181)&lt;-5)</formula>
    </cfRule>
  </conditionalFormatting>
  <conditionalFormatting sqref="N184:P184">
    <cfRule type="expression" dxfId="4159" priority="4678">
      <formula>OR((N184-N183)&gt;5,(N184-N183)&lt;-5)</formula>
    </cfRule>
  </conditionalFormatting>
  <conditionalFormatting sqref="Q184">
    <cfRule type="expression" dxfId="4158" priority="4677">
      <formula>OR((Q184-Q183)&gt;5,(Q184-Q183)&lt;-5)</formula>
    </cfRule>
  </conditionalFormatting>
  <conditionalFormatting sqref="R184">
    <cfRule type="expression" dxfId="4157" priority="4676">
      <formula>OR((R184-R183)&gt;5,(R184-R183)&lt;-5)</formula>
    </cfRule>
  </conditionalFormatting>
  <conditionalFormatting sqref="S184">
    <cfRule type="expression" dxfId="4156" priority="4675">
      <formula>OR((S184-S183)&gt;5,(S184-S183)&lt;-5)</formula>
    </cfRule>
  </conditionalFormatting>
  <conditionalFormatting sqref="T184">
    <cfRule type="expression" dxfId="4155" priority="4674">
      <formula>OR((T184-T183)&gt;5,(T184-T183)&lt;-5)</formula>
    </cfRule>
  </conditionalFormatting>
  <conditionalFormatting sqref="U184">
    <cfRule type="expression" dxfId="4154" priority="4673">
      <formula>OR((U184-U183)&gt;5,(U184-U183)&lt;-5)</formula>
    </cfRule>
  </conditionalFormatting>
  <conditionalFormatting sqref="V184">
    <cfRule type="expression" dxfId="4153" priority="4672">
      <formula>OR((V184-V183)&gt;5,(V184-V183)&lt;-5)</formula>
    </cfRule>
  </conditionalFormatting>
  <conditionalFormatting sqref="W184">
    <cfRule type="expression" dxfId="4152" priority="4671">
      <formula>OR((W184-W183)&gt;5,(W184-W183)&lt;-5)</formula>
    </cfRule>
  </conditionalFormatting>
  <conditionalFormatting sqref="X184">
    <cfRule type="expression" dxfId="4151" priority="4670">
      <formula>OR((X184-X183)&gt;5,(X184-X183)&lt;-5)</formula>
    </cfRule>
  </conditionalFormatting>
  <conditionalFormatting sqref="Y184">
    <cfRule type="expression" dxfId="4150" priority="4669">
      <formula>OR((Y184-Y183)&gt;5,(Y184-Y183)&lt;-5)</formula>
    </cfRule>
  </conditionalFormatting>
  <conditionalFormatting sqref="Z184">
    <cfRule type="expression" dxfId="4149" priority="4668">
      <formula>OR((Z184-Z183)&gt;5,(Z184-Z183)&lt;-5)</formula>
    </cfRule>
  </conditionalFormatting>
  <conditionalFormatting sqref="AA184">
    <cfRule type="expression" dxfId="4148" priority="4667">
      <formula>OR((AA184-AA183)&gt;5,(AA184-AA183)&lt;-5)</formula>
    </cfRule>
  </conditionalFormatting>
  <conditionalFormatting sqref="AB184">
    <cfRule type="expression" dxfId="4147" priority="4666">
      <formula>OR((AB184-AB183)&gt;5,(AB184-AB183)&lt;-5)</formula>
    </cfRule>
  </conditionalFormatting>
  <conditionalFormatting sqref="AC184">
    <cfRule type="expression" dxfId="4146" priority="4665">
      <formula>OR((AC184-AC183)&gt;5,(AC184-AC183)&lt;-5)</formula>
    </cfRule>
  </conditionalFormatting>
  <conditionalFormatting sqref="AD184">
    <cfRule type="expression" dxfId="4145" priority="4664">
      <formula>OR((AD184-AD183)&gt;5,(AD184-AD183)&lt;-5)</formula>
    </cfRule>
  </conditionalFormatting>
  <conditionalFormatting sqref="AE184">
    <cfRule type="expression" dxfId="4144" priority="4663">
      <formula>OR((AE184-AE183)&gt;5,(AE184-AE183)&lt;-5)</formula>
    </cfRule>
  </conditionalFormatting>
  <conditionalFormatting sqref="N185:P185">
    <cfRule type="expression" dxfId="4143" priority="4660">
      <formula>OR((N185-N184)&gt;5,(N185-N184)&lt;-5)</formula>
    </cfRule>
  </conditionalFormatting>
  <conditionalFormatting sqref="Q185">
    <cfRule type="expression" dxfId="4142" priority="4659">
      <formula>OR((Q185-Q184)&gt;5,(Q185-Q184)&lt;-5)</formula>
    </cfRule>
  </conditionalFormatting>
  <conditionalFormatting sqref="R185">
    <cfRule type="expression" dxfId="4141" priority="4658">
      <formula>OR((R185-R184)&gt;5,(R185-R184)&lt;-5)</formula>
    </cfRule>
  </conditionalFormatting>
  <conditionalFormatting sqref="S185">
    <cfRule type="expression" dxfId="4140" priority="4657">
      <formula>OR((S185-S184)&gt;5,(S185-S184)&lt;-5)</formula>
    </cfRule>
  </conditionalFormatting>
  <conditionalFormatting sqref="T185">
    <cfRule type="expression" dxfId="4139" priority="4656">
      <formula>OR((T185-T184)&gt;5,(T185-T184)&lt;-5)</formula>
    </cfRule>
  </conditionalFormatting>
  <conditionalFormatting sqref="U185">
    <cfRule type="expression" dxfId="4138" priority="4655">
      <formula>OR((U185-U184)&gt;5,(U185-U184)&lt;-5)</formula>
    </cfRule>
  </conditionalFormatting>
  <conditionalFormatting sqref="V185">
    <cfRule type="expression" dxfId="4137" priority="4654">
      <formula>OR((V185-V184)&gt;5,(V185-V184)&lt;-5)</formula>
    </cfRule>
  </conditionalFormatting>
  <conditionalFormatting sqref="W185">
    <cfRule type="expression" dxfId="4136" priority="4653">
      <formula>OR((W185-W184)&gt;5,(W185-W184)&lt;-5)</formula>
    </cfRule>
  </conditionalFormatting>
  <conditionalFormatting sqref="X185">
    <cfRule type="expression" dxfId="4135" priority="4652">
      <formula>OR((X185-X184)&gt;5,(X185-X184)&lt;-5)</formula>
    </cfRule>
  </conditionalFormatting>
  <conditionalFormatting sqref="Y185">
    <cfRule type="expression" dxfId="4134" priority="4651">
      <formula>OR((Y185-Y184)&gt;5,(Y185-Y184)&lt;-5)</formula>
    </cfRule>
  </conditionalFormatting>
  <conditionalFormatting sqref="Z185">
    <cfRule type="expression" dxfId="4133" priority="4650">
      <formula>OR((Z185-Z184)&gt;5,(Z185-Z184)&lt;-5)</formula>
    </cfRule>
  </conditionalFormatting>
  <conditionalFormatting sqref="AA185">
    <cfRule type="expression" dxfId="4132" priority="4649">
      <formula>OR((AA185-AA184)&gt;5,(AA185-AA184)&lt;-5)</formula>
    </cfRule>
  </conditionalFormatting>
  <conditionalFormatting sqref="AB185">
    <cfRule type="expression" dxfId="4131" priority="4648">
      <formula>OR((AB185-AB184)&gt;5,(AB185-AB184)&lt;-5)</formula>
    </cfRule>
  </conditionalFormatting>
  <conditionalFormatting sqref="AC185">
    <cfRule type="expression" dxfId="4130" priority="4647">
      <formula>OR((AC185-AC184)&gt;5,(AC185-AC184)&lt;-5)</formula>
    </cfRule>
  </conditionalFormatting>
  <conditionalFormatting sqref="AD185">
    <cfRule type="expression" dxfId="4129" priority="4646">
      <formula>OR((AD185-AD184)&gt;5,(AD185-AD184)&lt;-5)</formula>
    </cfRule>
  </conditionalFormatting>
  <conditionalFormatting sqref="AE185">
    <cfRule type="expression" dxfId="4128" priority="4645">
      <formula>OR((AE185-AE184)&gt;5,(AE185-AE184)&lt;-5)</formula>
    </cfRule>
  </conditionalFormatting>
  <conditionalFormatting sqref="N187:P187">
    <cfRule type="expression" dxfId="4127" priority="4642">
      <formula>OR((N187-N186)&gt;5,(N187-N186)&lt;-5)</formula>
    </cfRule>
  </conditionalFormatting>
  <conditionalFormatting sqref="Q187">
    <cfRule type="expression" dxfId="4126" priority="4641">
      <formula>OR((Q187-Q186)&gt;5,(Q187-Q186)&lt;-5)</formula>
    </cfRule>
  </conditionalFormatting>
  <conditionalFormatting sqref="R187">
    <cfRule type="expression" dxfId="4125" priority="4640">
      <formula>OR((R187-R186)&gt;5,(R187-R186)&lt;-5)</formula>
    </cfRule>
  </conditionalFormatting>
  <conditionalFormatting sqref="S187">
    <cfRule type="expression" dxfId="4124" priority="4639">
      <formula>OR((S187-S186)&gt;5,(S187-S186)&lt;-5)</formula>
    </cfRule>
  </conditionalFormatting>
  <conditionalFormatting sqref="T187">
    <cfRule type="expression" dxfId="4123" priority="4638">
      <formula>OR((T187-T186)&gt;5,(T187-T186)&lt;-5)</formula>
    </cfRule>
  </conditionalFormatting>
  <conditionalFormatting sqref="U187">
    <cfRule type="expression" dxfId="4122" priority="4637">
      <formula>OR((U187-U186)&gt;5,(U187-U186)&lt;-5)</formula>
    </cfRule>
  </conditionalFormatting>
  <conditionalFormatting sqref="V187">
    <cfRule type="expression" dxfId="4121" priority="4636">
      <formula>OR((V187-V186)&gt;5,(V187-V186)&lt;-5)</formula>
    </cfRule>
  </conditionalFormatting>
  <conditionalFormatting sqref="W187">
    <cfRule type="expression" dxfId="4120" priority="4635">
      <formula>OR((W187-W186)&gt;5,(W187-W186)&lt;-5)</formula>
    </cfRule>
  </conditionalFormatting>
  <conditionalFormatting sqref="X187">
    <cfRule type="expression" dxfId="4119" priority="4634">
      <formula>OR((X187-X186)&gt;5,(X187-X186)&lt;-5)</formula>
    </cfRule>
  </conditionalFormatting>
  <conditionalFormatting sqref="Y187">
    <cfRule type="expression" dxfId="4118" priority="4633">
      <formula>OR((Y187-Y186)&gt;5,(Y187-Y186)&lt;-5)</formula>
    </cfRule>
  </conditionalFormatting>
  <conditionalFormatting sqref="Z187">
    <cfRule type="expression" dxfId="4117" priority="4632">
      <formula>OR((Z187-Z186)&gt;5,(Z187-Z186)&lt;-5)</formula>
    </cfRule>
  </conditionalFormatting>
  <conditionalFormatting sqref="AA187">
    <cfRule type="expression" dxfId="4116" priority="4631">
      <formula>OR((AA187-AA186)&gt;5,(AA187-AA186)&lt;-5)</formula>
    </cfRule>
  </conditionalFormatting>
  <conditionalFormatting sqref="AB187">
    <cfRule type="expression" dxfId="4115" priority="4630">
      <formula>OR((AB187-AB186)&gt;5,(AB187-AB186)&lt;-5)</formula>
    </cfRule>
  </conditionalFormatting>
  <conditionalFormatting sqref="AC187">
    <cfRule type="expression" dxfId="4114" priority="4629">
      <formula>OR((AC187-AC186)&gt;5,(AC187-AC186)&lt;-5)</formula>
    </cfRule>
  </conditionalFormatting>
  <conditionalFormatting sqref="AD187">
    <cfRule type="expression" dxfId="4113" priority="4628">
      <formula>OR((AD187-AD186)&gt;5,(AD187-AD186)&lt;-5)</formula>
    </cfRule>
  </conditionalFormatting>
  <conditionalFormatting sqref="AE187">
    <cfRule type="expression" dxfId="4112" priority="4627">
      <formula>OR((AE187-AE186)&gt;5,(AE187-AE186)&lt;-5)</formula>
    </cfRule>
  </conditionalFormatting>
  <conditionalFormatting sqref="N188:P188">
    <cfRule type="expression" dxfId="4111" priority="4624">
      <formula>OR((N188-N187)&gt;5,(N188-N187)&lt;-5)</formula>
    </cfRule>
  </conditionalFormatting>
  <conditionalFormatting sqref="Q188">
    <cfRule type="expression" dxfId="4110" priority="4623">
      <formula>OR((Q188-Q187)&gt;5,(Q188-Q187)&lt;-5)</formula>
    </cfRule>
  </conditionalFormatting>
  <conditionalFormatting sqref="R188">
    <cfRule type="expression" dxfId="4109" priority="4622">
      <formula>OR((R188-R187)&gt;5,(R188-R187)&lt;-5)</formula>
    </cfRule>
  </conditionalFormatting>
  <conditionalFormatting sqref="S188">
    <cfRule type="expression" dxfId="4108" priority="4621">
      <formula>OR((S188-S187)&gt;5,(S188-S187)&lt;-5)</formula>
    </cfRule>
  </conditionalFormatting>
  <conditionalFormatting sqref="T188">
    <cfRule type="expression" dxfId="4107" priority="4620">
      <formula>OR((T188-T187)&gt;5,(T188-T187)&lt;-5)</formula>
    </cfRule>
  </conditionalFormatting>
  <conditionalFormatting sqref="U188">
    <cfRule type="expression" dxfId="4106" priority="4619">
      <formula>OR((U188-U187)&gt;5,(U188-U187)&lt;-5)</formula>
    </cfRule>
  </conditionalFormatting>
  <conditionalFormatting sqref="V188">
    <cfRule type="expression" dxfId="4105" priority="4618">
      <formula>OR((V188-V187)&gt;5,(V188-V187)&lt;-5)</formula>
    </cfRule>
  </conditionalFormatting>
  <conditionalFormatting sqref="W188">
    <cfRule type="expression" dxfId="4104" priority="4617">
      <formula>OR((W188-W187)&gt;5,(W188-W187)&lt;-5)</formula>
    </cfRule>
  </conditionalFormatting>
  <conditionalFormatting sqref="X188">
    <cfRule type="expression" dxfId="4103" priority="4616">
      <formula>OR((X188-X187)&gt;5,(X188-X187)&lt;-5)</formula>
    </cfRule>
  </conditionalFormatting>
  <conditionalFormatting sqref="Y188">
    <cfRule type="expression" dxfId="4102" priority="4615">
      <formula>OR((Y188-Y187)&gt;5,(Y188-Y187)&lt;-5)</formula>
    </cfRule>
  </conditionalFormatting>
  <conditionalFormatting sqref="Z188">
    <cfRule type="expression" dxfId="4101" priority="4614">
      <formula>OR((Z188-Z187)&gt;5,(Z188-Z187)&lt;-5)</formula>
    </cfRule>
  </conditionalFormatting>
  <conditionalFormatting sqref="AA188">
    <cfRule type="expression" dxfId="4100" priority="4613">
      <formula>OR((AA188-AA187)&gt;5,(AA188-AA187)&lt;-5)</formula>
    </cfRule>
  </conditionalFormatting>
  <conditionalFormatting sqref="AB188">
    <cfRule type="expression" dxfId="4099" priority="4612">
      <formula>OR((AB188-AB187)&gt;5,(AB188-AB187)&lt;-5)</formula>
    </cfRule>
  </conditionalFormatting>
  <conditionalFormatting sqref="AC188">
    <cfRule type="expression" dxfId="4098" priority="4611">
      <formula>OR((AC188-AC187)&gt;5,(AC188-AC187)&lt;-5)</formula>
    </cfRule>
  </conditionalFormatting>
  <conditionalFormatting sqref="AD188">
    <cfRule type="expression" dxfId="4097" priority="4610">
      <formula>OR((AD188-AD187)&gt;5,(AD188-AD187)&lt;-5)</formula>
    </cfRule>
  </conditionalFormatting>
  <conditionalFormatting sqref="AE188">
    <cfRule type="expression" dxfId="4096" priority="4609">
      <formula>OR((AE188-AE187)&gt;5,(AE188-AE187)&lt;-5)</formula>
    </cfRule>
  </conditionalFormatting>
  <conditionalFormatting sqref="N190:P190">
    <cfRule type="expression" dxfId="4095" priority="4606">
      <formula>OR((N190-N189)&gt;5,(N190-N189)&lt;-5)</formula>
    </cfRule>
  </conditionalFormatting>
  <conditionalFormatting sqref="Q190">
    <cfRule type="expression" dxfId="4094" priority="4605">
      <formula>OR((Q190-Q189)&gt;5,(Q190-Q189)&lt;-5)</formula>
    </cfRule>
  </conditionalFormatting>
  <conditionalFormatting sqref="R190">
    <cfRule type="expression" dxfId="4093" priority="4604">
      <formula>OR((R190-R189)&gt;5,(R190-R189)&lt;-5)</formula>
    </cfRule>
  </conditionalFormatting>
  <conditionalFormatting sqref="S190">
    <cfRule type="expression" dxfId="4092" priority="4603">
      <formula>OR((S190-S189)&gt;5,(S190-S189)&lt;-5)</formula>
    </cfRule>
  </conditionalFormatting>
  <conditionalFormatting sqref="T190">
    <cfRule type="expression" dxfId="4091" priority="4602">
      <formula>OR((T190-T189)&gt;5,(T190-T189)&lt;-5)</formula>
    </cfRule>
  </conditionalFormatting>
  <conditionalFormatting sqref="U190">
    <cfRule type="expression" dxfId="4090" priority="4601">
      <formula>OR((U190-U189)&gt;5,(U190-U189)&lt;-5)</formula>
    </cfRule>
  </conditionalFormatting>
  <conditionalFormatting sqref="V190">
    <cfRule type="expression" dxfId="4089" priority="4600">
      <formula>OR((V190-V189)&gt;5,(V190-V189)&lt;-5)</formula>
    </cfRule>
  </conditionalFormatting>
  <conditionalFormatting sqref="W190">
    <cfRule type="expression" dxfId="4088" priority="4599">
      <formula>OR((W190-W189)&gt;5,(W190-W189)&lt;-5)</formula>
    </cfRule>
  </conditionalFormatting>
  <conditionalFormatting sqref="X190">
    <cfRule type="expression" dxfId="4087" priority="4598">
      <formula>OR((X190-X189)&gt;5,(X190-X189)&lt;-5)</formula>
    </cfRule>
  </conditionalFormatting>
  <conditionalFormatting sqref="Y190">
    <cfRule type="expression" dxfId="4086" priority="4597">
      <formula>OR((Y190-Y189)&gt;5,(Y190-Y189)&lt;-5)</formula>
    </cfRule>
  </conditionalFormatting>
  <conditionalFormatting sqref="Z190">
    <cfRule type="expression" dxfId="4085" priority="4596">
      <formula>OR((Z190-Z189)&gt;5,(Z190-Z189)&lt;-5)</formula>
    </cfRule>
  </conditionalFormatting>
  <conditionalFormatting sqref="AA190">
    <cfRule type="expression" dxfId="4084" priority="4595">
      <formula>OR((AA190-AA189)&gt;5,(AA190-AA189)&lt;-5)</formula>
    </cfRule>
  </conditionalFormatting>
  <conditionalFormatting sqref="AB190">
    <cfRule type="expression" dxfId="4083" priority="4594">
      <formula>OR((AB190-AB189)&gt;5,(AB190-AB189)&lt;-5)</formula>
    </cfRule>
  </conditionalFormatting>
  <conditionalFormatting sqref="AC190">
    <cfRule type="expression" dxfId="4082" priority="4593">
      <formula>OR((AC190-AC189)&gt;5,(AC190-AC189)&lt;-5)</formula>
    </cfRule>
  </conditionalFormatting>
  <conditionalFormatting sqref="AD190">
    <cfRule type="expression" dxfId="4081" priority="4592">
      <formula>OR((AD190-AD189)&gt;5,(AD190-AD189)&lt;-5)</formula>
    </cfRule>
  </conditionalFormatting>
  <conditionalFormatting sqref="AE190">
    <cfRule type="expression" dxfId="4080" priority="4591">
      <formula>OR((AE190-AE189)&gt;5,(AE190-AE189)&lt;-5)</formula>
    </cfRule>
  </conditionalFormatting>
  <conditionalFormatting sqref="N191:P191">
    <cfRule type="expression" dxfId="4079" priority="4588">
      <formula>OR((N191-N190)&gt;5,(N191-N190)&lt;-5)</formula>
    </cfRule>
  </conditionalFormatting>
  <conditionalFormatting sqref="Q191">
    <cfRule type="expression" dxfId="4078" priority="4587">
      <formula>OR((Q191-Q190)&gt;5,(Q191-Q190)&lt;-5)</formula>
    </cfRule>
  </conditionalFormatting>
  <conditionalFormatting sqref="R191">
    <cfRule type="expression" dxfId="4077" priority="4586">
      <formula>OR((R191-R190)&gt;5,(R191-R190)&lt;-5)</formula>
    </cfRule>
  </conditionalFormatting>
  <conditionalFormatting sqref="S191">
    <cfRule type="expression" dxfId="4076" priority="4585">
      <formula>OR((S191-S190)&gt;5,(S191-S190)&lt;-5)</formula>
    </cfRule>
  </conditionalFormatting>
  <conditionalFormatting sqref="T191">
    <cfRule type="expression" dxfId="4075" priority="4584">
      <formula>OR((T191-T190)&gt;5,(T191-T190)&lt;-5)</formula>
    </cfRule>
  </conditionalFormatting>
  <conditionalFormatting sqref="U191">
    <cfRule type="expression" dxfId="4074" priority="4583">
      <formula>OR((U191-U190)&gt;5,(U191-U190)&lt;-5)</formula>
    </cfRule>
  </conditionalFormatting>
  <conditionalFormatting sqref="V191">
    <cfRule type="expression" dxfId="4073" priority="4582">
      <formula>OR((V191-V190)&gt;5,(V191-V190)&lt;-5)</formula>
    </cfRule>
  </conditionalFormatting>
  <conditionalFormatting sqref="W191">
    <cfRule type="expression" dxfId="4072" priority="4581">
      <formula>OR((W191-W190)&gt;5,(W191-W190)&lt;-5)</formula>
    </cfRule>
  </conditionalFormatting>
  <conditionalFormatting sqref="X191">
    <cfRule type="expression" dxfId="4071" priority="4580">
      <formula>OR((X191-X190)&gt;5,(X191-X190)&lt;-5)</formula>
    </cfRule>
  </conditionalFormatting>
  <conditionalFormatting sqref="Y191">
    <cfRule type="expression" dxfId="4070" priority="4579">
      <formula>OR((Y191-Y190)&gt;5,(Y191-Y190)&lt;-5)</formula>
    </cfRule>
  </conditionalFormatting>
  <conditionalFormatting sqref="Z191">
    <cfRule type="expression" dxfId="4069" priority="4578">
      <formula>OR((Z191-Z190)&gt;5,(Z191-Z190)&lt;-5)</formula>
    </cfRule>
  </conditionalFormatting>
  <conditionalFormatting sqref="AA191">
    <cfRule type="expression" dxfId="4068" priority="4577">
      <formula>OR((AA191-AA190)&gt;5,(AA191-AA190)&lt;-5)</formula>
    </cfRule>
  </conditionalFormatting>
  <conditionalFormatting sqref="AB191">
    <cfRule type="expression" dxfId="4067" priority="4576">
      <formula>OR((AB191-AB190)&gt;5,(AB191-AB190)&lt;-5)</formula>
    </cfRule>
  </conditionalFormatting>
  <conditionalFormatting sqref="AC191">
    <cfRule type="expression" dxfId="4066" priority="4575">
      <formula>OR((AC191-AC190)&gt;5,(AC191-AC190)&lt;-5)</formula>
    </cfRule>
  </conditionalFormatting>
  <conditionalFormatting sqref="AD191">
    <cfRule type="expression" dxfId="4065" priority="4574">
      <formula>OR((AD191-AD190)&gt;5,(AD191-AD190)&lt;-5)</formula>
    </cfRule>
  </conditionalFormatting>
  <conditionalFormatting sqref="AE191">
    <cfRule type="expression" dxfId="4064" priority="4573">
      <formula>OR((AE191-AE190)&gt;5,(AE191-AE190)&lt;-5)</formula>
    </cfRule>
  </conditionalFormatting>
  <conditionalFormatting sqref="N193:P193">
    <cfRule type="expression" dxfId="4063" priority="4570">
      <formula>OR((N193-N192)&gt;5,(N193-N192)&lt;-5)</formula>
    </cfRule>
  </conditionalFormatting>
  <conditionalFormatting sqref="Q193">
    <cfRule type="expression" dxfId="4062" priority="4569">
      <formula>OR((Q193-Q192)&gt;5,(Q193-Q192)&lt;-5)</formula>
    </cfRule>
  </conditionalFormatting>
  <conditionalFormatting sqref="R193">
    <cfRule type="expression" dxfId="4061" priority="4568">
      <formula>OR((R193-R192)&gt;5,(R193-R192)&lt;-5)</formula>
    </cfRule>
  </conditionalFormatting>
  <conditionalFormatting sqref="S193">
    <cfRule type="expression" dxfId="4060" priority="4567">
      <formula>OR((S193-S192)&gt;5,(S193-S192)&lt;-5)</formula>
    </cfRule>
  </conditionalFormatting>
  <conditionalFormatting sqref="T193">
    <cfRule type="expression" dxfId="4059" priority="4566">
      <formula>OR((T193-T192)&gt;5,(T193-T192)&lt;-5)</formula>
    </cfRule>
  </conditionalFormatting>
  <conditionalFormatting sqref="U193">
    <cfRule type="expression" dxfId="4058" priority="4565">
      <formula>OR((U193-U192)&gt;5,(U193-U192)&lt;-5)</formula>
    </cfRule>
  </conditionalFormatting>
  <conditionalFormatting sqref="V193">
    <cfRule type="expression" dxfId="4057" priority="4564">
      <formula>OR((V193-V192)&gt;5,(V193-V192)&lt;-5)</formula>
    </cfRule>
  </conditionalFormatting>
  <conditionalFormatting sqref="W193">
    <cfRule type="expression" dxfId="4056" priority="4563">
      <formula>OR((W193-W192)&gt;5,(W193-W192)&lt;-5)</formula>
    </cfRule>
  </conditionalFormatting>
  <conditionalFormatting sqref="X193">
    <cfRule type="expression" dxfId="4055" priority="4562">
      <formula>OR((X193-X192)&gt;5,(X193-X192)&lt;-5)</formula>
    </cfRule>
  </conditionalFormatting>
  <conditionalFormatting sqref="Y193">
    <cfRule type="expression" dxfId="4054" priority="4561">
      <formula>OR((Y193-Y192)&gt;5,(Y193-Y192)&lt;-5)</formula>
    </cfRule>
  </conditionalFormatting>
  <conditionalFormatting sqref="Z193">
    <cfRule type="expression" dxfId="4053" priority="4560">
      <formula>OR((Z193-Z192)&gt;5,(Z193-Z192)&lt;-5)</formula>
    </cfRule>
  </conditionalFormatting>
  <conditionalFormatting sqref="AA193">
    <cfRule type="expression" dxfId="4052" priority="4559">
      <formula>OR((AA193-AA192)&gt;5,(AA193-AA192)&lt;-5)</formula>
    </cfRule>
  </conditionalFormatting>
  <conditionalFormatting sqref="AB193">
    <cfRule type="expression" dxfId="4051" priority="4558">
      <formula>OR((AB193-AB192)&gt;5,(AB193-AB192)&lt;-5)</formula>
    </cfRule>
  </conditionalFormatting>
  <conditionalFormatting sqref="AC193">
    <cfRule type="expression" dxfId="4050" priority="4557">
      <formula>OR((AC193-AC192)&gt;5,(AC193-AC192)&lt;-5)</formula>
    </cfRule>
  </conditionalFormatting>
  <conditionalFormatting sqref="AD193">
    <cfRule type="expression" dxfId="4049" priority="4556">
      <formula>OR((AD193-AD192)&gt;5,(AD193-AD192)&lt;-5)</formula>
    </cfRule>
  </conditionalFormatting>
  <conditionalFormatting sqref="AE193">
    <cfRule type="expression" dxfId="4048" priority="4555">
      <formula>OR((AE193-AE192)&gt;5,(AE193-AE192)&lt;-5)</formula>
    </cfRule>
  </conditionalFormatting>
  <conditionalFormatting sqref="N194:P194">
    <cfRule type="expression" dxfId="4047" priority="4552">
      <formula>OR((N194-N193)&gt;5,(N194-N193)&lt;-5)</formula>
    </cfRule>
  </conditionalFormatting>
  <conditionalFormatting sqref="Q194">
    <cfRule type="expression" dxfId="4046" priority="4551">
      <formula>OR((Q194-Q193)&gt;5,(Q194-Q193)&lt;-5)</formula>
    </cfRule>
  </conditionalFormatting>
  <conditionalFormatting sqref="R194">
    <cfRule type="expression" dxfId="4045" priority="4550">
      <formula>OR((R194-R193)&gt;5,(R194-R193)&lt;-5)</formula>
    </cfRule>
  </conditionalFormatting>
  <conditionalFormatting sqref="S194">
    <cfRule type="expression" dxfId="4044" priority="4549">
      <formula>OR((S194-S193)&gt;5,(S194-S193)&lt;-5)</formula>
    </cfRule>
  </conditionalFormatting>
  <conditionalFormatting sqref="T194">
    <cfRule type="expression" dxfId="4043" priority="4548">
      <formula>OR((T194-T193)&gt;5,(T194-T193)&lt;-5)</formula>
    </cfRule>
  </conditionalFormatting>
  <conditionalFormatting sqref="U194">
    <cfRule type="expression" dxfId="4042" priority="4547">
      <formula>OR((U194-U193)&gt;5,(U194-U193)&lt;-5)</formula>
    </cfRule>
  </conditionalFormatting>
  <conditionalFormatting sqref="V194">
    <cfRule type="expression" dxfId="4041" priority="4546">
      <formula>OR((V194-V193)&gt;5,(V194-V193)&lt;-5)</formula>
    </cfRule>
  </conditionalFormatting>
  <conditionalFormatting sqref="W194">
    <cfRule type="expression" dxfId="4040" priority="4545">
      <formula>OR((W194-W193)&gt;5,(W194-W193)&lt;-5)</formula>
    </cfRule>
  </conditionalFormatting>
  <conditionalFormatting sqref="X194">
    <cfRule type="expression" dxfId="4039" priority="4544">
      <formula>OR((X194-X193)&gt;5,(X194-X193)&lt;-5)</formula>
    </cfRule>
  </conditionalFormatting>
  <conditionalFormatting sqref="Y194">
    <cfRule type="expression" dxfId="4038" priority="4543">
      <formula>OR((Y194-Y193)&gt;5,(Y194-Y193)&lt;-5)</formula>
    </cfRule>
  </conditionalFormatting>
  <conditionalFormatting sqref="Z194">
    <cfRule type="expression" dxfId="4037" priority="4542">
      <formula>OR((Z194-Z193)&gt;5,(Z194-Z193)&lt;-5)</formula>
    </cfRule>
  </conditionalFormatting>
  <conditionalFormatting sqref="AA194">
    <cfRule type="expression" dxfId="4036" priority="4541">
      <formula>OR((AA194-AA193)&gt;5,(AA194-AA193)&lt;-5)</formula>
    </cfRule>
  </conditionalFormatting>
  <conditionalFormatting sqref="AB194">
    <cfRule type="expression" dxfId="4035" priority="4540">
      <formula>OR((AB194-AB193)&gt;5,(AB194-AB193)&lt;-5)</formula>
    </cfRule>
  </conditionalFormatting>
  <conditionalFormatting sqref="AC194">
    <cfRule type="expression" dxfId="4034" priority="4539">
      <formula>OR((AC194-AC193)&gt;5,(AC194-AC193)&lt;-5)</formula>
    </cfRule>
  </conditionalFormatting>
  <conditionalFormatting sqref="AD194">
    <cfRule type="expression" dxfId="4033" priority="4538">
      <formula>OR((AD194-AD193)&gt;5,(AD194-AD193)&lt;-5)</formula>
    </cfRule>
  </conditionalFormatting>
  <conditionalFormatting sqref="AE194">
    <cfRule type="expression" dxfId="4032" priority="4537">
      <formula>OR((AE194-AE193)&gt;5,(AE194-AE193)&lt;-5)</formula>
    </cfRule>
  </conditionalFormatting>
  <conditionalFormatting sqref="N204:P204">
    <cfRule type="expression" dxfId="4031" priority="4534">
      <formula>OR((N204-N203)&gt;5,(N204-N203)&lt;-5)</formula>
    </cfRule>
  </conditionalFormatting>
  <conditionalFormatting sqref="Q204">
    <cfRule type="expression" dxfId="4030" priority="4533">
      <formula>OR((Q204-Q203)&gt;5,(Q204-Q203)&lt;-5)</formula>
    </cfRule>
  </conditionalFormatting>
  <conditionalFormatting sqref="R204">
    <cfRule type="expression" dxfId="4029" priority="4532">
      <formula>OR((R204-R203)&gt;5,(R204-R203)&lt;-5)</formula>
    </cfRule>
  </conditionalFormatting>
  <conditionalFormatting sqref="S204">
    <cfRule type="expression" dxfId="4028" priority="4531">
      <formula>OR((S204-S203)&gt;5,(S204-S203)&lt;-5)</formula>
    </cfRule>
  </conditionalFormatting>
  <conditionalFormatting sqref="T204">
    <cfRule type="expression" dxfId="4027" priority="4530">
      <formula>OR((T204-T203)&gt;5,(T204-T203)&lt;-5)</formula>
    </cfRule>
  </conditionalFormatting>
  <conditionalFormatting sqref="U204">
    <cfRule type="expression" dxfId="4026" priority="4529">
      <formula>OR((U204-U203)&gt;5,(U204-U203)&lt;-5)</formula>
    </cfRule>
  </conditionalFormatting>
  <conditionalFormatting sqref="V204">
    <cfRule type="expression" dxfId="4025" priority="4528">
      <formula>OR((V204-V203)&gt;5,(V204-V203)&lt;-5)</formula>
    </cfRule>
  </conditionalFormatting>
  <conditionalFormatting sqref="W204">
    <cfRule type="expression" dxfId="4024" priority="4527">
      <formula>OR((W204-W203)&gt;5,(W204-W203)&lt;-5)</formula>
    </cfRule>
  </conditionalFormatting>
  <conditionalFormatting sqref="X204">
    <cfRule type="expression" dxfId="4023" priority="4526">
      <formula>OR((X204-X203)&gt;5,(X204-X203)&lt;-5)</formula>
    </cfRule>
  </conditionalFormatting>
  <conditionalFormatting sqref="Y204">
    <cfRule type="expression" dxfId="4022" priority="4525">
      <formula>OR((Y204-Y203)&gt;5,(Y204-Y203)&lt;-5)</formula>
    </cfRule>
  </conditionalFormatting>
  <conditionalFormatting sqref="Z204">
    <cfRule type="expression" dxfId="4021" priority="4524">
      <formula>OR((Z204-Z203)&gt;5,(Z204-Z203)&lt;-5)</formula>
    </cfRule>
  </conditionalFormatting>
  <conditionalFormatting sqref="AA204">
    <cfRule type="expression" dxfId="4020" priority="4523">
      <formula>OR((AA204-AA203)&gt;5,(AA204-AA203)&lt;-5)</formula>
    </cfRule>
  </conditionalFormatting>
  <conditionalFormatting sqref="AB204">
    <cfRule type="expression" dxfId="4019" priority="4522">
      <formula>OR((AB204-AB203)&gt;5,(AB204-AB203)&lt;-5)</formula>
    </cfRule>
  </conditionalFormatting>
  <conditionalFormatting sqref="AC204">
    <cfRule type="expression" dxfId="4018" priority="4521">
      <formula>OR((AC204-AC203)&gt;5,(AC204-AC203)&lt;-5)</formula>
    </cfRule>
  </conditionalFormatting>
  <conditionalFormatting sqref="AD204">
    <cfRule type="expression" dxfId="4017" priority="4520">
      <formula>OR((AD204-AD203)&gt;5,(AD204-AD203)&lt;-5)</formula>
    </cfRule>
  </conditionalFormatting>
  <conditionalFormatting sqref="AE204">
    <cfRule type="expression" dxfId="4016" priority="4519">
      <formula>OR((AE204-AE203)&gt;5,(AE204-AE203)&lt;-5)</formula>
    </cfRule>
  </conditionalFormatting>
  <conditionalFormatting sqref="N205:P205">
    <cfRule type="expression" dxfId="4015" priority="4516">
      <formula>OR((N205-N204)&gt;5,(N205-N204)&lt;-5)</formula>
    </cfRule>
  </conditionalFormatting>
  <conditionalFormatting sqref="Q205">
    <cfRule type="expression" dxfId="4014" priority="4515">
      <formula>OR((Q205-Q204)&gt;5,(Q205-Q204)&lt;-5)</formula>
    </cfRule>
  </conditionalFormatting>
  <conditionalFormatting sqref="R205">
    <cfRule type="expression" dxfId="4013" priority="4514">
      <formula>OR((R205-R204)&gt;5,(R205-R204)&lt;-5)</formula>
    </cfRule>
  </conditionalFormatting>
  <conditionalFormatting sqref="S205">
    <cfRule type="expression" dxfId="4012" priority="4513">
      <formula>OR((S205-S204)&gt;5,(S205-S204)&lt;-5)</formula>
    </cfRule>
  </conditionalFormatting>
  <conditionalFormatting sqref="T205">
    <cfRule type="expression" dxfId="4011" priority="4512">
      <formula>OR((T205-T204)&gt;5,(T205-T204)&lt;-5)</formula>
    </cfRule>
  </conditionalFormatting>
  <conditionalFormatting sqref="U205">
    <cfRule type="expression" dxfId="4010" priority="4511">
      <formula>OR((U205-U204)&gt;5,(U205-U204)&lt;-5)</formula>
    </cfRule>
  </conditionalFormatting>
  <conditionalFormatting sqref="V205">
    <cfRule type="expression" dxfId="4009" priority="4510">
      <formula>OR((V205-V204)&gt;5,(V205-V204)&lt;-5)</formula>
    </cfRule>
  </conditionalFormatting>
  <conditionalFormatting sqref="W205">
    <cfRule type="expression" dxfId="4008" priority="4509">
      <formula>OR((W205-W204)&gt;5,(W205-W204)&lt;-5)</formula>
    </cfRule>
  </conditionalFormatting>
  <conditionalFormatting sqref="X205">
    <cfRule type="expression" dxfId="4007" priority="4508">
      <formula>OR((X205-X204)&gt;5,(X205-X204)&lt;-5)</formula>
    </cfRule>
  </conditionalFormatting>
  <conditionalFormatting sqref="Y205">
    <cfRule type="expression" dxfId="4006" priority="4507">
      <formula>OR((Y205-Y204)&gt;5,(Y205-Y204)&lt;-5)</formula>
    </cfRule>
  </conditionalFormatting>
  <conditionalFormatting sqref="Z205">
    <cfRule type="expression" dxfId="4005" priority="4506">
      <formula>OR((Z205-Z204)&gt;5,(Z205-Z204)&lt;-5)</formula>
    </cfRule>
  </conditionalFormatting>
  <conditionalFormatting sqref="AA205">
    <cfRule type="expression" dxfId="4004" priority="4505">
      <formula>OR((AA205-AA204)&gt;5,(AA205-AA204)&lt;-5)</formula>
    </cfRule>
  </conditionalFormatting>
  <conditionalFormatting sqref="AB205">
    <cfRule type="expression" dxfId="4003" priority="4504">
      <formula>OR((AB205-AB204)&gt;5,(AB205-AB204)&lt;-5)</formula>
    </cfRule>
  </conditionalFormatting>
  <conditionalFormatting sqref="AC205">
    <cfRule type="expression" dxfId="4002" priority="4503">
      <formula>OR((AC205-AC204)&gt;5,(AC205-AC204)&lt;-5)</formula>
    </cfRule>
  </conditionalFormatting>
  <conditionalFormatting sqref="AD205">
    <cfRule type="expression" dxfId="4001" priority="4502">
      <formula>OR((AD205-AD204)&gt;5,(AD205-AD204)&lt;-5)</formula>
    </cfRule>
  </conditionalFormatting>
  <conditionalFormatting sqref="AE205">
    <cfRule type="expression" dxfId="4000" priority="4501">
      <formula>OR((AE205-AE204)&gt;5,(AE205-AE204)&lt;-5)</formula>
    </cfRule>
  </conditionalFormatting>
  <conditionalFormatting sqref="N206:P206">
    <cfRule type="expression" dxfId="3999" priority="4498">
      <formula>OR((N206-N205)&gt;5,(N206-N205)&lt;-5)</formula>
    </cfRule>
  </conditionalFormatting>
  <conditionalFormatting sqref="Q206">
    <cfRule type="expression" dxfId="3998" priority="4497">
      <formula>OR((Q206-Q205)&gt;5,(Q206-Q205)&lt;-5)</formula>
    </cfRule>
  </conditionalFormatting>
  <conditionalFormatting sqref="R206">
    <cfRule type="expression" dxfId="3997" priority="4496">
      <formula>OR((R206-R205)&gt;5,(R206-R205)&lt;-5)</formula>
    </cfRule>
  </conditionalFormatting>
  <conditionalFormatting sqref="S206">
    <cfRule type="expression" dxfId="3996" priority="4495">
      <formula>OR((S206-S205)&gt;5,(S206-S205)&lt;-5)</formula>
    </cfRule>
  </conditionalFormatting>
  <conditionalFormatting sqref="T206">
    <cfRule type="expression" dxfId="3995" priority="4494">
      <formula>OR((T206-T205)&gt;5,(T206-T205)&lt;-5)</formula>
    </cfRule>
  </conditionalFormatting>
  <conditionalFormatting sqref="U206">
    <cfRule type="expression" dxfId="3994" priority="4493">
      <formula>OR((U206-U205)&gt;5,(U206-U205)&lt;-5)</formula>
    </cfRule>
  </conditionalFormatting>
  <conditionalFormatting sqref="V206">
    <cfRule type="expression" dxfId="3993" priority="4492">
      <formula>OR((V206-V205)&gt;5,(V206-V205)&lt;-5)</formula>
    </cfRule>
  </conditionalFormatting>
  <conditionalFormatting sqref="W206">
    <cfRule type="expression" dxfId="3992" priority="4491">
      <formula>OR((W206-W205)&gt;5,(W206-W205)&lt;-5)</formula>
    </cfRule>
  </conditionalFormatting>
  <conditionalFormatting sqref="X206">
    <cfRule type="expression" dxfId="3991" priority="4490">
      <formula>OR((X206-X205)&gt;5,(X206-X205)&lt;-5)</formula>
    </cfRule>
  </conditionalFormatting>
  <conditionalFormatting sqref="Y206">
    <cfRule type="expression" dxfId="3990" priority="4489">
      <formula>OR((Y206-Y205)&gt;5,(Y206-Y205)&lt;-5)</formula>
    </cfRule>
  </conditionalFormatting>
  <conditionalFormatting sqref="Z206">
    <cfRule type="expression" dxfId="3989" priority="4488">
      <formula>OR((Z206-Z205)&gt;5,(Z206-Z205)&lt;-5)</formula>
    </cfRule>
  </conditionalFormatting>
  <conditionalFormatting sqref="AA206">
    <cfRule type="expression" dxfId="3988" priority="4487">
      <formula>OR((AA206-AA205)&gt;5,(AA206-AA205)&lt;-5)</formula>
    </cfRule>
  </conditionalFormatting>
  <conditionalFormatting sqref="AB206">
    <cfRule type="expression" dxfId="3987" priority="4486">
      <formula>OR((AB206-AB205)&gt;5,(AB206-AB205)&lt;-5)</formula>
    </cfRule>
  </conditionalFormatting>
  <conditionalFormatting sqref="AC206">
    <cfRule type="expression" dxfId="3986" priority="4485">
      <formula>OR((AC206-AC205)&gt;5,(AC206-AC205)&lt;-5)</formula>
    </cfRule>
  </conditionalFormatting>
  <conditionalFormatting sqref="AD206">
    <cfRule type="expression" dxfId="3985" priority="4484">
      <formula>OR((AD206-AD205)&gt;5,(AD206-AD205)&lt;-5)</formula>
    </cfRule>
  </conditionalFormatting>
  <conditionalFormatting sqref="AE206">
    <cfRule type="expression" dxfId="3984" priority="4483">
      <formula>OR((AE206-AE205)&gt;5,(AE206-AE205)&lt;-5)</formula>
    </cfRule>
  </conditionalFormatting>
  <conditionalFormatting sqref="N207:P207">
    <cfRule type="expression" dxfId="3983" priority="4480">
      <formula>OR((N207-N206)&gt;5,(N207-N206)&lt;-5)</formula>
    </cfRule>
  </conditionalFormatting>
  <conditionalFormatting sqref="Q207">
    <cfRule type="expression" dxfId="3982" priority="4479">
      <formula>OR((Q207-Q206)&gt;5,(Q207-Q206)&lt;-5)</formula>
    </cfRule>
  </conditionalFormatting>
  <conditionalFormatting sqref="R207">
    <cfRule type="expression" dxfId="3981" priority="4478">
      <formula>OR((R207-R206)&gt;5,(R207-R206)&lt;-5)</formula>
    </cfRule>
  </conditionalFormatting>
  <conditionalFormatting sqref="S207">
    <cfRule type="expression" dxfId="3980" priority="4477">
      <formula>OR((S207-S206)&gt;5,(S207-S206)&lt;-5)</formula>
    </cfRule>
  </conditionalFormatting>
  <conditionalFormatting sqref="T207">
    <cfRule type="expression" dxfId="3979" priority="4476">
      <formula>OR((T207-T206)&gt;5,(T207-T206)&lt;-5)</formula>
    </cfRule>
  </conditionalFormatting>
  <conditionalFormatting sqref="U207">
    <cfRule type="expression" dxfId="3978" priority="4475">
      <formula>OR((U207-U206)&gt;5,(U207-U206)&lt;-5)</formula>
    </cfRule>
  </conditionalFormatting>
  <conditionalFormatting sqref="V207">
    <cfRule type="expression" dxfId="3977" priority="4474">
      <formula>OR((V207-V206)&gt;5,(V207-V206)&lt;-5)</formula>
    </cfRule>
  </conditionalFormatting>
  <conditionalFormatting sqref="W207">
    <cfRule type="expression" dxfId="3976" priority="4473">
      <formula>OR((W207-W206)&gt;5,(W207-W206)&lt;-5)</formula>
    </cfRule>
  </conditionalFormatting>
  <conditionalFormatting sqref="X207">
    <cfRule type="expression" dxfId="3975" priority="4472">
      <formula>OR((X207-X206)&gt;5,(X207-X206)&lt;-5)</formula>
    </cfRule>
  </conditionalFormatting>
  <conditionalFormatting sqref="Y207">
    <cfRule type="expression" dxfId="3974" priority="4471">
      <formula>OR((Y207-Y206)&gt;5,(Y207-Y206)&lt;-5)</formula>
    </cfRule>
  </conditionalFormatting>
  <conditionalFormatting sqref="Z207">
    <cfRule type="expression" dxfId="3973" priority="4470">
      <formula>OR((Z207-Z206)&gt;5,(Z207-Z206)&lt;-5)</formula>
    </cfRule>
  </conditionalFormatting>
  <conditionalFormatting sqref="AA207">
    <cfRule type="expression" dxfId="3972" priority="4469">
      <formula>OR((AA207-AA206)&gt;5,(AA207-AA206)&lt;-5)</formula>
    </cfRule>
  </conditionalFormatting>
  <conditionalFormatting sqref="AB207">
    <cfRule type="expression" dxfId="3971" priority="4468">
      <formula>OR((AB207-AB206)&gt;5,(AB207-AB206)&lt;-5)</formula>
    </cfRule>
  </conditionalFormatting>
  <conditionalFormatting sqref="AC207">
    <cfRule type="expression" dxfId="3970" priority="4467">
      <formula>OR((AC207-AC206)&gt;5,(AC207-AC206)&lt;-5)</formula>
    </cfRule>
  </conditionalFormatting>
  <conditionalFormatting sqref="AD207">
    <cfRule type="expression" dxfId="3969" priority="4466">
      <formula>OR((AD207-AD206)&gt;5,(AD207-AD206)&lt;-5)</formula>
    </cfRule>
  </conditionalFormatting>
  <conditionalFormatting sqref="AE207">
    <cfRule type="expression" dxfId="3968" priority="4465">
      <formula>OR((AE207-AE206)&gt;5,(AE207-AE206)&lt;-5)</formula>
    </cfRule>
  </conditionalFormatting>
  <conditionalFormatting sqref="N208:P208">
    <cfRule type="expression" dxfId="3967" priority="4462">
      <formula>OR((N208-N207)&gt;5,(N208-N207)&lt;-5)</formula>
    </cfRule>
  </conditionalFormatting>
  <conditionalFormatting sqref="Q208">
    <cfRule type="expression" dxfId="3966" priority="4461">
      <formula>OR((Q208-Q207)&gt;5,(Q208-Q207)&lt;-5)</formula>
    </cfRule>
  </conditionalFormatting>
  <conditionalFormatting sqref="R208">
    <cfRule type="expression" dxfId="3965" priority="4460">
      <formula>OR((R208-R207)&gt;5,(R208-R207)&lt;-5)</formula>
    </cfRule>
  </conditionalFormatting>
  <conditionalFormatting sqref="S208">
    <cfRule type="expression" dxfId="3964" priority="4459">
      <formula>OR((S208-S207)&gt;5,(S208-S207)&lt;-5)</formula>
    </cfRule>
  </conditionalFormatting>
  <conditionalFormatting sqref="T208">
    <cfRule type="expression" dxfId="3963" priority="4458">
      <formula>OR((T208-T207)&gt;5,(T208-T207)&lt;-5)</formula>
    </cfRule>
  </conditionalFormatting>
  <conditionalFormatting sqref="U208">
    <cfRule type="expression" dxfId="3962" priority="4457">
      <formula>OR((U208-U207)&gt;5,(U208-U207)&lt;-5)</formula>
    </cfRule>
  </conditionalFormatting>
  <conditionalFormatting sqref="V208">
    <cfRule type="expression" dxfId="3961" priority="4456">
      <formula>OR((V208-V207)&gt;5,(V208-V207)&lt;-5)</formula>
    </cfRule>
  </conditionalFormatting>
  <conditionalFormatting sqref="W208">
    <cfRule type="expression" dxfId="3960" priority="4455">
      <formula>OR((W208-W207)&gt;5,(W208-W207)&lt;-5)</formula>
    </cfRule>
  </conditionalFormatting>
  <conditionalFormatting sqref="X208">
    <cfRule type="expression" dxfId="3959" priority="4454">
      <formula>OR((X208-X207)&gt;5,(X208-X207)&lt;-5)</formula>
    </cfRule>
  </conditionalFormatting>
  <conditionalFormatting sqref="Y208">
    <cfRule type="expression" dxfId="3958" priority="4453">
      <formula>OR((Y208-Y207)&gt;5,(Y208-Y207)&lt;-5)</formula>
    </cfRule>
  </conditionalFormatting>
  <conditionalFormatting sqref="Z208">
    <cfRule type="expression" dxfId="3957" priority="4452">
      <formula>OR((Z208-Z207)&gt;5,(Z208-Z207)&lt;-5)</formula>
    </cfRule>
  </conditionalFormatting>
  <conditionalFormatting sqref="AA208">
    <cfRule type="expression" dxfId="3956" priority="4451">
      <formula>OR((AA208-AA207)&gt;5,(AA208-AA207)&lt;-5)</formula>
    </cfRule>
  </conditionalFormatting>
  <conditionalFormatting sqref="AB208">
    <cfRule type="expression" dxfId="3955" priority="4450">
      <formula>OR((AB208-AB207)&gt;5,(AB208-AB207)&lt;-5)</formula>
    </cfRule>
  </conditionalFormatting>
  <conditionalFormatting sqref="AC208">
    <cfRule type="expression" dxfId="3954" priority="4449">
      <formula>OR((AC208-AC207)&gt;5,(AC208-AC207)&lt;-5)</formula>
    </cfRule>
  </conditionalFormatting>
  <conditionalFormatting sqref="AD208">
    <cfRule type="expression" dxfId="3953" priority="4448">
      <formula>OR((AD208-AD207)&gt;5,(AD208-AD207)&lt;-5)</formula>
    </cfRule>
  </conditionalFormatting>
  <conditionalFormatting sqref="AE208">
    <cfRule type="expression" dxfId="3952" priority="4447">
      <formula>OR((AE208-AE207)&gt;5,(AE208-AE207)&lt;-5)</formula>
    </cfRule>
  </conditionalFormatting>
  <conditionalFormatting sqref="N210:P210">
    <cfRule type="expression" dxfId="3951" priority="4444">
      <formula>OR((N210-N209)&gt;5,(N210-N209)&lt;-5)</formula>
    </cfRule>
  </conditionalFormatting>
  <conditionalFormatting sqref="Q210">
    <cfRule type="expression" dxfId="3950" priority="4443">
      <formula>OR((Q210-Q209)&gt;5,(Q210-Q209)&lt;-5)</formula>
    </cfRule>
  </conditionalFormatting>
  <conditionalFormatting sqref="R210">
    <cfRule type="expression" dxfId="3949" priority="4442">
      <formula>OR((R210-R209)&gt;5,(R210-R209)&lt;-5)</formula>
    </cfRule>
  </conditionalFormatting>
  <conditionalFormatting sqref="S210">
    <cfRule type="expression" dxfId="3948" priority="4441">
      <formula>OR((S210-S209)&gt;5,(S210-S209)&lt;-5)</formula>
    </cfRule>
  </conditionalFormatting>
  <conditionalFormatting sqref="T210">
    <cfRule type="expression" dxfId="3947" priority="4440">
      <formula>OR((T210-T209)&gt;5,(T210-T209)&lt;-5)</formula>
    </cfRule>
  </conditionalFormatting>
  <conditionalFormatting sqref="U210">
    <cfRule type="expression" dxfId="3946" priority="4439">
      <formula>OR((U210-U209)&gt;5,(U210-U209)&lt;-5)</formula>
    </cfRule>
  </conditionalFormatting>
  <conditionalFormatting sqref="V210">
    <cfRule type="expression" dxfId="3945" priority="4438">
      <formula>OR((V210-V209)&gt;5,(V210-V209)&lt;-5)</formula>
    </cfRule>
  </conditionalFormatting>
  <conditionalFormatting sqref="W210">
    <cfRule type="expression" dxfId="3944" priority="4437">
      <formula>OR((W210-W209)&gt;5,(W210-W209)&lt;-5)</formula>
    </cfRule>
  </conditionalFormatting>
  <conditionalFormatting sqref="X210">
    <cfRule type="expression" dxfId="3943" priority="4436">
      <formula>OR((X210-X209)&gt;5,(X210-X209)&lt;-5)</formula>
    </cfRule>
  </conditionalFormatting>
  <conditionalFormatting sqref="Y210">
    <cfRule type="expression" dxfId="3942" priority="4435">
      <formula>OR((Y210-Y209)&gt;5,(Y210-Y209)&lt;-5)</formula>
    </cfRule>
  </conditionalFormatting>
  <conditionalFormatting sqref="Z210">
    <cfRule type="expression" dxfId="3941" priority="4434">
      <formula>OR((Z210-Z209)&gt;5,(Z210-Z209)&lt;-5)</formula>
    </cfRule>
  </conditionalFormatting>
  <conditionalFormatting sqref="AA210">
    <cfRule type="expression" dxfId="3940" priority="4433">
      <formula>OR((AA210-AA209)&gt;5,(AA210-AA209)&lt;-5)</formula>
    </cfRule>
  </conditionalFormatting>
  <conditionalFormatting sqref="AB210">
    <cfRule type="expression" dxfId="3939" priority="4432">
      <formula>OR((AB210-AB209)&gt;5,(AB210-AB209)&lt;-5)</formula>
    </cfRule>
  </conditionalFormatting>
  <conditionalFormatting sqref="AC210">
    <cfRule type="expression" dxfId="3938" priority="4431">
      <formula>OR((AC210-AC209)&gt;5,(AC210-AC209)&lt;-5)</formula>
    </cfRule>
  </conditionalFormatting>
  <conditionalFormatting sqref="AD210">
    <cfRule type="expression" dxfId="3937" priority="4430">
      <formula>OR((AD210-AD209)&gt;5,(AD210-AD209)&lt;-5)</formula>
    </cfRule>
  </conditionalFormatting>
  <conditionalFormatting sqref="AE210">
    <cfRule type="expression" dxfId="3936" priority="4429">
      <formula>OR((AE210-AE209)&gt;5,(AE210-AE209)&lt;-5)</formula>
    </cfRule>
  </conditionalFormatting>
  <conditionalFormatting sqref="N211:P211">
    <cfRule type="expression" dxfId="3935" priority="4426">
      <formula>OR((N211-N210)&gt;5,(N211-N210)&lt;-5)</formula>
    </cfRule>
  </conditionalFormatting>
  <conditionalFormatting sqref="Q211">
    <cfRule type="expression" dxfId="3934" priority="4425">
      <formula>OR((Q211-Q210)&gt;5,(Q211-Q210)&lt;-5)</formula>
    </cfRule>
  </conditionalFormatting>
  <conditionalFormatting sqref="R211">
    <cfRule type="expression" dxfId="3933" priority="4424">
      <formula>OR((R211-R210)&gt;5,(R211-R210)&lt;-5)</formula>
    </cfRule>
  </conditionalFormatting>
  <conditionalFormatting sqref="S211">
    <cfRule type="expression" dxfId="3932" priority="4423">
      <formula>OR((S211-S210)&gt;5,(S211-S210)&lt;-5)</formula>
    </cfRule>
  </conditionalFormatting>
  <conditionalFormatting sqref="T211">
    <cfRule type="expression" dxfId="3931" priority="4422">
      <formula>OR((T211-T210)&gt;5,(T211-T210)&lt;-5)</formula>
    </cfRule>
  </conditionalFormatting>
  <conditionalFormatting sqref="U211">
    <cfRule type="expression" dxfId="3930" priority="4421">
      <formula>OR((U211-U210)&gt;5,(U211-U210)&lt;-5)</formula>
    </cfRule>
  </conditionalFormatting>
  <conditionalFormatting sqref="V211">
    <cfRule type="expression" dxfId="3929" priority="4420">
      <formula>OR((V211-V210)&gt;5,(V211-V210)&lt;-5)</formula>
    </cfRule>
  </conditionalFormatting>
  <conditionalFormatting sqref="W211">
    <cfRule type="expression" dxfId="3928" priority="4419">
      <formula>OR((W211-W210)&gt;5,(W211-W210)&lt;-5)</formula>
    </cfRule>
  </conditionalFormatting>
  <conditionalFormatting sqref="X211">
    <cfRule type="expression" dxfId="3927" priority="4418">
      <formula>OR((X211-X210)&gt;5,(X211-X210)&lt;-5)</formula>
    </cfRule>
  </conditionalFormatting>
  <conditionalFormatting sqref="Y211">
    <cfRule type="expression" dxfId="3926" priority="4417">
      <formula>OR((Y211-Y210)&gt;5,(Y211-Y210)&lt;-5)</formula>
    </cfRule>
  </conditionalFormatting>
  <conditionalFormatting sqref="Z211">
    <cfRule type="expression" dxfId="3925" priority="4416">
      <formula>OR((Z211-Z210)&gt;5,(Z211-Z210)&lt;-5)</formula>
    </cfRule>
  </conditionalFormatting>
  <conditionalFormatting sqref="AA211">
    <cfRule type="expression" dxfId="3924" priority="4415">
      <formula>OR((AA211-AA210)&gt;5,(AA211-AA210)&lt;-5)</formula>
    </cfRule>
  </conditionalFormatting>
  <conditionalFormatting sqref="AB211">
    <cfRule type="expression" dxfId="3923" priority="4414">
      <formula>OR((AB211-AB210)&gt;5,(AB211-AB210)&lt;-5)</formula>
    </cfRule>
  </conditionalFormatting>
  <conditionalFormatting sqref="AC211">
    <cfRule type="expression" dxfId="3922" priority="4413">
      <formula>OR((AC211-AC210)&gt;5,(AC211-AC210)&lt;-5)</formula>
    </cfRule>
  </conditionalFormatting>
  <conditionalFormatting sqref="AD211">
    <cfRule type="expression" dxfId="3921" priority="4412">
      <formula>OR((AD211-AD210)&gt;5,(AD211-AD210)&lt;-5)</formula>
    </cfRule>
  </conditionalFormatting>
  <conditionalFormatting sqref="AE211">
    <cfRule type="expression" dxfId="3920" priority="4411">
      <formula>OR((AE211-AE210)&gt;5,(AE211-AE210)&lt;-5)</formula>
    </cfRule>
  </conditionalFormatting>
  <conditionalFormatting sqref="N213:P213">
    <cfRule type="expression" dxfId="3919" priority="4408">
      <formula>OR((N213-N212)&gt;5,(N213-N212)&lt;-5)</formula>
    </cfRule>
  </conditionalFormatting>
  <conditionalFormatting sqref="Q213">
    <cfRule type="expression" dxfId="3918" priority="4407">
      <formula>OR((Q213-Q212)&gt;5,(Q213-Q212)&lt;-5)</formula>
    </cfRule>
  </conditionalFormatting>
  <conditionalFormatting sqref="R213">
    <cfRule type="expression" dxfId="3917" priority="4406">
      <formula>OR((R213-R212)&gt;5,(R213-R212)&lt;-5)</formula>
    </cfRule>
  </conditionalFormatting>
  <conditionalFormatting sqref="S213">
    <cfRule type="expression" dxfId="3916" priority="4405">
      <formula>OR((S213-S212)&gt;5,(S213-S212)&lt;-5)</formula>
    </cfRule>
  </conditionalFormatting>
  <conditionalFormatting sqref="T213">
    <cfRule type="expression" dxfId="3915" priority="4404">
      <formula>OR((T213-T212)&gt;5,(T213-T212)&lt;-5)</formula>
    </cfRule>
  </conditionalFormatting>
  <conditionalFormatting sqref="U213">
    <cfRule type="expression" dxfId="3914" priority="4403">
      <formula>OR((U213-U212)&gt;5,(U213-U212)&lt;-5)</formula>
    </cfRule>
  </conditionalFormatting>
  <conditionalFormatting sqref="V213">
    <cfRule type="expression" dxfId="3913" priority="4402">
      <formula>OR((V213-V212)&gt;5,(V213-V212)&lt;-5)</formula>
    </cfRule>
  </conditionalFormatting>
  <conditionalFormatting sqref="W213">
    <cfRule type="expression" dxfId="3912" priority="4401">
      <formula>OR((W213-W212)&gt;5,(W213-W212)&lt;-5)</formula>
    </cfRule>
  </conditionalFormatting>
  <conditionalFormatting sqref="X213">
    <cfRule type="expression" dxfId="3911" priority="4400">
      <formula>OR((X213-X212)&gt;5,(X213-X212)&lt;-5)</formula>
    </cfRule>
  </conditionalFormatting>
  <conditionalFormatting sqref="Y213">
    <cfRule type="expression" dxfId="3910" priority="4399">
      <formula>OR((Y213-Y212)&gt;5,(Y213-Y212)&lt;-5)</formula>
    </cfRule>
  </conditionalFormatting>
  <conditionalFormatting sqref="Z213">
    <cfRule type="expression" dxfId="3909" priority="4398">
      <formula>OR((Z213-Z212)&gt;5,(Z213-Z212)&lt;-5)</formula>
    </cfRule>
  </conditionalFormatting>
  <conditionalFormatting sqref="AA213">
    <cfRule type="expression" dxfId="3908" priority="4397">
      <formula>OR((AA213-AA212)&gt;5,(AA213-AA212)&lt;-5)</formula>
    </cfRule>
  </conditionalFormatting>
  <conditionalFormatting sqref="AB213">
    <cfRule type="expression" dxfId="3907" priority="4396">
      <formula>OR((AB213-AB212)&gt;5,(AB213-AB212)&lt;-5)</formula>
    </cfRule>
  </conditionalFormatting>
  <conditionalFormatting sqref="AC213">
    <cfRule type="expression" dxfId="3906" priority="4395">
      <formula>OR((AC213-AC212)&gt;5,(AC213-AC212)&lt;-5)</formula>
    </cfRule>
  </conditionalFormatting>
  <conditionalFormatting sqref="AD213">
    <cfRule type="expression" dxfId="3905" priority="4394">
      <formula>OR((AD213-AD212)&gt;5,(AD213-AD212)&lt;-5)</formula>
    </cfRule>
  </conditionalFormatting>
  <conditionalFormatting sqref="AE213">
    <cfRule type="expression" dxfId="3904" priority="4393">
      <formula>OR((AE213-AE212)&gt;5,(AE213-AE212)&lt;-5)</formula>
    </cfRule>
  </conditionalFormatting>
  <conditionalFormatting sqref="N214:P214">
    <cfRule type="expression" dxfId="3903" priority="4390">
      <formula>OR((N214-N213)&gt;5,(N214-N213)&lt;-5)</formula>
    </cfRule>
  </conditionalFormatting>
  <conditionalFormatting sqref="Q214">
    <cfRule type="expression" dxfId="3902" priority="4389">
      <formula>OR((Q214-Q213)&gt;5,(Q214-Q213)&lt;-5)</formula>
    </cfRule>
  </conditionalFormatting>
  <conditionalFormatting sqref="R214">
    <cfRule type="expression" dxfId="3901" priority="4388">
      <formula>OR((R214-R213)&gt;5,(R214-R213)&lt;-5)</formula>
    </cfRule>
  </conditionalFormatting>
  <conditionalFormatting sqref="S214">
    <cfRule type="expression" dxfId="3900" priority="4387">
      <formula>OR((S214-S213)&gt;5,(S214-S213)&lt;-5)</formula>
    </cfRule>
  </conditionalFormatting>
  <conditionalFormatting sqref="T214">
    <cfRule type="expression" dxfId="3899" priority="4386">
      <formula>OR((T214-T213)&gt;5,(T214-T213)&lt;-5)</formula>
    </cfRule>
  </conditionalFormatting>
  <conditionalFormatting sqref="U214">
    <cfRule type="expression" dxfId="3898" priority="4385">
      <formula>OR((U214-U213)&gt;5,(U214-U213)&lt;-5)</formula>
    </cfRule>
  </conditionalFormatting>
  <conditionalFormatting sqref="V214">
    <cfRule type="expression" dxfId="3897" priority="4384">
      <formula>OR((V214-V213)&gt;5,(V214-V213)&lt;-5)</formula>
    </cfRule>
  </conditionalFormatting>
  <conditionalFormatting sqref="W214">
    <cfRule type="expression" dxfId="3896" priority="4383">
      <formula>OR((W214-W213)&gt;5,(W214-W213)&lt;-5)</formula>
    </cfRule>
  </conditionalFormatting>
  <conditionalFormatting sqref="X214">
    <cfRule type="expression" dxfId="3895" priority="4382">
      <formula>OR((X214-X213)&gt;5,(X214-X213)&lt;-5)</formula>
    </cfRule>
  </conditionalFormatting>
  <conditionalFormatting sqref="Y214">
    <cfRule type="expression" dxfId="3894" priority="4381">
      <formula>OR((Y214-Y213)&gt;5,(Y214-Y213)&lt;-5)</formula>
    </cfRule>
  </conditionalFormatting>
  <conditionalFormatting sqref="Z214">
    <cfRule type="expression" dxfId="3893" priority="4380">
      <formula>OR((Z214-Z213)&gt;5,(Z214-Z213)&lt;-5)</formula>
    </cfRule>
  </conditionalFormatting>
  <conditionalFormatting sqref="AA214">
    <cfRule type="expression" dxfId="3892" priority="4379">
      <formula>OR((AA214-AA213)&gt;5,(AA214-AA213)&lt;-5)</formula>
    </cfRule>
  </conditionalFormatting>
  <conditionalFormatting sqref="AB214">
    <cfRule type="expression" dxfId="3891" priority="4378">
      <formula>OR((AB214-AB213)&gt;5,(AB214-AB213)&lt;-5)</formula>
    </cfRule>
  </conditionalFormatting>
  <conditionalFormatting sqref="AC214">
    <cfRule type="expression" dxfId="3890" priority="4377">
      <formula>OR((AC214-AC213)&gt;5,(AC214-AC213)&lt;-5)</formula>
    </cfRule>
  </conditionalFormatting>
  <conditionalFormatting sqref="AD214">
    <cfRule type="expression" dxfId="3889" priority="4376">
      <formula>OR((AD214-AD213)&gt;5,(AD214-AD213)&lt;-5)</formula>
    </cfRule>
  </conditionalFormatting>
  <conditionalFormatting sqref="AE214">
    <cfRule type="expression" dxfId="3888" priority="4375">
      <formula>OR((AE214-AE213)&gt;5,(AE214-AE213)&lt;-5)</formula>
    </cfRule>
  </conditionalFormatting>
  <conditionalFormatting sqref="N216:P216">
    <cfRule type="expression" dxfId="3887" priority="4372">
      <formula>OR((N216-N215)&gt;5,(N216-N215)&lt;-5)</formula>
    </cfRule>
  </conditionalFormatting>
  <conditionalFormatting sqref="Q216">
    <cfRule type="expression" dxfId="3886" priority="4371">
      <formula>OR((Q216-Q215)&gt;5,(Q216-Q215)&lt;-5)</formula>
    </cfRule>
  </conditionalFormatting>
  <conditionalFormatting sqref="R216">
    <cfRule type="expression" dxfId="3885" priority="4370">
      <formula>OR((R216-R215)&gt;5,(R216-R215)&lt;-5)</formula>
    </cfRule>
  </conditionalFormatting>
  <conditionalFormatting sqref="S216">
    <cfRule type="expression" dxfId="3884" priority="4369">
      <formula>OR((S216-S215)&gt;5,(S216-S215)&lt;-5)</formula>
    </cfRule>
  </conditionalFormatting>
  <conditionalFormatting sqref="T216">
    <cfRule type="expression" dxfId="3883" priority="4368">
      <formula>OR((T216-T215)&gt;5,(T216-T215)&lt;-5)</formula>
    </cfRule>
  </conditionalFormatting>
  <conditionalFormatting sqref="U216">
    <cfRule type="expression" dxfId="3882" priority="4367">
      <formula>OR((U216-U215)&gt;5,(U216-U215)&lt;-5)</formula>
    </cfRule>
  </conditionalFormatting>
  <conditionalFormatting sqref="V216">
    <cfRule type="expression" dxfId="3881" priority="4366">
      <formula>OR((V216-V215)&gt;5,(V216-V215)&lt;-5)</formula>
    </cfRule>
  </conditionalFormatting>
  <conditionalFormatting sqref="W216">
    <cfRule type="expression" dxfId="3880" priority="4365">
      <formula>OR((W216-W215)&gt;5,(W216-W215)&lt;-5)</formula>
    </cfRule>
  </conditionalFormatting>
  <conditionalFormatting sqref="X216">
    <cfRule type="expression" dxfId="3879" priority="4364">
      <formula>OR((X216-X215)&gt;5,(X216-X215)&lt;-5)</formula>
    </cfRule>
  </conditionalFormatting>
  <conditionalFormatting sqref="Y216">
    <cfRule type="expression" dxfId="3878" priority="4363">
      <formula>OR((Y216-Y215)&gt;5,(Y216-Y215)&lt;-5)</formula>
    </cfRule>
  </conditionalFormatting>
  <conditionalFormatting sqref="Z216">
    <cfRule type="expression" dxfId="3877" priority="4362">
      <formula>OR((Z216-Z215)&gt;5,(Z216-Z215)&lt;-5)</formula>
    </cfRule>
  </conditionalFormatting>
  <conditionalFormatting sqref="AA216">
    <cfRule type="expression" dxfId="3876" priority="4361">
      <formula>OR((AA216-AA215)&gt;5,(AA216-AA215)&lt;-5)</formula>
    </cfRule>
  </conditionalFormatting>
  <conditionalFormatting sqref="AB216">
    <cfRule type="expression" dxfId="3875" priority="4360">
      <formula>OR((AB216-AB215)&gt;5,(AB216-AB215)&lt;-5)</formula>
    </cfRule>
  </conditionalFormatting>
  <conditionalFormatting sqref="AC216">
    <cfRule type="expression" dxfId="3874" priority="4359">
      <formula>OR((AC216-AC215)&gt;5,(AC216-AC215)&lt;-5)</formula>
    </cfRule>
  </conditionalFormatting>
  <conditionalFormatting sqref="AD216">
    <cfRule type="expression" dxfId="3873" priority="4358">
      <formula>OR((AD216-AD215)&gt;5,(AD216-AD215)&lt;-5)</formula>
    </cfRule>
  </conditionalFormatting>
  <conditionalFormatting sqref="AE216">
    <cfRule type="expression" dxfId="3872" priority="4357">
      <formula>OR((AE216-AE215)&gt;5,(AE216-AE215)&lt;-5)</formula>
    </cfRule>
  </conditionalFormatting>
  <conditionalFormatting sqref="N217:P217">
    <cfRule type="expression" dxfId="3871" priority="4354">
      <formula>OR((N217-N216)&gt;5,(N217-N216)&lt;-5)</formula>
    </cfRule>
  </conditionalFormatting>
  <conditionalFormatting sqref="Q217">
    <cfRule type="expression" dxfId="3870" priority="4353">
      <formula>OR((Q217-Q216)&gt;5,(Q217-Q216)&lt;-5)</formula>
    </cfRule>
  </conditionalFormatting>
  <conditionalFormatting sqref="R217">
    <cfRule type="expression" dxfId="3869" priority="4352">
      <formula>OR((R217-R216)&gt;5,(R217-R216)&lt;-5)</formula>
    </cfRule>
  </conditionalFormatting>
  <conditionalFormatting sqref="S217">
    <cfRule type="expression" dxfId="3868" priority="4351">
      <formula>OR((S217-S216)&gt;5,(S217-S216)&lt;-5)</formula>
    </cfRule>
  </conditionalFormatting>
  <conditionalFormatting sqref="T217">
    <cfRule type="expression" dxfId="3867" priority="4350">
      <formula>OR((T217-T216)&gt;5,(T217-T216)&lt;-5)</formula>
    </cfRule>
  </conditionalFormatting>
  <conditionalFormatting sqref="U217">
    <cfRule type="expression" dxfId="3866" priority="4349">
      <formula>OR((U217-U216)&gt;5,(U217-U216)&lt;-5)</formula>
    </cfRule>
  </conditionalFormatting>
  <conditionalFormatting sqref="V217">
    <cfRule type="expression" dxfId="3865" priority="4348">
      <formula>OR((V217-V216)&gt;5,(V217-V216)&lt;-5)</formula>
    </cfRule>
  </conditionalFormatting>
  <conditionalFormatting sqref="W217">
    <cfRule type="expression" dxfId="3864" priority="4347">
      <formula>OR((W217-W216)&gt;5,(W217-W216)&lt;-5)</formula>
    </cfRule>
  </conditionalFormatting>
  <conditionalFormatting sqref="X217">
    <cfRule type="expression" dxfId="3863" priority="4346">
      <formula>OR((X217-X216)&gt;5,(X217-X216)&lt;-5)</formula>
    </cfRule>
  </conditionalFormatting>
  <conditionalFormatting sqref="Y217">
    <cfRule type="expression" dxfId="3862" priority="4345">
      <formula>OR((Y217-Y216)&gt;5,(Y217-Y216)&lt;-5)</formula>
    </cfRule>
  </conditionalFormatting>
  <conditionalFormatting sqref="Z217">
    <cfRule type="expression" dxfId="3861" priority="4344">
      <formula>OR((Z217-Z216)&gt;5,(Z217-Z216)&lt;-5)</formula>
    </cfRule>
  </conditionalFormatting>
  <conditionalFormatting sqref="AA217">
    <cfRule type="expression" dxfId="3860" priority="4343">
      <formula>OR((AA217-AA216)&gt;5,(AA217-AA216)&lt;-5)</formula>
    </cfRule>
  </conditionalFormatting>
  <conditionalFormatting sqref="AB217">
    <cfRule type="expression" dxfId="3859" priority="4342">
      <formula>OR((AB217-AB216)&gt;5,(AB217-AB216)&lt;-5)</formula>
    </cfRule>
  </conditionalFormatting>
  <conditionalFormatting sqref="AC217">
    <cfRule type="expression" dxfId="3858" priority="4341">
      <formula>OR((AC217-AC216)&gt;5,(AC217-AC216)&lt;-5)</formula>
    </cfRule>
  </conditionalFormatting>
  <conditionalFormatting sqref="AD217">
    <cfRule type="expression" dxfId="3857" priority="4340">
      <formula>OR((AD217-AD216)&gt;5,(AD217-AD216)&lt;-5)</formula>
    </cfRule>
  </conditionalFormatting>
  <conditionalFormatting sqref="AE217">
    <cfRule type="expression" dxfId="3856" priority="4339">
      <formula>OR((AE217-AE216)&gt;5,(AE217-AE216)&lt;-5)</formula>
    </cfRule>
  </conditionalFormatting>
  <conditionalFormatting sqref="N219:P219">
    <cfRule type="expression" dxfId="3855" priority="4336">
      <formula>OR((N219-N218)&gt;5,(N219-N218)&lt;-5)</formula>
    </cfRule>
  </conditionalFormatting>
  <conditionalFormatting sqref="Q219">
    <cfRule type="expression" dxfId="3854" priority="4335">
      <formula>OR((Q219-Q218)&gt;5,(Q219-Q218)&lt;-5)</formula>
    </cfRule>
  </conditionalFormatting>
  <conditionalFormatting sqref="R219">
    <cfRule type="expression" dxfId="3853" priority="4334">
      <formula>OR((R219-R218)&gt;5,(R219-R218)&lt;-5)</formula>
    </cfRule>
  </conditionalFormatting>
  <conditionalFormatting sqref="S219">
    <cfRule type="expression" dxfId="3852" priority="4333">
      <formula>OR((S219-S218)&gt;5,(S219-S218)&lt;-5)</formula>
    </cfRule>
  </conditionalFormatting>
  <conditionalFormatting sqref="T219">
    <cfRule type="expression" dxfId="3851" priority="4332">
      <formula>OR((T219-T218)&gt;5,(T219-T218)&lt;-5)</formula>
    </cfRule>
  </conditionalFormatting>
  <conditionalFormatting sqref="U219">
    <cfRule type="expression" dxfId="3850" priority="4331">
      <formula>OR((U219-U218)&gt;5,(U219-U218)&lt;-5)</formula>
    </cfRule>
  </conditionalFormatting>
  <conditionalFormatting sqref="V219">
    <cfRule type="expression" dxfId="3849" priority="4330">
      <formula>OR((V219-V218)&gt;5,(V219-V218)&lt;-5)</formula>
    </cfRule>
  </conditionalFormatting>
  <conditionalFormatting sqref="W219">
    <cfRule type="expression" dxfId="3848" priority="4329">
      <formula>OR((W219-W218)&gt;5,(W219-W218)&lt;-5)</formula>
    </cfRule>
  </conditionalFormatting>
  <conditionalFormatting sqref="X219">
    <cfRule type="expression" dxfId="3847" priority="4328">
      <formula>OR((X219-X218)&gt;5,(X219-X218)&lt;-5)</formula>
    </cfRule>
  </conditionalFormatting>
  <conditionalFormatting sqref="Y219">
    <cfRule type="expression" dxfId="3846" priority="4327">
      <formula>OR((Y219-Y218)&gt;5,(Y219-Y218)&lt;-5)</formula>
    </cfRule>
  </conditionalFormatting>
  <conditionalFormatting sqref="Z219">
    <cfRule type="expression" dxfId="3845" priority="4326">
      <formula>OR((Z219-Z218)&gt;5,(Z219-Z218)&lt;-5)</formula>
    </cfRule>
  </conditionalFormatting>
  <conditionalFormatting sqref="AA219">
    <cfRule type="expression" dxfId="3844" priority="4325">
      <formula>OR((AA219-AA218)&gt;5,(AA219-AA218)&lt;-5)</formula>
    </cfRule>
  </conditionalFormatting>
  <conditionalFormatting sqref="AB219">
    <cfRule type="expression" dxfId="3843" priority="4324">
      <formula>OR((AB219-AB218)&gt;5,(AB219-AB218)&lt;-5)</formula>
    </cfRule>
  </conditionalFormatting>
  <conditionalFormatting sqref="AC219">
    <cfRule type="expression" dxfId="3842" priority="4323">
      <formula>OR((AC219-AC218)&gt;5,(AC219-AC218)&lt;-5)</formula>
    </cfRule>
  </conditionalFormatting>
  <conditionalFormatting sqref="AD219">
    <cfRule type="expression" dxfId="3841" priority="4322">
      <formula>OR((AD219-AD218)&gt;5,(AD219-AD218)&lt;-5)</formula>
    </cfRule>
  </conditionalFormatting>
  <conditionalFormatting sqref="AE219">
    <cfRule type="expression" dxfId="3840" priority="4321">
      <formula>OR((AE219-AE218)&gt;5,(AE219-AE218)&lt;-5)</formula>
    </cfRule>
  </conditionalFormatting>
  <conditionalFormatting sqref="N220:P220">
    <cfRule type="expression" dxfId="3839" priority="4318">
      <formula>OR((N220-N219)&gt;5,(N220-N219)&lt;-5)</formula>
    </cfRule>
  </conditionalFormatting>
  <conditionalFormatting sqref="Q220">
    <cfRule type="expression" dxfId="3838" priority="4317">
      <formula>OR((Q220-Q219)&gt;5,(Q220-Q219)&lt;-5)</formula>
    </cfRule>
  </conditionalFormatting>
  <conditionalFormatting sqref="R220">
    <cfRule type="expression" dxfId="3837" priority="4316">
      <formula>OR((R220-R219)&gt;5,(R220-R219)&lt;-5)</formula>
    </cfRule>
  </conditionalFormatting>
  <conditionalFormatting sqref="S220">
    <cfRule type="expression" dxfId="3836" priority="4315">
      <formula>OR((S220-S219)&gt;5,(S220-S219)&lt;-5)</formula>
    </cfRule>
  </conditionalFormatting>
  <conditionalFormatting sqref="T220">
    <cfRule type="expression" dxfId="3835" priority="4314">
      <formula>OR((T220-T219)&gt;5,(T220-T219)&lt;-5)</formula>
    </cfRule>
  </conditionalFormatting>
  <conditionalFormatting sqref="U220">
    <cfRule type="expression" dxfId="3834" priority="4313">
      <formula>OR((U220-U219)&gt;5,(U220-U219)&lt;-5)</formula>
    </cfRule>
  </conditionalFormatting>
  <conditionalFormatting sqref="V220">
    <cfRule type="expression" dxfId="3833" priority="4312">
      <formula>OR((V220-V219)&gt;5,(V220-V219)&lt;-5)</formula>
    </cfRule>
  </conditionalFormatting>
  <conditionalFormatting sqref="W220">
    <cfRule type="expression" dxfId="3832" priority="4311">
      <formula>OR((W220-W219)&gt;5,(W220-W219)&lt;-5)</formula>
    </cfRule>
  </conditionalFormatting>
  <conditionalFormatting sqref="X220">
    <cfRule type="expression" dxfId="3831" priority="4310">
      <formula>OR((X220-X219)&gt;5,(X220-X219)&lt;-5)</formula>
    </cfRule>
  </conditionalFormatting>
  <conditionalFormatting sqref="Y220">
    <cfRule type="expression" dxfId="3830" priority="4309">
      <formula>OR((Y220-Y219)&gt;5,(Y220-Y219)&lt;-5)</formula>
    </cfRule>
  </conditionalFormatting>
  <conditionalFormatting sqref="Z220">
    <cfRule type="expression" dxfId="3829" priority="4308">
      <formula>OR((Z220-Z219)&gt;5,(Z220-Z219)&lt;-5)</formula>
    </cfRule>
  </conditionalFormatting>
  <conditionalFormatting sqref="AA220">
    <cfRule type="expression" dxfId="3828" priority="4307">
      <formula>OR((AA220-AA219)&gt;5,(AA220-AA219)&lt;-5)</formula>
    </cfRule>
  </conditionalFormatting>
  <conditionalFormatting sqref="AB220">
    <cfRule type="expression" dxfId="3827" priority="4306">
      <formula>OR((AB220-AB219)&gt;5,(AB220-AB219)&lt;-5)</formula>
    </cfRule>
  </conditionalFormatting>
  <conditionalFormatting sqref="AC220">
    <cfRule type="expression" dxfId="3826" priority="4305">
      <formula>OR((AC220-AC219)&gt;5,(AC220-AC219)&lt;-5)</formula>
    </cfRule>
  </conditionalFormatting>
  <conditionalFormatting sqref="AD220">
    <cfRule type="expression" dxfId="3825" priority="4304">
      <formula>OR((AD220-AD219)&gt;5,(AD220-AD219)&lt;-5)</formula>
    </cfRule>
  </conditionalFormatting>
  <conditionalFormatting sqref="AE220">
    <cfRule type="expression" dxfId="3824" priority="4303">
      <formula>OR((AE220-AE219)&gt;5,(AE220-AE219)&lt;-5)</formula>
    </cfRule>
  </conditionalFormatting>
  <conditionalFormatting sqref="N222:P222">
    <cfRule type="expression" dxfId="3823" priority="4300">
      <formula>OR((N222-N221)&gt;5,(N222-N221)&lt;-5)</formula>
    </cfRule>
  </conditionalFormatting>
  <conditionalFormatting sqref="Q222">
    <cfRule type="expression" dxfId="3822" priority="4299">
      <formula>OR((Q222-Q221)&gt;5,(Q222-Q221)&lt;-5)</formula>
    </cfRule>
  </conditionalFormatting>
  <conditionalFormatting sqref="R222">
    <cfRule type="expression" dxfId="3821" priority="4298">
      <formula>OR((R222-R221)&gt;5,(R222-R221)&lt;-5)</formula>
    </cfRule>
  </conditionalFormatting>
  <conditionalFormatting sqref="S222">
    <cfRule type="expression" dxfId="3820" priority="4297">
      <formula>OR((S222-S221)&gt;5,(S222-S221)&lt;-5)</formula>
    </cfRule>
  </conditionalFormatting>
  <conditionalFormatting sqref="T222">
    <cfRule type="expression" dxfId="3819" priority="4296">
      <formula>OR((T222-T221)&gt;5,(T222-T221)&lt;-5)</formula>
    </cfRule>
  </conditionalFormatting>
  <conditionalFormatting sqref="U222">
    <cfRule type="expression" dxfId="3818" priority="4295">
      <formula>OR((U222-U221)&gt;5,(U222-U221)&lt;-5)</formula>
    </cfRule>
  </conditionalFormatting>
  <conditionalFormatting sqref="V222">
    <cfRule type="expression" dxfId="3817" priority="4294">
      <formula>OR((V222-V221)&gt;5,(V222-V221)&lt;-5)</formula>
    </cfRule>
  </conditionalFormatting>
  <conditionalFormatting sqref="W222">
    <cfRule type="expression" dxfId="3816" priority="4293">
      <formula>OR((W222-W221)&gt;5,(W222-W221)&lt;-5)</formula>
    </cfRule>
  </conditionalFormatting>
  <conditionalFormatting sqref="X222">
    <cfRule type="expression" dxfId="3815" priority="4292">
      <formula>OR((X222-X221)&gt;5,(X222-X221)&lt;-5)</formula>
    </cfRule>
  </conditionalFormatting>
  <conditionalFormatting sqref="Y222">
    <cfRule type="expression" dxfId="3814" priority="4291">
      <formula>OR((Y222-Y221)&gt;5,(Y222-Y221)&lt;-5)</formula>
    </cfRule>
  </conditionalFormatting>
  <conditionalFormatting sqref="Z222">
    <cfRule type="expression" dxfId="3813" priority="4290">
      <formula>OR((Z222-Z221)&gt;5,(Z222-Z221)&lt;-5)</formula>
    </cfRule>
  </conditionalFormatting>
  <conditionalFormatting sqref="AA222">
    <cfRule type="expression" dxfId="3812" priority="4289">
      <formula>OR((AA222-AA221)&gt;5,(AA222-AA221)&lt;-5)</formula>
    </cfRule>
  </conditionalFormatting>
  <conditionalFormatting sqref="AB222">
    <cfRule type="expression" dxfId="3811" priority="4288">
      <formula>OR((AB222-AB221)&gt;5,(AB222-AB221)&lt;-5)</formula>
    </cfRule>
  </conditionalFormatting>
  <conditionalFormatting sqref="AC222">
    <cfRule type="expression" dxfId="3810" priority="4287">
      <formula>OR((AC222-AC221)&gt;5,(AC222-AC221)&lt;-5)</formula>
    </cfRule>
  </conditionalFormatting>
  <conditionalFormatting sqref="AD222">
    <cfRule type="expression" dxfId="3809" priority="4286">
      <formula>OR((AD222-AD221)&gt;5,(AD222-AD221)&lt;-5)</formula>
    </cfRule>
  </conditionalFormatting>
  <conditionalFormatting sqref="AE222">
    <cfRule type="expression" dxfId="3808" priority="4285">
      <formula>OR((AE222-AE221)&gt;5,(AE222-AE221)&lt;-5)</formula>
    </cfRule>
  </conditionalFormatting>
  <conditionalFormatting sqref="N223:P223">
    <cfRule type="expression" dxfId="3807" priority="4282">
      <formula>OR((N223-N222)&gt;5,(N223-N222)&lt;-5)</formula>
    </cfRule>
  </conditionalFormatting>
  <conditionalFormatting sqref="Q223">
    <cfRule type="expression" dxfId="3806" priority="4281">
      <formula>OR((Q223-Q222)&gt;5,(Q223-Q222)&lt;-5)</formula>
    </cfRule>
  </conditionalFormatting>
  <conditionalFormatting sqref="R223">
    <cfRule type="expression" dxfId="3805" priority="4280">
      <formula>OR((R223-R222)&gt;5,(R223-R222)&lt;-5)</formula>
    </cfRule>
  </conditionalFormatting>
  <conditionalFormatting sqref="S223">
    <cfRule type="expression" dxfId="3804" priority="4279">
      <formula>OR((S223-S222)&gt;5,(S223-S222)&lt;-5)</formula>
    </cfRule>
  </conditionalFormatting>
  <conditionalFormatting sqref="T223">
    <cfRule type="expression" dxfId="3803" priority="4278">
      <formula>OR((T223-T222)&gt;5,(T223-T222)&lt;-5)</formula>
    </cfRule>
  </conditionalFormatting>
  <conditionalFormatting sqref="U223">
    <cfRule type="expression" dxfId="3802" priority="4277">
      <formula>OR((U223-U222)&gt;5,(U223-U222)&lt;-5)</formula>
    </cfRule>
  </conditionalFormatting>
  <conditionalFormatting sqref="V223">
    <cfRule type="expression" dxfId="3801" priority="4276">
      <formula>OR((V223-V222)&gt;5,(V223-V222)&lt;-5)</formula>
    </cfRule>
  </conditionalFormatting>
  <conditionalFormatting sqref="W223">
    <cfRule type="expression" dxfId="3800" priority="4275">
      <formula>OR((W223-W222)&gt;5,(W223-W222)&lt;-5)</formula>
    </cfRule>
  </conditionalFormatting>
  <conditionalFormatting sqref="X223">
    <cfRule type="expression" dxfId="3799" priority="4274">
      <formula>OR((X223-X222)&gt;5,(X223-X222)&lt;-5)</formula>
    </cfRule>
  </conditionalFormatting>
  <conditionalFormatting sqref="Y223">
    <cfRule type="expression" dxfId="3798" priority="4273">
      <formula>OR((Y223-Y222)&gt;5,(Y223-Y222)&lt;-5)</formula>
    </cfRule>
  </conditionalFormatting>
  <conditionalFormatting sqref="Z223">
    <cfRule type="expression" dxfId="3797" priority="4272">
      <formula>OR((Z223-Z222)&gt;5,(Z223-Z222)&lt;-5)</formula>
    </cfRule>
  </conditionalFormatting>
  <conditionalFormatting sqref="AA223">
    <cfRule type="expression" dxfId="3796" priority="4271">
      <formula>OR((AA223-AA222)&gt;5,(AA223-AA222)&lt;-5)</formula>
    </cfRule>
  </conditionalFormatting>
  <conditionalFormatting sqref="AB223">
    <cfRule type="expression" dxfId="3795" priority="4270">
      <formula>OR((AB223-AB222)&gt;5,(AB223-AB222)&lt;-5)</formula>
    </cfRule>
  </conditionalFormatting>
  <conditionalFormatting sqref="AC223">
    <cfRule type="expression" dxfId="3794" priority="4269">
      <formula>OR((AC223-AC222)&gt;5,(AC223-AC222)&lt;-5)</formula>
    </cfRule>
  </conditionalFormatting>
  <conditionalFormatting sqref="AD223">
    <cfRule type="expression" dxfId="3793" priority="4268">
      <formula>OR((AD223-AD222)&gt;5,(AD223-AD222)&lt;-5)</formula>
    </cfRule>
  </conditionalFormatting>
  <conditionalFormatting sqref="AE223">
    <cfRule type="expression" dxfId="3792" priority="4267">
      <formula>OR((AE223-AE222)&gt;5,(AE223-AE222)&lt;-5)</formula>
    </cfRule>
  </conditionalFormatting>
  <conditionalFormatting sqref="N225:P225">
    <cfRule type="expression" dxfId="3791" priority="4264">
      <formula>OR((N225-N224)&gt;5,(N225-N224)&lt;-5)</formula>
    </cfRule>
  </conditionalFormatting>
  <conditionalFormatting sqref="Q225">
    <cfRule type="expression" dxfId="3790" priority="4263">
      <formula>OR((Q225-Q224)&gt;5,(Q225-Q224)&lt;-5)</formula>
    </cfRule>
  </conditionalFormatting>
  <conditionalFormatting sqref="R225">
    <cfRule type="expression" dxfId="3789" priority="4262">
      <formula>OR((R225-R224)&gt;5,(R225-R224)&lt;-5)</formula>
    </cfRule>
  </conditionalFormatting>
  <conditionalFormatting sqref="S225">
    <cfRule type="expression" dxfId="3788" priority="4261">
      <formula>OR((S225-S224)&gt;5,(S225-S224)&lt;-5)</formula>
    </cfRule>
  </conditionalFormatting>
  <conditionalFormatting sqref="T225">
    <cfRule type="expression" dxfId="3787" priority="4260">
      <formula>OR((T225-T224)&gt;5,(T225-T224)&lt;-5)</formula>
    </cfRule>
  </conditionalFormatting>
  <conditionalFormatting sqref="U225">
    <cfRule type="expression" dxfId="3786" priority="4259">
      <formula>OR((U225-U224)&gt;5,(U225-U224)&lt;-5)</formula>
    </cfRule>
  </conditionalFormatting>
  <conditionalFormatting sqref="V225">
    <cfRule type="expression" dxfId="3785" priority="4258">
      <formula>OR((V225-V224)&gt;5,(V225-V224)&lt;-5)</formula>
    </cfRule>
  </conditionalFormatting>
  <conditionalFormatting sqref="W225">
    <cfRule type="expression" dxfId="3784" priority="4257">
      <formula>OR((W225-W224)&gt;5,(W225-W224)&lt;-5)</formula>
    </cfRule>
  </conditionalFormatting>
  <conditionalFormatting sqref="X225">
    <cfRule type="expression" dxfId="3783" priority="4256">
      <formula>OR((X225-X224)&gt;5,(X225-X224)&lt;-5)</formula>
    </cfRule>
  </conditionalFormatting>
  <conditionalFormatting sqref="Y225">
    <cfRule type="expression" dxfId="3782" priority="4255">
      <formula>OR((Y225-Y224)&gt;5,(Y225-Y224)&lt;-5)</formula>
    </cfRule>
  </conditionalFormatting>
  <conditionalFormatting sqref="Z225">
    <cfRule type="expression" dxfId="3781" priority="4254">
      <formula>OR((Z225-Z224)&gt;5,(Z225-Z224)&lt;-5)</formula>
    </cfRule>
  </conditionalFormatting>
  <conditionalFormatting sqref="AA225">
    <cfRule type="expression" dxfId="3780" priority="4253">
      <formula>OR((AA225-AA224)&gt;5,(AA225-AA224)&lt;-5)</formula>
    </cfRule>
  </conditionalFormatting>
  <conditionalFormatting sqref="AB225">
    <cfRule type="expression" dxfId="3779" priority="4252">
      <formula>OR((AB225-AB224)&gt;5,(AB225-AB224)&lt;-5)</formula>
    </cfRule>
  </conditionalFormatting>
  <conditionalFormatting sqref="AC225">
    <cfRule type="expression" dxfId="3778" priority="4251">
      <formula>OR((AC225-AC224)&gt;5,(AC225-AC224)&lt;-5)</formula>
    </cfRule>
  </conditionalFormatting>
  <conditionalFormatting sqref="AD225">
    <cfRule type="expression" dxfId="3777" priority="4250">
      <formula>OR((AD225-AD224)&gt;5,(AD225-AD224)&lt;-5)</formula>
    </cfRule>
  </conditionalFormatting>
  <conditionalFormatting sqref="AE225">
    <cfRule type="expression" dxfId="3776" priority="4249">
      <formula>OR((AE225-AE224)&gt;5,(AE225-AE224)&lt;-5)</formula>
    </cfRule>
  </conditionalFormatting>
  <conditionalFormatting sqref="N226:P226">
    <cfRule type="expression" dxfId="3775" priority="4246">
      <formula>OR((N226-N225)&gt;5,(N226-N225)&lt;-5)</formula>
    </cfRule>
  </conditionalFormatting>
  <conditionalFormatting sqref="Q226">
    <cfRule type="expression" dxfId="3774" priority="4245">
      <formula>OR((Q226-Q225)&gt;5,(Q226-Q225)&lt;-5)</formula>
    </cfRule>
  </conditionalFormatting>
  <conditionalFormatting sqref="R226">
    <cfRule type="expression" dxfId="3773" priority="4244">
      <formula>OR((R226-R225)&gt;5,(R226-R225)&lt;-5)</formula>
    </cfRule>
  </conditionalFormatting>
  <conditionalFormatting sqref="S226">
    <cfRule type="expression" dxfId="3772" priority="4243">
      <formula>OR((S226-S225)&gt;5,(S226-S225)&lt;-5)</formula>
    </cfRule>
  </conditionalFormatting>
  <conditionalFormatting sqref="T226">
    <cfRule type="expression" dxfId="3771" priority="4242">
      <formula>OR((T226-T225)&gt;5,(T226-T225)&lt;-5)</formula>
    </cfRule>
  </conditionalFormatting>
  <conditionalFormatting sqref="U226">
    <cfRule type="expression" dxfId="3770" priority="4241">
      <formula>OR((U226-U225)&gt;5,(U226-U225)&lt;-5)</formula>
    </cfRule>
  </conditionalFormatting>
  <conditionalFormatting sqref="V226">
    <cfRule type="expression" dxfId="3769" priority="4240">
      <formula>OR((V226-V225)&gt;5,(V226-V225)&lt;-5)</formula>
    </cfRule>
  </conditionalFormatting>
  <conditionalFormatting sqref="W226">
    <cfRule type="expression" dxfId="3768" priority="4239">
      <formula>OR((W226-W225)&gt;5,(W226-W225)&lt;-5)</formula>
    </cfRule>
  </conditionalFormatting>
  <conditionalFormatting sqref="X226">
    <cfRule type="expression" dxfId="3767" priority="4238">
      <formula>OR((X226-X225)&gt;5,(X226-X225)&lt;-5)</formula>
    </cfRule>
  </conditionalFormatting>
  <conditionalFormatting sqref="Y226">
    <cfRule type="expression" dxfId="3766" priority="4237">
      <formula>OR((Y226-Y225)&gt;5,(Y226-Y225)&lt;-5)</formula>
    </cfRule>
  </conditionalFormatting>
  <conditionalFormatting sqref="Z226">
    <cfRule type="expression" dxfId="3765" priority="4236">
      <formula>OR((Z226-Z225)&gt;5,(Z226-Z225)&lt;-5)</formula>
    </cfRule>
  </conditionalFormatting>
  <conditionalFormatting sqref="AA226">
    <cfRule type="expression" dxfId="3764" priority="4235">
      <formula>OR((AA226-AA225)&gt;5,(AA226-AA225)&lt;-5)</formula>
    </cfRule>
  </conditionalFormatting>
  <conditionalFormatting sqref="AB226">
    <cfRule type="expression" dxfId="3763" priority="4234">
      <formula>OR((AB226-AB225)&gt;5,(AB226-AB225)&lt;-5)</formula>
    </cfRule>
  </conditionalFormatting>
  <conditionalFormatting sqref="AC226">
    <cfRule type="expression" dxfId="3762" priority="4233">
      <formula>OR((AC226-AC225)&gt;5,(AC226-AC225)&lt;-5)</formula>
    </cfRule>
  </conditionalFormatting>
  <conditionalFormatting sqref="AD226">
    <cfRule type="expression" dxfId="3761" priority="4232">
      <formula>OR((AD226-AD225)&gt;5,(AD226-AD225)&lt;-5)</formula>
    </cfRule>
  </conditionalFormatting>
  <conditionalFormatting sqref="AE226">
    <cfRule type="expression" dxfId="3760" priority="4231">
      <formula>OR((AE226-AE225)&gt;5,(AE226-AE225)&lt;-5)</formula>
    </cfRule>
  </conditionalFormatting>
  <conditionalFormatting sqref="N228:P228">
    <cfRule type="expression" dxfId="3759" priority="4228">
      <formula>OR((N228-N227)&gt;5,(N228-N227)&lt;-5)</formula>
    </cfRule>
  </conditionalFormatting>
  <conditionalFormatting sqref="Q228">
    <cfRule type="expression" dxfId="3758" priority="4227">
      <formula>OR((Q228-Q227)&gt;5,(Q228-Q227)&lt;-5)</formula>
    </cfRule>
  </conditionalFormatting>
  <conditionalFormatting sqref="R228">
    <cfRule type="expression" dxfId="3757" priority="4226">
      <formula>OR((R228-R227)&gt;5,(R228-R227)&lt;-5)</formula>
    </cfRule>
  </conditionalFormatting>
  <conditionalFormatting sqref="S228">
    <cfRule type="expression" dxfId="3756" priority="4225">
      <formula>OR((S228-S227)&gt;5,(S228-S227)&lt;-5)</formula>
    </cfRule>
  </conditionalFormatting>
  <conditionalFormatting sqref="T228">
    <cfRule type="expression" dxfId="3755" priority="4224">
      <formula>OR((T228-T227)&gt;5,(T228-T227)&lt;-5)</formula>
    </cfRule>
  </conditionalFormatting>
  <conditionalFormatting sqref="U228">
    <cfRule type="expression" dxfId="3754" priority="4223">
      <formula>OR((U228-U227)&gt;5,(U228-U227)&lt;-5)</formula>
    </cfRule>
  </conditionalFormatting>
  <conditionalFormatting sqref="V228">
    <cfRule type="expression" dxfId="3753" priority="4222">
      <formula>OR((V228-V227)&gt;5,(V228-V227)&lt;-5)</formula>
    </cfRule>
  </conditionalFormatting>
  <conditionalFormatting sqref="W228">
    <cfRule type="expression" dxfId="3752" priority="4221">
      <formula>OR((W228-W227)&gt;5,(W228-W227)&lt;-5)</formula>
    </cfRule>
  </conditionalFormatting>
  <conditionalFormatting sqref="X228">
    <cfRule type="expression" dxfId="3751" priority="4220">
      <formula>OR((X228-X227)&gt;5,(X228-X227)&lt;-5)</formula>
    </cfRule>
  </conditionalFormatting>
  <conditionalFormatting sqref="Y228">
    <cfRule type="expression" dxfId="3750" priority="4219">
      <formula>OR((Y228-Y227)&gt;5,(Y228-Y227)&lt;-5)</formula>
    </cfRule>
  </conditionalFormatting>
  <conditionalFormatting sqref="Z228">
    <cfRule type="expression" dxfId="3749" priority="4218">
      <formula>OR((Z228-Z227)&gt;5,(Z228-Z227)&lt;-5)</formula>
    </cfRule>
  </conditionalFormatting>
  <conditionalFormatting sqref="AA228">
    <cfRule type="expression" dxfId="3748" priority="4217">
      <formula>OR((AA228-AA227)&gt;5,(AA228-AA227)&lt;-5)</formula>
    </cfRule>
  </conditionalFormatting>
  <conditionalFormatting sqref="AB228">
    <cfRule type="expression" dxfId="3747" priority="4216">
      <formula>OR((AB228-AB227)&gt;5,(AB228-AB227)&lt;-5)</formula>
    </cfRule>
  </conditionalFormatting>
  <conditionalFormatting sqref="AC228">
    <cfRule type="expression" dxfId="3746" priority="4215">
      <formula>OR((AC228-AC227)&gt;5,(AC228-AC227)&lt;-5)</formula>
    </cfRule>
  </conditionalFormatting>
  <conditionalFormatting sqref="AD228">
    <cfRule type="expression" dxfId="3745" priority="4214">
      <formula>OR((AD228-AD227)&gt;5,(AD228-AD227)&lt;-5)</formula>
    </cfRule>
  </conditionalFormatting>
  <conditionalFormatting sqref="AE228">
    <cfRule type="expression" dxfId="3744" priority="4213">
      <formula>OR((AE228-AE227)&gt;5,(AE228-AE227)&lt;-5)</formula>
    </cfRule>
  </conditionalFormatting>
  <conditionalFormatting sqref="N229:P229">
    <cfRule type="expression" dxfId="3743" priority="4210">
      <formula>OR((N229-N228)&gt;5,(N229-N228)&lt;-5)</formula>
    </cfRule>
  </conditionalFormatting>
  <conditionalFormatting sqref="Q229">
    <cfRule type="expression" dxfId="3742" priority="4209">
      <formula>OR((Q229-Q228)&gt;5,(Q229-Q228)&lt;-5)</formula>
    </cfRule>
  </conditionalFormatting>
  <conditionalFormatting sqref="R229">
    <cfRule type="expression" dxfId="3741" priority="4208">
      <formula>OR((R229-R228)&gt;5,(R229-R228)&lt;-5)</formula>
    </cfRule>
  </conditionalFormatting>
  <conditionalFormatting sqref="S229">
    <cfRule type="expression" dxfId="3740" priority="4207">
      <formula>OR((S229-S228)&gt;5,(S229-S228)&lt;-5)</formula>
    </cfRule>
  </conditionalFormatting>
  <conditionalFormatting sqref="T229">
    <cfRule type="expression" dxfId="3739" priority="4206">
      <formula>OR((T229-T228)&gt;5,(T229-T228)&lt;-5)</formula>
    </cfRule>
  </conditionalFormatting>
  <conditionalFormatting sqref="U229">
    <cfRule type="expression" dxfId="3738" priority="4205">
      <formula>OR((U229-U228)&gt;5,(U229-U228)&lt;-5)</formula>
    </cfRule>
  </conditionalFormatting>
  <conditionalFormatting sqref="V229">
    <cfRule type="expression" dxfId="3737" priority="4204">
      <formula>OR((V229-V228)&gt;5,(V229-V228)&lt;-5)</formula>
    </cfRule>
  </conditionalFormatting>
  <conditionalFormatting sqref="W229">
    <cfRule type="expression" dxfId="3736" priority="4203">
      <formula>OR((W229-W228)&gt;5,(W229-W228)&lt;-5)</formula>
    </cfRule>
  </conditionalFormatting>
  <conditionalFormatting sqref="X229">
    <cfRule type="expression" dxfId="3735" priority="4202">
      <formula>OR((X229-X228)&gt;5,(X229-X228)&lt;-5)</formula>
    </cfRule>
  </conditionalFormatting>
  <conditionalFormatting sqref="Y229">
    <cfRule type="expression" dxfId="3734" priority="4201">
      <formula>OR((Y229-Y228)&gt;5,(Y229-Y228)&lt;-5)</formula>
    </cfRule>
  </conditionalFormatting>
  <conditionalFormatting sqref="Z229">
    <cfRule type="expression" dxfId="3733" priority="4200">
      <formula>OR((Z229-Z228)&gt;5,(Z229-Z228)&lt;-5)</formula>
    </cfRule>
  </conditionalFormatting>
  <conditionalFormatting sqref="AA229">
    <cfRule type="expression" dxfId="3732" priority="4199">
      <formula>OR((AA229-AA228)&gt;5,(AA229-AA228)&lt;-5)</formula>
    </cfRule>
  </conditionalFormatting>
  <conditionalFormatting sqref="AB229">
    <cfRule type="expression" dxfId="3731" priority="4198">
      <formula>OR((AB229-AB228)&gt;5,(AB229-AB228)&lt;-5)</formula>
    </cfRule>
  </conditionalFormatting>
  <conditionalFormatting sqref="AC229">
    <cfRule type="expression" dxfId="3730" priority="4197">
      <formula>OR((AC229-AC228)&gt;5,(AC229-AC228)&lt;-5)</formula>
    </cfRule>
  </conditionalFormatting>
  <conditionalFormatting sqref="AD229">
    <cfRule type="expression" dxfId="3729" priority="4196">
      <formula>OR((AD229-AD228)&gt;5,(AD229-AD228)&lt;-5)</formula>
    </cfRule>
  </conditionalFormatting>
  <conditionalFormatting sqref="AE229">
    <cfRule type="expression" dxfId="3728" priority="4195">
      <formula>OR((AE229-AE228)&gt;5,(AE229-AE228)&lt;-5)</formula>
    </cfRule>
  </conditionalFormatting>
  <conditionalFormatting sqref="N231:P231">
    <cfRule type="expression" dxfId="3727" priority="4192">
      <formula>OR((N231-N230)&gt;5,(N231-N230)&lt;-5)</formula>
    </cfRule>
  </conditionalFormatting>
  <conditionalFormatting sqref="Q231">
    <cfRule type="expression" dxfId="3726" priority="4191">
      <formula>OR((Q231-Q230)&gt;5,(Q231-Q230)&lt;-5)</formula>
    </cfRule>
  </conditionalFormatting>
  <conditionalFormatting sqref="R231">
    <cfRule type="expression" dxfId="3725" priority="4190">
      <formula>OR((R231-R230)&gt;5,(R231-R230)&lt;-5)</formula>
    </cfRule>
  </conditionalFormatting>
  <conditionalFormatting sqref="S231">
    <cfRule type="expression" dxfId="3724" priority="4189">
      <formula>OR((S231-S230)&gt;5,(S231-S230)&lt;-5)</formula>
    </cfRule>
  </conditionalFormatting>
  <conditionalFormatting sqref="T231">
    <cfRule type="expression" dxfId="3723" priority="4188">
      <formula>OR((T231-T230)&gt;5,(T231-T230)&lt;-5)</formula>
    </cfRule>
  </conditionalFormatting>
  <conditionalFormatting sqref="U231">
    <cfRule type="expression" dxfId="3722" priority="4187">
      <formula>OR((U231-U230)&gt;5,(U231-U230)&lt;-5)</formula>
    </cfRule>
  </conditionalFormatting>
  <conditionalFormatting sqref="V231">
    <cfRule type="expression" dxfId="3721" priority="4186">
      <formula>OR((V231-V230)&gt;5,(V231-V230)&lt;-5)</formula>
    </cfRule>
  </conditionalFormatting>
  <conditionalFormatting sqref="W231">
    <cfRule type="expression" dxfId="3720" priority="4185">
      <formula>OR((W231-W230)&gt;5,(W231-W230)&lt;-5)</formula>
    </cfRule>
  </conditionalFormatting>
  <conditionalFormatting sqref="X231">
    <cfRule type="expression" dxfId="3719" priority="4184">
      <formula>OR((X231-X230)&gt;5,(X231-X230)&lt;-5)</formula>
    </cfRule>
  </conditionalFormatting>
  <conditionalFormatting sqref="Y231">
    <cfRule type="expression" dxfId="3718" priority="4183">
      <formula>OR((Y231-Y230)&gt;5,(Y231-Y230)&lt;-5)</formula>
    </cfRule>
  </conditionalFormatting>
  <conditionalFormatting sqref="Z231">
    <cfRule type="expression" dxfId="3717" priority="4182">
      <formula>OR((Z231-Z230)&gt;5,(Z231-Z230)&lt;-5)</formula>
    </cfRule>
  </conditionalFormatting>
  <conditionalFormatting sqref="AA231">
    <cfRule type="expression" dxfId="3716" priority="4181">
      <formula>OR((AA231-AA230)&gt;5,(AA231-AA230)&lt;-5)</formula>
    </cfRule>
  </conditionalFormatting>
  <conditionalFormatting sqref="AB231">
    <cfRule type="expression" dxfId="3715" priority="4180">
      <formula>OR((AB231-AB230)&gt;5,(AB231-AB230)&lt;-5)</formula>
    </cfRule>
  </conditionalFormatting>
  <conditionalFormatting sqref="AC231">
    <cfRule type="expression" dxfId="3714" priority="4179">
      <formula>OR((AC231-AC230)&gt;5,(AC231-AC230)&lt;-5)</formula>
    </cfRule>
  </conditionalFormatting>
  <conditionalFormatting sqref="AD231">
    <cfRule type="expression" dxfId="3713" priority="4178">
      <formula>OR((AD231-AD230)&gt;5,(AD231-AD230)&lt;-5)</formula>
    </cfRule>
  </conditionalFormatting>
  <conditionalFormatting sqref="AE231">
    <cfRule type="expression" dxfId="3712" priority="4177">
      <formula>OR((AE231-AE230)&gt;5,(AE231-AE230)&lt;-5)</formula>
    </cfRule>
  </conditionalFormatting>
  <conditionalFormatting sqref="N232:P232">
    <cfRule type="expression" dxfId="3711" priority="4174">
      <formula>OR((N232-N231)&gt;5,(N232-N231)&lt;-5)</formula>
    </cfRule>
  </conditionalFormatting>
  <conditionalFormatting sqref="Q232">
    <cfRule type="expression" dxfId="3710" priority="4173">
      <formula>OR((Q232-Q231)&gt;5,(Q232-Q231)&lt;-5)</formula>
    </cfRule>
  </conditionalFormatting>
  <conditionalFormatting sqref="R232">
    <cfRule type="expression" dxfId="3709" priority="4172">
      <formula>OR((R232-R231)&gt;5,(R232-R231)&lt;-5)</formula>
    </cfRule>
  </conditionalFormatting>
  <conditionalFormatting sqref="S232">
    <cfRule type="expression" dxfId="3708" priority="4171">
      <formula>OR((S232-S231)&gt;5,(S232-S231)&lt;-5)</formula>
    </cfRule>
  </conditionalFormatting>
  <conditionalFormatting sqref="T232">
    <cfRule type="expression" dxfId="3707" priority="4170">
      <formula>OR((T232-T231)&gt;5,(T232-T231)&lt;-5)</formula>
    </cfRule>
  </conditionalFormatting>
  <conditionalFormatting sqref="U232">
    <cfRule type="expression" dxfId="3706" priority="4169">
      <formula>OR((U232-U231)&gt;5,(U232-U231)&lt;-5)</formula>
    </cfRule>
  </conditionalFormatting>
  <conditionalFormatting sqref="V232">
    <cfRule type="expression" dxfId="3705" priority="4168">
      <formula>OR((V232-V231)&gt;5,(V232-V231)&lt;-5)</formula>
    </cfRule>
  </conditionalFormatting>
  <conditionalFormatting sqref="W232">
    <cfRule type="expression" dxfId="3704" priority="4167">
      <formula>OR((W232-W231)&gt;5,(W232-W231)&lt;-5)</formula>
    </cfRule>
  </conditionalFormatting>
  <conditionalFormatting sqref="X232">
    <cfRule type="expression" dxfId="3703" priority="4166">
      <formula>OR((X232-X231)&gt;5,(X232-X231)&lt;-5)</formula>
    </cfRule>
  </conditionalFormatting>
  <conditionalFormatting sqref="Y232">
    <cfRule type="expression" dxfId="3702" priority="4165">
      <formula>OR((Y232-Y231)&gt;5,(Y232-Y231)&lt;-5)</formula>
    </cfRule>
  </conditionalFormatting>
  <conditionalFormatting sqref="Z232">
    <cfRule type="expression" dxfId="3701" priority="4164">
      <formula>OR((Z232-Z231)&gt;5,(Z232-Z231)&lt;-5)</formula>
    </cfRule>
  </conditionalFormatting>
  <conditionalFormatting sqref="AA232">
    <cfRule type="expression" dxfId="3700" priority="4163">
      <formula>OR((AA232-AA231)&gt;5,(AA232-AA231)&lt;-5)</formula>
    </cfRule>
  </conditionalFormatting>
  <conditionalFormatting sqref="AB232">
    <cfRule type="expression" dxfId="3699" priority="4162">
      <formula>OR((AB232-AB231)&gt;5,(AB232-AB231)&lt;-5)</formula>
    </cfRule>
  </conditionalFormatting>
  <conditionalFormatting sqref="AC232">
    <cfRule type="expression" dxfId="3698" priority="4161">
      <formula>OR((AC232-AC231)&gt;5,(AC232-AC231)&lt;-5)</formula>
    </cfRule>
  </conditionalFormatting>
  <conditionalFormatting sqref="AD232">
    <cfRule type="expression" dxfId="3697" priority="4160">
      <formula>OR((AD232-AD231)&gt;5,(AD232-AD231)&lt;-5)</formula>
    </cfRule>
  </conditionalFormatting>
  <conditionalFormatting sqref="AE232">
    <cfRule type="expression" dxfId="3696" priority="4159">
      <formula>OR((AE232-AE231)&gt;5,(AE232-AE231)&lt;-5)</formula>
    </cfRule>
  </conditionalFormatting>
  <conditionalFormatting sqref="N242:P242">
    <cfRule type="expression" dxfId="3695" priority="4156">
      <formula>OR((N242-N241)&gt;5,(N242-N241)&lt;-5)</formula>
    </cfRule>
  </conditionalFormatting>
  <conditionalFormatting sqref="Q242">
    <cfRule type="expression" dxfId="3694" priority="4155">
      <formula>OR((Q242-Q241)&gt;5,(Q242-Q241)&lt;-5)</formula>
    </cfRule>
  </conditionalFormatting>
  <conditionalFormatting sqref="R242">
    <cfRule type="expression" dxfId="3693" priority="4154">
      <formula>OR((R242-R241)&gt;5,(R242-R241)&lt;-5)</formula>
    </cfRule>
  </conditionalFormatting>
  <conditionalFormatting sqref="S242">
    <cfRule type="expression" dxfId="3692" priority="4153">
      <formula>OR((S242-S241)&gt;5,(S242-S241)&lt;-5)</formula>
    </cfRule>
  </conditionalFormatting>
  <conditionalFormatting sqref="T242">
    <cfRule type="expression" dxfId="3691" priority="4152">
      <formula>OR((T242-T241)&gt;5,(T242-T241)&lt;-5)</formula>
    </cfRule>
  </conditionalFormatting>
  <conditionalFormatting sqref="U242">
    <cfRule type="expression" dxfId="3690" priority="4151">
      <formula>OR((U242-U241)&gt;5,(U242-U241)&lt;-5)</formula>
    </cfRule>
  </conditionalFormatting>
  <conditionalFormatting sqref="V242">
    <cfRule type="expression" dxfId="3689" priority="4150">
      <formula>OR((V242-V241)&gt;5,(V242-V241)&lt;-5)</formula>
    </cfRule>
  </conditionalFormatting>
  <conditionalFormatting sqref="W242">
    <cfRule type="expression" dxfId="3688" priority="4149">
      <formula>OR((W242-W241)&gt;5,(W242-W241)&lt;-5)</formula>
    </cfRule>
  </conditionalFormatting>
  <conditionalFormatting sqref="X242">
    <cfRule type="expression" dxfId="3687" priority="4148">
      <formula>OR((X242-X241)&gt;5,(X242-X241)&lt;-5)</formula>
    </cfRule>
  </conditionalFormatting>
  <conditionalFormatting sqref="Y242">
    <cfRule type="expression" dxfId="3686" priority="4147">
      <formula>OR((Y242-Y241)&gt;5,(Y242-Y241)&lt;-5)</formula>
    </cfRule>
  </conditionalFormatting>
  <conditionalFormatting sqref="Z242">
    <cfRule type="expression" dxfId="3685" priority="4146">
      <formula>OR((Z242-Z241)&gt;5,(Z242-Z241)&lt;-5)</formula>
    </cfRule>
  </conditionalFormatting>
  <conditionalFormatting sqref="AA242">
    <cfRule type="expression" dxfId="3684" priority="4145">
      <formula>OR((AA242-AA241)&gt;5,(AA242-AA241)&lt;-5)</formula>
    </cfRule>
  </conditionalFormatting>
  <conditionalFormatting sqref="AB242">
    <cfRule type="expression" dxfId="3683" priority="4144">
      <formula>OR((AB242-AB241)&gt;5,(AB242-AB241)&lt;-5)</formula>
    </cfRule>
  </conditionalFormatting>
  <conditionalFormatting sqref="AC242">
    <cfRule type="expression" dxfId="3682" priority="4143">
      <formula>OR((AC242-AC241)&gt;5,(AC242-AC241)&lt;-5)</formula>
    </cfRule>
  </conditionalFormatting>
  <conditionalFormatting sqref="AD242">
    <cfRule type="expression" dxfId="3681" priority="4142">
      <formula>OR((AD242-AD241)&gt;5,(AD242-AD241)&lt;-5)</formula>
    </cfRule>
  </conditionalFormatting>
  <conditionalFormatting sqref="AE242">
    <cfRule type="expression" dxfId="3680" priority="4141">
      <formula>OR((AE242-AE241)&gt;5,(AE242-AE241)&lt;-5)</formula>
    </cfRule>
  </conditionalFormatting>
  <conditionalFormatting sqref="N243:P243">
    <cfRule type="expression" dxfId="3679" priority="4138">
      <formula>OR((N243-N242)&gt;5,(N243-N242)&lt;-5)</formula>
    </cfRule>
  </conditionalFormatting>
  <conditionalFormatting sqref="Q243">
    <cfRule type="expression" dxfId="3678" priority="4137">
      <formula>OR((Q243-Q242)&gt;5,(Q243-Q242)&lt;-5)</formula>
    </cfRule>
  </conditionalFormatting>
  <conditionalFormatting sqref="R243">
    <cfRule type="expression" dxfId="3677" priority="4136">
      <formula>OR((R243-R242)&gt;5,(R243-R242)&lt;-5)</formula>
    </cfRule>
  </conditionalFormatting>
  <conditionalFormatting sqref="S243">
    <cfRule type="expression" dxfId="3676" priority="4135">
      <formula>OR((S243-S242)&gt;5,(S243-S242)&lt;-5)</formula>
    </cfRule>
  </conditionalFormatting>
  <conditionalFormatting sqref="T243">
    <cfRule type="expression" dxfId="3675" priority="4134">
      <formula>OR((T243-T242)&gt;5,(T243-T242)&lt;-5)</formula>
    </cfRule>
  </conditionalFormatting>
  <conditionalFormatting sqref="U243">
    <cfRule type="expression" dxfId="3674" priority="4133">
      <formula>OR((U243-U242)&gt;5,(U243-U242)&lt;-5)</formula>
    </cfRule>
  </conditionalFormatting>
  <conditionalFormatting sqref="V243">
    <cfRule type="expression" dxfId="3673" priority="4132">
      <formula>OR((V243-V242)&gt;5,(V243-V242)&lt;-5)</formula>
    </cfRule>
  </conditionalFormatting>
  <conditionalFormatting sqref="W243">
    <cfRule type="expression" dxfId="3672" priority="4131">
      <formula>OR((W243-W242)&gt;5,(W243-W242)&lt;-5)</formula>
    </cfRule>
  </conditionalFormatting>
  <conditionalFormatting sqref="X243">
    <cfRule type="expression" dxfId="3671" priority="4130">
      <formula>OR((X243-X242)&gt;5,(X243-X242)&lt;-5)</formula>
    </cfRule>
  </conditionalFormatting>
  <conditionalFormatting sqref="Y243">
    <cfRule type="expression" dxfId="3670" priority="4129">
      <formula>OR((Y243-Y242)&gt;5,(Y243-Y242)&lt;-5)</formula>
    </cfRule>
  </conditionalFormatting>
  <conditionalFormatting sqref="Z243">
    <cfRule type="expression" dxfId="3669" priority="4128">
      <formula>OR((Z243-Z242)&gt;5,(Z243-Z242)&lt;-5)</formula>
    </cfRule>
  </conditionalFormatting>
  <conditionalFormatting sqref="AA243">
    <cfRule type="expression" dxfId="3668" priority="4127">
      <formula>OR((AA243-AA242)&gt;5,(AA243-AA242)&lt;-5)</formula>
    </cfRule>
  </conditionalFormatting>
  <conditionalFormatting sqref="AB243">
    <cfRule type="expression" dxfId="3667" priority="4126">
      <formula>OR((AB243-AB242)&gt;5,(AB243-AB242)&lt;-5)</formula>
    </cfRule>
  </conditionalFormatting>
  <conditionalFormatting sqref="AC243">
    <cfRule type="expression" dxfId="3666" priority="4125">
      <formula>OR((AC243-AC242)&gt;5,(AC243-AC242)&lt;-5)</formula>
    </cfRule>
  </conditionalFormatting>
  <conditionalFormatting sqref="AD243">
    <cfRule type="expression" dxfId="3665" priority="4124">
      <formula>OR((AD243-AD242)&gt;5,(AD243-AD242)&lt;-5)</formula>
    </cfRule>
  </conditionalFormatting>
  <conditionalFormatting sqref="AE243">
    <cfRule type="expression" dxfId="3664" priority="4123">
      <formula>OR((AE243-AE242)&gt;5,(AE243-AE242)&lt;-5)</formula>
    </cfRule>
  </conditionalFormatting>
  <conditionalFormatting sqref="N244:P244">
    <cfRule type="expression" dxfId="3663" priority="4120">
      <formula>OR((N244-N243)&gt;5,(N244-N243)&lt;-5)</formula>
    </cfRule>
  </conditionalFormatting>
  <conditionalFormatting sqref="Q244">
    <cfRule type="expression" dxfId="3662" priority="4119">
      <formula>OR((Q244-Q243)&gt;5,(Q244-Q243)&lt;-5)</formula>
    </cfRule>
  </conditionalFormatting>
  <conditionalFormatting sqref="R244">
    <cfRule type="expression" dxfId="3661" priority="4118">
      <formula>OR((R244-R243)&gt;5,(R244-R243)&lt;-5)</formula>
    </cfRule>
  </conditionalFormatting>
  <conditionalFormatting sqref="S244">
    <cfRule type="expression" dxfId="3660" priority="4117">
      <formula>OR((S244-S243)&gt;5,(S244-S243)&lt;-5)</formula>
    </cfRule>
  </conditionalFormatting>
  <conditionalFormatting sqref="T244">
    <cfRule type="expression" dxfId="3659" priority="4116">
      <formula>OR((T244-T243)&gt;5,(T244-T243)&lt;-5)</formula>
    </cfRule>
  </conditionalFormatting>
  <conditionalFormatting sqref="U244">
    <cfRule type="expression" dxfId="3658" priority="4115">
      <formula>OR((U244-U243)&gt;5,(U244-U243)&lt;-5)</formula>
    </cfRule>
  </conditionalFormatting>
  <conditionalFormatting sqref="V244">
    <cfRule type="expression" dxfId="3657" priority="4114">
      <formula>OR((V244-V243)&gt;5,(V244-V243)&lt;-5)</formula>
    </cfRule>
  </conditionalFormatting>
  <conditionalFormatting sqref="W244">
    <cfRule type="expression" dxfId="3656" priority="4113">
      <formula>OR((W244-W243)&gt;5,(W244-W243)&lt;-5)</formula>
    </cfRule>
  </conditionalFormatting>
  <conditionalFormatting sqref="X244">
    <cfRule type="expression" dxfId="3655" priority="4112">
      <formula>OR((X244-X243)&gt;5,(X244-X243)&lt;-5)</formula>
    </cfRule>
  </conditionalFormatting>
  <conditionalFormatting sqref="Y244">
    <cfRule type="expression" dxfId="3654" priority="4111">
      <formula>OR((Y244-Y243)&gt;5,(Y244-Y243)&lt;-5)</formula>
    </cfRule>
  </conditionalFormatting>
  <conditionalFormatting sqref="Z244">
    <cfRule type="expression" dxfId="3653" priority="4110">
      <formula>OR((Z244-Z243)&gt;5,(Z244-Z243)&lt;-5)</formula>
    </cfRule>
  </conditionalFormatting>
  <conditionalFormatting sqref="AA244">
    <cfRule type="expression" dxfId="3652" priority="4109">
      <formula>OR((AA244-AA243)&gt;5,(AA244-AA243)&lt;-5)</formula>
    </cfRule>
  </conditionalFormatting>
  <conditionalFormatting sqref="AB244">
    <cfRule type="expression" dxfId="3651" priority="4108">
      <formula>OR((AB244-AB243)&gt;5,(AB244-AB243)&lt;-5)</formula>
    </cfRule>
  </conditionalFormatting>
  <conditionalFormatting sqref="AC244">
    <cfRule type="expression" dxfId="3650" priority="4107">
      <formula>OR((AC244-AC243)&gt;5,(AC244-AC243)&lt;-5)</formula>
    </cfRule>
  </conditionalFormatting>
  <conditionalFormatting sqref="AD244">
    <cfRule type="expression" dxfId="3649" priority="4106">
      <formula>OR((AD244-AD243)&gt;5,(AD244-AD243)&lt;-5)</formula>
    </cfRule>
  </conditionalFormatting>
  <conditionalFormatting sqref="AE244">
    <cfRule type="expression" dxfId="3648" priority="4105">
      <formula>OR((AE244-AE243)&gt;5,(AE244-AE243)&lt;-5)</formula>
    </cfRule>
  </conditionalFormatting>
  <conditionalFormatting sqref="N245:P245">
    <cfRule type="expression" dxfId="3647" priority="4102">
      <formula>OR((N245-N244)&gt;5,(N245-N244)&lt;-5)</formula>
    </cfRule>
  </conditionalFormatting>
  <conditionalFormatting sqref="Q245">
    <cfRule type="expression" dxfId="3646" priority="4101">
      <formula>OR((Q245-Q244)&gt;5,(Q245-Q244)&lt;-5)</formula>
    </cfRule>
  </conditionalFormatting>
  <conditionalFormatting sqref="R245">
    <cfRule type="expression" dxfId="3645" priority="4100">
      <formula>OR((R245-R244)&gt;5,(R245-R244)&lt;-5)</formula>
    </cfRule>
  </conditionalFormatting>
  <conditionalFormatting sqref="S245">
    <cfRule type="expression" dxfId="3644" priority="4099">
      <formula>OR((S245-S244)&gt;5,(S245-S244)&lt;-5)</formula>
    </cfRule>
  </conditionalFormatting>
  <conditionalFormatting sqref="T245">
    <cfRule type="expression" dxfId="3643" priority="4098">
      <formula>OR((T245-T244)&gt;5,(T245-T244)&lt;-5)</formula>
    </cfRule>
  </conditionalFormatting>
  <conditionalFormatting sqref="U245">
    <cfRule type="expression" dxfId="3642" priority="4097">
      <formula>OR((U245-U244)&gt;5,(U245-U244)&lt;-5)</formula>
    </cfRule>
  </conditionalFormatting>
  <conditionalFormatting sqref="V245">
    <cfRule type="expression" dxfId="3641" priority="4096">
      <formula>OR((V245-V244)&gt;5,(V245-V244)&lt;-5)</formula>
    </cfRule>
  </conditionalFormatting>
  <conditionalFormatting sqref="W245">
    <cfRule type="expression" dxfId="3640" priority="4095">
      <formula>OR((W245-W244)&gt;5,(W245-W244)&lt;-5)</formula>
    </cfRule>
  </conditionalFormatting>
  <conditionalFormatting sqref="X245">
    <cfRule type="expression" dxfId="3639" priority="4094">
      <formula>OR((X245-X244)&gt;5,(X245-X244)&lt;-5)</formula>
    </cfRule>
  </conditionalFormatting>
  <conditionalFormatting sqref="Y245">
    <cfRule type="expression" dxfId="3638" priority="4093">
      <formula>OR((Y245-Y244)&gt;5,(Y245-Y244)&lt;-5)</formula>
    </cfRule>
  </conditionalFormatting>
  <conditionalFormatting sqref="Z245">
    <cfRule type="expression" dxfId="3637" priority="4092">
      <formula>OR((Z245-Z244)&gt;5,(Z245-Z244)&lt;-5)</formula>
    </cfRule>
  </conditionalFormatting>
  <conditionalFormatting sqref="AA245">
    <cfRule type="expression" dxfId="3636" priority="4091">
      <formula>OR((AA245-AA244)&gt;5,(AA245-AA244)&lt;-5)</formula>
    </cfRule>
  </conditionalFormatting>
  <conditionalFormatting sqref="AB245">
    <cfRule type="expression" dxfId="3635" priority="4090">
      <formula>OR((AB245-AB244)&gt;5,(AB245-AB244)&lt;-5)</formula>
    </cfRule>
  </conditionalFormatting>
  <conditionalFormatting sqref="AC245">
    <cfRule type="expression" dxfId="3634" priority="4089">
      <formula>OR((AC245-AC244)&gt;5,(AC245-AC244)&lt;-5)</formula>
    </cfRule>
  </conditionalFormatting>
  <conditionalFormatting sqref="AD245">
    <cfRule type="expression" dxfId="3633" priority="4088">
      <formula>OR((AD245-AD244)&gt;5,(AD245-AD244)&lt;-5)</formula>
    </cfRule>
  </conditionalFormatting>
  <conditionalFormatting sqref="AE245">
    <cfRule type="expression" dxfId="3632" priority="4087">
      <formula>OR((AE245-AE244)&gt;5,(AE245-AE244)&lt;-5)</formula>
    </cfRule>
  </conditionalFormatting>
  <conditionalFormatting sqref="N246:P246">
    <cfRule type="expression" dxfId="3631" priority="4084">
      <formula>OR((N246-N245)&gt;5,(N246-N245)&lt;-5)</formula>
    </cfRule>
  </conditionalFormatting>
  <conditionalFormatting sqref="Q246">
    <cfRule type="expression" dxfId="3630" priority="4083">
      <formula>OR((Q246-Q245)&gt;5,(Q246-Q245)&lt;-5)</formula>
    </cfRule>
  </conditionalFormatting>
  <conditionalFormatting sqref="R246">
    <cfRule type="expression" dxfId="3629" priority="4082">
      <formula>OR((R246-R245)&gt;5,(R246-R245)&lt;-5)</formula>
    </cfRule>
  </conditionalFormatting>
  <conditionalFormatting sqref="S246">
    <cfRule type="expression" dxfId="3628" priority="4081">
      <formula>OR((S246-S245)&gt;5,(S246-S245)&lt;-5)</formula>
    </cfRule>
  </conditionalFormatting>
  <conditionalFormatting sqref="T246">
    <cfRule type="expression" dxfId="3627" priority="4080">
      <formula>OR((T246-T245)&gt;5,(T246-T245)&lt;-5)</formula>
    </cfRule>
  </conditionalFormatting>
  <conditionalFormatting sqref="U246">
    <cfRule type="expression" dxfId="3626" priority="4079">
      <formula>OR((U246-U245)&gt;5,(U246-U245)&lt;-5)</formula>
    </cfRule>
  </conditionalFormatting>
  <conditionalFormatting sqref="V246">
    <cfRule type="expression" dxfId="3625" priority="4078">
      <formula>OR((V246-V245)&gt;5,(V246-V245)&lt;-5)</formula>
    </cfRule>
  </conditionalFormatting>
  <conditionalFormatting sqref="W246">
    <cfRule type="expression" dxfId="3624" priority="4077">
      <formula>OR((W246-W245)&gt;5,(W246-W245)&lt;-5)</formula>
    </cfRule>
  </conditionalFormatting>
  <conditionalFormatting sqref="X246">
    <cfRule type="expression" dxfId="3623" priority="4076">
      <formula>OR((X246-X245)&gt;5,(X246-X245)&lt;-5)</formula>
    </cfRule>
  </conditionalFormatting>
  <conditionalFormatting sqref="Y246">
    <cfRule type="expression" dxfId="3622" priority="4075">
      <formula>OR((Y246-Y245)&gt;5,(Y246-Y245)&lt;-5)</formula>
    </cfRule>
  </conditionalFormatting>
  <conditionalFormatting sqref="Z246">
    <cfRule type="expression" dxfId="3621" priority="4074">
      <formula>OR((Z246-Z245)&gt;5,(Z246-Z245)&lt;-5)</formula>
    </cfRule>
  </conditionalFormatting>
  <conditionalFormatting sqref="AA246">
    <cfRule type="expression" dxfId="3620" priority="4073">
      <formula>OR((AA246-AA245)&gt;5,(AA246-AA245)&lt;-5)</formula>
    </cfRule>
  </conditionalFormatting>
  <conditionalFormatting sqref="AB246">
    <cfRule type="expression" dxfId="3619" priority="4072">
      <formula>OR((AB246-AB245)&gt;5,(AB246-AB245)&lt;-5)</formula>
    </cfRule>
  </conditionalFormatting>
  <conditionalFormatting sqref="AC246">
    <cfRule type="expression" dxfId="3618" priority="4071">
      <formula>OR((AC246-AC245)&gt;5,(AC246-AC245)&lt;-5)</formula>
    </cfRule>
  </conditionalFormatting>
  <conditionalFormatting sqref="AD246">
    <cfRule type="expression" dxfId="3617" priority="4070">
      <formula>OR((AD246-AD245)&gt;5,(AD246-AD245)&lt;-5)</formula>
    </cfRule>
  </conditionalFormatting>
  <conditionalFormatting sqref="AE246">
    <cfRule type="expression" dxfId="3616" priority="4069">
      <formula>OR((AE246-AE245)&gt;5,(AE246-AE245)&lt;-5)</formula>
    </cfRule>
  </conditionalFormatting>
  <conditionalFormatting sqref="N248:P248">
    <cfRule type="expression" dxfId="3615" priority="4066">
      <formula>OR((N248-N247)&gt;5,(N248-N247)&lt;-5)</formula>
    </cfRule>
  </conditionalFormatting>
  <conditionalFormatting sqref="Q248">
    <cfRule type="expression" dxfId="3614" priority="4065">
      <formula>OR((Q248-Q247)&gt;5,(Q248-Q247)&lt;-5)</formula>
    </cfRule>
  </conditionalFormatting>
  <conditionalFormatting sqref="R248">
    <cfRule type="expression" dxfId="3613" priority="4064">
      <formula>OR((R248-R247)&gt;5,(R248-R247)&lt;-5)</formula>
    </cfRule>
  </conditionalFormatting>
  <conditionalFormatting sqref="S248">
    <cfRule type="expression" dxfId="3612" priority="4063">
      <formula>OR((S248-S247)&gt;5,(S248-S247)&lt;-5)</formula>
    </cfRule>
  </conditionalFormatting>
  <conditionalFormatting sqref="T248">
    <cfRule type="expression" dxfId="3611" priority="4062">
      <formula>OR((T248-T247)&gt;5,(T248-T247)&lt;-5)</formula>
    </cfRule>
  </conditionalFormatting>
  <conditionalFormatting sqref="U248">
    <cfRule type="expression" dxfId="3610" priority="4061">
      <formula>OR((U248-U247)&gt;5,(U248-U247)&lt;-5)</formula>
    </cfRule>
  </conditionalFormatting>
  <conditionalFormatting sqref="V248">
    <cfRule type="expression" dxfId="3609" priority="4060">
      <formula>OR((V248-V247)&gt;5,(V248-V247)&lt;-5)</formula>
    </cfRule>
  </conditionalFormatting>
  <conditionalFormatting sqref="W248">
    <cfRule type="expression" dxfId="3608" priority="4059">
      <formula>OR((W248-W247)&gt;5,(W248-W247)&lt;-5)</formula>
    </cfRule>
  </conditionalFormatting>
  <conditionalFormatting sqref="X248">
    <cfRule type="expression" dxfId="3607" priority="4058">
      <formula>OR((X248-X247)&gt;5,(X248-X247)&lt;-5)</formula>
    </cfRule>
  </conditionalFormatting>
  <conditionalFormatting sqref="Y248">
    <cfRule type="expression" dxfId="3606" priority="4057">
      <formula>OR((Y248-Y247)&gt;5,(Y248-Y247)&lt;-5)</formula>
    </cfRule>
  </conditionalFormatting>
  <conditionalFormatting sqref="Z248">
    <cfRule type="expression" dxfId="3605" priority="4056">
      <formula>OR((Z248-Z247)&gt;5,(Z248-Z247)&lt;-5)</formula>
    </cfRule>
  </conditionalFormatting>
  <conditionalFormatting sqref="AA248">
    <cfRule type="expression" dxfId="3604" priority="4055">
      <formula>OR((AA248-AA247)&gt;5,(AA248-AA247)&lt;-5)</formula>
    </cfRule>
  </conditionalFormatting>
  <conditionalFormatting sqref="AB248">
    <cfRule type="expression" dxfId="3603" priority="4054">
      <formula>OR((AB248-AB247)&gt;5,(AB248-AB247)&lt;-5)</formula>
    </cfRule>
  </conditionalFormatting>
  <conditionalFormatting sqref="AC248">
    <cfRule type="expression" dxfId="3602" priority="4053">
      <formula>OR((AC248-AC247)&gt;5,(AC248-AC247)&lt;-5)</formula>
    </cfRule>
  </conditionalFormatting>
  <conditionalFormatting sqref="AD248">
    <cfRule type="expression" dxfId="3601" priority="4052">
      <formula>OR((AD248-AD247)&gt;5,(AD248-AD247)&lt;-5)</formula>
    </cfRule>
  </conditionalFormatting>
  <conditionalFormatting sqref="AE248">
    <cfRule type="expression" dxfId="3600" priority="4051">
      <formula>OR((AE248-AE247)&gt;5,(AE248-AE247)&lt;-5)</formula>
    </cfRule>
  </conditionalFormatting>
  <conditionalFormatting sqref="N249:P249">
    <cfRule type="expression" dxfId="3599" priority="4048">
      <formula>OR((N249-N248)&gt;5,(N249-N248)&lt;-5)</formula>
    </cfRule>
  </conditionalFormatting>
  <conditionalFormatting sqref="Q249">
    <cfRule type="expression" dxfId="3598" priority="4047">
      <formula>OR((Q249-Q248)&gt;5,(Q249-Q248)&lt;-5)</formula>
    </cfRule>
  </conditionalFormatting>
  <conditionalFormatting sqref="R249">
    <cfRule type="expression" dxfId="3597" priority="4046">
      <formula>OR((R249-R248)&gt;5,(R249-R248)&lt;-5)</formula>
    </cfRule>
  </conditionalFormatting>
  <conditionalFormatting sqref="S249">
    <cfRule type="expression" dxfId="3596" priority="4045">
      <formula>OR((S249-S248)&gt;5,(S249-S248)&lt;-5)</formula>
    </cfRule>
  </conditionalFormatting>
  <conditionalFormatting sqref="T249">
    <cfRule type="expression" dxfId="3595" priority="4044">
      <formula>OR((T249-T248)&gt;5,(T249-T248)&lt;-5)</formula>
    </cfRule>
  </conditionalFormatting>
  <conditionalFormatting sqref="U249">
    <cfRule type="expression" dxfId="3594" priority="4043">
      <formula>OR((U249-U248)&gt;5,(U249-U248)&lt;-5)</formula>
    </cfRule>
  </conditionalFormatting>
  <conditionalFormatting sqref="V249">
    <cfRule type="expression" dxfId="3593" priority="4042">
      <formula>OR((V249-V248)&gt;5,(V249-V248)&lt;-5)</formula>
    </cfRule>
  </conditionalFormatting>
  <conditionalFormatting sqref="W249">
    <cfRule type="expression" dxfId="3592" priority="4041">
      <formula>OR((W249-W248)&gt;5,(W249-W248)&lt;-5)</formula>
    </cfRule>
  </conditionalFormatting>
  <conditionalFormatting sqref="X249">
    <cfRule type="expression" dxfId="3591" priority="4040">
      <formula>OR((X249-X248)&gt;5,(X249-X248)&lt;-5)</formula>
    </cfRule>
  </conditionalFormatting>
  <conditionalFormatting sqref="Y249">
    <cfRule type="expression" dxfId="3590" priority="4039">
      <formula>OR((Y249-Y248)&gt;5,(Y249-Y248)&lt;-5)</formula>
    </cfRule>
  </conditionalFormatting>
  <conditionalFormatting sqref="Z249">
    <cfRule type="expression" dxfId="3589" priority="4038">
      <formula>OR((Z249-Z248)&gt;5,(Z249-Z248)&lt;-5)</formula>
    </cfRule>
  </conditionalFormatting>
  <conditionalFormatting sqref="AA249">
    <cfRule type="expression" dxfId="3588" priority="4037">
      <formula>OR((AA249-AA248)&gt;5,(AA249-AA248)&lt;-5)</formula>
    </cfRule>
  </conditionalFormatting>
  <conditionalFormatting sqref="AB249">
    <cfRule type="expression" dxfId="3587" priority="4036">
      <formula>OR((AB249-AB248)&gt;5,(AB249-AB248)&lt;-5)</formula>
    </cfRule>
  </conditionalFormatting>
  <conditionalFormatting sqref="AC249">
    <cfRule type="expression" dxfId="3586" priority="4035">
      <formula>OR((AC249-AC248)&gt;5,(AC249-AC248)&lt;-5)</formula>
    </cfRule>
  </conditionalFormatting>
  <conditionalFormatting sqref="AD249">
    <cfRule type="expression" dxfId="3585" priority="4034">
      <formula>OR((AD249-AD248)&gt;5,(AD249-AD248)&lt;-5)</formula>
    </cfRule>
  </conditionalFormatting>
  <conditionalFormatting sqref="AE249">
    <cfRule type="expression" dxfId="3584" priority="4033">
      <formula>OR((AE249-AE248)&gt;5,(AE249-AE248)&lt;-5)</formula>
    </cfRule>
  </conditionalFormatting>
  <conditionalFormatting sqref="N251:P251">
    <cfRule type="expression" dxfId="3583" priority="4030">
      <formula>OR((N251-N250)&gt;5,(N251-N250)&lt;-5)</formula>
    </cfRule>
  </conditionalFormatting>
  <conditionalFormatting sqref="Q251">
    <cfRule type="expression" dxfId="3582" priority="4029">
      <formula>OR((Q251-Q250)&gt;5,(Q251-Q250)&lt;-5)</formula>
    </cfRule>
  </conditionalFormatting>
  <conditionalFormatting sqref="R251">
    <cfRule type="expression" dxfId="3581" priority="4028">
      <formula>OR((R251-R250)&gt;5,(R251-R250)&lt;-5)</formula>
    </cfRule>
  </conditionalFormatting>
  <conditionalFormatting sqref="S251">
    <cfRule type="expression" dxfId="3580" priority="4027">
      <formula>OR((S251-S250)&gt;5,(S251-S250)&lt;-5)</formula>
    </cfRule>
  </conditionalFormatting>
  <conditionalFormatting sqref="T251">
    <cfRule type="expression" dxfId="3579" priority="4026">
      <formula>OR((T251-T250)&gt;5,(T251-T250)&lt;-5)</formula>
    </cfRule>
  </conditionalFormatting>
  <conditionalFormatting sqref="U251">
    <cfRule type="expression" dxfId="3578" priority="4025">
      <formula>OR((U251-U250)&gt;5,(U251-U250)&lt;-5)</formula>
    </cfRule>
  </conditionalFormatting>
  <conditionalFormatting sqref="V251">
    <cfRule type="expression" dxfId="3577" priority="4024">
      <formula>OR((V251-V250)&gt;5,(V251-V250)&lt;-5)</formula>
    </cfRule>
  </conditionalFormatting>
  <conditionalFormatting sqref="W251">
    <cfRule type="expression" dxfId="3576" priority="4023">
      <formula>OR((W251-W250)&gt;5,(W251-W250)&lt;-5)</formula>
    </cfRule>
  </conditionalFormatting>
  <conditionalFormatting sqref="X251">
    <cfRule type="expression" dxfId="3575" priority="4022">
      <formula>OR((X251-X250)&gt;5,(X251-X250)&lt;-5)</formula>
    </cfRule>
  </conditionalFormatting>
  <conditionalFormatting sqref="Y251">
    <cfRule type="expression" dxfId="3574" priority="4021">
      <formula>OR((Y251-Y250)&gt;5,(Y251-Y250)&lt;-5)</formula>
    </cfRule>
  </conditionalFormatting>
  <conditionalFormatting sqref="Z251">
    <cfRule type="expression" dxfId="3573" priority="4020">
      <formula>OR((Z251-Z250)&gt;5,(Z251-Z250)&lt;-5)</formula>
    </cfRule>
  </conditionalFormatting>
  <conditionalFormatting sqref="AA251">
    <cfRule type="expression" dxfId="3572" priority="4019">
      <formula>OR((AA251-AA250)&gt;5,(AA251-AA250)&lt;-5)</formula>
    </cfRule>
  </conditionalFormatting>
  <conditionalFormatting sqref="AB251">
    <cfRule type="expression" dxfId="3571" priority="4018">
      <formula>OR((AB251-AB250)&gt;5,(AB251-AB250)&lt;-5)</formula>
    </cfRule>
  </conditionalFormatting>
  <conditionalFormatting sqref="AC251">
    <cfRule type="expression" dxfId="3570" priority="4017">
      <formula>OR((AC251-AC250)&gt;5,(AC251-AC250)&lt;-5)</formula>
    </cfRule>
  </conditionalFormatting>
  <conditionalFormatting sqref="AD251">
    <cfRule type="expression" dxfId="3569" priority="4016">
      <formula>OR((AD251-AD250)&gt;5,(AD251-AD250)&lt;-5)</formula>
    </cfRule>
  </conditionalFormatting>
  <conditionalFormatting sqref="AE251">
    <cfRule type="expression" dxfId="3568" priority="4015">
      <formula>OR((AE251-AE250)&gt;5,(AE251-AE250)&lt;-5)</formula>
    </cfRule>
  </conditionalFormatting>
  <conditionalFormatting sqref="N252:P252">
    <cfRule type="expression" dxfId="3567" priority="4012">
      <formula>OR((N252-N251)&gt;5,(N252-N251)&lt;-5)</formula>
    </cfRule>
  </conditionalFormatting>
  <conditionalFormatting sqref="Q252">
    <cfRule type="expression" dxfId="3566" priority="4011">
      <formula>OR((Q252-Q251)&gt;5,(Q252-Q251)&lt;-5)</formula>
    </cfRule>
  </conditionalFormatting>
  <conditionalFormatting sqref="R252">
    <cfRule type="expression" dxfId="3565" priority="4010">
      <formula>OR((R252-R251)&gt;5,(R252-R251)&lt;-5)</formula>
    </cfRule>
  </conditionalFormatting>
  <conditionalFormatting sqref="S252">
    <cfRule type="expression" dxfId="3564" priority="4009">
      <formula>OR((S252-S251)&gt;5,(S252-S251)&lt;-5)</formula>
    </cfRule>
  </conditionalFormatting>
  <conditionalFormatting sqref="T252">
    <cfRule type="expression" dxfId="3563" priority="4008">
      <formula>OR((T252-T251)&gt;5,(T252-T251)&lt;-5)</formula>
    </cfRule>
  </conditionalFormatting>
  <conditionalFormatting sqref="U252">
    <cfRule type="expression" dxfId="3562" priority="4007">
      <formula>OR((U252-U251)&gt;5,(U252-U251)&lt;-5)</formula>
    </cfRule>
  </conditionalFormatting>
  <conditionalFormatting sqref="V252">
    <cfRule type="expression" dxfId="3561" priority="4006">
      <formula>OR((V252-V251)&gt;5,(V252-V251)&lt;-5)</formula>
    </cfRule>
  </conditionalFormatting>
  <conditionalFormatting sqref="W252">
    <cfRule type="expression" dxfId="3560" priority="4005">
      <formula>OR((W252-W251)&gt;5,(W252-W251)&lt;-5)</formula>
    </cfRule>
  </conditionalFormatting>
  <conditionalFormatting sqref="X252">
    <cfRule type="expression" dxfId="3559" priority="4004">
      <formula>OR((X252-X251)&gt;5,(X252-X251)&lt;-5)</formula>
    </cfRule>
  </conditionalFormatting>
  <conditionalFormatting sqref="Y252">
    <cfRule type="expression" dxfId="3558" priority="4003">
      <formula>OR((Y252-Y251)&gt;5,(Y252-Y251)&lt;-5)</formula>
    </cfRule>
  </conditionalFormatting>
  <conditionalFormatting sqref="Z252">
    <cfRule type="expression" dxfId="3557" priority="4002">
      <formula>OR((Z252-Z251)&gt;5,(Z252-Z251)&lt;-5)</formula>
    </cfRule>
  </conditionalFormatting>
  <conditionalFormatting sqref="AA252">
    <cfRule type="expression" dxfId="3556" priority="4001">
      <formula>OR((AA252-AA251)&gt;5,(AA252-AA251)&lt;-5)</formula>
    </cfRule>
  </conditionalFormatting>
  <conditionalFormatting sqref="AB252">
    <cfRule type="expression" dxfId="3555" priority="4000">
      <formula>OR((AB252-AB251)&gt;5,(AB252-AB251)&lt;-5)</formula>
    </cfRule>
  </conditionalFormatting>
  <conditionalFormatting sqref="AC252">
    <cfRule type="expression" dxfId="3554" priority="3999">
      <formula>OR((AC252-AC251)&gt;5,(AC252-AC251)&lt;-5)</formula>
    </cfRule>
  </conditionalFormatting>
  <conditionalFormatting sqref="AD252">
    <cfRule type="expression" dxfId="3553" priority="3998">
      <formula>OR((AD252-AD251)&gt;5,(AD252-AD251)&lt;-5)</formula>
    </cfRule>
  </conditionalFormatting>
  <conditionalFormatting sqref="AE252">
    <cfRule type="expression" dxfId="3552" priority="3997">
      <formula>OR((AE252-AE251)&gt;5,(AE252-AE251)&lt;-5)</formula>
    </cfRule>
  </conditionalFormatting>
  <conditionalFormatting sqref="N254:P254">
    <cfRule type="expression" dxfId="3551" priority="3994">
      <formula>OR((N254-N253)&gt;5,(N254-N253)&lt;-5)</formula>
    </cfRule>
  </conditionalFormatting>
  <conditionalFormatting sqref="Q254">
    <cfRule type="expression" dxfId="3550" priority="3993">
      <formula>OR((Q254-Q253)&gt;5,(Q254-Q253)&lt;-5)</formula>
    </cfRule>
  </conditionalFormatting>
  <conditionalFormatting sqref="R254">
    <cfRule type="expression" dxfId="3549" priority="3992">
      <formula>OR((R254-R253)&gt;5,(R254-R253)&lt;-5)</formula>
    </cfRule>
  </conditionalFormatting>
  <conditionalFormatting sqref="S254">
    <cfRule type="expression" dxfId="3548" priority="3991">
      <formula>OR((S254-S253)&gt;5,(S254-S253)&lt;-5)</formula>
    </cfRule>
  </conditionalFormatting>
  <conditionalFormatting sqref="T254">
    <cfRule type="expression" dxfId="3547" priority="3990">
      <formula>OR((T254-T253)&gt;5,(T254-T253)&lt;-5)</formula>
    </cfRule>
  </conditionalFormatting>
  <conditionalFormatting sqref="U254">
    <cfRule type="expression" dxfId="3546" priority="3989">
      <formula>OR((U254-U253)&gt;5,(U254-U253)&lt;-5)</formula>
    </cfRule>
  </conditionalFormatting>
  <conditionalFormatting sqref="V254">
    <cfRule type="expression" dxfId="3545" priority="3988">
      <formula>OR((V254-V253)&gt;5,(V254-V253)&lt;-5)</formula>
    </cfRule>
  </conditionalFormatting>
  <conditionalFormatting sqref="W254">
    <cfRule type="expression" dxfId="3544" priority="3987">
      <formula>OR((W254-W253)&gt;5,(W254-W253)&lt;-5)</formula>
    </cfRule>
  </conditionalFormatting>
  <conditionalFormatting sqref="X254">
    <cfRule type="expression" dxfId="3543" priority="3986">
      <formula>OR((X254-X253)&gt;5,(X254-X253)&lt;-5)</formula>
    </cfRule>
  </conditionalFormatting>
  <conditionalFormatting sqref="Y254">
    <cfRule type="expression" dxfId="3542" priority="3985">
      <formula>OR((Y254-Y253)&gt;5,(Y254-Y253)&lt;-5)</formula>
    </cfRule>
  </conditionalFormatting>
  <conditionalFormatting sqref="Z254">
    <cfRule type="expression" dxfId="3541" priority="3984">
      <formula>OR((Z254-Z253)&gt;5,(Z254-Z253)&lt;-5)</formula>
    </cfRule>
  </conditionalFormatting>
  <conditionalFormatting sqref="AA254">
    <cfRule type="expression" dxfId="3540" priority="3983">
      <formula>OR((AA254-AA253)&gt;5,(AA254-AA253)&lt;-5)</formula>
    </cfRule>
  </conditionalFormatting>
  <conditionalFormatting sqref="AB254">
    <cfRule type="expression" dxfId="3539" priority="3982">
      <formula>OR((AB254-AB253)&gt;5,(AB254-AB253)&lt;-5)</formula>
    </cfRule>
  </conditionalFormatting>
  <conditionalFormatting sqref="AC254">
    <cfRule type="expression" dxfId="3538" priority="3981">
      <formula>OR((AC254-AC253)&gt;5,(AC254-AC253)&lt;-5)</formula>
    </cfRule>
  </conditionalFormatting>
  <conditionalFormatting sqref="AD254">
    <cfRule type="expression" dxfId="3537" priority="3980">
      <formula>OR((AD254-AD253)&gt;5,(AD254-AD253)&lt;-5)</formula>
    </cfRule>
  </conditionalFormatting>
  <conditionalFormatting sqref="AE254">
    <cfRule type="expression" dxfId="3536" priority="3979">
      <formula>OR((AE254-AE253)&gt;5,(AE254-AE253)&lt;-5)</formula>
    </cfRule>
  </conditionalFormatting>
  <conditionalFormatting sqref="N255:P255">
    <cfRule type="expression" dxfId="3535" priority="3976">
      <formula>OR((N255-N254)&gt;5,(N255-N254)&lt;-5)</formula>
    </cfRule>
  </conditionalFormatting>
  <conditionalFormatting sqref="Q255">
    <cfRule type="expression" dxfId="3534" priority="3975">
      <formula>OR((Q255-Q254)&gt;5,(Q255-Q254)&lt;-5)</formula>
    </cfRule>
  </conditionalFormatting>
  <conditionalFormatting sqref="R255">
    <cfRule type="expression" dxfId="3533" priority="3974">
      <formula>OR((R255-R254)&gt;5,(R255-R254)&lt;-5)</formula>
    </cfRule>
  </conditionalFormatting>
  <conditionalFormatting sqref="S255">
    <cfRule type="expression" dxfId="3532" priority="3973">
      <formula>OR((S255-S254)&gt;5,(S255-S254)&lt;-5)</formula>
    </cfRule>
  </conditionalFormatting>
  <conditionalFormatting sqref="T255">
    <cfRule type="expression" dxfId="3531" priority="3972">
      <formula>OR((T255-T254)&gt;5,(T255-T254)&lt;-5)</formula>
    </cfRule>
  </conditionalFormatting>
  <conditionalFormatting sqref="U255">
    <cfRule type="expression" dxfId="3530" priority="3971">
      <formula>OR((U255-U254)&gt;5,(U255-U254)&lt;-5)</formula>
    </cfRule>
  </conditionalFormatting>
  <conditionalFormatting sqref="V255">
    <cfRule type="expression" dxfId="3529" priority="3970">
      <formula>OR((V255-V254)&gt;5,(V255-V254)&lt;-5)</formula>
    </cfRule>
  </conditionalFormatting>
  <conditionalFormatting sqref="W255">
    <cfRule type="expression" dxfId="3528" priority="3969">
      <formula>OR((W255-W254)&gt;5,(W255-W254)&lt;-5)</formula>
    </cfRule>
  </conditionalFormatting>
  <conditionalFormatting sqref="X255">
    <cfRule type="expression" dxfId="3527" priority="3968">
      <formula>OR((X255-X254)&gt;5,(X255-X254)&lt;-5)</formula>
    </cfRule>
  </conditionalFormatting>
  <conditionalFormatting sqref="Y255">
    <cfRule type="expression" dxfId="3526" priority="3967">
      <formula>OR((Y255-Y254)&gt;5,(Y255-Y254)&lt;-5)</formula>
    </cfRule>
  </conditionalFormatting>
  <conditionalFormatting sqref="Z255">
    <cfRule type="expression" dxfId="3525" priority="3966">
      <formula>OR((Z255-Z254)&gt;5,(Z255-Z254)&lt;-5)</formula>
    </cfRule>
  </conditionalFormatting>
  <conditionalFormatting sqref="AA255">
    <cfRule type="expression" dxfId="3524" priority="3965">
      <formula>OR((AA255-AA254)&gt;5,(AA255-AA254)&lt;-5)</formula>
    </cfRule>
  </conditionalFormatting>
  <conditionalFormatting sqref="AB255">
    <cfRule type="expression" dxfId="3523" priority="3964">
      <formula>OR((AB255-AB254)&gt;5,(AB255-AB254)&lt;-5)</formula>
    </cfRule>
  </conditionalFormatting>
  <conditionalFormatting sqref="AC255">
    <cfRule type="expression" dxfId="3522" priority="3963">
      <formula>OR((AC255-AC254)&gt;5,(AC255-AC254)&lt;-5)</formula>
    </cfRule>
  </conditionalFormatting>
  <conditionalFormatting sqref="AD255">
    <cfRule type="expression" dxfId="3521" priority="3962">
      <formula>OR((AD255-AD254)&gt;5,(AD255-AD254)&lt;-5)</formula>
    </cfRule>
  </conditionalFormatting>
  <conditionalFormatting sqref="AE255">
    <cfRule type="expression" dxfId="3520" priority="3961">
      <formula>OR((AE255-AE254)&gt;5,(AE255-AE254)&lt;-5)</formula>
    </cfRule>
  </conditionalFormatting>
  <conditionalFormatting sqref="N257:P257">
    <cfRule type="expression" dxfId="3519" priority="3958">
      <formula>OR((N257-N256)&gt;5,(N257-N256)&lt;-5)</formula>
    </cfRule>
  </conditionalFormatting>
  <conditionalFormatting sqref="Q257">
    <cfRule type="expression" dxfId="3518" priority="3957">
      <formula>OR((Q257-Q256)&gt;5,(Q257-Q256)&lt;-5)</formula>
    </cfRule>
  </conditionalFormatting>
  <conditionalFormatting sqref="R257">
    <cfRule type="expression" dxfId="3517" priority="3956">
      <formula>OR((R257-R256)&gt;5,(R257-R256)&lt;-5)</formula>
    </cfRule>
  </conditionalFormatting>
  <conditionalFormatting sqref="S257">
    <cfRule type="expression" dxfId="3516" priority="3955">
      <formula>OR((S257-S256)&gt;5,(S257-S256)&lt;-5)</formula>
    </cfRule>
  </conditionalFormatting>
  <conditionalFormatting sqref="T257">
    <cfRule type="expression" dxfId="3515" priority="3954">
      <formula>OR((T257-T256)&gt;5,(T257-T256)&lt;-5)</formula>
    </cfRule>
  </conditionalFormatting>
  <conditionalFormatting sqref="U257">
    <cfRule type="expression" dxfId="3514" priority="3953">
      <formula>OR((U257-U256)&gt;5,(U257-U256)&lt;-5)</formula>
    </cfRule>
  </conditionalFormatting>
  <conditionalFormatting sqref="V257">
    <cfRule type="expression" dxfId="3513" priority="3952">
      <formula>OR((V257-V256)&gt;5,(V257-V256)&lt;-5)</formula>
    </cfRule>
  </conditionalFormatting>
  <conditionalFormatting sqref="W257">
    <cfRule type="expression" dxfId="3512" priority="3951">
      <formula>OR((W257-W256)&gt;5,(W257-W256)&lt;-5)</formula>
    </cfRule>
  </conditionalFormatting>
  <conditionalFormatting sqref="X257">
    <cfRule type="expression" dxfId="3511" priority="3950">
      <formula>OR((X257-X256)&gt;5,(X257-X256)&lt;-5)</formula>
    </cfRule>
  </conditionalFormatting>
  <conditionalFormatting sqref="Y257">
    <cfRule type="expression" dxfId="3510" priority="3949">
      <formula>OR((Y257-Y256)&gt;5,(Y257-Y256)&lt;-5)</formula>
    </cfRule>
  </conditionalFormatting>
  <conditionalFormatting sqref="Z257">
    <cfRule type="expression" dxfId="3509" priority="3948">
      <formula>OR((Z257-Z256)&gt;5,(Z257-Z256)&lt;-5)</formula>
    </cfRule>
  </conditionalFormatting>
  <conditionalFormatting sqref="AA257">
    <cfRule type="expression" dxfId="3508" priority="3947">
      <formula>OR((AA257-AA256)&gt;5,(AA257-AA256)&lt;-5)</formula>
    </cfRule>
  </conditionalFormatting>
  <conditionalFormatting sqref="AB257">
    <cfRule type="expression" dxfId="3507" priority="3946">
      <formula>OR((AB257-AB256)&gt;5,(AB257-AB256)&lt;-5)</formula>
    </cfRule>
  </conditionalFormatting>
  <conditionalFormatting sqref="AC257">
    <cfRule type="expression" dxfId="3506" priority="3945">
      <formula>OR((AC257-AC256)&gt;5,(AC257-AC256)&lt;-5)</formula>
    </cfRule>
  </conditionalFormatting>
  <conditionalFormatting sqref="AD257">
    <cfRule type="expression" dxfId="3505" priority="3944">
      <formula>OR((AD257-AD256)&gt;5,(AD257-AD256)&lt;-5)</formula>
    </cfRule>
  </conditionalFormatting>
  <conditionalFormatting sqref="AE257">
    <cfRule type="expression" dxfId="3504" priority="3943">
      <formula>OR((AE257-AE256)&gt;5,(AE257-AE256)&lt;-5)</formula>
    </cfRule>
  </conditionalFormatting>
  <conditionalFormatting sqref="N258:P258">
    <cfRule type="expression" dxfId="3503" priority="3940">
      <formula>OR((N258-N257)&gt;5,(N258-N257)&lt;-5)</formula>
    </cfRule>
  </conditionalFormatting>
  <conditionalFormatting sqref="Q258">
    <cfRule type="expression" dxfId="3502" priority="3939">
      <formula>OR((Q258-Q257)&gt;5,(Q258-Q257)&lt;-5)</formula>
    </cfRule>
  </conditionalFormatting>
  <conditionalFormatting sqref="R258">
    <cfRule type="expression" dxfId="3501" priority="3938">
      <formula>OR((R258-R257)&gt;5,(R258-R257)&lt;-5)</formula>
    </cfRule>
  </conditionalFormatting>
  <conditionalFormatting sqref="S258">
    <cfRule type="expression" dxfId="3500" priority="3937">
      <formula>OR((S258-S257)&gt;5,(S258-S257)&lt;-5)</formula>
    </cfRule>
  </conditionalFormatting>
  <conditionalFormatting sqref="T258">
    <cfRule type="expression" dxfId="3499" priority="3936">
      <formula>OR((T258-T257)&gt;5,(T258-T257)&lt;-5)</formula>
    </cfRule>
  </conditionalFormatting>
  <conditionalFormatting sqref="U258">
    <cfRule type="expression" dxfId="3498" priority="3935">
      <formula>OR((U258-U257)&gt;5,(U258-U257)&lt;-5)</formula>
    </cfRule>
  </conditionalFormatting>
  <conditionalFormatting sqref="V258">
    <cfRule type="expression" dxfId="3497" priority="3934">
      <formula>OR((V258-V257)&gt;5,(V258-V257)&lt;-5)</formula>
    </cfRule>
  </conditionalFormatting>
  <conditionalFormatting sqref="W258">
    <cfRule type="expression" dxfId="3496" priority="3933">
      <formula>OR((W258-W257)&gt;5,(W258-W257)&lt;-5)</formula>
    </cfRule>
  </conditionalFormatting>
  <conditionalFormatting sqref="X258">
    <cfRule type="expression" dxfId="3495" priority="3932">
      <formula>OR((X258-X257)&gt;5,(X258-X257)&lt;-5)</formula>
    </cfRule>
  </conditionalFormatting>
  <conditionalFormatting sqref="Y258">
    <cfRule type="expression" dxfId="3494" priority="3931">
      <formula>OR((Y258-Y257)&gt;5,(Y258-Y257)&lt;-5)</formula>
    </cfRule>
  </conditionalFormatting>
  <conditionalFormatting sqref="Z258">
    <cfRule type="expression" dxfId="3493" priority="3930">
      <formula>OR((Z258-Z257)&gt;5,(Z258-Z257)&lt;-5)</formula>
    </cfRule>
  </conditionalFormatting>
  <conditionalFormatting sqref="AA258">
    <cfRule type="expression" dxfId="3492" priority="3929">
      <formula>OR((AA258-AA257)&gt;5,(AA258-AA257)&lt;-5)</formula>
    </cfRule>
  </conditionalFormatting>
  <conditionalFormatting sqref="AB258">
    <cfRule type="expression" dxfId="3491" priority="3928">
      <formula>OR((AB258-AB257)&gt;5,(AB258-AB257)&lt;-5)</formula>
    </cfRule>
  </conditionalFormatting>
  <conditionalFormatting sqref="AC258">
    <cfRule type="expression" dxfId="3490" priority="3927">
      <formula>OR((AC258-AC257)&gt;5,(AC258-AC257)&lt;-5)</formula>
    </cfRule>
  </conditionalFormatting>
  <conditionalFormatting sqref="AD258">
    <cfRule type="expression" dxfId="3489" priority="3926">
      <formula>OR((AD258-AD257)&gt;5,(AD258-AD257)&lt;-5)</formula>
    </cfRule>
  </conditionalFormatting>
  <conditionalFormatting sqref="AE258">
    <cfRule type="expression" dxfId="3488" priority="3925">
      <formula>OR((AE258-AE257)&gt;5,(AE258-AE257)&lt;-5)</formula>
    </cfRule>
  </conditionalFormatting>
  <conditionalFormatting sqref="N260:P260">
    <cfRule type="expression" dxfId="3487" priority="3922">
      <formula>OR((N260-N259)&gt;5,(N260-N259)&lt;-5)</formula>
    </cfRule>
  </conditionalFormatting>
  <conditionalFormatting sqref="Q260">
    <cfRule type="expression" dxfId="3486" priority="3921">
      <formula>OR((Q260-Q259)&gt;5,(Q260-Q259)&lt;-5)</formula>
    </cfRule>
  </conditionalFormatting>
  <conditionalFormatting sqref="R260">
    <cfRule type="expression" dxfId="3485" priority="3920">
      <formula>OR((R260-R259)&gt;5,(R260-R259)&lt;-5)</formula>
    </cfRule>
  </conditionalFormatting>
  <conditionalFormatting sqref="S260">
    <cfRule type="expression" dxfId="3484" priority="3919">
      <formula>OR((S260-S259)&gt;5,(S260-S259)&lt;-5)</formula>
    </cfRule>
  </conditionalFormatting>
  <conditionalFormatting sqref="T260">
    <cfRule type="expression" dxfId="3483" priority="3918">
      <formula>OR((T260-T259)&gt;5,(T260-T259)&lt;-5)</formula>
    </cfRule>
  </conditionalFormatting>
  <conditionalFormatting sqref="U260">
    <cfRule type="expression" dxfId="3482" priority="3917">
      <formula>OR((U260-U259)&gt;5,(U260-U259)&lt;-5)</formula>
    </cfRule>
  </conditionalFormatting>
  <conditionalFormatting sqref="V260">
    <cfRule type="expression" dxfId="3481" priority="3916">
      <formula>OR((V260-V259)&gt;5,(V260-V259)&lt;-5)</formula>
    </cfRule>
  </conditionalFormatting>
  <conditionalFormatting sqref="W260">
    <cfRule type="expression" dxfId="3480" priority="3915">
      <formula>OR((W260-W259)&gt;5,(W260-W259)&lt;-5)</formula>
    </cfRule>
  </conditionalFormatting>
  <conditionalFormatting sqref="X260">
    <cfRule type="expression" dxfId="3479" priority="3914">
      <formula>OR((X260-X259)&gt;5,(X260-X259)&lt;-5)</formula>
    </cfRule>
  </conditionalFormatting>
  <conditionalFormatting sqref="Y260">
    <cfRule type="expression" dxfId="3478" priority="3913">
      <formula>OR((Y260-Y259)&gt;5,(Y260-Y259)&lt;-5)</formula>
    </cfRule>
  </conditionalFormatting>
  <conditionalFormatting sqref="Z260">
    <cfRule type="expression" dxfId="3477" priority="3912">
      <formula>OR((Z260-Z259)&gt;5,(Z260-Z259)&lt;-5)</formula>
    </cfRule>
  </conditionalFormatting>
  <conditionalFormatting sqref="AA260">
    <cfRule type="expression" dxfId="3476" priority="3911">
      <formula>OR((AA260-AA259)&gt;5,(AA260-AA259)&lt;-5)</formula>
    </cfRule>
  </conditionalFormatting>
  <conditionalFormatting sqref="AB260">
    <cfRule type="expression" dxfId="3475" priority="3910">
      <formula>OR((AB260-AB259)&gt;5,(AB260-AB259)&lt;-5)</formula>
    </cfRule>
  </conditionalFormatting>
  <conditionalFormatting sqref="AC260">
    <cfRule type="expression" dxfId="3474" priority="3909">
      <formula>OR((AC260-AC259)&gt;5,(AC260-AC259)&lt;-5)</formula>
    </cfRule>
  </conditionalFormatting>
  <conditionalFormatting sqref="AD260">
    <cfRule type="expression" dxfId="3473" priority="3908">
      <formula>OR((AD260-AD259)&gt;5,(AD260-AD259)&lt;-5)</formula>
    </cfRule>
  </conditionalFormatting>
  <conditionalFormatting sqref="AE260">
    <cfRule type="expression" dxfId="3472" priority="3907">
      <formula>OR((AE260-AE259)&gt;5,(AE260-AE259)&lt;-5)</formula>
    </cfRule>
  </conditionalFormatting>
  <conditionalFormatting sqref="N261:P261">
    <cfRule type="expression" dxfId="3471" priority="3904">
      <formula>OR((N261-N260)&gt;5,(N261-N260)&lt;-5)</formula>
    </cfRule>
  </conditionalFormatting>
  <conditionalFormatting sqref="Q261">
    <cfRule type="expression" dxfId="3470" priority="3903">
      <formula>OR((Q261-Q260)&gt;5,(Q261-Q260)&lt;-5)</formula>
    </cfRule>
  </conditionalFormatting>
  <conditionalFormatting sqref="R261">
    <cfRule type="expression" dxfId="3469" priority="3902">
      <formula>OR((R261-R260)&gt;5,(R261-R260)&lt;-5)</formula>
    </cfRule>
  </conditionalFormatting>
  <conditionalFormatting sqref="S261">
    <cfRule type="expression" dxfId="3468" priority="3901">
      <formula>OR((S261-S260)&gt;5,(S261-S260)&lt;-5)</formula>
    </cfRule>
  </conditionalFormatting>
  <conditionalFormatting sqref="T261">
    <cfRule type="expression" dxfId="3467" priority="3900">
      <formula>OR((T261-T260)&gt;5,(T261-T260)&lt;-5)</formula>
    </cfRule>
  </conditionalFormatting>
  <conditionalFormatting sqref="U261">
    <cfRule type="expression" dxfId="3466" priority="3899">
      <formula>OR((U261-U260)&gt;5,(U261-U260)&lt;-5)</formula>
    </cfRule>
  </conditionalFormatting>
  <conditionalFormatting sqref="V261">
    <cfRule type="expression" dxfId="3465" priority="3898">
      <formula>OR((V261-V260)&gt;5,(V261-V260)&lt;-5)</formula>
    </cfRule>
  </conditionalFormatting>
  <conditionalFormatting sqref="W261">
    <cfRule type="expression" dxfId="3464" priority="3897">
      <formula>OR((W261-W260)&gt;5,(W261-W260)&lt;-5)</formula>
    </cfRule>
  </conditionalFormatting>
  <conditionalFormatting sqref="X261">
    <cfRule type="expression" dxfId="3463" priority="3896">
      <formula>OR((X261-X260)&gt;5,(X261-X260)&lt;-5)</formula>
    </cfRule>
  </conditionalFormatting>
  <conditionalFormatting sqref="Y261">
    <cfRule type="expression" dxfId="3462" priority="3895">
      <formula>OR((Y261-Y260)&gt;5,(Y261-Y260)&lt;-5)</formula>
    </cfRule>
  </conditionalFormatting>
  <conditionalFormatting sqref="Z261">
    <cfRule type="expression" dxfId="3461" priority="3894">
      <formula>OR((Z261-Z260)&gt;5,(Z261-Z260)&lt;-5)</formula>
    </cfRule>
  </conditionalFormatting>
  <conditionalFormatting sqref="AA261">
    <cfRule type="expression" dxfId="3460" priority="3893">
      <formula>OR((AA261-AA260)&gt;5,(AA261-AA260)&lt;-5)</formula>
    </cfRule>
  </conditionalFormatting>
  <conditionalFormatting sqref="AB261">
    <cfRule type="expression" dxfId="3459" priority="3892">
      <formula>OR((AB261-AB260)&gt;5,(AB261-AB260)&lt;-5)</formula>
    </cfRule>
  </conditionalFormatting>
  <conditionalFormatting sqref="AC261">
    <cfRule type="expression" dxfId="3458" priority="3891">
      <formula>OR((AC261-AC260)&gt;5,(AC261-AC260)&lt;-5)</formula>
    </cfRule>
  </conditionalFormatting>
  <conditionalFormatting sqref="AD261">
    <cfRule type="expression" dxfId="3457" priority="3890">
      <formula>OR((AD261-AD260)&gt;5,(AD261-AD260)&lt;-5)</formula>
    </cfRule>
  </conditionalFormatting>
  <conditionalFormatting sqref="AE261">
    <cfRule type="expression" dxfId="3456" priority="3889">
      <formula>OR((AE261-AE260)&gt;5,(AE261-AE260)&lt;-5)</formula>
    </cfRule>
  </conditionalFormatting>
  <conditionalFormatting sqref="N263:P263">
    <cfRule type="expression" dxfId="3455" priority="3886">
      <formula>OR((N263-N262)&gt;5,(N263-N262)&lt;-5)</formula>
    </cfRule>
  </conditionalFormatting>
  <conditionalFormatting sqref="Q263">
    <cfRule type="expression" dxfId="3454" priority="3885">
      <formula>OR((Q263-Q262)&gt;5,(Q263-Q262)&lt;-5)</formula>
    </cfRule>
  </conditionalFormatting>
  <conditionalFormatting sqref="R263">
    <cfRule type="expression" dxfId="3453" priority="3884">
      <formula>OR((R263-R262)&gt;5,(R263-R262)&lt;-5)</formula>
    </cfRule>
  </conditionalFormatting>
  <conditionalFormatting sqref="S263">
    <cfRule type="expression" dxfId="3452" priority="3883">
      <formula>OR((S263-S262)&gt;5,(S263-S262)&lt;-5)</formula>
    </cfRule>
  </conditionalFormatting>
  <conditionalFormatting sqref="T263">
    <cfRule type="expression" dxfId="3451" priority="3882">
      <formula>OR((T263-T262)&gt;5,(T263-T262)&lt;-5)</formula>
    </cfRule>
  </conditionalFormatting>
  <conditionalFormatting sqref="U263">
    <cfRule type="expression" dxfId="3450" priority="3881">
      <formula>OR((U263-U262)&gt;5,(U263-U262)&lt;-5)</formula>
    </cfRule>
  </conditionalFormatting>
  <conditionalFormatting sqref="V263">
    <cfRule type="expression" dxfId="3449" priority="3880">
      <formula>OR((V263-V262)&gt;5,(V263-V262)&lt;-5)</formula>
    </cfRule>
  </conditionalFormatting>
  <conditionalFormatting sqref="W263">
    <cfRule type="expression" dxfId="3448" priority="3879">
      <formula>OR((W263-W262)&gt;5,(W263-W262)&lt;-5)</formula>
    </cfRule>
  </conditionalFormatting>
  <conditionalFormatting sqref="X263">
    <cfRule type="expression" dxfId="3447" priority="3878">
      <formula>OR((X263-X262)&gt;5,(X263-X262)&lt;-5)</formula>
    </cfRule>
  </conditionalFormatting>
  <conditionalFormatting sqref="Y263">
    <cfRule type="expression" dxfId="3446" priority="3877">
      <formula>OR((Y263-Y262)&gt;5,(Y263-Y262)&lt;-5)</formula>
    </cfRule>
  </conditionalFormatting>
  <conditionalFormatting sqref="Z263">
    <cfRule type="expression" dxfId="3445" priority="3876">
      <formula>OR((Z263-Z262)&gt;5,(Z263-Z262)&lt;-5)</formula>
    </cfRule>
  </conditionalFormatting>
  <conditionalFormatting sqref="AA263">
    <cfRule type="expression" dxfId="3444" priority="3875">
      <formula>OR((AA263-AA262)&gt;5,(AA263-AA262)&lt;-5)</formula>
    </cfRule>
  </conditionalFormatting>
  <conditionalFormatting sqref="AB263">
    <cfRule type="expression" dxfId="3443" priority="3874">
      <formula>OR((AB263-AB262)&gt;5,(AB263-AB262)&lt;-5)</formula>
    </cfRule>
  </conditionalFormatting>
  <conditionalFormatting sqref="AC263">
    <cfRule type="expression" dxfId="3442" priority="3873">
      <formula>OR((AC263-AC262)&gt;5,(AC263-AC262)&lt;-5)</formula>
    </cfRule>
  </conditionalFormatting>
  <conditionalFormatting sqref="AD263">
    <cfRule type="expression" dxfId="3441" priority="3872">
      <formula>OR((AD263-AD262)&gt;5,(AD263-AD262)&lt;-5)</formula>
    </cfRule>
  </conditionalFormatting>
  <conditionalFormatting sqref="AE263">
    <cfRule type="expression" dxfId="3440" priority="3871">
      <formula>OR((AE263-AE262)&gt;5,(AE263-AE262)&lt;-5)</formula>
    </cfRule>
  </conditionalFormatting>
  <conditionalFormatting sqref="N264:P264">
    <cfRule type="expression" dxfId="3439" priority="3868">
      <formula>OR((N264-N263)&gt;5,(N264-N263)&lt;-5)</formula>
    </cfRule>
  </conditionalFormatting>
  <conditionalFormatting sqref="Q264">
    <cfRule type="expression" dxfId="3438" priority="3867">
      <formula>OR((Q264-Q263)&gt;5,(Q264-Q263)&lt;-5)</formula>
    </cfRule>
  </conditionalFormatting>
  <conditionalFormatting sqref="R264">
    <cfRule type="expression" dxfId="3437" priority="3866">
      <formula>OR((R264-R263)&gt;5,(R264-R263)&lt;-5)</formula>
    </cfRule>
  </conditionalFormatting>
  <conditionalFormatting sqref="S264">
    <cfRule type="expression" dxfId="3436" priority="3865">
      <formula>OR((S264-S263)&gt;5,(S264-S263)&lt;-5)</formula>
    </cfRule>
  </conditionalFormatting>
  <conditionalFormatting sqref="T264">
    <cfRule type="expression" dxfId="3435" priority="3864">
      <formula>OR((T264-T263)&gt;5,(T264-T263)&lt;-5)</formula>
    </cfRule>
  </conditionalFormatting>
  <conditionalFormatting sqref="U264">
    <cfRule type="expression" dxfId="3434" priority="3863">
      <formula>OR((U264-U263)&gt;5,(U264-U263)&lt;-5)</formula>
    </cfRule>
  </conditionalFormatting>
  <conditionalFormatting sqref="V264">
    <cfRule type="expression" dxfId="3433" priority="3862">
      <formula>OR((V264-V263)&gt;5,(V264-V263)&lt;-5)</formula>
    </cfRule>
  </conditionalFormatting>
  <conditionalFormatting sqref="W264">
    <cfRule type="expression" dxfId="3432" priority="3861">
      <formula>OR((W264-W263)&gt;5,(W264-W263)&lt;-5)</formula>
    </cfRule>
  </conditionalFormatting>
  <conditionalFormatting sqref="X264">
    <cfRule type="expression" dxfId="3431" priority="3860">
      <formula>OR((X264-X263)&gt;5,(X264-X263)&lt;-5)</formula>
    </cfRule>
  </conditionalFormatting>
  <conditionalFormatting sqref="Y264">
    <cfRule type="expression" dxfId="3430" priority="3859">
      <formula>OR((Y264-Y263)&gt;5,(Y264-Y263)&lt;-5)</formula>
    </cfRule>
  </conditionalFormatting>
  <conditionalFormatting sqref="Z264">
    <cfRule type="expression" dxfId="3429" priority="3858">
      <formula>OR((Z264-Z263)&gt;5,(Z264-Z263)&lt;-5)</formula>
    </cfRule>
  </conditionalFormatting>
  <conditionalFormatting sqref="AA264">
    <cfRule type="expression" dxfId="3428" priority="3857">
      <formula>OR((AA264-AA263)&gt;5,(AA264-AA263)&lt;-5)</formula>
    </cfRule>
  </conditionalFormatting>
  <conditionalFormatting sqref="AB264">
    <cfRule type="expression" dxfId="3427" priority="3856">
      <formula>OR((AB264-AB263)&gt;5,(AB264-AB263)&lt;-5)</formula>
    </cfRule>
  </conditionalFormatting>
  <conditionalFormatting sqref="AC264">
    <cfRule type="expression" dxfId="3426" priority="3855">
      <formula>OR((AC264-AC263)&gt;5,(AC264-AC263)&lt;-5)</formula>
    </cfRule>
  </conditionalFormatting>
  <conditionalFormatting sqref="AD264">
    <cfRule type="expression" dxfId="3425" priority="3854">
      <formula>OR((AD264-AD263)&gt;5,(AD264-AD263)&lt;-5)</formula>
    </cfRule>
  </conditionalFormatting>
  <conditionalFormatting sqref="AE264">
    <cfRule type="expression" dxfId="3424" priority="3853">
      <formula>OR((AE264-AE263)&gt;5,(AE264-AE263)&lt;-5)</formula>
    </cfRule>
  </conditionalFormatting>
  <conditionalFormatting sqref="N266:P266">
    <cfRule type="expression" dxfId="3423" priority="3850">
      <formula>OR((N266-N265)&gt;5,(N266-N265)&lt;-5)</formula>
    </cfRule>
  </conditionalFormatting>
  <conditionalFormatting sqref="Q266">
    <cfRule type="expression" dxfId="3422" priority="3849">
      <formula>OR((Q266-Q265)&gt;5,(Q266-Q265)&lt;-5)</formula>
    </cfRule>
  </conditionalFormatting>
  <conditionalFormatting sqref="R266">
    <cfRule type="expression" dxfId="3421" priority="3848">
      <formula>OR((R266-R265)&gt;5,(R266-R265)&lt;-5)</formula>
    </cfRule>
  </conditionalFormatting>
  <conditionalFormatting sqref="S266">
    <cfRule type="expression" dxfId="3420" priority="3847">
      <formula>OR((S266-S265)&gt;5,(S266-S265)&lt;-5)</formula>
    </cfRule>
  </conditionalFormatting>
  <conditionalFormatting sqref="T266">
    <cfRule type="expression" dxfId="3419" priority="3846">
      <formula>OR((T266-T265)&gt;5,(T266-T265)&lt;-5)</formula>
    </cfRule>
  </conditionalFormatting>
  <conditionalFormatting sqref="U266">
    <cfRule type="expression" dxfId="3418" priority="3845">
      <formula>OR((U266-U265)&gt;5,(U266-U265)&lt;-5)</formula>
    </cfRule>
  </conditionalFormatting>
  <conditionalFormatting sqref="V266">
    <cfRule type="expression" dxfId="3417" priority="3844">
      <formula>OR((V266-V265)&gt;5,(V266-V265)&lt;-5)</formula>
    </cfRule>
  </conditionalFormatting>
  <conditionalFormatting sqref="W266">
    <cfRule type="expression" dxfId="3416" priority="3843">
      <formula>OR((W266-W265)&gt;5,(W266-W265)&lt;-5)</formula>
    </cfRule>
  </conditionalFormatting>
  <conditionalFormatting sqref="X266">
    <cfRule type="expression" dxfId="3415" priority="3842">
      <formula>OR((X266-X265)&gt;5,(X266-X265)&lt;-5)</formula>
    </cfRule>
  </conditionalFormatting>
  <conditionalFormatting sqref="Y266">
    <cfRule type="expression" dxfId="3414" priority="3841">
      <formula>OR((Y266-Y265)&gt;5,(Y266-Y265)&lt;-5)</formula>
    </cfRule>
  </conditionalFormatting>
  <conditionalFormatting sqref="Z266">
    <cfRule type="expression" dxfId="3413" priority="3840">
      <formula>OR((Z266-Z265)&gt;5,(Z266-Z265)&lt;-5)</formula>
    </cfRule>
  </conditionalFormatting>
  <conditionalFormatting sqref="AA266">
    <cfRule type="expression" dxfId="3412" priority="3839">
      <formula>OR((AA266-AA265)&gt;5,(AA266-AA265)&lt;-5)</formula>
    </cfRule>
  </conditionalFormatting>
  <conditionalFormatting sqref="AB266">
    <cfRule type="expression" dxfId="3411" priority="3838">
      <formula>OR((AB266-AB265)&gt;5,(AB266-AB265)&lt;-5)</formula>
    </cfRule>
  </conditionalFormatting>
  <conditionalFormatting sqref="AC266">
    <cfRule type="expression" dxfId="3410" priority="3837">
      <formula>OR((AC266-AC265)&gt;5,(AC266-AC265)&lt;-5)</formula>
    </cfRule>
  </conditionalFormatting>
  <conditionalFormatting sqref="AD266">
    <cfRule type="expression" dxfId="3409" priority="3836">
      <formula>OR((AD266-AD265)&gt;5,(AD266-AD265)&lt;-5)</formula>
    </cfRule>
  </conditionalFormatting>
  <conditionalFormatting sqref="AE266">
    <cfRule type="expression" dxfId="3408" priority="3835">
      <formula>OR((AE266-AE265)&gt;5,(AE266-AE265)&lt;-5)</formula>
    </cfRule>
  </conditionalFormatting>
  <conditionalFormatting sqref="N267:P267">
    <cfRule type="expression" dxfId="3407" priority="3832">
      <formula>OR((N267-N266)&gt;5,(N267-N266)&lt;-5)</formula>
    </cfRule>
  </conditionalFormatting>
  <conditionalFormatting sqref="Q267">
    <cfRule type="expression" dxfId="3406" priority="3831">
      <formula>OR((Q267-Q266)&gt;5,(Q267-Q266)&lt;-5)</formula>
    </cfRule>
  </conditionalFormatting>
  <conditionalFormatting sqref="R267">
    <cfRule type="expression" dxfId="3405" priority="3830">
      <formula>OR((R267-R266)&gt;5,(R267-R266)&lt;-5)</formula>
    </cfRule>
  </conditionalFormatting>
  <conditionalFormatting sqref="S267">
    <cfRule type="expression" dxfId="3404" priority="3829">
      <formula>OR((S267-S266)&gt;5,(S267-S266)&lt;-5)</formula>
    </cfRule>
  </conditionalFormatting>
  <conditionalFormatting sqref="T267">
    <cfRule type="expression" dxfId="3403" priority="3828">
      <formula>OR((T267-T266)&gt;5,(T267-T266)&lt;-5)</formula>
    </cfRule>
  </conditionalFormatting>
  <conditionalFormatting sqref="U267">
    <cfRule type="expression" dxfId="3402" priority="3827">
      <formula>OR((U267-U266)&gt;5,(U267-U266)&lt;-5)</formula>
    </cfRule>
  </conditionalFormatting>
  <conditionalFormatting sqref="V267">
    <cfRule type="expression" dxfId="3401" priority="3826">
      <formula>OR((V267-V266)&gt;5,(V267-V266)&lt;-5)</formula>
    </cfRule>
  </conditionalFormatting>
  <conditionalFormatting sqref="W267">
    <cfRule type="expression" dxfId="3400" priority="3825">
      <formula>OR((W267-W266)&gt;5,(W267-W266)&lt;-5)</formula>
    </cfRule>
  </conditionalFormatting>
  <conditionalFormatting sqref="X267">
    <cfRule type="expression" dxfId="3399" priority="3824">
      <formula>OR((X267-X266)&gt;5,(X267-X266)&lt;-5)</formula>
    </cfRule>
  </conditionalFormatting>
  <conditionalFormatting sqref="Y267">
    <cfRule type="expression" dxfId="3398" priority="3823">
      <formula>OR((Y267-Y266)&gt;5,(Y267-Y266)&lt;-5)</formula>
    </cfRule>
  </conditionalFormatting>
  <conditionalFormatting sqref="Z267">
    <cfRule type="expression" dxfId="3397" priority="3822">
      <formula>OR((Z267-Z266)&gt;5,(Z267-Z266)&lt;-5)</formula>
    </cfRule>
  </conditionalFormatting>
  <conditionalFormatting sqref="AA267">
    <cfRule type="expression" dxfId="3396" priority="3821">
      <formula>OR((AA267-AA266)&gt;5,(AA267-AA266)&lt;-5)</formula>
    </cfRule>
  </conditionalFormatting>
  <conditionalFormatting sqref="AB267">
    <cfRule type="expression" dxfId="3395" priority="3820">
      <formula>OR((AB267-AB266)&gt;5,(AB267-AB266)&lt;-5)</formula>
    </cfRule>
  </conditionalFormatting>
  <conditionalFormatting sqref="AC267">
    <cfRule type="expression" dxfId="3394" priority="3819">
      <formula>OR((AC267-AC266)&gt;5,(AC267-AC266)&lt;-5)</formula>
    </cfRule>
  </conditionalFormatting>
  <conditionalFormatting sqref="AD267">
    <cfRule type="expression" dxfId="3393" priority="3818">
      <formula>OR((AD267-AD266)&gt;5,(AD267-AD266)&lt;-5)</formula>
    </cfRule>
  </conditionalFormatting>
  <conditionalFormatting sqref="AE267">
    <cfRule type="expression" dxfId="3392" priority="3817">
      <formula>OR((AE267-AE266)&gt;5,(AE267-AE266)&lt;-5)</formula>
    </cfRule>
  </conditionalFormatting>
  <conditionalFormatting sqref="N269:P269">
    <cfRule type="expression" dxfId="3391" priority="3814">
      <formula>OR((N269-N268)&gt;5,(N269-N268)&lt;-5)</formula>
    </cfRule>
  </conditionalFormatting>
  <conditionalFormatting sqref="Q269">
    <cfRule type="expression" dxfId="3390" priority="3813">
      <formula>OR((Q269-Q268)&gt;5,(Q269-Q268)&lt;-5)</formula>
    </cfRule>
  </conditionalFormatting>
  <conditionalFormatting sqref="R269">
    <cfRule type="expression" dxfId="3389" priority="3812">
      <formula>OR((R269-R268)&gt;5,(R269-R268)&lt;-5)</formula>
    </cfRule>
  </conditionalFormatting>
  <conditionalFormatting sqref="S269">
    <cfRule type="expression" dxfId="3388" priority="3811">
      <formula>OR((S269-S268)&gt;5,(S269-S268)&lt;-5)</formula>
    </cfRule>
  </conditionalFormatting>
  <conditionalFormatting sqref="T269">
    <cfRule type="expression" dxfId="3387" priority="3810">
      <formula>OR((T269-T268)&gt;5,(T269-T268)&lt;-5)</formula>
    </cfRule>
  </conditionalFormatting>
  <conditionalFormatting sqref="U269">
    <cfRule type="expression" dxfId="3386" priority="3809">
      <formula>OR((U269-U268)&gt;5,(U269-U268)&lt;-5)</formula>
    </cfRule>
  </conditionalFormatting>
  <conditionalFormatting sqref="V269">
    <cfRule type="expression" dxfId="3385" priority="3808">
      <formula>OR((V269-V268)&gt;5,(V269-V268)&lt;-5)</formula>
    </cfRule>
  </conditionalFormatting>
  <conditionalFormatting sqref="W269">
    <cfRule type="expression" dxfId="3384" priority="3807">
      <formula>OR((W269-W268)&gt;5,(W269-W268)&lt;-5)</formula>
    </cfRule>
  </conditionalFormatting>
  <conditionalFormatting sqref="X269">
    <cfRule type="expression" dxfId="3383" priority="3806">
      <formula>OR((X269-X268)&gt;5,(X269-X268)&lt;-5)</formula>
    </cfRule>
  </conditionalFormatting>
  <conditionalFormatting sqref="Y269">
    <cfRule type="expression" dxfId="3382" priority="3805">
      <formula>OR((Y269-Y268)&gt;5,(Y269-Y268)&lt;-5)</formula>
    </cfRule>
  </conditionalFormatting>
  <conditionalFormatting sqref="Z269">
    <cfRule type="expression" dxfId="3381" priority="3804">
      <formula>OR((Z269-Z268)&gt;5,(Z269-Z268)&lt;-5)</formula>
    </cfRule>
  </conditionalFormatting>
  <conditionalFormatting sqref="AA269">
    <cfRule type="expression" dxfId="3380" priority="3803">
      <formula>OR((AA269-AA268)&gt;5,(AA269-AA268)&lt;-5)</formula>
    </cfRule>
  </conditionalFormatting>
  <conditionalFormatting sqref="AB269">
    <cfRule type="expression" dxfId="3379" priority="3802">
      <formula>OR((AB269-AB268)&gt;5,(AB269-AB268)&lt;-5)</formula>
    </cfRule>
  </conditionalFormatting>
  <conditionalFormatting sqref="AC269">
    <cfRule type="expression" dxfId="3378" priority="3801">
      <formula>OR((AC269-AC268)&gt;5,(AC269-AC268)&lt;-5)</formula>
    </cfRule>
  </conditionalFormatting>
  <conditionalFormatting sqref="AD269">
    <cfRule type="expression" dxfId="3377" priority="3800">
      <formula>OR((AD269-AD268)&gt;5,(AD269-AD268)&lt;-5)</formula>
    </cfRule>
  </conditionalFormatting>
  <conditionalFormatting sqref="AE269">
    <cfRule type="expression" dxfId="3376" priority="3799">
      <formula>OR((AE269-AE268)&gt;5,(AE269-AE268)&lt;-5)</formula>
    </cfRule>
  </conditionalFormatting>
  <conditionalFormatting sqref="N270:P270">
    <cfRule type="expression" dxfId="3375" priority="3796">
      <formula>OR((N270-N269)&gt;5,(N270-N269)&lt;-5)</formula>
    </cfRule>
  </conditionalFormatting>
  <conditionalFormatting sqref="Q270">
    <cfRule type="expression" dxfId="3374" priority="3795">
      <formula>OR((Q270-Q269)&gt;5,(Q270-Q269)&lt;-5)</formula>
    </cfRule>
  </conditionalFormatting>
  <conditionalFormatting sqref="R270">
    <cfRule type="expression" dxfId="3373" priority="3794">
      <formula>OR((R270-R269)&gt;5,(R270-R269)&lt;-5)</formula>
    </cfRule>
  </conditionalFormatting>
  <conditionalFormatting sqref="S270">
    <cfRule type="expression" dxfId="3372" priority="3793">
      <formula>OR((S270-S269)&gt;5,(S270-S269)&lt;-5)</formula>
    </cfRule>
  </conditionalFormatting>
  <conditionalFormatting sqref="T270">
    <cfRule type="expression" dxfId="3371" priority="3792">
      <formula>OR((T270-T269)&gt;5,(T270-T269)&lt;-5)</formula>
    </cfRule>
  </conditionalFormatting>
  <conditionalFormatting sqref="U270">
    <cfRule type="expression" dxfId="3370" priority="3791">
      <formula>OR((U270-U269)&gt;5,(U270-U269)&lt;-5)</formula>
    </cfRule>
  </conditionalFormatting>
  <conditionalFormatting sqref="V270">
    <cfRule type="expression" dxfId="3369" priority="3790">
      <formula>OR((V270-V269)&gt;5,(V270-V269)&lt;-5)</formula>
    </cfRule>
  </conditionalFormatting>
  <conditionalFormatting sqref="W270">
    <cfRule type="expression" dxfId="3368" priority="3789">
      <formula>OR((W270-W269)&gt;5,(W270-W269)&lt;-5)</formula>
    </cfRule>
  </conditionalFormatting>
  <conditionalFormatting sqref="X270">
    <cfRule type="expression" dxfId="3367" priority="3788">
      <formula>OR((X270-X269)&gt;5,(X270-X269)&lt;-5)</formula>
    </cfRule>
  </conditionalFormatting>
  <conditionalFormatting sqref="Y270">
    <cfRule type="expression" dxfId="3366" priority="3787">
      <formula>OR((Y270-Y269)&gt;5,(Y270-Y269)&lt;-5)</formula>
    </cfRule>
  </conditionalFormatting>
  <conditionalFormatting sqref="Z270">
    <cfRule type="expression" dxfId="3365" priority="3786">
      <formula>OR((Z270-Z269)&gt;5,(Z270-Z269)&lt;-5)</formula>
    </cfRule>
  </conditionalFormatting>
  <conditionalFormatting sqref="AA270">
    <cfRule type="expression" dxfId="3364" priority="3785">
      <formula>OR((AA270-AA269)&gt;5,(AA270-AA269)&lt;-5)</formula>
    </cfRule>
  </conditionalFormatting>
  <conditionalFormatting sqref="AB270">
    <cfRule type="expression" dxfId="3363" priority="3784">
      <formula>OR((AB270-AB269)&gt;5,(AB270-AB269)&lt;-5)</formula>
    </cfRule>
  </conditionalFormatting>
  <conditionalFormatting sqref="AC270">
    <cfRule type="expression" dxfId="3362" priority="3783">
      <formula>OR((AC270-AC269)&gt;5,(AC270-AC269)&lt;-5)</formula>
    </cfRule>
  </conditionalFormatting>
  <conditionalFormatting sqref="AD270">
    <cfRule type="expression" dxfId="3361" priority="3782">
      <formula>OR((AD270-AD269)&gt;5,(AD270-AD269)&lt;-5)</formula>
    </cfRule>
  </conditionalFormatting>
  <conditionalFormatting sqref="AE270">
    <cfRule type="expression" dxfId="3360" priority="3781">
      <formula>OR((AE270-AE269)&gt;5,(AE270-AE269)&lt;-5)</formula>
    </cfRule>
  </conditionalFormatting>
  <conditionalFormatting sqref="N280:P280">
    <cfRule type="expression" dxfId="3359" priority="3778">
      <formula>OR((N280-N279)&gt;5,(N280-N279)&lt;-5)</formula>
    </cfRule>
  </conditionalFormatting>
  <conditionalFormatting sqref="Q280">
    <cfRule type="expression" dxfId="3358" priority="3777">
      <formula>OR((Q280-Q279)&gt;5,(Q280-Q279)&lt;-5)</formula>
    </cfRule>
  </conditionalFormatting>
  <conditionalFormatting sqref="R280">
    <cfRule type="expression" dxfId="3357" priority="3776">
      <formula>OR((R280-R279)&gt;5,(R280-R279)&lt;-5)</formula>
    </cfRule>
  </conditionalFormatting>
  <conditionalFormatting sqref="S280">
    <cfRule type="expression" dxfId="3356" priority="3775">
      <formula>OR((S280-S279)&gt;5,(S280-S279)&lt;-5)</formula>
    </cfRule>
  </conditionalFormatting>
  <conditionalFormatting sqref="T280">
    <cfRule type="expression" dxfId="3355" priority="3774">
      <formula>OR((T280-T279)&gt;5,(T280-T279)&lt;-5)</formula>
    </cfRule>
  </conditionalFormatting>
  <conditionalFormatting sqref="U280">
    <cfRule type="expression" dxfId="3354" priority="3773">
      <formula>OR((U280-U279)&gt;5,(U280-U279)&lt;-5)</formula>
    </cfRule>
  </conditionalFormatting>
  <conditionalFormatting sqref="V280">
    <cfRule type="expression" dxfId="3353" priority="3772">
      <formula>OR((V280-V279)&gt;5,(V280-V279)&lt;-5)</formula>
    </cfRule>
  </conditionalFormatting>
  <conditionalFormatting sqref="W280">
    <cfRule type="expression" dxfId="3352" priority="3771">
      <formula>OR((W280-W279)&gt;5,(W280-W279)&lt;-5)</formula>
    </cfRule>
  </conditionalFormatting>
  <conditionalFormatting sqref="X280">
    <cfRule type="expression" dxfId="3351" priority="3770">
      <formula>OR((X280-X279)&gt;5,(X280-X279)&lt;-5)</formula>
    </cfRule>
  </conditionalFormatting>
  <conditionalFormatting sqref="Y280">
    <cfRule type="expression" dxfId="3350" priority="3769">
      <formula>OR((Y280-Y279)&gt;5,(Y280-Y279)&lt;-5)</formula>
    </cfRule>
  </conditionalFormatting>
  <conditionalFormatting sqref="Z280">
    <cfRule type="expression" dxfId="3349" priority="3768">
      <formula>OR((Z280-Z279)&gt;5,(Z280-Z279)&lt;-5)</formula>
    </cfRule>
  </conditionalFormatting>
  <conditionalFormatting sqref="AA280">
    <cfRule type="expression" dxfId="3348" priority="3767">
      <formula>OR((AA280-AA279)&gt;5,(AA280-AA279)&lt;-5)</formula>
    </cfRule>
  </conditionalFormatting>
  <conditionalFormatting sqref="AB280">
    <cfRule type="expression" dxfId="3347" priority="3766">
      <formula>OR((AB280-AB279)&gt;5,(AB280-AB279)&lt;-5)</formula>
    </cfRule>
  </conditionalFormatting>
  <conditionalFormatting sqref="AC280">
    <cfRule type="expression" dxfId="3346" priority="3765">
      <formula>OR((AC280-AC279)&gt;5,(AC280-AC279)&lt;-5)</formula>
    </cfRule>
  </conditionalFormatting>
  <conditionalFormatting sqref="AD280">
    <cfRule type="expression" dxfId="3345" priority="3764">
      <formula>OR((AD280-AD279)&gt;5,(AD280-AD279)&lt;-5)</formula>
    </cfRule>
  </conditionalFormatting>
  <conditionalFormatting sqref="AE280">
    <cfRule type="expression" dxfId="3344" priority="3763">
      <formula>OR((AE280-AE279)&gt;5,(AE280-AE279)&lt;-5)</formula>
    </cfRule>
  </conditionalFormatting>
  <conditionalFormatting sqref="N281:P281">
    <cfRule type="expression" dxfId="3343" priority="3760">
      <formula>OR((N281-N280)&gt;5,(N281-N280)&lt;-5)</formula>
    </cfRule>
  </conditionalFormatting>
  <conditionalFormatting sqref="Q281">
    <cfRule type="expression" dxfId="3342" priority="3759">
      <formula>OR((Q281-Q280)&gt;5,(Q281-Q280)&lt;-5)</formula>
    </cfRule>
  </conditionalFormatting>
  <conditionalFormatting sqref="R281">
    <cfRule type="expression" dxfId="3341" priority="3758">
      <formula>OR((R281-R280)&gt;5,(R281-R280)&lt;-5)</formula>
    </cfRule>
  </conditionalFormatting>
  <conditionalFormatting sqref="S281">
    <cfRule type="expression" dxfId="3340" priority="3757">
      <formula>OR((S281-S280)&gt;5,(S281-S280)&lt;-5)</formula>
    </cfRule>
  </conditionalFormatting>
  <conditionalFormatting sqref="T281">
    <cfRule type="expression" dxfId="3339" priority="3756">
      <formula>OR((T281-T280)&gt;5,(T281-T280)&lt;-5)</formula>
    </cfRule>
  </conditionalFormatting>
  <conditionalFormatting sqref="U281">
    <cfRule type="expression" dxfId="3338" priority="3755">
      <formula>OR((U281-U280)&gt;5,(U281-U280)&lt;-5)</formula>
    </cfRule>
  </conditionalFormatting>
  <conditionalFormatting sqref="V281">
    <cfRule type="expression" dxfId="3337" priority="3754">
      <formula>OR((V281-V280)&gt;5,(V281-V280)&lt;-5)</formula>
    </cfRule>
  </conditionalFormatting>
  <conditionalFormatting sqref="W281">
    <cfRule type="expression" dxfId="3336" priority="3753">
      <formula>OR((W281-W280)&gt;5,(W281-W280)&lt;-5)</formula>
    </cfRule>
  </conditionalFormatting>
  <conditionalFormatting sqref="X281">
    <cfRule type="expression" dxfId="3335" priority="3752">
      <formula>OR((X281-X280)&gt;5,(X281-X280)&lt;-5)</formula>
    </cfRule>
  </conditionalFormatting>
  <conditionalFormatting sqref="Y281">
    <cfRule type="expression" dxfId="3334" priority="3751">
      <formula>OR((Y281-Y280)&gt;5,(Y281-Y280)&lt;-5)</formula>
    </cfRule>
  </conditionalFormatting>
  <conditionalFormatting sqref="Z281">
    <cfRule type="expression" dxfId="3333" priority="3750">
      <formula>OR((Z281-Z280)&gt;5,(Z281-Z280)&lt;-5)</formula>
    </cfRule>
  </conditionalFormatting>
  <conditionalFormatting sqref="AA281">
    <cfRule type="expression" dxfId="3332" priority="3749">
      <formula>OR((AA281-AA280)&gt;5,(AA281-AA280)&lt;-5)</formula>
    </cfRule>
  </conditionalFormatting>
  <conditionalFormatting sqref="AB281">
    <cfRule type="expression" dxfId="3331" priority="3748">
      <formula>OR((AB281-AB280)&gt;5,(AB281-AB280)&lt;-5)</formula>
    </cfRule>
  </conditionalFormatting>
  <conditionalFormatting sqref="AC281">
    <cfRule type="expression" dxfId="3330" priority="3747">
      <formula>OR((AC281-AC280)&gt;5,(AC281-AC280)&lt;-5)</formula>
    </cfRule>
  </conditionalFormatting>
  <conditionalFormatting sqref="AD281">
    <cfRule type="expression" dxfId="3329" priority="3746">
      <formula>OR((AD281-AD280)&gt;5,(AD281-AD280)&lt;-5)</formula>
    </cfRule>
  </conditionalFormatting>
  <conditionalFormatting sqref="AE281">
    <cfRule type="expression" dxfId="3328" priority="3745">
      <formula>OR((AE281-AE280)&gt;5,(AE281-AE280)&lt;-5)</formula>
    </cfRule>
  </conditionalFormatting>
  <conditionalFormatting sqref="N282:P282">
    <cfRule type="expression" dxfId="3327" priority="3742">
      <formula>OR((N282-N281)&gt;5,(N282-N281)&lt;-5)</formula>
    </cfRule>
  </conditionalFormatting>
  <conditionalFormatting sqref="Q282">
    <cfRule type="expression" dxfId="3326" priority="3741">
      <formula>OR((Q282-Q281)&gt;5,(Q282-Q281)&lt;-5)</formula>
    </cfRule>
  </conditionalFormatting>
  <conditionalFormatting sqref="R282">
    <cfRule type="expression" dxfId="3325" priority="3740">
      <formula>OR((R282-R281)&gt;5,(R282-R281)&lt;-5)</formula>
    </cfRule>
  </conditionalFormatting>
  <conditionalFormatting sqref="S282">
    <cfRule type="expression" dxfId="3324" priority="3739">
      <formula>OR((S282-S281)&gt;5,(S282-S281)&lt;-5)</formula>
    </cfRule>
  </conditionalFormatting>
  <conditionalFormatting sqref="T282">
    <cfRule type="expression" dxfId="3323" priority="3738">
      <formula>OR((T282-T281)&gt;5,(T282-T281)&lt;-5)</formula>
    </cfRule>
  </conditionalFormatting>
  <conditionalFormatting sqref="U282">
    <cfRule type="expression" dxfId="3322" priority="3737">
      <formula>OR((U282-U281)&gt;5,(U282-U281)&lt;-5)</formula>
    </cfRule>
  </conditionalFormatting>
  <conditionalFormatting sqref="V282">
    <cfRule type="expression" dxfId="3321" priority="3736">
      <formula>OR((V282-V281)&gt;5,(V282-V281)&lt;-5)</formula>
    </cfRule>
  </conditionalFormatting>
  <conditionalFormatting sqref="W282">
    <cfRule type="expression" dxfId="3320" priority="3735">
      <formula>OR((W282-W281)&gt;5,(W282-W281)&lt;-5)</formula>
    </cfRule>
  </conditionalFormatting>
  <conditionalFormatting sqref="X282">
    <cfRule type="expression" dxfId="3319" priority="3734">
      <formula>OR((X282-X281)&gt;5,(X282-X281)&lt;-5)</formula>
    </cfRule>
  </conditionalFormatting>
  <conditionalFormatting sqref="Y282">
    <cfRule type="expression" dxfId="3318" priority="3733">
      <formula>OR((Y282-Y281)&gt;5,(Y282-Y281)&lt;-5)</formula>
    </cfRule>
  </conditionalFormatting>
  <conditionalFormatting sqref="Z282">
    <cfRule type="expression" dxfId="3317" priority="3732">
      <formula>OR((Z282-Z281)&gt;5,(Z282-Z281)&lt;-5)</formula>
    </cfRule>
  </conditionalFormatting>
  <conditionalFormatting sqref="AA282">
    <cfRule type="expression" dxfId="3316" priority="3731">
      <formula>OR((AA282-AA281)&gt;5,(AA282-AA281)&lt;-5)</formula>
    </cfRule>
  </conditionalFormatting>
  <conditionalFormatting sqref="AB282">
    <cfRule type="expression" dxfId="3315" priority="3730">
      <formula>OR((AB282-AB281)&gt;5,(AB282-AB281)&lt;-5)</formula>
    </cfRule>
  </conditionalFormatting>
  <conditionalFormatting sqref="AC282">
    <cfRule type="expression" dxfId="3314" priority="3729">
      <formula>OR((AC282-AC281)&gt;5,(AC282-AC281)&lt;-5)</formula>
    </cfRule>
  </conditionalFormatting>
  <conditionalFormatting sqref="AD282">
    <cfRule type="expression" dxfId="3313" priority="3728">
      <formula>OR((AD282-AD281)&gt;5,(AD282-AD281)&lt;-5)</formula>
    </cfRule>
  </conditionalFormatting>
  <conditionalFormatting sqref="AE282">
    <cfRule type="expression" dxfId="3312" priority="3727">
      <formula>OR((AE282-AE281)&gt;5,(AE282-AE281)&lt;-5)</formula>
    </cfRule>
  </conditionalFormatting>
  <conditionalFormatting sqref="N283:P283">
    <cfRule type="expression" dxfId="3311" priority="3724">
      <formula>OR((N283-N282)&gt;5,(N283-N282)&lt;-5)</formula>
    </cfRule>
  </conditionalFormatting>
  <conditionalFormatting sqref="Q283">
    <cfRule type="expression" dxfId="3310" priority="3723">
      <formula>OR((Q283-Q282)&gt;5,(Q283-Q282)&lt;-5)</formula>
    </cfRule>
  </conditionalFormatting>
  <conditionalFormatting sqref="R283">
    <cfRule type="expression" dxfId="3309" priority="3722">
      <formula>OR((R283-R282)&gt;5,(R283-R282)&lt;-5)</formula>
    </cfRule>
  </conditionalFormatting>
  <conditionalFormatting sqref="S283">
    <cfRule type="expression" dxfId="3308" priority="3721">
      <formula>OR((S283-S282)&gt;5,(S283-S282)&lt;-5)</formula>
    </cfRule>
  </conditionalFormatting>
  <conditionalFormatting sqref="T283">
    <cfRule type="expression" dxfId="3307" priority="3720">
      <formula>OR((T283-T282)&gt;5,(T283-T282)&lt;-5)</formula>
    </cfRule>
  </conditionalFormatting>
  <conditionalFormatting sqref="U283">
    <cfRule type="expression" dxfId="3306" priority="3719">
      <formula>OR((U283-U282)&gt;5,(U283-U282)&lt;-5)</formula>
    </cfRule>
  </conditionalFormatting>
  <conditionalFormatting sqref="V283">
    <cfRule type="expression" dxfId="3305" priority="3718">
      <formula>OR((V283-V282)&gt;5,(V283-V282)&lt;-5)</formula>
    </cfRule>
  </conditionalFormatting>
  <conditionalFormatting sqref="W283">
    <cfRule type="expression" dxfId="3304" priority="3717">
      <formula>OR((W283-W282)&gt;5,(W283-W282)&lt;-5)</formula>
    </cfRule>
  </conditionalFormatting>
  <conditionalFormatting sqref="X283">
    <cfRule type="expression" dxfId="3303" priority="3716">
      <formula>OR((X283-X282)&gt;5,(X283-X282)&lt;-5)</formula>
    </cfRule>
  </conditionalFormatting>
  <conditionalFormatting sqref="Y283">
    <cfRule type="expression" dxfId="3302" priority="3715">
      <formula>OR((Y283-Y282)&gt;5,(Y283-Y282)&lt;-5)</formula>
    </cfRule>
  </conditionalFormatting>
  <conditionalFormatting sqref="Z283">
    <cfRule type="expression" dxfId="3301" priority="3714">
      <formula>OR((Z283-Z282)&gt;5,(Z283-Z282)&lt;-5)</formula>
    </cfRule>
  </conditionalFormatting>
  <conditionalFormatting sqref="AA283">
    <cfRule type="expression" dxfId="3300" priority="3713">
      <formula>OR((AA283-AA282)&gt;5,(AA283-AA282)&lt;-5)</formula>
    </cfRule>
  </conditionalFormatting>
  <conditionalFormatting sqref="AB283">
    <cfRule type="expression" dxfId="3299" priority="3712">
      <formula>OR((AB283-AB282)&gt;5,(AB283-AB282)&lt;-5)</formula>
    </cfRule>
  </conditionalFormatting>
  <conditionalFormatting sqref="AC283">
    <cfRule type="expression" dxfId="3298" priority="3711">
      <formula>OR((AC283-AC282)&gt;5,(AC283-AC282)&lt;-5)</formula>
    </cfRule>
  </conditionalFormatting>
  <conditionalFormatting sqref="AD283">
    <cfRule type="expression" dxfId="3297" priority="3710">
      <formula>OR((AD283-AD282)&gt;5,(AD283-AD282)&lt;-5)</formula>
    </cfRule>
  </conditionalFormatting>
  <conditionalFormatting sqref="AE283">
    <cfRule type="expression" dxfId="3296" priority="3709">
      <formula>OR((AE283-AE282)&gt;5,(AE283-AE282)&lt;-5)</formula>
    </cfRule>
  </conditionalFormatting>
  <conditionalFormatting sqref="N284:P284">
    <cfRule type="expression" dxfId="3295" priority="3706">
      <formula>OR((N284-N283)&gt;5,(N284-N283)&lt;-5)</formula>
    </cfRule>
  </conditionalFormatting>
  <conditionalFormatting sqref="Q284">
    <cfRule type="expression" dxfId="3294" priority="3705">
      <formula>OR((Q284-Q283)&gt;5,(Q284-Q283)&lt;-5)</formula>
    </cfRule>
  </conditionalFormatting>
  <conditionalFormatting sqref="R284">
    <cfRule type="expression" dxfId="3293" priority="3704">
      <formula>OR((R284-R283)&gt;5,(R284-R283)&lt;-5)</formula>
    </cfRule>
  </conditionalFormatting>
  <conditionalFormatting sqref="S284">
    <cfRule type="expression" dxfId="3292" priority="3703">
      <formula>OR((S284-S283)&gt;5,(S284-S283)&lt;-5)</formula>
    </cfRule>
  </conditionalFormatting>
  <conditionalFormatting sqref="T284">
    <cfRule type="expression" dxfId="3291" priority="3702">
      <formula>OR((T284-T283)&gt;5,(T284-T283)&lt;-5)</formula>
    </cfRule>
  </conditionalFormatting>
  <conditionalFormatting sqref="U284">
    <cfRule type="expression" dxfId="3290" priority="3701">
      <formula>OR((U284-U283)&gt;5,(U284-U283)&lt;-5)</formula>
    </cfRule>
  </conditionalFormatting>
  <conditionalFormatting sqref="V284">
    <cfRule type="expression" dxfId="3289" priority="3700">
      <formula>OR((V284-V283)&gt;5,(V284-V283)&lt;-5)</formula>
    </cfRule>
  </conditionalFormatting>
  <conditionalFormatting sqref="W284">
    <cfRule type="expression" dxfId="3288" priority="3699">
      <formula>OR((W284-W283)&gt;5,(W284-W283)&lt;-5)</formula>
    </cfRule>
  </conditionalFormatting>
  <conditionalFormatting sqref="X284">
    <cfRule type="expression" dxfId="3287" priority="3698">
      <formula>OR((X284-X283)&gt;5,(X284-X283)&lt;-5)</formula>
    </cfRule>
  </conditionalFormatting>
  <conditionalFormatting sqref="Y284">
    <cfRule type="expression" dxfId="3286" priority="3697">
      <formula>OR((Y284-Y283)&gt;5,(Y284-Y283)&lt;-5)</formula>
    </cfRule>
  </conditionalFormatting>
  <conditionalFormatting sqref="Z284">
    <cfRule type="expression" dxfId="3285" priority="3696">
      <formula>OR((Z284-Z283)&gt;5,(Z284-Z283)&lt;-5)</formula>
    </cfRule>
  </conditionalFormatting>
  <conditionalFormatting sqref="AA284">
    <cfRule type="expression" dxfId="3284" priority="3695">
      <formula>OR((AA284-AA283)&gt;5,(AA284-AA283)&lt;-5)</formula>
    </cfRule>
  </conditionalFormatting>
  <conditionalFormatting sqref="AB284">
    <cfRule type="expression" dxfId="3283" priority="3694">
      <formula>OR((AB284-AB283)&gt;5,(AB284-AB283)&lt;-5)</formula>
    </cfRule>
  </conditionalFormatting>
  <conditionalFormatting sqref="AC284">
    <cfRule type="expression" dxfId="3282" priority="3693">
      <formula>OR((AC284-AC283)&gt;5,(AC284-AC283)&lt;-5)</formula>
    </cfRule>
  </conditionalFormatting>
  <conditionalFormatting sqref="AD284">
    <cfRule type="expression" dxfId="3281" priority="3692">
      <formula>OR((AD284-AD283)&gt;5,(AD284-AD283)&lt;-5)</formula>
    </cfRule>
  </conditionalFormatting>
  <conditionalFormatting sqref="AE284">
    <cfRule type="expression" dxfId="3280" priority="3691">
      <formula>OR((AE284-AE283)&gt;5,(AE284-AE283)&lt;-5)</formula>
    </cfRule>
  </conditionalFormatting>
  <conditionalFormatting sqref="N286:P286">
    <cfRule type="expression" dxfId="3279" priority="3688">
      <formula>OR((N286-N285)&gt;5,(N286-N285)&lt;-5)</formula>
    </cfRule>
  </conditionalFormatting>
  <conditionalFormatting sqref="Q286">
    <cfRule type="expression" dxfId="3278" priority="3687">
      <formula>OR((Q286-Q285)&gt;5,(Q286-Q285)&lt;-5)</formula>
    </cfRule>
  </conditionalFormatting>
  <conditionalFormatting sqref="R286">
    <cfRule type="expression" dxfId="3277" priority="3686">
      <formula>OR((R286-R285)&gt;5,(R286-R285)&lt;-5)</formula>
    </cfRule>
  </conditionalFormatting>
  <conditionalFormatting sqref="S286">
    <cfRule type="expression" dxfId="3276" priority="3685">
      <formula>OR((S286-S285)&gt;5,(S286-S285)&lt;-5)</formula>
    </cfRule>
  </conditionalFormatting>
  <conditionalFormatting sqref="T286">
    <cfRule type="expression" dxfId="3275" priority="3684">
      <formula>OR((T286-T285)&gt;5,(T286-T285)&lt;-5)</formula>
    </cfRule>
  </conditionalFormatting>
  <conditionalFormatting sqref="U286">
    <cfRule type="expression" dxfId="3274" priority="3683">
      <formula>OR((U286-U285)&gt;5,(U286-U285)&lt;-5)</formula>
    </cfRule>
  </conditionalFormatting>
  <conditionalFormatting sqref="V286">
    <cfRule type="expression" dxfId="3273" priority="3682">
      <formula>OR((V286-V285)&gt;5,(V286-V285)&lt;-5)</formula>
    </cfRule>
  </conditionalFormatting>
  <conditionalFormatting sqref="W286">
    <cfRule type="expression" dxfId="3272" priority="3681">
      <formula>OR((W286-W285)&gt;5,(W286-W285)&lt;-5)</formula>
    </cfRule>
  </conditionalFormatting>
  <conditionalFormatting sqref="X286">
    <cfRule type="expression" dxfId="3271" priority="3680">
      <formula>OR((X286-X285)&gt;5,(X286-X285)&lt;-5)</formula>
    </cfRule>
  </conditionalFormatting>
  <conditionalFormatting sqref="Y286">
    <cfRule type="expression" dxfId="3270" priority="3679">
      <formula>OR((Y286-Y285)&gt;5,(Y286-Y285)&lt;-5)</formula>
    </cfRule>
  </conditionalFormatting>
  <conditionalFormatting sqref="Z286">
    <cfRule type="expression" dxfId="3269" priority="3678">
      <formula>OR((Z286-Z285)&gt;5,(Z286-Z285)&lt;-5)</formula>
    </cfRule>
  </conditionalFormatting>
  <conditionalFormatting sqref="AA286">
    <cfRule type="expression" dxfId="3268" priority="3677">
      <formula>OR((AA286-AA285)&gt;5,(AA286-AA285)&lt;-5)</formula>
    </cfRule>
  </conditionalFormatting>
  <conditionalFormatting sqref="AB286">
    <cfRule type="expression" dxfId="3267" priority="3676">
      <formula>OR((AB286-AB285)&gt;5,(AB286-AB285)&lt;-5)</formula>
    </cfRule>
  </conditionalFormatting>
  <conditionalFormatting sqref="AC286">
    <cfRule type="expression" dxfId="3266" priority="3675">
      <formula>OR((AC286-AC285)&gt;5,(AC286-AC285)&lt;-5)</formula>
    </cfRule>
  </conditionalFormatting>
  <conditionalFormatting sqref="AD286">
    <cfRule type="expression" dxfId="3265" priority="3674">
      <formula>OR((AD286-AD285)&gt;5,(AD286-AD285)&lt;-5)</formula>
    </cfRule>
  </conditionalFormatting>
  <conditionalFormatting sqref="AE286">
    <cfRule type="expression" dxfId="3264" priority="3673">
      <formula>OR((AE286-AE285)&gt;5,(AE286-AE285)&lt;-5)</formula>
    </cfRule>
  </conditionalFormatting>
  <conditionalFormatting sqref="N287:P287">
    <cfRule type="expression" dxfId="3263" priority="3670">
      <formula>OR((N287-N286)&gt;5,(N287-N286)&lt;-5)</formula>
    </cfRule>
  </conditionalFormatting>
  <conditionalFormatting sqref="Q287">
    <cfRule type="expression" dxfId="3262" priority="3669">
      <formula>OR((Q287-Q286)&gt;5,(Q287-Q286)&lt;-5)</formula>
    </cfRule>
  </conditionalFormatting>
  <conditionalFormatting sqref="R287">
    <cfRule type="expression" dxfId="3261" priority="3668">
      <formula>OR((R287-R286)&gt;5,(R287-R286)&lt;-5)</formula>
    </cfRule>
  </conditionalFormatting>
  <conditionalFormatting sqref="S287">
    <cfRule type="expression" dxfId="3260" priority="3667">
      <formula>OR((S287-S286)&gt;5,(S287-S286)&lt;-5)</formula>
    </cfRule>
  </conditionalFormatting>
  <conditionalFormatting sqref="T287">
    <cfRule type="expression" dxfId="3259" priority="3666">
      <formula>OR((T287-T286)&gt;5,(T287-T286)&lt;-5)</formula>
    </cfRule>
  </conditionalFormatting>
  <conditionalFormatting sqref="U287">
    <cfRule type="expression" dxfId="3258" priority="3665">
      <formula>OR((U287-U286)&gt;5,(U287-U286)&lt;-5)</formula>
    </cfRule>
  </conditionalFormatting>
  <conditionalFormatting sqref="V287">
    <cfRule type="expression" dxfId="3257" priority="3664">
      <formula>OR((V287-V286)&gt;5,(V287-V286)&lt;-5)</formula>
    </cfRule>
  </conditionalFormatting>
  <conditionalFormatting sqref="W287">
    <cfRule type="expression" dxfId="3256" priority="3663">
      <formula>OR((W287-W286)&gt;5,(W287-W286)&lt;-5)</formula>
    </cfRule>
  </conditionalFormatting>
  <conditionalFormatting sqref="X287">
    <cfRule type="expression" dxfId="3255" priority="3662">
      <formula>OR((X287-X286)&gt;5,(X287-X286)&lt;-5)</formula>
    </cfRule>
  </conditionalFormatting>
  <conditionalFormatting sqref="Y287">
    <cfRule type="expression" dxfId="3254" priority="3661">
      <formula>OR((Y287-Y286)&gt;5,(Y287-Y286)&lt;-5)</formula>
    </cfRule>
  </conditionalFormatting>
  <conditionalFormatting sqref="Z287">
    <cfRule type="expression" dxfId="3253" priority="3660">
      <formula>OR((Z287-Z286)&gt;5,(Z287-Z286)&lt;-5)</formula>
    </cfRule>
  </conditionalFormatting>
  <conditionalFormatting sqref="AA287">
    <cfRule type="expression" dxfId="3252" priority="3659">
      <formula>OR((AA287-AA286)&gt;5,(AA287-AA286)&lt;-5)</formula>
    </cfRule>
  </conditionalFormatting>
  <conditionalFormatting sqref="AB287">
    <cfRule type="expression" dxfId="3251" priority="3658">
      <formula>OR((AB287-AB286)&gt;5,(AB287-AB286)&lt;-5)</formula>
    </cfRule>
  </conditionalFormatting>
  <conditionalFormatting sqref="AC287">
    <cfRule type="expression" dxfId="3250" priority="3657">
      <formula>OR((AC287-AC286)&gt;5,(AC287-AC286)&lt;-5)</formula>
    </cfRule>
  </conditionalFormatting>
  <conditionalFormatting sqref="AD287">
    <cfRule type="expression" dxfId="3249" priority="3656">
      <formula>OR((AD287-AD286)&gt;5,(AD287-AD286)&lt;-5)</formula>
    </cfRule>
  </conditionalFormatting>
  <conditionalFormatting sqref="AE287">
    <cfRule type="expression" dxfId="3248" priority="3655">
      <formula>OR((AE287-AE286)&gt;5,(AE287-AE286)&lt;-5)</formula>
    </cfRule>
  </conditionalFormatting>
  <conditionalFormatting sqref="N289:P289">
    <cfRule type="expression" dxfId="3247" priority="3652">
      <formula>OR((N289-N288)&gt;5,(N289-N288)&lt;-5)</formula>
    </cfRule>
  </conditionalFormatting>
  <conditionalFormatting sqref="Q289">
    <cfRule type="expression" dxfId="3246" priority="3651">
      <formula>OR((Q289-Q288)&gt;5,(Q289-Q288)&lt;-5)</formula>
    </cfRule>
  </conditionalFormatting>
  <conditionalFormatting sqref="R289">
    <cfRule type="expression" dxfId="3245" priority="3650">
      <formula>OR((R289-R288)&gt;5,(R289-R288)&lt;-5)</formula>
    </cfRule>
  </conditionalFormatting>
  <conditionalFormatting sqref="S289">
    <cfRule type="expression" dxfId="3244" priority="3649">
      <formula>OR((S289-S288)&gt;5,(S289-S288)&lt;-5)</formula>
    </cfRule>
  </conditionalFormatting>
  <conditionalFormatting sqref="T289">
    <cfRule type="expression" dxfId="3243" priority="3648">
      <formula>OR((T289-T288)&gt;5,(T289-T288)&lt;-5)</formula>
    </cfRule>
  </conditionalFormatting>
  <conditionalFormatting sqref="U289">
    <cfRule type="expression" dxfId="3242" priority="3647">
      <formula>OR((U289-U288)&gt;5,(U289-U288)&lt;-5)</formula>
    </cfRule>
  </conditionalFormatting>
  <conditionalFormatting sqref="V289">
    <cfRule type="expression" dxfId="3241" priority="3646">
      <formula>OR((V289-V288)&gt;5,(V289-V288)&lt;-5)</formula>
    </cfRule>
  </conditionalFormatting>
  <conditionalFormatting sqref="W289">
    <cfRule type="expression" dxfId="3240" priority="3645">
      <formula>OR((W289-W288)&gt;5,(W289-W288)&lt;-5)</formula>
    </cfRule>
  </conditionalFormatting>
  <conditionalFormatting sqref="X289">
    <cfRule type="expression" dxfId="3239" priority="3644">
      <formula>OR((X289-X288)&gt;5,(X289-X288)&lt;-5)</formula>
    </cfRule>
  </conditionalFormatting>
  <conditionalFormatting sqref="Y289">
    <cfRule type="expression" dxfId="3238" priority="3643">
      <formula>OR((Y289-Y288)&gt;5,(Y289-Y288)&lt;-5)</formula>
    </cfRule>
  </conditionalFormatting>
  <conditionalFormatting sqref="Z289">
    <cfRule type="expression" dxfId="3237" priority="3642">
      <formula>OR((Z289-Z288)&gt;5,(Z289-Z288)&lt;-5)</formula>
    </cfRule>
  </conditionalFormatting>
  <conditionalFormatting sqref="AA289">
    <cfRule type="expression" dxfId="3236" priority="3641">
      <formula>OR((AA289-AA288)&gt;5,(AA289-AA288)&lt;-5)</formula>
    </cfRule>
  </conditionalFormatting>
  <conditionalFormatting sqref="AB289">
    <cfRule type="expression" dxfId="3235" priority="3640">
      <formula>OR((AB289-AB288)&gt;5,(AB289-AB288)&lt;-5)</formula>
    </cfRule>
  </conditionalFormatting>
  <conditionalFormatting sqref="AC289">
    <cfRule type="expression" dxfId="3234" priority="3639">
      <formula>OR((AC289-AC288)&gt;5,(AC289-AC288)&lt;-5)</formula>
    </cfRule>
  </conditionalFormatting>
  <conditionalFormatting sqref="AD289">
    <cfRule type="expression" dxfId="3233" priority="3638">
      <formula>OR((AD289-AD288)&gt;5,(AD289-AD288)&lt;-5)</formula>
    </cfRule>
  </conditionalFormatting>
  <conditionalFormatting sqref="AE289">
    <cfRule type="expression" dxfId="3232" priority="3637">
      <formula>OR((AE289-AE288)&gt;5,(AE289-AE288)&lt;-5)</formula>
    </cfRule>
  </conditionalFormatting>
  <conditionalFormatting sqref="N290:P290">
    <cfRule type="expression" dxfId="3231" priority="3634">
      <formula>OR((N290-N289)&gt;5,(N290-N289)&lt;-5)</formula>
    </cfRule>
  </conditionalFormatting>
  <conditionalFormatting sqref="Q290">
    <cfRule type="expression" dxfId="3230" priority="3633">
      <formula>OR((Q290-Q289)&gt;5,(Q290-Q289)&lt;-5)</formula>
    </cfRule>
  </conditionalFormatting>
  <conditionalFormatting sqref="R290">
    <cfRule type="expression" dxfId="3229" priority="3632">
      <formula>OR((R290-R289)&gt;5,(R290-R289)&lt;-5)</formula>
    </cfRule>
  </conditionalFormatting>
  <conditionalFormatting sqref="S290">
    <cfRule type="expression" dxfId="3228" priority="3631">
      <formula>OR((S290-S289)&gt;5,(S290-S289)&lt;-5)</formula>
    </cfRule>
  </conditionalFormatting>
  <conditionalFormatting sqref="T290">
    <cfRule type="expression" dxfId="3227" priority="3630">
      <formula>OR((T290-T289)&gt;5,(T290-T289)&lt;-5)</formula>
    </cfRule>
  </conditionalFormatting>
  <conditionalFormatting sqref="U290">
    <cfRule type="expression" dxfId="3226" priority="3629">
      <formula>OR((U290-U289)&gt;5,(U290-U289)&lt;-5)</formula>
    </cfRule>
  </conditionalFormatting>
  <conditionalFormatting sqref="V290">
    <cfRule type="expression" dxfId="3225" priority="3628">
      <formula>OR((V290-V289)&gt;5,(V290-V289)&lt;-5)</formula>
    </cfRule>
  </conditionalFormatting>
  <conditionalFormatting sqref="W290">
    <cfRule type="expression" dxfId="3224" priority="3627">
      <formula>OR((W290-W289)&gt;5,(W290-W289)&lt;-5)</formula>
    </cfRule>
  </conditionalFormatting>
  <conditionalFormatting sqref="X290">
    <cfRule type="expression" dxfId="3223" priority="3626">
      <formula>OR((X290-X289)&gt;5,(X290-X289)&lt;-5)</formula>
    </cfRule>
  </conditionalFormatting>
  <conditionalFormatting sqref="Y290">
    <cfRule type="expression" dxfId="3222" priority="3625">
      <formula>OR((Y290-Y289)&gt;5,(Y290-Y289)&lt;-5)</formula>
    </cfRule>
  </conditionalFormatting>
  <conditionalFormatting sqref="Z290">
    <cfRule type="expression" dxfId="3221" priority="3624">
      <formula>OR((Z290-Z289)&gt;5,(Z290-Z289)&lt;-5)</formula>
    </cfRule>
  </conditionalFormatting>
  <conditionalFormatting sqref="AA290">
    <cfRule type="expression" dxfId="3220" priority="3623">
      <formula>OR((AA290-AA289)&gt;5,(AA290-AA289)&lt;-5)</formula>
    </cfRule>
  </conditionalFormatting>
  <conditionalFormatting sqref="AB290">
    <cfRule type="expression" dxfId="3219" priority="3622">
      <formula>OR((AB290-AB289)&gt;5,(AB290-AB289)&lt;-5)</formula>
    </cfRule>
  </conditionalFormatting>
  <conditionalFormatting sqref="AC290">
    <cfRule type="expression" dxfId="3218" priority="3621">
      <formula>OR((AC290-AC289)&gt;5,(AC290-AC289)&lt;-5)</formula>
    </cfRule>
  </conditionalFormatting>
  <conditionalFormatting sqref="AD290">
    <cfRule type="expression" dxfId="3217" priority="3620">
      <formula>OR((AD290-AD289)&gt;5,(AD290-AD289)&lt;-5)</formula>
    </cfRule>
  </conditionalFormatting>
  <conditionalFormatting sqref="AE290">
    <cfRule type="expression" dxfId="3216" priority="3619">
      <formula>OR((AE290-AE289)&gt;5,(AE290-AE289)&lt;-5)</formula>
    </cfRule>
  </conditionalFormatting>
  <conditionalFormatting sqref="N292:P292">
    <cfRule type="expression" dxfId="3215" priority="3616">
      <formula>OR((N292-N291)&gt;5,(N292-N291)&lt;-5)</formula>
    </cfRule>
  </conditionalFormatting>
  <conditionalFormatting sqref="Q292">
    <cfRule type="expression" dxfId="3214" priority="3615">
      <formula>OR((Q292-Q291)&gt;5,(Q292-Q291)&lt;-5)</formula>
    </cfRule>
  </conditionalFormatting>
  <conditionalFormatting sqref="R292">
    <cfRule type="expression" dxfId="3213" priority="3614">
      <formula>OR((R292-R291)&gt;5,(R292-R291)&lt;-5)</formula>
    </cfRule>
  </conditionalFormatting>
  <conditionalFormatting sqref="S292">
    <cfRule type="expression" dxfId="3212" priority="3613">
      <formula>OR((S292-S291)&gt;5,(S292-S291)&lt;-5)</formula>
    </cfRule>
  </conditionalFormatting>
  <conditionalFormatting sqref="T292">
    <cfRule type="expression" dxfId="3211" priority="3612">
      <formula>OR((T292-T291)&gt;5,(T292-T291)&lt;-5)</formula>
    </cfRule>
  </conditionalFormatting>
  <conditionalFormatting sqref="U292">
    <cfRule type="expression" dxfId="3210" priority="3611">
      <formula>OR((U292-U291)&gt;5,(U292-U291)&lt;-5)</formula>
    </cfRule>
  </conditionalFormatting>
  <conditionalFormatting sqref="V292">
    <cfRule type="expression" dxfId="3209" priority="3610">
      <formula>OR((V292-V291)&gt;5,(V292-V291)&lt;-5)</formula>
    </cfRule>
  </conditionalFormatting>
  <conditionalFormatting sqref="W292">
    <cfRule type="expression" dxfId="3208" priority="3609">
      <formula>OR((W292-W291)&gt;5,(W292-W291)&lt;-5)</formula>
    </cfRule>
  </conditionalFormatting>
  <conditionalFormatting sqref="X292">
    <cfRule type="expression" dxfId="3207" priority="3608">
      <formula>OR((X292-X291)&gt;5,(X292-X291)&lt;-5)</formula>
    </cfRule>
  </conditionalFormatting>
  <conditionalFormatting sqref="Y292">
    <cfRule type="expression" dxfId="3206" priority="3607">
      <formula>OR((Y292-Y291)&gt;5,(Y292-Y291)&lt;-5)</formula>
    </cfRule>
  </conditionalFormatting>
  <conditionalFormatting sqref="Z292">
    <cfRule type="expression" dxfId="3205" priority="3606">
      <formula>OR((Z292-Z291)&gt;5,(Z292-Z291)&lt;-5)</formula>
    </cfRule>
  </conditionalFormatting>
  <conditionalFormatting sqref="AA292">
    <cfRule type="expression" dxfId="3204" priority="3605">
      <formula>OR((AA292-AA291)&gt;5,(AA292-AA291)&lt;-5)</formula>
    </cfRule>
  </conditionalFormatting>
  <conditionalFormatting sqref="AB292">
    <cfRule type="expression" dxfId="3203" priority="3604">
      <formula>OR((AB292-AB291)&gt;5,(AB292-AB291)&lt;-5)</formula>
    </cfRule>
  </conditionalFormatting>
  <conditionalFormatting sqref="AC292">
    <cfRule type="expression" dxfId="3202" priority="3603">
      <formula>OR((AC292-AC291)&gt;5,(AC292-AC291)&lt;-5)</formula>
    </cfRule>
  </conditionalFormatting>
  <conditionalFormatting sqref="AD292">
    <cfRule type="expression" dxfId="3201" priority="3602">
      <formula>OR((AD292-AD291)&gt;5,(AD292-AD291)&lt;-5)</formula>
    </cfRule>
  </conditionalFormatting>
  <conditionalFormatting sqref="AE292">
    <cfRule type="expression" dxfId="3200" priority="3601">
      <formula>OR((AE292-AE291)&gt;5,(AE292-AE291)&lt;-5)</formula>
    </cfRule>
  </conditionalFormatting>
  <conditionalFormatting sqref="N293:P293">
    <cfRule type="expression" dxfId="3199" priority="3598">
      <formula>OR((N293-N292)&gt;5,(N293-N292)&lt;-5)</formula>
    </cfRule>
  </conditionalFormatting>
  <conditionalFormatting sqref="Q293">
    <cfRule type="expression" dxfId="3198" priority="3597">
      <formula>OR((Q293-Q292)&gt;5,(Q293-Q292)&lt;-5)</formula>
    </cfRule>
  </conditionalFormatting>
  <conditionalFormatting sqref="R293">
    <cfRule type="expression" dxfId="3197" priority="3596">
      <formula>OR((R293-R292)&gt;5,(R293-R292)&lt;-5)</formula>
    </cfRule>
  </conditionalFormatting>
  <conditionalFormatting sqref="S293">
    <cfRule type="expression" dxfId="3196" priority="3595">
      <formula>OR((S293-S292)&gt;5,(S293-S292)&lt;-5)</formula>
    </cfRule>
  </conditionalFormatting>
  <conditionalFormatting sqref="T293">
    <cfRule type="expression" dxfId="3195" priority="3594">
      <formula>OR((T293-T292)&gt;5,(T293-T292)&lt;-5)</formula>
    </cfRule>
  </conditionalFormatting>
  <conditionalFormatting sqref="U293">
    <cfRule type="expression" dxfId="3194" priority="3593">
      <formula>OR((U293-U292)&gt;5,(U293-U292)&lt;-5)</formula>
    </cfRule>
  </conditionalFormatting>
  <conditionalFormatting sqref="V293">
    <cfRule type="expression" dxfId="3193" priority="3592">
      <formula>OR((V293-V292)&gt;5,(V293-V292)&lt;-5)</formula>
    </cfRule>
  </conditionalFormatting>
  <conditionalFormatting sqref="W293">
    <cfRule type="expression" dxfId="3192" priority="3591">
      <formula>OR((W293-W292)&gt;5,(W293-W292)&lt;-5)</formula>
    </cfRule>
  </conditionalFormatting>
  <conditionalFormatting sqref="X293">
    <cfRule type="expression" dxfId="3191" priority="3590">
      <formula>OR((X293-X292)&gt;5,(X293-X292)&lt;-5)</formula>
    </cfRule>
  </conditionalFormatting>
  <conditionalFormatting sqref="Y293">
    <cfRule type="expression" dxfId="3190" priority="3589">
      <formula>OR((Y293-Y292)&gt;5,(Y293-Y292)&lt;-5)</formula>
    </cfRule>
  </conditionalFormatting>
  <conditionalFormatting sqref="Z293">
    <cfRule type="expression" dxfId="3189" priority="3588">
      <formula>OR((Z293-Z292)&gt;5,(Z293-Z292)&lt;-5)</formula>
    </cfRule>
  </conditionalFormatting>
  <conditionalFormatting sqref="AA293">
    <cfRule type="expression" dxfId="3188" priority="3587">
      <formula>OR((AA293-AA292)&gt;5,(AA293-AA292)&lt;-5)</formula>
    </cfRule>
  </conditionalFormatting>
  <conditionalFormatting sqref="AB293">
    <cfRule type="expression" dxfId="3187" priority="3586">
      <formula>OR((AB293-AB292)&gt;5,(AB293-AB292)&lt;-5)</formula>
    </cfRule>
  </conditionalFormatting>
  <conditionalFormatting sqref="AC293">
    <cfRule type="expression" dxfId="3186" priority="3585">
      <formula>OR((AC293-AC292)&gt;5,(AC293-AC292)&lt;-5)</formula>
    </cfRule>
  </conditionalFormatting>
  <conditionalFormatting sqref="AD293">
    <cfRule type="expression" dxfId="3185" priority="3584">
      <formula>OR((AD293-AD292)&gt;5,(AD293-AD292)&lt;-5)</formula>
    </cfRule>
  </conditionalFormatting>
  <conditionalFormatting sqref="AE293">
    <cfRule type="expression" dxfId="3184" priority="3583">
      <formula>OR((AE293-AE292)&gt;5,(AE293-AE292)&lt;-5)</formula>
    </cfRule>
  </conditionalFormatting>
  <conditionalFormatting sqref="N295:P295">
    <cfRule type="expression" dxfId="3183" priority="3580">
      <formula>OR((N295-N294)&gt;5,(N295-N294)&lt;-5)</formula>
    </cfRule>
  </conditionalFormatting>
  <conditionalFormatting sqref="Q295">
    <cfRule type="expression" dxfId="3182" priority="3579">
      <formula>OR((Q295-Q294)&gt;5,(Q295-Q294)&lt;-5)</formula>
    </cfRule>
  </conditionalFormatting>
  <conditionalFormatting sqref="R295">
    <cfRule type="expression" dxfId="3181" priority="3578">
      <formula>OR((R295-R294)&gt;5,(R295-R294)&lt;-5)</formula>
    </cfRule>
  </conditionalFormatting>
  <conditionalFormatting sqref="S295">
    <cfRule type="expression" dxfId="3180" priority="3577">
      <formula>OR((S295-S294)&gt;5,(S295-S294)&lt;-5)</formula>
    </cfRule>
  </conditionalFormatting>
  <conditionalFormatting sqref="T295">
    <cfRule type="expression" dxfId="3179" priority="3576">
      <formula>OR((T295-T294)&gt;5,(T295-T294)&lt;-5)</formula>
    </cfRule>
  </conditionalFormatting>
  <conditionalFormatting sqref="U295">
    <cfRule type="expression" dxfId="3178" priority="3575">
      <formula>OR((U295-U294)&gt;5,(U295-U294)&lt;-5)</formula>
    </cfRule>
  </conditionalFormatting>
  <conditionalFormatting sqref="V295">
    <cfRule type="expression" dxfId="3177" priority="3574">
      <formula>OR((V295-V294)&gt;5,(V295-V294)&lt;-5)</formula>
    </cfRule>
  </conditionalFormatting>
  <conditionalFormatting sqref="W295">
    <cfRule type="expression" dxfId="3176" priority="3573">
      <formula>OR((W295-W294)&gt;5,(W295-W294)&lt;-5)</formula>
    </cfRule>
  </conditionalFormatting>
  <conditionalFormatting sqref="X295">
    <cfRule type="expression" dxfId="3175" priority="3572">
      <formula>OR((X295-X294)&gt;5,(X295-X294)&lt;-5)</formula>
    </cfRule>
  </conditionalFormatting>
  <conditionalFormatting sqref="Y295">
    <cfRule type="expression" dxfId="3174" priority="3571">
      <formula>OR((Y295-Y294)&gt;5,(Y295-Y294)&lt;-5)</formula>
    </cfRule>
  </conditionalFormatting>
  <conditionalFormatting sqref="Z295">
    <cfRule type="expression" dxfId="3173" priority="3570">
      <formula>OR((Z295-Z294)&gt;5,(Z295-Z294)&lt;-5)</formula>
    </cfRule>
  </conditionalFormatting>
  <conditionalFormatting sqref="AA295">
    <cfRule type="expression" dxfId="3172" priority="3569">
      <formula>OR((AA295-AA294)&gt;5,(AA295-AA294)&lt;-5)</formula>
    </cfRule>
  </conditionalFormatting>
  <conditionalFormatting sqref="AB295">
    <cfRule type="expression" dxfId="3171" priority="3568">
      <formula>OR((AB295-AB294)&gt;5,(AB295-AB294)&lt;-5)</formula>
    </cfRule>
  </conditionalFormatting>
  <conditionalFormatting sqref="AC295">
    <cfRule type="expression" dxfId="3170" priority="3567">
      <formula>OR((AC295-AC294)&gt;5,(AC295-AC294)&lt;-5)</formula>
    </cfRule>
  </conditionalFormatting>
  <conditionalFormatting sqref="AD295">
    <cfRule type="expression" dxfId="3169" priority="3566">
      <formula>OR((AD295-AD294)&gt;5,(AD295-AD294)&lt;-5)</formula>
    </cfRule>
  </conditionalFormatting>
  <conditionalFormatting sqref="AE295">
    <cfRule type="expression" dxfId="3168" priority="3565">
      <formula>OR((AE295-AE294)&gt;5,(AE295-AE294)&lt;-5)</formula>
    </cfRule>
  </conditionalFormatting>
  <conditionalFormatting sqref="N296:P296">
    <cfRule type="expression" dxfId="3167" priority="3562">
      <formula>OR((N296-N295)&gt;5,(N296-N295)&lt;-5)</formula>
    </cfRule>
  </conditionalFormatting>
  <conditionalFormatting sqref="Q296">
    <cfRule type="expression" dxfId="3166" priority="3561">
      <formula>OR((Q296-Q295)&gt;5,(Q296-Q295)&lt;-5)</formula>
    </cfRule>
  </conditionalFormatting>
  <conditionalFormatting sqref="R296">
    <cfRule type="expression" dxfId="3165" priority="3560">
      <formula>OR((R296-R295)&gt;5,(R296-R295)&lt;-5)</formula>
    </cfRule>
  </conditionalFormatting>
  <conditionalFormatting sqref="S296">
    <cfRule type="expression" dxfId="3164" priority="3559">
      <formula>OR((S296-S295)&gt;5,(S296-S295)&lt;-5)</formula>
    </cfRule>
  </conditionalFormatting>
  <conditionalFormatting sqref="T296">
    <cfRule type="expression" dxfId="3163" priority="3558">
      <formula>OR((T296-T295)&gt;5,(T296-T295)&lt;-5)</formula>
    </cfRule>
  </conditionalFormatting>
  <conditionalFormatting sqref="U296">
    <cfRule type="expression" dxfId="3162" priority="3557">
      <formula>OR((U296-U295)&gt;5,(U296-U295)&lt;-5)</formula>
    </cfRule>
  </conditionalFormatting>
  <conditionalFormatting sqref="V296">
    <cfRule type="expression" dxfId="3161" priority="3556">
      <formula>OR((V296-V295)&gt;5,(V296-V295)&lt;-5)</formula>
    </cfRule>
  </conditionalFormatting>
  <conditionalFormatting sqref="W296">
    <cfRule type="expression" dxfId="3160" priority="3555">
      <formula>OR((W296-W295)&gt;5,(W296-W295)&lt;-5)</formula>
    </cfRule>
  </conditionalFormatting>
  <conditionalFormatting sqref="X296">
    <cfRule type="expression" dxfId="3159" priority="3554">
      <formula>OR((X296-X295)&gt;5,(X296-X295)&lt;-5)</formula>
    </cfRule>
  </conditionalFormatting>
  <conditionalFormatting sqref="Y296">
    <cfRule type="expression" dxfId="3158" priority="3553">
      <formula>OR((Y296-Y295)&gt;5,(Y296-Y295)&lt;-5)</formula>
    </cfRule>
  </conditionalFormatting>
  <conditionalFormatting sqref="Z296">
    <cfRule type="expression" dxfId="3157" priority="3552">
      <formula>OR((Z296-Z295)&gt;5,(Z296-Z295)&lt;-5)</formula>
    </cfRule>
  </conditionalFormatting>
  <conditionalFormatting sqref="AA296">
    <cfRule type="expression" dxfId="3156" priority="3551">
      <formula>OR((AA296-AA295)&gt;5,(AA296-AA295)&lt;-5)</formula>
    </cfRule>
  </conditionalFormatting>
  <conditionalFormatting sqref="AB296">
    <cfRule type="expression" dxfId="3155" priority="3550">
      <formula>OR((AB296-AB295)&gt;5,(AB296-AB295)&lt;-5)</formula>
    </cfRule>
  </conditionalFormatting>
  <conditionalFormatting sqref="AC296">
    <cfRule type="expression" dxfId="3154" priority="3549">
      <formula>OR((AC296-AC295)&gt;5,(AC296-AC295)&lt;-5)</formula>
    </cfRule>
  </conditionalFormatting>
  <conditionalFormatting sqref="AD296">
    <cfRule type="expression" dxfId="3153" priority="3548">
      <formula>OR((AD296-AD295)&gt;5,(AD296-AD295)&lt;-5)</formula>
    </cfRule>
  </conditionalFormatting>
  <conditionalFormatting sqref="AE296">
    <cfRule type="expression" dxfId="3152" priority="3547">
      <formula>OR((AE296-AE295)&gt;5,(AE296-AE295)&lt;-5)</formula>
    </cfRule>
  </conditionalFormatting>
  <conditionalFormatting sqref="N298:P298">
    <cfRule type="expression" dxfId="3151" priority="3544">
      <formula>OR((N298-N297)&gt;5,(N298-N297)&lt;-5)</formula>
    </cfRule>
  </conditionalFormatting>
  <conditionalFormatting sqref="Q298">
    <cfRule type="expression" dxfId="3150" priority="3543">
      <formula>OR((Q298-Q297)&gt;5,(Q298-Q297)&lt;-5)</formula>
    </cfRule>
  </conditionalFormatting>
  <conditionalFormatting sqref="R298">
    <cfRule type="expression" dxfId="3149" priority="3542">
      <formula>OR((R298-R297)&gt;5,(R298-R297)&lt;-5)</formula>
    </cfRule>
  </conditionalFormatting>
  <conditionalFormatting sqref="S298">
    <cfRule type="expression" dxfId="3148" priority="3541">
      <formula>OR((S298-S297)&gt;5,(S298-S297)&lt;-5)</formula>
    </cfRule>
  </conditionalFormatting>
  <conditionalFormatting sqref="T298">
    <cfRule type="expression" dxfId="3147" priority="3540">
      <formula>OR((T298-T297)&gt;5,(T298-T297)&lt;-5)</formula>
    </cfRule>
  </conditionalFormatting>
  <conditionalFormatting sqref="U298">
    <cfRule type="expression" dxfId="3146" priority="3539">
      <formula>OR((U298-U297)&gt;5,(U298-U297)&lt;-5)</formula>
    </cfRule>
  </conditionalFormatting>
  <conditionalFormatting sqref="V298">
    <cfRule type="expression" dxfId="3145" priority="3538">
      <formula>OR((V298-V297)&gt;5,(V298-V297)&lt;-5)</formula>
    </cfRule>
  </conditionalFormatting>
  <conditionalFormatting sqref="W298">
    <cfRule type="expression" dxfId="3144" priority="3537">
      <formula>OR((W298-W297)&gt;5,(W298-W297)&lt;-5)</formula>
    </cfRule>
  </conditionalFormatting>
  <conditionalFormatting sqref="X298">
    <cfRule type="expression" dxfId="3143" priority="3536">
      <formula>OR((X298-X297)&gt;5,(X298-X297)&lt;-5)</formula>
    </cfRule>
  </conditionalFormatting>
  <conditionalFormatting sqref="Y298">
    <cfRule type="expression" dxfId="3142" priority="3535">
      <formula>OR((Y298-Y297)&gt;5,(Y298-Y297)&lt;-5)</formula>
    </cfRule>
  </conditionalFormatting>
  <conditionalFormatting sqref="Z298">
    <cfRule type="expression" dxfId="3141" priority="3534">
      <formula>OR((Z298-Z297)&gt;5,(Z298-Z297)&lt;-5)</formula>
    </cfRule>
  </conditionalFormatting>
  <conditionalFormatting sqref="AA298">
    <cfRule type="expression" dxfId="3140" priority="3533">
      <formula>OR((AA298-AA297)&gt;5,(AA298-AA297)&lt;-5)</formula>
    </cfRule>
  </conditionalFormatting>
  <conditionalFormatting sqref="AB298">
    <cfRule type="expression" dxfId="3139" priority="3532">
      <formula>OR((AB298-AB297)&gt;5,(AB298-AB297)&lt;-5)</formula>
    </cfRule>
  </conditionalFormatting>
  <conditionalFormatting sqref="AC298">
    <cfRule type="expression" dxfId="3138" priority="3531">
      <formula>OR((AC298-AC297)&gt;5,(AC298-AC297)&lt;-5)</formula>
    </cfRule>
  </conditionalFormatting>
  <conditionalFormatting sqref="AD298">
    <cfRule type="expression" dxfId="3137" priority="3530">
      <formula>OR((AD298-AD297)&gt;5,(AD298-AD297)&lt;-5)</formula>
    </cfRule>
  </conditionalFormatting>
  <conditionalFormatting sqref="AE298">
    <cfRule type="expression" dxfId="3136" priority="3529">
      <formula>OR((AE298-AE297)&gt;5,(AE298-AE297)&lt;-5)</formula>
    </cfRule>
  </conditionalFormatting>
  <conditionalFormatting sqref="N299:P299">
    <cfRule type="expression" dxfId="3135" priority="3526">
      <formula>OR((N299-N298)&gt;5,(N299-N298)&lt;-5)</formula>
    </cfRule>
  </conditionalFormatting>
  <conditionalFormatting sqref="Q299">
    <cfRule type="expression" dxfId="3134" priority="3525">
      <formula>OR((Q299-Q298)&gt;5,(Q299-Q298)&lt;-5)</formula>
    </cfRule>
  </conditionalFormatting>
  <conditionalFormatting sqref="R299">
    <cfRule type="expression" dxfId="3133" priority="3524">
      <formula>OR((R299-R298)&gt;5,(R299-R298)&lt;-5)</formula>
    </cfRule>
  </conditionalFormatting>
  <conditionalFormatting sqref="S299">
    <cfRule type="expression" dxfId="3132" priority="3523">
      <formula>OR((S299-S298)&gt;5,(S299-S298)&lt;-5)</formula>
    </cfRule>
  </conditionalFormatting>
  <conditionalFormatting sqref="T299">
    <cfRule type="expression" dxfId="3131" priority="3522">
      <formula>OR((T299-T298)&gt;5,(T299-T298)&lt;-5)</formula>
    </cfRule>
  </conditionalFormatting>
  <conditionalFormatting sqref="U299">
    <cfRule type="expression" dxfId="3130" priority="3521">
      <formula>OR((U299-U298)&gt;5,(U299-U298)&lt;-5)</formula>
    </cfRule>
  </conditionalFormatting>
  <conditionalFormatting sqref="V299">
    <cfRule type="expression" dxfId="3129" priority="3520">
      <formula>OR((V299-V298)&gt;5,(V299-V298)&lt;-5)</formula>
    </cfRule>
  </conditionalFormatting>
  <conditionalFormatting sqref="W299">
    <cfRule type="expression" dxfId="3128" priority="3519">
      <formula>OR((W299-W298)&gt;5,(W299-W298)&lt;-5)</formula>
    </cfRule>
  </conditionalFormatting>
  <conditionalFormatting sqref="X299">
    <cfRule type="expression" dxfId="3127" priority="3518">
      <formula>OR((X299-X298)&gt;5,(X299-X298)&lt;-5)</formula>
    </cfRule>
  </conditionalFormatting>
  <conditionalFormatting sqref="Y299">
    <cfRule type="expression" dxfId="3126" priority="3517">
      <formula>OR((Y299-Y298)&gt;5,(Y299-Y298)&lt;-5)</formula>
    </cfRule>
  </conditionalFormatting>
  <conditionalFormatting sqref="Z299">
    <cfRule type="expression" dxfId="3125" priority="3516">
      <formula>OR((Z299-Z298)&gt;5,(Z299-Z298)&lt;-5)</formula>
    </cfRule>
  </conditionalFormatting>
  <conditionalFormatting sqref="AA299">
    <cfRule type="expression" dxfId="3124" priority="3515">
      <formula>OR((AA299-AA298)&gt;5,(AA299-AA298)&lt;-5)</formula>
    </cfRule>
  </conditionalFormatting>
  <conditionalFormatting sqref="AB299">
    <cfRule type="expression" dxfId="3123" priority="3514">
      <formula>OR((AB299-AB298)&gt;5,(AB299-AB298)&lt;-5)</formula>
    </cfRule>
  </conditionalFormatting>
  <conditionalFormatting sqref="AC299">
    <cfRule type="expression" dxfId="3122" priority="3513">
      <formula>OR((AC299-AC298)&gt;5,(AC299-AC298)&lt;-5)</formula>
    </cfRule>
  </conditionalFormatting>
  <conditionalFormatting sqref="AD299">
    <cfRule type="expression" dxfId="3121" priority="3512">
      <formula>OR((AD299-AD298)&gt;5,(AD299-AD298)&lt;-5)</formula>
    </cfRule>
  </conditionalFormatting>
  <conditionalFormatting sqref="AE299">
    <cfRule type="expression" dxfId="3120" priority="3511">
      <formula>OR((AE299-AE298)&gt;5,(AE299-AE298)&lt;-5)</formula>
    </cfRule>
  </conditionalFormatting>
  <conditionalFormatting sqref="N301:P301">
    <cfRule type="expression" dxfId="3119" priority="3508">
      <formula>OR((N301-N300)&gt;5,(N301-N300)&lt;-5)</formula>
    </cfRule>
  </conditionalFormatting>
  <conditionalFormatting sqref="Q301">
    <cfRule type="expression" dxfId="3118" priority="3507">
      <formula>OR((Q301-Q300)&gt;5,(Q301-Q300)&lt;-5)</formula>
    </cfRule>
  </conditionalFormatting>
  <conditionalFormatting sqref="R301">
    <cfRule type="expression" dxfId="3117" priority="3506">
      <formula>OR((R301-R300)&gt;5,(R301-R300)&lt;-5)</formula>
    </cfRule>
  </conditionalFormatting>
  <conditionalFormatting sqref="S301">
    <cfRule type="expression" dxfId="3116" priority="3505">
      <formula>OR((S301-S300)&gt;5,(S301-S300)&lt;-5)</formula>
    </cfRule>
  </conditionalFormatting>
  <conditionalFormatting sqref="T301">
    <cfRule type="expression" dxfId="3115" priority="3504">
      <formula>OR((T301-T300)&gt;5,(T301-T300)&lt;-5)</formula>
    </cfRule>
  </conditionalFormatting>
  <conditionalFormatting sqref="U301">
    <cfRule type="expression" dxfId="3114" priority="3503">
      <formula>OR((U301-U300)&gt;5,(U301-U300)&lt;-5)</formula>
    </cfRule>
  </conditionalFormatting>
  <conditionalFormatting sqref="V301">
    <cfRule type="expression" dxfId="3113" priority="3502">
      <formula>OR((V301-V300)&gt;5,(V301-V300)&lt;-5)</formula>
    </cfRule>
  </conditionalFormatting>
  <conditionalFormatting sqref="W301">
    <cfRule type="expression" dxfId="3112" priority="3501">
      <formula>OR((W301-W300)&gt;5,(W301-W300)&lt;-5)</formula>
    </cfRule>
  </conditionalFormatting>
  <conditionalFormatting sqref="X301">
    <cfRule type="expression" dxfId="3111" priority="3500">
      <formula>OR((X301-X300)&gt;5,(X301-X300)&lt;-5)</formula>
    </cfRule>
  </conditionalFormatting>
  <conditionalFormatting sqref="Y301">
    <cfRule type="expression" dxfId="3110" priority="3499">
      <formula>OR((Y301-Y300)&gt;5,(Y301-Y300)&lt;-5)</formula>
    </cfRule>
  </conditionalFormatting>
  <conditionalFormatting sqref="Z301">
    <cfRule type="expression" dxfId="3109" priority="3498">
      <formula>OR((Z301-Z300)&gt;5,(Z301-Z300)&lt;-5)</formula>
    </cfRule>
  </conditionalFormatting>
  <conditionalFormatting sqref="AA301">
    <cfRule type="expression" dxfId="3108" priority="3497">
      <formula>OR((AA301-AA300)&gt;5,(AA301-AA300)&lt;-5)</formula>
    </cfRule>
  </conditionalFormatting>
  <conditionalFormatting sqref="AB301">
    <cfRule type="expression" dxfId="3107" priority="3496">
      <formula>OR((AB301-AB300)&gt;5,(AB301-AB300)&lt;-5)</formula>
    </cfRule>
  </conditionalFormatting>
  <conditionalFormatting sqref="AC301">
    <cfRule type="expression" dxfId="3106" priority="3495">
      <formula>OR((AC301-AC300)&gt;5,(AC301-AC300)&lt;-5)</formula>
    </cfRule>
  </conditionalFormatting>
  <conditionalFormatting sqref="AD301">
    <cfRule type="expression" dxfId="3105" priority="3494">
      <formula>OR((AD301-AD300)&gt;5,(AD301-AD300)&lt;-5)</formula>
    </cfRule>
  </conditionalFormatting>
  <conditionalFormatting sqref="AE301">
    <cfRule type="expression" dxfId="3104" priority="3493">
      <formula>OR((AE301-AE300)&gt;5,(AE301-AE300)&lt;-5)</formula>
    </cfRule>
  </conditionalFormatting>
  <conditionalFormatting sqref="N302:P302">
    <cfRule type="expression" dxfId="3103" priority="3490">
      <formula>OR((N302-N301)&gt;5,(N302-N301)&lt;-5)</formula>
    </cfRule>
  </conditionalFormatting>
  <conditionalFormatting sqref="Q302">
    <cfRule type="expression" dxfId="3102" priority="3489">
      <formula>OR((Q302-Q301)&gt;5,(Q302-Q301)&lt;-5)</formula>
    </cfRule>
  </conditionalFormatting>
  <conditionalFormatting sqref="R302">
    <cfRule type="expression" dxfId="3101" priority="3488">
      <formula>OR((R302-R301)&gt;5,(R302-R301)&lt;-5)</formula>
    </cfRule>
  </conditionalFormatting>
  <conditionalFormatting sqref="S302">
    <cfRule type="expression" dxfId="3100" priority="3487">
      <formula>OR((S302-S301)&gt;5,(S302-S301)&lt;-5)</formula>
    </cfRule>
  </conditionalFormatting>
  <conditionalFormatting sqref="T302">
    <cfRule type="expression" dxfId="3099" priority="3486">
      <formula>OR((T302-T301)&gt;5,(T302-T301)&lt;-5)</formula>
    </cfRule>
  </conditionalFormatting>
  <conditionalFormatting sqref="U302">
    <cfRule type="expression" dxfId="3098" priority="3485">
      <formula>OR((U302-U301)&gt;5,(U302-U301)&lt;-5)</formula>
    </cfRule>
  </conditionalFormatting>
  <conditionalFormatting sqref="V302">
    <cfRule type="expression" dxfId="3097" priority="3484">
      <formula>OR((V302-V301)&gt;5,(V302-V301)&lt;-5)</formula>
    </cfRule>
  </conditionalFormatting>
  <conditionalFormatting sqref="W302">
    <cfRule type="expression" dxfId="3096" priority="3483">
      <formula>OR((W302-W301)&gt;5,(W302-W301)&lt;-5)</formula>
    </cfRule>
  </conditionalFormatting>
  <conditionalFormatting sqref="X302">
    <cfRule type="expression" dxfId="3095" priority="3482">
      <formula>OR((X302-X301)&gt;5,(X302-X301)&lt;-5)</formula>
    </cfRule>
  </conditionalFormatting>
  <conditionalFormatting sqref="Y302">
    <cfRule type="expression" dxfId="3094" priority="3481">
      <formula>OR((Y302-Y301)&gt;5,(Y302-Y301)&lt;-5)</formula>
    </cfRule>
  </conditionalFormatting>
  <conditionalFormatting sqref="Z302">
    <cfRule type="expression" dxfId="3093" priority="3480">
      <formula>OR((Z302-Z301)&gt;5,(Z302-Z301)&lt;-5)</formula>
    </cfRule>
  </conditionalFormatting>
  <conditionalFormatting sqref="AA302">
    <cfRule type="expression" dxfId="3092" priority="3479">
      <formula>OR((AA302-AA301)&gt;5,(AA302-AA301)&lt;-5)</formula>
    </cfRule>
  </conditionalFormatting>
  <conditionalFormatting sqref="AB302">
    <cfRule type="expression" dxfId="3091" priority="3478">
      <formula>OR((AB302-AB301)&gt;5,(AB302-AB301)&lt;-5)</formula>
    </cfRule>
  </conditionalFormatting>
  <conditionalFormatting sqref="AC302">
    <cfRule type="expression" dxfId="3090" priority="3477">
      <formula>OR((AC302-AC301)&gt;5,(AC302-AC301)&lt;-5)</formula>
    </cfRule>
  </conditionalFormatting>
  <conditionalFormatting sqref="AD302">
    <cfRule type="expression" dxfId="3089" priority="3476">
      <formula>OR((AD302-AD301)&gt;5,(AD302-AD301)&lt;-5)</formula>
    </cfRule>
  </conditionalFormatting>
  <conditionalFormatting sqref="AE302">
    <cfRule type="expression" dxfId="3088" priority="3475">
      <formula>OR((AE302-AE301)&gt;5,(AE302-AE301)&lt;-5)</formula>
    </cfRule>
  </conditionalFormatting>
  <conditionalFormatting sqref="N304:P304">
    <cfRule type="expression" dxfId="3087" priority="3472">
      <formula>OR((N304-N303)&gt;5,(N304-N303)&lt;-5)</formula>
    </cfRule>
  </conditionalFormatting>
  <conditionalFormatting sqref="Q304">
    <cfRule type="expression" dxfId="3086" priority="3471">
      <formula>OR((Q304-Q303)&gt;5,(Q304-Q303)&lt;-5)</formula>
    </cfRule>
  </conditionalFormatting>
  <conditionalFormatting sqref="R304">
    <cfRule type="expression" dxfId="3085" priority="3470">
      <formula>OR((R304-R303)&gt;5,(R304-R303)&lt;-5)</formula>
    </cfRule>
  </conditionalFormatting>
  <conditionalFormatting sqref="S304">
    <cfRule type="expression" dxfId="3084" priority="3469">
      <formula>OR((S304-S303)&gt;5,(S304-S303)&lt;-5)</formula>
    </cfRule>
  </conditionalFormatting>
  <conditionalFormatting sqref="T304">
    <cfRule type="expression" dxfId="3083" priority="3468">
      <formula>OR((T304-T303)&gt;5,(T304-T303)&lt;-5)</formula>
    </cfRule>
  </conditionalFormatting>
  <conditionalFormatting sqref="U304">
    <cfRule type="expression" dxfId="3082" priority="3467">
      <formula>OR((U304-U303)&gt;5,(U304-U303)&lt;-5)</formula>
    </cfRule>
  </conditionalFormatting>
  <conditionalFormatting sqref="V304">
    <cfRule type="expression" dxfId="3081" priority="3466">
      <formula>OR((V304-V303)&gt;5,(V304-V303)&lt;-5)</formula>
    </cfRule>
  </conditionalFormatting>
  <conditionalFormatting sqref="W304">
    <cfRule type="expression" dxfId="3080" priority="3465">
      <formula>OR((W304-W303)&gt;5,(W304-W303)&lt;-5)</formula>
    </cfRule>
  </conditionalFormatting>
  <conditionalFormatting sqref="X304">
    <cfRule type="expression" dxfId="3079" priority="3464">
      <formula>OR((X304-X303)&gt;5,(X304-X303)&lt;-5)</formula>
    </cfRule>
  </conditionalFormatting>
  <conditionalFormatting sqref="Y304">
    <cfRule type="expression" dxfId="3078" priority="3463">
      <formula>OR((Y304-Y303)&gt;5,(Y304-Y303)&lt;-5)</formula>
    </cfRule>
  </conditionalFormatting>
  <conditionalFormatting sqref="Z304">
    <cfRule type="expression" dxfId="3077" priority="3462">
      <formula>OR((Z304-Z303)&gt;5,(Z304-Z303)&lt;-5)</formula>
    </cfRule>
  </conditionalFormatting>
  <conditionalFormatting sqref="AA304">
    <cfRule type="expression" dxfId="3076" priority="3461">
      <formula>OR((AA304-AA303)&gt;5,(AA304-AA303)&lt;-5)</formula>
    </cfRule>
  </conditionalFormatting>
  <conditionalFormatting sqref="AB304">
    <cfRule type="expression" dxfId="3075" priority="3460">
      <formula>OR((AB304-AB303)&gt;5,(AB304-AB303)&lt;-5)</formula>
    </cfRule>
  </conditionalFormatting>
  <conditionalFormatting sqref="AC304">
    <cfRule type="expression" dxfId="3074" priority="3459">
      <formula>OR((AC304-AC303)&gt;5,(AC304-AC303)&lt;-5)</formula>
    </cfRule>
  </conditionalFormatting>
  <conditionalFormatting sqref="AD304">
    <cfRule type="expression" dxfId="3073" priority="3458">
      <formula>OR((AD304-AD303)&gt;5,(AD304-AD303)&lt;-5)</formula>
    </cfRule>
  </conditionalFormatting>
  <conditionalFormatting sqref="AE304">
    <cfRule type="expression" dxfId="3072" priority="3457">
      <formula>OR((AE304-AE303)&gt;5,(AE304-AE303)&lt;-5)</formula>
    </cfRule>
  </conditionalFormatting>
  <conditionalFormatting sqref="N305:P305">
    <cfRule type="expression" dxfId="3071" priority="3454">
      <formula>OR((N305-N304)&gt;5,(N305-N304)&lt;-5)</formula>
    </cfRule>
  </conditionalFormatting>
  <conditionalFormatting sqref="Q305">
    <cfRule type="expression" dxfId="3070" priority="3453">
      <formula>OR((Q305-Q304)&gt;5,(Q305-Q304)&lt;-5)</formula>
    </cfRule>
  </conditionalFormatting>
  <conditionalFormatting sqref="R305">
    <cfRule type="expression" dxfId="3069" priority="3452">
      <formula>OR((R305-R304)&gt;5,(R305-R304)&lt;-5)</formula>
    </cfRule>
  </conditionalFormatting>
  <conditionalFormatting sqref="S305">
    <cfRule type="expression" dxfId="3068" priority="3451">
      <formula>OR((S305-S304)&gt;5,(S305-S304)&lt;-5)</formula>
    </cfRule>
  </conditionalFormatting>
  <conditionalFormatting sqref="T305">
    <cfRule type="expression" dxfId="3067" priority="3450">
      <formula>OR((T305-T304)&gt;5,(T305-T304)&lt;-5)</formula>
    </cfRule>
  </conditionalFormatting>
  <conditionalFormatting sqref="U305">
    <cfRule type="expression" dxfId="3066" priority="3449">
      <formula>OR((U305-U304)&gt;5,(U305-U304)&lt;-5)</formula>
    </cfRule>
  </conditionalFormatting>
  <conditionalFormatting sqref="V305">
    <cfRule type="expression" dxfId="3065" priority="3448">
      <formula>OR((V305-V304)&gt;5,(V305-V304)&lt;-5)</formula>
    </cfRule>
  </conditionalFormatting>
  <conditionalFormatting sqref="W305">
    <cfRule type="expression" dxfId="3064" priority="3447">
      <formula>OR((W305-W304)&gt;5,(W305-W304)&lt;-5)</formula>
    </cfRule>
  </conditionalFormatting>
  <conditionalFormatting sqref="X305">
    <cfRule type="expression" dxfId="3063" priority="3446">
      <formula>OR((X305-X304)&gt;5,(X305-X304)&lt;-5)</formula>
    </cfRule>
  </conditionalFormatting>
  <conditionalFormatting sqref="Y305">
    <cfRule type="expression" dxfId="3062" priority="3445">
      <formula>OR((Y305-Y304)&gt;5,(Y305-Y304)&lt;-5)</formula>
    </cfRule>
  </conditionalFormatting>
  <conditionalFormatting sqref="Z305">
    <cfRule type="expression" dxfId="3061" priority="3444">
      <formula>OR((Z305-Z304)&gt;5,(Z305-Z304)&lt;-5)</formula>
    </cfRule>
  </conditionalFormatting>
  <conditionalFormatting sqref="AA305">
    <cfRule type="expression" dxfId="3060" priority="3443">
      <formula>OR((AA305-AA304)&gt;5,(AA305-AA304)&lt;-5)</formula>
    </cfRule>
  </conditionalFormatting>
  <conditionalFormatting sqref="AB305">
    <cfRule type="expression" dxfId="3059" priority="3442">
      <formula>OR((AB305-AB304)&gt;5,(AB305-AB304)&lt;-5)</formula>
    </cfRule>
  </conditionalFormatting>
  <conditionalFormatting sqref="AC305">
    <cfRule type="expression" dxfId="3058" priority="3441">
      <formula>OR((AC305-AC304)&gt;5,(AC305-AC304)&lt;-5)</formula>
    </cfRule>
  </conditionalFormatting>
  <conditionalFormatting sqref="AD305">
    <cfRule type="expression" dxfId="3057" priority="3440">
      <formula>OR((AD305-AD304)&gt;5,(AD305-AD304)&lt;-5)</formula>
    </cfRule>
  </conditionalFormatting>
  <conditionalFormatting sqref="AE305">
    <cfRule type="expression" dxfId="3056" priority="3439">
      <formula>OR((AE305-AE304)&gt;5,(AE305-AE304)&lt;-5)</formula>
    </cfRule>
  </conditionalFormatting>
  <conditionalFormatting sqref="N307:P307">
    <cfRule type="expression" dxfId="3055" priority="3436">
      <formula>OR((N307-N306)&gt;5,(N307-N306)&lt;-5)</formula>
    </cfRule>
  </conditionalFormatting>
  <conditionalFormatting sqref="Q307">
    <cfRule type="expression" dxfId="3054" priority="3435">
      <formula>OR((Q307-Q306)&gt;5,(Q307-Q306)&lt;-5)</formula>
    </cfRule>
  </conditionalFormatting>
  <conditionalFormatting sqref="R307">
    <cfRule type="expression" dxfId="3053" priority="3434">
      <formula>OR((R307-R306)&gt;5,(R307-R306)&lt;-5)</formula>
    </cfRule>
  </conditionalFormatting>
  <conditionalFormatting sqref="S307">
    <cfRule type="expression" dxfId="3052" priority="3433">
      <formula>OR((S307-S306)&gt;5,(S307-S306)&lt;-5)</formula>
    </cfRule>
  </conditionalFormatting>
  <conditionalFormatting sqref="T307">
    <cfRule type="expression" dxfId="3051" priority="3432">
      <formula>OR((T307-T306)&gt;5,(T307-T306)&lt;-5)</formula>
    </cfRule>
  </conditionalFormatting>
  <conditionalFormatting sqref="U307">
    <cfRule type="expression" dxfId="3050" priority="3431">
      <formula>OR((U307-U306)&gt;5,(U307-U306)&lt;-5)</formula>
    </cfRule>
  </conditionalFormatting>
  <conditionalFormatting sqref="V307">
    <cfRule type="expression" dxfId="3049" priority="3430">
      <formula>OR((V307-V306)&gt;5,(V307-V306)&lt;-5)</formula>
    </cfRule>
  </conditionalFormatting>
  <conditionalFormatting sqref="W307">
    <cfRule type="expression" dxfId="3048" priority="3429">
      <formula>OR((W307-W306)&gt;5,(W307-W306)&lt;-5)</formula>
    </cfRule>
  </conditionalFormatting>
  <conditionalFormatting sqref="X307">
    <cfRule type="expression" dxfId="3047" priority="3428">
      <formula>OR((X307-X306)&gt;5,(X307-X306)&lt;-5)</formula>
    </cfRule>
  </conditionalFormatting>
  <conditionalFormatting sqref="Y307">
    <cfRule type="expression" dxfId="3046" priority="3427">
      <formula>OR((Y307-Y306)&gt;5,(Y307-Y306)&lt;-5)</formula>
    </cfRule>
  </conditionalFormatting>
  <conditionalFormatting sqref="Z307">
    <cfRule type="expression" dxfId="3045" priority="3426">
      <formula>OR((Z307-Z306)&gt;5,(Z307-Z306)&lt;-5)</formula>
    </cfRule>
  </conditionalFormatting>
  <conditionalFormatting sqref="AA307">
    <cfRule type="expression" dxfId="3044" priority="3425">
      <formula>OR((AA307-AA306)&gt;5,(AA307-AA306)&lt;-5)</formula>
    </cfRule>
  </conditionalFormatting>
  <conditionalFormatting sqref="AB307">
    <cfRule type="expression" dxfId="3043" priority="3424">
      <formula>OR((AB307-AB306)&gt;5,(AB307-AB306)&lt;-5)</formula>
    </cfRule>
  </conditionalFormatting>
  <conditionalFormatting sqref="AC307">
    <cfRule type="expression" dxfId="3042" priority="3423">
      <formula>OR((AC307-AC306)&gt;5,(AC307-AC306)&lt;-5)</formula>
    </cfRule>
  </conditionalFormatting>
  <conditionalFormatting sqref="AD307">
    <cfRule type="expression" dxfId="3041" priority="3422">
      <formula>OR((AD307-AD306)&gt;5,(AD307-AD306)&lt;-5)</formula>
    </cfRule>
  </conditionalFormatting>
  <conditionalFormatting sqref="AE307">
    <cfRule type="expression" dxfId="3040" priority="3421">
      <formula>OR((AE307-AE306)&gt;5,(AE307-AE306)&lt;-5)</formula>
    </cfRule>
  </conditionalFormatting>
  <conditionalFormatting sqref="N308:P308">
    <cfRule type="expression" dxfId="3039" priority="3418">
      <formula>OR((N308-N307)&gt;5,(N308-N307)&lt;-5)</formula>
    </cfRule>
  </conditionalFormatting>
  <conditionalFormatting sqref="Q308">
    <cfRule type="expression" dxfId="3038" priority="3417">
      <formula>OR((Q308-Q307)&gt;5,(Q308-Q307)&lt;-5)</formula>
    </cfRule>
  </conditionalFormatting>
  <conditionalFormatting sqref="R308">
    <cfRule type="expression" dxfId="3037" priority="3416">
      <formula>OR((R308-R307)&gt;5,(R308-R307)&lt;-5)</formula>
    </cfRule>
  </conditionalFormatting>
  <conditionalFormatting sqref="S308">
    <cfRule type="expression" dxfId="3036" priority="3415">
      <formula>OR((S308-S307)&gt;5,(S308-S307)&lt;-5)</formula>
    </cfRule>
  </conditionalFormatting>
  <conditionalFormatting sqref="T308">
    <cfRule type="expression" dxfId="3035" priority="3414">
      <formula>OR((T308-T307)&gt;5,(T308-T307)&lt;-5)</formula>
    </cfRule>
  </conditionalFormatting>
  <conditionalFormatting sqref="U308">
    <cfRule type="expression" dxfId="3034" priority="3413">
      <formula>OR((U308-U307)&gt;5,(U308-U307)&lt;-5)</formula>
    </cfRule>
  </conditionalFormatting>
  <conditionalFormatting sqref="V308">
    <cfRule type="expression" dxfId="3033" priority="3412">
      <formula>OR((V308-V307)&gt;5,(V308-V307)&lt;-5)</formula>
    </cfRule>
  </conditionalFormatting>
  <conditionalFormatting sqref="W308">
    <cfRule type="expression" dxfId="3032" priority="3411">
      <formula>OR((W308-W307)&gt;5,(W308-W307)&lt;-5)</formula>
    </cfRule>
  </conditionalFormatting>
  <conditionalFormatting sqref="X308">
    <cfRule type="expression" dxfId="3031" priority="3410">
      <formula>OR((X308-X307)&gt;5,(X308-X307)&lt;-5)</formula>
    </cfRule>
  </conditionalFormatting>
  <conditionalFormatting sqref="Y308">
    <cfRule type="expression" dxfId="3030" priority="3409">
      <formula>OR((Y308-Y307)&gt;5,(Y308-Y307)&lt;-5)</formula>
    </cfRule>
  </conditionalFormatting>
  <conditionalFormatting sqref="Z308">
    <cfRule type="expression" dxfId="3029" priority="3408">
      <formula>OR((Z308-Z307)&gt;5,(Z308-Z307)&lt;-5)</formula>
    </cfRule>
  </conditionalFormatting>
  <conditionalFormatting sqref="AA308">
    <cfRule type="expression" dxfId="3028" priority="3407">
      <formula>OR((AA308-AA307)&gt;5,(AA308-AA307)&lt;-5)</formula>
    </cfRule>
  </conditionalFormatting>
  <conditionalFormatting sqref="AB308">
    <cfRule type="expression" dxfId="3027" priority="3406">
      <formula>OR((AB308-AB307)&gt;5,(AB308-AB307)&lt;-5)</formula>
    </cfRule>
  </conditionalFormatting>
  <conditionalFormatting sqref="AC308">
    <cfRule type="expression" dxfId="3026" priority="3405">
      <formula>OR((AC308-AC307)&gt;5,(AC308-AC307)&lt;-5)</formula>
    </cfRule>
  </conditionalFormatting>
  <conditionalFormatting sqref="AD308">
    <cfRule type="expression" dxfId="3025" priority="3404">
      <formula>OR((AD308-AD307)&gt;5,(AD308-AD307)&lt;-5)</formula>
    </cfRule>
  </conditionalFormatting>
  <conditionalFormatting sqref="AE308">
    <cfRule type="expression" dxfId="3024" priority="3403">
      <formula>OR((AE308-AE307)&gt;5,(AE308-AE307)&lt;-5)</formula>
    </cfRule>
  </conditionalFormatting>
  <conditionalFormatting sqref="N318:P318">
    <cfRule type="expression" dxfId="3023" priority="3400">
      <formula>OR((N318-N317)&gt;5,(N318-N317)&lt;-5)</formula>
    </cfRule>
  </conditionalFormatting>
  <conditionalFormatting sqref="Q318">
    <cfRule type="expression" dxfId="3022" priority="3399">
      <formula>OR((Q318-Q317)&gt;5,(Q318-Q317)&lt;-5)</formula>
    </cfRule>
  </conditionalFormatting>
  <conditionalFormatting sqref="R318">
    <cfRule type="expression" dxfId="3021" priority="3398">
      <formula>OR((R318-R317)&gt;5,(R318-R317)&lt;-5)</formula>
    </cfRule>
  </conditionalFormatting>
  <conditionalFormatting sqref="S318">
    <cfRule type="expression" dxfId="3020" priority="3397">
      <formula>OR((S318-S317)&gt;5,(S318-S317)&lt;-5)</formula>
    </cfRule>
  </conditionalFormatting>
  <conditionalFormatting sqref="T318">
    <cfRule type="expression" dxfId="3019" priority="3396">
      <formula>OR((T318-T317)&gt;5,(T318-T317)&lt;-5)</formula>
    </cfRule>
  </conditionalFormatting>
  <conditionalFormatting sqref="U318">
    <cfRule type="expression" dxfId="3018" priority="3395">
      <formula>OR((U318-U317)&gt;5,(U318-U317)&lt;-5)</formula>
    </cfRule>
  </conditionalFormatting>
  <conditionalFormatting sqref="V318">
    <cfRule type="expression" dxfId="3017" priority="3394">
      <formula>OR((V318-V317)&gt;5,(V318-V317)&lt;-5)</formula>
    </cfRule>
  </conditionalFormatting>
  <conditionalFormatting sqref="W318">
    <cfRule type="expression" dxfId="3016" priority="3393">
      <formula>OR((W318-W317)&gt;5,(W318-W317)&lt;-5)</formula>
    </cfRule>
  </conditionalFormatting>
  <conditionalFormatting sqref="X318">
    <cfRule type="expression" dxfId="3015" priority="3392">
      <formula>OR((X318-X317)&gt;5,(X318-X317)&lt;-5)</formula>
    </cfRule>
  </conditionalFormatting>
  <conditionalFormatting sqref="Y318">
    <cfRule type="expression" dxfId="3014" priority="3391">
      <formula>OR((Y318-Y317)&gt;5,(Y318-Y317)&lt;-5)</formula>
    </cfRule>
  </conditionalFormatting>
  <conditionalFormatting sqref="Z318">
    <cfRule type="expression" dxfId="3013" priority="3390">
      <formula>OR((Z318-Z317)&gt;5,(Z318-Z317)&lt;-5)</formula>
    </cfRule>
  </conditionalFormatting>
  <conditionalFormatting sqref="AA318">
    <cfRule type="expression" dxfId="3012" priority="3389">
      <formula>OR((AA318-AA317)&gt;5,(AA318-AA317)&lt;-5)</formula>
    </cfRule>
  </conditionalFormatting>
  <conditionalFormatting sqref="AB318">
    <cfRule type="expression" dxfId="3011" priority="3388">
      <formula>OR((AB318-AB317)&gt;5,(AB318-AB317)&lt;-5)</formula>
    </cfRule>
  </conditionalFormatting>
  <conditionalFormatting sqref="AC318">
    <cfRule type="expression" dxfId="3010" priority="3387">
      <formula>OR((AC318-AC317)&gt;5,(AC318-AC317)&lt;-5)</formula>
    </cfRule>
  </conditionalFormatting>
  <conditionalFormatting sqref="AD318">
    <cfRule type="expression" dxfId="3009" priority="3386">
      <formula>OR((AD318-AD317)&gt;5,(AD318-AD317)&lt;-5)</formula>
    </cfRule>
  </conditionalFormatting>
  <conditionalFormatting sqref="AE318">
    <cfRule type="expression" dxfId="3008" priority="3385">
      <formula>OR((AE318-AE317)&gt;5,(AE318-AE317)&lt;-5)</formula>
    </cfRule>
  </conditionalFormatting>
  <conditionalFormatting sqref="N319:P319">
    <cfRule type="expression" dxfId="3007" priority="3382">
      <formula>OR((N319-N318)&gt;5,(N319-N318)&lt;-5)</formula>
    </cfRule>
  </conditionalFormatting>
  <conditionalFormatting sqref="Q319">
    <cfRule type="expression" dxfId="3006" priority="3381">
      <formula>OR((Q319-Q318)&gt;5,(Q319-Q318)&lt;-5)</formula>
    </cfRule>
  </conditionalFormatting>
  <conditionalFormatting sqref="R319">
    <cfRule type="expression" dxfId="3005" priority="3380">
      <formula>OR((R319-R318)&gt;5,(R319-R318)&lt;-5)</formula>
    </cfRule>
  </conditionalFormatting>
  <conditionalFormatting sqref="S319">
    <cfRule type="expression" dxfId="3004" priority="3379">
      <formula>OR((S319-S318)&gt;5,(S319-S318)&lt;-5)</formula>
    </cfRule>
  </conditionalFormatting>
  <conditionalFormatting sqref="T319">
    <cfRule type="expression" dxfId="3003" priority="3378">
      <formula>OR((T319-T318)&gt;5,(T319-T318)&lt;-5)</formula>
    </cfRule>
  </conditionalFormatting>
  <conditionalFormatting sqref="U319">
    <cfRule type="expression" dxfId="3002" priority="3377">
      <formula>OR((U319-U318)&gt;5,(U319-U318)&lt;-5)</formula>
    </cfRule>
  </conditionalFormatting>
  <conditionalFormatting sqref="V319">
    <cfRule type="expression" dxfId="3001" priority="3376">
      <formula>OR((V319-V318)&gt;5,(V319-V318)&lt;-5)</formula>
    </cfRule>
  </conditionalFormatting>
  <conditionalFormatting sqref="W319">
    <cfRule type="expression" dxfId="3000" priority="3375">
      <formula>OR((W319-W318)&gt;5,(W319-W318)&lt;-5)</formula>
    </cfRule>
  </conditionalFormatting>
  <conditionalFormatting sqref="X319">
    <cfRule type="expression" dxfId="2999" priority="3374">
      <formula>OR((X319-X318)&gt;5,(X319-X318)&lt;-5)</formula>
    </cfRule>
  </conditionalFormatting>
  <conditionalFormatting sqref="Y319">
    <cfRule type="expression" dxfId="2998" priority="3373">
      <formula>OR((Y319-Y318)&gt;5,(Y319-Y318)&lt;-5)</formula>
    </cfRule>
  </conditionalFormatting>
  <conditionalFormatting sqref="Z319">
    <cfRule type="expression" dxfId="2997" priority="3372">
      <formula>OR((Z319-Z318)&gt;5,(Z319-Z318)&lt;-5)</formula>
    </cfRule>
  </conditionalFormatting>
  <conditionalFormatting sqref="AA319">
    <cfRule type="expression" dxfId="2996" priority="3371">
      <formula>OR((AA319-AA318)&gt;5,(AA319-AA318)&lt;-5)</formula>
    </cfRule>
  </conditionalFormatting>
  <conditionalFormatting sqref="AB319">
    <cfRule type="expression" dxfId="2995" priority="3370">
      <formula>OR((AB319-AB318)&gt;5,(AB319-AB318)&lt;-5)</formula>
    </cfRule>
  </conditionalFormatting>
  <conditionalFormatting sqref="AC319">
    <cfRule type="expression" dxfId="2994" priority="3369">
      <formula>OR((AC319-AC318)&gt;5,(AC319-AC318)&lt;-5)</formula>
    </cfRule>
  </conditionalFormatting>
  <conditionalFormatting sqref="AD319">
    <cfRule type="expression" dxfId="2993" priority="3368">
      <formula>OR((AD319-AD318)&gt;5,(AD319-AD318)&lt;-5)</formula>
    </cfRule>
  </conditionalFormatting>
  <conditionalFormatting sqref="AE319">
    <cfRule type="expression" dxfId="2992" priority="3367">
      <formula>OR((AE319-AE318)&gt;5,(AE319-AE318)&lt;-5)</formula>
    </cfRule>
  </conditionalFormatting>
  <conditionalFormatting sqref="N320:P320">
    <cfRule type="expression" dxfId="2991" priority="3364">
      <formula>OR((N320-N319)&gt;5,(N320-N319)&lt;-5)</formula>
    </cfRule>
  </conditionalFormatting>
  <conditionalFormatting sqref="Q320">
    <cfRule type="expression" dxfId="2990" priority="3363">
      <formula>OR((Q320-Q319)&gt;5,(Q320-Q319)&lt;-5)</formula>
    </cfRule>
  </conditionalFormatting>
  <conditionalFormatting sqref="R320">
    <cfRule type="expression" dxfId="2989" priority="3362">
      <formula>OR((R320-R319)&gt;5,(R320-R319)&lt;-5)</formula>
    </cfRule>
  </conditionalFormatting>
  <conditionalFormatting sqref="S320">
    <cfRule type="expression" dxfId="2988" priority="3361">
      <formula>OR((S320-S319)&gt;5,(S320-S319)&lt;-5)</formula>
    </cfRule>
  </conditionalFormatting>
  <conditionalFormatting sqref="T320">
    <cfRule type="expression" dxfId="2987" priority="3360">
      <formula>OR((T320-T319)&gt;5,(T320-T319)&lt;-5)</formula>
    </cfRule>
  </conditionalFormatting>
  <conditionalFormatting sqref="U320">
    <cfRule type="expression" dxfId="2986" priority="3359">
      <formula>OR((U320-U319)&gt;5,(U320-U319)&lt;-5)</formula>
    </cfRule>
  </conditionalFormatting>
  <conditionalFormatting sqref="V320">
    <cfRule type="expression" dxfId="2985" priority="3358">
      <formula>OR((V320-V319)&gt;5,(V320-V319)&lt;-5)</formula>
    </cfRule>
  </conditionalFormatting>
  <conditionalFormatting sqref="W320">
    <cfRule type="expression" dxfId="2984" priority="3357">
      <formula>OR((W320-W319)&gt;5,(W320-W319)&lt;-5)</formula>
    </cfRule>
  </conditionalFormatting>
  <conditionalFormatting sqref="X320">
    <cfRule type="expression" dxfId="2983" priority="3356">
      <formula>OR((X320-X319)&gt;5,(X320-X319)&lt;-5)</formula>
    </cfRule>
  </conditionalFormatting>
  <conditionalFormatting sqref="Y320">
    <cfRule type="expression" dxfId="2982" priority="3355">
      <formula>OR((Y320-Y319)&gt;5,(Y320-Y319)&lt;-5)</formula>
    </cfRule>
  </conditionalFormatting>
  <conditionalFormatting sqref="Z320">
    <cfRule type="expression" dxfId="2981" priority="3354">
      <formula>OR((Z320-Z319)&gt;5,(Z320-Z319)&lt;-5)</formula>
    </cfRule>
  </conditionalFormatting>
  <conditionalFormatting sqref="AA320">
    <cfRule type="expression" dxfId="2980" priority="3353">
      <formula>OR((AA320-AA319)&gt;5,(AA320-AA319)&lt;-5)</formula>
    </cfRule>
  </conditionalFormatting>
  <conditionalFormatting sqref="AB320">
    <cfRule type="expression" dxfId="2979" priority="3352">
      <formula>OR((AB320-AB319)&gt;5,(AB320-AB319)&lt;-5)</formula>
    </cfRule>
  </conditionalFormatting>
  <conditionalFormatting sqref="AC320">
    <cfRule type="expression" dxfId="2978" priority="3351">
      <formula>OR((AC320-AC319)&gt;5,(AC320-AC319)&lt;-5)</formula>
    </cfRule>
  </conditionalFormatting>
  <conditionalFormatting sqref="AD320">
    <cfRule type="expression" dxfId="2977" priority="3350">
      <formula>OR((AD320-AD319)&gt;5,(AD320-AD319)&lt;-5)</formula>
    </cfRule>
  </conditionalFormatting>
  <conditionalFormatting sqref="AE320">
    <cfRule type="expression" dxfId="2976" priority="3349">
      <formula>OR((AE320-AE319)&gt;5,(AE320-AE319)&lt;-5)</formula>
    </cfRule>
  </conditionalFormatting>
  <conditionalFormatting sqref="N321:P321">
    <cfRule type="expression" dxfId="2975" priority="3346">
      <formula>OR((N321-N320)&gt;5,(N321-N320)&lt;-5)</formula>
    </cfRule>
  </conditionalFormatting>
  <conditionalFormatting sqref="Q321">
    <cfRule type="expression" dxfId="2974" priority="3345">
      <formula>OR((Q321-Q320)&gt;5,(Q321-Q320)&lt;-5)</formula>
    </cfRule>
  </conditionalFormatting>
  <conditionalFormatting sqref="R321">
    <cfRule type="expression" dxfId="2973" priority="3344">
      <formula>OR((R321-R320)&gt;5,(R321-R320)&lt;-5)</formula>
    </cfRule>
  </conditionalFormatting>
  <conditionalFormatting sqref="S321">
    <cfRule type="expression" dxfId="2972" priority="3343">
      <formula>OR((S321-S320)&gt;5,(S321-S320)&lt;-5)</formula>
    </cfRule>
  </conditionalFormatting>
  <conditionalFormatting sqref="T321">
    <cfRule type="expression" dxfId="2971" priority="3342">
      <formula>OR((T321-T320)&gt;5,(T321-T320)&lt;-5)</formula>
    </cfRule>
  </conditionalFormatting>
  <conditionalFormatting sqref="U321">
    <cfRule type="expression" dxfId="2970" priority="3341">
      <formula>OR((U321-U320)&gt;5,(U321-U320)&lt;-5)</formula>
    </cfRule>
  </conditionalFormatting>
  <conditionalFormatting sqref="V321">
    <cfRule type="expression" dxfId="2969" priority="3340">
      <formula>OR((V321-V320)&gt;5,(V321-V320)&lt;-5)</formula>
    </cfRule>
  </conditionalFormatting>
  <conditionalFormatting sqref="W321">
    <cfRule type="expression" dxfId="2968" priority="3339">
      <formula>OR((W321-W320)&gt;5,(W321-W320)&lt;-5)</formula>
    </cfRule>
  </conditionalFormatting>
  <conditionalFormatting sqref="X321">
    <cfRule type="expression" dxfId="2967" priority="3338">
      <formula>OR((X321-X320)&gt;5,(X321-X320)&lt;-5)</formula>
    </cfRule>
  </conditionalFormatting>
  <conditionalFormatting sqref="Y321">
    <cfRule type="expression" dxfId="2966" priority="3337">
      <formula>OR((Y321-Y320)&gt;5,(Y321-Y320)&lt;-5)</formula>
    </cfRule>
  </conditionalFormatting>
  <conditionalFormatting sqref="Z321">
    <cfRule type="expression" dxfId="2965" priority="3336">
      <formula>OR((Z321-Z320)&gt;5,(Z321-Z320)&lt;-5)</formula>
    </cfRule>
  </conditionalFormatting>
  <conditionalFormatting sqref="AA321">
    <cfRule type="expression" dxfId="2964" priority="3335">
      <formula>OR((AA321-AA320)&gt;5,(AA321-AA320)&lt;-5)</formula>
    </cfRule>
  </conditionalFormatting>
  <conditionalFormatting sqref="AB321">
    <cfRule type="expression" dxfId="2963" priority="3334">
      <formula>OR((AB321-AB320)&gt;5,(AB321-AB320)&lt;-5)</formula>
    </cfRule>
  </conditionalFormatting>
  <conditionalFormatting sqref="AC321">
    <cfRule type="expression" dxfId="2962" priority="3333">
      <formula>OR((AC321-AC320)&gt;5,(AC321-AC320)&lt;-5)</formula>
    </cfRule>
  </conditionalFormatting>
  <conditionalFormatting sqref="AD321">
    <cfRule type="expression" dxfId="2961" priority="3332">
      <formula>OR((AD321-AD320)&gt;5,(AD321-AD320)&lt;-5)</formula>
    </cfRule>
  </conditionalFormatting>
  <conditionalFormatting sqref="AE321">
    <cfRule type="expression" dxfId="2960" priority="3331">
      <formula>OR((AE321-AE320)&gt;5,(AE321-AE320)&lt;-5)</formula>
    </cfRule>
  </conditionalFormatting>
  <conditionalFormatting sqref="N322:P322">
    <cfRule type="expression" dxfId="2959" priority="3328">
      <formula>OR((N322-N321)&gt;5,(N322-N321)&lt;-5)</formula>
    </cfRule>
  </conditionalFormatting>
  <conditionalFormatting sqref="Q322">
    <cfRule type="expression" dxfId="2958" priority="3327">
      <formula>OR((Q322-Q321)&gt;5,(Q322-Q321)&lt;-5)</formula>
    </cfRule>
  </conditionalFormatting>
  <conditionalFormatting sqref="R322">
    <cfRule type="expression" dxfId="2957" priority="3326">
      <formula>OR((R322-R321)&gt;5,(R322-R321)&lt;-5)</formula>
    </cfRule>
  </conditionalFormatting>
  <conditionalFormatting sqref="S322">
    <cfRule type="expression" dxfId="2956" priority="3325">
      <formula>OR((S322-S321)&gt;5,(S322-S321)&lt;-5)</formula>
    </cfRule>
  </conditionalFormatting>
  <conditionalFormatting sqref="T322">
    <cfRule type="expression" dxfId="2955" priority="3324">
      <formula>OR((T322-T321)&gt;5,(T322-T321)&lt;-5)</formula>
    </cfRule>
  </conditionalFormatting>
  <conditionalFormatting sqref="U322">
    <cfRule type="expression" dxfId="2954" priority="3323">
      <formula>OR((U322-U321)&gt;5,(U322-U321)&lt;-5)</formula>
    </cfRule>
  </conditionalFormatting>
  <conditionalFormatting sqref="V322">
    <cfRule type="expression" dxfId="2953" priority="3322">
      <formula>OR((V322-V321)&gt;5,(V322-V321)&lt;-5)</formula>
    </cfRule>
  </conditionalFormatting>
  <conditionalFormatting sqref="W322">
    <cfRule type="expression" dxfId="2952" priority="3321">
      <formula>OR((W322-W321)&gt;5,(W322-W321)&lt;-5)</formula>
    </cfRule>
  </conditionalFormatting>
  <conditionalFormatting sqref="X322">
    <cfRule type="expression" dxfId="2951" priority="3320">
      <formula>OR((X322-X321)&gt;5,(X322-X321)&lt;-5)</formula>
    </cfRule>
  </conditionalFormatting>
  <conditionalFormatting sqref="Y322">
    <cfRule type="expression" dxfId="2950" priority="3319">
      <formula>OR((Y322-Y321)&gt;5,(Y322-Y321)&lt;-5)</formula>
    </cfRule>
  </conditionalFormatting>
  <conditionalFormatting sqref="Z322">
    <cfRule type="expression" dxfId="2949" priority="3318">
      <formula>OR((Z322-Z321)&gt;5,(Z322-Z321)&lt;-5)</formula>
    </cfRule>
  </conditionalFormatting>
  <conditionalFormatting sqref="AA322">
    <cfRule type="expression" dxfId="2948" priority="3317">
      <formula>OR((AA322-AA321)&gt;5,(AA322-AA321)&lt;-5)</formula>
    </cfRule>
  </conditionalFormatting>
  <conditionalFormatting sqref="AB322">
    <cfRule type="expression" dxfId="2947" priority="3316">
      <formula>OR((AB322-AB321)&gt;5,(AB322-AB321)&lt;-5)</formula>
    </cfRule>
  </conditionalFormatting>
  <conditionalFormatting sqref="AC322">
    <cfRule type="expression" dxfId="2946" priority="3315">
      <formula>OR((AC322-AC321)&gt;5,(AC322-AC321)&lt;-5)</formula>
    </cfRule>
  </conditionalFormatting>
  <conditionalFormatting sqref="AD322">
    <cfRule type="expression" dxfId="2945" priority="3314">
      <formula>OR((AD322-AD321)&gt;5,(AD322-AD321)&lt;-5)</formula>
    </cfRule>
  </conditionalFormatting>
  <conditionalFormatting sqref="AE322">
    <cfRule type="expression" dxfId="2944" priority="3313">
      <formula>OR((AE322-AE321)&gt;5,(AE322-AE321)&lt;-5)</formula>
    </cfRule>
  </conditionalFormatting>
  <conditionalFormatting sqref="N324:P324">
    <cfRule type="expression" dxfId="2943" priority="3310">
      <formula>OR((N324-N323)&gt;5,(N324-N323)&lt;-5)</formula>
    </cfRule>
  </conditionalFormatting>
  <conditionalFormatting sqref="Q324">
    <cfRule type="expression" dxfId="2942" priority="3309">
      <formula>OR((Q324-Q323)&gt;5,(Q324-Q323)&lt;-5)</formula>
    </cfRule>
  </conditionalFormatting>
  <conditionalFormatting sqref="R324">
    <cfRule type="expression" dxfId="2941" priority="3308">
      <formula>OR((R324-R323)&gt;5,(R324-R323)&lt;-5)</formula>
    </cfRule>
  </conditionalFormatting>
  <conditionalFormatting sqref="S324">
    <cfRule type="expression" dxfId="2940" priority="3307">
      <formula>OR((S324-S323)&gt;5,(S324-S323)&lt;-5)</formula>
    </cfRule>
  </conditionalFormatting>
  <conditionalFormatting sqref="T324">
    <cfRule type="expression" dxfId="2939" priority="3306">
      <formula>OR((T324-T323)&gt;5,(T324-T323)&lt;-5)</formula>
    </cfRule>
  </conditionalFormatting>
  <conditionalFormatting sqref="U324">
    <cfRule type="expression" dxfId="2938" priority="3305">
      <formula>OR((U324-U323)&gt;5,(U324-U323)&lt;-5)</formula>
    </cfRule>
  </conditionalFormatting>
  <conditionalFormatting sqref="V324">
    <cfRule type="expression" dxfId="2937" priority="3304">
      <formula>OR((V324-V323)&gt;5,(V324-V323)&lt;-5)</formula>
    </cfRule>
  </conditionalFormatting>
  <conditionalFormatting sqref="W324">
    <cfRule type="expression" dxfId="2936" priority="3303">
      <formula>OR((W324-W323)&gt;5,(W324-W323)&lt;-5)</formula>
    </cfRule>
  </conditionalFormatting>
  <conditionalFormatting sqref="X324">
    <cfRule type="expression" dxfId="2935" priority="3302">
      <formula>OR((X324-X323)&gt;5,(X324-X323)&lt;-5)</formula>
    </cfRule>
  </conditionalFormatting>
  <conditionalFormatting sqref="Y324">
    <cfRule type="expression" dxfId="2934" priority="3301">
      <formula>OR((Y324-Y323)&gt;5,(Y324-Y323)&lt;-5)</formula>
    </cfRule>
  </conditionalFormatting>
  <conditionalFormatting sqref="Z324">
    <cfRule type="expression" dxfId="2933" priority="3300">
      <formula>OR((Z324-Z323)&gt;5,(Z324-Z323)&lt;-5)</formula>
    </cfRule>
  </conditionalFormatting>
  <conditionalFormatting sqref="AA324">
    <cfRule type="expression" dxfId="2932" priority="3299">
      <formula>OR((AA324-AA323)&gt;5,(AA324-AA323)&lt;-5)</formula>
    </cfRule>
  </conditionalFormatting>
  <conditionalFormatting sqref="AB324">
    <cfRule type="expression" dxfId="2931" priority="3298">
      <formula>OR((AB324-AB323)&gt;5,(AB324-AB323)&lt;-5)</formula>
    </cfRule>
  </conditionalFormatting>
  <conditionalFormatting sqref="AC324">
    <cfRule type="expression" dxfId="2930" priority="3297">
      <formula>OR((AC324-AC323)&gt;5,(AC324-AC323)&lt;-5)</formula>
    </cfRule>
  </conditionalFormatting>
  <conditionalFormatting sqref="AD324">
    <cfRule type="expression" dxfId="2929" priority="3296">
      <formula>OR((AD324-AD323)&gt;5,(AD324-AD323)&lt;-5)</formula>
    </cfRule>
  </conditionalFormatting>
  <conditionalFormatting sqref="AE324">
    <cfRule type="expression" dxfId="2928" priority="3295">
      <formula>OR((AE324-AE323)&gt;5,(AE324-AE323)&lt;-5)</formula>
    </cfRule>
  </conditionalFormatting>
  <conditionalFormatting sqref="N325:P325">
    <cfRule type="expression" dxfId="2927" priority="3292">
      <formula>OR((N325-N324)&gt;5,(N325-N324)&lt;-5)</formula>
    </cfRule>
  </conditionalFormatting>
  <conditionalFormatting sqref="Q325">
    <cfRule type="expression" dxfId="2926" priority="3291">
      <formula>OR((Q325-Q324)&gt;5,(Q325-Q324)&lt;-5)</formula>
    </cfRule>
  </conditionalFormatting>
  <conditionalFormatting sqref="R325">
    <cfRule type="expression" dxfId="2925" priority="3290">
      <formula>OR((R325-R324)&gt;5,(R325-R324)&lt;-5)</formula>
    </cfRule>
  </conditionalFormatting>
  <conditionalFormatting sqref="S325">
    <cfRule type="expression" dxfId="2924" priority="3289">
      <formula>OR((S325-S324)&gt;5,(S325-S324)&lt;-5)</formula>
    </cfRule>
  </conditionalFormatting>
  <conditionalFormatting sqref="T325">
    <cfRule type="expression" dxfId="2923" priority="3288">
      <formula>OR((T325-T324)&gt;5,(T325-T324)&lt;-5)</formula>
    </cfRule>
  </conditionalFormatting>
  <conditionalFormatting sqref="U325">
    <cfRule type="expression" dxfId="2922" priority="3287">
      <formula>OR((U325-U324)&gt;5,(U325-U324)&lt;-5)</formula>
    </cfRule>
  </conditionalFormatting>
  <conditionalFormatting sqref="V325">
    <cfRule type="expression" dxfId="2921" priority="3286">
      <formula>OR((V325-V324)&gt;5,(V325-V324)&lt;-5)</formula>
    </cfRule>
  </conditionalFormatting>
  <conditionalFormatting sqref="W325">
    <cfRule type="expression" dxfId="2920" priority="3285">
      <formula>OR((W325-W324)&gt;5,(W325-W324)&lt;-5)</formula>
    </cfRule>
  </conditionalFormatting>
  <conditionalFormatting sqref="X325">
    <cfRule type="expression" dxfId="2919" priority="3284">
      <formula>OR((X325-X324)&gt;5,(X325-X324)&lt;-5)</formula>
    </cfRule>
  </conditionalFormatting>
  <conditionalFormatting sqref="Y325">
    <cfRule type="expression" dxfId="2918" priority="3283">
      <formula>OR((Y325-Y324)&gt;5,(Y325-Y324)&lt;-5)</formula>
    </cfRule>
  </conditionalFormatting>
  <conditionalFormatting sqref="Z325">
    <cfRule type="expression" dxfId="2917" priority="3282">
      <formula>OR((Z325-Z324)&gt;5,(Z325-Z324)&lt;-5)</formula>
    </cfRule>
  </conditionalFormatting>
  <conditionalFormatting sqref="AA325">
    <cfRule type="expression" dxfId="2916" priority="3281">
      <formula>OR((AA325-AA324)&gt;5,(AA325-AA324)&lt;-5)</formula>
    </cfRule>
  </conditionalFormatting>
  <conditionalFormatting sqref="AB325">
    <cfRule type="expression" dxfId="2915" priority="3280">
      <formula>OR((AB325-AB324)&gt;5,(AB325-AB324)&lt;-5)</formula>
    </cfRule>
  </conditionalFormatting>
  <conditionalFormatting sqref="AC325">
    <cfRule type="expression" dxfId="2914" priority="3279">
      <formula>OR((AC325-AC324)&gt;5,(AC325-AC324)&lt;-5)</formula>
    </cfRule>
  </conditionalFormatting>
  <conditionalFormatting sqref="AD325">
    <cfRule type="expression" dxfId="2913" priority="3278">
      <formula>OR((AD325-AD324)&gt;5,(AD325-AD324)&lt;-5)</formula>
    </cfRule>
  </conditionalFormatting>
  <conditionalFormatting sqref="AE325">
    <cfRule type="expression" dxfId="2912" priority="3277">
      <formula>OR((AE325-AE324)&gt;5,(AE325-AE324)&lt;-5)</formula>
    </cfRule>
  </conditionalFormatting>
  <conditionalFormatting sqref="N327:P327">
    <cfRule type="expression" dxfId="2911" priority="3274">
      <formula>OR((N327-N326)&gt;5,(N327-N326)&lt;-5)</formula>
    </cfRule>
  </conditionalFormatting>
  <conditionalFormatting sqref="Q327">
    <cfRule type="expression" dxfId="2910" priority="3273">
      <formula>OR((Q327-Q326)&gt;5,(Q327-Q326)&lt;-5)</formula>
    </cfRule>
  </conditionalFormatting>
  <conditionalFormatting sqref="R327">
    <cfRule type="expression" dxfId="2909" priority="3272">
      <formula>OR((R327-R326)&gt;5,(R327-R326)&lt;-5)</formula>
    </cfRule>
  </conditionalFormatting>
  <conditionalFormatting sqref="S327">
    <cfRule type="expression" dxfId="2908" priority="3271">
      <formula>OR((S327-S326)&gt;5,(S327-S326)&lt;-5)</formula>
    </cfRule>
  </conditionalFormatting>
  <conditionalFormatting sqref="T327">
    <cfRule type="expression" dxfId="2907" priority="3270">
      <formula>OR((T327-T326)&gt;5,(T327-T326)&lt;-5)</formula>
    </cfRule>
  </conditionalFormatting>
  <conditionalFormatting sqref="U327">
    <cfRule type="expression" dxfId="2906" priority="3269">
      <formula>OR((U327-U326)&gt;5,(U327-U326)&lt;-5)</formula>
    </cfRule>
  </conditionalFormatting>
  <conditionalFormatting sqref="V327">
    <cfRule type="expression" dxfId="2905" priority="3268">
      <formula>OR((V327-V326)&gt;5,(V327-V326)&lt;-5)</formula>
    </cfRule>
  </conditionalFormatting>
  <conditionalFormatting sqref="W327">
    <cfRule type="expression" dxfId="2904" priority="3267">
      <formula>OR((W327-W326)&gt;5,(W327-W326)&lt;-5)</formula>
    </cfRule>
  </conditionalFormatting>
  <conditionalFormatting sqref="X327">
    <cfRule type="expression" dxfId="2903" priority="3266">
      <formula>OR((X327-X326)&gt;5,(X327-X326)&lt;-5)</formula>
    </cfRule>
  </conditionalFormatting>
  <conditionalFormatting sqref="Y327">
    <cfRule type="expression" dxfId="2902" priority="3265">
      <formula>OR((Y327-Y326)&gt;5,(Y327-Y326)&lt;-5)</formula>
    </cfRule>
  </conditionalFormatting>
  <conditionalFormatting sqref="Z327">
    <cfRule type="expression" dxfId="2901" priority="3264">
      <formula>OR((Z327-Z326)&gt;5,(Z327-Z326)&lt;-5)</formula>
    </cfRule>
  </conditionalFormatting>
  <conditionalFormatting sqref="AA327">
    <cfRule type="expression" dxfId="2900" priority="3263">
      <formula>OR((AA327-AA326)&gt;5,(AA327-AA326)&lt;-5)</formula>
    </cfRule>
  </conditionalFormatting>
  <conditionalFormatting sqref="AB327">
    <cfRule type="expression" dxfId="2899" priority="3262">
      <formula>OR((AB327-AB326)&gt;5,(AB327-AB326)&lt;-5)</formula>
    </cfRule>
  </conditionalFormatting>
  <conditionalFormatting sqref="AC327">
    <cfRule type="expression" dxfId="2898" priority="3261">
      <formula>OR((AC327-AC326)&gt;5,(AC327-AC326)&lt;-5)</formula>
    </cfRule>
  </conditionalFormatting>
  <conditionalFormatting sqref="AD327">
    <cfRule type="expression" dxfId="2897" priority="3260">
      <formula>OR((AD327-AD326)&gt;5,(AD327-AD326)&lt;-5)</formula>
    </cfRule>
  </conditionalFormatting>
  <conditionalFormatting sqref="AE327">
    <cfRule type="expression" dxfId="2896" priority="3259">
      <formula>OR((AE327-AE326)&gt;5,(AE327-AE326)&lt;-5)</formula>
    </cfRule>
  </conditionalFormatting>
  <conditionalFormatting sqref="N328:P328">
    <cfRule type="expression" dxfId="2895" priority="3256">
      <formula>OR((N328-N327)&gt;5,(N328-N327)&lt;-5)</formula>
    </cfRule>
  </conditionalFormatting>
  <conditionalFormatting sqref="Q328">
    <cfRule type="expression" dxfId="2894" priority="3255">
      <formula>OR((Q328-Q327)&gt;5,(Q328-Q327)&lt;-5)</formula>
    </cfRule>
  </conditionalFormatting>
  <conditionalFormatting sqref="R328">
    <cfRule type="expression" dxfId="2893" priority="3254">
      <formula>OR((R328-R327)&gt;5,(R328-R327)&lt;-5)</formula>
    </cfRule>
  </conditionalFormatting>
  <conditionalFormatting sqref="S328">
    <cfRule type="expression" dxfId="2892" priority="3253">
      <formula>OR((S328-S327)&gt;5,(S328-S327)&lt;-5)</formula>
    </cfRule>
  </conditionalFormatting>
  <conditionalFormatting sqref="T328">
    <cfRule type="expression" dxfId="2891" priority="3252">
      <formula>OR((T328-T327)&gt;5,(T328-T327)&lt;-5)</formula>
    </cfRule>
  </conditionalFormatting>
  <conditionalFormatting sqref="U328">
    <cfRule type="expression" dxfId="2890" priority="3251">
      <formula>OR((U328-U327)&gt;5,(U328-U327)&lt;-5)</formula>
    </cfRule>
  </conditionalFormatting>
  <conditionalFormatting sqref="V328">
    <cfRule type="expression" dxfId="2889" priority="3250">
      <formula>OR((V328-V327)&gt;5,(V328-V327)&lt;-5)</formula>
    </cfRule>
  </conditionalFormatting>
  <conditionalFormatting sqref="W328">
    <cfRule type="expression" dxfId="2888" priority="3249">
      <formula>OR((W328-W327)&gt;5,(W328-W327)&lt;-5)</formula>
    </cfRule>
  </conditionalFormatting>
  <conditionalFormatting sqref="X328">
    <cfRule type="expression" dxfId="2887" priority="3248">
      <formula>OR((X328-X327)&gt;5,(X328-X327)&lt;-5)</formula>
    </cfRule>
  </conditionalFormatting>
  <conditionalFormatting sqref="Y328">
    <cfRule type="expression" dxfId="2886" priority="3247">
      <formula>OR((Y328-Y327)&gt;5,(Y328-Y327)&lt;-5)</formula>
    </cfRule>
  </conditionalFormatting>
  <conditionalFormatting sqref="Z328">
    <cfRule type="expression" dxfId="2885" priority="3246">
      <formula>OR((Z328-Z327)&gt;5,(Z328-Z327)&lt;-5)</formula>
    </cfRule>
  </conditionalFormatting>
  <conditionalFormatting sqref="AA328">
    <cfRule type="expression" dxfId="2884" priority="3245">
      <formula>OR((AA328-AA327)&gt;5,(AA328-AA327)&lt;-5)</formula>
    </cfRule>
  </conditionalFormatting>
  <conditionalFormatting sqref="AB328">
    <cfRule type="expression" dxfId="2883" priority="3244">
      <formula>OR((AB328-AB327)&gt;5,(AB328-AB327)&lt;-5)</formula>
    </cfRule>
  </conditionalFormatting>
  <conditionalFormatting sqref="AC328">
    <cfRule type="expression" dxfId="2882" priority="3243">
      <formula>OR((AC328-AC327)&gt;5,(AC328-AC327)&lt;-5)</formula>
    </cfRule>
  </conditionalFormatting>
  <conditionalFormatting sqref="AD328">
    <cfRule type="expression" dxfId="2881" priority="3242">
      <formula>OR((AD328-AD327)&gt;5,(AD328-AD327)&lt;-5)</formula>
    </cfRule>
  </conditionalFormatting>
  <conditionalFormatting sqref="AE328">
    <cfRule type="expression" dxfId="2880" priority="3241">
      <formula>OR((AE328-AE327)&gt;5,(AE328-AE327)&lt;-5)</formula>
    </cfRule>
  </conditionalFormatting>
  <conditionalFormatting sqref="N330:P330">
    <cfRule type="expression" dxfId="2879" priority="3238">
      <formula>OR((N330-N329)&gt;5,(N330-N329)&lt;-5)</formula>
    </cfRule>
  </conditionalFormatting>
  <conditionalFormatting sqref="Q330">
    <cfRule type="expression" dxfId="2878" priority="3237">
      <formula>OR((Q330-Q329)&gt;5,(Q330-Q329)&lt;-5)</formula>
    </cfRule>
  </conditionalFormatting>
  <conditionalFormatting sqref="R330">
    <cfRule type="expression" dxfId="2877" priority="3236">
      <formula>OR((R330-R329)&gt;5,(R330-R329)&lt;-5)</formula>
    </cfRule>
  </conditionalFormatting>
  <conditionalFormatting sqref="S330">
    <cfRule type="expression" dxfId="2876" priority="3235">
      <formula>OR((S330-S329)&gt;5,(S330-S329)&lt;-5)</formula>
    </cfRule>
  </conditionalFormatting>
  <conditionalFormatting sqref="T330">
    <cfRule type="expression" dxfId="2875" priority="3234">
      <formula>OR((T330-T329)&gt;5,(T330-T329)&lt;-5)</formula>
    </cfRule>
  </conditionalFormatting>
  <conditionalFormatting sqref="U330">
    <cfRule type="expression" dxfId="2874" priority="3233">
      <formula>OR((U330-U329)&gt;5,(U330-U329)&lt;-5)</formula>
    </cfRule>
  </conditionalFormatting>
  <conditionalFormatting sqref="V330">
    <cfRule type="expression" dxfId="2873" priority="3232">
      <formula>OR((V330-V329)&gt;5,(V330-V329)&lt;-5)</formula>
    </cfRule>
  </conditionalFormatting>
  <conditionalFormatting sqref="W330">
    <cfRule type="expression" dxfId="2872" priority="3231">
      <formula>OR((W330-W329)&gt;5,(W330-W329)&lt;-5)</formula>
    </cfRule>
  </conditionalFormatting>
  <conditionalFormatting sqref="X330">
    <cfRule type="expression" dxfId="2871" priority="3230">
      <formula>OR((X330-X329)&gt;5,(X330-X329)&lt;-5)</formula>
    </cfRule>
  </conditionalFormatting>
  <conditionalFormatting sqref="Y330">
    <cfRule type="expression" dxfId="2870" priority="3229">
      <formula>OR((Y330-Y329)&gt;5,(Y330-Y329)&lt;-5)</formula>
    </cfRule>
  </conditionalFormatting>
  <conditionalFormatting sqref="Z330">
    <cfRule type="expression" dxfId="2869" priority="3228">
      <formula>OR((Z330-Z329)&gt;5,(Z330-Z329)&lt;-5)</formula>
    </cfRule>
  </conditionalFormatting>
  <conditionalFormatting sqref="AA330">
    <cfRule type="expression" dxfId="2868" priority="3227">
      <formula>OR((AA330-AA329)&gt;5,(AA330-AA329)&lt;-5)</formula>
    </cfRule>
  </conditionalFormatting>
  <conditionalFormatting sqref="AB330">
    <cfRule type="expression" dxfId="2867" priority="3226">
      <formula>OR((AB330-AB329)&gt;5,(AB330-AB329)&lt;-5)</formula>
    </cfRule>
  </conditionalFormatting>
  <conditionalFormatting sqref="AC330">
    <cfRule type="expression" dxfId="2866" priority="3225">
      <formula>OR((AC330-AC329)&gt;5,(AC330-AC329)&lt;-5)</formula>
    </cfRule>
  </conditionalFormatting>
  <conditionalFormatting sqref="AD330">
    <cfRule type="expression" dxfId="2865" priority="3224">
      <formula>OR((AD330-AD329)&gt;5,(AD330-AD329)&lt;-5)</formula>
    </cfRule>
  </conditionalFormatting>
  <conditionalFormatting sqref="AE330">
    <cfRule type="expression" dxfId="2864" priority="3223">
      <formula>OR((AE330-AE329)&gt;5,(AE330-AE329)&lt;-5)</formula>
    </cfRule>
  </conditionalFormatting>
  <conditionalFormatting sqref="N331:P331">
    <cfRule type="expression" dxfId="2863" priority="3220">
      <formula>OR((N331-N330)&gt;5,(N331-N330)&lt;-5)</formula>
    </cfRule>
  </conditionalFormatting>
  <conditionalFormatting sqref="Q331">
    <cfRule type="expression" dxfId="2862" priority="3219">
      <formula>OR((Q331-Q330)&gt;5,(Q331-Q330)&lt;-5)</formula>
    </cfRule>
  </conditionalFormatting>
  <conditionalFormatting sqref="R331">
    <cfRule type="expression" dxfId="2861" priority="3218">
      <formula>OR((R331-R330)&gt;5,(R331-R330)&lt;-5)</formula>
    </cfRule>
  </conditionalFormatting>
  <conditionalFormatting sqref="S331">
    <cfRule type="expression" dxfId="2860" priority="3217">
      <formula>OR((S331-S330)&gt;5,(S331-S330)&lt;-5)</formula>
    </cfRule>
  </conditionalFormatting>
  <conditionalFormatting sqref="T331">
    <cfRule type="expression" dxfId="2859" priority="3216">
      <formula>OR((T331-T330)&gt;5,(T331-T330)&lt;-5)</formula>
    </cfRule>
  </conditionalFormatting>
  <conditionalFormatting sqref="U331">
    <cfRule type="expression" dxfId="2858" priority="3215">
      <formula>OR((U331-U330)&gt;5,(U331-U330)&lt;-5)</formula>
    </cfRule>
  </conditionalFormatting>
  <conditionalFormatting sqref="V331">
    <cfRule type="expression" dxfId="2857" priority="3214">
      <formula>OR((V331-V330)&gt;5,(V331-V330)&lt;-5)</formula>
    </cfRule>
  </conditionalFormatting>
  <conditionalFormatting sqref="W331">
    <cfRule type="expression" dxfId="2856" priority="3213">
      <formula>OR((W331-W330)&gt;5,(W331-W330)&lt;-5)</formula>
    </cfRule>
  </conditionalFormatting>
  <conditionalFormatting sqref="X331">
    <cfRule type="expression" dxfId="2855" priority="3212">
      <formula>OR((X331-X330)&gt;5,(X331-X330)&lt;-5)</formula>
    </cfRule>
  </conditionalFormatting>
  <conditionalFormatting sqref="Y331">
    <cfRule type="expression" dxfId="2854" priority="3211">
      <formula>OR((Y331-Y330)&gt;5,(Y331-Y330)&lt;-5)</formula>
    </cfRule>
  </conditionalFormatting>
  <conditionalFormatting sqref="Z331">
    <cfRule type="expression" dxfId="2853" priority="3210">
      <formula>OR((Z331-Z330)&gt;5,(Z331-Z330)&lt;-5)</formula>
    </cfRule>
  </conditionalFormatting>
  <conditionalFormatting sqref="AA331">
    <cfRule type="expression" dxfId="2852" priority="3209">
      <formula>OR((AA331-AA330)&gt;5,(AA331-AA330)&lt;-5)</formula>
    </cfRule>
  </conditionalFormatting>
  <conditionalFormatting sqref="AB331">
    <cfRule type="expression" dxfId="2851" priority="3208">
      <formula>OR((AB331-AB330)&gt;5,(AB331-AB330)&lt;-5)</formula>
    </cfRule>
  </conditionalFormatting>
  <conditionalFormatting sqref="AC331">
    <cfRule type="expression" dxfId="2850" priority="3207">
      <formula>OR((AC331-AC330)&gt;5,(AC331-AC330)&lt;-5)</formula>
    </cfRule>
  </conditionalFormatting>
  <conditionalFormatting sqref="AD331">
    <cfRule type="expression" dxfId="2849" priority="3206">
      <formula>OR((AD331-AD330)&gt;5,(AD331-AD330)&lt;-5)</formula>
    </cfRule>
  </conditionalFormatting>
  <conditionalFormatting sqref="AE331">
    <cfRule type="expression" dxfId="2848" priority="3205">
      <formula>OR((AE331-AE330)&gt;5,(AE331-AE330)&lt;-5)</formula>
    </cfRule>
  </conditionalFormatting>
  <conditionalFormatting sqref="N333:P333">
    <cfRule type="expression" dxfId="2847" priority="3202">
      <formula>OR((N333-N332)&gt;5,(N333-N332)&lt;-5)</formula>
    </cfRule>
  </conditionalFormatting>
  <conditionalFormatting sqref="Q333">
    <cfRule type="expression" dxfId="2846" priority="3201">
      <formula>OR((Q333-Q332)&gt;5,(Q333-Q332)&lt;-5)</formula>
    </cfRule>
  </conditionalFormatting>
  <conditionalFormatting sqref="R333">
    <cfRule type="expression" dxfId="2845" priority="3200">
      <formula>OR((R333-R332)&gt;5,(R333-R332)&lt;-5)</formula>
    </cfRule>
  </conditionalFormatting>
  <conditionalFormatting sqref="S333">
    <cfRule type="expression" dxfId="2844" priority="3199">
      <formula>OR((S333-S332)&gt;5,(S333-S332)&lt;-5)</formula>
    </cfRule>
  </conditionalFormatting>
  <conditionalFormatting sqref="T333">
    <cfRule type="expression" dxfId="2843" priority="3198">
      <formula>OR((T333-T332)&gt;5,(T333-T332)&lt;-5)</formula>
    </cfRule>
  </conditionalFormatting>
  <conditionalFormatting sqref="U333">
    <cfRule type="expression" dxfId="2842" priority="3197">
      <formula>OR((U333-U332)&gt;5,(U333-U332)&lt;-5)</formula>
    </cfRule>
  </conditionalFormatting>
  <conditionalFormatting sqref="V333">
    <cfRule type="expression" dxfId="2841" priority="3196">
      <formula>OR((V333-V332)&gt;5,(V333-V332)&lt;-5)</formula>
    </cfRule>
  </conditionalFormatting>
  <conditionalFormatting sqref="W333">
    <cfRule type="expression" dxfId="2840" priority="3195">
      <formula>OR((W333-W332)&gt;5,(W333-W332)&lt;-5)</formula>
    </cfRule>
  </conditionalFormatting>
  <conditionalFormatting sqref="X333">
    <cfRule type="expression" dxfId="2839" priority="3194">
      <formula>OR((X333-X332)&gt;5,(X333-X332)&lt;-5)</formula>
    </cfRule>
  </conditionalFormatting>
  <conditionalFormatting sqref="Y333">
    <cfRule type="expression" dxfId="2838" priority="3193">
      <formula>OR((Y333-Y332)&gt;5,(Y333-Y332)&lt;-5)</formula>
    </cfRule>
  </conditionalFormatting>
  <conditionalFormatting sqref="Z333">
    <cfRule type="expression" dxfId="2837" priority="3192">
      <formula>OR((Z333-Z332)&gt;5,(Z333-Z332)&lt;-5)</formula>
    </cfRule>
  </conditionalFormatting>
  <conditionalFormatting sqref="AA333">
    <cfRule type="expression" dxfId="2836" priority="3191">
      <formula>OR((AA333-AA332)&gt;5,(AA333-AA332)&lt;-5)</formula>
    </cfRule>
  </conditionalFormatting>
  <conditionalFormatting sqref="AB333">
    <cfRule type="expression" dxfId="2835" priority="3190">
      <formula>OR((AB333-AB332)&gt;5,(AB333-AB332)&lt;-5)</formula>
    </cfRule>
  </conditionalFormatting>
  <conditionalFormatting sqref="AC333">
    <cfRule type="expression" dxfId="2834" priority="3189">
      <formula>OR((AC333-AC332)&gt;5,(AC333-AC332)&lt;-5)</formula>
    </cfRule>
  </conditionalFormatting>
  <conditionalFormatting sqref="AD333">
    <cfRule type="expression" dxfId="2833" priority="3188">
      <formula>OR((AD333-AD332)&gt;5,(AD333-AD332)&lt;-5)</formula>
    </cfRule>
  </conditionalFormatting>
  <conditionalFormatting sqref="AE333">
    <cfRule type="expression" dxfId="2832" priority="3187">
      <formula>OR((AE333-AE332)&gt;5,(AE333-AE332)&lt;-5)</formula>
    </cfRule>
  </conditionalFormatting>
  <conditionalFormatting sqref="N334:P334">
    <cfRule type="expression" dxfId="2831" priority="3184">
      <formula>OR((N334-N333)&gt;5,(N334-N333)&lt;-5)</formula>
    </cfRule>
  </conditionalFormatting>
  <conditionalFormatting sqref="Q334">
    <cfRule type="expression" dxfId="2830" priority="3183">
      <formula>OR((Q334-Q333)&gt;5,(Q334-Q333)&lt;-5)</formula>
    </cfRule>
  </conditionalFormatting>
  <conditionalFormatting sqref="R334">
    <cfRule type="expression" dxfId="2829" priority="3182">
      <formula>OR((R334-R333)&gt;5,(R334-R333)&lt;-5)</formula>
    </cfRule>
  </conditionalFormatting>
  <conditionalFormatting sqref="S334">
    <cfRule type="expression" dxfId="2828" priority="3181">
      <formula>OR((S334-S333)&gt;5,(S334-S333)&lt;-5)</formula>
    </cfRule>
  </conditionalFormatting>
  <conditionalFormatting sqref="T334">
    <cfRule type="expression" dxfId="2827" priority="3180">
      <formula>OR((T334-T333)&gt;5,(T334-T333)&lt;-5)</formula>
    </cfRule>
  </conditionalFormatting>
  <conditionalFormatting sqref="U334">
    <cfRule type="expression" dxfId="2826" priority="3179">
      <formula>OR((U334-U333)&gt;5,(U334-U333)&lt;-5)</formula>
    </cfRule>
  </conditionalFormatting>
  <conditionalFormatting sqref="V334">
    <cfRule type="expression" dxfId="2825" priority="3178">
      <formula>OR((V334-V333)&gt;5,(V334-V333)&lt;-5)</formula>
    </cfRule>
  </conditionalFormatting>
  <conditionalFormatting sqref="W334">
    <cfRule type="expression" dxfId="2824" priority="3177">
      <formula>OR((W334-W333)&gt;5,(W334-W333)&lt;-5)</formula>
    </cfRule>
  </conditionalFormatting>
  <conditionalFormatting sqref="X334">
    <cfRule type="expression" dxfId="2823" priority="3176">
      <formula>OR((X334-X333)&gt;5,(X334-X333)&lt;-5)</formula>
    </cfRule>
  </conditionalFormatting>
  <conditionalFormatting sqref="Y334">
    <cfRule type="expression" dxfId="2822" priority="3175">
      <formula>OR((Y334-Y333)&gt;5,(Y334-Y333)&lt;-5)</formula>
    </cfRule>
  </conditionalFormatting>
  <conditionalFormatting sqref="Z334">
    <cfRule type="expression" dxfId="2821" priority="3174">
      <formula>OR((Z334-Z333)&gt;5,(Z334-Z333)&lt;-5)</formula>
    </cfRule>
  </conditionalFormatting>
  <conditionalFormatting sqref="AA334">
    <cfRule type="expression" dxfId="2820" priority="3173">
      <formula>OR((AA334-AA333)&gt;5,(AA334-AA333)&lt;-5)</formula>
    </cfRule>
  </conditionalFormatting>
  <conditionalFormatting sqref="AB334">
    <cfRule type="expression" dxfId="2819" priority="3172">
      <formula>OR((AB334-AB333)&gt;5,(AB334-AB333)&lt;-5)</formula>
    </cfRule>
  </conditionalFormatting>
  <conditionalFormatting sqref="AC334">
    <cfRule type="expression" dxfId="2818" priority="3171">
      <formula>OR((AC334-AC333)&gt;5,(AC334-AC333)&lt;-5)</formula>
    </cfRule>
  </conditionalFormatting>
  <conditionalFormatting sqref="AD334">
    <cfRule type="expression" dxfId="2817" priority="3170">
      <formula>OR((AD334-AD333)&gt;5,(AD334-AD333)&lt;-5)</formula>
    </cfRule>
  </conditionalFormatting>
  <conditionalFormatting sqref="AE334">
    <cfRule type="expression" dxfId="2816" priority="3169">
      <formula>OR((AE334-AE333)&gt;5,(AE334-AE333)&lt;-5)</formula>
    </cfRule>
  </conditionalFormatting>
  <conditionalFormatting sqref="N336:P336">
    <cfRule type="expression" dxfId="2815" priority="3166">
      <formula>OR((N336-N335)&gt;5,(N336-N335)&lt;-5)</formula>
    </cfRule>
  </conditionalFormatting>
  <conditionalFormatting sqref="Q336">
    <cfRule type="expression" dxfId="2814" priority="3165">
      <formula>OR((Q336-Q335)&gt;5,(Q336-Q335)&lt;-5)</formula>
    </cfRule>
  </conditionalFormatting>
  <conditionalFormatting sqref="R336">
    <cfRule type="expression" dxfId="2813" priority="3164">
      <formula>OR((R336-R335)&gt;5,(R336-R335)&lt;-5)</formula>
    </cfRule>
  </conditionalFormatting>
  <conditionalFormatting sqref="S336">
    <cfRule type="expression" dxfId="2812" priority="3163">
      <formula>OR((S336-S335)&gt;5,(S336-S335)&lt;-5)</formula>
    </cfRule>
  </conditionalFormatting>
  <conditionalFormatting sqref="T336">
    <cfRule type="expression" dxfId="2811" priority="3162">
      <formula>OR((T336-T335)&gt;5,(T336-T335)&lt;-5)</formula>
    </cfRule>
  </conditionalFormatting>
  <conditionalFormatting sqref="U336">
    <cfRule type="expression" dxfId="2810" priority="3161">
      <formula>OR((U336-U335)&gt;5,(U336-U335)&lt;-5)</formula>
    </cfRule>
  </conditionalFormatting>
  <conditionalFormatting sqref="V336">
    <cfRule type="expression" dxfId="2809" priority="3160">
      <formula>OR((V336-V335)&gt;5,(V336-V335)&lt;-5)</formula>
    </cfRule>
  </conditionalFormatting>
  <conditionalFormatting sqref="W336">
    <cfRule type="expression" dxfId="2808" priority="3159">
      <formula>OR((W336-W335)&gt;5,(W336-W335)&lt;-5)</formula>
    </cfRule>
  </conditionalFormatting>
  <conditionalFormatting sqref="X336">
    <cfRule type="expression" dxfId="2807" priority="3158">
      <formula>OR((X336-X335)&gt;5,(X336-X335)&lt;-5)</formula>
    </cfRule>
  </conditionalFormatting>
  <conditionalFormatting sqref="Y336">
    <cfRule type="expression" dxfId="2806" priority="3157">
      <formula>OR((Y336-Y335)&gt;5,(Y336-Y335)&lt;-5)</formula>
    </cfRule>
  </conditionalFormatting>
  <conditionalFormatting sqref="Z336">
    <cfRule type="expression" dxfId="2805" priority="3156">
      <formula>OR((Z336-Z335)&gt;5,(Z336-Z335)&lt;-5)</formula>
    </cfRule>
  </conditionalFormatting>
  <conditionalFormatting sqref="AA336">
    <cfRule type="expression" dxfId="2804" priority="3155">
      <formula>OR((AA336-AA335)&gt;5,(AA336-AA335)&lt;-5)</formula>
    </cfRule>
  </conditionalFormatting>
  <conditionalFormatting sqref="AB336">
    <cfRule type="expression" dxfId="2803" priority="3154">
      <formula>OR((AB336-AB335)&gt;5,(AB336-AB335)&lt;-5)</formula>
    </cfRule>
  </conditionalFormatting>
  <conditionalFormatting sqref="AC336">
    <cfRule type="expression" dxfId="2802" priority="3153">
      <formula>OR((AC336-AC335)&gt;5,(AC336-AC335)&lt;-5)</formula>
    </cfRule>
  </conditionalFormatting>
  <conditionalFormatting sqref="AD336">
    <cfRule type="expression" dxfId="2801" priority="3152">
      <formula>OR((AD336-AD335)&gt;5,(AD336-AD335)&lt;-5)</formula>
    </cfRule>
  </conditionalFormatting>
  <conditionalFormatting sqref="AE336">
    <cfRule type="expression" dxfId="2800" priority="3151">
      <formula>OR((AE336-AE335)&gt;5,(AE336-AE335)&lt;-5)</formula>
    </cfRule>
  </conditionalFormatting>
  <conditionalFormatting sqref="N337:P337">
    <cfRule type="expression" dxfId="2799" priority="3148">
      <formula>OR((N337-N336)&gt;5,(N337-N336)&lt;-5)</formula>
    </cfRule>
  </conditionalFormatting>
  <conditionalFormatting sqref="Q337">
    <cfRule type="expression" dxfId="2798" priority="3147">
      <formula>OR((Q337-Q336)&gt;5,(Q337-Q336)&lt;-5)</formula>
    </cfRule>
  </conditionalFormatting>
  <conditionalFormatting sqref="R337">
    <cfRule type="expression" dxfId="2797" priority="3146">
      <formula>OR((R337-R336)&gt;5,(R337-R336)&lt;-5)</formula>
    </cfRule>
  </conditionalFormatting>
  <conditionalFormatting sqref="S337">
    <cfRule type="expression" dxfId="2796" priority="3145">
      <formula>OR((S337-S336)&gt;5,(S337-S336)&lt;-5)</formula>
    </cfRule>
  </conditionalFormatting>
  <conditionalFormatting sqref="T337">
    <cfRule type="expression" dxfId="2795" priority="3144">
      <formula>OR((T337-T336)&gt;5,(T337-T336)&lt;-5)</formula>
    </cfRule>
  </conditionalFormatting>
  <conditionalFormatting sqref="U337">
    <cfRule type="expression" dxfId="2794" priority="3143">
      <formula>OR((U337-U336)&gt;5,(U337-U336)&lt;-5)</formula>
    </cfRule>
  </conditionalFormatting>
  <conditionalFormatting sqref="V337">
    <cfRule type="expression" dxfId="2793" priority="3142">
      <formula>OR((V337-V336)&gt;5,(V337-V336)&lt;-5)</formula>
    </cfRule>
  </conditionalFormatting>
  <conditionalFormatting sqref="W337">
    <cfRule type="expression" dxfId="2792" priority="3141">
      <formula>OR((W337-W336)&gt;5,(W337-W336)&lt;-5)</formula>
    </cfRule>
  </conditionalFormatting>
  <conditionalFormatting sqref="X337">
    <cfRule type="expression" dxfId="2791" priority="3140">
      <formula>OR((X337-X336)&gt;5,(X337-X336)&lt;-5)</formula>
    </cfRule>
  </conditionalFormatting>
  <conditionalFormatting sqref="Y337">
    <cfRule type="expression" dxfId="2790" priority="3139">
      <formula>OR((Y337-Y336)&gt;5,(Y337-Y336)&lt;-5)</formula>
    </cfRule>
  </conditionalFormatting>
  <conditionalFormatting sqref="Z337">
    <cfRule type="expression" dxfId="2789" priority="3138">
      <formula>OR((Z337-Z336)&gt;5,(Z337-Z336)&lt;-5)</formula>
    </cfRule>
  </conditionalFormatting>
  <conditionalFormatting sqref="AA337">
    <cfRule type="expression" dxfId="2788" priority="3137">
      <formula>OR((AA337-AA336)&gt;5,(AA337-AA336)&lt;-5)</formula>
    </cfRule>
  </conditionalFormatting>
  <conditionalFormatting sqref="AB337">
    <cfRule type="expression" dxfId="2787" priority="3136">
      <formula>OR((AB337-AB336)&gt;5,(AB337-AB336)&lt;-5)</formula>
    </cfRule>
  </conditionalFormatting>
  <conditionalFormatting sqref="AC337">
    <cfRule type="expression" dxfId="2786" priority="3135">
      <formula>OR((AC337-AC336)&gt;5,(AC337-AC336)&lt;-5)</formula>
    </cfRule>
  </conditionalFormatting>
  <conditionalFormatting sqref="AD337">
    <cfRule type="expression" dxfId="2785" priority="3134">
      <formula>OR((AD337-AD336)&gt;5,(AD337-AD336)&lt;-5)</formula>
    </cfRule>
  </conditionalFormatting>
  <conditionalFormatting sqref="AE337">
    <cfRule type="expression" dxfId="2784" priority="3133">
      <formula>OR((AE337-AE336)&gt;5,(AE337-AE336)&lt;-5)</formula>
    </cfRule>
  </conditionalFormatting>
  <conditionalFormatting sqref="N339:P339">
    <cfRule type="expression" dxfId="2783" priority="3130">
      <formula>OR((N339-N338)&gt;5,(N339-N338)&lt;-5)</formula>
    </cfRule>
  </conditionalFormatting>
  <conditionalFormatting sqref="Q339">
    <cfRule type="expression" dxfId="2782" priority="3129">
      <formula>OR((Q339-Q338)&gt;5,(Q339-Q338)&lt;-5)</formula>
    </cfRule>
  </conditionalFormatting>
  <conditionalFormatting sqref="R339">
    <cfRule type="expression" dxfId="2781" priority="3128">
      <formula>OR((R339-R338)&gt;5,(R339-R338)&lt;-5)</formula>
    </cfRule>
  </conditionalFormatting>
  <conditionalFormatting sqref="S339">
    <cfRule type="expression" dxfId="2780" priority="3127">
      <formula>OR((S339-S338)&gt;5,(S339-S338)&lt;-5)</formula>
    </cfRule>
  </conditionalFormatting>
  <conditionalFormatting sqref="T339">
    <cfRule type="expression" dxfId="2779" priority="3126">
      <formula>OR((T339-T338)&gt;5,(T339-T338)&lt;-5)</formula>
    </cfRule>
  </conditionalFormatting>
  <conditionalFormatting sqref="U339">
    <cfRule type="expression" dxfId="2778" priority="3125">
      <formula>OR((U339-U338)&gt;5,(U339-U338)&lt;-5)</formula>
    </cfRule>
  </conditionalFormatting>
  <conditionalFormatting sqref="V339">
    <cfRule type="expression" dxfId="2777" priority="3124">
      <formula>OR((V339-V338)&gt;5,(V339-V338)&lt;-5)</formula>
    </cfRule>
  </conditionalFormatting>
  <conditionalFormatting sqref="W339">
    <cfRule type="expression" dxfId="2776" priority="3123">
      <formula>OR((W339-W338)&gt;5,(W339-W338)&lt;-5)</formula>
    </cfRule>
  </conditionalFormatting>
  <conditionalFormatting sqref="X339">
    <cfRule type="expression" dxfId="2775" priority="3122">
      <formula>OR((X339-X338)&gt;5,(X339-X338)&lt;-5)</formula>
    </cfRule>
  </conditionalFormatting>
  <conditionalFormatting sqref="Y339">
    <cfRule type="expression" dxfId="2774" priority="3121">
      <formula>OR((Y339-Y338)&gt;5,(Y339-Y338)&lt;-5)</formula>
    </cfRule>
  </conditionalFormatting>
  <conditionalFormatting sqref="Z339">
    <cfRule type="expression" dxfId="2773" priority="3120">
      <formula>OR((Z339-Z338)&gt;5,(Z339-Z338)&lt;-5)</formula>
    </cfRule>
  </conditionalFormatting>
  <conditionalFormatting sqref="AA339">
    <cfRule type="expression" dxfId="2772" priority="3119">
      <formula>OR((AA339-AA338)&gt;5,(AA339-AA338)&lt;-5)</formula>
    </cfRule>
  </conditionalFormatting>
  <conditionalFormatting sqref="AB339">
    <cfRule type="expression" dxfId="2771" priority="3118">
      <formula>OR((AB339-AB338)&gt;5,(AB339-AB338)&lt;-5)</formula>
    </cfRule>
  </conditionalFormatting>
  <conditionalFormatting sqref="AC339">
    <cfRule type="expression" dxfId="2770" priority="3117">
      <formula>OR((AC339-AC338)&gt;5,(AC339-AC338)&lt;-5)</formula>
    </cfRule>
  </conditionalFormatting>
  <conditionalFormatting sqref="AD339">
    <cfRule type="expression" dxfId="2769" priority="3116">
      <formula>OR((AD339-AD338)&gt;5,(AD339-AD338)&lt;-5)</formula>
    </cfRule>
  </conditionalFormatting>
  <conditionalFormatting sqref="AE339">
    <cfRule type="expression" dxfId="2768" priority="3115">
      <formula>OR((AE339-AE338)&gt;5,(AE339-AE338)&lt;-5)</formula>
    </cfRule>
  </conditionalFormatting>
  <conditionalFormatting sqref="N340:P340">
    <cfRule type="expression" dxfId="2767" priority="3112">
      <formula>OR((N340-N339)&gt;5,(N340-N339)&lt;-5)</formula>
    </cfRule>
  </conditionalFormatting>
  <conditionalFormatting sqref="Q340">
    <cfRule type="expression" dxfId="2766" priority="3111">
      <formula>OR((Q340-Q339)&gt;5,(Q340-Q339)&lt;-5)</formula>
    </cfRule>
  </conditionalFormatting>
  <conditionalFormatting sqref="R340">
    <cfRule type="expression" dxfId="2765" priority="3110">
      <formula>OR((R340-R339)&gt;5,(R340-R339)&lt;-5)</formula>
    </cfRule>
  </conditionalFormatting>
  <conditionalFormatting sqref="S340">
    <cfRule type="expression" dxfId="2764" priority="3109">
      <formula>OR((S340-S339)&gt;5,(S340-S339)&lt;-5)</formula>
    </cfRule>
  </conditionalFormatting>
  <conditionalFormatting sqref="T340">
    <cfRule type="expression" dxfId="2763" priority="3108">
      <formula>OR((T340-T339)&gt;5,(T340-T339)&lt;-5)</formula>
    </cfRule>
  </conditionalFormatting>
  <conditionalFormatting sqref="U340">
    <cfRule type="expression" dxfId="2762" priority="3107">
      <formula>OR((U340-U339)&gt;5,(U340-U339)&lt;-5)</formula>
    </cfRule>
  </conditionalFormatting>
  <conditionalFormatting sqref="V340">
    <cfRule type="expression" dxfId="2761" priority="3106">
      <formula>OR((V340-V339)&gt;5,(V340-V339)&lt;-5)</formula>
    </cfRule>
  </conditionalFormatting>
  <conditionalFormatting sqref="W340">
    <cfRule type="expression" dxfId="2760" priority="3105">
      <formula>OR((W340-W339)&gt;5,(W340-W339)&lt;-5)</formula>
    </cfRule>
  </conditionalFormatting>
  <conditionalFormatting sqref="X340">
    <cfRule type="expression" dxfId="2759" priority="3104">
      <formula>OR((X340-X339)&gt;5,(X340-X339)&lt;-5)</formula>
    </cfRule>
  </conditionalFormatting>
  <conditionalFormatting sqref="Y340">
    <cfRule type="expression" dxfId="2758" priority="3103">
      <formula>OR((Y340-Y339)&gt;5,(Y340-Y339)&lt;-5)</formula>
    </cfRule>
  </conditionalFormatting>
  <conditionalFormatting sqref="Z340">
    <cfRule type="expression" dxfId="2757" priority="3102">
      <formula>OR((Z340-Z339)&gt;5,(Z340-Z339)&lt;-5)</formula>
    </cfRule>
  </conditionalFormatting>
  <conditionalFormatting sqref="AA340">
    <cfRule type="expression" dxfId="2756" priority="3101">
      <formula>OR((AA340-AA339)&gt;5,(AA340-AA339)&lt;-5)</formula>
    </cfRule>
  </conditionalFormatting>
  <conditionalFormatting sqref="AB340">
    <cfRule type="expression" dxfId="2755" priority="3100">
      <formula>OR((AB340-AB339)&gt;5,(AB340-AB339)&lt;-5)</formula>
    </cfRule>
  </conditionalFormatting>
  <conditionalFormatting sqref="AC340">
    <cfRule type="expression" dxfId="2754" priority="3099">
      <formula>OR((AC340-AC339)&gt;5,(AC340-AC339)&lt;-5)</formula>
    </cfRule>
  </conditionalFormatting>
  <conditionalFormatting sqref="AD340">
    <cfRule type="expression" dxfId="2753" priority="3098">
      <formula>OR((AD340-AD339)&gt;5,(AD340-AD339)&lt;-5)</formula>
    </cfRule>
  </conditionalFormatting>
  <conditionalFormatting sqref="AE340">
    <cfRule type="expression" dxfId="2752" priority="3097">
      <formula>OR((AE340-AE339)&gt;5,(AE340-AE339)&lt;-5)</formula>
    </cfRule>
  </conditionalFormatting>
  <conditionalFormatting sqref="N342:P342">
    <cfRule type="expression" dxfId="2751" priority="3094">
      <formula>OR((N342-N341)&gt;5,(N342-N341)&lt;-5)</formula>
    </cfRule>
  </conditionalFormatting>
  <conditionalFormatting sqref="Q342">
    <cfRule type="expression" dxfId="2750" priority="3093">
      <formula>OR((Q342-Q341)&gt;5,(Q342-Q341)&lt;-5)</formula>
    </cfRule>
  </conditionalFormatting>
  <conditionalFormatting sqref="R342">
    <cfRule type="expression" dxfId="2749" priority="3092">
      <formula>OR((R342-R341)&gt;5,(R342-R341)&lt;-5)</formula>
    </cfRule>
  </conditionalFormatting>
  <conditionalFormatting sqref="S342">
    <cfRule type="expression" dxfId="2748" priority="3091">
      <formula>OR((S342-S341)&gt;5,(S342-S341)&lt;-5)</formula>
    </cfRule>
  </conditionalFormatting>
  <conditionalFormatting sqref="T342">
    <cfRule type="expression" dxfId="2747" priority="3090">
      <formula>OR((T342-T341)&gt;5,(T342-T341)&lt;-5)</formula>
    </cfRule>
  </conditionalFormatting>
  <conditionalFormatting sqref="U342">
    <cfRule type="expression" dxfId="2746" priority="3089">
      <formula>OR((U342-U341)&gt;5,(U342-U341)&lt;-5)</formula>
    </cfRule>
  </conditionalFormatting>
  <conditionalFormatting sqref="V342">
    <cfRule type="expression" dxfId="2745" priority="3088">
      <formula>OR((V342-V341)&gt;5,(V342-V341)&lt;-5)</formula>
    </cfRule>
  </conditionalFormatting>
  <conditionalFormatting sqref="W342">
    <cfRule type="expression" dxfId="2744" priority="3087">
      <formula>OR((W342-W341)&gt;5,(W342-W341)&lt;-5)</formula>
    </cfRule>
  </conditionalFormatting>
  <conditionalFormatting sqref="X342">
    <cfRule type="expression" dxfId="2743" priority="3086">
      <formula>OR((X342-X341)&gt;5,(X342-X341)&lt;-5)</formula>
    </cfRule>
  </conditionalFormatting>
  <conditionalFormatting sqref="Y342">
    <cfRule type="expression" dxfId="2742" priority="3085">
      <formula>OR((Y342-Y341)&gt;5,(Y342-Y341)&lt;-5)</formula>
    </cfRule>
  </conditionalFormatting>
  <conditionalFormatting sqref="Z342">
    <cfRule type="expression" dxfId="2741" priority="3084">
      <formula>OR((Z342-Z341)&gt;5,(Z342-Z341)&lt;-5)</formula>
    </cfRule>
  </conditionalFormatting>
  <conditionalFormatting sqref="AA342">
    <cfRule type="expression" dxfId="2740" priority="3083">
      <formula>OR((AA342-AA341)&gt;5,(AA342-AA341)&lt;-5)</formula>
    </cfRule>
  </conditionalFormatting>
  <conditionalFormatting sqref="AB342">
    <cfRule type="expression" dxfId="2739" priority="3082">
      <formula>OR((AB342-AB341)&gt;5,(AB342-AB341)&lt;-5)</formula>
    </cfRule>
  </conditionalFormatting>
  <conditionalFormatting sqref="AC342">
    <cfRule type="expression" dxfId="2738" priority="3081">
      <formula>OR((AC342-AC341)&gt;5,(AC342-AC341)&lt;-5)</formula>
    </cfRule>
  </conditionalFormatting>
  <conditionalFormatting sqref="AD342">
    <cfRule type="expression" dxfId="2737" priority="3080">
      <formula>OR((AD342-AD341)&gt;5,(AD342-AD341)&lt;-5)</formula>
    </cfRule>
  </conditionalFormatting>
  <conditionalFormatting sqref="AE342">
    <cfRule type="expression" dxfId="2736" priority="3079">
      <formula>OR((AE342-AE341)&gt;5,(AE342-AE341)&lt;-5)</formula>
    </cfRule>
  </conditionalFormatting>
  <conditionalFormatting sqref="N343:P343">
    <cfRule type="expression" dxfId="2735" priority="3076">
      <formula>OR((N343-N342)&gt;5,(N343-N342)&lt;-5)</formula>
    </cfRule>
  </conditionalFormatting>
  <conditionalFormatting sqref="Q343">
    <cfRule type="expression" dxfId="2734" priority="3075">
      <formula>OR((Q343-Q342)&gt;5,(Q343-Q342)&lt;-5)</formula>
    </cfRule>
  </conditionalFormatting>
  <conditionalFormatting sqref="R343">
    <cfRule type="expression" dxfId="2733" priority="3074">
      <formula>OR((R343-R342)&gt;5,(R343-R342)&lt;-5)</formula>
    </cfRule>
  </conditionalFormatting>
  <conditionalFormatting sqref="S343">
    <cfRule type="expression" dxfId="2732" priority="3073">
      <formula>OR((S343-S342)&gt;5,(S343-S342)&lt;-5)</formula>
    </cfRule>
  </conditionalFormatting>
  <conditionalFormatting sqref="T343">
    <cfRule type="expression" dxfId="2731" priority="3072">
      <formula>OR((T343-T342)&gt;5,(T343-T342)&lt;-5)</formula>
    </cfRule>
  </conditionalFormatting>
  <conditionalFormatting sqref="U343">
    <cfRule type="expression" dxfId="2730" priority="3071">
      <formula>OR((U343-U342)&gt;5,(U343-U342)&lt;-5)</formula>
    </cfRule>
  </conditionalFormatting>
  <conditionalFormatting sqref="V343">
    <cfRule type="expression" dxfId="2729" priority="3070">
      <formula>OR((V343-V342)&gt;5,(V343-V342)&lt;-5)</formula>
    </cfRule>
  </conditionalFormatting>
  <conditionalFormatting sqref="W343">
    <cfRule type="expression" dxfId="2728" priority="3069">
      <formula>OR((W343-W342)&gt;5,(W343-W342)&lt;-5)</formula>
    </cfRule>
  </conditionalFormatting>
  <conditionalFormatting sqref="X343">
    <cfRule type="expression" dxfId="2727" priority="3068">
      <formula>OR((X343-X342)&gt;5,(X343-X342)&lt;-5)</formula>
    </cfRule>
  </conditionalFormatting>
  <conditionalFormatting sqref="Y343">
    <cfRule type="expression" dxfId="2726" priority="3067">
      <formula>OR((Y343-Y342)&gt;5,(Y343-Y342)&lt;-5)</formula>
    </cfRule>
  </conditionalFormatting>
  <conditionalFormatting sqref="Z343">
    <cfRule type="expression" dxfId="2725" priority="3066">
      <formula>OR((Z343-Z342)&gt;5,(Z343-Z342)&lt;-5)</formula>
    </cfRule>
  </conditionalFormatting>
  <conditionalFormatting sqref="AA343">
    <cfRule type="expression" dxfId="2724" priority="3065">
      <formula>OR((AA343-AA342)&gt;5,(AA343-AA342)&lt;-5)</formula>
    </cfRule>
  </conditionalFormatting>
  <conditionalFormatting sqref="AB343">
    <cfRule type="expression" dxfId="2723" priority="3064">
      <formula>OR((AB343-AB342)&gt;5,(AB343-AB342)&lt;-5)</formula>
    </cfRule>
  </conditionalFormatting>
  <conditionalFormatting sqref="AC343">
    <cfRule type="expression" dxfId="2722" priority="3063">
      <formula>OR((AC343-AC342)&gt;5,(AC343-AC342)&lt;-5)</formula>
    </cfRule>
  </conditionalFormatting>
  <conditionalFormatting sqref="AD343">
    <cfRule type="expression" dxfId="2721" priority="3062">
      <formula>OR((AD343-AD342)&gt;5,(AD343-AD342)&lt;-5)</formula>
    </cfRule>
  </conditionalFormatting>
  <conditionalFormatting sqref="AE343">
    <cfRule type="expression" dxfId="2720" priority="3061">
      <formula>OR((AE343-AE342)&gt;5,(AE343-AE342)&lt;-5)</formula>
    </cfRule>
  </conditionalFormatting>
  <conditionalFormatting sqref="N345:P345">
    <cfRule type="expression" dxfId="2719" priority="3058">
      <formula>OR((N345-N344)&gt;5,(N345-N344)&lt;-5)</formula>
    </cfRule>
  </conditionalFormatting>
  <conditionalFormatting sqref="Q345">
    <cfRule type="expression" dxfId="2718" priority="3057">
      <formula>OR((Q345-Q344)&gt;5,(Q345-Q344)&lt;-5)</formula>
    </cfRule>
  </conditionalFormatting>
  <conditionalFormatting sqref="R345">
    <cfRule type="expression" dxfId="2717" priority="3056">
      <formula>OR((R345-R344)&gt;5,(R345-R344)&lt;-5)</formula>
    </cfRule>
  </conditionalFormatting>
  <conditionalFormatting sqref="S345">
    <cfRule type="expression" dxfId="2716" priority="3055">
      <formula>OR((S345-S344)&gt;5,(S345-S344)&lt;-5)</formula>
    </cfRule>
  </conditionalFormatting>
  <conditionalFormatting sqref="T345">
    <cfRule type="expression" dxfId="2715" priority="3054">
      <formula>OR((T345-T344)&gt;5,(T345-T344)&lt;-5)</formula>
    </cfRule>
  </conditionalFormatting>
  <conditionalFormatting sqref="U345">
    <cfRule type="expression" dxfId="2714" priority="3053">
      <formula>OR((U345-U344)&gt;5,(U345-U344)&lt;-5)</formula>
    </cfRule>
  </conditionalFormatting>
  <conditionalFormatting sqref="V345">
    <cfRule type="expression" dxfId="2713" priority="3052">
      <formula>OR((V345-V344)&gt;5,(V345-V344)&lt;-5)</formula>
    </cfRule>
  </conditionalFormatting>
  <conditionalFormatting sqref="W345">
    <cfRule type="expression" dxfId="2712" priority="3051">
      <formula>OR((W345-W344)&gt;5,(W345-W344)&lt;-5)</formula>
    </cfRule>
  </conditionalFormatting>
  <conditionalFormatting sqref="X345">
    <cfRule type="expression" dxfId="2711" priority="3050">
      <formula>OR((X345-X344)&gt;5,(X345-X344)&lt;-5)</formula>
    </cfRule>
  </conditionalFormatting>
  <conditionalFormatting sqref="Y345">
    <cfRule type="expression" dxfId="2710" priority="3049">
      <formula>OR((Y345-Y344)&gt;5,(Y345-Y344)&lt;-5)</formula>
    </cfRule>
  </conditionalFormatting>
  <conditionalFormatting sqref="Z345">
    <cfRule type="expression" dxfId="2709" priority="3048">
      <formula>OR((Z345-Z344)&gt;5,(Z345-Z344)&lt;-5)</formula>
    </cfRule>
  </conditionalFormatting>
  <conditionalFormatting sqref="AA345">
    <cfRule type="expression" dxfId="2708" priority="3047">
      <formula>OR((AA345-AA344)&gt;5,(AA345-AA344)&lt;-5)</formula>
    </cfRule>
  </conditionalFormatting>
  <conditionalFormatting sqref="AB345">
    <cfRule type="expression" dxfId="2707" priority="3046">
      <formula>OR((AB345-AB344)&gt;5,(AB345-AB344)&lt;-5)</formula>
    </cfRule>
  </conditionalFormatting>
  <conditionalFormatting sqref="AC345">
    <cfRule type="expression" dxfId="2706" priority="3045">
      <formula>OR((AC345-AC344)&gt;5,(AC345-AC344)&lt;-5)</formula>
    </cfRule>
  </conditionalFormatting>
  <conditionalFormatting sqref="AD345">
    <cfRule type="expression" dxfId="2705" priority="3044">
      <formula>OR((AD345-AD344)&gt;5,(AD345-AD344)&lt;-5)</formula>
    </cfRule>
  </conditionalFormatting>
  <conditionalFormatting sqref="AE345">
    <cfRule type="expression" dxfId="2704" priority="3043">
      <formula>OR((AE345-AE344)&gt;5,(AE345-AE344)&lt;-5)</formula>
    </cfRule>
  </conditionalFormatting>
  <conditionalFormatting sqref="N346:P346">
    <cfRule type="expression" dxfId="2703" priority="3040">
      <formula>OR((N346-N345)&gt;5,(N346-N345)&lt;-5)</formula>
    </cfRule>
  </conditionalFormatting>
  <conditionalFormatting sqref="Q346">
    <cfRule type="expression" dxfId="2702" priority="3039">
      <formula>OR((Q346-Q345)&gt;5,(Q346-Q345)&lt;-5)</formula>
    </cfRule>
  </conditionalFormatting>
  <conditionalFormatting sqref="R346">
    <cfRule type="expression" dxfId="2701" priority="3038">
      <formula>OR((R346-R345)&gt;5,(R346-R345)&lt;-5)</formula>
    </cfRule>
  </conditionalFormatting>
  <conditionalFormatting sqref="S346">
    <cfRule type="expression" dxfId="2700" priority="3037">
      <formula>OR((S346-S345)&gt;5,(S346-S345)&lt;-5)</formula>
    </cfRule>
  </conditionalFormatting>
  <conditionalFormatting sqref="T346">
    <cfRule type="expression" dxfId="2699" priority="3036">
      <formula>OR((T346-T345)&gt;5,(T346-T345)&lt;-5)</formula>
    </cfRule>
  </conditionalFormatting>
  <conditionalFormatting sqref="U346">
    <cfRule type="expression" dxfId="2698" priority="3035">
      <formula>OR((U346-U345)&gt;5,(U346-U345)&lt;-5)</formula>
    </cfRule>
  </conditionalFormatting>
  <conditionalFormatting sqref="V346">
    <cfRule type="expression" dxfId="2697" priority="3034">
      <formula>OR((V346-V345)&gt;5,(V346-V345)&lt;-5)</formula>
    </cfRule>
  </conditionalFormatting>
  <conditionalFormatting sqref="W346">
    <cfRule type="expression" dxfId="2696" priority="3033">
      <formula>OR((W346-W345)&gt;5,(W346-W345)&lt;-5)</formula>
    </cfRule>
  </conditionalFormatting>
  <conditionalFormatting sqref="X346">
    <cfRule type="expression" dxfId="2695" priority="3032">
      <formula>OR((X346-X345)&gt;5,(X346-X345)&lt;-5)</formula>
    </cfRule>
  </conditionalFormatting>
  <conditionalFormatting sqref="Y346">
    <cfRule type="expression" dxfId="2694" priority="3031">
      <formula>OR((Y346-Y345)&gt;5,(Y346-Y345)&lt;-5)</formula>
    </cfRule>
  </conditionalFormatting>
  <conditionalFormatting sqref="Z346">
    <cfRule type="expression" dxfId="2693" priority="3030">
      <formula>OR((Z346-Z345)&gt;5,(Z346-Z345)&lt;-5)</formula>
    </cfRule>
  </conditionalFormatting>
  <conditionalFormatting sqref="AA346">
    <cfRule type="expression" dxfId="2692" priority="3029">
      <formula>OR((AA346-AA345)&gt;5,(AA346-AA345)&lt;-5)</formula>
    </cfRule>
  </conditionalFormatting>
  <conditionalFormatting sqref="AB346">
    <cfRule type="expression" dxfId="2691" priority="3028">
      <formula>OR((AB346-AB345)&gt;5,(AB346-AB345)&lt;-5)</formula>
    </cfRule>
  </conditionalFormatting>
  <conditionalFormatting sqref="AC346">
    <cfRule type="expression" dxfId="2690" priority="3027">
      <formula>OR((AC346-AC345)&gt;5,(AC346-AC345)&lt;-5)</formula>
    </cfRule>
  </conditionalFormatting>
  <conditionalFormatting sqref="AD346">
    <cfRule type="expression" dxfId="2689" priority="3026">
      <formula>OR((AD346-AD345)&gt;5,(AD346-AD345)&lt;-5)</formula>
    </cfRule>
  </conditionalFormatting>
  <conditionalFormatting sqref="AE346">
    <cfRule type="expression" dxfId="2688" priority="3025">
      <formula>OR((AE346-AE345)&gt;5,(AE346-AE345)&lt;-5)</formula>
    </cfRule>
  </conditionalFormatting>
  <conditionalFormatting sqref="N356:P356">
    <cfRule type="expression" dxfId="2687" priority="3022">
      <formula>OR((N356-N355)&gt;5,(N356-N355)&lt;-5)</formula>
    </cfRule>
  </conditionalFormatting>
  <conditionalFormatting sqref="Q356">
    <cfRule type="expression" dxfId="2686" priority="3021">
      <formula>OR((Q356-Q355)&gt;5,(Q356-Q355)&lt;-5)</formula>
    </cfRule>
  </conditionalFormatting>
  <conditionalFormatting sqref="R356">
    <cfRule type="expression" dxfId="2685" priority="3020">
      <formula>OR((R356-R355)&gt;5,(R356-R355)&lt;-5)</formula>
    </cfRule>
  </conditionalFormatting>
  <conditionalFormatting sqref="S356">
    <cfRule type="expression" dxfId="2684" priority="3019">
      <formula>OR((S356-S355)&gt;5,(S356-S355)&lt;-5)</formula>
    </cfRule>
  </conditionalFormatting>
  <conditionalFormatting sqref="T356">
    <cfRule type="expression" dxfId="2683" priority="3018">
      <formula>OR((T356-T355)&gt;5,(T356-T355)&lt;-5)</formula>
    </cfRule>
  </conditionalFormatting>
  <conditionalFormatting sqref="U356">
    <cfRule type="expression" dxfId="2682" priority="3017">
      <formula>OR((U356-U355)&gt;5,(U356-U355)&lt;-5)</formula>
    </cfRule>
  </conditionalFormatting>
  <conditionalFormatting sqref="V356">
    <cfRule type="expression" dxfId="2681" priority="3016">
      <formula>OR((V356-V355)&gt;5,(V356-V355)&lt;-5)</formula>
    </cfRule>
  </conditionalFormatting>
  <conditionalFormatting sqref="W356">
    <cfRule type="expression" dxfId="2680" priority="3015">
      <formula>OR((W356-W355)&gt;5,(W356-W355)&lt;-5)</formula>
    </cfRule>
  </conditionalFormatting>
  <conditionalFormatting sqref="X356">
    <cfRule type="expression" dxfId="2679" priority="3014">
      <formula>OR((X356-X355)&gt;5,(X356-X355)&lt;-5)</formula>
    </cfRule>
  </conditionalFormatting>
  <conditionalFormatting sqref="Y356">
    <cfRule type="expression" dxfId="2678" priority="3013">
      <formula>OR((Y356-Y355)&gt;5,(Y356-Y355)&lt;-5)</formula>
    </cfRule>
  </conditionalFormatting>
  <conditionalFormatting sqref="Z356">
    <cfRule type="expression" dxfId="2677" priority="3012">
      <formula>OR((Z356-Z355)&gt;5,(Z356-Z355)&lt;-5)</formula>
    </cfRule>
  </conditionalFormatting>
  <conditionalFormatting sqref="AA356">
    <cfRule type="expression" dxfId="2676" priority="3011">
      <formula>OR((AA356-AA355)&gt;5,(AA356-AA355)&lt;-5)</formula>
    </cfRule>
  </conditionalFormatting>
  <conditionalFormatting sqref="AB356">
    <cfRule type="expression" dxfId="2675" priority="3010">
      <formula>OR((AB356-AB355)&gt;5,(AB356-AB355)&lt;-5)</formula>
    </cfRule>
  </conditionalFormatting>
  <conditionalFormatting sqref="AC356">
    <cfRule type="expression" dxfId="2674" priority="3009">
      <formula>OR((AC356-AC355)&gt;5,(AC356-AC355)&lt;-5)</formula>
    </cfRule>
  </conditionalFormatting>
  <conditionalFormatting sqref="AD356">
    <cfRule type="expression" dxfId="2673" priority="3008">
      <formula>OR((AD356-AD355)&gt;5,(AD356-AD355)&lt;-5)</formula>
    </cfRule>
  </conditionalFormatting>
  <conditionalFormatting sqref="AE356">
    <cfRule type="expression" dxfId="2672" priority="3007">
      <formula>OR((AE356-AE355)&gt;5,(AE356-AE355)&lt;-5)</formula>
    </cfRule>
  </conditionalFormatting>
  <conditionalFormatting sqref="N357:P357">
    <cfRule type="expression" dxfId="2671" priority="3004">
      <formula>OR((N357-N356)&gt;5,(N357-N356)&lt;-5)</formula>
    </cfRule>
  </conditionalFormatting>
  <conditionalFormatting sqref="Q357">
    <cfRule type="expression" dxfId="2670" priority="3003">
      <formula>OR((Q357-Q356)&gt;5,(Q357-Q356)&lt;-5)</formula>
    </cfRule>
  </conditionalFormatting>
  <conditionalFormatting sqref="R357">
    <cfRule type="expression" dxfId="2669" priority="3002">
      <formula>OR((R357-R356)&gt;5,(R357-R356)&lt;-5)</formula>
    </cfRule>
  </conditionalFormatting>
  <conditionalFormatting sqref="S357">
    <cfRule type="expression" dxfId="2668" priority="3001">
      <formula>OR((S357-S356)&gt;5,(S357-S356)&lt;-5)</formula>
    </cfRule>
  </conditionalFormatting>
  <conditionalFormatting sqref="T357">
    <cfRule type="expression" dxfId="2667" priority="3000">
      <formula>OR((T357-T356)&gt;5,(T357-T356)&lt;-5)</formula>
    </cfRule>
  </conditionalFormatting>
  <conditionalFormatting sqref="U357">
    <cfRule type="expression" dxfId="2666" priority="2999">
      <formula>OR((U357-U356)&gt;5,(U357-U356)&lt;-5)</formula>
    </cfRule>
  </conditionalFormatting>
  <conditionalFormatting sqref="V357">
    <cfRule type="expression" dxfId="2665" priority="2998">
      <formula>OR((V357-V356)&gt;5,(V357-V356)&lt;-5)</formula>
    </cfRule>
  </conditionalFormatting>
  <conditionalFormatting sqref="W357">
    <cfRule type="expression" dxfId="2664" priority="2997">
      <formula>OR((W357-W356)&gt;5,(W357-W356)&lt;-5)</formula>
    </cfRule>
  </conditionalFormatting>
  <conditionalFormatting sqref="X357">
    <cfRule type="expression" dxfId="2663" priority="2996">
      <formula>OR((X357-X356)&gt;5,(X357-X356)&lt;-5)</formula>
    </cfRule>
  </conditionalFormatting>
  <conditionalFormatting sqref="Y357">
    <cfRule type="expression" dxfId="2662" priority="2995">
      <formula>OR((Y357-Y356)&gt;5,(Y357-Y356)&lt;-5)</formula>
    </cfRule>
  </conditionalFormatting>
  <conditionalFormatting sqref="Z357">
    <cfRule type="expression" dxfId="2661" priority="2994">
      <formula>OR((Z357-Z356)&gt;5,(Z357-Z356)&lt;-5)</formula>
    </cfRule>
  </conditionalFormatting>
  <conditionalFormatting sqref="AA357">
    <cfRule type="expression" dxfId="2660" priority="2993">
      <formula>OR((AA357-AA356)&gt;5,(AA357-AA356)&lt;-5)</formula>
    </cfRule>
  </conditionalFormatting>
  <conditionalFormatting sqref="AB357">
    <cfRule type="expression" dxfId="2659" priority="2992">
      <formula>OR((AB357-AB356)&gt;5,(AB357-AB356)&lt;-5)</formula>
    </cfRule>
  </conditionalFormatting>
  <conditionalFormatting sqref="AC357">
    <cfRule type="expression" dxfId="2658" priority="2991">
      <formula>OR((AC357-AC356)&gt;5,(AC357-AC356)&lt;-5)</formula>
    </cfRule>
  </conditionalFormatting>
  <conditionalFormatting sqref="AD357">
    <cfRule type="expression" dxfId="2657" priority="2990">
      <formula>OR((AD357-AD356)&gt;5,(AD357-AD356)&lt;-5)</formula>
    </cfRule>
  </conditionalFormatting>
  <conditionalFormatting sqref="AE357">
    <cfRule type="expression" dxfId="2656" priority="2989">
      <formula>OR((AE357-AE356)&gt;5,(AE357-AE356)&lt;-5)</formula>
    </cfRule>
  </conditionalFormatting>
  <conditionalFormatting sqref="N358:P358">
    <cfRule type="expression" dxfId="2655" priority="2986">
      <formula>OR((N358-N357)&gt;5,(N358-N357)&lt;-5)</formula>
    </cfRule>
  </conditionalFormatting>
  <conditionalFormatting sqref="Q358">
    <cfRule type="expression" dxfId="2654" priority="2985">
      <formula>OR((Q358-Q357)&gt;5,(Q358-Q357)&lt;-5)</formula>
    </cfRule>
  </conditionalFormatting>
  <conditionalFormatting sqref="R358">
    <cfRule type="expression" dxfId="2653" priority="2984">
      <formula>OR((R358-R357)&gt;5,(R358-R357)&lt;-5)</formula>
    </cfRule>
  </conditionalFormatting>
  <conditionalFormatting sqref="S358">
    <cfRule type="expression" dxfId="2652" priority="2983">
      <formula>OR((S358-S357)&gt;5,(S358-S357)&lt;-5)</formula>
    </cfRule>
  </conditionalFormatting>
  <conditionalFormatting sqref="T358">
    <cfRule type="expression" dxfId="2651" priority="2982">
      <formula>OR((T358-T357)&gt;5,(T358-T357)&lt;-5)</formula>
    </cfRule>
  </conditionalFormatting>
  <conditionalFormatting sqref="U358">
    <cfRule type="expression" dxfId="2650" priority="2981">
      <formula>OR((U358-U357)&gt;5,(U358-U357)&lt;-5)</formula>
    </cfRule>
  </conditionalFormatting>
  <conditionalFormatting sqref="V358">
    <cfRule type="expression" dxfId="2649" priority="2980">
      <formula>OR((V358-V357)&gt;5,(V358-V357)&lt;-5)</formula>
    </cfRule>
  </conditionalFormatting>
  <conditionalFormatting sqref="W358">
    <cfRule type="expression" dxfId="2648" priority="2979">
      <formula>OR((W358-W357)&gt;5,(W358-W357)&lt;-5)</formula>
    </cfRule>
  </conditionalFormatting>
  <conditionalFormatting sqref="X358">
    <cfRule type="expression" dxfId="2647" priority="2978">
      <formula>OR((X358-X357)&gt;5,(X358-X357)&lt;-5)</formula>
    </cfRule>
  </conditionalFormatting>
  <conditionalFormatting sqref="Y358">
    <cfRule type="expression" dxfId="2646" priority="2977">
      <formula>OR((Y358-Y357)&gt;5,(Y358-Y357)&lt;-5)</formula>
    </cfRule>
  </conditionalFormatting>
  <conditionalFormatting sqref="Z358">
    <cfRule type="expression" dxfId="2645" priority="2976">
      <formula>OR((Z358-Z357)&gt;5,(Z358-Z357)&lt;-5)</formula>
    </cfRule>
  </conditionalFormatting>
  <conditionalFormatting sqref="AA358">
    <cfRule type="expression" dxfId="2644" priority="2975">
      <formula>OR((AA358-AA357)&gt;5,(AA358-AA357)&lt;-5)</formula>
    </cfRule>
  </conditionalFormatting>
  <conditionalFormatting sqref="AB358">
    <cfRule type="expression" dxfId="2643" priority="2974">
      <formula>OR((AB358-AB357)&gt;5,(AB358-AB357)&lt;-5)</formula>
    </cfRule>
  </conditionalFormatting>
  <conditionalFormatting sqref="AC358">
    <cfRule type="expression" dxfId="2642" priority="2973">
      <formula>OR((AC358-AC357)&gt;5,(AC358-AC357)&lt;-5)</formula>
    </cfRule>
  </conditionalFormatting>
  <conditionalFormatting sqref="AD358">
    <cfRule type="expression" dxfId="2641" priority="2972">
      <formula>OR((AD358-AD357)&gt;5,(AD358-AD357)&lt;-5)</formula>
    </cfRule>
  </conditionalFormatting>
  <conditionalFormatting sqref="AE358">
    <cfRule type="expression" dxfId="2640" priority="2971">
      <formula>OR((AE358-AE357)&gt;5,(AE358-AE357)&lt;-5)</formula>
    </cfRule>
  </conditionalFormatting>
  <conditionalFormatting sqref="N359:P359">
    <cfRule type="expression" dxfId="2639" priority="2968">
      <formula>OR((N359-N358)&gt;5,(N359-N358)&lt;-5)</formula>
    </cfRule>
  </conditionalFormatting>
  <conditionalFormatting sqref="Q359">
    <cfRule type="expression" dxfId="2638" priority="2967">
      <formula>OR((Q359-Q358)&gt;5,(Q359-Q358)&lt;-5)</formula>
    </cfRule>
  </conditionalFormatting>
  <conditionalFormatting sqref="R359">
    <cfRule type="expression" dxfId="2637" priority="2966">
      <formula>OR((R359-R358)&gt;5,(R359-R358)&lt;-5)</formula>
    </cfRule>
  </conditionalFormatting>
  <conditionalFormatting sqref="S359">
    <cfRule type="expression" dxfId="2636" priority="2965">
      <formula>OR((S359-S358)&gt;5,(S359-S358)&lt;-5)</formula>
    </cfRule>
  </conditionalFormatting>
  <conditionalFormatting sqref="T359">
    <cfRule type="expression" dxfId="2635" priority="2964">
      <formula>OR((T359-T358)&gt;5,(T359-T358)&lt;-5)</formula>
    </cfRule>
  </conditionalFormatting>
  <conditionalFormatting sqref="U359">
    <cfRule type="expression" dxfId="2634" priority="2963">
      <formula>OR((U359-U358)&gt;5,(U359-U358)&lt;-5)</formula>
    </cfRule>
  </conditionalFormatting>
  <conditionalFormatting sqref="V359">
    <cfRule type="expression" dxfId="2633" priority="2962">
      <formula>OR((V359-V358)&gt;5,(V359-V358)&lt;-5)</formula>
    </cfRule>
  </conditionalFormatting>
  <conditionalFormatting sqref="W359">
    <cfRule type="expression" dxfId="2632" priority="2961">
      <formula>OR((W359-W358)&gt;5,(W359-W358)&lt;-5)</formula>
    </cfRule>
  </conditionalFormatting>
  <conditionalFormatting sqref="X359">
    <cfRule type="expression" dxfId="2631" priority="2960">
      <formula>OR((X359-X358)&gt;5,(X359-X358)&lt;-5)</formula>
    </cfRule>
  </conditionalFormatting>
  <conditionalFormatting sqref="Y359">
    <cfRule type="expression" dxfId="2630" priority="2959">
      <formula>OR((Y359-Y358)&gt;5,(Y359-Y358)&lt;-5)</formula>
    </cfRule>
  </conditionalFormatting>
  <conditionalFormatting sqref="Z359">
    <cfRule type="expression" dxfId="2629" priority="2958">
      <formula>OR((Z359-Z358)&gt;5,(Z359-Z358)&lt;-5)</formula>
    </cfRule>
  </conditionalFormatting>
  <conditionalFormatting sqref="AA359">
    <cfRule type="expression" dxfId="2628" priority="2957">
      <formula>OR((AA359-AA358)&gt;5,(AA359-AA358)&lt;-5)</formula>
    </cfRule>
  </conditionalFormatting>
  <conditionalFormatting sqref="AB359">
    <cfRule type="expression" dxfId="2627" priority="2956">
      <formula>OR((AB359-AB358)&gt;5,(AB359-AB358)&lt;-5)</formula>
    </cfRule>
  </conditionalFormatting>
  <conditionalFormatting sqref="AC359">
    <cfRule type="expression" dxfId="2626" priority="2955">
      <formula>OR((AC359-AC358)&gt;5,(AC359-AC358)&lt;-5)</formula>
    </cfRule>
  </conditionalFormatting>
  <conditionalFormatting sqref="AD359">
    <cfRule type="expression" dxfId="2625" priority="2954">
      <formula>OR((AD359-AD358)&gt;5,(AD359-AD358)&lt;-5)</formula>
    </cfRule>
  </conditionalFormatting>
  <conditionalFormatting sqref="AE359">
    <cfRule type="expression" dxfId="2624" priority="2953">
      <formula>OR((AE359-AE358)&gt;5,(AE359-AE358)&lt;-5)</formula>
    </cfRule>
  </conditionalFormatting>
  <conditionalFormatting sqref="N360:P360">
    <cfRule type="expression" dxfId="2623" priority="2950">
      <formula>OR((N360-N359)&gt;5,(N360-N359)&lt;-5)</formula>
    </cfRule>
  </conditionalFormatting>
  <conditionalFormatting sqref="Q360">
    <cfRule type="expression" dxfId="2622" priority="2949">
      <formula>OR((Q360-Q359)&gt;5,(Q360-Q359)&lt;-5)</formula>
    </cfRule>
  </conditionalFormatting>
  <conditionalFormatting sqref="R360">
    <cfRule type="expression" dxfId="2621" priority="2948">
      <formula>OR((R360-R359)&gt;5,(R360-R359)&lt;-5)</formula>
    </cfRule>
  </conditionalFormatting>
  <conditionalFormatting sqref="S360">
    <cfRule type="expression" dxfId="2620" priority="2947">
      <formula>OR((S360-S359)&gt;5,(S360-S359)&lt;-5)</formula>
    </cfRule>
  </conditionalFormatting>
  <conditionalFormatting sqref="T360">
    <cfRule type="expression" dxfId="2619" priority="2946">
      <formula>OR((T360-T359)&gt;5,(T360-T359)&lt;-5)</formula>
    </cfRule>
  </conditionalFormatting>
  <conditionalFormatting sqref="U360">
    <cfRule type="expression" dxfId="2618" priority="2945">
      <formula>OR((U360-U359)&gt;5,(U360-U359)&lt;-5)</formula>
    </cfRule>
  </conditionalFormatting>
  <conditionalFormatting sqref="V360">
    <cfRule type="expression" dxfId="2617" priority="2944">
      <formula>OR((V360-V359)&gt;5,(V360-V359)&lt;-5)</formula>
    </cfRule>
  </conditionalFormatting>
  <conditionalFormatting sqref="W360">
    <cfRule type="expression" dxfId="2616" priority="2943">
      <formula>OR((W360-W359)&gt;5,(W360-W359)&lt;-5)</formula>
    </cfRule>
  </conditionalFormatting>
  <conditionalFormatting sqref="X360">
    <cfRule type="expression" dxfId="2615" priority="2942">
      <formula>OR((X360-X359)&gt;5,(X360-X359)&lt;-5)</formula>
    </cfRule>
  </conditionalFormatting>
  <conditionalFormatting sqref="Y360">
    <cfRule type="expression" dxfId="2614" priority="2941">
      <formula>OR((Y360-Y359)&gt;5,(Y360-Y359)&lt;-5)</formula>
    </cfRule>
  </conditionalFormatting>
  <conditionalFormatting sqref="Z360">
    <cfRule type="expression" dxfId="2613" priority="2940">
      <formula>OR((Z360-Z359)&gt;5,(Z360-Z359)&lt;-5)</formula>
    </cfRule>
  </conditionalFormatting>
  <conditionalFormatting sqref="AA360">
    <cfRule type="expression" dxfId="2612" priority="2939">
      <formula>OR((AA360-AA359)&gt;5,(AA360-AA359)&lt;-5)</formula>
    </cfRule>
  </conditionalFormatting>
  <conditionalFormatting sqref="AB360">
    <cfRule type="expression" dxfId="2611" priority="2938">
      <formula>OR((AB360-AB359)&gt;5,(AB360-AB359)&lt;-5)</formula>
    </cfRule>
  </conditionalFormatting>
  <conditionalFormatting sqref="AC360">
    <cfRule type="expression" dxfId="2610" priority="2937">
      <formula>OR((AC360-AC359)&gt;5,(AC360-AC359)&lt;-5)</formula>
    </cfRule>
  </conditionalFormatting>
  <conditionalFormatting sqref="AD360">
    <cfRule type="expression" dxfId="2609" priority="2936">
      <formula>OR((AD360-AD359)&gt;5,(AD360-AD359)&lt;-5)</formula>
    </cfRule>
  </conditionalFormatting>
  <conditionalFormatting sqref="AE360">
    <cfRule type="expression" dxfId="2608" priority="2935">
      <formula>OR((AE360-AE359)&gt;5,(AE360-AE359)&lt;-5)</formula>
    </cfRule>
  </conditionalFormatting>
  <conditionalFormatting sqref="N362:P362">
    <cfRule type="expression" dxfId="2607" priority="2932">
      <formula>OR((N362-N361)&gt;5,(N362-N361)&lt;-5)</formula>
    </cfRule>
  </conditionalFormatting>
  <conditionalFormatting sqref="Q362">
    <cfRule type="expression" dxfId="2606" priority="2931">
      <formula>OR((Q362-Q361)&gt;5,(Q362-Q361)&lt;-5)</formula>
    </cfRule>
  </conditionalFormatting>
  <conditionalFormatting sqref="R362">
    <cfRule type="expression" dxfId="2605" priority="2930">
      <formula>OR((R362-R361)&gt;5,(R362-R361)&lt;-5)</formula>
    </cfRule>
  </conditionalFormatting>
  <conditionalFormatting sqref="S362">
    <cfRule type="expression" dxfId="2604" priority="2929">
      <formula>OR((S362-S361)&gt;5,(S362-S361)&lt;-5)</formula>
    </cfRule>
  </conditionalFormatting>
  <conditionalFormatting sqref="T362">
    <cfRule type="expression" dxfId="2603" priority="2928">
      <formula>OR((T362-T361)&gt;5,(T362-T361)&lt;-5)</formula>
    </cfRule>
  </conditionalFormatting>
  <conditionalFormatting sqref="U362">
    <cfRule type="expression" dxfId="2602" priority="2927">
      <formula>OR((U362-U361)&gt;5,(U362-U361)&lt;-5)</formula>
    </cfRule>
  </conditionalFormatting>
  <conditionalFormatting sqref="V362">
    <cfRule type="expression" dxfId="2601" priority="2926">
      <formula>OR((V362-V361)&gt;5,(V362-V361)&lt;-5)</formula>
    </cfRule>
  </conditionalFormatting>
  <conditionalFormatting sqref="W362">
    <cfRule type="expression" dxfId="2600" priority="2925">
      <formula>OR((W362-W361)&gt;5,(W362-W361)&lt;-5)</formula>
    </cfRule>
  </conditionalFormatting>
  <conditionalFormatting sqref="X362">
    <cfRule type="expression" dxfId="2599" priority="2924">
      <formula>OR((X362-X361)&gt;5,(X362-X361)&lt;-5)</formula>
    </cfRule>
  </conditionalFormatting>
  <conditionalFormatting sqref="Y362">
    <cfRule type="expression" dxfId="2598" priority="2923">
      <formula>OR((Y362-Y361)&gt;5,(Y362-Y361)&lt;-5)</formula>
    </cfRule>
  </conditionalFormatting>
  <conditionalFormatting sqref="Z362">
    <cfRule type="expression" dxfId="2597" priority="2922">
      <formula>OR((Z362-Z361)&gt;5,(Z362-Z361)&lt;-5)</formula>
    </cfRule>
  </conditionalFormatting>
  <conditionalFormatting sqref="AA362">
    <cfRule type="expression" dxfId="2596" priority="2921">
      <formula>OR((AA362-AA361)&gt;5,(AA362-AA361)&lt;-5)</formula>
    </cfRule>
  </conditionalFormatting>
  <conditionalFormatting sqref="AB362">
    <cfRule type="expression" dxfId="2595" priority="2920">
      <formula>OR((AB362-AB361)&gt;5,(AB362-AB361)&lt;-5)</formula>
    </cfRule>
  </conditionalFormatting>
  <conditionalFormatting sqref="AC362">
    <cfRule type="expression" dxfId="2594" priority="2919">
      <formula>OR((AC362-AC361)&gt;5,(AC362-AC361)&lt;-5)</formula>
    </cfRule>
  </conditionalFormatting>
  <conditionalFormatting sqref="AD362">
    <cfRule type="expression" dxfId="2593" priority="2918">
      <formula>OR((AD362-AD361)&gt;5,(AD362-AD361)&lt;-5)</formula>
    </cfRule>
  </conditionalFormatting>
  <conditionalFormatting sqref="AE362">
    <cfRule type="expression" dxfId="2592" priority="2917">
      <formula>OR((AE362-AE361)&gt;5,(AE362-AE361)&lt;-5)</formula>
    </cfRule>
  </conditionalFormatting>
  <conditionalFormatting sqref="N363:P363">
    <cfRule type="expression" dxfId="2591" priority="2914">
      <formula>OR((N363-N362)&gt;5,(N363-N362)&lt;-5)</formula>
    </cfRule>
  </conditionalFormatting>
  <conditionalFormatting sqref="Q363">
    <cfRule type="expression" dxfId="2590" priority="2913">
      <formula>OR((Q363-Q362)&gt;5,(Q363-Q362)&lt;-5)</formula>
    </cfRule>
  </conditionalFormatting>
  <conditionalFormatting sqref="R363">
    <cfRule type="expression" dxfId="2589" priority="2912">
      <formula>OR((R363-R362)&gt;5,(R363-R362)&lt;-5)</formula>
    </cfRule>
  </conditionalFormatting>
  <conditionalFormatting sqref="S363">
    <cfRule type="expression" dxfId="2588" priority="2911">
      <formula>OR((S363-S362)&gt;5,(S363-S362)&lt;-5)</formula>
    </cfRule>
  </conditionalFormatting>
  <conditionalFormatting sqref="T363">
    <cfRule type="expression" dxfId="2587" priority="2910">
      <formula>OR((T363-T362)&gt;5,(T363-T362)&lt;-5)</formula>
    </cfRule>
  </conditionalFormatting>
  <conditionalFormatting sqref="U363">
    <cfRule type="expression" dxfId="2586" priority="2909">
      <formula>OR((U363-U362)&gt;5,(U363-U362)&lt;-5)</formula>
    </cfRule>
  </conditionalFormatting>
  <conditionalFormatting sqref="V363">
    <cfRule type="expression" dxfId="2585" priority="2908">
      <formula>OR((V363-V362)&gt;5,(V363-V362)&lt;-5)</formula>
    </cfRule>
  </conditionalFormatting>
  <conditionalFormatting sqref="W363">
    <cfRule type="expression" dxfId="2584" priority="2907">
      <formula>OR((W363-W362)&gt;5,(W363-W362)&lt;-5)</formula>
    </cfRule>
  </conditionalFormatting>
  <conditionalFormatting sqref="X363">
    <cfRule type="expression" dxfId="2583" priority="2906">
      <formula>OR((X363-X362)&gt;5,(X363-X362)&lt;-5)</formula>
    </cfRule>
  </conditionalFormatting>
  <conditionalFormatting sqref="Y363">
    <cfRule type="expression" dxfId="2582" priority="2905">
      <formula>OR((Y363-Y362)&gt;5,(Y363-Y362)&lt;-5)</formula>
    </cfRule>
  </conditionalFormatting>
  <conditionalFormatting sqref="Z363">
    <cfRule type="expression" dxfId="2581" priority="2904">
      <formula>OR((Z363-Z362)&gt;5,(Z363-Z362)&lt;-5)</formula>
    </cfRule>
  </conditionalFormatting>
  <conditionalFormatting sqref="AA363">
    <cfRule type="expression" dxfId="2580" priority="2903">
      <formula>OR((AA363-AA362)&gt;5,(AA363-AA362)&lt;-5)</formula>
    </cfRule>
  </conditionalFormatting>
  <conditionalFormatting sqref="AB363">
    <cfRule type="expression" dxfId="2579" priority="2902">
      <formula>OR((AB363-AB362)&gt;5,(AB363-AB362)&lt;-5)</formula>
    </cfRule>
  </conditionalFormatting>
  <conditionalFormatting sqref="AC363">
    <cfRule type="expression" dxfId="2578" priority="2901">
      <formula>OR((AC363-AC362)&gt;5,(AC363-AC362)&lt;-5)</formula>
    </cfRule>
  </conditionalFormatting>
  <conditionalFormatting sqref="AD363">
    <cfRule type="expression" dxfId="2577" priority="2900">
      <formula>OR((AD363-AD362)&gt;5,(AD363-AD362)&lt;-5)</formula>
    </cfRule>
  </conditionalFormatting>
  <conditionalFormatting sqref="AE363">
    <cfRule type="expression" dxfId="2576" priority="2899">
      <formula>OR((AE363-AE362)&gt;5,(AE363-AE362)&lt;-5)</formula>
    </cfRule>
  </conditionalFormatting>
  <conditionalFormatting sqref="N365:P365">
    <cfRule type="expression" dxfId="2575" priority="2896">
      <formula>OR((N365-N364)&gt;5,(N365-N364)&lt;-5)</formula>
    </cfRule>
  </conditionalFormatting>
  <conditionalFormatting sqref="Q365">
    <cfRule type="expression" dxfId="2574" priority="2895">
      <formula>OR((Q365-Q364)&gt;5,(Q365-Q364)&lt;-5)</formula>
    </cfRule>
  </conditionalFormatting>
  <conditionalFormatting sqref="R365">
    <cfRule type="expression" dxfId="2573" priority="2894">
      <formula>OR((R365-R364)&gt;5,(R365-R364)&lt;-5)</formula>
    </cfRule>
  </conditionalFormatting>
  <conditionalFormatting sqref="S365">
    <cfRule type="expression" dxfId="2572" priority="2893">
      <formula>OR((S365-S364)&gt;5,(S365-S364)&lt;-5)</formula>
    </cfRule>
  </conditionalFormatting>
  <conditionalFormatting sqref="T365">
    <cfRule type="expression" dxfId="2571" priority="2892">
      <formula>OR((T365-T364)&gt;5,(T365-T364)&lt;-5)</formula>
    </cfRule>
  </conditionalFormatting>
  <conditionalFormatting sqref="U365">
    <cfRule type="expression" dxfId="2570" priority="2891">
      <formula>OR((U365-U364)&gt;5,(U365-U364)&lt;-5)</formula>
    </cfRule>
  </conditionalFormatting>
  <conditionalFormatting sqref="V365">
    <cfRule type="expression" dxfId="2569" priority="2890">
      <formula>OR((V365-V364)&gt;5,(V365-V364)&lt;-5)</formula>
    </cfRule>
  </conditionalFormatting>
  <conditionalFormatting sqref="W365">
    <cfRule type="expression" dxfId="2568" priority="2889">
      <formula>OR((W365-W364)&gt;5,(W365-W364)&lt;-5)</formula>
    </cfRule>
  </conditionalFormatting>
  <conditionalFormatting sqref="X365">
    <cfRule type="expression" dxfId="2567" priority="2888">
      <formula>OR((X365-X364)&gt;5,(X365-X364)&lt;-5)</formula>
    </cfRule>
  </conditionalFormatting>
  <conditionalFormatting sqref="Y365">
    <cfRule type="expression" dxfId="2566" priority="2887">
      <formula>OR((Y365-Y364)&gt;5,(Y365-Y364)&lt;-5)</formula>
    </cfRule>
  </conditionalFormatting>
  <conditionalFormatting sqref="Z365">
    <cfRule type="expression" dxfId="2565" priority="2886">
      <formula>OR((Z365-Z364)&gt;5,(Z365-Z364)&lt;-5)</formula>
    </cfRule>
  </conditionalFormatting>
  <conditionalFormatting sqref="AA365">
    <cfRule type="expression" dxfId="2564" priority="2885">
      <formula>OR((AA365-AA364)&gt;5,(AA365-AA364)&lt;-5)</formula>
    </cfRule>
  </conditionalFormatting>
  <conditionalFormatting sqref="AB365">
    <cfRule type="expression" dxfId="2563" priority="2884">
      <formula>OR((AB365-AB364)&gt;5,(AB365-AB364)&lt;-5)</formula>
    </cfRule>
  </conditionalFormatting>
  <conditionalFormatting sqref="AC365">
    <cfRule type="expression" dxfId="2562" priority="2883">
      <formula>OR((AC365-AC364)&gt;5,(AC365-AC364)&lt;-5)</formula>
    </cfRule>
  </conditionalFormatting>
  <conditionalFormatting sqref="AD365">
    <cfRule type="expression" dxfId="2561" priority="2882">
      <formula>OR((AD365-AD364)&gt;5,(AD365-AD364)&lt;-5)</formula>
    </cfRule>
  </conditionalFormatting>
  <conditionalFormatting sqref="AE365">
    <cfRule type="expression" dxfId="2560" priority="2881">
      <formula>OR((AE365-AE364)&gt;5,(AE365-AE364)&lt;-5)</formula>
    </cfRule>
  </conditionalFormatting>
  <conditionalFormatting sqref="N366:P366">
    <cfRule type="expression" dxfId="2559" priority="2878">
      <formula>OR((N366-N365)&gt;5,(N366-N365)&lt;-5)</formula>
    </cfRule>
  </conditionalFormatting>
  <conditionalFormatting sqref="Q366">
    <cfRule type="expression" dxfId="2558" priority="2877">
      <formula>OR((Q366-Q365)&gt;5,(Q366-Q365)&lt;-5)</formula>
    </cfRule>
  </conditionalFormatting>
  <conditionalFormatting sqref="R366">
    <cfRule type="expression" dxfId="2557" priority="2876">
      <formula>OR((R366-R365)&gt;5,(R366-R365)&lt;-5)</formula>
    </cfRule>
  </conditionalFormatting>
  <conditionalFormatting sqref="S366">
    <cfRule type="expression" dxfId="2556" priority="2875">
      <formula>OR((S366-S365)&gt;5,(S366-S365)&lt;-5)</formula>
    </cfRule>
  </conditionalFormatting>
  <conditionalFormatting sqref="T366">
    <cfRule type="expression" dxfId="2555" priority="2874">
      <formula>OR((T366-T365)&gt;5,(T366-T365)&lt;-5)</formula>
    </cfRule>
  </conditionalFormatting>
  <conditionalFormatting sqref="U366">
    <cfRule type="expression" dxfId="2554" priority="2873">
      <formula>OR((U366-U365)&gt;5,(U366-U365)&lt;-5)</formula>
    </cfRule>
  </conditionalFormatting>
  <conditionalFormatting sqref="V366">
    <cfRule type="expression" dxfId="2553" priority="2872">
      <formula>OR((V366-V365)&gt;5,(V366-V365)&lt;-5)</formula>
    </cfRule>
  </conditionalFormatting>
  <conditionalFormatting sqref="W366">
    <cfRule type="expression" dxfId="2552" priority="2871">
      <formula>OR((W366-W365)&gt;5,(W366-W365)&lt;-5)</formula>
    </cfRule>
  </conditionalFormatting>
  <conditionalFormatting sqref="X366">
    <cfRule type="expression" dxfId="2551" priority="2870">
      <formula>OR((X366-X365)&gt;5,(X366-X365)&lt;-5)</formula>
    </cfRule>
  </conditionalFormatting>
  <conditionalFormatting sqref="Y366">
    <cfRule type="expression" dxfId="2550" priority="2869">
      <formula>OR((Y366-Y365)&gt;5,(Y366-Y365)&lt;-5)</formula>
    </cfRule>
  </conditionalFormatting>
  <conditionalFormatting sqref="Z366">
    <cfRule type="expression" dxfId="2549" priority="2868">
      <formula>OR((Z366-Z365)&gt;5,(Z366-Z365)&lt;-5)</formula>
    </cfRule>
  </conditionalFormatting>
  <conditionalFormatting sqref="AA366">
    <cfRule type="expression" dxfId="2548" priority="2867">
      <formula>OR((AA366-AA365)&gt;5,(AA366-AA365)&lt;-5)</formula>
    </cfRule>
  </conditionalFormatting>
  <conditionalFormatting sqref="AB366">
    <cfRule type="expression" dxfId="2547" priority="2866">
      <formula>OR((AB366-AB365)&gt;5,(AB366-AB365)&lt;-5)</formula>
    </cfRule>
  </conditionalFormatting>
  <conditionalFormatting sqref="AC366">
    <cfRule type="expression" dxfId="2546" priority="2865">
      <formula>OR((AC366-AC365)&gt;5,(AC366-AC365)&lt;-5)</formula>
    </cfRule>
  </conditionalFormatting>
  <conditionalFormatting sqref="AD366">
    <cfRule type="expression" dxfId="2545" priority="2864">
      <formula>OR((AD366-AD365)&gt;5,(AD366-AD365)&lt;-5)</formula>
    </cfRule>
  </conditionalFormatting>
  <conditionalFormatting sqref="AE366">
    <cfRule type="expression" dxfId="2544" priority="2863">
      <formula>OR((AE366-AE365)&gt;5,(AE366-AE365)&lt;-5)</formula>
    </cfRule>
  </conditionalFormatting>
  <conditionalFormatting sqref="N368:P368">
    <cfRule type="expression" dxfId="2543" priority="2860">
      <formula>OR((N368-N367)&gt;5,(N368-N367)&lt;-5)</formula>
    </cfRule>
  </conditionalFormatting>
  <conditionalFormatting sqref="Q368">
    <cfRule type="expression" dxfId="2542" priority="2859">
      <formula>OR((Q368-Q367)&gt;5,(Q368-Q367)&lt;-5)</formula>
    </cfRule>
  </conditionalFormatting>
  <conditionalFormatting sqref="R368">
    <cfRule type="expression" dxfId="2541" priority="2858">
      <formula>OR((R368-R367)&gt;5,(R368-R367)&lt;-5)</formula>
    </cfRule>
  </conditionalFormatting>
  <conditionalFormatting sqref="S368">
    <cfRule type="expression" dxfId="2540" priority="2857">
      <formula>OR((S368-S367)&gt;5,(S368-S367)&lt;-5)</formula>
    </cfRule>
  </conditionalFormatting>
  <conditionalFormatting sqref="T368">
    <cfRule type="expression" dxfId="2539" priority="2856">
      <formula>OR((T368-T367)&gt;5,(T368-T367)&lt;-5)</formula>
    </cfRule>
  </conditionalFormatting>
  <conditionalFormatting sqref="U368">
    <cfRule type="expression" dxfId="2538" priority="2855">
      <formula>OR((U368-U367)&gt;5,(U368-U367)&lt;-5)</formula>
    </cfRule>
  </conditionalFormatting>
  <conditionalFormatting sqref="V368">
    <cfRule type="expression" dxfId="2537" priority="2854">
      <formula>OR((V368-V367)&gt;5,(V368-V367)&lt;-5)</formula>
    </cfRule>
  </conditionalFormatting>
  <conditionalFormatting sqref="W368">
    <cfRule type="expression" dxfId="2536" priority="2853">
      <formula>OR((W368-W367)&gt;5,(W368-W367)&lt;-5)</formula>
    </cfRule>
  </conditionalFormatting>
  <conditionalFormatting sqref="X368">
    <cfRule type="expression" dxfId="2535" priority="2852">
      <formula>OR((X368-X367)&gt;5,(X368-X367)&lt;-5)</formula>
    </cfRule>
  </conditionalFormatting>
  <conditionalFormatting sqref="Y368">
    <cfRule type="expression" dxfId="2534" priority="2851">
      <formula>OR((Y368-Y367)&gt;5,(Y368-Y367)&lt;-5)</formula>
    </cfRule>
  </conditionalFormatting>
  <conditionalFormatting sqref="Z368">
    <cfRule type="expression" dxfId="2533" priority="2850">
      <formula>OR((Z368-Z367)&gt;5,(Z368-Z367)&lt;-5)</formula>
    </cfRule>
  </conditionalFormatting>
  <conditionalFormatting sqref="AA368">
    <cfRule type="expression" dxfId="2532" priority="2849">
      <formula>OR((AA368-AA367)&gt;5,(AA368-AA367)&lt;-5)</formula>
    </cfRule>
  </conditionalFormatting>
  <conditionalFormatting sqref="AB368">
    <cfRule type="expression" dxfId="2531" priority="2848">
      <formula>OR((AB368-AB367)&gt;5,(AB368-AB367)&lt;-5)</formula>
    </cfRule>
  </conditionalFormatting>
  <conditionalFormatting sqref="AC368">
    <cfRule type="expression" dxfId="2530" priority="2847">
      <formula>OR((AC368-AC367)&gt;5,(AC368-AC367)&lt;-5)</formula>
    </cfRule>
  </conditionalFormatting>
  <conditionalFormatting sqref="AD368">
    <cfRule type="expression" dxfId="2529" priority="2846">
      <formula>OR((AD368-AD367)&gt;5,(AD368-AD367)&lt;-5)</formula>
    </cfRule>
  </conditionalFormatting>
  <conditionalFormatting sqref="AE368">
    <cfRule type="expression" dxfId="2528" priority="2845">
      <formula>OR((AE368-AE367)&gt;5,(AE368-AE367)&lt;-5)</formula>
    </cfRule>
  </conditionalFormatting>
  <conditionalFormatting sqref="N369:P369">
    <cfRule type="expression" dxfId="2527" priority="2842">
      <formula>OR((N369-N368)&gt;5,(N369-N368)&lt;-5)</formula>
    </cfRule>
  </conditionalFormatting>
  <conditionalFormatting sqref="Q369">
    <cfRule type="expression" dxfId="2526" priority="2841">
      <formula>OR((Q369-Q368)&gt;5,(Q369-Q368)&lt;-5)</formula>
    </cfRule>
  </conditionalFormatting>
  <conditionalFormatting sqref="R369">
    <cfRule type="expression" dxfId="2525" priority="2840">
      <formula>OR((R369-R368)&gt;5,(R369-R368)&lt;-5)</formula>
    </cfRule>
  </conditionalFormatting>
  <conditionalFormatting sqref="S369">
    <cfRule type="expression" dxfId="2524" priority="2839">
      <formula>OR((S369-S368)&gt;5,(S369-S368)&lt;-5)</formula>
    </cfRule>
  </conditionalFormatting>
  <conditionalFormatting sqref="T369">
    <cfRule type="expression" dxfId="2523" priority="2838">
      <formula>OR((T369-T368)&gt;5,(T369-T368)&lt;-5)</formula>
    </cfRule>
  </conditionalFormatting>
  <conditionalFormatting sqref="U369">
    <cfRule type="expression" dxfId="2522" priority="2837">
      <formula>OR((U369-U368)&gt;5,(U369-U368)&lt;-5)</formula>
    </cfRule>
  </conditionalFormatting>
  <conditionalFormatting sqref="V369">
    <cfRule type="expression" dxfId="2521" priority="2836">
      <formula>OR((V369-V368)&gt;5,(V369-V368)&lt;-5)</formula>
    </cfRule>
  </conditionalFormatting>
  <conditionalFormatting sqref="W369">
    <cfRule type="expression" dxfId="2520" priority="2835">
      <formula>OR((W369-W368)&gt;5,(W369-W368)&lt;-5)</formula>
    </cfRule>
  </conditionalFormatting>
  <conditionalFormatting sqref="X369">
    <cfRule type="expression" dxfId="2519" priority="2834">
      <formula>OR((X369-X368)&gt;5,(X369-X368)&lt;-5)</formula>
    </cfRule>
  </conditionalFormatting>
  <conditionalFormatting sqref="Y369">
    <cfRule type="expression" dxfId="2518" priority="2833">
      <formula>OR((Y369-Y368)&gt;5,(Y369-Y368)&lt;-5)</formula>
    </cfRule>
  </conditionalFormatting>
  <conditionalFormatting sqref="Z369">
    <cfRule type="expression" dxfId="2517" priority="2832">
      <formula>OR((Z369-Z368)&gt;5,(Z369-Z368)&lt;-5)</formula>
    </cfRule>
  </conditionalFormatting>
  <conditionalFormatting sqref="AA369">
    <cfRule type="expression" dxfId="2516" priority="2831">
      <formula>OR((AA369-AA368)&gt;5,(AA369-AA368)&lt;-5)</formula>
    </cfRule>
  </conditionalFormatting>
  <conditionalFormatting sqref="AB369">
    <cfRule type="expression" dxfId="2515" priority="2830">
      <formula>OR((AB369-AB368)&gt;5,(AB369-AB368)&lt;-5)</formula>
    </cfRule>
  </conditionalFormatting>
  <conditionalFormatting sqref="AC369">
    <cfRule type="expression" dxfId="2514" priority="2829">
      <formula>OR((AC369-AC368)&gt;5,(AC369-AC368)&lt;-5)</formula>
    </cfRule>
  </conditionalFormatting>
  <conditionalFormatting sqref="AD369">
    <cfRule type="expression" dxfId="2513" priority="2828">
      <formula>OR((AD369-AD368)&gt;5,(AD369-AD368)&lt;-5)</formula>
    </cfRule>
  </conditionalFormatting>
  <conditionalFormatting sqref="AE369">
    <cfRule type="expression" dxfId="2512" priority="2827">
      <formula>OR((AE369-AE368)&gt;5,(AE369-AE368)&lt;-5)</formula>
    </cfRule>
  </conditionalFormatting>
  <conditionalFormatting sqref="N371:P371">
    <cfRule type="expression" dxfId="2511" priority="2824">
      <formula>OR((N371-N370)&gt;5,(N371-N370)&lt;-5)</formula>
    </cfRule>
  </conditionalFormatting>
  <conditionalFormatting sqref="Q371">
    <cfRule type="expression" dxfId="2510" priority="2823">
      <formula>OR((Q371-Q370)&gt;5,(Q371-Q370)&lt;-5)</formula>
    </cfRule>
  </conditionalFormatting>
  <conditionalFormatting sqref="R371">
    <cfRule type="expression" dxfId="2509" priority="2822">
      <formula>OR((R371-R370)&gt;5,(R371-R370)&lt;-5)</formula>
    </cfRule>
  </conditionalFormatting>
  <conditionalFormatting sqref="S371">
    <cfRule type="expression" dxfId="2508" priority="2821">
      <formula>OR((S371-S370)&gt;5,(S371-S370)&lt;-5)</formula>
    </cfRule>
  </conditionalFormatting>
  <conditionalFormatting sqref="T371">
    <cfRule type="expression" dxfId="2507" priority="2820">
      <formula>OR((T371-T370)&gt;5,(T371-T370)&lt;-5)</formula>
    </cfRule>
  </conditionalFormatting>
  <conditionalFormatting sqref="U371">
    <cfRule type="expression" dxfId="2506" priority="2819">
      <formula>OR((U371-U370)&gt;5,(U371-U370)&lt;-5)</formula>
    </cfRule>
  </conditionalFormatting>
  <conditionalFormatting sqref="V371">
    <cfRule type="expression" dxfId="2505" priority="2818">
      <formula>OR((V371-V370)&gt;5,(V371-V370)&lt;-5)</formula>
    </cfRule>
  </conditionalFormatting>
  <conditionalFormatting sqref="W371">
    <cfRule type="expression" dxfId="2504" priority="2817">
      <formula>OR((W371-W370)&gt;5,(W371-W370)&lt;-5)</formula>
    </cfRule>
  </conditionalFormatting>
  <conditionalFormatting sqref="X371">
    <cfRule type="expression" dxfId="2503" priority="2816">
      <formula>OR((X371-X370)&gt;5,(X371-X370)&lt;-5)</formula>
    </cfRule>
  </conditionalFormatting>
  <conditionalFormatting sqref="Y371">
    <cfRule type="expression" dxfId="2502" priority="2815">
      <formula>OR((Y371-Y370)&gt;5,(Y371-Y370)&lt;-5)</formula>
    </cfRule>
  </conditionalFormatting>
  <conditionalFormatting sqref="Z371">
    <cfRule type="expression" dxfId="2501" priority="2814">
      <formula>OR((Z371-Z370)&gt;5,(Z371-Z370)&lt;-5)</formula>
    </cfRule>
  </conditionalFormatting>
  <conditionalFormatting sqref="AA371">
    <cfRule type="expression" dxfId="2500" priority="2813">
      <formula>OR((AA371-AA370)&gt;5,(AA371-AA370)&lt;-5)</formula>
    </cfRule>
  </conditionalFormatting>
  <conditionalFormatting sqref="AB371">
    <cfRule type="expression" dxfId="2499" priority="2812">
      <formula>OR((AB371-AB370)&gt;5,(AB371-AB370)&lt;-5)</formula>
    </cfRule>
  </conditionalFormatting>
  <conditionalFormatting sqref="AC371">
    <cfRule type="expression" dxfId="2498" priority="2811">
      <formula>OR((AC371-AC370)&gt;5,(AC371-AC370)&lt;-5)</formula>
    </cfRule>
  </conditionalFormatting>
  <conditionalFormatting sqref="AD371">
    <cfRule type="expression" dxfId="2497" priority="2810">
      <formula>OR((AD371-AD370)&gt;5,(AD371-AD370)&lt;-5)</formula>
    </cfRule>
  </conditionalFormatting>
  <conditionalFormatting sqref="AE371">
    <cfRule type="expression" dxfId="2496" priority="2809">
      <formula>OR((AE371-AE370)&gt;5,(AE371-AE370)&lt;-5)</formula>
    </cfRule>
  </conditionalFormatting>
  <conditionalFormatting sqref="N372:P372">
    <cfRule type="expression" dxfId="2495" priority="2806">
      <formula>OR((N372-N371)&gt;5,(N372-N371)&lt;-5)</formula>
    </cfRule>
  </conditionalFormatting>
  <conditionalFormatting sqref="Q372">
    <cfRule type="expression" dxfId="2494" priority="2805">
      <formula>OR((Q372-Q371)&gt;5,(Q372-Q371)&lt;-5)</formula>
    </cfRule>
  </conditionalFormatting>
  <conditionalFormatting sqref="R372">
    <cfRule type="expression" dxfId="2493" priority="2804">
      <formula>OR((R372-R371)&gt;5,(R372-R371)&lt;-5)</formula>
    </cfRule>
  </conditionalFormatting>
  <conditionalFormatting sqref="S372">
    <cfRule type="expression" dxfId="2492" priority="2803">
      <formula>OR((S372-S371)&gt;5,(S372-S371)&lt;-5)</formula>
    </cfRule>
  </conditionalFormatting>
  <conditionalFormatting sqref="T372">
    <cfRule type="expression" dxfId="2491" priority="2802">
      <formula>OR((T372-T371)&gt;5,(T372-T371)&lt;-5)</formula>
    </cfRule>
  </conditionalFormatting>
  <conditionalFormatting sqref="U372">
    <cfRule type="expression" dxfId="2490" priority="2801">
      <formula>OR((U372-U371)&gt;5,(U372-U371)&lt;-5)</formula>
    </cfRule>
  </conditionalFormatting>
  <conditionalFormatting sqref="V372">
    <cfRule type="expression" dxfId="2489" priority="2800">
      <formula>OR((V372-V371)&gt;5,(V372-V371)&lt;-5)</formula>
    </cfRule>
  </conditionalFormatting>
  <conditionalFormatting sqref="W372">
    <cfRule type="expression" dxfId="2488" priority="2799">
      <formula>OR((W372-W371)&gt;5,(W372-W371)&lt;-5)</formula>
    </cfRule>
  </conditionalFormatting>
  <conditionalFormatting sqref="X372">
    <cfRule type="expression" dxfId="2487" priority="2798">
      <formula>OR((X372-X371)&gt;5,(X372-X371)&lt;-5)</formula>
    </cfRule>
  </conditionalFormatting>
  <conditionalFormatting sqref="Y372">
    <cfRule type="expression" dxfId="2486" priority="2797">
      <formula>OR((Y372-Y371)&gt;5,(Y372-Y371)&lt;-5)</formula>
    </cfRule>
  </conditionalFormatting>
  <conditionalFormatting sqref="Z372">
    <cfRule type="expression" dxfId="2485" priority="2796">
      <formula>OR((Z372-Z371)&gt;5,(Z372-Z371)&lt;-5)</formula>
    </cfRule>
  </conditionalFormatting>
  <conditionalFormatting sqref="AA372">
    <cfRule type="expression" dxfId="2484" priority="2795">
      <formula>OR((AA372-AA371)&gt;5,(AA372-AA371)&lt;-5)</formula>
    </cfRule>
  </conditionalFormatting>
  <conditionalFormatting sqref="AB372">
    <cfRule type="expression" dxfId="2483" priority="2794">
      <formula>OR((AB372-AB371)&gt;5,(AB372-AB371)&lt;-5)</formula>
    </cfRule>
  </conditionalFormatting>
  <conditionalFormatting sqref="AC372">
    <cfRule type="expression" dxfId="2482" priority="2793">
      <formula>OR((AC372-AC371)&gt;5,(AC372-AC371)&lt;-5)</formula>
    </cfRule>
  </conditionalFormatting>
  <conditionalFormatting sqref="AD372">
    <cfRule type="expression" dxfId="2481" priority="2792">
      <formula>OR((AD372-AD371)&gt;5,(AD372-AD371)&lt;-5)</formula>
    </cfRule>
  </conditionalFormatting>
  <conditionalFormatting sqref="AE372">
    <cfRule type="expression" dxfId="2480" priority="2791">
      <formula>OR((AE372-AE371)&gt;5,(AE372-AE371)&lt;-5)</formula>
    </cfRule>
  </conditionalFormatting>
  <conditionalFormatting sqref="N374:P374">
    <cfRule type="expression" dxfId="2479" priority="2788">
      <formula>OR((N374-N373)&gt;5,(N374-N373)&lt;-5)</formula>
    </cfRule>
  </conditionalFormatting>
  <conditionalFormatting sqref="Q374">
    <cfRule type="expression" dxfId="2478" priority="2787">
      <formula>OR((Q374-Q373)&gt;5,(Q374-Q373)&lt;-5)</formula>
    </cfRule>
  </conditionalFormatting>
  <conditionalFormatting sqref="R374">
    <cfRule type="expression" dxfId="2477" priority="2786">
      <formula>OR((R374-R373)&gt;5,(R374-R373)&lt;-5)</formula>
    </cfRule>
  </conditionalFormatting>
  <conditionalFormatting sqref="S374">
    <cfRule type="expression" dxfId="2476" priority="2785">
      <formula>OR((S374-S373)&gt;5,(S374-S373)&lt;-5)</formula>
    </cfRule>
  </conditionalFormatting>
  <conditionalFormatting sqref="T374">
    <cfRule type="expression" dxfId="2475" priority="2784">
      <formula>OR((T374-T373)&gt;5,(T374-T373)&lt;-5)</formula>
    </cfRule>
  </conditionalFormatting>
  <conditionalFormatting sqref="U374">
    <cfRule type="expression" dxfId="2474" priority="2783">
      <formula>OR((U374-U373)&gt;5,(U374-U373)&lt;-5)</formula>
    </cfRule>
  </conditionalFormatting>
  <conditionalFormatting sqref="V374">
    <cfRule type="expression" dxfId="2473" priority="2782">
      <formula>OR((V374-V373)&gt;5,(V374-V373)&lt;-5)</formula>
    </cfRule>
  </conditionalFormatting>
  <conditionalFormatting sqref="W374">
    <cfRule type="expression" dxfId="2472" priority="2781">
      <formula>OR((W374-W373)&gt;5,(W374-W373)&lt;-5)</formula>
    </cfRule>
  </conditionalFormatting>
  <conditionalFormatting sqref="X374">
    <cfRule type="expression" dxfId="2471" priority="2780">
      <formula>OR((X374-X373)&gt;5,(X374-X373)&lt;-5)</formula>
    </cfRule>
  </conditionalFormatting>
  <conditionalFormatting sqref="Y374">
    <cfRule type="expression" dxfId="2470" priority="2779">
      <formula>OR((Y374-Y373)&gt;5,(Y374-Y373)&lt;-5)</formula>
    </cfRule>
  </conditionalFormatting>
  <conditionalFormatting sqref="Z374">
    <cfRule type="expression" dxfId="2469" priority="2778">
      <formula>OR((Z374-Z373)&gt;5,(Z374-Z373)&lt;-5)</formula>
    </cfRule>
  </conditionalFormatting>
  <conditionalFormatting sqref="AA374">
    <cfRule type="expression" dxfId="2468" priority="2777">
      <formula>OR((AA374-AA373)&gt;5,(AA374-AA373)&lt;-5)</formula>
    </cfRule>
  </conditionalFormatting>
  <conditionalFormatting sqref="AB374">
    <cfRule type="expression" dxfId="2467" priority="2776">
      <formula>OR((AB374-AB373)&gt;5,(AB374-AB373)&lt;-5)</formula>
    </cfRule>
  </conditionalFormatting>
  <conditionalFormatting sqref="AC374">
    <cfRule type="expression" dxfId="2466" priority="2775">
      <formula>OR((AC374-AC373)&gt;5,(AC374-AC373)&lt;-5)</formula>
    </cfRule>
  </conditionalFormatting>
  <conditionalFormatting sqref="AD374">
    <cfRule type="expression" dxfId="2465" priority="2774">
      <formula>OR((AD374-AD373)&gt;5,(AD374-AD373)&lt;-5)</formula>
    </cfRule>
  </conditionalFormatting>
  <conditionalFormatting sqref="AE374">
    <cfRule type="expression" dxfId="2464" priority="2773">
      <formula>OR((AE374-AE373)&gt;5,(AE374-AE373)&lt;-5)</formula>
    </cfRule>
  </conditionalFormatting>
  <conditionalFormatting sqref="N375:P375">
    <cfRule type="expression" dxfId="2463" priority="2770">
      <formula>OR((N375-N374)&gt;5,(N375-N374)&lt;-5)</formula>
    </cfRule>
  </conditionalFormatting>
  <conditionalFormatting sqref="Q375">
    <cfRule type="expression" dxfId="2462" priority="2769">
      <formula>OR((Q375-Q374)&gt;5,(Q375-Q374)&lt;-5)</formula>
    </cfRule>
  </conditionalFormatting>
  <conditionalFormatting sqref="R375">
    <cfRule type="expression" dxfId="2461" priority="2768">
      <formula>OR((R375-R374)&gt;5,(R375-R374)&lt;-5)</formula>
    </cfRule>
  </conditionalFormatting>
  <conditionalFormatting sqref="S375">
    <cfRule type="expression" dxfId="2460" priority="2767">
      <formula>OR((S375-S374)&gt;5,(S375-S374)&lt;-5)</formula>
    </cfRule>
  </conditionalFormatting>
  <conditionalFormatting sqref="T375">
    <cfRule type="expression" dxfId="2459" priority="2766">
      <formula>OR((T375-T374)&gt;5,(T375-T374)&lt;-5)</formula>
    </cfRule>
  </conditionalFormatting>
  <conditionalFormatting sqref="U375">
    <cfRule type="expression" dxfId="2458" priority="2765">
      <formula>OR((U375-U374)&gt;5,(U375-U374)&lt;-5)</formula>
    </cfRule>
  </conditionalFormatting>
  <conditionalFormatting sqref="V375">
    <cfRule type="expression" dxfId="2457" priority="2764">
      <formula>OR((V375-V374)&gt;5,(V375-V374)&lt;-5)</formula>
    </cfRule>
  </conditionalFormatting>
  <conditionalFormatting sqref="W375">
    <cfRule type="expression" dxfId="2456" priority="2763">
      <formula>OR((W375-W374)&gt;5,(W375-W374)&lt;-5)</formula>
    </cfRule>
  </conditionalFormatting>
  <conditionalFormatting sqref="X375">
    <cfRule type="expression" dxfId="2455" priority="2762">
      <formula>OR((X375-X374)&gt;5,(X375-X374)&lt;-5)</formula>
    </cfRule>
  </conditionalFormatting>
  <conditionalFormatting sqref="Y375">
    <cfRule type="expression" dxfId="2454" priority="2761">
      <formula>OR((Y375-Y374)&gt;5,(Y375-Y374)&lt;-5)</formula>
    </cfRule>
  </conditionalFormatting>
  <conditionalFormatting sqref="Z375">
    <cfRule type="expression" dxfId="2453" priority="2760">
      <formula>OR((Z375-Z374)&gt;5,(Z375-Z374)&lt;-5)</formula>
    </cfRule>
  </conditionalFormatting>
  <conditionalFormatting sqref="AA375">
    <cfRule type="expression" dxfId="2452" priority="2759">
      <formula>OR((AA375-AA374)&gt;5,(AA375-AA374)&lt;-5)</formula>
    </cfRule>
  </conditionalFormatting>
  <conditionalFormatting sqref="AB375">
    <cfRule type="expression" dxfId="2451" priority="2758">
      <formula>OR((AB375-AB374)&gt;5,(AB375-AB374)&lt;-5)</formula>
    </cfRule>
  </conditionalFormatting>
  <conditionalFormatting sqref="AC375">
    <cfRule type="expression" dxfId="2450" priority="2757">
      <formula>OR((AC375-AC374)&gt;5,(AC375-AC374)&lt;-5)</formula>
    </cfRule>
  </conditionalFormatting>
  <conditionalFormatting sqref="AD375">
    <cfRule type="expression" dxfId="2449" priority="2756">
      <formula>OR((AD375-AD374)&gt;5,(AD375-AD374)&lt;-5)</formula>
    </cfRule>
  </conditionalFormatting>
  <conditionalFormatting sqref="AE375">
    <cfRule type="expression" dxfId="2448" priority="2755">
      <formula>OR((AE375-AE374)&gt;5,(AE375-AE374)&lt;-5)</formula>
    </cfRule>
  </conditionalFormatting>
  <conditionalFormatting sqref="N377:P377">
    <cfRule type="expression" dxfId="2447" priority="2752">
      <formula>OR((N377-N376)&gt;5,(N377-N376)&lt;-5)</formula>
    </cfRule>
  </conditionalFormatting>
  <conditionalFormatting sqref="Q377">
    <cfRule type="expression" dxfId="2446" priority="2751">
      <formula>OR((Q377-Q376)&gt;5,(Q377-Q376)&lt;-5)</formula>
    </cfRule>
  </conditionalFormatting>
  <conditionalFormatting sqref="R377">
    <cfRule type="expression" dxfId="2445" priority="2750">
      <formula>OR((R377-R376)&gt;5,(R377-R376)&lt;-5)</formula>
    </cfRule>
  </conditionalFormatting>
  <conditionalFormatting sqref="S377">
    <cfRule type="expression" dxfId="2444" priority="2749">
      <formula>OR((S377-S376)&gt;5,(S377-S376)&lt;-5)</formula>
    </cfRule>
  </conditionalFormatting>
  <conditionalFormatting sqref="T377">
    <cfRule type="expression" dxfId="2443" priority="2748">
      <formula>OR((T377-T376)&gt;5,(T377-T376)&lt;-5)</formula>
    </cfRule>
  </conditionalFormatting>
  <conditionalFormatting sqref="U377">
    <cfRule type="expression" dxfId="2442" priority="2747">
      <formula>OR((U377-U376)&gt;5,(U377-U376)&lt;-5)</formula>
    </cfRule>
  </conditionalFormatting>
  <conditionalFormatting sqref="V377">
    <cfRule type="expression" dxfId="2441" priority="2746">
      <formula>OR((V377-V376)&gt;5,(V377-V376)&lt;-5)</formula>
    </cfRule>
  </conditionalFormatting>
  <conditionalFormatting sqref="W377">
    <cfRule type="expression" dxfId="2440" priority="2745">
      <formula>OR((W377-W376)&gt;5,(W377-W376)&lt;-5)</formula>
    </cfRule>
  </conditionalFormatting>
  <conditionalFormatting sqref="X377">
    <cfRule type="expression" dxfId="2439" priority="2744">
      <formula>OR((X377-X376)&gt;5,(X377-X376)&lt;-5)</formula>
    </cfRule>
  </conditionalFormatting>
  <conditionalFormatting sqref="Y377">
    <cfRule type="expression" dxfId="2438" priority="2743">
      <formula>OR((Y377-Y376)&gt;5,(Y377-Y376)&lt;-5)</formula>
    </cfRule>
  </conditionalFormatting>
  <conditionalFormatting sqref="Z377">
    <cfRule type="expression" dxfId="2437" priority="2742">
      <formula>OR((Z377-Z376)&gt;5,(Z377-Z376)&lt;-5)</formula>
    </cfRule>
  </conditionalFormatting>
  <conditionalFormatting sqref="AA377">
    <cfRule type="expression" dxfId="2436" priority="2741">
      <formula>OR((AA377-AA376)&gt;5,(AA377-AA376)&lt;-5)</formula>
    </cfRule>
  </conditionalFormatting>
  <conditionalFormatting sqref="AB377">
    <cfRule type="expression" dxfId="2435" priority="2740">
      <formula>OR((AB377-AB376)&gt;5,(AB377-AB376)&lt;-5)</formula>
    </cfRule>
  </conditionalFormatting>
  <conditionalFormatting sqref="AC377">
    <cfRule type="expression" dxfId="2434" priority="2739">
      <formula>OR((AC377-AC376)&gt;5,(AC377-AC376)&lt;-5)</formula>
    </cfRule>
  </conditionalFormatting>
  <conditionalFormatting sqref="AD377">
    <cfRule type="expression" dxfId="2433" priority="2738">
      <formula>OR((AD377-AD376)&gt;5,(AD377-AD376)&lt;-5)</formula>
    </cfRule>
  </conditionalFormatting>
  <conditionalFormatting sqref="AE377">
    <cfRule type="expression" dxfId="2432" priority="2737">
      <formula>OR((AE377-AE376)&gt;5,(AE377-AE376)&lt;-5)</formula>
    </cfRule>
  </conditionalFormatting>
  <conditionalFormatting sqref="N378:P378">
    <cfRule type="expression" dxfId="2431" priority="2734">
      <formula>OR((N378-N377)&gt;5,(N378-N377)&lt;-5)</formula>
    </cfRule>
  </conditionalFormatting>
  <conditionalFormatting sqref="Q378">
    <cfRule type="expression" dxfId="2430" priority="2733">
      <formula>OR((Q378-Q377)&gt;5,(Q378-Q377)&lt;-5)</formula>
    </cfRule>
  </conditionalFormatting>
  <conditionalFormatting sqref="R378">
    <cfRule type="expression" dxfId="2429" priority="2732">
      <formula>OR((R378-R377)&gt;5,(R378-R377)&lt;-5)</formula>
    </cfRule>
  </conditionalFormatting>
  <conditionalFormatting sqref="S378">
    <cfRule type="expression" dxfId="2428" priority="2731">
      <formula>OR((S378-S377)&gt;5,(S378-S377)&lt;-5)</formula>
    </cfRule>
  </conditionalFormatting>
  <conditionalFormatting sqref="T378">
    <cfRule type="expression" dxfId="2427" priority="2730">
      <formula>OR((T378-T377)&gt;5,(T378-T377)&lt;-5)</formula>
    </cfRule>
  </conditionalFormatting>
  <conditionalFormatting sqref="U378">
    <cfRule type="expression" dxfId="2426" priority="2729">
      <formula>OR((U378-U377)&gt;5,(U378-U377)&lt;-5)</formula>
    </cfRule>
  </conditionalFormatting>
  <conditionalFormatting sqref="V378">
    <cfRule type="expression" dxfId="2425" priority="2728">
      <formula>OR((V378-V377)&gt;5,(V378-V377)&lt;-5)</formula>
    </cfRule>
  </conditionalFormatting>
  <conditionalFormatting sqref="W378">
    <cfRule type="expression" dxfId="2424" priority="2727">
      <formula>OR((W378-W377)&gt;5,(W378-W377)&lt;-5)</formula>
    </cfRule>
  </conditionalFormatting>
  <conditionalFormatting sqref="X378">
    <cfRule type="expression" dxfId="2423" priority="2726">
      <formula>OR((X378-X377)&gt;5,(X378-X377)&lt;-5)</formula>
    </cfRule>
  </conditionalFormatting>
  <conditionalFormatting sqref="Y378">
    <cfRule type="expression" dxfId="2422" priority="2725">
      <formula>OR((Y378-Y377)&gt;5,(Y378-Y377)&lt;-5)</formula>
    </cfRule>
  </conditionalFormatting>
  <conditionalFormatting sqref="Z378">
    <cfRule type="expression" dxfId="2421" priority="2724">
      <formula>OR((Z378-Z377)&gt;5,(Z378-Z377)&lt;-5)</formula>
    </cfRule>
  </conditionalFormatting>
  <conditionalFormatting sqref="AA378">
    <cfRule type="expression" dxfId="2420" priority="2723">
      <formula>OR((AA378-AA377)&gt;5,(AA378-AA377)&lt;-5)</formula>
    </cfRule>
  </conditionalFormatting>
  <conditionalFormatting sqref="AB378">
    <cfRule type="expression" dxfId="2419" priority="2722">
      <formula>OR((AB378-AB377)&gt;5,(AB378-AB377)&lt;-5)</formula>
    </cfRule>
  </conditionalFormatting>
  <conditionalFormatting sqref="AC378">
    <cfRule type="expression" dxfId="2418" priority="2721">
      <formula>OR((AC378-AC377)&gt;5,(AC378-AC377)&lt;-5)</formula>
    </cfRule>
  </conditionalFormatting>
  <conditionalFormatting sqref="AD378">
    <cfRule type="expression" dxfId="2417" priority="2720">
      <formula>OR((AD378-AD377)&gt;5,(AD378-AD377)&lt;-5)</formula>
    </cfRule>
  </conditionalFormatting>
  <conditionalFormatting sqref="AE378">
    <cfRule type="expression" dxfId="2416" priority="2719">
      <formula>OR((AE378-AE377)&gt;5,(AE378-AE377)&lt;-5)</formula>
    </cfRule>
  </conditionalFormatting>
  <conditionalFormatting sqref="N380:P380">
    <cfRule type="expression" dxfId="2415" priority="2716">
      <formula>OR((N380-N379)&gt;5,(N380-N379)&lt;-5)</formula>
    </cfRule>
  </conditionalFormatting>
  <conditionalFormatting sqref="Q380">
    <cfRule type="expression" dxfId="2414" priority="2715">
      <formula>OR((Q380-Q379)&gt;5,(Q380-Q379)&lt;-5)</formula>
    </cfRule>
  </conditionalFormatting>
  <conditionalFormatting sqref="R380">
    <cfRule type="expression" dxfId="2413" priority="2714">
      <formula>OR((R380-R379)&gt;5,(R380-R379)&lt;-5)</formula>
    </cfRule>
  </conditionalFormatting>
  <conditionalFormatting sqref="S380">
    <cfRule type="expression" dxfId="2412" priority="2713">
      <formula>OR((S380-S379)&gt;5,(S380-S379)&lt;-5)</formula>
    </cfRule>
  </conditionalFormatting>
  <conditionalFormatting sqref="T380">
    <cfRule type="expression" dxfId="2411" priority="2712">
      <formula>OR((T380-T379)&gt;5,(T380-T379)&lt;-5)</formula>
    </cfRule>
  </conditionalFormatting>
  <conditionalFormatting sqref="U380">
    <cfRule type="expression" dxfId="2410" priority="2711">
      <formula>OR((U380-U379)&gt;5,(U380-U379)&lt;-5)</formula>
    </cfRule>
  </conditionalFormatting>
  <conditionalFormatting sqref="V380">
    <cfRule type="expression" dxfId="2409" priority="2710">
      <formula>OR((V380-V379)&gt;5,(V380-V379)&lt;-5)</formula>
    </cfRule>
  </conditionalFormatting>
  <conditionalFormatting sqref="W380">
    <cfRule type="expression" dxfId="2408" priority="2709">
      <formula>OR((W380-W379)&gt;5,(W380-W379)&lt;-5)</formula>
    </cfRule>
  </conditionalFormatting>
  <conditionalFormatting sqref="X380">
    <cfRule type="expression" dxfId="2407" priority="2708">
      <formula>OR((X380-X379)&gt;5,(X380-X379)&lt;-5)</formula>
    </cfRule>
  </conditionalFormatting>
  <conditionalFormatting sqref="Y380">
    <cfRule type="expression" dxfId="2406" priority="2707">
      <formula>OR((Y380-Y379)&gt;5,(Y380-Y379)&lt;-5)</formula>
    </cfRule>
  </conditionalFormatting>
  <conditionalFormatting sqref="Z380">
    <cfRule type="expression" dxfId="2405" priority="2706">
      <formula>OR((Z380-Z379)&gt;5,(Z380-Z379)&lt;-5)</formula>
    </cfRule>
  </conditionalFormatting>
  <conditionalFormatting sqref="AA380">
    <cfRule type="expression" dxfId="2404" priority="2705">
      <formula>OR((AA380-AA379)&gt;5,(AA380-AA379)&lt;-5)</formula>
    </cfRule>
  </conditionalFormatting>
  <conditionalFormatting sqref="AB380">
    <cfRule type="expression" dxfId="2403" priority="2704">
      <formula>OR((AB380-AB379)&gt;5,(AB380-AB379)&lt;-5)</formula>
    </cfRule>
  </conditionalFormatting>
  <conditionalFormatting sqref="AC380">
    <cfRule type="expression" dxfId="2402" priority="2703">
      <formula>OR((AC380-AC379)&gt;5,(AC380-AC379)&lt;-5)</formula>
    </cfRule>
  </conditionalFormatting>
  <conditionalFormatting sqref="AD380">
    <cfRule type="expression" dxfId="2401" priority="2702">
      <formula>OR((AD380-AD379)&gt;5,(AD380-AD379)&lt;-5)</formula>
    </cfRule>
  </conditionalFormatting>
  <conditionalFormatting sqref="AE380">
    <cfRule type="expression" dxfId="2400" priority="2701">
      <formula>OR((AE380-AE379)&gt;5,(AE380-AE379)&lt;-5)</formula>
    </cfRule>
  </conditionalFormatting>
  <conditionalFormatting sqref="N381:P381">
    <cfRule type="expression" dxfId="2399" priority="2698">
      <formula>OR((N381-N380)&gt;5,(N381-N380)&lt;-5)</formula>
    </cfRule>
  </conditionalFormatting>
  <conditionalFormatting sqref="Q381">
    <cfRule type="expression" dxfId="2398" priority="2697">
      <formula>OR((Q381-Q380)&gt;5,(Q381-Q380)&lt;-5)</formula>
    </cfRule>
  </conditionalFormatting>
  <conditionalFormatting sqref="R381">
    <cfRule type="expression" dxfId="2397" priority="2696">
      <formula>OR((R381-R380)&gt;5,(R381-R380)&lt;-5)</formula>
    </cfRule>
  </conditionalFormatting>
  <conditionalFormatting sqref="S381">
    <cfRule type="expression" dxfId="2396" priority="2695">
      <formula>OR((S381-S380)&gt;5,(S381-S380)&lt;-5)</formula>
    </cfRule>
  </conditionalFormatting>
  <conditionalFormatting sqref="T381">
    <cfRule type="expression" dxfId="2395" priority="2694">
      <formula>OR((T381-T380)&gt;5,(T381-T380)&lt;-5)</formula>
    </cfRule>
  </conditionalFormatting>
  <conditionalFormatting sqref="U381">
    <cfRule type="expression" dxfId="2394" priority="2693">
      <formula>OR((U381-U380)&gt;5,(U381-U380)&lt;-5)</formula>
    </cfRule>
  </conditionalFormatting>
  <conditionalFormatting sqref="V381">
    <cfRule type="expression" dxfId="2393" priority="2692">
      <formula>OR((V381-V380)&gt;5,(V381-V380)&lt;-5)</formula>
    </cfRule>
  </conditionalFormatting>
  <conditionalFormatting sqref="W381">
    <cfRule type="expression" dxfId="2392" priority="2691">
      <formula>OR((W381-W380)&gt;5,(W381-W380)&lt;-5)</formula>
    </cfRule>
  </conditionalFormatting>
  <conditionalFormatting sqref="X381">
    <cfRule type="expression" dxfId="2391" priority="2690">
      <formula>OR((X381-X380)&gt;5,(X381-X380)&lt;-5)</formula>
    </cfRule>
  </conditionalFormatting>
  <conditionalFormatting sqref="Y381">
    <cfRule type="expression" dxfId="2390" priority="2689">
      <formula>OR((Y381-Y380)&gt;5,(Y381-Y380)&lt;-5)</formula>
    </cfRule>
  </conditionalFormatting>
  <conditionalFormatting sqref="Z381">
    <cfRule type="expression" dxfId="2389" priority="2688">
      <formula>OR((Z381-Z380)&gt;5,(Z381-Z380)&lt;-5)</formula>
    </cfRule>
  </conditionalFormatting>
  <conditionalFormatting sqref="AA381">
    <cfRule type="expression" dxfId="2388" priority="2687">
      <formula>OR((AA381-AA380)&gt;5,(AA381-AA380)&lt;-5)</formula>
    </cfRule>
  </conditionalFormatting>
  <conditionalFormatting sqref="AB381">
    <cfRule type="expression" dxfId="2387" priority="2686">
      <formula>OR((AB381-AB380)&gt;5,(AB381-AB380)&lt;-5)</formula>
    </cfRule>
  </conditionalFormatting>
  <conditionalFormatting sqref="AC381">
    <cfRule type="expression" dxfId="2386" priority="2685">
      <formula>OR((AC381-AC380)&gt;5,(AC381-AC380)&lt;-5)</formula>
    </cfRule>
  </conditionalFormatting>
  <conditionalFormatting sqref="AD381">
    <cfRule type="expression" dxfId="2385" priority="2684">
      <formula>OR((AD381-AD380)&gt;5,(AD381-AD380)&lt;-5)</formula>
    </cfRule>
  </conditionalFormatting>
  <conditionalFormatting sqref="AE381">
    <cfRule type="expression" dxfId="2384" priority="2683">
      <formula>OR((AE381-AE380)&gt;5,(AE381-AE380)&lt;-5)</formula>
    </cfRule>
  </conditionalFormatting>
  <conditionalFormatting sqref="N383:P383">
    <cfRule type="expression" dxfId="2383" priority="2680">
      <formula>OR((N383-N382)&gt;5,(N383-N382)&lt;-5)</formula>
    </cfRule>
  </conditionalFormatting>
  <conditionalFormatting sqref="Q383">
    <cfRule type="expression" dxfId="2382" priority="2679">
      <formula>OR((Q383-Q382)&gt;5,(Q383-Q382)&lt;-5)</formula>
    </cfRule>
  </conditionalFormatting>
  <conditionalFormatting sqref="R383">
    <cfRule type="expression" dxfId="2381" priority="2678">
      <formula>OR((R383-R382)&gt;5,(R383-R382)&lt;-5)</formula>
    </cfRule>
  </conditionalFormatting>
  <conditionalFormatting sqref="S383">
    <cfRule type="expression" dxfId="2380" priority="2677">
      <formula>OR((S383-S382)&gt;5,(S383-S382)&lt;-5)</formula>
    </cfRule>
  </conditionalFormatting>
  <conditionalFormatting sqref="T383">
    <cfRule type="expression" dxfId="2379" priority="2676">
      <formula>OR((T383-T382)&gt;5,(T383-T382)&lt;-5)</formula>
    </cfRule>
  </conditionalFormatting>
  <conditionalFormatting sqref="U383">
    <cfRule type="expression" dxfId="2378" priority="2675">
      <formula>OR((U383-U382)&gt;5,(U383-U382)&lt;-5)</formula>
    </cfRule>
  </conditionalFormatting>
  <conditionalFormatting sqref="V383">
    <cfRule type="expression" dxfId="2377" priority="2674">
      <formula>OR((V383-V382)&gt;5,(V383-V382)&lt;-5)</formula>
    </cfRule>
  </conditionalFormatting>
  <conditionalFormatting sqref="W383">
    <cfRule type="expression" dxfId="2376" priority="2673">
      <formula>OR((W383-W382)&gt;5,(W383-W382)&lt;-5)</formula>
    </cfRule>
  </conditionalFormatting>
  <conditionalFormatting sqref="X383">
    <cfRule type="expression" dxfId="2375" priority="2672">
      <formula>OR((X383-X382)&gt;5,(X383-X382)&lt;-5)</formula>
    </cfRule>
  </conditionalFormatting>
  <conditionalFormatting sqref="Y383">
    <cfRule type="expression" dxfId="2374" priority="2671">
      <formula>OR((Y383-Y382)&gt;5,(Y383-Y382)&lt;-5)</formula>
    </cfRule>
  </conditionalFormatting>
  <conditionalFormatting sqref="Z383">
    <cfRule type="expression" dxfId="2373" priority="2670">
      <formula>OR((Z383-Z382)&gt;5,(Z383-Z382)&lt;-5)</formula>
    </cfRule>
  </conditionalFormatting>
  <conditionalFormatting sqref="AA383">
    <cfRule type="expression" dxfId="2372" priority="2669">
      <formula>OR((AA383-AA382)&gt;5,(AA383-AA382)&lt;-5)</formula>
    </cfRule>
  </conditionalFormatting>
  <conditionalFormatting sqref="AB383">
    <cfRule type="expression" dxfId="2371" priority="2668">
      <formula>OR((AB383-AB382)&gt;5,(AB383-AB382)&lt;-5)</formula>
    </cfRule>
  </conditionalFormatting>
  <conditionalFormatting sqref="AC383">
    <cfRule type="expression" dxfId="2370" priority="2667">
      <formula>OR((AC383-AC382)&gt;5,(AC383-AC382)&lt;-5)</formula>
    </cfRule>
  </conditionalFormatting>
  <conditionalFormatting sqref="AD383">
    <cfRule type="expression" dxfId="2369" priority="2666">
      <formula>OR((AD383-AD382)&gt;5,(AD383-AD382)&lt;-5)</formula>
    </cfRule>
  </conditionalFormatting>
  <conditionalFormatting sqref="AE383">
    <cfRule type="expression" dxfId="2368" priority="2665">
      <formula>OR((AE383-AE382)&gt;5,(AE383-AE382)&lt;-5)</formula>
    </cfRule>
  </conditionalFormatting>
  <conditionalFormatting sqref="N384:P384">
    <cfRule type="expression" dxfId="2367" priority="2662">
      <formula>OR((N384-N383)&gt;5,(N384-N383)&lt;-5)</formula>
    </cfRule>
  </conditionalFormatting>
  <conditionalFormatting sqref="Q384">
    <cfRule type="expression" dxfId="2366" priority="2661">
      <formula>OR((Q384-Q383)&gt;5,(Q384-Q383)&lt;-5)</formula>
    </cfRule>
  </conditionalFormatting>
  <conditionalFormatting sqref="R384">
    <cfRule type="expression" dxfId="2365" priority="2660">
      <formula>OR((R384-R383)&gt;5,(R384-R383)&lt;-5)</formula>
    </cfRule>
  </conditionalFormatting>
  <conditionalFormatting sqref="S384">
    <cfRule type="expression" dxfId="2364" priority="2659">
      <formula>OR((S384-S383)&gt;5,(S384-S383)&lt;-5)</formula>
    </cfRule>
  </conditionalFormatting>
  <conditionalFormatting sqref="T384">
    <cfRule type="expression" dxfId="2363" priority="2658">
      <formula>OR((T384-T383)&gt;5,(T384-T383)&lt;-5)</formula>
    </cfRule>
  </conditionalFormatting>
  <conditionalFormatting sqref="U384">
    <cfRule type="expression" dxfId="2362" priority="2657">
      <formula>OR((U384-U383)&gt;5,(U384-U383)&lt;-5)</formula>
    </cfRule>
  </conditionalFormatting>
  <conditionalFormatting sqref="V384">
    <cfRule type="expression" dxfId="2361" priority="2656">
      <formula>OR((V384-V383)&gt;5,(V384-V383)&lt;-5)</formula>
    </cfRule>
  </conditionalFormatting>
  <conditionalFormatting sqref="W384">
    <cfRule type="expression" dxfId="2360" priority="2655">
      <formula>OR((W384-W383)&gt;5,(W384-W383)&lt;-5)</formula>
    </cfRule>
  </conditionalFormatting>
  <conditionalFormatting sqref="X384">
    <cfRule type="expression" dxfId="2359" priority="2654">
      <formula>OR((X384-X383)&gt;5,(X384-X383)&lt;-5)</formula>
    </cfRule>
  </conditionalFormatting>
  <conditionalFormatting sqref="Y384">
    <cfRule type="expression" dxfId="2358" priority="2653">
      <formula>OR((Y384-Y383)&gt;5,(Y384-Y383)&lt;-5)</formula>
    </cfRule>
  </conditionalFormatting>
  <conditionalFormatting sqref="Z384">
    <cfRule type="expression" dxfId="2357" priority="2652">
      <formula>OR((Z384-Z383)&gt;5,(Z384-Z383)&lt;-5)</formula>
    </cfRule>
  </conditionalFormatting>
  <conditionalFormatting sqref="AA384">
    <cfRule type="expression" dxfId="2356" priority="2651">
      <formula>OR((AA384-AA383)&gt;5,(AA384-AA383)&lt;-5)</formula>
    </cfRule>
  </conditionalFormatting>
  <conditionalFormatting sqref="AB384">
    <cfRule type="expression" dxfId="2355" priority="2650">
      <formula>OR((AB384-AB383)&gt;5,(AB384-AB383)&lt;-5)</formula>
    </cfRule>
  </conditionalFormatting>
  <conditionalFormatting sqref="AC384">
    <cfRule type="expression" dxfId="2354" priority="2649">
      <formula>OR((AC384-AC383)&gt;5,(AC384-AC383)&lt;-5)</formula>
    </cfRule>
  </conditionalFormatting>
  <conditionalFormatting sqref="AD384">
    <cfRule type="expression" dxfId="2353" priority="2648">
      <formula>OR((AD384-AD383)&gt;5,(AD384-AD383)&lt;-5)</formula>
    </cfRule>
  </conditionalFormatting>
  <conditionalFormatting sqref="AE384">
    <cfRule type="expression" dxfId="2352" priority="2647">
      <formula>OR((AE384-AE383)&gt;5,(AE384-AE383)&lt;-5)</formula>
    </cfRule>
  </conditionalFormatting>
  <conditionalFormatting sqref="N394:P394">
    <cfRule type="expression" dxfId="2351" priority="2644">
      <formula>OR((N394-N393)&gt;5,(N394-N393)&lt;-5)</formula>
    </cfRule>
  </conditionalFormatting>
  <conditionalFormatting sqref="Q394">
    <cfRule type="expression" dxfId="2350" priority="2643">
      <formula>OR((Q394-Q393)&gt;5,(Q394-Q393)&lt;-5)</formula>
    </cfRule>
  </conditionalFormatting>
  <conditionalFormatting sqref="R394">
    <cfRule type="expression" dxfId="2349" priority="2642">
      <formula>OR((R394-R393)&gt;5,(R394-R393)&lt;-5)</formula>
    </cfRule>
  </conditionalFormatting>
  <conditionalFormatting sqref="S394">
    <cfRule type="expression" dxfId="2348" priority="2641">
      <formula>OR((S394-S393)&gt;5,(S394-S393)&lt;-5)</formula>
    </cfRule>
  </conditionalFormatting>
  <conditionalFormatting sqref="T394">
    <cfRule type="expression" dxfId="2347" priority="2640">
      <formula>OR((T394-T393)&gt;5,(T394-T393)&lt;-5)</formula>
    </cfRule>
  </conditionalFormatting>
  <conditionalFormatting sqref="U394">
    <cfRule type="expression" dxfId="2346" priority="2639">
      <formula>OR((U394-U393)&gt;5,(U394-U393)&lt;-5)</formula>
    </cfRule>
  </conditionalFormatting>
  <conditionalFormatting sqref="V394">
    <cfRule type="expression" dxfId="2345" priority="2638">
      <formula>OR((V394-V393)&gt;5,(V394-V393)&lt;-5)</formula>
    </cfRule>
  </conditionalFormatting>
  <conditionalFormatting sqref="W394">
    <cfRule type="expression" dxfId="2344" priority="2637">
      <formula>OR((W394-W393)&gt;5,(W394-W393)&lt;-5)</formula>
    </cfRule>
  </conditionalFormatting>
  <conditionalFormatting sqref="X394">
    <cfRule type="expression" dxfId="2343" priority="2636">
      <formula>OR((X394-X393)&gt;5,(X394-X393)&lt;-5)</formula>
    </cfRule>
  </conditionalFormatting>
  <conditionalFormatting sqref="Y394">
    <cfRule type="expression" dxfId="2342" priority="2635">
      <formula>OR((Y394-Y393)&gt;5,(Y394-Y393)&lt;-5)</formula>
    </cfRule>
  </conditionalFormatting>
  <conditionalFormatting sqref="Z394">
    <cfRule type="expression" dxfId="2341" priority="2634">
      <formula>OR((Z394-Z393)&gt;5,(Z394-Z393)&lt;-5)</formula>
    </cfRule>
  </conditionalFormatting>
  <conditionalFormatting sqref="AA394">
    <cfRule type="expression" dxfId="2340" priority="2633">
      <formula>OR((AA394-AA393)&gt;5,(AA394-AA393)&lt;-5)</formula>
    </cfRule>
  </conditionalFormatting>
  <conditionalFormatting sqref="AB394">
    <cfRule type="expression" dxfId="2339" priority="2632">
      <formula>OR((AB394-AB393)&gt;5,(AB394-AB393)&lt;-5)</formula>
    </cfRule>
  </conditionalFormatting>
  <conditionalFormatting sqref="AC394">
    <cfRule type="expression" dxfId="2338" priority="2631">
      <formula>OR((AC394-AC393)&gt;5,(AC394-AC393)&lt;-5)</formula>
    </cfRule>
  </conditionalFormatting>
  <conditionalFormatting sqref="AD394">
    <cfRule type="expression" dxfId="2337" priority="2630">
      <formula>OR((AD394-AD393)&gt;5,(AD394-AD393)&lt;-5)</formula>
    </cfRule>
  </conditionalFormatting>
  <conditionalFormatting sqref="AE394">
    <cfRule type="expression" dxfId="2336" priority="2629">
      <formula>OR((AE394-AE393)&gt;5,(AE394-AE393)&lt;-5)</formula>
    </cfRule>
  </conditionalFormatting>
  <conditionalFormatting sqref="N395:P395">
    <cfRule type="expression" dxfId="2335" priority="2626">
      <formula>OR((N395-N394)&gt;5,(N395-N394)&lt;-5)</formula>
    </cfRule>
  </conditionalFormatting>
  <conditionalFormatting sqref="Q395">
    <cfRule type="expression" dxfId="2334" priority="2625">
      <formula>OR((Q395-Q394)&gt;5,(Q395-Q394)&lt;-5)</formula>
    </cfRule>
  </conditionalFormatting>
  <conditionalFormatting sqref="R395">
    <cfRule type="expression" dxfId="2333" priority="2624">
      <formula>OR((R395-R394)&gt;5,(R395-R394)&lt;-5)</formula>
    </cfRule>
  </conditionalFormatting>
  <conditionalFormatting sqref="S395">
    <cfRule type="expression" dxfId="2332" priority="2623">
      <formula>OR((S395-S394)&gt;5,(S395-S394)&lt;-5)</formula>
    </cfRule>
  </conditionalFormatting>
  <conditionalFormatting sqref="T395">
    <cfRule type="expression" dxfId="2331" priority="2622">
      <formula>OR((T395-T394)&gt;5,(T395-T394)&lt;-5)</formula>
    </cfRule>
  </conditionalFormatting>
  <conditionalFormatting sqref="U395">
    <cfRule type="expression" dxfId="2330" priority="2621">
      <formula>OR((U395-U394)&gt;5,(U395-U394)&lt;-5)</formula>
    </cfRule>
  </conditionalFormatting>
  <conditionalFormatting sqref="V395">
    <cfRule type="expression" dxfId="2329" priority="2620">
      <formula>OR((V395-V394)&gt;5,(V395-V394)&lt;-5)</formula>
    </cfRule>
  </conditionalFormatting>
  <conditionalFormatting sqref="W395">
    <cfRule type="expression" dxfId="2328" priority="2619">
      <formula>OR((W395-W394)&gt;5,(W395-W394)&lt;-5)</formula>
    </cfRule>
  </conditionalFormatting>
  <conditionalFormatting sqref="X395">
    <cfRule type="expression" dxfId="2327" priority="2618">
      <formula>OR((X395-X394)&gt;5,(X395-X394)&lt;-5)</formula>
    </cfRule>
  </conditionalFormatting>
  <conditionalFormatting sqref="Y395">
    <cfRule type="expression" dxfId="2326" priority="2617">
      <formula>OR((Y395-Y394)&gt;5,(Y395-Y394)&lt;-5)</formula>
    </cfRule>
  </conditionalFormatting>
  <conditionalFormatting sqref="Z395">
    <cfRule type="expression" dxfId="2325" priority="2616">
      <formula>OR((Z395-Z394)&gt;5,(Z395-Z394)&lt;-5)</formula>
    </cfRule>
  </conditionalFormatting>
  <conditionalFormatting sqref="AA395">
    <cfRule type="expression" dxfId="2324" priority="2615">
      <formula>OR((AA395-AA394)&gt;5,(AA395-AA394)&lt;-5)</formula>
    </cfRule>
  </conditionalFormatting>
  <conditionalFormatting sqref="AB395">
    <cfRule type="expression" dxfId="2323" priority="2614">
      <formula>OR((AB395-AB394)&gt;5,(AB395-AB394)&lt;-5)</formula>
    </cfRule>
  </conditionalFormatting>
  <conditionalFormatting sqref="AC395">
    <cfRule type="expression" dxfId="2322" priority="2613">
      <formula>OR((AC395-AC394)&gt;5,(AC395-AC394)&lt;-5)</formula>
    </cfRule>
  </conditionalFormatting>
  <conditionalFormatting sqref="AD395">
    <cfRule type="expression" dxfId="2321" priority="2612">
      <formula>OR((AD395-AD394)&gt;5,(AD395-AD394)&lt;-5)</formula>
    </cfRule>
  </conditionalFormatting>
  <conditionalFormatting sqref="AE395">
    <cfRule type="expression" dxfId="2320" priority="2611">
      <formula>OR((AE395-AE394)&gt;5,(AE395-AE394)&lt;-5)</formula>
    </cfRule>
  </conditionalFormatting>
  <conditionalFormatting sqref="N396:P396">
    <cfRule type="expression" dxfId="2319" priority="2608">
      <formula>OR((N396-N395)&gt;5,(N396-N395)&lt;-5)</formula>
    </cfRule>
  </conditionalFormatting>
  <conditionalFormatting sqref="Q396">
    <cfRule type="expression" dxfId="2318" priority="2607">
      <formula>OR((Q396-Q395)&gt;5,(Q396-Q395)&lt;-5)</formula>
    </cfRule>
  </conditionalFormatting>
  <conditionalFormatting sqref="R396">
    <cfRule type="expression" dxfId="2317" priority="2606">
      <formula>OR((R396-R395)&gt;5,(R396-R395)&lt;-5)</formula>
    </cfRule>
  </conditionalFormatting>
  <conditionalFormatting sqref="S396">
    <cfRule type="expression" dxfId="2316" priority="2605">
      <formula>OR((S396-S395)&gt;5,(S396-S395)&lt;-5)</formula>
    </cfRule>
  </conditionalFormatting>
  <conditionalFormatting sqref="T396">
    <cfRule type="expression" dxfId="2315" priority="2604">
      <formula>OR((T396-T395)&gt;5,(T396-T395)&lt;-5)</formula>
    </cfRule>
  </conditionalFormatting>
  <conditionalFormatting sqref="U396">
    <cfRule type="expression" dxfId="2314" priority="2603">
      <formula>OR((U396-U395)&gt;5,(U396-U395)&lt;-5)</formula>
    </cfRule>
  </conditionalFormatting>
  <conditionalFormatting sqref="V396">
    <cfRule type="expression" dxfId="2313" priority="2602">
      <formula>OR((V396-V395)&gt;5,(V396-V395)&lt;-5)</formula>
    </cfRule>
  </conditionalFormatting>
  <conditionalFormatting sqref="W396">
    <cfRule type="expression" dxfId="2312" priority="2601">
      <formula>OR((W396-W395)&gt;5,(W396-W395)&lt;-5)</formula>
    </cfRule>
  </conditionalFormatting>
  <conditionalFormatting sqref="X396">
    <cfRule type="expression" dxfId="2311" priority="2600">
      <formula>OR((X396-X395)&gt;5,(X396-X395)&lt;-5)</formula>
    </cfRule>
  </conditionalFormatting>
  <conditionalFormatting sqref="Y396">
    <cfRule type="expression" dxfId="2310" priority="2599">
      <formula>OR((Y396-Y395)&gt;5,(Y396-Y395)&lt;-5)</formula>
    </cfRule>
  </conditionalFormatting>
  <conditionalFormatting sqref="Z396">
    <cfRule type="expression" dxfId="2309" priority="2598">
      <formula>OR((Z396-Z395)&gt;5,(Z396-Z395)&lt;-5)</formula>
    </cfRule>
  </conditionalFormatting>
  <conditionalFormatting sqref="AA396">
    <cfRule type="expression" dxfId="2308" priority="2597">
      <formula>OR((AA396-AA395)&gt;5,(AA396-AA395)&lt;-5)</formula>
    </cfRule>
  </conditionalFormatting>
  <conditionalFormatting sqref="AB396">
    <cfRule type="expression" dxfId="2307" priority="2596">
      <formula>OR((AB396-AB395)&gt;5,(AB396-AB395)&lt;-5)</formula>
    </cfRule>
  </conditionalFormatting>
  <conditionalFormatting sqref="AC396">
    <cfRule type="expression" dxfId="2306" priority="2595">
      <formula>OR((AC396-AC395)&gt;5,(AC396-AC395)&lt;-5)</formula>
    </cfRule>
  </conditionalFormatting>
  <conditionalFormatting sqref="AD396">
    <cfRule type="expression" dxfId="2305" priority="2594">
      <formula>OR((AD396-AD395)&gt;5,(AD396-AD395)&lt;-5)</formula>
    </cfRule>
  </conditionalFormatting>
  <conditionalFormatting sqref="AE396">
    <cfRule type="expression" dxfId="2304" priority="2593">
      <formula>OR((AE396-AE395)&gt;5,(AE396-AE395)&lt;-5)</formula>
    </cfRule>
  </conditionalFormatting>
  <conditionalFormatting sqref="N397:P397">
    <cfRule type="expression" dxfId="2303" priority="2590">
      <formula>OR((N397-N396)&gt;5,(N397-N396)&lt;-5)</formula>
    </cfRule>
  </conditionalFormatting>
  <conditionalFormatting sqref="Q397">
    <cfRule type="expression" dxfId="2302" priority="2589">
      <formula>OR((Q397-Q396)&gt;5,(Q397-Q396)&lt;-5)</formula>
    </cfRule>
  </conditionalFormatting>
  <conditionalFormatting sqref="R397">
    <cfRule type="expression" dxfId="2301" priority="2588">
      <formula>OR((R397-R396)&gt;5,(R397-R396)&lt;-5)</formula>
    </cfRule>
  </conditionalFormatting>
  <conditionalFormatting sqref="S397">
    <cfRule type="expression" dxfId="2300" priority="2587">
      <formula>OR((S397-S396)&gt;5,(S397-S396)&lt;-5)</formula>
    </cfRule>
  </conditionalFormatting>
  <conditionalFormatting sqref="T397">
    <cfRule type="expression" dxfId="2299" priority="2586">
      <formula>OR((T397-T396)&gt;5,(T397-T396)&lt;-5)</formula>
    </cfRule>
  </conditionalFormatting>
  <conditionalFormatting sqref="U397">
    <cfRule type="expression" dxfId="2298" priority="2585">
      <formula>OR((U397-U396)&gt;5,(U397-U396)&lt;-5)</formula>
    </cfRule>
  </conditionalFormatting>
  <conditionalFormatting sqref="V397">
    <cfRule type="expression" dxfId="2297" priority="2584">
      <formula>OR((V397-V396)&gt;5,(V397-V396)&lt;-5)</formula>
    </cfRule>
  </conditionalFormatting>
  <conditionalFormatting sqref="W397">
    <cfRule type="expression" dxfId="2296" priority="2583">
      <formula>OR((W397-W396)&gt;5,(W397-W396)&lt;-5)</formula>
    </cfRule>
  </conditionalFormatting>
  <conditionalFormatting sqref="X397">
    <cfRule type="expression" dxfId="2295" priority="2582">
      <formula>OR((X397-X396)&gt;5,(X397-X396)&lt;-5)</formula>
    </cfRule>
  </conditionalFormatting>
  <conditionalFormatting sqref="Y397">
    <cfRule type="expression" dxfId="2294" priority="2581">
      <formula>OR((Y397-Y396)&gt;5,(Y397-Y396)&lt;-5)</formula>
    </cfRule>
  </conditionalFormatting>
  <conditionalFormatting sqref="Z397">
    <cfRule type="expression" dxfId="2293" priority="2580">
      <formula>OR((Z397-Z396)&gt;5,(Z397-Z396)&lt;-5)</formula>
    </cfRule>
  </conditionalFormatting>
  <conditionalFormatting sqref="AA397">
    <cfRule type="expression" dxfId="2292" priority="2579">
      <formula>OR((AA397-AA396)&gt;5,(AA397-AA396)&lt;-5)</formula>
    </cfRule>
  </conditionalFormatting>
  <conditionalFormatting sqref="AB397">
    <cfRule type="expression" dxfId="2291" priority="2578">
      <formula>OR((AB397-AB396)&gt;5,(AB397-AB396)&lt;-5)</formula>
    </cfRule>
  </conditionalFormatting>
  <conditionalFormatting sqref="AC397">
    <cfRule type="expression" dxfId="2290" priority="2577">
      <formula>OR((AC397-AC396)&gt;5,(AC397-AC396)&lt;-5)</formula>
    </cfRule>
  </conditionalFormatting>
  <conditionalFormatting sqref="AD397">
    <cfRule type="expression" dxfId="2289" priority="2576">
      <formula>OR((AD397-AD396)&gt;5,(AD397-AD396)&lt;-5)</formula>
    </cfRule>
  </conditionalFormatting>
  <conditionalFormatting sqref="AE397">
    <cfRule type="expression" dxfId="2288" priority="2575">
      <formula>OR((AE397-AE396)&gt;5,(AE397-AE396)&lt;-5)</formula>
    </cfRule>
  </conditionalFormatting>
  <conditionalFormatting sqref="N398:P398">
    <cfRule type="expression" dxfId="2287" priority="2572">
      <formula>OR((N398-N397)&gt;5,(N398-N397)&lt;-5)</formula>
    </cfRule>
  </conditionalFormatting>
  <conditionalFormatting sqref="Q398">
    <cfRule type="expression" dxfId="2286" priority="2571">
      <formula>OR((Q398-Q397)&gt;5,(Q398-Q397)&lt;-5)</formula>
    </cfRule>
  </conditionalFormatting>
  <conditionalFormatting sqref="R398">
    <cfRule type="expression" dxfId="2285" priority="2570">
      <formula>OR((R398-R397)&gt;5,(R398-R397)&lt;-5)</formula>
    </cfRule>
  </conditionalFormatting>
  <conditionalFormatting sqref="S398">
    <cfRule type="expression" dxfId="2284" priority="2569">
      <formula>OR((S398-S397)&gt;5,(S398-S397)&lt;-5)</formula>
    </cfRule>
  </conditionalFormatting>
  <conditionalFormatting sqref="T398">
    <cfRule type="expression" dxfId="2283" priority="2568">
      <formula>OR((T398-T397)&gt;5,(T398-T397)&lt;-5)</formula>
    </cfRule>
  </conditionalFormatting>
  <conditionalFormatting sqref="U398">
    <cfRule type="expression" dxfId="2282" priority="2567">
      <formula>OR((U398-U397)&gt;5,(U398-U397)&lt;-5)</formula>
    </cfRule>
  </conditionalFormatting>
  <conditionalFormatting sqref="V398">
    <cfRule type="expression" dxfId="2281" priority="2566">
      <formula>OR((V398-V397)&gt;5,(V398-V397)&lt;-5)</formula>
    </cfRule>
  </conditionalFormatting>
  <conditionalFormatting sqref="W398">
    <cfRule type="expression" dxfId="2280" priority="2565">
      <formula>OR((W398-W397)&gt;5,(W398-W397)&lt;-5)</formula>
    </cfRule>
  </conditionalFormatting>
  <conditionalFormatting sqref="X398">
    <cfRule type="expression" dxfId="2279" priority="2564">
      <formula>OR((X398-X397)&gt;5,(X398-X397)&lt;-5)</formula>
    </cfRule>
  </conditionalFormatting>
  <conditionalFormatting sqref="Y398">
    <cfRule type="expression" dxfId="2278" priority="2563">
      <formula>OR((Y398-Y397)&gt;5,(Y398-Y397)&lt;-5)</formula>
    </cfRule>
  </conditionalFormatting>
  <conditionalFormatting sqref="Z398">
    <cfRule type="expression" dxfId="2277" priority="2562">
      <formula>OR((Z398-Z397)&gt;5,(Z398-Z397)&lt;-5)</formula>
    </cfRule>
  </conditionalFormatting>
  <conditionalFormatting sqref="AA398">
    <cfRule type="expression" dxfId="2276" priority="2561">
      <formula>OR((AA398-AA397)&gt;5,(AA398-AA397)&lt;-5)</formula>
    </cfRule>
  </conditionalFormatting>
  <conditionalFormatting sqref="AB398">
    <cfRule type="expression" dxfId="2275" priority="2560">
      <formula>OR((AB398-AB397)&gt;5,(AB398-AB397)&lt;-5)</formula>
    </cfRule>
  </conditionalFormatting>
  <conditionalFormatting sqref="AC398">
    <cfRule type="expression" dxfId="2274" priority="2559">
      <formula>OR((AC398-AC397)&gt;5,(AC398-AC397)&lt;-5)</formula>
    </cfRule>
  </conditionalFormatting>
  <conditionalFormatting sqref="AD398">
    <cfRule type="expression" dxfId="2273" priority="2558">
      <formula>OR((AD398-AD397)&gt;5,(AD398-AD397)&lt;-5)</formula>
    </cfRule>
  </conditionalFormatting>
  <conditionalFormatting sqref="AE398">
    <cfRule type="expression" dxfId="2272" priority="2557">
      <formula>OR((AE398-AE397)&gt;5,(AE398-AE397)&lt;-5)</formula>
    </cfRule>
  </conditionalFormatting>
  <conditionalFormatting sqref="N400:P400">
    <cfRule type="expression" dxfId="2271" priority="2554">
      <formula>OR((N400-N399)&gt;5,(N400-N399)&lt;-5)</formula>
    </cfRule>
  </conditionalFormatting>
  <conditionalFormatting sqref="Q400">
    <cfRule type="expression" dxfId="2270" priority="2553">
      <formula>OR((Q400-Q399)&gt;5,(Q400-Q399)&lt;-5)</formula>
    </cfRule>
  </conditionalFormatting>
  <conditionalFormatting sqref="R400">
    <cfRule type="expression" dxfId="2269" priority="2552">
      <formula>OR((R400-R399)&gt;5,(R400-R399)&lt;-5)</formula>
    </cfRule>
  </conditionalFormatting>
  <conditionalFormatting sqref="S400">
    <cfRule type="expression" dxfId="2268" priority="2551">
      <formula>OR((S400-S399)&gt;5,(S400-S399)&lt;-5)</formula>
    </cfRule>
  </conditionalFormatting>
  <conditionalFormatting sqref="T400">
    <cfRule type="expression" dxfId="2267" priority="2550">
      <formula>OR((T400-T399)&gt;5,(T400-T399)&lt;-5)</formula>
    </cfRule>
  </conditionalFormatting>
  <conditionalFormatting sqref="U400">
    <cfRule type="expression" dxfId="2266" priority="2549">
      <formula>OR((U400-U399)&gt;5,(U400-U399)&lt;-5)</formula>
    </cfRule>
  </conditionalFormatting>
  <conditionalFormatting sqref="V400">
    <cfRule type="expression" dxfId="2265" priority="2548">
      <formula>OR((V400-V399)&gt;5,(V400-V399)&lt;-5)</formula>
    </cfRule>
  </conditionalFormatting>
  <conditionalFormatting sqref="W400">
    <cfRule type="expression" dxfId="2264" priority="2547">
      <formula>OR((W400-W399)&gt;5,(W400-W399)&lt;-5)</formula>
    </cfRule>
  </conditionalFormatting>
  <conditionalFormatting sqref="X400">
    <cfRule type="expression" dxfId="2263" priority="2546">
      <formula>OR((X400-X399)&gt;5,(X400-X399)&lt;-5)</formula>
    </cfRule>
  </conditionalFormatting>
  <conditionalFormatting sqref="Y400">
    <cfRule type="expression" dxfId="2262" priority="2545">
      <formula>OR((Y400-Y399)&gt;5,(Y400-Y399)&lt;-5)</formula>
    </cfRule>
  </conditionalFormatting>
  <conditionalFormatting sqref="Z400">
    <cfRule type="expression" dxfId="2261" priority="2544">
      <formula>OR((Z400-Z399)&gt;5,(Z400-Z399)&lt;-5)</formula>
    </cfRule>
  </conditionalFormatting>
  <conditionalFormatting sqref="AA400">
    <cfRule type="expression" dxfId="2260" priority="2543">
      <formula>OR((AA400-AA399)&gt;5,(AA400-AA399)&lt;-5)</formula>
    </cfRule>
  </conditionalFormatting>
  <conditionalFormatting sqref="AB400">
    <cfRule type="expression" dxfId="2259" priority="2542">
      <formula>OR((AB400-AB399)&gt;5,(AB400-AB399)&lt;-5)</formula>
    </cfRule>
  </conditionalFormatting>
  <conditionalFormatting sqref="AC400">
    <cfRule type="expression" dxfId="2258" priority="2541">
      <formula>OR((AC400-AC399)&gt;5,(AC400-AC399)&lt;-5)</formula>
    </cfRule>
  </conditionalFormatting>
  <conditionalFormatting sqref="AD400">
    <cfRule type="expression" dxfId="2257" priority="2540">
      <formula>OR((AD400-AD399)&gt;5,(AD400-AD399)&lt;-5)</formula>
    </cfRule>
  </conditionalFormatting>
  <conditionalFormatting sqref="AE400">
    <cfRule type="expression" dxfId="2256" priority="2539">
      <formula>OR((AE400-AE399)&gt;5,(AE400-AE399)&lt;-5)</formula>
    </cfRule>
  </conditionalFormatting>
  <conditionalFormatting sqref="N401:P401">
    <cfRule type="expression" dxfId="2255" priority="2536">
      <formula>OR((N401-N400)&gt;5,(N401-N400)&lt;-5)</formula>
    </cfRule>
  </conditionalFormatting>
  <conditionalFormatting sqref="Q401">
    <cfRule type="expression" dxfId="2254" priority="2535">
      <formula>OR((Q401-Q400)&gt;5,(Q401-Q400)&lt;-5)</formula>
    </cfRule>
  </conditionalFormatting>
  <conditionalFormatting sqref="R401">
    <cfRule type="expression" dxfId="2253" priority="2534">
      <formula>OR((R401-R400)&gt;5,(R401-R400)&lt;-5)</formula>
    </cfRule>
  </conditionalFormatting>
  <conditionalFormatting sqref="S401">
    <cfRule type="expression" dxfId="2252" priority="2533">
      <formula>OR((S401-S400)&gt;5,(S401-S400)&lt;-5)</formula>
    </cfRule>
  </conditionalFormatting>
  <conditionalFormatting sqref="T401">
    <cfRule type="expression" dxfId="2251" priority="2532">
      <formula>OR((T401-T400)&gt;5,(T401-T400)&lt;-5)</formula>
    </cfRule>
  </conditionalFormatting>
  <conditionalFormatting sqref="U401">
    <cfRule type="expression" dxfId="2250" priority="2531">
      <formula>OR((U401-U400)&gt;5,(U401-U400)&lt;-5)</formula>
    </cfRule>
  </conditionalFormatting>
  <conditionalFormatting sqref="V401">
    <cfRule type="expression" dxfId="2249" priority="2530">
      <formula>OR((V401-V400)&gt;5,(V401-V400)&lt;-5)</formula>
    </cfRule>
  </conditionalFormatting>
  <conditionalFormatting sqref="W401">
    <cfRule type="expression" dxfId="2248" priority="2529">
      <formula>OR((W401-W400)&gt;5,(W401-W400)&lt;-5)</formula>
    </cfRule>
  </conditionalFormatting>
  <conditionalFormatting sqref="X401">
    <cfRule type="expression" dxfId="2247" priority="2528">
      <formula>OR((X401-X400)&gt;5,(X401-X400)&lt;-5)</formula>
    </cfRule>
  </conditionalFormatting>
  <conditionalFormatting sqref="Y401">
    <cfRule type="expression" dxfId="2246" priority="2527">
      <formula>OR((Y401-Y400)&gt;5,(Y401-Y400)&lt;-5)</formula>
    </cfRule>
  </conditionalFormatting>
  <conditionalFormatting sqref="Z401">
    <cfRule type="expression" dxfId="2245" priority="2526">
      <formula>OR((Z401-Z400)&gt;5,(Z401-Z400)&lt;-5)</formula>
    </cfRule>
  </conditionalFormatting>
  <conditionalFormatting sqref="AA401">
    <cfRule type="expression" dxfId="2244" priority="2525">
      <formula>OR((AA401-AA400)&gt;5,(AA401-AA400)&lt;-5)</formula>
    </cfRule>
  </conditionalFormatting>
  <conditionalFormatting sqref="AB401">
    <cfRule type="expression" dxfId="2243" priority="2524">
      <formula>OR((AB401-AB400)&gt;5,(AB401-AB400)&lt;-5)</formula>
    </cfRule>
  </conditionalFormatting>
  <conditionalFormatting sqref="AC401">
    <cfRule type="expression" dxfId="2242" priority="2523">
      <formula>OR((AC401-AC400)&gt;5,(AC401-AC400)&lt;-5)</formula>
    </cfRule>
  </conditionalFormatting>
  <conditionalFormatting sqref="AD401">
    <cfRule type="expression" dxfId="2241" priority="2522">
      <formula>OR((AD401-AD400)&gt;5,(AD401-AD400)&lt;-5)</formula>
    </cfRule>
  </conditionalFormatting>
  <conditionalFormatting sqref="AE401">
    <cfRule type="expression" dxfId="2240" priority="2521">
      <formula>OR((AE401-AE400)&gt;5,(AE401-AE400)&lt;-5)</formula>
    </cfRule>
  </conditionalFormatting>
  <conditionalFormatting sqref="N403:P403">
    <cfRule type="expression" dxfId="2239" priority="2518">
      <formula>OR((N403-N402)&gt;5,(N403-N402)&lt;-5)</formula>
    </cfRule>
  </conditionalFormatting>
  <conditionalFormatting sqref="Q403">
    <cfRule type="expression" dxfId="2238" priority="2517">
      <formula>OR((Q403-Q402)&gt;5,(Q403-Q402)&lt;-5)</formula>
    </cfRule>
  </conditionalFormatting>
  <conditionalFormatting sqref="R403">
    <cfRule type="expression" dxfId="2237" priority="2516">
      <formula>OR((R403-R402)&gt;5,(R403-R402)&lt;-5)</formula>
    </cfRule>
  </conditionalFormatting>
  <conditionalFormatting sqref="S403">
    <cfRule type="expression" dxfId="2236" priority="2515">
      <formula>OR((S403-S402)&gt;5,(S403-S402)&lt;-5)</formula>
    </cfRule>
  </conditionalFormatting>
  <conditionalFormatting sqref="T403">
    <cfRule type="expression" dxfId="2235" priority="2514">
      <formula>OR((T403-T402)&gt;5,(T403-T402)&lt;-5)</formula>
    </cfRule>
  </conditionalFormatting>
  <conditionalFormatting sqref="U403">
    <cfRule type="expression" dxfId="2234" priority="2513">
      <formula>OR((U403-U402)&gt;5,(U403-U402)&lt;-5)</formula>
    </cfRule>
  </conditionalFormatting>
  <conditionalFormatting sqref="V403">
    <cfRule type="expression" dxfId="2233" priority="2512">
      <formula>OR((V403-V402)&gt;5,(V403-V402)&lt;-5)</formula>
    </cfRule>
  </conditionalFormatting>
  <conditionalFormatting sqref="W403">
    <cfRule type="expression" dxfId="2232" priority="2511">
      <formula>OR((W403-W402)&gt;5,(W403-W402)&lt;-5)</formula>
    </cfRule>
  </conditionalFormatting>
  <conditionalFormatting sqref="X403">
    <cfRule type="expression" dxfId="2231" priority="2510">
      <formula>OR((X403-X402)&gt;5,(X403-X402)&lt;-5)</formula>
    </cfRule>
  </conditionalFormatting>
  <conditionalFormatting sqref="Y403">
    <cfRule type="expression" dxfId="2230" priority="2509">
      <formula>OR((Y403-Y402)&gt;5,(Y403-Y402)&lt;-5)</formula>
    </cfRule>
  </conditionalFormatting>
  <conditionalFormatting sqref="Z403">
    <cfRule type="expression" dxfId="2229" priority="2508">
      <formula>OR((Z403-Z402)&gt;5,(Z403-Z402)&lt;-5)</formula>
    </cfRule>
  </conditionalFormatting>
  <conditionalFormatting sqref="AA403">
    <cfRule type="expression" dxfId="2228" priority="2507">
      <formula>OR((AA403-AA402)&gt;5,(AA403-AA402)&lt;-5)</formula>
    </cfRule>
  </conditionalFormatting>
  <conditionalFormatting sqref="AB403">
    <cfRule type="expression" dxfId="2227" priority="2506">
      <formula>OR((AB403-AB402)&gt;5,(AB403-AB402)&lt;-5)</formula>
    </cfRule>
  </conditionalFormatting>
  <conditionalFormatting sqref="AC403">
    <cfRule type="expression" dxfId="2226" priority="2505">
      <formula>OR((AC403-AC402)&gt;5,(AC403-AC402)&lt;-5)</formula>
    </cfRule>
  </conditionalFormatting>
  <conditionalFormatting sqref="AD403">
    <cfRule type="expression" dxfId="2225" priority="2504">
      <formula>OR((AD403-AD402)&gt;5,(AD403-AD402)&lt;-5)</formula>
    </cfRule>
  </conditionalFormatting>
  <conditionalFormatting sqref="AE403">
    <cfRule type="expression" dxfId="2224" priority="2503">
      <formula>OR((AE403-AE402)&gt;5,(AE403-AE402)&lt;-5)</formula>
    </cfRule>
  </conditionalFormatting>
  <conditionalFormatting sqref="N404:P404">
    <cfRule type="expression" dxfId="2223" priority="2500">
      <formula>OR((N404-N403)&gt;5,(N404-N403)&lt;-5)</formula>
    </cfRule>
  </conditionalFormatting>
  <conditionalFormatting sqref="Q404">
    <cfRule type="expression" dxfId="2222" priority="2499">
      <formula>OR((Q404-Q403)&gt;5,(Q404-Q403)&lt;-5)</formula>
    </cfRule>
  </conditionalFormatting>
  <conditionalFormatting sqref="R404">
    <cfRule type="expression" dxfId="2221" priority="2498">
      <formula>OR((R404-R403)&gt;5,(R404-R403)&lt;-5)</formula>
    </cfRule>
  </conditionalFormatting>
  <conditionalFormatting sqref="S404">
    <cfRule type="expression" dxfId="2220" priority="2497">
      <formula>OR((S404-S403)&gt;5,(S404-S403)&lt;-5)</formula>
    </cfRule>
  </conditionalFormatting>
  <conditionalFormatting sqref="T404">
    <cfRule type="expression" dxfId="2219" priority="2496">
      <formula>OR((T404-T403)&gt;5,(T404-T403)&lt;-5)</formula>
    </cfRule>
  </conditionalFormatting>
  <conditionalFormatting sqref="U404">
    <cfRule type="expression" dxfId="2218" priority="2495">
      <formula>OR((U404-U403)&gt;5,(U404-U403)&lt;-5)</formula>
    </cfRule>
  </conditionalFormatting>
  <conditionalFormatting sqref="V404">
    <cfRule type="expression" dxfId="2217" priority="2494">
      <formula>OR((V404-V403)&gt;5,(V404-V403)&lt;-5)</formula>
    </cfRule>
  </conditionalFormatting>
  <conditionalFormatting sqref="W404">
    <cfRule type="expression" dxfId="2216" priority="2493">
      <formula>OR((W404-W403)&gt;5,(W404-W403)&lt;-5)</formula>
    </cfRule>
  </conditionalFormatting>
  <conditionalFormatting sqref="X404">
    <cfRule type="expression" dxfId="2215" priority="2492">
      <formula>OR((X404-X403)&gt;5,(X404-X403)&lt;-5)</formula>
    </cfRule>
  </conditionalFormatting>
  <conditionalFormatting sqref="Y404">
    <cfRule type="expression" dxfId="2214" priority="2491">
      <formula>OR((Y404-Y403)&gt;5,(Y404-Y403)&lt;-5)</formula>
    </cfRule>
  </conditionalFormatting>
  <conditionalFormatting sqref="Z404">
    <cfRule type="expression" dxfId="2213" priority="2490">
      <formula>OR((Z404-Z403)&gt;5,(Z404-Z403)&lt;-5)</formula>
    </cfRule>
  </conditionalFormatting>
  <conditionalFormatting sqref="AA404">
    <cfRule type="expression" dxfId="2212" priority="2489">
      <formula>OR((AA404-AA403)&gt;5,(AA404-AA403)&lt;-5)</formula>
    </cfRule>
  </conditionalFormatting>
  <conditionalFormatting sqref="AB404">
    <cfRule type="expression" dxfId="2211" priority="2488">
      <formula>OR((AB404-AB403)&gt;5,(AB404-AB403)&lt;-5)</formula>
    </cfRule>
  </conditionalFormatting>
  <conditionalFormatting sqref="AC404">
    <cfRule type="expression" dxfId="2210" priority="2487">
      <formula>OR((AC404-AC403)&gt;5,(AC404-AC403)&lt;-5)</formula>
    </cfRule>
  </conditionalFormatting>
  <conditionalFormatting sqref="AD404">
    <cfRule type="expression" dxfId="2209" priority="2486">
      <formula>OR((AD404-AD403)&gt;5,(AD404-AD403)&lt;-5)</formula>
    </cfRule>
  </conditionalFormatting>
  <conditionalFormatting sqref="AE404">
    <cfRule type="expression" dxfId="2208" priority="2485">
      <formula>OR((AE404-AE403)&gt;5,(AE404-AE403)&lt;-5)</formula>
    </cfRule>
  </conditionalFormatting>
  <conditionalFormatting sqref="N406:P406">
    <cfRule type="expression" dxfId="2207" priority="2482">
      <formula>OR((N406-N405)&gt;5,(N406-N405)&lt;-5)</formula>
    </cfRule>
  </conditionalFormatting>
  <conditionalFormatting sqref="Q406">
    <cfRule type="expression" dxfId="2206" priority="2481">
      <formula>OR((Q406-Q405)&gt;5,(Q406-Q405)&lt;-5)</formula>
    </cfRule>
  </conditionalFormatting>
  <conditionalFormatting sqref="R406">
    <cfRule type="expression" dxfId="2205" priority="2480">
      <formula>OR((R406-R405)&gt;5,(R406-R405)&lt;-5)</formula>
    </cfRule>
  </conditionalFormatting>
  <conditionalFormatting sqref="S406">
    <cfRule type="expression" dxfId="2204" priority="2479">
      <formula>OR((S406-S405)&gt;5,(S406-S405)&lt;-5)</formula>
    </cfRule>
  </conditionalFormatting>
  <conditionalFormatting sqref="T406">
    <cfRule type="expression" dxfId="2203" priority="2478">
      <formula>OR((T406-T405)&gt;5,(T406-T405)&lt;-5)</formula>
    </cfRule>
  </conditionalFormatting>
  <conditionalFormatting sqref="U406">
    <cfRule type="expression" dxfId="2202" priority="2477">
      <formula>OR((U406-U405)&gt;5,(U406-U405)&lt;-5)</formula>
    </cfRule>
  </conditionalFormatting>
  <conditionalFormatting sqref="V406">
    <cfRule type="expression" dxfId="2201" priority="2476">
      <formula>OR((V406-V405)&gt;5,(V406-V405)&lt;-5)</formula>
    </cfRule>
  </conditionalFormatting>
  <conditionalFormatting sqref="W406">
    <cfRule type="expression" dxfId="2200" priority="2475">
      <formula>OR((W406-W405)&gt;5,(W406-W405)&lt;-5)</formula>
    </cfRule>
  </conditionalFormatting>
  <conditionalFormatting sqref="X406">
    <cfRule type="expression" dxfId="2199" priority="2474">
      <formula>OR((X406-X405)&gt;5,(X406-X405)&lt;-5)</formula>
    </cfRule>
  </conditionalFormatting>
  <conditionalFormatting sqref="Y406">
    <cfRule type="expression" dxfId="2198" priority="2473">
      <formula>OR((Y406-Y405)&gt;5,(Y406-Y405)&lt;-5)</formula>
    </cfRule>
  </conditionalFormatting>
  <conditionalFormatting sqref="Z406">
    <cfRule type="expression" dxfId="2197" priority="2472">
      <formula>OR((Z406-Z405)&gt;5,(Z406-Z405)&lt;-5)</formula>
    </cfRule>
  </conditionalFormatting>
  <conditionalFormatting sqref="AA406">
    <cfRule type="expression" dxfId="2196" priority="2471">
      <formula>OR((AA406-AA405)&gt;5,(AA406-AA405)&lt;-5)</formula>
    </cfRule>
  </conditionalFormatting>
  <conditionalFormatting sqref="AB406">
    <cfRule type="expression" dxfId="2195" priority="2470">
      <formula>OR((AB406-AB405)&gt;5,(AB406-AB405)&lt;-5)</formula>
    </cfRule>
  </conditionalFormatting>
  <conditionalFormatting sqref="AC406">
    <cfRule type="expression" dxfId="2194" priority="2469">
      <formula>OR((AC406-AC405)&gt;5,(AC406-AC405)&lt;-5)</formula>
    </cfRule>
  </conditionalFormatting>
  <conditionalFormatting sqref="AD406">
    <cfRule type="expression" dxfId="2193" priority="2468">
      <formula>OR((AD406-AD405)&gt;5,(AD406-AD405)&lt;-5)</formula>
    </cfRule>
  </conditionalFormatting>
  <conditionalFormatting sqref="AE406">
    <cfRule type="expression" dxfId="2192" priority="2467">
      <formula>OR((AE406-AE405)&gt;5,(AE406-AE405)&lt;-5)</formula>
    </cfRule>
  </conditionalFormatting>
  <conditionalFormatting sqref="N407:P407">
    <cfRule type="expression" dxfId="2191" priority="2464">
      <formula>OR((N407-N406)&gt;5,(N407-N406)&lt;-5)</formula>
    </cfRule>
  </conditionalFormatting>
  <conditionalFormatting sqref="Q407">
    <cfRule type="expression" dxfId="2190" priority="2463">
      <formula>OR((Q407-Q406)&gt;5,(Q407-Q406)&lt;-5)</formula>
    </cfRule>
  </conditionalFormatting>
  <conditionalFormatting sqref="R407">
    <cfRule type="expression" dxfId="2189" priority="2462">
      <formula>OR((R407-R406)&gt;5,(R407-R406)&lt;-5)</formula>
    </cfRule>
  </conditionalFormatting>
  <conditionalFormatting sqref="S407">
    <cfRule type="expression" dxfId="2188" priority="2461">
      <formula>OR((S407-S406)&gt;5,(S407-S406)&lt;-5)</formula>
    </cfRule>
  </conditionalFormatting>
  <conditionalFormatting sqref="T407">
    <cfRule type="expression" dxfId="2187" priority="2460">
      <formula>OR((T407-T406)&gt;5,(T407-T406)&lt;-5)</formula>
    </cfRule>
  </conditionalFormatting>
  <conditionalFormatting sqref="U407">
    <cfRule type="expression" dxfId="2186" priority="2459">
      <formula>OR((U407-U406)&gt;5,(U407-U406)&lt;-5)</formula>
    </cfRule>
  </conditionalFormatting>
  <conditionalFormatting sqref="V407">
    <cfRule type="expression" dxfId="2185" priority="2458">
      <formula>OR((V407-V406)&gt;5,(V407-V406)&lt;-5)</formula>
    </cfRule>
  </conditionalFormatting>
  <conditionalFormatting sqref="W407">
    <cfRule type="expression" dxfId="2184" priority="2457">
      <formula>OR((W407-W406)&gt;5,(W407-W406)&lt;-5)</formula>
    </cfRule>
  </conditionalFormatting>
  <conditionalFormatting sqref="X407">
    <cfRule type="expression" dxfId="2183" priority="2456">
      <formula>OR((X407-X406)&gt;5,(X407-X406)&lt;-5)</formula>
    </cfRule>
  </conditionalFormatting>
  <conditionalFormatting sqref="Y407">
    <cfRule type="expression" dxfId="2182" priority="2455">
      <formula>OR((Y407-Y406)&gt;5,(Y407-Y406)&lt;-5)</formula>
    </cfRule>
  </conditionalFormatting>
  <conditionalFormatting sqref="Z407">
    <cfRule type="expression" dxfId="2181" priority="2454">
      <formula>OR((Z407-Z406)&gt;5,(Z407-Z406)&lt;-5)</formula>
    </cfRule>
  </conditionalFormatting>
  <conditionalFormatting sqref="AA407">
    <cfRule type="expression" dxfId="2180" priority="2453">
      <formula>OR((AA407-AA406)&gt;5,(AA407-AA406)&lt;-5)</formula>
    </cfRule>
  </conditionalFormatting>
  <conditionalFormatting sqref="AB407">
    <cfRule type="expression" dxfId="2179" priority="2452">
      <formula>OR((AB407-AB406)&gt;5,(AB407-AB406)&lt;-5)</formula>
    </cfRule>
  </conditionalFormatting>
  <conditionalFormatting sqref="AC407">
    <cfRule type="expression" dxfId="2178" priority="2451">
      <formula>OR((AC407-AC406)&gt;5,(AC407-AC406)&lt;-5)</formula>
    </cfRule>
  </conditionalFormatting>
  <conditionalFormatting sqref="AD407">
    <cfRule type="expression" dxfId="2177" priority="2450">
      <formula>OR((AD407-AD406)&gt;5,(AD407-AD406)&lt;-5)</formula>
    </cfRule>
  </conditionalFormatting>
  <conditionalFormatting sqref="AE407">
    <cfRule type="expression" dxfId="2176" priority="2449">
      <formula>OR((AE407-AE406)&gt;5,(AE407-AE406)&lt;-5)</formula>
    </cfRule>
  </conditionalFormatting>
  <conditionalFormatting sqref="N409:P409">
    <cfRule type="expression" dxfId="2175" priority="2446">
      <formula>OR((N409-N408)&gt;5,(N409-N408)&lt;-5)</formula>
    </cfRule>
  </conditionalFormatting>
  <conditionalFormatting sqref="Q409">
    <cfRule type="expression" dxfId="2174" priority="2445">
      <formula>OR((Q409-Q408)&gt;5,(Q409-Q408)&lt;-5)</formula>
    </cfRule>
  </conditionalFormatting>
  <conditionalFormatting sqref="R409">
    <cfRule type="expression" dxfId="2173" priority="2444">
      <formula>OR((R409-R408)&gt;5,(R409-R408)&lt;-5)</formula>
    </cfRule>
  </conditionalFormatting>
  <conditionalFormatting sqref="S409">
    <cfRule type="expression" dxfId="2172" priority="2443">
      <formula>OR((S409-S408)&gt;5,(S409-S408)&lt;-5)</formula>
    </cfRule>
  </conditionalFormatting>
  <conditionalFormatting sqref="T409">
    <cfRule type="expression" dxfId="2171" priority="2442">
      <formula>OR((T409-T408)&gt;5,(T409-T408)&lt;-5)</formula>
    </cfRule>
  </conditionalFormatting>
  <conditionalFormatting sqref="U409">
    <cfRule type="expression" dxfId="2170" priority="2441">
      <formula>OR((U409-U408)&gt;5,(U409-U408)&lt;-5)</formula>
    </cfRule>
  </conditionalFormatting>
  <conditionalFormatting sqref="V409">
    <cfRule type="expression" dxfId="2169" priority="2440">
      <formula>OR((V409-V408)&gt;5,(V409-V408)&lt;-5)</formula>
    </cfRule>
  </conditionalFormatting>
  <conditionalFormatting sqref="W409">
    <cfRule type="expression" dxfId="2168" priority="2439">
      <formula>OR((W409-W408)&gt;5,(W409-W408)&lt;-5)</formula>
    </cfRule>
  </conditionalFormatting>
  <conditionalFormatting sqref="X409">
    <cfRule type="expression" dxfId="2167" priority="2438">
      <formula>OR((X409-X408)&gt;5,(X409-X408)&lt;-5)</formula>
    </cfRule>
  </conditionalFormatting>
  <conditionalFormatting sqref="Y409">
    <cfRule type="expression" dxfId="2166" priority="2437">
      <formula>OR((Y409-Y408)&gt;5,(Y409-Y408)&lt;-5)</formula>
    </cfRule>
  </conditionalFormatting>
  <conditionalFormatting sqref="Z409">
    <cfRule type="expression" dxfId="2165" priority="2436">
      <formula>OR((Z409-Z408)&gt;5,(Z409-Z408)&lt;-5)</formula>
    </cfRule>
  </conditionalFormatting>
  <conditionalFormatting sqref="AA409">
    <cfRule type="expression" dxfId="2164" priority="2435">
      <formula>OR((AA409-AA408)&gt;5,(AA409-AA408)&lt;-5)</formula>
    </cfRule>
  </conditionalFormatting>
  <conditionalFormatting sqref="AB409">
    <cfRule type="expression" dxfId="2163" priority="2434">
      <formula>OR((AB409-AB408)&gt;5,(AB409-AB408)&lt;-5)</formula>
    </cfRule>
  </conditionalFormatting>
  <conditionalFormatting sqref="AC409">
    <cfRule type="expression" dxfId="2162" priority="2433">
      <formula>OR((AC409-AC408)&gt;5,(AC409-AC408)&lt;-5)</formula>
    </cfRule>
  </conditionalFormatting>
  <conditionalFormatting sqref="AD409">
    <cfRule type="expression" dxfId="2161" priority="2432">
      <formula>OR((AD409-AD408)&gt;5,(AD409-AD408)&lt;-5)</formula>
    </cfRule>
  </conditionalFormatting>
  <conditionalFormatting sqref="AE409">
    <cfRule type="expression" dxfId="2160" priority="2431">
      <formula>OR((AE409-AE408)&gt;5,(AE409-AE408)&lt;-5)</formula>
    </cfRule>
  </conditionalFormatting>
  <conditionalFormatting sqref="N410:P410">
    <cfRule type="expression" dxfId="2159" priority="2428">
      <formula>OR((N410-N409)&gt;5,(N410-N409)&lt;-5)</formula>
    </cfRule>
  </conditionalFormatting>
  <conditionalFormatting sqref="Q410">
    <cfRule type="expression" dxfId="2158" priority="2427">
      <formula>OR((Q410-Q409)&gt;5,(Q410-Q409)&lt;-5)</formula>
    </cfRule>
  </conditionalFormatting>
  <conditionalFormatting sqref="R410">
    <cfRule type="expression" dxfId="2157" priority="2426">
      <formula>OR((R410-R409)&gt;5,(R410-R409)&lt;-5)</formula>
    </cfRule>
  </conditionalFormatting>
  <conditionalFormatting sqref="S410">
    <cfRule type="expression" dxfId="2156" priority="2425">
      <formula>OR((S410-S409)&gt;5,(S410-S409)&lt;-5)</formula>
    </cfRule>
  </conditionalFormatting>
  <conditionalFormatting sqref="T410">
    <cfRule type="expression" dxfId="2155" priority="2424">
      <formula>OR((T410-T409)&gt;5,(T410-T409)&lt;-5)</formula>
    </cfRule>
  </conditionalFormatting>
  <conditionalFormatting sqref="U410">
    <cfRule type="expression" dxfId="2154" priority="2423">
      <formula>OR((U410-U409)&gt;5,(U410-U409)&lt;-5)</formula>
    </cfRule>
  </conditionalFormatting>
  <conditionalFormatting sqref="V410">
    <cfRule type="expression" dxfId="2153" priority="2422">
      <formula>OR((V410-V409)&gt;5,(V410-V409)&lt;-5)</formula>
    </cfRule>
  </conditionalFormatting>
  <conditionalFormatting sqref="W410">
    <cfRule type="expression" dxfId="2152" priority="2421">
      <formula>OR((W410-W409)&gt;5,(W410-W409)&lt;-5)</formula>
    </cfRule>
  </conditionalFormatting>
  <conditionalFormatting sqref="X410">
    <cfRule type="expression" dxfId="2151" priority="2420">
      <formula>OR((X410-X409)&gt;5,(X410-X409)&lt;-5)</formula>
    </cfRule>
  </conditionalFormatting>
  <conditionalFormatting sqref="Y410">
    <cfRule type="expression" dxfId="2150" priority="2419">
      <formula>OR((Y410-Y409)&gt;5,(Y410-Y409)&lt;-5)</formula>
    </cfRule>
  </conditionalFormatting>
  <conditionalFormatting sqref="Z410">
    <cfRule type="expression" dxfId="2149" priority="2418">
      <formula>OR((Z410-Z409)&gt;5,(Z410-Z409)&lt;-5)</formula>
    </cfRule>
  </conditionalFormatting>
  <conditionalFormatting sqref="AA410">
    <cfRule type="expression" dxfId="2148" priority="2417">
      <formula>OR((AA410-AA409)&gt;5,(AA410-AA409)&lt;-5)</formula>
    </cfRule>
  </conditionalFormatting>
  <conditionalFormatting sqref="AB410">
    <cfRule type="expression" dxfId="2147" priority="2416">
      <formula>OR((AB410-AB409)&gt;5,(AB410-AB409)&lt;-5)</formula>
    </cfRule>
  </conditionalFormatting>
  <conditionalFormatting sqref="AC410">
    <cfRule type="expression" dxfId="2146" priority="2415">
      <formula>OR((AC410-AC409)&gt;5,(AC410-AC409)&lt;-5)</formula>
    </cfRule>
  </conditionalFormatting>
  <conditionalFormatting sqref="AD410">
    <cfRule type="expression" dxfId="2145" priority="2414">
      <formula>OR((AD410-AD409)&gt;5,(AD410-AD409)&lt;-5)</formula>
    </cfRule>
  </conditionalFormatting>
  <conditionalFormatting sqref="AE410">
    <cfRule type="expression" dxfId="2144" priority="2413">
      <formula>OR((AE410-AE409)&gt;5,(AE410-AE409)&lt;-5)</formula>
    </cfRule>
  </conditionalFormatting>
  <conditionalFormatting sqref="N412:P412">
    <cfRule type="expression" dxfId="2143" priority="2410">
      <formula>OR((N412-N411)&gt;5,(N412-N411)&lt;-5)</formula>
    </cfRule>
  </conditionalFormatting>
  <conditionalFormatting sqref="Q412">
    <cfRule type="expression" dxfId="2142" priority="2409">
      <formula>OR((Q412-Q411)&gt;5,(Q412-Q411)&lt;-5)</formula>
    </cfRule>
  </conditionalFormatting>
  <conditionalFormatting sqref="R412">
    <cfRule type="expression" dxfId="2141" priority="2408">
      <formula>OR((R412-R411)&gt;5,(R412-R411)&lt;-5)</formula>
    </cfRule>
  </conditionalFormatting>
  <conditionalFormatting sqref="S412">
    <cfRule type="expression" dxfId="2140" priority="2407">
      <formula>OR((S412-S411)&gt;5,(S412-S411)&lt;-5)</formula>
    </cfRule>
  </conditionalFormatting>
  <conditionalFormatting sqref="T412">
    <cfRule type="expression" dxfId="2139" priority="2406">
      <formula>OR((T412-T411)&gt;5,(T412-T411)&lt;-5)</formula>
    </cfRule>
  </conditionalFormatting>
  <conditionalFormatting sqref="U412">
    <cfRule type="expression" dxfId="2138" priority="2405">
      <formula>OR((U412-U411)&gt;5,(U412-U411)&lt;-5)</formula>
    </cfRule>
  </conditionalFormatting>
  <conditionalFormatting sqref="V412">
    <cfRule type="expression" dxfId="2137" priority="2404">
      <formula>OR((V412-V411)&gt;5,(V412-V411)&lt;-5)</formula>
    </cfRule>
  </conditionalFormatting>
  <conditionalFormatting sqref="W412">
    <cfRule type="expression" dxfId="2136" priority="2403">
      <formula>OR((W412-W411)&gt;5,(W412-W411)&lt;-5)</formula>
    </cfRule>
  </conditionalFormatting>
  <conditionalFormatting sqref="X412">
    <cfRule type="expression" dxfId="2135" priority="2402">
      <formula>OR((X412-X411)&gt;5,(X412-X411)&lt;-5)</formula>
    </cfRule>
  </conditionalFormatting>
  <conditionalFormatting sqref="Y412">
    <cfRule type="expression" dxfId="2134" priority="2401">
      <formula>OR((Y412-Y411)&gt;5,(Y412-Y411)&lt;-5)</formula>
    </cfRule>
  </conditionalFormatting>
  <conditionalFormatting sqref="Z412">
    <cfRule type="expression" dxfId="2133" priority="2400">
      <formula>OR((Z412-Z411)&gt;5,(Z412-Z411)&lt;-5)</formula>
    </cfRule>
  </conditionalFormatting>
  <conditionalFormatting sqref="AA412">
    <cfRule type="expression" dxfId="2132" priority="2399">
      <formula>OR((AA412-AA411)&gt;5,(AA412-AA411)&lt;-5)</formula>
    </cfRule>
  </conditionalFormatting>
  <conditionalFormatting sqref="AB412">
    <cfRule type="expression" dxfId="2131" priority="2398">
      <formula>OR((AB412-AB411)&gt;5,(AB412-AB411)&lt;-5)</formula>
    </cfRule>
  </conditionalFormatting>
  <conditionalFormatting sqref="AC412">
    <cfRule type="expression" dxfId="2130" priority="2397">
      <formula>OR((AC412-AC411)&gt;5,(AC412-AC411)&lt;-5)</formula>
    </cfRule>
  </conditionalFormatting>
  <conditionalFormatting sqref="AD412">
    <cfRule type="expression" dxfId="2129" priority="2396">
      <formula>OR((AD412-AD411)&gt;5,(AD412-AD411)&lt;-5)</formula>
    </cfRule>
  </conditionalFormatting>
  <conditionalFormatting sqref="AE412">
    <cfRule type="expression" dxfId="2128" priority="2395">
      <formula>OR((AE412-AE411)&gt;5,(AE412-AE411)&lt;-5)</formula>
    </cfRule>
  </conditionalFormatting>
  <conditionalFormatting sqref="N413:P413">
    <cfRule type="expression" dxfId="2127" priority="2392">
      <formula>OR((N413-N412)&gt;5,(N413-N412)&lt;-5)</formula>
    </cfRule>
  </conditionalFormatting>
  <conditionalFormatting sqref="Q413">
    <cfRule type="expression" dxfId="2126" priority="2391">
      <formula>OR((Q413-Q412)&gt;5,(Q413-Q412)&lt;-5)</formula>
    </cfRule>
  </conditionalFormatting>
  <conditionalFormatting sqref="R413">
    <cfRule type="expression" dxfId="2125" priority="2390">
      <formula>OR((R413-R412)&gt;5,(R413-R412)&lt;-5)</formula>
    </cfRule>
  </conditionalFormatting>
  <conditionalFormatting sqref="S413">
    <cfRule type="expression" dxfId="2124" priority="2389">
      <formula>OR((S413-S412)&gt;5,(S413-S412)&lt;-5)</formula>
    </cfRule>
  </conditionalFormatting>
  <conditionalFormatting sqref="T413">
    <cfRule type="expression" dxfId="2123" priority="2388">
      <formula>OR((T413-T412)&gt;5,(T413-T412)&lt;-5)</formula>
    </cfRule>
  </conditionalFormatting>
  <conditionalFormatting sqref="U413">
    <cfRule type="expression" dxfId="2122" priority="2387">
      <formula>OR((U413-U412)&gt;5,(U413-U412)&lt;-5)</formula>
    </cfRule>
  </conditionalFormatting>
  <conditionalFormatting sqref="V413">
    <cfRule type="expression" dxfId="2121" priority="2386">
      <formula>OR((V413-V412)&gt;5,(V413-V412)&lt;-5)</formula>
    </cfRule>
  </conditionalFormatting>
  <conditionalFormatting sqref="W413">
    <cfRule type="expression" dxfId="2120" priority="2385">
      <formula>OR((W413-W412)&gt;5,(W413-W412)&lt;-5)</formula>
    </cfRule>
  </conditionalFormatting>
  <conditionalFormatting sqref="X413">
    <cfRule type="expression" dxfId="2119" priority="2384">
      <formula>OR((X413-X412)&gt;5,(X413-X412)&lt;-5)</formula>
    </cfRule>
  </conditionalFormatting>
  <conditionalFormatting sqref="Y413">
    <cfRule type="expression" dxfId="2118" priority="2383">
      <formula>OR((Y413-Y412)&gt;5,(Y413-Y412)&lt;-5)</formula>
    </cfRule>
  </conditionalFormatting>
  <conditionalFormatting sqref="Z413">
    <cfRule type="expression" dxfId="2117" priority="2382">
      <formula>OR((Z413-Z412)&gt;5,(Z413-Z412)&lt;-5)</formula>
    </cfRule>
  </conditionalFormatting>
  <conditionalFormatting sqref="AA413">
    <cfRule type="expression" dxfId="2116" priority="2381">
      <formula>OR((AA413-AA412)&gt;5,(AA413-AA412)&lt;-5)</formula>
    </cfRule>
  </conditionalFormatting>
  <conditionalFormatting sqref="AB413">
    <cfRule type="expression" dxfId="2115" priority="2380">
      <formula>OR((AB413-AB412)&gt;5,(AB413-AB412)&lt;-5)</formula>
    </cfRule>
  </conditionalFormatting>
  <conditionalFormatting sqref="AC413">
    <cfRule type="expression" dxfId="2114" priority="2379">
      <formula>OR((AC413-AC412)&gt;5,(AC413-AC412)&lt;-5)</formula>
    </cfRule>
  </conditionalFormatting>
  <conditionalFormatting sqref="AD413">
    <cfRule type="expression" dxfId="2113" priority="2378">
      <formula>OR((AD413-AD412)&gt;5,(AD413-AD412)&lt;-5)</formula>
    </cfRule>
  </conditionalFormatting>
  <conditionalFormatting sqref="AE413">
    <cfRule type="expression" dxfId="2112" priority="2377">
      <formula>OR((AE413-AE412)&gt;5,(AE413-AE412)&lt;-5)</formula>
    </cfRule>
  </conditionalFormatting>
  <conditionalFormatting sqref="N415:P415">
    <cfRule type="expression" dxfId="2111" priority="2374">
      <formula>OR((N415-N414)&gt;5,(N415-N414)&lt;-5)</formula>
    </cfRule>
  </conditionalFormatting>
  <conditionalFormatting sqref="Q415">
    <cfRule type="expression" dxfId="2110" priority="2373">
      <formula>OR((Q415-Q414)&gt;5,(Q415-Q414)&lt;-5)</formula>
    </cfRule>
  </conditionalFormatting>
  <conditionalFormatting sqref="R415">
    <cfRule type="expression" dxfId="2109" priority="2372">
      <formula>OR((R415-R414)&gt;5,(R415-R414)&lt;-5)</formula>
    </cfRule>
  </conditionalFormatting>
  <conditionalFormatting sqref="S415">
    <cfRule type="expression" dxfId="2108" priority="2371">
      <formula>OR((S415-S414)&gt;5,(S415-S414)&lt;-5)</formula>
    </cfRule>
  </conditionalFormatting>
  <conditionalFormatting sqref="T415">
    <cfRule type="expression" dxfId="2107" priority="2370">
      <formula>OR((T415-T414)&gt;5,(T415-T414)&lt;-5)</formula>
    </cfRule>
  </conditionalFormatting>
  <conditionalFormatting sqref="U415">
    <cfRule type="expression" dxfId="2106" priority="2369">
      <formula>OR((U415-U414)&gt;5,(U415-U414)&lt;-5)</formula>
    </cfRule>
  </conditionalFormatting>
  <conditionalFormatting sqref="V415">
    <cfRule type="expression" dxfId="2105" priority="2368">
      <formula>OR((V415-V414)&gt;5,(V415-V414)&lt;-5)</formula>
    </cfRule>
  </conditionalFormatting>
  <conditionalFormatting sqref="W415">
    <cfRule type="expression" dxfId="2104" priority="2367">
      <formula>OR((W415-W414)&gt;5,(W415-W414)&lt;-5)</formula>
    </cfRule>
  </conditionalFormatting>
  <conditionalFormatting sqref="X415">
    <cfRule type="expression" dxfId="2103" priority="2366">
      <formula>OR((X415-X414)&gt;5,(X415-X414)&lt;-5)</formula>
    </cfRule>
  </conditionalFormatting>
  <conditionalFormatting sqref="Y415">
    <cfRule type="expression" dxfId="2102" priority="2365">
      <formula>OR((Y415-Y414)&gt;5,(Y415-Y414)&lt;-5)</formula>
    </cfRule>
  </conditionalFormatting>
  <conditionalFormatting sqref="Z415">
    <cfRule type="expression" dxfId="2101" priority="2364">
      <formula>OR((Z415-Z414)&gt;5,(Z415-Z414)&lt;-5)</formula>
    </cfRule>
  </conditionalFormatting>
  <conditionalFormatting sqref="AA415">
    <cfRule type="expression" dxfId="2100" priority="2363">
      <formula>OR((AA415-AA414)&gt;5,(AA415-AA414)&lt;-5)</formula>
    </cfRule>
  </conditionalFormatting>
  <conditionalFormatting sqref="AB415">
    <cfRule type="expression" dxfId="2099" priority="2362">
      <formula>OR((AB415-AB414)&gt;5,(AB415-AB414)&lt;-5)</formula>
    </cfRule>
  </conditionalFormatting>
  <conditionalFormatting sqref="AC415">
    <cfRule type="expression" dxfId="2098" priority="2361">
      <formula>OR((AC415-AC414)&gt;5,(AC415-AC414)&lt;-5)</formula>
    </cfRule>
  </conditionalFormatting>
  <conditionalFormatting sqref="AD415">
    <cfRule type="expression" dxfId="2097" priority="2360">
      <formula>OR((AD415-AD414)&gt;5,(AD415-AD414)&lt;-5)</formula>
    </cfRule>
  </conditionalFormatting>
  <conditionalFormatting sqref="AE415">
    <cfRule type="expression" dxfId="2096" priority="2359">
      <formula>OR((AE415-AE414)&gt;5,(AE415-AE414)&lt;-5)</formula>
    </cfRule>
  </conditionalFormatting>
  <conditionalFormatting sqref="N416:P416">
    <cfRule type="expression" dxfId="2095" priority="2356">
      <formula>OR((N416-N415)&gt;5,(N416-N415)&lt;-5)</formula>
    </cfRule>
  </conditionalFormatting>
  <conditionalFormatting sqref="Q416">
    <cfRule type="expression" dxfId="2094" priority="2355">
      <formula>OR((Q416-Q415)&gt;5,(Q416-Q415)&lt;-5)</formula>
    </cfRule>
  </conditionalFormatting>
  <conditionalFormatting sqref="R416">
    <cfRule type="expression" dxfId="2093" priority="2354">
      <formula>OR((R416-R415)&gt;5,(R416-R415)&lt;-5)</formula>
    </cfRule>
  </conditionalFormatting>
  <conditionalFormatting sqref="S416">
    <cfRule type="expression" dxfId="2092" priority="2353">
      <formula>OR((S416-S415)&gt;5,(S416-S415)&lt;-5)</formula>
    </cfRule>
  </conditionalFormatting>
  <conditionalFormatting sqref="T416">
    <cfRule type="expression" dxfId="2091" priority="2352">
      <formula>OR((T416-T415)&gt;5,(T416-T415)&lt;-5)</formula>
    </cfRule>
  </conditionalFormatting>
  <conditionalFormatting sqref="U416">
    <cfRule type="expression" dxfId="2090" priority="2351">
      <formula>OR((U416-U415)&gt;5,(U416-U415)&lt;-5)</formula>
    </cfRule>
  </conditionalFormatting>
  <conditionalFormatting sqref="V416">
    <cfRule type="expression" dxfId="2089" priority="2350">
      <formula>OR((V416-V415)&gt;5,(V416-V415)&lt;-5)</formula>
    </cfRule>
  </conditionalFormatting>
  <conditionalFormatting sqref="W416">
    <cfRule type="expression" dxfId="2088" priority="2349">
      <formula>OR((W416-W415)&gt;5,(W416-W415)&lt;-5)</formula>
    </cfRule>
  </conditionalFormatting>
  <conditionalFormatting sqref="X416">
    <cfRule type="expression" dxfId="2087" priority="2348">
      <formula>OR((X416-X415)&gt;5,(X416-X415)&lt;-5)</formula>
    </cfRule>
  </conditionalFormatting>
  <conditionalFormatting sqref="Y416">
    <cfRule type="expression" dxfId="2086" priority="2347">
      <formula>OR((Y416-Y415)&gt;5,(Y416-Y415)&lt;-5)</formula>
    </cfRule>
  </conditionalFormatting>
  <conditionalFormatting sqref="Z416">
    <cfRule type="expression" dxfId="2085" priority="2346">
      <formula>OR((Z416-Z415)&gt;5,(Z416-Z415)&lt;-5)</formula>
    </cfRule>
  </conditionalFormatting>
  <conditionalFormatting sqref="AA416">
    <cfRule type="expression" dxfId="2084" priority="2345">
      <formula>OR((AA416-AA415)&gt;5,(AA416-AA415)&lt;-5)</formula>
    </cfRule>
  </conditionalFormatting>
  <conditionalFormatting sqref="AB416">
    <cfRule type="expression" dxfId="2083" priority="2344">
      <formula>OR((AB416-AB415)&gt;5,(AB416-AB415)&lt;-5)</formula>
    </cfRule>
  </conditionalFormatting>
  <conditionalFormatting sqref="AC416">
    <cfRule type="expression" dxfId="2082" priority="2343">
      <formula>OR((AC416-AC415)&gt;5,(AC416-AC415)&lt;-5)</formula>
    </cfRule>
  </conditionalFormatting>
  <conditionalFormatting sqref="AD416">
    <cfRule type="expression" dxfId="2081" priority="2342">
      <formula>OR((AD416-AD415)&gt;5,(AD416-AD415)&lt;-5)</formula>
    </cfRule>
  </conditionalFormatting>
  <conditionalFormatting sqref="AE416">
    <cfRule type="expression" dxfId="2080" priority="2341">
      <formula>OR((AE416-AE415)&gt;5,(AE416-AE415)&lt;-5)</formula>
    </cfRule>
  </conditionalFormatting>
  <conditionalFormatting sqref="N418:P418">
    <cfRule type="expression" dxfId="2079" priority="2338">
      <formula>OR((N418-N417)&gt;5,(N418-N417)&lt;-5)</formula>
    </cfRule>
  </conditionalFormatting>
  <conditionalFormatting sqref="Q418">
    <cfRule type="expression" dxfId="2078" priority="2337">
      <formula>OR((Q418-Q417)&gt;5,(Q418-Q417)&lt;-5)</formula>
    </cfRule>
  </conditionalFormatting>
  <conditionalFormatting sqref="R418">
    <cfRule type="expression" dxfId="2077" priority="2336">
      <formula>OR((R418-R417)&gt;5,(R418-R417)&lt;-5)</formula>
    </cfRule>
  </conditionalFormatting>
  <conditionalFormatting sqref="S418">
    <cfRule type="expression" dxfId="2076" priority="2335">
      <formula>OR((S418-S417)&gt;5,(S418-S417)&lt;-5)</formula>
    </cfRule>
  </conditionalFormatting>
  <conditionalFormatting sqref="T418">
    <cfRule type="expression" dxfId="2075" priority="2334">
      <formula>OR((T418-T417)&gt;5,(T418-T417)&lt;-5)</formula>
    </cfRule>
  </conditionalFormatting>
  <conditionalFormatting sqref="U418">
    <cfRule type="expression" dxfId="2074" priority="2333">
      <formula>OR((U418-U417)&gt;5,(U418-U417)&lt;-5)</formula>
    </cfRule>
  </conditionalFormatting>
  <conditionalFormatting sqref="V418">
    <cfRule type="expression" dxfId="2073" priority="2332">
      <formula>OR((V418-V417)&gt;5,(V418-V417)&lt;-5)</formula>
    </cfRule>
  </conditionalFormatting>
  <conditionalFormatting sqref="W418">
    <cfRule type="expression" dxfId="2072" priority="2331">
      <formula>OR((W418-W417)&gt;5,(W418-W417)&lt;-5)</formula>
    </cfRule>
  </conditionalFormatting>
  <conditionalFormatting sqref="X418">
    <cfRule type="expression" dxfId="2071" priority="2330">
      <formula>OR((X418-X417)&gt;5,(X418-X417)&lt;-5)</formula>
    </cfRule>
  </conditionalFormatting>
  <conditionalFormatting sqref="Y418">
    <cfRule type="expression" dxfId="2070" priority="2329">
      <formula>OR((Y418-Y417)&gt;5,(Y418-Y417)&lt;-5)</formula>
    </cfRule>
  </conditionalFormatting>
  <conditionalFormatting sqref="Z418">
    <cfRule type="expression" dxfId="2069" priority="2328">
      <formula>OR((Z418-Z417)&gt;5,(Z418-Z417)&lt;-5)</formula>
    </cfRule>
  </conditionalFormatting>
  <conditionalFormatting sqref="AA418">
    <cfRule type="expression" dxfId="2068" priority="2327">
      <formula>OR((AA418-AA417)&gt;5,(AA418-AA417)&lt;-5)</formula>
    </cfRule>
  </conditionalFormatting>
  <conditionalFormatting sqref="AB418">
    <cfRule type="expression" dxfId="2067" priority="2326">
      <formula>OR((AB418-AB417)&gt;5,(AB418-AB417)&lt;-5)</formula>
    </cfRule>
  </conditionalFormatting>
  <conditionalFormatting sqref="AC418">
    <cfRule type="expression" dxfId="2066" priority="2325">
      <formula>OR((AC418-AC417)&gt;5,(AC418-AC417)&lt;-5)</formula>
    </cfRule>
  </conditionalFormatting>
  <conditionalFormatting sqref="AD418">
    <cfRule type="expression" dxfId="2065" priority="2324">
      <formula>OR((AD418-AD417)&gt;5,(AD418-AD417)&lt;-5)</formula>
    </cfRule>
  </conditionalFormatting>
  <conditionalFormatting sqref="AE418">
    <cfRule type="expression" dxfId="2064" priority="2323">
      <formula>OR((AE418-AE417)&gt;5,(AE418-AE417)&lt;-5)</formula>
    </cfRule>
  </conditionalFormatting>
  <conditionalFormatting sqref="N419:P419">
    <cfRule type="expression" dxfId="2063" priority="2320">
      <formula>OR((N419-N418)&gt;5,(N419-N418)&lt;-5)</formula>
    </cfRule>
  </conditionalFormatting>
  <conditionalFormatting sqref="Q419">
    <cfRule type="expression" dxfId="2062" priority="2319">
      <formula>OR((Q419-Q418)&gt;5,(Q419-Q418)&lt;-5)</formula>
    </cfRule>
  </conditionalFormatting>
  <conditionalFormatting sqref="R419">
    <cfRule type="expression" dxfId="2061" priority="2318">
      <formula>OR((R419-R418)&gt;5,(R419-R418)&lt;-5)</formula>
    </cfRule>
  </conditionalFormatting>
  <conditionalFormatting sqref="S419">
    <cfRule type="expression" dxfId="2060" priority="2317">
      <formula>OR((S419-S418)&gt;5,(S419-S418)&lt;-5)</formula>
    </cfRule>
  </conditionalFormatting>
  <conditionalFormatting sqref="T419">
    <cfRule type="expression" dxfId="2059" priority="2316">
      <formula>OR((T419-T418)&gt;5,(T419-T418)&lt;-5)</formula>
    </cfRule>
  </conditionalFormatting>
  <conditionalFormatting sqref="U419">
    <cfRule type="expression" dxfId="2058" priority="2315">
      <formula>OR((U419-U418)&gt;5,(U419-U418)&lt;-5)</formula>
    </cfRule>
  </conditionalFormatting>
  <conditionalFormatting sqref="V419">
    <cfRule type="expression" dxfId="2057" priority="2314">
      <formula>OR((V419-V418)&gt;5,(V419-V418)&lt;-5)</formula>
    </cfRule>
  </conditionalFormatting>
  <conditionalFormatting sqref="W419">
    <cfRule type="expression" dxfId="2056" priority="2313">
      <formula>OR((W419-W418)&gt;5,(W419-W418)&lt;-5)</formula>
    </cfRule>
  </conditionalFormatting>
  <conditionalFormatting sqref="X419">
    <cfRule type="expression" dxfId="2055" priority="2312">
      <formula>OR((X419-X418)&gt;5,(X419-X418)&lt;-5)</formula>
    </cfRule>
  </conditionalFormatting>
  <conditionalFormatting sqref="Y419">
    <cfRule type="expression" dxfId="2054" priority="2311">
      <formula>OR((Y419-Y418)&gt;5,(Y419-Y418)&lt;-5)</formula>
    </cfRule>
  </conditionalFormatting>
  <conditionalFormatting sqref="Z419">
    <cfRule type="expression" dxfId="2053" priority="2310">
      <formula>OR((Z419-Z418)&gt;5,(Z419-Z418)&lt;-5)</formula>
    </cfRule>
  </conditionalFormatting>
  <conditionalFormatting sqref="AA419">
    <cfRule type="expression" dxfId="2052" priority="2309">
      <formula>OR((AA419-AA418)&gt;5,(AA419-AA418)&lt;-5)</formula>
    </cfRule>
  </conditionalFormatting>
  <conditionalFormatting sqref="AB419">
    <cfRule type="expression" dxfId="2051" priority="2308">
      <formula>OR((AB419-AB418)&gt;5,(AB419-AB418)&lt;-5)</formula>
    </cfRule>
  </conditionalFormatting>
  <conditionalFormatting sqref="AC419">
    <cfRule type="expression" dxfId="2050" priority="2307">
      <formula>OR((AC419-AC418)&gt;5,(AC419-AC418)&lt;-5)</formula>
    </cfRule>
  </conditionalFormatting>
  <conditionalFormatting sqref="AD419">
    <cfRule type="expression" dxfId="2049" priority="2306">
      <formula>OR((AD419-AD418)&gt;5,(AD419-AD418)&lt;-5)</formula>
    </cfRule>
  </conditionalFormatting>
  <conditionalFormatting sqref="AE419">
    <cfRule type="expression" dxfId="2048" priority="2305">
      <formula>OR((AE419-AE418)&gt;5,(AE419-AE418)&lt;-5)</formula>
    </cfRule>
  </conditionalFormatting>
  <conditionalFormatting sqref="N421:P421">
    <cfRule type="expression" dxfId="2047" priority="2302">
      <formula>OR((N421-N420)&gt;5,(N421-N420)&lt;-5)</formula>
    </cfRule>
  </conditionalFormatting>
  <conditionalFormatting sqref="Q421">
    <cfRule type="expression" dxfId="2046" priority="2301">
      <formula>OR((Q421-Q420)&gt;5,(Q421-Q420)&lt;-5)</formula>
    </cfRule>
  </conditionalFormatting>
  <conditionalFormatting sqref="R421">
    <cfRule type="expression" dxfId="2045" priority="2300">
      <formula>OR((R421-R420)&gt;5,(R421-R420)&lt;-5)</formula>
    </cfRule>
  </conditionalFormatting>
  <conditionalFormatting sqref="S421">
    <cfRule type="expression" dxfId="2044" priority="2299">
      <formula>OR((S421-S420)&gt;5,(S421-S420)&lt;-5)</formula>
    </cfRule>
  </conditionalFormatting>
  <conditionalFormatting sqref="T421">
    <cfRule type="expression" dxfId="2043" priority="2298">
      <formula>OR((T421-T420)&gt;5,(T421-T420)&lt;-5)</formula>
    </cfRule>
  </conditionalFormatting>
  <conditionalFormatting sqref="U421">
    <cfRule type="expression" dxfId="2042" priority="2297">
      <formula>OR((U421-U420)&gt;5,(U421-U420)&lt;-5)</formula>
    </cfRule>
  </conditionalFormatting>
  <conditionalFormatting sqref="V421">
    <cfRule type="expression" dxfId="2041" priority="2296">
      <formula>OR((V421-V420)&gt;5,(V421-V420)&lt;-5)</formula>
    </cfRule>
  </conditionalFormatting>
  <conditionalFormatting sqref="W421">
    <cfRule type="expression" dxfId="2040" priority="2295">
      <formula>OR((W421-W420)&gt;5,(W421-W420)&lt;-5)</formula>
    </cfRule>
  </conditionalFormatting>
  <conditionalFormatting sqref="X421">
    <cfRule type="expression" dxfId="2039" priority="2294">
      <formula>OR((X421-X420)&gt;5,(X421-X420)&lt;-5)</formula>
    </cfRule>
  </conditionalFormatting>
  <conditionalFormatting sqref="Y421">
    <cfRule type="expression" dxfId="2038" priority="2293">
      <formula>OR((Y421-Y420)&gt;5,(Y421-Y420)&lt;-5)</formula>
    </cfRule>
  </conditionalFormatting>
  <conditionalFormatting sqref="Z421">
    <cfRule type="expression" dxfId="2037" priority="2292">
      <formula>OR((Z421-Z420)&gt;5,(Z421-Z420)&lt;-5)</formula>
    </cfRule>
  </conditionalFormatting>
  <conditionalFormatting sqref="AA421">
    <cfRule type="expression" dxfId="2036" priority="2291">
      <formula>OR((AA421-AA420)&gt;5,(AA421-AA420)&lt;-5)</formula>
    </cfRule>
  </conditionalFormatting>
  <conditionalFormatting sqref="AB421">
    <cfRule type="expression" dxfId="2035" priority="2290">
      <formula>OR((AB421-AB420)&gt;5,(AB421-AB420)&lt;-5)</formula>
    </cfRule>
  </conditionalFormatting>
  <conditionalFormatting sqref="AC421">
    <cfRule type="expression" dxfId="2034" priority="2289">
      <formula>OR((AC421-AC420)&gt;5,(AC421-AC420)&lt;-5)</formula>
    </cfRule>
  </conditionalFormatting>
  <conditionalFormatting sqref="AD421">
    <cfRule type="expression" dxfId="2033" priority="2288">
      <formula>OR((AD421-AD420)&gt;5,(AD421-AD420)&lt;-5)</formula>
    </cfRule>
  </conditionalFormatting>
  <conditionalFormatting sqref="AE421">
    <cfRule type="expression" dxfId="2032" priority="2287">
      <formula>OR((AE421-AE420)&gt;5,(AE421-AE420)&lt;-5)</formula>
    </cfRule>
  </conditionalFormatting>
  <conditionalFormatting sqref="N422:P422">
    <cfRule type="expression" dxfId="2031" priority="2284">
      <formula>OR((N422-N421)&gt;5,(N422-N421)&lt;-5)</formula>
    </cfRule>
  </conditionalFormatting>
  <conditionalFormatting sqref="Q422">
    <cfRule type="expression" dxfId="2030" priority="2283">
      <formula>OR((Q422-Q421)&gt;5,(Q422-Q421)&lt;-5)</formula>
    </cfRule>
  </conditionalFormatting>
  <conditionalFormatting sqref="R422">
    <cfRule type="expression" dxfId="2029" priority="2282">
      <formula>OR((R422-R421)&gt;5,(R422-R421)&lt;-5)</formula>
    </cfRule>
  </conditionalFormatting>
  <conditionalFormatting sqref="S422">
    <cfRule type="expression" dxfId="2028" priority="2281">
      <formula>OR((S422-S421)&gt;5,(S422-S421)&lt;-5)</formula>
    </cfRule>
  </conditionalFormatting>
  <conditionalFormatting sqref="T422">
    <cfRule type="expression" dxfId="2027" priority="2280">
      <formula>OR((T422-T421)&gt;5,(T422-T421)&lt;-5)</formula>
    </cfRule>
  </conditionalFormatting>
  <conditionalFormatting sqref="U422">
    <cfRule type="expression" dxfId="2026" priority="2279">
      <formula>OR((U422-U421)&gt;5,(U422-U421)&lt;-5)</formula>
    </cfRule>
  </conditionalFormatting>
  <conditionalFormatting sqref="V422">
    <cfRule type="expression" dxfId="2025" priority="2278">
      <formula>OR((V422-V421)&gt;5,(V422-V421)&lt;-5)</formula>
    </cfRule>
  </conditionalFormatting>
  <conditionalFormatting sqref="W422">
    <cfRule type="expression" dxfId="2024" priority="2277">
      <formula>OR((W422-W421)&gt;5,(W422-W421)&lt;-5)</formula>
    </cfRule>
  </conditionalFormatting>
  <conditionalFormatting sqref="X422">
    <cfRule type="expression" dxfId="2023" priority="2276">
      <formula>OR((X422-X421)&gt;5,(X422-X421)&lt;-5)</formula>
    </cfRule>
  </conditionalFormatting>
  <conditionalFormatting sqref="Y422">
    <cfRule type="expression" dxfId="2022" priority="2275">
      <formula>OR((Y422-Y421)&gt;5,(Y422-Y421)&lt;-5)</formula>
    </cfRule>
  </conditionalFormatting>
  <conditionalFormatting sqref="Z422">
    <cfRule type="expression" dxfId="2021" priority="2274">
      <formula>OR((Z422-Z421)&gt;5,(Z422-Z421)&lt;-5)</formula>
    </cfRule>
  </conditionalFormatting>
  <conditionalFormatting sqref="AA422">
    <cfRule type="expression" dxfId="2020" priority="2273">
      <formula>OR((AA422-AA421)&gt;5,(AA422-AA421)&lt;-5)</formula>
    </cfRule>
  </conditionalFormatting>
  <conditionalFormatting sqref="AB422">
    <cfRule type="expression" dxfId="2019" priority="2272">
      <formula>OR((AB422-AB421)&gt;5,(AB422-AB421)&lt;-5)</formula>
    </cfRule>
  </conditionalFormatting>
  <conditionalFormatting sqref="AC422">
    <cfRule type="expression" dxfId="2018" priority="2271">
      <formula>OR((AC422-AC421)&gt;5,(AC422-AC421)&lt;-5)</formula>
    </cfRule>
  </conditionalFormatting>
  <conditionalFormatting sqref="AD422">
    <cfRule type="expression" dxfId="2017" priority="2270">
      <formula>OR((AD422-AD421)&gt;5,(AD422-AD421)&lt;-5)</formula>
    </cfRule>
  </conditionalFormatting>
  <conditionalFormatting sqref="AE422">
    <cfRule type="expression" dxfId="2016" priority="2269">
      <formula>OR((AE422-AE421)&gt;5,(AE422-AE421)&lt;-5)</formula>
    </cfRule>
  </conditionalFormatting>
  <conditionalFormatting sqref="N432:P432">
    <cfRule type="expression" dxfId="2015" priority="2266">
      <formula>OR((N432-N431)&gt;5,(N432-N431)&lt;-5)</formula>
    </cfRule>
  </conditionalFormatting>
  <conditionalFormatting sqref="Q432">
    <cfRule type="expression" dxfId="2014" priority="2265">
      <formula>OR((Q432-Q431)&gt;5,(Q432-Q431)&lt;-5)</formula>
    </cfRule>
  </conditionalFormatting>
  <conditionalFormatting sqref="R432">
    <cfRule type="expression" dxfId="2013" priority="2264">
      <formula>OR((R432-R431)&gt;5,(R432-R431)&lt;-5)</formula>
    </cfRule>
  </conditionalFormatting>
  <conditionalFormatting sqref="S432">
    <cfRule type="expression" dxfId="2012" priority="2263">
      <formula>OR((S432-S431)&gt;5,(S432-S431)&lt;-5)</formula>
    </cfRule>
  </conditionalFormatting>
  <conditionalFormatting sqref="T432">
    <cfRule type="expression" dxfId="2011" priority="2262">
      <formula>OR((T432-T431)&gt;5,(T432-T431)&lt;-5)</formula>
    </cfRule>
  </conditionalFormatting>
  <conditionalFormatting sqref="U432">
    <cfRule type="expression" dxfId="2010" priority="2261">
      <formula>OR((U432-U431)&gt;5,(U432-U431)&lt;-5)</formula>
    </cfRule>
  </conditionalFormatting>
  <conditionalFormatting sqref="V432">
    <cfRule type="expression" dxfId="2009" priority="2260">
      <formula>OR((V432-V431)&gt;5,(V432-V431)&lt;-5)</formula>
    </cfRule>
  </conditionalFormatting>
  <conditionalFormatting sqref="W432">
    <cfRule type="expression" dxfId="2008" priority="2259">
      <formula>OR((W432-W431)&gt;5,(W432-W431)&lt;-5)</formula>
    </cfRule>
  </conditionalFormatting>
  <conditionalFormatting sqref="X432">
    <cfRule type="expression" dxfId="2007" priority="2258">
      <formula>OR((X432-X431)&gt;5,(X432-X431)&lt;-5)</formula>
    </cfRule>
  </conditionalFormatting>
  <conditionalFormatting sqref="Y432">
    <cfRule type="expression" dxfId="2006" priority="2257">
      <formula>OR((Y432-Y431)&gt;5,(Y432-Y431)&lt;-5)</formula>
    </cfRule>
  </conditionalFormatting>
  <conditionalFormatting sqref="Z432">
    <cfRule type="expression" dxfId="2005" priority="2256">
      <formula>OR((Z432-Z431)&gt;5,(Z432-Z431)&lt;-5)</formula>
    </cfRule>
  </conditionalFormatting>
  <conditionalFormatting sqref="AA432">
    <cfRule type="expression" dxfId="2004" priority="2255">
      <formula>OR((AA432-AA431)&gt;5,(AA432-AA431)&lt;-5)</formula>
    </cfRule>
  </conditionalFormatting>
  <conditionalFormatting sqref="AB432">
    <cfRule type="expression" dxfId="2003" priority="2254">
      <formula>OR((AB432-AB431)&gt;5,(AB432-AB431)&lt;-5)</formula>
    </cfRule>
  </conditionalFormatting>
  <conditionalFormatting sqref="AC432">
    <cfRule type="expression" dxfId="2002" priority="2253">
      <formula>OR((AC432-AC431)&gt;5,(AC432-AC431)&lt;-5)</formula>
    </cfRule>
  </conditionalFormatting>
  <conditionalFormatting sqref="AD432">
    <cfRule type="expression" dxfId="2001" priority="2252">
      <formula>OR((AD432-AD431)&gt;5,(AD432-AD431)&lt;-5)</formula>
    </cfRule>
  </conditionalFormatting>
  <conditionalFormatting sqref="AE432">
    <cfRule type="expression" dxfId="2000" priority="2251">
      <formula>OR((AE432-AE431)&gt;5,(AE432-AE431)&lt;-5)</formula>
    </cfRule>
  </conditionalFormatting>
  <conditionalFormatting sqref="N433:P433">
    <cfRule type="expression" dxfId="1999" priority="2248">
      <formula>OR((N433-N432)&gt;5,(N433-N432)&lt;-5)</formula>
    </cfRule>
  </conditionalFormatting>
  <conditionalFormatting sqref="Q433">
    <cfRule type="expression" dxfId="1998" priority="2247">
      <formula>OR((Q433-Q432)&gt;5,(Q433-Q432)&lt;-5)</formula>
    </cfRule>
  </conditionalFormatting>
  <conditionalFormatting sqref="R433">
    <cfRule type="expression" dxfId="1997" priority="2246">
      <formula>OR((R433-R432)&gt;5,(R433-R432)&lt;-5)</formula>
    </cfRule>
  </conditionalFormatting>
  <conditionalFormatting sqref="S433">
    <cfRule type="expression" dxfId="1996" priority="2245">
      <formula>OR((S433-S432)&gt;5,(S433-S432)&lt;-5)</formula>
    </cfRule>
  </conditionalFormatting>
  <conditionalFormatting sqref="T433">
    <cfRule type="expression" dxfId="1995" priority="2244">
      <formula>OR((T433-T432)&gt;5,(T433-T432)&lt;-5)</formula>
    </cfRule>
  </conditionalFormatting>
  <conditionalFormatting sqref="U433">
    <cfRule type="expression" dxfId="1994" priority="2243">
      <formula>OR((U433-U432)&gt;5,(U433-U432)&lt;-5)</formula>
    </cfRule>
  </conditionalFormatting>
  <conditionalFormatting sqref="V433">
    <cfRule type="expression" dxfId="1993" priority="2242">
      <formula>OR((V433-V432)&gt;5,(V433-V432)&lt;-5)</formula>
    </cfRule>
  </conditionalFormatting>
  <conditionalFormatting sqref="W433">
    <cfRule type="expression" dxfId="1992" priority="2241">
      <formula>OR((W433-W432)&gt;5,(W433-W432)&lt;-5)</formula>
    </cfRule>
  </conditionalFormatting>
  <conditionalFormatting sqref="X433">
    <cfRule type="expression" dxfId="1991" priority="2240">
      <formula>OR((X433-X432)&gt;5,(X433-X432)&lt;-5)</formula>
    </cfRule>
  </conditionalFormatting>
  <conditionalFormatting sqref="Y433">
    <cfRule type="expression" dxfId="1990" priority="2239">
      <formula>OR((Y433-Y432)&gt;5,(Y433-Y432)&lt;-5)</formula>
    </cfRule>
  </conditionalFormatting>
  <conditionalFormatting sqref="Z433">
    <cfRule type="expression" dxfId="1989" priority="2238">
      <formula>OR((Z433-Z432)&gt;5,(Z433-Z432)&lt;-5)</formula>
    </cfRule>
  </conditionalFormatting>
  <conditionalFormatting sqref="AA433">
    <cfRule type="expression" dxfId="1988" priority="2237">
      <formula>OR((AA433-AA432)&gt;5,(AA433-AA432)&lt;-5)</formula>
    </cfRule>
  </conditionalFormatting>
  <conditionalFormatting sqref="AB433">
    <cfRule type="expression" dxfId="1987" priority="2236">
      <formula>OR((AB433-AB432)&gt;5,(AB433-AB432)&lt;-5)</formula>
    </cfRule>
  </conditionalFormatting>
  <conditionalFormatting sqref="AC433">
    <cfRule type="expression" dxfId="1986" priority="2235">
      <formula>OR((AC433-AC432)&gt;5,(AC433-AC432)&lt;-5)</formula>
    </cfRule>
  </conditionalFormatting>
  <conditionalFormatting sqref="AD433">
    <cfRule type="expression" dxfId="1985" priority="2234">
      <formula>OR((AD433-AD432)&gt;5,(AD433-AD432)&lt;-5)</formula>
    </cfRule>
  </conditionalFormatting>
  <conditionalFormatting sqref="AE433">
    <cfRule type="expression" dxfId="1984" priority="2233">
      <formula>OR((AE433-AE432)&gt;5,(AE433-AE432)&lt;-5)</formula>
    </cfRule>
  </conditionalFormatting>
  <conditionalFormatting sqref="N434:P434">
    <cfRule type="expression" dxfId="1983" priority="2230">
      <formula>OR((N434-N433)&gt;5,(N434-N433)&lt;-5)</formula>
    </cfRule>
  </conditionalFormatting>
  <conditionalFormatting sqref="Q434">
    <cfRule type="expression" dxfId="1982" priority="2229">
      <formula>OR((Q434-Q433)&gt;5,(Q434-Q433)&lt;-5)</formula>
    </cfRule>
  </conditionalFormatting>
  <conditionalFormatting sqref="R434">
    <cfRule type="expression" dxfId="1981" priority="2228">
      <formula>OR((R434-R433)&gt;5,(R434-R433)&lt;-5)</formula>
    </cfRule>
  </conditionalFormatting>
  <conditionalFormatting sqref="S434">
    <cfRule type="expression" dxfId="1980" priority="2227">
      <formula>OR((S434-S433)&gt;5,(S434-S433)&lt;-5)</formula>
    </cfRule>
  </conditionalFormatting>
  <conditionalFormatting sqref="T434">
    <cfRule type="expression" dxfId="1979" priority="2226">
      <formula>OR((T434-T433)&gt;5,(T434-T433)&lt;-5)</formula>
    </cfRule>
  </conditionalFormatting>
  <conditionalFormatting sqref="U434">
    <cfRule type="expression" dxfId="1978" priority="2225">
      <formula>OR((U434-U433)&gt;5,(U434-U433)&lt;-5)</formula>
    </cfRule>
  </conditionalFormatting>
  <conditionalFormatting sqref="V434">
    <cfRule type="expression" dxfId="1977" priority="2224">
      <formula>OR((V434-V433)&gt;5,(V434-V433)&lt;-5)</formula>
    </cfRule>
  </conditionalFormatting>
  <conditionalFormatting sqref="W434">
    <cfRule type="expression" dxfId="1976" priority="2223">
      <formula>OR((W434-W433)&gt;5,(W434-W433)&lt;-5)</formula>
    </cfRule>
  </conditionalFormatting>
  <conditionalFormatting sqref="X434">
    <cfRule type="expression" dxfId="1975" priority="2222">
      <formula>OR((X434-X433)&gt;5,(X434-X433)&lt;-5)</formula>
    </cfRule>
  </conditionalFormatting>
  <conditionalFormatting sqref="Y434">
    <cfRule type="expression" dxfId="1974" priority="2221">
      <formula>OR((Y434-Y433)&gt;5,(Y434-Y433)&lt;-5)</formula>
    </cfRule>
  </conditionalFormatting>
  <conditionalFormatting sqref="Z434">
    <cfRule type="expression" dxfId="1973" priority="2220">
      <formula>OR((Z434-Z433)&gt;5,(Z434-Z433)&lt;-5)</formula>
    </cfRule>
  </conditionalFormatting>
  <conditionalFormatting sqref="AA434">
    <cfRule type="expression" dxfId="1972" priority="2219">
      <formula>OR((AA434-AA433)&gt;5,(AA434-AA433)&lt;-5)</formula>
    </cfRule>
  </conditionalFormatting>
  <conditionalFormatting sqref="AB434">
    <cfRule type="expression" dxfId="1971" priority="2218">
      <formula>OR((AB434-AB433)&gt;5,(AB434-AB433)&lt;-5)</formula>
    </cfRule>
  </conditionalFormatting>
  <conditionalFormatting sqref="AC434">
    <cfRule type="expression" dxfId="1970" priority="2217">
      <formula>OR((AC434-AC433)&gt;5,(AC434-AC433)&lt;-5)</formula>
    </cfRule>
  </conditionalFormatting>
  <conditionalFormatting sqref="AD434">
    <cfRule type="expression" dxfId="1969" priority="2216">
      <formula>OR((AD434-AD433)&gt;5,(AD434-AD433)&lt;-5)</formula>
    </cfRule>
  </conditionalFormatting>
  <conditionalFormatting sqref="AE434">
    <cfRule type="expression" dxfId="1968" priority="2215">
      <formula>OR((AE434-AE433)&gt;5,(AE434-AE433)&lt;-5)</formula>
    </cfRule>
  </conditionalFormatting>
  <conditionalFormatting sqref="N435:P435">
    <cfRule type="expression" dxfId="1967" priority="2212">
      <formula>OR((N435-N434)&gt;5,(N435-N434)&lt;-5)</formula>
    </cfRule>
  </conditionalFormatting>
  <conditionalFormatting sqref="Q435">
    <cfRule type="expression" dxfId="1966" priority="2211">
      <formula>OR((Q435-Q434)&gt;5,(Q435-Q434)&lt;-5)</formula>
    </cfRule>
  </conditionalFormatting>
  <conditionalFormatting sqref="R435">
    <cfRule type="expression" dxfId="1965" priority="2210">
      <formula>OR((R435-R434)&gt;5,(R435-R434)&lt;-5)</formula>
    </cfRule>
  </conditionalFormatting>
  <conditionalFormatting sqref="S435">
    <cfRule type="expression" dxfId="1964" priority="2209">
      <formula>OR((S435-S434)&gt;5,(S435-S434)&lt;-5)</formula>
    </cfRule>
  </conditionalFormatting>
  <conditionalFormatting sqref="T435">
    <cfRule type="expression" dxfId="1963" priority="2208">
      <formula>OR((T435-T434)&gt;5,(T435-T434)&lt;-5)</formula>
    </cfRule>
  </conditionalFormatting>
  <conditionalFormatting sqref="U435">
    <cfRule type="expression" dxfId="1962" priority="2207">
      <formula>OR((U435-U434)&gt;5,(U435-U434)&lt;-5)</formula>
    </cfRule>
  </conditionalFormatting>
  <conditionalFormatting sqref="V435">
    <cfRule type="expression" dxfId="1961" priority="2206">
      <formula>OR((V435-V434)&gt;5,(V435-V434)&lt;-5)</formula>
    </cfRule>
  </conditionalFormatting>
  <conditionalFormatting sqref="W435">
    <cfRule type="expression" dxfId="1960" priority="2205">
      <formula>OR((W435-W434)&gt;5,(W435-W434)&lt;-5)</formula>
    </cfRule>
  </conditionalFormatting>
  <conditionalFormatting sqref="X435">
    <cfRule type="expression" dxfId="1959" priority="2204">
      <formula>OR((X435-X434)&gt;5,(X435-X434)&lt;-5)</formula>
    </cfRule>
  </conditionalFormatting>
  <conditionalFormatting sqref="Y435">
    <cfRule type="expression" dxfId="1958" priority="2203">
      <formula>OR((Y435-Y434)&gt;5,(Y435-Y434)&lt;-5)</formula>
    </cfRule>
  </conditionalFormatting>
  <conditionalFormatting sqref="Z435">
    <cfRule type="expression" dxfId="1957" priority="2202">
      <formula>OR((Z435-Z434)&gt;5,(Z435-Z434)&lt;-5)</formula>
    </cfRule>
  </conditionalFormatting>
  <conditionalFormatting sqref="AA435">
    <cfRule type="expression" dxfId="1956" priority="2201">
      <formula>OR((AA435-AA434)&gt;5,(AA435-AA434)&lt;-5)</formula>
    </cfRule>
  </conditionalFormatting>
  <conditionalFormatting sqref="AB435">
    <cfRule type="expression" dxfId="1955" priority="2200">
      <formula>OR((AB435-AB434)&gt;5,(AB435-AB434)&lt;-5)</formula>
    </cfRule>
  </conditionalFormatting>
  <conditionalFormatting sqref="AC435">
    <cfRule type="expression" dxfId="1954" priority="2199">
      <formula>OR((AC435-AC434)&gt;5,(AC435-AC434)&lt;-5)</formula>
    </cfRule>
  </conditionalFormatting>
  <conditionalFormatting sqref="AD435">
    <cfRule type="expression" dxfId="1953" priority="2198">
      <formula>OR((AD435-AD434)&gt;5,(AD435-AD434)&lt;-5)</formula>
    </cfRule>
  </conditionalFormatting>
  <conditionalFormatting sqref="AE435">
    <cfRule type="expression" dxfId="1952" priority="2197">
      <formula>OR((AE435-AE434)&gt;5,(AE435-AE434)&lt;-5)</formula>
    </cfRule>
  </conditionalFormatting>
  <conditionalFormatting sqref="N436:P436">
    <cfRule type="expression" dxfId="1951" priority="2194">
      <formula>OR((N436-N435)&gt;5,(N436-N435)&lt;-5)</formula>
    </cfRule>
  </conditionalFormatting>
  <conditionalFormatting sqref="Q436">
    <cfRule type="expression" dxfId="1950" priority="2193">
      <formula>OR((Q436-Q435)&gt;5,(Q436-Q435)&lt;-5)</formula>
    </cfRule>
  </conditionalFormatting>
  <conditionalFormatting sqref="R436">
    <cfRule type="expression" dxfId="1949" priority="2192">
      <formula>OR((R436-R435)&gt;5,(R436-R435)&lt;-5)</formula>
    </cfRule>
  </conditionalFormatting>
  <conditionalFormatting sqref="S436">
    <cfRule type="expression" dxfId="1948" priority="2191">
      <formula>OR((S436-S435)&gt;5,(S436-S435)&lt;-5)</formula>
    </cfRule>
  </conditionalFormatting>
  <conditionalFormatting sqref="T436">
    <cfRule type="expression" dxfId="1947" priority="2190">
      <formula>OR((T436-T435)&gt;5,(T436-T435)&lt;-5)</formula>
    </cfRule>
  </conditionalFormatting>
  <conditionalFormatting sqref="U436">
    <cfRule type="expression" dxfId="1946" priority="2189">
      <formula>OR((U436-U435)&gt;5,(U436-U435)&lt;-5)</formula>
    </cfRule>
  </conditionalFormatting>
  <conditionalFormatting sqref="V436">
    <cfRule type="expression" dxfId="1945" priority="2188">
      <formula>OR((V436-V435)&gt;5,(V436-V435)&lt;-5)</formula>
    </cfRule>
  </conditionalFormatting>
  <conditionalFormatting sqref="W436">
    <cfRule type="expression" dxfId="1944" priority="2187">
      <formula>OR((W436-W435)&gt;5,(W436-W435)&lt;-5)</formula>
    </cfRule>
  </conditionalFormatting>
  <conditionalFormatting sqref="X436">
    <cfRule type="expression" dxfId="1943" priority="2186">
      <formula>OR((X436-X435)&gt;5,(X436-X435)&lt;-5)</formula>
    </cfRule>
  </conditionalFormatting>
  <conditionalFormatting sqref="Y436">
    <cfRule type="expression" dxfId="1942" priority="2185">
      <formula>OR((Y436-Y435)&gt;5,(Y436-Y435)&lt;-5)</formula>
    </cfRule>
  </conditionalFormatting>
  <conditionalFormatting sqref="Z436">
    <cfRule type="expression" dxfId="1941" priority="2184">
      <formula>OR((Z436-Z435)&gt;5,(Z436-Z435)&lt;-5)</formula>
    </cfRule>
  </conditionalFormatting>
  <conditionalFormatting sqref="AA436">
    <cfRule type="expression" dxfId="1940" priority="2183">
      <formula>OR((AA436-AA435)&gt;5,(AA436-AA435)&lt;-5)</formula>
    </cfRule>
  </conditionalFormatting>
  <conditionalFormatting sqref="AB436">
    <cfRule type="expression" dxfId="1939" priority="2182">
      <formula>OR((AB436-AB435)&gt;5,(AB436-AB435)&lt;-5)</formula>
    </cfRule>
  </conditionalFormatting>
  <conditionalFormatting sqref="AC436">
    <cfRule type="expression" dxfId="1938" priority="2181">
      <formula>OR((AC436-AC435)&gt;5,(AC436-AC435)&lt;-5)</formula>
    </cfRule>
  </conditionalFormatting>
  <conditionalFormatting sqref="AD436">
    <cfRule type="expression" dxfId="1937" priority="2180">
      <formula>OR((AD436-AD435)&gt;5,(AD436-AD435)&lt;-5)</formula>
    </cfRule>
  </conditionalFormatting>
  <conditionalFormatting sqref="AE436">
    <cfRule type="expression" dxfId="1936" priority="2179">
      <formula>OR((AE436-AE435)&gt;5,(AE436-AE435)&lt;-5)</formula>
    </cfRule>
  </conditionalFormatting>
  <conditionalFormatting sqref="N438:P438">
    <cfRule type="expression" dxfId="1935" priority="2176">
      <formula>OR((N438-N437)&gt;5,(N438-N437)&lt;-5)</formula>
    </cfRule>
  </conditionalFormatting>
  <conditionalFormatting sqref="Q438">
    <cfRule type="expression" dxfId="1934" priority="2175">
      <formula>OR((Q438-Q437)&gt;5,(Q438-Q437)&lt;-5)</formula>
    </cfRule>
  </conditionalFormatting>
  <conditionalFormatting sqref="R438">
    <cfRule type="expression" dxfId="1933" priority="2174">
      <formula>OR((R438-R437)&gt;5,(R438-R437)&lt;-5)</formula>
    </cfRule>
  </conditionalFormatting>
  <conditionalFormatting sqref="S438">
    <cfRule type="expression" dxfId="1932" priority="2173">
      <formula>OR((S438-S437)&gt;5,(S438-S437)&lt;-5)</formula>
    </cfRule>
  </conditionalFormatting>
  <conditionalFormatting sqref="T438">
    <cfRule type="expression" dxfId="1931" priority="2172">
      <formula>OR((T438-T437)&gt;5,(T438-T437)&lt;-5)</formula>
    </cfRule>
  </conditionalFormatting>
  <conditionalFormatting sqref="U438">
    <cfRule type="expression" dxfId="1930" priority="2171">
      <formula>OR((U438-U437)&gt;5,(U438-U437)&lt;-5)</formula>
    </cfRule>
  </conditionalFormatting>
  <conditionalFormatting sqref="V438">
    <cfRule type="expression" dxfId="1929" priority="2170">
      <formula>OR((V438-V437)&gt;5,(V438-V437)&lt;-5)</formula>
    </cfRule>
  </conditionalFormatting>
  <conditionalFormatting sqref="W438">
    <cfRule type="expression" dxfId="1928" priority="2169">
      <formula>OR((W438-W437)&gt;5,(W438-W437)&lt;-5)</formula>
    </cfRule>
  </conditionalFormatting>
  <conditionalFormatting sqref="X438">
    <cfRule type="expression" dxfId="1927" priority="2168">
      <formula>OR((X438-X437)&gt;5,(X438-X437)&lt;-5)</formula>
    </cfRule>
  </conditionalFormatting>
  <conditionalFormatting sqref="Y438">
    <cfRule type="expression" dxfId="1926" priority="2167">
      <formula>OR((Y438-Y437)&gt;5,(Y438-Y437)&lt;-5)</formula>
    </cfRule>
  </conditionalFormatting>
  <conditionalFormatting sqref="Z438">
    <cfRule type="expression" dxfId="1925" priority="2166">
      <formula>OR((Z438-Z437)&gt;5,(Z438-Z437)&lt;-5)</formula>
    </cfRule>
  </conditionalFormatting>
  <conditionalFormatting sqref="AA438">
    <cfRule type="expression" dxfId="1924" priority="2165">
      <formula>OR((AA438-AA437)&gt;5,(AA438-AA437)&lt;-5)</formula>
    </cfRule>
  </conditionalFormatting>
  <conditionalFormatting sqref="AB438">
    <cfRule type="expression" dxfId="1923" priority="2164">
      <formula>OR((AB438-AB437)&gt;5,(AB438-AB437)&lt;-5)</formula>
    </cfRule>
  </conditionalFormatting>
  <conditionalFormatting sqref="AC438">
    <cfRule type="expression" dxfId="1922" priority="2163">
      <formula>OR((AC438-AC437)&gt;5,(AC438-AC437)&lt;-5)</formula>
    </cfRule>
  </conditionalFormatting>
  <conditionalFormatting sqref="AD438">
    <cfRule type="expression" dxfId="1921" priority="2162">
      <formula>OR((AD438-AD437)&gt;5,(AD438-AD437)&lt;-5)</formula>
    </cfRule>
  </conditionalFormatting>
  <conditionalFormatting sqref="AE438">
    <cfRule type="expression" dxfId="1920" priority="2161">
      <formula>OR((AE438-AE437)&gt;5,(AE438-AE437)&lt;-5)</formula>
    </cfRule>
  </conditionalFormatting>
  <conditionalFormatting sqref="N439:P439">
    <cfRule type="expression" dxfId="1919" priority="2158">
      <formula>OR((N439-N438)&gt;5,(N439-N438)&lt;-5)</formula>
    </cfRule>
  </conditionalFormatting>
  <conditionalFormatting sqref="Q439">
    <cfRule type="expression" dxfId="1918" priority="2157">
      <formula>OR((Q439-Q438)&gt;5,(Q439-Q438)&lt;-5)</formula>
    </cfRule>
  </conditionalFormatting>
  <conditionalFormatting sqref="R439">
    <cfRule type="expression" dxfId="1917" priority="2156">
      <formula>OR((R439-R438)&gt;5,(R439-R438)&lt;-5)</formula>
    </cfRule>
  </conditionalFormatting>
  <conditionalFormatting sqref="S439">
    <cfRule type="expression" dxfId="1916" priority="2155">
      <formula>OR((S439-S438)&gt;5,(S439-S438)&lt;-5)</formula>
    </cfRule>
  </conditionalFormatting>
  <conditionalFormatting sqref="T439">
    <cfRule type="expression" dxfId="1915" priority="2154">
      <formula>OR((T439-T438)&gt;5,(T439-T438)&lt;-5)</formula>
    </cfRule>
  </conditionalFormatting>
  <conditionalFormatting sqref="U439">
    <cfRule type="expression" dxfId="1914" priority="2153">
      <formula>OR((U439-U438)&gt;5,(U439-U438)&lt;-5)</formula>
    </cfRule>
  </conditionalFormatting>
  <conditionalFormatting sqref="V439">
    <cfRule type="expression" dxfId="1913" priority="2152">
      <formula>OR((V439-V438)&gt;5,(V439-V438)&lt;-5)</formula>
    </cfRule>
  </conditionalFormatting>
  <conditionalFormatting sqref="W439">
    <cfRule type="expression" dxfId="1912" priority="2151">
      <formula>OR((W439-W438)&gt;5,(W439-W438)&lt;-5)</formula>
    </cfRule>
  </conditionalFormatting>
  <conditionalFormatting sqref="X439">
    <cfRule type="expression" dxfId="1911" priority="2150">
      <formula>OR((X439-X438)&gt;5,(X439-X438)&lt;-5)</formula>
    </cfRule>
  </conditionalFormatting>
  <conditionalFormatting sqref="Y439">
    <cfRule type="expression" dxfId="1910" priority="2149">
      <formula>OR((Y439-Y438)&gt;5,(Y439-Y438)&lt;-5)</formula>
    </cfRule>
  </conditionalFormatting>
  <conditionalFormatting sqref="Z439">
    <cfRule type="expression" dxfId="1909" priority="2148">
      <formula>OR((Z439-Z438)&gt;5,(Z439-Z438)&lt;-5)</formula>
    </cfRule>
  </conditionalFormatting>
  <conditionalFormatting sqref="AA439">
    <cfRule type="expression" dxfId="1908" priority="2147">
      <formula>OR((AA439-AA438)&gt;5,(AA439-AA438)&lt;-5)</formula>
    </cfRule>
  </conditionalFormatting>
  <conditionalFormatting sqref="AB439">
    <cfRule type="expression" dxfId="1907" priority="2146">
      <formula>OR((AB439-AB438)&gt;5,(AB439-AB438)&lt;-5)</formula>
    </cfRule>
  </conditionalFormatting>
  <conditionalFormatting sqref="AC439">
    <cfRule type="expression" dxfId="1906" priority="2145">
      <formula>OR((AC439-AC438)&gt;5,(AC439-AC438)&lt;-5)</formula>
    </cfRule>
  </conditionalFormatting>
  <conditionalFormatting sqref="AD439">
    <cfRule type="expression" dxfId="1905" priority="2144">
      <formula>OR((AD439-AD438)&gt;5,(AD439-AD438)&lt;-5)</formula>
    </cfRule>
  </conditionalFormatting>
  <conditionalFormatting sqref="AE439">
    <cfRule type="expression" dxfId="1904" priority="2143">
      <formula>OR((AE439-AE438)&gt;5,(AE439-AE438)&lt;-5)</formula>
    </cfRule>
  </conditionalFormatting>
  <conditionalFormatting sqref="N441:P441">
    <cfRule type="expression" dxfId="1903" priority="2140">
      <formula>OR((N441-N440)&gt;5,(N441-N440)&lt;-5)</formula>
    </cfRule>
  </conditionalFormatting>
  <conditionalFormatting sqref="Q441">
    <cfRule type="expression" dxfId="1902" priority="2139">
      <formula>OR((Q441-Q440)&gt;5,(Q441-Q440)&lt;-5)</formula>
    </cfRule>
  </conditionalFormatting>
  <conditionalFormatting sqref="R441">
    <cfRule type="expression" dxfId="1901" priority="2138">
      <formula>OR((R441-R440)&gt;5,(R441-R440)&lt;-5)</formula>
    </cfRule>
  </conditionalFormatting>
  <conditionalFormatting sqref="S441">
    <cfRule type="expression" dxfId="1900" priority="2137">
      <formula>OR((S441-S440)&gt;5,(S441-S440)&lt;-5)</formula>
    </cfRule>
  </conditionalFormatting>
  <conditionalFormatting sqref="T441">
    <cfRule type="expression" dxfId="1899" priority="2136">
      <formula>OR((T441-T440)&gt;5,(T441-T440)&lt;-5)</formula>
    </cfRule>
  </conditionalFormatting>
  <conditionalFormatting sqref="U441">
    <cfRule type="expression" dxfId="1898" priority="2135">
      <formula>OR((U441-U440)&gt;5,(U441-U440)&lt;-5)</formula>
    </cfRule>
  </conditionalFormatting>
  <conditionalFormatting sqref="V441">
    <cfRule type="expression" dxfId="1897" priority="2134">
      <formula>OR((V441-V440)&gt;5,(V441-V440)&lt;-5)</formula>
    </cfRule>
  </conditionalFormatting>
  <conditionalFormatting sqref="W441">
    <cfRule type="expression" dxfId="1896" priority="2133">
      <formula>OR((W441-W440)&gt;5,(W441-W440)&lt;-5)</formula>
    </cfRule>
  </conditionalFormatting>
  <conditionalFormatting sqref="X441">
    <cfRule type="expression" dxfId="1895" priority="2132">
      <formula>OR((X441-X440)&gt;5,(X441-X440)&lt;-5)</formula>
    </cfRule>
  </conditionalFormatting>
  <conditionalFormatting sqref="Y441">
    <cfRule type="expression" dxfId="1894" priority="2131">
      <formula>OR((Y441-Y440)&gt;5,(Y441-Y440)&lt;-5)</formula>
    </cfRule>
  </conditionalFormatting>
  <conditionalFormatting sqref="Z441">
    <cfRule type="expression" dxfId="1893" priority="2130">
      <formula>OR((Z441-Z440)&gt;5,(Z441-Z440)&lt;-5)</formula>
    </cfRule>
  </conditionalFormatting>
  <conditionalFormatting sqref="AA441">
    <cfRule type="expression" dxfId="1892" priority="2129">
      <formula>OR((AA441-AA440)&gt;5,(AA441-AA440)&lt;-5)</formula>
    </cfRule>
  </conditionalFormatting>
  <conditionalFormatting sqref="AB441">
    <cfRule type="expression" dxfId="1891" priority="2128">
      <formula>OR((AB441-AB440)&gt;5,(AB441-AB440)&lt;-5)</formula>
    </cfRule>
  </conditionalFormatting>
  <conditionalFormatting sqref="AC441">
    <cfRule type="expression" dxfId="1890" priority="2127">
      <formula>OR((AC441-AC440)&gt;5,(AC441-AC440)&lt;-5)</formula>
    </cfRule>
  </conditionalFormatting>
  <conditionalFormatting sqref="AD441">
    <cfRule type="expression" dxfId="1889" priority="2126">
      <formula>OR((AD441-AD440)&gt;5,(AD441-AD440)&lt;-5)</formula>
    </cfRule>
  </conditionalFormatting>
  <conditionalFormatting sqref="AE441">
    <cfRule type="expression" dxfId="1888" priority="2125">
      <formula>OR((AE441-AE440)&gt;5,(AE441-AE440)&lt;-5)</formula>
    </cfRule>
  </conditionalFormatting>
  <conditionalFormatting sqref="N442:P442">
    <cfRule type="expression" dxfId="1887" priority="2122">
      <formula>OR((N442-N441)&gt;5,(N442-N441)&lt;-5)</formula>
    </cfRule>
  </conditionalFormatting>
  <conditionalFormatting sqref="Q442">
    <cfRule type="expression" dxfId="1886" priority="2121">
      <formula>OR((Q442-Q441)&gt;5,(Q442-Q441)&lt;-5)</formula>
    </cfRule>
  </conditionalFormatting>
  <conditionalFormatting sqref="R442">
    <cfRule type="expression" dxfId="1885" priority="2120">
      <formula>OR((R442-R441)&gt;5,(R442-R441)&lt;-5)</formula>
    </cfRule>
  </conditionalFormatting>
  <conditionalFormatting sqref="S442">
    <cfRule type="expression" dxfId="1884" priority="2119">
      <formula>OR((S442-S441)&gt;5,(S442-S441)&lt;-5)</formula>
    </cfRule>
  </conditionalFormatting>
  <conditionalFormatting sqref="T442">
    <cfRule type="expression" dxfId="1883" priority="2118">
      <formula>OR((T442-T441)&gt;5,(T442-T441)&lt;-5)</formula>
    </cfRule>
  </conditionalFormatting>
  <conditionalFormatting sqref="U442">
    <cfRule type="expression" dxfId="1882" priority="2117">
      <formula>OR((U442-U441)&gt;5,(U442-U441)&lt;-5)</formula>
    </cfRule>
  </conditionalFormatting>
  <conditionalFormatting sqref="V442">
    <cfRule type="expression" dxfId="1881" priority="2116">
      <formula>OR((V442-V441)&gt;5,(V442-V441)&lt;-5)</formula>
    </cfRule>
  </conditionalFormatting>
  <conditionalFormatting sqref="W442">
    <cfRule type="expression" dxfId="1880" priority="2115">
      <formula>OR((W442-W441)&gt;5,(W442-W441)&lt;-5)</formula>
    </cfRule>
  </conditionalFormatting>
  <conditionalFormatting sqref="X442">
    <cfRule type="expression" dxfId="1879" priority="2114">
      <formula>OR((X442-X441)&gt;5,(X442-X441)&lt;-5)</formula>
    </cfRule>
  </conditionalFormatting>
  <conditionalFormatting sqref="Y442">
    <cfRule type="expression" dxfId="1878" priority="2113">
      <formula>OR((Y442-Y441)&gt;5,(Y442-Y441)&lt;-5)</formula>
    </cfRule>
  </conditionalFormatting>
  <conditionalFormatting sqref="Z442">
    <cfRule type="expression" dxfId="1877" priority="2112">
      <formula>OR((Z442-Z441)&gt;5,(Z442-Z441)&lt;-5)</formula>
    </cfRule>
  </conditionalFormatting>
  <conditionalFormatting sqref="AA442">
    <cfRule type="expression" dxfId="1876" priority="2111">
      <formula>OR((AA442-AA441)&gt;5,(AA442-AA441)&lt;-5)</formula>
    </cfRule>
  </conditionalFormatting>
  <conditionalFormatting sqref="AB442">
    <cfRule type="expression" dxfId="1875" priority="2110">
      <formula>OR((AB442-AB441)&gt;5,(AB442-AB441)&lt;-5)</formula>
    </cfRule>
  </conditionalFormatting>
  <conditionalFormatting sqref="AC442">
    <cfRule type="expression" dxfId="1874" priority="2109">
      <formula>OR((AC442-AC441)&gt;5,(AC442-AC441)&lt;-5)</formula>
    </cfRule>
  </conditionalFormatting>
  <conditionalFormatting sqref="AD442">
    <cfRule type="expression" dxfId="1873" priority="2108">
      <formula>OR((AD442-AD441)&gt;5,(AD442-AD441)&lt;-5)</formula>
    </cfRule>
  </conditionalFormatting>
  <conditionalFormatting sqref="AE442">
    <cfRule type="expression" dxfId="1872" priority="2107">
      <formula>OR((AE442-AE441)&gt;5,(AE442-AE441)&lt;-5)</formula>
    </cfRule>
  </conditionalFormatting>
  <conditionalFormatting sqref="N444:P444">
    <cfRule type="expression" dxfId="1871" priority="2104">
      <formula>OR((N444-N443)&gt;5,(N444-N443)&lt;-5)</formula>
    </cfRule>
  </conditionalFormatting>
  <conditionalFormatting sqref="Q444">
    <cfRule type="expression" dxfId="1870" priority="2103">
      <formula>OR((Q444-Q443)&gt;5,(Q444-Q443)&lt;-5)</formula>
    </cfRule>
  </conditionalFormatting>
  <conditionalFormatting sqref="R444">
    <cfRule type="expression" dxfId="1869" priority="2102">
      <formula>OR((R444-R443)&gt;5,(R444-R443)&lt;-5)</formula>
    </cfRule>
  </conditionalFormatting>
  <conditionalFormatting sqref="S444">
    <cfRule type="expression" dxfId="1868" priority="2101">
      <formula>OR((S444-S443)&gt;5,(S444-S443)&lt;-5)</formula>
    </cfRule>
  </conditionalFormatting>
  <conditionalFormatting sqref="T444">
    <cfRule type="expression" dxfId="1867" priority="2100">
      <formula>OR((T444-T443)&gt;5,(T444-T443)&lt;-5)</formula>
    </cfRule>
  </conditionalFormatting>
  <conditionalFormatting sqref="U444">
    <cfRule type="expression" dxfId="1866" priority="2099">
      <formula>OR((U444-U443)&gt;5,(U444-U443)&lt;-5)</formula>
    </cfRule>
  </conditionalFormatting>
  <conditionalFormatting sqref="V444">
    <cfRule type="expression" dxfId="1865" priority="2098">
      <formula>OR((V444-V443)&gt;5,(V444-V443)&lt;-5)</formula>
    </cfRule>
  </conditionalFormatting>
  <conditionalFormatting sqref="W444">
    <cfRule type="expression" dxfId="1864" priority="2097">
      <formula>OR((W444-W443)&gt;5,(W444-W443)&lt;-5)</formula>
    </cfRule>
  </conditionalFormatting>
  <conditionalFormatting sqref="X444">
    <cfRule type="expression" dxfId="1863" priority="2096">
      <formula>OR((X444-X443)&gt;5,(X444-X443)&lt;-5)</formula>
    </cfRule>
  </conditionalFormatting>
  <conditionalFormatting sqref="Y444">
    <cfRule type="expression" dxfId="1862" priority="2095">
      <formula>OR((Y444-Y443)&gt;5,(Y444-Y443)&lt;-5)</formula>
    </cfRule>
  </conditionalFormatting>
  <conditionalFormatting sqref="Z444">
    <cfRule type="expression" dxfId="1861" priority="2094">
      <formula>OR((Z444-Z443)&gt;5,(Z444-Z443)&lt;-5)</formula>
    </cfRule>
  </conditionalFormatting>
  <conditionalFormatting sqref="AA444">
    <cfRule type="expression" dxfId="1860" priority="2093">
      <formula>OR((AA444-AA443)&gt;5,(AA444-AA443)&lt;-5)</formula>
    </cfRule>
  </conditionalFormatting>
  <conditionalFormatting sqref="AB444">
    <cfRule type="expression" dxfId="1859" priority="2092">
      <formula>OR((AB444-AB443)&gt;5,(AB444-AB443)&lt;-5)</formula>
    </cfRule>
  </conditionalFormatting>
  <conditionalFormatting sqref="AC444">
    <cfRule type="expression" dxfId="1858" priority="2091">
      <formula>OR((AC444-AC443)&gt;5,(AC444-AC443)&lt;-5)</formula>
    </cfRule>
  </conditionalFormatting>
  <conditionalFormatting sqref="AD444">
    <cfRule type="expression" dxfId="1857" priority="2090">
      <formula>OR((AD444-AD443)&gt;5,(AD444-AD443)&lt;-5)</formula>
    </cfRule>
  </conditionalFormatting>
  <conditionalFormatting sqref="AE444">
    <cfRule type="expression" dxfId="1856" priority="2089">
      <formula>OR((AE444-AE443)&gt;5,(AE444-AE443)&lt;-5)</formula>
    </cfRule>
  </conditionalFormatting>
  <conditionalFormatting sqref="N445:P445">
    <cfRule type="expression" dxfId="1855" priority="2086">
      <formula>OR((N445-N444)&gt;5,(N445-N444)&lt;-5)</formula>
    </cfRule>
  </conditionalFormatting>
  <conditionalFormatting sqref="Q445">
    <cfRule type="expression" dxfId="1854" priority="2085">
      <formula>OR((Q445-Q444)&gt;5,(Q445-Q444)&lt;-5)</formula>
    </cfRule>
  </conditionalFormatting>
  <conditionalFormatting sqref="R445">
    <cfRule type="expression" dxfId="1853" priority="2084">
      <formula>OR((R445-R444)&gt;5,(R445-R444)&lt;-5)</formula>
    </cfRule>
  </conditionalFormatting>
  <conditionalFormatting sqref="S445">
    <cfRule type="expression" dxfId="1852" priority="2083">
      <formula>OR((S445-S444)&gt;5,(S445-S444)&lt;-5)</formula>
    </cfRule>
  </conditionalFormatting>
  <conditionalFormatting sqref="T445">
    <cfRule type="expression" dxfId="1851" priority="2082">
      <formula>OR((T445-T444)&gt;5,(T445-T444)&lt;-5)</formula>
    </cfRule>
  </conditionalFormatting>
  <conditionalFormatting sqref="U445">
    <cfRule type="expression" dxfId="1850" priority="2081">
      <formula>OR((U445-U444)&gt;5,(U445-U444)&lt;-5)</formula>
    </cfRule>
  </conditionalFormatting>
  <conditionalFormatting sqref="V445">
    <cfRule type="expression" dxfId="1849" priority="2080">
      <formula>OR((V445-V444)&gt;5,(V445-V444)&lt;-5)</formula>
    </cfRule>
  </conditionalFormatting>
  <conditionalFormatting sqref="W445">
    <cfRule type="expression" dxfId="1848" priority="2079">
      <formula>OR((W445-W444)&gt;5,(W445-W444)&lt;-5)</formula>
    </cfRule>
  </conditionalFormatting>
  <conditionalFormatting sqref="X445">
    <cfRule type="expression" dxfId="1847" priority="2078">
      <formula>OR((X445-X444)&gt;5,(X445-X444)&lt;-5)</formula>
    </cfRule>
  </conditionalFormatting>
  <conditionalFormatting sqref="Y445">
    <cfRule type="expression" dxfId="1846" priority="2077">
      <formula>OR((Y445-Y444)&gt;5,(Y445-Y444)&lt;-5)</formula>
    </cfRule>
  </conditionalFormatting>
  <conditionalFormatting sqref="Z445">
    <cfRule type="expression" dxfId="1845" priority="2076">
      <formula>OR((Z445-Z444)&gt;5,(Z445-Z444)&lt;-5)</formula>
    </cfRule>
  </conditionalFormatting>
  <conditionalFormatting sqref="AA445">
    <cfRule type="expression" dxfId="1844" priority="2075">
      <formula>OR((AA445-AA444)&gt;5,(AA445-AA444)&lt;-5)</formula>
    </cfRule>
  </conditionalFormatting>
  <conditionalFormatting sqref="AB445">
    <cfRule type="expression" dxfId="1843" priority="2074">
      <formula>OR((AB445-AB444)&gt;5,(AB445-AB444)&lt;-5)</formula>
    </cfRule>
  </conditionalFormatting>
  <conditionalFormatting sqref="AC445">
    <cfRule type="expression" dxfId="1842" priority="2073">
      <formula>OR((AC445-AC444)&gt;5,(AC445-AC444)&lt;-5)</formula>
    </cfRule>
  </conditionalFormatting>
  <conditionalFormatting sqref="AD445">
    <cfRule type="expression" dxfId="1841" priority="2072">
      <formula>OR((AD445-AD444)&gt;5,(AD445-AD444)&lt;-5)</formula>
    </cfRule>
  </conditionalFormatting>
  <conditionalFormatting sqref="AE445">
    <cfRule type="expression" dxfId="1840" priority="2071">
      <formula>OR((AE445-AE444)&gt;5,(AE445-AE444)&lt;-5)</formula>
    </cfRule>
  </conditionalFormatting>
  <conditionalFormatting sqref="N447:P447">
    <cfRule type="expression" dxfId="1839" priority="2068">
      <formula>OR((N447-N446)&gt;5,(N447-N446)&lt;-5)</formula>
    </cfRule>
  </conditionalFormatting>
  <conditionalFormatting sqref="Q447">
    <cfRule type="expression" dxfId="1838" priority="2067">
      <formula>OR((Q447-Q446)&gt;5,(Q447-Q446)&lt;-5)</formula>
    </cfRule>
  </conditionalFormatting>
  <conditionalFormatting sqref="R447">
    <cfRule type="expression" dxfId="1837" priority="2066">
      <formula>OR((R447-R446)&gt;5,(R447-R446)&lt;-5)</formula>
    </cfRule>
  </conditionalFormatting>
  <conditionalFormatting sqref="S447">
    <cfRule type="expression" dxfId="1836" priority="2065">
      <formula>OR((S447-S446)&gt;5,(S447-S446)&lt;-5)</formula>
    </cfRule>
  </conditionalFormatting>
  <conditionalFormatting sqref="T447">
    <cfRule type="expression" dxfId="1835" priority="2064">
      <formula>OR((T447-T446)&gt;5,(T447-T446)&lt;-5)</formula>
    </cfRule>
  </conditionalFormatting>
  <conditionalFormatting sqref="U447">
    <cfRule type="expression" dxfId="1834" priority="2063">
      <formula>OR((U447-U446)&gt;5,(U447-U446)&lt;-5)</formula>
    </cfRule>
  </conditionalFormatting>
  <conditionalFormatting sqref="V447">
    <cfRule type="expression" dxfId="1833" priority="2062">
      <formula>OR((V447-V446)&gt;5,(V447-V446)&lt;-5)</formula>
    </cfRule>
  </conditionalFormatting>
  <conditionalFormatting sqref="W447">
    <cfRule type="expression" dxfId="1832" priority="2061">
      <formula>OR((W447-W446)&gt;5,(W447-W446)&lt;-5)</formula>
    </cfRule>
  </conditionalFormatting>
  <conditionalFormatting sqref="X447">
    <cfRule type="expression" dxfId="1831" priority="2060">
      <formula>OR((X447-X446)&gt;5,(X447-X446)&lt;-5)</formula>
    </cfRule>
  </conditionalFormatting>
  <conditionalFormatting sqref="Y447">
    <cfRule type="expression" dxfId="1830" priority="2059">
      <formula>OR((Y447-Y446)&gt;5,(Y447-Y446)&lt;-5)</formula>
    </cfRule>
  </conditionalFormatting>
  <conditionalFormatting sqref="Z447">
    <cfRule type="expression" dxfId="1829" priority="2058">
      <formula>OR((Z447-Z446)&gt;5,(Z447-Z446)&lt;-5)</formula>
    </cfRule>
  </conditionalFormatting>
  <conditionalFormatting sqref="AA447">
    <cfRule type="expression" dxfId="1828" priority="2057">
      <formula>OR((AA447-AA446)&gt;5,(AA447-AA446)&lt;-5)</formula>
    </cfRule>
  </conditionalFormatting>
  <conditionalFormatting sqref="AB447">
    <cfRule type="expression" dxfId="1827" priority="2056">
      <formula>OR((AB447-AB446)&gt;5,(AB447-AB446)&lt;-5)</formula>
    </cfRule>
  </conditionalFormatting>
  <conditionalFormatting sqref="AC447">
    <cfRule type="expression" dxfId="1826" priority="2055">
      <formula>OR((AC447-AC446)&gt;5,(AC447-AC446)&lt;-5)</formula>
    </cfRule>
  </conditionalFormatting>
  <conditionalFormatting sqref="AD447">
    <cfRule type="expression" dxfId="1825" priority="2054">
      <formula>OR((AD447-AD446)&gt;5,(AD447-AD446)&lt;-5)</formula>
    </cfRule>
  </conditionalFormatting>
  <conditionalFormatting sqref="AE447">
    <cfRule type="expression" dxfId="1824" priority="2053">
      <formula>OR((AE447-AE446)&gt;5,(AE447-AE446)&lt;-5)</formula>
    </cfRule>
  </conditionalFormatting>
  <conditionalFormatting sqref="N448:P448">
    <cfRule type="expression" dxfId="1823" priority="2050">
      <formula>OR((N448-N447)&gt;5,(N448-N447)&lt;-5)</formula>
    </cfRule>
  </conditionalFormatting>
  <conditionalFormatting sqref="Q448">
    <cfRule type="expression" dxfId="1822" priority="2049">
      <formula>OR((Q448-Q447)&gt;5,(Q448-Q447)&lt;-5)</formula>
    </cfRule>
  </conditionalFormatting>
  <conditionalFormatting sqref="R448">
    <cfRule type="expression" dxfId="1821" priority="2048">
      <formula>OR((R448-R447)&gt;5,(R448-R447)&lt;-5)</formula>
    </cfRule>
  </conditionalFormatting>
  <conditionalFormatting sqref="S448">
    <cfRule type="expression" dxfId="1820" priority="2047">
      <formula>OR((S448-S447)&gt;5,(S448-S447)&lt;-5)</formula>
    </cfRule>
  </conditionalFormatting>
  <conditionalFormatting sqref="T448">
    <cfRule type="expression" dxfId="1819" priority="2046">
      <formula>OR((T448-T447)&gt;5,(T448-T447)&lt;-5)</formula>
    </cfRule>
  </conditionalFormatting>
  <conditionalFormatting sqref="U448">
    <cfRule type="expression" dxfId="1818" priority="2045">
      <formula>OR((U448-U447)&gt;5,(U448-U447)&lt;-5)</formula>
    </cfRule>
  </conditionalFormatting>
  <conditionalFormatting sqref="V448">
    <cfRule type="expression" dxfId="1817" priority="2044">
      <formula>OR((V448-V447)&gt;5,(V448-V447)&lt;-5)</formula>
    </cfRule>
  </conditionalFormatting>
  <conditionalFormatting sqref="W448">
    <cfRule type="expression" dxfId="1816" priority="2043">
      <formula>OR((W448-W447)&gt;5,(W448-W447)&lt;-5)</formula>
    </cfRule>
  </conditionalFormatting>
  <conditionalFormatting sqref="X448">
    <cfRule type="expression" dxfId="1815" priority="2042">
      <formula>OR((X448-X447)&gt;5,(X448-X447)&lt;-5)</formula>
    </cfRule>
  </conditionalFormatting>
  <conditionalFormatting sqref="Y448">
    <cfRule type="expression" dxfId="1814" priority="2041">
      <formula>OR((Y448-Y447)&gt;5,(Y448-Y447)&lt;-5)</formula>
    </cfRule>
  </conditionalFormatting>
  <conditionalFormatting sqref="Z448">
    <cfRule type="expression" dxfId="1813" priority="2040">
      <formula>OR((Z448-Z447)&gt;5,(Z448-Z447)&lt;-5)</formula>
    </cfRule>
  </conditionalFormatting>
  <conditionalFormatting sqref="AA448">
    <cfRule type="expression" dxfId="1812" priority="2039">
      <formula>OR((AA448-AA447)&gt;5,(AA448-AA447)&lt;-5)</formula>
    </cfRule>
  </conditionalFormatting>
  <conditionalFormatting sqref="AB448">
    <cfRule type="expression" dxfId="1811" priority="2038">
      <formula>OR((AB448-AB447)&gt;5,(AB448-AB447)&lt;-5)</formula>
    </cfRule>
  </conditionalFormatting>
  <conditionalFormatting sqref="AC448">
    <cfRule type="expression" dxfId="1810" priority="2037">
      <formula>OR((AC448-AC447)&gt;5,(AC448-AC447)&lt;-5)</formula>
    </cfRule>
  </conditionalFormatting>
  <conditionalFormatting sqref="AD448">
    <cfRule type="expression" dxfId="1809" priority="2036">
      <formula>OR((AD448-AD447)&gt;5,(AD448-AD447)&lt;-5)</formula>
    </cfRule>
  </conditionalFormatting>
  <conditionalFormatting sqref="AE448">
    <cfRule type="expression" dxfId="1808" priority="2035">
      <formula>OR((AE448-AE447)&gt;5,(AE448-AE447)&lt;-5)</formula>
    </cfRule>
  </conditionalFormatting>
  <conditionalFormatting sqref="N450:P450">
    <cfRule type="expression" dxfId="1807" priority="2032">
      <formula>OR((N450-N449)&gt;5,(N450-N449)&lt;-5)</formula>
    </cfRule>
  </conditionalFormatting>
  <conditionalFormatting sqref="Q450">
    <cfRule type="expression" dxfId="1806" priority="2031">
      <formula>OR((Q450-Q449)&gt;5,(Q450-Q449)&lt;-5)</formula>
    </cfRule>
  </conditionalFormatting>
  <conditionalFormatting sqref="R450">
    <cfRule type="expression" dxfId="1805" priority="2030">
      <formula>OR((R450-R449)&gt;5,(R450-R449)&lt;-5)</formula>
    </cfRule>
  </conditionalFormatting>
  <conditionalFormatting sqref="S450">
    <cfRule type="expression" dxfId="1804" priority="2029">
      <formula>OR((S450-S449)&gt;5,(S450-S449)&lt;-5)</formula>
    </cfRule>
  </conditionalFormatting>
  <conditionalFormatting sqref="T450">
    <cfRule type="expression" dxfId="1803" priority="2028">
      <formula>OR((T450-T449)&gt;5,(T450-T449)&lt;-5)</formula>
    </cfRule>
  </conditionalFormatting>
  <conditionalFormatting sqref="U450">
    <cfRule type="expression" dxfId="1802" priority="2027">
      <formula>OR((U450-U449)&gt;5,(U450-U449)&lt;-5)</formula>
    </cfRule>
  </conditionalFormatting>
  <conditionalFormatting sqref="V450">
    <cfRule type="expression" dxfId="1801" priority="2026">
      <formula>OR((V450-V449)&gt;5,(V450-V449)&lt;-5)</formula>
    </cfRule>
  </conditionalFormatting>
  <conditionalFormatting sqref="W450">
    <cfRule type="expression" dxfId="1800" priority="2025">
      <formula>OR((W450-W449)&gt;5,(W450-W449)&lt;-5)</formula>
    </cfRule>
  </conditionalFormatting>
  <conditionalFormatting sqref="X450">
    <cfRule type="expression" dxfId="1799" priority="2024">
      <formula>OR((X450-X449)&gt;5,(X450-X449)&lt;-5)</formula>
    </cfRule>
  </conditionalFormatting>
  <conditionalFormatting sqref="Y450">
    <cfRule type="expression" dxfId="1798" priority="2023">
      <formula>OR((Y450-Y449)&gt;5,(Y450-Y449)&lt;-5)</formula>
    </cfRule>
  </conditionalFormatting>
  <conditionalFormatting sqref="Z450">
    <cfRule type="expression" dxfId="1797" priority="2022">
      <formula>OR((Z450-Z449)&gt;5,(Z450-Z449)&lt;-5)</formula>
    </cfRule>
  </conditionalFormatting>
  <conditionalFormatting sqref="AA450">
    <cfRule type="expression" dxfId="1796" priority="2021">
      <formula>OR((AA450-AA449)&gt;5,(AA450-AA449)&lt;-5)</formula>
    </cfRule>
  </conditionalFormatting>
  <conditionalFormatting sqref="AB450">
    <cfRule type="expression" dxfId="1795" priority="2020">
      <formula>OR((AB450-AB449)&gt;5,(AB450-AB449)&lt;-5)</formula>
    </cfRule>
  </conditionalFormatting>
  <conditionalFormatting sqref="AC450">
    <cfRule type="expression" dxfId="1794" priority="2019">
      <formula>OR((AC450-AC449)&gt;5,(AC450-AC449)&lt;-5)</formula>
    </cfRule>
  </conditionalFormatting>
  <conditionalFormatting sqref="AD450">
    <cfRule type="expression" dxfId="1793" priority="2018">
      <formula>OR((AD450-AD449)&gt;5,(AD450-AD449)&lt;-5)</formula>
    </cfRule>
  </conditionalFormatting>
  <conditionalFormatting sqref="AE450">
    <cfRule type="expression" dxfId="1792" priority="2017">
      <formula>OR((AE450-AE449)&gt;5,(AE450-AE449)&lt;-5)</formula>
    </cfRule>
  </conditionalFormatting>
  <conditionalFormatting sqref="N451:P451">
    <cfRule type="expression" dxfId="1791" priority="2014">
      <formula>OR((N451-N450)&gt;5,(N451-N450)&lt;-5)</formula>
    </cfRule>
  </conditionalFormatting>
  <conditionalFormatting sqref="Q451">
    <cfRule type="expression" dxfId="1790" priority="2013">
      <formula>OR((Q451-Q450)&gt;5,(Q451-Q450)&lt;-5)</formula>
    </cfRule>
  </conditionalFormatting>
  <conditionalFormatting sqref="R451">
    <cfRule type="expression" dxfId="1789" priority="2012">
      <formula>OR((R451-R450)&gt;5,(R451-R450)&lt;-5)</formula>
    </cfRule>
  </conditionalFormatting>
  <conditionalFormatting sqref="S451">
    <cfRule type="expression" dxfId="1788" priority="2011">
      <formula>OR((S451-S450)&gt;5,(S451-S450)&lt;-5)</formula>
    </cfRule>
  </conditionalFormatting>
  <conditionalFormatting sqref="T451">
    <cfRule type="expression" dxfId="1787" priority="2010">
      <formula>OR((T451-T450)&gt;5,(T451-T450)&lt;-5)</formula>
    </cfRule>
  </conditionalFormatting>
  <conditionalFormatting sqref="U451">
    <cfRule type="expression" dxfId="1786" priority="2009">
      <formula>OR((U451-U450)&gt;5,(U451-U450)&lt;-5)</formula>
    </cfRule>
  </conditionalFormatting>
  <conditionalFormatting sqref="V451">
    <cfRule type="expression" dxfId="1785" priority="2008">
      <formula>OR((V451-V450)&gt;5,(V451-V450)&lt;-5)</formula>
    </cfRule>
  </conditionalFormatting>
  <conditionalFormatting sqref="W451">
    <cfRule type="expression" dxfId="1784" priority="2007">
      <formula>OR((W451-W450)&gt;5,(W451-W450)&lt;-5)</formula>
    </cfRule>
  </conditionalFormatting>
  <conditionalFormatting sqref="X451">
    <cfRule type="expression" dxfId="1783" priority="2006">
      <formula>OR((X451-X450)&gt;5,(X451-X450)&lt;-5)</formula>
    </cfRule>
  </conditionalFormatting>
  <conditionalFormatting sqref="Y451">
    <cfRule type="expression" dxfId="1782" priority="2005">
      <formula>OR((Y451-Y450)&gt;5,(Y451-Y450)&lt;-5)</formula>
    </cfRule>
  </conditionalFormatting>
  <conditionalFormatting sqref="Z451">
    <cfRule type="expression" dxfId="1781" priority="2004">
      <formula>OR((Z451-Z450)&gt;5,(Z451-Z450)&lt;-5)</formula>
    </cfRule>
  </conditionalFormatting>
  <conditionalFormatting sqref="AA451">
    <cfRule type="expression" dxfId="1780" priority="2003">
      <formula>OR((AA451-AA450)&gt;5,(AA451-AA450)&lt;-5)</formula>
    </cfRule>
  </conditionalFormatting>
  <conditionalFormatting sqref="AB451">
    <cfRule type="expression" dxfId="1779" priority="2002">
      <formula>OR((AB451-AB450)&gt;5,(AB451-AB450)&lt;-5)</formula>
    </cfRule>
  </conditionalFormatting>
  <conditionalFormatting sqref="AC451">
    <cfRule type="expression" dxfId="1778" priority="2001">
      <formula>OR((AC451-AC450)&gt;5,(AC451-AC450)&lt;-5)</formula>
    </cfRule>
  </conditionalFormatting>
  <conditionalFormatting sqref="AD451">
    <cfRule type="expression" dxfId="1777" priority="2000">
      <formula>OR((AD451-AD450)&gt;5,(AD451-AD450)&lt;-5)</formula>
    </cfRule>
  </conditionalFormatting>
  <conditionalFormatting sqref="AE451">
    <cfRule type="expression" dxfId="1776" priority="1999">
      <formula>OR((AE451-AE450)&gt;5,(AE451-AE450)&lt;-5)</formula>
    </cfRule>
  </conditionalFormatting>
  <conditionalFormatting sqref="N453:P453">
    <cfRule type="expression" dxfId="1775" priority="1996">
      <formula>OR((N453-N452)&gt;5,(N453-N452)&lt;-5)</formula>
    </cfRule>
  </conditionalFormatting>
  <conditionalFormatting sqref="Q453">
    <cfRule type="expression" dxfId="1774" priority="1995">
      <formula>OR((Q453-Q452)&gt;5,(Q453-Q452)&lt;-5)</formula>
    </cfRule>
  </conditionalFormatting>
  <conditionalFormatting sqref="R453">
    <cfRule type="expression" dxfId="1773" priority="1994">
      <formula>OR((R453-R452)&gt;5,(R453-R452)&lt;-5)</formula>
    </cfRule>
  </conditionalFormatting>
  <conditionalFormatting sqref="S453">
    <cfRule type="expression" dxfId="1772" priority="1993">
      <formula>OR((S453-S452)&gt;5,(S453-S452)&lt;-5)</formula>
    </cfRule>
  </conditionalFormatting>
  <conditionalFormatting sqref="T453">
    <cfRule type="expression" dxfId="1771" priority="1992">
      <formula>OR((T453-T452)&gt;5,(T453-T452)&lt;-5)</formula>
    </cfRule>
  </conditionalFormatting>
  <conditionalFormatting sqref="U453">
    <cfRule type="expression" dxfId="1770" priority="1991">
      <formula>OR((U453-U452)&gt;5,(U453-U452)&lt;-5)</formula>
    </cfRule>
  </conditionalFormatting>
  <conditionalFormatting sqref="V453">
    <cfRule type="expression" dxfId="1769" priority="1990">
      <formula>OR((V453-V452)&gt;5,(V453-V452)&lt;-5)</formula>
    </cfRule>
  </conditionalFormatting>
  <conditionalFormatting sqref="W453">
    <cfRule type="expression" dxfId="1768" priority="1989">
      <formula>OR((W453-W452)&gt;5,(W453-W452)&lt;-5)</formula>
    </cfRule>
  </conditionalFormatting>
  <conditionalFormatting sqref="X453">
    <cfRule type="expression" dxfId="1767" priority="1988">
      <formula>OR((X453-X452)&gt;5,(X453-X452)&lt;-5)</formula>
    </cfRule>
  </conditionalFormatting>
  <conditionalFormatting sqref="Y453">
    <cfRule type="expression" dxfId="1766" priority="1987">
      <formula>OR((Y453-Y452)&gt;5,(Y453-Y452)&lt;-5)</formula>
    </cfRule>
  </conditionalFormatting>
  <conditionalFormatting sqref="Z453">
    <cfRule type="expression" dxfId="1765" priority="1986">
      <formula>OR((Z453-Z452)&gt;5,(Z453-Z452)&lt;-5)</formula>
    </cfRule>
  </conditionalFormatting>
  <conditionalFormatting sqref="AA453">
    <cfRule type="expression" dxfId="1764" priority="1985">
      <formula>OR((AA453-AA452)&gt;5,(AA453-AA452)&lt;-5)</formula>
    </cfRule>
  </conditionalFormatting>
  <conditionalFormatting sqref="AB453">
    <cfRule type="expression" dxfId="1763" priority="1984">
      <formula>OR((AB453-AB452)&gt;5,(AB453-AB452)&lt;-5)</formula>
    </cfRule>
  </conditionalFormatting>
  <conditionalFormatting sqref="AC453">
    <cfRule type="expression" dxfId="1762" priority="1983">
      <formula>OR((AC453-AC452)&gt;5,(AC453-AC452)&lt;-5)</formula>
    </cfRule>
  </conditionalFormatting>
  <conditionalFormatting sqref="AD453">
    <cfRule type="expression" dxfId="1761" priority="1982">
      <formula>OR((AD453-AD452)&gt;5,(AD453-AD452)&lt;-5)</formula>
    </cfRule>
  </conditionalFormatting>
  <conditionalFormatting sqref="AE453">
    <cfRule type="expression" dxfId="1760" priority="1981">
      <formula>OR((AE453-AE452)&gt;5,(AE453-AE452)&lt;-5)</formula>
    </cfRule>
  </conditionalFormatting>
  <conditionalFormatting sqref="N454:P454">
    <cfRule type="expression" dxfId="1759" priority="1978">
      <formula>OR((N454-N453)&gt;5,(N454-N453)&lt;-5)</formula>
    </cfRule>
  </conditionalFormatting>
  <conditionalFormatting sqref="Q454">
    <cfRule type="expression" dxfId="1758" priority="1977">
      <formula>OR((Q454-Q453)&gt;5,(Q454-Q453)&lt;-5)</formula>
    </cfRule>
  </conditionalFormatting>
  <conditionalFormatting sqref="R454">
    <cfRule type="expression" dxfId="1757" priority="1976">
      <formula>OR((R454-R453)&gt;5,(R454-R453)&lt;-5)</formula>
    </cfRule>
  </conditionalFormatting>
  <conditionalFormatting sqref="S454">
    <cfRule type="expression" dxfId="1756" priority="1975">
      <formula>OR((S454-S453)&gt;5,(S454-S453)&lt;-5)</formula>
    </cfRule>
  </conditionalFormatting>
  <conditionalFormatting sqref="T454">
    <cfRule type="expression" dxfId="1755" priority="1974">
      <formula>OR((T454-T453)&gt;5,(T454-T453)&lt;-5)</formula>
    </cfRule>
  </conditionalFormatting>
  <conditionalFormatting sqref="U454">
    <cfRule type="expression" dxfId="1754" priority="1973">
      <formula>OR((U454-U453)&gt;5,(U454-U453)&lt;-5)</formula>
    </cfRule>
  </conditionalFormatting>
  <conditionalFormatting sqref="V454">
    <cfRule type="expression" dxfId="1753" priority="1972">
      <formula>OR((V454-V453)&gt;5,(V454-V453)&lt;-5)</formula>
    </cfRule>
  </conditionalFormatting>
  <conditionalFormatting sqref="W454">
    <cfRule type="expression" dxfId="1752" priority="1971">
      <formula>OR((W454-W453)&gt;5,(W454-W453)&lt;-5)</formula>
    </cfRule>
  </conditionalFormatting>
  <conditionalFormatting sqref="X454">
    <cfRule type="expression" dxfId="1751" priority="1970">
      <formula>OR((X454-X453)&gt;5,(X454-X453)&lt;-5)</formula>
    </cfRule>
  </conditionalFormatting>
  <conditionalFormatting sqref="Y454">
    <cfRule type="expression" dxfId="1750" priority="1969">
      <formula>OR((Y454-Y453)&gt;5,(Y454-Y453)&lt;-5)</formula>
    </cfRule>
  </conditionalFormatting>
  <conditionalFormatting sqref="Z454">
    <cfRule type="expression" dxfId="1749" priority="1968">
      <formula>OR((Z454-Z453)&gt;5,(Z454-Z453)&lt;-5)</formula>
    </cfRule>
  </conditionalFormatting>
  <conditionalFormatting sqref="AA454">
    <cfRule type="expression" dxfId="1748" priority="1967">
      <formula>OR((AA454-AA453)&gt;5,(AA454-AA453)&lt;-5)</formula>
    </cfRule>
  </conditionalFormatting>
  <conditionalFormatting sqref="AB454">
    <cfRule type="expression" dxfId="1747" priority="1966">
      <formula>OR((AB454-AB453)&gt;5,(AB454-AB453)&lt;-5)</formula>
    </cfRule>
  </conditionalFormatting>
  <conditionalFormatting sqref="AC454">
    <cfRule type="expression" dxfId="1746" priority="1965">
      <formula>OR((AC454-AC453)&gt;5,(AC454-AC453)&lt;-5)</formula>
    </cfRule>
  </conditionalFormatting>
  <conditionalFormatting sqref="AD454">
    <cfRule type="expression" dxfId="1745" priority="1964">
      <formula>OR((AD454-AD453)&gt;5,(AD454-AD453)&lt;-5)</formula>
    </cfRule>
  </conditionalFormatting>
  <conditionalFormatting sqref="AE454">
    <cfRule type="expression" dxfId="1744" priority="1963">
      <formula>OR((AE454-AE453)&gt;5,(AE454-AE453)&lt;-5)</formula>
    </cfRule>
  </conditionalFormatting>
  <conditionalFormatting sqref="N456:P456">
    <cfRule type="expression" dxfId="1743" priority="1960">
      <formula>OR((N456-N455)&gt;5,(N456-N455)&lt;-5)</formula>
    </cfRule>
  </conditionalFormatting>
  <conditionalFormatting sqref="Q456">
    <cfRule type="expression" dxfId="1742" priority="1959">
      <formula>OR((Q456-Q455)&gt;5,(Q456-Q455)&lt;-5)</formula>
    </cfRule>
  </conditionalFormatting>
  <conditionalFormatting sqref="R456">
    <cfRule type="expression" dxfId="1741" priority="1958">
      <formula>OR((R456-R455)&gt;5,(R456-R455)&lt;-5)</formula>
    </cfRule>
  </conditionalFormatting>
  <conditionalFormatting sqref="S456">
    <cfRule type="expression" dxfId="1740" priority="1957">
      <formula>OR((S456-S455)&gt;5,(S456-S455)&lt;-5)</formula>
    </cfRule>
  </conditionalFormatting>
  <conditionalFormatting sqref="T456">
    <cfRule type="expression" dxfId="1739" priority="1956">
      <formula>OR((T456-T455)&gt;5,(T456-T455)&lt;-5)</formula>
    </cfRule>
  </conditionalFormatting>
  <conditionalFormatting sqref="U456">
    <cfRule type="expression" dxfId="1738" priority="1955">
      <formula>OR((U456-U455)&gt;5,(U456-U455)&lt;-5)</formula>
    </cfRule>
  </conditionalFormatting>
  <conditionalFormatting sqref="V456">
    <cfRule type="expression" dxfId="1737" priority="1954">
      <formula>OR((V456-V455)&gt;5,(V456-V455)&lt;-5)</formula>
    </cfRule>
  </conditionalFormatting>
  <conditionalFormatting sqref="W456">
    <cfRule type="expression" dxfId="1736" priority="1953">
      <formula>OR((W456-W455)&gt;5,(W456-W455)&lt;-5)</formula>
    </cfRule>
  </conditionalFormatting>
  <conditionalFormatting sqref="X456">
    <cfRule type="expression" dxfId="1735" priority="1952">
      <formula>OR((X456-X455)&gt;5,(X456-X455)&lt;-5)</formula>
    </cfRule>
  </conditionalFormatting>
  <conditionalFormatting sqref="Y456">
    <cfRule type="expression" dxfId="1734" priority="1951">
      <formula>OR((Y456-Y455)&gt;5,(Y456-Y455)&lt;-5)</formula>
    </cfRule>
  </conditionalFormatting>
  <conditionalFormatting sqref="Z456">
    <cfRule type="expression" dxfId="1733" priority="1950">
      <formula>OR((Z456-Z455)&gt;5,(Z456-Z455)&lt;-5)</formula>
    </cfRule>
  </conditionalFormatting>
  <conditionalFormatting sqref="AA456">
    <cfRule type="expression" dxfId="1732" priority="1949">
      <formula>OR((AA456-AA455)&gt;5,(AA456-AA455)&lt;-5)</formula>
    </cfRule>
  </conditionalFormatting>
  <conditionalFormatting sqref="AB456">
    <cfRule type="expression" dxfId="1731" priority="1948">
      <formula>OR((AB456-AB455)&gt;5,(AB456-AB455)&lt;-5)</formula>
    </cfRule>
  </conditionalFormatting>
  <conditionalFormatting sqref="AC456">
    <cfRule type="expression" dxfId="1730" priority="1947">
      <formula>OR((AC456-AC455)&gt;5,(AC456-AC455)&lt;-5)</formula>
    </cfRule>
  </conditionalFormatting>
  <conditionalFormatting sqref="AD456">
    <cfRule type="expression" dxfId="1729" priority="1946">
      <formula>OR((AD456-AD455)&gt;5,(AD456-AD455)&lt;-5)</formula>
    </cfRule>
  </conditionalFormatting>
  <conditionalFormatting sqref="AE456">
    <cfRule type="expression" dxfId="1728" priority="1945">
      <formula>OR((AE456-AE455)&gt;5,(AE456-AE455)&lt;-5)</formula>
    </cfRule>
  </conditionalFormatting>
  <conditionalFormatting sqref="N457:P457">
    <cfRule type="expression" dxfId="1727" priority="1942">
      <formula>OR((N457-N456)&gt;5,(N457-N456)&lt;-5)</formula>
    </cfRule>
  </conditionalFormatting>
  <conditionalFormatting sqref="Q457">
    <cfRule type="expression" dxfId="1726" priority="1941">
      <formula>OR((Q457-Q456)&gt;5,(Q457-Q456)&lt;-5)</formula>
    </cfRule>
  </conditionalFormatting>
  <conditionalFormatting sqref="R457">
    <cfRule type="expression" dxfId="1725" priority="1940">
      <formula>OR((R457-R456)&gt;5,(R457-R456)&lt;-5)</formula>
    </cfRule>
  </conditionalFormatting>
  <conditionalFormatting sqref="S457">
    <cfRule type="expression" dxfId="1724" priority="1939">
      <formula>OR((S457-S456)&gt;5,(S457-S456)&lt;-5)</formula>
    </cfRule>
  </conditionalFormatting>
  <conditionalFormatting sqref="T457">
    <cfRule type="expression" dxfId="1723" priority="1938">
      <formula>OR((T457-T456)&gt;5,(T457-T456)&lt;-5)</formula>
    </cfRule>
  </conditionalFormatting>
  <conditionalFormatting sqref="U457">
    <cfRule type="expression" dxfId="1722" priority="1937">
      <formula>OR((U457-U456)&gt;5,(U457-U456)&lt;-5)</formula>
    </cfRule>
  </conditionalFormatting>
  <conditionalFormatting sqref="V457">
    <cfRule type="expression" dxfId="1721" priority="1936">
      <formula>OR((V457-V456)&gt;5,(V457-V456)&lt;-5)</formula>
    </cfRule>
  </conditionalFormatting>
  <conditionalFormatting sqref="W457">
    <cfRule type="expression" dxfId="1720" priority="1935">
      <formula>OR((W457-W456)&gt;5,(W457-W456)&lt;-5)</formula>
    </cfRule>
  </conditionalFormatting>
  <conditionalFormatting sqref="X457">
    <cfRule type="expression" dxfId="1719" priority="1934">
      <formula>OR((X457-X456)&gt;5,(X457-X456)&lt;-5)</formula>
    </cfRule>
  </conditionalFormatting>
  <conditionalFormatting sqref="Y457">
    <cfRule type="expression" dxfId="1718" priority="1933">
      <formula>OR((Y457-Y456)&gt;5,(Y457-Y456)&lt;-5)</formula>
    </cfRule>
  </conditionalFormatting>
  <conditionalFormatting sqref="Z457">
    <cfRule type="expression" dxfId="1717" priority="1932">
      <formula>OR((Z457-Z456)&gt;5,(Z457-Z456)&lt;-5)</formula>
    </cfRule>
  </conditionalFormatting>
  <conditionalFormatting sqref="AA457">
    <cfRule type="expression" dxfId="1716" priority="1931">
      <formula>OR((AA457-AA456)&gt;5,(AA457-AA456)&lt;-5)</formula>
    </cfRule>
  </conditionalFormatting>
  <conditionalFormatting sqref="AB457">
    <cfRule type="expression" dxfId="1715" priority="1930">
      <formula>OR((AB457-AB456)&gt;5,(AB457-AB456)&lt;-5)</formula>
    </cfRule>
  </conditionalFormatting>
  <conditionalFormatting sqref="AC457">
    <cfRule type="expression" dxfId="1714" priority="1929">
      <formula>OR((AC457-AC456)&gt;5,(AC457-AC456)&lt;-5)</formula>
    </cfRule>
  </conditionalFormatting>
  <conditionalFormatting sqref="AD457">
    <cfRule type="expression" dxfId="1713" priority="1928">
      <formula>OR((AD457-AD456)&gt;5,(AD457-AD456)&lt;-5)</formula>
    </cfRule>
  </conditionalFormatting>
  <conditionalFormatting sqref="AE457">
    <cfRule type="expression" dxfId="1712" priority="1927">
      <formula>OR((AE457-AE456)&gt;5,(AE457-AE456)&lt;-5)</formula>
    </cfRule>
  </conditionalFormatting>
  <conditionalFormatting sqref="N459:P459">
    <cfRule type="expression" dxfId="1711" priority="1924">
      <formula>OR((N459-N458)&gt;5,(N459-N458)&lt;-5)</formula>
    </cfRule>
  </conditionalFormatting>
  <conditionalFormatting sqref="Q459">
    <cfRule type="expression" dxfId="1710" priority="1923">
      <formula>OR((Q459-Q458)&gt;5,(Q459-Q458)&lt;-5)</formula>
    </cfRule>
  </conditionalFormatting>
  <conditionalFormatting sqref="R459">
    <cfRule type="expression" dxfId="1709" priority="1922">
      <formula>OR((R459-R458)&gt;5,(R459-R458)&lt;-5)</formula>
    </cfRule>
  </conditionalFormatting>
  <conditionalFormatting sqref="S459">
    <cfRule type="expression" dxfId="1708" priority="1921">
      <formula>OR((S459-S458)&gt;5,(S459-S458)&lt;-5)</formula>
    </cfRule>
  </conditionalFormatting>
  <conditionalFormatting sqref="T459">
    <cfRule type="expression" dxfId="1707" priority="1920">
      <formula>OR((T459-T458)&gt;5,(T459-T458)&lt;-5)</formula>
    </cfRule>
  </conditionalFormatting>
  <conditionalFormatting sqref="U459">
    <cfRule type="expression" dxfId="1706" priority="1919">
      <formula>OR((U459-U458)&gt;5,(U459-U458)&lt;-5)</formula>
    </cfRule>
  </conditionalFormatting>
  <conditionalFormatting sqref="V459">
    <cfRule type="expression" dxfId="1705" priority="1918">
      <formula>OR((V459-V458)&gt;5,(V459-V458)&lt;-5)</formula>
    </cfRule>
  </conditionalFormatting>
  <conditionalFormatting sqref="W459">
    <cfRule type="expression" dxfId="1704" priority="1917">
      <formula>OR((W459-W458)&gt;5,(W459-W458)&lt;-5)</formula>
    </cfRule>
  </conditionalFormatting>
  <conditionalFormatting sqref="X459">
    <cfRule type="expression" dxfId="1703" priority="1916">
      <formula>OR((X459-X458)&gt;5,(X459-X458)&lt;-5)</formula>
    </cfRule>
  </conditionalFormatting>
  <conditionalFormatting sqref="Y459">
    <cfRule type="expression" dxfId="1702" priority="1915">
      <formula>OR((Y459-Y458)&gt;5,(Y459-Y458)&lt;-5)</formula>
    </cfRule>
  </conditionalFormatting>
  <conditionalFormatting sqref="Z459">
    <cfRule type="expression" dxfId="1701" priority="1914">
      <formula>OR((Z459-Z458)&gt;5,(Z459-Z458)&lt;-5)</formula>
    </cfRule>
  </conditionalFormatting>
  <conditionalFormatting sqref="AA459">
    <cfRule type="expression" dxfId="1700" priority="1913">
      <formula>OR((AA459-AA458)&gt;5,(AA459-AA458)&lt;-5)</formula>
    </cfRule>
  </conditionalFormatting>
  <conditionalFormatting sqref="AB459">
    <cfRule type="expression" dxfId="1699" priority="1912">
      <formula>OR((AB459-AB458)&gt;5,(AB459-AB458)&lt;-5)</formula>
    </cfRule>
  </conditionalFormatting>
  <conditionalFormatting sqref="AC459">
    <cfRule type="expression" dxfId="1698" priority="1911">
      <formula>OR((AC459-AC458)&gt;5,(AC459-AC458)&lt;-5)</formula>
    </cfRule>
  </conditionalFormatting>
  <conditionalFormatting sqref="AD459">
    <cfRule type="expression" dxfId="1697" priority="1910">
      <formula>OR((AD459-AD458)&gt;5,(AD459-AD458)&lt;-5)</formula>
    </cfRule>
  </conditionalFormatting>
  <conditionalFormatting sqref="AE459">
    <cfRule type="expression" dxfId="1696" priority="1909">
      <formula>OR((AE459-AE458)&gt;5,(AE459-AE458)&lt;-5)</formula>
    </cfRule>
  </conditionalFormatting>
  <conditionalFormatting sqref="N460:P460">
    <cfRule type="expression" dxfId="1695" priority="1906">
      <formula>OR((N460-N459)&gt;5,(N460-N459)&lt;-5)</formula>
    </cfRule>
  </conditionalFormatting>
  <conditionalFormatting sqref="Q460">
    <cfRule type="expression" dxfId="1694" priority="1905">
      <formula>OR((Q460-Q459)&gt;5,(Q460-Q459)&lt;-5)</formula>
    </cfRule>
  </conditionalFormatting>
  <conditionalFormatting sqref="R460">
    <cfRule type="expression" dxfId="1693" priority="1904">
      <formula>OR((R460-R459)&gt;5,(R460-R459)&lt;-5)</formula>
    </cfRule>
  </conditionalFormatting>
  <conditionalFormatting sqref="S460">
    <cfRule type="expression" dxfId="1692" priority="1903">
      <formula>OR((S460-S459)&gt;5,(S460-S459)&lt;-5)</formula>
    </cfRule>
  </conditionalFormatting>
  <conditionalFormatting sqref="T460">
    <cfRule type="expression" dxfId="1691" priority="1902">
      <formula>OR((T460-T459)&gt;5,(T460-T459)&lt;-5)</formula>
    </cfRule>
  </conditionalFormatting>
  <conditionalFormatting sqref="U460">
    <cfRule type="expression" dxfId="1690" priority="1901">
      <formula>OR((U460-U459)&gt;5,(U460-U459)&lt;-5)</formula>
    </cfRule>
  </conditionalFormatting>
  <conditionalFormatting sqref="V460">
    <cfRule type="expression" dxfId="1689" priority="1900">
      <formula>OR((V460-V459)&gt;5,(V460-V459)&lt;-5)</formula>
    </cfRule>
  </conditionalFormatting>
  <conditionalFormatting sqref="W460">
    <cfRule type="expression" dxfId="1688" priority="1899">
      <formula>OR((W460-W459)&gt;5,(W460-W459)&lt;-5)</formula>
    </cfRule>
  </conditionalFormatting>
  <conditionalFormatting sqref="X460">
    <cfRule type="expression" dxfId="1687" priority="1898">
      <formula>OR((X460-X459)&gt;5,(X460-X459)&lt;-5)</formula>
    </cfRule>
  </conditionalFormatting>
  <conditionalFormatting sqref="Y460">
    <cfRule type="expression" dxfId="1686" priority="1897">
      <formula>OR((Y460-Y459)&gt;5,(Y460-Y459)&lt;-5)</formula>
    </cfRule>
  </conditionalFormatting>
  <conditionalFormatting sqref="Z460">
    <cfRule type="expression" dxfId="1685" priority="1896">
      <formula>OR((Z460-Z459)&gt;5,(Z460-Z459)&lt;-5)</formula>
    </cfRule>
  </conditionalFormatting>
  <conditionalFormatting sqref="AA460">
    <cfRule type="expression" dxfId="1684" priority="1895">
      <formula>OR((AA460-AA459)&gt;5,(AA460-AA459)&lt;-5)</formula>
    </cfRule>
  </conditionalFormatting>
  <conditionalFormatting sqref="AB460">
    <cfRule type="expression" dxfId="1683" priority="1894">
      <formula>OR((AB460-AB459)&gt;5,(AB460-AB459)&lt;-5)</formula>
    </cfRule>
  </conditionalFormatting>
  <conditionalFormatting sqref="AC460">
    <cfRule type="expression" dxfId="1682" priority="1893">
      <formula>OR((AC460-AC459)&gt;5,(AC460-AC459)&lt;-5)</formula>
    </cfRule>
  </conditionalFormatting>
  <conditionalFormatting sqref="AD460">
    <cfRule type="expression" dxfId="1681" priority="1892">
      <formula>OR((AD460-AD459)&gt;5,(AD460-AD459)&lt;-5)</formula>
    </cfRule>
  </conditionalFormatting>
  <conditionalFormatting sqref="AE460">
    <cfRule type="expression" dxfId="1680" priority="1891">
      <formula>OR((AE460-AE459)&gt;5,(AE460-AE459)&lt;-5)</formula>
    </cfRule>
  </conditionalFormatting>
  <conditionalFormatting sqref="N470:P470">
    <cfRule type="expression" dxfId="1679" priority="1888">
      <formula>OR((N470-N469)&gt;5,(N470-N469)&lt;-5)</formula>
    </cfRule>
  </conditionalFormatting>
  <conditionalFormatting sqref="Q470">
    <cfRule type="expression" dxfId="1678" priority="1887">
      <formula>OR((Q470-Q469)&gt;5,(Q470-Q469)&lt;-5)</formula>
    </cfRule>
  </conditionalFormatting>
  <conditionalFormatting sqref="R470">
    <cfRule type="expression" dxfId="1677" priority="1886">
      <formula>OR((R470-R469)&gt;5,(R470-R469)&lt;-5)</formula>
    </cfRule>
  </conditionalFormatting>
  <conditionalFormatting sqref="S470">
    <cfRule type="expression" dxfId="1676" priority="1885">
      <formula>OR((S470-S469)&gt;5,(S470-S469)&lt;-5)</formula>
    </cfRule>
  </conditionalFormatting>
  <conditionalFormatting sqref="T470">
    <cfRule type="expression" dxfId="1675" priority="1884">
      <formula>OR((T470-T469)&gt;5,(T470-T469)&lt;-5)</formula>
    </cfRule>
  </conditionalFormatting>
  <conditionalFormatting sqref="U470">
    <cfRule type="expression" dxfId="1674" priority="1883">
      <formula>OR((U470-U469)&gt;5,(U470-U469)&lt;-5)</formula>
    </cfRule>
  </conditionalFormatting>
  <conditionalFormatting sqref="V470">
    <cfRule type="expression" dxfId="1673" priority="1882">
      <formula>OR((V470-V469)&gt;5,(V470-V469)&lt;-5)</formula>
    </cfRule>
  </conditionalFormatting>
  <conditionalFormatting sqref="W470">
    <cfRule type="expression" dxfId="1672" priority="1881">
      <formula>OR((W470-W469)&gt;5,(W470-W469)&lt;-5)</formula>
    </cfRule>
  </conditionalFormatting>
  <conditionalFormatting sqref="X470">
    <cfRule type="expression" dxfId="1671" priority="1880">
      <formula>OR((X470-X469)&gt;5,(X470-X469)&lt;-5)</formula>
    </cfRule>
  </conditionalFormatting>
  <conditionalFormatting sqref="Y470">
    <cfRule type="expression" dxfId="1670" priority="1879">
      <formula>OR((Y470-Y469)&gt;5,(Y470-Y469)&lt;-5)</formula>
    </cfRule>
  </conditionalFormatting>
  <conditionalFormatting sqref="Z470">
    <cfRule type="expression" dxfId="1669" priority="1878">
      <formula>OR((Z470-Z469)&gt;5,(Z470-Z469)&lt;-5)</formula>
    </cfRule>
  </conditionalFormatting>
  <conditionalFormatting sqref="AA470">
    <cfRule type="expression" dxfId="1668" priority="1877">
      <formula>OR((AA470-AA469)&gt;5,(AA470-AA469)&lt;-5)</formula>
    </cfRule>
  </conditionalFormatting>
  <conditionalFormatting sqref="AB470">
    <cfRule type="expression" dxfId="1667" priority="1876">
      <formula>OR((AB470-AB469)&gt;5,(AB470-AB469)&lt;-5)</formula>
    </cfRule>
  </conditionalFormatting>
  <conditionalFormatting sqref="AC470">
    <cfRule type="expression" dxfId="1666" priority="1875">
      <formula>OR((AC470-AC469)&gt;5,(AC470-AC469)&lt;-5)</formula>
    </cfRule>
  </conditionalFormatting>
  <conditionalFormatting sqref="AD470">
    <cfRule type="expression" dxfId="1665" priority="1874">
      <formula>OR((AD470-AD469)&gt;5,(AD470-AD469)&lt;-5)</formula>
    </cfRule>
  </conditionalFormatting>
  <conditionalFormatting sqref="AE470">
    <cfRule type="expression" dxfId="1664" priority="1873">
      <formula>OR((AE470-AE469)&gt;5,(AE470-AE469)&lt;-5)</formula>
    </cfRule>
  </conditionalFormatting>
  <conditionalFormatting sqref="N471:P471">
    <cfRule type="expression" dxfId="1663" priority="1870">
      <formula>OR((N471-N470)&gt;5,(N471-N470)&lt;-5)</formula>
    </cfRule>
  </conditionalFormatting>
  <conditionalFormatting sqref="Q471">
    <cfRule type="expression" dxfId="1662" priority="1869">
      <formula>OR((Q471-Q470)&gt;5,(Q471-Q470)&lt;-5)</formula>
    </cfRule>
  </conditionalFormatting>
  <conditionalFormatting sqref="R471">
    <cfRule type="expression" dxfId="1661" priority="1868">
      <formula>OR((R471-R470)&gt;5,(R471-R470)&lt;-5)</formula>
    </cfRule>
  </conditionalFormatting>
  <conditionalFormatting sqref="S471">
    <cfRule type="expression" dxfId="1660" priority="1867">
      <formula>OR((S471-S470)&gt;5,(S471-S470)&lt;-5)</formula>
    </cfRule>
  </conditionalFormatting>
  <conditionalFormatting sqref="T471">
    <cfRule type="expression" dxfId="1659" priority="1866">
      <formula>OR((T471-T470)&gt;5,(T471-T470)&lt;-5)</formula>
    </cfRule>
  </conditionalFormatting>
  <conditionalFormatting sqref="U471">
    <cfRule type="expression" dxfId="1658" priority="1865">
      <formula>OR((U471-U470)&gt;5,(U471-U470)&lt;-5)</formula>
    </cfRule>
  </conditionalFormatting>
  <conditionalFormatting sqref="V471">
    <cfRule type="expression" dxfId="1657" priority="1864">
      <formula>OR((V471-V470)&gt;5,(V471-V470)&lt;-5)</formula>
    </cfRule>
  </conditionalFormatting>
  <conditionalFormatting sqref="W471">
    <cfRule type="expression" dxfId="1656" priority="1863">
      <formula>OR((W471-W470)&gt;5,(W471-W470)&lt;-5)</formula>
    </cfRule>
  </conditionalFormatting>
  <conditionalFormatting sqref="X471">
    <cfRule type="expression" dxfId="1655" priority="1862">
      <formula>OR((X471-X470)&gt;5,(X471-X470)&lt;-5)</formula>
    </cfRule>
  </conditionalFormatting>
  <conditionalFormatting sqref="Y471">
    <cfRule type="expression" dxfId="1654" priority="1861">
      <formula>OR((Y471-Y470)&gt;5,(Y471-Y470)&lt;-5)</formula>
    </cfRule>
  </conditionalFormatting>
  <conditionalFormatting sqref="Z471">
    <cfRule type="expression" dxfId="1653" priority="1860">
      <formula>OR((Z471-Z470)&gt;5,(Z471-Z470)&lt;-5)</formula>
    </cfRule>
  </conditionalFormatting>
  <conditionalFormatting sqref="AA471">
    <cfRule type="expression" dxfId="1652" priority="1859">
      <formula>OR((AA471-AA470)&gt;5,(AA471-AA470)&lt;-5)</formula>
    </cfRule>
  </conditionalFormatting>
  <conditionalFormatting sqref="AB471">
    <cfRule type="expression" dxfId="1651" priority="1858">
      <formula>OR((AB471-AB470)&gt;5,(AB471-AB470)&lt;-5)</formula>
    </cfRule>
  </conditionalFormatting>
  <conditionalFormatting sqref="AC471">
    <cfRule type="expression" dxfId="1650" priority="1857">
      <formula>OR((AC471-AC470)&gt;5,(AC471-AC470)&lt;-5)</formula>
    </cfRule>
  </conditionalFormatting>
  <conditionalFormatting sqref="AD471">
    <cfRule type="expression" dxfId="1649" priority="1856">
      <formula>OR((AD471-AD470)&gt;5,(AD471-AD470)&lt;-5)</formula>
    </cfRule>
  </conditionalFormatting>
  <conditionalFormatting sqref="AE471">
    <cfRule type="expression" dxfId="1648" priority="1855">
      <formula>OR((AE471-AE470)&gt;5,(AE471-AE470)&lt;-5)</formula>
    </cfRule>
  </conditionalFormatting>
  <conditionalFormatting sqref="N472:P472">
    <cfRule type="expression" dxfId="1647" priority="1852">
      <formula>OR((N472-N471)&gt;5,(N472-N471)&lt;-5)</formula>
    </cfRule>
  </conditionalFormatting>
  <conditionalFormatting sqref="Q472">
    <cfRule type="expression" dxfId="1646" priority="1851">
      <formula>OR((Q472-Q471)&gt;5,(Q472-Q471)&lt;-5)</formula>
    </cfRule>
  </conditionalFormatting>
  <conditionalFormatting sqref="R472">
    <cfRule type="expression" dxfId="1645" priority="1850">
      <formula>OR((R472-R471)&gt;5,(R472-R471)&lt;-5)</formula>
    </cfRule>
  </conditionalFormatting>
  <conditionalFormatting sqref="S472">
    <cfRule type="expression" dxfId="1644" priority="1849">
      <formula>OR((S472-S471)&gt;5,(S472-S471)&lt;-5)</formula>
    </cfRule>
  </conditionalFormatting>
  <conditionalFormatting sqref="T472">
    <cfRule type="expression" dxfId="1643" priority="1848">
      <formula>OR((T472-T471)&gt;5,(T472-T471)&lt;-5)</formula>
    </cfRule>
  </conditionalFormatting>
  <conditionalFormatting sqref="U472">
    <cfRule type="expression" dxfId="1642" priority="1847">
      <formula>OR((U472-U471)&gt;5,(U472-U471)&lt;-5)</formula>
    </cfRule>
  </conditionalFormatting>
  <conditionalFormatting sqref="V472">
    <cfRule type="expression" dxfId="1641" priority="1846">
      <formula>OR((V472-V471)&gt;5,(V472-V471)&lt;-5)</formula>
    </cfRule>
  </conditionalFormatting>
  <conditionalFormatting sqref="W472">
    <cfRule type="expression" dxfId="1640" priority="1845">
      <formula>OR((W472-W471)&gt;5,(W472-W471)&lt;-5)</formula>
    </cfRule>
  </conditionalFormatting>
  <conditionalFormatting sqref="X472">
    <cfRule type="expression" dxfId="1639" priority="1844">
      <formula>OR((X472-X471)&gt;5,(X472-X471)&lt;-5)</formula>
    </cfRule>
  </conditionalFormatting>
  <conditionalFormatting sqref="Y472">
    <cfRule type="expression" dxfId="1638" priority="1843">
      <formula>OR((Y472-Y471)&gt;5,(Y472-Y471)&lt;-5)</formula>
    </cfRule>
  </conditionalFormatting>
  <conditionalFormatting sqref="Z472">
    <cfRule type="expression" dxfId="1637" priority="1842">
      <formula>OR((Z472-Z471)&gt;5,(Z472-Z471)&lt;-5)</formula>
    </cfRule>
  </conditionalFormatting>
  <conditionalFormatting sqref="AA472">
    <cfRule type="expression" dxfId="1636" priority="1841">
      <formula>OR((AA472-AA471)&gt;5,(AA472-AA471)&lt;-5)</formula>
    </cfRule>
  </conditionalFormatting>
  <conditionalFormatting sqref="AB472">
    <cfRule type="expression" dxfId="1635" priority="1840">
      <formula>OR((AB472-AB471)&gt;5,(AB472-AB471)&lt;-5)</formula>
    </cfRule>
  </conditionalFormatting>
  <conditionalFormatting sqref="AC472">
    <cfRule type="expression" dxfId="1634" priority="1839">
      <formula>OR((AC472-AC471)&gt;5,(AC472-AC471)&lt;-5)</formula>
    </cfRule>
  </conditionalFormatting>
  <conditionalFormatting sqref="AD472">
    <cfRule type="expression" dxfId="1633" priority="1838">
      <formula>OR((AD472-AD471)&gt;5,(AD472-AD471)&lt;-5)</formula>
    </cfRule>
  </conditionalFormatting>
  <conditionalFormatting sqref="AE472">
    <cfRule type="expression" dxfId="1632" priority="1837">
      <formula>OR((AE472-AE471)&gt;5,(AE472-AE471)&lt;-5)</formula>
    </cfRule>
  </conditionalFormatting>
  <conditionalFormatting sqref="N473:P473">
    <cfRule type="expression" dxfId="1631" priority="1834">
      <formula>OR((N473-N472)&gt;5,(N473-N472)&lt;-5)</formula>
    </cfRule>
  </conditionalFormatting>
  <conditionalFormatting sqref="Q473">
    <cfRule type="expression" dxfId="1630" priority="1833">
      <formula>OR((Q473-Q472)&gt;5,(Q473-Q472)&lt;-5)</formula>
    </cfRule>
  </conditionalFormatting>
  <conditionalFormatting sqref="R473">
    <cfRule type="expression" dxfId="1629" priority="1832">
      <formula>OR((R473-R472)&gt;5,(R473-R472)&lt;-5)</formula>
    </cfRule>
  </conditionalFormatting>
  <conditionalFormatting sqref="S473">
    <cfRule type="expression" dxfId="1628" priority="1831">
      <formula>OR((S473-S472)&gt;5,(S473-S472)&lt;-5)</formula>
    </cfRule>
  </conditionalFormatting>
  <conditionalFormatting sqref="T473">
    <cfRule type="expression" dxfId="1627" priority="1830">
      <formula>OR((T473-T472)&gt;5,(T473-T472)&lt;-5)</formula>
    </cfRule>
  </conditionalFormatting>
  <conditionalFormatting sqref="U473">
    <cfRule type="expression" dxfId="1626" priority="1829">
      <formula>OR((U473-U472)&gt;5,(U473-U472)&lt;-5)</formula>
    </cfRule>
  </conditionalFormatting>
  <conditionalFormatting sqref="V473">
    <cfRule type="expression" dxfId="1625" priority="1828">
      <formula>OR((V473-V472)&gt;5,(V473-V472)&lt;-5)</formula>
    </cfRule>
  </conditionalFormatting>
  <conditionalFormatting sqref="W473">
    <cfRule type="expression" dxfId="1624" priority="1827">
      <formula>OR((W473-W472)&gt;5,(W473-W472)&lt;-5)</formula>
    </cfRule>
  </conditionalFormatting>
  <conditionalFormatting sqref="X473">
    <cfRule type="expression" dxfId="1623" priority="1826">
      <formula>OR((X473-X472)&gt;5,(X473-X472)&lt;-5)</formula>
    </cfRule>
  </conditionalFormatting>
  <conditionalFormatting sqref="Y473">
    <cfRule type="expression" dxfId="1622" priority="1825">
      <formula>OR((Y473-Y472)&gt;5,(Y473-Y472)&lt;-5)</formula>
    </cfRule>
  </conditionalFormatting>
  <conditionalFormatting sqref="Z473">
    <cfRule type="expression" dxfId="1621" priority="1824">
      <formula>OR((Z473-Z472)&gt;5,(Z473-Z472)&lt;-5)</formula>
    </cfRule>
  </conditionalFormatting>
  <conditionalFormatting sqref="AA473">
    <cfRule type="expression" dxfId="1620" priority="1823">
      <formula>OR((AA473-AA472)&gt;5,(AA473-AA472)&lt;-5)</formula>
    </cfRule>
  </conditionalFormatting>
  <conditionalFormatting sqref="AB473">
    <cfRule type="expression" dxfId="1619" priority="1822">
      <formula>OR((AB473-AB472)&gt;5,(AB473-AB472)&lt;-5)</formula>
    </cfRule>
  </conditionalFormatting>
  <conditionalFormatting sqref="AC473">
    <cfRule type="expression" dxfId="1618" priority="1821">
      <formula>OR((AC473-AC472)&gt;5,(AC473-AC472)&lt;-5)</formula>
    </cfRule>
  </conditionalFormatting>
  <conditionalFormatting sqref="AD473">
    <cfRule type="expression" dxfId="1617" priority="1820">
      <formula>OR((AD473-AD472)&gt;5,(AD473-AD472)&lt;-5)</formula>
    </cfRule>
  </conditionalFormatting>
  <conditionalFormatting sqref="AE473">
    <cfRule type="expression" dxfId="1616" priority="1819">
      <formula>OR((AE473-AE472)&gt;5,(AE473-AE472)&lt;-5)</formula>
    </cfRule>
  </conditionalFormatting>
  <conditionalFormatting sqref="N474:P474">
    <cfRule type="expression" dxfId="1615" priority="1816">
      <formula>OR((N474-N473)&gt;5,(N474-N473)&lt;-5)</formula>
    </cfRule>
  </conditionalFormatting>
  <conditionalFormatting sqref="Q474">
    <cfRule type="expression" dxfId="1614" priority="1815">
      <formula>OR((Q474-Q473)&gt;5,(Q474-Q473)&lt;-5)</formula>
    </cfRule>
  </conditionalFormatting>
  <conditionalFormatting sqref="R474">
    <cfRule type="expression" dxfId="1613" priority="1814">
      <formula>OR((R474-R473)&gt;5,(R474-R473)&lt;-5)</formula>
    </cfRule>
  </conditionalFormatting>
  <conditionalFormatting sqref="S474">
    <cfRule type="expression" dxfId="1612" priority="1813">
      <formula>OR((S474-S473)&gt;5,(S474-S473)&lt;-5)</formula>
    </cfRule>
  </conditionalFormatting>
  <conditionalFormatting sqref="T474">
    <cfRule type="expression" dxfId="1611" priority="1812">
      <formula>OR((T474-T473)&gt;5,(T474-T473)&lt;-5)</formula>
    </cfRule>
  </conditionalFormatting>
  <conditionalFormatting sqref="U474">
    <cfRule type="expression" dxfId="1610" priority="1811">
      <formula>OR((U474-U473)&gt;5,(U474-U473)&lt;-5)</formula>
    </cfRule>
  </conditionalFormatting>
  <conditionalFormatting sqref="V474">
    <cfRule type="expression" dxfId="1609" priority="1810">
      <formula>OR((V474-V473)&gt;5,(V474-V473)&lt;-5)</formula>
    </cfRule>
  </conditionalFormatting>
  <conditionalFormatting sqref="W474">
    <cfRule type="expression" dxfId="1608" priority="1809">
      <formula>OR((W474-W473)&gt;5,(W474-W473)&lt;-5)</formula>
    </cfRule>
  </conditionalFormatting>
  <conditionalFormatting sqref="X474">
    <cfRule type="expression" dxfId="1607" priority="1808">
      <formula>OR((X474-X473)&gt;5,(X474-X473)&lt;-5)</formula>
    </cfRule>
  </conditionalFormatting>
  <conditionalFormatting sqref="Y474">
    <cfRule type="expression" dxfId="1606" priority="1807">
      <formula>OR((Y474-Y473)&gt;5,(Y474-Y473)&lt;-5)</formula>
    </cfRule>
  </conditionalFormatting>
  <conditionalFormatting sqref="Z474">
    <cfRule type="expression" dxfId="1605" priority="1806">
      <formula>OR((Z474-Z473)&gt;5,(Z474-Z473)&lt;-5)</formula>
    </cfRule>
  </conditionalFormatting>
  <conditionalFormatting sqref="AA474">
    <cfRule type="expression" dxfId="1604" priority="1805">
      <formula>OR((AA474-AA473)&gt;5,(AA474-AA473)&lt;-5)</formula>
    </cfRule>
  </conditionalFormatting>
  <conditionalFormatting sqref="AB474">
    <cfRule type="expression" dxfId="1603" priority="1804">
      <formula>OR((AB474-AB473)&gt;5,(AB474-AB473)&lt;-5)</formula>
    </cfRule>
  </conditionalFormatting>
  <conditionalFormatting sqref="AC474">
    <cfRule type="expression" dxfId="1602" priority="1803">
      <formula>OR((AC474-AC473)&gt;5,(AC474-AC473)&lt;-5)</formula>
    </cfRule>
  </conditionalFormatting>
  <conditionalFormatting sqref="AD474">
    <cfRule type="expression" dxfId="1601" priority="1802">
      <formula>OR((AD474-AD473)&gt;5,(AD474-AD473)&lt;-5)</formula>
    </cfRule>
  </conditionalFormatting>
  <conditionalFormatting sqref="AE474">
    <cfRule type="expression" dxfId="1600" priority="1801">
      <formula>OR((AE474-AE473)&gt;5,(AE474-AE473)&lt;-5)</formula>
    </cfRule>
  </conditionalFormatting>
  <conditionalFormatting sqref="N476:P476">
    <cfRule type="expression" dxfId="1599" priority="1798">
      <formula>OR((N476-N475)&gt;5,(N476-N475)&lt;-5)</formula>
    </cfRule>
  </conditionalFormatting>
  <conditionalFormatting sqref="Q476">
    <cfRule type="expression" dxfId="1598" priority="1797">
      <formula>OR((Q476-Q475)&gt;5,(Q476-Q475)&lt;-5)</formula>
    </cfRule>
  </conditionalFormatting>
  <conditionalFormatting sqref="R476">
    <cfRule type="expression" dxfId="1597" priority="1796">
      <formula>OR((R476-R475)&gt;5,(R476-R475)&lt;-5)</formula>
    </cfRule>
  </conditionalFormatting>
  <conditionalFormatting sqref="S476">
    <cfRule type="expression" dxfId="1596" priority="1795">
      <formula>OR((S476-S475)&gt;5,(S476-S475)&lt;-5)</formula>
    </cfRule>
  </conditionalFormatting>
  <conditionalFormatting sqref="T476">
    <cfRule type="expression" dxfId="1595" priority="1794">
      <formula>OR((T476-T475)&gt;5,(T476-T475)&lt;-5)</formula>
    </cfRule>
  </conditionalFormatting>
  <conditionalFormatting sqref="U476">
    <cfRule type="expression" dxfId="1594" priority="1793">
      <formula>OR((U476-U475)&gt;5,(U476-U475)&lt;-5)</formula>
    </cfRule>
  </conditionalFormatting>
  <conditionalFormatting sqref="V476">
    <cfRule type="expression" dxfId="1593" priority="1792">
      <formula>OR((V476-V475)&gt;5,(V476-V475)&lt;-5)</formula>
    </cfRule>
  </conditionalFormatting>
  <conditionalFormatting sqref="W476">
    <cfRule type="expression" dxfId="1592" priority="1791">
      <formula>OR((W476-W475)&gt;5,(W476-W475)&lt;-5)</formula>
    </cfRule>
  </conditionalFormatting>
  <conditionalFormatting sqref="X476">
    <cfRule type="expression" dxfId="1591" priority="1790">
      <formula>OR((X476-X475)&gt;5,(X476-X475)&lt;-5)</formula>
    </cfRule>
  </conditionalFormatting>
  <conditionalFormatting sqref="Y476">
    <cfRule type="expression" dxfId="1590" priority="1789">
      <formula>OR((Y476-Y475)&gt;5,(Y476-Y475)&lt;-5)</formula>
    </cfRule>
  </conditionalFormatting>
  <conditionalFormatting sqref="Z476">
    <cfRule type="expression" dxfId="1589" priority="1788">
      <formula>OR((Z476-Z475)&gt;5,(Z476-Z475)&lt;-5)</formula>
    </cfRule>
  </conditionalFormatting>
  <conditionalFormatting sqref="AA476">
    <cfRule type="expression" dxfId="1588" priority="1787">
      <formula>OR((AA476-AA475)&gt;5,(AA476-AA475)&lt;-5)</formula>
    </cfRule>
  </conditionalFormatting>
  <conditionalFormatting sqref="AB476">
    <cfRule type="expression" dxfId="1587" priority="1786">
      <formula>OR((AB476-AB475)&gt;5,(AB476-AB475)&lt;-5)</formula>
    </cfRule>
  </conditionalFormatting>
  <conditionalFormatting sqref="AC476">
    <cfRule type="expression" dxfId="1586" priority="1785">
      <formula>OR((AC476-AC475)&gt;5,(AC476-AC475)&lt;-5)</formula>
    </cfRule>
  </conditionalFormatting>
  <conditionalFormatting sqref="AD476">
    <cfRule type="expression" dxfId="1585" priority="1784">
      <formula>OR((AD476-AD475)&gt;5,(AD476-AD475)&lt;-5)</formula>
    </cfRule>
  </conditionalFormatting>
  <conditionalFormatting sqref="AE476">
    <cfRule type="expression" dxfId="1584" priority="1783">
      <formula>OR((AE476-AE475)&gt;5,(AE476-AE475)&lt;-5)</formula>
    </cfRule>
  </conditionalFormatting>
  <conditionalFormatting sqref="N477:P477">
    <cfRule type="expression" dxfId="1583" priority="1780">
      <formula>OR((N477-N476)&gt;5,(N477-N476)&lt;-5)</formula>
    </cfRule>
  </conditionalFormatting>
  <conditionalFormatting sqref="Q477">
    <cfRule type="expression" dxfId="1582" priority="1779">
      <formula>OR((Q477-Q476)&gt;5,(Q477-Q476)&lt;-5)</formula>
    </cfRule>
  </conditionalFormatting>
  <conditionalFormatting sqref="R477">
    <cfRule type="expression" dxfId="1581" priority="1778">
      <formula>OR((R477-R476)&gt;5,(R477-R476)&lt;-5)</formula>
    </cfRule>
  </conditionalFormatting>
  <conditionalFormatting sqref="S477">
    <cfRule type="expression" dxfId="1580" priority="1777">
      <formula>OR((S477-S476)&gt;5,(S477-S476)&lt;-5)</formula>
    </cfRule>
  </conditionalFormatting>
  <conditionalFormatting sqref="T477">
    <cfRule type="expression" dxfId="1579" priority="1776">
      <formula>OR((T477-T476)&gt;5,(T477-T476)&lt;-5)</formula>
    </cfRule>
  </conditionalFormatting>
  <conditionalFormatting sqref="U477">
    <cfRule type="expression" dxfId="1578" priority="1775">
      <formula>OR((U477-U476)&gt;5,(U477-U476)&lt;-5)</formula>
    </cfRule>
  </conditionalFormatting>
  <conditionalFormatting sqref="V477">
    <cfRule type="expression" dxfId="1577" priority="1774">
      <formula>OR((V477-V476)&gt;5,(V477-V476)&lt;-5)</formula>
    </cfRule>
  </conditionalFormatting>
  <conditionalFormatting sqref="W477">
    <cfRule type="expression" dxfId="1576" priority="1773">
      <formula>OR((W477-W476)&gt;5,(W477-W476)&lt;-5)</formula>
    </cfRule>
  </conditionalFormatting>
  <conditionalFormatting sqref="X477">
    <cfRule type="expression" dxfId="1575" priority="1772">
      <formula>OR((X477-X476)&gt;5,(X477-X476)&lt;-5)</formula>
    </cfRule>
  </conditionalFormatting>
  <conditionalFormatting sqref="Y477">
    <cfRule type="expression" dxfId="1574" priority="1771">
      <formula>OR((Y477-Y476)&gt;5,(Y477-Y476)&lt;-5)</formula>
    </cfRule>
  </conditionalFormatting>
  <conditionalFormatting sqref="Z477">
    <cfRule type="expression" dxfId="1573" priority="1770">
      <formula>OR((Z477-Z476)&gt;5,(Z477-Z476)&lt;-5)</formula>
    </cfRule>
  </conditionalFormatting>
  <conditionalFormatting sqref="AA477">
    <cfRule type="expression" dxfId="1572" priority="1769">
      <formula>OR((AA477-AA476)&gt;5,(AA477-AA476)&lt;-5)</formula>
    </cfRule>
  </conditionalFormatting>
  <conditionalFormatting sqref="AB477">
    <cfRule type="expression" dxfId="1571" priority="1768">
      <formula>OR((AB477-AB476)&gt;5,(AB477-AB476)&lt;-5)</formula>
    </cfRule>
  </conditionalFormatting>
  <conditionalFormatting sqref="AC477">
    <cfRule type="expression" dxfId="1570" priority="1767">
      <formula>OR((AC477-AC476)&gt;5,(AC477-AC476)&lt;-5)</formula>
    </cfRule>
  </conditionalFormatting>
  <conditionalFormatting sqref="AD477">
    <cfRule type="expression" dxfId="1569" priority="1766">
      <formula>OR((AD477-AD476)&gt;5,(AD477-AD476)&lt;-5)</formula>
    </cfRule>
  </conditionalFormatting>
  <conditionalFormatting sqref="AE477">
    <cfRule type="expression" dxfId="1568" priority="1765">
      <formula>OR((AE477-AE476)&gt;5,(AE477-AE476)&lt;-5)</formula>
    </cfRule>
  </conditionalFormatting>
  <conditionalFormatting sqref="N479:P479">
    <cfRule type="expression" dxfId="1567" priority="1762">
      <formula>OR((N479-N478)&gt;5,(N479-N478)&lt;-5)</formula>
    </cfRule>
  </conditionalFormatting>
  <conditionalFormatting sqref="Q479">
    <cfRule type="expression" dxfId="1566" priority="1761">
      <formula>OR((Q479-Q478)&gt;5,(Q479-Q478)&lt;-5)</formula>
    </cfRule>
  </conditionalFormatting>
  <conditionalFormatting sqref="R479">
    <cfRule type="expression" dxfId="1565" priority="1760">
      <formula>OR((R479-R478)&gt;5,(R479-R478)&lt;-5)</formula>
    </cfRule>
  </conditionalFormatting>
  <conditionalFormatting sqref="S479">
    <cfRule type="expression" dxfId="1564" priority="1759">
      <formula>OR((S479-S478)&gt;5,(S479-S478)&lt;-5)</formula>
    </cfRule>
  </conditionalFormatting>
  <conditionalFormatting sqref="T479">
    <cfRule type="expression" dxfId="1563" priority="1758">
      <formula>OR((T479-T478)&gt;5,(T479-T478)&lt;-5)</formula>
    </cfRule>
  </conditionalFormatting>
  <conditionalFormatting sqref="U479">
    <cfRule type="expression" dxfId="1562" priority="1757">
      <formula>OR((U479-U478)&gt;5,(U479-U478)&lt;-5)</formula>
    </cfRule>
  </conditionalFormatting>
  <conditionalFormatting sqref="V479">
    <cfRule type="expression" dxfId="1561" priority="1756">
      <formula>OR((V479-V478)&gt;5,(V479-V478)&lt;-5)</formula>
    </cfRule>
  </conditionalFormatting>
  <conditionalFormatting sqref="W479">
    <cfRule type="expression" dxfId="1560" priority="1755">
      <formula>OR((W479-W478)&gt;5,(W479-W478)&lt;-5)</formula>
    </cfRule>
  </conditionalFormatting>
  <conditionalFormatting sqref="X479">
    <cfRule type="expression" dxfId="1559" priority="1754">
      <formula>OR((X479-X478)&gt;5,(X479-X478)&lt;-5)</formula>
    </cfRule>
  </conditionalFormatting>
  <conditionalFormatting sqref="Y479">
    <cfRule type="expression" dxfId="1558" priority="1753">
      <formula>OR((Y479-Y478)&gt;5,(Y479-Y478)&lt;-5)</formula>
    </cfRule>
  </conditionalFormatting>
  <conditionalFormatting sqref="Z479">
    <cfRule type="expression" dxfId="1557" priority="1752">
      <formula>OR((Z479-Z478)&gt;5,(Z479-Z478)&lt;-5)</formula>
    </cfRule>
  </conditionalFormatting>
  <conditionalFormatting sqref="AA479">
    <cfRule type="expression" dxfId="1556" priority="1751">
      <formula>OR((AA479-AA478)&gt;5,(AA479-AA478)&lt;-5)</formula>
    </cfRule>
  </conditionalFormatting>
  <conditionalFormatting sqref="AB479">
    <cfRule type="expression" dxfId="1555" priority="1750">
      <formula>OR((AB479-AB478)&gt;5,(AB479-AB478)&lt;-5)</formula>
    </cfRule>
  </conditionalFormatting>
  <conditionalFormatting sqref="AC479">
    <cfRule type="expression" dxfId="1554" priority="1749">
      <formula>OR((AC479-AC478)&gt;5,(AC479-AC478)&lt;-5)</formula>
    </cfRule>
  </conditionalFormatting>
  <conditionalFormatting sqref="AD479">
    <cfRule type="expression" dxfId="1553" priority="1748">
      <formula>OR((AD479-AD478)&gt;5,(AD479-AD478)&lt;-5)</formula>
    </cfRule>
  </conditionalFormatting>
  <conditionalFormatting sqref="AE479">
    <cfRule type="expression" dxfId="1552" priority="1747">
      <formula>OR((AE479-AE478)&gt;5,(AE479-AE478)&lt;-5)</formula>
    </cfRule>
  </conditionalFormatting>
  <conditionalFormatting sqref="N480:P480">
    <cfRule type="expression" dxfId="1551" priority="1744">
      <formula>OR((N480-N479)&gt;5,(N480-N479)&lt;-5)</formula>
    </cfRule>
  </conditionalFormatting>
  <conditionalFormatting sqref="Q480">
    <cfRule type="expression" dxfId="1550" priority="1743">
      <formula>OR((Q480-Q479)&gt;5,(Q480-Q479)&lt;-5)</formula>
    </cfRule>
  </conditionalFormatting>
  <conditionalFormatting sqref="R480">
    <cfRule type="expression" dxfId="1549" priority="1742">
      <formula>OR((R480-R479)&gt;5,(R480-R479)&lt;-5)</formula>
    </cfRule>
  </conditionalFormatting>
  <conditionalFormatting sqref="S480">
    <cfRule type="expression" dxfId="1548" priority="1741">
      <formula>OR((S480-S479)&gt;5,(S480-S479)&lt;-5)</formula>
    </cfRule>
  </conditionalFormatting>
  <conditionalFormatting sqref="T480">
    <cfRule type="expression" dxfId="1547" priority="1740">
      <formula>OR((T480-T479)&gt;5,(T480-T479)&lt;-5)</formula>
    </cfRule>
  </conditionalFormatting>
  <conditionalFormatting sqref="U480">
    <cfRule type="expression" dxfId="1546" priority="1739">
      <formula>OR((U480-U479)&gt;5,(U480-U479)&lt;-5)</formula>
    </cfRule>
  </conditionalFormatting>
  <conditionalFormatting sqref="V480">
    <cfRule type="expression" dxfId="1545" priority="1738">
      <formula>OR((V480-V479)&gt;5,(V480-V479)&lt;-5)</formula>
    </cfRule>
  </conditionalFormatting>
  <conditionalFormatting sqref="W480">
    <cfRule type="expression" dxfId="1544" priority="1737">
      <formula>OR((W480-W479)&gt;5,(W480-W479)&lt;-5)</formula>
    </cfRule>
  </conditionalFormatting>
  <conditionalFormatting sqref="X480">
    <cfRule type="expression" dxfId="1543" priority="1736">
      <formula>OR((X480-X479)&gt;5,(X480-X479)&lt;-5)</formula>
    </cfRule>
  </conditionalFormatting>
  <conditionalFormatting sqref="Y480">
    <cfRule type="expression" dxfId="1542" priority="1735">
      <formula>OR((Y480-Y479)&gt;5,(Y480-Y479)&lt;-5)</formula>
    </cfRule>
  </conditionalFormatting>
  <conditionalFormatting sqref="Z480">
    <cfRule type="expression" dxfId="1541" priority="1734">
      <formula>OR((Z480-Z479)&gt;5,(Z480-Z479)&lt;-5)</formula>
    </cfRule>
  </conditionalFormatting>
  <conditionalFormatting sqref="AA480">
    <cfRule type="expression" dxfId="1540" priority="1733">
      <formula>OR((AA480-AA479)&gt;5,(AA480-AA479)&lt;-5)</formula>
    </cfRule>
  </conditionalFormatting>
  <conditionalFormatting sqref="AB480">
    <cfRule type="expression" dxfId="1539" priority="1732">
      <formula>OR((AB480-AB479)&gt;5,(AB480-AB479)&lt;-5)</formula>
    </cfRule>
  </conditionalFormatting>
  <conditionalFormatting sqref="AC480">
    <cfRule type="expression" dxfId="1538" priority="1731">
      <formula>OR((AC480-AC479)&gt;5,(AC480-AC479)&lt;-5)</formula>
    </cfRule>
  </conditionalFormatting>
  <conditionalFormatting sqref="AD480">
    <cfRule type="expression" dxfId="1537" priority="1730">
      <formula>OR((AD480-AD479)&gt;5,(AD480-AD479)&lt;-5)</formula>
    </cfRule>
  </conditionalFormatting>
  <conditionalFormatting sqref="AE480">
    <cfRule type="expression" dxfId="1536" priority="1729">
      <formula>OR((AE480-AE479)&gt;5,(AE480-AE479)&lt;-5)</formula>
    </cfRule>
  </conditionalFormatting>
  <conditionalFormatting sqref="N482:P482">
    <cfRule type="expression" dxfId="1535" priority="1726">
      <formula>OR((N482-N481)&gt;5,(N482-N481)&lt;-5)</formula>
    </cfRule>
  </conditionalFormatting>
  <conditionalFormatting sqref="Q482">
    <cfRule type="expression" dxfId="1534" priority="1725">
      <formula>OR((Q482-Q481)&gt;5,(Q482-Q481)&lt;-5)</formula>
    </cfRule>
  </conditionalFormatting>
  <conditionalFormatting sqref="R482">
    <cfRule type="expression" dxfId="1533" priority="1724">
      <formula>OR((R482-R481)&gt;5,(R482-R481)&lt;-5)</formula>
    </cfRule>
  </conditionalFormatting>
  <conditionalFormatting sqref="S482">
    <cfRule type="expression" dxfId="1532" priority="1723">
      <formula>OR((S482-S481)&gt;5,(S482-S481)&lt;-5)</formula>
    </cfRule>
  </conditionalFormatting>
  <conditionalFormatting sqref="T482">
    <cfRule type="expression" dxfId="1531" priority="1722">
      <formula>OR((T482-T481)&gt;5,(T482-T481)&lt;-5)</formula>
    </cfRule>
  </conditionalFormatting>
  <conditionalFormatting sqref="U482">
    <cfRule type="expression" dxfId="1530" priority="1721">
      <formula>OR((U482-U481)&gt;5,(U482-U481)&lt;-5)</formula>
    </cfRule>
  </conditionalFormatting>
  <conditionalFormatting sqref="V482">
    <cfRule type="expression" dxfId="1529" priority="1720">
      <formula>OR((V482-V481)&gt;5,(V482-V481)&lt;-5)</formula>
    </cfRule>
  </conditionalFormatting>
  <conditionalFormatting sqref="W482">
    <cfRule type="expression" dxfId="1528" priority="1719">
      <formula>OR((W482-W481)&gt;5,(W482-W481)&lt;-5)</formula>
    </cfRule>
  </conditionalFormatting>
  <conditionalFormatting sqref="X482">
    <cfRule type="expression" dxfId="1527" priority="1718">
      <formula>OR((X482-X481)&gt;5,(X482-X481)&lt;-5)</formula>
    </cfRule>
  </conditionalFormatting>
  <conditionalFormatting sqref="Y482">
    <cfRule type="expression" dxfId="1526" priority="1717">
      <formula>OR((Y482-Y481)&gt;5,(Y482-Y481)&lt;-5)</formula>
    </cfRule>
  </conditionalFormatting>
  <conditionalFormatting sqref="Z482">
    <cfRule type="expression" dxfId="1525" priority="1716">
      <formula>OR((Z482-Z481)&gt;5,(Z482-Z481)&lt;-5)</formula>
    </cfRule>
  </conditionalFormatting>
  <conditionalFormatting sqref="AA482">
    <cfRule type="expression" dxfId="1524" priority="1715">
      <formula>OR((AA482-AA481)&gt;5,(AA482-AA481)&lt;-5)</formula>
    </cfRule>
  </conditionalFormatting>
  <conditionalFormatting sqref="AB482">
    <cfRule type="expression" dxfId="1523" priority="1714">
      <formula>OR((AB482-AB481)&gt;5,(AB482-AB481)&lt;-5)</formula>
    </cfRule>
  </conditionalFormatting>
  <conditionalFormatting sqref="AC482">
    <cfRule type="expression" dxfId="1522" priority="1713">
      <formula>OR((AC482-AC481)&gt;5,(AC482-AC481)&lt;-5)</formula>
    </cfRule>
  </conditionalFormatting>
  <conditionalFormatting sqref="AD482">
    <cfRule type="expression" dxfId="1521" priority="1712">
      <formula>OR((AD482-AD481)&gt;5,(AD482-AD481)&lt;-5)</formula>
    </cfRule>
  </conditionalFormatting>
  <conditionalFormatting sqref="AE482">
    <cfRule type="expression" dxfId="1520" priority="1711">
      <formula>OR((AE482-AE481)&gt;5,(AE482-AE481)&lt;-5)</formula>
    </cfRule>
  </conditionalFormatting>
  <conditionalFormatting sqref="N483:P483">
    <cfRule type="expression" dxfId="1519" priority="1708">
      <formula>OR((N483-N482)&gt;5,(N483-N482)&lt;-5)</formula>
    </cfRule>
  </conditionalFormatting>
  <conditionalFormatting sqref="Q483">
    <cfRule type="expression" dxfId="1518" priority="1707">
      <formula>OR((Q483-Q482)&gt;5,(Q483-Q482)&lt;-5)</formula>
    </cfRule>
  </conditionalFormatting>
  <conditionalFormatting sqref="R483">
    <cfRule type="expression" dxfId="1517" priority="1706">
      <formula>OR((R483-R482)&gt;5,(R483-R482)&lt;-5)</formula>
    </cfRule>
  </conditionalFormatting>
  <conditionalFormatting sqref="S483">
    <cfRule type="expression" dxfId="1516" priority="1705">
      <formula>OR((S483-S482)&gt;5,(S483-S482)&lt;-5)</formula>
    </cfRule>
  </conditionalFormatting>
  <conditionalFormatting sqref="T483">
    <cfRule type="expression" dxfId="1515" priority="1704">
      <formula>OR((T483-T482)&gt;5,(T483-T482)&lt;-5)</formula>
    </cfRule>
  </conditionalFormatting>
  <conditionalFormatting sqref="U483">
    <cfRule type="expression" dxfId="1514" priority="1703">
      <formula>OR((U483-U482)&gt;5,(U483-U482)&lt;-5)</formula>
    </cfRule>
  </conditionalFormatting>
  <conditionalFormatting sqref="V483">
    <cfRule type="expression" dxfId="1513" priority="1702">
      <formula>OR((V483-V482)&gt;5,(V483-V482)&lt;-5)</formula>
    </cfRule>
  </conditionalFormatting>
  <conditionalFormatting sqref="W483">
    <cfRule type="expression" dxfId="1512" priority="1701">
      <formula>OR((W483-W482)&gt;5,(W483-W482)&lt;-5)</formula>
    </cfRule>
  </conditionalFormatting>
  <conditionalFormatting sqref="X483">
    <cfRule type="expression" dxfId="1511" priority="1700">
      <formula>OR((X483-X482)&gt;5,(X483-X482)&lt;-5)</formula>
    </cfRule>
  </conditionalFormatting>
  <conditionalFormatting sqref="Y483">
    <cfRule type="expression" dxfId="1510" priority="1699">
      <formula>OR((Y483-Y482)&gt;5,(Y483-Y482)&lt;-5)</formula>
    </cfRule>
  </conditionalFormatting>
  <conditionalFormatting sqref="Z483">
    <cfRule type="expression" dxfId="1509" priority="1698">
      <formula>OR((Z483-Z482)&gt;5,(Z483-Z482)&lt;-5)</formula>
    </cfRule>
  </conditionalFormatting>
  <conditionalFormatting sqref="AA483">
    <cfRule type="expression" dxfId="1508" priority="1697">
      <formula>OR((AA483-AA482)&gt;5,(AA483-AA482)&lt;-5)</formula>
    </cfRule>
  </conditionalFormatting>
  <conditionalFormatting sqref="AB483">
    <cfRule type="expression" dxfId="1507" priority="1696">
      <formula>OR((AB483-AB482)&gt;5,(AB483-AB482)&lt;-5)</formula>
    </cfRule>
  </conditionalFormatting>
  <conditionalFormatting sqref="AC483">
    <cfRule type="expression" dxfId="1506" priority="1695">
      <formula>OR((AC483-AC482)&gt;5,(AC483-AC482)&lt;-5)</formula>
    </cfRule>
  </conditionalFormatting>
  <conditionalFormatting sqref="AD483">
    <cfRule type="expression" dxfId="1505" priority="1694">
      <formula>OR((AD483-AD482)&gt;5,(AD483-AD482)&lt;-5)</formula>
    </cfRule>
  </conditionalFormatting>
  <conditionalFormatting sqref="AE483">
    <cfRule type="expression" dxfId="1504" priority="1693">
      <formula>OR((AE483-AE482)&gt;5,(AE483-AE482)&lt;-5)</formula>
    </cfRule>
  </conditionalFormatting>
  <conditionalFormatting sqref="N485:P485">
    <cfRule type="expression" dxfId="1503" priority="1690">
      <formula>OR((N485-N484)&gt;5,(N485-N484)&lt;-5)</formula>
    </cfRule>
  </conditionalFormatting>
  <conditionalFormatting sqref="Q485">
    <cfRule type="expression" dxfId="1502" priority="1689">
      <formula>OR((Q485-Q484)&gt;5,(Q485-Q484)&lt;-5)</formula>
    </cfRule>
  </conditionalFormatting>
  <conditionalFormatting sqref="R485">
    <cfRule type="expression" dxfId="1501" priority="1688">
      <formula>OR((R485-R484)&gt;5,(R485-R484)&lt;-5)</formula>
    </cfRule>
  </conditionalFormatting>
  <conditionalFormatting sqref="S485">
    <cfRule type="expression" dxfId="1500" priority="1687">
      <formula>OR((S485-S484)&gt;5,(S485-S484)&lt;-5)</formula>
    </cfRule>
  </conditionalFormatting>
  <conditionalFormatting sqref="T485">
    <cfRule type="expression" dxfId="1499" priority="1686">
      <formula>OR((T485-T484)&gt;5,(T485-T484)&lt;-5)</formula>
    </cfRule>
  </conditionalFormatting>
  <conditionalFormatting sqref="U485">
    <cfRule type="expression" dxfId="1498" priority="1685">
      <formula>OR((U485-U484)&gt;5,(U485-U484)&lt;-5)</formula>
    </cfRule>
  </conditionalFormatting>
  <conditionalFormatting sqref="V485">
    <cfRule type="expression" dxfId="1497" priority="1684">
      <formula>OR((V485-V484)&gt;5,(V485-V484)&lt;-5)</formula>
    </cfRule>
  </conditionalFormatting>
  <conditionalFormatting sqref="W485">
    <cfRule type="expression" dxfId="1496" priority="1683">
      <formula>OR((W485-W484)&gt;5,(W485-W484)&lt;-5)</formula>
    </cfRule>
  </conditionalFormatting>
  <conditionalFormatting sqref="X485">
    <cfRule type="expression" dxfId="1495" priority="1682">
      <formula>OR((X485-X484)&gt;5,(X485-X484)&lt;-5)</formula>
    </cfRule>
  </conditionalFormatting>
  <conditionalFormatting sqref="Y485">
    <cfRule type="expression" dxfId="1494" priority="1681">
      <formula>OR((Y485-Y484)&gt;5,(Y485-Y484)&lt;-5)</formula>
    </cfRule>
  </conditionalFormatting>
  <conditionalFormatting sqref="Z485">
    <cfRule type="expression" dxfId="1493" priority="1680">
      <formula>OR((Z485-Z484)&gt;5,(Z485-Z484)&lt;-5)</formula>
    </cfRule>
  </conditionalFormatting>
  <conditionalFormatting sqref="AA485">
    <cfRule type="expression" dxfId="1492" priority="1679">
      <formula>OR((AA485-AA484)&gt;5,(AA485-AA484)&lt;-5)</formula>
    </cfRule>
  </conditionalFormatting>
  <conditionalFormatting sqref="AB485">
    <cfRule type="expression" dxfId="1491" priority="1678">
      <formula>OR((AB485-AB484)&gt;5,(AB485-AB484)&lt;-5)</formula>
    </cfRule>
  </conditionalFormatting>
  <conditionalFormatting sqref="AC485">
    <cfRule type="expression" dxfId="1490" priority="1677">
      <formula>OR((AC485-AC484)&gt;5,(AC485-AC484)&lt;-5)</formula>
    </cfRule>
  </conditionalFormatting>
  <conditionalFormatting sqref="AD485">
    <cfRule type="expression" dxfId="1489" priority="1676">
      <formula>OR((AD485-AD484)&gt;5,(AD485-AD484)&lt;-5)</formula>
    </cfRule>
  </conditionalFormatting>
  <conditionalFormatting sqref="AE485">
    <cfRule type="expression" dxfId="1488" priority="1675">
      <formula>OR((AE485-AE484)&gt;5,(AE485-AE484)&lt;-5)</formula>
    </cfRule>
  </conditionalFormatting>
  <conditionalFormatting sqref="N486:P486">
    <cfRule type="expression" dxfId="1487" priority="1672">
      <formula>OR((N486-N485)&gt;5,(N486-N485)&lt;-5)</formula>
    </cfRule>
  </conditionalFormatting>
  <conditionalFormatting sqref="Q486">
    <cfRule type="expression" dxfId="1486" priority="1671">
      <formula>OR((Q486-Q485)&gt;5,(Q486-Q485)&lt;-5)</formula>
    </cfRule>
  </conditionalFormatting>
  <conditionalFormatting sqref="R486">
    <cfRule type="expression" dxfId="1485" priority="1670">
      <formula>OR((R486-R485)&gt;5,(R486-R485)&lt;-5)</formula>
    </cfRule>
  </conditionalFormatting>
  <conditionalFormatting sqref="S486">
    <cfRule type="expression" dxfId="1484" priority="1669">
      <formula>OR((S486-S485)&gt;5,(S486-S485)&lt;-5)</formula>
    </cfRule>
  </conditionalFormatting>
  <conditionalFormatting sqref="T486">
    <cfRule type="expression" dxfId="1483" priority="1668">
      <formula>OR((T486-T485)&gt;5,(T486-T485)&lt;-5)</formula>
    </cfRule>
  </conditionalFormatting>
  <conditionalFormatting sqref="U486">
    <cfRule type="expression" dxfId="1482" priority="1667">
      <formula>OR((U486-U485)&gt;5,(U486-U485)&lt;-5)</formula>
    </cfRule>
  </conditionalFormatting>
  <conditionalFormatting sqref="V486">
    <cfRule type="expression" dxfId="1481" priority="1666">
      <formula>OR((V486-V485)&gt;5,(V486-V485)&lt;-5)</formula>
    </cfRule>
  </conditionalFormatting>
  <conditionalFormatting sqref="W486">
    <cfRule type="expression" dxfId="1480" priority="1665">
      <formula>OR((W486-W485)&gt;5,(W486-W485)&lt;-5)</formula>
    </cfRule>
  </conditionalFormatting>
  <conditionalFormatting sqref="X486">
    <cfRule type="expression" dxfId="1479" priority="1664">
      <formula>OR((X486-X485)&gt;5,(X486-X485)&lt;-5)</formula>
    </cfRule>
  </conditionalFormatting>
  <conditionalFormatting sqref="Y486">
    <cfRule type="expression" dxfId="1478" priority="1663">
      <formula>OR((Y486-Y485)&gt;5,(Y486-Y485)&lt;-5)</formula>
    </cfRule>
  </conditionalFormatting>
  <conditionalFormatting sqref="Z486">
    <cfRule type="expression" dxfId="1477" priority="1662">
      <formula>OR((Z486-Z485)&gt;5,(Z486-Z485)&lt;-5)</formula>
    </cfRule>
  </conditionalFormatting>
  <conditionalFormatting sqref="AA486">
    <cfRule type="expression" dxfId="1476" priority="1661">
      <formula>OR((AA486-AA485)&gt;5,(AA486-AA485)&lt;-5)</formula>
    </cfRule>
  </conditionalFormatting>
  <conditionalFormatting sqref="AB486">
    <cfRule type="expression" dxfId="1475" priority="1660">
      <formula>OR((AB486-AB485)&gt;5,(AB486-AB485)&lt;-5)</formula>
    </cfRule>
  </conditionalFormatting>
  <conditionalFormatting sqref="AC486">
    <cfRule type="expression" dxfId="1474" priority="1659">
      <formula>OR((AC486-AC485)&gt;5,(AC486-AC485)&lt;-5)</formula>
    </cfRule>
  </conditionalFormatting>
  <conditionalFormatting sqref="AD486">
    <cfRule type="expression" dxfId="1473" priority="1658">
      <formula>OR((AD486-AD485)&gt;5,(AD486-AD485)&lt;-5)</formula>
    </cfRule>
  </conditionalFormatting>
  <conditionalFormatting sqref="AE486">
    <cfRule type="expression" dxfId="1472" priority="1657">
      <formula>OR((AE486-AE485)&gt;5,(AE486-AE485)&lt;-5)</formula>
    </cfRule>
  </conditionalFormatting>
  <conditionalFormatting sqref="N488:P488">
    <cfRule type="expression" dxfId="1471" priority="1654">
      <formula>OR((N488-N487)&gt;5,(N488-N487)&lt;-5)</formula>
    </cfRule>
  </conditionalFormatting>
  <conditionalFormatting sqref="Q488">
    <cfRule type="expression" dxfId="1470" priority="1653">
      <formula>OR((Q488-Q487)&gt;5,(Q488-Q487)&lt;-5)</formula>
    </cfRule>
  </conditionalFormatting>
  <conditionalFormatting sqref="R488">
    <cfRule type="expression" dxfId="1469" priority="1652">
      <formula>OR((R488-R487)&gt;5,(R488-R487)&lt;-5)</formula>
    </cfRule>
  </conditionalFormatting>
  <conditionalFormatting sqref="S488">
    <cfRule type="expression" dxfId="1468" priority="1651">
      <formula>OR((S488-S487)&gt;5,(S488-S487)&lt;-5)</formula>
    </cfRule>
  </conditionalFormatting>
  <conditionalFormatting sqref="T488">
    <cfRule type="expression" dxfId="1467" priority="1650">
      <formula>OR((T488-T487)&gt;5,(T488-T487)&lt;-5)</formula>
    </cfRule>
  </conditionalFormatting>
  <conditionalFormatting sqref="U488">
    <cfRule type="expression" dxfId="1466" priority="1649">
      <formula>OR((U488-U487)&gt;5,(U488-U487)&lt;-5)</formula>
    </cfRule>
  </conditionalFormatting>
  <conditionalFormatting sqref="V488">
    <cfRule type="expression" dxfId="1465" priority="1648">
      <formula>OR((V488-V487)&gt;5,(V488-V487)&lt;-5)</formula>
    </cfRule>
  </conditionalFormatting>
  <conditionalFormatting sqref="W488">
    <cfRule type="expression" dxfId="1464" priority="1647">
      <formula>OR((W488-W487)&gt;5,(W488-W487)&lt;-5)</formula>
    </cfRule>
  </conditionalFormatting>
  <conditionalFormatting sqref="X488">
    <cfRule type="expression" dxfId="1463" priority="1646">
      <formula>OR((X488-X487)&gt;5,(X488-X487)&lt;-5)</formula>
    </cfRule>
  </conditionalFormatting>
  <conditionalFormatting sqref="Y488">
    <cfRule type="expression" dxfId="1462" priority="1645">
      <formula>OR((Y488-Y487)&gt;5,(Y488-Y487)&lt;-5)</formula>
    </cfRule>
  </conditionalFormatting>
  <conditionalFormatting sqref="Z488">
    <cfRule type="expression" dxfId="1461" priority="1644">
      <formula>OR((Z488-Z487)&gt;5,(Z488-Z487)&lt;-5)</formula>
    </cfRule>
  </conditionalFormatting>
  <conditionalFormatting sqref="AA488">
    <cfRule type="expression" dxfId="1460" priority="1643">
      <formula>OR((AA488-AA487)&gt;5,(AA488-AA487)&lt;-5)</formula>
    </cfRule>
  </conditionalFormatting>
  <conditionalFormatting sqref="AB488">
    <cfRule type="expression" dxfId="1459" priority="1642">
      <formula>OR((AB488-AB487)&gt;5,(AB488-AB487)&lt;-5)</formula>
    </cfRule>
  </conditionalFormatting>
  <conditionalFormatting sqref="AC488">
    <cfRule type="expression" dxfId="1458" priority="1641">
      <formula>OR((AC488-AC487)&gt;5,(AC488-AC487)&lt;-5)</formula>
    </cfRule>
  </conditionalFormatting>
  <conditionalFormatting sqref="AD488">
    <cfRule type="expression" dxfId="1457" priority="1640">
      <formula>OR((AD488-AD487)&gt;5,(AD488-AD487)&lt;-5)</formula>
    </cfRule>
  </conditionalFormatting>
  <conditionalFormatting sqref="AE488">
    <cfRule type="expression" dxfId="1456" priority="1639">
      <formula>OR((AE488-AE487)&gt;5,(AE488-AE487)&lt;-5)</formula>
    </cfRule>
  </conditionalFormatting>
  <conditionalFormatting sqref="N489:P489">
    <cfRule type="expression" dxfId="1455" priority="1636">
      <formula>OR((N489-N488)&gt;5,(N489-N488)&lt;-5)</formula>
    </cfRule>
  </conditionalFormatting>
  <conditionalFormatting sqref="Q489">
    <cfRule type="expression" dxfId="1454" priority="1635">
      <formula>OR((Q489-Q488)&gt;5,(Q489-Q488)&lt;-5)</formula>
    </cfRule>
  </conditionalFormatting>
  <conditionalFormatting sqref="R489">
    <cfRule type="expression" dxfId="1453" priority="1634">
      <formula>OR((R489-R488)&gt;5,(R489-R488)&lt;-5)</formula>
    </cfRule>
  </conditionalFormatting>
  <conditionalFormatting sqref="S489">
    <cfRule type="expression" dxfId="1452" priority="1633">
      <formula>OR((S489-S488)&gt;5,(S489-S488)&lt;-5)</formula>
    </cfRule>
  </conditionalFormatting>
  <conditionalFormatting sqref="T489">
    <cfRule type="expression" dxfId="1451" priority="1632">
      <formula>OR((T489-T488)&gt;5,(T489-T488)&lt;-5)</formula>
    </cfRule>
  </conditionalFormatting>
  <conditionalFormatting sqref="U489">
    <cfRule type="expression" dxfId="1450" priority="1631">
      <formula>OR((U489-U488)&gt;5,(U489-U488)&lt;-5)</formula>
    </cfRule>
  </conditionalFormatting>
  <conditionalFormatting sqref="V489">
    <cfRule type="expression" dxfId="1449" priority="1630">
      <formula>OR((V489-V488)&gt;5,(V489-V488)&lt;-5)</formula>
    </cfRule>
  </conditionalFormatting>
  <conditionalFormatting sqref="W489">
    <cfRule type="expression" dxfId="1448" priority="1629">
      <formula>OR((W489-W488)&gt;5,(W489-W488)&lt;-5)</formula>
    </cfRule>
  </conditionalFormatting>
  <conditionalFormatting sqref="X489">
    <cfRule type="expression" dxfId="1447" priority="1628">
      <formula>OR((X489-X488)&gt;5,(X489-X488)&lt;-5)</formula>
    </cfRule>
  </conditionalFormatting>
  <conditionalFormatting sqref="Y489">
    <cfRule type="expression" dxfId="1446" priority="1627">
      <formula>OR((Y489-Y488)&gt;5,(Y489-Y488)&lt;-5)</formula>
    </cfRule>
  </conditionalFormatting>
  <conditionalFormatting sqref="Z489">
    <cfRule type="expression" dxfId="1445" priority="1626">
      <formula>OR((Z489-Z488)&gt;5,(Z489-Z488)&lt;-5)</formula>
    </cfRule>
  </conditionalFormatting>
  <conditionalFormatting sqref="AA489">
    <cfRule type="expression" dxfId="1444" priority="1625">
      <formula>OR((AA489-AA488)&gt;5,(AA489-AA488)&lt;-5)</formula>
    </cfRule>
  </conditionalFormatting>
  <conditionalFormatting sqref="AB489">
    <cfRule type="expression" dxfId="1443" priority="1624">
      <formula>OR((AB489-AB488)&gt;5,(AB489-AB488)&lt;-5)</formula>
    </cfRule>
  </conditionalFormatting>
  <conditionalFormatting sqref="AC489">
    <cfRule type="expression" dxfId="1442" priority="1623">
      <formula>OR((AC489-AC488)&gt;5,(AC489-AC488)&lt;-5)</formula>
    </cfRule>
  </conditionalFormatting>
  <conditionalFormatting sqref="AD489">
    <cfRule type="expression" dxfId="1441" priority="1622">
      <formula>OR((AD489-AD488)&gt;5,(AD489-AD488)&lt;-5)</formula>
    </cfRule>
  </conditionalFormatting>
  <conditionalFormatting sqref="AE489">
    <cfRule type="expression" dxfId="1440" priority="1621">
      <formula>OR((AE489-AE488)&gt;5,(AE489-AE488)&lt;-5)</formula>
    </cfRule>
  </conditionalFormatting>
  <conditionalFormatting sqref="N491:P491">
    <cfRule type="expression" dxfId="1439" priority="1618">
      <formula>OR((N491-N490)&gt;5,(N491-N490)&lt;-5)</formula>
    </cfRule>
  </conditionalFormatting>
  <conditionalFormatting sqref="Q491">
    <cfRule type="expression" dxfId="1438" priority="1617">
      <formula>OR((Q491-Q490)&gt;5,(Q491-Q490)&lt;-5)</formula>
    </cfRule>
  </conditionalFormatting>
  <conditionalFormatting sqref="R491">
    <cfRule type="expression" dxfId="1437" priority="1616">
      <formula>OR((R491-R490)&gt;5,(R491-R490)&lt;-5)</formula>
    </cfRule>
  </conditionalFormatting>
  <conditionalFormatting sqref="S491">
    <cfRule type="expression" dxfId="1436" priority="1615">
      <formula>OR((S491-S490)&gt;5,(S491-S490)&lt;-5)</formula>
    </cfRule>
  </conditionalFormatting>
  <conditionalFormatting sqref="T491">
    <cfRule type="expression" dxfId="1435" priority="1614">
      <formula>OR((T491-T490)&gt;5,(T491-T490)&lt;-5)</formula>
    </cfRule>
  </conditionalFormatting>
  <conditionalFormatting sqref="U491">
    <cfRule type="expression" dxfId="1434" priority="1613">
      <formula>OR((U491-U490)&gt;5,(U491-U490)&lt;-5)</formula>
    </cfRule>
  </conditionalFormatting>
  <conditionalFormatting sqref="V491">
    <cfRule type="expression" dxfId="1433" priority="1612">
      <formula>OR((V491-V490)&gt;5,(V491-V490)&lt;-5)</formula>
    </cfRule>
  </conditionalFormatting>
  <conditionalFormatting sqref="W491">
    <cfRule type="expression" dxfId="1432" priority="1611">
      <formula>OR((W491-W490)&gt;5,(W491-W490)&lt;-5)</formula>
    </cfRule>
  </conditionalFormatting>
  <conditionalFormatting sqref="X491">
    <cfRule type="expression" dxfId="1431" priority="1610">
      <formula>OR((X491-X490)&gt;5,(X491-X490)&lt;-5)</formula>
    </cfRule>
  </conditionalFormatting>
  <conditionalFormatting sqref="Y491">
    <cfRule type="expression" dxfId="1430" priority="1609">
      <formula>OR((Y491-Y490)&gt;5,(Y491-Y490)&lt;-5)</formula>
    </cfRule>
  </conditionalFormatting>
  <conditionalFormatting sqref="Z491">
    <cfRule type="expression" dxfId="1429" priority="1608">
      <formula>OR((Z491-Z490)&gt;5,(Z491-Z490)&lt;-5)</formula>
    </cfRule>
  </conditionalFormatting>
  <conditionalFormatting sqref="AA491">
    <cfRule type="expression" dxfId="1428" priority="1607">
      <formula>OR((AA491-AA490)&gt;5,(AA491-AA490)&lt;-5)</formula>
    </cfRule>
  </conditionalFormatting>
  <conditionalFormatting sqref="AB491">
    <cfRule type="expression" dxfId="1427" priority="1606">
      <formula>OR((AB491-AB490)&gt;5,(AB491-AB490)&lt;-5)</formula>
    </cfRule>
  </conditionalFormatting>
  <conditionalFormatting sqref="AC491">
    <cfRule type="expression" dxfId="1426" priority="1605">
      <formula>OR((AC491-AC490)&gt;5,(AC491-AC490)&lt;-5)</formula>
    </cfRule>
  </conditionalFormatting>
  <conditionalFormatting sqref="AD491">
    <cfRule type="expression" dxfId="1425" priority="1604">
      <formula>OR((AD491-AD490)&gt;5,(AD491-AD490)&lt;-5)</formula>
    </cfRule>
  </conditionalFormatting>
  <conditionalFormatting sqref="AE491">
    <cfRule type="expression" dxfId="1424" priority="1603">
      <formula>OR((AE491-AE490)&gt;5,(AE491-AE490)&lt;-5)</formula>
    </cfRule>
  </conditionalFormatting>
  <conditionalFormatting sqref="N492:P492">
    <cfRule type="expression" dxfId="1423" priority="1600">
      <formula>OR((N492-N491)&gt;5,(N492-N491)&lt;-5)</formula>
    </cfRule>
  </conditionalFormatting>
  <conditionalFormatting sqref="Q492">
    <cfRule type="expression" dxfId="1422" priority="1599">
      <formula>OR((Q492-Q491)&gt;5,(Q492-Q491)&lt;-5)</formula>
    </cfRule>
  </conditionalFormatting>
  <conditionalFormatting sqref="R492">
    <cfRule type="expression" dxfId="1421" priority="1598">
      <formula>OR((R492-R491)&gt;5,(R492-R491)&lt;-5)</formula>
    </cfRule>
  </conditionalFormatting>
  <conditionalFormatting sqref="S492">
    <cfRule type="expression" dxfId="1420" priority="1597">
      <formula>OR((S492-S491)&gt;5,(S492-S491)&lt;-5)</formula>
    </cfRule>
  </conditionalFormatting>
  <conditionalFormatting sqref="T492">
    <cfRule type="expression" dxfId="1419" priority="1596">
      <formula>OR((T492-T491)&gt;5,(T492-T491)&lt;-5)</formula>
    </cfRule>
  </conditionalFormatting>
  <conditionalFormatting sqref="U492">
    <cfRule type="expression" dxfId="1418" priority="1595">
      <formula>OR((U492-U491)&gt;5,(U492-U491)&lt;-5)</formula>
    </cfRule>
  </conditionalFormatting>
  <conditionalFormatting sqref="V492">
    <cfRule type="expression" dxfId="1417" priority="1594">
      <formula>OR((V492-V491)&gt;5,(V492-V491)&lt;-5)</formula>
    </cfRule>
  </conditionalFormatting>
  <conditionalFormatting sqref="W492">
    <cfRule type="expression" dxfId="1416" priority="1593">
      <formula>OR((W492-W491)&gt;5,(W492-W491)&lt;-5)</formula>
    </cfRule>
  </conditionalFormatting>
  <conditionalFormatting sqref="X492">
    <cfRule type="expression" dxfId="1415" priority="1592">
      <formula>OR((X492-X491)&gt;5,(X492-X491)&lt;-5)</formula>
    </cfRule>
  </conditionalFormatting>
  <conditionalFormatting sqref="Y492">
    <cfRule type="expression" dxfId="1414" priority="1591">
      <formula>OR((Y492-Y491)&gt;5,(Y492-Y491)&lt;-5)</formula>
    </cfRule>
  </conditionalFormatting>
  <conditionalFormatting sqref="Z492">
    <cfRule type="expression" dxfId="1413" priority="1590">
      <formula>OR((Z492-Z491)&gt;5,(Z492-Z491)&lt;-5)</formula>
    </cfRule>
  </conditionalFormatting>
  <conditionalFormatting sqref="AA492">
    <cfRule type="expression" dxfId="1412" priority="1589">
      <formula>OR((AA492-AA491)&gt;5,(AA492-AA491)&lt;-5)</formula>
    </cfRule>
  </conditionalFormatting>
  <conditionalFormatting sqref="AB492">
    <cfRule type="expression" dxfId="1411" priority="1588">
      <formula>OR((AB492-AB491)&gt;5,(AB492-AB491)&lt;-5)</formula>
    </cfRule>
  </conditionalFormatting>
  <conditionalFormatting sqref="AC492">
    <cfRule type="expression" dxfId="1410" priority="1587">
      <formula>OR((AC492-AC491)&gt;5,(AC492-AC491)&lt;-5)</formula>
    </cfRule>
  </conditionalFormatting>
  <conditionalFormatting sqref="AD492">
    <cfRule type="expression" dxfId="1409" priority="1586">
      <formula>OR((AD492-AD491)&gt;5,(AD492-AD491)&lt;-5)</formula>
    </cfRule>
  </conditionalFormatting>
  <conditionalFormatting sqref="AE492">
    <cfRule type="expression" dxfId="1408" priority="1585">
      <formula>OR((AE492-AE491)&gt;5,(AE492-AE491)&lt;-5)</formula>
    </cfRule>
  </conditionalFormatting>
  <conditionalFormatting sqref="N494:P494">
    <cfRule type="expression" dxfId="1407" priority="1582">
      <formula>OR((N494-N493)&gt;5,(N494-N493)&lt;-5)</formula>
    </cfRule>
  </conditionalFormatting>
  <conditionalFormatting sqref="Q494">
    <cfRule type="expression" dxfId="1406" priority="1581">
      <formula>OR((Q494-Q493)&gt;5,(Q494-Q493)&lt;-5)</formula>
    </cfRule>
  </conditionalFormatting>
  <conditionalFormatting sqref="R494">
    <cfRule type="expression" dxfId="1405" priority="1580">
      <formula>OR((R494-R493)&gt;5,(R494-R493)&lt;-5)</formula>
    </cfRule>
  </conditionalFormatting>
  <conditionalFormatting sqref="S494">
    <cfRule type="expression" dxfId="1404" priority="1579">
      <formula>OR((S494-S493)&gt;5,(S494-S493)&lt;-5)</formula>
    </cfRule>
  </conditionalFormatting>
  <conditionalFormatting sqref="T494">
    <cfRule type="expression" dxfId="1403" priority="1578">
      <formula>OR((T494-T493)&gt;5,(T494-T493)&lt;-5)</formula>
    </cfRule>
  </conditionalFormatting>
  <conditionalFormatting sqref="U494">
    <cfRule type="expression" dxfId="1402" priority="1577">
      <formula>OR((U494-U493)&gt;5,(U494-U493)&lt;-5)</formula>
    </cfRule>
  </conditionalFormatting>
  <conditionalFormatting sqref="V494">
    <cfRule type="expression" dxfId="1401" priority="1576">
      <formula>OR((V494-V493)&gt;5,(V494-V493)&lt;-5)</formula>
    </cfRule>
  </conditionalFormatting>
  <conditionalFormatting sqref="W494">
    <cfRule type="expression" dxfId="1400" priority="1575">
      <formula>OR((W494-W493)&gt;5,(W494-W493)&lt;-5)</formula>
    </cfRule>
  </conditionalFormatting>
  <conditionalFormatting sqref="X494">
    <cfRule type="expression" dxfId="1399" priority="1574">
      <formula>OR((X494-X493)&gt;5,(X494-X493)&lt;-5)</formula>
    </cfRule>
  </conditionalFormatting>
  <conditionalFormatting sqref="Y494">
    <cfRule type="expression" dxfId="1398" priority="1573">
      <formula>OR((Y494-Y493)&gt;5,(Y494-Y493)&lt;-5)</formula>
    </cfRule>
  </conditionalFormatting>
  <conditionalFormatting sqref="Z494">
    <cfRule type="expression" dxfId="1397" priority="1572">
      <formula>OR((Z494-Z493)&gt;5,(Z494-Z493)&lt;-5)</formula>
    </cfRule>
  </conditionalFormatting>
  <conditionalFormatting sqref="AA494">
    <cfRule type="expression" dxfId="1396" priority="1571">
      <formula>OR((AA494-AA493)&gt;5,(AA494-AA493)&lt;-5)</formula>
    </cfRule>
  </conditionalFormatting>
  <conditionalFormatting sqref="AB494">
    <cfRule type="expression" dxfId="1395" priority="1570">
      <formula>OR((AB494-AB493)&gt;5,(AB494-AB493)&lt;-5)</formula>
    </cfRule>
  </conditionalFormatting>
  <conditionalFormatting sqref="AC494">
    <cfRule type="expression" dxfId="1394" priority="1569">
      <formula>OR((AC494-AC493)&gt;5,(AC494-AC493)&lt;-5)</formula>
    </cfRule>
  </conditionalFormatting>
  <conditionalFormatting sqref="AD494">
    <cfRule type="expression" dxfId="1393" priority="1568">
      <formula>OR((AD494-AD493)&gt;5,(AD494-AD493)&lt;-5)</formula>
    </cfRule>
  </conditionalFormatting>
  <conditionalFormatting sqref="AE494">
    <cfRule type="expression" dxfId="1392" priority="1567">
      <formula>OR((AE494-AE493)&gt;5,(AE494-AE493)&lt;-5)</formula>
    </cfRule>
  </conditionalFormatting>
  <conditionalFormatting sqref="N495:P495">
    <cfRule type="expression" dxfId="1391" priority="1564">
      <formula>OR((N495-N494)&gt;5,(N495-N494)&lt;-5)</formula>
    </cfRule>
  </conditionalFormatting>
  <conditionalFormatting sqref="Q495">
    <cfRule type="expression" dxfId="1390" priority="1563">
      <formula>OR((Q495-Q494)&gt;5,(Q495-Q494)&lt;-5)</formula>
    </cfRule>
  </conditionalFormatting>
  <conditionalFormatting sqref="R495">
    <cfRule type="expression" dxfId="1389" priority="1562">
      <formula>OR((R495-R494)&gt;5,(R495-R494)&lt;-5)</formula>
    </cfRule>
  </conditionalFormatting>
  <conditionalFormatting sqref="S495">
    <cfRule type="expression" dxfId="1388" priority="1561">
      <formula>OR((S495-S494)&gt;5,(S495-S494)&lt;-5)</formula>
    </cfRule>
  </conditionalFormatting>
  <conditionalFormatting sqref="T495">
    <cfRule type="expression" dxfId="1387" priority="1560">
      <formula>OR((T495-T494)&gt;5,(T495-T494)&lt;-5)</formula>
    </cfRule>
  </conditionalFormatting>
  <conditionalFormatting sqref="U495">
    <cfRule type="expression" dxfId="1386" priority="1559">
      <formula>OR((U495-U494)&gt;5,(U495-U494)&lt;-5)</formula>
    </cfRule>
  </conditionalFormatting>
  <conditionalFormatting sqref="V495">
    <cfRule type="expression" dxfId="1385" priority="1558">
      <formula>OR((V495-V494)&gt;5,(V495-V494)&lt;-5)</formula>
    </cfRule>
  </conditionalFormatting>
  <conditionalFormatting sqref="W495">
    <cfRule type="expression" dxfId="1384" priority="1557">
      <formula>OR((W495-W494)&gt;5,(W495-W494)&lt;-5)</formula>
    </cfRule>
  </conditionalFormatting>
  <conditionalFormatting sqref="X495">
    <cfRule type="expression" dxfId="1383" priority="1556">
      <formula>OR((X495-X494)&gt;5,(X495-X494)&lt;-5)</formula>
    </cfRule>
  </conditionalFormatting>
  <conditionalFormatting sqref="Y495">
    <cfRule type="expression" dxfId="1382" priority="1555">
      <formula>OR((Y495-Y494)&gt;5,(Y495-Y494)&lt;-5)</formula>
    </cfRule>
  </conditionalFormatting>
  <conditionalFormatting sqref="Z495">
    <cfRule type="expression" dxfId="1381" priority="1554">
      <formula>OR((Z495-Z494)&gt;5,(Z495-Z494)&lt;-5)</formula>
    </cfRule>
  </conditionalFormatting>
  <conditionalFormatting sqref="AA495">
    <cfRule type="expression" dxfId="1380" priority="1553">
      <formula>OR((AA495-AA494)&gt;5,(AA495-AA494)&lt;-5)</formula>
    </cfRule>
  </conditionalFormatting>
  <conditionalFormatting sqref="AB495">
    <cfRule type="expression" dxfId="1379" priority="1552">
      <formula>OR((AB495-AB494)&gt;5,(AB495-AB494)&lt;-5)</formula>
    </cfRule>
  </conditionalFormatting>
  <conditionalFormatting sqref="AC495">
    <cfRule type="expression" dxfId="1378" priority="1551">
      <formula>OR((AC495-AC494)&gt;5,(AC495-AC494)&lt;-5)</formula>
    </cfRule>
  </conditionalFormatting>
  <conditionalFormatting sqref="AD495">
    <cfRule type="expression" dxfId="1377" priority="1550">
      <formula>OR((AD495-AD494)&gt;5,(AD495-AD494)&lt;-5)</formula>
    </cfRule>
  </conditionalFormatting>
  <conditionalFormatting sqref="AE495">
    <cfRule type="expression" dxfId="1376" priority="1549">
      <formula>OR((AE495-AE494)&gt;5,(AE495-AE494)&lt;-5)</formula>
    </cfRule>
  </conditionalFormatting>
  <conditionalFormatting sqref="N497:P497">
    <cfRule type="expression" dxfId="1375" priority="1546">
      <formula>OR((N497-N496)&gt;5,(N497-N496)&lt;-5)</formula>
    </cfRule>
  </conditionalFormatting>
  <conditionalFormatting sqref="Q497">
    <cfRule type="expression" dxfId="1374" priority="1545">
      <formula>OR((Q497-Q496)&gt;5,(Q497-Q496)&lt;-5)</formula>
    </cfRule>
  </conditionalFormatting>
  <conditionalFormatting sqref="R497">
    <cfRule type="expression" dxfId="1373" priority="1544">
      <formula>OR((R497-R496)&gt;5,(R497-R496)&lt;-5)</formula>
    </cfRule>
  </conditionalFormatting>
  <conditionalFormatting sqref="S497">
    <cfRule type="expression" dxfId="1372" priority="1543">
      <formula>OR((S497-S496)&gt;5,(S497-S496)&lt;-5)</formula>
    </cfRule>
  </conditionalFormatting>
  <conditionalFormatting sqref="T497">
    <cfRule type="expression" dxfId="1371" priority="1542">
      <formula>OR((T497-T496)&gt;5,(T497-T496)&lt;-5)</formula>
    </cfRule>
  </conditionalFormatting>
  <conditionalFormatting sqref="U497">
    <cfRule type="expression" dxfId="1370" priority="1541">
      <formula>OR((U497-U496)&gt;5,(U497-U496)&lt;-5)</formula>
    </cfRule>
  </conditionalFormatting>
  <conditionalFormatting sqref="V497">
    <cfRule type="expression" dxfId="1369" priority="1540">
      <formula>OR((V497-V496)&gt;5,(V497-V496)&lt;-5)</formula>
    </cfRule>
  </conditionalFormatting>
  <conditionalFormatting sqref="W497">
    <cfRule type="expression" dxfId="1368" priority="1539">
      <formula>OR((W497-W496)&gt;5,(W497-W496)&lt;-5)</formula>
    </cfRule>
  </conditionalFormatting>
  <conditionalFormatting sqref="X497">
    <cfRule type="expression" dxfId="1367" priority="1538">
      <formula>OR((X497-X496)&gt;5,(X497-X496)&lt;-5)</formula>
    </cfRule>
  </conditionalFormatting>
  <conditionalFormatting sqref="Y497">
    <cfRule type="expression" dxfId="1366" priority="1537">
      <formula>OR((Y497-Y496)&gt;5,(Y497-Y496)&lt;-5)</formula>
    </cfRule>
  </conditionalFormatting>
  <conditionalFormatting sqref="Z497">
    <cfRule type="expression" dxfId="1365" priority="1536">
      <formula>OR((Z497-Z496)&gt;5,(Z497-Z496)&lt;-5)</formula>
    </cfRule>
  </conditionalFormatting>
  <conditionalFormatting sqref="AA497">
    <cfRule type="expression" dxfId="1364" priority="1535">
      <formula>OR((AA497-AA496)&gt;5,(AA497-AA496)&lt;-5)</formula>
    </cfRule>
  </conditionalFormatting>
  <conditionalFormatting sqref="AB497">
    <cfRule type="expression" dxfId="1363" priority="1534">
      <formula>OR((AB497-AB496)&gt;5,(AB497-AB496)&lt;-5)</formula>
    </cfRule>
  </conditionalFormatting>
  <conditionalFormatting sqref="AC497">
    <cfRule type="expression" dxfId="1362" priority="1533">
      <formula>OR((AC497-AC496)&gt;5,(AC497-AC496)&lt;-5)</formula>
    </cfRule>
  </conditionalFormatting>
  <conditionalFormatting sqref="AD497">
    <cfRule type="expression" dxfId="1361" priority="1532">
      <formula>OR((AD497-AD496)&gt;5,(AD497-AD496)&lt;-5)</formula>
    </cfRule>
  </conditionalFormatting>
  <conditionalFormatting sqref="AE497">
    <cfRule type="expression" dxfId="1360" priority="1531">
      <formula>OR((AE497-AE496)&gt;5,(AE497-AE496)&lt;-5)</formula>
    </cfRule>
  </conditionalFormatting>
  <conditionalFormatting sqref="N498:P498">
    <cfRule type="expression" dxfId="1359" priority="1528">
      <formula>OR((N498-N497)&gt;5,(N498-N497)&lt;-5)</formula>
    </cfRule>
  </conditionalFormatting>
  <conditionalFormatting sqref="Q498">
    <cfRule type="expression" dxfId="1358" priority="1527">
      <formula>OR((Q498-Q497)&gt;5,(Q498-Q497)&lt;-5)</formula>
    </cfRule>
  </conditionalFormatting>
  <conditionalFormatting sqref="R498">
    <cfRule type="expression" dxfId="1357" priority="1526">
      <formula>OR((R498-R497)&gt;5,(R498-R497)&lt;-5)</formula>
    </cfRule>
  </conditionalFormatting>
  <conditionalFormatting sqref="S498">
    <cfRule type="expression" dxfId="1356" priority="1525">
      <formula>OR((S498-S497)&gt;5,(S498-S497)&lt;-5)</formula>
    </cfRule>
  </conditionalFormatting>
  <conditionalFormatting sqref="T498">
    <cfRule type="expression" dxfId="1355" priority="1524">
      <formula>OR((T498-T497)&gt;5,(T498-T497)&lt;-5)</formula>
    </cfRule>
  </conditionalFormatting>
  <conditionalFormatting sqref="U498">
    <cfRule type="expression" dxfId="1354" priority="1523">
      <formula>OR((U498-U497)&gt;5,(U498-U497)&lt;-5)</formula>
    </cfRule>
  </conditionalFormatting>
  <conditionalFormatting sqref="V498">
    <cfRule type="expression" dxfId="1353" priority="1522">
      <formula>OR((V498-V497)&gt;5,(V498-V497)&lt;-5)</formula>
    </cfRule>
  </conditionalFormatting>
  <conditionalFormatting sqref="W498">
    <cfRule type="expression" dxfId="1352" priority="1521">
      <formula>OR((W498-W497)&gt;5,(W498-W497)&lt;-5)</formula>
    </cfRule>
  </conditionalFormatting>
  <conditionalFormatting sqref="X498">
    <cfRule type="expression" dxfId="1351" priority="1520">
      <formula>OR((X498-X497)&gt;5,(X498-X497)&lt;-5)</formula>
    </cfRule>
  </conditionalFormatting>
  <conditionalFormatting sqref="Y498">
    <cfRule type="expression" dxfId="1350" priority="1519">
      <formula>OR((Y498-Y497)&gt;5,(Y498-Y497)&lt;-5)</formula>
    </cfRule>
  </conditionalFormatting>
  <conditionalFormatting sqref="Z498">
    <cfRule type="expression" dxfId="1349" priority="1518">
      <formula>OR((Z498-Z497)&gt;5,(Z498-Z497)&lt;-5)</formula>
    </cfRule>
  </conditionalFormatting>
  <conditionalFormatting sqref="AA498">
    <cfRule type="expression" dxfId="1348" priority="1517">
      <formula>OR((AA498-AA497)&gt;5,(AA498-AA497)&lt;-5)</formula>
    </cfRule>
  </conditionalFormatting>
  <conditionalFormatting sqref="AB498">
    <cfRule type="expression" dxfId="1347" priority="1516">
      <formula>OR((AB498-AB497)&gt;5,(AB498-AB497)&lt;-5)</formula>
    </cfRule>
  </conditionalFormatting>
  <conditionalFormatting sqref="AC498">
    <cfRule type="expression" dxfId="1346" priority="1515">
      <formula>OR((AC498-AC497)&gt;5,(AC498-AC497)&lt;-5)</formula>
    </cfRule>
  </conditionalFormatting>
  <conditionalFormatting sqref="AD498">
    <cfRule type="expression" dxfId="1345" priority="1514">
      <formula>OR((AD498-AD497)&gt;5,(AD498-AD497)&lt;-5)</formula>
    </cfRule>
  </conditionalFormatting>
  <conditionalFormatting sqref="AE498">
    <cfRule type="expression" dxfId="1344" priority="1513">
      <formula>OR((AE498-AE497)&gt;5,(AE498-AE497)&lt;-5)</formula>
    </cfRule>
  </conditionalFormatting>
  <conditionalFormatting sqref="N508:P508">
    <cfRule type="expression" dxfId="1343" priority="1510">
      <formula>OR((N508-N507)&gt;5,(N508-N507)&lt;-5)</formula>
    </cfRule>
  </conditionalFormatting>
  <conditionalFormatting sqref="Q508">
    <cfRule type="expression" dxfId="1342" priority="1509">
      <formula>OR((Q508-Q507)&gt;5,(Q508-Q507)&lt;-5)</formula>
    </cfRule>
  </conditionalFormatting>
  <conditionalFormatting sqref="R508">
    <cfRule type="expression" dxfId="1341" priority="1508">
      <formula>OR((R508-R507)&gt;5,(R508-R507)&lt;-5)</formula>
    </cfRule>
  </conditionalFormatting>
  <conditionalFormatting sqref="S508">
    <cfRule type="expression" dxfId="1340" priority="1507">
      <formula>OR((S508-S507)&gt;5,(S508-S507)&lt;-5)</formula>
    </cfRule>
  </conditionalFormatting>
  <conditionalFormatting sqref="T508">
    <cfRule type="expression" dxfId="1339" priority="1506">
      <formula>OR((T508-T507)&gt;5,(T508-T507)&lt;-5)</formula>
    </cfRule>
  </conditionalFormatting>
  <conditionalFormatting sqref="U508">
    <cfRule type="expression" dxfId="1338" priority="1505">
      <formula>OR((U508-U507)&gt;5,(U508-U507)&lt;-5)</formula>
    </cfRule>
  </conditionalFormatting>
  <conditionalFormatting sqref="V508">
    <cfRule type="expression" dxfId="1337" priority="1504">
      <formula>OR((V508-V507)&gt;5,(V508-V507)&lt;-5)</formula>
    </cfRule>
  </conditionalFormatting>
  <conditionalFormatting sqref="W508">
    <cfRule type="expression" dxfId="1336" priority="1503">
      <formula>OR((W508-W507)&gt;5,(W508-W507)&lt;-5)</formula>
    </cfRule>
  </conditionalFormatting>
  <conditionalFormatting sqref="X508">
    <cfRule type="expression" dxfId="1335" priority="1502">
      <formula>OR((X508-X507)&gt;5,(X508-X507)&lt;-5)</formula>
    </cfRule>
  </conditionalFormatting>
  <conditionalFormatting sqref="Y508">
    <cfRule type="expression" dxfId="1334" priority="1501">
      <formula>OR((Y508-Y507)&gt;5,(Y508-Y507)&lt;-5)</formula>
    </cfRule>
  </conditionalFormatting>
  <conditionalFormatting sqref="Z508">
    <cfRule type="expression" dxfId="1333" priority="1500">
      <formula>OR((Z508-Z507)&gt;5,(Z508-Z507)&lt;-5)</formula>
    </cfRule>
  </conditionalFormatting>
  <conditionalFormatting sqref="AA508">
    <cfRule type="expression" dxfId="1332" priority="1499">
      <formula>OR((AA508-AA507)&gt;5,(AA508-AA507)&lt;-5)</formula>
    </cfRule>
  </conditionalFormatting>
  <conditionalFormatting sqref="AB508">
    <cfRule type="expression" dxfId="1331" priority="1498">
      <formula>OR((AB508-AB507)&gt;5,(AB508-AB507)&lt;-5)</formula>
    </cfRule>
  </conditionalFormatting>
  <conditionalFormatting sqref="AC508">
    <cfRule type="expression" dxfId="1330" priority="1497">
      <formula>OR((AC508-AC507)&gt;5,(AC508-AC507)&lt;-5)</formula>
    </cfRule>
  </conditionalFormatting>
  <conditionalFormatting sqref="AD508">
    <cfRule type="expression" dxfId="1329" priority="1496">
      <formula>OR((AD508-AD507)&gt;5,(AD508-AD507)&lt;-5)</formula>
    </cfRule>
  </conditionalFormatting>
  <conditionalFormatting sqref="AE508">
    <cfRule type="expression" dxfId="1328" priority="1495">
      <formula>OR((AE508-AE507)&gt;5,(AE508-AE507)&lt;-5)</formula>
    </cfRule>
  </conditionalFormatting>
  <conditionalFormatting sqref="N509:P509">
    <cfRule type="expression" dxfId="1327" priority="1492">
      <formula>OR((N509-N508)&gt;5,(N509-N508)&lt;-5)</formula>
    </cfRule>
  </conditionalFormatting>
  <conditionalFormatting sqref="Q509">
    <cfRule type="expression" dxfId="1326" priority="1491">
      <formula>OR((Q509-Q508)&gt;5,(Q509-Q508)&lt;-5)</formula>
    </cfRule>
  </conditionalFormatting>
  <conditionalFormatting sqref="R509">
    <cfRule type="expression" dxfId="1325" priority="1490">
      <formula>OR((R509-R508)&gt;5,(R509-R508)&lt;-5)</formula>
    </cfRule>
  </conditionalFormatting>
  <conditionalFormatting sqref="S509">
    <cfRule type="expression" dxfId="1324" priority="1489">
      <formula>OR((S509-S508)&gt;5,(S509-S508)&lt;-5)</formula>
    </cfRule>
  </conditionalFormatting>
  <conditionalFormatting sqref="T509">
    <cfRule type="expression" dxfId="1323" priority="1488">
      <formula>OR((T509-T508)&gt;5,(T509-T508)&lt;-5)</formula>
    </cfRule>
  </conditionalFormatting>
  <conditionalFormatting sqref="U509">
    <cfRule type="expression" dxfId="1322" priority="1487">
      <formula>OR((U509-U508)&gt;5,(U509-U508)&lt;-5)</formula>
    </cfRule>
  </conditionalFormatting>
  <conditionalFormatting sqref="V509">
    <cfRule type="expression" dxfId="1321" priority="1486">
      <formula>OR((V509-V508)&gt;5,(V509-V508)&lt;-5)</formula>
    </cfRule>
  </conditionalFormatting>
  <conditionalFormatting sqref="W509">
    <cfRule type="expression" dxfId="1320" priority="1485">
      <formula>OR((W509-W508)&gt;5,(W509-W508)&lt;-5)</formula>
    </cfRule>
  </conditionalFormatting>
  <conditionalFormatting sqref="X509">
    <cfRule type="expression" dxfId="1319" priority="1484">
      <formula>OR((X509-X508)&gt;5,(X509-X508)&lt;-5)</formula>
    </cfRule>
  </conditionalFormatting>
  <conditionalFormatting sqref="Y509">
    <cfRule type="expression" dxfId="1318" priority="1483">
      <formula>OR((Y509-Y508)&gt;5,(Y509-Y508)&lt;-5)</formula>
    </cfRule>
  </conditionalFormatting>
  <conditionalFormatting sqref="Z509">
    <cfRule type="expression" dxfId="1317" priority="1482">
      <formula>OR((Z509-Z508)&gt;5,(Z509-Z508)&lt;-5)</formula>
    </cfRule>
  </conditionalFormatting>
  <conditionalFormatting sqref="AA509">
    <cfRule type="expression" dxfId="1316" priority="1481">
      <formula>OR((AA509-AA508)&gt;5,(AA509-AA508)&lt;-5)</formula>
    </cfRule>
  </conditionalFormatting>
  <conditionalFormatting sqref="AB509">
    <cfRule type="expression" dxfId="1315" priority="1480">
      <formula>OR((AB509-AB508)&gt;5,(AB509-AB508)&lt;-5)</formula>
    </cfRule>
  </conditionalFormatting>
  <conditionalFormatting sqref="AC509">
    <cfRule type="expression" dxfId="1314" priority="1479">
      <formula>OR((AC509-AC508)&gt;5,(AC509-AC508)&lt;-5)</formula>
    </cfRule>
  </conditionalFormatting>
  <conditionalFormatting sqref="AD509">
    <cfRule type="expression" dxfId="1313" priority="1478">
      <formula>OR((AD509-AD508)&gt;5,(AD509-AD508)&lt;-5)</formula>
    </cfRule>
  </conditionalFormatting>
  <conditionalFormatting sqref="AE509">
    <cfRule type="expression" dxfId="1312" priority="1477">
      <formula>OR((AE509-AE508)&gt;5,(AE509-AE508)&lt;-5)</formula>
    </cfRule>
  </conditionalFormatting>
  <conditionalFormatting sqref="N510:P510">
    <cfRule type="expression" dxfId="1311" priority="1474">
      <formula>OR((N510-N509)&gt;5,(N510-N509)&lt;-5)</formula>
    </cfRule>
  </conditionalFormatting>
  <conditionalFormatting sqref="Q510">
    <cfRule type="expression" dxfId="1310" priority="1473">
      <formula>OR((Q510-Q509)&gt;5,(Q510-Q509)&lt;-5)</formula>
    </cfRule>
  </conditionalFormatting>
  <conditionalFormatting sqref="R510">
    <cfRule type="expression" dxfId="1309" priority="1472">
      <formula>OR((R510-R509)&gt;5,(R510-R509)&lt;-5)</formula>
    </cfRule>
  </conditionalFormatting>
  <conditionalFormatting sqref="S510">
    <cfRule type="expression" dxfId="1308" priority="1471">
      <formula>OR((S510-S509)&gt;5,(S510-S509)&lt;-5)</formula>
    </cfRule>
  </conditionalFormatting>
  <conditionalFormatting sqref="T510">
    <cfRule type="expression" dxfId="1307" priority="1470">
      <formula>OR((T510-T509)&gt;5,(T510-T509)&lt;-5)</formula>
    </cfRule>
  </conditionalFormatting>
  <conditionalFormatting sqref="U510">
    <cfRule type="expression" dxfId="1306" priority="1469">
      <formula>OR((U510-U509)&gt;5,(U510-U509)&lt;-5)</formula>
    </cfRule>
  </conditionalFormatting>
  <conditionalFormatting sqref="V510">
    <cfRule type="expression" dxfId="1305" priority="1468">
      <formula>OR((V510-V509)&gt;5,(V510-V509)&lt;-5)</formula>
    </cfRule>
  </conditionalFormatting>
  <conditionalFormatting sqref="W510">
    <cfRule type="expression" dxfId="1304" priority="1467">
      <formula>OR((W510-W509)&gt;5,(W510-W509)&lt;-5)</formula>
    </cfRule>
  </conditionalFormatting>
  <conditionalFormatting sqref="X510">
    <cfRule type="expression" dxfId="1303" priority="1466">
      <formula>OR((X510-X509)&gt;5,(X510-X509)&lt;-5)</formula>
    </cfRule>
  </conditionalFormatting>
  <conditionalFormatting sqref="Y510">
    <cfRule type="expression" dxfId="1302" priority="1465">
      <formula>OR((Y510-Y509)&gt;5,(Y510-Y509)&lt;-5)</formula>
    </cfRule>
  </conditionalFormatting>
  <conditionalFormatting sqref="Z510">
    <cfRule type="expression" dxfId="1301" priority="1464">
      <formula>OR((Z510-Z509)&gt;5,(Z510-Z509)&lt;-5)</formula>
    </cfRule>
  </conditionalFormatting>
  <conditionalFormatting sqref="AA510">
    <cfRule type="expression" dxfId="1300" priority="1463">
      <formula>OR((AA510-AA509)&gt;5,(AA510-AA509)&lt;-5)</formula>
    </cfRule>
  </conditionalFormatting>
  <conditionalFormatting sqref="AB510">
    <cfRule type="expression" dxfId="1299" priority="1462">
      <formula>OR((AB510-AB509)&gt;5,(AB510-AB509)&lt;-5)</formula>
    </cfRule>
  </conditionalFormatting>
  <conditionalFormatting sqref="AC510">
    <cfRule type="expression" dxfId="1298" priority="1461">
      <formula>OR((AC510-AC509)&gt;5,(AC510-AC509)&lt;-5)</formula>
    </cfRule>
  </conditionalFormatting>
  <conditionalFormatting sqref="AD510">
    <cfRule type="expression" dxfId="1297" priority="1460">
      <formula>OR((AD510-AD509)&gt;5,(AD510-AD509)&lt;-5)</formula>
    </cfRule>
  </conditionalFormatting>
  <conditionalFormatting sqref="AE510">
    <cfRule type="expression" dxfId="1296" priority="1459">
      <formula>OR((AE510-AE509)&gt;5,(AE510-AE509)&lt;-5)</formula>
    </cfRule>
  </conditionalFormatting>
  <conditionalFormatting sqref="N511:P511">
    <cfRule type="expression" dxfId="1295" priority="1456">
      <formula>OR((N511-N510)&gt;5,(N511-N510)&lt;-5)</formula>
    </cfRule>
  </conditionalFormatting>
  <conditionalFormatting sqref="Q511">
    <cfRule type="expression" dxfId="1294" priority="1455">
      <formula>OR((Q511-Q510)&gt;5,(Q511-Q510)&lt;-5)</formula>
    </cfRule>
  </conditionalFormatting>
  <conditionalFormatting sqref="R511">
    <cfRule type="expression" dxfId="1293" priority="1454">
      <formula>OR((R511-R510)&gt;5,(R511-R510)&lt;-5)</formula>
    </cfRule>
  </conditionalFormatting>
  <conditionalFormatting sqref="S511">
    <cfRule type="expression" dxfId="1292" priority="1453">
      <formula>OR((S511-S510)&gt;5,(S511-S510)&lt;-5)</formula>
    </cfRule>
  </conditionalFormatting>
  <conditionalFormatting sqref="T511">
    <cfRule type="expression" dxfId="1291" priority="1452">
      <formula>OR((T511-T510)&gt;5,(T511-T510)&lt;-5)</formula>
    </cfRule>
  </conditionalFormatting>
  <conditionalFormatting sqref="U511">
    <cfRule type="expression" dxfId="1290" priority="1451">
      <formula>OR((U511-U510)&gt;5,(U511-U510)&lt;-5)</formula>
    </cfRule>
  </conditionalFormatting>
  <conditionalFormatting sqref="V511">
    <cfRule type="expression" dxfId="1289" priority="1450">
      <formula>OR((V511-V510)&gt;5,(V511-V510)&lt;-5)</formula>
    </cfRule>
  </conditionalFormatting>
  <conditionalFormatting sqref="W511">
    <cfRule type="expression" dxfId="1288" priority="1449">
      <formula>OR((W511-W510)&gt;5,(W511-W510)&lt;-5)</formula>
    </cfRule>
  </conditionalFormatting>
  <conditionalFormatting sqref="X511">
    <cfRule type="expression" dxfId="1287" priority="1448">
      <formula>OR((X511-X510)&gt;5,(X511-X510)&lt;-5)</formula>
    </cfRule>
  </conditionalFormatting>
  <conditionalFormatting sqref="Y511">
    <cfRule type="expression" dxfId="1286" priority="1447">
      <formula>OR((Y511-Y510)&gt;5,(Y511-Y510)&lt;-5)</formula>
    </cfRule>
  </conditionalFormatting>
  <conditionalFormatting sqref="Z511">
    <cfRule type="expression" dxfId="1285" priority="1446">
      <formula>OR((Z511-Z510)&gt;5,(Z511-Z510)&lt;-5)</formula>
    </cfRule>
  </conditionalFormatting>
  <conditionalFormatting sqref="AA511">
    <cfRule type="expression" dxfId="1284" priority="1445">
      <formula>OR((AA511-AA510)&gt;5,(AA511-AA510)&lt;-5)</formula>
    </cfRule>
  </conditionalFormatting>
  <conditionalFormatting sqref="AB511">
    <cfRule type="expression" dxfId="1283" priority="1444">
      <formula>OR((AB511-AB510)&gt;5,(AB511-AB510)&lt;-5)</formula>
    </cfRule>
  </conditionalFormatting>
  <conditionalFormatting sqref="AC511">
    <cfRule type="expression" dxfId="1282" priority="1443">
      <formula>OR((AC511-AC510)&gt;5,(AC511-AC510)&lt;-5)</formula>
    </cfRule>
  </conditionalFormatting>
  <conditionalFormatting sqref="AD511">
    <cfRule type="expression" dxfId="1281" priority="1442">
      <formula>OR((AD511-AD510)&gt;5,(AD511-AD510)&lt;-5)</formula>
    </cfRule>
  </conditionalFormatting>
  <conditionalFormatting sqref="AE511">
    <cfRule type="expression" dxfId="1280" priority="1441">
      <formula>OR((AE511-AE510)&gt;5,(AE511-AE510)&lt;-5)</formula>
    </cfRule>
  </conditionalFormatting>
  <conditionalFormatting sqref="N512:P512">
    <cfRule type="expression" dxfId="1279" priority="1438">
      <formula>OR((N512-N511)&gt;5,(N512-N511)&lt;-5)</formula>
    </cfRule>
  </conditionalFormatting>
  <conditionalFormatting sqref="Q512">
    <cfRule type="expression" dxfId="1278" priority="1437">
      <formula>OR((Q512-Q511)&gt;5,(Q512-Q511)&lt;-5)</formula>
    </cfRule>
  </conditionalFormatting>
  <conditionalFormatting sqref="R512">
    <cfRule type="expression" dxfId="1277" priority="1436">
      <formula>OR((R512-R511)&gt;5,(R512-R511)&lt;-5)</formula>
    </cfRule>
  </conditionalFormatting>
  <conditionalFormatting sqref="S512">
    <cfRule type="expression" dxfId="1276" priority="1435">
      <formula>OR((S512-S511)&gt;5,(S512-S511)&lt;-5)</formula>
    </cfRule>
  </conditionalFormatting>
  <conditionalFormatting sqref="T512">
    <cfRule type="expression" dxfId="1275" priority="1434">
      <formula>OR((T512-T511)&gt;5,(T512-T511)&lt;-5)</formula>
    </cfRule>
  </conditionalFormatting>
  <conditionalFormatting sqref="U512">
    <cfRule type="expression" dxfId="1274" priority="1433">
      <formula>OR((U512-U511)&gt;5,(U512-U511)&lt;-5)</formula>
    </cfRule>
  </conditionalFormatting>
  <conditionalFormatting sqref="V512">
    <cfRule type="expression" dxfId="1273" priority="1432">
      <formula>OR((V512-V511)&gt;5,(V512-V511)&lt;-5)</formula>
    </cfRule>
  </conditionalFormatting>
  <conditionalFormatting sqref="W512">
    <cfRule type="expression" dxfId="1272" priority="1431">
      <formula>OR((W512-W511)&gt;5,(W512-W511)&lt;-5)</formula>
    </cfRule>
  </conditionalFormatting>
  <conditionalFormatting sqref="X512">
    <cfRule type="expression" dxfId="1271" priority="1430">
      <formula>OR((X512-X511)&gt;5,(X512-X511)&lt;-5)</formula>
    </cfRule>
  </conditionalFormatting>
  <conditionalFormatting sqref="Y512">
    <cfRule type="expression" dxfId="1270" priority="1429">
      <formula>OR((Y512-Y511)&gt;5,(Y512-Y511)&lt;-5)</formula>
    </cfRule>
  </conditionalFormatting>
  <conditionalFormatting sqref="Z512">
    <cfRule type="expression" dxfId="1269" priority="1428">
      <formula>OR((Z512-Z511)&gt;5,(Z512-Z511)&lt;-5)</formula>
    </cfRule>
  </conditionalFormatting>
  <conditionalFormatting sqref="AA512">
    <cfRule type="expression" dxfId="1268" priority="1427">
      <formula>OR((AA512-AA511)&gt;5,(AA512-AA511)&lt;-5)</formula>
    </cfRule>
  </conditionalFormatting>
  <conditionalFormatting sqref="AB512">
    <cfRule type="expression" dxfId="1267" priority="1426">
      <formula>OR((AB512-AB511)&gt;5,(AB512-AB511)&lt;-5)</formula>
    </cfRule>
  </conditionalFormatting>
  <conditionalFormatting sqref="AC512">
    <cfRule type="expression" dxfId="1266" priority="1425">
      <formula>OR((AC512-AC511)&gt;5,(AC512-AC511)&lt;-5)</formula>
    </cfRule>
  </conditionalFormatting>
  <conditionalFormatting sqref="AD512">
    <cfRule type="expression" dxfId="1265" priority="1424">
      <formula>OR((AD512-AD511)&gt;5,(AD512-AD511)&lt;-5)</formula>
    </cfRule>
  </conditionalFormatting>
  <conditionalFormatting sqref="AE512">
    <cfRule type="expression" dxfId="1264" priority="1423">
      <formula>OR((AE512-AE511)&gt;5,(AE512-AE511)&lt;-5)</formula>
    </cfRule>
  </conditionalFormatting>
  <conditionalFormatting sqref="N514:P514">
    <cfRule type="expression" dxfId="1263" priority="1420">
      <formula>OR((N514-N513)&gt;5,(N514-N513)&lt;-5)</formula>
    </cfRule>
  </conditionalFormatting>
  <conditionalFormatting sqref="Q514">
    <cfRule type="expression" dxfId="1262" priority="1419">
      <formula>OR((Q514-Q513)&gt;5,(Q514-Q513)&lt;-5)</formula>
    </cfRule>
  </conditionalFormatting>
  <conditionalFormatting sqref="R514">
    <cfRule type="expression" dxfId="1261" priority="1418">
      <formula>OR((R514-R513)&gt;5,(R514-R513)&lt;-5)</formula>
    </cfRule>
  </conditionalFormatting>
  <conditionalFormatting sqref="S514">
    <cfRule type="expression" dxfId="1260" priority="1417">
      <formula>OR((S514-S513)&gt;5,(S514-S513)&lt;-5)</formula>
    </cfRule>
  </conditionalFormatting>
  <conditionalFormatting sqref="T514">
    <cfRule type="expression" dxfId="1259" priority="1416">
      <formula>OR((T514-T513)&gt;5,(T514-T513)&lt;-5)</formula>
    </cfRule>
  </conditionalFormatting>
  <conditionalFormatting sqref="U514">
    <cfRule type="expression" dxfId="1258" priority="1415">
      <formula>OR((U514-U513)&gt;5,(U514-U513)&lt;-5)</formula>
    </cfRule>
  </conditionalFormatting>
  <conditionalFormatting sqref="V514">
    <cfRule type="expression" dxfId="1257" priority="1414">
      <formula>OR((V514-V513)&gt;5,(V514-V513)&lt;-5)</formula>
    </cfRule>
  </conditionalFormatting>
  <conditionalFormatting sqref="W514">
    <cfRule type="expression" dxfId="1256" priority="1413">
      <formula>OR((W514-W513)&gt;5,(W514-W513)&lt;-5)</formula>
    </cfRule>
  </conditionalFormatting>
  <conditionalFormatting sqref="X514">
    <cfRule type="expression" dxfId="1255" priority="1412">
      <formula>OR((X514-X513)&gt;5,(X514-X513)&lt;-5)</formula>
    </cfRule>
  </conditionalFormatting>
  <conditionalFormatting sqref="Y514">
    <cfRule type="expression" dxfId="1254" priority="1411">
      <formula>OR((Y514-Y513)&gt;5,(Y514-Y513)&lt;-5)</formula>
    </cfRule>
  </conditionalFormatting>
  <conditionalFormatting sqref="Z514">
    <cfRule type="expression" dxfId="1253" priority="1410">
      <formula>OR((Z514-Z513)&gt;5,(Z514-Z513)&lt;-5)</formula>
    </cfRule>
  </conditionalFormatting>
  <conditionalFormatting sqref="AA514">
    <cfRule type="expression" dxfId="1252" priority="1409">
      <formula>OR((AA514-AA513)&gt;5,(AA514-AA513)&lt;-5)</formula>
    </cfRule>
  </conditionalFormatting>
  <conditionalFormatting sqref="AB514">
    <cfRule type="expression" dxfId="1251" priority="1408">
      <formula>OR((AB514-AB513)&gt;5,(AB514-AB513)&lt;-5)</formula>
    </cfRule>
  </conditionalFormatting>
  <conditionalFormatting sqref="AC514">
    <cfRule type="expression" dxfId="1250" priority="1407">
      <formula>OR((AC514-AC513)&gt;5,(AC514-AC513)&lt;-5)</formula>
    </cfRule>
  </conditionalFormatting>
  <conditionalFormatting sqref="AD514">
    <cfRule type="expression" dxfId="1249" priority="1406">
      <formula>OR((AD514-AD513)&gt;5,(AD514-AD513)&lt;-5)</formula>
    </cfRule>
  </conditionalFormatting>
  <conditionalFormatting sqref="AE514">
    <cfRule type="expression" dxfId="1248" priority="1405">
      <formula>OR((AE514-AE513)&gt;5,(AE514-AE513)&lt;-5)</formula>
    </cfRule>
  </conditionalFormatting>
  <conditionalFormatting sqref="N515:P515">
    <cfRule type="expression" dxfId="1247" priority="1402">
      <formula>OR((N515-N514)&gt;5,(N515-N514)&lt;-5)</formula>
    </cfRule>
  </conditionalFormatting>
  <conditionalFormatting sqref="Q515">
    <cfRule type="expression" dxfId="1246" priority="1401">
      <formula>OR((Q515-Q514)&gt;5,(Q515-Q514)&lt;-5)</formula>
    </cfRule>
  </conditionalFormatting>
  <conditionalFormatting sqref="R515">
    <cfRule type="expression" dxfId="1245" priority="1400">
      <formula>OR((R515-R514)&gt;5,(R515-R514)&lt;-5)</formula>
    </cfRule>
  </conditionalFormatting>
  <conditionalFormatting sqref="S515">
    <cfRule type="expression" dxfId="1244" priority="1399">
      <formula>OR((S515-S514)&gt;5,(S515-S514)&lt;-5)</formula>
    </cfRule>
  </conditionalFormatting>
  <conditionalFormatting sqref="T515">
    <cfRule type="expression" dxfId="1243" priority="1398">
      <formula>OR((T515-T514)&gt;5,(T515-T514)&lt;-5)</formula>
    </cfRule>
  </conditionalFormatting>
  <conditionalFormatting sqref="U515">
    <cfRule type="expression" dxfId="1242" priority="1397">
      <formula>OR((U515-U514)&gt;5,(U515-U514)&lt;-5)</formula>
    </cfRule>
  </conditionalFormatting>
  <conditionalFormatting sqref="V515">
    <cfRule type="expression" dxfId="1241" priority="1396">
      <formula>OR((V515-V514)&gt;5,(V515-V514)&lt;-5)</formula>
    </cfRule>
  </conditionalFormatting>
  <conditionalFormatting sqref="W515">
    <cfRule type="expression" dxfId="1240" priority="1395">
      <formula>OR((W515-W514)&gt;5,(W515-W514)&lt;-5)</formula>
    </cfRule>
  </conditionalFormatting>
  <conditionalFormatting sqref="X515">
    <cfRule type="expression" dxfId="1239" priority="1394">
      <formula>OR((X515-X514)&gt;5,(X515-X514)&lt;-5)</formula>
    </cfRule>
  </conditionalFormatting>
  <conditionalFormatting sqref="Y515">
    <cfRule type="expression" dxfId="1238" priority="1393">
      <formula>OR((Y515-Y514)&gt;5,(Y515-Y514)&lt;-5)</formula>
    </cfRule>
  </conditionalFormatting>
  <conditionalFormatting sqref="Z515">
    <cfRule type="expression" dxfId="1237" priority="1392">
      <formula>OR((Z515-Z514)&gt;5,(Z515-Z514)&lt;-5)</formula>
    </cfRule>
  </conditionalFormatting>
  <conditionalFormatting sqref="AA515">
    <cfRule type="expression" dxfId="1236" priority="1391">
      <formula>OR((AA515-AA514)&gt;5,(AA515-AA514)&lt;-5)</formula>
    </cfRule>
  </conditionalFormatting>
  <conditionalFormatting sqref="AB515">
    <cfRule type="expression" dxfId="1235" priority="1390">
      <formula>OR((AB515-AB514)&gt;5,(AB515-AB514)&lt;-5)</formula>
    </cfRule>
  </conditionalFormatting>
  <conditionalFormatting sqref="AC515">
    <cfRule type="expression" dxfId="1234" priority="1389">
      <formula>OR((AC515-AC514)&gt;5,(AC515-AC514)&lt;-5)</formula>
    </cfRule>
  </conditionalFormatting>
  <conditionalFormatting sqref="AD515">
    <cfRule type="expression" dxfId="1233" priority="1388">
      <formula>OR((AD515-AD514)&gt;5,(AD515-AD514)&lt;-5)</formula>
    </cfRule>
  </conditionalFormatting>
  <conditionalFormatting sqref="AE515">
    <cfRule type="expression" dxfId="1232" priority="1387">
      <formula>OR((AE515-AE514)&gt;5,(AE515-AE514)&lt;-5)</formula>
    </cfRule>
  </conditionalFormatting>
  <conditionalFormatting sqref="N517:P517">
    <cfRule type="expression" dxfId="1231" priority="1384">
      <formula>OR((N517-N516)&gt;5,(N517-N516)&lt;-5)</formula>
    </cfRule>
  </conditionalFormatting>
  <conditionalFormatting sqref="Q517">
    <cfRule type="expression" dxfId="1230" priority="1383">
      <formula>OR((Q517-Q516)&gt;5,(Q517-Q516)&lt;-5)</formula>
    </cfRule>
  </conditionalFormatting>
  <conditionalFormatting sqref="R517">
    <cfRule type="expression" dxfId="1229" priority="1382">
      <formula>OR((R517-R516)&gt;5,(R517-R516)&lt;-5)</formula>
    </cfRule>
  </conditionalFormatting>
  <conditionalFormatting sqref="S517">
    <cfRule type="expression" dxfId="1228" priority="1381">
      <formula>OR((S517-S516)&gt;5,(S517-S516)&lt;-5)</formula>
    </cfRule>
  </conditionalFormatting>
  <conditionalFormatting sqref="T517">
    <cfRule type="expression" dxfId="1227" priority="1380">
      <formula>OR((T517-T516)&gt;5,(T517-T516)&lt;-5)</formula>
    </cfRule>
  </conditionalFormatting>
  <conditionalFormatting sqref="U517">
    <cfRule type="expression" dxfId="1226" priority="1379">
      <formula>OR((U517-U516)&gt;5,(U517-U516)&lt;-5)</formula>
    </cfRule>
  </conditionalFormatting>
  <conditionalFormatting sqref="V517">
    <cfRule type="expression" dxfId="1225" priority="1378">
      <formula>OR((V517-V516)&gt;5,(V517-V516)&lt;-5)</formula>
    </cfRule>
  </conditionalFormatting>
  <conditionalFormatting sqref="W517">
    <cfRule type="expression" dxfId="1224" priority="1377">
      <formula>OR((W517-W516)&gt;5,(W517-W516)&lt;-5)</formula>
    </cfRule>
  </conditionalFormatting>
  <conditionalFormatting sqref="X517">
    <cfRule type="expression" dxfId="1223" priority="1376">
      <formula>OR((X517-X516)&gt;5,(X517-X516)&lt;-5)</formula>
    </cfRule>
  </conditionalFormatting>
  <conditionalFormatting sqref="Y517">
    <cfRule type="expression" dxfId="1222" priority="1375">
      <formula>OR((Y517-Y516)&gt;5,(Y517-Y516)&lt;-5)</formula>
    </cfRule>
  </conditionalFormatting>
  <conditionalFormatting sqref="Z517">
    <cfRule type="expression" dxfId="1221" priority="1374">
      <formula>OR((Z517-Z516)&gt;5,(Z517-Z516)&lt;-5)</formula>
    </cfRule>
  </conditionalFormatting>
  <conditionalFormatting sqref="AA517">
    <cfRule type="expression" dxfId="1220" priority="1373">
      <formula>OR((AA517-AA516)&gt;5,(AA517-AA516)&lt;-5)</formula>
    </cfRule>
  </conditionalFormatting>
  <conditionalFormatting sqref="AB517">
    <cfRule type="expression" dxfId="1219" priority="1372">
      <formula>OR((AB517-AB516)&gt;5,(AB517-AB516)&lt;-5)</formula>
    </cfRule>
  </conditionalFormatting>
  <conditionalFormatting sqref="AC517">
    <cfRule type="expression" dxfId="1218" priority="1371">
      <formula>OR((AC517-AC516)&gt;5,(AC517-AC516)&lt;-5)</formula>
    </cfRule>
  </conditionalFormatting>
  <conditionalFormatting sqref="AD517">
    <cfRule type="expression" dxfId="1217" priority="1370">
      <formula>OR((AD517-AD516)&gt;5,(AD517-AD516)&lt;-5)</formula>
    </cfRule>
  </conditionalFormatting>
  <conditionalFormatting sqref="AE517">
    <cfRule type="expression" dxfId="1216" priority="1369">
      <formula>OR((AE517-AE516)&gt;5,(AE517-AE516)&lt;-5)</formula>
    </cfRule>
  </conditionalFormatting>
  <conditionalFormatting sqref="N518:P518">
    <cfRule type="expression" dxfId="1215" priority="1366">
      <formula>OR((N518-N517)&gt;5,(N518-N517)&lt;-5)</formula>
    </cfRule>
  </conditionalFormatting>
  <conditionalFormatting sqref="Q518">
    <cfRule type="expression" dxfId="1214" priority="1365">
      <formula>OR((Q518-Q517)&gt;5,(Q518-Q517)&lt;-5)</formula>
    </cfRule>
  </conditionalFormatting>
  <conditionalFormatting sqref="R518">
    <cfRule type="expression" dxfId="1213" priority="1364">
      <formula>OR((R518-R517)&gt;5,(R518-R517)&lt;-5)</formula>
    </cfRule>
  </conditionalFormatting>
  <conditionalFormatting sqref="S518">
    <cfRule type="expression" dxfId="1212" priority="1363">
      <formula>OR((S518-S517)&gt;5,(S518-S517)&lt;-5)</formula>
    </cfRule>
  </conditionalFormatting>
  <conditionalFormatting sqref="T518">
    <cfRule type="expression" dxfId="1211" priority="1362">
      <formula>OR((T518-T517)&gt;5,(T518-T517)&lt;-5)</formula>
    </cfRule>
  </conditionalFormatting>
  <conditionalFormatting sqref="U518">
    <cfRule type="expression" dxfId="1210" priority="1361">
      <formula>OR((U518-U517)&gt;5,(U518-U517)&lt;-5)</formula>
    </cfRule>
  </conditionalFormatting>
  <conditionalFormatting sqref="V518">
    <cfRule type="expression" dxfId="1209" priority="1360">
      <formula>OR((V518-V517)&gt;5,(V518-V517)&lt;-5)</formula>
    </cfRule>
  </conditionalFormatting>
  <conditionalFormatting sqref="W518">
    <cfRule type="expression" dxfId="1208" priority="1359">
      <formula>OR((W518-W517)&gt;5,(W518-W517)&lt;-5)</formula>
    </cfRule>
  </conditionalFormatting>
  <conditionalFormatting sqref="X518">
    <cfRule type="expression" dxfId="1207" priority="1358">
      <formula>OR((X518-X517)&gt;5,(X518-X517)&lt;-5)</formula>
    </cfRule>
  </conditionalFormatting>
  <conditionalFormatting sqref="Y518">
    <cfRule type="expression" dxfId="1206" priority="1357">
      <formula>OR((Y518-Y517)&gt;5,(Y518-Y517)&lt;-5)</formula>
    </cfRule>
  </conditionalFormatting>
  <conditionalFormatting sqref="Z518">
    <cfRule type="expression" dxfId="1205" priority="1356">
      <formula>OR((Z518-Z517)&gt;5,(Z518-Z517)&lt;-5)</formula>
    </cfRule>
  </conditionalFormatting>
  <conditionalFormatting sqref="AA518">
    <cfRule type="expression" dxfId="1204" priority="1355">
      <formula>OR((AA518-AA517)&gt;5,(AA518-AA517)&lt;-5)</formula>
    </cfRule>
  </conditionalFormatting>
  <conditionalFormatting sqref="AB518">
    <cfRule type="expression" dxfId="1203" priority="1354">
      <formula>OR((AB518-AB517)&gt;5,(AB518-AB517)&lt;-5)</formula>
    </cfRule>
  </conditionalFormatting>
  <conditionalFormatting sqref="AC518">
    <cfRule type="expression" dxfId="1202" priority="1353">
      <formula>OR((AC518-AC517)&gt;5,(AC518-AC517)&lt;-5)</formula>
    </cfRule>
  </conditionalFormatting>
  <conditionalFormatting sqref="AD518">
    <cfRule type="expression" dxfId="1201" priority="1352">
      <formula>OR((AD518-AD517)&gt;5,(AD518-AD517)&lt;-5)</formula>
    </cfRule>
  </conditionalFormatting>
  <conditionalFormatting sqref="AE518">
    <cfRule type="expression" dxfId="1200" priority="1351">
      <formula>OR((AE518-AE517)&gt;5,(AE518-AE517)&lt;-5)</formula>
    </cfRule>
  </conditionalFormatting>
  <conditionalFormatting sqref="N520:P520">
    <cfRule type="expression" dxfId="1199" priority="1348">
      <formula>OR((N520-N519)&gt;5,(N520-N519)&lt;-5)</formula>
    </cfRule>
  </conditionalFormatting>
  <conditionalFormatting sqref="Q520">
    <cfRule type="expression" dxfId="1198" priority="1347">
      <formula>OR((Q520-Q519)&gt;5,(Q520-Q519)&lt;-5)</formula>
    </cfRule>
  </conditionalFormatting>
  <conditionalFormatting sqref="R520">
    <cfRule type="expression" dxfId="1197" priority="1346">
      <formula>OR((R520-R519)&gt;5,(R520-R519)&lt;-5)</formula>
    </cfRule>
  </conditionalFormatting>
  <conditionalFormatting sqref="S520">
    <cfRule type="expression" dxfId="1196" priority="1345">
      <formula>OR((S520-S519)&gt;5,(S520-S519)&lt;-5)</formula>
    </cfRule>
  </conditionalFormatting>
  <conditionalFormatting sqref="T520">
    <cfRule type="expression" dxfId="1195" priority="1344">
      <formula>OR((T520-T519)&gt;5,(T520-T519)&lt;-5)</formula>
    </cfRule>
  </conditionalFormatting>
  <conditionalFormatting sqref="U520">
    <cfRule type="expression" dxfId="1194" priority="1343">
      <formula>OR((U520-U519)&gt;5,(U520-U519)&lt;-5)</formula>
    </cfRule>
  </conditionalFormatting>
  <conditionalFormatting sqref="V520">
    <cfRule type="expression" dxfId="1193" priority="1342">
      <formula>OR((V520-V519)&gt;5,(V520-V519)&lt;-5)</formula>
    </cfRule>
  </conditionalFormatting>
  <conditionalFormatting sqref="W520">
    <cfRule type="expression" dxfId="1192" priority="1341">
      <formula>OR((W520-W519)&gt;5,(W520-W519)&lt;-5)</formula>
    </cfRule>
  </conditionalFormatting>
  <conditionalFormatting sqref="X520">
    <cfRule type="expression" dxfId="1191" priority="1340">
      <formula>OR((X520-X519)&gt;5,(X520-X519)&lt;-5)</formula>
    </cfRule>
  </conditionalFormatting>
  <conditionalFormatting sqref="Y520">
    <cfRule type="expression" dxfId="1190" priority="1339">
      <formula>OR((Y520-Y519)&gt;5,(Y520-Y519)&lt;-5)</formula>
    </cfRule>
  </conditionalFormatting>
  <conditionalFormatting sqref="Z520">
    <cfRule type="expression" dxfId="1189" priority="1338">
      <formula>OR((Z520-Z519)&gt;5,(Z520-Z519)&lt;-5)</formula>
    </cfRule>
  </conditionalFormatting>
  <conditionalFormatting sqref="AA520">
    <cfRule type="expression" dxfId="1188" priority="1337">
      <formula>OR((AA520-AA519)&gt;5,(AA520-AA519)&lt;-5)</formula>
    </cfRule>
  </conditionalFormatting>
  <conditionalFormatting sqref="AB520">
    <cfRule type="expression" dxfId="1187" priority="1336">
      <formula>OR((AB520-AB519)&gt;5,(AB520-AB519)&lt;-5)</formula>
    </cfRule>
  </conditionalFormatting>
  <conditionalFormatting sqref="AC520">
    <cfRule type="expression" dxfId="1186" priority="1335">
      <formula>OR((AC520-AC519)&gt;5,(AC520-AC519)&lt;-5)</formula>
    </cfRule>
  </conditionalFormatting>
  <conditionalFormatting sqref="AD520">
    <cfRule type="expression" dxfId="1185" priority="1334">
      <formula>OR((AD520-AD519)&gt;5,(AD520-AD519)&lt;-5)</formula>
    </cfRule>
  </conditionalFormatting>
  <conditionalFormatting sqref="AE520">
    <cfRule type="expression" dxfId="1184" priority="1333">
      <formula>OR((AE520-AE519)&gt;5,(AE520-AE519)&lt;-5)</formula>
    </cfRule>
  </conditionalFormatting>
  <conditionalFormatting sqref="N521:P521">
    <cfRule type="expression" dxfId="1183" priority="1330">
      <formula>OR((N521-N520)&gt;5,(N521-N520)&lt;-5)</formula>
    </cfRule>
  </conditionalFormatting>
  <conditionalFormatting sqref="Q521">
    <cfRule type="expression" dxfId="1182" priority="1329">
      <formula>OR((Q521-Q520)&gt;5,(Q521-Q520)&lt;-5)</formula>
    </cfRule>
  </conditionalFormatting>
  <conditionalFormatting sqref="R521">
    <cfRule type="expression" dxfId="1181" priority="1328">
      <formula>OR((R521-R520)&gt;5,(R521-R520)&lt;-5)</formula>
    </cfRule>
  </conditionalFormatting>
  <conditionalFormatting sqref="S521">
    <cfRule type="expression" dxfId="1180" priority="1327">
      <formula>OR((S521-S520)&gt;5,(S521-S520)&lt;-5)</formula>
    </cfRule>
  </conditionalFormatting>
  <conditionalFormatting sqref="T521">
    <cfRule type="expression" dxfId="1179" priority="1326">
      <formula>OR((T521-T520)&gt;5,(T521-T520)&lt;-5)</formula>
    </cfRule>
  </conditionalFormatting>
  <conditionalFormatting sqref="U521">
    <cfRule type="expression" dxfId="1178" priority="1325">
      <formula>OR((U521-U520)&gt;5,(U521-U520)&lt;-5)</formula>
    </cfRule>
  </conditionalFormatting>
  <conditionalFormatting sqref="V521">
    <cfRule type="expression" dxfId="1177" priority="1324">
      <formula>OR((V521-V520)&gt;5,(V521-V520)&lt;-5)</formula>
    </cfRule>
  </conditionalFormatting>
  <conditionalFormatting sqref="W521">
    <cfRule type="expression" dxfId="1176" priority="1323">
      <formula>OR((W521-W520)&gt;5,(W521-W520)&lt;-5)</formula>
    </cfRule>
  </conditionalFormatting>
  <conditionalFormatting sqref="X521">
    <cfRule type="expression" dxfId="1175" priority="1322">
      <formula>OR((X521-X520)&gt;5,(X521-X520)&lt;-5)</formula>
    </cfRule>
  </conditionalFormatting>
  <conditionalFormatting sqref="Y521">
    <cfRule type="expression" dxfId="1174" priority="1321">
      <formula>OR((Y521-Y520)&gt;5,(Y521-Y520)&lt;-5)</formula>
    </cfRule>
  </conditionalFormatting>
  <conditionalFormatting sqref="Z521">
    <cfRule type="expression" dxfId="1173" priority="1320">
      <formula>OR((Z521-Z520)&gt;5,(Z521-Z520)&lt;-5)</formula>
    </cfRule>
  </conditionalFormatting>
  <conditionalFormatting sqref="AA521">
    <cfRule type="expression" dxfId="1172" priority="1319">
      <formula>OR((AA521-AA520)&gt;5,(AA521-AA520)&lt;-5)</formula>
    </cfRule>
  </conditionalFormatting>
  <conditionalFormatting sqref="AB521">
    <cfRule type="expression" dxfId="1171" priority="1318">
      <formula>OR((AB521-AB520)&gt;5,(AB521-AB520)&lt;-5)</formula>
    </cfRule>
  </conditionalFormatting>
  <conditionalFormatting sqref="AC521">
    <cfRule type="expression" dxfId="1170" priority="1317">
      <formula>OR((AC521-AC520)&gt;5,(AC521-AC520)&lt;-5)</formula>
    </cfRule>
  </conditionalFormatting>
  <conditionalFormatting sqref="AD521">
    <cfRule type="expression" dxfId="1169" priority="1316">
      <formula>OR((AD521-AD520)&gt;5,(AD521-AD520)&lt;-5)</formula>
    </cfRule>
  </conditionalFormatting>
  <conditionalFormatting sqref="AE521">
    <cfRule type="expression" dxfId="1168" priority="1315">
      <formula>OR((AE521-AE520)&gt;5,(AE521-AE520)&lt;-5)</formula>
    </cfRule>
  </conditionalFormatting>
  <conditionalFormatting sqref="N523:P523">
    <cfRule type="expression" dxfId="1167" priority="1312">
      <formula>OR((N523-N522)&gt;5,(N523-N522)&lt;-5)</formula>
    </cfRule>
  </conditionalFormatting>
  <conditionalFormatting sqref="Q523">
    <cfRule type="expression" dxfId="1166" priority="1311">
      <formula>OR((Q523-Q522)&gt;5,(Q523-Q522)&lt;-5)</formula>
    </cfRule>
  </conditionalFormatting>
  <conditionalFormatting sqref="R523">
    <cfRule type="expression" dxfId="1165" priority="1310">
      <formula>OR((R523-R522)&gt;5,(R523-R522)&lt;-5)</formula>
    </cfRule>
  </conditionalFormatting>
  <conditionalFormatting sqref="S523">
    <cfRule type="expression" dxfId="1164" priority="1309">
      <formula>OR((S523-S522)&gt;5,(S523-S522)&lt;-5)</formula>
    </cfRule>
  </conditionalFormatting>
  <conditionalFormatting sqref="T523">
    <cfRule type="expression" dxfId="1163" priority="1308">
      <formula>OR((T523-T522)&gt;5,(T523-T522)&lt;-5)</formula>
    </cfRule>
  </conditionalFormatting>
  <conditionalFormatting sqref="U523">
    <cfRule type="expression" dxfId="1162" priority="1307">
      <formula>OR((U523-U522)&gt;5,(U523-U522)&lt;-5)</formula>
    </cfRule>
  </conditionalFormatting>
  <conditionalFormatting sqref="V523">
    <cfRule type="expression" dxfId="1161" priority="1306">
      <formula>OR((V523-V522)&gt;5,(V523-V522)&lt;-5)</formula>
    </cfRule>
  </conditionalFormatting>
  <conditionalFormatting sqref="W523">
    <cfRule type="expression" dxfId="1160" priority="1305">
      <formula>OR((W523-W522)&gt;5,(W523-W522)&lt;-5)</formula>
    </cfRule>
  </conditionalFormatting>
  <conditionalFormatting sqref="X523">
    <cfRule type="expression" dxfId="1159" priority="1304">
      <formula>OR((X523-X522)&gt;5,(X523-X522)&lt;-5)</formula>
    </cfRule>
  </conditionalFormatting>
  <conditionalFormatting sqref="Y523">
    <cfRule type="expression" dxfId="1158" priority="1303">
      <formula>OR((Y523-Y522)&gt;5,(Y523-Y522)&lt;-5)</formula>
    </cfRule>
  </conditionalFormatting>
  <conditionalFormatting sqref="Z523">
    <cfRule type="expression" dxfId="1157" priority="1302">
      <formula>OR((Z523-Z522)&gt;5,(Z523-Z522)&lt;-5)</formula>
    </cfRule>
  </conditionalFormatting>
  <conditionalFormatting sqref="AA523">
    <cfRule type="expression" dxfId="1156" priority="1301">
      <formula>OR((AA523-AA522)&gt;5,(AA523-AA522)&lt;-5)</formula>
    </cfRule>
  </conditionalFormatting>
  <conditionalFormatting sqref="AB523">
    <cfRule type="expression" dxfId="1155" priority="1300">
      <formula>OR((AB523-AB522)&gt;5,(AB523-AB522)&lt;-5)</formula>
    </cfRule>
  </conditionalFormatting>
  <conditionalFormatting sqref="AC523">
    <cfRule type="expression" dxfId="1154" priority="1299">
      <formula>OR((AC523-AC522)&gt;5,(AC523-AC522)&lt;-5)</formula>
    </cfRule>
  </conditionalFormatting>
  <conditionalFormatting sqref="AD523">
    <cfRule type="expression" dxfId="1153" priority="1298">
      <formula>OR((AD523-AD522)&gt;5,(AD523-AD522)&lt;-5)</formula>
    </cfRule>
  </conditionalFormatting>
  <conditionalFormatting sqref="AE523">
    <cfRule type="expression" dxfId="1152" priority="1297">
      <formula>OR((AE523-AE522)&gt;5,(AE523-AE522)&lt;-5)</formula>
    </cfRule>
  </conditionalFormatting>
  <conditionalFormatting sqref="N524:P524">
    <cfRule type="expression" dxfId="1151" priority="1294">
      <formula>OR((N524-N523)&gt;5,(N524-N523)&lt;-5)</formula>
    </cfRule>
  </conditionalFormatting>
  <conditionalFormatting sqref="Q524">
    <cfRule type="expression" dxfId="1150" priority="1293">
      <formula>OR((Q524-Q523)&gt;5,(Q524-Q523)&lt;-5)</formula>
    </cfRule>
  </conditionalFormatting>
  <conditionalFormatting sqref="R524">
    <cfRule type="expression" dxfId="1149" priority="1292">
      <formula>OR((R524-R523)&gt;5,(R524-R523)&lt;-5)</formula>
    </cfRule>
  </conditionalFormatting>
  <conditionalFormatting sqref="S524">
    <cfRule type="expression" dxfId="1148" priority="1291">
      <formula>OR((S524-S523)&gt;5,(S524-S523)&lt;-5)</formula>
    </cfRule>
  </conditionalFormatting>
  <conditionalFormatting sqref="T524">
    <cfRule type="expression" dxfId="1147" priority="1290">
      <formula>OR((T524-T523)&gt;5,(T524-T523)&lt;-5)</formula>
    </cfRule>
  </conditionalFormatting>
  <conditionalFormatting sqref="U524">
    <cfRule type="expression" dxfId="1146" priority="1289">
      <formula>OR((U524-U523)&gt;5,(U524-U523)&lt;-5)</formula>
    </cfRule>
  </conditionalFormatting>
  <conditionalFormatting sqref="V524">
    <cfRule type="expression" dxfId="1145" priority="1288">
      <formula>OR((V524-V523)&gt;5,(V524-V523)&lt;-5)</formula>
    </cfRule>
  </conditionalFormatting>
  <conditionalFormatting sqref="W524">
    <cfRule type="expression" dxfId="1144" priority="1287">
      <formula>OR((W524-W523)&gt;5,(W524-W523)&lt;-5)</formula>
    </cfRule>
  </conditionalFormatting>
  <conditionalFormatting sqref="X524">
    <cfRule type="expression" dxfId="1143" priority="1286">
      <formula>OR((X524-X523)&gt;5,(X524-X523)&lt;-5)</formula>
    </cfRule>
  </conditionalFormatting>
  <conditionalFormatting sqref="Y524">
    <cfRule type="expression" dxfId="1142" priority="1285">
      <formula>OR((Y524-Y523)&gt;5,(Y524-Y523)&lt;-5)</formula>
    </cfRule>
  </conditionalFormatting>
  <conditionalFormatting sqref="Z524">
    <cfRule type="expression" dxfId="1141" priority="1284">
      <formula>OR((Z524-Z523)&gt;5,(Z524-Z523)&lt;-5)</formula>
    </cfRule>
  </conditionalFormatting>
  <conditionalFormatting sqref="AA524">
    <cfRule type="expression" dxfId="1140" priority="1283">
      <formula>OR((AA524-AA523)&gt;5,(AA524-AA523)&lt;-5)</formula>
    </cfRule>
  </conditionalFormatting>
  <conditionalFormatting sqref="AB524">
    <cfRule type="expression" dxfId="1139" priority="1282">
      <formula>OR((AB524-AB523)&gt;5,(AB524-AB523)&lt;-5)</formula>
    </cfRule>
  </conditionalFormatting>
  <conditionalFormatting sqref="AC524">
    <cfRule type="expression" dxfId="1138" priority="1281">
      <formula>OR((AC524-AC523)&gt;5,(AC524-AC523)&lt;-5)</formula>
    </cfRule>
  </conditionalFormatting>
  <conditionalFormatting sqref="AD524">
    <cfRule type="expression" dxfId="1137" priority="1280">
      <formula>OR((AD524-AD523)&gt;5,(AD524-AD523)&lt;-5)</formula>
    </cfRule>
  </conditionalFormatting>
  <conditionalFormatting sqref="AE524">
    <cfRule type="expression" dxfId="1136" priority="1279">
      <formula>OR((AE524-AE523)&gt;5,(AE524-AE523)&lt;-5)</formula>
    </cfRule>
  </conditionalFormatting>
  <conditionalFormatting sqref="N526:P526">
    <cfRule type="expression" dxfId="1135" priority="1276">
      <formula>OR((N526-N525)&gt;5,(N526-N525)&lt;-5)</formula>
    </cfRule>
  </conditionalFormatting>
  <conditionalFormatting sqref="Q526">
    <cfRule type="expression" dxfId="1134" priority="1275">
      <formula>OR((Q526-Q525)&gt;5,(Q526-Q525)&lt;-5)</formula>
    </cfRule>
  </conditionalFormatting>
  <conditionalFormatting sqref="R526">
    <cfRule type="expression" dxfId="1133" priority="1274">
      <formula>OR((R526-R525)&gt;5,(R526-R525)&lt;-5)</formula>
    </cfRule>
  </conditionalFormatting>
  <conditionalFormatting sqref="S526">
    <cfRule type="expression" dxfId="1132" priority="1273">
      <formula>OR((S526-S525)&gt;5,(S526-S525)&lt;-5)</formula>
    </cfRule>
  </conditionalFormatting>
  <conditionalFormatting sqref="T526">
    <cfRule type="expression" dxfId="1131" priority="1272">
      <formula>OR((T526-T525)&gt;5,(T526-T525)&lt;-5)</formula>
    </cfRule>
  </conditionalFormatting>
  <conditionalFormatting sqref="U526">
    <cfRule type="expression" dxfId="1130" priority="1271">
      <formula>OR((U526-U525)&gt;5,(U526-U525)&lt;-5)</formula>
    </cfRule>
  </conditionalFormatting>
  <conditionalFormatting sqref="V526">
    <cfRule type="expression" dxfId="1129" priority="1270">
      <formula>OR((V526-V525)&gt;5,(V526-V525)&lt;-5)</formula>
    </cfRule>
  </conditionalFormatting>
  <conditionalFormatting sqref="W526">
    <cfRule type="expression" dxfId="1128" priority="1269">
      <formula>OR((W526-W525)&gt;5,(W526-W525)&lt;-5)</formula>
    </cfRule>
  </conditionalFormatting>
  <conditionalFormatting sqref="X526">
    <cfRule type="expression" dxfId="1127" priority="1268">
      <formula>OR((X526-X525)&gt;5,(X526-X525)&lt;-5)</formula>
    </cfRule>
  </conditionalFormatting>
  <conditionalFormatting sqref="Y526">
    <cfRule type="expression" dxfId="1126" priority="1267">
      <formula>OR((Y526-Y525)&gt;5,(Y526-Y525)&lt;-5)</formula>
    </cfRule>
  </conditionalFormatting>
  <conditionalFormatting sqref="Z526">
    <cfRule type="expression" dxfId="1125" priority="1266">
      <formula>OR((Z526-Z525)&gt;5,(Z526-Z525)&lt;-5)</formula>
    </cfRule>
  </conditionalFormatting>
  <conditionalFormatting sqref="AA526">
    <cfRule type="expression" dxfId="1124" priority="1265">
      <formula>OR((AA526-AA525)&gt;5,(AA526-AA525)&lt;-5)</formula>
    </cfRule>
  </conditionalFormatting>
  <conditionalFormatting sqref="AB526">
    <cfRule type="expression" dxfId="1123" priority="1264">
      <formula>OR((AB526-AB525)&gt;5,(AB526-AB525)&lt;-5)</formula>
    </cfRule>
  </conditionalFormatting>
  <conditionalFormatting sqref="AC526">
    <cfRule type="expression" dxfId="1122" priority="1263">
      <formula>OR((AC526-AC525)&gt;5,(AC526-AC525)&lt;-5)</formula>
    </cfRule>
  </conditionalFormatting>
  <conditionalFormatting sqref="AD526">
    <cfRule type="expression" dxfId="1121" priority="1262">
      <formula>OR((AD526-AD525)&gt;5,(AD526-AD525)&lt;-5)</formula>
    </cfRule>
  </conditionalFormatting>
  <conditionalFormatting sqref="AE526">
    <cfRule type="expression" dxfId="1120" priority="1261">
      <formula>OR((AE526-AE525)&gt;5,(AE526-AE525)&lt;-5)</formula>
    </cfRule>
  </conditionalFormatting>
  <conditionalFormatting sqref="N527:P527">
    <cfRule type="expression" dxfId="1119" priority="1258">
      <formula>OR((N527-N526)&gt;5,(N527-N526)&lt;-5)</formula>
    </cfRule>
  </conditionalFormatting>
  <conditionalFormatting sqref="Q527">
    <cfRule type="expression" dxfId="1118" priority="1257">
      <formula>OR((Q527-Q526)&gt;5,(Q527-Q526)&lt;-5)</formula>
    </cfRule>
  </conditionalFormatting>
  <conditionalFormatting sqref="R527">
    <cfRule type="expression" dxfId="1117" priority="1256">
      <formula>OR((R527-R526)&gt;5,(R527-R526)&lt;-5)</formula>
    </cfRule>
  </conditionalFormatting>
  <conditionalFormatting sqref="S527">
    <cfRule type="expression" dxfId="1116" priority="1255">
      <formula>OR((S527-S526)&gt;5,(S527-S526)&lt;-5)</formula>
    </cfRule>
  </conditionalFormatting>
  <conditionalFormatting sqref="T527">
    <cfRule type="expression" dxfId="1115" priority="1254">
      <formula>OR((T527-T526)&gt;5,(T527-T526)&lt;-5)</formula>
    </cfRule>
  </conditionalFormatting>
  <conditionalFormatting sqref="U527">
    <cfRule type="expression" dxfId="1114" priority="1253">
      <formula>OR((U527-U526)&gt;5,(U527-U526)&lt;-5)</formula>
    </cfRule>
  </conditionalFormatting>
  <conditionalFormatting sqref="V527">
    <cfRule type="expression" dxfId="1113" priority="1252">
      <formula>OR((V527-V526)&gt;5,(V527-V526)&lt;-5)</formula>
    </cfRule>
  </conditionalFormatting>
  <conditionalFormatting sqref="W527">
    <cfRule type="expression" dxfId="1112" priority="1251">
      <formula>OR((W527-W526)&gt;5,(W527-W526)&lt;-5)</formula>
    </cfRule>
  </conditionalFormatting>
  <conditionalFormatting sqref="X527">
    <cfRule type="expression" dxfId="1111" priority="1250">
      <formula>OR((X527-X526)&gt;5,(X527-X526)&lt;-5)</formula>
    </cfRule>
  </conditionalFormatting>
  <conditionalFormatting sqref="Y527">
    <cfRule type="expression" dxfId="1110" priority="1249">
      <formula>OR((Y527-Y526)&gt;5,(Y527-Y526)&lt;-5)</formula>
    </cfRule>
  </conditionalFormatting>
  <conditionalFormatting sqref="Z527">
    <cfRule type="expression" dxfId="1109" priority="1248">
      <formula>OR((Z527-Z526)&gt;5,(Z527-Z526)&lt;-5)</formula>
    </cfRule>
  </conditionalFormatting>
  <conditionalFormatting sqref="AA527">
    <cfRule type="expression" dxfId="1108" priority="1247">
      <formula>OR((AA527-AA526)&gt;5,(AA527-AA526)&lt;-5)</formula>
    </cfRule>
  </conditionalFormatting>
  <conditionalFormatting sqref="AB527">
    <cfRule type="expression" dxfId="1107" priority="1246">
      <formula>OR((AB527-AB526)&gt;5,(AB527-AB526)&lt;-5)</formula>
    </cfRule>
  </conditionalFormatting>
  <conditionalFormatting sqref="AC527">
    <cfRule type="expression" dxfId="1106" priority="1245">
      <formula>OR((AC527-AC526)&gt;5,(AC527-AC526)&lt;-5)</formula>
    </cfRule>
  </conditionalFormatting>
  <conditionalFormatting sqref="AD527">
    <cfRule type="expression" dxfId="1105" priority="1244">
      <formula>OR((AD527-AD526)&gt;5,(AD527-AD526)&lt;-5)</formula>
    </cfRule>
  </conditionalFormatting>
  <conditionalFormatting sqref="AE527">
    <cfRule type="expression" dxfId="1104" priority="1243">
      <formula>OR((AE527-AE526)&gt;5,(AE527-AE526)&lt;-5)</formula>
    </cfRule>
  </conditionalFormatting>
  <conditionalFormatting sqref="N529:P529">
    <cfRule type="expression" dxfId="1103" priority="1240">
      <formula>OR((N529-N528)&gt;5,(N529-N528)&lt;-5)</formula>
    </cfRule>
  </conditionalFormatting>
  <conditionalFormatting sqref="Q529">
    <cfRule type="expression" dxfId="1102" priority="1239">
      <formula>OR((Q529-Q528)&gt;5,(Q529-Q528)&lt;-5)</formula>
    </cfRule>
  </conditionalFormatting>
  <conditionalFormatting sqref="R529">
    <cfRule type="expression" dxfId="1101" priority="1238">
      <formula>OR((R529-R528)&gt;5,(R529-R528)&lt;-5)</formula>
    </cfRule>
  </conditionalFormatting>
  <conditionalFormatting sqref="S529">
    <cfRule type="expression" dxfId="1100" priority="1237">
      <formula>OR((S529-S528)&gt;5,(S529-S528)&lt;-5)</formula>
    </cfRule>
  </conditionalFormatting>
  <conditionalFormatting sqref="T529">
    <cfRule type="expression" dxfId="1099" priority="1236">
      <formula>OR((T529-T528)&gt;5,(T529-T528)&lt;-5)</formula>
    </cfRule>
  </conditionalFormatting>
  <conditionalFormatting sqref="U529">
    <cfRule type="expression" dxfId="1098" priority="1235">
      <formula>OR((U529-U528)&gt;5,(U529-U528)&lt;-5)</formula>
    </cfRule>
  </conditionalFormatting>
  <conditionalFormatting sqref="V529">
    <cfRule type="expression" dxfId="1097" priority="1234">
      <formula>OR((V529-V528)&gt;5,(V529-V528)&lt;-5)</formula>
    </cfRule>
  </conditionalFormatting>
  <conditionalFormatting sqref="W529">
    <cfRule type="expression" dxfId="1096" priority="1233">
      <formula>OR((W529-W528)&gt;5,(W529-W528)&lt;-5)</formula>
    </cfRule>
  </conditionalFormatting>
  <conditionalFormatting sqref="X529">
    <cfRule type="expression" dxfId="1095" priority="1232">
      <formula>OR((X529-X528)&gt;5,(X529-X528)&lt;-5)</formula>
    </cfRule>
  </conditionalFormatting>
  <conditionalFormatting sqref="Y529">
    <cfRule type="expression" dxfId="1094" priority="1231">
      <formula>OR((Y529-Y528)&gt;5,(Y529-Y528)&lt;-5)</formula>
    </cfRule>
  </conditionalFormatting>
  <conditionalFormatting sqref="Z529">
    <cfRule type="expression" dxfId="1093" priority="1230">
      <formula>OR((Z529-Z528)&gt;5,(Z529-Z528)&lt;-5)</formula>
    </cfRule>
  </conditionalFormatting>
  <conditionalFormatting sqref="AA529">
    <cfRule type="expression" dxfId="1092" priority="1229">
      <formula>OR((AA529-AA528)&gt;5,(AA529-AA528)&lt;-5)</formula>
    </cfRule>
  </conditionalFormatting>
  <conditionalFormatting sqref="AB529">
    <cfRule type="expression" dxfId="1091" priority="1228">
      <formula>OR((AB529-AB528)&gt;5,(AB529-AB528)&lt;-5)</formula>
    </cfRule>
  </conditionalFormatting>
  <conditionalFormatting sqref="AC529">
    <cfRule type="expression" dxfId="1090" priority="1227">
      <formula>OR((AC529-AC528)&gt;5,(AC529-AC528)&lt;-5)</formula>
    </cfRule>
  </conditionalFormatting>
  <conditionalFormatting sqref="AD529">
    <cfRule type="expression" dxfId="1089" priority="1226">
      <formula>OR((AD529-AD528)&gt;5,(AD529-AD528)&lt;-5)</formula>
    </cfRule>
  </conditionalFormatting>
  <conditionalFormatting sqref="AE529">
    <cfRule type="expression" dxfId="1088" priority="1225">
      <formula>OR((AE529-AE528)&gt;5,(AE529-AE528)&lt;-5)</formula>
    </cfRule>
  </conditionalFormatting>
  <conditionalFormatting sqref="N530:P530">
    <cfRule type="expression" dxfId="1087" priority="1222">
      <formula>OR((N530-N529)&gt;5,(N530-N529)&lt;-5)</formula>
    </cfRule>
  </conditionalFormatting>
  <conditionalFormatting sqref="Q530">
    <cfRule type="expression" dxfId="1086" priority="1221">
      <formula>OR((Q530-Q529)&gt;5,(Q530-Q529)&lt;-5)</formula>
    </cfRule>
  </conditionalFormatting>
  <conditionalFormatting sqref="R530">
    <cfRule type="expression" dxfId="1085" priority="1220">
      <formula>OR((R530-R529)&gt;5,(R530-R529)&lt;-5)</formula>
    </cfRule>
  </conditionalFormatting>
  <conditionalFormatting sqref="S530">
    <cfRule type="expression" dxfId="1084" priority="1219">
      <formula>OR((S530-S529)&gt;5,(S530-S529)&lt;-5)</formula>
    </cfRule>
  </conditionalFormatting>
  <conditionalFormatting sqref="T530">
    <cfRule type="expression" dxfId="1083" priority="1218">
      <formula>OR((T530-T529)&gt;5,(T530-T529)&lt;-5)</formula>
    </cfRule>
  </conditionalFormatting>
  <conditionalFormatting sqref="U530">
    <cfRule type="expression" dxfId="1082" priority="1217">
      <formula>OR((U530-U529)&gt;5,(U530-U529)&lt;-5)</formula>
    </cfRule>
  </conditionalFormatting>
  <conditionalFormatting sqref="V530">
    <cfRule type="expression" dxfId="1081" priority="1216">
      <formula>OR((V530-V529)&gt;5,(V530-V529)&lt;-5)</formula>
    </cfRule>
  </conditionalFormatting>
  <conditionalFormatting sqref="W530">
    <cfRule type="expression" dxfId="1080" priority="1215">
      <formula>OR((W530-W529)&gt;5,(W530-W529)&lt;-5)</formula>
    </cfRule>
  </conditionalFormatting>
  <conditionalFormatting sqref="X530">
    <cfRule type="expression" dxfId="1079" priority="1214">
      <formula>OR((X530-X529)&gt;5,(X530-X529)&lt;-5)</formula>
    </cfRule>
  </conditionalFormatting>
  <conditionalFormatting sqref="Y530">
    <cfRule type="expression" dxfId="1078" priority="1213">
      <formula>OR((Y530-Y529)&gt;5,(Y530-Y529)&lt;-5)</formula>
    </cfRule>
  </conditionalFormatting>
  <conditionalFormatting sqref="Z530">
    <cfRule type="expression" dxfId="1077" priority="1212">
      <formula>OR((Z530-Z529)&gt;5,(Z530-Z529)&lt;-5)</formula>
    </cfRule>
  </conditionalFormatting>
  <conditionalFormatting sqref="AA530">
    <cfRule type="expression" dxfId="1076" priority="1211">
      <formula>OR((AA530-AA529)&gt;5,(AA530-AA529)&lt;-5)</formula>
    </cfRule>
  </conditionalFormatting>
  <conditionalFormatting sqref="AB530">
    <cfRule type="expression" dxfId="1075" priority="1210">
      <formula>OR((AB530-AB529)&gt;5,(AB530-AB529)&lt;-5)</formula>
    </cfRule>
  </conditionalFormatting>
  <conditionalFormatting sqref="AC530">
    <cfRule type="expression" dxfId="1074" priority="1209">
      <formula>OR((AC530-AC529)&gt;5,(AC530-AC529)&lt;-5)</formula>
    </cfRule>
  </conditionalFormatting>
  <conditionalFormatting sqref="AD530">
    <cfRule type="expression" dxfId="1073" priority="1208">
      <formula>OR((AD530-AD529)&gt;5,(AD530-AD529)&lt;-5)</formula>
    </cfRule>
  </conditionalFormatting>
  <conditionalFormatting sqref="AE530">
    <cfRule type="expression" dxfId="1072" priority="1207">
      <formula>OR((AE530-AE529)&gt;5,(AE530-AE529)&lt;-5)</formula>
    </cfRule>
  </conditionalFormatting>
  <conditionalFormatting sqref="N532:P532">
    <cfRule type="expression" dxfId="1071" priority="1204">
      <formula>OR((N532-N531)&gt;5,(N532-N531)&lt;-5)</formula>
    </cfRule>
  </conditionalFormatting>
  <conditionalFormatting sqref="Q532">
    <cfRule type="expression" dxfId="1070" priority="1203">
      <formula>OR((Q532-Q531)&gt;5,(Q532-Q531)&lt;-5)</formula>
    </cfRule>
  </conditionalFormatting>
  <conditionalFormatting sqref="R532">
    <cfRule type="expression" dxfId="1069" priority="1202">
      <formula>OR((R532-R531)&gt;5,(R532-R531)&lt;-5)</formula>
    </cfRule>
  </conditionalFormatting>
  <conditionalFormatting sqref="S532">
    <cfRule type="expression" dxfId="1068" priority="1201">
      <formula>OR((S532-S531)&gt;5,(S532-S531)&lt;-5)</formula>
    </cfRule>
  </conditionalFormatting>
  <conditionalFormatting sqref="T532">
    <cfRule type="expression" dxfId="1067" priority="1200">
      <formula>OR((T532-T531)&gt;5,(T532-T531)&lt;-5)</formula>
    </cfRule>
  </conditionalFormatting>
  <conditionalFormatting sqref="U532">
    <cfRule type="expression" dxfId="1066" priority="1199">
      <formula>OR((U532-U531)&gt;5,(U532-U531)&lt;-5)</formula>
    </cfRule>
  </conditionalFormatting>
  <conditionalFormatting sqref="V532">
    <cfRule type="expression" dxfId="1065" priority="1198">
      <formula>OR((V532-V531)&gt;5,(V532-V531)&lt;-5)</formula>
    </cfRule>
  </conditionalFormatting>
  <conditionalFormatting sqref="W532">
    <cfRule type="expression" dxfId="1064" priority="1197">
      <formula>OR((W532-W531)&gt;5,(W532-W531)&lt;-5)</formula>
    </cfRule>
  </conditionalFormatting>
  <conditionalFormatting sqref="X532">
    <cfRule type="expression" dxfId="1063" priority="1196">
      <formula>OR((X532-X531)&gt;5,(X532-X531)&lt;-5)</formula>
    </cfRule>
  </conditionalFormatting>
  <conditionalFormatting sqref="Y532">
    <cfRule type="expression" dxfId="1062" priority="1195">
      <formula>OR((Y532-Y531)&gt;5,(Y532-Y531)&lt;-5)</formula>
    </cfRule>
  </conditionalFormatting>
  <conditionalFormatting sqref="Z532">
    <cfRule type="expression" dxfId="1061" priority="1194">
      <formula>OR((Z532-Z531)&gt;5,(Z532-Z531)&lt;-5)</formula>
    </cfRule>
  </conditionalFormatting>
  <conditionalFormatting sqref="AA532">
    <cfRule type="expression" dxfId="1060" priority="1193">
      <formula>OR((AA532-AA531)&gt;5,(AA532-AA531)&lt;-5)</formula>
    </cfRule>
  </conditionalFormatting>
  <conditionalFormatting sqref="AB532">
    <cfRule type="expression" dxfId="1059" priority="1192">
      <formula>OR((AB532-AB531)&gt;5,(AB532-AB531)&lt;-5)</formula>
    </cfRule>
  </conditionalFormatting>
  <conditionalFormatting sqref="AC532">
    <cfRule type="expression" dxfId="1058" priority="1191">
      <formula>OR((AC532-AC531)&gt;5,(AC532-AC531)&lt;-5)</formula>
    </cfRule>
  </conditionalFormatting>
  <conditionalFormatting sqref="AD532">
    <cfRule type="expression" dxfId="1057" priority="1190">
      <formula>OR((AD532-AD531)&gt;5,(AD532-AD531)&lt;-5)</formula>
    </cfRule>
  </conditionalFormatting>
  <conditionalFormatting sqref="AE532">
    <cfRule type="expression" dxfId="1056" priority="1189">
      <formula>OR((AE532-AE531)&gt;5,(AE532-AE531)&lt;-5)</formula>
    </cfRule>
  </conditionalFormatting>
  <conditionalFormatting sqref="N533:P533">
    <cfRule type="expression" dxfId="1055" priority="1186">
      <formula>OR((N533-N532)&gt;5,(N533-N532)&lt;-5)</formula>
    </cfRule>
  </conditionalFormatting>
  <conditionalFormatting sqref="Q533">
    <cfRule type="expression" dxfId="1054" priority="1185">
      <formula>OR((Q533-Q532)&gt;5,(Q533-Q532)&lt;-5)</formula>
    </cfRule>
  </conditionalFormatting>
  <conditionalFormatting sqref="R533">
    <cfRule type="expression" dxfId="1053" priority="1184">
      <formula>OR((R533-R532)&gt;5,(R533-R532)&lt;-5)</formula>
    </cfRule>
  </conditionalFormatting>
  <conditionalFormatting sqref="S533">
    <cfRule type="expression" dxfId="1052" priority="1183">
      <formula>OR((S533-S532)&gt;5,(S533-S532)&lt;-5)</formula>
    </cfRule>
  </conditionalFormatting>
  <conditionalFormatting sqref="T533">
    <cfRule type="expression" dxfId="1051" priority="1182">
      <formula>OR((T533-T532)&gt;5,(T533-T532)&lt;-5)</formula>
    </cfRule>
  </conditionalFormatting>
  <conditionalFormatting sqref="U533">
    <cfRule type="expression" dxfId="1050" priority="1181">
      <formula>OR((U533-U532)&gt;5,(U533-U532)&lt;-5)</formula>
    </cfRule>
  </conditionalFormatting>
  <conditionalFormatting sqref="V533">
    <cfRule type="expression" dxfId="1049" priority="1180">
      <formula>OR((V533-V532)&gt;5,(V533-V532)&lt;-5)</formula>
    </cfRule>
  </conditionalFormatting>
  <conditionalFormatting sqref="W533">
    <cfRule type="expression" dxfId="1048" priority="1179">
      <formula>OR((W533-W532)&gt;5,(W533-W532)&lt;-5)</formula>
    </cfRule>
  </conditionalFormatting>
  <conditionalFormatting sqref="X533">
    <cfRule type="expression" dxfId="1047" priority="1178">
      <formula>OR((X533-X532)&gt;5,(X533-X532)&lt;-5)</formula>
    </cfRule>
  </conditionalFormatting>
  <conditionalFormatting sqref="Y533">
    <cfRule type="expression" dxfId="1046" priority="1177">
      <formula>OR((Y533-Y532)&gt;5,(Y533-Y532)&lt;-5)</formula>
    </cfRule>
  </conditionalFormatting>
  <conditionalFormatting sqref="Z533">
    <cfRule type="expression" dxfId="1045" priority="1176">
      <formula>OR((Z533-Z532)&gt;5,(Z533-Z532)&lt;-5)</formula>
    </cfRule>
  </conditionalFormatting>
  <conditionalFormatting sqref="AA533">
    <cfRule type="expression" dxfId="1044" priority="1175">
      <formula>OR((AA533-AA532)&gt;5,(AA533-AA532)&lt;-5)</formula>
    </cfRule>
  </conditionalFormatting>
  <conditionalFormatting sqref="AB533">
    <cfRule type="expression" dxfId="1043" priority="1174">
      <formula>OR((AB533-AB532)&gt;5,(AB533-AB532)&lt;-5)</formula>
    </cfRule>
  </conditionalFormatting>
  <conditionalFormatting sqref="AC533">
    <cfRule type="expression" dxfId="1042" priority="1173">
      <formula>OR((AC533-AC532)&gt;5,(AC533-AC532)&lt;-5)</formula>
    </cfRule>
  </conditionalFormatting>
  <conditionalFormatting sqref="AD533">
    <cfRule type="expression" dxfId="1041" priority="1172">
      <formula>OR((AD533-AD532)&gt;5,(AD533-AD532)&lt;-5)</formula>
    </cfRule>
  </conditionalFormatting>
  <conditionalFormatting sqref="AE533">
    <cfRule type="expression" dxfId="1040" priority="1171">
      <formula>OR((AE533-AE532)&gt;5,(AE533-AE532)&lt;-5)</formula>
    </cfRule>
  </conditionalFormatting>
  <conditionalFormatting sqref="N535:P535">
    <cfRule type="expression" dxfId="1039" priority="1168">
      <formula>OR((N535-N534)&gt;5,(N535-N534)&lt;-5)</formula>
    </cfRule>
  </conditionalFormatting>
  <conditionalFormatting sqref="Q535">
    <cfRule type="expression" dxfId="1038" priority="1167">
      <formula>OR((Q535-Q534)&gt;5,(Q535-Q534)&lt;-5)</formula>
    </cfRule>
  </conditionalFormatting>
  <conditionalFormatting sqref="R535">
    <cfRule type="expression" dxfId="1037" priority="1166">
      <formula>OR((R535-R534)&gt;5,(R535-R534)&lt;-5)</formula>
    </cfRule>
  </conditionalFormatting>
  <conditionalFormatting sqref="S535">
    <cfRule type="expression" dxfId="1036" priority="1165">
      <formula>OR((S535-S534)&gt;5,(S535-S534)&lt;-5)</formula>
    </cfRule>
  </conditionalFormatting>
  <conditionalFormatting sqref="T535">
    <cfRule type="expression" dxfId="1035" priority="1164">
      <formula>OR((T535-T534)&gt;5,(T535-T534)&lt;-5)</formula>
    </cfRule>
  </conditionalFormatting>
  <conditionalFormatting sqref="U535">
    <cfRule type="expression" dxfId="1034" priority="1163">
      <formula>OR((U535-U534)&gt;5,(U535-U534)&lt;-5)</formula>
    </cfRule>
  </conditionalFormatting>
  <conditionalFormatting sqref="V535">
    <cfRule type="expression" dxfId="1033" priority="1162">
      <formula>OR((V535-V534)&gt;5,(V535-V534)&lt;-5)</formula>
    </cfRule>
  </conditionalFormatting>
  <conditionalFormatting sqref="W535">
    <cfRule type="expression" dxfId="1032" priority="1161">
      <formula>OR((W535-W534)&gt;5,(W535-W534)&lt;-5)</formula>
    </cfRule>
  </conditionalFormatting>
  <conditionalFormatting sqref="X535">
    <cfRule type="expression" dxfId="1031" priority="1160">
      <formula>OR((X535-X534)&gt;5,(X535-X534)&lt;-5)</formula>
    </cfRule>
  </conditionalFormatting>
  <conditionalFormatting sqref="Y535">
    <cfRule type="expression" dxfId="1030" priority="1159">
      <formula>OR((Y535-Y534)&gt;5,(Y535-Y534)&lt;-5)</formula>
    </cfRule>
  </conditionalFormatting>
  <conditionalFormatting sqref="Z535">
    <cfRule type="expression" dxfId="1029" priority="1158">
      <formula>OR((Z535-Z534)&gt;5,(Z535-Z534)&lt;-5)</formula>
    </cfRule>
  </conditionalFormatting>
  <conditionalFormatting sqref="AA535">
    <cfRule type="expression" dxfId="1028" priority="1157">
      <formula>OR((AA535-AA534)&gt;5,(AA535-AA534)&lt;-5)</formula>
    </cfRule>
  </conditionalFormatting>
  <conditionalFormatting sqref="AB535">
    <cfRule type="expression" dxfId="1027" priority="1156">
      <formula>OR((AB535-AB534)&gt;5,(AB535-AB534)&lt;-5)</formula>
    </cfRule>
  </conditionalFormatting>
  <conditionalFormatting sqref="AC535">
    <cfRule type="expression" dxfId="1026" priority="1155">
      <formula>OR((AC535-AC534)&gt;5,(AC535-AC534)&lt;-5)</formula>
    </cfRule>
  </conditionalFormatting>
  <conditionalFormatting sqref="AD535">
    <cfRule type="expression" dxfId="1025" priority="1154">
      <formula>OR((AD535-AD534)&gt;5,(AD535-AD534)&lt;-5)</formula>
    </cfRule>
  </conditionalFormatting>
  <conditionalFormatting sqref="AE535">
    <cfRule type="expression" dxfId="1024" priority="1153">
      <formula>OR((AE535-AE534)&gt;5,(AE535-AE534)&lt;-5)</formula>
    </cfRule>
  </conditionalFormatting>
  <conditionalFormatting sqref="N536:P536">
    <cfRule type="expression" dxfId="1023" priority="1150">
      <formula>OR((N536-N535)&gt;5,(N536-N535)&lt;-5)</formula>
    </cfRule>
  </conditionalFormatting>
  <conditionalFormatting sqref="Q536">
    <cfRule type="expression" dxfId="1022" priority="1149">
      <formula>OR((Q536-Q535)&gt;5,(Q536-Q535)&lt;-5)</formula>
    </cfRule>
  </conditionalFormatting>
  <conditionalFormatting sqref="R536">
    <cfRule type="expression" dxfId="1021" priority="1148">
      <formula>OR((R536-R535)&gt;5,(R536-R535)&lt;-5)</formula>
    </cfRule>
  </conditionalFormatting>
  <conditionalFormatting sqref="S536">
    <cfRule type="expression" dxfId="1020" priority="1147">
      <formula>OR((S536-S535)&gt;5,(S536-S535)&lt;-5)</formula>
    </cfRule>
  </conditionalFormatting>
  <conditionalFormatting sqref="T536">
    <cfRule type="expression" dxfId="1019" priority="1146">
      <formula>OR((T536-T535)&gt;5,(T536-T535)&lt;-5)</formula>
    </cfRule>
  </conditionalFormatting>
  <conditionalFormatting sqref="U536">
    <cfRule type="expression" dxfId="1018" priority="1145">
      <formula>OR((U536-U535)&gt;5,(U536-U535)&lt;-5)</formula>
    </cfRule>
  </conditionalFormatting>
  <conditionalFormatting sqref="V536">
    <cfRule type="expression" dxfId="1017" priority="1144">
      <formula>OR((V536-V535)&gt;5,(V536-V535)&lt;-5)</formula>
    </cfRule>
  </conditionalFormatting>
  <conditionalFormatting sqref="W536">
    <cfRule type="expression" dxfId="1016" priority="1143">
      <formula>OR((W536-W535)&gt;5,(W536-W535)&lt;-5)</formula>
    </cfRule>
  </conditionalFormatting>
  <conditionalFormatting sqref="X536">
    <cfRule type="expression" dxfId="1015" priority="1142">
      <formula>OR((X536-X535)&gt;5,(X536-X535)&lt;-5)</formula>
    </cfRule>
  </conditionalFormatting>
  <conditionalFormatting sqref="Y536">
    <cfRule type="expression" dxfId="1014" priority="1141">
      <formula>OR((Y536-Y535)&gt;5,(Y536-Y535)&lt;-5)</formula>
    </cfRule>
  </conditionalFormatting>
  <conditionalFormatting sqref="Z536">
    <cfRule type="expression" dxfId="1013" priority="1140">
      <formula>OR((Z536-Z535)&gt;5,(Z536-Z535)&lt;-5)</formula>
    </cfRule>
  </conditionalFormatting>
  <conditionalFormatting sqref="AA536">
    <cfRule type="expression" dxfId="1012" priority="1139">
      <formula>OR((AA536-AA535)&gt;5,(AA536-AA535)&lt;-5)</formula>
    </cfRule>
  </conditionalFormatting>
  <conditionalFormatting sqref="AB536">
    <cfRule type="expression" dxfId="1011" priority="1138">
      <formula>OR((AB536-AB535)&gt;5,(AB536-AB535)&lt;-5)</formula>
    </cfRule>
  </conditionalFormatting>
  <conditionalFormatting sqref="AC536">
    <cfRule type="expression" dxfId="1010" priority="1137">
      <formula>OR((AC536-AC535)&gt;5,(AC536-AC535)&lt;-5)</formula>
    </cfRule>
  </conditionalFormatting>
  <conditionalFormatting sqref="AD536">
    <cfRule type="expression" dxfId="1009" priority="1136">
      <formula>OR((AD536-AD535)&gt;5,(AD536-AD535)&lt;-5)</formula>
    </cfRule>
  </conditionalFormatting>
  <conditionalFormatting sqref="AE536">
    <cfRule type="expression" dxfId="1008" priority="1135">
      <formula>OR((AE536-AE535)&gt;5,(AE536-AE535)&lt;-5)</formula>
    </cfRule>
  </conditionalFormatting>
  <conditionalFormatting sqref="N546:P546">
    <cfRule type="expression" dxfId="1007" priority="1132">
      <formula>OR((N546-N545)&gt;5,(N546-N545)&lt;-5)</formula>
    </cfRule>
  </conditionalFormatting>
  <conditionalFormatting sqref="Q546">
    <cfRule type="expression" dxfId="1006" priority="1131">
      <formula>OR((Q546-Q545)&gt;5,(Q546-Q545)&lt;-5)</formula>
    </cfRule>
  </conditionalFormatting>
  <conditionalFormatting sqref="R546">
    <cfRule type="expression" dxfId="1005" priority="1130">
      <formula>OR((R546-R545)&gt;5,(R546-R545)&lt;-5)</formula>
    </cfRule>
  </conditionalFormatting>
  <conditionalFormatting sqref="S546">
    <cfRule type="expression" dxfId="1004" priority="1129">
      <formula>OR((S546-S545)&gt;5,(S546-S545)&lt;-5)</formula>
    </cfRule>
  </conditionalFormatting>
  <conditionalFormatting sqref="T546">
    <cfRule type="expression" dxfId="1003" priority="1128">
      <formula>OR((T546-T545)&gt;5,(T546-T545)&lt;-5)</formula>
    </cfRule>
  </conditionalFormatting>
  <conditionalFormatting sqref="U546">
    <cfRule type="expression" dxfId="1002" priority="1127">
      <formula>OR((U546-U545)&gt;5,(U546-U545)&lt;-5)</formula>
    </cfRule>
  </conditionalFormatting>
  <conditionalFormatting sqref="V546">
    <cfRule type="expression" dxfId="1001" priority="1126">
      <formula>OR((V546-V545)&gt;5,(V546-V545)&lt;-5)</formula>
    </cfRule>
  </conditionalFormatting>
  <conditionalFormatting sqref="W546">
    <cfRule type="expression" dxfId="1000" priority="1125">
      <formula>OR((W546-W545)&gt;5,(W546-W545)&lt;-5)</formula>
    </cfRule>
  </conditionalFormatting>
  <conditionalFormatting sqref="X546">
    <cfRule type="expression" dxfId="999" priority="1124">
      <formula>OR((X546-X545)&gt;5,(X546-X545)&lt;-5)</formula>
    </cfRule>
  </conditionalFormatting>
  <conditionalFormatting sqref="Y546">
    <cfRule type="expression" dxfId="998" priority="1123">
      <formula>OR((Y546-Y545)&gt;5,(Y546-Y545)&lt;-5)</formula>
    </cfRule>
  </conditionalFormatting>
  <conditionalFormatting sqref="Z546">
    <cfRule type="expression" dxfId="997" priority="1122">
      <formula>OR((Z546-Z545)&gt;5,(Z546-Z545)&lt;-5)</formula>
    </cfRule>
  </conditionalFormatting>
  <conditionalFormatting sqref="AA546">
    <cfRule type="expression" dxfId="996" priority="1121">
      <formula>OR((AA546-AA545)&gt;5,(AA546-AA545)&lt;-5)</formula>
    </cfRule>
  </conditionalFormatting>
  <conditionalFormatting sqref="AB546">
    <cfRule type="expression" dxfId="995" priority="1120">
      <formula>OR((AB546-AB545)&gt;5,(AB546-AB545)&lt;-5)</formula>
    </cfRule>
  </conditionalFormatting>
  <conditionalFormatting sqref="AC546">
    <cfRule type="expression" dxfId="994" priority="1119">
      <formula>OR((AC546-AC545)&gt;5,(AC546-AC545)&lt;-5)</formula>
    </cfRule>
  </conditionalFormatting>
  <conditionalFormatting sqref="AD546">
    <cfRule type="expression" dxfId="993" priority="1118">
      <formula>OR((AD546-AD545)&gt;5,(AD546-AD545)&lt;-5)</formula>
    </cfRule>
  </conditionalFormatting>
  <conditionalFormatting sqref="AE546">
    <cfRule type="expression" dxfId="992" priority="1117">
      <formula>OR((AE546-AE545)&gt;5,(AE546-AE545)&lt;-5)</formula>
    </cfRule>
  </conditionalFormatting>
  <conditionalFormatting sqref="N547:P547">
    <cfRule type="expression" dxfId="991" priority="1114">
      <formula>OR((N547-N546)&gt;5,(N547-N546)&lt;-5)</formula>
    </cfRule>
  </conditionalFormatting>
  <conditionalFormatting sqref="Q547">
    <cfRule type="expression" dxfId="990" priority="1113">
      <formula>OR((Q547-Q546)&gt;5,(Q547-Q546)&lt;-5)</formula>
    </cfRule>
  </conditionalFormatting>
  <conditionalFormatting sqref="R547">
    <cfRule type="expression" dxfId="989" priority="1112">
      <formula>OR((R547-R546)&gt;5,(R547-R546)&lt;-5)</formula>
    </cfRule>
  </conditionalFormatting>
  <conditionalFormatting sqref="S547">
    <cfRule type="expression" dxfId="988" priority="1111">
      <formula>OR((S547-S546)&gt;5,(S547-S546)&lt;-5)</formula>
    </cfRule>
  </conditionalFormatting>
  <conditionalFormatting sqref="T547">
    <cfRule type="expression" dxfId="987" priority="1110">
      <formula>OR((T547-T546)&gt;5,(T547-T546)&lt;-5)</formula>
    </cfRule>
  </conditionalFormatting>
  <conditionalFormatting sqref="U547">
    <cfRule type="expression" dxfId="986" priority="1109">
      <formula>OR((U547-U546)&gt;5,(U547-U546)&lt;-5)</formula>
    </cfRule>
  </conditionalFormatting>
  <conditionalFormatting sqref="V547">
    <cfRule type="expression" dxfId="985" priority="1108">
      <formula>OR((V547-V546)&gt;5,(V547-V546)&lt;-5)</formula>
    </cfRule>
  </conditionalFormatting>
  <conditionalFormatting sqref="W547">
    <cfRule type="expression" dxfId="984" priority="1107">
      <formula>OR((W547-W546)&gt;5,(W547-W546)&lt;-5)</formula>
    </cfRule>
  </conditionalFormatting>
  <conditionalFormatting sqref="X547">
    <cfRule type="expression" dxfId="983" priority="1106">
      <formula>OR((X547-X546)&gt;5,(X547-X546)&lt;-5)</formula>
    </cfRule>
  </conditionalFormatting>
  <conditionalFormatting sqref="Y547">
    <cfRule type="expression" dxfId="982" priority="1105">
      <formula>OR((Y547-Y546)&gt;5,(Y547-Y546)&lt;-5)</formula>
    </cfRule>
  </conditionalFormatting>
  <conditionalFormatting sqref="Z547">
    <cfRule type="expression" dxfId="981" priority="1104">
      <formula>OR((Z547-Z546)&gt;5,(Z547-Z546)&lt;-5)</formula>
    </cfRule>
  </conditionalFormatting>
  <conditionalFormatting sqref="AA547">
    <cfRule type="expression" dxfId="980" priority="1103">
      <formula>OR((AA547-AA546)&gt;5,(AA547-AA546)&lt;-5)</formula>
    </cfRule>
  </conditionalFormatting>
  <conditionalFormatting sqref="AB547">
    <cfRule type="expression" dxfId="979" priority="1102">
      <formula>OR((AB547-AB546)&gt;5,(AB547-AB546)&lt;-5)</formula>
    </cfRule>
  </conditionalFormatting>
  <conditionalFormatting sqref="AC547">
    <cfRule type="expression" dxfId="978" priority="1101">
      <formula>OR((AC547-AC546)&gt;5,(AC547-AC546)&lt;-5)</formula>
    </cfRule>
  </conditionalFormatting>
  <conditionalFormatting sqref="AD547">
    <cfRule type="expression" dxfId="977" priority="1100">
      <formula>OR((AD547-AD546)&gt;5,(AD547-AD546)&lt;-5)</formula>
    </cfRule>
  </conditionalFormatting>
  <conditionalFormatting sqref="AE547">
    <cfRule type="expression" dxfId="976" priority="1099">
      <formula>OR((AE547-AE546)&gt;5,(AE547-AE546)&lt;-5)</formula>
    </cfRule>
  </conditionalFormatting>
  <conditionalFormatting sqref="N548:P548">
    <cfRule type="expression" dxfId="975" priority="1096">
      <formula>OR((N548-N547)&gt;5,(N548-N547)&lt;-5)</formula>
    </cfRule>
  </conditionalFormatting>
  <conditionalFormatting sqref="Q548">
    <cfRule type="expression" dxfId="974" priority="1095">
      <formula>OR((Q548-Q547)&gt;5,(Q548-Q547)&lt;-5)</formula>
    </cfRule>
  </conditionalFormatting>
  <conditionalFormatting sqref="R548">
    <cfRule type="expression" dxfId="973" priority="1094">
      <formula>OR((R548-R547)&gt;5,(R548-R547)&lt;-5)</formula>
    </cfRule>
  </conditionalFormatting>
  <conditionalFormatting sqref="S548">
    <cfRule type="expression" dxfId="972" priority="1093">
      <formula>OR((S548-S547)&gt;5,(S548-S547)&lt;-5)</formula>
    </cfRule>
  </conditionalFormatting>
  <conditionalFormatting sqref="T548">
    <cfRule type="expression" dxfId="971" priority="1092">
      <formula>OR((T548-T547)&gt;5,(T548-T547)&lt;-5)</formula>
    </cfRule>
  </conditionalFormatting>
  <conditionalFormatting sqref="U548">
    <cfRule type="expression" dxfId="970" priority="1091">
      <formula>OR((U548-U547)&gt;5,(U548-U547)&lt;-5)</formula>
    </cfRule>
  </conditionalFormatting>
  <conditionalFormatting sqref="V548">
    <cfRule type="expression" dxfId="969" priority="1090">
      <formula>OR((V548-V547)&gt;5,(V548-V547)&lt;-5)</formula>
    </cfRule>
  </conditionalFormatting>
  <conditionalFormatting sqref="W548">
    <cfRule type="expression" dxfId="968" priority="1089">
      <formula>OR((W548-W547)&gt;5,(W548-W547)&lt;-5)</formula>
    </cfRule>
  </conditionalFormatting>
  <conditionalFormatting sqref="X548">
    <cfRule type="expression" dxfId="967" priority="1088">
      <formula>OR((X548-X547)&gt;5,(X548-X547)&lt;-5)</formula>
    </cfRule>
  </conditionalFormatting>
  <conditionalFormatting sqref="Y548">
    <cfRule type="expression" dxfId="966" priority="1087">
      <formula>OR((Y548-Y547)&gt;5,(Y548-Y547)&lt;-5)</formula>
    </cfRule>
  </conditionalFormatting>
  <conditionalFormatting sqref="Z548">
    <cfRule type="expression" dxfId="965" priority="1086">
      <formula>OR((Z548-Z547)&gt;5,(Z548-Z547)&lt;-5)</formula>
    </cfRule>
  </conditionalFormatting>
  <conditionalFormatting sqref="AA548">
    <cfRule type="expression" dxfId="964" priority="1085">
      <formula>OR((AA548-AA547)&gt;5,(AA548-AA547)&lt;-5)</formula>
    </cfRule>
  </conditionalFormatting>
  <conditionalFormatting sqref="AB548">
    <cfRule type="expression" dxfId="963" priority="1084">
      <formula>OR((AB548-AB547)&gt;5,(AB548-AB547)&lt;-5)</formula>
    </cfRule>
  </conditionalFormatting>
  <conditionalFormatting sqref="AC548">
    <cfRule type="expression" dxfId="962" priority="1083">
      <formula>OR((AC548-AC547)&gt;5,(AC548-AC547)&lt;-5)</formula>
    </cfRule>
  </conditionalFormatting>
  <conditionalFormatting sqref="AD548">
    <cfRule type="expression" dxfId="961" priority="1082">
      <formula>OR((AD548-AD547)&gt;5,(AD548-AD547)&lt;-5)</formula>
    </cfRule>
  </conditionalFormatting>
  <conditionalFormatting sqref="AE548">
    <cfRule type="expression" dxfId="960" priority="1081">
      <formula>OR((AE548-AE547)&gt;5,(AE548-AE547)&lt;-5)</formula>
    </cfRule>
  </conditionalFormatting>
  <conditionalFormatting sqref="N549:P549">
    <cfRule type="expression" dxfId="959" priority="1078">
      <formula>OR((N549-N548)&gt;5,(N549-N548)&lt;-5)</formula>
    </cfRule>
  </conditionalFormatting>
  <conditionalFormatting sqref="Q549">
    <cfRule type="expression" dxfId="958" priority="1077">
      <formula>OR((Q549-Q548)&gt;5,(Q549-Q548)&lt;-5)</formula>
    </cfRule>
  </conditionalFormatting>
  <conditionalFormatting sqref="R549">
    <cfRule type="expression" dxfId="957" priority="1076">
      <formula>OR((R549-R548)&gt;5,(R549-R548)&lt;-5)</formula>
    </cfRule>
  </conditionalFormatting>
  <conditionalFormatting sqref="S549">
    <cfRule type="expression" dxfId="956" priority="1075">
      <formula>OR((S549-S548)&gt;5,(S549-S548)&lt;-5)</formula>
    </cfRule>
  </conditionalFormatting>
  <conditionalFormatting sqref="T549">
    <cfRule type="expression" dxfId="955" priority="1074">
      <formula>OR((T549-T548)&gt;5,(T549-T548)&lt;-5)</formula>
    </cfRule>
  </conditionalFormatting>
  <conditionalFormatting sqref="U549">
    <cfRule type="expression" dxfId="954" priority="1073">
      <formula>OR((U549-U548)&gt;5,(U549-U548)&lt;-5)</formula>
    </cfRule>
  </conditionalFormatting>
  <conditionalFormatting sqref="V549">
    <cfRule type="expression" dxfId="953" priority="1072">
      <formula>OR((V549-V548)&gt;5,(V549-V548)&lt;-5)</formula>
    </cfRule>
  </conditionalFormatting>
  <conditionalFormatting sqref="W549">
    <cfRule type="expression" dxfId="952" priority="1071">
      <formula>OR((W549-W548)&gt;5,(W549-W548)&lt;-5)</formula>
    </cfRule>
  </conditionalFormatting>
  <conditionalFormatting sqref="X549">
    <cfRule type="expression" dxfId="951" priority="1070">
      <formula>OR((X549-X548)&gt;5,(X549-X548)&lt;-5)</formula>
    </cfRule>
  </conditionalFormatting>
  <conditionalFormatting sqref="Y549">
    <cfRule type="expression" dxfId="950" priority="1069">
      <formula>OR((Y549-Y548)&gt;5,(Y549-Y548)&lt;-5)</formula>
    </cfRule>
  </conditionalFormatting>
  <conditionalFormatting sqref="Z549">
    <cfRule type="expression" dxfId="949" priority="1068">
      <formula>OR((Z549-Z548)&gt;5,(Z549-Z548)&lt;-5)</formula>
    </cfRule>
  </conditionalFormatting>
  <conditionalFormatting sqref="AA549">
    <cfRule type="expression" dxfId="948" priority="1067">
      <formula>OR((AA549-AA548)&gt;5,(AA549-AA548)&lt;-5)</formula>
    </cfRule>
  </conditionalFormatting>
  <conditionalFormatting sqref="AB549">
    <cfRule type="expression" dxfId="947" priority="1066">
      <formula>OR((AB549-AB548)&gt;5,(AB549-AB548)&lt;-5)</formula>
    </cfRule>
  </conditionalFormatting>
  <conditionalFormatting sqref="AC549">
    <cfRule type="expression" dxfId="946" priority="1065">
      <formula>OR((AC549-AC548)&gt;5,(AC549-AC548)&lt;-5)</formula>
    </cfRule>
  </conditionalFormatting>
  <conditionalFormatting sqref="AD549">
    <cfRule type="expression" dxfId="945" priority="1064">
      <formula>OR((AD549-AD548)&gt;5,(AD549-AD548)&lt;-5)</formula>
    </cfRule>
  </conditionalFormatting>
  <conditionalFormatting sqref="AE549">
    <cfRule type="expression" dxfId="944" priority="1063">
      <formula>OR((AE549-AE548)&gt;5,(AE549-AE548)&lt;-5)</formula>
    </cfRule>
  </conditionalFormatting>
  <conditionalFormatting sqref="N550:P550">
    <cfRule type="expression" dxfId="943" priority="1060">
      <formula>OR((N550-N549)&gt;5,(N550-N549)&lt;-5)</formula>
    </cfRule>
  </conditionalFormatting>
  <conditionalFormatting sqref="Q550">
    <cfRule type="expression" dxfId="942" priority="1059">
      <formula>OR((Q550-Q549)&gt;5,(Q550-Q549)&lt;-5)</formula>
    </cfRule>
  </conditionalFormatting>
  <conditionalFormatting sqref="R550">
    <cfRule type="expression" dxfId="941" priority="1058">
      <formula>OR((R550-R549)&gt;5,(R550-R549)&lt;-5)</formula>
    </cfRule>
  </conditionalFormatting>
  <conditionalFormatting sqref="S550">
    <cfRule type="expression" dxfId="940" priority="1057">
      <formula>OR((S550-S549)&gt;5,(S550-S549)&lt;-5)</formula>
    </cfRule>
  </conditionalFormatting>
  <conditionalFormatting sqref="T550">
    <cfRule type="expression" dxfId="939" priority="1056">
      <formula>OR((T550-T549)&gt;5,(T550-T549)&lt;-5)</formula>
    </cfRule>
  </conditionalFormatting>
  <conditionalFormatting sqref="U550">
    <cfRule type="expression" dxfId="938" priority="1055">
      <formula>OR((U550-U549)&gt;5,(U550-U549)&lt;-5)</formula>
    </cfRule>
  </conditionalFormatting>
  <conditionalFormatting sqref="V550">
    <cfRule type="expression" dxfId="937" priority="1054">
      <formula>OR((V550-V549)&gt;5,(V550-V549)&lt;-5)</formula>
    </cfRule>
  </conditionalFormatting>
  <conditionalFormatting sqref="W550">
    <cfRule type="expression" dxfId="936" priority="1053">
      <formula>OR((W550-W549)&gt;5,(W550-W549)&lt;-5)</formula>
    </cfRule>
  </conditionalFormatting>
  <conditionalFormatting sqref="X550">
    <cfRule type="expression" dxfId="935" priority="1052">
      <formula>OR((X550-X549)&gt;5,(X550-X549)&lt;-5)</formula>
    </cfRule>
  </conditionalFormatting>
  <conditionalFormatting sqref="Y550">
    <cfRule type="expression" dxfId="934" priority="1051">
      <formula>OR((Y550-Y549)&gt;5,(Y550-Y549)&lt;-5)</formula>
    </cfRule>
  </conditionalFormatting>
  <conditionalFormatting sqref="Z550">
    <cfRule type="expression" dxfId="933" priority="1050">
      <formula>OR((Z550-Z549)&gt;5,(Z550-Z549)&lt;-5)</formula>
    </cfRule>
  </conditionalFormatting>
  <conditionalFormatting sqref="AA550">
    <cfRule type="expression" dxfId="932" priority="1049">
      <formula>OR((AA550-AA549)&gt;5,(AA550-AA549)&lt;-5)</formula>
    </cfRule>
  </conditionalFormatting>
  <conditionalFormatting sqref="AB550">
    <cfRule type="expression" dxfId="931" priority="1048">
      <formula>OR((AB550-AB549)&gt;5,(AB550-AB549)&lt;-5)</formula>
    </cfRule>
  </conditionalFormatting>
  <conditionalFormatting sqref="AC550">
    <cfRule type="expression" dxfId="930" priority="1047">
      <formula>OR((AC550-AC549)&gt;5,(AC550-AC549)&lt;-5)</formula>
    </cfRule>
  </conditionalFormatting>
  <conditionalFormatting sqref="AD550">
    <cfRule type="expression" dxfId="929" priority="1046">
      <formula>OR((AD550-AD549)&gt;5,(AD550-AD549)&lt;-5)</formula>
    </cfRule>
  </conditionalFormatting>
  <conditionalFormatting sqref="AE550">
    <cfRule type="expression" dxfId="928" priority="1045">
      <formula>OR((AE550-AE549)&gt;5,(AE550-AE549)&lt;-5)</formula>
    </cfRule>
  </conditionalFormatting>
  <conditionalFormatting sqref="N552:P552">
    <cfRule type="expression" dxfId="927" priority="1042">
      <formula>OR((N552-N551)&gt;5,(N552-N551)&lt;-5)</formula>
    </cfRule>
  </conditionalFormatting>
  <conditionalFormatting sqref="Q552">
    <cfRule type="expression" dxfId="926" priority="1041">
      <formula>OR((Q552-Q551)&gt;5,(Q552-Q551)&lt;-5)</formula>
    </cfRule>
  </conditionalFormatting>
  <conditionalFormatting sqref="R552">
    <cfRule type="expression" dxfId="925" priority="1040">
      <formula>OR((R552-R551)&gt;5,(R552-R551)&lt;-5)</formula>
    </cfRule>
  </conditionalFormatting>
  <conditionalFormatting sqref="S552">
    <cfRule type="expression" dxfId="924" priority="1039">
      <formula>OR((S552-S551)&gt;5,(S552-S551)&lt;-5)</formula>
    </cfRule>
  </conditionalFormatting>
  <conditionalFormatting sqref="T552">
    <cfRule type="expression" dxfId="923" priority="1038">
      <formula>OR((T552-T551)&gt;5,(T552-T551)&lt;-5)</formula>
    </cfRule>
  </conditionalFormatting>
  <conditionalFormatting sqref="U552">
    <cfRule type="expression" dxfId="922" priority="1037">
      <formula>OR((U552-U551)&gt;5,(U552-U551)&lt;-5)</formula>
    </cfRule>
  </conditionalFormatting>
  <conditionalFormatting sqref="V552">
    <cfRule type="expression" dxfId="921" priority="1036">
      <formula>OR((V552-V551)&gt;5,(V552-V551)&lt;-5)</formula>
    </cfRule>
  </conditionalFormatting>
  <conditionalFormatting sqref="W552">
    <cfRule type="expression" dxfId="920" priority="1035">
      <formula>OR((W552-W551)&gt;5,(W552-W551)&lt;-5)</formula>
    </cfRule>
  </conditionalFormatting>
  <conditionalFormatting sqref="X552">
    <cfRule type="expression" dxfId="919" priority="1034">
      <formula>OR((X552-X551)&gt;5,(X552-X551)&lt;-5)</formula>
    </cfRule>
  </conditionalFormatting>
  <conditionalFormatting sqref="Y552">
    <cfRule type="expression" dxfId="918" priority="1033">
      <formula>OR((Y552-Y551)&gt;5,(Y552-Y551)&lt;-5)</formula>
    </cfRule>
  </conditionalFormatting>
  <conditionalFormatting sqref="Z552">
    <cfRule type="expression" dxfId="917" priority="1032">
      <formula>OR((Z552-Z551)&gt;5,(Z552-Z551)&lt;-5)</formula>
    </cfRule>
  </conditionalFormatting>
  <conditionalFormatting sqref="AA552">
    <cfRule type="expression" dxfId="916" priority="1031">
      <formula>OR((AA552-AA551)&gt;5,(AA552-AA551)&lt;-5)</formula>
    </cfRule>
  </conditionalFormatting>
  <conditionalFormatting sqref="AB552">
    <cfRule type="expression" dxfId="915" priority="1030">
      <formula>OR((AB552-AB551)&gt;5,(AB552-AB551)&lt;-5)</formula>
    </cfRule>
  </conditionalFormatting>
  <conditionalFormatting sqref="AC552">
    <cfRule type="expression" dxfId="914" priority="1029">
      <formula>OR((AC552-AC551)&gt;5,(AC552-AC551)&lt;-5)</formula>
    </cfRule>
  </conditionalFormatting>
  <conditionalFormatting sqref="AD552">
    <cfRule type="expression" dxfId="913" priority="1028">
      <formula>OR((AD552-AD551)&gt;5,(AD552-AD551)&lt;-5)</formula>
    </cfRule>
  </conditionalFormatting>
  <conditionalFormatting sqref="AE552">
    <cfRule type="expression" dxfId="912" priority="1027">
      <formula>OR((AE552-AE551)&gt;5,(AE552-AE551)&lt;-5)</formula>
    </cfRule>
  </conditionalFormatting>
  <conditionalFormatting sqref="N553:P553">
    <cfRule type="expression" dxfId="911" priority="1024">
      <formula>OR((N553-N552)&gt;5,(N553-N552)&lt;-5)</formula>
    </cfRule>
  </conditionalFormatting>
  <conditionalFormatting sqref="Q553">
    <cfRule type="expression" dxfId="910" priority="1023">
      <formula>OR((Q553-Q552)&gt;5,(Q553-Q552)&lt;-5)</formula>
    </cfRule>
  </conditionalFormatting>
  <conditionalFormatting sqref="R553">
    <cfRule type="expression" dxfId="909" priority="1022">
      <formula>OR((R553-R552)&gt;5,(R553-R552)&lt;-5)</formula>
    </cfRule>
  </conditionalFormatting>
  <conditionalFormatting sqref="S553">
    <cfRule type="expression" dxfId="908" priority="1021">
      <formula>OR((S553-S552)&gt;5,(S553-S552)&lt;-5)</formula>
    </cfRule>
  </conditionalFormatting>
  <conditionalFormatting sqref="T553">
    <cfRule type="expression" dxfId="907" priority="1020">
      <formula>OR((T553-T552)&gt;5,(T553-T552)&lt;-5)</formula>
    </cfRule>
  </conditionalFormatting>
  <conditionalFormatting sqref="U553">
    <cfRule type="expression" dxfId="906" priority="1019">
      <formula>OR((U553-U552)&gt;5,(U553-U552)&lt;-5)</formula>
    </cfRule>
  </conditionalFormatting>
  <conditionalFormatting sqref="V553">
    <cfRule type="expression" dxfId="905" priority="1018">
      <formula>OR((V553-V552)&gt;5,(V553-V552)&lt;-5)</formula>
    </cfRule>
  </conditionalFormatting>
  <conditionalFormatting sqref="W553">
    <cfRule type="expression" dxfId="904" priority="1017">
      <formula>OR((W553-W552)&gt;5,(W553-W552)&lt;-5)</formula>
    </cfRule>
  </conditionalFormatting>
  <conditionalFormatting sqref="X553">
    <cfRule type="expression" dxfId="903" priority="1016">
      <formula>OR((X553-X552)&gt;5,(X553-X552)&lt;-5)</formula>
    </cfRule>
  </conditionalFormatting>
  <conditionalFormatting sqref="Y553">
    <cfRule type="expression" dxfId="902" priority="1015">
      <formula>OR((Y553-Y552)&gt;5,(Y553-Y552)&lt;-5)</formula>
    </cfRule>
  </conditionalFormatting>
  <conditionalFormatting sqref="Z553">
    <cfRule type="expression" dxfId="901" priority="1014">
      <formula>OR((Z553-Z552)&gt;5,(Z553-Z552)&lt;-5)</formula>
    </cfRule>
  </conditionalFormatting>
  <conditionalFormatting sqref="AA553">
    <cfRule type="expression" dxfId="900" priority="1013">
      <formula>OR((AA553-AA552)&gt;5,(AA553-AA552)&lt;-5)</formula>
    </cfRule>
  </conditionalFormatting>
  <conditionalFormatting sqref="AB553">
    <cfRule type="expression" dxfId="899" priority="1012">
      <formula>OR((AB553-AB552)&gt;5,(AB553-AB552)&lt;-5)</formula>
    </cfRule>
  </conditionalFormatting>
  <conditionalFormatting sqref="AC553">
    <cfRule type="expression" dxfId="898" priority="1011">
      <formula>OR((AC553-AC552)&gt;5,(AC553-AC552)&lt;-5)</formula>
    </cfRule>
  </conditionalFormatting>
  <conditionalFormatting sqref="AD553">
    <cfRule type="expression" dxfId="897" priority="1010">
      <formula>OR((AD553-AD552)&gt;5,(AD553-AD552)&lt;-5)</formula>
    </cfRule>
  </conditionalFormatting>
  <conditionalFormatting sqref="AE553">
    <cfRule type="expression" dxfId="896" priority="1009">
      <formula>OR((AE553-AE552)&gt;5,(AE553-AE552)&lt;-5)</formula>
    </cfRule>
  </conditionalFormatting>
  <conditionalFormatting sqref="N555:P555">
    <cfRule type="expression" dxfId="895" priority="1006">
      <formula>OR((N555-N554)&gt;5,(N555-N554)&lt;-5)</formula>
    </cfRule>
  </conditionalFormatting>
  <conditionalFormatting sqref="Q555">
    <cfRule type="expression" dxfId="894" priority="1005">
      <formula>OR((Q555-Q554)&gt;5,(Q555-Q554)&lt;-5)</formula>
    </cfRule>
  </conditionalFormatting>
  <conditionalFormatting sqref="R555">
    <cfRule type="expression" dxfId="893" priority="1004">
      <formula>OR((R555-R554)&gt;5,(R555-R554)&lt;-5)</formula>
    </cfRule>
  </conditionalFormatting>
  <conditionalFormatting sqref="S555">
    <cfRule type="expression" dxfId="892" priority="1003">
      <formula>OR((S555-S554)&gt;5,(S555-S554)&lt;-5)</formula>
    </cfRule>
  </conditionalFormatting>
  <conditionalFormatting sqref="T555">
    <cfRule type="expression" dxfId="891" priority="1002">
      <formula>OR((T555-T554)&gt;5,(T555-T554)&lt;-5)</formula>
    </cfRule>
  </conditionalFormatting>
  <conditionalFormatting sqref="U555">
    <cfRule type="expression" dxfId="890" priority="1001">
      <formula>OR((U555-U554)&gt;5,(U555-U554)&lt;-5)</formula>
    </cfRule>
  </conditionalFormatting>
  <conditionalFormatting sqref="V555">
    <cfRule type="expression" dxfId="889" priority="1000">
      <formula>OR((V555-V554)&gt;5,(V555-V554)&lt;-5)</formula>
    </cfRule>
  </conditionalFormatting>
  <conditionalFormatting sqref="W555">
    <cfRule type="expression" dxfId="888" priority="999">
      <formula>OR((W555-W554)&gt;5,(W555-W554)&lt;-5)</formula>
    </cfRule>
  </conditionalFormatting>
  <conditionalFormatting sqref="X555">
    <cfRule type="expression" dxfId="887" priority="998">
      <formula>OR((X555-X554)&gt;5,(X555-X554)&lt;-5)</formula>
    </cfRule>
  </conditionalFormatting>
  <conditionalFormatting sqref="Y555">
    <cfRule type="expression" dxfId="886" priority="997">
      <formula>OR((Y555-Y554)&gt;5,(Y555-Y554)&lt;-5)</formula>
    </cfRule>
  </conditionalFormatting>
  <conditionalFormatting sqref="Z555">
    <cfRule type="expression" dxfId="885" priority="996">
      <formula>OR((Z555-Z554)&gt;5,(Z555-Z554)&lt;-5)</formula>
    </cfRule>
  </conditionalFormatting>
  <conditionalFormatting sqref="AA555">
    <cfRule type="expression" dxfId="884" priority="995">
      <formula>OR((AA555-AA554)&gt;5,(AA555-AA554)&lt;-5)</formula>
    </cfRule>
  </conditionalFormatting>
  <conditionalFormatting sqref="AB555">
    <cfRule type="expression" dxfId="883" priority="994">
      <formula>OR((AB555-AB554)&gt;5,(AB555-AB554)&lt;-5)</formula>
    </cfRule>
  </conditionalFormatting>
  <conditionalFormatting sqref="AC555">
    <cfRule type="expression" dxfId="882" priority="993">
      <formula>OR((AC555-AC554)&gt;5,(AC555-AC554)&lt;-5)</formula>
    </cfRule>
  </conditionalFormatting>
  <conditionalFormatting sqref="AD555">
    <cfRule type="expression" dxfId="881" priority="992">
      <formula>OR((AD555-AD554)&gt;5,(AD555-AD554)&lt;-5)</formula>
    </cfRule>
  </conditionalFormatting>
  <conditionalFormatting sqref="AE555">
    <cfRule type="expression" dxfId="880" priority="991">
      <formula>OR((AE555-AE554)&gt;5,(AE555-AE554)&lt;-5)</formula>
    </cfRule>
  </conditionalFormatting>
  <conditionalFormatting sqref="N556:P556">
    <cfRule type="expression" dxfId="879" priority="988">
      <formula>OR((N556-N555)&gt;5,(N556-N555)&lt;-5)</formula>
    </cfRule>
  </conditionalFormatting>
  <conditionalFormatting sqref="Q556">
    <cfRule type="expression" dxfId="878" priority="987">
      <formula>OR((Q556-Q555)&gt;5,(Q556-Q555)&lt;-5)</formula>
    </cfRule>
  </conditionalFormatting>
  <conditionalFormatting sqref="R556">
    <cfRule type="expression" dxfId="877" priority="986">
      <formula>OR((R556-R555)&gt;5,(R556-R555)&lt;-5)</formula>
    </cfRule>
  </conditionalFormatting>
  <conditionalFormatting sqref="S556">
    <cfRule type="expression" dxfId="876" priority="985">
      <formula>OR((S556-S555)&gt;5,(S556-S555)&lt;-5)</formula>
    </cfRule>
  </conditionalFormatting>
  <conditionalFormatting sqref="T556">
    <cfRule type="expression" dxfId="875" priority="984">
      <formula>OR((T556-T555)&gt;5,(T556-T555)&lt;-5)</formula>
    </cfRule>
  </conditionalFormatting>
  <conditionalFormatting sqref="U556">
    <cfRule type="expression" dxfId="874" priority="983">
      <formula>OR((U556-U555)&gt;5,(U556-U555)&lt;-5)</formula>
    </cfRule>
  </conditionalFormatting>
  <conditionalFormatting sqref="V556">
    <cfRule type="expression" dxfId="873" priority="982">
      <formula>OR((V556-V555)&gt;5,(V556-V555)&lt;-5)</formula>
    </cfRule>
  </conditionalFormatting>
  <conditionalFormatting sqref="W556">
    <cfRule type="expression" dxfId="872" priority="981">
      <formula>OR((W556-W555)&gt;5,(W556-W555)&lt;-5)</formula>
    </cfRule>
  </conditionalFormatting>
  <conditionalFormatting sqref="X556">
    <cfRule type="expression" dxfId="871" priority="980">
      <formula>OR((X556-X555)&gt;5,(X556-X555)&lt;-5)</formula>
    </cfRule>
  </conditionalFormatting>
  <conditionalFormatting sqref="Y556">
    <cfRule type="expression" dxfId="870" priority="979">
      <formula>OR((Y556-Y555)&gt;5,(Y556-Y555)&lt;-5)</formula>
    </cfRule>
  </conditionalFormatting>
  <conditionalFormatting sqref="Z556">
    <cfRule type="expression" dxfId="869" priority="978">
      <formula>OR((Z556-Z555)&gt;5,(Z556-Z555)&lt;-5)</formula>
    </cfRule>
  </conditionalFormatting>
  <conditionalFormatting sqref="AA556">
    <cfRule type="expression" dxfId="868" priority="977">
      <formula>OR((AA556-AA555)&gt;5,(AA556-AA555)&lt;-5)</formula>
    </cfRule>
  </conditionalFormatting>
  <conditionalFormatting sqref="AB556">
    <cfRule type="expression" dxfId="867" priority="976">
      <formula>OR((AB556-AB555)&gt;5,(AB556-AB555)&lt;-5)</formula>
    </cfRule>
  </conditionalFormatting>
  <conditionalFormatting sqref="AC556">
    <cfRule type="expression" dxfId="866" priority="975">
      <formula>OR((AC556-AC555)&gt;5,(AC556-AC555)&lt;-5)</formula>
    </cfRule>
  </conditionalFormatting>
  <conditionalFormatting sqref="AD556">
    <cfRule type="expression" dxfId="865" priority="974">
      <formula>OR((AD556-AD555)&gt;5,(AD556-AD555)&lt;-5)</formula>
    </cfRule>
  </conditionalFormatting>
  <conditionalFormatting sqref="AE556">
    <cfRule type="expression" dxfId="864" priority="973">
      <formula>OR((AE556-AE555)&gt;5,(AE556-AE555)&lt;-5)</formula>
    </cfRule>
  </conditionalFormatting>
  <conditionalFormatting sqref="N558:P558">
    <cfRule type="expression" dxfId="863" priority="970">
      <formula>OR((N558-N557)&gt;5,(N558-N557)&lt;-5)</formula>
    </cfRule>
  </conditionalFormatting>
  <conditionalFormatting sqref="Q558">
    <cfRule type="expression" dxfId="862" priority="969">
      <formula>OR((Q558-Q557)&gt;5,(Q558-Q557)&lt;-5)</formula>
    </cfRule>
  </conditionalFormatting>
  <conditionalFormatting sqref="R558">
    <cfRule type="expression" dxfId="861" priority="968">
      <formula>OR((R558-R557)&gt;5,(R558-R557)&lt;-5)</formula>
    </cfRule>
  </conditionalFormatting>
  <conditionalFormatting sqref="S558">
    <cfRule type="expression" dxfId="860" priority="967">
      <formula>OR((S558-S557)&gt;5,(S558-S557)&lt;-5)</formula>
    </cfRule>
  </conditionalFormatting>
  <conditionalFormatting sqref="T558">
    <cfRule type="expression" dxfId="859" priority="966">
      <formula>OR((T558-T557)&gt;5,(T558-T557)&lt;-5)</formula>
    </cfRule>
  </conditionalFormatting>
  <conditionalFormatting sqref="U558">
    <cfRule type="expression" dxfId="858" priority="965">
      <formula>OR((U558-U557)&gt;5,(U558-U557)&lt;-5)</formula>
    </cfRule>
  </conditionalFormatting>
  <conditionalFormatting sqref="V558">
    <cfRule type="expression" dxfId="857" priority="964">
      <formula>OR((V558-V557)&gt;5,(V558-V557)&lt;-5)</formula>
    </cfRule>
  </conditionalFormatting>
  <conditionalFormatting sqref="W558">
    <cfRule type="expression" dxfId="856" priority="963">
      <formula>OR((W558-W557)&gt;5,(W558-W557)&lt;-5)</formula>
    </cfRule>
  </conditionalFormatting>
  <conditionalFormatting sqref="X558">
    <cfRule type="expression" dxfId="855" priority="962">
      <formula>OR((X558-X557)&gt;5,(X558-X557)&lt;-5)</formula>
    </cfRule>
  </conditionalFormatting>
  <conditionalFormatting sqref="Y558">
    <cfRule type="expression" dxfId="854" priority="961">
      <formula>OR((Y558-Y557)&gt;5,(Y558-Y557)&lt;-5)</formula>
    </cfRule>
  </conditionalFormatting>
  <conditionalFormatting sqref="Z558">
    <cfRule type="expression" dxfId="853" priority="960">
      <formula>OR((Z558-Z557)&gt;5,(Z558-Z557)&lt;-5)</formula>
    </cfRule>
  </conditionalFormatting>
  <conditionalFormatting sqref="AA558">
    <cfRule type="expression" dxfId="852" priority="959">
      <formula>OR((AA558-AA557)&gt;5,(AA558-AA557)&lt;-5)</formula>
    </cfRule>
  </conditionalFormatting>
  <conditionalFormatting sqref="AB558">
    <cfRule type="expression" dxfId="851" priority="958">
      <formula>OR((AB558-AB557)&gt;5,(AB558-AB557)&lt;-5)</formula>
    </cfRule>
  </conditionalFormatting>
  <conditionalFormatting sqref="AC558">
    <cfRule type="expression" dxfId="850" priority="957">
      <formula>OR((AC558-AC557)&gt;5,(AC558-AC557)&lt;-5)</formula>
    </cfRule>
  </conditionalFormatting>
  <conditionalFormatting sqref="AD558">
    <cfRule type="expression" dxfId="849" priority="956">
      <formula>OR((AD558-AD557)&gt;5,(AD558-AD557)&lt;-5)</formula>
    </cfRule>
  </conditionalFormatting>
  <conditionalFormatting sqref="AE558">
    <cfRule type="expression" dxfId="848" priority="955">
      <formula>OR((AE558-AE557)&gt;5,(AE558-AE557)&lt;-5)</formula>
    </cfRule>
  </conditionalFormatting>
  <conditionalFormatting sqref="N559:P559">
    <cfRule type="expression" dxfId="847" priority="952">
      <formula>OR((N559-N558)&gt;5,(N559-N558)&lt;-5)</formula>
    </cfRule>
  </conditionalFormatting>
  <conditionalFormatting sqref="Q559">
    <cfRule type="expression" dxfId="846" priority="951">
      <formula>OR((Q559-Q558)&gt;5,(Q559-Q558)&lt;-5)</formula>
    </cfRule>
  </conditionalFormatting>
  <conditionalFormatting sqref="R559">
    <cfRule type="expression" dxfId="845" priority="950">
      <formula>OR((R559-R558)&gt;5,(R559-R558)&lt;-5)</formula>
    </cfRule>
  </conditionalFormatting>
  <conditionalFormatting sqref="S559">
    <cfRule type="expression" dxfId="844" priority="949">
      <formula>OR((S559-S558)&gt;5,(S559-S558)&lt;-5)</formula>
    </cfRule>
  </conditionalFormatting>
  <conditionalFormatting sqref="T559">
    <cfRule type="expression" dxfId="843" priority="948">
      <formula>OR((T559-T558)&gt;5,(T559-T558)&lt;-5)</formula>
    </cfRule>
  </conditionalFormatting>
  <conditionalFormatting sqref="U559">
    <cfRule type="expression" dxfId="842" priority="947">
      <formula>OR((U559-U558)&gt;5,(U559-U558)&lt;-5)</formula>
    </cfRule>
  </conditionalFormatting>
  <conditionalFormatting sqref="V559">
    <cfRule type="expression" dxfId="841" priority="946">
      <formula>OR((V559-V558)&gt;5,(V559-V558)&lt;-5)</formula>
    </cfRule>
  </conditionalFormatting>
  <conditionalFormatting sqref="W559">
    <cfRule type="expression" dxfId="840" priority="945">
      <formula>OR((W559-W558)&gt;5,(W559-W558)&lt;-5)</formula>
    </cfRule>
  </conditionalFormatting>
  <conditionalFormatting sqref="X559">
    <cfRule type="expression" dxfId="839" priority="944">
      <formula>OR((X559-X558)&gt;5,(X559-X558)&lt;-5)</formula>
    </cfRule>
  </conditionalFormatting>
  <conditionalFormatting sqref="Y559">
    <cfRule type="expression" dxfId="838" priority="943">
      <formula>OR((Y559-Y558)&gt;5,(Y559-Y558)&lt;-5)</formula>
    </cfRule>
  </conditionalFormatting>
  <conditionalFormatting sqref="Z559">
    <cfRule type="expression" dxfId="837" priority="942">
      <formula>OR((Z559-Z558)&gt;5,(Z559-Z558)&lt;-5)</formula>
    </cfRule>
  </conditionalFormatting>
  <conditionalFormatting sqref="AA559">
    <cfRule type="expression" dxfId="836" priority="941">
      <formula>OR((AA559-AA558)&gt;5,(AA559-AA558)&lt;-5)</formula>
    </cfRule>
  </conditionalFormatting>
  <conditionalFormatting sqref="AB559">
    <cfRule type="expression" dxfId="835" priority="940">
      <formula>OR((AB559-AB558)&gt;5,(AB559-AB558)&lt;-5)</formula>
    </cfRule>
  </conditionalFormatting>
  <conditionalFormatting sqref="AC559">
    <cfRule type="expression" dxfId="834" priority="939">
      <formula>OR((AC559-AC558)&gt;5,(AC559-AC558)&lt;-5)</formula>
    </cfRule>
  </conditionalFormatting>
  <conditionalFormatting sqref="AD559">
    <cfRule type="expression" dxfId="833" priority="938">
      <formula>OR((AD559-AD558)&gt;5,(AD559-AD558)&lt;-5)</formula>
    </cfRule>
  </conditionalFormatting>
  <conditionalFormatting sqref="AE559">
    <cfRule type="expression" dxfId="832" priority="937">
      <formula>OR((AE559-AE558)&gt;5,(AE559-AE558)&lt;-5)</formula>
    </cfRule>
  </conditionalFormatting>
  <conditionalFormatting sqref="N561:P561">
    <cfRule type="expression" dxfId="831" priority="934">
      <formula>OR((N561-N560)&gt;5,(N561-N560)&lt;-5)</formula>
    </cfRule>
  </conditionalFormatting>
  <conditionalFormatting sqref="Q561">
    <cfRule type="expression" dxfId="830" priority="933">
      <formula>OR((Q561-Q560)&gt;5,(Q561-Q560)&lt;-5)</formula>
    </cfRule>
  </conditionalFormatting>
  <conditionalFormatting sqref="R561">
    <cfRule type="expression" dxfId="829" priority="932">
      <formula>OR((R561-R560)&gt;5,(R561-R560)&lt;-5)</formula>
    </cfRule>
  </conditionalFormatting>
  <conditionalFormatting sqref="S561">
    <cfRule type="expression" dxfId="828" priority="931">
      <formula>OR((S561-S560)&gt;5,(S561-S560)&lt;-5)</formula>
    </cfRule>
  </conditionalFormatting>
  <conditionalFormatting sqref="T561">
    <cfRule type="expression" dxfId="827" priority="930">
      <formula>OR((T561-T560)&gt;5,(T561-T560)&lt;-5)</formula>
    </cfRule>
  </conditionalFormatting>
  <conditionalFormatting sqref="U561">
    <cfRule type="expression" dxfId="826" priority="929">
      <formula>OR((U561-U560)&gt;5,(U561-U560)&lt;-5)</formula>
    </cfRule>
  </conditionalFormatting>
  <conditionalFormatting sqref="V561">
    <cfRule type="expression" dxfId="825" priority="928">
      <formula>OR((V561-V560)&gt;5,(V561-V560)&lt;-5)</formula>
    </cfRule>
  </conditionalFormatting>
  <conditionalFormatting sqref="W561">
    <cfRule type="expression" dxfId="824" priority="927">
      <formula>OR((W561-W560)&gt;5,(W561-W560)&lt;-5)</formula>
    </cfRule>
  </conditionalFormatting>
  <conditionalFormatting sqref="X561">
    <cfRule type="expression" dxfId="823" priority="926">
      <formula>OR((X561-X560)&gt;5,(X561-X560)&lt;-5)</formula>
    </cfRule>
  </conditionalFormatting>
  <conditionalFormatting sqref="Y561">
    <cfRule type="expression" dxfId="822" priority="925">
      <formula>OR((Y561-Y560)&gt;5,(Y561-Y560)&lt;-5)</formula>
    </cfRule>
  </conditionalFormatting>
  <conditionalFormatting sqref="Z561">
    <cfRule type="expression" dxfId="821" priority="924">
      <formula>OR((Z561-Z560)&gt;5,(Z561-Z560)&lt;-5)</formula>
    </cfRule>
  </conditionalFormatting>
  <conditionalFormatting sqref="AA561">
    <cfRule type="expression" dxfId="820" priority="923">
      <formula>OR((AA561-AA560)&gt;5,(AA561-AA560)&lt;-5)</formula>
    </cfRule>
  </conditionalFormatting>
  <conditionalFormatting sqref="AB561">
    <cfRule type="expression" dxfId="819" priority="922">
      <formula>OR((AB561-AB560)&gt;5,(AB561-AB560)&lt;-5)</formula>
    </cfRule>
  </conditionalFormatting>
  <conditionalFormatting sqref="AC561">
    <cfRule type="expression" dxfId="818" priority="921">
      <formula>OR((AC561-AC560)&gt;5,(AC561-AC560)&lt;-5)</formula>
    </cfRule>
  </conditionalFormatting>
  <conditionalFormatting sqref="AD561">
    <cfRule type="expression" dxfId="817" priority="920">
      <formula>OR((AD561-AD560)&gt;5,(AD561-AD560)&lt;-5)</formula>
    </cfRule>
  </conditionalFormatting>
  <conditionalFormatting sqref="AE561">
    <cfRule type="expression" dxfId="816" priority="919">
      <formula>OR((AE561-AE560)&gt;5,(AE561-AE560)&lt;-5)</formula>
    </cfRule>
  </conditionalFormatting>
  <conditionalFormatting sqref="N562:P562">
    <cfRule type="expression" dxfId="815" priority="916">
      <formula>OR((N562-N561)&gt;5,(N562-N561)&lt;-5)</formula>
    </cfRule>
  </conditionalFormatting>
  <conditionalFormatting sqref="Q562">
    <cfRule type="expression" dxfId="814" priority="915">
      <formula>OR((Q562-Q561)&gt;5,(Q562-Q561)&lt;-5)</formula>
    </cfRule>
  </conditionalFormatting>
  <conditionalFormatting sqref="R562">
    <cfRule type="expression" dxfId="813" priority="914">
      <formula>OR((R562-R561)&gt;5,(R562-R561)&lt;-5)</formula>
    </cfRule>
  </conditionalFormatting>
  <conditionalFormatting sqref="S562">
    <cfRule type="expression" dxfId="812" priority="913">
      <formula>OR((S562-S561)&gt;5,(S562-S561)&lt;-5)</formula>
    </cfRule>
  </conditionalFormatting>
  <conditionalFormatting sqref="T562">
    <cfRule type="expression" dxfId="811" priority="912">
      <formula>OR((T562-T561)&gt;5,(T562-T561)&lt;-5)</formula>
    </cfRule>
  </conditionalFormatting>
  <conditionalFormatting sqref="U562">
    <cfRule type="expression" dxfId="810" priority="911">
      <formula>OR((U562-U561)&gt;5,(U562-U561)&lt;-5)</formula>
    </cfRule>
  </conditionalFormatting>
  <conditionalFormatting sqref="V562">
    <cfRule type="expression" dxfId="809" priority="910">
      <formula>OR((V562-V561)&gt;5,(V562-V561)&lt;-5)</formula>
    </cfRule>
  </conditionalFormatting>
  <conditionalFormatting sqref="W562">
    <cfRule type="expression" dxfId="808" priority="909">
      <formula>OR((W562-W561)&gt;5,(W562-W561)&lt;-5)</formula>
    </cfRule>
  </conditionalFormatting>
  <conditionalFormatting sqref="X562">
    <cfRule type="expression" dxfId="807" priority="908">
      <formula>OR((X562-X561)&gt;5,(X562-X561)&lt;-5)</formula>
    </cfRule>
  </conditionalFormatting>
  <conditionalFormatting sqref="Y562">
    <cfRule type="expression" dxfId="806" priority="907">
      <formula>OR((Y562-Y561)&gt;5,(Y562-Y561)&lt;-5)</formula>
    </cfRule>
  </conditionalFormatting>
  <conditionalFormatting sqref="Z562">
    <cfRule type="expression" dxfId="805" priority="906">
      <formula>OR((Z562-Z561)&gt;5,(Z562-Z561)&lt;-5)</formula>
    </cfRule>
  </conditionalFormatting>
  <conditionalFormatting sqref="AA562">
    <cfRule type="expression" dxfId="804" priority="905">
      <formula>OR((AA562-AA561)&gt;5,(AA562-AA561)&lt;-5)</formula>
    </cfRule>
  </conditionalFormatting>
  <conditionalFormatting sqref="AB562">
    <cfRule type="expression" dxfId="803" priority="904">
      <formula>OR((AB562-AB561)&gt;5,(AB562-AB561)&lt;-5)</formula>
    </cfRule>
  </conditionalFormatting>
  <conditionalFormatting sqref="AC562">
    <cfRule type="expression" dxfId="802" priority="903">
      <formula>OR((AC562-AC561)&gt;5,(AC562-AC561)&lt;-5)</formula>
    </cfRule>
  </conditionalFormatting>
  <conditionalFormatting sqref="AD562">
    <cfRule type="expression" dxfId="801" priority="902">
      <formula>OR((AD562-AD561)&gt;5,(AD562-AD561)&lt;-5)</formula>
    </cfRule>
  </conditionalFormatting>
  <conditionalFormatting sqref="AE562">
    <cfRule type="expression" dxfId="800" priority="901">
      <formula>OR((AE562-AE561)&gt;5,(AE562-AE561)&lt;-5)</formula>
    </cfRule>
  </conditionalFormatting>
  <conditionalFormatting sqref="N564:P564">
    <cfRule type="expression" dxfId="799" priority="898">
      <formula>OR((N564-N563)&gt;5,(N564-N563)&lt;-5)</formula>
    </cfRule>
  </conditionalFormatting>
  <conditionalFormatting sqref="Q564">
    <cfRule type="expression" dxfId="798" priority="897">
      <formula>OR((Q564-Q563)&gt;5,(Q564-Q563)&lt;-5)</formula>
    </cfRule>
  </conditionalFormatting>
  <conditionalFormatting sqref="R564">
    <cfRule type="expression" dxfId="797" priority="896">
      <formula>OR((R564-R563)&gt;5,(R564-R563)&lt;-5)</formula>
    </cfRule>
  </conditionalFormatting>
  <conditionalFormatting sqref="S564">
    <cfRule type="expression" dxfId="796" priority="895">
      <formula>OR((S564-S563)&gt;5,(S564-S563)&lt;-5)</formula>
    </cfRule>
  </conditionalFormatting>
  <conditionalFormatting sqref="T564">
    <cfRule type="expression" dxfId="795" priority="894">
      <formula>OR((T564-T563)&gt;5,(T564-T563)&lt;-5)</formula>
    </cfRule>
  </conditionalFormatting>
  <conditionalFormatting sqref="U564">
    <cfRule type="expression" dxfId="794" priority="893">
      <formula>OR((U564-U563)&gt;5,(U564-U563)&lt;-5)</formula>
    </cfRule>
  </conditionalFormatting>
  <conditionalFormatting sqref="V564">
    <cfRule type="expression" dxfId="793" priority="892">
      <formula>OR((V564-V563)&gt;5,(V564-V563)&lt;-5)</formula>
    </cfRule>
  </conditionalFormatting>
  <conditionalFormatting sqref="W564">
    <cfRule type="expression" dxfId="792" priority="891">
      <formula>OR((W564-W563)&gt;5,(W564-W563)&lt;-5)</formula>
    </cfRule>
  </conditionalFormatting>
  <conditionalFormatting sqref="X564">
    <cfRule type="expression" dxfId="791" priority="890">
      <formula>OR((X564-X563)&gt;5,(X564-X563)&lt;-5)</formula>
    </cfRule>
  </conditionalFormatting>
  <conditionalFormatting sqref="Y564">
    <cfRule type="expression" dxfId="790" priority="889">
      <formula>OR((Y564-Y563)&gt;5,(Y564-Y563)&lt;-5)</formula>
    </cfRule>
  </conditionalFormatting>
  <conditionalFormatting sqref="Z564">
    <cfRule type="expression" dxfId="789" priority="888">
      <formula>OR((Z564-Z563)&gt;5,(Z564-Z563)&lt;-5)</formula>
    </cfRule>
  </conditionalFormatting>
  <conditionalFormatting sqref="AA564">
    <cfRule type="expression" dxfId="788" priority="887">
      <formula>OR((AA564-AA563)&gt;5,(AA564-AA563)&lt;-5)</formula>
    </cfRule>
  </conditionalFormatting>
  <conditionalFormatting sqref="AB564">
    <cfRule type="expression" dxfId="787" priority="886">
      <formula>OR((AB564-AB563)&gt;5,(AB564-AB563)&lt;-5)</formula>
    </cfRule>
  </conditionalFormatting>
  <conditionalFormatting sqref="AC564">
    <cfRule type="expression" dxfId="786" priority="885">
      <formula>OR((AC564-AC563)&gt;5,(AC564-AC563)&lt;-5)</formula>
    </cfRule>
  </conditionalFormatting>
  <conditionalFormatting sqref="AD564">
    <cfRule type="expression" dxfId="785" priority="884">
      <formula>OR((AD564-AD563)&gt;5,(AD564-AD563)&lt;-5)</formula>
    </cfRule>
  </conditionalFormatting>
  <conditionalFormatting sqref="AE564">
    <cfRule type="expression" dxfId="784" priority="883">
      <formula>OR((AE564-AE563)&gt;5,(AE564-AE563)&lt;-5)</formula>
    </cfRule>
  </conditionalFormatting>
  <conditionalFormatting sqref="N565:P565">
    <cfRule type="expression" dxfId="783" priority="880">
      <formula>OR((N565-N564)&gt;5,(N565-N564)&lt;-5)</formula>
    </cfRule>
  </conditionalFormatting>
  <conditionalFormatting sqref="Q565">
    <cfRule type="expression" dxfId="782" priority="879">
      <formula>OR((Q565-Q564)&gt;5,(Q565-Q564)&lt;-5)</formula>
    </cfRule>
  </conditionalFormatting>
  <conditionalFormatting sqref="R565">
    <cfRule type="expression" dxfId="781" priority="878">
      <formula>OR((R565-R564)&gt;5,(R565-R564)&lt;-5)</formula>
    </cfRule>
  </conditionalFormatting>
  <conditionalFormatting sqref="S565">
    <cfRule type="expression" dxfId="780" priority="877">
      <formula>OR((S565-S564)&gt;5,(S565-S564)&lt;-5)</formula>
    </cfRule>
  </conditionalFormatting>
  <conditionalFormatting sqref="T565">
    <cfRule type="expression" dxfId="779" priority="876">
      <formula>OR((T565-T564)&gt;5,(T565-T564)&lt;-5)</formula>
    </cfRule>
  </conditionalFormatting>
  <conditionalFormatting sqref="U565">
    <cfRule type="expression" dxfId="778" priority="875">
      <formula>OR((U565-U564)&gt;5,(U565-U564)&lt;-5)</formula>
    </cfRule>
  </conditionalFormatting>
  <conditionalFormatting sqref="V565">
    <cfRule type="expression" dxfId="777" priority="874">
      <formula>OR((V565-V564)&gt;5,(V565-V564)&lt;-5)</formula>
    </cfRule>
  </conditionalFormatting>
  <conditionalFormatting sqref="W565">
    <cfRule type="expression" dxfId="776" priority="873">
      <formula>OR((W565-W564)&gt;5,(W565-W564)&lt;-5)</formula>
    </cfRule>
  </conditionalFormatting>
  <conditionalFormatting sqref="X565">
    <cfRule type="expression" dxfId="775" priority="872">
      <formula>OR((X565-X564)&gt;5,(X565-X564)&lt;-5)</formula>
    </cfRule>
  </conditionalFormatting>
  <conditionalFormatting sqref="Y565">
    <cfRule type="expression" dxfId="774" priority="871">
      <formula>OR((Y565-Y564)&gt;5,(Y565-Y564)&lt;-5)</formula>
    </cfRule>
  </conditionalFormatting>
  <conditionalFormatting sqref="Z565">
    <cfRule type="expression" dxfId="773" priority="870">
      <formula>OR((Z565-Z564)&gt;5,(Z565-Z564)&lt;-5)</formula>
    </cfRule>
  </conditionalFormatting>
  <conditionalFormatting sqref="AA565">
    <cfRule type="expression" dxfId="772" priority="869">
      <formula>OR((AA565-AA564)&gt;5,(AA565-AA564)&lt;-5)</formula>
    </cfRule>
  </conditionalFormatting>
  <conditionalFormatting sqref="AB565">
    <cfRule type="expression" dxfId="771" priority="868">
      <formula>OR((AB565-AB564)&gt;5,(AB565-AB564)&lt;-5)</formula>
    </cfRule>
  </conditionalFormatting>
  <conditionalFormatting sqref="AC565">
    <cfRule type="expression" dxfId="770" priority="867">
      <formula>OR((AC565-AC564)&gt;5,(AC565-AC564)&lt;-5)</formula>
    </cfRule>
  </conditionalFormatting>
  <conditionalFormatting sqref="AD565">
    <cfRule type="expression" dxfId="769" priority="866">
      <formula>OR((AD565-AD564)&gt;5,(AD565-AD564)&lt;-5)</formula>
    </cfRule>
  </conditionalFormatting>
  <conditionalFormatting sqref="AE565">
    <cfRule type="expression" dxfId="768" priority="865">
      <formula>OR((AE565-AE564)&gt;5,(AE565-AE564)&lt;-5)</formula>
    </cfRule>
  </conditionalFormatting>
  <conditionalFormatting sqref="N567:P567">
    <cfRule type="expression" dxfId="767" priority="862">
      <formula>OR((N567-N566)&gt;5,(N567-N566)&lt;-5)</formula>
    </cfRule>
  </conditionalFormatting>
  <conditionalFormatting sqref="Q567">
    <cfRule type="expression" dxfId="766" priority="861">
      <formula>OR((Q567-Q566)&gt;5,(Q567-Q566)&lt;-5)</formula>
    </cfRule>
  </conditionalFormatting>
  <conditionalFormatting sqref="R567">
    <cfRule type="expression" dxfId="765" priority="860">
      <formula>OR((R567-R566)&gt;5,(R567-R566)&lt;-5)</formula>
    </cfRule>
  </conditionalFormatting>
  <conditionalFormatting sqref="S567">
    <cfRule type="expression" dxfId="764" priority="859">
      <formula>OR((S567-S566)&gt;5,(S567-S566)&lt;-5)</formula>
    </cfRule>
  </conditionalFormatting>
  <conditionalFormatting sqref="T567">
    <cfRule type="expression" dxfId="763" priority="858">
      <formula>OR((T567-T566)&gt;5,(T567-T566)&lt;-5)</formula>
    </cfRule>
  </conditionalFormatting>
  <conditionalFormatting sqref="U567">
    <cfRule type="expression" dxfId="762" priority="857">
      <formula>OR((U567-U566)&gt;5,(U567-U566)&lt;-5)</formula>
    </cfRule>
  </conditionalFormatting>
  <conditionalFormatting sqref="V567">
    <cfRule type="expression" dxfId="761" priority="856">
      <formula>OR((V567-V566)&gt;5,(V567-V566)&lt;-5)</formula>
    </cfRule>
  </conditionalFormatting>
  <conditionalFormatting sqref="W567">
    <cfRule type="expression" dxfId="760" priority="855">
      <formula>OR((W567-W566)&gt;5,(W567-W566)&lt;-5)</formula>
    </cfRule>
  </conditionalFormatting>
  <conditionalFormatting sqref="X567">
    <cfRule type="expression" dxfId="759" priority="854">
      <formula>OR((X567-X566)&gt;5,(X567-X566)&lt;-5)</formula>
    </cfRule>
  </conditionalFormatting>
  <conditionalFormatting sqref="Y567">
    <cfRule type="expression" dxfId="758" priority="853">
      <formula>OR((Y567-Y566)&gt;5,(Y567-Y566)&lt;-5)</formula>
    </cfRule>
  </conditionalFormatting>
  <conditionalFormatting sqref="Z567">
    <cfRule type="expression" dxfId="757" priority="852">
      <formula>OR((Z567-Z566)&gt;5,(Z567-Z566)&lt;-5)</formula>
    </cfRule>
  </conditionalFormatting>
  <conditionalFormatting sqref="AA567">
    <cfRule type="expression" dxfId="756" priority="851">
      <formula>OR((AA567-AA566)&gt;5,(AA567-AA566)&lt;-5)</formula>
    </cfRule>
  </conditionalFormatting>
  <conditionalFormatting sqref="AB567">
    <cfRule type="expression" dxfId="755" priority="850">
      <formula>OR((AB567-AB566)&gt;5,(AB567-AB566)&lt;-5)</formula>
    </cfRule>
  </conditionalFormatting>
  <conditionalFormatting sqref="AC567">
    <cfRule type="expression" dxfId="754" priority="849">
      <formula>OR((AC567-AC566)&gt;5,(AC567-AC566)&lt;-5)</formula>
    </cfRule>
  </conditionalFormatting>
  <conditionalFormatting sqref="AD567">
    <cfRule type="expression" dxfId="753" priority="848">
      <formula>OR((AD567-AD566)&gt;5,(AD567-AD566)&lt;-5)</formula>
    </cfRule>
  </conditionalFormatting>
  <conditionalFormatting sqref="AE567">
    <cfRule type="expression" dxfId="752" priority="847">
      <formula>OR((AE567-AE566)&gt;5,(AE567-AE566)&lt;-5)</formula>
    </cfRule>
  </conditionalFormatting>
  <conditionalFormatting sqref="N568:P568">
    <cfRule type="expression" dxfId="751" priority="844">
      <formula>OR((N568-N567)&gt;5,(N568-N567)&lt;-5)</formula>
    </cfRule>
  </conditionalFormatting>
  <conditionalFormatting sqref="Q568">
    <cfRule type="expression" dxfId="750" priority="843">
      <formula>OR((Q568-Q567)&gt;5,(Q568-Q567)&lt;-5)</formula>
    </cfRule>
  </conditionalFormatting>
  <conditionalFormatting sqref="R568">
    <cfRule type="expression" dxfId="749" priority="842">
      <formula>OR((R568-R567)&gt;5,(R568-R567)&lt;-5)</formula>
    </cfRule>
  </conditionalFormatting>
  <conditionalFormatting sqref="S568">
    <cfRule type="expression" dxfId="748" priority="841">
      <formula>OR((S568-S567)&gt;5,(S568-S567)&lt;-5)</formula>
    </cfRule>
  </conditionalFormatting>
  <conditionalFormatting sqref="T568">
    <cfRule type="expression" dxfId="747" priority="840">
      <formula>OR((T568-T567)&gt;5,(T568-T567)&lt;-5)</formula>
    </cfRule>
  </conditionalFormatting>
  <conditionalFormatting sqref="U568">
    <cfRule type="expression" dxfId="746" priority="839">
      <formula>OR((U568-U567)&gt;5,(U568-U567)&lt;-5)</formula>
    </cfRule>
  </conditionalFormatting>
  <conditionalFormatting sqref="V568">
    <cfRule type="expression" dxfId="745" priority="838">
      <formula>OR((V568-V567)&gt;5,(V568-V567)&lt;-5)</formula>
    </cfRule>
  </conditionalFormatting>
  <conditionalFormatting sqref="W568">
    <cfRule type="expression" dxfId="744" priority="837">
      <formula>OR((W568-W567)&gt;5,(W568-W567)&lt;-5)</formula>
    </cfRule>
  </conditionalFormatting>
  <conditionalFormatting sqref="X568">
    <cfRule type="expression" dxfId="743" priority="836">
      <formula>OR((X568-X567)&gt;5,(X568-X567)&lt;-5)</formula>
    </cfRule>
  </conditionalFormatting>
  <conditionalFormatting sqref="Y568">
    <cfRule type="expression" dxfId="742" priority="835">
      <formula>OR((Y568-Y567)&gt;5,(Y568-Y567)&lt;-5)</formula>
    </cfRule>
  </conditionalFormatting>
  <conditionalFormatting sqref="Z568">
    <cfRule type="expression" dxfId="741" priority="834">
      <formula>OR((Z568-Z567)&gt;5,(Z568-Z567)&lt;-5)</formula>
    </cfRule>
  </conditionalFormatting>
  <conditionalFormatting sqref="AA568">
    <cfRule type="expression" dxfId="740" priority="833">
      <formula>OR((AA568-AA567)&gt;5,(AA568-AA567)&lt;-5)</formula>
    </cfRule>
  </conditionalFormatting>
  <conditionalFormatting sqref="AB568">
    <cfRule type="expression" dxfId="739" priority="832">
      <formula>OR((AB568-AB567)&gt;5,(AB568-AB567)&lt;-5)</formula>
    </cfRule>
  </conditionalFormatting>
  <conditionalFormatting sqref="AC568">
    <cfRule type="expression" dxfId="738" priority="831">
      <formula>OR((AC568-AC567)&gt;5,(AC568-AC567)&lt;-5)</formula>
    </cfRule>
  </conditionalFormatting>
  <conditionalFormatting sqref="AD568">
    <cfRule type="expression" dxfId="737" priority="830">
      <formula>OR((AD568-AD567)&gt;5,(AD568-AD567)&lt;-5)</formula>
    </cfRule>
  </conditionalFormatting>
  <conditionalFormatting sqref="AE568">
    <cfRule type="expression" dxfId="736" priority="829">
      <formula>OR((AE568-AE567)&gt;5,(AE568-AE567)&lt;-5)</formula>
    </cfRule>
  </conditionalFormatting>
  <conditionalFormatting sqref="N570:P570">
    <cfRule type="expression" dxfId="735" priority="826">
      <formula>OR((N570-N569)&gt;5,(N570-N569)&lt;-5)</formula>
    </cfRule>
  </conditionalFormatting>
  <conditionalFormatting sqref="Q570">
    <cfRule type="expression" dxfId="734" priority="825">
      <formula>OR((Q570-Q569)&gt;5,(Q570-Q569)&lt;-5)</formula>
    </cfRule>
  </conditionalFormatting>
  <conditionalFormatting sqref="R570">
    <cfRule type="expression" dxfId="733" priority="824">
      <formula>OR((R570-R569)&gt;5,(R570-R569)&lt;-5)</formula>
    </cfRule>
  </conditionalFormatting>
  <conditionalFormatting sqref="S570">
    <cfRule type="expression" dxfId="732" priority="823">
      <formula>OR((S570-S569)&gt;5,(S570-S569)&lt;-5)</formula>
    </cfRule>
  </conditionalFormatting>
  <conditionalFormatting sqref="T570">
    <cfRule type="expression" dxfId="731" priority="822">
      <formula>OR((T570-T569)&gt;5,(T570-T569)&lt;-5)</formula>
    </cfRule>
  </conditionalFormatting>
  <conditionalFormatting sqref="U570">
    <cfRule type="expression" dxfId="730" priority="821">
      <formula>OR((U570-U569)&gt;5,(U570-U569)&lt;-5)</formula>
    </cfRule>
  </conditionalFormatting>
  <conditionalFormatting sqref="V570">
    <cfRule type="expression" dxfId="729" priority="820">
      <formula>OR((V570-V569)&gt;5,(V570-V569)&lt;-5)</formula>
    </cfRule>
  </conditionalFormatting>
  <conditionalFormatting sqref="W570">
    <cfRule type="expression" dxfId="728" priority="819">
      <formula>OR((W570-W569)&gt;5,(W570-W569)&lt;-5)</formula>
    </cfRule>
  </conditionalFormatting>
  <conditionalFormatting sqref="X570">
    <cfRule type="expression" dxfId="727" priority="818">
      <formula>OR((X570-X569)&gt;5,(X570-X569)&lt;-5)</formula>
    </cfRule>
  </conditionalFormatting>
  <conditionalFormatting sqref="Y570">
    <cfRule type="expression" dxfId="726" priority="817">
      <formula>OR((Y570-Y569)&gt;5,(Y570-Y569)&lt;-5)</formula>
    </cfRule>
  </conditionalFormatting>
  <conditionalFormatting sqref="Z570">
    <cfRule type="expression" dxfId="725" priority="816">
      <formula>OR((Z570-Z569)&gt;5,(Z570-Z569)&lt;-5)</formula>
    </cfRule>
  </conditionalFormatting>
  <conditionalFormatting sqref="AA570">
    <cfRule type="expression" dxfId="724" priority="815">
      <formula>OR((AA570-AA569)&gt;5,(AA570-AA569)&lt;-5)</formula>
    </cfRule>
  </conditionalFormatting>
  <conditionalFormatting sqref="AB570">
    <cfRule type="expression" dxfId="723" priority="814">
      <formula>OR((AB570-AB569)&gt;5,(AB570-AB569)&lt;-5)</formula>
    </cfRule>
  </conditionalFormatting>
  <conditionalFormatting sqref="AC570">
    <cfRule type="expression" dxfId="722" priority="813">
      <formula>OR((AC570-AC569)&gt;5,(AC570-AC569)&lt;-5)</formula>
    </cfRule>
  </conditionalFormatting>
  <conditionalFormatting sqref="AD570">
    <cfRule type="expression" dxfId="721" priority="812">
      <formula>OR((AD570-AD569)&gt;5,(AD570-AD569)&lt;-5)</formula>
    </cfRule>
  </conditionalFormatting>
  <conditionalFormatting sqref="AE570">
    <cfRule type="expression" dxfId="720" priority="811">
      <formula>OR((AE570-AE569)&gt;5,(AE570-AE569)&lt;-5)</formula>
    </cfRule>
  </conditionalFormatting>
  <conditionalFormatting sqref="N571:P571">
    <cfRule type="expression" dxfId="719" priority="808">
      <formula>OR((N571-N570)&gt;5,(N571-N570)&lt;-5)</formula>
    </cfRule>
  </conditionalFormatting>
  <conditionalFormatting sqref="Q571">
    <cfRule type="expression" dxfId="718" priority="807">
      <formula>OR((Q571-Q570)&gt;5,(Q571-Q570)&lt;-5)</formula>
    </cfRule>
  </conditionalFormatting>
  <conditionalFormatting sqref="R571">
    <cfRule type="expression" dxfId="717" priority="806">
      <formula>OR((R571-R570)&gt;5,(R571-R570)&lt;-5)</formula>
    </cfRule>
  </conditionalFormatting>
  <conditionalFormatting sqref="S571">
    <cfRule type="expression" dxfId="716" priority="805">
      <formula>OR((S571-S570)&gt;5,(S571-S570)&lt;-5)</formula>
    </cfRule>
  </conditionalFormatting>
  <conditionalFormatting sqref="T571">
    <cfRule type="expression" dxfId="715" priority="804">
      <formula>OR((T571-T570)&gt;5,(T571-T570)&lt;-5)</formula>
    </cfRule>
  </conditionalFormatting>
  <conditionalFormatting sqref="U571">
    <cfRule type="expression" dxfId="714" priority="803">
      <formula>OR((U571-U570)&gt;5,(U571-U570)&lt;-5)</formula>
    </cfRule>
  </conditionalFormatting>
  <conditionalFormatting sqref="V571">
    <cfRule type="expression" dxfId="713" priority="802">
      <formula>OR((V571-V570)&gt;5,(V571-V570)&lt;-5)</formula>
    </cfRule>
  </conditionalFormatting>
  <conditionalFormatting sqref="W571">
    <cfRule type="expression" dxfId="712" priority="801">
      <formula>OR((W571-W570)&gt;5,(W571-W570)&lt;-5)</formula>
    </cfRule>
  </conditionalFormatting>
  <conditionalFormatting sqref="X571">
    <cfRule type="expression" dxfId="711" priority="800">
      <formula>OR((X571-X570)&gt;5,(X571-X570)&lt;-5)</formula>
    </cfRule>
  </conditionalFormatting>
  <conditionalFormatting sqref="Y571">
    <cfRule type="expression" dxfId="710" priority="799">
      <formula>OR((Y571-Y570)&gt;5,(Y571-Y570)&lt;-5)</formula>
    </cfRule>
  </conditionalFormatting>
  <conditionalFormatting sqref="Z571">
    <cfRule type="expression" dxfId="709" priority="798">
      <formula>OR((Z571-Z570)&gt;5,(Z571-Z570)&lt;-5)</formula>
    </cfRule>
  </conditionalFormatting>
  <conditionalFormatting sqref="AA571">
    <cfRule type="expression" dxfId="708" priority="797">
      <formula>OR((AA571-AA570)&gt;5,(AA571-AA570)&lt;-5)</formula>
    </cfRule>
  </conditionalFormatting>
  <conditionalFormatting sqref="AB571">
    <cfRule type="expression" dxfId="707" priority="796">
      <formula>OR((AB571-AB570)&gt;5,(AB571-AB570)&lt;-5)</formula>
    </cfRule>
  </conditionalFormatting>
  <conditionalFormatting sqref="AC571">
    <cfRule type="expression" dxfId="706" priority="795">
      <formula>OR((AC571-AC570)&gt;5,(AC571-AC570)&lt;-5)</formula>
    </cfRule>
  </conditionalFormatting>
  <conditionalFormatting sqref="AD571">
    <cfRule type="expression" dxfId="705" priority="794">
      <formula>OR((AD571-AD570)&gt;5,(AD571-AD570)&lt;-5)</formula>
    </cfRule>
  </conditionalFormatting>
  <conditionalFormatting sqref="AE571">
    <cfRule type="expression" dxfId="704" priority="793">
      <formula>OR((AE571-AE570)&gt;5,(AE571-AE570)&lt;-5)</formula>
    </cfRule>
  </conditionalFormatting>
  <conditionalFormatting sqref="N573:P573">
    <cfRule type="expression" dxfId="703" priority="790">
      <formula>OR((N573-N572)&gt;5,(N573-N572)&lt;-5)</formula>
    </cfRule>
  </conditionalFormatting>
  <conditionalFormatting sqref="Q573">
    <cfRule type="expression" dxfId="702" priority="789">
      <formula>OR((Q573-Q572)&gt;5,(Q573-Q572)&lt;-5)</formula>
    </cfRule>
  </conditionalFormatting>
  <conditionalFormatting sqref="R573">
    <cfRule type="expression" dxfId="701" priority="788">
      <formula>OR((R573-R572)&gt;5,(R573-R572)&lt;-5)</formula>
    </cfRule>
  </conditionalFormatting>
  <conditionalFormatting sqref="S573">
    <cfRule type="expression" dxfId="700" priority="787">
      <formula>OR((S573-S572)&gt;5,(S573-S572)&lt;-5)</formula>
    </cfRule>
  </conditionalFormatting>
  <conditionalFormatting sqref="T573">
    <cfRule type="expression" dxfId="699" priority="786">
      <formula>OR((T573-T572)&gt;5,(T573-T572)&lt;-5)</formula>
    </cfRule>
  </conditionalFormatting>
  <conditionalFormatting sqref="U573">
    <cfRule type="expression" dxfId="698" priority="785">
      <formula>OR((U573-U572)&gt;5,(U573-U572)&lt;-5)</formula>
    </cfRule>
  </conditionalFormatting>
  <conditionalFormatting sqref="V573">
    <cfRule type="expression" dxfId="697" priority="784">
      <formula>OR((V573-V572)&gt;5,(V573-V572)&lt;-5)</formula>
    </cfRule>
  </conditionalFormatting>
  <conditionalFormatting sqref="W573">
    <cfRule type="expression" dxfId="696" priority="783">
      <formula>OR((W573-W572)&gt;5,(W573-W572)&lt;-5)</formula>
    </cfRule>
  </conditionalFormatting>
  <conditionalFormatting sqref="X573">
    <cfRule type="expression" dxfId="695" priority="782">
      <formula>OR((X573-X572)&gt;5,(X573-X572)&lt;-5)</formula>
    </cfRule>
  </conditionalFormatting>
  <conditionalFormatting sqref="Y573">
    <cfRule type="expression" dxfId="694" priority="781">
      <formula>OR((Y573-Y572)&gt;5,(Y573-Y572)&lt;-5)</formula>
    </cfRule>
  </conditionalFormatting>
  <conditionalFormatting sqref="Z573">
    <cfRule type="expression" dxfId="693" priority="780">
      <formula>OR((Z573-Z572)&gt;5,(Z573-Z572)&lt;-5)</formula>
    </cfRule>
  </conditionalFormatting>
  <conditionalFormatting sqref="AA573">
    <cfRule type="expression" dxfId="692" priority="779">
      <formula>OR((AA573-AA572)&gt;5,(AA573-AA572)&lt;-5)</formula>
    </cfRule>
  </conditionalFormatting>
  <conditionalFormatting sqref="AB573">
    <cfRule type="expression" dxfId="691" priority="778">
      <formula>OR((AB573-AB572)&gt;5,(AB573-AB572)&lt;-5)</formula>
    </cfRule>
  </conditionalFormatting>
  <conditionalFormatting sqref="AC573">
    <cfRule type="expression" dxfId="690" priority="777">
      <formula>OR((AC573-AC572)&gt;5,(AC573-AC572)&lt;-5)</formula>
    </cfRule>
  </conditionalFormatting>
  <conditionalFormatting sqref="AD573">
    <cfRule type="expression" dxfId="689" priority="776">
      <formula>OR((AD573-AD572)&gt;5,(AD573-AD572)&lt;-5)</formula>
    </cfRule>
  </conditionalFormatting>
  <conditionalFormatting sqref="AE573">
    <cfRule type="expression" dxfId="688" priority="775">
      <formula>OR((AE573-AE572)&gt;5,(AE573-AE572)&lt;-5)</formula>
    </cfRule>
  </conditionalFormatting>
  <conditionalFormatting sqref="N574:P574">
    <cfRule type="expression" dxfId="687" priority="772">
      <formula>OR((N574-N573)&gt;5,(N574-N573)&lt;-5)</formula>
    </cfRule>
  </conditionalFormatting>
  <conditionalFormatting sqref="Q574">
    <cfRule type="expression" dxfId="686" priority="771">
      <formula>OR((Q574-Q573)&gt;5,(Q574-Q573)&lt;-5)</formula>
    </cfRule>
  </conditionalFormatting>
  <conditionalFormatting sqref="R574">
    <cfRule type="expression" dxfId="685" priority="770">
      <formula>OR((R574-R573)&gt;5,(R574-R573)&lt;-5)</formula>
    </cfRule>
  </conditionalFormatting>
  <conditionalFormatting sqref="S574">
    <cfRule type="expression" dxfId="684" priority="769">
      <formula>OR((S574-S573)&gt;5,(S574-S573)&lt;-5)</formula>
    </cfRule>
  </conditionalFormatting>
  <conditionalFormatting sqref="T574">
    <cfRule type="expression" dxfId="683" priority="768">
      <formula>OR((T574-T573)&gt;5,(T574-T573)&lt;-5)</formula>
    </cfRule>
  </conditionalFormatting>
  <conditionalFormatting sqref="U574">
    <cfRule type="expression" dxfId="682" priority="767">
      <formula>OR((U574-U573)&gt;5,(U574-U573)&lt;-5)</formula>
    </cfRule>
  </conditionalFormatting>
  <conditionalFormatting sqref="V574">
    <cfRule type="expression" dxfId="681" priority="766">
      <formula>OR((V574-V573)&gt;5,(V574-V573)&lt;-5)</formula>
    </cfRule>
  </conditionalFormatting>
  <conditionalFormatting sqref="W574">
    <cfRule type="expression" dxfId="680" priority="765">
      <formula>OR((W574-W573)&gt;5,(W574-W573)&lt;-5)</formula>
    </cfRule>
  </conditionalFormatting>
  <conditionalFormatting sqref="X574">
    <cfRule type="expression" dxfId="679" priority="764">
      <formula>OR((X574-X573)&gt;5,(X574-X573)&lt;-5)</formula>
    </cfRule>
  </conditionalFormatting>
  <conditionalFormatting sqref="Y574">
    <cfRule type="expression" dxfId="678" priority="763">
      <formula>OR((Y574-Y573)&gt;5,(Y574-Y573)&lt;-5)</formula>
    </cfRule>
  </conditionalFormatting>
  <conditionalFormatting sqref="Z574">
    <cfRule type="expression" dxfId="677" priority="762">
      <formula>OR((Z574-Z573)&gt;5,(Z574-Z573)&lt;-5)</formula>
    </cfRule>
  </conditionalFormatting>
  <conditionalFormatting sqref="AA574">
    <cfRule type="expression" dxfId="676" priority="761">
      <formula>OR((AA574-AA573)&gt;5,(AA574-AA573)&lt;-5)</formula>
    </cfRule>
  </conditionalFormatting>
  <conditionalFormatting sqref="AB574">
    <cfRule type="expression" dxfId="675" priority="760">
      <formula>OR((AB574-AB573)&gt;5,(AB574-AB573)&lt;-5)</formula>
    </cfRule>
  </conditionalFormatting>
  <conditionalFormatting sqref="AC574">
    <cfRule type="expression" dxfId="674" priority="759">
      <formula>OR((AC574-AC573)&gt;5,(AC574-AC573)&lt;-5)</formula>
    </cfRule>
  </conditionalFormatting>
  <conditionalFormatting sqref="AD574">
    <cfRule type="expression" dxfId="673" priority="758">
      <formula>OR((AD574-AD573)&gt;5,(AD574-AD573)&lt;-5)</formula>
    </cfRule>
  </conditionalFormatting>
  <conditionalFormatting sqref="AE574">
    <cfRule type="expression" dxfId="672" priority="757">
      <formula>OR((AE574-AE573)&gt;5,(AE574-AE573)&lt;-5)</formula>
    </cfRule>
  </conditionalFormatting>
  <conditionalFormatting sqref="N584:P584">
    <cfRule type="expression" dxfId="671" priority="754">
      <formula>OR((N584-N583)&gt;5,(N584-N583)&lt;-5)</formula>
    </cfRule>
  </conditionalFormatting>
  <conditionalFormatting sqref="Q584">
    <cfRule type="expression" dxfId="670" priority="753">
      <formula>OR((Q584-Q583)&gt;5,(Q584-Q583)&lt;-5)</formula>
    </cfRule>
  </conditionalFormatting>
  <conditionalFormatting sqref="R584">
    <cfRule type="expression" dxfId="669" priority="752">
      <formula>OR((R584-R583)&gt;5,(R584-R583)&lt;-5)</formula>
    </cfRule>
  </conditionalFormatting>
  <conditionalFormatting sqref="S584">
    <cfRule type="expression" dxfId="668" priority="751">
      <formula>OR((S584-S583)&gt;5,(S584-S583)&lt;-5)</formula>
    </cfRule>
  </conditionalFormatting>
  <conditionalFormatting sqref="T584">
    <cfRule type="expression" dxfId="667" priority="750">
      <formula>OR((T584-T583)&gt;5,(T584-T583)&lt;-5)</formula>
    </cfRule>
  </conditionalFormatting>
  <conditionalFormatting sqref="U584">
    <cfRule type="expression" dxfId="666" priority="749">
      <formula>OR((U584-U583)&gt;5,(U584-U583)&lt;-5)</formula>
    </cfRule>
  </conditionalFormatting>
  <conditionalFormatting sqref="V584">
    <cfRule type="expression" dxfId="665" priority="748">
      <formula>OR((V584-V583)&gt;5,(V584-V583)&lt;-5)</formula>
    </cfRule>
  </conditionalFormatting>
  <conditionalFormatting sqref="W584">
    <cfRule type="expression" dxfId="664" priority="747">
      <formula>OR((W584-W583)&gt;5,(W584-W583)&lt;-5)</formula>
    </cfRule>
  </conditionalFormatting>
  <conditionalFormatting sqref="X584">
    <cfRule type="expression" dxfId="663" priority="746">
      <formula>OR((X584-X583)&gt;5,(X584-X583)&lt;-5)</formula>
    </cfRule>
  </conditionalFormatting>
  <conditionalFormatting sqref="Y584">
    <cfRule type="expression" dxfId="662" priority="745">
      <formula>OR((Y584-Y583)&gt;5,(Y584-Y583)&lt;-5)</formula>
    </cfRule>
  </conditionalFormatting>
  <conditionalFormatting sqref="Z584">
    <cfRule type="expression" dxfId="661" priority="744">
      <formula>OR((Z584-Z583)&gt;5,(Z584-Z583)&lt;-5)</formula>
    </cfRule>
  </conditionalFormatting>
  <conditionalFormatting sqref="AA584">
    <cfRule type="expression" dxfId="660" priority="743">
      <formula>OR((AA584-AA583)&gt;5,(AA584-AA583)&lt;-5)</formula>
    </cfRule>
  </conditionalFormatting>
  <conditionalFormatting sqref="AB584">
    <cfRule type="expression" dxfId="659" priority="742">
      <formula>OR((AB584-AB583)&gt;5,(AB584-AB583)&lt;-5)</formula>
    </cfRule>
  </conditionalFormatting>
  <conditionalFormatting sqref="AC584">
    <cfRule type="expression" dxfId="658" priority="741">
      <formula>OR((AC584-AC583)&gt;5,(AC584-AC583)&lt;-5)</formula>
    </cfRule>
  </conditionalFormatting>
  <conditionalFormatting sqref="AD584">
    <cfRule type="expression" dxfId="657" priority="740">
      <formula>OR((AD584-AD583)&gt;5,(AD584-AD583)&lt;-5)</formula>
    </cfRule>
  </conditionalFormatting>
  <conditionalFormatting sqref="AE584">
    <cfRule type="expression" dxfId="656" priority="739">
      <formula>OR((AE584-AE583)&gt;5,(AE584-AE583)&lt;-5)</formula>
    </cfRule>
  </conditionalFormatting>
  <conditionalFormatting sqref="N585:P585">
    <cfRule type="expression" dxfId="655" priority="736">
      <formula>OR((N585-N584)&gt;5,(N585-N584)&lt;-5)</formula>
    </cfRule>
  </conditionalFormatting>
  <conditionalFormatting sqref="Q585">
    <cfRule type="expression" dxfId="654" priority="735">
      <formula>OR((Q585-Q584)&gt;5,(Q585-Q584)&lt;-5)</formula>
    </cfRule>
  </conditionalFormatting>
  <conditionalFormatting sqref="R585">
    <cfRule type="expression" dxfId="653" priority="734">
      <formula>OR((R585-R584)&gt;5,(R585-R584)&lt;-5)</formula>
    </cfRule>
  </conditionalFormatting>
  <conditionalFormatting sqref="S585">
    <cfRule type="expression" dxfId="652" priority="733">
      <formula>OR((S585-S584)&gt;5,(S585-S584)&lt;-5)</formula>
    </cfRule>
  </conditionalFormatting>
  <conditionalFormatting sqref="T585">
    <cfRule type="expression" dxfId="651" priority="732">
      <formula>OR((T585-T584)&gt;5,(T585-T584)&lt;-5)</formula>
    </cfRule>
  </conditionalFormatting>
  <conditionalFormatting sqref="U585">
    <cfRule type="expression" dxfId="650" priority="731">
      <formula>OR((U585-U584)&gt;5,(U585-U584)&lt;-5)</formula>
    </cfRule>
  </conditionalFormatting>
  <conditionalFormatting sqref="V585">
    <cfRule type="expression" dxfId="649" priority="730">
      <formula>OR((V585-V584)&gt;5,(V585-V584)&lt;-5)</formula>
    </cfRule>
  </conditionalFormatting>
  <conditionalFormatting sqref="W585">
    <cfRule type="expression" dxfId="648" priority="729">
      <formula>OR((W585-W584)&gt;5,(W585-W584)&lt;-5)</formula>
    </cfRule>
  </conditionalFormatting>
  <conditionalFormatting sqref="X585">
    <cfRule type="expression" dxfId="647" priority="728">
      <formula>OR((X585-X584)&gt;5,(X585-X584)&lt;-5)</formula>
    </cfRule>
  </conditionalFormatting>
  <conditionalFormatting sqref="Y585">
    <cfRule type="expression" dxfId="646" priority="727">
      <formula>OR((Y585-Y584)&gt;5,(Y585-Y584)&lt;-5)</formula>
    </cfRule>
  </conditionalFormatting>
  <conditionalFormatting sqref="Z585">
    <cfRule type="expression" dxfId="645" priority="726">
      <formula>OR((Z585-Z584)&gt;5,(Z585-Z584)&lt;-5)</formula>
    </cfRule>
  </conditionalFormatting>
  <conditionalFormatting sqref="AA585">
    <cfRule type="expression" dxfId="644" priority="725">
      <formula>OR((AA585-AA584)&gt;5,(AA585-AA584)&lt;-5)</formula>
    </cfRule>
  </conditionalFormatting>
  <conditionalFormatting sqref="AB585">
    <cfRule type="expression" dxfId="643" priority="724">
      <formula>OR((AB585-AB584)&gt;5,(AB585-AB584)&lt;-5)</formula>
    </cfRule>
  </conditionalFormatting>
  <conditionalFormatting sqref="AC585">
    <cfRule type="expression" dxfId="642" priority="723">
      <formula>OR((AC585-AC584)&gt;5,(AC585-AC584)&lt;-5)</formula>
    </cfRule>
  </conditionalFormatting>
  <conditionalFormatting sqref="AD585">
    <cfRule type="expression" dxfId="641" priority="722">
      <formula>OR((AD585-AD584)&gt;5,(AD585-AD584)&lt;-5)</formula>
    </cfRule>
  </conditionalFormatting>
  <conditionalFormatting sqref="AE585">
    <cfRule type="expression" dxfId="640" priority="721">
      <formula>OR((AE585-AE584)&gt;5,(AE585-AE584)&lt;-5)</formula>
    </cfRule>
  </conditionalFormatting>
  <conditionalFormatting sqref="N586:P586">
    <cfRule type="expression" dxfId="639" priority="718">
      <formula>OR((N586-N585)&gt;5,(N586-N585)&lt;-5)</formula>
    </cfRule>
  </conditionalFormatting>
  <conditionalFormatting sqref="Q586">
    <cfRule type="expression" dxfId="638" priority="717">
      <formula>OR((Q586-Q585)&gt;5,(Q586-Q585)&lt;-5)</formula>
    </cfRule>
  </conditionalFormatting>
  <conditionalFormatting sqref="R586">
    <cfRule type="expression" dxfId="637" priority="716">
      <formula>OR((R586-R585)&gt;5,(R586-R585)&lt;-5)</formula>
    </cfRule>
  </conditionalFormatting>
  <conditionalFormatting sqref="S586">
    <cfRule type="expression" dxfId="636" priority="715">
      <formula>OR((S586-S585)&gt;5,(S586-S585)&lt;-5)</formula>
    </cfRule>
  </conditionalFormatting>
  <conditionalFormatting sqref="T586">
    <cfRule type="expression" dxfId="635" priority="714">
      <formula>OR((T586-T585)&gt;5,(T586-T585)&lt;-5)</formula>
    </cfRule>
  </conditionalFormatting>
  <conditionalFormatting sqref="U586">
    <cfRule type="expression" dxfId="634" priority="713">
      <formula>OR((U586-U585)&gt;5,(U586-U585)&lt;-5)</formula>
    </cfRule>
  </conditionalFormatting>
  <conditionalFormatting sqref="V586">
    <cfRule type="expression" dxfId="633" priority="712">
      <formula>OR((V586-V585)&gt;5,(V586-V585)&lt;-5)</formula>
    </cfRule>
  </conditionalFormatting>
  <conditionalFormatting sqref="W586">
    <cfRule type="expression" dxfId="632" priority="711">
      <formula>OR((W586-W585)&gt;5,(W586-W585)&lt;-5)</formula>
    </cfRule>
  </conditionalFormatting>
  <conditionalFormatting sqref="X586">
    <cfRule type="expression" dxfId="631" priority="710">
      <formula>OR((X586-X585)&gt;5,(X586-X585)&lt;-5)</formula>
    </cfRule>
  </conditionalFormatting>
  <conditionalFormatting sqref="Y586">
    <cfRule type="expression" dxfId="630" priority="709">
      <formula>OR((Y586-Y585)&gt;5,(Y586-Y585)&lt;-5)</formula>
    </cfRule>
  </conditionalFormatting>
  <conditionalFormatting sqref="Z586">
    <cfRule type="expression" dxfId="629" priority="708">
      <formula>OR((Z586-Z585)&gt;5,(Z586-Z585)&lt;-5)</formula>
    </cfRule>
  </conditionalFormatting>
  <conditionalFormatting sqref="AA586">
    <cfRule type="expression" dxfId="628" priority="707">
      <formula>OR((AA586-AA585)&gt;5,(AA586-AA585)&lt;-5)</formula>
    </cfRule>
  </conditionalFormatting>
  <conditionalFormatting sqref="AB586">
    <cfRule type="expression" dxfId="627" priority="706">
      <formula>OR((AB586-AB585)&gt;5,(AB586-AB585)&lt;-5)</formula>
    </cfRule>
  </conditionalFormatting>
  <conditionalFormatting sqref="AC586">
    <cfRule type="expression" dxfId="626" priority="705">
      <formula>OR((AC586-AC585)&gt;5,(AC586-AC585)&lt;-5)</formula>
    </cfRule>
  </conditionalFormatting>
  <conditionalFormatting sqref="AD586">
    <cfRule type="expression" dxfId="625" priority="704">
      <formula>OR((AD586-AD585)&gt;5,(AD586-AD585)&lt;-5)</formula>
    </cfRule>
  </conditionalFormatting>
  <conditionalFormatting sqref="AE586">
    <cfRule type="expression" dxfId="624" priority="703">
      <formula>OR((AE586-AE585)&gt;5,(AE586-AE585)&lt;-5)</formula>
    </cfRule>
  </conditionalFormatting>
  <conditionalFormatting sqref="N587:P587">
    <cfRule type="expression" dxfId="623" priority="700">
      <formula>OR((N587-N586)&gt;5,(N587-N586)&lt;-5)</formula>
    </cfRule>
  </conditionalFormatting>
  <conditionalFormatting sqref="Q587">
    <cfRule type="expression" dxfId="622" priority="699">
      <formula>OR((Q587-Q586)&gt;5,(Q587-Q586)&lt;-5)</formula>
    </cfRule>
  </conditionalFormatting>
  <conditionalFormatting sqref="R587">
    <cfRule type="expression" dxfId="621" priority="698">
      <formula>OR((R587-R586)&gt;5,(R587-R586)&lt;-5)</formula>
    </cfRule>
  </conditionalFormatting>
  <conditionalFormatting sqref="S587">
    <cfRule type="expression" dxfId="620" priority="697">
      <formula>OR((S587-S586)&gt;5,(S587-S586)&lt;-5)</formula>
    </cfRule>
  </conditionalFormatting>
  <conditionalFormatting sqref="T587">
    <cfRule type="expression" dxfId="619" priority="696">
      <formula>OR((T587-T586)&gt;5,(T587-T586)&lt;-5)</formula>
    </cfRule>
  </conditionalFormatting>
  <conditionalFormatting sqref="U587">
    <cfRule type="expression" dxfId="618" priority="695">
      <formula>OR((U587-U586)&gt;5,(U587-U586)&lt;-5)</formula>
    </cfRule>
  </conditionalFormatting>
  <conditionalFormatting sqref="V587">
    <cfRule type="expression" dxfId="617" priority="694">
      <formula>OR((V587-V586)&gt;5,(V587-V586)&lt;-5)</formula>
    </cfRule>
  </conditionalFormatting>
  <conditionalFormatting sqref="W587">
    <cfRule type="expression" dxfId="616" priority="693">
      <formula>OR((W587-W586)&gt;5,(W587-W586)&lt;-5)</formula>
    </cfRule>
  </conditionalFormatting>
  <conditionalFormatting sqref="X587">
    <cfRule type="expression" dxfId="615" priority="692">
      <formula>OR((X587-X586)&gt;5,(X587-X586)&lt;-5)</formula>
    </cfRule>
  </conditionalFormatting>
  <conditionalFormatting sqref="Y587">
    <cfRule type="expression" dxfId="614" priority="691">
      <formula>OR((Y587-Y586)&gt;5,(Y587-Y586)&lt;-5)</formula>
    </cfRule>
  </conditionalFormatting>
  <conditionalFormatting sqref="Z587">
    <cfRule type="expression" dxfId="613" priority="690">
      <formula>OR((Z587-Z586)&gt;5,(Z587-Z586)&lt;-5)</formula>
    </cfRule>
  </conditionalFormatting>
  <conditionalFormatting sqref="AA587">
    <cfRule type="expression" dxfId="612" priority="689">
      <formula>OR((AA587-AA586)&gt;5,(AA587-AA586)&lt;-5)</formula>
    </cfRule>
  </conditionalFormatting>
  <conditionalFormatting sqref="AB587">
    <cfRule type="expression" dxfId="611" priority="688">
      <formula>OR((AB587-AB586)&gt;5,(AB587-AB586)&lt;-5)</formula>
    </cfRule>
  </conditionalFormatting>
  <conditionalFormatting sqref="AC587">
    <cfRule type="expression" dxfId="610" priority="687">
      <formula>OR((AC587-AC586)&gt;5,(AC587-AC586)&lt;-5)</formula>
    </cfRule>
  </conditionalFormatting>
  <conditionalFormatting sqref="AD587">
    <cfRule type="expression" dxfId="609" priority="686">
      <formula>OR((AD587-AD586)&gt;5,(AD587-AD586)&lt;-5)</formula>
    </cfRule>
  </conditionalFormatting>
  <conditionalFormatting sqref="AE587">
    <cfRule type="expression" dxfId="608" priority="685">
      <formula>OR((AE587-AE586)&gt;5,(AE587-AE586)&lt;-5)</formula>
    </cfRule>
  </conditionalFormatting>
  <conditionalFormatting sqref="N588:P588">
    <cfRule type="expression" dxfId="607" priority="682">
      <formula>OR((N588-N587)&gt;5,(N588-N587)&lt;-5)</formula>
    </cfRule>
  </conditionalFormatting>
  <conditionalFormatting sqref="Q588">
    <cfRule type="expression" dxfId="606" priority="681">
      <formula>OR((Q588-Q587)&gt;5,(Q588-Q587)&lt;-5)</formula>
    </cfRule>
  </conditionalFormatting>
  <conditionalFormatting sqref="R588">
    <cfRule type="expression" dxfId="605" priority="680">
      <formula>OR((R588-R587)&gt;5,(R588-R587)&lt;-5)</formula>
    </cfRule>
  </conditionalFormatting>
  <conditionalFormatting sqref="S588">
    <cfRule type="expression" dxfId="604" priority="679">
      <formula>OR((S588-S587)&gt;5,(S588-S587)&lt;-5)</formula>
    </cfRule>
  </conditionalFormatting>
  <conditionalFormatting sqref="T588">
    <cfRule type="expression" dxfId="603" priority="678">
      <formula>OR((T588-T587)&gt;5,(T588-T587)&lt;-5)</formula>
    </cfRule>
  </conditionalFormatting>
  <conditionalFormatting sqref="U588">
    <cfRule type="expression" dxfId="602" priority="677">
      <formula>OR((U588-U587)&gt;5,(U588-U587)&lt;-5)</formula>
    </cfRule>
  </conditionalFormatting>
  <conditionalFormatting sqref="V588">
    <cfRule type="expression" dxfId="601" priority="676">
      <formula>OR((V588-V587)&gt;5,(V588-V587)&lt;-5)</formula>
    </cfRule>
  </conditionalFormatting>
  <conditionalFormatting sqref="W588">
    <cfRule type="expression" dxfId="600" priority="675">
      <formula>OR((W588-W587)&gt;5,(W588-W587)&lt;-5)</formula>
    </cfRule>
  </conditionalFormatting>
  <conditionalFormatting sqref="X588">
    <cfRule type="expression" dxfId="599" priority="674">
      <formula>OR((X588-X587)&gt;5,(X588-X587)&lt;-5)</formula>
    </cfRule>
  </conditionalFormatting>
  <conditionalFormatting sqref="Y588">
    <cfRule type="expression" dxfId="598" priority="673">
      <formula>OR((Y588-Y587)&gt;5,(Y588-Y587)&lt;-5)</formula>
    </cfRule>
  </conditionalFormatting>
  <conditionalFormatting sqref="Z588">
    <cfRule type="expression" dxfId="597" priority="672">
      <formula>OR((Z588-Z587)&gt;5,(Z588-Z587)&lt;-5)</formula>
    </cfRule>
  </conditionalFormatting>
  <conditionalFormatting sqref="AA588">
    <cfRule type="expression" dxfId="596" priority="671">
      <formula>OR((AA588-AA587)&gt;5,(AA588-AA587)&lt;-5)</formula>
    </cfRule>
  </conditionalFormatting>
  <conditionalFormatting sqref="AB588">
    <cfRule type="expression" dxfId="595" priority="670">
      <formula>OR((AB588-AB587)&gt;5,(AB588-AB587)&lt;-5)</formula>
    </cfRule>
  </conditionalFormatting>
  <conditionalFormatting sqref="AC588">
    <cfRule type="expression" dxfId="594" priority="669">
      <formula>OR((AC588-AC587)&gt;5,(AC588-AC587)&lt;-5)</formula>
    </cfRule>
  </conditionalFormatting>
  <conditionalFormatting sqref="AD588">
    <cfRule type="expression" dxfId="593" priority="668">
      <formula>OR((AD588-AD587)&gt;5,(AD588-AD587)&lt;-5)</formula>
    </cfRule>
  </conditionalFormatting>
  <conditionalFormatting sqref="AE588">
    <cfRule type="expression" dxfId="592" priority="667">
      <formula>OR((AE588-AE587)&gt;5,(AE588-AE587)&lt;-5)</formula>
    </cfRule>
  </conditionalFormatting>
  <conditionalFormatting sqref="N590:P590">
    <cfRule type="expression" dxfId="591" priority="664">
      <formula>OR((N590-N589)&gt;5,(N590-N589)&lt;-5)</formula>
    </cfRule>
  </conditionalFormatting>
  <conditionalFormatting sqref="Q590">
    <cfRule type="expression" dxfId="590" priority="663">
      <formula>OR((Q590-Q589)&gt;5,(Q590-Q589)&lt;-5)</formula>
    </cfRule>
  </conditionalFormatting>
  <conditionalFormatting sqref="R590">
    <cfRule type="expression" dxfId="589" priority="662">
      <formula>OR((R590-R589)&gt;5,(R590-R589)&lt;-5)</formula>
    </cfRule>
  </conditionalFormatting>
  <conditionalFormatting sqref="S590">
    <cfRule type="expression" dxfId="588" priority="661">
      <formula>OR((S590-S589)&gt;5,(S590-S589)&lt;-5)</formula>
    </cfRule>
  </conditionalFormatting>
  <conditionalFormatting sqref="T590">
    <cfRule type="expression" dxfId="587" priority="660">
      <formula>OR((T590-T589)&gt;5,(T590-T589)&lt;-5)</formula>
    </cfRule>
  </conditionalFormatting>
  <conditionalFormatting sqref="U590">
    <cfRule type="expression" dxfId="586" priority="659">
      <formula>OR((U590-U589)&gt;5,(U590-U589)&lt;-5)</formula>
    </cfRule>
  </conditionalFormatting>
  <conditionalFormatting sqref="V590">
    <cfRule type="expression" dxfId="585" priority="658">
      <formula>OR((V590-V589)&gt;5,(V590-V589)&lt;-5)</formula>
    </cfRule>
  </conditionalFormatting>
  <conditionalFormatting sqref="W590">
    <cfRule type="expression" dxfId="584" priority="657">
      <formula>OR((W590-W589)&gt;5,(W590-W589)&lt;-5)</formula>
    </cfRule>
  </conditionalFormatting>
  <conditionalFormatting sqref="X590">
    <cfRule type="expression" dxfId="583" priority="656">
      <formula>OR((X590-X589)&gt;5,(X590-X589)&lt;-5)</formula>
    </cfRule>
  </conditionalFormatting>
  <conditionalFormatting sqref="Y590">
    <cfRule type="expression" dxfId="582" priority="655">
      <formula>OR((Y590-Y589)&gt;5,(Y590-Y589)&lt;-5)</formula>
    </cfRule>
  </conditionalFormatting>
  <conditionalFormatting sqref="Z590">
    <cfRule type="expression" dxfId="581" priority="654">
      <formula>OR((Z590-Z589)&gt;5,(Z590-Z589)&lt;-5)</formula>
    </cfRule>
  </conditionalFormatting>
  <conditionalFormatting sqref="AA590">
    <cfRule type="expression" dxfId="580" priority="653">
      <formula>OR((AA590-AA589)&gt;5,(AA590-AA589)&lt;-5)</formula>
    </cfRule>
  </conditionalFormatting>
  <conditionalFormatting sqref="AB590">
    <cfRule type="expression" dxfId="579" priority="652">
      <formula>OR((AB590-AB589)&gt;5,(AB590-AB589)&lt;-5)</formula>
    </cfRule>
  </conditionalFormatting>
  <conditionalFormatting sqref="AC590">
    <cfRule type="expression" dxfId="578" priority="651">
      <formula>OR((AC590-AC589)&gt;5,(AC590-AC589)&lt;-5)</formula>
    </cfRule>
  </conditionalFormatting>
  <conditionalFormatting sqref="AD590">
    <cfRule type="expression" dxfId="577" priority="650">
      <formula>OR((AD590-AD589)&gt;5,(AD590-AD589)&lt;-5)</formula>
    </cfRule>
  </conditionalFormatting>
  <conditionalFormatting sqref="AE590">
    <cfRule type="expression" dxfId="576" priority="649">
      <formula>OR((AE590-AE589)&gt;5,(AE590-AE589)&lt;-5)</formula>
    </cfRule>
  </conditionalFormatting>
  <conditionalFormatting sqref="N591:P591">
    <cfRule type="expression" dxfId="575" priority="646">
      <formula>OR((N591-N590)&gt;5,(N591-N590)&lt;-5)</formula>
    </cfRule>
  </conditionalFormatting>
  <conditionalFormatting sqref="Q591">
    <cfRule type="expression" dxfId="574" priority="645">
      <formula>OR((Q591-Q590)&gt;5,(Q591-Q590)&lt;-5)</formula>
    </cfRule>
  </conditionalFormatting>
  <conditionalFormatting sqref="R591">
    <cfRule type="expression" dxfId="573" priority="644">
      <formula>OR((R591-R590)&gt;5,(R591-R590)&lt;-5)</formula>
    </cfRule>
  </conditionalFormatting>
  <conditionalFormatting sqref="S591">
    <cfRule type="expression" dxfId="572" priority="643">
      <formula>OR((S591-S590)&gt;5,(S591-S590)&lt;-5)</formula>
    </cfRule>
  </conditionalFormatting>
  <conditionalFormatting sqref="T591">
    <cfRule type="expression" dxfId="571" priority="642">
      <formula>OR((T591-T590)&gt;5,(T591-T590)&lt;-5)</formula>
    </cfRule>
  </conditionalFormatting>
  <conditionalFormatting sqref="U591">
    <cfRule type="expression" dxfId="570" priority="641">
      <formula>OR((U591-U590)&gt;5,(U591-U590)&lt;-5)</formula>
    </cfRule>
  </conditionalFormatting>
  <conditionalFormatting sqref="V591">
    <cfRule type="expression" dxfId="569" priority="640">
      <formula>OR((V591-V590)&gt;5,(V591-V590)&lt;-5)</formula>
    </cfRule>
  </conditionalFormatting>
  <conditionalFormatting sqref="W591">
    <cfRule type="expression" dxfId="568" priority="639">
      <formula>OR((W591-W590)&gt;5,(W591-W590)&lt;-5)</formula>
    </cfRule>
  </conditionalFormatting>
  <conditionalFormatting sqref="X591">
    <cfRule type="expression" dxfId="567" priority="638">
      <formula>OR((X591-X590)&gt;5,(X591-X590)&lt;-5)</formula>
    </cfRule>
  </conditionalFormatting>
  <conditionalFormatting sqref="Y591">
    <cfRule type="expression" dxfId="566" priority="637">
      <formula>OR((Y591-Y590)&gt;5,(Y591-Y590)&lt;-5)</formula>
    </cfRule>
  </conditionalFormatting>
  <conditionalFormatting sqref="Z591">
    <cfRule type="expression" dxfId="565" priority="636">
      <formula>OR((Z591-Z590)&gt;5,(Z591-Z590)&lt;-5)</formula>
    </cfRule>
  </conditionalFormatting>
  <conditionalFormatting sqref="AA591">
    <cfRule type="expression" dxfId="564" priority="635">
      <formula>OR((AA591-AA590)&gt;5,(AA591-AA590)&lt;-5)</formula>
    </cfRule>
  </conditionalFormatting>
  <conditionalFormatting sqref="AB591">
    <cfRule type="expression" dxfId="563" priority="634">
      <formula>OR((AB591-AB590)&gt;5,(AB591-AB590)&lt;-5)</formula>
    </cfRule>
  </conditionalFormatting>
  <conditionalFormatting sqref="AC591">
    <cfRule type="expression" dxfId="562" priority="633">
      <formula>OR((AC591-AC590)&gt;5,(AC591-AC590)&lt;-5)</formula>
    </cfRule>
  </conditionalFormatting>
  <conditionalFormatting sqref="AD591">
    <cfRule type="expression" dxfId="561" priority="632">
      <formula>OR((AD591-AD590)&gt;5,(AD591-AD590)&lt;-5)</formula>
    </cfRule>
  </conditionalFormatting>
  <conditionalFormatting sqref="AE591">
    <cfRule type="expression" dxfId="560" priority="631">
      <formula>OR((AE591-AE590)&gt;5,(AE591-AE590)&lt;-5)</formula>
    </cfRule>
  </conditionalFormatting>
  <conditionalFormatting sqref="N593:P593">
    <cfRule type="expression" dxfId="559" priority="628">
      <formula>OR((N593-N592)&gt;5,(N593-N592)&lt;-5)</formula>
    </cfRule>
  </conditionalFormatting>
  <conditionalFormatting sqref="Q593">
    <cfRule type="expression" dxfId="558" priority="627">
      <formula>OR((Q593-Q592)&gt;5,(Q593-Q592)&lt;-5)</formula>
    </cfRule>
  </conditionalFormatting>
  <conditionalFormatting sqref="R593">
    <cfRule type="expression" dxfId="557" priority="626">
      <formula>OR((R593-R592)&gt;5,(R593-R592)&lt;-5)</formula>
    </cfRule>
  </conditionalFormatting>
  <conditionalFormatting sqref="S593">
    <cfRule type="expression" dxfId="556" priority="625">
      <formula>OR((S593-S592)&gt;5,(S593-S592)&lt;-5)</formula>
    </cfRule>
  </conditionalFormatting>
  <conditionalFormatting sqref="T593">
    <cfRule type="expression" dxfId="555" priority="624">
      <formula>OR((T593-T592)&gt;5,(T593-T592)&lt;-5)</formula>
    </cfRule>
  </conditionalFormatting>
  <conditionalFormatting sqref="U593">
    <cfRule type="expression" dxfId="554" priority="623">
      <formula>OR((U593-U592)&gt;5,(U593-U592)&lt;-5)</formula>
    </cfRule>
  </conditionalFormatting>
  <conditionalFormatting sqref="V593">
    <cfRule type="expression" dxfId="553" priority="622">
      <formula>OR((V593-V592)&gt;5,(V593-V592)&lt;-5)</formula>
    </cfRule>
  </conditionalFormatting>
  <conditionalFormatting sqref="W593">
    <cfRule type="expression" dxfId="552" priority="621">
      <formula>OR((W593-W592)&gt;5,(W593-W592)&lt;-5)</formula>
    </cfRule>
  </conditionalFormatting>
  <conditionalFormatting sqref="X593">
    <cfRule type="expression" dxfId="551" priority="620">
      <formula>OR((X593-X592)&gt;5,(X593-X592)&lt;-5)</formula>
    </cfRule>
  </conditionalFormatting>
  <conditionalFormatting sqref="Y593">
    <cfRule type="expression" dxfId="550" priority="619">
      <formula>OR((Y593-Y592)&gt;5,(Y593-Y592)&lt;-5)</formula>
    </cfRule>
  </conditionalFormatting>
  <conditionalFormatting sqref="Z593">
    <cfRule type="expression" dxfId="549" priority="618">
      <formula>OR((Z593-Z592)&gt;5,(Z593-Z592)&lt;-5)</formula>
    </cfRule>
  </conditionalFormatting>
  <conditionalFormatting sqref="AA593">
    <cfRule type="expression" dxfId="548" priority="617">
      <formula>OR((AA593-AA592)&gt;5,(AA593-AA592)&lt;-5)</formula>
    </cfRule>
  </conditionalFormatting>
  <conditionalFormatting sqref="AB593">
    <cfRule type="expression" dxfId="547" priority="616">
      <formula>OR((AB593-AB592)&gt;5,(AB593-AB592)&lt;-5)</formula>
    </cfRule>
  </conditionalFormatting>
  <conditionalFormatting sqref="AC593">
    <cfRule type="expression" dxfId="546" priority="615">
      <formula>OR((AC593-AC592)&gt;5,(AC593-AC592)&lt;-5)</formula>
    </cfRule>
  </conditionalFormatting>
  <conditionalFormatting sqref="AD593">
    <cfRule type="expression" dxfId="545" priority="614">
      <formula>OR((AD593-AD592)&gt;5,(AD593-AD592)&lt;-5)</formula>
    </cfRule>
  </conditionalFormatting>
  <conditionalFormatting sqref="AE593">
    <cfRule type="expression" dxfId="544" priority="613">
      <formula>OR((AE593-AE592)&gt;5,(AE593-AE592)&lt;-5)</formula>
    </cfRule>
  </conditionalFormatting>
  <conditionalFormatting sqref="N594:P594">
    <cfRule type="expression" dxfId="543" priority="610">
      <formula>OR((N594-N593)&gt;5,(N594-N593)&lt;-5)</formula>
    </cfRule>
  </conditionalFormatting>
  <conditionalFormatting sqref="Q594">
    <cfRule type="expression" dxfId="542" priority="609">
      <formula>OR((Q594-Q593)&gt;5,(Q594-Q593)&lt;-5)</formula>
    </cfRule>
  </conditionalFormatting>
  <conditionalFormatting sqref="R594">
    <cfRule type="expression" dxfId="541" priority="608">
      <formula>OR((R594-R593)&gt;5,(R594-R593)&lt;-5)</formula>
    </cfRule>
  </conditionalFormatting>
  <conditionalFormatting sqref="S594">
    <cfRule type="expression" dxfId="540" priority="607">
      <formula>OR((S594-S593)&gt;5,(S594-S593)&lt;-5)</formula>
    </cfRule>
  </conditionalFormatting>
  <conditionalFormatting sqref="T594">
    <cfRule type="expression" dxfId="539" priority="606">
      <formula>OR((T594-T593)&gt;5,(T594-T593)&lt;-5)</formula>
    </cfRule>
  </conditionalFormatting>
  <conditionalFormatting sqref="U594">
    <cfRule type="expression" dxfId="538" priority="605">
      <formula>OR((U594-U593)&gt;5,(U594-U593)&lt;-5)</formula>
    </cfRule>
  </conditionalFormatting>
  <conditionalFormatting sqref="V594">
    <cfRule type="expression" dxfId="537" priority="604">
      <formula>OR((V594-V593)&gt;5,(V594-V593)&lt;-5)</formula>
    </cfRule>
  </conditionalFormatting>
  <conditionalFormatting sqref="W594">
    <cfRule type="expression" dxfId="536" priority="603">
      <formula>OR((W594-W593)&gt;5,(W594-W593)&lt;-5)</formula>
    </cfRule>
  </conditionalFormatting>
  <conditionalFormatting sqref="X594">
    <cfRule type="expression" dxfId="535" priority="602">
      <formula>OR((X594-X593)&gt;5,(X594-X593)&lt;-5)</formula>
    </cfRule>
  </conditionalFormatting>
  <conditionalFormatting sqref="Y594">
    <cfRule type="expression" dxfId="534" priority="601">
      <formula>OR((Y594-Y593)&gt;5,(Y594-Y593)&lt;-5)</formula>
    </cfRule>
  </conditionalFormatting>
  <conditionalFormatting sqref="Z594">
    <cfRule type="expression" dxfId="533" priority="600">
      <formula>OR((Z594-Z593)&gt;5,(Z594-Z593)&lt;-5)</formula>
    </cfRule>
  </conditionalFormatting>
  <conditionalFormatting sqref="AA594">
    <cfRule type="expression" dxfId="532" priority="599">
      <formula>OR((AA594-AA593)&gt;5,(AA594-AA593)&lt;-5)</formula>
    </cfRule>
  </conditionalFormatting>
  <conditionalFormatting sqref="AB594">
    <cfRule type="expression" dxfId="531" priority="598">
      <formula>OR((AB594-AB593)&gt;5,(AB594-AB593)&lt;-5)</formula>
    </cfRule>
  </conditionalFormatting>
  <conditionalFormatting sqref="AC594">
    <cfRule type="expression" dxfId="530" priority="597">
      <formula>OR((AC594-AC593)&gt;5,(AC594-AC593)&lt;-5)</formula>
    </cfRule>
  </conditionalFormatting>
  <conditionalFormatting sqref="AD594">
    <cfRule type="expression" dxfId="529" priority="596">
      <formula>OR((AD594-AD593)&gt;5,(AD594-AD593)&lt;-5)</formula>
    </cfRule>
  </conditionalFormatting>
  <conditionalFormatting sqref="AE594">
    <cfRule type="expression" dxfId="528" priority="595">
      <formula>OR((AE594-AE593)&gt;5,(AE594-AE593)&lt;-5)</formula>
    </cfRule>
  </conditionalFormatting>
  <conditionalFormatting sqref="N596:P596">
    <cfRule type="expression" dxfId="527" priority="592">
      <formula>OR((N596-N595)&gt;5,(N596-N595)&lt;-5)</formula>
    </cfRule>
  </conditionalFormatting>
  <conditionalFormatting sqref="Q596">
    <cfRule type="expression" dxfId="526" priority="591">
      <formula>OR((Q596-Q595)&gt;5,(Q596-Q595)&lt;-5)</formula>
    </cfRule>
  </conditionalFormatting>
  <conditionalFormatting sqref="R596">
    <cfRule type="expression" dxfId="525" priority="590">
      <formula>OR((R596-R595)&gt;5,(R596-R595)&lt;-5)</formula>
    </cfRule>
  </conditionalFormatting>
  <conditionalFormatting sqref="S596">
    <cfRule type="expression" dxfId="524" priority="589">
      <formula>OR((S596-S595)&gt;5,(S596-S595)&lt;-5)</formula>
    </cfRule>
  </conditionalFormatting>
  <conditionalFormatting sqref="T596">
    <cfRule type="expression" dxfId="523" priority="588">
      <formula>OR((T596-T595)&gt;5,(T596-T595)&lt;-5)</formula>
    </cfRule>
  </conditionalFormatting>
  <conditionalFormatting sqref="U596">
    <cfRule type="expression" dxfId="522" priority="587">
      <formula>OR((U596-U595)&gt;5,(U596-U595)&lt;-5)</formula>
    </cfRule>
  </conditionalFormatting>
  <conditionalFormatting sqref="V596">
    <cfRule type="expression" dxfId="521" priority="586">
      <formula>OR((V596-V595)&gt;5,(V596-V595)&lt;-5)</formula>
    </cfRule>
  </conditionalFormatting>
  <conditionalFormatting sqref="W596">
    <cfRule type="expression" dxfId="520" priority="585">
      <formula>OR((W596-W595)&gt;5,(W596-W595)&lt;-5)</formula>
    </cfRule>
  </conditionalFormatting>
  <conditionalFormatting sqref="X596">
    <cfRule type="expression" dxfId="519" priority="584">
      <formula>OR((X596-X595)&gt;5,(X596-X595)&lt;-5)</formula>
    </cfRule>
  </conditionalFormatting>
  <conditionalFormatting sqref="Y596">
    <cfRule type="expression" dxfId="518" priority="583">
      <formula>OR((Y596-Y595)&gt;5,(Y596-Y595)&lt;-5)</formula>
    </cfRule>
  </conditionalFormatting>
  <conditionalFormatting sqref="Z596">
    <cfRule type="expression" dxfId="517" priority="582">
      <formula>OR((Z596-Z595)&gt;5,(Z596-Z595)&lt;-5)</formula>
    </cfRule>
  </conditionalFormatting>
  <conditionalFormatting sqref="AA596">
    <cfRule type="expression" dxfId="516" priority="581">
      <formula>OR((AA596-AA595)&gt;5,(AA596-AA595)&lt;-5)</formula>
    </cfRule>
  </conditionalFormatting>
  <conditionalFormatting sqref="AB596">
    <cfRule type="expression" dxfId="515" priority="580">
      <formula>OR((AB596-AB595)&gt;5,(AB596-AB595)&lt;-5)</formula>
    </cfRule>
  </conditionalFormatting>
  <conditionalFormatting sqref="AC596">
    <cfRule type="expression" dxfId="514" priority="579">
      <formula>OR((AC596-AC595)&gt;5,(AC596-AC595)&lt;-5)</formula>
    </cfRule>
  </conditionalFormatting>
  <conditionalFormatting sqref="AD596">
    <cfRule type="expression" dxfId="513" priority="578">
      <formula>OR((AD596-AD595)&gt;5,(AD596-AD595)&lt;-5)</formula>
    </cfRule>
  </conditionalFormatting>
  <conditionalFormatting sqref="AE596">
    <cfRule type="expression" dxfId="512" priority="577">
      <formula>OR((AE596-AE595)&gt;5,(AE596-AE595)&lt;-5)</formula>
    </cfRule>
  </conditionalFormatting>
  <conditionalFormatting sqref="N597:P597">
    <cfRule type="expression" dxfId="511" priority="574">
      <formula>OR((N597-N596)&gt;5,(N597-N596)&lt;-5)</formula>
    </cfRule>
  </conditionalFormatting>
  <conditionalFormatting sqref="Q597">
    <cfRule type="expression" dxfId="510" priority="573">
      <formula>OR((Q597-Q596)&gt;5,(Q597-Q596)&lt;-5)</formula>
    </cfRule>
  </conditionalFormatting>
  <conditionalFormatting sqref="R597">
    <cfRule type="expression" dxfId="509" priority="572">
      <formula>OR((R597-R596)&gt;5,(R597-R596)&lt;-5)</formula>
    </cfRule>
  </conditionalFormatting>
  <conditionalFormatting sqref="S597">
    <cfRule type="expression" dxfId="508" priority="571">
      <formula>OR((S597-S596)&gt;5,(S597-S596)&lt;-5)</formula>
    </cfRule>
  </conditionalFormatting>
  <conditionalFormatting sqref="T597">
    <cfRule type="expression" dxfId="507" priority="570">
      <formula>OR((T597-T596)&gt;5,(T597-T596)&lt;-5)</formula>
    </cfRule>
  </conditionalFormatting>
  <conditionalFormatting sqref="U597">
    <cfRule type="expression" dxfId="506" priority="569">
      <formula>OR((U597-U596)&gt;5,(U597-U596)&lt;-5)</formula>
    </cfRule>
  </conditionalFormatting>
  <conditionalFormatting sqref="V597">
    <cfRule type="expression" dxfId="505" priority="568">
      <formula>OR((V597-V596)&gt;5,(V597-V596)&lt;-5)</formula>
    </cfRule>
  </conditionalFormatting>
  <conditionalFormatting sqref="W597">
    <cfRule type="expression" dxfId="504" priority="567">
      <formula>OR((W597-W596)&gt;5,(W597-W596)&lt;-5)</formula>
    </cfRule>
  </conditionalFormatting>
  <conditionalFormatting sqref="X597">
    <cfRule type="expression" dxfId="503" priority="566">
      <formula>OR((X597-X596)&gt;5,(X597-X596)&lt;-5)</formula>
    </cfRule>
  </conditionalFormatting>
  <conditionalFormatting sqref="Y597">
    <cfRule type="expression" dxfId="502" priority="565">
      <formula>OR((Y597-Y596)&gt;5,(Y597-Y596)&lt;-5)</formula>
    </cfRule>
  </conditionalFormatting>
  <conditionalFormatting sqref="Z597">
    <cfRule type="expression" dxfId="501" priority="564">
      <formula>OR((Z597-Z596)&gt;5,(Z597-Z596)&lt;-5)</formula>
    </cfRule>
  </conditionalFormatting>
  <conditionalFormatting sqref="AA597">
    <cfRule type="expression" dxfId="500" priority="563">
      <formula>OR((AA597-AA596)&gt;5,(AA597-AA596)&lt;-5)</formula>
    </cfRule>
  </conditionalFormatting>
  <conditionalFormatting sqref="AB597">
    <cfRule type="expression" dxfId="499" priority="562">
      <formula>OR((AB597-AB596)&gt;5,(AB597-AB596)&lt;-5)</formula>
    </cfRule>
  </conditionalFormatting>
  <conditionalFormatting sqref="AC597">
    <cfRule type="expression" dxfId="498" priority="561">
      <formula>OR((AC597-AC596)&gt;5,(AC597-AC596)&lt;-5)</formula>
    </cfRule>
  </conditionalFormatting>
  <conditionalFormatting sqref="AD597">
    <cfRule type="expression" dxfId="497" priority="560">
      <formula>OR((AD597-AD596)&gt;5,(AD597-AD596)&lt;-5)</formula>
    </cfRule>
  </conditionalFormatting>
  <conditionalFormatting sqref="AE597">
    <cfRule type="expression" dxfId="496" priority="559">
      <formula>OR((AE597-AE596)&gt;5,(AE597-AE596)&lt;-5)</formula>
    </cfRule>
  </conditionalFormatting>
  <conditionalFormatting sqref="N599:P599">
    <cfRule type="expression" dxfId="495" priority="556">
      <formula>OR((N599-N598)&gt;5,(N599-N598)&lt;-5)</formula>
    </cfRule>
  </conditionalFormatting>
  <conditionalFormatting sqref="Q599">
    <cfRule type="expression" dxfId="494" priority="555">
      <formula>OR((Q599-Q598)&gt;5,(Q599-Q598)&lt;-5)</formula>
    </cfRule>
  </conditionalFormatting>
  <conditionalFormatting sqref="R599">
    <cfRule type="expression" dxfId="493" priority="554">
      <formula>OR((R599-R598)&gt;5,(R599-R598)&lt;-5)</formula>
    </cfRule>
  </conditionalFormatting>
  <conditionalFormatting sqref="S599">
    <cfRule type="expression" dxfId="492" priority="553">
      <formula>OR((S599-S598)&gt;5,(S599-S598)&lt;-5)</formula>
    </cfRule>
  </conditionalFormatting>
  <conditionalFormatting sqref="T599">
    <cfRule type="expression" dxfId="491" priority="552">
      <formula>OR((T599-T598)&gt;5,(T599-T598)&lt;-5)</formula>
    </cfRule>
  </conditionalFormatting>
  <conditionalFormatting sqref="U599">
    <cfRule type="expression" dxfId="490" priority="551">
      <formula>OR((U599-U598)&gt;5,(U599-U598)&lt;-5)</formula>
    </cfRule>
  </conditionalFormatting>
  <conditionalFormatting sqref="V599">
    <cfRule type="expression" dxfId="489" priority="550">
      <formula>OR((V599-V598)&gt;5,(V599-V598)&lt;-5)</formula>
    </cfRule>
  </conditionalFormatting>
  <conditionalFormatting sqref="W599">
    <cfRule type="expression" dxfId="488" priority="549">
      <formula>OR((W599-W598)&gt;5,(W599-W598)&lt;-5)</formula>
    </cfRule>
  </conditionalFormatting>
  <conditionalFormatting sqref="X599">
    <cfRule type="expression" dxfId="487" priority="548">
      <formula>OR((X599-X598)&gt;5,(X599-X598)&lt;-5)</formula>
    </cfRule>
  </conditionalFormatting>
  <conditionalFormatting sqref="Y599">
    <cfRule type="expression" dxfId="486" priority="547">
      <formula>OR((Y599-Y598)&gt;5,(Y599-Y598)&lt;-5)</formula>
    </cfRule>
  </conditionalFormatting>
  <conditionalFormatting sqref="Z599">
    <cfRule type="expression" dxfId="485" priority="546">
      <formula>OR((Z599-Z598)&gt;5,(Z599-Z598)&lt;-5)</formula>
    </cfRule>
  </conditionalFormatting>
  <conditionalFormatting sqref="AA599">
    <cfRule type="expression" dxfId="484" priority="545">
      <formula>OR((AA599-AA598)&gt;5,(AA599-AA598)&lt;-5)</formula>
    </cfRule>
  </conditionalFormatting>
  <conditionalFormatting sqref="AB599">
    <cfRule type="expression" dxfId="483" priority="544">
      <formula>OR((AB599-AB598)&gt;5,(AB599-AB598)&lt;-5)</formula>
    </cfRule>
  </conditionalFormatting>
  <conditionalFormatting sqref="AC599">
    <cfRule type="expression" dxfId="482" priority="543">
      <formula>OR((AC599-AC598)&gt;5,(AC599-AC598)&lt;-5)</formula>
    </cfRule>
  </conditionalFormatting>
  <conditionalFormatting sqref="AD599">
    <cfRule type="expression" dxfId="481" priority="542">
      <formula>OR((AD599-AD598)&gt;5,(AD599-AD598)&lt;-5)</formula>
    </cfRule>
  </conditionalFormatting>
  <conditionalFormatting sqref="AE599">
    <cfRule type="expression" dxfId="480" priority="541">
      <formula>OR((AE599-AE598)&gt;5,(AE599-AE598)&lt;-5)</formula>
    </cfRule>
  </conditionalFormatting>
  <conditionalFormatting sqref="N600:P600">
    <cfRule type="expression" dxfId="479" priority="538">
      <formula>OR((N600-N599)&gt;5,(N600-N599)&lt;-5)</formula>
    </cfRule>
  </conditionalFormatting>
  <conditionalFormatting sqref="Q600">
    <cfRule type="expression" dxfId="478" priority="537">
      <formula>OR((Q600-Q599)&gt;5,(Q600-Q599)&lt;-5)</formula>
    </cfRule>
  </conditionalFormatting>
  <conditionalFormatting sqref="R600">
    <cfRule type="expression" dxfId="477" priority="536">
      <formula>OR((R600-R599)&gt;5,(R600-R599)&lt;-5)</formula>
    </cfRule>
  </conditionalFormatting>
  <conditionalFormatting sqref="S600">
    <cfRule type="expression" dxfId="476" priority="535">
      <formula>OR((S600-S599)&gt;5,(S600-S599)&lt;-5)</formula>
    </cfRule>
  </conditionalFormatting>
  <conditionalFormatting sqref="T600">
    <cfRule type="expression" dxfId="475" priority="534">
      <formula>OR((T600-T599)&gt;5,(T600-T599)&lt;-5)</formula>
    </cfRule>
  </conditionalFormatting>
  <conditionalFormatting sqref="U600">
    <cfRule type="expression" dxfId="474" priority="533">
      <formula>OR((U600-U599)&gt;5,(U600-U599)&lt;-5)</formula>
    </cfRule>
  </conditionalFormatting>
  <conditionalFormatting sqref="V600">
    <cfRule type="expression" dxfId="473" priority="532">
      <formula>OR((V600-V599)&gt;5,(V600-V599)&lt;-5)</formula>
    </cfRule>
  </conditionalFormatting>
  <conditionalFormatting sqref="W600">
    <cfRule type="expression" dxfId="472" priority="531">
      <formula>OR((W600-W599)&gt;5,(W600-W599)&lt;-5)</formula>
    </cfRule>
  </conditionalFormatting>
  <conditionalFormatting sqref="X600">
    <cfRule type="expression" dxfId="471" priority="530">
      <formula>OR((X600-X599)&gt;5,(X600-X599)&lt;-5)</formula>
    </cfRule>
  </conditionalFormatting>
  <conditionalFormatting sqref="Y600">
    <cfRule type="expression" dxfId="470" priority="529">
      <formula>OR((Y600-Y599)&gt;5,(Y600-Y599)&lt;-5)</formula>
    </cfRule>
  </conditionalFormatting>
  <conditionalFormatting sqref="Z600">
    <cfRule type="expression" dxfId="469" priority="528">
      <formula>OR((Z600-Z599)&gt;5,(Z600-Z599)&lt;-5)</formula>
    </cfRule>
  </conditionalFormatting>
  <conditionalFormatting sqref="AA600">
    <cfRule type="expression" dxfId="468" priority="527">
      <formula>OR((AA600-AA599)&gt;5,(AA600-AA599)&lt;-5)</formula>
    </cfRule>
  </conditionalFormatting>
  <conditionalFormatting sqref="AB600">
    <cfRule type="expression" dxfId="467" priority="526">
      <formula>OR((AB600-AB599)&gt;5,(AB600-AB599)&lt;-5)</formula>
    </cfRule>
  </conditionalFormatting>
  <conditionalFormatting sqref="AC600">
    <cfRule type="expression" dxfId="466" priority="525">
      <formula>OR((AC600-AC599)&gt;5,(AC600-AC599)&lt;-5)</formula>
    </cfRule>
  </conditionalFormatting>
  <conditionalFormatting sqref="AD600">
    <cfRule type="expression" dxfId="465" priority="524">
      <formula>OR((AD600-AD599)&gt;5,(AD600-AD599)&lt;-5)</formula>
    </cfRule>
  </conditionalFormatting>
  <conditionalFormatting sqref="AE600">
    <cfRule type="expression" dxfId="464" priority="523">
      <formula>OR((AE600-AE599)&gt;5,(AE600-AE599)&lt;-5)</formula>
    </cfRule>
  </conditionalFormatting>
  <conditionalFormatting sqref="N602:P602">
    <cfRule type="expression" dxfId="463" priority="520">
      <formula>OR((N602-N601)&gt;5,(N602-N601)&lt;-5)</formula>
    </cfRule>
  </conditionalFormatting>
  <conditionalFormatting sqref="Q602">
    <cfRule type="expression" dxfId="462" priority="519">
      <formula>OR((Q602-Q601)&gt;5,(Q602-Q601)&lt;-5)</formula>
    </cfRule>
  </conditionalFormatting>
  <conditionalFormatting sqref="R602">
    <cfRule type="expression" dxfId="461" priority="518">
      <formula>OR((R602-R601)&gt;5,(R602-R601)&lt;-5)</formula>
    </cfRule>
  </conditionalFormatting>
  <conditionalFormatting sqref="S602">
    <cfRule type="expression" dxfId="460" priority="517">
      <formula>OR((S602-S601)&gt;5,(S602-S601)&lt;-5)</formula>
    </cfRule>
  </conditionalFormatting>
  <conditionalFormatting sqref="T602">
    <cfRule type="expression" dxfId="459" priority="516">
      <formula>OR((T602-T601)&gt;5,(T602-T601)&lt;-5)</formula>
    </cfRule>
  </conditionalFormatting>
  <conditionalFormatting sqref="U602">
    <cfRule type="expression" dxfId="458" priority="515">
      <formula>OR((U602-U601)&gt;5,(U602-U601)&lt;-5)</formula>
    </cfRule>
  </conditionalFormatting>
  <conditionalFormatting sqref="V602">
    <cfRule type="expression" dxfId="457" priority="514">
      <formula>OR((V602-V601)&gt;5,(V602-V601)&lt;-5)</formula>
    </cfRule>
  </conditionalFormatting>
  <conditionalFormatting sqref="W602">
    <cfRule type="expression" dxfId="456" priority="513">
      <formula>OR((W602-W601)&gt;5,(W602-W601)&lt;-5)</formula>
    </cfRule>
  </conditionalFormatting>
  <conditionalFormatting sqref="X602">
    <cfRule type="expression" dxfId="455" priority="512">
      <formula>OR((X602-X601)&gt;5,(X602-X601)&lt;-5)</formula>
    </cfRule>
  </conditionalFormatting>
  <conditionalFormatting sqref="Y602">
    <cfRule type="expression" dxfId="454" priority="511">
      <formula>OR((Y602-Y601)&gt;5,(Y602-Y601)&lt;-5)</formula>
    </cfRule>
  </conditionalFormatting>
  <conditionalFormatting sqref="Z602">
    <cfRule type="expression" dxfId="453" priority="510">
      <formula>OR((Z602-Z601)&gt;5,(Z602-Z601)&lt;-5)</formula>
    </cfRule>
  </conditionalFormatting>
  <conditionalFormatting sqref="AA602">
    <cfRule type="expression" dxfId="452" priority="509">
      <formula>OR((AA602-AA601)&gt;5,(AA602-AA601)&lt;-5)</formula>
    </cfRule>
  </conditionalFormatting>
  <conditionalFormatting sqref="AB602">
    <cfRule type="expression" dxfId="451" priority="508">
      <formula>OR((AB602-AB601)&gt;5,(AB602-AB601)&lt;-5)</formula>
    </cfRule>
  </conditionalFormatting>
  <conditionalFormatting sqref="AC602">
    <cfRule type="expression" dxfId="450" priority="507">
      <formula>OR((AC602-AC601)&gt;5,(AC602-AC601)&lt;-5)</formula>
    </cfRule>
  </conditionalFormatting>
  <conditionalFormatting sqref="AD602">
    <cfRule type="expression" dxfId="449" priority="506">
      <formula>OR((AD602-AD601)&gt;5,(AD602-AD601)&lt;-5)</formula>
    </cfRule>
  </conditionalFormatting>
  <conditionalFormatting sqref="AE602">
    <cfRule type="expression" dxfId="448" priority="505">
      <formula>OR((AE602-AE601)&gt;5,(AE602-AE601)&lt;-5)</formula>
    </cfRule>
  </conditionalFormatting>
  <conditionalFormatting sqref="N603:P603">
    <cfRule type="expression" dxfId="447" priority="502">
      <formula>OR((N603-N602)&gt;5,(N603-N602)&lt;-5)</formula>
    </cfRule>
  </conditionalFormatting>
  <conditionalFormatting sqref="Q603">
    <cfRule type="expression" dxfId="446" priority="501">
      <formula>OR((Q603-Q602)&gt;5,(Q603-Q602)&lt;-5)</formula>
    </cfRule>
  </conditionalFormatting>
  <conditionalFormatting sqref="R603">
    <cfRule type="expression" dxfId="445" priority="500">
      <formula>OR((R603-R602)&gt;5,(R603-R602)&lt;-5)</formula>
    </cfRule>
  </conditionalFormatting>
  <conditionalFormatting sqref="S603">
    <cfRule type="expression" dxfId="444" priority="499">
      <formula>OR((S603-S602)&gt;5,(S603-S602)&lt;-5)</formula>
    </cfRule>
  </conditionalFormatting>
  <conditionalFormatting sqref="T603">
    <cfRule type="expression" dxfId="443" priority="498">
      <formula>OR((T603-T602)&gt;5,(T603-T602)&lt;-5)</formula>
    </cfRule>
  </conditionalFormatting>
  <conditionalFormatting sqref="U603">
    <cfRule type="expression" dxfId="442" priority="497">
      <formula>OR((U603-U602)&gt;5,(U603-U602)&lt;-5)</formula>
    </cfRule>
  </conditionalFormatting>
  <conditionalFormatting sqref="V603">
    <cfRule type="expression" dxfId="441" priority="496">
      <formula>OR((V603-V602)&gt;5,(V603-V602)&lt;-5)</formula>
    </cfRule>
  </conditionalFormatting>
  <conditionalFormatting sqref="W603">
    <cfRule type="expression" dxfId="440" priority="495">
      <formula>OR((W603-W602)&gt;5,(W603-W602)&lt;-5)</formula>
    </cfRule>
  </conditionalFormatting>
  <conditionalFormatting sqref="X603">
    <cfRule type="expression" dxfId="439" priority="494">
      <formula>OR((X603-X602)&gt;5,(X603-X602)&lt;-5)</formula>
    </cfRule>
  </conditionalFormatting>
  <conditionalFormatting sqref="Y603">
    <cfRule type="expression" dxfId="438" priority="493">
      <formula>OR((Y603-Y602)&gt;5,(Y603-Y602)&lt;-5)</formula>
    </cfRule>
  </conditionalFormatting>
  <conditionalFormatting sqref="Z603">
    <cfRule type="expression" dxfId="437" priority="492">
      <formula>OR((Z603-Z602)&gt;5,(Z603-Z602)&lt;-5)</formula>
    </cfRule>
  </conditionalFormatting>
  <conditionalFormatting sqref="AA603">
    <cfRule type="expression" dxfId="436" priority="491">
      <formula>OR((AA603-AA602)&gt;5,(AA603-AA602)&lt;-5)</formula>
    </cfRule>
  </conditionalFormatting>
  <conditionalFormatting sqref="AB603">
    <cfRule type="expression" dxfId="435" priority="490">
      <formula>OR((AB603-AB602)&gt;5,(AB603-AB602)&lt;-5)</formula>
    </cfRule>
  </conditionalFormatting>
  <conditionalFormatting sqref="AC603">
    <cfRule type="expression" dxfId="434" priority="489">
      <formula>OR((AC603-AC602)&gt;5,(AC603-AC602)&lt;-5)</formula>
    </cfRule>
  </conditionalFormatting>
  <conditionalFormatting sqref="AD603">
    <cfRule type="expression" dxfId="433" priority="488">
      <formula>OR((AD603-AD602)&gt;5,(AD603-AD602)&lt;-5)</formula>
    </cfRule>
  </conditionalFormatting>
  <conditionalFormatting sqref="AE603">
    <cfRule type="expression" dxfId="432" priority="487">
      <formula>OR((AE603-AE602)&gt;5,(AE603-AE602)&lt;-5)</formula>
    </cfRule>
  </conditionalFormatting>
  <conditionalFormatting sqref="N605:P605">
    <cfRule type="expression" dxfId="431" priority="484">
      <formula>OR((N605-N604)&gt;5,(N605-N604)&lt;-5)</formula>
    </cfRule>
  </conditionalFormatting>
  <conditionalFormatting sqref="Q605">
    <cfRule type="expression" dxfId="430" priority="483">
      <formula>OR((Q605-Q604)&gt;5,(Q605-Q604)&lt;-5)</formula>
    </cfRule>
  </conditionalFormatting>
  <conditionalFormatting sqref="R605">
    <cfRule type="expression" dxfId="429" priority="482">
      <formula>OR((R605-R604)&gt;5,(R605-R604)&lt;-5)</formula>
    </cfRule>
  </conditionalFormatting>
  <conditionalFormatting sqref="S605">
    <cfRule type="expression" dxfId="428" priority="481">
      <formula>OR((S605-S604)&gt;5,(S605-S604)&lt;-5)</formula>
    </cfRule>
  </conditionalFormatting>
  <conditionalFormatting sqref="T605">
    <cfRule type="expression" dxfId="427" priority="480">
      <formula>OR((T605-T604)&gt;5,(T605-T604)&lt;-5)</formula>
    </cfRule>
  </conditionalFormatting>
  <conditionalFormatting sqref="U605">
    <cfRule type="expression" dxfId="426" priority="479">
      <formula>OR((U605-U604)&gt;5,(U605-U604)&lt;-5)</formula>
    </cfRule>
  </conditionalFormatting>
  <conditionalFormatting sqref="V605">
    <cfRule type="expression" dxfId="425" priority="478">
      <formula>OR((V605-V604)&gt;5,(V605-V604)&lt;-5)</formula>
    </cfRule>
  </conditionalFormatting>
  <conditionalFormatting sqref="W605">
    <cfRule type="expression" dxfId="424" priority="477">
      <formula>OR((W605-W604)&gt;5,(W605-W604)&lt;-5)</formula>
    </cfRule>
  </conditionalFormatting>
  <conditionalFormatting sqref="X605">
    <cfRule type="expression" dxfId="423" priority="476">
      <formula>OR((X605-X604)&gt;5,(X605-X604)&lt;-5)</formula>
    </cfRule>
  </conditionalFormatting>
  <conditionalFormatting sqref="Y605">
    <cfRule type="expression" dxfId="422" priority="475">
      <formula>OR((Y605-Y604)&gt;5,(Y605-Y604)&lt;-5)</formula>
    </cfRule>
  </conditionalFormatting>
  <conditionalFormatting sqref="Z605">
    <cfRule type="expression" dxfId="421" priority="474">
      <formula>OR((Z605-Z604)&gt;5,(Z605-Z604)&lt;-5)</formula>
    </cfRule>
  </conditionalFormatting>
  <conditionalFormatting sqref="AA605">
    <cfRule type="expression" dxfId="420" priority="473">
      <formula>OR((AA605-AA604)&gt;5,(AA605-AA604)&lt;-5)</formula>
    </cfRule>
  </conditionalFormatting>
  <conditionalFormatting sqref="AB605">
    <cfRule type="expression" dxfId="419" priority="472">
      <formula>OR((AB605-AB604)&gt;5,(AB605-AB604)&lt;-5)</formula>
    </cfRule>
  </conditionalFormatting>
  <conditionalFormatting sqref="AC605">
    <cfRule type="expression" dxfId="418" priority="471">
      <formula>OR((AC605-AC604)&gt;5,(AC605-AC604)&lt;-5)</formula>
    </cfRule>
  </conditionalFormatting>
  <conditionalFormatting sqref="AD605">
    <cfRule type="expression" dxfId="417" priority="470">
      <formula>OR((AD605-AD604)&gt;5,(AD605-AD604)&lt;-5)</formula>
    </cfRule>
  </conditionalFormatting>
  <conditionalFormatting sqref="AE605">
    <cfRule type="expression" dxfId="416" priority="469">
      <formula>OR((AE605-AE604)&gt;5,(AE605-AE604)&lt;-5)</formula>
    </cfRule>
  </conditionalFormatting>
  <conditionalFormatting sqref="N606:P606">
    <cfRule type="expression" dxfId="415" priority="466">
      <formula>OR((N606-N605)&gt;5,(N606-N605)&lt;-5)</formula>
    </cfRule>
  </conditionalFormatting>
  <conditionalFormatting sqref="Q606">
    <cfRule type="expression" dxfId="414" priority="465">
      <formula>OR((Q606-Q605)&gt;5,(Q606-Q605)&lt;-5)</formula>
    </cfRule>
  </conditionalFormatting>
  <conditionalFormatting sqref="R606">
    <cfRule type="expression" dxfId="413" priority="464">
      <formula>OR((R606-R605)&gt;5,(R606-R605)&lt;-5)</formula>
    </cfRule>
  </conditionalFormatting>
  <conditionalFormatting sqref="S606">
    <cfRule type="expression" dxfId="412" priority="463">
      <formula>OR((S606-S605)&gt;5,(S606-S605)&lt;-5)</formula>
    </cfRule>
  </conditionalFormatting>
  <conditionalFormatting sqref="T606">
    <cfRule type="expression" dxfId="411" priority="462">
      <formula>OR((T606-T605)&gt;5,(T606-T605)&lt;-5)</formula>
    </cfRule>
  </conditionalFormatting>
  <conditionalFormatting sqref="U606">
    <cfRule type="expression" dxfId="410" priority="461">
      <formula>OR((U606-U605)&gt;5,(U606-U605)&lt;-5)</formula>
    </cfRule>
  </conditionalFormatting>
  <conditionalFormatting sqref="V606">
    <cfRule type="expression" dxfId="409" priority="460">
      <formula>OR((V606-V605)&gt;5,(V606-V605)&lt;-5)</formula>
    </cfRule>
  </conditionalFormatting>
  <conditionalFormatting sqref="W606">
    <cfRule type="expression" dxfId="408" priority="459">
      <formula>OR((W606-W605)&gt;5,(W606-W605)&lt;-5)</formula>
    </cfRule>
  </conditionalFormatting>
  <conditionalFormatting sqref="X606">
    <cfRule type="expression" dxfId="407" priority="458">
      <formula>OR((X606-X605)&gt;5,(X606-X605)&lt;-5)</formula>
    </cfRule>
  </conditionalFormatting>
  <conditionalFormatting sqref="Y606">
    <cfRule type="expression" dxfId="406" priority="457">
      <formula>OR((Y606-Y605)&gt;5,(Y606-Y605)&lt;-5)</formula>
    </cfRule>
  </conditionalFormatting>
  <conditionalFormatting sqref="Z606">
    <cfRule type="expression" dxfId="405" priority="456">
      <formula>OR((Z606-Z605)&gt;5,(Z606-Z605)&lt;-5)</formula>
    </cfRule>
  </conditionalFormatting>
  <conditionalFormatting sqref="AA606">
    <cfRule type="expression" dxfId="404" priority="455">
      <formula>OR((AA606-AA605)&gt;5,(AA606-AA605)&lt;-5)</formula>
    </cfRule>
  </conditionalFormatting>
  <conditionalFormatting sqref="AB606">
    <cfRule type="expression" dxfId="403" priority="454">
      <formula>OR((AB606-AB605)&gt;5,(AB606-AB605)&lt;-5)</formula>
    </cfRule>
  </conditionalFormatting>
  <conditionalFormatting sqref="AC606">
    <cfRule type="expression" dxfId="402" priority="453">
      <formula>OR((AC606-AC605)&gt;5,(AC606-AC605)&lt;-5)</formula>
    </cfRule>
  </conditionalFormatting>
  <conditionalFormatting sqref="AD606">
    <cfRule type="expression" dxfId="401" priority="452">
      <formula>OR((AD606-AD605)&gt;5,(AD606-AD605)&lt;-5)</formula>
    </cfRule>
  </conditionalFormatting>
  <conditionalFormatting sqref="AE606">
    <cfRule type="expression" dxfId="400" priority="451">
      <formula>OR((AE606-AE605)&gt;5,(AE606-AE605)&lt;-5)</formula>
    </cfRule>
  </conditionalFormatting>
  <conditionalFormatting sqref="N608:P608">
    <cfRule type="expression" dxfId="399" priority="448">
      <formula>OR((N608-N607)&gt;5,(N608-N607)&lt;-5)</formula>
    </cfRule>
  </conditionalFormatting>
  <conditionalFormatting sqref="Q608">
    <cfRule type="expression" dxfId="398" priority="447">
      <formula>OR((Q608-Q607)&gt;5,(Q608-Q607)&lt;-5)</formula>
    </cfRule>
  </conditionalFormatting>
  <conditionalFormatting sqref="R608">
    <cfRule type="expression" dxfId="397" priority="446">
      <formula>OR((R608-R607)&gt;5,(R608-R607)&lt;-5)</formula>
    </cfRule>
  </conditionalFormatting>
  <conditionalFormatting sqref="S608">
    <cfRule type="expression" dxfId="396" priority="445">
      <formula>OR((S608-S607)&gt;5,(S608-S607)&lt;-5)</formula>
    </cfRule>
  </conditionalFormatting>
  <conditionalFormatting sqref="T608">
    <cfRule type="expression" dxfId="395" priority="444">
      <formula>OR((T608-T607)&gt;5,(T608-T607)&lt;-5)</formula>
    </cfRule>
  </conditionalFormatting>
  <conditionalFormatting sqref="U608">
    <cfRule type="expression" dxfId="394" priority="443">
      <formula>OR((U608-U607)&gt;5,(U608-U607)&lt;-5)</formula>
    </cfRule>
  </conditionalFormatting>
  <conditionalFormatting sqref="V608">
    <cfRule type="expression" dxfId="393" priority="442">
      <formula>OR((V608-V607)&gt;5,(V608-V607)&lt;-5)</formula>
    </cfRule>
  </conditionalFormatting>
  <conditionalFormatting sqref="W608">
    <cfRule type="expression" dxfId="392" priority="441">
      <formula>OR((W608-W607)&gt;5,(W608-W607)&lt;-5)</formula>
    </cfRule>
  </conditionalFormatting>
  <conditionalFormatting sqref="X608">
    <cfRule type="expression" dxfId="391" priority="440">
      <formula>OR((X608-X607)&gt;5,(X608-X607)&lt;-5)</formula>
    </cfRule>
  </conditionalFormatting>
  <conditionalFormatting sqref="Y608">
    <cfRule type="expression" dxfId="390" priority="439">
      <formula>OR((Y608-Y607)&gt;5,(Y608-Y607)&lt;-5)</formula>
    </cfRule>
  </conditionalFormatting>
  <conditionalFormatting sqref="Z608">
    <cfRule type="expression" dxfId="389" priority="438">
      <formula>OR((Z608-Z607)&gt;5,(Z608-Z607)&lt;-5)</formula>
    </cfRule>
  </conditionalFormatting>
  <conditionalFormatting sqref="AA608">
    <cfRule type="expression" dxfId="388" priority="437">
      <formula>OR((AA608-AA607)&gt;5,(AA608-AA607)&lt;-5)</formula>
    </cfRule>
  </conditionalFormatting>
  <conditionalFormatting sqref="AB608">
    <cfRule type="expression" dxfId="387" priority="436">
      <formula>OR((AB608-AB607)&gt;5,(AB608-AB607)&lt;-5)</formula>
    </cfRule>
  </conditionalFormatting>
  <conditionalFormatting sqref="AC608">
    <cfRule type="expression" dxfId="386" priority="435">
      <formula>OR((AC608-AC607)&gt;5,(AC608-AC607)&lt;-5)</formula>
    </cfRule>
  </conditionalFormatting>
  <conditionalFormatting sqref="AD608">
    <cfRule type="expression" dxfId="385" priority="434">
      <formula>OR((AD608-AD607)&gt;5,(AD608-AD607)&lt;-5)</formula>
    </cfRule>
  </conditionalFormatting>
  <conditionalFormatting sqref="AE608">
    <cfRule type="expression" dxfId="384" priority="433">
      <formula>OR((AE608-AE607)&gt;5,(AE608-AE607)&lt;-5)</formula>
    </cfRule>
  </conditionalFormatting>
  <conditionalFormatting sqref="N609:P609">
    <cfRule type="expression" dxfId="383" priority="430">
      <formula>OR((N609-N608)&gt;5,(N609-N608)&lt;-5)</formula>
    </cfRule>
  </conditionalFormatting>
  <conditionalFormatting sqref="Q609">
    <cfRule type="expression" dxfId="382" priority="429">
      <formula>OR((Q609-Q608)&gt;5,(Q609-Q608)&lt;-5)</formula>
    </cfRule>
  </conditionalFormatting>
  <conditionalFormatting sqref="R609">
    <cfRule type="expression" dxfId="381" priority="428">
      <formula>OR((R609-R608)&gt;5,(R609-R608)&lt;-5)</formula>
    </cfRule>
  </conditionalFormatting>
  <conditionalFormatting sqref="S609">
    <cfRule type="expression" dxfId="380" priority="427">
      <formula>OR((S609-S608)&gt;5,(S609-S608)&lt;-5)</formula>
    </cfRule>
  </conditionalFormatting>
  <conditionalFormatting sqref="T609">
    <cfRule type="expression" dxfId="379" priority="426">
      <formula>OR((T609-T608)&gt;5,(T609-T608)&lt;-5)</formula>
    </cfRule>
  </conditionalFormatting>
  <conditionalFormatting sqref="U609">
    <cfRule type="expression" dxfId="378" priority="425">
      <formula>OR((U609-U608)&gt;5,(U609-U608)&lt;-5)</formula>
    </cfRule>
  </conditionalFormatting>
  <conditionalFormatting sqref="V609">
    <cfRule type="expression" dxfId="377" priority="424">
      <formula>OR((V609-V608)&gt;5,(V609-V608)&lt;-5)</formula>
    </cfRule>
  </conditionalFormatting>
  <conditionalFormatting sqref="W609">
    <cfRule type="expression" dxfId="376" priority="423">
      <formula>OR((W609-W608)&gt;5,(W609-W608)&lt;-5)</formula>
    </cfRule>
  </conditionalFormatting>
  <conditionalFormatting sqref="X609">
    <cfRule type="expression" dxfId="375" priority="422">
      <formula>OR((X609-X608)&gt;5,(X609-X608)&lt;-5)</formula>
    </cfRule>
  </conditionalFormatting>
  <conditionalFormatting sqref="Y609">
    <cfRule type="expression" dxfId="374" priority="421">
      <formula>OR((Y609-Y608)&gt;5,(Y609-Y608)&lt;-5)</formula>
    </cfRule>
  </conditionalFormatting>
  <conditionalFormatting sqref="Z609">
    <cfRule type="expression" dxfId="373" priority="420">
      <formula>OR((Z609-Z608)&gt;5,(Z609-Z608)&lt;-5)</formula>
    </cfRule>
  </conditionalFormatting>
  <conditionalFormatting sqref="AA609">
    <cfRule type="expression" dxfId="372" priority="419">
      <formula>OR((AA609-AA608)&gt;5,(AA609-AA608)&lt;-5)</formula>
    </cfRule>
  </conditionalFormatting>
  <conditionalFormatting sqref="AB609">
    <cfRule type="expression" dxfId="371" priority="418">
      <formula>OR((AB609-AB608)&gt;5,(AB609-AB608)&lt;-5)</formula>
    </cfRule>
  </conditionalFormatting>
  <conditionalFormatting sqref="AC609">
    <cfRule type="expression" dxfId="370" priority="417">
      <formula>OR((AC609-AC608)&gt;5,(AC609-AC608)&lt;-5)</formula>
    </cfRule>
  </conditionalFormatting>
  <conditionalFormatting sqref="AD609">
    <cfRule type="expression" dxfId="369" priority="416">
      <formula>OR((AD609-AD608)&gt;5,(AD609-AD608)&lt;-5)</formula>
    </cfRule>
  </conditionalFormatting>
  <conditionalFormatting sqref="AE609">
    <cfRule type="expression" dxfId="368" priority="415">
      <formula>OR((AE609-AE608)&gt;5,(AE609-AE608)&lt;-5)</formula>
    </cfRule>
  </conditionalFormatting>
  <conditionalFormatting sqref="N611:P611">
    <cfRule type="expression" dxfId="367" priority="412">
      <formula>OR((N611-N610)&gt;5,(N611-N610)&lt;-5)</formula>
    </cfRule>
  </conditionalFormatting>
  <conditionalFormatting sqref="Q611">
    <cfRule type="expression" dxfId="366" priority="411">
      <formula>OR((Q611-Q610)&gt;5,(Q611-Q610)&lt;-5)</formula>
    </cfRule>
  </conditionalFormatting>
  <conditionalFormatting sqref="R611">
    <cfRule type="expression" dxfId="365" priority="410">
      <formula>OR((R611-R610)&gt;5,(R611-R610)&lt;-5)</formula>
    </cfRule>
  </conditionalFormatting>
  <conditionalFormatting sqref="S611">
    <cfRule type="expression" dxfId="364" priority="409">
      <formula>OR((S611-S610)&gt;5,(S611-S610)&lt;-5)</formula>
    </cfRule>
  </conditionalFormatting>
  <conditionalFormatting sqref="T611">
    <cfRule type="expression" dxfId="363" priority="408">
      <formula>OR((T611-T610)&gt;5,(T611-T610)&lt;-5)</formula>
    </cfRule>
  </conditionalFormatting>
  <conditionalFormatting sqref="U611">
    <cfRule type="expression" dxfId="362" priority="407">
      <formula>OR((U611-U610)&gt;5,(U611-U610)&lt;-5)</formula>
    </cfRule>
  </conditionalFormatting>
  <conditionalFormatting sqref="V611">
    <cfRule type="expression" dxfId="361" priority="406">
      <formula>OR((V611-V610)&gt;5,(V611-V610)&lt;-5)</formula>
    </cfRule>
  </conditionalFormatting>
  <conditionalFormatting sqref="W611">
    <cfRule type="expression" dxfId="360" priority="405">
      <formula>OR((W611-W610)&gt;5,(W611-W610)&lt;-5)</formula>
    </cfRule>
  </conditionalFormatting>
  <conditionalFormatting sqref="X611">
    <cfRule type="expression" dxfId="359" priority="404">
      <formula>OR((X611-X610)&gt;5,(X611-X610)&lt;-5)</formula>
    </cfRule>
  </conditionalFormatting>
  <conditionalFormatting sqref="Y611">
    <cfRule type="expression" dxfId="358" priority="403">
      <formula>OR((Y611-Y610)&gt;5,(Y611-Y610)&lt;-5)</formula>
    </cfRule>
  </conditionalFormatting>
  <conditionalFormatting sqref="Z611">
    <cfRule type="expression" dxfId="357" priority="402">
      <formula>OR((Z611-Z610)&gt;5,(Z611-Z610)&lt;-5)</formula>
    </cfRule>
  </conditionalFormatting>
  <conditionalFormatting sqref="AA611">
    <cfRule type="expression" dxfId="356" priority="401">
      <formula>OR((AA611-AA610)&gt;5,(AA611-AA610)&lt;-5)</formula>
    </cfRule>
  </conditionalFormatting>
  <conditionalFormatting sqref="AB611">
    <cfRule type="expression" dxfId="355" priority="400">
      <formula>OR((AB611-AB610)&gt;5,(AB611-AB610)&lt;-5)</formula>
    </cfRule>
  </conditionalFormatting>
  <conditionalFormatting sqref="AC611">
    <cfRule type="expression" dxfId="354" priority="399">
      <formula>OR((AC611-AC610)&gt;5,(AC611-AC610)&lt;-5)</formula>
    </cfRule>
  </conditionalFormatting>
  <conditionalFormatting sqref="AD611">
    <cfRule type="expression" dxfId="353" priority="398">
      <formula>OR((AD611-AD610)&gt;5,(AD611-AD610)&lt;-5)</formula>
    </cfRule>
  </conditionalFormatting>
  <conditionalFormatting sqref="AE611">
    <cfRule type="expression" dxfId="352" priority="397">
      <formula>OR((AE611-AE610)&gt;5,(AE611-AE610)&lt;-5)</formula>
    </cfRule>
  </conditionalFormatting>
  <conditionalFormatting sqref="N612:P612">
    <cfRule type="expression" dxfId="351" priority="394">
      <formula>OR((N612-N611)&gt;5,(N612-N611)&lt;-5)</formula>
    </cfRule>
  </conditionalFormatting>
  <conditionalFormatting sqref="Q612">
    <cfRule type="expression" dxfId="350" priority="393">
      <formula>OR((Q612-Q611)&gt;5,(Q612-Q611)&lt;-5)</formula>
    </cfRule>
  </conditionalFormatting>
  <conditionalFormatting sqref="R612">
    <cfRule type="expression" dxfId="349" priority="392">
      <formula>OR((R612-R611)&gt;5,(R612-R611)&lt;-5)</formula>
    </cfRule>
  </conditionalFormatting>
  <conditionalFormatting sqref="S612">
    <cfRule type="expression" dxfId="348" priority="391">
      <formula>OR((S612-S611)&gt;5,(S612-S611)&lt;-5)</formula>
    </cfRule>
  </conditionalFormatting>
  <conditionalFormatting sqref="T612">
    <cfRule type="expression" dxfId="347" priority="390">
      <formula>OR((T612-T611)&gt;5,(T612-T611)&lt;-5)</formula>
    </cfRule>
  </conditionalFormatting>
  <conditionalFormatting sqref="U612">
    <cfRule type="expression" dxfId="346" priority="389">
      <formula>OR((U612-U611)&gt;5,(U612-U611)&lt;-5)</formula>
    </cfRule>
  </conditionalFormatting>
  <conditionalFormatting sqref="V612">
    <cfRule type="expression" dxfId="345" priority="388">
      <formula>OR((V612-V611)&gt;5,(V612-V611)&lt;-5)</formula>
    </cfRule>
  </conditionalFormatting>
  <conditionalFormatting sqref="W612">
    <cfRule type="expression" dxfId="344" priority="387">
      <formula>OR((W612-W611)&gt;5,(W612-W611)&lt;-5)</formula>
    </cfRule>
  </conditionalFormatting>
  <conditionalFormatting sqref="X612">
    <cfRule type="expression" dxfId="343" priority="386">
      <formula>OR((X612-X611)&gt;5,(X612-X611)&lt;-5)</formula>
    </cfRule>
  </conditionalFormatting>
  <conditionalFormatting sqref="Y612">
    <cfRule type="expression" dxfId="342" priority="385">
      <formula>OR((Y612-Y611)&gt;5,(Y612-Y611)&lt;-5)</formula>
    </cfRule>
  </conditionalFormatting>
  <conditionalFormatting sqref="Z612">
    <cfRule type="expression" dxfId="341" priority="384">
      <formula>OR((Z612-Z611)&gt;5,(Z612-Z611)&lt;-5)</formula>
    </cfRule>
  </conditionalFormatting>
  <conditionalFormatting sqref="AA612">
    <cfRule type="expression" dxfId="340" priority="383">
      <formula>OR((AA612-AA611)&gt;5,(AA612-AA611)&lt;-5)</formula>
    </cfRule>
  </conditionalFormatting>
  <conditionalFormatting sqref="AB612">
    <cfRule type="expression" dxfId="339" priority="382">
      <formula>OR((AB612-AB611)&gt;5,(AB612-AB611)&lt;-5)</formula>
    </cfRule>
  </conditionalFormatting>
  <conditionalFormatting sqref="AC612">
    <cfRule type="expression" dxfId="338" priority="381">
      <formula>OR((AC612-AC611)&gt;5,(AC612-AC611)&lt;-5)</formula>
    </cfRule>
  </conditionalFormatting>
  <conditionalFormatting sqref="AD612">
    <cfRule type="expression" dxfId="337" priority="380">
      <formula>OR((AD612-AD611)&gt;5,(AD612-AD611)&lt;-5)</formula>
    </cfRule>
  </conditionalFormatting>
  <conditionalFormatting sqref="AE612">
    <cfRule type="expression" dxfId="336" priority="379">
      <formula>OR((AE612-AE611)&gt;5,(AE612-AE611)&lt;-5)</formula>
    </cfRule>
  </conditionalFormatting>
  <conditionalFormatting sqref="N622:P622">
    <cfRule type="expression" dxfId="335" priority="376">
      <formula>OR((N622-N621)&gt;5,(N622-N621)&lt;-5)</formula>
    </cfRule>
  </conditionalFormatting>
  <conditionalFormatting sqref="Q622">
    <cfRule type="expression" dxfId="334" priority="375">
      <formula>OR((Q622-Q621)&gt;5,(Q622-Q621)&lt;-5)</formula>
    </cfRule>
  </conditionalFormatting>
  <conditionalFormatting sqref="R622">
    <cfRule type="expression" dxfId="333" priority="374">
      <formula>OR((R622-R621)&gt;5,(R622-R621)&lt;-5)</formula>
    </cfRule>
  </conditionalFormatting>
  <conditionalFormatting sqref="S622">
    <cfRule type="expression" dxfId="332" priority="373">
      <formula>OR((S622-S621)&gt;5,(S622-S621)&lt;-5)</formula>
    </cfRule>
  </conditionalFormatting>
  <conditionalFormatting sqref="T622">
    <cfRule type="expression" dxfId="331" priority="372">
      <formula>OR((T622-T621)&gt;5,(T622-T621)&lt;-5)</formula>
    </cfRule>
  </conditionalFormatting>
  <conditionalFormatting sqref="U622">
    <cfRule type="expression" dxfId="330" priority="371">
      <formula>OR((U622-U621)&gt;5,(U622-U621)&lt;-5)</formula>
    </cfRule>
  </conditionalFormatting>
  <conditionalFormatting sqref="V622">
    <cfRule type="expression" dxfId="329" priority="370">
      <formula>OR((V622-V621)&gt;5,(V622-V621)&lt;-5)</formula>
    </cfRule>
  </conditionalFormatting>
  <conditionalFormatting sqref="W622">
    <cfRule type="expression" dxfId="328" priority="369">
      <formula>OR((W622-W621)&gt;5,(W622-W621)&lt;-5)</formula>
    </cfRule>
  </conditionalFormatting>
  <conditionalFormatting sqref="X622">
    <cfRule type="expression" dxfId="327" priority="368">
      <formula>OR((X622-X621)&gt;5,(X622-X621)&lt;-5)</formula>
    </cfRule>
  </conditionalFormatting>
  <conditionalFormatting sqref="Y622">
    <cfRule type="expression" dxfId="326" priority="367">
      <formula>OR((Y622-Y621)&gt;5,(Y622-Y621)&lt;-5)</formula>
    </cfRule>
  </conditionalFormatting>
  <conditionalFormatting sqref="Z622">
    <cfRule type="expression" dxfId="325" priority="366">
      <formula>OR((Z622-Z621)&gt;5,(Z622-Z621)&lt;-5)</formula>
    </cfRule>
  </conditionalFormatting>
  <conditionalFormatting sqref="AA622">
    <cfRule type="expression" dxfId="324" priority="365">
      <formula>OR((AA622-AA621)&gt;5,(AA622-AA621)&lt;-5)</formula>
    </cfRule>
  </conditionalFormatting>
  <conditionalFormatting sqref="AB622">
    <cfRule type="expression" dxfId="323" priority="364">
      <formula>OR((AB622-AB621)&gt;5,(AB622-AB621)&lt;-5)</formula>
    </cfRule>
  </conditionalFormatting>
  <conditionalFormatting sqref="AC622">
    <cfRule type="expression" dxfId="322" priority="363">
      <formula>OR((AC622-AC621)&gt;5,(AC622-AC621)&lt;-5)</formula>
    </cfRule>
  </conditionalFormatting>
  <conditionalFormatting sqref="AD622">
    <cfRule type="expression" dxfId="321" priority="362">
      <formula>OR((AD622-AD621)&gt;5,(AD622-AD621)&lt;-5)</formula>
    </cfRule>
  </conditionalFormatting>
  <conditionalFormatting sqref="AE622">
    <cfRule type="expression" dxfId="320" priority="361">
      <formula>OR((AE622-AE621)&gt;5,(AE622-AE621)&lt;-5)</formula>
    </cfRule>
  </conditionalFormatting>
  <conditionalFormatting sqref="N623:P623">
    <cfRule type="expression" dxfId="319" priority="358">
      <formula>OR((N623-N622)&gt;5,(N623-N622)&lt;-5)</formula>
    </cfRule>
  </conditionalFormatting>
  <conditionalFormatting sqref="Q623">
    <cfRule type="expression" dxfId="318" priority="357">
      <formula>OR((Q623-Q622)&gt;5,(Q623-Q622)&lt;-5)</formula>
    </cfRule>
  </conditionalFormatting>
  <conditionalFormatting sqref="R623">
    <cfRule type="expression" dxfId="317" priority="356">
      <formula>OR((R623-R622)&gt;5,(R623-R622)&lt;-5)</formula>
    </cfRule>
  </conditionalFormatting>
  <conditionalFormatting sqref="S623">
    <cfRule type="expression" dxfId="316" priority="355">
      <formula>OR((S623-S622)&gt;5,(S623-S622)&lt;-5)</formula>
    </cfRule>
  </conditionalFormatting>
  <conditionalFormatting sqref="T623">
    <cfRule type="expression" dxfId="315" priority="354">
      <formula>OR((T623-T622)&gt;5,(T623-T622)&lt;-5)</formula>
    </cfRule>
  </conditionalFormatting>
  <conditionalFormatting sqref="U623">
    <cfRule type="expression" dxfId="314" priority="353">
      <formula>OR((U623-U622)&gt;5,(U623-U622)&lt;-5)</formula>
    </cfRule>
  </conditionalFormatting>
  <conditionalFormatting sqref="V623">
    <cfRule type="expression" dxfId="313" priority="352">
      <formula>OR((V623-V622)&gt;5,(V623-V622)&lt;-5)</formula>
    </cfRule>
  </conditionalFormatting>
  <conditionalFormatting sqref="W623">
    <cfRule type="expression" dxfId="312" priority="351">
      <formula>OR((W623-W622)&gt;5,(W623-W622)&lt;-5)</formula>
    </cfRule>
  </conditionalFormatting>
  <conditionalFormatting sqref="X623">
    <cfRule type="expression" dxfId="311" priority="350">
      <formula>OR((X623-X622)&gt;5,(X623-X622)&lt;-5)</formula>
    </cfRule>
  </conditionalFormatting>
  <conditionalFormatting sqref="Y623">
    <cfRule type="expression" dxfId="310" priority="349">
      <formula>OR((Y623-Y622)&gt;5,(Y623-Y622)&lt;-5)</formula>
    </cfRule>
  </conditionalFormatting>
  <conditionalFormatting sqref="Z623">
    <cfRule type="expression" dxfId="309" priority="348">
      <formula>OR((Z623-Z622)&gt;5,(Z623-Z622)&lt;-5)</formula>
    </cfRule>
  </conditionalFormatting>
  <conditionalFormatting sqref="AA623">
    <cfRule type="expression" dxfId="308" priority="347">
      <formula>OR((AA623-AA622)&gt;5,(AA623-AA622)&lt;-5)</formula>
    </cfRule>
  </conditionalFormatting>
  <conditionalFormatting sqref="AB623">
    <cfRule type="expression" dxfId="307" priority="346">
      <formula>OR((AB623-AB622)&gt;5,(AB623-AB622)&lt;-5)</formula>
    </cfRule>
  </conditionalFormatting>
  <conditionalFormatting sqref="AC623">
    <cfRule type="expression" dxfId="306" priority="345">
      <formula>OR((AC623-AC622)&gt;5,(AC623-AC622)&lt;-5)</formula>
    </cfRule>
  </conditionalFormatting>
  <conditionalFormatting sqref="AD623">
    <cfRule type="expression" dxfId="305" priority="344">
      <formula>OR((AD623-AD622)&gt;5,(AD623-AD622)&lt;-5)</formula>
    </cfRule>
  </conditionalFormatting>
  <conditionalFormatting sqref="AE623">
    <cfRule type="expression" dxfId="304" priority="343">
      <formula>OR((AE623-AE622)&gt;5,(AE623-AE622)&lt;-5)</formula>
    </cfRule>
  </conditionalFormatting>
  <conditionalFormatting sqref="N624:P624">
    <cfRule type="expression" dxfId="303" priority="340">
      <formula>OR((N624-N623)&gt;5,(N624-N623)&lt;-5)</formula>
    </cfRule>
  </conditionalFormatting>
  <conditionalFormatting sqref="Q624">
    <cfRule type="expression" dxfId="302" priority="339">
      <formula>OR((Q624-Q623)&gt;5,(Q624-Q623)&lt;-5)</formula>
    </cfRule>
  </conditionalFormatting>
  <conditionalFormatting sqref="R624">
    <cfRule type="expression" dxfId="301" priority="338">
      <formula>OR((R624-R623)&gt;5,(R624-R623)&lt;-5)</formula>
    </cfRule>
  </conditionalFormatting>
  <conditionalFormatting sqref="S624">
    <cfRule type="expression" dxfId="300" priority="337">
      <formula>OR((S624-S623)&gt;5,(S624-S623)&lt;-5)</formula>
    </cfRule>
  </conditionalFormatting>
  <conditionalFormatting sqref="T624">
    <cfRule type="expression" dxfId="299" priority="336">
      <formula>OR((T624-T623)&gt;5,(T624-T623)&lt;-5)</formula>
    </cfRule>
  </conditionalFormatting>
  <conditionalFormatting sqref="U624">
    <cfRule type="expression" dxfId="298" priority="335">
      <formula>OR((U624-U623)&gt;5,(U624-U623)&lt;-5)</formula>
    </cfRule>
  </conditionalFormatting>
  <conditionalFormatting sqref="V624">
    <cfRule type="expression" dxfId="297" priority="334">
      <formula>OR((V624-V623)&gt;5,(V624-V623)&lt;-5)</formula>
    </cfRule>
  </conditionalFormatting>
  <conditionalFormatting sqref="W624">
    <cfRule type="expression" dxfId="296" priority="333">
      <formula>OR((W624-W623)&gt;5,(W624-W623)&lt;-5)</formula>
    </cfRule>
  </conditionalFormatting>
  <conditionalFormatting sqref="X624">
    <cfRule type="expression" dxfId="295" priority="332">
      <formula>OR((X624-X623)&gt;5,(X624-X623)&lt;-5)</formula>
    </cfRule>
  </conditionalFormatting>
  <conditionalFormatting sqref="Y624">
    <cfRule type="expression" dxfId="294" priority="331">
      <formula>OR((Y624-Y623)&gt;5,(Y624-Y623)&lt;-5)</formula>
    </cfRule>
  </conditionalFormatting>
  <conditionalFormatting sqref="Z624">
    <cfRule type="expression" dxfId="293" priority="330">
      <formula>OR((Z624-Z623)&gt;5,(Z624-Z623)&lt;-5)</formula>
    </cfRule>
  </conditionalFormatting>
  <conditionalFormatting sqref="AA624">
    <cfRule type="expression" dxfId="292" priority="329">
      <formula>OR((AA624-AA623)&gt;5,(AA624-AA623)&lt;-5)</formula>
    </cfRule>
  </conditionalFormatting>
  <conditionalFormatting sqref="AB624">
    <cfRule type="expression" dxfId="291" priority="328">
      <formula>OR((AB624-AB623)&gt;5,(AB624-AB623)&lt;-5)</formula>
    </cfRule>
  </conditionalFormatting>
  <conditionalFormatting sqref="AC624">
    <cfRule type="expression" dxfId="290" priority="327">
      <formula>OR((AC624-AC623)&gt;5,(AC624-AC623)&lt;-5)</formula>
    </cfRule>
  </conditionalFormatting>
  <conditionalFormatting sqref="AD624">
    <cfRule type="expression" dxfId="289" priority="326">
      <formula>OR((AD624-AD623)&gt;5,(AD624-AD623)&lt;-5)</formula>
    </cfRule>
  </conditionalFormatting>
  <conditionalFormatting sqref="AE624">
    <cfRule type="expression" dxfId="288" priority="325">
      <formula>OR((AE624-AE623)&gt;5,(AE624-AE623)&lt;-5)</formula>
    </cfRule>
  </conditionalFormatting>
  <conditionalFormatting sqref="N625:P625">
    <cfRule type="expression" dxfId="287" priority="322">
      <formula>OR((N625-N624)&gt;5,(N625-N624)&lt;-5)</formula>
    </cfRule>
  </conditionalFormatting>
  <conditionalFormatting sqref="Q625">
    <cfRule type="expression" dxfId="286" priority="321">
      <formula>OR((Q625-Q624)&gt;5,(Q625-Q624)&lt;-5)</formula>
    </cfRule>
  </conditionalFormatting>
  <conditionalFormatting sqref="R625">
    <cfRule type="expression" dxfId="285" priority="320">
      <formula>OR((R625-R624)&gt;5,(R625-R624)&lt;-5)</formula>
    </cfRule>
  </conditionalFormatting>
  <conditionalFormatting sqref="S625">
    <cfRule type="expression" dxfId="284" priority="319">
      <formula>OR((S625-S624)&gt;5,(S625-S624)&lt;-5)</formula>
    </cfRule>
  </conditionalFormatting>
  <conditionalFormatting sqref="T625">
    <cfRule type="expression" dxfId="283" priority="318">
      <formula>OR((T625-T624)&gt;5,(T625-T624)&lt;-5)</formula>
    </cfRule>
  </conditionalFormatting>
  <conditionalFormatting sqref="U625">
    <cfRule type="expression" dxfId="282" priority="317">
      <formula>OR((U625-U624)&gt;5,(U625-U624)&lt;-5)</formula>
    </cfRule>
  </conditionalFormatting>
  <conditionalFormatting sqref="V625">
    <cfRule type="expression" dxfId="281" priority="316">
      <formula>OR((V625-V624)&gt;5,(V625-V624)&lt;-5)</formula>
    </cfRule>
  </conditionalFormatting>
  <conditionalFormatting sqref="W625">
    <cfRule type="expression" dxfId="280" priority="315">
      <formula>OR((W625-W624)&gt;5,(W625-W624)&lt;-5)</formula>
    </cfRule>
  </conditionalFormatting>
  <conditionalFormatting sqref="X625">
    <cfRule type="expression" dxfId="279" priority="314">
      <formula>OR((X625-X624)&gt;5,(X625-X624)&lt;-5)</formula>
    </cfRule>
  </conditionalFormatting>
  <conditionalFormatting sqref="Y625">
    <cfRule type="expression" dxfId="278" priority="313">
      <formula>OR((Y625-Y624)&gt;5,(Y625-Y624)&lt;-5)</formula>
    </cfRule>
  </conditionalFormatting>
  <conditionalFormatting sqref="Z625">
    <cfRule type="expression" dxfId="277" priority="312">
      <formula>OR((Z625-Z624)&gt;5,(Z625-Z624)&lt;-5)</formula>
    </cfRule>
  </conditionalFormatting>
  <conditionalFormatting sqref="AA625">
    <cfRule type="expression" dxfId="276" priority="311">
      <formula>OR((AA625-AA624)&gt;5,(AA625-AA624)&lt;-5)</formula>
    </cfRule>
  </conditionalFormatting>
  <conditionalFormatting sqref="AB625">
    <cfRule type="expression" dxfId="275" priority="310">
      <formula>OR((AB625-AB624)&gt;5,(AB625-AB624)&lt;-5)</formula>
    </cfRule>
  </conditionalFormatting>
  <conditionalFormatting sqref="AC625">
    <cfRule type="expression" dxfId="274" priority="309">
      <formula>OR((AC625-AC624)&gt;5,(AC625-AC624)&lt;-5)</formula>
    </cfRule>
  </conditionalFormatting>
  <conditionalFormatting sqref="AD625">
    <cfRule type="expression" dxfId="273" priority="308">
      <formula>OR((AD625-AD624)&gt;5,(AD625-AD624)&lt;-5)</formula>
    </cfRule>
  </conditionalFormatting>
  <conditionalFormatting sqref="AE625">
    <cfRule type="expression" dxfId="272" priority="307">
      <formula>OR((AE625-AE624)&gt;5,(AE625-AE624)&lt;-5)</formula>
    </cfRule>
  </conditionalFormatting>
  <conditionalFormatting sqref="N626:P626">
    <cfRule type="expression" dxfId="271" priority="304">
      <formula>OR((N626-N625)&gt;5,(N626-N625)&lt;-5)</formula>
    </cfRule>
  </conditionalFormatting>
  <conditionalFormatting sqref="Q626">
    <cfRule type="expression" dxfId="270" priority="303">
      <formula>OR((Q626-Q625)&gt;5,(Q626-Q625)&lt;-5)</formula>
    </cfRule>
  </conditionalFormatting>
  <conditionalFormatting sqref="R626">
    <cfRule type="expression" dxfId="269" priority="302">
      <formula>OR((R626-R625)&gt;5,(R626-R625)&lt;-5)</formula>
    </cfRule>
  </conditionalFormatting>
  <conditionalFormatting sqref="S626">
    <cfRule type="expression" dxfId="268" priority="301">
      <formula>OR((S626-S625)&gt;5,(S626-S625)&lt;-5)</formula>
    </cfRule>
  </conditionalFormatting>
  <conditionalFormatting sqref="T626">
    <cfRule type="expression" dxfId="267" priority="300">
      <formula>OR((T626-T625)&gt;5,(T626-T625)&lt;-5)</formula>
    </cfRule>
  </conditionalFormatting>
  <conditionalFormatting sqref="U626">
    <cfRule type="expression" dxfId="266" priority="299">
      <formula>OR((U626-U625)&gt;5,(U626-U625)&lt;-5)</formula>
    </cfRule>
  </conditionalFormatting>
  <conditionalFormatting sqref="V626">
    <cfRule type="expression" dxfId="265" priority="298">
      <formula>OR((V626-V625)&gt;5,(V626-V625)&lt;-5)</formula>
    </cfRule>
  </conditionalFormatting>
  <conditionalFormatting sqref="W626">
    <cfRule type="expression" dxfId="264" priority="297">
      <formula>OR((W626-W625)&gt;5,(W626-W625)&lt;-5)</formula>
    </cfRule>
  </conditionalFormatting>
  <conditionalFormatting sqref="X626">
    <cfRule type="expression" dxfId="263" priority="296">
      <formula>OR((X626-X625)&gt;5,(X626-X625)&lt;-5)</formula>
    </cfRule>
  </conditionalFormatting>
  <conditionalFormatting sqref="Y626">
    <cfRule type="expression" dxfId="262" priority="295">
      <formula>OR((Y626-Y625)&gt;5,(Y626-Y625)&lt;-5)</formula>
    </cfRule>
  </conditionalFormatting>
  <conditionalFormatting sqref="Z626">
    <cfRule type="expression" dxfId="261" priority="294">
      <formula>OR((Z626-Z625)&gt;5,(Z626-Z625)&lt;-5)</formula>
    </cfRule>
  </conditionalFormatting>
  <conditionalFormatting sqref="AA626">
    <cfRule type="expression" dxfId="260" priority="293">
      <formula>OR((AA626-AA625)&gt;5,(AA626-AA625)&lt;-5)</formula>
    </cfRule>
  </conditionalFormatting>
  <conditionalFormatting sqref="AB626">
    <cfRule type="expression" dxfId="259" priority="292">
      <formula>OR((AB626-AB625)&gt;5,(AB626-AB625)&lt;-5)</formula>
    </cfRule>
  </conditionalFormatting>
  <conditionalFormatting sqref="AC626">
    <cfRule type="expression" dxfId="258" priority="291">
      <formula>OR((AC626-AC625)&gt;5,(AC626-AC625)&lt;-5)</formula>
    </cfRule>
  </conditionalFormatting>
  <conditionalFormatting sqref="AD626">
    <cfRule type="expression" dxfId="257" priority="290">
      <formula>OR((AD626-AD625)&gt;5,(AD626-AD625)&lt;-5)</formula>
    </cfRule>
  </conditionalFormatting>
  <conditionalFormatting sqref="AE626">
    <cfRule type="expression" dxfId="256" priority="289">
      <formula>OR((AE626-AE625)&gt;5,(AE626-AE625)&lt;-5)</formula>
    </cfRule>
  </conditionalFormatting>
  <conditionalFormatting sqref="N628:P628">
    <cfRule type="expression" dxfId="255" priority="286">
      <formula>OR((N628-N627)&gt;5,(N628-N627)&lt;-5)</formula>
    </cfRule>
  </conditionalFormatting>
  <conditionalFormatting sqref="Q628">
    <cfRule type="expression" dxfId="254" priority="285">
      <formula>OR((Q628-Q627)&gt;5,(Q628-Q627)&lt;-5)</formula>
    </cfRule>
  </conditionalFormatting>
  <conditionalFormatting sqref="R628">
    <cfRule type="expression" dxfId="253" priority="284">
      <formula>OR((R628-R627)&gt;5,(R628-R627)&lt;-5)</formula>
    </cfRule>
  </conditionalFormatting>
  <conditionalFormatting sqref="S628">
    <cfRule type="expression" dxfId="252" priority="283">
      <formula>OR((S628-S627)&gt;5,(S628-S627)&lt;-5)</formula>
    </cfRule>
  </conditionalFormatting>
  <conditionalFormatting sqref="T628">
    <cfRule type="expression" dxfId="251" priority="282">
      <formula>OR((T628-T627)&gt;5,(T628-T627)&lt;-5)</formula>
    </cfRule>
  </conditionalFormatting>
  <conditionalFormatting sqref="U628">
    <cfRule type="expression" dxfId="250" priority="281">
      <formula>OR((U628-U627)&gt;5,(U628-U627)&lt;-5)</formula>
    </cfRule>
  </conditionalFormatting>
  <conditionalFormatting sqref="V628">
    <cfRule type="expression" dxfId="249" priority="280">
      <formula>OR((V628-V627)&gt;5,(V628-V627)&lt;-5)</formula>
    </cfRule>
  </conditionalFormatting>
  <conditionalFormatting sqref="W628">
    <cfRule type="expression" dxfId="248" priority="279">
      <formula>OR((W628-W627)&gt;5,(W628-W627)&lt;-5)</formula>
    </cfRule>
  </conditionalFormatting>
  <conditionalFormatting sqref="X628">
    <cfRule type="expression" dxfId="247" priority="278">
      <formula>OR((X628-X627)&gt;5,(X628-X627)&lt;-5)</formula>
    </cfRule>
  </conditionalFormatting>
  <conditionalFormatting sqref="Y628">
    <cfRule type="expression" dxfId="246" priority="277">
      <formula>OR((Y628-Y627)&gt;5,(Y628-Y627)&lt;-5)</formula>
    </cfRule>
  </conditionalFormatting>
  <conditionalFormatting sqref="Z628">
    <cfRule type="expression" dxfId="245" priority="276">
      <formula>OR((Z628-Z627)&gt;5,(Z628-Z627)&lt;-5)</formula>
    </cfRule>
  </conditionalFormatting>
  <conditionalFormatting sqref="AA628">
    <cfRule type="expression" dxfId="244" priority="275">
      <formula>OR((AA628-AA627)&gt;5,(AA628-AA627)&lt;-5)</formula>
    </cfRule>
  </conditionalFormatting>
  <conditionalFormatting sqref="AB628">
    <cfRule type="expression" dxfId="243" priority="274">
      <formula>OR((AB628-AB627)&gt;5,(AB628-AB627)&lt;-5)</formula>
    </cfRule>
  </conditionalFormatting>
  <conditionalFormatting sqref="AC628">
    <cfRule type="expression" dxfId="242" priority="273">
      <formula>OR((AC628-AC627)&gt;5,(AC628-AC627)&lt;-5)</formula>
    </cfRule>
  </conditionalFormatting>
  <conditionalFormatting sqref="AD628">
    <cfRule type="expression" dxfId="241" priority="272">
      <formula>OR((AD628-AD627)&gt;5,(AD628-AD627)&lt;-5)</formula>
    </cfRule>
  </conditionalFormatting>
  <conditionalFormatting sqref="AE628">
    <cfRule type="expression" dxfId="240" priority="271">
      <formula>OR((AE628-AE627)&gt;5,(AE628-AE627)&lt;-5)</formula>
    </cfRule>
  </conditionalFormatting>
  <conditionalFormatting sqref="N629:P629">
    <cfRule type="expression" dxfId="239" priority="268">
      <formula>OR((N629-N628)&gt;5,(N629-N628)&lt;-5)</formula>
    </cfRule>
  </conditionalFormatting>
  <conditionalFormatting sqref="Q629">
    <cfRule type="expression" dxfId="238" priority="267">
      <formula>OR((Q629-Q628)&gt;5,(Q629-Q628)&lt;-5)</formula>
    </cfRule>
  </conditionalFormatting>
  <conditionalFormatting sqref="R629">
    <cfRule type="expression" dxfId="237" priority="266">
      <formula>OR((R629-R628)&gt;5,(R629-R628)&lt;-5)</formula>
    </cfRule>
  </conditionalFormatting>
  <conditionalFormatting sqref="S629">
    <cfRule type="expression" dxfId="236" priority="265">
      <formula>OR((S629-S628)&gt;5,(S629-S628)&lt;-5)</formula>
    </cfRule>
  </conditionalFormatting>
  <conditionalFormatting sqref="T629">
    <cfRule type="expression" dxfId="235" priority="264">
      <formula>OR((T629-T628)&gt;5,(T629-T628)&lt;-5)</formula>
    </cfRule>
  </conditionalFormatting>
  <conditionalFormatting sqref="U629">
    <cfRule type="expression" dxfId="234" priority="263">
      <formula>OR((U629-U628)&gt;5,(U629-U628)&lt;-5)</formula>
    </cfRule>
  </conditionalFormatting>
  <conditionalFormatting sqref="V629">
    <cfRule type="expression" dxfId="233" priority="262">
      <formula>OR((V629-V628)&gt;5,(V629-V628)&lt;-5)</formula>
    </cfRule>
  </conditionalFormatting>
  <conditionalFormatting sqref="W629">
    <cfRule type="expression" dxfId="232" priority="261">
      <formula>OR((W629-W628)&gt;5,(W629-W628)&lt;-5)</formula>
    </cfRule>
  </conditionalFormatting>
  <conditionalFormatting sqref="X629">
    <cfRule type="expression" dxfId="231" priority="260">
      <formula>OR((X629-X628)&gt;5,(X629-X628)&lt;-5)</formula>
    </cfRule>
  </conditionalFormatting>
  <conditionalFormatting sqref="Y629">
    <cfRule type="expression" dxfId="230" priority="259">
      <formula>OR((Y629-Y628)&gt;5,(Y629-Y628)&lt;-5)</formula>
    </cfRule>
  </conditionalFormatting>
  <conditionalFormatting sqref="Z629">
    <cfRule type="expression" dxfId="229" priority="258">
      <formula>OR((Z629-Z628)&gt;5,(Z629-Z628)&lt;-5)</formula>
    </cfRule>
  </conditionalFormatting>
  <conditionalFormatting sqref="AA629">
    <cfRule type="expression" dxfId="228" priority="257">
      <formula>OR((AA629-AA628)&gt;5,(AA629-AA628)&lt;-5)</formula>
    </cfRule>
  </conditionalFormatting>
  <conditionalFormatting sqref="AB629">
    <cfRule type="expression" dxfId="227" priority="256">
      <formula>OR((AB629-AB628)&gt;5,(AB629-AB628)&lt;-5)</formula>
    </cfRule>
  </conditionalFormatting>
  <conditionalFormatting sqref="AC629">
    <cfRule type="expression" dxfId="226" priority="255">
      <formula>OR((AC629-AC628)&gt;5,(AC629-AC628)&lt;-5)</formula>
    </cfRule>
  </conditionalFormatting>
  <conditionalFormatting sqref="AD629">
    <cfRule type="expression" dxfId="225" priority="254">
      <formula>OR((AD629-AD628)&gt;5,(AD629-AD628)&lt;-5)</formula>
    </cfRule>
  </conditionalFormatting>
  <conditionalFormatting sqref="AE629">
    <cfRule type="expression" dxfId="224" priority="253">
      <formula>OR((AE629-AE628)&gt;5,(AE629-AE628)&lt;-5)</formula>
    </cfRule>
  </conditionalFormatting>
  <conditionalFormatting sqref="N631:P631">
    <cfRule type="expression" dxfId="223" priority="250">
      <formula>OR((N631-N630)&gt;5,(N631-N630)&lt;-5)</formula>
    </cfRule>
  </conditionalFormatting>
  <conditionalFormatting sqref="Q631">
    <cfRule type="expression" dxfId="222" priority="249">
      <formula>OR((Q631-Q630)&gt;5,(Q631-Q630)&lt;-5)</formula>
    </cfRule>
  </conditionalFormatting>
  <conditionalFormatting sqref="R631">
    <cfRule type="expression" dxfId="221" priority="248">
      <formula>OR((R631-R630)&gt;5,(R631-R630)&lt;-5)</formula>
    </cfRule>
  </conditionalFormatting>
  <conditionalFormatting sqref="S631">
    <cfRule type="expression" dxfId="220" priority="247">
      <formula>OR((S631-S630)&gt;5,(S631-S630)&lt;-5)</formula>
    </cfRule>
  </conditionalFormatting>
  <conditionalFormatting sqref="T631">
    <cfRule type="expression" dxfId="219" priority="246">
      <formula>OR((T631-T630)&gt;5,(T631-T630)&lt;-5)</formula>
    </cfRule>
  </conditionalFormatting>
  <conditionalFormatting sqref="U631">
    <cfRule type="expression" dxfId="218" priority="245">
      <formula>OR((U631-U630)&gt;5,(U631-U630)&lt;-5)</formula>
    </cfRule>
  </conditionalFormatting>
  <conditionalFormatting sqref="V631">
    <cfRule type="expression" dxfId="217" priority="244">
      <formula>OR((V631-V630)&gt;5,(V631-V630)&lt;-5)</formula>
    </cfRule>
  </conditionalFormatting>
  <conditionalFormatting sqref="W631">
    <cfRule type="expression" dxfId="216" priority="243">
      <formula>OR((W631-W630)&gt;5,(W631-W630)&lt;-5)</formula>
    </cfRule>
  </conditionalFormatting>
  <conditionalFormatting sqref="X631">
    <cfRule type="expression" dxfId="215" priority="242">
      <formula>OR((X631-X630)&gt;5,(X631-X630)&lt;-5)</formula>
    </cfRule>
  </conditionalFormatting>
  <conditionalFormatting sqref="Y631">
    <cfRule type="expression" dxfId="214" priority="241">
      <formula>OR((Y631-Y630)&gt;5,(Y631-Y630)&lt;-5)</formula>
    </cfRule>
  </conditionalFormatting>
  <conditionalFormatting sqref="Z631">
    <cfRule type="expression" dxfId="213" priority="240">
      <formula>OR((Z631-Z630)&gt;5,(Z631-Z630)&lt;-5)</formula>
    </cfRule>
  </conditionalFormatting>
  <conditionalFormatting sqref="AA631">
    <cfRule type="expression" dxfId="212" priority="239">
      <formula>OR((AA631-AA630)&gt;5,(AA631-AA630)&lt;-5)</formula>
    </cfRule>
  </conditionalFormatting>
  <conditionalFormatting sqref="AB631">
    <cfRule type="expression" dxfId="211" priority="238">
      <formula>OR((AB631-AB630)&gt;5,(AB631-AB630)&lt;-5)</formula>
    </cfRule>
  </conditionalFormatting>
  <conditionalFormatting sqref="AC631">
    <cfRule type="expression" dxfId="210" priority="237">
      <formula>OR((AC631-AC630)&gt;5,(AC631-AC630)&lt;-5)</formula>
    </cfRule>
  </conditionalFormatting>
  <conditionalFormatting sqref="AD631">
    <cfRule type="expression" dxfId="209" priority="236">
      <formula>OR((AD631-AD630)&gt;5,(AD631-AD630)&lt;-5)</formula>
    </cfRule>
  </conditionalFormatting>
  <conditionalFormatting sqref="AE631">
    <cfRule type="expression" dxfId="208" priority="235">
      <formula>OR((AE631-AE630)&gt;5,(AE631-AE630)&lt;-5)</formula>
    </cfRule>
  </conditionalFormatting>
  <conditionalFormatting sqref="N632:P632">
    <cfRule type="expression" dxfId="207" priority="232">
      <formula>OR((N632-N631)&gt;5,(N632-N631)&lt;-5)</formula>
    </cfRule>
  </conditionalFormatting>
  <conditionalFormatting sqref="Q632">
    <cfRule type="expression" dxfId="206" priority="231">
      <formula>OR((Q632-Q631)&gt;5,(Q632-Q631)&lt;-5)</formula>
    </cfRule>
  </conditionalFormatting>
  <conditionalFormatting sqref="R632">
    <cfRule type="expression" dxfId="205" priority="230">
      <formula>OR((R632-R631)&gt;5,(R632-R631)&lt;-5)</formula>
    </cfRule>
  </conditionalFormatting>
  <conditionalFormatting sqref="S632">
    <cfRule type="expression" dxfId="204" priority="229">
      <formula>OR((S632-S631)&gt;5,(S632-S631)&lt;-5)</formula>
    </cfRule>
  </conditionalFormatting>
  <conditionalFormatting sqref="T632">
    <cfRule type="expression" dxfId="203" priority="228">
      <formula>OR((T632-T631)&gt;5,(T632-T631)&lt;-5)</formula>
    </cfRule>
  </conditionalFormatting>
  <conditionalFormatting sqref="U632">
    <cfRule type="expression" dxfId="202" priority="227">
      <formula>OR((U632-U631)&gt;5,(U632-U631)&lt;-5)</formula>
    </cfRule>
  </conditionalFormatting>
  <conditionalFormatting sqref="V632">
    <cfRule type="expression" dxfId="201" priority="226">
      <formula>OR((V632-V631)&gt;5,(V632-V631)&lt;-5)</formula>
    </cfRule>
  </conditionalFormatting>
  <conditionalFormatting sqref="W632">
    <cfRule type="expression" dxfId="200" priority="225">
      <formula>OR((W632-W631)&gt;5,(W632-W631)&lt;-5)</formula>
    </cfRule>
  </conditionalFormatting>
  <conditionalFormatting sqref="X632">
    <cfRule type="expression" dxfId="199" priority="224">
      <formula>OR((X632-X631)&gt;5,(X632-X631)&lt;-5)</formula>
    </cfRule>
  </conditionalFormatting>
  <conditionalFormatting sqref="Y632">
    <cfRule type="expression" dxfId="198" priority="223">
      <formula>OR((Y632-Y631)&gt;5,(Y632-Y631)&lt;-5)</formula>
    </cfRule>
  </conditionalFormatting>
  <conditionalFormatting sqref="Z632">
    <cfRule type="expression" dxfId="197" priority="222">
      <formula>OR((Z632-Z631)&gt;5,(Z632-Z631)&lt;-5)</formula>
    </cfRule>
  </conditionalFormatting>
  <conditionalFormatting sqref="AA632">
    <cfRule type="expression" dxfId="196" priority="221">
      <formula>OR((AA632-AA631)&gt;5,(AA632-AA631)&lt;-5)</formula>
    </cfRule>
  </conditionalFormatting>
  <conditionalFormatting sqref="AB632">
    <cfRule type="expression" dxfId="195" priority="220">
      <formula>OR((AB632-AB631)&gt;5,(AB632-AB631)&lt;-5)</formula>
    </cfRule>
  </conditionalFormatting>
  <conditionalFormatting sqref="AC632">
    <cfRule type="expression" dxfId="194" priority="219">
      <formula>OR((AC632-AC631)&gt;5,(AC632-AC631)&lt;-5)</formula>
    </cfRule>
  </conditionalFormatting>
  <conditionalFormatting sqref="AD632">
    <cfRule type="expression" dxfId="193" priority="218">
      <formula>OR((AD632-AD631)&gt;5,(AD632-AD631)&lt;-5)</formula>
    </cfRule>
  </conditionalFormatting>
  <conditionalFormatting sqref="AE632">
    <cfRule type="expression" dxfId="192" priority="217">
      <formula>OR((AE632-AE631)&gt;5,(AE632-AE631)&lt;-5)</formula>
    </cfRule>
  </conditionalFormatting>
  <conditionalFormatting sqref="N634:P634">
    <cfRule type="expression" dxfId="191" priority="214">
      <formula>OR((N634-N633)&gt;5,(N634-N633)&lt;-5)</formula>
    </cfRule>
  </conditionalFormatting>
  <conditionalFormatting sqref="Q634">
    <cfRule type="expression" dxfId="190" priority="213">
      <formula>OR((Q634-Q633)&gt;5,(Q634-Q633)&lt;-5)</formula>
    </cfRule>
  </conditionalFormatting>
  <conditionalFormatting sqref="R634">
    <cfRule type="expression" dxfId="189" priority="212">
      <formula>OR((R634-R633)&gt;5,(R634-R633)&lt;-5)</formula>
    </cfRule>
  </conditionalFormatting>
  <conditionalFormatting sqref="S634">
    <cfRule type="expression" dxfId="188" priority="211">
      <formula>OR((S634-S633)&gt;5,(S634-S633)&lt;-5)</formula>
    </cfRule>
  </conditionalFormatting>
  <conditionalFormatting sqref="T634">
    <cfRule type="expression" dxfId="187" priority="210">
      <formula>OR((T634-T633)&gt;5,(T634-T633)&lt;-5)</formula>
    </cfRule>
  </conditionalFormatting>
  <conditionalFormatting sqref="U634">
    <cfRule type="expression" dxfId="186" priority="209">
      <formula>OR((U634-U633)&gt;5,(U634-U633)&lt;-5)</formula>
    </cfRule>
  </conditionalFormatting>
  <conditionalFormatting sqref="V634">
    <cfRule type="expression" dxfId="185" priority="208">
      <formula>OR((V634-V633)&gt;5,(V634-V633)&lt;-5)</formula>
    </cfRule>
  </conditionalFormatting>
  <conditionalFormatting sqref="W634">
    <cfRule type="expression" dxfId="184" priority="207">
      <formula>OR((W634-W633)&gt;5,(W634-W633)&lt;-5)</formula>
    </cfRule>
  </conditionalFormatting>
  <conditionalFormatting sqref="X634">
    <cfRule type="expression" dxfId="183" priority="206">
      <formula>OR((X634-X633)&gt;5,(X634-X633)&lt;-5)</formula>
    </cfRule>
  </conditionalFormatting>
  <conditionalFormatting sqref="Y634">
    <cfRule type="expression" dxfId="182" priority="205">
      <formula>OR((Y634-Y633)&gt;5,(Y634-Y633)&lt;-5)</formula>
    </cfRule>
  </conditionalFormatting>
  <conditionalFormatting sqref="Z634">
    <cfRule type="expression" dxfId="181" priority="204">
      <formula>OR((Z634-Z633)&gt;5,(Z634-Z633)&lt;-5)</formula>
    </cfRule>
  </conditionalFormatting>
  <conditionalFormatting sqref="AA634">
    <cfRule type="expression" dxfId="180" priority="203">
      <formula>OR((AA634-AA633)&gt;5,(AA634-AA633)&lt;-5)</formula>
    </cfRule>
  </conditionalFormatting>
  <conditionalFormatting sqref="AB634">
    <cfRule type="expression" dxfId="179" priority="202">
      <formula>OR((AB634-AB633)&gt;5,(AB634-AB633)&lt;-5)</formula>
    </cfRule>
  </conditionalFormatting>
  <conditionalFormatting sqref="AC634">
    <cfRule type="expression" dxfId="178" priority="201">
      <formula>OR((AC634-AC633)&gt;5,(AC634-AC633)&lt;-5)</formula>
    </cfRule>
  </conditionalFormatting>
  <conditionalFormatting sqref="AD634">
    <cfRule type="expression" dxfId="177" priority="200">
      <formula>OR((AD634-AD633)&gt;5,(AD634-AD633)&lt;-5)</formula>
    </cfRule>
  </conditionalFormatting>
  <conditionalFormatting sqref="AE634">
    <cfRule type="expression" dxfId="176" priority="199">
      <formula>OR((AE634-AE633)&gt;5,(AE634-AE633)&lt;-5)</formula>
    </cfRule>
  </conditionalFormatting>
  <conditionalFormatting sqref="N635:P635">
    <cfRule type="expression" dxfId="175" priority="196">
      <formula>OR((N635-N634)&gt;5,(N635-N634)&lt;-5)</formula>
    </cfRule>
  </conditionalFormatting>
  <conditionalFormatting sqref="Q635">
    <cfRule type="expression" dxfId="174" priority="195">
      <formula>OR((Q635-Q634)&gt;5,(Q635-Q634)&lt;-5)</formula>
    </cfRule>
  </conditionalFormatting>
  <conditionalFormatting sqref="R635">
    <cfRule type="expression" dxfId="173" priority="194">
      <formula>OR((R635-R634)&gt;5,(R635-R634)&lt;-5)</formula>
    </cfRule>
  </conditionalFormatting>
  <conditionalFormatting sqref="S635">
    <cfRule type="expression" dxfId="172" priority="193">
      <formula>OR((S635-S634)&gt;5,(S635-S634)&lt;-5)</formula>
    </cfRule>
  </conditionalFormatting>
  <conditionalFormatting sqref="T635">
    <cfRule type="expression" dxfId="171" priority="192">
      <formula>OR((T635-T634)&gt;5,(T635-T634)&lt;-5)</formula>
    </cfRule>
  </conditionalFormatting>
  <conditionalFormatting sqref="U635">
    <cfRule type="expression" dxfId="170" priority="191">
      <formula>OR((U635-U634)&gt;5,(U635-U634)&lt;-5)</formula>
    </cfRule>
  </conditionalFormatting>
  <conditionalFormatting sqref="V635">
    <cfRule type="expression" dxfId="169" priority="190">
      <formula>OR((V635-V634)&gt;5,(V635-V634)&lt;-5)</formula>
    </cfRule>
  </conditionalFormatting>
  <conditionalFormatting sqref="W635">
    <cfRule type="expression" dxfId="168" priority="189">
      <formula>OR((W635-W634)&gt;5,(W635-W634)&lt;-5)</formula>
    </cfRule>
  </conditionalFormatting>
  <conditionalFormatting sqref="X635">
    <cfRule type="expression" dxfId="167" priority="188">
      <formula>OR((X635-X634)&gt;5,(X635-X634)&lt;-5)</formula>
    </cfRule>
  </conditionalFormatting>
  <conditionalFormatting sqref="Y635">
    <cfRule type="expression" dxfId="166" priority="187">
      <formula>OR((Y635-Y634)&gt;5,(Y635-Y634)&lt;-5)</formula>
    </cfRule>
  </conditionalFormatting>
  <conditionalFormatting sqref="Z635">
    <cfRule type="expression" dxfId="165" priority="186">
      <formula>OR((Z635-Z634)&gt;5,(Z635-Z634)&lt;-5)</formula>
    </cfRule>
  </conditionalFormatting>
  <conditionalFormatting sqref="AA635">
    <cfRule type="expression" dxfId="164" priority="185">
      <formula>OR((AA635-AA634)&gt;5,(AA635-AA634)&lt;-5)</formula>
    </cfRule>
  </conditionalFormatting>
  <conditionalFormatting sqref="AB635">
    <cfRule type="expression" dxfId="163" priority="184">
      <formula>OR((AB635-AB634)&gt;5,(AB635-AB634)&lt;-5)</formula>
    </cfRule>
  </conditionalFormatting>
  <conditionalFormatting sqref="AC635">
    <cfRule type="expression" dxfId="162" priority="183">
      <formula>OR((AC635-AC634)&gt;5,(AC635-AC634)&lt;-5)</formula>
    </cfRule>
  </conditionalFormatting>
  <conditionalFormatting sqref="AD635">
    <cfRule type="expression" dxfId="161" priority="182">
      <formula>OR((AD635-AD634)&gt;5,(AD635-AD634)&lt;-5)</formula>
    </cfRule>
  </conditionalFormatting>
  <conditionalFormatting sqref="AE635">
    <cfRule type="expression" dxfId="160" priority="181">
      <formula>OR((AE635-AE634)&gt;5,(AE635-AE634)&lt;-5)</formula>
    </cfRule>
  </conditionalFormatting>
  <conditionalFormatting sqref="N637:P637">
    <cfRule type="expression" dxfId="159" priority="178">
      <formula>OR((N637-N636)&gt;5,(N637-N636)&lt;-5)</formula>
    </cfRule>
  </conditionalFormatting>
  <conditionalFormatting sqref="Q637">
    <cfRule type="expression" dxfId="158" priority="177">
      <formula>OR((Q637-Q636)&gt;5,(Q637-Q636)&lt;-5)</formula>
    </cfRule>
  </conditionalFormatting>
  <conditionalFormatting sqref="R637">
    <cfRule type="expression" dxfId="157" priority="176">
      <formula>OR((R637-R636)&gt;5,(R637-R636)&lt;-5)</formula>
    </cfRule>
  </conditionalFormatting>
  <conditionalFormatting sqref="S637">
    <cfRule type="expression" dxfId="156" priority="175">
      <formula>OR((S637-S636)&gt;5,(S637-S636)&lt;-5)</formula>
    </cfRule>
  </conditionalFormatting>
  <conditionalFormatting sqref="T637">
    <cfRule type="expression" dxfId="155" priority="174">
      <formula>OR((T637-T636)&gt;5,(T637-T636)&lt;-5)</formula>
    </cfRule>
  </conditionalFormatting>
  <conditionalFormatting sqref="U637">
    <cfRule type="expression" dxfId="154" priority="173">
      <formula>OR((U637-U636)&gt;5,(U637-U636)&lt;-5)</formula>
    </cfRule>
  </conditionalFormatting>
  <conditionalFormatting sqref="V637">
    <cfRule type="expression" dxfId="153" priority="172">
      <formula>OR((V637-V636)&gt;5,(V637-V636)&lt;-5)</formula>
    </cfRule>
  </conditionalFormatting>
  <conditionalFormatting sqref="W637">
    <cfRule type="expression" dxfId="152" priority="171">
      <formula>OR((W637-W636)&gt;5,(W637-W636)&lt;-5)</formula>
    </cfRule>
  </conditionalFormatting>
  <conditionalFormatting sqref="X637">
    <cfRule type="expression" dxfId="151" priority="170">
      <formula>OR((X637-X636)&gt;5,(X637-X636)&lt;-5)</formula>
    </cfRule>
  </conditionalFormatting>
  <conditionalFormatting sqref="Y637">
    <cfRule type="expression" dxfId="150" priority="169">
      <formula>OR((Y637-Y636)&gt;5,(Y637-Y636)&lt;-5)</formula>
    </cfRule>
  </conditionalFormatting>
  <conditionalFormatting sqref="Z637">
    <cfRule type="expression" dxfId="149" priority="168">
      <formula>OR((Z637-Z636)&gt;5,(Z637-Z636)&lt;-5)</formula>
    </cfRule>
  </conditionalFormatting>
  <conditionalFormatting sqref="AA637">
    <cfRule type="expression" dxfId="148" priority="167">
      <formula>OR((AA637-AA636)&gt;5,(AA637-AA636)&lt;-5)</formula>
    </cfRule>
  </conditionalFormatting>
  <conditionalFormatting sqref="AB637">
    <cfRule type="expression" dxfId="147" priority="166">
      <formula>OR((AB637-AB636)&gt;5,(AB637-AB636)&lt;-5)</formula>
    </cfRule>
  </conditionalFormatting>
  <conditionalFormatting sqref="AC637">
    <cfRule type="expression" dxfId="146" priority="165">
      <formula>OR((AC637-AC636)&gt;5,(AC637-AC636)&lt;-5)</formula>
    </cfRule>
  </conditionalFormatting>
  <conditionalFormatting sqref="AD637">
    <cfRule type="expression" dxfId="145" priority="164">
      <formula>OR((AD637-AD636)&gt;5,(AD637-AD636)&lt;-5)</formula>
    </cfRule>
  </conditionalFormatting>
  <conditionalFormatting sqref="AE637">
    <cfRule type="expression" dxfId="144" priority="163">
      <formula>OR((AE637-AE636)&gt;5,(AE637-AE636)&lt;-5)</formula>
    </cfRule>
  </conditionalFormatting>
  <conditionalFormatting sqref="N638:P638">
    <cfRule type="expression" dxfId="143" priority="160">
      <formula>OR((N638-N637)&gt;5,(N638-N637)&lt;-5)</formula>
    </cfRule>
  </conditionalFormatting>
  <conditionalFormatting sqref="Q638">
    <cfRule type="expression" dxfId="142" priority="159">
      <formula>OR((Q638-Q637)&gt;5,(Q638-Q637)&lt;-5)</formula>
    </cfRule>
  </conditionalFormatting>
  <conditionalFormatting sqref="R638">
    <cfRule type="expression" dxfId="141" priority="158">
      <formula>OR((R638-R637)&gt;5,(R638-R637)&lt;-5)</formula>
    </cfRule>
  </conditionalFormatting>
  <conditionalFormatting sqref="S638">
    <cfRule type="expression" dxfId="140" priority="157">
      <formula>OR((S638-S637)&gt;5,(S638-S637)&lt;-5)</formula>
    </cfRule>
  </conditionalFormatting>
  <conditionalFormatting sqref="T638">
    <cfRule type="expression" dxfId="139" priority="156">
      <formula>OR((T638-T637)&gt;5,(T638-T637)&lt;-5)</formula>
    </cfRule>
  </conditionalFormatting>
  <conditionalFormatting sqref="U638">
    <cfRule type="expression" dxfId="138" priority="155">
      <formula>OR((U638-U637)&gt;5,(U638-U637)&lt;-5)</formula>
    </cfRule>
  </conditionalFormatting>
  <conditionalFormatting sqref="V638">
    <cfRule type="expression" dxfId="137" priority="154">
      <formula>OR((V638-V637)&gt;5,(V638-V637)&lt;-5)</formula>
    </cfRule>
  </conditionalFormatting>
  <conditionalFormatting sqref="W638">
    <cfRule type="expression" dxfId="136" priority="153">
      <formula>OR((W638-W637)&gt;5,(W638-W637)&lt;-5)</formula>
    </cfRule>
  </conditionalFormatting>
  <conditionalFormatting sqref="X638">
    <cfRule type="expression" dxfId="135" priority="152">
      <formula>OR((X638-X637)&gt;5,(X638-X637)&lt;-5)</formula>
    </cfRule>
  </conditionalFormatting>
  <conditionalFormatting sqref="Y638">
    <cfRule type="expression" dxfId="134" priority="151">
      <formula>OR((Y638-Y637)&gt;5,(Y638-Y637)&lt;-5)</formula>
    </cfRule>
  </conditionalFormatting>
  <conditionalFormatting sqref="Z638">
    <cfRule type="expression" dxfId="133" priority="150">
      <formula>OR((Z638-Z637)&gt;5,(Z638-Z637)&lt;-5)</formula>
    </cfRule>
  </conditionalFormatting>
  <conditionalFormatting sqref="AA638">
    <cfRule type="expression" dxfId="132" priority="149">
      <formula>OR((AA638-AA637)&gt;5,(AA638-AA637)&lt;-5)</formula>
    </cfRule>
  </conditionalFormatting>
  <conditionalFormatting sqref="AB638">
    <cfRule type="expression" dxfId="131" priority="148">
      <formula>OR((AB638-AB637)&gt;5,(AB638-AB637)&lt;-5)</formula>
    </cfRule>
  </conditionalFormatting>
  <conditionalFormatting sqref="AC638">
    <cfRule type="expression" dxfId="130" priority="147">
      <formula>OR((AC638-AC637)&gt;5,(AC638-AC637)&lt;-5)</formula>
    </cfRule>
  </conditionalFormatting>
  <conditionalFormatting sqref="AD638">
    <cfRule type="expression" dxfId="129" priority="146">
      <formula>OR((AD638-AD637)&gt;5,(AD638-AD637)&lt;-5)</formula>
    </cfRule>
  </conditionalFormatting>
  <conditionalFormatting sqref="AE638">
    <cfRule type="expression" dxfId="128" priority="145">
      <formula>OR((AE638-AE637)&gt;5,(AE638-AE637)&lt;-5)</formula>
    </cfRule>
  </conditionalFormatting>
  <conditionalFormatting sqref="N640:P640">
    <cfRule type="expression" dxfId="127" priority="142">
      <formula>OR((N640-N639)&gt;5,(N640-N639)&lt;-5)</formula>
    </cfRule>
  </conditionalFormatting>
  <conditionalFormatting sqref="Q640">
    <cfRule type="expression" dxfId="126" priority="141">
      <formula>OR((Q640-Q639)&gt;5,(Q640-Q639)&lt;-5)</formula>
    </cfRule>
  </conditionalFormatting>
  <conditionalFormatting sqref="R640">
    <cfRule type="expression" dxfId="125" priority="140">
      <formula>OR((R640-R639)&gt;5,(R640-R639)&lt;-5)</formula>
    </cfRule>
  </conditionalFormatting>
  <conditionalFormatting sqref="S640">
    <cfRule type="expression" dxfId="124" priority="139">
      <formula>OR((S640-S639)&gt;5,(S640-S639)&lt;-5)</formula>
    </cfRule>
  </conditionalFormatting>
  <conditionalFormatting sqref="T640">
    <cfRule type="expression" dxfId="123" priority="138">
      <formula>OR((T640-T639)&gt;5,(T640-T639)&lt;-5)</formula>
    </cfRule>
  </conditionalFormatting>
  <conditionalFormatting sqref="U640">
    <cfRule type="expression" dxfId="122" priority="137">
      <formula>OR((U640-U639)&gt;5,(U640-U639)&lt;-5)</formula>
    </cfRule>
  </conditionalFormatting>
  <conditionalFormatting sqref="V640">
    <cfRule type="expression" dxfId="121" priority="136">
      <formula>OR((V640-V639)&gt;5,(V640-V639)&lt;-5)</formula>
    </cfRule>
  </conditionalFormatting>
  <conditionalFormatting sqref="W640">
    <cfRule type="expression" dxfId="120" priority="135">
      <formula>OR((W640-W639)&gt;5,(W640-W639)&lt;-5)</formula>
    </cfRule>
  </conditionalFormatting>
  <conditionalFormatting sqref="X640">
    <cfRule type="expression" dxfId="119" priority="134">
      <formula>OR((X640-X639)&gt;5,(X640-X639)&lt;-5)</formula>
    </cfRule>
  </conditionalFormatting>
  <conditionalFormatting sqref="Y640">
    <cfRule type="expression" dxfId="118" priority="133">
      <formula>OR((Y640-Y639)&gt;5,(Y640-Y639)&lt;-5)</formula>
    </cfRule>
  </conditionalFormatting>
  <conditionalFormatting sqref="Z640">
    <cfRule type="expression" dxfId="117" priority="132">
      <formula>OR((Z640-Z639)&gt;5,(Z640-Z639)&lt;-5)</formula>
    </cfRule>
  </conditionalFormatting>
  <conditionalFormatting sqref="AA640">
    <cfRule type="expression" dxfId="116" priority="131">
      <formula>OR((AA640-AA639)&gt;5,(AA640-AA639)&lt;-5)</formula>
    </cfRule>
  </conditionalFormatting>
  <conditionalFormatting sqref="AB640">
    <cfRule type="expression" dxfId="115" priority="130">
      <formula>OR((AB640-AB639)&gt;5,(AB640-AB639)&lt;-5)</formula>
    </cfRule>
  </conditionalFormatting>
  <conditionalFormatting sqref="AC640">
    <cfRule type="expression" dxfId="114" priority="129">
      <formula>OR((AC640-AC639)&gt;5,(AC640-AC639)&lt;-5)</formula>
    </cfRule>
  </conditionalFormatting>
  <conditionalFormatting sqref="AD640">
    <cfRule type="expression" dxfId="113" priority="128">
      <formula>OR((AD640-AD639)&gt;5,(AD640-AD639)&lt;-5)</formula>
    </cfRule>
  </conditionalFormatting>
  <conditionalFormatting sqref="AE640">
    <cfRule type="expression" dxfId="112" priority="127">
      <formula>OR((AE640-AE639)&gt;5,(AE640-AE639)&lt;-5)</formula>
    </cfRule>
  </conditionalFormatting>
  <conditionalFormatting sqref="N641:P641">
    <cfRule type="expression" dxfId="111" priority="124">
      <formula>OR((N641-N640)&gt;5,(N641-N640)&lt;-5)</formula>
    </cfRule>
  </conditionalFormatting>
  <conditionalFormatting sqref="Q641">
    <cfRule type="expression" dxfId="110" priority="123">
      <formula>OR((Q641-Q640)&gt;5,(Q641-Q640)&lt;-5)</formula>
    </cfRule>
  </conditionalFormatting>
  <conditionalFormatting sqref="R641">
    <cfRule type="expression" dxfId="109" priority="122">
      <formula>OR((R641-R640)&gt;5,(R641-R640)&lt;-5)</formula>
    </cfRule>
  </conditionalFormatting>
  <conditionalFormatting sqref="S641">
    <cfRule type="expression" dxfId="108" priority="121">
      <formula>OR((S641-S640)&gt;5,(S641-S640)&lt;-5)</formula>
    </cfRule>
  </conditionalFormatting>
  <conditionalFormatting sqref="T641">
    <cfRule type="expression" dxfId="107" priority="120">
      <formula>OR((T641-T640)&gt;5,(T641-T640)&lt;-5)</formula>
    </cfRule>
  </conditionalFormatting>
  <conditionalFormatting sqref="U641">
    <cfRule type="expression" dxfId="106" priority="119">
      <formula>OR((U641-U640)&gt;5,(U641-U640)&lt;-5)</formula>
    </cfRule>
  </conditionalFormatting>
  <conditionalFormatting sqref="V641">
    <cfRule type="expression" dxfId="105" priority="118">
      <formula>OR((V641-V640)&gt;5,(V641-V640)&lt;-5)</formula>
    </cfRule>
  </conditionalFormatting>
  <conditionalFormatting sqref="W641">
    <cfRule type="expression" dxfId="104" priority="117">
      <formula>OR((W641-W640)&gt;5,(W641-W640)&lt;-5)</formula>
    </cfRule>
  </conditionalFormatting>
  <conditionalFormatting sqref="X641">
    <cfRule type="expression" dxfId="103" priority="116">
      <formula>OR((X641-X640)&gt;5,(X641-X640)&lt;-5)</formula>
    </cfRule>
  </conditionalFormatting>
  <conditionalFormatting sqref="Y641">
    <cfRule type="expression" dxfId="102" priority="115">
      <formula>OR((Y641-Y640)&gt;5,(Y641-Y640)&lt;-5)</formula>
    </cfRule>
  </conditionalFormatting>
  <conditionalFormatting sqref="Z641">
    <cfRule type="expression" dxfId="101" priority="114">
      <formula>OR((Z641-Z640)&gt;5,(Z641-Z640)&lt;-5)</formula>
    </cfRule>
  </conditionalFormatting>
  <conditionalFormatting sqref="AA641">
    <cfRule type="expression" dxfId="100" priority="113">
      <formula>OR((AA641-AA640)&gt;5,(AA641-AA640)&lt;-5)</formula>
    </cfRule>
  </conditionalFormatting>
  <conditionalFormatting sqref="AB641">
    <cfRule type="expression" dxfId="99" priority="112">
      <formula>OR((AB641-AB640)&gt;5,(AB641-AB640)&lt;-5)</formula>
    </cfRule>
  </conditionalFormatting>
  <conditionalFormatting sqref="AC641">
    <cfRule type="expression" dxfId="98" priority="111">
      <formula>OR((AC641-AC640)&gt;5,(AC641-AC640)&lt;-5)</formula>
    </cfRule>
  </conditionalFormatting>
  <conditionalFormatting sqref="AD641">
    <cfRule type="expression" dxfId="97" priority="110">
      <formula>OR((AD641-AD640)&gt;5,(AD641-AD640)&lt;-5)</formula>
    </cfRule>
  </conditionalFormatting>
  <conditionalFormatting sqref="AE641">
    <cfRule type="expression" dxfId="96" priority="109">
      <formula>OR((AE641-AE640)&gt;5,(AE641-AE640)&lt;-5)</formula>
    </cfRule>
  </conditionalFormatting>
  <conditionalFormatting sqref="N643:P643">
    <cfRule type="expression" dxfId="95" priority="106">
      <formula>OR((N643-N642)&gt;5,(N643-N642)&lt;-5)</formula>
    </cfRule>
  </conditionalFormatting>
  <conditionalFormatting sqref="Q643">
    <cfRule type="expression" dxfId="94" priority="105">
      <formula>OR((Q643-Q642)&gt;5,(Q643-Q642)&lt;-5)</formula>
    </cfRule>
  </conditionalFormatting>
  <conditionalFormatting sqref="R643">
    <cfRule type="expression" dxfId="93" priority="104">
      <formula>OR((R643-R642)&gt;5,(R643-R642)&lt;-5)</formula>
    </cfRule>
  </conditionalFormatting>
  <conditionalFormatting sqref="S643">
    <cfRule type="expression" dxfId="92" priority="103">
      <formula>OR((S643-S642)&gt;5,(S643-S642)&lt;-5)</formula>
    </cfRule>
  </conditionalFormatting>
  <conditionalFormatting sqref="T643">
    <cfRule type="expression" dxfId="91" priority="102">
      <formula>OR((T643-T642)&gt;5,(T643-T642)&lt;-5)</formula>
    </cfRule>
  </conditionalFormatting>
  <conditionalFormatting sqref="U643">
    <cfRule type="expression" dxfId="90" priority="101">
      <formula>OR((U643-U642)&gt;5,(U643-U642)&lt;-5)</formula>
    </cfRule>
  </conditionalFormatting>
  <conditionalFormatting sqref="V643">
    <cfRule type="expression" dxfId="89" priority="100">
      <formula>OR((V643-V642)&gt;5,(V643-V642)&lt;-5)</formula>
    </cfRule>
  </conditionalFormatting>
  <conditionalFormatting sqref="W643">
    <cfRule type="expression" dxfId="88" priority="99">
      <formula>OR((W643-W642)&gt;5,(W643-W642)&lt;-5)</formula>
    </cfRule>
  </conditionalFormatting>
  <conditionalFormatting sqref="X643">
    <cfRule type="expression" dxfId="87" priority="98">
      <formula>OR((X643-X642)&gt;5,(X643-X642)&lt;-5)</formula>
    </cfRule>
  </conditionalFormatting>
  <conditionalFormatting sqref="Y643">
    <cfRule type="expression" dxfId="86" priority="97">
      <formula>OR((Y643-Y642)&gt;5,(Y643-Y642)&lt;-5)</formula>
    </cfRule>
  </conditionalFormatting>
  <conditionalFormatting sqref="Z643">
    <cfRule type="expression" dxfId="85" priority="96">
      <formula>OR((Z643-Z642)&gt;5,(Z643-Z642)&lt;-5)</formula>
    </cfRule>
  </conditionalFormatting>
  <conditionalFormatting sqref="AA643">
    <cfRule type="expression" dxfId="84" priority="95">
      <formula>OR((AA643-AA642)&gt;5,(AA643-AA642)&lt;-5)</formula>
    </cfRule>
  </conditionalFormatting>
  <conditionalFormatting sqref="AB643">
    <cfRule type="expression" dxfId="83" priority="94">
      <formula>OR((AB643-AB642)&gt;5,(AB643-AB642)&lt;-5)</formula>
    </cfRule>
  </conditionalFormatting>
  <conditionalFormatting sqref="AC643">
    <cfRule type="expression" dxfId="82" priority="93">
      <formula>OR((AC643-AC642)&gt;5,(AC643-AC642)&lt;-5)</formula>
    </cfRule>
  </conditionalFormatting>
  <conditionalFormatting sqref="AD643">
    <cfRule type="expression" dxfId="81" priority="92">
      <formula>OR((AD643-AD642)&gt;5,(AD643-AD642)&lt;-5)</formula>
    </cfRule>
  </conditionalFormatting>
  <conditionalFormatting sqref="AE643">
    <cfRule type="expression" dxfId="80" priority="91">
      <formula>OR((AE643-AE642)&gt;5,(AE643-AE642)&lt;-5)</formula>
    </cfRule>
  </conditionalFormatting>
  <conditionalFormatting sqref="N644:P644">
    <cfRule type="expression" dxfId="79" priority="88">
      <formula>OR((N644-N643)&gt;5,(N644-N643)&lt;-5)</formula>
    </cfRule>
  </conditionalFormatting>
  <conditionalFormatting sqref="Q644">
    <cfRule type="expression" dxfId="78" priority="87">
      <formula>OR((Q644-Q643)&gt;5,(Q644-Q643)&lt;-5)</formula>
    </cfRule>
  </conditionalFormatting>
  <conditionalFormatting sqref="R644">
    <cfRule type="expression" dxfId="77" priority="86">
      <formula>OR((R644-R643)&gt;5,(R644-R643)&lt;-5)</formula>
    </cfRule>
  </conditionalFormatting>
  <conditionalFormatting sqref="S644">
    <cfRule type="expression" dxfId="76" priority="85">
      <formula>OR((S644-S643)&gt;5,(S644-S643)&lt;-5)</formula>
    </cfRule>
  </conditionalFormatting>
  <conditionalFormatting sqref="T644">
    <cfRule type="expression" dxfId="75" priority="84">
      <formula>OR((T644-T643)&gt;5,(T644-T643)&lt;-5)</formula>
    </cfRule>
  </conditionalFormatting>
  <conditionalFormatting sqref="U644">
    <cfRule type="expression" dxfId="74" priority="83">
      <formula>OR((U644-U643)&gt;5,(U644-U643)&lt;-5)</formula>
    </cfRule>
  </conditionalFormatting>
  <conditionalFormatting sqref="V644">
    <cfRule type="expression" dxfId="73" priority="82">
      <formula>OR((V644-V643)&gt;5,(V644-V643)&lt;-5)</formula>
    </cfRule>
  </conditionalFormatting>
  <conditionalFormatting sqref="W644">
    <cfRule type="expression" dxfId="72" priority="81">
      <formula>OR((W644-W643)&gt;5,(W644-W643)&lt;-5)</formula>
    </cfRule>
  </conditionalFormatting>
  <conditionalFormatting sqref="X644">
    <cfRule type="expression" dxfId="71" priority="80">
      <formula>OR((X644-X643)&gt;5,(X644-X643)&lt;-5)</formula>
    </cfRule>
  </conditionalFormatting>
  <conditionalFormatting sqref="Y644">
    <cfRule type="expression" dxfId="70" priority="79">
      <formula>OR((Y644-Y643)&gt;5,(Y644-Y643)&lt;-5)</formula>
    </cfRule>
  </conditionalFormatting>
  <conditionalFormatting sqref="Z644">
    <cfRule type="expression" dxfId="69" priority="78">
      <formula>OR((Z644-Z643)&gt;5,(Z644-Z643)&lt;-5)</formula>
    </cfRule>
  </conditionalFormatting>
  <conditionalFormatting sqref="AA644">
    <cfRule type="expression" dxfId="68" priority="77">
      <formula>OR((AA644-AA643)&gt;5,(AA644-AA643)&lt;-5)</formula>
    </cfRule>
  </conditionalFormatting>
  <conditionalFormatting sqref="AB644">
    <cfRule type="expression" dxfId="67" priority="76">
      <formula>OR((AB644-AB643)&gt;5,(AB644-AB643)&lt;-5)</formula>
    </cfRule>
  </conditionalFormatting>
  <conditionalFormatting sqref="AC644">
    <cfRule type="expression" dxfId="66" priority="75">
      <formula>OR((AC644-AC643)&gt;5,(AC644-AC643)&lt;-5)</formula>
    </cfRule>
  </conditionalFormatting>
  <conditionalFormatting sqref="AD644">
    <cfRule type="expression" dxfId="65" priority="74">
      <formula>OR((AD644-AD643)&gt;5,(AD644-AD643)&lt;-5)</formula>
    </cfRule>
  </conditionalFormatting>
  <conditionalFormatting sqref="AE644">
    <cfRule type="expression" dxfId="64" priority="73">
      <formula>OR((AE644-AE643)&gt;5,(AE644-AE643)&lt;-5)</formula>
    </cfRule>
  </conditionalFormatting>
  <conditionalFormatting sqref="N646:P646">
    <cfRule type="expression" dxfId="63" priority="70">
      <formula>OR((N646-N645)&gt;5,(N646-N645)&lt;-5)</formula>
    </cfRule>
  </conditionalFormatting>
  <conditionalFormatting sqref="Q646">
    <cfRule type="expression" dxfId="62" priority="69">
      <formula>OR((Q646-Q645)&gt;5,(Q646-Q645)&lt;-5)</formula>
    </cfRule>
  </conditionalFormatting>
  <conditionalFormatting sqref="R646">
    <cfRule type="expression" dxfId="61" priority="68">
      <formula>OR((R646-R645)&gt;5,(R646-R645)&lt;-5)</formula>
    </cfRule>
  </conditionalFormatting>
  <conditionalFormatting sqref="S646">
    <cfRule type="expression" dxfId="60" priority="67">
      <formula>OR((S646-S645)&gt;5,(S646-S645)&lt;-5)</formula>
    </cfRule>
  </conditionalFormatting>
  <conditionalFormatting sqref="T646">
    <cfRule type="expression" dxfId="59" priority="66">
      <formula>OR((T646-T645)&gt;5,(T646-T645)&lt;-5)</formula>
    </cfRule>
  </conditionalFormatting>
  <conditionalFormatting sqref="U646">
    <cfRule type="expression" dxfId="58" priority="65">
      <formula>OR((U646-U645)&gt;5,(U646-U645)&lt;-5)</formula>
    </cfRule>
  </conditionalFormatting>
  <conditionalFormatting sqref="V646">
    <cfRule type="expression" dxfId="57" priority="64">
      <formula>OR((V646-V645)&gt;5,(V646-V645)&lt;-5)</formula>
    </cfRule>
  </conditionalFormatting>
  <conditionalFormatting sqref="W646">
    <cfRule type="expression" dxfId="56" priority="63">
      <formula>OR((W646-W645)&gt;5,(W646-W645)&lt;-5)</formula>
    </cfRule>
  </conditionalFormatting>
  <conditionalFormatting sqref="X646">
    <cfRule type="expression" dxfId="55" priority="62">
      <formula>OR((X646-X645)&gt;5,(X646-X645)&lt;-5)</formula>
    </cfRule>
  </conditionalFormatting>
  <conditionalFormatting sqref="Y646">
    <cfRule type="expression" dxfId="54" priority="61">
      <formula>OR((Y646-Y645)&gt;5,(Y646-Y645)&lt;-5)</formula>
    </cfRule>
  </conditionalFormatting>
  <conditionalFormatting sqref="Z646">
    <cfRule type="expression" dxfId="53" priority="60">
      <formula>OR((Z646-Z645)&gt;5,(Z646-Z645)&lt;-5)</formula>
    </cfRule>
  </conditionalFormatting>
  <conditionalFormatting sqref="AA646">
    <cfRule type="expression" dxfId="52" priority="59">
      <formula>OR((AA646-AA645)&gt;5,(AA646-AA645)&lt;-5)</formula>
    </cfRule>
  </conditionalFormatting>
  <conditionalFormatting sqref="AB646">
    <cfRule type="expression" dxfId="51" priority="58">
      <formula>OR((AB646-AB645)&gt;5,(AB646-AB645)&lt;-5)</formula>
    </cfRule>
  </conditionalFormatting>
  <conditionalFormatting sqref="AC646">
    <cfRule type="expression" dxfId="50" priority="57">
      <formula>OR((AC646-AC645)&gt;5,(AC646-AC645)&lt;-5)</formula>
    </cfRule>
  </conditionalFormatting>
  <conditionalFormatting sqref="AD646">
    <cfRule type="expression" dxfId="49" priority="56">
      <formula>OR((AD646-AD645)&gt;5,(AD646-AD645)&lt;-5)</formula>
    </cfRule>
  </conditionalFormatting>
  <conditionalFormatting sqref="AE646">
    <cfRule type="expression" dxfId="48" priority="55">
      <formula>OR((AE646-AE645)&gt;5,(AE646-AE645)&lt;-5)</formula>
    </cfRule>
  </conditionalFormatting>
  <conditionalFormatting sqref="N647:P647">
    <cfRule type="expression" dxfId="47" priority="52">
      <formula>OR((N647-N646)&gt;5,(N647-N646)&lt;-5)</formula>
    </cfRule>
  </conditionalFormatting>
  <conditionalFormatting sqref="Q647">
    <cfRule type="expression" dxfId="46" priority="51">
      <formula>OR((Q647-Q646)&gt;5,(Q647-Q646)&lt;-5)</formula>
    </cfRule>
  </conditionalFormatting>
  <conditionalFormatting sqref="R647">
    <cfRule type="expression" dxfId="45" priority="50">
      <formula>OR((R647-R646)&gt;5,(R647-R646)&lt;-5)</formula>
    </cfRule>
  </conditionalFormatting>
  <conditionalFormatting sqref="S647">
    <cfRule type="expression" dxfId="44" priority="49">
      <formula>OR((S647-S646)&gt;5,(S647-S646)&lt;-5)</formula>
    </cfRule>
  </conditionalFormatting>
  <conditionalFormatting sqref="T647">
    <cfRule type="expression" dxfId="43" priority="48">
      <formula>OR((T647-T646)&gt;5,(T647-T646)&lt;-5)</formula>
    </cfRule>
  </conditionalFormatting>
  <conditionalFormatting sqref="U647">
    <cfRule type="expression" dxfId="42" priority="47">
      <formula>OR((U647-U646)&gt;5,(U647-U646)&lt;-5)</formula>
    </cfRule>
  </conditionalFormatting>
  <conditionalFormatting sqref="V647">
    <cfRule type="expression" dxfId="41" priority="46">
      <formula>OR((V647-V646)&gt;5,(V647-V646)&lt;-5)</formula>
    </cfRule>
  </conditionalFormatting>
  <conditionalFormatting sqref="W647">
    <cfRule type="expression" dxfId="40" priority="45">
      <formula>OR((W647-W646)&gt;5,(W647-W646)&lt;-5)</formula>
    </cfRule>
  </conditionalFormatting>
  <conditionalFormatting sqref="X647">
    <cfRule type="expression" dxfId="39" priority="44">
      <formula>OR((X647-X646)&gt;5,(X647-X646)&lt;-5)</formula>
    </cfRule>
  </conditionalFormatting>
  <conditionalFormatting sqref="Y647">
    <cfRule type="expression" dxfId="38" priority="43">
      <formula>OR((Y647-Y646)&gt;5,(Y647-Y646)&lt;-5)</formula>
    </cfRule>
  </conditionalFormatting>
  <conditionalFormatting sqref="Z647">
    <cfRule type="expression" dxfId="37" priority="42">
      <formula>OR((Z647-Z646)&gt;5,(Z647-Z646)&lt;-5)</formula>
    </cfRule>
  </conditionalFormatting>
  <conditionalFormatting sqref="AA647">
    <cfRule type="expression" dxfId="36" priority="41">
      <formula>OR((AA647-AA646)&gt;5,(AA647-AA646)&lt;-5)</formula>
    </cfRule>
  </conditionalFormatting>
  <conditionalFormatting sqref="AB647">
    <cfRule type="expression" dxfId="35" priority="40">
      <formula>OR((AB647-AB646)&gt;5,(AB647-AB646)&lt;-5)</formula>
    </cfRule>
  </conditionalFormatting>
  <conditionalFormatting sqref="AC647">
    <cfRule type="expression" dxfId="34" priority="39">
      <formula>OR((AC647-AC646)&gt;5,(AC647-AC646)&lt;-5)</formula>
    </cfRule>
  </conditionalFormatting>
  <conditionalFormatting sqref="AD647">
    <cfRule type="expression" dxfId="33" priority="38">
      <formula>OR((AD647-AD646)&gt;5,(AD647-AD646)&lt;-5)</formula>
    </cfRule>
  </conditionalFormatting>
  <conditionalFormatting sqref="AE647">
    <cfRule type="expression" dxfId="32" priority="37">
      <formula>OR((AE647-AE646)&gt;5,(AE647-AE646)&lt;-5)</formula>
    </cfRule>
  </conditionalFormatting>
  <conditionalFormatting sqref="N649:P649">
    <cfRule type="expression" dxfId="31" priority="34">
      <formula>OR((N649-N648)&gt;5,(N649-N648)&lt;-5)</formula>
    </cfRule>
  </conditionalFormatting>
  <conditionalFormatting sqref="Q649">
    <cfRule type="expression" dxfId="30" priority="33">
      <formula>OR((Q649-Q648)&gt;5,(Q649-Q648)&lt;-5)</formula>
    </cfRule>
  </conditionalFormatting>
  <conditionalFormatting sqref="R649">
    <cfRule type="expression" dxfId="29" priority="32">
      <formula>OR((R649-R648)&gt;5,(R649-R648)&lt;-5)</formula>
    </cfRule>
  </conditionalFormatting>
  <conditionalFormatting sqref="S649">
    <cfRule type="expression" dxfId="28" priority="31">
      <formula>OR((S649-S648)&gt;5,(S649-S648)&lt;-5)</formula>
    </cfRule>
  </conditionalFormatting>
  <conditionalFormatting sqref="T649">
    <cfRule type="expression" dxfId="27" priority="30">
      <formula>OR((T649-T648)&gt;5,(T649-T648)&lt;-5)</formula>
    </cfRule>
  </conditionalFormatting>
  <conditionalFormatting sqref="U649">
    <cfRule type="expression" dxfId="26" priority="29">
      <formula>OR((U649-U648)&gt;5,(U649-U648)&lt;-5)</formula>
    </cfRule>
  </conditionalFormatting>
  <conditionalFormatting sqref="V649">
    <cfRule type="expression" dxfId="25" priority="28">
      <formula>OR((V649-V648)&gt;5,(V649-V648)&lt;-5)</formula>
    </cfRule>
  </conditionalFormatting>
  <conditionalFormatting sqref="W649">
    <cfRule type="expression" dxfId="24" priority="27">
      <formula>OR((W649-W648)&gt;5,(W649-W648)&lt;-5)</formula>
    </cfRule>
  </conditionalFormatting>
  <conditionalFormatting sqref="X649">
    <cfRule type="expression" dxfId="23" priority="26">
      <formula>OR((X649-X648)&gt;5,(X649-X648)&lt;-5)</formula>
    </cfRule>
  </conditionalFormatting>
  <conditionalFormatting sqref="Y649">
    <cfRule type="expression" dxfId="22" priority="25">
      <formula>OR((Y649-Y648)&gt;5,(Y649-Y648)&lt;-5)</formula>
    </cfRule>
  </conditionalFormatting>
  <conditionalFormatting sqref="Z649">
    <cfRule type="expression" dxfId="21" priority="24">
      <formula>OR((Z649-Z648)&gt;5,(Z649-Z648)&lt;-5)</formula>
    </cfRule>
  </conditionalFormatting>
  <conditionalFormatting sqref="AA649">
    <cfRule type="expression" dxfId="20" priority="23">
      <formula>OR((AA649-AA648)&gt;5,(AA649-AA648)&lt;-5)</formula>
    </cfRule>
  </conditionalFormatting>
  <conditionalFormatting sqref="AB649">
    <cfRule type="expression" dxfId="19" priority="22">
      <formula>OR((AB649-AB648)&gt;5,(AB649-AB648)&lt;-5)</formula>
    </cfRule>
  </conditionalFormatting>
  <conditionalFormatting sqref="AC649">
    <cfRule type="expression" dxfId="18" priority="21">
      <formula>OR((AC649-AC648)&gt;5,(AC649-AC648)&lt;-5)</formula>
    </cfRule>
  </conditionalFormatting>
  <conditionalFormatting sqref="AD649">
    <cfRule type="expression" dxfId="17" priority="20">
      <formula>OR((AD649-AD648)&gt;5,(AD649-AD648)&lt;-5)</formula>
    </cfRule>
  </conditionalFormatting>
  <conditionalFormatting sqref="AE649">
    <cfRule type="expression" dxfId="16" priority="19">
      <formula>OR((AE649-AE648)&gt;5,(AE649-AE648)&lt;-5)</formula>
    </cfRule>
  </conditionalFormatting>
  <conditionalFormatting sqref="N650:P650">
    <cfRule type="expression" dxfId="15" priority="16">
      <formula>OR((N650-N649)&gt;5,(N650-N649)&lt;-5)</formula>
    </cfRule>
  </conditionalFormatting>
  <conditionalFormatting sqref="Q650">
    <cfRule type="expression" dxfId="14" priority="15">
      <formula>OR((Q650-Q649)&gt;5,(Q650-Q649)&lt;-5)</formula>
    </cfRule>
  </conditionalFormatting>
  <conditionalFormatting sqref="R650">
    <cfRule type="expression" dxfId="13" priority="14">
      <formula>OR((R650-R649)&gt;5,(R650-R649)&lt;-5)</formula>
    </cfRule>
  </conditionalFormatting>
  <conditionalFormatting sqref="S650">
    <cfRule type="expression" dxfId="12" priority="13">
      <formula>OR((S650-S649)&gt;5,(S650-S649)&lt;-5)</formula>
    </cfRule>
  </conditionalFormatting>
  <conditionalFormatting sqref="T650">
    <cfRule type="expression" dxfId="11" priority="12">
      <formula>OR((T650-T649)&gt;5,(T650-T649)&lt;-5)</formula>
    </cfRule>
  </conditionalFormatting>
  <conditionalFormatting sqref="U650">
    <cfRule type="expression" dxfId="10" priority="11">
      <formula>OR((U650-U649)&gt;5,(U650-U649)&lt;-5)</formula>
    </cfRule>
  </conditionalFormatting>
  <conditionalFormatting sqref="V650">
    <cfRule type="expression" dxfId="9" priority="10">
      <formula>OR((V650-V649)&gt;5,(V650-V649)&lt;-5)</formula>
    </cfRule>
  </conditionalFormatting>
  <conditionalFormatting sqref="W650">
    <cfRule type="expression" dxfId="8" priority="9">
      <formula>OR((W650-W649)&gt;5,(W650-W649)&lt;-5)</formula>
    </cfRule>
  </conditionalFormatting>
  <conditionalFormatting sqref="X650">
    <cfRule type="expression" dxfId="7" priority="8">
      <formula>OR((X650-X649)&gt;5,(X650-X649)&lt;-5)</formula>
    </cfRule>
  </conditionalFormatting>
  <conditionalFormatting sqref="Y650">
    <cfRule type="expression" dxfId="6" priority="7">
      <formula>OR((Y650-Y649)&gt;5,(Y650-Y649)&lt;-5)</formula>
    </cfRule>
  </conditionalFormatting>
  <conditionalFormatting sqref="Z650">
    <cfRule type="expression" dxfId="5" priority="6">
      <formula>OR((Z650-Z649)&gt;5,(Z650-Z649)&lt;-5)</formula>
    </cfRule>
  </conditionalFormatting>
  <conditionalFormatting sqref="AA650">
    <cfRule type="expression" dxfId="4" priority="5">
      <formula>OR((AA650-AA649)&gt;5,(AA650-AA649)&lt;-5)</formula>
    </cfRule>
  </conditionalFormatting>
  <conditionalFormatting sqref="AB650">
    <cfRule type="expression" dxfId="3" priority="4">
      <formula>OR((AB650-AB649)&gt;5,(AB650-AB649)&lt;-5)</formula>
    </cfRule>
  </conditionalFormatting>
  <conditionalFormatting sqref="AC650">
    <cfRule type="expression" dxfId="2" priority="3">
      <formula>OR((AC650-AC649)&gt;5,(AC650-AC649)&lt;-5)</formula>
    </cfRule>
  </conditionalFormatting>
  <conditionalFormatting sqref="AD650">
    <cfRule type="expression" dxfId="1" priority="2">
      <formula>OR((AD650-AD649)&gt;5,(AD650-AD649)&lt;-5)</formula>
    </cfRule>
  </conditionalFormatting>
  <conditionalFormatting sqref="AE650">
    <cfRule type="expression" dxfId="0" priority="1">
      <formula>OR((AE650-AE649)&gt;5,(AE650-AE649)&lt;-5)</formula>
    </cfRule>
  </conditionalFormatting>
  <pageMargins left="0.5" right="0.5" top="0.86" bottom="0.83" header="0.5" footer="0.5"/>
  <pageSetup scale="75" fitToHeight="16" orientation="landscape" cellComments="asDisplayed" r:id="rId2"/>
  <headerFooter alignWithMargins="0">
    <oddHeader>&amp;L&amp;"Arial,Bold"&amp;10SREB-State Data Exchange&amp;C&amp;"Arial,Bold"&amp;10Preliminary Tales&amp;R&amp;"Arial,Bold"&amp;10Part 2: Persistence / Progression -- 2-Year  Insts.</oddHeader>
    <oddFooter>&amp;L&amp;"Arial,Bold"&amp;10For Agency Review Only&amp;R&amp;"Arial,Bold"&amp;10December 2009</oddFooter>
  </headerFooter>
  <rowBreaks count="15" manualBreakCount="15">
    <brk id="42" max="26" man="1"/>
    <brk id="80" max="26" man="1"/>
    <brk id="118" max="26" man="1"/>
    <brk id="156" max="26" man="1"/>
    <brk id="194" max="26" man="1"/>
    <brk id="232" max="26" man="1"/>
    <brk id="270" max="26" man="1"/>
    <brk id="308" max="26" man="1"/>
    <brk id="346" max="26" man="1"/>
    <brk id="384" max="26" man="1"/>
    <brk id="422" max="26" man="1"/>
    <brk id="460" max="26" man="1"/>
    <brk id="498" max="26" man="1"/>
    <brk id="536" max="26" man="1"/>
    <brk id="574" max="26" man="1"/>
  </rowBreaks>
  <legacyDrawing r:id="rId3"/>
</worksheet>
</file>

<file path=xl/worksheets/sheet4.xml><?xml version="1.0" encoding="utf-8"?>
<worksheet xmlns="http://schemas.openxmlformats.org/spreadsheetml/2006/main" xmlns:r="http://schemas.openxmlformats.org/officeDocument/2006/relationships">
  <sheetPr>
    <tabColor rgb="FFFFFF00"/>
  </sheetPr>
  <dimension ref="A1:AF1490"/>
  <sheetViews>
    <sheetView zoomScale="80" zoomScaleNormal="80" workbookViewId="0">
      <selection activeCell="A698" sqref="A1:XFD1048576"/>
    </sheetView>
  </sheetViews>
  <sheetFormatPr defaultRowHeight="15"/>
  <cols>
    <col min="1" max="1" width="7" style="408" customWidth="1"/>
    <col min="2" max="2" width="13.109375" style="409" customWidth="1"/>
    <col min="3" max="8" width="10.109375" style="409" customWidth="1"/>
    <col min="9" max="9" width="8.33203125" style="409" customWidth="1"/>
    <col min="10" max="11" width="8.33203125" style="408" customWidth="1"/>
    <col min="12" max="24" width="6.6640625" style="766" customWidth="1"/>
    <col min="25" max="25" width="6.6640625" style="735" customWidth="1"/>
    <col min="26" max="26" width="6.6640625" style="408" customWidth="1"/>
    <col min="27" max="27" width="8.109375" style="409" bestFit="1" customWidth="1"/>
    <col min="28" max="32" width="6.6640625" style="409" customWidth="1"/>
  </cols>
  <sheetData>
    <row r="1" spans="1:26">
      <c r="A1" s="767"/>
      <c r="B1" s="140"/>
      <c r="C1" s="112"/>
      <c r="D1" s="113"/>
      <c r="E1" s="113"/>
      <c r="F1" s="113"/>
      <c r="G1" s="113"/>
      <c r="H1" s="113"/>
      <c r="I1" s="869"/>
      <c r="J1" s="638"/>
      <c r="K1" s="638"/>
      <c r="L1" s="890"/>
      <c r="M1" s="732"/>
      <c r="N1" s="732"/>
      <c r="O1" s="732"/>
      <c r="P1" s="732"/>
      <c r="Q1" s="732"/>
      <c r="R1" s="732"/>
      <c r="S1" s="732"/>
      <c r="T1" s="732"/>
      <c r="U1" s="732"/>
      <c r="V1" s="732"/>
      <c r="W1" s="732"/>
      <c r="X1" s="732"/>
      <c r="Y1" s="775"/>
      <c r="Z1" s="638"/>
    </row>
    <row r="2" spans="1:26">
      <c r="A2" s="768"/>
      <c r="B2" s="846"/>
      <c r="C2" s="840"/>
      <c r="D2" s="819"/>
      <c r="E2" s="819"/>
      <c r="F2" s="820"/>
      <c r="G2" s="819"/>
      <c r="H2" s="819"/>
      <c r="I2" s="819"/>
      <c r="J2" s="895"/>
      <c r="K2" s="895"/>
      <c r="L2" s="891"/>
      <c r="M2" s="733"/>
      <c r="N2" s="734"/>
      <c r="O2" s="735"/>
      <c r="P2" s="735"/>
      <c r="Q2" s="735"/>
      <c r="R2" s="735"/>
      <c r="S2" s="733"/>
      <c r="T2" s="733"/>
      <c r="U2" s="734"/>
      <c r="V2" s="735"/>
      <c r="W2" s="735"/>
      <c r="X2" s="735"/>
      <c r="Z2" s="421"/>
    </row>
    <row r="3" spans="1:26">
      <c r="A3" s="769"/>
      <c r="B3" s="847"/>
      <c r="C3" s="840"/>
      <c r="D3" s="819"/>
      <c r="E3" s="819"/>
      <c r="F3" s="820"/>
      <c r="G3" s="819"/>
      <c r="H3" s="821"/>
      <c r="I3" s="885"/>
      <c r="J3" s="896"/>
      <c r="K3" s="896"/>
      <c r="L3" s="892"/>
      <c r="M3" s="737"/>
      <c r="N3" s="738"/>
      <c r="O3" s="738"/>
      <c r="P3" s="733"/>
      <c r="Q3" s="739"/>
      <c r="R3" s="740"/>
      <c r="S3" s="736"/>
      <c r="T3" s="737"/>
      <c r="U3" s="738"/>
      <c r="V3" s="738"/>
      <c r="W3" s="733"/>
      <c r="X3" s="739"/>
      <c r="Y3" s="776"/>
      <c r="Z3" s="774"/>
    </row>
    <row r="4" spans="1:26">
      <c r="A4" s="824"/>
      <c r="B4" s="852"/>
      <c r="C4" s="841"/>
      <c r="D4" s="842"/>
      <c r="E4" s="842"/>
      <c r="F4" s="843"/>
      <c r="G4" s="842"/>
      <c r="H4" s="842"/>
      <c r="I4" s="886"/>
      <c r="J4" s="896"/>
      <c r="K4" s="896"/>
      <c r="L4" s="893"/>
      <c r="M4" s="732"/>
      <c r="N4" s="742"/>
      <c r="O4" s="743"/>
      <c r="P4" s="742"/>
      <c r="Q4" s="742"/>
      <c r="R4" s="744"/>
      <c r="S4" s="741"/>
      <c r="T4" s="732"/>
      <c r="U4" s="742"/>
      <c r="V4" s="743"/>
      <c r="W4" s="742"/>
      <c r="X4" s="742"/>
      <c r="Y4" s="744"/>
      <c r="Z4" s="627"/>
    </row>
    <row r="5" spans="1:26">
      <c r="A5" s="770"/>
      <c r="B5" s="822"/>
      <c r="C5" s="823"/>
      <c r="D5" s="848"/>
      <c r="E5" s="848"/>
      <c r="F5" s="848"/>
      <c r="G5" s="848"/>
      <c r="H5" s="848"/>
      <c r="I5" s="887"/>
      <c r="J5" s="897"/>
      <c r="K5" s="897"/>
      <c r="L5" s="894"/>
      <c r="M5" s="746"/>
      <c r="N5" s="734"/>
      <c r="O5" s="734"/>
      <c r="P5" s="734"/>
      <c r="Q5" s="734"/>
      <c r="R5" s="747"/>
      <c r="S5" s="745"/>
      <c r="T5" s="746"/>
      <c r="U5" s="734"/>
      <c r="V5" s="734"/>
      <c r="W5" s="734"/>
      <c r="X5" s="734"/>
      <c r="Y5" s="777"/>
      <c r="Z5" s="52"/>
    </row>
    <row r="6" spans="1:26">
      <c r="A6" s="771"/>
      <c r="B6" s="724"/>
      <c r="C6" s="641"/>
      <c r="D6" s="52"/>
      <c r="E6" s="52"/>
      <c r="F6" s="52"/>
      <c r="G6" s="52"/>
      <c r="H6" s="52"/>
      <c r="I6" s="51"/>
      <c r="J6" s="897"/>
      <c r="K6" s="897"/>
      <c r="L6" s="749"/>
      <c r="M6" s="749"/>
      <c r="N6" s="750"/>
      <c r="O6" s="750"/>
      <c r="P6" s="750"/>
      <c r="Q6" s="750"/>
      <c r="R6" s="751"/>
      <c r="S6" s="748"/>
      <c r="T6" s="749"/>
      <c r="U6" s="750"/>
      <c r="V6" s="750"/>
      <c r="W6" s="750"/>
      <c r="X6" s="750"/>
      <c r="Y6" s="751"/>
      <c r="Z6" s="52"/>
    </row>
    <row r="7" spans="1:26">
      <c r="A7" s="771"/>
      <c r="B7" s="724"/>
      <c r="C7" s="641"/>
      <c r="D7" s="52"/>
      <c r="E7" s="52"/>
      <c r="F7" s="52"/>
      <c r="G7" s="52"/>
      <c r="H7" s="52"/>
      <c r="I7" s="51"/>
      <c r="J7" s="897"/>
      <c r="K7" s="897"/>
      <c r="L7" s="749"/>
      <c r="M7" s="749"/>
      <c r="N7" s="750"/>
      <c r="O7" s="750"/>
      <c r="P7" s="750"/>
      <c r="Q7" s="750"/>
      <c r="R7" s="751"/>
      <c r="S7" s="748"/>
      <c r="T7" s="749"/>
      <c r="U7" s="750"/>
      <c r="V7" s="750"/>
      <c r="W7" s="750"/>
      <c r="X7" s="750"/>
      <c r="Y7" s="751"/>
      <c r="Z7" s="52"/>
    </row>
    <row r="8" spans="1:26">
      <c r="A8" s="771"/>
      <c r="B8" s="724"/>
      <c r="C8" s="641"/>
      <c r="D8" s="52"/>
      <c r="E8" s="52"/>
      <c r="F8" s="52"/>
      <c r="G8" s="52"/>
      <c r="H8" s="52"/>
      <c r="I8" s="51"/>
      <c r="J8" s="897"/>
      <c r="K8" s="897"/>
      <c r="L8" s="749"/>
      <c r="M8" s="749"/>
      <c r="N8" s="750"/>
      <c r="O8" s="750"/>
      <c r="P8" s="750"/>
      <c r="Q8" s="750"/>
      <c r="R8" s="751"/>
      <c r="S8" s="748"/>
      <c r="T8" s="749"/>
      <c r="U8" s="750"/>
      <c r="V8" s="750"/>
      <c r="W8" s="750"/>
      <c r="X8" s="750"/>
      <c r="Y8" s="751"/>
      <c r="Z8" s="52"/>
    </row>
    <row r="9" spans="1:26">
      <c r="A9" s="771"/>
      <c r="B9" s="724"/>
      <c r="C9" s="641"/>
      <c r="D9" s="52"/>
      <c r="E9" s="52"/>
      <c r="F9" s="52"/>
      <c r="G9" s="52"/>
      <c r="H9" s="52"/>
      <c r="I9" s="51"/>
      <c r="J9" s="897"/>
      <c r="K9" s="897"/>
      <c r="L9" s="749"/>
      <c r="M9" s="749"/>
      <c r="N9" s="750"/>
      <c r="O9" s="750"/>
      <c r="P9" s="750"/>
      <c r="Q9" s="750"/>
      <c r="R9" s="751"/>
      <c r="S9" s="748"/>
      <c r="T9" s="749"/>
      <c r="U9" s="750"/>
      <c r="V9" s="750"/>
      <c r="W9" s="750"/>
      <c r="X9" s="750"/>
      <c r="Y9" s="751"/>
      <c r="Z9" s="52"/>
    </row>
    <row r="10" spans="1:26">
      <c r="A10" s="771"/>
      <c r="B10" s="725"/>
      <c r="C10" s="723"/>
      <c r="D10" s="138"/>
      <c r="E10" s="138"/>
      <c r="F10" s="138"/>
      <c r="G10" s="138"/>
      <c r="H10" s="138"/>
      <c r="I10" s="137"/>
      <c r="J10" s="897"/>
      <c r="K10" s="897"/>
      <c r="L10" s="753"/>
      <c r="M10" s="753"/>
      <c r="N10" s="754"/>
      <c r="O10" s="754"/>
      <c r="P10" s="754"/>
      <c r="Q10" s="754"/>
      <c r="R10" s="755"/>
      <c r="S10" s="752"/>
      <c r="T10" s="753"/>
      <c r="U10" s="754"/>
      <c r="V10" s="754"/>
      <c r="W10" s="754"/>
      <c r="X10" s="754"/>
      <c r="Y10" s="755"/>
      <c r="Z10" s="52"/>
    </row>
    <row r="11" spans="1:26">
      <c r="A11" s="771"/>
      <c r="B11" s="724"/>
      <c r="C11" s="641"/>
      <c r="D11" s="52"/>
      <c r="E11" s="52"/>
      <c r="F11" s="52"/>
      <c r="G11" s="52"/>
      <c r="H11" s="52"/>
      <c r="I11" s="51"/>
      <c r="J11" s="897"/>
      <c r="K11" s="897"/>
      <c r="L11" s="749"/>
      <c r="M11" s="749"/>
      <c r="N11" s="750"/>
      <c r="O11" s="750"/>
      <c r="P11" s="750"/>
      <c r="Q11" s="750"/>
      <c r="R11" s="751"/>
      <c r="S11" s="748"/>
      <c r="T11" s="749"/>
      <c r="U11" s="750"/>
      <c r="V11" s="750"/>
      <c r="W11" s="750"/>
      <c r="X11" s="750"/>
      <c r="Y11" s="751"/>
      <c r="Z11" s="52"/>
    </row>
    <row r="12" spans="1:26">
      <c r="A12" s="771"/>
      <c r="B12" s="724"/>
      <c r="C12" s="641"/>
      <c r="D12" s="52"/>
      <c r="E12" s="52"/>
      <c r="F12" s="52"/>
      <c r="G12" s="52"/>
      <c r="H12" s="52"/>
      <c r="I12" s="51"/>
      <c r="J12" s="897"/>
      <c r="K12" s="897"/>
      <c r="L12" s="749"/>
      <c r="M12" s="749"/>
      <c r="N12" s="750"/>
      <c r="O12" s="750"/>
      <c r="P12" s="750"/>
      <c r="Q12" s="750"/>
      <c r="R12" s="751"/>
      <c r="S12" s="748"/>
      <c r="T12" s="749"/>
      <c r="U12" s="750"/>
      <c r="V12" s="750"/>
      <c r="W12" s="750"/>
      <c r="X12" s="750"/>
      <c r="Y12" s="751"/>
      <c r="Z12" s="52"/>
    </row>
    <row r="13" spans="1:26">
      <c r="A13" s="771"/>
      <c r="B13" s="724"/>
      <c r="C13" s="641"/>
      <c r="D13" s="52"/>
      <c r="E13" s="52"/>
      <c r="F13" s="52"/>
      <c r="G13" s="52"/>
      <c r="H13" s="52"/>
      <c r="I13" s="51"/>
      <c r="J13" s="897"/>
      <c r="K13" s="897"/>
      <c r="L13" s="749"/>
      <c r="M13" s="749"/>
      <c r="N13" s="750"/>
      <c r="O13" s="750"/>
      <c r="P13" s="750"/>
      <c r="Q13" s="750"/>
      <c r="R13" s="751"/>
      <c r="S13" s="748"/>
      <c r="T13" s="749"/>
      <c r="U13" s="750"/>
      <c r="V13" s="750"/>
      <c r="W13" s="750"/>
      <c r="X13" s="750"/>
      <c r="Y13" s="751"/>
      <c r="Z13" s="52"/>
    </row>
    <row r="14" spans="1:26">
      <c r="A14" s="771"/>
      <c r="B14" s="724"/>
      <c r="C14" s="641"/>
      <c r="D14" s="52"/>
      <c r="E14" s="52"/>
      <c r="F14" s="52"/>
      <c r="G14" s="52"/>
      <c r="H14" s="52"/>
      <c r="I14" s="51"/>
      <c r="J14" s="897"/>
      <c r="K14" s="897"/>
      <c r="L14" s="749"/>
      <c r="M14" s="749"/>
      <c r="N14" s="750"/>
      <c r="O14" s="750"/>
      <c r="P14" s="750"/>
      <c r="Q14" s="750"/>
      <c r="R14" s="751"/>
      <c r="S14" s="748"/>
      <c r="T14" s="749"/>
      <c r="U14" s="750"/>
      <c r="V14" s="750"/>
      <c r="W14" s="750"/>
      <c r="X14" s="750"/>
      <c r="Y14" s="751"/>
      <c r="Z14" s="52"/>
    </row>
    <row r="15" spans="1:26">
      <c r="A15" s="771"/>
      <c r="B15" s="724"/>
      <c r="C15" s="641"/>
      <c r="D15" s="52"/>
      <c r="E15" s="52"/>
      <c r="F15" s="52"/>
      <c r="G15" s="52"/>
      <c r="H15" s="52"/>
      <c r="I15" s="51"/>
      <c r="J15" s="897"/>
      <c r="K15" s="897"/>
      <c r="L15" s="749"/>
      <c r="M15" s="749"/>
      <c r="N15" s="750"/>
      <c r="O15" s="750"/>
      <c r="P15" s="750"/>
      <c r="Q15" s="750"/>
      <c r="R15" s="751"/>
      <c r="S15" s="748"/>
      <c r="T15" s="749"/>
      <c r="U15" s="750"/>
      <c r="V15" s="750"/>
      <c r="W15" s="750"/>
      <c r="X15" s="750"/>
      <c r="Y15" s="751"/>
      <c r="Z15" s="52"/>
    </row>
    <row r="16" spans="1:26">
      <c r="A16" s="771"/>
      <c r="B16" s="724"/>
      <c r="C16" s="641"/>
      <c r="D16" s="52"/>
      <c r="E16" s="52"/>
      <c r="F16" s="52"/>
      <c r="G16" s="52"/>
      <c r="H16" s="52"/>
      <c r="I16" s="51"/>
      <c r="J16" s="897"/>
      <c r="K16" s="897"/>
      <c r="L16" s="844"/>
      <c r="M16" s="749"/>
      <c r="N16" s="750"/>
      <c r="O16" s="750"/>
      <c r="P16" s="750"/>
      <c r="Q16" s="750"/>
      <c r="R16" s="751"/>
      <c r="S16" s="748"/>
      <c r="T16" s="749"/>
      <c r="U16" s="750"/>
      <c r="V16" s="750"/>
      <c r="W16" s="750"/>
      <c r="X16" s="750"/>
      <c r="Y16" s="751"/>
      <c r="Z16" s="52"/>
    </row>
    <row r="17" spans="1:26">
      <c r="A17" s="771"/>
      <c r="B17" s="724"/>
      <c r="C17" s="641"/>
      <c r="D17" s="52"/>
      <c r="E17" s="52"/>
      <c r="F17" s="52"/>
      <c r="G17" s="52"/>
      <c r="H17" s="52"/>
      <c r="I17" s="51"/>
      <c r="J17" s="897"/>
      <c r="K17" s="897"/>
      <c r="L17" s="749"/>
      <c r="M17" s="749"/>
      <c r="N17" s="750"/>
      <c r="O17" s="750"/>
      <c r="P17" s="750"/>
      <c r="Q17" s="756"/>
      <c r="R17" s="750"/>
      <c r="S17" s="748"/>
      <c r="T17" s="749"/>
      <c r="U17" s="750"/>
      <c r="V17" s="750"/>
      <c r="W17" s="750"/>
      <c r="X17" s="750"/>
      <c r="Y17" s="751"/>
      <c r="Z17" s="52"/>
    </row>
    <row r="18" spans="1:26">
      <c r="A18" s="771"/>
      <c r="B18" s="724"/>
      <c r="C18" s="641"/>
      <c r="D18" s="52"/>
      <c r="E18" s="52"/>
      <c r="F18" s="52"/>
      <c r="G18" s="52"/>
      <c r="H18" s="52"/>
      <c r="I18" s="51"/>
      <c r="J18" s="897"/>
      <c r="K18" s="897"/>
      <c r="L18" s="778"/>
      <c r="M18" s="757"/>
      <c r="N18" s="757"/>
      <c r="O18" s="757"/>
      <c r="P18" s="757"/>
      <c r="Q18" s="758"/>
      <c r="R18" s="759"/>
      <c r="S18" s="757"/>
      <c r="T18" s="757"/>
      <c r="U18" s="757"/>
      <c r="V18" s="757"/>
      <c r="W18" s="757"/>
      <c r="X18" s="758"/>
      <c r="Y18" s="778"/>
      <c r="Z18" s="52"/>
    </row>
    <row r="19" spans="1:26">
      <c r="A19" s="771"/>
      <c r="B19" s="724"/>
      <c r="C19" s="641"/>
      <c r="D19" s="52"/>
      <c r="E19" s="52"/>
      <c r="F19" s="52"/>
      <c r="G19" s="52"/>
      <c r="H19" s="52"/>
      <c r="I19" s="51"/>
      <c r="J19" s="897"/>
      <c r="K19" s="897"/>
      <c r="L19" s="757"/>
      <c r="M19" s="757"/>
      <c r="N19" s="757"/>
      <c r="O19" s="757"/>
      <c r="P19" s="757"/>
      <c r="Q19" s="758"/>
      <c r="R19" s="759"/>
      <c r="S19" s="757"/>
      <c r="T19" s="757"/>
      <c r="U19" s="757"/>
      <c r="V19" s="757"/>
      <c r="W19" s="757"/>
      <c r="X19" s="758"/>
      <c r="Y19" s="778"/>
      <c r="Z19" s="52"/>
    </row>
    <row r="20" spans="1:26">
      <c r="A20" s="771"/>
      <c r="B20" s="724"/>
      <c r="C20" s="641"/>
      <c r="D20" s="52"/>
      <c r="E20" s="52"/>
      <c r="F20" s="52"/>
      <c r="G20" s="52"/>
      <c r="H20" s="52"/>
      <c r="I20" s="51"/>
      <c r="J20" s="897"/>
      <c r="K20" s="897"/>
      <c r="L20" s="757"/>
      <c r="M20" s="757"/>
      <c r="N20" s="757"/>
      <c r="O20" s="757"/>
      <c r="P20" s="757"/>
      <c r="Q20" s="758"/>
      <c r="R20" s="759"/>
      <c r="S20" s="757"/>
      <c r="T20" s="757"/>
      <c r="U20" s="757"/>
      <c r="V20" s="757"/>
      <c r="W20" s="757"/>
      <c r="X20" s="758"/>
      <c r="Y20" s="778"/>
      <c r="Z20" s="52"/>
    </row>
    <row r="21" spans="1:26">
      <c r="A21" s="771"/>
      <c r="B21" s="724"/>
      <c r="C21" s="641"/>
      <c r="D21" s="52"/>
      <c r="E21" s="52"/>
      <c r="F21" s="52"/>
      <c r="G21" s="52"/>
      <c r="H21" s="52"/>
      <c r="I21" s="51"/>
      <c r="J21" s="897"/>
      <c r="K21" s="897"/>
      <c r="L21" s="757"/>
      <c r="M21" s="757"/>
      <c r="N21" s="757"/>
      <c r="O21" s="757"/>
      <c r="P21" s="757"/>
      <c r="Q21" s="758"/>
      <c r="R21" s="759"/>
      <c r="S21" s="757"/>
      <c r="T21" s="757"/>
      <c r="U21" s="757"/>
      <c r="V21" s="757"/>
      <c r="W21" s="757"/>
      <c r="X21" s="758"/>
      <c r="Y21" s="778"/>
      <c r="Z21" s="52"/>
    </row>
    <row r="22" spans="1:26">
      <c r="A22" s="771"/>
      <c r="B22" s="726"/>
      <c r="C22" s="727"/>
      <c r="D22" s="143"/>
      <c r="E22" s="143"/>
      <c r="F22" s="143"/>
      <c r="G22" s="143"/>
      <c r="H22" s="143"/>
      <c r="I22" s="142"/>
      <c r="J22" s="897"/>
      <c r="K22" s="897"/>
      <c r="L22" s="761"/>
      <c r="M22" s="761"/>
      <c r="N22" s="761"/>
      <c r="O22" s="761"/>
      <c r="P22" s="761"/>
      <c r="Q22" s="762"/>
      <c r="R22" s="763"/>
      <c r="S22" s="764"/>
      <c r="T22" s="761"/>
      <c r="U22" s="761"/>
      <c r="V22" s="761"/>
      <c r="W22" s="761"/>
      <c r="X22" s="762"/>
      <c r="Y22" s="761"/>
      <c r="Z22" s="52"/>
    </row>
    <row r="23" spans="1:26">
      <c r="A23" s="771"/>
      <c r="B23" s="724"/>
      <c r="C23" s="641"/>
      <c r="D23" s="52"/>
      <c r="E23" s="52"/>
      <c r="F23" s="52"/>
      <c r="G23" s="52"/>
      <c r="H23" s="52"/>
      <c r="I23" s="51"/>
      <c r="J23" s="897"/>
      <c r="K23" s="897"/>
      <c r="L23" s="749"/>
      <c r="M23" s="749"/>
      <c r="N23" s="750"/>
      <c r="O23" s="750"/>
      <c r="P23" s="750"/>
      <c r="Q23" s="750"/>
      <c r="R23" s="765"/>
      <c r="S23" s="749"/>
      <c r="T23" s="749"/>
      <c r="U23" s="750"/>
      <c r="V23" s="750"/>
      <c r="W23" s="750"/>
      <c r="X23" s="750"/>
      <c r="Y23" s="751"/>
      <c r="Z23" s="52"/>
    </row>
    <row r="24" spans="1:26">
      <c r="A24" s="771"/>
      <c r="B24" s="724"/>
      <c r="C24" s="641"/>
      <c r="D24" s="52"/>
      <c r="E24" s="52"/>
      <c r="F24" s="52"/>
      <c r="G24" s="52"/>
      <c r="H24" s="52"/>
      <c r="I24" s="51"/>
      <c r="J24" s="897"/>
      <c r="K24" s="897"/>
      <c r="L24" s="757"/>
      <c r="M24" s="757"/>
      <c r="N24" s="757"/>
      <c r="O24" s="757"/>
      <c r="P24" s="757"/>
      <c r="Q24" s="758"/>
      <c r="R24" s="759"/>
      <c r="S24" s="757"/>
      <c r="T24" s="757"/>
      <c r="U24" s="757"/>
      <c r="V24" s="757"/>
      <c r="W24" s="757"/>
      <c r="X24" s="758"/>
      <c r="Y24" s="778"/>
      <c r="Z24" s="52"/>
    </row>
    <row r="25" spans="1:26">
      <c r="A25" s="771"/>
      <c r="B25" s="725"/>
      <c r="C25" s="723"/>
      <c r="D25" s="138"/>
      <c r="E25" s="138"/>
      <c r="F25" s="138"/>
      <c r="G25" s="138"/>
      <c r="H25" s="138"/>
      <c r="I25" s="137"/>
      <c r="J25" s="897"/>
      <c r="K25" s="897"/>
      <c r="L25" s="761"/>
      <c r="M25" s="761"/>
      <c r="N25" s="761"/>
      <c r="O25" s="761"/>
      <c r="P25" s="761"/>
      <c r="Q25" s="762"/>
      <c r="R25" s="763"/>
      <c r="S25" s="761"/>
      <c r="T25" s="761"/>
      <c r="U25" s="761"/>
      <c r="V25" s="761"/>
      <c r="W25" s="761"/>
      <c r="X25" s="762"/>
      <c r="Y25" s="761"/>
      <c r="Z25" s="52"/>
    </row>
    <row r="26" spans="1:26">
      <c r="A26" s="771"/>
      <c r="B26" s="724"/>
      <c r="C26" s="641"/>
      <c r="D26" s="52"/>
      <c r="E26" s="52"/>
      <c r="F26" s="52"/>
      <c r="G26" s="52"/>
      <c r="H26" s="52"/>
      <c r="I26" s="51"/>
      <c r="J26" s="897"/>
      <c r="K26" s="897"/>
      <c r="L26" s="749"/>
      <c r="M26" s="749"/>
      <c r="N26" s="750"/>
      <c r="O26" s="750"/>
      <c r="P26" s="750"/>
      <c r="Q26" s="750"/>
      <c r="R26" s="765"/>
      <c r="S26" s="749"/>
      <c r="T26" s="749"/>
      <c r="U26" s="750"/>
      <c r="V26" s="750"/>
      <c r="W26" s="750"/>
      <c r="X26" s="750"/>
      <c r="Y26" s="751"/>
      <c r="Z26" s="52"/>
    </row>
    <row r="27" spans="1:26">
      <c r="A27" s="771"/>
      <c r="B27" s="724"/>
      <c r="C27" s="641"/>
      <c r="D27" s="52"/>
      <c r="E27" s="52"/>
      <c r="F27" s="52"/>
      <c r="G27" s="52"/>
      <c r="H27" s="52"/>
      <c r="I27" s="51"/>
      <c r="J27" s="897"/>
      <c r="K27" s="897"/>
      <c r="L27" s="757"/>
      <c r="M27" s="757"/>
      <c r="N27" s="757"/>
      <c r="O27" s="757"/>
      <c r="P27" s="757"/>
      <c r="Q27" s="758"/>
      <c r="R27" s="759"/>
      <c r="S27" s="757"/>
      <c r="T27" s="757"/>
      <c r="U27" s="757"/>
      <c r="V27" s="757"/>
      <c r="W27" s="757"/>
      <c r="X27" s="758"/>
      <c r="Y27" s="778"/>
      <c r="Z27" s="52"/>
    </row>
    <row r="28" spans="1:26">
      <c r="A28" s="771"/>
      <c r="B28" s="725"/>
      <c r="C28" s="723"/>
      <c r="D28" s="138"/>
      <c r="E28" s="138"/>
      <c r="F28" s="138"/>
      <c r="G28" s="138"/>
      <c r="H28" s="138"/>
      <c r="I28" s="137"/>
      <c r="J28" s="897"/>
      <c r="K28" s="897"/>
      <c r="L28" s="761"/>
      <c r="M28" s="761"/>
      <c r="N28" s="761"/>
      <c r="O28" s="761"/>
      <c r="P28" s="761"/>
      <c r="Q28" s="762"/>
      <c r="R28" s="763"/>
      <c r="S28" s="764"/>
      <c r="T28" s="761"/>
      <c r="U28" s="761"/>
      <c r="V28" s="761"/>
      <c r="W28" s="761"/>
      <c r="X28" s="762"/>
      <c r="Y28" s="761"/>
      <c r="Z28" s="52"/>
    </row>
    <row r="29" spans="1:26">
      <c r="A29" s="771"/>
      <c r="B29" s="724"/>
      <c r="C29" s="641"/>
      <c r="D29" s="52"/>
      <c r="E29" s="52"/>
      <c r="F29" s="52"/>
      <c r="G29" s="52"/>
      <c r="H29" s="52"/>
      <c r="I29" s="51"/>
      <c r="J29" s="897"/>
      <c r="K29" s="897"/>
      <c r="L29" s="749"/>
      <c r="M29" s="749"/>
      <c r="N29" s="750"/>
      <c r="O29" s="750"/>
      <c r="P29" s="750"/>
      <c r="Q29" s="750"/>
      <c r="R29" s="765"/>
      <c r="S29" s="749"/>
      <c r="T29" s="749"/>
      <c r="U29" s="750"/>
      <c r="V29" s="750"/>
      <c r="W29" s="750"/>
      <c r="X29" s="750"/>
      <c r="Y29" s="751"/>
      <c r="Z29" s="52"/>
    </row>
    <row r="30" spans="1:26">
      <c r="A30" s="771"/>
      <c r="B30" s="724"/>
      <c r="C30" s="641"/>
      <c r="D30" s="52"/>
      <c r="E30" s="52"/>
      <c r="F30" s="52"/>
      <c r="G30" s="52"/>
      <c r="H30" s="52"/>
      <c r="I30" s="51"/>
      <c r="J30" s="897"/>
      <c r="K30" s="897"/>
      <c r="L30" s="757"/>
      <c r="M30" s="757"/>
      <c r="N30" s="757"/>
      <c r="O30" s="757"/>
      <c r="P30" s="757"/>
      <c r="Q30" s="758"/>
      <c r="R30" s="759"/>
      <c r="S30" s="757"/>
      <c r="T30" s="757"/>
      <c r="U30" s="757"/>
      <c r="V30" s="757"/>
      <c r="W30" s="757"/>
      <c r="X30" s="758"/>
      <c r="Y30" s="778"/>
      <c r="Z30" s="52"/>
    </row>
    <row r="31" spans="1:26">
      <c r="A31" s="771"/>
      <c r="B31" s="724"/>
      <c r="C31" s="641"/>
      <c r="D31" s="52"/>
      <c r="E31" s="52"/>
      <c r="F31" s="52"/>
      <c r="G31" s="52"/>
      <c r="H31" s="52"/>
      <c r="I31" s="51"/>
      <c r="J31" s="897"/>
      <c r="K31" s="897"/>
      <c r="L31" s="761"/>
      <c r="M31" s="761"/>
      <c r="N31" s="761"/>
      <c r="O31" s="761"/>
      <c r="P31" s="761"/>
      <c r="Q31" s="762"/>
      <c r="R31" s="763"/>
      <c r="S31" s="764"/>
      <c r="T31" s="761"/>
      <c r="U31" s="761"/>
      <c r="V31" s="761"/>
      <c r="W31" s="761"/>
      <c r="X31" s="762"/>
      <c r="Y31" s="761"/>
      <c r="Z31" s="52"/>
    </row>
    <row r="32" spans="1:26">
      <c r="A32" s="771"/>
      <c r="B32" s="817"/>
      <c r="C32" s="818"/>
      <c r="D32" s="816"/>
      <c r="E32" s="816"/>
      <c r="F32" s="816"/>
      <c r="G32" s="816"/>
      <c r="H32" s="816"/>
      <c r="I32" s="888"/>
      <c r="J32" s="897"/>
      <c r="K32" s="897"/>
      <c r="L32" s="749"/>
      <c r="M32" s="749"/>
      <c r="N32" s="750"/>
      <c r="O32" s="750"/>
      <c r="P32" s="750"/>
      <c r="Q32" s="750"/>
      <c r="R32" s="765"/>
      <c r="S32" s="749"/>
      <c r="T32" s="749"/>
      <c r="U32" s="750"/>
      <c r="V32" s="750"/>
      <c r="W32" s="750"/>
      <c r="X32" s="750"/>
      <c r="Y32" s="751"/>
      <c r="Z32" s="52"/>
    </row>
    <row r="33" spans="1:26">
      <c r="A33" s="771"/>
      <c r="B33" s="724"/>
      <c r="C33" s="641"/>
      <c r="D33" s="52"/>
      <c r="E33" s="52"/>
      <c r="F33" s="52"/>
      <c r="G33" s="52"/>
      <c r="H33" s="52"/>
      <c r="I33" s="51"/>
      <c r="J33" s="897"/>
      <c r="K33" s="897"/>
      <c r="L33" s="757"/>
      <c r="M33" s="757"/>
      <c r="N33" s="757"/>
      <c r="O33" s="757"/>
      <c r="P33" s="757"/>
      <c r="Q33" s="758"/>
      <c r="R33" s="759"/>
      <c r="S33" s="757"/>
      <c r="T33" s="757"/>
      <c r="U33" s="757"/>
      <c r="V33" s="757"/>
      <c r="W33" s="757"/>
      <c r="X33" s="758"/>
      <c r="Y33" s="778"/>
      <c r="Z33" s="52"/>
    </row>
    <row r="34" spans="1:26">
      <c r="A34" s="771"/>
      <c r="B34" s="725"/>
      <c r="C34" s="723"/>
      <c r="D34" s="138"/>
      <c r="E34" s="138"/>
      <c r="F34" s="138"/>
      <c r="G34" s="138"/>
      <c r="H34" s="138"/>
      <c r="I34" s="137"/>
      <c r="J34" s="897"/>
      <c r="K34" s="897"/>
      <c r="L34" s="761"/>
      <c r="M34" s="761"/>
      <c r="N34" s="761"/>
      <c r="O34" s="761"/>
      <c r="P34" s="761"/>
      <c r="Q34" s="762"/>
      <c r="R34" s="763"/>
      <c r="S34" s="764"/>
      <c r="T34" s="761"/>
      <c r="U34" s="761"/>
      <c r="V34" s="761"/>
      <c r="W34" s="761"/>
      <c r="X34" s="762"/>
      <c r="Y34" s="761"/>
      <c r="Z34" s="52"/>
    </row>
    <row r="35" spans="1:26">
      <c r="A35" s="771"/>
      <c r="B35" s="724"/>
      <c r="C35" s="641"/>
      <c r="D35" s="52"/>
      <c r="E35" s="52"/>
      <c r="F35" s="52"/>
      <c r="G35" s="52"/>
      <c r="H35" s="52"/>
      <c r="I35" s="51"/>
      <c r="J35" s="897"/>
      <c r="K35" s="897"/>
      <c r="L35" s="749"/>
      <c r="M35" s="749"/>
      <c r="N35" s="750"/>
      <c r="O35" s="750"/>
      <c r="P35" s="750"/>
      <c r="Q35" s="750"/>
      <c r="R35" s="765"/>
      <c r="S35" s="749"/>
      <c r="T35" s="749"/>
      <c r="U35" s="750"/>
      <c r="V35" s="750"/>
      <c r="W35" s="750"/>
      <c r="X35" s="750"/>
      <c r="Y35" s="751"/>
      <c r="Z35" s="52"/>
    </row>
    <row r="36" spans="1:26">
      <c r="A36" s="771"/>
      <c r="B36" s="724"/>
      <c r="C36" s="641"/>
      <c r="D36" s="52"/>
      <c r="E36" s="52"/>
      <c r="F36" s="52"/>
      <c r="G36" s="52"/>
      <c r="H36" s="52"/>
      <c r="I36" s="51"/>
      <c r="J36" s="897"/>
      <c r="K36" s="897"/>
      <c r="L36" s="757"/>
      <c r="M36" s="757"/>
      <c r="N36" s="757"/>
      <c r="O36" s="757"/>
      <c r="P36" s="757"/>
      <c r="Q36" s="758"/>
      <c r="R36" s="759"/>
      <c r="S36" s="757"/>
      <c r="T36" s="757"/>
      <c r="U36" s="757"/>
      <c r="V36" s="757"/>
      <c r="W36" s="757"/>
      <c r="X36" s="758"/>
      <c r="Y36" s="778"/>
      <c r="Z36" s="52"/>
    </row>
    <row r="37" spans="1:26">
      <c r="A37" s="771"/>
      <c r="B37" s="725"/>
      <c r="C37" s="723"/>
      <c r="D37" s="138"/>
      <c r="E37" s="138"/>
      <c r="F37" s="138"/>
      <c r="G37" s="138"/>
      <c r="H37" s="138"/>
      <c r="I37" s="137"/>
      <c r="J37" s="897"/>
      <c r="K37" s="897"/>
      <c r="L37" s="761"/>
      <c r="M37" s="761"/>
      <c r="N37" s="761"/>
      <c r="O37" s="761"/>
      <c r="P37" s="761"/>
      <c r="Q37" s="762"/>
      <c r="R37" s="763"/>
      <c r="S37" s="764"/>
      <c r="T37" s="761"/>
      <c r="U37" s="761"/>
      <c r="V37" s="761"/>
      <c r="W37" s="761"/>
      <c r="X37" s="762"/>
      <c r="Y37" s="761"/>
      <c r="Z37" s="52"/>
    </row>
    <row r="38" spans="1:26">
      <c r="A38" s="771"/>
      <c r="B38" s="724"/>
      <c r="C38" s="641"/>
      <c r="D38" s="52"/>
      <c r="E38" s="52"/>
      <c r="F38" s="52"/>
      <c r="G38" s="52"/>
      <c r="H38" s="52"/>
      <c r="I38" s="51"/>
      <c r="J38" s="897"/>
      <c r="K38" s="897"/>
      <c r="L38" s="749"/>
      <c r="M38" s="749"/>
      <c r="N38" s="750"/>
      <c r="O38" s="750"/>
      <c r="P38" s="750"/>
      <c r="Q38" s="750"/>
      <c r="R38" s="765"/>
      <c r="S38" s="749"/>
      <c r="T38" s="749"/>
      <c r="U38" s="750"/>
      <c r="V38" s="750"/>
      <c r="W38" s="750"/>
      <c r="X38" s="750"/>
      <c r="Y38" s="751"/>
      <c r="Z38" s="52"/>
    </row>
    <row r="39" spans="1:26">
      <c r="A39" s="771"/>
      <c r="B39" s="724"/>
      <c r="C39" s="641"/>
      <c r="D39" s="52"/>
      <c r="E39" s="52"/>
      <c r="F39" s="52"/>
      <c r="G39" s="52"/>
      <c r="H39" s="52"/>
      <c r="I39" s="51"/>
      <c r="J39" s="897"/>
      <c r="K39" s="897"/>
      <c r="L39" s="757"/>
      <c r="M39" s="757"/>
      <c r="N39" s="757"/>
      <c r="O39" s="757"/>
      <c r="P39" s="757"/>
      <c r="Q39" s="758"/>
      <c r="R39" s="759"/>
      <c r="S39" s="757"/>
      <c r="T39" s="757"/>
      <c r="U39" s="757"/>
      <c r="V39" s="757"/>
      <c r="W39" s="757"/>
      <c r="X39" s="758"/>
      <c r="Y39" s="778"/>
      <c r="Z39" s="52"/>
    </row>
    <row r="40" spans="1:26">
      <c r="A40" s="771"/>
      <c r="B40" s="725"/>
      <c r="C40" s="723"/>
      <c r="D40" s="138"/>
      <c r="E40" s="138"/>
      <c r="F40" s="138"/>
      <c r="G40" s="138"/>
      <c r="H40" s="138"/>
      <c r="I40" s="137"/>
      <c r="J40" s="897"/>
      <c r="K40" s="897"/>
      <c r="L40" s="761"/>
      <c r="M40" s="761"/>
      <c r="N40" s="761"/>
      <c r="O40" s="761"/>
      <c r="P40" s="761"/>
      <c r="Q40" s="762"/>
      <c r="R40" s="763"/>
      <c r="S40" s="764"/>
      <c r="T40" s="761"/>
      <c r="U40" s="761"/>
      <c r="V40" s="761"/>
      <c r="W40" s="761"/>
      <c r="X40" s="762"/>
      <c r="Y40" s="761"/>
      <c r="Z40" s="52"/>
    </row>
    <row r="41" spans="1:26">
      <c r="A41" s="771"/>
      <c r="B41" s="724"/>
      <c r="C41" s="728"/>
      <c r="D41" s="729"/>
      <c r="E41" s="729"/>
      <c r="F41" s="729"/>
      <c r="G41" s="729"/>
      <c r="H41" s="729"/>
      <c r="I41" s="889"/>
      <c r="J41" s="897"/>
      <c r="K41" s="897"/>
      <c r="L41" s="749"/>
      <c r="M41" s="749"/>
      <c r="N41" s="750"/>
      <c r="O41" s="750"/>
      <c r="P41" s="750"/>
      <c r="Q41" s="750"/>
      <c r="R41" s="765"/>
      <c r="S41" s="749"/>
      <c r="T41" s="749"/>
      <c r="U41" s="750"/>
      <c r="V41" s="750"/>
      <c r="W41" s="750"/>
      <c r="X41" s="750"/>
      <c r="Y41" s="751"/>
      <c r="Z41" s="52"/>
    </row>
    <row r="42" spans="1:26">
      <c r="A42" s="771"/>
      <c r="B42" s="724"/>
      <c r="C42" s="728"/>
      <c r="D42" s="729"/>
      <c r="E42" s="729"/>
      <c r="F42" s="729"/>
      <c r="G42" s="729"/>
      <c r="H42" s="729"/>
      <c r="I42" s="889"/>
      <c r="J42" s="897"/>
      <c r="K42" s="897"/>
      <c r="L42" s="757"/>
      <c r="M42" s="757"/>
      <c r="N42" s="757"/>
      <c r="O42" s="757"/>
      <c r="P42" s="757"/>
      <c r="Q42" s="758"/>
      <c r="R42" s="759"/>
      <c r="S42" s="757"/>
      <c r="T42" s="757"/>
      <c r="U42" s="757"/>
      <c r="V42" s="757"/>
      <c r="W42" s="757"/>
      <c r="X42" s="758"/>
      <c r="Y42" s="778"/>
      <c r="Z42" s="52"/>
    </row>
    <row r="43" spans="1:26">
      <c r="A43" s="771"/>
      <c r="B43" s="726"/>
      <c r="C43" s="727"/>
      <c r="D43" s="143"/>
      <c r="E43" s="143"/>
      <c r="F43" s="143"/>
      <c r="G43" s="143"/>
      <c r="H43" s="143"/>
      <c r="I43" s="142"/>
      <c r="J43" s="897"/>
      <c r="K43" s="897"/>
      <c r="L43" s="761"/>
      <c r="M43" s="761"/>
      <c r="N43" s="761"/>
      <c r="O43" s="761"/>
      <c r="P43" s="761"/>
      <c r="Q43" s="762"/>
      <c r="R43" s="763"/>
      <c r="S43" s="764"/>
      <c r="T43" s="761"/>
      <c r="U43" s="761"/>
      <c r="V43" s="761"/>
      <c r="W43" s="761"/>
      <c r="X43" s="762"/>
      <c r="Y43" s="761"/>
      <c r="Z43" s="52"/>
    </row>
    <row r="44" spans="1:26">
      <c r="A44" s="771"/>
      <c r="B44" s="724"/>
      <c r="C44" s="641"/>
      <c r="D44" s="52"/>
      <c r="E44" s="52"/>
      <c r="F44" s="52"/>
      <c r="G44" s="52"/>
      <c r="H44" s="52"/>
      <c r="I44" s="51"/>
      <c r="J44" s="897"/>
      <c r="K44" s="897"/>
      <c r="L44" s="749"/>
      <c r="M44" s="749"/>
      <c r="N44" s="750"/>
      <c r="O44" s="750"/>
      <c r="P44" s="750"/>
      <c r="Q44" s="750"/>
      <c r="R44" s="765"/>
      <c r="S44" s="749"/>
      <c r="T44" s="749"/>
      <c r="U44" s="750"/>
      <c r="V44" s="750"/>
      <c r="W44" s="750"/>
      <c r="X44" s="750"/>
      <c r="Y44" s="751"/>
      <c r="Z44" s="52"/>
    </row>
    <row r="45" spans="1:26">
      <c r="A45" s="771"/>
      <c r="B45" s="724"/>
      <c r="C45" s="641"/>
      <c r="D45" s="52"/>
      <c r="E45" s="52"/>
      <c r="F45" s="52"/>
      <c r="G45" s="52"/>
      <c r="H45" s="52"/>
      <c r="I45" s="51"/>
      <c r="J45" s="897"/>
      <c r="K45" s="897"/>
      <c r="L45" s="757"/>
      <c r="M45" s="757"/>
      <c r="N45" s="757"/>
      <c r="O45" s="757"/>
      <c r="P45" s="757"/>
      <c r="Q45" s="758"/>
      <c r="R45" s="759"/>
      <c r="S45" s="757"/>
      <c r="T45" s="757"/>
      <c r="U45" s="757"/>
      <c r="V45" s="757"/>
      <c r="W45" s="757"/>
      <c r="X45" s="758"/>
      <c r="Y45" s="778"/>
      <c r="Z45" s="52"/>
    </row>
    <row r="46" spans="1:26">
      <c r="A46" s="772"/>
      <c r="B46" s="725"/>
      <c r="C46" s="723"/>
      <c r="D46" s="138"/>
      <c r="E46" s="138"/>
      <c r="F46" s="138"/>
      <c r="G46" s="138"/>
      <c r="H46" s="138"/>
      <c r="I46" s="137"/>
      <c r="J46" s="897"/>
      <c r="K46" s="897"/>
      <c r="L46" s="761"/>
      <c r="M46" s="761"/>
      <c r="N46" s="761"/>
      <c r="O46" s="761"/>
      <c r="P46" s="761"/>
      <c r="Q46" s="762"/>
      <c r="R46" s="763"/>
      <c r="S46" s="764"/>
      <c r="T46" s="761"/>
      <c r="U46" s="761"/>
      <c r="V46" s="761"/>
      <c r="W46" s="761"/>
      <c r="X46" s="762"/>
      <c r="Y46" s="761"/>
      <c r="Z46" s="52"/>
    </row>
    <row r="47" spans="1:26">
      <c r="A47" s="770"/>
      <c r="B47" s="822"/>
      <c r="C47" s="823"/>
      <c r="D47" s="848"/>
      <c r="E47" s="848"/>
      <c r="F47" s="848"/>
      <c r="G47" s="848"/>
      <c r="H47" s="848"/>
      <c r="I47" s="887"/>
      <c r="J47" s="897"/>
      <c r="K47" s="897"/>
      <c r="L47" s="894"/>
      <c r="M47" s="746"/>
      <c r="N47" s="734"/>
      <c r="O47" s="734"/>
      <c r="P47" s="734"/>
      <c r="Q47" s="734"/>
      <c r="R47" s="747"/>
      <c r="S47" s="745"/>
      <c r="T47" s="746"/>
      <c r="U47" s="734"/>
      <c r="V47" s="734"/>
      <c r="W47" s="734"/>
      <c r="X47" s="734"/>
      <c r="Y47" s="777"/>
      <c r="Z47" s="52"/>
    </row>
    <row r="48" spans="1:26">
      <c r="A48" s="771"/>
      <c r="B48" s="724"/>
      <c r="C48" s="641"/>
      <c r="D48" s="52"/>
      <c r="E48" s="52"/>
      <c r="F48" s="52"/>
      <c r="G48" s="52"/>
      <c r="H48" s="52"/>
      <c r="I48" s="51"/>
      <c r="J48" s="897"/>
      <c r="K48" s="897"/>
      <c r="L48" s="749"/>
      <c r="M48" s="749"/>
      <c r="N48" s="750"/>
      <c r="O48" s="750"/>
      <c r="P48" s="750"/>
      <c r="Q48" s="750"/>
      <c r="R48" s="751"/>
      <c r="S48" s="748"/>
      <c r="T48" s="749"/>
      <c r="U48" s="750"/>
      <c r="V48" s="750"/>
      <c r="W48" s="750"/>
      <c r="X48" s="750"/>
      <c r="Y48" s="751"/>
      <c r="Z48" s="52"/>
    </row>
    <row r="49" spans="1:26">
      <c r="A49" s="771"/>
      <c r="B49" s="724"/>
      <c r="C49" s="641"/>
      <c r="D49" s="52"/>
      <c r="E49" s="52"/>
      <c r="F49" s="52"/>
      <c r="G49" s="52"/>
      <c r="H49" s="52"/>
      <c r="I49" s="51"/>
      <c r="J49" s="897"/>
      <c r="K49" s="897"/>
      <c r="L49" s="749"/>
      <c r="M49" s="749"/>
      <c r="N49" s="750"/>
      <c r="O49" s="750"/>
      <c r="P49" s="750"/>
      <c r="Q49" s="750"/>
      <c r="R49" s="751"/>
      <c r="S49" s="748"/>
      <c r="T49" s="749"/>
      <c r="U49" s="750"/>
      <c r="V49" s="750"/>
      <c r="W49" s="750"/>
      <c r="X49" s="750"/>
      <c r="Y49" s="751"/>
      <c r="Z49" s="52"/>
    </row>
    <row r="50" spans="1:26">
      <c r="A50" s="771"/>
      <c r="B50" s="724"/>
      <c r="C50" s="641"/>
      <c r="D50" s="52"/>
      <c r="E50" s="52"/>
      <c r="F50" s="52"/>
      <c r="G50" s="52"/>
      <c r="H50" s="52"/>
      <c r="I50" s="51"/>
      <c r="J50" s="897"/>
      <c r="K50" s="897"/>
      <c r="L50" s="749"/>
      <c r="M50" s="749"/>
      <c r="N50" s="750"/>
      <c r="O50" s="750"/>
      <c r="P50" s="750"/>
      <c r="Q50" s="750"/>
      <c r="R50" s="751"/>
      <c r="S50" s="748"/>
      <c r="T50" s="749"/>
      <c r="U50" s="750"/>
      <c r="V50" s="750"/>
      <c r="W50" s="750"/>
      <c r="X50" s="750"/>
      <c r="Y50" s="751"/>
      <c r="Z50" s="52"/>
    </row>
    <row r="51" spans="1:26">
      <c r="A51" s="771"/>
      <c r="B51" s="724"/>
      <c r="C51" s="641"/>
      <c r="D51" s="52"/>
      <c r="E51" s="52"/>
      <c r="F51" s="52"/>
      <c r="G51" s="52"/>
      <c r="H51" s="52"/>
      <c r="I51" s="51"/>
      <c r="J51" s="897"/>
      <c r="K51" s="897"/>
      <c r="L51" s="749"/>
      <c r="M51" s="749"/>
      <c r="N51" s="750"/>
      <c r="O51" s="750"/>
      <c r="P51" s="750"/>
      <c r="Q51" s="750"/>
      <c r="R51" s="751"/>
      <c r="S51" s="748"/>
      <c r="T51" s="749"/>
      <c r="U51" s="750"/>
      <c r="V51" s="750"/>
      <c r="W51" s="750"/>
      <c r="X51" s="750"/>
      <c r="Y51" s="751"/>
      <c r="Z51" s="52"/>
    </row>
    <row r="52" spans="1:26">
      <c r="A52" s="771"/>
      <c r="B52" s="725"/>
      <c r="C52" s="723"/>
      <c r="D52" s="138"/>
      <c r="E52" s="138"/>
      <c r="F52" s="138"/>
      <c r="G52" s="138"/>
      <c r="H52" s="138"/>
      <c r="I52" s="137"/>
      <c r="J52" s="897"/>
      <c r="K52" s="897"/>
      <c r="L52" s="753"/>
      <c r="M52" s="753"/>
      <c r="N52" s="754"/>
      <c r="O52" s="754"/>
      <c r="P52" s="754"/>
      <c r="Q52" s="754"/>
      <c r="R52" s="755"/>
      <c r="S52" s="752"/>
      <c r="T52" s="753"/>
      <c r="U52" s="754"/>
      <c r="V52" s="754"/>
      <c r="W52" s="754"/>
      <c r="X52" s="754"/>
      <c r="Y52" s="755"/>
      <c r="Z52" s="52"/>
    </row>
    <row r="53" spans="1:26">
      <c r="A53" s="771"/>
      <c r="B53" s="724"/>
      <c r="C53" s="641"/>
      <c r="D53" s="52"/>
      <c r="E53" s="52"/>
      <c r="F53" s="52"/>
      <c r="G53" s="52"/>
      <c r="H53" s="52"/>
      <c r="I53" s="51"/>
      <c r="J53" s="897"/>
      <c r="K53" s="897"/>
      <c r="L53" s="749"/>
      <c r="M53" s="749"/>
      <c r="N53" s="750"/>
      <c r="O53" s="750"/>
      <c r="P53" s="750"/>
      <c r="Q53" s="750"/>
      <c r="R53" s="751"/>
      <c r="S53" s="748"/>
      <c r="T53" s="749"/>
      <c r="U53" s="750"/>
      <c r="V53" s="750"/>
      <c r="W53" s="750"/>
      <c r="X53" s="750"/>
      <c r="Y53" s="751"/>
      <c r="Z53" s="52"/>
    </row>
    <row r="54" spans="1:26">
      <c r="A54" s="771"/>
      <c r="B54" s="724"/>
      <c r="C54" s="641"/>
      <c r="D54" s="52"/>
      <c r="E54" s="52"/>
      <c r="F54" s="52"/>
      <c r="G54" s="52"/>
      <c r="H54" s="52"/>
      <c r="I54" s="51"/>
      <c r="J54" s="897"/>
      <c r="K54" s="897"/>
      <c r="L54" s="749"/>
      <c r="M54" s="749"/>
      <c r="N54" s="750"/>
      <c r="O54" s="750"/>
      <c r="P54" s="750"/>
      <c r="Q54" s="750"/>
      <c r="R54" s="751"/>
      <c r="S54" s="748"/>
      <c r="T54" s="749"/>
      <c r="U54" s="750"/>
      <c r="V54" s="750"/>
      <c r="W54" s="750"/>
      <c r="X54" s="750"/>
      <c r="Y54" s="751"/>
      <c r="Z54" s="52"/>
    </row>
    <row r="55" spans="1:26">
      <c r="A55" s="771"/>
      <c r="B55" s="724"/>
      <c r="C55" s="641"/>
      <c r="D55" s="52"/>
      <c r="E55" s="52"/>
      <c r="F55" s="52"/>
      <c r="G55" s="52"/>
      <c r="H55" s="52"/>
      <c r="I55" s="51"/>
      <c r="J55" s="897"/>
      <c r="K55" s="897"/>
      <c r="L55" s="749"/>
      <c r="M55" s="749"/>
      <c r="N55" s="750"/>
      <c r="O55" s="750"/>
      <c r="P55" s="750"/>
      <c r="Q55" s="750"/>
      <c r="R55" s="751"/>
      <c r="S55" s="748"/>
      <c r="T55" s="749"/>
      <c r="U55" s="750"/>
      <c r="V55" s="750"/>
      <c r="W55" s="750"/>
      <c r="X55" s="750"/>
      <c r="Y55" s="751"/>
      <c r="Z55" s="52"/>
    </row>
    <row r="56" spans="1:26">
      <c r="A56" s="771"/>
      <c r="B56" s="724"/>
      <c r="C56" s="641"/>
      <c r="D56" s="52"/>
      <c r="E56" s="52"/>
      <c r="F56" s="52"/>
      <c r="G56" s="52"/>
      <c r="H56" s="52"/>
      <c r="I56" s="51"/>
      <c r="J56" s="897"/>
      <c r="K56" s="897"/>
      <c r="L56" s="749"/>
      <c r="M56" s="749"/>
      <c r="N56" s="750"/>
      <c r="O56" s="750"/>
      <c r="P56" s="750"/>
      <c r="Q56" s="750"/>
      <c r="R56" s="751"/>
      <c r="S56" s="748"/>
      <c r="T56" s="749"/>
      <c r="U56" s="750"/>
      <c r="V56" s="750"/>
      <c r="W56" s="750"/>
      <c r="X56" s="750"/>
      <c r="Y56" s="751"/>
      <c r="Z56" s="52"/>
    </row>
    <row r="57" spans="1:26">
      <c r="A57" s="771"/>
      <c r="B57" s="724"/>
      <c r="C57" s="641"/>
      <c r="D57" s="52"/>
      <c r="E57" s="52"/>
      <c r="F57" s="52"/>
      <c r="G57" s="52"/>
      <c r="H57" s="52"/>
      <c r="I57" s="51"/>
      <c r="J57" s="897"/>
      <c r="K57" s="897"/>
      <c r="L57" s="749"/>
      <c r="M57" s="749"/>
      <c r="N57" s="750"/>
      <c r="O57" s="750"/>
      <c r="P57" s="750"/>
      <c r="Q57" s="750"/>
      <c r="R57" s="751"/>
      <c r="S57" s="748"/>
      <c r="T57" s="749"/>
      <c r="U57" s="750"/>
      <c r="V57" s="750"/>
      <c r="W57" s="750"/>
      <c r="X57" s="750"/>
      <c r="Y57" s="751"/>
      <c r="Z57" s="52"/>
    </row>
    <row r="58" spans="1:26">
      <c r="A58" s="771"/>
      <c r="B58" s="724"/>
      <c r="C58" s="641"/>
      <c r="D58" s="52"/>
      <c r="E58" s="52"/>
      <c r="F58" s="52"/>
      <c r="G58" s="52"/>
      <c r="H58" s="52"/>
      <c r="I58" s="51"/>
      <c r="J58" s="897"/>
      <c r="K58" s="897"/>
      <c r="L58" s="844"/>
      <c r="M58" s="749"/>
      <c r="N58" s="750"/>
      <c r="O58" s="750"/>
      <c r="P58" s="750"/>
      <c r="Q58" s="750"/>
      <c r="R58" s="751"/>
      <c r="S58" s="748"/>
      <c r="T58" s="749"/>
      <c r="U58" s="750"/>
      <c r="V58" s="750"/>
      <c r="W58" s="750"/>
      <c r="X58" s="750"/>
      <c r="Y58" s="751"/>
      <c r="Z58" s="52"/>
    </row>
    <row r="59" spans="1:26">
      <c r="A59" s="771"/>
      <c r="B59" s="724"/>
      <c r="C59" s="641"/>
      <c r="D59" s="52"/>
      <c r="E59" s="52"/>
      <c r="F59" s="52"/>
      <c r="G59" s="52"/>
      <c r="H59" s="52"/>
      <c r="I59" s="51"/>
      <c r="J59" s="897"/>
      <c r="K59" s="897"/>
      <c r="L59" s="749"/>
      <c r="M59" s="749"/>
      <c r="N59" s="750"/>
      <c r="O59" s="750"/>
      <c r="P59" s="750"/>
      <c r="Q59" s="756"/>
      <c r="R59" s="750"/>
      <c r="S59" s="748"/>
      <c r="T59" s="749"/>
      <c r="U59" s="750"/>
      <c r="V59" s="750"/>
      <c r="W59" s="750"/>
      <c r="X59" s="750"/>
      <c r="Y59" s="751"/>
      <c r="Z59" s="52"/>
    </row>
    <row r="60" spans="1:26">
      <c r="A60" s="771"/>
      <c r="B60" s="724"/>
      <c r="C60" s="641"/>
      <c r="D60" s="52"/>
      <c r="E60" s="52"/>
      <c r="F60" s="52"/>
      <c r="G60" s="52"/>
      <c r="H60" s="52"/>
      <c r="I60" s="51"/>
      <c r="J60" s="897"/>
      <c r="K60" s="897"/>
      <c r="L60" s="778"/>
      <c r="M60" s="757"/>
      <c r="N60" s="757"/>
      <c r="O60" s="757"/>
      <c r="P60" s="757"/>
      <c r="Q60" s="758"/>
      <c r="R60" s="759"/>
      <c r="S60" s="757"/>
      <c r="T60" s="757"/>
      <c r="U60" s="757"/>
      <c r="V60" s="757"/>
      <c r="W60" s="757"/>
      <c r="X60" s="758"/>
      <c r="Y60" s="778"/>
      <c r="Z60" s="52"/>
    </row>
    <row r="61" spans="1:26">
      <c r="A61" s="771"/>
      <c r="B61" s="724"/>
      <c r="C61" s="641"/>
      <c r="D61" s="52"/>
      <c r="E61" s="52"/>
      <c r="F61" s="52"/>
      <c r="G61" s="52"/>
      <c r="H61" s="52"/>
      <c r="I61" s="51"/>
      <c r="J61" s="897"/>
      <c r="K61" s="897"/>
      <c r="L61" s="757"/>
      <c r="M61" s="757"/>
      <c r="N61" s="757"/>
      <c r="O61" s="757"/>
      <c r="P61" s="757"/>
      <c r="Q61" s="758"/>
      <c r="R61" s="759"/>
      <c r="S61" s="757"/>
      <c r="T61" s="757"/>
      <c r="U61" s="757"/>
      <c r="V61" s="757"/>
      <c r="W61" s="757"/>
      <c r="X61" s="758"/>
      <c r="Y61" s="778"/>
      <c r="Z61" s="52"/>
    </row>
    <row r="62" spans="1:26">
      <c r="A62" s="771"/>
      <c r="B62" s="724"/>
      <c r="C62" s="641"/>
      <c r="D62" s="52"/>
      <c r="E62" s="52"/>
      <c r="F62" s="52"/>
      <c r="G62" s="52"/>
      <c r="H62" s="52"/>
      <c r="I62" s="51"/>
      <c r="J62" s="897"/>
      <c r="K62" s="897"/>
      <c r="L62" s="757"/>
      <c r="M62" s="757"/>
      <c r="N62" s="757"/>
      <c r="O62" s="757"/>
      <c r="P62" s="757"/>
      <c r="Q62" s="758"/>
      <c r="R62" s="759"/>
      <c r="S62" s="757"/>
      <c r="T62" s="757"/>
      <c r="U62" s="757"/>
      <c r="V62" s="757"/>
      <c r="W62" s="757"/>
      <c r="X62" s="758"/>
      <c r="Y62" s="778"/>
      <c r="Z62" s="52"/>
    </row>
    <row r="63" spans="1:26">
      <c r="A63" s="771"/>
      <c r="B63" s="724"/>
      <c r="C63" s="641"/>
      <c r="D63" s="52"/>
      <c r="E63" s="52"/>
      <c r="F63" s="52"/>
      <c r="G63" s="52"/>
      <c r="H63" s="52"/>
      <c r="I63" s="51"/>
      <c r="J63" s="897"/>
      <c r="K63" s="897"/>
      <c r="L63" s="757"/>
      <c r="M63" s="757"/>
      <c r="N63" s="757"/>
      <c r="O63" s="757"/>
      <c r="P63" s="757"/>
      <c r="Q63" s="758"/>
      <c r="R63" s="759"/>
      <c r="S63" s="757"/>
      <c r="T63" s="757"/>
      <c r="U63" s="757"/>
      <c r="V63" s="757"/>
      <c r="W63" s="757"/>
      <c r="X63" s="758"/>
      <c r="Y63" s="778"/>
      <c r="Z63" s="52"/>
    </row>
    <row r="64" spans="1:26">
      <c r="A64" s="771"/>
      <c r="B64" s="726"/>
      <c r="C64" s="727"/>
      <c r="D64" s="143"/>
      <c r="E64" s="143"/>
      <c r="F64" s="143"/>
      <c r="G64" s="143"/>
      <c r="H64" s="143"/>
      <c r="I64" s="142"/>
      <c r="J64" s="897"/>
      <c r="K64" s="897"/>
      <c r="L64" s="761"/>
      <c r="M64" s="761"/>
      <c r="N64" s="761"/>
      <c r="O64" s="761"/>
      <c r="P64" s="761"/>
      <c r="Q64" s="762"/>
      <c r="R64" s="763"/>
      <c r="S64" s="764"/>
      <c r="T64" s="761"/>
      <c r="U64" s="761"/>
      <c r="V64" s="761"/>
      <c r="W64" s="761"/>
      <c r="X64" s="762"/>
      <c r="Y64" s="761"/>
      <c r="Z64" s="52"/>
    </row>
    <row r="65" spans="1:26">
      <c r="A65" s="771"/>
      <c r="B65" s="724"/>
      <c r="C65" s="641"/>
      <c r="D65" s="52"/>
      <c r="E65" s="52"/>
      <c r="F65" s="52"/>
      <c r="G65" s="52"/>
      <c r="H65" s="52"/>
      <c r="I65" s="51"/>
      <c r="J65" s="897"/>
      <c r="K65" s="897"/>
      <c r="L65" s="749"/>
      <c r="M65" s="749"/>
      <c r="N65" s="750"/>
      <c r="O65" s="750"/>
      <c r="P65" s="750"/>
      <c r="Q65" s="750"/>
      <c r="R65" s="765"/>
      <c r="S65" s="749"/>
      <c r="T65" s="749"/>
      <c r="U65" s="750"/>
      <c r="V65" s="750"/>
      <c r="W65" s="750"/>
      <c r="X65" s="750"/>
      <c r="Y65" s="751"/>
      <c r="Z65" s="52"/>
    </row>
    <row r="66" spans="1:26">
      <c r="A66" s="771"/>
      <c r="B66" s="724"/>
      <c r="C66" s="641"/>
      <c r="D66" s="52"/>
      <c r="E66" s="52"/>
      <c r="F66" s="52"/>
      <c r="G66" s="52"/>
      <c r="H66" s="52"/>
      <c r="I66" s="51"/>
      <c r="J66" s="897"/>
      <c r="K66" s="897"/>
      <c r="L66" s="757"/>
      <c r="M66" s="757"/>
      <c r="N66" s="757"/>
      <c r="O66" s="757"/>
      <c r="P66" s="757"/>
      <c r="Q66" s="758"/>
      <c r="R66" s="759"/>
      <c r="S66" s="757"/>
      <c r="T66" s="757"/>
      <c r="U66" s="757"/>
      <c r="V66" s="757"/>
      <c r="W66" s="757"/>
      <c r="X66" s="758"/>
      <c r="Y66" s="778"/>
      <c r="Z66" s="52"/>
    </row>
    <row r="67" spans="1:26">
      <c r="A67" s="771"/>
      <c r="B67" s="725"/>
      <c r="C67" s="723"/>
      <c r="D67" s="138"/>
      <c r="E67" s="138"/>
      <c r="F67" s="138"/>
      <c r="G67" s="138"/>
      <c r="H67" s="138"/>
      <c r="I67" s="137"/>
      <c r="J67" s="897"/>
      <c r="K67" s="897"/>
      <c r="L67" s="761"/>
      <c r="M67" s="761"/>
      <c r="N67" s="761"/>
      <c r="O67" s="761"/>
      <c r="P67" s="761"/>
      <c r="Q67" s="762"/>
      <c r="R67" s="763"/>
      <c r="S67" s="761"/>
      <c r="T67" s="761"/>
      <c r="U67" s="761"/>
      <c r="V67" s="761"/>
      <c r="W67" s="761"/>
      <c r="X67" s="762"/>
      <c r="Y67" s="761"/>
      <c r="Z67" s="52"/>
    </row>
    <row r="68" spans="1:26">
      <c r="A68" s="771"/>
      <c r="B68" s="724"/>
      <c r="C68" s="641"/>
      <c r="D68" s="52"/>
      <c r="E68" s="52"/>
      <c r="F68" s="52"/>
      <c r="G68" s="52"/>
      <c r="H68" s="52"/>
      <c r="I68" s="51"/>
      <c r="J68" s="897"/>
      <c r="K68" s="897"/>
      <c r="L68" s="749"/>
      <c r="M68" s="749"/>
      <c r="N68" s="750"/>
      <c r="O68" s="750"/>
      <c r="P68" s="750"/>
      <c r="Q68" s="750"/>
      <c r="R68" s="765"/>
      <c r="S68" s="749"/>
      <c r="T68" s="749"/>
      <c r="U68" s="750"/>
      <c r="V68" s="750"/>
      <c r="W68" s="750"/>
      <c r="X68" s="750"/>
      <c r="Y68" s="751"/>
      <c r="Z68" s="52"/>
    </row>
    <row r="69" spans="1:26">
      <c r="A69" s="771"/>
      <c r="B69" s="724"/>
      <c r="C69" s="641"/>
      <c r="D69" s="52"/>
      <c r="E69" s="52"/>
      <c r="F69" s="52"/>
      <c r="G69" s="52"/>
      <c r="H69" s="52"/>
      <c r="I69" s="51"/>
      <c r="J69" s="897"/>
      <c r="K69" s="897"/>
      <c r="L69" s="757"/>
      <c r="M69" s="757"/>
      <c r="N69" s="757"/>
      <c r="O69" s="757"/>
      <c r="P69" s="757"/>
      <c r="Q69" s="758"/>
      <c r="R69" s="759"/>
      <c r="S69" s="757"/>
      <c r="T69" s="757"/>
      <c r="U69" s="757"/>
      <c r="V69" s="757"/>
      <c r="W69" s="757"/>
      <c r="X69" s="758"/>
      <c r="Y69" s="778"/>
      <c r="Z69" s="52"/>
    </row>
    <row r="70" spans="1:26">
      <c r="A70" s="771"/>
      <c r="B70" s="725"/>
      <c r="C70" s="723"/>
      <c r="D70" s="138"/>
      <c r="E70" s="138"/>
      <c r="F70" s="138"/>
      <c r="G70" s="138"/>
      <c r="H70" s="138"/>
      <c r="I70" s="137"/>
      <c r="J70" s="897"/>
      <c r="K70" s="897"/>
      <c r="L70" s="761"/>
      <c r="M70" s="761"/>
      <c r="N70" s="761"/>
      <c r="O70" s="761"/>
      <c r="P70" s="761"/>
      <c r="Q70" s="762"/>
      <c r="R70" s="763"/>
      <c r="S70" s="764"/>
      <c r="T70" s="761"/>
      <c r="U70" s="761"/>
      <c r="V70" s="761"/>
      <c r="W70" s="761"/>
      <c r="X70" s="762"/>
      <c r="Y70" s="761"/>
      <c r="Z70" s="52"/>
    </row>
    <row r="71" spans="1:26">
      <c r="A71" s="771"/>
      <c r="B71" s="724"/>
      <c r="C71" s="641"/>
      <c r="D71" s="52"/>
      <c r="E71" s="52"/>
      <c r="F71" s="52"/>
      <c r="G71" s="52"/>
      <c r="H71" s="52"/>
      <c r="I71" s="51"/>
      <c r="J71" s="897"/>
      <c r="K71" s="897"/>
      <c r="L71" s="749"/>
      <c r="M71" s="749"/>
      <c r="N71" s="750"/>
      <c r="O71" s="750"/>
      <c r="P71" s="750"/>
      <c r="Q71" s="750"/>
      <c r="R71" s="765"/>
      <c r="S71" s="749"/>
      <c r="T71" s="749"/>
      <c r="U71" s="750"/>
      <c r="V71" s="750"/>
      <c r="W71" s="750"/>
      <c r="X71" s="750"/>
      <c r="Y71" s="751"/>
      <c r="Z71" s="52"/>
    </row>
    <row r="72" spans="1:26">
      <c r="A72" s="771"/>
      <c r="B72" s="724"/>
      <c r="C72" s="641"/>
      <c r="D72" s="52"/>
      <c r="E72" s="52"/>
      <c r="F72" s="52"/>
      <c r="G72" s="52"/>
      <c r="H72" s="52"/>
      <c r="I72" s="51"/>
      <c r="J72" s="897"/>
      <c r="K72" s="897"/>
      <c r="L72" s="757"/>
      <c r="M72" s="757"/>
      <c r="N72" s="757"/>
      <c r="O72" s="757"/>
      <c r="P72" s="757"/>
      <c r="Q72" s="758"/>
      <c r="R72" s="759"/>
      <c r="S72" s="757"/>
      <c r="T72" s="757"/>
      <c r="U72" s="757"/>
      <c r="V72" s="757"/>
      <c r="W72" s="757"/>
      <c r="X72" s="758"/>
      <c r="Y72" s="778"/>
      <c r="Z72" s="52"/>
    </row>
    <row r="73" spans="1:26">
      <c r="A73" s="771"/>
      <c r="B73" s="724"/>
      <c r="C73" s="641"/>
      <c r="D73" s="52"/>
      <c r="E73" s="52"/>
      <c r="F73" s="52"/>
      <c r="G73" s="52"/>
      <c r="H73" s="52"/>
      <c r="I73" s="51"/>
      <c r="J73" s="897"/>
      <c r="K73" s="897"/>
      <c r="L73" s="761"/>
      <c r="M73" s="761"/>
      <c r="N73" s="761"/>
      <c r="O73" s="761"/>
      <c r="P73" s="761"/>
      <c r="Q73" s="762"/>
      <c r="R73" s="763"/>
      <c r="S73" s="764"/>
      <c r="T73" s="761"/>
      <c r="U73" s="761"/>
      <c r="V73" s="761"/>
      <c r="W73" s="761"/>
      <c r="X73" s="762"/>
      <c r="Y73" s="761"/>
      <c r="Z73" s="52"/>
    </row>
    <row r="74" spans="1:26">
      <c r="A74" s="771"/>
      <c r="B74" s="817"/>
      <c r="C74" s="818"/>
      <c r="D74" s="816"/>
      <c r="E74" s="816"/>
      <c r="F74" s="816"/>
      <c r="G74" s="816"/>
      <c r="H74" s="816"/>
      <c r="I74" s="888"/>
      <c r="J74" s="897"/>
      <c r="K74" s="897"/>
      <c r="L74" s="749"/>
      <c r="M74" s="749"/>
      <c r="N74" s="750"/>
      <c r="O74" s="750"/>
      <c r="P74" s="750"/>
      <c r="Q74" s="750"/>
      <c r="R74" s="765"/>
      <c r="S74" s="749"/>
      <c r="T74" s="749"/>
      <c r="U74" s="750"/>
      <c r="V74" s="750"/>
      <c r="W74" s="750"/>
      <c r="X74" s="750"/>
      <c r="Y74" s="751"/>
      <c r="Z74" s="52"/>
    </row>
    <row r="75" spans="1:26">
      <c r="A75" s="771"/>
      <c r="B75" s="724"/>
      <c r="C75" s="641"/>
      <c r="D75" s="52"/>
      <c r="E75" s="52"/>
      <c r="F75" s="52"/>
      <c r="G75" s="52"/>
      <c r="H75" s="52"/>
      <c r="I75" s="51"/>
      <c r="J75" s="897"/>
      <c r="K75" s="897"/>
      <c r="L75" s="757"/>
      <c r="M75" s="757"/>
      <c r="N75" s="757"/>
      <c r="O75" s="757"/>
      <c r="P75" s="757"/>
      <c r="Q75" s="758"/>
      <c r="R75" s="759"/>
      <c r="S75" s="757"/>
      <c r="T75" s="757"/>
      <c r="U75" s="757"/>
      <c r="V75" s="757"/>
      <c r="W75" s="757"/>
      <c r="X75" s="758"/>
      <c r="Y75" s="778"/>
      <c r="Z75" s="52"/>
    </row>
    <row r="76" spans="1:26">
      <c r="A76" s="771"/>
      <c r="B76" s="725"/>
      <c r="C76" s="723"/>
      <c r="D76" s="138"/>
      <c r="E76" s="138"/>
      <c r="F76" s="138"/>
      <c r="G76" s="138"/>
      <c r="H76" s="138"/>
      <c r="I76" s="137"/>
      <c r="J76" s="897"/>
      <c r="K76" s="897"/>
      <c r="L76" s="761"/>
      <c r="M76" s="761"/>
      <c r="N76" s="761"/>
      <c r="O76" s="761"/>
      <c r="P76" s="761"/>
      <c r="Q76" s="762"/>
      <c r="R76" s="763"/>
      <c r="S76" s="764"/>
      <c r="T76" s="761"/>
      <c r="U76" s="761"/>
      <c r="V76" s="761"/>
      <c r="W76" s="761"/>
      <c r="X76" s="762"/>
      <c r="Y76" s="761"/>
      <c r="Z76" s="52"/>
    </row>
    <row r="77" spans="1:26">
      <c r="A77" s="771"/>
      <c r="B77" s="724"/>
      <c r="C77" s="641"/>
      <c r="D77" s="52"/>
      <c r="E77" s="52"/>
      <c r="F77" s="52"/>
      <c r="G77" s="52"/>
      <c r="H77" s="52"/>
      <c r="I77" s="51"/>
      <c r="J77" s="897"/>
      <c r="K77" s="897"/>
      <c r="L77" s="749"/>
      <c r="M77" s="749"/>
      <c r="N77" s="750"/>
      <c r="O77" s="750"/>
      <c r="P77" s="750"/>
      <c r="Q77" s="750"/>
      <c r="R77" s="765"/>
      <c r="S77" s="749"/>
      <c r="T77" s="749"/>
      <c r="U77" s="750"/>
      <c r="V77" s="750"/>
      <c r="W77" s="750"/>
      <c r="X77" s="750"/>
      <c r="Y77" s="751"/>
      <c r="Z77" s="52"/>
    </row>
    <row r="78" spans="1:26">
      <c r="A78" s="771"/>
      <c r="B78" s="724"/>
      <c r="C78" s="641"/>
      <c r="D78" s="52"/>
      <c r="E78" s="52"/>
      <c r="F78" s="52"/>
      <c r="G78" s="52"/>
      <c r="H78" s="52"/>
      <c r="I78" s="51"/>
      <c r="J78" s="897"/>
      <c r="K78" s="897"/>
      <c r="L78" s="757"/>
      <c r="M78" s="757"/>
      <c r="N78" s="757"/>
      <c r="O78" s="757"/>
      <c r="P78" s="757"/>
      <c r="Q78" s="758"/>
      <c r="R78" s="759"/>
      <c r="S78" s="757"/>
      <c r="T78" s="757"/>
      <c r="U78" s="757"/>
      <c r="V78" s="757"/>
      <c r="W78" s="757"/>
      <c r="X78" s="758"/>
      <c r="Y78" s="778"/>
      <c r="Z78" s="52"/>
    </row>
    <row r="79" spans="1:26">
      <c r="A79" s="771"/>
      <c r="B79" s="725"/>
      <c r="C79" s="723"/>
      <c r="D79" s="138"/>
      <c r="E79" s="138"/>
      <c r="F79" s="138"/>
      <c r="G79" s="138"/>
      <c r="H79" s="138"/>
      <c r="I79" s="137"/>
      <c r="J79" s="897"/>
      <c r="K79" s="897"/>
      <c r="L79" s="761"/>
      <c r="M79" s="761"/>
      <c r="N79" s="761"/>
      <c r="O79" s="761"/>
      <c r="P79" s="761"/>
      <c r="Q79" s="762"/>
      <c r="R79" s="763"/>
      <c r="S79" s="764"/>
      <c r="T79" s="761"/>
      <c r="U79" s="761"/>
      <c r="V79" s="761"/>
      <c r="W79" s="761"/>
      <c r="X79" s="762"/>
      <c r="Y79" s="761"/>
      <c r="Z79" s="52"/>
    </row>
    <row r="80" spans="1:26">
      <c r="A80" s="771"/>
      <c r="B80" s="724"/>
      <c r="C80" s="641"/>
      <c r="D80" s="52"/>
      <c r="E80" s="52"/>
      <c r="F80" s="52"/>
      <c r="G80" s="52"/>
      <c r="H80" s="52"/>
      <c r="I80" s="51"/>
      <c r="J80" s="897"/>
      <c r="K80" s="897"/>
      <c r="L80" s="749"/>
      <c r="M80" s="749"/>
      <c r="N80" s="750"/>
      <c r="O80" s="750"/>
      <c r="P80" s="750"/>
      <c r="Q80" s="750"/>
      <c r="R80" s="765"/>
      <c r="S80" s="749"/>
      <c r="T80" s="749"/>
      <c r="U80" s="750"/>
      <c r="V80" s="750"/>
      <c r="W80" s="750"/>
      <c r="X80" s="750"/>
      <c r="Y80" s="751"/>
      <c r="Z80" s="52"/>
    </row>
    <row r="81" spans="1:26">
      <c r="A81" s="771"/>
      <c r="B81" s="724"/>
      <c r="C81" s="641"/>
      <c r="D81" s="52"/>
      <c r="E81" s="52"/>
      <c r="F81" s="52"/>
      <c r="G81" s="52"/>
      <c r="H81" s="52"/>
      <c r="I81" s="51"/>
      <c r="J81" s="897"/>
      <c r="K81" s="897"/>
      <c r="L81" s="757"/>
      <c r="M81" s="757"/>
      <c r="N81" s="757"/>
      <c r="O81" s="757"/>
      <c r="P81" s="757"/>
      <c r="Q81" s="758"/>
      <c r="R81" s="759"/>
      <c r="S81" s="757"/>
      <c r="T81" s="757"/>
      <c r="U81" s="757"/>
      <c r="V81" s="757"/>
      <c r="W81" s="757"/>
      <c r="X81" s="758"/>
      <c r="Y81" s="778"/>
      <c r="Z81" s="52"/>
    </row>
    <row r="82" spans="1:26">
      <c r="A82" s="771"/>
      <c r="B82" s="725"/>
      <c r="C82" s="723"/>
      <c r="D82" s="138"/>
      <c r="E82" s="138"/>
      <c r="F82" s="138"/>
      <c r="G82" s="138"/>
      <c r="H82" s="138"/>
      <c r="I82" s="137"/>
      <c r="J82" s="897"/>
      <c r="K82" s="897"/>
      <c r="L82" s="761"/>
      <c r="M82" s="761"/>
      <c r="N82" s="761"/>
      <c r="O82" s="761"/>
      <c r="P82" s="761"/>
      <c r="Q82" s="762"/>
      <c r="R82" s="763"/>
      <c r="S82" s="764"/>
      <c r="T82" s="761"/>
      <c r="U82" s="761"/>
      <c r="V82" s="761"/>
      <c r="W82" s="761"/>
      <c r="X82" s="762"/>
      <c r="Y82" s="761"/>
      <c r="Z82" s="52"/>
    </row>
    <row r="83" spans="1:26">
      <c r="A83" s="771"/>
      <c r="B83" s="724"/>
      <c r="C83" s="728"/>
      <c r="D83" s="729"/>
      <c r="E83" s="729"/>
      <c r="F83" s="729"/>
      <c r="G83" s="729"/>
      <c r="H83" s="729"/>
      <c r="I83" s="889"/>
      <c r="J83" s="897"/>
      <c r="K83" s="897"/>
      <c r="L83" s="749"/>
      <c r="M83" s="749"/>
      <c r="N83" s="750"/>
      <c r="O83" s="750"/>
      <c r="P83" s="750"/>
      <c r="Q83" s="750"/>
      <c r="R83" s="765"/>
      <c r="S83" s="749"/>
      <c r="T83" s="749"/>
      <c r="U83" s="750"/>
      <c r="V83" s="750"/>
      <c r="W83" s="750"/>
      <c r="X83" s="750"/>
      <c r="Y83" s="751"/>
      <c r="Z83" s="52"/>
    </row>
    <row r="84" spans="1:26">
      <c r="A84" s="771"/>
      <c r="B84" s="724"/>
      <c r="C84" s="728"/>
      <c r="D84" s="729"/>
      <c r="E84" s="729"/>
      <c r="F84" s="729"/>
      <c r="G84" s="729"/>
      <c r="H84" s="729"/>
      <c r="I84" s="889"/>
      <c r="J84" s="897"/>
      <c r="K84" s="897"/>
      <c r="L84" s="757"/>
      <c r="M84" s="757"/>
      <c r="N84" s="757"/>
      <c r="O84" s="757"/>
      <c r="P84" s="757"/>
      <c r="Q84" s="758"/>
      <c r="R84" s="759"/>
      <c r="S84" s="757"/>
      <c r="T84" s="757"/>
      <c r="U84" s="757"/>
      <c r="V84" s="757"/>
      <c r="W84" s="757"/>
      <c r="X84" s="758"/>
      <c r="Y84" s="778"/>
      <c r="Z84" s="52"/>
    </row>
    <row r="85" spans="1:26">
      <c r="A85" s="771"/>
      <c r="B85" s="726"/>
      <c r="C85" s="727"/>
      <c r="D85" s="143"/>
      <c r="E85" s="143"/>
      <c r="F85" s="143"/>
      <c r="G85" s="143"/>
      <c r="H85" s="143"/>
      <c r="I85" s="142"/>
      <c r="J85" s="897"/>
      <c r="K85" s="897"/>
      <c r="L85" s="761"/>
      <c r="M85" s="761"/>
      <c r="N85" s="761"/>
      <c r="O85" s="761"/>
      <c r="P85" s="761"/>
      <c r="Q85" s="762"/>
      <c r="R85" s="763"/>
      <c r="S85" s="764"/>
      <c r="T85" s="761"/>
      <c r="U85" s="761"/>
      <c r="V85" s="761"/>
      <c r="W85" s="761"/>
      <c r="X85" s="762"/>
      <c r="Y85" s="761"/>
      <c r="Z85" s="52"/>
    </row>
    <row r="86" spans="1:26">
      <c r="A86" s="771"/>
      <c r="B86" s="724"/>
      <c r="C86" s="641"/>
      <c r="D86" s="52"/>
      <c r="E86" s="52"/>
      <c r="F86" s="52"/>
      <c r="G86" s="52"/>
      <c r="H86" s="52"/>
      <c r="I86" s="51"/>
      <c r="J86" s="897"/>
      <c r="K86" s="897"/>
      <c r="L86" s="749"/>
      <c r="M86" s="749"/>
      <c r="N86" s="750"/>
      <c r="O86" s="750"/>
      <c r="P86" s="750"/>
      <c r="Q86" s="750"/>
      <c r="R86" s="765"/>
      <c r="S86" s="749"/>
      <c r="T86" s="749"/>
      <c r="U86" s="750"/>
      <c r="V86" s="750"/>
      <c r="W86" s="750"/>
      <c r="X86" s="750"/>
      <c r="Y86" s="751"/>
      <c r="Z86" s="52"/>
    </row>
    <row r="87" spans="1:26">
      <c r="A87" s="771"/>
      <c r="B87" s="724"/>
      <c r="C87" s="641"/>
      <c r="D87" s="52"/>
      <c r="E87" s="52"/>
      <c r="F87" s="52"/>
      <c r="G87" s="52"/>
      <c r="H87" s="52"/>
      <c r="I87" s="51"/>
      <c r="J87" s="897"/>
      <c r="K87" s="897"/>
      <c r="L87" s="757"/>
      <c r="M87" s="757"/>
      <c r="N87" s="757"/>
      <c r="O87" s="757"/>
      <c r="P87" s="757"/>
      <c r="Q87" s="758"/>
      <c r="R87" s="759"/>
      <c r="S87" s="757"/>
      <c r="T87" s="757"/>
      <c r="U87" s="757"/>
      <c r="V87" s="757"/>
      <c r="W87" s="757"/>
      <c r="X87" s="758"/>
      <c r="Y87" s="778"/>
      <c r="Z87" s="52"/>
    </row>
    <row r="88" spans="1:26">
      <c r="A88" s="772"/>
      <c r="B88" s="725"/>
      <c r="C88" s="723"/>
      <c r="D88" s="138"/>
      <c r="E88" s="138"/>
      <c r="F88" s="138"/>
      <c r="G88" s="138"/>
      <c r="H88" s="138"/>
      <c r="I88" s="137"/>
      <c r="J88" s="897"/>
      <c r="K88" s="897"/>
      <c r="L88" s="761"/>
      <c r="M88" s="761"/>
      <c r="N88" s="761"/>
      <c r="O88" s="761"/>
      <c r="P88" s="761"/>
      <c r="Q88" s="762"/>
      <c r="R88" s="763"/>
      <c r="S88" s="764"/>
      <c r="T88" s="761"/>
      <c r="U88" s="761"/>
      <c r="V88" s="761"/>
      <c r="W88" s="761"/>
      <c r="X88" s="762"/>
      <c r="Y88" s="761"/>
      <c r="Z88" s="52"/>
    </row>
    <row r="89" spans="1:26">
      <c r="A89" s="770"/>
      <c r="B89" s="822"/>
      <c r="C89" s="823"/>
      <c r="D89" s="848"/>
      <c r="E89" s="848"/>
      <c r="F89" s="848"/>
      <c r="G89" s="848"/>
      <c r="H89" s="848"/>
      <c r="I89" s="887"/>
      <c r="J89" s="897"/>
      <c r="K89" s="897"/>
      <c r="L89" s="894"/>
      <c r="M89" s="746"/>
      <c r="N89" s="734"/>
      <c r="O89" s="734"/>
      <c r="P89" s="734"/>
      <c r="Q89" s="734"/>
      <c r="R89" s="747"/>
      <c r="S89" s="745"/>
      <c r="T89" s="746"/>
      <c r="U89" s="734"/>
      <c r="V89" s="734"/>
      <c r="W89" s="734"/>
      <c r="X89" s="734"/>
      <c r="Y89" s="777"/>
      <c r="Z89" s="52"/>
    </row>
    <row r="90" spans="1:26">
      <c r="A90" s="771"/>
      <c r="B90" s="724"/>
      <c r="C90" s="641"/>
      <c r="D90" s="52"/>
      <c r="E90" s="52"/>
      <c r="F90" s="52"/>
      <c r="G90" s="52"/>
      <c r="H90" s="52"/>
      <c r="I90" s="51"/>
      <c r="J90" s="897"/>
      <c r="K90" s="897"/>
      <c r="L90" s="749"/>
      <c r="M90" s="749"/>
      <c r="N90" s="750"/>
      <c r="O90" s="750"/>
      <c r="P90" s="750"/>
      <c r="Q90" s="750"/>
      <c r="R90" s="751"/>
      <c r="S90" s="748"/>
      <c r="T90" s="749"/>
      <c r="U90" s="750"/>
      <c r="V90" s="750"/>
      <c r="W90" s="750"/>
      <c r="X90" s="750"/>
      <c r="Y90" s="751"/>
      <c r="Z90" s="52"/>
    </row>
    <row r="91" spans="1:26">
      <c r="A91" s="771"/>
      <c r="B91" s="724"/>
      <c r="C91" s="641"/>
      <c r="D91" s="52"/>
      <c r="E91" s="52"/>
      <c r="F91" s="52"/>
      <c r="G91" s="52"/>
      <c r="H91" s="52"/>
      <c r="I91" s="51"/>
      <c r="J91" s="897"/>
      <c r="K91" s="897"/>
      <c r="L91" s="749"/>
      <c r="M91" s="749"/>
      <c r="N91" s="750"/>
      <c r="O91" s="750"/>
      <c r="P91" s="750"/>
      <c r="Q91" s="750"/>
      <c r="R91" s="751"/>
      <c r="S91" s="748"/>
      <c r="T91" s="749"/>
      <c r="U91" s="750"/>
      <c r="V91" s="750"/>
      <c r="W91" s="750"/>
      <c r="X91" s="750"/>
      <c r="Y91" s="751"/>
      <c r="Z91" s="52"/>
    </row>
    <row r="92" spans="1:26">
      <c r="A92" s="771"/>
      <c r="B92" s="724"/>
      <c r="C92" s="641"/>
      <c r="D92" s="52"/>
      <c r="E92" s="52"/>
      <c r="F92" s="52"/>
      <c r="G92" s="52"/>
      <c r="H92" s="52"/>
      <c r="I92" s="51"/>
      <c r="J92" s="897"/>
      <c r="K92" s="897"/>
      <c r="L92" s="749"/>
      <c r="M92" s="749"/>
      <c r="N92" s="750"/>
      <c r="O92" s="750"/>
      <c r="P92" s="750"/>
      <c r="Q92" s="750"/>
      <c r="R92" s="751"/>
      <c r="S92" s="748"/>
      <c r="T92" s="749"/>
      <c r="U92" s="750"/>
      <c r="V92" s="750"/>
      <c r="W92" s="750"/>
      <c r="X92" s="750"/>
      <c r="Y92" s="751"/>
      <c r="Z92" s="52"/>
    </row>
    <row r="93" spans="1:26">
      <c r="A93" s="771"/>
      <c r="B93" s="724"/>
      <c r="C93" s="641"/>
      <c r="D93" s="52"/>
      <c r="E93" s="52"/>
      <c r="F93" s="52"/>
      <c r="G93" s="52"/>
      <c r="H93" s="52"/>
      <c r="I93" s="51"/>
      <c r="J93" s="897"/>
      <c r="K93" s="897"/>
      <c r="L93" s="749"/>
      <c r="M93" s="749"/>
      <c r="N93" s="750"/>
      <c r="O93" s="750"/>
      <c r="P93" s="750"/>
      <c r="Q93" s="750"/>
      <c r="R93" s="751"/>
      <c r="S93" s="748"/>
      <c r="T93" s="749"/>
      <c r="U93" s="750"/>
      <c r="V93" s="750"/>
      <c r="W93" s="750"/>
      <c r="X93" s="750"/>
      <c r="Y93" s="751"/>
      <c r="Z93" s="52"/>
    </row>
    <row r="94" spans="1:26">
      <c r="A94" s="771"/>
      <c r="B94" s="725"/>
      <c r="C94" s="723"/>
      <c r="D94" s="138"/>
      <c r="E94" s="138"/>
      <c r="F94" s="138"/>
      <c r="G94" s="138"/>
      <c r="H94" s="138"/>
      <c r="I94" s="137"/>
      <c r="J94" s="897"/>
      <c r="K94" s="897"/>
      <c r="L94" s="753"/>
      <c r="M94" s="753"/>
      <c r="N94" s="754"/>
      <c r="O94" s="754"/>
      <c r="P94" s="754"/>
      <c r="Q94" s="754"/>
      <c r="R94" s="755"/>
      <c r="S94" s="752"/>
      <c r="T94" s="753"/>
      <c r="U94" s="754"/>
      <c r="V94" s="754"/>
      <c r="W94" s="754"/>
      <c r="X94" s="754"/>
      <c r="Y94" s="755"/>
      <c r="Z94" s="52"/>
    </row>
    <row r="95" spans="1:26">
      <c r="A95" s="771"/>
      <c r="B95" s="724"/>
      <c r="C95" s="641"/>
      <c r="D95" s="52"/>
      <c r="E95" s="52"/>
      <c r="F95" s="52"/>
      <c r="G95" s="52"/>
      <c r="H95" s="52"/>
      <c r="I95" s="51"/>
      <c r="J95" s="897"/>
      <c r="K95" s="897"/>
      <c r="L95" s="749"/>
      <c r="M95" s="749"/>
      <c r="N95" s="750"/>
      <c r="O95" s="750"/>
      <c r="P95" s="750"/>
      <c r="Q95" s="750"/>
      <c r="R95" s="751"/>
      <c r="S95" s="748"/>
      <c r="T95" s="749"/>
      <c r="U95" s="750"/>
      <c r="V95" s="750"/>
      <c r="W95" s="750"/>
      <c r="X95" s="750"/>
      <c r="Y95" s="751"/>
      <c r="Z95" s="52"/>
    </row>
    <row r="96" spans="1:26">
      <c r="A96" s="771"/>
      <c r="B96" s="724"/>
      <c r="C96" s="641"/>
      <c r="D96" s="52"/>
      <c r="E96" s="52"/>
      <c r="F96" s="52"/>
      <c r="G96" s="52"/>
      <c r="H96" s="52"/>
      <c r="I96" s="51"/>
      <c r="J96" s="897"/>
      <c r="K96" s="897"/>
      <c r="L96" s="749"/>
      <c r="M96" s="749"/>
      <c r="N96" s="750"/>
      <c r="O96" s="750"/>
      <c r="P96" s="750"/>
      <c r="Q96" s="750"/>
      <c r="R96" s="751"/>
      <c r="S96" s="748"/>
      <c r="T96" s="749"/>
      <c r="U96" s="750"/>
      <c r="V96" s="750"/>
      <c r="W96" s="750"/>
      <c r="X96" s="750"/>
      <c r="Y96" s="751"/>
      <c r="Z96" s="52"/>
    </row>
    <row r="97" spans="1:26">
      <c r="A97" s="771"/>
      <c r="B97" s="724"/>
      <c r="C97" s="641"/>
      <c r="D97" s="52"/>
      <c r="E97" s="52"/>
      <c r="F97" s="52"/>
      <c r="G97" s="52"/>
      <c r="H97" s="52"/>
      <c r="I97" s="51"/>
      <c r="J97" s="897"/>
      <c r="K97" s="897"/>
      <c r="L97" s="749"/>
      <c r="M97" s="749"/>
      <c r="N97" s="750"/>
      <c r="O97" s="750"/>
      <c r="P97" s="750"/>
      <c r="Q97" s="750"/>
      <c r="R97" s="751"/>
      <c r="S97" s="748"/>
      <c r="T97" s="749"/>
      <c r="U97" s="750"/>
      <c r="V97" s="750"/>
      <c r="W97" s="750"/>
      <c r="X97" s="750"/>
      <c r="Y97" s="751"/>
      <c r="Z97" s="52"/>
    </row>
    <row r="98" spans="1:26">
      <c r="A98" s="771"/>
      <c r="B98" s="724"/>
      <c r="C98" s="641"/>
      <c r="D98" s="52"/>
      <c r="E98" s="52"/>
      <c r="F98" s="52"/>
      <c r="G98" s="52"/>
      <c r="H98" s="52"/>
      <c r="I98" s="51"/>
      <c r="J98" s="897"/>
      <c r="K98" s="897"/>
      <c r="L98" s="749"/>
      <c r="M98" s="749"/>
      <c r="N98" s="750"/>
      <c r="O98" s="750"/>
      <c r="P98" s="750"/>
      <c r="Q98" s="750"/>
      <c r="R98" s="751"/>
      <c r="S98" s="748"/>
      <c r="T98" s="749"/>
      <c r="U98" s="750"/>
      <c r="V98" s="750"/>
      <c r="W98" s="750"/>
      <c r="X98" s="750"/>
      <c r="Y98" s="751"/>
      <c r="Z98" s="52"/>
    </row>
    <row r="99" spans="1:26">
      <c r="A99" s="771"/>
      <c r="B99" s="724"/>
      <c r="C99" s="641"/>
      <c r="D99" s="52"/>
      <c r="E99" s="52"/>
      <c r="F99" s="52"/>
      <c r="G99" s="52"/>
      <c r="H99" s="52"/>
      <c r="I99" s="51"/>
      <c r="J99" s="897"/>
      <c r="K99" s="897"/>
      <c r="L99" s="749"/>
      <c r="M99" s="749"/>
      <c r="N99" s="750"/>
      <c r="O99" s="750"/>
      <c r="P99" s="750"/>
      <c r="Q99" s="750"/>
      <c r="R99" s="751"/>
      <c r="S99" s="748"/>
      <c r="T99" s="749"/>
      <c r="U99" s="750"/>
      <c r="V99" s="750"/>
      <c r="W99" s="750"/>
      <c r="X99" s="750"/>
      <c r="Y99" s="751"/>
      <c r="Z99" s="52"/>
    </row>
    <row r="100" spans="1:26">
      <c r="A100" s="771"/>
      <c r="B100" s="724"/>
      <c r="C100" s="641"/>
      <c r="D100" s="52"/>
      <c r="E100" s="52"/>
      <c r="F100" s="52"/>
      <c r="G100" s="52"/>
      <c r="H100" s="52"/>
      <c r="I100" s="51"/>
      <c r="J100" s="897"/>
      <c r="K100" s="897"/>
      <c r="L100" s="844"/>
      <c r="M100" s="749"/>
      <c r="N100" s="750"/>
      <c r="O100" s="750"/>
      <c r="P100" s="750"/>
      <c r="Q100" s="750"/>
      <c r="R100" s="751"/>
      <c r="S100" s="748"/>
      <c r="T100" s="749"/>
      <c r="U100" s="750"/>
      <c r="V100" s="750"/>
      <c r="W100" s="750"/>
      <c r="X100" s="750"/>
      <c r="Y100" s="751"/>
      <c r="Z100" s="52"/>
    </row>
    <row r="101" spans="1:26">
      <c r="A101" s="771"/>
      <c r="B101" s="724"/>
      <c r="C101" s="641"/>
      <c r="D101" s="52"/>
      <c r="E101" s="52"/>
      <c r="F101" s="52"/>
      <c r="G101" s="52"/>
      <c r="H101" s="52"/>
      <c r="I101" s="51"/>
      <c r="J101" s="897"/>
      <c r="K101" s="897"/>
      <c r="L101" s="749"/>
      <c r="M101" s="749"/>
      <c r="N101" s="750"/>
      <c r="O101" s="750"/>
      <c r="P101" s="750"/>
      <c r="Q101" s="756"/>
      <c r="R101" s="750"/>
      <c r="S101" s="748"/>
      <c r="T101" s="749"/>
      <c r="U101" s="750"/>
      <c r="V101" s="750"/>
      <c r="W101" s="750"/>
      <c r="X101" s="750"/>
      <c r="Y101" s="751"/>
      <c r="Z101" s="52"/>
    </row>
    <row r="102" spans="1:26">
      <c r="A102" s="771"/>
      <c r="B102" s="724"/>
      <c r="C102" s="641"/>
      <c r="D102" s="52"/>
      <c r="E102" s="52"/>
      <c r="F102" s="52"/>
      <c r="G102" s="52"/>
      <c r="H102" s="52"/>
      <c r="I102" s="51"/>
      <c r="J102" s="897"/>
      <c r="K102" s="897"/>
      <c r="L102" s="778"/>
      <c r="M102" s="757"/>
      <c r="N102" s="757"/>
      <c r="O102" s="757"/>
      <c r="P102" s="757"/>
      <c r="Q102" s="758"/>
      <c r="R102" s="759"/>
      <c r="S102" s="757"/>
      <c r="T102" s="757"/>
      <c r="U102" s="757"/>
      <c r="V102" s="757"/>
      <c r="W102" s="757"/>
      <c r="X102" s="758"/>
      <c r="Y102" s="778"/>
      <c r="Z102" s="52"/>
    </row>
    <row r="103" spans="1:26">
      <c r="A103" s="771"/>
      <c r="B103" s="724"/>
      <c r="C103" s="641"/>
      <c r="D103" s="52"/>
      <c r="E103" s="52"/>
      <c r="F103" s="52"/>
      <c r="G103" s="52"/>
      <c r="H103" s="52"/>
      <c r="I103" s="51"/>
      <c r="J103" s="897"/>
      <c r="K103" s="897"/>
      <c r="L103" s="757"/>
      <c r="M103" s="757"/>
      <c r="N103" s="757"/>
      <c r="O103" s="757"/>
      <c r="P103" s="757"/>
      <c r="Q103" s="758"/>
      <c r="R103" s="759"/>
      <c r="S103" s="757"/>
      <c r="T103" s="757"/>
      <c r="U103" s="757"/>
      <c r="V103" s="757"/>
      <c r="W103" s="757"/>
      <c r="X103" s="758"/>
      <c r="Y103" s="778"/>
      <c r="Z103" s="52"/>
    </row>
    <row r="104" spans="1:26">
      <c r="A104" s="771"/>
      <c r="B104" s="724"/>
      <c r="C104" s="641"/>
      <c r="D104" s="52"/>
      <c r="E104" s="52"/>
      <c r="F104" s="52"/>
      <c r="G104" s="52"/>
      <c r="H104" s="52"/>
      <c r="I104" s="51"/>
      <c r="J104" s="897"/>
      <c r="K104" s="897"/>
      <c r="L104" s="757"/>
      <c r="M104" s="757"/>
      <c r="N104" s="757"/>
      <c r="O104" s="757"/>
      <c r="P104" s="757"/>
      <c r="Q104" s="758"/>
      <c r="R104" s="759"/>
      <c r="S104" s="757"/>
      <c r="T104" s="757"/>
      <c r="U104" s="757"/>
      <c r="V104" s="757"/>
      <c r="W104" s="757"/>
      <c r="X104" s="758"/>
      <c r="Y104" s="778"/>
      <c r="Z104" s="52"/>
    </row>
    <row r="105" spans="1:26">
      <c r="A105" s="771"/>
      <c r="B105" s="724"/>
      <c r="C105" s="641"/>
      <c r="D105" s="52"/>
      <c r="E105" s="52"/>
      <c r="F105" s="52"/>
      <c r="G105" s="52"/>
      <c r="H105" s="52"/>
      <c r="I105" s="51"/>
      <c r="J105" s="897"/>
      <c r="K105" s="897"/>
      <c r="L105" s="757"/>
      <c r="M105" s="757"/>
      <c r="N105" s="757"/>
      <c r="O105" s="757"/>
      <c r="P105" s="757"/>
      <c r="Q105" s="758"/>
      <c r="R105" s="759"/>
      <c r="S105" s="757"/>
      <c r="T105" s="757"/>
      <c r="U105" s="757"/>
      <c r="V105" s="757"/>
      <c r="W105" s="757"/>
      <c r="X105" s="758"/>
      <c r="Y105" s="778"/>
      <c r="Z105" s="52"/>
    </row>
    <row r="106" spans="1:26">
      <c r="A106" s="771"/>
      <c r="B106" s="726"/>
      <c r="C106" s="727"/>
      <c r="D106" s="143"/>
      <c r="E106" s="143"/>
      <c r="F106" s="143"/>
      <c r="G106" s="143"/>
      <c r="H106" s="143"/>
      <c r="I106" s="142"/>
      <c r="J106" s="897"/>
      <c r="K106" s="897"/>
      <c r="L106" s="761"/>
      <c r="M106" s="761"/>
      <c r="N106" s="761"/>
      <c r="O106" s="761"/>
      <c r="P106" s="761"/>
      <c r="Q106" s="762"/>
      <c r="R106" s="763"/>
      <c r="S106" s="764"/>
      <c r="T106" s="761"/>
      <c r="U106" s="761"/>
      <c r="V106" s="761"/>
      <c r="W106" s="761"/>
      <c r="X106" s="762"/>
      <c r="Y106" s="761"/>
      <c r="Z106" s="52"/>
    </row>
    <row r="107" spans="1:26">
      <c r="A107" s="771"/>
      <c r="B107" s="724"/>
      <c r="C107" s="641"/>
      <c r="D107" s="52"/>
      <c r="E107" s="52"/>
      <c r="F107" s="52"/>
      <c r="G107" s="52"/>
      <c r="H107" s="52"/>
      <c r="I107" s="51"/>
      <c r="J107" s="897"/>
      <c r="K107" s="897"/>
      <c r="L107" s="749"/>
      <c r="M107" s="749"/>
      <c r="N107" s="750"/>
      <c r="O107" s="750"/>
      <c r="P107" s="750"/>
      <c r="Q107" s="750"/>
      <c r="R107" s="765"/>
      <c r="S107" s="749"/>
      <c r="T107" s="749"/>
      <c r="U107" s="750"/>
      <c r="V107" s="750"/>
      <c r="W107" s="750"/>
      <c r="X107" s="750"/>
      <c r="Y107" s="751"/>
      <c r="Z107" s="52"/>
    </row>
    <row r="108" spans="1:26">
      <c r="A108" s="771"/>
      <c r="B108" s="724"/>
      <c r="C108" s="641"/>
      <c r="D108" s="52"/>
      <c r="E108" s="52"/>
      <c r="F108" s="52"/>
      <c r="G108" s="52"/>
      <c r="H108" s="52"/>
      <c r="I108" s="51"/>
      <c r="J108" s="897"/>
      <c r="K108" s="897"/>
      <c r="L108" s="757"/>
      <c r="M108" s="757"/>
      <c r="N108" s="757"/>
      <c r="O108" s="757"/>
      <c r="P108" s="757"/>
      <c r="Q108" s="758"/>
      <c r="R108" s="759"/>
      <c r="S108" s="757"/>
      <c r="T108" s="757"/>
      <c r="U108" s="757"/>
      <c r="V108" s="757"/>
      <c r="W108" s="757"/>
      <c r="X108" s="758"/>
      <c r="Y108" s="778"/>
      <c r="Z108" s="52"/>
    </row>
    <row r="109" spans="1:26">
      <c r="A109" s="771"/>
      <c r="B109" s="725"/>
      <c r="C109" s="723"/>
      <c r="D109" s="138"/>
      <c r="E109" s="138"/>
      <c r="F109" s="138"/>
      <c r="G109" s="138"/>
      <c r="H109" s="138"/>
      <c r="I109" s="137"/>
      <c r="J109" s="897"/>
      <c r="K109" s="897"/>
      <c r="L109" s="761"/>
      <c r="M109" s="761"/>
      <c r="N109" s="761"/>
      <c r="O109" s="761"/>
      <c r="P109" s="761"/>
      <c r="Q109" s="762"/>
      <c r="R109" s="763"/>
      <c r="S109" s="761"/>
      <c r="T109" s="761"/>
      <c r="U109" s="761"/>
      <c r="V109" s="761"/>
      <c r="W109" s="761"/>
      <c r="X109" s="762"/>
      <c r="Y109" s="761"/>
      <c r="Z109" s="52"/>
    </row>
    <row r="110" spans="1:26">
      <c r="A110" s="771"/>
      <c r="B110" s="724"/>
      <c r="C110" s="641"/>
      <c r="D110" s="52"/>
      <c r="E110" s="52"/>
      <c r="F110" s="52"/>
      <c r="G110" s="52"/>
      <c r="H110" s="52"/>
      <c r="I110" s="51"/>
      <c r="J110" s="897"/>
      <c r="K110" s="897"/>
      <c r="L110" s="749"/>
      <c r="M110" s="749"/>
      <c r="N110" s="750"/>
      <c r="O110" s="750"/>
      <c r="P110" s="750"/>
      <c r="Q110" s="750"/>
      <c r="R110" s="765"/>
      <c r="S110" s="749"/>
      <c r="T110" s="749"/>
      <c r="U110" s="750"/>
      <c r="V110" s="750"/>
      <c r="W110" s="750"/>
      <c r="X110" s="750"/>
      <c r="Y110" s="751"/>
      <c r="Z110" s="52"/>
    </row>
    <row r="111" spans="1:26">
      <c r="A111" s="771"/>
      <c r="B111" s="724"/>
      <c r="C111" s="641"/>
      <c r="D111" s="52"/>
      <c r="E111" s="52"/>
      <c r="F111" s="52"/>
      <c r="G111" s="52"/>
      <c r="H111" s="52"/>
      <c r="I111" s="51"/>
      <c r="J111" s="897"/>
      <c r="K111" s="897"/>
      <c r="L111" s="757"/>
      <c r="M111" s="757"/>
      <c r="N111" s="757"/>
      <c r="O111" s="757"/>
      <c r="P111" s="757"/>
      <c r="Q111" s="758"/>
      <c r="R111" s="759"/>
      <c r="S111" s="757"/>
      <c r="T111" s="757"/>
      <c r="U111" s="757"/>
      <c r="V111" s="757"/>
      <c r="W111" s="757"/>
      <c r="X111" s="758"/>
      <c r="Y111" s="778"/>
      <c r="Z111" s="52"/>
    </row>
    <row r="112" spans="1:26">
      <c r="A112" s="771"/>
      <c r="B112" s="725"/>
      <c r="C112" s="723"/>
      <c r="D112" s="138"/>
      <c r="E112" s="138"/>
      <c r="F112" s="138"/>
      <c r="G112" s="138"/>
      <c r="H112" s="138"/>
      <c r="I112" s="137"/>
      <c r="J112" s="897"/>
      <c r="K112" s="897"/>
      <c r="L112" s="761"/>
      <c r="M112" s="761"/>
      <c r="N112" s="761"/>
      <c r="O112" s="761"/>
      <c r="P112" s="761"/>
      <c r="Q112" s="762"/>
      <c r="R112" s="763"/>
      <c r="S112" s="764"/>
      <c r="T112" s="761"/>
      <c r="U112" s="761"/>
      <c r="V112" s="761"/>
      <c r="W112" s="761"/>
      <c r="X112" s="762"/>
      <c r="Y112" s="761"/>
      <c r="Z112" s="52"/>
    </row>
    <row r="113" spans="1:26">
      <c r="A113" s="771"/>
      <c r="B113" s="724"/>
      <c r="C113" s="641"/>
      <c r="D113" s="52"/>
      <c r="E113" s="52"/>
      <c r="F113" s="52"/>
      <c r="G113" s="52"/>
      <c r="H113" s="52"/>
      <c r="I113" s="51"/>
      <c r="J113" s="897"/>
      <c r="K113" s="897"/>
      <c r="L113" s="749"/>
      <c r="M113" s="749"/>
      <c r="N113" s="750"/>
      <c r="O113" s="750"/>
      <c r="P113" s="750"/>
      <c r="Q113" s="750"/>
      <c r="R113" s="765"/>
      <c r="S113" s="749"/>
      <c r="T113" s="749"/>
      <c r="U113" s="750"/>
      <c r="V113" s="750"/>
      <c r="W113" s="750"/>
      <c r="X113" s="750"/>
      <c r="Y113" s="751"/>
      <c r="Z113" s="52"/>
    </row>
    <row r="114" spans="1:26">
      <c r="A114" s="771"/>
      <c r="B114" s="724"/>
      <c r="C114" s="641"/>
      <c r="D114" s="52"/>
      <c r="E114" s="52"/>
      <c r="F114" s="52"/>
      <c r="G114" s="52"/>
      <c r="H114" s="52"/>
      <c r="I114" s="51"/>
      <c r="J114" s="897"/>
      <c r="K114" s="897"/>
      <c r="L114" s="757"/>
      <c r="M114" s="757"/>
      <c r="N114" s="757"/>
      <c r="O114" s="757"/>
      <c r="P114" s="757"/>
      <c r="Q114" s="758"/>
      <c r="R114" s="759"/>
      <c r="S114" s="757"/>
      <c r="T114" s="757"/>
      <c r="U114" s="757"/>
      <c r="V114" s="757"/>
      <c r="W114" s="757"/>
      <c r="X114" s="758"/>
      <c r="Y114" s="778"/>
      <c r="Z114" s="52"/>
    </row>
    <row r="115" spans="1:26">
      <c r="A115" s="771"/>
      <c r="B115" s="724"/>
      <c r="C115" s="641"/>
      <c r="D115" s="52"/>
      <c r="E115" s="52"/>
      <c r="F115" s="52"/>
      <c r="G115" s="52"/>
      <c r="H115" s="52"/>
      <c r="I115" s="51"/>
      <c r="J115" s="897"/>
      <c r="K115" s="897"/>
      <c r="L115" s="761"/>
      <c r="M115" s="761"/>
      <c r="N115" s="761"/>
      <c r="O115" s="761"/>
      <c r="P115" s="761"/>
      <c r="Q115" s="762"/>
      <c r="R115" s="763"/>
      <c r="S115" s="764"/>
      <c r="T115" s="761"/>
      <c r="U115" s="761"/>
      <c r="V115" s="761"/>
      <c r="W115" s="761"/>
      <c r="X115" s="762"/>
      <c r="Y115" s="761"/>
      <c r="Z115" s="52"/>
    </row>
    <row r="116" spans="1:26">
      <c r="A116" s="771"/>
      <c r="B116" s="817"/>
      <c r="C116" s="818"/>
      <c r="D116" s="816"/>
      <c r="E116" s="816"/>
      <c r="F116" s="816"/>
      <c r="G116" s="816"/>
      <c r="H116" s="816"/>
      <c r="I116" s="888"/>
      <c r="J116" s="897"/>
      <c r="K116" s="897"/>
      <c r="L116" s="749"/>
      <c r="M116" s="749"/>
      <c r="N116" s="750"/>
      <c r="O116" s="750"/>
      <c r="P116" s="750"/>
      <c r="Q116" s="750"/>
      <c r="R116" s="765"/>
      <c r="S116" s="749"/>
      <c r="T116" s="749"/>
      <c r="U116" s="750"/>
      <c r="V116" s="750"/>
      <c r="W116" s="750"/>
      <c r="X116" s="750"/>
      <c r="Y116" s="751"/>
      <c r="Z116" s="52"/>
    </row>
    <row r="117" spans="1:26">
      <c r="A117" s="771"/>
      <c r="B117" s="724"/>
      <c r="C117" s="641"/>
      <c r="D117" s="52"/>
      <c r="E117" s="52"/>
      <c r="F117" s="52"/>
      <c r="G117" s="52"/>
      <c r="H117" s="52"/>
      <c r="I117" s="51"/>
      <c r="J117" s="897"/>
      <c r="K117" s="897"/>
      <c r="L117" s="757"/>
      <c r="M117" s="757"/>
      <c r="N117" s="757"/>
      <c r="O117" s="757"/>
      <c r="P117" s="757"/>
      <c r="Q117" s="758"/>
      <c r="R117" s="759"/>
      <c r="S117" s="757"/>
      <c r="T117" s="757"/>
      <c r="U117" s="757"/>
      <c r="V117" s="757"/>
      <c r="W117" s="757"/>
      <c r="X117" s="758"/>
      <c r="Y117" s="778"/>
      <c r="Z117" s="52"/>
    </row>
    <row r="118" spans="1:26">
      <c r="A118" s="771"/>
      <c r="B118" s="725"/>
      <c r="C118" s="723"/>
      <c r="D118" s="138"/>
      <c r="E118" s="138"/>
      <c r="F118" s="138"/>
      <c r="G118" s="138"/>
      <c r="H118" s="138"/>
      <c r="I118" s="137"/>
      <c r="J118" s="897"/>
      <c r="K118" s="897"/>
      <c r="L118" s="761"/>
      <c r="M118" s="761"/>
      <c r="N118" s="761"/>
      <c r="O118" s="761"/>
      <c r="P118" s="761"/>
      <c r="Q118" s="762"/>
      <c r="R118" s="763"/>
      <c r="S118" s="764"/>
      <c r="T118" s="761"/>
      <c r="U118" s="761"/>
      <c r="V118" s="761"/>
      <c r="W118" s="761"/>
      <c r="X118" s="762"/>
      <c r="Y118" s="761"/>
      <c r="Z118" s="52"/>
    </row>
    <row r="119" spans="1:26">
      <c r="A119" s="771"/>
      <c r="B119" s="724"/>
      <c r="C119" s="641"/>
      <c r="D119" s="52"/>
      <c r="E119" s="52"/>
      <c r="F119" s="52"/>
      <c r="G119" s="52"/>
      <c r="H119" s="52"/>
      <c r="I119" s="51"/>
      <c r="J119" s="897"/>
      <c r="K119" s="897"/>
      <c r="L119" s="749"/>
      <c r="M119" s="749"/>
      <c r="N119" s="750"/>
      <c r="O119" s="750"/>
      <c r="P119" s="750"/>
      <c r="Q119" s="750"/>
      <c r="R119" s="765"/>
      <c r="S119" s="749"/>
      <c r="T119" s="749"/>
      <c r="U119" s="750"/>
      <c r="V119" s="750"/>
      <c r="W119" s="750"/>
      <c r="X119" s="750"/>
      <c r="Y119" s="751"/>
      <c r="Z119" s="52"/>
    </row>
    <row r="120" spans="1:26">
      <c r="A120" s="771"/>
      <c r="B120" s="724"/>
      <c r="C120" s="641"/>
      <c r="D120" s="52"/>
      <c r="E120" s="52"/>
      <c r="F120" s="52"/>
      <c r="G120" s="52"/>
      <c r="H120" s="52"/>
      <c r="I120" s="51"/>
      <c r="J120" s="897"/>
      <c r="K120" s="897"/>
      <c r="L120" s="757"/>
      <c r="M120" s="757"/>
      <c r="N120" s="757"/>
      <c r="O120" s="757"/>
      <c r="P120" s="757"/>
      <c r="Q120" s="758"/>
      <c r="R120" s="759"/>
      <c r="S120" s="757"/>
      <c r="T120" s="757"/>
      <c r="U120" s="757"/>
      <c r="V120" s="757"/>
      <c r="W120" s="757"/>
      <c r="X120" s="758"/>
      <c r="Y120" s="778"/>
      <c r="Z120" s="52"/>
    </row>
    <row r="121" spans="1:26">
      <c r="A121" s="771"/>
      <c r="B121" s="725"/>
      <c r="C121" s="723"/>
      <c r="D121" s="138"/>
      <c r="E121" s="138"/>
      <c r="F121" s="138"/>
      <c r="G121" s="138"/>
      <c r="H121" s="138"/>
      <c r="I121" s="137"/>
      <c r="J121" s="897"/>
      <c r="K121" s="897"/>
      <c r="L121" s="761"/>
      <c r="M121" s="761"/>
      <c r="N121" s="761"/>
      <c r="O121" s="761"/>
      <c r="P121" s="761"/>
      <c r="Q121" s="762"/>
      <c r="R121" s="763"/>
      <c r="S121" s="764"/>
      <c r="T121" s="761"/>
      <c r="U121" s="761"/>
      <c r="V121" s="761"/>
      <c r="W121" s="761"/>
      <c r="X121" s="762"/>
      <c r="Y121" s="761"/>
      <c r="Z121" s="52"/>
    </row>
    <row r="122" spans="1:26">
      <c r="A122" s="771"/>
      <c r="B122" s="724"/>
      <c r="C122" s="641"/>
      <c r="D122" s="52"/>
      <c r="E122" s="52"/>
      <c r="F122" s="52"/>
      <c r="G122" s="52"/>
      <c r="H122" s="52"/>
      <c r="I122" s="51"/>
      <c r="J122" s="897"/>
      <c r="K122" s="897"/>
      <c r="L122" s="749"/>
      <c r="M122" s="749"/>
      <c r="N122" s="750"/>
      <c r="O122" s="750"/>
      <c r="P122" s="750"/>
      <c r="Q122" s="750"/>
      <c r="R122" s="765"/>
      <c r="S122" s="749"/>
      <c r="T122" s="749"/>
      <c r="U122" s="750"/>
      <c r="V122" s="750"/>
      <c r="W122" s="750"/>
      <c r="X122" s="750"/>
      <c r="Y122" s="751"/>
      <c r="Z122" s="52"/>
    </row>
    <row r="123" spans="1:26">
      <c r="A123" s="771"/>
      <c r="B123" s="724"/>
      <c r="C123" s="641"/>
      <c r="D123" s="52"/>
      <c r="E123" s="52"/>
      <c r="F123" s="52"/>
      <c r="G123" s="52"/>
      <c r="H123" s="52"/>
      <c r="I123" s="51"/>
      <c r="J123" s="897"/>
      <c r="K123" s="897"/>
      <c r="L123" s="757"/>
      <c r="M123" s="757"/>
      <c r="N123" s="757"/>
      <c r="O123" s="757"/>
      <c r="P123" s="757"/>
      <c r="Q123" s="758"/>
      <c r="R123" s="759"/>
      <c r="S123" s="757"/>
      <c r="T123" s="757"/>
      <c r="U123" s="757"/>
      <c r="V123" s="757"/>
      <c r="W123" s="757"/>
      <c r="X123" s="758"/>
      <c r="Y123" s="778"/>
      <c r="Z123" s="52"/>
    </row>
    <row r="124" spans="1:26">
      <c r="A124" s="771"/>
      <c r="B124" s="725"/>
      <c r="C124" s="723"/>
      <c r="D124" s="138"/>
      <c r="E124" s="138"/>
      <c r="F124" s="138"/>
      <c r="G124" s="138"/>
      <c r="H124" s="138"/>
      <c r="I124" s="137"/>
      <c r="J124" s="897"/>
      <c r="K124" s="897"/>
      <c r="L124" s="761"/>
      <c r="M124" s="761"/>
      <c r="N124" s="761"/>
      <c r="O124" s="761"/>
      <c r="P124" s="761"/>
      <c r="Q124" s="762"/>
      <c r="R124" s="763"/>
      <c r="S124" s="764"/>
      <c r="T124" s="761"/>
      <c r="U124" s="761"/>
      <c r="V124" s="761"/>
      <c r="W124" s="761"/>
      <c r="X124" s="762"/>
      <c r="Y124" s="761"/>
      <c r="Z124" s="52"/>
    </row>
    <row r="125" spans="1:26">
      <c r="A125" s="771"/>
      <c r="B125" s="724"/>
      <c r="C125" s="728"/>
      <c r="D125" s="729"/>
      <c r="E125" s="729"/>
      <c r="F125" s="729"/>
      <c r="G125" s="729"/>
      <c r="H125" s="729"/>
      <c r="I125" s="889"/>
      <c r="J125" s="897"/>
      <c r="K125" s="897"/>
      <c r="L125" s="749"/>
      <c r="M125" s="749"/>
      <c r="N125" s="750"/>
      <c r="O125" s="750"/>
      <c r="P125" s="750"/>
      <c r="Q125" s="750"/>
      <c r="R125" s="765"/>
      <c r="S125" s="749"/>
      <c r="T125" s="749"/>
      <c r="U125" s="750"/>
      <c r="V125" s="750"/>
      <c r="W125" s="750"/>
      <c r="X125" s="750"/>
      <c r="Y125" s="751"/>
      <c r="Z125" s="52"/>
    </row>
    <row r="126" spans="1:26">
      <c r="A126" s="771"/>
      <c r="B126" s="724"/>
      <c r="C126" s="728"/>
      <c r="D126" s="729"/>
      <c r="E126" s="729"/>
      <c r="F126" s="729"/>
      <c r="G126" s="729"/>
      <c r="H126" s="729"/>
      <c r="I126" s="889"/>
      <c r="J126" s="897"/>
      <c r="K126" s="897"/>
      <c r="L126" s="757"/>
      <c r="M126" s="757"/>
      <c r="N126" s="757"/>
      <c r="O126" s="757"/>
      <c r="P126" s="757"/>
      <c r="Q126" s="758"/>
      <c r="R126" s="759"/>
      <c r="S126" s="757"/>
      <c r="T126" s="757"/>
      <c r="U126" s="757"/>
      <c r="V126" s="757"/>
      <c r="W126" s="757"/>
      <c r="X126" s="758"/>
      <c r="Y126" s="778"/>
      <c r="Z126" s="52"/>
    </row>
    <row r="127" spans="1:26">
      <c r="A127" s="771"/>
      <c r="B127" s="726"/>
      <c r="C127" s="727"/>
      <c r="D127" s="143"/>
      <c r="E127" s="143"/>
      <c r="F127" s="143"/>
      <c r="G127" s="143"/>
      <c r="H127" s="143"/>
      <c r="I127" s="142"/>
      <c r="J127" s="897"/>
      <c r="K127" s="897"/>
      <c r="L127" s="761"/>
      <c r="M127" s="761"/>
      <c r="N127" s="761"/>
      <c r="O127" s="761"/>
      <c r="P127" s="761"/>
      <c r="Q127" s="762"/>
      <c r="R127" s="763"/>
      <c r="S127" s="764"/>
      <c r="T127" s="761"/>
      <c r="U127" s="761"/>
      <c r="V127" s="761"/>
      <c r="W127" s="761"/>
      <c r="X127" s="762"/>
      <c r="Y127" s="761"/>
      <c r="Z127" s="52"/>
    </row>
    <row r="128" spans="1:26">
      <c r="A128" s="771"/>
      <c r="B128" s="724"/>
      <c r="C128" s="641"/>
      <c r="D128" s="52"/>
      <c r="E128" s="52"/>
      <c r="F128" s="52"/>
      <c r="G128" s="52"/>
      <c r="H128" s="52"/>
      <c r="I128" s="51"/>
      <c r="J128" s="897"/>
      <c r="K128" s="897"/>
      <c r="L128" s="749"/>
      <c r="M128" s="749"/>
      <c r="N128" s="750"/>
      <c r="O128" s="750"/>
      <c r="P128" s="750"/>
      <c r="Q128" s="750"/>
      <c r="R128" s="765"/>
      <c r="S128" s="749"/>
      <c r="T128" s="749"/>
      <c r="U128" s="750"/>
      <c r="V128" s="750"/>
      <c r="W128" s="750"/>
      <c r="X128" s="750"/>
      <c r="Y128" s="751"/>
      <c r="Z128" s="52"/>
    </row>
    <row r="129" spans="1:26">
      <c r="A129" s="771"/>
      <c r="B129" s="724"/>
      <c r="C129" s="641"/>
      <c r="D129" s="52"/>
      <c r="E129" s="52"/>
      <c r="F129" s="52"/>
      <c r="G129" s="52"/>
      <c r="H129" s="52"/>
      <c r="I129" s="51"/>
      <c r="J129" s="897"/>
      <c r="K129" s="897"/>
      <c r="L129" s="757"/>
      <c r="M129" s="757"/>
      <c r="N129" s="757"/>
      <c r="O129" s="757"/>
      <c r="P129" s="757"/>
      <c r="Q129" s="758"/>
      <c r="R129" s="759"/>
      <c r="S129" s="757"/>
      <c r="T129" s="757"/>
      <c r="U129" s="757"/>
      <c r="V129" s="757"/>
      <c r="W129" s="757"/>
      <c r="X129" s="758"/>
      <c r="Y129" s="778"/>
      <c r="Z129" s="52"/>
    </row>
    <row r="130" spans="1:26">
      <c r="A130" s="772"/>
      <c r="B130" s="725"/>
      <c r="C130" s="723"/>
      <c r="D130" s="138"/>
      <c r="E130" s="138"/>
      <c r="F130" s="138"/>
      <c r="G130" s="138"/>
      <c r="H130" s="138"/>
      <c r="I130" s="137"/>
      <c r="J130" s="897"/>
      <c r="K130" s="897"/>
      <c r="L130" s="761"/>
      <c r="M130" s="761"/>
      <c r="N130" s="761"/>
      <c r="O130" s="761"/>
      <c r="P130" s="761"/>
      <c r="Q130" s="762"/>
      <c r="R130" s="763"/>
      <c r="S130" s="764"/>
      <c r="T130" s="761"/>
      <c r="U130" s="761"/>
      <c r="V130" s="761"/>
      <c r="W130" s="761"/>
      <c r="X130" s="762"/>
      <c r="Y130" s="761"/>
      <c r="Z130" s="52"/>
    </row>
    <row r="131" spans="1:26">
      <c r="A131" s="770"/>
      <c r="B131" s="822"/>
      <c r="C131" s="823"/>
      <c r="D131" s="848"/>
      <c r="E131" s="848"/>
      <c r="F131" s="848"/>
      <c r="G131" s="848"/>
      <c r="H131" s="848"/>
      <c r="I131" s="887"/>
      <c r="J131" s="897"/>
      <c r="K131" s="897"/>
      <c r="L131" s="894"/>
      <c r="M131" s="746"/>
      <c r="N131" s="734"/>
      <c r="O131" s="734"/>
      <c r="P131" s="734"/>
      <c r="Q131" s="734"/>
      <c r="R131" s="747"/>
      <c r="S131" s="745"/>
      <c r="T131" s="746"/>
      <c r="U131" s="734"/>
      <c r="V131" s="734"/>
      <c r="W131" s="734"/>
      <c r="X131" s="734"/>
      <c r="Y131" s="777"/>
      <c r="Z131" s="52"/>
    </row>
    <row r="132" spans="1:26">
      <c r="A132" s="771"/>
      <c r="B132" s="724"/>
      <c r="C132" s="641"/>
      <c r="D132" s="52"/>
      <c r="E132" s="52"/>
      <c r="F132" s="52"/>
      <c r="G132" s="52"/>
      <c r="H132" s="52"/>
      <c r="I132" s="51"/>
      <c r="J132" s="897"/>
      <c r="K132" s="897"/>
      <c r="L132" s="749"/>
      <c r="M132" s="749"/>
      <c r="N132" s="750"/>
      <c r="O132" s="750"/>
      <c r="P132" s="750"/>
      <c r="Q132" s="750"/>
      <c r="R132" s="751"/>
      <c r="S132" s="748"/>
      <c r="T132" s="749"/>
      <c r="U132" s="750"/>
      <c r="V132" s="750"/>
      <c r="W132" s="750"/>
      <c r="X132" s="750"/>
      <c r="Y132" s="751"/>
      <c r="Z132" s="52"/>
    </row>
    <row r="133" spans="1:26">
      <c r="A133" s="771"/>
      <c r="B133" s="724"/>
      <c r="C133" s="641"/>
      <c r="D133" s="52"/>
      <c r="E133" s="52"/>
      <c r="F133" s="52"/>
      <c r="G133" s="52"/>
      <c r="H133" s="52"/>
      <c r="I133" s="51"/>
      <c r="J133" s="897"/>
      <c r="K133" s="897"/>
      <c r="L133" s="749"/>
      <c r="M133" s="749"/>
      <c r="N133" s="750"/>
      <c r="O133" s="750"/>
      <c r="P133" s="750"/>
      <c r="Q133" s="750"/>
      <c r="R133" s="751"/>
      <c r="S133" s="748"/>
      <c r="T133" s="749"/>
      <c r="U133" s="750"/>
      <c r="V133" s="750"/>
      <c r="W133" s="750"/>
      <c r="X133" s="750"/>
      <c r="Y133" s="751"/>
      <c r="Z133" s="52"/>
    </row>
    <row r="134" spans="1:26">
      <c r="A134" s="771"/>
      <c r="B134" s="724"/>
      <c r="C134" s="641"/>
      <c r="D134" s="52"/>
      <c r="E134" s="52"/>
      <c r="F134" s="52"/>
      <c r="G134" s="52"/>
      <c r="H134" s="52"/>
      <c r="I134" s="51"/>
      <c r="J134" s="897"/>
      <c r="K134" s="897"/>
      <c r="L134" s="749"/>
      <c r="M134" s="749"/>
      <c r="N134" s="750"/>
      <c r="O134" s="750"/>
      <c r="P134" s="750"/>
      <c r="Q134" s="750"/>
      <c r="R134" s="751"/>
      <c r="S134" s="748"/>
      <c r="T134" s="749"/>
      <c r="U134" s="750"/>
      <c r="V134" s="750"/>
      <c r="W134" s="750"/>
      <c r="X134" s="750"/>
      <c r="Y134" s="751"/>
      <c r="Z134" s="52"/>
    </row>
    <row r="135" spans="1:26">
      <c r="A135" s="771"/>
      <c r="B135" s="724"/>
      <c r="C135" s="641"/>
      <c r="D135" s="52"/>
      <c r="E135" s="52"/>
      <c r="F135" s="52"/>
      <c r="G135" s="52"/>
      <c r="H135" s="52"/>
      <c r="I135" s="51"/>
      <c r="J135" s="897"/>
      <c r="K135" s="897"/>
      <c r="L135" s="749"/>
      <c r="M135" s="749"/>
      <c r="N135" s="750"/>
      <c r="O135" s="750"/>
      <c r="P135" s="750"/>
      <c r="Q135" s="750"/>
      <c r="R135" s="751"/>
      <c r="S135" s="748"/>
      <c r="T135" s="749"/>
      <c r="U135" s="750"/>
      <c r="V135" s="750"/>
      <c r="W135" s="750"/>
      <c r="X135" s="750"/>
      <c r="Y135" s="751"/>
      <c r="Z135" s="52"/>
    </row>
    <row r="136" spans="1:26">
      <c r="A136" s="771"/>
      <c r="B136" s="725"/>
      <c r="C136" s="723"/>
      <c r="D136" s="138"/>
      <c r="E136" s="138"/>
      <c r="F136" s="138"/>
      <c r="G136" s="138"/>
      <c r="H136" s="138"/>
      <c r="I136" s="137"/>
      <c r="J136" s="897"/>
      <c r="K136" s="897"/>
      <c r="L136" s="753"/>
      <c r="M136" s="753"/>
      <c r="N136" s="754"/>
      <c r="O136" s="754"/>
      <c r="P136" s="754"/>
      <c r="Q136" s="754"/>
      <c r="R136" s="755"/>
      <c r="S136" s="752"/>
      <c r="T136" s="753"/>
      <c r="U136" s="754"/>
      <c r="V136" s="754"/>
      <c r="W136" s="754"/>
      <c r="X136" s="754"/>
      <c r="Y136" s="755"/>
      <c r="Z136" s="52"/>
    </row>
    <row r="137" spans="1:26">
      <c r="A137" s="771"/>
      <c r="B137" s="724"/>
      <c r="C137" s="641"/>
      <c r="D137" s="52"/>
      <c r="E137" s="52"/>
      <c r="F137" s="52"/>
      <c r="G137" s="52"/>
      <c r="H137" s="52"/>
      <c r="I137" s="51"/>
      <c r="J137" s="897"/>
      <c r="K137" s="897"/>
      <c r="L137" s="749"/>
      <c r="M137" s="749"/>
      <c r="N137" s="750"/>
      <c r="O137" s="750"/>
      <c r="P137" s="750"/>
      <c r="Q137" s="750"/>
      <c r="R137" s="751"/>
      <c r="S137" s="748"/>
      <c r="T137" s="749"/>
      <c r="U137" s="750"/>
      <c r="V137" s="750"/>
      <c r="W137" s="750"/>
      <c r="X137" s="750"/>
      <c r="Y137" s="751"/>
      <c r="Z137" s="52"/>
    </row>
    <row r="138" spans="1:26">
      <c r="A138" s="771"/>
      <c r="B138" s="724"/>
      <c r="C138" s="641"/>
      <c r="D138" s="52"/>
      <c r="E138" s="52"/>
      <c r="F138" s="52"/>
      <c r="G138" s="52"/>
      <c r="H138" s="52"/>
      <c r="I138" s="51"/>
      <c r="J138" s="897"/>
      <c r="K138" s="897"/>
      <c r="L138" s="749"/>
      <c r="M138" s="749"/>
      <c r="N138" s="750"/>
      <c r="O138" s="750"/>
      <c r="P138" s="750"/>
      <c r="Q138" s="750"/>
      <c r="R138" s="751"/>
      <c r="S138" s="748"/>
      <c r="T138" s="749"/>
      <c r="U138" s="750"/>
      <c r="V138" s="750"/>
      <c r="W138" s="750"/>
      <c r="X138" s="750"/>
      <c r="Y138" s="751"/>
      <c r="Z138" s="52"/>
    </row>
    <row r="139" spans="1:26">
      <c r="A139" s="771"/>
      <c r="B139" s="724"/>
      <c r="C139" s="641"/>
      <c r="D139" s="52"/>
      <c r="E139" s="52"/>
      <c r="F139" s="52"/>
      <c r="G139" s="52"/>
      <c r="H139" s="52"/>
      <c r="I139" s="51"/>
      <c r="J139" s="897"/>
      <c r="K139" s="897"/>
      <c r="L139" s="749"/>
      <c r="M139" s="749"/>
      <c r="N139" s="750"/>
      <c r="O139" s="750"/>
      <c r="P139" s="750"/>
      <c r="Q139" s="750"/>
      <c r="R139" s="751"/>
      <c r="S139" s="748"/>
      <c r="T139" s="749"/>
      <c r="U139" s="750"/>
      <c r="V139" s="750"/>
      <c r="W139" s="750"/>
      <c r="X139" s="750"/>
      <c r="Y139" s="751"/>
      <c r="Z139" s="52"/>
    </row>
    <row r="140" spans="1:26">
      <c r="A140" s="771"/>
      <c r="B140" s="724"/>
      <c r="C140" s="641"/>
      <c r="D140" s="52"/>
      <c r="E140" s="52"/>
      <c r="F140" s="52"/>
      <c r="G140" s="52"/>
      <c r="H140" s="52"/>
      <c r="I140" s="51"/>
      <c r="J140" s="897"/>
      <c r="K140" s="897"/>
      <c r="L140" s="749"/>
      <c r="M140" s="749"/>
      <c r="N140" s="750"/>
      <c r="O140" s="750"/>
      <c r="P140" s="750"/>
      <c r="Q140" s="750"/>
      <c r="R140" s="751"/>
      <c r="S140" s="748"/>
      <c r="T140" s="749"/>
      <c r="U140" s="750"/>
      <c r="V140" s="750"/>
      <c r="W140" s="750"/>
      <c r="X140" s="750"/>
      <c r="Y140" s="751"/>
      <c r="Z140" s="52"/>
    </row>
    <row r="141" spans="1:26">
      <c r="A141" s="771"/>
      <c r="B141" s="724"/>
      <c r="C141" s="641"/>
      <c r="D141" s="52"/>
      <c r="E141" s="52"/>
      <c r="F141" s="52"/>
      <c r="G141" s="52"/>
      <c r="H141" s="52"/>
      <c r="I141" s="51"/>
      <c r="J141" s="897"/>
      <c r="K141" s="897"/>
      <c r="L141" s="749"/>
      <c r="M141" s="749"/>
      <c r="N141" s="750"/>
      <c r="O141" s="750"/>
      <c r="P141" s="750"/>
      <c r="Q141" s="750"/>
      <c r="R141" s="751"/>
      <c r="S141" s="748"/>
      <c r="T141" s="749"/>
      <c r="U141" s="750"/>
      <c r="V141" s="750"/>
      <c r="W141" s="750"/>
      <c r="X141" s="750"/>
      <c r="Y141" s="751"/>
      <c r="Z141" s="52"/>
    </row>
    <row r="142" spans="1:26">
      <c r="A142" s="771"/>
      <c r="B142" s="724"/>
      <c r="C142" s="641"/>
      <c r="D142" s="52"/>
      <c r="E142" s="52"/>
      <c r="F142" s="52"/>
      <c r="G142" s="52"/>
      <c r="H142" s="52"/>
      <c r="I142" s="51"/>
      <c r="J142" s="897"/>
      <c r="K142" s="897"/>
      <c r="L142" s="844"/>
      <c r="M142" s="749"/>
      <c r="N142" s="750"/>
      <c r="O142" s="750"/>
      <c r="P142" s="750"/>
      <c r="Q142" s="750"/>
      <c r="R142" s="751"/>
      <c r="S142" s="748"/>
      <c r="T142" s="749"/>
      <c r="U142" s="750"/>
      <c r="V142" s="750"/>
      <c r="W142" s="750"/>
      <c r="X142" s="750"/>
      <c r="Y142" s="751"/>
      <c r="Z142" s="52"/>
    </row>
    <row r="143" spans="1:26">
      <c r="A143" s="771"/>
      <c r="B143" s="724"/>
      <c r="C143" s="641"/>
      <c r="D143" s="52"/>
      <c r="E143" s="52"/>
      <c r="F143" s="52"/>
      <c r="G143" s="52"/>
      <c r="H143" s="52"/>
      <c r="I143" s="51"/>
      <c r="J143" s="897"/>
      <c r="K143" s="897"/>
      <c r="L143" s="749"/>
      <c r="M143" s="749"/>
      <c r="N143" s="750"/>
      <c r="O143" s="750"/>
      <c r="P143" s="750"/>
      <c r="Q143" s="756"/>
      <c r="R143" s="750"/>
      <c r="S143" s="748"/>
      <c r="T143" s="749"/>
      <c r="U143" s="750"/>
      <c r="V143" s="750"/>
      <c r="W143" s="750"/>
      <c r="X143" s="750"/>
      <c r="Y143" s="751"/>
      <c r="Z143" s="52"/>
    </row>
    <row r="144" spans="1:26">
      <c r="A144" s="771"/>
      <c r="B144" s="724"/>
      <c r="C144" s="641"/>
      <c r="D144" s="52"/>
      <c r="E144" s="52"/>
      <c r="F144" s="52"/>
      <c r="G144" s="52"/>
      <c r="H144" s="52"/>
      <c r="I144" s="51"/>
      <c r="J144" s="897"/>
      <c r="K144" s="897"/>
      <c r="L144" s="778"/>
      <c r="M144" s="757"/>
      <c r="N144" s="757"/>
      <c r="O144" s="757"/>
      <c r="P144" s="757"/>
      <c r="Q144" s="758"/>
      <c r="R144" s="759"/>
      <c r="S144" s="757"/>
      <c r="T144" s="757"/>
      <c r="U144" s="757"/>
      <c r="V144" s="757"/>
      <c r="W144" s="757"/>
      <c r="X144" s="758"/>
      <c r="Y144" s="778"/>
      <c r="Z144" s="52"/>
    </row>
    <row r="145" spans="1:26">
      <c r="A145" s="771"/>
      <c r="B145" s="724"/>
      <c r="C145" s="641"/>
      <c r="D145" s="52"/>
      <c r="E145" s="52"/>
      <c r="F145" s="52"/>
      <c r="G145" s="52"/>
      <c r="H145" s="52"/>
      <c r="I145" s="51"/>
      <c r="J145" s="897"/>
      <c r="K145" s="897"/>
      <c r="L145" s="757"/>
      <c r="M145" s="757"/>
      <c r="N145" s="757"/>
      <c r="O145" s="757"/>
      <c r="P145" s="757"/>
      <c r="Q145" s="758"/>
      <c r="R145" s="759"/>
      <c r="S145" s="757"/>
      <c r="T145" s="757"/>
      <c r="U145" s="757"/>
      <c r="V145" s="757"/>
      <c r="W145" s="757"/>
      <c r="X145" s="758"/>
      <c r="Y145" s="778"/>
      <c r="Z145" s="52"/>
    </row>
    <row r="146" spans="1:26">
      <c r="A146" s="771"/>
      <c r="B146" s="724"/>
      <c r="C146" s="641"/>
      <c r="D146" s="52"/>
      <c r="E146" s="52"/>
      <c r="F146" s="52"/>
      <c r="G146" s="52"/>
      <c r="H146" s="52"/>
      <c r="I146" s="51"/>
      <c r="J146" s="897"/>
      <c r="K146" s="897"/>
      <c r="L146" s="757"/>
      <c r="M146" s="757"/>
      <c r="N146" s="757"/>
      <c r="O146" s="757"/>
      <c r="P146" s="757"/>
      <c r="Q146" s="758"/>
      <c r="R146" s="759"/>
      <c r="S146" s="757"/>
      <c r="T146" s="757"/>
      <c r="U146" s="757"/>
      <c r="V146" s="757"/>
      <c r="W146" s="757"/>
      <c r="X146" s="758"/>
      <c r="Y146" s="778"/>
      <c r="Z146" s="52"/>
    </row>
    <row r="147" spans="1:26">
      <c r="A147" s="771"/>
      <c r="B147" s="724"/>
      <c r="C147" s="641"/>
      <c r="D147" s="52"/>
      <c r="E147" s="52"/>
      <c r="F147" s="52"/>
      <c r="G147" s="52"/>
      <c r="H147" s="52"/>
      <c r="I147" s="51"/>
      <c r="J147" s="897"/>
      <c r="K147" s="897"/>
      <c r="L147" s="757"/>
      <c r="M147" s="757"/>
      <c r="N147" s="757"/>
      <c r="O147" s="757"/>
      <c r="P147" s="757"/>
      <c r="Q147" s="758"/>
      <c r="R147" s="759"/>
      <c r="S147" s="757"/>
      <c r="T147" s="757"/>
      <c r="U147" s="757"/>
      <c r="V147" s="757"/>
      <c r="W147" s="757"/>
      <c r="X147" s="758"/>
      <c r="Y147" s="778"/>
      <c r="Z147" s="52"/>
    </row>
    <row r="148" spans="1:26">
      <c r="A148" s="771"/>
      <c r="B148" s="726"/>
      <c r="C148" s="727"/>
      <c r="D148" s="143"/>
      <c r="E148" s="143"/>
      <c r="F148" s="143"/>
      <c r="G148" s="143"/>
      <c r="H148" s="143"/>
      <c r="I148" s="142"/>
      <c r="J148" s="897"/>
      <c r="K148" s="897"/>
      <c r="L148" s="761"/>
      <c r="M148" s="761"/>
      <c r="N148" s="761"/>
      <c r="O148" s="761"/>
      <c r="P148" s="761"/>
      <c r="Q148" s="762"/>
      <c r="R148" s="763"/>
      <c r="S148" s="764"/>
      <c r="T148" s="761"/>
      <c r="U148" s="761"/>
      <c r="V148" s="761"/>
      <c r="W148" s="761"/>
      <c r="X148" s="762"/>
      <c r="Y148" s="761"/>
      <c r="Z148" s="52"/>
    </row>
    <row r="149" spans="1:26">
      <c r="A149" s="771"/>
      <c r="B149" s="724"/>
      <c r="C149" s="641"/>
      <c r="D149" s="52"/>
      <c r="E149" s="52"/>
      <c r="F149" s="52"/>
      <c r="G149" s="52"/>
      <c r="H149" s="52"/>
      <c r="I149" s="51"/>
      <c r="J149" s="897"/>
      <c r="K149" s="897"/>
      <c r="L149" s="749"/>
      <c r="M149" s="749"/>
      <c r="N149" s="750"/>
      <c r="O149" s="750"/>
      <c r="P149" s="750"/>
      <c r="Q149" s="750"/>
      <c r="R149" s="765"/>
      <c r="S149" s="749"/>
      <c r="T149" s="749"/>
      <c r="U149" s="750"/>
      <c r="V149" s="750"/>
      <c r="W149" s="750"/>
      <c r="X149" s="750"/>
      <c r="Y149" s="751"/>
      <c r="Z149" s="52"/>
    </row>
    <row r="150" spans="1:26">
      <c r="A150" s="771"/>
      <c r="B150" s="724"/>
      <c r="C150" s="641"/>
      <c r="D150" s="52"/>
      <c r="E150" s="52"/>
      <c r="F150" s="52"/>
      <c r="G150" s="52"/>
      <c r="H150" s="52"/>
      <c r="I150" s="51"/>
      <c r="J150" s="897"/>
      <c r="K150" s="897"/>
      <c r="L150" s="757"/>
      <c r="M150" s="757"/>
      <c r="N150" s="757"/>
      <c r="O150" s="757"/>
      <c r="P150" s="757"/>
      <c r="Q150" s="758"/>
      <c r="R150" s="759"/>
      <c r="S150" s="757"/>
      <c r="T150" s="757"/>
      <c r="U150" s="757"/>
      <c r="V150" s="757"/>
      <c r="W150" s="757"/>
      <c r="X150" s="758"/>
      <c r="Y150" s="778"/>
      <c r="Z150" s="52"/>
    </row>
    <row r="151" spans="1:26">
      <c r="A151" s="771"/>
      <c r="B151" s="725"/>
      <c r="C151" s="723"/>
      <c r="D151" s="138"/>
      <c r="E151" s="138"/>
      <c r="F151" s="138"/>
      <c r="G151" s="138"/>
      <c r="H151" s="138"/>
      <c r="I151" s="137"/>
      <c r="J151" s="897"/>
      <c r="K151" s="897"/>
      <c r="L151" s="761"/>
      <c r="M151" s="761"/>
      <c r="N151" s="761"/>
      <c r="O151" s="761"/>
      <c r="P151" s="761"/>
      <c r="Q151" s="762"/>
      <c r="R151" s="763"/>
      <c r="S151" s="761"/>
      <c r="T151" s="761"/>
      <c r="U151" s="761"/>
      <c r="V151" s="761"/>
      <c r="W151" s="761"/>
      <c r="X151" s="762"/>
      <c r="Y151" s="761"/>
      <c r="Z151" s="52"/>
    </row>
    <row r="152" spans="1:26">
      <c r="A152" s="771"/>
      <c r="B152" s="724"/>
      <c r="C152" s="641"/>
      <c r="D152" s="52"/>
      <c r="E152" s="52"/>
      <c r="F152" s="52"/>
      <c r="G152" s="52"/>
      <c r="H152" s="52"/>
      <c r="I152" s="51"/>
      <c r="J152" s="897"/>
      <c r="K152" s="897"/>
      <c r="L152" s="749"/>
      <c r="M152" s="749"/>
      <c r="N152" s="750"/>
      <c r="O152" s="750"/>
      <c r="P152" s="750"/>
      <c r="Q152" s="750"/>
      <c r="R152" s="765"/>
      <c r="S152" s="749"/>
      <c r="T152" s="749"/>
      <c r="U152" s="750"/>
      <c r="V152" s="750"/>
      <c r="W152" s="750"/>
      <c r="X152" s="750"/>
      <c r="Y152" s="751"/>
      <c r="Z152" s="52"/>
    </row>
    <row r="153" spans="1:26">
      <c r="A153" s="771"/>
      <c r="B153" s="724"/>
      <c r="C153" s="641"/>
      <c r="D153" s="52"/>
      <c r="E153" s="52"/>
      <c r="F153" s="52"/>
      <c r="G153" s="52"/>
      <c r="H153" s="52"/>
      <c r="I153" s="51"/>
      <c r="J153" s="897"/>
      <c r="K153" s="897"/>
      <c r="L153" s="757"/>
      <c r="M153" s="757"/>
      <c r="N153" s="757"/>
      <c r="O153" s="757"/>
      <c r="P153" s="757"/>
      <c r="Q153" s="758"/>
      <c r="R153" s="759"/>
      <c r="S153" s="757"/>
      <c r="T153" s="757"/>
      <c r="U153" s="757"/>
      <c r="V153" s="757"/>
      <c r="W153" s="757"/>
      <c r="X153" s="758"/>
      <c r="Y153" s="778"/>
      <c r="Z153" s="52"/>
    </row>
    <row r="154" spans="1:26">
      <c r="A154" s="771"/>
      <c r="B154" s="725"/>
      <c r="C154" s="723"/>
      <c r="D154" s="138"/>
      <c r="E154" s="138"/>
      <c r="F154" s="138"/>
      <c r="G154" s="138"/>
      <c r="H154" s="138"/>
      <c r="I154" s="137"/>
      <c r="J154" s="897"/>
      <c r="K154" s="897"/>
      <c r="L154" s="761"/>
      <c r="M154" s="761"/>
      <c r="N154" s="761"/>
      <c r="O154" s="761"/>
      <c r="P154" s="761"/>
      <c r="Q154" s="762"/>
      <c r="R154" s="763"/>
      <c r="S154" s="764"/>
      <c r="T154" s="761"/>
      <c r="U154" s="761"/>
      <c r="V154" s="761"/>
      <c r="W154" s="761"/>
      <c r="X154" s="762"/>
      <c r="Y154" s="761"/>
      <c r="Z154" s="52"/>
    </row>
    <row r="155" spans="1:26">
      <c r="A155" s="771"/>
      <c r="B155" s="724"/>
      <c r="C155" s="641"/>
      <c r="D155" s="52"/>
      <c r="E155" s="52"/>
      <c r="F155" s="52"/>
      <c r="G155" s="52"/>
      <c r="H155" s="52"/>
      <c r="I155" s="51"/>
      <c r="J155" s="897"/>
      <c r="K155" s="897"/>
      <c r="L155" s="749"/>
      <c r="M155" s="749"/>
      <c r="N155" s="750"/>
      <c r="O155" s="750"/>
      <c r="P155" s="750"/>
      <c r="Q155" s="750"/>
      <c r="R155" s="765"/>
      <c r="S155" s="749"/>
      <c r="T155" s="749"/>
      <c r="U155" s="750"/>
      <c r="V155" s="750"/>
      <c r="W155" s="750"/>
      <c r="X155" s="750"/>
      <c r="Y155" s="751"/>
      <c r="Z155" s="52"/>
    </row>
    <row r="156" spans="1:26">
      <c r="A156" s="771"/>
      <c r="B156" s="724"/>
      <c r="C156" s="641"/>
      <c r="D156" s="52"/>
      <c r="E156" s="52"/>
      <c r="F156" s="52"/>
      <c r="G156" s="52"/>
      <c r="H156" s="52"/>
      <c r="I156" s="51"/>
      <c r="J156" s="897"/>
      <c r="K156" s="897"/>
      <c r="L156" s="757"/>
      <c r="M156" s="757"/>
      <c r="N156" s="757"/>
      <c r="O156" s="757"/>
      <c r="P156" s="757"/>
      <c r="Q156" s="758"/>
      <c r="R156" s="759"/>
      <c r="S156" s="757"/>
      <c r="T156" s="757"/>
      <c r="U156" s="757"/>
      <c r="V156" s="757"/>
      <c r="W156" s="757"/>
      <c r="X156" s="758"/>
      <c r="Y156" s="778"/>
      <c r="Z156" s="52"/>
    </row>
    <row r="157" spans="1:26">
      <c r="A157" s="771"/>
      <c r="B157" s="724"/>
      <c r="C157" s="641"/>
      <c r="D157" s="52"/>
      <c r="E157" s="52"/>
      <c r="F157" s="52"/>
      <c r="G157" s="52"/>
      <c r="H157" s="52"/>
      <c r="I157" s="51"/>
      <c r="J157" s="897"/>
      <c r="K157" s="897"/>
      <c r="L157" s="761"/>
      <c r="M157" s="761"/>
      <c r="N157" s="761"/>
      <c r="O157" s="761"/>
      <c r="P157" s="761"/>
      <c r="Q157" s="762"/>
      <c r="R157" s="763"/>
      <c r="S157" s="764"/>
      <c r="T157" s="761"/>
      <c r="U157" s="761"/>
      <c r="V157" s="761"/>
      <c r="W157" s="761"/>
      <c r="X157" s="762"/>
      <c r="Y157" s="761"/>
      <c r="Z157" s="52"/>
    </row>
    <row r="158" spans="1:26">
      <c r="A158" s="771"/>
      <c r="B158" s="817"/>
      <c r="C158" s="818"/>
      <c r="D158" s="816"/>
      <c r="E158" s="816"/>
      <c r="F158" s="816"/>
      <c r="G158" s="816"/>
      <c r="H158" s="816"/>
      <c r="I158" s="888"/>
      <c r="J158" s="897"/>
      <c r="K158" s="897"/>
      <c r="L158" s="749"/>
      <c r="M158" s="749"/>
      <c r="N158" s="750"/>
      <c r="O158" s="750"/>
      <c r="P158" s="750"/>
      <c r="Q158" s="750"/>
      <c r="R158" s="765"/>
      <c r="S158" s="749"/>
      <c r="T158" s="749"/>
      <c r="U158" s="750"/>
      <c r="V158" s="750"/>
      <c r="W158" s="750"/>
      <c r="X158" s="750"/>
      <c r="Y158" s="751"/>
      <c r="Z158" s="52"/>
    </row>
    <row r="159" spans="1:26">
      <c r="A159" s="771"/>
      <c r="B159" s="724"/>
      <c r="C159" s="641"/>
      <c r="D159" s="52"/>
      <c r="E159" s="52"/>
      <c r="F159" s="52"/>
      <c r="G159" s="52"/>
      <c r="H159" s="52"/>
      <c r="I159" s="51"/>
      <c r="J159" s="897"/>
      <c r="K159" s="897"/>
      <c r="L159" s="757"/>
      <c r="M159" s="757"/>
      <c r="N159" s="757"/>
      <c r="O159" s="757"/>
      <c r="P159" s="757"/>
      <c r="Q159" s="758"/>
      <c r="R159" s="759"/>
      <c r="S159" s="757"/>
      <c r="T159" s="757"/>
      <c r="U159" s="757"/>
      <c r="V159" s="757"/>
      <c r="W159" s="757"/>
      <c r="X159" s="758"/>
      <c r="Y159" s="778"/>
      <c r="Z159" s="52"/>
    </row>
    <row r="160" spans="1:26">
      <c r="A160" s="771"/>
      <c r="B160" s="725"/>
      <c r="C160" s="723"/>
      <c r="D160" s="138"/>
      <c r="E160" s="138"/>
      <c r="F160" s="138"/>
      <c r="G160" s="138"/>
      <c r="H160" s="138"/>
      <c r="I160" s="137"/>
      <c r="J160" s="897"/>
      <c r="K160" s="897"/>
      <c r="L160" s="761"/>
      <c r="M160" s="761"/>
      <c r="N160" s="761"/>
      <c r="O160" s="761"/>
      <c r="P160" s="761"/>
      <c r="Q160" s="762"/>
      <c r="R160" s="763"/>
      <c r="S160" s="764"/>
      <c r="T160" s="761"/>
      <c r="U160" s="761"/>
      <c r="V160" s="761"/>
      <c r="W160" s="761"/>
      <c r="X160" s="762"/>
      <c r="Y160" s="761"/>
      <c r="Z160" s="52"/>
    </row>
    <row r="161" spans="1:26">
      <c r="A161" s="771"/>
      <c r="B161" s="724"/>
      <c r="C161" s="641"/>
      <c r="D161" s="52"/>
      <c r="E161" s="52"/>
      <c r="F161" s="52"/>
      <c r="G161" s="52"/>
      <c r="H161" s="52"/>
      <c r="I161" s="51"/>
      <c r="J161" s="897"/>
      <c r="K161" s="897"/>
      <c r="L161" s="749"/>
      <c r="M161" s="749"/>
      <c r="N161" s="750"/>
      <c r="O161" s="750"/>
      <c r="P161" s="750"/>
      <c r="Q161" s="750"/>
      <c r="R161" s="765"/>
      <c r="S161" s="749"/>
      <c r="T161" s="749"/>
      <c r="U161" s="750"/>
      <c r="V161" s="750"/>
      <c r="W161" s="750"/>
      <c r="X161" s="750"/>
      <c r="Y161" s="751"/>
      <c r="Z161" s="52"/>
    </row>
    <row r="162" spans="1:26">
      <c r="A162" s="771"/>
      <c r="B162" s="724"/>
      <c r="C162" s="641"/>
      <c r="D162" s="52"/>
      <c r="E162" s="52"/>
      <c r="F162" s="52"/>
      <c r="G162" s="52"/>
      <c r="H162" s="52"/>
      <c r="I162" s="51"/>
      <c r="J162" s="897"/>
      <c r="K162" s="897"/>
      <c r="L162" s="757"/>
      <c r="M162" s="757"/>
      <c r="N162" s="757"/>
      <c r="O162" s="757"/>
      <c r="P162" s="757"/>
      <c r="Q162" s="758"/>
      <c r="R162" s="759"/>
      <c r="S162" s="757"/>
      <c r="T162" s="757"/>
      <c r="U162" s="757"/>
      <c r="V162" s="757"/>
      <c r="W162" s="757"/>
      <c r="X162" s="758"/>
      <c r="Y162" s="778"/>
      <c r="Z162" s="52"/>
    </row>
    <row r="163" spans="1:26">
      <c r="A163" s="771"/>
      <c r="B163" s="725"/>
      <c r="C163" s="723"/>
      <c r="D163" s="138"/>
      <c r="E163" s="138"/>
      <c r="F163" s="138"/>
      <c r="G163" s="138"/>
      <c r="H163" s="138"/>
      <c r="I163" s="137"/>
      <c r="J163" s="897"/>
      <c r="K163" s="897"/>
      <c r="L163" s="761"/>
      <c r="M163" s="761"/>
      <c r="N163" s="761"/>
      <c r="O163" s="761"/>
      <c r="P163" s="761"/>
      <c r="Q163" s="762"/>
      <c r="R163" s="763"/>
      <c r="S163" s="764"/>
      <c r="T163" s="761"/>
      <c r="U163" s="761"/>
      <c r="V163" s="761"/>
      <c r="W163" s="761"/>
      <c r="X163" s="762"/>
      <c r="Y163" s="761"/>
      <c r="Z163" s="52"/>
    </row>
    <row r="164" spans="1:26">
      <c r="A164" s="771"/>
      <c r="B164" s="724"/>
      <c r="C164" s="641"/>
      <c r="D164" s="52"/>
      <c r="E164" s="52"/>
      <c r="F164" s="52"/>
      <c r="G164" s="52"/>
      <c r="H164" s="52"/>
      <c r="I164" s="51"/>
      <c r="J164" s="897"/>
      <c r="K164" s="897"/>
      <c r="L164" s="749"/>
      <c r="M164" s="749"/>
      <c r="N164" s="750"/>
      <c r="O164" s="750"/>
      <c r="P164" s="750"/>
      <c r="Q164" s="750"/>
      <c r="R164" s="765"/>
      <c r="S164" s="749"/>
      <c r="T164" s="749"/>
      <c r="U164" s="750"/>
      <c r="V164" s="750"/>
      <c r="W164" s="750"/>
      <c r="X164" s="750"/>
      <c r="Y164" s="751"/>
      <c r="Z164" s="52"/>
    </row>
    <row r="165" spans="1:26">
      <c r="A165" s="771"/>
      <c r="B165" s="724"/>
      <c r="C165" s="641"/>
      <c r="D165" s="52"/>
      <c r="E165" s="52"/>
      <c r="F165" s="52"/>
      <c r="G165" s="52"/>
      <c r="H165" s="52"/>
      <c r="I165" s="51"/>
      <c r="J165" s="897"/>
      <c r="K165" s="897"/>
      <c r="L165" s="757"/>
      <c r="M165" s="757"/>
      <c r="N165" s="757"/>
      <c r="O165" s="757"/>
      <c r="P165" s="757"/>
      <c r="Q165" s="758"/>
      <c r="R165" s="759"/>
      <c r="S165" s="757"/>
      <c r="T165" s="757"/>
      <c r="U165" s="757"/>
      <c r="V165" s="757"/>
      <c r="W165" s="757"/>
      <c r="X165" s="758"/>
      <c r="Y165" s="778"/>
      <c r="Z165" s="52"/>
    </row>
    <row r="166" spans="1:26">
      <c r="A166" s="771"/>
      <c r="B166" s="725"/>
      <c r="C166" s="723"/>
      <c r="D166" s="138"/>
      <c r="E166" s="138"/>
      <c r="F166" s="138"/>
      <c r="G166" s="138"/>
      <c r="H166" s="138"/>
      <c r="I166" s="137"/>
      <c r="J166" s="897"/>
      <c r="K166" s="897"/>
      <c r="L166" s="761"/>
      <c r="M166" s="761"/>
      <c r="N166" s="761"/>
      <c r="O166" s="761"/>
      <c r="P166" s="761"/>
      <c r="Q166" s="762"/>
      <c r="R166" s="763"/>
      <c r="S166" s="764"/>
      <c r="T166" s="761"/>
      <c r="U166" s="761"/>
      <c r="V166" s="761"/>
      <c r="W166" s="761"/>
      <c r="X166" s="762"/>
      <c r="Y166" s="761"/>
      <c r="Z166" s="52"/>
    </row>
    <row r="167" spans="1:26">
      <c r="A167" s="771"/>
      <c r="B167" s="724"/>
      <c r="C167" s="728"/>
      <c r="D167" s="729"/>
      <c r="E167" s="729"/>
      <c r="F167" s="729"/>
      <c r="G167" s="729"/>
      <c r="H167" s="729"/>
      <c r="I167" s="889"/>
      <c r="J167" s="897"/>
      <c r="K167" s="897"/>
      <c r="L167" s="749"/>
      <c r="M167" s="749"/>
      <c r="N167" s="750"/>
      <c r="O167" s="750"/>
      <c r="P167" s="750"/>
      <c r="Q167" s="750"/>
      <c r="R167" s="765"/>
      <c r="S167" s="749"/>
      <c r="T167" s="749"/>
      <c r="U167" s="750"/>
      <c r="V167" s="750"/>
      <c r="W167" s="750"/>
      <c r="X167" s="750"/>
      <c r="Y167" s="751"/>
      <c r="Z167" s="52"/>
    </row>
    <row r="168" spans="1:26">
      <c r="A168" s="771"/>
      <c r="B168" s="724"/>
      <c r="C168" s="728"/>
      <c r="D168" s="729"/>
      <c r="E168" s="729"/>
      <c r="F168" s="729"/>
      <c r="G168" s="729"/>
      <c r="H168" s="729"/>
      <c r="I168" s="889"/>
      <c r="J168" s="897"/>
      <c r="K168" s="897"/>
      <c r="L168" s="757"/>
      <c r="M168" s="757"/>
      <c r="N168" s="757"/>
      <c r="O168" s="757"/>
      <c r="P168" s="757"/>
      <c r="Q168" s="758"/>
      <c r="R168" s="759"/>
      <c r="S168" s="757"/>
      <c r="T168" s="757"/>
      <c r="U168" s="757"/>
      <c r="V168" s="757"/>
      <c r="W168" s="757"/>
      <c r="X168" s="758"/>
      <c r="Y168" s="778"/>
      <c r="Z168" s="52"/>
    </row>
    <row r="169" spans="1:26">
      <c r="A169" s="771"/>
      <c r="B169" s="726"/>
      <c r="C169" s="727"/>
      <c r="D169" s="143"/>
      <c r="E169" s="143"/>
      <c r="F169" s="143"/>
      <c r="G169" s="143"/>
      <c r="H169" s="143"/>
      <c r="I169" s="142"/>
      <c r="J169" s="897"/>
      <c r="K169" s="897"/>
      <c r="L169" s="761"/>
      <c r="M169" s="761"/>
      <c r="N169" s="761"/>
      <c r="O169" s="761"/>
      <c r="P169" s="761"/>
      <c r="Q169" s="762"/>
      <c r="R169" s="763"/>
      <c r="S169" s="764"/>
      <c r="T169" s="761"/>
      <c r="U169" s="761"/>
      <c r="V169" s="761"/>
      <c r="W169" s="761"/>
      <c r="X169" s="762"/>
      <c r="Y169" s="761"/>
      <c r="Z169" s="52"/>
    </row>
    <row r="170" spans="1:26">
      <c r="A170" s="771"/>
      <c r="B170" s="724"/>
      <c r="C170" s="641"/>
      <c r="D170" s="52"/>
      <c r="E170" s="52"/>
      <c r="F170" s="52"/>
      <c r="G170" s="52"/>
      <c r="H170" s="52"/>
      <c r="I170" s="51"/>
      <c r="J170" s="897"/>
      <c r="K170" s="897"/>
      <c r="L170" s="749"/>
      <c r="M170" s="749"/>
      <c r="N170" s="750"/>
      <c r="O170" s="750"/>
      <c r="P170" s="750"/>
      <c r="Q170" s="750"/>
      <c r="R170" s="765"/>
      <c r="S170" s="749"/>
      <c r="T170" s="749"/>
      <c r="U170" s="750"/>
      <c r="V170" s="750"/>
      <c r="W170" s="750"/>
      <c r="X170" s="750"/>
      <c r="Y170" s="751"/>
      <c r="Z170" s="52"/>
    </row>
    <row r="171" spans="1:26">
      <c r="A171" s="771"/>
      <c r="B171" s="724"/>
      <c r="C171" s="641"/>
      <c r="D171" s="52"/>
      <c r="E171" s="52"/>
      <c r="F171" s="52"/>
      <c r="G171" s="52"/>
      <c r="H171" s="52"/>
      <c r="I171" s="51"/>
      <c r="J171" s="897"/>
      <c r="K171" s="897"/>
      <c r="L171" s="757"/>
      <c r="M171" s="757"/>
      <c r="N171" s="757"/>
      <c r="O171" s="757"/>
      <c r="P171" s="757"/>
      <c r="Q171" s="758"/>
      <c r="R171" s="759"/>
      <c r="S171" s="757"/>
      <c r="T171" s="757"/>
      <c r="U171" s="757"/>
      <c r="V171" s="757"/>
      <c r="W171" s="757"/>
      <c r="X171" s="758"/>
      <c r="Y171" s="778"/>
      <c r="Z171" s="52"/>
    </row>
    <row r="172" spans="1:26">
      <c r="A172" s="772"/>
      <c r="B172" s="725"/>
      <c r="C172" s="723"/>
      <c r="D172" s="138"/>
      <c r="E172" s="138"/>
      <c r="F172" s="138"/>
      <c r="G172" s="138"/>
      <c r="H172" s="138"/>
      <c r="I172" s="137"/>
      <c r="J172" s="897"/>
      <c r="K172" s="897"/>
      <c r="L172" s="761"/>
      <c r="M172" s="761"/>
      <c r="N172" s="761"/>
      <c r="O172" s="761"/>
      <c r="P172" s="761"/>
      <c r="Q172" s="762"/>
      <c r="R172" s="763"/>
      <c r="S172" s="764"/>
      <c r="T172" s="761"/>
      <c r="U172" s="761"/>
      <c r="V172" s="761"/>
      <c r="W172" s="761"/>
      <c r="X172" s="762"/>
      <c r="Y172" s="761"/>
      <c r="Z172" s="52"/>
    </row>
    <row r="173" spans="1:26">
      <c r="A173" s="770"/>
      <c r="B173" s="822"/>
      <c r="C173" s="823"/>
      <c r="D173" s="848"/>
      <c r="E173" s="848"/>
      <c r="F173" s="848"/>
      <c r="G173" s="848"/>
      <c r="H173" s="848"/>
      <c r="I173" s="887"/>
      <c r="J173" s="897"/>
      <c r="K173" s="897"/>
      <c r="L173" s="894"/>
      <c r="M173" s="746"/>
      <c r="N173" s="734"/>
      <c r="O173" s="734"/>
      <c r="P173" s="734"/>
      <c r="Q173" s="734"/>
      <c r="R173" s="747"/>
      <c r="S173" s="745"/>
      <c r="T173" s="746"/>
      <c r="U173" s="734"/>
      <c r="V173" s="734"/>
      <c r="W173" s="734"/>
      <c r="X173" s="734"/>
      <c r="Y173" s="777"/>
      <c r="Z173" s="52"/>
    </row>
    <row r="174" spans="1:26">
      <c r="A174" s="771"/>
      <c r="B174" s="724"/>
      <c r="C174" s="641"/>
      <c r="D174" s="52"/>
      <c r="E174" s="52"/>
      <c r="F174" s="52"/>
      <c r="G174" s="52"/>
      <c r="H174" s="52"/>
      <c r="I174" s="51"/>
      <c r="J174" s="897"/>
      <c r="K174" s="897"/>
      <c r="L174" s="749"/>
      <c r="M174" s="749"/>
      <c r="N174" s="750"/>
      <c r="O174" s="750"/>
      <c r="P174" s="750"/>
      <c r="Q174" s="750"/>
      <c r="R174" s="751"/>
      <c r="S174" s="748"/>
      <c r="T174" s="749"/>
      <c r="U174" s="750"/>
      <c r="V174" s="750"/>
      <c r="W174" s="750"/>
      <c r="X174" s="750"/>
      <c r="Y174" s="751"/>
      <c r="Z174" s="52"/>
    </row>
    <row r="175" spans="1:26">
      <c r="A175" s="771"/>
      <c r="B175" s="724"/>
      <c r="C175" s="641"/>
      <c r="D175" s="52"/>
      <c r="E175" s="52"/>
      <c r="F175" s="52"/>
      <c r="G175" s="52"/>
      <c r="H175" s="52"/>
      <c r="I175" s="51"/>
      <c r="J175" s="897"/>
      <c r="K175" s="897"/>
      <c r="L175" s="749"/>
      <c r="M175" s="749"/>
      <c r="N175" s="750"/>
      <c r="O175" s="750"/>
      <c r="P175" s="750"/>
      <c r="Q175" s="750"/>
      <c r="R175" s="751"/>
      <c r="S175" s="748"/>
      <c r="T175" s="749"/>
      <c r="U175" s="750"/>
      <c r="V175" s="750"/>
      <c r="W175" s="750"/>
      <c r="X175" s="750"/>
      <c r="Y175" s="751"/>
      <c r="Z175" s="52"/>
    </row>
    <row r="176" spans="1:26">
      <c r="A176" s="771"/>
      <c r="B176" s="724"/>
      <c r="C176" s="641"/>
      <c r="D176" s="52"/>
      <c r="E176" s="52"/>
      <c r="F176" s="52"/>
      <c r="G176" s="52"/>
      <c r="H176" s="52"/>
      <c r="I176" s="51"/>
      <c r="J176" s="897"/>
      <c r="K176" s="897"/>
      <c r="L176" s="749"/>
      <c r="M176" s="749"/>
      <c r="N176" s="750"/>
      <c r="O176" s="750"/>
      <c r="P176" s="750"/>
      <c r="Q176" s="750"/>
      <c r="R176" s="751"/>
      <c r="S176" s="748"/>
      <c r="T176" s="749"/>
      <c r="U176" s="750"/>
      <c r="V176" s="750"/>
      <c r="W176" s="750"/>
      <c r="X176" s="750"/>
      <c r="Y176" s="751"/>
      <c r="Z176" s="52"/>
    </row>
    <row r="177" spans="1:26">
      <c r="A177" s="771"/>
      <c r="B177" s="724"/>
      <c r="C177" s="641"/>
      <c r="D177" s="52"/>
      <c r="E177" s="52"/>
      <c r="F177" s="52"/>
      <c r="G177" s="52"/>
      <c r="H177" s="52"/>
      <c r="I177" s="51"/>
      <c r="J177" s="897"/>
      <c r="K177" s="897"/>
      <c r="L177" s="749"/>
      <c r="M177" s="749"/>
      <c r="N177" s="750"/>
      <c r="O177" s="750"/>
      <c r="P177" s="750"/>
      <c r="Q177" s="750"/>
      <c r="R177" s="751"/>
      <c r="S177" s="748"/>
      <c r="T177" s="749"/>
      <c r="U177" s="750"/>
      <c r="V177" s="750"/>
      <c r="W177" s="750"/>
      <c r="X177" s="750"/>
      <c r="Y177" s="751"/>
      <c r="Z177" s="52"/>
    </row>
    <row r="178" spans="1:26">
      <c r="A178" s="771"/>
      <c r="B178" s="725"/>
      <c r="C178" s="723"/>
      <c r="D178" s="138"/>
      <c r="E178" s="138"/>
      <c r="F178" s="138"/>
      <c r="G178" s="138"/>
      <c r="H178" s="138"/>
      <c r="I178" s="137"/>
      <c r="J178" s="897"/>
      <c r="K178" s="897"/>
      <c r="L178" s="753"/>
      <c r="M178" s="753"/>
      <c r="N178" s="754"/>
      <c r="O178" s="754"/>
      <c r="P178" s="754"/>
      <c r="Q178" s="754"/>
      <c r="R178" s="755"/>
      <c r="S178" s="752"/>
      <c r="T178" s="753"/>
      <c r="U178" s="754"/>
      <c r="V178" s="754"/>
      <c r="W178" s="754"/>
      <c r="X178" s="754"/>
      <c r="Y178" s="755"/>
      <c r="Z178" s="52"/>
    </row>
    <row r="179" spans="1:26">
      <c r="A179" s="771"/>
      <c r="B179" s="724"/>
      <c r="C179" s="641"/>
      <c r="D179" s="52"/>
      <c r="E179" s="52"/>
      <c r="F179" s="52"/>
      <c r="G179" s="52"/>
      <c r="H179" s="52"/>
      <c r="I179" s="51"/>
      <c r="J179" s="897"/>
      <c r="K179" s="897"/>
      <c r="L179" s="749"/>
      <c r="M179" s="749"/>
      <c r="N179" s="750"/>
      <c r="O179" s="750"/>
      <c r="P179" s="750"/>
      <c r="Q179" s="750"/>
      <c r="R179" s="751"/>
      <c r="S179" s="748"/>
      <c r="T179" s="749"/>
      <c r="U179" s="750"/>
      <c r="V179" s="750"/>
      <c r="W179" s="750"/>
      <c r="X179" s="750"/>
      <c r="Y179" s="751"/>
      <c r="Z179" s="52"/>
    </row>
    <row r="180" spans="1:26">
      <c r="A180" s="771"/>
      <c r="B180" s="724"/>
      <c r="C180" s="641"/>
      <c r="D180" s="52"/>
      <c r="E180" s="52"/>
      <c r="F180" s="52"/>
      <c r="G180" s="52"/>
      <c r="H180" s="52"/>
      <c r="I180" s="51"/>
      <c r="J180" s="897"/>
      <c r="K180" s="897"/>
      <c r="L180" s="749"/>
      <c r="M180" s="749"/>
      <c r="N180" s="750"/>
      <c r="O180" s="750"/>
      <c r="P180" s="750"/>
      <c r="Q180" s="750"/>
      <c r="R180" s="751"/>
      <c r="S180" s="748"/>
      <c r="T180" s="749"/>
      <c r="U180" s="750"/>
      <c r="V180" s="750"/>
      <c r="W180" s="750"/>
      <c r="X180" s="750"/>
      <c r="Y180" s="751"/>
      <c r="Z180" s="52"/>
    </row>
    <row r="181" spans="1:26">
      <c r="A181" s="771"/>
      <c r="B181" s="724"/>
      <c r="C181" s="641"/>
      <c r="D181" s="52"/>
      <c r="E181" s="52"/>
      <c r="F181" s="52"/>
      <c r="G181" s="52"/>
      <c r="H181" s="52"/>
      <c r="I181" s="51"/>
      <c r="J181" s="897"/>
      <c r="K181" s="897"/>
      <c r="L181" s="749"/>
      <c r="M181" s="749"/>
      <c r="N181" s="750"/>
      <c r="O181" s="750"/>
      <c r="P181" s="750"/>
      <c r="Q181" s="750"/>
      <c r="R181" s="751"/>
      <c r="S181" s="748"/>
      <c r="T181" s="749"/>
      <c r="U181" s="750"/>
      <c r="V181" s="750"/>
      <c r="W181" s="750"/>
      <c r="X181" s="750"/>
      <c r="Y181" s="751"/>
      <c r="Z181" s="52"/>
    </row>
    <row r="182" spans="1:26">
      <c r="A182" s="771"/>
      <c r="B182" s="724"/>
      <c r="C182" s="641"/>
      <c r="D182" s="52"/>
      <c r="E182" s="52"/>
      <c r="F182" s="52"/>
      <c r="G182" s="52"/>
      <c r="H182" s="52"/>
      <c r="I182" s="51"/>
      <c r="J182" s="897"/>
      <c r="K182" s="897"/>
      <c r="L182" s="749"/>
      <c r="M182" s="749"/>
      <c r="N182" s="750"/>
      <c r="O182" s="750"/>
      <c r="P182" s="750"/>
      <c r="Q182" s="750"/>
      <c r="R182" s="751"/>
      <c r="S182" s="748"/>
      <c r="T182" s="749"/>
      <c r="U182" s="750"/>
      <c r="V182" s="750"/>
      <c r="W182" s="750"/>
      <c r="X182" s="750"/>
      <c r="Y182" s="751"/>
      <c r="Z182" s="52"/>
    </row>
    <row r="183" spans="1:26">
      <c r="A183" s="771"/>
      <c r="B183" s="724"/>
      <c r="C183" s="641"/>
      <c r="D183" s="52"/>
      <c r="E183" s="52"/>
      <c r="F183" s="52"/>
      <c r="G183" s="52"/>
      <c r="H183" s="52"/>
      <c r="I183" s="51"/>
      <c r="J183" s="897"/>
      <c r="K183" s="897"/>
      <c r="L183" s="749"/>
      <c r="M183" s="749"/>
      <c r="N183" s="750"/>
      <c r="O183" s="750"/>
      <c r="P183" s="750"/>
      <c r="Q183" s="750"/>
      <c r="R183" s="751"/>
      <c r="S183" s="748"/>
      <c r="T183" s="749"/>
      <c r="U183" s="750"/>
      <c r="V183" s="750"/>
      <c r="W183" s="750"/>
      <c r="X183" s="750"/>
      <c r="Y183" s="751"/>
      <c r="Z183" s="52"/>
    </row>
    <row r="184" spans="1:26">
      <c r="A184" s="771"/>
      <c r="B184" s="724"/>
      <c r="C184" s="641"/>
      <c r="D184" s="52"/>
      <c r="E184" s="52"/>
      <c r="F184" s="52"/>
      <c r="G184" s="52"/>
      <c r="H184" s="52"/>
      <c r="I184" s="51"/>
      <c r="J184" s="897"/>
      <c r="K184" s="897"/>
      <c r="L184" s="844"/>
      <c r="M184" s="749"/>
      <c r="N184" s="750"/>
      <c r="O184" s="750"/>
      <c r="P184" s="750"/>
      <c r="Q184" s="750"/>
      <c r="R184" s="751"/>
      <c r="S184" s="748"/>
      <c r="T184" s="749"/>
      <c r="U184" s="750"/>
      <c r="V184" s="750"/>
      <c r="W184" s="750"/>
      <c r="X184" s="750"/>
      <c r="Y184" s="751"/>
      <c r="Z184" s="52"/>
    </row>
    <row r="185" spans="1:26">
      <c r="A185" s="771"/>
      <c r="B185" s="724"/>
      <c r="C185" s="641"/>
      <c r="D185" s="52"/>
      <c r="E185" s="52"/>
      <c r="F185" s="52"/>
      <c r="G185" s="52"/>
      <c r="H185" s="52"/>
      <c r="I185" s="51"/>
      <c r="J185" s="897"/>
      <c r="K185" s="897"/>
      <c r="L185" s="749"/>
      <c r="M185" s="749"/>
      <c r="N185" s="750"/>
      <c r="O185" s="750"/>
      <c r="P185" s="750"/>
      <c r="Q185" s="756"/>
      <c r="R185" s="750"/>
      <c r="S185" s="748"/>
      <c r="T185" s="749"/>
      <c r="U185" s="750"/>
      <c r="V185" s="750"/>
      <c r="W185" s="750"/>
      <c r="X185" s="750"/>
      <c r="Y185" s="751"/>
      <c r="Z185" s="52"/>
    </row>
    <row r="186" spans="1:26">
      <c r="A186" s="771"/>
      <c r="B186" s="724"/>
      <c r="C186" s="641"/>
      <c r="D186" s="52"/>
      <c r="E186" s="52"/>
      <c r="F186" s="52"/>
      <c r="G186" s="52"/>
      <c r="H186" s="52"/>
      <c r="I186" s="51"/>
      <c r="J186" s="897"/>
      <c r="K186" s="897"/>
      <c r="L186" s="778"/>
      <c r="M186" s="757"/>
      <c r="N186" s="757"/>
      <c r="O186" s="757"/>
      <c r="P186" s="757"/>
      <c r="Q186" s="758"/>
      <c r="R186" s="759"/>
      <c r="S186" s="757"/>
      <c r="T186" s="757"/>
      <c r="U186" s="757"/>
      <c r="V186" s="757"/>
      <c r="W186" s="757"/>
      <c r="X186" s="758"/>
      <c r="Y186" s="778"/>
      <c r="Z186" s="52"/>
    </row>
    <row r="187" spans="1:26">
      <c r="A187" s="771"/>
      <c r="B187" s="724"/>
      <c r="C187" s="641"/>
      <c r="D187" s="52"/>
      <c r="E187" s="52"/>
      <c r="F187" s="52"/>
      <c r="G187" s="52"/>
      <c r="H187" s="52"/>
      <c r="I187" s="51"/>
      <c r="J187" s="897"/>
      <c r="K187" s="897"/>
      <c r="L187" s="757"/>
      <c r="M187" s="757"/>
      <c r="N187" s="757"/>
      <c r="O187" s="757"/>
      <c r="P187" s="757"/>
      <c r="Q187" s="758"/>
      <c r="R187" s="759"/>
      <c r="S187" s="757"/>
      <c r="T187" s="757"/>
      <c r="U187" s="757"/>
      <c r="V187" s="757"/>
      <c r="W187" s="757"/>
      <c r="X187" s="758"/>
      <c r="Y187" s="778"/>
      <c r="Z187" s="52"/>
    </row>
    <row r="188" spans="1:26">
      <c r="A188" s="771"/>
      <c r="B188" s="724"/>
      <c r="C188" s="641"/>
      <c r="D188" s="52"/>
      <c r="E188" s="52"/>
      <c r="F188" s="52"/>
      <c r="G188" s="52"/>
      <c r="H188" s="52"/>
      <c r="I188" s="51"/>
      <c r="J188" s="897"/>
      <c r="K188" s="897"/>
      <c r="L188" s="757"/>
      <c r="M188" s="757"/>
      <c r="N188" s="757"/>
      <c r="O188" s="757"/>
      <c r="P188" s="757"/>
      <c r="Q188" s="758"/>
      <c r="R188" s="759"/>
      <c r="S188" s="757"/>
      <c r="T188" s="757"/>
      <c r="U188" s="757"/>
      <c r="V188" s="757"/>
      <c r="W188" s="757"/>
      <c r="X188" s="758"/>
      <c r="Y188" s="778"/>
      <c r="Z188" s="52"/>
    </row>
    <row r="189" spans="1:26">
      <c r="A189" s="771"/>
      <c r="B189" s="724"/>
      <c r="C189" s="641"/>
      <c r="D189" s="52"/>
      <c r="E189" s="52"/>
      <c r="F189" s="52"/>
      <c r="G189" s="52"/>
      <c r="H189" s="52"/>
      <c r="I189" s="51"/>
      <c r="J189" s="897"/>
      <c r="K189" s="897"/>
      <c r="L189" s="757"/>
      <c r="M189" s="757"/>
      <c r="N189" s="757"/>
      <c r="O189" s="757"/>
      <c r="P189" s="757"/>
      <c r="Q189" s="758"/>
      <c r="R189" s="759"/>
      <c r="S189" s="757"/>
      <c r="T189" s="757"/>
      <c r="U189" s="757"/>
      <c r="V189" s="757"/>
      <c r="W189" s="757"/>
      <c r="X189" s="758"/>
      <c r="Y189" s="778"/>
      <c r="Z189" s="52"/>
    </row>
    <row r="190" spans="1:26">
      <c r="A190" s="771"/>
      <c r="B190" s="726"/>
      <c r="C190" s="727"/>
      <c r="D190" s="143"/>
      <c r="E190" s="143"/>
      <c r="F190" s="143"/>
      <c r="G190" s="143"/>
      <c r="H190" s="143"/>
      <c r="I190" s="142"/>
      <c r="J190" s="897"/>
      <c r="K190" s="897"/>
      <c r="L190" s="761"/>
      <c r="M190" s="761"/>
      <c r="N190" s="761"/>
      <c r="O190" s="761"/>
      <c r="P190" s="761"/>
      <c r="Q190" s="762"/>
      <c r="R190" s="763"/>
      <c r="S190" s="764"/>
      <c r="T190" s="761"/>
      <c r="U190" s="761"/>
      <c r="V190" s="761"/>
      <c r="W190" s="761"/>
      <c r="X190" s="762"/>
      <c r="Y190" s="761"/>
      <c r="Z190" s="52"/>
    </row>
    <row r="191" spans="1:26">
      <c r="A191" s="771"/>
      <c r="B191" s="724"/>
      <c r="C191" s="641"/>
      <c r="D191" s="52"/>
      <c r="E191" s="52"/>
      <c r="F191" s="52"/>
      <c r="G191" s="52"/>
      <c r="H191" s="52"/>
      <c r="I191" s="51"/>
      <c r="J191" s="897"/>
      <c r="K191" s="897"/>
      <c r="L191" s="749"/>
      <c r="M191" s="749"/>
      <c r="N191" s="750"/>
      <c r="O191" s="750"/>
      <c r="P191" s="750"/>
      <c r="Q191" s="750"/>
      <c r="R191" s="765"/>
      <c r="S191" s="749"/>
      <c r="T191" s="749"/>
      <c r="U191" s="750"/>
      <c r="V191" s="750"/>
      <c r="W191" s="750"/>
      <c r="X191" s="750"/>
      <c r="Y191" s="751"/>
      <c r="Z191" s="52"/>
    </row>
    <row r="192" spans="1:26">
      <c r="A192" s="771"/>
      <c r="B192" s="724"/>
      <c r="C192" s="641"/>
      <c r="D192" s="52"/>
      <c r="E192" s="52"/>
      <c r="F192" s="52"/>
      <c r="G192" s="52"/>
      <c r="H192" s="52"/>
      <c r="I192" s="51"/>
      <c r="J192" s="897"/>
      <c r="K192" s="897"/>
      <c r="L192" s="757"/>
      <c r="M192" s="757"/>
      <c r="N192" s="757"/>
      <c r="O192" s="757"/>
      <c r="P192" s="757"/>
      <c r="Q192" s="758"/>
      <c r="R192" s="759"/>
      <c r="S192" s="757"/>
      <c r="T192" s="757"/>
      <c r="U192" s="757"/>
      <c r="V192" s="757"/>
      <c r="W192" s="757"/>
      <c r="X192" s="758"/>
      <c r="Y192" s="778"/>
      <c r="Z192" s="52"/>
    </row>
    <row r="193" spans="1:26">
      <c r="A193" s="771"/>
      <c r="B193" s="725"/>
      <c r="C193" s="723"/>
      <c r="D193" s="138"/>
      <c r="E193" s="138"/>
      <c r="F193" s="138"/>
      <c r="G193" s="138"/>
      <c r="H193" s="138"/>
      <c r="I193" s="137"/>
      <c r="J193" s="897"/>
      <c r="K193" s="897"/>
      <c r="L193" s="761"/>
      <c r="M193" s="761"/>
      <c r="N193" s="761"/>
      <c r="O193" s="761"/>
      <c r="P193" s="761"/>
      <c r="Q193" s="762"/>
      <c r="R193" s="763"/>
      <c r="S193" s="761"/>
      <c r="T193" s="761"/>
      <c r="U193" s="761"/>
      <c r="V193" s="761"/>
      <c r="W193" s="761"/>
      <c r="X193" s="762"/>
      <c r="Y193" s="761"/>
      <c r="Z193" s="52"/>
    </row>
    <row r="194" spans="1:26">
      <c r="A194" s="771"/>
      <c r="B194" s="724"/>
      <c r="C194" s="641"/>
      <c r="D194" s="52"/>
      <c r="E194" s="52"/>
      <c r="F194" s="52"/>
      <c r="G194" s="52"/>
      <c r="H194" s="52"/>
      <c r="I194" s="51"/>
      <c r="J194" s="897"/>
      <c r="K194" s="897"/>
      <c r="L194" s="749"/>
      <c r="M194" s="749"/>
      <c r="N194" s="750"/>
      <c r="O194" s="750"/>
      <c r="P194" s="750"/>
      <c r="Q194" s="750"/>
      <c r="R194" s="765"/>
      <c r="S194" s="749"/>
      <c r="T194" s="749"/>
      <c r="U194" s="750"/>
      <c r="V194" s="750"/>
      <c r="W194" s="750"/>
      <c r="X194" s="750"/>
      <c r="Y194" s="751"/>
      <c r="Z194" s="52"/>
    </row>
    <row r="195" spans="1:26">
      <c r="A195" s="771"/>
      <c r="B195" s="724"/>
      <c r="C195" s="641"/>
      <c r="D195" s="52"/>
      <c r="E195" s="52"/>
      <c r="F195" s="52"/>
      <c r="G195" s="52"/>
      <c r="H195" s="52"/>
      <c r="I195" s="51"/>
      <c r="J195" s="897"/>
      <c r="K195" s="897"/>
      <c r="L195" s="757"/>
      <c r="M195" s="757"/>
      <c r="N195" s="757"/>
      <c r="O195" s="757"/>
      <c r="P195" s="757"/>
      <c r="Q195" s="758"/>
      <c r="R195" s="759"/>
      <c r="S195" s="757"/>
      <c r="T195" s="757"/>
      <c r="U195" s="757"/>
      <c r="V195" s="757"/>
      <c r="W195" s="757"/>
      <c r="X195" s="758"/>
      <c r="Y195" s="778"/>
      <c r="Z195" s="52"/>
    </row>
    <row r="196" spans="1:26">
      <c r="A196" s="771"/>
      <c r="B196" s="725"/>
      <c r="C196" s="723"/>
      <c r="D196" s="138"/>
      <c r="E196" s="138"/>
      <c r="F196" s="138"/>
      <c r="G196" s="138"/>
      <c r="H196" s="138"/>
      <c r="I196" s="137"/>
      <c r="J196" s="897"/>
      <c r="K196" s="897"/>
      <c r="L196" s="761"/>
      <c r="M196" s="761"/>
      <c r="N196" s="761"/>
      <c r="O196" s="761"/>
      <c r="P196" s="761"/>
      <c r="Q196" s="762"/>
      <c r="R196" s="763"/>
      <c r="S196" s="764"/>
      <c r="T196" s="761"/>
      <c r="U196" s="761"/>
      <c r="V196" s="761"/>
      <c r="W196" s="761"/>
      <c r="X196" s="762"/>
      <c r="Y196" s="761"/>
      <c r="Z196" s="52"/>
    </row>
    <row r="197" spans="1:26">
      <c r="A197" s="771"/>
      <c r="B197" s="724"/>
      <c r="C197" s="641"/>
      <c r="D197" s="52"/>
      <c r="E197" s="52"/>
      <c r="F197" s="52"/>
      <c r="G197" s="52"/>
      <c r="H197" s="52"/>
      <c r="I197" s="51"/>
      <c r="J197" s="897"/>
      <c r="K197" s="897"/>
      <c r="L197" s="749"/>
      <c r="M197" s="749"/>
      <c r="N197" s="750"/>
      <c r="O197" s="750"/>
      <c r="P197" s="750"/>
      <c r="Q197" s="750"/>
      <c r="R197" s="765"/>
      <c r="S197" s="749"/>
      <c r="T197" s="749"/>
      <c r="U197" s="750"/>
      <c r="V197" s="750"/>
      <c r="W197" s="750"/>
      <c r="X197" s="750"/>
      <c r="Y197" s="751"/>
      <c r="Z197" s="52"/>
    </row>
    <row r="198" spans="1:26">
      <c r="A198" s="771"/>
      <c r="B198" s="724"/>
      <c r="C198" s="641"/>
      <c r="D198" s="52"/>
      <c r="E198" s="52"/>
      <c r="F198" s="52"/>
      <c r="G198" s="52"/>
      <c r="H198" s="52"/>
      <c r="I198" s="51"/>
      <c r="J198" s="897"/>
      <c r="K198" s="897"/>
      <c r="L198" s="757"/>
      <c r="M198" s="757"/>
      <c r="N198" s="757"/>
      <c r="O198" s="757"/>
      <c r="P198" s="757"/>
      <c r="Q198" s="758"/>
      <c r="R198" s="759"/>
      <c r="S198" s="757"/>
      <c r="T198" s="757"/>
      <c r="U198" s="757"/>
      <c r="V198" s="757"/>
      <c r="W198" s="757"/>
      <c r="X198" s="758"/>
      <c r="Y198" s="778"/>
      <c r="Z198" s="52"/>
    </row>
    <row r="199" spans="1:26">
      <c r="A199" s="771"/>
      <c r="B199" s="724"/>
      <c r="C199" s="641"/>
      <c r="D199" s="52"/>
      <c r="E199" s="52"/>
      <c r="F199" s="52"/>
      <c r="G199" s="52"/>
      <c r="H199" s="52"/>
      <c r="I199" s="51"/>
      <c r="J199" s="897"/>
      <c r="K199" s="897"/>
      <c r="L199" s="761"/>
      <c r="M199" s="761"/>
      <c r="N199" s="761"/>
      <c r="O199" s="761"/>
      <c r="P199" s="761"/>
      <c r="Q199" s="762"/>
      <c r="R199" s="763"/>
      <c r="S199" s="764"/>
      <c r="T199" s="761"/>
      <c r="U199" s="761"/>
      <c r="V199" s="761"/>
      <c r="W199" s="761"/>
      <c r="X199" s="762"/>
      <c r="Y199" s="761"/>
      <c r="Z199" s="52"/>
    </row>
    <row r="200" spans="1:26">
      <c r="A200" s="771"/>
      <c r="B200" s="817"/>
      <c r="C200" s="818"/>
      <c r="D200" s="816"/>
      <c r="E200" s="816"/>
      <c r="F200" s="816"/>
      <c r="G200" s="816"/>
      <c r="H200" s="816"/>
      <c r="I200" s="888"/>
      <c r="J200" s="897"/>
      <c r="K200" s="897"/>
      <c r="L200" s="749"/>
      <c r="M200" s="749"/>
      <c r="N200" s="750"/>
      <c r="O200" s="750"/>
      <c r="P200" s="750"/>
      <c r="Q200" s="750"/>
      <c r="R200" s="765"/>
      <c r="S200" s="749"/>
      <c r="T200" s="749"/>
      <c r="U200" s="750"/>
      <c r="V200" s="750"/>
      <c r="W200" s="750"/>
      <c r="X200" s="750"/>
      <c r="Y200" s="751"/>
      <c r="Z200" s="52"/>
    </row>
    <row r="201" spans="1:26">
      <c r="A201" s="771"/>
      <c r="B201" s="724"/>
      <c r="C201" s="641"/>
      <c r="D201" s="52"/>
      <c r="E201" s="52"/>
      <c r="F201" s="52"/>
      <c r="G201" s="52"/>
      <c r="H201" s="52"/>
      <c r="I201" s="51"/>
      <c r="J201" s="897"/>
      <c r="K201" s="897"/>
      <c r="L201" s="757"/>
      <c r="M201" s="757"/>
      <c r="N201" s="757"/>
      <c r="O201" s="757"/>
      <c r="P201" s="757"/>
      <c r="Q201" s="758"/>
      <c r="R201" s="759"/>
      <c r="S201" s="757"/>
      <c r="T201" s="757"/>
      <c r="U201" s="757"/>
      <c r="V201" s="757"/>
      <c r="W201" s="757"/>
      <c r="X201" s="758"/>
      <c r="Y201" s="778"/>
      <c r="Z201" s="52"/>
    </row>
    <row r="202" spans="1:26">
      <c r="A202" s="771"/>
      <c r="B202" s="725"/>
      <c r="C202" s="723"/>
      <c r="D202" s="138"/>
      <c r="E202" s="138"/>
      <c r="F202" s="138"/>
      <c r="G202" s="138"/>
      <c r="H202" s="138"/>
      <c r="I202" s="137"/>
      <c r="J202" s="897"/>
      <c r="K202" s="897"/>
      <c r="L202" s="761"/>
      <c r="M202" s="761"/>
      <c r="N202" s="761"/>
      <c r="O202" s="761"/>
      <c r="P202" s="761"/>
      <c r="Q202" s="762"/>
      <c r="R202" s="763"/>
      <c r="S202" s="764"/>
      <c r="T202" s="761"/>
      <c r="U202" s="761"/>
      <c r="V202" s="761"/>
      <c r="W202" s="761"/>
      <c r="X202" s="762"/>
      <c r="Y202" s="761"/>
      <c r="Z202" s="52"/>
    </row>
    <row r="203" spans="1:26">
      <c r="A203" s="771"/>
      <c r="B203" s="724"/>
      <c r="C203" s="641"/>
      <c r="D203" s="52"/>
      <c r="E203" s="52"/>
      <c r="F203" s="52"/>
      <c r="G203" s="52"/>
      <c r="H203" s="52"/>
      <c r="I203" s="51"/>
      <c r="J203" s="897"/>
      <c r="K203" s="897"/>
      <c r="L203" s="749"/>
      <c r="M203" s="749"/>
      <c r="N203" s="750"/>
      <c r="O203" s="750"/>
      <c r="P203" s="750"/>
      <c r="Q203" s="750"/>
      <c r="R203" s="765"/>
      <c r="S203" s="749"/>
      <c r="T203" s="749"/>
      <c r="U203" s="750"/>
      <c r="V203" s="750"/>
      <c r="W203" s="750"/>
      <c r="X203" s="750"/>
      <c r="Y203" s="751"/>
      <c r="Z203" s="52"/>
    </row>
    <row r="204" spans="1:26">
      <c r="A204" s="771"/>
      <c r="B204" s="724"/>
      <c r="C204" s="641"/>
      <c r="D204" s="52"/>
      <c r="E204" s="52"/>
      <c r="F204" s="52"/>
      <c r="G204" s="52"/>
      <c r="H204" s="52"/>
      <c r="I204" s="51"/>
      <c r="J204" s="897"/>
      <c r="K204" s="897"/>
      <c r="L204" s="757"/>
      <c r="M204" s="757"/>
      <c r="N204" s="757"/>
      <c r="O204" s="757"/>
      <c r="P204" s="757"/>
      <c r="Q204" s="758"/>
      <c r="R204" s="759"/>
      <c r="S204" s="757"/>
      <c r="T204" s="757"/>
      <c r="U204" s="757"/>
      <c r="V204" s="757"/>
      <c r="W204" s="757"/>
      <c r="X204" s="758"/>
      <c r="Y204" s="778"/>
      <c r="Z204" s="52"/>
    </row>
    <row r="205" spans="1:26">
      <c r="A205" s="771"/>
      <c r="B205" s="725"/>
      <c r="C205" s="723"/>
      <c r="D205" s="138"/>
      <c r="E205" s="138"/>
      <c r="F205" s="138"/>
      <c r="G205" s="138"/>
      <c r="H205" s="138"/>
      <c r="I205" s="137"/>
      <c r="J205" s="897"/>
      <c r="K205" s="897"/>
      <c r="L205" s="761"/>
      <c r="M205" s="761"/>
      <c r="N205" s="761"/>
      <c r="O205" s="761"/>
      <c r="P205" s="761"/>
      <c r="Q205" s="762"/>
      <c r="R205" s="763"/>
      <c r="S205" s="764"/>
      <c r="T205" s="761"/>
      <c r="U205" s="761"/>
      <c r="V205" s="761"/>
      <c r="W205" s="761"/>
      <c r="X205" s="762"/>
      <c r="Y205" s="761"/>
      <c r="Z205" s="52"/>
    </row>
    <row r="206" spans="1:26">
      <c r="A206" s="771"/>
      <c r="B206" s="724"/>
      <c r="C206" s="641"/>
      <c r="D206" s="52"/>
      <c r="E206" s="52"/>
      <c r="F206" s="52"/>
      <c r="G206" s="52"/>
      <c r="H206" s="52"/>
      <c r="I206" s="51"/>
      <c r="J206" s="897"/>
      <c r="K206" s="897"/>
      <c r="L206" s="749"/>
      <c r="M206" s="749"/>
      <c r="N206" s="750"/>
      <c r="O206" s="750"/>
      <c r="P206" s="750"/>
      <c r="Q206" s="750"/>
      <c r="R206" s="765"/>
      <c r="S206" s="749"/>
      <c r="T206" s="749"/>
      <c r="U206" s="750"/>
      <c r="V206" s="750"/>
      <c r="W206" s="750"/>
      <c r="X206" s="750"/>
      <c r="Y206" s="751"/>
      <c r="Z206" s="52"/>
    </row>
    <row r="207" spans="1:26">
      <c r="A207" s="771"/>
      <c r="B207" s="724"/>
      <c r="C207" s="641"/>
      <c r="D207" s="52"/>
      <c r="E207" s="52"/>
      <c r="F207" s="52"/>
      <c r="G207" s="52"/>
      <c r="H207" s="52"/>
      <c r="I207" s="51"/>
      <c r="J207" s="897"/>
      <c r="K207" s="897"/>
      <c r="L207" s="757"/>
      <c r="M207" s="757"/>
      <c r="N207" s="757"/>
      <c r="O207" s="757"/>
      <c r="P207" s="757"/>
      <c r="Q207" s="758"/>
      <c r="R207" s="759"/>
      <c r="S207" s="757"/>
      <c r="T207" s="757"/>
      <c r="U207" s="757"/>
      <c r="V207" s="757"/>
      <c r="W207" s="757"/>
      <c r="X207" s="758"/>
      <c r="Y207" s="778"/>
      <c r="Z207" s="52"/>
    </row>
    <row r="208" spans="1:26">
      <c r="A208" s="771"/>
      <c r="B208" s="725"/>
      <c r="C208" s="723"/>
      <c r="D208" s="138"/>
      <c r="E208" s="138"/>
      <c r="F208" s="138"/>
      <c r="G208" s="138"/>
      <c r="H208" s="138"/>
      <c r="I208" s="137"/>
      <c r="J208" s="897"/>
      <c r="K208" s="897"/>
      <c r="L208" s="761"/>
      <c r="M208" s="761"/>
      <c r="N208" s="761"/>
      <c r="O208" s="761"/>
      <c r="P208" s="761"/>
      <c r="Q208" s="762"/>
      <c r="R208" s="763"/>
      <c r="S208" s="764"/>
      <c r="T208" s="761"/>
      <c r="U208" s="761"/>
      <c r="V208" s="761"/>
      <c r="W208" s="761"/>
      <c r="X208" s="762"/>
      <c r="Y208" s="761"/>
      <c r="Z208" s="52"/>
    </row>
    <row r="209" spans="1:26">
      <c r="A209" s="771"/>
      <c r="B209" s="724"/>
      <c r="C209" s="728"/>
      <c r="D209" s="729"/>
      <c r="E209" s="729"/>
      <c r="F209" s="729"/>
      <c r="G209" s="729"/>
      <c r="H209" s="729"/>
      <c r="I209" s="889"/>
      <c r="J209" s="897"/>
      <c r="K209" s="897"/>
      <c r="L209" s="749"/>
      <c r="M209" s="749"/>
      <c r="N209" s="750"/>
      <c r="O209" s="750"/>
      <c r="P209" s="750"/>
      <c r="Q209" s="750"/>
      <c r="R209" s="765"/>
      <c r="S209" s="749"/>
      <c r="T209" s="749"/>
      <c r="U209" s="750"/>
      <c r="V209" s="750"/>
      <c r="W209" s="750"/>
      <c r="X209" s="750"/>
      <c r="Y209" s="751"/>
      <c r="Z209" s="52"/>
    </row>
    <row r="210" spans="1:26">
      <c r="A210" s="771"/>
      <c r="B210" s="724"/>
      <c r="C210" s="728"/>
      <c r="D210" s="729"/>
      <c r="E210" s="729"/>
      <c r="F210" s="729"/>
      <c r="G210" s="729"/>
      <c r="H210" s="729"/>
      <c r="I210" s="889"/>
      <c r="J210" s="897"/>
      <c r="K210" s="897"/>
      <c r="L210" s="757"/>
      <c r="M210" s="757"/>
      <c r="N210" s="757"/>
      <c r="O210" s="757"/>
      <c r="P210" s="757"/>
      <c r="Q210" s="758"/>
      <c r="R210" s="759"/>
      <c r="S210" s="757"/>
      <c r="T210" s="757"/>
      <c r="U210" s="757"/>
      <c r="V210" s="757"/>
      <c r="W210" s="757"/>
      <c r="X210" s="758"/>
      <c r="Y210" s="778"/>
      <c r="Z210" s="52"/>
    </row>
    <row r="211" spans="1:26">
      <c r="A211" s="771"/>
      <c r="B211" s="726"/>
      <c r="C211" s="727"/>
      <c r="D211" s="143"/>
      <c r="E211" s="143"/>
      <c r="F211" s="143"/>
      <c r="G211" s="143"/>
      <c r="H211" s="143"/>
      <c r="I211" s="142"/>
      <c r="J211" s="897"/>
      <c r="K211" s="897"/>
      <c r="L211" s="761"/>
      <c r="M211" s="761"/>
      <c r="N211" s="761"/>
      <c r="O211" s="761"/>
      <c r="P211" s="761"/>
      <c r="Q211" s="762"/>
      <c r="R211" s="763"/>
      <c r="S211" s="764"/>
      <c r="T211" s="761"/>
      <c r="U211" s="761"/>
      <c r="V211" s="761"/>
      <c r="W211" s="761"/>
      <c r="X211" s="762"/>
      <c r="Y211" s="761"/>
      <c r="Z211" s="52"/>
    </row>
    <row r="212" spans="1:26">
      <c r="A212" s="771"/>
      <c r="B212" s="724"/>
      <c r="C212" s="641"/>
      <c r="D212" s="52"/>
      <c r="E212" s="52"/>
      <c r="F212" s="52"/>
      <c r="G212" s="52"/>
      <c r="H212" s="52"/>
      <c r="I212" s="51"/>
      <c r="J212" s="897"/>
      <c r="K212" s="897"/>
      <c r="L212" s="749"/>
      <c r="M212" s="749"/>
      <c r="N212" s="750"/>
      <c r="O212" s="750"/>
      <c r="P212" s="750"/>
      <c r="Q212" s="750"/>
      <c r="R212" s="765"/>
      <c r="S212" s="749"/>
      <c r="T212" s="749"/>
      <c r="U212" s="750"/>
      <c r="V212" s="750"/>
      <c r="W212" s="750"/>
      <c r="X212" s="750"/>
      <c r="Y212" s="751"/>
      <c r="Z212" s="52"/>
    </row>
    <row r="213" spans="1:26">
      <c r="A213" s="771"/>
      <c r="B213" s="724"/>
      <c r="C213" s="641"/>
      <c r="D213" s="52"/>
      <c r="E213" s="52"/>
      <c r="F213" s="52"/>
      <c r="G213" s="52"/>
      <c r="H213" s="52"/>
      <c r="I213" s="51"/>
      <c r="J213" s="897"/>
      <c r="K213" s="897"/>
      <c r="L213" s="757"/>
      <c r="M213" s="757"/>
      <c r="N213" s="757"/>
      <c r="O213" s="757"/>
      <c r="P213" s="757"/>
      <c r="Q213" s="758"/>
      <c r="R213" s="759"/>
      <c r="S213" s="757"/>
      <c r="T213" s="757"/>
      <c r="U213" s="757"/>
      <c r="V213" s="757"/>
      <c r="W213" s="757"/>
      <c r="X213" s="758"/>
      <c r="Y213" s="778"/>
      <c r="Z213" s="52"/>
    </row>
    <row r="214" spans="1:26">
      <c r="A214" s="772"/>
      <c r="B214" s="725"/>
      <c r="C214" s="723"/>
      <c r="D214" s="138"/>
      <c r="E214" s="138"/>
      <c r="F214" s="138"/>
      <c r="G214" s="138"/>
      <c r="H214" s="138"/>
      <c r="I214" s="137"/>
      <c r="J214" s="897"/>
      <c r="K214" s="897"/>
      <c r="L214" s="761"/>
      <c r="M214" s="761"/>
      <c r="N214" s="761"/>
      <c r="O214" s="761"/>
      <c r="P214" s="761"/>
      <c r="Q214" s="762"/>
      <c r="R214" s="763"/>
      <c r="S214" s="764"/>
      <c r="T214" s="761"/>
      <c r="U214" s="761"/>
      <c r="V214" s="761"/>
      <c r="W214" s="761"/>
      <c r="X214" s="762"/>
      <c r="Y214" s="761"/>
      <c r="Z214" s="52"/>
    </row>
    <row r="215" spans="1:26">
      <c r="A215" s="770"/>
      <c r="B215" s="822"/>
      <c r="C215" s="823"/>
      <c r="D215" s="848"/>
      <c r="E215" s="848"/>
      <c r="F215" s="848"/>
      <c r="G215" s="848"/>
      <c r="H215" s="848"/>
      <c r="I215" s="887"/>
      <c r="J215" s="897"/>
      <c r="K215" s="897"/>
      <c r="L215" s="894"/>
      <c r="M215" s="746"/>
      <c r="N215" s="734"/>
      <c r="O215" s="734"/>
      <c r="P215" s="734"/>
      <c r="Q215" s="734"/>
      <c r="R215" s="747"/>
      <c r="S215" s="745"/>
      <c r="T215" s="746"/>
      <c r="U215" s="734"/>
      <c r="V215" s="734"/>
      <c r="W215" s="734"/>
      <c r="X215" s="734"/>
      <c r="Y215" s="777"/>
      <c r="Z215" s="52"/>
    </row>
    <row r="216" spans="1:26">
      <c r="A216" s="771"/>
      <c r="B216" s="724"/>
      <c r="C216" s="641"/>
      <c r="D216" s="52"/>
      <c r="E216" s="52"/>
      <c r="F216" s="52"/>
      <c r="G216" s="52"/>
      <c r="H216" s="52"/>
      <c r="I216" s="51"/>
      <c r="J216" s="897"/>
      <c r="K216" s="897"/>
      <c r="L216" s="749"/>
      <c r="M216" s="749"/>
      <c r="N216" s="750"/>
      <c r="O216" s="750"/>
      <c r="P216" s="750"/>
      <c r="Q216" s="750"/>
      <c r="R216" s="751"/>
      <c r="S216" s="748"/>
      <c r="T216" s="749"/>
      <c r="U216" s="750"/>
      <c r="V216" s="750"/>
      <c r="W216" s="750"/>
      <c r="X216" s="750"/>
      <c r="Y216" s="751"/>
      <c r="Z216" s="52"/>
    </row>
    <row r="217" spans="1:26">
      <c r="A217" s="771"/>
      <c r="B217" s="724"/>
      <c r="C217" s="641"/>
      <c r="D217" s="52"/>
      <c r="E217" s="52"/>
      <c r="F217" s="52"/>
      <c r="G217" s="52"/>
      <c r="H217" s="52"/>
      <c r="I217" s="51"/>
      <c r="J217" s="897"/>
      <c r="K217" s="897"/>
      <c r="L217" s="749"/>
      <c r="M217" s="749"/>
      <c r="N217" s="750"/>
      <c r="O217" s="750"/>
      <c r="P217" s="750"/>
      <c r="Q217" s="750"/>
      <c r="R217" s="751"/>
      <c r="S217" s="748"/>
      <c r="T217" s="749"/>
      <c r="U217" s="750"/>
      <c r="V217" s="750"/>
      <c r="W217" s="750"/>
      <c r="X217" s="750"/>
      <c r="Y217" s="751"/>
      <c r="Z217" s="52"/>
    </row>
    <row r="218" spans="1:26">
      <c r="A218" s="771"/>
      <c r="B218" s="724"/>
      <c r="C218" s="641"/>
      <c r="D218" s="52"/>
      <c r="E218" s="52"/>
      <c r="F218" s="52"/>
      <c r="G218" s="52"/>
      <c r="H218" s="52"/>
      <c r="I218" s="51"/>
      <c r="J218" s="897"/>
      <c r="K218" s="897"/>
      <c r="L218" s="749"/>
      <c r="M218" s="749"/>
      <c r="N218" s="750"/>
      <c r="O218" s="750"/>
      <c r="P218" s="750"/>
      <c r="Q218" s="750"/>
      <c r="R218" s="751"/>
      <c r="S218" s="748"/>
      <c r="T218" s="749"/>
      <c r="U218" s="750"/>
      <c r="V218" s="750"/>
      <c r="W218" s="750"/>
      <c r="X218" s="750"/>
      <c r="Y218" s="751"/>
      <c r="Z218" s="52"/>
    </row>
    <row r="219" spans="1:26">
      <c r="A219" s="771"/>
      <c r="B219" s="724"/>
      <c r="C219" s="641"/>
      <c r="D219" s="52"/>
      <c r="E219" s="52"/>
      <c r="F219" s="52"/>
      <c r="G219" s="52"/>
      <c r="H219" s="52"/>
      <c r="I219" s="51"/>
      <c r="J219" s="897"/>
      <c r="K219" s="897"/>
      <c r="L219" s="749"/>
      <c r="M219" s="749"/>
      <c r="N219" s="750"/>
      <c r="O219" s="750"/>
      <c r="P219" s="750"/>
      <c r="Q219" s="750"/>
      <c r="R219" s="751"/>
      <c r="S219" s="748"/>
      <c r="T219" s="749"/>
      <c r="U219" s="750"/>
      <c r="V219" s="750"/>
      <c r="W219" s="750"/>
      <c r="X219" s="750"/>
      <c r="Y219" s="751"/>
      <c r="Z219" s="52"/>
    </row>
    <row r="220" spans="1:26">
      <c r="A220" s="771"/>
      <c r="B220" s="725"/>
      <c r="C220" s="723"/>
      <c r="D220" s="138"/>
      <c r="E220" s="138"/>
      <c r="F220" s="138"/>
      <c r="G220" s="138"/>
      <c r="H220" s="138"/>
      <c r="I220" s="137"/>
      <c r="J220" s="897"/>
      <c r="K220" s="897"/>
      <c r="L220" s="753"/>
      <c r="M220" s="753"/>
      <c r="N220" s="754"/>
      <c r="O220" s="754"/>
      <c r="P220" s="754"/>
      <c r="Q220" s="754"/>
      <c r="R220" s="755"/>
      <c r="S220" s="752"/>
      <c r="T220" s="753"/>
      <c r="U220" s="754"/>
      <c r="V220" s="754"/>
      <c r="W220" s="754"/>
      <c r="X220" s="754"/>
      <c r="Y220" s="755"/>
      <c r="Z220" s="52"/>
    </row>
    <row r="221" spans="1:26">
      <c r="A221" s="771"/>
      <c r="B221" s="724"/>
      <c r="C221" s="641"/>
      <c r="D221" s="52"/>
      <c r="E221" s="52"/>
      <c r="F221" s="52"/>
      <c r="G221" s="52"/>
      <c r="H221" s="52"/>
      <c r="I221" s="51"/>
      <c r="J221" s="897"/>
      <c r="K221" s="897"/>
      <c r="L221" s="749"/>
      <c r="M221" s="749"/>
      <c r="N221" s="750"/>
      <c r="O221" s="750"/>
      <c r="P221" s="750"/>
      <c r="Q221" s="750"/>
      <c r="R221" s="751"/>
      <c r="S221" s="748"/>
      <c r="T221" s="749"/>
      <c r="U221" s="750"/>
      <c r="V221" s="750"/>
      <c r="W221" s="750"/>
      <c r="X221" s="750"/>
      <c r="Y221" s="751"/>
      <c r="Z221" s="52"/>
    </row>
    <row r="222" spans="1:26">
      <c r="A222" s="771"/>
      <c r="B222" s="724"/>
      <c r="C222" s="641"/>
      <c r="D222" s="52"/>
      <c r="E222" s="52"/>
      <c r="F222" s="52"/>
      <c r="G222" s="52"/>
      <c r="H222" s="52"/>
      <c r="I222" s="51"/>
      <c r="J222" s="897"/>
      <c r="K222" s="897"/>
      <c r="L222" s="749"/>
      <c r="M222" s="749"/>
      <c r="N222" s="750"/>
      <c r="O222" s="750"/>
      <c r="P222" s="750"/>
      <c r="Q222" s="750"/>
      <c r="R222" s="751"/>
      <c r="S222" s="748"/>
      <c r="T222" s="749"/>
      <c r="U222" s="750"/>
      <c r="V222" s="750"/>
      <c r="W222" s="750"/>
      <c r="X222" s="750"/>
      <c r="Y222" s="751"/>
      <c r="Z222" s="52"/>
    </row>
    <row r="223" spans="1:26">
      <c r="A223" s="771"/>
      <c r="B223" s="724"/>
      <c r="C223" s="641"/>
      <c r="D223" s="52"/>
      <c r="E223" s="52"/>
      <c r="F223" s="52"/>
      <c r="G223" s="52"/>
      <c r="H223" s="52"/>
      <c r="I223" s="51"/>
      <c r="J223" s="897"/>
      <c r="K223" s="897"/>
      <c r="L223" s="749"/>
      <c r="M223" s="749"/>
      <c r="N223" s="750"/>
      <c r="O223" s="750"/>
      <c r="P223" s="750"/>
      <c r="Q223" s="750"/>
      <c r="R223" s="751"/>
      <c r="S223" s="748"/>
      <c r="T223" s="749"/>
      <c r="U223" s="750"/>
      <c r="V223" s="750"/>
      <c r="W223" s="750"/>
      <c r="X223" s="750"/>
      <c r="Y223" s="751"/>
      <c r="Z223" s="52"/>
    </row>
    <row r="224" spans="1:26">
      <c r="A224" s="771"/>
      <c r="B224" s="724"/>
      <c r="C224" s="641"/>
      <c r="D224" s="52"/>
      <c r="E224" s="52"/>
      <c r="F224" s="52"/>
      <c r="G224" s="52"/>
      <c r="H224" s="52"/>
      <c r="I224" s="51"/>
      <c r="J224" s="897"/>
      <c r="K224" s="897"/>
      <c r="L224" s="749"/>
      <c r="M224" s="749"/>
      <c r="N224" s="750"/>
      <c r="O224" s="750"/>
      <c r="P224" s="750"/>
      <c r="Q224" s="750"/>
      <c r="R224" s="751"/>
      <c r="S224" s="748"/>
      <c r="T224" s="749"/>
      <c r="U224" s="750"/>
      <c r="V224" s="750"/>
      <c r="W224" s="750"/>
      <c r="X224" s="750"/>
      <c r="Y224" s="751"/>
      <c r="Z224" s="52"/>
    </row>
    <row r="225" spans="1:26">
      <c r="A225" s="771"/>
      <c r="B225" s="724"/>
      <c r="C225" s="641"/>
      <c r="D225" s="52"/>
      <c r="E225" s="52"/>
      <c r="F225" s="52"/>
      <c r="G225" s="52"/>
      <c r="H225" s="52"/>
      <c r="I225" s="51"/>
      <c r="J225" s="897"/>
      <c r="K225" s="897"/>
      <c r="L225" s="749"/>
      <c r="M225" s="749"/>
      <c r="N225" s="750"/>
      <c r="O225" s="750"/>
      <c r="P225" s="750"/>
      <c r="Q225" s="750"/>
      <c r="R225" s="751"/>
      <c r="S225" s="748"/>
      <c r="T225" s="749"/>
      <c r="U225" s="750"/>
      <c r="V225" s="750"/>
      <c r="W225" s="750"/>
      <c r="X225" s="750"/>
      <c r="Y225" s="751"/>
      <c r="Z225" s="52"/>
    </row>
    <row r="226" spans="1:26">
      <c r="A226" s="771"/>
      <c r="B226" s="724"/>
      <c r="C226" s="641"/>
      <c r="D226" s="52"/>
      <c r="E226" s="52"/>
      <c r="F226" s="52"/>
      <c r="G226" s="52"/>
      <c r="H226" s="52"/>
      <c r="I226" s="51"/>
      <c r="J226" s="897"/>
      <c r="K226" s="897"/>
      <c r="L226" s="844"/>
      <c r="M226" s="749"/>
      <c r="N226" s="750"/>
      <c r="O226" s="750"/>
      <c r="P226" s="750"/>
      <c r="Q226" s="750"/>
      <c r="R226" s="751"/>
      <c r="S226" s="748"/>
      <c r="T226" s="749"/>
      <c r="U226" s="750"/>
      <c r="V226" s="750"/>
      <c r="W226" s="750"/>
      <c r="X226" s="750"/>
      <c r="Y226" s="751"/>
      <c r="Z226" s="52"/>
    </row>
    <row r="227" spans="1:26">
      <c r="A227" s="771"/>
      <c r="B227" s="724"/>
      <c r="C227" s="641"/>
      <c r="D227" s="52"/>
      <c r="E227" s="52"/>
      <c r="F227" s="52"/>
      <c r="G227" s="52"/>
      <c r="H227" s="52"/>
      <c r="I227" s="51"/>
      <c r="J227" s="897"/>
      <c r="K227" s="897"/>
      <c r="L227" s="749"/>
      <c r="M227" s="749"/>
      <c r="N227" s="750"/>
      <c r="O227" s="750"/>
      <c r="P227" s="750"/>
      <c r="Q227" s="756"/>
      <c r="R227" s="750"/>
      <c r="S227" s="748"/>
      <c r="T227" s="749"/>
      <c r="U227" s="750"/>
      <c r="V227" s="750"/>
      <c r="W227" s="750"/>
      <c r="X227" s="750"/>
      <c r="Y227" s="751"/>
      <c r="Z227" s="52"/>
    </row>
    <row r="228" spans="1:26">
      <c r="A228" s="771"/>
      <c r="B228" s="724"/>
      <c r="C228" s="641"/>
      <c r="D228" s="52"/>
      <c r="E228" s="52"/>
      <c r="F228" s="52"/>
      <c r="G228" s="52"/>
      <c r="H228" s="52"/>
      <c r="I228" s="51"/>
      <c r="J228" s="897"/>
      <c r="K228" s="897"/>
      <c r="L228" s="778"/>
      <c r="M228" s="757"/>
      <c r="N228" s="757"/>
      <c r="O228" s="757"/>
      <c r="P228" s="757"/>
      <c r="Q228" s="758"/>
      <c r="R228" s="759"/>
      <c r="S228" s="757"/>
      <c r="T228" s="757"/>
      <c r="U228" s="757"/>
      <c r="V228" s="757"/>
      <c r="W228" s="757"/>
      <c r="X228" s="758"/>
      <c r="Y228" s="778"/>
      <c r="Z228" s="52"/>
    </row>
    <row r="229" spans="1:26">
      <c r="A229" s="771"/>
      <c r="B229" s="724"/>
      <c r="C229" s="641"/>
      <c r="D229" s="52"/>
      <c r="E229" s="52"/>
      <c r="F229" s="52"/>
      <c r="G229" s="52"/>
      <c r="H229" s="52"/>
      <c r="I229" s="51"/>
      <c r="J229" s="897"/>
      <c r="K229" s="897"/>
      <c r="L229" s="757"/>
      <c r="M229" s="757"/>
      <c r="N229" s="757"/>
      <c r="O229" s="757"/>
      <c r="P229" s="757"/>
      <c r="Q229" s="758"/>
      <c r="R229" s="759"/>
      <c r="S229" s="757"/>
      <c r="T229" s="757"/>
      <c r="U229" s="757"/>
      <c r="V229" s="757"/>
      <c r="W229" s="757"/>
      <c r="X229" s="758"/>
      <c r="Y229" s="778"/>
      <c r="Z229" s="52"/>
    </row>
    <row r="230" spans="1:26">
      <c r="A230" s="771"/>
      <c r="B230" s="724"/>
      <c r="C230" s="641"/>
      <c r="D230" s="52"/>
      <c r="E230" s="52"/>
      <c r="F230" s="52"/>
      <c r="G230" s="52"/>
      <c r="H230" s="52"/>
      <c r="I230" s="51"/>
      <c r="J230" s="897"/>
      <c r="K230" s="897"/>
      <c r="L230" s="757"/>
      <c r="M230" s="757"/>
      <c r="N230" s="757"/>
      <c r="O230" s="757"/>
      <c r="P230" s="757"/>
      <c r="Q230" s="758"/>
      <c r="R230" s="759"/>
      <c r="S230" s="757"/>
      <c r="T230" s="757"/>
      <c r="U230" s="757"/>
      <c r="V230" s="757"/>
      <c r="W230" s="757"/>
      <c r="X230" s="758"/>
      <c r="Y230" s="778"/>
      <c r="Z230" s="52"/>
    </row>
    <row r="231" spans="1:26">
      <c r="A231" s="771"/>
      <c r="B231" s="724"/>
      <c r="C231" s="641"/>
      <c r="D231" s="52"/>
      <c r="E231" s="52"/>
      <c r="F231" s="52"/>
      <c r="G231" s="52"/>
      <c r="H231" s="52"/>
      <c r="I231" s="51"/>
      <c r="J231" s="897"/>
      <c r="K231" s="897"/>
      <c r="L231" s="757"/>
      <c r="M231" s="757"/>
      <c r="N231" s="757"/>
      <c r="O231" s="757"/>
      <c r="P231" s="757"/>
      <c r="Q231" s="758"/>
      <c r="R231" s="759"/>
      <c r="S231" s="757"/>
      <c r="T231" s="757"/>
      <c r="U231" s="757"/>
      <c r="V231" s="757"/>
      <c r="W231" s="757"/>
      <c r="X231" s="758"/>
      <c r="Y231" s="778"/>
      <c r="Z231" s="52"/>
    </row>
    <row r="232" spans="1:26">
      <c r="A232" s="771"/>
      <c r="B232" s="726"/>
      <c r="C232" s="727"/>
      <c r="D232" s="143"/>
      <c r="E232" s="143"/>
      <c r="F232" s="143"/>
      <c r="G232" s="143"/>
      <c r="H232" s="143"/>
      <c r="I232" s="142"/>
      <c r="J232" s="897"/>
      <c r="K232" s="897"/>
      <c r="L232" s="761"/>
      <c r="M232" s="761"/>
      <c r="N232" s="761"/>
      <c r="O232" s="761"/>
      <c r="P232" s="761"/>
      <c r="Q232" s="762"/>
      <c r="R232" s="763"/>
      <c r="S232" s="764"/>
      <c r="T232" s="761"/>
      <c r="U232" s="761"/>
      <c r="V232" s="761"/>
      <c r="W232" s="761"/>
      <c r="X232" s="762"/>
      <c r="Y232" s="761"/>
      <c r="Z232" s="52"/>
    </row>
    <row r="233" spans="1:26">
      <c r="A233" s="771"/>
      <c r="B233" s="724"/>
      <c r="C233" s="641"/>
      <c r="D233" s="52"/>
      <c r="E233" s="52"/>
      <c r="F233" s="52"/>
      <c r="G233" s="52"/>
      <c r="H233" s="52"/>
      <c r="I233" s="51"/>
      <c r="J233" s="897"/>
      <c r="K233" s="897"/>
      <c r="L233" s="749"/>
      <c r="M233" s="749"/>
      <c r="N233" s="750"/>
      <c r="O233" s="750"/>
      <c r="P233" s="750"/>
      <c r="Q233" s="750"/>
      <c r="R233" s="765"/>
      <c r="S233" s="749"/>
      <c r="T233" s="749"/>
      <c r="U233" s="750"/>
      <c r="V233" s="750"/>
      <c r="W233" s="750"/>
      <c r="X233" s="750"/>
      <c r="Y233" s="751"/>
      <c r="Z233" s="52"/>
    </row>
    <row r="234" spans="1:26">
      <c r="A234" s="771"/>
      <c r="B234" s="724"/>
      <c r="C234" s="641"/>
      <c r="D234" s="52"/>
      <c r="E234" s="52"/>
      <c r="F234" s="52"/>
      <c r="G234" s="52"/>
      <c r="H234" s="52"/>
      <c r="I234" s="51"/>
      <c r="J234" s="897"/>
      <c r="K234" s="897"/>
      <c r="L234" s="757"/>
      <c r="M234" s="757"/>
      <c r="N234" s="757"/>
      <c r="O234" s="757"/>
      <c r="P234" s="757"/>
      <c r="Q234" s="758"/>
      <c r="R234" s="759"/>
      <c r="S234" s="757"/>
      <c r="T234" s="757"/>
      <c r="U234" s="757"/>
      <c r="V234" s="757"/>
      <c r="W234" s="757"/>
      <c r="X234" s="758"/>
      <c r="Y234" s="778"/>
      <c r="Z234" s="52"/>
    </row>
    <row r="235" spans="1:26">
      <c r="A235" s="771"/>
      <c r="B235" s="725"/>
      <c r="C235" s="723"/>
      <c r="D235" s="138"/>
      <c r="E235" s="138"/>
      <c r="F235" s="138"/>
      <c r="G235" s="138"/>
      <c r="H235" s="138"/>
      <c r="I235" s="137"/>
      <c r="J235" s="897"/>
      <c r="K235" s="897"/>
      <c r="L235" s="761"/>
      <c r="M235" s="761"/>
      <c r="N235" s="761"/>
      <c r="O235" s="761"/>
      <c r="P235" s="761"/>
      <c r="Q235" s="762"/>
      <c r="R235" s="763"/>
      <c r="S235" s="761"/>
      <c r="T235" s="761"/>
      <c r="U235" s="761"/>
      <c r="V235" s="761"/>
      <c r="W235" s="761"/>
      <c r="X235" s="762"/>
      <c r="Y235" s="761"/>
      <c r="Z235" s="52"/>
    </row>
    <row r="236" spans="1:26">
      <c r="A236" s="771"/>
      <c r="B236" s="724"/>
      <c r="C236" s="641"/>
      <c r="D236" s="52"/>
      <c r="E236" s="52"/>
      <c r="F236" s="52"/>
      <c r="G236" s="52"/>
      <c r="H236" s="52"/>
      <c r="I236" s="51"/>
      <c r="J236" s="897"/>
      <c r="K236" s="897"/>
      <c r="L236" s="749"/>
      <c r="M236" s="749"/>
      <c r="N236" s="750"/>
      <c r="O236" s="750"/>
      <c r="P236" s="750"/>
      <c r="Q236" s="750"/>
      <c r="R236" s="765"/>
      <c r="S236" s="749"/>
      <c r="T236" s="749"/>
      <c r="U236" s="750"/>
      <c r="V236" s="750"/>
      <c r="W236" s="750"/>
      <c r="X236" s="750"/>
      <c r="Y236" s="751"/>
      <c r="Z236" s="52"/>
    </row>
    <row r="237" spans="1:26">
      <c r="A237" s="771"/>
      <c r="B237" s="724"/>
      <c r="C237" s="641"/>
      <c r="D237" s="52"/>
      <c r="E237" s="52"/>
      <c r="F237" s="52"/>
      <c r="G237" s="52"/>
      <c r="H237" s="52"/>
      <c r="I237" s="51"/>
      <c r="J237" s="897"/>
      <c r="K237" s="897"/>
      <c r="L237" s="757"/>
      <c r="M237" s="757"/>
      <c r="N237" s="757"/>
      <c r="O237" s="757"/>
      <c r="P237" s="757"/>
      <c r="Q237" s="758"/>
      <c r="R237" s="759"/>
      <c r="S237" s="757"/>
      <c r="T237" s="757"/>
      <c r="U237" s="757"/>
      <c r="V237" s="757"/>
      <c r="W237" s="757"/>
      <c r="X237" s="758"/>
      <c r="Y237" s="778"/>
      <c r="Z237" s="52"/>
    </row>
    <row r="238" spans="1:26">
      <c r="A238" s="771"/>
      <c r="B238" s="725"/>
      <c r="C238" s="723"/>
      <c r="D238" s="138"/>
      <c r="E238" s="138"/>
      <c r="F238" s="138"/>
      <c r="G238" s="138"/>
      <c r="H238" s="138"/>
      <c r="I238" s="137"/>
      <c r="J238" s="897"/>
      <c r="K238" s="897"/>
      <c r="L238" s="761"/>
      <c r="M238" s="761"/>
      <c r="N238" s="761"/>
      <c r="O238" s="761"/>
      <c r="P238" s="761"/>
      <c r="Q238" s="762"/>
      <c r="R238" s="763"/>
      <c r="S238" s="764"/>
      <c r="T238" s="761"/>
      <c r="U238" s="761"/>
      <c r="V238" s="761"/>
      <c r="W238" s="761"/>
      <c r="X238" s="762"/>
      <c r="Y238" s="761"/>
      <c r="Z238" s="52"/>
    </row>
    <row r="239" spans="1:26">
      <c r="A239" s="771"/>
      <c r="B239" s="724"/>
      <c r="C239" s="641"/>
      <c r="D239" s="52"/>
      <c r="E239" s="52"/>
      <c r="F239" s="52"/>
      <c r="G239" s="52"/>
      <c r="H239" s="52"/>
      <c r="I239" s="51"/>
      <c r="J239" s="897"/>
      <c r="K239" s="897"/>
      <c r="L239" s="749"/>
      <c r="M239" s="749"/>
      <c r="N239" s="750"/>
      <c r="O239" s="750"/>
      <c r="P239" s="750"/>
      <c r="Q239" s="750"/>
      <c r="R239" s="765"/>
      <c r="S239" s="749"/>
      <c r="T239" s="749"/>
      <c r="U239" s="750"/>
      <c r="V239" s="750"/>
      <c r="W239" s="750"/>
      <c r="X239" s="750"/>
      <c r="Y239" s="751"/>
      <c r="Z239" s="52"/>
    </row>
    <row r="240" spans="1:26">
      <c r="A240" s="771"/>
      <c r="B240" s="724"/>
      <c r="C240" s="641"/>
      <c r="D240" s="52"/>
      <c r="E240" s="52"/>
      <c r="F240" s="52"/>
      <c r="G240" s="52"/>
      <c r="H240" s="52"/>
      <c r="I240" s="51"/>
      <c r="J240" s="897"/>
      <c r="K240" s="897"/>
      <c r="L240" s="757"/>
      <c r="M240" s="757"/>
      <c r="N240" s="757"/>
      <c r="O240" s="757"/>
      <c r="P240" s="757"/>
      <c r="Q240" s="758"/>
      <c r="R240" s="759"/>
      <c r="S240" s="757"/>
      <c r="T240" s="757"/>
      <c r="U240" s="757"/>
      <c r="V240" s="757"/>
      <c r="W240" s="757"/>
      <c r="X240" s="758"/>
      <c r="Y240" s="778"/>
      <c r="Z240" s="52"/>
    </row>
    <row r="241" spans="1:26">
      <c r="A241" s="771"/>
      <c r="B241" s="724"/>
      <c r="C241" s="641"/>
      <c r="D241" s="52"/>
      <c r="E241" s="52"/>
      <c r="F241" s="52"/>
      <c r="G241" s="52"/>
      <c r="H241" s="52"/>
      <c r="I241" s="51"/>
      <c r="J241" s="897"/>
      <c r="K241" s="897"/>
      <c r="L241" s="761"/>
      <c r="M241" s="761"/>
      <c r="N241" s="761"/>
      <c r="O241" s="761"/>
      <c r="P241" s="761"/>
      <c r="Q241" s="762"/>
      <c r="R241" s="763"/>
      <c r="S241" s="764"/>
      <c r="T241" s="761"/>
      <c r="U241" s="761"/>
      <c r="V241" s="761"/>
      <c r="W241" s="761"/>
      <c r="X241" s="762"/>
      <c r="Y241" s="761"/>
      <c r="Z241" s="52"/>
    </row>
    <row r="242" spans="1:26">
      <c r="A242" s="771"/>
      <c r="B242" s="817"/>
      <c r="C242" s="818"/>
      <c r="D242" s="816"/>
      <c r="E242" s="816"/>
      <c r="F242" s="816"/>
      <c r="G242" s="816"/>
      <c r="H242" s="816"/>
      <c r="I242" s="888"/>
      <c r="J242" s="897"/>
      <c r="K242" s="897"/>
      <c r="L242" s="749"/>
      <c r="M242" s="749"/>
      <c r="N242" s="750"/>
      <c r="O242" s="750"/>
      <c r="P242" s="750"/>
      <c r="Q242" s="750"/>
      <c r="R242" s="765"/>
      <c r="S242" s="749"/>
      <c r="T242" s="749"/>
      <c r="U242" s="750"/>
      <c r="V242" s="750"/>
      <c r="W242" s="750"/>
      <c r="X242" s="750"/>
      <c r="Y242" s="751"/>
      <c r="Z242" s="52"/>
    </row>
    <row r="243" spans="1:26">
      <c r="A243" s="771"/>
      <c r="B243" s="724"/>
      <c r="C243" s="641"/>
      <c r="D243" s="52"/>
      <c r="E243" s="52"/>
      <c r="F243" s="52"/>
      <c r="G243" s="52"/>
      <c r="H243" s="52"/>
      <c r="I243" s="51"/>
      <c r="J243" s="897"/>
      <c r="K243" s="897"/>
      <c r="L243" s="757"/>
      <c r="M243" s="757"/>
      <c r="N243" s="757"/>
      <c r="O243" s="757"/>
      <c r="P243" s="757"/>
      <c r="Q243" s="758"/>
      <c r="R243" s="759"/>
      <c r="S243" s="757"/>
      <c r="T243" s="757"/>
      <c r="U243" s="757"/>
      <c r="V243" s="757"/>
      <c r="W243" s="757"/>
      <c r="X243" s="758"/>
      <c r="Y243" s="778"/>
      <c r="Z243" s="52"/>
    </row>
    <row r="244" spans="1:26">
      <c r="A244" s="771"/>
      <c r="B244" s="725"/>
      <c r="C244" s="723"/>
      <c r="D244" s="138"/>
      <c r="E244" s="138"/>
      <c r="F244" s="138"/>
      <c r="G244" s="138"/>
      <c r="H244" s="138"/>
      <c r="I244" s="137"/>
      <c r="J244" s="897"/>
      <c r="K244" s="897"/>
      <c r="L244" s="761"/>
      <c r="M244" s="761"/>
      <c r="N244" s="761"/>
      <c r="O244" s="761"/>
      <c r="P244" s="761"/>
      <c r="Q244" s="762"/>
      <c r="R244" s="763"/>
      <c r="S244" s="764"/>
      <c r="T244" s="761"/>
      <c r="U244" s="761"/>
      <c r="V244" s="761"/>
      <c r="W244" s="761"/>
      <c r="X244" s="762"/>
      <c r="Y244" s="761"/>
      <c r="Z244" s="52"/>
    </row>
    <row r="245" spans="1:26">
      <c r="A245" s="771"/>
      <c r="B245" s="724"/>
      <c r="C245" s="641"/>
      <c r="D245" s="52"/>
      <c r="E245" s="52"/>
      <c r="F245" s="52"/>
      <c r="G245" s="52"/>
      <c r="H245" s="52"/>
      <c r="I245" s="51"/>
      <c r="J245" s="897"/>
      <c r="K245" s="897"/>
      <c r="L245" s="749"/>
      <c r="M245" s="749"/>
      <c r="N245" s="750"/>
      <c r="O245" s="750"/>
      <c r="P245" s="750"/>
      <c r="Q245" s="750"/>
      <c r="R245" s="765"/>
      <c r="S245" s="749"/>
      <c r="T245" s="749"/>
      <c r="U245" s="750"/>
      <c r="V245" s="750"/>
      <c r="W245" s="750"/>
      <c r="X245" s="750"/>
      <c r="Y245" s="751"/>
      <c r="Z245" s="52"/>
    </row>
    <row r="246" spans="1:26">
      <c r="A246" s="771"/>
      <c r="B246" s="724"/>
      <c r="C246" s="641"/>
      <c r="D246" s="52"/>
      <c r="E246" s="52"/>
      <c r="F246" s="52"/>
      <c r="G246" s="52"/>
      <c r="H246" s="52"/>
      <c r="I246" s="51"/>
      <c r="J246" s="897"/>
      <c r="K246" s="897"/>
      <c r="L246" s="757"/>
      <c r="M246" s="757"/>
      <c r="N246" s="757"/>
      <c r="O246" s="757"/>
      <c r="P246" s="757"/>
      <c r="Q246" s="758"/>
      <c r="R246" s="759"/>
      <c r="S246" s="757"/>
      <c r="T246" s="757"/>
      <c r="U246" s="757"/>
      <c r="V246" s="757"/>
      <c r="W246" s="757"/>
      <c r="X246" s="758"/>
      <c r="Y246" s="778"/>
      <c r="Z246" s="52"/>
    </row>
    <row r="247" spans="1:26">
      <c r="A247" s="771"/>
      <c r="B247" s="725"/>
      <c r="C247" s="723"/>
      <c r="D247" s="138"/>
      <c r="E247" s="138"/>
      <c r="F247" s="138"/>
      <c r="G247" s="138"/>
      <c r="H247" s="138"/>
      <c r="I247" s="137"/>
      <c r="J247" s="897"/>
      <c r="K247" s="897"/>
      <c r="L247" s="761"/>
      <c r="M247" s="761"/>
      <c r="N247" s="761"/>
      <c r="O247" s="761"/>
      <c r="P247" s="761"/>
      <c r="Q247" s="762"/>
      <c r="R247" s="763"/>
      <c r="S247" s="764"/>
      <c r="T247" s="761"/>
      <c r="U247" s="761"/>
      <c r="V247" s="761"/>
      <c r="W247" s="761"/>
      <c r="X247" s="762"/>
      <c r="Y247" s="761"/>
      <c r="Z247" s="52"/>
    </row>
    <row r="248" spans="1:26">
      <c r="A248" s="771"/>
      <c r="B248" s="724"/>
      <c r="C248" s="641"/>
      <c r="D248" s="52"/>
      <c r="E248" s="52"/>
      <c r="F248" s="52"/>
      <c r="G248" s="52"/>
      <c r="H248" s="52"/>
      <c r="I248" s="51"/>
      <c r="J248" s="897"/>
      <c r="K248" s="897"/>
      <c r="L248" s="749"/>
      <c r="M248" s="749"/>
      <c r="N248" s="750"/>
      <c r="O248" s="750"/>
      <c r="P248" s="750"/>
      <c r="Q248" s="750"/>
      <c r="R248" s="765"/>
      <c r="S248" s="749"/>
      <c r="T248" s="749"/>
      <c r="U248" s="750"/>
      <c r="V248" s="750"/>
      <c r="W248" s="750"/>
      <c r="X248" s="750"/>
      <c r="Y248" s="751"/>
      <c r="Z248" s="52"/>
    </row>
    <row r="249" spans="1:26">
      <c r="A249" s="771"/>
      <c r="B249" s="724"/>
      <c r="C249" s="641"/>
      <c r="D249" s="52"/>
      <c r="E249" s="52"/>
      <c r="F249" s="52"/>
      <c r="G249" s="52"/>
      <c r="H249" s="52"/>
      <c r="I249" s="51"/>
      <c r="J249" s="897"/>
      <c r="K249" s="897"/>
      <c r="L249" s="757"/>
      <c r="M249" s="757"/>
      <c r="N249" s="757"/>
      <c r="O249" s="757"/>
      <c r="P249" s="757"/>
      <c r="Q249" s="758"/>
      <c r="R249" s="759"/>
      <c r="S249" s="757"/>
      <c r="T249" s="757"/>
      <c r="U249" s="757"/>
      <c r="V249" s="757"/>
      <c r="W249" s="757"/>
      <c r="X249" s="758"/>
      <c r="Y249" s="778"/>
      <c r="Z249" s="52"/>
    </row>
    <row r="250" spans="1:26">
      <c r="A250" s="771"/>
      <c r="B250" s="725"/>
      <c r="C250" s="723"/>
      <c r="D250" s="138"/>
      <c r="E250" s="138"/>
      <c r="F250" s="138"/>
      <c r="G250" s="138"/>
      <c r="H250" s="138"/>
      <c r="I250" s="137"/>
      <c r="J250" s="897"/>
      <c r="K250" s="897"/>
      <c r="L250" s="761"/>
      <c r="M250" s="761"/>
      <c r="N250" s="761"/>
      <c r="O250" s="761"/>
      <c r="P250" s="761"/>
      <c r="Q250" s="762"/>
      <c r="R250" s="763"/>
      <c r="S250" s="764"/>
      <c r="T250" s="761"/>
      <c r="U250" s="761"/>
      <c r="V250" s="761"/>
      <c r="W250" s="761"/>
      <c r="X250" s="762"/>
      <c r="Y250" s="761"/>
      <c r="Z250" s="52"/>
    </row>
    <row r="251" spans="1:26">
      <c r="A251" s="771"/>
      <c r="B251" s="724"/>
      <c r="C251" s="728"/>
      <c r="D251" s="729"/>
      <c r="E251" s="729"/>
      <c r="F251" s="729"/>
      <c r="G251" s="729"/>
      <c r="H251" s="729"/>
      <c r="I251" s="889"/>
      <c r="J251" s="897"/>
      <c r="K251" s="897"/>
      <c r="L251" s="749"/>
      <c r="M251" s="749"/>
      <c r="N251" s="750"/>
      <c r="O251" s="750"/>
      <c r="P251" s="750"/>
      <c r="Q251" s="750"/>
      <c r="R251" s="765"/>
      <c r="S251" s="749"/>
      <c r="T251" s="749"/>
      <c r="U251" s="750"/>
      <c r="V251" s="750"/>
      <c r="W251" s="750"/>
      <c r="X251" s="750"/>
      <c r="Y251" s="751"/>
      <c r="Z251" s="52"/>
    </row>
    <row r="252" spans="1:26">
      <c r="A252" s="771"/>
      <c r="B252" s="724"/>
      <c r="C252" s="728"/>
      <c r="D252" s="729"/>
      <c r="E252" s="729"/>
      <c r="F252" s="729"/>
      <c r="G252" s="729"/>
      <c r="H252" s="729"/>
      <c r="I252" s="889"/>
      <c r="J252" s="897"/>
      <c r="K252" s="897"/>
      <c r="L252" s="757"/>
      <c r="M252" s="757"/>
      <c r="N252" s="757"/>
      <c r="O252" s="757"/>
      <c r="P252" s="757"/>
      <c r="Q252" s="758"/>
      <c r="R252" s="759"/>
      <c r="S252" s="757"/>
      <c r="T252" s="757"/>
      <c r="U252" s="757"/>
      <c r="V252" s="757"/>
      <c r="W252" s="757"/>
      <c r="X252" s="758"/>
      <c r="Y252" s="778"/>
      <c r="Z252" s="52"/>
    </row>
    <row r="253" spans="1:26">
      <c r="A253" s="771"/>
      <c r="B253" s="726"/>
      <c r="C253" s="727"/>
      <c r="D253" s="143"/>
      <c r="E253" s="143"/>
      <c r="F253" s="143"/>
      <c r="G253" s="143"/>
      <c r="H253" s="143"/>
      <c r="I253" s="142"/>
      <c r="J253" s="897"/>
      <c r="K253" s="897"/>
      <c r="L253" s="761"/>
      <c r="M253" s="761"/>
      <c r="N253" s="761"/>
      <c r="O253" s="761"/>
      <c r="P253" s="761"/>
      <c r="Q253" s="762"/>
      <c r="R253" s="763"/>
      <c r="S253" s="764"/>
      <c r="T253" s="761"/>
      <c r="U253" s="761"/>
      <c r="V253" s="761"/>
      <c r="W253" s="761"/>
      <c r="X253" s="762"/>
      <c r="Y253" s="761"/>
      <c r="Z253" s="52"/>
    </row>
    <row r="254" spans="1:26">
      <c r="A254" s="771"/>
      <c r="B254" s="724"/>
      <c r="C254" s="641"/>
      <c r="D254" s="52"/>
      <c r="E254" s="52"/>
      <c r="F254" s="52"/>
      <c r="G254" s="52"/>
      <c r="H254" s="52"/>
      <c r="I254" s="51"/>
      <c r="J254" s="897"/>
      <c r="K254" s="897"/>
      <c r="L254" s="749"/>
      <c r="M254" s="749"/>
      <c r="N254" s="750"/>
      <c r="O254" s="750"/>
      <c r="P254" s="750"/>
      <c r="Q254" s="750"/>
      <c r="R254" s="765"/>
      <c r="S254" s="749"/>
      <c r="T254" s="749"/>
      <c r="U254" s="750"/>
      <c r="V254" s="750"/>
      <c r="W254" s="750"/>
      <c r="X254" s="750"/>
      <c r="Y254" s="751"/>
      <c r="Z254" s="52"/>
    </row>
    <row r="255" spans="1:26">
      <c r="A255" s="771"/>
      <c r="B255" s="724"/>
      <c r="C255" s="641"/>
      <c r="D255" s="52"/>
      <c r="E255" s="52"/>
      <c r="F255" s="52"/>
      <c r="G255" s="52"/>
      <c r="H255" s="52"/>
      <c r="I255" s="51"/>
      <c r="J255" s="897"/>
      <c r="K255" s="897"/>
      <c r="L255" s="757"/>
      <c r="M255" s="757"/>
      <c r="N255" s="757"/>
      <c r="O255" s="757"/>
      <c r="P255" s="757"/>
      <c r="Q255" s="758"/>
      <c r="R255" s="759"/>
      <c r="S255" s="757"/>
      <c r="T255" s="757"/>
      <c r="U255" s="757"/>
      <c r="V255" s="757"/>
      <c r="W255" s="757"/>
      <c r="X255" s="758"/>
      <c r="Y255" s="778"/>
      <c r="Z255" s="52"/>
    </row>
    <row r="256" spans="1:26">
      <c r="A256" s="772"/>
      <c r="B256" s="725"/>
      <c r="C256" s="723"/>
      <c r="D256" s="138"/>
      <c r="E256" s="138"/>
      <c r="F256" s="138"/>
      <c r="G256" s="138"/>
      <c r="H256" s="138"/>
      <c r="I256" s="137"/>
      <c r="J256" s="897"/>
      <c r="K256" s="897"/>
      <c r="L256" s="761"/>
      <c r="M256" s="761"/>
      <c r="N256" s="761"/>
      <c r="O256" s="761"/>
      <c r="P256" s="761"/>
      <c r="Q256" s="762"/>
      <c r="R256" s="763"/>
      <c r="S256" s="764"/>
      <c r="T256" s="761"/>
      <c r="U256" s="761"/>
      <c r="V256" s="761"/>
      <c r="W256" s="761"/>
      <c r="X256" s="762"/>
      <c r="Y256" s="761"/>
      <c r="Z256" s="52"/>
    </row>
    <row r="257" spans="1:26">
      <c r="A257" s="770"/>
      <c r="B257" s="822"/>
      <c r="C257" s="823"/>
      <c r="D257" s="848"/>
      <c r="E257" s="848"/>
      <c r="F257" s="848"/>
      <c r="G257" s="848"/>
      <c r="H257" s="848"/>
      <c r="I257" s="887"/>
      <c r="J257" s="897"/>
      <c r="K257" s="897"/>
      <c r="L257" s="894"/>
      <c r="M257" s="746"/>
      <c r="N257" s="734"/>
      <c r="O257" s="734"/>
      <c r="P257" s="734"/>
      <c r="Q257" s="734"/>
      <c r="R257" s="747"/>
      <c r="S257" s="745"/>
      <c r="T257" s="746"/>
      <c r="U257" s="734"/>
      <c r="V257" s="734"/>
      <c r="W257" s="734"/>
      <c r="X257" s="734"/>
      <c r="Y257" s="777"/>
      <c r="Z257" s="52"/>
    </row>
    <row r="258" spans="1:26">
      <c r="A258" s="771"/>
      <c r="B258" s="724"/>
      <c r="C258" s="641"/>
      <c r="D258" s="52"/>
      <c r="E258" s="52"/>
      <c r="F258" s="52"/>
      <c r="G258" s="52"/>
      <c r="H258" s="52"/>
      <c r="I258" s="51"/>
      <c r="J258" s="897"/>
      <c r="K258" s="897"/>
      <c r="L258" s="749"/>
      <c r="M258" s="749"/>
      <c r="N258" s="750"/>
      <c r="O258" s="750"/>
      <c r="P258" s="750"/>
      <c r="Q258" s="750"/>
      <c r="R258" s="751"/>
      <c r="S258" s="748"/>
      <c r="T258" s="749"/>
      <c r="U258" s="750"/>
      <c r="V258" s="750"/>
      <c r="W258" s="750"/>
      <c r="X258" s="750"/>
      <c r="Y258" s="751"/>
      <c r="Z258" s="52"/>
    </row>
    <row r="259" spans="1:26">
      <c r="A259" s="771"/>
      <c r="B259" s="724"/>
      <c r="C259" s="641"/>
      <c r="D259" s="52"/>
      <c r="E259" s="52"/>
      <c r="F259" s="52"/>
      <c r="G259" s="52"/>
      <c r="H259" s="52"/>
      <c r="I259" s="51"/>
      <c r="J259" s="897"/>
      <c r="K259" s="897"/>
      <c r="L259" s="749"/>
      <c r="M259" s="749"/>
      <c r="N259" s="750"/>
      <c r="O259" s="750"/>
      <c r="P259" s="750"/>
      <c r="Q259" s="750"/>
      <c r="R259" s="751"/>
      <c r="S259" s="748"/>
      <c r="T259" s="749"/>
      <c r="U259" s="750"/>
      <c r="V259" s="750"/>
      <c r="W259" s="750"/>
      <c r="X259" s="750"/>
      <c r="Y259" s="751"/>
      <c r="Z259" s="52"/>
    </row>
    <row r="260" spans="1:26">
      <c r="A260" s="771"/>
      <c r="B260" s="724"/>
      <c r="C260" s="641"/>
      <c r="D260" s="52"/>
      <c r="E260" s="52"/>
      <c r="F260" s="52"/>
      <c r="G260" s="52"/>
      <c r="H260" s="52"/>
      <c r="I260" s="51"/>
      <c r="J260" s="897"/>
      <c r="K260" s="897"/>
      <c r="L260" s="749"/>
      <c r="M260" s="749"/>
      <c r="N260" s="750"/>
      <c r="O260" s="750"/>
      <c r="P260" s="750"/>
      <c r="Q260" s="750"/>
      <c r="R260" s="751"/>
      <c r="S260" s="748"/>
      <c r="T260" s="749"/>
      <c r="U260" s="750"/>
      <c r="V260" s="750"/>
      <c r="W260" s="750"/>
      <c r="X260" s="750"/>
      <c r="Y260" s="751"/>
      <c r="Z260" s="52"/>
    </row>
    <row r="261" spans="1:26">
      <c r="A261" s="771"/>
      <c r="B261" s="724"/>
      <c r="C261" s="641"/>
      <c r="D261" s="52"/>
      <c r="E261" s="52"/>
      <c r="F261" s="52"/>
      <c r="G261" s="52"/>
      <c r="H261" s="52"/>
      <c r="I261" s="51"/>
      <c r="J261" s="897"/>
      <c r="K261" s="897"/>
      <c r="L261" s="749"/>
      <c r="M261" s="749"/>
      <c r="N261" s="750"/>
      <c r="O261" s="750"/>
      <c r="P261" s="750"/>
      <c r="Q261" s="750"/>
      <c r="R261" s="751"/>
      <c r="S261" s="748"/>
      <c r="T261" s="749"/>
      <c r="U261" s="750"/>
      <c r="V261" s="750"/>
      <c r="W261" s="750"/>
      <c r="X261" s="750"/>
      <c r="Y261" s="751"/>
      <c r="Z261" s="52"/>
    </row>
    <row r="262" spans="1:26">
      <c r="A262" s="771"/>
      <c r="B262" s="725"/>
      <c r="C262" s="723"/>
      <c r="D262" s="138"/>
      <c r="E262" s="138"/>
      <c r="F262" s="138"/>
      <c r="G262" s="138"/>
      <c r="H262" s="138"/>
      <c r="I262" s="137"/>
      <c r="J262" s="897"/>
      <c r="K262" s="897"/>
      <c r="L262" s="753"/>
      <c r="M262" s="753"/>
      <c r="N262" s="754"/>
      <c r="O262" s="754"/>
      <c r="P262" s="754"/>
      <c r="Q262" s="754"/>
      <c r="R262" s="755"/>
      <c r="S262" s="752"/>
      <c r="T262" s="753"/>
      <c r="U262" s="754"/>
      <c r="V262" s="754"/>
      <c r="W262" s="754"/>
      <c r="X262" s="754"/>
      <c r="Y262" s="755"/>
      <c r="Z262" s="52"/>
    </row>
    <row r="263" spans="1:26">
      <c r="A263" s="771"/>
      <c r="B263" s="724"/>
      <c r="C263" s="641"/>
      <c r="D263" s="52"/>
      <c r="E263" s="52"/>
      <c r="F263" s="52"/>
      <c r="G263" s="52"/>
      <c r="H263" s="52"/>
      <c r="I263" s="51"/>
      <c r="J263" s="897"/>
      <c r="K263" s="897"/>
      <c r="L263" s="749"/>
      <c r="M263" s="749"/>
      <c r="N263" s="750"/>
      <c r="O263" s="750"/>
      <c r="P263" s="750"/>
      <c r="Q263" s="750"/>
      <c r="R263" s="751"/>
      <c r="S263" s="748"/>
      <c r="T263" s="749"/>
      <c r="U263" s="750"/>
      <c r="V263" s="750"/>
      <c r="W263" s="750"/>
      <c r="X263" s="750"/>
      <c r="Y263" s="751"/>
      <c r="Z263" s="52"/>
    </row>
    <row r="264" spans="1:26">
      <c r="A264" s="771"/>
      <c r="B264" s="724"/>
      <c r="C264" s="641"/>
      <c r="D264" s="52"/>
      <c r="E264" s="52"/>
      <c r="F264" s="52"/>
      <c r="G264" s="52"/>
      <c r="H264" s="52"/>
      <c r="I264" s="51"/>
      <c r="J264" s="897"/>
      <c r="K264" s="897"/>
      <c r="L264" s="749"/>
      <c r="M264" s="749"/>
      <c r="N264" s="750"/>
      <c r="O264" s="750"/>
      <c r="P264" s="750"/>
      <c r="Q264" s="750"/>
      <c r="R264" s="751"/>
      <c r="S264" s="748"/>
      <c r="T264" s="749"/>
      <c r="U264" s="750"/>
      <c r="V264" s="750"/>
      <c r="W264" s="750"/>
      <c r="X264" s="750"/>
      <c r="Y264" s="751"/>
      <c r="Z264" s="52"/>
    </row>
    <row r="265" spans="1:26">
      <c r="A265" s="771"/>
      <c r="B265" s="724"/>
      <c r="C265" s="641"/>
      <c r="D265" s="52"/>
      <c r="E265" s="52"/>
      <c r="F265" s="52"/>
      <c r="G265" s="52"/>
      <c r="H265" s="52"/>
      <c r="I265" s="51"/>
      <c r="J265" s="897"/>
      <c r="K265" s="897"/>
      <c r="L265" s="749"/>
      <c r="M265" s="749"/>
      <c r="N265" s="750"/>
      <c r="O265" s="750"/>
      <c r="P265" s="750"/>
      <c r="Q265" s="750"/>
      <c r="R265" s="751"/>
      <c r="S265" s="748"/>
      <c r="T265" s="749"/>
      <c r="U265" s="750"/>
      <c r="V265" s="750"/>
      <c r="W265" s="750"/>
      <c r="X265" s="750"/>
      <c r="Y265" s="751"/>
      <c r="Z265" s="52"/>
    </row>
    <row r="266" spans="1:26">
      <c r="A266" s="771"/>
      <c r="B266" s="724"/>
      <c r="C266" s="641"/>
      <c r="D266" s="52"/>
      <c r="E266" s="52"/>
      <c r="F266" s="52"/>
      <c r="G266" s="52"/>
      <c r="H266" s="52"/>
      <c r="I266" s="51"/>
      <c r="J266" s="897"/>
      <c r="K266" s="897"/>
      <c r="L266" s="749"/>
      <c r="M266" s="749"/>
      <c r="N266" s="750"/>
      <c r="O266" s="750"/>
      <c r="P266" s="750"/>
      <c r="Q266" s="750"/>
      <c r="R266" s="751"/>
      <c r="S266" s="748"/>
      <c r="T266" s="749"/>
      <c r="U266" s="750"/>
      <c r="V266" s="750"/>
      <c r="W266" s="750"/>
      <c r="X266" s="750"/>
      <c r="Y266" s="751"/>
      <c r="Z266" s="52"/>
    </row>
    <row r="267" spans="1:26">
      <c r="A267" s="771"/>
      <c r="B267" s="724"/>
      <c r="C267" s="641"/>
      <c r="D267" s="52"/>
      <c r="E267" s="52"/>
      <c r="F267" s="52"/>
      <c r="G267" s="52"/>
      <c r="H267" s="52"/>
      <c r="I267" s="51"/>
      <c r="J267" s="897"/>
      <c r="K267" s="897"/>
      <c r="L267" s="749"/>
      <c r="M267" s="749"/>
      <c r="N267" s="750"/>
      <c r="O267" s="750"/>
      <c r="P267" s="750"/>
      <c r="Q267" s="750"/>
      <c r="R267" s="751"/>
      <c r="S267" s="748"/>
      <c r="T267" s="749"/>
      <c r="U267" s="750"/>
      <c r="V267" s="750"/>
      <c r="W267" s="750"/>
      <c r="X267" s="750"/>
      <c r="Y267" s="751"/>
      <c r="Z267" s="52"/>
    </row>
    <row r="268" spans="1:26">
      <c r="A268" s="771"/>
      <c r="B268" s="724"/>
      <c r="C268" s="641"/>
      <c r="D268" s="52"/>
      <c r="E268" s="52"/>
      <c r="F268" s="52"/>
      <c r="G268" s="52"/>
      <c r="H268" s="52"/>
      <c r="I268" s="51"/>
      <c r="J268" s="897"/>
      <c r="K268" s="897"/>
      <c r="L268" s="844"/>
      <c r="M268" s="749"/>
      <c r="N268" s="750"/>
      <c r="O268" s="750"/>
      <c r="P268" s="750"/>
      <c r="Q268" s="750"/>
      <c r="R268" s="751"/>
      <c r="S268" s="748"/>
      <c r="T268" s="749"/>
      <c r="U268" s="750"/>
      <c r="V268" s="750"/>
      <c r="W268" s="750"/>
      <c r="X268" s="750"/>
      <c r="Y268" s="751"/>
      <c r="Z268" s="52"/>
    </row>
    <row r="269" spans="1:26">
      <c r="A269" s="771"/>
      <c r="B269" s="724"/>
      <c r="C269" s="641"/>
      <c r="D269" s="52"/>
      <c r="E269" s="52"/>
      <c r="F269" s="52"/>
      <c r="G269" s="52"/>
      <c r="H269" s="52"/>
      <c r="I269" s="51"/>
      <c r="J269" s="897"/>
      <c r="K269" s="897"/>
      <c r="L269" s="749"/>
      <c r="M269" s="749"/>
      <c r="N269" s="750"/>
      <c r="O269" s="750"/>
      <c r="P269" s="750"/>
      <c r="Q269" s="756"/>
      <c r="R269" s="750"/>
      <c r="S269" s="748"/>
      <c r="T269" s="749"/>
      <c r="U269" s="750"/>
      <c r="V269" s="750"/>
      <c r="W269" s="750"/>
      <c r="X269" s="750"/>
      <c r="Y269" s="751"/>
      <c r="Z269" s="52"/>
    </row>
    <row r="270" spans="1:26">
      <c r="A270" s="771"/>
      <c r="B270" s="724"/>
      <c r="C270" s="641"/>
      <c r="D270" s="52"/>
      <c r="E270" s="52"/>
      <c r="F270" s="52"/>
      <c r="G270" s="52"/>
      <c r="H270" s="52"/>
      <c r="I270" s="51"/>
      <c r="J270" s="897"/>
      <c r="K270" s="897"/>
      <c r="L270" s="778"/>
      <c r="M270" s="757"/>
      <c r="N270" s="757"/>
      <c r="O270" s="757"/>
      <c r="P270" s="757"/>
      <c r="Q270" s="758"/>
      <c r="R270" s="759"/>
      <c r="S270" s="757"/>
      <c r="T270" s="757"/>
      <c r="U270" s="757"/>
      <c r="V270" s="757"/>
      <c r="W270" s="757"/>
      <c r="X270" s="758"/>
      <c r="Y270" s="778"/>
      <c r="Z270" s="52"/>
    </row>
    <row r="271" spans="1:26">
      <c r="A271" s="771"/>
      <c r="B271" s="724"/>
      <c r="C271" s="641"/>
      <c r="D271" s="52"/>
      <c r="E271" s="52"/>
      <c r="F271" s="52"/>
      <c r="G271" s="52"/>
      <c r="H271" s="52"/>
      <c r="I271" s="51"/>
      <c r="J271" s="897"/>
      <c r="K271" s="897"/>
      <c r="L271" s="757"/>
      <c r="M271" s="757"/>
      <c r="N271" s="757"/>
      <c r="O271" s="757"/>
      <c r="P271" s="757"/>
      <c r="Q271" s="758"/>
      <c r="R271" s="759"/>
      <c r="S271" s="757"/>
      <c r="T271" s="757"/>
      <c r="U271" s="757"/>
      <c r="V271" s="757"/>
      <c r="W271" s="757"/>
      <c r="X271" s="758"/>
      <c r="Y271" s="778"/>
      <c r="Z271" s="52"/>
    </row>
    <row r="272" spans="1:26">
      <c r="A272" s="771"/>
      <c r="B272" s="724"/>
      <c r="C272" s="641"/>
      <c r="D272" s="52"/>
      <c r="E272" s="52"/>
      <c r="F272" s="52"/>
      <c r="G272" s="52"/>
      <c r="H272" s="52"/>
      <c r="I272" s="51"/>
      <c r="J272" s="897"/>
      <c r="K272" s="897"/>
      <c r="L272" s="757"/>
      <c r="M272" s="757"/>
      <c r="N272" s="757"/>
      <c r="O272" s="757"/>
      <c r="P272" s="757"/>
      <c r="Q272" s="758"/>
      <c r="R272" s="759"/>
      <c r="S272" s="757"/>
      <c r="T272" s="757"/>
      <c r="U272" s="757"/>
      <c r="V272" s="757"/>
      <c r="W272" s="757"/>
      <c r="X272" s="758"/>
      <c r="Y272" s="778"/>
      <c r="Z272" s="52"/>
    </row>
    <row r="273" spans="1:26">
      <c r="A273" s="771"/>
      <c r="B273" s="724"/>
      <c r="C273" s="641"/>
      <c r="D273" s="52"/>
      <c r="E273" s="52"/>
      <c r="F273" s="52"/>
      <c r="G273" s="52"/>
      <c r="H273" s="52"/>
      <c r="I273" s="51"/>
      <c r="J273" s="897"/>
      <c r="K273" s="897"/>
      <c r="L273" s="757"/>
      <c r="M273" s="757"/>
      <c r="N273" s="757"/>
      <c r="O273" s="757"/>
      <c r="P273" s="757"/>
      <c r="Q273" s="758"/>
      <c r="R273" s="759"/>
      <c r="S273" s="757"/>
      <c r="T273" s="757"/>
      <c r="U273" s="757"/>
      <c r="V273" s="757"/>
      <c r="W273" s="757"/>
      <c r="X273" s="758"/>
      <c r="Y273" s="778"/>
      <c r="Z273" s="52"/>
    </row>
    <row r="274" spans="1:26">
      <c r="A274" s="771"/>
      <c r="B274" s="726"/>
      <c r="C274" s="727"/>
      <c r="D274" s="143"/>
      <c r="E274" s="143"/>
      <c r="F274" s="143"/>
      <c r="G274" s="143"/>
      <c r="H274" s="143"/>
      <c r="I274" s="142"/>
      <c r="J274" s="897"/>
      <c r="K274" s="897"/>
      <c r="L274" s="761"/>
      <c r="M274" s="761"/>
      <c r="N274" s="761"/>
      <c r="O274" s="761"/>
      <c r="P274" s="761"/>
      <c r="Q274" s="762"/>
      <c r="R274" s="763"/>
      <c r="S274" s="764"/>
      <c r="T274" s="761"/>
      <c r="U274" s="761"/>
      <c r="V274" s="761"/>
      <c r="W274" s="761"/>
      <c r="X274" s="762"/>
      <c r="Y274" s="761"/>
      <c r="Z274" s="52"/>
    </row>
    <row r="275" spans="1:26">
      <c r="A275" s="771"/>
      <c r="B275" s="724"/>
      <c r="C275" s="641"/>
      <c r="D275" s="52"/>
      <c r="E275" s="52"/>
      <c r="F275" s="52"/>
      <c r="G275" s="52"/>
      <c r="H275" s="52"/>
      <c r="I275" s="51"/>
      <c r="J275" s="897"/>
      <c r="K275" s="897"/>
      <c r="L275" s="749"/>
      <c r="M275" s="749"/>
      <c r="N275" s="750"/>
      <c r="O275" s="750"/>
      <c r="P275" s="750"/>
      <c r="Q275" s="750"/>
      <c r="R275" s="765"/>
      <c r="S275" s="749"/>
      <c r="T275" s="749"/>
      <c r="U275" s="750"/>
      <c r="V275" s="750"/>
      <c r="W275" s="750"/>
      <c r="X275" s="750"/>
      <c r="Y275" s="751"/>
      <c r="Z275" s="52"/>
    </row>
    <row r="276" spans="1:26">
      <c r="A276" s="771"/>
      <c r="B276" s="724"/>
      <c r="C276" s="641"/>
      <c r="D276" s="52"/>
      <c r="E276" s="52"/>
      <c r="F276" s="52"/>
      <c r="G276" s="52"/>
      <c r="H276" s="52"/>
      <c r="I276" s="51"/>
      <c r="J276" s="897"/>
      <c r="K276" s="897"/>
      <c r="L276" s="757"/>
      <c r="M276" s="757"/>
      <c r="N276" s="757"/>
      <c r="O276" s="757"/>
      <c r="P276" s="757"/>
      <c r="Q276" s="758"/>
      <c r="R276" s="759"/>
      <c r="S276" s="757"/>
      <c r="T276" s="757"/>
      <c r="U276" s="757"/>
      <c r="V276" s="757"/>
      <c r="W276" s="757"/>
      <c r="X276" s="758"/>
      <c r="Y276" s="778"/>
      <c r="Z276" s="52"/>
    </row>
    <row r="277" spans="1:26">
      <c r="A277" s="771"/>
      <c r="B277" s="725"/>
      <c r="C277" s="723"/>
      <c r="D277" s="138"/>
      <c r="E277" s="138"/>
      <c r="F277" s="138"/>
      <c r="G277" s="138"/>
      <c r="H277" s="138"/>
      <c r="I277" s="137"/>
      <c r="J277" s="897"/>
      <c r="K277" s="897"/>
      <c r="L277" s="761"/>
      <c r="M277" s="761"/>
      <c r="N277" s="761"/>
      <c r="O277" s="761"/>
      <c r="P277" s="761"/>
      <c r="Q277" s="762"/>
      <c r="R277" s="763"/>
      <c r="S277" s="761"/>
      <c r="T277" s="761"/>
      <c r="U277" s="761"/>
      <c r="V277" s="761"/>
      <c r="W277" s="761"/>
      <c r="X277" s="762"/>
      <c r="Y277" s="761"/>
      <c r="Z277" s="52"/>
    </row>
    <row r="278" spans="1:26">
      <c r="A278" s="771"/>
      <c r="B278" s="724"/>
      <c r="C278" s="641"/>
      <c r="D278" s="52"/>
      <c r="E278" s="52"/>
      <c r="F278" s="52"/>
      <c r="G278" s="52"/>
      <c r="H278" s="52"/>
      <c r="I278" s="51"/>
      <c r="J278" s="897"/>
      <c r="K278" s="897"/>
      <c r="L278" s="749"/>
      <c r="M278" s="749"/>
      <c r="N278" s="750"/>
      <c r="O278" s="750"/>
      <c r="P278" s="750"/>
      <c r="Q278" s="750"/>
      <c r="R278" s="765"/>
      <c r="S278" s="749"/>
      <c r="T278" s="749"/>
      <c r="U278" s="750"/>
      <c r="V278" s="750"/>
      <c r="W278" s="750"/>
      <c r="X278" s="750"/>
      <c r="Y278" s="751"/>
      <c r="Z278" s="52"/>
    </row>
    <row r="279" spans="1:26">
      <c r="A279" s="771"/>
      <c r="B279" s="724"/>
      <c r="C279" s="641"/>
      <c r="D279" s="52"/>
      <c r="E279" s="52"/>
      <c r="F279" s="52"/>
      <c r="G279" s="52"/>
      <c r="H279" s="52"/>
      <c r="I279" s="51"/>
      <c r="J279" s="897"/>
      <c r="K279" s="897"/>
      <c r="L279" s="757"/>
      <c r="M279" s="757"/>
      <c r="N279" s="757"/>
      <c r="O279" s="757"/>
      <c r="P279" s="757"/>
      <c r="Q279" s="758"/>
      <c r="R279" s="759"/>
      <c r="S279" s="757"/>
      <c r="T279" s="757"/>
      <c r="U279" s="757"/>
      <c r="V279" s="757"/>
      <c r="W279" s="757"/>
      <c r="X279" s="758"/>
      <c r="Y279" s="778"/>
      <c r="Z279" s="52"/>
    </row>
    <row r="280" spans="1:26">
      <c r="A280" s="771"/>
      <c r="B280" s="725"/>
      <c r="C280" s="723"/>
      <c r="D280" s="138"/>
      <c r="E280" s="138"/>
      <c r="F280" s="138"/>
      <c r="G280" s="138"/>
      <c r="H280" s="138"/>
      <c r="I280" s="137"/>
      <c r="J280" s="897"/>
      <c r="K280" s="897"/>
      <c r="L280" s="761"/>
      <c r="M280" s="761"/>
      <c r="N280" s="761"/>
      <c r="O280" s="761"/>
      <c r="P280" s="761"/>
      <c r="Q280" s="762"/>
      <c r="R280" s="763"/>
      <c r="S280" s="764"/>
      <c r="T280" s="761"/>
      <c r="U280" s="761"/>
      <c r="V280" s="761"/>
      <c r="W280" s="761"/>
      <c r="X280" s="762"/>
      <c r="Y280" s="761"/>
      <c r="Z280" s="52"/>
    </row>
    <row r="281" spans="1:26">
      <c r="A281" s="771"/>
      <c r="B281" s="724"/>
      <c r="C281" s="641"/>
      <c r="D281" s="52"/>
      <c r="E281" s="52"/>
      <c r="F281" s="52"/>
      <c r="G281" s="52"/>
      <c r="H281" s="52"/>
      <c r="I281" s="51"/>
      <c r="J281" s="897"/>
      <c r="K281" s="897"/>
      <c r="L281" s="749"/>
      <c r="M281" s="749"/>
      <c r="N281" s="750"/>
      <c r="O281" s="750"/>
      <c r="P281" s="750"/>
      <c r="Q281" s="750"/>
      <c r="R281" s="765"/>
      <c r="S281" s="749"/>
      <c r="T281" s="749"/>
      <c r="U281" s="750"/>
      <c r="V281" s="750"/>
      <c r="W281" s="750"/>
      <c r="X281" s="750"/>
      <c r="Y281" s="751"/>
      <c r="Z281" s="52"/>
    </row>
    <row r="282" spans="1:26">
      <c r="A282" s="771"/>
      <c r="B282" s="724"/>
      <c r="C282" s="641"/>
      <c r="D282" s="52"/>
      <c r="E282" s="52"/>
      <c r="F282" s="52"/>
      <c r="G282" s="52"/>
      <c r="H282" s="52"/>
      <c r="I282" s="51"/>
      <c r="J282" s="897"/>
      <c r="K282" s="897"/>
      <c r="L282" s="757"/>
      <c r="M282" s="757"/>
      <c r="N282" s="757"/>
      <c r="O282" s="757"/>
      <c r="P282" s="757"/>
      <c r="Q282" s="758"/>
      <c r="R282" s="759"/>
      <c r="S282" s="757"/>
      <c r="T282" s="757"/>
      <c r="U282" s="757"/>
      <c r="V282" s="757"/>
      <c r="W282" s="757"/>
      <c r="X282" s="758"/>
      <c r="Y282" s="778"/>
      <c r="Z282" s="52"/>
    </row>
    <row r="283" spans="1:26">
      <c r="A283" s="771"/>
      <c r="B283" s="724"/>
      <c r="C283" s="641"/>
      <c r="D283" s="52"/>
      <c r="E283" s="52"/>
      <c r="F283" s="52"/>
      <c r="G283" s="52"/>
      <c r="H283" s="52"/>
      <c r="I283" s="51"/>
      <c r="J283" s="897"/>
      <c r="K283" s="897"/>
      <c r="L283" s="761"/>
      <c r="M283" s="761"/>
      <c r="N283" s="761"/>
      <c r="O283" s="761"/>
      <c r="P283" s="761"/>
      <c r="Q283" s="762"/>
      <c r="R283" s="763"/>
      <c r="S283" s="764"/>
      <c r="T283" s="761"/>
      <c r="U283" s="761"/>
      <c r="V283" s="761"/>
      <c r="W283" s="761"/>
      <c r="X283" s="762"/>
      <c r="Y283" s="761"/>
      <c r="Z283" s="52"/>
    </row>
    <row r="284" spans="1:26">
      <c r="A284" s="771"/>
      <c r="B284" s="817"/>
      <c r="C284" s="818"/>
      <c r="D284" s="816"/>
      <c r="E284" s="816"/>
      <c r="F284" s="816"/>
      <c r="G284" s="816"/>
      <c r="H284" s="816"/>
      <c r="I284" s="888"/>
      <c r="J284" s="897"/>
      <c r="K284" s="897"/>
      <c r="L284" s="749"/>
      <c r="M284" s="749"/>
      <c r="N284" s="750"/>
      <c r="O284" s="750"/>
      <c r="P284" s="750"/>
      <c r="Q284" s="750"/>
      <c r="R284" s="765"/>
      <c r="S284" s="749"/>
      <c r="T284" s="749"/>
      <c r="U284" s="750"/>
      <c r="V284" s="750"/>
      <c r="W284" s="750"/>
      <c r="X284" s="750"/>
      <c r="Y284" s="751"/>
      <c r="Z284" s="52"/>
    </row>
    <row r="285" spans="1:26">
      <c r="A285" s="771"/>
      <c r="B285" s="724"/>
      <c r="C285" s="641"/>
      <c r="D285" s="52"/>
      <c r="E285" s="52"/>
      <c r="F285" s="52"/>
      <c r="G285" s="52"/>
      <c r="H285" s="52"/>
      <c r="I285" s="51"/>
      <c r="J285" s="897"/>
      <c r="K285" s="897"/>
      <c r="L285" s="757"/>
      <c r="M285" s="757"/>
      <c r="N285" s="757"/>
      <c r="O285" s="757"/>
      <c r="P285" s="757"/>
      <c r="Q285" s="758"/>
      <c r="R285" s="759"/>
      <c r="S285" s="757"/>
      <c r="T285" s="757"/>
      <c r="U285" s="757"/>
      <c r="V285" s="757"/>
      <c r="W285" s="757"/>
      <c r="X285" s="758"/>
      <c r="Y285" s="778"/>
      <c r="Z285" s="52"/>
    </row>
    <row r="286" spans="1:26">
      <c r="A286" s="771"/>
      <c r="B286" s="725"/>
      <c r="C286" s="723"/>
      <c r="D286" s="138"/>
      <c r="E286" s="138"/>
      <c r="F286" s="138"/>
      <c r="G286" s="138"/>
      <c r="H286" s="138"/>
      <c r="I286" s="137"/>
      <c r="J286" s="897"/>
      <c r="K286" s="897"/>
      <c r="L286" s="761"/>
      <c r="M286" s="761"/>
      <c r="N286" s="761"/>
      <c r="O286" s="761"/>
      <c r="P286" s="761"/>
      <c r="Q286" s="762"/>
      <c r="R286" s="763"/>
      <c r="S286" s="764"/>
      <c r="T286" s="761"/>
      <c r="U286" s="761"/>
      <c r="V286" s="761"/>
      <c r="W286" s="761"/>
      <c r="X286" s="762"/>
      <c r="Y286" s="761"/>
      <c r="Z286" s="52"/>
    </row>
    <row r="287" spans="1:26">
      <c r="A287" s="771"/>
      <c r="B287" s="724"/>
      <c r="C287" s="641"/>
      <c r="D287" s="52"/>
      <c r="E287" s="52"/>
      <c r="F287" s="52"/>
      <c r="G287" s="52"/>
      <c r="H287" s="52"/>
      <c r="I287" s="51"/>
      <c r="J287" s="897"/>
      <c r="K287" s="897"/>
      <c r="L287" s="749"/>
      <c r="M287" s="749"/>
      <c r="N287" s="750"/>
      <c r="O287" s="750"/>
      <c r="P287" s="750"/>
      <c r="Q287" s="750"/>
      <c r="R287" s="765"/>
      <c r="S287" s="749"/>
      <c r="T287" s="749"/>
      <c r="U287" s="750"/>
      <c r="V287" s="750"/>
      <c r="W287" s="750"/>
      <c r="X287" s="750"/>
      <c r="Y287" s="751"/>
      <c r="Z287" s="52"/>
    </row>
    <row r="288" spans="1:26">
      <c r="A288" s="771"/>
      <c r="B288" s="724"/>
      <c r="C288" s="641"/>
      <c r="D288" s="52"/>
      <c r="E288" s="52"/>
      <c r="F288" s="52"/>
      <c r="G288" s="52"/>
      <c r="H288" s="52"/>
      <c r="I288" s="51"/>
      <c r="J288" s="897"/>
      <c r="K288" s="897"/>
      <c r="L288" s="757"/>
      <c r="M288" s="757"/>
      <c r="N288" s="757"/>
      <c r="O288" s="757"/>
      <c r="P288" s="757"/>
      <c r="Q288" s="758"/>
      <c r="R288" s="759"/>
      <c r="S288" s="757"/>
      <c r="T288" s="757"/>
      <c r="U288" s="757"/>
      <c r="V288" s="757"/>
      <c r="W288" s="757"/>
      <c r="X288" s="758"/>
      <c r="Y288" s="778"/>
      <c r="Z288" s="52"/>
    </row>
    <row r="289" spans="1:26">
      <c r="A289" s="771"/>
      <c r="B289" s="725"/>
      <c r="C289" s="723"/>
      <c r="D289" s="138"/>
      <c r="E289" s="138"/>
      <c r="F289" s="138"/>
      <c r="G289" s="138"/>
      <c r="H289" s="138"/>
      <c r="I289" s="137"/>
      <c r="J289" s="897"/>
      <c r="K289" s="897"/>
      <c r="L289" s="761"/>
      <c r="M289" s="761"/>
      <c r="N289" s="761"/>
      <c r="O289" s="761"/>
      <c r="P289" s="761"/>
      <c r="Q289" s="762"/>
      <c r="R289" s="763"/>
      <c r="S289" s="764"/>
      <c r="T289" s="761"/>
      <c r="U289" s="761"/>
      <c r="V289" s="761"/>
      <c r="W289" s="761"/>
      <c r="X289" s="762"/>
      <c r="Y289" s="761"/>
      <c r="Z289" s="52"/>
    </row>
    <row r="290" spans="1:26">
      <c r="A290" s="771"/>
      <c r="B290" s="724"/>
      <c r="C290" s="641"/>
      <c r="D290" s="52"/>
      <c r="E290" s="52"/>
      <c r="F290" s="52"/>
      <c r="G290" s="52"/>
      <c r="H290" s="52"/>
      <c r="I290" s="51"/>
      <c r="J290" s="897"/>
      <c r="K290" s="897"/>
      <c r="L290" s="749"/>
      <c r="M290" s="749"/>
      <c r="N290" s="750"/>
      <c r="O290" s="750"/>
      <c r="P290" s="750"/>
      <c r="Q290" s="750"/>
      <c r="R290" s="765"/>
      <c r="S290" s="749"/>
      <c r="T290" s="749"/>
      <c r="U290" s="750"/>
      <c r="V290" s="750"/>
      <c r="W290" s="750"/>
      <c r="X290" s="750"/>
      <c r="Y290" s="751"/>
      <c r="Z290" s="52"/>
    </row>
    <row r="291" spans="1:26">
      <c r="A291" s="771"/>
      <c r="B291" s="724"/>
      <c r="C291" s="641"/>
      <c r="D291" s="52"/>
      <c r="E291" s="52"/>
      <c r="F291" s="52"/>
      <c r="G291" s="52"/>
      <c r="H291" s="52"/>
      <c r="I291" s="51"/>
      <c r="J291" s="897"/>
      <c r="K291" s="897"/>
      <c r="L291" s="757"/>
      <c r="M291" s="757"/>
      <c r="N291" s="757"/>
      <c r="O291" s="757"/>
      <c r="P291" s="757"/>
      <c r="Q291" s="758"/>
      <c r="R291" s="759"/>
      <c r="S291" s="757"/>
      <c r="T291" s="757"/>
      <c r="U291" s="757"/>
      <c r="V291" s="757"/>
      <c r="W291" s="757"/>
      <c r="X291" s="758"/>
      <c r="Y291" s="778"/>
      <c r="Z291" s="52"/>
    </row>
    <row r="292" spans="1:26">
      <c r="A292" s="771"/>
      <c r="B292" s="725"/>
      <c r="C292" s="723"/>
      <c r="D292" s="138"/>
      <c r="E292" s="138"/>
      <c r="F292" s="138"/>
      <c r="G292" s="138"/>
      <c r="H292" s="138"/>
      <c r="I292" s="137"/>
      <c r="J292" s="897"/>
      <c r="K292" s="897"/>
      <c r="L292" s="761"/>
      <c r="M292" s="761"/>
      <c r="N292" s="761"/>
      <c r="O292" s="761"/>
      <c r="P292" s="761"/>
      <c r="Q292" s="762"/>
      <c r="R292" s="763"/>
      <c r="S292" s="764"/>
      <c r="T292" s="761"/>
      <c r="U292" s="761"/>
      <c r="V292" s="761"/>
      <c r="W292" s="761"/>
      <c r="X292" s="762"/>
      <c r="Y292" s="761"/>
      <c r="Z292" s="52"/>
    </row>
    <row r="293" spans="1:26">
      <c r="A293" s="771"/>
      <c r="B293" s="724"/>
      <c r="C293" s="728"/>
      <c r="D293" s="729"/>
      <c r="E293" s="729"/>
      <c r="F293" s="729"/>
      <c r="G293" s="729"/>
      <c r="H293" s="729"/>
      <c r="I293" s="889"/>
      <c r="J293" s="897"/>
      <c r="K293" s="897"/>
      <c r="L293" s="749"/>
      <c r="M293" s="749"/>
      <c r="N293" s="750"/>
      <c r="O293" s="750"/>
      <c r="P293" s="750"/>
      <c r="Q293" s="750"/>
      <c r="R293" s="765"/>
      <c r="S293" s="749"/>
      <c r="T293" s="749"/>
      <c r="U293" s="750"/>
      <c r="V293" s="750"/>
      <c r="W293" s="750"/>
      <c r="X293" s="750"/>
      <c r="Y293" s="751"/>
      <c r="Z293" s="52"/>
    </row>
    <row r="294" spans="1:26">
      <c r="A294" s="771"/>
      <c r="B294" s="724"/>
      <c r="C294" s="728"/>
      <c r="D294" s="729"/>
      <c r="E294" s="729"/>
      <c r="F294" s="729"/>
      <c r="G294" s="729"/>
      <c r="H294" s="729"/>
      <c r="I294" s="889"/>
      <c r="J294" s="897"/>
      <c r="K294" s="897"/>
      <c r="L294" s="757"/>
      <c r="M294" s="757"/>
      <c r="N294" s="757"/>
      <c r="O294" s="757"/>
      <c r="P294" s="757"/>
      <c r="Q294" s="758"/>
      <c r="R294" s="759"/>
      <c r="S294" s="757"/>
      <c r="T294" s="757"/>
      <c r="U294" s="757"/>
      <c r="V294" s="757"/>
      <c r="W294" s="757"/>
      <c r="X294" s="758"/>
      <c r="Y294" s="778"/>
      <c r="Z294" s="52"/>
    </row>
    <row r="295" spans="1:26">
      <c r="A295" s="771"/>
      <c r="B295" s="726"/>
      <c r="C295" s="727"/>
      <c r="D295" s="143"/>
      <c r="E295" s="143"/>
      <c r="F295" s="143"/>
      <c r="G295" s="143"/>
      <c r="H295" s="143"/>
      <c r="I295" s="142"/>
      <c r="J295" s="897"/>
      <c r="K295" s="897"/>
      <c r="L295" s="761"/>
      <c r="M295" s="761"/>
      <c r="N295" s="761"/>
      <c r="O295" s="761"/>
      <c r="P295" s="761"/>
      <c r="Q295" s="762"/>
      <c r="R295" s="763"/>
      <c r="S295" s="764"/>
      <c r="T295" s="761"/>
      <c r="U295" s="761"/>
      <c r="V295" s="761"/>
      <c r="W295" s="761"/>
      <c r="X295" s="762"/>
      <c r="Y295" s="761"/>
      <c r="Z295" s="52"/>
    </row>
    <row r="296" spans="1:26">
      <c r="A296" s="771"/>
      <c r="B296" s="724"/>
      <c r="C296" s="641"/>
      <c r="D296" s="52"/>
      <c r="E296" s="52"/>
      <c r="F296" s="52"/>
      <c r="G296" s="52"/>
      <c r="H296" s="52"/>
      <c r="I296" s="51"/>
      <c r="J296" s="897"/>
      <c r="K296" s="897"/>
      <c r="L296" s="749"/>
      <c r="M296" s="749"/>
      <c r="N296" s="750"/>
      <c r="O296" s="750"/>
      <c r="P296" s="750"/>
      <c r="Q296" s="750"/>
      <c r="R296" s="765"/>
      <c r="S296" s="749"/>
      <c r="T296" s="749"/>
      <c r="U296" s="750"/>
      <c r="V296" s="750"/>
      <c r="W296" s="750"/>
      <c r="X296" s="750"/>
      <c r="Y296" s="751"/>
      <c r="Z296" s="52"/>
    </row>
    <row r="297" spans="1:26">
      <c r="A297" s="771"/>
      <c r="B297" s="724"/>
      <c r="C297" s="641"/>
      <c r="D297" s="52"/>
      <c r="E297" s="52"/>
      <c r="F297" s="52"/>
      <c r="G297" s="52"/>
      <c r="H297" s="52"/>
      <c r="I297" s="51"/>
      <c r="J297" s="897"/>
      <c r="K297" s="897"/>
      <c r="L297" s="757"/>
      <c r="M297" s="757"/>
      <c r="N297" s="757"/>
      <c r="O297" s="757"/>
      <c r="P297" s="757"/>
      <c r="Q297" s="758"/>
      <c r="R297" s="759"/>
      <c r="S297" s="757"/>
      <c r="T297" s="757"/>
      <c r="U297" s="757"/>
      <c r="V297" s="757"/>
      <c r="W297" s="757"/>
      <c r="X297" s="758"/>
      <c r="Y297" s="778"/>
      <c r="Z297" s="52"/>
    </row>
    <row r="298" spans="1:26">
      <c r="A298" s="772"/>
      <c r="B298" s="725"/>
      <c r="C298" s="723"/>
      <c r="D298" s="138"/>
      <c r="E298" s="138"/>
      <c r="F298" s="138"/>
      <c r="G298" s="138"/>
      <c r="H298" s="138"/>
      <c r="I298" s="137"/>
      <c r="J298" s="897"/>
      <c r="K298" s="897"/>
      <c r="L298" s="761"/>
      <c r="M298" s="761"/>
      <c r="N298" s="761"/>
      <c r="O298" s="761"/>
      <c r="P298" s="761"/>
      <c r="Q298" s="762"/>
      <c r="R298" s="763"/>
      <c r="S298" s="764"/>
      <c r="T298" s="761"/>
      <c r="U298" s="761"/>
      <c r="V298" s="761"/>
      <c r="W298" s="761"/>
      <c r="X298" s="762"/>
      <c r="Y298" s="761"/>
      <c r="Z298" s="52"/>
    </row>
    <row r="299" spans="1:26">
      <c r="A299" s="770"/>
      <c r="B299" s="822"/>
      <c r="C299" s="823"/>
      <c r="D299" s="848"/>
      <c r="E299" s="848"/>
      <c r="F299" s="848"/>
      <c r="G299" s="848"/>
      <c r="H299" s="848"/>
      <c r="I299" s="887"/>
      <c r="J299" s="897"/>
      <c r="K299" s="897"/>
      <c r="L299" s="894"/>
      <c r="M299" s="746"/>
      <c r="N299" s="734"/>
      <c r="O299" s="734"/>
      <c r="P299" s="734"/>
      <c r="Q299" s="734"/>
      <c r="R299" s="747"/>
      <c r="S299" s="745"/>
      <c r="T299" s="746"/>
      <c r="U299" s="734"/>
      <c r="V299" s="734"/>
      <c r="W299" s="734"/>
      <c r="X299" s="734"/>
      <c r="Y299" s="777"/>
      <c r="Z299" s="52"/>
    </row>
    <row r="300" spans="1:26">
      <c r="A300" s="771"/>
      <c r="B300" s="724"/>
      <c r="C300" s="641"/>
      <c r="D300" s="52"/>
      <c r="E300" s="52"/>
      <c r="F300" s="52"/>
      <c r="G300" s="52"/>
      <c r="H300" s="52"/>
      <c r="I300" s="51"/>
      <c r="J300" s="897"/>
      <c r="K300" s="897"/>
      <c r="L300" s="749"/>
      <c r="M300" s="749"/>
      <c r="N300" s="750"/>
      <c r="O300" s="750"/>
      <c r="P300" s="750"/>
      <c r="Q300" s="750"/>
      <c r="R300" s="751"/>
      <c r="S300" s="748"/>
      <c r="T300" s="749"/>
      <c r="U300" s="750"/>
      <c r="V300" s="750"/>
      <c r="W300" s="750"/>
      <c r="X300" s="750"/>
      <c r="Y300" s="751"/>
      <c r="Z300" s="52"/>
    </row>
    <row r="301" spans="1:26">
      <c r="A301" s="771"/>
      <c r="B301" s="724"/>
      <c r="C301" s="641"/>
      <c r="D301" s="52"/>
      <c r="E301" s="52"/>
      <c r="F301" s="52"/>
      <c r="G301" s="52"/>
      <c r="H301" s="52"/>
      <c r="I301" s="51"/>
      <c r="J301" s="897"/>
      <c r="K301" s="897"/>
      <c r="L301" s="749"/>
      <c r="M301" s="749"/>
      <c r="N301" s="750"/>
      <c r="O301" s="750"/>
      <c r="P301" s="750"/>
      <c r="Q301" s="750"/>
      <c r="R301" s="751"/>
      <c r="S301" s="748"/>
      <c r="T301" s="749"/>
      <c r="U301" s="750"/>
      <c r="V301" s="750"/>
      <c r="W301" s="750"/>
      <c r="X301" s="750"/>
      <c r="Y301" s="751"/>
      <c r="Z301" s="52"/>
    </row>
    <row r="302" spans="1:26">
      <c r="A302" s="771"/>
      <c r="B302" s="724"/>
      <c r="C302" s="641"/>
      <c r="D302" s="52"/>
      <c r="E302" s="52"/>
      <c r="F302" s="52"/>
      <c r="G302" s="52"/>
      <c r="H302" s="52"/>
      <c r="I302" s="51"/>
      <c r="J302" s="897"/>
      <c r="K302" s="897"/>
      <c r="L302" s="749"/>
      <c r="M302" s="749"/>
      <c r="N302" s="750"/>
      <c r="O302" s="750"/>
      <c r="P302" s="750"/>
      <c r="Q302" s="750"/>
      <c r="R302" s="751"/>
      <c r="S302" s="748"/>
      <c r="T302" s="749"/>
      <c r="U302" s="750"/>
      <c r="V302" s="750"/>
      <c r="W302" s="750"/>
      <c r="X302" s="750"/>
      <c r="Y302" s="751"/>
      <c r="Z302" s="52"/>
    </row>
    <row r="303" spans="1:26">
      <c r="A303" s="771"/>
      <c r="B303" s="724"/>
      <c r="C303" s="641"/>
      <c r="D303" s="52"/>
      <c r="E303" s="52"/>
      <c r="F303" s="52"/>
      <c r="G303" s="52"/>
      <c r="H303" s="52"/>
      <c r="I303" s="51"/>
      <c r="J303" s="897"/>
      <c r="K303" s="897"/>
      <c r="L303" s="749"/>
      <c r="M303" s="749"/>
      <c r="N303" s="750"/>
      <c r="O303" s="750"/>
      <c r="P303" s="750"/>
      <c r="Q303" s="750"/>
      <c r="R303" s="751"/>
      <c r="S303" s="748"/>
      <c r="T303" s="749"/>
      <c r="U303" s="750"/>
      <c r="V303" s="750"/>
      <c r="W303" s="750"/>
      <c r="X303" s="750"/>
      <c r="Y303" s="751"/>
      <c r="Z303" s="52"/>
    </row>
    <row r="304" spans="1:26">
      <c r="A304" s="771"/>
      <c r="B304" s="725"/>
      <c r="C304" s="723"/>
      <c r="D304" s="138"/>
      <c r="E304" s="138"/>
      <c r="F304" s="138"/>
      <c r="G304" s="138"/>
      <c r="H304" s="138"/>
      <c r="I304" s="137"/>
      <c r="J304" s="897"/>
      <c r="K304" s="897"/>
      <c r="L304" s="753"/>
      <c r="M304" s="753"/>
      <c r="N304" s="754"/>
      <c r="O304" s="754"/>
      <c r="P304" s="754"/>
      <c r="Q304" s="754"/>
      <c r="R304" s="755"/>
      <c r="S304" s="752"/>
      <c r="T304" s="753"/>
      <c r="U304" s="754"/>
      <c r="V304" s="754"/>
      <c r="W304" s="754"/>
      <c r="X304" s="754"/>
      <c r="Y304" s="755"/>
      <c r="Z304" s="52"/>
    </row>
    <row r="305" spans="1:26">
      <c r="A305" s="771"/>
      <c r="B305" s="724"/>
      <c r="C305" s="641"/>
      <c r="D305" s="52"/>
      <c r="E305" s="52"/>
      <c r="F305" s="52"/>
      <c r="G305" s="52"/>
      <c r="H305" s="52"/>
      <c r="I305" s="51"/>
      <c r="J305" s="897"/>
      <c r="K305" s="897"/>
      <c r="L305" s="749"/>
      <c r="M305" s="749"/>
      <c r="N305" s="750"/>
      <c r="O305" s="750"/>
      <c r="P305" s="750"/>
      <c r="Q305" s="750"/>
      <c r="R305" s="751"/>
      <c r="S305" s="748"/>
      <c r="T305" s="749"/>
      <c r="U305" s="750"/>
      <c r="V305" s="750"/>
      <c r="W305" s="750"/>
      <c r="X305" s="750"/>
      <c r="Y305" s="751"/>
      <c r="Z305" s="52"/>
    </row>
    <row r="306" spans="1:26">
      <c r="A306" s="771"/>
      <c r="B306" s="724"/>
      <c r="C306" s="641"/>
      <c r="D306" s="52"/>
      <c r="E306" s="52"/>
      <c r="F306" s="52"/>
      <c r="G306" s="52"/>
      <c r="H306" s="52"/>
      <c r="I306" s="51"/>
      <c r="J306" s="897"/>
      <c r="K306" s="897"/>
      <c r="L306" s="749"/>
      <c r="M306" s="749"/>
      <c r="N306" s="750"/>
      <c r="O306" s="750"/>
      <c r="P306" s="750"/>
      <c r="Q306" s="750"/>
      <c r="R306" s="751"/>
      <c r="S306" s="748"/>
      <c r="T306" s="749"/>
      <c r="U306" s="750"/>
      <c r="V306" s="750"/>
      <c r="W306" s="750"/>
      <c r="X306" s="750"/>
      <c r="Y306" s="751"/>
      <c r="Z306" s="52"/>
    </row>
    <row r="307" spans="1:26">
      <c r="A307" s="771"/>
      <c r="B307" s="724"/>
      <c r="C307" s="641"/>
      <c r="D307" s="52"/>
      <c r="E307" s="52"/>
      <c r="F307" s="52"/>
      <c r="G307" s="52"/>
      <c r="H307" s="52"/>
      <c r="I307" s="51"/>
      <c r="J307" s="897"/>
      <c r="K307" s="897"/>
      <c r="L307" s="749"/>
      <c r="M307" s="749"/>
      <c r="N307" s="750"/>
      <c r="O307" s="750"/>
      <c r="P307" s="750"/>
      <c r="Q307" s="750"/>
      <c r="R307" s="751"/>
      <c r="S307" s="748"/>
      <c r="T307" s="749"/>
      <c r="U307" s="750"/>
      <c r="V307" s="750"/>
      <c r="W307" s="750"/>
      <c r="X307" s="750"/>
      <c r="Y307" s="751"/>
      <c r="Z307" s="52"/>
    </row>
    <row r="308" spans="1:26">
      <c r="A308" s="771"/>
      <c r="B308" s="724"/>
      <c r="C308" s="641"/>
      <c r="D308" s="52"/>
      <c r="E308" s="52"/>
      <c r="F308" s="52"/>
      <c r="G308" s="52"/>
      <c r="H308" s="52"/>
      <c r="I308" s="51"/>
      <c r="J308" s="897"/>
      <c r="K308" s="897"/>
      <c r="L308" s="749"/>
      <c r="M308" s="749"/>
      <c r="N308" s="750"/>
      <c r="O308" s="750"/>
      <c r="P308" s="750"/>
      <c r="Q308" s="750"/>
      <c r="R308" s="751"/>
      <c r="S308" s="748"/>
      <c r="T308" s="749"/>
      <c r="U308" s="750"/>
      <c r="V308" s="750"/>
      <c r="W308" s="750"/>
      <c r="X308" s="750"/>
      <c r="Y308" s="751"/>
      <c r="Z308" s="52"/>
    </row>
    <row r="309" spans="1:26">
      <c r="A309" s="771"/>
      <c r="B309" s="724"/>
      <c r="C309" s="641"/>
      <c r="D309" s="52"/>
      <c r="E309" s="52"/>
      <c r="F309" s="52"/>
      <c r="G309" s="52"/>
      <c r="H309" s="52"/>
      <c r="I309" s="51"/>
      <c r="J309" s="897"/>
      <c r="K309" s="897"/>
      <c r="L309" s="749"/>
      <c r="M309" s="749"/>
      <c r="N309" s="750"/>
      <c r="O309" s="750"/>
      <c r="P309" s="750"/>
      <c r="Q309" s="750"/>
      <c r="R309" s="751"/>
      <c r="S309" s="748"/>
      <c r="T309" s="749"/>
      <c r="U309" s="750"/>
      <c r="V309" s="750"/>
      <c r="W309" s="750"/>
      <c r="X309" s="750"/>
      <c r="Y309" s="751"/>
      <c r="Z309" s="52"/>
    </row>
    <row r="310" spans="1:26">
      <c r="A310" s="771"/>
      <c r="B310" s="724"/>
      <c r="C310" s="641"/>
      <c r="D310" s="52"/>
      <c r="E310" s="52"/>
      <c r="F310" s="52"/>
      <c r="G310" s="52"/>
      <c r="H310" s="52"/>
      <c r="I310" s="51"/>
      <c r="J310" s="897"/>
      <c r="K310" s="897"/>
      <c r="L310" s="844"/>
      <c r="M310" s="749"/>
      <c r="N310" s="750"/>
      <c r="O310" s="750"/>
      <c r="P310" s="750"/>
      <c r="Q310" s="750"/>
      <c r="R310" s="751"/>
      <c r="S310" s="748"/>
      <c r="T310" s="749"/>
      <c r="U310" s="750"/>
      <c r="V310" s="750"/>
      <c r="W310" s="750"/>
      <c r="X310" s="750"/>
      <c r="Y310" s="751"/>
      <c r="Z310" s="52"/>
    </row>
    <row r="311" spans="1:26">
      <c r="A311" s="771"/>
      <c r="B311" s="724"/>
      <c r="C311" s="641"/>
      <c r="D311" s="52"/>
      <c r="E311" s="52"/>
      <c r="F311" s="52"/>
      <c r="G311" s="52"/>
      <c r="H311" s="52"/>
      <c r="I311" s="51"/>
      <c r="J311" s="897"/>
      <c r="K311" s="897"/>
      <c r="L311" s="749"/>
      <c r="M311" s="749"/>
      <c r="N311" s="750"/>
      <c r="O311" s="750"/>
      <c r="P311" s="750"/>
      <c r="Q311" s="756"/>
      <c r="R311" s="750"/>
      <c r="S311" s="748"/>
      <c r="T311" s="749"/>
      <c r="U311" s="750"/>
      <c r="V311" s="750"/>
      <c r="W311" s="750"/>
      <c r="X311" s="750"/>
      <c r="Y311" s="751"/>
      <c r="Z311" s="52"/>
    </row>
    <row r="312" spans="1:26">
      <c r="A312" s="771"/>
      <c r="B312" s="724"/>
      <c r="C312" s="641"/>
      <c r="D312" s="52"/>
      <c r="E312" s="52"/>
      <c r="F312" s="52"/>
      <c r="G312" s="52"/>
      <c r="H312" s="52"/>
      <c r="I312" s="51"/>
      <c r="J312" s="897"/>
      <c r="K312" s="897"/>
      <c r="L312" s="778"/>
      <c r="M312" s="757"/>
      <c r="N312" s="757"/>
      <c r="O312" s="757"/>
      <c r="P312" s="757"/>
      <c r="Q312" s="758"/>
      <c r="R312" s="759"/>
      <c r="S312" s="757"/>
      <c r="T312" s="757"/>
      <c r="U312" s="757"/>
      <c r="V312" s="757"/>
      <c r="W312" s="757"/>
      <c r="X312" s="758"/>
      <c r="Y312" s="778"/>
      <c r="Z312" s="52"/>
    </row>
    <row r="313" spans="1:26">
      <c r="A313" s="771"/>
      <c r="B313" s="724"/>
      <c r="C313" s="641"/>
      <c r="D313" s="52"/>
      <c r="E313" s="52"/>
      <c r="F313" s="52"/>
      <c r="G313" s="52"/>
      <c r="H313" s="52"/>
      <c r="I313" s="51"/>
      <c r="J313" s="897"/>
      <c r="K313" s="897"/>
      <c r="L313" s="757"/>
      <c r="M313" s="757"/>
      <c r="N313" s="757"/>
      <c r="O313" s="757"/>
      <c r="P313" s="757"/>
      <c r="Q313" s="758"/>
      <c r="R313" s="759"/>
      <c r="S313" s="757"/>
      <c r="T313" s="757"/>
      <c r="U313" s="757"/>
      <c r="V313" s="757"/>
      <c r="W313" s="757"/>
      <c r="X313" s="758"/>
      <c r="Y313" s="778"/>
      <c r="Z313" s="52"/>
    </row>
    <row r="314" spans="1:26">
      <c r="A314" s="771"/>
      <c r="B314" s="724"/>
      <c r="C314" s="641"/>
      <c r="D314" s="52"/>
      <c r="E314" s="52"/>
      <c r="F314" s="52"/>
      <c r="G314" s="52"/>
      <c r="H314" s="52"/>
      <c r="I314" s="51"/>
      <c r="J314" s="897"/>
      <c r="K314" s="897"/>
      <c r="L314" s="757"/>
      <c r="M314" s="757"/>
      <c r="N314" s="757"/>
      <c r="O314" s="757"/>
      <c r="P314" s="757"/>
      <c r="Q314" s="758"/>
      <c r="R314" s="759"/>
      <c r="S314" s="757"/>
      <c r="T314" s="757"/>
      <c r="U314" s="757"/>
      <c r="V314" s="757"/>
      <c r="W314" s="757"/>
      <c r="X314" s="758"/>
      <c r="Y314" s="778"/>
      <c r="Z314" s="52"/>
    </row>
    <row r="315" spans="1:26">
      <c r="A315" s="771"/>
      <c r="B315" s="724"/>
      <c r="C315" s="641"/>
      <c r="D315" s="52"/>
      <c r="E315" s="52"/>
      <c r="F315" s="52"/>
      <c r="G315" s="52"/>
      <c r="H315" s="52"/>
      <c r="I315" s="51"/>
      <c r="J315" s="897"/>
      <c r="K315" s="897"/>
      <c r="L315" s="757"/>
      <c r="M315" s="757"/>
      <c r="N315" s="757"/>
      <c r="O315" s="757"/>
      <c r="P315" s="757"/>
      <c r="Q315" s="758"/>
      <c r="R315" s="759"/>
      <c r="S315" s="757"/>
      <c r="T315" s="757"/>
      <c r="U315" s="757"/>
      <c r="V315" s="757"/>
      <c r="W315" s="757"/>
      <c r="X315" s="758"/>
      <c r="Y315" s="778"/>
      <c r="Z315" s="52"/>
    </row>
    <row r="316" spans="1:26">
      <c r="A316" s="771"/>
      <c r="B316" s="726"/>
      <c r="C316" s="727"/>
      <c r="D316" s="143"/>
      <c r="E316" s="143"/>
      <c r="F316" s="143"/>
      <c r="G316" s="143"/>
      <c r="H316" s="143"/>
      <c r="I316" s="142"/>
      <c r="J316" s="897"/>
      <c r="K316" s="897"/>
      <c r="L316" s="761"/>
      <c r="M316" s="761"/>
      <c r="N316" s="761"/>
      <c r="O316" s="761"/>
      <c r="P316" s="761"/>
      <c r="Q316" s="762"/>
      <c r="R316" s="763"/>
      <c r="S316" s="764"/>
      <c r="T316" s="761"/>
      <c r="U316" s="761"/>
      <c r="V316" s="761"/>
      <c r="W316" s="761"/>
      <c r="X316" s="762"/>
      <c r="Y316" s="761"/>
      <c r="Z316" s="52"/>
    </row>
    <row r="317" spans="1:26">
      <c r="A317" s="771"/>
      <c r="B317" s="724"/>
      <c r="C317" s="641"/>
      <c r="D317" s="52"/>
      <c r="E317" s="52"/>
      <c r="F317" s="52"/>
      <c r="G317" s="52"/>
      <c r="H317" s="52"/>
      <c r="I317" s="51"/>
      <c r="J317" s="897"/>
      <c r="K317" s="897"/>
      <c r="L317" s="749"/>
      <c r="M317" s="749"/>
      <c r="N317" s="750"/>
      <c r="O317" s="750"/>
      <c r="P317" s="750"/>
      <c r="Q317" s="750"/>
      <c r="R317" s="765"/>
      <c r="S317" s="749"/>
      <c r="T317" s="749"/>
      <c r="U317" s="750"/>
      <c r="V317" s="750"/>
      <c r="W317" s="750"/>
      <c r="X317" s="750"/>
      <c r="Y317" s="751"/>
      <c r="Z317" s="52"/>
    </row>
    <row r="318" spans="1:26">
      <c r="A318" s="771"/>
      <c r="B318" s="724"/>
      <c r="C318" s="641"/>
      <c r="D318" s="52"/>
      <c r="E318" s="52"/>
      <c r="F318" s="52"/>
      <c r="G318" s="52"/>
      <c r="H318" s="52"/>
      <c r="I318" s="51"/>
      <c r="J318" s="897"/>
      <c r="K318" s="897"/>
      <c r="L318" s="757"/>
      <c r="M318" s="757"/>
      <c r="N318" s="757"/>
      <c r="O318" s="757"/>
      <c r="P318" s="757"/>
      <c r="Q318" s="758"/>
      <c r="R318" s="759"/>
      <c r="S318" s="757"/>
      <c r="T318" s="757"/>
      <c r="U318" s="757"/>
      <c r="V318" s="757"/>
      <c r="W318" s="757"/>
      <c r="X318" s="758"/>
      <c r="Y318" s="778"/>
      <c r="Z318" s="52"/>
    </row>
    <row r="319" spans="1:26">
      <c r="A319" s="771"/>
      <c r="B319" s="725"/>
      <c r="C319" s="723"/>
      <c r="D319" s="138"/>
      <c r="E319" s="138"/>
      <c r="F319" s="138"/>
      <c r="G319" s="138"/>
      <c r="H319" s="138"/>
      <c r="I319" s="137"/>
      <c r="J319" s="897"/>
      <c r="K319" s="897"/>
      <c r="L319" s="761"/>
      <c r="M319" s="761"/>
      <c r="N319" s="761"/>
      <c r="O319" s="761"/>
      <c r="P319" s="761"/>
      <c r="Q319" s="762"/>
      <c r="R319" s="763"/>
      <c r="S319" s="761"/>
      <c r="T319" s="761"/>
      <c r="U319" s="761"/>
      <c r="V319" s="761"/>
      <c r="W319" s="761"/>
      <c r="X319" s="762"/>
      <c r="Y319" s="761"/>
      <c r="Z319" s="52"/>
    </row>
    <row r="320" spans="1:26">
      <c r="A320" s="771"/>
      <c r="B320" s="724"/>
      <c r="C320" s="641"/>
      <c r="D320" s="52"/>
      <c r="E320" s="52"/>
      <c r="F320" s="52"/>
      <c r="G320" s="52"/>
      <c r="H320" s="52"/>
      <c r="I320" s="51"/>
      <c r="J320" s="897"/>
      <c r="K320" s="897"/>
      <c r="L320" s="749"/>
      <c r="M320" s="749"/>
      <c r="N320" s="750"/>
      <c r="O320" s="750"/>
      <c r="P320" s="750"/>
      <c r="Q320" s="750"/>
      <c r="R320" s="765"/>
      <c r="S320" s="749"/>
      <c r="T320" s="749"/>
      <c r="U320" s="750"/>
      <c r="V320" s="750"/>
      <c r="W320" s="750"/>
      <c r="X320" s="750"/>
      <c r="Y320" s="751"/>
      <c r="Z320" s="52"/>
    </row>
    <row r="321" spans="1:26">
      <c r="A321" s="771"/>
      <c r="B321" s="724"/>
      <c r="C321" s="641"/>
      <c r="D321" s="52"/>
      <c r="E321" s="52"/>
      <c r="F321" s="52"/>
      <c r="G321" s="52"/>
      <c r="H321" s="52"/>
      <c r="I321" s="51"/>
      <c r="J321" s="897"/>
      <c r="K321" s="897"/>
      <c r="L321" s="757"/>
      <c r="M321" s="757"/>
      <c r="N321" s="757"/>
      <c r="O321" s="757"/>
      <c r="P321" s="757"/>
      <c r="Q321" s="758"/>
      <c r="R321" s="759"/>
      <c r="S321" s="757"/>
      <c r="T321" s="757"/>
      <c r="U321" s="757"/>
      <c r="V321" s="757"/>
      <c r="W321" s="757"/>
      <c r="X321" s="758"/>
      <c r="Y321" s="778"/>
      <c r="Z321" s="52"/>
    </row>
    <row r="322" spans="1:26">
      <c r="A322" s="771"/>
      <c r="B322" s="725"/>
      <c r="C322" s="723"/>
      <c r="D322" s="138"/>
      <c r="E322" s="138"/>
      <c r="F322" s="138"/>
      <c r="G322" s="138"/>
      <c r="H322" s="138"/>
      <c r="I322" s="137"/>
      <c r="J322" s="897"/>
      <c r="K322" s="897"/>
      <c r="L322" s="761"/>
      <c r="M322" s="761"/>
      <c r="N322" s="761"/>
      <c r="O322" s="761"/>
      <c r="P322" s="761"/>
      <c r="Q322" s="762"/>
      <c r="R322" s="763"/>
      <c r="S322" s="764"/>
      <c r="T322" s="761"/>
      <c r="U322" s="761"/>
      <c r="V322" s="761"/>
      <c r="W322" s="761"/>
      <c r="X322" s="762"/>
      <c r="Y322" s="761"/>
      <c r="Z322" s="52"/>
    </row>
    <row r="323" spans="1:26">
      <c r="A323" s="771"/>
      <c r="B323" s="724"/>
      <c r="C323" s="641"/>
      <c r="D323" s="52"/>
      <c r="E323" s="52"/>
      <c r="F323" s="52"/>
      <c r="G323" s="52"/>
      <c r="H323" s="52"/>
      <c r="I323" s="51"/>
      <c r="J323" s="897"/>
      <c r="K323" s="897"/>
      <c r="L323" s="749"/>
      <c r="M323" s="749"/>
      <c r="N323" s="750"/>
      <c r="O323" s="750"/>
      <c r="P323" s="750"/>
      <c r="Q323" s="750"/>
      <c r="R323" s="765"/>
      <c r="S323" s="749"/>
      <c r="T323" s="749"/>
      <c r="U323" s="750"/>
      <c r="V323" s="750"/>
      <c r="W323" s="750"/>
      <c r="X323" s="750"/>
      <c r="Y323" s="751"/>
      <c r="Z323" s="52"/>
    </row>
    <row r="324" spans="1:26">
      <c r="A324" s="771"/>
      <c r="B324" s="724"/>
      <c r="C324" s="641"/>
      <c r="D324" s="52"/>
      <c r="E324" s="52"/>
      <c r="F324" s="52"/>
      <c r="G324" s="52"/>
      <c r="H324" s="52"/>
      <c r="I324" s="51"/>
      <c r="J324" s="897"/>
      <c r="K324" s="897"/>
      <c r="L324" s="757"/>
      <c r="M324" s="757"/>
      <c r="N324" s="757"/>
      <c r="O324" s="757"/>
      <c r="P324" s="757"/>
      <c r="Q324" s="758"/>
      <c r="R324" s="759"/>
      <c r="S324" s="757"/>
      <c r="T324" s="757"/>
      <c r="U324" s="757"/>
      <c r="V324" s="757"/>
      <c r="W324" s="757"/>
      <c r="X324" s="758"/>
      <c r="Y324" s="778"/>
      <c r="Z324" s="52"/>
    </row>
    <row r="325" spans="1:26">
      <c r="A325" s="771"/>
      <c r="B325" s="724"/>
      <c r="C325" s="641"/>
      <c r="D325" s="52"/>
      <c r="E325" s="52"/>
      <c r="F325" s="52"/>
      <c r="G325" s="52"/>
      <c r="H325" s="52"/>
      <c r="I325" s="51"/>
      <c r="J325" s="897"/>
      <c r="K325" s="897"/>
      <c r="L325" s="761"/>
      <c r="M325" s="761"/>
      <c r="N325" s="761"/>
      <c r="O325" s="761"/>
      <c r="P325" s="761"/>
      <c r="Q325" s="762"/>
      <c r="R325" s="763"/>
      <c r="S325" s="764"/>
      <c r="T325" s="761"/>
      <c r="U325" s="761"/>
      <c r="V325" s="761"/>
      <c r="W325" s="761"/>
      <c r="X325" s="762"/>
      <c r="Y325" s="761"/>
      <c r="Z325" s="52"/>
    </row>
    <row r="326" spans="1:26">
      <c r="A326" s="771"/>
      <c r="B326" s="817"/>
      <c r="C326" s="818"/>
      <c r="D326" s="816"/>
      <c r="E326" s="816"/>
      <c r="F326" s="816"/>
      <c r="G326" s="816"/>
      <c r="H326" s="816"/>
      <c r="I326" s="888"/>
      <c r="J326" s="897"/>
      <c r="K326" s="897"/>
      <c r="L326" s="749"/>
      <c r="M326" s="749"/>
      <c r="N326" s="750"/>
      <c r="O326" s="750"/>
      <c r="P326" s="750"/>
      <c r="Q326" s="750"/>
      <c r="R326" s="765"/>
      <c r="S326" s="749"/>
      <c r="T326" s="749"/>
      <c r="U326" s="750"/>
      <c r="V326" s="750"/>
      <c r="W326" s="750"/>
      <c r="X326" s="750"/>
      <c r="Y326" s="751"/>
      <c r="Z326" s="52"/>
    </row>
    <row r="327" spans="1:26">
      <c r="A327" s="771"/>
      <c r="B327" s="724"/>
      <c r="C327" s="641"/>
      <c r="D327" s="52"/>
      <c r="E327" s="52"/>
      <c r="F327" s="52"/>
      <c r="G327" s="52"/>
      <c r="H327" s="52"/>
      <c r="I327" s="51"/>
      <c r="J327" s="897"/>
      <c r="K327" s="897"/>
      <c r="L327" s="757"/>
      <c r="M327" s="757"/>
      <c r="N327" s="757"/>
      <c r="O327" s="757"/>
      <c r="P327" s="757"/>
      <c r="Q327" s="758"/>
      <c r="R327" s="759"/>
      <c r="S327" s="757"/>
      <c r="T327" s="757"/>
      <c r="U327" s="757"/>
      <c r="V327" s="757"/>
      <c r="W327" s="757"/>
      <c r="X327" s="758"/>
      <c r="Y327" s="778"/>
      <c r="Z327" s="52"/>
    </row>
    <row r="328" spans="1:26">
      <c r="A328" s="771"/>
      <c r="B328" s="725"/>
      <c r="C328" s="723"/>
      <c r="D328" s="138"/>
      <c r="E328" s="138"/>
      <c r="F328" s="138"/>
      <c r="G328" s="138"/>
      <c r="H328" s="138"/>
      <c r="I328" s="137"/>
      <c r="J328" s="897"/>
      <c r="K328" s="897"/>
      <c r="L328" s="761"/>
      <c r="M328" s="761"/>
      <c r="N328" s="761"/>
      <c r="O328" s="761"/>
      <c r="P328" s="761"/>
      <c r="Q328" s="762"/>
      <c r="R328" s="763"/>
      <c r="S328" s="764"/>
      <c r="T328" s="761"/>
      <c r="U328" s="761"/>
      <c r="V328" s="761"/>
      <c r="W328" s="761"/>
      <c r="X328" s="762"/>
      <c r="Y328" s="761"/>
      <c r="Z328" s="52"/>
    </row>
    <row r="329" spans="1:26">
      <c r="A329" s="771"/>
      <c r="B329" s="724"/>
      <c r="C329" s="641"/>
      <c r="D329" s="52"/>
      <c r="E329" s="52"/>
      <c r="F329" s="52"/>
      <c r="G329" s="52"/>
      <c r="H329" s="52"/>
      <c r="I329" s="51"/>
      <c r="J329" s="897"/>
      <c r="K329" s="897"/>
      <c r="L329" s="749"/>
      <c r="M329" s="749"/>
      <c r="N329" s="750"/>
      <c r="O329" s="750"/>
      <c r="P329" s="750"/>
      <c r="Q329" s="750"/>
      <c r="R329" s="765"/>
      <c r="S329" s="749"/>
      <c r="T329" s="749"/>
      <c r="U329" s="750"/>
      <c r="V329" s="750"/>
      <c r="W329" s="750"/>
      <c r="X329" s="750"/>
      <c r="Y329" s="751"/>
      <c r="Z329" s="52"/>
    </row>
    <row r="330" spans="1:26">
      <c r="A330" s="771"/>
      <c r="B330" s="724"/>
      <c r="C330" s="641"/>
      <c r="D330" s="52"/>
      <c r="E330" s="52"/>
      <c r="F330" s="52"/>
      <c r="G330" s="52"/>
      <c r="H330" s="52"/>
      <c r="I330" s="51"/>
      <c r="J330" s="897"/>
      <c r="K330" s="897"/>
      <c r="L330" s="757"/>
      <c r="M330" s="757"/>
      <c r="N330" s="757"/>
      <c r="O330" s="757"/>
      <c r="P330" s="757"/>
      <c r="Q330" s="758"/>
      <c r="R330" s="759"/>
      <c r="S330" s="757"/>
      <c r="T330" s="757"/>
      <c r="U330" s="757"/>
      <c r="V330" s="757"/>
      <c r="W330" s="757"/>
      <c r="X330" s="758"/>
      <c r="Y330" s="778"/>
      <c r="Z330" s="52"/>
    </row>
    <row r="331" spans="1:26">
      <c r="A331" s="771"/>
      <c r="B331" s="725"/>
      <c r="C331" s="723"/>
      <c r="D331" s="138"/>
      <c r="E331" s="138"/>
      <c r="F331" s="138"/>
      <c r="G331" s="138"/>
      <c r="H331" s="138"/>
      <c r="I331" s="137"/>
      <c r="J331" s="897"/>
      <c r="K331" s="897"/>
      <c r="L331" s="761"/>
      <c r="M331" s="761"/>
      <c r="N331" s="761"/>
      <c r="O331" s="761"/>
      <c r="P331" s="761"/>
      <c r="Q331" s="762"/>
      <c r="R331" s="763"/>
      <c r="S331" s="764"/>
      <c r="T331" s="761"/>
      <c r="U331" s="761"/>
      <c r="V331" s="761"/>
      <c r="W331" s="761"/>
      <c r="X331" s="762"/>
      <c r="Y331" s="761"/>
      <c r="Z331" s="52"/>
    </row>
    <row r="332" spans="1:26">
      <c r="A332" s="771"/>
      <c r="B332" s="724"/>
      <c r="C332" s="641"/>
      <c r="D332" s="52"/>
      <c r="E332" s="52"/>
      <c r="F332" s="52"/>
      <c r="G332" s="52"/>
      <c r="H332" s="52"/>
      <c r="I332" s="51"/>
      <c r="J332" s="897"/>
      <c r="K332" s="897"/>
      <c r="L332" s="749"/>
      <c r="M332" s="749"/>
      <c r="N332" s="750"/>
      <c r="O332" s="750"/>
      <c r="P332" s="750"/>
      <c r="Q332" s="750"/>
      <c r="R332" s="765"/>
      <c r="S332" s="749"/>
      <c r="T332" s="749"/>
      <c r="U332" s="750"/>
      <c r="V332" s="750"/>
      <c r="W332" s="750"/>
      <c r="X332" s="750"/>
      <c r="Y332" s="751"/>
      <c r="Z332" s="52"/>
    </row>
    <row r="333" spans="1:26">
      <c r="A333" s="771"/>
      <c r="B333" s="724"/>
      <c r="C333" s="641"/>
      <c r="D333" s="52"/>
      <c r="E333" s="52"/>
      <c r="F333" s="52"/>
      <c r="G333" s="52"/>
      <c r="H333" s="52"/>
      <c r="I333" s="51"/>
      <c r="J333" s="897"/>
      <c r="K333" s="897"/>
      <c r="L333" s="757"/>
      <c r="M333" s="757"/>
      <c r="N333" s="757"/>
      <c r="O333" s="757"/>
      <c r="P333" s="757"/>
      <c r="Q333" s="758"/>
      <c r="R333" s="759"/>
      <c r="S333" s="757"/>
      <c r="T333" s="757"/>
      <c r="U333" s="757"/>
      <c r="V333" s="757"/>
      <c r="W333" s="757"/>
      <c r="X333" s="758"/>
      <c r="Y333" s="778"/>
      <c r="Z333" s="52"/>
    </row>
    <row r="334" spans="1:26">
      <c r="A334" s="771"/>
      <c r="B334" s="725"/>
      <c r="C334" s="723"/>
      <c r="D334" s="138"/>
      <c r="E334" s="138"/>
      <c r="F334" s="138"/>
      <c r="G334" s="138"/>
      <c r="H334" s="138"/>
      <c r="I334" s="137"/>
      <c r="J334" s="897"/>
      <c r="K334" s="897"/>
      <c r="L334" s="761"/>
      <c r="M334" s="761"/>
      <c r="N334" s="761"/>
      <c r="O334" s="761"/>
      <c r="P334" s="761"/>
      <c r="Q334" s="762"/>
      <c r="R334" s="763"/>
      <c r="S334" s="764"/>
      <c r="T334" s="761"/>
      <c r="U334" s="761"/>
      <c r="V334" s="761"/>
      <c r="W334" s="761"/>
      <c r="X334" s="762"/>
      <c r="Y334" s="761"/>
      <c r="Z334" s="52"/>
    </row>
    <row r="335" spans="1:26">
      <c r="A335" s="771"/>
      <c r="B335" s="724"/>
      <c r="C335" s="728"/>
      <c r="D335" s="729"/>
      <c r="E335" s="729"/>
      <c r="F335" s="729"/>
      <c r="G335" s="729"/>
      <c r="H335" s="729"/>
      <c r="I335" s="889"/>
      <c r="J335" s="897"/>
      <c r="K335" s="897"/>
      <c r="L335" s="749"/>
      <c r="M335" s="749"/>
      <c r="N335" s="750"/>
      <c r="O335" s="750"/>
      <c r="P335" s="750"/>
      <c r="Q335" s="750"/>
      <c r="R335" s="765"/>
      <c r="S335" s="749"/>
      <c r="T335" s="749"/>
      <c r="U335" s="750"/>
      <c r="V335" s="750"/>
      <c r="W335" s="750"/>
      <c r="X335" s="750"/>
      <c r="Y335" s="751"/>
      <c r="Z335" s="52"/>
    </row>
    <row r="336" spans="1:26">
      <c r="A336" s="771"/>
      <c r="B336" s="724"/>
      <c r="C336" s="728"/>
      <c r="D336" s="729"/>
      <c r="E336" s="729"/>
      <c r="F336" s="729"/>
      <c r="G336" s="729"/>
      <c r="H336" s="729"/>
      <c r="I336" s="889"/>
      <c r="J336" s="897"/>
      <c r="K336" s="897"/>
      <c r="L336" s="757"/>
      <c r="M336" s="757"/>
      <c r="N336" s="757"/>
      <c r="O336" s="757"/>
      <c r="P336" s="757"/>
      <c r="Q336" s="758"/>
      <c r="R336" s="759"/>
      <c r="S336" s="757"/>
      <c r="T336" s="757"/>
      <c r="U336" s="757"/>
      <c r="V336" s="757"/>
      <c r="W336" s="757"/>
      <c r="X336" s="758"/>
      <c r="Y336" s="778"/>
      <c r="Z336" s="52"/>
    </row>
    <row r="337" spans="1:26">
      <c r="A337" s="771"/>
      <c r="B337" s="726"/>
      <c r="C337" s="727"/>
      <c r="D337" s="143"/>
      <c r="E337" s="143"/>
      <c r="F337" s="143"/>
      <c r="G337" s="143"/>
      <c r="H337" s="143"/>
      <c r="I337" s="142"/>
      <c r="J337" s="897"/>
      <c r="K337" s="897"/>
      <c r="L337" s="761"/>
      <c r="M337" s="761"/>
      <c r="N337" s="761"/>
      <c r="O337" s="761"/>
      <c r="P337" s="761"/>
      <c r="Q337" s="762"/>
      <c r="R337" s="763"/>
      <c r="S337" s="764"/>
      <c r="T337" s="761"/>
      <c r="U337" s="761"/>
      <c r="V337" s="761"/>
      <c r="W337" s="761"/>
      <c r="X337" s="762"/>
      <c r="Y337" s="761"/>
      <c r="Z337" s="52"/>
    </row>
    <row r="338" spans="1:26">
      <c r="A338" s="771"/>
      <c r="B338" s="724"/>
      <c r="C338" s="641"/>
      <c r="D338" s="52"/>
      <c r="E338" s="52"/>
      <c r="F338" s="52"/>
      <c r="G338" s="52"/>
      <c r="H338" s="52"/>
      <c r="I338" s="51"/>
      <c r="J338" s="897"/>
      <c r="K338" s="897"/>
      <c r="L338" s="749"/>
      <c r="M338" s="749"/>
      <c r="N338" s="750"/>
      <c r="O338" s="750"/>
      <c r="P338" s="750"/>
      <c r="Q338" s="750"/>
      <c r="R338" s="765"/>
      <c r="S338" s="749"/>
      <c r="T338" s="749"/>
      <c r="U338" s="750"/>
      <c r="V338" s="750"/>
      <c r="W338" s="750"/>
      <c r="X338" s="750"/>
      <c r="Y338" s="751"/>
      <c r="Z338" s="52"/>
    </row>
    <row r="339" spans="1:26">
      <c r="A339" s="771"/>
      <c r="B339" s="724"/>
      <c r="C339" s="641"/>
      <c r="D339" s="52"/>
      <c r="E339" s="52"/>
      <c r="F339" s="52"/>
      <c r="G339" s="52"/>
      <c r="H339" s="52"/>
      <c r="I339" s="51"/>
      <c r="J339" s="897"/>
      <c r="K339" s="897"/>
      <c r="L339" s="757"/>
      <c r="M339" s="757"/>
      <c r="N339" s="757"/>
      <c r="O339" s="757"/>
      <c r="P339" s="757"/>
      <c r="Q339" s="758"/>
      <c r="R339" s="759"/>
      <c r="S339" s="757"/>
      <c r="T339" s="757"/>
      <c r="U339" s="757"/>
      <c r="V339" s="757"/>
      <c r="W339" s="757"/>
      <c r="X339" s="758"/>
      <c r="Y339" s="778"/>
      <c r="Z339" s="52"/>
    </row>
    <row r="340" spans="1:26">
      <c r="A340" s="772"/>
      <c r="B340" s="725"/>
      <c r="C340" s="723"/>
      <c r="D340" s="138"/>
      <c r="E340" s="138"/>
      <c r="F340" s="138"/>
      <c r="G340" s="138"/>
      <c r="H340" s="138"/>
      <c r="I340" s="137"/>
      <c r="J340" s="897"/>
      <c r="K340" s="897"/>
      <c r="L340" s="761"/>
      <c r="M340" s="761"/>
      <c r="N340" s="761"/>
      <c r="O340" s="761"/>
      <c r="P340" s="761"/>
      <c r="Q340" s="762"/>
      <c r="R340" s="763"/>
      <c r="S340" s="764"/>
      <c r="T340" s="761"/>
      <c r="U340" s="761"/>
      <c r="V340" s="761"/>
      <c r="W340" s="761"/>
      <c r="X340" s="762"/>
      <c r="Y340" s="761"/>
      <c r="Z340" s="52"/>
    </row>
    <row r="341" spans="1:26">
      <c r="A341" s="770"/>
      <c r="B341" s="822"/>
      <c r="C341" s="823"/>
      <c r="D341" s="848"/>
      <c r="E341" s="848"/>
      <c r="F341" s="848"/>
      <c r="G341" s="848"/>
      <c r="H341" s="848"/>
      <c r="I341" s="887"/>
      <c r="J341" s="897"/>
      <c r="K341" s="897"/>
      <c r="L341" s="894"/>
      <c r="M341" s="746"/>
      <c r="N341" s="734"/>
      <c r="O341" s="734"/>
      <c r="P341" s="734"/>
      <c r="Q341" s="734"/>
      <c r="R341" s="747"/>
      <c r="S341" s="745"/>
      <c r="T341" s="746"/>
      <c r="U341" s="734"/>
      <c r="V341" s="734"/>
      <c r="W341" s="734"/>
      <c r="X341" s="734"/>
      <c r="Y341" s="777"/>
      <c r="Z341" s="52"/>
    </row>
    <row r="342" spans="1:26">
      <c r="A342" s="771"/>
      <c r="B342" s="724"/>
      <c r="C342" s="641"/>
      <c r="D342" s="52"/>
      <c r="E342" s="52"/>
      <c r="F342" s="52"/>
      <c r="G342" s="52"/>
      <c r="H342" s="52"/>
      <c r="I342" s="51"/>
      <c r="J342" s="897"/>
      <c r="K342" s="897"/>
      <c r="L342" s="749"/>
      <c r="M342" s="749"/>
      <c r="N342" s="750"/>
      <c r="O342" s="750"/>
      <c r="P342" s="750"/>
      <c r="Q342" s="750"/>
      <c r="R342" s="751"/>
      <c r="S342" s="748"/>
      <c r="T342" s="749"/>
      <c r="U342" s="750"/>
      <c r="V342" s="750"/>
      <c r="W342" s="750"/>
      <c r="X342" s="750"/>
      <c r="Y342" s="751"/>
      <c r="Z342" s="52"/>
    </row>
    <row r="343" spans="1:26">
      <c r="A343" s="771"/>
      <c r="B343" s="724"/>
      <c r="C343" s="641"/>
      <c r="D343" s="52"/>
      <c r="E343" s="52"/>
      <c r="F343" s="52"/>
      <c r="G343" s="52"/>
      <c r="H343" s="52"/>
      <c r="I343" s="51"/>
      <c r="J343" s="897"/>
      <c r="K343" s="897"/>
      <c r="L343" s="749"/>
      <c r="M343" s="749"/>
      <c r="N343" s="750"/>
      <c r="O343" s="750"/>
      <c r="P343" s="750"/>
      <c r="Q343" s="750"/>
      <c r="R343" s="751"/>
      <c r="S343" s="748"/>
      <c r="T343" s="749"/>
      <c r="U343" s="750"/>
      <c r="V343" s="750"/>
      <c r="W343" s="750"/>
      <c r="X343" s="750"/>
      <c r="Y343" s="751"/>
      <c r="Z343" s="52"/>
    </row>
    <row r="344" spans="1:26">
      <c r="A344" s="771"/>
      <c r="B344" s="724"/>
      <c r="C344" s="641"/>
      <c r="D344" s="52"/>
      <c r="E344" s="52"/>
      <c r="F344" s="52"/>
      <c r="G344" s="52"/>
      <c r="H344" s="52"/>
      <c r="I344" s="51"/>
      <c r="J344" s="897"/>
      <c r="K344" s="897"/>
      <c r="L344" s="749"/>
      <c r="M344" s="749"/>
      <c r="N344" s="750"/>
      <c r="O344" s="750"/>
      <c r="P344" s="750"/>
      <c r="Q344" s="750"/>
      <c r="R344" s="751"/>
      <c r="S344" s="748"/>
      <c r="T344" s="749"/>
      <c r="U344" s="750"/>
      <c r="V344" s="750"/>
      <c r="W344" s="750"/>
      <c r="X344" s="750"/>
      <c r="Y344" s="751"/>
      <c r="Z344" s="52"/>
    </row>
    <row r="345" spans="1:26">
      <c r="A345" s="771"/>
      <c r="B345" s="724"/>
      <c r="C345" s="641"/>
      <c r="D345" s="52"/>
      <c r="E345" s="52"/>
      <c r="F345" s="52"/>
      <c r="G345" s="52"/>
      <c r="H345" s="52"/>
      <c r="I345" s="51"/>
      <c r="J345" s="897"/>
      <c r="K345" s="897"/>
      <c r="L345" s="749"/>
      <c r="M345" s="749"/>
      <c r="N345" s="750"/>
      <c r="O345" s="750"/>
      <c r="P345" s="750"/>
      <c r="Q345" s="750"/>
      <c r="R345" s="751"/>
      <c r="S345" s="748"/>
      <c r="T345" s="749"/>
      <c r="U345" s="750"/>
      <c r="V345" s="750"/>
      <c r="W345" s="750"/>
      <c r="X345" s="750"/>
      <c r="Y345" s="751"/>
      <c r="Z345" s="52"/>
    </row>
    <row r="346" spans="1:26">
      <c r="A346" s="771"/>
      <c r="B346" s="725"/>
      <c r="C346" s="723"/>
      <c r="D346" s="138"/>
      <c r="E346" s="138"/>
      <c r="F346" s="138"/>
      <c r="G346" s="138"/>
      <c r="H346" s="138"/>
      <c r="I346" s="137"/>
      <c r="J346" s="897"/>
      <c r="K346" s="897"/>
      <c r="L346" s="753"/>
      <c r="M346" s="753"/>
      <c r="N346" s="754"/>
      <c r="O346" s="754"/>
      <c r="P346" s="754"/>
      <c r="Q346" s="754"/>
      <c r="R346" s="755"/>
      <c r="S346" s="752"/>
      <c r="T346" s="753"/>
      <c r="U346" s="754"/>
      <c r="V346" s="754"/>
      <c r="W346" s="754"/>
      <c r="X346" s="754"/>
      <c r="Y346" s="755"/>
      <c r="Z346" s="52"/>
    </row>
    <row r="347" spans="1:26">
      <c r="A347" s="771"/>
      <c r="B347" s="724"/>
      <c r="C347" s="641"/>
      <c r="D347" s="52"/>
      <c r="E347" s="52"/>
      <c r="F347" s="52"/>
      <c r="G347" s="52"/>
      <c r="H347" s="52"/>
      <c r="I347" s="51"/>
      <c r="J347" s="897"/>
      <c r="K347" s="897"/>
      <c r="L347" s="749"/>
      <c r="M347" s="749"/>
      <c r="N347" s="750"/>
      <c r="O347" s="750"/>
      <c r="P347" s="750"/>
      <c r="Q347" s="750"/>
      <c r="R347" s="751"/>
      <c r="S347" s="748"/>
      <c r="T347" s="749"/>
      <c r="U347" s="750"/>
      <c r="V347" s="750"/>
      <c r="W347" s="750"/>
      <c r="X347" s="750"/>
      <c r="Y347" s="751"/>
      <c r="Z347" s="52"/>
    </row>
    <row r="348" spans="1:26">
      <c r="A348" s="771"/>
      <c r="B348" s="724"/>
      <c r="C348" s="641"/>
      <c r="D348" s="52"/>
      <c r="E348" s="52"/>
      <c r="F348" s="52"/>
      <c r="G348" s="52"/>
      <c r="H348" s="52"/>
      <c r="I348" s="51"/>
      <c r="J348" s="897"/>
      <c r="K348" s="897"/>
      <c r="L348" s="749"/>
      <c r="M348" s="749"/>
      <c r="N348" s="750"/>
      <c r="O348" s="750"/>
      <c r="P348" s="750"/>
      <c r="Q348" s="750"/>
      <c r="R348" s="751"/>
      <c r="S348" s="748"/>
      <c r="T348" s="749"/>
      <c r="U348" s="750"/>
      <c r="V348" s="750"/>
      <c r="W348" s="750"/>
      <c r="X348" s="750"/>
      <c r="Y348" s="751"/>
      <c r="Z348" s="52"/>
    </row>
    <row r="349" spans="1:26">
      <c r="A349" s="771"/>
      <c r="B349" s="724"/>
      <c r="C349" s="641"/>
      <c r="D349" s="52"/>
      <c r="E349" s="52"/>
      <c r="F349" s="52"/>
      <c r="G349" s="52"/>
      <c r="H349" s="52"/>
      <c r="I349" s="51"/>
      <c r="J349" s="897"/>
      <c r="K349" s="897"/>
      <c r="L349" s="749"/>
      <c r="M349" s="749"/>
      <c r="N349" s="750"/>
      <c r="O349" s="750"/>
      <c r="P349" s="750"/>
      <c r="Q349" s="750"/>
      <c r="R349" s="751"/>
      <c r="S349" s="748"/>
      <c r="T349" s="749"/>
      <c r="U349" s="750"/>
      <c r="V349" s="750"/>
      <c r="W349" s="750"/>
      <c r="X349" s="750"/>
      <c r="Y349" s="751"/>
      <c r="Z349" s="52"/>
    </row>
    <row r="350" spans="1:26">
      <c r="A350" s="771"/>
      <c r="B350" s="724"/>
      <c r="C350" s="641"/>
      <c r="D350" s="52"/>
      <c r="E350" s="52"/>
      <c r="F350" s="52"/>
      <c r="G350" s="52"/>
      <c r="H350" s="52"/>
      <c r="I350" s="51"/>
      <c r="J350" s="897"/>
      <c r="K350" s="897"/>
      <c r="L350" s="749"/>
      <c r="M350" s="749"/>
      <c r="N350" s="750"/>
      <c r="O350" s="750"/>
      <c r="P350" s="750"/>
      <c r="Q350" s="750"/>
      <c r="R350" s="751"/>
      <c r="S350" s="748"/>
      <c r="T350" s="749"/>
      <c r="U350" s="750"/>
      <c r="V350" s="750"/>
      <c r="W350" s="750"/>
      <c r="X350" s="750"/>
      <c r="Y350" s="751"/>
      <c r="Z350" s="52"/>
    </row>
    <row r="351" spans="1:26">
      <c r="A351" s="771"/>
      <c r="B351" s="724"/>
      <c r="C351" s="641"/>
      <c r="D351" s="52"/>
      <c r="E351" s="52"/>
      <c r="F351" s="52"/>
      <c r="G351" s="52"/>
      <c r="H351" s="52"/>
      <c r="I351" s="51"/>
      <c r="J351" s="897"/>
      <c r="K351" s="897"/>
      <c r="L351" s="749"/>
      <c r="M351" s="749"/>
      <c r="N351" s="750"/>
      <c r="O351" s="750"/>
      <c r="P351" s="750"/>
      <c r="Q351" s="750"/>
      <c r="R351" s="751"/>
      <c r="S351" s="748"/>
      <c r="T351" s="749"/>
      <c r="U351" s="750"/>
      <c r="V351" s="750"/>
      <c r="W351" s="750"/>
      <c r="X351" s="750"/>
      <c r="Y351" s="751"/>
      <c r="Z351" s="52"/>
    </row>
    <row r="352" spans="1:26">
      <c r="A352" s="771"/>
      <c r="B352" s="724"/>
      <c r="C352" s="641"/>
      <c r="D352" s="52"/>
      <c r="E352" s="52"/>
      <c r="F352" s="52"/>
      <c r="G352" s="52"/>
      <c r="H352" s="52"/>
      <c r="I352" s="51"/>
      <c r="J352" s="897"/>
      <c r="K352" s="897"/>
      <c r="L352" s="844"/>
      <c r="M352" s="749"/>
      <c r="N352" s="750"/>
      <c r="O352" s="750"/>
      <c r="P352" s="750"/>
      <c r="Q352" s="750"/>
      <c r="R352" s="751"/>
      <c r="S352" s="748"/>
      <c r="T352" s="749"/>
      <c r="U352" s="750"/>
      <c r="V352" s="750"/>
      <c r="W352" s="750"/>
      <c r="X352" s="750"/>
      <c r="Y352" s="751"/>
      <c r="Z352" s="52"/>
    </row>
    <row r="353" spans="1:26">
      <c r="A353" s="771"/>
      <c r="B353" s="724"/>
      <c r="C353" s="641"/>
      <c r="D353" s="52"/>
      <c r="E353" s="52"/>
      <c r="F353" s="52"/>
      <c r="G353" s="52"/>
      <c r="H353" s="52"/>
      <c r="I353" s="51"/>
      <c r="J353" s="897"/>
      <c r="K353" s="897"/>
      <c r="L353" s="749"/>
      <c r="M353" s="749"/>
      <c r="N353" s="750"/>
      <c r="O353" s="750"/>
      <c r="P353" s="750"/>
      <c r="Q353" s="756"/>
      <c r="R353" s="750"/>
      <c r="S353" s="748"/>
      <c r="T353" s="749"/>
      <c r="U353" s="750"/>
      <c r="V353" s="750"/>
      <c r="W353" s="750"/>
      <c r="X353" s="750"/>
      <c r="Y353" s="751"/>
      <c r="Z353" s="52"/>
    </row>
    <row r="354" spans="1:26">
      <c r="A354" s="771"/>
      <c r="B354" s="724"/>
      <c r="C354" s="641"/>
      <c r="D354" s="52"/>
      <c r="E354" s="52"/>
      <c r="F354" s="52"/>
      <c r="G354" s="52"/>
      <c r="H354" s="52"/>
      <c r="I354" s="51"/>
      <c r="J354" s="897"/>
      <c r="K354" s="897"/>
      <c r="L354" s="778"/>
      <c r="M354" s="757"/>
      <c r="N354" s="757"/>
      <c r="O354" s="757"/>
      <c r="P354" s="757"/>
      <c r="Q354" s="758"/>
      <c r="R354" s="759"/>
      <c r="S354" s="757"/>
      <c r="T354" s="757"/>
      <c r="U354" s="757"/>
      <c r="V354" s="757"/>
      <c r="W354" s="757"/>
      <c r="X354" s="758"/>
      <c r="Y354" s="778"/>
      <c r="Z354" s="52"/>
    </row>
    <row r="355" spans="1:26">
      <c r="A355" s="771"/>
      <c r="B355" s="724"/>
      <c r="C355" s="641"/>
      <c r="D355" s="52"/>
      <c r="E355" s="52"/>
      <c r="F355" s="52"/>
      <c r="G355" s="52"/>
      <c r="H355" s="52"/>
      <c r="I355" s="51"/>
      <c r="J355" s="897"/>
      <c r="K355" s="897"/>
      <c r="L355" s="757"/>
      <c r="M355" s="757"/>
      <c r="N355" s="757"/>
      <c r="O355" s="757"/>
      <c r="P355" s="757"/>
      <c r="Q355" s="758"/>
      <c r="R355" s="759"/>
      <c r="S355" s="757"/>
      <c r="T355" s="757"/>
      <c r="U355" s="757"/>
      <c r="V355" s="757"/>
      <c r="W355" s="757"/>
      <c r="X355" s="758"/>
      <c r="Y355" s="778"/>
      <c r="Z355" s="52"/>
    </row>
    <row r="356" spans="1:26">
      <c r="A356" s="771"/>
      <c r="B356" s="724"/>
      <c r="C356" s="641"/>
      <c r="D356" s="52"/>
      <c r="E356" s="52"/>
      <c r="F356" s="52"/>
      <c r="G356" s="52"/>
      <c r="H356" s="52"/>
      <c r="I356" s="51"/>
      <c r="J356" s="897"/>
      <c r="K356" s="897"/>
      <c r="L356" s="757"/>
      <c r="M356" s="757"/>
      <c r="N356" s="757"/>
      <c r="O356" s="757"/>
      <c r="P356" s="757"/>
      <c r="Q356" s="758"/>
      <c r="R356" s="759"/>
      <c r="S356" s="757"/>
      <c r="T356" s="757"/>
      <c r="U356" s="757"/>
      <c r="V356" s="757"/>
      <c r="W356" s="757"/>
      <c r="X356" s="758"/>
      <c r="Y356" s="778"/>
      <c r="Z356" s="52"/>
    </row>
    <row r="357" spans="1:26">
      <c r="A357" s="771"/>
      <c r="B357" s="724"/>
      <c r="C357" s="641"/>
      <c r="D357" s="52"/>
      <c r="E357" s="52"/>
      <c r="F357" s="52"/>
      <c r="G357" s="52"/>
      <c r="H357" s="52"/>
      <c r="I357" s="51"/>
      <c r="J357" s="897"/>
      <c r="K357" s="897"/>
      <c r="L357" s="757"/>
      <c r="M357" s="757"/>
      <c r="N357" s="757"/>
      <c r="O357" s="757"/>
      <c r="P357" s="757"/>
      <c r="Q357" s="758"/>
      <c r="R357" s="759"/>
      <c r="S357" s="757"/>
      <c r="T357" s="757"/>
      <c r="U357" s="757"/>
      <c r="V357" s="757"/>
      <c r="W357" s="757"/>
      <c r="X357" s="758"/>
      <c r="Y357" s="778"/>
      <c r="Z357" s="52"/>
    </row>
    <row r="358" spans="1:26">
      <c r="A358" s="771"/>
      <c r="B358" s="726"/>
      <c r="C358" s="727"/>
      <c r="D358" s="143"/>
      <c r="E358" s="143"/>
      <c r="F358" s="143"/>
      <c r="G358" s="143"/>
      <c r="H358" s="143"/>
      <c r="I358" s="142"/>
      <c r="J358" s="897"/>
      <c r="K358" s="897"/>
      <c r="L358" s="761"/>
      <c r="M358" s="761"/>
      <c r="N358" s="761"/>
      <c r="O358" s="761"/>
      <c r="P358" s="761"/>
      <c r="Q358" s="762"/>
      <c r="R358" s="763"/>
      <c r="S358" s="764"/>
      <c r="T358" s="761"/>
      <c r="U358" s="761"/>
      <c r="V358" s="761"/>
      <c r="W358" s="761"/>
      <c r="X358" s="762"/>
      <c r="Y358" s="761"/>
      <c r="Z358" s="52"/>
    </row>
    <row r="359" spans="1:26">
      <c r="A359" s="771"/>
      <c r="B359" s="724"/>
      <c r="C359" s="641"/>
      <c r="D359" s="52"/>
      <c r="E359" s="52"/>
      <c r="F359" s="52"/>
      <c r="G359" s="52"/>
      <c r="H359" s="52"/>
      <c r="I359" s="51"/>
      <c r="J359" s="897"/>
      <c r="K359" s="897"/>
      <c r="L359" s="749"/>
      <c r="M359" s="749"/>
      <c r="N359" s="750"/>
      <c r="O359" s="750"/>
      <c r="P359" s="750"/>
      <c r="Q359" s="750"/>
      <c r="R359" s="765"/>
      <c r="S359" s="749"/>
      <c r="T359" s="749"/>
      <c r="U359" s="750"/>
      <c r="V359" s="750"/>
      <c r="W359" s="750"/>
      <c r="X359" s="750"/>
      <c r="Y359" s="751"/>
      <c r="Z359" s="52"/>
    </row>
    <row r="360" spans="1:26">
      <c r="A360" s="771"/>
      <c r="B360" s="724"/>
      <c r="C360" s="641"/>
      <c r="D360" s="52"/>
      <c r="E360" s="52"/>
      <c r="F360" s="52"/>
      <c r="G360" s="52"/>
      <c r="H360" s="52"/>
      <c r="I360" s="51"/>
      <c r="J360" s="897"/>
      <c r="K360" s="897"/>
      <c r="L360" s="757"/>
      <c r="M360" s="757"/>
      <c r="N360" s="757"/>
      <c r="O360" s="757"/>
      <c r="P360" s="757"/>
      <c r="Q360" s="758"/>
      <c r="R360" s="759"/>
      <c r="S360" s="757"/>
      <c r="T360" s="757"/>
      <c r="U360" s="757"/>
      <c r="V360" s="757"/>
      <c r="W360" s="757"/>
      <c r="X360" s="758"/>
      <c r="Y360" s="778"/>
      <c r="Z360" s="52"/>
    </row>
    <row r="361" spans="1:26">
      <c r="A361" s="771"/>
      <c r="B361" s="725"/>
      <c r="C361" s="723"/>
      <c r="D361" s="138"/>
      <c r="E361" s="138"/>
      <c r="F361" s="138"/>
      <c r="G361" s="138"/>
      <c r="H361" s="138"/>
      <c r="I361" s="137"/>
      <c r="J361" s="897"/>
      <c r="K361" s="897"/>
      <c r="L361" s="761"/>
      <c r="M361" s="761"/>
      <c r="N361" s="761"/>
      <c r="O361" s="761"/>
      <c r="P361" s="761"/>
      <c r="Q361" s="762"/>
      <c r="R361" s="763"/>
      <c r="S361" s="761"/>
      <c r="T361" s="761"/>
      <c r="U361" s="761"/>
      <c r="V361" s="761"/>
      <c r="W361" s="761"/>
      <c r="X361" s="762"/>
      <c r="Y361" s="761"/>
      <c r="Z361" s="52"/>
    </row>
    <row r="362" spans="1:26">
      <c r="A362" s="771"/>
      <c r="B362" s="724"/>
      <c r="C362" s="641"/>
      <c r="D362" s="52"/>
      <c r="E362" s="52"/>
      <c r="F362" s="52"/>
      <c r="G362" s="52"/>
      <c r="H362" s="52"/>
      <c r="I362" s="51"/>
      <c r="J362" s="897"/>
      <c r="K362" s="897"/>
      <c r="L362" s="749"/>
      <c r="M362" s="749"/>
      <c r="N362" s="750"/>
      <c r="O362" s="750"/>
      <c r="P362" s="750"/>
      <c r="Q362" s="750"/>
      <c r="R362" s="765"/>
      <c r="S362" s="749"/>
      <c r="T362" s="749"/>
      <c r="U362" s="750"/>
      <c r="V362" s="750"/>
      <c r="W362" s="750"/>
      <c r="X362" s="750"/>
      <c r="Y362" s="751"/>
      <c r="Z362" s="52"/>
    </row>
    <row r="363" spans="1:26">
      <c r="A363" s="771"/>
      <c r="B363" s="724"/>
      <c r="C363" s="641"/>
      <c r="D363" s="52"/>
      <c r="E363" s="52"/>
      <c r="F363" s="52"/>
      <c r="G363" s="52"/>
      <c r="H363" s="52"/>
      <c r="I363" s="51"/>
      <c r="J363" s="897"/>
      <c r="K363" s="897"/>
      <c r="L363" s="757"/>
      <c r="M363" s="757"/>
      <c r="N363" s="757"/>
      <c r="O363" s="757"/>
      <c r="P363" s="757"/>
      <c r="Q363" s="758"/>
      <c r="R363" s="759"/>
      <c r="S363" s="757"/>
      <c r="T363" s="757"/>
      <c r="U363" s="757"/>
      <c r="V363" s="757"/>
      <c r="W363" s="757"/>
      <c r="X363" s="758"/>
      <c r="Y363" s="778"/>
      <c r="Z363" s="52"/>
    </row>
    <row r="364" spans="1:26">
      <c r="A364" s="771"/>
      <c r="B364" s="725"/>
      <c r="C364" s="723"/>
      <c r="D364" s="138"/>
      <c r="E364" s="138"/>
      <c r="F364" s="138"/>
      <c r="G364" s="138"/>
      <c r="H364" s="138"/>
      <c r="I364" s="137"/>
      <c r="J364" s="897"/>
      <c r="K364" s="897"/>
      <c r="L364" s="761"/>
      <c r="M364" s="761"/>
      <c r="N364" s="761"/>
      <c r="O364" s="761"/>
      <c r="P364" s="761"/>
      <c r="Q364" s="762"/>
      <c r="R364" s="763"/>
      <c r="S364" s="764"/>
      <c r="T364" s="761"/>
      <c r="U364" s="761"/>
      <c r="V364" s="761"/>
      <c r="W364" s="761"/>
      <c r="X364" s="762"/>
      <c r="Y364" s="761"/>
      <c r="Z364" s="52"/>
    </row>
    <row r="365" spans="1:26">
      <c r="A365" s="771"/>
      <c r="B365" s="724"/>
      <c r="C365" s="641"/>
      <c r="D365" s="52"/>
      <c r="E365" s="52"/>
      <c r="F365" s="52"/>
      <c r="G365" s="52"/>
      <c r="H365" s="52"/>
      <c r="I365" s="51"/>
      <c r="J365" s="897"/>
      <c r="K365" s="897"/>
      <c r="L365" s="749"/>
      <c r="M365" s="749"/>
      <c r="N365" s="750"/>
      <c r="O365" s="750"/>
      <c r="P365" s="750"/>
      <c r="Q365" s="750"/>
      <c r="R365" s="765"/>
      <c r="S365" s="749"/>
      <c r="T365" s="749"/>
      <c r="U365" s="750"/>
      <c r="V365" s="750"/>
      <c r="W365" s="750"/>
      <c r="X365" s="750"/>
      <c r="Y365" s="751"/>
      <c r="Z365" s="52"/>
    </row>
    <row r="366" spans="1:26">
      <c r="A366" s="771"/>
      <c r="B366" s="724"/>
      <c r="C366" s="641"/>
      <c r="D366" s="52"/>
      <c r="E366" s="52"/>
      <c r="F366" s="52"/>
      <c r="G366" s="52"/>
      <c r="H366" s="52"/>
      <c r="I366" s="51"/>
      <c r="J366" s="897"/>
      <c r="K366" s="897"/>
      <c r="L366" s="757"/>
      <c r="M366" s="757"/>
      <c r="N366" s="757"/>
      <c r="O366" s="757"/>
      <c r="P366" s="757"/>
      <c r="Q366" s="758"/>
      <c r="R366" s="759"/>
      <c r="S366" s="757"/>
      <c r="T366" s="757"/>
      <c r="U366" s="757"/>
      <c r="V366" s="757"/>
      <c r="W366" s="757"/>
      <c r="X366" s="758"/>
      <c r="Y366" s="778"/>
      <c r="Z366" s="52"/>
    </row>
    <row r="367" spans="1:26">
      <c r="A367" s="771"/>
      <c r="B367" s="724"/>
      <c r="C367" s="641"/>
      <c r="D367" s="52"/>
      <c r="E367" s="52"/>
      <c r="F367" s="52"/>
      <c r="G367" s="52"/>
      <c r="H367" s="52"/>
      <c r="I367" s="51"/>
      <c r="J367" s="897"/>
      <c r="K367" s="897"/>
      <c r="L367" s="761"/>
      <c r="M367" s="761"/>
      <c r="N367" s="761"/>
      <c r="O367" s="761"/>
      <c r="P367" s="761"/>
      <c r="Q367" s="762"/>
      <c r="R367" s="763"/>
      <c r="S367" s="764"/>
      <c r="T367" s="761"/>
      <c r="U367" s="761"/>
      <c r="V367" s="761"/>
      <c r="W367" s="761"/>
      <c r="X367" s="762"/>
      <c r="Y367" s="761"/>
      <c r="Z367" s="52"/>
    </row>
    <row r="368" spans="1:26">
      <c r="A368" s="771"/>
      <c r="B368" s="817"/>
      <c r="C368" s="818"/>
      <c r="D368" s="816"/>
      <c r="E368" s="816"/>
      <c r="F368" s="816"/>
      <c r="G368" s="816"/>
      <c r="H368" s="816"/>
      <c r="I368" s="888"/>
      <c r="J368" s="897"/>
      <c r="K368" s="897"/>
      <c r="L368" s="749"/>
      <c r="M368" s="749"/>
      <c r="N368" s="750"/>
      <c r="O368" s="750"/>
      <c r="P368" s="750"/>
      <c r="Q368" s="750"/>
      <c r="R368" s="765"/>
      <c r="S368" s="749"/>
      <c r="T368" s="749"/>
      <c r="U368" s="750"/>
      <c r="V368" s="750"/>
      <c r="W368" s="750"/>
      <c r="X368" s="750"/>
      <c r="Y368" s="751"/>
      <c r="Z368" s="52"/>
    </row>
    <row r="369" spans="1:26">
      <c r="A369" s="771"/>
      <c r="B369" s="724"/>
      <c r="C369" s="641"/>
      <c r="D369" s="52"/>
      <c r="E369" s="52"/>
      <c r="F369" s="52"/>
      <c r="G369" s="52"/>
      <c r="H369" s="52"/>
      <c r="I369" s="51"/>
      <c r="J369" s="897"/>
      <c r="K369" s="897"/>
      <c r="L369" s="757"/>
      <c r="M369" s="757"/>
      <c r="N369" s="757"/>
      <c r="O369" s="757"/>
      <c r="P369" s="757"/>
      <c r="Q369" s="758"/>
      <c r="R369" s="759"/>
      <c r="S369" s="757"/>
      <c r="T369" s="757"/>
      <c r="U369" s="757"/>
      <c r="V369" s="757"/>
      <c r="W369" s="757"/>
      <c r="X369" s="758"/>
      <c r="Y369" s="778"/>
      <c r="Z369" s="52"/>
    </row>
    <row r="370" spans="1:26">
      <c r="A370" s="771"/>
      <c r="B370" s="725"/>
      <c r="C370" s="723"/>
      <c r="D370" s="138"/>
      <c r="E370" s="138"/>
      <c r="F370" s="138"/>
      <c r="G370" s="138"/>
      <c r="H370" s="138"/>
      <c r="I370" s="137"/>
      <c r="J370" s="897"/>
      <c r="K370" s="897"/>
      <c r="L370" s="761"/>
      <c r="M370" s="761"/>
      <c r="N370" s="761"/>
      <c r="O370" s="761"/>
      <c r="P370" s="761"/>
      <c r="Q370" s="762"/>
      <c r="R370" s="763"/>
      <c r="S370" s="764"/>
      <c r="T370" s="761"/>
      <c r="U370" s="761"/>
      <c r="V370" s="761"/>
      <c r="W370" s="761"/>
      <c r="X370" s="762"/>
      <c r="Y370" s="761"/>
      <c r="Z370" s="52"/>
    </row>
    <row r="371" spans="1:26">
      <c r="A371" s="771"/>
      <c r="B371" s="724"/>
      <c r="C371" s="641"/>
      <c r="D371" s="52"/>
      <c r="E371" s="52"/>
      <c r="F371" s="52"/>
      <c r="G371" s="52"/>
      <c r="H371" s="52"/>
      <c r="I371" s="51"/>
      <c r="J371" s="897"/>
      <c r="K371" s="897"/>
      <c r="L371" s="749"/>
      <c r="M371" s="749"/>
      <c r="N371" s="750"/>
      <c r="O371" s="750"/>
      <c r="P371" s="750"/>
      <c r="Q371" s="750"/>
      <c r="R371" s="765"/>
      <c r="S371" s="749"/>
      <c r="T371" s="749"/>
      <c r="U371" s="750"/>
      <c r="V371" s="750"/>
      <c r="W371" s="750"/>
      <c r="X371" s="750"/>
      <c r="Y371" s="751"/>
      <c r="Z371" s="52"/>
    </row>
    <row r="372" spans="1:26">
      <c r="A372" s="771"/>
      <c r="B372" s="724"/>
      <c r="C372" s="641"/>
      <c r="D372" s="52"/>
      <c r="E372" s="52"/>
      <c r="F372" s="52"/>
      <c r="G372" s="52"/>
      <c r="H372" s="52"/>
      <c r="I372" s="51"/>
      <c r="J372" s="897"/>
      <c r="K372" s="897"/>
      <c r="L372" s="757"/>
      <c r="M372" s="757"/>
      <c r="N372" s="757"/>
      <c r="O372" s="757"/>
      <c r="P372" s="757"/>
      <c r="Q372" s="758"/>
      <c r="R372" s="759"/>
      <c r="S372" s="757"/>
      <c r="T372" s="757"/>
      <c r="U372" s="757"/>
      <c r="V372" s="757"/>
      <c r="W372" s="757"/>
      <c r="X372" s="758"/>
      <c r="Y372" s="778"/>
      <c r="Z372" s="52"/>
    </row>
    <row r="373" spans="1:26">
      <c r="A373" s="771"/>
      <c r="B373" s="725"/>
      <c r="C373" s="723"/>
      <c r="D373" s="138"/>
      <c r="E373" s="138"/>
      <c r="F373" s="138"/>
      <c r="G373" s="138"/>
      <c r="H373" s="138"/>
      <c r="I373" s="137"/>
      <c r="J373" s="897"/>
      <c r="K373" s="897"/>
      <c r="L373" s="761"/>
      <c r="M373" s="761"/>
      <c r="N373" s="761"/>
      <c r="O373" s="761"/>
      <c r="P373" s="761"/>
      <c r="Q373" s="762"/>
      <c r="R373" s="763"/>
      <c r="S373" s="764"/>
      <c r="T373" s="761"/>
      <c r="U373" s="761"/>
      <c r="V373" s="761"/>
      <c r="W373" s="761"/>
      <c r="X373" s="762"/>
      <c r="Y373" s="761"/>
      <c r="Z373" s="52"/>
    </row>
    <row r="374" spans="1:26">
      <c r="A374" s="771"/>
      <c r="B374" s="724"/>
      <c r="C374" s="641"/>
      <c r="D374" s="52"/>
      <c r="E374" s="52"/>
      <c r="F374" s="52"/>
      <c r="G374" s="52"/>
      <c r="H374" s="52"/>
      <c r="I374" s="51"/>
      <c r="J374" s="897"/>
      <c r="K374" s="897"/>
      <c r="L374" s="749"/>
      <c r="M374" s="749"/>
      <c r="N374" s="750"/>
      <c r="O374" s="750"/>
      <c r="P374" s="750"/>
      <c r="Q374" s="750"/>
      <c r="R374" s="765"/>
      <c r="S374" s="749"/>
      <c r="T374" s="749"/>
      <c r="U374" s="750"/>
      <c r="V374" s="750"/>
      <c r="W374" s="750"/>
      <c r="X374" s="750"/>
      <c r="Y374" s="751"/>
      <c r="Z374" s="52"/>
    </row>
    <row r="375" spans="1:26">
      <c r="A375" s="771"/>
      <c r="B375" s="724"/>
      <c r="C375" s="641"/>
      <c r="D375" s="52"/>
      <c r="E375" s="52"/>
      <c r="F375" s="52"/>
      <c r="G375" s="52"/>
      <c r="H375" s="52"/>
      <c r="I375" s="51"/>
      <c r="J375" s="897"/>
      <c r="K375" s="897"/>
      <c r="L375" s="757"/>
      <c r="M375" s="757"/>
      <c r="N375" s="757"/>
      <c r="O375" s="757"/>
      <c r="P375" s="757"/>
      <c r="Q375" s="758"/>
      <c r="R375" s="759"/>
      <c r="S375" s="757"/>
      <c r="T375" s="757"/>
      <c r="U375" s="757"/>
      <c r="V375" s="757"/>
      <c r="W375" s="757"/>
      <c r="X375" s="758"/>
      <c r="Y375" s="778"/>
      <c r="Z375" s="52"/>
    </row>
    <row r="376" spans="1:26">
      <c r="A376" s="771"/>
      <c r="B376" s="725"/>
      <c r="C376" s="723"/>
      <c r="D376" s="138"/>
      <c r="E376" s="138"/>
      <c r="F376" s="138"/>
      <c r="G376" s="138"/>
      <c r="H376" s="138"/>
      <c r="I376" s="137"/>
      <c r="J376" s="897"/>
      <c r="K376" s="897"/>
      <c r="L376" s="761"/>
      <c r="M376" s="761"/>
      <c r="N376" s="761"/>
      <c r="O376" s="761"/>
      <c r="P376" s="761"/>
      <c r="Q376" s="762"/>
      <c r="R376" s="763"/>
      <c r="S376" s="764"/>
      <c r="T376" s="761"/>
      <c r="U376" s="761"/>
      <c r="V376" s="761"/>
      <c r="W376" s="761"/>
      <c r="X376" s="762"/>
      <c r="Y376" s="761"/>
      <c r="Z376" s="52"/>
    </row>
    <row r="377" spans="1:26">
      <c r="A377" s="771"/>
      <c r="B377" s="724"/>
      <c r="C377" s="728"/>
      <c r="D377" s="729"/>
      <c r="E377" s="729"/>
      <c r="F377" s="729"/>
      <c r="G377" s="729"/>
      <c r="H377" s="729"/>
      <c r="I377" s="889"/>
      <c r="J377" s="897"/>
      <c r="K377" s="897"/>
      <c r="L377" s="749"/>
      <c r="M377" s="749"/>
      <c r="N377" s="750"/>
      <c r="O377" s="750"/>
      <c r="P377" s="750"/>
      <c r="Q377" s="750"/>
      <c r="R377" s="765"/>
      <c r="S377" s="749"/>
      <c r="T377" s="749"/>
      <c r="U377" s="750"/>
      <c r="V377" s="750"/>
      <c r="W377" s="750"/>
      <c r="X377" s="750"/>
      <c r="Y377" s="751"/>
      <c r="Z377" s="52"/>
    </row>
    <row r="378" spans="1:26">
      <c r="A378" s="771"/>
      <c r="B378" s="724"/>
      <c r="C378" s="728"/>
      <c r="D378" s="729"/>
      <c r="E378" s="729"/>
      <c r="F378" s="729"/>
      <c r="G378" s="729"/>
      <c r="H378" s="729"/>
      <c r="I378" s="889"/>
      <c r="J378" s="897"/>
      <c r="K378" s="897"/>
      <c r="L378" s="757"/>
      <c r="M378" s="757"/>
      <c r="N378" s="757"/>
      <c r="O378" s="757"/>
      <c r="P378" s="757"/>
      <c r="Q378" s="758"/>
      <c r="R378" s="759"/>
      <c r="S378" s="757"/>
      <c r="T378" s="757"/>
      <c r="U378" s="757"/>
      <c r="V378" s="757"/>
      <c r="W378" s="757"/>
      <c r="X378" s="758"/>
      <c r="Y378" s="778"/>
      <c r="Z378" s="52"/>
    </row>
    <row r="379" spans="1:26">
      <c r="A379" s="771"/>
      <c r="B379" s="726"/>
      <c r="C379" s="727"/>
      <c r="D379" s="143"/>
      <c r="E379" s="143"/>
      <c r="F379" s="143"/>
      <c r="G379" s="143"/>
      <c r="H379" s="143"/>
      <c r="I379" s="142"/>
      <c r="J379" s="897"/>
      <c r="K379" s="897"/>
      <c r="L379" s="761"/>
      <c r="M379" s="761"/>
      <c r="N379" s="761"/>
      <c r="O379" s="761"/>
      <c r="P379" s="761"/>
      <c r="Q379" s="762"/>
      <c r="R379" s="763"/>
      <c r="S379" s="764"/>
      <c r="T379" s="761"/>
      <c r="U379" s="761"/>
      <c r="V379" s="761"/>
      <c r="W379" s="761"/>
      <c r="X379" s="762"/>
      <c r="Y379" s="761"/>
      <c r="Z379" s="52"/>
    </row>
    <row r="380" spans="1:26">
      <c r="A380" s="771"/>
      <c r="B380" s="724"/>
      <c r="C380" s="641"/>
      <c r="D380" s="52"/>
      <c r="E380" s="52"/>
      <c r="F380" s="52"/>
      <c r="G380" s="52"/>
      <c r="H380" s="52"/>
      <c r="I380" s="51"/>
      <c r="J380" s="897"/>
      <c r="K380" s="897"/>
      <c r="L380" s="749"/>
      <c r="M380" s="749"/>
      <c r="N380" s="750"/>
      <c r="O380" s="750"/>
      <c r="P380" s="750"/>
      <c r="Q380" s="750"/>
      <c r="R380" s="765"/>
      <c r="S380" s="749"/>
      <c r="T380" s="749"/>
      <c r="U380" s="750"/>
      <c r="V380" s="750"/>
      <c r="W380" s="750"/>
      <c r="X380" s="750"/>
      <c r="Y380" s="751"/>
      <c r="Z380" s="52"/>
    </row>
    <row r="381" spans="1:26">
      <c r="A381" s="771"/>
      <c r="B381" s="724"/>
      <c r="C381" s="641"/>
      <c r="D381" s="52"/>
      <c r="E381" s="52"/>
      <c r="F381" s="52"/>
      <c r="G381" s="52"/>
      <c r="H381" s="52"/>
      <c r="I381" s="51"/>
      <c r="J381" s="897"/>
      <c r="K381" s="897"/>
      <c r="L381" s="757"/>
      <c r="M381" s="757"/>
      <c r="N381" s="757"/>
      <c r="O381" s="757"/>
      <c r="P381" s="757"/>
      <c r="Q381" s="758"/>
      <c r="R381" s="759"/>
      <c r="S381" s="757"/>
      <c r="T381" s="757"/>
      <c r="U381" s="757"/>
      <c r="V381" s="757"/>
      <c r="W381" s="757"/>
      <c r="X381" s="758"/>
      <c r="Y381" s="778"/>
      <c r="Z381" s="52"/>
    </row>
    <row r="382" spans="1:26">
      <c r="A382" s="772"/>
      <c r="B382" s="725"/>
      <c r="C382" s="723"/>
      <c r="D382" s="138"/>
      <c r="E382" s="138"/>
      <c r="F382" s="138"/>
      <c r="G382" s="138"/>
      <c r="H382" s="138"/>
      <c r="I382" s="137"/>
      <c r="J382" s="897"/>
      <c r="K382" s="897"/>
      <c r="L382" s="761"/>
      <c r="M382" s="761"/>
      <c r="N382" s="761"/>
      <c r="O382" s="761"/>
      <c r="P382" s="761"/>
      <c r="Q382" s="762"/>
      <c r="R382" s="763"/>
      <c r="S382" s="764"/>
      <c r="T382" s="761"/>
      <c r="U382" s="761"/>
      <c r="V382" s="761"/>
      <c r="W382" s="761"/>
      <c r="X382" s="762"/>
      <c r="Y382" s="761"/>
      <c r="Z382" s="52"/>
    </row>
    <row r="383" spans="1:26">
      <c r="A383" s="770"/>
      <c r="B383" s="822"/>
      <c r="C383" s="823"/>
      <c r="D383" s="848"/>
      <c r="E383" s="848"/>
      <c r="F383" s="848"/>
      <c r="G383" s="848"/>
      <c r="H383" s="848"/>
      <c r="I383" s="887"/>
      <c r="J383" s="897"/>
      <c r="K383" s="897"/>
      <c r="L383" s="894"/>
      <c r="M383" s="746"/>
      <c r="N383" s="734"/>
      <c r="O383" s="734"/>
      <c r="P383" s="734"/>
      <c r="Q383" s="734"/>
      <c r="R383" s="747"/>
      <c r="S383" s="745"/>
      <c r="T383" s="746"/>
      <c r="U383" s="734"/>
      <c r="V383" s="734"/>
      <c r="W383" s="734"/>
      <c r="X383" s="734"/>
      <c r="Y383" s="777"/>
      <c r="Z383" s="52"/>
    </row>
    <row r="384" spans="1:26">
      <c r="A384" s="771"/>
      <c r="B384" s="724"/>
      <c r="C384" s="641"/>
      <c r="D384" s="52"/>
      <c r="E384" s="52"/>
      <c r="F384" s="52"/>
      <c r="G384" s="52"/>
      <c r="H384" s="52"/>
      <c r="I384" s="51"/>
      <c r="J384" s="897"/>
      <c r="K384" s="897"/>
      <c r="L384" s="749"/>
      <c r="M384" s="749"/>
      <c r="N384" s="750"/>
      <c r="O384" s="750"/>
      <c r="P384" s="750"/>
      <c r="Q384" s="750"/>
      <c r="R384" s="751"/>
      <c r="S384" s="748"/>
      <c r="T384" s="749"/>
      <c r="U384" s="750"/>
      <c r="V384" s="750"/>
      <c r="W384" s="750"/>
      <c r="X384" s="750"/>
      <c r="Y384" s="751"/>
      <c r="Z384" s="52"/>
    </row>
    <row r="385" spans="1:26">
      <c r="A385" s="771"/>
      <c r="B385" s="724"/>
      <c r="C385" s="641"/>
      <c r="D385" s="52"/>
      <c r="E385" s="52"/>
      <c r="F385" s="52"/>
      <c r="G385" s="52"/>
      <c r="H385" s="52"/>
      <c r="I385" s="51"/>
      <c r="J385" s="897"/>
      <c r="K385" s="897"/>
      <c r="L385" s="749"/>
      <c r="M385" s="749"/>
      <c r="N385" s="750"/>
      <c r="O385" s="750"/>
      <c r="P385" s="750"/>
      <c r="Q385" s="750"/>
      <c r="R385" s="751"/>
      <c r="S385" s="748"/>
      <c r="T385" s="749"/>
      <c r="U385" s="750"/>
      <c r="V385" s="750"/>
      <c r="W385" s="750"/>
      <c r="X385" s="750"/>
      <c r="Y385" s="751"/>
      <c r="Z385" s="52"/>
    </row>
    <row r="386" spans="1:26">
      <c r="A386" s="771"/>
      <c r="B386" s="724"/>
      <c r="C386" s="641"/>
      <c r="D386" s="52"/>
      <c r="E386" s="52"/>
      <c r="F386" s="52"/>
      <c r="G386" s="52"/>
      <c r="H386" s="52"/>
      <c r="I386" s="51"/>
      <c r="J386" s="897"/>
      <c r="K386" s="897"/>
      <c r="L386" s="749"/>
      <c r="M386" s="749"/>
      <c r="N386" s="750"/>
      <c r="O386" s="750"/>
      <c r="P386" s="750"/>
      <c r="Q386" s="750"/>
      <c r="R386" s="751"/>
      <c r="S386" s="748"/>
      <c r="T386" s="749"/>
      <c r="U386" s="750"/>
      <c r="V386" s="750"/>
      <c r="W386" s="750"/>
      <c r="X386" s="750"/>
      <c r="Y386" s="751"/>
      <c r="Z386" s="52"/>
    </row>
    <row r="387" spans="1:26">
      <c r="A387" s="771"/>
      <c r="B387" s="724"/>
      <c r="C387" s="641"/>
      <c r="D387" s="52"/>
      <c r="E387" s="52"/>
      <c r="F387" s="52"/>
      <c r="G387" s="52"/>
      <c r="H387" s="52"/>
      <c r="I387" s="51"/>
      <c r="J387" s="897"/>
      <c r="K387" s="897"/>
      <c r="L387" s="749"/>
      <c r="M387" s="749"/>
      <c r="N387" s="750"/>
      <c r="O387" s="750"/>
      <c r="P387" s="750"/>
      <c r="Q387" s="750"/>
      <c r="R387" s="751"/>
      <c r="S387" s="748"/>
      <c r="T387" s="749"/>
      <c r="U387" s="750"/>
      <c r="V387" s="750"/>
      <c r="W387" s="750"/>
      <c r="X387" s="750"/>
      <c r="Y387" s="751"/>
      <c r="Z387" s="52"/>
    </row>
    <row r="388" spans="1:26">
      <c r="A388" s="771"/>
      <c r="B388" s="725"/>
      <c r="C388" s="723"/>
      <c r="D388" s="138"/>
      <c r="E388" s="138"/>
      <c r="F388" s="138"/>
      <c r="G388" s="138"/>
      <c r="H388" s="138"/>
      <c r="I388" s="137"/>
      <c r="J388" s="897"/>
      <c r="K388" s="897"/>
      <c r="L388" s="753"/>
      <c r="M388" s="753"/>
      <c r="N388" s="754"/>
      <c r="O388" s="754"/>
      <c r="P388" s="754"/>
      <c r="Q388" s="754"/>
      <c r="R388" s="755"/>
      <c r="S388" s="752"/>
      <c r="T388" s="753"/>
      <c r="U388" s="754"/>
      <c r="V388" s="754"/>
      <c r="W388" s="754"/>
      <c r="X388" s="754"/>
      <c r="Y388" s="755"/>
      <c r="Z388" s="52"/>
    </row>
    <row r="389" spans="1:26">
      <c r="A389" s="771"/>
      <c r="B389" s="724"/>
      <c r="C389" s="641"/>
      <c r="D389" s="52"/>
      <c r="E389" s="52"/>
      <c r="F389" s="52"/>
      <c r="G389" s="52"/>
      <c r="H389" s="52"/>
      <c r="I389" s="51"/>
      <c r="J389" s="897"/>
      <c r="K389" s="897"/>
      <c r="L389" s="749"/>
      <c r="M389" s="749"/>
      <c r="N389" s="750"/>
      <c r="O389" s="750"/>
      <c r="P389" s="750"/>
      <c r="Q389" s="750"/>
      <c r="R389" s="751"/>
      <c r="S389" s="748"/>
      <c r="T389" s="749"/>
      <c r="U389" s="750"/>
      <c r="V389" s="750"/>
      <c r="W389" s="750"/>
      <c r="X389" s="750"/>
      <c r="Y389" s="751"/>
      <c r="Z389" s="52"/>
    </row>
    <row r="390" spans="1:26">
      <c r="A390" s="771"/>
      <c r="B390" s="724"/>
      <c r="C390" s="641"/>
      <c r="D390" s="52"/>
      <c r="E390" s="52"/>
      <c r="F390" s="52"/>
      <c r="G390" s="52"/>
      <c r="H390" s="52"/>
      <c r="I390" s="51"/>
      <c r="J390" s="897"/>
      <c r="K390" s="897"/>
      <c r="L390" s="749"/>
      <c r="M390" s="749"/>
      <c r="N390" s="750"/>
      <c r="O390" s="750"/>
      <c r="P390" s="750"/>
      <c r="Q390" s="750"/>
      <c r="R390" s="751"/>
      <c r="S390" s="748"/>
      <c r="T390" s="749"/>
      <c r="U390" s="750"/>
      <c r="V390" s="750"/>
      <c r="W390" s="750"/>
      <c r="X390" s="750"/>
      <c r="Y390" s="751"/>
      <c r="Z390" s="52"/>
    </row>
    <row r="391" spans="1:26">
      <c r="A391" s="771"/>
      <c r="B391" s="724"/>
      <c r="C391" s="641"/>
      <c r="D391" s="52"/>
      <c r="E391" s="52"/>
      <c r="F391" s="52"/>
      <c r="G391" s="52"/>
      <c r="H391" s="52"/>
      <c r="I391" s="51"/>
      <c r="J391" s="897"/>
      <c r="K391" s="897"/>
      <c r="L391" s="749"/>
      <c r="M391" s="749"/>
      <c r="N391" s="750"/>
      <c r="O391" s="750"/>
      <c r="P391" s="750"/>
      <c r="Q391" s="750"/>
      <c r="R391" s="751"/>
      <c r="S391" s="748"/>
      <c r="T391" s="749"/>
      <c r="U391" s="750"/>
      <c r="V391" s="750"/>
      <c r="W391" s="750"/>
      <c r="X391" s="750"/>
      <c r="Y391" s="751"/>
      <c r="Z391" s="52"/>
    </row>
    <row r="392" spans="1:26">
      <c r="A392" s="771"/>
      <c r="B392" s="724"/>
      <c r="C392" s="641"/>
      <c r="D392" s="52"/>
      <c r="E392" s="52"/>
      <c r="F392" s="52"/>
      <c r="G392" s="52"/>
      <c r="H392" s="52"/>
      <c r="I392" s="51"/>
      <c r="J392" s="897"/>
      <c r="K392" s="897"/>
      <c r="L392" s="749"/>
      <c r="M392" s="749"/>
      <c r="N392" s="750"/>
      <c r="O392" s="750"/>
      <c r="P392" s="750"/>
      <c r="Q392" s="750"/>
      <c r="R392" s="751"/>
      <c r="S392" s="748"/>
      <c r="T392" s="749"/>
      <c r="U392" s="750"/>
      <c r="V392" s="750"/>
      <c r="W392" s="750"/>
      <c r="X392" s="750"/>
      <c r="Y392" s="751"/>
      <c r="Z392" s="52"/>
    </row>
    <row r="393" spans="1:26">
      <c r="A393" s="771"/>
      <c r="B393" s="724"/>
      <c r="C393" s="641"/>
      <c r="D393" s="52"/>
      <c r="E393" s="52"/>
      <c r="F393" s="52"/>
      <c r="G393" s="52"/>
      <c r="H393" s="52"/>
      <c r="I393" s="51"/>
      <c r="J393" s="897"/>
      <c r="K393" s="897"/>
      <c r="L393" s="749"/>
      <c r="M393" s="749"/>
      <c r="N393" s="750"/>
      <c r="O393" s="750"/>
      <c r="P393" s="750"/>
      <c r="Q393" s="750"/>
      <c r="R393" s="751"/>
      <c r="S393" s="748"/>
      <c r="T393" s="749"/>
      <c r="U393" s="750"/>
      <c r="V393" s="750"/>
      <c r="W393" s="750"/>
      <c r="X393" s="750"/>
      <c r="Y393" s="751"/>
      <c r="Z393" s="52"/>
    </row>
    <row r="394" spans="1:26">
      <c r="A394" s="771"/>
      <c r="B394" s="724"/>
      <c r="C394" s="641"/>
      <c r="D394" s="52"/>
      <c r="E394" s="52"/>
      <c r="F394" s="52"/>
      <c r="G394" s="52"/>
      <c r="H394" s="52"/>
      <c r="I394" s="51"/>
      <c r="J394" s="897"/>
      <c r="K394" s="897"/>
      <c r="L394" s="844"/>
      <c r="M394" s="749"/>
      <c r="N394" s="750"/>
      <c r="O394" s="750"/>
      <c r="P394" s="750"/>
      <c r="Q394" s="750"/>
      <c r="R394" s="751"/>
      <c r="S394" s="748"/>
      <c r="T394" s="749"/>
      <c r="U394" s="750"/>
      <c r="V394" s="750"/>
      <c r="W394" s="750"/>
      <c r="X394" s="750"/>
      <c r="Y394" s="751"/>
      <c r="Z394" s="52"/>
    </row>
    <row r="395" spans="1:26">
      <c r="A395" s="771"/>
      <c r="B395" s="724"/>
      <c r="C395" s="641"/>
      <c r="D395" s="52"/>
      <c r="E395" s="52"/>
      <c r="F395" s="52"/>
      <c r="G395" s="52"/>
      <c r="H395" s="52"/>
      <c r="I395" s="51"/>
      <c r="J395" s="897"/>
      <c r="K395" s="897"/>
      <c r="L395" s="749"/>
      <c r="M395" s="749"/>
      <c r="N395" s="750"/>
      <c r="O395" s="750"/>
      <c r="P395" s="750"/>
      <c r="Q395" s="756"/>
      <c r="R395" s="750"/>
      <c r="S395" s="748"/>
      <c r="T395" s="749"/>
      <c r="U395" s="750"/>
      <c r="V395" s="750"/>
      <c r="W395" s="750"/>
      <c r="X395" s="750"/>
      <c r="Y395" s="751"/>
      <c r="Z395" s="52"/>
    </row>
    <row r="396" spans="1:26">
      <c r="A396" s="771"/>
      <c r="B396" s="724"/>
      <c r="C396" s="641"/>
      <c r="D396" s="52"/>
      <c r="E396" s="52"/>
      <c r="F396" s="52"/>
      <c r="G396" s="52"/>
      <c r="H396" s="52"/>
      <c r="I396" s="51"/>
      <c r="J396" s="897"/>
      <c r="K396" s="897"/>
      <c r="L396" s="778"/>
      <c r="M396" s="757"/>
      <c r="N396" s="757"/>
      <c r="O396" s="757"/>
      <c r="P396" s="757"/>
      <c r="Q396" s="758"/>
      <c r="R396" s="759"/>
      <c r="S396" s="757"/>
      <c r="T396" s="757"/>
      <c r="U396" s="757"/>
      <c r="V396" s="757"/>
      <c r="W396" s="757"/>
      <c r="X396" s="758"/>
      <c r="Y396" s="778"/>
      <c r="Z396" s="52"/>
    </row>
    <row r="397" spans="1:26">
      <c r="A397" s="771"/>
      <c r="B397" s="724"/>
      <c r="C397" s="641"/>
      <c r="D397" s="52"/>
      <c r="E397" s="52"/>
      <c r="F397" s="52"/>
      <c r="G397" s="52"/>
      <c r="H397" s="52"/>
      <c r="I397" s="51"/>
      <c r="J397" s="897"/>
      <c r="K397" s="897"/>
      <c r="L397" s="757"/>
      <c r="M397" s="757"/>
      <c r="N397" s="757"/>
      <c r="O397" s="757"/>
      <c r="P397" s="757"/>
      <c r="Q397" s="758"/>
      <c r="R397" s="759"/>
      <c r="S397" s="757"/>
      <c r="T397" s="757"/>
      <c r="U397" s="757"/>
      <c r="V397" s="757"/>
      <c r="W397" s="757"/>
      <c r="X397" s="758"/>
      <c r="Y397" s="778"/>
      <c r="Z397" s="52"/>
    </row>
    <row r="398" spans="1:26">
      <c r="A398" s="771"/>
      <c r="B398" s="724"/>
      <c r="C398" s="641"/>
      <c r="D398" s="52"/>
      <c r="E398" s="52"/>
      <c r="F398" s="52"/>
      <c r="G398" s="52"/>
      <c r="H398" s="52"/>
      <c r="I398" s="51"/>
      <c r="J398" s="897"/>
      <c r="K398" s="897"/>
      <c r="L398" s="757"/>
      <c r="M398" s="757"/>
      <c r="N398" s="757"/>
      <c r="O398" s="757"/>
      <c r="P398" s="757"/>
      <c r="Q398" s="758"/>
      <c r="R398" s="759"/>
      <c r="S398" s="757"/>
      <c r="T398" s="757"/>
      <c r="U398" s="757"/>
      <c r="V398" s="757"/>
      <c r="W398" s="757"/>
      <c r="X398" s="758"/>
      <c r="Y398" s="778"/>
      <c r="Z398" s="52"/>
    </row>
    <row r="399" spans="1:26">
      <c r="A399" s="771"/>
      <c r="B399" s="724"/>
      <c r="C399" s="641"/>
      <c r="D399" s="52"/>
      <c r="E399" s="52"/>
      <c r="F399" s="52"/>
      <c r="G399" s="52"/>
      <c r="H399" s="52"/>
      <c r="I399" s="51"/>
      <c r="J399" s="897"/>
      <c r="K399" s="897"/>
      <c r="L399" s="757"/>
      <c r="M399" s="757"/>
      <c r="N399" s="757"/>
      <c r="O399" s="757"/>
      <c r="P399" s="757"/>
      <c r="Q399" s="758"/>
      <c r="R399" s="759"/>
      <c r="S399" s="757"/>
      <c r="T399" s="757"/>
      <c r="U399" s="757"/>
      <c r="V399" s="757"/>
      <c r="W399" s="757"/>
      <c r="X399" s="758"/>
      <c r="Y399" s="778"/>
      <c r="Z399" s="52"/>
    </row>
    <row r="400" spans="1:26">
      <c r="A400" s="771"/>
      <c r="B400" s="726"/>
      <c r="C400" s="727"/>
      <c r="D400" s="143"/>
      <c r="E400" s="143"/>
      <c r="F400" s="143"/>
      <c r="G400" s="143"/>
      <c r="H400" s="143"/>
      <c r="I400" s="142"/>
      <c r="J400" s="897"/>
      <c r="K400" s="897"/>
      <c r="L400" s="761"/>
      <c r="M400" s="761"/>
      <c r="N400" s="761"/>
      <c r="O400" s="761"/>
      <c r="P400" s="761"/>
      <c r="Q400" s="762"/>
      <c r="R400" s="763"/>
      <c r="S400" s="764"/>
      <c r="T400" s="761"/>
      <c r="U400" s="761"/>
      <c r="V400" s="761"/>
      <c r="W400" s="761"/>
      <c r="X400" s="762"/>
      <c r="Y400" s="761"/>
      <c r="Z400" s="52"/>
    </row>
    <row r="401" spans="1:26">
      <c r="A401" s="771"/>
      <c r="B401" s="724"/>
      <c r="C401" s="641"/>
      <c r="D401" s="52"/>
      <c r="E401" s="52"/>
      <c r="F401" s="52"/>
      <c r="G401" s="52"/>
      <c r="H401" s="52"/>
      <c r="I401" s="51"/>
      <c r="J401" s="897"/>
      <c r="K401" s="897"/>
      <c r="L401" s="749"/>
      <c r="M401" s="749"/>
      <c r="N401" s="750"/>
      <c r="O401" s="750"/>
      <c r="P401" s="750"/>
      <c r="Q401" s="750"/>
      <c r="R401" s="765"/>
      <c r="S401" s="749"/>
      <c r="T401" s="749"/>
      <c r="U401" s="750"/>
      <c r="V401" s="750"/>
      <c r="W401" s="750"/>
      <c r="X401" s="750"/>
      <c r="Y401" s="751"/>
      <c r="Z401" s="52"/>
    </row>
    <row r="402" spans="1:26">
      <c r="A402" s="771"/>
      <c r="B402" s="724"/>
      <c r="C402" s="641"/>
      <c r="D402" s="52"/>
      <c r="E402" s="52"/>
      <c r="F402" s="52"/>
      <c r="G402" s="52"/>
      <c r="H402" s="52"/>
      <c r="I402" s="51"/>
      <c r="J402" s="897"/>
      <c r="K402" s="897"/>
      <c r="L402" s="757"/>
      <c r="M402" s="757"/>
      <c r="N402" s="757"/>
      <c r="O402" s="757"/>
      <c r="P402" s="757"/>
      <c r="Q402" s="758"/>
      <c r="R402" s="759"/>
      <c r="S402" s="757"/>
      <c r="T402" s="757"/>
      <c r="U402" s="757"/>
      <c r="V402" s="757"/>
      <c r="W402" s="757"/>
      <c r="X402" s="758"/>
      <c r="Y402" s="778"/>
      <c r="Z402" s="52"/>
    </row>
    <row r="403" spans="1:26">
      <c r="A403" s="771"/>
      <c r="B403" s="725"/>
      <c r="C403" s="723"/>
      <c r="D403" s="138"/>
      <c r="E403" s="138"/>
      <c r="F403" s="138"/>
      <c r="G403" s="138"/>
      <c r="H403" s="138"/>
      <c r="I403" s="137"/>
      <c r="J403" s="897"/>
      <c r="K403" s="897"/>
      <c r="L403" s="761"/>
      <c r="M403" s="761"/>
      <c r="N403" s="761"/>
      <c r="O403" s="761"/>
      <c r="P403" s="761"/>
      <c r="Q403" s="762"/>
      <c r="R403" s="763"/>
      <c r="S403" s="761"/>
      <c r="T403" s="761"/>
      <c r="U403" s="761"/>
      <c r="V403" s="761"/>
      <c r="W403" s="761"/>
      <c r="X403" s="762"/>
      <c r="Y403" s="761"/>
      <c r="Z403" s="52"/>
    </row>
    <row r="404" spans="1:26">
      <c r="A404" s="771"/>
      <c r="B404" s="724"/>
      <c r="C404" s="641"/>
      <c r="D404" s="52"/>
      <c r="E404" s="52"/>
      <c r="F404" s="52"/>
      <c r="G404" s="52"/>
      <c r="H404" s="52"/>
      <c r="I404" s="51"/>
      <c r="J404" s="897"/>
      <c r="K404" s="897"/>
      <c r="L404" s="749"/>
      <c r="M404" s="749"/>
      <c r="N404" s="750"/>
      <c r="O404" s="750"/>
      <c r="P404" s="750"/>
      <c r="Q404" s="750"/>
      <c r="R404" s="765"/>
      <c r="S404" s="749"/>
      <c r="T404" s="749"/>
      <c r="U404" s="750"/>
      <c r="V404" s="750"/>
      <c r="W404" s="750"/>
      <c r="X404" s="750"/>
      <c r="Y404" s="751"/>
      <c r="Z404" s="52"/>
    </row>
    <row r="405" spans="1:26">
      <c r="A405" s="771"/>
      <c r="B405" s="724"/>
      <c r="C405" s="641"/>
      <c r="D405" s="52"/>
      <c r="E405" s="52"/>
      <c r="F405" s="52"/>
      <c r="G405" s="52"/>
      <c r="H405" s="52"/>
      <c r="I405" s="51"/>
      <c r="J405" s="897"/>
      <c r="K405" s="897"/>
      <c r="L405" s="757"/>
      <c r="M405" s="757"/>
      <c r="N405" s="757"/>
      <c r="O405" s="757"/>
      <c r="P405" s="757"/>
      <c r="Q405" s="758"/>
      <c r="R405" s="759"/>
      <c r="S405" s="757"/>
      <c r="T405" s="757"/>
      <c r="U405" s="757"/>
      <c r="V405" s="757"/>
      <c r="W405" s="757"/>
      <c r="X405" s="758"/>
      <c r="Y405" s="778"/>
      <c r="Z405" s="52"/>
    </row>
    <row r="406" spans="1:26">
      <c r="A406" s="771"/>
      <c r="B406" s="725"/>
      <c r="C406" s="723"/>
      <c r="D406" s="138"/>
      <c r="E406" s="138"/>
      <c r="F406" s="138"/>
      <c r="G406" s="138"/>
      <c r="H406" s="138"/>
      <c r="I406" s="137"/>
      <c r="J406" s="897"/>
      <c r="K406" s="897"/>
      <c r="L406" s="761"/>
      <c r="M406" s="761"/>
      <c r="N406" s="761"/>
      <c r="O406" s="761"/>
      <c r="P406" s="761"/>
      <c r="Q406" s="762"/>
      <c r="R406" s="763"/>
      <c r="S406" s="764"/>
      <c r="T406" s="761"/>
      <c r="U406" s="761"/>
      <c r="V406" s="761"/>
      <c r="W406" s="761"/>
      <c r="X406" s="762"/>
      <c r="Y406" s="761"/>
      <c r="Z406" s="52"/>
    </row>
    <row r="407" spans="1:26">
      <c r="A407" s="771"/>
      <c r="B407" s="724"/>
      <c r="C407" s="641"/>
      <c r="D407" s="52"/>
      <c r="E407" s="52"/>
      <c r="F407" s="52"/>
      <c r="G407" s="52"/>
      <c r="H407" s="52"/>
      <c r="I407" s="51"/>
      <c r="J407" s="897"/>
      <c r="K407" s="897"/>
      <c r="L407" s="749"/>
      <c r="M407" s="749"/>
      <c r="N407" s="750"/>
      <c r="O407" s="750"/>
      <c r="P407" s="750"/>
      <c r="Q407" s="750"/>
      <c r="R407" s="765"/>
      <c r="S407" s="749"/>
      <c r="T407" s="749"/>
      <c r="U407" s="750"/>
      <c r="V407" s="750"/>
      <c r="W407" s="750"/>
      <c r="X407" s="750"/>
      <c r="Y407" s="751"/>
      <c r="Z407" s="52"/>
    </row>
    <row r="408" spans="1:26">
      <c r="A408" s="771"/>
      <c r="B408" s="724"/>
      <c r="C408" s="641"/>
      <c r="D408" s="52"/>
      <c r="E408" s="52"/>
      <c r="F408" s="52"/>
      <c r="G408" s="52"/>
      <c r="H408" s="52"/>
      <c r="I408" s="51"/>
      <c r="J408" s="897"/>
      <c r="K408" s="897"/>
      <c r="L408" s="757"/>
      <c r="M408" s="757"/>
      <c r="N408" s="757"/>
      <c r="O408" s="757"/>
      <c r="P408" s="757"/>
      <c r="Q408" s="758"/>
      <c r="R408" s="759"/>
      <c r="S408" s="757"/>
      <c r="T408" s="757"/>
      <c r="U408" s="757"/>
      <c r="V408" s="757"/>
      <c r="W408" s="757"/>
      <c r="X408" s="758"/>
      <c r="Y408" s="778"/>
      <c r="Z408" s="52"/>
    </row>
    <row r="409" spans="1:26">
      <c r="A409" s="771"/>
      <c r="B409" s="724"/>
      <c r="C409" s="641"/>
      <c r="D409" s="52"/>
      <c r="E409" s="52"/>
      <c r="F409" s="52"/>
      <c r="G409" s="52"/>
      <c r="H409" s="52"/>
      <c r="I409" s="51"/>
      <c r="J409" s="897"/>
      <c r="K409" s="897"/>
      <c r="L409" s="761"/>
      <c r="M409" s="761"/>
      <c r="N409" s="761"/>
      <c r="O409" s="761"/>
      <c r="P409" s="761"/>
      <c r="Q409" s="762"/>
      <c r="R409" s="763"/>
      <c r="S409" s="764"/>
      <c r="T409" s="761"/>
      <c r="U409" s="761"/>
      <c r="V409" s="761"/>
      <c r="W409" s="761"/>
      <c r="X409" s="762"/>
      <c r="Y409" s="761"/>
      <c r="Z409" s="52"/>
    </row>
    <row r="410" spans="1:26">
      <c r="A410" s="771"/>
      <c r="B410" s="817"/>
      <c r="C410" s="818"/>
      <c r="D410" s="816"/>
      <c r="E410" s="816"/>
      <c r="F410" s="816"/>
      <c r="G410" s="816"/>
      <c r="H410" s="816"/>
      <c r="I410" s="888"/>
      <c r="J410" s="897"/>
      <c r="K410" s="897"/>
      <c r="L410" s="749"/>
      <c r="M410" s="749"/>
      <c r="N410" s="750"/>
      <c r="O410" s="750"/>
      <c r="P410" s="750"/>
      <c r="Q410" s="750"/>
      <c r="R410" s="765"/>
      <c r="S410" s="749"/>
      <c r="T410" s="749"/>
      <c r="U410" s="750"/>
      <c r="V410" s="750"/>
      <c r="W410" s="750"/>
      <c r="X410" s="750"/>
      <c r="Y410" s="751"/>
      <c r="Z410" s="52"/>
    </row>
    <row r="411" spans="1:26">
      <c r="A411" s="771"/>
      <c r="B411" s="724"/>
      <c r="C411" s="641"/>
      <c r="D411" s="52"/>
      <c r="E411" s="52"/>
      <c r="F411" s="52"/>
      <c r="G411" s="52"/>
      <c r="H411" s="52"/>
      <c r="I411" s="51"/>
      <c r="J411" s="897"/>
      <c r="K411" s="897"/>
      <c r="L411" s="757"/>
      <c r="M411" s="757"/>
      <c r="N411" s="757"/>
      <c r="O411" s="757"/>
      <c r="P411" s="757"/>
      <c r="Q411" s="758"/>
      <c r="R411" s="759"/>
      <c r="S411" s="757"/>
      <c r="T411" s="757"/>
      <c r="U411" s="757"/>
      <c r="V411" s="757"/>
      <c r="W411" s="757"/>
      <c r="X411" s="758"/>
      <c r="Y411" s="778"/>
      <c r="Z411" s="52"/>
    </row>
    <row r="412" spans="1:26">
      <c r="A412" s="771"/>
      <c r="B412" s="725"/>
      <c r="C412" s="723"/>
      <c r="D412" s="138"/>
      <c r="E412" s="138"/>
      <c r="F412" s="138"/>
      <c r="G412" s="138"/>
      <c r="H412" s="138"/>
      <c r="I412" s="137"/>
      <c r="J412" s="897"/>
      <c r="K412" s="897"/>
      <c r="L412" s="761"/>
      <c r="M412" s="761"/>
      <c r="N412" s="761"/>
      <c r="O412" s="761"/>
      <c r="P412" s="761"/>
      <c r="Q412" s="762"/>
      <c r="R412" s="763"/>
      <c r="S412" s="764"/>
      <c r="T412" s="761"/>
      <c r="U412" s="761"/>
      <c r="V412" s="761"/>
      <c r="W412" s="761"/>
      <c r="X412" s="762"/>
      <c r="Y412" s="761"/>
      <c r="Z412" s="52"/>
    </row>
    <row r="413" spans="1:26">
      <c r="A413" s="771"/>
      <c r="B413" s="724"/>
      <c r="C413" s="641"/>
      <c r="D413" s="52"/>
      <c r="E413" s="52"/>
      <c r="F413" s="52"/>
      <c r="G413" s="52"/>
      <c r="H413" s="52"/>
      <c r="I413" s="51"/>
      <c r="J413" s="897"/>
      <c r="K413" s="897"/>
      <c r="L413" s="749"/>
      <c r="M413" s="749"/>
      <c r="N413" s="750"/>
      <c r="O413" s="750"/>
      <c r="P413" s="750"/>
      <c r="Q413" s="750"/>
      <c r="R413" s="765"/>
      <c r="S413" s="749"/>
      <c r="T413" s="749"/>
      <c r="U413" s="750"/>
      <c r="V413" s="750"/>
      <c r="W413" s="750"/>
      <c r="X413" s="750"/>
      <c r="Y413" s="751"/>
      <c r="Z413" s="52"/>
    </row>
    <row r="414" spans="1:26">
      <c r="A414" s="771"/>
      <c r="B414" s="724"/>
      <c r="C414" s="641"/>
      <c r="D414" s="52"/>
      <c r="E414" s="52"/>
      <c r="F414" s="52"/>
      <c r="G414" s="52"/>
      <c r="H414" s="52"/>
      <c r="I414" s="51"/>
      <c r="J414" s="897"/>
      <c r="K414" s="897"/>
      <c r="L414" s="757"/>
      <c r="M414" s="757"/>
      <c r="N414" s="757"/>
      <c r="O414" s="757"/>
      <c r="P414" s="757"/>
      <c r="Q414" s="758"/>
      <c r="R414" s="759"/>
      <c r="S414" s="757"/>
      <c r="T414" s="757"/>
      <c r="U414" s="757"/>
      <c r="V414" s="757"/>
      <c r="W414" s="757"/>
      <c r="X414" s="758"/>
      <c r="Y414" s="778"/>
      <c r="Z414" s="52"/>
    </row>
    <row r="415" spans="1:26">
      <c r="A415" s="771"/>
      <c r="B415" s="725"/>
      <c r="C415" s="723"/>
      <c r="D415" s="138"/>
      <c r="E415" s="138"/>
      <c r="F415" s="138"/>
      <c r="G415" s="138"/>
      <c r="H415" s="138"/>
      <c r="I415" s="137"/>
      <c r="J415" s="897"/>
      <c r="K415" s="897"/>
      <c r="L415" s="761"/>
      <c r="M415" s="761"/>
      <c r="N415" s="761"/>
      <c r="O415" s="761"/>
      <c r="P415" s="761"/>
      <c r="Q415" s="762"/>
      <c r="R415" s="763"/>
      <c r="S415" s="764"/>
      <c r="T415" s="761"/>
      <c r="U415" s="761"/>
      <c r="V415" s="761"/>
      <c r="W415" s="761"/>
      <c r="X415" s="762"/>
      <c r="Y415" s="761"/>
      <c r="Z415" s="52"/>
    </row>
    <row r="416" spans="1:26">
      <c r="A416" s="771"/>
      <c r="B416" s="724"/>
      <c r="C416" s="641"/>
      <c r="D416" s="52"/>
      <c r="E416" s="52"/>
      <c r="F416" s="52"/>
      <c r="G416" s="52"/>
      <c r="H416" s="52"/>
      <c r="I416" s="51"/>
      <c r="J416" s="897"/>
      <c r="K416" s="897"/>
      <c r="L416" s="749"/>
      <c r="M416" s="749"/>
      <c r="N416" s="750"/>
      <c r="O416" s="750"/>
      <c r="P416" s="750"/>
      <c r="Q416" s="750"/>
      <c r="R416" s="765"/>
      <c r="S416" s="749"/>
      <c r="T416" s="749"/>
      <c r="U416" s="750"/>
      <c r="V416" s="750"/>
      <c r="W416" s="750"/>
      <c r="X416" s="750"/>
      <c r="Y416" s="751"/>
      <c r="Z416" s="52"/>
    </row>
    <row r="417" spans="1:26">
      <c r="A417" s="771"/>
      <c r="B417" s="724"/>
      <c r="C417" s="641"/>
      <c r="D417" s="52"/>
      <c r="E417" s="52"/>
      <c r="F417" s="52"/>
      <c r="G417" s="52"/>
      <c r="H417" s="52"/>
      <c r="I417" s="51"/>
      <c r="J417" s="897"/>
      <c r="K417" s="897"/>
      <c r="L417" s="757"/>
      <c r="M417" s="757"/>
      <c r="N417" s="757"/>
      <c r="O417" s="757"/>
      <c r="P417" s="757"/>
      <c r="Q417" s="758"/>
      <c r="R417" s="759"/>
      <c r="S417" s="757"/>
      <c r="T417" s="757"/>
      <c r="U417" s="757"/>
      <c r="V417" s="757"/>
      <c r="W417" s="757"/>
      <c r="X417" s="758"/>
      <c r="Y417" s="778"/>
      <c r="Z417" s="52"/>
    </row>
    <row r="418" spans="1:26">
      <c r="A418" s="771"/>
      <c r="B418" s="725"/>
      <c r="C418" s="723"/>
      <c r="D418" s="138"/>
      <c r="E418" s="138"/>
      <c r="F418" s="138"/>
      <c r="G418" s="138"/>
      <c r="H418" s="138"/>
      <c r="I418" s="137"/>
      <c r="J418" s="897"/>
      <c r="K418" s="897"/>
      <c r="L418" s="761"/>
      <c r="M418" s="761"/>
      <c r="N418" s="761"/>
      <c r="O418" s="761"/>
      <c r="P418" s="761"/>
      <c r="Q418" s="762"/>
      <c r="R418" s="763"/>
      <c r="S418" s="764"/>
      <c r="T418" s="761"/>
      <c r="U418" s="761"/>
      <c r="V418" s="761"/>
      <c r="W418" s="761"/>
      <c r="X418" s="762"/>
      <c r="Y418" s="761"/>
      <c r="Z418" s="52"/>
    </row>
    <row r="419" spans="1:26">
      <c r="A419" s="771"/>
      <c r="B419" s="724"/>
      <c r="C419" s="728"/>
      <c r="D419" s="729"/>
      <c r="E419" s="729"/>
      <c r="F419" s="729"/>
      <c r="G419" s="729"/>
      <c r="H419" s="729"/>
      <c r="I419" s="889"/>
      <c r="J419" s="897"/>
      <c r="K419" s="897"/>
      <c r="L419" s="749"/>
      <c r="M419" s="749"/>
      <c r="N419" s="750"/>
      <c r="O419" s="750"/>
      <c r="P419" s="750"/>
      <c r="Q419" s="750"/>
      <c r="R419" s="765"/>
      <c r="S419" s="749"/>
      <c r="T419" s="749"/>
      <c r="U419" s="750"/>
      <c r="V419" s="750"/>
      <c r="W419" s="750"/>
      <c r="X419" s="750"/>
      <c r="Y419" s="751"/>
      <c r="Z419" s="52"/>
    </row>
    <row r="420" spans="1:26">
      <c r="A420" s="771"/>
      <c r="B420" s="724"/>
      <c r="C420" s="728"/>
      <c r="D420" s="729"/>
      <c r="E420" s="729"/>
      <c r="F420" s="729"/>
      <c r="G420" s="729"/>
      <c r="H420" s="729"/>
      <c r="I420" s="889"/>
      <c r="J420" s="897"/>
      <c r="K420" s="897"/>
      <c r="L420" s="757"/>
      <c r="M420" s="757"/>
      <c r="N420" s="757"/>
      <c r="O420" s="757"/>
      <c r="P420" s="757"/>
      <c r="Q420" s="758"/>
      <c r="R420" s="759"/>
      <c r="S420" s="757"/>
      <c r="T420" s="757"/>
      <c r="U420" s="757"/>
      <c r="V420" s="757"/>
      <c r="W420" s="757"/>
      <c r="X420" s="758"/>
      <c r="Y420" s="778"/>
      <c r="Z420" s="52"/>
    </row>
    <row r="421" spans="1:26">
      <c r="A421" s="771"/>
      <c r="B421" s="726"/>
      <c r="C421" s="727"/>
      <c r="D421" s="143"/>
      <c r="E421" s="143"/>
      <c r="F421" s="143"/>
      <c r="G421" s="143"/>
      <c r="H421" s="143"/>
      <c r="I421" s="142"/>
      <c r="J421" s="897"/>
      <c r="K421" s="897"/>
      <c r="L421" s="761"/>
      <c r="M421" s="761"/>
      <c r="N421" s="761"/>
      <c r="O421" s="761"/>
      <c r="P421" s="761"/>
      <c r="Q421" s="762"/>
      <c r="R421" s="763"/>
      <c r="S421" s="764"/>
      <c r="T421" s="761"/>
      <c r="U421" s="761"/>
      <c r="V421" s="761"/>
      <c r="W421" s="761"/>
      <c r="X421" s="762"/>
      <c r="Y421" s="761"/>
      <c r="Z421" s="52"/>
    </row>
    <row r="422" spans="1:26">
      <c r="A422" s="771"/>
      <c r="B422" s="724"/>
      <c r="C422" s="641"/>
      <c r="D422" s="52"/>
      <c r="E422" s="52"/>
      <c r="F422" s="52"/>
      <c r="G422" s="52"/>
      <c r="H422" s="52"/>
      <c r="I422" s="51"/>
      <c r="J422" s="897"/>
      <c r="K422" s="897"/>
      <c r="L422" s="749"/>
      <c r="M422" s="749"/>
      <c r="N422" s="750"/>
      <c r="O422" s="750"/>
      <c r="P422" s="750"/>
      <c r="Q422" s="750"/>
      <c r="R422" s="765"/>
      <c r="S422" s="749"/>
      <c r="T422" s="749"/>
      <c r="U422" s="750"/>
      <c r="V422" s="750"/>
      <c r="W422" s="750"/>
      <c r="X422" s="750"/>
      <c r="Y422" s="751"/>
      <c r="Z422" s="52"/>
    </row>
    <row r="423" spans="1:26">
      <c r="A423" s="771"/>
      <c r="B423" s="724"/>
      <c r="C423" s="641"/>
      <c r="D423" s="52"/>
      <c r="E423" s="52"/>
      <c r="F423" s="52"/>
      <c r="G423" s="52"/>
      <c r="H423" s="52"/>
      <c r="I423" s="51"/>
      <c r="J423" s="897"/>
      <c r="K423" s="897"/>
      <c r="L423" s="757"/>
      <c r="M423" s="757"/>
      <c r="N423" s="757"/>
      <c r="O423" s="757"/>
      <c r="P423" s="757"/>
      <c r="Q423" s="758"/>
      <c r="R423" s="759"/>
      <c r="S423" s="757"/>
      <c r="T423" s="757"/>
      <c r="U423" s="757"/>
      <c r="V423" s="757"/>
      <c r="W423" s="757"/>
      <c r="X423" s="758"/>
      <c r="Y423" s="778"/>
      <c r="Z423" s="52"/>
    </row>
    <row r="424" spans="1:26">
      <c r="A424" s="772"/>
      <c r="B424" s="725"/>
      <c r="C424" s="723"/>
      <c r="D424" s="138"/>
      <c r="E424" s="138"/>
      <c r="F424" s="138"/>
      <c r="G424" s="138"/>
      <c r="H424" s="138"/>
      <c r="I424" s="137"/>
      <c r="J424" s="897"/>
      <c r="K424" s="897"/>
      <c r="L424" s="761"/>
      <c r="M424" s="761"/>
      <c r="N424" s="761"/>
      <c r="O424" s="761"/>
      <c r="P424" s="761"/>
      <c r="Q424" s="762"/>
      <c r="R424" s="763"/>
      <c r="S424" s="764"/>
      <c r="T424" s="761"/>
      <c r="U424" s="761"/>
      <c r="V424" s="761"/>
      <c r="W424" s="761"/>
      <c r="X424" s="762"/>
      <c r="Y424" s="761"/>
      <c r="Z424" s="52"/>
    </row>
    <row r="425" spans="1:26">
      <c r="A425" s="770"/>
      <c r="B425" s="822"/>
      <c r="C425" s="823"/>
      <c r="D425" s="848"/>
      <c r="E425" s="848"/>
      <c r="F425" s="848"/>
      <c r="G425" s="848"/>
      <c r="H425" s="848"/>
      <c r="I425" s="887"/>
      <c r="J425" s="897"/>
      <c r="K425" s="897"/>
      <c r="L425" s="894"/>
      <c r="M425" s="746"/>
      <c r="N425" s="734"/>
      <c r="O425" s="734"/>
      <c r="P425" s="734"/>
      <c r="Q425" s="734"/>
      <c r="R425" s="747"/>
      <c r="S425" s="745"/>
      <c r="T425" s="746"/>
      <c r="U425" s="734"/>
      <c r="V425" s="734"/>
      <c r="W425" s="734"/>
      <c r="X425" s="734"/>
      <c r="Y425" s="777"/>
      <c r="Z425" s="52"/>
    </row>
    <row r="426" spans="1:26">
      <c r="A426" s="771"/>
      <c r="B426" s="724"/>
      <c r="C426" s="641"/>
      <c r="D426" s="52"/>
      <c r="E426" s="52"/>
      <c r="F426" s="52"/>
      <c r="G426" s="52"/>
      <c r="H426" s="52"/>
      <c r="I426" s="51"/>
      <c r="J426" s="897"/>
      <c r="K426" s="897"/>
      <c r="L426" s="749"/>
      <c r="M426" s="749"/>
      <c r="N426" s="750"/>
      <c r="O426" s="750"/>
      <c r="P426" s="750"/>
      <c r="Q426" s="750"/>
      <c r="R426" s="751"/>
      <c r="S426" s="748"/>
      <c r="T426" s="749"/>
      <c r="U426" s="750"/>
      <c r="V426" s="750"/>
      <c r="W426" s="750"/>
      <c r="X426" s="750"/>
      <c r="Y426" s="751"/>
      <c r="Z426" s="52"/>
    </row>
    <row r="427" spans="1:26">
      <c r="A427" s="771"/>
      <c r="B427" s="724"/>
      <c r="C427" s="641"/>
      <c r="D427" s="52"/>
      <c r="E427" s="52"/>
      <c r="F427" s="52"/>
      <c r="G427" s="52"/>
      <c r="H427" s="52"/>
      <c r="I427" s="51"/>
      <c r="J427" s="897"/>
      <c r="K427" s="897"/>
      <c r="L427" s="749"/>
      <c r="M427" s="749"/>
      <c r="N427" s="750"/>
      <c r="O427" s="750"/>
      <c r="P427" s="750"/>
      <c r="Q427" s="750"/>
      <c r="R427" s="751"/>
      <c r="S427" s="748"/>
      <c r="T427" s="749"/>
      <c r="U427" s="750"/>
      <c r="V427" s="750"/>
      <c r="W427" s="750"/>
      <c r="X427" s="750"/>
      <c r="Y427" s="751"/>
      <c r="Z427" s="52"/>
    </row>
    <row r="428" spans="1:26">
      <c r="A428" s="771"/>
      <c r="B428" s="724"/>
      <c r="C428" s="641"/>
      <c r="D428" s="52"/>
      <c r="E428" s="52"/>
      <c r="F428" s="52"/>
      <c r="G428" s="52"/>
      <c r="H428" s="52"/>
      <c r="I428" s="51"/>
      <c r="J428" s="897"/>
      <c r="K428" s="897"/>
      <c r="L428" s="749"/>
      <c r="M428" s="749"/>
      <c r="N428" s="750"/>
      <c r="O428" s="750"/>
      <c r="P428" s="750"/>
      <c r="Q428" s="750"/>
      <c r="R428" s="751"/>
      <c r="S428" s="748"/>
      <c r="T428" s="749"/>
      <c r="U428" s="750"/>
      <c r="V428" s="750"/>
      <c r="W428" s="750"/>
      <c r="X428" s="750"/>
      <c r="Y428" s="751"/>
      <c r="Z428" s="52"/>
    </row>
    <row r="429" spans="1:26">
      <c r="A429" s="771"/>
      <c r="B429" s="724"/>
      <c r="C429" s="641"/>
      <c r="D429" s="52"/>
      <c r="E429" s="52"/>
      <c r="F429" s="52"/>
      <c r="G429" s="52"/>
      <c r="H429" s="52"/>
      <c r="I429" s="51"/>
      <c r="J429" s="897"/>
      <c r="K429" s="897"/>
      <c r="L429" s="749"/>
      <c r="M429" s="749"/>
      <c r="N429" s="750"/>
      <c r="O429" s="750"/>
      <c r="P429" s="750"/>
      <c r="Q429" s="750"/>
      <c r="R429" s="751"/>
      <c r="S429" s="748"/>
      <c r="T429" s="749"/>
      <c r="U429" s="750"/>
      <c r="V429" s="750"/>
      <c r="W429" s="750"/>
      <c r="X429" s="750"/>
      <c r="Y429" s="751"/>
      <c r="Z429" s="52"/>
    </row>
    <row r="430" spans="1:26">
      <c r="A430" s="771"/>
      <c r="B430" s="725"/>
      <c r="C430" s="723"/>
      <c r="D430" s="138"/>
      <c r="E430" s="138"/>
      <c r="F430" s="138"/>
      <c r="G430" s="138"/>
      <c r="H430" s="138"/>
      <c r="I430" s="137"/>
      <c r="J430" s="897"/>
      <c r="K430" s="897"/>
      <c r="L430" s="753"/>
      <c r="M430" s="753"/>
      <c r="N430" s="754"/>
      <c r="O430" s="754"/>
      <c r="P430" s="754"/>
      <c r="Q430" s="754"/>
      <c r="R430" s="755"/>
      <c r="S430" s="752"/>
      <c r="T430" s="753"/>
      <c r="U430" s="754"/>
      <c r="V430" s="754"/>
      <c r="W430" s="754"/>
      <c r="X430" s="754"/>
      <c r="Y430" s="755"/>
      <c r="Z430" s="52"/>
    </row>
    <row r="431" spans="1:26">
      <c r="A431" s="771"/>
      <c r="B431" s="724"/>
      <c r="C431" s="641"/>
      <c r="D431" s="52"/>
      <c r="E431" s="52"/>
      <c r="F431" s="52"/>
      <c r="G431" s="52"/>
      <c r="H431" s="52"/>
      <c r="I431" s="51"/>
      <c r="J431" s="897"/>
      <c r="K431" s="897"/>
      <c r="L431" s="749"/>
      <c r="M431" s="749"/>
      <c r="N431" s="750"/>
      <c r="O431" s="750"/>
      <c r="P431" s="750"/>
      <c r="Q431" s="750"/>
      <c r="R431" s="751"/>
      <c r="S431" s="748"/>
      <c r="T431" s="749"/>
      <c r="U431" s="750"/>
      <c r="V431" s="750"/>
      <c r="W431" s="750"/>
      <c r="X431" s="750"/>
      <c r="Y431" s="751"/>
      <c r="Z431" s="52"/>
    </row>
    <row r="432" spans="1:26">
      <c r="A432" s="771"/>
      <c r="B432" s="724"/>
      <c r="C432" s="641"/>
      <c r="D432" s="52"/>
      <c r="E432" s="52"/>
      <c r="F432" s="52"/>
      <c r="G432" s="52"/>
      <c r="H432" s="52"/>
      <c r="I432" s="51"/>
      <c r="J432" s="897"/>
      <c r="K432" s="897"/>
      <c r="L432" s="749"/>
      <c r="M432" s="749"/>
      <c r="N432" s="750"/>
      <c r="O432" s="750"/>
      <c r="P432" s="750"/>
      <c r="Q432" s="750"/>
      <c r="R432" s="751"/>
      <c r="S432" s="748"/>
      <c r="T432" s="749"/>
      <c r="U432" s="750"/>
      <c r="V432" s="750"/>
      <c r="W432" s="750"/>
      <c r="X432" s="750"/>
      <c r="Y432" s="751"/>
      <c r="Z432" s="52"/>
    </row>
    <row r="433" spans="1:26">
      <c r="A433" s="771"/>
      <c r="B433" s="724"/>
      <c r="C433" s="641"/>
      <c r="D433" s="52"/>
      <c r="E433" s="52"/>
      <c r="F433" s="52"/>
      <c r="G433" s="52"/>
      <c r="H433" s="52"/>
      <c r="I433" s="51"/>
      <c r="J433" s="897"/>
      <c r="K433" s="897"/>
      <c r="L433" s="749"/>
      <c r="M433" s="749"/>
      <c r="N433" s="750"/>
      <c r="O433" s="750"/>
      <c r="P433" s="750"/>
      <c r="Q433" s="750"/>
      <c r="R433" s="751"/>
      <c r="S433" s="748"/>
      <c r="T433" s="749"/>
      <c r="U433" s="750"/>
      <c r="V433" s="750"/>
      <c r="W433" s="750"/>
      <c r="X433" s="750"/>
      <c r="Y433" s="751"/>
      <c r="Z433" s="52"/>
    </row>
    <row r="434" spans="1:26">
      <c r="A434" s="771"/>
      <c r="B434" s="724"/>
      <c r="C434" s="641"/>
      <c r="D434" s="52"/>
      <c r="E434" s="52"/>
      <c r="F434" s="52"/>
      <c r="G434" s="52"/>
      <c r="H434" s="52"/>
      <c r="I434" s="51"/>
      <c r="J434" s="897"/>
      <c r="K434" s="897"/>
      <c r="L434" s="749"/>
      <c r="M434" s="749"/>
      <c r="N434" s="750"/>
      <c r="O434" s="750"/>
      <c r="P434" s="750"/>
      <c r="Q434" s="750"/>
      <c r="R434" s="751"/>
      <c r="S434" s="748"/>
      <c r="T434" s="749"/>
      <c r="U434" s="750"/>
      <c r="V434" s="750"/>
      <c r="W434" s="750"/>
      <c r="X434" s="750"/>
      <c r="Y434" s="751"/>
      <c r="Z434" s="52"/>
    </row>
    <row r="435" spans="1:26">
      <c r="A435" s="771"/>
      <c r="B435" s="724"/>
      <c r="C435" s="641"/>
      <c r="D435" s="52"/>
      <c r="E435" s="52"/>
      <c r="F435" s="52"/>
      <c r="G435" s="52"/>
      <c r="H435" s="52"/>
      <c r="I435" s="51"/>
      <c r="J435" s="897"/>
      <c r="K435" s="897"/>
      <c r="L435" s="749"/>
      <c r="M435" s="749"/>
      <c r="N435" s="750"/>
      <c r="O435" s="750"/>
      <c r="P435" s="750"/>
      <c r="Q435" s="750"/>
      <c r="R435" s="751"/>
      <c r="S435" s="748"/>
      <c r="T435" s="749"/>
      <c r="U435" s="750"/>
      <c r="V435" s="750"/>
      <c r="W435" s="750"/>
      <c r="X435" s="750"/>
      <c r="Y435" s="751"/>
      <c r="Z435" s="52"/>
    </row>
    <row r="436" spans="1:26">
      <c r="A436" s="771"/>
      <c r="B436" s="724"/>
      <c r="C436" s="641"/>
      <c r="D436" s="52"/>
      <c r="E436" s="52"/>
      <c r="F436" s="52"/>
      <c r="G436" s="52"/>
      <c r="H436" s="52"/>
      <c r="I436" s="51"/>
      <c r="J436" s="897"/>
      <c r="K436" s="897"/>
      <c r="L436" s="844"/>
      <c r="M436" s="749"/>
      <c r="N436" s="750"/>
      <c r="O436" s="750"/>
      <c r="P436" s="750"/>
      <c r="Q436" s="750"/>
      <c r="R436" s="751"/>
      <c r="S436" s="748"/>
      <c r="T436" s="749"/>
      <c r="U436" s="750"/>
      <c r="V436" s="750"/>
      <c r="W436" s="750"/>
      <c r="X436" s="750"/>
      <c r="Y436" s="751"/>
      <c r="Z436" s="52"/>
    </row>
    <row r="437" spans="1:26">
      <c r="A437" s="771"/>
      <c r="B437" s="724"/>
      <c r="C437" s="641"/>
      <c r="D437" s="52"/>
      <c r="E437" s="52"/>
      <c r="F437" s="52"/>
      <c r="G437" s="52"/>
      <c r="H437" s="52"/>
      <c r="I437" s="51"/>
      <c r="J437" s="897"/>
      <c r="K437" s="897"/>
      <c r="L437" s="749"/>
      <c r="M437" s="749"/>
      <c r="N437" s="750"/>
      <c r="O437" s="750"/>
      <c r="P437" s="750"/>
      <c r="Q437" s="756"/>
      <c r="R437" s="750"/>
      <c r="S437" s="748"/>
      <c r="T437" s="749"/>
      <c r="U437" s="750"/>
      <c r="V437" s="750"/>
      <c r="W437" s="750"/>
      <c r="X437" s="750"/>
      <c r="Y437" s="751"/>
      <c r="Z437" s="52"/>
    </row>
    <row r="438" spans="1:26">
      <c r="A438" s="771"/>
      <c r="B438" s="724"/>
      <c r="C438" s="641"/>
      <c r="D438" s="52"/>
      <c r="E438" s="52"/>
      <c r="F438" s="52"/>
      <c r="G438" s="52"/>
      <c r="H438" s="52"/>
      <c r="I438" s="51"/>
      <c r="J438" s="897"/>
      <c r="K438" s="897"/>
      <c r="L438" s="778"/>
      <c r="M438" s="757"/>
      <c r="N438" s="757"/>
      <c r="O438" s="757"/>
      <c r="P438" s="757"/>
      <c r="Q438" s="758"/>
      <c r="R438" s="759"/>
      <c r="S438" s="757"/>
      <c r="T438" s="757"/>
      <c r="U438" s="757"/>
      <c r="V438" s="757"/>
      <c r="W438" s="757"/>
      <c r="X438" s="758"/>
      <c r="Y438" s="778"/>
      <c r="Z438" s="52"/>
    </row>
    <row r="439" spans="1:26">
      <c r="A439" s="771"/>
      <c r="B439" s="724"/>
      <c r="C439" s="641"/>
      <c r="D439" s="52"/>
      <c r="E439" s="52"/>
      <c r="F439" s="52"/>
      <c r="G439" s="52"/>
      <c r="H439" s="52"/>
      <c r="I439" s="51"/>
      <c r="J439" s="897"/>
      <c r="K439" s="897"/>
      <c r="L439" s="757"/>
      <c r="M439" s="757"/>
      <c r="N439" s="757"/>
      <c r="O439" s="757"/>
      <c r="P439" s="757"/>
      <c r="Q439" s="758"/>
      <c r="R439" s="759"/>
      <c r="S439" s="757"/>
      <c r="T439" s="757"/>
      <c r="U439" s="757"/>
      <c r="V439" s="757"/>
      <c r="W439" s="757"/>
      <c r="X439" s="758"/>
      <c r="Y439" s="778"/>
      <c r="Z439" s="52"/>
    </row>
    <row r="440" spans="1:26">
      <c r="A440" s="771"/>
      <c r="B440" s="724"/>
      <c r="C440" s="641"/>
      <c r="D440" s="52"/>
      <c r="E440" s="52"/>
      <c r="F440" s="52"/>
      <c r="G440" s="52"/>
      <c r="H440" s="52"/>
      <c r="I440" s="51"/>
      <c r="J440" s="897"/>
      <c r="K440" s="897"/>
      <c r="L440" s="757"/>
      <c r="M440" s="757"/>
      <c r="N440" s="757"/>
      <c r="O440" s="757"/>
      <c r="P440" s="757"/>
      <c r="Q440" s="758"/>
      <c r="R440" s="759"/>
      <c r="S440" s="757"/>
      <c r="T440" s="757"/>
      <c r="U440" s="757"/>
      <c r="V440" s="757"/>
      <c r="W440" s="757"/>
      <c r="X440" s="758"/>
      <c r="Y440" s="778"/>
      <c r="Z440" s="52"/>
    </row>
    <row r="441" spans="1:26">
      <c r="A441" s="771"/>
      <c r="B441" s="724"/>
      <c r="C441" s="641"/>
      <c r="D441" s="52"/>
      <c r="E441" s="52"/>
      <c r="F441" s="52"/>
      <c r="G441" s="52"/>
      <c r="H441" s="52"/>
      <c r="I441" s="51"/>
      <c r="J441" s="897"/>
      <c r="K441" s="897"/>
      <c r="L441" s="757"/>
      <c r="M441" s="757"/>
      <c r="N441" s="757"/>
      <c r="O441" s="757"/>
      <c r="P441" s="757"/>
      <c r="Q441" s="758"/>
      <c r="R441" s="759"/>
      <c r="S441" s="757"/>
      <c r="T441" s="757"/>
      <c r="U441" s="757"/>
      <c r="V441" s="757"/>
      <c r="W441" s="757"/>
      <c r="X441" s="758"/>
      <c r="Y441" s="778"/>
      <c r="Z441" s="52"/>
    </row>
    <row r="442" spans="1:26">
      <c r="A442" s="771"/>
      <c r="B442" s="726"/>
      <c r="C442" s="727"/>
      <c r="D442" s="143"/>
      <c r="E442" s="143"/>
      <c r="F442" s="143"/>
      <c r="G442" s="143"/>
      <c r="H442" s="143"/>
      <c r="I442" s="142"/>
      <c r="J442" s="897"/>
      <c r="K442" s="897"/>
      <c r="L442" s="761"/>
      <c r="M442" s="761"/>
      <c r="N442" s="761"/>
      <c r="O442" s="761"/>
      <c r="P442" s="761"/>
      <c r="Q442" s="762"/>
      <c r="R442" s="763"/>
      <c r="S442" s="764"/>
      <c r="T442" s="761"/>
      <c r="U442" s="761"/>
      <c r="V442" s="761"/>
      <c r="W442" s="761"/>
      <c r="X442" s="762"/>
      <c r="Y442" s="761"/>
      <c r="Z442" s="52"/>
    </row>
    <row r="443" spans="1:26">
      <c r="A443" s="771"/>
      <c r="B443" s="724"/>
      <c r="C443" s="641"/>
      <c r="D443" s="52"/>
      <c r="E443" s="52"/>
      <c r="F443" s="52"/>
      <c r="G443" s="52"/>
      <c r="H443" s="52"/>
      <c r="I443" s="51"/>
      <c r="J443" s="897"/>
      <c r="K443" s="897"/>
      <c r="L443" s="749"/>
      <c r="M443" s="749"/>
      <c r="N443" s="750"/>
      <c r="O443" s="750"/>
      <c r="P443" s="750"/>
      <c r="Q443" s="750"/>
      <c r="R443" s="765"/>
      <c r="S443" s="749"/>
      <c r="T443" s="749"/>
      <c r="U443" s="750"/>
      <c r="V443" s="750"/>
      <c r="W443" s="750"/>
      <c r="X443" s="750"/>
      <c r="Y443" s="751"/>
      <c r="Z443" s="52"/>
    </row>
    <row r="444" spans="1:26">
      <c r="A444" s="771"/>
      <c r="B444" s="724"/>
      <c r="C444" s="641"/>
      <c r="D444" s="52"/>
      <c r="E444" s="52"/>
      <c r="F444" s="52"/>
      <c r="G444" s="52"/>
      <c r="H444" s="52"/>
      <c r="I444" s="51"/>
      <c r="J444" s="897"/>
      <c r="K444" s="897"/>
      <c r="L444" s="757"/>
      <c r="M444" s="757"/>
      <c r="N444" s="757"/>
      <c r="O444" s="757"/>
      <c r="P444" s="757"/>
      <c r="Q444" s="758"/>
      <c r="R444" s="759"/>
      <c r="S444" s="757"/>
      <c r="T444" s="757"/>
      <c r="U444" s="757"/>
      <c r="V444" s="757"/>
      <c r="W444" s="757"/>
      <c r="X444" s="758"/>
      <c r="Y444" s="778"/>
      <c r="Z444" s="52"/>
    </row>
    <row r="445" spans="1:26">
      <c r="A445" s="771"/>
      <c r="B445" s="725"/>
      <c r="C445" s="723"/>
      <c r="D445" s="138"/>
      <c r="E445" s="138"/>
      <c r="F445" s="138"/>
      <c r="G445" s="138"/>
      <c r="H445" s="138"/>
      <c r="I445" s="137"/>
      <c r="J445" s="897"/>
      <c r="K445" s="897"/>
      <c r="L445" s="761"/>
      <c r="M445" s="761"/>
      <c r="N445" s="761"/>
      <c r="O445" s="761"/>
      <c r="P445" s="761"/>
      <c r="Q445" s="762"/>
      <c r="R445" s="763"/>
      <c r="S445" s="761"/>
      <c r="T445" s="761"/>
      <c r="U445" s="761"/>
      <c r="V445" s="761"/>
      <c r="W445" s="761"/>
      <c r="X445" s="762"/>
      <c r="Y445" s="761"/>
      <c r="Z445" s="52"/>
    </row>
    <row r="446" spans="1:26">
      <c r="A446" s="771"/>
      <c r="B446" s="724"/>
      <c r="C446" s="641"/>
      <c r="D446" s="52"/>
      <c r="E446" s="52"/>
      <c r="F446" s="52"/>
      <c r="G446" s="52"/>
      <c r="H446" s="52"/>
      <c r="I446" s="51"/>
      <c r="J446" s="897"/>
      <c r="K446" s="897"/>
      <c r="L446" s="749"/>
      <c r="M446" s="749"/>
      <c r="N446" s="750"/>
      <c r="O446" s="750"/>
      <c r="P446" s="750"/>
      <c r="Q446" s="750"/>
      <c r="R446" s="765"/>
      <c r="S446" s="749"/>
      <c r="T446" s="749"/>
      <c r="U446" s="750"/>
      <c r="V446" s="750"/>
      <c r="W446" s="750"/>
      <c r="X446" s="750"/>
      <c r="Y446" s="751"/>
      <c r="Z446" s="52"/>
    </row>
    <row r="447" spans="1:26">
      <c r="A447" s="771"/>
      <c r="B447" s="724"/>
      <c r="C447" s="641"/>
      <c r="D447" s="52"/>
      <c r="E447" s="52"/>
      <c r="F447" s="52"/>
      <c r="G447" s="52"/>
      <c r="H447" s="52"/>
      <c r="I447" s="51"/>
      <c r="J447" s="897"/>
      <c r="K447" s="897"/>
      <c r="L447" s="757"/>
      <c r="M447" s="757"/>
      <c r="N447" s="757"/>
      <c r="O447" s="757"/>
      <c r="P447" s="757"/>
      <c r="Q447" s="758"/>
      <c r="R447" s="759"/>
      <c r="S447" s="757"/>
      <c r="T447" s="757"/>
      <c r="U447" s="757"/>
      <c r="V447" s="757"/>
      <c r="W447" s="757"/>
      <c r="X447" s="758"/>
      <c r="Y447" s="778"/>
      <c r="Z447" s="52"/>
    </row>
    <row r="448" spans="1:26">
      <c r="A448" s="771"/>
      <c r="B448" s="725"/>
      <c r="C448" s="723"/>
      <c r="D448" s="138"/>
      <c r="E448" s="138"/>
      <c r="F448" s="138"/>
      <c r="G448" s="138"/>
      <c r="H448" s="138"/>
      <c r="I448" s="137"/>
      <c r="J448" s="897"/>
      <c r="K448" s="897"/>
      <c r="L448" s="761"/>
      <c r="M448" s="761"/>
      <c r="N448" s="761"/>
      <c r="O448" s="761"/>
      <c r="P448" s="761"/>
      <c r="Q448" s="762"/>
      <c r="R448" s="763"/>
      <c r="S448" s="764"/>
      <c r="T448" s="761"/>
      <c r="U448" s="761"/>
      <c r="V448" s="761"/>
      <c r="W448" s="761"/>
      <c r="X448" s="762"/>
      <c r="Y448" s="761"/>
      <c r="Z448" s="52"/>
    </row>
    <row r="449" spans="1:26">
      <c r="A449" s="771"/>
      <c r="B449" s="724"/>
      <c r="C449" s="641"/>
      <c r="D449" s="52"/>
      <c r="E449" s="52"/>
      <c r="F449" s="52"/>
      <c r="G449" s="52"/>
      <c r="H449" s="52"/>
      <c r="I449" s="51"/>
      <c r="J449" s="897"/>
      <c r="K449" s="897"/>
      <c r="L449" s="749"/>
      <c r="M449" s="749"/>
      <c r="N449" s="750"/>
      <c r="O449" s="750"/>
      <c r="P449" s="750"/>
      <c r="Q449" s="750"/>
      <c r="R449" s="765"/>
      <c r="S449" s="749"/>
      <c r="T449" s="749"/>
      <c r="U449" s="750"/>
      <c r="V449" s="750"/>
      <c r="W449" s="750"/>
      <c r="X449" s="750"/>
      <c r="Y449" s="751"/>
      <c r="Z449" s="52"/>
    </row>
    <row r="450" spans="1:26">
      <c r="A450" s="771"/>
      <c r="B450" s="724"/>
      <c r="C450" s="641"/>
      <c r="D450" s="52"/>
      <c r="E450" s="52"/>
      <c r="F450" s="52"/>
      <c r="G450" s="52"/>
      <c r="H450" s="52"/>
      <c r="I450" s="51"/>
      <c r="J450" s="897"/>
      <c r="K450" s="897"/>
      <c r="L450" s="757"/>
      <c r="M450" s="757"/>
      <c r="N450" s="757"/>
      <c r="O450" s="757"/>
      <c r="P450" s="757"/>
      <c r="Q450" s="758"/>
      <c r="R450" s="759"/>
      <c r="S450" s="757"/>
      <c r="T450" s="757"/>
      <c r="U450" s="757"/>
      <c r="V450" s="757"/>
      <c r="W450" s="757"/>
      <c r="X450" s="758"/>
      <c r="Y450" s="778"/>
      <c r="Z450" s="52"/>
    </row>
    <row r="451" spans="1:26">
      <c r="A451" s="771"/>
      <c r="B451" s="724"/>
      <c r="C451" s="641"/>
      <c r="D451" s="52"/>
      <c r="E451" s="52"/>
      <c r="F451" s="52"/>
      <c r="G451" s="52"/>
      <c r="H451" s="52"/>
      <c r="I451" s="51"/>
      <c r="J451" s="897"/>
      <c r="K451" s="897"/>
      <c r="L451" s="761"/>
      <c r="M451" s="761"/>
      <c r="N451" s="761"/>
      <c r="O451" s="761"/>
      <c r="P451" s="761"/>
      <c r="Q451" s="762"/>
      <c r="R451" s="763"/>
      <c r="S451" s="764"/>
      <c r="T451" s="761"/>
      <c r="U451" s="761"/>
      <c r="V451" s="761"/>
      <c r="W451" s="761"/>
      <c r="X451" s="762"/>
      <c r="Y451" s="761"/>
      <c r="Z451" s="52"/>
    </row>
    <row r="452" spans="1:26">
      <c r="A452" s="771"/>
      <c r="B452" s="817"/>
      <c r="C452" s="818"/>
      <c r="D452" s="816"/>
      <c r="E452" s="816"/>
      <c r="F452" s="816"/>
      <c r="G452" s="816"/>
      <c r="H452" s="816"/>
      <c r="I452" s="888"/>
      <c r="J452" s="897"/>
      <c r="K452" s="897"/>
      <c r="L452" s="749"/>
      <c r="M452" s="749"/>
      <c r="N452" s="750"/>
      <c r="O452" s="750"/>
      <c r="P452" s="750"/>
      <c r="Q452" s="750"/>
      <c r="R452" s="765"/>
      <c r="S452" s="749"/>
      <c r="T452" s="749"/>
      <c r="U452" s="750"/>
      <c r="V452" s="750"/>
      <c r="W452" s="750"/>
      <c r="X452" s="750"/>
      <c r="Y452" s="751"/>
      <c r="Z452" s="52"/>
    </row>
    <row r="453" spans="1:26">
      <c r="A453" s="771"/>
      <c r="B453" s="724"/>
      <c r="C453" s="641"/>
      <c r="D453" s="52"/>
      <c r="E453" s="52"/>
      <c r="F453" s="52"/>
      <c r="G453" s="52"/>
      <c r="H453" s="52"/>
      <c r="I453" s="51"/>
      <c r="J453" s="897"/>
      <c r="K453" s="897"/>
      <c r="L453" s="757"/>
      <c r="M453" s="757"/>
      <c r="N453" s="757"/>
      <c r="O453" s="757"/>
      <c r="P453" s="757"/>
      <c r="Q453" s="758"/>
      <c r="R453" s="759"/>
      <c r="S453" s="757"/>
      <c r="T453" s="757"/>
      <c r="U453" s="757"/>
      <c r="V453" s="757"/>
      <c r="W453" s="757"/>
      <c r="X453" s="758"/>
      <c r="Y453" s="778"/>
      <c r="Z453" s="52"/>
    </row>
    <row r="454" spans="1:26">
      <c r="A454" s="771"/>
      <c r="B454" s="725"/>
      <c r="C454" s="723"/>
      <c r="D454" s="138"/>
      <c r="E454" s="138"/>
      <c r="F454" s="138"/>
      <c r="G454" s="138"/>
      <c r="H454" s="138"/>
      <c r="I454" s="137"/>
      <c r="J454" s="897"/>
      <c r="K454" s="897"/>
      <c r="L454" s="761"/>
      <c r="M454" s="761"/>
      <c r="N454" s="761"/>
      <c r="O454" s="761"/>
      <c r="P454" s="761"/>
      <c r="Q454" s="762"/>
      <c r="R454" s="763"/>
      <c r="S454" s="764"/>
      <c r="T454" s="761"/>
      <c r="U454" s="761"/>
      <c r="V454" s="761"/>
      <c r="W454" s="761"/>
      <c r="X454" s="762"/>
      <c r="Y454" s="761"/>
      <c r="Z454" s="52"/>
    </row>
    <row r="455" spans="1:26">
      <c r="A455" s="771"/>
      <c r="B455" s="724"/>
      <c r="C455" s="641"/>
      <c r="D455" s="52"/>
      <c r="E455" s="52"/>
      <c r="F455" s="52"/>
      <c r="G455" s="52"/>
      <c r="H455" s="52"/>
      <c r="I455" s="51"/>
      <c r="J455" s="897"/>
      <c r="K455" s="897"/>
      <c r="L455" s="749"/>
      <c r="M455" s="749"/>
      <c r="N455" s="750"/>
      <c r="O455" s="750"/>
      <c r="P455" s="750"/>
      <c r="Q455" s="750"/>
      <c r="R455" s="765"/>
      <c r="S455" s="749"/>
      <c r="T455" s="749"/>
      <c r="U455" s="750"/>
      <c r="V455" s="750"/>
      <c r="W455" s="750"/>
      <c r="X455" s="750"/>
      <c r="Y455" s="751"/>
      <c r="Z455" s="52"/>
    </row>
    <row r="456" spans="1:26">
      <c r="A456" s="771"/>
      <c r="B456" s="724"/>
      <c r="C456" s="641"/>
      <c r="D456" s="52"/>
      <c r="E456" s="52"/>
      <c r="F456" s="52"/>
      <c r="G456" s="52"/>
      <c r="H456" s="52"/>
      <c r="I456" s="51"/>
      <c r="J456" s="897"/>
      <c r="K456" s="897"/>
      <c r="L456" s="757"/>
      <c r="M456" s="757"/>
      <c r="N456" s="757"/>
      <c r="O456" s="757"/>
      <c r="P456" s="757"/>
      <c r="Q456" s="758"/>
      <c r="R456" s="759"/>
      <c r="S456" s="757"/>
      <c r="T456" s="757"/>
      <c r="U456" s="757"/>
      <c r="V456" s="757"/>
      <c r="W456" s="757"/>
      <c r="X456" s="758"/>
      <c r="Y456" s="778"/>
      <c r="Z456" s="52"/>
    </row>
    <row r="457" spans="1:26">
      <c r="A457" s="771"/>
      <c r="B457" s="725"/>
      <c r="C457" s="723"/>
      <c r="D457" s="138"/>
      <c r="E457" s="138"/>
      <c r="F457" s="138"/>
      <c r="G457" s="138"/>
      <c r="H457" s="138"/>
      <c r="I457" s="137"/>
      <c r="J457" s="897"/>
      <c r="K457" s="897"/>
      <c r="L457" s="761"/>
      <c r="M457" s="761"/>
      <c r="N457" s="761"/>
      <c r="O457" s="761"/>
      <c r="P457" s="761"/>
      <c r="Q457" s="762"/>
      <c r="R457" s="763"/>
      <c r="S457" s="764"/>
      <c r="T457" s="761"/>
      <c r="U457" s="761"/>
      <c r="V457" s="761"/>
      <c r="W457" s="761"/>
      <c r="X457" s="762"/>
      <c r="Y457" s="761"/>
      <c r="Z457" s="52"/>
    </row>
    <row r="458" spans="1:26">
      <c r="A458" s="771"/>
      <c r="B458" s="724"/>
      <c r="C458" s="641"/>
      <c r="D458" s="52"/>
      <c r="E458" s="52"/>
      <c r="F458" s="52"/>
      <c r="G458" s="52"/>
      <c r="H458" s="52"/>
      <c r="I458" s="51"/>
      <c r="J458" s="897"/>
      <c r="K458" s="897"/>
      <c r="L458" s="749"/>
      <c r="M458" s="749"/>
      <c r="N458" s="750"/>
      <c r="O458" s="750"/>
      <c r="P458" s="750"/>
      <c r="Q458" s="750"/>
      <c r="R458" s="765"/>
      <c r="S458" s="749"/>
      <c r="T458" s="749"/>
      <c r="U458" s="750"/>
      <c r="V458" s="750"/>
      <c r="W458" s="750"/>
      <c r="X458" s="750"/>
      <c r="Y458" s="751"/>
      <c r="Z458" s="52"/>
    </row>
    <row r="459" spans="1:26">
      <c r="A459" s="771"/>
      <c r="B459" s="724"/>
      <c r="C459" s="641"/>
      <c r="D459" s="52"/>
      <c r="E459" s="52"/>
      <c r="F459" s="52"/>
      <c r="G459" s="52"/>
      <c r="H459" s="52"/>
      <c r="I459" s="51"/>
      <c r="J459" s="897"/>
      <c r="K459" s="897"/>
      <c r="L459" s="757"/>
      <c r="M459" s="757"/>
      <c r="N459" s="757"/>
      <c r="O459" s="757"/>
      <c r="P459" s="757"/>
      <c r="Q459" s="758"/>
      <c r="R459" s="759"/>
      <c r="S459" s="757"/>
      <c r="T459" s="757"/>
      <c r="U459" s="757"/>
      <c r="V459" s="757"/>
      <c r="W459" s="757"/>
      <c r="X459" s="758"/>
      <c r="Y459" s="778"/>
      <c r="Z459" s="52"/>
    </row>
    <row r="460" spans="1:26">
      <c r="A460" s="771"/>
      <c r="B460" s="725"/>
      <c r="C460" s="723"/>
      <c r="D460" s="138"/>
      <c r="E460" s="138"/>
      <c r="F460" s="138"/>
      <c r="G460" s="138"/>
      <c r="H460" s="138"/>
      <c r="I460" s="137"/>
      <c r="J460" s="897"/>
      <c r="K460" s="897"/>
      <c r="L460" s="761"/>
      <c r="M460" s="761"/>
      <c r="N460" s="761"/>
      <c r="O460" s="761"/>
      <c r="P460" s="761"/>
      <c r="Q460" s="762"/>
      <c r="R460" s="763"/>
      <c r="S460" s="764"/>
      <c r="T460" s="761"/>
      <c r="U460" s="761"/>
      <c r="V460" s="761"/>
      <c r="W460" s="761"/>
      <c r="X460" s="762"/>
      <c r="Y460" s="761"/>
      <c r="Z460" s="52"/>
    </row>
    <row r="461" spans="1:26">
      <c r="A461" s="771"/>
      <c r="B461" s="724"/>
      <c r="C461" s="728"/>
      <c r="D461" s="729"/>
      <c r="E461" s="729"/>
      <c r="F461" s="729"/>
      <c r="G461" s="729"/>
      <c r="H461" s="729"/>
      <c r="I461" s="889"/>
      <c r="J461" s="897"/>
      <c r="K461" s="897"/>
      <c r="L461" s="749"/>
      <c r="M461" s="749"/>
      <c r="N461" s="750"/>
      <c r="O461" s="750"/>
      <c r="P461" s="750"/>
      <c r="Q461" s="750"/>
      <c r="R461" s="765"/>
      <c r="S461" s="749"/>
      <c r="T461" s="749"/>
      <c r="U461" s="750"/>
      <c r="V461" s="750"/>
      <c r="W461" s="750"/>
      <c r="X461" s="750"/>
      <c r="Y461" s="751"/>
      <c r="Z461" s="52"/>
    </row>
    <row r="462" spans="1:26">
      <c r="A462" s="771"/>
      <c r="B462" s="724"/>
      <c r="C462" s="728"/>
      <c r="D462" s="729"/>
      <c r="E462" s="729"/>
      <c r="F462" s="729"/>
      <c r="G462" s="729"/>
      <c r="H462" s="729"/>
      <c r="I462" s="889"/>
      <c r="J462" s="897"/>
      <c r="K462" s="897"/>
      <c r="L462" s="757"/>
      <c r="M462" s="757"/>
      <c r="N462" s="757"/>
      <c r="O462" s="757"/>
      <c r="P462" s="757"/>
      <c r="Q462" s="758"/>
      <c r="R462" s="759"/>
      <c r="S462" s="757"/>
      <c r="T462" s="757"/>
      <c r="U462" s="757"/>
      <c r="V462" s="757"/>
      <c r="W462" s="757"/>
      <c r="X462" s="758"/>
      <c r="Y462" s="778"/>
      <c r="Z462" s="52"/>
    </row>
    <row r="463" spans="1:26">
      <c r="A463" s="771"/>
      <c r="B463" s="726"/>
      <c r="C463" s="727"/>
      <c r="D463" s="143"/>
      <c r="E463" s="143"/>
      <c r="F463" s="143"/>
      <c r="G463" s="143"/>
      <c r="H463" s="143"/>
      <c r="I463" s="142"/>
      <c r="J463" s="897"/>
      <c r="K463" s="897"/>
      <c r="L463" s="761"/>
      <c r="M463" s="761"/>
      <c r="N463" s="761"/>
      <c r="O463" s="761"/>
      <c r="P463" s="761"/>
      <c r="Q463" s="762"/>
      <c r="R463" s="763"/>
      <c r="S463" s="764"/>
      <c r="T463" s="761"/>
      <c r="U463" s="761"/>
      <c r="V463" s="761"/>
      <c r="W463" s="761"/>
      <c r="X463" s="762"/>
      <c r="Y463" s="761"/>
      <c r="Z463" s="52"/>
    </row>
    <row r="464" spans="1:26">
      <c r="A464" s="771"/>
      <c r="B464" s="724"/>
      <c r="C464" s="641"/>
      <c r="D464" s="52"/>
      <c r="E464" s="52"/>
      <c r="F464" s="52"/>
      <c r="G464" s="52"/>
      <c r="H464" s="52"/>
      <c r="I464" s="51"/>
      <c r="J464" s="897"/>
      <c r="K464" s="897"/>
      <c r="L464" s="749"/>
      <c r="M464" s="749"/>
      <c r="N464" s="750"/>
      <c r="O464" s="750"/>
      <c r="P464" s="750"/>
      <c r="Q464" s="750"/>
      <c r="R464" s="765"/>
      <c r="S464" s="749"/>
      <c r="T464" s="749"/>
      <c r="U464" s="750"/>
      <c r="V464" s="750"/>
      <c r="W464" s="750"/>
      <c r="X464" s="750"/>
      <c r="Y464" s="751"/>
      <c r="Z464" s="52"/>
    </row>
    <row r="465" spans="1:26">
      <c r="A465" s="771"/>
      <c r="B465" s="724"/>
      <c r="C465" s="641"/>
      <c r="D465" s="52"/>
      <c r="E465" s="52"/>
      <c r="F465" s="52"/>
      <c r="G465" s="52"/>
      <c r="H465" s="52"/>
      <c r="I465" s="51"/>
      <c r="J465" s="897"/>
      <c r="K465" s="897"/>
      <c r="L465" s="757"/>
      <c r="M465" s="757"/>
      <c r="N465" s="757"/>
      <c r="O465" s="757"/>
      <c r="P465" s="757"/>
      <c r="Q465" s="758"/>
      <c r="R465" s="759"/>
      <c r="S465" s="757"/>
      <c r="T465" s="757"/>
      <c r="U465" s="757"/>
      <c r="V465" s="757"/>
      <c r="W465" s="757"/>
      <c r="X465" s="758"/>
      <c r="Y465" s="778"/>
      <c r="Z465" s="52"/>
    </row>
    <row r="466" spans="1:26">
      <c r="A466" s="772"/>
      <c r="B466" s="725"/>
      <c r="C466" s="723"/>
      <c r="D466" s="138"/>
      <c r="E466" s="138"/>
      <c r="F466" s="138"/>
      <c r="G466" s="138"/>
      <c r="H466" s="138"/>
      <c r="I466" s="137"/>
      <c r="J466" s="897"/>
      <c r="K466" s="897"/>
      <c r="L466" s="761"/>
      <c r="M466" s="761"/>
      <c r="N466" s="761"/>
      <c r="O466" s="761"/>
      <c r="P466" s="761"/>
      <c r="Q466" s="762"/>
      <c r="R466" s="763"/>
      <c r="S466" s="764"/>
      <c r="T466" s="761"/>
      <c r="U466" s="761"/>
      <c r="V466" s="761"/>
      <c r="W466" s="761"/>
      <c r="X466" s="762"/>
      <c r="Y466" s="761"/>
      <c r="Z466" s="52"/>
    </row>
    <row r="467" spans="1:26">
      <c r="A467" s="770"/>
      <c r="B467" s="822"/>
      <c r="C467" s="823"/>
      <c r="D467" s="848"/>
      <c r="E467" s="848"/>
      <c r="F467" s="848"/>
      <c r="G467" s="848"/>
      <c r="H467" s="848"/>
      <c r="I467" s="887"/>
      <c r="J467" s="897"/>
      <c r="K467" s="897"/>
      <c r="L467" s="894"/>
      <c r="M467" s="746"/>
      <c r="N467" s="734"/>
      <c r="O467" s="734"/>
      <c r="P467" s="734"/>
      <c r="Q467" s="734"/>
      <c r="R467" s="747"/>
      <c r="S467" s="745"/>
      <c r="T467" s="746"/>
      <c r="U467" s="734"/>
      <c r="V467" s="734"/>
      <c r="W467" s="734"/>
      <c r="X467" s="734"/>
      <c r="Y467" s="777"/>
      <c r="Z467" s="52"/>
    </row>
    <row r="468" spans="1:26">
      <c r="A468" s="771"/>
      <c r="B468" s="724"/>
      <c r="C468" s="641"/>
      <c r="D468" s="52"/>
      <c r="E468" s="52"/>
      <c r="F468" s="52"/>
      <c r="G468" s="52"/>
      <c r="H468" s="52"/>
      <c r="I468" s="51"/>
      <c r="J468" s="897"/>
      <c r="K468" s="897"/>
      <c r="L468" s="749"/>
      <c r="M468" s="749"/>
      <c r="N468" s="750"/>
      <c r="O468" s="750"/>
      <c r="P468" s="750"/>
      <c r="Q468" s="750"/>
      <c r="R468" s="751"/>
      <c r="S468" s="748"/>
      <c r="T468" s="749"/>
      <c r="U468" s="750"/>
      <c r="V468" s="750"/>
      <c r="W468" s="750"/>
      <c r="X468" s="750"/>
      <c r="Y468" s="751"/>
      <c r="Z468" s="52"/>
    </row>
    <row r="469" spans="1:26">
      <c r="A469" s="771"/>
      <c r="B469" s="724"/>
      <c r="C469" s="641"/>
      <c r="D469" s="52"/>
      <c r="E469" s="52"/>
      <c r="F469" s="52"/>
      <c r="G469" s="52"/>
      <c r="H469" s="52"/>
      <c r="I469" s="51"/>
      <c r="J469" s="897"/>
      <c r="K469" s="897"/>
      <c r="L469" s="749"/>
      <c r="M469" s="749"/>
      <c r="N469" s="750"/>
      <c r="O469" s="750"/>
      <c r="P469" s="750"/>
      <c r="Q469" s="750"/>
      <c r="R469" s="751"/>
      <c r="S469" s="748"/>
      <c r="T469" s="749"/>
      <c r="U469" s="750"/>
      <c r="V469" s="750"/>
      <c r="W469" s="750"/>
      <c r="X469" s="750"/>
      <c r="Y469" s="751"/>
      <c r="Z469" s="52"/>
    </row>
    <row r="470" spans="1:26">
      <c r="A470" s="771"/>
      <c r="B470" s="724"/>
      <c r="C470" s="641"/>
      <c r="D470" s="52"/>
      <c r="E470" s="52"/>
      <c r="F470" s="52"/>
      <c r="G470" s="52"/>
      <c r="H470" s="52"/>
      <c r="I470" s="51"/>
      <c r="J470" s="897"/>
      <c r="K470" s="897"/>
      <c r="L470" s="749"/>
      <c r="M470" s="749"/>
      <c r="N470" s="750"/>
      <c r="O470" s="750"/>
      <c r="P470" s="750"/>
      <c r="Q470" s="750"/>
      <c r="R470" s="751"/>
      <c r="S470" s="748"/>
      <c r="T470" s="749"/>
      <c r="U470" s="750"/>
      <c r="V470" s="750"/>
      <c r="W470" s="750"/>
      <c r="X470" s="750"/>
      <c r="Y470" s="751"/>
      <c r="Z470" s="52"/>
    </row>
    <row r="471" spans="1:26">
      <c r="A471" s="771"/>
      <c r="B471" s="724"/>
      <c r="C471" s="641"/>
      <c r="D471" s="52"/>
      <c r="E471" s="52"/>
      <c r="F471" s="52"/>
      <c r="G471" s="52"/>
      <c r="H471" s="52"/>
      <c r="I471" s="51"/>
      <c r="J471" s="897"/>
      <c r="K471" s="897"/>
      <c r="L471" s="749"/>
      <c r="M471" s="749"/>
      <c r="N471" s="750"/>
      <c r="O471" s="750"/>
      <c r="P471" s="750"/>
      <c r="Q471" s="750"/>
      <c r="R471" s="751"/>
      <c r="S471" s="748"/>
      <c r="T471" s="749"/>
      <c r="U471" s="750"/>
      <c r="V471" s="750"/>
      <c r="W471" s="750"/>
      <c r="X471" s="750"/>
      <c r="Y471" s="751"/>
      <c r="Z471" s="52"/>
    </row>
    <row r="472" spans="1:26">
      <c r="A472" s="771"/>
      <c r="B472" s="725"/>
      <c r="C472" s="723"/>
      <c r="D472" s="138"/>
      <c r="E472" s="138"/>
      <c r="F472" s="138"/>
      <c r="G472" s="138"/>
      <c r="H472" s="138"/>
      <c r="I472" s="137"/>
      <c r="J472" s="897"/>
      <c r="K472" s="897"/>
      <c r="L472" s="753"/>
      <c r="M472" s="753"/>
      <c r="N472" s="754"/>
      <c r="O472" s="754"/>
      <c r="P472" s="754"/>
      <c r="Q472" s="754"/>
      <c r="R472" s="755"/>
      <c r="S472" s="752"/>
      <c r="T472" s="753"/>
      <c r="U472" s="754"/>
      <c r="V472" s="754"/>
      <c r="W472" s="754"/>
      <c r="X472" s="754"/>
      <c r="Y472" s="755"/>
      <c r="Z472" s="52"/>
    </row>
    <row r="473" spans="1:26">
      <c r="A473" s="771"/>
      <c r="B473" s="724"/>
      <c r="C473" s="641"/>
      <c r="D473" s="52"/>
      <c r="E473" s="52"/>
      <c r="F473" s="52"/>
      <c r="G473" s="52"/>
      <c r="H473" s="52"/>
      <c r="I473" s="51"/>
      <c r="J473" s="897"/>
      <c r="K473" s="897"/>
      <c r="L473" s="749"/>
      <c r="M473" s="749"/>
      <c r="N473" s="750"/>
      <c r="O473" s="750"/>
      <c r="P473" s="750"/>
      <c r="Q473" s="750"/>
      <c r="R473" s="751"/>
      <c r="S473" s="748"/>
      <c r="T473" s="749"/>
      <c r="U473" s="750"/>
      <c r="V473" s="750"/>
      <c r="W473" s="750"/>
      <c r="X473" s="750"/>
      <c r="Y473" s="751"/>
      <c r="Z473" s="52"/>
    </row>
    <row r="474" spans="1:26">
      <c r="A474" s="771"/>
      <c r="B474" s="724"/>
      <c r="C474" s="641"/>
      <c r="D474" s="52"/>
      <c r="E474" s="52"/>
      <c r="F474" s="52"/>
      <c r="G474" s="52"/>
      <c r="H474" s="52"/>
      <c r="I474" s="51"/>
      <c r="J474" s="897"/>
      <c r="K474" s="897"/>
      <c r="L474" s="749"/>
      <c r="M474" s="749"/>
      <c r="N474" s="750"/>
      <c r="O474" s="750"/>
      <c r="P474" s="750"/>
      <c r="Q474" s="750"/>
      <c r="R474" s="751"/>
      <c r="S474" s="748"/>
      <c r="T474" s="749"/>
      <c r="U474" s="750"/>
      <c r="V474" s="750"/>
      <c r="W474" s="750"/>
      <c r="X474" s="750"/>
      <c r="Y474" s="751"/>
      <c r="Z474" s="52"/>
    </row>
    <row r="475" spans="1:26">
      <c r="A475" s="771"/>
      <c r="B475" s="724"/>
      <c r="C475" s="641"/>
      <c r="D475" s="52"/>
      <c r="E475" s="52"/>
      <c r="F475" s="52"/>
      <c r="G475" s="52"/>
      <c r="H475" s="52"/>
      <c r="I475" s="51"/>
      <c r="J475" s="897"/>
      <c r="K475" s="897"/>
      <c r="L475" s="749"/>
      <c r="M475" s="749"/>
      <c r="N475" s="750"/>
      <c r="O475" s="750"/>
      <c r="P475" s="750"/>
      <c r="Q475" s="750"/>
      <c r="R475" s="751"/>
      <c r="S475" s="748"/>
      <c r="T475" s="749"/>
      <c r="U475" s="750"/>
      <c r="V475" s="750"/>
      <c r="W475" s="750"/>
      <c r="X475" s="750"/>
      <c r="Y475" s="751"/>
      <c r="Z475" s="52"/>
    </row>
    <row r="476" spans="1:26">
      <c r="A476" s="771"/>
      <c r="B476" s="724"/>
      <c r="C476" s="641"/>
      <c r="D476" s="52"/>
      <c r="E476" s="52"/>
      <c r="F476" s="52"/>
      <c r="G476" s="52"/>
      <c r="H476" s="52"/>
      <c r="I476" s="51"/>
      <c r="J476" s="897"/>
      <c r="K476" s="897"/>
      <c r="L476" s="749"/>
      <c r="M476" s="749"/>
      <c r="N476" s="750"/>
      <c r="O476" s="750"/>
      <c r="P476" s="750"/>
      <c r="Q476" s="750"/>
      <c r="R476" s="751"/>
      <c r="S476" s="748"/>
      <c r="T476" s="749"/>
      <c r="U476" s="750"/>
      <c r="V476" s="750"/>
      <c r="W476" s="750"/>
      <c r="X476" s="750"/>
      <c r="Y476" s="751"/>
      <c r="Z476" s="52"/>
    </row>
    <row r="477" spans="1:26">
      <c r="A477" s="771"/>
      <c r="B477" s="724"/>
      <c r="C477" s="641"/>
      <c r="D477" s="52"/>
      <c r="E477" s="52"/>
      <c r="F477" s="52"/>
      <c r="G477" s="52"/>
      <c r="H477" s="52"/>
      <c r="I477" s="51"/>
      <c r="J477" s="897"/>
      <c r="K477" s="897"/>
      <c r="L477" s="749"/>
      <c r="M477" s="749"/>
      <c r="N477" s="750"/>
      <c r="O477" s="750"/>
      <c r="P477" s="750"/>
      <c r="Q477" s="750"/>
      <c r="R477" s="751"/>
      <c r="S477" s="748"/>
      <c r="T477" s="749"/>
      <c r="U477" s="750"/>
      <c r="V477" s="750"/>
      <c r="W477" s="750"/>
      <c r="X477" s="750"/>
      <c r="Y477" s="751"/>
      <c r="Z477" s="52"/>
    </row>
    <row r="478" spans="1:26">
      <c r="A478" s="771"/>
      <c r="B478" s="724"/>
      <c r="C478" s="641"/>
      <c r="D478" s="52"/>
      <c r="E478" s="52"/>
      <c r="F478" s="52"/>
      <c r="G478" s="52"/>
      <c r="H478" s="52"/>
      <c r="I478" s="51"/>
      <c r="J478" s="897"/>
      <c r="K478" s="897"/>
      <c r="L478" s="844"/>
      <c r="M478" s="749"/>
      <c r="N478" s="750"/>
      <c r="O478" s="750"/>
      <c r="P478" s="750"/>
      <c r="Q478" s="750"/>
      <c r="R478" s="751"/>
      <c r="S478" s="748"/>
      <c r="T478" s="749"/>
      <c r="U478" s="750"/>
      <c r="V478" s="750"/>
      <c r="W478" s="750"/>
      <c r="X478" s="750"/>
      <c r="Y478" s="751"/>
      <c r="Z478" s="52"/>
    </row>
    <row r="479" spans="1:26">
      <c r="A479" s="771"/>
      <c r="B479" s="724"/>
      <c r="C479" s="641"/>
      <c r="D479" s="52"/>
      <c r="E479" s="52"/>
      <c r="F479" s="52"/>
      <c r="G479" s="52"/>
      <c r="H479" s="52"/>
      <c r="I479" s="51"/>
      <c r="J479" s="897"/>
      <c r="K479" s="897"/>
      <c r="L479" s="749"/>
      <c r="M479" s="749"/>
      <c r="N479" s="750"/>
      <c r="O479" s="750"/>
      <c r="P479" s="750"/>
      <c r="Q479" s="756"/>
      <c r="R479" s="750"/>
      <c r="S479" s="748"/>
      <c r="T479" s="749"/>
      <c r="U479" s="750"/>
      <c r="V479" s="750"/>
      <c r="W479" s="750"/>
      <c r="X479" s="750"/>
      <c r="Y479" s="751"/>
      <c r="Z479" s="52"/>
    </row>
    <row r="480" spans="1:26">
      <c r="A480" s="771"/>
      <c r="B480" s="724"/>
      <c r="C480" s="641"/>
      <c r="D480" s="52"/>
      <c r="E480" s="52"/>
      <c r="F480" s="52"/>
      <c r="G480" s="52"/>
      <c r="H480" s="52"/>
      <c r="I480" s="51"/>
      <c r="J480" s="897"/>
      <c r="K480" s="897"/>
      <c r="L480" s="778"/>
      <c r="M480" s="757"/>
      <c r="N480" s="757"/>
      <c r="O480" s="757"/>
      <c r="P480" s="757"/>
      <c r="Q480" s="758"/>
      <c r="R480" s="759"/>
      <c r="S480" s="757"/>
      <c r="T480" s="757"/>
      <c r="U480" s="757"/>
      <c r="V480" s="757"/>
      <c r="W480" s="757"/>
      <c r="X480" s="758"/>
      <c r="Y480" s="778"/>
      <c r="Z480" s="52"/>
    </row>
    <row r="481" spans="1:26">
      <c r="A481" s="771"/>
      <c r="B481" s="724"/>
      <c r="C481" s="641"/>
      <c r="D481" s="52"/>
      <c r="E481" s="52"/>
      <c r="F481" s="52"/>
      <c r="G481" s="52"/>
      <c r="H481" s="52"/>
      <c r="I481" s="51"/>
      <c r="J481" s="897"/>
      <c r="K481" s="897"/>
      <c r="L481" s="757"/>
      <c r="M481" s="757"/>
      <c r="N481" s="757"/>
      <c r="O481" s="757"/>
      <c r="P481" s="757"/>
      <c r="Q481" s="758"/>
      <c r="R481" s="759"/>
      <c r="S481" s="757"/>
      <c r="T481" s="757"/>
      <c r="U481" s="757"/>
      <c r="V481" s="757"/>
      <c r="W481" s="757"/>
      <c r="X481" s="758"/>
      <c r="Y481" s="778"/>
      <c r="Z481" s="52"/>
    </row>
    <row r="482" spans="1:26">
      <c r="A482" s="771"/>
      <c r="B482" s="724"/>
      <c r="C482" s="641"/>
      <c r="D482" s="52"/>
      <c r="E482" s="52"/>
      <c r="F482" s="52"/>
      <c r="G482" s="52"/>
      <c r="H482" s="52"/>
      <c r="I482" s="51"/>
      <c r="J482" s="897"/>
      <c r="K482" s="897"/>
      <c r="L482" s="757"/>
      <c r="M482" s="757"/>
      <c r="N482" s="757"/>
      <c r="O482" s="757"/>
      <c r="P482" s="757"/>
      <c r="Q482" s="758"/>
      <c r="R482" s="759"/>
      <c r="S482" s="757"/>
      <c r="T482" s="757"/>
      <c r="U482" s="757"/>
      <c r="V482" s="757"/>
      <c r="W482" s="757"/>
      <c r="X482" s="758"/>
      <c r="Y482" s="778"/>
      <c r="Z482" s="52"/>
    </row>
    <row r="483" spans="1:26">
      <c r="A483" s="771"/>
      <c r="B483" s="724"/>
      <c r="C483" s="641"/>
      <c r="D483" s="52"/>
      <c r="E483" s="52"/>
      <c r="F483" s="52"/>
      <c r="G483" s="52"/>
      <c r="H483" s="52"/>
      <c r="I483" s="51"/>
      <c r="J483" s="897"/>
      <c r="K483" s="897"/>
      <c r="L483" s="757"/>
      <c r="M483" s="757"/>
      <c r="N483" s="757"/>
      <c r="O483" s="757"/>
      <c r="P483" s="757"/>
      <c r="Q483" s="758"/>
      <c r="R483" s="759"/>
      <c r="S483" s="757"/>
      <c r="T483" s="757"/>
      <c r="U483" s="757"/>
      <c r="V483" s="757"/>
      <c r="W483" s="757"/>
      <c r="X483" s="758"/>
      <c r="Y483" s="778"/>
      <c r="Z483" s="52"/>
    </row>
    <row r="484" spans="1:26">
      <c r="A484" s="771"/>
      <c r="B484" s="726"/>
      <c r="C484" s="727"/>
      <c r="D484" s="143"/>
      <c r="E484" s="143"/>
      <c r="F484" s="143"/>
      <c r="G484" s="143"/>
      <c r="H484" s="143"/>
      <c r="I484" s="142"/>
      <c r="J484" s="897"/>
      <c r="K484" s="897"/>
      <c r="L484" s="761"/>
      <c r="M484" s="761"/>
      <c r="N484" s="761"/>
      <c r="O484" s="761"/>
      <c r="P484" s="761"/>
      <c r="Q484" s="762"/>
      <c r="R484" s="763"/>
      <c r="S484" s="764"/>
      <c r="T484" s="761"/>
      <c r="U484" s="761"/>
      <c r="V484" s="761"/>
      <c r="W484" s="761"/>
      <c r="X484" s="762"/>
      <c r="Y484" s="761"/>
      <c r="Z484" s="52"/>
    </row>
    <row r="485" spans="1:26">
      <c r="A485" s="771"/>
      <c r="B485" s="724"/>
      <c r="C485" s="641"/>
      <c r="D485" s="52"/>
      <c r="E485" s="52"/>
      <c r="F485" s="52"/>
      <c r="G485" s="52"/>
      <c r="H485" s="52"/>
      <c r="I485" s="51"/>
      <c r="J485" s="897"/>
      <c r="K485" s="897"/>
      <c r="L485" s="749"/>
      <c r="M485" s="749"/>
      <c r="N485" s="750"/>
      <c r="O485" s="750"/>
      <c r="P485" s="750"/>
      <c r="Q485" s="750"/>
      <c r="R485" s="765"/>
      <c r="S485" s="749"/>
      <c r="T485" s="749"/>
      <c r="U485" s="750"/>
      <c r="V485" s="750"/>
      <c r="W485" s="750"/>
      <c r="X485" s="750"/>
      <c r="Y485" s="751"/>
      <c r="Z485" s="52"/>
    </row>
    <row r="486" spans="1:26">
      <c r="A486" s="771"/>
      <c r="B486" s="724"/>
      <c r="C486" s="641"/>
      <c r="D486" s="52"/>
      <c r="E486" s="52"/>
      <c r="F486" s="52"/>
      <c r="G486" s="52"/>
      <c r="H486" s="52"/>
      <c r="I486" s="51"/>
      <c r="J486" s="897"/>
      <c r="K486" s="897"/>
      <c r="L486" s="757"/>
      <c r="M486" s="757"/>
      <c r="N486" s="757"/>
      <c r="O486" s="757"/>
      <c r="P486" s="757"/>
      <c r="Q486" s="758"/>
      <c r="R486" s="759"/>
      <c r="S486" s="757"/>
      <c r="T486" s="757"/>
      <c r="U486" s="757"/>
      <c r="V486" s="757"/>
      <c r="W486" s="757"/>
      <c r="X486" s="758"/>
      <c r="Y486" s="778"/>
      <c r="Z486" s="52"/>
    </row>
    <row r="487" spans="1:26">
      <c r="A487" s="771"/>
      <c r="B487" s="725"/>
      <c r="C487" s="723"/>
      <c r="D487" s="138"/>
      <c r="E487" s="138"/>
      <c r="F487" s="138"/>
      <c r="G487" s="138"/>
      <c r="H487" s="138"/>
      <c r="I487" s="137"/>
      <c r="J487" s="897"/>
      <c r="K487" s="897"/>
      <c r="L487" s="761"/>
      <c r="M487" s="761"/>
      <c r="N487" s="761"/>
      <c r="O487" s="761"/>
      <c r="P487" s="761"/>
      <c r="Q487" s="762"/>
      <c r="R487" s="763"/>
      <c r="S487" s="761"/>
      <c r="T487" s="761"/>
      <c r="U487" s="761"/>
      <c r="V487" s="761"/>
      <c r="W487" s="761"/>
      <c r="X487" s="762"/>
      <c r="Y487" s="761"/>
      <c r="Z487" s="52"/>
    </row>
    <row r="488" spans="1:26">
      <c r="A488" s="771"/>
      <c r="B488" s="724"/>
      <c r="C488" s="641"/>
      <c r="D488" s="52"/>
      <c r="E488" s="52"/>
      <c r="F488" s="52"/>
      <c r="G488" s="52"/>
      <c r="H488" s="52"/>
      <c r="I488" s="51"/>
      <c r="J488" s="897"/>
      <c r="K488" s="897"/>
      <c r="L488" s="749"/>
      <c r="M488" s="749"/>
      <c r="N488" s="750"/>
      <c r="O488" s="750"/>
      <c r="P488" s="750"/>
      <c r="Q488" s="750"/>
      <c r="R488" s="765"/>
      <c r="S488" s="749"/>
      <c r="T488" s="749"/>
      <c r="U488" s="750"/>
      <c r="V488" s="750"/>
      <c r="W488" s="750"/>
      <c r="X488" s="750"/>
      <c r="Y488" s="751"/>
      <c r="Z488" s="52"/>
    </row>
    <row r="489" spans="1:26">
      <c r="A489" s="771"/>
      <c r="B489" s="724"/>
      <c r="C489" s="641"/>
      <c r="D489" s="52"/>
      <c r="E489" s="52"/>
      <c r="F489" s="52"/>
      <c r="G489" s="52"/>
      <c r="H489" s="52"/>
      <c r="I489" s="51"/>
      <c r="J489" s="897"/>
      <c r="K489" s="897"/>
      <c r="L489" s="757"/>
      <c r="M489" s="757"/>
      <c r="N489" s="757"/>
      <c r="O489" s="757"/>
      <c r="P489" s="757"/>
      <c r="Q489" s="758"/>
      <c r="R489" s="759"/>
      <c r="S489" s="757"/>
      <c r="T489" s="757"/>
      <c r="U489" s="757"/>
      <c r="V489" s="757"/>
      <c r="W489" s="757"/>
      <c r="X489" s="758"/>
      <c r="Y489" s="778"/>
      <c r="Z489" s="52"/>
    </row>
    <row r="490" spans="1:26">
      <c r="A490" s="771"/>
      <c r="B490" s="725"/>
      <c r="C490" s="723"/>
      <c r="D490" s="138"/>
      <c r="E490" s="138"/>
      <c r="F490" s="138"/>
      <c r="G490" s="138"/>
      <c r="H490" s="138"/>
      <c r="I490" s="137"/>
      <c r="J490" s="897"/>
      <c r="K490" s="897"/>
      <c r="L490" s="761"/>
      <c r="M490" s="761"/>
      <c r="N490" s="761"/>
      <c r="O490" s="761"/>
      <c r="P490" s="761"/>
      <c r="Q490" s="762"/>
      <c r="R490" s="763"/>
      <c r="S490" s="764"/>
      <c r="T490" s="761"/>
      <c r="U490" s="761"/>
      <c r="V490" s="761"/>
      <c r="W490" s="761"/>
      <c r="X490" s="762"/>
      <c r="Y490" s="761"/>
      <c r="Z490" s="52"/>
    </row>
    <row r="491" spans="1:26">
      <c r="A491" s="771"/>
      <c r="B491" s="724"/>
      <c r="C491" s="641"/>
      <c r="D491" s="52"/>
      <c r="E491" s="52"/>
      <c r="F491" s="52"/>
      <c r="G491" s="52"/>
      <c r="H491" s="52"/>
      <c r="I491" s="51"/>
      <c r="J491" s="897"/>
      <c r="K491" s="897"/>
      <c r="L491" s="749"/>
      <c r="M491" s="749"/>
      <c r="N491" s="750"/>
      <c r="O491" s="750"/>
      <c r="P491" s="750"/>
      <c r="Q491" s="750"/>
      <c r="R491" s="765"/>
      <c r="S491" s="749"/>
      <c r="T491" s="749"/>
      <c r="U491" s="750"/>
      <c r="V491" s="750"/>
      <c r="W491" s="750"/>
      <c r="X491" s="750"/>
      <c r="Y491" s="751"/>
      <c r="Z491" s="52"/>
    </row>
    <row r="492" spans="1:26">
      <c r="A492" s="771"/>
      <c r="B492" s="724"/>
      <c r="C492" s="641"/>
      <c r="D492" s="52"/>
      <c r="E492" s="52"/>
      <c r="F492" s="52"/>
      <c r="G492" s="52"/>
      <c r="H492" s="52"/>
      <c r="I492" s="51"/>
      <c r="J492" s="897"/>
      <c r="K492" s="897"/>
      <c r="L492" s="757"/>
      <c r="M492" s="757"/>
      <c r="N492" s="757"/>
      <c r="O492" s="757"/>
      <c r="P492" s="757"/>
      <c r="Q492" s="758"/>
      <c r="R492" s="759"/>
      <c r="S492" s="757"/>
      <c r="T492" s="757"/>
      <c r="U492" s="757"/>
      <c r="V492" s="757"/>
      <c r="W492" s="757"/>
      <c r="X492" s="758"/>
      <c r="Y492" s="778"/>
      <c r="Z492" s="52"/>
    </row>
    <row r="493" spans="1:26">
      <c r="A493" s="771"/>
      <c r="B493" s="724"/>
      <c r="C493" s="641"/>
      <c r="D493" s="52"/>
      <c r="E493" s="52"/>
      <c r="F493" s="52"/>
      <c r="G493" s="52"/>
      <c r="H493" s="52"/>
      <c r="I493" s="51"/>
      <c r="J493" s="897"/>
      <c r="K493" s="897"/>
      <c r="L493" s="761"/>
      <c r="M493" s="761"/>
      <c r="N493" s="761"/>
      <c r="O493" s="761"/>
      <c r="P493" s="761"/>
      <c r="Q493" s="762"/>
      <c r="R493" s="763"/>
      <c r="S493" s="764"/>
      <c r="T493" s="761"/>
      <c r="U493" s="761"/>
      <c r="V493" s="761"/>
      <c r="W493" s="761"/>
      <c r="X493" s="762"/>
      <c r="Y493" s="761"/>
      <c r="Z493" s="52"/>
    </row>
    <row r="494" spans="1:26">
      <c r="A494" s="771"/>
      <c r="B494" s="817"/>
      <c r="C494" s="818"/>
      <c r="D494" s="816"/>
      <c r="E494" s="816"/>
      <c r="F494" s="816"/>
      <c r="G494" s="816"/>
      <c r="H494" s="816"/>
      <c r="I494" s="888"/>
      <c r="J494" s="897"/>
      <c r="K494" s="897"/>
      <c r="L494" s="749"/>
      <c r="M494" s="749"/>
      <c r="N494" s="750"/>
      <c r="O494" s="750"/>
      <c r="P494" s="750"/>
      <c r="Q494" s="750"/>
      <c r="R494" s="765"/>
      <c r="S494" s="749"/>
      <c r="T494" s="749"/>
      <c r="U494" s="750"/>
      <c r="V494" s="750"/>
      <c r="W494" s="750"/>
      <c r="X494" s="750"/>
      <c r="Y494" s="751"/>
      <c r="Z494" s="52"/>
    </row>
    <row r="495" spans="1:26">
      <c r="A495" s="771"/>
      <c r="B495" s="724"/>
      <c r="C495" s="641"/>
      <c r="D495" s="52"/>
      <c r="E495" s="52"/>
      <c r="F495" s="52"/>
      <c r="G495" s="52"/>
      <c r="H495" s="52"/>
      <c r="I495" s="51"/>
      <c r="J495" s="897"/>
      <c r="K495" s="897"/>
      <c r="L495" s="757"/>
      <c r="M495" s="757"/>
      <c r="N495" s="757"/>
      <c r="O495" s="757"/>
      <c r="P495" s="757"/>
      <c r="Q495" s="758"/>
      <c r="R495" s="759"/>
      <c r="S495" s="757"/>
      <c r="T495" s="757"/>
      <c r="U495" s="757"/>
      <c r="V495" s="757"/>
      <c r="W495" s="757"/>
      <c r="X495" s="758"/>
      <c r="Y495" s="778"/>
      <c r="Z495" s="52"/>
    </row>
    <row r="496" spans="1:26">
      <c r="A496" s="771"/>
      <c r="B496" s="725"/>
      <c r="C496" s="723"/>
      <c r="D496" s="138"/>
      <c r="E496" s="138"/>
      <c r="F496" s="138"/>
      <c r="G496" s="138"/>
      <c r="H496" s="138"/>
      <c r="I496" s="137"/>
      <c r="J496" s="897"/>
      <c r="K496" s="897"/>
      <c r="L496" s="761"/>
      <c r="M496" s="761"/>
      <c r="N496" s="761"/>
      <c r="O496" s="761"/>
      <c r="P496" s="761"/>
      <c r="Q496" s="762"/>
      <c r="R496" s="763"/>
      <c r="S496" s="764"/>
      <c r="T496" s="761"/>
      <c r="U496" s="761"/>
      <c r="V496" s="761"/>
      <c r="W496" s="761"/>
      <c r="X496" s="762"/>
      <c r="Y496" s="761"/>
      <c r="Z496" s="52"/>
    </row>
    <row r="497" spans="1:26">
      <c r="A497" s="771"/>
      <c r="B497" s="724"/>
      <c r="C497" s="641"/>
      <c r="D497" s="52"/>
      <c r="E497" s="52"/>
      <c r="F497" s="52"/>
      <c r="G497" s="52"/>
      <c r="H497" s="52"/>
      <c r="I497" s="51"/>
      <c r="J497" s="897"/>
      <c r="K497" s="897"/>
      <c r="L497" s="749"/>
      <c r="M497" s="749"/>
      <c r="N497" s="750"/>
      <c r="O497" s="750"/>
      <c r="P497" s="750"/>
      <c r="Q497" s="750"/>
      <c r="R497" s="765"/>
      <c r="S497" s="749"/>
      <c r="T497" s="749"/>
      <c r="U497" s="750"/>
      <c r="V497" s="750"/>
      <c r="W497" s="750"/>
      <c r="X497" s="750"/>
      <c r="Y497" s="751"/>
      <c r="Z497" s="52"/>
    </row>
    <row r="498" spans="1:26">
      <c r="A498" s="771"/>
      <c r="B498" s="724"/>
      <c r="C498" s="641"/>
      <c r="D498" s="52"/>
      <c r="E498" s="52"/>
      <c r="F498" s="52"/>
      <c r="G498" s="52"/>
      <c r="H498" s="52"/>
      <c r="I498" s="51"/>
      <c r="J498" s="897"/>
      <c r="K498" s="897"/>
      <c r="L498" s="757"/>
      <c r="M498" s="757"/>
      <c r="N498" s="757"/>
      <c r="O498" s="757"/>
      <c r="P498" s="757"/>
      <c r="Q498" s="758"/>
      <c r="R498" s="759"/>
      <c r="S498" s="757"/>
      <c r="T498" s="757"/>
      <c r="U498" s="757"/>
      <c r="V498" s="757"/>
      <c r="W498" s="757"/>
      <c r="X498" s="758"/>
      <c r="Y498" s="778"/>
      <c r="Z498" s="52"/>
    </row>
    <row r="499" spans="1:26">
      <c r="A499" s="771"/>
      <c r="B499" s="725"/>
      <c r="C499" s="723"/>
      <c r="D499" s="138"/>
      <c r="E499" s="138"/>
      <c r="F499" s="138"/>
      <c r="G499" s="138"/>
      <c r="H499" s="138"/>
      <c r="I499" s="137"/>
      <c r="J499" s="897"/>
      <c r="K499" s="897"/>
      <c r="L499" s="761"/>
      <c r="M499" s="761"/>
      <c r="N499" s="761"/>
      <c r="O499" s="761"/>
      <c r="P499" s="761"/>
      <c r="Q499" s="762"/>
      <c r="R499" s="763"/>
      <c r="S499" s="764"/>
      <c r="T499" s="761"/>
      <c r="U499" s="761"/>
      <c r="V499" s="761"/>
      <c r="W499" s="761"/>
      <c r="X499" s="762"/>
      <c r="Y499" s="761"/>
      <c r="Z499" s="52"/>
    </row>
    <row r="500" spans="1:26">
      <c r="A500" s="771"/>
      <c r="B500" s="724"/>
      <c r="C500" s="641"/>
      <c r="D500" s="52"/>
      <c r="E500" s="52"/>
      <c r="F500" s="52"/>
      <c r="G500" s="52"/>
      <c r="H500" s="52"/>
      <c r="I500" s="51"/>
      <c r="J500" s="897"/>
      <c r="K500" s="897"/>
      <c r="L500" s="749"/>
      <c r="M500" s="749"/>
      <c r="N500" s="750"/>
      <c r="O500" s="750"/>
      <c r="P500" s="750"/>
      <c r="Q500" s="750"/>
      <c r="R500" s="765"/>
      <c r="S500" s="749"/>
      <c r="T500" s="749"/>
      <c r="U500" s="750"/>
      <c r="V500" s="750"/>
      <c r="W500" s="750"/>
      <c r="X500" s="750"/>
      <c r="Y500" s="751"/>
      <c r="Z500" s="52"/>
    </row>
    <row r="501" spans="1:26">
      <c r="A501" s="771"/>
      <c r="B501" s="724"/>
      <c r="C501" s="641"/>
      <c r="D501" s="52"/>
      <c r="E501" s="52"/>
      <c r="F501" s="52"/>
      <c r="G501" s="52"/>
      <c r="H501" s="52"/>
      <c r="I501" s="51"/>
      <c r="J501" s="897"/>
      <c r="K501" s="897"/>
      <c r="L501" s="757"/>
      <c r="M501" s="757"/>
      <c r="N501" s="757"/>
      <c r="O501" s="757"/>
      <c r="P501" s="757"/>
      <c r="Q501" s="758"/>
      <c r="R501" s="759"/>
      <c r="S501" s="757"/>
      <c r="T501" s="757"/>
      <c r="U501" s="757"/>
      <c r="V501" s="757"/>
      <c r="W501" s="757"/>
      <c r="X501" s="758"/>
      <c r="Y501" s="778"/>
      <c r="Z501" s="52"/>
    </row>
    <row r="502" spans="1:26">
      <c r="A502" s="771"/>
      <c r="B502" s="725"/>
      <c r="C502" s="723"/>
      <c r="D502" s="138"/>
      <c r="E502" s="138"/>
      <c r="F502" s="138"/>
      <c r="G502" s="138"/>
      <c r="H502" s="138"/>
      <c r="I502" s="137"/>
      <c r="J502" s="897"/>
      <c r="K502" s="897"/>
      <c r="L502" s="761"/>
      <c r="M502" s="761"/>
      <c r="N502" s="761"/>
      <c r="O502" s="761"/>
      <c r="P502" s="761"/>
      <c r="Q502" s="762"/>
      <c r="R502" s="763"/>
      <c r="S502" s="764"/>
      <c r="T502" s="761"/>
      <c r="U502" s="761"/>
      <c r="V502" s="761"/>
      <c r="W502" s="761"/>
      <c r="X502" s="762"/>
      <c r="Y502" s="761"/>
      <c r="Z502" s="52"/>
    </row>
    <row r="503" spans="1:26">
      <c r="A503" s="771"/>
      <c r="B503" s="724"/>
      <c r="C503" s="728"/>
      <c r="D503" s="729"/>
      <c r="E503" s="729"/>
      <c r="F503" s="729"/>
      <c r="G503" s="729"/>
      <c r="H503" s="729"/>
      <c r="I503" s="889"/>
      <c r="J503" s="897"/>
      <c r="K503" s="897"/>
      <c r="L503" s="749"/>
      <c r="M503" s="749"/>
      <c r="N503" s="750"/>
      <c r="O503" s="750"/>
      <c r="P503" s="750"/>
      <c r="Q503" s="750"/>
      <c r="R503" s="765"/>
      <c r="S503" s="749"/>
      <c r="T503" s="749"/>
      <c r="U503" s="750"/>
      <c r="V503" s="750"/>
      <c r="W503" s="750"/>
      <c r="X503" s="750"/>
      <c r="Y503" s="751"/>
      <c r="Z503" s="52"/>
    </row>
    <row r="504" spans="1:26">
      <c r="A504" s="771"/>
      <c r="B504" s="724"/>
      <c r="C504" s="728"/>
      <c r="D504" s="729"/>
      <c r="E504" s="729"/>
      <c r="F504" s="729"/>
      <c r="G504" s="729"/>
      <c r="H504" s="729"/>
      <c r="I504" s="889"/>
      <c r="J504" s="897"/>
      <c r="K504" s="897"/>
      <c r="L504" s="757"/>
      <c r="M504" s="757"/>
      <c r="N504" s="757"/>
      <c r="O504" s="757"/>
      <c r="P504" s="757"/>
      <c r="Q504" s="758"/>
      <c r="R504" s="759"/>
      <c r="S504" s="757"/>
      <c r="T504" s="757"/>
      <c r="U504" s="757"/>
      <c r="V504" s="757"/>
      <c r="W504" s="757"/>
      <c r="X504" s="758"/>
      <c r="Y504" s="778"/>
      <c r="Z504" s="52"/>
    </row>
    <row r="505" spans="1:26">
      <c r="A505" s="771"/>
      <c r="B505" s="726"/>
      <c r="C505" s="727"/>
      <c r="D505" s="143"/>
      <c r="E505" s="143"/>
      <c r="F505" s="143"/>
      <c r="G505" s="143"/>
      <c r="H505" s="143"/>
      <c r="I505" s="142"/>
      <c r="J505" s="897"/>
      <c r="K505" s="897"/>
      <c r="L505" s="761"/>
      <c r="M505" s="761"/>
      <c r="N505" s="761"/>
      <c r="O505" s="761"/>
      <c r="P505" s="761"/>
      <c r="Q505" s="762"/>
      <c r="R505" s="763"/>
      <c r="S505" s="764"/>
      <c r="T505" s="761"/>
      <c r="U505" s="761"/>
      <c r="V505" s="761"/>
      <c r="W505" s="761"/>
      <c r="X505" s="762"/>
      <c r="Y505" s="761"/>
      <c r="Z505" s="52"/>
    </row>
    <row r="506" spans="1:26">
      <c r="A506" s="771"/>
      <c r="B506" s="724"/>
      <c r="C506" s="641"/>
      <c r="D506" s="52"/>
      <c r="E506" s="52"/>
      <c r="F506" s="52"/>
      <c r="G506" s="52"/>
      <c r="H506" s="52"/>
      <c r="I506" s="51"/>
      <c r="J506" s="897"/>
      <c r="K506" s="897"/>
      <c r="L506" s="749"/>
      <c r="M506" s="749"/>
      <c r="N506" s="750"/>
      <c r="O506" s="750"/>
      <c r="P506" s="750"/>
      <c r="Q506" s="750"/>
      <c r="R506" s="765"/>
      <c r="S506" s="749"/>
      <c r="T506" s="749"/>
      <c r="U506" s="750"/>
      <c r="V506" s="750"/>
      <c r="W506" s="750"/>
      <c r="X506" s="750"/>
      <c r="Y506" s="751"/>
      <c r="Z506" s="52"/>
    </row>
    <row r="507" spans="1:26">
      <c r="A507" s="771"/>
      <c r="B507" s="724"/>
      <c r="C507" s="641"/>
      <c r="D507" s="52"/>
      <c r="E507" s="52"/>
      <c r="F507" s="52"/>
      <c r="G507" s="52"/>
      <c r="H507" s="52"/>
      <c r="I507" s="51"/>
      <c r="J507" s="897"/>
      <c r="K507" s="897"/>
      <c r="L507" s="757"/>
      <c r="M507" s="757"/>
      <c r="N507" s="757"/>
      <c r="O507" s="757"/>
      <c r="P507" s="757"/>
      <c r="Q507" s="758"/>
      <c r="R507" s="759"/>
      <c r="S507" s="757"/>
      <c r="T507" s="757"/>
      <c r="U507" s="757"/>
      <c r="V507" s="757"/>
      <c r="W507" s="757"/>
      <c r="X507" s="758"/>
      <c r="Y507" s="778"/>
      <c r="Z507" s="52"/>
    </row>
    <row r="508" spans="1:26">
      <c r="A508" s="772"/>
      <c r="B508" s="725"/>
      <c r="C508" s="723"/>
      <c r="D508" s="138"/>
      <c r="E508" s="138"/>
      <c r="F508" s="138"/>
      <c r="G508" s="138"/>
      <c r="H508" s="138"/>
      <c r="I508" s="137"/>
      <c r="J508" s="897"/>
      <c r="K508" s="897"/>
      <c r="L508" s="761"/>
      <c r="M508" s="761"/>
      <c r="N508" s="761"/>
      <c r="O508" s="761"/>
      <c r="P508" s="761"/>
      <c r="Q508" s="762"/>
      <c r="R508" s="763"/>
      <c r="S508" s="764"/>
      <c r="T508" s="761"/>
      <c r="U508" s="761"/>
      <c r="V508" s="761"/>
      <c r="W508" s="761"/>
      <c r="X508" s="762"/>
      <c r="Y508" s="761"/>
      <c r="Z508" s="52"/>
    </row>
    <row r="509" spans="1:26">
      <c r="A509" s="770"/>
      <c r="B509" s="822"/>
      <c r="C509" s="823"/>
      <c r="D509" s="848"/>
      <c r="E509" s="848"/>
      <c r="F509" s="848"/>
      <c r="G509" s="848"/>
      <c r="H509" s="848"/>
      <c r="I509" s="887"/>
      <c r="J509" s="897"/>
      <c r="K509" s="897"/>
      <c r="L509" s="894"/>
      <c r="M509" s="746"/>
      <c r="N509" s="734"/>
      <c r="O509" s="734"/>
      <c r="P509" s="734"/>
      <c r="Q509" s="734"/>
      <c r="R509" s="747"/>
      <c r="S509" s="745"/>
      <c r="T509" s="746"/>
      <c r="U509" s="734"/>
      <c r="V509" s="734"/>
      <c r="W509" s="734"/>
      <c r="X509" s="734"/>
      <c r="Y509" s="777"/>
      <c r="Z509" s="52"/>
    </row>
    <row r="510" spans="1:26">
      <c r="A510" s="771"/>
      <c r="B510" s="724"/>
      <c r="C510" s="641"/>
      <c r="D510" s="52"/>
      <c r="E510" s="52"/>
      <c r="F510" s="52"/>
      <c r="G510" s="52"/>
      <c r="H510" s="52"/>
      <c r="I510" s="51"/>
      <c r="J510" s="897"/>
      <c r="K510" s="897"/>
      <c r="L510" s="749"/>
      <c r="M510" s="749"/>
      <c r="N510" s="750"/>
      <c r="O510" s="750"/>
      <c r="P510" s="750"/>
      <c r="Q510" s="750"/>
      <c r="R510" s="751"/>
      <c r="S510" s="748"/>
      <c r="T510" s="749"/>
      <c r="U510" s="750"/>
      <c r="V510" s="750"/>
      <c r="W510" s="750"/>
      <c r="X510" s="750"/>
      <c r="Y510" s="751"/>
      <c r="Z510" s="52"/>
    </row>
    <row r="511" spans="1:26">
      <c r="A511" s="771"/>
      <c r="B511" s="724"/>
      <c r="C511" s="641"/>
      <c r="D511" s="52"/>
      <c r="E511" s="52"/>
      <c r="F511" s="52"/>
      <c r="G511" s="52"/>
      <c r="H511" s="52"/>
      <c r="I511" s="51"/>
      <c r="J511" s="897"/>
      <c r="K511" s="897"/>
      <c r="L511" s="749"/>
      <c r="M511" s="749"/>
      <c r="N511" s="750"/>
      <c r="O511" s="750"/>
      <c r="P511" s="750"/>
      <c r="Q511" s="750"/>
      <c r="R511" s="751"/>
      <c r="S511" s="748"/>
      <c r="T511" s="749"/>
      <c r="U511" s="750"/>
      <c r="V511" s="750"/>
      <c r="W511" s="750"/>
      <c r="X511" s="750"/>
      <c r="Y511" s="751"/>
      <c r="Z511" s="52"/>
    </row>
    <row r="512" spans="1:26">
      <c r="A512" s="771"/>
      <c r="B512" s="724"/>
      <c r="C512" s="641"/>
      <c r="D512" s="52"/>
      <c r="E512" s="52"/>
      <c r="F512" s="52"/>
      <c r="G512" s="52"/>
      <c r="H512" s="52"/>
      <c r="I512" s="51"/>
      <c r="J512" s="897"/>
      <c r="K512" s="897"/>
      <c r="L512" s="749"/>
      <c r="M512" s="749"/>
      <c r="N512" s="750"/>
      <c r="O512" s="750"/>
      <c r="P512" s="750"/>
      <c r="Q512" s="750"/>
      <c r="R512" s="751"/>
      <c r="S512" s="748"/>
      <c r="T512" s="749"/>
      <c r="U512" s="750"/>
      <c r="V512" s="750"/>
      <c r="W512" s="750"/>
      <c r="X512" s="750"/>
      <c r="Y512" s="751"/>
      <c r="Z512" s="52"/>
    </row>
    <row r="513" spans="1:26">
      <c r="A513" s="771"/>
      <c r="B513" s="724"/>
      <c r="C513" s="641"/>
      <c r="D513" s="52"/>
      <c r="E513" s="52"/>
      <c r="F513" s="52"/>
      <c r="G513" s="52"/>
      <c r="H513" s="52"/>
      <c r="I513" s="51"/>
      <c r="J513" s="897"/>
      <c r="K513" s="897"/>
      <c r="L513" s="749"/>
      <c r="M513" s="749"/>
      <c r="N513" s="750"/>
      <c r="O513" s="750"/>
      <c r="P513" s="750"/>
      <c r="Q513" s="750"/>
      <c r="R513" s="751"/>
      <c r="S513" s="748"/>
      <c r="T513" s="749"/>
      <c r="U513" s="750"/>
      <c r="V513" s="750"/>
      <c r="W513" s="750"/>
      <c r="X513" s="750"/>
      <c r="Y513" s="751"/>
      <c r="Z513" s="52"/>
    </row>
    <row r="514" spans="1:26">
      <c r="A514" s="771"/>
      <c r="B514" s="725"/>
      <c r="C514" s="723"/>
      <c r="D514" s="138"/>
      <c r="E514" s="138"/>
      <c r="F514" s="138"/>
      <c r="G514" s="138"/>
      <c r="H514" s="138"/>
      <c r="I514" s="137"/>
      <c r="J514" s="897"/>
      <c r="K514" s="897"/>
      <c r="L514" s="753"/>
      <c r="M514" s="753"/>
      <c r="N514" s="754"/>
      <c r="O514" s="754"/>
      <c r="P514" s="754"/>
      <c r="Q514" s="754"/>
      <c r="R514" s="755"/>
      <c r="S514" s="752"/>
      <c r="T514" s="753"/>
      <c r="U514" s="754"/>
      <c r="V514" s="754"/>
      <c r="W514" s="754"/>
      <c r="X514" s="754"/>
      <c r="Y514" s="755"/>
      <c r="Z514" s="52"/>
    </row>
    <row r="515" spans="1:26">
      <c r="A515" s="771"/>
      <c r="B515" s="724"/>
      <c r="C515" s="641"/>
      <c r="D515" s="52"/>
      <c r="E515" s="52"/>
      <c r="F515" s="52"/>
      <c r="G515" s="52"/>
      <c r="H515" s="52"/>
      <c r="I515" s="51"/>
      <c r="J515" s="897"/>
      <c r="K515" s="897"/>
      <c r="L515" s="749"/>
      <c r="M515" s="749"/>
      <c r="N515" s="750"/>
      <c r="O515" s="750"/>
      <c r="P515" s="750"/>
      <c r="Q515" s="750"/>
      <c r="R515" s="751"/>
      <c r="S515" s="748"/>
      <c r="T515" s="749"/>
      <c r="U515" s="750"/>
      <c r="V515" s="750"/>
      <c r="W515" s="750"/>
      <c r="X515" s="750"/>
      <c r="Y515" s="751"/>
      <c r="Z515" s="52"/>
    </row>
    <row r="516" spans="1:26">
      <c r="A516" s="771"/>
      <c r="B516" s="724"/>
      <c r="C516" s="641"/>
      <c r="D516" s="52"/>
      <c r="E516" s="52"/>
      <c r="F516" s="52"/>
      <c r="G516" s="52"/>
      <c r="H516" s="52"/>
      <c r="I516" s="51"/>
      <c r="J516" s="897"/>
      <c r="K516" s="897"/>
      <c r="L516" s="749"/>
      <c r="M516" s="749"/>
      <c r="N516" s="750"/>
      <c r="O516" s="750"/>
      <c r="P516" s="750"/>
      <c r="Q516" s="750"/>
      <c r="R516" s="751"/>
      <c r="S516" s="748"/>
      <c r="T516" s="749"/>
      <c r="U516" s="750"/>
      <c r="V516" s="750"/>
      <c r="W516" s="750"/>
      <c r="X516" s="750"/>
      <c r="Y516" s="751"/>
      <c r="Z516" s="52"/>
    </row>
    <row r="517" spans="1:26">
      <c r="A517" s="771"/>
      <c r="B517" s="724"/>
      <c r="C517" s="641"/>
      <c r="D517" s="52"/>
      <c r="E517" s="52"/>
      <c r="F517" s="52"/>
      <c r="G517" s="52"/>
      <c r="H517" s="52"/>
      <c r="I517" s="51"/>
      <c r="J517" s="897"/>
      <c r="K517" s="897"/>
      <c r="L517" s="749"/>
      <c r="M517" s="749"/>
      <c r="N517" s="750"/>
      <c r="O517" s="750"/>
      <c r="P517" s="750"/>
      <c r="Q517" s="750"/>
      <c r="R517" s="751"/>
      <c r="S517" s="748"/>
      <c r="T517" s="749"/>
      <c r="U517" s="750"/>
      <c r="V517" s="750"/>
      <c r="W517" s="750"/>
      <c r="X517" s="750"/>
      <c r="Y517" s="751"/>
      <c r="Z517" s="52"/>
    </row>
    <row r="518" spans="1:26">
      <c r="A518" s="771"/>
      <c r="B518" s="724"/>
      <c r="C518" s="641"/>
      <c r="D518" s="52"/>
      <c r="E518" s="52"/>
      <c r="F518" s="52"/>
      <c r="G518" s="52"/>
      <c r="H518" s="52"/>
      <c r="I518" s="51"/>
      <c r="J518" s="897"/>
      <c r="K518" s="897"/>
      <c r="L518" s="749"/>
      <c r="M518" s="749"/>
      <c r="N518" s="750"/>
      <c r="O518" s="750"/>
      <c r="P518" s="750"/>
      <c r="Q518" s="750"/>
      <c r="R518" s="751"/>
      <c r="S518" s="748"/>
      <c r="T518" s="749"/>
      <c r="U518" s="750"/>
      <c r="V518" s="750"/>
      <c r="W518" s="750"/>
      <c r="X518" s="750"/>
      <c r="Y518" s="751"/>
      <c r="Z518" s="52"/>
    </row>
    <row r="519" spans="1:26">
      <c r="A519" s="771"/>
      <c r="B519" s="724"/>
      <c r="C519" s="641"/>
      <c r="D519" s="52"/>
      <c r="E519" s="52"/>
      <c r="F519" s="52"/>
      <c r="G519" s="52"/>
      <c r="H519" s="52"/>
      <c r="I519" s="51"/>
      <c r="J519" s="897"/>
      <c r="K519" s="897"/>
      <c r="L519" s="749"/>
      <c r="M519" s="749"/>
      <c r="N519" s="750"/>
      <c r="O519" s="750"/>
      <c r="P519" s="750"/>
      <c r="Q519" s="750"/>
      <c r="R519" s="751"/>
      <c r="S519" s="748"/>
      <c r="T519" s="749"/>
      <c r="U519" s="750"/>
      <c r="V519" s="750"/>
      <c r="W519" s="750"/>
      <c r="X519" s="750"/>
      <c r="Y519" s="751"/>
      <c r="Z519" s="52"/>
    </row>
    <row r="520" spans="1:26">
      <c r="A520" s="771"/>
      <c r="B520" s="724"/>
      <c r="C520" s="641"/>
      <c r="D520" s="52"/>
      <c r="E520" s="52"/>
      <c r="F520" s="52"/>
      <c r="G520" s="52"/>
      <c r="H520" s="52"/>
      <c r="I520" s="51"/>
      <c r="J520" s="897"/>
      <c r="K520" s="897"/>
      <c r="L520" s="844"/>
      <c r="M520" s="749"/>
      <c r="N520" s="750"/>
      <c r="O520" s="750"/>
      <c r="P520" s="750"/>
      <c r="Q520" s="750"/>
      <c r="R520" s="751"/>
      <c r="S520" s="748"/>
      <c r="T520" s="749"/>
      <c r="U520" s="750"/>
      <c r="V520" s="750"/>
      <c r="W520" s="750"/>
      <c r="X520" s="750"/>
      <c r="Y520" s="751"/>
      <c r="Z520" s="52"/>
    </row>
    <row r="521" spans="1:26">
      <c r="A521" s="771"/>
      <c r="B521" s="724"/>
      <c r="C521" s="641"/>
      <c r="D521" s="52"/>
      <c r="E521" s="52"/>
      <c r="F521" s="52"/>
      <c r="G521" s="52"/>
      <c r="H521" s="52"/>
      <c r="I521" s="51"/>
      <c r="J521" s="897"/>
      <c r="K521" s="897"/>
      <c r="L521" s="749"/>
      <c r="M521" s="749"/>
      <c r="N521" s="750"/>
      <c r="O521" s="750"/>
      <c r="P521" s="750"/>
      <c r="Q521" s="756"/>
      <c r="R521" s="750"/>
      <c r="S521" s="748"/>
      <c r="T521" s="749"/>
      <c r="U521" s="750"/>
      <c r="V521" s="750"/>
      <c r="W521" s="750"/>
      <c r="X521" s="750"/>
      <c r="Y521" s="751"/>
      <c r="Z521" s="52"/>
    </row>
    <row r="522" spans="1:26">
      <c r="A522" s="771"/>
      <c r="B522" s="724"/>
      <c r="C522" s="641"/>
      <c r="D522" s="52"/>
      <c r="E522" s="52"/>
      <c r="F522" s="52"/>
      <c r="G522" s="52"/>
      <c r="H522" s="52"/>
      <c r="I522" s="51"/>
      <c r="J522" s="897"/>
      <c r="K522" s="897"/>
      <c r="L522" s="778"/>
      <c r="M522" s="757"/>
      <c r="N522" s="757"/>
      <c r="O522" s="757"/>
      <c r="P522" s="757"/>
      <c r="Q522" s="758"/>
      <c r="R522" s="759"/>
      <c r="S522" s="757"/>
      <c r="T522" s="757"/>
      <c r="U522" s="757"/>
      <c r="V522" s="757"/>
      <c r="W522" s="757"/>
      <c r="X522" s="758"/>
      <c r="Y522" s="778"/>
      <c r="Z522" s="52"/>
    </row>
    <row r="523" spans="1:26">
      <c r="A523" s="771"/>
      <c r="B523" s="724"/>
      <c r="C523" s="641"/>
      <c r="D523" s="52"/>
      <c r="E523" s="52"/>
      <c r="F523" s="52"/>
      <c r="G523" s="52"/>
      <c r="H523" s="52"/>
      <c r="I523" s="51"/>
      <c r="J523" s="897"/>
      <c r="K523" s="897"/>
      <c r="L523" s="757"/>
      <c r="M523" s="757"/>
      <c r="N523" s="757"/>
      <c r="O523" s="757"/>
      <c r="P523" s="757"/>
      <c r="Q523" s="758"/>
      <c r="R523" s="759"/>
      <c r="S523" s="757"/>
      <c r="T523" s="757"/>
      <c r="U523" s="757"/>
      <c r="V523" s="757"/>
      <c r="W523" s="757"/>
      <c r="X523" s="758"/>
      <c r="Y523" s="778"/>
      <c r="Z523" s="52"/>
    </row>
    <row r="524" spans="1:26">
      <c r="A524" s="771"/>
      <c r="B524" s="724"/>
      <c r="C524" s="641"/>
      <c r="D524" s="52"/>
      <c r="E524" s="52"/>
      <c r="F524" s="52"/>
      <c r="G524" s="52"/>
      <c r="H524" s="52"/>
      <c r="I524" s="51"/>
      <c r="J524" s="897"/>
      <c r="K524" s="897"/>
      <c r="L524" s="757"/>
      <c r="M524" s="757"/>
      <c r="N524" s="757"/>
      <c r="O524" s="757"/>
      <c r="P524" s="757"/>
      <c r="Q524" s="758"/>
      <c r="R524" s="759"/>
      <c r="S524" s="757"/>
      <c r="T524" s="757"/>
      <c r="U524" s="757"/>
      <c r="V524" s="757"/>
      <c r="W524" s="757"/>
      <c r="X524" s="758"/>
      <c r="Y524" s="778"/>
      <c r="Z524" s="52"/>
    </row>
    <row r="525" spans="1:26">
      <c r="A525" s="771"/>
      <c r="B525" s="724"/>
      <c r="C525" s="641"/>
      <c r="D525" s="52"/>
      <c r="E525" s="52"/>
      <c r="F525" s="52"/>
      <c r="G525" s="52"/>
      <c r="H525" s="52"/>
      <c r="I525" s="51"/>
      <c r="J525" s="897"/>
      <c r="K525" s="897"/>
      <c r="L525" s="757"/>
      <c r="M525" s="757"/>
      <c r="N525" s="757"/>
      <c r="O525" s="757"/>
      <c r="P525" s="757"/>
      <c r="Q525" s="758"/>
      <c r="R525" s="759"/>
      <c r="S525" s="757"/>
      <c r="T525" s="757"/>
      <c r="U525" s="757"/>
      <c r="V525" s="757"/>
      <c r="W525" s="757"/>
      <c r="X525" s="758"/>
      <c r="Y525" s="778"/>
      <c r="Z525" s="52"/>
    </row>
    <row r="526" spans="1:26">
      <c r="A526" s="771"/>
      <c r="B526" s="726"/>
      <c r="C526" s="727"/>
      <c r="D526" s="143"/>
      <c r="E526" s="143"/>
      <c r="F526" s="143"/>
      <c r="G526" s="143"/>
      <c r="H526" s="143"/>
      <c r="I526" s="142"/>
      <c r="J526" s="897"/>
      <c r="K526" s="897"/>
      <c r="L526" s="761"/>
      <c r="M526" s="761"/>
      <c r="N526" s="761"/>
      <c r="O526" s="761"/>
      <c r="P526" s="761"/>
      <c r="Q526" s="762"/>
      <c r="R526" s="763"/>
      <c r="S526" s="764"/>
      <c r="T526" s="761"/>
      <c r="U526" s="761"/>
      <c r="V526" s="761"/>
      <c r="W526" s="761"/>
      <c r="X526" s="762"/>
      <c r="Y526" s="761"/>
      <c r="Z526" s="52"/>
    </row>
    <row r="527" spans="1:26">
      <c r="A527" s="771"/>
      <c r="B527" s="724"/>
      <c r="C527" s="641"/>
      <c r="D527" s="52"/>
      <c r="E527" s="52"/>
      <c r="F527" s="52"/>
      <c r="G527" s="52"/>
      <c r="H527" s="52"/>
      <c r="I527" s="51"/>
      <c r="J527" s="897"/>
      <c r="K527" s="897"/>
      <c r="L527" s="749"/>
      <c r="M527" s="749"/>
      <c r="N527" s="750"/>
      <c r="O527" s="750"/>
      <c r="P527" s="750"/>
      <c r="Q527" s="750"/>
      <c r="R527" s="765"/>
      <c r="S527" s="749"/>
      <c r="T527" s="749"/>
      <c r="U527" s="750"/>
      <c r="V527" s="750"/>
      <c r="W527" s="750"/>
      <c r="X527" s="750"/>
      <c r="Y527" s="751"/>
      <c r="Z527" s="52"/>
    </row>
    <row r="528" spans="1:26">
      <c r="A528" s="771"/>
      <c r="B528" s="724"/>
      <c r="C528" s="641"/>
      <c r="D528" s="52"/>
      <c r="E528" s="52"/>
      <c r="F528" s="52"/>
      <c r="G528" s="52"/>
      <c r="H528" s="52"/>
      <c r="I528" s="51"/>
      <c r="J528" s="897"/>
      <c r="K528" s="897"/>
      <c r="L528" s="757"/>
      <c r="M528" s="757"/>
      <c r="N528" s="757"/>
      <c r="O528" s="757"/>
      <c r="P528" s="757"/>
      <c r="Q528" s="758"/>
      <c r="R528" s="759"/>
      <c r="S528" s="757"/>
      <c r="T528" s="757"/>
      <c r="U528" s="757"/>
      <c r="V528" s="757"/>
      <c r="W528" s="757"/>
      <c r="X528" s="758"/>
      <c r="Y528" s="778"/>
      <c r="Z528" s="52"/>
    </row>
    <row r="529" spans="1:26">
      <c r="A529" s="771"/>
      <c r="B529" s="725"/>
      <c r="C529" s="723"/>
      <c r="D529" s="138"/>
      <c r="E529" s="138"/>
      <c r="F529" s="138"/>
      <c r="G529" s="138"/>
      <c r="H529" s="138"/>
      <c r="I529" s="137"/>
      <c r="J529" s="897"/>
      <c r="K529" s="897"/>
      <c r="L529" s="761"/>
      <c r="M529" s="761"/>
      <c r="N529" s="761"/>
      <c r="O529" s="761"/>
      <c r="P529" s="761"/>
      <c r="Q529" s="762"/>
      <c r="R529" s="763"/>
      <c r="S529" s="761"/>
      <c r="T529" s="761"/>
      <c r="U529" s="761"/>
      <c r="V529" s="761"/>
      <c r="W529" s="761"/>
      <c r="X529" s="762"/>
      <c r="Y529" s="761"/>
      <c r="Z529" s="52"/>
    </row>
    <row r="530" spans="1:26">
      <c r="A530" s="771"/>
      <c r="B530" s="724"/>
      <c r="C530" s="641"/>
      <c r="D530" s="52"/>
      <c r="E530" s="52"/>
      <c r="F530" s="52"/>
      <c r="G530" s="52"/>
      <c r="H530" s="52"/>
      <c r="I530" s="51"/>
      <c r="J530" s="897"/>
      <c r="K530" s="897"/>
      <c r="L530" s="749"/>
      <c r="M530" s="749"/>
      <c r="N530" s="750"/>
      <c r="O530" s="750"/>
      <c r="P530" s="750"/>
      <c r="Q530" s="750"/>
      <c r="R530" s="765"/>
      <c r="S530" s="749"/>
      <c r="T530" s="749"/>
      <c r="U530" s="750"/>
      <c r="V530" s="750"/>
      <c r="W530" s="750"/>
      <c r="X530" s="750"/>
      <c r="Y530" s="751"/>
      <c r="Z530" s="52"/>
    </row>
    <row r="531" spans="1:26">
      <c r="A531" s="771"/>
      <c r="B531" s="724"/>
      <c r="C531" s="641"/>
      <c r="D531" s="52"/>
      <c r="E531" s="52"/>
      <c r="F531" s="52"/>
      <c r="G531" s="52"/>
      <c r="H531" s="52"/>
      <c r="I531" s="51"/>
      <c r="J531" s="897"/>
      <c r="K531" s="897"/>
      <c r="L531" s="757"/>
      <c r="M531" s="757"/>
      <c r="N531" s="757"/>
      <c r="O531" s="757"/>
      <c r="P531" s="757"/>
      <c r="Q531" s="758"/>
      <c r="R531" s="759"/>
      <c r="S531" s="757"/>
      <c r="T531" s="757"/>
      <c r="U531" s="757"/>
      <c r="V531" s="757"/>
      <c r="W531" s="757"/>
      <c r="X531" s="758"/>
      <c r="Y531" s="778"/>
      <c r="Z531" s="52"/>
    </row>
    <row r="532" spans="1:26">
      <c r="A532" s="771"/>
      <c r="B532" s="725"/>
      <c r="C532" s="723"/>
      <c r="D532" s="138"/>
      <c r="E532" s="138"/>
      <c r="F532" s="138"/>
      <c r="G532" s="138"/>
      <c r="H532" s="138"/>
      <c r="I532" s="137"/>
      <c r="J532" s="897"/>
      <c r="K532" s="897"/>
      <c r="L532" s="761"/>
      <c r="M532" s="761"/>
      <c r="N532" s="761"/>
      <c r="O532" s="761"/>
      <c r="P532" s="761"/>
      <c r="Q532" s="762"/>
      <c r="R532" s="763"/>
      <c r="S532" s="764"/>
      <c r="T532" s="761"/>
      <c r="U532" s="761"/>
      <c r="V532" s="761"/>
      <c r="W532" s="761"/>
      <c r="X532" s="762"/>
      <c r="Y532" s="761"/>
      <c r="Z532" s="52"/>
    </row>
    <row r="533" spans="1:26">
      <c r="A533" s="771"/>
      <c r="B533" s="724"/>
      <c r="C533" s="641"/>
      <c r="D533" s="52"/>
      <c r="E533" s="52"/>
      <c r="F533" s="52"/>
      <c r="G533" s="52"/>
      <c r="H533" s="52"/>
      <c r="I533" s="51"/>
      <c r="J533" s="897"/>
      <c r="K533" s="897"/>
      <c r="L533" s="749"/>
      <c r="M533" s="749"/>
      <c r="N533" s="750"/>
      <c r="O533" s="750"/>
      <c r="P533" s="750"/>
      <c r="Q533" s="750"/>
      <c r="R533" s="765"/>
      <c r="S533" s="749"/>
      <c r="T533" s="749"/>
      <c r="U533" s="750"/>
      <c r="V533" s="750"/>
      <c r="W533" s="750"/>
      <c r="X533" s="750"/>
      <c r="Y533" s="751"/>
      <c r="Z533" s="52"/>
    </row>
    <row r="534" spans="1:26">
      <c r="A534" s="771"/>
      <c r="B534" s="724"/>
      <c r="C534" s="641"/>
      <c r="D534" s="52"/>
      <c r="E534" s="52"/>
      <c r="F534" s="52"/>
      <c r="G534" s="52"/>
      <c r="H534" s="52"/>
      <c r="I534" s="51"/>
      <c r="J534" s="897"/>
      <c r="K534" s="897"/>
      <c r="L534" s="757"/>
      <c r="M534" s="757"/>
      <c r="N534" s="757"/>
      <c r="O534" s="757"/>
      <c r="P534" s="757"/>
      <c r="Q534" s="758"/>
      <c r="R534" s="759"/>
      <c r="S534" s="757"/>
      <c r="T534" s="757"/>
      <c r="U534" s="757"/>
      <c r="V534" s="757"/>
      <c r="W534" s="757"/>
      <c r="X534" s="758"/>
      <c r="Y534" s="778"/>
      <c r="Z534" s="52"/>
    </row>
    <row r="535" spans="1:26">
      <c r="A535" s="771"/>
      <c r="B535" s="724"/>
      <c r="C535" s="641"/>
      <c r="D535" s="52"/>
      <c r="E535" s="52"/>
      <c r="F535" s="52"/>
      <c r="G535" s="52"/>
      <c r="H535" s="52"/>
      <c r="I535" s="51"/>
      <c r="J535" s="897"/>
      <c r="K535" s="897"/>
      <c r="L535" s="761"/>
      <c r="M535" s="761"/>
      <c r="N535" s="761"/>
      <c r="O535" s="761"/>
      <c r="P535" s="761"/>
      <c r="Q535" s="762"/>
      <c r="R535" s="763"/>
      <c r="S535" s="764"/>
      <c r="T535" s="761"/>
      <c r="U535" s="761"/>
      <c r="V535" s="761"/>
      <c r="W535" s="761"/>
      <c r="X535" s="762"/>
      <c r="Y535" s="761"/>
      <c r="Z535" s="52"/>
    </row>
    <row r="536" spans="1:26">
      <c r="A536" s="771"/>
      <c r="B536" s="817"/>
      <c r="C536" s="818"/>
      <c r="D536" s="816"/>
      <c r="E536" s="816"/>
      <c r="F536" s="816"/>
      <c r="G536" s="816"/>
      <c r="H536" s="816"/>
      <c r="I536" s="888"/>
      <c r="J536" s="897"/>
      <c r="K536" s="897"/>
      <c r="L536" s="749"/>
      <c r="M536" s="749"/>
      <c r="N536" s="750"/>
      <c r="O536" s="750"/>
      <c r="P536" s="750"/>
      <c r="Q536" s="750"/>
      <c r="R536" s="765"/>
      <c r="S536" s="749"/>
      <c r="T536" s="749"/>
      <c r="U536" s="750"/>
      <c r="V536" s="750"/>
      <c r="W536" s="750"/>
      <c r="X536" s="750"/>
      <c r="Y536" s="751"/>
      <c r="Z536" s="52"/>
    </row>
    <row r="537" spans="1:26">
      <c r="A537" s="771"/>
      <c r="B537" s="724"/>
      <c r="C537" s="641"/>
      <c r="D537" s="52"/>
      <c r="E537" s="52"/>
      <c r="F537" s="52"/>
      <c r="G537" s="52"/>
      <c r="H537" s="52"/>
      <c r="I537" s="51"/>
      <c r="J537" s="897"/>
      <c r="K537" s="897"/>
      <c r="L537" s="757"/>
      <c r="M537" s="757"/>
      <c r="N537" s="757"/>
      <c r="O537" s="757"/>
      <c r="P537" s="757"/>
      <c r="Q537" s="758"/>
      <c r="R537" s="759"/>
      <c r="S537" s="757"/>
      <c r="T537" s="757"/>
      <c r="U537" s="757"/>
      <c r="V537" s="757"/>
      <c r="W537" s="757"/>
      <c r="X537" s="758"/>
      <c r="Y537" s="778"/>
      <c r="Z537" s="52"/>
    </row>
    <row r="538" spans="1:26">
      <c r="A538" s="771"/>
      <c r="B538" s="725"/>
      <c r="C538" s="723"/>
      <c r="D538" s="138"/>
      <c r="E538" s="138"/>
      <c r="F538" s="138"/>
      <c r="G538" s="138"/>
      <c r="H538" s="138"/>
      <c r="I538" s="137"/>
      <c r="J538" s="897"/>
      <c r="K538" s="897"/>
      <c r="L538" s="761"/>
      <c r="M538" s="761"/>
      <c r="N538" s="761"/>
      <c r="O538" s="761"/>
      <c r="P538" s="761"/>
      <c r="Q538" s="762"/>
      <c r="R538" s="763"/>
      <c r="S538" s="764"/>
      <c r="T538" s="761"/>
      <c r="U538" s="761"/>
      <c r="V538" s="761"/>
      <c r="W538" s="761"/>
      <c r="X538" s="762"/>
      <c r="Y538" s="761"/>
      <c r="Z538" s="52"/>
    </row>
    <row r="539" spans="1:26">
      <c r="A539" s="771"/>
      <c r="B539" s="724"/>
      <c r="C539" s="641"/>
      <c r="D539" s="52"/>
      <c r="E539" s="52"/>
      <c r="F539" s="52"/>
      <c r="G539" s="52"/>
      <c r="H539" s="52"/>
      <c r="I539" s="51"/>
      <c r="J539" s="897"/>
      <c r="K539" s="897"/>
      <c r="L539" s="749"/>
      <c r="M539" s="749"/>
      <c r="N539" s="750"/>
      <c r="O539" s="750"/>
      <c r="P539" s="750"/>
      <c r="Q539" s="750"/>
      <c r="R539" s="765"/>
      <c r="S539" s="749"/>
      <c r="T539" s="749"/>
      <c r="U539" s="750"/>
      <c r="V539" s="750"/>
      <c r="W539" s="750"/>
      <c r="X539" s="750"/>
      <c r="Y539" s="751"/>
      <c r="Z539" s="52"/>
    </row>
    <row r="540" spans="1:26">
      <c r="A540" s="771"/>
      <c r="B540" s="724"/>
      <c r="C540" s="641"/>
      <c r="D540" s="52"/>
      <c r="E540" s="52"/>
      <c r="F540" s="52"/>
      <c r="G540" s="52"/>
      <c r="H540" s="52"/>
      <c r="I540" s="51"/>
      <c r="J540" s="897"/>
      <c r="K540" s="897"/>
      <c r="L540" s="757"/>
      <c r="M540" s="757"/>
      <c r="N540" s="757"/>
      <c r="O540" s="757"/>
      <c r="P540" s="757"/>
      <c r="Q540" s="758"/>
      <c r="R540" s="759"/>
      <c r="S540" s="757"/>
      <c r="T540" s="757"/>
      <c r="U540" s="757"/>
      <c r="V540" s="757"/>
      <c r="W540" s="757"/>
      <c r="X540" s="758"/>
      <c r="Y540" s="778"/>
      <c r="Z540" s="52"/>
    </row>
    <row r="541" spans="1:26">
      <c r="A541" s="771"/>
      <c r="B541" s="725"/>
      <c r="C541" s="723"/>
      <c r="D541" s="138"/>
      <c r="E541" s="138"/>
      <c r="F541" s="138"/>
      <c r="G541" s="138"/>
      <c r="H541" s="138"/>
      <c r="I541" s="137"/>
      <c r="J541" s="897"/>
      <c r="K541" s="897"/>
      <c r="L541" s="761"/>
      <c r="M541" s="761"/>
      <c r="N541" s="761"/>
      <c r="O541" s="761"/>
      <c r="P541" s="761"/>
      <c r="Q541" s="762"/>
      <c r="R541" s="763"/>
      <c r="S541" s="764"/>
      <c r="T541" s="761"/>
      <c r="U541" s="761"/>
      <c r="V541" s="761"/>
      <c r="W541" s="761"/>
      <c r="X541" s="762"/>
      <c r="Y541" s="761"/>
      <c r="Z541" s="52"/>
    </row>
    <row r="542" spans="1:26">
      <c r="A542" s="771"/>
      <c r="B542" s="724"/>
      <c r="C542" s="641"/>
      <c r="D542" s="52"/>
      <c r="E542" s="52"/>
      <c r="F542" s="52"/>
      <c r="G542" s="52"/>
      <c r="H542" s="52"/>
      <c r="I542" s="51"/>
      <c r="J542" s="897"/>
      <c r="K542" s="897"/>
      <c r="L542" s="749"/>
      <c r="M542" s="749"/>
      <c r="N542" s="750"/>
      <c r="O542" s="750"/>
      <c r="P542" s="750"/>
      <c r="Q542" s="750"/>
      <c r="R542" s="765"/>
      <c r="S542" s="749"/>
      <c r="T542" s="749"/>
      <c r="U542" s="750"/>
      <c r="V542" s="750"/>
      <c r="W542" s="750"/>
      <c r="X542" s="750"/>
      <c r="Y542" s="751"/>
      <c r="Z542" s="52"/>
    </row>
    <row r="543" spans="1:26">
      <c r="A543" s="771"/>
      <c r="B543" s="724"/>
      <c r="C543" s="641"/>
      <c r="D543" s="52"/>
      <c r="E543" s="52"/>
      <c r="F543" s="52"/>
      <c r="G543" s="52"/>
      <c r="H543" s="52"/>
      <c r="I543" s="51"/>
      <c r="J543" s="897"/>
      <c r="K543" s="897"/>
      <c r="L543" s="757"/>
      <c r="M543" s="757"/>
      <c r="N543" s="757"/>
      <c r="O543" s="757"/>
      <c r="P543" s="757"/>
      <c r="Q543" s="758"/>
      <c r="R543" s="759"/>
      <c r="S543" s="757"/>
      <c r="T543" s="757"/>
      <c r="U543" s="757"/>
      <c r="V543" s="757"/>
      <c r="W543" s="757"/>
      <c r="X543" s="758"/>
      <c r="Y543" s="778"/>
      <c r="Z543" s="52"/>
    </row>
    <row r="544" spans="1:26">
      <c r="A544" s="771"/>
      <c r="B544" s="725"/>
      <c r="C544" s="723"/>
      <c r="D544" s="138"/>
      <c r="E544" s="138"/>
      <c r="F544" s="138"/>
      <c r="G544" s="138"/>
      <c r="H544" s="138"/>
      <c r="I544" s="137"/>
      <c r="J544" s="897"/>
      <c r="K544" s="897"/>
      <c r="L544" s="761"/>
      <c r="M544" s="761"/>
      <c r="N544" s="761"/>
      <c r="O544" s="761"/>
      <c r="P544" s="761"/>
      <c r="Q544" s="762"/>
      <c r="R544" s="763"/>
      <c r="S544" s="764"/>
      <c r="T544" s="761"/>
      <c r="U544" s="761"/>
      <c r="V544" s="761"/>
      <c r="W544" s="761"/>
      <c r="X544" s="762"/>
      <c r="Y544" s="761"/>
      <c r="Z544" s="52"/>
    </row>
    <row r="545" spans="1:26">
      <c r="A545" s="771"/>
      <c r="B545" s="724"/>
      <c r="C545" s="728"/>
      <c r="D545" s="729"/>
      <c r="E545" s="729"/>
      <c r="F545" s="729"/>
      <c r="G545" s="729"/>
      <c r="H545" s="729"/>
      <c r="I545" s="889"/>
      <c r="J545" s="897"/>
      <c r="K545" s="897"/>
      <c r="L545" s="749"/>
      <c r="M545" s="749"/>
      <c r="N545" s="750"/>
      <c r="O545" s="750"/>
      <c r="P545" s="750"/>
      <c r="Q545" s="750"/>
      <c r="R545" s="765"/>
      <c r="S545" s="749"/>
      <c r="T545" s="749"/>
      <c r="U545" s="750"/>
      <c r="V545" s="750"/>
      <c r="W545" s="750"/>
      <c r="X545" s="750"/>
      <c r="Y545" s="751"/>
      <c r="Z545" s="52"/>
    </row>
    <row r="546" spans="1:26">
      <c r="A546" s="771"/>
      <c r="B546" s="724"/>
      <c r="C546" s="728"/>
      <c r="D546" s="729"/>
      <c r="E546" s="729"/>
      <c r="F546" s="729"/>
      <c r="G546" s="729"/>
      <c r="H546" s="729"/>
      <c r="I546" s="889"/>
      <c r="J546" s="897"/>
      <c r="K546" s="897"/>
      <c r="L546" s="757"/>
      <c r="M546" s="757"/>
      <c r="N546" s="757"/>
      <c r="O546" s="757"/>
      <c r="P546" s="757"/>
      <c r="Q546" s="758"/>
      <c r="R546" s="759"/>
      <c r="S546" s="757"/>
      <c r="T546" s="757"/>
      <c r="U546" s="757"/>
      <c r="V546" s="757"/>
      <c r="W546" s="757"/>
      <c r="X546" s="758"/>
      <c r="Y546" s="778"/>
      <c r="Z546" s="52"/>
    </row>
    <row r="547" spans="1:26">
      <c r="A547" s="771"/>
      <c r="B547" s="726"/>
      <c r="C547" s="727"/>
      <c r="D547" s="143"/>
      <c r="E547" s="143"/>
      <c r="F547" s="143"/>
      <c r="G547" s="143"/>
      <c r="H547" s="143"/>
      <c r="I547" s="142"/>
      <c r="J547" s="897"/>
      <c r="K547" s="897"/>
      <c r="L547" s="761"/>
      <c r="M547" s="761"/>
      <c r="N547" s="761"/>
      <c r="O547" s="761"/>
      <c r="P547" s="761"/>
      <c r="Q547" s="762"/>
      <c r="R547" s="763"/>
      <c r="S547" s="764"/>
      <c r="T547" s="761"/>
      <c r="U547" s="761"/>
      <c r="V547" s="761"/>
      <c r="W547" s="761"/>
      <c r="X547" s="762"/>
      <c r="Y547" s="761"/>
      <c r="Z547" s="52"/>
    </row>
    <row r="548" spans="1:26">
      <c r="A548" s="771"/>
      <c r="B548" s="724"/>
      <c r="C548" s="641"/>
      <c r="D548" s="52"/>
      <c r="E548" s="52"/>
      <c r="F548" s="52"/>
      <c r="G548" s="52"/>
      <c r="H548" s="52"/>
      <c r="I548" s="51"/>
      <c r="J548" s="897"/>
      <c r="K548" s="897"/>
      <c r="L548" s="749"/>
      <c r="M548" s="749"/>
      <c r="N548" s="750"/>
      <c r="O548" s="750"/>
      <c r="P548" s="750"/>
      <c r="Q548" s="750"/>
      <c r="R548" s="765"/>
      <c r="S548" s="749"/>
      <c r="T548" s="749"/>
      <c r="U548" s="750"/>
      <c r="V548" s="750"/>
      <c r="W548" s="750"/>
      <c r="X548" s="750"/>
      <c r="Y548" s="751"/>
      <c r="Z548" s="52"/>
    </row>
    <row r="549" spans="1:26">
      <c r="A549" s="771"/>
      <c r="B549" s="724"/>
      <c r="C549" s="641"/>
      <c r="D549" s="52"/>
      <c r="E549" s="52"/>
      <c r="F549" s="52"/>
      <c r="G549" s="52"/>
      <c r="H549" s="52"/>
      <c r="I549" s="51"/>
      <c r="J549" s="897"/>
      <c r="K549" s="897"/>
      <c r="L549" s="757"/>
      <c r="M549" s="757"/>
      <c r="N549" s="757"/>
      <c r="O549" s="757"/>
      <c r="P549" s="757"/>
      <c r="Q549" s="758"/>
      <c r="R549" s="759"/>
      <c r="S549" s="757"/>
      <c r="T549" s="757"/>
      <c r="U549" s="757"/>
      <c r="V549" s="757"/>
      <c r="W549" s="757"/>
      <c r="X549" s="758"/>
      <c r="Y549" s="778"/>
      <c r="Z549" s="52"/>
    </row>
    <row r="550" spans="1:26">
      <c r="A550" s="772"/>
      <c r="B550" s="725"/>
      <c r="C550" s="723"/>
      <c r="D550" s="138"/>
      <c r="E550" s="138"/>
      <c r="F550" s="138"/>
      <c r="G550" s="138"/>
      <c r="H550" s="138"/>
      <c r="I550" s="137"/>
      <c r="J550" s="897"/>
      <c r="K550" s="897"/>
      <c r="L550" s="761"/>
      <c r="M550" s="761"/>
      <c r="N550" s="761"/>
      <c r="O550" s="761"/>
      <c r="P550" s="761"/>
      <c r="Q550" s="762"/>
      <c r="R550" s="763"/>
      <c r="S550" s="764"/>
      <c r="T550" s="761"/>
      <c r="U550" s="761"/>
      <c r="V550" s="761"/>
      <c r="W550" s="761"/>
      <c r="X550" s="762"/>
      <c r="Y550" s="761"/>
      <c r="Z550" s="52"/>
    </row>
    <row r="551" spans="1:26">
      <c r="A551" s="770"/>
      <c r="B551" s="822"/>
      <c r="C551" s="823"/>
      <c r="D551" s="848"/>
      <c r="E551" s="848"/>
      <c r="F551" s="848"/>
      <c r="G551" s="848"/>
      <c r="H551" s="848"/>
      <c r="I551" s="887"/>
      <c r="J551" s="897"/>
      <c r="K551" s="897"/>
      <c r="L551" s="894"/>
      <c r="M551" s="746"/>
      <c r="N551" s="734"/>
      <c r="O551" s="734"/>
      <c r="P551" s="734"/>
      <c r="Q551" s="734"/>
      <c r="R551" s="747"/>
      <c r="S551" s="745"/>
      <c r="T551" s="746"/>
      <c r="U551" s="734"/>
      <c r="V551" s="734"/>
      <c r="W551" s="734"/>
      <c r="X551" s="734"/>
      <c r="Y551" s="777"/>
      <c r="Z551" s="52"/>
    </row>
    <row r="552" spans="1:26">
      <c r="A552" s="771"/>
      <c r="B552" s="724"/>
      <c r="C552" s="641"/>
      <c r="D552" s="52"/>
      <c r="E552" s="52"/>
      <c r="F552" s="52"/>
      <c r="G552" s="52"/>
      <c r="H552" s="52"/>
      <c r="I552" s="51"/>
      <c r="J552" s="897"/>
      <c r="K552" s="897"/>
      <c r="L552" s="749"/>
      <c r="M552" s="749"/>
      <c r="N552" s="750"/>
      <c r="O552" s="750"/>
      <c r="P552" s="750"/>
      <c r="Q552" s="750"/>
      <c r="R552" s="751"/>
      <c r="S552" s="748"/>
      <c r="T552" s="749"/>
      <c r="U552" s="750"/>
      <c r="V552" s="750"/>
      <c r="W552" s="750"/>
      <c r="X552" s="750"/>
      <c r="Y552" s="751"/>
      <c r="Z552" s="52"/>
    </row>
    <row r="553" spans="1:26">
      <c r="A553" s="771"/>
      <c r="B553" s="724"/>
      <c r="C553" s="641"/>
      <c r="D553" s="52"/>
      <c r="E553" s="52"/>
      <c r="F553" s="52"/>
      <c r="G553" s="52"/>
      <c r="H553" s="52"/>
      <c r="I553" s="51"/>
      <c r="J553" s="897"/>
      <c r="K553" s="897"/>
      <c r="L553" s="749"/>
      <c r="M553" s="749"/>
      <c r="N553" s="750"/>
      <c r="O553" s="750"/>
      <c r="P553" s="750"/>
      <c r="Q553" s="750"/>
      <c r="R553" s="751"/>
      <c r="S553" s="748"/>
      <c r="T553" s="749"/>
      <c r="U553" s="750"/>
      <c r="V553" s="750"/>
      <c r="W553" s="750"/>
      <c r="X553" s="750"/>
      <c r="Y553" s="751"/>
      <c r="Z553" s="52"/>
    </row>
    <row r="554" spans="1:26">
      <c r="A554" s="771"/>
      <c r="B554" s="724"/>
      <c r="C554" s="641"/>
      <c r="D554" s="52"/>
      <c r="E554" s="52"/>
      <c r="F554" s="52"/>
      <c r="G554" s="52"/>
      <c r="H554" s="52"/>
      <c r="I554" s="51"/>
      <c r="J554" s="897"/>
      <c r="K554" s="897"/>
      <c r="L554" s="749"/>
      <c r="M554" s="749"/>
      <c r="N554" s="750"/>
      <c r="O554" s="750"/>
      <c r="P554" s="750"/>
      <c r="Q554" s="750"/>
      <c r="R554" s="751"/>
      <c r="S554" s="748"/>
      <c r="T554" s="749"/>
      <c r="U554" s="750"/>
      <c r="V554" s="750"/>
      <c r="W554" s="750"/>
      <c r="X554" s="750"/>
      <c r="Y554" s="751"/>
      <c r="Z554" s="52"/>
    </row>
    <row r="555" spans="1:26">
      <c r="A555" s="771"/>
      <c r="B555" s="724"/>
      <c r="C555" s="641"/>
      <c r="D555" s="52"/>
      <c r="E555" s="52"/>
      <c r="F555" s="52"/>
      <c r="G555" s="52"/>
      <c r="H555" s="52"/>
      <c r="I555" s="51"/>
      <c r="J555" s="897"/>
      <c r="K555" s="897"/>
      <c r="L555" s="749"/>
      <c r="M555" s="749"/>
      <c r="N555" s="750"/>
      <c r="O555" s="750"/>
      <c r="P555" s="750"/>
      <c r="Q555" s="750"/>
      <c r="R555" s="751"/>
      <c r="S555" s="748"/>
      <c r="T555" s="749"/>
      <c r="U555" s="750"/>
      <c r="V555" s="750"/>
      <c r="W555" s="750"/>
      <c r="X555" s="750"/>
      <c r="Y555" s="751"/>
      <c r="Z555" s="52"/>
    </row>
    <row r="556" spans="1:26">
      <c r="A556" s="771"/>
      <c r="B556" s="725"/>
      <c r="C556" s="723"/>
      <c r="D556" s="138"/>
      <c r="E556" s="138"/>
      <c r="F556" s="138"/>
      <c r="G556" s="138"/>
      <c r="H556" s="138"/>
      <c r="I556" s="137"/>
      <c r="J556" s="897"/>
      <c r="K556" s="897"/>
      <c r="L556" s="753"/>
      <c r="M556" s="753"/>
      <c r="N556" s="754"/>
      <c r="O556" s="754"/>
      <c r="P556" s="754"/>
      <c r="Q556" s="754"/>
      <c r="R556" s="755"/>
      <c r="S556" s="752"/>
      <c r="T556" s="753"/>
      <c r="U556" s="754"/>
      <c r="V556" s="754"/>
      <c r="W556" s="754"/>
      <c r="X556" s="754"/>
      <c r="Y556" s="755"/>
      <c r="Z556" s="52"/>
    </row>
    <row r="557" spans="1:26">
      <c r="A557" s="771"/>
      <c r="B557" s="724"/>
      <c r="C557" s="641"/>
      <c r="D557" s="52"/>
      <c r="E557" s="52"/>
      <c r="F557" s="52"/>
      <c r="G557" s="52"/>
      <c r="H557" s="52"/>
      <c r="I557" s="51"/>
      <c r="J557" s="897"/>
      <c r="K557" s="897"/>
      <c r="L557" s="749"/>
      <c r="M557" s="749"/>
      <c r="N557" s="750"/>
      <c r="O557" s="750"/>
      <c r="P557" s="750"/>
      <c r="Q557" s="750"/>
      <c r="R557" s="751"/>
      <c r="S557" s="748"/>
      <c r="T557" s="749"/>
      <c r="U557" s="750"/>
      <c r="V557" s="750"/>
      <c r="W557" s="750"/>
      <c r="X557" s="750"/>
      <c r="Y557" s="751"/>
      <c r="Z557" s="52"/>
    </row>
    <row r="558" spans="1:26">
      <c r="A558" s="771"/>
      <c r="B558" s="724"/>
      <c r="C558" s="641"/>
      <c r="D558" s="52"/>
      <c r="E558" s="52"/>
      <c r="F558" s="52"/>
      <c r="G558" s="52"/>
      <c r="H558" s="52"/>
      <c r="I558" s="51"/>
      <c r="J558" s="897"/>
      <c r="K558" s="897"/>
      <c r="L558" s="749"/>
      <c r="M558" s="749"/>
      <c r="N558" s="750"/>
      <c r="O558" s="750"/>
      <c r="P558" s="750"/>
      <c r="Q558" s="750"/>
      <c r="R558" s="751"/>
      <c r="S558" s="748"/>
      <c r="T558" s="749"/>
      <c r="U558" s="750"/>
      <c r="V558" s="750"/>
      <c r="W558" s="750"/>
      <c r="X558" s="750"/>
      <c r="Y558" s="751"/>
      <c r="Z558" s="52"/>
    </row>
    <row r="559" spans="1:26">
      <c r="A559" s="771"/>
      <c r="B559" s="724"/>
      <c r="C559" s="641"/>
      <c r="D559" s="52"/>
      <c r="E559" s="52"/>
      <c r="F559" s="52"/>
      <c r="G559" s="52"/>
      <c r="H559" s="52"/>
      <c r="I559" s="51"/>
      <c r="J559" s="897"/>
      <c r="K559" s="897"/>
      <c r="L559" s="749"/>
      <c r="M559" s="749"/>
      <c r="N559" s="750"/>
      <c r="O559" s="750"/>
      <c r="P559" s="750"/>
      <c r="Q559" s="750"/>
      <c r="R559" s="751"/>
      <c r="S559" s="748"/>
      <c r="T559" s="749"/>
      <c r="U559" s="750"/>
      <c r="V559" s="750"/>
      <c r="W559" s="750"/>
      <c r="X559" s="750"/>
      <c r="Y559" s="751"/>
      <c r="Z559" s="52"/>
    </row>
    <row r="560" spans="1:26">
      <c r="A560" s="771"/>
      <c r="B560" s="724"/>
      <c r="C560" s="641"/>
      <c r="D560" s="52"/>
      <c r="E560" s="52"/>
      <c r="F560" s="52"/>
      <c r="G560" s="52"/>
      <c r="H560" s="52"/>
      <c r="I560" s="51"/>
      <c r="J560" s="897"/>
      <c r="K560" s="897"/>
      <c r="L560" s="749"/>
      <c r="M560" s="749"/>
      <c r="N560" s="750"/>
      <c r="O560" s="750"/>
      <c r="P560" s="750"/>
      <c r="Q560" s="750"/>
      <c r="R560" s="751"/>
      <c r="S560" s="748"/>
      <c r="T560" s="749"/>
      <c r="U560" s="750"/>
      <c r="V560" s="750"/>
      <c r="W560" s="750"/>
      <c r="X560" s="750"/>
      <c r="Y560" s="751"/>
      <c r="Z560" s="52"/>
    </row>
    <row r="561" spans="1:26">
      <c r="A561" s="771"/>
      <c r="B561" s="724"/>
      <c r="C561" s="641"/>
      <c r="D561" s="52"/>
      <c r="E561" s="52"/>
      <c r="F561" s="52"/>
      <c r="G561" s="52"/>
      <c r="H561" s="52"/>
      <c r="I561" s="51"/>
      <c r="J561" s="897"/>
      <c r="K561" s="897"/>
      <c r="L561" s="749"/>
      <c r="M561" s="749"/>
      <c r="N561" s="750"/>
      <c r="O561" s="750"/>
      <c r="P561" s="750"/>
      <c r="Q561" s="750"/>
      <c r="R561" s="751"/>
      <c r="S561" s="748"/>
      <c r="T561" s="749"/>
      <c r="U561" s="750"/>
      <c r="V561" s="750"/>
      <c r="W561" s="750"/>
      <c r="X561" s="750"/>
      <c r="Y561" s="751"/>
      <c r="Z561" s="52"/>
    </row>
    <row r="562" spans="1:26">
      <c r="A562" s="771"/>
      <c r="B562" s="724"/>
      <c r="C562" s="641"/>
      <c r="D562" s="52"/>
      <c r="E562" s="52"/>
      <c r="F562" s="52"/>
      <c r="G562" s="52"/>
      <c r="H562" s="52"/>
      <c r="I562" s="51"/>
      <c r="J562" s="897"/>
      <c r="K562" s="897"/>
      <c r="L562" s="844"/>
      <c r="M562" s="749"/>
      <c r="N562" s="750"/>
      <c r="O562" s="750"/>
      <c r="P562" s="750"/>
      <c r="Q562" s="750"/>
      <c r="R562" s="751"/>
      <c r="S562" s="748"/>
      <c r="T562" s="749"/>
      <c r="U562" s="750"/>
      <c r="V562" s="750"/>
      <c r="W562" s="750"/>
      <c r="X562" s="750"/>
      <c r="Y562" s="751"/>
      <c r="Z562" s="52"/>
    </row>
    <row r="563" spans="1:26">
      <c r="A563" s="771"/>
      <c r="B563" s="724"/>
      <c r="C563" s="641"/>
      <c r="D563" s="52"/>
      <c r="E563" s="52"/>
      <c r="F563" s="52"/>
      <c r="G563" s="52"/>
      <c r="H563" s="52"/>
      <c r="I563" s="51"/>
      <c r="J563" s="897"/>
      <c r="K563" s="897"/>
      <c r="L563" s="749"/>
      <c r="M563" s="749"/>
      <c r="N563" s="750"/>
      <c r="O563" s="750"/>
      <c r="P563" s="750"/>
      <c r="Q563" s="756"/>
      <c r="R563" s="750"/>
      <c r="S563" s="748"/>
      <c r="T563" s="749"/>
      <c r="U563" s="750"/>
      <c r="V563" s="750"/>
      <c r="W563" s="750"/>
      <c r="X563" s="750"/>
      <c r="Y563" s="751"/>
      <c r="Z563" s="52"/>
    </row>
    <row r="564" spans="1:26">
      <c r="A564" s="771"/>
      <c r="B564" s="724"/>
      <c r="C564" s="641"/>
      <c r="D564" s="52"/>
      <c r="E564" s="52"/>
      <c r="F564" s="52"/>
      <c r="G564" s="52"/>
      <c r="H564" s="52"/>
      <c r="I564" s="51"/>
      <c r="J564" s="897"/>
      <c r="K564" s="897"/>
      <c r="L564" s="778"/>
      <c r="M564" s="757"/>
      <c r="N564" s="757"/>
      <c r="O564" s="757"/>
      <c r="P564" s="757"/>
      <c r="Q564" s="758"/>
      <c r="R564" s="759"/>
      <c r="S564" s="757"/>
      <c r="T564" s="757"/>
      <c r="U564" s="757"/>
      <c r="V564" s="757"/>
      <c r="W564" s="757"/>
      <c r="X564" s="758"/>
      <c r="Y564" s="778"/>
      <c r="Z564" s="52"/>
    </row>
    <row r="565" spans="1:26">
      <c r="A565" s="771"/>
      <c r="B565" s="724"/>
      <c r="C565" s="641"/>
      <c r="D565" s="52"/>
      <c r="E565" s="52"/>
      <c r="F565" s="52"/>
      <c r="G565" s="52"/>
      <c r="H565" s="52"/>
      <c r="I565" s="51"/>
      <c r="J565" s="897"/>
      <c r="K565" s="897"/>
      <c r="L565" s="757"/>
      <c r="M565" s="757"/>
      <c r="N565" s="757"/>
      <c r="O565" s="757"/>
      <c r="P565" s="757"/>
      <c r="Q565" s="758"/>
      <c r="R565" s="759"/>
      <c r="S565" s="757"/>
      <c r="T565" s="757"/>
      <c r="U565" s="757"/>
      <c r="V565" s="757"/>
      <c r="W565" s="757"/>
      <c r="X565" s="758"/>
      <c r="Y565" s="778"/>
      <c r="Z565" s="52"/>
    </row>
    <row r="566" spans="1:26">
      <c r="A566" s="771"/>
      <c r="B566" s="724"/>
      <c r="C566" s="641"/>
      <c r="D566" s="52"/>
      <c r="E566" s="52"/>
      <c r="F566" s="52"/>
      <c r="G566" s="52"/>
      <c r="H566" s="52"/>
      <c r="I566" s="51"/>
      <c r="J566" s="897"/>
      <c r="K566" s="897"/>
      <c r="L566" s="757"/>
      <c r="M566" s="757"/>
      <c r="N566" s="757"/>
      <c r="O566" s="757"/>
      <c r="P566" s="757"/>
      <c r="Q566" s="758"/>
      <c r="R566" s="759"/>
      <c r="S566" s="757"/>
      <c r="T566" s="757"/>
      <c r="U566" s="757"/>
      <c r="V566" s="757"/>
      <c r="W566" s="757"/>
      <c r="X566" s="758"/>
      <c r="Y566" s="778"/>
      <c r="Z566" s="52"/>
    </row>
    <row r="567" spans="1:26">
      <c r="A567" s="771"/>
      <c r="B567" s="724"/>
      <c r="C567" s="641"/>
      <c r="D567" s="52"/>
      <c r="E567" s="52"/>
      <c r="F567" s="52"/>
      <c r="G567" s="52"/>
      <c r="H567" s="52"/>
      <c r="I567" s="51"/>
      <c r="J567" s="897"/>
      <c r="K567" s="897"/>
      <c r="L567" s="757"/>
      <c r="M567" s="757"/>
      <c r="N567" s="757"/>
      <c r="O567" s="757"/>
      <c r="P567" s="757"/>
      <c r="Q567" s="758"/>
      <c r="R567" s="759"/>
      <c r="S567" s="757"/>
      <c r="T567" s="757"/>
      <c r="U567" s="757"/>
      <c r="V567" s="757"/>
      <c r="W567" s="757"/>
      <c r="X567" s="758"/>
      <c r="Y567" s="778"/>
      <c r="Z567" s="52"/>
    </row>
    <row r="568" spans="1:26">
      <c r="A568" s="771"/>
      <c r="B568" s="726"/>
      <c r="C568" s="727"/>
      <c r="D568" s="143"/>
      <c r="E568" s="143"/>
      <c r="F568" s="143"/>
      <c r="G568" s="143"/>
      <c r="H568" s="143"/>
      <c r="I568" s="142"/>
      <c r="J568" s="897"/>
      <c r="K568" s="897"/>
      <c r="L568" s="761"/>
      <c r="M568" s="761"/>
      <c r="N568" s="761"/>
      <c r="O568" s="761"/>
      <c r="P568" s="761"/>
      <c r="Q568" s="762"/>
      <c r="R568" s="763"/>
      <c r="S568" s="764"/>
      <c r="T568" s="761"/>
      <c r="U568" s="761"/>
      <c r="V568" s="761"/>
      <c r="W568" s="761"/>
      <c r="X568" s="762"/>
      <c r="Y568" s="761"/>
      <c r="Z568" s="52"/>
    </row>
    <row r="569" spans="1:26">
      <c r="A569" s="771"/>
      <c r="B569" s="724"/>
      <c r="C569" s="641"/>
      <c r="D569" s="52"/>
      <c r="E569" s="52"/>
      <c r="F569" s="52"/>
      <c r="G569" s="52"/>
      <c r="H569" s="52"/>
      <c r="I569" s="51"/>
      <c r="J569" s="897"/>
      <c r="K569" s="897"/>
      <c r="L569" s="749"/>
      <c r="M569" s="749"/>
      <c r="N569" s="750"/>
      <c r="O569" s="750"/>
      <c r="P569" s="750"/>
      <c r="Q569" s="750"/>
      <c r="R569" s="765"/>
      <c r="S569" s="749"/>
      <c r="T569" s="749"/>
      <c r="U569" s="750"/>
      <c r="V569" s="750"/>
      <c r="W569" s="750"/>
      <c r="X569" s="750"/>
      <c r="Y569" s="751"/>
      <c r="Z569" s="52"/>
    </row>
    <row r="570" spans="1:26">
      <c r="A570" s="771"/>
      <c r="B570" s="724"/>
      <c r="C570" s="641"/>
      <c r="D570" s="52"/>
      <c r="E570" s="52"/>
      <c r="F570" s="52"/>
      <c r="G570" s="52"/>
      <c r="H570" s="52"/>
      <c r="I570" s="51"/>
      <c r="J570" s="897"/>
      <c r="K570" s="897"/>
      <c r="L570" s="757"/>
      <c r="M570" s="757"/>
      <c r="N570" s="757"/>
      <c r="O570" s="757"/>
      <c r="P570" s="757"/>
      <c r="Q570" s="758"/>
      <c r="R570" s="759"/>
      <c r="S570" s="757"/>
      <c r="T570" s="757"/>
      <c r="U570" s="757"/>
      <c r="V570" s="757"/>
      <c r="W570" s="757"/>
      <c r="X570" s="758"/>
      <c r="Y570" s="778"/>
      <c r="Z570" s="52"/>
    </row>
    <row r="571" spans="1:26">
      <c r="A571" s="771"/>
      <c r="B571" s="725"/>
      <c r="C571" s="723"/>
      <c r="D571" s="138"/>
      <c r="E571" s="138"/>
      <c r="F571" s="138"/>
      <c r="G571" s="138"/>
      <c r="H571" s="138"/>
      <c r="I571" s="137"/>
      <c r="J571" s="897"/>
      <c r="K571" s="897"/>
      <c r="L571" s="761"/>
      <c r="M571" s="761"/>
      <c r="N571" s="761"/>
      <c r="O571" s="761"/>
      <c r="P571" s="761"/>
      <c r="Q571" s="762"/>
      <c r="R571" s="763"/>
      <c r="S571" s="761"/>
      <c r="T571" s="761"/>
      <c r="U571" s="761"/>
      <c r="V571" s="761"/>
      <c r="W571" s="761"/>
      <c r="X571" s="762"/>
      <c r="Y571" s="761"/>
      <c r="Z571" s="52"/>
    </row>
    <row r="572" spans="1:26">
      <c r="A572" s="771"/>
      <c r="B572" s="724"/>
      <c r="C572" s="641"/>
      <c r="D572" s="52"/>
      <c r="E572" s="52"/>
      <c r="F572" s="52"/>
      <c r="G572" s="52"/>
      <c r="H572" s="52"/>
      <c r="I572" s="51"/>
      <c r="J572" s="897"/>
      <c r="K572" s="897"/>
      <c r="L572" s="749"/>
      <c r="M572" s="749"/>
      <c r="N572" s="750"/>
      <c r="O572" s="750"/>
      <c r="P572" s="750"/>
      <c r="Q572" s="750"/>
      <c r="R572" s="765"/>
      <c r="S572" s="749"/>
      <c r="T572" s="749"/>
      <c r="U572" s="750"/>
      <c r="V572" s="750"/>
      <c r="W572" s="750"/>
      <c r="X572" s="750"/>
      <c r="Y572" s="751"/>
      <c r="Z572" s="52"/>
    </row>
    <row r="573" spans="1:26">
      <c r="A573" s="771"/>
      <c r="B573" s="724"/>
      <c r="C573" s="641"/>
      <c r="D573" s="52"/>
      <c r="E573" s="52"/>
      <c r="F573" s="52"/>
      <c r="G573" s="52"/>
      <c r="H573" s="52"/>
      <c r="I573" s="51"/>
      <c r="J573" s="897"/>
      <c r="K573" s="897"/>
      <c r="L573" s="757"/>
      <c r="M573" s="757"/>
      <c r="N573" s="757"/>
      <c r="O573" s="757"/>
      <c r="P573" s="757"/>
      <c r="Q573" s="758"/>
      <c r="R573" s="759"/>
      <c r="S573" s="757"/>
      <c r="T573" s="757"/>
      <c r="U573" s="757"/>
      <c r="V573" s="757"/>
      <c r="W573" s="757"/>
      <c r="X573" s="758"/>
      <c r="Y573" s="778"/>
      <c r="Z573" s="52"/>
    </row>
    <row r="574" spans="1:26">
      <c r="A574" s="771"/>
      <c r="B574" s="725"/>
      <c r="C574" s="723"/>
      <c r="D574" s="138"/>
      <c r="E574" s="138"/>
      <c r="F574" s="138"/>
      <c r="G574" s="138"/>
      <c r="H574" s="138"/>
      <c r="I574" s="137"/>
      <c r="J574" s="897"/>
      <c r="K574" s="897"/>
      <c r="L574" s="761"/>
      <c r="M574" s="761"/>
      <c r="N574" s="761"/>
      <c r="O574" s="761"/>
      <c r="P574" s="761"/>
      <c r="Q574" s="762"/>
      <c r="R574" s="763"/>
      <c r="S574" s="764"/>
      <c r="T574" s="761"/>
      <c r="U574" s="761"/>
      <c r="V574" s="761"/>
      <c r="W574" s="761"/>
      <c r="X574" s="762"/>
      <c r="Y574" s="761"/>
      <c r="Z574" s="52"/>
    </row>
    <row r="575" spans="1:26">
      <c r="A575" s="771"/>
      <c r="B575" s="724"/>
      <c r="C575" s="641"/>
      <c r="D575" s="52"/>
      <c r="E575" s="52"/>
      <c r="F575" s="52"/>
      <c r="G575" s="52"/>
      <c r="H575" s="52"/>
      <c r="I575" s="51"/>
      <c r="J575" s="897"/>
      <c r="K575" s="897"/>
      <c r="L575" s="749"/>
      <c r="M575" s="749"/>
      <c r="N575" s="750"/>
      <c r="O575" s="750"/>
      <c r="P575" s="750"/>
      <c r="Q575" s="750"/>
      <c r="R575" s="765"/>
      <c r="S575" s="749"/>
      <c r="T575" s="749"/>
      <c r="U575" s="750"/>
      <c r="V575" s="750"/>
      <c r="W575" s="750"/>
      <c r="X575" s="750"/>
      <c r="Y575" s="751"/>
      <c r="Z575" s="52"/>
    </row>
    <row r="576" spans="1:26">
      <c r="A576" s="771"/>
      <c r="B576" s="724"/>
      <c r="C576" s="641"/>
      <c r="D576" s="52"/>
      <c r="E576" s="52"/>
      <c r="F576" s="52"/>
      <c r="G576" s="52"/>
      <c r="H576" s="52"/>
      <c r="I576" s="51"/>
      <c r="J576" s="897"/>
      <c r="K576" s="897"/>
      <c r="L576" s="757"/>
      <c r="M576" s="757"/>
      <c r="N576" s="757"/>
      <c r="O576" s="757"/>
      <c r="P576" s="757"/>
      <c r="Q576" s="758"/>
      <c r="R576" s="759"/>
      <c r="S576" s="757"/>
      <c r="T576" s="757"/>
      <c r="U576" s="757"/>
      <c r="V576" s="757"/>
      <c r="W576" s="757"/>
      <c r="X576" s="758"/>
      <c r="Y576" s="778"/>
      <c r="Z576" s="52"/>
    </row>
    <row r="577" spans="1:26">
      <c r="A577" s="771"/>
      <c r="B577" s="724"/>
      <c r="C577" s="641"/>
      <c r="D577" s="52"/>
      <c r="E577" s="52"/>
      <c r="F577" s="52"/>
      <c r="G577" s="52"/>
      <c r="H577" s="52"/>
      <c r="I577" s="51"/>
      <c r="J577" s="897"/>
      <c r="K577" s="897"/>
      <c r="L577" s="761"/>
      <c r="M577" s="761"/>
      <c r="N577" s="761"/>
      <c r="O577" s="761"/>
      <c r="P577" s="761"/>
      <c r="Q577" s="762"/>
      <c r="R577" s="763"/>
      <c r="S577" s="764"/>
      <c r="T577" s="761"/>
      <c r="U577" s="761"/>
      <c r="V577" s="761"/>
      <c r="W577" s="761"/>
      <c r="X577" s="762"/>
      <c r="Y577" s="761"/>
      <c r="Z577" s="52"/>
    </row>
    <row r="578" spans="1:26">
      <c r="A578" s="771"/>
      <c r="B578" s="817"/>
      <c r="C578" s="818"/>
      <c r="D578" s="816"/>
      <c r="E578" s="816"/>
      <c r="F578" s="816"/>
      <c r="G578" s="816"/>
      <c r="H578" s="816"/>
      <c r="I578" s="888"/>
      <c r="J578" s="897"/>
      <c r="K578" s="897"/>
      <c r="L578" s="749"/>
      <c r="M578" s="749"/>
      <c r="N578" s="750"/>
      <c r="O578" s="750"/>
      <c r="P578" s="750"/>
      <c r="Q578" s="750"/>
      <c r="R578" s="765"/>
      <c r="S578" s="749"/>
      <c r="T578" s="749"/>
      <c r="U578" s="750"/>
      <c r="V578" s="750"/>
      <c r="W578" s="750"/>
      <c r="X578" s="750"/>
      <c r="Y578" s="751"/>
      <c r="Z578" s="52"/>
    </row>
    <row r="579" spans="1:26">
      <c r="A579" s="771"/>
      <c r="B579" s="724"/>
      <c r="C579" s="641"/>
      <c r="D579" s="52"/>
      <c r="E579" s="52"/>
      <c r="F579" s="52"/>
      <c r="G579" s="52"/>
      <c r="H579" s="52"/>
      <c r="I579" s="51"/>
      <c r="J579" s="897"/>
      <c r="K579" s="897"/>
      <c r="L579" s="757"/>
      <c r="M579" s="757"/>
      <c r="N579" s="757"/>
      <c r="O579" s="757"/>
      <c r="P579" s="757"/>
      <c r="Q579" s="758"/>
      <c r="R579" s="759"/>
      <c r="S579" s="757"/>
      <c r="T579" s="757"/>
      <c r="U579" s="757"/>
      <c r="V579" s="757"/>
      <c r="W579" s="757"/>
      <c r="X579" s="758"/>
      <c r="Y579" s="778"/>
      <c r="Z579" s="52"/>
    </row>
    <row r="580" spans="1:26">
      <c r="A580" s="771"/>
      <c r="B580" s="725"/>
      <c r="C580" s="723"/>
      <c r="D580" s="138"/>
      <c r="E580" s="138"/>
      <c r="F580" s="138"/>
      <c r="G580" s="138"/>
      <c r="H580" s="138"/>
      <c r="I580" s="137"/>
      <c r="J580" s="897"/>
      <c r="K580" s="897"/>
      <c r="L580" s="761"/>
      <c r="M580" s="761"/>
      <c r="N580" s="761"/>
      <c r="O580" s="761"/>
      <c r="P580" s="761"/>
      <c r="Q580" s="762"/>
      <c r="R580" s="763"/>
      <c r="S580" s="764"/>
      <c r="T580" s="761"/>
      <c r="U580" s="761"/>
      <c r="V580" s="761"/>
      <c r="W580" s="761"/>
      <c r="X580" s="762"/>
      <c r="Y580" s="761"/>
      <c r="Z580" s="52"/>
    </row>
    <row r="581" spans="1:26">
      <c r="A581" s="771"/>
      <c r="B581" s="724"/>
      <c r="C581" s="641"/>
      <c r="D581" s="52"/>
      <c r="E581" s="52"/>
      <c r="F581" s="52"/>
      <c r="G581" s="52"/>
      <c r="H581" s="52"/>
      <c r="I581" s="51"/>
      <c r="J581" s="897"/>
      <c r="K581" s="897"/>
      <c r="L581" s="749"/>
      <c r="M581" s="749"/>
      <c r="N581" s="750"/>
      <c r="O581" s="750"/>
      <c r="P581" s="750"/>
      <c r="Q581" s="750"/>
      <c r="R581" s="765"/>
      <c r="S581" s="749"/>
      <c r="T581" s="749"/>
      <c r="U581" s="750"/>
      <c r="V581" s="750"/>
      <c r="W581" s="750"/>
      <c r="X581" s="750"/>
      <c r="Y581" s="751"/>
      <c r="Z581" s="52"/>
    </row>
    <row r="582" spans="1:26">
      <c r="A582" s="771"/>
      <c r="B582" s="724"/>
      <c r="C582" s="641"/>
      <c r="D582" s="52"/>
      <c r="E582" s="52"/>
      <c r="F582" s="52"/>
      <c r="G582" s="52"/>
      <c r="H582" s="52"/>
      <c r="I582" s="51"/>
      <c r="J582" s="897"/>
      <c r="K582" s="897"/>
      <c r="L582" s="757"/>
      <c r="M582" s="757"/>
      <c r="N582" s="757"/>
      <c r="O582" s="757"/>
      <c r="P582" s="757"/>
      <c r="Q582" s="758"/>
      <c r="R582" s="759"/>
      <c r="S582" s="757"/>
      <c r="T582" s="757"/>
      <c r="U582" s="757"/>
      <c r="V582" s="757"/>
      <c r="W582" s="757"/>
      <c r="X582" s="758"/>
      <c r="Y582" s="778"/>
      <c r="Z582" s="52"/>
    </row>
    <row r="583" spans="1:26">
      <c r="A583" s="771"/>
      <c r="B583" s="725"/>
      <c r="C583" s="723"/>
      <c r="D583" s="138"/>
      <c r="E583" s="138"/>
      <c r="F583" s="138"/>
      <c r="G583" s="138"/>
      <c r="H583" s="138"/>
      <c r="I583" s="137"/>
      <c r="J583" s="897"/>
      <c r="K583" s="897"/>
      <c r="L583" s="761"/>
      <c r="M583" s="761"/>
      <c r="N583" s="761"/>
      <c r="O583" s="761"/>
      <c r="P583" s="761"/>
      <c r="Q583" s="762"/>
      <c r="R583" s="763"/>
      <c r="S583" s="764"/>
      <c r="T583" s="761"/>
      <c r="U583" s="761"/>
      <c r="V583" s="761"/>
      <c r="W583" s="761"/>
      <c r="X583" s="762"/>
      <c r="Y583" s="761"/>
      <c r="Z583" s="52"/>
    </row>
    <row r="584" spans="1:26">
      <c r="A584" s="771"/>
      <c r="B584" s="724"/>
      <c r="C584" s="641"/>
      <c r="D584" s="52"/>
      <c r="E584" s="52"/>
      <c r="F584" s="52"/>
      <c r="G584" s="52"/>
      <c r="H584" s="52"/>
      <c r="I584" s="51"/>
      <c r="J584" s="897"/>
      <c r="K584" s="897"/>
      <c r="L584" s="749"/>
      <c r="M584" s="749"/>
      <c r="N584" s="750"/>
      <c r="O584" s="750"/>
      <c r="P584" s="750"/>
      <c r="Q584" s="750"/>
      <c r="R584" s="765"/>
      <c r="S584" s="749"/>
      <c r="T584" s="749"/>
      <c r="U584" s="750"/>
      <c r="V584" s="750"/>
      <c r="W584" s="750"/>
      <c r="X584" s="750"/>
      <c r="Y584" s="751"/>
      <c r="Z584" s="52"/>
    </row>
    <row r="585" spans="1:26">
      <c r="A585" s="771"/>
      <c r="B585" s="724"/>
      <c r="C585" s="641"/>
      <c r="D585" s="52"/>
      <c r="E585" s="52"/>
      <c r="F585" s="52"/>
      <c r="G585" s="52"/>
      <c r="H585" s="52"/>
      <c r="I585" s="51"/>
      <c r="J585" s="897"/>
      <c r="K585" s="897"/>
      <c r="L585" s="757"/>
      <c r="M585" s="757"/>
      <c r="N585" s="757"/>
      <c r="O585" s="757"/>
      <c r="P585" s="757"/>
      <c r="Q585" s="758"/>
      <c r="R585" s="759"/>
      <c r="S585" s="757"/>
      <c r="T585" s="757"/>
      <c r="U585" s="757"/>
      <c r="V585" s="757"/>
      <c r="W585" s="757"/>
      <c r="X585" s="758"/>
      <c r="Y585" s="778"/>
      <c r="Z585" s="52"/>
    </row>
    <row r="586" spans="1:26">
      <c r="A586" s="771"/>
      <c r="B586" s="725"/>
      <c r="C586" s="723"/>
      <c r="D586" s="138"/>
      <c r="E586" s="138"/>
      <c r="F586" s="138"/>
      <c r="G586" s="138"/>
      <c r="H586" s="138"/>
      <c r="I586" s="137"/>
      <c r="J586" s="897"/>
      <c r="K586" s="897"/>
      <c r="L586" s="761"/>
      <c r="M586" s="761"/>
      <c r="N586" s="761"/>
      <c r="O586" s="761"/>
      <c r="P586" s="761"/>
      <c r="Q586" s="762"/>
      <c r="R586" s="763"/>
      <c r="S586" s="764"/>
      <c r="T586" s="761"/>
      <c r="U586" s="761"/>
      <c r="V586" s="761"/>
      <c r="W586" s="761"/>
      <c r="X586" s="762"/>
      <c r="Y586" s="761"/>
      <c r="Z586" s="52"/>
    </row>
    <row r="587" spans="1:26">
      <c r="A587" s="771"/>
      <c r="B587" s="724"/>
      <c r="C587" s="728"/>
      <c r="D587" s="729"/>
      <c r="E587" s="729"/>
      <c r="F587" s="729"/>
      <c r="G587" s="729"/>
      <c r="H587" s="729"/>
      <c r="I587" s="889"/>
      <c r="J587" s="897"/>
      <c r="K587" s="897"/>
      <c r="L587" s="749"/>
      <c r="M587" s="749"/>
      <c r="N587" s="750"/>
      <c r="O587" s="750"/>
      <c r="P587" s="750"/>
      <c r="Q587" s="750"/>
      <c r="R587" s="765"/>
      <c r="S587" s="749"/>
      <c r="T587" s="749"/>
      <c r="U587" s="750"/>
      <c r="V587" s="750"/>
      <c r="W587" s="750"/>
      <c r="X587" s="750"/>
      <c r="Y587" s="751"/>
      <c r="Z587" s="52"/>
    </row>
    <row r="588" spans="1:26">
      <c r="A588" s="771"/>
      <c r="B588" s="724"/>
      <c r="C588" s="728"/>
      <c r="D588" s="729"/>
      <c r="E588" s="729"/>
      <c r="F588" s="729"/>
      <c r="G588" s="729"/>
      <c r="H588" s="729"/>
      <c r="I588" s="889"/>
      <c r="J588" s="897"/>
      <c r="K588" s="897"/>
      <c r="L588" s="757"/>
      <c r="M588" s="757"/>
      <c r="N588" s="757"/>
      <c r="O588" s="757"/>
      <c r="P588" s="757"/>
      <c r="Q588" s="758"/>
      <c r="R588" s="759"/>
      <c r="S588" s="757"/>
      <c r="T588" s="757"/>
      <c r="U588" s="757"/>
      <c r="V588" s="757"/>
      <c r="W588" s="757"/>
      <c r="X588" s="758"/>
      <c r="Y588" s="778"/>
      <c r="Z588" s="52"/>
    </row>
    <row r="589" spans="1:26">
      <c r="A589" s="771"/>
      <c r="B589" s="726"/>
      <c r="C589" s="727"/>
      <c r="D589" s="143"/>
      <c r="E589" s="143"/>
      <c r="F589" s="143"/>
      <c r="G589" s="143"/>
      <c r="H589" s="143"/>
      <c r="I589" s="142"/>
      <c r="J589" s="897"/>
      <c r="K589" s="897"/>
      <c r="L589" s="761"/>
      <c r="M589" s="761"/>
      <c r="N589" s="761"/>
      <c r="O589" s="761"/>
      <c r="P589" s="761"/>
      <c r="Q589" s="762"/>
      <c r="R589" s="763"/>
      <c r="S589" s="764"/>
      <c r="T589" s="761"/>
      <c r="U589" s="761"/>
      <c r="V589" s="761"/>
      <c r="W589" s="761"/>
      <c r="X589" s="762"/>
      <c r="Y589" s="761"/>
      <c r="Z589" s="52"/>
    </row>
    <row r="590" spans="1:26">
      <c r="A590" s="771"/>
      <c r="B590" s="724"/>
      <c r="C590" s="641"/>
      <c r="D590" s="52"/>
      <c r="E590" s="52"/>
      <c r="F590" s="52"/>
      <c r="G590" s="52"/>
      <c r="H590" s="52"/>
      <c r="I590" s="51"/>
      <c r="J590" s="897"/>
      <c r="K590" s="897"/>
      <c r="L590" s="749"/>
      <c r="M590" s="749"/>
      <c r="N590" s="750"/>
      <c r="O590" s="750"/>
      <c r="P590" s="750"/>
      <c r="Q590" s="750"/>
      <c r="R590" s="765"/>
      <c r="S590" s="749"/>
      <c r="T590" s="749"/>
      <c r="U590" s="750"/>
      <c r="V590" s="750"/>
      <c r="W590" s="750"/>
      <c r="X590" s="750"/>
      <c r="Y590" s="751"/>
      <c r="Z590" s="52"/>
    </row>
    <row r="591" spans="1:26">
      <c r="A591" s="771"/>
      <c r="B591" s="724"/>
      <c r="C591" s="641"/>
      <c r="D591" s="52"/>
      <c r="E591" s="52"/>
      <c r="F591" s="52"/>
      <c r="G591" s="52"/>
      <c r="H591" s="52"/>
      <c r="I591" s="51"/>
      <c r="J591" s="897"/>
      <c r="K591" s="897"/>
      <c r="L591" s="757"/>
      <c r="M591" s="757"/>
      <c r="N591" s="757"/>
      <c r="O591" s="757"/>
      <c r="P591" s="757"/>
      <c r="Q591" s="758"/>
      <c r="R591" s="759"/>
      <c r="S591" s="757"/>
      <c r="T591" s="757"/>
      <c r="U591" s="757"/>
      <c r="V591" s="757"/>
      <c r="W591" s="757"/>
      <c r="X591" s="758"/>
      <c r="Y591" s="778"/>
      <c r="Z591" s="52"/>
    </row>
    <row r="592" spans="1:26">
      <c r="A592" s="772"/>
      <c r="B592" s="725"/>
      <c r="C592" s="723"/>
      <c r="D592" s="138"/>
      <c r="E592" s="138"/>
      <c r="F592" s="138"/>
      <c r="G592" s="138"/>
      <c r="H592" s="138"/>
      <c r="I592" s="137"/>
      <c r="J592" s="897"/>
      <c r="K592" s="897"/>
      <c r="L592" s="761"/>
      <c r="M592" s="761"/>
      <c r="N592" s="761"/>
      <c r="O592" s="761"/>
      <c r="P592" s="761"/>
      <c r="Q592" s="762"/>
      <c r="R592" s="763"/>
      <c r="S592" s="764"/>
      <c r="T592" s="761"/>
      <c r="U592" s="761"/>
      <c r="V592" s="761"/>
      <c r="W592" s="761"/>
      <c r="X592" s="762"/>
      <c r="Y592" s="761"/>
      <c r="Z592" s="52"/>
    </row>
    <row r="593" spans="1:26">
      <c r="A593" s="770"/>
      <c r="B593" s="822"/>
      <c r="C593" s="823"/>
      <c r="D593" s="848"/>
      <c r="E593" s="848"/>
      <c r="F593" s="848"/>
      <c r="G593" s="848"/>
      <c r="H593" s="848"/>
      <c r="I593" s="887"/>
      <c r="J593" s="897"/>
      <c r="K593" s="897"/>
      <c r="L593" s="894"/>
      <c r="M593" s="746"/>
      <c r="N593" s="734"/>
      <c r="O593" s="734"/>
      <c r="P593" s="734"/>
      <c r="Q593" s="734"/>
      <c r="R593" s="747"/>
      <c r="S593" s="745"/>
      <c r="T593" s="746"/>
      <c r="U593" s="734"/>
      <c r="V593" s="734"/>
      <c r="W593" s="734"/>
      <c r="X593" s="734"/>
      <c r="Y593" s="777"/>
      <c r="Z593" s="52"/>
    </row>
    <row r="594" spans="1:26">
      <c r="A594" s="771"/>
      <c r="B594" s="724"/>
      <c r="C594" s="641"/>
      <c r="D594" s="52"/>
      <c r="E594" s="52"/>
      <c r="F594" s="52"/>
      <c r="G594" s="52"/>
      <c r="H594" s="52"/>
      <c r="I594" s="51"/>
      <c r="J594" s="897"/>
      <c r="K594" s="897"/>
      <c r="L594" s="749"/>
      <c r="M594" s="749"/>
      <c r="N594" s="750"/>
      <c r="O594" s="750"/>
      <c r="P594" s="750"/>
      <c r="Q594" s="750"/>
      <c r="R594" s="751"/>
      <c r="S594" s="748"/>
      <c r="T594" s="749"/>
      <c r="U594" s="750"/>
      <c r="V594" s="750"/>
      <c r="W594" s="750"/>
      <c r="X594" s="750"/>
      <c r="Y594" s="751"/>
      <c r="Z594" s="52"/>
    </row>
    <row r="595" spans="1:26">
      <c r="A595" s="771"/>
      <c r="B595" s="724"/>
      <c r="C595" s="641"/>
      <c r="D595" s="52"/>
      <c r="E595" s="52"/>
      <c r="F595" s="52"/>
      <c r="G595" s="52"/>
      <c r="H595" s="52"/>
      <c r="I595" s="51"/>
      <c r="J595" s="897"/>
      <c r="K595" s="897"/>
      <c r="L595" s="749"/>
      <c r="M595" s="749"/>
      <c r="N595" s="750"/>
      <c r="O595" s="750"/>
      <c r="P595" s="750"/>
      <c r="Q595" s="750"/>
      <c r="R595" s="751"/>
      <c r="S595" s="748"/>
      <c r="T595" s="749"/>
      <c r="U595" s="750"/>
      <c r="V595" s="750"/>
      <c r="W595" s="750"/>
      <c r="X595" s="750"/>
      <c r="Y595" s="751"/>
      <c r="Z595" s="52"/>
    </row>
    <row r="596" spans="1:26">
      <c r="A596" s="771"/>
      <c r="B596" s="724"/>
      <c r="C596" s="641"/>
      <c r="D596" s="52"/>
      <c r="E596" s="52"/>
      <c r="F596" s="52"/>
      <c r="G596" s="52"/>
      <c r="H596" s="52"/>
      <c r="I596" s="51"/>
      <c r="J596" s="897"/>
      <c r="K596" s="897"/>
      <c r="L596" s="749"/>
      <c r="M596" s="749"/>
      <c r="N596" s="750"/>
      <c r="O596" s="750"/>
      <c r="P596" s="750"/>
      <c r="Q596" s="750"/>
      <c r="R596" s="751"/>
      <c r="S596" s="748"/>
      <c r="T596" s="749"/>
      <c r="U596" s="750"/>
      <c r="V596" s="750"/>
      <c r="W596" s="750"/>
      <c r="X596" s="750"/>
      <c r="Y596" s="751"/>
      <c r="Z596" s="52"/>
    </row>
    <row r="597" spans="1:26">
      <c r="A597" s="771"/>
      <c r="B597" s="724"/>
      <c r="C597" s="641"/>
      <c r="D597" s="52"/>
      <c r="E597" s="52"/>
      <c r="F597" s="52"/>
      <c r="G597" s="52"/>
      <c r="H597" s="52"/>
      <c r="I597" s="51"/>
      <c r="J597" s="897"/>
      <c r="K597" s="897"/>
      <c r="L597" s="749"/>
      <c r="M597" s="749"/>
      <c r="N597" s="750"/>
      <c r="O597" s="750"/>
      <c r="P597" s="750"/>
      <c r="Q597" s="750"/>
      <c r="R597" s="751"/>
      <c r="S597" s="748"/>
      <c r="T597" s="749"/>
      <c r="U597" s="750"/>
      <c r="V597" s="750"/>
      <c r="W597" s="750"/>
      <c r="X597" s="750"/>
      <c r="Y597" s="751"/>
      <c r="Z597" s="52"/>
    </row>
    <row r="598" spans="1:26">
      <c r="A598" s="771"/>
      <c r="B598" s="725"/>
      <c r="C598" s="723"/>
      <c r="D598" s="138"/>
      <c r="E598" s="138"/>
      <c r="F598" s="138"/>
      <c r="G598" s="138"/>
      <c r="H598" s="138"/>
      <c r="I598" s="137"/>
      <c r="J598" s="897"/>
      <c r="K598" s="897"/>
      <c r="L598" s="753"/>
      <c r="M598" s="753"/>
      <c r="N598" s="754"/>
      <c r="O598" s="754"/>
      <c r="P598" s="754"/>
      <c r="Q598" s="754"/>
      <c r="R598" s="755"/>
      <c r="S598" s="752"/>
      <c r="T598" s="753"/>
      <c r="U598" s="754"/>
      <c r="V598" s="754"/>
      <c r="W598" s="754"/>
      <c r="X598" s="754"/>
      <c r="Y598" s="755"/>
      <c r="Z598" s="52"/>
    </row>
    <row r="599" spans="1:26">
      <c r="A599" s="771"/>
      <c r="B599" s="724"/>
      <c r="C599" s="641"/>
      <c r="D599" s="52"/>
      <c r="E599" s="52"/>
      <c r="F599" s="52"/>
      <c r="G599" s="52"/>
      <c r="H599" s="52"/>
      <c r="I599" s="51"/>
      <c r="J599" s="897"/>
      <c r="K599" s="897"/>
      <c r="L599" s="749"/>
      <c r="M599" s="749"/>
      <c r="N599" s="750"/>
      <c r="O599" s="750"/>
      <c r="P599" s="750"/>
      <c r="Q599" s="750"/>
      <c r="R599" s="751"/>
      <c r="S599" s="748"/>
      <c r="T599" s="749"/>
      <c r="U599" s="750"/>
      <c r="V599" s="750"/>
      <c r="W599" s="750"/>
      <c r="X599" s="750"/>
      <c r="Y599" s="751"/>
      <c r="Z599" s="52"/>
    </row>
    <row r="600" spans="1:26">
      <c r="A600" s="771"/>
      <c r="B600" s="724"/>
      <c r="C600" s="641"/>
      <c r="D600" s="52"/>
      <c r="E600" s="52"/>
      <c r="F600" s="52"/>
      <c r="G600" s="52"/>
      <c r="H600" s="52"/>
      <c r="I600" s="51"/>
      <c r="J600" s="897"/>
      <c r="K600" s="897"/>
      <c r="L600" s="749"/>
      <c r="M600" s="749"/>
      <c r="N600" s="750"/>
      <c r="O600" s="750"/>
      <c r="P600" s="750"/>
      <c r="Q600" s="750"/>
      <c r="R600" s="751"/>
      <c r="S600" s="748"/>
      <c r="T600" s="749"/>
      <c r="U600" s="750"/>
      <c r="V600" s="750"/>
      <c r="W600" s="750"/>
      <c r="X600" s="750"/>
      <c r="Y600" s="751"/>
      <c r="Z600" s="52"/>
    </row>
    <row r="601" spans="1:26">
      <c r="A601" s="771"/>
      <c r="B601" s="724"/>
      <c r="C601" s="641"/>
      <c r="D601" s="52"/>
      <c r="E601" s="52"/>
      <c r="F601" s="52"/>
      <c r="G601" s="52"/>
      <c r="H601" s="52"/>
      <c r="I601" s="51"/>
      <c r="J601" s="897"/>
      <c r="K601" s="897"/>
      <c r="L601" s="749"/>
      <c r="M601" s="749"/>
      <c r="N601" s="750"/>
      <c r="O601" s="750"/>
      <c r="P601" s="750"/>
      <c r="Q601" s="750"/>
      <c r="R601" s="751"/>
      <c r="S601" s="748"/>
      <c r="T601" s="749"/>
      <c r="U601" s="750"/>
      <c r="V601" s="750"/>
      <c r="W601" s="750"/>
      <c r="X601" s="750"/>
      <c r="Y601" s="751"/>
      <c r="Z601" s="52"/>
    </row>
    <row r="602" spans="1:26">
      <c r="A602" s="771"/>
      <c r="B602" s="724"/>
      <c r="C602" s="641"/>
      <c r="D602" s="52"/>
      <c r="E602" s="52"/>
      <c r="F602" s="52"/>
      <c r="G602" s="52"/>
      <c r="H602" s="52"/>
      <c r="I602" s="51"/>
      <c r="J602" s="897"/>
      <c r="K602" s="897"/>
      <c r="L602" s="749"/>
      <c r="M602" s="749"/>
      <c r="N602" s="750"/>
      <c r="O602" s="750"/>
      <c r="P602" s="750"/>
      <c r="Q602" s="750"/>
      <c r="R602" s="751"/>
      <c r="S602" s="748"/>
      <c r="T602" s="749"/>
      <c r="U602" s="750"/>
      <c r="V602" s="750"/>
      <c r="W602" s="750"/>
      <c r="X602" s="750"/>
      <c r="Y602" s="751"/>
      <c r="Z602" s="52"/>
    </row>
    <row r="603" spans="1:26">
      <c r="A603" s="771"/>
      <c r="B603" s="724"/>
      <c r="C603" s="641"/>
      <c r="D603" s="52"/>
      <c r="E603" s="52"/>
      <c r="F603" s="52"/>
      <c r="G603" s="52"/>
      <c r="H603" s="52"/>
      <c r="I603" s="51"/>
      <c r="J603" s="897"/>
      <c r="K603" s="897"/>
      <c r="L603" s="749"/>
      <c r="M603" s="749"/>
      <c r="N603" s="750"/>
      <c r="O603" s="750"/>
      <c r="P603" s="750"/>
      <c r="Q603" s="750"/>
      <c r="R603" s="751"/>
      <c r="S603" s="748"/>
      <c r="T603" s="749"/>
      <c r="U603" s="750"/>
      <c r="V603" s="750"/>
      <c r="W603" s="750"/>
      <c r="X603" s="750"/>
      <c r="Y603" s="751"/>
      <c r="Z603" s="52"/>
    </row>
    <row r="604" spans="1:26">
      <c r="A604" s="771"/>
      <c r="B604" s="724"/>
      <c r="C604" s="641"/>
      <c r="D604" s="52"/>
      <c r="E604" s="52"/>
      <c r="F604" s="52"/>
      <c r="G604" s="52"/>
      <c r="H604" s="52"/>
      <c r="I604" s="51"/>
      <c r="J604" s="897"/>
      <c r="K604" s="897"/>
      <c r="L604" s="844"/>
      <c r="M604" s="749"/>
      <c r="N604" s="750"/>
      <c r="O604" s="750"/>
      <c r="P604" s="750"/>
      <c r="Q604" s="750"/>
      <c r="R604" s="751"/>
      <c r="S604" s="748"/>
      <c r="T604" s="749"/>
      <c r="U604" s="750"/>
      <c r="V604" s="750"/>
      <c r="W604" s="750"/>
      <c r="X604" s="750"/>
      <c r="Y604" s="751"/>
      <c r="Z604" s="52"/>
    </row>
    <row r="605" spans="1:26">
      <c r="A605" s="771"/>
      <c r="B605" s="724"/>
      <c r="C605" s="641"/>
      <c r="D605" s="52"/>
      <c r="E605" s="52"/>
      <c r="F605" s="52"/>
      <c r="G605" s="52"/>
      <c r="H605" s="52"/>
      <c r="I605" s="51"/>
      <c r="J605" s="897"/>
      <c r="K605" s="897"/>
      <c r="L605" s="749"/>
      <c r="M605" s="749"/>
      <c r="N605" s="750"/>
      <c r="O605" s="750"/>
      <c r="P605" s="750"/>
      <c r="Q605" s="756"/>
      <c r="R605" s="750"/>
      <c r="S605" s="748"/>
      <c r="T605" s="749"/>
      <c r="U605" s="750"/>
      <c r="V605" s="750"/>
      <c r="W605" s="750"/>
      <c r="X605" s="750"/>
      <c r="Y605" s="751"/>
      <c r="Z605" s="52"/>
    </row>
    <row r="606" spans="1:26">
      <c r="A606" s="771"/>
      <c r="B606" s="724"/>
      <c r="C606" s="641"/>
      <c r="D606" s="52"/>
      <c r="E606" s="52"/>
      <c r="F606" s="52"/>
      <c r="G606" s="52"/>
      <c r="H606" s="52"/>
      <c r="I606" s="51"/>
      <c r="J606" s="897"/>
      <c r="K606" s="897"/>
      <c r="L606" s="778"/>
      <c r="M606" s="757"/>
      <c r="N606" s="757"/>
      <c r="O606" s="757"/>
      <c r="P606" s="757"/>
      <c r="Q606" s="758"/>
      <c r="R606" s="759"/>
      <c r="S606" s="757"/>
      <c r="T606" s="757"/>
      <c r="U606" s="757"/>
      <c r="V606" s="757"/>
      <c r="W606" s="757"/>
      <c r="X606" s="758"/>
      <c r="Y606" s="778"/>
      <c r="Z606" s="52"/>
    </row>
    <row r="607" spans="1:26">
      <c r="A607" s="771"/>
      <c r="B607" s="724"/>
      <c r="C607" s="641"/>
      <c r="D607" s="52"/>
      <c r="E607" s="52"/>
      <c r="F607" s="52"/>
      <c r="G607" s="52"/>
      <c r="H607" s="52"/>
      <c r="I607" s="51"/>
      <c r="J607" s="897"/>
      <c r="K607" s="897"/>
      <c r="L607" s="757"/>
      <c r="M607" s="757"/>
      <c r="N607" s="757"/>
      <c r="O607" s="757"/>
      <c r="P607" s="757"/>
      <c r="Q607" s="758"/>
      <c r="R607" s="759"/>
      <c r="S607" s="757"/>
      <c r="T607" s="757"/>
      <c r="U607" s="757"/>
      <c r="V607" s="757"/>
      <c r="W607" s="757"/>
      <c r="X607" s="758"/>
      <c r="Y607" s="778"/>
      <c r="Z607" s="52"/>
    </row>
    <row r="608" spans="1:26">
      <c r="A608" s="771"/>
      <c r="B608" s="724"/>
      <c r="C608" s="641"/>
      <c r="D608" s="52"/>
      <c r="E608" s="52"/>
      <c r="F608" s="52"/>
      <c r="G608" s="52"/>
      <c r="H608" s="52"/>
      <c r="I608" s="51"/>
      <c r="J608" s="897"/>
      <c r="K608" s="897"/>
      <c r="L608" s="757"/>
      <c r="M608" s="757"/>
      <c r="N608" s="757"/>
      <c r="O608" s="757"/>
      <c r="P608" s="757"/>
      <c r="Q608" s="758"/>
      <c r="R608" s="759"/>
      <c r="S608" s="757"/>
      <c r="T608" s="757"/>
      <c r="U608" s="757"/>
      <c r="V608" s="757"/>
      <c r="W608" s="757"/>
      <c r="X608" s="758"/>
      <c r="Y608" s="778"/>
      <c r="Z608" s="52"/>
    </row>
    <row r="609" spans="1:26">
      <c r="A609" s="771"/>
      <c r="B609" s="724"/>
      <c r="C609" s="641"/>
      <c r="D609" s="52"/>
      <c r="E609" s="52"/>
      <c r="F609" s="52"/>
      <c r="G609" s="52"/>
      <c r="H609" s="52"/>
      <c r="I609" s="51"/>
      <c r="J609" s="897"/>
      <c r="K609" s="897"/>
      <c r="L609" s="757"/>
      <c r="M609" s="757"/>
      <c r="N609" s="757"/>
      <c r="O609" s="757"/>
      <c r="P609" s="757"/>
      <c r="Q609" s="758"/>
      <c r="R609" s="759"/>
      <c r="S609" s="757"/>
      <c r="T609" s="757"/>
      <c r="U609" s="757"/>
      <c r="V609" s="757"/>
      <c r="W609" s="757"/>
      <c r="X609" s="758"/>
      <c r="Y609" s="778"/>
      <c r="Z609" s="52"/>
    </row>
    <row r="610" spans="1:26">
      <c r="A610" s="771"/>
      <c r="B610" s="726"/>
      <c r="C610" s="727"/>
      <c r="D610" s="143"/>
      <c r="E610" s="143"/>
      <c r="F610" s="143"/>
      <c r="G610" s="143"/>
      <c r="H610" s="143"/>
      <c r="I610" s="142"/>
      <c r="J610" s="897"/>
      <c r="K610" s="897"/>
      <c r="L610" s="761"/>
      <c r="M610" s="761"/>
      <c r="N610" s="761"/>
      <c r="O610" s="761"/>
      <c r="P610" s="761"/>
      <c r="Q610" s="762"/>
      <c r="R610" s="763"/>
      <c r="S610" s="764"/>
      <c r="T610" s="761"/>
      <c r="U610" s="761"/>
      <c r="V610" s="761"/>
      <c r="W610" s="761"/>
      <c r="X610" s="762"/>
      <c r="Y610" s="761"/>
      <c r="Z610" s="52"/>
    </row>
    <row r="611" spans="1:26">
      <c r="A611" s="771"/>
      <c r="B611" s="724"/>
      <c r="C611" s="641"/>
      <c r="D611" s="52"/>
      <c r="E611" s="52"/>
      <c r="F611" s="52"/>
      <c r="G611" s="52"/>
      <c r="H611" s="52"/>
      <c r="I611" s="51"/>
      <c r="J611" s="897"/>
      <c r="K611" s="897"/>
      <c r="L611" s="749"/>
      <c r="M611" s="749"/>
      <c r="N611" s="750"/>
      <c r="O611" s="750"/>
      <c r="P611" s="750"/>
      <c r="Q611" s="750"/>
      <c r="R611" s="765"/>
      <c r="S611" s="749"/>
      <c r="T611" s="749"/>
      <c r="U611" s="750"/>
      <c r="V611" s="750"/>
      <c r="W611" s="750"/>
      <c r="X611" s="750"/>
      <c r="Y611" s="751"/>
      <c r="Z611" s="52"/>
    </row>
    <row r="612" spans="1:26">
      <c r="A612" s="771"/>
      <c r="B612" s="724"/>
      <c r="C612" s="641"/>
      <c r="D612" s="52"/>
      <c r="E612" s="52"/>
      <c r="F612" s="52"/>
      <c r="G612" s="52"/>
      <c r="H612" s="52"/>
      <c r="I612" s="51"/>
      <c r="J612" s="897"/>
      <c r="K612" s="897"/>
      <c r="L612" s="757"/>
      <c r="M612" s="757"/>
      <c r="N612" s="757"/>
      <c r="O612" s="757"/>
      <c r="P612" s="757"/>
      <c r="Q612" s="758"/>
      <c r="R612" s="759"/>
      <c r="S612" s="757"/>
      <c r="T612" s="757"/>
      <c r="U612" s="757"/>
      <c r="V612" s="757"/>
      <c r="W612" s="757"/>
      <c r="X612" s="758"/>
      <c r="Y612" s="778"/>
      <c r="Z612" s="52"/>
    </row>
    <row r="613" spans="1:26">
      <c r="A613" s="771"/>
      <c r="B613" s="725"/>
      <c r="C613" s="723"/>
      <c r="D613" s="138"/>
      <c r="E613" s="138"/>
      <c r="F613" s="138"/>
      <c r="G613" s="138"/>
      <c r="H613" s="138"/>
      <c r="I613" s="137"/>
      <c r="J613" s="897"/>
      <c r="K613" s="897"/>
      <c r="L613" s="761"/>
      <c r="M613" s="761"/>
      <c r="N613" s="761"/>
      <c r="O613" s="761"/>
      <c r="P613" s="761"/>
      <c r="Q613" s="762"/>
      <c r="R613" s="763"/>
      <c r="S613" s="761"/>
      <c r="T613" s="761"/>
      <c r="U613" s="761"/>
      <c r="V613" s="761"/>
      <c r="W613" s="761"/>
      <c r="X613" s="762"/>
      <c r="Y613" s="761"/>
      <c r="Z613" s="52"/>
    </row>
    <row r="614" spans="1:26">
      <c r="A614" s="771"/>
      <c r="B614" s="724"/>
      <c r="C614" s="641"/>
      <c r="D614" s="52"/>
      <c r="E614" s="52"/>
      <c r="F614" s="52"/>
      <c r="G614" s="52"/>
      <c r="H614" s="52"/>
      <c r="I614" s="51"/>
      <c r="J614" s="897"/>
      <c r="K614" s="897"/>
      <c r="L614" s="749"/>
      <c r="M614" s="749"/>
      <c r="N614" s="750"/>
      <c r="O614" s="750"/>
      <c r="P614" s="750"/>
      <c r="Q614" s="750"/>
      <c r="R614" s="765"/>
      <c r="S614" s="749"/>
      <c r="T614" s="749"/>
      <c r="U614" s="750"/>
      <c r="V614" s="750"/>
      <c r="W614" s="750"/>
      <c r="X614" s="750"/>
      <c r="Y614" s="751"/>
      <c r="Z614" s="52"/>
    </row>
    <row r="615" spans="1:26">
      <c r="A615" s="771"/>
      <c r="B615" s="724"/>
      <c r="C615" s="641"/>
      <c r="D615" s="52"/>
      <c r="E615" s="52"/>
      <c r="F615" s="52"/>
      <c r="G615" s="52"/>
      <c r="H615" s="52"/>
      <c r="I615" s="51"/>
      <c r="J615" s="897"/>
      <c r="K615" s="897"/>
      <c r="L615" s="757"/>
      <c r="M615" s="757"/>
      <c r="N615" s="757"/>
      <c r="O615" s="757"/>
      <c r="P615" s="757"/>
      <c r="Q615" s="758"/>
      <c r="R615" s="759"/>
      <c r="S615" s="757"/>
      <c r="T615" s="757"/>
      <c r="U615" s="757"/>
      <c r="V615" s="757"/>
      <c r="W615" s="757"/>
      <c r="X615" s="758"/>
      <c r="Y615" s="778"/>
      <c r="Z615" s="52"/>
    </row>
    <row r="616" spans="1:26">
      <c r="A616" s="771"/>
      <c r="B616" s="725"/>
      <c r="C616" s="723"/>
      <c r="D616" s="138"/>
      <c r="E616" s="138"/>
      <c r="F616" s="138"/>
      <c r="G616" s="138"/>
      <c r="H616" s="138"/>
      <c r="I616" s="137"/>
      <c r="J616" s="897"/>
      <c r="K616" s="897"/>
      <c r="L616" s="761"/>
      <c r="M616" s="761"/>
      <c r="N616" s="761"/>
      <c r="O616" s="761"/>
      <c r="P616" s="761"/>
      <c r="Q616" s="762"/>
      <c r="R616" s="763"/>
      <c r="S616" s="764"/>
      <c r="T616" s="761"/>
      <c r="U616" s="761"/>
      <c r="V616" s="761"/>
      <c r="W616" s="761"/>
      <c r="X616" s="762"/>
      <c r="Y616" s="761"/>
      <c r="Z616" s="52"/>
    </row>
    <row r="617" spans="1:26">
      <c r="A617" s="771"/>
      <c r="B617" s="724"/>
      <c r="C617" s="641"/>
      <c r="D617" s="52"/>
      <c r="E617" s="52"/>
      <c r="F617" s="52"/>
      <c r="G617" s="52"/>
      <c r="H617" s="52"/>
      <c r="I617" s="51"/>
      <c r="J617" s="897"/>
      <c r="K617" s="897"/>
      <c r="L617" s="749"/>
      <c r="M617" s="749"/>
      <c r="N617" s="750"/>
      <c r="O617" s="750"/>
      <c r="P617" s="750"/>
      <c r="Q617" s="750"/>
      <c r="R617" s="765"/>
      <c r="S617" s="749"/>
      <c r="T617" s="749"/>
      <c r="U617" s="750"/>
      <c r="V617" s="750"/>
      <c r="W617" s="750"/>
      <c r="X617" s="750"/>
      <c r="Y617" s="751"/>
      <c r="Z617" s="52"/>
    </row>
    <row r="618" spans="1:26">
      <c r="A618" s="771"/>
      <c r="B618" s="724"/>
      <c r="C618" s="641"/>
      <c r="D618" s="52"/>
      <c r="E618" s="52"/>
      <c r="F618" s="52"/>
      <c r="G618" s="52"/>
      <c r="H618" s="52"/>
      <c r="I618" s="51"/>
      <c r="J618" s="897"/>
      <c r="K618" s="897"/>
      <c r="L618" s="757"/>
      <c r="M618" s="757"/>
      <c r="N618" s="757"/>
      <c r="O618" s="757"/>
      <c r="P618" s="757"/>
      <c r="Q618" s="758"/>
      <c r="R618" s="759"/>
      <c r="S618" s="757"/>
      <c r="T618" s="757"/>
      <c r="U618" s="757"/>
      <c r="V618" s="757"/>
      <c r="W618" s="757"/>
      <c r="X618" s="758"/>
      <c r="Y618" s="778"/>
      <c r="Z618" s="52"/>
    </row>
    <row r="619" spans="1:26">
      <c r="A619" s="771"/>
      <c r="B619" s="724"/>
      <c r="C619" s="641"/>
      <c r="D619" s="52"/>
      <c r="E619" s="52"/>
      <c r="F619" s="52"/>
      <c r="G619" s="52"/>
      <c r="H619" s="52"/>
      <c r="I619" s="51"/>
      <c r="J619" s="897"/>
      <c r="K619" s="897"/>
      <c r="L619" s="761"/>
      <c r="M619" s="761"/>
      <c r="N619" s="761"/>
      <c r="O619" s="761"/>
      <c r="P619" s="761"/>
      <c r="Q619" s="762"/>
      <c r="R619" s="763"/>
      <c r="S619" s="764"/>
      <c r="T619" s="761"/>
      <c r="U619" s="761"/>
      <c r="V619" s="761"/>
      <c r="W619" s="761"/>
      <c r="X619" s="762"/>
      <c r="Y619" s="761"/>
      <c r="Z619" s="52"/>
    </row>
    <row r="620" spans="1:26">
      <c r="A620" s="771"/>
      <c r="B620" s="817"/>
      <c r="C620" s="818"/>
      <c r="D620" s="816"/>
      <c r="E620" s="816"/>
      <c r="F620" s="816"/>
      <c r="G620" s="816"/>
      <c r="H620" s="816"/>
      <c r="I620" s="888"/>
      <c r="J620" s="897"/>
      <c r="K620" s="897"/>
      <c r="L620" s="749"/>
      <c r="M620" s="749"/>
      <c r="N620" s="750"/>
      <c r="O620" s="750"/>
      <c r="P620" s="750"/>
      <c r="Q620" s="750"/>
      <c r="R620" s="765"/>
      <c r="S620" s="749"/>
      <c r="T620" s="749"/>
      <c r="U620" s="750"/>
      <c r="V620" s="750"/>
      <c r="W620" s="750"/>
      <c r="X620" s="750"/>
      <c r="Y620" s="751"/>
      <c r="Z620" s="52"/>
    </row>
    <row r="621" spans="1:26">
      <c r="A621" s="771"/>
      <c r="B621" s="724"/>
      <c r="C621" s="641"/>
      <c r="D621" s="52"/>
      <c r="E621" s="52"/>
      <c r="F621" s="52"/>
      <c r="G621" s="52"/>
      <c r="H621" s="52"/>
      <c r="I621" s="51"/>
      <c r="J621" s="897"/>
      <c r="K621" s="897"/>
      <c r="L621" s="757"/>
      <c r="M621" s="757"/>
      <c r="N621" s="757"/>
      <c r="O621" s="757"/>
      <c r="P621" s="757"/>
      <c r="Q621" s="758"/>
      <c r="R621" s="759"/>
      <c r="S621" s="757"/>
      <c r="T621" s="757"/>
      <c r="U621" s="757"/>
      <c r="V621" s="757"/>
      <c r="W621" s="757"/>
      <c r="X621" s="758"/>
      <c r="Y621" s="778"/>
      <c r="Z621" s="52"/>
    </row>
    <row r="622" spans="1:26">
      <c r="A622" s="771"/>
      <c r="B622" s="725"/>
      <c r="C622" s="723"/>
      <c r="D622" s="138"/>
      <c r="E622" s="138"/>
      <c r="F622" s="138"/>
      <c r="G622" s="138"/>
      <c r="H622" s="138"/>
      <c r="I622" s="137"/>
      <c r="J622" s="897"/>
      <c r="K622" s="897"/>
      <c r="L622" s="761"/>
      <c r="M622" s="761"/>
      <c r="N622" s="761"/>
      <c r="O622" s="761"/>
      <c r="P622" s="761"/>
      <c r="Q622" s="762"/>
      <c r="R622" s="763"/>
      <c r="S622" s="764"/>
      <c r="T622" s="761"/>
      <c r="U622" s="761"/>
      <c r="V622" s="761"/>
      <c r="W622" s="761"/>
      <c r="X622" s="762"/>
      <c r="Y622" s="761"/>
      <c r="Z622" s="52"/>
    </row>
    <row r="623" spans="1:26">
      <c r="A623" s="771"/>
      <c r="B623" s="724"/>
      <c r="C623" s="641"/>
      <c r="D623" s="52"/>
      <c r="E623" s="52"/>
      <c r="F623" s="52"/>
      <c r="G623" s="52"/>
      <c r="H623" s="52"/>
      <c r="I623" s="51"/>
      <c r="J623" s="897"/>
      <c r="K623" s="897"/>
      <c r="L623" s="749"/>
      <c r="M623" s="749"/>
      <c r="N623" s="750"/>
      <c r="O623" s="750"/>
      <c r="P623" s="750"/>
      <c r="Q623" s="750"/>
      <c r="R623" s="765"/>
      <c r="S623" s="749"/>
      <c r="T623" s="749"/>
      <c r="U623" s="750"/>
      <c r="V623" s="750"/>
      <c r="W623" s="750"/>
      <c r="X623" s="750"/>
      <c r="Y623" s="751"/>
      <c r="Z623" s="52"/>
    </row>
    <row r="624" spans="1:26">
      <c r="A624" s="771"/>
      <c r="B624" s="724"/>
      <c r="C624" s="641"/>
      <c r="D624" s="52"/>
      <c r="E624" s="52"/>
      <c r="F624" s="52"/>
      <c r="G624" s="52"/>
      <c r="H624" s="52"/>
      <c r="I624" s="51"/>
      <c r="J624" s="897"/>
      <c r="K624" s="897"/>
      <c r="L624" s="757"/>
      <c r="M624" s="757"/>
      <c r="N624" s="757"/>
      <c r="O624" s="757"/>
      <c r="P624" s="757"/>
      <c r="Q624" s="758"/>
      <c r="R624" s="759"/>
      <c r="S624" s="757"/>
      <c r="T624" s="757"/>
      <c r="U624" s="757"/>
      <c r="V624" s="757"/>
      <c r="W624" s="757"/>
      <c r="X624" s="758"/>
      <c r="Y624" s="778"/>
      <c r="Z624" s="52"/>
    </row>
    <row r="625" spans="1:26">
      <c r="A625" s="771"/>
      <c r="B625" s="725"/>
      <c r="C625" s="723"/>
      <c r="D625" s="138"/>
      <c r="E625" s="138"/>
      <c r="F625" s="138"/>
      <c r="G625" s="138"/>
      <c r="H625" s="138"/>
      <c r="I625" s="137"/>
      <c r="J625" s="897"/>
      <c r="K625" s="897"/>
      <c r="L625" s="761"/>
      <c r="M625" s="761"/>
      <c r="N625" s="761"/>
      <c r="O625" s="761"/>
      <c r="P625" s="761"/>
      <c r="Q625" s="762"/>
      <c r="R625" s="763"/>
      <c r="S625" s="764"/>
      <c r="T625" s="761"/>
      <c r="U625" s="761"/>
      <c r="V625" s="761"/>
      <c r="W625" s="761"/>
      <c r="X625" s="762"/>
      <c r="Y625" s="761"/>
      <c r="Z625" s="52"/>
    </row>
    <row r="626" spans="1:26">
      <c r="A626" s="771"/>
      <c r="B626" s="724"/>
      <c r="C626" s="641"/>
      <c r="D626" s="52"/>
      <c r="E626" s="52"/>
      <c r="F626" s="52"/>
      <c r="G626" s="52"/>
      <c r="H626" s="52"/>
      <c r="I626" s="51"/>
      <c r="J626" s="897"/>
      <c r="K626" s="897"/>
      <c r="L626" s="749"/>
      <c r="M626" s="749"/>
      <c r="N626" s="750"/>
      <c r="O626" s="750"/>
      <c r="P626" s="750"/>
      <c r="Q626" s="750"/>
      <c r="R626" s="765"/>
      <c r="S626" s="749"/>
      <c r="T626" s="749"/>
      <c r="U626" s="750"/>
      <c r="V626" s="750"/>
      <c r="W626" s="750"/>
      <c r="X626" s="750"/>
      <c r="Y626" s="751"/>
      <c r="Z626" s="52"/>
    </row>
    <row r="627" spans="1:26">
      <c r="A627" s="771"/>
      <c r="B627" s="724"/>
      <c r="C627" s="641"/>
      <c r="D627" s="52"/>
      <c r="E627" s="52"/>
      <c r="F627" s="52"/>
      <c r="G627" s="52"/>
      <c r="H627" s="52"/>
      <c r="I627" s="51"/>
      <c r="J627" s="897"/>
      <c r="K627" s="897"/>
      <c r="L627" s="757"/>
      <c r="M627" s="757"/>
      <c r="N627" s="757"/>
      <c r="O627" s="757"/>
      <c r="P627" s="757"/>
      <c r="Q627" s="758"/>
      <c r="R627" s="759"/>
      <c r="S627" s="757"/>
      <c r="T627" s="757"/>
      <c r="U627" s="757"/>
      <c r="V627" s="757"/>
      <c r="W627" s="757"/>
      <c r="X627" s="758"/>
      <c r="Y627" s="778"/>
      <c r="Z627" s="52"/>
    </row>
    <row r="628" spans="1:26">
      <c r="A628" s="771"/>
      <c r="B628" s="725"/>
      <c r="C628" s="723"/>
      <c r="D628" s="138"/>
      <c r="E628" s="138"/>
      <c r="F628" s="138"/>
      <c r="G628" s="138"/>
      <c r="H628" s="138"/>
      <c r="I628" s="137"/>
      <c r="J628" s="897"/>
      <c r="K628" s="897"/>
      <c r="L628" s="761"/>
      <c r="M628" s="761"/>
      <c r="N628" s="761"/>
      <c r="O628" s="761"/>
      <c r="P628" s="761"/>
      <c r="Q628" s="762"/>
      <c r="R628" s="763"/>
      <c r="S628" s="764"/>
      <c r="T628" s="761"/>
      <c r="U628" s="761"/>
      <c r="V628" s="761"/>
      <c r="W628" s="761"/>
      <c r="X628" s="762"/>
      <c r="Y628" s="761"/>
      <c r="Z628" s="52"/>
    </row>
    <row r="629" spans="1:26">
      <c r="A629" s="771"/>
      <c r="B629" s="724"/>
      <c r="C629" s="728"/>
      <c r="D629" s="729"/>
      <c r="E629" s="729"/>
      <c r="F629" s="729"/>
      <c r="G629" s="729"/>
      <c r="H629" s="729"/>
      <c r="I629" s="889"/>
      <c r="J629" s="897"/>
      <c r="K629" s="897"/>
      <c r="L629" s="749"/>
      <c r="M629" s="749"/>
      <c r="N629" s="750"/>
      <c r="O629" s="750"/>
      <c r="P629" s="750"/>
      <c r="Q629" s="750"/>
      <c r="R629" s="765"/>
      <c r="S629" s="749"/>
      <c r="T629" s="749"/>
      <c r="U629" s="750"/>
      <c r="V629" s="750"/>
      <c r="W629" s="750"/>
      <c r="X629" s="750"/>
      <c r="Y629" s="751"/>
      <c r="Z629" s="52"/>
    </row>
    <row r="630" spans="1:26">
      <c r="A630" s="771"/>
      <c r="B630" s="724"/>
      <c r="C630" s="728"/>
      <c r="D630" s="729"/>
      <c r="E630" s="729"/>
      <c r="F630" s="729"/>
      <c r="G630" s="729"/>
      <c r="H630" s="729"/>
      <c r="I630" s="889"/>
      <c r="J630" s="897"/>
      <c r="K630" s="897"/>
      <c r="L630" s="757"/>
      <c r="M630" s="757"/>
      <c r="N630" s="757"/>
      <c r="O630" s="757"/>
      <c r="P630" s="757"/>
      <c r="Q630" s="758"/>
      <c r="R630" s="759"/>
      <c r="S630" s="757"/>
      <c r="T630" s="757"/>
      <c r="U630" s="757"/>
      <c r="V630" s="757"/>
      <c r="W630" s="757"/>
      <c r="X630" s="758"/>
      <c r="Y630" s="778"/>
      <c r="Z630" s="52"/>
    </row>
    <row r="631" spans="1:26">
      <c r="A631" s="771"/>
      <c r="B631" s="726"/>
      <c r="C631" s="727"/>
      <c r="D631" s="143"/>
      <c r="E631" s="143"/>
      <c r="F631" s="143"/>
      <c r="G631" s="143"/>
      <c r="H631" s="143"/>
      <c r="I631" s="142"/>
      <c r="J631" s="897"/>
      <c r="K631" s="897"/>
      <c r="L631" s="761"/>
      <c r="M631" s="761"/>
      <c r="N631" s="761"/>
      <c r="O631" s="761"/>
      <c r="P631" s="761"/>
      <c r="Q631" s="762"/>
      <c r="R631" s="763"/>
      <c r="S631" s="764"/>
      <c r="T631" s="761"/>
      <c r="U631" s="761"/>
      <c r="V631" s="761"/>
      <c r="W631" s="761"/>
      <c r="X631" s="762"/>
      <c r="Y631" s="761"/>
      <c r="Z631" s="52"/>
    </row>
    <row r="632" spans="1:26">
      <c r="A632" s="771"/>
      <c r="B632" s="724"/>
      <c r="C632" s="641"/>
      <c r="D632" s="52"/>
      <c r="E632" s="52"/>
      <c r="F632" s="52"/>
      <c r="G632" s="52"/>
      <c r="H632" s="52"/>
      <c r="I632" s="51"/>
      <c r="J632" s="897"/>
      <c r="K632" s="897"/>
      <c r="L632" s="749"/>
      <c r="M632" s="749"/>
      <c r="N632" s="750"/>
      <c r="O632" s="750"/>
      <c r="P632" s="750"/>
      <c r="Q632" s="750"/>
      <c r="R632" s="765"/>
      <c r="S632" s="749"/>
      <c r="T632" s="749"/>
      <c r="U632" s="750"/>
      <c r="V632" s="750"/>
      <c r="W632" s="750"/>
      <c r="X632" s="750"/>
      <c r="Y632" s="751"/>
      <c r="Z632" s="52"/>
    </row>
    <row r="633" spans="1:26">
      <c r="A633" s="771"/>
      <c r="B633" s="724"/>
      <c r="C633" s="641"/>
      <c r="D633" s="52"/>
      <c r="E633" s="52"/>
      <c r="F633" s="52"/>
      <c r="G633" s="52"/>
      <c r="H633" s="52"/>
      <c r="I633" s="51"/>
      <c r="J633" s="897"/>
      <c r="K633" s="897"/>
      <c r="L633" s="757"/>
      <c r="M633" s="757"/>
      <c r="N633" s="757"/>
      <c r="O633" s="757"/>
      <c r="P633" s="757"/>
      <c r="Q633" s="758"/>
      <c r="R633" s="759"/>
      <c r="S633" s="757"/>
      <c r="T633" s="757"/>
      <c r="U633" s="757"/>
      <c r="V633" s="757"/>
      <c r="W633" s="757"/>
      <c r="X633" s="758"/>
      <c r="Y633" s="778"/>
      <c r="Z633" s="52"/>
    </row>
    <row r="634" spans="1:26">
      <c r="A634" s="772"/>
      <c r="B634" s="725"/>
      <c r="C634" s="723"/>
      <c r="D634" s="138"/>
      <c r="E634" s="138"/>
      <c r="F634" s="138"/>
      <c r="G634" s="138"/>
      <c r="H634" s="138"/>
      <c r="I634" s="137"/>
      <c r="J634" s="897"/>
      <c r="K634" s="897"/>
      <c r="L634" s="761"/>
      <c r="M634" s="761"/>
      <c r="N634" s="761"/>
      <c r="O634" s="761"/>
      <c r="P634" s="761"/>
      <c r="Q634" s="762"/>
      <c r="R634" s="763"/>
      <c r="S634" s="764"/>
      <c r="T634" s="761"/>
      <c r="U634" s="761"/>
      <c r="V634" s="761"/>
      <c r="W634" s="761"/>
      <c r="X634" s="762"/>
      <c r="Y634" s="761"/>
      <c r="Z634" s="52"/>
    </row>
    <row r="635" spans="1:26">
      <c r="A635" s="770"/>
      <c r="B635" s="822"/>
      <c r="C635" s="823"/>
      <c r="D635" s="848"/>
      <c r="E635" s="848"/>
      <c r="F635" s="848"/>
      <c r="G635" s="848"/>
      <c r="H635" s="848"/>
      <c r="I635" s="887"/>
      <c r="J635" s="897"/>
      <c r="K635" s="897"/>
      <c r="L635" s="894"/>
      <c r="M635" s="746"/>
      <c r="N635" s="734"/>
      <c r="O635" s="734"/>
      <c r="P635" s="734"/>
      <c r="Q635" s="734"/>
      <c r="R635" s="747"/>
      <c r="S635" s="745"/>
      <c r="T635" s="746"/>
      <c r="U635" s="734"/>
      <c r="V635" s="734"/>
      <c r="W635" s="734"/>
      <c r="X635" s="734"/>
      <c r="Y635" s="777"/>
      <c r="Z635" s="52"/>
    </row>
    <row r="636" spans="1:26">
      <c r="A636" s="771"/>
      <c r="B636" s="724"/>
      <c r="C636" s="641"/>
      <c r="D636" s="52"/>
      <c r="E636" s="52"/>
      <c r="F636" s="52"/>
      <c r="G636" s="52"/>
      <c r="H636" s="52"/>
      <c r="I636" s="51"/>
      <c r="J636" s="897"/>
      <c r="K636" s="897"/>
      <c r="L636" s="749"/>
      <c r="M636" s="749"/>
      <c r="N636" s="750"/>
      <c r="O636" s="750"/>
      <c r="P636" s="750"/>
      <c r="Q636" s="750"/>
      <c r="R636" s="751"/>
      <c r="S636" s="748"/>
      <c r="T636" s="749"/>
      <c r="U636" s="750"/>
      <c r="V636" s="750"/>
      <c r="W636" s="750"/>
      <c r="X636" s="750"/>
      <c r="Y636" s="751"/>
      <c r="Z636" s="52"/>
    </row>
    <row r="637" spans="1:26">
      <c r="A637" s="771"/>
      <c r="B637" s="724"/>
      <c r="C637" s="641"/>
      <c r="D637" s="52"/>
      <c r="E637" s="52"/>
      <c r="F637" s="52"/>
      <c r="G637" s="52"/>
      <c r="H637" s="52"/>
      <c r="I637" s="51"/>
      <c r="J637" s="897"/>
      <c r="K637" s="897"/>
      <c r="L637" s="749"/>
      <c r="M637" s="749"/>
      <c r="N637" s="750"/>
      <c r="O637" s="750"/>
      <c r="P637" s="750"/>
      <c r="Q637" s="750"/>
      <c r="R637" s="751"/>
      <c r="S637" s="748"/>
      <c r="T637" s="749"/>
      <c r="U637" s="750"/>
      <c r="V637" s="750"/>
      <c r="W637" s="750"/>
      <c r="X637" s="750"/>
      <c r="Y637" s="751"/>
      <c r="Z637" s="52"/>
    </row>
    <row r="638" spans="1:26">
      <c r="A638" s="771"/>
      <c r="B638" s="724"/>
      <c r="C638" s="641"/>
      <c r="D638" s="52"/>
      <c r="E638" s="52"/>
      <c r="F638" s="52"/>
      <c r="G638" s="52"/>
      <c r="H638" s="52"/>
      <c r="I638" s="51"/>
      <c r="J638" s="897"/>
      <c r="K638" s="897"/>
      <c r="L638" s="749"/>
      <c r="M638" s="749"/>
      <c r="N638" s="750"/>
      <c r="O638" s="750"/>
      <c r="P638" s="750"/>
      <c r="Q638" s="750"/>
      <c r="R638" s="751"/>
      <c r="S638" s="748"/>
      <c r="T638" s="749"/>
      <c r="U638" s="750"/>
      <c r="V638" s="750"/>
      <c r="W638" s="750"/>
      <c r="X638" s="750"/>
      <c r="Y638" s="751"/>
      <c r="Z638" s="52"/>
    </row>
    <row r="639" spans="1:26">
      <c r="A639" s="771"/>
      <c r="B639" s="724"/>
      <c r="C639" s="641"/>
      <c r="D639" s="52"/>
      <c r="E639" s="52"/>
      <c r="F639" s="52"/>
      <c r="G639" s="52"/>
      <c r="H639" s="52"/>
      <c r="I639" s="51"/>
      <c r="J639" s="897"/>
      <c r="K639" s="897"/>
      <c r="L639" s="749"/>
      <c r="M639" s="749"/>
      <c r="N639" s="750"/>
      <c r="O639" s="750"/>
      <c r="P639" s="750"/>
      <c r="Q639" s="750"/>
      <c r="R639" s="751"/>
      <c r="S639" s="748"/>
      <c r="T639" s="749"/>
      <c r="U639" s="750"/>
      <c r="V639" s="750"/>
      <c r="W639" s="750"/>
      <c r="X639" s="750"/>
      <c r="Y639" s="751"/>
      <c r="Z639" s="52"/>
    </row>
    <row r="640" spans="1:26">
      <c r="A640" s="771"/>
      <c r="B640" s="725"/>
      <c r="C640" s="723"/>
      <c r="D640" s="138"/>
      <c r="E640" s="138"/>
      <c r="F640" s="138"/>
      <c r="G640" s="138"/>
      <c r="H640" s="138"/>
      <c r="I640" s="137"/>
      <c r="J640" s="897"/>
      <c r="K640" s="897"/>
      <c r="L640" s="753"/>
      <c r="M640" s="753"/>
      <c r="N640" s="754"/>
      <c r="O640" s="754"/>
      <c r="P640" s="754"/>
      <c r="Q640" s="754"/>
      <c r="R640" s="755"/>
      <c r="S640" s="752"/>
      <c r="T640" s="753"/>
      <c r="U640" s="754"/>
      <c r="V640" s="754"/>
      <c r="W640" s="754"/>
      <c r="X640" s="754"/>
      <c r="Y640" s="755"/>
      <c r="Z640" s="52"/>
    </row>
    <row r="641" spans="1:26">
      <c r="A641" s="771"/>
      <c r="B641" s="724"/>
      <c r="C641" s="641"/>
      <c r="D641" s="52"/>
      <c r="E641" s="52"/>
      <c r="F641" s="52"/>
      <c r="G641" s="52"/>
      <c r="H641" s="52"/>
      <c r="I641" s="51"/>
      <c r="J641" s="897"/>
      <c r="K641" s="897"/>
      <c r="L641" s="749"/>
      <c r="M641" s="749"/>
      <c r="N641" s="750"/>
      <c r="O641" s="750"/>
      <c r="P641" s="750"/>
      <c r="Q641" s="750"/>
      <c r="R641" s="751"/>
      <c r="S641" s="748"/>
      <c r="T641" s="749"/>
      <c r="U641" s="750"/>
      <c r="V641" s="750"/>
      <c r="W641" s="750"/>
      <c r="X641" s="750"/>
      <c r="Y641" s="751"/>
      <c r="Z641" s="52"/>
    </row>
    <row r="642" spans="1:26">
      <c r="A642" s="771"/>
      <c r="B642" s="724"/>
      <c r="C642" s="641"/>
      <c r="D642" s="52"/>
      <c r="E642" s="52"/>
      <c r="F642" s="52"/>
      <c r="G642" s="52"/>
      <c r="H642" s="52"/>
      <c r="I642" s="51"/>
      <c r="J642" s="897"/>
      <c r="K642" s="897"/>
      <c r="L642" s="749"/>
      <c r="M642" s="749"/>
      <c r="N642" s="750"/>
      <c r="O642" s="750"/>
      <c r="P642" s="750"/>
      <c r="Q642" s="750"/>
      <c r="R642" s="751"/>
      <c r="S642" s="748"/>
      <c r="T642" s="749"/>
      <c r="U642" s="750"/>
      <c r="V642" s="750"/>
      <c r="W642" s="750"/>
      <c r="X642" s="750"/>
      <c r="Y642" s="751"/>
      <c r="Z642" s="52"/>
    </row>
    <row r="643" spans="1:26">
      <c r="A643" s="771"/>
      <c r="B643" s="724"/>
      <c r="C643" s="641"/>
      <c r="D643" s="52"/>
      <c r="E643" s="52"/>
      <c r="F643" s="52"/>
      <c r="G643" s="52"/>
      <c r="H643" s="52"/>
      <c r="I643" s="51"/>
      <c r="J643" s="897"/>
      <c r="K643" s="897"/>
      <c r="L643" s="749"/>
      <c r="M643" s="749"/>
      <c r="N643" s="750"/>
      <c r="O643" s="750"/>
      <c r="P643" s="750"/>
      <c r="Q643" s="750"/>
      <c r="R643" s="751"/>
      <c r="S643" s="748"/>
      <c r="T643" s="749"/>
      <c r="U643" s="750"/>
      <c r="V643" s="750"/>
      <c r="W643" s="750"/>
      <c r="X643" s="750"/>
      <c r="Y643" s="751"/>
      <c r="Z643" s="52"/>
    </row>
    <row r="644" spans="1:26">
      <c r="A644" s="771"/>
      <c r="B644" s="724"/>
      <c r="C644" s="641"/>
      <c r="D644" s="52"/>
      <c r="E644" s="52"/>
      <c r="F644" s="52"/>
      <c r="G644" s="52"/>
      <c r="H644" s="52"/>
      <c r="I644" s="51"/>
      <c r="J644" s="897"/>
      <c r="K644" s="897"/>
      <c r="L644" s="749"/>
      <c r="M644" s="749"/>
      <c r="N644" s="750"/>
      <c r="O644" s="750"/>
      <c r="P644" s="750"/>
      <c r="Q644" s="750"/>
      <c r="R644" s="751"/>
      <c r="S644" s="748"/>
      <c r="T644" s="749"/>
      <c r="U644" s="750"/>
      <c r="V644" s="750"/>
      <c r="W644" s="750"/>
      <c r="X644" s="750"/>
      <c r="Y644" s="751"/>
      <c r="Z644" s="52"/>
    </row>
    <row r="645" spans="1:26">
      <c r="A645" s="771"/>
      <c r="B645" s="724"/>
      <c r="C645" s="641"/>
      <c r="D645" s="52"/>
      <c r="E645" s="52"/>
      <c r="F645" s="52"/>
      <c r="G645" s="52"/>
      <c r="H645" s="52"/>
      <c r="I645" s="51"/>
      <c r="J645" s="897"/>
      <c r="K645" s="897"/>
      <c r="L645" s="749"/>
      <c r="M645" s="749"/>
      <c r="N645" s="750"/>
      <c r="O645" s="750"/>
      <c r="P645" s="750"/>
      <c r="Q645" s="750"/>
      <c r="R645" s="751"/>
      <c r="S645" s="748"/>
      <c r="T645" s="749"/>
      <c r="U645" s="750"/>
      <c r="V645" s="750"/>
      <c r="W645" s="750"/>
      <c r="X645" s="750"/>
      <c r="Y645" s="751"/>
      <c r="Z645" s="52"/>
    </row>
    <row r="646" spans="1:26">
      <c r="A646" s="771"/>
      <c r="B646" s="724"/>
      <c r="C646" s="641"/>
      <c r="D646" s="52"/>
      <c r="E646" s="52"/>
      <c r="F646" s="52"/>
      <c r="G646" s="52"/>
      <c r="H646" s="52"/>
      <c r="I646" s="51"/>
      <c r="J646" s="897"/>
      <c r="K646" s="897"/>
      <c r="L646" s="844"/>
      <c r="M646" s="749"/>
      <c r="N646" s="750"/>
      <c r="O646" s="750"/>
      <c r="P646" s="750"/>
      <c r="Q646" s="750"/>
      <c r="R646" s="751"/>
      <c r="S646" s="748"/>
      <c r="T646" s="749"/>
      <c r="U646" s="750"/>
      <c r="V646" s="750"/>
      <c r="W646" s="750"/>
      <c r="X646" s="750"/>
      <c r="Y646" s="751"/>
      <c r="Z646" s="52"/>
    </row>
    <row r="647" spans="1:26">
      <c r="A647" s="771"/>
      <c r="B647" s="724"/>
      <c r="C647" s="641"/>
      <c r="D647" s="52"/>
      <c r="E647" s="52"/>
      <c r="F647" s="52"/>
      <c r="G647" s="52"/>
      <c r="H647" s="52"/>
      <c r="I647" s="51"/>
      <c r="J647" s="897"/>
      <c r="K647" s="897"/>
      <c r="L647" s="749"/>
      <c r="M647" s="749"/>
      <c r="N647" s="750"/>
      <c r="O647" s="750"/>
      <c r="P647" s="750"/>
      <c r="Q647" s="756"/>
      <c r="R647" s="750"/>
      <c r="S647" s="748"/>
      <c r="T647" s="749"/>
      <c r="U647" s="750"/>
      <c r="V647" s="750"/>
      <c r="W647" s="750"/>
      <c r="X647" s="750"/>
      <c r="Y647" s="751"/>
      <c r="Z647" s="52"/>
    </row>
    <row r="648" spans="1:26">
      <c r="A648" s="771"/>
      <c r="B648" s="724"/>
      <c r="C648" s="641"/>
      <c r="D648" s="52"/>
      <c r="E648" s="52"/>
      <c r="F648" s="52"/>
      <c r="G648" s="52"/>
      <c r="H648" s="52"/>
      <c r="I648" s="51"/>
      <c r="J648" s="897"/>
      <c r="K648" s="897"/>
      <c r="L648" s="778"/>
      <c r="M648" s="757"/>
      <c r="N648" s="757"/>
      <c r="O648" s="757"/>
      <c r="P648" s="757"/>
      <c r="Q648" s="758"/>
      <c r="R648" s="759"/>
      <c r="S648" s="757"/>
      <c r="T648" s="757"/>
      <c r="U648" s="757"/>
      <c r="V648" s="757"/>
      <c r="W648" s="757"/>
      <c r="X648" s="758"/>
      <c r="Y648" s="778"/>
      <c r="Z648" s="52"/>
    </row>
    <row r="649" spans="1:26">
      <c r="A649" s="771"/>
      <c r="B649" s="724"/>
      <c r="C649" s="641"/>
      <c r="D649" s="52"/>
      <c r="E649" s="52"/>
      <c r="F649" s="52"/>
      <c r="G649" s="52"/>
      <c r="H649" s="52"/>
      <c r="I649" s="51"/>
      <c r="J649" s="897"/>
      <c r="K649" s="897"/>
      <c r="L649" s="757"/>
      <c r="M649" s="757"/>
      <c r="N649" s="757"/>
      <c r="O649" s="757"/>
      <c r="P649" s="757"/>
      <c r="Q649" s="758"/>
      <c r="R649" s="759"/>
      <c r="S649" s="757"/>
      <c r="T649" s="757"/>
      <c r="U649" s="757"/>
      <c r="V649" s="757"/>
      <c r="W649" s="757"/>
      <c r="X649" s="758"/>
      <c r="Y649" s="778"/>
      <c r="Z649" s="52"/>
    </row>
    <row r="650" spans="1:26">
      <c r="A650" s="771"/>
      <c r="B650" s="724"/>
      <c r="C650" s="641"/>
      <c r="D650" s="52"/>
      <c r="E650" s="52"/>
      <c r="F650" s="52"/>
      <c r="G650" s="52"/>
      <c r="H650" s="52"/>
      <c r="I650" s="51"/>
      <c r="J650" s="897"/>
      <c r="K650" s="897"/>
      <c r="L650" s="757"/>
      <c r="M650" s="757"/>
      <c r="N650" s="757"/>
      <c r="O650" s="757"/>
      <c r="P650" s="757"/>
      <c r="Q650" s="758"/>
      <c r="R650" s="759"/>
      <c r="S650" s="757"/>
      <c r="T650" s="757"/>
      <c r="U650" s="757"/>
      <c r="V650" s="757"/>
      <c r="W650" s="757"/>
      <c r="X650" s="758"/>
      <c r="Y650" s="778"/>
      <c r="Z650" s="52"/>
    </row>
    <row r="651" spans="1:26">
      <c r="A651" s="771"/>
      <c r="B651" s="724"/>
      <c r="C651" s="641"/>
      <c r="D651" s="52"/>
      <c r="E651" s="52"/>
      <c r="F651" s="52"/>
      <c r="G651" s="52"/>
      <c r="H651" s="52"/>
      <c r="I651" s="51"/>
      <c r="J651" s="897"/>
      <c r="K651" s="897"/>
      <c r="L651" s="757"/>
      <c r="M651" s="757"/>
      <c r="N651" s="757"/>
      <c r="O651" s="757"/>
      <c r="P651" s="757"/>
      <c r="Q651" s="758"/>
      <c r="R651" s="759"/>
      <c r="S651" s="757"/>
      <c r="T651" s="757"/>
      <c r="U651" s="757"/>
      <c r="V651" s="757"/>
      <c r="W651" s="757"/>
      <c r="X651" s="758"/>
      <c r="Y651" s="778"/>
      <c r="Z651" s="52"/>
    </row>
    <row r="652" spans="1:26">
      <c r="A652" s="771"/>
      <c r="B652" s="726"/>
      <c r="C652" s="727"/>
      <c r="D652" s="143"/>
      <c r="E652" s="143"/>
      <c r="F652" s="143"/>
      <c r="G652" s="143"/>
      <c r="H652" s="143"/>
      <c r="I652" s="142"/>
      <c r="J652" s="897"/>
      <c r="K652" s="897"/>
      <c r="L652" s="761"/>
      <c r="M652" s="761"/>
      <c r="N652" s="761"/>
      <c r="O652" s="761"/>
      <c r="P652" s="761"/>
      <c r="Q652" s="762"/>
      <c r="R652" s="763"/>
      <c r="S652" s="764"/>
      <c r="T652" s="761"/>
      <c r="U652" s="761"/>
      <c r="V652" s="761"/>
      <c r="W652" s="761"/>
      <c r="X652" s="762"/>
      <c r="Y652" s="761"/>
      <c r="Z652" s="52"/>
    </row>
    <row r="653" spans="1:26">
      <c r="A653" s="771"/>
      <c r="B653" s="724"/>
      <c r="C653" s="641"/>
      <c r="D653" s="52"/>
      <c r="E653" s="52"/>
      <c r="F653" s="52"/>
      <c r="G653" s="52"/>
      <c r="H653" s="52"/>
      <c r="I653" s="51"/>
      <c r="J653" s="897"/>
      <c r="K653" s="897"/>
      <c r="L653" s="749"/>
      <c r="M653" s="749"/>
      <c r="N653" s="750"/>
      <c r="O653" s="750"/>
      <c r="P653" s="750"/>
      <c r="Q653" s="750"/>
      <c r="R653" s="765"/>
      <c r="S653" s="749"/>
      <c r="T653" s="749"/>
      <c r="U653" s="750"/>
      <c r="V653" s="750"/>
      <c r="W653" s="750"/>
      <c r="X653" s="750"/>
      <c r="Y653" s="751"/>
      <c r="Z653" s="52"/>
    </row>
    <row r="654" spans="1:26">
      <c r="A654" s="771"/>
      <c r="B654" s="724"/>
      <c r="C654" s="641"/>
      <c r="D654" s="52"/>
      <c r="E654" s="52"/>
      <c r="F654" s="52"/>
      <c r="G654" s="52"/>
      <c r="H654" s="52"/>
      <c r="I654" s="51"/>
      <c r="J654" s="897"/>
      <c r="K654" s="897"/>
      <c r="L654" s="757"/>
      <c r="M654" s="757"/>
      <c r="N654" s="757"/>
      <c r="O654" s="757"/>
      <c r="P654" s="757"/>
      <c r="Q654" s="758"/>
      <c r="R654" s="759"/>
      <c r="S654" s="757"/>
      <c r="T654" s="757"/>
      <c r="U654" s="757"/>
      <c r="V654" s="757"/>
      <c r="W654" s="757"/>
      <c r="X654" s="758"/>
      <c r="Y654" s="778"/>
      <c r="Z654" s="52"/>
    </row>
    <row r="655" spans="1:26">
      <c r="A655" s="771"/>
      <c r="B655" s="725"/>
      <c r="C655" s="723"/>
      <c r="D655" s="138"/>
      <c r="E655" s="138"/>
      <c r="F655" s="138"/>
      <c r="G655" s="138"/>
      <c r="H655" s="138"/>
      <c r="I655" s="137"/>
      <c r="J655" s="897"/>
      <c r="K655" s="897"/>
      <c r="L655" s="761"/>
      <c r="M655" s="761"/>
      <c r="N655" s="761"/>
      <c r="O655" s="761"/>
      <c r="P655" s="761"/>
      <c r="Q655" s="762"/>
      <c r="R655" s="763"/>
      <c r="S655" s="761"/>
      <c r="T655" s="761"/>
      <c r="U655" s="761"/>
      <c r="V655" s="761"/>
      <c r="W655" s="761"/>
      <c r="X655" s="762"/>
      <c r="Y655" s="761"/>
      <c r="Z655" s="52"/>
    </row>
    <row r="656" spans="1:26">
      <c r="A656" s="771"/>
      <c r="B656" s="724"/>
      <c r="C656" s="641"/>
      <c r="D656" s="52"/>
      <c r="E656" s="52"/>
      <c r="F656" s="52"/>
      <c r="G656" s="52"/>
      <c r="H656" s="52"/>
      <c r="I656" s="51"/>
      <c r="J656" s="897"/>
      <c r="K656" s="897"/>
      <c r="L656" s="749"/>
      <c r="M656" s="749"/>
      <c r="N656" s="750"/>
      <c r="O656" s="750"/>
      <c r="P656" s="750"/>
      <c r="Q656" s="750"/>
      <c r="R656" s="765"/>
      <c r="S656" s="749"/>
      <c r="T656" s="749"/>
      <c r="U656" s="750"/>
      <c r="V656" s="750"/>
      <c r="W656" s="750"/>
      <c r="X656" s="750"/>
      <c r="Y656" s="751"/>
      <c r="Z656" s="52"/>
    </row>
    <row r="657" spans="1:26">
      <c r="A657" s="771"/>
      <c r="B657" s="724"/>
      <c r="C657" s="641"/>
      <c r="D657" s="52"/>
      <c r="E657" s="52"/>
      <c r="F657" s="52"/>
      <c r="G657" s="52"/>
      <c r="H657" s="52"/>
      <c r="I657" s="51"/>
      <c r="J657" s="897"/>
      <c r="K657" s="897"/>
      <c r="L657" s="757"/>
      <c r="M657" s="757"/>
      <c r="N657" s="757"/>
      <c r="O657" s="757"/>
      <c r="P657" s="757"/>
      <c r="Q657" s="758"/>
      <c r="R657" s="759"/>
      <c r="S657" s="757"/>
      <c r="T657" s="757"/>
      <c r="U657" s="757"/>
      <c r="V657" s="757"/>
      <c r="W657" s="757"/>
      <c r="X657" s="758"/>
      <c r="Y657" s="778"/>
      <c r="Z657" s="52"/>
    </row>
    <row r="658" spans="1:26">
      <c r="A658" s="771"/>
      <c r="B658" s="725"/>
      <c r="C658" s="723"/>
      <c r="D658" s="138"/>
      <c r="E658" s="138"/>
      <c r="F658" s="138"/>
      <c r="G658" s="138"/>
      <c r="H658" s="138"/>
      <c r="I658" s="137"/>
      <c r="J658" s="897"/>
      <c r="K658" s="897"/>
      <c r="L658" s="761"/>
      <c r="M658" s="761"/>
      <c r="N658" s="761"/>
      <c r="O658" s="761"/>
      <c r="P658" s="761"/>
      <c r="Q658" s="762"/>
      <c r="R658" s="763"/>
      <c r="S658" s="764"/>
      <c r="T658" s="761"/>
      <c r="U658" s="761"/>
      <c r="V658" s="761"/>
      <c r="W658" s="761"/>
      <c r="X658" s="762"/>
      <c r="Y658" s="761"/>
      <c r="Z658" s="52"/>
    </row>
    <row r="659" spans="1:26">
      <c r="A659" s="771"/>
      <c r="B659" s="724"/>
      <c r="C659" s="641"/>
      <c r="D659" s="52"/>
      <c r="E659" s="52"/>
      <c r="F659" s="52"/>
      <c r="G659" s="52"/>
      <c r="H659" s="52"/>
      <c r="I659" s="51"/>
      <c r="J659" s="897"/>
      <c r="K659" s="897"/>
      <c r="L659" s="749"/>
      <c r="M659" s="749"/>
      <c r="N659" s="750"/>
      <c r="O659" s="750"/>
      <c r="P659" s="750"/>
      <c r="Q659" s="750"/>
      <c r="R659" s="765"/>
      <c r="S659" s="749"/>
      <c r="T659" s="749"/>
      <c r="U659" s="750"/>
      <c r="V659" s="750"/>
      <c r="W659" s="750"/>
      <c r="X659" s="750"/>
      <c r="Y659" s="751"/>
      <c r="Z659" s="52"/>
    </row>
    <row r="660" spans="1:26">
      <c r="A660" s="771"/>
      <c r="B660" s="724"/>
      <c r="C660" s="641"/>
      <c r="D660" s="52"/>
      <c r="E660" s="52"/>
      <c r="F660" s="52"/>
      <c r="G660" s="52"/>
      <c r="H660" s="52"/>
      <c r="I660" s="51"/>
      <c r="J660" s="897"/>
      <c r="K660" s="897"/>
      <c r="L660" s="757"/>
      <c r="M660" s="757"/>
      <c r="N660" s="757"/>
      <c r="O660" s="757"/>
      <c r="P660" s="757"/>
      <c r="Q660" s="758"/>
      <c r="R660" s="759"/>
      <c r="S660" s="757"/>
      <c r="T660" s="757"/>
      <c r="U660" s="757"/>
      <c r="V660" s="757"/>
      <c r="W660" s="757"/>
      <c r="X660" s="758"/>
      <c r="Y660" s="778"/>
      <c r="Z660" s="52"/>
    </row>
    <row r="661" spans="1:26">
      <c r="A661" s="771"/>
      <c r="B661" s="724"/>
      <c r="C661" s="641"/>
      <c r="D661" s="52"/>
      <c r="E661" s="52"/>
      <c r="F661" s="52"/>
      <c r="G661" s="52"/>
      <c r="H661" s="52"/>
      <c r="I661" s="51"/>
      <c r="J661" s="897"/>
      <c r="K661" s="897"/>
      <c r="L661" s="761"/>
      <c r="M661" s="761"/>
      <c r="N661" s="761"/>
      <c r="O661" s="761"/>
      <c r="P661" s="761"/>
      <c r="Q661" s="762"/>
      <c r="R661" s="763"/>
      <c r="S661" s="764"/>
      <c r="T661" s="761"/>
      <c r="U661" s="761"/>
      <c r="V661" s="761"/>
      <c r="W661" s="761"/>
      <c r="X661" s="762"/>
      <c r="Y661" s="761"/>
      <c r="Z661" s="52"/>
    </row>
    <row r="662" spans="1:26">
      <c r="A662" s="771"/>
      <c r="B662" s="817"/>
      <c r="C662" s="818"/>
      <c r="D662" s="816"/>
      <c r="E662" s="816"/>
      <c r="F662" s="816"/>
      <c r="G662" s="816"/>
      <c r="H662" s="816"/>
      <c r="I662" s="888"/>
      <c r="J662" s="897"/>
      <c r="K662" s="897"/>
      <c r="L662" s="749"/>
      <c r="M662" s="749"/>
      <c r="N662" s="750"/>
      <c r="O662" s="750"/>
      <c r="P662" s="750"/>
      <c r="Q662" s="750"/>
      <c r="R662" s="765"/>
      <c r="S662" s="749"/>
      <c r="T662" s="749"/>
      <c r="U662" s="750"/>
      <c r="V662" s="750"/>
      <c r="W662" s="750"/>
      <c r="X662" s="750"/>
      <c r="Y662" s="751"/>
      <c r="Z662" s="52"/>
    </row>
    <row r="663" spans="1:26">
      <c r="A663" s="771"/>
      <c r="B663" s="724"/>
      <c r="C663" s="641"/>
      <c r="D663" s="52"/>
      <c r="E663" s="52"/>
      <c r="F663" s="52"/>
      <c r="G663" s="52"/>
      <c r="H663" s="52"/>
      <c r="I663" s="51"/>
      <c r="J663" s="897"/>
      <c r="K663" s="897"/>
      <c r="L663" s="757"/>
      <c r="M663" s="757"/>
      <c r="N663" s="757"/>
      <c r="O663" s="757"/>
      <c r="P663" s="757"/>
      <c r="Q663" s="758"/>
      <c r="R663" s="759"/>
      <c r="S663" s="757"/>
      <c r="T663" s="757"/>
      <c r="U663" s="757"/>
      <c r="V663" s="757"/>
      <c r="W663" s="757"/>
      <c r="X663" s="758"/>
      <c r="Y663" s="778"/>
      <c r="Z663" s="52"/>
    </row>
    <row r="664" spans="1:26">
      <c r="A664" s="771"/>
      <c r="B664" s="725"/>
      <c r="C664" s="723"/>
      <c r="D664" s="138"/>
      <c r="E664" s="138"/>
      <c r="F664" s="138"/>
      <c r="G664" s="138"/>
      <c r="H664" s="138"/>
      <c r="I664" s="137"/>
      <c r="J664" s="897"/>
      <c r="K664" s="897"/>
      <c r="L664" s="761"/>
      <c r="M664" s="761"/>
      <c r="N664" s="761"/>
      <c r="O664" s="761"/>
      <c r="P664" s="761"/>
      <c r="Q664" s="762"/>
      <c r="R664" s="763"/>
      <c r="S664" s="764"/>
      <c r="T664" s="761"/>
      <c r="U664" s="761"/>
      <c r="V664" s="761"/>
      <c r="W664" s="761"/>
      <c r="X664" s="762"/>
      <c r="Y664" s="761"/>
      <c r="Z664" s="52"/>
    </row>
    <row r="665" spans="1:26">
      <c r="A665" s="771"/>
      <c r="B665" s="724"/>
      <c r="C665" s="641"/>
      <c r="D665" s="52"/>
      <c r="E665" s="52"/>
      <c r="F665" s="52"/>
      <c r="G665" s="52"/>
      <c r="H665" s="52"/>
      <c r="I665" s="51"/>
      <c r="J665" s="897"/>
      <c r="K665" s="897"/>
      <c r="L665" s="749"/>
      <c r="M665" s="749"/>
      <c r="N665" s="750"/>
      <c r="O665" s="750"/>
      <c r="P665" s="750"/>
      <c r="Q665" s="750"/>
      <c r="R665" s="765"/>
      <c r="S665" s="749"/>
      <c r="T665" s="749"/>
      <c r="U665" s="750"/>
      <c r="V665" s="750"/>
      <c r="W665" s="750"/>
      <c r="X665" s="750"/>
      <c r="Y665" s="751"/>
      <c r="Z665" s="52"/>
    </row>
    <row r="666" spans="1:26">
      <c r="A666" s="771"/>
      <c r="B666" s="724"/>
      <c r="C666" s="641"/>
      <c r="D666" s="52"/>
      <c r="E666" s="52"/>
      <c r="F666" s="52"/>
      <c r="G666" s="52"/>
      <c r="H666" s="52"/>
      <c r="I666" s="51"/>
      <c r="J666" s="897"/>
      <c r="K666" s="897"/>
      <c r="L666" s="757"/>
      <c r="M666" s="757"/>
      <c r="N666" s="757"/>
      <c r="O666" s="757"/>
      <c r="P666" s="757"/>
      <c r="Q666" s="758"/>
      <c r="R666" s="759"/>
      <c r="S666" s="757"/>
      <c r="T666" s="757"/>
      <c r="U666" s="757"/>
      <c r="V666" s="757"/>
      <c r="W666" s="757"/>
      <c r="X666" s="758"/>
      <c r="Y666" s="778"/>
      <c r="Z666" s="52"/>
    </row>
    <row r="667" spans="1:26">
      <c r="A667" s="771"/>
      <c r="B667" s="725"/>
      <c r="C667" s="723"/>
      <c r="D667" s="138"/>
      <c r="E667" s="138"/>
      <c r="F667" s="138"/>
      <c r="G667" s="138"/>
      <c r="H667" s="138"/>
      <c r="I667" s="137"/>
      <c r="J667" s="897"/>
      <c r="K667" s="897"/>
      <c r="L667" s="761"/>
      <c r="M667" s="761"/>
      <c r="N667" s="761"/>
      <c r="O667" s="761"/>
      <c r="P667" s="761"/>
      <c r="Q667" s="762"/>
      <c r="R667" s="763"/>
      <c r="S667" s="764"/>
      <c r="T667" s="761"/>
      <c r="U667" s="761"/>
      <c r="V667" s="761"/>
      <c r="W667" s="761"/>
      <c r="X667" s="762"/>
      <c r="Y667" s="761"/>
      <c r="Z667" s="52"/>
    </row>
    <row r="668" spans="1:26">
      <c r="A668" s="771"/>
      <c r="B668" s="724"/>
      <c r="C668" s="641"/>
      <c r="D668" s="52"/>
      <c r="E668" s="52"/>
      <c r="F668" s="52"/>
      <c r="G668" s="52"/>
      <c r="H668" s="52"/>
      <c r="I668" s="51"/>
      <c r="J668" s="897"/>
      <c r="K668" s="897"/>
      <c r="L668" s="749"/>
      <c r="M668" s="749"/>
      <c r="N668" s="750"/>
      <c r="O668" s="750"/>
      <c r="P668" s="750"/>
      <c r="Q668" s="750"/>
      <c r="R668" s="765"/>
      <c r="S668" s="749"/>
      <c r="T668" s="749"/>
      <c r="U668" s="750"/>
      <c r="V668" s="750"/>
      <c r="W668" s="750"/>
      <c r="X668" s="750"/>
      <c r="Y668" s="751"/>
      <c r="Z668" s="52"/>
    </row>
    <row r="669" spans="1:26">
      <c r="A669" s="771"/>
      <c r="B669" s="724"/>
      <c r="C669" s="641"/>
      <c r="D669" s="52"/>
      <c r="E669" s="52"/>
      <c r="F669" s="52"/>
      <c r="G669" s="52"/>
      <c r="H669" s="52"/>
      <c r="I669" s="51"/>
      <c r="J669" s="897"/>
      <c r="K669" s="897"/>
      <c r="L669" s="757"/>
      <c r="M669" s="757"/>
      <c r="N669" s="757"/>
      <c r="O669" s="757"/>
      <c r="P669" s="757"/>
      <c r="Q669" s="758"/>
      <c r="R669" s="759"/>
      <c r="S669" s="757"/>
      <c r="T669" s="757"/>
      <c r="U669" s="757"/>
      <c r="V669" s="757"/>
      <c r="W669" s="757"/>
      <c r="X669" s="758"/>
      <c r="Y669" s="778"/>
      <c r="Z669" s="52"/>
    </row>
    <row r="670" spans="1:26">
      <c r="A670" s="771"/>
      <c r="B670" s="725"/>
      <c r="C670" s="723"/>
      <c r="D670" s="138"/>
      <c r="E670" s="138"/>
      <c r="F670" s="138"/>
      <c r="G670" s="138"/>
      <c r="H670" s="138"/>
      <c r="I670" s="137"/>
      <c r="J670" s="897"/>
      <c r="K670" s="897"/>
      <c r="L670" s="761"/>
      <c r="M670" s="761"/>
      <c r="N670" s="761"/>
      <c r="O670" s="761"/>
      <c r="P670" s="761"/>
      <c r="Q670" s="762"/>
      <c r="R670" s="763"/>
      <c r="S670" s="764"/>
      <c r="T670" s="761"/>
      <c r="U670" s="761"/>
      <c r="V670" s="761"/>
      <c r="W670" s="761"/>
      <c r="X670" s="762"/>
      <c r="Y670" s="761"/>
      <c r="Z670" s="52"/>
    </row>
    <row r="671" spans="1:26">
      <c r="A671" s="771"/>
      <c r="B671" s="724"/>
      <c r="C671" s="728"/>
      <c r="D671" s="729"/>
      <c r="E671" s="729"/>
      <c r="F671" s="729"/>
      <c r="G671" s="729"/>
      <c r="H671" s="729"/>
      <c r="I671" s="889"/>
      <c r="J671" s="897"/>
      <c r="K671" s="897"/>
      <c r="L671" s="749"/>
      <c r="M671" s="749"/>
      <c r="N671" s="750"/>
      <c r="O671" s="750"/>
      <c r="P671" s="750"/>
      <c r="Q671" s="750"/>
      <c r="R671" s="765"/>
      <c r="S671" s="749"/>
      <c r="T671" s="749"/>
      <c r="U671" s="750"/>
      <c r="V671" s="750"/>
      <c r="W671" s="750"/>
      <c r="X671" s="750"/>
      <c r="Y671" s="751"/>
      <c r="Z671" s="52"/>
    </row>
    <row r="672" spans="1:26">
      <c r="A672" s="771"/>
      <c r="B672" s="724"/>
      <c r="C672" s="728"/>
      <c r="D672" s="729"/>
      <c r="E672" s="729"/>
      <c r="F672" s="729"/>
      <c r="G672" s="729"/>
      <c r="H672" s="729"/>
      <c r="I672" s="889"/>
      <c r="J672" s="897"/>
      <c r="K672" s="897"/>
      <c r="L672" s="757"/>
      <c r="M672" s="757"/>
      <c r="N672" s="757"/>
      <c r="O672" s="757"/>
      <c r="P672" s="757"/>
      <c r="Q672" s="758"/>
      <c r="R672" s="759"/>
      <c r="S672" s="757"/>
      <c r="T672" s="757"/>
      <c r="U672" s="757"/>
      <c r="V672" s="757"/>
      <c r="W672" s="757"/>
      <c r="X672" s="758"/>
      <c r="Y672" s="778"/>
      <c r="Z672" s="52"/>
    </row>
    <row r="673" spans="1:26">
      <c r="A673" s="771"/>
      <c r="B673" s="726"/>
      <c r="C673" s="727"/>
      <c r="D673" s="143"/>
      <c r="E673" s="143"/>
      <c r="F673" s="143"/>
      <c r="G673" s="143"/>
      <c r="H673" s="143"/>
      <c r="I673" s="142"/>
      <c r="J673" s="897"/>
      <c r="K673" s="897"/>
      <c r="L673" s="761"/>
      <c r="M673" s="761"/>
      <c r="N673" s="761"/>
      <c r="O673" s="761"/>
      <c r="P673" s="761"/>
      <c r="Q673" s="762"/>
      <c r="R673" s="763"/>
      <c r="S673" s="764"/>
      <c r="T673" s="761"/>
      <c r="U673" s="761"/>
      <c r="V673" s="761"/>
      <c r="W673" s="761"/>
      <c r="X673" s="762"/>
      <c r="Y673" s="761"/>
      <c r="Z673" s="52"/>
    </row>
    <row r="674" spans="1:26">
      <c r="A674" s="771"/>
      <c r="B674" s="724"/>
      <c r="C674" s="641"/>
      <c r="D674" s="52"/>
      <c r="E674" s="52"/>
      <c r="F674" s="52"/>
      <c r="G674" s="52"/>
      <c r="H674" s="52"/>
      <c r="I674" s="51"/>
      <c r="J674" s="897"/>
      <c r="K674" s="897"/>
      <c r="L674" s="749"/>
      <c r="M674" s="749"/>
      <c r="N674" s="750"/>
      <c r="O674" s="750"/>
      <c r="P674" s="750"/>
      <c r="Q674" s="750"/>
      <c r="R674" s="765"/>
      <c r="S674" s="749"/>
      <c r="T674" s="749"/>
      <c r="U674" s="750"/>
      <c r="V674" s="750"/>
      <c r="W674" s="750"/>
      <c r="X674" s="750"/>
      <c r="Y674" s="751"/>
      <c r="Z674" s="52"/>
    </row>
    <row r="675" spans="1:26">
      <c r="A675" s="771"/>
      <c r="B675" s="724"/>
      <c r="C675" s="641"/>
      <c r="D675" s="52"/>
      <c r="E675" s="52"/>
      <c r="F675" s="52"/>
      <c r="G675" s="52"/>
      <c r="H675" s="52"/>
      <c r="I675" s="51"/>
      <c r="J675" s="897"/>
      <c r="K675" s="897"/>
      <c r="L675" s="757"/>
      <c r="M675" s="757"/>
      <c r="N675" s="757"/>
      <c r="O675" s="757"/>
      <c r="P675" s="757"/>
      <c r="Q675" s="758"/>
      <c r="R675" s="759"/>
      <c r="S675" s="757"/>
      <c r="T675" s="757"/>
      <c r="U675" s="757"/>
      <c r="V675" s="757"/>
      <c r="W675" s="757"/>
      <c r="X675" s="758"/>
      <c r="Y675" s="778"/>
      <c r="Z675" s="52"/>
    </row>
    <row r="676" spans="1:26">
      <c r="A676" s="772"/>
      <c r="B676" s="725"/>
      <c r="C676" s="723"/>
      <c r="D676" s="138"/>
      <c r="E676" s="138"/>
      <c r="F676" s="138"/>
      <c r="G676" s="138"/>
      <c r="H676" s="138"/>
      <c r="I676" s="137"/>
      <c r="J676" s="897"/>
      <c r="K676" s="897"/>
      <c r="L676" s="761"/>
      <c r="M676" s="761"/>
      <c r="N676" s="761"/>
      <c r="O676" s="761"/>
      <c r="P676" s="761"/>
      <c r="Q676" s="762"/>
      <c r="R676" s="763"/>
      <c r="S676" s="764"/>
      <c r="T676" s="761"/>
      <c r="U676" s="761"/>
      <c r="V676" s="761"/>
      <c r="W676" s="761"/>
      <c r="X676" s="762"/>
      <c r="Y676" s="761"/>
      <c r="Z676" s="52"/>
    </row>
    <row r="677" spans="1:26">
      <c r="A677" s="770"/>
      <c r="B677" s="822"/>
      <c r="C677" s="823"/>
      <c r="D677" s="848"/>
      <c r="E677" s="848"/>
      <c r="F677" s="848"/>
      <c r="G677" s="848"/>
      <c r="H677" s="848"/>
      <c r="I677" s="887"/>
      <c r="J677" s="897"/>
      <c r="K677" s="897"/>
      <c r="L677" s="894"/>
      <c r="M677" s="746"/>
      <c r="N677" s="734"/>
      <c r="O677" s="734"/>
      <c r="P677" s="734"/>
      <c r="Q677" s="734"/>
      <c r="R677" s="747"/>
      <c r="S677" s="745"/>
      <c r="T677" s="746"/>
      <c r="U677" s="734"/>
      <c r="V677" s="734"/>
      <c r="W677" s="734"/>
      <c r="X677" s="734"/>
      <c r="Y677" s="777"/>
      <c r="Z677" s="52"/>
    </row>
    <row r="678" spans="1:26">
      <c r="A678" s="771"/>
      <c r="B678" s="724"/>
      <c r="C678" s="641"/>
      <c r="D678" s="52"/>
      <c r="E678" s="52"/>
      <c r="F678" s="52"/>
      <c r="G678" s="52"/>
      <c r="H678" s="52"/>
      <c r="I678" s="51"/>
      <c r="J678" s="897"/>
      <c r="K678" s="897"/>
      <c r="L678" s="749"/>
      <c r="M678" s="749"/>
      <c r="N678" s="750"/>
      <c r="O678" s="750"/>
      <c r="P678" s="750"/>
      <c r="Q678" s="750"/>
      <c r="R678" s="751"/>
      <c r="S678" s="748"/>
      <c r="T678" s="749"/>
      <c r="U678" s="750"/>
      <c r="V678" s="750"/>
      <c r="W678" s="750"/>
      <c r="X678" s="750"/>
      <c r="Y678" s="751"/>
      <c r="Z678" s="52"/>
    </row>
    <row r="679" spans="1:26">
      <c r="A679" s="771"/>
      <c r="B679" s="724"/>
      <c r="C679" s="641"/>
      <c r="D679" s="52"/>
      <c r="E679" s="52"/>
      <c r="F679" s="52"/>
      <c r="G679" s="52"/>
      <c r="H679" s="52"/>
      <c r="I679" s="51"/>
      <c r="J679" s="897"/>
      <c r="K679" s="897"/>
      <c r="L679" s="749"/>
      <c r="M679" s="749"/>
      <c r="N679" s="750"/>
      <c r="O679" s="750"/>
      <c r="P679" s="750"/>
      <c r="Q679" s="750"/>
      <c r="R679" s="751"/>
      <c r="S679" s="748"/>
      <c r="T679" s="749"/>
      <c r="U679" s="750"/>
      <c r="V679" s="750"/>
      <c r="W679" s="750"/>
      <c r="X679" s="750"/>
      <c r="Y679" s="751"/>
      <c r="Z679" s="52"/>
    </row>
    <row r="680" spans="1:26">
      <c r="A680" s="771"/>
      <c r="B680" s="724"/>
      <c r="C680" s="641"/>
      <c r="D680" s="52"/>
      <c r="E680" s="52"/>
      <c r="F680" s="52"/>
      <c r="G680" s="52"/>
      <c r="H680" s="52"/>
      <c r="I680" s="51"/>
      <c r="J680" s="897"/>
      <c r="K680" s="897"/>
      <c r="L680" s="749"/>
      <c r="M680" s="749"/>
      <c r="N680" s="750"/>
      <c r="O680" s="750"/>
      <c r="P680" s="750"/>
      <c r="Q680" s="750"/>
      <c r="R680" s="751"/>
      <c r="S680" s="748"/>
      <c r="T680" s="749"/>
      <c r="U680" s="750"/>
      <c r="V680" s="750"/>
      <c r="W680" s="750"/>
      <c r="X680" s="750"/>
      <c r="Y680" s="751"/>
      <c r="Z680" s="52"/>
    </row>
    <row r="681" spans="1:26">
      <c r="A681" s="771"/>
      <c r="B681" s="724"/>
      <c r="C681" s="641"/>
      <c r="D681" s="52"/>
      <c r="E681" s="52"/>
      <c r="F681" s="52"/>
      <c r="G681" s="52"/>
      <c r="H681" s="52"/>
      <c r="I681" s="51"/>
      <c r="J681" s="897"/>
      <c r="K681" s="897"/>
      <c r="L681" s="749"/>
      <c r="M681" s="749"/>
      <c r="N681" s="750"/>
      <c r="O681" s="750"/>
      <c r="P681" s="750"/>
      <c r="Q681" s="750"/>
      <c r="R681" s="751"/>
      <c r="S681" s="748"/>
      <c r="T681" s="749"/>
      <c r="U681" s="750"/>
      <c r="V681" s="750"/>
      <c r="W681" s="750"/>
      <c r="X681" s="750"/>
      <c r="Y681" s="751"/>
      <c r="Z681" s="52"/>
    </row>
    <row r="682" spans="1:26">
      <c r="A682" s="771"/>
      <c r="B682" s="725"/>
      <c r="C682" s="723"/>
      <c r="D682" s="138"/>
      <c r="E682" s="138"/>
      <c r="F682" s="138"/>
      <c r="G682" s="138"/>
      <c r="H682" s="138"/>
      <c r="I682" s="137"/>
      <c r="J682" s="897"/>
      <c r="K682" s="897"/>
      <c r="L682" s="753"/>
      <c r="M682" s="753"/>
      <c r="N682" s="754"/>
      <c r="O682" s="754"/>
      <c r="P682" s="754"/>
      <c r="Q682" s="754"/>
      <c r="R682" s="755"/>
      <c r="S682" s="752"/>
      <c r="T682" s="753"/>
      <c r="U682" s="754"/>
      <c r="V682" s="754"/>
      <c r="W682" s="754"/>
      <c r="X682" s="754"/>
      <c r="Y682" s="755"/>
      <c r="Z682" s="52"/>
    </row>
    <row r="683" spans="1:26">
      <c r="A683" s="771"/>
      <c r="B683" s="724"/>
      <c r="C683" s="641"/>
      <c r="D683" s="52"/>
      <c r="E683" s="52"/>
      <c r="F683" s="52"/>
      <c r="G683" s="52"/>
      <c r="H683" s="52"/>
      <c r="I683" s="51"/>
      <c r="J683" s="897"/>
      <c r="K683" s="897"/>
      <c r="L683" s="749"/>
      <c r="M683" s="749"/>
      <c r="N683" s="750"/>
      <c r="O683" s="750"/>
      <c r="P683" s="750"/>
      <c r="Q683" s="750"/>
      <c r="R683" s="751"/>
      <c r="S683" s="748"/>
      <c r="T683" s="749"/>
      <c r="U683" s="750"/>
      <c r="V683" s="750"/>
      <c r="W683" s="750"/>
      <c r="X683" s="750"/>
      <c r="Y683" s="751"/>
      <c r="Z683" s="52"/>
    </row>
    <row r="684" spans="1:26">
      <c r="A684" s="771"/>
      <c r="B684" s="724"/>
      <c r="C684" s="641"/>
      <c r="D684" s="52"/>
      <c r="E684" s="52"/>
      <c r="F684" s="52"/>
      <c r="G684" s="52"/>
      <c r="H684" s="52"/>
      <c r="I684" s="51"/>
      <c r="J684" s="897"/>
      <c r="K684" s="897"/>
      <c r="L684" s="749"/>
      <c r="M684" s="749"/>
      <c r="N684" s="750"/>
      <c r="O684" s="750"/>
      <c r="P684" s="750"/>
      <c r="Q684" s="750"/>
      <c r="R684" s="751"/>
      <c r="S684" s="748"/>
      <c r="T684" s="749"/>
      <c r="U684" s="750"/>
      <c r="V684" s="750"/>
      <c r="W684" s="750"/>
      <c r="X684" s="750"/>
      <c r="Y684" s="751"/>
      <c r="Z684" s="52"/>
    </row>
    <row r="685" spans="1:26">
      <c r="A685" s="771"/>
      <c r="B685" s="724"/>
      <c r="C685" s="641"/>
      <c r="D685" s="52"/>
      <c r="E685" s="52"/>
      <c r="F685" s="52"/>
      <c r="G685" s="52"/>
      <c r="H685" s="52"/>
      <c r="I685" s="51"/>
      <c r="J685" s="897"/>
      <c r="K685" s="897"/>
      <c r="L685" s="749"/>
      <c r="M685" s="749"/>
      <c r="N685" s="750"/>
      <c r="O685" s="750"/>
      <c r="P685" s="750"/>
      <c r="Q685" s="750"/>
      <c r="R685" s="751"/>
      <c r="S685" s="748"/>
      <c r="T685" s="749"/>
      <c r="U685" s="750"/>
      <c r="V685" s="750"/>
      <c r="W685" s="750"/>
      <c r="X685" s="750"/>
      <c r="Y685" s="751"/>
      <c r="Z685" s="52"/>
    </row>
    <row r="686" spans="1:26">
      <c r="A686" s="771"/>
      <c r="B686" s="724"/>
      <c r="C686" s="641"/>
      <c r="D686" s="52"/>
      <c r="E686" s="52"/>
      <c r="F686" s="52"/>
      <c r="G686" s="52"/>
      <c r="H686" s="52"/>
      <c r="I686" s="51"/>
      <c r="J686" s="897"/>
      <c r="K686" s="897"/>
      <c r="L686" s="749"/>
      <c r="M686" s="749"/>
      <c r="N686" s="750"/>
      <c r="O686" s="750"/>
      <c r="P686" s="750"/>
      <c r="Q686" s="750"/>
      <c r="R686" s="751"/>
      <c r="S686" s="748"/>
      <c r="T686" s="749"/>
      <c r="U686" s="750"/>
      <c r="V686" s="750"/>
      <c r="W686" s="750"/>
      <c r="X686" s="750"/>
      <c r="Y686" s="751"/>
      <c r="Z686" s="52"/>
    </row>
    <row r="687" spans="1:26">
      <c r="A687" s="771"/>
      <c r="B687" s="724"/>
      <c r="C687" s="641"/>
      <c r="D687" s="52"/>
      <c r="E687" s="52"/>
      <c r="F687" s="52"/>
      <c r="G687" s="52"/>
      <c r="H687" s="52"/>
      <c r="I687" s="51"/>
      <c r="J687" s="897"/>
      <c r="K687" s="897"/>
      <c r="L687" s="749"/>
      <c r="M687" s="749"/>
      <c r="N687" s="750"/>
      <c r="O687" s="750"/>
      <c r="P687" s="750"/>
      <c r="Q687" s="750"/>
      <c r="R687" s="751"/>
      <c r="S687" s="748"/>
      <c r="T687" s="749"/>
      <c r="U687" s="750"/>
      <c r="V687" s="750"/>
      <c r="W687" s="750"/>
      <c r="X687" s="750"/>
      <c r="Y687" s="751"/>
      <c r="Z687" s="52"/>
    </row>
    <row r="688" spans="1:26">
      <c r="A688" s="771"/>
      <c r="B688" s="724"/>
      <c r="C688" s="641"/>
      <c r="D688" s="52"/>
      <c r="E688" s="52"/>
      <c r="F688" s="52"/>
      <c r="G688" s="52"/>
      <c r="H688" s="52"/>
      <c r="I688" s="51"/>
      <c r="J688" s="897"/>
      <c r="K688" s="897"/>
      <c r="L688" s="844"/>
      <c r="M688" s="749"/>
      <c r="N688" s="750"/>
      <c r="O688" s="750"/>
      <c r="P688" s="750"/>
      <c r="Q688" s="750"/>
      <c r="R688" s="751"/>
      <c r="S688" s="748"/>
      <c r="T688" s="749"/>
      <c r="U688" s="750"/>
      <c r="V688" s="750"/>
      <c r="W688" s="750"/>
      <c r="X688" s="750"/>
      <c r="Y688" s="751"/>
      <c r="Z688" s="52"/>
    </row>
    <row r="689" spans="1:26">
      <c r="A689" s="771"/>
      <c r="B689" s="724"/>
      <c r="C689" s="641"/>
      <c r="D689" s="52"/>
      <c r="E689" s="52"/>
      <c r="F689" s="52"/>
      <c r="G689" s="52"/>
      <c r="H689" s="52"/>
      <c r="I689" s="51"/>
      <c r="J689" s="897"/>
      <c r="K689" s="897"/>
      <c r="L689" s="749"/>
      <c r="M689" s="749"/>
      <c r="N689" s="750"/>
      <c r="O689" s="750"/>
      <c r="P689" s="750"/>
      <c r="Q689" s="756"/>
      <c r="R689" s="750"/>
      <c r="S689" s="748"/>
      <c r="T689" s="749"/>
      <c r="U689" s="750"/>
      <c r="V689" s="750"/>
      <c r="W689" s="750"/>
      <c r="X689" s="750"/>
      <c r="Y689" s="751"/>
      <c r="Z689" s="52"/>
    </row>
    <row r="690" spans="1:26">
      <c r="A690" s="771"/>
      <c r="B690" s="724"/>
      <c r="C690" s="641"/>
      <c r="D690" s="52"/>
      <c r="E690" s="52"/>
      <c r="F690" s="52"/>
      <c r="G690" s="52"/>
      <c r="H690" s="52"/>
      <c r="I690" s="51"/>
      <c r="J690" s="897"/>
      <c r="K690" s="897"/>
      <c r="L690" s="778"/>
      <c r="M690" s="757"/>
      <c r="N690" s="757"/>
      <c r="O690" s="757"/>
      <c r="P690" s="757"/>
      <c r="Q690" s="758"/>
      <c r="R690" s="759"/>
      <c r="S690" s="757"/>
      <c r="T690" s="757"/>
      <c r="U690" s="757"/>
      <c r="V690" s="757"/>
      <c r="W690" s="757"/>
      <c r="X690" s="758"/>
      <c r="Y690" s="778"/>
      <c r="Z690" s="52"/>
    </row>
    <row r="691" spans="1:26">
      <c r="A691" s="771"/>
      <c r="B691" s="724"/>
      <c r="C691" s="641"/>
      <c r="D691" s="52"/>
      <c r="E691" s="52"/>
      <c r="F691" s="52"/>
      <c r="G691" s="52"/>
      <c r="H691" s="52"/>
      <c r="I691" s="51"/>
      <c r="J691" s="897"/>
      <c r="K691" s="897"/>
      <c r="L691" s="757"/>
      <c r="M691" s="757"/>
      <c r="N691" s="757"/>
      <c r="O691" s="757"/>
      <c r="P691" s="757"/>
      <c r="Q691" s="758"/>
      <c r="R691" s="759"/>
      <c r="S691" s="757"/>
      <c r="T691" s="757"/>
      <c r="U691" s="757"/>
      <c r="V691" s="757"/>
      <c r="W691" s="757"/>
      <c r="X691" s="758"/>
      <c r="Y691" s="778"/>
      <c r="Z691" s="52"/>
    </row>
    <row r="692" spans="1:26">
      <c r="A692" s="771"/>
      <c r="B692" s="724"/>
      <c r="C692" s="641"/>
      <c r="D692" s="52"/>
      <c r="E692" s="52"/>
      <c r="F692" s="52"/>
      <c r="G692" s="52"/>
      <c r="H692" s="52"/>
      <c r="I692" s="51"/>
      <c r="J692" s="897"/>
      <c r="K692" s="897"/>
      <c r="L692" s="757"/>
      <c r="M692" s="757"/>
      <c r="N692" s="757"/>
      <c r="O692" s="757"/>
      <c r="P692" s="757"/>
      <c r="Q692" s="758"/>
      <c r="R692" s="759"/>
      <c r="S692" s="757"/>
      <c r="T692" s="757"/>
      <c r="U692" s="757"/>
      <c r="V692" s="757"/>
      <c r="W692" s="757"/>
      <c r="X692" s="758"/>
      <c r="Y692" s="778"/>
      <c r="Z692" s="52"/>
    </row>
    <row r="693" spans="1:26">
      <c r="A693" s="771"/>
      <c r="B693" s="724"/>
      <c r="C693" s="641"/>
      <c r="D693" s="52"/>
      <c r="E693" s="52"/>
      <c r="F693" s="52"/>
      <c r="G693" s="52"/>
      <c r="H693" s="52"/>
      <c r="I693" s="51"/>
      <c r="J693" s="897"/>
      <c r="K693" s="897"/>
      <c r="L693" s="757"/>
      <c r="M693" s="757"/>
      <c r="N693" s="757"/>
      <c r="O693" s="757"/>
      <c r="P693" s="757"/>
      <c r="Q693" s="758"/>
      <c r="R693" s="759"/>
      <c r="S693" s="757"/>
      <c r="T693" s="757"/>
      <c r="U693" s="757"/>
      <c r="V693" s="757"/>
      <c r="W693" s="757"/>
      <c r="X693" s="758"/>
      <c r="Y693" s="778"/>
      <c r="Z693" s="52"/>
    </row>
    <row r="694" spans="1:26">
      <c r="A694" s="771"/>
      <c r="B694" s="726"/>
      <c r="C694" s="727"/>
      <c r="D694" s="143"/>
      <c r="E694" s="143"/>
      <c r="F694" s="143"/>
      <c r="G694" s="143"/>
      <c r="H694" s="143"/>
      <c r="I694" s="142"/>
      <c r="J694" s="897"/>
      <c r="K694" s="897"/>
      <c r="L694" s="761"/>
      <c r="M694" s="761"/>
      <c r="N694" s="761"/>
      <c r="O694" s="761"/>
      <c r="P694" s="761"/>
      <c r="Q694" s="762"/>
      <c r="R694" s="763"/>
      <c r="S694" s="764"/>
      <c r="T694" s="761"/>
      <c r="U694" s="761"/>
      <c r="V694" s="761"/>
      <c r="W694" s="761"/>
      <c r="X694" s="762"/>
      <c r="Y694" s="761"/>
      <c r="Z694" s="52"/>
    </row>
    <row r="695" spans="1:26">
      <c r="A695" s="771"/>
      <c r="B695" s="724"/>
      <c r="C695" s="641"/>
      <c r="D695" s="52"/>
      <c r="E695" s="52"/>
      <c r="F695" s="52"/>
      <c r="G695" s="52"/>
      <c r="H695" s="52"/>
      <c r="I695" s="51"/>
      <c r="J695" s="897"/>
      <c r="K695" s="897"/>
      <c r="L695" s="749"/>
      <c r="M695" s="749"/>
      <c r="N695" s="750"/>
      <c r="O695" s="750"/>
      <c r="P695" s="750"/>
      <c r="Q695" s="750"/>
      <c r="R695" s="765"/>
      <c r="S695" s="749"/>
      <c r="T695" s="749"/>
      <c r="U695" s="750"/>
      <c r="V695" s="750"/>
      <c r="W695" s="750"/>
      <c r="X695" s="750"/>
      <c r="Y695" s="751"/>
      <c r="Z695" s="52"/>
    </row>
    <row r="696" spans="1:26">
      <c r="A696" s="771"/>
      <c r="B696" s="724"/>
      <c r="C696" s="641"/>
      <c r="D696" s="52"/>
      <c r="E696" s="52"/>
      <c r="F696" s="52"/>
      <c r="G696" s="52"/>
      <c r="H696" s="52"/>
      <c r="I696" s="51"/>
      <c r="J696" s="897"/>
      <c r="K696" s="897"/>
      <c r="L696" s="757"/>
      <c r="M696" s="757"/>
      <c r="N696" s="757"/>
      <c r="O696" s="757"/>
      <c r="P696" s="757"/>
      <c r="Q696" s="758"/>
      <c r="R696" s="759"/>
      <c r="S696" s="757"/>
      <c r="T696" s="757"/>
      <c r="U696" s="757"/>
      <c r="V696" s="757"/>
      <c r="W696" s="757"/>
      <c r="X696" s="758"/>
      <c r="Y696" s="778"/>
      <c r="Z696" s="52"/>
    </row>
    <row r="697" spans="1:26">
      <c r="A697" s="771"/>
      <c r="B697" s="725"/>
      <c r="C697" s="723"/>
      <c r="D697" s="138"/>
      <c r="E697" s="138"/>
      <c r="F697" s="138"/>
      <c r="G697" s="138"/>
      <c r="H697" s="138"/>
      <c r="I697" s="137"/>
      <c r="J697" s="897"/>
      <c r="K697" s="897"/>
      <c r="L697" s="761"/>
      <c r="M697" s="761"/>
      <c r="N697" s="761"/>
      <c r="O697" s="761"/>
      <c r="P697" s="761"/>
      <c r="Q697" s="762"/>
      <c r="R697" s="763"/>
      <c r="S697" s="761"/>
      <c r="T697" s="761"/>
      <c r="U697" s="761"/>
      <c r="V697" s="761"/>
      <c r="W697" s="761"/>
      <c r="X697" s="762"/>
      <c r="Y697" s="761"/>
      <c r="Z697" s="52"/>
    </row>
    <row r="698" spans="1:26">
      <c r="A698" s="771"/>
      <c r="B698" s="724"/>
      <c r="C698" s="641"/>
      <c r="D698" s="52"/>
      <c r="E698" s="52"/>
      <c r="F698" s="52"/>
      <c r="G698" s="52"/>
      <c r="H698" s="52"/>
      <c r="I698" s="51"/>
      <c r="J698" s="897"/>
      <c r="K698" s="897"/>
      <c r="L698" s="749"/>
      <c r="M698" s="749"/>
      <c r="N698" s="750"/>
      <c r="O698" s="750"/>
      <c r="P698" s="750"/>
      <c r="Q698" s="750"/>
      <c r="R698" s="765"/>
      <c r="S698" s="749"/>
      <c r="T698" s="749"/>
      <c r="U698" s="750"/>
      <c r="V698" s="750"/>
      <c r="W698" s="750"/>
      <c r="X698" s="750"/>
      <c r="Y698" s="751"/>
      <c r="Z698" s="52"/>
    </row>
    <row r="699" spans="1:26">
      <c r="A699" s="771"/>
      <c r="B699" s="724"/>
      <c r="C699" s="641"/>
      <c r="D699" s="52"/>
      <c r="E699" s="52"/>
      <c r="F699" s="52"/>
      <c r="G699" s="52"/>
      <c r="H699" s="52"/>
      <c r="I699" s="51"/>
      <c r="J699" s="897"/>
      <c r="K699" s="897"/>
      <c r="L699" s="757"/>
      <c r="M699" s="757"/>
      <c r="N699" s="757"/>
      <c r="O699" s="757"/>
      <c r="P699" s="757"/>
      <c r="Q699" s="758"/>
      <c r="R699" s="759"/>
      <c r="S699" s="757"/>
      <c r="T699" s="757"/>
      <c r="U699" s="757"/>
      <c r="V699" s="757"/>
      <c r="W699" s="757"/>
      <c r="X699" s="758"/>
      <c r="Y699" s="778"/>
      <c r="Z699" s="52"/>
    </row>
    <row r="700" spans="1:26">
      <c r="A700" s="771"/>
      <c r="B700" s="725"/>
      <c r="C700" s="723"/>
      <c r="D700" s="138"/>
      <c r="E700" s="138"/>
      <c r="F700" s="138"/>
      <c r="G700" s="138"/>
      <c r="H700" s="138"/>
      <c r="I700" s="137"/>
      <c r="J700" s="897"/>
      <c r="K700" s="897"/>
      <c r="L700" s="761"/>
      <c r="M700" s="761"/>
      <c r="N700" s="761"/>
      <c r="O700" s="761"/>
      <c r="P700" s="761"/>
      <c r="Q700" s="762"/>
      <c r="R700" s="763"/>
      <c r="S700" s="764"/>
      <c r="T700" s="761"/>
      <c r="U700" s="761"/>
      <c r="V700" s="761"/>
      <c r="W700" s="761"/>
      <c r="X700" s="762"/>
      <c r="Y700" s="761"/>
      <c r="Z700" s="52"/>
    </row>
    <row r="701" spans="1:26">
      <c r="A701" s="771"/>
      <c r="B701" s="724"/>
      <c r="C701" s="641"/>
      <c r="D701" s="52"/>
      <c r="E701" s="52"/>
      <c r="F701" s="52"/>
      <c r="G701" s="52"/>
      <c r="H701" s="52"/>
      <c r="I701" s="51"/>
      <c r="J701" s="897"/>
      <c r="K701" s="897"/>
      <c r="L701" s="749"/>
      <c r="M701" s="749"/>
      <c r="N701" s="750"/>
      <c r="O701" s="750"/>
      <c r="P701" s="750"/>
      <c r="Q701" s="750"/>
      <c r="R701" s="765"/>
      <c r="S701" s="749"/>
      <c r="T701" s="749"/>
      <c r="U701" s="750"/>
      <c r="V701" s="750"/>
      <c r="W701" s="750"/>
      <c r="X701" s="750"/>
      <c r="Y701" s="751"/>
      <c r="Z701" s="52"/>
    </row>
    <row r="702" spans="1:26">
      <c r="A702" s="771"/>
      <c r="B702" s="724"/>
      <c r="C702" s="641"/>
      <c r="D702" s="52"/>
      <c r="E702" s="52"/>
      <c r="F702" s="52"/>
      <c r="G702" s="52"/>
      <c r="H702" s="52"/>
      <c r="I702" s="51"/>
      <c r="J702" s="897"/>
      <c r="K702" s="897"/>
      <c r="L702" s="757"/>
      <c r="M702" s="757"/>
      <c r="N702" s="757"/>
      <c r="O702" s="757"/>
      <c r="P702" s="757"/>
      <c r="Q702" s="758"/>
      <c r="R702" s="759"/>
      <c r="S702" s="757"/>
      <c r="T702" s="757"/>
      <c r="U702" s="757"/>
      <c r="V702" s="757"/>
      <c r="W702" s="757"/>
      <c r="X702" s="758"/>
      <c r="Y702" s="778"/>
      <c r="Z702" s="52"/>
    </row>
    <row r="703" spans="1:26">
      <c r="A703" s="771"/>
      <c r="B703" s="724"/>
      <c r="C703" s="641"/>
      <c r="D703" s="52"/>
      <c r="E703" s="52"/>
      <c r="F703" s="52"/>
      <c r="G703" s="52"/>
      <c r="H703" s="52"/>
      <c r="I703" s="51"/>
      <c r="J703" s="897"/>
      <c r="K703" s="897"/>
      <c r="L703" s="761"/>
      <c r="M703" s="761"/>
      <c r="N703" s="761"/>
      <c r="O703" s="761"/>
      <c r="P703" s="761"/>
      <c r="Q703" s="762"/>
      <c r="R703" s="763"/>
      <c r="S703" s="764"/>
      <c r="T703" s="761"/>
      <c r="U703" s="761"/>
      <c r="V703" s="761"/>
      <c r="W703" s="761"/>
      <c r="X703" s="762"/>
      <c r="Y703" s="761"/>
      <c r="Z703" s="52"/>
    </row>
    <row r="704" spans="1:26">
      <c r="A704" s="771"/>
      <c r="B704" s="817"/>
      <c r="C704" s="818"/>
      <c r="D704" s="816"/>
      <c r="E704" s="816"/>
      <c r="F704" s="816"/>
      <c r="G704" s="816"/>
      <c r="H704" s="816"/>
      <c r="I704" s="888"/>
      <c r="J704" s="897"/>
      <c r="K704" s="897"/>
      <c r="L704" s="749"/>
      <c r="M704" s="749"/>
      <c r="N704" s="750"/>
      <c r="O704" s="750"/>
      <c r="P704" s="750"/>
      <c r="Q704" s="750"/>
      <c r="R704" s="765"/>
      <c r="S704" s="749"/>
      <c r="T704" s="749"/>
      <c r="U704" s="750"/>
      <c r="V704" s="750"/>
      <c r="W704" s="750"/>
      <c r="X704" s="750"/>
      <c r="Y704" s="751"/>
      <c r="Z704" s="52"/>
    </row>
    <row r="705" spans="1:26">
      <c r="A705" s="771"/>
      <c r="B705" s="724"/>
      <c r="C705" s="641"/>
      <c r="D705" s="52"/>
      <c r="E705" s="52"/>
      <c r="F705" s="52"/>
      <c r="G705" s="52"/>
      <c r="H705" s="52"/>
      <c r="I705" s="51"/>
      <c r="J705" s="897"/>
      <c r="K705" s="897"/>
      <c r="L705" s="757"/>
      <c r="M705" s="757"/>
      <c r="N705" s="757"/>
      <c r="O705" s="757"/>
      <c r="P705" s="757"/>
      <c r="Q705" s="758"/>
      <c r="R705" s="759"/>
      <c r="S705" s="757"/>
      <c r="T705" s="757"/>
      <c r="U705" s="757"/>
      <c r="V705" s="757"/>
      <c r="W705" s="757"/>
      <c r="X705" s="758"/>
      <c r="Y705" s="778"/>
      <c r="Z705" s="52"/>
    </row>
    <row r="706" spans="1:26">
      <c r="A706" s="771"/>
      <c r="B706" s="725"/>
      <c r="C706" s="723"/>
      <c r="D706" s="138"/>
      <c r="E706" s="138"/>
      <c r="F706" s="138"/>
      <c r="G706" s="138"/>
      <c r="H706" s="138"/>
      <c r="I706" s="137"/>
      <c r="J706" s="897"/>
      <c r="K706" s="897"/>
      <c r="L706" s="761"/>
      <c r="M706" s="761"/>
      <c r="N706" s="761"/>
      <c r="O706" s="761"/>
      <c r="P706" s="761"/>
      <c r="Q706" s="762"/>
      <c r="R706" s="763"/>
      <c r="S706" s="764"/>
      <c r="T706" s="761"/>
      <c r="U706" s="761"/>
      <c r="V706" s="761"/>
      <c r="W706" s="761"/>
      <c r="X706" s="762"/>
      <c r="Y706" s="761"/>
      <c r="Z706" s="52"/>
    </row>
    <row r="707" spans="1:26">
      <c r="A707" s="771"/>
      <c r="B707" s="724"/>
      <c r="C707" s="641"/>
      <c r="D707" s="52"/>
      <c r="E707" s="52"/>
      <c r="F707" s="52"/>
      <c r="G707" s="52"/>
      <c r="H707" s="52"/>
      <c r="I707" s="51"/>
      <c r="J707" s="897"/>
      <c r="K707" s="897"/>
      <c r="L707" s="749"/>
      <c r="M707" s="749"/>
      <c r="N707" s="750"/>
      <c r="O707" s="750"/>
      <c r="P707" s="750"/>
      <c r="Q707" s="750"/>
      <c r="R707" s="765"/>
      <c r="S707" s="749"/>
      <c r="T707" s="749"/>
      <c r="U707" s="750"/>
      <c r="V707" s="750"/>
      <c r="W707" s="750"/>
      <c r="X707" s="750"/>
      <c r="Y707" s="751"/>
      <c r="Z707" s="52"/>
    </row>
    <row r="708" spans="1:26">
      <c r="A708" s="771"/>
      <c r="B708" s="724"/>
      <c r="C708" s="641"/>
      <c r="D708" s="52"/>
      <c r="E708" s="52"/>
      <c r="F708" s="52"/>
      <c r="G708" s="52"/>
      <c r="H708" s="52"/>
      <c r="I708" s="51"/>
      <c r="J708" s="897"/>
      <c r="K708" s="897"/>
      <c r="L708" s="757"/>
      <c r="M708" s="757"/>
      <c r="N708" s="757"/>
      <c r="O708" s="757"/>
      <c r="P708" s="757"/>
      <c r="Q708" s="758"/>
      <c r="R708" s="759"/>
      <c r="S708" s="757"/>
      <c r="T708" s="757"/>
      <c r="U708" s="757"/>
      <c r="V708" s="757"/>
      <c r="W708" s="757"/>
      <c r="X708" s="758"/>
      <c r="Y708" s="778"/>
      <c r="Z708" s="52"/>
    </row>
    <row r="709" spans="1:26">
      <c r="A709" s="771"/>
      <c r="B709" s="725"/>
      <c r="C709" s="723"/>
      <c r="D709" s="138"/>
      <c r="E709" s="138"/>
      <c r="F709" s="138"/>
      <c r="G709" s="138"/>
      <c r="H709" s="138"/>
      <c r="I709" s="137"/>
      <c r="J709" s="897"/>
      <c r="K709" s="897"/>
      <c r="L709" s="761"/>
      <c r="M709" s="761"/>
      <c r="N709" s="761"/>
      <c r="O709" s="761"/>
      <c r="P709" s="761"/>
      <c r="Q709" s="762"/>
      <c r="R709" s="763"/>
      <c r="S709" s="764"/>
      <c r="T709" s="761"/>
      <c r="U709" s="761"/>
      <c r="V709" s="761"/>
      <c r="W709" s="761"/>
      <c r="X709" s="762"/>
      <c r="Y709" s="761"/>
      <c r="Z709" s="52"/>
    </row>
    <row r="710" spans="1:26">
      <c r="A710" s="771"/>
      <c r="B710" s="724"/>
      <c r="C710" s="641"/>
      <c r="D710" s="52"/>
      <c r="E710" s="52"/>
      <c r="F710" s="52"/>
      <c r="G710" s="52"/>
      <c r="H710" s="52"/>
      <c r="I710" s="51"/>
      <c r="J710" s="897"/>
      <c r="K710" s="897"/>
      <c r="L710" s="749"/>
      <c r="M710" s="749"/>
      <c r="N710" s="750"/>
      <c r="O710" s="750"/>
      <c r="P710" s="750"/>
      <c r="Q710" s="750"/>
      <c r="R710" s="765"/>
      <c r="S710" s="749"/>
      <c r="T710" s="749"/>
      <c r="U710" s="750"/>
      <c r="V710" s="750"/>
      <c r="W710" s="750"/>
      <c r="X710" s="750"/>
      <c r="Y710" s="751"/>
      <c r="Z710" s="52"/>
    </row>
    <row r="711" spans="1:26">
      <c r="A711" s="771"/>
      <c r="B711" s="724"/>
      <c r="C711" s="641"/>
      <c r="D711" s="52"/>
      <c r="E711" s="52"/>
      <c r="F711" s="52"/>
      <c r="G711" s="52"/>
      <c r="H711" s="52"/>
      <c r="I711" s="51"/>
      <c r="J711" s="897"/>
      <c r="K711" s="897"/>
      <c r="L711" s="757"/>
      <c r="M711" s="757"/>
      <c r="N711" s="757"/>
      <c r="O711" s="757"/>
      <c r="P711" s="757"/>
      <c r="Q711" s="758"/>
      <c r="R711" s="759"/>
      <c r="S711" s="757"/>
      <c r="T711" s="757"/>
      <c r="U711" s="757"/>
      <c r="V711" s="757"/>
      <c r="W711" s="757"/>
      <c r="X711" s="758"/>
      <c r="Y711" s="778"/>
      <c r="Z711" s="52"/>
    </row>
    <row r="712" spans="1:26">
      <c r="A712" s="771"/>
      <c r="B712" s="725"/>
      <c r="C712" s="723"/>
      <c r="D712" s="138"/>
      <c r="E712" s="138"/>
      <c r="F712" s="138"/>
      <c r="G712" s="138"/>
      <c r="H712" s="138"/>
      <c r="I712" s="137"/>
      <c r="J712" s="897"/>
      <c r="K712" s="897"/>
      <c r="L712" s="761"/>
      <c r="M712" s="761"/>
      <c r="N712" s="761"/>
      <c r="O712" s="761"/>
      <c r="P712" s="761"/>
      <c r="Q712" s="762"/>
      <c r="R712" s="763"/>
      <c r="S712" s="764"/>
      <c r="T712" s="761"/>
      <c r="U712" s="761"/>
      <c r="V712" s="761"/>
      <c r="W712" s="761"/>
      <c r="X712" s="762"/>
      <c r="Y712" s="761"/>
      <c r="Z712" s="52"/>
    </row>
    <row r="713" spans="1:26">
      <c r="A713" s="771"/>
      <c r="B713" s="724"/>
      <c r="C713" s="728"/>
      <c r="D713" s="729"/>
      <c r="E713" s="729"/>
      <c r="F713" s="729"/>
      <c r="G713" s="729"/>
      <c r="H713" s="729"/>
      <c r="I713" s="889"/>
      <c r="J713" s="897"/>
      <c r="K713" s="897"/>
      <c r="L713" s="749"/>
      <c r="M713" s="749"/>
      <c r="N713" s="750"/>
      <c r="O713" s="750"/>
      <c r="P713" s="750"/>
      <c r="Q713" s="750"/>
      <c r="R713" s="765"/>
      <c r="S713" s="749"/>
      <c r="T713" s="749"/>
      <c r="U713" s="750"/>
      <c r="V713" s="750"/>
      <c r="W713" s="750"/>
      <c r="X713" s="750"/>
      <c r="Y713" s="751"/>
      <c r="Z713" s="52"/>
    </row>
    <row r="714" spans="1:26">
      <c r="A714" s="771"/>
      <c r="B714" s="724"/>
      <c r="C714" s="728"/>
      <c r="D714" s="729"/>
      <c r="E714" s="729"/>
      <c r="F714" s="729"/>
      <c r="G714" s="729"/>
      <c r="H714" s="729"/>
      <c r="I714" s="889"/>
      <c r="J714" s="897"/>
      <c r="K714" s="897"/>
      <c r="L714" s="757"/>
      <c r="M714" s="757"/>
      <c r="N714" s="757"/>
      <c r="O714" s="757"/>
      <c r="P714" s="757"/>
      <c r="Q714" s="758"/>
      <c r="R714" s="759"/>
      <c r="S714" s="757"/>
      <c r="T714" s="757"/>
      <c r="U714" s="757"/>
      <c r="V714" s="757"/>
      <c r="W714" s="757"/>
      <c r="X714" s="758"/>
      <c r="Y714" s="778"/>
      <c r="Z714" s="52"/>
    </row>
    <row r="715" spans="1:26">
      <c r="A715" s="771"/>
      <c r="B715" s="726"/>
      <c r="C715" s="727"/>
      <c r="D715" s="143"/>
      <c r="E715" s="143"/>
      <c r="F715" s="143"/>
      <c r="G715" s="143"/>
      <c r="H715" s="143"/>
      <c r="I715" s="142"/>
      <c r="J715" s="897"/>
      <c r="K715" s="897"/>
      <c r="L715" s="761"/>
      <c r="M715" s="761"/>
      <c r="N715" s="761"/>
      <c r="O715" s="761"/>
      <c r="P715" s="761"/>
      <c r="Q715" s="762"/>
      <c r="R715" s="763"/>
      <c r="S715" s="764"/>
      <c r="T715" s="761"/>
      <c r="U715" s="761"/>
      <c r="V715" s="761"/>
      <c r="W715" s="761"/>
      <c r="X715" s="762"/>
      <c r="Y715" s="761"/>
      <c r="Z715" s="52"/>
    </row>
    <row r="716" spans="1:26">
      <c r="A716" s="771"/>
      <c r="B716" s="724"/>
      <c r="C716" s="641"/>
      <c r="D716" s="52"/>
      <c r="E716" s="52"/>
      <c r="F716" s="52"/>
      <c r="G716" s="52"/>
      <c r="H716" s="52"/>
      <c r="I716" s="51"/>
      <c r="J716" s="897"/>
      <c r="K716" s="897"/>
      <c r="L716" s="749"/>
      <c r="M716" s="749"/>
      <c r="N716" s="750"/>
      <c r="O716" s="750"/>
      <c r="P716" s="750"/>
      <c r="Q716" s="750"/>
      <c r="R716" s="765"/>
      <c r="S716" s="749"/>
      <c r="T716" s="749"/>
      <c r="U716" s="750"/>
      <c r="V716" s="750"/>
      <c r="W716" s="750"/>
      <c r="X716" s="750"/>
      <c r="Y716" s="751"/>
      <c r="Z716" s="52"/>
    </row>
    <row r="717" spans="1:26">
      <c r="A717" s="771"/>
      <c r="B717" s="724"/>
      <c r="C717" s="641"/>
      <c r="D717" s="52"/>
      <c r="E717" s="52"/>
      <c r="F717" s="52"/>
      <c r="G717" s="52"/>
      <c r="H717" s="52"/>
      <c r="I717" s="51"/>
      <c r="J717" s="897"/>
      <c r="K717" s="897"/>
      <c r="L717" s="757"/>
      <c r="M717" s="757"/>
      <c r="N717" s="757"/>
      <c r="O717" s="757"/>
      <c r="P717" s="757"/>
      <c r="Q717" s="758"/>
      <c r="R717" s="759"/>
      <c r="S717" s="757"/>
      <c r="T717" s="757"/>
      <c r="U717" s="757"/>
      <c r="V717" s="757"/>
      <c r="W717" s="757"/>
      <c r="X717" s="758"/>
      <c r="Y717" s="778"/>
      <c r="Z717" s="52"/>
    </row>
    <row r="718" spans="1:26">
      <c r="A718" s="772"/>
      <c r="B718" s="725"/>
      <c r="C718" s="723"/>
      <c r="D718" s="138"/>
      <c r="E718" s="138"/>
      <c r="F718" s="138"/>
      <c r="G718" s="138"/>
      <c r="H718" s="138"/>
      <c r="I718" s="137"/>
      <c r="J718" s="897"/>
      <c r="K718" s="897"/>
      <c r="L718" s="761"/>
      <c r="M718" s="761"/>
      <c r="N718" s="761"/>
      <c r="O718" s="761"/>
      <c r="P718" s="761"/>
      <c r="Q718" s="762"/>
      <c r="R718" s="763"/>
      <c r="S718" s="764"/>
      <c r="T718" s="761"/>
      <c r="U718" s="761"/>
      <c r="V718" s="761"/>
      <c r="W718" s="761"/>
      <c r="X718" s="762"/>
      <c r="Y718" s="761"/>
      <c r="Z718" s="52"/>
    </row>
    <row r="719" spans="1:26">
      <c r="Z719" s="409"/>
    </row>
    <row r="720" spans="1:26">
      <c r="Z720" s="409"/>
    </row>
    <row r="721" spans="26:26">
      <c r="Z721" s="409"/>
    </row>
    <row r="722" spans="26:26">
      <c r="Z722" s="409"/>
    </row>
    <row r="723" spans="26:26">
      <c r="Z723" s="409"/>
    </row>
    <row r="724" spans="26:26">
      <c r="Z724" s="409"/>
    </row>
    <row r="725" spans="26:26">
      <c r="Z725" s="409"/>
    </row>
    <row r="726" spans="26:26">
      <c r="Z726" s="409"/>
    </row>
    <row r="727" spans="26:26">
      <c r="Z727" s="409"/>
    </row>
    <row r="728" spans="26:26">
      <c r="Z728" s="409"/>
    </row>
    <row r="729" spans="26:26">
      <c r="Z729" s="409"/>
    </row>
    <row r="730" spans="26:26">
      <c r="Z730" s="409"/>
    </row>
    <row r="731" spans="26:26">
      <c r="Z731" s="409"/>
    </row>
    <row r="732" spans="26:26">
      <c r="Z732" s="409"/>
    </row>
    <row r="733" spans="26:26">
      <c r="Z733" s="409"/>
    </row>
    <row r="734" spans="26:26">
      <c r="Z734" s="409"/>
    </row>
    <row r="735" spans="26:26">
      <c r="Z735" s="409"/>
    </row>
    <row r="736" spans="26:26">
      <c r="Z736" s="409"/>
    </row>
    <row r="737" spans="26:26">
      <c r="Z737" s="409"/>
    </row>
    <row r="738" spans="26:26">
      <c r="Z738" s="409"/>
    </row>
    <row r="739" spans="26:26">
      <c r="Z739" s="409"/>
    </row>
    <row r="740" spans="26:26">
      <c r="Z740" s="409"/>
    </row>
    <row r="741" spans="26:26">
      <c r="Z741" s="409"/>
    </row>
    <row r="742" spans="26:26">
      <c r="Z742" s="409"/>
    </row>
    <row r="743" spans="26:26">
      <c r="Z743" s="409"/>
    </row>
    <row r="744" spans="26:26">
      <c r="Z744" s="409"/>
    </row>
    <row r="745" spans="26:26">
      <c r="Z745" s="409"/>
    </row>
    <row r="746" spans="26:26">
      <c r="Z746" s="409"/>
    </row>
    <row r="747" spans="26:26">
      <c r="Z747" s="409"/>
    </row>
    <row r="748" spans="26:26">
      <c r="Z748" s="409"/>
    </row>
    <row r="749" spans="26:26">
      <c r="Z749" s="409"/>
    </row>
    <row r="750" spans="26:26">
      <c r="Z750" s="409"/>
    </row>
    <row r="751" spans="26:26">
      <c r="Z751" s="409"/>
    </row>
    <row r="752" spans="26:26">
      <c r="Z752" s="409"/>
    </row>
    <row r="753" spans="26:26">
      <c r="Z753" s="409"/>
    </row>
    <row r="754" spans="26:26">
      <c r="Z754" s="409"/>
    </row>
    <row r="755" spans="26:26">
      <c r="Z755" s="409"/>
    </row>
    <row r="756" spans="26:26">
      <c r="Z756" s="409"/>
    </row>
    <row r="757" spans="26:26">
      <c r="Z757" s="409"/>
    </row>
    <row r="758" spans="26:26">
      <c r="Z758" s="409"/>
    </row>
    <row r="759" spans="26:26">
      <c r="Z759" s="409"/>
    </row>
    <row r="760" spans="26:26">
      <c r="Z760" s="409"/>
    </row>
    <row r="761" spans="26:26">
      <c r="Z761" s="409"/>
    </row>
    <row r="762" spans="26:26">
      <c r="Z762" s="409"/>
    </row>
    <row r="763" spans="26:26">
      <c r="Z763" s="409"/>
    </row>
    <row r="764" spans="26:26">
      <c r="Z764" s="409"/>
    </row>
    <row r="765" spans="26:26">
      <c r="Z765" s="409"/>
    </row>
    <row r="766" spans="26:26">
      <c r="Z766" s="409"/>
    </row>
    <row r="767" spans="26:26">
      <c r="Z767" s="409"/>
    </row>
    <row r="768" spans="26:26">
      <c r="Z768" s="409"/>
    </row>
    <row r="769" spans="26:26">
      <c r="Z769" s="409"/>
    </row>
    <row r="770" spans="26:26">
      <c r="Z770" s="409"/>
    </row>
    <row r="771" spans="26:26">
      <c r="Z771" s="409"/>
    </row>
    <row r="772" spans="26:26">
      <c r="Z772" s="409"/>
    </row>
    <row r="773" spans="26:26">
      <c r="Z773" s="409"/>
    </row>
    <row r="774" spans="26:26">
      <c r="Z774" s="409"/>
    </row>
    <row r="775" spans="26:26">
      <c r="Z775" s="409"/>
    </row>
    <row r="776" spans="26:26">
      <c r="Z776" s="409"/>
    </row>
    <row r="777" spans="26:26">
      <c r="Z777" s="409"/>
    </row>
    <row r="778" spans="26:26">
      <c r="Z778" s="409"/>
    </row>
    <row r="779" spans="26:26">
      <c r="Z779" s="409"/>
    </row>
    <row r="780" spans="26:26">
      <c r="Z780" s="409"/>
    </row>
    <row r="781" spans="26:26">
      <c r="Z781" s="409"/>
    </row>
    <row r="782" spans="26:26">
      <c r="Z782" s="409"/>
    </row>
    <row r="783" spans="26:26">
      <c r="Z783" s="409"/>
    </row>
    <row r="784" spans="26:26">
      <c r="Z784" s="409"/>
    </row>
    <row r="785" spans="26:26">
      <c r="Z785" s="409"/>
    </row>
    <row r="786" spans="26:26">
      <c r="Z786" s="409"/>
    </row>
    <row r="787" spans="26:26">
      <c r="Z787" s="409"/>
    </row>
    <row r="788" spans="26:26">
      <c r="Z788" s="409"/>
    </row>
    <row r="789" spans="26:26">
      <c r="Z789" s="409"/>
    </row>
    <row r="790" spans="26:26">
      <c r="Z790" s="409"/>
    </row>
    <row r="791" spans="26:26">
      <c r="Z791" s="409"/>
    </row>
    <row r="792" spans="26:26">
      <c r="Z792" s="409"/>
    </row>
    <row r="793" spans="26:26">
      <c r="Z793" s="409"/>
    </row>
    <row r="794" spans="26:26">
      <c r="Z794" s="409"/>
    </row>
    <row r="795" spans="26:26">
      <c r="Z795" s="409"/>
    </row>
    <row r="796" spans="26:26">
      <c r="Z796" s="409"/>
    </row>
    <row r="797" spans="26:26">
      <c r="Z797" s="409"/>
    </row>
    <row r="798" spans="26:26">
      <c r="Z798" s="409"/>
    </row>
    <row r="799" spans="26:26">
      <c r="Z799" s="409"/>
    </row>
    <row r="800" spans="26:26">
      <c r="Z800" s="409"/>
    </row>
    <row r="801" spans="26:26">
      <c r="Z801" s="409"/>
    </row>
    <row r="802" spans="26:26">
      <c r="Z802" s="409"/>
    </row>
    <row r="803" spans="26:26">
      <c r="Z803" s="409"/>
    </row>
    <row r="804" spans="26:26">
      <c r="Z804" s="409"/>
    </row>
    <row r="805" spans="26:26">
      <c r="Z805" s="409"/>
    </row>
    <row r="806" spans="26:26">
      <c r="Z806" s="409"/>
    </row>
    <row r="807" spans="26:26">
      <c r="Z807" s="409"/>
    </row>
    <row r="808" spans="26:26">
      <c r="Z808" s="409"/>
    </row>
    <row r="809" spans="26:26">
      <c r="Z809" s="409"/>
    </row>
    <row r="810" spans="26:26">
      <c r="Z810" s="409"/>
    </row>
    <row r="811" spans="26:26">
      <c r="Z811" s="409"/>
    </row>
    <row r="812" spans="26:26">
      <c r="Z812" s="409"/>
    </row>
    <row r="813" spans="26:26">
      <c r="Z813" s="409"/>
    </row>
    <row r="814" spans="26:26">
      <c r="Z814" s="409"/>
    </row>
    <row r="815" spans="26:26">
      <c r="Z815" s="409"/>
    </row>
    <row r="816" spans="26:26">
      <c r="Z816" s="409"/>
    </row>
    <row r="817" spans="26:26">
      <c r="Z817" s="409"/>
    </row>
    <row r="818" spans="26:26">
      <c r="Z818" s="409"/>
    </row>
    <row r="819" spans="26:26">
      <c r="Z819" s="409"/>
    </row>
    <row r="820" spans="26:26">
      <c r="Z820" s="409"/>
    </row>
    <row r="821" spans="26:26">
      <c r="Z821" s="409"/>
    </row>
    <row r="822" spans="26:26">
      <c r="Z822" s="409"/>
    </row>
    <row r="823" spans="26:26">
      <c r="Z823" s="409"/>
    </row>
    <row r="824" spans="26:26">
      <c r="Z824" s="409"/>
    </row>
    <row r="825" spans="26:26">
      <c r="Z825" s="409"/>
    </row>
    <row r="826" spans="26:26">
      <c r="Z826" s="409"/>
    </row>
    <row r="827" spans="26:26">
      <c r="Z827" s="409"/>
    </row>
    <row r="828" spans="26:26">
      <c r="Z828" s="409"/>
    </row>
    <row r="829" spans="26:26">
      <c r="Z829" s="409"/>
    </row>
    <row r="830" spans="26:26">
      <c r="Z830" s="409"/>
    </row>
    <row r="831" spans="26:26">
      <c r="Z831" s="409"/>
    </row>
    <row r="832" spans="26:26">
      <c r="Z832" s="409"/>
    </row>
    <row r="833" spans="26:26">
      <c r="Z833" s="409"/>
    </row>
    <row r="834" spans="26:26">
      <c r="Z834" s="409"/>
    </row>
    <row r="835" spans="26:26">
      <c r="Z835" s="409"/>
    </row>
    <row r="836" spans="26:26">
      <c r="Z836" s="409"/>
    </row>
    <row r="837" spans="26:26">
      <c r="Z837" s="409"/>
    </row>
    <row r="838" spans="26:26">
      <c r="Z838" s="409"/>
    </row>
    <row r="839" spans="26:26">
      <c r="Z839" s="409"/>
    </row>
    <row r="840" spans="26:26">
      <c r="Z840" s="409"/>
    </row>
    <row r="841" spans="26:26">
      <c r="Z841" s="409"/>
    </row>
    <row r="842" spans="26:26">
      <c r="Z842" s="409"/>
    </row>
    <row r="843" spans="26:26">
      <c r="Z843" s="409"/>
    </row>
    <row r="844" spans="26:26">
      <c r="Z844" s="409"/>
    </row>
    <row r="845" spans="26:26">
      <c r="Z845" s="409"/>
    </row>
    <row r="846" spans="26:26">
      <c r="Z846" s="409"/>
    </row>
    <row r="847" spans="26:26">
      <c r="Z847" s="409"/>
    </row>
    <row r="848" spans="26:26">
      <c r="Z848" s="409"/>
    </row>
    <row r="849" spans="26:26">
      <c r="Z849" s="409"/>
    </row>
    <row r="850" spans="26:26">
      <c r="Z850" s="409"/>
    </row>
    <row r="851" spans="26:26">
      <c r="Z851" s="409"/>
    </row>
    <row r="852" spans="26:26">
      <c r="Z852" s="409"/>
    </row>
    <row r="853" spans="26:26">
      <c r="Z853" s="409"/>
    </row>
    <row r="854" spans="26:26">
      <c r="Z854" s="409"/>
    </row>
    <row r="855" spans="26:26">
      <c r="Z855" s="409"/>
    </row>
    <row r="856" spans="26:26">
      <c r="Z856" s="409"/>
    </row>
    <row r="857" spans="26:26">
      <c r="Z857" s="409"/>
    </row>
    <row r="858" spans="26:26">
      <c r="Z858" s="409"/>
    </row>
    <row r="859" spans="26:26">
      <c r="Z859" s="409"/>
    </row>
    <row r="860" spans="26:26">
      <c r="Z860" s="409"/>
    </row>
    <row r="861" spans="26:26">
      <c r="Z861" s="409"/>
    </row>
    <row r="862" spans="26:26">
      <c r="Z862" s="409"/>
    </row>
    <row r="863" spans="26:26">
      <c r="Z863" s="409"/>
    </row>
    <row r="864" spans="26:26">
      <c r="Z864" s="409"/>
    </row>
    <row r="865" spans="26:26">
      <c r="Z865" s="409"/>
    </row>
    <row r="866" spans="26:26">
      <c r="Z866" s="409"/>
    </row>
    <row r="867" spans="26:26">
      <c r="Z867" s="409"/>
    </row>
    <row r="868" spans="26:26">
      <c r="Z868" s="409"/>
    </row>
    <row r="869" spans="26:26">
      <c r="Z869" s="409"/>
    </row>
    <row r="870" spans="26:26">
      <c r="Z870" s="409"/>
    </row>
    <row r="871" spans="26:26">
      <c r="Z871" s="409"/>
    </row>
    <row r="872" spans="26:26">
      <c r="Z872" s="409"/>
    </row>
    <row r="873" spans="26:26">
      <c r="Z873" s="409"/>
    </row>
    <row r="874" spans="26:26">
      <c r="Z874" s="409"/>
    </row>
    <row r="875" spans="26:26">
      <c r="Z875" s="409"/>
    </row>
    <row r="876" spans="26:26">
      <c r="Z876" s="409"/>
    </row>
    <row r="877" spans="26:26">
      <c r="Z877" s="409"/>
    </row>
    <row r="878" spans="26:26">
      <c r="Z878" s="409"/>
    </row>
    <row r="879" spans="26:26">
      <c r="Z879" s="409"/>
    </row>
    <row r="880" spans="26:26">
      <c r="Z880" s="409"/>
    </row>
    <row r="881" spans="26:26">
      <c r="Z881" s="409"/>
    </row>
    <row r="882" spans="26:26">
      <c r="Z882" s="409"/>
    </row>
    <row r="883" spans="26:26">
      <c r="Z883" s="409"/>
    </row>
    <row r="884" spans="26:26">
      <c r="Z884" s="409"/>
    </row>
    <row r="885" spans="26:26">
      <c r="Z885" s="409"/>
    </row>
    <row r="886" spans="26:26">
      <c r="Z886" s="409"/>
    </row>
    <row r="887" spans="26:26">
      <c r="Z887" s="409"/>
    </row>
    <row r="888" spans="26:26">
      <c r="Z888" s="409"/>
    </row>
    <row r="889" spans="26:26">
      <c r="Z889" s="409"/>
    </row>
    <row r="890" spans="26:26">
      <c r="Z890" s="409"/>
    </row>
    <row r="891" spans="26:26">
      <c r="Z891" s="409"/>
    </row>
    <row r="892" spans="26:26">
      <c r="Z892" s="409"/>
    </row>
    <row r="893" spans="26:26">
      <c r="Z893" s="409"/>
    </row>
    <row r="894" spans="26:26">
      <c r="Z894" s="409"/>
    </row>
    <row r="895" spans="26:26">
      <c r="Z895" s="409"/>
    </row>
    <row r="896" spans="26:26">
      <c r="Z896" s="409"/>
    </row>
    <row r="897" spans="26:26">
      <c r="Z897" s="409"/>
    </row>
    <row r="898" spans="26:26">
      <c r="Z898" s="409"/>
    </row>
    <row r="899" spans="26:26">
      <c r="Z899" s="409"/>
    </row>
    <row r="900" spans="26:26">
      <c r="Z900" s="409"/>
    </row>
    <row r="901" spans="26:26">
      <c r="Z901" s="409"/>
    </row>
    <row r="902" spans="26:26">
      <c r="Z902" s="409"/>
    </row>
    <row r="903" spans="26:26">
      <c r="Z903" s="409"/>
    </row>
    <row r="904" spans="26:26">
      <c r="Z904" s="409"/>
    </row>
    <row r="905" spans="26:26">
      <c r="Z905" s="409"/>
    </row>
    <row r="906" spans="26:26">
      <c r="Z906" s="409"/>
    </row>
    <row r="907" spans="26:26">
      <c r="Z907" s="409"/>
    </row>
    <row r="908" spans="26:26">
      <c r="Z908" s="409"/>
    </row>
    <row r="909" spans="26:26">
      <c r="Z909" s="409"/>
    </row>
    <row r="910" spans="26:26">
      <c r="Z910" s="409"/>
    </row>
    <row r="911" spans="26:26">
      <c r="Z911" s="409"/>
    </row>
    <row r="912" spans="26:26">
      <c r="Z912" s="409"/>
    </row>
    <row r="913" spans="26:26">
      <c r="Z913" s="409"/>
    </row>
    <row r="914" spans="26:26">
      <c r="Z914" s="409"/>
    </row>
    <row r="915" spans="26:26">
      <c r="Z915" s="409"/>
    </row>
    <row r="916" spans="26:26">
      <c r="Z916" s="409"/>
    </row>
    <row r="917" spans="26:26">
      <c r="Z917" s="409"/>
    </row>
    <row r="918" spans="26:26">
      <c r="Z918" s="409"/>
    </row>
    <row r="919" spans="26:26">
      <c r="Z919" s="409"/>
    </row>
    <row r="920" spans="26:26">
      <c r="Z920" s="409"/>
    </row>
    <row r="921" spans="26:26">
      <c r="Z921" s="409"/>
    </row>
    <row r="922" spans="26:26">
      <c r="Z922" s="409"/>
    </row>
    <row r="923" spans="26:26">
      <c r="Z923" s="409"/>
    </row>
    <row r="924" spans="26:26">
      <c r="Z924" s="409"/>
    </row>
    <row r="925" spans="26:26">
      <c r="Z925" s="409"/>
    </row>
    <row r="926" spans="26:26">
      <c r="Z926" s="409"/>
    </row>
    <row r="927" spans="26:26">
      <c r="Z927" s="409"/>
    </row>
    <row r="928" spans="26:26">
      <c r="Z928" s="409"/>
    </row>
    <row r="929" spans="26:26">
      <c r="Z929" s="409"/>
    </row>
    <row r="930" spans="26:26">
      <c r="Z930" s="409"/>
    </row>
    <row r="931" spans="26:26">
      <c r="Z931" s="409"/>
    </row>
    <row r="932" spans="26:26">
      <c r="Z932" s="409"/>
    </row>
    <row r="933" spans="26:26">
      <c r="Z933" s="409"/>
    </row>
    <row r="934" spans="26:26">
      <c r="Z934" s="409"/>
    </row>
    <row r="935" spans="26:26">
      <c r="Z935" s="409"/>
    </row>
    <row r="936" spans="26:26">
      <c r="Z936" s="409"/>
    </row>
    <row r="937" spans="26:26">
      <c r="Z937" s="409"/>
    </row>
    <row r="938" spans="26:26">
      <c r="Z938" s="409"/>
    </row>
    <row r="939" spans="26:26">
      <c r="Z939" s="409"/>
    </row>
    <row r="940" spans="26:26">
      <c r="Z940" s="409"/>
    </row>
    <row r="941" spans="26:26">
      <c r="Z941" s="409"/>
    </row>
    <row r="942" spans="26:26">
      <c r="Z942" s="409"/>
    </row>
    <row r="943" spans="26:26">
      <c r="Z943" s="409"/>
    </row>
    <row r="944" spans="26:26">
      <c r="Z944" s="409"/>
    </row>
    <row r="945" spans="26:26">
      <c r="Z945" s="409"/>
    </row>
    <row r="946" spans="26:26">
      <c r="Z946" s="409"/>
    </row>
    <row r="947" spans="26:26">
      <c r="Z947" s="409"/>
    </row>
    <row r="948" spans="26:26">
      <c r="Z948" s="409"/>
    </row>
    <row r="949" spans="26:26">
      <c r="Z949" s="409"/>
    </row>
    <row r="950" spans="26:26">
      <c r="Z950" s="409"/>
    </row>
    <row r="951" spans="26:26">
      <c r="Z951" s="409"/>
    </row>
    <row r="952" spans="26:26">
      <c r="Z952" s="409"/>
    </row>
    <row r="953" spans="26:26">
      <c r="Z953" s="409"/>
    </row>
    <row r="954" spans="26:26">
      <c r="Z954" s="409"/>
    </row>
    <row r="955" spans="26:26">
      <c r="Z955" s="409"/>
    </row>
    <row r="956" spans="26:26">
      <c r="Z956" s="409"/>
    </row>
    <row r="957" spans="26:26">
      <c r="Z957" s="409"/>
    </row>
    <row r="958" spans="26:26">
      <c r="Z958" s="409"/>
    </row>
    <row r="959" spans="26:26">
      <c r="Z959" s="409"/>
    </row>
    <row r="960" spans="26:26">
      <c r="Z960" s="409"/>
    </row>
    <row r="961" spans="26:26">
      <c r="Z961" s="409"/>
    </row>
    <row r="962" spans="26:26">
      <c r="Z962" s="409"/>
    </row>
    <row r="963" spans="26:26">
      <c r="Z963" s="409"/>
    </row>
    <row r="964" spans="26:26">
      <c r="Z964" s="409"/>
    </row>
    <row r="965" spans="26:26">
      <c r="Z965" s="409"/>
    </row>
    <row r="966" spans="26:26">
      <c r="Z966" s="409"/>
    </row>
    <row r="967" spans="26:26">
      <c r="Z967" s="409"/>
    </row>
    <row r="968" spans="26:26">
      <c r="Z968" s="409"/>
    </row>
    <row r="969" spans="26:26">
      <c r="Z969" s="409"/>
    </row>
    <row r="970" spans="26:26">
      <c r="Z970" s="409"/>
    </row>
    <row r="971" spans="26:26">
      <c r="Z971" s="409"/>
    </row>
    <row r="972" spans="26:26">
      <c r="Z972" s="409"/>
    </row>
    <row r="973" spans="26:26">
      <c r="Z973" s="409"/>
    </row>
    <row r="974" spans="26:26">
      <c r="Z974" s="409"/>
    </row>
    <row r="975" spans="26:26">
      <c r="Z975" s="409"/>
    </row>
    <row r="976" spans="26:26">
      <c r="Z976" s="409"/>
    </row>
    <row r="977" spans="26:26">
      <c r="Z977" s="409"/>
    </row>
    <row r="978" spans="26:26">
      <c r="Z978" s="409"/>
    </row>
    <row r="979" spans="26:26">
      <c r="Z979" s="409"/>
    </row>
    <row r="980" spans="26:26">
      <c r="Z980" s="409"/>
    </row>
    <row r="981" spans="26:26">
      <c r="Z981" s="409"/>
    </row>
    <row r="982" spans="26:26">
      <c r="Z982" s="409"/>
    </row>
    <row r="983" spans="26:26">
      <c r="Z983" s="409"/>
    </row>
    <row r="984" spans="26:26">
      <c r="Z984" s="409"/>
    </row>
    <row r="985" spans="26:26">
      <c r="Z985" s="409"/>
    </row>
    <row r="986" spans="26:26">
      <c r="Z986" s="409"/>
    </row>
    <row r="987" spans="26:26">
      <c r="Z987" s="409"/>
    </row>
    <row r="988" spans="26:26">
      <c r="Z988" s="409"/>
    </row>
    <row r="989" spans="26:26">
      <c r="Z989" s="409"/>
    </row>
    <row r="990" spans="26:26">
      <c r="Z990" s="409"/>
    </row>
    <row r="991" spans="26:26">
      <c r="Z991" s="409"/>
    </row>
    <row r="992" spans="26:26">
      <c r="Z992" s="409"/>
    </row>
    <row r="993" spans="26:26">
      <c r="Z993" s="409"/>
    </row>
    <row r="994" spans="26:26">
      <c r="Z994" s="409"/>
    </row>
    <row r="995" spans="26:26">
      <c r="Z995" s="409"/>
    </row>
    <row r="996" spans="26:26">
      <c r="Z996" s="409"/>
    </row>
    <row r="997" spans="26:26">
      <c r="Z997" s="409"/>
    </row>
    <row r="998" spans="26:26">
      <c r="Z998" s="409"/>
    </row>
    <row r="999" spans="26:26">
      <c r="Z999" s="409"/>
    </row>
    <row r="1000" spans="26:26">
      <c r="Z1000" s="409"/>
    </row>
    <row r="1001" spans="26:26">
      <c r="Z1001" s="409"/>
    </row>
    <row r="1002" spans="26:26">
      <c r="Z1002" s="409"/>
    </row>
    <row r="1003" spans="26:26">
      <c r="Z1003" s="409"/>
    </row>
    <row r="1004" spans="26:26">
      <c r="Z1004" s="409"/>
    </row>
    <row r="1005" spans="26:26">
      <c r="Z1005" s="409"/>
    </row>
    <row r="1006" spans="26:26">
      <c r="Z1006" s="409"/>
    </row>
    <row r="1007" spans="26:26">
      <c r="Z1007" s="409"/>
    </row>
    <row r="1008" spans="26:26">
      <c r="Z1008" s="409"/>
    </row>
    <row r="1009" spans="26:26">
      <c r="Z1009" s="409"/>
    </row>
    <row r="1010" spans="26:26">
      <c r="Z1010" s="409"/>
    </row>
    <row r="1011" spans="26:26">
      <c r="Z1011" s="409"/>
    </row>
    <row r="1012" spans="26:26">
      <c r="Z1012" s="409"/>
    </row>
    <row r="1013" spans="26:26">
      <c r="Z1013" s="409"/>
    </row>
    <row r="1014" spans="26:26">
      <c r="Z1014" s="409"/>
    </row>
    <row r="1015" spans="26:26">
      <c r="Z1015" s="409"/>
    </row>
    <row r="1016" spans="26:26">
      <c r="Z1016" s="409"/>
    </row>
    <row r="1017" spans="26:26">
      <c r="Z1017" s="409"/>
    </row>
    <row r="1018" spans="26:26">
      <c r="Z1018" s="409"/>
    </row>
    <row r="1019" spans="26:26">
      <c r="Z1019" s="409"/>
    </row>
    <row r="1020" spans="26:26">
      <c r="Z1020" s="409"/>
    </row>
    <row r="1021" spans="26:26">
      <c r="Z1021" s="409"/>
    </row>
    <row r="1022" spans="26:26">
      <c r="Z1022" s="409"/>
    </row>
    <row r="1023" spans="26:26">
      <c r="Z1023" s="409"/>
    </row>
    <row r="1024" spans="26:26">
      <c r="Z1024" s="409"/>
    </row>
    <row r="1025" spans="26:26">
      <c r="Z1025" s="409"/>
    </row>
    <row r="1026" spans="26:26">
      <c r="Z1026" s="409"/>
    </row>
    <row r="1027" spans="26:26">
      <c r="Z1027" s="409"/>
    </row>
    <row r="1028" spans="26:26">
      <c r="Z1028" s="409"/>
    </row>
    <row r="1029" spans="26:26">
      <c r="Z1029" s="409"/>
    </row>
    <row r="1030" spans="26:26">
      <c r="Z1030" s="409"/>
    </row>
    <row r="1031" spans="26:26">
      <c r="Z1031" s="409"/>
    </row>
    <row r="1032" spans="26:26">
      <c r="Z1032" s="409"/>
    </row>
    <row r="1033" spans="26:26">
      <c r="Z1033" s="409"/>
    </row>
    <row r="1034" spans="26:26">
      <c r="Z1034" s="409"/>
    </row>
    <row r="1035" spans="26:26">
      <c r="Z1035" s="409"/>
    </row>
    <row r="1036" spans="26:26">
      <c r="Z1036" s="409"/>
    </row>
    <row r="1037" spans="26:26">
      <c r="Z1037" s="409"/>
    </row>
    <row r="1038" spans="26:26">
      <c r="Z1038" s="409"/>
    </row>
    <row r="1039" spans="26:26">
      <c r="Z1039" s="409"/>
    </row>
    <row r="1040" spans="26:26">
      <c r="Z1040" s="409"/>
    </row>
    <row r="1041" spans="26:26">
      <c r="Z1041" s="409"/>
    </row>
    <row r="1042" spans="26:26">
      <c r="Z1042" s="409"/>
    </row>
    <row r="1043" spans="26:26">
      <c r="Z1043" s="409"/>
    </row>
    <row r="1044" spans="26:26">
      <c r="Z1044" s="409"/>
    </row>
    <row r="1045" spans="26:26">
      <c r="Z1045" s="409"/>
    </row>
    <row r="1046" spans="26:26">
      <c r="Z1046" s="409"/>
    </row>
    <row r="1047" spans="26:26">
      <c r="Z1047" s="409"/>
    </row>
    <row r="1048" spans="26:26">
      <c r="Z1048" s="409"/>
    </row>
    <row r="1049" spans="26:26">
      <c r="Z1049" s="409"/>
    </row>
    <row r="1050" spans="26:26">
      <c r="Z1050" s="409"/>
    </row>
    <row r="1051" spans="26:26">
      <c r="Z1051" s="409"/>
    </row>
    <row r="1052" spans="26:26">
      <c r="Z1052" s="409"/>
    </row>
    <row r="1053" spans="26:26">
      <c r="Z1053" s="409"/>
    </row>
    <row r="1054" spans="26:26">
      <c r="Z1054" s="409"/>
    </row>
    <row r="1055" spans="26:26">
      <c r="Z1055" s="409"/>
    </row>
    <row r="1056" spans="26:26">
      <c r="Z1056" s="409"/>
    </row>
    <row r="1057" spans="26:26">
      <c r="Z1057" s="409"/>
    </row>
    <row r="1058" spans="26:26">
      <c r="Z1058" s="409"/>
    </row>
    <row r="1059" spans="26:26">
      <c r="Z1059" s="409"/>
    </row>
    <row r="1060" spans="26:26">
      <c r="Z1060" s="409"/>
    </row>
    <row r="1061" spans="26:26">
      <c r="Z1061" s="409"/>
    </row>
    <row r="1062" spans="26:26">
      <c r="Z1062" s="409"/>
    </row>
    <row r="1063" spans="26:26">
      <c r="Z1063" s="409"/>
    </row>
    <row r="1064" spans="26:26">
      <c r="Z1064" s="409"/>
    </row>
    <row r="1065" spans="26:26">
      <c r="Z1065" s="409"/>
    </row>
    <row r="1066" spans="26:26">
      <c r="Z1066" s="409"/>
    </row>
    <row r="1067" spans="26:26">
      <c r="Z1067" s="409"/>
    </row>
    <row r="1068" spans="26:26">
      <c r="Z1068" s="409"/>
    </row>
    <row r="1069" spans="26:26">
      <c r="Z1069" s="409"/>
    </row>
    <row r="1070" spans="26:26">
      <c r="Z1070" s="409"/>
    </row>
    <row r="1071" spans="26:26">
      <c r="Z1071" s="409"/>
    </row>
    <row r="1072" spans="26:26">
      <c r="Z1072" s="409"/>
    </row>
    <row r="1073" spans="26:26">
      <c r="Z1073" s="409"/>
    </row>
    <row r="1074" spans="26:26">
      <c r="Z1074" s="409"/>
    </row>
    <row r="1075" spans="26:26">
      <c r="Z1075" s="409"/>
    </row>
    <row r="1076" spans="26:26">
      <c r="Z1076" s="409"/>
    </row>
    <row r="1077" spans="26:26">
      <c r="Z1077" s="409"/>
    </row>
    <row r="1078" spans="26:26">
      <c r="Z1078" s="409"/>
    </row>
    <row r="1079" spans="26:26">
      <c r="Z1079" s="409"/>
    </row>
    <row r="1080" spans="26:26">
      <c r="Z1080" s="409"/>
    </row>
    <row r="1081" spans="26:26">
      <c r="Z1081" s="409"/>
    </row>
    <row r="1082" spans="26:26">
      <c r="Z1082" s="409"/>
    </row>
    <row r="1083" spans="26:26">
      <c r="Z1083" s="409"/>
    </row>
    <row r="1084" spans="26:26">
      <c r="Z1084" s="409"/>
    </row>
    <row r="1085" spans="26:26">
      <c r="Z1085" s="409"/>
    </row>
    <row r="1086" spans="26:26">
      <c r="Z1086" s="409"/>
    </row>
    <row r="1087" spans="26:26">
      <c r="Z1087" s="409"/>
    </row>
    <row r="1088" spans="26:26">
      <c r="Z1088" s="409"/>
    </row>
    <row r="1089" spans="26:26">
      <c r="Z1089" s="409"/>
    </row>
    <row r="1090" spans="26:26">
      <c r="Z1090" s="409"/>
    </row>
    <row r="1091" spans="26:26">
      <c r="Z1091" s="409"/>
    </row>
    <row r="1092" spans="26:26">
      <c r="Z1092" s="409"/>
    </row>
    <row r="1093" spans="26:26">
      <c r="Z1093" s="409"/>
    </row>
    <row r="1094" spans="26:26">
      <c r="Z1094" s="409"/>
    </row>
    <row r="1095" spans="26:26">
      <c r="Z1095" s="409"/>
    </row>
    <row r="1096" spans="26:26">
      <c r="Z1096" s="409"/>
    </row>
    <row r="1097" spans="26:26">
      <c r="Z1097" s="409"/>
    </row>
    <row r="1098" spans="26:26">
      <c r="Z1098" s="409"/>
    </row>
    <row r="1099" spans="26:26">
      <c r="Z1099" s="409"/>
    </row>
    <row r="1100" spans="26:26">
      <c r="Z1100" s="409"/>
    </row>
    <row r="1101" spans="26:26">
      <c r="Z1101" s="409"/>
    </row>
    <row r="1102" spans="26:26">
      <c r="Z1102" s="409"/>
    </row>
    <row r="1103" spans="26:26">
      <c r="Z1103" s="409"/>
    </row>
    <row r="1104" spans="26:26">
      <c r="Z1104" s="409"/>
    </row>
    <row r="1105" spans="26:26">
      <c r="Z1105" s="409"/>
    </row>
    <row r="1106" spans="26:26">
      <c r="Z1106" s="409"/>
    </row>
    <row r="1107" spans="26:26">
      <c r="Z1107" s="409"/>
    </row>
    <row r="1108" spans="26:26">
      <c r="Z1108" s="409"/>
    </row>
    <row r="1109" spans="26:26">
      <c r="Z1109" s="409"/>
    </row>
    <row r="1110" spans="26:26">
      <c r="Z1110" s="409"/>
    </row>
    <row r="1111" spans="26:26">
      <c r="Z1111" s="409"/>
    </row>
    <row r="1112" spans="26:26">
      <c r="Z1112" s="409"/>
    </row>
    <row r="1113" spans="26:26">
      <c r="Z1113" s="409"/>
    </row>
    <row r="1114" spans="26:26">
      <c r="Z1114" s="409"/>
    </row>
    <row r="1115" spans="26:26">
      <c r="Z1115" s="409"/>
    </row>
    <row r="1116" spans="26:26">
      <c r="Z1116" s="409"/>
    </row>
    <row r="1117" spans="26:26">
      <c r="Z1117" s="409"/>
    </row>
    <row r="1118" spans="26:26">
      <c r="Z1118" s="409"/>
    </row>
    <row r="1119" spans="26:26">
      <c r="Z1119" s="409"/>
    </row>
    <row r="1120" spans="26:26">
      <c r="Z1120" s="409"/>
    </row>
    <row r="1121" spans="26:26">
      <c r="Z1121" s="409"/>
    </row>
    <row r="1122" spans="26:26">
      <c r="Z1122" s="409"/>
    </row>
    <row r="1123" spans="26:26">
      <c r="Z1123" s="409"/>
    </row>
    <row r="1124" spans="26:26">
      <c r="Z1124" s="409"/>
    </row>
    <row r="1125" spans="26:26">
      <c r="Z1125" s="409"/>
    </row>
    <row r="1126" spans="26:26">
      <c r="Z1126" s="409"/>
    </row>
    <row r="1127" spans="26:26">
      <c r="Z1127" s="409"/>
    </row>
    <row r="1128" spans="26:26">
      <c r="Z1128" s="409"/>
    </row>
    <row r="1129" spans="26:26">
      <c r="Z1129" s="409"/>
    </row>
    <row r="1130" spans="26:26">
      <c r="Z1130" s="409"/>
    </row>
    <row r="1131" spans="26:26">
      <c r="Z1131" s="409"/>
    </row>
    <row r="1132" spans="26:26">
      <c r="Z1132" s="409"/>
    </row>
    <row r="1133" spans="26:26">
      <c r="Z1133" s="409"/>
    </row>
    <row r="1134" spans="26:26">
      <c r="Z1134" s="409"/>
    </row>
    <row r="1135" spans="26:26">
      <c r="Z1135" s="409"/>
    </row>
    <row r="1136" spans="26:26">
      <c r="Z1136" s="409"/>
    </row>
    <row r="1137" spans="26:26">
      <c r="Z1137" s="409"/>
    </row>
    <row r="1138" spans="26:26">
      <c r="Z1138" s="409"/>
    </row>
    <row r="1139" spans="26:26">
      <c r="Z1139" s="409"/>
    </row>
    <row r="1140" spans="26:26">
      <c r="Z1140" s="409"/>
    </row>
    <row r="1141" spans="26:26">
      <c r="Z1141" s="409"/>
    </row>
    <row r="1142" spans="26:26">
      <c r="Z1142" s="409"/>
    </row>
    <row r="1143" spans="26:26">
      <c r="Z1143" s="409"/>
    </row>
    <row r="1144" spans="26:26">
      <c r="Z1144" s="409"/>
    </row>
    <row r="1145" spans="26:26">
      <c r="Z1145" s="409"/>
    </row>
    <row r="1146" spans="26:26">
      <c r="Z1146" s="409"/>
    </row>
    <row r="1147" spans="26:26">
      <c r="Z1147" s="409"/>
    </row>
    <row r="1148" spans="26:26">
      <c r="Z1148" s="409"/>
    </row>
    <row r="1149" spans="26:26">
      <c r="Z1149" s="409"/>
    </row>
    <row r="1150" spans="26:26">
      <c r="Z1150" s="409"/>
    </row>
    <row r="1151" spans="26:26">
      <c r="Z1151" s="409"/>
    </row>
    <row r="1152" spans="26:26">
      <c r="Z1152" s="409"/>
    </row>
    <row r="1153" spans="26:26">
      <c r="Z1153" s="409"/>
    </row>
    <row r="1154" spans="26:26">
      <c r="Z1154" s="409"/>
    </row>
    <row r="1155" spans="26:26">
      <c r="Z1155" s="409"/>
    </row>
    <row r="1156" spans="26:26">
      <c r="Z1156" s="409"/>
    </row>
    <row r="1157" spans="26:26">
      <c r="Z1157" s="409"/>
    </row>
    <row r="1158" spans="26:26">
      <c r="Z1158" s="409"/>
    </row>
    <row r="1159" spans="26:26">
      <c r="Z1159" s="409"/>
    </row>
    <row r="1160" spans="26:26">
      <c r="Z1160" s="409"/>
    </row>
    <row r="1161" spans="26:26">
      <c r="Z1161" s="409"/>
    </row>
    <row r="1162" spans="26:26">
      <c r="Z1162" s="409"/>
    </row>
    <row r="1163" spans="26:26">
      <c r="Z1163" s="409"/>
    </row>
    <row r="1164" spans="26:26">
      <c r="Z1164" s="409"/>
    </row>
    <row r="1165" spans="26:26">
      <c r="Z1165" s="409"/>
    </row>
    <row r="1166" spans="26:26">
      <c r="Z1166" s="409"/>
    </row>
    <row r="1167" spans="26:26">
      <c r="Z1167" s="409"/>
    </row>
    <row r="1168" spans="26:26">
      <c r="Z1168" s="409"/>
    </row>
    <row r="1169" spans="26:26">
      <c r="Z1169" s="409"/>
    </row>
    <row r="1170" spans="26:26">
      <c r="Z1170" s="409"/>
    </row>
    <row r="1171" spans="26:26">
      <c r="Z1171" s="409"/>
    </row>
    <row r="1172" spans="26:26">
      <c r="Z1172" s="409"/>
    </row>
    <row r="1173" spans="26:26">
      <c r="Z1173" s="409"/>
    </row>
    <row r="1174" spans="26:26">
      <c r="Z1174" s="409"/>
    </row>
    <row r="1175" spans="26:26">
      <c r="Z1175" s="409"/>
    </row>
    <row r="1176" spans="26:26">
      <c r="Z1176" s="409"/>
    </row>
    <row r="1177" spans="26:26">
      <c r="Z1177" s="409"/>
    </row>
    <row r="1178" spans="26:26">
      <c r="Z1178" s="409"/>
    </row>
    <row r="1179" spans="26:26">
      <c r="Z1179" s="409"/>
    </row>
    <row r="1180" spans="26:26">
      <c r="Z1180" s="409"/>
    </row>
    <row r="1181" spans="26:26">
      <c r="Z1181" s="409"/>
    </row>
    <row r="1182" spans="26:26">
      <c r="Z1182" s="409"/>
    </row>
    <row r="1183" spans="26:26">
      <c r="Z1183" s="409"/>
    </row>
    <row r="1184" spans="26:26">
      <c r="Z1184" s="409"/>
    </row>
    <row r="1185" spans="26:26">
      <c r="Z1185" s="409"/>
    </row>
    <row r="1186" spans="26:26">
      <c r="Z1186" s="409"/>
    </row>
    <row r="1187" spans="26:26">
      <c r="Z1187" s="409"/>
    </row>
    <row r="1188" spans="26:26">
      <c r="Z1188" s="409"/>
    </row>
    <row r="1189" spans="26:26">
      <c r="Z1189" s="409"/>
    </row>
    <row r="1190" spans="26:26">
      <c r="Z1190" s="409"/>
    </row>
    <row r="1191" spans="26:26">
      <c r="Z1191" s="409"/>
    </row>
    <row r="1192" spans="26:26">
      <c r="Z1192" s="409"/>
    </row>
    <row r="1193" spans="26:26">
      <c r="Z1193" s="409"/>
    </row>
    <row r="1194" spans="26:26">
      <c r="Z1194" s="409"/>
    </row>
    <row r="1195" spans="26:26">
      <c r="Z1195" s="409"/>
    </row>
    <row r="1196" spans="26:26">
      <c r="Z1196" s="409"/>
    </row>
    <row r="1197" spans="26:26">
      <c r="Z1197" s="409"/>
    </row>
    <row r="1198" spans="26:26">
      <c r="Z1198" s="409"/>
    </row>
    <row r="1199" spans="26:26">
      <c r="Z1199" s="409"/>
    </row>
    <row r="1200" spans="26:26">
      <c r="Z1200" s="409"/>
    </row>
    <row r="1201" spans="26:26">
      <c r="Z1201" s="409"/>
    </row>
    <row r="1202" spans="26:26">
      <c r="Z1202" s="409"/>
    </row>
    <row r="1203" spans="26:26">
      <c r="Z1203" s="409"/>
    </row>
    <row r="1204" spans="26:26">
      <c r="Z1204" s="409"/>
    </row>
    <row r="1205" spans="26:26">
      <c r="Z1205" s="409"/>
    </row>
    <row r="1206" spans="26:26">
      <c r="Z1206" s="409"/>
    </row>
    <row r="1207" spans="26:26">
      <c r="Z1207" s="409"/>
    </row>
    <row r="1208" spans="26:26">
      <c r="Z1208" s="409"/>
    </row>
    <row r="1209" spans="26:26">
      <c r="Z1209" s="409"/>
    </row>
    <row r="1210" spans="26:26">
      <c r="Z1210" s="409"/>
    </row>
    <row r="1211" spans="26:26">
      <c r="Z1211" s="409"/>
    </row>
    <row r="1212" spans="26:26">
      <c r="Z1212" s="409"/>
    </row>
    <row r="1213" spans="26:26">
      <c r="Z1213" s="409"/>
    </row>
    <row r="1214" spans="26:26">
      <c r="Z1214" s="409"/>
    </row>
    <row r="1215" spans="26:26">
      <c r="Z1215" s="409"/>
    </row>
    <row r="1216" spans="26:26">
      <c r="Z1216" s="409"/>
    </row>
    <row r="1217" spans="26:26">
      <c r="Z1217" s="409"/>
    </row>
    <row r="1218" spans="26:26">
      <c r="Z1218" s="409"/>
    </row>
    <row r="1219" spans="26:26">
      <c r="Z1219" s="409"/>
    </row>
    <row r="1220" spans="26:26">
      <c r="Z1220" s="409"/>
    </row>
    <row r="1221" spans="26:26">
      <c r="Z1221" s="409"/>
    </row>
    <row r="1222" spans="26:26">
      <c r="Z1222" s="409"/>
    </row>
    <row r="1223" spans="26:26">
      <c r="Z1223" s="409"/>
    </row>
    <row r="1224" spans="26:26">
      <c r="Z1224" s="409"/>
    </row>
    <row r="1225" spans="26:26">
      <c r="Z1225" s="409"/>
    </row>
    <row r="1226" spans="26:26">
      <c r="Z1226" s="409"/>
    </row>
    <row r="1227" spans="26:26">
      <c r="Z1227" s="409"/>
    </row>
    <row r="1228" spans="26:26">
      <c r="Z1228" s="409"/>
    </row>
    <row r="1229" spans="26:26">
      <c r="Z1229" s="409"/>
    </row>
    <row r="1230" spans="26:26">
      <c r="Z1230" s="409"/>
    </row>
    <row r="1231" spans="26:26">
      <c r="Z1231" s="409"/>
    </row>
    <row r="1232" spans="26:26">
      <c r="Z1232" s="409"/>
    </row>
    <row r="1233" spans="26:26">
      <c r="Z1233" s="409"/>
    </row>
    <row r="1234" spans="26:26">
      <c r="Z1234" s="409"/>
    </row>
    <row r="1235" spans="26:26">
      <c r="Z1235" s="409"/>
    </row>
    <row r="1236" spans="26:26">
      <c r="Z1236" s="409"/>
    </row>
    <row r="1237" spans="26:26">
      <c r="Z1237" s="409"/>
    </row>
    <row r="1238" spans="26:26">
      <c r="Z1238" s="409"/>
    </row>
    <row r="1239" spans="26:26">
      <c r="Z1239" s="409"/>
    </row>
    <row r="1240" spans="26:26">
      <c r="Z1240" s="409"/>
    </row>
    <row r="1241" spans="26:26">
      <c r="Z1241" s="409"/>
    </row>
    <row r="1242" spans="26:26">
      <c r="Z1242" s="409"/>
    </row>
    <row r="1243" spans="26:26">
      <c r="Z1243" s="409"/>
    </row>
    <row r="1244" spans="26:26">
      <c r="Z1244" s="409"/>
    </row>
    <row r="1245" spans="26:26">
      <c r="Z1245" s="409"/>
    </row>
    <row r="1246" spans="26:26">
      <c r="Z1246" s="409"/>
    </row>
    <row r="1247" spans="26:26">
      <c r="Z1247" s="409"/>
    </row>
    <row r="1248" spans="26:26">
      <c r="Z1248" s="409"/>
    </row>
    <row r="1249" spans="26:26">
      <c r="Z1249" s="409"/>
    </row>
    <row r="1250" spans="26:26">
      <c r="Z1250" s="409"/>
    </row>
    <row r="1251" spans="26:26">
      <c r="Z1251" s="409"/>
    </row>
    <row r="1252" spans="26:26">
      <c r="Z1252" s="409"/>
    </row>
    <row r="1253" spans="26:26">
      <c r="Z1253" s="409"/>
    </row>
    <row r="1254" spans="26:26">
      <c r="Z1254" s="409"/>
    </row>
    <row r="1255" spans="26:26">
      <c r="Z1255" s="409"/>
    </row>
    <row r="1256" spans="26:26">
      <c r="Z1256" s="409"/>
    </row>
    <row r="1257" spans="26:26">
      <c r="Z1257" s="409"/>
    </row>
    <row r="1258" spans="26:26">
      <c r="Z1258" s="409"/>
    </row>
    <row r="1259" spans="26:26">
      <c r="Z1259" s="409"/>
    </row>
    <row r="1260" spans="26:26">
      <c r="Z1260" s="409"/>
    </row>
    <row r="1261" spans="26:26">
      <c r="Z1261" s="409"/>
    </row>
    <row r="1262" spans="26:26">
      <c r="Z1262" s="409"/>
    </row>
    <row r="1263" spans="26:26">
      <c r="Z1263" s="409"/>
    </row>
    <row r="1264" spans="26:26">
      <c r="Z1264" s="409"/>
    </row>
    <row r="1265" spans="26:26">
      <c r="Z1265" s="409"/>
    </row>
    <row r="1266" spans="26:26">
      <c r="Z1266" s="409"/>
    </row>
    <row r="1267" spans="26:26">
      <c r="Z1267" s="409"/>
    </row>
    <row r="1268" spans="26:26">
      <c r="Z1268" s="409"/>
    </row>
    <row r="1269" spans="26:26">
      <c r="Z1269" s="409"/>
    </row>
    <row r="1270" spans="26:26">
      <c r="Z1270" s="409"/>
    </row>
    <row r="1271" spans="26:26">
      <c r="Z1271" s="409"/>
    </row>
    <row r="1272" spans="26:26">
      <c r="Z1272" s="409"/>
    </row>
    <row r="1273" spans="26:26">
      <c r="Z1273" s="409"/>
    </row>
    <row r="1274" spans="26:26">
      <c r="Z1274" s="409"/>
    </row>
    <row r="1275" spans="26:26">
      <c r="Z1275" s="409"/>
    </row>
    <row r="1276" spans="26:26">
      <c r="Z1276" s="409"/>
    </row>
    <row r="1277" spans="26:26">
      <c r="Z1277" s="409"/>
    </row>
    <row r="1278" spans="26:26">
      <c r="Z1278" s="409"/>
    </row>
    <row r="1279" spans="26:26">
      <c r="Z1279" s="409"/>
    </row>
    <row r="1280" spans="26:26">
      <c r="Z1280" s="409"/>
    </row>
    <row r="1281" spans="26:26">
      <c r="Z1281" s="409"/>
    </row>
    <row r="1282" spans="26:26">
      <c r="Z1282" s="409"/>
    </row>
    <row r="1283" spans="26:26">
      <c r="Z1283" s="409"/>
    </row>
    <row r="1284" spans="26:26">
      <c r="Z1284" s="409"/>
    </row>
    <row r="1285" spans="26:26">
      <c r="Z1285" s="409"/>
    </row>
    <row r="1286" spans="26:26">
      <c r="Z1286" s="409"/>
    </row>
    <row r="1287" spans="26:26">
      <c r="Z1287" s="409"/>
    </row>
    <row r="1288" spans="26:26">
      <c r="Z1288" s="409"/>
    </row>
    <row r="1289" spans="26:26">
      <c r="Z1289" s="409"/>
    </row>
    <row r="1290" spans="26:26">
      <c r="Z1290" s="409"/>
    </row>
    <row r="1291" spans="26:26">
      <c r="Z1291" s="409"/>
    </row>
    <row r="1292" spans="26:26">
      <c r="Z1292" s="409"/>
    </row>
    <row r="1293" spans="26:26">
      <c r="Z1293" s="409"/>
    </row>
    <row r="1294" spans="26:26">
      <c r="Z1294" s="409"/>
    </row>
    <row r="1295" spans="26:26">
      <c r="Z1295" s="409"/>
    </row>
    <row r="1296" spans="26:26">
      <c r="Z1296" s="409"/>
    </row>
    <row r="1297" spans="26:26">
      <c r="Z1297" s="409"/>
    </row>
    <row r="1298" spans="26:26">
      <c r="Z1298" s="409"/>
    </row>
    <row r="1299" spans="26:26">
      <c r="Z1299" s="409"/>
    </row>
    <row r="1300" spans="26:26">
      <c r="Z1300" s="409"/>
    </row>
    <row r="1301" spans="26:26">
      <c r="Z1301" s="409"/>
    </row>
    <row r="1302" spans="26:26">
      <c r="Z1302" s="409"/>
    </row>
    <row r="1303" spans="26:26">
      <c r="Z1303" s="409"/>
    </row>
    <row r="1304" spans="26:26">
      <c r="Z1304" s="409"/>
    </row>
    <row r="1305" spans="26:26">
      <c r="Z1305" s="409"/>
    </row>
    <row r="1306" spans="26:26">
      <c r="Z1306" s="409"/>
    </row>
    <row r="1307" spans="26:26">
      <c r="Z1307" s="409"/>
    </row>
    <row r="1308" spans="26:26">
      <c r="Z1308" s="409"/>
    </row>
    <row r="1309" spans="26:26">
      <c r="Z1309" s="409"/>
    </row>
    <row r="1310" spans="26:26">
      <c r="Z1310" s="409"/>
    </row>
    <row r="1311" spans="26:26">
      <c r="Z1311" s="409"/>
    </row>
    <row r="1312" spans="26:26">
      <c r="Z1312" s="409"/>
    </row>
    <row r="1313" spans="26:26">
      <c r="Z1313" s="409"/>
    </row>
    <row r="1314" spans="26:26">
      <c r="Z1314" s="409"/>
    </row>
    <row r="1315" spans="26:26">
      <c r="Z1315" s="409"/>
    </row>
    <row r="1316" spans="26:26">
      <c r="Z1316" s="409"/>
    </row>
    <row r="1317" spans="26:26">
      <c r="Z1317" s="409"/>
    </row>
    <row r="1318" spans="26:26">
      <c r="Z1318" s="409"/>
    </row>
    <row r="1319" spans="26:26">
      <c r="Z1319" s="409"/>
    </row>
    <row r="1320" spans="26:26">
      <c r="Z1320" s="409"/>
    </row>
    <row r="1321" spans="26:26">
      <c r="Z1321" s="409"/>
    </row>
    <row r="1322" spans="26:26">
      <c r="Z1322" s="409"/>
    </row>
    <row r="1323" spans="26:26">
      <c r="Z1323" s="409"/>
    </row>
    <row r="1324" spans="26:26">
      <c r="Z1324" s="409"/>
    </row>
    <row r="1325" spans="26:26">
      <c r="Z1325" s="409"/>
    </row>
    <row r="1326" spans="26:26">
      <c r="Z1326" s="409"/>
    </row>
    <row r="1327" spans="26:26">
      <c r="Z1327" s="409"/>
    </row>
    <row r="1328" spans="26:26">
      <c r="Z1328" s="409"/>
    </row>
    <row r="1329" spans="26:26">
      <c r="Z1329" s="409"/>
    </row>
    <row r="1330" spans="26:26">
      <c r="Z1330" s="409"/>
    </row>
    <row r="1331" spans="26:26">
      <c r="Z1331" s="409"/>
    </row>
    <row r="1332" spans="26:26">
      <c r="Z1332" s="409"/>
    </row>
    <row r="1333" spans="26:26">
      <c r="Z1333" s="409"/>
    </row>
    <row r="1334" spans="26:26">
      <c r="Z1334" s="409"/>
    </row>
    <row r="1335" spans="26:26">
      <c r="Z1335" s="409"/>
    </row>
    <row r="1336" spans="26:26">
      <c r="Z1336" s="409"/>
    </row>
    <row r="1337" spans="26:26">
      <c r="Z1337" s="409"/>
    </row>
    <row r="1338" spans="26:26">
      <c r="Z1338" s="409"/>
    </row>
    <row r="1339" spans="26:26">
      <c r="Z1339" s="409"/>
    </row>
    <row r="1340" spans="26:26">
      <c r="Z1340" s="409"/>
    </row>
    <row r="1341" spans="26:26">
      <c r="Z1341" s="409"/>
    </row>
    <row r="1342" spans="26:26">
      <c r="Z1342" s="409"/>
    </row>
    <row r="1343" spans="26:26">
      <c r="Z1343" s="409"/>
    </row>
    <row r="1344" spans="26:26">
      <c r="Z1344" s="409"/>
    </row>
    <row r="1345" spans="26:26">
      <c r="Z1345" s="409"/>
    </row>
    <row r="1346" spans="26:26">
      <c r="Z1346" s="409"/>
    </row>
    <row r="1347" spans="26:26">
      <c r="Z1347" s="409"/>
    </row>
    <row r="1348" spans="26:26">
      <c r="Z1348" s="409"/>
    </row>
    <row r="1349" spans="26:26">
      <c r="Z1349" s="409"/>
    </row>
    <row r="1350" spans="26:26">
      <c r="Z1350" s="409"/>
    </row>
    <row r="1351" spans="26:26">
      <c r="Z1351" s="409"/>
    </row>
    <row r="1352" spans="26:26">
      <c r="Z1352" s="409"/>
    </row>
    <row r="1353" spans="26:26">
      <c r="Z1353" s="409"/>
    </row>
    <row r="1354" spans="26:26">
      <c r="Z1354" s="409"/>
    </row>
    <row r="1355" spans="26:26">
      <c r="Z1355" s="409"/>
    </row>
    <row r="1356" spans="26:26">
      <c r="Z1356" s="409"/>
    </row>
    <row r="1357" spans="26:26">
      <c r="Z1357" s="409"/>
    </row>
    <row r="1358" spans="26:26">
      <c r="Z1358" s="409"/>
    </row>
    <row r="1359" spans="26:26">
      <c r="Z1359" s="409"/>
    </row>
    <row r="1360" spans="26:26">
      <c r="Z1360" s="409"/>
    </row>
    <row r="1361" spans="26:26">
      <c r="Z1361" s="409"/>
    </row>
    <row r="1362" spans="26:26">
      <c r="Z1362" s="409"/>
    </row>
    <row r="1363" spans="26:26">
      <c r="Z1363" s="409"/>
    </row>
    <row r="1364" spans="26:26">
      <c r="Z1364" s="409"/>
    </row>
    <row r="1365" spans="26:26">
      <c r="Z1365" s="409"/>
    </row>
    <row r="1366" spans="26:26">
      <c r="Z1366" s="409"/>
    </row>
    <row r="1367" spans="26:26">
      <c r="Z1367" s="409"/>
    </row>
    <row r="1368" spans="26:26">
      <c r="Z1368" s="409"/>
    </row>
    <row r="1369" spans="26:26">
      <c r="Z1369" s="409"/>
    </row>
    <row r="1370" spans="26:26">
      <c r="Z1370" s="409"/>
    </row>
    <row r="1371" spans="26:26">
      <c r="Z1371" s="409"/>
    </row>
    <row r="1372" spans="26:26">
      <c r="Z1372" s="409"/>
    </row>
    <row r="1373" spans="26:26">
      <c r="Z1373" s="409"/>
    </row>
    <row r="1374" spans="26:26">
      <c r="Z1374" s="409"/>
    </row>
    <row r="1375" spans="26:26">
      <c r="Z1375" s="409"/>
    </row>
    <row r="1376" spans="26:26">
      <c r="Z1376" s="409"/>
    </row>
    <row r="1377" spans="26:26">
      <c r="Z1377" s="409"/>
    </row>
    <row r="1378" spans="26:26">
      <c r="Z1378" s="409"/>
    </row>
    <row r="1379" spans="26:26">
      <c r="Z1379" s="409"/>
    </row>
    <row r="1380" spans="26:26">
      <c r="Z1380" s="409"/>
    </row>
    <row r="1381" spans="26:26">
      <c r="Z1381" s="409"/>
    </row>
    <row r="1382" spans="26:26">
      <c r="Z1382" s="409"/>
    </row>
    <row r="1383" spans="26:26">
      <c r="Z1383" s="409"/>
    </row>
    <row r="1384" spans="26:26">
      <c r="Z1384" s="409"/>
    </row>
    <row r="1385" spans="26:26">
      <c r="Z1385" s="409"/>
    </row>
    <row r="1386" spans="26:26">
      <c r="Z1386" s="409"/>
    </row>
    <row r="1387" spans="26:26">
      <c r="Z1387" s="409"/>
    </row>
    <row r="1388" spans="26:26">
      <c r="Z1388" s="409"/>
    </row>
    <row r="1389" spans="26:26">
      <c r="Z1389" s="409"/>
    </row>
    <row r="1390" spans="26:26">
      <c r="Z1390" s="409"/>
    </row>
    <row r="1391" spans="26:26">
      <c r="Z1391" s="409"/>
    </row>
    <row r="1392" spans="26:26">
      <c r="Z1392" s="409"/>
    </row>
    <row r="1393" spans="26:26">
      <c r="Z1393" s="409"/>
    </row>
    <row r="1394" spans="26:26">
      <c r="Z1394" s="409"/>
    </row>
    <row r="1395" spans="26:26">
      <c r="Z1395" s="409"/>
    </row>
    <row r="1396" spans="26:26">
      <c r="Z1396" s="409"/>
    </row>
    <row r="1397" spans="26:26">
      <c r="Z1397" s="409"/>
    </row>
    <row r="1398" spans="26:26">
      <c r="Z1398" s="409"/>
    </row>
    <row r="1399" spans="26:26">
      <c r="Z1399" s="409"/>
    </row>
    <row r="1400" spans="26:26">
      <c r="Z1400" s="409"/>
    </row>
    <row r="1401" spans="26:26">
      <c r="Z1401" s="409"/>
    </row>
    <row r="1402" spans="26:26">
      <c r="Z1402" s="409"/>
    </row>
    <row r="1403" spans="26:26">
      <c r="Z1403" s="409"/>
    </row>
    <row r="1404" spans="26:26">
      <c r="Z1404" s="409"/>
    </row>
    <row r="1405" spans="26:26">
      <c r="Z1405" s="409"/>
    </row>
    <row r="1406" spans="26:26">
      <c r="Z1406" s="409"/>
    </row>
    <row r="1407" spans="26:26">
      <c r="Z1407" s="409"/>
    </row>
    <row r="1408" spans="26:26">
      <c r="Z1408" s="409"/>
    </row>
    <row r="1409" spans="26:26">
      <c r="Z1409" s="409"/>
    </row>
    <row r="1410" spans="26:26">
      <c r="Z1410" s="409"/>
    </row>
    <row r="1411" spans="26:26">
      <c r="Z1411" s="409"/>
    </row>
    <row r="1412" spans="26:26">
      <c r="Z1412" s="409"/>
    </row>
    <row r="1413" spans="26:26">
      <c r="Z1413" s="409"/>
    </row>
    <row r="1414" spans="26:26">
      <c r="Z1414" s="409"/>
    </row>
    <row r="1415" spans="26:26">
      <c r="Z1415" s="409"/>
    </row>
    <row r="1416" spans="26:26">
      <c r="Z1416" s="409"/>
    </row>
    <row r="1417" spans="26:26">
      <c r="Z1417" s="409"/>
    </row>
    <row r="1418" spans="26:26">
      <c r="Z1418" s="409"/>
    </row>
    <row r="1419" spans="26:26">
      <c r="Z1419" s="409"/>
    </row>
    <row r="1420" spans="26:26">
      <c r="Z1420" s="409"/>
    </row>
    <row r="1421" spans="26:26">
      <c r="Z1421" s="409"/>
    </row>
    <row r="1422" spans="26:26">
      <c r="Z1422" s="409"/>
    </row>
    <row r="1423" spans="26:26">
      <c r="Z1423" s="409"/>
    </row>
    <row r="1424" spans="26:26">
      <c r="Z1424" s="409"/>
    </row>
    <row r="1425" spans="26:26">
      <c r="Z1425" s="409"/>
    </row>
    <row r="1426" spans="26:26">
      <c r="Z1426" s="409"/>
    </row>
    <row r="1427" spans="26:26">
      <c r="Z1427" s="409"/>
    </row>
    <row r="1428" spans="26:26">
      <c r="Z1428" s="409"/>
    </row>
    <row r="1429" spans="26:26">
      <c r="Z1429" s="409"/>
    </row>
    <row r="1430" spans="26:26">
      <c r="Z1430" s="409"/>
    </row>
    <row r="1431" spans="26:26">
      <c r="Z1431" s="409"/>
    </row>
    <row r="1432" spans="26:26">
      <c r="Z1432" s="409"/>
    </row>
    <row r="1433" spans="26:26">
      <c r="Z1433" s="409"/>
    </row>
    <row r="1434" spans="26:26">
      <c r="Z1434" s="409"/>
    </row>
    <row r="1435" spans="26:26">
      <c r="Z1435" s="409"/>
    </row>
    <row r="1436" spans="26:26">
      <c r="Z1436" s="409"/>
    </row>
    <row r="1437" spans="26:26">
      <c r="Z1437" s="409"/>
    </row>
    <row r="1438" spans="26:26">
      <c r="Z1438" s="409"/>
    </row>
    <row r="1439" spans="26:26">
      <c r="Z1439" s="409"/>
    </row>
    <row r="1440" spans="26:26">
      <c r="Z1440" s="409"/>
    </row>
    <row r="1441" spans="26:26">
      <c r="Z1441" s="409"/>
    </row>
    <row r="1442" spans="26:26">
      <c r="Z1442" s="409"/>
    </row>
    <row r="1443" spans="26:26">
      <c r="Z1443" s="409"/>
    </row>
    <row r="1444" spans="26:26">
      <c r="Z1444" s="409"/>
    </row>
    <row r="1445" spans="26:26">
      <c r="Z1445" s="409"/>
    </row>
    <row r="1446" spans="26:26">
      <c r="Z1446" s="409"/>
    </row>
    <row r="1447" spans="26:26">
      <c r="Z1447" s="409"/>
    </row>
    <row r="1448" spans="26:26">
      <c r="Z1448" s="409"/>
    </row>
    <row r="1449" spans="26:26">
      <c r="Z1449" s="409"/>
    </row>
    <row r="1450" spans="26:26">
      <c r="Z1450" s="409"/>
    </row>
    <row r="1451" spans="26:26">
      <c r="Z1451" s="409"/>
    </row>
    <row r="1452" spans="26:26">
      <c r="Z1452" s="409"/>
    </row>
    <row r="1453" spans="26:26">
      <c r="Z1453" s="409"/>
    </row>
    <row r="1454" spans="26:26">
      <c r="Z1454" s="409"/>
    </row>
    <row r="1455" spans="26:26">
      <c r="Z1455" s="409"/>
    </row>
    <row r="1456" spans="26:26">
      <c r="Z1456" s="409"/>
    </row>
    <row r="1457" spans="26:26">
      <c r="Z1457" s="409"/>
    </row>
    <row r="1458" spans="26:26">
      <c r="Z1458" s="409"/>
    </row>
    <row r="1459" spans="26:26">
      <c r="Z1459" s="409"/>
    </row>
    <row r="1460" spans="26:26">
      <c r="Z1460" s="409"/>
    </row>
    <row r="1461" spans="26:26">
      <c r="Z1461" s="409"/>
    </row>
    <row r="1462" spans="26:26">
      <c r="Z1462" s="409"/>
    </row>
    <row r="1463" spans="26:26">
      <c r="Z1463" s="409"/>
    </row>
    <row r="1464" spans="26:26">
      <c r="Z1464" s="409"/>
    </row>
    <row r="1465" spans="26:26">
      <c r="Z1465" s="409"/>
    </row>
    <row r="1466" spans="26:26">
      <c r="Z1466" s="409"/>
    </row>
    <row r="1467" spans="26:26">
      <c r="Z1467" s="409"/>
    </row>
    <row r="1468" spans="26:26">
      <c r="Z1468" s="409"/>
    </row>
    <row r="1469" spans="26:26">
      <c r="Z1469" s="409"/>
    </row>
    <row r="1470" spans="26:26">
      <c r="Z1470" s="409"/>
    </row>
    <row r="1471" spans="26:26">
      <c r="Z1471" s="409"/>
    </row>
    <row r="1472" spans="26:26">
      <c r="Z1472" s="409"/>
    </row>
    <row r="1473" spans="26:26">
      <c r="Z1473" s="409"/>
    </row>
    <row r="1474" spans="26:26">
      <c r="Z1474" s="409"/>
    </row>
    <row r="1475" spans="26:26">
      <c r="Z1475" s="409"/>
    </row>
    <row r="1476" spans="26:26">
      <c r="Z1476" s="409"/>
    </row>
    <row r="1477" spans="26:26">
      <c r="Z1477" s="409"/>
    </row>
    <row r="1478" spans="26:26">
      <c r="Z1478" s="409"/>
    </row>
    <row r="1479" spans="26:26">
      <c r="Z1479" s="409"/>
    </row>
    <row r="1480" spans="26:26">
      <c r="Z1480" s="409"/>
    </row>
    <row r="1481" spans="26:26">
      <c r="Z1481" s="409"/>
    </row>
    <row r="1482" spans="26:26">
      <c r="Z1482" s="409"/>
    </row>
    <row r="1483" spans="26:26">
      <c r="Z1483" s="409"/>
    </row>
    <row r="1484" spans="26:26">
      <c r="Z1484" s="409"/>
    </row>
    <row r="1485" spans="26:26">
      <c r="Z1485" s="409"/>
    </row>
    <row r="1486" spans="26:26">
      <c r="Z1486" s="409"/>
    </row>
    <row r="1487" spans="26:26">
      <c r="Z1487" s="409"/>
    </row>
    <row r="1488" spans="26:26">
      <c r="Z1488" s="409"/>
    </row>
    <row r="1489" spans="26:26">
      <c r="Z1489" s="409"/>
    </row>
    <row r="1490" spans="26:26">
      <c r="Z1490" s="409"/>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sheetPr>
    <tabColor rgb="FFFFFF00"/>
  </sheetPr>
  <dimension ref="A1:AE1250"/>
  <sheetViews>
    <sheetView zoomScale="70" zoomScaleNormal="70" workbookViewId="0">
      <selection sqref="A1:XFD1048576"/>
    </sheetView>
  </sheetViews>
  <sheetFormatPr defaultRowHeight="15"/>
  <cols>
    <col min="1" max="1" width="4.6640625" style="627" customWidth="1"/>
    <col min="2" max="2" width="13.88671875" style="409" customWidth="1"/>
    <col min="3" max="11" width="6.6640625" style="409" customWidth="1"/>
    <col min="12" max="13" width="6.6640625" style="408" customWidth="1"/>
    <col min="14" max="31" width="6.6640625" style="815" customWidth="1"/>
  </cols>
  <sheetData>
    <row r="1" spans="1:31">
      <c r="A1" s="837"/>
      <c r="B1" s="140"/>
      <c r="C1" s="112"/>
      <c r="D1" s="113"/>
      <c r="E1" s="113"/>
      <c r="F1" s="113"/>
      <c r="G1" s="113"/>
      <c r="H1" s="113"/>
      <c r="I1" s="113"/>
      <c r="J1" s="110"/>
      <c r="K1" s="870"/>
      <c r="L1" s="5"/>
      <c r="M1" s="5"/>
      <c r="N1" s="857"/>
      <c r="O1" s="780"/>
      <c r="P1" s="780"/>
      <c r="Q1" s="780"/>
      <c r="R1" s="780"/>
      <c r="S1" s="780"/>
      <c r="T1" s="780"/>
      <c r="U1" s="781"/>
      <c r="V1" s="781"/>
      <c r="W1" s="779"/>
      <c r="X1" s="780"/>
      <c r="Y1" s="780"/>
      <c r="Z1" s="780"/>
      <c r="AA1" s="780"/>
      <c r="AB1" s="780"/>
      <c r="AC1" s="780"/>
      <c r="AD1" s="781"/>
      <c r="AE1" s="781"/>
    </row>
    <row r="2" spans="1:31">
      <c r="A2" s="824"/>
      <c r="B2" s="849"/>
      <c r="C2" s="825"/>
      <c r="D2" s="825"/>
      <c r="E2" s="825"/>
      <c r="F2" s="826"/>
      <c r="G2" s="826"/>
      <c r="H2" s="826"/>
      <c r="I2" s="826"/>
      <c r="J2" s="826"/>
      <c r="K2" s="826"/>
      <c r="L2" s="904"/>
      <c r="M2" s="904"/>
      <c r="N2" s="857"/>
      <c r="O2" s="780"/>
      <c r="P2" s="780"/>
      <c r="Q2" s="780"/>
      <c r="R2" s="780"/>
      <c r="S2" s="780"/>
      <c r="T2" s="780"/>
      <c r="U2" s="781"/>
      <c r="V2" s="781"/>
      <c r="W2" s="779"/>
      <c r="X2" s="780"/>
      <c r="Y2" s="780"/>
      <c r="Z2" s="780"/>
      <c r="AA2" s="780"/>
      <c r="AB2" s="780"/>
      <c r="AC2" s="780"/>
      <c r="AD2" s="781"/>
      <c r="AE2" s="781"/>
    </row>
    <row r="3" spans="1:31">
      <c r="A3" s="773"/>
      <c r="B3" s="56"/>
      <c r="C3" s="825"/>
      <c r="D3" s="826"/>
      <c r="E3" s="826"/>
      <c r="F3" s="827"/>
      <c r="G3" s="817"/>
      <c r="H3" s="825"/>
      <c r="I3" s="826"/>
      <c r="J3" s="826"/>
      <c r="K3" s="825"/>
      <c r="L3" s="904"/>
      <c r="M3" s="904"/>
      <c r="N3" s="899"/>
      <c r="O3" s="783"/>
      <c r="P3" s="783"/>
      <c r="Q3" s="784"/>
      <c r="R3" s="785"/>
      <c r="S3" s="786"/>
      <c r="T3" s="783"/>
      <c r="U3" s="783"/>
      <c r="V3" s="787"/>
      <c r="W3" s="782"/>
      <c r="X3" s="783"/>
      <c r="Y3" s="783"/>
      <c r="Z3" s="784"/>
      <c r="AA3" s="785"/>
      <c r="AB3" s="786"/>
      <c r="AC3" s="783"/>
      <c r="AD3" s="783"/>
      <c r="AE3" s="787"/>
    </row>
    <row r="4" spans="1:31">
      <c r="A4" s="824"/>
      <c r="B4" s="853"/>
      <c r="C4" s="828"/>
      <c r="D4" s="829"/>
      <c r="E4" s="829"/>
      <c r="F4" s="829"/>
      <c r="G4" s="153"/>
      <c r="H4" s="828"/>
      <c r="I4" s="829"/>
      <c r="J4" s="830"/>
      <c r="K4" s="898"/>
      <c r="L4" s="904"/>
      <c r="M4" s="904"/>
      <c r="N4" s="900"/>
      <c r="O4" s="789"/>
      <c r="P4" s="789"/>
      <c r="Q4" s="789"/>
      <c r="R4" s="790"/>
      <c r="S4" s="788"/>
      <c r="T4" s="789"/>
      <c r="U4" s="789"/>
      <c r="V4" s="791"/>
      <c r="W4" s="788"/>
      <c r="X4" s="789"/>
      <c r="Y4" s="789"/>
      <c r="Z4" s="789"/>
      <c r="AA4" s="790"/>
      <c r="AB4" s="788"/>
      <c r="AC4" s="789"/>
      <c r="AD4" s="789"/>
      <c r="AE4" s="791"/>
    </row>
    <row r="5" spans="1:31">
      <c r="A5" s="851"/>
      <c r="B5" s="831"/>
      <c r="C5" s="832"/>
      <c r="D5" s="850"/>
      <c r="E5" s="850"/>
      <c r="F5" s="833"/>
      <c r="G5" s="214"/>
      <c r="H5" s="834"/>
      <c r="I5" s="833"/>
      <c r="J5" s="163"/>
      <c r="K5" s="834"/>
      <c r="L5" s="905"/>
      <c r="M5" s="905"/>
      <c r="N5" s="901"/>
      <c r="O5" s="793"/>
      <c r="P5" s="794"/>
      <c r="Q5" s="794"/>
      <c r="R5" s="795"/>
      <c r="S5" s="795"/>
      <c r="T5" s="794"/>
      <c r="U5" s="796"/>
      <c r="V5" s="796"/>
      <c r="W5" s="792"/>
      <c r="X5" s="793"/>
      <c r="Y5" s="794"/>
      <c r="Z5" s="794"/>
      <c r="AA5" s="795"/>
      <c r="AB5" s="795"/>
      <c r="AC5" s="794"/>
      <c r="AD5" s="796"/>
      <c r="AE5" s="796"/>
    </row>
    <row r="6" spans="1:31">
      <c r="A6" s="773"/>
      <c r="B6" s="135"/>
      <c r="C6" s="161"/>
      <c r="D6" s="162"/>
      <c r="E6" s="162"/>
      <c r="F6" s="163"/>
      <c r="G6" s="214"/>
      <c r="H6" s="165"/>
      <c r="I6" s="163"/>
      <c r="J6" s="163"/>
      <c r="K6" s="165"/>
      <c r="L6" s="905"/>
      <c r="M6" s="905"/>
      <c r="N6" s="798"/>
      <c r="O6" s="798"/>
      <c r="P6" s="799"/>
      <c r="Q6" s="799"/>
      <c r="R6" s="800"/>
      <c r="S6" s="800"/>
      <c r="T6" s="799"/>
      <c r="U6" s="801"/>
      <c r="V6" s="801"/>
      <c r="W6" s="797"/>
      <c r="X6" s="798"/>
      <c r="Y6" s="799"/>
      <c r="Z6" s="799"/>
      <c r="AA6" s="800"/>
      <c r="AB6" s="800"/>
      <c r="AC6" s="799"/>
      <c r="AD6" s="801"/>
      <c r="AE6" s="801"/>
    </row>
    <row r="7" spans="1:31">
      <c r="A7" s="773"/>
      <c r="B7" s="135"/>
      <c r="C7" s="161"/>
      <c r="D7" s="162"/>
      <c r="E7" s="162"/>
      <c r="F7" s="163"/>
      <c r="G7" s="214"/>
      <c r="H7" s="165"/>
      <c r="I7" s="163"/>
      <c r="J7" s="163"/>
      <c r="K7" s="165"/>
      <c r="L7" s="905"/>
      <c r="M7" s="905"/>
      <c r="N7" s="798"/>
      <c r="O7" s="798"/>
      <c r="P7" s="799"/>
      <c r="Q7" s="799"/>
      <c r="R7" s="800"/>
      <c r="S7" s="800"/>
      <c r="T7" s="799"/>
      <c r="U7" s="801"/>
      <c r="V7" s="801"/>
      <c r="W7" s="797"/>
      <c r="X7" s="798"/>
      <c r="Y7" s="799"/>
      <c r="Z7" s="799"/>
      <c r="AA7" s="800"/>
      <c r="AB7" s="800"/>
      <c r="AC7" s="799"/>
      <c r="AD7" s="801"/>
      <c r="AE7" s="801"/>
    </row>
    <row r="8" spans="1:31">
      <c r="A8" s="773"/>
      <c r="B8" s="135"/>
      <c r="C8" s="161"/>
      <c r="D8" s="162"/>
      <c r="E8" s="162"/>
      <c r="F8" s="163"/>
      <c r="G8" s="214"/>
      <c r="H8" s="165"/>
      <c r="I8" s="163"/>
      <c r="J8" s="163"/>
      <c r="K8" s="165"/>
      <c r="L8" s="905"/>
      <c r="M8" s="905"/>
      <c r="N8" s="798"/>
      <c r="O8" s="798"/>
      <c r="P8" s="799"/>
      <c r="Q8" s="799"/>
      <c r="R8" s="800"/>
      <c r="S8" s="800"/>
      <c r="T8" s="799"/>
      <c r="U8" s="801"/>
      <c r="V8" s="801"/>
      <c r="W8" s="797"/>
      <c r="X8" s="798"/>
      <c r="Y8" s="799"/>
      <c r="Z8" s="799"/>
      <c r="AA8" s="800"/>
      <c r="AB8" s="800"/>
      <c r="AC8" s="799"/>
      <c r="AD8" s="801"/>
      <c r="AE8" s="801"/>
    </row>
    <row r="9" spans="1:31">
      <c r="A9" s="773"/>
      <c r="B9" s="135"/>
      <c r="C9" s="161"/>
      <c r="D9" s="162"/>
      <c r="E9" s="162"/>
      <c r="F9" s="163"/>
      <c r="G9" s="214"/>
      <c r="H9" s="165"/>
      <c r="I9" s="163"/>
      <c r="J9" s="163"/>
      <c r="K9" s="165"/>
      <c r="L9" s="905"/>
      <c r="M9" s="905"/>
      <c r="N9" s="798"/>
      <c r="O9" s="798"/>
      <c r="P9" s="799"/>
      <c r="Q9" s="799"/>
      <c r="R9" s="800"/>
      <c r="S9" s="800"/>
      <c r="T9" s="799"/>
      <c r="U9" s="801"/>
      <c r="V9" s="801"/>
      <c r="W9" s="797"/>
      <c r="X9" s="798"/>
      <c r="Y9" s="799"/>
      <c r="Z9" s="799"/>
      <c r="AA9" s="800"/>
      <c r="AB9" s="800"/>
      <c r="AC9" s="799"/>
      <c r="AD9" s="801"/>
      <c r="AE9" s="801"/>
    </row>
    <row r="10" spans="1:31">
      <c r="A10" s="773"/>
      <c r="B10" s="151"/>
      <c r="C10" s="166"/>
      <c r="D10" s="167"/>
      <c r="E10" s="167"/>
      <c r="F10" s="168"/>
      <c r="G10" s="215"/>
      <c r="H10" s="170"/>
      <c r="I10" s="168"/>
      <c r="J10" s="168"/>
      <c r="K10" s="170"/>
      <c r="L10" s="905"/>
      <c r="M10" s="905"/>
      <c r="N10" s="803"/>
      <c r="O10" s="803"/>
      <c r="P10" s="804"/>
      <c r="Q10" s="804"/>
      <c r="R10" s="805"/>
      <c r="S10" s="805"/>
      <c r="T10" s="804"/>
      <c r="U10" s="806"/>
      <c r="V10" s="806"/>
      <c r="W10" s="802"/>
      <c r="X10" s="803"/>
      <c r="Y10" s="804"/>
      <c r="Z10" s="804"/>
      <c r="AA10" s="805"/>
      <c r="AB10" s="805"/>
      <c r="AC10" s="804"/>
      <c r="AD10" s="806"/>
      <c r="AE10" s="806"/>
    </row>
    <row r="11" spans="1:31">
      <c r="A11" s="773"/>
      <c r="B11" s="135"/>
      <c r="C11" s="161"/>
      <c r="D11" s="162"/>
      <c r="E11" s="162"/>
      <c r="F11" s="163"/>
      <c r="G11" s="214"/>
      <c r="H11" s="165"/>
      <c r="I11" s="163"/>
      <c r="J11" s="163"/>
      <c r="K11" s="165"/>
      <c r="L11" s="905"/>
      <c r="M11" s="905"/>
      <c r="N11" s="902"/>
      <c r="O11" s="730"/>
      <c r="P11" s="730"/>
      <c r="Q11" s="730"/>
      <c r="R11" s="807"/>
      <c r="S11" s="730"/>
      <c r="T11" s="730"/>
      <c r="U11" s="730"/>
      <c r="V11" s="807"/>
      <c r="W11" s="731"/>
      <c r="X11" s="730"/>
      <c r="Y11" s="730"/>
      <c r="Z11" s="730"/>
      <c r="AA11" s="807"/>
      <c r="AB11" s="730"/>
      <c r="AC11" s="730"/>
      <c r="AD11" s="730"/>
      <c r="AE11" s="807"/>
    </row>
    <row r="12" spans="1:31">
      <c r="A12" s="773"/>
      <c r="B12" s="135"/>
      <c r="C12" s="161"/>
      <c r="D12" s="162"/>
      <c r="E12" s="162"/>
      <c r="F12" s="163"/>
      <c r="G12" s="214"/>
      <c r="H12" s="165"/>
      <c r="I12" s="163"/>
      <c r="J12" s="163"/>
      <c r="K12" s="165"/>
      <c r="L12" s="905"/>
      <c r="M12" s="905"/>
      <c r="N12" s="844"/>
      <c r="O12" s="844"/>
      <c r="P12" s="28"/>
      <c r="Q12" s="28"/>
      <c r="R12" s="808"/>
      <c r="S12" s="28"/>
      <c r="T12" s="28"/>
      <c r="U12" s="28"/>
      <c r="V12" s="808"/>
      <c r="W12" s="797"/>
      <c r="X12" s="844"/>
      <c r="Y12" s="28"/>
      <c r="Z12" s="28"/>
      <c r="AA12" s="808"/>
      <c r="AB12" s="28"/>
      <c r="AC12" s="28"/>
      <c r="AD12" s="28"/>
      <c r="AE12" s="808"/>
    </row>
    <row r="13" spans="1:31">
      <c r="A13" s="773"/>
      <c r="B13" s="135"/>
      <c r="C13" s="161"/>
      <c r="D13" s="162"/>
      <c r="E13" s="162"/>
      <c r="F13" s="163"/>
      <c r="G13" s="214"/>
      <c r="H13" s="165"/>
      <c r="I13" s="163"/>
      <c r="J13" s="163"/>
      <c r="K13" s="165"/>
      <c r="L13" s="905"/>
      <c r="M13" s="905"/>
      <c r="N13" s="798"/>
      <c r="O13" s="798"/>
      <c r="P13" s="798"/>
      <c r="Q13" s="809"/>
      <c r="R13" s="810"/>
      <c r="S13" s="798"/>
      <c r="T13" s="798"/>
      <c r="U13" s="809"/>
      <c r="V13" s="810"/>
      <c r="W13" s="797"/>
      <c r="X13" s="798"/>
      <c r="Y13" s="798"/>
      <c r="Z13" s="809"/>
      <c r="AA13" s="810"/>
      <c r="AB13" s="798"/>
      <c r="AC13" s="798"/>
      <c r="AD13" s="809"/>
      <c r="AE13" s="810"/>
    </row>
    <row r="14" spans="1:31">
      <c r="A14" s="773"/>
      <c r="B14" s="135"/>
      <c r="C14" s="161"/>
      <c r="D14" s="162"/>
      <c r="E14" s="162"/>
      <c r="F14" s="163"/>
      <c r="G14" s="214"/>
      <c r="H14" s="165"/>
      <c r="I14" s="163"/>
      <c r="J14" s="163"/>
      <c r="K14" s="165"/>
      <c r="L14" s="905"/>
      <c r="M14" s="905"/>
      <c r="N14" s="757"/>
      <c r="O14" s="757"/>
      <c r="P14" s="757"/>
      <c r="Q14" s="758"/>
      <c r="R14" s="759"/>
      <c r="S14" s="757"/>
      <c r="T14" s="757"/>
      <c r="U14" s="758"/>
      <c r="V14" s="759"/>
      <c r="W14" s="757"/>
      <c r="X14" s="757"/>
      <c r="Y14" s="757"/>
      <c r="Z14" s="758"/>
      <c r="AA14" s="759"/>
      <c r="AB14" s="757"/>
      <c r="AC14" s="757"/>
      <c r="AD14" s="758"/>
      <c r="AE14" s="759"/>
    </row>
    <row r="15" spans="1:31">
      <c r="A15" s="773"/>
      <c r="B15" s="135"/>
      <c r="C15" s="161"/>
      <c r="D15" s="162"/>
      <c r="E15" s="162"/>
      <c r="F15" s="163"/>
      <c r="G15" s="214"/>
      <c r="H15" s="165"/>
      <c r="I15" s="163"/>
      <c r="J15" s="163"/>
      <c r="K15" s="165"/>
      <c r="L15" s="905"/>
      <c r="M15" s="905"/>
      <c r="N15" s="757"/>
      <c r="O15" s="757"/>
      <c r="P15" s="757"/>
      <c r="Q15" s="758"/>
      <c r="R15" s="759"/>
      <c r="S15" s="757"/>
      <c r="T15" s="757"/>
      <c r="U15" s="758"/>
      <c r="V15" s="759"/>
      <c r="W15" s="757"/>
      <c r="X15" s="757"/>
      <c r="Y15" s="757"/>
      <c r="Z15" s="758"/>
      <c r="AA15" s="759"/>
      <c r="AB15" s="757"/>
      <c r="AC15" s="757"/>
      <c r="AD15" s="758"/>
      <c r="AE15" s="759"/>
    </row>
    <row r="16" spans="1:31">
      <c r="A16" s="773"/>
      <c r="B16" s="135"/>
      <c r="C16" s="161"/>
      <c r="D16" s="162"/>
      <c r="E16" s="162"/>
      <c r="F16" s="163"/>
      <c r="G16" s="214"/>
      <c r="H16" s="165"/>
      <c r="I16" s="163"/>
      <c r="J16" s="163"/>
      <c r="K16" s="165"/>
      <c r="L16" s="905"/>
      <c r="M16" s="905"/>
      <c r="N16" s="757"/>
      <c r="O16" s="757"/>
      <c r="P16" s="757"/>
      <c r="Q16" s="758"/>
      <c r="R16" s="759"/>
      <c r="S16" s="757"/>
      <c r="T16" s="757"/>
      <c r="U16" s="758"/>
      <c r="V16" s="759"/>
      <c r="W16" s="757"/>
      <c r="X16" s="757"/>
      <c r="Y16" s="757"/>
      <c r="Z16" s="758"/>
      <c r="AA16" s="759"/>
      <c r="AB16" s="757"/>
      <c r="AC16" s="757"/>
      <c r="AD16" s="758"/>
      <c r="AE16" s="759"/>
    </row>
    <row r="17" spans="1:31">
      <c r="A17" s="773"/>
      <c r="B17" s="135"/>
      <c r="C17" s="161"/>
      <c r="D17" s="162"/>
      <c r="E17" s="162"/>
      <c r="F17" s="163"/>
      <c r="G17" s="214"/>
      <c r="H17" s="165"/>
      <c r="I17" s="163"/>
      <c r="J17" s="163"/>
      <c r="K17" s="165"/>
      <c r="L17" s="905"/>
      <c r="M17" s="905"/>
      <c r="N17" s="757"/>
      <c r="O17" s="757"/>
      <c r="P17" s="757"/>
      <c r="Q17" s="758"/>
      <c r="R17" s="759"/>
      <c r="S17" s="757"/>
      <c r="T17" s="757"/>
      <c r="U17" s="758"/>
      <c r="V17" s="759"/>
      <c r="W17" s="757"/>
      <c r="X17" s="757"/>
      <c r="Y17" s="757"/>
      <c r="Z17" s="758"/>
      <c r="AA17" s="759"/>
      <c r="AB17" s="757"/>
      <c r="AC17" s="757"/>
      <c r="AD17" s="758"/>
      <c r="AE17" s="759"/>
    </row>
    <row r="18" spans="1:31">
      <c r="A18" s="773"/>
      <c r="B18" s="151"/>
      <c r="C18" s="166"/>
      <c r="D18" s="167"/>
      <c r="E18" s="167"/>
      <c r="F18" s="168"/>
      <c r="G18" s="215"/>
      <c r="H18" s="170"/>
      <c r="I18" s="168"/>
      <c r="J18" s="168"/>
      <c r="K18" s="170"/>
      <c r="L18" s="905"/>
      <c r="M18" s="905"/>
      <c r="N18" s="761"/>
      <c r="O18" s="761"/>
      <c r="P18" s="761"/>
      <c r="Q18" s="762"/>
      <c r="R18" s="763"/>
      <c r="S18" s="761"/>
      <c r="T18" s="761"/>
      <c r="U18" s="762"/>
      <c r="V18" s="763"/>
      <c r="W18" s="764"/>
      <c r="X18" s="761"/>
      <c r="Y18" s="761"/>
      <c r="Z18" s="762"/>
      <c r="AA18" s="763"/>
      <c r="AB18" s="761"/>
      <c r="AC18" s="761"/>
      <c r="AD18" s="762"/>
      <c r="AE18" s="763"/>
    </row>
    <row r="19" spans="1:31">
      <c r="A19" s="773"/>
      <c r="B19" s="135"/>
      <c r="C19" s="161"/>
      <c r="D19" s="162"/>
      <c r="E19" s="162"/>
      <c r="F19" s="163"/>
      <c r="G19" s="214"/>
      <c r="H19" s="165"/>
      <c r="I19" s="163"/>
      <c r="J19" s="163"/>
      <c r="K19" s="165"/>
      <c r="L19" s="905"/>
      <c r="M19" s="905"/>
      <c r="N19" s="811"/>
      <c r="O19" s="811"/>
      <c r="P19" s="812"/>
      <c r="Q19" s="812"/>
      <c r="R19" s="813"/>
      <c r="S19" s="813"/>
      <c r="T19" s="812"/>
      <c r="U19" s="814"/>
      <c r="V19" s="814"/>
      <c r="W19" s="811"/>
      <c r="X19" s="811"/>
      <c r="Y19" s="812"/>
      <c r="Z19" s="812"/>
      <c r="AA19" s="813"/>
      <c r="AB19" s="813"/>
      <c r="AC19" s="812"/>
      <c r="AD19" s="814"/>
      <c r="AE19" s="814"/>
    </row>
    <row r="20" spans="1:31">
      <c r="A20" s="773"/>
      <c r="B20" s="135"/>
      <c r="C20" s="161"/>
      <c r="D20" s="162"/>
      <c r="E20" s="162"/>
      <c r="F20" s="163"/>
      <c r="G20" s="214"/>
      <c r="H20" s="165"/>
      <c r="I20" s="163"/>
      <c r="J20" s="163"/>
      <c r="K20" s="161"/>
      <c r="L20" s="905"/>
      <c r="M20" s="905"/>
      <c r="N20" s="757"/>
      <c r="O20" s="757"/>
      <c r="P20" s="757"/>
      <c r="Q20" s="758"/>
      <c r="R20" s="759"/>
      <c r="S20" s="757"/>
      <c r="T20" s="757"/>
      <c r="U20" s="758"/>
      <c r="V20" s="759"/>
      <c r="W20" s="757"/>
      <c r="X20" s="757"/>
      <c r="Y20" s="757"/>
      <c r="Z20" s="758"/>
      <c r="AA20" s="759"/>
      <c r="AB20" s="757"/>
      <c r="AC20" s="757"/>
      <c r="AD20" s="758"/>
      <c r="AE20" s="759"/>
    </row>
    <row r="21" spans="1:31">
      <c r="A21" s="773"/>
      <c r="B21" s="151"/>
      <c r="C21" s="166"/>
      <c r="D21" s="167"/>
      <c r="E21" s="167"/>
      <c r="F21" s="168"/>
      <c r="G21" s="168"/>
      <c r="H21" s="170"/>
      <c r="I21" s="168"/>
      <c r="J21" s="168"/>
      <c r="K21" s="170"/>
      <c r="L21" s="905"/>
      <c r="M21" s="905"/>
      <c r="N21" s="761"/>
      <c r="O21" s="761"/>
      <c r="P21" s="761"/>
      <c r="Q21" s="762"/>
      <c r="R21" s="763"/>
      <c r="S21" s="761"/>
      <c r="T21" s="761"/>
      <c r="U21" s="762"/>
      <c r="V21" s="763"/>
      <c r="W21" s="764"/>
      <c r="X21" s="761"/>
      <c r="Y21" s="761"/>
      <c r="Z21" s="762"/>
      <c r="AA21" s="763"/>
      <c r="AB21" s="761"/>
      <c r="AC21" s="761"/>
      <c r="AD21" s="762"/>
      <c r="AE21" s="763"/>
    </row>
    <row r="22" spans="1:31">
      <c r="A22" s="773"/>
      <c r="B22" s="135"/>
      <c r="C22" s="161"/>
      <c r="D22" s="162"/>
      <c r="E22" s="162"/>
      <c r="F22" s="163"/>
      <c r="G22" s="214"/>
      <c r="H22" s="165"/>
      <c r="I22" s="163"/>
      <c r="J22" s="163"/>
      <c r="K22" s="165"/>
      <c r="L22" s="905"/>
      <c r="M22" s="905"/>
      <c r="N22" s="811"/>
      <c r="O22" s="811"/>
      <c r="P22" s="812"/>
      <c r="Q22" s="812"/>
      <c r="R22" s="813"/>
      <c r="S22" s="813"/>
      <c r="T22" s="812"/>
      <c r="U22" s="814"/>
      <c r="V22" s="814"/>
      <c r="W22" s="811"/>
      <c r="X22" s="811"/>
      <c r="Y22" s="812"/>
      <c r="Z22" s="812"/>
      <c r="AA22" s="813"/>
      <c r="AB22" s="813"/>
      <c r="AC22" s="812"/>
      <c r="AD22" s="814"/>
      <c r="AE22" s="814"/>
    </row>
    <row r="23" spans="1:31">
      <c r="A23" s="773"/>
      <c r="B23" s="135"/>
      <c r="C23" s="161"/>
      <c r="D23" s="162"/>
      <c r="E23" s="162"/>
      <c r="F23" s="163"/>
      <c r="G23" s="214"/>
      <c r="H23" s="165"/>
      <c r="I23" s="163"/>
      <c r="J23" s="163"/>
      <c r="K23" s="161"/>
      <c r="L23" s="905"/>
      <c r="M23" s="905"/>
      <c r="N23" s="757"/>
      <c r="O23" s="757"/>
      <c r="P23" s="757"/>
      <c r="Q23" s="758"/>
      <c r="R23" s="759"/>
      <c r="S23" s="757"/>
      <c r="T23" s="757"/>
      <c r="U23" s="758"/>
      <c r="V23" s="759"/>
      <c r="W23" s="757"/>
      <c r="X23" s="757"/>
      <c r="Y23" s="757"/>
      <c r="Z23" s="758"/>
      <c r="AA23" s="759"/>
      <c r="AB23" s="757"/>
      <c r="AC23" s="757"/>
      <c r="AD23" s="758"/>
      <c r="AE23" s="759"/>
    </row>
    <row r="24" spans="1:31">
      <c r="A24" s="773"/>
      <c r="B24" s="151"/>
      <c r="C24" s="166"/>
      <c r="D24" s="167"/>
      <c r="E24" s="167"/>
      <c r="F24" s="168"/>
      <c r="G24" s="215"/>
      <c r="H24" s="170"/>
      <c r="I24" s="168"/>
      <c r="J24" s="168"/>
      <c r="K24" s="170"/>
      <c r="L24" s="905"/>
      <c r="M24" s="905"/>
      <c r="N24" s="761"/>
      <c r="O24" s="761"/>
      <c r="P24" s="761"/>
      <c r="Q24" s="762"/>
      <c r="R24" s="763"/>
      <c r="S24" s="761"/>
      <c r="T24" s="761"/>
      <c r="U24" s="762"/>
      <c r="V24" s="763"/>
      <c r="W24" s="764"/>
      <c r="X24" s="761"/>
      <c r="Y24" s="761"/>
      <c r="Z24" s="762"/>
      <c r="AA24" s="763"/>
      <c r="AB24" s="761"/>
      <c r="AC24" s="761"/>
      <c r="AD24" s="762"/>
      <c r="AE24" s="763"/>
    </row>
    <row r="25" spans="1:31">
      <c r="A25" s="773"/>
      <c r="B25" s="135"/>
      <c r="C25" s="161"/>
      <c r="D25" s="162"/>
      <c r="E25" s="162"/>
      <c r="F25" s="163"/>
      <c r="G25" s="214"/>
      <c r="H25" s="165"/>
      <c r="I25" s="163"/>
      <c r="J25" s="163"/>
      <c r="K25" s="165"/>
      <c r="L25" s="905"/>
      <c r="M25" s="905"/>
      <c r="N25" s="811"/>
      <c r="O25" s="811"/>
      <c r="P25" s="812"/>
      <c r="Q25" s="812"/>
      <c r="R25" s="813"/>
      <c r="S25" s="813"/>
      <c r="T25" s="812"/>
      <c r="U25" s="814"/>
      <c r="V25" s="814"/>
      <c r="W25" s="811"/>
      <c r="X25" s="811"/>
      <c r="Y25" s="812"/>
      <c r="Z25" s="812"/>
      <c r="AA25" s="813"/>
      <c r="AB25" s="813"/>
      <c r="AC25" s="812"/>
      <c r="AD25" s="814"/>
      <c r="AE25" s="814"/>
    </row>
    <row r="26" spans="1:31">
      <c r="A26" s="773"/>
      <c r="B26" s="135"/>
      <c r="C26" s="161"/>
      <c r="D26" s="162"/>
      <c r="E26" s="162"/>
      <c r="F26" s="163"/>
      <c r="G26" s="214"/>
      <c r="H26" s="165"/>
      <c r="I26" s="163"/>
      <c r="J26" s="163"/>
      <c r="K26" s="161"/>
      <c r="L26" s="905"/>
      <c r="M26" s="905"/>
      <c r="N26" s="757"/>
      <c r="O26" s="757"/>
      <c r="P26" s="757"/>
      <c r="Q26" s="758"/>
      <c r="R26" s="759"/>
      <c r="S26" s="757"/>
      <c r="T26" s="757"/>
      <c r="U26" s="758"/>
      <c r="V26" s="759"/>
      <c r="W26" s="757"/>
      <c r="X26" s="757"/>
      <c r="Y26" s="757"/>
      <c r="Z26" s="758"/>
      <c r="AA26" s="759"/>
      <c r="AB26" s="757"/>
      <c r="AC26" s="757"/>
      <c r="AD26" s="758"/>
      <c r="AE26" s="759"/>
    </row>
    <row r="27" spans="1:31">
      <c r="A27" s="773"/>
      <c r="B27" s="151"/>
      <c r="C27" s="166"/>
      <c r="D27" s="167"/>
      <c r="E27" s="167"/>
      <c r="F27" s="168"/>
      <c r="G27" s="215"/>
      <c r="H27" s="170"/>
      <c r="I27" s="168"/>
      <c r="J27" s="168"/>
      <c r="K27" s="170"/>
      <c r="L27" s="905"/>
      <c r="M27" s="905"/>
      <c r="N27" s="761"/>
      <c r="O27" s="761"/>
      <c r="P27" s="761"/>
      <c r="Q27" s="762"/>
      <c r="R27" s="763"/>
      <c r="S27" s="761"/>
      <c r="T27" s="761"/>
      <c r="U27" s="762"/>
      <c r="V27" s="763"/>
      <c r="W27" s="764"/>
      <c r="X27" s="761"/>
      <c r="Y27" s="761"/>
      <c r="Z27" s="762"/>
      <c r="AA27" s="763"/>
      <c r="AB27" s="761"/>
      <c r="AC27" s="761"/>
      <c r="AD27" s="762"/>
      <c r="AE27" s="763"/>
    </row>
    <row r="28" spans="1:31">
      <c r="A28" s="773"/>
      <c r="B28" s="135"/>
      <c r="C28" s="161"/>
      <c r="D28" s="162"/>
      <c r="E28" s="162"/>
      <c r="F28" s="163"/>
      <c r="G28" s="214"/>
      <c r="H28" s="165"/>
      <c r="I28" s="163"/>
      <c r="J28" s="163"/>
      <c r="K28" s="165"/>
      <c r="L28" s="905"/>
      <c r="M28" s="905"/>
      <c r="N28" s="811"/>
      <c r="O28" s="811"/>
      <c r="P28" s="812"/>
      <c r="Q28" s="812"/>
      <c r="R28" s="813"/>
      <c r="S28" s="813"/>
      <c r="T28" s="812"/>
      <c r="U28" s="814"/>
      <c r="V28" s="814"/>
      <c r="W28" s="811"/>
      <c r="X28" s="811"/>
      <c r="Y28" s="812"/>
      <c r="Z28" s="812"/>
      <c r="AA28" s="813"/>
      <c r="AB28" s="813"/>
      <c r="AC28" s="812"/>
      <c r="AD28" s="814"/>
      <c r="AE28" s="814"/>
    </row>
    <row r="29" spans="1:31">
      <c r="A29" s="773"/>
      <c r="B29" s="135"/>
      <c r="C29" s="161"/>
      <c r="D29" s="162"/>
      <c r="E29" s="162"/>
      <c r="F29" s="163"/>
      <c r="G29" s="214"/>
      <c r="H29" s="165"/>
      <c r="I29" s="163"/>
      <c r="J29" s="163"/>
      <c r="K29" s="161"/>
      <c r="L29" s="905"/>
      <c r="M29" s="905"/>
      <c r="N29" s="757"/>
      <c r="O29" s="757"/>
      <c r="P29" s="757"/>
      <c r="Q29" s="758"/>
      <c r="R29" s="759"/>
      <c r="S29" s="757"/>
      <c r="T29" s="757"/>
      <c r="U29" s="758"/>
      <c r="V29" s="759"/>
      <c r="W29" s="757"/>
      <c r="X29" s="757"/>
      <c r="Y29" s="757"/>
      <c r="Z29" s="758"/>
      <c r="AA29" s="759"/>
      <c r="AB29" s="757"/>
      <c r="AC29" s="757"/>
      <c r="AD29" s="758"/>
      <c r="AE29" s="759"/>
    </row>
    <row r="30" spans="1:31">
      <c r="A30" s="773"/>
      <c r="B30" s="151"/>
      <c r="C30" s="166"/>
      <c r="D30" s="167"/>
      <c r="E30" s="167"/>
      <c r="F30" s="168"/>
      <c r="G30" s="215"/>
      <c r="H30" s="170"/>
      <c r="I30" s="168"/>
      <c r="J30" s="168"/>
      <c r="K30" s="170"/>
      <c r="L30" s="905"/>
      <c r="M30" s="905"/>
      <c r="N30" s="761"/>
      <c r="O30" s="761"/>
      <c r="P30" s="761"/>
      <c r="Q30" s="762"/>
      <c r="R30" s="763"/>
      <c r="S30" s="761"/>
      <c r="T30" s="761"/>
      <c r="U30" s="762"/>
      <c r="V30" s="763"/>
      <c r="W30" s="764"/>
      <c r="X30" s="761"/>
      <c r="Y30" s="761"/>
      <c r="Z30" s="762"/>
      <c r="AA30" s="763"/>
      <c r="AB30" s="761"/>
      <c r="AC30" s="761"/>
      <c r="AD30" s="762"/>
      <c r="AE30" s="763"/>
    </row>
    <row r="31" spans="1:31">
      <c r="A31" s="773"/>
      <c r="B31" s="135"/>
      <c r="C31" s="161"/>
      <c r="D31" s="162"/>
      <c r="E31" s="162"/>
      <c r="F31" s="163"/>
      <c r="G31" s="214"/>
      <c r="H31" s="165"/>
      <c r="I31" s="163"/>
      <c r="J31" s="163"/>
      <c r="K31" s="165"/>
      <c r="L31" s="905"/>
      <c r="M31" s="905"/>
      <c r="N31" s="811"/>
      <c r="O31" s="811"/>
      <c r="P31" s="812"/>
      <c r="Q31" s="812"/>
      <c r="R31" s="813"/>
      <c r="S31" s="813"/>
      <c r="T31" s="812"/>
      <c r="U31" s="814"/>
      <c r="V31" s="814"/>
      <c r="W31" s="811"/>
      <c r="X31" s="811"/>
      <c r="Y31" s="812"/>
      <c r="Z31" s="812"/>
      <c r="AA31" s="813"/>
      <c r="AB31" s="813"/>
      <c r="AC31" s="812"/>
      <c r="AD31" s="814"/>
      <c r="AE31" s="814"/>
    </row>
    <row r="32" spans="1:31">
      <c r="A32" s="773"/>
      <c r="B32" s="135"/>
      <c r="C32" s="161"/>
      <c r="D32" s="162"/>
      <c r="E32" s="162"/>
      <c r="F32" s="163"/>
      <c r="G32" s="214"/>
      <c r="H32" s="165"/>
      <c r="I32" s="163"/>
      <c r="J32" s="163"/>
      <c r="K32" s="165"/>
      <c r="L32" s="905"/>
      <c r="M32" s="905"/>
      <c r="N32" s="757"/>
      <c r="O32" s="757"/>
      <c r="P32" s="757"/>
      <c r="Q32" s="758"/>
      <c r="R32" s="759"/>
      <c r="S32" s="757"/>
      <c r="T32" s="757"/>
      <c r="U32" s="758"/>
      <c r="V32" s="759"/>
      <c r="W32" s="757"/>
      <c r="X32" s="757"/>
      <c r="Y32" s="757"/>
      <c r="Z32" s="758"/>
      <c r="AA32" s="759"/>
      <c r="AB32" s="757"/>
      <c r="AC32" s="757"/>
      <c r="AD32" s="758"/>
      <c r="AE32" s="759"/>
    </row>
    <row r="33" spans="1:31">
      <c r="A33" s="773"/>
      <c r="B33" s="151"/>
      <c r="C33" s="166"/>
      <c r="D33" s="167"/>
      <c r="E33" s="167"/>
      <c r="F33" s="168"/>
      <c r="G33" s="215"/>
      <c r="H33" s="170"/>
      <c r="I33" s="168"/>
      <c r="J33" s="168"/>
      <c r="K33" s="170"/>
      <c r="L33" s="905"/>
      <c r="M33" s="905"/>
      <c r="N33" s="761"/>
      <c r="O33" s="761"/>
      <c r="P33" s="761"/>
      <c r="Q33" s="762"/>
      <c r="R33" s="763"/>
      <c r="S33" s="761"/>
      <c r="T33" s="761"/>
      <c r="U33" s="762"/>
      <c r="V33" s="763"/>
      <c r="W33" s="764"/>
      <c r="X33" s="761"/>
      <c r="Y33" s="761"/>
      <c r="Z33" s="762"/>
      <c r="AA33" s="763"/>
      <c r="AB33" s="761"/>
      <c r="AC33" s="761"/>
      <c r="AD33" s="762"/>
      <c r="AE33" s="763"/>
    </row>
    <row r="34" spans="1:31">
      <c r="A34" s="773"/>
      <c r="B34" s="135"/>
      <c r="C34" s="161"/>
      <c r="D34" s="162"/>
      <c r="E34" s="162"/>
      <c r="F34" s="163"/>
      <c r="G34" s="214"/>
      <c r="H34" s="165"/>
      <c r="I34" s="163"/>
      <c r="J34" s="163"/>
      <c r="K34" s="165"/>
      <c r="L34" s="905"/>
      <c r="M34" s="905"/>
      <c r="N34" s="811"/>
      <c r="O34" s="811"/>
      <c r="P34" s="812"/>
      <c r="Q34" s="812"/>
      <c r="R34" s="813"/>
      <c r="S34" s="813"/>
      <c r="T34" s="812"/>
      <c r="U34" s="814"/>
      <c r="V34" s="814"/>
      <c r="W34" s="811"/>
      <c r="X34" s="811"/>
      <c r="Y34" s="812"/>
      <c r="Z34" s="812"/>
      <c r="AA34" s="813"/>
      <c r="AB34" s="813"/>
      <c r="AC34" s="812"/>
      <c r="AD34" s="814"/>
      <c r="AE34" s="814"/>
    </row>
    <row r="35" spans="1:31">
      <c r="A35" s="773"/>
      <c r="B35" s="135"/>
      <c r="C35" s="161"/>
      <c r="D35" s="162"/>
      <c r="E35" s="162"/>
      <c r="F35" s="163"/>
      <c r="G35" s="214"/>
      <c r="H35" s="165"/>
      <c r="I35" s="163"/>
      <c r="J35" s="163"/>
      <c r="K35" s="161"/>
      <c r="L35" s="905"/>
      <c r="M35" s="905"/>
      <c r="N35" s="757"/>
      <c r="O35" s="757"/>
      <c r="P35" s="757"/>
      <c r="Q35" s="758"/>
      <c r="R35" s="759"/>
      <c r="S35" s="757"/>
      <c r="T35" s="757"/>
      <c r="U35" s="758"/>
      <c r="V35" s="759"/>
      <c r="W35" s="757"/>
      <c r="X35" s="757"/>
      <c r="Y35" s="757"/>
      <c r="Z35" s="758"/>
      <c r="AA35" s="759"/>
      <c r="AB35" s="757"/>
      <c r="AC35" s="757"/>
      <c r="AD35" s="758"/>
      <c r="AE35" s="759"/>
    </row>
    <row r="36" spans="1:31">
      <c r="A36" s="773"/>
      <c r="B36" s="151"/>
      <c r="C36" s="166"/>
      <c r="D36" s="167"/>
      <c r="E36" s="167"/>
      <c r="F36" s="168"/>
      <c r="G36" s="215"/>
      <c r="H36" s="170"/>
      <c r="I36" s="168"/>
      <c r="J36" s="168"/>
      <c r="K36" s="170"/>
      <c r="L36" s="905"/>
      <c r="M36" s="905"/>
      <c r="N36" s="761"/>
      <c r="O36" s="761"/>
      <c r="P36" s="761"/>
      <c r="Q36" s="762"/>
      <c r="R36" s="763"/>
      <c r="S36" s="761"/>
      <c r="T36" s="761"/>
      <c r="U36" s="762"/>
      <c r="V36" s="763"/>
      <c r="W36" s="764"/>
      <c r="X36" s="761"/>
      <c r="Y36" s="761"/>
      <c r="Z36" s="762"/>
      <c r="AA36" s="763"/>
      <c r="AB36" s="761"/>
      <c r="AC36" s="761"/>
      <c r="AD36" s="762"/>
      <c r="AE36" s="763"/>
    </row>
    <row r="37" spans="1:31">
      <c r="A37" s="773"/>
      <c r="B37" s="135"/>
      <c r="C37" s="161"/>
      <c r="D37" s="162"/>
      <c r="E37" s="162"/>
      <c r="F37" s="163"/>
      <c r="G37" s="214"/>
      <c r="H37" s="165"/>
      <c r="I37" s="163"/>
      <c r="J37" s="163"/>
      <c r="K37" s="161"/>
      <c r="L37" s="905"/>
      <c r="M37" s="905"/>
      <c r="N37" s="811"/>
      <c r="O37" s="811"/>
      <c r="P37" s="812"/>
      <c r="Q37" s="812"/>
      <c r="R37" s="813"/>
      <c r="S37" s="813"/>
      <c r="T37" s="812"/>
      <c r="U37" s="814"/>
      <c r="V37" s="814"/>
      <c r="W37" s="811"/>
      <c r="X37" s="811"/>
      <c r="Y37" s="812"/>
      <c r="Z37" s="812"/>
      <c r="AA37" s="813"/>
      <c r="AB37" s="813"/>
      <c r="AC37" s="812"/>
      <c r="AD37" s="814"/>
      <c r="AE37" s="814"/>
    </row>
    <row r="38" spans="1:31">
      <c r="A38" s="773"/>
      <c r="B38" s="135"/>
      <c r="C38" s="161"/>
      <c r="D38" s="162"/>
      <c r="E38" s="162"/>
      <c r="F38" s="163"/>
      <c r="G38" s="214"/>
      <c r="H38" s="165"/>
      <c r="I38" s="163"/>
      <c r="J38" s="163"/>
      <c r="K38" s="161"/>
      <c r="L38" s="905"/>
      <c r="M38" s="905"/>
      <c r="N38" s="757"/>
      <c r="O38" s="757"/>
      <c r="P38" s="757"/>
      <c r="Q38" s="758"/>
      <c r="R38" s="759"/>
      <c r="S38" s="757"/>
      <c r="T38" s="757"/>
      <c r="U38" s="758"/>
      <c r="V38" s="759"/>
      <c r="W38" s="757"/>
      <c r="X38" s="757"/>
      <c r="Y38" s="757"/>
      <c r="Z38" s="758"/>
      <c r="AA38" s="759"/>
      <c r="AB38" s="757"/>
      <c r="AC38" s="757"/>
      <c r="AD38" s="758"/>
      <c r="AE38" s="759"/>
    </row>
    <row r="39" spans="1:31">
      <c r="A39" s="773"/>
      <c r="B39" s="151"/>
      <c r="C39" s="166"/>
      <c r="D39" s="167"/>
      <c r="E39" s="167"/>
      <c r="F39" s="168"/>
      <c r="G39" s="215"/>
      <c r="H39" s="170"/>
      <c r="I39" s="168"/>
      <c r="J39" s="168"/>
      <c r="K39" s="166"/>
      <c r="L39" s="905"/>
      <c r="M39" s="905"/>
      <c r="N39" s="761"/>
      <c r="O39" s="761"/>
      <c r="P39" s="761"/>
      <c r="Q39" s="762"/>
      <c r="R39" s="763"/>
      <c r="S39" s="761"/>
      <c r="T39" s="761"/>
      <c r="U39" s="762"/>
      <c r="V39" s="763"/>
      <c r="W39" s="764"/>
      <c r="X39" s="761"/>
      <c r="Y39" s="761"/>
      <c r="Z39" s="762"/>
      <c r="AA39" s="763"/>
      <c r="AB39" s="761"/>
      <c r="AC39" s="761"/>
      <c r="AD39" s="762"/>
      <c r="AE39" s="763"/>
    </row>
    <row r="40" spans="1:31">
      <c r="A40" s="773"/>
      <c r="B40" s="135"/>
      <c r="C40" s="161"/>
      <c r="D40" s="162"/>
      <c r="E40" s="162"/>
      <c r="F40" s="163"/>
      <c r="G40" s="214"/>
      <c r="H40" s="165"/>
      <c r="I40" s="163"/>
      <c r="J40" s="163"/>
      <c r="K40" s="165"/>
      <c r="L40" s="905"/>
      <c r="M40" s="905"/>
      <c r="N40" s="811"/>
      <c r="O40" s="811"/>
      <c r="P40" s="812"/>
      <c r="Q40" s="812"/>
      <c r="R40" s="813"/>
      <c r="S40" s="813"/>
      <c r="T40" s="812"/>
      <c r="U40" s="814"/>
      <c r="V40" s="814"/>
      <c r="W40" s="811"/>
      <c r="X40" s="811"/>
      <c r="Y40" s="812"/>
      <c r="Z40" s="812"/>
      <c r="AA40" s="813"/>
      <c r="AB40" s="813"/>
      <c r="AC40" s="812"/>
      <c r="AD40" s="814"/>
      <c r="AE40" s="814"/>
    </row>
    <row r="41" spans="1:31">
      <c r="A41" s="773"/>
      <c r="B41" s="135"/>
      <c r="C41" s="161"/>
      <c r="D41" s="162"/>
      <c r="E41" s="162"/>
      <c r="F41" s="163"/>
      <c r="G41" s="214"/>
      <c r="H41" s="165"/>
      <c r="I41" s="163"/>
      <c r="J41" s="163"/>
      <c r="K41" s="165"/>
      <c r="L41" s="905"/>
      <c r="M41" s="905"/>
      <c r="N41" s="757"/>
      <c r="O41" s="757"/>
      <c r="P41" s="757"/>
      <c r="Q41" s="758"/>
      <c r="R41" s="759"/>
      <c r="S41" s="757"/>
      <c r="T41" s="757"/>
      <c r="U41" s="758"/>
      <c r="V41" s="759"/>
      <c r="W41" s="757"/>
      <c r="X41" s="757"/>
      <c r="Y41" s="757"/>
      <c r="Z41" s="758"/>
      <c r="AA41" s="759"/>
      <c r="AB41" s="757"/>
      <c r="AC41" s="757"/>
      <c r="AD41" s="758"/>
      <c r="AE41" s="759"/>
    </row>
    <row r="42" spans="1:31">
      <c r="A42" s="838"/>
      <c r="B42" s="151"/>
      <c r="C42" s="166"/>
      <c r="D42" s="167"/>
      <c r="E42" s="167"/>
      <c r="F42" s="168"/>
      <c r="G42" s="215"/>
      <c r="H42" s="170"/>
      <c r="I42" s="168"/>
      <c r="J42" s="168"/>
      <c r="K42" s="170"/>
      <c r="L42" s="905"/>
      <c r="M42" s="905"/>
      <c r="N42" s="761"/>
      <c r="O42" s="761"/>
      <c r="P42" s="761"/>
      <c r="Q42" s="762"/>
      <c r="R42" s="763"/>
      <c r="S42" s="761"/>
      <c r="T42" s="761"/>
      <c r="U42" s="762"/>
      <c r="V42" s="763"/>
      <c r="W42" s="764"/>
      <c r="X42" s="761"/>
      <c r="Y42" s="761"/>
      <c r="Z42" s="762"/>
      <c r="AA42" s="763"/>
      <c r="AB42" s="761"/>
      <c r="AC42" s="761"/>
      <c r="AD42" s="762"/>
      <c r="AE42" s="763"/>
    </row>
    <row r="43" spans="1:31">
      <c r="A43" s="851"/>
      <c r="B43" s="831"/>
      <c r="C43" s="832"/>
      <c r="D43" s="850"/>
      <c r="E43" s="850"/>
      <c r="F43" s="833"/>
      <c r="G43" s="214"/>
      <c r="H43" s="834"/>
      <c r="I43" s="833"/>
      <c r="J43" s="163"/>
      <c r="K43" s="834"/>
      <c r="L43" s="905"/>
      <c r="M43" s="905"/>
      <c r="N43" s="901"/>
      <c r="O43" s="793"/>
      <c r="P43" s="794"/>
      <c r="Q43" s="794"/>
      <c r="R43" s="795"/>
      <c r="S43" s="795"/>
      <c r="T43" s="794"/>
      <c r="U43" s="796"/>
      <c r="V43" s="796"/>
      <c r="W43" s="792"/>
      <c r="X43" s="793"/>
      <c r="Y43" s="794"/>
      <c r="Z43" s="794"/>
      <c r="AA43" s="795"/>
      <c r="AB43" s="795"/>
      <c r="AC43" s="794"/>
      <c r="AD43" s="796"/>
      <c r="AE43" s="796"/>
    </row>
    <row r="44" spans="1:31">
      <c r="A44" s="773"/>
      <c r="B44" s="135"/>
      <c r="C44" s="161"/>
      <c r="D44" s="162"/>
      <c r="E44" s="162"/>
      <c r="F44" s="163"/>
      <c r="G44" s="214"/>
      <c r="H44" s="165"/>
      <c r="I44" s="163"/>
      <c r="J44" s="163"/>
      <c r="K44" s="165"/>
      <c r="L44" s="905"/>
      <c r="M44" s="905"/>
      <c r="N44" s="798"/>
      <c r="O44" s="798"/>
      <c r="P44" s="799"/>
      <c r="Q44" s="799"/>
      <c r="R44" s="800"/>
      <c r="S44" s="800"/>
      <c r="T44" s="799"/>
      <c r="U44" s="801"/>
      <c r="V44" s="801"/>
      <c r="W44" s="797"/>
      <c r="X44" s="798"/>
      <c r="Y44" s="799"/>
      <c r="Z44" s="799"/>
      <c r="AA44" s="800"/>
      <c r="AB44" s="800"/>
      <c r="AC44" s="799"/>
      <c r="AD44" s="801"/>
      <c r="AE44" s="801"/>
    </row>
    <row r="45" spans="1:31">
      <c r="A45" s="773"/>
      <c r="B45" s="135"/>
      <c r="C45" s="161"/>
      <c r="D45" s="162"/>
      <c r="E45" s="162"/>
      <c r="F45" s="163"/>
      <c r="G45" s="214"/>
      <c r="H45" s="165"/>
      <c r="I45" s="163"/>
      <c r="J45" s="163"/>
      <c r="K45" s="165"/>
      <c r="L45" s="905"/>
      <c r="M45" s="905"/>
      <c r="N45" s="798"/>
      <c r="O45" s="798"/>
      <c r="P45" s="799"/>
      <c r="Q45" s="799"/>
      <c r="R45" s="800"/>
      <c r="S45" s="800"/>
      <c r="T45" s="799"/>
      <c r="U45" s="801"/>
      <c r="V45" s="801"/>
      <c r="W45" s="797"/>
      <c r="X45" s="798"/>
      <c r="Y45" s="799"/>
      <c r="Z45" s="799"/>
      <c r="AA45" s="800"/>
      <c r="AB45" s="800"/>
      <c r="AC45" s="799"/>
      <c r="AD45" s="801"/>
      <c r="AE45" s="801"/>
    </row>
    <row r="46" spans="1:31">
      <c r="A46" s="773"/>
      <c r="B46" s="135"/>
      <c r="C46" s="161"/>
      <c r="D46" s="162"/>
      <c r="E46" s="162"/>
      <c r="F46" s="163"/>
      <c r="G46" s="214"/>
      <c r="H46" s="165"/>
      <c r="I46" s="163"/>
      <c r="J46" s="163"/>
      <c r="K46" s="165"/>
      <c r="L46" s="905"/>
      <c r="M46" s="905"/>
      <c r="N46" s="798"/>
      <c r="O46" s="798"/>
      <c r="P46" s="799"/>
      <c r="Q46" s="799"/>
      <c r="R46" s="800"/>
      <c r="S46" s="800"/>
      <c r="T46" s="799"/>
      <c r="U46" s="801"/>
      <c r="V46" s="801"/>
      <c r="W46" s="797"/>
      <c r="X46" s="798"/>
      <c r="Y46" s="799"/>
      <c r="Z46" s="799"/>
      <c r="AA46" s="800"/>
      <c r="AB46" s="800"/>
      <c r="AC46" s="799"/>
      <c r="AD46" s="801"/>
      <c r="AE46" s="801"/>
    </row>
    <row r="47" spans="1:31">
      <c r="A47" s="773"/>
      <c r="B47" s="135"/>
      <c r="C47" s="161"/>
      <c r="D47" s="162"/>
      <c r="E47" s="162"/>
      <c r="F47" s="163"/>
      <c r="G47" s="214"/>
      <c r="H47" s="165"/>
      <c r="I47" s="163"/>
      <c r="J47" s="163"/>
      <c r="K47" s="165"/>
      <c r="L47" s="905"/>
      <c r="M47" s="905"/>
      <c r="N47" s="798"/>
      <c r="O47" s="798"/>
      <c r="P47" s="799"/>
      <c r="Q47" s="799"/>
      <c r="R47" s="800"/>
      <c r="S47" s="800"/>
      <c r="T47" s="799"/>
      <c r="U47" s="801"/>
      <c r="V47" s="801"/>
      <c r="W47" s="797"/>
      <c r="X47" s="798"/>
      <c r="Y47" s="799"/>
      <c r="Z47" s="799"/>
      <c r="AA47" s="800"/>
      <c r="AB47" s="800"/>
      <c r="AC47" s="799"/>
      <c r="AD47" s="801"/>
      <c r="AE47" s="801"/>
    </row>
    <row r="48" spans="1:31">
      <c r="A48" s="773"/>
      <c r="B48" s="151"/>
      <c r="C48" s="166"/>
      <c r="D48" s="167"/>
      <c r="E48" s="167"/>
      <c r="F48" s="168"/>
      <c r="G48" s="215"/>
      <c r="H48" s="170"/>
      <c r="I48" s="168"/>
      <c r="J48" s="168"/>
      <c r="K48" s="170"/>
      <c r="L48" s="905"/>
      <c r="M48" s="905"/>
      <c r="N48" s="803"/>
      <c r="O48" s="803"/>
      <c r="P48" s="804"/>
      <c r="Q48" s="804"/>
      <c r="R48" s="805"/>
      <c r="S48" s="805"/>
      <c r="T48" s="804"/>
      <c r="U48" s="806"/>
      <c r="V48" s="806"/>
      <c r="W48" s="802"/>
      <c r="X48" s="803"/>
      <c r="Y48" s="804"/>
      <c r="Z48" s="804"/>
      <c r="AA48" s="805"/>
      <c r="AB48" s="805"/>
      <c r="AC48" s="804"/>
      <c r="AD48" s="806"/>
      <c r="AE48" s="806"/>
    </row>
    <row r="49" spans="1:31">
      <c r="A49" s="773"/>
      <c r="B49" s="135"/>
      <c r="C49" s="161"/>
      <c r="D49" s="162"/>
      <c r="E49" s="162"/>
      <c r="F49" s="163"/>
      <c r="G49" s="214"/>
      <c r="H49" s="165"/>
      <c r="I49" s="163"/>
      <c r="J49" s="163"/>
      <c r="K49" s="165"/>
      <c r="L49" s="905"/>
      <c r="M49" s="905"/>
      <c r="N49" s="902"/>
      <c r="O49" s="730"/>
      <c r="P49" s="730"/>
      <c r="Q49" s="730"/>
      <c r="R49" s="807"/>
      <c r="S49" s="730"/>
      <c r="T49" s="730"/>
      <c r="U49" s="730"/>
      <c r="V49" s="807"/>
      <c r="W49" s="731"/>
      <c r="X49" s="730"/>
      <c r="Y49" s="730"/>
      <c r="Z49" s="730"/>
      <c r="AA49" s="807"/>
      <c r="AB49" s="730"/>
      <c r="AC49" s="730"/>
      <c r="AD49" s="730"/>
      <c r="AE49" s="807"/>
    </row>
    <row r="50" spans="1:31">
      <c r="A50" s="773"/>
      <c r="B50" s="135"/>
      <c r="C50" s="161"/>
      <c r="D50" s="162"/>
      <c r="E50" s="162"/>
      <c r="F50" s="163"/>
      <c r="G50" s="214"/>
      <c r="H50" s="165"/>
      <c r="I50" s="163"/>
      <c r="J50" s="163"/>
      <c r="K50" s="165"/>
      <c r="L50" s="905"/>
      <c r="M50" s="905"/>
      <c r="N50" s="844"/>
      <c r="O50" s="844"/>
      <c r="P50" s="28"/>
      <c r="Q50" s="28"/>
      <c r="R50" s="808"/>
      <c r="S50" s="28"/>
      <c r="T50" s="28"/>
      <c r="U50" s="28"/>
      <c r="V50" s="808"/>
      <c r="W50" s="797"/>
      <c r="X50" s="844"/>
      <c r="Y50" s="28"/>
      <c r="Z50" s="28"/>
      <c r="AA50" s="808"/>
      <c r="AB50" s="28"/>
      <c r="AC50" s="28"/>
      <c r="AD50" s="28"/>
      <c r="AE50" s="808"/>
    </row>
    <row r="51" spans="1:31">
      <c r="A51" s="773"/>
      <c r="B51" s="135"/>
      <c r="C51" s="161"/>
      <c r="D51" s="162"/>
      <c r="E51" s="162"/>
      <c r="F51" s="163"/>
      <c r="G51" s="214"/>
      <c r="H51" s="165"/>
      <c r="I51" s="163"/>
      <c r="J51" s="163"/>
      <c r="K51" s="165"/>
      <c r="L51" s="905"/>
      <c r="M51" s="905"/>
      <c r="N51" s="798"/>
      <c r="O51" s="798"/>
      <c r="P51" s="798"/>
      <c r="Q51" s="809"/>
      <c r="R51" s="810"/>
      <c r="S51" s="798"/>
      <c r="T51" s="798"/>
      <c r="U51" s="809"/>
      <c r="V51" s="810"/>
      <c r="W51" s="797"/>
      <c r="X51" s="798"/>
      <c r="Y51" s="798"/>
      <c r="Z51" s="809"/>
      <c r="AA51" s="810"/>
      <c r="AB51" s="798"/>
      <c r="AC51" s="798"/>
      <c r="AD51" s="809"/>
      <c r="AE51" s="810"/>
    </row>
    <row r="52" spans="1:31">
      <c r="A52" s="773"/>
      <c r="B52" s="135"/>
      <c r="C52" s="161"/>
      <c r="D52" s="162"/>
      <c r="E52" s="162"/>
      <c r="F52" s="163"/>
      <c r="G52" s="214"/>
      <c r="H52" s="165"/>
      <c r="I52" s="163"/>
      <c r="J52" s="163"/>
      <c r="K52" s="165"/>
      <c r="L52" s="905"/>
      <c r="M52" s="905"/>
      <c r="N52" s="757"/>
      <c r="O52" s="757"/>
      <c r="P52" s="757"/>
      <c r="Q52" s="758"/>
      <c r="R52" s="759"/>
      <c r="S52" s="757"/>
      <c r="T52" s="757"/>
      <c r="U52" s="758"/>
      <c r="V52" s="759"/>
      <c r="W52" s="757"/>
      <c r="X52" s="757"/>
      <c r="Y52" s="757"/>
      <c r="Z52" s="758"/>
      <c r="AA52" s="759"/>
      <c r="AB52" s="757"/>
      <c r="AC52" s="757"/>
      <c r="AD52" s="758"/>
      <c r="AE52" s="759"/>
    </row>
    <row r="53" spans="1:31">
      <c r="A53" s="773"/>
      <c r="B53" s="135"/>
      <c r="C53" s="161"/>
      <c r="D53" s="162"/>
      <c r="E53" s="162"/>
      <c r="F53" s="163"/>
      <c r="G53" s="214"/>
      <c r="H53" s="165"/>
      <c r="I53" s="163"/>
      <c r="J53" s="163"/>
      <c r="K53" s="165"/>
      <c r="L53" s="905"/>
      <c r="M53" s="905"/>
      <c r="N53" s="757"/>
      <c r="O53" s="757"/>
      <c r="P53" s="757"/>
      <c r="Q53" s="758"/>
      <c r="R53" s="759"/>
      <c r="S53" s="757"/>
      <c r="T53" s="757"/>
      <c r="U53" s="758"/>
      <c r="V53" s="759"/>
      <c r="W53" s="757"/>
      <c r="X53" s="757"/>
      <c r="Y53" s="757"/>
      <c r="Z53" s="758"/>
      <c r="AA53" s="759"/>
      <c r="AB53" s="757"/>
      <c r="AC53" s="757"/>
      <c r="AD53" s="758"/>
      <c r="AE53" s="759"/>
    </row>
    <row r="54" spans="1:31">
      <c r="A54" s="773"/>
      <c r="B54" s="135"/>
      <c r="C54" s="161"/>
      <c r="D54" s="162"/>
      <c r="E54" s="162"/>
      <c r="F54" s="163"/>
      <c r="G54" s="214"/>
      <c r="H54" s="165"/>
      <c r="I54" s="163"/>
      <c r="J54" s="163"/>
      <c r="K54" s="165"/>
      <c r="L54" s="905"/>
      <c r="M54" s="905"/>
      <c r="N54" s="757"/>
      <c r="O54" s="757"/>
      <c r="P54" s="757"/>
      <c r="Q54" s="758"/>
      <c r="R54" s="759"/>
      <c r="S54" s="757"/>
      <c r="T54" s="757"/>
      <c r="U54" s="758"/>
      <c r="V54" s="759"/>
      <c r="W54" s="757"/>
      <c r="X54" s="757"/>
      <c r="Y54" s="757"/>
      <c r="Z54" s="758"/>
      <c r="AA54" s="759"/>
      <c r="AB54" s="757"/>
      <c r="AC54" s="757"/>
      <c r="AD54" s="758"/>
      <c r="AE54" s="759"/>
    </row>
    <row r="55" spans="1:31">
      <c r="A55" s="773"/>
      <c r="B55" s="135"/>
      <c r="C55" s="161"/>
      <c r="D55" s="162"/>
      <c r="E55" s="162"/>
      <c r="F55" s="163"/>
      <c r="G55" s="214"/>
      <c r="H55" s="165"/>
      <c r="I55" s="163"/>
      <c r="J55" s="163"/>
      <c r="K55" s="165"/>
      <c r="L55" s="905"/>
      <c r="M55" s="905"/>
      <c r="N55" s="757"/>
      <c r="O55" s="757"/>
      <c r="P55" s="757"/>
      <c r="Q55" s="758"/>
      <c r="R55" s="759"/>
      <c r="S55" s="757"/>
      <c r="T55" s="757"/>
      <c r="U55" s="758"/>
      <c r="V55" s="759"/>
      <c r="W55" s="757"/>
      <c r="X55" s="757"/>
      <c r="Y55" s="757"/>
      <c r="Z55" s="758"/>
      <c r="AA55" s="759"/>
      <c r="AB55" s="757"/>
      <c r="AC55" s="757"/>
      <c r="AD55" s="758"/>
      <c r="AE55" s="759"/>
    </row>
    <row r="56" spans="1:31">
      <c r="A56" s="773"/>
      <c r="B56" s="151"/>
      <c r="C56" s="166"/>
      <c r="D56" s="167"/>
      <c r="E56" s="167"/>
      <c r="F56" s="168"/>
      <c r="G56" s="215"/>
      <c r="H56" s="170"/>
      <c r="I56" s="168"/>
      <c r="J56" s="168"/>
      <c r="K56" s="170"/>
      <c r="L56" s="905"/>
      <c r="M56" s="905"/>
      <c r="N56" s="761"/>
      <c r="O56" s="761"/>
      <c r="P56" s="761"/>
      <c r="Q56" s="762"/>
      <c r="R56" s="763"/>
      <c r="S56" s="761"/>
      <c r="T56" s="761"/>
      <c r="U56" s="762"/>
      <c r="V56" s="763"/>
      <c r="W56" s="764"/>
      <c r="X56" s="761"/>
      <c r="Y56" s="761"/>
      <c r="Z56" s="762"/>
      <c r="AA56" s="763"/>
      <c r="AB56" s="761"/>
      <c r="AC56" s="761"/>
      <c r="AD56" s="762"/>
      <c r="AE56" s="763"/>
    </row>
    <row r="57" spans="1:31">
      <c r="A57" s="773"/>
      <c r="B57" s="135"/>
      <c r="C57" s="161"/>
      <c r="D57" s="162"/>
      <c r="E57" s="162"/>
      <c r="F57" s="163"/>
      <c r="G57" s="214"/>
      <c r="H57" s="165"/>
      <c r="I57" s="163"/>
      <c r="J57" s="163"/>
      <c r="K57" s="165"/>
      <c r="L57" s="905"/>
      <c r="M57" s="905"/>
      <c r="N57" s="811"/>
      <c r="O57" s="811"/>
      <c r="P57" s="812"/>
      <c r="Q57" s="812"/>
      <c r="R57" s="813"/>
      <c r="S57" s="813"/>
      <c r="T57" s="812"/>
      <c r="U57" s="814"/>
      <c r="V57" s="814"/>
      <c r="W57" s="811"/>
      <c r="X57" s="811"/>
      <c r="Y57" s="812"/>
      <c r="Z57" s="812"/>
      <c r="AA57" s="813"/>
      <c r="AB57" s="813"/>
      <c r="AC57" s="812"/>
      <c r="AD57" s="814"/>
      <c r="AE57" s="814"/>
    </row>
    <row r="58" spans="1:31">
      <c r="A58" s="773"/>
      <c r="B58" s="135"/>
      <c r="C58" s="161"/>
      <c r="D58" s="162"/>
      <c r="E58" s="162"/>
      <c r="F58" s="163"/>
      <c r="G58" s="214"/>
      <c r="H58" s="165"/>
      <c r="I58" s="163"/>
      <c r="J58" s="163"/>
      <c r="K58" s="161"/>
      <c r="L58" s="905"/>
      <c r="M58" s="905"/>
      <c r="N58" s="757"/>
      <c r="O58" s="757"/>
      <c r="P58" s="757"/>
      <c r="Q58" s="758"/>
      <c r="R58" s="759"/>
      <c r="S58" s="757"/>
      <c r="T58" s="757"/>
      <c r="U58" s="758"/>
      <c r="V58" s="759"/>
      <c r="W58" s="757"/>
      <c r="X58" s="757"/>
      <c r="Y58" s="757"/>
      <c r="Z58" s="758"/>
      <c r="AA58" s="759"/>
      <c r="AB58" s="757"/>
      <c r="AC58" s="757"/>
      <c r="AD58" s="758"/>
      <c r="AE58" s="759"/>
    </row>
    <row r="59" spans="1:31">
      <c r="A59" s="773"/>
      <c r="B59" s="151"/>
      <c r="C59" s="166"/>
      <c r="D59" s="167"/>
      <c r="E59" s="167"/>
      <c r="F59" s="168"/>
      <c r="G59" s="168"/>
      <c r="H59" s="170"/>
      <c r="I59" s="168"/>
      <c r="J59" s="168"/>
      <c r="K59" s="170"/>
      <c r="L59" s="905"/>
      <c r="M59" s="905"/>
      <c r="N59" s="761"/>
      <c r="O59" s="761"/>
      <c r="P59" s="761"/>
      <c r="Q59" s="762"/>
      <c r="R59" s="763"/>
      <c r="S59" s="761"/>
      <c r="T59" s="761"/>
      <c r="U59" s="762"/>
      <c r="V59" s="763"/>
      <c r="W59" s="764"/>
      <c r="X59" s="761"/>
      <c r="Y59" s="761"/>
      <c r="Z59" s="762"/>
      <c r="AA59" s="763"/>
      <c r="AB59" s="761"/>
      <c r="AC59" s="761"/>
      <c r="AD59" s="762"/>
      <c r="AE59" s="763"/>
    </row>
    <row r="60" spans="1:31">
      <c r="A60" s="773"/>
      <c r="B60" s="135"/>
      <c r="C60" s="161"/>
      <c r="D60" s="162"/>
      <c r="E60" s="162"/>
      <c r="F60" s="163"/>
      <c r="G60" s="214"/>
      <c r="H60" s="165"/>
      <c r="I60" s="163"/>
      <c r="J60" s="163"/>
      <c r="K60" s="165"/>
      <c r="L60" s="905"/>
      <c r="M60" s="905"/>
      <c r="N60" s="811"/>
      <c r="O60" s="811"/>
      <c r="P60" s="812"/>
      <c r="Q60" s="812"/>
      <c r="R60" s="813"/>
      <c r="S60" s="813"/>
      <c r="T60" s="812"/>
      <c r="U60" s="814"/>
      <c r="V60" s="814"/>
      <c r="W60" s="811"/>
      <c r="X60" s="811"/>
      <c r="Y60" s="812"/>
      <c r="Z60" s="812"/>
      <c r="AA60" s="813"/>
      <c r="AB60" s="813"/>
      <c r="AC60" s="812"/>
      <c r="AD60" s="814"/>
      <c r="AE60" s="814"/>
    </row>
    <row r="61" spans="1:31">
      <c r="A61" s="773"/>
      <c r="B61" s="135"/>
      <c r="C61" s="161"/>
      <c r="D61" s="162"/>
      <c r="E61" s="162"/>
      <c r="F61" s="163"/>
      <c r="G61" s="214"/>
      <c r="H61" s="165"/>
      <c r="I61" s="163"/>
      <c r="J61" s="163"/>
      <c r="K61" s="161"/>
      <c r="L61" s="905"/>
      <c r="M61" s="905"/>
      <c r="N61" s="757"/>
      <c r="O61" s="757"/>
      <c r="P61" s="757"/>
      <c r="Q61" s="758"/>
      <c r="R61" s="759"/>
      <c r="S61" s="757"/>
      <c r="T61" s="757"/>
      <c r="U61" s="758"/>
      <c r="V61" s="759"/>
      <c r="W61" s="757"/>
      <c r="X61" s="757"/>
      <c r="Y61" s="757"/>
      <c r="Z61" s="758"/>
      <c r="AA61" s="759"/>
      <c r="AB61" s="757"/>
      <c r="AC61" s="757"/>
      <c r="AD61" s="758"/>
      <c r="AE61" s="759"/>
    </row>
    <row r="62" spans="1:31">
      <c r="A62" s="773"/>
      <c r="B62" s="151"/>
      <c r="C62" s="166"/>
      <c r="D62" s="167"/>
      <c r="E62" s="167"/>
      <c r="F62" s="168"/>
      <c r="G62" s="215"/>
      <c r="H62" s="170"/>
      <c r="I62" s="168"/>
      <c r="J62" s="168"/>
      <c r="K62" s="170"/>
      <c r="L62" s="905"/>
      <c r="M62" s="905"/>
      <c r="N62" s="761"/>
      <c r="O62" s="761"/>
      <c r="P62" s="761"/>
      <c r="Q62" s="762"/>
      <c r="R62" s="763"/>
      <c r="S62" s="761"/>
      <c r="T62" s="761"/>
      <c r="U62" s="762"/>
      <c r="V62" s="763"/>
      <c r="W62" s="764"/>
      <c r="X62" s="761"/>
      <c r="Y62" s="761"/>
      <c r="Z62" s="762"/>
      <c r="AA62" s="763"/>
      <c r="AB62" s="761"/>
      <c r="AC62" s="761"/>
      <c r="AD62" s="762"/>
      <c r="AE62" s="763"/>
    </row>
    <row r="63" spans="1:31">
      <c r="A63" s="773"/>
      <c r="B63" s="135"/>
      <c r="C63" s="161"/>
      <c r="D63" s="162"/>
      <c r="E63" s="162"/>
      <c r="F63" s="163"/>
      <c r="G63" s="214"/>
      <c r="H63" s="165"/>
      <c r="I63" s="163"/>
      <c r="J63" s="163"/>
      <c r="K63" s="165"/>
      <c r="L63" s="905"/>
      <c r="M63" s="905"/>
      <c r="N63" s="811"/>
      <c r="O63" s="811"/>
      <c r="P63" s="812"/>
      <c r="Q63" s="812"/>
      <c r="R63" s="813"/>
      <c r="S63" s="813"/>
      <c r="T63" s="812"/>
      <c r="U63" s="814"/>
      <c r="V63" s="814"/>
      <c r="W63" s="811"/>
      <c r="X63" s="811"/>
      <c r="Y63" s="812"/>
      <c r="Z63" s="812"/>
      <c r="AA63" s="813"/>
      <c r="AB63" s="813"/>
      <c r="AC63" s="812"/>
      <c r="AD63" s="814"/>
      <c r="AE63" s="814"/>
    </row>
    <row r="64" spans="1:31">
      <c r="A64" s="773"/>
      <c r="B64" s="135"/>
      <c r="C64" s="161"/>
      <c r="D64" s="162"/>
      <c r="E64" s="162"/>
      <c r="F64" s="163"/>
      <c r="G64" s="214"/>
      <c r="H64" s="165"/>
      <c r="I64" s="163"/>
      <c r="J64" s="163"/>
      <c r="K64" s="161"/>
      <c r="L64" s="905"/>
      <c r="M64" s="905"/>
      <c r="N64" s="757"/>
      <c r="O64" s="757"/>
      <c r="P64" s="757"/>
      <c r="Q64" s="758"/>
      <c r="R64" s="759"/>
      <c r="S64" s="757"/>
      <c r="T64" s="757"/>
      <c r="U64" s="758"/>
      <c r="V64" s="759"/>
      <c r="W64" s="757"/>
      <c r="X64" s="757"/>
      <c r="Y64" s="757"/>
      <c r="Z64" s="758"/>
      <c r="AA64" s="759"/>
      <c r="AB64" s="757"/>
      <c r="AC64" s="757"/>
      <c r="AD64" s="758"/>
      <c r="AE64" s="759"/>
    </row>
    <row r="65" spans="1:31">
      <c r="A65" s="773"/>
      <c r="B65" s="151"/>
      <c r="C65" s="166"/>
      <c r="D65" s="167"/>
      <c r="E65" s="167"/>
      <c r="F65" s="168"/>
      <c r="G65" s="215"/>
      <c r="H65" s="170"/>
      <c r="I65" s="168"/>
      <c r="J65" s="168"/>
      <c r="K65" s="170"/>
      <c r="L65" s="905"/>
      <c r="M65" s="905"/>
      <c r="N65" s="761"/>
      <c r="O65" s="761"/>
      <c r="P65" s="761"/>
      <c r="Q65" s="762"/>
      <c r="R65" s="763"/>
      <c r="S65" s="761"/>
      <c r="T65" s="761"/>
      <c r="U65" s="762"/>
      <c r="V65" s="763"/>
      <c r="W65" s="764"/>
      <c r="X65" s="761"/>
      <c r="Y65" s="761"/>
      <c r="Z65" s="762"/>
      <c r="AA65" s="763"/>
      <c r="AB65" s="761"/>
      <c r="AC65" s="761"/>
      <c r="AD65" s="762"/>
      <c r="AE65" s="763"/>
    </row>
    <row r="66" spans="1:31">
      <c r="A66" s="773"/>
      <c r="B66" s="135"/>
      <c r="C66" s="161"/>
      <c r="D66" s="162"/>
      <c r="E66" s="162"/>
      <c r="F66" s="163"/>
      <c r="G66" s="214"/>
      <c r="H66" s="165"/>
      <c r="I66" s="163"/>
      <c r="J66" s="163"/>
      <c r="K66" s="165"/>
      <c r="L66" s="905"/>
      <c r="M66" s="905"/>
      <c r="N66" s="811"/>
      <c r="O66" s="811"/>
      <c r="P66" s="812"/>
      <c r="Q66" s="812"/>
      <c r="R66" s="813"/>
      <c r="S66" s="813"/>
      <c r="T66" s="812"/>
      <c r="U66" s="814"/>
      <c r="V66" s="814"/>
      <c r="W66" s="811"/>
      <c r="X66" s="811"/>
      <c r="Y66" s="812"/>
      <c r="Z66" s="812"/>
      <c r="AA66" s="813"/>
      <c r="AB66" s="813"/>
      <c r="AC66" s="812"/>
      <c r="AD66" s="814"/>
      <c r="AE66" s="814"/>
    </row>
    <row r="67" spans="1:31">
      <c r="A67" s="773"/>
      <c r="B67" s="135"/>
      <c r="C67" s="161"/>
      <c r="D67" s="162"/>
      <c r="E67" s="162"/>
      <c r="F67" s="163"/>
      <c r="G67" s="214"/>
      <c r="H67" s="165"/>
      <c r="I67" s="163"/>
      <c r="J67" s="163"/>
      <c r="K67" s="161"/>
      <c r="L67" s="905"/>
      <c r="M67" s="905"/>
      <c r="N67" s="757"/>
      <c r="O67" s="757"/>
      <c r="P67" s="757"/>
      <c r="Q67" s="758"/>
      <c r="R67" s="759"/>
      <c r="S67" s="757"/>
      <c r="T67" s="757"/>
      <c r="U67" s="758"/>
      <c r="V67" s="759"/>
      <c r="W67" s="757"/>
      <c r="X67" s="757"/>
      <c r="Y67" s="757"/>
      <c r="Z67" s="758"/>
      <c r="AA67" s="759"/>
      <c r="AB67" s="757"/>
      <c r="AC67" s="757"/>
      <c r="AD67" s="758"/>
      <c r="AE67" s="759"/>
    </row>
    <row r="68" spans="1:31">
      <c r="A68" s="773"/>
      <c r="B68" s="151"/>
      <c r="C68" s="166"/>
      <c r="D68" s="167"/>
      <c r="E68" s="167"/>
      <c r="F68" s="168"/>
      <c r="G68" s="215"/>
      <c r="H68" s="170"/>
      <c r="I68" s="168"/>
      <c r="J68" s="168"/>
      <c r="K68" s="170"/>
      <c r="L68" s="905"/>
      <c r="M68" s="905"/>
      <c r="N68" s="761"/>
      <c r="O68" s="761"/>
      <c r="P68" s="761"/>
      <c r="Q68" s="762"/>
      <c r="R68" s="763"/>
      <c r="S68" s="761"/>
      <c r="T68" s="761"/>
      <c r="U68" s="762"/>
      <c r="V68" s="763"/>
      <c r="W68" s="764"/>
      <c r="X68" s="761"/>
      <c r="Y68" s="761"/>
      <c r="Z68" s="762"/>
      <c r="AA68" s="763"/>
      <c r="AB68" s="761"/>
      <c r="AC68" s="761"/>
      <c r="AD68" s="762"/>
      <c r="AE68" s="763"/>
    </row>
    <row r="69" spans="1:31">
      <c r="A69" s="773"/>
      <c r="B69" s="135"/>
      <c r="C69" s="161"/>
      <c r="D69" s="162"/>
      <c r="E69" s="162"/>
      <c r="F69" s="163"/>
      <c r="G69" s="214"/>
      <c r="H69" s="165"/>
      <c r="I69" s="163"/>
      <c r="J69" s="163"/>
      <c r="K69" s="165"/>
      <c r="L69" s="905"/>
      <c r="M69" s="905"/>
      <c r="N69" s="811"/>
      <c r="O69" s="811"/>
      <c r="P69" s="812"/>
      <c r="Q69" s="812"/>
      <c r="R69" s="813"/>
      <c r="S69" s="813"/>
      <c r="T69" s="812"/>
      <c r="U69" s="814"/>
      <c r="V69" s="814"/>
      <c r="W69" s="811"/>
      <c r="X69" s="811"/>
      <c r="Y69" s="812"/>
      <c r="Z69" s="812"/>
      <c r="AA69" s="813"/>
      <c r="AB69" s="813"/>
      <c r="AC69" s="812"/>
      <c r="AD69" s="814"/>
      <c r="AE69" s="814"/>
    </row>
    <row r="70" spans="1:31">
      <c r="A70" s="773"/>
      <c r="B70" s="135"/>
      <c r="C70" s="161"/>
      <c r="D70" s="162"/>
      <c r="E70" s="162"/>
      <c r="F70" s="163"/>
      <c r="G70" s="214"/>
      <c r="H70" s="165"/>
      <c r="I70" s="163"/>
      <c r="J70" s="163"/>
      <c r="K70" s="165"/>
      <c r="L70" s="905"/>
      <c r="M70" s="905"/>
      <c r="N70" s="757"/>
      <c r="O70" s="757"/>
      <c r="P70" s="757"/>
      <c r="Q70" s="758"/>
      <c r="R70" s="759"/>
      <c r="S70" s="757"/>
      <c r="T70" s="757"/>
      <c r="U70" s="758"/>
      <c r="V70" s="759"/>
      <c r="W70" s="757"/>
      <c r="X70" s="757"/>
      <c r="Y70" s="757"/>
      <c r="Z70" s="758"/>
      <c r="AA70" s="759"/>
      <c r="AB70" s="757"/>
      <c r="AC70" s="757"/>
      <c r="AD70" s="758"/>
      <c r="AE70" s="759"/>
    </row>
    <row r="71" spans="1:31">
      <c r="A71" s="773"/>
      <c r="B71" s="151"/>
      <c r="C71" s="166"/>
      <c r="D71" s="167"/>
      <c r="E71" s="167"/>
      <c r="F71" s="168"/>
      <c r="G71" s="215"/>
      <c r="H71" s="170"/>
      <c r="I71" s="168"/>
      <c r="J71" s="168"/>
      <c r="K71" s="170"/>
      <c r="L71" s="905"/>
      <c r="M71" s="905"/>
      <c r="N71" s="761"/>
      <c r="O71" s="761"/>
      <c r="P71" s="761"/>
      <c r="Q71" s="762"/>
      <c r="R71" s="763"/>
      <c r="S71" s="761"/>
      <c r="T71" s="761"/>
      <c r="U71" s="762"/>
      <c r="V71" s="763"/>
      <c r="W71" s="764"/>
      <c r="X71" s="761"/>
      <c r="Y71" s="761"/>
      <c r="Z71" s="762"/>
      <c r="AA71" s="763"/>
      <c r="AB71" s="761"/>
      <c r="AC71" s="761"/>
      <c r="AD71" s="762"/>
      <c r="AE71" s="763"/>
    </row>
    <row r="72" spans="1:31">
      <c r="A72" s="773"/>
      <c r="B72" s="135"/>
      <c r="C72" s="161"/>
      <c r="D72" s="162"/>
      <c r="E72" s="162"/>
      <c r="F72" s="163"/>
      <c r="G72" s="214"/>
      <c r="H72" s="165"/>
      <c r="I72" s="163"/>
      <c r="J72" s="163"/>
      <c r="K72" s="165"/>
      <c r="L72" s="905"/>
      <c r="M72" s="905"/>
      <c r="N72" s="811"/>
      <c r="O72" s="811"/>
      <c r="P72" s="812"/>
      <c r="Q72" s="812"/>
      <c r="R72" s="813"/>
      <c r="S72" s="813"/>
      <c r="T72" s="812"/>
      <c r="U72" s="814"/>
      <c r="V72" s="814"/>
      <c r="W72" s="811"/>
      <c r="X72" s="811"/>
      <c r="Y72" s="812"/>
      <c r="Z72" s="812"/>
      <c r="AA72" s="813"/>
      <c r="AB72" s="813"/>
      <c r="AC72" s="812"/>
      <c r="AD72" s="814"/>
      <c r="AE72" s="814"/>
    </row>
    <row r="73" spans="1:31">
      <c r="A73" s="773"/>
      <c r="B73" s="135"/>
      <c r="C73" s="161"/>
      <c r="D73" s="162"/>
      <c r="E73" s="162"/>
      <c r="F73" s="163"/>
      <c r="G73" s="214"/>
      <c r="H73" s="165"/>
      <c r="I73" s="163"/>
      <c r="J73" s="163"/>
      <c r="K73" s="161"/>
      <c r="L73" s="905"/>
      <c r="M73" s="905"/>
      <c r="N73" s="757"/>
      <c r="O73" s="757"/>
      <c r="P73" s="757"/>
      <c r="Q73" s="758"/>
      <c r="R73" s="759"/>
      <c r="S73" s="757"/>
      <c r="T73" s="757"/>
      <c r="U73" s="758"/>
      <c r="V73" s="759"/>
      <c r="W73" s="757"/>
      <c r="X73" s="757"/>
      <c r="Y73" s="757"/>
      <c r="Z73" s="758"/>
      <c r="AA73" s="759"/>
      <c r="AB73" s="757"/>
      <c r="AC73" s="757"/>
      <c r="AD73" s="758"/>
      <c r="AE73" s="759"/>
    </row>
    <row r="74" spans="1:31">
      <c r="A74" s="773"/>
      <c r="B74" s="151"/>
      <c r="C74" s="166"/>
      <c r="D74" s="167"/>
      <c r="E74" s="167"/>
      <c r="F74" s="168"/>
      <c r="G74" s="215"/>
      <c r="H74" s="170"/>
      <c r="I74" s="168"/>
      <c r="J74" s="168"/>
      <c r="K74" s="170"/>
      <c r="L74" s="905"/>
      <c r="M74" s="905"/>
      <c r="N74" s="761"/>
      <c r="O74" s="761"/>
      <c r="P74" s="761"/>
      <c r="Q74" s="762"/>
      <c r="R74" s="763"/>
      <c r="S74" s="761"/>
      <c r="T74" s="761"/>
      <c r="U74" s="762"/>
      <c r="V74" s="763"/>
      <c r="W74" s="764"/>
      <c r="X74" s="761"/>
      <c r="Y74" s="761"/>
      <c r="Z74" s="762"/>
      <c r="AA74" s="763"/>
      <c r="AB74" s="761"/>
      <c r="AC74" s="761"/>
      <c r="AD74" s="762"/>
      <c r="AE74" s="763"/>
    </row>
    <row r="75" spans="1:31">
      <c r="A75" s="773"/>
      <c r="B75" s="135"/>
      <c r="C75" s="161"/>
      <c r="D75" s="162"/>
      <c r="E75" s="162"/>
      <c r="F75" s="163"/>
      <c r="G75" s="214"/>
      <c r="H75" s="165"/>
      <c r="I75" s="163"/>
      <c r="J75" s="163"/>
      <c r="K75" s="161"/>
      <c r="L75" s="905"/>
      <c r="M75" s="905"/>
      <c r="N75" s="811"/>
      <c r="O75" s="811"/>
      <c r="P75" s="812"/>
      <c r="Q75" s="812"/>
      <c r="R75" s="813"/>
      <c r="S75" s="813"/>
      <c r="T75" s="812"/>
      <c r="U75" s="814"/>
      <c r="V75" s="814"/>
      <c r="W75" s="811"/>
      <c r="X75" s="811"/>
      <c r="Y75" s="812"/>
      <c r="Z75" s="812"/>
      <c r="AA75" s="813"/>
      <c r="AB75" s="813"/>
      <c r="AC75" s="812"/>
      <c r="AD75" s="814"/>
      <c r="AE75" s="814"/>
    </row>
    <row r="76" spans="1:31">
      <c r="A76" s="773"/>
      <c r="B76" s="135"/>
      <c r="C76" s="161"/>
      <c r="D76" s="162"/>
      <c r="E76" s="162"/>
      <c r="F76" s="163"/>
      <c r="G76" s="214"/>
      <c r="H76" s="165"/>
      <c r="I76" s="163"/>
      <c r="J76" s="163"/>
      <c r="K76" s="161"/>
      <c r="L76" s="905"/>
      <c r="M76" s="905"/>
      <c r="N76" s="757"/>
      <c r="O76" s="757"/>
      <c r="P76" s="757"/>
      <c r="Q76" s="758"/>
      <c r="R76" s="759"/>
      <c r="S76" s="757"/>
      <c r="T76" s="757"/>
      <c r="U76" s="758"/>
      <c r="V76" s="759"/>
      <c r="W76" s="757"/>
      <c r="X76" s="757"/>
      <c r="Y76" s="757"/>
      <c r="Z76" s="758"/>
      <c r="AA76" s="759"/>
      <c r="AB76" s="757"/>
      <c r="AC76" s="757"/>
      <c r="AD76" s="758"/>
      <c r="AE76" s="759"/>
    </row>
    <row r="77" spans="1:31">
      <c r="A77" s="773"/>
      <c r="B77" s="151"/>
      <c r="C77" s="166"/>
      <c r="D77" s="167"/>
      <c r="E77" s="167"/>
      <c r="F77" s="168"/>
      <c r="G77" s="215"/>
      <c r="H77" s="170"/>
      <c r="I77" s="168"/>
      <c r="J77" s="168"/>
      <c r="K77" s="166"/>
      <c r="L77" s="905"/>
      <c r="M77" s="905"/>
      <c r="N77" s="761"/>
      <c r="O77" s="761"/>
      <c r="P77" s="761"/>
      <c r="Q77" s="762"/>
      <c r="R77" s="763"/>
      <c r="S77" s="761"/>
      <c r="T77" s="761"/>
      <c r="U77" s="762"/>
      <c r="V77" s="763"/>
      <c r="W77" s="764"/>
      <c r="X77" s="761"/>
      <c r="Y77" s="761"/>
      <c r="Z77" s="762"/>
      <c r="AA77" s="763"/>
      <c r="AB77" s="761"/>
      <c r="AC77" s="761"/>
      <c r="AD77" s="762"/>
      <c r="AE77" s="763"/>
    </row>
    <row r="78" spans="1:31">
      <c r="A78" s="773"/>
      <c r="B78" s="135"/>
      <c r="C78" s="161"/>
      <c r="D78" s="162"/>
      <c r="E78" s="162"/>
      <c r="F78" s="163"/>
      <c r="G78" s="214"/>
      <c r="H78" s="165"/>
      <c r="I78" s="163"/>
      <c r="J78" s="163"/>
      <c r="K78" s="165"/>
      <c r="L78" s="905"/>
      <c r="M78" s="905"/>
      <c r="N78" s="811"/>
      <c r="O78" s="811"/>
      <c r="P78" s="812"/>
      <c r="Q78" s="812"/>
      <c r="R78" s="813"/>
      <c r="S78" s="813"/>
      <c r="T78" s="812"/>
      <c r="U78" s="814"/>
      <c r="V78" s="814"/>
      <c r="W78" s="811"/>
      <c r="X78" s="811"/>
      <c r="Y78" s="812"/>
      <c r="Z78" s="812"/>
      <c r="AA78" s="813"/>
      <c r="AB78" s="813"/>
      <c r="AC78" s="812"/>
      <c r="AD78" s="814"/>
      <c r="AE78" s="814"/>
    </row>
    <row r="79" spans="1:31">
      <c r="A79" s="773"/>
      <c r="B79" s="135"/>
      <c r="C79" s="161"/>
      <c r="D79" s="162"/>
      <c r="E79" s="162"/>
      <c r="F79" s="163"/>
      <c r="G79" s="214"/>
      <c r="H79" s="165"/>
      <c r="I79" s="163"/>
      <c r="J79" s="163"/>
      <c r="K79" s="165"/>
      <c r="L79" s="905"/>
      <c r="M79" s="905"/>
      <c r="N79" s="757"/>
      <c r="O79" s="757"/>
      <c r="P79" s="757"/>
      <c r="Q79" s="758"/>
      <c r="R79" s="759"/>
      <c r="S79" s="757"/>
      <c r="T79" s="757"/>
      <c r="U79" s="758"/>
      <c r="V79" s="759"/>
      <c r="W79" s="757"/>
      <c r="X79" s="757"/>
      <c r="Y79" s="757"/>
      <c r="Z79" s="758"/>
      <c r="AA79" s="759"/>
      <c r="AB79" s="757"/>
      <c r="AC79" s="757"/>
      <c r="AD79" s="758"/>
      <c r="AE79" s="759"/>
    </row>
    <row r="80" spans="1:31">
      <c r="A80" s="838"/>
      <c r="B80" s="151"/>
      <c r="C80" s="166"/>
      <c r="D80" s="167"/>
      <c r="E80" s="167"/>
      <c r="F80" s="168"/>
      <c r="G80" s="215"/>
      <c r="H80" s="170"/>
      <c r="I80" s="168"/>
      <c r="J80" s="168"/>
      <c r="K80" s="170"/>
      <c r="L80" s="905"/>
      <c r="M80" s="905"/>
      <c r="N80" s="761"/>
      <c r="O80" s="761"/>
      <c r="P80" s="761"/>
      <c r="Q80" s="762"/>
      <c r="R80" s="763"/>
      <c r="S80" s="761"/>
      <c r="T80" s="761"/>
      <c r="U80" s="762"/>
      <c r="V80" s="763"/>
      <c r="W80" s="764"/>
      <c r="X80" s="761"/>
      <c r="Y80" s="761"/>
      <c r="Z80" s="762"/>
      <c r="AA80" s="763"/>
      <c r="AB80" s="761"/>
      <c r="AC80" s="761"/>
      <c r="AD80" s="762"/>
      <c r="AE80" s="763"/>
    </row>
    <row r="81" spans="1:31">
      <c r="A81" s="851"/>
      <c r="B81" s="831"/>
      <c r="C81" s="832"/>
      <c r="D81" s="850"/>
      <c r="E81" s="850"/>
      <c r="F81" s="833"/>
      <c r="G81" s="214"/>
      <c r="H81" s="834"/>
      <c r="I81" s="833"/>
      <c r="J81" s="163"/>
      <c r="K81" s="834"/>
      <c r="L81" s="905"/>
      <c r="M81" s="905"/>
      <c r="N81" s="901"/>
      <c r="O81" s="793"/>
      <c r="P81" s="794"/>
      <c r="Q81" s="794"/>
      <c r="R81" s="795"/>
      <c r="S81" s="795"/>
      <c r="T81" s="794"/>
      <c r="U81" s="796"/>
      <c r="V81" s="796"/>
      <c r="W81" s="792"/>
      <c r="X81" s="793"/>
      <c r="Y81" s="794"/>
      <c r="Z81" s="794"/>
      <c r="AA81" s="795"/>
      <c r="AB81" s="795"/>
      <c r="AC81" s="794"/>
      <c r="AD81" s="796"/>
      <c r="AE81" s="796"/>
    </row>
    <row r="82" spans="1:31">
      <c r="A82" s="773"/>
      <c r="B82" s="135"/>
      <c r="C82" s="161"/>
      <c r="D82" s="162"/>
      <c r="E82" s="162"/>
      <c r="F82" s="163"/>
      <c r="G82" s="214"/>
      <c r="H82" s="165"/>
      <c r="I82" s="163"/>
      <c r="J82" s="163"/>
      <c r="K82" s="165"/>
      <c r="L82" s="905"/>
      <c r="M82" s="905"/>
      <c r="N82" s="798"/>
      <c r="O82" s="798"/>
      <c r="P82" s="799"/>
      <c r="Q82" s="799"/>
      <c r="R82" s="800"/>
      <c r="S82" s="800"/>
      <c r="T82" s="799"/>
      <c r="U82" s="801"/>
      <c r="V82" s="801"/>
      <c r="W82" s="797"/>
      <c r="X82" s="798"/>
      <c r="Y82" s="799"/>
      <c r="Z82" s="799"/>
      <c r="AA82" s="800"/>
      <c r="AB82" s="800"/>
      <c r="AC82" s="799"/>
      <c r="AD82" s="801"/>
      <c r="AE82" s="801"/>
    </row>
    <row r="83" spans="1:31">
      <c r="A83" s="773"/>
      <c r="B83" s="135"/>
      <c r="C83" s="161"/>
      <c r="D83" s="162"/>
      <c r="E83" s="162"/>
      <c r="F83" s="163"/>
      <c r="G83" s="214"/>
      <c r="H83" s="165"/>
      <c r="I83" s="163"/>
      <c r="J83" s="163"/>
      <c r="K83" s="165"/>
      <c r="L83" s="905"/>
      <c r="M83" s="905"/>
      <c r="N83" s="798"/>
      <c r="O83" s="798"/>
      <c r="P83" s="799"/>
      <c r="Q83" s="799"/>
      <c r="R83" s="800"/>
      <c r="S83" s="800"/>
      <c r="T83" s="799"/>
      <c r="U83" s="801"/>
      <c r="V83" s="801"/>
      <c r="W83" s="797"/>
      <c r="X83" s="798"/>
      <c r="Y83" s="799"/>
      <c r="Z83" s="799"/>
      <c r="AA83" s="800"/>
      <c r="AB83" s="800"/>
      <c r="AC83" s="799"/>
      <c r="AD83" s="801"/>
      <c r="AE83" s="801"/>
    </row>
    <row r="84" spans="1:31">
      <c r="A84" s="773"/>
      <c r="B84" s="135"/>
      <c r="C84" s="161"/>
      <c r="D84" s="162"/>
      <c r="E84" s="162"/>
      <c r="F84" s="163"/>
      <c r="G84" s="214"/>
      <c r="H84" s="165"/>
      <c r="I84" s="163"/>
      <c r="J84" s="163"/>
      <c r="K84" s="165"/>
      <c r="L84" s="905"/>
      <c r="M84" s="905"/>
      <c r="N84" s="798"/>
      <c r="O84" s="798"/>
      <c r="P84" s="799"/>
      <c r="Q84" s="799"/>
      <c r="R84" s="800"/>
      <c r="S84" s="800"/>
      <c r="T84" s="799"/>
      <c r="U84" s="801"/>
      <c r="V84" s="801"/>
      <c r="W84" s="797"/>
      <c r="X84" s="798"/>
      <c r="Y84" s="799"/>
      <c r="Z84" s="799"/>
      <c r="AA84" s="800"/>
      <c r="AB84" s="800"/>
      <c r="AC84" s="799"/>
      <c r="AD84" s="801"/>
      <c r="AE84" s="801"/>
    </row>
    <row r="85" spans="1:31">
      <c r="A85" s="773"/>
      <c r="B85" s="135"/>
      <c r="C85" s="161"/>
      <c r="D85" s="162"/>
      <c r="E85" s="162"/>
      <c r="F85" s="163"/>
      <c r="G85" s="214"/>
      <c r="H85" s="165"/>
      <c r="I85" s="163"/>
      <c r="J85" s="163"/>
      <c r="K85" s="165"/>
      <c r="L85" s="905"/>
      <c r="M85" s="905"/>
      <c r="N85" s="798"/>
      <c r="O85" s="798"/>
      <c r="P85" s="799"/>
      <c r="Q85" s="799"/>
      <c r="R85" s="800"/>
      <c r="S85" s="800"/>
      <c r="T85" s="799"/>
      <c r="U85" s="801"/>
      <c r="V85" s="801"/>
      <c r="W85" s="797"/>
      <c r="X85" s="798"/>
      <c r="Y85" s="799"/>
      <c r="Z85" s="799"/>
      <c r="AA85" s="800"/>
      <c r="AB85" s="800"/>
      <c r="AC85" s="799"/>
      <c r="AD85" s="801"/>
      <c r="AE85" s="801"/>
    </row>
    <row r="86" spans="1:31">
      <c r="A86" s="773"/>
      <c r="B86" s="151"/>
      <c r="C86" s="166"/>
      <c r="D86" s="167"/>
      <c r="E86" s="167"/>
      <c r="F86" s="168"/>
      <c r="G86" s="215"/>
      <c r="H86" s="170"/>
      <c r="I86" s="168"/>
      <c r="J86" s="168"/>
      <c r="K86" s="170"/>
      <c r="L86" s="905"/>
      <c r="M86" s="905"/>
      <c r="N86" s="803"/>
      <c r="O86" s="803"/>
      <c r="P86" s="804"/>
      <c r="Q86" s="804"/>
      <c r="R86" s="805"/>
      <c r="S86" s="805"/>
      <c r="T86" s="804"/>
      <c r="U86" s="806"/>
      <c r="V86" s="806"/>
      <c r="W86" s="802"/>
      <c r="X86" s="803"/>
      <c r="Y86" s="804"/>
      <c r="Z86" s="804"/>
      <c r="AA86" s="805"/>
      <c r="AB86" s="805"/>
      <c r="AC86" s="804"/>
      <c r="AD86" s="806"/>
      <c r="AE86" s="806"/>
    </row>
    <row r="87" spans="1:31">
      <c r="A87" s="773"/>
      <c r="B87" s="135"/>
      <c r="C87" s="161"/>
      <c r="D87" s="162"/>
      <c r="E87" s="162"/>
      <c r="F87" s="163"/>
      <c r="G87" s="214"/>
      <c r="H87" s="165"/>
      <c r="I87" s="163"/>
      <c r="J87" s="163"/>
      <c r="K87" s="165"/>
      <c r="L87" s="905"/>
      <c r="M87" s="905"/>
      <c r="N87" s="902"/>
      <c r="O87" s="730"/>
      <c r="P87" s="730"/>
      <c r="Q87" s="730"/>
      <c r="R87" s="807"/>
      <c r="S87" s="730"/>
      <c r="T87" s="730"/>
      <c r="U87" s="730"/>
      <c r="V87" s="807"/>
      <c r="W87" s="731"/>
      <c r="X87" s="730"/>
      <c r="Y87" s="730"/>
      <c r="Z87" s="730"/>
      <c r="AA87" s="807"/>
      <c r="AB87" s="730"/>
      <c r="AC87" s="730"/>
      <c r="AD87" s="730"/>
      <c r="AE87" s="807"/>
    </row>
    <row r="88" spans="1:31">
      <c r="A88" s="773"/>
      <c r="B88" s="135"/>
      <c r="C88" s="161"/>
      <c r="D88" s="162"/>
      <c r="E88" s="162"/>
      <c r="F88" s="163"/>
      <c r="G88" s="214"/>
      <c r="H88" s="165"/>
      <c r="I88" s="163"/>
      <c r="J88" s="163"/>
      <c r="K88" s="165"/>
      <c r="L88" s="905"/>
      <c r="M88" s="905"/>
      <c r="N88" s="844"/>
      <c r="O88" s="844"/>
      <c r="P88" s="28"/>
      <c r="Q88" s="28"/>
      <c r="R88" s="808"/>
      <c r="S88" s="28"/>
      <c r="T88" s="28"/>
      <c r="U88" s="28"/>
      <c r="V88" s="808"/>
      <c r="W88" s="797"/>
      <c r="X88" s="844"/>
      <c r="Y88" s="28"/>
      <c r="Z88" s="28"/>
      <c r="AA88" s="808"/>
      <c r="AB88" s="28"/>
      <c r="AC88" s="28"/>
      <c r="AD88" s="28"/>
      <c r="AE88" s="808"/>
    </row>
    <row r="89" spans="1:31">
      <c r="A89" s="773"/>
      <c r="B89" s="135"/>
      <c r="C89" s="161"/>
      <c r="D89" s="162"/>
      <c r="E89" s="162"/>
      <c r="F89" s="163"/>
      <c r="G89" s="214"/>
      <c r="H89" s="165"/>
      <c r="I89" s="163"/>
      <c r="J89" s="163"/>
      <c r="K89" s="165"/>
      <c r="L89" s="905"/>
      <c r="M89" s="905"/>
      <c r="N89" s="798"/>
      <c r="O89" s="798"/>
      <c r="P89" s="798"/>
      <c r="Q89" s="809"/>
      <c r="R89" s="810"/>
      <c r="S89" s="798"/>
      <c r="T89" s="798"/>
      <c r="U89" s="809"/>
      <c r="V89" s="810"/>
      <c r="W89" s="797"/>
      <c r="X89" s="798"/>
      <c r="Y89" s="798"/>
      <c r="Z89" s="809"/>
      <c r="AA89" s="810"/>
      <c r="AB89" s="798"/>
      <c r="AC89" s="798"/>
      <c r="AD89" s="809"/>
      <c r="AE89" s="810"/>
    </row>
    <row r="90" spans="1:31">
      <c r="A90" s="773"/>
      <c r="B90" s="135"/>
      <c r="C90" s="161"/>
      <c r="D90" s="162"/>
      <c r="E90" s="162"/>
      <c r="F90" s="163"/>
      <c r="G90" s="214"/>
      <c r="H90" s="165"/>
      <c r="I90" s="163"/>
      <c r="J90" s="163"/>
      <c r="K90" s="165"/>
      <c r="L90" s="905"/>
      <c r="M90" s="905"/>
      <c r="N90" s="757"/>
      <c r="O90" s="757"/>
      <c r="P90" s="757"/>
      <c r="Q90" s="758"/>
      <c r="R90" s="759"/>
      <c r="S90" s="757"/>
      <c r="T90" s="757"/>
      <c r="U90" s="758"/>
      <c r="V90" s="759"/>
      <c r="W90" s="757"/>
      <c r="X90" s="757"/>
      <c r="Y90" s="757"/>
      <c r="Z90" s="758"/>
      <c r="AA90" s="759"/>
      <c r="AB90" s="757"/>
      <c r="AC90" s="757"/>
      <c r="AD90" s="758"/>
      <c r="AE90" s="759"/>
    </row>
    <row r="91" spans="1:31">
      <c r="A91" s="773"/>
      <c r="B91" s="135"/>
      <c r="C91" s="161"/>
      <c r="D91" s="162"/>
      <c r="E91" s="162"/>
      <c r="F91" s="163"/>
      <c r="G91" s="214"/>
      <c r="H91" s="165"/>
      <c r="I91" s="163"/>
      <c r="J91" s="163"/>
      <c r="K91" s="165"/>
      <c r="L91" s="905"/>
      <c r="M91" s="905"/>
      <c r="N91" s="757"/>
      <c r="O91" s="757"/>
      <c r="P91" s="757"/>
      <c r="Q91" s="758"/>
      <c r="R91" s="759"/>
      <c r="S91" s="757"/>
      <c r="T91" s="757"/>
      <c r="U91" s="758"/>
      <c r="V91" s="759"/>
      <c r="W91" s="757"/>
      <c r="X91" s="757"/>
      <c r="Y91" s="757"/>
      <c r="Z91" s="758"/>
      <c r="AA91" s="759"/>
      <c r="AB91" s="757"/>
      <c r="AC91" s="757"/>
      <c r="AD91" s="758"/>
      <c r="AE91" s="759"/>
    </row>
    <row r="92" spans="1:31">
      <c r="A92" s="773"/>
      <c r="B92" s="135"/>
      <c r="C92" s="161"/>
      <c r="D92" s="162"/>
      <c r="E92" s="162"/>
      <c r="F92" s="163"/>
      <c r="G92" s="214"/>
      <c r="H92" s="165"/>
      <c r="I92" s="163"/>
      <c r="J92" s="163"/>
      <c r="K92" s="165"/>
      <c r="L92" s="905"/>
      <c r="M92" s="905"/>
      <c r="N92" s="757"/>
      <c r="O92" s="757"/>
      <c r="P92" s="757"/>
      <c r="Q92" s="758"/>
      <c r="R92" s="759"/>
      <c r="S92" s="757"/>
      <c r="T92" s="757"/>
      <c r="U92" s="758"/>
      <c r="V92" s="759"/>
      <c r="W92" s="757"/>
      <c r="X92" s="757"/>
      <c r="Y92" s="757"/>
      <c r="Z92" s="758"/>
      <c r="AA92" s="759"/>
      <c r="AB92" s="757"/>
      <c r="AC92" s="757"/>
      <c r="AD92" s="758"/>
      <c r="AE92" s="759"/>
    </row>
    <row r="93" spans="1:31">
      <c r="A93" s="773"/>
      <c r="B93" s="135"/>
      <c r="C93" s="161"/>
      <c r="D93" s="162"/>
      <c r="E93" s="162"/>
      <c r="F93" s="163"/>
      <c r="G93" s="214"/>
      <c r="H93" s="165"/>
      <c r="I93" s="163"/>
      <c r="J93" s="163"/>
      <c r="K93" s="165"/>
      <c r="L93" s="905"/>
      <c r="M93" s="905"/>
      <c r="N93" s="757"/>
      <c r="O93" s="757"/>
      <c r="P93" s="757"/>
      <c r="Q93" s="758"/>
      <c r="R93" s="759"/>
      <c r="S93" s="757"/>
      <c r="T93" s="757"/>
      <c r="U93" s="758"/>
      <c r="V93" s="759"/>
      <c r="W93" s="757"/>
      <c r="X93" s="757"/>
      <c r="Y93" s="757"/>
      <c r="Z93" s="758"/>
      <c r="AA93" s="759"/>
      <c r="AB93" s="757"/>
      <c r="AC93" s="757"/>
      <c r="AD93" s="758"/>
      <c r="AE93" s="759"/>
    </row>
    <row r="94" spans="1:31">
      <c r="A94" s="773"/>
      <c r="B94" s="151"/>
      <c r="C94" s="166"/>
      <c r="D94" s="167"/>
      <c r="E94" s="167"/>
      <c r="F94" s="168"/>
      <c r="G94" s="215"/>
      <c r="H94" s="170"/>
      <c r="I94" s="168"/>
      <c r="J94" s="168"/>
      <c r="K94" s="170"/>
      <c r="L94" s="905"/>
      <c r="M94" s="905"/>
      <c r="N94" s="761"/>
      <c r="O94" s="761"/>
      <c r="P94" s="761"/>
      <c r="Q94" s="762"/>
      <c r="R94" s="763"/>
      <c r="S94" s="761"/>
      <c r="T94" s="761"/>
      <c r="U94" s="762"/>
      <c r="V94" s="763"/>
      <c r="W94" s="764"/>
      <c r="X94" s="761"/>
      <c r="Y94" s="761"/>
      <c r="Z94" s="762"/>
      <c r="AA94" s="763"/>
      <c r="AB94" s="761"/>
      <c r="AC94" s="761"/>
      <c r="AD94" s="762"/>
      <c r="AE94" s="763"/>
    </row>
    <row r="95" spans="1:31">
      <c r="A95" s="773"/>
      <c r="B95" s="135"/>
      <c r="C95" s="161"/>
      <c r="D95" s="162"/>
      <c r="E95" s="162"/>
      <c r="F95" s="163"/>
      <c r="G95" s="214"/>
      <c r="H95" s="165"/>
      <c r="I95" s="163"/>
      <c r="J95" s="163"/>
      <c r="K95" s="165"/>
      <c r="L95" s="905"/>
      <c r="M95" s="905"/>
      <c r="N95" s="811"/>
      <c r="O95" s="811"/>
      <c r="P95" s="812"/>
      <c r="Q95" s="812"/>
      <c r="R95" s="813"/>
      <c r="S95" s="813"/>
      <c r="T95" s="812"/>
      <c r="U95" s="814"/>
      <c r="V95" s="814"/>
      <c r="W95" s="811"/>
      <c r="X95" s="811"/>
      <c r="Y95" s="812"/>
      <c r="Z95" s="812"/>
      <c r="AA95" s="813"/>
      <c r="AB95" s="813"/>
      <c r="AC95" s="812"/>
      <c r="AD95" s="814"/>
      <c r="AE95" s="814"/>
    </row>
    <row r="96" spans="1:31">
      <c r="A96" s="773"/>
      <c r="B96" s="135"/>
      <c r="C96" s="161"/>
      <c r="D96" s="162"/>
      <c r="E96" s="162"/>
      <c r="F96" s="163"/>
      <c r="G96" s="214"/>
      <c r="H96" s="165"/>
      <c r="I96" s="163"/>
      <c r="J96" s="163"/>
      <c r="K96" s="161"/>
      <c r="L96" s="905"/>
      <c r="M96" s="905"/>
      <c r="N96" s="757"/>
      <c r="O96" s="757"/>
      <c r="P96" s="757"/>
      <c r="Q96" s="758"/>
      <c r="R96" s="759"/>
      <c r="S96" s="757"/>
      <c r="T96" s="757"/>
      <c r="U96" s="758"/>
      <c r="V96" s="759"/>
      <c r="W96" s="757"/>
      <c r="X96" s="757"/>
      <c r="Y96" s="757"/>
      <c r="Z96" s="758"/>
      <c r="AA96" s="759"/>
      <c r="AB96" s="757"/>
      <c r="AC96" s="757"/>
      <c r="AD96" s="758"/>
      <c r="AE96" s="759"/>
    </row>
    <row r="97" spans="1:31">
      <c r="A97" s="773"/>
      <c r="B97" s="151"/>
      <c r="C97" s="166"/>
      <c r="D97" s="167"/>
      <c r="E97" s="167"/>
      <c r="F97" s="168"/>
      <c r="G97" s="168"/>
      <c r="H97" s="170"/>
      <c r="I97" s="168"/>
      <c r="J97" s="168"/>
      <c r="K97" s="170"/>
      <c r="L97" s="905"/>
      <c r="M97" s="905"/>
      <c r="N97" s="761"/>
      <c r="O97" s="761"/>
      <c r="P97" s="761"/>
      <c r="Q97" s="762"/>
      <c r="R97" s="763"/>
      <c r="S97" s="761"/>
      <c r="T97" s="761"/>
      <c r="U97" s="762"/>
      <c r="V97" s="763"/>
      <c r="W97" s="764"/>
      <c r="X97" s="761"/>
      <c r="Y97" s="761"/>
      <c r="Z97" s="762"/>
      <c r="AA97" s="763"/>
      <c r="AB97" s="761"/>
      <c r="AC97" s="761"/>
      <c r="AD97" s="762"/>
      <c r="AE97" s="763"/>
    </row>
    <row r="98" spans="1:31">
      <c r="A98" s="773"/>
      <c r="B98" s="135"/>
      <c r="C98" s="161"/>
      <c r="D98" s="162"/>
      <c r="E98" s="162"/>
      <c r="F98" s="163"/>
      <c r="G98" s="214"/>
      <c r="H98" s="165"/>
      <c r="I98" s="163"/>
      <c r="J98" s="163"/>
      <c r="K98" s="165"/>
      <c r="L98" s="905"/>
      <c r="M98" s="905"/>
      <c r="N98" s="811"/>
      <c r="O98" s="811"/>
      <c r="P98" s="812"/>
      <c r="Q98" s="812"/>
      <c r="R98" s="813"/>
      <c r="S98" s="813"/>
      <c r="T98" s="812"/>
      <c r="U98" s="814"/>
      <c r="V98" s="814"/>
      <c r="W98" s="811"/>
      <c r="X98" s="811"/>
      <c r="Y98" s="812"/>
      <c r="Z98" s="812"/>
      <c r="AA98" s="813"/>
      <c r="AB98" s="813"/>
      <c r="AC98" s="812"/>
      <c r="AD98" s="814"/>
      <c r="AE98" s="814"/>
    </row>
    <row r="99" spans="1:31">
      <c r="A99" s="773"/>
      <c r="B99" s="135"/>
      <c r="C99" s="161"/>
      <c r="D99" s="162"/>
      <c r="E99" s="162"/>
      <c r="F99" s="163"/>
      <c r="G99" s="214"/>
      <c r="H99" s="165"/>
      <c r="I99" s="163"/>
      <c r="J99" s="163"/>
      <c r="K99" s="161"/>
      <c r="L99" s="905"/>
      <c r="M99" s="905"/>
      <c r="N99" s="757"/>
      <c r="O99" s="757"/>
      <c r="P99" s="757"/>
      <c r="Q99" s="758"/>
      <c r="R99" s="759"/>
      <c r="S99" s="757"/>
      <c r="T99" s="757"/>
      <c r="U99" s="758"/>
      <c r="V99" s="759"/>
      <c r="W99" s="757"/>
      <c r="X99" s="757"/>
      <c r="Y99" s="757"/>
      <c r="Z99" s="758"/>
      <c r="AA99" s="759"/>
      <c r="AB99" s="757"/>
      <c r="AC99" s="757"/>
      <c r="AD99" s="758"/>
      <c r="AE99" s="759"/>
    </row>
    <row r="100" spans="1:31">
      <c r="A100" s="773"/>
      <c r="B100" s="151"/>
      <c r="C100" s="166"/>
      <c r="D100" s="167"/>
      <c r="E100" s="167"/>
      <c r="F100" s="168"/>
      <c r="G100" s="215"/>
      <c r="H100" s="170"/>
      <c r="I100" s="168"/>
      <c r="J100" s="168"/>
      <c r="K100" s="170"/>
      <c r="L100" s="905"/>
      <c r="M100" s="905"/>
      <c r="N100" s="761"/>
      <c r="O100" s="761"/>
      <c r="P100" s="761"/>
      <c r="Q100" s="762"/>
      <c r="R100" s="763"/>
      <c r="S100" s="761"/>
      <c r="T100" s="761"/>
      <c r="U100" s="762"/>
      <c r="V100" s="763"/>
      <c r="W100" s="764"/>
      <c r="X100" s="761"/>
      <c r="Y100" s="761"/>
      <c r="Z100" s="762"/>
      <c r="AA100" s="763"/>
      <c r="AB100" s="761"/>
      <c r="AC100" s="761"/>
      <c r="AD100" s="762"/>
      <c r="AE100" s="763"/>
    </row>
    <row r="101" spans="1:31">
      <c r="A101" s="773"/>
      <c r="B101" s="135"/>
      <c r="C101" s="161"/>
      <c r="D101" s="162"/>
      <c r="E101" s="162"/>
      <c r="F101" s="163"/>
      <c r="G101" s="214"/>
      <c r="H101" s="165"/>
      <c r="I101" s="163"/>
      <c r="J101" s="163"/>
      <c r="K101" s="165"/>
      <c r="L101" s="905"/>
      <c r="M101" s="905"/>
      <c r="N101" s="811"/>
      <c r="O101" s="811"/>
      <c r="P101" s="812"/>
      <c r="Q101" s="812"/>
      <c r="R101" s="813"/>
      <c r="S101" s="813"/>
      <c r="T101" s="812"/>
      <c r="U101" s="814"/>
      <c r="V101" s="814"/>
      <c r="W101" s="811"/>
      <c r="X101" s="811"/>
      <c r="Y101" s="812"/>
      <c r="Z101" s="812"/>
      <c r="AA101" s="813"/>
      <c r="AB101" s="813"/>
      <c r="AC101" s="812"/>
      <c r="AD101" s="814"/>
      <c r="AE101" s="814"/>
    </row>
    <row r="102" spans="1:31">
      <c r="A102" s="773"/>
      <c r="B102" s="135"/>
      <c r="C102" s="161"/>
      <c r="D102" s="162"/>
      <c r="E102" s="162"/>
      <c r="F102" s="163"/>
      <c r="G102" s="214"/>
      <c r="H102" s="165"/>
      <c r="I102" s="163"/>
      <c r="J102" s="163"/>
      <c r="K102" s="161"/>
      <c r="L102" s="905"/>
      <c r="M102" s="905"/>
      <c r="N102" s="757"/>
      <c r="O102" s="757"/>
      <c r="P102" s="757"/>
      <c r="Q102" s="758"/>
      <c r="R102" s="759"/>
      <c r="S102" s="757"/>
      <c r="T102" s="757"/>
      <c r="U102" s="758"/>
      <c r="V102" s="759"/>
      <c r="W102" s="757"/>
      <c r="X102" s="757"/>
      <c r="Y102" s="757"/>
      <c r="Z102" s="758"/>
      <c r="AA102" s="759"/>
      <c r="AB102" s="757"/>
      <c r="AC102" s="757"/>
      <c r="AD102" s="758"/>
      <c r="AE102" s="759"/>
    </row>
    <row r="103" spans="1:31">
      <c r="A103" s="773"/>
      <c r="B103" s="151"/>
      <c r="C103" s="166"/>
      <c r="D103" s="167"/>
      <c r="E103" s="167"/>
      <c r="F103" s="168"/>
      <c r="G103" s="215"/>
      <c r="H103" s="170"/>
      <c r="I103" s="168"/>
      <c r="J103" s="168"/>
      <c r="K103" s="170"/>
      <c r="L103" s="905"/>
      <c r="M103" s="905"/>
      <c r="N103" s="761"/>
      <c r="O103" s="761"/>
      <c r="P103" s="761"/>
      <c r="Q103" s="762"/>
      <c r="R103" s="763"/>
      <c r="S103" s="761"/>
      <c r="T103" s="761"/>
      <c r="U103" s="762"/>
      <c r="V103" s="763"/>
      <c r="W103" s="764"/>
      <c r="X103" s="761"/>
      <c r="Y103" s="761"/>
      <c r="Z103" s="762"/>
      <c r="AA103" s="763"/>
      <c r="AB103" s="761"/>
      <c r="AC103" s="761"/>
      <c r="AD103" s="762"/>
      <c r="AE103" s="763"/>
    </row>
    <row r="104" spans="1:31">
      <c r="A104" s="773"/>
      <c r="B104" s="135"/>
      <c r="C104" s="161"/>
      <c r="D104" s="162"/>
      <c r="E104" s="162"/>
      <c r="F104" s="163"/>
      <c r="G104" s="214"/>
      <c r="H104" s="165"/>
      <c r="I104" s="163"/>
      <c r="J104" s="163"/>
      <c r="K104" s="165"/>
      <c r="L104" s="905"/>
      <c r="M104" s="905"/>
      <c r="N104" s="811"/>
      <c r="O104" s="811"/>
      <c r="P104" s="812"/>
      <c r="Q104" s="812"/>
      <c r="R104" s="813"/>
      <c r="S104" s="813"/>
      <c r="T104" s="812"/>
      <c r="U104" s="814"/>
      <c r="V104" s="814"/>
      <c r="W104" s="811"/>
      <c r="X104" s="811"/>
      <c r="Y104" s="812"/>
      <c r="Z104" s="812"/>
      <c r="AA104" s="813"/>
      <c r="AB104" s="813"/>
      <c r="AC104" s="812"/>
      <c r="AD104" s="814"/>
      <c r="AE104" s="814"/>
    </row>
    <row r="105" spans="1:31">
      <c r="A105" s="773"/>
      <c r="B105" s="135"/>
      <c r="C105" s="161"/>
      <c r="D105" s="162"/>
      <c r="E105" s="162"/>
      <c r="F105" s="163"/>
      <c r="G105" s="214"/>
      <c r="H105" s="165"/>
      <c r="I105" s="163"/>
      <c r="J105" s="163"/>
      <c r="K105" s="161"/>
      <c r="L105" s="905"/>
      <c r="M105" s="905"/>
      <c r="N105" s="757"/>
      <c r="O105" s="757"/>
      <c r="P105" s="757"/>
      <c r="Q105" s="758"/>
      <c r="R105" s="759"/>
      <c r="S105" s="757"/>
      <c r="T105" s="757"/>
      <c r="U105" s="758"/>
      <c r="V105" s="759"/>
      <c r="W105" s="757"/>
      <c r="X105" s="757"/>
      <c r="Y105" s="757"/>
      <c r="Z105" s="758"/>
      <c r="AA105" s="759"/>
      <c r="AB105" s="757"/>
      <c r="AC105" s="757"/>
      <c r="AD105" s="758"/>
      <c r="AE105" s="759"/>
    </row>
    <row r="106" spans="1:31">
      <c r="A106" s="773"/>
      <c r="B106" s="151"/>
      <c r="C106" s="166"/>
      <c r="D106" s="167"/>
      <c r="E106" s="167"/>
      <c r="F106" s="168"/>
      <c r="G106" s="215"/>
      <c r="H106" s="170"/>
      <c r="I106" s="168"/>
      <c r="J106" s="168"/>
      <c r="K106" s="170"/>
      <c r="L106" s="905"/>
      <c r="M106" s="905"/>
      <c r="N106" s="761"/>
      <c r="O106" s="761"/>
      <c r="P106" s="761"/>
      <c r="Q106" s="762"/>
      <c r="R106" s="763"/>
      <c r="S106" s="761"/>
      <c r="T106" s="761"/>
      <c r="U106" s="762"/>
      <c r="V106" s="763"/>
      <c r="W106" s="764"/>
      <c r="X106" s="761"/>
      <c r="Y106" s="761"/>
      <c r="Z106" s="762"/>
      <c r="AA106" s="763"/>
      <c r="AB106" s="761"/>
      <c r="AC106" s="761"/>
      <c r="AD106" s="762"/>
      <c r="AE106" s="763"/>
    </row>
    <row r="107" spans="1:31">
      <c r="A107" s="773"/>
      <c r="B107" s="135"/>
      <c r="C107" s="161"/>
      <c r="D107" s="162"/>
      <c r="E107" s="162"/>
      <c r="F107" s="163"/>
      <c r="G107" s="214"/>
      <c r="H107" s="165"/>
      <c r="I107" s="163"/>
      <c r="J107" s="163"/>
      <c r="K107" s="165"/>
      <c r="L107" s="905"/>
      <c r="M107" s="905"/>
      <c r="N107" s="811"/>
      <c r="O107" s="811"/>
      <c r="P107" s="812"/>
      <c r="Q107" s="812"/>
      <c r="R107" s="813"/>
      <c r="S107" s="813"/>
      <c r="T107" s="812"/>
      <c r="U107" s="814"/>
      <c r="V107" s="814"/>
      <c r="W107" s="811"/>
      <c r="X107" s="811"/>
      <c r="Y107" s="812"/>
      <c r="Z107" s="812"/>
      <c r="AA107" s="813"/>
      <c r="AB107" s="813"/>
      <c r="AC107" s="812"/>
      <c r="AD107" s="814"/>
      <c r="AE107" s="814"/>
    </row>
    <row r="108" spans="1:31">
      <c r="A108" s="773"/>
      <c r="B108" s="135"/>
      <c r="C108" s="161"/>
      <c r="D108" s="162"/>
      <c r="E108" s="162"/>
      <c r="F108" s="163"/>
      <c r="G108" s="214"/>
      <c r="H108" s="165"/>
      <c r="I108" s="163"/>
      <c r="J108" s="163"/>
      <c r="K108" s="165"/>
      <c r="L108" s="905"/>
      <c r="M108" s="905"/>
      <c r="N108" s="757"/>
      <c r="O108" s="757"/>
      <c r="P108" s="757"/>
      <c r="Q108" s="758"/>
      <c r="R108" s="759"/>
      <c r="S108" s="757"/>
      <c r="T108" s="757"/>
      <c r="U108" s="758"/>
      <c r="V108" s="759"/>
      <c r="W108" s="757"/>
      <c r="X108" s="757"/>
      <c r="Y108" s="757"/>
      <c r="Z108" s="758"/>
      <c r="AA108" s="759"/>
      <c r="AB108" s="757"/>
      <c r="AC108" s="757"/>
      <c r="AD108" s="758"/>
      <c r="AE108" s="759"/>
    </row>
    <row r="109" spans="1:31">
      <c r="A109" s="773"/>
      <c r="B109" s="151"/>
      <c r="C109" s="166"/>
      <c r="D109" s="167"/>
      <c r="E109" s="167"/>
      <c r="F109" s="168"/>
      <c r="G109" s="215"/>
      <c r="H109" s="170"/>
      <c r="I109" s="168"/>
      <c r="J109" s="168"/>
      <c r="K109" s="170"/>
      <c r="L109" s="905"/>
      <c r="M109" s="905"/>
      <c r="N109" s="761"/>
      <c r="O109" s="761"/>
      <c r="P109" s="761"/>
      <c r="Q109" s="762"/>
      <c r="R109" s="763"/>
      <c r="S109" s="761"/>
      <c r="T109" s="761"/>
      <c r="U109" s="762"/>
      <c r="V109" s="763"/>
      <c r="W109" s="764"/>
      <c r="X109" s="761"/>
      <c r="Y109" s="761"/>
      <c r="Z109" s="762"/>
      <c r="AA109" s="763"/>
      <c r="AB109" s="761"/>
      <c r="AC109" s="761"/>
      <c r="AD109" s="762"/>
      <c r="AE109" s="763"/>
    </row>
    <row r="110" spans="1:31">
      <c r="A110" s="773"/>
      <c r="B110" s="135"/>
      <c r="C110" s="161"/>
      <c r="D110" s="162"/>
      <c r="E110" s="162"/>
      <c r="F110" s="163"/>
      <c r="G110" s="214"/>
      <c r="H110" s="165"/>
      <c r="I110" s="163"/>
      <c r="J110" s="163"/>
      <c r="K110" s="165"/>
      <c r="L110" s="905"/>
      <c r="M110" s="905"/>
      <c r="N110" s="811"/>
      <c r="O110" s="811"/>
      <c r="P110" s="812"/>
      <c r="Q110" s="812"/>
      <c r="R110" s="813"/>
      <c r="S110" s="813"/>
      <c r="T110" s="812"/>
      <c r="U110" s="814"/>
      <c r="V110" s="814"/>
      <c r="W110" s="811"/>
      <c r="X110" s="811"/>
      <c r="Y110" s="812"/>
      <c r="Z110" s="812"/>
      <c r="AA110" s="813"/>
      <c r="AB110" s="813"/>
      <c r="AC110" s="812"/>
      <c r="AD110" s="814"/>
      <c r="AE110" s="814"/>
    </row>
    <row r="111" spans="1:31">
      <c r="A111" s="773"/>
      <c r="B111" s="135"/>
      <c r="C111" s="161"/>
      <c r="D111" s="162"/>
      <c r="E111" s="162"/>
      <c r="F111" s="163"/>
      <c r="G111" s="214"/>
      <c r="H111" s="165"/>
      <c r="I111" s="163"/>
      <c r="J111" s="163"/>
      <c r="K111" s="161"/>
      <c r="L111" s="905"/>
      <c r="M111" s="905"/>
      <c r="N111" s="757"/>
      <c r="O111" s="757"/>
      <c r="P111" s="757"/>
      <c r="Q111" s="758"/>
      <c r="R111" s="759"/>
      <c r="S111" s="757"/>
      <c r="T111" s="757"/>
      <c r="U111" s="758"/>
      <c r="V111" s="759"/>
      <c r="W111" s="757"/>
      <c r="X111" s="757"/>
      <c r="Y111" s="757"/>
      <c r="Z111" s="758"/>
      <c r="AA111" s="759"/>
      <c r="AB111" s="757"/>
      <c r="AC111" s="757"/>
      <c r="AD111" s="758"/>
      <c r="AE111" s="759"/>
    </row>
    <row r="112" spans="1:31">
      <c r="A112" s="773"/>
      <c r="B112" s="151"/>
      <c r="C112" s="166"/>
      <c r="D112" s="167"/>
      <c r="E112" s="167"/>
      <c r="F112" s="168"/>
      <c r="G112" s="215"/>
      <c r="H112" s="170"/>
      <c r="I112" s="168"/>
      <c r="J112" s="168"/>
      <c r="K112" s="170"/>
      <c r="L112" s="905"/>
      <c r="M112" s="905"/>
      <c r="N112" s="761"/>
      <c r="O112" s="761"/>
      <c r="P112" s="761"/>
      <c r="Q112" s="762"/>
      <c r="R112" s="763"/>
      <c r="S112" s="761"/>
      <c r="T112" s="761"/>
      <c r="U112" s="762"/>
      <c r="V112" s="763"/>
      <c r="W112" s="764"/>
      <c r="X112" s="761"/>
      <c r="Y112" s="761"/>
      <c r="Z112" s="762"/>
      <c r="AA112" s="763"/>
      <c r="AB112" s="761"/>
      <c r="AC112" s="761"/>
      <c r="AD112" s="762"/>
      <c r="AE112" s="763"/>
    </row>
    <row r="113" spans="1:31">
      <c r="A113" s="773"/>
      <c r="B113" s="135"/>
      <c r="C113" s="161"/>
      <c r="D113" s="162"/>
      <c r="E113" s="162"/>
      <c r="F113" s="163"/>
      <c r="G113" s="214"/>
      <c r="H113" s="165"/>
      <c r="I113" s="163"/>
      <c r="J113" s="163"/>
      <c r="K113" s="161"/>
      <c r="L113" s="905"/>
      <c r="M113" s="905"/>
      <c r="N113" s="811"/>
      <c r="O113" s="811"/>
      <c r="P113" s="812"/>
      <c r="Q113" s="812"/>
      <c r="R113" s="813"/>
      <c r="S113" s="813"/>
      <c r="T113" s="812"/>
      <c r="U113" s="814"/>
      <c r="V113" s="814"/>
      <c r="W113" s="811"/>
      <c r="X113" s="811"/>
      <c r="Y113" s="812"/>
      <c r="Z113" s="812"/>
      <c r="AA113" s="813"/>
      <c r="AB113" s="813"/>
      <c r="AC113" s="812"/>
      <c r="AD113" s="814"/>
      <c r="AE113" s="814"/>
    </row>
    <row r="114" spans="1:31">
      <c r="A114" s="773"/>
      <c r="B114" s="135"/>
      <c r="C114" s="161"/>
      <c r="D114" s="162"/>
      <c r="E114" s="162"/>
      <c r="F114" s="163"/>
      <c r="G114" s="214"/>
      <c r="H114" s="165"/>
      <c r="I114" s="163"/>
      <c r="J114" s="163"/>
      <c r="K114" s="161"/>
      <c r="L114" s="905"/>
      <c r="M114" s="905"/>
      <c r="N114" s="757"/>
      <c r="O114" s="757"/>
      <c r="P114" s="757"/>
      <c r="Q114" s="758"/>
      <c r="R114" s="759"/>
      <c r="S114" s="757"/>
      <c r="T114" s="757"/>
      <c r="U114" s="758"/>
      <c r="V114" s="759"/>
      <c r="W114" s="757"/>
      <c r="X114" s="757"/>
      <c r="Y114" s="757"/>
      <c r="Z114" s="758"/>
      <c r="AA114" s="759"/>
      <c r="AB114" s="757"/>
      <c r="AC114" s="757"/>
      <c r="AD114" s="758"/>
      <c r="AE114" s="759"/>
    </row>
    <row r="115" spans="1:31">
      <c r="A115" s="773"/>
      <c r="B115" s="151"/>
      <c r="C115" s="166"/>
      <c r="D115" s="167"/>
      <c r="E115" s="167"/>
      <c r="F115" s="168"/>
      <c r="G115" s="215"/>
      <c r="H115" s="170"/>
      <c r="I115" s="168"/>
      <c r="J115" s="168"/>
      <c r="K115" s="166"/>
      <c r="L115" s="905"/>
      <c r="M115" s="905"/>
      <c r="N115" s="761"/>
      <c r="O115" s="761"/>
      <c r="P115" s="761"/>
      <c r="Q115" s="762"/>
      <c r="R115" s="763"/>
      <c r="S115" s="761"/>
      <c r="T115" s="761"/>
      <c r="U115" s="762"/>
      <c r="V115" s="763"/>
      <c r="W115" s="764"/>
      <c r="X115" s="761"/>
      <c r="Y115" s="761"/>
      <c r="Z115" s="762"/>
      <c r="AA115" s="763"/>
      <c r="AB115" s="761"/>
      <c r="AC115" s="761"/>
      <c r="AD115" s="762"/>
      <c r="AE115" s="763"/>
    </row>
    <row r="116" spans="1:31">
      <c r="A116" s="773"/>
      <c r="B116" s="135"/>
      <c r="C116" s="161"/>
      <c r="D116" s="162"/>
      <c r="E116" s="162"/>
      <c r="F116" s="163"/>
      <c r="G116" s="214"/>
      <c r="H116" s="165"/>
      <c r="I116" s="163"/>
      <c r="J116" s="163"/>
      <c r="K116" s="165"/>
      <c r="L116" s="905"/>
      <c r="M116" s="905"/>
      <c r="N116" s="811"/>
      <c r="O116" s="811"/>
      <c r="P116" s="812"/>
      <c r="Q116" s="812"/>
      <c r="R116" s="813"/>
      <c r="S116" s="813"/>
      <c r="T116" s="812"/>
      <c r="U116" s="814"/>
      <c r="V116" s="814"/>
      <c r="W116" s="811"/>
      <c r="X116" s="811"/>
      <c r="Y116" s="812"/>
      <c r="Z116" s="812"/>
      <c r="AA116" s="813"/>
      <c r="AB116" s="813"/>
      <c r="AC116" s="812"/>
      <c r="AD116" s="814"/>
      <c r="AE116" s="814"/>
    </row>
    <row r="117" spans="1:31">
      <c r="A117" s="773"/>
      <c r="B117" s="135"/>
      <c r="C117" s="161"/>
      <c r="D117" s="162"/>
      <c r="E117" s="162"/>
      <c r="F117" s="163"/>
      <c r="G117" s="214"/>
      <c r="H117" s="165"/>
      <c r="I117" s="163"/>
      <c r="J117" s="163"/>
      <c r="K117" s="165"/>
      <c r="L117" s="905"/>
      <c r="M117" s="905"/>
      <c r="N117" s="757"/>
      <c r="O117" s="757"/>
      <c r="P117" s="757"/>
      <c r="Q117" s="758"/>
      <c r="R117" s="759"/>
      <c r="S117" s="757"/>
      <c r="T117" s="757"/>
      <c r="U117" s="758"/>
      <c r="V117" s="759"/>
      <c r="W117" s="757"/>
      <c r="X117" s="757"/>
      <c r="Y117" s="757"/>
      <c r="Z117" s="758"/>
      <c r="AA117" s="759"/>
      <c r="AB117" s="757"/>
      <c r="AC117" s="757"/>
      <c r="AD117" s="758"/>
      <c r="AE117" s="759"/>
    </row>
    <row r="118" spans="1:31">
      <c r="A118" s="838"/>
      <c r="B118" s="151"/>
      <c r="C118" s="166"/>
      <c r="D118" s="167"/>
      <c r="E118" s="167"/>
      <c r="F118" s="168"/>
      <c r="G118" s="215"/>
      <c r="H118" s="170"/>
      <c r="I118" s="168"/>
      <c r="J118" s="168"/>
      <c r="K118" s="170"/>
      <c r="L118" s="905"/>
      <c r="M118" s="905"/>
      <c r="N118" s="761"/>
      <c r="O118" s="761"/>
      <c r="P118" s="761"/>
      <c r="Q118" s="762"/>
      <c r="R118" s="763"/>
      <c r="S118" s="761"/>
      <c r="T118" s="761"/>
      <c r="U118" s="762"/>
      <c r="V118" s="763"/>
      <c r="W118" s="764"/>
      <c r="X118" s="761"/>
      <c r="Y118" s="761"/>
      <c r="Z118" s="762"/>
      <c r="AA118" s="763"/>
      <c r="AB118" s="761"/>
      <c r="AC118" s="761"/>
      <c r="AD118" s="762"/>
      <c r="AE118" s="763"/>
    </row>
    <row r="119" spans="1:31">
      <c r="A119" s="851"/>
      <c r="B119" s="831"/>
      <c r="C119" s="832"/>
      <c r="D119" s="850"/>
      <c r="E119" s="850"/>
      <c r="F119" s="833"/>
      <c r="G119" s="214"/>
      <c r="H119" s="834"/>
      <c r="I119" s="833"/>
      <c r="J119" s="163"/>
      <c r="K119" s="834"/>
      <c r="L119" s="905"/>
      <c r="M119" s="905"/>
      <c r="N119" s="901"/>
      <c r="O119" s="793"/>
      <c r="P119" s="794"/>
      <c r="Q119" s="794"/>
      <c r="R119" s="795"/>
      <c r="S119" s="795"/>
      <c r="T119" s="794"/>
      <c r="U119" s="796"/>
      <c r="V119" s="796"/>
      <c r="W119" s="792"/>
      <c r="X119" s="793"/>
      <c r="Y119" s="794"/>
      <c r="Z119" s="794"/>
      <c r="AA119" s="795"/>
      <c r="AB119" s="795"/>
      <c r="AC119" s="794"/>
      <c r="AD119" s="796"/>
      <c r="AE119" s="796"/>
    </row>
    <row r="120" spans="1:31">
      <c r="A120" s="773"/>
      <c r="B120" s="135"/>
      <c r="C120" s="161"/>
      <c r="D120" s="162"/>
      <c r="E120" s="162"/>
      <c r="F120" s="163"/>
      <c r="G120" s="214"/>
      <c r="H120" s="165"/>
      <c r="I120" s="163"/>
      <c r="J120" s="163"/>
      <c r="K120" s="165"/>
      <c r="L120" s="905"/>
      <c r="M120" s="905"/>
      <c r="N120" s="798"/>
      <c r="O120" s="798"/>
      <c r="P120" s="799"/>
      <c r="Q120" s="799"/>
      <c r="R120" s="800"/>
      <c r="S120" s="800"/>
      <c r="T120" s="799"/>
      <c r="U120" s="801"/>
      <c r="V120" s="801"/>
      <c r="W120" s="797"/>
      <c r="X120" s="798"/>
      <c r="Y120" s="799"/>
      <c r="Z120" s="799"/>
      <c r="AA120" s="800"/>
      <c r="AB120" s="800"/>
      <c r="AC120" s="799"/>
      <c r="AD120" s="801"/>
      <c r="AE120" s="801"/>
    </row>
    <row r="121" spans="1:31">
      <c r="A121" s="773"/>
      <c r="B121" s="135"/>
      <c r="C121" s="161"/>
      <c r="D121" s="162"/>
      <c r="E121" s="162"/>
      <c r="F121" s="163"/>
      <c r="G121" s="214"/>
      <c r="H121" s="165"/>
      <c r="I121" s="163"/>
      <c r="J121" s="163"/>
      <c r="K121" s="165"/>
      <c r="L121" s="905"/>
      <c r="M121" s="905"/>
      <c r="N121" s="798"/>
      <c r="O121" s="798"/>
      <c r="P121" s="799"/>
      <c r="Q121" s="799"/>
      <c r="R121" s="800"/>
      <c r="S121" s="800"/>
      <c r="T121" s="799"/>
      <c r="U121" s="801"/>
      <c r="V121" s="801"/>
      <c r="W121" s="797"/>
      <c r="X121" s="798"/>
      <c r="Y121" s="799"/>
      <c r="Z121" s="799"/>
      <c r="AA121" s="800"/>
      <c r="AB121" s="800"/>
      <c r="AC121" s="799"/>
      <c r="AD121" s="801"/>
      <c r="AE121" s="801"/>
    </row>
    <row r="122" spans="1:31">
      <c r="A122" s="773"/>
      <c r="B122" s="135"/>
      <c r="C122" s="161"/>
      <c r="D122" s="162"/>
      <c r="E122" s="162"/>
      <c r="F122" s="163"/>
      <c r="G122" s="214"/>
      <c r="H122" s="165"/>
      <c r="I122" s="163"/>
      <c r="J122" s="163"/>
      <c r="K122" s="165"/>
      <c r="L122" s="905"/>
      <c r="M122" s="905"/>
      <c r="N122" s="798"/>
      <c r="O122" s="798"/>
      <c r="P122" s="799"/>
      <c r="Q122" s="799"/>
      <c r="R122" s="800"/>
      <c r="S122" s="800"/>
      <c r="T122" s="799"/>
      <c r="U122" s="801"/>
      <c r="V122" s="801"/>
      <c r="W122" s="797"/>
      <c r="X122" s="798"/>
      <c r="Y122" s="799"/>
      <c r="Z122" s="799"/>
      <c r="AA122" s="800"/>
      <c r="AB122" s="800"/>
      <c r="AC122" s="799"/>
      <c r="AD122" s="801"/>
      <c r="AE122" s="801"/>
    </row>
    <row r="123" spans="1:31">
      <c r="A123" s="773"/>
      <c r="B123" s="135"/>
      <c r="C123" s="161"/>
      <c r="D123" s="162"/>
      <c r="E123" s="162"/>
      <c r="F123" s="163"/>
      <c r="G123" s="214"/>
      <c r="H123" s="165"/>
      <c r="I123" s="163"/>
      <c r="J123" s="163"/>
      <c r="K123" s="165"/>
      <c r="L123" s="905"/>
      <c r="M123" s="905"/>
      <c r="N123" s="798"/>
      <c r="O123" s="798"/>
      <c r="P123" s="799"/>
      <c r="Q123" s="799"/>
      <c r="R123" s="800"/>
      <c r="S123" s="800"/>
      <c r="T123" s="799"/>
      <c r="U123" s="801"/>
      <c r="V123" s="801"/>
      <c r="W123" s="797"/>
      <c r="X123" s="798"/>
      <c r="Y123" s="799"/>
      <c r="Z123" s="799"/>
      <c r="AA123" s="800"/>
      <c r="AB123" s="800"/>
      <c r="AC123" s="799"/>
      <c r="AD123" s="801"/>
      <c r="AE123" s="801"/>
    </row>
    <row r="124" spans="1:31">
      <c r="A124" s="773"/>
      <c r="B124" s="151"/>
      <c r="C124" s="166"/>
      <c r="D124" s="167"/>
      <c r="E124" s="167"/>
      <c r="F124" s="168"/>
      <c r="G124" s="215"/>
      <c r="H124" s="170"/>
      <c r="I124" s="168"/>
      <c r="J124" s="168"/>
      <c r="K124" s="170"/>
      <c r="L124" s="905"/>
      <c r="M124" s="905"/>
      <c r="N124" s="803"/>
      <c r="O124" s="803"/>
      <c r="P124" s="804"/>
      <c r="Q124" s="804"/>
      <c r="R124" s="805"/>
      <c r="S124" s="805"/>
      <c r="T124" s="804"/>
      <c r="U124" s="806"/>
      <c r="V124" s="806"/>
      <c r="W124" s="802"/>
      <c r="X124" s="803"/>
      <c r="Y124" s="804"/>
      <c r="Z124" s="804"/>
      <c r="AA124" s="805"/>
      <c r="AB124" s="805"/>
      <c r="AC124" s="804"/>
      <c r="AD124" s="806"/>
      <c r="AE124" s="806"/>
    </row>
    <row r="125" spans="1:31">
      <c r="A125" s="773"/>
      <c r="B125" s="135"/>
      <c r="C125" s="161"/>
      <c r="D125" s="162"/>
      <c r="E125" s="162"/>
      <c r="F125" s="163"/>
      <c r="G125" s="214"/>
      <c r="H125" s="165"/>
      <c r="I125" s="163"/>
      <c r="J125" s="163"/>
      <c r="K125" s="165"/>
      <c r="L125" s="905"/>
      <c r="M125" s="905"/>
      <c r="N125" s="902"/>
      <c r="O125" s="730"/>
      <c r="P125" s="730"/>
      <c r="Q125" s="730"/>
      <c r="R125" s="807"/>
      <c r="S125" s="730"/>
      <c r="T125" s="730"/>
      <c r="U125" s="730"/>
      <c r="V125" s="807"/>
      <c r="W125" s="731"/>
      <c r="X125" s="730"/>
      <c r="Y125" s="730"/>
      <c r="Z125" s="730"/>
      <c r="AA125" s="807"/>
      <c r="AB125" s="730"/>
      <c r="AC125" s="730"/>
      <c r="AD125" s="730"/>
      <c r="AE125" s="807"/>
    </row>
    <row r="126" spans="1:31">
      <c r="A126" s="773"/>
      <c r="B126" s="135"/>
      <c r="C126" s="161"/>
      <c r="D126" s="162"/>
      <c r="E126" s="162"/>
      <c r="F126" s="163"/>
      <c r="G126" s="214"/>
      <c r="H126" s="165"/>
      <c r="I126" s="163"/>
      <c r="J126" s="163"/>
      <c r="K126" s="165"/>
      <c r="L126" s="905"/>
      <c r="M126" s="905"/>
      <c r="N126" s="844"/>
      <c r="O126" s="844"/>
      <c r="P126" s="28"/>
      <c r="Q126" s="28"/>
      <c r="R126" s="808"/>
      <c r="S126" s="28"/>
      <c r="T126" s="28"/>
      <c r="U126" s="28"/>
      <c r="V126" s="808"/>
      <c r="W126" s="797"/>
      <c r="X126" s="844"/>
      <c r="Y126" s="28"/>
      <c r="Z126" s="28"/>
      <c r="AA126" s="808"/>
      <c r="AB126" s="28"/>
      <c r="AC126" s="28"/>
      <c r="AD126" s="28"/>
      <c r="AE126" s="808"/>
    </row>
    <row r="127" spans="1:31">
      <c r="A127" s="773"/>
      <c r="B127" s="135"/>
      <c r="C127" s="161"/>
      <c r="D127" s="162"/>
      <c r="E127" s="162"/>
      <c r="F127" s="163"/>
      <c r="G127" s="214"/>
      <c r="H127" s="165"/>
      <c r="I127" s="163"/>
      <c r="J127" s="163"/>
      <c r="K127" s="165"/>
      <c r="L127" s="905"/>
      <c r="M127" s="905"/>
      <c r="N127" s="798"/>
      <c r="O127" s="798"/>
      <c r="P127" s="798"/>
      <c r="Q127" s="809"/>
      <c r="R127" s="810"/>
      <c r="S127" s="798"/>
      <c r="T127" s="798"/>
      <c r="U127" s="809"/>
      <c r="V127" s="810"/>
      <c r="W127" s="797"/>
      <c r="X127" s="798"/>
      <c r="Y127" s="798"/>
      <c r="Z127" s="809"/>
      <c r="AA127" s="810"/>
      <c r="AB127" s="798"/>
      <c r="AC127" s="798"/>
      <c r="AD127" s="809"/>
      <c r="AE127" s="810"/>
    </row>
    <row r="128" spans="1:31">
      <c r="A128" s="773"/>
      <c r="B128" s="135"/>
      <c r="C128" s="161"/>
      <c r="D128" s="162"/>
      <c r="E128" s="162"/>
      <c r="F128" s="163"/>
      <c r="G128" s="214"/>
      <c r="H128" s="165"/>
      <c r="I128" s="163"/>
      <c r="J128" s="163"/>
      <c r="K128" s="165"/>
      <c r="L128" s="905"/>
      <c r="M128" s="905"/>
      <c r="N128" s="757"/>
      <c r="O128" s="757"/>
      <c r="P128" s="757"/>
      <c r="Q128" s="758"/>
      <c r="R128" s="759"/>
      <c r="S128" s="757"/>
      <c r="T128" s="757"/>
      <c r="U128" s="758"/>
      <c r="V128" s="759"/>
      <c r="W128" s="757"/>
      <c r="X128" s="757"/>
      <c r="Y128" s="757"/>
      <c r="Z128" s="758"/>
      <c r="AA128" s="759"/>
      <c r="AB128" s="757"/>
      <c r="AC128" s="757"/>
      <c r="AD128" s="758"/>
      <c r="AE128" s="759"/>
    </row>
    <row r="129" spans="1:31">
      <c r="A129" s="773"/>
      <c r="B129" s="135"/>
      <c r="C129" s="161"/>
      <c r="D129" s="162"/>
      <c r="E129" s="162"/>
      <c r="F129" s="163"/>
      <c r="G129" s="214"/>
      <c r="H129" s="165"/>
      <c r="I129" s="163"/>
      <c r="J129" s="163"/>
      <c r="K129" s="165"/>
      <c r="L129" s="905"/>
      <c r="M129" s="905"/>
      <c r="N129" s="757"/>
      <c r="O129" s="757"/>
      <c r="P129" s="757"/>
      <c r="Q129" s="758"/>
      <c r="R129" s="759"/>
      <c r="S129" s="757"/>
      <c r="T129" s="757"/>
      <c r="U129" s="758"/>
      <c r="V129" s="759"/>
      <c r="W129" s="757"/>
      <c r="X129" s="757"/>
      <c r="Y129" s="757"/>
      <c r="Z129" s="758"/>
      <c r="AA129" s="759"/>
      <c r="AB129" s="757"/>
      <c r="AC129" s="757"/>
      <c r="AD129" s="758"/>
      <c r="AE129" s="759"/>
    </row>
    <row r="130" spans="1:31">
      <c r="A130" s="773"/>
      <c r="B130" s="135"/>
      <c r="C130" s="161"/>
      <c r="D130" s="162"/>
      <c r="E130" s="162"/>
      <c r="F130" s="163"/>
      <c r="G130" s="214"/>
      <c r="H130" s="165"/>
      <c r="I130" s="163"/>
      <c r="J130" s="163"/>
      <c r="K130" s="165"/>
      <c r="L130" s="905"/>
      <c r="M130" s="905"/>
      <c r="N130" s="757"/>
      <c r="O130" s="757"/>
      <c r="P130" s="757"/>
      <c r="Q130" s="758"/>
      <c r="R130" s="759"/>
      <c r="S130" s="757"/>
      <c r="T130" s="757"/>
      <c r="U130" s="758"/>
      <c r="V130" s="759"/>
      <c r="W130" s="757"/>
      <c r="X130" s="757"/>
      <c r="Y130" s="757"/>
      <c r="Z130" s="758"/>
      <c r="AA130" s="759"/>
      <c r="AB130" s="757"/>
      <c r="AC130" s="757"/>
      <c r="AD130" s="758"/>
      <c r="AE130" s="759"/>
    </row>
    <row r="131" spans="1:31">
      <c r="A131" s="773"/>
      <c r="B131" s="135"/>
      <c r="C131" s="161"/>
      <c r="D131" s="162"/>
      <c r="E131" s="162"/>
      <c r="F131" s="163"/>
      <c r="G131" s="214"/>
      <c r="H131" s="165"/>
      <c r="I131" s="163"/>
      <c r="J131" s="163"/>
      <c r="K131" s="165"/>
      <c r="L131" s="905"/>
      <c r="M131" s="905"/>
      <c r="N131" s="757"/>
      <c r="O131" s="757"/>
      <c r="P131" s="757"/>
      <c r="Q131" s="758"/>
      <c r="R131" s="759"/>
      <c r="S131" s="757"/>
      <c r="T131" s="757"/>
      <c r="U131" s="758"/>
      <c r="V131" s="759"/>
      <c r="W131" s="757"/>
      <c r="X131" s="757"/>
      <c r="Y131" s="757"/>
      <c r="Z131" s="758"/>
      <c r="AA131" s="759"/>
      <c r="AB131" s="757"/>
      <c r="AC131" s="757"/>
      <c r="AD131" s="758"/>
      <c r="AE131" s="759"/>
    </row>
    <row r="132" spans="1:31">
      <c r="A132" s="773"/>
      <c r="B132" s="151"/>
      <c r="C132" s="166"/>
      <c r="D132" s="167"/>
      <c r="E132" s="167"/>
      <c r="F132" s="168"/>
      <c r="G132" s="215"/>
      <c r="H132" s="170"/>
      <c r="I132" s="168"/>
      <c r="J132" s="168"/>
      <c r="K132" s="170"/>
      <c r="L132" s="905"/>
      <c r="M132" s="905"/>
      <c r="N132" s="761"/>
      <c r="O132" s="761"/>
      <c r="P132" s="761"/>
      <c r="Q132" s="762"/>
      <c r="R132" s="763"/>
      <c r="S132" s="761"/>
      <c r="T132" s="761"/>
      <c r="U132" s="762"/>
      <c r="V132" s="763"/>
      <c r="W132" s="764"/>
      <c r="X132" s="761"/>
      <c r="Y132" s="761"/>
      <c r="Z132" s="762"/>
      <c r="AA132" s="763"/>
      <c r="AB132" s="761"/>
      <c r="AC132" s="761"/>
      <c r="AD132" s="762"/>
      <c r="AE132" s="763"/>
    </row>
    <row r="133" spans="1:31">
      <c r="A133" s="773"/>
      <c r="B133" s="135"/>
      <c r="C133" s="161"/>
      <c r="D133" s="162"/>
      <c r="E133" s="162"/>
      <c r="F133" s="163"/>
      <c r="G133" s="214"/>
      <c r="H133" s="165"/>
      <c r="I133" s="163"/>
      <c r="J133" s="163"/>
      <c r="K133" s="165"/>
      <c r="L133" s="905"/>
      <c r="M133" s="905"/>
      <c r="N133" s="811"/>
      <c r="O133" s="811"/>
      <c r="P133" s="812"/>
      <c r="Q133" s="812"/>
      <c r="R133" s="813"/>
      <c r="S133" s="813"/>
      <c r="T133" s="812"/>
      <c r="U133" s="814"/>
      <c r="V133" s="814"/>
      <c r="W133" s="811"/>
      <c r="X133" s="811"/>
      <c r="Y133" s="812"/>
      <c r="Z133" s="812"/>
      <c r="AA133" s="813"/>
      <c r="AB133" s="813"/>
      <c r="AC133" s="812"/>
      <c r="AD133" s="814"/>
      <c r="AE133" s="814"/>
    </row>
    <row r="134" spans="1:31">
      <c r="A134" s="773"/>
      <c r="B134" s="135"/>
      <c r="C134" s="161"/>
      <c r="D134" s="162"/>
      <c r="E134" s="162"/>
      <c r="F134" s="163"/>
      <c r="G134" s="214"/>
      <c r="H134" s="165"/>
      <c r="I134" s="163"/>
      <c r="J134" s="163"/>
      <c r="K134" s="161"/>
      <c r="L134" s="905"/>
      <c r="M134" s="905"/>
      <c r="N134" s="757"/>
      <c r="O134" s="757"/>
      <c r="P134" s="757"/>
      <c r="Q134" s="758"/>
      <c r="R134" s="759"/>
      <c r="S134" s="757"/>
      <c r="T134" s="757"/>
      <c r="U134" s="758"/>
      <c r="V134" s="759"/>
      <c r="W134" s="757"/>
      <c r="X134" s="757"/>
      <c r="Y134" s="757"/>
      <c r="Z134" s="758"/>
      <c r="AA134" s="759"/>
      <c r="AB134" s="757"/>
      <c r="AC134" s="757"/>
      <c r="AD134" s="758"/>
      <c r="AE134" s="759"/>
    </row>
    <row r="135" spans="1:31">
      <c r="A135" s="773"/>
      <c r="B135" s="151"/>
      <c r="C135" s="166"/>
      <c r="D135" s="167"/>
      <c r="E135" s="167"/>
      <c r="F135" s="168"/>
      <c r="G135" s="168"/>
      <c r="H135" s="170"/>
      <c r="I135" s="168"/>
      <c r="J135" s="168"/>
      <c r="K135" s="170"/>
      <c r="L135" s="905"/>
      <c r="M135" s="905"/>
      <c r="N135" s="761"/>
      <c r="O135" s="761"/>
      <c r="P135" s="761"/>
      <c r="Q135" s="762"/>
      <c r="R135" s="763"/>
      <c r="S135" s="761"/>
      <c r="T135" s="761"/>
      <c r="U135" s="762"/>
      <c r="V135" s="763"/>
      <c r="W135" s="764"/>
      <c r="X135" s="761"/>
      <c r="Y135" s="761"/>
      <c r="Z135" s="762"/>
      <c r="AA135" s="763"/>
      <c r="AB135" s="761"/>
      <c r="AC135" s="761"/>
      <c r="AD135" s="762"/>
      <c r="AE135" s="763"/>
    </row>
    <row r="136" spans="1:31">
      <c r="A136" s="773"/>
      <c r="B136" s="135"/>
      <c r="C136" s="161"/>
      <c r="D136" s="162"/>
      <c r="E136" s="162"/>
      <c r="F136" s="163"/>
      <c r="G136" s="214"/>
      <c r="H136" s="165"/>
      <c r="I136" s="163"/>
      <c r="J136" s="163"/>
      <c r="K136" s="165"/>
      <c r="L136" s="905"/>
      <c r="M136" s="905"/>
      <c r="N136" s="811"/>
      <c r="O136" s="811"/>
      <c r="P136" s="812"/>
      <c r="Q136" s="812"/>
      <c r="R136" s="813"/>
      <c r="S136" s="813"/>
      <c r="T136" s="812"/>
      <c r="U136" s="814"/>
      <c r="V136" s="814"/>
      <c r="W136" s="811"/>
      <c r="X136" s="811"/>
      <c r="Y136" s="812"/>
      <c r="Z136" s="812"/>
      <c r="AA136" s="813"/>
      <c r="AB136" s="813"/>
      <c r="AC136" s="812"/>
      <c r="AD136" s="814"/>
      <c r="AE136" s="814"/>
    </row>
    <row r="137" spans="1:31">
      <c r="A137" s="773"/>
      <c r="B137" s="135"/>
      <c r="C137" s="161"/>
      <c r="D137" s="162"/>
      <c r="E137" s="162"/>
      <c r="F137" s="163"/>
      <c r="G137" s="214"/>
      <c r="H137" s="165"/>
      <c r="I137" s="163"/>
      <c r="J137" s="163"/>
      <c r="K137" s="161"/>
      <c r="L137" s="905"/>
      <c r="M137" s="905"/>
      <c r="N137" s="757"/>
      <c r="O137" s="757"/>
      <c r="P137" s="757"/>
      <c r="Q137" s="758"/>
      <c r="R137" s="759"/>
      <c r="S137" s="757"/>
      <c r="T137" s="757"/>
      <c r="U137" s="758"/>
      <c r="V137" s="759"/>
      <c r="W137" s="757"/>
      <c r="X137" s="757"/>
      <c r="Y137" s="757"/>
      <c r="Z137" s="758"/>
      <c r="AA137" s="759"/>
      <c r="AB137" s="757"/>
      <c r="AC137" s="757"/>
      <c r="AD137" s="758"/>
      <c r="AE137" s="759"/>
    </row>
    <row r="138" spans="1:31">
      <c r="A138" s="773"/>
      <c r="B138" s="151"/>
      <c r="C138" s="166"/>
      <c r="D138" s="167"/>
      <c r="E138" s="167"/>
      <c r="F138" s="168"/>
      <c r="G138" s="215"/>
      <c r="H138" s="170"/>
      <c r="I138" s="168"/>
      <c r="J138" s="168"/>
      <c r="K138" s="170"/>
      <c r="L138" s="905"/>
      <c r="M138" s="905"/>
      <c r="N138" s="761"/>
      <c r="O138" s="761"/>
      <c r="P138" s="761"/>
      <c r="Q138" s="762"/>
      <c r="R138" s="763"/>
      <c r="S138" s="761"/>
      <c r="T138" s="761"/>
      <c r="U138" s="762"/>
      <c r="V138" s="763"/>
      <c r="W138" s="764"/>
      <c r="X138" s="761"/>
      <c r="Y138" s="761"/>
      <c r="Z138" s="762"/>
      <c r="AA138" s="763"/>
      <c r="AB138" s="761"/>
      <c r="AC138" s="761"/>
      <c r="AD138" s="762"/>
      <c r="AE138" s="763"/>
    </row>
    <row r="139" spans="1:31">
      <c r="A139" s="773"/>
      <c r="B139" s="135"/>
      <c r="C139" s="161"/>
      <c r="D139" s="162"/>
      <c r="E139" s="162"/>
      <c r="F139" s="163"/>
      <c r="G139" s="214"/>
      <c r="H139" s="165"/>
      <c r="I139" s="163"/>
      <c r="J139" s="163"/>
      <c r="K139" s="165"/>
      <c r="L139" s="905"/>
      <c r="M139" s="905"/>
      <c r="N139" s="811"/>
      <c r="O139" s="811"/>
      <c r="P139" s="812"/>
      <c r="Q139" s="812"/>
      <c r="R139" s="813"/>
      <c r="S139" s="813"/>
      <c r="T139" s="812"/>
      <c r="U139" s="814"/>
      <c r="V139" s="814"/>
      <c r="W139" s="811"/>
      <c r="X139" s="811"/>
      <c r="Y139" s="812"/>
      <c r="Z139" s="812"/>
      <c r="AA139" s="813"/>
      <c r="AB139" s="813"/>
      <c r="AC139" s="812"/>
      <c r="AD139" s="814"/>
      <c r="AE139" s="814"/>
    </row>
    <row r="140" spans="1:31">
      <c r="A140" s="773"/>
      <c r="B140" s="135"/>
      <c r="C140" s="161"/>
      <c r="D140" s="162"/>
      <c r="E140" s="162"/>
      <c r="F140" s="163"/>
      <c r="G140" s="214"/>
      <c r="H140" s="165"/>
      <c r="I140" s="163"/>
      <c r="J140" s="163"/>
      <c r="K140" s="161"/>
      <c r="L140" s="905"/>
      <c r="M140" s="905"/>
      <c r="N140" s="757"/>
      <c r="O140" s="757"/>
      <c r="P140" s="757"/>
      <c r="Q140" s="758"/>
      <c r="R140" s="759"/>
      <c r="S140" s="757"/>
      <c r="T140" s="757"/>
      <c r="U140" s="758"/>
      <c r="V140" s="759"/>
      <c r="W140" s="757"/>
      <c r="X140" s="757"/>
      <c r="Y140" s="757"/>
      <c r="Z140" s="758"/>
      <c r="AA140" s="759"/>
      <c r="AB140" s="757"/>
      <c r="AC140" s="757"/>
      <c r="AD140" s="758"/>
      <c r="AE140" s="759"/>
    </row>
    <row r="141" spans="1:31">
      <c r="A141" s="773"/>
      <c r="B141" s="151"/>
      <c r="C141" s="166"/>
      <c r="D141" s="167"/>
      <c r="E141" s="167"/>
      <c r="F141" s="168"/>
      <c r="G141" s="215"/>
      <c r="H141" s="170"/>
      <c r="I141" s="168"/>
      <c r="J141" s="168"/>
      <c r="K141" s="170"/>
      <c r="L141" s="905"/>
      <c r="M141" s="905"/>
      <c r="N141" s="761"/>
      <c r="O141" s="761"/>
      <c r="P141" s="761"/>
      <c r="Q141" s="762"/>
      <c r="R141" s="763"/>
      <c r="S141" s="761"/>
      <c r="T141" s="761"/>
      <c r="U141" s="762"/>
      <c r="V141" s="763"/>
      <c r="W141" s="764"/>
      <c r="X141" s="761"/>
      <c r="Y141" s="761"/>
      <c r="Z141" s="762"/>
      <c r="AA141" s="763"/>
      <c r="AB141" s="761"/>
      <c r="AC141" s="761"/>
      <c r="AD141" s="762"/>
      <c r="AE141" s="763"/>
    </row>
    <row r="142" spans="1:31">
      <c r="A142" s="773"/>
      <c r="B142" s="135"/>
      <c r="C142" s="161"/>
      <c r="D142" s="162"/>
      <c r="E142" s="162"/>
      <c r="F142" s="163"/>
      <c r="G142" s="214"/>
      <c r="H142" s="165"/>
      <c r="I142" s="163"/>
      <c r="J142" s="163"/>
      <c r="K142" s="165"/>
      <c r="L142" s="905"/>
      <c r="M142" s="905"/>
      <c r="N142" s="811"/>
      <c r="O142" s="811"/>
      <c r="P142" s="812"/>
      <c r="Q142" s="812"/>
      <c r="R142" s="813"/>
      <c r="S142" s="813"/>
      <c r="T142" s="812"/>
      <c r="U142" s="814"/>
      <c r="V142" s="814"/>
      <c r="W142" s="811"/>
      <c r="X142" s="811"/>
      <c r="Y142" s="812"/>
      <c r="Z142" s="812"/>
      <c r="AA142" s="813"/>
      <c r="AB142" s="813"/>
      <c r="AC142" s="812"/>
      <c r="AD142" s="814"/>
      <c r="AE142" s="814"/>
    </row>
    <row r="143" spans="1:31">
      <c r="A143" s="773"/>
      <c r="B143" s="135"/>
      <c r="C143" s="161"/>
      <c r="D143" s="162"/>
      <c r="E143" s="162"/>
      <c r="F143" s="163"/>
      <c r="G143" s="214"/>
      <c r="H143" s="165"/>
      <c r="I143" s="163"/>
      <c r="J143" s="163"/>
      <c r="K143" s="161"/>
      <c r="L143" s="905"/>
      <c r="M143" s="905"/>
      <c r="N143" s="757"/>
      <c r="O143" s="757"/>
      <c r="P143" s="757"/>
      <c r="Q143" s="758"/>
      <c r="R143" s="759"/>
      <c r="S143" s="757"/>
      <c r="T143" s="757"/>
      <c r="U143" s="758"/>
      <c r="V143" s="759"/>
      <c r="W143" s="757"/>
      <c r="X143" s="757"/>
      <c r="Y143" s="757"/>
      <c r="Z143" s="758"/>
      <c r="AA143" s="759"/>
      <c r="AB143" s="757"/>
      <c r="AC143" s="757"/>
      <c r="AD143" s="758"/>
      <c r="AE143" s="759"/>
    </row>
    <row r="144" spans="1:31">
      <c r="A144" s="773"/>
      <c r="B144" s="151"/>
      <c r="C144" s="166"/>
      <c r="D144" s="167"/>
      <c r="E144" s="167"/>
      <c r="F144" s="168"/>
      <c r="G144" s="215"/>
      <c r="H144" s="170"/>
      <c r="I144" s="168"/>
      <c r="J144" s="168"/>
      <c r="K144" s="170"/>
      <c r="L144" s="905"/>
      <c r="M144" s="905"/>
      <c r="N144" s="761"/>
      <c r="O144" s="761"/>
      <c r="P144" s="761"/>
      <c r="Q144" s="762"/>
      <c r="R144" s="763"/>
      <c r="S144" s="761"/>
      <c r="T144" s="761"/>
      <c r="U144" s="762"/>
      <c r="V144" s="763"/>
      <c r="W144" s="764"/>
      <c r="X144" s="761"/>
      <c r="Y144" s="761"/>
      <c r="Z144" s="762"/>
      <c r="AA144" s="763"/>
      <c r="AB144" s="761"/>
      <c r="AC144" s="761"/>
      <c r="AD144" s="762"/>
      <c r="AE144" s="763"/>
    </row>
    <row r="145" spans="1:31">
      <c r="A145" s="773"/>
      <c r="B145" s="135"/>
      <c r="C145" s="161"/>
      <c r="D145" s="162"/>
      <c r="E145" s="162"/>
      <c r="F145" s="163"/>
      <c r="G145" s="214"/>
      <c r="H145" s="165"/>
      <c r="I145" s="163"/>
      <c r="J145" s="163"/>
      <c r="K145" s="165"/>
      <c r="L145" s="905"/>
      <c r="M145" s="905"/>
      <c r="N145" s="811"/>
      <c r="O145" s="811"/>
      <c r="P145" s="812"/>
      <c r="Q145" s="812"/>
      <c r="R145" s="813"/>
      <c r="S145" s="813"/>
      <c r="T145" s="812"/>
      <c r="U145" s="814"/>
      <c r="V145" s="814"/>
      <c r="W145" s="811"/>
      <c r="X145" s="811"/>
      <c r="Y145" s="812"/>
      <c r="Z145" s="812"/>
      <c r="AA145" s="813"/>
      <c r="AB145" s="813"/>
      <c r="AC145" s="812"/>
      <c r="AD145" s="814"/>
      <c r="AE145" s="814"/>
    </row>
    <row r="146" spans="1:31">
      <c r="A146" s="773"/>
      <c r="B146" s="135"/>
      <c r="C146" s="161"/>
      <c r="D146" s="162"/>
      <c r="E146" s="162"/>
      <c r="F146" s="163"/>
      <c r="G146" s="214"/>
      <c r="H146" s="165"/>
      <c r="I146" s="163"/>
      <c r="J146" s="163"/>
      <c r="K146" s="165"/>
      <c r="L146" s="905"/>
      <c r="M146" s="905"/>
      <c r="N146" s="757"/>
      <c r="O146" s="757"/>
      <c r="P146" s="757"/>
      <c r="Q146" s="758"/>
      <c r="R146" s="759"/>
      <c r="S146" s="757"/>
      <c r="T146" s="757"/>
      <c r="U146" s="758"/>
      <c r="V146" s="759"/>
      <c r="W146" s="757"/>
      <c r="X146" s="757"/>
      <c r="Y146" s="757"/>
      <c r="Z146" s="758"/>
      <c r="AA146" s="759"/>
      <c r="AB146" s="757"/>
      <c r="AC146" s="757"/>
      <c r="AD146" s="758"/>
      <c r="AE146" s="759"/>
    </row>
    <row r="147" spans="1:31">
      <c r="A147" s="773"/>
      <c r="B147" s="151"/>
      <c r="C147" s="166"/>
      <c r="D147" s="167"/>
      <c r="E147" s="167"/>
      <c r="F147" s="168"/>
      <c r="G147" s="215"/>
      <c r="H147" s="170"/>
      <c r="I147" s="168"/>
      <c r="J147" s="168"/>
      <c r="K147" s="170"/>
      <c r="L147" s="905"/>
      <c r="M147" s="905"/>
      <c r="N147" s="761"/>
      <c r="O147" s="761"/>
      <c r="P147" s="761"/>
      <c r="Q147" s="762"/>
      <c r="R147" s="763"/>
      <c r="S147" s="761"/>
      <c r="T147" s="761"/>
      <c r="U147" s="762"/>
      <c r="V147" s="763"/>
      <c r="W147" s="764"/>
      <c r="X147" s="761"/>
      <c r="Y147" s="761"/>
      <c r="Z147" s="762"/>
      <c r="AA147" s="763"/>
      <c r="AB147" s="761"/>
      <c r="AC147" s="761"/>
      <c r="AD147" s="762"/>
      <c r="AE147" s="763"/>
    </row>
    <row r="148" spans="1:31">
      <c r="A148" s="773"/>
      <c r="B148" s="135"/>
      <c r="C148" s="161"/>
      <c r="D148" s="162"/>
      <c r="E148" s="162"/>
      <c r="F148" s="163"/>
      <c r="G148" s="214"/>
      <c r="H148" s="165"/>
      <c r="I148" s="163"/>
      <c r="J148" s="163"/>
      <c r="K148" s="165"/>
      <c r="L148" s="905"/>
      <c r="M148" s="905"/>
      <c r="N148" s="811"/>
      <c r="O148" s="811"/>
      <c r="P148" s="812"/>
      <c r="Q148" s="812"/>
      <c r="R148" s="813"/>
      <c r="S148" s="813"/>
      <c r="T148" s="812"/>
      <c r="U148" s="814"/>
      <c r="V148" s="814"/>
      <c r="W148" s="811"/>
      <c r="X148" s="811"/>
      <c r="Y148" s="812"/>
      <c r="Z148" s="812"/>
      <c r="AA148" s="813"/>
      <c r="AB148" s="813"/>
      <c r="AC148" s="812"/>
      <c r="AD148" s="814"/>
      <c r="AE148" s="814"/>
    </row>
    <row r="149" spans="1:31">
      <c r="A149" s="773"/>
      <c r="B149" s="135"/>
      <c r="C149" s="161"/>
      <c r="D149" s="162"/>
      <c r="E149" s="162"/>
      <c r="F149" s="163"/>
      <c r="G149" s="214"/>
      <c r="H149" s="165"/>
      <c r="I149" s="163"/>
      <c r="J149" s="163"/>
      <c r="K149" s="161"/>
      <c r="L149" s="905"/>
      <c r="M149" s="905"/>
      <c r="N149" s="757"/>
      <c r="O149" s="757"/>
      <c r="P149" s="757"/>
      <c r="Q149" s="758"/>
      <c r="R149" s="759"/>
      <c r="S149" s="757"/>
      <c r="T149" s="757"/>
      <c r="U149" s="758"/>
      <c r="V149" s="759"/>
      <c r="W149" s="757"/>
      <c r="X149" s="757"/>
      <c r="Y149" s="757"/>
      <c r="Z149" s="758"/>
      <c r="AA149" s="759"/>
      <c r="AB149" s="757"/>
      <c r="AC149" s="757"/>
      <c r="AD149" s="758"/>
      <c r="AE149" s="759"/>
    </row>
    <row r="150" spans="1:31">
      <c r="A150" s="773"/>
      <c r="B150" s="151"/>
      <c r="C150" s="166"/>
      <c r="D150" s="167"/>
      <c r="E150" s="167"/>
      <c r="F150" s="168"/>
      <c r="G150" s="215"/>
      <c r="H150" s="170"/>
      <c r="I150" s="168"/>
      <c r="J150" s="168"/>
      <c r="K150" s="170"/>
      <c r="L150" s="905"/>
      <c r="M150" s="905"/>
      <c r="N150" s="761"/>
      <c r="O150" s="761"/>
      <c r="P150" s="761"/>
      <c r="Q150" s="762"/>
      <c r="R150" s="763"/>
      <c r="S150" s="761"/>
      <c r="T150" s="761"/>
      <c r="U150" s="762"/>
      <c r="V150" s="763"/>
      <c r="W150" s="764"/>
      <c r="X150" s="761"/>
      <c r="Y150" s="761"/>
      <c r="Z150" s="762"/>
      <c r="AA150" s="763"/>
      <c r="AB150" s="761"/>
      <c r="AC150" s="761"/>
      <c r="AD150" s="762"/>
      <c r="AE150" s="763"/>
    </row>
    <row r="151" spans="1:31">
      <c r="A151" s="773"/>
      <c r="B151" s="135"/>
      <c r="C151" s="161"/>
      <c r="D151" s="162"/>
      <c r="E151" s="162"/>
      <c r="F151" s="163"/>
      <c r="G151" s="214"/>
      <c r="H151" s="165"/>
      <c r="I151" s="163"/>
      <c r="J151" s="163"/>
      <c r="K151" s="161"/>
      <c r="L151" s="905"/>
      <c r="M151" s="905"/>
      <c r="N151" s="811"/>
      <c r="O151" s="811"/>
      <c r="P151" s="812"/>
      <c r="Q151" s="812"/>
      <c r="R151" s="813"/>
      <c r="S151" s="813"/>
      <c r="T151" s="812"/>
      <c r="U151" s="814"/>
      <c r="V151" s="814"/>
      <c r="W151" s="811"/>
      <c r="X151" s="811"/>
      <c r="Y151" s="812"/>
      <c r="Z151" s="812"/>
      <c r="AA151" s="813"/>
      <c r="AB151" s="813"/>
      <c r="AC151" s="812"/>
      <c r="AD151" s="814"/>
      <c r="AE151" s="814"/>
    </row>
    <row r="152" spans="1:31">
      <c r="A152" s="773"/>
      <c r="B152" s="135"/>
      <c r="C152" s="161"/>
      <c r="D152" s="162"/>
      <c r="E152" s="162"/>
      <c r="F152" s="163"/>
      <c r="G152" s="214"/>
      <c r="H152" s="165"/>
      <c r="I152" s="163"/>
      <c r="J152" s="163"/>
      <c r="K152" s="161"/>
      <c r="L152" s="905"/>
      <c r="M152" s="905"/>
      <c r="N152" s="757"/>
      <c r="O152" s="757"/>
      <c r="P152" s="757"/>
      <c r="Q152" s="758"/>
      <c r="R152" s="759"/>
      <c r="S152" s="757"/>
      <c r="T152" s="757"/>
      <c r="U152" s="758"/>
      <c r="V152" s="759"/>
      <c r="W152" s="757"/>
      <c r="X152" s="757"/>
      <c r="Y152" s="757"/>
      <c r="Z152" s="758"/>
      <c r="AA152" s="759"/>
      <c r="AB152" s="757"/>
      <c r="AC152" s="757"/>
      <c r="AD152" s="758"/>
      <c r="AE152" s="759"/>
    </row>
    <row r="153" spans="1:31">
      <c r="A153" s="773"/>
      <c r="B153" s="151"/>
      <c r="C153" s="166"/>
      <c r="D153" s="167"/>
      <c r="E153" s="167"/>
      <c r="F153" s="168"/>
      <c r="G153" s="215"/>
      <c r="H153" s="170"/>
      <c r="I153" s="168"/>
      <c r="J153" s="168"/>
      <c r="K153" s="166"/>
      <c r="L153" s="905"/>
      <c r="M153" s="905"/>
      <c r="N153" s="761"/>
      <c r="O153" s="761"/>
      <c r="P153" s="761"/>
      <c r="Q153" s="762"/>
      <c r="R153" s="763"/>
      <c r="S153" s="761"/>
      <c r="T153" s="761"/>
      <c r="U153" s="762"/>
      <c r="V153" s="763"/>
      <c r="W153" s="764"/>
      <c r="X153" s="761"/>
      <c r="Y153" s="761"/>
      <c r="Z153" s="762"/>
      <c r="AA153" s="763"/>
      <c r="AB153" s="761"/>
      <c r="AC153" s="761"/>
      <c r="AD153" s="762"/>
      <c r="AE153" s="763"/>
    </row>
    <row r="154" spans="1:31">
      <c r="A154" s="773"/>
      <c r="B154" s="135"/>
      <c r="C154" s="161"/>
      <c r="D154" s="162"/>
      <c r="E154" s="162"/>
      <c r="F154" s="163"/>
      <c r="G154" s="214"/>
      <c r="H154" s="165"/>
      <c r="I154" s="163"/>
      <c r="J154" s="163"/>
      <c r="K154" s="165"/>
      <c r="L154" s="905"/>
      <c r="M154" s="905"/>
      <c r="N154" s="811"/>
      <c r="O154" s="811"/>
      <c r="P154" s="812"/>
      <c r="Q154" s="812"/>
      <c r="R154" s="813"/>
      <c r="S154" s="813"/>
      <c r="T154" s="812"/>
      <c r="U154" s="814"/>
      <c r="V154" s="814"/>
      <c r="W154" s="811"/>
      <c r="X154" s="811"/>
      <c r="Y154" s="812"/>
      <c r="Z154" s="812"/>
      <c r="AA154" s="813"/>
      <c r="AB154" s="813"/>
      <c r="AC154" s="812"/>
      <c r="AD154" s="814"/>
      <c r="AE154" s="814"/>
    </row>
    <row r="155" spans="1:31">
      <c r="A155" s="773"/>
      <c r="B155" s="135"/>
      <c r="C155" s="161"/>
      <c r="D155" s="162"/>
      <c r="E155" s="162"/>
      <c r="F155" s="163"/>
      <c r="G155" s="214"/>
      <c r="H155" s="165"/>
      <c r="I155" s="163"/>
      <c r="J155" s="163"/>
      <c r="K155" s="165"/>
      <c r="L155" s="905"/>
      <c r="M155" s="905"/>
      <c r="N155" s="757"/>
      <c r="O155" s="757"/>
      <c r="P155" s="757"/>
      <c r="Q155" s="758"/>
      <c r="R155" s="759"/>
      <c r="S155" s="757"/>
      <c r="T155" s="757"/>
      <c r="U155" s="758"/>
      <c r="V155" s="759"/>
      <c r="W155" s="757"/>
      <c r="X155" s="757"/>
      <c r="Y155" s="757"/>
      <c r="Z155" s="758"/>
      <c r="AA155" s="759"/>
      <c r="AB155" s="757"/>
      <c r="AC155" s="757"/>
      <c r="AD155" s="758"/>
      <c r="AE155" s="759"/>
    </row>
    <row r="156" spans="1:31">
      <c r="A156" s="838"/>
      <c r="B156" s="151"/>
      <c r="C156" s="166"/>
      <c r="D156" s="167"/>
      <c r="E156" s="167"/>
      <c r="F156" s="168"/>
      <c r="G156" s="215"/>
      <c r="H156" s="170"/>
      <c r="I156" s="168"/>
      <c r="J156" s="168"/>
      <c r="K156" s="170"/>
      <c r="L156" s="905"/>
      <c r="M156" s="905"/>
      <c r="N156" s="761"/>
      <c r="O156" s="761"/>
      <c r="P156" s="761"/>
      <c r="Q156" s="762"/>
      <c r="R156" s="763"/>
      <c r="S156" s="761"/>
      <c r="T156" s="761"/>
      <c r="U156" s="762"/>
      <c r="V156" s="763"/>
      <c r="W156" s="764"/>
      <c r="X156" s="761"/>
      <c r="Y156" s="761"/>
      <c r="Z156" s="762"/>
      <c r="AA156" s="763"/>
      <c r="AB156" s="761"/>
      <c r="AC156" s="761"/>
      <c r="AD156" s="762"/>
      <c r="AE156" s="763"/>
    </row>
    <row r="157" spans="1:31">
      <c r="A157" s="851"/>
      <c r="B157" s="831"/>
      <c r="C157" s="832"/>
      <c r="D157" s="850"/>
      <c r="E157" s="850"/>
      <c r="F157" s="833"/>
      <c r="G157" s="214"/>
      <c r="H157" s="834"/>
      <c r="I157" s="833"/>
      <c r="J157" s="163"/>
      <c r="K157" s="834"/>
      <c r="L157" s="905"/>
      <c r="M157" s="905"/>
      <c r="N157" s="901"/>
      <c r="O157" s="793"/>
      <c r="P157" s="794"/>
      <c r="Q157" s="794"/>
      <c r="R157" s="795"/>
      <c r="S157" s="795"/>
      <c r="T157" s="794"/>
      <c r="U157" s="796"/>
      <c r="V157" s="796"/>
      <c r="W157" s="792"/>
      <c r="X157" s="793"/>
      <c r="Y157" s="794"/>
      <c r="Z157" s="794"/>
      <c r="AA157" s="795"/>
      <c r="AB157" s="795"/>
      <c r="AC157" s="794"/>
      <c r="AD157" s="796"/>
      <c r="AE157" s="796"/>
    </row>
    <row r="158" spans="1:31">
      <c r="A158" s="773"/>
      <c r="B158" s="135"/>
      <c r="C158" s="161"/>
      <c r="D158" s="162"/>
      <c r="E158" s="162"/>
      <c r="F158" s="163"/>
      <c r="G158" s="214"/>
      <c r="H158" s="165"/>
      <c r="I158" s="163"/>
      <c r="J158" s="163"/>
      <c r="K158" s="165"/>
      <c r="L158" s="905"/>
      <c r="M158" s="905"/>
      <c r="N158" s="798"/>
      <c r="O158" s="798"/>
      <c r="P158" s="799"/>
      <c r="Q158" s="799"/>
      <c r="R158" s="800"/>
      <c r="S158" s="800"/>
      <c r="T158" s="799"/>
      <c r="U158" s="801"/>
      <c r="V158" s="801"/>
      <c r="W158" s="797"/>
      <c r="X158" s="798"/>
      <c r="Y158" s="799"/>
      <c r="Z158" s="799"/>
      <c r="AA158" s="800"/>
      <c r="AB158" s="800"/>
      <c r="AC158" s="799"/>
      <c r="AD158" s="801"/>
      <c r="AE158" s="801"/>
    </row>
    <row r="159" spans="1:31">
      <c r="A159" s="773"/>
      <c r="B159" s="135"/>
      <c r="C159" s="161"/>
      <c r="D159" s="162"/>
      <c r="E159" s="162"/>
      <c r="F159" s="163"/>
      <c r="G159" s="214"/>
      <c r="H159" s="165"/>
      <c r="I159" s="163"/>
      <c r="J159" s="163"/>
      <c r="K159" s="165"/>
      <c r="L159" s="905"/>
      <c r="M159" s="905"/>
      <c r="N159" s="798"/>
      <c r="O159" s="798"/>
      <c r="P159" s="799"/>
      <c r="Q159" s="799"/>
      <c r="R159" s="800"/>
      <c r="S159" s="800"/>
      <c r="T159" s="799"/>
      <c r="U159" s="801"/>
      <c r="V159" s="801"/>
      <c r="W159" s="797"/>
      <c r="X159" s="798"/>
      <c r="Y159" s="799"/>
      <c r="Z159" s="799"/>
      <c r="AA159" s="800"/>
      <c r="AB159" s="800"/>
      <c r="AC159" s="799"/>
      <c r="AD159" s="801"/>
      <c r="AE159" s="801"/>
    </row>
    <row r="160" spans="1:31">
      <c r="A160" s="773"/>
      <c r="B160" s="135"/>
      <c r="C160" s="161"/>
      <c r="D160" s="162"/>
      <c r="E160" s="162"/>
      <c r="F160" s="163"/>
      <c r="G160" s="214"/>
      <c r="H160" s="165"/>
      <c r="I160" s="163"/>
      <c r="J160" s="163"/>
      <c r="K160" s="165"/>
      <c r="L160" s="905"/>
      <c r="M160" s="905"/>
      <c r="N160" s="798"/>
      <c r="O160" s="798"/>
      <c r="P160" s="799"/>
      <c r="Q160" s="799"/>
      <c r="R160" s="800"/>
      <c r="S160" s="800"/>
      <c r="T160" s="799"/>
      <c r="U160" s="801"/>
      <c r="V160" s="801"/>
      <c r="W160" s="797"/>
      <c r="X160" s="798"/>
      <c r="Y160" s="799"/>
      <c r="Z160" s="799"/>
      <c r="AA160" s="800"/>
      <c r="AB160" s="800"/>
      <c r="AC160" s="799"/>
      <c r="AD160" s="801"/>
      <c r="AE160" s="801"/>
    </row>
    <row r="161" spans="1:31">
      <c r="A161" s="773"/>
      <c r="B161" s="135"/>
      <c r="C161" s="161"/>
      <c r="D161" s="162"/>
      <c r="E161" s="162"/>
      <c r="F161" s="163"/>
      <c r="G161" s="214"/>
      <c r="H161" s="165"/>
      <c r="I161" s="163"/>
      <c r="J161" s="163"/>
      <c r="K161" s="165"/>
      <c r="L161" s="905"/>
      <c r="M161" s="905"/>
      <c r="N161" s="798"/>
      <c r="O161" s="798"/>
      <c r="P161" s="799"/>
      <c r="Q161" s="799"/>
      <c r="R161" s="800"/>
      <c r="S161" s="800"/>
      <c r="T161" s="799"/>
      <c r="U161" s="801"/>
      <c r="V161" s="801"/>
      <c r="W161" s="797"/>
      <c r="X161" s="798"/>
      <c r="Y161" s="799"/>
      <c r="Z161" s="799"/>
      <c r="AA161" s="800"/>
      <c r="AB161" s="800"/>
      <c r="AC161" s="799"/>
      <c r="AD161" s="801"/>
      <c r="AE161" s="801"/>
    </row>
    <row r="162" spans="1:31">
      <c r="A162" s="773"/>
      <c r="B162" s="151"/>
      <c r="C162" s="166"/>
      <c r="D162" s="167"/>
      <c r="E162" s="167"/>
      <c r="F162" s="168"/>
      <c r="G162" s="215"/>
      <c r="H162" s="170"/>
      <c r="I162" s="168"/>
      <c r="J162" s="168"/>
      <c r="K162" s="170"/>
      <c r="L162" s="905"/>
      <c r="M162" s="905"/>
      <c r="N162" s="803"/>
      <c r="O162" s="803"/>
      <c r="P162" s="804"/>
      <c r="Q162" s="804"/>
      <c r="R162" s="805"/>
      <c r="S162" s="805"/>
      <c r="T162" s="804"/>
      <c r="U162" s="806"/>
      <c r="V162" s="806"/>
      <c r="W162" s="802"/>
      <c r="X162" s="803"/>
      <c r="Y162" s="804"/>
      <c r="Z162" s="804"/>
      <c r="AA162" s="805"/>
      <c r="AB162" s="805"/>
      <c r="AC162" s="804"/>
      <c r="AD162" s="806"/>
      <c r="AE162" s="806"/>
    </row>
    <row r="163" spans="1:31">
      <c r="A163" s="773"/>
      <c r="B163" s="135"/>
      <c r="C163" s="161"/>
      <c r="D163" s="162"/>
      <c r="E163" s="162"/>
      <c r="F163" s="163"/>
      <c r="G163" s="214"/>
      <c r="H163" s="165"/>
      <c r="I163" s="163"/>
      <c r="J163" s="163"/>
      <c r="K163" s="165"/>
      <c r="L163" s="905"/>
      <c r="M163" s="905"/>
      <c r="N163" s="902"/>
      <c r="O163" s="730"/>
      <c r="P163" s="730"/>
      <c r="Q163" s="730"/>
      <c r="R163" s="807"/>
      <c r="S163" s="730"/>
      <c r="T163" s="730"/>
      <c r="U163" s="730"/>
      <c r="V163" s="807"/>
      <c r="W163" s="731"/>
      <c r="X163" s="730"/>
      <c r="Y163" s="730"/>
      <c r="Z163" s="730"/>
      <c r="AA163" s="807"/>
      <c r="AB163" s="730"/>
      <c r="AC163" s="730"/>
      <c r="AD163" s="730"/>
      <c r="AE163" s="807"/>
    </row>
    <row r="164" spans="1:31">
      <c r="A164" s="773"/>
      <c r="B164" s="135"/>
      <c r="C164" s="161"/>
      <c r="D164" s="162"/>
      <c r="E164" s="162"/>
      <c r="F164" s="163"/>
      <c r="G164" s="214"/>
      <c r="H164" s="165"/>
      <c r="I164" s="163"/>
      <c r="J164" s="163"/>
      <c r="K164" s="165"/>
      <c r="L164" s="905"/>
      <c r="M164" s="905"/>
      <c r="N164" s="844"/>
      <c r="O164" s="844"/>
      <c r="P164" s="28"/>
      <c r="Q164" s="28"/>
      <c r="R164" s="808"/>
      <c r="S164" s="28"/>
      <c r="T164" s="28"/>
      <c r="U164" s="28"/>
      <c r="V164" s="808"/>
      <c r="W164" s="797"/>
      <c r="X164" s="844"/>
      <c r="Y164" s="28"/>
      <c r="Z164" s="28"/>
      <c r="AA164" s="808"/>
      <c r="AB164" s="28"/>
      <c r="AC164" s="28"/>
      <c r="AD164" s="28"/>
      <c r="AE164" s="808"/>
    </row>
    <row r="165" spans="1:31">
      <c r="A165" s="773"/>
      <c r="B165" s="135"/>
      <c r="C165" s="161"/>
      <c r="D165" s="162"/>
      <c r="E165" s="162"/>
      <c r="F165" s="163"/>
      <c r="G165" s="214"/>
      <c r="H165" s="165"/>
      <c r="I165" s="163"/>
      <c r="J165" s="163"/>
      <c r="K165" s="165"/>
      <c r="L165" s="905"/>
      <c r="M165" s="905"/>
      <c r="N165" s="798"/>
      <c r="O165" s="798"/>
      <c r="P165" s="798"/>
      <c r="Q165" s="809"/>
      <c r="R165" s="810"/>
      <c r="S165" s="798"/>
      <c r="T165" s="798"/>
      <c r="U165" s="809"/>
      <c r="V165" s="810"/>
      <c r="W165" s="797"/>
      <c r="X165" s="798"/>
      <c r="Y165" s="798"/>
      <c r="Z165" s="809"/>
      <c r="AA165" s="810"/>
      <c r="AB165" s="798"/>
      <c r="AC165" s="798"/>
      <c r="AD165" s="809"/>
      <c r="AE165" s="810"/>
    </row>
    <row r="166" spans="1:31">
      <c r="A166" s="773"/>
      <c r="B166" s="135"/>
      <c r="C166" s="161"/>
      <c r="D166" s="162"/>
      <c r="E166" s="162"/>
      <c r="F166" s="163"/>
      <c r="G166" s="214"/>
      <c r="H166" s="165"/>
      <c r="I166" s="163"/>
      <c r="J166" s="163"/>
      <c r="K166" s="165"/>
      <c r="L166" s="905"/>
      <c r="M166" s="905"/>
      <c r="N166" s="757"/>
      <c r="O166" s="757"/>
      <c r="P166" s="757"/>
      <c r="Q166" s="758"/>
      <c r="R166" s="759"/>
      <c r="S166" s="757"/>
      <c r="T166" s="757"/>
      <c r="U166" s="758"/>
      <c r="V166" s="759"/>
      <c r="W166" s="757"/>
      <c r="X166" s="757"/>
      <c r="Y166" s="757"/>
      <c r="Z166" s="758"/>
      <c r="AA166" s="759"/>
      <c r="AB166" s="757"/>
      <c r="AC166" s="757"/>
      <c r="AD166" s="758"/>
      <c r="AE166" s="759"/>
    </row>
    <row r="167" spans="1:31">
      <c r="A167" s="773"/>
      <c r="B167" s="135"/>
      <c r="C167" s="161"/>
      <c r="D167" s="162"/>
      <c r="E167" s="162"/>
      <c r="F167" s="163"/>
      <c r="G167" s="214"/>
      <c r="H167" s="165"/>
      <c r="I167" s="163"/>
      <c r="J167" s="163"/>
      <c r="K167" s="165"/>
      <c r="L167" s="905"/>
      <c r="M167" s="905"/>
      <c r="N167" s="757"/>
      <c r="O167" s="757"/>
      <c r="P167" s="757"/>
      <c r="Q167" s="758"/>
      <c r="R167" s="759"/>
      <c r="S167" s="757"/>
      <c r="T167" s="757"/>
      <c r="U167" s="758"/>
      <c r="V167" s="759"/>
      <c r="W167" s="757"/>
      <c r="X167" s="757"/>
      <c r="Y167" s="757"/>
      <c r="Z167" s="758"/>
      <c r="AA167" s="759"/>
      <c r="AB167" s="757"/>
      <c r="AC167" s="757"/>
      <c r="AD167" s="758"/>
      <c r="AE167" s="759"/>
    </row>
    <row r="168" spans="1:31">
      <c r="A168" s="773"/>
      <c r="B168" s="135"/>
      <c r="C168" s="161"/>
      <c r="D168" s="162"/>
      <c r="E168" s="162"/>
      <c r="F168" s="163"/>
      <c r="G168" s="214"/>
      <c r="H168" s="165"/>
      <c r="I168" s="163"/>
      <c r="J168" s="163"/>
      <c r="K168" s="165"/>
      <c r="L168" s="905"/>
      <c r="M168" s="905"/>
      <c r="N168" s="757"/>
      <c r="O168" s="757"/>
      <c r="P168" s="757"/>
      <c r="Q168" s="758"/>
      <c r="R168" s="759"/>
      <c r="S168" s="757"/>
      <c r="T168" s="757"/>
      <c r="U168" s="758"/>
      <c r="V168" s="759"/>
      <c r="W168" s="757"/>
      <c r="X168" s="757"/>
      <c r="Y168" s="757"/>
      <c r="Z168" s="758"/>
      <c r="AA168" s="759"/>
      <c r="AB168" s="757"/>
      <c r="AC168" s="757"/>
      <c r="AD168" s="758"/>
      <c r="AE168" s="759"/>
    </row>
    <row r="169" spans="1:31">
      <c r="A169" s="773"/>
      <c r="B169" s="135"/>
      <c r="C169" s="161"/>
      <c r="D169" s="162"/>
      <c r="E169" s="162"/>
      <c r="F169" s="163"/>
      <c r="G169" s="214"/>
      <c r="H169" s="165"/>
      <c r="I169" s="163"/>
      <c r="J169" s="163"/>
      <c r="K169" s="165"/>
      <c r="L169" s="905"/>
      <c r="M169" s="905"/>
      <c r="N169" s="757"/>
      <c r="O169" s="757"/>
      <c r="P169" s="757"/>
      <c r="Q169" s="758"/>
      <c r="R169" s="759"/>
      <c r="S169" s="757"/>
      <c r="T169" s="757"/>
      <c r="U169" s="758"/>
      <c r="V169" s="759"/>
      <c r="W169" s="757"/>
      <c r="X169" s="757"/>
      <c r="Y169" s="757"/>
      <c r="Z169" s="758"/>
      <c r="AA169" s="759"/>
      <c r="AB169" s="757"/>
      <c r="AC169" s="757"/>
      <c r="AD169" s="758"/>
      <c r="AE169" s="759"/>
    </row>
    <row r="170" spans="1:31">
      <c r="A170" s="773"/>
      <c r="B170" s="151"/>
      <c r="C170" s="166"/>
      <c r="D170" s="167"/>
      <c r="E170" s="167"/>
      <c r="F170" s="168"/>
      <c r="G170" s="215"/>
      <c r="H170" s="170"/>
      <c r="I170" s="168"/>
      <c r="J170" s="168"/>
      <c r="K170" s="170"/>
      <c r="L170" s="905"/>
      <c r="M170" s="905"/>
      <c r="N170" s="761"/>
      <c r="O170" s="761"/>
      <c r="P170" s="761"/>
      <c r="Q170" s="762"/>
      <c r="R170" s="763"/>
      <c r="S170" s="761"/>
      <c r="T170" s="761"/>
      <c r="U170" s="762"/>
      <c r="V170" s="763"/>
      <c r="W170" s="764"/>
      <c r="X170" s="761"/>
      <c r="Y170" s="761"/>
      <c r="Z170" s="762"/>
      <c r="AA170" s="763"/>
      <c r="AB170" s="761"/>
      <c r="AC170" s="761"/>
      <c r="AD170" s="762"/>
      <c r="AE170" s="763"/>
    </row>
    <row r="171" spans="1:31">
      <c r="A171" s="773"/>
      <c r="B171" s="135"/>
      <c r="C171" s="161"/>
      <c r="D171" s="162"/>
      <c r="E171" s="162"/>
      <c r="F171" s="163"/>
      <c r="G171" s="214"/>
      <c r="H171" s="165"/>
      <c r="I171" s="163"/>
      <c r="J171" s="163"/>
      <c r="K171" s="165"/>
      <c r="L171" s="905"/>
      <c r="M171" s="905"/>
      <c r="N171" s="811"/>
      <c r="O171" s="811"/>
      <c r="P171" s="812"/>
      <c r="Q171" s="812"/>
      <c r="R171" s="813"/>
      <c r="S171" s="813"/>
      <c r="T171" s="812"/>
      <c r="U171" s="814"/>
      <c r="V171" s="814"/>
      <c r="W171" s="811"/>
      <c r="X171" s="811"/>
      <c r="Y171" s="812"/>
      <c r="Z171" s="812"/>
      <c r="AA171" s="813"/>
      <c r="AB171" s="813"/>
      <c r="AC171" s="812"/>
      <c r="AD171" s="814"/>
      <c r="AE171" s="814"/>
    </row>
    <row r="172" spans="1:31">
      <c r="A172" s="773"/>
      <c r="B172" s="135"/>
      <c r="C172" s="161"/>
      <c r="D172" s="162"/>
      <c r="E172" s="162"/>
      <c r="F172" s="163"/>
      <c r="G172" s="214"/>
      <c r="H172" s="165"/>
      <c r="I172" s="163"/>
      <c r="J172" s="163"/>
      <c r="K172" s="161"/>
      <c r="L172" s="905"/>
      <c r="M172" s="905"/>
      <c r="N172" s="757"/>
      <c r="O172" s="757"/>
      <c r="P172" s="757"/>
      <c r="Q172" s="758"/>
      <c r="R172" s="759"/>
      <c r="S172" s="757"/>
      <c r="T172" s="757"/>
      <c r="U172" s="758"/>
      <c r="V172" s="759"/>
      <c r="W172" s="757"/>
      <c r="X172" s="757"/>
      <c r="Y172" s="757"/>
      <c r="Z172" s="758"/>
      <c r="AA172" s="759"/>
      <c r="AB172" s="757"/>
      <c r="AC172" s="757"/>
      <c r="AD172" s="758"/>
      <c r="AE172" s="759"/>
    </row>
    <row r="173" spans="1:31">
      <c r="A173" s="773"/>
      <c r="B173" s="151"/>
      <c r="C173" s="166"/>
      <c r="D173" s="167"/>
      <c r="E173" s="167"/>
      <c r="F173" s="168"/>
      <c r="G173" s="168"/>
      <c r="H173" s="170"/>
      <c r="I173" s="168"/>
      <c r="J173" s="168"/>
      <c r="K173" s="170"/>
      <c r="L173" s="905"/>
      <c r="M173" s="905"/>
      <c r="N173" s="761"/>
      <c r="O173" s="761"/>
      <c r="P173" s="761"/>
      <c r="Q173" s="762"/>
      <c r="R173" s="763"/>
      <c r="S173" s="761"/>
      <c r="T173" s="761"/>
      <c r="U173" s="762"/>
      <c r="V173" s="763"/>
      <c r="W173" s="764"/>
      <c r="X173" s="761"/>
      <c r="Y173" s="761"/>
      <c r="Z173" s="762"/>
      <c r="AA173" s="763"/>
      <c r="AB173" s="761"/>
      <c r="AC173" s="761"/>
      <c r="AD173" s="762"/>
      <c r="AE173" s="763"/>
    </row>
    <row r="174" spans="1:31">
      <c r="A174" s="773"/>
      <c r="B174" s="135"/>
      <c r="C174" s="161"/>
      <c r="D174" s="162"/>
      <c r="E174" s="162"/>
      <c r="F174" s="163"/>
      <c r="G174" s="214"/>
      <c r="H174" s="165"/>
      <c r="I174" s="163"/>
      <c r="J174" s="163"/>
      <c r="K174" s="165"/>
      <c r="L174" s="905"/>
      <c r="M174" s="905"/>
      <c r="N174" s="811"/>
      <c r="O174" s="811"/>
      <c r="P174" s="812"/>
      <c r="Q174" s="812"/>
      <c r="R174" s="813"/>
      <c r="S174" s="813"/>
      <c r="T174" s="812"/>
      <c r="U174" s="814"/>
      <c r="V174" s="814"/>
      <c r="W174" s="811"/>
      <c r="X174" s="811"/>
      <c r="Y174" s="812"/>
      <c r="Z174" s="812"/>
      <c r="AA174" s="813"/>
      <c r="AB174" s="813"/>
      <c r="AC174" s="812"/>
      <c r="AD174" s="814"/>
      <c r="AE174" s="814"/>
    </row>
    <row r="175" spans="1:31">
      <c r="A175" s="773"/>
      <c r="B175" s="135"/>
      <c r="C175" s="161"/>
      <c r="D175" s="162"/>
      <c r="E175" s="162"/>
      <c r="F175" s="163"/>
      <c r="G175" s="214"/>
      <c r="H175" s="165"/>
      <c r="I175" s="163"/>
      <c r="J175" s="163"/>
      <c r="K175" s="161"/>
      <c r="L175" s="905"/>
      <c r="M175" s="905"/>
      <c r="N175" s="757"/>
      <c r="O175" s="757"/>
      <c r="P175" s="757"/>
      <c r="Q175" s="758"/>
      <c r="R175" s="759"/>
      <c r="S175" s="757"/>
      <c r="T175" s="757"/>
      <c r="U175" s="758"/>
      <c r="V175" s="759"/>
      <c r="W175" s="757"/>
      <c r="X175" s="757"/>
      <c r="Y175" s="757"/>
      <c r="Z175" s="758"/>
      <c r="AA175" s="759"/>
      <c r="AB175" s="757"/>
      <c r="AC175" s="757"/>
      <c r="AD175" s="758"/>
      <c r="AE175" s="759"/>
    </row>
    <row r="176" spans="1:31">
      <c r="A176" s="773"/>
      <c r="B176" s="151"/>
      <c r="C176" s="166"/>
      <c r="D176" s="167"/>
      <c r="E176" s="167"/>
      <c r="F176" s="168"/>
      <c r="G176" s="215"/>
      <c r="H176" s="170"/>
      <c r="I176" s="168"/>
      <c r="J176" s="168"/>
      <c r="K176" s="170"/>
      <c r="L176" s="905"/>
      <c r="M176" s="905"/>
      <c r="N176" s="761"/>
      <c r="O176" s="761"/>
      <c r="P176" s="761"/>
      <c r="Q176" s="762"/>
      <c r="R176" s="763"/>
      <c r="S176" s="761"/>
      <c r="T176" s="761"/>
      <c r="U176" s="762"/>
      <c r="V176" s="763"/>
      <c r="W176" s="764"/>
      <c r="X176" s="761"/>
      <c r="Y176" s="761"/>
      <c r="Z176" s="762"/>
      <c r="AA176" s="763"/>
      <c r="AB176" s="761"/>
      <c r="AC176" s="761"/>
      <c r="AD176" s="762"/>
      <c r="AE176" s="763"/>
    </row>
    <row r="177" spans="1:31">
      <c r="A177" s="773"/>
      <c r="B177" s="135"/>
      <c r="C177" s="161"/>
      <c r="D177" s="162"/>
      <c r="E177" s="162"/>
      <c r="F177" s="163"/>
      <c r="G177" s="214"/>
      <c r="H177" s="165"/>
      <c r="I177" s="163"/>
      <c r="J177" s="163"/>
      <c r="K177" s="165"/>
      <c r="L177" s="905"/>
      <c r="M177" s="905"/>
      <c r="N177" s="811"/>
      <c r="O177" s="811"/>
      <c r="P177" s="812"/>
      <c r="Q177" s="812"/>
      <c r="R177" s="813"/>
      <c r="S177" s="813"/>
      <c r="T177" s="812"/>
      <c r="U177" s="814"/>
      <c r="V177" s="814"/>
      <c r="W177" s="811"/>
      <c r="X177" s="811"/>
      <c r="Y177" s="812"/>
      <c r="Z177" s="812"/>
      <c r="AA177" s="813"/>
      <c r="AB177" s="813"/>
      <c r="AC177" s="812"/>
      <c r="AD177" s="814"/>
      <c r="AE177" s="814"/>
    </row>
    <row r="178" spans="1:31">
      <c r="A178" s="773"/>
      <c r="B178" s="135"/>
      <c r="C178" s="161"/>
      <c r="D178" s="162"/>
      <c r="E178" s="162"/>
      <c r="F178" s="163"/>
      <c r="G178" s="214"/>
      <c r="H178" s="165"/>
      <c r="I178" s="163"/>
      <c r="J178" s="163"/>
      <c r="K178" s="161"/>
      <c r="L178" s="905"/>
      <c r="M178" s="905"/>
      <c r="N178" s="757"/>
      <c r="O178" s="757"/>
      <c r="P178" s="757"/>
      <c r="Q178" s="758"/>
      <c r="R178" s="759"/>
      <c r="S178" s="757"/>
      <c r="T178" s="757"/>
      <c r="U178" s="758"/>
      <c r="V178" s="759"/>
      <c r="W178" s="757"/>
      <c r="X178" s="757"/>
      <c r="Y178" s="757"/>
      <c r="Z178" s="758"/>
      <c r="AA178" s="759"/>
      <c r="AB178" s="757"/>
      <c r="AC178" s="757"/>
      <c r="AD178" s="758"/>
      <c r="AE178" s="759"/>
    </row>
    <row r="179" spans="1:31">
      <c r="A179" s="773"/>
      <c r="B179" s="151"/>
      <c r="C179" s="166"/>
      <c r="D179" s="167"/>
      <c r="E179" s="167"/>
      <c r="F179" s="168"/>
      <c r="G179" s="215"/>
      <c r="H179" s="170"/>
      <c r="I179" s="168"/>
      <c r="J179" s="168"/>
      <c r="K179" s="170"/>
      <c r="L179" s="905"/>
      <c r="M179" s="905"/>
      <c r="N179" s="761"/>
      <c r="O179" s="761"/>
      <c r="P179" s="761"/>
      <c r="Q179" s="762"/>
      <c r="R179" s="763"/>
      <c r="S179" s="761"/>
      <c r="T179" s="761"/>
      <c r="U179" s="762"/>
      <c r="V179" s="763"/>
      <c r="W179" s="764"/>
      <c r="X179" s="761"/>
      <c r="Y179" s="761"/>
      <c r="Z179" s="762"/>
      <c r="AA179" s="763"/>
      <c r="AB179" s="761"/>
      <c r="AC179" s="761"/>
      <c r="AD179" s="762"/>
      <c r="AE179" s="763"/>
    </row>
    <row r="180" spans="1:31">
      <c r="A180" s="773"/>
      <c r="B180" s="135"/>
      <c r="C180" s="161"/>
      <c r="D180" s="162"/>
      <c r="E180" s="162"/>
      <c r="F180" s="163"/>
      <c r="G180" s="214"/>
      <c r="H180" s="165"/>
      <c r="I180" s="163"/>
      <c r="J180" s="163"/>
      <c r="K180" s="165"/>
      <c r="L180" s="905"/>
      <c r="M180" s="905"/>
      <c r="N180" s="811"/>
      <c r="O180" s="811"/>
      <c r="P180" s="812"/>
      <c r="Q180" s="812"/>
      <c r="R180" s="813"/>
      <c r="S180" s="813"/>
      <c r="T180" s="812"/>
      <c r="U180" s="814"/>
      <c r="V180" s="814"/>
      <c r="W180" s="811"/>
      <c r="X180" s="811"/>
      <c r="Y180" s="812"/>
      <c r="Z180" s="812"/>
      <c r="AA180" s="813"/>
      <c r="AB180" s="813"/>
      <c r="AC180" s="812"/>
      <c r="AD180" s="814"/>
      <c r="AE180" s="814"/>
    </row>
    <row r="181" spans="1:31">
      <c r="A181" s="773"/>
      <c r="B181" s="135"/>
      <c r="C181" s="161"/>
      <c r="D181" s="162"/>
      <c r="E181" s="162"/>
      <c r="F181" s="163"/>
      <c r="G181" s="214"/>
      <c r="H181" s="165"/>
      <c r="I181" s="163"/>
      <c r="J181" s="163"/>
      <c r="K181" s="161"/>
      <c r="L181" s="905"/>
      <c r="M181" s="905"/>
      <c r="N181" s="757"/>
      <c r="O181" s="757"/>
      <c r="P181" s="757"/>
      <c r="Q181" s="758"/>
      <c r="R181" s="759"/>
      <c r="S181" s="757"/>
      <c r="T181" s="757"/>
      <c r="U181" s="758"/>
      <c r="V181" s="759"/>
      <c r="W181" s="757"/>
      <c r="X181" s="757"/>
      <c r="Y181" s="757"/>
      <c r="Z181" s="758"/>
      <c r="AA181" s="759"/>
      <c r="AB181" s="757"/>
      <c r="AC181" s="757"/>
      <c r="AD181" s="758"/>
      <c r="AE181" s="759"/>
    </row>
    <row r="182" spans="1:31">
      <c r="A182" s="773"/>
      <c r="B182" s="151"/>
      <c r="C182" s="166"/>
      <c r="D182" s="167"/>
      <c r="E182" s="167"/>
      <c r="F182" s="168"/>
      <c r="G182" s="215"/>
      <c r="H182" s="170"/>
      <c r="I182" s="168"/>
      <c r="J182" s="168"/>
      <c r="K182" s="170"/>
      <c r="L182" s="905"/>
      <c r="M182" s="905"/>
      <c r="N182" s="761"/>
      <c r="O182" s="761"/>
      <c r="P182" s="761"/>
      <c r="Q182" s="762"/>
      <c r="R182" s="763"/>
      <c r="S182" s="761"/>
      <c r="T182" s="761"/>
      <c r="U182" s="762"/>
      <c r="V182" s="763"/>
      <c r="W182" s="764"/>
      <c r="X182" s="761"/>
      <c r="Y182" s="761"/>
      <c r="Z182" s="762"/>
      <c r="AA182" s="763"/>
      <c r="AB182" s="761"/>
      <c r="AC182" s="761"/>
      <c r="AD182" s="762"/>
      <c r="AE182" s="763"/>
    </row>
    <row r="183" spans="1:31">
      <c r="A183" s="773"/>
      <c r="B183" s="135"/>
      <c r="C183" s="161"/>
      <c r="D183" s="162"/>
      <c r="E183" s="162"/>
      <c r="F183" s="163"/>
      <c r="G183" s="214"/>
      <c r="H183" s="165"/>
      <c r="I183" s="163"/>
      <c r="J183" s="163"/>
      <c r="K183" s="165"/>
      <c r="L183" s="905"/>
      <c r="M183" s="905"/>
      <c r="N183" s="811"/>
      <c r="O183" s="811"/>
      <c r="P183" s="812"/>
      <c r="Q183" s="812"/>
      <c r="R183" s="813"/>
      <c r="S183" s="813"/>
      <c r="T183" s="812"/>
      <c r="U183" s="814"/>
      <c r="V183" s="814"/>
      <c r="W183" s="811"/>
      <c r="X183" s="811"/>
      <c r="Y183" s="812"/>
      <c r="Z183" s="812"/>
      <c r="AA183" s="813"/>
      <c r="AB183" s="813"/>
      <c r="AC183" s="812"/>
      <c r="AD183" s="814"/>
      <c r="AE183" s="814"/>
    </row>
    <row r="184" spans="1:31">
      <c r="A184" s="773"/>
      <c r="B184" s="135"/>
      <c r="C184" s="161"/>
      <c r="D184" s="162"/>
      <c r="E184" s="162"/>
      <c r="F184" s="163"/>
      <c r="G184" s="214"/>
      <c r="H184" s="165"/>
      <c r="I184" s="163"/>
      <c r="J184" s="163"/>
      <c r="K184" s="165"/>
      <c r="L184" s="905"/>
      <c r="M184" s="905"/>
      <c r="N184" s="757"/>
      <c r="O184" s="757"/>
      <c r="P184" s="757"/>
      <c r="Q184" s="758"/>
      <c r="R184" s="759"/>
      <c r="S184" s="757"/>
      <c r="T184" s="757"/>
      <c r="U184" s="758"/>
      <c r="V184" s="759"/>
      <c r="W184" s="757"/>
      <c r="X184" s="757"/>
      <c r="Y184" s="757"/>
      <c r="Z184" s="758"/>
      <c r="AA184" s="759"/>
      <c r="AB184" s="757"/>
      <c r="AC184" s="757"/>
      <c r="AD184" s="758"/>
      <c r="AE184" s="759"/>
    </row>
    <row r="185" spans="1:31">
      <c r="A185" s="773"/>
      <c r="B185" s="151"/>
      <c r="C185" s="166"/>
      <c r="D185" s="167"/>
      <c r="E185" s="167"/>
      <c r="F185" s="168"/>
      <c r="G185" s="215"/>
      <c r="H185" s="170"/>
      <c r="I185" s="168"/>
      <c r="J185" s="168"/>
      <c r="K185" s="170"/>
      <c r="L185" s="905"/>
      <c r="M185" s="905"/>
      <c r="N185" s="761"/>
      <c r="O185" s="761"/>
      <c r="P185" s="761"/>
      <c r="Q185" s="762"/>
      <c r="R185" s="763"/>
      <c r="S185" s="761"/>
      <c r="T185" s="761"/>
      <c r="U185" s="762"/>
      <c r="V185" s="763"/>
      <c r="W185" s="764"/>
      <c r="X185" s="761"/>
      <c r="Y185" s="761"/>
      <c r="Z185" s="762"/>
      <c r="AA185" s="763"/>
      <c r="AB185" s="761"/>
      <c r="AC185" s="761"/>
      <c r="AD185" s="762"/>
      <c r="AE185" s="763"/>
    </row>
    <row r="186" spans="1:31">
      <c r="A186" s="773"/>
      <c r="B186" s="135"/>
      <c r="C186" s="161"/>
      <c r="D186" s="162"/>
      <c r="E186" s="162"/>
      <c r="F186" s="163"/>
      <c r="G186" s="214"/>
      <c r="H186" s="165"/>
      <c r="I186" s="163"/>
      <c r="J186" s="163"/>
      <c r="K186" s="165"/>
      <c r="L186" s="905"/>
      <c r="M186" s="905"/>
      <c r="N186" s="811"/>
      <c r="O186" s="811"/>
      <c r="P186" s="812"/>
      <c r="Q186" s="812"/>
      <c r="R186" s="813"/>
      <c r="S186" s="813"/>
      <c r="T186" s="812"/>
      <c r="U186" s="814"/>
      <c r="V186" s="814"/>
      <c r="W186" s="811"/>
      <c r="X186" s="811"/>
      <c r="Y186" s="812"/>
      <c r="Z186" s="812"/>
      <c r="AA186" s="813"/>
      <c r="AB186" s="813"/>
      <c r="AC186" s="812"/>
      <c r="AD186" s="814"/>
      <c r="AE186" s="814"/>
    </row>
    <row r="187" spans="1:31">
      <c r="A187" s="773"/>
      <c r="B187" s="135"/>
      <c r="C187" s="161"/>
      <c r="D187" s="162"/>
      <c r="E187" s="162"/>
      <c r="F187" s="163"/>
      <c r="G187" s="214"/>
      <c r="H187" s="165"/>
      <c r="I187" s="163"/>
      <c r="J187" s="163"/>
      <c r="K187" s="161"/>
      <c r="L187" s="905"/>
      <c r="M187" s="905"/>
      <c r="N187" s="757"/>
      <c r="O187" s="757"/>
      <c r="P187" s="757"/>
      <c r="Q187" s="758"/>
      <c r="R187" s="759"/>
      <c r="S187" s="757"/>
      <c r="T187" s="757"/>
      <c r="U187" s="758"/>
      <c r="V187" s="759"/>
      <c r="W187" s="757"/>
      <c r="X187" s="757"/>
      <c r="Y187" s="757"/>
      <c r="Z187" s="758"/>
      <c r="AA187" s="759"/>
      <c r="AB187" s="757"/>
      <c r="AC187" s="757"/>
      <c r="AD187" s="758"/>
      <c r="AE187" s="759"/>
    </row>
    <row r="188" spans="1:31">
      <c r="A188" s="773"/>
      <c r="B188" s="151"/>
      <c r="C188" s="166"/>
      <c r="D188" s="167"/>
      <c r="E188" s="167"/>
      <c r="F188" s="168"/>
      <c r="G188" s="215"/>
      <c r="H188" s="170"/>
      <c r="I188" s="168"/>
      <c r="J188" s="168"/>
      <c r="K188" s="170"/>
      <c r="L188" s="905"/>
      <c r="M188" s="905"/>
      <c r="N188" s="761"/>
      <c r="O188" s="761"/>
      <c r="P188" s="761"/>
      <c r="Q188" s="762"/>
      <c r="R188" s="763"/>
      <c r="S188" s="761"/>
      <c r="T188" s="761"/>
      <c r="U188" s="762"/>
      <c r="V188" s="763"/>
      <c r="W188" s="764"/>
      <c r="X188" s="761"/>
      <c r="Y188" s="761"/>
      <c r="Z188" s="762"/>
      <c r="AA188" s="763"/>
      <c r="AB188" s="761"/>
      <c r="AC188" s="761"/>
      <c r="AD188" s="762"/>
      <c r="AE188" s="763"/>
    </row>
    <row r="189" spans="1:31">
      <c r="A189" s="773"/>
      <c r="B189" s="135"/>
      <c r="C189" s="161"/>
      <c r="D189" s="162"/>
      <c r="E189" s="162"/>
      <c r="F189" s="163"/>
      <c r="G189" s="214"/>
      <c r="H189" s="165"/>
      <c r="I189" s="163"/>
      <c r="J189" s="163"/>
      <c r="K189" s="161"/>
      <c r="L189" s="905"/>
      <c r="M189" s="905"/>
      <c r="N189" s="811"/>
      <c r="O189" s="811"/>
      <c r="P189" s="812"/>
      <c r="Q189" s="812"/>
      <c r="R189" s="813"/>
      <c r="S189" s="813"/>
      <c r="T189" s="812"/>
      <c r="U189" s="814"/>
      <c r="V189" s="814"/>
      <c r="W189" s="811"/>
      <c r="X189" s="811"/>
      <c r="Y189" s="812"/>
      <c r="Z189" s="812"/>
      <c r="AA189" s="813"/>
      <c r="AB189" s="813"/>
      <c r="AC189" s="812"/>
      <c r="AD189" s="814"/>
      <c r="AE189" s="814"/>
    </row>
    <row r="190" spans="1:31">
      <c r="A190" s="773"/>
      <c r="B190" s="135"/>
      <c r="C190" s="161"/>
      <c r="D190" s="162"/>
      <c r="E190" s="162"/>
      <c r="F190" s="163"/>
      <c r="G190" s="214"/>
      <c r="H190" s="165"/>
      <c r="I190" s="163"/>
      <c r="J190" s="163"/>
      <c r="K190" s="161"/>
      <c r="L190" s="905"/>
      <c r="M190" s="905"/>
      <c r="N190" s="757"/>
      <c r="O190" s="757"/>
      <c r="P190" s="757"/>
      <c r="Q190" s="758"/>
      <c r="R190" s="759"/>
      <c r="S190" s="757"/>
      <c r="T190" s="757"/>
      <c r="U190" s="758"/>
      <c r="V190" s="759"/>
      <c r="W190" s="757"/>
      <c r="X190" s="757"/>
      <c r="Y190" s="757"/>
      <c r="Z190" s="758"/>
      <c r="AA190" s="759"/>
      <c r="AB190" s="757"/>
      <c r="AC190" s="757"/>
      <c r="AD190" s="758"/>
      <c r="AE190" s="759"/>
    </row>
    <row r="191" spans="1:31">
      <c r="A191" s="773"/>
      <c r="B191" s="151"/>
      <c r="C191" s="166"/>
      <c r="D191" s="167"/>
      <c r="E191" s="167"/>
      <c r="F191" s="168"/>
      <c r="G191" s="215"/>
      <c r="H191" s="170"/>
      <c r="I191" s="168"/>
      <c r="J191" s="168"/>
      <c r="K191" s="166"/>
      <c r="L191" s="905"/>
      <c r="M191" s="905"/>
      <c r="N191" s="761"/>
      <c r="O191" s="761"/>
      <c r="P191" s="761"/>
      <c r="Q191" s="762"/>
      <c r="R191" s="763"/>
      <c r="S191" s="761"/>
      <c r="T191" s="761"/>
      <c r="U191" s="762"/>
      <c r="V191" s="763"/>
      <c r="W191" s="764"/>
      <c r="X191" s="761"/>
      <c r="Y191" s="761"/>
      <c r="Z191" s="762"/>
      <c r="AA191" s="763"/>
      <c r="AB191" s="761"/>
      <c r="AC191" s="761"/>
      <c r="AD191" s="762"/>
      <c r="AE191" s="763"/>
    </row>
    <row r="192" spans="1:31">
      <c r="A192" s="773"/>
      <c r="B192" s="135"/>
      <c r="C192" s="161"/>
      <c r="D192" s="162"/>
      <c r="E192" s="162"/>
      <c r="F192" s="163"/>
      <c r="G192" s="214"/>
      <c r="H192" s="165"/>
      <c r="I192" s="163"/>
      <c r="J192" s="163"/>
      <c r="K192" s="165"/>
      <c r="L192" s="905"/>
      <c r="M192" s="905"/>
      <c r="N192" s="811"/>
      <c r="O192" s="811"/>
      <c r="P192" s="812"/>
      <c r="Q192" s="812"/>
      <c r="R192" s="813"/>
      <c r="S192" s="813"/>
      <c r="T192" s="812"/>
      <c r="U192" s="814"/>
      <c r="V192" s="814"/>
      <c r="W192" s="811"/>
      <c r="X192" s="811"/>
      <c r="Y192" s="812"/>
      <c r="Z192" s="812"/>
      <c r="AA192" s="813"/>
      <c r="AB192" s="813"/>
      <c r="AC192" s="812"/>
      <c r="AD192" s="814"/>
      <c r="AE192" s="814"/>
    </row>
    <row r="193" spans="1:31">
      <c r="A193" s="773"/>
      <c r="B193" s="135"/>
      <c r="C193" s="161"/>
      <c r="D193" s="162"/>
      <c r="E193" s="162"/>
      <c r="F193" s="163"/>
      <c r="G193" s="214"/>
      <c r="H193" s="165"/>
      <c r="I193" s="163"/>
      <c r="J193" s="163"/>
      <c r="K193" s="165"/>
      <c r="L193" s="905"/>
      <c r="M193" s="905"/>
      <c r="N193" s="757"/>
      <c r="O193" s="757"/>
      <c r="P193" s="757"/>
      <c r="Q193" s="758"/>
      <c r="R193" s="759"/>
      <c r="S193" s="757"/>
      <c r="T193" s="757"/>
      <c r="U193" s="758"/>
      <c r="V193" s="759"/>
      <c r="W193" s="757"/>
      <c r="X193" s="757"/>
      <c r="Y193" s="757"/>
      <c r="Z193" s="758"/>
      <c r="AA193" s="759"/>
      <c r="AB193" s="757"/>
      <c r="AC193" s="757"/>
      <c r="AD193" s="758"/>
      <c r="AE193" s="759"/>
    </row>
    <row r="194" spans="1:31">
      <c r="A194" s="838"/>
      <c r="B194" s="151"/>
      <c r="C194" s="166"/>
      <c r="D194" s="167"/>
      <c r="E194" s="167"/>
      <c r="F194" s="168"/>
      <c r="G194" s="215"/>
      <c r="H194" s="170"/>
      <c r="I194" s="168"/>
      <c r="J194" s="168"/>
      <c r="K194" s="170"/>
      <c r="L194" s="905"/>
      <c r="M194" s="905"/>
      <c r="N194" s="761"/>
      <c r="O194" s="761"/>
      <c r="P194" s="761"/>
      <c r="Q194" s="762"/>
      <c r="R194" s="763"/>
      <c r="S194" s="761"/>
      <c r="T194" s="761"/>
      <c r="U194" s="762"/>
      <c r="V194" s="763"/>
      <c r="W194" s="764"/>
      <c r="X194" s="761"/>
      <c r="Y194" s="761"/>
      <c r="Z194" s="762"/>
      <c r="AA194" s="763"/>
      <c r="AB194" s="761"/>
      <c r="AC194" s="761"/>
      <c r="AD194" s="762"/>
      <c r="AE194" s="763"/>
    </row>
    <row r="195" spans="1:31">
      <c r="A195" s="851"/>
      <c r="B195" s="831"/>
      <c r="C195" s="832"/>
      <c r="D195" s="850"/>
      <c r="E195" s="850"/>
      <c r="F195" s="833"/>
      <c r="G195" s="214"/>
      <c r="H195" s="834"/>
      <c r="I195" s="833"/>
      <c r="J195" s="163"/>
      <c r="K195" s="834"/>
      <c r="L195" s="905"/>
      <c r="M195" s="905"/>
      <c r="N195" s="901"/>
      <c r="O195" s="793"/>
      <c r="P195" s="794"/>
      <c r="Q195" s="794"/>
      <c r="R195" s="795"/>
      <c r="S195" s="795"/>
      <c r="T195" s="794"/>
      <c r="U195" s="796"/>
      <c r="V195" s="796"/>
      <c r="W195" s="792"/>
      <c r="X195" s="793"/>
      <c r="Y195" s="794"/>
      <c r="Z195" s="794"/>
      <c r="AA195" s="795"/>
      <c r="AB195" s="795"/>
      <c r="AC195" s="794"/>
      <c r="AD195" s="796"/>
      <c r="AE195" s="796"/>
    </row>
    <row r="196" spans="1:31">
      <c r="A196" s="773"/>
      <c r="B196" s="135"/>
      <c r="C196" s="161"/>
      <c r="D196" s="162"/>
      <c r="E196" s="162"/>
      <c r="F196" s="163"/>
      <c r="G196" s="214"/>
      <c r="H196" s="165"/>
      <c r="I196" s="163"/>
      <c r="J196" s="163"/>
      <c r="K196" s="165"/>
      <c r="L196" s="905"/>
      <c r="M196" s="905"/>
      <c r="N196" s="798"/>
      <c r="O196" s="798"/>
      <c r="P196" s="799"/>
      <c r="Q196" s="799"/>
      <c r="R196" s="800"/>
      <c r="S196" s="800"/>
      <c r="T196" s="799"/>
      <c r="U196" s="801"/>
      <c r="V196" s="801"/>
      <c r="W196" s="797"/>
      <c r="X196" s="798"/>
      <c r="Y196" s="799"/>
      <c r="Z196" s="799"/>
      <c r="AA196" s="800"/>
      <c r="AB196" s="800"/>
      <c r="AC196" s="799"/>
      <c r="AD196" s="801"/>
      <c r="AE196" s="801"/>
    </row>
    <row r="197" spans="1:31">
      <c r="A197" s="773"/>
      <c r="B197" s="135"/>
      <c r="C197" s="161"/>
      <c r="D197" s="162"/>
      <c r="E197" s="162"/>
      <c r="F197" s="163"/>
      <c r="G197" s="214"/>
      <c r="H197" s="165"/>
      <c r="I197" s="163"/>
      <c r="J197" s="163"/>
      <c r="K197" s="165"/>
      <c r="L197" s="905"/>
      <c r="M197" s="905"/>
      <c r="N197" s="798"/>
      <c r="O197" s="798"/>
      <c r="P197" s="799"/>
      <c r="Q197" s="799"/>
      <c r="R197" s="800"/>
      <c r="S197" s="800"/>
      <c r="T197" s="799"/>
      <c r="U197" s="801"/>
      <c r="V197" s="801"/>
      <c r="W197" s="797"/>
      <c r="X197" s="798"/>
      <c r="Y197" s="799"/>
      <c r="Z197" s="799"/>
      <c r="AA197" s="800"/>
      <c r="AB197" s="800"/>
      <c r="AC197" s="799"/>
      <c r="AD197" s="801"/>
      <c r="AE197" s="801"/>
    </row>
    <row r="198" spans="1:31">
      <c r="A198" s="773"/>
      <c r="B198" s="135"/>
      <c r="C198" s="161"/>
      <c r="D198" s="162"/>
      <c r="E198" s="162"/>
      <c r="F198" s="163"/>
      <c r="G198" s="214"/>
      <c r="H198" s="165"/>
      <c r="I198" s="163"/>
      <c r="J198" s="163"/>
      <c r="K198" s="165"/>
      <c r="L198" s="905"/>
      <c r="M198" s="905"/>
      <c r="N198" s="798"/>
      <c r="O198" s="798"/>
      <c r="P198" s="799"/>
      <c r="Q198" s="799"/>
      <c r="R198" s="800"/>
      <c r="S198" s="800"/>
      <c r="T198" s="799"/>
      <c r="U198" s="801"/>
      <c r="V198" s="801"/>
      <c r="W198" s="797"/>
      <c r="X198" s="798"/>
      <c r="Y198" s="799"/>
      <c r="Z198" s="799"/>
      <c r="AA198" s="800"/>
      <c r="AB198" s="800"/>
      <c r="AC198" s="799"/>
      <c r="AD198" s="801"/>
      <c r="AE198" s="801"/>
    </row>
    <row r="199" spans="1:31">
      <c r="A199" s="773"/>
      <c r="B199" s="135"/>
      <c r="C199" s="161"/>
      <c r="D199" s="162"/>
      <c r="E199" s="162"/>
      <c r="F199" s="163"/>
      <c r="G199" s="214"/>
      <c r="H199" s="165"/>
      <c r="I199" s="163"/>
      <c r="J199" s="163"/>
      <c r="K199" s="165"/>
      <c r="L199" s="905"/>
      <c r="M199" s="905"/>
      <c r="N199" s="798"/>
      <c r="O199" s="798"/>
      <c r="P199" s="799"/>
      <c r="Q199" s="799"/>
      <c r="R199" s="800"/>
      <c r="S199" s="800"/>
      <c r="T199" s="799"/>
      <c r="U199" s="801"/>
      <c r="V199" s="801"/>
      <c r="W199" s="797"/>
      <c r="X199" s="798"/>
      <c r="Y199" s="799"/>
      <c r="Z199" s="799"/>
      <c r="AA199" s="800"/>
      <c r="AB199" s="800"/>
      <c r="AC199" s="799"/>
      <c r="AD199" s="801"/>
      <c r="AE199" s="801"/>
    </row>
    <row r="200" spans="1:31">
      <c r="A200" s="773"/>
      <c r="B200" s="151"/>
      <c r="C200" s="166"/>
      <c r="D200" s="167"/>
      <c r="E200" s="167"/>
      <c r="F200" s="168"/>
      <c r="G200" s="215"/>
      <c r="H200" s="170"/>
      <c r="I200" s="168"/>
      <c r="J200" s="168"/>
      <c r="K200" s="170"/>
      <c r="L200" s="905"/>
      <c r="M200" s="905"/>
      <c r="N200" s="803"/>
      <c r="O200" s="803"/>
      <c r="P200" s="804"/>
      <c r="Q200" s="804"/>
      <c r="R200" s="805"/>
      <c r="S200" s="805"/>
      <c r="T200" s="804"/>
      <c r="U200" s="806"/>
      <c r="V200" s="806"/>
      <c r="W200" s="802"/>
      <c r="X200" s="803"/>
      <c r="Y200" s="804"/>
      <c r="Z200" s="804"/>
      <c r="AA200" s="805"/>
      <c r="AB200" s="805"/>
      <c r="AC200" s="804"/>
      <c r="AD200" s="806"/>
      <c r="AE200" s="806"/>
    </row>
    <row r="201" spans="1:31">
      <c r="A201" s="773"/>
      <c r="B201" s="135"/>
      <c r="C201" s="161"/>
      <c r="D201" s="162"/>
      <c r="E201" s="162"/>
      <c r="F201" s="163"/>
      <c r="G201" s="214"/>
      <c r="H201" s="165"/>
      <c r="I201" s="163"/>
      <c r="J201" s="163"/>
      <c r="K201" s="165"/>
      <c r="L201" s="905"/>
      <c r="M201" s="905"/>
      <c r="N201" s="902"/>
      <c r="O201" s="730"/>
      <c r="P201" s="730"/>
      <c r="Q201" s="730"/>
      <c r="R201" s="807"/>
      <c r="S201" s="730"/>
      <c r="T201" s="730"/>
      <c r="U201" s="730"/>
      <c r="V201" s="807"/>
      <c r="W201" s="731"/>
      <c r="X201" s="730"/>
      <c r="Y201" s="730"/>
      <c r="Z201" s="730"/>
      <c r="AA201" s="807"/>
      <c r="AB201" s="730"/>
      <c r="AC201" s="730"/>
      <c r="AD201" s="730"/>
      <c r="AE201" s="807"/>
    </row>
    <row r="202" spans="1:31">
      <c r="A202" s="773"/>
      <c r="B202" s="135"/>
      <c r="C202" s="161"/>
      <c r="D202" s="162"/>
      <c r="E202" s="162"/>
      <c r="F202" s="163"/>
      <c r="G202" s="214"/>
      <c r="H202" s="165"/>
      <c r="I202" s="163"/>
      <c r="J202" s="163"/>
      <c r="K202" s="165"/>
      <c r="L202" s="905"/>
      <c r="M202" s="905"/>
      <c r="N202" s="844"/>
      <c r="O202" s="844"/>
      <c r="P202" s="28"/>
      <c r="Q202" s="28"/>
      <c r="R202" s="808"/>
      <c r="S202" s="28"/>
      <c r="T202" s="28"/>
      <c r="U202" s="28"/>
      <c r="V202" s="808"/>
      <c r="W202" s="797"/>
      <c r="X202" s="844"/>
      <c r="Y202" s="28"/>
      <c r="Z202" s="28"/>
      <c r="AA202" s="808"/>
      <c r="AB202" s="28"/>
      <c r="AC202" s="28"/>
      <c r="AD202" s="28"/>
      <c r="AE202" s="808"/>
    </row>
    <row r="203" spans="1:31">
      <c r="A203" s="773"/>
      <c r="B203" s="135"/>
      <c r="C203" s="161"/>
      <c r="D203" s="162"/>
      <c r="E203" s="162"/>
      <c r="F203" s="163"/>
      <c r="G203" s="214"/>
      <c r="H203" s="165"/>
      <c r="I203" s="163"/>
      <c r="J203" s="163"/>
      <c r="K203" s="165"/>
      <c r="L203" s="905"/>
      <c r="M203" s="905"/>
      <c r="N203" s="798"/>
      <c r="O203" s="798"/>
      <c r="P203" s="798"/>
      <c r="Q203" s="809"/>
      <c r="R203" s="810"/>
      <c r="S203" s="798"/>
      <c r="T203" s="798"/>
      <c r="U203" s="809"/>
      <c r="V203" s="810"/>
      <c r="W203" s="797"/>
      <c r="X203" s="798"/>
      <c r="Y203" s="798"/>
      <c r="Z203" s="809"/>
      <c r="AA203" s="810"/>
      <c r="AB203" s="798"/>
      <c r="AC203" s="798"/>
      <c r="AD203" s="809"/>
      <c r="AE203" s="810"/>
    </row>
    <row r="204" spans="1:31">
      <c r="A204" s="773"/>
      <c r="B204" s="135"/>
      <c r="C204" s="161"/>
      <c r="D204" s="162"/>
      <c r="E204" s="162"/>
      <c r="F204" s="163"/>
      <c r="G204" s="214"/>
      <c r="H204" s="165"/>
      <c r="I204" s="163"/>
      <c r="J204" s="163"/>
      <c r="K204" s="165"/>
      <c r="L204" s="905"/>
      <c r="M204" s="905"/>
      <c r="N204" s="757"/>
      <c r="O204" s="757"/>
      <c r="P204" s="757"/>
      <c r="Q204" s="758"/>
      <c r="R204" s="759"/>
      <c r="S204" s="757"/>
      <c r="T204" s="757"/>
      <c r="U204" s="758"/>
      <c r="V204" s="759"/>
      <c r="W204" s="757"/>
      <c r="X204" s="757"/>
      <c r="Y204" s="757"/>
      <c r="Z204" s="758"/>
      <c r="AA204" s="759"/>
      <c r="AB204" s="757"/>
      <c r="AC204" s="757"/>
      <c r="AD204" s="758"/>
      <c r="AE204" s="759"/>
    </row>
    <row r="205" spans="1:31">
      <c r="A205" s="773"/>
      <c r="B205" s="135"/>
      <c r="C205" s="161"/>
      <c r="D205" s="162"/>
      <c r="E205" s="162"/>
      <c r="F205" s="163"/>
      <c r="G205" s="214"/>
      <c r="H205" s="165"/>
      <c r="I205" s="163"/>
      <c r="J205" s="163"/>
      <c r="K205" s="165"/>
      <c r="L205" s="905"/>
      <c r="M205" s="905"/>
      <c r="N205" s="757"/>
      <c r="O205" s="757"/>
      <c r="P205" s="757"/>
      <c r="Q205" s="758"/>
      <c r="R205" s="759"/>
      <c r="S205" s="757"/>
      <c r="T205" s="757"/>
      <c r="U205" s="758"/>
      <c r="V205" s="759"/>
      <c r="W205" s="757"/>
      <c r="X205" s="757"/>
      <c r="Y205" s="757"/>
      <c r="Z205" s="758"/>
      <c r="AA205" s="759"/>
      <c r="AB205" s="757"/>
      <c r="AC205" s="757"/>
      <c r="AD205" s="758"/>
      <c r="AE205" s="759"/>
    </row>
    <row r="206" spans="1:31">
      <c r="A206" s="773"/>
      <c r="B206" s="135"/>
      <c r="C206" s="161"/>
      <c r="D206" s="162"/>
      <c r="E206" s="162"/>
      <c r="F206" s="163"/>
      <c r="G206" s="214"/>
      <c r="H206" s="165"/>
      <c r="I206" s="163"/>
      <c r="J206" s="163"/>
      <c r="K206" s="165"/>
      <c r="L206" s="905"/>
      <c r="M206" s="905"/>
      <c r="N206" s="757"/>
      <c r="O206" s="757"/>
      <c r="P206" s="757"/>
      <c r="Q206" s="758"/>
      <c r="R206" s="759"/>
      <c r="S206" s="757"/>
      <c r="T206" s="757"/>
      <c r="U206" s="758"/>
      <c r="V206" s="759"/>
      <c r="W206" s="757"/>
      <c r="X206" s="757"/>
      <c r="Y206" s="757"/>
      <c r="Z206" s="758"/>
      <c r="AA206" s="759"/>
      <c r="AB206" s="757"/>
      <c r="AC206" s="757"/>
      <c r="AD206" s="758"/>
      <c r="AE206" s="759"/>
    </row>
    <row r="207" spans="1:31">
      <c r="A207" s="773"/>
      <c r="B207" s="135"/>
      <c r="C207" s="161"/>
      <c r="D207" s="162"/>
      <c r="E207" s="162"/>
      <c r="F207" s="163"/>
      <c r="G207" s="214"/>
      <c r="H207" s="165"/>
      <c r="I207" s="163"/>
      <c r="J207" s="163"/>
      <c r="K207" s="165"/>
      <c r="L207" s="905"/>
      <c r="M207" s="905"/>
      <c r="N207" s="757"/>
      <c r="O207" s="757"/>
      <c r="P207" s="757"/>
      <c r="Q207" s="758"/>
      <c r="R207" s="759"/>
      <c r="S207" s="757"/>
      <c r="T207" s="757"/>
      <c r="U207" s="758"/>
      <c r="V207" s="759"/>
      <c r="W207" s="757"/>
      <c r="X207" s="757"/>
      <c r="Y207" s="757"/>
      <c r="Z207" s="758"/>
      <c r="AA207" s="759"/>
      <c r="AB207" s="757"/>
      <c r="AC207" s="757"/>
      <c r="AD207" s="758"/>
      <c r="AE207" s="759"/>
    </row>
    <row r="208" spans="1:31">
      <c r="A208" s="773"/>
      <c r="B208" s="151"/>
      <c r="C208" s="166"/>
      <c r="D208" s="167"/>
      <c r="E208" s="167"/>
      <c r="F208" s="168"/>
      <c r="G208" s="215"/>
      <c r="H208" s="170"/>
      <c r="I208" s="168"/>
      <c r="J208" s="168"/>
      <c r="K208" s="170"/>
      <c r="L208" s="905"/>
      <c r="M208" s="905"/>
      <c r="N208" s="761"/>
      <c r="O208" s="761"/>
      <c r="P208" s="761"/>
      <c r="Q208" s="762"/>
      <c r="R208" s="763"/>
      <c r="S208" s="761"/>
      <c r="T208" s="761"/>
      <c r="U208" s="762"/>
      <c r="V208" s="763"/>
      <c r="W208" s="764"/>
      <c r="X208" s="761"/>
      <c r="Y208" s="761"/>
      <c r="Z208" s="762"/>
      <c r="AA208" s="763"/>
      <c r="AB208" s="761"/>
      <c r="AC208" s="761"/>
      <c r="AD208" s="762"/>
      <c r="AE208" s="763"/>
    </row>
    <row r="209" spans="1:31">
      <c r="A209" s="773"/>
      <c r="B209" s="135"/>
      <c r="C209" s="161"/>
      <c r="D209" s="162"/>
      <c r="E209" s="162"/>
      <c r="F209" s="163"/>
      <c r="G209" s="214"/>
      <c r="H209" s="165"/>
      <c r="I209" s="163"/>
      <c r="J209" s="163"/>
      <c r="K209" s="165"/>
      <c r="L209" s="905"/>
      <c r="M209" s="905"/>
      <c r="N209" s="811"/>
      <c r="O209" s="811"/>
      <c r="P209" s="812"/>
      <c r="Q209" s="812"/>
      <c r="R209" s="813"/>
      <c r="S209" s="813"/>
      <c r="T209" s="812"/>
      <c r="U209" s="814"/>
      <c r="V209" s="814"/>
      <c r="W209" s="811"/>
      <c r="X209" s="811"/>
      <c r="Y209" s="812"/>
      <c r="Z209" s="812"/>
      <c r="AA209" s="813"/>
      <c r="AB209" s="813"/>
      <c r="AC209" s="812"/>
      <c r="AD209" s="814"/>
      <c r="AE209" s="814"/>
    </row>
    <row r="210" spans="1:31">
      <c r="A210" s="773"/>
      <c r="B210" s="135"/>
      <c r="C210" s="161"/>
      <c r="D210" s="162"/>
      <c r="E210" s="162"/>
      <c r="F210" s="163"/>
      <c r="G210" s="214"/>
      <c r="H210" s="165"/>
      <c r="I210" s="163"/>
      <c r="J210" s="163"/>
      <c r="K210" s="161"/>
      <c r="L210" s="905"/>
      <c r="M210" s="905"/>
      <c r="N210" s="757"/>
      <c r="O210" s="757"/>
      <c r="P210" s="757"/>
      <c r="Q210" s="758"/>
      <c r="R210" s="759"/>
      <c r="S210" s="757"/>
      <c r="T210" s="757"/>
      <c r="U210" s="758"/>
      <c r="V210" s="759"/>
      <c r="W210" s="757"/>
      <c r="X210" s="757"/>
      <c r="Y210" s="757"/>
      <c r="Z210" s="758"/>
      <c r="AA210" s="759"/>
      <c r="AB210" s="757"/>
      <c r="AC210" s="757"/>
      <c r="AD210" s="758"/>
      <c r="AE210" s="759"/>
    </row>
    <row r="211" spans="1:31">
      <c r="A211" s="773"/>
      <c r="B211" s="151"/>
      <c r="C211" s="166"/>
      <c r="D211" s="167"/>
      <c r="E211" s="167"/>
      <c r="F211" s="168"/>
      <c r="G211" s="168"/>
      <c r="H211" s="170"/>
      <c r="I211" s="168"/>
      <c r="J211" s="168"/>
      <c r="K211" s="170"/>
      <c r="L211" s="905"/>
      <c r="M211" s="905"/>
      <c r="N211" s="761"/>
      <c r="O211" s="761"/>
      <c r="P211" s="761"/>
      <c r="Q211" s="762"/>
      <c r="R211" s="763"/>
      <c r="S211" s="761"/>
      <c r="T211" s="761"/>
      <c r="U211" s="762"/>
      <c r="V211" s="763"/>
      <c r="W211" s="764"/>
      <c r="X211" s="761"/>
      <c r="Y211" s="761"/>
      <c r="Z211" s="762"/>
      <c r="AA211" s="763"/>
      <c r="AB211" s="761"/>
      <c r="AC211" s="761"/>
      <c r="AD211" s="762"/>
      <c r="AE211" s="763"/>
    </row>
    <row r="212" spans="1:31">
      <c r="A212" s="773"/>
      <c r="B212" s="135"/>
      <c r="C212" s="161"/>
      <c r="D212" s="162"/>
      <c r="E212" s="162"/>
      <c r="F212" s="163"/>
      <c r="G212" s="214"/>
      <c r="H212" s="165"/>
      <c r="I212" s="163"/>
      <c r="J212" s="163"/>
      <c r="K212" s="165"/>
      <c r="L212" s="905"/>
      <c r="M212" s="905"/>
      <c r="N212" s="811"/>
      <c r="O212" s="811"/>
      <c r="P212" s="812"/>
      <c r="Q212" s="812"/>
      <c r="R212" s="813"/>
      <c r="S212" s="813"/>
      <c r="T212" s="812"/>
      <c r="U212" s="814"/>
      <c r="V212" s="814"/>
      <c r="W212" s="811"/>
      <c r="X212" s="811"/>
      <c r="Y212" s="812"/>
      <c r="Z212" s="812"/>
      <c r="AA212" s="813"/>
      <c r="AB212" s="813"/>
      <c r="AC212" s="812"/>
      <c r="AD212" s="814"/>
      <c r="AE212" s="814"/>
    </row>
    <row r="213" spans="1:31">
      <c r="A213" s="773"/>
      <c r="B213" s="135"/>
      <c r="C213" s="161"/>
      <c r="D213" s="162"/>
      <c r="E213" s="162"/>
      <c r="F213" s="163"/>
      <c r="G213" s="214"/>
      <c r="H213" s="165"/>
      <c r="I213" s="163"/>
      <c r="J213" s="163"/>
      <c r="K213" s="161"/>
      <c r="L213" s="905"/>
      <c r="M213" s="905"/>
      <c r="N213" s="757"/>
      <c r="O213" s="757"/>
      <c r="P213" s="757"/>
      <c r="Q213" s="758"/>
      <c r="R213" s="759"/>
      <c r="S213" s="757"/>
      <c r="T213" s="757"/>
      <c r="U213" s="758"/>
      <c r="V213" s="759"/>
      <c r="W213" s="757"/>
      <c r="X213" s="757"/>
      <c r="Y213" s="757"/>
      <c r="Z213" s="758"/>
      <c r="AA213" s="759"/>
      <c r="AB213" s="757"/>
      <c r="AC213" s="757"/>
      <c r="AD213" s="758"/>
      <c r="AE213" s="759"/>
    </row>
    <row r="214" spans="1:31">
      <c r="A214" s="773"/>
      <c r="B214" s="151"/>
      <c r="C214" s="166"/>
      <c r="D214" s="167"/>
      <c r="E214" s="167"/>
      <c r="F214" s="168"/>
      <c r="G214" s="215"/>
      <c r="H214" s="170"/>
      <c r="I214" s="168"/>
      <c r="J214" s="168"/>
      <c r="K214" s="170"/>
      <c r="L214" s="905"/>
      <c r="M214" s="905"/>
      <c r="N214" s="761"/>
      <c r="O214" s="761"/>
      <c r="P214" s="761"/>
      <c r="Q214" s="762"/>
      <c r="R214" s="763"/>
      <c r="S214" s="761"/>
      <c r="T214" s="761"/>
      <c r="U214" s="762"/>
      <c r="V214" s="763"/>
      <c r="W214" s="764"/>
      <c r="X214" s="761"/>
      <c r="Y214" s="761"/>
      <c r="Z214" s="762"/>
      <c r="AA214" s="763"/>
      <c r="AB214" s="761"/>
      <c r="AC214" s="761"/>
      <c r="AD214" s="762"/>
      <c r="AE214" s="763"/>
    </row>
    <row r="215" spans="1:31">
      <c r="A215" s="773"/>
      <c r="B215" s="135"/>
      <c r="C215" s="161"/>
      <c r="D215" s="162"/>
      <c r="E215" s="162"/>
      <c r="F215" s="163"/>
      <c r="G215" s="214"/>
      <c r="H215" s="165"/>
      <c r="I215" s="163"/>
      <c r="J215" s="163"/>
      <c r="K215" s="165"/>
      <c r="L215" s="905"/>
      <c r="M215" s="905"/>
      <c r="N215" s="811"/>
      <c r="O215" s="811"/>
      <c r="P215" s="812"/>
      <c r="Q215" s="812"/>
      <c r="R215" s="813"/>
      <c r="S215" s="813"/>
      <c r="T215" s="812"/>
      <c r="U215" s="814"/>
      <c r="V215" s="814"/>
      <c r="W215" s="811"/>
      <c r="X215" s="811"/>
      <c r="Y215" s="812"/>
      <c r="Z215" s="812"/>
      <c r="AA215" s="813"/>
      <c r="AB215" s="813"/>
      <c r="AC215" s="812"/>
      <c r="AD215" s="814"/>
      <c r="AE215" s="814"/>
    </row>
    <row r="216" spans="1:31">
      <c r="A216" s="773"/>
      <c r="B216" s="135"/>
      <c r="C216" s="161"/>
      <c r="D216" s="162"/>
      <c r="E216" s="162"/>
      <c r="F216" s="163"/>
      <c r="G216" s="214"/>
      <c r="H216" s="165"/>
      <c r="I216" s="163"/>
      <c r="J216" s="163"/>
      <c r="K216" s="161"/>
      <c r="L216" s="905"/>
      <c r="M216" s="905"/>
      <c r="N216" s="757"/>
      <c r="O216" s="757"/>
      <c r="P216" s="757"/>
      <c r="Q216" s="758"/>
      <c r="R216" s="759"/>
      <c r="S216" s="757"/>
      <c r="T216" s="757"/>
      <c r="U216" s="758"/>
      <c r="V216" s="759"/>
      <c r="W216" s="757"/>
      <c r="X216" s="757"/>
      <c r="Y216" s="757"/>
      <c r="Z216" s="758"/>
      <c r="AA216" s="759"/>
      <c r="AB216" s="757"/>
      <c r="AC216" s="757"/>
      <c r="AD216" s="758"/>
      <c r="AE216" s="759"/>
    </row>
    <row r="217" spans="1:31">
      <c r="A217" s="773"/>
      <c r="B217" s="151"/>
      <c r="C217" s="166"/>
      <c r="D217" s="167"/>
      <c r="E217" s="167"/>
      <c r="F217" s="168"/>
      <c r="G217" s="215"/>
      <c r="H217" s="170"/>
      <c r="I217" s="168"/>
      <c r="J217" s="168"/>
      <c r="K217" s="170"/>
      <c r="L217" s="905"/>
      <c r="M217" s="905"/>
      <c r="N217" s="761"/>
      <c r="O217" s="761"/>
      <c r="P217" s="761"/>
      <c r="Q217" s="762"/>
      <c r="R217" s="763"/>
      <c r="S217" s="761"/>
      <c r="T217" s="761"/>
      <c r="U217" s="762"/>
      <c r="V217" s="763"/>
      <c r="W217" s="764"/>
      <c r="X217" s="761"/>
      <c r="Y217" s="761"/>
      <c r="Z217" s="762"/>
      <c r="AA217" s="763"/>
      <c r="AB217" s="761"/>
      <c r="AC217" s="761"/>
      <c r="AD217" s="762"/>
      <c r="AE217" s="763"/>
    </row>
    <row r="218" spans="1:31">
      <c r="A218" s="773"/>
      <c r="B218" s="135"/>
      <c r="C218" s="161"/>
      <c r="D218" s="162"/>
      <c r="E218" s="162"/>
      <c r="F218" s="163"/>
      <c r="G218" s="214"/>
      <c r="H218" s="165"/>
      <c r="I218" s="163"/>
      <c r="J218" s="163"/>
      <c r="K218" s="165"/>
      <c r="L218" s="905"/>
      <c r="M218" s="905"/>
      <c r="N218" s="811"/>
      <c r="O218" s="811"/>
      <c r="P218" s="812"/>
      <c r="Q218" s="812"/>
      <c r="R218" s="813"/>
      <c r="S218" s="813"/>
      <c r="T218" s="812"/>
      <c r="U218" s="814"/>
      <c r="V218" s="814"/>
      <c r="W218" s="811"/>
      <c r="X218" s="811"/>
      <c r="Y218" s="812"/>
      <c r="Z218" s="812"/>
      <c r="AA218" s="813"/>
      <c r="AB218" s="813"/>
      <c r="AC218" s="812"/>
      <c r="AD218" s="814"/>
      <c r="AE218" s="814"/>
    </row>
    <row r="219" spans="1:31">
      <c r="A219" s="773"/>
      <c r="B219" s="135"/>
      <c r="C219" s="161"/>
      <c r="D219" s="162"/>
      <c r="E219" s="162"/>
      <c r="F219" s="163"/>
      <c r="G219" s="214"/>
      <c r="H219" s="165"/>
      <c r="I219" s="163"/>
      <c r="J219" s="163"/>
      <c r="K219" s="161"/>
      <c r="L219" s="905"/>
      <c r="M219" s="905"/>
      <c r="N219" s="757"/>
      <c r="O219" s="757"/>
      <c r="P219" s="757"/>
      <c r="Q219" s="758"/>
      <c r="R219" s="759"/>
      <c r="S219" s="757"/>
      <c r="T219" s="757"/>
      <c r="U219" s="758"/>
      <c r="V219" s="759"/>
      <c r="W219" s="757"/>
      <c r="X219" s="757"/>
      <c r="Y219" s="757"/>
      <c r="Z219" s="758"/>
      <c r="AA219" s="759"/>
      <c r="AB219" s="757"/>
      <c r="AC219" s="757"/>
      <c r="AD219" s="758"/>
      <c r="AE219" s="759"/>
    </row>
    <row r="220" spans="1:31">
      <c r="A220" s="773"/>
      <c r="B220" s="151"/>
      <c r="C220" s="166"/>
      <c r="D220" s="167"/>
      <c r="E220" s="167"/>
      <c r="F220" s="168"/>
      <c r="G220" s="215"/>
      <c r="H220" s="170"/>
      <c r="I220" s="168"/>
      <c r="J220" s="168"/>
      <c r="K220" s="170"/>
      <c r="L220" s="905"/>
      <c r="M220" s="905"/>
      <c r="N220" s="761"/>
      <c r="O220" s="761"/>
      <c r="P220" s="761"/>
      <c r="Q220" s="762"/>
      <c r="R220" s="763"/>
      <c r="S220" s="761"/>
      <c r="T220" s="761"/>
      <c r="U220" s="762"/>
      <c r="V220" s="763"/>
      <c r="W220" s="764"/>
      <c r="X220" s="761"/>
      <c r="Y220" s="761"/>
      <c r="Z220" s="762"/>
      <c r="AA220" s="763"/>
      <c r="AB220" s="761"/>
      <c r="AC220" s="761"/>
      <c r="AD220" s="762"/>
      <c r="AE220" s="763"/>
    </row>
    <row r="221" spans="1:31">
      <c r="A221" s="773"/>
      <c r="B221" s="135"/>
      <c r="C221" s="161"/>
      <c r="D221" s="162"/>
      <c r="E221" s="162"/>
      <c r="F221" s="163"/>
      <c r="G221" s="214"/>
      <c r="H221" s="165"/>
      <c r="I221" s="163"/>
      <c r="J221" s="163"/>
      <c r="K221" s="165"/>
      <c r="L221" s="905"/>
      <c r="M221" s="905"/>
      <c r="N221" s="811"/>
      <c r="O221" s="811"/>
      <c r="P221" s="812"/>
      <c r="Q221" s="812"/>
      <c r="R221" s="813"/>
      <c r="S221" s="813"/>
      <c r="T221" s="812"/>
      <c r="U221" s="814"/>
      <c r="V221" s="814"/>
      <c r="W221" s="811"/>
      <c r="X221" s="811"/>
      <c r="Y221" s="812"/>
      <c r="Z221" s="812"/>
      <c r="AA221" s="813"/>
      <c r="AB221" s="813"/>
      <c r="AC221" s="812"/>
      <c r="AD221" s="814"/>
      <c r="AE221" s="814"/>
    </row>
    <row r="222" spans="1:31">
      <c r="A222" s="773"/>
      <c r="B222" s="135"/>
      <c r="C222" s="161"/>
      <c r="D222" s="162"/>
      <c r="E222" s="162"/>
      <c r="F222" s="163"/>
      <c r="G222" s="214"/>
      <c r="H222" s="165"/>
      <c r="I222" s="163"/>
      <c r="J222" s="163"/>
      <c r="K222" s="165"/>
      <c r="L222" s="905"/>
      <c r="M222" s="905"/>
      <c r="N222" s="757"/>
      <c r="O222" s="757"/>
      <c r="P222" s="757"/>
      <c r="Q222" s="758"/>
      <c r="R222" s="759"/>
      <c r="S222" s="757"/>
      <c r="T222" s="757"/>
      <c r="U222" s="758"/>
      <c r="V222" s="759"/>
      <c r="W222" s="757"/>
      <c r="X222" s="757"/>
      <c r="Y222" s="757"/>
      <c r="Z222" s="758"/>
      <c r="AA222" s="759"/>
      <c r="AB222" s="757"/>
      <c r="AC222" s="757"/>
      <c r="AD222" s="758"/>
      <c r="AE222" s="759"/>
    </row>
    <row r="223" spans="1:31">
      <c r="A223" s="773"/>
      <c r="B223" s="151"/>
      <c r="C223" s="166"/>
      <c r="D223" s="167"/>
      <c r="E223" s="167"/>
      <c r="F223" s="168"/>
      <c r="G223" s="215"/>
      <c r="H223" s="170"/>
      <c r="I223" s="168"/>
      <c r="J223" s="168"/>
      <c r="K223" s="170"/>
      <c r="L223" s="905"/>
      <c r="M223" s="905"/>
      <c r="N223" s="761"/>
      <c r="O223" s="761"/>
      <c r="P223" s="761"/>
      <c r="Q223" s="762"/>
      <c r="R223" s="763"/>
      <c r="S223" s="761"/>
      <c r="T223" s="761"/>
      <c r="U223" s="762"/>
      <c r="V223" s="763"/>
      <c r="W223" s="764"/>
      <c r="X223" s="761"/>
      <c r="Y223" s="761"/>
      <c r="Z223" s="762"/>
      <c r="AA223" s="763"/>
      <c r="AB223" s="761"/>
      <c r="AC223" s="761"/>
      <c r="AD223" s="762"/>
      <c r="AE223" s="763"/>
    </row>
    <row r="224" spans="1:31">
      <c r="A224" s="773"/>
      <c r="B224" s="135"/>
      <c r="C224" s="161"/>
      <c r="D224" s="162"/>
      <c r="E224" s="162"/>
      <c r="F224" s="163"/>
      <c r="G224" s="214"/>
      <c r="H224" s="165"/>
      <c r="I224" s="163"/>
      <c r="J224" s="163"/>
      <c r="K224" s="165"/>
      <c r="L224" s="905"/>
      <c r="M224" s="905"/>
      <c r="N224" s="811"/>
      <c r="O224" s="811"/>
      <c r="P224" s="812"/>
      <c r="Q224" s="812"/>
      <c r="R224" s="813"/>
      <c r="S224" s="813"/>
      <c r="T224" s="812"/>
      <c r="U224" s="814"/>
      <c r="V224" s="814"/>
      <c r="W224" s="811"/>
      <c r="X224" s="811"/>
      <c r="Y224" s="812"/>
      <c r="Z224" s="812"/>
      <c r="AA224" s="813"/>
      <c r="AB224" s="813"/>
      <c r="AC224" s="812"/>
      <c r="AD224" s="814"/>
      <c r="AE224" s="814"/>
    </row>
    <row r="225" spans="1:31">
      <c r="A225" s="773"/>
      <c r="B225" s="135"/>
      <c r="C225" s="161"/>
      <c r="D225" s="162"/>
      <c r="E225" s="162"/>
      <c r="F225" s="163"/>
      <c r="G225" s="214"/>
      <c r="H225" s="165"/>
      <c r="I225" s="163"/>
      <c r="J225" s="163"/>
      <c r="K225" s="161"/>
      <c r="L225" s="905"/>
      <c r="M225" s="905"/>
      <c r="N225" s="757"/>
      <c r="O225" s="757"/>
      <c r="P225" s="757"/>
      <c r="Q225" s="758"/>
      <c r="R225" s="759"/>
      <c r="S225" s="757"/>
      <c r="T225" s="757"/>
      <c r="U225" s="758"/>
      <c r="V225" s="759"/>
      <c r="W225" s="757"/>
      <c r="X225" s="757"/>
      <c r="Y225" s="757"/>
      <c r="Z225" s="758"/>
      <c r="AA225" s="759"/>
      <c r="AB225" s="757"/>
      <c r="AC225" s="757"/>
      <c r="AD225" s="758"/>
      <c r="AE225" s="759"/>
    </row>
    <row r="226" spans="1:31">
      <c r="A226" s="773"/>
      <c r="B226" s="151"/>
      <c r="C226" s="166"/>
      <c r="D226" s="167"/>
      <c r="E226" s="167"/>
      <c r="F226" s="168"/>
      <c r="G226" s="215"/>
      <c r="H226" s="170"/>
      <c r="I226" s="168"/>
      <c r="J226" s="168"/>
      <c r="K226" s="170"/>
      <c r="L226" s="905"/>
      <c r="M226" s="905"/>
      <c r="N226" s="761"/>
      <c r="O226" s="761"/>
      <c r="P226" s="761"/>
      <c r="Q226" s="762"/>
      <c r="R226" s="763"/>
      <c r="S226" s="761"/>
      <c r="T226" s="761"/>
      <c r="U226" s="762"/>
      <c r="V226" s="763"/>
      <c r="W226" s="764"/>
      <c r="X226" s="761"/>
      <c r="Y226" s="761"/>
      <c r="Z226" s="762"/>
      <c r="AA226" s="763"/>
      <c r="AB226" s="761"/>
      <c r="AC226" s="761"/>
      <c r="AD226" s="762"/>
      <c r="AE226" s="763"/>
    </row>
    <row r="227" spans="1:31">
      <c r="A227" s="773"/>
      <c r="B227" s="135"/>
      <c r="C227" s="161"/>
      <c r="D227" s="162"/>
      <c r="E227" s="162"/>
      <c r="F227" s="163"/>
      <c r="G227" s="214"/>
      <c r="H227" s="165"/>
      <c r="I227" s="163"/>
      <c r="J227" s="163"/>
      <c r="K227" s="161"/>
      <c r="L227" s="905"/>
      <c r="M227" s="905"/>
      <c r="N227" s="811"/>
      <c r="O227" s="811"/>
      <c r="P227" s="812"/>
      <c r="Q227" s="812"/>
      <c r="R227" s="813"/>
      <c r="S227" s="813"/>
      <c r="T227" s="812"/>
      <c r="U227" s="814"/>
      <c r="V227" s="814"/>
      <c r="W227" s="811"/>
      <c r="X227" s="811"/>
      <c r="Y227" s="812"/>
      <c r="Z227" s="812"/>
      <c r="AA227" s="813"/>
      <c r="AB227" s="813"/>
      <c r="AC227" s="812"/>
      <c r="AD227" s="814"/>
      <c r="AE227" s="814"/>
    </row>
    <row r="228" spans="1:31">
      <c r="A228" s="773"/>
      <c r="B228" s="135"/>
      <c r="C228" s="161"/>
      <c r="D228" s="162"/>
      <c r="E228" s="162"/>
      <c r="F228" s="163"/>
      <c r="G228" s="214"/>
      <c r="H228" s="165"/>
      <c r="I228" s="163"/>
      <c r="J228" s="163"/>
      <c r="K228" s="161"/>
      <c r="L228" s="905"/>
      <c r="M228" s="905"/>
      <c r="N228" s="757"/>
      <c r="O228" s="757"/>
      <c r="P228" s="757"/>
      <c r="Q228" s="758"/>
      <c r="R228" s="759"/>
      <c r="S228" s="757"/>
      <c r="T228" s="757"/>
      <c r="U228" s="758"/>
      <c r="V228" s="759"/>
      <c r="W228" s="757"/>
      <c r="X228" s="757"/>
      <c r="Y228" s="757"/>
      <c r="Z228" s="758"/>
      <c r="AA228" s="759"/>
      <c r="AB228" s="757"/>
      <c r="AC228" s="757"/>
      <c r="AD228" s="758"/>
      <c r="AE228" s="759"/>
    </row>
    <row r="229" spans="1:31">
      <c r="A229" s="773"/>
      <c r="B229" s="151"/>
      <c r="C229" s="166"/>
      <c r="D229" s="167"/>
      <c r="E229" s="167"/>
      <c r="F229" s="168"/>
      <c r="G229" s="215"/>
      <c r="H229" s="170"/>
      <c r="I229" s="168"/>
      <c r="J229" s="168"/>
      <c r="K229" s="166"/>
      <c r="L229" s="905"/>
      <c r="M229" s="905"/>
      <c r="N229" s="761"/>
      <c r="O229" s="761"/>
      <c r="P229" s="761"/>
      <c r="Q229" s="762"/>
      <c r="R229" s="763"/>
      <c r="S229" s="761"/>
      <c r="T229" s="761"/>
      <c r="U229" s="762"/>
      <c r="V229" s="763"/>
      <c r="W229" s="764"/>
      <c r="X229" s="761"/>
      <c r="Y229" s="761"/>
      <c r="Z229" s="762"/>
      <c r="AA229" s="763"/>
      <c r="AB229" s="761"/>
      <c r="AC229" s="761"/>
      <c r="AD229" s="762"/>
      <c r="AE229" s="763"/>
    </row>
    <row r="230" spans="1:31">
      <c r="A230" s="773"/>
      <c r="B230" s="135"/>
      <c r="C230" s="161"/>
      <c r="D230" s="162"/>
      <c r="E230" s="162"/>
      <c r="F230" s="163"/>
      <c r="G230" s="214"/>
      <c r="H230" s="165"/>
      <c r="I230" s="163"/>
      <c r="J230" s="163"/>
      <c r="K230" s="165"/>
      <c r="L230" s="905"/>
      <c r="M230" s="905"/>
      <c r="N230" s="811"/>
      <c r="O230" s="811"/>
      <c r="P230" s="812"/>
      <c r="Q230" s="812"/>
      <c r="R230" s="813"/>
      <c r="S230" s="813"/>
      <c r="T230" s="812"/>
      <c r="U230" s="814"/>
      <c r="V230" s="814"/>
      <c r="W230" s="811"/>
      <c r="X230" s="811"/>
      <c r="Y230" s="812"/>
      <c r="Z230" s="812"/>
      <c r="AA230" s="813"/>
      <c r="AB230" s="813"/>
      <c r="AC230" s="812"/>
      <c r="AD230" s="814"/>
      <c r="AE230" s="814"/>
    </row>
    <row r="231" spans="1:31">
      <c r="A231" s="773"/>
      <c r="B231" s="135"/>
      <c r="C231" s="161"/>
      <c r="D231" s="162"/>
      <c r="E231" s="162"/>
      <c r="F231" s="163"/>
      <c r="G231" s="214"/>
      <c r="H231" s="165"/>
      <c r="I231" s="163"/>
      <c r="J231" s="163"/>
      <c r="K231" s="165"/>
      <c r="L231" s="905"/>
      <c r="M231" s="905"/>
      <c r="N231" s="757"/>
      <c r="O231" s="757"/>
      <c r="P231" s="757"/>
      <c r="Q231" s="758"/>
      <c r="R231" s="759"/>
      <c r="S231" s="757"/>
      <c r="T231" s="757"/>
      <c r="U231" s="758"/>
      <c r="V231" s="759"/>
      <c r="W231" s="757"/>
      <c r="X231" s="757"/>
      <c r="Y231" s="757"/>
      <c r="Z231" s="758"/>
      <c r="AA231" s="759"/>
      <c r="AB231" s="757"/>
      <c r="AC231" s="757"/>
      <c r="AD231" s="758"/>
      <c r="AE231" s="759"/>
    </row>
    <row r="232" spans="1:31">
      <c r="A232" s="838"/>
      <c r="B232" s="151"/>
      <c r="C232" s="166"/>
      <c r="D232" s="167"/>
      <c r="E232" s="167"/>
      <c r="F232" s="168"/>
      <c r="G232" s="215"/>
      <c r="H232" s="170"/>
      <c r="I232" s="168"/>
      <c r="J232" s="168"/>
      <c r="K232" s="170"/>
      <c r="L232" s="905"/>
      <c r="M232" s="905"/>
      <c r="N232" s="761"/>
      <c r="O232" s="761"/>
      <c r="P232" s="761"/>
      <c r="Q232" s="762"/>
      <c r="R232" s="763"/>
      <c r="S232" s="761"/>
      <c r="T232" s="761"/>
      <c r="U232" s="762"/>
      <c r="V232" s="763"/>
      <c r="W232" s="764"/>
      <c r="X232" s="761"/>
      <c r="Y232" s="761"/>
      <c r="Z232" s="762"/>
      <c r="AA232" s="763"/>
      <c r="AB232" s="761"/>
      <c r="AC232" s="761"/>
      <c r="AD232" s="762"/>
      <c r="AE232" s="763"/>
    </row>
    <row r="233" spans="1:31">
      <c r="A233" s="851"/>
      <c r="B233" s="831"/>
      <c r="C233" s="832"/>
      <c r="D233" s="850"/>
      <c r="E233" s="850"/>
      <c r="F233" s="833"/>
      <c r="G233" s="214"/>
      <c r="H233" s="834"/>
      <c r="I233" s="833"/>
      <c r="J233" s="163"/>
      <c r="K233" s="834"/>
      <c r="L233" s="905"/>
      <c r="M233" s="905"/>
      <c r="N233" s="901"/>
      <c r="O233" s="793"/>
      <c r="P233" s="794"/>
      <c r="Q233" s="794"/>
      <c r="R233" s="795"/>
      <c r="S233" s="795"/>
      <c r="T233" s="794"/>
      <c r="U233" s="796"/>
      <c r="V233" s="796"/>
      <c r="W233" s="792"/>
      <c r="X233" s="793"/>
      <c r="Y233" s="794"/>
      <c r="Z233" s="794"/>
      <c r="AA233" s="795"/>
      <c r="AB233" s="795"/>
      <c r="AC233" s="794"/>
      <c r="AD233" s="796"/>
      <c r="AE233" s="796"/>
    </row>
    <row r="234" spans="1:31">
      <c r="A234" s="773"/>
      <c r="B234" s="135"/>
      <c r="C234" s="161"/>
      <c r="D234" s="162"/>
      <c r="E234" s="162"/>
      <c r="F234" s="163"/>
      <c r="G234" s="214"/>
      <c r="H234" s="165"/>
      <c r="I234" s="163"/>
      <c r="J234" s="163"/>
      <c r="K234" s="165"/>
      <c r="L234" s="905"/>
      <c r="M234" s="905"/>
      <c r="N234" s="798"/>
      <c r="O234" s="798"/>
      <c r="P234" s="799"/>
      <c r="Q234" s="799"/>
      <c r="R234" s="800"/>
      <c r="S234" s="800"/>
      <c r="T234" s="799"/>
      <c r="U234" s="801"/>
      <c r="V234" s="801"/>
      <c r="W234" s="797"/>
      <c r="X234" s="798"/>
      <c r="Y234" s="799"/>
      <c r="Z234" s="799"/>
      <c r="AA234" s="800"/>
      <c r="AB234" s="800"/>
      <c r="AC234" s="799"/>
      <c r="AD234" s="801"/>
      <c r="AE234" s="801"/>
    </row>
    <row r="235" spans="1:31">
      <c r="A235" s="773"/>
      <c r="B235" s="135"/>
      <c r="C235" s="161"/>
      <c r="D235" s="162"/>
      <c r="E235" s="162"/>
      <c r="F235" s="163"/>
      <c r="G235" s="214"/>
      <c r="H235" s="165"/>
      <c r="I235" s="163"/>
      <c r="J235" s="163"/>
      <c r="K235" s="165"/>
      <c r="L235" s="905"/>
      <c r="M235" s="905"/>
      <c r="N235" s="798"/>
      <c r="O235" s="798"/>
      <c r="P235" s="799"/>
      <c r="Q235" s="799"/>
      <c r="R235" s="800"/>
      <c r="S235" s="800"/>
      <c r="T235" s="799"/>
      <c r="U235" s="801"/>
      <c r="V235" s="801"/>
      <c r="W235" s="797"/>
      <c r="X235" s="798"/>
      <c r="Y235" s="799"/>
      <c r="Z235" s="799"/>
      <c r="AA235" s="800"/>
      <c r="AB235" s="800"/>
      <c r="AC235" s="799"/>
      <c r="AD235" s="801"/>
      <c r="AE235" s="801"/>
    </row>
    <row r="236" spans="1:31">
      <c r="A236" s="773"/>
      <c r="B236" s="135"/>
      <c r="C236" s="161"/>
      <c r="D236" s="162"/>
      <c r="E236" s="162"/>
      <c r="F236" s="163"/>
      <c r="G236" s="214"/>
      <c r="H236" s="165"/>
      <c r="I236" s="163"/>
      <c r="J236" s="163"/>
      <c r="K236" s="165"/>
      <c r="L236" s="905"/>
      <c r="M236" s="905"/>
      <c r="N236" s="798"/>
      <c r="O236" s="798"/>
      <c r="P236" s="799"/>
      <c r="Q236" s="799"/>
      <c r="R236" s="800"/>
      <c r="S236" s="800"/>
      <c r="T236" s="799"/>
      <c r="U236" s="801"/>
      <c r="V236" s="801"/>
      <c r="W236" s="797"/>
      <c r="X236" s="798"/>
      <c r="Y236" s="799"/>
      <c r="Z236" s="799"/>
      <c r="AA236" s="800"/>
      <c r="AB236" s="800"/>
      <c r="AC236" s="799"/>
      <c r="AD236" s="801"/>
      <c r="AE236" s="801"/>
    </row>
    <row r="237" spans="1:31">
      <c r="A237" s="773"/>
      <c r="B237" s="135"/>
      <c r="C237" s="161"/>
      <c r="D237" s="162"/>
      <c r="E237" s="162"/>
      <c r="F237" s="163"/>
      <c r="G237" s="214"/>
      <c r="H237" s="165"/>
      <c r="I237" s="163"/>
      <c r="J237" s="163"/>
      <c r="K237" s="165"/>
      <c r="L237" s="905"/>
      <c r="M237" s="905"/>
      <c r="N237" s="798"/>
      <c r="O237" s="798"/>
      <c r="P237" s="799"/>
      <c r="Q237" s="799"/>
      <c r="R237" s="800"/>
      <c r="S237" s="800"/>
      <c r="T237" s="799"/>
      <c r="U237" s="801"/>
      <c r="V237" s="801"/>
      <c r="W237" s="797"/>
      <c r="X237" s="798"/>
      <c r="Y237" s="799"/>
      <c r="Z237" s="799"/>
      <c r="AA237" s="800"/>
      <c r="AB237" s="800"/>
      <c r="AC237" s="799"/>
      <c r="AD237" s="801"/>
      <c r="AE237" s="801"/>
    </row>
    <row r="238" spans="1:31">
      <c r="A238" s="773"/>
      <c r="B238" s="151"/>
      <c r="C238" s="166"/>
      <c r="D238" s="167"/>
      <c r="E238" s="167"/>
      <c r="F238" s="168"/>
      <c r="G238" s="215"/>
      <c r="H238" s="170"/>
      <c r="I238" s="168"/>
      <c r="J238" s="168"/>
      <c r="K238" s="170"/>
      <c r="L238" s="905"/>
      <c r="M238" s="905"/>
      <c r="N238" s="803"/>
      <c r="O238" s="803"/>
      <c r="P238" s="804"/>
      <c r="Q238" s="804"/>
      <c r="R238" s="805"/>
      <c r="S238" s="805"/>
      <c r="T238" s="804"/>
      <c r="U238" s="806"/>
      <c r="V238" s="806"/>
      <c r="W238" s="802"/>
      <c r="X238" s="803"/>
      <c r="Y238" s="804"/>
      <c r="Z238" s="804"/>
      <c r="AA238" s="805"/>
      <c r="AB238" s="805"/>
      <c r="AC238" s="804"/>
      <c r="AD238" s="806"/>
      <c r="AE238" s="806"/>
    </row>
    <row r="239" spans="1:31">
      <c r="A239" s="773"/>
      <c r="B239" s="135"/>
      <c r="C239" s="161"/>
      <c r="D239" s="162"/>
      <c r="E239" s="162"/>
      <c r="F239" s="163"/>
      <c r="G239" s="214"/>
      <c r="H239" s="165"/>
      <c r="I239" s="163"/>
      <c r="J239" s="163"/>
      <c r="K239" s="165"/>
      <c r="L239" s="905"/>
      <c r="M239" s="905"/>
      <c r="N239" s="902"/>
      <c r="O239" s="730"/>
      <c r="P239" s="730"/>
      <c r="Q239" s="730"/>
      <c r="R239" s="807"/>
      <c r="S239" s="730"/>
      <c r="T239" s="730"/>
      <c r="U239" s="730"/>
      <c r="V239" s="807"/>
      <c r="W239" s="731"/>
      <c r="X239" s="730"/>
      <c r="Y239" s="730"/>
      <c r="Z239" s="730"/>
      <c r="AA239" s="807"/>
      <c r="AB239" s="730"/>
      <c r="AC239" s="730"/>
      <c r="AD239" s="730"/>
      <c r="AE239" s="807"/>
    </row>
    <row r="240" spans="1:31">
      <c r="A240" s="773"/>
      <c r="B240" s="135"/>
      <c r="C240" s="161"/>
      <c r="D240" s="162"/>
      <c r="E240" s="162"/>
      <c r="F240" s="163"/>
      <c r="G240" s="214"/>
      <c r="H240" s="165"/>
      <c r="I240" s="163"/>
      <c r="J240" s="163"/>
      <c r="K240" s="165"/>
      <c r="L240" s="905"/>
      <c r="M240" s="905"/>
      <c r="N240" s="844"/>
      <c r="O240" s="844"/>
      <c r="P240" s="28"/>
      <c r="Q240" s="28"/>
      <c r="R240" s="808"/>
      <c r="S240" s="28"/>
      <c r="T240" s="28"/>
      <c r="U240" s="28"/>
      <c r="V240" s="808"/>
      <c r="W240" s="797"/>
      <c r="X240" s="844"/>
      <c r="Y240" s="28"/>
      <c r="Z240" s="28"/>
      <c r="AA240" s="808"/>
      <c r="AB240" s="28"/>
      <c r="AC240" s="28"/>
      <c r="AD240" s="28"/>
      <c r="AE240" s="808"/>
    </row>
    <row r="241" spans="1:31">
      <c r="A241" s="773"/>
      <c r="B241" s="135"/>
      <c r="C241" s="161"/>
      <c r="D241" s="162"/>
      <c r="E241" s="162"/>
      <c r="F241" s="163"/>
      <c r="G241" s="214"/>
      <c r="H241" s="165"/>
      <c r="I241" s="163"/>
      <c r="J241" s="163"/>
      <c r="K241" s="165"/>
      <c r="L241" s="905"/>
      <c r="M241" s="905"/>
      <c r="N241" s="798"/>
      <c r="O241" s="798"/>
      <c r="P241" s="798"/>
      <c r="Q241" s="809"/>
      <c r="R241" s="810"/>
      <c r="S241" s="798"/>
      <c r="T241" s="798"/>
      <c r="U241" s="809"/>
      <c r="V241" s="810"/>
      <c r="W241" s="797"/>
      <c r="X241" s="798"/>
      <c r="Y241" s="798"/>
      <c r="Z241" s="809"/>
      <c r="AA241" s="810"/>
      <c r="AB241" s="798"/>
      <c r="AC241" s="798"/>
      <c r="AD241" s="809"/>
      <c r="AE241" s="810"/>
    </row>
    <row r="242" spans="1:31">
      <c r="A242" s="773"/>
      <c r="B242" s="135"/>
      <c r="C242" s="161"/>
      <c r="D242" s="162"/>
      <c r="E242" s="162"/>
      <c r="F242" s="163"/>
      <c r="G242" s="214"/>
      <c r="H242" s="165"/>
      <c r="I242" s="163"/>
      <c r="J242" s="163"/>
      <c r="K242" s="165"/>
      <c r="L242" s="905"/>
      <c r="M242" s="905"/>
      <c r="N242" s="757"/>
      <c r="O242" s="757"/>
      <c r="P242" s="757"/>
      <c r="Q242" s="758"/>
      <c r="R242" s="759"/>
      <c r="S242" s="757"/>
      <c r="T242" s="757"/>
      <c r="U242" s="758"/>
      <c r="V242" s="759"/>
      <c r="W242" s="757"/>
      <c r="X242" s="757"/>
      <c r="Y242" s="757"/>
      <c r="Z242" s="758"/>
      <c r="AA242" s="759"/>
      <c r="AB242" s="757"/>
      <c r="AC242" s="757"/>
      <c r="AD242" s="758"/>
      <c r="AE242" s="759"/>
    </row>
    <row r="243" spans="1:31">
      <c r="A243" s="773"/>
      <c r="B243" s="135"/>
      <c r="C243" s="161"/>
      <c r="D243" s="162"/>
      <c r="E243" s="162"/>
      <c r="F243" s="163"/>
      <c r="G243" s="214"/>
      <c r="H243" s="165"/>
      <c r="I243" s="163"/>
      <c r="J243" s="163"/>
      <c r="K243" s="165"/>
      <c r="L243" s="905"/>
      <c r="M243" s="905"/>
      <c r="N243" s="757"/>
      <c r="O243" s="757"/>
      <c r="P243" s="757"/>
      <c r="Q243" s="758"/>
      <c r="R243" s="759"/>
      <c r="S243" s="757"/>
      <c r="T243" s="757"/>
      <c r="U243" s="758"/>
      <c r="V243" s="759"/>
      <c r="W243" s="757"/>
      <c r="X243" s="757"/>
      <c r="Y243" s="757"/>
      <c r="Z243" s="758"/>
      <c r="AA243" s="759"/>
      <c r="AB243" s="757"/>
      <c r="AC243" s="757"/>
      <c r="AD243" s="758"/>
      <c r="AE243" s="759"/>
    </row>
    <row r="244" spans="1:31">
      <c r="A244" s="773"/>
      <c r="B244" s="135"/>
      <c r="C244" s="161"/>
      <c r="D244" s="162"/>
      <c r="E244" s="162"/>
      <c r="F244" s="163"/>
      <c r="G244" s="214"/>
      <c r="H244" s="165"/>
      <c r="I244" s="163"/>
      <c r="J244" s="163"/>
      <c r="K244" s="165"/>
      <c r="L244" s="905"/>
      <c r="M244" s="905"/>
      <c r="N244" s="757"/>
      <c r="O244" s="757"/>
      <c r="P244" s="757"/>
      <c r="Q244" s="758"/>
      <c r="R244" s="759"/>
      <c r="S244" s="757"/>
      <c r="T244" s="757"/>
      <c r="U244" s="758"/>
      <c r="V244" s="759"/>
      <c r="W244" s="757"/>
      <c r="X244" s="757"/>
      <c r="Y244" s="757"/>
      <c r="Z244" s="758"/>
      <c r="AA244" s="759"/>
      <c r="AB244" s="757"/>
      <c r="AC244" s="757"/>
      <c r="AD244" s="758"/>
      <c r="AE244" s="759"/>
    </row>
    <row r="245" spans="1:31">
      <c r="A245" s="773"/>
      <c r="B245" s="135"/>
      <c r="C245" s="161"/>
      <c r="D245" s="162"/>
      <c r="E245" s="162"/>
      <c r="F245" s="163"/>
      <c r="G245" s="214"/>
      <c r="H245" s="165"/>
      <c r="I245" s="163"/>
      <c r="J245" s="163"/>
      <c r="K245" s="165"/>
      <c r="L245" s="905"/>
      <c r="M245" s="905"/>
      <c r="N245" s="757"/>
      <c r="O245" s="757"/>
      <c r="P245" s="757"/>
      <c r="Q245" s="758"/>
      <c r="R245" s="759"/>
      <c r="S245" s="757"/>
      <c r="T245" s="757"/>
      <c r="U245" s="758"/>
      <c r="V245" s="759"/>
      <c r="W245" s="757"/>
      <c r="X245" s="757"/>
      <c r="Y245" s="757"/>
      <c r="Z245" s="758"/>
      <c r="AA245" s="759"/>
      <c r="AB245" s="757"/>
      <c r="AC245" s="757"/>
      <c r="AD245" s="758"/>
      <c r="AE245" s="759"/>
    </row>
    <row r="246" spans="1:31">
      <c r="A246" s="773"/>
      <c r="B246" s="151"/>
      <c r="C246" s="166"/>
      <c r="D246" s="167"/>
      <c r="E246" s="167"/>
      <c r="F246" s="168"/>
      <c r="G246" s="215"/>
      <c r="H246" s="170"/>
      <c r="I246" s="168"/>
      <c r="J246" s="168"/>
      <c r="K246" s="170"/>
      <c r="L246" s="905"/>
      <c r="M246" s="905"/>
      <c r="N246" s="761"/>
      <c r="O246" s="761"/>
      <c r="P246" s="761"/>
      <c r="Q246" s="762"/>
      <c r="R246" s="763"/>
      <c r="S246" s="761"/>
      <c r="T246" s="761"/>
      <c r="U246" s="762"/>
      <c r="V246" s="763"/>
      <c r="W246" s="764"/>
      <c r="X246" s="761"/>
      <c r="Y246" s="761"/>
      <c r="Z246" s="762"/>
      <c r="AA246" s="763"/>
      <c r="AB246" s="761"/>
      <c r="AC246" s="761"/>
      <c r="AD246" s="762"/>
      <c r="AE246" s="763"/>
    </row>
    <row r="247" spans="1:31">
      <c r="A247" s="773"/>
      <c r="B247" s="135"/>
      <c r="C247" s="161"/>
      <c r="D247" s="162"/>
      <c r="E247" s="162"/>
      <c r="F247" s="163"/>
      <c r="G247" s="214"/>
      <c r="H247" s="165"/>
      <c r="I247" s="163"/>
      <c r="J247" s="163"/>
      <c r="K247" s="165"/>
      <c r="L247" s="905"/>
      <c r="M247" s="905"/>
      <c r="N247" s="811"/>
      <c r="O247" s="811"/>
      <c r="P247" s="812"/>
      <c r="Q247" s="812"/>
      <c r="R247" s="813"/>
      <c r="S247" s="813"/>
      <c r="T247" s="812"/>
      <c r="U247" s="814"/>
      <c r="V247" s="814"/>
      <c r="W247" s="811"/>
      <c r="X247" s="811"/>
      <c r="Y247" s="812"/>
      <c r="Z247" s="812"/>
      <c r="AA247" s="813"/>
      <c r="AB247" s="813"/>
      <c r="AC247" s="812"/>
      <c r="AD247" s="814"/>
      <c r="AE247" s="814"/>
    </row>
    <row r="248" spans="1:31">
      <c r="A248" s="773"/>
      <c r="B248" s="135"/>
      <c r="C248" s="161"/>
      <c r="D248" s="162"/>
      <c r="E248" s="162"/>
      <c r="F248" s="163"/>
      <c r="G248" s="214"/>
      <c r="H248" s="165"/>
      <c r="I248" s="163"/>
      <c r="J248" s="163"/>
      <c r="K248" s="161"/>
      <c r="L248" s="905"/>
      <c r="M248" s="905"/>
      <c r="N248" s="757"/>
      <c r="O248" s="757"/>
      <c r="P248" s="757"/>
      <c r="Q248" s="758"/>
      <c r="R248" s="759"/>
      <c r="S248" s="757"/>
      <c r="T248" s="757"/>
      <c r="U248" s="758"/>
      <c r="V248" s="759"/>
      <c r="W248" s="757"/>
      <c r="X248" s="757"/>
      <c r="Y248" s="757"/>
      <c r="Z248" s="758"/>
      <c r="AA248" s="759"/>
      <c r="AB248" s="757"/>
      <c r="AC248" s="757"/>
      <c r="AD248" s="758"/>
      <c r="AE248" s="759"/>
    </row>
    <row r="249" spans="1:31">
      <c r="A249" s="773"/>
      <c r="B249" s="151"/>
      <c r="C249" s="166"/>
      <c r="D249" s="167"/>
      <c r="E249" s="167"/>
      <c r="F249" s="168"/>
      <c r="G249" s="168"/>
      <c r="H249" s="170"/>
      <c r="I249" s="168"/>
      <c r="J249" s="168"/>
      <c r="K249" s="170"/>
      <c r="L249" s="905"/>
      <c r="M249" s="905"/>
      <c r="N249" s="761"/>
      <c r="O249" s="761"/>
      <c r="P249" s="761"/>
      <c r="Q249" s="762"/>
      <c r="R249" s="763"/>
      <c r="S249" s="761"/>
      <c r="T249" s="761"/>
      <c r="U249" s="762"/>
      <c r="V249" s="763"/>
      <c r="W249" s="764"/>
      <c r="X249" s="761"/>
      <c r="Y249" s="761"/>
      <c r="Z249" s="762"/>
      <c r="AA249" s="763"/>
      <c r="AB249" s="761"/>
      <c r="AC249" s="761"/>
      <c r="AD249" s="762"/>
      <c r="AE249" s="763"/>
    </row>
    <row r="250" spans="1:31">
      <c r="A250" s="773"/>
      <c r="B250" s="135"/>
      <c r="C250" s="161"/>
      <c r="D250" s="162"/>
      <c r="E250" s="162"/>
      <c r="F250" s="163"/>
      <c r="G250" s="214"/>
      <c r="H250" s="165"/>
      <c r="I250" s="163"/>
      <c r="J250" s="163"/>
      <c r="K250" s="165"/>
      <c r="L250" s="905"/>
      <c r="M250" s="905"/>
      <c r="N250" s="811"/>
      <c r="O250" s="811"/>
      <c r="P250" s="812"/>
      <c r="Q250" s="812"/>
      <c r="R250" s="813"/>
      <c r="S250" s="813"/>
      <c r="T250" s="812"/>
      <c r="U250" s="814"/>
      <c r="V250" s="814"/>
      <c r="W250" s="811"/>
      <c r="X250" s="811"/>
      <c r="Y250" s="812"/>
      <c r="Z250" s="812"/>
      <c r="AA250" s="813"/>
      <c r="AB250" s="813"/>
      <c r="AC250" s="812"/>
      <c r="AD250" s="814"/>
      <c r="AE250" s="814"/>
    </row>
    <row r="251" spans="1:31">
      <c r="A251" s="773"/>
      <c r="B251" s="135"/>
      <c r="C251" s="161"/>
      <c r="D251" s="162"/>
      <c r="E251" s="162"/>
      <c r="F251" s="163"/>
      <c r="G251" s="214"/>
      <c r="H251" s="165"/>
      <c r="I251" s="163"/>
      <c r="J251" s="163"/>
      <c r="K251" s="161"/>
      <c r="L251" s="905"/>
      <c r="M251" s="905"/>
      <c r="N251" s="757"/>
      <c r="O251" s="757"/>
      <c r="P251" s="757"/>
      <c r="Q251" s="758"/>
      <c r="R251" s="759"/>
      <c r="S251" s="757"/>
      <c r="T251" s="757"/>
      <c r="U251" s="758"/>
      <c r="V251" s="759"/>
      <c r="W251" s="757"/>
      <c r="X251" s="757"/>
      <c r="Y251" s="757"/>
      <c r="Z251" s="758"/>
      <c r="AA251" s="759"/>
      <c r="AB251" s="757"/>
      <c r="AC251" s="757"/>
      <c r="AD251" s="758"/>
      <c r="AE251" s="759"/>
    </row>
    <row r="252" spans="1:31">
      <c r="A252" s="773"/>
      <c r="B252" s="151"/>
      <c r="C252" s="166"/>
      <c r="D252" s="167"/>
      <c r="E252" s="167"/>
      <c r="F252" s="168"/>
      <c r="G252" s="215"/>
      <c r="H252" s="170"/>
      <c r="I252" s="168"/>
      <c r="J252" s="168"/>
      <c r="K252" s="170"/>
      <c r="L252" s="905"/>
      <c r="M252" s="905"/>
      <c r="N252" s="761"/>
      <c r="O252" s="761"/>
      <c r="P252" s="761"/>
      <c r="Q252" s="762"/>
      <c r="R252" s="763"/>
      <c r="S252" s="761"/>
      <c r="T252" s="761"/>
      <c r="U252" s="762"/>
      <c r="V252" s="763"/>
      <c r="W252" s="764"/>
      <c r="X252" s="761"/>
      <c r="Y252" s="761"/>
      <c r="Z252" s="762"/>
      <c r="AA252" s="763"/>
      <c r="AB252" s="761"/>
      <c r="AC252" s="761"/>
      <c r="AD252" s="762"/>
      <c r="AE252" s="763"/>
    </row>
    <row r="253" spans="1:31">
      <c r="A253" s="773"/>
      <c r="B253" s="135"/>
      <c r="C253" s="161"/>
      <c r="D253" s="162"/>
      <c r="E253" s="162"/>
      <c r="F253" s="163"/>
      <c r="G253" s="214"/>
      <c r="H253" s="165"/>
      <c r="I253" s="163"/>
      <c r="J253" s="163"/>
      <c r="K253" s="165"/>
      <c r="L253" s="905"/>
      <c r="M253" s="905"/>
      <c r="N253" s="811"/>
      <c r="O253" s="811"/>
      <c r="P253" s="812"/>
      <c r="Q253" s="812"/>
      <c r="R253" s="813"/>
      <c r="S253" s="813"/>
      <c r="T253" s="812"/>
      <c r="U253" s="814"/>
      <c r="V253" s="814"/>
      <c r="W253" s="811"/>
      <c r="X253" s="811"/>
      <c r="Y253" s="812"/>
      <c r="Z253" s="812"/>
      <c r="AA253" s="813"/>
      <c r="AB253" s="813"/>
      <c r="AC253" s="812"/>
      <c r="AD253" s="814"/>
      <c r="AE253" s="814"/>
    </row>
    <row r="254" spans="1:31">
      <c r="A254" s="773"/>
      <c r="B254" s="135"/>
      <c r="C254" s="161"/>
      <c r="D254" s="162"/>
      <c r="E254" s="162"/>
      <c r="F254" s="163"/>
      <c r="G254" s="214"/>
      <c r="H254" s="165"/>
      <c r="I254" s="163"/>
      <c r="J254" s="163"/>
      <c r="K254" s="161"/>
      <c r="L254" s="905"/>
      <c r="M254" s="905"/>
      <c r="N254" s="757"/>
      <c r="O254" s="757"/>
      <c r="P254" s="757"/>
      <c r="Q254" s="758"/>
      <c r="R254" s="759"/>
      <c r="S254" s="757"/>
      <c r="T254" s="757"/>
      <c r="U254" s="758"/>
      <c r="V254" s="759"/>
      <c r="W254" s="757"/>
      <c r="X254" s="757"/>
      <c r="Y254" s="757"/>
      <c r="Z254" s="758"/>
      <c r="AA254" s="759"/>
      <c r="AB254" s="757"/>
      <c r="AC254" s="757"/>
      <c r="AD254" s="758"/>
      <c r="AE254" s="759"/>
    </row>
    <row r="255" spans="1:31">
      <c r="A255" s="773"/>
      <c r="B255" s="151"/>
      <c r="C255" s="166"/>
      <c r="D255" s="167"/>
      <c r="E255" s="167"/>
      <c r="F255" s="168"/>
      <c r="G255" s="215"/>
      <c r="H255" s="170"/>
      <c r="I255" s="168"/>
      <c r="J255" s="168"/>
      <c r="K255" s="170"/>
      <c r="L255" s="905"/>
      <c r="M255" s="905"/>
      <c r="N255" s="761"/>
      <c r="O255" s="761"/>
      <c r="P255" s="761"/>
      <c r="Q255" s="762"/>
      <c r="R255" s="763"/>
      <c r="S255" s="761"/>
      <c r="T255" s="761"/>
      <c r="U255" s="762"/>
      <c r="V255" s="763"/>
      <c r="W255" s="764"/>
      <c r="X255" s="761"/>
      <c r="Y255" s="761"/>
      <c r="Z255" s="762"/>
      <c r="AA255" s="763"/>
      <c r="AB255" s="761"/>
      <c r="AC255" s="761"/>
      <c r="AD255" s="762"/>
      <c r="AE255" s="763"/>
    </row>
    <row r="256" spans="1:31">
      <c r="A256" s="773"/>
      <c r="B256" s="135"/>
      <c r="C256" s="161"/>
      <c r="D256" s="162"/>
      <c r="E256" s="162"/>
      <c r="F256" s="163"/>
      <c r="G256" s="214"/>
      <c r="H256" s="165"/>
      <c r="I256" s="163"/>
      <c r="J256" s="163"/>
      <c r="K256" s="165"/>
      <c r="L256" s="905"/>
      <c r="M256" s="905"/>
      <c r="N256" s="811"/>
      <c r="O256" s="811"/>
      <c r="P256" s="812"/>
      <c r="Q256" s="812"/>
      <c r="R256" s="813"/>
      <c r="S256" s="813"/>
      <c r="T256" s="812"/>
      <c r="U256" s="814"/>
      <c r="V256" s="814"/>
      <c r="W256" s="811"/>
      <c r="X256" s="811"/>
      <c r="Y256" s="812"/>
      <c r="Z256" s="812"/>
      <c r="AA256" s="813"/>
      <c r="AB256" s="813"/>
      <c r="AC256" s="812"/>
      <c r="AD256" s="814"/>
      <c r="AE256" s="814"/>
    </row>
    <row r="257" spans="1:31">
      <c r="A257" s="773"/>
      <c r="B257" s="135"/>
      <c r="C257" s="161"/>
      <c r="D257" s="162"/>
      <c r="E257" s="162"/>
      <c r="F257" s="163"/>
      <c r="G257" s="214"/>
      <c r="H257" s="165"/>
      <c r="I257" s="163"/>
      <c r="J257" s="163"/>
      <c r="K257" s="161"/>
      <c r="L257" s="905"/>
      <c r="M257" s="905"/>
      <c r="N257" s="757"/>
      <c r="O257" s="757"/>
      <c r="P257" s="757"/>
      <c r="Q257" s="758"/>
      <c r="R257" s="759"/>
      <c r="S257" s="757"/>
      <c r="T257" s="757"/>
      <c r="U257" s="758"/>
      <c r="V257" s="759"/>
      <c r="W257" s="757"/>
      <c r="X257" s="757"/>
      <c r="Y257" s="757"/>
      <c r="Z257" s="758"/>
      <c r="AA257" s="759"/>
      <c r="AB257" s="757"/>
      <c r="AC257" s="757"/>
      <c r="AD257" s="758"/>
      <c r="AE257" s="759"/>
    </row>
    <row r="258" spans="1:31">
      <c r="A258" s="773"/>
      <c r="B258" s="151"/>
      <c r="C258" s="166"/>
      <c r="D258" s="167"/>
      <c r="E258" s="167"/>
      <c r="F258" s="168"/>
      <c r="G258" s="215"/>
      <c r="H258" s="170"/>
      <c r="I258" s="168"/>
      <c r="J258" s="168"/>
      <c r="K258" s="170"/>
      <c r="L258" s="905"/>
      <c r="M258" s="905"/>
      <c r="N258" s="761"/>
      <c r="O258" s="761"/>
      <c r="P258" s="761"/>
      <c r="Q258" s="762"/>
      <c r="R258" s="763"/>
      <c r="S258" s="761"/>
      <c r="T258" s="761"/>
      <c r="U258" s="762"/>
      <c r="V258" s="763"/>
      <c r="W258" s="764"/>
      <c r="X258" s="761"/>
      <c r="Y258" s="761"/>
      <c r="Z258" s="762"/>
      <c r="AA258" s="763"/>
      <c r="AB258" s="761"/>
      <c r="AC258" s="761"/>
      <c r="AD258" s="762"/>
      <c r="AE258" s="763"/>
    </row>
    <row r="259" spans="1:31">
      <c r="A259" s="773"/>
      <c r="B259" s="135"/>
      <c r="C259" s="161"/>
      <c r="D259" s="162"/>
      <c r="E259" s="162"/>
      <c r="F259" s="163"/>
      <c r="G259" s="214"/>
      <c r="H259" s="165"/>
      <c r="I259" s="163"/>
      <c r="J259" s="163"/>
      <c r="K259" s="165"/>
      <c r="L259" s="905"/>
      <c r="M259" s="905"/>
      <c r="N259" s="811"/>
      <c r="O259" s="811"/>
      <c r="P259" s="812"/>
      <c r="Q259" s="812"/>
      <c r="R259" s="813"/>
      <c r="S259" s="813"/>
      <c r="T259" s="812"/>
      <c r="U259" s="814"/>
      <c r="V259" s="814"/>
      <c r="W259" s="811"/>
      <c r="X259" s="811"/>
      <c r="Y259" s="812"/>
      <c r="Z259" s="812"/>
      <c r="AA259" s="813"/>
      <c r="AB259" s="813"/>
      <c r="AC259" s="812"/>
      <c r="AD259" s="814"/>
      <c r="AE259" s="814"/>
    </row>
    <row r="260" spans="1:31">
      <c r="A260" s="773"/>
      <c r="B260" s="135"/>
      <c r="C260" s="161"/>
      <c r="D260" s="162"/>
      <c r="E260" s="162"/>
      <c r="F260" s="163"/>
      <c r="G260" s="214"/>
      <c r="H260" s="165"/>
      <c r="I260" s="163"/>
      <c r="J260" s="163"/>
      <c r="K260" s="165"/>
      <c r="L260" s="905"/>
      <c r="M260" s="905"/>
      <c r="N260" s="757"/>
      <c r="O260" s="757"/>
      <c r="P260" s="757"/>
      <c r="Q260" s="758"/>
      <c r="R260" s="759"/>
      <c r="S260" s="757"/>
      <c r="T260" s="757"/>
      <c r="U260" s="758"/>
      <c r="V260" s="759"/>
      <c r="W260" s="757"/>
      <c r="X260" s="757"/>
      <c r="Y260" s="757"/>
      <c r="Z260" s="758"/>
      <c r="AA260" s="759"/>
      <c r="AB260" s="757"/>
      <c r="AC260" s="757"/>
      <c r="AD260" s="758"/>
      <c r="AE260" s="759"/>
    </row>
    <row r="261" spans="1:31">
      <c r="A261" s="773"/>
      <c r="B261" s="151"/>
      <c r="C261" s="166"/>
      <c r="D261" s="167"/>
      <c r="E261" s="167"/>
      <c r="F261" s="168"/>
      <c r="G261" s="215"/>
      <c r="H261" s="170"/>
      <c r="I261" s="168"/>
      <c r="J261" s="168"/>
      <c r="K261" s="170"/>
      <c r="L261" s="905"/>
      <c r="M261" s="905"/>
      <c r="N261" s="761"/>
      <c r="O261" s="761"/>
      <c r="P261" s="761"/>
      <c r="Q261" s="762"/>
      <c r="R261" s="763"/>
      <c r="S261" s="761"/>
      <c r="T261" s="761"/>
      <c r="U261" s="762"/>
      <c r="V261" s="763"/>
      <c r="W261" s="764"/>
      <c r="X261" s="761"/>
      <c r="Y261" s="761"/>
      <c r="Z261" s="762"/>
      <c r="AA261" s="763"/>
      <c r="AB261" s="761"/>
      <c r="AC261" s="761"/>
      <c r="AD261" s="762"/>
      <c r="AE261" s="763"/>
    </row>
    <row r="262" spans="1:31">
      <c r="A262" s="773"/>
      <c r="B262" s="135"/>
      <c r="C262" s="161"/>
      <c r="D262" s="162"/>
      <c r="E262" s="162"/>
      <c r="F262" s="163"/>
      <c r="G262" s="214"/>
      <c r="H262" s="165"/>
      <c r="I262" s="163"/>
      <c r="J262" s="163"/>
      <c r="K262" s="165"/>
      <c r="L262" s="905"/>
      <c r="M262" s="905"/>
      <c r="N262" s="811"/>
      <c r="O262" s="811"/>
      <c r="P262" s="812"/>
      <c r="Q262" s="812"/>
      <c r="R262" s="813"/>
      <c r="S262" s="813"/>
      <c r="T262" s="812"/>
      <c r="U262" s="814"/>
      <c r="V262" s="814"/>
      <c r="W262" s="811"/>
      <c r="X262" s="811"/>
      <c r="Y262" s="812"/>
      <c r="Z262" s="812"/>
      <c r="AA262" s="813"/>
      <c r="AB262" s="813"/>
      <c r="AC262" s="812"/>
      <c r="AD262" s="814"/>
      <c r="AE262" s="814"/>
    </row>
    <row r="263" spans="1:31">
      <c r="A263" s="773"/>
      <c r="B263" s="135"/>
      <c r="C263" s="161"/>
      <c r="D263" s="162"/>
      <c r="E263" s="162"/>
      <c r="F263" s="163"/>
      <c r="G263" s="214"/>
      <c r="H263" s="165"/>
      <c r="I263" s="163"/>
      <c r="J263" s="163"/>
      <c r="K263" s="161"/>
      <c r="L263" s="905"/>
      <c r="M263" s="905"/>
      <c r="N263" s="757"/>
      <c r="O263" s="757"/>
      <c r="P263" s="757"/>
      <c r="Q263" s="758"/>
      <c r="R263" s="759"/>
      <c r="S263" s="757"/>
      <c r="T263" s="757"/>
      <c r="U263" s="758"/>
      <c r="V263" s="759"/>
      <c r="W263" s="757"/>
      <c r="X263" s="757"/>
      <c r="Y263" s="757"/>
      <c r="Z263" s="758"/>
      <c r="AA263" s="759"/>
      <c r="AB263" s="757"/>
      <c r="AC263" s="757"/>
      <c r="AD263" s="758"/>
      <c r="AE263" s="759"/>
    </row>
    <row r="264" spans="1:31">
      <c r="A264" s="773"/>
      <c r="B264" s="151"/>
      <c r="C264" s="166"/>
      <c r="D264" s="167"/>
      <c r="E264" s="167"/>
      <c r="F264" s="168"/>
      <c r="G264" s="215"/>
      <c r="H264" s="170"/>
      <c r="I264" s="168"/>
      <c r="J264" s="168"/>
      <c r="K264" s="170"/>
      <c r="L264" s="905"/>
      <c r="M264" s="905"/>
      <c r="N264" s="761"/>
      <c r="O264" s="761"/>
      <c r="P264" s="761"/>
      <c r="Q264" s="762"/>
      <c r="R264" s="763"/>
      <c r="S264" s="761"/>
      <c r="T264" s="761"/>
      <c r="U264" s="762"/>
      <c r="V264" s="763"/>
      <c r="W264" s="764"/>
      <c r="X264" s="761"/>
      <c r="Y264" s="761"/>
      <c r="Z264" s="762"/>
      <c r="AA264" s="763"/>
      <c r="AB264" s="761"/>
      <c r="AC264" s="761"/>
      <c r="AD264" s="762"/>
      <c r="AE264" s="763"/>
    </row>
    <row r="265" spans="1:31">
      <c r="A265" s="773"/>
      <c r="B265" s="135"/>
      <c r="C265" s="161"/>
      <c r="D265" s="162"/>
      <c r="E265" s="162"/>
      <c r="F265" s="163"/>
      <c r="G265" s="214"/>
      <c r="H265" s="165"/>
      <c r="I265" s="163"/>
      <c r="J265" s="163"/>
      <c r="K265" s="161"/>
      <c r="L265" s="905"/>
      <c r="M265" s="905"/>
      <c r="N265" s="811"/>
      <c r="O265" s="811"/>
      <c r="P265" s="812"/>
      <c r="Q265" s="812"/>
      <c r="R265" s="813"/>
      <c r="S265" s="813"/>
      <c r="T265" s="812"/>
      <c r="U265" s="814"/>
      <c r="V265" s="814"/>
      <c r="W265" s="811"/>
      <c r="X265" s="811"/>
      <c r="Y265" s="812"/>
      <c r="Z265" s="812"/>
      <c r="AA265" s="813"/>
      <c r="AB265" s="813"/>
      <c r="AC265" s="812"/>
      <c r="AD265" s="814"/>
      <c r="AE265" s="814"/>
    </row>
    <row r="266" spans="1:31">
      <c r="A266" s="773"/>
      <c r="B266" s="135"/>
      <c r="C266" s="161"/>
      <c r="D266" s="162"/>
      <c r="E266" s="162"/>
      <c r="F266" s="163"/>
      <c r="G266" s="214"/>
      <c r="H266" s="165"/>
      <c r="I266" s="163"/>
      <c r="J266" s="163"/>
      <c r="K266" s="161"/>
      <c r="L266" s="905"/>
      <c r="M266" s="905"/>
      <c r="N266" s="757"/>
      <c r="O266" s="757"/>
      <c r="P266" s="757"/>
      <c r="Q266" s="758"/>
      <c r="R266" s="759"/>
      <c r="S266" s="757"/>
      <c r="T266" s="757"/>
      <c r="U266" s="758"/>
      <c r="V266" s="759"/>
      <c r="W266" s="757"/>
      <c r="X266" s="757"/>
      <c r="Y266" s="757"/>
      <c r="Z266" s="758"/>
      <c r="AA266" s="759"/>
      <c r="AB266" s="757"/>
      <c r="AC266" s="757"/>
      <c r="AD266" s="758"/>
      <c r="AE266" s="759"/>
    </row>
    <row r="267" spans="1:31">
      <c r="A267" s="773"/>
      <c r="B267" s="151"/>
      <c r="C267" s="166"/>
      <c r="D267" s="167"/>
      <c r="E267" s="167"/>
      <c r="F267" s="168"/>
      <c r="G267" s="215"/>
      <c r="H267" s="170"/>
      <c r="I267" s="168"/>
      <c r="J267" s="168"/>
      <c r="K267" s="166"/>
      <c r="L267" s="905"/>
      <c r="M267" s="905"/>
      <c r="N267" s="761"/>
      <c r="O267" s="761"/>
      <c r="P267" s="761"/>
      <c r="Q267" s="762"/>
      <c r="R267" s="763"/>
      <c r="S267" s="761"/>
      <c r="T267" s="761"/>
      <c r="U267" s="762"/>
      <c r="V267" s="763"/>
      <c r="W267" s="764"/>
      <c r="X267" s="761"/>
      <c r="Y267" s="761"/>
      <c r="Z267" s="762"/>
      <c r="AA267" s="763"/>
      <c r="AB267" s="761"/>
      <c r="AC267" s="761"/>
      <c r="AD267" s="762"/>
      <c r="AE267" s="763"/>
    </row>
    <row r="268" spans="1:31">
      <c r="A268" s="773"/>
      <c r="B268" s="135"/>
      <c r="C268" s="161"/>
      <c r="D268" s="162"/>
      <c r="E268" s="162"/>
      <c r="F268" s="163"/>
      <c r="G268" s="214"/>
      <c r="H268" s="165"/>
      <c r="I268" s="163"/>
      <c r="J268" s="163"/>
      <c r="K268" s="165"/>
      <c r="L268" s="905"/>
      <c r="M268" s="905"/>
      <c r="N268" s="811"/>
      <c r="O268" s="811"/>
      <c r="P268" s="812"/>
      <c r="Q268" s="812"/>
      <c r="R268" s="813"/>
      <c r="S268" s="813"/>
      <c r="T268" s="812"/>
      <c r="U268" s="814"/>
      <c r="V268" s="814"/>
      <c r="W268" s="811"/>
      <c r="X268" s="811"/>
      <c r="Y268" s="812"/>
      <c r="Z268" s="812"/>
      <c r="AA268" s="813"/>
      <c r="AB268" s="813"/>
      <c r="AC268" s="812"/>
      <c r="AD268" s="814"/>
      <c r="AE268" s="814"/>
    </row>
    <row r="269" spans="1:31">
      <c r="A269" s="773"/>
      <c r="B269" s="135"/>
      <c r="C269" s="161"/>
      <c r="D269" s="162"/>
      <c r="E269" s="162"/>
      <c r="F269" s="163"/>
      <c r="G269" s="214"/>
      <c r="H269" s="165"/>
      <c r="I269" s="163"/>
      <c r="J269" s="163"/>
      <c r="K269" s="165"/>
      <c r="L269" s="905"/>
      <c r="M269" s="905"/>
      <c r="N269" s="757"/>
      <c r="O269" s="757"/>
      <c r="P269" s="757"/>
      <c r="Q269" s="758"/>
      <c r="R269" s="759"/>
      <c r="S269" s="757"/>
      <c r="T269" s="757"/>
      <c r="U269" s="758"/>
      <c r="V269" s="759"/>
      <c r="W269" s="757"/>
      <c r="X269" s="757"/>
      <c r="Y269" s="757"/>
      <c r="Z269" s="758"/>
      <c r="AA269" s="759"/>
      <c r="AB269" s="757"/>
      <c r="AC269" s="757"/>
      <c r="AD269" s="758"/>
      <c r="AE269" s="759"/>
    </row>
    <row r="270" spans="1:31">
      <c r="A270" s="838"/>
      <c r="B270" s="151"/>
      <c r="C270" s="166"/>
      <c r="D270" s="167"/>
      <c r="E270" s="167"/>
      <c r="F270" s="168"/>
      <c r="G270" s="215"/>
      <c r="H270" s="170"/>
      <c r="I270" s="168"/>
      <c r="J270" s="168"/>
      <c r="K270" s="170"/>
      <c r="L270" s="905"/>
      <c r="M270" s="905"/>
      <c r="N270" s="761"/>
      <c r="O270" s="761"/>
      <c r="P270" s="761"/>
      <c r="Q270" s="762"/>
      <c r="R270" s="763"/>
      <c r="S270" s="761"/>
      <c r="T270" s="761"/>
      <c r="U270" s="762"/>
      <c r="V270" s="763"/>
      <c r="W270" s="764"/>
      <c r="X270" s="761"/>
      <c r="Y270" s="761"/>
      <c r="Z270" s="762"/>
      <c r="AA270" s="763"/>
      <c r="AB270" s="761"/>
      <c r="AC270" s="761"/>
      <c r="AD270" s="762"/>
      <c r="AE270" s="763"/>
    </row>
    <row r="271" spans="1:31">
      <c r="A271" s="851"/>
      <c r="B271" s="831"/>
      <c r="C271" s="832"/>
      <c r="D271" s="850"/>
      <c r="E271" s="850"/>
      <c r="F271" s="833"/>
      <c r="G271" s="214"/>
      <c r="H271" s="834"/>
      <c r="I271" s="833"/>
      <c r="J271" s="163"/>
      <c r="K271" s="834"/>
      <c r="L271" s="905"/>
      <c r="M271" s="905"/>
      <c r="N271" s="901"/>
      <c r="O271" s="793"/>
      <c r="P271" s="794"/>
      <c r="Q271" s="794"/>
      <c r="R271" s="795"/>
      <c r="S271" s="795"/>
      <c r="T271" s="794"/>
      <c r="U271" s="796"/>
      <c r="V271" s="796"/>
      <c r="W271" s="792"/>
      <c r="X271" s="793"/>
      <c r="Y271" s="794"/>
      <c r="Z271" s="794"/>
      <c r="AA271" s="795"/>
      <c r="AB271" s="795"/>
      <c r="AC271" s="794"/>
      <c r="AD271" s="796"/>
      <c r="AE271" s="796"/>
    </row>
    <row r="272" spans="1:31">
      <c r="A272" s="773"/>
      <c r="B272" s="135"/>
      <c r="C272" s="161"/>
      <c r="D272" s="162"/>
      <c r="E272" s="162"/>
      <c r="F272" s="163"/>
      <c r="G272" s="214"/>
      <c r="H272" s="165"/>
      <c r="I272" s="163"/>
      <c r="J272" s="163"/>
      <c r="K272" s="165"/>
      <c r="L272" s="905"/>
      <c r="M272" s="905"/>
      <c r="N272" s="798"/>
      <c r="O272" s="798"/>
      <c r="P272" s="799"/>
      <c r="Q272" s="799"/>
      <c r="R272" s="800"/>
      <c r="S272" s="800"/>
      <c r="T272" s="799"/>
      <c r="U272" s="801"/>
      <c r="V272" s="801"/>
      <c r="W272" s="797"/>
      <c r="X272" s="798"/>
      <c r="Y272" s="799"/>
      <c r="Z272" s="799"/>
      <c r="AA272" s="800"/>
      <c r="AB272" s="800"/>
      <c r="AC272" s="799"/>
      <c r="AD272" s="801"/>
      <c r="AE272" s="801"/>
    </row>
    <row r="273" spans="1:31">
      <c r="A273" s="773"/>
      <c r="B273" s="135"/>
      <c r="C273" s="161"/>
      <c r="D273" s="162"/>
      <c r="E273" s="162"/>
      <c r="F273" s="163"/>
      <c r="G273" s="214"/>
      <c r="H273" s="165"/>
      <c r="I273" s="163"/>
      <c r="J273" s="163"/>
      <c r="K273" s="165"/>
      <c r="L273" s="905"/>
      <c r="M273" s="905"/>
      <c r="N273" s="798"/>
      <c r="O273" s="798"/>
      <c r="P273" s="799"/>
      <c r="Q273" s="799"/>
      <c r="R273" s="800"/>
      <c r="S273" s="800"/>
      <c r="T273" s="799"/>
      <c r="U273" s="801"/>
      <c r="V273" s="801"/>
      <c r="W273" s="797"/>
      <c r="X273" s="798"/>
      <c r="Y273" s="799"/>
      <c r="Z273" s="799"/>
      <c r="AA273" s="800"/>
      <c r="AB273" s="800"/>
      <c r="AC273" s="799"/>
      <c r="AD273" s="801"/>
      <c r="AE273" s="801"/>
    </row>
    <row r="274" spans="1:31">
      <c r="A274" s="773"/>
      <c r="B274" s="135"/>
      <c r="C274" s="161"/>
      <c r="D274" s="162"/>
      <c r="E274" s="162"/>
      <c r="F274" s="163"/>
      <c r="G274" s="214"/>
      <c r="H274" s="165"/>
      <c r="I274" s="163"/>
      <c r="J274" s="163"/>
      <c r="K274" s="165"/>
      <c r="L274" s="905"/>
      <c r="M274" s="905"/>
      <c r="N274" s="798"/>
      <c r="O274" s="798"/>
      <c r="P274" s="799"/>
      <c r="Q274" s="799"/>
      <c r="R274" s="800"/>
      <c r="S274" s="800"/>
      <c r="T274" s="799"/>
      <c r="U274" s="801"/>
      <c r="V274" s="801"/>
      <c r="W274" s="797"/>
      <c r="X274" s="798"/>
      <c r="Y274" s="799"/>
      <c r="Z274" s="799"/>
      <c r="AA274" s="800"/>
      <c r="AB274" s="800"/>
      <c r="AC274" s="799"/>
      <c r="AD274" s="801"/>
      <c r="AE274" s="801"/>
    </row>
    <row r="275" spans="1:31">
      <c r="A275" s="773"/>
      <c r="B275" s="135"/>
      <c r="C275" s="161"/>
      <c r="D275" s="162"/>
      <c r="E275" s="162"/>
      <c r="F275" s="163"/>
      <c r="G275" s="214"/>
      <c r="H275" s="165"/>
      <c r="I275" s="163"/>
      <c r="J275" s="163"/>
      <c r="K275" s="165"/>
      <c r="L275" s="905"/>
      <c r="M275" s="905"/>
      <c r="N275" s="798"/>
      <c r="O275" s="798"/>
      <c r="P275" s="799"/>
      <c r="Q275" s="799"/>
      <c r="R275" s="800"/>
      <c r="S275" s="800"/>
      <c r="T275" s="799"/>
      <c r="U275" s="801"/>
      <c r="V275" s="801"/>
      <c r="W275" s="797"/>
      <c r="X275" s="798"/>
      <c r="Y275" s="799"/>
      <c r="Z275" s="799"/>
      <c r="AA275" s="800"/>
      <c r="AB275" s="800"/>
      <c r="AC275" s="799"/>
      <c r="AD275" s="801"/>
      <c r="AE275" s="801"/>
    </row>
    <row r="276" spans="1:31">
      <c r="A276" s="773"/>
      <c r="B276" s="151"/>
      <c r="C276" s="166"/>
      <c r="D276" s="167"/>
      <c r="E276" s="167"/>
      <c r="F276" s="168"/>
      <c r="G276" s="215"/>
      <c r="H276" s="170"/>
      <c r="I276" s="168"/>
      <c r="J276" s="168"/>
      <c r="K276" s="170"/>
      <c r="L276" s="905"/>
      <c r="M276" s="905"/>
      <c r="N276" s="803"/>
      <c r="O276" s="803"/>
      <c r="P276" s="804"/>
      <c r="Q276" s="804"/>
      <c r="R276" s="805"/>
      <c r="S276" s="805"/>
      <c r="T276" s="804"/>
      <c r="U276" s="806"/>
      <c r="V276" s="806"/>
      <c r="W276" s="802"/>
      <c r="X276" s="803"/>
      <c r="Y276" s="804"/>
      <c r="Z276" s="804"/>
      <c r="AA276" s="805"/>
      <c r="AB276" s="805"/>
      <c r="AC276" s="804"/>
      <c r="AD276" s="806"/>
      <c r="AE276" s="806"/>
    </row>
    <row r="277" spans="1:31">
      <c r="A277" s="773"/>
      <c r="B277" s="135"/>
      <c r="C277" s="161"/>
      <c r="D277" s="162"/>
      <c r="E277" s="162"/>
      <c r="F277" s="163"/>
      <c r="G277" s="214"/>
      <c r="H277" s="165"/>
      <c r="I277" s="163"/>
      <c r="J277" s="163"/>
      <c r="K277" s="165"/>
      <c r="L277" s="905"/>
      <c r="M277" s="905"/>
      <c r="N277" s="902"/>
      <c r="O277" s="730"/>
      <c r="P277" s="730"/>
      <c r="Q277" s="730"/>
      <c r="R277" s="807"/>
      <c r="S277" s="730"/>
      <c r="T277" s="730"/>
      <c r="U277" s="730"/>
      <c r="V277" s="807"/>
      <c r="W277" s="731"/>
      <c r="X277" s="730"/>
      <c r="Y277" s="730"/>
      <c r="Z277" s="730"/>
      <c r="AA277" s="807"/>
      <c r="AB277" s="730"/>
      <c r="AC277" s="730"/>
      <c r="AD277" s="730"/>
      <c r="AE277" s="807"/>
    </row>
    <row r="278" spans="1:31">
      <c r="A278" s="773"/>
      <c r="B278" s="135"/>
      <c r="C278" s="161"/>
      <c r="D278" s="162"/>
      <c r="E278" s="162"/>
      <c r="F278" s="163"/>
      <c r="G278" s="214"/>
      <c r="H278" s="165"/>
      <c r="I278" s="163"/>
      <c r="J278" s="163"/>
      <c r="K278" s="165"/>
      <c r="L278" s="905"/>
      <c r="M278" s="905"/>
      <c r="N278" s="844"/>
      <c r="O278" s="844"/>
      <c r="P278" s="28"/>
      <c r="Q278" s="28"/>
      <c r="R278" s="808"/>
      <c r="S278" s="28"/>
      <c r="T278" s="28"/>
      <c r="U278" s="28"/>
      <c r="V278" s="808"/>
      <c r="W278" s="797"/>
      <c r="X278" s="844"/>
      <c r="Y278" s="28"/>
      <c r="Z278" s="28"/>
      <c r="AA278" s="808"/>
      <c r="AB278" s="28"/>
      <c r="AC278" s="28"/>
      <c r="AD278" s="28"/>
      <c r="AE278" s="808"/>
    </row>
    <row r="279" spans="1:31">
      <c r="A279" s="773"/>
      <c r="B279" s="135"/>
      <c r="C279" s="161"/>
      <c r="D279" s="162"/>
      <c r="E279" s="162"/>
      <c r="F279" s="163"/>
      <c r="G279" s="214"/>
      <c r="H279" s="165"/>
      <c r="I279" s="163"/>
      <c r="J279" s="163"/>
      <c r="K279" s="165"/>
      <c r="L279" s="905"/>
      <c r="M279" s="905"/>
      <c r="N279" s="798"/>
      <c r="O279" s="798"/>
      <c r="P279" s="798"/>
      <c r="Q279" s="809"/>
      <c r="R279" s="810"/>
      <c r="S279" s="798"/>
      <c r="T279" s="798"/>
      <c r="U279" s="809"/>
      <c r="V279" s="810"/>
      <c r="W279" s="797"/>
      <c r="X279" s="798"/>
      <c r="Y279" s="798"/>
      <c r="Z279" s="809"/>
      <c r="AA279" s="810"/>
      <c r="AB279" s="798"/>
      <c r="AC279" s="798"/>
      <c r="AD279" s="809"/>
      <c r="AE279" s="810"/>
    </row>
    <row r="280" spans="1:31">
      <c r="A280" s="773"/>
      <c r="B280" s="135"/>
      <c r="C280" s="161"/>
      <c r="D280" s="162"/>
      <c r="E280" s="162"/>
      <c r="F280" s="163"/>
      <c r="G280" s="214"/>
      <c r="H280" s="165"/>
      <c r="I280" s="163"/>
      <c r="J280" s="163"/>
      <c r="K280" s="165"/>
      <c r="L280" s="905"/>
      <c r="M280" s="905"/>
      <c r="N280" s="757"/>
      <c r="O280" s="757"/>
      <c r="P280" s="757"/>
      <c r="Q280" s="758"/>
      <c r="R280" s="759"/>
      <c r="S280" s="757"/>
      <c r="T280" s="757"/>
      <c r="U280" s="758"/>
      <c r="V280" s="759"/>
      <c r="W280" s="757"/>
      <c r="X280" s="757"/>
      <c r="Y280" s="757"/>
      <c r="Z280" s="758"/>
      <c r="AA280" s="759"/>
      <c r="AB280" s="757"/>
      <c r="AC280" s="757"/>
      <c r="AD280" s="758"/>
      <c r="AE280" s="759"/>
    </row>
    <row r="281" spans="1:31">
      <c r="A281" s="773"/>
      <c r="B281" s="135"/>
      <c r="C281" s="161"/>
      <c r="D281" s="162"/>
      <c r="E281" s="162"/>
      <c r="F281" s="163"/>
      <c r="G281" s="214"/>
      <c r="H281" s="165"/>
      <c r="I281" s="163"/>
      <c r="J281" s="163"/>
      <c r="K281" s="165"/>
      <c r="L281" s="905"/>
      <c r="M281" s="905"/>
      <c r="N281" s="757"/>
      <c r="O281" s="757"/>
      <c r="P281" s="757"/>
      <c r="Q281" s="758"/>
      <c r="R281" s="759"/>
      <c r="S281" s="757"/>
      <c r="T281" s="757"/>
      <c r="U281" s="758"/>
      <c r="V281" s="759"/>
      <c r="W281" s="757"/>
      <c r="X281" s="757"/>
      <c r="Y281" s="757"/>
      <c r="Z281" s="758"/>
      <c r="AA281" s="759"/>
      <c r="AB281" s="757"/>
      <c r="AC281" s="757"/>
      <c r="AD281" s="758"/>
      <c r="AE281" s="759"/>
    </row>
    <row r="282" spans="1:31">
      <c r="A282" s="773"/>
      <c r="B282" s="135"/>
      <c r="C282" s="161"/>
      <c r="D282" s="162"/>
      <c r="E282" s="162"/>
      <c r="F282" s="163"/>
      <c r="G282" s="214"/>
      <c r="H282" s="165"/>
      <c r="I282" s="163"/>
      <c r="J282" s="163"/>
      <c r="K282" s="165"/>
      <c r="L282" s="905"/>
      <c r="M282" s="905"/>
      <c r="N282" s="757"/>
      <c r="O282" s="757"/>
      <c r="P282" s="757"/>
      <c r="Q282" s="758"/>
      <c r="R282" s="759"/>
      <c r="S282" s="757"/>
      <c r="T282" s="757"/>
      <c r="U282" s="758"/>
      <c r="V282" s="759"/>
      <c r="W282" s="757"/>
      <c r="X282" s="757"/>
      <c r="Y282" s="757"/>
      <c r="Z282" s="758"/>
      <c r="AA282" s="759"/>
      <c r="AB282" s="757"/>
      <c r="AC282" s="757"/>
      <c r="AD282" s="758"/>
      <c r="AE282" s="759"/>
    </row>
    <row r="283" spans="1:31">
      <c r="A283" s="773"/>
      <c r="B283" s="135"/>
      <c r="C283" s="161"/>
      <c r="D283" s="162"/>
      <c r="E283" s="162"/>
      <c r="F283" s="163"/>
      <c r="G283" s="214"/>
      <c r="H283" s="165"/>
      <c r="I283" s="163"/>
      <c r="J283" s="163"/>
      <c r="K283" s="165"/>
      <c r="L283" s="905"/>
      <c r="M283" s="905"/>
      <c r="N283" s="757"/>
      <c r="O283" s="757"/>
      <c r="P283" s="757"/>
      <c r="Q283" s="758"/>
      <c r="R283" s="759"/>
      <c r="S283" s="757"/>
      <c r="T283" s="757"/>
      <c r="U283" s="758"/>
      <c r="V283" s="759"/>
      <c r="W283" s="757"/>
      <c r="X283" s="757"/>
      <c r="Y283" s="757"/>
      <c r="Z283" s="758"/>
      <c r="AA283" s="759"/>
      <c r="AB283" s="757"/>
      <c r="AC283" s="757"/>
      <c r="AD283" s="758"/>
      <c r="AE283" s="759"/>
    </row>
    <row r="284" spans="1:31">
      <c r="A284" s="773"/>
      <c r="B284" s="151"/>
      <c r="C284" s="166"/>
      <c r="D284" s="167"/>
      <c r="E284" s="167"/>
      <c r="F284" s="168"/>
      <c r="G284" s="215"/>
      <c r="H284" s="170"/>
      <c r="I284" s="168"/>
      <c r="J284" s="168"/>
      <c r="K284" s="170"/>
      <c r="L284" s="905"/>
      <c r="M284" s="905"/>
      <c r="N284" s="761"/>
      <c r="O284" s="761"/>
      <c r="P284" s="761"/>
      <c r="Q284" s="762"/>
      <c r="R284" s="763"/>
      <c r="S284" s="761"/>
      <c r="T284" s="761"/>
      <c r="U284" s="762"/>
      <c r="V284" s="763"/>
      <c r="W284" s="764"/>
      <c r="X284" s="761"/>
      <c r="Y284" s="761"/>
      <c r="Z284" s="762"/>
      <c r="AA284" s="763"/>
      <c r="AB284" s="761"/>
      <c r="AC284" s="761"/>
      <c r="AD284" s="762"/>
      <c r="AE284" s="763"/>
    </row>
    <row r="285" spans="1:31">
      <c r="A285" s="773"/>
      <c r="B285" s="135"/>
      <c r="C285" s="161"/>
      <c r="D285" s="162"/>
      <c r="E285" s="162"/>
      <c r="F285" s="163"/>
      <c r="G285" s="214"/>
      <c r="H285" s="165"/>
      <c r="I285" s="163"/>
      <c r="J285" s="163"/>
      <c r="K285" s="165"/>
      <c r="L285" s="905"/>
      <c r="M285" s="905"/>
      <c r="N285" s="811"/>
      <c r="O285" s="811"/>
      <c r="P285" s="812"/>
      <c r="Q285" s="812"/>
      <c r="R285" s="813"/>
      <c r="S285" s="813"/>
      <c r="T285" s="812"/>
      <c r="U285" s="814"/>
      <c r="V285" s="814"/>
      <c r="W285" s="811"/>
      <c r="X285" s="811"/>
      <c r="Y285" s="812"/>
      <c r="Z285" s="812"/>
      <c r="AA285" s="813"/>
      <c r="AB285" s="813"/>
      <c r="AC285" s="812"/>
      <c r="AD285" s="814"/>
      <c r="AE285" s="814"/>
    </row>
    <row r="286" spans="1:31">
      <c r="A286" s="773"/>
      <c r="B286" s="135"/>
      <c r="C286" s="161"/>
      <c r="D286" s="162"/>
      <c r="E286" s="162"/>
      <c r="F286" s="163"/>
      <c r="G286" s="214"/>
      <c r="H286" s="165"/>
      <c r="I286" s="163"/>
      <c r="J286" s="163"/>
      <c r="K286" s="161"/>
      <c r="L286" s="905"/>
      <c r="M286" s="905"/>
      <c r="N286" s="757"/>
      <c r="O286" s="757"/>
      <c r="P286" s="757"/>
      <c r="Q286" s="758"/>
      <c r="R286" s="759"/>
      <c r="S286" s="757"/>
      <c r="T286" s="757"/>
      <c r="U286" s="758"/>
      <c r="V286" s="759"/>
      <c r="W286" s="757"/>
      <c r="X286" s="757"/>
      <c r="Y286" s="757"/>
      <c r="Z286" s="758"/>
      <c r="AA286" s="759"/>
      <c r="AB286" s="757"/>
      <c r="AC286" s="757"/>
      <c r="AD286" s="758"/>
      <c r="AE286" s="759"/>
    </row>
    <row r="287" spans="1:31">
      <c r="A287" s="773"/>
      <c r="B287" s="151"/>
      <c r="C287" s="166"/>
      <c r="D287" s="167"/>
      <c r="E287" s="167"/>
      <c r="F287" s="168"/>
      <c r="G287" s="168"/>
      <c r="H287" s="170"/>
      <c r="I287" s="168"/>
      <c r="J287" s="168"/>
      <c r="K287" s="170"/>
      <c r="L287" s="905"/>
      <c r="M287" s="905"/>
      <c r="N287" s="761"/>
      <c r="O287" s="761"/>
      <c r="P287" s="761"/>
      <c r="Q287" s="762"/>
      <c r="R287" s="763"/>
      <c r="S287" s="761"/>
      <c r="T287" s="761"/>
      <c r="U287" s="762"/>
      <c r="V287" s="763"/>
      <c r="W287" s="764"/>
      <c r="X287" s="761"/>
      <c r="Y287" s="761"/>
      <c r="Z287" s="762"/>
      <c r="AA287" s="763"/>
      <c r="AB287" s="761"/>
      <c r="AC287" s="761"/>
      <c r="AD287" s="762"/>
      <c r="AE287" s="763"/>
    </row>
    <row r="288" spans="1:31">
      <c r="A288" s="773"/>
      <c r="B288" s="135"/>
      <c r="C288" s="161"/>
      <c r="D288" s="162"/>
      <c r="E288" s="162"/>
      <c r="F288" s="163"/>
      <c r="G288" s="214"/>
      <c r="H288" s="165"/>
      <c r="I288" s="163"/>
      <c r="J288" s="163"/>
      <c r="K288" s="165"/>
      <c r="L288" s="905"/>
      <c r="M288" s="905"/>
      <c r="N288" s="811"/>
      <c r="O288" s="811"/>
      <c r="P288" s="812"/>
      <c r="Q288" s="812"/>
      <c r="R288" s="813"/>
      <c r="S288" s="813"/>
      <c r="T288" s="812"/>
      <c r="U288" s="814"/>
      <c r="V288" s="814"/>
      <c r="W288" s="811"/>
      <c r="X288" s="811"/>
      <c r="Y288" s="812"/>
      <c r="Z288" s="812"/>
      <c r="AA288" s="813"/>
      <c r="AB288" s="813"/>
      <c r="AC288" s="812"/>
      <c r="AD288" s="814"/>
      <c r="AE288" s="814"/>
    </row>
    <row r="289" spans="1:31">
      <c r="A289" s="773"/>
      <c r="B289" s="135"/>
      <c r="C289" s="161"/>
      <c r="D289" s="162"/>
      <c r="E289" s="162"/>
      <c r="F289" s="163"/>
      <c r="G289" s="214"/>
      <c r="H289" s="165"/>
      <c r="I289" s="163"/>
      <c r="J289" s="163"/>
      <c r="K289" s="161"/>
      <c r="L289" s="905"/>
      <c r="M289" s="905"/>
      <c r="N289" s="757"/>
      <c r="O289" s="757"/>
      <c r="P289" s="757"/>
      <c r="Q289" s="758"/>
      <c r="R289" s="759"/>
      <c r="S289" s="757"/>
      <c r="T289" s="757"/>
      <c r="U289" s="758"/>
      <c r="V289" s="759"/>
      <c r="W289" s="757"/>
      <c r="X289" s="757"/>
      <c r="Y289" s="757"/>
      <c r="Z289" s="758"/>
      <c r="AA289" s="759"/>
      <c r="AB289" s="757"/>
      <c r="AC289" s="757"/>
      <c r="AD289" s="758"/>
      <c r="AE289" s="759"/>
    </row>
    <row r="290" spans="1:31">
      <c r="A290" s="773"/>
      <c r="B290" s="151"/>
      <c r="C290" s="166"/>
      <c r="D290" s="167"/>
      <c r="E290" s="167"/>
      <c r="F290" s="168"/>
      <c r="G290" s="215"/>
      <c r="H290" s="170"/>
      <c r="I290" s="168"/>
      <c r="J290" s="168"/>
      <c r="K290" s="170"/>
      <c r="L290" s="905"/>
      <c r="M290" s="905"/>
      <c r="N290" s="761"/>
      <c r="O290" s="761"/>
      <c r="P290" s="761"/>
      <c r="Q290" s="762"/>
      <c r="R290" s="763"/>
      <c r="S290" s="761"/>
      <c r="T290" s="761"/>
      <c r="U290" s="762"/>
      <c r="V290" s="763"/>
      <c r="W290" s="764"/>
      <c r="X290" s="761"/>
      <c r="Y290" s="761"/>
      <c r="Z290" s="762"/>
      <c r="AA290" s="763"/>
      <c r="AB290" s="761"/>
      <c r="AC290" s="761"/>
      <c r="AD290" s="762"/>
      <c r="AE290" s="763"/>
    </row>
    <row r="291" spans="1:31">
      <c r="A291" s="773"/>
      <c r="B291" s="135"/>
      <c r="C291" s="161"/>
      <c r="D291" s="162"/>
      <c r="E291" s="162"/>
      <c r="F291" s="163"/>
      <c r="G291" s="214"/>
      <c r="H291" s="165"/>
      <c r="I291" s="163"/>
      <c r="J291" s="163"/>
      <c r="K291" s="165"/>
      <c r="L291" s="905"/>
      <c r="M291" s="905"/>
      <c r="N291" s="811"/>
      <c r="O291" s="811"/>
      <c r="P291" s="812"/>
      <c r="Q291" s="812"/>
      <c r="R291" s="813"/>
      <c r="S291" s="813"/>
      <c r="T291" s="812"/>
      <c r="U291" s="814"/>
      <c r="V291" s="814"/>
      <c r="W291" s="811"/>
      <c r="X291" s="811"/>
      <c r="Y291" s="812"/>
      <c r="Z291" s="812"/>
      <c r="AA291" s="813"/>
      <c r="AB291" s="813"/>
      <c r="AC291" s="812"/>
      <c r="AD291" s="814"/>
      <c r="AE291" s="814"/>
    </row>
    <row r="292" spans="1:31">
      <c r="A292" s="773"/>
      <c r="B292" s="135"/>
      <c r="C292" s="161"/>
      <c r="D292" s="162"/>
      <c r="E292" s="162"/>
      <c r="F292" s="163"/>
      <c r="G292" s="214"/>
      <c r="H292" s="165"/>
      <c r="I292" s="163"/>
      <c r="J292" s="163"/>
      <c r="K292" s="161"/>
      <c r="L292" s="905"/>
      <c r="M292" s="905"/>
      <c r="N292" s="757"/>
      <c r="O292" s="757"/>
      <c r="P292" s="757"/>
      <c r="Q292" s="758"/>
      <c r="R292" s="759"/>
      <c r="S292" s="757"/>
      <c r="T292" s="757"/>
      <c r="U292" s="758"/>
      <c r="V292" s="759"/>
      <c r="W292" s="757"/>
      <c r="X292" s="757"/>
      <c r="Y292" s="757"/>
      <c r="Z292" s="758"/>
      <c r="AA292" s="759"/>
      <c r="AB292" s="757"/>
      <c r="AC292" s="757"/>
      <c r="AD292" s="758"/>
      <c r="AE292" s="759"/>
    </row>
    <row r="293" spans="1:31">
      <c r="A293" s="773"/>
      <c r="B293" s="151"/>
      <c r="C293" s="166"/>
      <c r="D293" s="167"/>
      <c r="E293" s="167"/>
      <c r="F293" s="168"/>
      <c r="G293" s="215"/>
      <c r="H293" s="170"/>
      <c r="I293" s="168"/>
      <c r="J293" s="168"/>
      <c r="K293" s="170"/>
      <c r="L293" s="905"/>
      <c r="M293" s="905"/>
      <c r="N293" s="761"/>
      <c r="O293" s="761"/>
      <c r="P293" s="761"/>
      <c r="Q293" s="762"/>
      <c r="R293" s="763"/>
      <c r="S293" s="761"/>
      <c r="T293" s="761"/>
      <c r="U293" s="762"/>
      <c r="V293" s="763"/>
      <c r="W293" s="764"/>
      <c r="X293" s="761"/>
      <c r="Y293" s="761"/>
      <c r="Z293" s="762"/>
      <c r="AA293" s="763"/>
      <c r="AB293" s="761"/>
      <c r="AC293" s="761"/>
      <c r="AD293" s="762"/>
      <c r="AE293" s="763"/>
    </row>
    <row r="294" spans="1:31">
      <c r="A294" s="773"/>
      <c r="B294" s="135"/>
      <c r="C294" s="161"/>
      <c r="D294" s="162"/>
      <c r="E294" s="162"/>
      <c r="F294" s="163"/>
      <c r="G294" s="214"/>
      <c r="H294" s="165"/>
      <c r="I294" s="163"/>
      <c r="J294" s="163"/>
      <c r="K294" s="165"/>
      <c r="L294" s="905"/>
      <c r="M294" s="905"/>
      <c r="N294" s="811"/>
      <c r="O294" s="811"/>
      <c r="P294" s="812"/>
      <c r="Q294" s="812"/>
      <c r="R294" s="813"/>
      <c r="S294" s="813"/>
      <c r="T294" s="812"/>
      <c r="U294" s="814"/>
      <c r="V294" s="814"/>
      <c r="W294" s="811"/>
      <c r="X294" s="811"/>
      <c r="Y294" s="812"/>
      <c r="Z294" s="812"/>
      <c r="AA294" s="813"/>
      <c r="AB294" s="813"/>
      <c r="AC294" s="812"/>
      <c r="AD294" s="814"/>
      <c r="AE294" s="814"/>
    </row>
    <row r="295" spans="1:31">
      <c r="A295" s="773"/>
      <c r="B295" s="135"/>
      <c r="C295" s="161"/>
      <c r="D295" s="162"/>
      <c r="E295" s="162"/>
      <c r="F295" s="163"/>
      <c r="G295" s="214"/>
      <c r="H295" s="165"/>
      <c r="I295" s="163"/>
      <c r="J295" s="163"/>
      <c r="K295" s="161"/>
      <c r="L295" s="905"/>
      <c r="M295" s="905"/>
      <c r="N295" s="757"/>
      <c r="O295" s="757"/>
      <c r="P295" s="757"/>
      <c r="Q295" s="758"/>
      <c r="R295" s="759"/>
      <c r="S295" s="757"/>
      <c r="T295" s="757"/>
      <c r="U295" s="758"/>
      <c r="V295" s="759"/>
      <c r="W295" s="757"/>
      <c r="X295" s="757"/>
      <c r="Y295" s="757"/>
      <c r="Z295" s="758"/>
      <c r="AA295" s="759"/>
      <c r="AB295" s="757"/>
      <c r="AC295" s="757"/>
      <c r="AD295" s="758"/>
      <c r="AE295" s="759"/>
    </row>
    <row r="296" spans="1:31">
      <c r="A296" s="773"/>
      <c r="B296" s="151"/>
      <c r="C296" s="166"/>
      <c r="D296" s="167"/>
      <c r="E296" s="167"/>
      <c r="F296" s="168"/>
      <c r="G296" s="215"/>
      <c r="H296" s="170"/>
      <c r="I296" s="168"/>
      <c r="J296" s="168"/>
      <c r="K296" s="170"/>
      <c r="L296" s="905"/>
      <c r="M296" s="905"/>
      <c r="N296" s="761"/>
      <c r="O296" s="761"/>
      <c r="P296" s="761"/>
      <c r="Q296" s="762"/>
      <c r="R296" s="763"/>
      <c r="S296" s="761"/>
      <c r="T296" s="761"/>
      <c r="U296" s="762"/>
      <c r="V296" s="763"/>
      <c r="W296" s="764"/>
      <c r="X296" s="761"/>
      <c r="Y296" s="761"/>
      <c r="Z296" s="762"/>
      <c r="AA296" s="763"/>
      <c r="AB296" s="761"/>
      <c r="AC296" s="761"/>
      <c r="AD296" s="762"/>
      <c r="AE296" s="763"/>
    </row>
    <row r="297" spans="1:31">
      <c r="A297" s="773"/>
      <c r="B297" s="135"/>
      <c r="C297" s="161"/>
      <c r="D297" s="162"/>
      <c r="E297" s="162"/>
      <c r="F297" s="163"/>
      <c r="G297" s="214"/>
      <c r="H297" s="165"/>
      <c r="I297" s="163"/>
      <c r="J297" s="163"/>
      <c r="K297" s="165"/>
      <c r="L297" s="905"/>
      <c r="M297" s="905"/>
      <c r="N297" s="811"/>
      <c r="O297" s="811"/>
      <c r="P297" s="812"/>
      <c r="Q297" s="812"/>
      <c r="R297" s="813"/>
      <c r="S297" s="813"/>
      <c r="T297" s="812"/>
      <c r="U297" s="814"/>
      <c r="V297" s="814"/>
      <c r="W297" s="811"/>
      <c r="X297" s="811"/>
      <c r="Y297" s="812"/>
      <c r="Z297" s="812"/>
      <c r="AA297" s="813"/>
      <c r="AB297" s="813"/>
      <c r="AC297" s="812"/>
      <c r="AD297" s="814"/>
      <c r="AE297" s="814"/>
    </row>
    <row r="298" spans="1:31">
      <c r="A298" s="773"/>
      <c r="B298" s="135"/>
      <c r="C298" s="161"/>
      <c r="D298" s="162"/>
      <c r="E298" s="162"/>
      <c r="F298" s="163"/>
      <c r="G298" s="214"/>
      <c r="H298" s="165"/>
      <c r="I298" s="163"/>
      <c r="J298" s="163"/>
      <c r="K298" s="165"/>
      <c r="L298" s="905"/>
      <c r="M298" s="905"/>
      <c r="N298" s="757"/>
      <c r="O298" s="757"/>
      <c r="P298" s="757"/>
      <c r="Q298" s="758"/>
      <c r="R298" s="759"/>
      <c r="S298" s="757"/>
      <c r="T298" s="757"/>
      <c r="U298" s="758"/>
      <c r="V298" s="759"/>
      <c r="W298" s="757"/>
      <c r="X298" s="757"/>
      <c r="Y298" s="757"/>
      <c r="Z298" s="758"/>
      <c r="AA298" s="759"/>
      <c r="AB298" s="757"/>
      <c r="AC298" s="757"/>
      <c r="AD298" s="758"/>
      <c r="AE298" s="759"/>
    </row>
    <row r="299" spans="1:31">
      <c r="A299" s="773"/>
      <c r="B299" s="151"/>
      <c r="C299" s="166"/>
      <c r="D299" s="167"/>
      <c r="E299" s="167"/>
      <c r="F299" s="168"/>
      <c r="G299" s="215"/>
      <c r="H299" s="170"/>
      <c r="I299" s="168"/>
      <c r="J299" s="168"/>
      <c r="K299" s="170"/>
      <c r="L299" s="905"/>
      <c r="M299" s="905"/>
      <c r="N299" s="761"/>
      <c r="O299" s="761"/>
      <c r="P299" s="761"/>
      <c r="Q299" s="762"/>
      <c r="R299" s="763"/>
      <c r="S299" s="761"/>
      <c r="T299" s="761"/>
      <c r="U299" s="762"/>
      <c r="V299" s="763"/>
      <c r="W299" s="764"/>
      <c r="X299" s="761"/>
      <c r="Y299" s="761"/>
      <c r="Z299" s="762"/>
      <c r="AA299" s="763"/>
      <c r="AB299" s="761"/>
      <c r="AC299" s="761"/>
      <c r="AD299" s="762"/>
      <c r="AE299" s="763"/>
    </row>
    <row r="300" spans="1:31">
      <c r="A300" s="773"/>
      <c r="B300" s="135"/>
      <c r="C300" s="161"/>
      <c r="D300" s="162"/>
      <c r="E300" s="162"/>
      <c r="F300" s="163"/>
      <c r="G300" s="214"/>
      <c r="H300" s="165"/>
      <c r="I300" s="163"/>
      <c r="J300" s="163"/>
      <c r="K300" s="165"/>
      <c r="L300" s="905"/>
      <c r="M300" s="905"/>
      <c r="N300" s="811"/>
      <c r="O300" s="811"/>
      <c r="P300" s="812"/>
      <c r="Q300" s="812"/>
      <c r="R300" s="813"/>
      <c r="S300" s="813"/>
      <c r="T300" s="812"/>
      <c r="U300" s="814"/>
      <c r="V300" s="814"/>
      <c r="W300" s="811"/>
      <c r="X300" s="811"/>
      <c r="Y300" s="812"/>
      <c r="Z300" s="812"/>
      <c r="AA300" s="813"/>
      <c r="AB300" s="813"/>
      <c r="AC300" s="812"/>
      <c r="AD300" s="814"/>
      <c r="AE300" s="814"/>
    </row>
    <row r="301" spans="1:31">
      <c r="A301" s="773"/>
      <c r="B301" s="135"/>
      <c r="C301" s="161"/>
      <c r="D301" s="162"/>
      <c r="E301" s="162"/>
      <c r="F301" s="163"/>
      <c r="G301" s="214"/>
      <c r="H301" s="165"/>
      <c r="I301" s="163"/>
      <c r="J301" s="163"/>
      <c r="K301" s="161"/>
      <c r="L301" s="905"/>
      <c r="M301" s="905"/>
      <c r="N301" s="757"/>
      <c r="O301" s="757"/>
      <c r="P301" s="757"/>
      <c r="Q301" s="758"/>
      <c r="R301" s="759"/>
      <c r="S301" s="757"/>
      <c r="T301" s="757"/>
      <c r="U301" s="758"/>
      <c r="V301" s="759"/>
      <c r="W301" s="757"/>
      <c r="X301" s="757"/>
      <c r="Y301" s="757"/>
      <c r="Z301" s="758"/>
      <c r="AA301" s="759"/>
      <c r="AB301" s="757"/>
      <c r="AC301" s="757"/>
      <c r="AD301" s="758"/>
      <c r="AE301" s="759"/>
    </row>
    <row r="302" spans="1:31">
      <c r="A302" s="773"/>
      <c r="B302" s="151"/>
      <c r="C302" s="166"/>
      <c r="D302" s="167"/>
      <c r="E302" s="167"/>
      <c r="F302" s="168"/>
      <c r="G302" s="215"/>
      <c r="H302" s="170"/>
      <c r="I302" s="168"/>
      <c r="J302" s="168"/>
      <c r="K302" s="170"/>
      <c r="L302" s="905"/>
      <c r="M302" s="905"/>
      <c r="N302" s="761"/>
      <c r="O302" s="761"/>
      <c r="P302" s="761"/>
      <c r="Q302" s="762"/>
      <c r="R302" s="763"/>
      <c r="S302" s="761"/>
      <c r="T302" s="761"/>
      <c r="U302" s="762"/>
      <c r="V302" s="763"/>
      <c r="W302" s="764"/>
      <c r="X302" s="761"/>
      <c r="Y302" s="761"/>
      <c r="Z302" s="762"/>
      <c r="AA302" s="763"/>
      <c r="AB302" s="761"/>
      <c r="AC302" s="761"/>
      <c r="AD302" s="762"/>
      <c r="AE302" s="763"/>
    </row>
    <row r="303" spans="1:31">
      <c r="A303" s="773"/>
      <c r="B303" s="135"/>
      <c r="C303" s="161"/>
      <c r="D303" s="162"/>
      <c r="E303" s="162"/>
      <c r="F303" s="163"/>
      <c r="G303" s="214"/>
      <c r="H303" s="165"/>
      <c r="I303" s="163"/>
      <c r="J303" s="163"/>
      <c r="K303" s="161"/>
      <c r="L303" s="905"/>
      <c r="M303" s="905"/>
      <c r="N303" s="811"/>
      <c r="O303" s="811"/>
      <c r="P303" s="812"/>
      <c r="Q303" s="812"/>
      <c r="R303" s="813"/>
      <c r="S303" s="813"/>
      <c r="T303" s="812"/>
      <c r="U303" s="814"/>
      <c r="V303" s="814"/>
      <c r="W303" s="811"/>
      <c r="X303" s="811"/>
      <c r="Y303" s="812"/>
      <c r="Z303" s="812"/>
      <c r="AA303" s="813"/>
      <c r="AB303" s="813"/>
      <c r="AC303" s="812"/>
      <c r="AD303" s="814"/>
      <c r="AE303" s="814"/>
    </row>
    <row r="304" spans="1:31">
      <c r="A304" s="773"/>
      <c r="B304" s="135"/>
      <c r="C304" s="161"/>
      <c r="D304" s="162"/>
      <c r="E304" s="162"/>
      <c r="F304" s="163"/>
      <c r="G304" s="214"/>
      <c r="H304" s="165"/>
      <c r="I304" s="163"/>
      <c r="J304" s="163"/>
      <c r="K304" s="161"/>
      <c r="L304" s="905"/>
      <c r="M304" s="905"/>
      <c r="N304" s="757"/>
      <c r="O304" s="757"/>
      <c r="P304" s="757"/>
      <c r="Q304" s="758"/>
      <c r="R304" s="759"/>
      <c r="S304" s="757"/>
      <c r="T304" s="757"/>
      <c r="U304" s="758"/>
      <c r="V304" s="759"/>
      <c r="W304" s="757"/>
      <c r="X304" s="757"/>
      <c r="Y304" s="757"/>
      <c r="Z304" s="758"/>
      <c r="AA304" s="759"/>
      <c r="AB304" s="757"/>
      <c r="AC304" s="757"/>
      <c r="AD304" s="758"/>
      <c r="AE304" s="759"/>
    </row>
    <row r="305" spans="1:31">
      <c r="A305" s="773"/>
      <c r="B305" s="151"/>
      <c r="C305" s="166"/>
      <c r="D305" s="167"/>
      <c r="E305" s="167"/>
      <c r="F305" s="168"/>
      <c r="G305" s="215"/>
      <c r="H305" s="170"/>
      <c r="I305" s="168"/>
      <c r="J305" s="168"/>
      <c r="K305" s="166"/>
      <c r="L305" s="905"/>
      <c r="M305" s="905"/>
      <c r="N305" s="761"/>
      <c r="O305" s="761"/>
      <c r="P305" s="761"/>
      <c r="Q305" s="762"/>
      <c r="R305" s="763"/>
      <c r="S305" s="761"/>
      <c r="T305" s="761"/>
      <c r="U305" s="762"/>
      <c r="V305" s="763"/>
      <c r="W305" s="764"/>
      <c r="X305" s="761"/>
      <c r="Y305" s="761"/>
      <c r="Z305" s="762"/>
      <c r="AA305" s="763"/>
      <c r="AB305" s="761"/>
      <c r="AC305" s="761"/>
      <c r="AD305" s="762"/>
      <c r="AE305" s="763"/>
    </row>
    <row r="306" spans="1:31">
      <c r="A306" s="773"/>
      <c r="B306" s="135"/>
      <c r="C306" s="161"/>
      <c r="D306" s="162"/>
      <c r="E306" s="162"/>
      <c r="F306" s="163"/>
      <c r="G306" s="214"/>
      <c r="H306" s="165"/>
      <c r="I306" s="163"/>
      <c r="J306" s="163"/>
      <c r="K306" s="165"/>
      <c r="L306" s="905"/>
      <c r="M306" s="905"/>
      <c r="N306" s="811"/>
      <c r="O306" s="811"/>
      <c r="P306" s="812"/>
      <c r="Q306" s="812"/>
      <c r="R306" s="813"/>
      <c r="S306" s="813"/>
      <c r="T306" s="812"/>
      <c r="U306" s="814"/>
      <c r="V306" s="814"/>
      <c r="W306" s="811"/>
      <c r="X306" s="811"/>
      <c r="Y306" s="812"/>
      <c r="Z306" s="812"/>
      <c r="AA306" s="813"/>
      <c r="AB306" s="813"/>
      <c r="AC306" s="812"/>
      <c r="AD306" s="814"/>
      <c r="AE306" s="814"/>
    </row>
    <row r="307" spans="1:31">
      <c r="A307" s="773"/>
      <c r="B307" s="135"/>
      <c r="C307" s="161"/>
      <c r="D307" s="162"/>
      <c r="E307" s="162"/>
      <c r="F307" s="163"/>
      <c r="G307" s="214"/>
      <c r="H307" s="165"/>
      <c r="I307" s="163"/>
      <c r="J307" s="163"/>
      <c r="K307" s="165"/>
      <c r="L307" s="905"/>
      <c r="M307" s="905"/>
      <c r="N307" s="757"/>
      <c r="O307" s="757"/>
      <c r="P307" s="757"/>
      <c r="Q307" s="758"/>
      <c r="R307" s="759"/>
      <c r="S307" s="757"/>
      <c r="T307" s="757"/>
      <c r="U307" s="758"/>
      <c r="V307" s="759"/>
      <c r="W307" s="757"/>
      <c r="X307" s="757"/>
      <c r="Y307" s="757"/>
      <c r="Z307" s="758"/>
      <c r="AA307" s="759"/>
      <c r="AB307" s="757"/>
      <c r="AC307" s="757"/>
      <c r="AD307" s="758"/>
      <c r="AE307" s="759"/>
    </row>
    <row r="308" spans="1:31">
      <c r="A308" s="838"/>
      <c r="B308" s="151"/>
      <c r="C308" s="166"/>
      <c r="D308" s="167"/>
      <c r="E308" s="167"/>
      <c r="F308" s="168"/>
      <c r="G308" s="215"/>
      <c r="H308" s="170"/>
      <c r="I308" s="168"/>
      <c r="J308" s="168"/>
      <c r="K308" s="170"/>
      <c r="L308" s="905"/>
      <c r="M308" s="905"/>
      <c r="N308" s="761"/>
      <c r="O308" s="761"/>
      <c r="P308" s="761"/>
      <c r="Q308" s="762"/>
      <c r="R308" s="763"/>
      <c r="S308" s="761"/>
      <c r="T308" s="761"/>
      <c r="U308" s="762"/>
      <c r="V308" s="763"/>
      <c r="W308" s="764"/>
      <c r="X308" s="761"/>
      <c r="Y308" s="761"/>
      <c r="Z308" s="762"/>
      <c r="AA308" s="763"/>
      <c r="AB308" s="761"/>
      <c r="AC308" s="761"/>
      <c r="AD308" s="762"/>
      <c r="AE308" s="763"/>
    </row>
    <row r="309" spans="1:31">
      <c r="A309" s="851"/>
      <c r="B309" s="831"/>
      <c r="C309" s="832"/>
      <c r="D309" s="850"/>
      <c r="E309" s="850"/>
      <c r="F309" s="833"/>
      <c r="G309" s="214"/>
      <c r="H309" s="834"/>
      <c r="I309" s="833"/>
      <c r="J309" s="163"/>
      <c r="K309" s="834"/>
      <c r="L309" s="905"/>
      <c r="M309" s="905"/>
      <c r="N309" s="901"/>
      <c r="O309" s="793"/>
      <c r="P309" s="794"/>
      <c r="Q309" s="794"/>
      <c r="R309" s="795"/>
      <c r="S309" s="795"/>
      <c r="T309" s="794"/>
      <c r="U309" s="796"/>
      <c r="V309" s="796"/>
      <c r="W309" s="792"/>
      <c r="X309" s="793"/>
      <c r="Y309" s="794"/>
      <c r="Z309" s="794"/>
      <c r="AA309" s="795"/>
      <c r="AB309" s="795"/>
      <c r="AC309" s="794"/>
      <c r="AD309" s="796"/>
      <c r="AE309" s="796"/>
    </row>
    <row r="310" spans="1:31">
      <c r="A310" s="773"/>
      <c r="B310" s="135"/>
      <c r="C310" s="161"/>
      <c r="D310" s="162"/>
      <c r="E310" s="162"/>
      <c r="F310" s="163"/>
      <c r="G310" s="214"/>
      <c r="H310" s="165"/>
      <c r="I310" s="163"/>
      <c r="J310" s="163"/>
      <c r="K310" s="165"/>
      <c r="L310" s="905"/>
      <c r="M310" s="905"/>
      <c r="N310" s="798"/>
      <c r="O310" s="798"/>
      <c r="P310" s="799"/>
      <c r="Q310" s="799"/>
      <c r="R310" s="800"/>
      <c r="S310" s="800"/>
      <c r="T310" s="799"/>
      <c r="U310" s="801"/>
      <c r="V310" s="801"/>
      <c r="W310" s="797"/>
      <c r="X310" s="798"/>
      <c r="Y310" s="799"/>
      <c r="Z310" s="799"/>
      <c r="AA310" s="800"/>
      <c r="AB310" s="800"/>
      <c r="AC310" s="799"/>
      <c r="AD310" s="801"/>
      <c r="AE310" s="801"/>
    </row>
    <row r="311" spans="1:31">
      <c r="A311" s="773"/>
      <c r="B311" s="135"/>
      <c r="C311" s="161"/>
      <c r="D311" s="162"/>
      <c r="E311" s="162"/>
      <c r="F311" s="163"/>
      <c r="G311" s="214"/>
      <c r="H311" s="165"/>
      <c r="I311" s="163"/>
      <c r="J311" s="163"/>
      <c r="K311" s="165"/>
      <c r="L311" s="905"/>
      <c r="M311" s="905"/>
      <c r="N311" s="798"/>
      <c r="O311" s="798"/>
      <c r="P311" s="799"/>
      <c r="Q311" s="799"/>
      <c r="R311" s="800"/>
      <c r="S311" s="800"/>
      <c r="T311" s="799"/>
      <c r="U311" s="801"/>
      <c r="V311" s="801"/>
      <c r="W311" s="797"/>
      <c r="X311" s="798"/>
      <c r="Y311" s="799"/>
      <c r="Z311" s="799"/>
      <c r="AA311" s="800"/>
      <c r="AB311" s="800"/>
      <c r="AC311" s="799"/>
      <c r="AD311" s="801"/>
      <c r="AE311" s="801"/>
    </row>
    <row r="312" spans="1:31">
      <c r="A312" s="773"/>
      <c r="B312" s="135"/>
      <c r="C312" s="161"/>
      <c r="D312" s="162"/>
      <c r="E312" s="162"/>
      <c r="F312" s="163"/>
      <c r="G312" s="214"/>
      <c r="H312" s="165"/>
      <c r="I312" s="163"/>
      <c r="J312" s="163"/>
      <c r="K312" s="165"/>
      <c r="L312" s="905"/>
      <c r="M312" s="905"/>
      <c r="N312" s="798"/>
      <c r="O312" s="798"/>
      <c r="P312" s="799"/>
      <c r="Q312" s="799"/>
      <c r="R312" s="800"/>
      <c r="S312" s="800"/>
      <c r="T312" s="799"/>
      <c r="U312" s="801"/>
      <c r="V312" s="801"/>
      <c r="W312" s="797"/>
      <c r="X312" s="798"/>
      <c r="Y312" s="799"/>
      <c r="Z312" s="799"/>
      <c r="AA312" s="800"/>
      <c r="AB312" s="800"/>
      <c r="AC312" s="799"/>
      <c r="AD312" s="801"/>
      <c r="AE312" s="801"/>
    </row>
    <row r="313" spans="1:31">
      <c r="A313" s="773"/>
      <c r="B313" s="135"/>
      <c r="C313" s="161"/>
      <c r="D313" s="162"/>
      <c r="E313" s="162"/>
      <c r="F313" s="163"/>
      <c r="G313" s="214"/>
      <c r="H313" s="165"/>
      <c r="I313" s="163"/>
      <c r="J313" s="163"/>
      <c r="K313" s="165"/>
      <c r="L313" s="905"/>
      <c r="M313" s="905"/>
      <c r="N313" s="798"/>
      <c r="O313" s="798"/>
      <c r="P313" s="799"/>
      <c r="Q313" s="799"/>
      <c r="R313" s="800"/>
      <c r="S313" s="800"/>
      <c r="T313" s="799"/>
      <c r="U313" s="801"/>
      <c r="V313" s="801"/>
      <c r="W313" s="797"/>
      <c r="X313" s="798"/>
      <c r="Y313" s="799"/>
      <c r="Z313" s="799"/>
      <c r="AA313" s="800"/>
      <c r="AB313" s="800"/>
      <c r="AC313" s="799"/>
      <c r="AD313" s="801"/>
      <c r="AE313" s="801"/>
    </row>
    <row r="314" spans="1:31">
      <c r="A314" s="773"/>
      <c r="B314" s="151"/>
      <c r="C314" s="166"/>
      <c r="D314" s="167"/>
      <c r="E314" s="167"/>
      <c r="F314" s="168"/>
      <c r="G314" s="215"/>
      <c r="H314" s="170"/>
      <c r="I314" s="168"/>
      <c r="J314" s="168"/>
      <c r="K314" s="170"/>
      <c r="L314" s="905"/>
      <c r="M314" s="905"/>
      <c r="N314" s="803"/>
      <c r="O314" s="803"/>
      <c r="P314" s="804"/>
      <c r="Q314" s="804"/>
      <c r="R314" s="805"/>
      <c r="S314" s="805"/>
      <c r="T314" s="804"/>
      <c r="U314" s="806"/>
      <c r="V314" s="806"/>
      <c r="W314" s="802"/>
      <c r="X314" s="803"/>
      <c r="Y314" s="804"/>
      <c r="Z314" s="804"/>
      <c r="AA314" s="805"/>
      <c r="AB314" s="805"/>
      <c r="AC314" s="804"/>
      <c r="AD314" s="806"/>
      <c r="AE314" s="806"/>
    </row>
    <row r="315" spans="1:31">
      <c r="A315" s="773"/>
      <c r="B315" s="135"/>
      <c r="C315" s="161"/>
      <c r="D315" s="162"/>
      <c r="E315" s="162"/>
      <c r="F315" s="163"/>
      <c r="G315" s="214"/>
      <c r="H315" s="165"/>
      <c r="I315" s="163"/>
      <c r="J315" s="163"/>
      <c r="K315" s="165"/>
      <c r="L315" s="905"/>
      <c r="M315" s="905"/>
      <c r="N315" s="902"/>
      <c r="O315" s="730"/>
      <c r="P315" s="730"/>
      <c r="Q315" s="730"/>
      <c r="R315" s="807"/>
      <c r="S315" s="730"/>
      <c r="T315" s="730"/>
      <c r="U315" s="730"/>
      <c r="V315" s="807"/>
      <c r="W315" s="731"/>
      <c r="X315" s="730"/>
      <c r="Y315" s="730"/>
      <c r="Z315" s="730"/>
      <c r="AA315" s="807"/>
      <c r="AB315" s="730"/>
      <c r="AC315" s="730"/>
      <c r="AD315" s="730"/>
      <c r="AE315" s="807"/>
    </row>
    <row r="316" spans="1:31">
      <c r="A316" s="773"/>
      <c r="B316" s="135"/>
      <c r="C316" s="161"/>
      <c r="D316" s="162"/>
      <c r="E316" s="162"/>
      <c r="F316" s="163"/>
      <c r="G316" s="214"/>
      <c r="H316" s="165"/>
      <c r="I316" s="163"/>
      <c r="J316" s="163"/>
      <c r="K316" s="165"/>
      <c r="L316" s="905"/>
      <c r="M316" s="905"/>
      <c r="N316" s="844"/>
      <c r="O316" s="844"/>
      <c r="P316" s="28"/>
      <c r="Q316" s="28"/>
      <c r="R316" s="808"/>
      <c r="S316" s="28"/>
      <c r="T316" s="28"/>
      <c r="U316" s="28"/>
      <c r="V316" s="808"/>
      <c r="W316" s="797"/>
      <c r="X316" s="844"/>
      <c r="Y316" s="28"/>
      <c r="Z316" s="28"/>
      <c r="AA316" s="808"/>
      <c r="AB316" s="28"/>
      <c r="AC316" s="28"/>
      <c r="AD316" s="28"/>
      <c r="AE316" s="808"/>
    </row>
    <row r="317" spans="1:31">
      <c r="A317" s="773"/>
      <c r="B317" s="135"/>
      <c r="C317" s="161"/>
      <c r="D317" s="162"/>
      <c r="E317" s="162"/>
      <c r="F317" s="163"/>
      <c r="G317" s="214"/>
      <c r="H317" s="165"/>
      <c r="I317" s="163"/>
      <c r="J317" s="163"/>
      <c r="K317" s="165"/>
      <c r="L317" s="905"/>
      <c r="M317" s="905"/>
      <c r="N317" s="798"/>
      <c r="O317" s="798"/>
      <c r="P317" s="798"/>
      <c r="Q317" s="809"/>
      <c r="R317" s="810"/>
      <c r="S317" s="798"/>
      <c r="T317" s="798"/>
      <c r="U317" s="809"/>
      <c r="V317" s="810"/>
      <c r="W317" s="797"/>
      <c r="X317" s="798"/>
      <c r="Y317" s="798"/>
      <c r="Z317" s="809"/>
      <c r="AA317" s="810"/>
      <c r="AB317" s="798"/>
      <c r="AC317" s="798"/>
      <c r="AD317" s="809"/>
      <c r="AE317" s="810"/>
    </row>
    <row r="318" spans="1:31">
      <c r="A318" s="773"/>
      <c r="B318" s="135"/>
      <c r="C318" s="161"/>
      <c r="D318" s="162"/>
      <c r="E318" s="162"/>
      <c r="F318" s="163"/>
      <c r="G318" s="214"/>
      <c r="H318" s="165"/>
      <c r="I318" s="163"/>
      <c r="J318" s="163"/>
      <c r="K318" s="165"/>
      <c r="L318" s="905"/>
      <c r="M318" s="905"/>
      <c r="N318" s="757"/>
      <c r="O318" s="757"/>
      <c r="P318" s="757"/>
      <c r="Q318" s="758"/>
      <c r="R318" s="759"/>
      <c r="S318" s="757"/>
      <c r="T318" s="757"/>
      <c r="U318" s="758"/>
      <c r="V318" s="759"/>
      <c r="W318" s="757"/>
      <c r="X318" s="757"/>
      <c r="Y318" s="757"/>
      <c r="Z318" s="758"/>
      <c r="AA318" s="759"/>
      <c r="AB318" s="757"/>
      <c r="AC318" s="757"/>
      <c r="AD318" s="758"/>
      <c r="AE318" s="759"/>
    </row>
    <row r="319" spans="1:31">
      <c r="A319" s="773"/>
      <c r="B319" s="135"/>
      <c r="C319" s="161"/>
      <c r="D319" s="162"/>
      <c r="E319" s="162"/>
      <c r="F319" s="163"/>
      <c r="G319" s="214"/>
      <c r="H319" s="165"/>
      <c r="I319" s="163"/>
      <c r="J319" s="163"/>
      <c r="K319" s="165"/>
      <c r="L319" s="905"/>
      <c r="M319" s="905"/>
      <c r="N319" s="757"/>
      <c r="O319" s="757"/>
      <c r="P319" s="757"/>
      <c r="Q319" s="758"/>
      <c r="R319" s="759"/>
      <c r="S319" s="757"/>
      <c r="T319" s="757"/>
      <c r="U319" s="758"/>
      <c r="V319" s="759"/>
      <c r="W319" s="757"/>
      <c r="X319" s="757"/>
      <c r="Y319" s="757"/>
      <c r="Z319" s="758"/>
      <c r="AA319" s="759"/>
      <c r="AB319" s="757"/>
      <c r="AC319" s="757"/>
      <c r="AD319" s="758"/>
      <c r="AE319" s="759"/>
    </row>
    <row r="320" spans="1:31">
      <c r="A320" s="773"/>
      <c r="B320" s="135"/>
      <c r="C320" s="161"/>
      <c r="D320" s="162"/>
      <c r="E320" s="162"/>
      <c r="F320" s="163"/>
      <c r="G320" s="214"/>
      <c r="H320" s="165"/>
      <c r="I320" s="163"/>
      <c r="J320" s="163"/>
      <c r="K320" s="165"/>
      <c r="L320" s="905"/>
      <c r="M320" s="905"/>
      <c r="N320" s="757"/>
      <c r="O320" s="757"/>
      <c r="P320" s="757"/>
      <c r="Q320" s="758"/>
      <c r="R320" s="759"/>
      <c r="S320" s="757"/>
      <c r="T320" s="757"/>
      <c r="U320" s="758"/>
      <c r="V320" s="759"/>
      <c r="W320" s="757"/>
      <c r="X320" s="757"/>
      <c r="Y320" s="757"/>
      <c r="Z320" s="758"/>
      <c r="AA320" s="759"/>
      <c r="AB320" s="757"/>
      <c r="AC320" s="757"/>
      <c r="AD320" s="758"/>
      <c r="AE320" s="759"/>
    </row>
    <row r="321" spans="1:31">
      <c r="A321" s="773"/>
      <c r="B321" s="135"/>
      <c r="C321" s="161"/>
      <c r="D321" s="162"/>
      <c r="E321" s="162"/>
      <c r="F321" s="163"/>
      <c r="G321" s="214"/>
      <c r="H321" s="165"/>
      <c r="I321" s="163"/>
      <c r="J321" s="163"/>
      <c r="K321" s="165"/>
      <c r="L321" s="905"/>
      <c r="M321" s="905"/>
      <c r="N321" s="757"/>
      <c r="O321" s="757"/>
      <c r="P321" s="757"/>
      <c r="Q321" s="758"/>
      <c r="R321" s="759"/>
      <c r="S321" s="757"/>
      <c r="T321" s="757"/>
      <c r="U321" s="758"/>
      <c r="V321" s="759"/>
      <c r="W321" s="757"/>
      <c r="X321" s="757"/>
      <c r="Y321" s="757"/>
      <c r="Z321" s="758"/>
      <c r="AA321" s="759"/>
      <c r="AB321" s="757"/>
      <c r="AC321" s="757"/>
      <c r="AD321" s="758"/>
      <c r="AE321" s="759"/>
    </row>
    <row r="322" spans="1:31">
      <c r="A322" s="773"/>
      <c r="B322" s="151"/>
      <c r="C322" s="166"/>
      <c r="D322" s="167"/>
      <c r="E322" s="167"/>
      <c r="F322" s="168"/>
      <c r="G322" s="215"/>
      <c r="H322" s="170"/>
      <c r="I322" s="168"/>
      <c r="J322" s="168"/>
      <c r="K322" s="170"/>
      <c r="L322" s="905"/>
      <c r="M322" s="905"/>
      <c r="N322" s="761"/>
      <c r="O322" s="761"/>
      <c r="P322" s="761"/>
      <c r="Q322" s="762"/>
      <c r="R322" s="763"/>
      <c r="S322" s="761"/>
      <c r="T322" s="761"/>
      <c r="U322" s="762"/>
      <c r="V322" s="763"/>
      <c r="W322" s="764"/>
      <c r="X322" s="761"/>
      <c r="Y322" s="761"/>
      <c r="Z322" s="762"/>
      <c r="AA322" s="763"/>
      <c r="AB322" s="761"/>
      <c r="AC322" s="761"/>
      <c r="AD322" s="762"/>
      <c r="AE322" s="763"/>
    </row>
    <row r="323" spans="1:31">
      <c r="A323" s="773"/>
      <c r="B323" s="135"/>
      <c r="C323" s="161"/>
      <c r="D323" s="162"/>
      <c r="E323" s="162"/>
      <c r="F323" s="163"/>
      <c r="G323" s="214"/>
      <c r="H323" s="165"/>
      <c r="I323" s="163"/>
      <c r="J323" s="163"/>
      <c r="K323" s="165"/>
      <c r="L323" s="905"/>
      <c r="M323" s="905"/>
      <c r="N323" s="811"/>
      <c r="O323" s="811"/>
      <c r="P323" s="812"/>
      <c r="Q323" s="812"/>
      <c r="R323" s="813"/>
      <c r="S323" s="813"/>
      <c r="T323" s="812"/>
      <c r="U323" s="814"/>
      <c r="V323" s="814"/>
      <c r="W323" s="811"/>
      <c r="X323" s="811"/>
      <c r="Y323" s="812"/>
      <c r="Z323" s="812"/>
      <c r="AA323" s="813"/>
      <c r="AB323" s="813"/>
      <c r="AC323" s="812"/>
      <c r="AD323" s="814"/>
      <c r="AE323" s="814"/>
    </row>
    <row r="324" spans="1:31">
      <c r="A324" s="773"/>
      <c r="B324" s="135"/>
      <c r="C324" s="161"/>
      <c r="D324" s="162"/>
      <c r="E324" s="162"/>
      <c r="F324" s="163"/>
      <c r="G324" s="214"/>
      <c r="H324" s="165"/>
      <c r="I324" s="163"/>
      <c r="J324" s="163"/>
      <c r="K324" s="161"/>
      <c r="L324" s="905"/>
      <c r="M324" s="905"/>
      <c r="N324" s="757"/>
      <c r="O324" s="757"/>
      <c r="P324" s="757"/>
      <c r="Q324" s="758"/>
      <c r="R324" s="759"/>
      <c r="S324" s="757"/>
      <c r="T324" s="757"/>
      <c r="U324" s="758"/>
      <c r="V324" s="759"/>
      <c r="W324" s="757"/>
      <c r="X324" s="757"/>
      <c r="Y324" s="757"/>
      <c r="Z324" s="758"/>
      <c r="AA324" s="759"/>
      <c r="AB324" s="757"/>
      <c r="AC324" s="757"/>
      <c r="AD324" s="758"/>
      <c r="AE324" s="759"/>
    </row>
    <row r="325" spans="1:31">
      <c r="A325" s="773"/>
      <c r="B325" s="151"/>
      <c r="C325" s="166"/>
      <c r="D325" s="167"/>
      <c r="E325" s="167"/>
      <c r="F325" s="168"/>
      <c r="G325" s="168"/>
      <c r="H325" s="170"/>
      <c r="I325" s="168"/>
      <c r="J325" s="168"/>
      <c r="K325" s="170"/>
      <c r="L325" s="905"/>
      <c r="M325" s="905"/>
      <c r="N325" s="761"/>
      <c r="O325" s="761"/>
      <c r="P325" s="761"/>
      <c r="Q325" s="762"/>
      <c r="R325" s="763"/>
      <c r="S325" s="761"/>
      <c r="T325" s="761"/>
      <c r="U325" s="762"/>
      <c r="V325" s="763"/>
      <c r="W325" s="764"/>
      <c r="X325" s="761"/>
      <c r="Y325" s="761"/>
      <c r="Z325" s="762"/>
      <c r="AA325" s="763"/>
      <c r="AB325" s="761"/>
      <c r="AC325" s="761"/>
      <c r="AD325" s="762"/>
      <c r="AE325" s="763"/>
    </row>
    <row r="326" spans="1:31">
      <c r="A326" s="773"/>
      <c r="B326" s="135"/>
      <c r="C326" s="161"/>
      <c r="D326" s="162"/>
      <c r="E326" s="162"/>
      <c r="F326" s="163"/>
      <c r="G326" s="214"/>
      <c r="H326" s="165"/>
      <c r="I326" s="163"/>
      <c r="J326" s="163"/>
      <c r="K326" s="165"/>
      <c r="L326" s="905"/>
      <c r="M326" s="905"/>
      <c r="N326" s="811"/>
      <c r="O326" s="811"/>
      <c r="P326" s="812"/>
      <c r="Q326" s="812"/>
      <c r="R326" s="813"/>
      <c r="S326" s="813"/>
      <c r="T326" s="812"/>
      <c r="U326" s="814"/>
      <c r="V326" s="814"/>
      <c r="W326" s="811"/>
      <c r="X326" s="811"/>
      <c r="Y326" s="812"/>
      <c r="Z326" s="812"/>
      <c r="AA326" s="813"/>
      <c r="AB326" s="813"/>
      <c r="AC326" s="812"/>
      <c r="AD326" s="814"/>
      <c r="AE326" s="814"/>
    </row>
    <row r="327" spans="1:31">
      <c r="A327" s="773"/>
      <c r="B327" s="135"/>
      <c r="C327" s="161"/>
      <c r="D327" s="162"/>
      <c r="E327" s="162"/>
      <c r="F327" s="163"/>
      <c r="G327" s="214"/>
      <c r="H327" s="165"/>
      <c r="I327" s="163"/>
      <c r="J327" s="163"/>
      <c r="K327" s="161"/>
      <c r="L327" s="905"/>
      <c r="M327" s="905"/>
      <c r="N327" s="757"/>
      <c r="O327" s="757"/>
      <c r="P327" s="757"/>
      <c r="Q327" s="758"/>
      <c r="R327" s="759"/>
      <c r="S327" s="757"/>
      <c r="T327" s="757"/>
      <c r="U327" s="758"/>
      <c r="V327" s="759"/>
      <c r="W327" s="757"/>
      <c r="X327" s="757"/>
      <c r="Y327" s="757"/>
      <c r="Z327" s="758"/>
      <c r="AA327" s="759"/>
      <c r="AB327" s="757"/>
      <c r="AC327" s="757"/>
      <c r="AD327" s="758"/>
      <c r="AE327" s="759"/>
    </row>
    <row r="328" spans="1:31">
      <c r="A328" s="773"/>
      <c r="B328" s="151"/>
      <c r="C328" s="166"/>
      <c r="D328" s="167"/>
      <c r="E328" s="167"/>
      <c r="F328" s="168"/>
      <c r="G328" s="215"/>
      <c r="H328" s="170"/>
      <c r="I328" s="168"/>
      <c r="J328" s="168"/>
      <c r="K328" s="170"/>
      <c r="L328" s="905"/>
      <c r="M328" s="905"/>
      <c r="N328" s="761"/>
      <c r="O328" s="761"/>
      <c r="P328" s="761"/>
      <c r="Q328" s="762"/>
      <c r="R328" s="763"/>
      <c r="S328" s="761"/>
      <c r="T328" s="761"/>
      <c r="U328" s="762"/>
      <c r="V328" s="763"/>
      <c r="W328" s="764"/>
      <c r="X328" s="761"/>
      <c r="Y328" s="761"/>
      <c r="Z328" s="762"/>
      <c r="AA328" s="763"/>
      <c r="AB328" s="761"/>
      <c r="AC328" s="761"/>
      <c r="AD328" s="762"/>
      <c r="AE328" s="763"/>
    </row>
    <row r="329" spans="1:31">
      <c r="A329" s="773"/>
      <c r="B329" s="135"/>
      <c r="C329" s="161"/>
      <c r="D329" s="162"/>
      <c r="E329" s="162"/>
      <c r="F329" s="163"/>
      <c r="G329" s="214"/>
      <c r="H329" s="165"/>
      <c r="I329" s="163"/>
      <c r="J329" s="163"/>
      <c r="K329" s="165"/>
      <c r="L329" s="905"/>
      <c r="M329" s="905"/>
      <c r="N329" s="811"/>
      <c r="O329" s="811"/>
      <c r="P329" s="812"/>
      <c r="Q329" s="812"/>
      <c r="R329" s="813"/>
      <c r="S329" s="813"/>
      <c r="T329" s="812"/>
      <c r="U329" s="814"/>
      <c r="V329" s="814"/>
      <c r="W329" s="811"/>
      <c r="X329" s="811"/>
      <c r="Y329" s="812"/>
      <c r="Z329" s="812"/>
      <c r="AA329" s="813"/>
      <c r="AB329" s="813"/>
      <c r="AC329" s="812"/>
      <c r="AD329" s="814"/>
      <c r="AE329" s="814"/>
    </row>
    <row r="330" spans="1:31">
      <c r="A330" s="773"/>
      <c r="B330" s="135"/>
      <c r="C330" s="161"/>
      <c r="D330" s="162"/>
      <c r="E330" s="162"/>
      <c r="F330" s="163"/>
      <c r="G330" s="214"/>
      <c r="H330" s="165"/>
      <c r="I330" s="163"/>
      <c r="J330" s="163"/>
      <c r="K330" s="161"/>
      <c r="L330" s="905"/>
      <c r="M330" s="905"/>
      <c r="N330" s="757"/>
      <c r="O330" s="757"/>
      <c r="P330" s="757"/>
      <c r="Q330" s="758"/>
      <c r="R330" s="759"/>
      <c r="S330" s="757"/>
      <c r="T330" s="757"/>
      <c r="U330" s="758"/>
      <c r="V330" s="759"/>
      <c r="W330" s="757"/>
      <c r="X330" s="757"/>
      <c r="Y330" s="757"/>
      <c r="Z330" s="758"/>
      <c r="AA330" s="759"/>
      <c r="AB330" s="757"/>
      <c r="AC330" s="757"/>
      <c r="AD330" s="758"/>
      <c r="AE330" s="759"/>
    </row>
    <row r="331" spans="1:31">
      <c r="A331" s="773"/>
      <c r="B331" s="151"/>
      <c r="C331" s="166"/>
      <c r="D331" s="167"/>
      <c r="E331" s="167"/>
      <c r="F331" s="168"/>
      <c r="G331" s="215"/>
      <c r="H331" s="170"/>
      <c r="I331" s="168"/>
      <c r="J331" s="168"/>
      <c r="K331" s="170"/>
      <c r="L331" s="905"/>
      <c r="M331" s="905"/>
      <c r="N331" s="761"/>
      <c r="O331" s="761"/>
      <c r="P331" s="761"/>
      <c r="Q331" s="762"/>
      <c r="R331" s="763"/>
      <c r="S331" s="761"/>
      <c r="T331" s="761"/>
      <c r="U331" s="762"/>
      <c r="V331" s="763"/>
      <c r="W331" s="764"/>
      <c r="X331" s="761"/>
      <c r="Y331" s="761"/>
      <c r="Z331" s="762"/>
      <c r="AA331" s="763"/>
      <c r="AB331" s="761"/>
      <c r="AC331" s="761"/>
      <c r="AD331" s="762"/>
      <c r="AE331" s="763"/>
    </row>
    <row r="332" spans="1:31">
      <c r="A332" s="773"/>
      <c r="B332" s="135"/>
      <c r="C332" s="161"/>
      <c r="D332" s="162"/>
      <c r="E332" s="162"/>
      <c r="F332" s="163"/>
      <c r="G332" s="214"/>
      <c r="H332" s="165"/>
      <c r="I332" s="163"/>
      <c r="J332" s="163"/>
      <c r="K332" s="165"/>
      <c r="L332" s="905"/>
      <c r="M332" s="905"/>
      <c r="N332" s="811"/>
      <c r="O332" s="811"/>
      <c r="P332" s="812"/>
      <c r="Q332" s="812"/>
      <c r="R332" s="813"/>
      <c r="S332" s="813"/>
      <c r="T332" s="812"/>
      <c r="U332" s="814"/>
      <c r="V332" s="814"/>
      <c r="W332" s="811"/>
      <c r="X332" s="811"/>
      <c r="Y332" s="812"/>
      <c r="Z332" s="812"/>
      <c r="AA332" s="813"/>
      <c r="AB332" s="813"/>
      <c r="AC332" s="812"/>
      <c r="AD332" s="814"/>
      <c r="AE332" s="814"/>
    </row>
    <row r="333" spans="1:31">
      <c r="A333" s="773"/>
      <c r="B333" s="135"/>
      <c r="C333" s="161"/>
      <c r="D333" s="162"/>
      <c r="E333" s="162"/>
      <c r="F333" s="163"/>
      <c r="G333" s="214"/>
      <c r="H333" s="165"/>
      <c r="I333" s="163"/>
      <c r="J333" s="163"/>
      <c r="K333" s="161"/>
      <c r="L333" s="905"/>
      <c r="M333" s="905"/>
      <c r="N333" s="757"/>
      <c r="O333" s="757"/>
      <c r="P333" s="757"/>
      <c r="Q333" s="758"/>
      <c r="R333" s="759"/>
      <c r="S333" s="757"/>
      <c r="T333" s="757"/>
      <c r="U333" s="758"/>
      <c r="V333" s="759"/>
      <c r="W333" s="757"/>
      <c r="X333" s="757"/>
      <c r="Y333" s="757"/>
      <c r="Z333" s="758"/>
      <c r="AA333" s="759"/>
      <c r="AB333" s="757"/>
      <c r="AC333" s="757"/>
      <c r="AD333" s="758"/>
      <c r="AE333" s="759"/>
    </row>
    <row r="334" spans="1:31">
      <c r="A334" s="773"/>
      <c r="B334" s="151"/>
      <c r="C334" s="166"/>
      <c r="D334" s="167"/>
      <c r="E334" s="167"/>
      <c r="F334" s="168"/>
      <c r="G334" s="215"/>
      <c r="H334" s="170"/>
      <c r="I334" s="168"/>
      <c r="J334" s="168"/>
      <c r="K334" s="170"/>
      <c r="L334" s="905"/>
      <c r="M334" s="905"/>
      <c r="N334" s="761"/>
      <c r="O334" s="761"/>
      <c r="P334" s="761"/>
      <c r="Q334" s="762"/>
      <c r="R334" s="763"/>
      <c r="S334" s="761"/>
      <c r="T334" s="761"/>
      <c r="U334" s="762"/>
      <c r="V334" s="763"/>
      <c r="W334" s="764"/>
      <c r="X334" s="761"/>
      <c r="Y334" s="761"/>
      <c r="Z334" s="762"/>
      <c r="AA334" s="763"/>
      <c r="AB334" s="761"/>
      <c r="AC334" s="761"/>
      <c r="AD334" s="762"/>
      <c r="AE334" s="763"/>
    </row>
    <row r="335" spans="1:31">
      <c r="A335" s="773"/>
      <c r="B335" s="135"/>
      <c r="C335" s="161"/>
      <c r="D335" s="162"/>
      <c r="E335" s="162"/>
      <c r="F335" s="163"/>
      <c r="G335" s="214"/>
      <c r="H335" s="165"/>
      <c r="I335" s="163"/>
      <c r="J335" s="163"/>
      <c r="K335" s="165"/>
      <c r="L335" s="905"/>
      <c r="M335" s="905"/>
      <c r="N335" s="811"/>
      <c r="O335" s="811"/>
      <c r="P335" s="812"/>
      <c r="Q335" s="812"/>
      <c r="R335" s="813"/>
      <c r="S335" s="813"/>
      <c r="T335" s="812"/>
      <c r="U335" s="814"/>
      <c r="V335" s="814"/>
      <c r="W335" s="811"/>
      <c r="X335" s="811"/>
      <c r="Y335" s="812"/>
      <c r="Z335" s="812"/>
      <c r="AA335" s="813"/>
      <c r="AB335" s="813"/>
      <c r="AC335" s="812"/>
      <c r="AD335" s="814"/>
      <c r="AE335" s="814"/>
    </row>
    <row r="336" spans="1:31">
      <c r="A336" s="773"/>
      <c r="B336" s="135"/>
      <c r="C336" s="161"/>
      <c r="D336" s="162"/>
      <c r="E336" s="162"/>
      <c r="F336" s="163"/>
      <c r="G336" s="214"/>
      <c r="H336" s="165"/>
      <c r="I336" s="163"/>
      <c r="J336" s="163"/>
      <c r="K336" s="165"/>
      <c r="L336" s="905"/>
      <c r="M336" s="905"/>
      <c r="N336" s="757"/>
      <c r="O336" s="757"/>
      <c r="P336" s="757"/>
      <c r="Q336" s="758"/>
      <c r="R336" s="759"/>
      <c r="S336" s="757"/>
      <c r="T336" s="757"/>
      <c r="U336" s="758"/>
      <c r="V336" s="759"/>
      <c r="W336" s="757"/>
      <c r="X336" s="757"/>
      <c r="Y336" s="757"/>
      <c r="Z336" s="758"/>
      <c r="AA336" s="759"/>
      <c r="AB336" s="757"/>
      <c r="AC336" s="757"/>
      <c r="AD336" s="758"/>
      <c r="AE336" s="759"/>
    </row>
    <row r="337" spans="1:31">
      <c r="A337" s="773"/>
      <c r="B337" s="151"/>
      <c r="C337" s="166"/>
      <c r="D337" s="167"/>
      <c r="E337" s="167"/>
      <c r="F337" s="168"/>
      <c r="G337" s="215"/>
      <c r="H337" s="170"/>
      <c r="I337" s="168"/>
      <c r="J337" s="168"/>
      <c r="K337" s="170"/>
      <c r="L337" s="905"/>
      <c r="M337" s="905"/>
      <c r="N337" s="761"/>
      <c r="O337" s="761"/>
      <c r="P337" s="761"/>
      <c r="Q337" s="762"/>
      <c r="R337" s="763"/>
      <c r="S337" s="761"/>
      <c r="T337" s="761"/>
      <c r="U337" s="762"/>
      <c r="V337" s="763"/>
      <c r="W337" s="764"/>
      <c r="X337" s="761"/>
      <c r="Y337" s="761"/>
      <c r="Z337" s="762"/>
      <c r="AA337" s="763"/>
      <c r="AB337" s="761"/>
      <c r="AC337" s="761"/>
      <c r="AD337" s="762"/>
      <c r="AE337" s="763"/>
    </row>
    <row r="338" spans="1:31">
      <c r="A338" s="773"/>
      <c r="B338" s="135"/>
      <c r="C338" s="161"/>
      <c r="D338" s="162"/>
      <c r="E338" s="162"/>
      <c r="F338" s="163"/>
      <c r="G338" s="214"/>
      <c r="H338" s="165"/>
      <c r="I338" s="163"/>
      <c r="J338" s="163"/>
      <c r="K338" s="165"/>
      <c r="L338" s="905"/>
      <c r="M338" s="905"/>
      <c r="N338" s="811"/>
      <c r="O338" s="811"/>
      <c r="P338" s="812"/>
      <c r="Q338" s="812"/>
      <c r="R338" s="813"/>
      <c r="S338" s="813"/>
      <c r="T338" s="812"/>
      <c r="U338" s="814"/>
      <c r="V338" s="814"/>
      <c r="W338" s="811"/>
      <c r="X338" s="811"/>
      <c r="Y338" s="812"/>
      <c r="Z338" s="812"/>
      <c r="AA338" s="813"/>
      <c r="AB338" s="813"/>
      <c r="AC338" s="812"/>
      <c r="AD338" s="814"/>
      <c r="AE338" s="814"/>
    </row>
    <row r="339" spans="1:31">
      <c r="A339" s="773"/>
      <c r="B339" s="135"/>
      <c r="C339" s="161"/>
      <c r="D339" s="162"/>
      <c r="E339" s="162"/>
      <c r="F339" s="163"/>
      <c r="G339" s="214"/>
      <c r="H339" s="165"/>
      <c r="I339" s="163"/>
      <c r="J339" s="163"/>
      <c r="K339" s="161"/>
      <c r="L339" s="905"/>
      <c r="M339" s="905"/>
      <c r="N339" s="757"/>
      <c r="O339" s="757"/>
      <c r="P339" s="757"/>
      <c r="Q339" s="758"/>
      <c r="R339" s="759"/>
      <c r="S339" s="757"/>
      <c r="T339" s="757"/>
      <c r="U339" s="758"/>
      <c r="V339" s="759"/>
      <c r="W339" s="757"/>
      <c r="X339" s="757"/>
      <c r="Y339" s="757"/>
      <c r="Z339" s="758"/>
      <c r="AA339" s="759"/>
      <c r="AB339" s="757"/>
      <c r="AC339" s="757"/>
      <c r="AD339" s="758"/>
      <c r="AE339" s="759"/>
    </row>
    <row r="340" spans="1:31">
      <c r="A340" s="773"/>
      <c r="B340" s="151"/>
      <c r="C340" s="166"/>
      <c r="D340" s="167"/>
      <c r="E340" s="167"/>
      <c r="F340" s="168"/>
      <c r="G340" s="215"/>
      <c r="H340" s="170"/>
      <c r="I340" s="168"/>
      <c r="J340" s="168"/>
      <c r="K340" s="170"/>
      <c r="L340" s="905"/>
      <c r="M340" s="905"/>
      <c r="N340" s="761"/>
      <c r="O340" s="761"/>
      <c r="P340" s="761"/>
      <c r="Q340" s="762"/>
      <c r="R340" s="763"/>
      <c r="S340" s="761"/>
      <c r="T340" s="761"/>
      <c r="U340" s="762"/>
      <c r="V340" s="763"/>
      <c r="W340" s="764"/>
      <c r="X340" s="761"/>
      <c r="Y340" s="761"/>
      <c r="Z340" s="762"/>
      <c r="AA340" s="763"/>
      <c r="AB340" s="761"/>
      <c r="AC340" s="761"/>
      <c r="AD340" s="762"/>
      <c r="AE340" s="763"/>
    </row>
    <row r="341" spans="1:31">
      <c r="A341" s="773"/>
      <c r="B341" s="135"/>
      <c r="C341" s="161"/>
      <c r="D341" s="162"/>
      <c r="E341" s="162"/>
      <c r="F341" s="163"/>
      <c r="G341" s="214"/>
      <c r="H341" s="165"/>
      <c r="I341" s="163"/>
      <c r="J341" s="163"/>
      <c r="K341" s="161"/>
      <c r="L341" s="905"/>
      <c r="M341" s="905"/>
      <c r="N341" s="811"/>
      <c r="O341" s="811"/>
      <c r="P341" s="812"/>
      <c r="Q341" s="812"/>
      <c r="R341" s="813"/>
      <c r="S341" s="813"/>
      <c r="T341" s="812"/>
      <c r="U341" s="814"/>
      <c r="V341" s="814"/>
      <c r="W341" s="811"/>
      <c r="X341" s="811"/>
      <c r="Y341" s="812"/>
      <c r="Z341" s="812"/>
      <c r="AA341" s="813"/>
      <c r="AB341" s="813"/>
      <c r="AC341" s="812"/>
      <c r="AD341" s="814"/>
      <c r="AE341" s="814"/>
    </row>
    <row r="342" spans="1:31">
      <c r="A342" s="773"/>
      <c r="B342" s="135"/>
      <c r="C342" s="161"/>
      <c r="D342" s="162"/>
      <c r="E342" s="162"/>
      <c r="F342" s="163"/>
      <c r="G342" s="214"/>
      <c r="H342" s="165"/>
      <c r="I342" s="163"/>
      <c r="J342" s="163"/>
      <c r="K342" s="161"/>
      <c r="L342" s="905"/>
      <c r="M342" s="905"/>
      <c r="N342" s="757"/>
      <c r="O342" s="757"/>
      <c r="P342" s="757"/>
      <c r="Q342" s="758"/>
      <c r="R342" s="759"/>
      <c r="S342" s="757"/>
      <c r="T342" s="757"/>
      <c r="U342" s="758"/>
      <c r="V342" s="759"/>
      <c r="W342" s="757"/>
      <c r="X342" s="757"/>
      <c r="Y342" s="757"/>
      <c r="Z342" s="758"/>
      <c r="AA342" s="759"/>
      <c r="AB342" s="757"/>
      <c r="AC342" s="757"/>
      <c r="AD342" s="758"/>
      <c r="AE342" s="759"/>
    </row>
    <row r="343" spans="1:31">
      <c r="A343" s="773"/>
      <c r="B343" s="151"/>
      <c r="C343" s="166"/>
      <c r="D343" s="167"/>
      <c r="E343" s="167"/>
      <c r="F343" s="168"/>
      <c r="G343" s="215"/>
      <c r="H343" s="170"/>
      <c r="I343" s="168"/>
      <c r="J343" s="168"/>
      <c r="K343" s="166"/>
      <c r="L343" s="905"/>
      <c r="M343" s="905"/>
      <c r="N343" s="761"/>
      <c r="O343" s="761"/>
      <c r="P343" s="761"/>
      <c r="Q343" s="762"/>
      <c r="R343" s="763"/>
      <c r="S343" s="761"/>
      <c r="T343" s="761"/>
      <c r="U343" s="762"/>
      <c r="V343" s="763"/>
      <c r="W343" s="764"/>
      <c r="X343" s="761"/>
      <c r="Y343" s="761"/>
      <c r="Z343" s="762"/>
      <c r="AA343" s="763"/>
      <c r="AB343" s="761"/>
      <c r="AC343" s="761"/>
      <c r="AD343" s="762"/>
      <c r="AE343" s="763"/>
    </row>
    <row r="344" spans="1:31">
      <c r="A344" s="773"/>
      <c r="B344" s="135"/>
      <c r="C344" s="161"/>
      <c r="D344" s="162"/>
      <c r="E344" s="162"/>
      <c r="F344" s="163"/>
      <c r="G344" s="214"/>
      <c r="H344" s="165"/>
      <c r="I344" s="163"/>
      <c r="J344" s="163"/>
      <c r="K344" s="165"/>
      <c r="L344" s="905"/>
      <c r="M344" s="905"/>
      <c r="N344" s="811"/>
      <c r="O344" s="811"/>
      <c r="P344" s="812"/>
      <c r="Q344" s="812"/>
      <c r="R344" s="813"/>
      <c r="S344" s="813"/>
      <c r="T344" s="812"/>
      <c r="U344" s="814"/>
      <c r="V344" s="814"/>
      <c r="W344" s="811"/>
      <c r="X344" s="811"/>
      <c r="Y344" s="812"/>
      <c r="Z344" s="812"/>
      <c r="AA344" s="813"/>
      <c r="AB344" s="813"/>
      <c r="AC344" s="812"/>
      <c r="AD344" s="814"/>
      <c r="AE344" s="814"/>
    </row>
    <row r="345" spans="1:31">
      <c r="A345" s="773"/>
      <c r="B345" s="135"/>
      <c r="C345" s="161"/>
      <c r="D345" s="162"/>
      <c r="E345" s="162"/>
      <c r="F345" s="163"/>
      <c r="G345" s="214"/>
      <c r="H345" s="165"/>
      <c r="I345" s="163"/>
      <c r="J345" s="163"/>
      <c r="K345" s="165"/>
      <c r="L345" s="905"/>
      <c r="M345" s="905"/>
      <c r="N345" s="757"/>
      <c r="O345" s="757"/>
      <c r="P345" s="757"/>
      <c r="Q345" s="758"/>
      <c r="R345" s="759"/>
      <c r="S345" s="757"/>
      <c r="T345" s="757"/>
      <c r="U345" s="758"/>
      <c r="V345" s="759"/>
      <c r="W345" s="757"/>
      <c r="X345" s="757"/>
      <c r="Y345" s="757"/>
      <c r="Z345" s="758"/>
      <c r="AA345" s="759"/>
      <c r="AB345" s="757"/>
      <c r="AC345" s="757"/>
      <c r="AD345" s="758"/>
      <c r="AE345" s="759"/>
    </row>
    <row r="346" spans="1:31">
      <c r="A346" s="838"/>
      <c r="B346" s="151"/>
      <c r="C346" s="166"/>
      <c r="D346" s="167"/>
      <c r="E346" s="167"/>
      <c r="F346" s="168"/>
      <c r="G346" s="215"/>
      <c r="H346" s="170"/>
      <c r="I346" s="168"/>
      <c r="J346" s="168"/>
      <c r="K346" s="170"/>
      <c r="L346" s="905"/>
      <c r="M346" s="905"/>
      <c r="N346" s="761"/>
      <c r="O346" s="761"/>
      <c r="P346" s="761"/>
      <c r="Q346" s="762"/>
      <c r="R346" s="763"/>
      <c r="S346" s="761"/>
      <c r="T346" s="761"/>
      <c r="U346" s="762"/>
      <c r="V346" s="763"/>
      <c r="W346" s="764"/>
      <c r="X346" s="761"/>
      <c r="Y346" s="761"/>
      <c r="Z346" s="762"/>
      <c r="AA346" s="763"/>
      <c r="AB346" s="761"/>
      <c r="AC346" s="761"/>
      <c r="AD346" s="762"/>
      <c r="AE346" s="763"/>
    </row>
    <row r="347" spans="1:31">
      <c r="A347" s="851"/>
      <c r="B347" s="831"/>
      <c r="C347" s="832"/>
      <c r="D347" s="850"/>
      <c r="E347" s="850"/>
      <c r="F347" s="833"/>
      <c r="G347" s="214"/>
      <c r="H347" s="834"/>
      <c r="I347" s="833"/>
      <c r="J347" s="163"/>
      <c r="K347" s="834"/>
      <c r="L347" s="905"/>
      <c r="M347" s="905"/>
      <c r="N347" s="901"/>
      <c r="O347" s="793"/>
      <c r="P347" s="794"/>
      <c r="Q347" s="794"/>
      <c r="R347" s="795"/>
      <c r="S347" s="795"/>
      <c r="T347" s="794"/>
      <c r="U347" s="796"/>
      <c r="V347" s="796"/>
      <c r="W347" s="792"/>
      <c r="X347" s="793"/>
      <c r="Y347" s="794"/>
      <c r="Z347" s="794"/>
      <c r="AA347" s="795"/>
      <c r="AB347" s="795"/>
      <c r="AC347" s="794"/>
      <c r="AD347" s="796"/>
      <c r="AE347" s="796"/>
    </row>
    <row r="348" spans="1:31">
      <c r="A348" s="773"/>
      <c r="B348" s="135"/>
      <c r="C348" s="161"/>
      <c r="D348" s="162"/>
      <c r="E348" s="162"/>
      <c r="F348" s="163"/>
      <c r="G348" s="214"/>
      <c r="H348" s="165"/>
      <c r="I348" s="163"/>
      <c r="J348" s="163"/>
      <c r="K348" s="165"/>
      <c r="L348" s="905"/>
      <c r="M348" s="905"/>
      <c r="N348" s="798"/>
      <c r="O348" s="798"/>
      <c r="P348" s="799"/>
      <c r="Q348" s="799"/>
      <c r="R348" s="800"/>
      <c r="S348" s="800"/>
      <c r="T348" s="799"/>
      <c r="U348" s="801"/>
      <c r="V348" s="801"/>
      <c r="W348" s="797"/>
      <c r="X348" s="798"/>
      <c r="Y348" s="799"/>
      <c r="Z348" s="799"/>
      <c r="AA348" s="800"/>
      <c r="AB348" s="800"/>
      <c r="AC348" s="799"/>
      <c r="AD348" s="801"/>
      <c r="AE348" s="801"/>
    </row>
    <row r="349" spans="1:31">
      <c r="A349" s="773"/>
      <c r="B349" s="135"/>
      <c r="C349" s="161"/>
      <c r="D349" s="162"/>
      <c r="E349" s="162"/>
      <c r="F349" s="163"/>
      <c r="G349" s="214"/>
      <c r="H349" s="165"/>
      <c r="I349" s="163"/>
      <c r="J349" s="163"/>
      <c r="K349" s="165"/>
      <c r="L349" s="905"/>
      <c r="M349" s="905"/>
      <c r="N349" s="798"/>
      <c r="O349" s="798"/>
      <c r="P349" s="799"/>
      <c r="Q349" s="799"/>
      <c r="R349" s="800"/>
      <c r="S349" s="800"/>
      <c r="T349" s="799"/>
      <c r="U349" s="801"/>
      <c r="V349" s="801"/>
      <c r="W349" s="797"/>
      <c r="X349" s="798"/>
      <c r="Y349" s="799"/>
      <c r="Z349" s="799"/>
      <c r="AA349" s="800"/>
      <c r="AB349" s="800"/>
      <c r="AC349" s="799"/>
      <c r="AD349" s="801"/>
      <c r="AE349" s="801"/>
    </row>
    <row r="350" spans="1:31">
      <c r="A350" s="773"/>
      <c r="B350" s="135"/>
      <c r="C350" s="161"/>
      <c r="D350" s="162"/>
      <c r="E350" s="162"/>
      <c r="F350" s="163"/>
      <c r="G350" s="214"/>
      <c r="H350" s="165"/>
      <c r="I350" s="163"/>
      <c r="J350" s="163"/>
      <c r="K350" s="165"/>
      <c r="L350" s="905"/>
      <c r="M350" s="905"/>
      <c r="N350" s="798"/>
      <c r="O350" s="798"/>
      <c r="P350" s="799"/>
      <c r="Q350" s="799"/>
      <c r="R350" s="800"/>
      <c r="S350" s="800"/>
      <c r="T350" s="799"/>
      <c r="U350" s="801"/>
      <c r="V350" s="801"/>
      <c r="W350" s="797"/>
      <c r="X350" s="798"/>
      <c r="Y350" s="799"/>
      <c r="Z350" s="799"/>
      <c r="AA350" s="800"/>
      <c r="AB350" s="800"/>
      <c r="AC350" s="799"/>
      <c r="AD350" s="801"/>
      <c r="AE350" s="801"/>
    </row>
    <row r="351" spans="1:31">
      <c r="A351" s="773"/>
      <c r="B351" s="135"/>
      <c r="C351" s="161"/>
      <c r="D351" s="162"/>
      <c r="E351" s="162"/>
      <c r="F351" s="163"/>
      <c r="G351" s="214"/>
      <c r="H351" s="165"/>
      <c r="I351" s="163"/>
      <c r="J351" s="163"/>
      <c r="K351" s="165"/>
      <c r="L351" s="905"/>
      <c r="M351" s="905"/>
      <c r="N351" s="798"/>
      <c r="O351" s="798"/>
      <c r="P351" s="799"/>
      <c r="Q351" s="799"/>
      <c r="R351" s="800"/>
      <c r="S351" s="800"/>
      <c r="T351" s="799"/>
      <c r="U351" s="801"/>
      <c r="V351" s="801"/>
      <c r="W351" s="797"/>
      <c r="X351" s="798"/>
      <c r="Y351" s="799"/>
      <c r="Z351" s="799"/>
      <c r="AA351" s="800"/>
      <c r="AB351" s="800"/>
      <c r="AC351" s="799"/>
      <c r="AD351" s="801"/>
      <c r="AE351" s="801"/>
    </row>
    <row r="352" spans="1:31">
      <c r="A352" s="773"/>
      <c r="B352" s="151"/>
      <c r="C352" s="166"/>
      <c r="D352" s="167"/>
      <c r="E352" s="167"/>
      <c r="F352" s="168"/>
      <c r="G352" s="215"/>
      <c r="H352" s="170"/>
      <c r="I352" s="168"/>
      <c r="J352" s="168"/>
      <c r="K352" s="170"/>
      <c r="L352" s="905"/>
      <c r="M352" s="905"/>
      <c r="N352" s="803"/>
      <c r="O352" s="803"/>
      <c r="P352" s="804"/>
      <c r="Q352" s="804"/>
      <c r="R352" s="805"/>
      <c r="S352" s="805"/>
      <c r="T352" s="804"/>
      <c r="U352" s="806"/>
      <c r="V352" s="806"/>
      <c r="W352" s="802"/>
      <c r="X352" s="803"/>
      <c r="Y352" s="804"/>
      <c r="Z352" s="804"/>
      <c r="AA352" s="805"/>
      <c r="AB352" s="805"/>
      <c r="AC352" s="804"/>
      <c r="AD352" s="806"/>
      <c r="AE352" s="806"/>
    </row>
    <row r="353" spans="1:31">
      <c r="A353" s="773"/>
      <c r="B353" s="135"/>
      <c r="C353" s="161"/>
      <c r="D353" s="162"/>
      <c r="E353" s="162"/>
      <c r="F353" s="163"/>
      <c r="G353" s="214"/>
      <c r="H353" s="165"/>
      <c r="I353" s="163"/>
      <c r="J353" s="163"/>
      <c r="K353" s="165"/>
      <c r="L353" s="905"/>
      <c r="M353" s="905"/>
      <c r="N353" s="902"/>
      <c r="O353" s="730"/>
      <c r="P353" s="730"/>
      <c r="Q353" s="730"/>
      <c r="R353" s="807"/>
      <c r="S353" s="730"/>
      <c r="T353" s="730"/>
      <c r="U353" s="730"/>
      <c r="V353" s="807"/>
      <c r="W353" s="731"/>
      <c r="X353" s="730"/>
      <c r="Y353" s="730"/>
      <c r="Z353" s="730"/>
      <c r="AA353" s="807"/>
      <c r="AB353" s="730"/>
      <c r="AC353" s="730"/>
      <c r="AD353" s="730"/>
      <c r="AE353" s="807"/>
    </row>
    <row r="354" spans="1:31">
      <c r="A354" s="773"/>
      <c r="B354" s="135"/>
      <c r="C354" s="161"/>
      <c r="D354" s="162"/>
      <c r="E354" s="162"/>
      <c r="F354" s="163"/>
      <c r="G354" s="214"/>
      <c r="H354" s="165"/>
      <c r="I354" s="163"/>
      <c r="J354" s="163"/>
      <c r="K354" s="165"/>
      <c r="L354" s="905"/>
      <c r="M354" s="905"/>
      <c r="N354" s="844"/>
      <c r="O354" s="844"/>
      <c r="P354" s="28"/>
      <c r="Q354" s="28"/>
      <c r="R354" s="808"/>
      <c r="S354" s="28"/>
      <c r="T354" s="28"/>
      <c r="U354" s="28"/>
      <c r="V354" s="808"/>
      <c r="W354" s="797"/>
      <c r="X354" s="844"/>
      <c r="Y354" s="28"/>
      <c r="Z354" s="28"/>
      <c r="AA354" s="808"/>
      <c r="AB354" s="28"/>
      <c r="AC354" s="28"/>
      <c r="AD354" s="28"/>
      <c r="AE354" s="808"/>
    </row>
    <row r="355" spans="1:31">
      <c r="A355" s="773"/>
      <c r="B355" s="135"/>
      <c r="C355" s="161"/>
      <c r="D355" s="162"/>
      <c r="E355" s="162"/>
      <c r="F355" s="163"/>
      <c r="G355" s="214"/>
      <c r="H355" s="165"/>
      <c r="I355" s="163"/>
      <c r="J355" s="163"/>
      <c r="K355" s="165"/>
      <c r="L355" s="905"/>
      <c r="M355" s="905"/>
      <c r="N355" s="798"/>
      <c r="O355" s="798"/>
      <c r="P355" s="798"/>
      <c r="Q355" s="809"/>
      <c r="R355" s="810"/>
      <c r="S355" s="798"/>
      <c r="T355" s="798"/>
      <c r="U355" s="809"/>
      <c r="V355" s="810"/>
      <c r="W355" s="797"/>
      <c r="X355" s="798"/>
      <c r="Y355" s="798"/>
      <c r="Z355" s="809"/>
      <c r="AA355" s="810"/>
      <c r="AB355" s="798"/>
      <c r="AC355" s="798"/>
      <c r="AD355" s="809"/>
      <c r="AE355" s="810"/>
    </row>
    <row r="356" spans="1:31">
      <c r="A356" s="773"/>
      <c r="B356" s="135"/>
      <c r="C356" s="161"/>
      <c r="D356" s="162"/>
      <c r="E356" s="162"/>
      <c r="F356" s="163"/>
      <c r="G356" s="214"/>
      <c r="H356" s="165"/>
      <c r="I356" s="163"/>
      <c r="J356" s="163"/>
      <c r="K356" s="165"/>
      <c r="L356" s="905"/>
      <c r="M356" s="905"/>
      <c r="N356" s="757"/>
      <c r="O356" s="757"/>
      <c r="P356" s="757"/>
      <c r="Q356" s="758"/>
      <c r="R356" s="759"/>
      <c r="S356" s="757"/>
      <c r="T356" s="757"/>
      <c r="U356" s="758"/>
      <c r="V356" s="759"/>
      <c r="W356" s="757"/>
      <c r="X356" s="757"/>
      <c r="Y356" s="757"/>
      <c r="Z356" s="758"/>
      <c r="AA356" s="759"/>
      <c r="AB356" s="757"/>
      <c r="AC356" s="757"/>
      <c r="AD356" s="758"/>
      <c r="AE356" s="759"/>
    </row>
    <row r="357" spans="1:31">
      <c r="A357" s="773"/>
      <c r="B357" s="135"/>
      <c r="C357" s="161"/>
      <c r="D357" s="162"/>
      <c r="E357" s="162"/>
      <c r="F357" s="163"/>
      <c r="G357" s="214"/>
      <c r="H357" s="165"/>
      <c r="I357" s="163"/>
      <c r="J357" s="163"/>
      <c r="K357" s="165"/>
      <c r="L357" s="905"/>
      <c r="M357" s="905"/>
      <c r="N357" s="757"/>
      <c r="O357" s="757"/>
      <c r="P357" s="757"/>
      <c r="Q357" s="758"/>
      <c r="R357" s="759"/>
      <c r="S357" s="757"/>
      <c r="T357" s="757"/>
      <c r="U357" s="758"/>
      <c r="V357" s="759"/>
      <c r="W357" s="757"/>
      <c r="X357" s="757"/>
      <c r="Y357" s="757"/>
      <c r="Z357" s="758"/>
      <c r="AA357" s="759"/>
      <c r="AB357" s="757"/>
      <c r="AC357" s="757"/>
      <c r="AD357" s="758"/>
      <c r="AE357" s="759"/>
    </row>
    <row r="358" spans="1:31">
      <c r="A358" s="773"/>
      <c r="B358" s="135"/>
      <c r="C358" s="161"/>
      <c r="D358" s="162"/>
      <c r="E358" s="162"/>
      <c r="F358" s="163"/>
      <c r="G358" s="214"/>
      <c r="H358" s="165"/>
      <c r="I358" s="163"/>
      <c r="J358" s="163"/>
      <c r="K358" s="165"/>
      <c r="L358" s="905"/>
      <c r="M358" s="905"/>
      <c r="N358" s="757"/>
      <c r="O358" s="757"/>
      <c r="P358" s="757"/>
      <c r="Q358" s="758"/>
      <c r="R358" s="759"/>
      <c r="S358" s="757"/>
      <c r="T358" s="757"/>
      <c r="U358" s="758"/>
      <c r="V358" s="759"/>
      <c r="W358" s="757"/>
      <c r="X358" s="757"/>
      <c r="Y358" s="757"/>
      <c r="Z358" s="758"/>
      <c r="AA358" s="759"/>
      <c r="AB358" s="757"/>
      <c r="AC358" s="757"/>
      <c r="AD358" s="758"/>
      <c r="AE358" s="759"/>
    </row>
    <row r="359" spans="1:31">
      <c r="A359" s="773"/>
      <c r="B359" s="135"/>
      <c r="C359" s="161"/>
      <c r="D359" s="162"/>
      <c r="E359" s="162"/>
      <c r="F359" s="163"/>
      <c r="G359" s="214"/>
      <c r="H359" s="165"/>
      <c r="I359" s="163"/>
      <c r="J359" s="163"/>
      <c r="K359" s="165"/>
      <c r="L359" s="905"/>
      <c r="M359" s="905"/>
      <c r="N359" s="757"/>
      <c r="O359" s="757"/>
      <c r="P359" s="757"/>
      <c r="Q359" s="758"/>
      <c r="R359" s="759"/>
      <c r="S359" s="757"/>
      <c r="T359" s="757"/>
      <c r="U359" s="758"/>
      <c r="V359" s="759"/>
      <c r="W359" s="757"/>
      <c r="X359" s="757"/>
      <c r="Y359" s="757"/>
      <c r="Z359" s="758"/>
      <c r="AA359" s="759"/>
      <c r="AB359" s="757"/>
      <c r="AC359" s="757"/>
      <c r="AD359" s="758"/>
      <c r="AE359" s="759"/>
    </row>
    <row r="360" spans="1:31">
      <c r="A360" s="773"/>
      <c r="B360" s="151"/>
      <c r="C360" s="166"/>
      <c r="D360" s="167"/>
      <c r="E360" s="167"/>
      <c r="F360" s="168"/>
      <c r="G360" s="215"/>
      <c r="H360" s="170"/>
      <c r="I360" s="168"/>
      <c r="J360" s="168"/>
      <c r="K360" s="170"/>
      <c r="L360" s="905"/>
      <c r="M360" s="905"/>
      <c r="N360" s="761"/>
      <c r="O360" s="761"/>
      <c r="P360" s="761"/>
      <c r="Q360" s="762"/>
      <c r="R360" s="763"/>
      <c r="S360" s="761"/>
      <c r="T360" s="761"/>
      <c r="U360" s="762"/>
      <c r="V360" s="763"/>
      <c r="W360" s="764"/>
      <c r="X360" s="761"/>
      <c r="Y360" s="761"/>
      <c r="Z360" s="762"/>
      <c r="AA360" s="763"/>
      <c r="AB360" s="761"/>
      <c r="AC360" s="761"/>
      <c r="AD360" s="762"/>
      <c r="AE360" s="763"/>
    </row>
    <row r="361" spans="1:31">
      <c r="A361" s="773"/>
      <c r="B361" s="135"/>
      <c r="C361" s="161"/>
      <c r="D361" s="162"/>
      <c r="E361" s="162"/>
      <c r="F361" s="163"/>
      <c r="G361" s="214"/>
      <c r="H361" s="165"/>
      <c r="I361" s="163"/>
      <c r="J361" s="163"/>
      <c r="K361" s="165"/>
      <c r="L361" s="905"/>
      <c r="M361" s="905"/>
      <c r="N361" s="811"/>
      <c r="O361" s="811"/>
      <c r="P361" s="812"/>
      <c r="Q361" s="812"/>
      <c r="R361" s="813"/>
      <c r="S361" s="813"/>
      <c r="T361" s="812"/>
      <c r="U361" s="814"/>
      <c r="V361" s="814"/>
      <c r="W361" s="811"/>
      <c r="X361" s="811"/>
      <c r="Y361" s="812"/>
      <c r="Z361" s="812"/>
      <c r="AA361" s="813"/>
      <c r="AB361" s="813"/>
      <c r="AC361" s="812"/>
      <c r="AD361" s="814"/>
      <c r="AE361" s="814"/>
    </row>
    <row r="362" spans="1:31">
      <c r="A362" s="773"/>
      <c r="B362" s="135"/>
      <c r="C362" s="161"/>
      <c r="D362" s="162"/>
      <c r="E362" s="162"/>
      <c r="F362" s="163"/>
      <c r="G362" s="214"/>
      <c r="H362" s="165"/>
      <c r="I362" s="163"/>
      <c r="J362" s="163"/>
      <c r="K362" s="161"/>
      <c r="L362" s="905"/>
      <c r="M362" s="905"/>
      <c r="N362" s="757"/>
      <c r="O362" s="757"/>
      <c r="P362" s="757"/>
      <c r="Q362" s="758"/>
      <c r="R362" s="759"/>
      <c r="S362" s="757"/>
      <c r="T362" s="757"/>
      <c r="U362" s="758"/>
      <c r="V362" s="759"/>
      <c r="W362" s="757"/>
      <c r="X362" s="757"/>
      <c r="Y362" s="757"/>
      <c r="Z362" s="758"/>
      <c r="AA362" s="759"/>
      <c r="AB362" s="757"/>
      <c r="AC362" s="757"/>
      <c r="AD362" s="758"/>
      <c r="AE362" s="759"/>
    </row>
    <row r="363" spans="1:31">
      <c r="A363" s="773"/>
      <c r="B363" s="151"/>
      <c r="C363" s="166"/>
      <c r="D363" s="167"/>
      <c r="E363" s="167"/>
      <c r="F363" s="168"/>
      <c r="G363" s="168"/>
      <c r="H363" s="170"/>
      <c r="I363" s="168"/>
      <c r="J363" s="168"/>
      <c r="K363" s="170"/>
      <c r="L363" s="905"/>
      <c r="M363" s="905"/>
      <c r="N363" s="761"/>
      <c r="O363" s="761"/>
      <c r="P363" s="761"/>
      <c r="Q363" s="762"/>
      <c r="R363" s="763"/>
      <c r="S363" s="761"/>
      <c r="T363" s="761"/>
      <c r="U363" s="762"/>
      <c r="V363" s="763"/>
      <c r="W363" s="764"/>
      <c r="X363" s="761"/>
      <c r="Y363" s="761"/>
      <c r="Z363" s="762"/>
      <c r="AA363" s="763"/>
      <c r="AB363" s="761"/>
      <c r="AC363" s="761"/>
      <c r="AD363" s="762"/>
      <c r="AE363" s="763"/>
    </row>
    <row r="364" spans="1:31">
      <c r="A364" s="773"/>
      <c r="B364" s="135"/>
      <c r="C364" s="161"/>
      <c r="D364" s="162"/>
      <c r="E364" s="162"/>
      <c r="F364" s="163"/>
      <c r="G364" s="214"/>
      <c r="H364" s="165"/>
      <c r="I364" s="163"/>
      <c r="J364" s="163"/>
      <c r="K364" s="165"/>
      <c r="L364" s="905"/>
      <c r="M364" s="905"/>
      <c r="N364" s="811"/>
      <c r="O364" s="811"/>
      <c r="P364" s="812"/>
      <c r="Q364" s="812"/>
      <c r="R364" s="813"/>
      <c r="S364" s="813"/>
      <c r="T364" s="812"/>
      <c r="U364" s="814"/>
      <c r="V364" s="814"/>
      <c r="W364" s="811"/>
      <c r="X364" s="811"/>
      <c r="Y364" s="812"/>
      <c r="Z364" s="812"/>
      <c r="AA364" s="813"/>
      <c r="AB364" s="813"/>
      <c r="AC364" s="812"/>
      <c r="AD364" s="814"/>
      <c r="AE364" s="814"/>
    </row>
    <row r="365" spans="1:31">
      <c r="A365" s="773"/>
      <c r="B365" s="135"/>
      <c r="C365" s="161"/>
      <c r="D365" s="162"/>
      <c r="E365" s="162"/>
      <c r="F365" s="163"/>
      <c r="G365" s="214"/>
      <c r="H365" s="165"/>
      <c r="I365" s="163"/>
      <c r="J365" s="163"/>
      <c r="K365" s="161"/>
      <c r="L365" s="905"/>
      <c r="M365" s="905"/>
      <c r="N365" s="757"/>
      <c r="O365" s="757"/>
      <c r="P365" s="757"/>
      <c r="Q365" s="758"/>
      <c r="R365" s="759"/>
      <c r="S365" s="757"/>
      <c r="T365" s="757"/>
      <c r="U365" s="758"/>
      <c r="V365" s="759"/>
      <c r="W365" s="757"/>
      <c r="X365" s="757"/>
      <c r="Y365" s="757"/>
      <c r="Z365" s="758"/>
      <c r="AA365" s="759"/>
      <c r="AB365" s="757"/>
      <c r="AC365" s="757"/>
      <c r="AD365" s="758"/>
      <c r="AE365" s="759"/>
    </row>
    <row r="366" spans="1:31">
      <c r="A366" s="773"/>
      <c r="B366" s="151"/>
      <c r="C366" s="166"/>
      <c r="D366" s="167"/>
      <c r="E366" s="167"/>
      <c r="F366" s="168"/>
      <c r="G366" s="215"/>
      <c r="H366" s="170"/>
      <c r="I366" s="168"/>
      <c r="J366" s="168"/>
      <c r="K366" s="170"/>
      <c r="L366" s="905"/>
      <c r="M366" s="905"/>
      <c r="N366" s="761"/>
      <c r="O366" s="761"/>
      <c r="P366" s="761"/>
      <c r="Q366" s="762"/>
      <c r="R366" s="763"/>
      <c r="S366" s="761"/>
      <c r="T366" s="761"/>
      <c r="U366" s="762"/>
      <c r="V366" s="763"/>
      <c r="W366" s="764"/>
      <c r="X366" s="761"/>
      <c r="Y366" s="761"/>
      <c r="Z366" s="762"/>
      <c r="AA366" s="763"/>
      <c r="AB366" s="761"/>
      <c r="AC366" s="761"/>
      <c r="AD366" s="762"/>
      <c r="AE366" s="763"/>
    </row>
    <row r="367" spans="1:31">
      <c r="A367" s="773"/>
      <c r="B367" s="135"/>
      <c r="C367" s="161"/>
      <c r="D367" s="162"/>
      <c r="E367" s="162"/>
      <c r="F367" s="163"/>
      <c r="G367" s="214"/>
      <c r="H367" s="165"/>
      <c r="I367" s="163"/>
      <c r="J367" s="163"/>
      <c r="K367" s="165"/>
      <c r="L367" s="905"/>
      <c r="M367" s="905"/>
      <c r="N367" s="811"/>
      <c r="O367" s="811"/>
      <c r="P367" s="812"/>
      <c r="Q367" s="812"/>
      <c r="R367" s="813"/>
      <c r="S367" s="813"/>
      <c r="T367" s="812"/>
      <c r="U367" s="814"/>
      <c r="V367" s="814"/>
      <c r="W367" s="811"/>
      <c r="X367" s="811"/>
      <c r="Y367" s="812"/>
      <c r="Z367" s="812"/>
      <c r="AA367" s="813"/>
      <c r="AB367" s="813"/>
      <c r="AC367" s="812"/>
      <c r="AD367" s="814"/>
      <c r="AE367" s="814"/>
    </row>
    <row r="368" spans="1:31">
      <c r="A368" s="773"/>
      <c r="B368" s="135"/>
      <c r="C368" s="161"/>
      <c r="D368" s="162"/>
      <c r="E368" s="162"/>
      <c r="F368" s="163"/>
      <c r="G368" s="214"/>
      <c r="H368" s="165"/>
      <c r="I368" s="163"/>
      <c r="J368" s="163"/>
      <c r="K368" s="161"/>
      <c r="L368" s="905"/>
      <c r="M368" s="905"/>
      <c r="N368" s="757"/>
      <c r="O368" s="757"/>
      <c r="P368" s="757"/>
      <c r="Q368" s="758"/>
      <c r="R368" s="759"/>
      <c r="S368" s="757"/>
      <c r="T368" s="757"/>
      <c r="U368" s="758"/>
      <c r="V368" s="759"/>
      <c r="W368" s="757"/>
      <c r="X368" s="757"/>
      <c r="Y368" s="757"/>
      <c r="Z368" s="758"/>
      <c r="AA368" s="759"/>
      <c r="AB368" s="757"/>
      <c r="AC368" s="757"/>
      <c r="AD368" s="758"/>
      <c r="AE368" s="759"/>
    </row>
    <row r="369" spans="1:31">
      <c r="A369" s="773"/>
      <c r="B369" s="151"/>
      <c r="C369" s="166"/>
      <c r="D369" s="167"/>
      <c r="E369" s="167"/>
      <c r="F369" s="168"/>
      <c r="G369" s="215"/>
      <c r="H369" s="170"/>
      <c r="I369" s="168"/>
      <c r="J369" s="168"/>
      <c r="K369" s="170"/>
      <c r="L369" s="905"/>
      <c r="M369" s="905"/>
      <c r="N369" s="761"/>
      <c r="O369" s="761"/>
      <c r="P369" s="761"/>
      <c r="Q369" s="762"/>
      <c r="R369" s="763"/>
      <c r="S369" s="761"/>
      <c r="T369" s="761"/>
      <c r="U369" s="762"/>
      <c r="V369" s="763"/>
      <c r="W369" s="764"/>
      <c r="X369" s="761"/>
      <c r="Y369" s="761"/>
      <c r="Z369" s="762"/>
      <c r="AA369" s="763"/>
      <c r="AB369" s="761"/>
      <c r="AC369" s="761"/>
      <c r="AD369" s="762"/>
      <c r="AE369" s="763"/>
    </row>
    <row r="370" spans="1:31">
      <c r="A370" s="773"/>
      <c r="B370" s="135"/>
      <c r="C370" s="161"/>
      <c r="D370" s="162"/>
      <c r="E370" s="162"/>
      <c r="F370" s="163"/>
      <c r="G370" s="214"/>
      <c r="H370" s="165"/>
      <c r="I370" s="163"/>
      <c r="J370" s="163"/>
      <c r="K370" s="165"/>
      <c r="L370" s="905"/>
      <c r="M370" s="905"/>
      <c r="N370" s="811"/>
      <c r="O370" s="811"/>
      <c r="P370" s="812"/>
      <c r="Q370" s="812"/>
      <c r="R370" s="813"/>
      <c r="S370" s="813"/>
      <c r="T370" s="812"/>
      <c r="U370" s="814"/>
      <c r="V370" s="814"/>
      <c r="W370" s="811"/>
      <c r="X370" s="811"/>
      <c r="Y370" s="812"/>
      <c r="Z370" s="812"/>
      <c r="AA370" s="813"/>
      <c r="AB370" s="813"/>
      <c r="AC370" s="812"/>
      <c r="AD370" s="814"/>
      <c r="AE370" s="814"/>
    </row>
    <row r="371" spans="1:31">
      <c r="A371" s="773"/>
      <c r="B371" s="135"/>
      <c r="C371" s="161"/>
      <c r="D371" s="162"/>
      <c r="E371" s="162"/>
      <c r="F371" s="163"/>
      <c r="G371" s="214"/>
      <c r="H371" s="165"/>
      <c r="I371" s="163"/>
      <c r="J371" s="163"/>
      <c r="K371" s="161"/>
      <c r="L371" s="905"/>
      <c r="M371" s="905"/>
      <c r="N371" s="757"/>
      <c r="O371" s="757"/>
      <c r="P371" s="757"/>
      <c r="Q371" s="758"/>
      <c r="R371" s="759"/>
      <c r="S371" s="757"/>
      <c r="T371" s="757"/>
      <c r="U371" s="758"/>
      <c r="V371" s="759"/>
      <c r="W371" s="757"/>
      <c r="X371" s="757"/>
      <c r="Y371" s="757"/>
      <c r="Z371" s="758"/>
      <c r="AA371" s="759"/>
      <c r="AB371" s="757"/>
      <c r="AC371" s="757"/>
      <c r="AD371" s="758"/>
      <c r="AE371" s="759"/>
    </row>
    <row r="372" spans="1:31">
      <c r="A372" s="773"/>
      <c r="B372" s="151"/>
      <c r="C372" s="166"/>
      <c r="D372" s="167"/>
      <c r="E372" s="167"/>
      <c r="F372" s="168"/>
      <c r="G372" s="215"/>
      <c r="H372" s="170"/>
      <c r="I372" s="168"/>
      <c r="J372" s="168"/>
      <c r="K372" s="170"/>
      <c r="L372" s="905"/>
      <c r="M372" s="905"/>
      <c r="N372" s="761"/>
      <c r="O372" s="761"/>
      <c r="P372" s="761"/>
      <c r="Q372" s="762"/>
      <c r="R372" s="763"/>
      <c r="S372" s="761"/>
      <c r="T372" s="761"/>
      <c r="U372" s="762"/>
      <c r="V372" s="763"/>
      <c r="W372" s="764"/>
      <c r="X372" s="761"/>
      <c r="Y372" s="761"/>
      <c r="Z372" s="762"/>
      <c r="AA372" s="763"/>
      <c r="AB372" s="761"/>
      <c r="AC372" s="761"/>
      <c r="AD372" s="762"/>
      <c r="AE372" s="763"/>
    </row>
    <row r="373" spans="1:31">
      <c r="A373" s="773"/>
      <c r="B373" s="135"/>
      <c r="C373" s="161"/>
      <c r="D373" s="162"/>
      <c r="E373" s="162"/>
      <c r="F373" s="163"/>
      <c r="G373" s="214"/>
      <c r="H373" s="165"/>
      <c r="I373" s="163"/>
      <c r="J373" s="163"/>
      <c r="K373" s="165"/>
      <c r="L373" s="905"/>
      <c r="M373" s="905"/>
      <c r="N373" s="811"/>
      <c r="O373" s="811"/>
      <c r="P373" s="812"/>
      <c r="Q373" s="812"/>
      <c r="R373" s="813"/>
      <c r="S373" s="813"/>
      <c r="T373" s="812"/>
      <c r="U373" s="814"/>
      <c r="V373" s="814"/>
      <c r="W373" s="811"/>
      <c r="X373" s="811"/>
      <c r="Y373" s="812"/>
      <c r="Z373" s="812"/>
      <c r="AA373" s="813"/>
      <c r="AB373" s="813"/>
      <c r="AC373" s="812"/>
      <c r="AD373" s="814"/>
      <c r="AE373" s="814"/>
    </row>
    <row r="374" spans="1:31">
      <c r="A374" s="773"/>
      <c r="B374" s="135"/>
      <c r="C374" s="161"/>
      <c r="D374" s="162"/>
      <c r="E374" s="162"/>
      <c r="F374" s="163"/>
      <c r="G374" s="214"/>
      <c r="H374" s="165"/>
      <c r="I374" s="163"/>
      <c r="J374" s="163"/>
      <c r="K374" s="165"/>
      <c r="L374" s="905"/>
      <c r="M374" s="905"/>
      <c r="N374" s="757"/>
      <c r="O374" s="757"/>
      <c r="P374" s="757"/>
      <c r="Q374" s="758"/>
      <c r="R374" s="759"/>
      <c r="S374" s="757"/>
      <c r="T374" s="757"/>
      <c r="U374" s="758"/>
      <c r="V374" s="759"/>
      <c r="W374" s="757"/>
      <c r="X374" s="757"/>
      <c r="Y374" s="757"/>
      <c r="Z374" s="758"/>
      <c r="AA374" s="759"/>
      <c r="AB374" s="757"/>
      <c r="AC374" s="757"/>
      <c r="AD374" s="758"/>
      <c r="AE374" s="759"/>
    </row>
    <row r="375" spans="1:31">
      <c r="A375" s="773"/>
      <c r="B375" s="151"/>
      <c r="C375" s="166"/>
      <c r="D375" s="167"/>
      <c r="E375" s="167"/>
      <c r="F375" s="168"/>
      <c r="G375" s="215"/>
      <c r="H375" s="170"/>
      <c r="I375" s="168"/>
      <c r="J375" s="168"/>
      <c r="K375" s="170"/>
      <c r="L375" s="905"/>
      <c r="M375" s="905"/>
      <c r="N375" s="761"/>
      <c r="O375" s="761"/>
      <c r="P375" s="761"/>
      <c r="Q375" s="762"/>
      <c r="R375" s="763"/>
      <c r="S375" s="761"/>
      <c r="T375" s="761"/>
      <c r="U375" s="762"/>
      <c r="V375" s="763"/>
      <c r="W375" s="764"/>
      <c r="X375" s="761"/>
      <c r="Y375" s="761"/>
      <c r="Z375" s="762"/>
      <c r="AA375" s="763"/>
      <c r="AB375" s="761"/>
      <c r="AC375" s="761"/>
      <c r="AD375" s="762"/>
      <c r="AE375" s="763"/>
    </row>
    <row r="376" spans="1:31">
      <c r="A376" s="773"/>
      <c r="B376" s="135"/>
      <c r="C376" s="161"/>
      <c r="D376" s="162"/>
      <c r="E376" s="162"/>
      <c r="F376" s="163"/>
      <c r="G376" s="214"/>
      <c r="H376" s="165"/>
      <c r="I376" s="163"/>
      <c r="J376" s="163"/>
      <c r="K376" s="165"/>
      <c r="L376" s="905"/>
      <c r="M376" s="905"/>
      <c r="N376" s="811"/>
      <c r="O376" s="811"/>
      <c r="P376" s="812"/>
      <c r="Q376" s="812"/>
      <c r="R376" s="813"/>
      <c r="S376" s="813"/>
      <c r="T376" s="812"/>
      <c r="U376" s="814"/>
      <c r="V376" s="814"/>
      <c r="W376" s="811"/>
      <c r="X376" s="811"/>
      <c r="Y376" s="812"/>
      <c r="Z376" s="812"/>
      <c r="AA376" s="813"/>
      <c r="AB376" s="813"/>
      <c r="AC376" s="812"/>
      <c r="AD376" s="814"/>
      <c r="AE376" s="814"/>
    </row>
    <row r="377" spans="1:31">
      <c r="A377" s="773"/>
      <c r="B377" s="135"/>
      <c r="C377" s="161"/>
      <c r="D377" s="162"/>
      <c r="E377" s="162"/>
      <c r="F377" s="163"/>
      <c r="G377" s="214"/>
      <c r="H377" s="165"/>
      <c r="I377" s="163"/>
      <c r="J377" s="163"/>
      <c r="K377" s="161"/>
      <c r="L377" s="905"/>
      <c r="M377" s="905"/>
      <c r="N377" s="757"/>
      <c r="O377" s="757"/>
      <c r="P377" s="757"/>
      <c r="Q377" s="758"/>
      <c r="R377" s="759"/>
      <c r="S377" s="757"/>
      <c r="T377" s="757"/>
      <c r="U377" s="758"/>
      <c r="V377" s="759"/>
      <c r="W377" s="757"/>
      <c r="X377" s="757"/>
      <c r="Y377" s="757"/>
      <c r="Z377" s="758"/>
      <c r="AA377" s="759"/>
      <c r="AB377" s="757"/>
      <c r="AC377" s="757"/>
      <c r="AD377" s="758"/>
      <c r="AE377" s="759"/>
    </row>
    <row r="378" spans="1:31">
      <c r="A378" s="773"/>
      <c r="B378" s="151"/>
      <c r="C378" s="166"/>
      <c r="D378" s="167"/>
      <c r="E378" s="167"/>
      <c r="F378" s="168"/>
      <c r="G378" s="215"/>
      <c r="H378" s="170"/>
      <c r="I378" s="168"/>
      <c r="J378" s="168"/>
      <c r="K378" s="170"/>
      <c r="L378" s="905"/>
      <c r="M378" s="905"/>
      <c r="N378" s="761"/>
      <c r="O378" s="761"/>
      <c r="P378" s="761"/>
      <c r="Q378" s="762"/>
      <c r="R378" s="763"/>
      <c r="S378" s="761"/>
      <c r="T378" s="761"/>
      <c r="U378" s="762"/>
      <c r="V378" s="763"/>
      <c r="W378" s="764"/>
      <c r="X378" s="761"/>
      <c r="Y378" s="761"/>
      <c r="Z378" s="762"/>
      <c r="AA378" s="763"/>
      <c r="AB378" s="761"/>
      <c r="AC378" s="761"/>
      <c r="AD378" s="762"/>
      <c r="AE378" s="763"/>
    </row>
    <row r="379" spans="1:31">
      <c r="A379" s="773"/>
      <c r="B379" s="135"/>
      <c r="C379" s="161"/>
      <c r="D379" s="162"/>
      <c r="E379" s="162"/>
      <c r="F379" s="163"/>
      <c r="G379" s="214"/>
      <c r="H379" s="165"/>
      <c r="I379" s="163"/>
      <c r="J379" s="163"/>
      <c r="K379" s="161"/>
      <c r="L379" s="905"/>
      <c r="M379" s="905"/>
      <c r="N379" s="811"/>
      <c r="O379" s="811"/>
      <c r="P379" s="812"/>
      <c r="Q379" s="812"/>
      <c r="R379" s="813"/>
      <c r="S379" s="813"/>
      <c r="T379" s="812"/>
      <c r="U379" s="814"/>
      <c r="V379" s="814"/>
      <c r="W379" s="811"/>
      <c r="X379" s="811"/>
      <c r="Y379" s="812"/>
      <c r="Z379" s="812"/>
      <c r="AA379" s="813"/>
      <c r="AB379" s="813"/>
      <c r="AC379" s="812"/>
      <c r="AD379" s="814"/>
      <c r="AE379" s="814"/>
    </row>
    <row r="380" spans="1:31">
      <c r="A380" s="773"/>
      <c r="B380" s="135"/>
      <c r="C380" s="161"/>
      <c r="D380" s="162"/>
      <c r="E380" s="162"/>
      <c r="F380" s="163"/>
      <c r="G380" s="214"/>
      <c r="H380" s="165"/>
      <c r="I380" s="163"/>
      <c r="J380" s="163"/>
      <c r="K380" s="161"/>
      <c r="L380" s="905"/>
      <c r="M380" s="905"/>
      <c r="N380" s="757"/>
      <c r="O380" s="757"/>
      <c r="P380" s="757"/>
      <c r="Q380" s="758"/>
      <c r="R380" s="759"/>
      <c r="S380" s="757"/>
      <c r="T380" s="757"/>
      <c r="U380" s="758"/>
      <c r="V380" s="759"/>
      <c r="W380" s="757"/>
      <c r="X380" s="757"/>
      <c r="Y380" s="757"/>
      <c r="Z380" s="758"/>
      <c r="AA380" s="759"/>
      <c r="AB380" s="757"/>
      <c r="AC380" s="757"/>
      <c r="AD380" s="758"/>
      <c r="AE380" s="759"/>
    </row>
    <row r="381" spans="1:31">
      <c r="A381" s="773"/>
      <c r="B381" s="151"/>
      <c r="C381" s="166"/>
      <c r="D381" s="167"/>
      <c r="E381" s="167"/>
      <c r="F381" s="168"/>
      <c r="G381" s="215"/>
      <c r="H381" s="170"/>
      <c r="I381" s="168"/>
      <c r="J381" s="168"/>
      <c r="K381" s="166"/>
      <c r="L381" s="905"/>
      <c r="M381" s="905"/>
      <c r="N381" s="761"/>
      <c r="O381" s="761"/>
      <c r="P381" s="761"/>
      <c r="Q381" s="762"/>
      <c r="R381" s="763"/>
      <c r="S381" s="761"/>
      <c r="T381" s="761"/>
      <c r="U381" s="762"/>
      <c r="V381" s="763"/>
      <c r="W381" s="764"/>
      <c r="X381" s="761"/>
      <c r="Y381" s="761"/>
      <c r="Z381" s="762"/>
      <c r="AA381" s="763"/>
      <c r="AB381" s="761"/>
      <c r="AC381" s="761"/>
      <c r="AD381" s="762"/>
      <c r="AE381" s="763"/>
    </row>
    <row r="382" spans="1:31">
      <c r="A382" s="773"/>
      <c r="B382" s="135"/>
      <c r="C382" s="161"/>
      <c r="D382" s="162"/>
      <c r="E382" s="162"/>
      <c r="F382" s="163"/>
      <c r="G382" s="214"/>
      <c r="H382" s="165"/>
      <c r="I382" s="163"/>
      <c r="J382" s="163"/>
      <c r="K382" s="165"/>
      <c r="L382" s="905"/>
      <c r="M382" s="905"/>
      <c r="N382" s="811"/>
      <c r="O382" s="811"/>
      <c r="P382" s="812"/>
      <c r="Q382" s="812"/>
      <c r="R382" s="813"/>
      <c r="S382" s="813"/>
      <c r="T382" s="812"/>
      <c r="U382" s="814"/>
      <c r="V382" s="814"/>
      <c r="W382" s="811"/>
      <c r="X382" s="811"/>
      <c r="Y382" s="812"/>
      <c r="Z382" s="812"/>
      <c r="AA382" s="813"/>
      <c r="AB382" s="813"/>
      <c r="AC382" s="812"/>
      <c r="AD382" s="814"/>
      <c r="AE382" s="814"/>
    </row>
    <row r="383" spans="1:31">
      <c r="A383" s="773"/>
      <c r="B383" s="135"/>
      <c r="C383" s="161"/>
      <c r="D383" s="162"/>
      <c r="E383" s="162"/>
      <c r="F383" s="163"/>
      <c r="G383" s="214"/>
      <c r="H383" s="165"/>
      <c r="I383" s="163"/>
      <c r="J383" s="163"/>
      <c r="K383" s="165"/>
      <c r="L383" s="905"/>
      <c r="M383" s="905"/>
      <c r="N383" s="757"/>
      <c r="O383" s="757"/>
      <c r="P383" s="757"/>
      <c r="Q383" s="758"/>
      <c r="R383" s="759"/>
      <c r="S383" s="757"/>
      <c r="T383" s="757"/>
      <c r="U383" s="758"/>
      <c r="V383" s="759"/>
      <c r="W383" s="757"/>
      <c r="X383" s="757"/>
      <c r="Y383" s="757"/>
      <c r="Z383" s="758"/>
      <c r="AA383" s="759"/>
      <c r="AB383" s="757"/>
      <c r="AC383" s="757"/>
      <c r="AD383" s="758"/>
      <c r="AE383" s="759"/>
    </row>
    <row r="384" spans="1:31">
      <c r="A384" s="838"/>
      <c r="B384" s="151"/>
      <c r="C384" s="166"/>
      <c r="D384" s="167"/>
      <c r="E384" s="167"/>
      <c r="F384" s="168"/>
      <c r="G384" s="215"/>
      <c r="H384" s="170"/>
      <c r="I384" s="168"/>
      <c r="J384" s="168"/>
      <c r="K384" s="170"/>
      <c r="L384" s="905"/>
      <c r="M384" s="905"/>
      <c r="N384" s="761"/>
      <c r="O384" s="761"/>
      <c r="P384" s="761"/>
      <c r="Q384" s="762"/>
      <c r="R384" s="763"/>
      <c r="S384" s="761"/>
      <c r="T384" s="761"/>
      <c r="U384" s="762"/>
      <c r="V384" s="763"/>
      <c r="W384" s="764"/>
      <c r="X384" s="761"/>
      <c r="Y384" s="761"/>
      <c r="Z384" s="762"/>
      <c r="AA384" s="763"/>
      <c r="AB384" s="761"/>
      <c r="AC384" s="761"/>
      <c r="AD384" s="762"/>
      <c r="AE384" s="763"/>
    </row>
    <row r="385" spans="1:31">
      <c r="A385" s="851"/>
      <c r="B385" s="831"/>
      <c r="C385" s="832"/>
      <c r="D385" s="850"/>
      <c r="E385" s="850"/>
      <c r="F385" s="833"/>
      <c r="G385" s="214"/>
      <c r="H385" s="834"/>
      <c r="I385" s="833"/>
      <c r="J385" s="163"/>
      <c r="K385" s="834"/>
      <c r="L385" s="905"/>
      <c r="M385" s="905"/>
      <c r="N385" s="901"/>
      <c r="O385" s="793"/>
      <c r="P385" s="794"/>
      <c r="Q385" s="794"/>
      <c r="R385" s="795"/>
      <c r="S385" s="795"/>
      <c r="T385" s="794"/>
      <c r="U385" s="796"/>
      <c r="V385" s="796"/>
      <c r="W385" s="792"/>
      <c r="X385" s="793"/>
      <c r="Y385" s="794"/>
      <c r="Z385" s="794"/>
      <c r="AA385" s="795"/>
      <c r="AB385" s="795"/>
      <c r="AC385" s="794"/>
      <c r="AD385" s="796"/>
      <c r="AE385" s="796"/>
    </row>
    <row r="386" spans="1:31">
      <c r="A386" s="773"/>
      <c r="B386" s="135"/>
      <c r="C386" s="161"/>
      <c r="D386" s="162"/>
      <c r="E386" s="162"/>
      <c r="F386" s="163"/>
      <c r="G386" s="214"/>
      <c r="H386" s="165"/>
      <c r="I386" s="163"/>
      <c r="J386" s="163"/>
      <c r="K386" s="165"/>
      <c r="L386" s="905"/>
      <c r="M386" s="905"/>
      <c r="N386" s="798"/>
      <c r="O386" s="798"/>
      <c r="P386" s="799"/>
      <c r="Q386" s="799"/>
      <c r="R386" s="800"/>
      <c r="S386" s="800"/>
      <c r="T386" s="799"/>
      <c r="U386" s="801"/>
      <c r="V386" s="801"/>
      <c r="W386" s="797"/>
      <c r="X386" s="798"/>
      <c r="Y386" s="799"/>
      <c r="Z386" s="799"/>
      <c r="AA386" s="800"/>
      <c r="AB386" s="800"/>
      <c r="AC386" s="799"/>
      <c r="AD386" s="801"/>
      <c r="AE386" s="801"/>
    </row>
    <row r="387" spans="1:31">
      <c r="A387" s="773"/>
      <c r="B387" s="135"/>
      <c r="C387" s="161"/>
      <c r="D387" s="162"/>
      <c r="E387" s="162"/>
      <c r="F387" s="163"/>
      <c r="G387" s="214"/>
      <c r="H387" s="165"/>
      <c r="I387" s="163"/>
      <c r="J387" s="163"/>
      <c r="K387" s="165"/>
      <c r="L387" s="905"/>
      <c r="M387" s="905"/>
      <c r="N387" s="798"/>
      <c r="O387" s="798"/>
      <c r="P387" s="799"/>
      <c r="Q387" s="799"/>
      <c r="R387" s="800"/>
      <c r="S387" s="800"/>
      <c r="T387" s="799"/>
      <c r="U387" s="801"/>
      <c r="V387" s="801"/>
      <c r="W387" s="797"/>
      <c r="X387" s="798"/>
      <c r="Y387" s="799"/>
      <c r="Z387" s="799"/>
      <c r="AA387" s="800"/>
      <c r="AB387" s="800"/>
      <c r="AC387" s="799"/>
      <c r="AD387" s="801"/>
      <c r="AE387" s="801"/>
    </row>
    <row r="388" spans="1:31">
      <c r="A388" s="773"/>
      <c r="B388" s="135"/>
      <c r="C388" s="161"/>
      <c r="D388" s="162"/>
      <c r="E388" s="162"/>
      <c r="F388" s="163"/>
      <c r="G388" s="214"/>
      <c r="H388" s="165"/>
      <c r="I388" s="163"/>
      <c r="J388" s="163"/>
      <c r="K388" s="165"/>
      <c r="L388" s="905"/>
      <c r="M388" s="905"/>
      <c r="N388" s="798"/>
      <c r="O388" s="798"/>
      <c r="P388" s="799"/>
      <c r="Q388" s="799"/>
      <c r="R388" s="800"/>
      <c r="S388" s="800"/>
      <c r="T388" s="799"/>
      <c r="U388" s="801"/>
      <c r="V388" s="801"/>
      <c r="W388" s="797"/>
      <c r="X388" s="798"/>
      <c r="Y388" s="799"/>
      <c r="Z388" s="799"/>
      <c r="AA388" s="800"/>
      <c r="AB388" s="800"/>
      <c r="AC388" s="799"/>
      <c r="AD388" s="801"/>
      <c r="AE388" s="801"/>
    </row>
    <row r="389" spans="1:31">
      <c r="A389" s="773"/>
      <c r="B389" s="135"/>
      <c r="C389" s="161"/>
      <c r="D389" s="162"/>
      <c r="E389" s="162"/>
      <c r="F389" s="163"/>
      <c r="G389" s="214"/>
      <c r="H389" s="165"/>
      <c r="I389" s="163"/>
      <c r="J389" s="163"/>
      <c r="K389" s="165"/>
      <c r="L389" s="905"/>
      <c r="M389" s="905"/>
      <c r="N389" s="798"/>
      <c r="O389" s="798"/>
      <c r="P389" s="799"/>
      <c r="Q389" s="799"/>
      <c r="R389" s="800"/>
      <c r="S389" s="800"/>
      <c r="T389" s="799"/>
      <c r="U389" s="801"/>
      <c r="V389" s="801"/>
      <c r="W389" s="797"/>
      <c r="X389" s="798"/>
      <c r="Y389" s="799"/>
      <c r="Z389" s="799"/>
      <c r="AA389" s="800"/>
      <c r="AB389" s="800"/>
      <c r="AC389" s="799"/>
      <c r="AD389" s="801"/>
      <c r="AE389" s="801"/>
    </row>
    <row r="390" spans="1:31">
      <c r="A390" s="773"/>
      <c r="B390" s="151"/>
      <c r="C390" s="166"/>
      <c r="D390" s="167"/>
      <c r="E390" s="167"/>
      <c r="F390" s="168"/>
      <c r="G390" s="215"/>
      <c r="H390" s="170"/>
      <c r="I390" s="168"/>
      <c r="J390" s="168"/>
      <c r="K390" s="170"/>
      <c r="L390" s="905"/>
      <c r="M390" s="905"/>
      <c r="N390" s="803"/>
      <c r="O390" s="803"/>
      <c r="P390" s="804"/>
      <c r="Q390" s="804"/>
      <c r="R390" s="805"/>
      <c r="S390" s="805"/>
      <c r="T390" s="804"/>
      <c r="U390" s="806"/>
      <c r="V390" s="806"/>
      <c r="W390" s="802"/>
      <c r="X390" s="803"/>
      <c r="Y390" s="804"/>
      <c r="Z390" s="804"/>
      <c r="AA390" s="805"/>
      <c r="AB390" s="805"/>
      <c r="AC390" s="804"/>
      <c r="AD390" s="806"/>
      <c r="AE390" s="806"/>
    </row>
    <row r="391" spans="1:31">
      <c r="A391" s="773"/>
      <c r="B391" s="135"/>
      <c r="C391" s="161"/>
      <c r="D391" s="162"/>
      <c r="E391" s="162"/>
      <c r="F391" s="163"/>
      <c r="G391" s="214"/>
      <c r="H391" s="165"/>
      <c r="I391" s="163"/>
      <c r="J391" s="163"/>
      <c r="K391" s="165"/>
      <c r="L391" s="905"/>
      <c r="M391" s="905"/>
      <c r="N391" s="902"/>
      <c r="O391" s="730"/>
      <c r="P391" s="730"/>
      <c r="Q391" s="730"/>
      <c r="R391" s="807"/>
      <c r="S391" s="730"/>
      <c r="T391" s="730"/>
      <c r="U391" s="730"/>
      <c r="V391" s="807"/>
      <c r="W391" s="731"/>
      <c r="X391" s="730"/>
      <c r="Y391" s="730"/>
      <c r="Z391" s="730"/>
      <c r="AA391" s="807"/>
      <c r="AB391" s="730"/>
      <c r="AC391" s="730"/>
      <c r="AD391" s="730"/>
      <c r="AE391" s="807"/>
    </row>
    <row r="392" spans="1:31">
      <c r="A392" s="773"/>
      <c r="B392" s="135"/>
      <c r="C392" s="161"/>
      <c r="D392" s="162"/>
      <c r="E392" s="162"/>
      <c r="F392" s="163"/>
      <c r="G392" s="214"/>
      <c r="H392" s="165"/>
      <c r="I392" s="163"/>
      <c r="J392" s="163"/>
      <c r="K392" s="165"/>
      <c r="L392" s="905"/>
      <c r="M392" s="905"/>
      <c r="N392" s="844"/>
      <c r="O392" s="844"/>
      <c r="P392" s="28"/>
      <c r="Q392" s="28"/>
      <c r="R392" s="808"/>
      <c r="S392" s="28"/>
      <c r="T392" s="28"/>
      <c r="U392" s="28"/>
      <c r="V392" s="808"/>
      <c r="W392" s="797"/>
      <c r="X392" s="844"/>
      <c r="Y392" s="28"/>
      <c r="Z392" s="28"/>
      <c r="AA392" s="808"/>
      <c r="AB392" s="28"/>
      <c r="AC392" s="28"/>
      <c r="AD392" s="28"/>
      <c r="AE392" s="808"/>
    </row>
    <row r="393" spans="1:31">
      <c r="A393" s="773"/>
      <c r="B393" s="135"/>
      <c r="C393" s="161"/>
      <c r="D393" s="162"/>
      <c r="E393" s="162"/>
      <c r="F393" s="163"/>
      <c r="G393" s="214"/>
      <c r="H393" s="165"/>
      <c r="I393" s="163"/>
      <c r="J393" s="163"/>
      <c r="K393" s="165"/>
      <c r="L393" s="905"/>
      <c r="M393" s="905"/>
      <c r="N393" s="798"/>
      <c r="O393" s="798"/>
      <c r="P393" s="798"/>
      <c r="Q393" s="809"/>
      <c r="R393" s="810"/>
      <c r="S393" s="798"/>
      <c r="T393" s="798"/>
      <c r="U393" s="809"/>
      <c r="V393" s="810"/>
      <c r="W393" s="797"/>
      <c r="X393" s="798"/>
      <c r="Y393" s="798"/>
      <c r="Z393" s="809"/>
      <c r="AA393" s="810"/>
      <c r="AB393" s="798"/>
      <c r="AC393" s="798"/>
      <c r="AD393" s="809"/>
      <c r="AE393" s="810"/>
    </row>
    <row r="394" spans="1:31">
      <c r="A394" s="773"/>
      <c r="B394" s="135"/>
      <c r="C394" s="161"/>
      <c r="D394" s="162"/>
      <c r="E394" s="162"/>
      <c r="F394" s="163"/>
      <c r="G394" s="214"/>
      <c r="H394" s="165"/>
      <c r="I394" s="163"/>
      <c r="J394" s="163"/>
      <c r="K394" s="165"/>
      <c r="L394" s="905"/>
      <c r="M394" s="905"/>
      <c r="N394" s="757"/>
      <c r="O394" s="757"/>
      <c r="P394" s="757"/>
      <c r="Q394" s="758"/>
      <c r="R394" s="759"/>
      <c r="S394" s="757"/>
      <c r="T394" s="757"/>
      <c r="U394" s="758"/>
      <c r="V394" s="759"/>
      <c r="W394" s="757"/>
      <c r="X394" s="757"/>
      <c r="Y394" s="757"/>
      <c r="Z394" s="758"/>
      <c r="AA394" s="759"/>
      <c r="AB394" s="757"/>
      <c r="AC394" s="757"/>
      <c r="AD394" s="758"/>
      <c r="AE394" s="759"/>
    </row>
    <row r="395" spans="1:31">
      <c r="A395" s="773"/>
      <c r="B395" s="135"/>
      <c r="C395" s="161"/>
      <c r="D395" s="162"/>
      <c r="E395" s="162"/>
      <c r="F395" s="163"/>
      <c r="G395" s="214"/>
      <c r="H395" s="165"/>
      <c r="I395" s="163"/>
      <c r="J395" s="163"/>
      <c r="K395" s="165"/>
      <c r="L395" s="905"/>
      <c r="M395" s="905"/>
      <c r="N395" s="757"/>
      <c r="O395" s="757"/>
      <c r="P395" s="757"/>
      <c r="Q395" s="758"/>
      <c r="R395" s="759"/>
      <c r="S395" s="757"/>
      <c r="T395" s="757"/>
      <c r="U395" s="758"/>
      <c r="V395" s="759"/>
      <c r="W395" s="757"/>
      <c r="X395" s="757"/>
      <c r="Y395" s="757"/>
      <c r="Z395" s="758"/>
      <c r="AA395" s="759"/>
      <c r="AB395" s="757"/>
      <c r="AC395" s="757"/>
      <c r="AD395" s="758"/>
      <c r="AE395" s="759"/>
    </row>
    <row r="396" spans="1:31">
      <c r="A396" s="773"/>
      <c r="B396" s="135"/>
      <c r="C396" s="161"/>
      <c r="D396" s="162"/>
      <c r="E396" s="162"/>
      <c r="F396" s="163"/>
      <c r="G396" s="214"/>
      <c r="H396" s="165"/>
      <c r="I396" s="163"/>
      <c r="J396" s="163"/>
      <c r="K396" s="165"/>
      <c r="L396" s="905"/>
      <c r="M396" s="905"/>
      <c r="N396" s="757"/>
      <c r="O396" s="757"/>
      <c r="P396" s="757"/>
      <c r="Q396" s="758"/>
      <c r="R396" s="759"/>
      <c r="S396" s="757"/>
      <c r="T396" s="757"/>
      <c r="U396" s="758"/>
      <c r="V396" s="759"/>
      <c r="W396" s="757"/>
      <c r="X396" s="757"/>
      <c r="Y396" s="757"/>
      <c r="Z396" s="758"/>
      <c r="AA396" s="759"/>
      <c r="AB396" s="757"/>
      <c r="AC396" s="757"/>
      <c r="AD396" s="758"/>
      <c r="AE396" s="759"/>
    </row>
    <row r="397" spans="1:31">
      <c r="A397" s="773"/>
      <c r="B397" s="135"/>
      <c r="C397" s="161"/>
      <c r="D397" s="162"/>
      <c r="E397" s="162"/>
      <c r="F397" s="163"/>
      <c r="G397" s="214"/>
      <c r="H397" s="165"/>
      <c r="I397" s="163"/>
      <c r="J397" s="163"/>
      <c r="K397" s="165"/>
      <c r="L397" s="905"/>
      <c r="M397" s="905"/>
      <c r="N397" s="757"/>
      <c r="O397" s="757"/>
      <c r="P397" s="757"/>
      <c r="Q397" s="758"/>
      <c r="R397" s="759"/>
      <c r="S397" s="757"/>
      <c r="T397" s="757"/>
      <c r="U397" s="758"/>
      <c r="V397" s="759"/>
      <c r="W397" s="757"/>
      <c r="X397" s="757"/>
      <c r="Y397" s="757"/>
      <c r="Z397" s="758"/>
      <c r="AA397" s="759"/>
      <c r="AB397" s="757"/>
      <c r="AC397" s="757"/>
      <c r="AD397" s="758"/>
      <c r="AE397" s="759"/>
    </row>
    <row r="398" spans="1:31">
      <c r="A398" s="773"/>
      <c r="B398" s="151"/>
      <c r="C398" s="166"/>
      <c r="D398" s="167"/>
      <c r="E398" s="167"/>
      <c r="F398" s="168"/>
      <c r="G398" s="215"/>
      <c r="H398" s="170"/>
      <c r="I398" s="168"/>
      <c r="J398" s="168"/>
      <c r="K398" s="170"/>
      <c r="L398" s="905"/>
      <c r="M398" s="905"/>
      <c r="N398" s="761"/>
      <c r="O398" s="761"/>
      <c r="P398" s="761"/>
      <c r="Q398" s="762"/>
      <c r="R398" s="763"/>
      <c r="S398" s="761"/>
      <c r="T398" s="761"/>
      <c r="U398" s="762"/>
      <c r="V398" s="763"/>
      <c r="W398" s="764"/>
      <c r="X398" s="761"/>
      <c r="Y398" s="761"/>
      <c r="Z398" s="762"/>
      <c r="AA398" s="763"/>
      <c r="AB398" s="761"/>
      <c r="AC398" s="761"/>
      <c r="AD398" s="762"/>
      <c r="AE398" s="763"/>
    </row>
    <row r="399" spans="1:31">
      <c r="A399" s="773"/>
      <c r="B399" s="135"/>
      <c r="C399" s="161"/>
      <c r="D399" s="162"/>
      <c r="E399" s="162"/>
      <c r="F399" s="163"/>
      <c r="G399" s="214"/>
      <c r="H399" s="165"/>
      <c r="I399" s="163"/>
      <c r="J399" s="163"/>
      <c r="K399" s="165"/>
      <c r="L399" s="905"/>
      <c r="M399" s="905"/>
      <c r="N399" s="811"/>
      <c r="O399" s="811"/>
      <c r="P399" s="812"/>
      <c r="Q399" s="812"/>
      <c r="R399" s="813"/>
      <c r="S399" s="813"/>
      <c r="T399" s="812"/>
      <c r="U399" s="814"/>
      <c r="V399" s="814"/>
      <c r="W399" s="811"/>
      <c r="X399" s="811"/>
      <c r="Y399" s="812"/>
      <c r="Z399" s="812"/>
      <c r="AA399" s="813"/>
      <c r="AB399" s="813"/>
      <c r="AC399" s="812"/>
      <c r="AD399" s="814"/>
      <c r="AE399" s="814"/>
    </row>
    <row r="400" spans="1:31">
      <c r="A400" s="773"/>
      <c r="B400" s="135"/>
      <c r="C400" s="161"/>
      <c r="D400" s="162"/>
      <c r="E400" s="162"/>
      <c r="F400" s="163"/>
      <c r="G400" s="214"/>
      <c r="H400" s="165"/>
      <c r="I400" s="163"/>
      <c r="J400" s="163"/>
      <c r="K400" s="161"/>
      <c r="L400" s="905"/>
      <c r="M400" s="905"/>
      <c r="N400" s="757"/>
      <c r="O400" s="757"/>
      <c r="P400" s="757"/>
      <c r="Q400" s="758"/>
      <c r="R400" s="759"/>
      <c r="S400" s="757"/>
      <c r="T400" s="757"/>
      <c r="U400" s="758"/>
      <c r="V400" s="759"/>
      <c r="W400" s="757"/>
      <c r="X400" s="757"/>
      <c r="Y400" s="757"/>
      <c r="Z400" s="758"/>
      <c r="AA400" s="759"/>
      <c r="AB400" s="757"/>
      <c r="AC400" s="757"/>
      <c r="AD400" s="758"/>
      <c r="AE400" s="759"/>
    </row>
    <row r="401" spans="1:31">
      <c r="A401" s="773"/>
      <c r="B401" s="151"/>
      <c r="C401" s="166"/>
      <c r="D401" s="167"/>
      <c r="E401" s="167"/>
      <c r="F401" s="168"/>
      <c r="G401" s="168"/>
      <c r="H401" s="170"/>
      <c r="I401" s="168"/>
      <c r="J401" s="168"/>
      <c r="K401" s="170"/>
      <c r="L401" s="905"/>
      <c r="M401" s="905"/>
      <c r="N401" s="761"/>
      <c r="O401" s="761"/>
      <c r="P401" s="761"/>
      <c r="Q401" s="762"/>
      <c r="R401" s="763"/>
      <c r="S401" s="761"/>
      <c r="T401" s="761"/>
      <c r="U401" s="762"/>
      <c r="V401" s="763"/>
      <c r="W401" s="764"/>
      <c r="X401" s="761"/>
      <c r="Y401" s="761"/>
      <c r="Z401" s="762"/>
      <c r="AA401" s="763"/>
      <c r="AB401" s="761"/>
      <c r="AC401" s="761"/>
      <c r="AD401" s="762"/>
      <c r="AE401" s="763"/>
    </row>
    <row r="402" spans="1:31">
      <c r="A402" s="773"/>
      <c r="B402" s="135"/>
      <c r="C402" s="161"/>
      <c r="D402" s="162"/>
      <c r="E402" s="162"/>
      <c r="F402" s="163"/>
      <c r="G402" s="214"/>
      <c r="H402" s="165"/>
      <c r="I402" s="163"/>
      <c r="J402" s="163"/>
      <c r="K402" s="165"/>
      <c r="L402" s="905"/>
      <c r="M402" s="905"/>
      <c r="N402" s="811"/>
      <c r="O402" s="811"/>
      <c r="P402" s="812"/>
      <c r="Q402" s="812"/>
      <c r="R402" s="813"/>
      <c r="S402" s="813"/>
      <c r="T402" s="812"/>
      <c r="U402" s="814"/>
      <c r="V402" s="814"/>
      <c r="W402" s="811"/>
      <c r="X402" s="811"/>
      <c r="Y402" s="812"/>
      <c r="Z402" s="812"/>
      <c r="AA402" s="813"/>
      <c r="AB402" s="813"/>
      <c r="AC402" s="812"/>
      <c r="AD402" s="814"/>
      <c r="AE402" s="814"/>
    </row>
    <row r="403" spans="1:31">
      <c r="A403" s="773"/>
      <c r="B403" s="135"/>
      <c r="C403" s="161"/>
      <c r="D403" s="162"/>
      <c r="E403" s="162"/>
      <c r="F403" s="163"/>
      <c r="G403" s="214"/>
      <c r="H403" s="165"/>
      <c r="I403" s="163"/>
      <c r="J403" s="163"/>
      <c r="K403" s="161"/>
      <c r="L403" s="905"/>
      <c r="M403" s="905"/>
      <c r="N403" s="757"/>
      <c r="O403" s="757"/>
      <c r="P403" s="757"/>
      <c r="Q403" s="758"/>
      <c r="R403" s="759"/>
      <c r="S403" s="757"/>
      <c r="T403" s="757"/>
      <c r="U403" s="758"/>
      <c r="V403" s="759"/>
      <c r="W403" s="757"/>
      <c r="X403" s="757"/>
      <c r="Y403" s="757"/>
      <c r="Z403" s="758"/>
      <c r="AA403" s="759"/>
      <c r="AB403" s="757"/>
      <c r="AC403" s="757"/>
      <c r="AD403" s="758"/>
      <c r="AE403" s="759"/>
    </row>
    <row r="404" spans="1:31">
      <c r="A404" s="773"/>
      <c r="B404" s="151"/>
      <c r="C404" s="166"/>
      <c r="D404" s="167"/>
      <c r="E404" s="167"/>
      <c r="F404" s="168"/>
      <c r="G404" s="215"/>
      <c r="H404" s="170"/>
      <c r="I404" s="168"/>
      <c r="J404" s="168"/>
      <c r="K404" s="170"/>
      <c r="L404" s="905"/>
      <c r="M404" s="905"/>
      <c r="N404" s="761"/>
      <c r="O404" s="761"/>
      <c r="P404" s="761"/>
      <c r="Q404" s="762"/>
      <c r="R404" s="763"/>
      <c r="S404" s="761"/>
      <c r="T404" s="761"/>
      <c r="U404" s="762"/>
      <c r="V404" s="763"/>
      <c r="W404" s="764"/>
      <c r="X404" s="761"/>
      <c r="Y404" s="761"/>
      <c r="Z404" s="762"/>
      <c r="AA404" s="763"/>
      <c r="AB404" s="761"/>
      <c r="AC404" s="761"/>
      <c r="AD404" s="762"/>
      <c r="AE404" s="763"/>
    </row>
    <row r="405" spans="1:31">
      <c r="A405" s="773"/>
      <c r="B405" s="135"/>
      <c r="C405" s="161"/>
      <c r="D405" s="162"/>
      <c r="E405" s="162"/>
      <c r="F405" s="163"/>
      <c r="G405" s="214"/>
      <c r="H405" s="165"/>
      <c r="I405" s="163"/>
      <c r="J405" s="163"/>
      <c r="K405" s="165"/>
      <c r="L405" s="905"/>
      <c r="M405" s="905"/>
      <c r="N405" s="811"/>
      <c r="O405" s="811"/>
      <c r="P405" s="812"/>
      <c r="Q405" s="812"/>
      <c r="R405" s="813"/>
      <c r="S405" s="813"/>
      <c r="T405" s="812"/>
      <c r="U405" s="814"/>
      <c r="V405" s="814"/>
      <c r="W405" s="811"/>
      <c r="X405" s="811"/>
      <c r="Y405" s="812"/>
      <c r="Z405" s="812"/>
      <c r="AA405" s="813"/>
      <c r="AB405" s="813"/>
      <c r="AC405" s="812"/>
      <c r="AD405" s="814"/>
      <c r="AE405" s="814"/>
    </row>
    <row r="406" spans="1:31">
      <c r="A406" s="773"/>
      <c r="B406" s="135"/>
      <c r="C406" s="161"/>
      <c r="D406" s="162"/>
      <c r="E406" s="162"/>
      <c r="F406" s="163"/>
      <c r="G406" s="214"/>
      <c r="H406" s="165"/>
      <c r="I406" s="163"/>
      <c r="J406" s="163"/>
      <c r="K406" s="161"/>
      <c r="L406" s="905"/>
      <c r="M406" s="905"/>
      <c r="N406" s="757"/>
      <c r="O406" s="757"/>
      <c r="P406" s="757"/>
      <c r="Q406" s="758"/>
      <c r="R406" s="759"/>
      <c r="S406" s="757"/>
      <c r="T406" s="757"/>
      <c r="U406" s="758"/>
      <c r="V406" s="759"/>
      <c r="W406" s="757"/>
      <c r="X406" s="757"/>
      <c r="Y406" s="757"/>
      <c r="Z406" s="758"/>
      <c r="AA406" s="759"/>
      <c r="AB406" s="757"/>
      <c r="AC406" s="757"/>
      <c r="AD406" s="758"/>
      <c r="AE406" s="759"/>
    </row>
    <row r="407" spans="1:31">
      <c r="A407" s="773"/>
      <c r="B407" s="151"/>
      <c r="C407" s="166"/>
      <c r="D407" s="167"/>
      <c r="E407" s="167"/>
      <c r="F407" s="168"/>
      <c r="G407" s="215"/>
      <c r="H407" s="170"/>
      <c r="I407" s="168"/>
      <c r="J407" s="168"/>
      <c r="K407" s="170"/>
      <c r="L407" s="905"/>
      <c r="M407" s="905"/>
      <c r="N407" s="761"/>
      <c r="O407" s="761"/>
      <c r="P407" s="761"/>
      <c r="Q407" s="762"/>
      <c r="R407" s="763"/>
      <c r="S407" s="761"/>
      <c r="T407" s="761"/>
      <c r="U407" s="762"/>
      <c r="V407" s="763"/>
      <c r="W407" s="764"/>
      <c r="X407" s="761"/>
      <c r="Y407" s="761"/>
      <c r="Z407" s="762"/>
      <c r="AA407" s="763"/>
      <c r="AB407" s="761"/>
      <c r="AC407" s="761"/>
      <c r="AD407" s="762"/>
      <c r="AE407" s="763"/>
    </row>
    <row r="408" spans="1:31">
      <c r="A408" s="773"/>
      <c r="B408" s="135"/>
      <c r="C408" s="161"/>
      <c r="D408" s="162"/>
      <c r="E408" s="162"/>
      <c r="F408" s="163"/>
      <c r="G408" s="214"/>
      <c r="H408" s="165"/>
      <c r="I408" s="163"/>
      <c r="J408" s="163"/>
      <c r="K408" s="165"/>
      <c r="L408" s="905"/>
      <c r="M408" s="905"/>
      <c r="N408" s="811"/>
      <c r="O408" s="811"/>
      <c r="P408" s="812"/>
      <c r="Q408" s="812"/>
      <c r="R408" s="813"/>
      <c r="S408" s="813"/>
      <c r="T408" s="812"/>
      <c r="U408" s="814"/>
      <c r="V408" s="814"/>
      <c r="W408" s="811"/>
      <c r="X408" s="811"/>
      <c r="Y408" s="812"/>
      <c r="Z408" s="812"/>
      <c r="AA408" s="813"/>
      <c r="AB408" s="813"/>
      <c r="AC408" s="812"/>
      <c r="AD408" s="814"/>
      <c r="AE408" s="814"/>
    </row>
    <row r="409" spans="1:31">
      <c r="A409" s="773"/>
      <c r="B409" s="135"/>
      <c r="C409" s="161"/>
      <c r="D409" s="162"/>
      <c r="E409" s="162"/>
      <c r="F409" s="163"/>
      <c r="G409" s="214"/>
      <c r="H409" s="165"/>
      <c r="I409" s="163"/>
      <c r="J409" s="163"/>
      <c r="K409" s="161"/>
      <c r="L409" s="905"/>
      <c r="M409" s="905"/>
      <c r="N409" s="757"/>
      <c r="O409" s="757"/>
      <c r="P409" s="757"/>
      <c r="Q409" s="758"/>
      <c r="R409" s="759"/>
      <c r="S409" s="757"/>
      <c r="T409" s="757"/>
      <c r="U409" s="758"/>
      <c r="V409" s="759"/>
      <c r="W409" s="757"/>
      <c r="X409" s="757"/>
      <c r="Y409" s="757"/>
      <c r="Z409" s="758"/>
      <c r="AA409" s="759"/>
      <c r="AB409" s="757"/>
      <c r="AC409" s="757"/>
      <c r="AD409" s="758"/>
      <c r="AE409" s="759"/>
    </row>
    <row r="410" spans="1:31">
      <c r="A410" s="773"/>
      <c r="B410" s="151"/>
      <c r="C410" s="166"/>
      <c r="D410" s="167"/>
      <c r="E410" s="167"/>
      <c r="F410" s="168"/>
      <c r="G410" s="215"/>
      <c r="H410" s="170"/>
      <c r="I410" s="168"/>
      <c r="J410" s="168"/>
      <c r="K410" s="170"/>
      <c r="L410" s="905"/>
      <c r="M410" s="905"/>
      <c r="N410" s="761"/>
      <c r="O410" s="761"/>
      <c r="P410" s="761"/>
      <c r="Q410" s="762"/>
      <c r="R410" s="763"/>
      <c r="S410" s="761"/>
      <c r="T410" s="761"/>
      <c r="U410" s="762"/>
      <c r="V410" s="763"/>
      <c r="W410" s="764"/>
      <c r="X410" s="761"/>
      <c r="Y410" s="761"/>
      <c r="Z410" s="762"/>
      <c r="AA410" s="763"/>
      <c r="AB410" s="761"/>
      <c r="AC410" s="761"/>
      <c r="AD410" s="762"/>
      <c r="AE410" s="763"/>
    </row>
    <row r="411" spans="1:31">
      <c r="A411" s="773"/>
      <c r="B411" s="135"/>
      <c r="C411" s="161"/>
      <c r="D411" s="162"/>
      <c r="E411" s="162"/>
      <c r="F411" s="163"/>
      <c r="G411" s="214"/>
      <c r="H411" s="165"/>
      <c r="I411" s="163"/>
      <c r="J411" s="163"/>
      <c r="K411" s="165"/>
      <c r="L411" s="905"/>
      <c r="M411" s="905"/>
      <c r="N411" s="811"/>
      <c r="O411" s="811"/>
      <c r="P411" s="812"/>
      <c r="Q411" s="812"/>
      <c r="R411" s="813"/>
      <c r="S411" s="813"/>
      <c r="T411" s="812"/>
      <c r="U411" s="814"/>
      <c r="V411" s="814"/>
      <c r="W411" s="811"/>
      <c r="X411" s="811"/>
      <c r="Y411" s="812"/>
      <c r="Z411" s="812"/>
      <c r="AA411" s="813"/>
      <c r="AB411" s="813"/>
      <c r="AC411" s="812"/>
      <c r="AD411" s="814"/>
      <c r="AE411" s="814"/>
    </row>
    <row r="412" spans="1:31">
      <c r="A412" s="773"/>
      <c r="B412" s="135"/>
      <c r="C412" s="161"/>
      <c r="D412" s="162"/>
      <c r="E412" s="162"/>
      <c r="F412" s="163"/>
      <c r="G412" s="214"/>
      <c r="H412" s="165"/>
      <c r="I412" s="163"/>
      <c r="J412" s="163"/>
      <c r="K412" s="165"/>
      <c r="L412" s="905"/>
      <c r="M412" s="905"/>
      <c r="N412" s="757"/>
      <c r="O412" s="757"/>
      <c r="P412" s="757"/>
      <c r="Q412" s="758"/>
      <c r="R412" s="759"/>
      <c r="S412" s="757"/>
      <c r="T412" s="757"/>
      <c r="U412" s="758"/>
      <c r="V412" s="759"/>
      <c r="W412" s="757"/>
      <c r="X412" s="757"/>
      <c r="Y412" s="757"/>
      <c r="Z412" s="758"/>
      <c r="AA412" s="759"/>
      <c r="AB412" s="757"/>
      <c r="AC412" s="757"/>
      <c r="AD412" s="758"/>
      <c r="AE412" s="759"/>
    </row>
    <row r="413" spans="1:31">
      <c r="A413" s="773"/>
      <c r="B413" s="151"/>
      <c r="C413" s="166"/>
      <c r="D413" s="167"/>
      <c r="E413" s="167"/>
      <c r="F413" s="168"/>
      <c r="G413" s="215"/>
      <c r="H413" s="170"/>
      <c r="I413" s="168"/>
      <c r="J413" s="168"/>
      <c r="K413" s="170"/>
      <c r="L413" s="905"/>
      <c r="M413" s="905"/>
      <c r="N413" s="761"/>
      <c r="O413" s="761"/>
      <c r="P413" s="761"/>
      <c r="Q413" s="762"/>
      <c r="R413" s="763"/>
      <c r="S413" s="761"/>
      <c r="T413" s="761"/>
      <c r="U413" s="762"/>
      <c r="V413" s="763"/>
      <c r="W413" s="764"/>
      <c r="X413" s="761"/>
      <c r="Y413" s="761"/>
      <c r="Z413" s="762"/>
      <c r="AA413" s="763"/>
      <c r="AB413" s="761"/>
      <c r="AC413" s="761"/>
      <c r="AD413" s="762"/>
      <c r="AE413" s="763"/>
    </row>
    <row r="414" spans="1:31">
      <c r="A414" s="773"/>
      <c r="B414" s="135"/>
      <c r="C414" s="161"/>
      <c r="D414" s="162"/>
      <c r="E414" s="162"/>
      <c r="F414" s="163"/>
      <c r="G414" s="214"/>
      <c r="H414" s="165"/>
      <c r="I414" s="163"/>
      <c r="J414" s="163"/>
      <c r="K414" s="165"/>
      <c r="L414" s="905"/>
      <c r="M414" s="905"/>
      <c r="N414" s="811"/>
      <c r="O414" s="811"/>
      <c r="P414" s="812"/>
      <c r="Q414" s="812"/>
      <c r="R414" s="813"/>
      <c r="S414" s="813"/>
      <c r="T414" s="812"/>
      <c r="U414" s="814"/>
      <c r="V414" s="814"/>
      <c r="W414" s="811"/>
      <c r="X414" s="811"/>
      <c r="Y414" s="812"/>
      <c r="Z414" s="812"/>
      <c r="AA414" s="813"/>
      <c r="AB414" s="813"/>
      <c r="AC414" s="812"/>
      <c r="AD414" s="814"/>
      <c r="AE414" s="814"/>
    </row>
    <row r="415" spans="1:31">
      <c r="A415" s="773"/>
      <c r="B415" s="135"/>
      <c r="C415" s="161"/>
      <c r="D415" s="162"/>
      <c r="E415" s="162"/>
      <c r="F415" s="163"/>
      <c r="G415" s="214"/>
      <c r="H415" s="165"/>
      <c r="I415" s="163"/>
      <c r="J415" s="163"/>
      <c r="K415" s="161"/>
      <c r="L415" s="905"/>
      <c r="M415" s="905"/>
      <c r="N415" s="757"/>
      <c r="O415" s="757"/>
      <c r="P415" s="757"/>
      <c r="Q415" s="758"/>
      <c r="R415" s="759"/>
      <c r="S415" s="757"/>
      <c r="T415" s="757"/>
      <c r="U415" s="758"/>
      <c r="V415" s="759"/>
      <c r="W415" s="757"/>
      <c r="X415" s="757"/>
      <c r="Y415" s="757"/>
      <c r="Z415" s="758"/>
      <c r="AA415" s="759"/>
      <c r="AB415" s="757"/>
      <c r="AC415" s="757"/>
      <c r="AD415" s="758"/>
      <c r="AE415" s="759"/>
    </row>
    <row r="416" spans="1:31">
      <c r="A416" s="773"/>
      <c r="B416" s="151"/>
      <c r="C416" s="166"/>
      <c r="D416" s="167"/>
      <c r="E416" s="167"/>
      <c r="F416" s="168"/>
      <c r="G416" s="215"/>
      <c r="H416" s="170"/>
      <c r="I416" s="168"/>
      <c r="J416" s="168"/>
      <c r="K416" s="170"/>
      <c r="L416" s="905"/>
      <c r="M416" s="905"/>
      <c r="N416" s="761"/>
      <c r="O416" s="761"/>
      <c r="P416" s="761"/>
      <c r="Q416" s="762"/>
      <c r="R416" s="763"/>
      <c r="S416" s="761"/>
      <c r="T416" s="761"/>
      <c r="U416" s="762"/>
      <c r="V416" s="763"/>
      <c r="W416" s="764"/>
      <c r="X416" s="761"/>
      <c r="Y416" s="761"/>
      <c r="Z416" s="762"/>
      <c r="AA416" s="763"/>
      <c r="AB416" s="761"/>
      <c r="AC416" s="761"/>
      <c r="AD416" s="762"/>
      <c r="AE416" s="763"/>
    </row>
    <row r="417" spans="1:31">
      <c r="A417" s="773"/>
      <c r="B417" s="135"/>
      <c r="C417" s="161"/>
      <c r="D417" s="162"/>
      <c r="E417" s="162"/>
      <c r="F417" s="163"/>
      <c r="G417" s="214"/>
      <c r="H417" s="165"/>
      <c r="I417" s="163"/>
      <c r="J417" s="163"/>
      <c r="K417" s="161"/>
      <c r="L417" s="905"/>
      <c r="M417" s="905"/>
      <c r="N417" s="811"/>
      <c r="O417" s="811"/>
      <c r="P417" s="812"/>
      <c r="Q417" s="812"/>
      <c r="R417" s="813"/>
      <c r="S417" s="813"/>
      <c r="T417" s="812"/>
      <c r="U417" s="814"/>
      <c r="V417" s="814"/>
      <c r="W417" s="811"/>
      <c r="X417" s="811"/>
      <c r="Y417" s="812"/>
      <c r="Z417" s="812"/>
      <c r="AA417" s="813"/>
      <c r="AB417" s="813"/>
      <c r="AC417" s="812"/>
      <c r="AD417" s="814"/>
      <c r="AE417" s="814"/>
    </row>
    <row r="418" spans="1:31">
      <c r="A418" s="773"/>
      <c r="B418" s="135"/>
      <c r="C418" s="161"/>
      <c r="D418" s="162"/>
      <c r="E418" s="162"/>
      <c r="F418" s="163"/>
      <c r="G418" s="214"/>
      <c r="H418" s="165"/>
      <c r="I418" s="163"/>
      <c r="J418" s="163"/>
      <c r="K418" s="161"/>
      <c r="L418" s="905"/>
      <c r="M418" s="905"/>
      <c r="N418" s="757"/>
      <c r="O418" s="757"/>
      <c r="P418" s="757"/>
      <c r="Q418" s="758"/>
      <c r="R418" s="759"/>
      <c r="S418" s="757"/>
      <c r="T418" s="757"/>
      <c r="U418" s="758"/>
      <c r="V418" s="759"/>
      <c r="W418" s="757"/>
      <c r="X418" s="757"/>
      <c r="Y418" s="757"/>
      <c r="Z418" s="758"/>
      <c r="AA418" s="759"/>
      <c r="AB418" s="757"/>
      <c r="AC418" s="757"/>
      <c r="AD418" s="758"/>
      <c r="AE418" s="759"/>
    </row>
    <row r="419" spans="1:31">
      <c r="A419" s="773"/>
      <c r="B419" s="151"/>
      <c r="C419" s="166"/>
      <c r="D419" s="167"/>
      <c r="E419" s="167"/>
      <c r="F419" s="168"/>
      <c r="G419" s="215"/>
      <c r="H419" s="170"/>
      <c r="I419" s="168"/>
      <c r="J419" s="168"/>
      <c r="K419" s="166"/>
      <c r="L419" s="905"/>
      <c r="M419" s="905"/>
      <c r="N419" s="761"/>
      <c r="O419" s="761"/>
      <c r="P419" s="761"/>
      <c r="Q419" s="762"/>
      <c r="R419" s="763"/>
      <c r="S419" s="761"/>
      <c r="T419" s="761"/>
      <c r="U419" s="762"/>
      <c r="V419" s="763"/>
      <c r="W419" s="764"/>
      <c r="X419" s="761"/>
      <c r="Y419" s="761"/>
      <c r="Z419" s="762"/>
      <c r="AA419" s="763"/>
      <c r="AB419" s="761"/>
      <c r="AC419" s="761"/>
      <c r="AD419" s="762"/>
      <c r="AE419" s="763"/>
    </row>
    <row r="420" spans="1:31">
      <c r="A420" s="773"/>
      <c r="B420" s="135"/>
      <c r="C420" s="161"/>
      <c r="D420" s="162"/>
      <c r="E420" s="162"/>
      <c r="F420" s="163"/>
      <c r="G420" s="214"/>
      <c r="H420" s="165"/>
      <c r="I420" s="163"/>
      <c r="J420" s="163"/>
      <c r="K420" s="165"/>
      <c r="L420" s="905"/>
      <c r="M420" s="905"/>
      <c r="N420" s="811"/>
      <c r="O420" s="811"/>
      <c r="P420" s="812"/>
      <c r="Q420" s="812"/>
      <c r="R420" s="813"/>
      <c r="S420" s="813"/>
      <c r="T420" s="812"/>
      <c r="U420" s="814"/>
      <c r="V420" s="814"/>
      <c r="W420" s="811"/>
      <c r="X420" s="811"/>
      <c r="Y420" s="812"/>
      <c r="Z420" s="812"/>
      <c r="AA420" s="813"/>
      <c r="AB420" s="813"/>
      <c r="AC420" s="812"/>
      <c r="AD420" s="814"/>
      <c r="AE420" s="814"/>
    </row>
    <row r="421" spans="1:31">
      <c r="A421" s="773"/>
      <c r="B421" s="135"/>
      <c r="C421" s="161"/>
      <c r="D421" s="162"/>
      <c r="E421" s="162"/>
      <c r="F421" s="163"/>
      <c r="G421" s="214"/>
      <c r="H421" s="165"/>
      <c r="I421" s="163"/>
      <c r="J421" s="163"/>
      <c r="K421" s="165"/>
      <c r="L421" s="905"/>
      <c r="M421" s="905"/>
      <c r="N421" s="757"/>
      <c r="O421" s="757"/>
      <c r="P421" s="757"/>
      <c r="Q421" s="758"/>
      <c r="R421" s="759"/>
      <c r="S421" s="757"/>
      <c r="T421" s="757"/>
      <c r="U421" s="758"/>
      <c r="V421" s="759"/>
      <c r="W421" s="757"/>
      <c r="X421" s="757"/>
      <c r="Y421" s="757"/>
      <c r="Z421" s="758"/>
      <c r="AA421" s="759"/>
      <c r="AB421" s="757"/>
      <c r="AC421" s="757"/>
      <c r="AD421" s="758"/>
      <c r="AE421" s="759"/>
    </row>
    <row r="422" spans="1:31">
      <c r="A422" s="838"/>
      <c r="B422" s="151"/>
      <c r="C422" s="166"/>
      <c r="D422" s="167"/>
      <c r="E422" s="167"/>
      <c r="F422" s="168"/>
      <c r="G422" s="215"/>
      <c r="H422" s="170"/>
      <c r="I422" s="168"/>
      <c r="J422" s="168"/>
      <c r="K422" s="170"/>
      <c r="L422" s="905"/>
      <c r="M422" s="905"/>
      <c r="N422" s="761"/>
      <c r="O422" s="761"/>
      <c r="P422" s="761"/>
      <c r="Q422" s="762"/>
      <c r="R422" s="763"/>
      <c r="S422" s="761"/>
      <c r="T422" s="761"/>
      <c r="U422" s="762"/>
      <c r="V422" s="763"/>
      <c r="W422" s="764"/>
      <c r="X422" s="761"/>
      <c r="Y422" s="761"/>
      <c r="Z422" s="762"/>
      <c r="AA422" s="763"/>
      <c r="AB422" s="761"/>
      <c r="AC422" s="761"/>
      <c r="AD422" s="762"/>
      <c r="AE422" s="763"/>
    </row>
    <row r="423" spans="1:31">
      <c r="A423" s="851"/>
      <c r="B423" s="831"/>
      <c r="C423" s="832"/>
      <c r="D423" s="850"/>
      <c r="E423" s="850"/>
      <c r="F423" s="833"/>
      <c r="G423" s="214"/>
      <c r="H423" s="834"/>
      <c r="I423" s="833"/>
      <c r="J423" s="163"/>
      <c r="K423" s="834"/>
      <c r="L423" s="905"/>
      <c r="M423" s="905"/>
      <c r="N423" s="901"/>
      <c r="O423" s="793"/>
      <c r="P423" s="794"/>
      <c r="Q423" s="794"/>
      <c r="R423" s="795"/>
      <c r="S423" s="795"/>
      <c r="T423" s="794"/>
      <c r="U423" s="796"/>
      <c r="V423" s="796"/>
      <c r="W423" s="792"/>
      <c r="X423" s="793"/>
      <c r="Y423" s="794"/>
      <c r="Z423" s="794"/>
      <c r="AA423" s="795"/>
      <c r="AB423" s="795"/>
      <c r="AC423" s="794"/>
      <c r="AD423" s="796"/>
      <c r="AE423" s="796"/>
    </row>
    <row r="424" spans="1:31">
      <c r="A424" s="773"/>
      <c r="B424" s="135"/>
      <c r="C424" s="161"/>
      <c r="D424" s="162"/>
      <c r="E424" s="162"/>
      <c r="F424" s="163"/>
      <c r="G424" s="214"/>
      <c r="H424" s="165"/>
      <c r="I424" s="163"/>
      <c r="J424" s="163"/>
      <c r="K424" s="165"/>
      <c r="L424" s="905"/>
      <c r="M424" s="905"/>
      <c r="N424" s="798"/>
      <c r="O424" s="798"/>
      <c r="P424" s="799"/>
      <c r="Q424" s="799"/>
      <c r="R424" s="800"/>
      <c r="S424" s="800"/>
      <c r="T424" s="799"/>
      <c r="U424" s="801"/>
      <c r="V424" s="801"/>
      <c r="W424" s="797"/>
      <c r="X424" s="798"/>
      <c r="Y424" s="799"/>
      <c r="Z424" s="799"/>
      <c r="AA424" s="800"/>
      <c r="AB424" s="800"/>
      <c r="AC424" s="799"/>
      <c r="AD424" s="801"/>
      <c r="AE424" s="801"/>
    </row>
    <row r="425" spans="1:31">
      <c r="A425" s="773"/>
      <c r="B425" s="135"/>
      <c r="C425" s="161"/>
      <c r="D425" s="162"/>
      <c r="E425" s="162"/>
      <c r="F425" s="163"/>
      <c r="G425" s="214"/>
      <c r="H425" s="165"/>
      <c r="I425" s="163"/>
      <c r="J425" s="163"/>
      <c r="K425" s="165"/>
      <c r="L425" s="905"/>
      <c r="M425" s="905"/>
      <c r="N425" s="798"/>
      <c r="O425" s="798"/>
      <c r="P425" s="799"/>
      <c r="Q425" s="799"/>
      <c r="R425" s="800"/>
      <c r="S425" s="800"/>
      <c r="T425" s="799"/>
      <c r="U425" s="801"/>
      <c r="V425" s="801"/>
      <c r="W425" s="797"/>
      <c r="X425" s="798"/>
      <c r="Y425" s="799"/>
      <c r="Z425" s="799"/>
      <c r="AA425" s="800"/>
      <c r="AB425" s="800"/>
      <c r="AC425" s="799"/>
      <c r="AD425" s="801"/>
      <c r="AE425" s="801"/>
    </row>
    <row r="426" spans="1:31">
      <c r="A426" s="773"/>
      <c r="B426" s="135"/>
      <c r="C426" s="161"/>
      <c r="D426" s="162"/>
      <c r="E426" s="162"/>
      <c r="F426" s="163"/>
      <c r="G426" s="214"/>
      <c r="H426" s="165"/>
      <c r="I426" s="163"/>
      <c r="J426" s="163"/>
      <c r="K426" s="165"/>
      <c r="L426" s="905"/>
      <c r="M426" s="905"/>
      <c r="N426" s="798"/>
      <c r="O426" s="798"/>
      <c r="P426" s="799"/>
      <c r="Q426" s="799"/>
      <c r="R426" s="800"/>
      <c r="S426" s="800"/>
      <c r="T426" s="799"/>
      <c r="U426" s="801"/>
      <c r="V426" s="801"/>
      <c r="W426" s="797"/>
      <c r="X426" s="798"/>
      <c r="Y426" s="799"/>
      <c r="Z426" s="799"/>
      <c r="AA426" s="800"/>
      <c r="AB426" s="800"/>
      <c r="AC426" s="799"/>
      <c r="AD426" s="801"/>
      <c r="AE426" s="801"/>
    </row>
    <row r="427" spans="1:31">
      <c r="A427" s="773"/>
      <c r="B427" s="135"/>
      <c r="C427" s="161"/>
      <c r="D427" s="162"/>
      <c r="E427" s="162"/>
      <c r="F427" s="163"/>
      <c r="G427" s="214"/>
      <c r="H427" s="165"/>
      <c r="I427" s="163"/>
      <c r="J427" s="163"/>
      <c r="K427" s="165"/>
      <c r="L427" s="905"/>
      <c r="M427" s="905"/>
      <c r="N427" s="798"/>
      <c r="O427" s="798"/>
      <c r="P427" s="799"/>
      <c r="Q427" s="799"/>
      <c r="R427" s="800"/>
      <c r="S427" s="800"/>
      <c r="T427" s="799"/>
      <c r="U427" s="801"/>
      <c r="V427" s="801"/>
      <c r="W427" s="797"/>
      <c r="X427" s="798"/>
      <c r="Y427" s="799"/>
      <c r="Z427" s="799"/>
      <c r="AA427" s="800"/>
      <c r="AB427" s="800"/>
      <c r="AC427" s="799"/>
      <c r="AD427" s="801"/>
      <c r="AE427" s="801"/>
    </row>
    <row r="428" spans="1:31">
      <c r="A428" s="773"/>
      <c r="B428" s="151"/>
      <c r="C428" s="166"/>
      <c r="D428" s="167"/>
      <c r="E428" s="167"/>
      <c r="F428" s="168"/>
      <c r="G428" s="215"/>
      <c r="H428" s="170"/>
      <c r="I428" s="168"/>
      <c r="J428" s="168"/>
      <c r="K428" s="170"/>
      <c r="L428" s="905"/>
      <c r="M428" s="905"/>
      <c r="N428" s="803"/>
      <c r="O428" s="803"/>
      <c r="P428" s="804"/>
      <c r="Q428" s="804"/>
      <c r="R428" s="805"/>
      <c r="S428" s="805"/>
      <c r="T428" s="804"/>
      <c r="U428" s="806"/>
      <c r="V428" s="806"/>
      <c r="W428" s="802"/>
      <c r="X428" s="803"/>
      <c r="Y428" s="804"/>
      <c r="Z428" s="804"/>
      <c r="AA428" s="805"/>
      <c r="AB428" s="805"/>
      <c r="AC428" s="804"/>
      <c r="AD428" s="806"/>
      <c r="AE428" s="806"/>
    </row>
    <row r="429" spans="1:31">
      <c r="A429" s="773"/>
      <c r="B429" s="135"/>
      <c r="C429" s="161"/>
      <c r="D429" s="162"/>
      <c r="E429" s="162"/>
      <c r="F429" s="163"/>
      <c r="G429" s="214"/>
      <c r="H429" s="165"/>
      <c r="I429" s="163"/>
      <c r="J429" s="163"/>
      <c r="K429" s="165"/>
      <c r="L429" s="905"/>
      <c r="M429" s="905"/>
      <c r="N429" s="902"/>
      <c r="O429" s="730"/>
      <c r="P429" s="730"/>
      <c r="Q429" s="730"/>
      <c r="R429" s="807"/>
      <c r="S429" s="730"/>
      <c r="T429" s="730"/>
      <c r="U429" s="730"/>
      <c r="V429" s="807"/>
      <c r="W429" s="731"/>
      <c r="X429" s="730"/>
      <c r="Y429" s="730"/>
      <c r="Z429" s="730"/>
      <c r="AA429" s="807"/>
      <c r="AB429" s="730"/>
      <c r="AC429" s="730"/>
      <c r="AD429" s="730"/>
      <c r="AE429" s="807"/>
    </row>
    <row r="430" spans="1:31">
      <c r="A430" s="773"/>
      <c r="B430" s="135"/>
      <c r="C430" s="161"/>
      <c r="D430" s="162"/>
      <c r="E430" s="162"/>
      <c r="F430" s="163"/>
      <c r="G430" s="214"/>
      <c r="H430" s="165"/>
      <c r="I430" s="163"/>
      <c r="J430" s="163"/>
      <c r="K430" s="165"/>
      <c r="L430" s="905"/>
      <c r="M430" s="905"/>
      <c r="N430" s="844"/>
      <c r="O430" s="844"/>
      <c r="P430" s="28"/>
      <c r="Q430" s="28"/>
      <c r="R430" s="808"/>
      <c r="S430" s="28"/>
      <c r="T430" s="28"/>
      <c r="U430" s="28"/>
      <c r="V430" s="808"/>
      <c r="W430" s="797"/>
      <c r="X430" s="844"/>
      <c r="Y430" s="28"/>
      <c r="Z430" s="28"/>
      <c r="AA430" s="808"/>
      <c r="AB430" s="28"/>
      <c r="AC430" s="28"/>
      <c r="AD430" s="28"/>
      <c r="AE430" s="808"/>
    </row>
    <row r="431" spans="1:31">
      <c r="A431" s="773"/>
      <c r="B431" s="135"/>
      <c r="C431" s="161"/>
      <c r="D431" s="162"/>
      <c r="E431" s="162"/>
      <c r="F431" s="163"/>
      <c r="G431" s="214"/>
      <c r="H431" s="165"/>
      <c r="I431" s="163"/>
      <c r="J431" s="163"/>
      <c r="K431" s="165"/>
      <c r="L431" s="905"/>
      <c r="M431" s="905"/>
      <c r="N431" s="798"/>
      <c r="O431" s="798"/>
      <c r="P431" s="798"/>
      <c r="Q431" s="809"/>
      <c r="R431" s="810"/>
      <c r="S431" s="798"/>
      <c r="T431" s="798"/>
      <c r="U431" s="809"/>
      <c r="V431" s="810"/>
      <c r="W431" s="797"/>
      <c r="X431" s="798"/>
      <c r="Y431" s="798"/>
      <c r="Z431" s="809"/>
      <c r="AA431" s="810"/>
      <c r="AB431" s="798"/>
      <c r="AC431" s="798"/>
      <c r="AD431" s="809"/>
      <c r="AE431" s="810"/>
    </row>
    <row r="432" spans="1:31">
      <c r="A432" s="773"/>
      <c r="B432" s="135"/>
      <c r="C432" s="161"/>
      <c r="D432" s="162"/>
      <c r="E432" s="162"/>
      <c r="F432" s="163"/>
      <c r="G432" s="214"/>
      <c r="H432" s="165"/>
      <c r="I432" s="163"/>
      <c r="J432" s="163"/>
      <c r="K432" s="165"/>
      <c r="L432" s="905"/>
      <c r="M432" s="905"/>
      <c r="N432" s="757"/>
      <c r="O432" s="757"/>
      <c r="P432" s="757"/>
      <c r="Q432" s="758"/>
      <c r="R432" s="759"/>
      <c r="S432" s="757"/>
      <c r="T432" s="757"/>
      <c r="U432" s="758"/>
      <c r="V432" s="759"/>
      <c r="W432" s="757"/>
      <c r="X432" s="757"/>
      <c r="Y432" s="757"/>
      <c r="Z432" s="758"/>
      <c r="AA432" s="759"/>
      <c r="AB432" s="757"/>
      <c r="AC432" s="757"/>
      <c r="AD432" s="758"/>
      <c r="AE432" s="759"/>
    </row>
    <row r="433" spans="1:31">
      <c r="A433" s="773"/>
      <c r="B433" s="135"/>
      <c r="C433" s="161"/>
      <c r="D433" s="162"/>
      <c r="E433" s="162"/>
      <c r="F433" s="163"/>
      <c r="G433" s="214"/>
      <c r="H433" s="165"/>
      <c r="I433" s="163"/>
      <c r="J433" s="163"/>
      <c r="K433" s="165"/>
      <c r="L433" s="905"/>
      <c r="M433" s="905"/>
      <c r="N433" s="757"/>
      <c r="O433" s="757"/>
      <c r="P433" s="757"/>
      <c r="Q433" s="758"/>
      <c r="R433" s="759"/>
      <c r="S433" s="757"/>
      <c r="T433" s="757"/>
      <c r="U433" s="758"/>
      <c r="V433" s="759"/>
      <c r="W433" s="757"/>
      <c r="X433" s="757"/>
      <c r="Y433" s="757"/>
      <c r="Z433" s="758"/>
      <c r="AA433" s="759"/>
      <c r="AB433" s="757"/>
      <c r="AC433" s="757"/>
      <c r="AD433" s="758"/>
      <c r="AE433" s="759"/>
    </row>
    <row r="434" spans="1:31">
      <c r="A434" s="773"/>
      <c r="B434" s="135"/>
      <c r="C434" s="161"/>
      <c r="D434" s="162"/>
      <c r="E434" s="162"/>
      <c r="F434" s="163"/>
      <c r="G434" s="214"/>
      <c r="H434" s="165"/>
      <c r="I434" s="163"/>
      <c r="J434" s="163"/>
      <c r="K434" s="165"/>
      <c r="L434" s="905"/>
      <c r="M434" s="905"/>
      <c r="N434" s="757"/>
      <c r="O434" s="757"/>
      <c r="P434" s="757"/>
      <c r="Q434" s="758"/>
      <c r="R434" s="759"/>
      <c r="S434" s="757"/>
      <c r="T434" s="757"/>
      <c r="U434" s="758"/>
      <c r="V434" s="759"/>
      <c r="W434" s="757"/>
      <c r="X434" s="757"/>
      <c r="Y434" s="757"/>
      <c r="Z434" s="758"/>
      <c r="AA434" s="759"/>
      <c r="AB434" s="757"/>
      <c r="AC434" s="757"/>
      <c r="AD434" s="758"/>
      <c r="AE434" s="759"/>
    </row>
    <row r="435" spans="1:31">
      <c r="A435" s="773"/>
      <c r="B435" s="135"/>
      <c r="C435" s="161"/>
      <c r="D435" s="162"/>
      <c r="E435" s="162"/>
      <c r="F435" s="163"/>
      <c r="G435" s="214"/>
      <c r="H435" s="165"/>
      <c r="I435" s="163"/>
      <c r="J435" s="163"/>
      <c r="K435" s="165"/>
      <c r="L435" s="905"/>
      <c r="M435" s="905"/>
      <c r="N435" s="757"/>
      <c r="O435" s="757"/>
      <c r="P435" s="757"/>
      <c r="Q435" s="758"/>
      <c r="R435" s="759"/>
      <c r="S435" s="757"/>
      <c r="T435" s="757"/>
      <c r="U435" s="758"/>
      <c r="V435" s="759"/>
      <c r="W435" s="757"/>
      <c r="X435" s="757"/>
      <c r="Y435" s="757"/>
      <c r="Z435" s="758"/>
      <c r="AA435" s="759"/>
      <c r="AB435" s="757"/>
      <c r="AC435" s="757"/>
      <c r="AD435" s="758"/>
      <c r="AE435" s="759"/>
    </row>
    <row r="436" spans="1:31">
      <c r="A436" s="773"/>
      <c r="B436" s="151"/>
      <c r="C436" s="166"/>
      <c r="D436" s="167"/>
      <c r="E436" s="167"/>
      <c r="F436" s="168"/>
      <c r="G436" s="215"/>
      <c r="H436" s="170"/>
      <c r="I436" s="168"/>
      <c r="J436" s="168"/>
      <c r="K436" s="170"/>
      <c r="L436" s="905"/>
      <c r="M436" s="905"/>
      <c r="N436" s="761"/>
      <c r="O436" s="761"/>
      <c r="P436" s="761"/>
      <c r="Q436" s="762"/>
      <c r="R436" s="763"/>
      <c r="S436" s="761"/>
      <c r="T436" s="761"/>
      <c r="U436" s="762"/>
      <c r="V436" s="763"/>
      <c r="W436" s="764"/>
      <c r="X436" s="761"/>
      <c r="Y436" s="761"/>
      <c r="Z436" s="762"/>
      <c r="AA436" s="763"/>
      <c r="AB436" s="761"/>
      <c r="AC436" s="761"/>
      <c r="AD436" s="762"/>
      <c r="AE436" s="763"/>
    </row>
    <row r="437" spans="1:31">
      <c r="A437" s="773"/>
      <c r="B437" s="135"/>
      <c r="C437" s="161"/>
      <c r="D437" s="162"/>
      <c r="E437" s="162"/>
      <c r="F437" s="163"/>
      <c r="G437" s="214"/>
      <c r="H437" s="165"/>
      <c r="I437" s="163"/>
      <c r="J437" s="163"/>
      <c r="K437" s="165"/>
      <c r="L437" s="905"/>
      <c r="M437" s="905"/>
      <c r="N437" s="811"/>
      <c r="O437" s="811"/>
      <c r="P437" s="812"/>
      <c r="Q437" s="812"/>
      <c r="R437" s="813"/>
      <c r="S437" s="813"/>
      <c r="T437" s="812"/>
      <c r="U437" s="814"/>
      <c r="V437" s="814"/>
      <c r="W437" s="811"/>
      <c r="X437" s="811"/>
      <c r="Y437" s="812"/>
      <c r="Z437" s="812"/>
      <c r="AA437" s="813"/>
      <c r="AB437" s="813"/>
      <c r="AC437" s="812"/>
      <c r="AD437" s="814"/>
      <c r="AE437" s="814"/>
    </row>
    <row r="438" spans="1:31">
      <c r="A438" s="773"/>
      <c r="B438" s="135"/>
      <c r="C438" s="161"/>
      <c r="D438" s="162"/>
      <c r="E438" s="162"/>
      <c r="F438" s="163"/>
      <c r="G438" s="214"/>
      <c r="H438" s="165"/>
      <c r="I438" s="163"/>
      <c r="J438" s="163"/>
      <c r="K438" s="161"/>
      <c r="L438" s="905"/>
      <c r="M438" s="905"/>
      <c r="N438" s="757"/>
      <c r="O438" s="757"/>
      <c r="P438" s="757"/>
      <c r="Q438" s="758"/>
      <c r="R438" s="759"/>
      <c r="S438" s="757"/>
      <c r="T438" s="757"/>
      <c r="U438" s="758"/>
      <c r="V438" s="759"/>
      <c r="W438" s="757"/>
      <c r="X438" s="757"/>
      <c r="Y438" s="757"/>
      <c r="Z438" s="758"/>
      <c r="AA438" s="759"/>
      <c r="AB438" s="757"/>
      <c r="AC438" s="757"/>
      <c r="AD438" s="758"/>
      <c r="AE438" s="759"/>
    </row>
    <row r="439" spans="1:31">
      <c r="A439" s="773"/>
      <c r="B439" s="151"/>
      <c r="C439" s="166"/>
      <c r="D439" s="167"/>
      <c r="E439" s="167"/>
      <c r="F439" s="168"/>
      <c r="G439" s="168"/>
      <c r="H439" s="170"/>
      <c r="I439" s="168"/>
      <c r="J439" s="168"/>
      <c r="K439" s="170"/>
      <c r="L439" s="905"/>
      <c r="M439" s="905"/>
      <c r="N439" s="761"/>
      <c r="O439" s="761"/>
      <c r="P439" s="761"/>
      <c r="Q439" s="762"/>
      <c r="R439" s="763"/>
      <c r="S439" s="761"/>
      <c r="T439" s="761"/>
      <c r="U439" s="762"/>
      <c r="V439" s="763"/>
      <c r="W439" s="764"/>
      <c r="X439" s="761"/>
      <c r="Y439" s="761"/>
      <c r="Z439" s="762"/>
      <c r="AA439" s="763"/>
      <c r="AB439" s="761"/>
      <c r="AC439" s="761"/>
      <c r="AD439" s="762"/>
      <c r="AE439" s="763"/>
    </row>
    <row r="440" spans="1:31">
      <c r="A440" s="773"/>
      <c r="B440" s="135"/>
      <c r="C440" s="161"/>
      <c r="D440" s="162"/>
      <c r="E440" s="162"/>
      <c r="F440" s="163"/>
      <c r="G440" s="214"/>
      <c r="H440" s="165"/>
      <c r="I440" s="163"/>
      <c r="J440" s="163"/>
      <c r="K440" s="165"/>
      <c r="L440" s="905"/>
      <c r="M440" s="905"/>
      <c r="N440" s="811"/>
      <c r="O440" s="811"/>
      <c r="P440" s="812"/>
      <c r="Q440" s="812"/>
      <c r="R440" s="813"/>
      <c r="S440" s="813"/>
      <c r="T440" s="812"/>
      <c r="U440" s="814"/>
      <c r="V440" s="814"/>
      <c r="W440" s="811"/>
      <c r="X440" s="811"/>
      <c r="Y440" s="812"/>
      <c r="Z440" s="812"/>
      <c r="AA440" s="813"/>
      <c r="AB440" s="813"/>
      <c r="AC440" s="812"/>
      <c r="AD440" s="814"/>
      <c r="AE440" s="814"/>
    </row>
    <row r="441" spans="1:31">
      <c r="A441" s="773"/>
      <c r="B441" s="135"/>
      <c r="C441" s="161"/>
      <c r="D441" s="162"/>
      <c r="E441" s="162"/>
      <c r="F441" s="163"/>
      <c r="G441" s="214"/>
      <c r="H441" s="165"/>
      <c r="I441" s="163"/>
      <c r="J441" s="163"/>
      <c r="K441" s="161"/>
      <c r="L441" s="905"/>
      <c r="M441" s="905"/>
      <c r="N441" s="757"/>
      <c r="O441" s="757"/>
      <c r="P441" s="757"/>
      <c r="Q441" s="758"/>
      <c r="R441" s="759"/>
      <c r="S441" s="757"/>
      <c r="T441" s="757"/>
      <c r="U441" s="758"/>
      <c r="V441" s="759"/>
      <c r="W441" s="757"/>
      <c r="X441" s="757"/>
      <c r="Y441" s="757"/>
      <c r="Z441" s="758"/>
      <c r="AA441" s="759"/>
      <c r="AB441" s="757"/>
      <c r="AC441" s="757"/>
      <c r="AD441" s="758"/>
      <c r="AE441" s="759"/>
    </row>
    <row r="442" spans="1:31">
      <c r="A442" s="773"/>
      <c r="B442" s="151"/>
      <c r="C442" s="166"/>
      <c r="D442" s="167"/>
      <c r="E442" s="167"/>
      <c r="F442" s="168"/>
      <c r="G442" s="215"/>
      <c r="H442" s="170"/>
      <c r="I442" s="168"/>
      <c r="J442" s="168"/>
      <c r="K442" s="170"/>
      <c r="L442" s="905"/>
      <c r="M442" s="905"/>
      <c r="N442" s="761"/>
      <c r="O442" s="761"/>
      <c r="P442" s="761"/>
      <c r="Q442" s="762"/>
      <c r="R442" s="763"/>
      <c r="S442" s="761"/>
      <c r="T442" s="761"/>
      <c r="U442" s="762"/>
      <c r="V442" s="763"/>
      <c r="W442" s="764"/>
      <c r="X442" s="761"/>
      <c r="Y442" s="761"/>
      <c r="Z442" s="762"/>
      <c r="AA442" s="763"/>
      <c r="AB442" s="761"/>
      <c r="AC442" s="761"/>
      <c r="AD442" s="762"/>
      <c r="AE442" s="763"/>
    </row>
    <row r="443" spans="1:31">
      <c r="A443" s="773"/>
      <c r="B443" s="135"/>
      <c r="C443" s="161"/>
      <c r="D443" s="162"/>
      <c r="E443" s="162"/>
      <c r="F443" s="163"/>
      <c r="G443" s="214"/>
      <c r="H443" s="165"/>
      <c r="I443" s="163"/>
      <c r="J443" s="163"/>
      <c r="K443" s="165"/>
      <c r="L443" s="905"/>
      <c r="M443" s="905"/>
      <c r="N443" s="811"/>
      <c r="O443" s="811"/>
      <c r="P443" s="812"/>
      <c r="Q443" s="812"/>
      <c r="R443" s="813"/>
      <c r="S443" s="813"/>
      <c r="T443" s="812"/>
      <c r="U443" s="814"/>
      <c r="V443" s="814"/>
      <c r="W443" s="811"/>
      <c r="X443" s="811"/>
      <c r="Y443" s="812"/>
      <c r="Z443" s="812"/>
      <c r="AA443" s="813"/>
      <c r="AB443" s="813"/>
      <c r="AC443" s="812"/>
      <c r="AD443" s="814"/>
      <c r="AE443" s="814"/>
    </row>
    <row r="444" spans="1:31">
      <c r="A444" s="773"/>
      <c r="B444" s="135"/>
      <c r="C444" s="161"/>
      <c r="D444" s="162"/>
      <c r="E444" s="162"/>
      <c r="F444" s="163"/>
      <c r="G444" s="214"/>
      <c r="H444" s="165"/>
      <c r="I444" s="163"/>
      <c r="J444" s="163"/>
      <c r="K444" s="161"/>
      <c r="L444" s="905"/>
      <c r="M444" s="905"/>
      <c r="N444" s="757"/>
      <c r="O444" s="757"/>
      <c r="P444" s="757"/>
      <c r="Q444" s="758"/>
      <c r="R444" s="759"/>
      <c r="S444" s="757"/>
      <c r="T444" s="757"/>
      <c r="U444" s="758"/>
      <c r="V444" s="759"/>
      <c r="W444" s="757"/>
      <c r="X444" s="757"/>
      <c r="Y444" s="757"/>
      <c r="Z444" s="758"/>
      <c r="AA444" s="759"/>
      <c r="AB444" s="757"/>
      <c r="AC444" s="757"/>
      <c r="AD444" s="758"/>
      <c r="AE444" s="759"/>
    </row>
    <row r="445" spans="1:31">
      <c r="A445" s="773"/>
      <c r="B445" s="151"/>
      <c r="C445" s="166"/>
      <c r="D445" s="167"/>
      <c r="E445" s="167"/>
      <c r="F445" s="168"/>
      <c r="G445" s="215"/>
      <c r="H445" s="170"/>
      <c r="I445" s="168"/>
      <c r="J445" s="168"/>
      <c r="K445" s="170"/>
      <c r="L445" s="905"/>
      <c r="M445" s="905"/>
      <c r="N445" s="761"/>
      <c r="O445" s="761"/>
      <c r="P445" s="761"/>
      <c r="Q445" s="762"/>
      <c r="R445" s="763"/>
      <c r="S445" s="761"/>
      <c r="T445" s="761"/>
      <c r="U445" s="762"/>
      <c r="V445" s="763"/>
      <c r="W445" s="764"/>
      <c r="X445" s="761"/>
      <c r="Y445" s="761"/>
      <c r="Z445" s="762"/>
      <c r="AA445" s="763"/>
      <c r="AB445" s="761"/>
      <c r="AC445" s="761"/>
      <c r="AD445" s="762"/>
      <c r="AE445" s="763"/>
    </row>
    <row r="446" spans="1:31">
      <c r="A446" s="773"/>
      <c r="B446" s="135"/>
      <c r="C446" s="161"/>
      <c r="D446" s="162"/>
      <c r="E446" s="162"/>
      <c r="F446" s="163"/>
      <c r="G446" s="214"/>
      <c r="H446" s="165"/>
      <c r="I446" s="163"/>
      <c r="J446" s="163"/>
      <c r="K446" s="165"/>
      <c r="L446" s="905"/>
      <c r="M446" s="905"/>
      <c r="N446" s="811"/>
      <c r="O446" s="811"/>
      <c r="P446" s="812"/>
      <c r="Q446" s="812"/>
      <c r="R446" s="813"/>
      <c r="S446" s="813"/>
      <c r="T446" s="812"/>
      <c r="U446" s="814"/>
      <c r="V446" s="814"/>
      <c r="W446" s="811"/>
      <c r="X446" s="811"/>
      <c r="Y446" s="812"/>
      <c r="Z446" s="812"/>
      <c r="AA446" s="813"/>
      <c r="AB446" s="813"/>
      <c r="AC446" s="812"/>
      <c r="AD446" s="814"/>
      <c r="AE446" s="814"/>
    </row>
    <row r="447" spans="1:31">
      <c r="A447" s="773"/>
      <c r="B447" s="135"/>
      <c r="C447" s="161"/>
      <c r="D447" s="162"/>
      <c r="E447" s="162"/>
      <c r="F447" s="163"/>
      <c r="G447" s="214"/>
      <c r="H447" s="165"/>
      <c r="I447" s="163"/>
      <c r="J447" s="163"/>
      <c r="K447" s="161"/>
      <c r="L447" s="905"/>
      <c r="M447" s="905"/>
      <c r="N447" s="757"/>
      <c r="O447" s="757"/>
      <c r="P447" s="757"/>
      <c r="Q447" s="758"/>
      <c r="R447" s="759"/>
      <c r="S447" s="757"/>
      <c r="T447" s="757"/>
      <c r="U447" s="758"/>
      <c r="V447" s="759"/>
      <c r="W447" s="757"/>
      <c r="X447" s="757"/>
      <c r="Y447" s="757"/>
      <c r="Z447" s="758"/>
      <c r="AA447" s="759"/>
      <c r="AB447" s="757"/>
      <c r="AC447" s="757"/>
      <c r="AD447" s="758"/>
      <c r="AE447" s="759"/>
    </row>
    <row r="448" spans="1:31">
      <c r="A448" s="773"/>
      <c r="B448" s="151"/>
      <c r="C448" s="166"/>
      <c r="D448" s="167"/>
      <c r="E448" s="167"/>
      <c r="F448" s="168"/>
      <c r="G448" s="215"/>
      <c r="H448" s="170"/>
      <c r="I448" s="168"/>
      <c r="J448" s="168"/>
      <c r="K448" s="170"/>
      <c r="L448" s="905"/>
      <c r="M448" s="905"/>
      <c r="N448" s="761"/>
      <c r="O448" s="761"/>
      <c r="P448" s="761"/>
      <c r="Q448" s="762"/>
      <c r="R448" s="763"/>
      <c r="S448" s="761"/>
      <c r="T448" s="761"/>
      <c r="U448" s="762"/>
      <c r="V448" s="763"/>
      <c r="W448" s="764"/>
      <c r="X448" s="761"/>
      <c r="Y448" s="761"/>
      <c r="Z448" s="762"/>
      <c r="AA448" s="763"/>
      <c r="AB448" s="761"/>
      <c r="AC448" s="761"/>
      <c r="AD448" s="762"/>
      <c r="AE448" s="763"/>
    </row>
    <row r="449" spans="1:31">
      <c r="A449" s="773"/>
      <c r="B449" s="135"/>
      <c r="C449" s="161"/>
      <c r="D449" s="162"/>
      <c r="E449" s="162"/>
      <c r="F449" s="163"/>
      <c r="G449" s="214"/>
      <c r="H449" s="165"/>
      <c r="I449" s="163"/>
      <c r="J449" s="163"/>
      <c r="K449" s="165"/>
      <c r="L449" s="905"/>
      <c r="M449" s="905"/>
      <c r="N449" s="811"/>
      <c r="O449" s="811"/>
      <c r="P449" s="812"/>
      <c r="Q449" s="812"/>
      <c r="R449" s="813"/>
      <c r="S449" s="813"/>
      <c r="T449" s="812"/>
      <c r="U449" s="814"/>
      <c r="V449" s="814"/>
      <c r="W449" s="811"/>
      <c r="X449" s="811"/>
      <c r="Y449" s="812"/>
      <c r="Z449" s="812"/>
      <c r="AA449" s="813"/>
      <c r="AB449" s="813"/>
      <c r="AC449" s="812"/>
      <c r="AD449" s="814"/>
      <c r="AE449" s="814"/>
    </row>
    <row r="450" spans="1:31">
      <c r="A450" s="773"/>
      <c r="B450" s="135"/>
      <c r="C450" s="161"/>
      <c r="D450" s="162"/>
      <c r="E450" s="162"/>
      <c r="F450" s="163"/>
      <c r="G450" s="214"/>
      <c r="H450" s="165"/>
      <c r="I450" s="163"/>
      <c r="J450" s="163"/>
      <c r="K450" s="165"/>
      <c r="L450" s="905"/>
      <c r="M450" s="905"/>
      <c r="N450" s="757"/>
      <c r="O450" s="757"/>
      <c r="P450" s="757"/>
      <c r="Q450" s="758"/>
      <c r="R450" s="759"/>
      <c r="S450" s="757"/>
      <c r="T450" s="757"/>
      <c r="U450" s="758"/>
      <c r="V450" s="759"/>
      <c r="W450" s="757"/>
      <c r="X450" s="757"/>
      <c r="Y450" s="757"/>
      <c r="Z450" s="758"/>
      <c r="AA450" s="759"/>
      <c r="AB450" s="757"/>
      <c r="AC450" s="757"/>
      <c r="AD450" s="758"/>
      <c r="AE450" s="759"/>
    </row>
    <row r="451" spans="1:31">
      <c r="A451" s="773"/>
      <c r="B451" s="151"/>
      <c r="C451" s="166"/>
      <c r="D451" s="167"/>
      <c r="E451" s="167"/>
      <c r="F451" s="168"/>
      <c r="G451" s="215"/>
      <c r="H451" s="170"/>
      <c r="I451" s="168"/>
      <c r="J451" s="168"/>
      <c r="K451" s="170"/>
      <c r="L451" s="905"/>
      <c r="M451" s="905"/>
      <c r="N451" s="761"/>
      <c r="O451" s="761"/>
      <c r="P451" s="761"/>
      <c r="Q451" s="762"/>
      <c r="R451" s="763"/>
      <c r="S451" s="761"/>
      <c r="T451" s="761"/>
      <c r="U451" s="762"/>
      <c r="V451" s="763"/>
      <c r="W451" s="764"/>
      <c r="X451" s="761"/>
      <c r="Y451" s="761"/>
      <c r="Z451" s="762"/>
      <c r="AA451" s="763"/>
      <c r="AB451" s="761"/>
      <c r="AC451" s="761"/>
      <c r="AD451" s="762"/>
      <c r="AE451" s="763"/>
    </row>
    <row r="452" spans="1:31">
      <c r="A452" s="773"/>
      <c r="B452" s="135"/>
      <c r="C452" s="161"/>
      <c r="D452" s="162"/>
      <c r="E452" s="162"/>
      <c r="F452" s="163"/>
      <c r="G452" s="214"/>
      <c r="H452" s="165"/>
      <c r="I452" s="163"/>
      <c r="J452" s="163"/>
      <c r="K452" s="165"/>
      <c r="L452" s="905"/>
      <c r="M452" s="905"/>
      <c r="N452" s="811"/>
      <c r="O452" s="811"/>
      <c r="P452" s="812"/>
      <c r="Q452" s="812"/>
      <c r="R452" s="813"/>
      <c r="S452" s="813"/>
      <c r="T452" s="812"/>
      <c r="U452" s="814"/>
      <c r="V452" s="814"/>
      <c r="W452" s="811"/>
      <c r="X452" s="811"/>
      <c r="Y452" s="812"/>
      <c r="Z452" s="812"/>
      <c r="AA452" s="813"/>
      <c r="AB452" s="813"/>
      <c r="AC452" s="812"/>
      <c r="AD452" s="814"/>
      <c r="AE452" s="814"/>
    </row>
    <row r="453" spans="1:31">
      <c r="A453" s="773"/>
      <c r="B453" s="135"/>
      <c r="C453" s="161"/>
      <c r="D453" s="162"/>
      <c r="E453" s="162"/>
      <c r="F453" s="163"/>
      <c r="G453" s="214"/>
      <c r="H453" s="165"/>
      <c r="I453" s="163"/>
      <c r="J453" s="163"/>
      <c r="K453" s="161"/>
      <c r="L453" s="905"/>
      <c r="M453" s="905"/>
      <c r="N453" s="757"/>
      <c r="O453" s="757"/>
      <c r="P453" s="757"/>
      <c r="Q453" s="758"/>
      <c r="R453" s="759"/>
      <c r="S453" s="757"/>
      <c r="T453" s="757"/>
      <c r="U453" s="758"/>
      <c r="V453" s="759"/>
      <c r="W453" s="757"/>
      <c r="X453" s="757"/>
      <c r="Y453" s="757"/>
      <c r="Z453" s="758"/>
      <c r="AA453" s="759"/>
      <c r="AB453" s="757"/>
      <c r="AC453" s="757"/>
      <c r="AD453" s="758"/>
      <c r="AE453" s="759"/>
    </row>
    <row r="454" spans="1:31">
      <c r="A454" s="773"/>
      <c r="B454" s="151"/>
      <c r="C454" s="166"/>
      <c r="D454" s="167"/>
      <c r="E454" s="167"/>
      <c r="F454" s="168"/>
      <c r="G454" s="215"/>
      <c r="H454" s="170"/>
      <c r="I454" s="168"/>
      <c r="J454" s="168"/>
      <c r="K454" s="170"/>
      <c r="L454" s="905"/>
      <c r="M454" s="905"/>
      <c r="N454" s="761"/>
      <c r="O454" s="761"/>
      <c r="P454" s="761"/>
      <c r="Q454" s="762"/>
      <c r="R454" s="763"/>
      <c r="S454" s="761"/>
      <c r="T454" s="761"/>
      <c r="U454" s="762"/>
      <c r="V454" s="763"/>
      <c r="W454" s="764"/>
      <c r="X454" s="761"/>
      <c r="Y454" s="761"/>
      <c r="Z454" s="762"/>
      <c r="AA454" s="763"/>
      <c r="AB454" s="761"/>
      <c r="AC454" s="761"/>
      <c r="AD454" s="762"/>
      <c r="AE454" s="763"/>
    </row>
    <row r="455" spans="1:31">
      <c r="A455" s="773"/>
      <c r="B455" s="135"/>
      <c r="C455" s="161"/>
      <c r="D455" s="162"/>
      <c r="E455" s="162"/>
      <c r="F455" s="163"/>
      <c r="G455" s="214"/>
      <c r="H455" s="165"/>
      <c r="I455" s="163"/>
      <c r="J455" s="163"/>
      <c r="K455" s="161"/>
      <c r="L455" s="905"/>
      <c r="M455" s="905"/>
      <c r="N455" s="811"/>
      <c r="O455" s="811"/>
      <c r="P455" s="812"/>
      <c r="Q455" s="812"/>
      <c r="R455" s="813"/>
      <c r="S455" s="813"/>
      <c r="T455" s="812"/>
      <c r="U455" s="814"/>
      <c r="V455" s="814"/>
      <c r="W455" s="811"/>
      <c r="X455" s="811"/>
      <c r="Y455" s="812"/>
      <c r="Z455" s="812"/>
      <c r="AA455" s="813"/>
      <c r="AB455" s="813"/>
      <c r="AC455" s="812"/>
      <c r="AD455" s="814"/>
      <c r="AE455" s="814"/>
    </row>
    <row r="456" spans="1:31">
      <c r="A456" s="773"/>
      <c r="B456" s="135"/>
      <c r="C456" s="161"/>
      <c r="D456" s="162"/>
      <c r="E456" s="162"/>
      <c r="F456" s="163"/>
      <c r="G456" s="214"/>
      <c r="H456" s="165"/>
      <c r="I456" s="163"/>
      <c r="J456" s="163"/>
      <c r="K456" s="161"/>
      <c r="L456" s="905"/>
      <c r="M456" s="905"/>
      <c r="N456" s="757"/>
      <c r="O456" s="757"/>
      <c r="P456" s="757"/>
      <c r="Q456" s="758"/>
      <c r="R456" s="759"/>
      <c r="S456" s="757"/>
      <c r="T456" s="757"/>
      <c r="U456" s="758"/>
      <c r="V456" s="759"/>
      <c r="W456" s="757"/>
      <c r="X456" s="757"/>
      <c r="Y456" s="757"/>
      <c r="Z456" s="758"/>
      <c r="AA456" s="759"/>
      <c r="AB456" s="757"/>
      <c r="AC456" s="757"/>
      <c r="AD456" s="758"/>
      <c r="AE456" s="759"/>
    </row>
    <row r="457" spans="1:31">
      <c r="A457" s="773"/>
      <c r="B457" s="151"/>
      <c r="C457" s="166"/>
      <c r="D457" s="167"/>
      <c r="E457" s="167"/>
      <c r="F457" s="168"/>
      <c r="G457" s="215"/>
      <c r="H457" s="170"/>
      <c r="I457" s="168"/>
      <c r="J457" s="168"/>
      <c r="K457" s="166"/>
      <c r="L457" s="905"/>
      <c r="M457" s="905"/>
      <c r="N457" s="761"/>
      <c r="O457" s="761"/>
      <c r="P457" s="761"/>
      <c r="Q457" s="762"/>
      <c r="R457" s="763"/>
      <c r="S457" s="761"/>
      <c r="T457" s="761"/>
      <c r="U457" s="762"/>
      <c r="V457" s="763"/>
      <c r="W457" s="764"/>
      <c r="X457" s="761"/>
      <c r="Y457" s="761"/>
      <c r="Z457" s="762"/>
      <c r="AA457" s="763"/>
      <c r="AB457" s="761"/>
      <c r="AC457" s="761"/>
      <c r="AD457" s="762"/>
      <c r="AE457" s="763"/>
    </row>
    <row r="458" spans="1:31">
      <c r="A458" s="773"/>
      <c r="B458" s="135"/>
      <c r="C458" s="161"/>
      <c r="D458" s="162"/>
      <c r="E458" s="162"/>
      <c r="F458" s="163"/>
      <c r="G458" s="214"/>
      <c r="H458" s="165"/>
      <c r="I458" s="163"/>
      <c r="J458" s="163"/>
      <c r="K458" s="165"/>
      <c r="L458" s="905"/>
      <c r="M458" s="905"/>
      <c r="N458" s="811"/>
      <c r="O458" s="811"/>
      <c r="P458" s="812"/>
      <c r="Q458" s="812"/>
      <c r="R458" s="813"/>
      <c r="S458" s="813"/>
      <c r="T458" s="812"/>
      <c r="U458" s="814"/>
      <c r="V458" s="814"/>
      <c r="W458" s="811"/>
      <c r="X458" s="811"/>
      <c r="Y458" s="812"/>
      <c r="Z458" s="812"/>
      <c r="AA458" s="813"/>
      <c r="AB458" s="813"/>
      <c r="AC458" s="812"/>
      <c r="AD458" s="814"/>
      <c r="AE458" s="814"/>
    </row>
    <row r="459" spans="1:31">
      <c r="A459" s="773"/>
      <c r="B459" s="135"/>
      <c r="C459" s="161"/>
      <c r="D459" s="162"/>
      <c r="E459" s="162"/>
      <c r="F459" s="163"/>
      <c r="G459" s="214"/>
      <c r="H459" s="165"/>
      <c r="I459" s="163"/>
      <c r="J459" s="163"/>
      <c r="K459" s="165"/>
      <c r="L459" s="905"/>
      <c r="M459" s="905"/>
      <c r="N459" s="757"/>
      <c r="O459" s="757"/>
      <c r="P459" s="757"/>
      <c r="Q459" s="758"/>
      <c r="R459" s="759"/>
      <c r="S459" s="757"/>
      <c r="T459" s="757"/>
      <c r="U459" s="758"/>
      <c r="V459" s="759"/>
      <c r="W459" s="757"/>
      <c r="X459" s="757"/>
      <c r="Y459" s="757"/>
      <c r="Z459" s="758"/>
      <c r="AA459" s="759"/>
      <c r="AB459" s="757"/>
      <c r="AC459" s="757"/>
      <c r="AD459" s="758"/>
      <c r="AE459" s="759"/>
    </row>
    <row r="460" spans="1:31">
      <c r="A460" s="838"/>
      <c r="B460" s="151"/>
      <c r="C460" s="166"/>
      <c r="D460" s="167"/>
      <c r="E460" s="167"/>
      <c r="F460" s="168"/>
      <c r="G460" s="215"/>
      <c r="H460" s="170"/>
      <c r="I460" s="168"/>
      <c r="J460" s="168"/>
      <c r="K460" s="170"/>
      <c r="L460" s="905"/>
      <c r="M460" s="905"/>
      <c r="N460" s="761"/>
      <c r="O460" s="761"/>
      <c r="P460" s="761"/>
      <c r="Q460" s="762"/>
      <c r="R460" s="763"/>
      <c r="S460" s="761"/>
      <c r="T460" s="761"/>
      <c r="U460" s="762"/>
      <c r="V460" s="763"/>
      <c r="W460" s="764"/>
      <c r="X460" s="761"/>
      <c r="Y460" s="761"/>
      <c r="Z460" s="762"/>
      <c r="AA460" s="763"/>
      <c r="AB460" s="761"/>
      <c r="AC460" s="761"/>
      <c r="AD460" s="762"/>
      <c r="AE460" s="763"/>
    </row>
    <row r="461" spans="1:31">
      <c r="A461" s="851"/>
      <c r="B461" s="831"/>
      <c r="C461" s="832"/>
      <c r="D461" s="850"/>
      <c r="E461" s="850"/>
      <c r="F461" s="833"/>
      <c r="G461" s="214"/>
      <c r="H461" s="834"/>
      <c r="I461" s="833"/>
      <c r="J461" s="163"/>
      <c r="K461" s="834"/>
      <c r="L461" s="905"/>
      <c r="M461" s="905"/>
      <c r="N461" s="901"/>
      <c r="O461" s="793"/>
      <c r="P461" s="794"/>
      <c r="Q461" s="794"/>
      <c r="R461" s="795"/>
      <c r="S461" s="795"/>
      <c r="T461" s="794"/>
      <c r="U461" s="796"/>
      <c r="V461" s="796"/>
      <c r="W461" s="792"/>
      <c r="X461" s="793"/>
      <c r="Y461" s="794"/>
      <c r="Z461" s="794"/>
      <c r="AA461" s="795"/>
      <c r="AB461" s="795"/>
      <c r="AC461" s="794"/>
      <c r="AD461" s="796"/>
      <c r="AE461" s="796"/>
    </row>
    <row r="462" spans="1:31">
      <c r="A462" s="773"/>
      <c r="B462" s="135"/>
      <c r="C462" s="161"/>
      <c r="D462" s="162"/>
      <c r="E462" s="162"/>
      <c r="F462" s="163"/>
      <c r="G462" s="214"/>
      <c r="H462" s="165"/>
      <c r="I462" s="163"/>
      <c r="J462" s="163"/>
      <c r="K462" s="165"/>
      <c r="L462" s="905"/>
      <c r="M462" s="905"/>
      <c r="N462" s="798"/>
      <c r="O462" s="798"/>
      <c r="P462" s="799"/>
      <c r="Q462" s="799"/>
      <c r="R462" s="800"/>
      <c r="S462" s="800"/>
      <c r="T462" s="799"/>
      <c r="U462" s="801"/>
      <c r="V462" s="801"/>
      <c r="W462" s="797"/>
      <c r="X462" s="798"/>
      <c r="Y462" s="799"/>
      <c r="Z462" s="799"/>
      <c r="AA462" s="800"/>
      <c r="AB462" s="800"/>
      <c r="AC462" s="799"/>
      <c r="AD462" s="801"/>
      <c r="AE462" s="801"/>
    </row>
    <row r="463" spans="1:31">
      <c r="A463" s="773"/>
      <c r="B463" s="135"/>
      <c r="C463" s="161"/>
      <c r="D463" s="162"/>
      <c r="E463" s="162"/>
      <c r="F463" s="163"/>
      <c r="G463" s="214"/>
      <c r="H463" s="165"/>
      <c r="I463" s="163"/>
      <c r="J463" s="163"/>
      <c r="K463" s="165"/>
      <c r="L463" s="905"/>
      <c r="M463" s="905"/>
      <c r="N463" s="798"/>
      <c r="O463" s="798"/>
      <c r="P463" s="799"/>
      <c r="Q463" s="799"/>
      <c r="R463" s="800"/>
      <c r="S463" s="800"/>
      <c r="T463" s="799"/>
      <c r="U463" s="801"/>
      <c r="V463" s="801"/>
      <c r="W463" s="797"/>
      <c r="X463" s="798"/>
      <c r="Y463" s="799"/>
      <c r="Z463" s="799"/>
      <c r="AA463" s="800"/>
      <c r="AB463" s="800"/>
      <c r="AC463" s="799"/>
      <c r="AD463" s="801"/>
      <c r="AE463" s="801"/>
    </row>
    <row r="464" spans="1:31">
      <c r="A464" s="773"/>
      <c r="B464" s="135"/>
      <c r="C464" s="161"/>
      <c r="D464" s="162"/>
      <c r="E464" s="162"/>
      <c r="F464" s="163"/>
      <c r="G464" s="214"/>
      <c r="H464" s="165"/>
      <c r="I464" s="163"/>
      <c r="J464" s="163"/>
      <c r="K464" s="165"/>
      <c r="L464" s="905"/>
      <c r="M464" s="905"/>
      <c r="N464" s="798"/>
      <c r="O464" s="798"/>
      <c r="P464" s="799"/>
      <c r="Q464" s="799"/>
      <c r="R464" s="800"/>
      <c r="S464" s="800"/>
      <c r="T464" s="799"/>
      <c r="U464" s="801"/>
      <c r="V464" s="801"/>
      <c r="W464" s="797"/>
      <c r="X464" s="798"/>
      <c r="Y464" s="799"/>
      <c r="Z464" s="799"/>
      <c r="AA464" s="800"/>
      <c r="AB464" s="800"/>
      <c r="AC464" s="799"/>
      <c r="AD464" s="801"/>
      <c r="AE464" s="801"/>
    </row>
    <row r="465" spans="1:31">
      <c r="A465" s="773"/>
      <c r="B465" s="135"/>
      <c r="C465" s="161"/>
      <c r="D465" s="162"/>
      <c r="E465" s="162"/>
      <c r="F465" s="163"/>
      <c r="G465" s="214"/>
      <c r="H465" s="165"/>
      <c r="I465" s="163"/>
      <c r="J465" s="163"/>
      <c r="K465" s="165"/>
      <c r="L465" s="905"/>
      <c r="M465" s="905"/>
      <c r="N465" s="798"/>
      <c r="O465" s="798"/>
      <c r="P465" s="799"/>
      <c r="Q465" s="799"/>
      <c r="R465" s="800"/>
      <c r="S465" s="800"/>
      <c r="T465" s="799"/>
      <c r="U465" s="801"/>
      <c r="V465" s="801"/>
      <c r="W465" s="797"/>
      <c r="X465" s="798"/>
      <c r="Y465" s="799"/>
      <c r="Z465" s="799"/>
      <c r="AA465" s="800"/>
      <c r="AB465" s="800"/>
      <c r="AC465" s="799"/>
      <c r="AD465" s="801"/>
      <c r="AE465" s="801"/>
    </row>
    <row r="466" spans="1:31">
      <c r="A466" s="773"/>
      <c r="B466" s="151"/>
      <c r="C466" s="166"/>
      <c r="D466" s="167"/>
      <c r="E466" s="167"/>
      <c r="F466" s="168"/>
      <c r="G466" s="215"/>
      <c r="H466" s="170"/>
      <c r="I466" s="168"/>
      <c r="J466" s="168"/>
      <c r="K466" s="170"/>
      <c r="L466" s="905"/>
      <c r="M466" s="905"/>
      <c r="N466" s="803"/>
      <c r="O466" s="803"/>
      <c r="P466" s="804"/>
      <c r="Q466" s="804"/>
      <c r="R466" s="805"/>
      <c r="S466" s="805"/>
      <c r="T466" s="804"/>
      <c r="U466" s="806"/>
      <c r="V466" s="806"/>
      <c r="W466" s="802"/>
      <c r="X466" s="803"/>
      <c r="Y466" s="804"/>
      <c r="Z466" s="804"/>
      <c r="AA466" s="805"/>
      <c r="AB466" s="805"/>
      <c r="AC466" s="804"/>
      <c r="AD466" s="806"/>
      <c r="AE466" s="806"/>
    </row>
    <row r="467" spans="1:31">
      <c r="A467" s="773"/>
      <c r="B467" s="135"/>
      <c r="C467" s="161"/>
      <c r="D467" s="162"/>
      <c r="E467" s="162"/>
      <c r="F467" s="163"/>
      <c r="G467" s="214"/>
      <c r="H467" s="165"/>
      <c r="I467" s="163"/>
      <c r="J467" s="163"/>
      <c r="K467" s="165"/>
      <c r="L467" s="905"/>
      <c r="M467" s="905"/>
      <c r="N467" s="902"/>
      <c r="O467" s="730"/>
      <c r="P467" s="730"/>
      <c r="Q467" s="730"/>
      <c r="R467" s="807"/>
      <c r="S467" s="730"/>
      <c r="T467" s="730"/>
      <c r="U467" s="730"/>
      <c r="V467" s="807"/>
      <c r="W467" s="731"/>
      <c r="X467" s="730"/>
      <c r="Y467" s="730"/>
      <c r="Z467" s="730"/>
      <c r="AA467" s="807"/>
      <c r="AB467" s="730"/>
      <c r="AC467" s="730"/>
      <c r="AD467" s="730"/>
      <c r="AE467" s="807"/>
    </row>
    <row r="468" spans="1:31">
      <c r="A468" s="773"/>
      <c r="B468" s="135"/>
      <c r="C468" s="161"/>
      <c r="D468" s="162"/>
      <c r="E468" s="162"/>
      <c r="F468" s="163"/>
      <c r="G468" s="214"/>
      <c r="H468" s="165"/>
      <c r="I468" s="163"/>
      <c r="J468" s="163"/>
      <c r="K468" s="165"/>
      <c r="L468" s="905"/>
      <c r="M468" s="905"/>
      <c r="N468" s="844"/>
      <c r="O468" s="844"/>
      <c r="P468" s="28"/>
      <c r="Q468" s="28"/>
      <c r="R468" s="808"/>
      <c r="S468" s="28"/>
      <c r="T468" s="28"/>
      <c r="U468" s="28"/>
      <c r="V468" s="808"/>
      <c r="W468" s="797"/>
      <c r="X468" s="844"/>
      <c r="Y468" s="28"/>
      <c r="Z468" s="28"/>
      <c r="AA468" s="808"/>
      <c r="AB468" s="28"/>
      <c r="AC468" s="28"/>
      <c r="AD468" s="28"/>
      <c r="AE468" s="808"/>
    </row>
    <row r="469" spans="1:31">
      <c r="A469" s="773"/>
      <c r="B469" s="135"/>
      <c r="C469" s="161"/>
      <c r="D469" s="162"/>
      <c r="E469" s="162"/>
      <c r="F469" s="163"/>
      <c r="G469" s="214"/>
      <c r="H469" s="165"/>
      <c r="I469" s="163"/>
      <c r="J469" s="163"/>
      <c r="K469" s="165"/>
      <c r="L469" s="905"/>
      <c r="M469" s="905"/>
      <c r="N469" s="798"/>
      <c r="O469" s="798"/>
      <c r="P469" s="798"/>
      <c r="Q469" s="809"/>
      <c r="R469" s="810"/>
      <c r="S469" s="798"/>
      <c r="T469" s="798"/>
      <c r="U469" s="809"/>
      <c r="V469" s="810"/>
      <c r="W469" s="797"/>
      <c r="X469" s="798"/>
      <c r="Y469" s="798"/>
      <c r="Z469" s="809"/>
      <c r="AA469" s="810"/>
      <c r="AB469" s="798"/>
      <c r="AC469" s="798"/>
      <c r="AD469" s="809"/>
      <c r="AE469" s="810"/>
    </row>
    <row r="470" spans="1:31">
      <c r="A470" s="773"/>
      <c r="B470" s="135"/>
      <c r="C470" s="161"/>
      <c r="D470" s="162"/>
      <c r="E470" s="162"/>
      <c r="F470" s="163"/>
      <c r="G470" s="214"/>
      <c r="H470" s="165"/>
      <c r="I470" s="163"/>
      <c r="J470" s="163"/>
      <c r="K470" s="165"/>
      <c r="L470" s="905"/>
      <c r="M470" s="905"/>
      <c r="N470" s="757"/>
      <c r="O470" s="757"/>
      <c r="P470" s="757"/>
      <c r="Q470" s="758"/>
      <c r="R470" s="759"/>
      <c r="S470" s="757"/>
      <c r="T470" s="757"/>
      <c r="U470" s="758"/>
      <c r="V470" s="759"/>
      <c r="W470" s="757"/>
      <c r="X470" s="757"/>
      <c r="Y470" s="757"/>
      <c r="Z470" s="758"/>
      <c r="AA470" s="759"/>
      <c r="AB470" s="757"/>
      <c r="AC470" s="757"/>
      <c r="AD470" s="758"/>
      <c r="AE470" s="759"/>
    </row>
    <row r="471" spans="1:31">
      <c r="A471" s="773"/>
      <c r="B471" s="135"/>
      <c r="C471" s="161"/>
      <c r="D471" s="162"/>
      <c r="E471" s="162"/>
      <c r="F471" s="163"/>
      <c r="G471" s="214"/>
      <c r="H471" s="165"/>
      <c r="I471" s="163"/>
      <c r="J471" s="163"/>
      <c r="K471" s="165"/>
      <c r="L471" s="905"/>
      <c r="M471" s="905"/>
      <c r="N471" s="757"/>
      <c r="O471" s="757"/>
      <c r="P471" s="757"/>
      <c r="Q471" s="758"/>
      <c r="R471" s="759"/>
      <c r="S471" s="757"/>
      <c r="T471" s="757"/>
      <c r="U471" s="758"/>
      <c r="V471" s="759"/>
      <c r="W471" s="757"/>
      <c r="X471" s="757"/>
      <c r="Y471" s="757"/>
      <c r="Z471" s="758"/>
      <c r="AA471" s="759"/>
      <c r="AB471" s="757"/>
      <c r="AC471" s="757"/>
      <c r="AD471" s="758"/>
      <c r="AE471" s="759"/>
    </row>
    <row r="472" spans="1:31">
      <c r="A472" s="773"/>
      <c r="B472" s="135"/>
      <c r="C472" s="161"/>
      <c r="D472" s="162"/>
      <c r="E472" s="162"/>
      <c r="F472" s="163"/>
      <c r="G472" s="214"/>
      <c r="H472" s="165"/>
      <c r="I472" s="163"/>
      <c r="J472" s="163"/>
      <c r="K472" s="165"/>
      <c r="L472" s="905"/>
      <c r="M472" s="905"/>
      <c r="N472" s="757"/>
      <c r="O472" s="757"/>
      <c r="P472" s="757"/>
      <c r="Q472" s="758"/>
      <c r="R472" s="759"/>
      <c r="S472" s="757"/>
      <c r="T472" s="757"/>
      <c r="U472" s="758"/>
      <c r="V472" s="759"/>
      <c r="W472" s="757"/>
      <c r="X472" s="757"/>
      <c r="Y472" s="757"/>
      <c r="Z472" s="758"/>
      <c r="AA472" s="759"/>
      <c r="AB472" s="757"/>
      <c r="AC472" s="757"/>
      <c r="AD472" s="758"/>
      <c r="AE472" s="759"/>
    </row>
    <row r="473" spans="1:31">
      <c r="A473" s="773"/>
      <c r="B473" s="135"/>
      <c r="C473" s="161"/>
      <c r="D473" s="162"/>
      <c r="E473" s="162"/>
      <c r="F473" s="163"/>
      <c r="G473" s="214"/>
      <c r="H473" s="165"/>
      <c r="I473" s="163"/>
      <c r="J473" s="163"/>
      <c r="K473" s="165"/>
      <c r="L473" s="905"/>
      <c r="M473" s="905"/>
      <c r="N473" s="757"/>
      <c r="O473" s="757"/>
      <c r="P473" s="757"/>
      <c r="Q473" s="758"/>
      <c r="R473" s="759"/>
      <c r="S473" s="757"/>
      <c r="T473" s="757"/>
      <c r="U473" s="758"/>
      <c r="V473" s="759"/>
      <c r="W473" s="757"/>
      <c r="X473" s="757"/>
      <c r="Y473" s="757"/>
      <c r="Z473" s="758"/>
      <c r="AA473" s="759"/>
      <c r="AB473" s="757"/>
      <c r="AC473" s="757"/>
      <c r="AD473" s="758"/>
      <c r="AE473" s="759"/>
    </row>
    <row r="474" spans="1:31">
      <c r="A474" s="773"/>
      <c r="B474" s="151"/>
      <c r="C474" s="166"/>
      <c r="D474" s="167"/>
      <c r="E474" s="167"/>
      <c r="F474" s="168"/>
      <c r="G474" s="215"/>
      <c r="H474" s="170"/>
      <c r="I474" s="168"/>
      <c r="J474" s="168"/>
      <c r="K474" s="170"/>
      <c r="L474" s="905"/>
      <c r="M474" s="905"/>
      <c r="N474" s="761"/>
      <c r="O474" s="761"/>
      <c r="P474" s="761"/>
      <c r="Q474" s="762"/>
      <c r="R474" s="763"/>
      <c r="S474" s="761"/>
      <c r="T474" s="761"/>
      <c r="U474" s="762"/>
      <c r="V474" s="763"/>
      <c r="W474" s="764"/>
      <c r="X474" s="761"/>
      <c r="Y474" s="761"/>
      <c r="Z474" s="762"/>
      <c r="AA474" s="763"/>
      <c r="AB474" s="761"/>
      <c r="AC474" s="761"/>
      <c r="AD474" s="762"/>
      <c r="AE474" s="763"/>
    </row>
    <row r="475" spans="1:31">
      <c r="A475" s="773"/>
      <c r="B475" s="135"/>
      <c r="C475" s="161"/>
      <c r="D475" s="162"/>
      <c r="E475" s="162"/>
      <c r="F475" s="163"/>
      <c r="G475" s="214"/>
      <c r="H475" s="165"/>
      <c r="I475" s="163"/>
      <c r="J475" s="163"/>
      <c r="K475" s="165"/>
      <c r="L475" s="905"/>
      <c r="M475" s="905"/>
      <c r="N475" s="811"/>
      <c r="O475" s="811"/>
      <c r="P475" s="812"/>
      <c r="Q475" s="812"/>
      <c r="R475" s="813"/>
      <c r="S475" s="813"/>
      <c r="T475" s="812"/>
      <c r="U475" s="814"/>
      <c r="V475" s="814"/>
      <c r="W475" s="811"/>
      <c r="X475" s="811"/>
      <c r="Y475" s="812"/>
      <c r="Z475" s="812"/>
      <c r="AA475" s="813"/>
      <c r="AB475" s="813"/>
      <c r="AC475" s="812"/>
      <c r="AD475" s="814"/>
      <c r="AE475" s="814"/>
    </row>
    <row r="476" spans="1:31">
      <c r="A476" s="773"/>
      <c r="B476" s="135"/>
      <c r="C476" s="161"/>
      <c r="D476" s="162"/>
      <c r="E476" s="162"/>
      <c r="F476" s="163"/>
      <c r="G476" s="214"/>
      <c r="H476" s="165"/>
      <c r="I476" s="163"/>
      <c r="J476" s="163"/>
      <c r="K476" s="161"/>
      <c r="L476" s="905"/>
      <c r="M476" s="905"/>
      <c r="N476" s="757"/>
      <c r="O476" s="757"/>
      <c r="P476" s="757"/>
      <c r="Q476" s="758"/>
      <c r="R476" s="759"/>
      <c r="S476" s="757"/>
      <c r="T476" s="757"/>
      <c r="U476" s="758"/>
      <c r="V476" s="759"/>
      <c r="W476" s="757"/>
      <c r="X476" s="757"/>
      <c r="Y476" s="757"/>
      <c r="Z476" s="758"/>
      <c r="AA476" s="759"/>
      <c r="AB476" s="757"/>
      <c r="AC476" s="757"/>
      <c r="AD476" s="758"/>
      <c r="AE476" s="759"/>
    </row>
    <row r="477" spans="1:31">
      <c r="A477" s="773"/>
      <c r="B477" s="151"/>
      <c r="C477" s="166"/>
      <c r="D477" s="167"/>
      <c r="E477" s="167"/>
      <c r="F477" s="168"/>
      <c r="G477" s="168"/>
      <c r="H477" s="170"/>
      <c r="I477" s="168"/>
      <c r="J477" s="168"/>
      <c r="K477" s="170"/>
      <c r="L477" s="905"/>
      <c r="M477" s="905"/>
      <c r="N477" s="761"/>
      <c r="O477" s="761"/>
      <c r="P477" s="761"/>
      <c r="Q477" s="762"/>
      <c r="R477" s="763"/>
      <c r="S477" s="761"/>
      <c r="T477" s="761"/>
      <c r="U477" s="762"/>
      <c r="V477" s="763"/>
      <c r="W477" s="764"/>
      <c r="X477" s="761"/>
      <c r="Y477" s="761"/>
      <c r="Z477" s="762"/>
      <c r="AA477" s="763"/>
      <c r="AB477" s="761"/>
      <c r="AC477" s="761"/>
      <c r="AD477" s="762"/>
      <c r="AE477" s="763"/>
    </row>
    <row r="478" spans="1:31">
      <c r="A478" s="773"/>
      <c r="B478" s="135"/>
      <c r="C478" s="161"/>
      <c r="D478" s="162"/>
      <c r="E478" s="162"/>
      <c r="F478" s="163"/>
      <c r="G478" s="214"/>
      <c r="H478" s="165"/>
      <c r="I478" s="163"/>
      <c r="J478" s="163"/>
      <c r="K478" s="165"/>
      <c r="L478" s="905"/>
      <c r="M478" s="905"/>
      <c r="N478" s="811"/>
      <c r="O478" s="811"/>
      <c r="P478" s="812"/>
      <c r="Q478" s="812"/>
      <c r="R478" s="813"/>
      <c r="S478" s="813"/>
      <c r="T478" s="812"/>
      <c r="U478" s="814"/>
      <c r="V478" s="814"/>
      <c r="W478" s="811"/>
      <c r="X478" s="811"/>
      <c r="Y478" s="812"/>
      <c r="Z478" s="812"/>
      <c r="AA478" s="813"/>
      <c r="AB478" s="813"/>
      <c r="AC478" s="812"/>
      <c r="AD478" s="814"/>
      <c r="AE478" s="814"/>
    </row>
    <row r="479" spans="1:31">
      <c r="A479" s="773"/>
      <c r="B479" s="135"/>
      <c r="C479" s="161"/>
      <c r="D479" s="162"/>
      <c r="E479" s="162"/>
      <c r="F479" s="163"/>
      <c r="G479" s="214"/>
      <c r="H479" s="165"/>
      <c r="I479" s="163"/>
      <c r="J479" s="163"/>
      <c r="K479" s="161"/>
      <c r="L479" s="905"/>
      <c r="M479" s="905"/>
      <c r="N479" s="757"/>
      <c r="O479" s="757"/>
      <c r="P479" s="757"/>
      <c r="Q479" s="758"/>
      <c r="R479" s="759"/>
      <c r="S479" s="757"/>
      <c r="T479" s="757"/>
      <c r="U479" s="758"/>
      <c r="V479" s="759"/>
      <c r="W479" s="757"/>
      <c r="X479" s="757"/>
      <c r="Y479" s="757"/>
      <c r="Z479" s="758"/>
      <c r="AA479" s="759"/>
      <c r="AB479" s="757"/>
      <c r="AC479" s="757"/>
      <c r="AD479" s="758"/>
      <c r="AE479" s="759"/>
    </row>
    <row r="480" spans="1:31">
      <c r="A480" s="773"/>
      <c r="B480" s="151"/>
      <c r="C480" s="166"/>
      <c r="D480" s="167"/>
      <c r="E480" s="167"/>
      <c r="F480" s="168"/>
      <c r="G480" s="215"/>
      <c r="H480" s="170"/>
      <c r="I480" s="168"/>
      <c r="J480" s="168"/>
      <c r="K480" s="170"/>
      <c r="L480" s="905"/>
      <c r="M480" s="905"/>
      <c r="N480" s="761"/>
      <c r="O480" s="761"/>
      <c r="P480" s="761"/>
      <c r="Q480" s="762"/>
      <c r="R480" s="763"/>
      <c r="S480" s="761"/>
      <c r="T480" s="761"/>
      <c r="U480" s="762"/>
      <c r="V480" s="763"/>
      <c r="W480" s="764"/>
      <c r="X480" s="761"/>
      <c r="Y480" s="761"/>
      <c r="Z480" s="762"/>
      <c r="AA480" s="763"/>
      <c r="AB480" s="761"/>
      <c r="AC480" s="761"/>
      <c r="AD480" s="762"/>
      <c r="AE480" s="763"/>
    </row>
    <row r="481" spans="1:31">
      <c r="A481" s="773"/>
      <c r="B481" s="135"/>
      <c r="C481" s="161"/>
      <c r="D481" s="162"/>
      <c r="E481" s="162"/>
      <c r="F481" s="163"/>
      <c r="G481" s="214"/>
      <c r="H481" s="165"/>
      <c r="I481" s="163"/>
      <c r="J481" s="163"/>
      <c r="K481" s="165"/>
      <c r="L481" s="905"/>
      <c r="M481" s="905"/>
      <c r="N481" s="811"/>
      <c r="O481" s="811"/>
      <c r="P481" s="812"/>
      <c r="Q481" s="812"/>
      <c r="R481" s="813"/>
      <c r="S481" s="813"/>
      <c r="T481" s="812"/>
      <c r="U481" s="814"/>
      <c r="V481" s="814"/>
      <c r="W481" s="811"/>
      <c r="X481" s="811"/>
      <c r="Y481" s="812"/>
      <c r="Z481" s="812"/>
      <c r="AA481" s="813"/>
      <c r="AB481" s="813"/>
      <c r="AC481" s="812"/>
      <c r="AD481" s="814"/>
      <c r="AE481" s="814"/>
    </row>
    <row r="482" spans="1:31">
      <c r="A482" s="773"/>
      <c r="B482" s="135"/>
      <c r="C482" s="161"/>
      <c r="D482" s="162"/>
      <c r="E482" s="162"/>
      <c r="F482" s="163"/>
      <c r="G482" s="214"/>
      <c r="H482" s="165"/>
      <c r="I482" s="163"/>
      <c r="J482" s="163"/>
      <c r="K482" s="161"/>
      <c r="L482" s="905"/>
      <c r="M482" s="905"/>
      <c r="N482" s="757"/>
      <c r="O482" s="757"/>
      <c r="P482" s="757"/>
      <c r="Q482" s="758"/>
      <c r="R482" s="759"/>
      <c r="S482" s="757"/>
      <c r="T482" s="757"/>
      <c r="U482" s="758"/>
      <c r="V482" s="759"/>
      <c r="W482" s="757"/>
      <c r="X482" s="757"/>
      <c r="Y482" s="757"/>
      <c r="Z482" s="758"/>
      <c r="AA482" s="759"/>
      <c r="AB482" s="757"/>
      <c r="AC482" s="757"/>
      <c r="AD482" s="758"/>
      <c r="AE482" s="759"/>
    </row>
    <row r="483" spans="1:31">
      <c r="A483" s="773"/>
      <c r="B483" s="151"/>
      <c r="C483" s="166"/>
      <c r="D483" s="167"/>
      <c r="E483" s="167"/>
      <c r="F483" s="168"/>
      <c r="G483" s="215"/>
      <c r="H483" s="170"/>
      <c r="I483" s="168"/>
      <c r="J483" s="168"/>
      <c r="K483" s="170"/>
      <c r="L483" s="905"/>
      <c r="M483" s="905"/>
      <c r="N483" s="761"/>
      <c r="O483" s="761"/>
      <c r="P483" s="761"/>
      <c r="Q483" s="762"/>
      <c r="R483" s="763"/>
      <c r="S483" s="761"/>
      <c r="T483" s="761"/>
      <c r="U483" s="762"/>
      <c r="V483" s="763"/>
      <c r="W483" s="764"/>
      <c r="X483" s="761"/>
      <c r="Y483" s="761"/>
      <c r="Z483" s="762"/>
      <c r="AA483" s="763"/>
      <c r="AB483" s="761"/>
      <c r="AC483" s="761"/>
      <c r="AD483" s="762"/>
      <c r="AE483" s="763"/>
    </row>
    <row r="484" spans="1:31">
      <c r="A484" s="773"/>
      <c r="B484" s="135"/>
      <c r="C484" s="161"/>
      <c r="D484" s="162"/>
      <c r="E484" s="162"/>
      <c r="F484" s="163"/>
      <c r="G484" s="214"/>
      <c r="H484" s="165"/>
      <c r="I484" s="163"/>
      <c r="J484" s="163"/>
      <c r="K484" s="165"/>
      <c r="L484" s="905"/>
      <c r="M484" s="905"/>
      <c r="N484" s="811"/>
      <c r="O484" s="811"/>
      <c r="P484" s="812"/>
      <c r="Q484" s="812"/>
      <c r="R484" s="813"/>
      <c r="S484" s="813"/>
      <c r="T484" s="812"/>
      <c r="U484" s="814"/>
      <c r="V484" s="814"/>
      <c r="W484" s="811"/>
      <c r="X484" s="811"/>
      <c r="Y484" s="812"/>
      <c r="Z484" s="812"/>
      <c r="AA484" s="813"/>
      <c r="AB484" s="813"/>
      <c r="AC484" s="812"/>
      <c r="AD484" s="814"/>
      <c r="AE484" s="814"/>
    </row>
    <row r="485" spans="1:31">
      <c r="A485" s="773"/>
      <c r="B485" s="135"/>
      <c r="C485" s="161"/>
      <c r="D485" s="162"/>
      <c r="E485" s="162"/>
      <c r="F485" s="163"/>
      <c r="G485" s="214"/>
      <c r="H485" s="165"/>
      <c r="I485" s="163"/>
      <c r="J485" s="163"/>
      <c r="K485" s="161"/>
      <c r="L485" s="905"/>
      <c r="M485" s="905"/>
      <c r="N485" s="757"/>
      <c r="O485" s="757"/>
      <c r="P485" s="757"/>
      <c r="Q485" s="758"/>
      <c r="R485" s="759"/>
      <c r="S485" s="757"/>
      <c r="T485" s="757"/>
      <c r="U485" s="758"/>
      <c r="V485" s="759"/>
      <c r="W485" s="757"/>
      <c r="X485" s="757"/>
      <c r="Y485" s="757"/>
      <c r="Z485" s="758"/>
      <c r="AA485" s="759"/>
      <c r="AB485" s="757"/>
      <c r="AC485" s="757"/>
      <c r="AD485" s="758"/>
      <c r="AE485" s="759"/>
    </row>
    <row r="486" spans="1:31">
      <c r="A486" s="773"/>
      <c r="B486" s="151"/>
      <c r="C486" s="166"/>
      <c r="D486" s="167"/>
      <c r="E486" s="167"/>
      <c r="F486" s="168"/>
      <c r="G486" s="215"/>
      <c r="H486" s="170"/>
      <c r="I486" s="168"/>
      <c r="J486" s="168"/>
      <c r="K486" s="170"/>
      <c r="L486" s="905"/>
      <c r="M486" s="905"/>
      <c r="N486" s="761"/>
      <c r="O486" s="761"/>
      <c r="P486" s="761"/>
      <c r="Q486" s="762"/>
      <c r="R486" s="763"/>
      <c r="S486" s="761"/>
      <c r="T486" s="761"/>
      <c r="U486" s="762"/>
      <c r="V486" s="763"/>
      <c r="W486" s="764"/>
      <c r="X486" s="761"/>
      <c r="Y486" s="761"/>
      <c r="Z486" s="762"/>
      <c r="AA486" s="763"/>
      <c r="AB486" s="761"/>
      <c r="AC486" s="761"/>
      <c r="AD486" s="762"/>
      <c r="AE486" s="763"/>
    </row>
    <row r="487" spans="1:31">
      <c r="A487" s="773"/>
      <c r="B487" s="135"/>
      <c r="C487" s="161"/>
      <c r="D487" s="162"/>
      <c r="E487" s="162"/>
      <c r="F487" s="163"/>
      <c r="G487" s="214"/>
      <c r="H487" s="165"/>
      <c r="I487" s="163"/>
      <c r="J487" s="163"/>
      <c r="K487" s="165"/>
      <c r="L487" s="905"/>
      <c r="M487" s="905"/>
      <c r="N487" s="811"/>
      <c r="O487" s="811"/>
      <c r="P487" s="812"/>
      <c r="Q487" s="812"/>
      <c r="R487" s="813"/>
      <c r="S487" s="813"/>
      <c r="T487" s="812"/>
      <c r="U487" s="814"/>
      <c r="V487" s="814"/>
      <c r="W487" s="811"/>
      <c r="X487" s="811"/>
      <c r="Y487" s="812"/>
      <c r="Z487" s="812"/>
      <c r="AA487" s="813"/>
      <c r="AB487" s="813"/>
      <c r="AC487" s="812"/>
      <c r="AD487" s="814"/>
      <c r="AE487" s="814"/>
    </row>
    <row r="488" spans="1:31">
      <c r="A488" s="773"/>
      <c r="B488" s="135"/>
      <c r="C488" s="161"/>
      <c r="D488" s="162"/>
      <c r="E488" s="162"/>
      <c r="F488" s="163"/>
      <c r="G488" s="214"/>
      <c r="H488" s="165"/>
      <c r="I488" s="163"/>
      <c r="J488" s="163"/>
      <c r="K488" s="165"/>
      <c r="L488" s="905"/>
      <c r="M488" s="905"/>
      <c r="N488" s="757"/>
      <c r="O488" s="757"/>
      <c r="P488" s="757"/>
      <c r="Q488" s="758"/>
      <c r="R488" s="759"/>
      <c r="S488" s="757"/>
      <c r="T488" s="757"/>
      <c r="U488" s="758"/>
      <c r="V488" s="759"/>
      <c r="W488" s="757"/>
      <c r="X488" s="757"/>
      <c r="Y488" s="757"/>
      <c r="Z488" s="758"/>
      <c r="AA488" s="759"/>
      <c r="AB488" s="757"/>
      <c r="AC488" s="757"/>
      <c r="AD488" s="758"/>
      <c r="AE488" s="759"/>
    </row>
    <row r="489" spans="1:31">
      <c r="A489" s="773"/>
      <c r="B489" s="151"/>
      <c r="C489" s="166"/>
      <c r="D489" s="167"/>
      <c r="E489" s="167"/>
      <c r="F489" s="168"/>
      <c r="G489" s="215"/>
      <c r="H489" s="170"/>
      <c r="I489" s="168"/>
      <c r="J489" s="168"/>
      <c r="K489" s="170"/>
      <c r="L489" s="905"/>
      <c r="M489" s="905"/>
      <c r="N489" s="761"/>
      <c r="O489" s="761"/>
      <c r="P489" s="761"/>
      <c r="Q489" s="762"/>
      <c r="R489" s="763"/>
      <c r="S489" s="761"/>
      <c r="T489" s="761"/>
      <c r="U489" s="762"/>
      <c r="V489" s="763"/>
      <c r="W489" s="764"/>
      <c r="X489" s="761"/>
      <c r="Y489" s="761"/>
      <c r="Z489" s="762"/>
      <c r="AA489" s="763"/>
      <c r="AB489" s="761"/>
      <c r="AC489" s="761"/>
      <c r="AD489" s="762"/>
      <c r="AE489" s="763"/>
    </row>
    <row r="490" spans="1:31">
      <c r="A490" s="773"/>
      <c r="B490" s="135"/>
      <c r="C490" s="161"/>
      <c r="D490" s="162"/>
      <c r="E490" s="162"/>
      <c r="F490" s="163"/>
      <c r="G490" s="214"/>
      <c r="H490" s="165"/>
      <c r="I490" s="163"/>
      <c r="J490" s="163"/>
      <c r="K490" s="165"/>
      <c r="L490" s="905"/>
      <c r="M490" s="905"/>
      <c r="N490" s="811"/>
      <c r="O490" s="811"/>
      <c r="P490" s="812"/>
      <c r="Q490" s="812"/>
      <c r="R490" s="813"/>
      <c r="S490" s="813"/>
      <c r="T490" s="812"/>
      <c r="U490" s="814"/>
      <c r="V490" s="814"/>
      <c r="W490" s="811"/>
      <c r="X490" s="811"/>
      <c r="Y490" s="812"/>
      <c r="Z490" s="812"/>
      <c r="AA490" s="813"/>
      <c r="AB490" s="813"/>
      <c r="AC490" s="812"/>
      <c r="AD490" s="814"/>
      <c r="AE490" s="814"/>
    </row>
    <row r="491" spans="1:31">
      <c r="A491" s="773"/>
      <c r="B491" s="135"/>
      <c r="C491" s="161"/>
      <c r="D491" s="162"/>
      <c r="E491" s="162"/>
      <c r="F491" s="163"/>
      <c r="G491" s="214"/>
      <c r="H491" s="165"/>
      <c r="I491" s="163"/>
      <c r="J491" s="163"/>
      <c r="K491" s="161"/>
      <c r="L491" s="905"/>
      <c r="M491" s="905"/>
      <c r="N491" s="757"/>
      <c r="O491" s="757"/>
      <c r="P491" s="757"/>
      <c r="Q491" s="758"/>
      <c r="R491" s="759"/>
      <c r="S491" s="757"/>
      <c r="T491" s="757"/>
      <c r="U491" s="758"/>
      <c r="V491" s="759"/>
      <c r="W491" s="757"/>
      <c r="X491" s="757"/>
      <c r="Y491" s="757"/>
      <c r="Z491" s="758"/>
      <c r="AA491" s="759"/>
      <c r="AB491" s="757"/>
      <c r="AC491" s="757"/>
      <c r="AD491" s="758"/>
      <c r="AE491" s="759"/>
    </row>
    <row r="492" spans="1:31">
      <c r="A492" s="773"/>
      <c r="B492" s="151"/>
      <c r="C492" s="166"/>
      <c r="D492" s="167"/>
      <c r="E492" s="167"/>
      <c r="F492" s="168"/>
      <c r="G492" s="215"/>
      <c r="H492" s="170"/>
      <c r="I492" s="168"/>
      <c r="J492" s="168"/>
      <c r="K492" s="170"/>
      <c r="L492" s="905"/>
      <c r="M492" s="905"/>
      <c r="N492" s="761"/>
      <c r="O492" s="761"/>
      <c r="P492" s="761"/>
      <c r="Q492" s="762"/>
      <c r="R492" s="763"/>
      <c r="S492" s="761"/>
      <c r="T492" s="761"/>
      <c r="U492" s="762"/>
      <c r="V492" s="763"/>
      <c r="W492" s="764"/>
      <c r="X492" s="761"/>
      <c r="Y492" s="761"/>
      <c r="Z492" s="762"/>
      <c r="AA492" s="763"/>
      <c r="AB492" s="761"/>
      <c r="AC492" s="761"/>
      <c r="AD492" s="762"/>
      <c r="AE492" s="763"/>
    </row>
    <row r="493" spans="1:31">
      <c r="A493" s="773"/>
      <c r="B493" s="135"/>
      <c r="C493" s="161"/>
      <c r="D493" s="162"/>
      <c r="E493" s="162"/>
      <c r="F493" s="163"/>
      <c r="G493" s="214"/>
      <c r="H493" s="165"/>
      <c r="I493" s="163"/>
      <c r="J493" s="163"/>
      <c r="K493" s="161"/>
      <c r="L493" s="905"/>
      <c r="M493" s="905"/>
      <c r="N493" s="811"/>
      <c r="O493" s="811"/>
      <c r="P493" s="812"/>
      <c r="Q493" s="812"/>
      <c r="R493" s="813"/>
      <c r="S493" s="813"/>
      <c r="T493" s="812"/>
      <c r="U493" s="814"/>
      <c r="V493" s="814"/>
      <c r="W493" s="811"/>
      <c r="X493" s="811"/>
      <c r="Y493" s="812"/>
      <c r="Z493" s="812"/>
      <c r="AA493" s="813"/>
      <c r="AB493" s="813"/>
      <c r="AC493" s="812"/>
      <c r="AD493" s="814"/>
      <c r="AE493" s="814"/>
    </row>
    <row r="494" spans="1:31">
      <c r="A494" s="773"/>
      <c r="B494" s="135"/>
      <c r="C494" s="161"/>
      <c r="D494" s="162"/>
      <c r="E494" s="162"/>
      <c r="F494" s="163"/>
      <c r="G494" s="214"/>
      <c r="H494" s="165"/>
      <c r="I494" s="163"/>
      <c r="J494" s="163"/>
      <c r="K494" s="161"/>
      <c r="L494" s="905"/>
      <c r="M494" s="905"/>
      <c r="N494" s="757"/>
      <c r="O494" s="757"/>
      <c r="P494" s="757"/>
      <c r="Q494" s="758"/>
      <c r="R494" s="759"/>
      <c r="S494" s="757"/>
      <c r="T494" s="757"/>
      <c r="U494" s="758"/>
      <c r="V494" s="759"/>
      <c r="W494" s="757"/>
      <c r="X494" s="757"/>
      <c r="Y494" s="757"/>
      <c r="Z494" s="758"/>
      <c r="AA494" s="759"/>
      <c r="AB494" s="757"/>
      <c r="AC494" s="757"/>
      <c r="AD494" s="758"/>
      <c r="AE494" s="759"/>
    </row>
    <row r="495" spans="1:31">
      <c r="A495" s="773"/>
      <c r="B495" s="151"/>
      <c r="C495" s="166"/>
      <c r="D495" s="167"/>
      <c r="E495" s="167"/>
      <c r="F495" s="168"/>
      <c r="G495" s="215"/>
      <c r="H495" s="170"/>
      <c r="I495" s="168"/>
      <c r="J495" s="168"/>
      <c r="K495" s="166"/>
      <c r="L495" s="905"/>
      <c r="M495" s="905"/>
      <c r="N495" s="761"/>
      <c r="O495" s="761"/>
      <c r="P495" s="761"/>
      <c r="Q495" s="762"/>
      <c r="R495" s="763"/>
      <c r="S495" s="761"/>
      <c r="T495" s="761"/>
      <c r="U495" s="762"/>
      <c r="V495" s="763"/>
      <c r="W495" s="764"/>
      <c r="X495" s="761"/>
      <c r="Y495" s="761"/>
      <c r="Z495" s="762"/>
      <c r="AA495" s="763"/>
      <c r="AB495" s="761"/>
      <c r="AC495" s="761"/>
      <c r="AD495" s="762"/>
      <c r="AE495" s="763"/>
    </row>
    <row r="496" spans="1:31">
      <c r="A496" s="773"/>
      <c r="B496" s="135"/>
      <c r="C496" s="161"/>
      <c r="D496" s="162"/>
      <c r="E496" s="162"/>
      <c r="F496" s="163"/>
      <c r="G496" s="214"/>
      <c r="H496" s="165"/>
      <c r="I496" s="163"/>
      <c r="J496" s="163"/>
      <c r="K496" s="165"/>
      <c r="L496" s="905"/>
      <c r="M496" s="905"/>
      <c r="N496" s="811"/>
      <c r="O496" s="811"/>
      <c r="P496" s="812"/>
      <c r="Q496" s="812"/>
      <c r="R496" s="813"/>
      <c r="S496" s="813"/>
      <c r="T496" s="812"/>
      <c r="U496" s="814"/>
      <c r="V496" s="814"/>
      <c r="W496" s="811"/>
      <c r="X496" s="811"/>
      <c r="Y496" s="812"/>
      <c r="Z496" s="812"/>
      <c r="AA496" s="813"/>
      <c r="AB496" s="813"/>
      <c r="AC496" s="812"/>
      <c r="AD496" s="814"/>
      <c r="AE496" s="814"/>
    </row>
    <row r="497" spans="1:31">
      <c r="A497" s="773"/>
      <c r="B497" s="135"/>
      <c r="C497" s="161"/>
      <c r="D497" s="162"/>
      <c r="E497" s="162"/>
      <c r="F497" s="163"/>
      <c r="G497" s="214"/>
      <c r="H497" s="165"/>
      <c r="I497" s="163"/>
      <c r="J497" s="163"/>
      <c r="K497" s="165"/>
      <c r="L497" s="905"/>
      <c r="M497" s="905"/>
      <c r="N497" s="757"/>
      <c r="O497" s="757"/>
      <c r="P497" s="757"/>
      <c r="Q497" s="758"/>
      <c r="R497" s="759"/>
      <c r="S497" s="757"/>
      <c r="T497" s="757"/>
      <c r="U497" s="758"/>
      <c r="V497" s="759"/>
      <c r="W497" s="757"/>
      <c r="X497" s="757"/>
      <c r="Y497" s="757"/>
      <c r="Z497" s="758"/>
      <c r="AA497" s="759"/>
      <c r="AB497" s="757"/>
      <c r="AC497" s="757"/>
      <c r="AD497" s="758"/>
      <c r="AE497" s="759"/>
    </row>
    <row r="498" spans="1:31">
      <c r="A498" s="838"/>
      <c r="B498" s="151"/>
      <c r="C498" s="166"/>
      <c r="D498" s="167"/>
      <c r="E498" s="167"/>
      <c r="F498" s="168"/>
      <c r="G498" s="215"/>
      <c r="H498" s="170"/>
      <c r="I498" s="168"/>
      <c r="J498" s="168"/>
      <c r="K498" s="170"/>
      <c r="L498" s="905"/>
      <c r="M498" s="905"/>
      <c r="N498" s="761"/>
      <c r="O498" s="761"/>
      <c r="P498" s="761"/>
      <c r="Q498" s="762"/>
      <c r="R498" s="763"/>
      <c r="S498" s="761"/>
      <c r="T498" s="761"/>
      <c r="U498" s="762"/>
      <c r="V498" s="763"/>
      <c r="W498" s="764"/>
      <c r="X498" s="761"/>
      <c r="Y498" s="761"/>
      <c r="Z498" s="762"/>
      <c r="AA498" s="763"/>
      <c r="AB498" s="761"/>
      <c r="AC498" s="761"/>
      <c r="AD498" s="762"/>
      <c r="AE498" s="763"/>
    </row>
    <row r="499" spans="1:31">
      <c r="A499" s="851"/>
      <c r="B499" s="831"/>
      <c r="C499" s="832"/>
      <c r="D499" s="850"/>
      <c r="E499" s="850"/>
      <c r="F499" s="833"/>
      <c r="G499" s="214"/>
      <c r="H499" s="834"/>
      <c r="I499" s="833"/>
      <c r="J499" s="163"/>
      <c r="K499" s="834"/>
      <c r="L499" s="905"/>
      <c r="M499" s="905"/>
      <c r="N499" s="901"/>
      <c r="O499" s="793"/>
      <c r="P499" s="794"/>
      <c r="Q499" s="794"/>
      <c r="R499" s="795"/>
      <c r="S499" s="795"/>
      <c r="T499" s="794"/>
      <c r="U499" s="796"/>
      <c r="V499" s="796"/>
      <c r="W499" s="792"/>
      <c r="X499" s="793"/>
      <c r="Y499" s="794"/>
      <c r="Z499" s="794"/>
      <c r="AA499" s="795"/>
      <c r="AB499" s="795"/>
      <c r="AC499" s="794"/>
      <c r="AD499" s="796"/>
      <c r="AE499" s="796"/>
    </row>
    <row r="500" spans="1:31">
      <c r="A500" s="773"/>
      <c r="B500" s="135"/>
      <c r="C500" s="161"/>
      <c r="D500" s="162"/>
      <c r="E500" s="162"/>
      <c r="F500" s="163"/>
      <c r="G500" s="214"/>
      <c r="H500" s="165"/>
      <c r="I500" s="163"/>
      <c r="J500" s="163"/>
      <c r="K500" s="165"/>
      <c r="L500" s="905"/>
      <c r="M500" s="905"/>
      <c r="N500" s="798"/>
      <c r="O500" s="798"/>
      <c r="P500" s="799"/>
      <c r="Q500" s="799"/>
      <c r="R500" s="800"/>
      <c r="S500" s="800"/>
      <c r="T500" s="799"/>
      <c r="U500" s="801"/>
      <c r="V500" s="801"/>
      <c r="W500" s="797"/>
      <c r="X500" s="798"/>
      <c r="Y500" s="799"/>
      <c r="Z500" s="799"/>
      <c r="AA500" s="800"/>
      <c r="AB500" s="800"/>
      <c r="AC500" s="799"/>
      <c r="AD500" s="801"/>
      <c r="AE500" s="801"/>
    </row>
    <row r="501" spans="1:31">
      <c r="A501" s="773"/>
      <c r="B501" s="135"/>
      <c r="C501" s="161"/>
      <c r="D501" s="162"/>
      <c r="E501" s="162"/>
      <c r="F501" s="163"/>
      <c r="G501" s="214"/>
      <c r="H501" s="165"/>
      <c r="I501" s="163"/>
      <c r="J501" s="163"/>
      <c r="K501" s="165"/>
      <c r="L501" s="905"/>
      <c r="M501" s="905"/>
      <c r="N501" s="798"/>
      <c r="O501" s="798"/>
      <c r="P501" s="799"/>
      <c r="Q501" s="799"/>
      <c r="R501" s="800"/>
      <c r="S501" s="800"/>
      <c r="T501" s="799"/>
      <c r="U501" s="801"/>
      <c r="V501" s="801"/>
      <c r="W501" s="797"/>
      <c r="X501" s="798"/>
      <c r="Y501" s="799"/>
      <c r="Z501" s="799"/>
      <c r="AA501" s="800"/>
      <c r="AB501" s="800"/>
      <c r="AC501" s="799"/>
      <c r="AD501" s="801"/>
      <c r="AE501" s="801"/>
    </row>
    <row r="502" spans="1:31">
      <c r="A502" s="773"/>
      <c r="B502" s="135"/>
      <c r="C502" s="161"/>
      <c r="D502" s="162"/>
      <c r="E502" s="162"/>
      <c r="F502" s="163"/>
      <c r="G502" s="214"/>
      <c r="H502" s="165"/>
      <c r="I502" s="163"/>
      <c r="J502" s="163"/>
      <c r="K502" s="165"/>
      <c r="L502" s="905"/>
      <c r="M502" s="905"/>
      <c r="N502" s="798"/>
      <c r="O502" s="798"/>
      <c r="P502" s="799"/>
      <c r="Q502" s="799"/>
      <c r="R502" s="800"/>
      <c r="S502" s="800"/>
      <c r="T502" s="799"/>
      <c r="U502" s="801"/>
      <c r="V502" s="801"/>
      <c r="W502" s="797"/>
      <c r="X502" s="798"/>
      <c r="Y502" s="799"/>
      <c r="Z502" s="799"/>
      <c r="AA502" s="800"/>
      <c r="AB502" s="800"/>
      <c r="AC502" s="799"/>
      <c r="AD502" s="801"/>
      <c r="AE502" s="801"/>
    </row>
    <row r="503" spans="1:31">
      <c r="A503" s="773"/>
      <c r="B503" s="135"/>
      <c r="C503" s="161"/>
      <c r="D503" s="162"/>
      <c r="E503" s="162"/>
      <c r="F503" s="163"/>
      <c r="G503" s="214"/>
      <c r="H503" s="165"/>
      <c r="I503" s="163"/>
      <c r="J503" s="163"/>
      <c r="K503" s="165"/>
      <c r="L503" s="905"/>
      <c r="M503" s="905"/>
      <c r="N503" s="798"/>
      <c r="O503" s="798"/>
      <c r="P503" s="799"/>
      <c r="Q503" s="799"/>
      <c r="R503" s="800"/>
      <c r="S503" s="800"/>
      <c r="T503" s="799"/>
      <c r="U503" s="801"/>
      <c r="V503" s="801"/>
      <c r="W503" s="797"/>
      <c r="X503" s="798"/>
      <c r="Y503" s="799"/>
      <c r="Z503" s="799"/>
      <c r="AA503" s="800"/>
      <c r="AB503" s="800"/>
      <c r="AC503" s="799"/>
      <c r="AD503" s="801"/>
      <c r="AE503" s="801"/>
    </row>
    <row r="504" spans="1:31">
      <c r="A504" s="773"/>
      <c r="B504" s="151"/>
      <c r="C504" s="166"/>
      <c r="D504" s="167"/>
      <c r="E504" s="167"/>
      <c r="F504" s="168"/>
      <c r="G504" s="215"/>
      <c r="H504" s="170"/>
      <c r="I504" s="168"/>
      <c r="J504" s="168"/>
      <c r="K504" s="170"/>
      <c r="L504" s="905"/>
      <c r="M504" s="905"/>
      <c r="N504" s="803"/>
      <c r="O504" s="803"/>
      <c r="P504" s="804"/>
      <c r="Q504" s="804"/>
      <c r="R504" s="805"/>
      <c r="S504" s="805"/>
      <c r="T504" s="804"/>
      <c r="U504" s="806"/>
      <c r="V504" s="806"/>
      <c r="W504" s="802"/>
      <c r="X504" s="803"/>
      <c r="Y504" s="804"/>
      <c r="Z504" s="804"/>
      <c r="AA504" s="805"/>
      <c r="AB504" s="805"/>
      <c r="AC504" s="804"/>
      <c r="AD504" s="806"/>
      <c r="AE504" s="806"/>
    </row>
    <row r="505" spans="1:31">
      <c r="A505" s="773"/>
      <c r="B505" s="135"/>
      <c r="C505" s="161"/>
      <c r="D505" s="162"/>
      <c r="E505" s="162"/>
      <c r="F505" s="163"/>
      <c r="G505" s="214"/>
      <c r="H505" s="165"/>
      <c r="I505" s="163"/>
      <c r="J505" s="163"/>
      <c r="K505" s="165"/>
      <c r="L505" s="905"/>
      <c r="M505" s="905"/>
      <c r="N505" s="902"/>
      <c r="O505" s="730"/>
      <c r="P505" s="730"/>
      <c r="Q505" s="730"/>
      <c r="R505" s="807"/>
      <c r="S505" s="730"/>
      <c r="T505" s="730"/>
      <c r="U505" s="730"/>
      <c r="V505" s="807"/>
      <c r="W505" s="731"/>
      <c r="X505" s="730"/>
      <c r="Y505" s="730"/>
      <c r="Z505" s="730"/>
      <c r="AA505" s="807"/>
      <c r="AB505" s="730"/>
      <c r="AC505" s="730"/>
      <c r="AD505" s="730"/>
      <c r="AE505" s="807"/>
    </row>
    <row r="506" spans="1:31">
      <c r="A506" s="773"/>
      <c r="B506" s="135"/>
      <c r="C506" s="161"/>
      <c r="D506" s="162"/>
      <c r="E506" s="162"/>
      <c r="F506" s="163"/>
      <c r="G506" s="214"/>
      <c r="H506" s="165"/>
      <c r="I506" s="163"/>
      <c r="J506" s="163"/>
      <c r="K506" s="165"/>
      <c r="L506" s="905"/>
      <c r="M506" s="905"/>
      <c r="N506" s="844"/>
      <c r="O506" s="844"/>
      <c r="P506" s="28"/>
      <c r="Q506" s="28"/>
      <c r="R506" s="808"/>
      <c r="S506" s="28"/>
      <c r="T506" s="28"/>
      <c r="U506" s="28"/>
      <c r="V506" s="808"/>
      <c r="W506" s="797"/>
      <c r="X506" s="844"/>
      <c r="Y506" s="28"/>
      <c r="Z506" s="28"/>
      <c r="AA506" s="808"/>
      <c r="AB506" s="28"/>
      <c r="AC506" s="28"/>
      <c r="AD506" s="28"/>
      <c r="AE506" s="808"/>
    </row>
    <row r="507" spans="1:31">
      <c r="A507" s="773"/>
      <c r="B507" s="135"/>
      <c r="C507" s="161"/>
      <c r="D507" s="162"/>
      <c r="E507" s="162"/>
      <c r="F507" s="163"/>
      <c r="G507" s="214"/>
      <c r="H507" s="165"/>
      <c r="I507" s="163"/>
      <c r="J507" s="163"/>
      <c r="K507" s="165"/>
      <c r="L507" s="905"/>
      <c r="M507" s="905"/>
      <c r="N507" s="798"/>
      <c r="O507" s="798"/>
      <c r="P507" s="798"/>
      <c r="Q507" s="809"/>
      <c r="R507" s="810"/>
      <c r="S507" s="798"/>
      <c r="T507" s="798"/>
      <c r="U507" s="809"/>
      <c r="V507" s="810"/>
      <c r="W507" s="797"/>
      <c r="X507" s="798"/>
      <c r="Y507" s="798"/>
      <c r="Z507" s="809"/>
      <c r="AA507" s="810"/>
      <c r="AB507" s="798"/>
      <c r="AC507" s="798"/>
      <c r="AD507" s="809"/>
      <c r="AE507" s="810"/>
    </row>
    <row r="508" spans="1:31">
      <c r="A508" s="773"/>
      <c r="B508" s="135"/>
      <c r="C508" s="161"/>
      <c r="D508" s="162"/>
      <c r="E508" s="162"/>
      <c r="F508" s="163"/>
      <c r="G508" s="214"/>
      <c r="H508" s="165"/>
      <c r="I508" s="163"/>
      <c r="J508" s="163"/>
      <c r="K508" s="165"/>
      <c r="L508" s="905"/>
      <c r="M508" s="905"/>
      <c r="N508" s="757"/>
      <c r="O508" s="757"/>
      <c r="P508" s="757"/>
      <c r="Q508" s="758"/>
      <c r="R508" s="759"/>
      <c r="S508" s="757"/>
      <c r="T508" s="757"/>
      <c r="U508" s="758"/>
      <c r="V508" s="759"/>
      <c r="W508" s="757"/>
      <c r="X508" s="757"/>
      <c r="Y508" s="757"/>
      <c r="Z508" s="758"/>
      <c r="AA508" s="759"/>
      <c r="AB508" s="757"/>
      <c r="AC508" s="757"/>
      <c r="AD508" s="758"/>
      <c r="AE508" s="759"/>
    </row>
    <row r="509" spans="1:31">
      <c r="A509" s="773"/>
      <c r="B509" s="135"/>
      <c r="C509" s="161"/>
      <c r="D509" s="162"/>
      <c r="E509" s="162"/>
      <c r="F509" s="163"/>
      <c r="G509" s="214"/>
      <c r="H509" s="165"/>
      <c r="I509" s="163"/>
      <c r="J509" s="163"/>
      <c r="K509" s="165"/>
      <c r="L509" s="905"/>
      <c r="M509" s="905"/>
      <c r="N509" s="757"/>
      <c r="O509" s="757"/>
      <c r="P509" s="757"/>
      <c r="Q509" s="758"/>
      <c r="R509" s="759"/>
      <c r="S509" s="757"/>
      <c r="T509" s="757"/>
      <c r="U509" s="758"/>
      <c r="V509" s="759"/>
      <c r="W509" s="757"/>
      <c r="X509" s="757"/>
      <c r="Y509" s="757"/>
      <c r="Z509" s="758"/>
      <c r="AA509" s="759"/>
      <c r="AB509" s="757"/>
      <c r="AC509" s="757"/>
      <c r="AD509" s="758"/>
      <c r="AE509" s="759"/>
    </row>
    <row r="510" spans="1:31">
      <c r="A510" s="773"/>
      <c r="B510" s="135"/>
      <c r="C510" s="161"/>
      <c r="D510" s="162"/>
      <c r="E510" s="162"/>
      <c r="F510" s="163"/>
      <c r="G510" s="214"/>
      <c r="H510" s="165"/>
      <c r="I510" s="163"/>
      <c r="J510" s="163"/>
      <c r="K510" s="165"/>
      <c r="L510" s="905"/>
      <c r="M510" s="905"/>
      <c r="N510" s="757"/>
      <c r="O510" s="757"/>
      <c r="P510" s="757"/>
      <c r="Q510" s="758"/>
      <c r="R510" s="759"/>
      <c r="S510" s="757"/>
      <c r="T510" s="757"/>
      <c r="U510" s="758"/>
      <c r="V510" s="759"/>
      <c r="W510" s="757"/>
      <c r="X510" s="757"/>
      <c r="Y510" s="757"/>
      <c r="Z510" s="758"/>
      <c r="AA510" s="759"/>
      <c r="AB510" s="757"/>
      <c r="AC510" s="757"/>
      <c r="AD510" s="758"/>
      <c r="AE510" s="759"/>
    </row>
    <row r="511" spans="1:31">
      <c r="A511" s="773"/>
      <c r="B511" s="135"/>
      <c r="C511" s="161"/>
      <c r="D511" s="162"/>
      <c r="E511" s="162"/>
      <c r="F511" s="163"/>
      <c r="G511" s="214"/>
      <c r="H511" s="165"/>
      <c r="I511" s="163"/>
      <c r="J511" s="163"/>
      <c r="K511" s="165"/>
      <c r="L511" s="905"/>
      <c r="M511" s="905"/>
      <c r="N511" s="757"/>
      <c r="O511" s="757"/>
      <c r="P511" s="757"/>
      <c r="Q511" s="758"/>
      <c r="R511" s="759"/>
      <c r="S511" s="757"/>
      <c r="T511" s="757"/>
      <c r="U511" s="758"/>
      <c r="V511" s="759"/>
      <c r="W511" s="757"/>
      <c r="X511" s="757"/>
      <c r="Y511" s="757"/>
      <c r="Z511" s="758"/>
      <c r="AA511" s="759"/>
      <c r="AB511" s="757"/>
      <c r="AC511" s="757"/>
      <c r="AD511" s="758"/>
      <c r="AE511" s="759"/>
    </row>
    <row r="512" spans="1:31">
      <c r="A512" s="773"/>
      <c r="B512" s="151"/>
      <c r="C512" s="166"/>
      <c r="D512" s="167"/>
      <c r="E512" s="167"/>
      <c r="F512" s="168"/>
      <c r="G512" s="215"/>
      <c r="H512" s="170"/>
      <c r="I512" s="168"/>
      <c r="J512" s="168"/>
      <c r="K512" s="170"/>
      <c r="L512" s="905"/>
      <c r="M512" s="905"/>
      <c r="N512" s="761"/>
      <c r="O512" s="761"/>
      <c r="P512" s="761"/>
      <c r="Q512" s="762"/>
      <c r="R512" s="763"/>
      <c r="S512" s="761"/>
      <c r="T512" s="761"/>
      <c r="U512" s="762"/>
      <c r="V512" s="763"/>
      <c r="W512" s="764"/>
      <c r="X512" s="761"/>
      <c r="Y512" s="761"/>
      <c r="Z512" s="762"/>
      <c r="AA512" s="763"/>
      <c r="AB512" s="761"/>
      <c r="AC512" s="761"/>
      <c r="AD512" s="762"/>
      <c r="AE512" s="763"/>
    </row>
    <row r="513" spans="1:31">
      <c r="A513" s="773"/>
      <c r="B513" s="135"/>
      <c r="C513" s="161"/>
      <c r="D513" s="162"/>
      <c r="E513" s="162"/>
      <c r="F513" s="163"/>
      <c r="G513" s="214"/>
      <c r="H513" s="165"/>
      <c r="I513" s="163"/>
      <c r="J513" s="163"/>
      <c r="K513" s="165"/>
      <c r="L513" s="905"/>
      <c r="M513" s="905"/>
      <c r="N513" s="811"/>
      <c r="O513" s="811"/>
      <c r="P513" s="812"/>
      <c r="Q513" s="812"/>
      <c r="R513" s="813"/>
      <c r="S513" s="813"/>
      <c r="T513" s="812"/>
      <c r="U513" s="814"/>
      <c r="V513" s="814"/>
      <c r="W513" s="811"/>
      <c r="X513" s="811"/>
      <c r="Y513" s="812"/>
      <c r="Z513" s="812"/>
      <c r="AA513" s="813"/>
      <c r="AB513" s="813"/>
      <c r="AC513" s="812"/>
      <c r="AD513" s="814"/>
      <c r="AE513" s="814"/>
    </row>
    <row r="514" spans="1:31">
      <c r="A514" s="773"/>
      <c r="B514" s="135"/>
      <c r="C514" s="161"/>
      <c r="D514" s="162"/>
      <c r="E514" s="162"/>
      <c r="F514" s="163"/>
      <c r="G514" s="214"/>
      <c r="H514" s="165"/>
      <c r="I514" s="163"/>
      <c r="J514" s="163"/>
      <c r="K514" s="161"/>
      <c r="L514" s="905"/>
      <c r="M514" s="905"/>
      <c r="N514" s="757"/>
      <c r="O514" s="757"/>
      <c r="P514" s="757"/>
      <c r="Q514" s="758"/>
      <c r="R514" s="759"/>
      <c r="S514" s="757"/>
      <c r="T514" s="757"/>
      <c r="U514" s="758"/>
      <c r="V514" s="759"/>
      <c r="W514" s="757"/>
      <c r="X514" s="757"/>
      <c r="Y514" s="757"/>
      <c r="Z514" s="758"/>
      <c r="AA514" s="759"/>
      <c r="AB514" s="757"/>
      <c r="AC514" s="757"/>
      <c r="AD514" s="758"/>
      <c r="AE514" s="759"/>
    </row>
    <row r="515" spans="1:31">
      <c r="A515" s="773"/>
      <c r="B515" s="151"/>
      <c r="C515" s="166"/>
      <c r="D515" s="167"/>
      <c r="E515" s="167"/>
      <c r="F515" s="168"/>
      <c r="G515" s="168"/>
      <c r="H515" s="170"/>
      <c r="I515" s="168"/>
      <c r="J515" s="168"/>
      <c r="K515" s="170"/>
      <c r="L515" s="905"/>
      <c r="M515" s="905"/>
      <c r="N515" s="761"/>
      <c r="O515" s="761"/>
      <c r="P515" s="761"/>
      <c r="Q515" s="762"/>
      <c r="R515" s="763"/>
      <c r="S515" s="761"/>
      <c r="T515" s="761"/>
      <c r="U515" s="762"/>
      <c r="V515" s="763"/>
      <c r="W515" s="764"/>
      <c r="X515" s="761"/>
      <c r="Y515" s="761"/>
      <c r="Z515" s="762"/>
      <c r="AA515" s="763"/>
      <c r="AB515" s="761"/>
      <c r="AC515" s="761"/>
      <c r="AD515" s="762"/>
      <c r="AE515" s="763"/>
    </row>
    <row r="516" spans="1:31">
      <c r="A516" s="773"/>
      <c r="B516" s="135"/>
      <c r="C516" s="161"/>
      <c r="D516" s="162"/>
      <c r="E516" s="162"/>
      <c r="F516" s="163"/>
      <c r="G516" s="214"/>
      <c r="H516" s="165"/>
      <c r="I516" s="163"/>
      <c r="J516" s="163"/>
      <c r="K516" s="165"/>
      <c r="L516" s="905"/>
      <c r="M516" s="905"/>
      <c r="N516" s="811"/>
      <c r="O516" s="811"/>
      <c r="P516" s="812"/>
      <c r="Q516" s="812"/>
      <c r="R516" s="813"/>
      <c r="S516" s="813"/>
      <c r="T516" s="812"/>
      <c r="U516" s="814"/>
      <c r="V516" s="814"/>
      <c r="W516" s="811"/>
      <c r="X516" s="811"/>
      <c r="Y516" s="812"/>
      <c r="Z516" s="812"/>
      <c r="AA516" s="813"/>
      <c r="AB516" s="813"/>
      <c r="AC516" s="812"/>
      <c r="AD516" s="814"/>
      <c r="AE516" s="814"/>
    </row>
    <row r="517" spans="1:31">
      <c r="A517" s="773"/>
      <c r="B517" s="135"/>
      <c r="C517" s="161"/>
      <c r="D517" s="162"/>
      <c r="E517" s="162"/>
      <c r="F517" s="163"/>
      <c r="G517" s="214"/>
      <c r="H517" s="165"/>
      <c r="I517" s="163"/>
      <c r="J517" s="163"/>
      <c r="K517" s="161"/>
      <c r="L517" s="905"/>
      <c r="M517" s="905"/>
      <c r="N517" s="757"/>
      <c r="O517" s="757"/>
      <c r="P517" s="757"/>
      <c r="Q517" s="758"/>
      <c r="R517" s="759"/>
      <c r="S517" s="757"/>
      <c r="T517" s="757"/>
      <c r="U517" s="758"/>
      <c r="V517" s="759"/>
      <c r="W517" s="757"/>
      <c r="X517" s="757"/>
      <c r="Y517" s="757"/>
      <c r="Z517" s="758"/>
      <c r="AA517" s="759"/>
      <c r="AB517" s="757"/>
      <c r="AC517" s="757"/>
      <c r="AD517" s="758"/>
      <c r="AE517" s="759"/>
    </row>
    <row r="518" spans="1:31">
      <c r="A518" s="773"/>
      <c r="B518" s="151"/>
      <c r="C518" s="166"/>
      <c r="D518" s="167"/>
      <c r="E518" s="167"/>
      <c r="F518" s="168"/>
      <c r="G518" s="215"/>
      <c r="H518" s="170"/>
      <c r="I518" s="168"/>
      <c r="J518" s="168"/>
      <c r="K518" s="170"/>
      <c r="L518" s="905"/>
      <c r="M518" s="905"/>
      <c r="N518" s="761"/>
      <c r="O518" s="761"/>
      <c r="P518" s="761"/>
      <c r="Q518" s="762"/>
      <c r="R518" s="763"/>
      <c r="S518" s="761"/>
      <c r="T518" s="761"/>
      <c r="U518" s="762"/>
      <c r="V518" s="763"/>
      <c r="W518" s="764"/>
      <c r="X518" s="761"/>
      <c r="Y518" s="761"/>
      <c r="Z518" s="762"/>
      <c r="AA518" s="763"/>
      <c r="AB518" s="761"/>
      <c r="AC518" s="761"/>
      <c r="AD518" s="762"/>
      <c r="AE518" s="763"/>
    </row>
    <row r="519" spans="1:31">
      <c r="A519" s="773"/>
      <c r="B519" s="135"/>
      <c r="C519" s="161"/>
      <c r="D519" s="162"/>
      <c r="E519" s="162"/>
      <c r="F519" s="163"/>
      <c r="G519" s="214"/>
      <c r="H519" s="165"/>
      <c r="I519" s="163"/>
      <c r="J519" s="163"/>
      <c r="K519" s="165"/>
      <c r="L519" s="905"/>
      <c r="M519" s="905"/>
      <c r="N519" s="811"/>
      <c r="O519" s="811"/>
      <c r="P519" s="812"/>
      <c r="Q519" s="812"/>
      <c r="R519" s="813"/>
      <c r="S519" s="813"/>
      <c r="T519" s="812"/>
      <c r="U519" s="814"/>
      <c r="V519" s="814"/>
      <c r="W519" s="811"/>
      <c r="X519" s="811"/>
      <c r="Y519" s="812"/>
      <c r="Z519" s="812"/>
      <c r="AA519" s="813"/>
      <c r="AB519" s="813"/>
      <c r="AC519" s="812"/>
      <c r="AD519" s="814"/>
      <c r="AE519" s="814"/>
    </row>
    <row r="520" spans="1:31">
      <c r="A520" s="773"/>
      <c r="B520" s="135"/>
      <c r="C520" s="161"/>
      <c r="D520" s="162"/>
      <c r="E520" s="162"/>
      <c r="F520" s="163"/>
      <c r="G520" s="214"/>
      <c r="H520" s="165"/>
      <c r="I520" s="163"/>
      <c r="J520" s="163"/>
      <c r="K520" s="161"/>
      <c r="L520" s="905"/>
      <c r="M520" s="905"/>
      <c r="N520" s="757"/>
      <c r="O520" s="757"/>
      <c r="P520" s="757"/>
      <c r="Q520" s="758"/>
      <c r="R520" s="759"/>
      <c r="S520" s="757"/>
      <c r="T520" s="757"/>
      <c r="U520" s="758"/>
      <c r="V520" s="759"/>
      <c r="W520" s="757"/>
      <c r="X520" s="757"/>
      <c r="Y520" s="757"/>
      <c r="Z520" s="758"/>
      <c r="AA520" s="759"/>
      <c r="AB520" s="757"/>
      <c r="AC520" s="757"/>
      <c r="AD520" s="758"/>
      <c r="AE520" s="759"/>
    </row>
    <row r="521" spans="1:31">
      <c r="A521" s="773"/>
      <c r="B521" s="151"/>
      <c r="C521" s="166"/>
      <c r="D521" s="167"/>
      <c r="E521" s="167"/>
      <c r="F521" s="168"/>
      <c r="G521" s="215"/>
      <c r="H521" s="170"/>
      <c r="I521" s="168"/>
      <c r="J521" s="168"/>
      <c r="K521" s="170"/>
      <c r="L521" s="905"/>
      <c r="M521" s="905"/>
      <c r="N521" s="761"/>
      <c r="O521" s="761"/>
      <c r="P521" s="761"/>
      <c r="Q521" s="762"/>
      <c r="R521" s="763"/>
      <c r="S521" s="761"/>
      <c r="T521" s="761"/>
      <c r="U521" s="762"/>
      <c r="V521" s="763"/>
      <c r="W521" s="764"/>
      <c r="X521" s="761"/>
      <c r="Y521" s="761"/>
      <c r="Z521" s="762"/>
      <c r="AA521" s="763"/>
      <c r="AB521" s="761"/>
      <c r="AC521" s="761"/>
      <c r="AD521" s="762"/>
      <c r="AE521" s="763"/>
    </row>
    <row r="522" spans="1:31">
      <c r="A522" s="773"/>
      <c r="B522" s="135"/>
      <c r="C522" s="161"/>
      <c r="D522" s="162"/>
      <c r="E522" s="162"/>
      <c r="F522" s="163"/>
      <c r="G522" s="214"/>
      <c r="H522" s="165"/>
      <c r="I522" s="163"/>
      <c r="J522" s="163"/>
      <c r="K522" s="165"/>
      <c r="L522" s="905"/>
      <c r="M522" s="905"/>
      <c r="N522" s="811"/>
      <c r="O522" s="811"/>
      <c r="P522" s="812"/>
      <c r="Q522" s="812"/>
      <c r="R522" s="813"/>
      <c r="S522" s="813"/>
      <c r="T522" s="812"/>
      <c r="U522" s="814"/>
      <c r="V522" s="814"/>
      <c r="W522" s="811"/>
      <c r="X522" s="811"/>
      <c r="Y522" s="812"/>
      <c r="Z522" s="812"/>
      <c r="AA522" s="813"/>
      <c r="AB522" s="813"/>
      <c r="AC522" s="812"/>
      <c r="AD522" s="814"/>
      <c r="AE522" s="814"/>
    </row>
    <row r="523" spans="1:31">
      <c r="A523" s="773"/>
      <c r="B523" s="135"/>
      <c r="C523" s="161"/>
      <c r="D523" s="162"/>
      <c r="E523" s="162"/>
      <c r="F523" s="163"/>
      <c r="G523" s="214"/>
      <c r="H523" s="165"/>
      <c r="I523" s="163"/>
      <c r="J523" s="163"/>
      <c r="K523" s="161"/>
      <c r="L523" s="905"/>
      <c r="M523" s="905"/>
      <c r="N523" s="757"/>
      <c r="O523" s="757"/>
      <c r="P523" s="757"/>
      <c r="Q523" s="758"/>
      <c r="R523" s="759"/>
      <c r="S523" s="757"/>
      <c r="T523" s="757"/>
      <c r="U523" s="758"/>
      <c r="V523" s="759"/>
      <c r="W523" s="757"/>
      <c r="X523" s="757"/>
      <c r="Y523" s="757"/>
      <c r="Z523" s="758"/>
      <c r="AA523" s="759"/>
      <c r="AB523" s="757"/>
      <c r="AC523" s="757"/>
      <c r="AD523" s="758"/>
      <c r="AE523" s="759"/>
    </row>
    <row r="524" spans="1:31">
      <c r="A524" s="773"/>
      <c r="B524" s="151"/>
      <c r="C524" s="166"/>
      <c r="D524" s="167"/>
      <c r="E524" s="167"/>
      <c r="F524" s="168"/>
      <c r="G524" s="215"/>
      <c r="H524" s="170"/>
      <c r="I524" s="168"/>
      <c r="J524" s="168"/>
      <c r="K524" s="170"/>
      <c r="L524" s="905"/>
      <c r="M524" s="905"/>
      <c r="N524" s="761"/>
      <c r="O524" s="761"/>
      <c r="P524" s="761"/>
      <c r="Q524" s="762"/>
      <c r="R524" s="763"/>
      <c r="S524" s="761"/>
      <c r="T524" s="761"/>
      <c r="U524" s="762"/>
      <c r="V524" s="763"/>
      <c r="W524" s="764"/>
      <c r="X524" s="761"/>
      <c r="Y524" s="761"/>
      <c r="Z524" s="762"/>
      <c r="AA524" s="763"/>
      <c r="AB524" s="761"/>
      <c r="AC524" s="761"/>
      <c r="AD524" s="762"/>
      <c r="AE524" s="763"/>
    </row>
    <row r="525" spans="1:31">
      <c r="A525" s="773"/>
      <c r="B525" s="135"/>
      <c r="C525" s="161"/>
      <c r="D525" s="162"/>
      <c r="E525" s="162"/>
      <c r="F525" s="163"/>
      <c r="G525" s="214"/>
      <c r="H525" s="165"/>
      <c r="I525" s="163"/>
      <c r="J525" s="163"/>
      <c r="K525" s="165"/>
      <c r="L525" s="905"/>
      <c r="M525" s="905"/>
      <c r="N525" s="811"/>
      <c r="O525" s="811"/>
      <c r="P525" s="812"/>
      <c r="Q525" s="812"/>
      <c r="R525" s="813"/>
      <c r="S525" s="813"/>
      <c r="T525" s="812"/>
      <c r="U525" s="814"/>
      <c r="V525" s="814"/>
      <c r="W525" s="811"/>
      <c r="X525" s="811"/>
      <c r="Y525" s="812"/>
      <c r="Z525" s="812"/>
      <c r="AA525" s="813"/>
      <c r="AB525" s="813"/>
      <c r="AC525" s="812"/>
      <c r="AD525" s="814"/>
      <c r="AE525" s="814"/>
    </row>
    <row r="526" spans="1:31">
      <c r="A526" s="773"/>
      <c r="B526" s="135"/>
      <c r="C526" s="161"/>
      <c r="D526" s="162"/>
      <c r="E526" s="162"/>
      <c r="F526" s="163"/>
      <c r="G526" s="214"/>
      <c r="H526" s="165"/>
      <c r="I526" s="163"/>
      <c r="J526" s="163"/>
      <c r="K526" s="165"/>
      <c r="L526" s="905"/>
      <c r="M526" s="905"/>
      <c r="N526" s="757"/>
      <c r="O526" s="757"/>
      <c r="P526" s="757"/>
      <c r="Q526" s="758"/>
      <c r="R526" s="759"/>
      <c r="S526" s="757"/>
      <c r="T526" s="757"/>
      <c r="U526" s="758"/>
      <c r="V526" s="759"/>
      <c r="W526" s="757"/>
      <c r="X526" s="757"/>
      <c r="Y526" s="757"/>
      <c r="Z526" s="758"/>
      <c r="AA526" s="759"/>
      <c r="AB526" s="757"/>
      <c r="AC526" s="757"/>
      <c r="AD526" s="758"/>
      <c r="AE526" s="759"/>
    </row>
    <row r="527" spans="1:31">
      <c r="A527" s="773"/>
      <c r="B527" s="151"/>
      <c r="C527" s="166"/>
      <c r="D527" s="167"/>
      <c r="E527" s="167"/>
      <c r="F527" s="168"/>
      <c r="G527" s="215"/>
      <c r="H527" s="170"/>
      <c r="I527" s="168"/>
      <c r="J527" s="168"/>
      <c r="K527" s="170"/>
      <c r="L527" s="905"/>
      <c r="M527" s="905"/>
      <c r="N527" s="761"/>
      <c r="O527" s="761"/>
      <c r="P527" s="761"/>
      <c r="Q527" s="762"/>
      <c r="R527" s="763"/>
      <c r="S527" s="761"/>
      <c r="T527" s="761"/>
      <c r="U527" s="762"/>
      <c r="V527" s="763"/>
      <c r="W527" s="764"/>
      <c r="X527" s="761"/>
      <c r="Y527" s="761"/>
      <c r="Z527" s="762"/>
      <c r="AA527" s="763"/>
      <c r="AB527" s="761"/>
      <c r="AC527" s="761"/>
      <c r="AD527" s="762"/>
      <c r="AE527" s="763"/>
    </row>
    <row r="528" spans="1:31">
      <c r="A528" s="773"/>
      <c r="B528" s="135"/>
      <c r="C528" s="161"/>
      <c r="D528" s="162"/>
      <c r="E528" s="162"/>
      <c r="F528" s="163"/>
      <c r="G528" s="214"/>
      <c r="H528" s="165"/>
      <c r="I528" s="163"/>
      <c r="J528" s="163"/>
      <c r="K528" s="165"/>
      <c r="L528" s="905"/>
      <c r="M528" s="905"/>
      <c r="N528" s="811"/>
      <c r="O528" s="811"/>
      <c r="P528" s="812"/>
      <c r="Q528" s="812"/>
      <c r="R528" s="813"/>
      <c r="S528" s="813"/>
      <c r="T528" s="812"/>
      <c r="U528" s="814"/>
      <c r="V528" s="814"/>
      <c r="W528" s="811"/>
      <c r="X528" s="811"/>
      <c r="Y528" s="812"/>
      <c r="Z528" s="812"/>
      <c r="AA528" s="813"/>
      <c r="AB528" s="813"/>
      <c r="AC528" s="812"/>
      <c r="AD528" s="814"/>
      <c r="AE528" s="814"/>
    </row>
    <row r="529" spans="1:31">
      <c r="A529" s="773"/>
      <c r="B529" s="135"/>
      <c r="C529" s="161"/>
      <c r="D529" s="162"/>
      <c r="E529" s="162"/>
      <c r="F529" s="163"/>
      <c r="G529" s="214"/>
      <c r="H529" s="165"/>
      <c r="I529" s="163"/>
      <c r="J529" s="163"/>
      <c r="K529" s="161"/>
      <c r="L529" s="905"/>
      <c r="M529" s="905"/>
      <c r="N529" s="757"/>
      <c r="O529" s="757"/>
      <c r="P529" s="757"/>
      <c r="Q529" s="758"/>
      <c r="R529" s="759"/>
      <c r="S529" s="757"/>
      <c r="T529" s="757"/>
      <c r="U529" s="758"/>
      <c r="V529" s="759"/>
      <c r="W529" s="757"/>
      <c r="X529" s="757"/>
      <c r="Y529" s="757"/>
      <c r="Z529" s="758"/>
      <c r="AA529" s="759"/>
      <c r="AB529" s="757"/>
      <c r="AC529" s="757"/>
      <c r="AD529" s="758"/>
      <c r="AE529" s="759"/>
    </row>
    <row r="530" spans="1:31">
      <c r="A530" s="773"/>
      <c r="B530" s="151"/>
      <c r="C530" s="166"/>
      <c r="D530" s="167"/>
      <c r="E530" s="167"/>
      <c r="F530" s="168"/>
      <c r="G530" s="215"/>
      <c r="H530" s="170"/>
      <c r="I530" s="168"/>
      <c r="J530" s="168"/>
      <c r="K530" s="170"/>
      <c r="L530" s="905"/>
      <c r="M530" s="905"/>
      <c r="N530" s="761"/>
      <c r="O530" s="761"/>
      <c r="P530" s="761"/>
      <c r="Q530" s="762"/>
      <c r="R530" s="763"/>
      <c r="S530" s="761"/>
      <c r="T530" s="761"/>
      <c r="U530" s="762"/>
      <c r="V530" s="763"/>
      <c r="W530" s="764"/>
      <c r="X530" s="761"/>
      <c r="Y530" s="761"/>
      <c r="Z530" s="762"/>
      <c r="AA530" s="763"/>
      <c r="AB530" s="761"/>
      <c r="AC530" s="761"/>
      <c r="AD530" s="762"/>
      <c r="AE530" s="763"/>
    </row>
    <row r="531" spans="1:31">
      <c r="A531" s="773"/>
      <c r="B531" s="135"/>
      <c r="C531" s="161"/>
      <c r="D531" s="162"/>
      <c r="E531" s="162"/>
      <c r="F531" s="163"/>
      <c r="G531" s="214"/>
      <c r="H531" s="165"/>
      <c r="I531" s="163"/>
      <c r="J531" s="163"/>
      <c r="K531" s="161"/>
      <c r="L531" s="905"/>
      <c r="M531" s="905"/>
      <c r="N531" s="811"/>
      <c r="O531" s="811"/>
      <c r="P531" s="812"/>
      <c r="Q531" s="812"/>
      <c r="R531" s="813"/>
      <c r="S531" s="813"/>
      <c r="T531" s="812"/>
      <c r="U531" s="814"/>
      <c r="V531" s="814"/>
      <c r="W531" s="811"/>
      <c r="X531" s="811"/>
      <c r="Y531" s="812"/>
      <c r="Z531" s="812"/>
      <c r="AA531" s="813"/>
      <c r="AB531" s="813"/>
      <c r="AC531" s="812"/>
      <c r="AD531" s="814"/>
      <c r="AE531" s="814"/>
    </row>
    <row r="532" spans="1:31">
      <c r="A532" s="773"/>
      <c r="B532" s="135"/>
      <c r="C532" s="161"/>
      <c r="D532" s="162"/>
      <c r="E532" s="162"/>
      <c r="F532" s="163"/>
      <c r="G532" s="214"/>
      <c r="H532" s="165"/>
      <c r="I532" s="163"/>
      <c r="J532" s="163"/>
      <c r="K532" s="161"/>
      <c r="L532" s="905"/>
      <c r="M532" s="905"/>
      <c r="N532" s="757"/>
      <c r="O532" s="757"/>
      <c r="P532" s="757"/>
      <c r="Q532" s="758"/>
      <c r="R532" s="759"/>
      <c r="S532" s="757"/>
      <c r="T532" s="757"/>
      <c r="U532" s="758"/>
      <c r="V532" s="759"/>
      <c r="W532" s="757"/>
      <c r="X532" s="757"/>
      <c r="Y532" s="757"/>
      <c r="Z532" s="758"/>
      <c r="AA532" s="759"/>
      <c r="AB532" s="757"/>
      <c r="AC532" s="757"/>
      <c r="AD532" s="758"/>
      <c r="AE532" s="759"/>
    </row>
    <row r="533" spans="1:31">
      <c r="A533" s="773"/>
      <c r="B533" s="151"/>
      <c r="C533" s="166"/>
      <c r="D533" s="167"/>
      <c r="E533" s="167"/>
      <c r="F533" s="168"/>
      <c r="G533" s="215"/>
      <c r="H533" s="170"/>
      <c r="I533" s="168"/>
      <c r="J533" s="168"/>
      <c r="K533" s="166"/>
      <c r="L533" s="905"/>
      <c r="M533" s="905"/>
      <c r="N533" s="761"/>
      <c r="O533" s="761"/>
      <c r="P533" s="761"/>
      <c r="Q533" s="762"/>
      <c r="R533" s="763"/>
      <c r="S533" s="761"/>
      <c r="T533" s="761"/>
      <c r="U533" s="762"/>
      <c r="V533" s="763"/>
      <c r="W533" s="764"/>
      <c r="X533" s="761"/>
      <c r="Y533" s="761"/>
      <c r="Z533" s="762"/>
      <c r="AA533" s="763"/>
      <c r="AB533" s="761"/>
      <c r="AC533" s="761"/>
      <c r="AD533" s="762"/>
      <c r="AE533" s="763"/>
    </row>
    <row r="534" spans="1:31">
      <c r="A534" s="773"/>
      <c r="B534" s="135"/>
      <c r="C534" s="161"/>
      <c r="D534" s="162"/>
      <c r="E534" s="162"/>
      <c r="F534" s="163"/>
      <c r="G534" s="214"/>
      <c r="H534" s="165"/>
      <c r="I534" s="163"/>
      <c r="J534" s="163"/>
      <c r="K534" s="165"/>
      <c r="L534" s="905"/>
      <c r="M534" s="905"/>
      <c r="N534" s="811"/>
      <c r="O534" s="811"/>
      <c r="P534" s="812"/>
      <c r="Q534" s="812"/>
      <c r="R534" s="813"/>
      <c r="S534" s="813"/>
      <c r="T534" s="812"/>
      <c r="U534" s="814"/>
      <c r="V534" s="814"/>
      <c r="W534" s="811"/>
      <c r="X534" s="811"/>
      <c r="Y534" s="812"/>
      <c r="Z534" s="812"/>
      <c r="AA534" s="813"/>
      <c r="AB534" s="813"/>
      <c r="AC534" s="812"/>
      <c r="AD534" s="814"/>
      <c r="AE534" s="814"/>
    </row>
    <row r="535" spans="1:31">
      <c r="A535" s="773"/>
      <c r="B535" s="135"/>
      <c r="C535" s="161"/>
      <c r="D535" s="162"/>
      <c r="E535" s="162"/>
      <c r="F535" s="163"/>
      <c r="G535" s="214"/>
      <c r="H535" s="165"/>
      <c r="I535" s="163"/>
      <c r="J535" s="163"/>
      <c r="K535" s="165"/>
      <c r="L535" s="905"/>
      <c r="M535" s="905"/>
      <c r="N535" s="757"/>
      <c r="O535" s="757"/>
      <c r="P535" s="757"/>
      <c r="Q535" s="758"/>
      <c r="R535" s="759"/>
      <c r="S535" s="757"/>
      <c r="T535" s="757"/>
      <c r="U535" s="758"/>
      <c r="V535" s="759"/>
      <c r="W535" s="757"/>
      <c r="X535" s="757"/>
      <c r="Y535" s="757"/>
      <c r="Z535" s="758"/>
      <c r="AA535" s="759"/>
      <c r="AB535" s="757"/>
      <c r="AC535" s="757"/>
      <c r="AD535" s="758"/>
      <c r="AE535" s="759"/>
    </row>
    <row r="536" spans="1:31">
      <c r="A536" s="838"/>
      <c r="B536" s="151"/>
      <c r="C536" s="166"/>
      <c r="D536" s="167"/>
      <c r="E536" s="167"/>
      <c r="F536" s="168"/>
      <c r="G536" s="215"/>
      <c r="H536" s="170"/>
      <c r="I536" s="168"/>
      <c r="J536" s="168"/>
      <c r="K536" s="170"/>
      <c r="L536" s="905"/>
      <c r="M536" s="905"/>
      <c r="N536" s="761"/>
      <c r="O536" s="761"/>
      <c r="P536" s="761"/>
      <c r="Q536" s="762"/>
      <c r="R536" s="763"/>
      <c r="S536" s="761"/>
      <c r="T536" s="761"/>
      <c r="U536" s="762"/>
      <c r="V536" s="763"/>
      <c r="W536" s="764"/>
      <c r="X536" s="761"/>
      <c r="Y536" s="761"/>
      <c r="Z536" s="762"/>
      <c r="AA536" s="763"/>
      <c r="AB536" s="761"/>
      <c r="AC536" s="761"/>
      <c r="AD536" s="762"/>
      <c r="AE536" s="763"/>
    </row>
    <row r="537" spans="1:31">
      <c r="A537" s="851"/>
      <c r="B537" s="831"/>
      <c r="C537" s="832"/>
      <c r="D537" s="850"/>
      <c r="E537" s="850"/>
      <c r="F537" s="833"/>
      <c r="G537" s="214"/>
      <c r="H537" s="834"/>
      <c r="I537" s="833"/>
      <c r="J537" s="163"/>
      <c r="K537" s="834"/>
      <c r="L537" s="905"/>
      <c r="M537" s="905"/>
      <c r="N537" s="901"/>
      <c r="O537" s="793"/>
      <c r="P537" s="794"/>
      <c r="Q537" s="794"/>
      <c r="R537" s="795"/>
      <c r="S537" s="795"/>
      <c r="T537" s="794"/>
      <c r="U537" s="796"/>
      <c r="V537" s="796"/>
      <c r="W537" s="792"/>
      <c r="X537" s="793"/>
      <c r="Y537" s="794"/>
      <c r="Z537" s="794"/>
      <c r="AA537" s="795"/>
      <c r="AB537" s="795"/>
      <c r="AC537" s="794"/>
      <c r="AD537" s="796"/>
      <c r="AE537" s="796"/>
    </row>
    <row r="538" spans="1:31">
      <c r="A538" s="773"/>
      <c r="B538" s="135"/>
      <c r="C538" s="161"/>
      <c r="D538" s="162"/>
      <c r="E538" s="162"/>
      <c r="F538" s="163"/>
      <c r="G538" s="214"/>
      <c r="H538" s="165"/>
      <c r="I538" s="163"/>
      <c r="J538" s="163"/>
      <c r="K538" s="165"/>
      <c r="L538" s="905"/>
      <c r="M538" s="905"/>
      <c r="N538" s="798"/>
      <c r="O538" s="798"/>
      <c r="P538" s="799"/>
      <c r="Q538" s="799"/>
      <c r="R538" s="800"/>
      <c r="S538" s="800"/>
      <c r="T538" s="799"/>
      <c r="U538" s="801"/>
      <c r="V538" s="801"/>
      <c r="W538" s="797"/>
      <c r="X538" s="798"/>
      <c r="Y538" s="799"/>
      <c r="Z538" s="799"/>
      <c r="AA538" s="800"/>
      <c r="AB538" s="800"/>
      <c r="AC538" s="799"/>
      <c r="AD538" s="801"/>
      <c r="AE538" s="801"/>
    </row>
    <row r="539" spans="1:31">
      <c r="A539" s="773"/>
      <c r="B539" s="135"/>
      <c r="C539" s="161"/>
      <c r="D539" s="162"/>
      <c r="E539" s="162"/>
      <c r="F539" s="163"/>
      <c r="G539" s="214"/>
      <c r="H539" s="165"/>
      <c r="I539" s="163"/>
      <c r="J539" s="163"/>
      <c r="K539" s="165"/>
      <c r="L539" s="905"/>
      <c r="M539" s="905"/>
      <c r="N539" s="798"/>
      <c r="O539" s="798"/>
      <c r="P539" s="799"/>
      <c r="Q539" s="799"/>
      <c r="R539" s="800"/>
      <c r="S539" s="800"/>
      <c r="T539" s="799"/>
      <c r="U539" s="801"/>
      <c r="V539" s="801"/>
      <c r="W539" s="797"/>
      <c r="X539" s="798"/>
      <c r="Y539" s="799"/>
      <c r="Z539" s="799"/>
      <c r="AA539" s="800"/>
      <c r="AB539" s="800"/>
      <c r="AC539" s="799"/>
      <c r="AD539" s="801"/>
      <c r="AE539" s="801"/>
    </row>
    <row r="540" spans="1:31">
      <c r="A540" s="773"/>
      <c r="B540" s="135"/>
      <c r="C540" s="161"/>
      <c r="D540" s="162"/>
      <c r="E540" s="162"/>
      <c r="F540" s="163"/>
      <c r="G540" s="214"/>
      <c r="H540" s="165"/>
      <c r="I540" s="163"/>
      <c r="J540" s="163"/>
      <c r="K540" s="165"/>
      <c r="L540" s="905"/>
      <c r="M540" s="905"/>
      <c r="N540" s="798"/>
      <c r="O540" s="798"/>
      <c r="P540" s="799"/>
      <c r="Q540" s="799"/>
      <c r="R540" s="800"/>
      <c r="S540" s="800"/>
      <c r="T540" s="799"/>
      <c r="U540" s="801"/>
      <c r="V540" s="801"/>
      <c r="W540" s="797"/>
      <c r="X540" s="798"/>
      <c r="Y540" s="799"/>
      <c r="Z540" s="799"/>
      <c r="AA540" s="800"/>
      <c r="AB540" s="800"/>
      <c r="AC540" s="799"/>
      <c r="AD540" s="801"/>
      <c r="AE540" s="801"/>
    </row>
    <row r="541" spans="1:31">
      <c r="A541" s="773"/>
      <c r="B541" s="135"/>
      <c r="C541" s="161"/>
      <c r="D541" s="162"/>
      <c r="E541" s="162"/>
      <c r="F541" s="163"/>
      <c r="G541" s="214"/>
      <c r="H541" s="165"/>
      <c r="I541" s="163"/>
      <c r="J541" s="163"/>
      <c r="K541" s="165"/>
      <c r="L541" s="905"/>
      <c r="M541" s="905"/>
      <c r="N541" s="798"/>
      <c r="O541" s="798"/>
      <c r="P541" s="799"/>
      <c r="Q541" s="799"/>
      <c r="R541" s="800"/>
      <c r="S541" s="800"/>
      <c r="T541" s="799"/>
      <c r="U541" s="801"/>
      <c r="V541" s="801"/>
      <c r="W541" s="797"/>
      <c r="X541" s="798"/>
      <c r="Y541" s="799"/>
      <c r="Z541" s="799"/>
      <c r="AA541" s="800"/>
      <c r="AB541" s="800"/>
      <c r="AC541" s="799"/>
      <c r="AD541" s="801"/>
      <c r="AE541" s="801"/>
    </row>
    <row r="542" spans="1:31">
      <c r="A542" s="773"/>
      <c r="B542" s="151"/>
      <c r="C542" s="166"/>
      <c r="D542" s="167"/>
      <c r="E542" s="167"/>
      <c r="F542" s="168"/>
      <c r="G542" s="215"/>
      <c r="H542" s="170"/>
      <c r="I542" s="168"/>
      <c r="J542" s="168"/>
      <c r="K542" s="170"/>
      <c r="L542" s="905"/>
      <c r="M542" s="905"/>
      <c r="N542" s="803"/>
      <c r="O542" s="803"/>
      <c r="P542" s="804"/>
      <c r="Q542" s="804"/>
      <c r="R542" s="805"/>
      <c r="S542" s="805"/>
      <c r="T542" s="804"/>
      <c r="U542" s="806"/>
      <c r="V542" s="806"/>
      <c r="W542" s="802"/>
      <c r="X542" s="803"/>
      <c r="Y542" s="804"/>
      <c r="Z542" s="804"/>
      <c r="AA542" s="805"/>
      <c r="AB542" s="805"/>
      <c r="AC542" s="804"/>
      <c r="AD542" s="806"/>
      <c r="AE542" s="806"/>
    </row>
    <row r="543" spans="1:31">
      <c r="A543" s="773"/>
      <c r="B543" s="135"/>
      <c r="C543" s="161"/>
      <c r="D543" s="162"/>
      <c r="E543" s="162"/>
      <c r="F543" s="163"/>
      <c r="G543" s="214"/>
      <c r="H543" s="165"/>
      <c r="I543" s="163"/>
      <c r="J543" s="163"/>
      <c r="K543" s="165"/>
      <c r="L543" s="905"/>
      <c r="M543" s="905"/>
      <c r="N543" s="902"/>
      <c r="O543" s="730"/>
      <c r="P543" s="730"/>
      <c r="Q543" s="730"/>
      <c r="R543" s="807"/>
      <c r="S543" s="730"/>
      <c r="T543" s="730"/>
      <c r="U543" s="730"/>
      <c r="V543" s="807"/>
      <c r="W543" s="731"/>
      <c r="X543" s="730"/>
      <c r="Y543" s="730"/>
      <c r="Z543" s="730"/>
      <c r="AA543" s="807"/>
      <c r="AB543" s="730"/>
      <c r="AC543" s="730"/>
      <c r="AD543" s="730"/>
      <c r="AE543" s="807"/>
    </row>
    <row r="544" spans="1:31">
      <c r="A544" s="773"/>
      <c r="B544" s="135"/>
      <c r="C544" s="161"/>
      <c r="D544" s="162"/>
      <c r="E544" s="162"/>
      <c r="F544" s="163"/>
      <c r="G544" s="214"/>
      <c r="H544" s="165"/>
      <c r="I544" s="163"/>
      <c r="J544" s="163"/>
      <c r="K544" s="165"/>
      <c r="L544" s="905"/>
      <c r="M544" s="905"/>
      <c r="N544" s="844"/>
      <c r="O544" s="844"/>
      <c r="P544" s="28"/>
      <c r="Q544" s="28"/>
      <c r="R544" s="808"/>
      <c r="S544" s="28"/>
      <c r="T544" s="28"/>
      <c r="U544" s="28"/>
      <c r="V544" s="808"/>
      <c r="W544" s="797"/>
      <c r="X544" s="844"/>
      <c r="Y544" s="28"/>
      <c r="Z544" s="28"/>
      <c r="AA544" s="808"/>
      <c r="AB544" s="28"/>
      <c r="AC544" s="28"/>
      <c r="AD544" s="28"/>
      <c r="AE544" s="808"/>
    </row>
    <row r="545" spans="1:31">
      <c r="A545" s="773"/>
      <c r="B545" s="135"/>
      <c r="C545" s="161"/>
      <c r="D545" s="162"/>
      <c r="E545" s="162"/>
      <c r="F545" s="163"/>
      <c r="G545" s="214"/>
      <c r="H545" s="165"/>
      <c r="I545" s="163"/>
      <c r="J545" s="163"/>
      <c r="K545" s="165"/>
      <c r="L545" s="905"/>
      <c r="M545" s="905"/>
      <c r="N545" s="798"/>
      <c r="O545" s="798"/>
      <c r="P545" s="798"/>
      <c r="Q545" s="809"/>
      <c r="R545" s="810"/>
      <c r="S545" s="798"/>
      <c r="T545" s="798"/>
      <c r="U545" s="809"/>
      <c r="V545" s="810"/>
      <c r="W545" s="797"/>
      <c r="X545" s="798"/>
      <c r="Y545" s="798"/>
      <c r="Z545" s="809"/>
      <c r="AA545" s="810"/>
      <c r="AB545" s="798"/>
      <c r="AC545" s="798"/>
      <c r="AD545" s="809"/>
      <c r="AE545" s="810"/>
    </row>
    <row r="546" spans="1:31">
      <c r="A546" s="773"/>
      <c r="B546" s="135"/>
      <c r="C546" s="161"/>
      <c r="D546" s="162"/>
      <c r="E546" s="162"/>
      <c r="F546" s="163"/>
      <c r="G546" s="214"/>
      <c r="H546" s="165"/>
      <c r="I546" s="163"/>
      <c r="J546" s="163"/>
      <c r="K546" s="165"/>
      <c r="L546" s="905"/>
      <c r="M546" s="905"/>
      <c r="N546" s="757"/>
      <c r="O546" s="757"/>
      <c r="P546" s="757"/>
      <c r="Q546" s="758"/>
      <c r="R546" s="759"/>
      <c r="S546" s="757"/>
      <c r="T546" s="757"/>
      <c r="U546" s="758"/>
      <c r="V546" s="759"/>
      <c r="W546" s="757"/>
      <c r="X546" s="757"/>
      <c r="Y546" s="757"/>
      <c r="Z546" s="758"/>
      <c r="AA546" s="759"/>
      <c r="AB546" s="757"/>
      <c r="AC546" s="757"/>
      <c r="AD546" s="758"/>
      <c r="AE546" s="759"/>
    </row>
    <row r="547" spans="1:31">
      <c r="A547" s="773"/>
      <c r="B547" s="135"/>
      <c r="C547" s="161"/>
      <c r="D547" s="162"/>
      <c r="E547" s="162"/>
      <c r="F547" s="163"/>
      <c r="G547" s="214"/>
      <c r="H547" s="165"/>
      <c r="I547" s="163"/>
      <c r="J547" s="163"/>
      <c r="K547" s="165"/>
      <c r="L547" s="905"/>
      <c r="M547" s="905"/>
      <c r="N547" s="757"/>
      <c r="O547" s="757"/>
      <c r="P547" s="757"/>
      <c r="Q547" s="758"/>
      <c r="R547" s="759"/>
      <c r="S547" s="757"/>
      <c r="T547" s="757"/>
      <c r="U547" s="758"/>
      <c r="V547" s="759"/>
      <c r="W547" s="757"/>
      <c r="X547" s="757"/>
      <c r="Y547" s="757"/>
      <c r="Z547" s="758"/>
      <c r="AA547" s="759"/>
      <c r="AB547" s="757"/>
      <c r="AC547" s="757"/>
      <c r="AD547" s="758"/>
      <c r="AE547" s="759"/>
    </row>
    <row r="548" spans="1:31">
      <c r="A548" s="773"/>
      <c r="B548" s="135"/>
      <c r="C548" s="161"/>
      <c r="D548" s="162"/>
      <c r="E548" s="162"/>
      <c r="F548" s="163"/>
      <c r="G548" s="214"/>
      <c r="H548" s="165"/>
      <c r="I548" s="163"/>
      <c r="J548" s="163"/>
      <c r="K548" s="165"/>
      <c r="L548" s="905"/>
      <c r="M548" s="905"/>
      <c r="N548" s="757"/>
      <c r="O548" s="757"/>
      <c r="P548" s="757"/>
      <c r="Q548" s="758"/>
      <c r="R548" s="759"/>
      <c r="S548" s="757"/>
      <c r="T548" s="757"/>
      <c r="U548" s="758"/>
      <c r="V548" s="759"/>
      <c r="W548" s="757"/>
      <c r="X548" s="757"/>
      <c r="Y548" s="757"/>
      <c r="Z548" s="758"/>
      <c r="AA548" s="759"/>
      <c r="AB548" s="757"/>
      <c r="AC548" s="757"/>
      <c r="AD548" s="758"/>
      <c r="AE548" s="759"/>
    </row>
    <row r="549" spans="1:31">
      <c r="A549" s="773"/>
      <c r="B549" s="135"/>
      <c r="C549" s="161"/>
      <c r="D549" s="162"/>
      <c r="E549" s="162"/>
      <c r="F549" s="163"/>
      <c r="G549" s="214"/>
      <c r="H549" s="165"/>
      <c r="I549" s="163"/>
      <c r="J549" s="163"/>
      <c r="K549" s="165"/>
      <c r="L549" s="905"/>
      <c r="M549" s="905"/>
      <c r="N549" s="757"/>
      <c r="O549" s="757"/>
      <c r="P549" s="757"/>
      <c r="Q549" s="758"/>
      <c r="R549" s="759"/>
      <c r="S549" s="757"/>
      <c r="T549" s="757"/>
      <c r="U549" s="758"/>
      <c r="V549" s="759"/>
      <c r="W549" s="757"/>
      <c r="X549" s="757"/>
      <c r="Y549" s="757"/>
      <c r="Z549" s="758"/>
      <c r="AA549" s="759"/>
      <c r="AB549" s="757"/>
      <c r="AC549" s="757"/>
      <c r="AD549" s="758"/>
      <c r="AE549" s="759"/>
    </row>
    <row r="550" spans="1:31">
      <c r="A550" s="773"/>
      <c r="B550" s="151"/>
      <c r="C550" s="166"/>
      <c r="D550" s="167"/>
      <c r="E550" s="167"/>
      <c r="F550" s="168"/>
      <c r="G550" s="215"/>
      <c r="H550" s="170"/>
      <c r="I550" s="168"/>
      <c r="J550" s="168"/>
      <c r="K550" s="170"/>
      <c r="L550" s="905"/>
      <c r="M550" s="905"/>
      <c r="N550" s="761"/>
      <c r="O550" s="761"/>
      <c r="P550" s="761"/>
      <c r="Q550" s="762"/>
      <c r="R550" s="763"/>
      <c r="S550" s="761"/>
      <c r="T550" s="761"/>
      <c r="U550" s="762"/>
      <c r="V550" s="763"/>
      <c r="W550" s="764"/>
      <c r="X550" s="761"/>
      <c r="Y550" s="761"/>
      <c r="Z550" s="762"/>
      <c r="AA550" s="763"/>
      <c r="AB550" s="761"/>
      <c r="AC550" s="761"/>
      <c r="AD550" s="762"/>
      <c r="AE550" s="763"/>
    </row>
    <row r="551" spans="1:31">
      <c r="A551" s="773"/>
      <c r="B551" s="135"/>
      <c r="C551" s="161"/>
      <c r="D551" s="162"/>
      <c r="E551" s="162"/>
      <c r="F551" s="163"/>
      <c r="G551" s="214"/>
      <c r="H551" s="165"/>
      <c r="I551" s="163"/>
      <c r="J551" s="163"/>
      <c r="K551" s="165"/>
      <c r="L551" s="905"/>
      <c r="M551" s="905"/>
      <c r="N551" s="811"/>
      <c r="O551" s="811"/>
      <c r="P551" s="812"/>
      <c r="Q551" s="812"/>
      <c r="R551" s="813"/>
      <c r="S551" s="813"/>
      <c r="T551" s="812"/>
      <c r="U551" s="814"/>
      <c r="V551" s="814"/>
      <c r="W551" s="811"/>
      <c r="X551" s="811"/>
      <c r="Y551" s="812"/>
      <c r="Z551" s="812"/>
      <c r="AA551" s="813"/>
      <c r="AB551" s="813"/>
      <c r="AC551" s="812"/>
      <c r="AD551" s="814"/>
      <c r="AE551" s="814"/>
    </row>
    <row r="552" spans="1:31">
      <c r="A552" s="773"/>
      <c r="B552" s="135"/>
      <c r="C552" s="161"/>
      <c r="D552" s="162"/>
      <c r="E552" s="162"/>
      <c r="F552" s="163"/>
      <c r="G552" s="214"/>
      <c r="H552" s="165"/>
      <c r="I552" s="163"/>
      <c r="J552" s="163"/>
      <c r="K552" s="161"/>
      <c r="L552" s="905"/>
      <c r="M552" s="905"/>
      <c r="N552" s="757"/>
      <c r="O552" s="757"/>
      <c r="P552" s="757"/>
      <c r="Q552" s="758"/>
      <c r="R552" s="759"/>
      <c r="S552" s="757"/>
      <c r="T552" s="757"/>
      <c r="U552" s="758"/>
      <c r="V552" s="759"/>
      <c r="W552" s="757"/>
      <c r="X552" s="757"/>
      <c r="Y552" s="757"/>
      <c r="Z552" s="758"/>
      <c r="AA552" s="759"/>
      <c r="AB552" s="757"/>
      <c r="AC552" s="757"/>
      <c r="AD552" s="758"/>
      <c r="AE552" s="759"/>
    </row>
    <row r="553" spans="1:31">
      <c r="A553" s="773"/>
      <c r="B553" s="151"/>
      <c r="C553" s="166"/>
      <c r="D553" s="167"/>
      <c r="E553" s="167"/>
      <c r="F553" s="168"/>
      <c r="G553" s="168"/>
      <c r="H553" s="170"/>
      <c r="I553" s="168"/>
      <c r="J553" s="168"/>
      <c r="K553" s="170"/>
      <c r="L553" s="905"/>
      <c r="M553" s="905"/>
      <c r="N553" s="761"/>
      <c r="O553" s="761"/>
      <c r="P553" s="761"/>
      <c r="Q553" s="762"/>
      <c r="R553" s="763"/>
      <c r="S553" s="761"/>
      <c r="T553" s="761"/>
      <c r="U553" s="762"/>
      <c r="V553" s="763"/>
      <c r="W553" s="764"/>
      <c r="X553" s="761"/>
      <c r="Y553" s="761"/>
      <c r="Z553" s="762"/>
      <c r="AA553" s="763"/>
      <c r="AB553" s="761"/>
      <c r="AC553" s="761"/>
      <c r="AD553" s="762"/>
      <c r="AE553" s="763"/>
    </row>
    <row r="554" spans="1:31">
      <c r="A554" s="773"/>
      <c r="B554" s="135"/>
      <c r="C554" s="161"/>
      <c r="D554" s="162"/>
      <c r="E554" s="162"/>
      <c r="F554" s="163"/>
      <c r="G554" s="214"/>
      <c r="H554" s="165"/>
      <c r="I554" s="163"/>
      <c r="J554" s="163"/>
      <c r="K554" s="165"/>
      <c r="L554" s="905"/>
      <c r="M554" s="905"/>
      <c r="N554" s="811"/>
      <c r="O554" s="811"/>
      <c r="P554" s="812"/>
      <c r="Q554" s="812"/>
      <c r="R554" s="813"/>
      <c r="S554" s="813"/>
      <c r="T554" s="812"/>
      <c r="U554" s="814"/>
      <c r="V554" s="814"/>
      <c r="W554" s="811"/>
      <c r="X554" s="811"/>
      <c r="Y554" s="812"/>
      <c r="Z554" s="812"/>
      <c r="AA554" s="813"/>
      <c r="AB554" s="813"/>
      <c r="AC554" s="812"/>
      <c r="AD554" s="814"/>
      <c r="AE554" s="814"/>
    </row>
    <row r="555" spans="1:31">
      <c r="A555" s="773"/>
      <c r="B555" s="135"/>
      <c r="C555" s="161"/>
      <c r="D555" s="162"/>
      <c r="E555" s="162"/>
      <c r="F555" s="163"/>
      <c r="G555" s="214"/>
      <c r="H555" s="165"/>
      <c r="I555" s="163"/>
      <c r="J555" s="163"/>
      <c r="K555" s="161"/>
      <c r="L555" s="905"/>
      <c r="M555" s="905"/>
      <c r="N555" s="757"/>
      <c r="O555" s="757"/>
      <c r="P555" s="757"/>
      <c r="Q555" s="758"/>
      <c r="R555" s="759"/>
      <c r="S555" s="757"/>
      <c r="T555" s="757"/>
      <c r="U555" s="758"/>
      <c r="V555" s="759"/>
      <c r="W555" s="757"/>
      <c r="X555" s="757"/>
      <c r="Y555" s="757"/>
      <c r="Z555" s="758"/>
      <c r="AA555" s="759"/>
      <c r="AB555" s="757"/>
      <c r="AC555" s="757"/>
      <c r="AD555" s="758"/>
      <c r="AE555" s="759"/>
    </row>
    <row r="556" spans="1:31">
      <c r="A556" s="773"/>
      <c r="B556" s="151"/>
      <c r="C556" s="166"/>
      <c r="D556" s="167"/>
      <c r="E556" s="167"/>
      <c r="F556" s="168"/>
      <c r="G556" s="215"/>
      <c r="H556" s="170"/>
      <c r="I556" s="168"/>
      <c r="J556" s="168"/>
      <c r="K556" s="170"/>
      <c r="L556" s="905"/>
      <c r="M556" s="905"/>
      <c r="N556" s="761"/>
      <c r="O556" s="761"/>
      <c r="P556" s="761"/>
      <c r="Q556" s="762"/>
      <c r="R556" s="763"/>
      <c r="S556" s="761"/>
      <c r="T556" s="761"/>
      <c r="U556" s="762"/>
      <c r="V556" s="763"/>
      <c r="W556" s="764"/>
      <c r="X556" s="761"/>
      <c r="Y556" s="761"/>
      <c r="Z556" s="762"/>
      <c r="AA556" s="763"/>
      <c r="AB556" s="761"/>
      <c r="AC556" s="761"/>
      <c r="AD556" s="762"/>
      <c r="AE556" s="763"/>
    </row>
    <row r="557" spans="1:31">
      <c r="A557" s="773"/>
      <c r="B557" s="135"/>
      <c r="C557" s="161"/>
      <c r="D557" s="162"/>
      <c r="E557" s="162"/>
      <c r="F557" s="163"/>
      <c r="G557" s="214"/>
      <c r="H557" s="165"/>
      <c r="I557" s="163"/>
      <c r="J557" s="163"/>
      <c r="K557" s="165"/>
      <c r="L557" s="905"/>
      <c r="M557" s="905"/>
      <c r="N557" s="811"/>
      <c r="O557" s="811"/>
      <c r="P557" s="812"/>
      <c r="Q557" s="812"/>
      <c r="R557" s="813"/>
      <c r="S557" s="813"/>
      <c r="T557" s="812"/>
      <c r="U557" s="814"/>
      <c r="V557" s="814"/>
      <c r="W557" s="811"/>
      <c r="X557" s="811"/>
      <c r="Y557" s="812"/>
      <c r="Z557" s="812"/>
      <c r="AA557" s="813"/>
      <c r="AB557" s="813"/>
      <c r="AC557" s="812"/>
      <c r="AD557" s="814"/>
      <c r="AE557" s="814"/>
    </row>
    <row r="558" spans="1:31">
      <c r="A558" s="773"/>
      <c r="B558" s="135"/>
      <c r="C558" s="161"/>
      <c r="D558" s="162"/>
      <c r="E558" s="162"/>
      <c r="F558" s="163"/>
      <c r="G558" s="214"/>
      <c r="H558" s="165"/>
      <c r="I558" s="163"/>
      <c r="J558" s="163"/>
      <c r="K558" s="161"/>
      <c r="L558" s="905"/>
      <c r="M558" s="905"/>
      <c r="N558" s="757"/>
      <c r="O558" s="757"/>
      <c r="P558" s="757"/>
      <c r="Q558" s="758"/>
      <c r="R558" s="759"/>
      <c r="S558" s="757"/>
      <c r="T558" s="757"/>
      <c r="U558" s="758"/>
      <c r="V558" s="759"/>
      <c r="W558" s="757"/>
      <c r="X558" s="757"/>
      <c r="Y558" s="757"/>
      <c r="Z558" s="758"/>
      <c r="AA558" s="759"/>
      <c r="AB558" s="757"/>
      <c r="AC558" s="757"/>
      <c r="AD558" s="758"/>
      <c r="AE558" s="759"/>
    </row>
    <row r="559" spans="1:31">
      <c r="A559" s="773"/>
      <c r="B559" s="151"/>
      <c r="C559" s="166"/>
      <c r="D559" s="167"/>
      <c r="E559" s="167"/>
      <c r="F559" s="168"/>
      <c r="G559" s="215"/>
      <c r="H559" s="170"/>
      <c r="I559" s="168"/>
      <c r="J559" s="168"/>
      <c r="K559" s="170"/>
      <c r="L559" s="905"/>
      <c r="M559" s="905"/>
      <c r="N559" s="761"/>
      <c r="O559" s="761"/>
      <c r="P559" s="761"/>
      <c r="Q559" s="762"/>
      <c r="R559" s="763"/>
      <c r="S559" s="761"/>
      <c r="T559" s="761"/>
      <c r="U559" s="762"/>
      <c r="V559" s="763"/>
      <c r="W559" s="764"/>
      <c r="X559" s="761"/>
      <c r="Y559" s="761"/>
      <c r="Z559" s="762"/>
      <c r="AA559" s="763"/>
      <c r="AB559" s="761"/>
      <c r="AC559" s="761"/>
      <c r="AD559" s="762"/>
      <c r="AE559" s="763"/>
    </row>
    <row r="560" spans="1:31">
      <c r="A560" s="773"/>
      <c r="B560" s="135"/>
      <c r="C560" s="161"/>
      <c r="D560" s="162"/>
      <c r="E560" s="162"/>
      <c r="F560" s="163"/>
      <c r="G560" s="214"/>
      <c r="H560" s="165"/>
      <c r="I560" s="163"/>
      <c r="J560" s="163"/>
      <c r="K560" s="165"/>
      <c r="L560" s="905"/>
      <c r="M560" s="905"/>
      <c r="N560" s="811"/>
      <c r="O560" s="811"/>
      <c r="P560" s="812"/>
      <c r="Q560" s="812"/>
      <c r="R560" s="813"/>
      <c r="S560" s="813"/>
      <c r="T560" s="812"/>
      <c r="U560" s="814"/>
      <c r="V560" s="814"/>
      <c r="W560" s="811"/>
      <c r="X560" s="811"/>
      <c r="Y560" s="812"/>
      <c r="Z560" s="812"/>
      <c r="AA560" s="813"/>
      <c r="AB560" s="813"/>
      <c r="AC560" s="812"/>
      <c r="AD560" s="814"/>
      <c r="AE560" s="814"/>
    </row>
    <row r="561" spans="1:31">
      <c r="A561" s="773"/>
      <c r="B561" s="135"/>
      <c r="C561" s="161"/>
      <c r="D561" s="162"/>
      <c r="E561" s="162"/>
      <c r="F561" s="163"/>
      <c r="G561" s="214"/>
      <c r="H561" s="165"/>
      <c r="I561" s="163"/>
      <c r="J561" s="163"/>
      <c r="K561" s="161"/>
      <c r="L561" s="905"/>
      <c r="M561" s="905"/>
      <c r="N561" s="757"/>
      <c r="O561" s="757"/>
      <c r="P561" s="757"/>
      <c r="Q561" s="758"/>
      <c r="R561" s="759"/>
      <c r="S561" s="757"/>
      <c r="T561" s="757"/>
      <c r="U561" s="758"/>
      <c r="V561" s="759"/>
      <c r="W561" s="757"/>
      <c r="X561" s="757"/>
      <c r="Y561" s="757"/>
      <c r="Z561" s="758"/>
      <c r="AA561" s="759"/>
      <c r="AB561" s="757"/>
      <c r="AC561" s="757"/>
      <c r="AD561" s="758"/>
      <c r="AE561" s="759"/>
    </row>
    <row r="562" spans="1:31">
      <c r="A562" s="773"/>
      <c r="B562" s="151"/>
      <c r="C562" s="166"/>
      <c r="D562" s="167"/>
      <c r="E562" s="167"/>
      <c r="F562" s="168"/>
      <c r="G562" s="215"/>
      <c r="H562" s="170"/>
      <c r="I562" s="168"/>
      <c r="J562" s="168"/>
      <c r="K562" s="170"/>
      <c r="L562" s="905"/>
      <c r="M562" s="905"/>
      <c r="N562" s="761"/>
      <c r="O562" s="761"/>
      <c r="P562" s="761"/>
      <c r="Q562" s="762"/>
      <c r="R562" s="763"/>
      <c r="S562" s="761"/>
      <c r="T562" s="761"/>
      <c r="U562" s="762"/>
      <c r="V562" s="763"/>
      <c r="W562" s="764"/>
      <c r="X562" s="761"/>
      <c r="Y562" s="761"/>
      <c r="Z562" s="762"/>
      <c r="AA562" s="763"/>
      <c r="AB562" s="761"/>
      <c r="AC562" s="761"/>
      <c r="AD562" s="762"/>
      <c r="AE562" s="763"/>
    </row>
    <row r="563" spans="1:31">
      <c r="A563" s="773"/>
      <c r="B563" s="135"/>
      <c r="C563" s="161"/>
      <c r="D563" s="162"/>
      <c r="E563" s="162"/>
      <c r="F563" s="163"/>
      <c r="G563" s="214"/>
      <c r="H563" s="165"/>
      <c r="I563" s="163"/>
      <c r="J563" s="163"/>
      <c r="K563" s="165"/>
      <c r="L563" s="905"/>
      <c r="M563" s="905"/>
      <c r="N563" s="811"/>
      <c r="O563" s="811"/>
      <c r="P563" s="812"/>
      <c r="Q563" s="812"/>
      <c r="R563" s="813"/>
      <c r="S563" s="813"/>
      <c r="T563" s="812"/>
      <c r="U563" s="814"/>
      <c r="V563" s="814"/>
      <c r="W563" s="811"/>
      <c r="X563" s="811"/>
      <c r="Y563" s="812"/>
      <c r="Z563" s="812"/>
      <c r="AA563" s="813"/>
      <c r="AB563" s="813"/>
      <c r="AC563" s="812"/>
      <c r="AD563" s="814"/>
      <c r="AE563" s="814"/>
    </row>
    <row r="564" spans="1:31">
      <c r="A564" s="773"/>
      <c r="B564" s="135"/>
      <c r="C564" s="161"/>
      <c r="D564" s="162"/>
      <c r="E564" s="162"/>
      <c r="F564" s="163"/>
      <c r="G564" s="214"/>
      <c r="H564" s="165"/>
      <c r="I564" s="163"/>
      <c r="J564" s="163"/>
      <c r="K564" s="165"/>
      <c r="L564" s="905"/>
      <c r="M564" s="905"/>
      <c r="N564" s="757"/>
      <c r="O564" s="757"/>
      <c r="P564" s="757"/>
      <c r="Q564" s="758"/>
      <c r="R564" s="759"/>
      <c r="S564" s="757"/>
      <c r="T564" s="757"/>
      <c r="U564" s="758"/>
      <c r="V564" s="759"/>
      <c r="W564" s="757"/>
      <c r="X564" s="757"/>
      <c r="Y564" s="757"/>
      <c r="Z564" s="758"/>
      <c r="AA564" s="759"/>
      <c r="AB564" s="757"/>
      <c r="AC564" s="757"/>
      <c r="AD564" s="758"/>
      <c r="AE564" s="759"/>
    </row>
    <row r="565" spans="1:31">
      <c r="A565" s="773"/>
      <c r="B565" s="151"/>
      <c r="C565" s="166"/>
      <c r="D565" s="167"/>
      <c r="E565" s="167"/>
      <c r="F565" s="168"/>
      <c r="G565" s="215"/>
      <c r="H565" s="170"/>
      <c r="I565" s="168"/>
      <c r="J565" s="168"/>
      <c r="K565" s="170"/>
      <c r="L565" s="905"/>
      <c r="M565" s="905"/>
      <c r="N565" s="761"/>
      <c r="O565" s="761"/>
      <c r="P565" s="761"/>
      <c r="Q565" s="762"/>
      <c r="R565" s="763"/>
      <c r="S565" s="761"/>
      <c r="T565" s="761"/>
      <c r="U565" s="762"/>
      <c r="V565" s="763"/>
      <c r="W565" s="764"/>
      <c r="X565" s="761"/>
      <c r="Y565" s="761"/>
      <c r="Z565" s="762"/>
      <c r="AA565" s="763"/>
      <c r="AB565" s="761"/>
      <c r="AC565" s="761"/>
      <c r="AD565" s="762"/>
      <c r="AE565" s="763"/>
    </row>
    <row r="566" spans="1:31">
      <c r="A566" s="773"/>
      <c r="B566" s="135"/>
      <c r="C566" s="161"/>
      <c r="D566" s="162"/>
      <c r="E566" s="162"/>
      <c r="F566" s="163"/>
      <c r="G566" s="214"/>
      <c r="H566" s="165"/>
      <c r="I566" s="163"/>
      <c r="J566" s="163"/>
      <c r="K566" s="165"/>
      <c r="L566" s="905"/>
      <c r="M566" s="905"/>
      <c r="N566" s="811"/>
      <c r="O566" s="811"/>
      <c r="P566" s="812"/>
      <c r="Q566" s="812"/>
      <c r="R566" s="813"/>
      <c r="S566" s="813"/>
      <c r="T566" s="812"/>
      <c r="U566" s="814"/>
      <c r="V566" s="814"/>
      <c r="W566" s="811"/>
      <c r="X566" s="811"/>
      <c r="Y566" s="812"/>
      <c r="Z566" s="812"/>
      <c r="AA566" s="813"/>
      <c r="AB566" s="813"/>
      <c r="AC566" s="812"/>
      <c r="AD566" s="814"/>
      <c r="AE566" s="814"/>
    </row>
    <row r="567" spans="1:31">
      <c r="A567" s="773"/>
      <c r="B567" s="135"/>
      <c r="C567" s="161"/>
      <c r="D567" s="162"/>
      <c r="E567" s="162"/>
      <c r="F567" s="163"/>
      <c r="G567" s="214"/>
      <c r="H567" s="165"/>
      <c r="I567" s="163"/>
      <c r="J567" s="163"/>
      <c r="K567" s="161"/>
      <c r="L567" s="905"/>
      <c r="M567" s="905"/>
      <c r="N567" s="757"/>
      <c r="O567" s="757"/>
      <c r="P567" s="757"/>
      <c r="Q567" s="758"/>
      <c r="R567" s="759"/>
      <c r="S567" s="757"/>
      <c r="T567" s="757"/>
      <c r="U567" s="758"/>
      <c r="V567" s="759"/>
      <c r="W567" s="757"/>
      <c r="X567" s="757"/>
      <c r="Y567" s="757"/>
      <c r="Z567" s="758"/>
      <c r="AA567" s="759"/>
      <c r="AB567" s="757"/>
      <c r="AC567" s="757"/>
      <c r="AD567" s="758"/>
      <c r="AE567" s="759"/>
    </row>
    <row r="568" spans="1:31">
      <c r="A568" s="773"/>
      <c r="B568" s="151"/>
      <c r="C568" s="166"/>
      <c r="D568" s="167"/>
      <c r="E568" s="167"/>
      <c r="F568" s="168"/>
      <c r="G568" s="215"/>
      <c r="H568" s="170"/>
      <c r="I568" s="168"/>
      <c r="J568" s="168"/>
      <c r="K568" s="170"/>
      <c r="L568" s="905"/>
      <c r="M568" s="905"/>
      <c r="N568" s="761"/>
      <c r="O568" s="761"/>
      <c r="P568" s="761"/>
      <c r="Q568" s="762"/>
      <c r="R568" s="763"/>
      <c r="S568" s="761"/>
      <c r="T568" s="761"/>
      <c r="U568" s="762"/>
      <c r="V568" s="763"/>
      <c r="W568" s="764"/>
      <c r="X568" s="761"/>
      <c r="Y568" s="761"/>
      <c r="Z568" s="762"/>
      <c r="AA568" s="763"/>
      <c r="AB568" s="761"/>
      <c r="AC568" s="761"/>
      <c r="AD568" s="762"/>
      <c r="AE568" s="763"/>
    </row>
    <row r="569" spans="1:31">
      <c r="A569" s="773"/>
      <c r="B569" s="135"/>
      <c r="C569" s="161"/>
      <c r="D569" s="162"/>
      <c r="E569" s="162"/>
      <c r="F569" s="163"/>
      <c r="G569" s="214"/>
      <c r="H569" s="165"/>
      <c r="I569" s="163"/>
      <c r="J569" s="163"/>
      <c r="K569" s="161"/>
      <c r="L569" s="905"/>
      <c r="M569" s="905"/>
      <c r="N569" s="811"/>
      <c r="O569" s="811"/>
      <c r="P569" s="812"/>
      <c r="Q569" s="812"/>
      <c r="R569" s="813"/>
      <c r="S569" s="813"/>
      <c r="T569" s="812"/>
      <c r="U569" s="814"/>
      <c r="V569" s="814"/>
      <c r="W569" s="811"/>
      <c r="X569" s="811"/>
      <c r="Y569" s="812"/>
      <c r="Z569" s="812"/>
      <c r="AA569" s="813"/>
      <c r="AB569" s="813"/>
      <c r="AC569" s="812"/>
      <c r="AD569" s="814"/>
      <c r="AE569" s="814"/>
    </row>
    <row r="570" spans="1:31">
      <c r="A570" s="773"/>
      <c r="B570" s="135"/>
      <c r="C570" s="161"/>
      <c r="D570" s="162"/>
      <c r="E570" s="162"/>
      <c r="F570" s="163"/>
      <c r="G570" s="214"/>
      <c r="H570" s="165"/>
      <c r="I570" s="163"/>
      <c r="J570" s="163"/>
      <c r="K570" s="161"/>
      <c r="L570" s="905"/>
      <c r="M570" s="905"/>
      <c r="N570" s="757"/>
      <c r="O570" s="757"/>
      <c r="P570" s="757"/>
      <c r="Q570" s="758"/>
      <c r="R570" s="759"/>
      <c r="S570" s="757"/>
      <c r="T570" s="757"/>
      <c r="U570" s="758"/>
      <c r="V570" s="759"/>
      <c r="W570" s="757"/>
      <c r="X570" s="757"/>
      <c r="Y570" s="757"/>
      <c r="Z570" s="758"/>
      <c r="AA570" s="759"/>
      <c r="AB570" s="757"/>
      <c r="AC570" s="757"/>
      <c r="AD570" s="758"/>
      <c r="AE570" s="759"/>
    </row>
    <row r="571" spans="1:31">
      <c r="A571" s="773"/>
      <c r="B571" s="151"/>
      <c r="C571" s="166"/>
      <c r="D571" s="167"/>
      <c r="E571" s="167"/>
      <c r="F571" s="168"/>
      <c r="G571" s="215"/>
      <c r="H571" s="170"/>
      <c r="I571" s="168"/>
      <c r="J571" s="168"/>
      <c r="K571" s="166"/>
      <c r="L571" s="905"/>
      <c r="M571" s="905"/>
      <c r="N571" s="761"/>
      <c r="O571" s="761"/>
      <c r="P571" s="761"/>
      <c r="Q571" s="762"/>
      <c r="R571" s="763"/>
      <c r="S571" s="761"/>
      <c r="T571" s="761"/>
      <c r="U571" s="762"/>
      <c r="V571" s="763"/>
      <c r="W571" s="764"/>
      <c r="X571" s="761"/>
      <c r="Y571" s="761"/>
      <c r="Z571" s="762"/>
      <c r="AA571" s="763"/>
      <c r="AB571" s="761"/>
      <c r="AC571" s="761"/>
      <c r="AD571" s="762"/>
      <c r="AE571" s="763"/>
    </row>
    <row r="572" spans="1:31">
      <c r="A572" s="773"/>
      <c r="B572" s="135"/>
      <c r="C572" s="161"/>
      <c r="D572" s="162"/>
      <c r="E572" s="162"/>
      <c r="F572" s="163"/>
      <c r="G572" s="214"/>
      <c r="H572" s="165"/>
      <c r="I572" s="163"/>
      <c r="J572" s="163"/>
      <c r="K572" s="165"/>
      <c r="L572" s="905"/>
      <c r="M572" s="905"/>
      <c r="N572" s="811"/>
      <c r="O572" s="811"/>
      <c r="P572" s="812"/>
      <c r="Q572" s="812"/>
      <c r="R572" s="813"/>
      <c r="S572" s="813"/>
      <c r="T572" s="812"/>
      <c r="U572" s="814"/>
      <c r="V572" s="814"/>
      <c r="W572" s="811"/>
      <c r="X572" s="811"/>
      <c r="Y572" s="812"/>
      <c r="Z572" s="812"/>
      <c r="AA572" s="813"/>
      <c r="AB572" s="813"/>
      <c r="AC572" s="812"/>
      <c r="AD572" s="814"/>
      <c r="AE572" s="814"/>
    </row>
    <row r="573" spans="1:31">
      <c r="A573" s="773"/>
      <c r="B573" s="135"/>
      <c r="C573" s="161"/>
      <c r="D573" s="162"/>
      <c r="E573" s="162"/>
      <c r="F573" s="163"/>
      <c r="G573" s="214"/>
      <c r="H573" s="165"/>
      <c r="I573" s="163"/>
      <c r="J573" s="163"/>
      <c r="K573" s="165"/>
      <c r="L573" s="905"/>
      <c r="M573" s="905"/>
      <c r="N573" s="757"/>
      <c r="O573" s="757"/>
      <c r="P573" s="757"/>
      <c r="Q573" s="758"/>
      <c r="R573" s="759"/>
      <c r="S573" s="757"/>
      <c r="T573" s="757"/>
      <c r="U573" s="758"/>
      <c r="V573" s="759"/>
      <c r="W573" s="757"/>
      <c r="X573" s="757"/>
      <c r="Y573" s="757"/>
      <c r="Z573" s="758"/>
      <c r="AA573" s="759"/>
      <c r="AB573" s="757"/>
      <c r="AC573" s="757"/>
      <c r="AD573" s="758"/>
      <c r="AE573" s="759"/>
    </row>
    <row r="574" spans="1:31">
      <c r="A574" s="838"/>
      <c r="B574" s="151"/>
      <c r="C574" s="166"/>
      <c r="D574" s="167"/>
      <c r="E574" s="167"/>
      <c r="F574" s="168"/>
      <c r="G574" s="215"/>
      <c r="H574" s="170"/>
      <c r="I574" s="168"/>
      <c r="J574" s="168"/>
      <c r="K574" s="170"/>
      <c r="L574" s="905"/>
      <c r="M574" s="905"/>
      <c r="N574" s="761"/>
      <c r="O574" s="761"/>
      <c r="P574" s="761"/>
      <c r="Q574" s="762"/>
      <c r="R574" s="763"/>
      <c r="S574" s="761"/>
      <c r="T574" s="761"/>
      <c r="U574" s="762"/>
      <c r="V574" s="763"/>
      <c r="W574" s="764"/>
      <c r="X574" s="761"/>
      <c r="Y574" s="761"/>
      <c r="Z574" s="762"/>
      <c r="AA574" s="763"/>
      <c r="AB574" s="761"/>
      <c r="AC574" s="761"/>
      <c r="AD574" s="762"/>
      <c r="AE574" s="763"/>
    </row>
    <row r="575" spans="1:31">
      <c r="A575" s="851"/>
      <c r="B575" s="831"/>
      <c r="C575" s="832"/>
      <c r="D575" s="850"/>
      <c r="E575" s="850"/>
      <c r="F575" s="833"/>
      <c r="G575" s="214"/>
      <c r="H575" s="834"/>
      <c r="I575" s="833"/>
      <c r="J575" s="163"/>
      <c r="K575" s="834"/>
      <c r="L575" s="905"/>
      <c r="M575" s="905"/>
      <c r="N575" s="901"/>
      <c r="O575" s="793"/>
      <c r="P575" s="794"/>
      <c r="Q575" s="794"/>
      <c r="R575" s="795"/>
      <c r="S575" s="795"/>
      <c r="T575" s="794"/>
      <c r="U575" s="796"/>
      <c r="V575" s="796"/>
      <c r="W575" s="792"/>
      <c r="X575" s="793"/>
      <c r="Y575" s="794"/>
      <c r="Z575" s="794"/>
      <c r="AA575" s="795"/>
      <c r="AB575" s="795"/>
      <c r="AC575" s="794"/>
      <c r="AD575" s="796"/>
      <c r="AE575" s="796"/>
    </row>
    <row r="576" spans="1:31">
      <c r="A576" s="773"/>
      <c r="B576" s="135"/>
      <c r="C576" s="161"/>
      <c r="D576" s="162"/>
      <c r="E576" s="162"/>
      <c r="F576" s="163"/>
      <c r="G576" s="214"/>
      <c r="H576" s="165"/>
      <c r="I576" s="163"/>
      <c r="J576" s="163"/>
      <c r="K576" s="165"/>
      <c r="L576" s="905"/>
      <c r="M576" s="905"/>
      <c r="N576" s="798"/>
      <c r="O576" s="798"/>
      <c r="P576" s="799"/>
      <c r="Q576" s="799"/>
      <c r="R576" s="800"/>
      <c r="S576" s="800"/>
      <c r="T576" s="799"/>
      <c r="U576" s="801"/>
      <c r="V576" s="801"/>
      <c r="W576" s="797"/>
      <c r="X576" s="798"/>
      <c r="Y576" s="799"/>
      <c r="Z576" s="799"/>
      <c r="AA576" s="800"/>
      <c r="AB576" s="800"/>
      <c r="AC576" s="799"/>
      <c r="AD576" s="801"/>
      <c r="AE576" s="801"/>
    </row>
    <row r="577" spans="1:31">
      <c r="A577" s="773"/>
      <c r="B577" s="135"/>
      <c r="C577" s="161"/>
      <c r="D577" s="162"/>
      <c r="E577" s="162"/>
      <c r="F577" s="163"/>
      <c r="G577" s="214"/>
      <c r="H577" s="165"/>
      <c r="I577" s="163"/>
      <c r="J577" s="163"/>
      <c r="K577" s="165"/>
      <c r="L577" s="905"/>
      <c r="M577" s="905"/>
      <c r="N577" s="798"/>
      <c r="O577" s="798"/>
      <c r="P577" s="799"/>
      <c r="Q577" s="799"/>
      <c r="R577" s="800"/>
      <c r="S577" s="800"/>
      <c r="T577" s="799"/>
      <c r="U577" s="801"/>
      <c r="V577" s="801"/>
      <c r="W577" s="797"/>
      <c r="X577" s="798"/>
      <c r="Y577" s="799"/>
      <c r="Z577" s="799"/>
      <c r="AA577" s="800"/>
      <c r="AB577" s="800"/>
      <c r="AC577" s="799"/>
      <c r="AD577" s="801"/>
      <c r="AE577" s="801"/>
    </row>
    <row r="578" spans="1:31">
      <c r="A578" s="773"/>
      <c r="B578" s="135"/>
      <c r="C578" s="161"/>
      <c r="D578" s="162"/>
      <c r="E578" s="162"/>
      <c r="F578" s="163"/>
      <c r="G578" s="214"/>
      <c r="H578" s="165"/>
      <c r="I578" s="163"/>
      <c r="J578" s="163"/>
      <c r="K578" s="165"/>
      <c r="L578" s="905"/>
      <c r="M578" s="905"/>
      <c r="N578" s="798"/>
      <c r="O578" s="798"/>
      <c r="P578" s="799"/>
      <c r="Q578" s="799"/>
      <c r="R578" s="800"/>
      <c r="S578" s="800"/>
      <c r="T578" s="799"/>
      <c r="U578" s="801"/>
      <c r="V578" s="801"/>
      <c r="W578" s="797"/>
      <c r="X578" s="798"/>
      <c r="Y578" s="799"/>
      <c r="Z578" s="799"/>
      <c r="AA578" s="800"/>
      <c r="AB578" s="800"/>
      <c r="AC578" s="799"/>
      <c r="AD578" s="801"/>
      <c r="AE578" s="801"/>
    </row>
    <row r="579" spans="1:31">
      <c r="A579" s="773"/>
      <c r="B579" s="135"/>
      <c r="C579" s="161"/>
      <c r="D579" s="162"/>
      <c r="E579" s="162"/>
      <c r="F579" s="163"/>
      <c r="G579" s="214"/>
      <c r="H579" s="165"/>
      <c r="I579" s="163"/>
      <c r="J579" s="163"/>
      <c r="K579" s="165"/>
      <c r="L579" s="905"/>
      <c r="M579" s="905"/>
      <c r="N579" s="798"/>
      <c r="O579" s="798"/>
      <c r="P579" s="799"/>
      <c r="Q579" s="799"/>
      <c r="R579" s="800"/>
      <c r="S579" s="800"/>
      <c r="T579" s="799"/>
      <c r="U579" s="801"/>
      <c r="V579" s="801"/>
      <c r="W579" s="797"/>
      <c r="X579" s="798"/>
      <c r="Y579" s="799"/>
      <c r="Z579" s="799"/>
      <c r="AA579" s="800"/>
      <c r="AB579" s="800"/>
      <c r="AC579" s="799"/>
      <c r="AD579" s="801"/>
      <c r="AE579" s="801"/>
    </row>
    <row r="580" spans="1:31">
      <c r="A580" s="773"/>
      <c r="B580" s="151"/>
      <c r="C580" s="166"/>
      <c r="D580" s="167"/>
      <c r="E580" s="167"/>
      <c r="F580" s="168"/>
      <c r="G580" s="215"/>
      <c r="H580" s="170"/>
      <c r="I580" s="168"/>
      <c r="J580" s="168"/>
      <c r="K580" s="170"/>
      <c r="L580" s="905"/>
      <c r="M580" s="905"/>
      <c r="N580" s="803"/>
      <c r="O580" s="803"/>
      <c r="P580" s="804"/>
      <c r="Q580" s="804"/>
      <c r="R580" s="805"/>
      <c r="S580" s="805"/>
      <c r="T580" s="804"/>
      <c r="U580" s="806"/>
      <c r="V580" s="806"/>
      <c r="W580" s="802"/>
      <c r="X580" s="803"/>
      <c r="Y580" s="804"/>
      <c r="Z580" s="804"/>
      <c r="AA580" s="805"/>
      <c r="AB580" s="805"/>
      <c r="AC580" s="804"/>
      <c r="AD580" s="806"/>
      <c r="AE580" s="806"/>
    </row>
    <row r="581" spans="1:31">
      <c r="A581" s="773"/>
      <c r="B581" s="135"/>
      <c r="C581" s="161"/>
      <c r="D581" s="162"/>
      <c r="E581" s="162"/>
      <c r="F581" s="163"/>
      <c r="G581" s="214"/>
      <c r="H581" s="165"/>
      <c r="I581" s="163"/>
      <c r="J581" s="163"/>
      <c r="K581" s="165"/>
      <c r="L581" s="905"/>
      <c r="M581" s="905"/>
      <c r="N581" s="902"/>
      <c r="O581" s="730"/>
      <c r="P581" s="730"/>
      <c r="Q581" s="730"/>
      <c r="R581" s="807"/>
      <c r="S581" s="730"/>
      <c r="T581" s="730"/>
      <c r="U581" s="730"/>
      <c r="V581" s="807"/>
      <c r="W581" s="731"/>
      <c r="X581" s="730"/>
      <c r="Y581" s="730"/>
      <c r="Z581" s="730"/>
      <c r="AA581" s="807"/>
      <c r="AB581" s="730"/>
      <c r="AC581" s="730"/>
      <c r="AD581" s="730"/>
      <c r="AE581" s="807"/>
    </row>
    <row r="582" spans="1:31">
      <c r="A582" s="773"/>
      <c r="B582" s="135"/>
      <c r="C582" s="161"/>
      <c r="D582" s="162"/>
      <c r="E582" s="162"/>
      <c r="F582" s="163"/>
      <c r="G582" s="214"/>
      <c r="H582" s="165"/>
      <c r="I582" s="163"/>
      <c r="J582" s="163"/>
      <c r="K582" s="165"/>
      <c r="L582" s="905"/>
      <c r="M582" s="905"/>
      <c r="N582" s="844"/>
      <c r="O582" s="844"/>
      <c r="P582" s="28"/>
      <c r="Q582" s="28"/>
      <c r="R582" s="808"/>
      <c r="S582" s="28"/>
      <c r="T582" s="28"/>
      <c r="U582" s="28"/>
      <c r="V582" s="808"/>
      <c r="W582" s="797"/>
      <c r="X582" s="844"/>
      <c r="Y582" s="28"/>
      <c r="Z582" s="28"/>
      <c r="AA582" s="808"/>
      <c r="AB582" s="28"/>
      <c r="AC582" s="28"/>
      <c r="AD582" s="28"/>
      <c r="AE582" s="808"/>
    </row>
    <row r="583" spans="1:31">
      <c r="A583" s="773"/>
      <c r="B583" s="135"/>
      <c r="C583" s="161"/>
      <c r="D583" s="162"/>
      <c r="E583" s="162"/>
      <c r="F583" s="163"/>
      <c r="G583" s="214"/>
      <c r="H583" s="165"/>
      <c r="I583" s="163"/>
      <c r="J583" s="163"/>
      <c r="K583" s="165"/>
      <c r="L583" s="905"/>
      <c r="M583" s="905"/>
      <c r="N583" s="798"/>
      <c r="O583" s="798"/>
      <c r="P583" s="798"/>
      <c r="Q583" s="809"/>
      <c r="R583" s="810"/>
      <c r="S583" s="798"/>
      <c r="T583" s="798"/>
      <c r="U583" s="809"/>
      <c r="V583" s="810"/>
      <c r="W583" s="797"/>
      <c r="X583" s="798"/>
      <c r="Y583" s="798"/>
      <c r="Z583" s="809"/>
      <c r="AA583" s="810"/>
      <c r="AB583" s="798"/>
      <c r="AC583" s="798"/>
      <c r="AD583" s="809"/>
      <c r="AE583" s="810"/>
    </row>
    <row r="584" spans="1:31">
      <c r="A584" s="773"/>
      <c r="B584" s="135"/>
      <c r="C584" s="161"/>
      <c r="D584" s="162"/>
      <c r="E584" s="162"/>
      <c r="F584" s="163"/>
      <c r="G584" s="214"/>
      <c r="H584" s="165"/>
      <c r="I584" s="163"/>
      <c r="J584" s="163"/>
      <c r="K584" s="165"/>
      <c r="L584" s="905"/>
      <c r="M584" s="905"/>
      <c r="N584" s="757"/>
      <c r="O584" s="757"/>
      <c r="P584" s="757"/>
      <c r="Q584" s="758"/>
      <c r="R584" s="759"/>
      <c r="S584" s="757"/>
      <c r="T584" s="757"/>
      <c r="U584" s="758"/>
      <c r="V584" s="759"/>
      <c r="W584" s="757"/>
      <c r="X584" s="757"/>
      <c r="Y584" s="757"/>
      <c r="Z584" s="758"/>
      <c r="AA584" s="759"/>
      <c r="AB584" s="757"/>
      <c r="AC584" s="757"/>
      <c r="AD584" s="758"/>
      <c r="AE584" s="759"/>
    </row>
    <row r="585" spans="1:31">
      <c r="A585" s="773"/>
      <c r="B585" s="135"/>
      <c r="C585" s="161"/>
      <c r="D585" s="162"/>
      <c r="E585" s="162"/>
      <c r="F585" s="163"/>
      <c r="G585" s="214"/>
      <c r="H585" s="165"/>
      <c r="I585" s="163"/>
      <c r="J585" s="163"/>
      <c r="K585" s="165"/>
      <c r="L585" s="905"/>
      <c r="M585" s="905"/>
      <c r="N585" s="757"/>
      <c r="O585" s="757"/>
      <c r="P585" s="757"/>
      <c r="Q585" s="758"/>
      <c r="R585" s="759"/>
      <c r="S585" s="757"/>
      <c r="T585" s="757"/>
      <c r="U585" s="758"/>
      <c r="V585" s="759"/>
      <c r="W585" s="757"/>
      <c r="X585" s="757"/>
      <c r="Y585" s="757"/>
      <c r="Z585" s="758"/>
      <c r="AA585" s="759"/>
      <c r="AB585" s="757"/>
      <c r="AC585" s="757"/>
      <c r="AD585" s="758"/>
      <c r="AE585" s="759"/>
    </row>
    <row r="586" spans="1:31">
      <c r="A586" s="773"/>
      <c r="B586" s="135"/>
      <c r="C586" s="161"/>
      <c r="D586" s="162"/>
      <c r="E586" s="162"/>
      <c r="F586" s="163"/>
      <c r="G586" s="214"/>
      <c r="H586" s="165"/>
      <c r="I586" s="163"/>
      <c r="J586" s="163"/>
      <c r="K586" s="165"/>
      <c r="L586" s="905"/>
      <c r="M586" s="905"/>
      <c r="N586" s="757"/>
      <c r="O586" s="757"/>
      <c r="P586" s="757"/>
      <c r="Q586" s="758"/>
      <c r="R586" s="759"/>
      <c r="S586" s="757"/>
      <c r="T586" s="757"/>
      <c r="U586" s="758"/>
      <c r="V586" s="759"/>
      <c r="W586" s="757"/>
      <c r="X586" s="757"/>
      <c r="Y586" s="757"/>
      <c r="Z586" s="758"/>
      <c r="AA586" s="759"/>
      <c r="AB586" s="757"/>
      <c r="AC586" s="757"/>
      <c r="AD586" s="758"/>
      <c r="AE586" s="759"/>
    </row>
    <row r="587" spans="1:31">
      <c r="A587" s="773"/>
      <c r="B587" s="135"/>
      <c r="C587" s="161"/>
      <c r="D587" s="162"/>
      <c r="E587" s="162"/>
      <c r="F587" s="163"/>
      <c r="G587" s="214"/>
      <c r="H587" s="165"/>
      <c r="I587" s="163"/>
      <c r="J587" s="163"/>
      <c r="K587" s="165"/>
      <c r="L587" s="905"/>
      <c r="M587" s="905"/>
      <c r="N587" s="757"/>
      <c r="O587" s="757"/>
      <c r="P587" s="757"/>
      <c r="Q587" s="758"/>
      <c r="R587" s="759"/>
      <c r="S587" s="757"/>
      <c r="T587" s="757"/>
      <c r="U587" s="758"/>
      <c r="V587" s="759"/>
      <c r="W587" s="757"/>
      <c r="X587" s="757"/>
      <c r="Y587" s="757"/>
      <c r="Z587" s="758"/>
      <c r="AA587" s="759"/>
      <c r="AB587" s="757"/>
      <c r="AC587" s="757"/>
      <c r="AD587" s="758"/>
      <c r="AE587" s="759"/>
    </row>
    <row r="588" spans="1:31">
      <c r="A588" s="773"/>
      <c r="B588" s="151"/>
      <c r="C588" s="166"/>
      <c r="D588" s="167"/>
      <c r="E588" s="167"/>
      <c r="F588" s="168"/>
      <c r="G588" s="215"/>
      <c r="H588" s="170"/>
      <c r="I588" s="168"/>
      <c r="J588" s="168"/>
      <c r="K588" s="170"/>
      <c r="L588" s="905"/>
      <c r="M588" s="905"/>
      <c r="N588" s="761"/>
      <c r="O588" s="761"/>
      <c r="P588" s="761"/>
      <c r="Q588" s="762"/>
      <c r="R588" s="763"/>
      <c r="S588" s="761"/>
      <c r="T588" s="761"/>
      <c r="U588" s="762"/>
      <c r="V588" s="763"/>
      <c r="W588" s="764"/>
      <c r="X588" s="761"/>
      <c r="Y588" s="761"/>
      <c r="Z588" s="762"/>
      <c r="AA588" s="763"/>
      <c r="AB588" s="761"/>
      <c r="AC588" s="761"/>
      <c r="AD588" s="762"/>
      <c r="AE588" s="763"/>
    </row>
    <row r="589" spans="1:31">
      <c r="A589" s="773"/>
      <c r="B589" s="135"/>
      <c r="C589" s="161"/>
      <c r="D589" s="162"/>
      <c r="E589" s="162"/>
      <c r="F589" s="163"/>
      <c r="G589" s="214"/>
      <c r="H589" s="165"/>
      <c r="I589" s="163"/>
      <c r="J589" s="163"/>
      <c r="K589" s="165"/>
      <c r="L589" s="905"/>
      <c r="M589" s="905"/>
      <c r="N589" s="811"/>
      <c r="O589" s="811"/>
      <c r="P589" s="812"/>
      <c r="Q589" s="812"/>
      <c r="R589" s="813"/>
      <c r="S589" s="813"/>
      <c r="T589" s="812"/>
      <c r="U589" s="814"/>
      <c r="V589" s="814"/>
      <c r="W589" s="811"/>
      <c r="X589" s="811"/>
      <c r="Y589" s="812"/>
      <c r="Z589" s="812"/>
      <c r="AA589" s="813"/>
      <c r="AB589" s="813"/>
      <c r="AC589" s="812"/>
      <c r="AD589" s="814"/>
      <c r="AE589" s="814"/>
    </row>
    <row r="590" spans="1:31">
      <c r="A590" s="773"/>
      <c r="B590" s="135"/>
      <c r="C590" s="161"/>
      <c r="D590" s="162"/>
      <c r="E590" s="162"/>
      <c r="F590" s="163"/>
      <c r="G590" s="214"/>
      <c r="H590" s="165"/>
      <c r="I590" s="163"/>
      <c r="J590" s="163"/>
      <c r="K590" s="161"/>
      <c r="L590" s="905"/>
      <c r="M590" s="905"/>
      <c r="N590" s="757"/>
      <c r="O590" s="757"/>
      <c r="P590" s="757"/>
      <c r="Q590" s="758"/>
      <c r="R590" s="759"/>
      <c r="S590" s="757"/>
      <c r="T590" s="757"/>
      <c r="U590" s="758"/>
      <c r="V590" s="759"/>
      <c r="W590" s="757"/>
      <c r="X590" s="757"/>
      <c r="Y590" s="757"/>
      <c r="Z590" s="758"/>
      <c r="AA590" s="759"/>
      <c r="AB590" s="757"/>
      <c r="AC590" s="757"/>
      <c r="AD590" s="758"/>
      <c r="AE590" s="759"/>
    </row>
    <row r="591" spans="1:31">
      <c r="A591" s="773"/>
      <c r="B591" s="151"/>
      <c r="C591" s="166"/>
      <c r="D591" s="167"/>
      <c r="E591" s="167"/>
      <c r="F591" s="168"/>
      <c r="G591" s="168"/>
      <c r="H591" s="170"/>
      <c r="I591" s="168"/>
      <c r="J591" s="168"/>
      <c r="K591" s="170"/>
      <c r="L591" s="905"/>
      <c r="M591" s="905"/>
      <c r="N591" s="761"/>
      <c r="O591" s="761"/>
      <c r="P591" s="761"/>
      <c r="Q591" s="762"/>
      <c r="R591" s="763"/>
      <c r="S591" s="761"/>
      <c r="T591" s="761"/>
      <c r="U591" s="762"/>
      <c r="V591" s="763"/>
      <c r="W591" s="764"/>
      <c r="X591" s="761"/>
      <c r="Y591" s="761"/>
      <c r="Z591" s="762"/>
      <c r="AA591" s="763"/>
      <c r="AB591" s="761"/>
      <c r="AC591" s="761"/>
      <c r="AD591" s="762"/>
      <c r="AE591" s="763"/>
    </row>
    <row r="592" spans="1:31">
      <c r="A592" s="773"/>
      <c r="B592" s="135"/>
      <c r="C592" s="161"/>
      <c r="D592" s="162"/>
      <c r="E592" s="162"/>
      <c r="F592" s="163"/>
      <c r="G592" s="214"/>
      <c r="H592" s="165"/>
      <c r="I592" s="163"/>
      <c r="J592" s="163"/>
      <c r="K592" s="165"/>
      <c r="L592" s="905"/>
      <c r="M592" s="905"/>
      <c r="N592" s="811"/>
      <c r="O592" s="811"/>
      <c r="P592" s="812"/>
      <c r="Q592" s="812"/>
      <c r="R592" s="813"/>
      <c r="S592" s="813"/>
      <c r="T592" s="812"/>
      <c r="U592" s="814"/>
      <c r="V592" s="814"/>
      <c r="W592" s="811"/>
      <c r="X592" s="811"/>
      <c r="Y592" s="812"/>
      <c r="Z592" s="812"/>
      <c r="AA592" s="813"/>
      <c r="AB592" s="813"/>
      <c r="AC592" s="812"/>
      <c r="AD592" s="814"/>
      <c r="AE592" s="814"/>
    </row>
    <row r="593" spans="1:31">
      <c r="A593" s="773"/>
      <c r="B593" s="135"/>
      <c r="C593" s="161"/>
      <c r="D593" s="162"/>
      <c r="E593" s="162"/>
      <c r="F593" s="163"/>
      <c r="G593" s="214"/>
      <c r="H593" s="165"/>
      <c r="I593" s="163"/>
      <c r="J593" s="163"/>
      <c r="K593" s="161"/>
      <c r="L593" s="905"/>
      <c r="M593" s="905"/>
      <c r="N593" s="757"/>
      <c r="O593" s="757"/>
      <c r="P593" s="757"/>
      <c r="Q593" s="758"/>
      <c r="R593" s="759"/>
      <c r="S593" s="757"/>
      <c r="T593" s="757"/>
      <c r="U593" s="758"/>
      <c r="V593" s="759"/>
      <c r="W593" s="757"/>
      <c r="X593" s="757"/>
      <c r="Y593" s="757"/>
      <c r="Z593" s="758"/>
      <c r="AA593" s="759"/>
      <c r="AB593" s="757"/>
      <c r="AC593" s="757"/>
      <c r="AD593" s="758"/>
      <c r="AE593" s="759"/>
    </row>
    <row r="594" spans="1:31">
      <c r="A594" s="773"/>
      <c r="B594" s="151"/>
      <c r="C594" s="166"/>
      <c r="D594" s="167"/>
      <c r="E594" s="167"/>
      <c r="F594" s="168"/>
      <c r="G594" s="215"/>
      <c r="H594" s="170"/>
      <c r="I594" s="168"/>
      <c r="J594" s="168"/>
      <c r="K594" s="170"/>
      <c r="L594" s="905"/>
      <c r="M594" s="905"/>
      <c r="N594" s="761"/>
      <c r="O594" s="761"/>
      <c r="P594" s="761"/>
      <c r="Q594" s="762"/>
      <c r="R594" s="763"/>
      <c r="S594" s="761"/>
      <c r="T594" s="761"/>
      <c r="U594" s="762"/>
      <c r="V594" s="763"/>
      <c r="W594" s="764"/>
      <c r="X594" s="761"/>
      <c r="Y594" s="761"/>
      <c r="Z594" s="762"/>
      <c r="AA594" s="763"/>
      <c r="AB594" s="761"/>
      <c r="AC594" s="761"/>
      <c r="AD594" s="762"/>
      <c r="AE594" s="763"/>
    </row>
    <row r="595" spans="1:31">
      <c r="A595" s="773"/>
      <c r="B595" s="135"/>
      <c r="C595" s="161"/>
      <c r="D595" s="162"/>
      <c r="E595" s="162"/>
      <c r="F595" s="163"/>
      <c r="G595" s="214"/>
      <c r="H595" s="165"/>
      <c r="I595" s="163"/>
      <c r="J595" s="163"/>
      <c r="K595" s="165"/>
      <c r="L595" s="905"/>
      <c r="M595" s="905"/>
      <c r="N595" s="811"/>
      <c r="O595" s="811"/>
      <c r="P595" s="812"/>
      <c r="Q595" s="812"/>
      <c r="R595" s="813"/>
      <c r="S595" s="813"/>
      <c r="T595" s="812"/>
      <c r="U595" s="814"/>
      <c r="V595" s="814"/>
      <c r="W595" s="811"/>
      <c r="X595" s="811"/>
      <c r="Y595" s="812"/>
      <c r="Z595" s="812"/>
      <c r="AA595" s="813"/>
      <c r="AB595" s="813"/>
      <c r="AC595" s="812"/>
      <c r="AD595" s="814"/>
      <c r="AE595" s="814"/>
    </row>
    <row r="596" spans="1:31">
      <c r="A596" s="773"/>
      <c r="B596" s="135"/>
      <c r="C596" s="161"/>
      <c r="D596" s="162"/>
      <c r="E596" s="162"/>
      <c r="F596" s="163"/>
      <c r="G596" s="214"/>
      <c r="H596" s="165"/>
      <c r="I596" s="163"/>
      <c r="J596" s="163"/>
      <c r="K596" s="161"/>
      <c r="L596" s="905"/>
      <c r="M596" s="905"/>
      <c r="N596" s="757"/>
      <c r="O596" s="757"/>
      <c r="P596" s="757"/>
      <c r="Q596" s="758"/>
      <c r="R596" s="759"/>
      <c r="S596" s="757"/>
      <c r="T596" s="757"/>
      <c r="U596" s="758"/>
      <c r="V596" s="759"/>
      <c r="W596" s="757"/>
      <c r="X596" s="757"/>
      <c r="Y596" s="757"/>
      <c r="Z596" s="758"/>
      <c r="AA596" s="759"/>
      <c r="AB596" s="757"/>
      <c r="AC596" s="757"/>
      <c r="AD596" s="758"/>
      <c r="AE596" s="759"/>
    </row>
    <row r="597" spans="1:31">
      <c r="A597" s="773"/>
      <c r="B597" s="151"/>
      <c r="C597" s="166"/>
      <c r="D597" s="167"/>
      <c r="E597" s="167"/>
      <c r="F597" s="168"/>
      <c r="G597" s="215"/>
      <c r="H597" s="170"/>
      <c r="I597" s="168"/>
      <c r="J597" s="168"/>
      <c r="K597" s="170"/>
      <c r="L597" s="905"/>
      <c r="M597" s="905"/>
      <c r="N597" s="761"/>
      <c r="O597" s="761"/>
      <c r="P597" s="761"/>
      <c r="Q597" s="762"/>
      <c r="R597" s="763"/>
      <c r="S597" s="761"/>
      <c r="T597" s="761"/>
      <c r="U597" s="762"/>
      <c r="V597" s="763"/>
      <c r="W597" s="764"/>
      <c r="X597" s="761"/>
      <c r="Y597" s="761"/>
      <c r="Z597" s="762"/>
      <c r="AA597" s="763"/>
      <c r="AB597" s="761"/>
      <c r="AC597" s="761"/>
      <c r="AD597" s="762"/>
      <c r="AE597" s="763"/>
    </row>
    <row r="598" spans="1:31">
      <c r="A598" s="773"/>
      <c r="B598" s="135"/>
      <c r="C598" s="161"/>
      <c r="D598" s="162"/>
      <c r="E598" s="162"/>
      <c r="F598" s="163"/>
      <c r="G598" s="214"/>
      <c r="H598" s="165"/>
      <c r="I598" s="163"/>
      <c r="J598" s="163"/>
      <c r="K598" s="165"/>
      <c r="L598" s="905"/>
      <c r="M598" s="905"/>
      <c r="N598" s="811"/>
      <c r="O598" s="811"/>
      <c r="P598" s="812"/>
      <c r="Q598" s="812"/>
      <c r="R598" s="813"/>
      <c r="S598" s="813"/>
      <c r="T598" s="812"/>
      <c r="U598" s="814"/>
      <c r="V598" s="814"/>
      <c r="W598" s="811"/>
      <c r="X598" s="811"/>
      <c r="Y598" s="812"/>
      <c r="Z598" s="812"/>
      <c r="AA598" s="813"/>
      <c r="AB598" s="813"/>
      <c r="AC598" s="812"/>
      <c r="AD598" s="814"/>
      <c r="AE598" s="814"/>
    </row>
    <row r="599" spans="1:31">
      <c r="A599" s="773"/>
      <c r="B599" s="135"/>
      <c r="C599" s="161"/>
      <c r="D599" s="162"/>
      <c r="E599" s="162"/>
      <c r="F599" s="163"/>
      <c r="G599" s="214"/>
      <c r="H599" s="165"/>
      <c r="I599" s="163"/>
      <c r="J599" s="163"/>
      <c r="K599" s="161"/>
      <c r="L599" s="905"/>
      <c r="M599" s="905"/>
      <c r="N599" s="757"/>
      <c r="O599" s="757"/>
      <c r="P599" s="757"/>
      <c r="Q599" s="758"/>
      <c r="R599" s="759"/>
      <c r="S599" s="757"/>
      <c r="T599" s="757"/>
      <c r="U599" s="758"/>
      <c r="V599" s="759"/>
      <c r="W599" s="757"/>
      <c r="X599" s="757"/>
      <c r="Y599" s="757"/>
      <c r="Z599" s="758"/>
      <c r="AA599" s="759"/>
      <c r="AB599" s="757"/>
      <c r="AC599" s="757"/>
      <c r="AD599" s="758"/>
      <c r="AE599" s="759"/>
    </row>
    <row r="600" spans="1:31">
      <c r="A600" s="773"/>
      <c r="B600" s="151"/>
      <c r="C600" s="166"/>
      <c r="D600" s="167"/>
      <c r="E600" s="167"/>
      <c r="F600" s="168"/>
      <c r="G600" s="215"/>
      <c r="H600" s="170"/>
      <c r="I600" s="168"/>
      <c r="J600" s="168"/>
      <c r="K600" s="170"/>
      <c r="L600" s="905"/>
      <c r="M600" s="905"/>
      <c r="N600" s="761"/>
      <c r="O600" s="761"/>
      <c r="P600" s="761"/>
      <c r="Q600" s="762"/>
      <c r="R600" s="763"/>
      <c r="S600" s="761"/>
      <c r="T600" s="761"/>
      <c r="U600" s="762"/>
      <c r="V600" s="763"/>
      <c r="W600" s="764"/>
      <c r="X600" s="761"/>
      <c r="Y600" s="761"/>
      <c r="Z600" s="762"/>
      <c r="AA600" s="763"/>
      <c r="AB600" s="761"/>
      <c r="AC600" s="761"/>
      <c r="AD600" s="762"/>
      <c r="AE600" s="763"/>
    </row>
    <row r="601" spans="1:31">
      <c r="A601" s="773"/>
      <c r="B601" s="135"/>
      <c r="C601" s="161"/>
      <c r="D601" s="162"/>
      <c r="E601" s="162"/>
      <c r="F601" s="163"/>
      <c r="G601" s="214"/>
      <c r="H601" s="165"/>
      <c r="I601" s="163"/>
      <c r="J601" s="163"/>
      <c r="K601" s="165"/>
      <c r="L601" s="905"/>
      <c r="M601" s="905"/>
      <c r="N601" s="811"/>
      <c r="O601" s="811"/>
      <c r="P601" s="812"/>
      <c r="Q601" s="812"/>
      <c r="R601" s="813"/>
      <c r="S601" s="813"/>
      <c r="T601" s="812"/>
      <c r="U601" s="814"/>
      <c r="V601" s="814"/>
      <c r="W601" s="811"/>
      <c r="X601" s="811"/>
      <c r="Y601" s="812"/>
      <c r="Z601" s="812"/>
      <c r="AA601" s="813"/>
      <c r="AB601" s="813"/>
      <c r="AC601" s="812"/>
      <c r="AD601" s="814"/>
      <c r="AE601" s="814"/>
    </row>
    <row r="602" spans="1:31">
      <c r="A602" s="773"/>
      <c r="B602" s="135"/>
      <c r="C602" s="161"/>
      <c r="D602" s="162"/>
      <c r="E602" s="162"/>
      <c r="F602" s="163"/>
      <c r="G602" s="214"/>
      <c r="H602" s="165"/>
      <c r="I602" s="163"/>
      <c r="J602" s="163"/>
      <c r="K602" s="165"/>
      <c r="L602" s="905"/>
      <c r="M602" s="905"/>
      <c r="N602" s="757"/>
      <c r="O602" s="757"/>
      <c r="P602" s="757"/>
      <c r="Q602" s="758"/>
      <c r="R602" s="759"/>
      <c r="S602" s="757"/>
      <c r="T602" s="757"/>
      <c r="U602" s="758"/>
      <c r="V602" s="759"/>
      <c r="W602" s="757"/>
      <c r="X602" s="757"/>
      <c r="Y602" s="757"/>
      <c r="Z602" s="758"/>
      <c r="AA602" s="759"/>
      <c r="AB602" s="757"/>
      <c r="AC602" s="757"/>
      <c r="AD602" s="758"/>
      <c r="AE602" s="759"/>
    </row>
    <row r="603" spans="1:31">
      <c r="A603" s="773"/>
      <c r="B603" s="151"/>
      <c r="C603" s="166"/>
      <c r="D603" s="167"/>
      <c r="E603" s="167"/>
      <c r="F603" s="168"/>
      <c r="G603" s="215"/>
      <c r="H603" s="170"/>
      <c r="I603" s="168"/>
      <c r="J603" s="168"/>
      <c r="K603" s="170"/>
      <c r="L603" s="905"/>
      <c r="M603" s="905"/>
      <c r="N603" s="761"/>
      <c r="O603" s="761"/>
      <c r="P603" s="761"/>
      <c r="Q603" s="762"/>
      <c r="R603" s="763"/>
      <c r="S603" s="761"/>
      <c r="T603" s="761"/>
      <c r="U603" s="762"/>
      <c r="V603" s="763"/>
      <c r="W603" s="764"/>
      <c r="X603" s="761"/>
      <c r="Y603" s="761"/>
      <c r="Z603" s="762"/>
      <c r="AA603" s="763"/>
      <c r="AB603" s="761"/>
      <c r="AC603" s="761"/>
      <c r="AD603" s="762"/>
      <c r="AE603" s="763"/>
    </row>
    <row r="604" spans="1:31">
      <c r="A604" s="773"/>
      <c r="B604" s="135"/>
      <c r="C604" s="161"/>
      <c r="D604" s="162"/>
      <c r="E604" s="162"/>
      <c r="F604" s="163"/>
      <c r="G604" s="214"/>
      <c r="H604" s="165"/>
      <c r="I604" s="163"/>
      <c r="J604" s="163"/>
      <c r="K604" s="165"/>
      <c r="L604" s="905"/>
      <c r="M604" s="905"/>
      <c r="N604" s="811"/>
      <c r="O604" s="811"/>
      <c r="P604" s="812"/>
      <c r="Q604" s="812"/>
      <c r="R604" s="813"/>
      <c r="S604" s="813"/>
      <c r="T604" s="812"/>
      <c r="U604" s="814"/>
      <c r="V604" s="814"/>
      <c r="W604" s="811"/>
      <c r="X604" s="811"/>
      <c r="Y604" s="812"/>
      <c r="Z604" s="812"/>
      <c r="AA604" s="813"/>
      <c r="AB604" s="813"/>
      <c r="AC604" s="812"/>
      <c r="AD604" s="814"/>
      <c r="AE604" s="814"/>
    </row>
    <row r="605" spans="1:31">
      <c r="A605" s="773"/>
      <c r="B605" s="135"/>
      <c r="C605" s="161"/>
      <c r="D605" s="162"/>
      <c r="E605" s="162"/>
      <c r="F605" s="163"/>
      <c r="G605" s="214"/>
      <c r="H605" s="165"/>
      <c r="I605" s="163"/>
      <c r="J605" s="163"/>
      <c r="K605" s="161"/>
      <c r="L605" s="905"/>
      <c r="M605" s="905"/>
      <c r="N605" s="757"/>
      <c r="O605" s="757"/>
      <c r="P605" s="757"/>
      <c r="Q605" s="758"/>
      <c r="R605" s="759"/>
      <c r="S605" s="757"/>
      <c r="T605" s="757"/>
      <c r="U605" s="758"/>
      <c r="V605" s="759"/>
      <c r="W605" s="757"/>
      <c r="X605" s="757"/>
      <c r="Y605" s="757"/>
      <c r="Z605" s="758"/>
      <c r="AA605" s="759"/>
      <c r="AB605" s="757"/>
      <c r="AC605" s="757"/>
      <c r="AD605" s="758"/>
      <c r="AE605" s="759"/>
    </row>
    <row r="606" spans="1:31">
      <c r="A606" s="773"/>
      <c r="B606" s="151"/>
      <c r="C606" s="166"/>
      <c r="D606" s="167"/>
      <c r="E606" s="167"/>
      <c r="F606" s="168"/>
      <c r="G606" s="215"/>
      <c r="H606" s="170"/>
      <c r="I606" s="168"/>
      <c r="J606" s="168"/>
      <c r="K606" s="170"/>
      <c r="L606" s="905"/>
      <c r="M606" s="905"/>
      <c r="N606" s="761"/>
      <c r="O606" s="761"/>
      <c r="P606" s="761"/>
      <c r="Q606" s="762"/>
      <c r="R606" s="763"/>
      <c r="S606" s="761"/>
      <c r="T606" s="761"/>
      <c r="U606" s="762"/>
      <c r="V606" s="763"/>
      <c r="W606" s="764"/>
      <c r="X606" s="761"/>
      <c r="Y606" s="761"/>
      <c r="Z606" s="762"/>
      <c r="AA606" s="763"/>
      <c r="AB606" s="761"/>
      <c r="AC606" s="761"/>
      <c r="AD606" s="762"/>
      <c r="AE606" s="763"/>
    </row>
    <row r="607" spans="1:31">
      <c r="A607" s="773"/>
      <c r="B607" s="135"/>
      <c r="C607" s="161"/>
      <c r="D607" s="162"/>
      <c r="E607" s="162"/>
      <c r="F607" s="163"/>
      <c r="G607" s="214"/>
      <c r="H607" s="165"/>
      <c r="I607" s="163"/>
      <c r="J607" s="163"/>
      <c r="K607" s="161"/>
      <c r="L607" s="905"/>
      <c r="M607" s="905"/>
      <c r="N607" s="811"/>
      <c r="O607" s="811"/>
      <c r="P607" s="812"/>
      <c r="Q607" s="812"/>
      <c r="R607" s="813"/>
      <c r="S607" s="813"/>
      <c r="T607" s="812"/>
      <c r="U607" s="814"/>
      <c r="V607" s="814"/>
      <c r="W607" s="811"/>
      <c r="X607" s="811"/>
      <c r="Y607" s="812"/>
      <c r="Z607" s="812"/>
      <c r="AA607" s="813"/>
      <c r="AB607" s="813"/>
      <c r="AC607" s="812"/>
      <c r="AD607" s="814"/>
      <c r="AE607" s="814"/>
    </row>
    <row r="608" spans="1:31">
      <c r="A608" s="773"/>
      <c r="B608" s="135"/>
      <c r="C608" s="161"/>
      <c r="D608" s="162"/>
      <c r="E608" s="162"/>
      <c r="F608" s="163"/>
      <c r="G608" s="214"/>
      <c r="H608" s="165"/>
      <c r="I608" s="163"/>
      <c r="J608" s="163"/>
      <c r="K608" s="161"/>
      <c r="L608" s="905"/>
      <c r="M608" s="905"/>
      <c r="N608" s="757"/>
      <c r="O608" s="757"/>
      <c r="P608" s="757"/>
      <c r="Q608" s="758"/>
      <c r="R608" s="759"/>
      <c r="S608" s="757"/>
      <c r="T608" s="757"/>
      <c r="U608" s="758"/>
      <c r="V608" s="759"/>
      <c r="W608" s="757"/>
      <c r="X608" s="757"/>
      <c r="Y608" s="757"/>
      <c r="Z608" s="758"/>
      <c r="AA608" s="759"/>
      <c r="AB608" s="757"/>
      <c r="AC608" s="757"/>
      <c r="AD608" s="758"/>
      <c r="AE608" s="759"/>
    </row>
    <row r="609" spans="1:31">
      <c r="A609" s="773"/>
      <c r="B609" s="151"/>
      <c r="C609" s="166"/>
      <c r="D609" s="167"/>
      <c r="E609" s="167"/>
      <c r="F609" s="168"/>
      <c r="G609" s="215"/>
      <c r="H609" s="170"/>
      <c r="I609" s="168"/>
      <c r="J609" s="168"/>
      <c r="K609" s="166"/>
      <c r="L609" s="905"/>
      <c r="M609" s="905"/>
      <c r="N609" s="761"/>
      <c r="O609" s="761"/>
      <c r="P609" s="761"/>
      <c r="Q609" s="762"/>
      <c r="R609" s="763"/>
      <c r="S609" s="761"/>
      <c r="T609" s="761"/>
      <c r="U609" s="762"/>
      <c r="V609" s="763"/>
      <c r="W609" s="764"/>
      <c r="X609" s="761"/>
      <c r="Y609" s="761"/>
      <c r="Z609" s="762"/>
      <c r="AA609" s="763"/>
      <c r="AB609" s="761"/>
      <c r="AC609" s="761"/>
      <c r="AD609" s="762"/>
      <c r="AE609" s="763"/>
    </row>
    <row r="610" spans="1:31">
      <c r="A610" s="773"/>
      <c r="B610" s="135"/>
      <c r="C610" s="161"/>
      <c r="D610" s="162"/>
      <c r="E610" s="162"/>
      <c r="F610" s="163"/>
      <c r="G610" s="214"/>
      <c r="H610" s="165"/>
      <c r="I610" s="163"/>
      <c r="J610" s="163"/>
      <c r="K610" s="165"/>
      <c r="L610" s="905"/>
      <c r="M610" s="905"/>
      <c r="N610" s="811"/>
      <c r="O610" s="811"/>
      <c r="P610" s="812"/>
      <c r="Q610" s="812"/>
      <c r="R610" s="813"/>
      <c r="S610" s="813"/>
      <c r="T610" s="812"/>
      <c r="U610" s="814"/>
      <c r="V610" s="814"/>
      <c r="W610" s="811"/>
      <c r="X610" s="811"/>
      <c r="Y610" s="812"/>
      <c r="Z610" s="812"/>
      <c r="AA610" s="813"/>
      <c r="AB610" s="813"/>
      <c r="AC610" s="812"/>
      <c r="AD610" s="814"/>
      <c r="AE610" s="814"/>
    </row>
    <row r="611" spans="1:31">
      <c r="A611" s="773"/>
      <c r="B611" s="135"/>
      <c r="C611" s="161"/>
      <c r="D611" s="162"/>
      <c r="E611" s="162"/>
      <c r="F611" s="163"/>
      <c r="G611" s="214"/>
      <c r="H611" s="165"/>
      <c r="I611" s="163"/>
      <c r="J611" s="163"/>
      <c r="K611" s="165"/>
      <c r="L611" s="905"/>
      <c r="M611" s="905"/>
      <c r="N611" s="757"/>
      <c r="O611" s="757"/>
      <c r="P611" s="757"/>
      <c r="Q611" s="758"/>
      <c r="R611" s="759"/>
      <c r="S611" s="757"/>
      <c r="T611" s="757"/>
      <c r="U611" s="758"/>
      <c r="V611" s="759"/>
      <c r="W611" s="757"/>
      <c r="X611" s="757"/>
      <c r="Y611" s="757"/>
      <c r="Z611" s="758"/>
      <c r="AA611" s="759"/>
      <c r="AB611" s="757"/>
      <c r="AC611" s="757"/>
      <c r="AD611" s="758"/>
      <c r="AE611" s="759"/>
    </row>
    <row r="612" spans="1:31">
      <c r="A612" s="838"/>
      <c r="B612" s="151"/>
      <c r="C612" s="166"/>
      <c r="D612" s="167"/>
      <c r="E612" s="167"/>
      <c r="F612" s="168"/>
      <c r="G612" s="215"/>
      <c r="H612" s="170"/>
      <c r="I612" s="168"/>
      <c r="J612" s="168"/>
      <c r="K612" s="170"/>
      <c r="L612" s="905"/>
      <c r="M612" s="905"/>
      <c r="N612" s="761"/>
      <c r="O612" s="761"/>
      <c r="P612" s="761"/>
      <c r="Q612" s="762"/>
      <c r="R612" s="763"/>
      <c r="S612" s="761"/>
      <c r="T612" s="761"/>
      <c r="U612" s="762"/>
      <c r="V612" s="763"/>
      <c r="W612" s="764"/>
      <c r="X612" s="761"/>
      <c r="Y612" s="761"/>
      <c r="Z612" s="762"/>
      <c r="AA612" s="763"/>
      <c r="AB612" s="761"/>
      <c r="AC612" s="761"/>
      <c r="AD612" s="762"/>
      <c r="AE612" s="763"/>
    </row>
    <row r="613" spans="1:31">
      <c r="A613" s="851"/>
      <c r="B613" s="831"/>
      <c r="C613" s="832"/>
      <c r="D613" s="850"/>
      <c r="E613" s="850"/>
      <c r="F613" s="833"/>
      <c r="G613" s="214"/>
      <c r="H613" s="834"/>
      <c r="I613" s="833"/>
      <c r="J613" s="163"/>
      <c r="K613" s="834"/>
      <c r="L613" s="905"/>
      <c r="M613" s="905"/>
      <c r="N613" s="901"/>
      <c r="O613" s="793"/>
      <c r="P613" s="794"/>
      <c r="Q613" s="794"/>
      <c r="R613" s="795"/>
      <c r="S613" s="795"/>
      <c r="T613" s="794"/>
      <c r="U613" s="796"/>
      <c r="V613" s="796"/>
      <c r="W613" s="792"/>
      <c r="X613" s="793"/>
      <c r="Y613" s="794"/>
      <c r="Z613" s="794"/>
      <c r="AA613" s="795"/>
      <c r="AB613" s="795"/>
      <c r="AC613" s="794"/>
      <c r="AD613" s="796"/>
      <c r="AE613" s="796"/>
    </row>
    <row r="614" spans="1:31">
      <c r="A614" s="773"/>
      <c r="B614" s="135"/>
      <c r="C614" s="161"/>
      <c r="D614" s="162"/>
      <c r="E614" s="162"/>
      <c r="F614" s="163"/>
      <c r="G614" s="214"/>
      <c r="H614" s="165"/>
      <c r="I614" s="163"/>
      <c r="J614" s="163"/>
      <c r="K614" s="165"/>
      <c r="L614" s="905"/>
      <c r="M614" s="905"/>
      <c r="N614" s="798"/>
      <c r="O614" s="798"/>
      <c r="P614" s="799"/>
      <c r="Q614" s="799"/>
      <c r="R614" s="800"/>
      <c r="S614" s="800"/>
      <c r="T614" s="799"/>
      <c r="U614" s="801"/>
      <c r="V614" s="801"/>
      <c r="W614" s="797"/>
      <c r="X614" s="798"/>
      <c r="Y614" s="799"/>
      <c r="Z614" s="799"/>
      <c r="AA614" s="800"/>
      <c r="AB614" s="800"/>
      <c r="AC614" s="799"/>
      <c r="AD614" s="801"/>
      <c r="AE614" s="801"/>
    </row>
    <row r="615" spans="1:31">
      <c r="A615" s="773"/>
      <c r="B615" s="135"/>
      <c r="C615" s="161"/>
      <c r="D615" s="162"/>
      <c r="E615" s="162"/>
      <c r="F615" s="163"/>
      <c r="G615" s="214"/>
      <c r="H615" s="165"/>
      <c r="I615" s="163"/>
      <c r="J615" s="163"/>
      <c r="K615" s="165"/>
      <c r="L615" s="905"/>
      <c r="M615" s="905"/>
      <c r="N615" s="798"/>
      <c r="O615" s="798"/>
      <c r="P615" s="799"/>
      <c r="Q615" s="799"/>
      <c r="R615" s="800"/>
      <c r="S615" s="800"/>
      <c r="T615" s="799"/>
      <c r="U615" s="801"/>
      <c r="V615" s="801"/>
      <c r="W615" s="797"/>
      <c r="X615" s="798"/>
      <c r="Y615" s="799"/>
      <c r="Z615" s="799"/>
      <c r="AA615" s="800"/>
      <c r="AB615" s="800"/>
      <c r="AC615" s="799"/>
      <c r="AD615" s="801"/>
      <c r="AE615" s="801"/>
    </row>
    <row r="616" spans="1:31">
      <c r="A616" s="773"/>
      <c r="B616" s="135"/>
      <c r="C616" s="161"/>
      <c r="D616" s="162"/>
      <c r="E616" s="162"/>
      <c r="F616" s="163"/>
      <c r="G616" s="214"/>
      <c r="H616" s="165"/>
      <c r="I616" s="163"/>
      <c r="J616" s="163"/>
      <c r="K616" s="165"/>
      <c r="L616" s="905"/>
      <c r="M616" s="905"/>
      <c r="N616" s="798"/>
      <c r="O616" s="798"/>
      <c r="P616" s="799"/>
      <c r="Q616" s="799"/>
      <c r="R616" s="800"/>
      <c r="S616" s="800"/>
      <c r="T616" s="799"/>
      <c r="U616" s="801"/>
      <c r="V616" s="801"/>
      <c r="W616" s="797"/>
      <c r="X616" s="798"/>
      <c r="Y616" s="799"/>
      <c r="Z616" s="799"/>
      <c r="AA616" s="800"/>
      <c r="AB616" s="800"/>
      <c r="AC616" s="799"/>
      <c r="AD616" s="801"/>
      <c r="AE616" s="801"/>
    </row>
    <row r="617" spans="1:31">
      <c r="A617" s="773"/>
      <c r="B617" s="135"/>
      <c r="C617" s="161"/>
      <c r="D617" s="162"/>
      <c r="E617" s="162"/>
      <c r="F617" s="163"/>
      <c r="G617" s="214"/>
      <c r="H617" s="165"/>
      <c r="I617" s="163"/>
      <c r="J617" s="163"/>
      <c r="K617" s="165"/>
      <c r="L617" s="905"/>
      <c r="M617" s="905"/>
      <c r="N617" s="798"/>
      <c r="O617" s="798"/>
      <c r="P617" s="799"/>
      <c r="Q617" s="799"/>
      <c r="R617" s="800"/>
      <c r="S617" s="800"/>
      <c r="T617" s="799"/>
      <c r="U617" s="801"/>
      <c r="V617" s="801"/>
      <c r="W617" s="797"/>
      <c r="X617" s="798"/>
      <c r="Y617" s="799"/>
      <c r="Z617" s="799"/>
      <c r="AA617" s="800"/>
      <c r="AB617" s="800"/>
      <c r="AC617" s="799"/>
      <c r="AD617" s="801"/>
      <c r="AE617" s="801"/>
    </row>
    <row r="618" spans="1:31">
      <c r="A618" s="773"/>
      <c r="B618" s="151"/>
      <c r="C618" s="166"/>
      <c r="D618" s="167"/>
      <c r="E618" s="167"/>
      <c r="F618" s="168"/>
      <c r="G618" s="215"/>
      <c r="H618" s="170"/>
      <c r="I618" s="168"/>
      <c r="J618" s="168"/>
      <c r="K618" s="170"/>
      <c r="L618" s="905"/>
      <c r="M618" s="905"/>
      <c r="N618" s="803"/>
      <c r="O618" s="803"/>
      <c r="P618" s="804"/>
      <c r="Q618" s="804"/>
      <c r="R618" s="805"/>
      <c r="S618" s="805"/>
      <c r="T618" s="804"/>
      <c r="U618" s="806"/>
      <c r="V618" s="806"/>
      <c r="W618" s="802"/>
      <c r="X618" s="803"/>
      <c r="Y618" s="804"/>
      <c r="Z618" s="804"/>
      <c r="AA618" s="805"/>
      <c r="AB618" s="805"/>
      <c r="AC618" s="804"/>
      <c r="AD618" s="806"/>
      <c r="AE618" s="806"/>
    </row>
    <row r="619" spans="1:31">
      <c r="A619" s="773"/>
      <c r="B619" s="135"/>
      <c r="C619" s="161"/>
      <c r="D619" s="162"/>
      <c r="E619" s="162"/>
      <c r="F619" s="163"/>
      <c r="G619" s="214"/>
      <c r="H619" s="165"/>
      <c r="I619" s="163"/>
      <c r="J619" s="163"/>
      <c r="K619" s="165"/>
      <c r="L619" s="905"/>
      <c r="M619" s="905"/>
      <c r="N619" s="902"/>
      <c r="O619" s="730"/>
      <c r="P619" s="730"/>
      <c r="Q619" s="730"/>
      <c r="R619" s="807"/>
      <c r="S619" s="730"/>
      <c r="T619" s="730"/>
      <c r="U619" s="730"/>
      <c r="V619" s="807"/>
      <c r="W619" s="731"/>
      <c r="X619" s="730"/>
      <c r="Y619" s="730"/>
      <c r="Z619" s="730"/>
      <c r="AA619" s="807"/>
      <c r="AB619" s="730"/>
      <c r="AC619" s="730"/>
      <c r="AD619" s="730"/>
      <c r="AE619" s="807"/>
    </row>
    <row r="620" spans="1:31">
      <c r="A620" s="773"/>
      <c r="B620" s="135"/>
      <c r="C620" s="161"/>
      <c r="D620" s="162"/>
      <c r="E620" s="162"/>
      <c r="F620" s="163"/>
      <c r="G620" s="214"/>
      <c r="H620" s="165"/>
      <c r="I620" s="163"/>
      <c r="J620" s="163"/>
      <c r="K620" s="165"/>
      <c r="L620" s="905"/>
      <c r="M620" s="905"/>
      <c r="N620" s="844"/>
      <c r="O620" s="844"/>
      <c r="P620" s="28"/>
      <c r="Q620" s="28"/>
      <c r="R620" s="808"/>
      <c r="S620" s="28"/>
      <c r="T620" s="28"/>
      <c r="U620" s="28"/>
      <c r="V620" s="808"/>
      <c r="W620" s="797"/>
      <c r="X620" s="844"/>
      <c r="Y620" s="28"/>
      <c r="Z620" s="28"/>
      <c r="AA620" s="808"/>
      <c r="AB620" s="28"/>
      <c r="AC620" s="28"/>
      <c r="AD620" s="28"/>
      <c r="AE620" s="808"/>
    </row>
    <row r="621" spans="1:31">
      <c r="A621" s="773"/>
      <c r="B621" s="135"/>
      <c r="C621" s="161"/>
      <c r="D621" s="162"/>
      <c r="E621" s="162"/>
      <c r="F621" s="163"/>
      <c r="G621" s="214"/>
      <c r="H621" s="165"/>
      <c r="I621" s="163"/>
      <c r="J621" s="163"/>
      <c r="K621" s="165"/>
      <c r="L621" s="905"/>
      <c r="M621" s="905"/>
      <c r="N621" s="798"/>
      <c r="O621" s="798"/>
      <c r="P621" s="798"/>
      <c r="Q621" s="809"/>
      <c r="R621" s="810"/>
      <c r="S621" s="798"/>
      <c r="T621" s="798"/>
      <c r="U621" s="809"/>
      <c r="V621" s="810"/>
      <c r="W621" s="797"/>
      <c r="X621" s="798"/>
      <c r="Y621" s="798"/>
      <c r="Z621" s="809"/>
      <c r="AA621" s="810"/>
      <c r="AB621" s="798"/>
      <c r="AC621" s="798"/>
      <c r="AD621" s="809"/>
      <c r="AE621" s="810"/>
    </row>
    <row r="622" spans="1:31">
      <c r="A622" s="773"/>
      <c r="B622" s="135"/>
      <c r="C622" s="161"/>
      <c r="D622" s="162"/>
      <c r="E622" s="162"/>
      <c r="F622" s="163"/>
      <c r="G622" s="214"/>
      <c r="H622" s="165"/>
      <c r="I622" s="163"/>
      <c r="J622" s="163"/>
      <c r="K622" s="165"/>
      <c r="L622" s="905"/>
      <c r="M622" s="905"/>
      <c r="N622" s="757"/>
      <c r="O622" s="757"/>
      <c r="P622" s="757"/>
      <c r="Q622" s="758"/>
      <c r="R622" s="759"/>
      <c r="S622" s="757"/>
      <c r="T622" s="757"/>
      <c r="U622" s="758"/>
      <c r="V622" s="759"/>
      <c r="W622" s="757"/>
      <c r="X622" s="757"/>
      <c r="Y622" s="757"/>
      <c r="Z622" s="758"/>
      <c r="AA622" s="759"/>
      <c r="AB622" s="757"/>
      <c r="AC622" s="757"/>
      <c r="AD622" s="758"/>
      <c r="AE622" s="759"/>
    </row>
    <row r="623" spans="1:31">
      <c r="A623" s="773"/>
      <c r="B623" s="135"/>
      <c r="C623" s="161"/>
      <c r="D623" s="162"/>
      <c r="E623" s="162"/>
      <c r="F623" s="163"/>
      <c r="G623" s="214"/>
      <c r="H623" s="165"/>
      <c r="I623" s="163"/>
      <c r="J623" s="163"/>
      <c r="K623" s="165"/>
      <c r="L623" s="905"/>
      <c r="M623" s="905"/>
      <c r="N623" s="757"/>
      <c r="O623" s="757"/>
      <c r="P623" s="757"/>
      <c r="Q623" s="758"/>
      <c r="R623" s="759"/>
      <c r="S623" s="757"/>
      <c r="T623" s="757"/>
      <c r="U623" s="758"/>
      <c r="V623" s="759"/>
      <c r="W623" s="757"/>
      <c r="X623" s="757"/>
      <c r="Y623" s="757"/>
      <c r="Z623" s="758"/>
      <c r="AA623" s="759"/>
      <c r="AB623" s="757"/>
      <c r="AC623" s="757"/>
      <c r="AD623" s="758"/>
      <c r="AE623" s="759"/>
    </row>
    <row r="624" spans="1:31">
      <c r="A624" s="773"/>
      <c r="B624" s="135"/>
      <c r="C624" s="161"/>
      <c r="D624" s="162"/>
      <c r="E624" s="162"/>
      <c r="F624" s="163"/>
      <c r="G624" s="214"/>
      <c r="H624" s="165"/>
      <c r="I624" s="163"/>
      <c r="J624" s="163"/>
      <c r="K624" s="165"/>
      <c r="L624" s="905"/>
      <c r="M624" s="905"/>
      <c r="N624" s="757"/>
      <c r="O624" s="757"/>
      <c r="P624" s="757"/>
      <c r="Q624" s="758"/>
      <c r="R624" s="759"/>
      <c r="S624" s="757"/>
      <c r="T624" s="757"/>
      <c r="U624" s="758"/>
      <c r="V624" s="759"/>
      <c r="W624" s="757"/>
      <c r="X624" s="757"/>
      <c r="Y624" s="757"/>
      <c r="Z624" s="758"/>
      <c r="AA624" s="759"/>
      <c r="AB624" s="757"/>
      <c r="AC624" s="757"/>
      <c r="AD624" s="758"/>
      <c r="AE624" s="759"/>
    </row>
    <row r="625" spans="1:31">
      <c r="A625" s="773"/>
      <c r="B625" s="135"/>
      <c r="C625" s="161"/>
      <c r="D625" s="162"/>
      <c r="E625" s="162"/>
      <c r="F625" s="163"/>
      <c r="G625" s="214"/>
      <c r="H625" s="165"/>
      <c r="I625" s="163"/>
      <c r="J625" s="163"/>
      <c r="K625" s="165"/>
      <c r="L625" s="905"/>
      <c r="M625" s="905"/>
      <c r="N625" s="757"/>
      <c r="O625" s="757"/>
      <c r="P625" s="757"/>
      <c r="Q625" s="758"/>
      <c r="R625" s="759"/>
      <c r="S625" s="757"/>
      <c r="T625" s="757"/>
      <c r="U625" s="758"/>
      <c r="V625" s="759"/>
      <c r="W625" s="757"/>
      <c r="X625" s="757"/>
      <c r="Y625" s="757"/>
      <c r="Z625" s="758"/>
      <c r="AA625" s="759"/>
      <c r="AB625" s="757"/>
      <c r="AC625" s="757"/>
      <c r="AD625" s="758"/>
      <c r="AE625" s="759"/>
    </row>
    <row r="626" spans="1:31">
      <c r="A626" s="773"/>
      <c r="B626" s="151"/>
      <c r="C626" s="166"/>
      <c r="D626" s="167"/>
      <c r="E626" s="167"/>
      <c r="F626" s="168"/>
      <c r="G626" s="215"/>
      <c r="H626" s="170"/>
      <c r="I626" s="168"/>
      <c r="J626" s="168"/>
      <c r="K626" s="170"/>
      <c r="L626" s="905"/>
      <c r="M626" s="905"/>
      <c r="N626" s="761"/>
      <c r="O626" s="761"/>
      <c r="P626" s="761"/>
      <c r="Q626" s="762"/>
      <c r="R626" s="763"/>
      <c r="S626" s="761"/>
      <c r="T626" s="761"/>
      <c r="U626" s="762"/>
      <c r="V626" s="763"/>
      <c r="W626" s="764"/>
      <c r="X626" s="761"/>
      <c r="Y626" s="761"/>
      <c r="Z626" s="762"/>
      <c r="AA626" s="763"/>
      <c r="AB626" s="761"/>
      <c r="AC626" s="761"/>
      <c r="AD626" s="762"/>
      <c r="AE626" s="763"/>
    </row>
    <row r="627" spans="1:31">
      <c r="A627" s="773"/>
      <c r="B627" s="135"/>
      <c r="C627" s="161"/>
      <c r="D627" s="162"/>
      <c r="E627" s="162"/>
      <c r="F627" s="163"/>
      <c r="G627" s="214"/>
      <c r="H627" s="165"/>
      <c r="I627" s="163"/>
      <c r="J627" s="163"/>
      <c r="K627" s="165"/>
      <c r="L627" s="905"/>
      <c r="M627" s="905"/>
      <c r="N627" s="811"/>
      <c r="O627" s="811"/>
      <c r="P627" s="812"/>
      <c r="Q627" s="812"/>
      <c r="R627" s="813"/>
      <c r="S627" s="813"/>
      <c r="T627" s="812"/>
      <c r="U627" s="814"/>
      <c r="V627" s="814"/>
      <c r="W627" s="811"/>
      <c r="X627" s="811"/>
      <c r="Y627" s="812"/>
      <c r="Z627" s="812"/>
      <c r="AA627" s="813"/>
      <c r="AB627" s="813"/>
      <c r="AC627" s="812"/>
      <c r="AD627" s="814"/>
      <c r="AE627" s="814"/>
    </row>
    <row r="628" spans="1:31">
      <c r="A628" s="773"/>
      <c r="B628" s="135"/>
      <c r="C628" s="161"/>
      <c r="D628" s="162"/>
      <c r="E628" s="162"/>
      <c r="F628" s="163"/>
      <c r="G628" s="214"/>
      <c r="H628" s="165"/>
      <c r="I628" s="163"/>
      <c r="J628" s="163"/>
      <c r="K628" s="161"/>
      <c r="L628" s="905"/>
      <c r="M628" s="905"/>
      <c r="N628" s="757"/>
      <c r="O628" s="757"/>
      <c r="P628" s="757"/>
      <c r="Q628" s="758"/>
      <c r="R628" s="759"/>
      <c r="S628" s="757"/>
      <c r="T628" s="757"/>
      <c r="U628" s="758"/>
      <c r="V628" s="759"/>
      <c r="W628" s="757"/>
      <c r="X628" s="757"/>
      <c r="Y628" s="757"/>
      <c r="Z628" s="758"/>
      <c r="AA628" s="759"/>
      <c r="AB628" s="757"/>
      <c r="AC628" s="757"/>
      <c r="AD628" s="758"/>
      <c r="AE628" s="759"/>
    </row>
    <row r="629" spans="1:31">
      <c r="A629" s="773"/>
      <c r="B629" s="151"/>
      <c r="C629" s="166"/>
      <c r="D629" s="167"/>
      <c r="E629" s="167"/>
      <c r="F629" s="168"/>
      <c r="G629" s="168"/>
      <c r="H629" s="170"/>
      <c r="I629" s="168"/>
      <c r="J629" s="168"/>
      <c r="K629" s="170"/>
      <c r="L629" s="905"/>
      <c r="M629" s="905"/>
      <c r="N629" s="761"/>
      <c r="O629" s="761"/>
      <c r="P629" s="761"/>
      <c r="Q629" s="762"/>
      <c r="R629" s="763"/>
      <c r="S629" s="761"/>
      <c r="T629" s="761"/>
      <c r="U629" s="762"/>
      <c r="V629" s="763"/>
      <c r="W629" s="764"/>
      <c r="X629" s="761"/>
      <c r="Y629" s="761"/>
      <c r="Z629" s="762"/>
      <c r="AA629" s="763"/>
      <c r="AB629" s="761"/>
      <c r="AC629" s="761"/>
      <c r="AD629" s="762"/>
      <c r="AE629" s="763"/>
    </row>
    <row r="630" spans="1:31">
      <c r="A630" s="773"/>
      <c r="B630" s="135"/>
      <c r="C630" s="161"/>
      <c r="D630" s="162"/>
      <c r="E630" s="162"/>
      <c r="F630" s="163"/>
      <c r="G630" s="214"/>
      <c r="H630" s="165"/>
      <c r="I630" s="163"/>
      <c r="J630" s="163"/>
      <c r="K630" s="165"/>
      <c r="L630" s="905"/>
      <c r="M630" s="905"/>
      <c r="N630" s="811"/>
      <c r="O630" s="811"/>
      <c r="P630" s="812"/>
      <c r="Q630" s="812"/>
      <c r="R630" s="813"/>
      <c r="S630" s="813"/>
      <c r="T630" s="812"/>
      <c r="U630" s="814"/>
      <c r="V630" s="814"/>
      <c r="W630" s="811"/>
      <c r="X630" s="811"/>
      <c r="Y630" s="812"/>
      <c r="Z630" s="812"/>
      <c r="AA630" s="813"/>
      <c r="AB630" s="813"/>
      <c r="AC630" s="812"/>
      <c r="AD630" s="814"/>
      <c r="AE630" s="814"/>
    </row>
    <row r="631" spans="1:31">
      <c r="A631" s="773"/>
      <c r="B631" s="135"/>
      <c r="C631" s="161"/>
      <c r="D631" s="162"/>
      <c r="E631" s="162"/>
      <c r="F631" s="163"/>
      <c r="G631" s="214"/>
      <c r="H631" s="165"/>
      <c r="I631" s="163"/>
      <c r="J631" s="163"/>
      <c r="K631" s="161"/>
      <c r="L631" s="905"/>
      <c r="M631" s="905"/>
      <c r="N631" s="757"/>
      <c r="O631" s="757"/>
      <c r="P631" s="757"/>
      <c r="Q631" s="758"/>
      <c r="R631" s="759"/>
      <c r="S631" s="757"/>
      <c r="T631" s="757"/>
      <c r="U631" s="758"/>
      <c r="V631" s="759"/>
      <c r="W631" s="757"/>
      <c r="X631" s="757"/>
      <c r="Y631" s="757"/>
      <c r="Z631" s="758"/>
      <c r="AA631" s="759"/>
      <c r="AB631" s="757"/>
      <c r="AC631" s="757"/>
      <c r="AD631" s="758"/>
      <c r="AE631" s="759"/>
    </row>
    <row r="632" spans="1:31">
      <c r="A632" s="773"/>
      <c r="B632" s="151"/>
      <c r="C632" s="166"/>
      <c r="D632" s="167"/>
      <c r="E632" s="167"/>
      <c r="F632" s="168"/>
      <c r="G632" s="215"/>
      <c r="H632" s="170"/>
      <c r="I632" s="168"/>
      <c r="J632" s="168"/>
      <c r="K632" s="170"/>
      <c r="L632" s="905"/>
      <c r="M632" s="905"/>
      <c r="N632" s="761"/>
      <c r="O632" s="761"/>
      <c r="P632" s="761"/>
      <c r="Q632" s="762"/>
      <c r="R632" s="763"/>
      <c r="S632" s="761"/>
      <c r="T632" s="761"/>
      <c r="U632" s="762"/>
      <c r="V632" s="763"/>
      <c r="W632" s="764"/>
      <c r="X632" s="761"/>
      <c r="Y632" s="761"/>
      <c r="Z632" s="762"/>
      <c r="AA632" s="763"/>
      <c r="AB632" s="761"/>
      <c r="AC632" s="761"/>
      <c r="AD632" s="762"/>
      <c r="AE632" s="763"/>
    </row>
    <row r="633" spans="1:31">
      <c r="A633" s="773"/>
      <c r="B633" s="135"/>
      <c r="C633" s="161"/>
      <c r="D633" s="162"/>
      <c r="E633" s="162"/>
      <c r="F633" s="163"/>
      <c r="G633" s="214"/>
      <c r="H633" s="165"/>
      <c r="I633" s="163"/>
      <c r="J633" s="163"/>
      <c r="K633" s="165"/>
      <c r="L633" s="905"/>
      <c r="M633" s="905"/>
      <c r="N633" s="811"/>
      <c r="O633" s="811"/>
      <c r="P633" s="812"/>
      <c r="Q633" s="812"/>
      <c r="R633" s="813"/>
      <c r="S633" s="813"/>
      <c r="T633" s="812"/>
      <c r="U633" s="814"/>
      <c r="V633" s="814"/>
      <c r="W633" s="811"/>
      <c r="X633" s="811"/>
      <c r="Y633" s="812"/>
      <c r="Z633" s="812"/>
      <c r="AA633" s="813"/>
      <c r="AB633" s="813"/>
      <c r="AC633" s="812"/>
      <c r="AD633" s="814"/>
      <c r="AE633" s="814"/>
    </row>
    <row r="634" spans="1:31">
      <c r="A634" s="773"/>
      <c r="B634" s="135"/>
      <c r="C634" s="161"/>
      <c r="D634" s="162"/>
      <c r="E634" s="162"/>
      <c r="F634" s="163"/>
      <c r="G634" s="214"/>
      <c r="H634" s="165"/>
      <c r="I634" s="163"/>
      <c r="J634" s="163"/>
      <c r="K634" s="161"/>
      <c r="L634" s="905"/>
      <c r="M634" s="905"/>
      <c r="N634" s="757"/>
      <c r="O634" s="757"/>
      <c r="P634" s="757"/>
      <c r="Q634" s="758"/>
      <c r="R634" s="759"/>
      <c r="S634" s="757"/>
      <c r="T634" s="757"/>
      <c r="U634" s="758"/>
      <c r="V634" s="759"/>
      <c r="W634" s="757"/>
      <c r="X634" s="757"/>
      <c r="Y634" s="757"/>
      <c r="Z634" s="758"/>
      <c r="AA634" s="759"/>
      <c r="AB634" s="757"/>
      <c r="AC634" s="757"/>
      <c r="AD634" s="758"/>
      <c r="AE634" s="759"/>
    </row>
    <row r="635" spans="1:31">
      <c r="A635" s="773"/>
      <c r="B635" s="151"/>
      <c r="C635" s="166"/>
      <c r="D635" s="167"/>
      <c r="E635" s="167"/>
      <c r="F635" s="168"/>
      <c r="G635" s="215"/>
      <c r="H635" s="170"/>
      <c r="I635" s="168"/>
      <c r="J635" s="168"/>
      <c r="K635" s="170"/>
      <c r="L635" s="905"/>
      <c r="M635" s="905"/>
      <c r="N635" s="761"/>
      <c r="O635" s="761"/>
      <c r="P635" s="761"/>
      <c r="Q635" s="762"/>
      <c r="R635" s="763"/>
      <c r="S635" s="761"/>
      <c r="T635" s="761"/>
      <c r="U635" s="762"/>
      <c r="V635" s="763"/>
      <c r="W635" s="764"/>
      <c r="X635" s="761"/>
      <c r="Y635" s="761"/>
      <c r="Z635" s="762"/>
      <c r="AA635" s="763"/>
      <c r="AB635" s="761"/>
      <c r="AC635" s="761"/>
      <c r="AD635" s="762"/>
      <c r="AE635" s="763"/>
    </row>
    <row r="636" spans="1:31">
      <c r="A636" s="773"/>
      <c r="B636" s="135"/>
      <c r="C636" s="161"/>
      <c r="D636" s="162"/>
      <c r="E636" s="162"/>
      <c r="F636" s="163"/>
      <c r="G636" s="214"/>
      <c r="H636" s="165"/>
      <c r="I636" s="163"/>
      <c r="J636" s="163"/>
      <c r="K636" s="165"/>
      <c r="L636" s="905"/>
      <c r="M636" s="905"/>
      <c r="N636" s="811"/>
      <c r="O636" s="811"/>
      <c r="P636" s="812"/>
      <c r="Q636" s="812"/>
      <c r="R636" s="813"/>
      <c r="S636" s="813"/>
      <c r="T636" s="812"/>
      <c r="U636" s="814"/>
      <c r="V636" s="814"/>
      <c r="W636" s="811"/>
      <c r="X636" s="811"/>
      <c r="Y636" s="812"/>
      <c r="Z636" s="812"/>
      <c r="AA636" s="813"/>
      <c r="AB636" s="813"/>
      <c r="AC636" s="812"/>
      <c r="AD636" s="814"/>
      <c r="AE636" s="814"/>
    </row>
    <row r="637" spans="1:31">
      <c r="A637" s="773"/>
      <c r="B637" s="135"/>
      <c r="C637" s="161"/>
      <c r="D637" s="162"/>
      <c r="E637" s="162"/>
      <c r="F637" s="163"/>
      <c r="G637" s="214"/>
      <c r="H637" s="165"/>
      <c r="I637" s="163"/>
      <c r="J637" s="163"/>
      <c r="K637" s="161"/>
      <c r="L637" s="905"/>
      <c r="M637" s="905"/>
      <c r="N637" s="757"/>
      <c r="O637" s="757"/>
      <c r="P637" s="757"/>
      <c r="Q637" s="758"/>
      <c r="R637" s="759"/>
      <c r="S637" s="757"/>
      <c r="T637" s="757"/>
      <c r="U637" s="758"/>
      <c r="V637" s="759"/>
      <c r="W637" s="757"/>
      <c r="X637" s="757"/>
      <c r="Y637" s="757"/>
      <c r="Z637" s="758"/>
      <c r="AA637" s="759"/>
      <c r="AB637" s="757"/>
      <c r="AC637" s="757"/>
      <c r="AD637" s="758"/>
      <c r="AE637" s="759"/>
    </row>
    <row r="638" spans="1:31">
      <c r="A638" s="773"/>
      <c r="B638" s="151"/>
      <c r="C638" s="166"/>
      <c r="D638" s="167"/>
      <c r="E638" s="167"/>
      <c r="F638" s="168"/>
      <c r="G638" s="215"/>
      <c r="H638" s="170"/>
      <c r="I638" s="168"/>
      <c r="J638" s="168"/>
      <c r="K638" s="170"/>
      <c r="L638" s="905"/>
      <c r="M638" s="905"/>
      <c r="N638" s="761"/>
      <c r="O638" s="761"/>
      <c r="P638" s="761"/>
      <c r="Q638" s="762"/>
      <c r="R638" s="763"/>
      <c r="S638" s="761"/>
      <c r="T638" s="761"/>
      <c r="U638" s="762"/>
      <c r="V638" s="763"/>
      <c r="W638" s="764"/>
      <c r="X638" s="761"/>
      <c r="Y638" s="761"/>
      <c r="Z638" s="762"/>
      <c r="AA638" s="763"/>
      <c r="AB638" s="761"/>
      <c r="AC638" s="761"/>
      <c r="AD638" s="762"/>
      <c r="AE638" s="763"/>
    </row>
    <row r="639" spans="1:31">
      <c r="A639" s="773"/>
      <c r="B639" s="135"/>
      <c r="C639" s="161"/>
      <c r="D639" s="162"/>
      <c r="E639" s="162"/>
      <c r="F639" s="163"/>
      <c r="G639" s="214"/>
      <c r="H639" s="165"/>
      <c r="I639" s="163"/>
      <c r="J639" s="163"/>
      <c r="K639" s="165"/>
      <c r="L639" s="905"/>
      <c r="M639" s="905"/>
      <c r="N639" s="811"/>
      <c r="O639" s="811"/>
      <c r="P639" s="812"/>
      <c r="Q639" s="812"/>
      <c r="R639" s="813"/>
      <c r="S639" s="813"/>
      <c r="T639" s="812"/>
      <c r="U639" s="814"/>
      <c r="V639" s="814"/>
      <c r="W639" s="811"/>
      <c r="X639" s="811"/>
      <c r="Y639" s="812"/>
      <c r="Z639" s="812"/>
      <c r="AA639" s="813"/>
      <c r="AB639" s="813"/>
      <c r="AC639" s="812"/>
      <c r="AD639" s="814"/>
      <c r="AE639" s="814"/>
    </row>
    <row r="640" spans="1:31">
      <c r="A640" s="773"/>
      <c r="B640" s="135"/>
      <c r="C640" s="161"/>
      <c r="D640" s="162"/>
      <c r="E640" s="162"/>
      <c r="F640" s="163"/>
      <c r="G640" s="214"/>
      <c r="H640" s="165"/>
      <c r="I640" s="163"/>
      <c r="J640" s="163"/>
      <c r="K640" s="165"/>
      <c r="L640" s="905"/>
      <c r="M640" s="905"/>
      <c r="N640" s="757"/>
      <c r="O640" s="757"/>
      <c r="P640" s="757"/>
      <c r="Q640" s="758"/>
      <c r="R640" s="759"/>
      <c r="S640" s="757"/>
      <c r="T640" s="757"/>
      <c r="U640" s="758"/>
      <c r="V640" s="759"/>
      <c r="W640" s="757"/>
      <c r="X640" s="757"/>
      <c r="Y640" s="757"/>
      <c r="Z640" s="758"/>
      <c r="AA640" s="759"/>
      <c r="AB640" s="757"/>
      <c r="AC640" s="757"/>
      <c r="AD640" s="758"/>
      <c r="AE640" s="759"/>
    </row>
    <row r="641" spans="1:31">
      <c r="A641" s="773"/>
      <c r="B641" s="151"/>
      <c r="C641" s="166"/>
      <c r="D641" s="167"/>
      <c r="E641" s="167"/>
      <c r="F641" s="168"/>
      <c r="G641" s="215"/>
      <c r="H641" s="170"/>
      <c r="I641" s="168"/>
      <c r="J641" s="168"/>
      <c r="K641" s="170"/>
      <c r="L641" s="905"/>
      <c r="M641" s="905"/>
      <c r="N641" s="761"/>
      <c r="O641" s="761"/>
      <c r="P641" s="761"/>
      <c r="Q641" s="762"/>
      <c r="R641" s="763"/>
      <c r="S641" s="761"/>
      <c r="T641" s="761"/>
      <c r="U641" s="762"/>
      <c r="V641" s="763"/>
      <c r="W641" s="764"/>
      <c r="X641" s="761"/>
      <c r="Y641" s="761"/>
      <c r="Z641" s="762"/>
      <c r="AA641" s="763"/>
      <c r="AB641" s="761"/>
      <c r="AC641" s="761"/>
      <c r="AD641" s="762"/>
      <c r="AE641" s="763"/>
    </row>
    <row r="642" spans="1:31">
      <c r="A642" s="773"/>
      <c r="B642" s="135"/>
      <c r="C642" s="161"/>
      <c r="D642" s="162"/>
      <c r="E642" s="162"/>
      <c r="F642" s="163"/>
      <c r="G642" s="214"/>
      <c r="H642" s="165"/>
      <c r="I642" s="163"/>
      <c r="J642" s="163"/>
      <c r="K642" s="165"/>
      <c r="L642" s="905"/>
      <c r="M642" s="905"/>
      <c r="N642" s="811"/>
      <c r="O642" s="811"/>
      <c r="P642" s="812"/>
      <c r="Q642" s="812"/>
      <c r="R642" s="813"/>
      <c r="S642" s="813"/>
      <c r="T642" s="812"/>
      <c r="U642" s="814"/>
      <c r="V642" s="814"/>
      <c r="W642" s="811"/>
      <c r="X642" s="811"/>
      <c r="Y642" s="812"/>
      <c r="Z642" s="812"/>
      <c r="AA642" s="813"/>
      <c r="AB642" s="813"/>
      <c r="AC642" s="812"/>
      <c r="AD642" s="814"/>
      <c r="AE642" s="814"/>
    </row>
    <row r="643" spans="1:31">
      <c r="A643" s="773"/>
      <c r="B643" s="135"/>
      <c r="C643" s="161"/>
      <c r="D643" s="162"/>
      <c r="E643" s="162"/>
      <c r="F643" s="163"/>
      <c r="G643" s="214"/>
      <c r="H643" s="165"/>
      <c r="I643" s="163"/>
      <c r="J643" s="163"/>
      <c r="K643" s="161"/>
      <c r="L643" s="905"/>
      <c r="M643" s="905"/>
      <c r="N643" s="757"/>
      <c r="O643" s="757"/>
      <c r="P643" s="757"/>
      <c r="Q643" s="758"/>
      <c r="R643" s="759"/>
      <c r="S643" s="757"/>
      <c r="T643" s="757"/>
      <c r="U643" s="758"/>
      <c r="V643" s="759"/>
      <c r="W643" s="757"/>
      <c r="X643" s="757"/>
      <c r="Y643" s="757"/>
      <c r="Z643" s="758"/>
      <c r="AA643" s="759"/>
      <c r="AB643" s="757"/>
      <c r="AC643" s="757"/>
      <c r="AD643" s="758"/>
      <c r="AE643" s="759"/>
    </row>
    <row r="644" spans="1:31">
      <c r="A644" s="773"/>
      <c r="B644" s="151"/>
      <c r="C644" s="166"/>
      <c r="D644" s="167"/>
      <c r="E644" s="167"/>
      <c r="F644" s="168"/>
      <c r="G644" s="215"/>
      <c r="H644" s="170"/>
      <c r="I644" s="168"/>
      <c r="J644" s="168"/>
      <c r="K644" s="170"/>
      <c r="L644" s="905"/>
      <c r="M644" s="905"/>
      <c r="N644" s="761"/>
      <c r="O644" s="761"/>
      <c r="P644" s="761"/>
      <c r="Q644" s="762"/>
      <c r="R644" s="763"/>
      <c r="S644" s="761"/>
      <c r="T644" s="761"/>
      <c r="U644" s="762"/>
      <c r="V644" s="763"/>
      <c r="W644" s="764"/>
      <c r="X644" s="761"/>
      <c r="Y644" s="761"/>
      <c r="Z644" s="762"/>
      <c r="AA644" s="763"/>
      <c r="AB644" s="761"/>
      <c r="AC644" s="761"/>
      <c r="AD644" s="762"/>
      <c r="AE644" s="763"/>
    </row>
    <row r="645" spans="1:31">
      <c r="A645" s="773"/>
      <c r="B645" s="135"/>
      <c r="C645" s="161"/>
      <c r="D645" s="162"/>
      <c r="E645" s="162"/>
      <c r="F645" s="163"/>
      <c r="G645" s="214"/>
      <c r="H645" s="165"/>
      <c r="I645" s="163"/>
      <c r="J645" s="163"/>
      <c r="K645" s="161"/>
      <c r="L645" s="905"/>
      <c r="M645" s="905"/>
      <c r="N645" s="811"/>
      <c r="O645" s="811"/>
      <c r="P645" s="812"/>
      <c r="Q645" s="812"/>
      <c r="R645" s="813"/>
      <c r="S645" s="813"/>
      <c r="T645" s="812"/>
      <c r="U645" s="814"/>
      <c r="V645" s="814"/>
      <c r="W645" s="811"/>
      <c r="X645" s="811"/>
      <c r="Y645" s="812"/>
      <c r="Z645" s="812"/>
      <c r="AA645" s="813"/>
      <c r="AB645" s="813"/>
      <c r="AC645" s="812"/>
      <c r="AD645" s="814"/>
      <c r="AE645" s="814"/>
    </row>
    <row r="646" spans="1:31">
      <c r="A646" s="773"/>
      <c r="B646" s="135"/>
      <c r="C646" s="161"/>
      <c r="D646" s="162"/>
      <c r="E646" s="162"/>
      <c r="F646" s="163"/>
      <c r="G646" s="214"/>
      <c r="H646" s="165"/>
      <c r="I646" s="163"/>
      <c r="J646" s="163"/>
      <c r="K646" s="161"/>
      <c r="L646" s="905"/>
      <c r="M646" s="905"/>
      <c r="N646" s="757"/>
      <c r="O646" s="757"/>
      <c r="P646" s="757"/>
      <c r="Q646" s="758"/>
      <c r="R646" s="759"/>
      <c r="S646" s="757"/>
      <c r="T646" s="757"/>
      <c r="U646" s="758"/>
      <c r="V646" s="759"/>
      <c r="W646" s="757"/>
      <c r="X646" s="757"/>
      <c r="Y646" s="757"/>
      <c r="Z646" s="758"/>
      <c r="AA646" s="759"/>
      <c r="AB646" s="757"/>
      <c r="AC646" s="757"/>
      <c r="AD646" s="758"/>
      <c r="AE646" s="759"/>
    </row>
    <row r="647" spans="1:31">
      <c r="A647" s="773"/>
      <c r="B647" s="151"/>
      <c r="C647" s="166"/>
      <c r="D647" s="167"/>
      <c r="E647" s="167"/>
      <c r="F647" s="168"/>
      <c r="G647" s="215"/>
      <c r="H647" s="170"/>
      <c r="I647" s="168"/>
      <c r="J647" s="168"/>
      <c r="K647" s="166"/>
      <c r="L647" s="905"/>
      <c r="M647" s="905"/>
      <c r="N647" s="761"/>
      <c r="O647" s="761"/>
      <c r="P647" s="761"/>
      <c r="Q647" s="762"/>
      <c r="R647" s="763"/>
      <c r="S647" s="761"/>
      <c r="T647" s="761"/>
      <c r="U647" s="762"/>
      <c r="V647" s="763"/>
      <c r="W647" s="764"/>
      <c r="X647" s="761"/>
      <c r="Y647" s="761"/>
      <c r="Z647" s="762"/>
      <c r="AA647" s="763"/>
      <c r="AB647" s="761"/>
      <c r="AC647" s="761"/>
      <c r="AD647" s="762"/>
      <c r="AE647" s="763"/>
    </row>
    <row r="648" spans="1:31">
      <c r="A648" s="773"/>
      <c r="B648" s="135"/>
      <c r="C648" s="161"/>
      <c r="D648" s="162"/>
      <c r="E648" s="162"/>
      <c r="F648" s="163"/>
      <c r="G648" s="214"/>
      <c r="H648" s="165"/>
      <c r="I648" s="163"/>
      <c r="J648" s="163"/>
      <c r="K648" s="165"/>
      <c r="L648" s="905"/>
      <c r="M648" s="905"/>
      <c r="N648" s="811"/>
      <c r="O648" s="811"/>
      <c r="P648" s="812"/>
      <c r="Q648" s="812"/>
      <c r="R648" s="813"/>
      <c r="S648" s="813"/>
      <c r="T648" s="812"/>
      <c r="U648" s="814"/>
      <c r="V648" s="814"/>
      <c r="W648" s="811"/>
      <c r="X648" s="811"/>
      <c r="Y648" s="812"/>
      <c r="Z648" s="812"/>
      <c r="AA648" s="813"/>
      <c r="AB648" s="813"/>
      <c r="AC648" s="812"/>
      <c r="AD648" s="814"/>
      <c r="AE648" s="814"/>
    </row>
    <row r="649" spans="1:31">
      <c r="A649" s="773"/>
      <c r="B649" s="135"/>
      <c r="C649" s="161"/>
      <c r="D649" s="162"/>
      <c r="E649" s="162"/>
      <c r="F649" s="163"/>
      <c r="G649" s="214"/>
      <c r="H649" s="165"/>
      <c r="I649" s="163"/>
      <c r="J649" s="163"/>
      <c r="K649" s="165"/>
      <c r="L649" s="905"/>
      <c r="M649" s="905"/>
      <c r="N649" s="757"/>
      <c r="O649" s="757"/>
      <c r="P649" s="757"/>
      <c r="Q649" s="758"/>
      <c r="R649" s="759"/>
      <c r="S649" s="757"/>
      <c r="T649" s="757"/>
      <c r="U649" s="758"/>
      <c r="V649" s="759"/>
      <c r="W649" s="757"/>
      <c r="X649" s="757"/>
      <c r="Y649" s="757"/>
      <c r="Z649" s="758"/>
      <c r="AA649" s="759"/>
      <c r="AB649" s="757"/>
      <c r="AC649" s="757"/>
      <c r="AD649" s="758"/>
      <c r="AE649" s="759"/>
    </row>
    <row r="650" spans="1:31">
      <c r="A650" s="838"/>
      <c r="B650" s="151"/>
      <c r="C650" s="166"/>
      <c r="D650" s="167"/>
      <c r="E650" s="167"/>
      <c r="F650" s="168"/>
      <c r="G650" s="215"/>
      <c r="H650" s="170"/>
      <c r="I650" s="168"/>
      <c r="J650" s="168"/>
      <c r="K650" s="170"/>
      <c r="L650" s="905"/>
      <c r="M650" s="905"/>
      <c r="N650" s="761"/>
      <c r="O650" s="761"/>
      <c r="P650" s="761"/>
      <c r="Q650" s="762"/>
      <c r="R650" s="763"/>
      <c r="S650" s="761"/>
      <c r="T650" s="761"/>
      <c r="U650" s="762"/>
      <c r="V650" s="763"/>
      <c r="W650" s="764"/>
      <c r="X650" s="761"/>
      <c r="Y650" s="761"/>
      <c r="Z650" s="762"/>
      <c r="AA650" s="763"/>
      <c r="AB650" s="761"/>
      <c r="AC650" s="761"/>
      <c r="AD650" s="762"/>
      <c r="AE650" s="763"/>
    </row>
    <row r="651" spans="1:31" ht="15.75">
      <c r="A651" s="839"/>
      <c r="B651" s="835"/>
      <c r="C651" s="835"/>
      <c r="D651" s="835"/>
      <c r="E651" s="835"/>
      <c r="F651" s="835"/>
      <c r="G651" s="835"/>
      <c r="H651" s="835"/>
      <c r="I651" s="835"/>
      <c r="J651" s="835"/>
      <c r="K651" s="835"/>
      <c r="L651" s="903"/>
      <c r="M651" s="903"/>
      <c r="N651" s="836"/>
      <c r="O651" s="836"/>
      <c r="P651" s="836"/>
      <c r="Q651" s="836"/>
      <c r="R651" s="836"/>
      <c r="S651" s="836"/>
      <c r="T651" s="836"/>
      <c r="U651" s="836"/>
      <c r="V651" s="836"/>
      <c r="W651" s="836"/>
      <c r="X651" s="836"/>
      <c r="Y651" s="836"/>
      <c r="Z651" s="836"/>
      <c r="AA651" s="836"/>
      <c r="AB651" s="836"/>
      <c r="AC651" s="836"/>
      <c r="AD651" s="836"/>
      <c r="AE651" s="836"/>
    </row>
    <row r="652" spans="1:31" ht="15.75">
      <c r="A652" s="839"/>
      <c r="B652" s="835"/>
      <c r="C652" s="835"/>
      <c r="D652" s="835"/>
      <c r="E652" s="835"/>
      <c r="F652" s="835"/>
      <c r="G652" s="835"/>
      <c r="H652" s="835"/>
      <c r="I652" s="835"/>
      <c r="J652" s="835"/>
      <c r="K652" s="835"/>
      <c r="L652" s="903"/>
      <c r="M652" s="903"/>
      <c r="N652" s="836"/>
      <c r="O652" s="836"/>
      <c r="P652" s="836"/>
      <c r="Q652" s="836"/>
      <c r="R652" s="836"/>
      <c r="S652" s="836"/>
      <c r="T652" s="836"/>
      <c r="U652" s="836"/>
      <c r="V652" s="836"/>
      <c r="W652" s="836"/>
      <c r="X652" s="836"/>
      <c r="Y652" s="836"/>
      <c r="Z652" s="836"/>
      <c r="AA652" s="836"/>
      <c r="AB652" s="836"/>
      <c r="AC652" s="836"/>
      <c r="AD652" s="836"/>
      <c r="AE652" s="836"/>
    </row>
    <row r="653" spans="1:31" ht="15.75">
      <c r="A653" s="839"/>
      <c r="B653" s="835"/>
      <c r="C653" s="835"/>
      <c r="D653" s="835"/>
      <c r="E653" s="835"/>
      <c r="F653" s="835"/>
      <c r="G653" s="835"/>
      <c r="H653" s="835"/>
      <c r="I653" s="835"/>
      <c r="J653" s="835"/>
      <c r="K653" s="835"/>
      <c r="L653" s="903"/>
      <c r="M653" s="903"/>
      <c r="N653" s="836"/>
      <c r="O653" s="836"/>
      <c r="P653" s="836"/>
      <c r="Q653" s="836"/>
      <c r="R653" s="836"/>
      <c r="S653" s="836"/>
      <c r="T653" s="836"/>
      <c r="U653" s="836"/>
      <c r="V653" s="836"/>
      <c r="W653" s="836"/>
      <c r="X653" s="836"/>
      <c r="Y653" s="836"/>
      <c r="Z653" s="836"/>
      <c r="AA653" s="836"/>
      <c r="AB653" s="836"/>
      <c r="AC653" s="836"/>
      <c r="AD653" s="836"/>
      <c r="AE653" s="836"/>
    </row>
    <row r="654" spans="1:31" ht="15.75">
      <c r="A654" s="839"/>
      <c r="B654" s="835"/>
      <c r="C654" s="835"/>
      <c r="D654" s="835"/>
      <c r="E654" s="835"/>
      <c r="F654" s="835"/>
      <c r="G654" s="835"/>
      <c r="H654" s="835"/>
      <c r="I654" s="835"/>
      <c r="J654" s="835"/>
      <c r="K654" s="835"/>
      <c r="L654" s="903"/>
      <c r="M654" s="903"/>
      <c r="N654" s="836"/>
      <c r="O654" s="836"/>
      <c r="P654" s="836"/>
      <c r="Q654" s="836"/>
      <c r="R654" s="836"/>
      <c r="S654" s="836"/>
      <c r="T654" s="836"/>
      <c r="U654" s="836"/>
      <c r="V654" s="836"/>
      <c r="W654" s="836"/>
      <c r="X654" s="836"/>
      <c r="Y654" s="836"/>
      <c r="Z654" s="836"/>
      <c r="AA654" s="836"/>
      <c r="AB654" s="836"/>
      <c r="AC654" s="836"/>
      <c r="AD654" s="836"/>
      <c r="AE654" s="836"/>
    </row>
    <row r="655" spans="1:31" ht="15.75">
      <c r="A655" s="839"/>
      <c r="B655" s="835"/>
      <c r="C655" s="835"/>
      <c r="D655" s="835"/>
      <c r="E655" s="835"/>
      <c r="F655" s="835"/>
      <c r="G655" s="835"/>
      <c r="H655" s="835"/>
      <c r="I655" s="835"/>
      <c r="J655" s="835"/>
      <c r="K655" s="835"/>
      <c r="L655" s="903"/>
      <c r="M655" s="903"/>
      <c r="N655" s="836"/>
      <c r="O655" s="836"/>
      <c r="P655" s="836"/>
      <c r="Q655" s="836"/>
      <c r="R655" s="836"/>
      <c r="S655" s="836"/>
      <c r="T655" s="836"/>
      <c r="U655" s="836"/>
      <c r="V655" s="836"/>
      <c r="W655" s="836"/>
      <c r="X655" s="836"/>
      <c r="Y655" s="836"/>
      <c r="Z655" s="836"/>
      <c r="AA655" s="836"/>
      <c r="AB655" s="836"/>
      <c r="AC655" s="836"/>
      <c r="AD655" s="836"/>
      <c r="AE655" s="836"/>
    </row>
    <row r="656" spans="1:31" ht="15.75">
      <c r="A656" s="839"/>
      <c r="B656" s="835"/>
      <c r="C656" s="835"/>
      <c r="D656" s="835"/>
      <c r="E656" s="835"/>
      <c r="F656" s="835"/>
      <c r="G656" s="835"/>
      <c r="H656" s="835"/>
      <c r="I656" s="835"/>
      <c r="J656" s="835"/>
      <c r="K656" s="835"/>
      <c r="L656" s="903"/>
      <c r="M656" s="903"/>
      <c r="N656" s="836"/>
      <c r="O656" s="836"/>
      <c r="P656" s="836"/>
      <c r="Q656" s="836"/>
      <c r="R656" s="836"/>
      <c r="S656" s="836"/>
      <c r="T656" s="836"/>
      <c r="U656" s="836"/>
      <c r="V656" s="836"/>
      <c r="W656" s="836"/>
      <c r="X656" s="836"/>
      <c r="Y656" s="836"/>
      <c r="Z656" s="836"/>
      <c r="AA656" s="836"/>
      <c r="AB656" s="836"/>
      <c r="AC656" s="836"/>
      <c r="AD656" s="836"/>
      <c r="AE656" s="836"/>
    </row>
    <row r="657" spans="1:31" ht="15.75">
      <c r="A657" s="839"/>
      <c r="B657" s="835"/>
      <c r="C657" s="835"/>
      <c r="D657" s="835"/>
      <c r="E657" s="835"/>
      <c r="F657" s="835"/>
      <c r="G657" s="835"/>
      <c r="H657" s="835"/>
      <c r="I657" s="835"/>
      <c r="J657" s="835"/>
      <c r="K657" s="835"/>
      <c r="L657" s="903"/>
      <c r="M657" s="903"/>
      <c r="N657" s="836"/>
      <c r="O657" s="836"/>
      <c r="P657" s="836"/>
      <c r="Q657" s="836"/>
      <c r="R657" s="836"/>
      <c r="S657" s="836"/>
      <c r="T657" s="836"/>
      <c r="U657" s="836"/>
      <c r="V657" s="836"/>
      <c r="W657" s="836"/>
      <c r="X657" s="836"/>
      <c r="Y657" s="836"/>
      <c r="Z657" s="836"/>
      <c r="AA657" s="836"/>
      <c r="AB657" s="836"/>
      <c r="AC657" s="836"/>
      <c r="AD657" s="836"/>
      <c r="AE657" s="836"/>
    </row>
    <row r="658" spans="1:31" ht="15.75">
      <c r="A658" s="839"/>
      <c r="B658" s="835"/>
      <c r="C658" s="835"/>
      <c r="D658" s="835"/>
      <c r="E658" s="835"/>
      <c r="F658" s="835"/>
      <c r="G658" s="835"/>
      <c r="H658" s="835"/>
      <c r="I658" s="835"/>
      <c r="J658" s="835"/>
      <c r="K658" s="835"/>
      <c r="L658" s="903"/>
      <c r="M658" s="903"/>
      <c r="N658" s="836"/>
      <c r="O658" s="836"/>
      <c r="P658" s="836"/>
      <c r="Q658" s="836"/>
      <c r="R658" s="836"/>
      <c r="S658" s="836"/>
      <c r="T658" s="836"/>
      <c r="U658" s="836"/>
      <c r="V658" s="836"/>
      <c r="W658" s="836"/>
      <c r="X658" s="836"/>
      <c r="Y658" s="836"/>
      <c r="Z658" s="836"/>
      <c r="AA658" s="836"/>
      <c r="AB658" s="836"/>
      <c r="AC658" s="836"/>
      <c r="AD658" s="836"/>
      <c r="AE658" s="836"/>
    </row>
    <row r="659" spans="1:31" ht="15.75">
      <c r="A659" s="839"/>
      <c r="B659" s="835"/>
      <c r="C659" s="835"/>
      <c r="D659" s="835"/>
      <c r="E659" s="835"/>
      <c r="F659" s="835"/>
      <c r="G659" s="835"/>
      <c r="H659" s="835"/>
      <c r="I659" s="835"/>
      <c r="J659" s="835"/>
      <c r="K659" s="835"/>
      <c r="L659" s="903"/>
      <c r="M659" s="903"/>
      <c r="N659" s="836"/>
      <c r="O659" s="836"/>
      <c r="P659" s="836"/>
      <c r="Q659" s="836"/>
      <c r="R659" s="836"/>
      <c r="S659" s="836"/>
      <c r="T659" s="836"/>
      <c r="U659" s="836"/>
      <c r="V659" s="836"/>
      <c r="W659" s="836"/>
      <c r="X659" s="836"/>
      <c r="Y659" s="836"/>
      <c r="Z659" s="836"/>
      <c r="AA659" s="836"/>
      <c r="AB659" s="836"/>
      <c r="AC659" s="836"/>
      <c r="AD659" s="836"/>
      <c r="AE659" s="836"/>
    </row>
    <row r="660" spans="1:31" ht="15.75">
      <c r="A660" s="839"/>
      <c r="B660" s="835"/>
      <c r="C660" s="835"/>
      <c r="D660" s="835"/>
      <c r="E660" s="835"/>
      <c r="F660" s="835"/>
      <c r="G660" s="835"/>
      <c r="H660" s="835"/>
      <c r="I660" s="835"/>
      <c r="J660" s="835"/>
      <c r="K660" s="835"/>
      <c r="L660" s="903"/>
      <c r="M660" s="903"/>
      <c r="N660" s="836"/>
      <c r="O660" s="836"/>
      <c r="P660" s="836"/>
      <c r="Q660" s="836"/>
      <c r="R660" s="836"/>
      <c r="S660" s="836"/>
      <c r="T660" s="836"/>
      <c r="U660" s="836"/>
      <c r="V660" s="836"/>
      <c r="W660" s="836"/>
      <c r="X660" s="836"/>
      <c r="Y660" s="836"/>
      <c r="Z660" s="836"/>
      <c r="AA660" s="836"/>
      <c r="AB660" s="836"/>
      <c r="AC660" s="836"/>
      <c r="AD660" s="836"/>
      <c r="AE660" s="836"/>
    </row>
    <row r="661" spans="1:31" ht="15.75">
      <c r="A661" s="839"/>
      <c r="B661" s="835"/>
      <c r="C661" s="835"/>
      <c r="D661" s="835"/>
      <c r="E661" s="835"/>
      <c r="F661" s="835"/>
      <c r="G661" s="835"/>
      <c r="H661" s="835"/>
      <c r="I661" s="835"/>
      <c r="J661" s="835"/>
      <c r="K661" s="835"/>
      <c r="L661" s="903"/>
      <c r="M661" s="903"/>
      <c r="N661" s="836"/>
      <c r="O661" s="836"/>
      <c r="P661" s="836"/>
      <c r="Q661" s="836"/>
      <c r="R661" s="836"/>
      <c r="S661" s="836"/>
      <c r="T661" s="836"/>
      <c r="U661" s="836"/>
      <c r="V661" s="836"/>
      <c r="W661" s="836"/>
      <c r="X661" s="836"/>
      <c r="Y661" s="836"/>
      <c r="Z661" s="836"/>
      <c r="AA661" s="836"/>
      <c r="AB661" s="836"/>
      <c r="AC661" s="836"/>
      <c r="AD661" s="836"/>
      <c r="AE661" s="836"/>
    </row>
    <row r="662" spans="1:31" ht="15.75">
      <c r="A662" s="839"/>
      <c r="B662" s="835"/>
      <c r="C662" s="835"/>
      <c r="D662" s="835"/>
      <c r="E662" s="835"/>
      <c r="F662" s="835"/>
      <c r="G662" s="835"/>
      <c r="H662" s="835"/>
      <c r="I662" s="835"/>
      <c r="J662" s="835"/>
      <c r="K662" s="835"/>
      <c r="L662" s="903"/>
      <c r="M662" s="903"/>
      <c r="N662" s="836"/>
      <c r="O662" s="836"/>
      <c r="P662" s="836"/>
      <c r="Q662" s="836"/>
      <c r="R662" s="836"/>
      <c r="S662" s="836"/>
      <c r="T662" s="836"/>
      <c r="U662" s="836"/>
      <c r="V662" s="836"/>
      <c r="W662" s="836"/>
      <c r="X662" s="836"/>
      <c r="Y662" s="836"/>
      <c r="Z662" s="836"/>
      <c r="AA662" s="836"/>
      <c r="AB662" s="836"/>
      <c r="AC662" s="836"/>
      <c r="AD662" s="836"/>
      <c r="AE662" s="836"/>
    </row>
    <row r="663" spans="1:31" ht="15.75">
      <c r="A663" s="839"/>
      <c r="B663" s="835"/>
      <c r="C663" s="835"/>
      <c r="D663" s="835"/>
      <c r="E663" s="835"/>
      <c r="F663" s="835"/>
      <c r="G663" s="835"/>
      <c r="H663" s="835"/>
      <c r="I663" s="835"/>
      <c r="J663" s="835"/>
      <c r="K663" s="835"/>
      <c r="L663" s="903"/>
      <c r="M663" s="903"/>
      <c r="N663" s="836"/>
      <c r="O663" s="836"/>
      <c r="P663" s="836"/>
      <c r="Q663" s="836"/>
      <c r="R663" s="836"/>
      <c r="S663" s="836"/>
      <c r="T663" s="836"/>
      <c r="U663" s="836"/>
      <c r="V663" s="836"/>
      <c r="W663" s="836"/>
      <c r="X663" s="836"/>
      <c r="Y663" s="836"/>
      <c r="Z663" s="836"/>
      <c r="AA663" s="836"/>
      <c r="AB663" s="836"/>
      <c r="AC663" s="836"/>
      <c r="AD663" s="836"/>
      <c r="AE663" s="836"/>
    </row>
    <row r="664" spans="1:31" ht="15.75">
      <c r="A664" s="839"/>
      <c r="B664" s="835"/>
      <c r="C664" s="835"/>
      <c r="D664" s="835"/>
      <c r="E664" s="835"/>
      <c r="F664" s="835"/>
      <c r="G664" s="835"/>
      <c r="H664" s="835"/>
      <c r="I664" s="835"/>
      <c r="J664" s="835"/>
      <c r="K664" s="835"/>
      <c r="L664" s="903"/>
      <c r="M664" s="903"/>
      <c r="N664" s="836"/>
      <c r="O664" s="836"/>
      <c r="P664" s="836"/>
      <c r="Q664" s="836"/>
      <c r="R664" s="836"/>
      <c r="S664" s="836"/>
      <c r="T664" s="836"/>
      <c r="U664" s="836"/>
      <c r="V664" s="836"/>
      <c r="W664" s="836"/>
      <c r="X664" s="836"/>
      <c r="Y664" s="836"/>
      <c r="Z664" s="836"/>
      <c r="AA664" s="836"/>
      <c r="AB664" s="836"/>
      <c r="AC664" s="836"/>
      <c r="AD664" s="836"/>
      <c r="AE664" s="836"/>
    </row>
    <row r="665" spans="1:31" ht="15.75">
      <c r="A665" s="839"/>
      <c r="B665" s="835"/>
      <c r="C665" s="835"/>
      <c r="D665" s="835"/>
      <c r="E665" s="835"/>
      <c r="F665" s="835"/>
      <c r="G665" s="835"/>
      <c r="H665" s="835"/>
      <c r="I665" s="835"/>
      <c r="J665" s="835"/>
      <c r="K665" s="835"/>
      <c r="L665" s="903"/>
      <c r="M665" s="903"/>
      <c r="N665" s="836"/>
      <c r="O665" s="836"/>
      <c r="P665" s="836"/>
      <c r="Q665" s="836"/>
      <c r="R665" s="836"/>
      <c r="S665" s="836"/>
      <c r="T665" s="836"/>
      <c r="U665" s="836"/>
      <c r="V665" s="836"/>
      <c r="W665" s="836"/>
      <c r="X665" s="836"/>
      <c r="Y665" s="836"/>
      <c r="Z665" s="836"/>
      <c r="AA665" s="836"/>
      <c r="AB665" s="836"/>
      <c r="AC665" s="836"/>
      <c r="AD665" s="836"/>
      <c r="AE665" s="836"/>
    </row>
    <row r="666" spans="1:31" ht="15.75">
      <c r="A666" s="839"/>
      <c r="B666" s="835"/>
      <c r="C666" s="835"/>
      <c r="D666" s="835"/>
      <c r="E666" s="835"/>
      <c r="F666" s="835"/>
      <c r="G666" s="835"/>
      <c r="H666" s="835"/>
      <c r="I666" s="835"/>
      <c r="J666" s="835"/>
      <c r="K666" s="835"/>
      <c r="L666" s="903"/>
      <c r="M666" s="903"/>
      <c r="N666" s="836"/>
      <c r="O666" s="836"/>
      <c r="P666" s="836"/>
      <c r="Q666" s="836"/>
      <c r="R666" s="836"/>
      <c r="S666" s="836"/>
      <c r="T666" s="836"/>
      <c r="U666" s="836"/>
      <c r="V666" s="836"/>
      <c r="W666" s="836"/>
      <c r="X666" s="836"/>
      <c r="Y666" s="836"/>
      <c r="Z666" s="836"/>
      <c r="AA666" s="836"/>
      <c r="AB666" s="836"/>
      <c r="AC666" s="836"/>
      <c r="AD666" s="836"/>
      <c r="AE666" s="836"/>
    </row>
    <row r="667" spans="1:31" ht="15.75">
      <c r="A667" s="839"/>
      <c r="B667" s="835"/>
      <c r="C667" s="835"/>
      <c r="D667" s="835"/>
      <c r="E667" s="835"/>
      <c r="F667" s="835"/>
      <c r="G667" s="835"/>
      <c r="H667" s="835"/>
      <c r="I667" s="835"/>
      <c r="J667" s="835"/>
      <c r="K667" s="835"/>
      <c r="L667" s="903"/>
      <c r="M667" s="903"/>
      <c r="N667" s="836"/>
      <c r="O667" s="836"/>
      <c r="P667" s="836"/>
      <c r="Q667" s="836"/>
      <c r="R667" s="836"/>
      <c r="S667" s="836"/>
      <c r="T667" s="836"/>
      <c r="U667" s="836"/>
      <c r="V667" s="836"/>
      <c r="W667" s="836"/>
      <c r="X667" s="836"/>
      <c r="Y667" s="836"/>
      <c r="Z667" s="836"/>
      <c r="AA667" s="836"/>
      <c r="AB667" s="836"/>
      <c r="AC667" s="836"/>
      <c r="AD667" s="836"/>
      <c r="AE667" s="836"/>
    </row>
    <row r="668" spans="1:31" ht="15.75">
      <c r="A668" s="839"/>
      <c r="B668" s="835"/>
      <c r="C668" s="835"/>
      <c r="D668" s="835"/>
      <c r="E668" s="835"/>
      <c r="F668" s="835"/>
      <c r="G668" s="835"/>
      <c r="H668" s="835"/>
      <c r="I668" s="835"/>
      <c r="J668" s="835"/>
      <c r="K668" s="835"/>
      <c r="L668" s="903"/>
      <c r="M668" s="903"/>
      <c r="N668" s="836"/>
      <c r="O668" s="836"/>
      <c r="P668" s="836"/>
      <c r="Q668" s="836"/>
      <c r="R668" s="836"/>
      <c r="S668" s="836"/>
      <c r="T668" s="836"/>
      <c r="U668" s="836"/>
      <c r="V668" s="836"/>
      <c r="W668" s="836"/>
      <c r="X668" s="836"/>
      <c r="Y668" s="836"/>
      <c r="Z668" s="836"/>
      <c r="AA668" s="836"/>
      <c r="AB668" s="836"/>
      <c r="AC668" s="836"/>
      <c r="AD668" s="836"/>
      <c r="AE668" s="836"/>
    </row>
    <row r="669" spans="1:31" ht="15.75">
      <c r="A669" s="839"/>
      <c r="B669" s="835"/>
      <c r="C669" s="835"/>
      <c r="D669" s="835"/>
      <c r="E669" s="835"/>
      <c r="F669" s="835"/>
      <c r="G669" s="835"/>
      <c r="H669" s="835"/>
      <c r="I669" s="835"/>
      <c r="J669" s="835"/>
      <c r="K669" s="835"/>
      <c r="L669" s="903"/>
      <c r="M669" s="903"/>
      <c r="N669" s="836"/>
      <c r="O669" s="836"/>
      <c r="P669" s="836"/>
      <c r="Q669" s="836"/>
      <c r="R669" s="836"/>
      <c r="S669" s="836"/>
      <c r="T669" s="836"/>
      <c r="U669" s="836"/>
      <c r="V669" s="836"/>
      <c r="W669" s="836"/>
      <c r="X669" s="836"/>
      <c r="Y669" s="836"/>
      <c r="Z669" s="836"/>
      <c r="AA669" s="836"/>
      <c r="AB669" s="836"/>
      <c r="AC669" s="836"/>
      <c r="AD669" s="836"/>
      <c r="AE669" s="836"/>
    </row>
    <row r="670" spans="1:31" ht="15.75">
      <c r="A670" s="839"/>
      <c r="B670" s="835"/>
      <c r="C670" s="835"/>
      <c r="D670" s="835"/>
      <c r="E670" s="835"/>
      <c r="F670" s="835"/>
      <c r="G670" s="835"/>
      <c r="H670" s="835"/>
      <c r="I670" s="835"/>
      <c r="J670" s="835"/>
      <c r="K670" s="835"/>
      <c r="L670" s="903"/>
      <c r="M670" s="903"/>
      <c r="N670" s="836"/>
      <c r="O670" s="836"/>
      <c r="P670" s="836"/>
      <c r="Q670" s="836"/>
      <c r="R670" s="836"/>
      <c r="S670" s="836"/>
      <c r="T670" s="836"/>
      <c r="U670" s="836"/>
      <c r="V670" s="836"/>
      <c r="W670" s="836"/>
      <c r="X670" s="836"/>
      <c r="Y670" s="836"/>
      <c r="Z670" s="836"/>
      <c r="AA670" s="836"/>
      <c r="AB670" s="836"/>
      <c r="AC670" s="836"/>
      <c r="AD670" s="836"/>
      <c r="AE670" s="836"/>
    </row>
    <row r="671" spans="1:31" ht="15.75">
      <c r="A671" s="839"/>
      <c r="B671" s="835"/>
      <c r="C671" s="835"/>
      <c r="D671" s="835"/>
      <c r="E671" s="835"/>
      <c r="F671" s="835"/>
      <c r="G671" s="835"/>
      <c r="H671" s="835"/>
      <c r="I671" s="835"/>
      <c r="J671" s="835"/>
      <c r="K671" s="835"/>
      <c r="L671" s="903"/>
      <c r="M671" s="903"/>
      <c r="N671" s="836"/>
      <c r="O671" s="836"/>
      <c r="P671" s="836"/>
      <c r="Q671" s="836"/>
      <c r="R671" s="836"/>
      <c r="S671" s="836"/>
      <c r="T671" s="836"/>
      <c r="U671" s="836"/>
      <c r="V671" s="836"/>
      <c r="W671" s="836"/>
      <c r="X671" s="836"/>
      <c r="Y671" s="836"/>
      <c r="Z671" s="836"/>
      <c r="AA671" s="836"/>
      <c r="AB671" s="836"/>
      <c r="AC671" s="836"/>
      <c r="AD671" s="836"/>
      <c r="AE671" s="836"/>
    </row>
    <row r="672" spans="1:31" ht="15.75">
      <c r="A672" s="839"/>
      <c r="B672" s="835"/>
      <c r="C672" s="835"/>
      <c r="D672" s="835"/>
      <c r="E672" s="835"/>
      <c r="F672" s="835"/>
      <c r="G672" s="835"/>
      <c r="H672" s="835"/>
      <c r="I672" s="835"/>
      <c r="J672" s="835"/>
      <c r="K672" s="835"/>
      <c r="L672" s="903"/>
      <c r="M672" s="903"/>
      <c r="N672" s="836"/>
      <c r="O672" s="836"/>
      <c r="P672" s="836"/>
      <c r="Q672" s="836"/>
      <c r="R672" s="836"/>
      <c r="S672" s="836"/>
      <c r="T672" s="836"/>
      <c r="U672" s="836"/>
      <c r="V672" s="836"/>
      <c r="W672" s="836"/>
      <c r="X672" s="836"/>
      <c r="Y672" s="836"/>
      <c r="Z672" s="836"/>
      <c r="AA672" s="836"/>
      <c r="AB672" s="836"/>
      <c r="AC672" s="836"/>
      <c r="AD672" s="836"/>
      <c r="AE672" s="836"/>
    </row>
    <row r="673" spans="1:31" ht="15.75">
      <c r="A673" s="839"/>
      <c r="B673" s="835"/>
      <c r="C673" s="835"/>
      <c r="D673" s="835"/>
      <c r="E673" s="835"/>
      <c r="F673" s="835"/>
      <c r="G673" s="835"/>
      <c r="H673" s="835"/>
      <c r="I673" s="835"/>
      <c r="J673" s="835"/>
      <c r="K673" s="835"/>
      <c r="L673" s="903"/>
      <c r="M673" s="903"/>
      <c r="N673" s="836"/>
      <c r="O673" s="836"/>
      <c r="P673" s="836"/>
      <c r="Q673" s="836"/>
      <c r="R673" s="836"/>
      <c r="S673" s="836"/>
      <c r="T673" s="836"/>
      <c r="U673" s="836"/>
      <c r="V673" s="836"/>
      <c r="W673" s="836"/>
      <c r="X673" s="836"/>
      <c r="Y673" s="836"/>
      <c r="Z673" s="836"/>
      <c r="AA673" s="836"/>
      <c r="AB673" s="836"/>
      <c r="AC673" s="836"/>
      <c r="AD673" s="836"/>
      <c r="AE673" s="836"/>
    </row>
    <row r="674" spans="1:31" ht="15.75">
      <c r="A674" s="839"/>
      <c r="B674" s="835"/>
      <c r="C674" s="835"/>
      <c r="D674" s="835"/>
      <c r="E674" s="835"/>
      <c r="F674" s="835"/>
      <c r="G674" s="835"/>
      <c r="H674" s="835"/>
      <c r="I674" s="835"/>
      <c r="J674" s="835"/>
      <c r="K674" s="835"/>
      <c r="L674" s="903"/>
      <c r="M674" s="903"/>
      <c r="N674" s="836"/>
      <c r="O674" s="836"/>
      <c r="P674" s="836"/>
      <c r="Q674" s="836"/>
      <c r="R674" s="836"/>
      <c r="S674" s="836"/>
      <c r="T674" s="836"/>
      <c r="U674" s="836"/>
      <c r="V674" s="836"/>
      <c r="W674" s="836"/>
      <c r="X674" s="836"/>
      <c r="Y674" s="836"/>
      <c r="Z674" s="836"/>
      <c r="AA674" s="836"/>
      <c r="AB674" s="836"/>
      <c r="AC674" s="836"/>
      <c r="AD674" s="836"/>
      <c r="AE674" s="836"/>
    </row>
    <row r="675" spans="1:31" ht="15.75">
      <c r="A675" s="839"/>
      <c r="B675" s="835"/>
      <c r="C675" s="835"/>
      <c r="D675" s="835"/>
      <c r="E675" s="835"/>
      <c r="F675" s="835"/>
      <c r="G675" s="835"/>
      <c r="H675" s="835"/>
      <c r="I675" s="835"/>
      <c r="J675" s="835"/>
      <c r="K675" s="835"/>
      <c r="L675" s="903"/>
      <c r="M675" s="903"/>
      <c r="N675" s="836"/>
      <c r="O675" s="836"/>
      <c r="P675" s="836"/>
      <c r="Q675" s="836"/>
      <c r="R675" s="836"/>
      <c r="S675" s="836"/>
      <c r="T675" s="836"/>
      <c r="U675" s="836"/>
      <c r="V675" s="836"/>
      <c r="W675" s="836"/>
      <c r="X675" s="836"/>
      <c r="Y675" s="836"/>
      <c r="Z675" s="836"/>
      <c r="AA675" s="836"/>
      <c r="AB675" s="836"/>
      <c r="AC675" s="836"/>
      <c r="AD675" s="836"/>
      <c r="AE675" s="836"/>
    </row>
    <row r="676" spans="1:31" ht="15.75">
      <c r="A676" s="839"/>
      <c r="B676" s="835"/>
      <c r="C676" s="835"/>
      <c r="D676" s="835"/>
      <c r="E676" s="835"/>
      <c r="F676" s="835"/>
      <c r="G676" s="835"/>
      <c r="H676" s="835"/>
      <c r="I676" s="835"/>
      <c r="J676" s="835"/>
      <c r="K676" s="835"/>
      <c r="L676" s="903"/>
      <c r="M676" s="903"/>
      <c r="N676" s="836"/>
      <c r="O676" s="836"/>
      <c r="P676" s="836"/>
      <c r="Q676" s="836"/>
      <c r="R676" s="836"/>
      <c r="S676" s="836"/>
      <c r="T676" s="836"/>
      <c r="U676" s="836"/>
      <c r="V676" s="836"/>
      <c r="W676" s="836"/>
      <c r="X676" s="836"/>
      <c r="Y676" s="836"/>
      <c r="Z676" s="836"/>
      <c r="AA676" s="836"/>
      <c r="AB676" s="836"/>
      <c r="AC676" s="836"/>
      <c r="AD676" s="836"/>
      <c r="AE676" s="836"/>
    </row>
    <row r="677" spans="1:31" ht="15.75">
      <c r="A677" s="839"/>
      <c r="B677" s="835"/>
      <c r="C677" s="835"/>
      <c r="D677" s="835"/>
      <c r="E677" s="835"/>
      <c r="F677" s="835"/>
      <c r="G677" s="835"/>
      <c r="H677" s="835"/>
      <c r="I677" s="835"/>
      <c r="J677" s="835"/>
      <c r="K677" s="835"/>
      <c r="L677" s="903"/>
      <c r="M677" s="903"/>
      <c r="N677" s="836"/>
      <c r="O677" s="836"/>
      <c r="P677" s="836"/>
      <c r="Q677" s="836"/>
      <c r="R677" s="836"/>
      <c r="S677" s="836"/>
      <c r="T677" s="836"/>
      <c r="U677" s="836"/>
      <c r="V677" s="836"/>
      <c r="W677" s="836"/>
      <c r="X677" s="836"/>
      <c r="Y677" s="836"/>
      <c r="Z677" s="836"/>
      <c r="AA677" s="836"/>
      <c r="AB677" s="836"/>
      <c r="AC677" s="836"/>
      <c r="AD677" s="836"/>
      <c r="AE677" s="836"/>
    </row>
    <row r="678" spans="1:31" ht="15.75">
      <c r="A678" s="839"/>
      <c r="B678" s="835"/>
      <c r="C678" s="835"/>
      <c r="D678" s="835"/>
      <c r="E678" s="835"/>
      <c r="F678" s="835"/>
      <c r="G678" s="835"/>
      <c r="H678" s="835"/>
      <c r="I678" s="835"/>
      <c r="J678" s="835"/>
      <c r="K678" s="835"/>
      <c r="L678" s="903"/>
      <c r="M678" s="903"/>
      <c r="N678" s="836"/>
      <c r="O678" s="836"/>
      <c r="P678" s="836"/>
      <c r="Q678" s="836"/>
      <c r="R678" s="836"/>
      <c r="S678" s="836"/>
      <c r="T678" s="836"/>
      <c r="U678" s="836"/>
      <c r="V678" s="836"/>
      <c r="W678" s="836"/>
      <c r="X678" s="836"/>
      <c r="Y678" s="836"/>
      <c r="Z678" s="836"/>
      <c r="AA678" s="836"/>
      <c r="AB678" s="836"/>
      <c r="AC678" s="836"/>
      <c r="AD678" s="836"/>
      <c r="AE678" s="836"/>
    </row>
    <row r="679" spans="1:31" ht="15.75">
      <c r="A679" s="839"/>
      <c r="B679" s="835"/>
      <c r="C679" s="835"/>
      <c r="D679" s="835"/>
      <c r="E679" s="835"/>
      <c r="F679" s="835"/>
      <c r="G679" s="835"/>
      <c r="H679" s="835"/>
      <c r="I679" s="835"/>
      <c r="J679" s="835"/>
      <c r="K679" s="835"/>
      <c r="L679" s="903"/>
      <c r="M679" s="903"/>
      <c r="N679" s="836"/>
      <c r="O679" s="836"/>
      <c r="P679" s="836"/>
      <c r="Q679" s="836"/>
      <c r="R679" s="836"/>
      <c r="S679" s="836"/>
      <c r="T679" s="836"/>
      <c r="U679" s="836"/>
      <c r="V679" s="836"/>
      <c r="W679" s="836"/>
      <c r="X679" s="836"/>
      <c r="Y679" s="836"/>
      <c r="Z679" s="836"/>
      <c r="AA679" s="836"/>
      <c r="AB679" s="836"/>
      <c r="AC679" s="836"/>
      <c r="AD679" s="836"/>
      <c r="AE679" s="836"/>
    </row>
    <row r="680" spans="1:31" ht="15.75">
      <c r="A680" s="839"/>
      <c r="B680" s="835"/>
      <c r="C680" s="835"/>
      <c r="D680" s="835"/>
      <c r="E680" s="835"/>
      <c r="F680" s="835"/>
      <c r="G680" s="835"/>
      <c r="H680" s="835"/>
      <c r="I680" s="835"/>
      <c r="J680" s="835"/>
      <c r="K680" s="835"/>
      <c r="L680" s="903"/>
      <c r="M680" s="903"/>
      <c r="N680" s="836"/>
      <c r="O680" s="836"/>
      <c r="P680" s="836"/>
      <c r="Q680" s="836"/>
      <c r="R680" s="836"/>
      <c r="S680" s="836"/>
      <c r="T680" s="836"/>
      <c r="U680" s="836"/>
      <c r="V680" s="836"/>
      <c r="W680" s="836"/>
      <c r="X680" s="836"/>
      <c r="Y680" s="836"/>
      <c r="Z680" s="836"/>
      <c r="AA680" s="836"/>
      <c r="AB680" s="836"/>
      <c r="AC680" s="836"/>
      <c r="AD680" s="836"/>
      <c r="AE680" s="836"/>
    </row>
    <row r="681" spans="1:31" ht="15.75">
      <c r="A681" s="839"/>
      <c r="B681" s="835"/>
      <c r="C681" s="835"/>
      <c r="D681" s="835"/>
      <c r="E681" s="835"/>
      <c r="F681" s="835"/>
      <c r="G681" s="835"/>
      <c r="H681" s="835"/>
      <c r="I681" s="835"/>
      <c r="J681" s="835"/>
      <c r="K681" s="835"/>
      <c r="L681" s="903"/>
      <c r="M681" s="903"/>
      <c r="N681" s="836"/>
      <c r="O681" s="836"/>
      <c r="P681" s="836"/>
      <c r="Q681" s="836"/>
      <c r="R681" s="836"/>
      <c r="S681" s="836"/>
      <c r="T681" s="836"/>
      <c r="U681" s="836"/>
      <c r="V681" s="836"/>
      <c r="W681" s="836"/>
      <c r="X681" s="836"/>
      <c r="Y681" s="836"/>
      <c r="Z681" s="836"/>
      <c r="AA681" s="836"/>
      <c r="AB681" s="836"/>
      <c r="AC681" s="836"/>
      <c r="AD681" s="836"/>
      <c r="AE681" s="836"/>
    </row>
    <row r="682" spans="1:31" ht="15.75">
      <c r="A682" s="839"/>
      <c r="B682" s="835"/>
      <c r="C682" s="835"/>
      <c r="D682" s="835"/>
      <c r="E682" s="835"/>
      <c r="F682" s="835"/>
      <c r="G682" s="835"/>
      <c r="H682" s="835"/>
      <c r="I682" s="835"/>
      <c r="J682" s="835"/>
      <c r="K682" s="835"/>
      <c r="L682" s="903"/>
      <c r="M682" s="903"/>
      <c r="N682" s="836"/>
      <c r="O682" s="836"/>
      <c r="P682" s="836"/>
      <c r="Q682" s="836"/>
      <c r="R682" s="836"/>
      <c r="S682" s="836"/>
      <c r="T682" s="836"/>
      <c r="U682" s="836"/>
      <c r="V682" s="836"/>
      <c r="W682" s="836"/>
      <c r="X682" s="836"/>
      <c r="Y682" s="836"/>
      <c r="Z682" s="836"/>
      <c r="AA682" s="836"/>
      <c r="AB682" s="836"/>
      <c r="AC682" s="836"/>
      <c r="AD682" s="836"/>
      <c r="AE682" s="836"/>
    </row>
    <row r="683" spans="1:31" ht="15.75">
      <c r="A683" s="839"/>
      <c r="B683" s="835"/>
      <c r="C683" s="835"/>
      <c r="D683" s="835"/>
      <c r="E683" s="835"/>
      <c r="F683" s="835"/>
      <c r="G683" s="835"/>
      <c r="H683" s="835"/>
      <c r="I683" s="835"/>
      <c r="J683" s="835"/>
      <c r="K683" s="835"/>
      <c r="L683" s="903"/>
      <c r="M683" s="903"/>
      <c r="N683" s="836"/>
      <c r="O683" s="836"/>
      <c r="P683" s="836"/>
      <c r="Q683" s="836"/>
      <c r="R683" s="836"/>
      <c r="S683" s="836"/>
      <c r="T683" s="836"/>
      <c r="U683" s="836"/>
      <c r="V683" s="836"/>
      <c r="W683" s="836"/>
      <c r="X683" s="836"/>
      <c r="Y683" s="836"/>
      <c r="Z683" s="836"/>
      <c r="AA683" s="836"/>
      <c r="AB683" s="836"/>
      <c r="AC683" s="836"/>
      <c r="AD683" s="836"/>
      <c r="AE683" s="836"/>
    </row>
    <row r="684" spans="1:31" ht="15.75">
      <c r="A684" s="839"/>
      <c r="B684" s="835"/>
      <c r="C684" s="835"/>
      <c r="D684" s="835"/>
      <c r="E684" s="835"/>
      <c r="F684" s="835"/>
      <c r="G684" s="835"/>
      <c r="H684" s="835"/>
      <c r="I684" s="835"/>
      <c r="J684" s="835"/>
      <c r="K684" s="835"/>
      <c r="L684" s="903"/>
      <c r="M684" s="903"/>
      <c r="N684" s="836"/>
      <c r="O684" s="836"/>
      <c r="P684" s="836"/>
      <c r="Q684" s="836"/>
      <c r="R684" s="836"/>
      <c r="S684" s="836"/>
      <c r="T684" s="836"/>
      <c r="U684" s="836"/>
      <c r="V684" s="836"/>
      <c r="W684" s="836"/>
      <c r="X684" s="836"/>
      <c r="Y684" s="836"/>
      <c r="Z684" s="836"/>
      <c r="AA684" s="836"/>
      <c r="AB684" s="836"/>
      <c r="AC684" s="836"/>
      <c r="AD684" s="836"/>
      <c r="AE684" s="836"/>
    </row>
    <row r="685" spans="1:31" ht="15.75">
      <c r="A685" s="839"/>
      <c r="B685" s="835"/>
      <c r="C685" s="835"/>
      <c r="D685" s="835"/>
      <c r="E685" s="835"/>
      <c r="F685" s="835"/>
      <c r="G685" s="835"/>
      <c r="H685" s="835"/>
      <c r="I685" s="835"/>
      <c r="J685" s="835"/>
      <c r="K685" s="835"/>
      <c r="L685" s="903"/>
      <c r="M685" s="903"/>
      <c r="N685" s="836"/>
      <c r="O685" s="836"/>
      <c r="P685" s="836"/>
      <c r="Q685" s="836"/>
      <c r="R685" s="836"/>
      <c r="S685" s="836"/>
      <c r="T685" s="836"/>
      <c r="U685" s="836"/>
      <c r="V685" s="836"/>
      <c r="W685" s="836"/>
      <c r="X685" s="836"/>
      <c r="Y685" s="836"/>
      <c r="Z685" s="836"/>
      <c r="AA685" s="836"/>
      <c r="AB685" s="836"/>
      <c r="AC685" s="836"/>
      <c r="AD685" s="836"/>
      <c r="AE685" s="836"/>
    </row>
    <row r="686" spans="1:31" ht="15.75">
      <c r="A686" s="839"/>
      <c r="B686" s="835"/>
      <c r="C686" s="835"/>
      <c r="D686" s="835"/>
      <c r="E686" s="835"/>
      <c r="F686" s="835"/>
      <c r="G686" s="835"/>
      <c r="H686" s="835"/>
      <c r="I686" s="835"/>
      <c r="J686" s="835"/>
      <c r="K686" s="835"/>
      <c r="L686" s="903"/>
      <c r="M686" s="903"/>
      <c r="N686" s="836"/>
      <c r="O686" s="836"/>
      <c r="P686" s="836"/>
      <c r="Q686" s="836"/>
      <c r="R686" s="836"/>
      <c r="S686" s="836"/>
      <c r="T686" s="836"/>
      <c r="U686" s="836"/>
      <c r="V686" s="836"/>
      <c r="W686" s="836"/>
      <c r="X686" s="836"/>
      <c r="Y686" s="836"/>
      <c r="Z686" s="836"/>
      <c r="AA686" s="836"/>
      <c r="AB686" s="836"/>
      <c r="AC686" s="836"/>
      <c r="AD686" s="836"/>
      <c r="AE686" s="836"/>
    </row>
    <row r="687" spans="1:31" ht="15.75">
      <c r="A687" s="839"/>
      <c r="B687" s="835"/>
      <c r="C687" s="835"/>
      <c r="D687" s="835"/>
      <c r="E687" s="835"/>
      <c r="F687" s="835"/>
      <c r="G687" s="835"/>
      <c r="H687" s="835"/>
      <c r="I687" s="835"/>
      <c r="J687" s="835"/>
      <c r="K687" s="835"/>
      <c r="L687" s="903"/>
      <c r="M687" s="903"/>
      <c r="N687" s="836"/>
      <c r="O687" s="836"/>
      <c r="P687" s="836"/>
      <c r="Q687" s="836"/>
      <c r="R687" s="836"/>
      <c r="S687" s="836"/>
      <c r="T687" s="836"/>
      <c r="U687" s="836"/>
      <c r="V687" s="836"/>
      <c r="W687" s="836"/>
      <c r="X687" s="836"/>
      <c r="Y687" s="836"/>
      <c r="Z687" s="836"/>
      <c r="AA687" s="836"/>
      <c r="AB687" s="836"/>
      <c r="AC687" s="836"/>
      <c r="AD687" s="836"/>
      <c r="AE687" s="836"/>
    </row>
    <row r="688" spans="1:31" ht="15.75">
      <c r="A688" s="839"/>
      <c r="B688" s="835"/>
      <c r="C688" s="835"/>
      <c r="D688" s="835"/>
      <c r="E688" s="835"/>
      <c r="F688" s="835"/>
      <c r="G688" s="835"/>
      <c r="H688" s="835"/>
      <c r="I688" s="835"/>
      <c r="J688" s="835"/>
      <c r="K688" s="835"/>
      <c r="L688" s="903"/>
      <c r="M688" s="903"/>
      <c r="N688" s="836"/>
      <c r="O688" s="836"/>
      <c r="P688" s="836"/>
      <c r="Q688" s="836"/>
      <c r="R688" s="836"/>
      <c r="S688" s="836"/>
      <c r="T688" s="836"/>
      <c r="U688" s="836"/>
      <c r="V688" s="836"/>
      <c r="W688" s="836"/>
      <c r="X688" s="836"/>
      <c r="Y688" s="836"/>
      <c r="Z688" s="836"/>
      <c r="AA688" s="836"/>
      <c r="AB688" s="836"/>
      <c r="AC688" s="836"/>
      <c r="AD688" s="836"/>
      <c r="AE688" s="836"/>
    </row>
    <row r="689" spans="1:31" ht="15.75">
      <c r="A689" s="839"/>
      <c r="B689" s="835"/>
      <c r="C689" s="835"/>
      <c r="D689" s="835"/>
      <c r="E689" s="835"/>
      <c r="F689" s="835"/>
      <c r="G689" s="835"/>
      <c r="H689" s="835"/>
      <c r="I689" s="835"/>
      <c r="J689" s="835"/>
      <c r="K689" s="835"/>
      <c r="L689" s="903"/>
      <c r="M689" s="903"/>
      <c r="N689" s="836"/>
      <c r="O689" s="836"/>
      <c r="P689" s="836"/>
      <c r="Q689" s="836"/>
      <c r="R689" s="836"/>
      <c r="S689" s="836"/>
      <c r="T689" s="836"/>
      <c r="U689" s="836"/>
      <c r="V689" s="836"/>
      <c r="W689" s="836"/>
      <c r="X689" s="836"/>
      <c r="Y689" s="836"/>
      <c r="Z689" s="836"/>
      <c r="AA689" s="836"/>
      <c r="AB689" s="836"/>
      <c r="AC689" s="836"/>
      <c r="AD689" s="836"/>
      <c r="AE689" s="836"/>
    </row>
    <row r="690" spans="1:31" ht="15.75">
      <c r="A690" s="839"/>
      <c r="B690" s="835"/>
      <c r="C690" s="835"/>
      <c r="D690" s="835"/>
      <c r="E690" s="835"/>
      <c r="F690" s="835"/>
      <c r="G690" s="835"/>
      <c r="H690" s="835"/>
      <c r="I690" s="835"/>
      <c r="J690" s="835"/>
      <c r="K690" s="835"/>
      <c r="L690" s="903"/>
      <c r="M690" s="903"/>
      <c r="N690" s="836"/>
      <c r="O690" s="836"/>
      <c r="P690" s="836"/>
      <c r="Q690" s="836"/>
      <c r="R690" s="836"/>
      <c r="S690" s="836"/>
      <c r="T690" s="836"/>
      <c r="U690" s="836"/>
      <c r="V690" s="836"/>
      <c r="W690" s="836"/>
      <c r="X690" s="836"/>
      <c r="Y690" s="836"/>
      <c r="Z690" s="836"/>
      <c r="AA690" s="836"/>
      <c r="AB690" s="836"/>
      <c r="AC690" s="836"/>
      <c r="AD690" s="836"/>
      <c r="AE690" s="836"/>
    </row>
    <row r="691" spans="1:31" ht="15.75">
      <c r="A691" s="839"/>
      <c r="B691" s="835"/>
      <c r="C691" s="835"/>
      <c r="D691" s="835"/>
      <c r="E691" s="835"/>
      <c r="F691" s="835"/>
      <c r="G691" s="835"/>
      <c r="H691" s="835"/>
      <c r="I691" s="835"/>
      <c r="J691" s="835"/>
      <c r="K691" s="835"/>
      <c r="L691" s="903"/>
      <c r="M691" s="903"/>
      <c r="N691" s="836"/>
      <c r="O691" s="836"/>
      <c r="P691" s="836"/>
      <c r="Q691" s="836"/>
      <c r="R691" s="836"/>
      <c r="S691" s="836"/>
      <c r="T691" s="836"/>
      <c r="U691" s="836"/>
      <c r="V691" s="836"/>
      <c r="W691" s="836"/>
      <c r="X691" s="836"/>
      <c r="Y691" s="836"/>
      <c r="Z691" s="836"/>
      <c r="AA691" s="836"/>
      <c r="AB691" s="836"/>
      <c r="AC691" s="836"/>
      <c r="AD691" s="836"/>
      <c r="AE691" s="836"/>
    </row>
    <row r="692" spans="1:31" ht="15.75">
      <c r="A692" s="839"/>
      <c r="B692" s="835"/>
      <c r="C692" s="835"/>
      <c r="D692" s="835"/>
      <c r="E692" s="835"/>
      <c r="F692" s="835"/>
      <c r="G692" s="835"/>
      <c r="H692" s="835"/>
      <c r="I692" s="835"/>
      <c r="J692" s="835"/>
      <c r="K692" s="835"/>
      <c r="L692" s="903"/>
      <c r="M692" s="903"/>
      <c r="N692" s="836"/>
      <c r="O692" s="836"/>
      <c r="P692" s="836"/>
      <c r="Q692" s="836"/>
      <c r="R692" s="836"/>
      <c r="S692" s="836"/>
      <c r="T692" s="836"/>
      <c r="U692" s="836"/>
      <c r="V692" s="836"/>
      <c r="W692" s="836"/>
      <c r="X692" s="836"/>
      <c r="Y692" s="836"/>
      <c r="Z692" s="836"/>
      <c r="AA692" s="836"/>
      <c r="AB692" s="836"/>
      <c r="AC692" s="836"/>
      <c r="AD692" s="836"/>
      <c r="AE692" s="836"/>
    </row>
    <row r="693" spans="1:31" ht="15.75">
      <c r="A693" s="839"/>
      <c r="B693" s="835"/>
      <c r="C693" s="835"/>
      <c r="D693" s="835"/>
      <c r="E693" s="835"/>
      <c r="F693" s="835"/>
      <c r="G693" s="835"/>
      <c r="H693" s="835"/>
      <c r="I693" s="835"/>
      <c r="J693" s="835"/>
      <c r="K693" s="835"/>
      <c r="L693" s="903"/>
      <c r="M693" s="903"/>
      <c r="N693" s="836"/>
      <c r="O693" s="836"/>
      <c r="P693" s="836"/>
      <c r="Q693" s="836"/>
      <c r="R693" s="836"/>
      <c r="S693" s="836"/>
      <c r="T693" s="836"/>
      <c r="U693" s="836"/>
      <c r="V693" s="836"/>
      <c r="W693" s="836"/>
      <c r="X693" s="836"/>
      <c r="Y693" s="836"/>
      <c r="Z693" s="836"/>
      <c r="AA693" s="836"/>
      <c r="AB693" s="836"/>
      <c r="AC693" s="836"/>
      <c r="AD693" s="836"/>
      <c r="AE693" s="836"/>
    </row>
    <row r="694" spans="1:31" ht="15.75">
      <c r="A694" s="839"/>
      <c r="B694" s="835"/>
      <c r="C694" s="835"/>
      <c r="D694" s="835"/>
      <c r="E694" s="835"/>
      <c r="F694" s="835"/>
      <c r="G694" s="835"/>
      <c r="H694" s="835"/>
      <c r="I694" s="835"/>
      <c r="J694" s="835"/>
      <c r="K694" s="835"/>
      <c r="L694" s="903"/>
      <c r="M694" s="903"/>
      <c r="N694" s="836"/>
      <c r="O694" s="836"/>
      <c r="P694" s="836"/>
      <c r="Q694" s="836"/>
      <c r="R694" s="836"/>
      <c r="S694" s="836"/>
      <c r="T694" s="836"/>
      <c r="U694" s="836"/>
      <c r="V694" s="836"/>
      <c r="W694" s="836"/>
      <c r="X694" s="836"/>
      <c r="Y694" s="836"/>
      <c r="Z694" s="836"/>
      <c r="AA694" s="836"/>
      <c r="AB694" s="836"/>
      <c r="AC694" s="836"/>
      <c r="AD694" s="836"/>
      <c r="AE694" s="836"/>
    </row>
    <row r="695" spans="1:31" ht="15.75">
      <c r="A695" s="839"/>
      <c r="B695" s="835"/>
      <c r="C695" s="835"/>
      <c r="D695" s="835"/>
      <c r="E695" s="835"/>
      <c r="F695" s="835"/>
      <c r="G695" s="835"/>
      <c r="H695" s="835"/>
      <c r="I695" s="835"/>
      <c r="J695" s="835"/>
      <c r="K695" s="835"/>
      <c r="L695" s="903"/>
      <c r="M695" s="903"/>
      <c r="N695" s="836"/>
      <c r="O695" s="836"/>
      <c r="P695" s="836"/>
      <c r="Q695" s="836"/>
      <c r="R695" s="836"/>
      <c r="S695" s="836"/>
      <c r="T695" s="836"/>
      <c r="U695" s="836"/>
      <c r="V695" s="836"/>
      <c r="W695" s="836"/>
      <c r="X695" s="836"/>
      <c r="Y695" s="836"/>
      <c r="Z695" s="836"/>
      <c r="AA695" s="836"/>
      <c r="AB695" s="836"/>
      <c r="AC695" s="836"/>
      <c r="AD695" s="836"/>
      <c r="AE695" s="836"/>
    </row>
    <row r="696" spans="1:31" ht="15.75">
      <c r="A696" s="839"/>
      <c r="B696" s="835"/>
      <c r="C696" s="835"/>
      <c r="D696" s="835"/>
      <c r="E696" s="835"/>
      <c r="F696" s="835"/>
      <c r="G696" s="835"/>
      <c r="H696" s="835"/>
      <c r="I696" s="835"/>
      <c r="J696" s="835"/>
      <c r="K696" s="835"/>
      <c r="L696" s="903"/>
      <c r="M696" s="903"/>
      <c r="N696" s="836"/>
      <c r="O696" s="836"/>
      <c r="P696" s="836"/>
      <c r="Q696" s="836"/>
      <c r="R696" s="836"/>
      <c r="S696" s="836"/>
      <c r="T696" s="836"/>
      <c r="U696" s="836"/>
      <c r="V696" s="836"/>
      <c r="W696" s="836"/>
      <c r="X696" s="836"/>
      <c r="Y696" s="836"/>
      <c r="Z696" s="836"/>
      <c r="AA696" s="836"/>
      <c r="AB696" s="836"/>
      <c r="AC696" s="836"/>
      <c r="AD696" s="836"/>
      <c r="AE696" s="836"/>
    </row>
    <row r="697" spans="1:31" ht="15.75">
      <c r="A697" s="839"/>
      <c r="B697" s="835"/>
      <c r="C697" s="835"/>
      <c r="D697" s="835"/>
      <c r="E697" s="835"/>
      <c r="F697" s="835"/>
      <c r="G697" s="835"/>
      <c r="H697" s="835"/>
      <c r="I697" s="835"/>
      <c r="J697" s="835"/>
      <c r="K697" s="835"/>
      <c r="L697" s="903"/>
      <c r="M697" s="903"/>
      <c r="N697" s="836"/>
      <c r="O697" s="836"/>
      <c r="P697" s="836"/>
      <c r="Q697" s="836"/>
      <c r="R697" s="836"/>
      <c r="S697" s="836"/>
      <c r="T697" s="836"/>
      <c r="U697" s="836"/>
      <c r="V697" s="836"/>
      <c r="W697" s="836"/>
      <c r="X697" s="836"/>
      <c r="Y697" s="836"/>
      <c r="Z697" s="836"/>
      <c r="AA697" s="836"/>
      <c r="AB697" s="836"/>
      <c r="AC697" s="836"/>
      <c r="AD697" s="836"/>
      <c r="AE697" s="836"/>
    </row>
    <row r="698" spans="1:31" ht="15.75">
      <c r="A698" s="839"/>
      <c r="B698" s="835"/>
      <c r="C698" s="835"/>
      <c r="D698" s="835"/>
      <c r="E698" s="835"/>
      <c r="F698" s="835"/>
      <c r="G698" s="835"/>
      <c r="H698" s="835"/>
      <c r="I698" s="835"/>
      <c r="J698" s="835"/>
      <c r="K698" s="835"/>
      <c r="L698" s="903"/>
      <c r="M698" s="903"/>
      <c r="N698" s="836"/>
      <c r="O698" s="836"/>
      <c r="P698" s="836"/>
      <c r="Q698" s="836"/>
      <c r="R698" s="836"/>
      <c r="S698" s="836"/>
      <c r="T698" s="836"/>
      <c r="U698" s="836"/>
      <c r="V698" s="836"/>
      <c r="W698" s="836"/>
      <c r="X698" s="836"/>
      <c r="Y698" s="836"/>
      <c r="Z698" s="836"/>
      <c r="AA698" s="836"/>
      <c r="AB698" s="836"/>
      <c r="AC698" s="836"/>
      <c r="AD698" s="836"/>
      <c r="AE698" s="836"/>
    </row>
    <row r="699" spans="1:31" ht="15.75">
      <c r="A699" s="839"/>
      <c r="B699" s="835"/>
      <c r="C699" s="835"/>
      <c r="D699" s="835"/>
      <c r="E699" s="835"/>
      <c r="F699" s="835"/>
      <c r="G699" s="835"/>
      <c r="H699" s="835"/>
      <c r="I699" s="835"/>
      <c r="J699" s="835"/>
      <c r="K699" s="835"/>
      <c r="L699" s="903"/>
      <c r="M699" s="903"/>
      <c r="N699" s="836"/>
      <c r="O699" s="836"/>
      <c r="P699" s="836"/>
      <c r="Q699" s="836"/>
      <c r="R699" s="836"/>
      <c r="S699" s="836"/>
      <c r="T699" s="836"/>
      <c r="U699" s="836"/>
      <c r="V699" s="836"/>
      <c r="W699" s="836"/>
      <c r="X699" s="836"/>
      <c r="Y699" s="836"/>
      <c r="Z699" s="836"/>
      <c r="AA699" s="836"/>
      <c r="AB699" s="836"/>
      <c r="AC699" s="836"/>
      <c r="AD699" s="836"/>
      <c r="AE699" s="836"/>
    </row>
    <row r="700" spans="1:31" ht="15.75">
      <c r="A700" s="839"/>
      <c r="B700" s="835"/>
      <c r="C700" s="835"/>
      <c r="D700" s="835"/>
      <c r="E700" s="835"/>
      <c r="F700" s="835"/>
      <c r="G700" s="835"/>
      <c r="H700" s="835"/>
      <c r="I700" s="835"/>
      <c r="J700" s="835"/>
      <c r="K700" s="835"/>
      <c r="L700" s="903"/>
      <c r="M700" s="903"/>
      <c r="N700" s="836"/>
      <c r="O700" s="836"/>
      <c r="P700" s="836"/>
      <c r="Q700" s="836"/>
      <c r="R700" s="836"/>
      <c r="S700" s="836"/>
      <c r="T700" s="836"/>
      <c r="U700" s="836"/>
      <c r="V700" s="836"/>
      <c r="W700" s="836"/>
      <c r="X700" s="836"/>
      <c r="Y700" s="836"/>
      <c r="Z700" s="836"/>
      <c r="AA700" s="836"/>
      <c r="AB700" s="836"/>
      <c r="AC700" s="836"/>
      <c r="AD700" s="836"/>
      <c r="AE700" s="836"/>
    </row>
    <row r="701" spans="1:31" ht="15.75">
      <c r="A701" s="839"/>
      <c r="B701" s="835"/>
      <c r="C701" s="835"/>
      <c r="D701" s="835"/>
      <c r="E701" s="835"/>
      <c r="F701" s="835"/>
      <c r="G701" s="835"/>
      <c r="H701" s="835"/>
      <c r="I701" s="835"/>
      <c r="J701" s="835"/>
      <c r="K701" s="835"/>
      <c r="L701" s="903"/>
      <c r="M701" s="903"/>
      <c r="N701" s="836"/>
      <c r="O701" s="836"/>
      <c r="P701" s="836"/>
      <c r="Q701" s="836"/>
      <c r="R701" s="836"/>
      <c r="S701" s="836"/>
      <c r="T701" s="836"/>
      <c r="U701" s="836"/>
      <c r="V701" s="836"/>
      <c r="W701" s="836"/>
      <c r="X701" s="836"/>
      <c r="Y701" s="836"/>
      <c r="Z701" s="836"/>
      <c r="AA701" s="836"/>
      <c r="AB701" s="836"/>
      <c r="AC701" s="836"/>
      <c r="AD701" s="836"/>
      <c r="AE701" s="836"/>
    </row>
    <row r="702" spans="1:31" ht="15.75">
      <c r="A702" s="839"/>
      <c r="B702" s="835"/>
      <c r="C702" s="835"/>
      <c r="D702" s="835"/>
      <c r="E702" s="835"/>
      <c r="F702" s="835"/>
      <c r="G702" s="835"/>
      <c r="H702" s="835"/>
      <c r="I702" s="835"/>
      <c r="J702" s="835"/>
      <c r="K702" s="835"/>
      <c r="L702" s="903"/>
      <c r="M702" s="903"/>
      <c r="N702" s="836"/>
      <c r="O702" s="836"/>
      <c r="P702" s="836"/>
      <c r="Q702" s="836"/>
      <c r="R702" s="836"/>
      <c r="S702" s="836"/>
      <c r="T702" s="836"/>
      <c r="U702" s="836"/>
      <c r="V702" s="836"/>
      <c r="W702" s="836"/>
      <c r="X702" s="836"/>
      <c r="Y702" s="836"/>
      <c r="Z702" s="836"/>
      <c r="AA702" s="836"/>
      <c r="AB702" s="836"/>
      <c r="AC702" s="836"/>
      <c r="AD702" s="836"/>
      <c r="AE702" s="836"/>
    </row>
    <row r="703" spans="1:31" ht="15.75">
      <c r="A703" s="839"/>
      <c r="B703" s="835"/>
      <c r="C703" s="835"/>
      <c r="D703" s="835"/>
      <c r="E703" s="835"/>
      <c r="F703" s="835"/>
      <c r="G703" s="835"/>
      <c r="H703" s="835"/>
      <c r="I703" s="835"/>
      <c r="J703" s="835"/>
      <c r="K703" s="835"/>
      <c r="L703" s="903"/>
      <c r="M703" s="903"/>
      <c r="N703" s="836"/>
      <c r="O703" s="836"/>
      <c r="P703" s="836"/>
      <c r="Q703" s="836"/>
      <c r="R703" s="836"/>
      <c r="S703" s="836"/>
      <c r="T703" s="836"/>
      <c r="U703" s="836"/>
      <c r="V703" s="836"/>
      <c r="W703" s="836"/>
      <c r="X703" s="836"/>
      <c r="Y703" s="836"/>
      <c r="Z703" s="836"/>
      <c r="AA703" s="836"/>
      <c r="AB703" s="836"/>
      <c r="AC703" s="836"/>
      <c r="AD703" s="836"/>
      <c r="AE703" s="836"/>
    </row>
    <row r="704" spans="1:31" ht="15.75">
      <c r="A704" s="839"/>
      <c r="B704" s="835"/>
      <c r="C704" s="835"/>
      <c r="D704" s="835"/>
      <c r="E704" s="835"/>
      <c r="F704" s="835"/>
      <c r="G704" s="835"/>
      <c r="H704" s="835"/>
      <c r="I704" s="835"/>
      <c r="J704" s="835"/>
      <c r="K704" s="835"/>
      <c r="L704" s="903"/>
      <c r="M704" s="903"/>
      <c r="N704" s="836"/>
      <c r="O704" s="836"/>
      <c r="P704" s="836"/>
      <c r="Q704" s="836"/>
      <c r="R704" s="836"/>
      <c r="S704" s="836"/>
      <c r="T704" s="836"/>
      <c r="U704" s="836"/>
      <c r="V704" s="836"/>
      <c r="W704" s="836"/>
      <c r="X704" s="836"/>
      <c r="Y704" s="836"/>
      <c r="Z704" s="836"/>
      <c r="AA704" s="836"/>
      <c r="AB704" s="836"/>
      <c r="AC704" s="836"/>
      <c r="AD704" s="836"/>
      <c r="AE704" s="836"/>
    </row>
    <row r="705" spans="1:31" ht="15.75">
      <c r="A705" s="839"/>
      <c r="B705" s="835"/>
      <c r="C705" s="835"/>
      <c r="D705" s="835"/>
      <c r="E705" s="835"/>
      <c r="F705" s="835"/>
      <c r="G705" s="835"/>
      <c r="H705" s="835"/>
      <c r="I705" s="835"/>
      <c r="J705" s="835"/>
      <c r="K705" s="835"/>
      <c r="L705" s="903"/>
      <c r="M705" s="903"/>
      <c r="N705" s="836"/>
      <c r="O705" s="836"/>
      <c r="P705" s="836"/>
      <c r="Q705" s="836"/>
      <c r="R705" s="836"/>
      <c r="S705" s="836"/>
      <c r="T705" s="836"/>
      <c r="U705" s="836"/>
      <c r="V705" s="836"/>
      <c r="W705" s="836"/>
      <c r="X705" s="836"/>
      <c r="Y705" s="836"/>
      <c r="Z705" s="836"/>
      <c r="AA705" s="836"/>
      <c r="AB705" s="836"/>
      <c r="AC705" s="836"/>
      <c r="AD705" s="836"/>
      <c r="AE705" s="836"/>
    </row>
    <row r="706" spans="1:31" ht="15.75">
      <c r="A706" s="839"/>
      <c r="B706" s="835"/>
      <c r="C706" s="835"/>
      <c r="D706" s="835"/>
      <c r="E706" s="835"/>
      <c r="F706" s="835"/>
      <c r="G706" s="835"/>
      <c r="H706" s="835"/>
      <c r="I706" s="835"/>
      <c r="J706" s="835"/>
      <c r="K706" s="835"/>
      <c r="L706" s="903"/>
      <c r="M706" s="903"/>
      <c r="N706" s="836"/>
      <c r="O706" s="836"/>
      <c r="P706" s="836"/>
      <c r="Q706" s="836"/>
      <c r="R706" s="836"/>
      <c r="S706" s="836"/>
      <c r="T706" s="836"/>
      <c r="U706" s="836"/>
      <c r="V706" s="836"/>
      <c r="W706" s="836"/>
      <c r="X706" s="836"/>
      <c r="Y706" s="836"/>
      <c r="Z706" s="836"/>
      <c r="AA706" s="836"/>
      <c r="AB706" s="836"/>
      <c r="AC706" s="836"/>
      <c r="AD706" s="836"/>
      <c r="AE706" s="836"/>
    </row>
    <row r="707" spans="1:31" ht="15.75">
      <c r="A707" s="839"/>
      <c r="B707" s="835"/>
      <c r="C707" s="835"/>
      <c r="D707" s="835"/>
      <c r="E707" s="835"/>
      <c r="F707" s="835"/>
      <c r="G707" s="835"/>
      <c r="H707" s="835"/>
      <c r="I707" s="835"/>
      <c r="J707" s="835"/>
      <c r="K707" s="835"/>
      <c r="L707" s="903"/>
      <c r="M707" s="903"/>
      <c r="N707" s="836"/>
      <c r="O707" s="836"/>
      <c r="P707" s="836"/>
      <c r="Q707" s="836"/>
      <c r="R707" s="836"/>
      <c r="S707" s="836"/>
      <c r="T707" s="836"/>
      <c r="U707" s="836"/>
      <c r="V707" s="836"/>
      <c r="W707" s="836"/>
      <c r="X707" s="836"/>
      <c r="Y707" s="836"/>
      <c r="Z707" s="836"/>
      <c r="AA707" s="836"/>
      <c r="AB707" s="836"/>
      <c r="AC707" s="836"/>
      <c r="AD707" s="836"/>
      <c r="AE707" s="836"/>
    </row>
    <row r="708" spans="1:31" ht="15.75">
      <c r="A708" s="839"/>
      <c r="B708" s="835"/>
      <c r="C708" s="835"/>
      <c r="D708" s="835"/>
      <c r="E708" s="835"/>
      <c r="F708" s="835"/>
      <c r="G708" s="835"/>
      <c r="H708" s="835"/>
      <c r="I708" s="835"/>
      <c r="J708" s="835"/>
      <c r="K708" s="835"/>
      <c r="L708" s="903"/>
      <c r="M708" s="903"/>
      <c r="N708" s="836"/>
      <c r="O708" s="836"/>
      <c r="P708" s="836"/>
      <c r="Q708" s="836"/>
      <c r="R708" s="836"/>
      <c r="S708" s="836"/>
      <c r="T708" s="836"/>
      <c r="U708" s="836"/>
      <c r="V708" s="836"/>
      <c r="W708" s="836"/>
      <c r="X708" s="836"/>
      <c r="Y708" s="836"/>
      <c r="Z708" s="836"/>
      <c r="AA708" s="836"/>
      <c r="AB708" s="836"/>
      <c r="AC708" s="836"/>
      <c r="AD708" s="836"/>
      <c r="AE708" s="836"/>
    </row>
    <row r="709" spans="1:31" ht="15.75">
      <c r="A709" s="839"/>
      <c r="B709" s="835"/>
      <c r="C709" s="835"/>
      <c r="D709" s="835"/>
      <c r="E709" s="835"/>
      <c r="F709" s="835"/>
      <c r="G709" s="835"/>
      <c r="H709" s="835"/>
      <c r="I709" s="835"/>
      <c r="J709" s="835"/>
      <c r="K709" s="835"/>
      <c r="L709" s="903"/>
      <c r="M709" s="903"/>
      <c r="N709" s="836"/>
      <c r="O709" s="836"/>
      <c r="P709" s="836"/>
      <c r="Q709" s="836"/>
      <c r="R709" s="836"/>
      <c r="S709" s="836"/>
      <c r="T709" s="836"/>
      <c r="U709" s="836"/>
      <c r="V709" s="836"/>
      <c r="W709" s="836"/>
      <c r="X709" s="836"/>
      <c r="Y709" s="836"/>
      <c r="Z709" s="836"/>
      <c r="AA709" s="836"/>
      <c r="AB709" s="836"/>
      <c r="AC709" s="836"/>
      <c r="AD709" s="836"/>
      <c r="AE709" s="836"/>
    </row>
    <row r="710" spans="1:31" ht="15.75">
      <c r="A710" s="839"/>
      <c r="B710" s="835"/>
      <c r="C710" s="835"/>
      <c r="D710" s="835"/>
      <c r="E710" s="835"/>
      <c r="F710" s="835"/>
      <c r="G710" s="835"/>
      <c r="H710" s="835"/>
      <c r="I710" s="835"/>
      <c r="J710" s="835"/>
      <c r="K710" s="835"/>
      <c r="L710" s="903"/>
      <c r="M710" s="903"/>
      <c r="N710" s="836"/>
      <c r="O710" s="836"/>
      <c r="P710" s="836"/>
      <c r="Q710" s="836"/>
      <c r="R710" s="836"/>
      <c r="S710" s="836"/>
      <c r="T710" s="836"/>
      <c r="U710" s="836"/>
      <c r="V710" s="836"/>
      <c r="W710" s="836"/>
      <c r="X710" s="836"/>
      <c r="Y710" s="836"/>
      <c r="Z710" s="836"/>
      <c r="AA710" s="836"/>
      <c r="AB710" s="836"/>
      <c r="AC710" s="836"/>
      <c r="AD710" s="836"/>
      <c r="AE710" s="836"/>
    </row>
    <row r="711" spans="1:31" ht="15.75">
      <c r="A711" s="839"/>
      <c r="B711" s="835"/>
      <c r="C711" s="835"/>
      <c r="D711" s="835"/>
      <c r="E711" s="835"/>
      <c r="F711" s="835"/>
      <c r="G711" s="835"/>
      <c r="H711" s="835"/>
      <c r="I711" s="835"/>
      <c r="J711" s="835"/>
      <c r="K711" s="835"/>
      <c r="L711" s="903"/>
      <c r="M711" s="903"/>
      <c r="N711" s="836"/>
      <c r="O711" s="836"/>
      <c r="P711" s="836"/>
      <c r="Q711" s="836"/>
      <c r="R711" s="836"/>
      <c r="S711" s="836"/>
      <c r="T711" s="836"/>
      <c r="U711" s="836"/>
      <c r="V711" s="836"/>
      <c r="W711" s="836"/>
      <c r="X711" s="836"/>
      <c r="Y711" s="836"/>
      <c r="Z711" s="836"/>
      <c r="AA711" s="836"/>
      <c r="AB711" s="836"/>
      <c r="AC711" s="836"/>
      <c r="AD711" s="836"/>
      <c r="AE711" s="836"/>
    </row>
    <row r="712" spans="1:31" ht="15.75">
      <c r="A712" s="839"/>
      <c r="B712" s="835"/>
      <c r="C712" s="835"/>
      <c r="D712" s="835"/>
      <c r="E712" s="835"/>
      <c r="F712" s="835"/>
      <c r="G712" s="835"/>
      <c r="H712" s="835"/>
      <c r="I712" s="835"/>
      <c r="J712" s="835"/>
      <c r="K712" s="835"/>
      <c r="L712" s="903"/>
      <c r="M712" s="903"/>
      <c r="N712" s="836"/>
      <c r="O712" s="836"/>
      <c r="P712" s="836"/>
      <c r="Q712" s="836"/>
      <c r="R712" s="836"/>
      <c r="S712" s="836"/>
      <c r="T712" s="836"/>
      <c r="U712" s="836"/>
      <c r="V712" s="836"/>
      <c r="W712" s="836"/>
      <c r="X712" s="836"/>
      <c r="Y712" s="836"/>
      <c r="Z712" s="836"/>
      <c r="AA712" s="836"/>
      <c r="AB712" s="836"/>
      <c r="AC712" s="836"/>
      <c r="AD712" s="836"/>
      <c r="AE712" s="836"/>
    </row>
    <row r="713" spans="1:31" ht="15.75">
      <c r="A713" s="839"/>
      <c r="B713" s="835"/>
      <c r="C713" s="835"/>
      <c r="D713" s="835"/>
      <c r="E713" s="835"/>
      <c r="F713" s="835"/>
      <c r="G713" s="835"/>
      <c r="H713" s="835"/>
      <c r="I713" s="835"/>
      <c r="J713" s="835"/>
      <c r="K713" s="835"/>
      <c r="L713" s="903"/>
      <c r="M713" s="903"/>
      <c r="N713" s="836"/>
      <c r="O713" s="836"/>
      <c r="P713" s="836"/>
      <c r="Q713" s="836"/>
      <c r="R713" s="836"/>
      <c r="S713" s="836"/>
      <c r="T713" s="836"/>
      <c r="U713" s="836"/>
      <c r="V713" s="836"/>
      <c r="W713" s="836"/>
      <c r="X713" s="836"/>
      <c r="Y713" s="836"/>
      <c r="Z713" s="836"/>
      <c r="AA713" s="836"/>
      <c r="AB713" s="836"/>
      <c r="AC713" s="836"/>
      <c r="AD713" s="836"/>
      <c r="AE713" s="836"/>
    </row>
    <row r="714" spans="1:31" ht="15.75">
      <c r="A714" s="839"/>
      <c r="B714" s="835"/>
      <c r="C714" s="835"/>
      <c r="D714" s="835"/>
      <c r="E714" s="835"/>
      <c r="F714" s="835"/>
      <c r="G714" s="835"/>
      <c r="H714" s="835"/>
      <c r="I714" s="835"/>
      <c r="J714" s="835"/>
      <c r="K714" s="835"/>
      <c r="L714" s="903"/>
      <c r="M714" s="903"/>
      <c r="N714" s="836"/>
      <c r="O714" s="836"/>
      <c r="P714" s="836"/>
      <c r="Q714" s="836"/>
      <c r="R714" s="836"/>
      <c r="S714" s="836"/>
      <c r="T714" s="836"/>
      <c r="U714" s="836"/>
      <c r="V714" s="836"/>
      <c r="W714" s="836"/>
      <c r="X714" s="836"/>
      <c r="Y714" s="836"/>
      <c r="Z714" s="836"/>
      <c r="AA714" s="836"/>
      <c r="AB714" s="836"/>
      <c r="AC714" s="836"/>
      <c r="AD714" s="836"/>
      <c r="AE714" s="836"/>
    </row>
    <row r="715" spans="1:31" ht="15.75">
      <c r="A715" s="839"/>
      <c r="B715" s="835"/>
      <c r="C715" s="835"/>
      <c r="D715" s="835"/>
      <c r="E715" s="835"/>
      <c r="F715" s="835"/>
      <c r="G715" s="835"/>
      <c r="H715" s="835"/>
      <c r="I715" s="835"/>
      <c r="J715" s="835"/>
      <c r="K715" s="835"/>
      <c r="L715" s="903"/>
      <c r="M715" s="903"/>
      <c r="N715" s="836"/>
      <c r="O715" s="836"/>
      <c r="P715" s="836"/>
      <c r="Q715" s="836"/>
      <c r="R715" s="836"/>
      <c r="S715" s="836"/>
      <c r="T715" s="836"/>
      <c r="U715" s="836"/>
      <c r="V715" s="836"/>
      <c r="W715" s="836"/>
      <c r="X715" s="836"/>
      <c r="Y715" s="836"/>
      <c r="Z715" s="836"/>
      <c r="AA715" s="836"/>
      <c r="AB715" s="836"/>
      <c r="AC715" s="836"/>
      <c r="AD715" s="836"/>
      <c r="AE715" s="836"/>
    </row>
    <row r="716" spans="1:31" ht="15.75">
      <c r="A716" s="839"/>
      <c r="B716" s="835"/>
      <c r="C716" s="835"/>
      <c r="D716" s="835"/>
      <c r="E716" s="835"/>
      <c r="F716" s="835"/>
      <c r="G716" s="835"/>
      <c r="H716" s="835"/>
      <c r="I716" s="835"/>
      <c r="J716" s="835"/>
      <c r="K716" s="835"/>
      <c r="L716" s="903"/>
      <c r="M716" s="903"/>
      <c r="N716" s="836"/>
      <c r="O716" s="836"/>
      <c r="P716" s="836"/>
      <c r="Q716" s="836"/>
      <c r="R716" s="836"/>
      <c r="S716" s="836"/>
      <c r="T716" s="836"/>
      <c r="U716" s="836"/>
      <c r="V716" s="836"/>
      <c r="W716" s="836"/>
      <c r="X716" s="836"/>
      <c r="Y716" s="836"/>
      <c r="Z716" s="836"/>
      <c r="AA716" s="836"/>
      <c r="AB716" s="836"/>
      <c r="AC716" s="836"/>
      <c r="AD716" s="836"/>
      <c r="AE716" s="836"/>
    </row>
    <row r="717" spans="1:31" ht="15.75">
      <c r="A717" s="839"/>
      <c r="B717" s="835"/>
      <c r="C717" s="835"/>
      <c r="D717" s="835"/>
      <c r="E717" s="835"/>
      <c r="F717" s="835"/>
      <c r="G717" s="835"/>
      <c r="H717" s="835"/>
      <c r="I717" s="835"/>
      <c r="J717" s="835"/>
      <c r="K717" s="835"/>
      <c r="L717" s="903"/>
      <c r="M717" s="903"/>
      <c r="N717" s="836"/>
      <c r="O717" s="836"/>
      <c r="P717" s="836"/>
      <c r="Q717" s="836"/>
      <c r="R717" s="836"/>
      <c r="S717" s="836"/>
      <c r="T717" s="836"/>
      <c r="U717" s="836"/>
      <c r="V717" s="836"/>
      <c r="W717" s="836"/>
      <c r="X717" s="836"/>
      <c r="Y717" s="836"/>
      <c r="Z717" s="836"/>
      <c r="AA717" s="836"/>
      <c r="AB717" s="836"/>
      <c r="AC717" s="836"/>
      <c r="AD717" s="836"/>
      <c r="AE717" s="836"/>
    </row>
    <row r="718" spans="1:31" ht="15.75">
      <c r="A718" s="839"/>
      <c r="B718" s="835"/>
      <c r="C718" s="835"/>
      <c r="D718" s="835"/>
      <c r="E718" s="835"/>
      <c r="F718" s="835"/>
      <c r="G718" s="835"/>
      <c r="H718" s="835"/>
      <c r="I718" s="835"/>
      <c r="J718" s="835"/>
      <c r="K718" s="835"/>
      <c r="L718" s="903"/>
      <c r="M718" s="903"/>
      <c r="N718" s="836"/>
      <c r="O718" s="836"/>
      <c r="P718" s="836"/>
      <c r="Q718" s="836"/>
      <c r="R718" s="836"/>
      <c r="S718" s="836"/>
      <c r="T718" s="836"/>
      <c r="U718" s="836"/>
      <c r="V718" s="836"/>
      <c r="W718" s="836"/>
      <c r="X718" s="836"/>
      <c r="Y718" s="836"/>
      <c r="Z718" s="836"/>
      <c r="AA718" s="836"/>
      <c r="AB718" s="836"/>
      <c r="AC718" s="836"/>
      <c r="AD718" s="836"/>
      <c r="AE718" s="836"/>
    </row>
    <row r="719" spans="1:31" ht="15.75">
      <c r="A719" s="839"/>
      <c r="B719" s="835"/>
      <c r="C719" s="835"/>
      <c r="D719" s="835"/>
      <c r="E719" s="835"/>
      <c r="F719" s="835"/>
      <c r="G719" s="835"/>
      <c r="H719" s="835"/>
      <c r="I719" s="835"/>
      <c r="J719" s="835"/>
      <c r="K719" s="835"/>
      <c r="L719" s="903"/>
      <c r="M719" s="903"/>
      <c r="N719" s="836"/>
      <c r="O719" s="836"/>
      <c r="P719" s="836"/>
      <c r="Q719" s="836"/>
      <c r="R719" s="836"/>
      <c r="S719" s="836"/>
      <c r="T719" s="836"/>
      <c r="U719" s="836"/>
      <c r="V719" s="836"/>
      <c r="W719" s="836"/>
      <c r="X719" s="836"/>
      <c r="Y719" s="836"/>
      <c r="Z719" s="836"/>
      <c r="AA719" s="836"/>
      <c r="AB719" s="836"/>
      <c r="AC719" s="836"/>
      <c r="AD719" s="836"/>
      <c r="AE719" s="836"/>
    </row>
    <row r="720" spans="1:31" ht="15.75">
      <c r="A720" s="839"/>
      <c r="B720" s="835"/>
      <c r="C720" s="835"/>
      <c r="D720" s="835"/>
      <c r="E720" s="835"/>
      <c r="F720" s="835"/>
      <c r="G720" s="835"/>
      <c r="H720" s="835"/>
      <c r="I720" s="835"/>
      <c r="J720" s="835"/>
      <c r="K720" s="835"/>
      <c r="L720" s="903"/>
      <c r="M720" s="903"/>
      <c r="N720" s="836"/>
      <c r="O720" s="836"/>
      <c r="P720" s="836"/>
      <c r="Q720" s="836"/>
      <c r="R720" s="836"/>
      <c r="S720" s="836"/>
      <c r="T720" s="836"/>
      <c r="U720" s="836"/>
      <c r="V720" s="836"/>
      <c r="W720" s="836"/>
      <c r="X720" s="836"/>
      <c r="Y720" s="836"/>
      <c r="Z720" s="836"/>
      <c r="AA720" s="836"/>
      <c r="AB720" s="836"/>
      <c r="AC720" s="836"/>
      <c r="AD720" s="836"/>
      <c r="AE720" s="836"/>
    </row>
    <row r="721" spans="1:31" ht="15.75">
      <c r="A721" s="839"/>
      <c r="B721" s="835"/>
      <c r="C721" s="835"/>
      <c r="D721" s="835"/>
      <c r="E721" s="835"/>
      <c r="F721" s="835"/>
      <c r="G721" s="835"/>
      <c r="H721" s="835"/>
      <c r="I721" s="835"/>
      <c r="J721" s="835"/>
      <c r="K721" s="835"/>
      <c r="L721" s="903"/>
      <c r="M721" s="903"/>
      <c r="N721" s="836"/>
      <c r="O721" s="836"/>
      <c r="P721" s="836"/>
      <c r="Q721" s="836"/>
      <c r="R721" s="836"/>
      <c r="S721" s="836"/>
      <c r="T721" s="836"/>
      <c r="U721" s="836"/>
      <c r="V721" s="836"/>
      <c r="W721" s="836"/>
      <c r="X721" s="836"/>
      <c r="Y721" s="836"/>
      <c r="Z721" s="836"/>
      <c r="AA721" s="836"/>
      <c r="AB721" s="836"/>
      <c r="AC721" s="836"/>
      <c r="AD721" s="836"/>
      <c r="AE721" s="836"/>
    </row>
    <row r="722" spans="1:31" ht="15.75">
      <c r="A722" s="839"/>
      <c r="B722" s="835"/>
      <c r="C722" s="835"/>
      <c r="D722" s="835"/>
      <c r="E722" s="835"/>
      <c r="F722" s="835"/>
      <c r="G722" s="835"/>
      <c r="H722" s="835"/>
      <c r="I722" s="835"/>
      <c r="J722" s="835"/>
      <c r="K722" s="835"/>
      <c r="L722" s="903"/>
      <c r="M722" s="903"/>
      <c r="N722" s="836"/>
      <c r="O722" s="836"/>
      <c r="P722" s="836"/>
      <c r="Q722" s="836"/>
      <c r="R722" s="836"/>
      <c r="S722" s="836"/>
      <c r="T722" s="836"/>
      <c r="U722" s="836"/>
      <c r="V722" s="836"/>
      <c r="W722" s="836"/>
      <c r="X722" s="836"/>
      <c r="Y722" s="836"/>
      <c r="Z722" s="836"/>
      <c r="AA722" s="836"/>
      <c r="AB722" s="836"/>
      <c r="AC722" s="836"/>
      <c r="AD722" s="836"/>
      <c r="AE722" s="836"/>
    </row>
    <row r="723" spans="1:31" ht="15.75">
      <c r="A723" s="839"/>
      <c r="B723" s="835"/>
      <c r="C723" s="835"/>
      <c r="D723" s="835"/>
      <c r="E723" s="835"/>
      <c r="F723" s="835"/>
      <c r="G723" s="835"/>
      <c r="H723" s="835"/>
      <c r="I723" s="835"/>
      <c r="J723" s="835"/>
      <c r="K723" s="835"/>
      <c r="L723" s="903"/>
      <c r="M723" s="903"/>
      <c r="N723" s="836"/>
      <c r="O723" s="836"/>
      <c r="P723" s="836"/>
      <c r="Q723" s="836"/>
      <c r="R723" s="836"/>
      <c r="S723" s="836"/>
      <c r="T723" s="836"/>
      <c r="U723" s="836"/>
      <c r="V723" s="836"/>
      <c r="W723" s="836"/>
      <c r="X723" s="836"/>
      <c r="Y723" s="836"/>
      <c r="Z723" s="836"/>
      <c r="AA723" s="836"/>
      <c r="AB723" s="836"/>
      <c r="AC723" s="836"/>
      <c r="AD723" s="836"/>
      <c r="AE723" s="836"/>
    </row>
    <row r="724" spans="1:31" ht="15.75">
      <c r="A724" s="839"/>
      <c r="B724" s="835"/>
      <c r="C724" s="835"/>
      <c r="D724" s="835"/>
      <c r="E724" s="835"/>
      <c r="F724" s="835"/>
      <c r="G724" s="835"/>
      <c r="H724" s="835"/>
      <c r="I724" s="835"/>
      <c r="J724" s="835"/>
      <c r="K724" s="835"/>
      <c r="L724" s="903"/>
      <c r="M724" s="903"/>
      <c r="N724" s="836"/>
      <c r="O724" s="836"/>
      <c r="P724" s="836"/>
      <c r="Q724" s="836"/>
      <c r="R724" s="836"/>
      <c r="S724" s="836"/>
      <c r="T724" s="836"/>
      <c r="U724" s="836"/>
      <c r="V724" s="836"/>
      <c r="W724" s="836"/>
      <c r="X724" s="836"/>
      <c r="Y724" s="836"/>
      <c r="Z724" s="836"/>
      <c r="AA724" s="836"/>
      <c r="AB724" s="836"/>
      <c r="AC724" s="836"/>
      <c r="AD724" s="836"/>
      <c r="AE724" s="836"/>
    </row>
    <row r="725" spans="1:31" ht="15.75">
      <c r="A725" s="839"/>
      <c r="B725" s="835"/>
      <c r="C725" s="835"/>
      <c r="D725" s="835"/>
      <c r="E725" s="835"/>
      <c r="F725" s="835"/>
      <c r="G725" s="835"/>
      <c r="H725" s="835"/>
      <c r="I725" s="835"/>
      <c r="J725" s="835"/>
      <c r="K725" s="835"/>
      <c r="L725" s="903"/>
      <c r="M725" s="903"/>
      <c r="N725" s="836"/>
      <c r="O725" s="836"/>
      <c r="P725" s="836"/>
      <c r="Q725" s="836"/>
      <c r="R725" s="836"/>
      <c r="S725" s="836"/>
      <c r="T725" s="836"/>
      <c r="U725" s="836"/>
      <c r="V725" s="836"/>
      <c r="W725" s="836"/>
      <c r="X725" s="836"/>
      <c r="Y725" s="836"/>
      <c r="Z725" s="836"/>
      <c r="AA725" s="836"/>
      <c r="AB725" s="836"/>
      <c r="AC725" s="836"/>
      <c r="AD725" s="836"/>
      <c r="AE725" s="836"/>
    </row>
    <row r="726" spans="1:31" ht="15.75">
      <c r="A726" s="839"/>
      <c r="B726" s="835"/>
      <c r="C726" s="835"/>
      <c r="D726" s="835"/>
      <c r="E726" s="835"/>
      <c r="F726" s="835"/>
      <c r="G726" s="835"/>
      <c r="H726" s="835"/>
      <c r="I726" s="835"/>
      <c r="J726" s="835"/>
      <c r="K726" s="835"/>
      <c r="L726" s="903"/>
      <c r="M726" s="903"/>
      <c r="N726" s="836"/>
      <c r="O726" s="836"/>
      <c r="P726" s="836"/>
      <c r="Q726" s="836"/>
      <c r="R726" s="836"/>
      <c r="S726" s="836"/>
      <c r="T726" s="836"/>
      <c r="U726" s="836"/>
      <c r="V726" s="836"/>
      <c r="W726" s="836"/>
      <c r="X726" s="836"/>
      <c r="Y726" s="836"/>
      <c r="Z726" s="836"/>
      <c r="AA726" s="836"/>
      <c r="AB726" s="836"/>
      <c r="AC726" s="836"/>
      <c r="AD726" s="836"/>
      <c r="AE726" s="836"/>
    </row>
    <row r="727" spans="1:31" ht="15.75">
      <c r="A727" s="839"/>
      <c r="B727" s="835"/>
      <c r="C727" s="835"/>
      <c r="D727" s="835"/>
      <c r="E727" s="835"/>
      <c r="F727" s="835"/>
      <c r="G727" s="835"/>
      <c r="H727" s="835"/>
      <c r="I727" s="835"/>
      <c r="J727" s="835"/>
      <c r="K727" s="835"/>
      <c r="L727" s="903"/>
      <c r="M727" s="903"/>
      <c r="N727" s="836"/>
      <c r="O727" s="836"/>
      <c r="P727" s="836"/>
      <c r="Q727" s="836"/>
      <c r="R727" s="836"/>
      <c r="S727" s="836"/>
      <c r="T727" s="836"/>
      <c r="U727" s="836"/>
      <c r="V727" s="836"/>
      <c r="W727" s="836"/>
      <c r="X727" s="836"/>
      <c r="Y727" s="836"/>
      <c r="Z727" s="836"/>
      <c r="AA727" s="836"/>
      <c r="AB727" s="836"/>
      <c r="AC727" s="836"/>
      <c r="AD727" s="836"/>
      <c r="AE727" s="836"/>
    </row>
    <row r="728" spans="1:31" ht="15.75">
      <c r="A728" s="839"/>
      <c r="B728" s="835"/>
      <c r="C728" s="835"/>
      <c r="D728" s="835"/>
      <c r="E728" s="835"/>
      <c r="F728" s="835"/>
      <c r="G728" s="835"/>
      <c r="H728" s="835"/>
      <c r="I728" s="835"/>
      <c r="J728" s="835"/>
      <c r="K728" s="835"/>
      <c r="L728" s="903"/>
      <c r="M728" s="903"/>
      <c r="N728" s="836"/>
      <c r="O728" s="836"/>
      <c r="P728" s="836"/>
      <c r="Q728" s="836"/>
      <c r="R728" s="836"/>
      <c r="S728" s="836"/>
      <c r="T728" s="836"/>
      <c r="U728" s="836"/>
      <c r="V728" s="836"/>
      <c r="W728" s="836"/>
      <c r="X728" s="836"/>
      <c r="Y728" s="836"/>
      <c r="Z728" s="836"/>
      <c r="AA728" s="836"/>
      <c r="AB728" s="836"/>
      <c r="AC728" s="836"/>
      <c r="AD728" s="836"/>
      <c r="AE728" s="836"/>
    </row>
    <row r="729" spans="1:31" ht="15.75">
      <c r="A729" s="839"/>
      <c r="B729" s="835"/>
      <c r="C729" s="835"/>
      <c r="D729" s="835"/>
      <c r="E729" s="835"/>
      <c r="F729" s="835"/>
      <c r="G729" s="835"/>
      <c r="H729" s="835"/>
      <c r="I729" s="835"/>
      <c r="J729" s="835"/>
      <c r="K729" s="835"/>
      <c r="L729" s="903"/>
      <c r="M729" s="903"/>
      <c r="N729" s="836"/>
      <c r="O729" s="836"/>
      <c r="P729" s="836"/>
      <c r="Q729" s="836"/>
      <c r="R729" s="836"/>
      <c r="S729" s="836"/>
      <c r="T729" s="836"/>
      <c r="U729" s="836"/>
      <c r="V729" s="836"/>
      <c r="W729" s="836"/>
      <c r="X729" s="836"/>
      <c r="Y729" s="836"/>
      <c r="Z729" s="836"/>
      <c r="AA729" s="836"/>
      <c r="AB729" s="836"/>
      <c r="AC729" s="836"/>
      <c r="AD729" s="836"/>
      <c r="AE729" s="836"/>
    </row>
    <row r="730" spans="1:31" ht="15.75">
      <c r="A730" s="839"/>
      <c r="B730" s="835"/>
      <c r="C730" s="835"/>
      <c r="D730" s="835"/>
      <c r="E730" s="835"/>
      <c r="F730" s="835"/>
      <c r="G730" s="835"/>
      <c r="H730" s="835"/>
      <c r="I730" s="835"/>
      <c r="J730" s="835"/>
      <c r="K730" s="835"/>
      <c r="L730" s="903"/>
      <c r="M730" s="903"/>
      <c r="N730" s="836"/>
      <c r="O730" s="836"/>
      <c r="P730" s="836"/>
      <c r="Q730" s="836"/>
      <c r="R730" s="836"/>
      <c r="S730" s="836"/>
      <c r="T730" s="836"/>
      <c r="U730" s="836"/>
      <c r="V730" s="836"/>
      <c r="W730" s="836"/>
      <c r="X730" s="836"/>
      <c r="Y730" s="836"/>
      <c r="Z730" s="836"/>
      <c r="AA730" s="836"/>
      <c r="AB730" s="836"/>
      <c r="AC730" s="836"/>
      <c r="AD730" s="836"/>
      <c r="AE730" s="836"/>
    </row>
    <row r="731" spans="1:31" ht="15.75">
      <c r="A731" s="839"/>
      <c r="B731" s="835"/>
      <c r="C731" s="835"/>
      <c r="D731" s="835"/>
      <c r="E731" s="835"/>
      <c r="F731" s="835"/>
      <c r="G731" s="835"/>
      <c r="H731" s="835"/>
      <c r="I731" s="835"/>
      <c r="J731" s="835"/>
      <c r="K731" s="835"/>
      <c r="L731" s="903"/>
      <c r="M731" s="903"/>
      <c r="N731" s="836"/>
      <c r="O731" s="836"/>
      <c r="P731" s="836"/>
      <c r="Q731" s="836"/>
      <c r="R731" s="836"/>
      <c r="S731" s="836"/>
      <c r="T731" s="836"/>
      <c r="U731" s="836"/>
      <c r="V731" s="836"/>
      <c r="W731" s="836"/>
      <c r="X731" s="836"/>
      <c r="Y731" s="836"/>
      <c r="Z731" s="836"/>
      <c r="AA731" s="836"/>
      <c r="AB731" s="836"/>
      <c r="AC731" s="836"/>
      <c r="AD731" s="836"/>
      <c r="AE731" s="836"/>
    </row>
    <row r="732" spans="1:31" ht="15.75">
      <c r="A732" s="839"/>
      <c r="B732" s="835"/>
      <c r="C732" s="835"/>
      <c r="D732" s="835"/>
      <c r="E732" s="835"/>
      <c r="F732" s="835"/>
      <c r="G732" s="835"/>
      <c r="H732" s="835"/>
      <c r="I732" s="835"/>
      <c r="J732" s="835"/>
      <c r="K732" s="835"/>
      <c r="L732" s="903"/>
      <c r="M732" s="903"/>
      <c r="N732" s="836"/>
      <c r="O732" s="836"/>
      <c r="P732" s="836"/>
      <c r="Q732" s="836"/>
      <c r="R732" s="836"/>
      <c r="S732" s="836"/>
      <c r="T732" s="836"/>
      <c r="U732" s="836"/>
      <c r="V732" s="836"/>
      <c r="W732" s="836"/>
      <c r="X732" s="836"/>
      <c r="Y732" s="836"/>
      <c r="Z732" s="836"/>
      <c r="AA732" s="836"/>
      <c r="AB732" s="836"/>
      <c r="AC732" s="836"/>
      <c r="AD732" s="836"/>
      <c r="AE732" s="836"/>
    </row>
    <row r="733" spans="1:31" ht="15.75">
      <c r="A733" s="839"/>
      <c r="B733" s="835"/>
      <c r="C733" s="835"/>
      <c r="D733" s="835"/>
      <c r="E733" s="835"/>
      <c r="F733" s="835"/>
      <c r="G733" s="835"/>
      <c r="H733" s="835"/>
      <c r="I733" s="835"/>
      <c r="J733" s="835"/>
      <c r="K733" s="835"/>
      <c r="L733" s="903"/>
      <c r="M733" s="903"/>
      <c r="N733" s="836"/>
      <c r="O733" s="836"/>
      <c r="P733" s="836"/>
      <c r="Q733" s="836"/>
      <c r="R733" s="836"/>
      <c r="S733" s="836"/>
      <c r="T733" s="836"/>
      <c r="U733" s="836"/>
      <c r="V733" s="836"/>
      <c r="W733" s="836"/>
      <c r="X733" s="836"/>
      <c r="Y733" s="836"/>
      <c r="Z733" s="836"/>
      <c r="AA733" s="836"/>
      <c r="AB733" s="836"/>
      <c r="AC733" s="836"/>
      <c r="AD733" s="836"/>
      <c r="AE733" s="836"/>
    </row>
    <row r="734" spans="1:31" ht="15.75">
      <c r="A734" s="839"/>
      <c r="B734" s="835"/>
      <c r="C734" s="835"/>
      <c r="D734" s="835"/>
      <c r="E734" s="835"/>
      <c r="F734" s="835"/>
      <c r="G734" s="835"/>
      <c r="H734" s="835"/>
      <c r="I734" s="835"/>
      <c r="J734" s="835"/>
      <c r="K734" s="835"/>
      <c r="L734" s="903"/>
      <c r="M734" s="903"/>
      <c r="N734" s="836"/>
      <c r="O734" s="836"/>
      <c r="P734" s="836"/>
      <c r="Q734" s="836"/>
      <c r="R734" s="836"/>
      <c r="S734" s="836"/>
      <c r="T734" s="836"/>
      <c r="U734" s="836"/>
      <c r="V734" s="836"/>
      <c r="W734" s="836"/>
      <c r="X734" s="836"/>
      <c r="Y734" s="836"/>
      <c r="Z734" s="836"/>
      <c r="AA734" s="836"/>
      <c r="AB734" s="836"/>
      <c r="AC734" s="836"/>
      <c r="AD734" s="836"/>
      <c r="AE734" s="836"/>
    </row>
    <row r="735" spans="1:31" ht="15.75">
      <c r="A735" s="839"/>
      <c r="B735" s="835"/>
      <c r="C735" s="835"/>
      <c r="D735" s="835"/>
      <c r="E735" s="835"/>
      <c r="F735" s="835"/>
      <c r="G735" s="835"/>
      <c r="H735" s="835"/>
      <c r="I735" s="835"/>
      <c r="J735" s="835"/>
      <c r="K735" s="835"/>
      <c r="L735" s="903"/>
      <c r="M735" s="903"/>
      <c r="N735" s="836"/>
      <c r="O735" s="836"/>
      <c r="P735" s="836"/>
      <c r="Q735" s="836"/>
      <c r="R735" s="836"/>
      <c r="S735" s="836"/>
      <c r="T735" s="836"/>
      <c r="U735" s="836"/>
      <c r="V735" s="836"/>
      <c r="W735" s="836"/>
      <c r="X735" s="836"/>
      <c r="Y735" s="836"/>
      <c r="Z735" s="836"/>
      <c r="AA735" s="836"/>
      <c r="AB735" s="836"/>
      <c r="AC735" s="836"/>
      <c r="AD735" s="836"/>
      <c r="AE735" s="836"/>
    </row>
    <row r="736" spans="1:31" ht="15.75">
      <c r="A736" s="839"/>
      <c r="B736" s="835"/>
      <c r="C736" s="835"/>
      <c r="D736" s="835"/>
      <c r="E736" s="835"/>
      <c r="F736" s="835"/>
      <c r="G736" s="835"/>
      <c r="H736" s="835"/>
      <c r="I736" s="835"/>
      <c r="J736" s="835"/>
      <c r="K736" s="835"/>
      <c r="L736" s="903"/>
      <c r="M736" s="903"/>
      <c r="N736" s="836"/>
      <c r="O736" s="836"/>
      <c r="P736" s="836"/>
      <c r="Q736" s="836"/>
      <c r="R736" s="836"/>
      <c r="S736" s="836"/>
      <c r="T736" s="836"/>
      <c r="U736" s="836"/>
      <c r="V736" s="836"/>
      <c r="W736" s="836"/>
      <c r="X736" s="836"/>
      <c r="Y736" s="836"/>
      <c r="Z736" s="836"/>
      <c r="AA736" s="836"/>
      <c r="AB736" s="836"/>
      <c r="AC736" s="836"/>
      <c r="AD736" s="836"/>
      <c r="AE736" s="836"/>
    </row>
    <row r="737" spans="1:31" ht="15.75">
      <c r="A737" s="839"/>
      <c r="B737" s="835"/>
      <c r="C737" s="835"/>
      <c r="D737" s="835"/>
      <c r="E737" s="835"/>
      <c r="F737" s="835"/>
      <c r="G737" s="835"/>
      <c r="H737" s="835"/>
      <c r="I737" s="835"/>
      <c r="J737" s="835"/>
      <c r="K737" s="835"/>
      <c r="L737" s="903"/>
      <c r="M737" s="903"/>
      <c r="N737" s="836"/>
      <c r="O737" s="836"/>
      <c r="P737" s="836"/>
      <c r="Q737" s="836"/>
      <c r="R737" s="836"/>
      <c r="S737" s="836"/>
      <c r="T737" s="836"/>
      <c r="U737" s="836"/>
      <c r="V737" s="836"/>
      <c r="W737" s="836"/>
      <c r="X737" s="836"/>
      <c r="Y737" s="836"/>
      <c r="Z737" s="836"/>
      <c r="AA737" s="836"/>
      <c r="AB737" s="836"/>
      <c r="AC737" s="836"/>
      <c r="AD737" s="836"/>
      <c r="AE737" s="836"/>
    </row>
    <row r="738" spans="1:31" ht="15.75">
      <c r="A738" s="839"/>
      <c r="B738" s="835"/>
      <c r="C738" s="835"/>
      <c r="D738" s="835"/>
      <c r="E738" s="835"/>
      <c r="F738" s="835"/>
      <c r="G738" s="835"/>
      <c r="H738" s="835"/>
      <c r="I738" s="835"/>
      <c r="J738" s="835"/>
      <c r="K738" s="835"/>
      <c r="L738" s="903"/>
      <c r="M738" s="903"/>
      <c r="N738" s="836"/>
      <c r="O738" s="836"/>
      <c r="P738" s="836"/>
      <c r="Q738" s="836"/>
      <c r="R738" s="836"/>
      <c r="S738" s="836"/>
      <c r="T738" s="836"/>
      <c r="U738" s="836"/>
      <c r="V738" s="836"/>
      <c r="W738" s="836"/>
      <c r="X738" s="836"/>
      <c r="Y738" s="836"/>
      <c r="Z738" s="836"/>
      <c r="AA738" s="836"/>
      <c r="AB738" s="836"/>
      <c r="AC738" s="836"/>
      <c r="AD738" s="836"/>
      <c r="AE738" s="836"/>
    </row>
    <row r="739" spans="1:31" ht="15.75">
      <c r="A739" s="839"/>
      <c r="B739" s="835"/>
      <c r="C739" s="835"/>
      <c r="D739" s="835"/>
      <c r="E739" s="835"/>
      <c r="F739" s="835"/>
      <c r="G739" s="835"/>
      <c r="H739" s="835"/>
      <c r="I739" s="835"/>
      <c r="J739" s="835"/>
      <c r="K739" s="835"/>
      <c r="L739" s="903"/>
      <c r="M739" s="903"/>
      <c r="N739" s="836"/>
      <c r="O739" s="836"/>
      <c r="P739" s="836"/>
      <c r="Q739" s="836"/>
      <c r="R739" s="836"/>
      <c r="S739" s="836"/>
      <c r="T739" s="836"/>
      <c r="U739" s="836"/>
      <c r="V739" s="836"/>
      <c r="W739" s="836"/>
      <c r="X739" s="836"/>
      <c r="Y739" s="836"/>
      <c r="Z739" s="836"/>
      <c r="AA739" s="836"/>
      <c r="AB739" s="836"/>
      <c r="AC739" s="836"/>
      <c r="AD739" s="836"/>
      <c r="AE739" s="836"/>
    </row>
    <row r="740" spans="1:31" ht="15.75">
      <c r="A740" s="839"/>
      <c r="B740" s="835"/>
      <c r="C740" s="835"/>
      <c r="D740" s="835"/>
      <c r="E740" s="835"/>
      <c r="F740" s="835"/>
      <c r="G740" s="835"/>
      <c r="H740" s="835"/>
      <c r="I740" s="835"/>
      <c r="J740" s="835"/>
      <c r="K740" s="835"/>
      <c r="L740" s="903"/>
      <c r="M740" s="903"/>
      <c r="N740" s="836"/>
      <c r="O740" s="836"/>
      <c r="P740" s="836"/>
      <c r="Q740" s="836"/>
      <c r="R740" s="836"/>
      <c r="S740" s="836"/>
      <c r="T740" s="836"/>
      <c r="U740" s="836"/>
      <c r="V740" s="836"/>
      <c r="W740" s="836"/>
      <c r="X740" s="836"/>
      <c r="Y740" s="836"/>
      <c r="Z740" s="836"/>
      <c r="AA740" s="836"/>
      <c r="AB740" s="836"/>
      <c r="AC740" s="836"/>
      <c r="AD740" s="836"/>
      <c r="AE740" s="836"/>
    </row>
    <row r="741" spans="1:31" ht="15.75">
      <c r="A741" s="839"/>
      <c r="B741" s="835"/>
      <c r="C741" s="835"/>
      <c r="D741" s="835"/>
      <c r="E741" s="835"/>
      <c r="F741" s="835"/>
      <c r="G741" s="835"/>
      <c r="H741" s="835"/>
      <c r="I741" s="835"/>
      <c r="J741" s="835"/>
      <c r="K741" s="835"/>
      <c r="L741" s="903"/>
      <c r="M741" s="903"/>
      <c r="N741" s="836"/>
      <c r="O741" s="836"/>
      <c r="P741" s="836"/>
      <c r="Q741" s="836"/>
      <c r="R741" s="836"/>
      <c r="S741" s="836"/>
      <c r="T741" s="836"/>
      <c r="U741" s="836"/>
      <c r="V741" s="836"/>
      <c r="W741" s="836"/>
      <c r="X741" s="836"/>
      <c r="Y741" s="836"/>
      <c r="Z741" s="836"/>
      <c r="AA741" s="836"/>
      <c r="AB741" s="836"/>
      <c r="AC741" s="836"/>
      <c r="AD741" s="836"/>
      <c r="AE741" s="836"/>
    </row>
    <row r="742" spans="1:31" ht="15.75">
      <c r="A742" s="839"/>
      <c r="B742" s="835"/>
      <c r="C742" s="835"/>
      <c r="D742" s="835"/>
      <c r="E742" s="835"/>
      <c r="F742" s="835"/>
      <c r="G742" s="835"/>
      <c r="H742" s="835"/>
      <c r="I742" s="835"/>
      <c r="J742" s="835"/>
      <c r="K742" s="835"/>
      <c r="L742" s="903"/>
      <c r="M742" s="903"/>
      <c r="N742" s="836"/>
      <c r="O742" s="836"/>
      <c r="P742" s="836"/>
      <c r="Q742" s="836"/>
      <c r="R742" s="836"/>
      <c r="S742" s="836"/>
      <c r="T742" s="836"/>
      <c r="U742" s="836"/>
      <c r="V742" s="836"/>
      <c r="W742" s="836"/>
      <c r="X742" s="836"/>
      <c r="Y742" s="836"/>
      <c r="Z742" s="836"/>
      <c r="AA742" s="836"/>
      <c r="AB742" s="836"/>
      <c r="AC742" s="836"/>
      <c r="AD742" s="836"/>
      <c r="AE742" s="836"/>
    </row>
    <row r="743" spans="1:31" ht="15.75">
      <c r="A743" s="839"/>
      <c r="B743" s="835"/>
      <c r="C743" s="835"/>
      <c r="D743" s="835"/>
      <c r="E743" s="835"/>
      <c r="F743" s="835"/>
      <c r="G743" s="835"/>
      <c r="H743" s="835"/>
      <c r="I743" s="835"/>
      <c r="J743" s="835"/>
      <c r="K743" s="835"/>
      <c r="L743" s="903"/>
      <c r="M743" s="903"/>
      <c r="N743" s="836"/>
      <c r="O743" s="836"/>
      <c r="P743" s="836"/>
      <c r="Q743" s="836"/>
      <c r="R743" s="836"/>
      <c r="S743" s="836"/>
      <c r="T743" s="836"/>
      <c r="U743" s="836"/>
      <c r="V743" s="836"/>
      <c r="W743" s="836"/>
      <c r="X743" s="836"/>
      <c r="Y743" s="836"/>
      <c r="Z743" s="836"/>
      <c r="AA743" s="836"/>
      <c r="AB743" s="836"/>
      <c r="AC743" s="836"/>
      <c r="AD743" s="836"/>
      <c r="AE743" s="836"/>
    </row>
    <row r="744" spans="1:31" ht="15.75">
      <c r="A744" s="839"/>
      <c r="B744" s="835"/>
      <c r="C744" s="835"/>
      <c r="D744" s="835"/>
      <c r="E744" s="835"/>
      <c r="F744" s="835"/>
      <c r="G744" s="835"/>
      <c r="H744" s="835"/>
      <c r="I744" s="835"/>
      <c r="J744" s="835"/>
      <c r="K744" s="835"/>
      <c r="L744" s="903"/>
      <c r="M744" s="903"/>
      <c r="N744" s="836"/>
      <c r="O744" s="836"/>
      <c r="P744" s="836"/>
      <c r="Q744" s="836"/>
      <c r="R744" s="836"/>
      <c r="S744" s="836"/>
      <c r="T744" s="836"/>
      <c r="U744" s="836"/>
      <c r="V744" s="836"/>
      <c r="W744" s="836"/>
      <c r="X744" s="836"/>
      <c r="Y744" s="836"/>
      <c r="Z744" s="836"/>
      <c r="AA744" s="836"/>
      <c r="AB744" s="836"/>
      <c r="AC744" s="836"/>
      <c r="AD744" s="836"/>
      <c r="AE744" s="836"/>
    </row>
    <row r="745" spans="1:31" ht="15.75">
      <c r="A745" s="839"/>
      <c r="B745" s="835"/>
      <c r="C745" s="835"/>
      <c r="D745" s="835"/>
      <c r="E745" s="835"/>
      <c r="F745" s="835"/>
      <c r="G745" s="835"/>
      <c r="H745" s="835"/>
      <c r="I745" s="835"/>
      <c r="J745" s="835"/>
      <c r="K745" s="835"/>
      <c r="L745" s="903"/>
      <c r="M745" s="903"/>
      <c r="N745" s="836"/>
      <c r="O745" s="836"/>
      <c r="P745" s="836"/>
      <c r="Q745" s="836"/>
      <c r="R745" s="836"/>
      <c r="S745" s="836"/>
      <c r="T745" s="836"/>
      <c r="U745" s="836"/>
      <c r="V745" s="836"/>
      <c r="W745" s="836"/>
      <c r="X745" s="836"/>
      <c r="Y745" s="836"/>
      <c r="Z745" s="836"/>
      <c r="AA745" s="836"/>
      <c r="AB745" s="836"/>
      <c r="AC745" s="836"/>
      <c r="AD745" s="836"/>
      <c r="AE745" s="836"/>
    </row>
    <row r="746" spans="1:31" ht="15.75">
      <c r="A746" s="839"/>
      <c r="B746" s="835"/>
      <c r="C746" s="835"/>
      <c r="D746" s="835"/>
      <c r="E746" s="835"/>
      <c r="F746" s="835"/>
      <c r="G746" s="835"/>
      <c r="H746" s="835"/>
      <c r="I746" s="835"/>
      <c r="J746" s="835"/>
      <c r="K746" s="835"/>
      <c r="L746" s="903"/>
      <c r="M746" s="903"/>
      <c r="N746" s="836"/>
      <c r="O746" s="836"/>
      <c r="P746" s="836"/>
      <c r="Q746" s="836"/>
      <c r="R746" s="836"/>
      <c r="S746" s="836"/>
      <c r="T746" s="836"/>
      <c r="U746" s="836"/>
      <c r="V746" s="836"/>
      <c r="W746" s="836"/>
      <c r="X746" s="836"/>
      <c r="Y746" s="836"/>
      <c r="Z746" s="836"/>
      <c r="AA746" s="836"/>
      <c r="AB746" s="836"/>
      <c r="AC746" s="836"/>
      <c r="AD746" s="836"/>
      <c r="AE746" s="836"/>
    </row>
    <row r="747" spans="1:31" ht="15.75">
      <c r="A747" s="839"/>
      <c r="B747" s="835"/>
      <c r="C747" s="835"/>
      <c r="D747" s="835"/>
      <c r="E747" s="835"/>
      <c r="F747" s="835"/>
      <c r="G747" s="835"/>
      <c r="H747" s="835"/>
      <c r="I747" s="835"/>
      <c r="J747" s="835"/>
      <c r="K747" s="835"/>
      <c r="L747" s="903"/>
      <c r="M747" s="903"/>
      <c r="N747" s="836"/>
      <c r="O747" s="836"/>
      <c r="P747" s="836"/>
      <c r="Q747" s="836"/>
      <c r="R747" s="836"/>
      <c r="S747" s="836"/>
      <c r="T747" s="836"/>
      <c r="U747" s="836"/>
      <c r="V747" s="836"/>
      <c r="W747" s="836"/>
      <c r="X747" s="836"/>
      <c r="Y747" s="836"/>
      <c r="Z747" s="836"/>
      <c r="AA747" s="836"/>
      <c r="AB747" s="836"/>
      <c r="AC747" s="836"/>
      <c r="AD747" s="836"/>
      <c r="AE747" s="836"/>
    </row>
    <row r="748" spans="1:31" ht="15.75">
      <c r="A748" s="839"/>
      <c r="B748" s="835"/>
      <c r="C748" s="835"/>
      <c r="D748" s="835"/>
      <c r="E748" s="835"/>
      <c r="F748" s="835"/>
      <c r="G748" s="835"/>
      <c r="H748" s="835"/>
      <c r="I748" s="835"/>
      <c r="J748" s="835"/>
      <c r="K748" s="835"/>
      <c r="L748" s="903"/>
      <c r="M748" s="903"/>
      <c r="N748" s="836"/>
      <c r="O748" s="836"/>
      <c r="P748" s="836"/>
      <c r="Q748" s="836"/>
      <c r="R748" s="836"/>
      <c r="S748" s="836"/>
      <c r="T748" s="836"/>
      <c r="U748" s="836"/>
      <c r="V748" s="836"/>
      <c r="W748" s="836"/>
      <c r="X748" s="836"/>
      <c r="Y748" s="836"/>
      <c r="Z748" s="836"/>
      <c r="AA748" s="836"/>
      <c r="AB748" s="836"/>
      <c r="AC748" s="836"/>
      <c r="AD748" s="836"/>
      <c r="AE748" s="836"/>
    </row>
    <row r="749" spans="1:31" ht="15.75">
      <c r="A749" s="839"/>
      <c r="B749" s="835"/>
      <c r="C749" s="835"/>
      <c r="D749" s="835"/>
      <c r="E749" s="835"/>
      <c r="F749" s="835"/>
      <c r="G749" s="835"/>
      <c r="H749" s="835"/>
      <c r="I749" s="835"/>
      <c r="J749" s="835"/>
      <c r="K749" s="835"/>
      <c r="L749" s="903"/>
      <c r="M749" s="903"/>
      <c r="N749" s="836"/>
      <c r="O749" s="836"/>
      <c r="P749" s="836"/>
      <c r="Q749" s="836"/>
      <c r="R749" s="836"/>
      <c r="S749" s="836"/>
      <c r="T749" s="836"/>
      <c r="U749" s="836"/>
      <c r="V749" s="836"/>
      <c r="W749" s="836"/>
      <c r="X749" s="836"/>
      <c r="Y749" s="836"/>
      <c r="Z749" s="836"/>
      <c r="AA749" s="836"/>
      <c r="AB749" s="836"/>
      <c r="AC749" s="836"/>
      <c r="AD749" s="836"/>
      <c r="AE749" s="836"/>
    </row>
    <row r="750" spans="1:31" ht="15.75">
      <c r="A750" s="839"/>
      <c r="B750" s="835"/>
      <c r="C750" s="835"/>
      <c r="D750" s="835"/>
      <c r="E750" s="835"/>
      <c r="F750" s="835"/>
      <c r="G750" s="835"/>
      <c r="H750" s="835"/>
      <c r="I750" s="835"/>
      <c r="J750" s="835"/>
      <c r="K750" s="835"/>
      <c r="L750" s="903"/>
      <c r="M750" s="903"/>
      <c r="N750" s="836"/>
      <c r="O750" s="836"/>
      <c r="P750" s="836"/>
      <c r="Q750" s="836"/>
      <c r="R750" s="836"/>
      <c r="S750" s="836"/>
      <c r="T750" s="836"/>
      <c r="U750" s="836"/>
      <c r="V750" s="836"/>
      <c r="W750" s="836"/>
      <c r="X750" s="836"/>
      <c r="Y750" s="836"/>
      <c r="Z750" s="836"/>
      <c r="AA750" s="836"/>
      <c r="AB750" s="836"/>
      <c r="AC750" s="836"/>
      <c r="AD750" s="836"/>
      <c r="AE750" s="836"/>
    </row>
    <row r="751" spans="1:31" ht="15.75">
      <c r="A751" s="839"/>
      <c r="B751" s="835"/>
      <c r="C751" s="835"/>
      <c r="D751" s="835"/>
      <c r="E751" s="835"/>
      <c r="F751" s="835"/>
      <c r="G751" s="835"/>
      <c r="H751" s="835"/>
      <c r="I751" s="835"/>
      <c r="J751" s="835"/>
      <c r="K751" s="835"/>
      <c r="L751" s="903"/>
      <c r="M751" s="903"/>
      <c r="N751" s="836"/>
      <c r="O751" s="836"/>
      <c r="P751" s="836"/>
      <c r="Q751" s="836"/>
      <c r="R751" s="836"/>
      <c r="S751" s="836"/>
      <c r="T751" s="836"/>
      <c r="U751" s="836"/>
      <c r="V751" s="836"/>
      <c r="W751" s="836"/>
      <c r="X751" s="836"/>
      <c r="Y751" s="836"/>
      <c r="Z751" s="836"/>
      <c r="AA751" s="836"/>
      <c r="AB751" s="836"/>
      <c r="AC751" s="836"/>
      <c r="AD751" s="836"/>
      <c r="AE751" s="836"/>
    </row>
    <row r="752" spans="1:31" ht="15.75">
      <c r="A752" s="839"/>
      <c r="B752" s="835"/>
      <c r="C752" s="835"/>
      <c r="D752" s="835"/>
      <c r="E752" s="835"/>
      <c r="F752" s="835"/>
      <c r="G752" s="835"/>
      <c r="H752" s="835"/>
      <c r="I752" s="835"/>
      <c r="J752" s="835"/>
      <c r="K752" s="835"/>
      <c r="L752" s="903"/>
      <c r="M752" s="903"/>
      <c r="N752" s="836"/>
      <c r="O752" s="836"/>
      <c r="P752" s="836"/>
      <c r="Q752" s="836"/>
      <c r="R752" s="836"/>
      <c r="S752" s="836"/>
      <c r="T752" s="836"/>
      <c r="U752" s="836"/>
      <c r="V752" s="836"/>
      <c r="W752" s="836"/>
      <c r="X752" s="836"/>
      <c r="Y752" s="836"/>
      <c r="Z752" s="836"/>
      <c r="AA752" s="836"/>
      <c r="AB752" s="836"/>
      <c r="AC752" s="836"/>
      <c r="AD752" s="836"/>
      <c r="AE752" s="836"/>
    </row>
    <row r="753" spans="1:31" ht="15.75">
      <c r="A753" s="839"/>
      <c r="B753" s="835"/>
      <c r="C753" s="835"/>
      <c r="D753" s="835"/>
      <c r="E753" s="835"/>
      <c r="F753" s="835"/>
      <c r="G753" s="835"/>
      <c r="H753" s="835"/>
      <c r="I753" s="835"/>
      <c r="J753" s="835"/>
      <c r="K753" s="835"/>
      <c r="L753" s="903"/>
      <c r="M753" s="903"/>
      <c r="N753" s="836"/>
      <c r="O753" s="836"/>
      <c r="P753" s="836"/>
      <c r="Q753" s="836"/>
      <c r="R753" s="836"/>
      <c r="S753" s="836"/>
      <c r="T753" s="836"/>
      <c r="U753" s="836"/>
      <c r="V753" s="836"/>
      <c r="W753" s="836"/>
      <c r="X753" s="836"/>
      <c r="Y753" s="836"/>
      <c r="Z753" s="836"/>
      <c r="AA753" s="836"/>
      <c r="AB753" s="836"/>
      <c r="AC753" s="836"/>
      <c r="AD753" s="836"/>
      <c r="AE753" s="836"/>
    </row>
    <row r="754" spans="1:31" ht="15.75">
      <c r="A754" s="839"/>
      <c r="B754" s="835"/>
      <c r="C754" s="835"/>
      <c r="D754" s="835"/>
      <c r="E754" s="835"/>
      <c r="F754" s="835"/>
      <c r="G754" s="835"/>
      <c r="H754" s="835"/>
      <c r="I754" s="835"/>
      <c r="J754" s="835"/>
      <c r="K754" s="835"/>
      <c r="L754" s="903"/>
      <c r="M754" s="903"/>
      <c r="N754" s="836"/>
      <c r="O754" s="836"/>
      <c r="P754" s="836"/>
      <c r="Q754" s="836"/>
      <c r="R754" s="836"/>
      <c r="S754" s="836"/>
      <c r="T754" s="836"/>
      <c r="U754" s="836"/>
      <c r="V754" s="836"/>
      <c r="W754" s="836"/>
      <c r="X754" s="836"/>
      <c r="Y754" s="836"/>
      <c r="Z754" s="836"/>
      <c r="AA754" s="836"/>
      <c r="AB754" s="836"/>
      <c r="AC754" s="836"/>
      <c r="AD754" s="836"/>
      <c r="AE754" s="836"/>
    </row>
    <row r="755" spans="1:31" ht="15.75">
      <c r="A755" s="839"/>
      <c r="B755" s="835"/>
      <c r="C755" s="835"/>
      <c r="D755" s="835"/>
      <c r="E755" s="835"/>
      <c r="F755" s="835"/>
      <c r="G755" s="835"/>
      <c r="H755" s="835"/>
      <c r="I755" s="835"/>
      <c r="J755" s="835"/>
      <c r="K755" s="835"/>
      <c r="L755" s="903"/>
      <c r="M755" s="903"/>
      <c r="N755" s="836"/>
      <c r="O755" s="836"/>
      <c r="P755" s="836"/>
      <c r="Q755" s="836"/>
      <c r="R755" s="836"/>
      <c r="S755" s="836"/>
      <c r="T755" s="836"/>
      <c r="U755" s="836"/>
      <c r="V755" s="836"/>
      <c r="W755" s="836"/>
      <c r="X755" s="836"/>
      <c r="Y755" s="836"/>
      <c r="Z755" s="836"/>
      <c r="AA755" s="836"/>
      <c r="AB755" s="836"/>
      <c r="AC755" s="836"/>
      <c r="AD755" s="836"/>
      <c r="AE755" s="836"/>
    </row>
    <row r="756" spans="1:31" ht="15.75">
      <c r="A756" s="839"/>
      <c r="B756" s="835"/>
      <c r="C756" s="835"/>
      <c r="D756" s="835"/>
      <c r="E756" s="835"/>
      <c r="F756" s="835"/>
      <c r="G756" s="835"/>
      <c r="H756" s="835"/>
      <c r="I756" s="835"/>
      <c r="J756" s="835"/>
      <c r="K756" s="835"/>
      <c r="L756" s="903"/>
      <c r="M756" s="903"/>
      <c r="N756" s="836"/>
      <c r="O756" s="836"/>
      <c r="P756" s="836"/>
      <c r="Q756" s="836"/>
      <c r="R756" s="836"/>
      <c r="S756" s="836"/>
      <c r="T756" s="836"/>
      <c r="U756" s="836"/>
      <c r="V756" s="836"/>
      <c r="W756" s="836"/>
      <c r="X756" s="836"/>
      <c r="Y756" s="836"/>
      <c r="Z756" s="836"/>
      <c r="AA756" s="836"/>
      <c r="AB756" s="836"/>
      <c r="AC756" s="836"/>
      <c r="AD756" s="836"/>
      <c r="AE756" s="836"/>
    </row>
    <row r="757" spans="1:31" ht="15.75">
      <c r="A757" s="839"/>
      <c r="B757" s="835"/>
      <c r="C757" s="835"/>
      <c r="D757" s="835"/>
      <c r="E757" s="835"/>
      <c r="F757" s="835"/>
      <c r="G757" s="835"/>
      <c r="H757" s="835"/>
      <c r="I757" s="835"/>
      <c r="J757" s="835"/>
      <c r="K757" s="835"/>
      <c r="L757" s="903"/>
      <c r="M757" s="903"/>
      <c r="N757" s="836"/>
      <c r="O757" s="836"/>
      <c r="P757" s="836"/>
      <c r="Q757" s="836"/>
      <c r="R757" s="836"/>
      <c r="S757" s="836"/>
      <c r="T757" s="836"/>
      <c r="U757" s="836"/>
      <c r="V757" s="836"/>
      <c r="W757" s="836"/>
      <c r="X757" s="836"/>
      <c r="Y757" s="836"/>
      <c r="Z757" s="836"/>
      <c r="AA757" s="836"/>
      <c r="AB757" s="836"/>
      <c r="AC757" s="836"/>
      <c r="AD757" s="836"/>
      <c r="AE757" s="836"/>
    </row>
    <row r="758" spans="1:31" ht="15.75">
      <c r="A758" s="839"/>
      <c r="B758" s="835"/>
      <c r="C758" s="835"/>
      <c r="D758" s="835"/>
      <c r="E758" s="835"/>
      <c r="F758" s="835"/>
      <c r="G758" s="835"/>
      <c r="H758" s="835"/>
      <c r="I758" s="835"/>
      <c r="J758" s="835"/>
      <c r="K758" s="835"/>
      <c r="L758" s="903"/>
      <c r="M758" s="903"/>
      <c r="N758" s="836"/>
      <c r="O758" s="836"/>
      <c r="P758" s="836"/>
      <c r="Q758" s="836"/>
      <c r="R758" s="836"/>
      <c r="S758" s="836"/>
      <c r="T758" s="836"/>
      <c r="U758" s="836"/>
      <c r="V758" s="836"/>
      <c r="W758" s="836"/>
      <c r="X758" s="836"/>
      <c r="Y758" s="836"/>
      <c r="Z758" s="836"/>
      <c r="AA758" s="836"/>
      <c r="AB758" s="836"/>
      <c r="AC758" s="836"/>
      <c r="AD758" s="836"/>
      <c r="AE758" s="836"/>
    </row>
    <row r="759" spans="1:31" ht="15.75">
      <c r="A759" s="839"/>
      <c r="B759" s="835"/>
      <c r="C759" s="835"/>
      <c r="D759" s="835"/>
      <c r="E759" s="835"/>
      <c r="F759" s="835"/>
      <c r="G759" s="835"/>
      <c r="H759" s="835"/>
      <c r="I759" s="835"/>
      <c r="J759" s="835"/>
      <c r="K759" s="835"/>
      <c r="L759" s="903"/>
      <c r="M759" s="903"/>
      <c r="N759" s="836"/>
      <c r="O759" s="836"/>
      <c r="P759" s="836"/>
      <c r="Q759" s="836"/>
      <c r="R759" s="836"/>
      <c r="S759" s="836"/>
      <c r="T759" s="836"/>
      <c r="U759" s="836"/>
      <c r="V759" s="836"/>
      <c r="W759" s="836"/>
      <c r="X759" s="836"/>
      <c r="Y759" s="836"/>
      <c r="Z759" s="836"/>
      <c r="AA759" s="836"/>
      <c r="AB759" s="836"/>
      <c r="AC759" s="836"/>
      <c r="AD759" s="836"/>
      <c r="AE759" s="836"/>
    </row>
    <row r="760" spans="1:31" ht="15.75">
      <c r="A760" s="839"/>
      <c r="B760" s="835"/>
      <c r="C760" s="835"/>
      <c r="D760" s="835"/>
      <c r="E760" s="835"/>
      <c r="F760" s="835"/>
      <c r="G760" s="835"/>
      <c r="H760" s="835"/>
      <c r="I760" s="835"/>
      <c r="J760" s="835"/>
      <c r="K760" s="835"/>
      <c r="L760" s="903"/>
      <c r="M760" s="903"/>
      <c r="N760" s="836"/>
      <c r="O760" s="836"/>
      <c r="P760" s="836"/>
      <c r="Q760" s="836"/>
      <c r="R760" s="836"/>
      <c r="S760" s="836"/>
      <c r="T760" s="836"/>
      <c r="U760" s="836"/>
      <c r="V760" s="836"/>
      <c r="W760" s="836"/>
      <c r="X760" s="836"/>
      <c r="Y760" s="836"/>
      <c r="Z760" s="836"/>
      <c r="AA760" s="836"/>
      <c r="AB760" s="836"/>
      <c r="AC760" s="836"/>
      <c r="AD760" s="836"/>
      <c r="AE760" s="836"/>
    </row>
    <row r="761" spans="1:31" ht="15.75">
      <c r="A761" s="839"/>
      <c r="B761" s="835"/>
      <c r="C761" s="835"/>
      <c r="D761" s="835"/>
      <c r="E761" s="835"/>
      <c r="F761" s="835"/>
      <c r="G761" s="835"/>
      <c r="H761" s="835"/>
      <c r="I761" s="835"/>
      <c r="J761" s="835"/>
      <c r="K761" s="835"/>
      <c r="L761" s="903"/>
      <c r="M761" s="903"/>
      <c r="N761" s="836"/>
      <c r="O761" s="836"/>
      <c r="P761" s="836"/>
      <c r="Q761" s="836"/>
      <c r="R761" s="836"/>
      <c r="S761" s="836"/>
      <c r="T761" s="836"/>
      <c r="U761" s="836"/>
      <c r="V761" s="836"/>
      <c r="W761" s="836"/>
      <c r="X761" s="836"/>
      <c r="Y761" s="836"/>
      <c r="Z761" s="836"/>
      <c r="AA761" s="836"/>
      <c r="AB761" s="836"/>
      <c r="AC761" s="836"/>
      <c r="AD761" s="836"/>
      <c r="AE761" s="836"/>
    </row>
    <row r="762" spans="1:31" ht="15.75">
      <c r="A762" s="839"/>
      <c r="B762" s="835"/>
      <c r="C762" s="835"/>
      <c r="D762" s="835"/>
      <c r="E762" s="835"/>
      <c r="F762" s="835"/>
      <c r="G762" s="835"/>
      <c r="H762" s="835"/>
      <c r="I762" s="835"/>
      <c r="J762" s="835"/>
      <c r="K762" s="835"/>
      <c r="L762" s="903"/>
      <c r="M762" s="903"/>
      <c r="N762" s="836"/>
      <c r="O762" s="836"/>
      <c r="P762" s="836"/>
      <c r="Q762" s="836"/>
      <c r="R762" s="836"/>
      <c r="S762" s="836"/>
      <c r="T762" s="836"/>
      <c r="U762" s="836"/>
      <c r="V762" s="836"/>
      <c r="W762" s="836"/>
      <c r="X762" s="836"/>
      <c r="Y762" s="836"/>
      <c r="Z762" s="836"/>
      <c r="AA762" s="836"/>
      <c r="AB762" s="836"/>
      <c r="AC762" s="836"/>
      <c r="AD762" s="836"/>
      <c r="AE762" s="836"/>
    </row>
    <row r="763" spans="1:31" ht="15.75">
      <c r="A763" s="839"/>
      <c r="B763" s="835"/>
      <c r="C763" s="835"/>
      <c r="D763" s="835"/>
      <c r="E763" s="835"/>
      <c r="F763" s="835"/>
      <c r="G763" s="835"/>
      <c r="H763" s="835"/>
      <c r="I763" s="835"/>
      <c r="J763" s="835"/>
      <c r="K763" s="835"/>
      <c r="L763" s="903"/>
      <c r="M763" s="903"/>
      <c r="N763" s="836"/>
      <c r="O763" s="836"/>
      <c r="P763" s="836"/>
      <c r="Q763" s="836"/>
      <c r="R763" s="836"/>
      <c r="S763" s="836"/>
      <c r="T763" s="836"/>
      <c r="U763" s="836"/>
      <c r="V763" s="836"/>
      <c r="W763" s="836"/>
      <c r="X763" s="836"/>
      <c r="Y763" s="836"/>
      <c r="Z763" s="836"/>
      <c r="AA763" s="836"/>
      <c r="AB763" s="836"/>
      <c r="AC763" s="836"/>
      <c r="AD763" s="836"/>
      <c r="AE763" s="836"/>
    </row>
    <row r="764" spans="1:31" ht="15.75">
      <c r="A764" s="839"/>
      <c r="B764" s="835"/>
      <c r="C764" s="835"/>
      <c r="D764" s="835"/>
      <c r="E764" s="835"/>
      <c r="F764" s="835"/>
      <c r="G764" s="835"/>
      <c r="H764" s="835"/>
      <c r="I764" s="835"/>
      <c r="J764" s="835"/>
      <c r="K764" s="835"/>
      <c r="L764" s="903"/>
      <c r="M764" s="903"/>
      <c r="N764" s="836"/>
      <c r="O764" s="836"/>
      <c r="P764" s="836"/>
      <c r="Q764" s="836"/>
      <c r="R764" s="836"/>
      <c r="S764" s="836"/>
      <c r="T764" s="836"/>
      <c r="U764" s="836"/>
      <c r="V764" s="836"/>
      <c r="W764" s="836"/>
      <c r="X764" s="836"/>
      <c r="Y764" s="836"/>
      <c r="Z764" s="836"/>
      <c r="AA764" s="836"/>
      <c r="AB764" s="836"/>
      <c r="AC764" s="836"/>
      <c r="AD764" s="836"/>
      <c r="AE764" s="836"/>
    </row>
    <row r="765" spans="1:31" ht="15.75">
      <c r="A765" s="839"/>
      <c r="B765" s="835"/>
      <c r="C765" s="835"/>
      <c r="D765" s="835"/>
      <c r="E765" s="835"/>
      <c r="F765" s="835"/>
      <c r="G765" s="835"/>
      <c r="H765" s="835"/>
      <c r="I765" s="835"/>
      <c r="J765" s="835"/>
      <c r="K765" s="835"/>
      <c r="L765" s="903"/>
      <c r="M765" s="903"/>
      <c r="N765" s="836"/>
      <c r="O765" s="836"/>
      <c r="P765" s="836"/>
      <c r="Q765" s="836"/>
      <c r="R765" s="836"/>
      <c r="S765" s="836"/>
      <c r="T765" s="836"/>
      <c r="U765" s="836"/>
      <c r="V765" s="836"/>
      <c r="W765" s="836"/>
      <c r="X765" s="836"/>
      <c r="Y765" s="836"/>
      <c r="Z765" s="836"/>
      <c r="AA765" s="836"/>
      <c r="AB765" s="836"/>
      <c r="AC765" s="836"/>
      <c r="AD765" s="836"/>
      <c r="AE765" s="836"/>
    </row>
    <row r="766" spans="1:31" ht="15.75">
      <c r="A766" s="839"/>
      <c r="B766" s="835"/>
      <c r="C766" s="835"/>
      <c r="D766" s="835"/>
      <c r="E766" s="835"/>
      <c r="F766" s="835"/>
      <c r="G766" s="835"/>
      <c r="H766" s="835"/>
      <c r="I766" s="835"/>
      <c r="J766" s="835"/>
      <c r="K766" s="835"/>
      <c r="L766" s="903"/>
      <c r="M766" s="903"/>
      <c r="N766" s="836"/>
      <c r="O766" s="836"/>
      <c r="P766" s="836"/>
      <c r="Q766" s="836"/>
      <c r="R766" s="836"/>
      <c r="S766" s="836"/>
      <c r="T766" s="836"/>
      <c r="U766" s="836"/>
      <c r="V766" s="836"/>
      <c r="W766" s="836"/>
      <c r="X766" s="836"/>
      <c r="Y766" s="836"/>
      <c r="Z766" s="836"/>
      <c r="AA766" s="836"/>
      <c r="AB766" s="836"/>
      <c r="AC766" s="836"/>
      <c r="AD766" s="836"/>
      <c r="AE766" s="836"/>
    </row>
    <row r="767" spans="1:31" ht="15.75">
      <c r="A767" s="839"/>
      <c r="B767" s="835"/>
      <c r="C767" s="835"/>
      <c r="D767" s="835"/>
      <c r="E767" s="835"/>
      <c r="F767" s="835"/>
      <c r="G767" s="835"/>
      <c r="H767" s="835"/>
      <c r="I767" s="835"/>
      <c r="J767" s="835"/>
      <c r="K767" s="835"/>
      <c r="L767" s="903"/>
      <c r="M767" s="903"/>
      <c r="N767" s="836"/>
      <c r="O767" s="836"/>
      <c r="P767" s="836"/>
      <c r="Q767" s="836"/>
      <c r="R767" s="836"/>
      <c r="S767" s="836"/>
      <c r="T767" s="836"/>
      <c r="U767" s="836"/>
      <c r="V767" s="836"/>
      <c r="W767" s="836"/>
      <c r="X767" s="836"/>
      <c r="Y767" s="836"/>
      <c r="Z767" s="836"/>
      <c r="AA767" s="836"/>
      <c r="AB767" s="836"/>
      <c r="AC767" s="836"/>
      <c r="AD767" s="836"/>
      <c r="AE767" s="836"/>
    </row>
    <row r="768" spans="1:31" ht="15.75">
      <c r="A768" s="839"/>
      <c r="B768" s="835"/>
      <c r="C768" s="835"/>
      <c r="D768" s="835"/>
      <c r="E768" s="835"/>
      <c r="F768" s="835"/>
      <c r="G768" s="835"/>
      <c r="H768" s="835"/>
      <c r="I768" s="835"/>
      <c r="J768" s="835"/>
      <c r="K768" s="835"/>
      <c r="L768" s="903"/>
      <c r="M768" s="903"/>
      <c r="N768" s="836"/>
      <c r="O768" s="836"/>
      <c r="P768" s="836"/>
      <c r="Q768" s="836"/>
      <c r="R768" s="836"/>
      <c r="S768" s="836"/>
      <c r="T768" s="836"/>
      <c r="U768" s="836"/>
      <c r="V768" s="836"/>
      <c r="W768" s="836"/>
      <c r="X768" s="836"/>
      <c r="Y768" s="836"/>
      <c r="Z768" s="836"/>
      <c r="AA768" s="836"/>
      <c r="AB768" s="836"/>
      <c r="AC768" s="836"/>
      <c r="AD768" s="836"/>
      <c r="AE768" s="836"/>
    </row>
    <row r="769" spans="1:31" ht="15.75">
      <c r="A769" s="839"/>
      <c r="B769" s="835"/>
      <c r="C769" s="835"/>
      <c r="D769" s="835"/>
      <c r="E769" s="835"/>
      <c r="F769" s="835"/>
      <c r="G769" s="835"/>
      <c r="H769" s="835"/>
      <c r="I769" s="835"/>
      <c r="J769" s="835"/>
      <c r="K769" s="835"/>
      <c r="L769" s="903"/>
      <c r="M769" s="903"/>
      <c r="N769" s="836"/>
      <c r="O769" s="836"/>
      <c r="P769" s="836"/>
      <c r="Q769" s="836"/>
      <c r="R769" s="836"/>
      <c r="S769" s="836"/>
      <c r="T769" s="836"/>
      <c r="U769" s="836"/>
      <c r="V769" s="836"/>
      <c r="W769" s="836"/>
      <c r="X769" s="836"/>
      <c r="Y769" s="836"/>
      <c r="Z769" s="836"/>
      <c r="AA769" s="836"/>
      <c r="AB769" s="836"/>
      <c r="AC769" s="836"/>
      <c r="AD769" s="836"/>
      <c r="AE769" s="836"/>
    </row>
    <row r="770" spans="1:31" ht="15.75">
      <c r="A770" s="839"/>
      <c r="B770" s="835"/>
      <c r="C770" s="835"/>
      <c r="D770" s="835"/>
      <c r="E770" s="835"/>
      <c r="F770" s="835"/>
      <c r="G770" s="835"/>
      <c r="H770" s="835"/>
      <c r="I770" s="835"/>
      <c r="J770" s="835"/>
      <c r="K770" s="835"/>
      <c r="L770" s="903"/>
      <c r="M770" s="903"/>
      <c r="N770" s="836"/>
      <c r="O770" s="836"/>
      <c r="P770" s="836"/>
      <c r="Q770" s="836"/>
      <c r="R770" s="836"/>
      <c r="S770" s="836"/>
      <c r="T770" s="836"/>
      <c r="U770" s="836"/>
      <c r="V770" s="836"/>
      <c r="W770" s="836"/>
      <c r="X770" s="836"/>
      <c r="Y770" s="836"/>
      <c r="Z770" s="836"/>
      <c r="AA770" s="836"/>
      <c r="AB770" s="836"/>
      <c r="AC770" s="836"/>
      <c r="AD770" s="836"/>
      <c r="AE770" s="836"/>
    </row>
    <row r="771" spans="1:31" ht="15.75">
      <c r="A771" s="839"/>
      <c r="B771" s="835"/>
      <c r="C771" s="835"/>
      <c r="D771" s="835"/>
      <c r="E771" s="835"/>
      <c r="F771" s="835"/>
      <c r="G771" s="835"/>
      <c r="H771" s="835"/>
      <c r="I771" s="835"/>
      <c r="J771" s="835"/>
      <c r="K771" s="835"/>
      <c r="L771" s="903"/>
      <c r="M771" s="903"/>
      <c r="N771" s="836"/>
      <c r="O771" s="836"/>
      <c r="P771" s="836"/>
      <c r="Q771" s="836"/>
      <c r="R771" s="836"/>
      <c r="S771" s="836"/>
      <c r="T771" s="836"/>
      <c r="U771" s="836"/>
      <c r="V771" s="836"/>
      <c r="W771" s="836"/>
      <c r="X771" s="836"/>
      <c r="Y771" s="836"/>
      <c r="Z771" s="836"/>
      <c r="AA771" s="836"/>
      <c r="AB771" s="836"/>
      <c r="AC771" s="836"/>
      <c r="AD771" s="836"/>
      <c r="AE771" s="836"/>
    </row>
    <row r="772" spans="1:31" ht="15.75">
      <c r="A772" s="839"/>
      <c r="B772" s="835"/>
      <c r="C772" s="835"/>
      <c r="D772" s="835"/>
      <c r="E772" s="835"/>
      <c r="F772" s="835"/>
      <c r="G772" s="835"/>
      <c r="H772" s="835"/>
      <c r="I772" s="835"/>
      <c r="J772" s="835"/>
      <c r="K772" s="835"/>
      <c r="L772" s="903"/>
      <c r="M772" s="903"/>
      <c r="N772" s="836"/>
      <c r="O772" s="836"/>
      <c r="P772" s="836"/>
      <c r="Q772" s="836"/>
      <c r="R772" s="836"/>
      <c r="S772" s="836"/>
      <c r="T772" s="836"/>
      <c r="U772" s="836"/>
      <c r="V772" s="836"/>
      <c r="W772" s="836"/>
      <c r="X772" s="836"/>
      <c r="Y772" s="836"/>
      <c r="Z772" s="836"/>
      <c r="AA772" s="836"/>
      <c r="AB772" s="836"/>
      <c r="AC772" s="836"/>
      <c r="AD772" s="836"/>
      <c r="AE772" s="836"/>
    </row>
    <row r="773" spans="1:31" ht="15.75">
      <c r="A773" s="839"/>
      <c r="B773" s="835"/>
      <c r="C773" s="835"/>
      <c r="D773" s="835"/>
      <c r="E773" s="835"/>
      <c r="F773" s="835"/>
      <c r="G773" s="835"/>
      <c r="H773" s="835"/>
      <c r="I773" s="835"/>
      <c r="J773" s="835"/>
      <c r="K773" s="835"/>
      <c r="L773" s="903"/>
      <c r="M773" s="903"/>
      <c r="N773" s="836"/>
      <c r="O773" s="836"/>
      <c r="P773" s="836"/>
      <c r="Q773" s="836"/>
      <c r="R773" s="836"/>
      <c r="S773" s="836"/>
      <c r="T773" s="836"/>
      <c r="U773" s="836"/>
      <c r="V773" s="836"/>
      <c r="W773" s="836"/>
      <c r="X773" s="836"/>
      <c r="Y773" s="836"/>
      <c r="Z773" s="836"/>
      <c r="AA773" s="836"/>
      <c r="AB773" s="836"/>
      <c r="AC773" s="836"/>
      <c r="AD773" s="836"/>
      <c r="AE773" s="836"/>
    </row>
    <row r="774" spans="1:31" ht="15.75">
      <c r="A774" s="839"/>
      <c r="B774" s="835"/>
      <c r="C774" s="835"/>
      <c r="D774" s="835"/>
      <c r="E774" s="835"/>
      <c r="F774" s="835"/>
      <c r="G774" s="835"/>
      <c r="H774" s="835"/>
      <c r="I774" s="835"/>
      <c r="J774" s="835"/>
      <c r="K774" s="835"/>
      <c r="L774" s="903"/>
      <c r="M774" s="903"/>
      <c r="N774" s="836"/>
      <c r="O774" s="836"/>
      <c r="P774" s="836"/>
      <c r="Q774" s="836"/>
      <c r="R774" s="836"/>
      <c r="S774" s="836"/>
      <c r="T774" s="836"/>
      <c r="U774" s="836"/>
      <c r="V774" s="836"/>
      <c r="W774" s="836"/>
      <c r="X774" s="836"/>
      <c r="Y774" s="836"/>
      <c r="Z774" s="836"/>
      <c r="AA774" s="836"/>
      <c r="AB774" s="836"/>
      <c r="AC774" s="836"/>
      <c r="AD774" s="836"/>
      <c r="AE774" s="836"/>
    </row>
    <row r="775" spans="1:31" ht="15.75">
      <c r="A775" s="839"/>
      <c r="B775" s="835"/>
      <c r="C775" s="835"/>
      <c r="D775" s="835"/>
      <c r="E775" s="835"/>
      <c r="F775" s="835"/>
      <c r="G775" s="835"/>
      <c r="H775" s="835"/>
      <c r="I775" s="835"/>
      <c r="J775" s="835"/>
      <c r="K775" s="835"/>
      <c r="L775" s="903"/>
      <c r="M775" s="903"/>
      <c r="N775" s="836"/>
      <c r="O775" s="836"/>
      <c r="P775" s="836"/>
      <c r="Q775" s="836"/>
      <c r="R775" s="836"/>
      <c r="S775" s="836"/>
      <c r="T775" s="836"/>
      <c r="U775" s="836"/>
      <c r="V775" s="836"/>
      <c r="W775" s="836"/>
      <c r="X775" s="836"/>
      <c r="Y775" s="836"/>
      <c r="Z775" s="836"/>
      <c r="AA775" s="836"/>
      <c r="AB775" s="836"/>
      <c r="AC775" s="836"/>
      <c r="AD775" s="836"/>
      <c r="AE775" s="836"/>
    </row>
    <row r="776" spans="1:31" ht="15.75">
      <c r="A776" s="839"/>
      <c r="B776" s="835"/>
      <c r="C776" s="835"/>
      <c r="D776" s="835"/>
      <c r="E776" s="835"/>
      <c r="F776" s="835"/>
      <c r="G776" s="835"/>
      <c r="H776" s="835"/>
      <c r="I776" s="835"/>
      <c r="J776" s="835"/>
      <c r="K776" s="835"/>
      <c r="L776" s="903"/>
      <c r="M776" s="903"/>
      <c r="N776" s="836"/>
      <c r="O776" s="836"/>
      <c r="P776" s="836"/>
      <c r="Q776" s="836"/>
      <c r="R776" s="836"/>
      <c r="S776" s="836"/>
      <c r="T776" s="836"/>
      <c r="U776" s="836"/>
      <c r="V776" s="836"/>
      <c r="W776" s="836"/>
      <c r="X776" s="836"/>
      <c r="Y776" s="836"/>
      <c r="Z776" s="836"/>
      <c r="AA776" s="836"/>
      <c r="AB776" s="836"/>
      <c r="AC776" s="836"/>
      <c r="AD776" s="836"/>
      <c r="AE776" s="836"/>
    </row>
    <row r="777" spans="1:31" ht="15.75">
      <c r="A777" s="839"/>
      <c r="B777" s="835"/>
      <c r="C777" s="835"/>
      <c r="D777" s="835"/>
      <c r="E777" s="835"/>
      <c r="F777" s="835"/>
      <c r="G777" s="835"/>
      <c r="H777" s="835"/>
      <c r="I777" s="835"/>
      <c r="J777" s="835"/>
      <c r="K777" s="835"/>
      <c r="L777" s="903"/>
      <c r="M777" s="903"/>
      <c r="N777" s="836"/>
      <c r="O777" s="836"/>
      <c r="P777" s="836"/>
      <c r="Q777" s="836"/>
      <c r="R777" s="836"/>
      <c r="S777" s="836"/>
      <c r="T777" s="836"/>
      <c r="U777" s="836"/>
      <c r="V777" s="836"/>
      <c r="W777" s="836"/>
      <c r="X777" s="836"/>
      <c r="Y777" s="836"/>
      <c r="Z777" s="836"/>
      <c r="AA777" s="836"/>
      <c r="AB777" s="836"/>
      <c r="AC777" s="836"/>
      <c r="AD777" s="836"/>
      <c r="AE777" s="836"/>
    </row>
    <row r="778" spans="1:31" ht="15.75">
      <c r="A778" s="839"/>
      <c r="B778" s="835"/>
      <c r="C778" s="835"/>
      <c r="D778" s="835"/>
      <c r="E778" s="835"/>
      <c r="F778" s="835"/>
      <c r="G778" s="835"/>
      <c r="H778" s="835"/>
      <c r="I778" s="835"/>
      <c r="J778" s="835"/>
      <c r="K778" s="835"/>
      <c r="L778" s="903"/>
      <c r="M778" s="903"/>
      <c r="N778" s="836"/>
      <c r="O778" s="836"/>
      <c r="P778" s="836"/>
      <c r="Q778" s="836"/>
      <c r="R778" s="836"/>
      <c r="S778" s="836"/>
      <c r="T778" s="836"/>
      <c r="U778" s="836"/>
      <c r="V778" s="836"/>
      <c r="W778" s="836"/>
      <c r="X778" s="836"/>
      <c r="Y778" s="836"/>
      <c r="Z778" s="836"/>
      <c r="AA778" s="836"/>
      <c r="AB778" s="836"/>
      <c r="AC778" s="836"/>
      <c r="AD778" s="836"/>
      <c r="AE778" s="836"/>
    </row>
    <row r="779" spans="1:31" ht="15.75">
      <c r="A779" s="839"/>
      <c r="B779" s="835"/>
      <c r="C779" s="835"/>
      <c r="D779" s="835"/>
      <c r="E779" s="835"/>
      <c r="F779" s="835"/>
      <c r="G779" s="835"/>
      <c r="H779" s="835"/>
      <c r="I779" s="835"/>
      <c r="J779" s="835"/>
      <c r="K779" s="835"/>
      <c r="L779" s="903"/>
      <c r="M779" s="903"/>
      <c r="N779" s="836"/>
      <c r="O779" s="836"/>
      <c r="P779" s="836"/>
      <c r="Q779" s="836"/>
      <c r="R779" s="836"/>
      <c r="S779" s="836"/>
      <c r="T779" s="836"/>
      <c r="U779" s="836"/>
      <c r="V779" s="836"/>
      <c r="W779" s="836"/>
      <c r="X779" s="836"/>
      <c r="Y779" s="836"/>
      <c r="Z779" s="836"/>
      <c r="AA779" s="836"/>
      <c r="AB779" s="836"/>
      <c r="AC779" s="836"/>
      <c r="AD779" s="836"/>
      <c r="AE779" s="836"/>
    </row>
    <row r="780" spans="1:31" ht="15.75">
      <c r="A780" s="839"/>
      <c r="B780" s="835"/>
      <c r="C780" s="835"/>
      <c r="D780" s="835"/>
      <c r="E780" s="835"/>
      <c r="F780" s="835"/>
      <c r="G780" s="835"/>
      <c r="H780" s="835"/>
      <c r="I780" s="835"/>
      <c r="J780" s="835"/>
      <c r="K780" s="835"/>
      <c r="L780" s="903"/>
      <c r="M780" s="903"/>
      <c r="N780" s="836"/>
      <c r="O780" s="836"/>
      <c r="P780" s="836"/>
      <c r="Q780" s="836"/>
      <c r="R780" s="836"/>
      <c r="S780" s="836"/>
      <c r="T780" s="836"/>
      <c r="U780" s="836"/>
      <c r="V780" s="836"/>
      <c r="W780" s="836"/>
      <c r="X780" s="836"/>
      <c r="Y780" s="836"/>
      <c r="Z780" s="836"/>
      <c r="AA780" s="836"/>
      <c r="AB780" s="836"/>
      <c r="AC780" s="836"/>
      <c r="AD780" s="836"/>
      <c r="AE780" s="836"/>
    </row>
    <row r="781" spans="1:31" ht="15.75">
      <c r="A781" s="839"/>
      <c r="B781" s="835"/>
      <c r="C781" s="835"/>
      <c r="D781" s="835"/>
      <c r="E781" s="835"/>
      <c r="F781" s="835"/>
      <c r="G781" s="835"/>
      <c r="H781" s="835"/>
      <c r="I781" s="835"/>
      <c r="J781" s="835"/>
      <c r="K781" s="835"/>
      <c r="L781" s="903"/>
      <c r="M781" s="903"/>
      <c r="N781" s="836"/>
      <c r="O781" s="836"/>
      <c r="P781" s="836"/>
      <c r="Q781" s="836"/>
      <c r="R781" s="836"/>
      <c r="S781" s="836"/>
      <c r="T781" s="836"/>
      <c r="U781" s="836"/>
      <c r="V781" s="836"/>
      <c r="W781" s="836"/>
      <c r="X781" s="836"/>
      <c r="Y781" s="836"/>
      <c r="Z781" s="836"/>
      <c r="AA781" s="836"/>
      <c r="AB781" s="836"/>
      <c r="AC781" s="836"/>
      <c r="AD781" s="836"/>
      <c r="AE781" s="836"/>
    </row>
    <row r="782" spans="1:31" ht="15.75">
      <c r="A782" s="839"/>
      <c r="B782" s="835"/>
      <c r="C782" s="835"/>
      <c r="D782" s="835"/>
      <c r="E782" s="835"/>
      <c r="F782" s="835"/>
      <c r="G782" s="835"/>
      <c r="H782" s="835"/>
      <c r="I782" s="835"/>
      <c r="J782" s="835"/>
      <c r="K782" s="835"/>
      <c r="L782" s="903"/>
      <c r="M782" s="903"/>
      <c r="N782" s="836"/>
      <c r="O782" s="836"/>
      <c r="P782" s="836"/>
      <c r="Q782" s="836"/>
      <c r="R782" s="836"/>
      <c r="S782" s="836"/>
      <c r="T782" s="836"/>
      <c r="U782" s="836"/>
      <c r="V782" s="836"/>
      <c r="W782" s="836"/>
      <c r="X782" s="836"/>
      <c r="Y782" s="836"/>
      <c r="Z782" s="836"/>
      <c r="AA782" s="836"/>
      <c r="AB782" s="836"/>
      <c r="AC782" s="836"/>
      <c r="AD782" s="836"/>
      <c r="AE782" s="836"/>
    </row>
    <row r="783" spans="1:31" ht="15.75">
      <c r="A783" s="839"/>
      <c r="B783" s="835"/>
      <c r="C783" s="835"/>
      <c r="D783" s="835"/>
      <c r="E783" s="835"/>
      <c r="F783" s="835"/>
      <c r="G783" s="835"/>
      <c r="H783" s="835"/>
      <c r="I783" s="835"/>
      <c r="J783" s="835"/>
      <c r="K783" s="835"/>
      <c r="L783" s="903"/>
      <c r="M783" s="903"/>
      <c r="N783" s="836"/>
      <c r="O783" s="836"/>
      <c r="P783" s="836"/>
      <c r="Q783" s="836"/>
      <c r="R783" s="836"/>
      <c r="S783" s="836"/>
      <c r="T783" s="836"/>
      <c r="U783" s="836"/>
      <c r="V783" s="836"/>
      <c r="W783" s="836"/>
      <c r="X783" s="836"/>
      <c r="Y783" s="836"/>
      <c r="Z783" s="836"/>
      <c r="AA783" s="836"/>
      <c r="AB783" s="836"/>
      <c r="AC783" s="836"/>
      <c r="AD783" s="836"/>
      <c r="AE783" s="836"/>
    </row>
    <row r="784" spans="1:31" ht="15.75">
      <c r="A784" s="839"/>
      <c r="B784" s="835"/>
      <c r="C784" s="835"/>
      <c r="D784" s="835"/>
      <c r="E784" s="835"/>
      <c r="F784" s="835"/>
      <c r="G784" s="835"/>
      <c r="H784" s="835"/>
      <c r="I784" s="835"/>
      <c r="J784" s="835"/>
      <c r="K784" s="835"/>
      <c r="L784" s="903"/>
      <c r="M784" s="903"/>
      <c r="N784" s="836"/>
      <c r="O784" s="836"/>
      <c r="P784" s="836"/>
      <c r="Q784" s="836"/>
      <c r="R784" s="836"/>
      <c r="S784" s="836"/>
      <c r="T784" s="836"/>
      <c r="U784" s="836"/>
      <c r="V784" s="836"/>
      <c r="W784" s="836"/>
      <c r="X784" s="836"/>
      <c r="Y784" s="836"/>
      <c r="Z784" s="836"/>
      <c r="AA784" s="836"/>
      <c r="AB784" s="836"/>
      <c r="AC784" s="836"/>
      <c r="AD784" s="836"/>
      <c r="AE784" s="836"/>
    </row>
    <row r="785" spans="1:31" ht="15.75">
      <c r="A785" s="839"/>
      <c r="B785" s="835"/>
      <c r="C785" s="835"/>
      <c r="D785" s="835"/>
      <c r="E785" s="835"/>
      <c r="F785" s="835"/>
      <c r="G785" s="835"/>
      <c r="H785" s="835"/>
      <c r="I785" s="835"/>
      <c r="J785" s="835"/>
      <c r="K785" s="835"/>
      <c r="L785" s="903"/>
      <c r="M785" s="903"/>
      <c r="N785" s="836"/>
      <c r="O785" s="836"/>
      <c r="P785" s="836"/>
      <c r="Q785" s="836"/>
      <c r="R785" s="836"/>
      <c r="S785" s="836"/>
      <c r="T785" s="836"/>
      <c r="U785" s="836"/>
      <c r="V785" s="836"/>
      <c r="W785" s="836"/>
      <c r="X785" s="836"/>
      <c r="Y785" s="836"/>
      <c r="Z785" s="836"/>
      <c r="AA785" s="836"/>
      <c r="AB785" s="836"/>
      <c r="AC785" s="836"/>
      <c r="AD785" s="836"/>
      <c r="AE785" s="836"/>
    </row>
    <row r="786" spans="1:31" ht="15.75">
      <c r="A786" s="839"/>
      <c r="B786" s="835"/>
      <c r="C786" s="835"/>
      <c r="D786" s="835"/>
      <c r="E786" s="835"/>
      <c r="F786" s="835"/>
      <c r="G786" s="835"/>
      <c r="H786" s="835"/>
      <c r="I786" s="835"/>
      <c r="J786" s="835"/>
      <c r="K786" s="835"/>
      <c r="L786" s="903"/>
      <c r="M786" s="903"/>
      <c r="N786" s="836"/>
      <c r="O786" s="836"/>
      <c r="P786" s="836"/>
      <c r="Q786" s="836"/>
      <c r="R786" s="836"/>
      <c r="S786" s="836"/>
      <c r="T786" s="836"/>
      <c r="U786" s="836"/>
      <c r="V786" s="836"/>
      <c r="W786" s="836"/>
      <c r="X786" s="836"/>
      <c r="Y786" s="836"/>
      <c r="Z786" s="836"/>
      <c r="AA786" s="836"/>
      <c r="AB786" s="836"/>
      <c r="AC786" s="836"/>
      <c r="AD786" s="836"/>
      <c r="AE786" s="836"/>
    </row>
    <row r="787" spans="1:31" ht="15.75">
      <c r="A787" s="839"/>
      <c r="B787" s="835"/>
      <c r="C787" s="835"/>
      <c r="D787" s="835"/>
      <c r="E787" s="835"/>
      <c r="F787" s="835"/>
      <c r="G787" s="835"/>
      <c r="H787" s="835"/>
      <c r="I787" s="835"/>
      <c r="J787" s="835"/>
      <c r="K787" s="835"/>
      <c r="L787" s="903"/>
      <c r="M787" s="903"/>
      <c r="N787" s="836"/>
      <c r="O787" s="836"/>
      <c r="P787" s="836"/>
      <c r="Q787" s="836"/>
      <c r="R787" s="836"/>
      <c r="S787" s="836"/>
      <c r="T787" s="836"/>
      <c r="U787" s="836"/>
      <c r="V787" s="836"/>
      <c r="W787" s="836"/>
      <c r="X787" s="836"/>
      <c r="Y787" s="836"/>
      <c r="Z787" s="836"/>
      <c r="AA787" s="836"/>
      <c r="AB787" s="836"/>
      <c r="AC787" s="836"/>
      <c r="AD787" s="836"/>
      <c r="AE787" s="836"/>
    </row>
    <row r="788" spans="1:31" ht="15.75">
      <c r="A788" s="839"/>
      <c r="B788" s="835"/>
      <c r="C788" s="835"/>
      <c r="D788" s="835"/>
      <c r="E788" s="835"/>
      <c r="F788" s="835"/>
      <c r="G788" s="835"/>
      <c r="H788" s="835"/>
      <c r="I788" s="835"/>
      <c r="J788" s="835"/>
      <c r="K788" s="835"/>
      <c r="L788" s="903"/>
      <c r="M788" s="903"/>
      <c r="N788" s="836"/>
      <c r="O788" s="836"/>
      <c r="P788" s="836"/>
      <c r="Q788" s="836"/>
      <c r="R788" s="836"/>
      <c r="S788" s="836"/>
      <c r="T788" s="836"/>
      <c r="U788" s="836"/>
      <c r="V788" s="836"/>
      <c r="W788" s="836"/>
      <c r="X788" s="836"/>
      <c r="Y788" s="836"/>
      <c r="Z788" s="836"/>
      <c r="AA788" s="836"/>
      <c r="AB788" s="836"/>
      <c r="AC788" s="836"/>
      <c r="AD788" s="836"/>
      <c r="AE788" s="836"/>
    </row>
    <row r="789" spans="1:31" ht="15.75">
      <c r="A789" s="839"/>
      <c r="B789" s="835"/>
      <c r="C789" s="835"/>
      <c r="D789" s="835"/>
      <c r="E789" s="835"/>
      <c r="F789" s="835"/>
      <c r="G789" s="835"/>
      <c r="H789" s="835"/>
      <c r="I789" s="835"/>
      <c r="J789" s="835"/>
      <c r="K789" s="835"/>
      <c r="L789" s="903"/>
      <c r="M789" s="903"/>
      <c r="N789" s="836"/>
      <c r="O789" s="836"/>
      <c r="P789" s="836"/>
      <c r="Q789" s="836"/>
      <c r="R789" s="836"/>
      <c r="S789" s="836"/>
      <c r="T789" s="836"/>
      <c r="U789" s="836"/>
      <c r="V789" s="836"/>
      <c r="W789" s="836"/>
      <c r="X789" s="836"/>
      <c r="Y789" s="836"/>
      <c r="Z789" s="836"/>
      <c r="AA789" s="836"/>
      <c r="AB789" s="836"/>
      <c r="AC789" s="836"/>
      <c r="AD789" s="836"/>
      <c r="AE789" s="836"/>
    </row>
    <row r="790" spans="1:31" ht="15.75">
      <c r="A790" s="839"/>
      <c r="B790" s="835"/>
      <c r="C790" s="835"/>
      <c r="D790" s="835"/>
      <c r="E790" s="835"/>
      <c r="F790" s="835"/>
      <c r="G790" s="835"/>
      <c r="H790" s="835"/>
      <c r="I790" s="835"/>
      <c r="J790" s="835"/>
      <c r="K790" s="835"/>
      <c r="L790" s="903"/>
      <c r="M790" s="903"/>
      <c r="N790" s="836"/>
      <c r="O790" s="836"/>
      <c r="P790" s="836"/>
      <c r="Q790" s="836"/>
      <c r="R790" s="836"/>
      <c r="S790" s="836"/>
      <c r="T790" s="836"/>
      <c r="U790" s="836"/>
      <c r="V790" s="836"/>
      <c r="W790" s="836"/>
      <c r="X790" s="836"/>
      <c r="Y790" s="836"/>
      <c r="Z790" s="836"/>
      <c r="AA790" s="836"/>
      <c r="AB790" s="836"/>
      <c r="AC790" s="836"/>
      <c r="AD790" s="836"/>
      <c r="AE790" s="836"/>
    </row>
    <row r="791" spans="1:31" ht="15.75">
      <c r="A791" s="839"/>
      <c r="B791" s="835"/>
      <c r="C791" s="835"/>
      <c r="D791" s="835"/>
      <c r="E791" s="835"/>
      <c r="F791" s="835"/>
      <c r="G791" s="835"/>
      <c r="H791" s="835"/>
      <c r="I791" s="835"/>
      <c r="J791" s="835"/>
      <c r="K791" s="835"/>
      <c r="L791" s="903"/>
      <c r="M791" s="903"/>
      <c r="N791" s="836"/>
      <c r="O791" s="836"/>
      <c r="P791" s="836"/>
      <c r="Q791" s="836"/>
      <c r="R791" s="836"/>
      <c r="S791" s="836"/>
      <c r="T791" s="836"/>
      <c r="U791" s="836"/>
      <c r="V791" s="836"/>
      <c r="W791" s="836"/>
      <c r="X791" s="836"/>
      <c r="Y791" s="836"/>
      <c r="Z791" s="836"/>
      <c r="AA791" s="836"/>
      <c r="AB791" s="836"/>
      <c r="AC791" s="836"/>
      <c r="AD791" s="836"/>
      <c r="AE791" s="836"/>
    </row>
    <row r="792" spans="1:31" ht="15.75">
      <c r="A792" s="839"/>
      <c r="B792" s="835"/>
      <c r="C792" s="835"/>
      <c r="D792" s="835"/>
      <c r="E792" s="835"/>
      <c r="F792" s="835"/>
      <c r="G792" s="835"/>
      <c r="H792" s="835"/>
      <c r="I792" s="835"/>
      <c r="J792" s="835"/>
      <c r="K792" s="835"/>
      <c r="L792" s="903"/>
      <c r="M792" s="903"/>
      <c r="N792" s="836"/>
      <c r="O792" s="836"/>
      <c r="P792" s="836"/>
      <c r="Q792" s="836"/>
      <c r="R792" s="836"/>
      <c r="S792" s="836"/>
      <c r="T792" s="836"/>
      <c r="U792" s="836"/>
      <c r="V792" s="836"/>
      <c r="W792" s="836"/>
      <c r="X792" s="836"/>
      <c r="Y792" s="836"/>
      <c r="Z792" s="836"/>
      <c r="AA792" s="836"/>
      <c r="AB792" s="836"/>
      <c r="AC792" s="836"/>
      <c r="AD792" s="836"/>
      <c r="AE792" s="836"/>
    </row>
    <row r="793" spans="1:31" ht="15.75">
      <c r="A793" s="839"/>
      <c r="B793" s="835"/>
      <c r="C793" s="835"/>
      <c r="D793" s="835"/>
      <c r="E793" s="835"/>
      <c r="F793" s="835"/>
      <c r="G793" s="835"/>
      <c r="H793" s="835"/>
      <c r="I793" s="835"/>
      <c r="J793" s="835"/>
      <c r="K793" s="835"/>
      <c r="L793" s="903"/>
      <c r="M793" s="903"/>
      <c r="N793" s="836"/>
      <c r="O793" s="836"/>
      <c r="P793" s="836"/>
      <c r="Q793" s="836"/>
      <c r="R793" s="836"/>
      <c r="S793" s="836"/>
      <c r="T793" s="836"/>
      <c r="U793" s="836"/>
      <c r="V793" s="836"/>
      <c r="W793" s="836"/>
      <c r="X793" s="836"/>
      <c r="Y793" s="836"/>
      <c r="Z793" s="836"/>
      <c r="AA793" s="836"/>
      <c r="AB793" s="836"/>
      <c r="AC793" s="836"/>
      <c r="AD793" s="836"/>
      <c r="AE793" s="836"/>
    </row>
    <row r="794" spans="1:31" ht="15.75">
      <c r="A794" s="839"/>
      <c r="B794" s="835"/>
      <c r="C794" s="835"/>
      <c r="D794" s="835"/>
      <c r="E794" s="835"/>
      <c r="F794" s="835"/>
      <c r="G794" s="835"/>
      <c r="H794" s="835"/>
      <c r="I794" s="835"/>
      <c r="J794" s="835"/>
      <c r="K794" s="835"/>
      <c r="L794" s="903"/>
      <c r="M794" s="903"/>
      <c r="N794" s="836"/>
      <c r="O794" s="836"/>
      <c r="P794" s="836"/>
      <c r="Q794" s="836"/>
      <c r="R794" s="836"/>
      <c r="S794" s="836"/>
      <c r="T794" s="836"/>
      <c r="U794" s="836"/>
      <c r="V794" s="836"/>
      <c r="W794" s="836"/>
      <c r="X794" s="836"/>
      <c r="Y794" s="836"/>
      <c r="Z794" s="836"/>
      <c r="AA794" s="836"/>
      <c r="AB794" s="836"/>
      <c r="AC794" s="836"/>
      <c r="AD794" s="836"/>
      <c r="AE794" s="836"/>
    </row>
    <row r="795" spans="1:31" ht="15.75">
      <c r="A795" s="839"/>
      <c r="B795" s="835"/>
      <c r="C795" s="835"/>
      <c r="D795" s="835"/>
      <c r="E795" s="835"/>
      <c r="F795" s="835"/>
      <c r="G795" s="835"/>
      <c r="H795" s="835"/>
      <c r="I795" s="835"/>
      <c r="J795" s="835"/>
      <c r="K795" s="835"/>
      <c r="L795" s="903"/>
      <c r="M795" s="903"/>
      <c r="N795" s="836"/>
      <c r="O795" s="836"/>
      <c r="P795" s="836"/>
      <c r="Q795" s="836"/>
      <c r="R795" s="836"/>
      <c r="S795" s="836"/>
      <c r="T795" s="836"/>
      <c r="U795" s="836"/>
      <c r="V795" s="836"/>
      <c r="W795" s="836"/>
      <c r="X795" s="836"/>
      <c r="Y795" s="836"/>
      <c r="Z795" s="836"/>
      <c r="AA795" s="836"/>
      <c r="AB795" s="836"/>
      <c r="AC795" s="836"/>
      <c r="AD795" s="836"/>
      <c r="AE795" s="836"/>
    </row>
    <row r="796" spans="1:31" ht="15.75">
      <c r="A796" s="839"/>
      <c r="B796" s="835"/>
      <c r="C796" s="835"/>
      <c r="D796" s="835"/>
      <c r="E796" s="835"/>
      <c r="F796" s="835"/>
      <c r="G796" s="835"/>
      <c r="H796" s="835"/>
      <c r="I796" s="835"/>
      <c r="J796" s="835"/>
      <c r="K796" s="835"/>
      <c r="L796" s="903"/>
      <c r="M796" s="903"/>
      <c r="N796" s="836"/>
      <c r="O796" s="836"/>
      <c r="P796" s="836"/>
      <c r="Q796" s="836"/>
      <c r="R796" s="836"/>
      <c r="S796" s="836"/>
      <c r="T796" s="836"/>
      <c r="U796" s="836"/>
      <c r="V796" s="836"/>
      <c r="W796" s="836"/>
      <c r="X796" s="836"/>
      <c r="Y796" s="836"/>
      <c r="Z796" s="836"/>
      <c r="AA796" s="836"/>
      <c r="AB796" s="836"/>
      <c r="AC796" s="836"/>
      <c r="AD796" s="836"/>
      <c r="AE796" s="836"/>
    </row>
    <row r="797" spans="1:31" ht="15.75">
      <c r="A797" s="839"/>
      <c r="B797" s="835"/>
      <c r="C797" s="835"/>
      <c r="D797" s="835"/>
      <c r="E797" s="835"/>
      <c r="F797" s="835"/>
      <c r="G797" s="835"/>
      <c r="H797" s="835"/>
      <c r="I797" s="835"/>
      <c r="J797" s="835"/>
      <c r="K797" s="835"/>
      <c r="L797" s="903"/>
      <c r="M797" s="903"/>
      <c r="N797" s="836"/>
      <c r="O797" s="836"/>
      <c r="P797" s="836"/>
      <c r="Q797" s="836"/>
      <c r="R797" s="836"/>
      <c r="S797" s="836"/>
      <c r="T797" s="836"/>
      <c r="U797" s="836"/>
      <c r="V797" s="836"/>
      <c r="W797" s="836"/>
      <c r="X797" s="836"/>
      <c r="Y797" s="836"/>
      <c r="Z797" s="836"/>
      <c r="AA797" s="836"/>
      <c r="AB797" s="836"/>
      <c r="AC797" s="836"/>
      <c r="AD797" s="836"/>
      <c r="AE797" s="836"/>
    </row>
    <row r="798" spans="1:31" ht="15.75">
      <c r="A798" s="839"/>
      <c r="B798" s="835"/>
      <c r="C798" s="835"/>
      <c r="D798" s="835"/>
      <c r="E798" s="835"/>
      <c r="F798" s="835"/>
      <c r="G798" s="835"/>
      <c r="H798" s="835"/>
      <c r="I798" s="835"/>
      <c r="J798" s="835"/>
      <c r="K798" s="835"/>
      <c r="L798" s="903"/>
      <c r="M798" s="903"/>
      <c r="N798" s="836"/>
      <c r="O798" s="836"/>
      <c r="P798" s="836"/>
      <c r="Q798" s="836"/>
      <c r="R798" s="836"/>
      <c r="S798" s="836"/>
      <c r="T798" s="836"/>
      <c r="U798" s="836"/>
      <c r="V798" s="836"/>
      <c r="W798" s="836"/>
      <c r="X798" s="836"/>
      <c r="Y798" s="836"/>
      <c r="Z798" s="836"/>
      <c r="AA798" s="836"/>
      <c r="AB798" s="836"/>
      <c r="AC798" s="836"/>
      <c r="AD798" s="836"/>
      <c r="AE798" s="836"/>
    </row>
    <row r="799" spans="1:31" ht="15.75">
      <c r="A799" s="839"/>
      <c r="B799" s="835"/>
      <c r="C799" s="835"/>
      <c r="D799" s="835"/>
      <c r="E799" s="835"/>
      <c r="F799" s="835"/>
      <c r="G799" s="835"/>
      <c r="H799" s="835"/>
      <c r="I799" s="835"/>
      <c r="J799" s="835"/>
      <c r="K799" s="835"/>
      <c r="L799" s="903"/>
      <c r="M799" s="903"/>
      <c r="N799" s="836"/>
      <c r="O799" s="836"/>
      <c r="P799" s="836"/>
      <c r="Q799" s="836"/>
      <c r="R799" s="836"/>
      <c r="S799" s="836"/>
      <c r="T799" s="836"/>
      <c r="U799" s="836"/>
      <c r="V799" s="836"/>
      <c r="W799" s="836"/>
      <c r="X799" s="836"/>
      <c r="Y799" s="836"/>
      <c r="Z799" s="836"/>
      <c r="AA799" s="836"/>
      <c r="AB799" s="836"/>
      <c r="AC799" s="836"/>
      <c r="AD799" s="836"/>
      <c r="AE799" s="836"/>
    </row>
    <row r="800" spans="1:31" ht="15.75">
      <c r="A800" s="839"/>
      <c r="B800" s="835"/>
      <c r="C800" s="835"/>
      <c r="D800" s="835"/>
      <c r="E800" s="835"/>
      <c r="F800" s="835"/>
      <c r="G800" s="835"/>
      <c r="H800" s="835"/>
      <c r="I800" s="835"/>
      <c r="J800" s="835"/>
      <c r="K800" s="835"/>
      <c r="L800" s="903"/>
      <c r="M800" s="903"/>
      <c r="N800" s="836"/>
      <c r="O800" s="836"/>
      <c r="P800" s="836"/>
      <c r="Q800" s="836"/>
      <c r="R800" s="836"/>
      <c r="S800" s="836"/>
      <c r="T800" s="836"/>
      <c r="U800" s="836"/>
      <c r="V800" s="836"/>
      <c r="W800" s="836"/>
      <c r="X800" s="836"/>
      <c r="Y800" s="836"/>
      <c r="Z800" s="836"/>
      <c r="AA800" s="836"/>
      <c r="AB800" s="836"/>
      <c r="AC800" s="836"/>
      <c r="AD800" s="836"/>
      <c r="AE800" s="836"/>
    </row>
    <row r="801" spans="1:31" ht="15.75">
      <c r="A801" s="839"/>
      <c r="B801" s="835"/>
      <c r="C801" s="835"/>
      <c r="D801" s="835"/>
      <c r="E801" s="835"/>
      <c r="F801" s="835"/>
      <c r="G801" s="835"/>
      <c r="H801" s="835"/>
      <c r="I801" s="835"/>
      <c r="J801" s="835"/>
      <c r="K801" s="835"/>
      <c r="L801" s="903"/>
      <c r="M801" s="903"/>
      <c r="N801" s="836"/>
      <c r="O801" s="836"/>
      <c r="P801" s="836"/>
      <c r="Q801" s="836"/>
      <c r="R801" s="836"/>
      <c r="S801" s="836"/>
      <c r="T801" s="836"/>
      <c r="U801" s="836"/>
      <c r="V801" s="836"/>
      <c r="W801" s="836"/>
      <c r="X801" s="836"/>
      <c r="Y801" s="836"/>
      <c r="Z801" s="836"/>
      <c r="AA801" s="836"/>
      <c r="AB801" s="836"/>
      <c r="AC801" s="836"/>
      <c r="AD801" s="836"/>
      <c r="AE801" s="836"/>
    </row>
    <row r="802" spans="1:31" ht="15.75">
      <c r="A802" s="839"/>
      <c r="B802" s="835"/>
      <c r="C802" s="835"/>
      <c r="D802" s="835"/>
      <c r="E802" s="835"/>
      <c r="F802" s="835"/>
      <c r="G802" s="835"/>
      <c r="H802" s="835"/>
      <c r="I802" s="835"/>
      <c r="J802" s="835"/>
      <c r="K802" s="835"/>
      <c r="L802" s="903"/>
      <c r="M802" s="903"/>
      <c r="N802" s="836"/>
      <c r="O802" s="836"/>
      <c r="P802" s="836"/>
      <c r="Q802" s="836"/>
      <c r="R802" s="836"/>
      <c r="S802" s="836"/>
      <c r="T802" s="836"/>
      <c r="U802" s="836"/>
      <c r="V802" s="836"/>
      <c r="W802" s="836"/>
      <c r="X802" s="836"/>
      <c r="Y802" s="836"/>
      <c r="Z802" s="836"/>
      <c r="AA802" s="836"/>
      <c r="AB802" s="836"/>
      <c r="AC802" s="836"/>
      <c r="AD802" s="836"/>
      <c r="AE802" s="836"/>
    </row>
    <row r="803" spans="1:31" ht="15.75">
      <c r="A803" s="839"/>
      <c r="B803" s="835"/>
      <c r="C803" s="835"/>
      <c r="D803" s="835"/>
      <c r="E803" s="835"/>
      <c r="F803" s="835"/>
      <c r="G803" s="835"/>
      <c r="H803" s="835"/>
      <c r="I803" s="835"/>
      <c r="J803" s="835"/>
      <c r="K803" s="835"/>
      <c r="L803" s="903"/>
      <c r="M803" s="903"/>
      <c r="N803" s="836"/>
      <c r="O803" s="836"/>
      <c r="P803" s="836"/>
      <c r="Q803" s="836"/>
      <c r="R803" s="836"/>
      <c r="S803" s="836"/>
      <c r="T803" s="836"/>
      <c r="U803" s="836"/>
      <c r="V803" s="836"/>
      <c r="W803" s="836"/>
      <c r="X803" s="836"/>
      <c r="Y803" s="836"/>
      <c r="Z803" s="836"/>
      <c r="AA803" s="836"/>
      <c r="AB803" s="836"/>
      <c r="AC803" s="836"/>
      <c r="AD803" s="836"/>
      <c r="AE803" s="836"/>
    </row>
    <row r="804" spans="1:31" ht="15.75">
      <c r="A804" s="839"/>
      <c r="B804" s="835"/>
      <c r="C804" s="835"/>
      <c r="D804" s="835"/>
      <c r="E804" s="835"/>
      <c r="F804" s="835"/>
      <c r="G804" s="835"/>
      <c r="H804" s="835"/>
      <c r="I804" s="835"/>
      <c r="J804" s="835"/>
      <c r="K804" s="835"/>
      <c r="L804" s="903"/>
      <c r="M804" s="903"/>
      <c r="N804" s="836"/>
      <c r="O804" s="836"/>
      <c r="P804" s="836"/>
      <c r="Q804" s="836"/>
      <c r="R804" s="836"/>
      <c r="S804" s="836"/>
      <c r="T804" s="836"/>
      <c r="U804" s="836"/>
      <c r="V804" s="836"/>
      <c r="W804" s="836"/>
      <c r="X804" s="836"/>
      <c r="Y804" s="836"/>
      <c r="Z804" s="836"/>
      <c r="AA804" s="836"/>
      <c r="AB804" s="836"/>
      <c r="AC804" s="836"/>
      <c r="AD804" s="836"/>
      <c r="AE804" s="836"/>
    </row>
    <row r="805" spans="1:31" ht="15.75">
      <c r="A805" s="839"/>
      <c r="B805" s="835"/>
      <c r="C805" s="835"/>
      <c r="D805" s="835"/>
      <c r="E805" s="835"/>
      <c r="F805" s="835"/>
      <c r="G805" s="835"/>
      <c r="H805" s="835"/>
      <c r="I805" s="835"/>
      <c r="J805" s="835"/>
      <c r="K805" s="835"/>
      <c r="L805" s="903"/>
      <c r="M805" s="903"/>
      <c r="N805" s="836"/>
      <c r="O805" s="836"/>
      <c r="P805" s="836"/>
      <c r="Q805" s="836"/>
      <c r="R805" s="836"/>
      <c r="S805" s="836"/>
      <c r="T805" s="836"/>
      <c r="U805" s="836"/>
      <c r="V805" s="836"/>
      <c r="W805" s="836"/>
      <c r="X805" s="836"/>
      <c r="Y805" s="836"/>
      <c r="Z805" s="836"/>
      <c r="AA805" s="836"/>
      <c r="AB805" s="836"/>
      <c r="AC805" s="836"/>
      <c r="AD805" s="836"/>
      <c r="AE805" s="836"/>
    </row>
    <row r="806" spans="1:31" ht="15.75">
      <c r="A806" s="839"/>
      <c r="B806" s="835"/>
      <c r="C806" s="835"/>
      <c r="D806" s="835"/>
      <c r="E806" s="835"/>
      <c r="F806" s="835"/>
      <c r="G806" s="835"/>
      <c r="H806" s="835"/>
      <c r="I806" s="835"/>
      <c r="J806" s="835"/>
      <c r="K806" s="835"/>
      <c r="L806" s="903"/>
      <c r="M806" s="903"/>
      <c r="N806" s="836"/>
      <c r="O806" s="836"/>
      <c r="P806" s="836"/>
      <c r="Q806" s="836"/>
      <c r="R806" s="836"/>
      <c r="S806" s="836"/>
      <c r="T806" s="836"/>
      <c r="U806" s="836"/>
      <c r="V806" s="836"/>
      <c r="W806" s="836"/>
      <c r="X806" s="836"/>
      <c r="Y806" s="836"/>
      <c r="Z806" s="836"/>
      <c r="AA806" s="836"/>
      <c r="AB806" s="836"/>
      <c r="AC806" s="836"/>
      <c r="AD806" s="836"/>
      <c r="AE806" s="836"/>
    </row>
    <row r="807" spans="1:31" ht="15.75">
      <c r="A807" s="839"/>
      <c r="B807" s="835"/>
      <c r="C807" s="835"/>
      <c r="D807" s="835"/>
      <c r="E807" s="835"/>
      <c r="F807" s="835"/>
      <c r="G807" s="835"/>
      <c r="H807" s="835"/>
      <c r="I807" s="835"/>
      <c r="J807" s="835"/>
      <c r="K807" s="835"/>
      <c r="L807" s="903"/>
      <c r="M807" s="903"/>
      <c r="N807" s="836"/>
      <c r="O807" s="836"/>
      <c r="P807" s="836"/>
      <c r="Q807" s="836"/>
      <c r="R807" s="836"/>
      <c r="S807" s="836"/>
      <c r="T807" s="836"/>
      <c r="U807" s="836"/>
      <c r="V807" s="836"/>
      <c r="W807" s="836"/>
      <c r="X807" s="836"/>
      <c r="Y807" s="836"/>
      <c r="Z807" s="836"/>
      <c r="AA807" s="836"/>
      <c r="AB807" s="836"/>
      <c r="AC807" s="836"/>
      <c r="AD807" s="836"/>
      <c r="AE807" s="836"/>
    </row>
    <row r="808" spans="1:31" ht="15.75">
      <c r="A808" s="839"/>
      <c r="B808" s="835"/>
      <c r="C808" s="835"/>
      <c r="D808" s="835"/>
      <c r="E808" s="835"/>
      <c r="F808" s="835"/>
      <c r="G808" s="835"/>
      <c r="H808" s="835"/>
      <c r="I808" s="835"/>
      <c r="J808" s="835"/>
      <c r="K808" s="835"/>
      <c r="L808" s="903"/>
      <c r="M808" s="903"/>
      <c r="N808" s="836"/>
      <c r="O808" s="836"/>
      <c r="P808" s="836"/>
      <c r="Q808" s="836"/>
      <c r="R808" s="836"/>
      <c r="S808" s="836"/>
      <c r="T808" s="836"/>
      <c r="U808" s="836"/>
      <c r="V808" s="836"/>
      <c r="W808" s="836"/>
      <c r="X808" s="836"/>
      <c r="Y808" s="836"/>
      <c r="Z808" s="836"/>
      <c r="AA808" s="836"/>
      <c r="AB808" s="836"/>
      <c r="AC808" s="836"/>
      <c r="AD808" s="836"/>
      <c r="AE808" s="836"/>
    </row>
    <row r="809" spans="1:31" ht="15.75">
      <c r="A809" s="839"/>
      <c r="B809" s="835"/>
      <c r="C809" s="835"/>
      <c r="D809" s="835"/>
      <c r="E809" s="835"/>
      <c r="F809" s="835"/>
      <c r="G809" s="835"/>
      <c r="H809" s="835"/>
      <c r="I809" s="835"/>
      <c r="J809" s="835"/>
      <c r="K809" s="835"/>
      <c r="L809" s="903"/>
      <c r="M809" s="903"/>
      <c r="N809" s="836"/>
      <c r="O809" s="836"/>
      <c r="P809" s="836"/>
      <c r="Q809" s="836"/>
      <c r="R809" s="836"/>
      <c r="S809" s="836"/>
      <c r="T809" s="836"/>
      <c r="U809" s="836"/>
      <c r="V809" s="836"/>
      <c r="W809" s="836"/>
      <c r="X809" s="836"/>
      <c r="Y809" s="836"/>
      <c r="Z809" s="836"/>
      <c r="AA809" s="836"/>
      <c r="AB809" s="836"/>
      <c r="AC809" s="836"/>
      <c r="AD809" s="836"/>
      <c r="AE809" s="836"/>
    </row>
    <row r="810" spans="1:31" ht="15.75">
      <c r="A810" s="839"/>
      <c r="B810" s="835"/>
      <c r="C810" s="835"/>
      <c r="D810" s="835"/>
      <c r="E810" s="835"/>
      <c r="F810" s="835"/>
      <c r="G810" s="835"/>
      <c r="H810" s="835"/>
      <c r="I810" s="835"/>
      <c r="J810" s="835"/>
      <c r="K810" s="835"/>
      <c r="L810" s="903"/>
      <c r="M810" s="903"/>
      <c r="N810" s="836"/>
      <c r="O810" s="836"/>
      <c r="P810" s="836"/>
      <c r="Q810" s="836"/>
      <c r="R810" s="836"/>
      <c r="S810" s="836"/>
      <c r="T810" s="836"/>
      <c r="U810" s="836"/>
      <c r="V810" s="836"/>
      <c r="W810" s="836"/>
      <c r="X810" s="836"/>
      <c r="Y810" s="836"/>
      <c r="Z810" s="836"/>
      <c r="AA810" s="836"/>
      <c r="AB810" s="836"/>
      <c r="AC810" s="836"/>
      <c r="AD810" s="836"/>
      <c r="AE810" s="836"/>
    </row>
    <row r="811" spans="1:31" ht="15.75">
      <c r="A811" s="839"/>
      <c r="B811" s="835"/>
      <c r="C811" s="835"/>
      <c r="D811" s="835"/>
      <c r="E811" s="835"/>
      <c r="F811" s="835"/>
      <c r="G811" s="835"/>
      <c r="H811" s="835"/>
      <c r="I811" s="835"/>
      <c r="J811" s="835"/>
      <c r="K811" s="835"/>
      <c r="L811" s="903"/>
      <c r="M811" s="903"/>
      <c r="N811" s="836"/>
      <c r="O811" s="836"/>
      <c r="P811" s="836"/>
      <c r="Q811" s="836"/>
      <c r="R811" s="836"/>
      <c r="S811" s="836"/>
      <c r="T811" s="836"/>
      <c r="U811" s="836"/>
      <c r="V811" s="836"/>
      <c r="W811" s="836"/>
      <c r="X811" s="836"/>
      <c r="Y811" s="836"/>
      <c r="Z811" s="836"/>
      <c r="AA811" s="836"/>
      <c r="AB811" s="836"/>
      <c r="AC811" s="836"/>
      <c r="AD811" s="836"/>
      <c r="AE811" s="836"/>
    </row>
    <row r="812" spans="1:31" ht="15.75">
      <c r="A812" s="839"/>
      <c r="B812" s="835"/>
      <c r="C812" s="835"/>
      <c r="D812" s="835"/>
      <c r="E812" s="835"/>
      <c r="F812" s="835"/>
      <c r="G812" s="835"/>
      <c r="H812" s="835"/>
      <c r="I812" s="835"/>
      <c r="J812" s="835"/>
      <c r="K812" s="835"/>
      <c r="L812" s="903"/>
      <c r="M812" s="903"/>
      <c r="N812" s="836"/>
      <c r="O812" s="836"/>
      <c r="P812" s="836"/>
      <c r="Q812" s="836"/>
      <c r="R812" s="836"/>
      <c r="S812" s="836"/>
      <c r="T812" s="836"/>
      <c r="U812" s="836"/>
      <c r="V812" s="836"/>
      <c r="W812" s="836"/>
      <c r="X812" s="836"/>
      <c r="Y812" s="836"/>
      <c r="Z812" s="836"/>
      <c r="AA812" s="836"/>
      <c r="AB812" s="836"/>
      <c r="AC812" s="836"/>
      <c r="AD812" s="836"/>
      <c r="AE812" s="836"/>
    </row>
    <row r="813" spans="1:31" ht="15.75">
      <c r="A813" s="839"/>
      <c r="B813" s="835"/>
      <c r="C813" s="835"/>
      <c r="D813" s="835"/>
      <c r="E813" s="835"/>
      <c r="F813" s="835"/>
      <c r="G813" s="835"/>
      <c r="H813" s="835"/>
      <c r="I813" s="835"/>
      <c r="J813" s="835"/>
      <c r="K813" s="835"/>
      <c r="L813" s="903"/>
      <c r="M813" s="903"/>
      <c r="N813" s="836"/>
      <c r="O813" s="836"/>
      <c r="P813" s="836"/>
      <c r="Q813" s="836"/>
      <c r="R813" s="836"/>
      <c r="S813" s="836"/>
      <c r="T813" s="836"/>
      <c r="U813" s="836"/>
      <c r="V813" s="836"/>
      <c r="W813" s="836"/>
      <c r="X813" s="836"/>
      <c r="Y813" s="836"/>
      <c r="Z813" s="836"/>
      <c r="AA813" s="836"/>
      <c r="AB813" s="836"/>
      <c r="AC813" s="836"/>
      <c r="AD813" s="836"/>
      <c r="AE813" s="836"/>
    </row>
    <row r="814" spans="1:31" ht="15.75">
      <c r="A814" s="839"/>
      <c r="B814" s="835"/>
      <c r="C814" s="835"/>
      <c r="D814" s="835"/>
      <c r="E814" s="835"/>
      <c r="F814" s="835"/>
      <c r="G814" s="835"/>
      <c r="H814" s="835"/>
      <c r="I814" s="835"/>
      <c r="J814" s="835"/>
      <c r="K814" s="835"/>
      <c r="L814" s="903"/>
      <c r="M814" s="903"/>
      <c r="N814" s="836"/>
      <c r="O814" s="836"/>
      <c r="P814" s="836"/>
      <c r="Q814" s="836"/>
      <c r="R814" s="836"/>
      <c r="S814" s="836"/>
      <c r="T814" s="836"/>
      <c r="U814" s="836"/>
      <c r="V814" s="836"/>
      <c r="W814" s="836"/>
      <c r="X814" s="836"/>
      <c r="Y814" s="836"/>
      <c r="Z814" s="836"/>
      <c r="AA814" s="836"/>
      <c r="AB814" s="836"/>
      <c r="AC814" s="836"/>
      <c r="AD814" s="836"/>
      <c r="AE814" s="836"/>
    </row>
    <row r="815" spans="1:31" ht="15.75">
      <c r="A815" s="839"/>
      <c r="B815" s="835"/>
      <c r="C815" s="835"/>
      <c r="D815" s="835"/>
      <c r="E815" s="835"/>
      <c r="F815" s="835"/>
      <c r="G815" s="835"/>
      <c r="H815" s="835"/>
      <c r="I815" s="835"/>
      <c r="J815" s="835"/>
      <c r="K815" s="835"/>
      <c r="L815" s="903"/>
      <c r="M815" s="903"/>
      <c r="N815" s="836"/>
      <c r="O815" s="836"/>
      <c r="P815" s="836"/>
      <c r="Q815" s="836"/>
      <c r="R815" s="836"/>
      <c r="S815" s="836"/>
      <c r="T815" s="836"/>
      <c r="U815" s="836"/>
      <c r="V815" s="836"/>
      <c r="W815" s="836"/>
      <c r="X815" s="836"/>
      <c r="Y815" s="836"/>
      <c r="Z815" s="836"/>
      <c r="AA815" s="836"/>
      <c r="AB815" s="836"/>
      <c r="AC815" s="836"/>
      <c r="AD815" s="836"/>
      <c r="AE815" s="836"/>
    </row>
    <row r="816" spans="1:31" ht="15.75">
      <c r="A816" s="839"/>
      <c r="B816" s="835"/>
      <c r="C816" s="835"/>
      <c r="D816" s="835"/>
      <c r="E816" s="835"/>
      <c r="F816" s="835"/>
      <c r="G816" s="835"/>
      <c r="H816" s="835"/>
      <c r="I816" s="835"/>
      <c r="J816" s="835"/>
      <c r="K816" s="835"/>
      <c r="L816" s="903"/>
      <c r="M816" s="903"/>
      <c r="N816" s="836"/>
      <c r="O816" s="836"/>
      <c r="P816" s="836"/>
      <c r="Q816" s="836"/>
      <c r="R816" s="836"/>
      <c r="S816" s="836"/>
      <c r="T816" s="836"/>
      <c r="U816" s="836"/>
      <c r="V816" s="836"/>
      <c r="W816" s="836"/>
      <c r="X816" s="836"/>
      <c r="Y816" s="836"/>
      <c r="Z816" s="836"/>
      <c r="AA816" s="836"/>
      <c r="AB816" s="836"/>
      <c r="AC816" s="836"/>
      <c r="AD816" s="836"/>
      <c r="AE816" s="836"/>
    </row>
    <row r="817" spans="1:31" ht="15.75">
      <c r="A817" s="839"/>
      <c r="B817" s="835"/>
      <c r="C817" s="835"/>
      <c r="D817" s="835"/>
      <c r="E817" s="835"/>
      <c r="F817" s="835"/>
      <c r="G817" s="835"/>
      <c r="H817" s="835"/>
      <c r="I817" s="835"/>
      <c r="J817" s="835"/>
      <c r="K817" s="835"/>
      <c r="L817" s="903"/>
      <c r="M817" s="903"/>
      <c r="N817" s="836"/>
      <c r="O817" s="836"/>
      <c r="P817" s="836"/>
      <c r="Q817" s="836"/>
      <c r="R817" s="836"/>
      <c r="S817" s="836"/>
      <c r="T817" s="836"/>
      <c r="U817" s="836"/>
      <c r="V817" s="836"/>
      <c r="W817" s="836"/>
      <c r="X817" s="836"/>
      <c r="Y817" s="836"/>
      <c r="Z817" s="836"/>
      <c r="AA817" s="836"/>
      <c r="AB817" s="836"/>
      <c r="AC817" s="836"/>
      <c r="AD817" s="836"/>
      <c r="AE817" s="836"/>
    </row>
    <row r="818" spans="1:31" ht="15.75">
      <c r="A818" s="839"/>
      <c r="B818" s="835"/>
      <c r="C818" s="835"/>
      <c r="D818" s="835"/>
      <c r="E818" s="835"/>
      <c r="F818" s="835"/>
      <c r="G818" s="835"/>
      <c r="H818" s="835"/>
      <c r="I818" s="835"/>
      <c r="J818" s="835"/>
      <c r="K818" s="835"/>
      <c r="L818" s="903"/>
      <c r="M818" s="903"/>
      <c r="N818" s="836"/>
      <c r="O818" s="836"/>
      <c r="P818" s="836"/>
      <c r="Q818" s="836"/>
      <c r="R818" s="836"/>
      <c r="S818" s="836"/>
      <c r="T818" s="836"/>
      <c r="U818" s="836"/>
      <c r="V818" s="836"/>
      <c r="W818" s="836"/>
      <c r="X818" s="836"/>
      <c r="Y818" s="836"/>
      <c r="Z818" s="836"/>
      <c r="AA818" s="836"/>
      <c r="AB818" s="836"/>
      <c r="AC818" s="836"/>
      <c r="AD818" s="836"/>
      <c r="AE818" s="836"/>
    </row>
    <row r="819" spans="1:31" ht="15.75">
      <c r="A819" s="839"/>
      <c r="B819" s="835"/>
      <c r="C819" s="835"/>
      <c r="D819" s="835"/>
      <c r="E819" s="835"/>
      <c r="F819" s="835"/>
      <c r="G819" s="835"/>
      <c r="H819" s="835"/>
      <c r="I819" s="835"/>
      <c r="J819" s="835"/>
      <c r="K819" s="835"/>
      <c r="L819" s="903"/>
      <c r="M819" s="903"/>
      <c r="N819" s="836"/>
      <c r="O819" s="836"/>
      <c r="P819" s="836"/>
      <c r="Q819" s="836"/>
      <c r="R819" s="836"/>
      <c r="S819" s="836"/>
      <c r="T819" s="836"/>
      <c r="U819" s="836"/>
      <c r="V819" s="836"/>
      <c r="W819" s="836"/>
      <c r="X819" s="836"/>
      <c r="Y819" s="836"/>
      <c r="Z819" s="836"/>
      <c r="AA819" s="836"/>
      <c r="AB819" s="836"/>
      <c r="AC819" s="836"/>
      <c r="AD819" s="836"/>
      <c r="AE819" s="836"/>
    </row>
    <row r="820" spans="1:31" ht="15.75">
      <c r="A820" s="839"/>
      <c r="B820" s="835"/>
      <c r="C820" s="835"/>
      <c r="D820" s="835"/>
      <c r="E820" s="835"/>
      <c r="F820" s="835"/>
      <c r="G820" s="835"/>
      <c r="H820" s="835"/>
      <c r="I820" s="835"/>
      <c r="J820" s="835"/>
      <c r="K820" s="835"/>
      <c r="L820" s="903"/>
      <c r="M820" s="903"/>
      <c r="N820" s="836"/>
      <c r="O820" s="836"/>
      <c r="P820" s="836"/>
      <c r="Q820" s="836"/>
      <c r="R820" s="836"/>
      <c r="S820" s="836"/>
      <c r="T820" s="836"/>
      <c r="U820" s="836"/>
      <c r="V820" s="836"/>
      <c r="W820" s="836"/>
      <c r="X820" s="836"/>
      <c r="Y820" s="836"/>
      <c r="Z820" s="836"/>
      <c r="AA820" s="836"/>
      <c r="AB820" s="836"/>
      <c r="AC820" s="836"/>
      <c r="AD820" s="836"/>
      <c r="AE820" s="836"/>
    </row>
    <row r="821" spans="1:31" ht="15.75">
      <c r="A821" s="839"/>
      <c r="B821" s="835"/>
      <c r="C821" s="835"/>
      <c r="D821" s="835"/>
      <c r="E821" s="835"/>
      <c r="F821" s="835"/>
      <c r="G821" s="835"/>
      <c r="H821" s="835"/>
      <c r="I821" s="835"/>
      <c r="J821" s="835"/>
      <c r="K821" s="835"/>
      <c r="L821" s="903"/>
      <c r="M821" s="903"/>
      <c r="N821" s="836"/>
      <c r="O821" s="836"/>
      <c r="P821" s="836"/>
      <c r="Q821" s="836"/>
      <c r="R821" s="836"/>
      <c r="S821" s="836"/>
      <c r="T821" s="836"/>
      <c r="U821" s="836"/>
      <c r="V821" s="836"/>
      <c r="W821" s="836"/>
      <c r="X821" s="836"/>
      <c r="Y821" s="836"/>
      <c r="Z821" s="836"/>
      <c r="AA821" s="836"/>
      <c r="AB821" s="836"/>
      <c r="AC821" s="836"/>
      <c r="AD821" s="836"/>
      <c r="AE821" s="836"/>
    </row>
    <row r="822" spans="1:31" ht="15.75">
      <c r="A822" s="839"/>
      <c r="B822" s="835"/>
      <c r="C822" s="835"/>
      <c r="D822" s="835"/>
      <c r="E822" s="835"/>
      <c r="F822" s="835"/>
      <c r="G822" s="835"/>
      <c r="H822" s="835"/>
      <c r="I822" s="835"/>
      <c r="J822" s="835"/>
      <c r="K822" s="835"/>
      <c r="L822" s="903"/>
      <c r="M822" s="903"/>
      <c r="N822" s="836"/>
      <c r="O822" s="836"/>
      <c r="P822" s="836"/>
      <c r="Q822" s="836"/>
      <c r="R822" s="836"/>
      <c r="S822" s="836"/>
      <c r="T822" s="836"/>
      <c r="U822" s="836"/>
      <c r="V822" s="836"/>
      <c r="W822" s="836"/>
      <c r="X822" s="836"/>
      <c r="Y822" s="836"/>
      <c r="Z822" s="836"/>
      <c r="AA822" s="836"/>
      <c r="AB822" s="836"/>
      <c r="AC822" s="836"/>
      <c r="AD822" s="836"/>
      <c r="AE822" s="836"/>
    </row>
    <row r="823" spans="1:31" ht="15.75">
      <c r="A823" s="839"/>
      <c r="B823" s="835"/>
      <c r="C823" s="835"/>
      <c r="D823" s="835"/>
      <c r="E823" s="835"/>
      <c r="F823" s="835"/>
      <c r="G823" s="835"/>
      <c r="H823" s="835"/>
      <c r="I823" s="835"/>
      <c r="J823" s="835"/>
      <c r="K823" s="835"/>
      <c r="L823" s="903"/>
      <c r="M823" s="903"/>
      <c r="N823" s="836"/>
      <c r="O823" s="836"/>
      <c r="P823" s="836"/>
      <c r="Q823" s="836"/>
      <c r="R823" s="836"/>
      <c r="S823" s="836"/>
      <c r="T823" s="836"/>
      <c r="U823" s="836"/>
      <c r="V823" s="836"/>
      <c r="W823" s="836"/>
      <c r="X823" s="836"/>
      <c r="Y823" s="836"/>
      <c r="Z823" s="836"/>
      <c r="AA823" s="836"/>
      <c r="AB823" s="836"/>
      <c r="AC823" s="836"/>
      <c r="AD823" s="836"/>
      <c r="AE823" s="836"/>
    </row>
    <row r="824" spans="1:31" ht="15.75">
      <c r="A824" s="839"/>
      <c r="B824" s="835"/>
      <c r="C824" s="835"/>
      <c r="D824" s="835"/>
      <c r="E824" s="835"/>
      <c r="F824" s="835"/>
      <c r="G824" s="835"/>
      <c r="H824" s="835"/>
      <c r="I824" s="835"/>
      <c r="J824" s="835"/>
      <c r="K824" s="835"/>
      <c r="L824" s="903"/>
      <c r="M824" s="903"/>
      <c r="N824" s="836"/>
      <c r="O824" s="836"/>
      <c r="P824" s="836"/>
      <c r="Q824" s="836"/>
      <c r="R824" s="836"/>
      <c r="S824" s="836"/>
      <c r="T824" s="836"/>
      <c r="U824" s="836"/>
      <c r="V824" s="836"/>
      <c r="W824" s="836"/>
      <c r="X824" s="836"/>
      <c r="Y824" s="836"/>
      <c r="Z824" s="836"/>
      <c r="AA824" s="836"/>
      <c r="AB824" s="836"/>
      <c r="AC824" s="836"/>
      <c r="AD824" s="836"/>
      <c r="AE824" s="836"/>
    </row>
    <row r="825" spans="1:31" ht="15.75">
      <c r="A825" s="839"/>
      <c r="B825" s="835"/>
      <c r="C825" s="835"/>
      <c r="D825" s="835"/>
      <c r="E825" s="835"/>
      <c r="F825" s="835"/>
      <c r="G825" s="835"/>
      <c r="H825" s="835"/>
      <c r="I825" s="835"/>
      <c r="J825" s="835"/>
      <c r="K825" s="835"/>
      <c r="L825" s="903"/>
      <c r="M825" s="903"/>
      <c r="N825" s="836"/>
      <c r="O825" s="836"/>
      <c r="P825" s="836"/>
      <c r="Q825" s="836"/>
      <c r="R825" s="836"/>
      <c r="S825" s="836"/>
      <c r="T825" s="836"/>
      <c r="U825" s="836"/>
      <c r="V825" s="836"/>
      <c r="W825" s="836"/>
      <c r="X825" s="836"/>
      <c r="Y825" s="836"/>
      <c r="Z825" s="836"/>
      <c r="AA825" s="836"/>
      <c r="AB825" s="836"/>
      <c r="AC825" s="836"/>
      <c r="AD825" s="836"/>
      <c r="AE825" s="836"/>
    </row>
    <row r="826" spans="1:31" ht="15.75">
      <c r="A826" s="839"/>
      <c r="B826" s="835"/>
      <c r="C826" s="835"/>
      <c r="D826" s="835"/>
      <c r="E826" s="835"/>
      <c r="F826" s="835"/>
      <c r="G826" s="835"/>
      <c r="H826" s="835"/>
      <c r="I826" s="835"/>
      <c r="J826" s="835"/>
      <c r="K826" s="835"/>
      <c r="L826" s="903"/>
      <c r="M826" s="903"/>
      <c r="N826" s="836"/>
      <c r="O826" s="836"/>
      <c r="P826" s="836"/>
      <c r="Q826" s="836"/>
      <c r="R826" s="836"/>
      <c r="S826" s="836"/>
      <c r="T826" s="836"/>
      <c r="U826" s="836"/>
      <c r="V826" s="836"/>
      <c r="W826" s="836"/>
      <c r="X826" s="836"/>
      <c r="Y826" s="836"/>
      <c r="Z826" s="836"/>
      <c r="AA826" s="836"/>
      <c r="AB826" s="836"/>
      <c r="AC826" s="836"/>
      <c r="AD826" s="836"/>
      <c r="AE826" s="836"/>
    </row>
    <row r="827" spans="1:31" ht="15.75">
      <c r="A827" s="839"/>
      <c r="B827" s="835"/>
      <c r="C827" s="835"/>
      <c r="D827" s="835"/>
      <c r="E827" s="835"/>
      <c r="F827" s="835"/>
      <c r="G827" s="835"/>
      <c r="H827" s="835"/>
      <c r="I827" s="835"/>
      <c r="J827" s="835"/>
      <c r="K827" s="835"/>
      <c r="L827" s="903"/>
      <c r="M827" s="903"/>
      <c r="N827" s="836"/>
      <c r="O827" s="836"/>
      <c r="P827" s="836"/>
      <c r="Q827" s="836"/>
      <c r="R827" s="836"/>
      <c r="S827" s="836"/>
      <c r="T827" s="836"/>
      <c r="U827" s="836"/>
      <c r="V827" s="836"/>
      <c r="W827" s="836"/>
      <c r="X827" s="836"/>
      <c r="Y827" s="836"/>
      <c r="Z827" s="836"/>
      <c r="AA827" s="836"/>
      <c r="AB827" s="836"/>
      <c r="AC827" s="836"/>
      <c r="AD827" s="836"/>
      <c r="AE827" s="836"/>
    </row>
    <row r="828" spans="1:31" ht="15.75">
      <c r="A828" s="839"/>
      <c r="B828" s="835"/>
      <c r="C828" s="835"/>
      <c r="D828" s="835"/>
      <c r="E828" s="835"/>
      <c r="F828" s="835"/>
      <c r="G828" s="835"/>
      <c r="H828" s="835"/>
      <c r="I828" s="835"/>
      <c r="J828" s="835"/>
      <c r="K828" s="835"/>
      <c r="L828" s="903"/>
      <c r="M828" s="903"/>
      <c r="N828" s="836"/>
      <c r="O828" s="836"/>
      <c r="P828" s="836"/>
      <c r="Q828" s="836"/>
      <c r="R828" s="836"/>
      <c r="S828" s="836"/>
      <c r="T828" s="836"/>
      <c r="U828" s="836"/>
      <c r="V828" s="836"/>
      <c r="W828" s="836"/>
      <c r="X828" s="836"/>
      <c r="Y828" s="836"/>
      <c r="Z828" s="836"/>
      <c r="AA828" s="836"/>
      <c r="AB828" s="836"/>
      <c r="AC828" s="836"/>
      <c r="AD828" s="836"/>
      <c r="AE828" s="836"/>
    </row>
    <row r="829" spans="1:31" ht="15.75">
      <c r="A829" s="839"/>
      <c r="B829" s="835"/>
      <c r="C829" s="835"/>
      <c r="D829" s="835"/>
      <c r="E829" s="835"/>
      <c r="F829" s="835"/>
      <c r="G829" s="835"/>
      <c r="H829" s="835"/>
      <c r="I829" s="835"/>
      <c r="J829" s="835"/>
      <c r="K829" s="835"/>
      <c r="L829" s="903"/>
      <c r="M829" s="903"/>
      <c r="N829" s="836"/>
      <c r="O829" s="836"/>
      <c r="P829" s="836"/>
      <c r="Q829" s="836"/>
      <c r="R829" s="836"/>
      <c r="S829" s="836"/>
      <c r="T829" s="836"/>
      <c r="U829" s="836"/>
      <c r="V829" s="836"/>
      <c r="W829" s="836"/>
      <c r="X829" s="836"/>
      <c r="Y829" s="836"/>
      <c r="Z829" s="836"/>
      <c r="AA829" s="836"/>
      <c r="AB829" s="836"/>
      <c r="AC829" s="836"/>
      <c r="AD829" s="836"/>
      <c r="AE829" s="836"/>
    </row>
    <row r="830" spans="1:31" ht="15.75">
      <c r="A830" s="839"/>
      <c r="B830" s="835"/>
      <c r="C830" s="835"/>
      <c r="D830" s="835"/>
      <c r="E830" s="835"/>
      <c r="F830" s="835"/>
      <c r="G830" s="835"/>
      <c r="H830" s="835"/>
      <c r="I830" s="835"/>
      <c r="J830" s="835"/>
      <c r="K830" s="835"/>
      <c r="L830" s="903"/>
      <c r="M830" s="903"/>
      <c r="N830" s="836"/>
      <c r="O830" s="836"/>
      <c r="P830" s="836"/>
      <c r="Q830" s="836"/>
      <c r="R830" s="836"/>
      <c r="S830" s="836"/>
      <c r="T830" s="836"/>
      <c r="U830" s="836"/>
      <c r="V830" s="836"/>
      <c r="W830" s="836"/>
      <c r="X830" s="836"/>
      <c r="Y830" s="836"/>
      <c r="Z830" s="836"/>
      <c r="AA830" s="836"/>
      <c r="AB830" s="836"/>
      <c r="AC830" s="836"/>
      <c r="AD830" s="836"/>
      <c r="AE830" s="836"/>
    </row>
    <row r="831" spans="1:31" ht="15.75">
      <c r="A831" s="839"/>
      <c r="B831" s="835"/>
      <c r="C831" s="835"/>
      <c r="D831" s="835"/>
      <c r="E831" s="835"/>
      <c r="F831" s="835"/>
      <c r="G831" s="835"/>
      <c r="H831" s="835"/>
      <c r="I831" s="835"/>
      <c r="J831" s="835"/>
      <c r="K831" s="835"/>
      <c r="L831" s="903"/>
      <c r="M831" s="903"/>
      <c r="N831" s="836"/>
      <c r="O831" s="836"/>
      <c r="P831" s="836"/>
      <c r="Q831" s="836"/>
      <c r="R831" s="836"/>
      <c r="S831" s="836"/>
      <c r="T831" s="836"/>
      <c r="U831" s="836"/>
      <c r="V831" s="836"/>
      <c r="W831" s="836"/>
      <c r="X831" s="836"/>
      <c r="Y831" s="836"/>
      <c r="Z831" s="836"/>
      <c r="AA831" s="836"/>
      <c r="AB831" s="836"/>
      <c r="AC831" s="836"/>
      <c r="AD831" s="836"/>
      <c r="AE831" s="836"/>
    </row>
    <row r="832" spans="1:31" ht="15.75">
      <c r="A832" s="839"/>
      <c r="B832" s="835"/>
      <c r="C832" s="835"/>
      <c r="D832" s="835"/>
      <c r="E832" s="835"/>
      <c r="F832" s="835"/>
      <c r="G832" s="835"/>
      <c r="H832" s="835"/>
      <c r="I832" s="835"/>
      <c r="J832" s="835"/>
      <c r="K832" s="835"/>
      <c r="L832" s="903"/>
      <c r="M832" s="903"/>
      <c r="N832" s="836"/>
      <c r="O832" s="836"/>
      <c r="P832" s="836"/>
      <c r="Q832" s="836"/>
      <c r="R832" s="836"/>
      <c r="S832" s="836"/>
      <c r="T832" s="836"/>
      <c r="U832" s="836"/>
      <c r="V832" s="836"/>
      <c r="W832" s="836"/>
      <c r="X832" s="836"/>
      <c r="Y832" s="836"/>
      <c r="Z832" s="836"/>
      <c r="AA832" s="836"/>
      <c r="AB832" s="836"/>
      <c r="AC832" s="836"/>
      <c r="AD832" s="836"/>
      <c r="AE832" s="836"/>
    </row>
    <row r="833" spans="1:31" ht="15.75">
      <c r="A833" s="839"/>
      <c r="B833" s="835"/>
      <c r="C833" s="835"/>
      <c r="D833" s="835"/>
      <c r="E833" s="835"/>
      <c r="F833" s="835"/>
      <c r="G833" s="835"/>
      <c r="H833" s="835"/>
      <c r="I833" s="835"/>
      <c r="J833" s="835"/>
      <c r="K833" s="835"/>
      <c r="L833" s="903"/>
      <c r="M833" s="903"/>
      <c r="N833" s="836"/>
      <c r="O833" s="836"/>
      <c r="P833" s="836"/>
      <c r="Q833" s="836"/>
      <c r="R833" s="836"/>
      <c r="S833" s="836"/>
      <c r="T833" s="836"/>
      <c r="U833" s="836"/>
      <c r="V833" s="836"/>
      <c r="W833" s="836"/>
      <c r="X833" s="836"/>
      <c r="Y833" s="836"/>
      <c r="Z833" s="836"/>
      <c r="AA833" s="836"/>
      <c r="AB833" s="836"/>
      <c r="AC833" s="836"/>
      <c r="AD833" s="836"/>
      <c r="AE833" s="836"/>
    </row>
    <row r="834" spans="1:31" ht="15.75">
      <c r="A834" s="839"/>
      <c r="B834" s="835"/>
      <c r="C834" s="835"/>
      <c r="D834" s="835"/>
      <c r="E834" s="835"/>
      <c r="F834" s="835"/>
      <c r="G834" s="835"/>
      <c r="H834" s="835"/>
      <c r="I834" s="835"/>
      <c r="J834" s="835"/>
      <c r="K834" s="835"/>
      <c r="L834" s="903"/>
      <c r="M834" s="903"/>
      <c r="N834" s="836"/>
      <c r="O834" s="836"/>
      <c r="P834" s="836"/>
      <c r="Q834" s="836"/>
      <c r="R834" s="836"/>
      <c r="S834" s="836"/>
      <c r="T834" s="836"/>
      <c r="U834" s="836"/>
      <c r="V834" s="836"/>
      <c r="W834" s="836"/>
      <c r="X834" s="836"/>
      <c r="Y834" s="836"/>
      <c r="Z834" s="836"/>
      <c r="AA834" s="836"/>
      <c r="AB834" s="836"/>
      <c r="AC834" s="836"/>
      <c r="AD834" s="836"/>
      <c r="AE834" s="836"/>
    </row>
    <row r="835" spans="1:31" ht="15.75">
      <c r="A835" s="839"/>
      <c r="B835" s="835"/>
      <c r="C835" s="835"/>
      <c r="D835" s="835"/>
      <c r="E835" s="835"/>
      <c r="F835" s="835"/>
      <c r="G835" s="835"/>
      <c r="H835" s="835"/>
      <c r="I835" s="835"/>
      <c r="J835" s="835"/>
      <c r="K835" s="835"/>
      <c r="L835" s="903"/>
      <c r="M835" s="903"/>
      <c r="N835" s="836"/>
      <c r="O835" s="836"/>
      <c r="P835" s="836"/>
      <c r="Q835" s="836"/>
      <c r="R835" s="836"/>
      <c r="S835" s="836"/>
      <c r="T835" s="836"/>
      <c r="U835" s="836"/>
      <c r="V835" s="836"/>
      <c r="W835" s="836"/>
      <c r="X835" s="836"/>
      <c r="Y835" s="836"/>
      <c r="Z835" s="836"/>
      <c r="AA835" s="836"/>
      <c r="AB835" s="836"/>
      <c r="AC835" s="836"/>
      <c r="AD835" s="836"/>
      <c r="AE835" s="836"/>
    </row>
    <row r="836" spans="1:31" ht="15.75">
      <c r="A836" s="839"/>
      <c r="B836" s="835"/>
      <c r="C836" s="835"/>
      <c r="D836" s="835"/>
      <c r="E836" s="835"/>
      <c r="F836" s="835"/>
      <c r="G836" s="835"/>
      <c r="H836" s="835"/>
      <c r="I836" s="835"/>
      <c r="J836" s="835"/>
      <c r="K836" s="835"/>
      <c r="L836" s="903"/>
      <c r="M836" s="903"/>
      <c r="N836" s="836"/>
      <c r="O836" s="836"/>
      <c r="P836" s="836"/>
      <c r="Q836" s="836"/>
      <c r="R836" s="836"/>
      <c r="S836" s="836"/>
      <c r="T836" s="836"/>
      <c r="U836" s="836"/>
      <c r="V836" s="836"/>
      <c r="W836" s="836"/>
      <c r="X836" s="836"/>
      <c r="Y836" s="836"/>
      <c r="Z836" s="836"/>
      <c r="AA836" s="836"/>
      <c r="AB836" s="836"/>
      <c r="AC836" s="836"/>
      <c r="AD836" s="836"/>
      <c r="AE836" s="836"/>
    </row>
    <row r="837" spans="1:31" ht="15.75">
      <c r="A837" s="839"/>
      <c r="B837" s="835"/>
      <c r="C837" s="835"/>
      <c r="D837" s="835"/>
      <c r="E837" s="835"/>
      <c r="F837" s="835"/>
      <c r="G837" s="835"/>
      <c r="H837" s="835"/>
      <c r="I837" s="835"/>
      <c r="J837" s="835"/>
      <c r="K837" s="835"/>
      <c r="L837" s="903"/>
      <c r="M837" s="903"/>
      <c r="N837" s="836"/>
      <c r="O837" s="836"/>
      <c r="P837" s="836"/>
      <c r="Q837" s="836"/>
      <c r="R837" s="836"/>
      <c r="S837" s="836"/>
      <c r="T837" s="836"/>
      <c r="U837" s="836"/>
      <c r="V837" s="836"/>
      <c r="W837" s="836"/>
      <c r="X837" s="836"/>
      <c r="Y837" s="836"/>
      <c r="Z837" s="836"/>
      <c r="AA837" s="836"/>
      <c r="AB837" s="836"/>
      <c r="AC837" s="836"/>
      <c r="AD837" s="836"/>
      <c r="AE837" s="836"/>
    </row>
    <row r="838" spans="1:31" ht="15.75">
      <c r="A838" s="839"/>
      <c r="B838" s="835"/>
      <c r="C838" s="835"/>
      <c r="D838" s="835"/>
      <c r="E838" s="835"/>
      <c r="F838" s="835"/>
      <c r="G838" s="835"/>
      <c r="H838" s="835"/>
      <c r="I838" s="835"/>
      <c r="J838" s="835"/>
      <c r="K838" s="835"/>
      <c r="L838" s="903"/>
      <c r="M838" s="903"/>
      <c r="N838" s="836"/>
      <c r="O838" s="836"/>
      <c r="P838" s="836"/>
      <c r="Q838" s="836"/>
      <c r="R838" s="836"/>
      <c r="S838" s="836"/>
      <c r="T838" s="836"/>
      <c r="U838" s="836"/>
      <c r="V838" s="836"/>
      <c r="W838" s="836"/>
      <c r="X838" s="836"/>
      <c r="Y838" s="836"/>
      <c r="Z838" s="836"/>
      <c r="AA838" s="836"/>
      <c r="AB838" s="836"/>
      <c r="AC838" s="836"/>
      <c r="AD838" s="836"/>
      <c r="AE838" s="836"/>
    </row>
    <row r="839" spans="1:31" ht="15.75">
      <c r="A839" s="839"/>
      <c r="B839" s="835"/>
      <c r="C839" s="835"/>
      <c r="D839" s="835"/>
      <c r="E839" s="835"/>
      <c r="F839" s="835"/>
      <c r="G839" s="835"/>
      <c r="H839" s="835"/>
      <c r="I839" s="835"/>
      <c r="J839" s="835"/>
      <c r="K839" s="835"/>
      <c r="L839" s="903"/>
      <c r="M839" s="903"/>
      <c r="N839" s="836"/>
      <c r="O839" s="836"/>
      <c r="P839" s="836"/>
      <c r="Q839" s="836"/>
      <c r="R839" s="836"/>
      <c r="S839" s="836"/>
      <c r="T839" s="836"/>
      <c r="U839" s="836"/>
      <c r="V839" s="836"/>
      <c r="W839" s="836"/>
      <c r="X839" s="836"/>
      <c r="Y839" s="836"/>
      <c r="Z839" s="836"/>
      <c r="AA839" s="836"/>
      <c r="AB839" s="836"/>
      <c r="AC839" s="836"/>
      <c r="AD839" s="836"/>
      <c r="AE839" s="836"/>
    </row>
    <row r="840" spans="1:31" ht="15.75">
      <c r="A840" s="839"/>
      <c r="B840" s="835"/>
      <c r="C840" s="835"/>
      <c r="D840" s="835"/>
      <c r="E840" s="835"/>
      <c r="F840" s="835"/>
      <c r="G840" s="835"/>
      <c r="H840" s="835"/>
      <c r="I840" s="835"/>
      <c r="J840" s="835"/>
      <c r="K840" s="835"/>
      <c r="L840" s="903"/>
      <c r="M840" s="903"/>
      <c r="N840" s="836"/>
      <c r="O840" s="836"/>
      <c r="P840" s="836"/>
      <c r="Q840" s="836"/>
      <c r="R840" s="836"/>
      <c r="S840" s="836"/>
      <c r="T840" s="836"/>
      <c r="U840" s="836"/>
      <c r="V840" s="836"/>
      <c r="W840" s="836"/>
      <c r="X840" s="836"/>
      <c r="Y840" s="836"/>
      <c r="Z840" s="836"/>
      <c r="AA840" s="836"/>
      <c r="AB840" s="836"/>
      <c r="AC840" s="836"/>
      <c r="AD840" s="836"/>
      <c r="AE840" s="836"/>
    </row>
    <row r="841" spans="1:31" ht="15.75">
      <c r="A841" s="839"/>
      <c r="B841" s="835"/>
      <c r="C841" s="835"/>
      <c r="D841" s="835"/>
      <c r="E841" s="835"/>
      <c r="F841" s="835"/>
      <c r="G841" s="835"/>
      <c r="H841" s="835"/>
      <c r="I841" s="835"/>
      <c r="J841" s="835"/>
      <c r="K841" s="835"/>
      <c r="L841" s="903"/>
      <c r="M841" s="903"/>
      <c r="N841" s="836"/>
      <c r="O841" s="836"/>
      <c r="P841" s="836"/>
      <c r="Q841" s="836"/>
      <c r="R841" s="836"/>
      <c r="S841" s="836"/>
      <c r="T841" s="836"/>
      <c r="U841" s="836"/>
      <c r="V841" s="836"/>
      <c r="W841" s="836"/>
      <c r="X841" s="836"/>
      <c r="Y841" s="836"/>
      <c r="Z841" s="836"/>
      <c r="AA841" s="836"/>
      <c r="AB841" s="836"/>
      <c r="AC841" s="836"/>
      <c r="AD841" s="836"/>
      <c r="AE841" s="836"/>
    </row>
    <row r="842" spans="1:31" ht="15.75">
      <c r="A842" s="839"/>
      <c r="B842" s="835"/>
      <c r="C842" s="835"/>
      <c r="D842" s="835"/>
      <c r="E842" s="835"/>
      <c r="F842" s="835"/>
      <c r="G842" s="835"/>
      <c r="H842" s="835"/>
      <c r="I842" s="835"/>
      <c r="J842" s="835"/>
      <c r="K842" s="835"/>
      <c r="L842" s="903"/>
      <c r="M842" s="903"/>
      <c r="N842" s="836"/>
      <c r="O842" s="836"/>
      <c r="P842" s="836"/>
      <c r="Q842" s="836"/>
      <c r="R842" s="836"/>
      <c r="S842" s="836"/>
      <c r="T842" s="836"/>
      <c r="U842" s="836"/>
      <c r="V842" s="836"/>
      <c r="W842" s="836"/>
      <c r="X842" s="836"/>
      <c r="Y842" s="836"/>
      <c r="Z842" s="836"/>
      <c r="AA842" s="836"/>
      <c r="AB842" s="836"/>
      <c r="AC842" s="836"/>
      <c r="AD842" s="836"/>
      <c r="AE842" s="836"/>
    </row>
    <row r="843" spans="1:31" ht="15.75">
      <c r="A843" s="839"/>
      <c r="B843" s="835"/>
      <c r="C843" s="835"/>
      <c r="D843" s="835"/>
      <c r="E843" s="835"/>
      <c r="F843" s="835"/>
      <c r="G843" s="835"/>
      <c r="H843" s="835"/>
      <c r="I843" s="835"/>
      <c r="J843" s="835"/>
      <c r="K843" s="835"/>
      <c r="L843" s="903"/>
      <c r="M843" s="903"/>
      <c r="N843" s="836"/>
      <c r="O843" s="836"/>
      <c r="P843" s="836"/>
      <c r="Q843" s="836"/>
      <c r="R843" s="836"/>
      <c r="S843" s="836"/>
      <c r="T843" s="836"/>
      <c r="U843" s="836"/>
      <c r="V843" s="836"/>
      <c r="W843" s="836"/>
      <c r="X843" s="836"/>
      <c r="Y843" s="836"/>
      <c r="Z843" s="836"/>
      <c r="AA843" s="836"/>
      <c r="AB843" s="836"/>
      <c r="AC843" s="836"/>
      <c r="AD843" s="836"/>
      <c r="AE843" s="836"/>
    </row>
    <row r="844" spans="1:31" ht="15.75">
      <c r="A844" s="839"/>
      <c r="B844" s="835"/>
      <c r="C844" s="835"/>
      <c r="D844" s="835"/>
      <c r="E844" s="835"/>
      <c r="F844" s="835"/>
      <c r="G844" s="835"/>
      <c r="H844" s="835"/>
      <c r="I844" s="835"/>
      <c r="J844" s="835"/>
      <c r="K844" s="835"/>
      <c r="L844" s="903"/>
      <c r="M844" s="903"/>
      <c r="N844" s="836"/>
      <c r="O844" s="836"/>
      <c r="P844" s="836"/>
      <c r="Q844" s="836"/>
      <c r="R844" s="836"/>
      <c r="S844" s="836"/>
      <c r="T844" s="836"/>
      <c r="U844" s="836"/>
      <c r="V844" s="836"/>
      <c r="W844" s="836"/>
      <c r="X844" s="836"/>
      <c r="Y844" s="836"/>
      <c r="Z844" s="836"/>
      <c r="AA844" s="836"/>
      <c r="AB844" s="836"/>
      <c r="AC844" s="836"/>
      <c r="AD844" s="836"/>
      <c r="AE844" s="836"/>
    </row>
    <row r="845" spans="1:31" ht="15.75">
      <c r="A845" s="839"/>
      <c r="B845" s="835"/>
      <c r="C845" s="835"/>
      <c r="D845" s="835"/>
      <c r="E845" s="835"/>
      <c r="F845" s="835"/>
      <c r="G845" s="835"/>
      <c r="H845" s="835"/>
      <c r="I845" s="835"/>
      <c r="J845" s="835"/>
      <c r="K845" s="835"/>
      <c r="L845" s="903"/>
      <c r="M845" s="903"/>
      <c r="N845" s="836"/>
      <c r="O845" s="836"/>
      <c r="P845" s="836"/>
      <c r="Q845" s="836"/>
      <c r="R845" s="836"/>
      <c r="S845" s="836"/>
      <c r="T845" s="836"/>
      <c r="U845" s="836"/>
      <c r="V845" s="836"/>
      <c r="W845" s="836"/>
      <c r="X845" s="836"/>
      <c r="Y845" s="836"/>
      <c r="Z845" s="836"/>
      <c r="AA845" s="836"/>
      <c r="AB845" s="836"/>
      <c r="AC845" s="836"/>
      <c r="AD845" s="836"/>
      <c r="AE845" s="836"/>
    </row>
    <row r="846" spans="1:31" ht="15.75">
      <c r="A846" s="839"/>
      <c r="B846" s="835"/>
      <c r="C846" s="835"/>
      <c r="D846" s="835"/>
      <c r="E846" s="835"/>
      <c r="F846" s="835"/>
      <c r="G846" s="835"/>
      <c r="H846" s="835"/>
      <c r="I846" s="835"/>
      <c r="J846" s="835"/>
      <c r="K846" s="835"/>
      <c r="L846" s="903"/>
      <c r="M846" s="903"/>
      <c r="N846" s="836"/>
      <c r="O846" s="836"/>
      <c r="P846" s="836"/>
      <c r="Q846" s="836"/>
      <c r="R846" s="836"/>
      <c r="S846" s="836"/>
      <c r="T846" s="836"/>
      <c r="U846" s="836"/>
      <c r="V846" s="836"/>
      <c r="W846" s="836"/>
      <c r="X846" s="836"/>
      <c r="Y846" s="836"/>
      <c r="Z846" s="836"/>
      <c r="AA846" s="836"/>
      <c r="AB846" s="836"/>
      <c r="AC846" s="836"/>
      <c r="AD846" s="836"/>
      <c r="AE846" s="836"/>
    </row>
    <row r="847" spans="1:31" ht="15.75">
      <c r="A847" s="839"/>
      <c r="B847" s="835"/>
      <c r="C847" s="835"/>
      <c r="D847" s="835"/>
      <c r="E847" s="835"/>
      <c r="F847" s="835"/>
      <c r="G847" s="835"/>
      <c r="H847" s="835"/>
      <c r="I847" s="835"/>
      <c r="J847" s="835"/>
      <c r="K847" s="835"/>
      <c r="L847" s="903"/>
      <c r="M847" s="903"/>
      <c r="N847" s="836"/>
      <c r="O847" s="836"/>
      <c r="P847" s="836"/>
      <c r="Q847" s="836"/>
      <c r="R847" s="836"/>
      <c r="S847" s="836"/>
      <c r="T847" s="836"/>
      <c r="U847" s="836"/>
      <c r="V847" s="836"/>
      <c r="W847" s="836"/>
      <c r="X847" s="836"/>
      <c r="Y847" s="836"/>
      <c r="Z847" s="836"/>
      <c r="AA847" s="836"/>
      <c r="AB847" s="836"/>
      <c r="AC847" s="836"/>
      <c r="AD847" s="836"/>
      <c r="AE847" s="836"/>
    </row>
    <row r="848" spans="1:31" ht="15.75">
      <c r="A848" s="839"/>
      <c r="B848" s="835"/>
      <c r="C848" s="835"/>
      <c r="D848" s="835"/>
      <c r="E848" s="835"/>
      <c r="F848" s="835"/>
      <c r="G848" s="835"/>
      <c r="H848" s="835"/>
      <c r="I848" s="835"/>
      <c r="J848" s="835"/>
      <c r="K848" s="835"/>
      <c r="L848" s="903"/>
      <c r="M848" s="903"/>
      <c r="N848" s="836"/>
      <c r="O848" s="836"/>
      <c r="P848" s="836"/>
      <c r="Q848" s="836"/>
      <c r="R848" s="836"/>
      <c r="S848" s="836"/>
      <c r="T848" s="836"/>
      <c r="U848" s="836"/>
      <c r="V848" s="836"/>
      <c r="W848" s="836"/>
      <c r="X848" s="836"/>
      <c r="Y848" s="836"/>
      <c r="Z848" s="836"/>
      <c r="AA848" s="836"/>
      <c r="AB848" s="836"/>
      <c r="AC848" s="836"/>
      <c r="AD848" s="836"/>
      <c r="AE848" s="836"/>
    </row>
    <row r="849" spans="1:31" ht="15.75">
      <c r="A849" s="839"/>
      <c r="B849" s="835"/>
      <c r="C849" s="835"/>
      <c r="D849" s="835"/>
      <c r="E849" s="835"/>
      <c r="F849" s="835"/>
      <c r="G849" s="835"/>
      <c r="H849" s="835"/>
      <c r="I849" s="835"/>
      <c r="J849" s="835"/>
      <c r="K849" s="835"/>
      <c r="L849" s="903"/>
      <c r="M849" s="903"/>
      <c r="N849" s="836"/>
      <c r="O849" s="836"/>
      <c r="P849" s="836"/>
      <c r="Q849" s="836"/>
      <c r="R849" s="836"/>
      <c r="S849" s="836"/>
      <c r="T849" s="836"/>
      <c r="U849" s="836"/>
      <c r="V849" s="836"/>
      <c r="W849" s="836"/>
      <c r="X849" s="836"/>
      <c r="Y849" s="836"/>
      <c r="Z849" s="836"/>
      <c r="AA849" s="836"/>
      <c r="AB849" s="836"/>
      <c r="AC849" s="836"/>
      <c r="AD849" s="836"/>
      <c r="AE849" s="836"/>
    </row>
    <row r="850" spans="1:31" ht="15.75">
      <c r="A850" s="839"/>
      <c r="B850" s="835"/>
      <c r="C850" s="835"/>
      <c r="D850" s="835"/>
      <c r="E850" s="835"/>
      <c r="F850" s="835"/>
      <c r="G850" s="835"/>
      <c r="H850" s="835"/>
      <c r="I850" s="835"/>
      <c r="J850" s="835"/>
      <c r="K850" s="835"/>
      <c r="L850" s="903"/>
      <c r="M850" s="903"/>
      <c r="N850" s="836"/>
      <c r="O850" s="836"/>
      <c r="P850" s="836"/>
      <c r="Q850" s="836"/>
      <c r="R850" s="836"/>
      <c r="S850" s="836"/>
      <c r="T850" s="836"/>
      <c r="U850" s="836"/>
      <c r="V850" s="836"/>
      <c r="W850" s="836"/>
      <c r="X850" s="836"/>
      <c r="Y850" s="836"/>
      <c r="Z850" s="836"/>
      <c r="AA850" s="836"/>
      <c r="AB850" s="836"/>
      <c r="AC850" s="836"/>
      <c r="AD850" s="836"/>
      <c r="AE850" s="836"/>
    </row>
    <row r="851" spans="1:31" ht="15.75">
      <c r="A851" s="839"/>
      <c r="B851" s="835"/>
      <c r="C851" s="835"/>
      <c r="D851" s="835"/>
      <c r="E851" s="835"/>
      <c r="F851" s="835"/>
      <c r="G851" s="835"/>
      <c r="H851" s="835"/>
      <c r="I851" s="835"/>
      <c r="J851" s="835"/>
      <c r="K851" s="835"/>
      <c r="L851" s="903"/>
      <c r="M851" s="903"/>
      <c r="N851" s="836"/>
      <c r="O851" s="836"/>
      <c r="P851" s="836"/>
      <c r="Q851" s="836"/>
      <c r="R851" s="836"/>
      <c r="S851" s="836"/>
      <c r="T851" s="836"/>
      <c r="U851" s="836"/>
      <c r="V851" s="836"/>
      <c r="W851" s="836"/>
      <c r="X851" s="836"/>
      <c r="Y851" s="836"/>
      <c r="Z851" s="836"/>
      <c r="AA851" s="836"/>
      <c r="AB851" s="836"/>
      <c r="AC851" s="836"/>
      <c r="AD851" s="836"/>
      <c r="AE851" s="836"/>
    </row>
    <row r="852" spans="1:31" ht="15.75">
      <c r="A852" s="839"/>
      <c r="B852" s="835"/>
      <c r="C852" s="835"/>
      <c r="D852" s="835"/>
      <c r="E852" s="835"/>
      <c r="F852" s="835"/>
      <c r="G852" s="835"/>
      <c r="H852" s="835"/>
      <c r="I852" s="835"/>
      <c r="J852" s="835"/>
      <c r="K852" s="835"/>
      <c r="L852" s="903"/>
      <c r="M852" s="903"/>
      <c r="N852" s="836"/>
      <c r="O852" s="836"/>
      <c r="P852" s="836"/>
      <c r="Q852" s="836"/>
      <c r="R852" s="836"/>
      <c r="S852" s="836"/>
      <c r="T852" s="836"/>
      <c r="U852" s="836"/>
      <c r="V852" s="836"/>
      <c r="W852" s="836"/>
      <c r="X852" s="836"/>
      <c r="Y852" s="836"/>
      <c r="Z852" s="836"/>
      <c r="AA852" s="836"/>
      <c r="AB852" s="836"/>
      <c r="AC852" s="836"/>
      <c r="AD852" s="836"/>
      <c r="AE852" s="836"/>
    </row>
    <row r="853" spans="1:31" ht="15.75">
      <c r="A853" s="839"/>
      <c r="B853" s="835"/>
      <c r="C853" s="835"/>
      <c r="D853" s="835"/>
      <c r="E853" s="835"/>
      <c r="F853" s="835"/>
      <c r="G853" s="835"/>
      <c r="H853" s="835"/>
      <c r="I853" s="835"/>
      <c r="J853" s="835"/>
      <c r="K853" s="835"/>
      <c r="L853" s="903"/>
      <c r="M853" s="903"/>
      <c r="N853" s="836"/>
      <c r="O853" s="836"/>
      <c r="P853" s="836"/>
      <c r="Q853" s="836"/>
      <c r="R853" s="836"/>
      <c r="S853" s="836"/>
      <c r="T853" s="836"/>
      <c r="U853" s="836"/>
      <c r="V853" s="836"/>
      <c r="W853" s="836"/>
      <c r="X853" s="836"/>
      <c r="Y853" s="836"/>
      <c r="Z853" s="836"/>
      <c r="AA853" s="836"/>
      <c r="AB853" s="836"/>
      <c r="AC853" s="836"/>
      <c r="AD853" s="836"/>
      <c r="AE853" s="836"/>
    </row>
    <row r="854" spans="1:31" ht="15.75">
      <c r="A854" s="839"/>
      <c r="B854" s="835"/>
      <c r="C854" s="835"/>
      <c r="D854" s="835"/>
      <c r="E854" s="835"/>
      <c r="F854" s="835"/>
      <c r="G854" s="835"/>
      <c r="H854" s="835"/>
      <c r="I854" s="835"/>
      <c r="J854" s="835"/>
      <c r="K854" s="835"/>
      <c r="L854" s="903"/>
      <c r="M854" s="903"/>
      <c r="N854" s="836"/>
      <c r="O854" s="836"/>
      <c r="P854" s="836"/>
      <c r="Q854" s="836"/>
      <c r="R854" s="836"/>
      <c r="S854" s="836"/>
      <c r="T854" s="836"/>
      <c r="U854" s="836"/>
      <c r="V854" s="836"/>
      <c r="W854" s="836"/>
      <c r="X854" s="836"/>
      <c r="Y854" s="836"/>
      <c r="Z854" s="836"/>
      <c r="AA854" s="836"/>
      <c r="AB854" s="836"/>
      <c r="AC854" s="836"/>
      <c r="AD854" s="836"/>
      <c r="AE854" s="836"/>
    </row>
    <row r="855" spans="1:31" ht="15.75">
      <c r="A855" s="839"/>
      <c r="B855" s="835"/>
      <c r="C855" s="835"/>
      <c r="D855" s="835"/>
      <c r="E855" s="835"/>
      <c r="F855" s="835"/>
      <c r="G855" s="835"/>
      <c r="H855" s="835"/>
      <c r="I855" s="835"/>
      <c r="J855" s="835"/>
      <c r="K855" s="835"/>
      <c r="L855" s="903"/>
      <c r="M855" s="903"/>
      <c r="N855" s="836"/>
      <c r="O855" s="836"/>
      <c r="P855" s="836"/>
      <c r="Q855" s="836"/>
      <c r="R855" s="836"/>
      <c r="S855" s="836"/>
      <c r="T855" s="836"/>
      <c r="U855" s="836"/>
      <c r="V855" s="836"/>
      <c r="W855" s="836"/>
      <c r="X855" s="836"/>
      <c r="Y855" s="836"/>
      <c r="Z855" s="836"/>
      <c r="AA855" s="836"/>
      <c r="AB855" s="836"/>
      <c r="AC855" s="836"/>
      <c r="AD855" s="836"/>
      <c r="AE855" s="836"/>
    </row>
    <row r="856" spans="1:31" ht="15.75">
      <c r="A856" s="839"/>
      <c r="B856" s="835"/>
      <c r="C856" s="835"/>
      <c r="D856" s="835"/>
      <c r="E856" s="835"/>
      <c r="F856" s="835"/>
      <c r="G856" s="835"/>
      <c r="H856" s="835"/>
      <c r="I856" s="835"/>
      <c r="J856" s="835"/>
      <c r="K856" s="835"/>
      <c r="L856" s="903"/>
      <c r="M856" s="903"/>
      <c r="N856" s="836"/>
      <c r="O856" s="836"/>
      <c r="P856" s="836"/>
      <c r="Q856" s="836"/>
      <c r="R856" s="836"/>
      <c r="S856" s="836"/>
      <c r="T856" s="836"/>
      <c r="U856" s="836"/>
      <c r="V856" s="836"/>
      <c r="W856" s="836"/>
      <c r="X856" s="836"/>
      <c r="Y856" s="836"/>
      <c r="Z856" s="836"/>
      <c r="AA856" s="836"/>
      <c r="AB856" s="836"/>
      <c r="AC856" s="836"/>
      <c r="AD856" s="836"/>
      <c r="AE856" s="836"/>
    </row>
    <row r="857" spans="1:31" ht="15.75">
      <c r="A857" s="839"/>
      <c r="B857" s="835"/>
      <c r="C857" s="835"/>
      <c r="D857" s="835"/>
      <c r="E857" s="835"/>
      <c r="F857" s="835"/>
      <c r="G857" s="835"/>
      <c r="H857" s="835"/>
      <c r="I857" s="835"/>
      <c r="J857" s="835"/>
      <c r="K857" s="835"/>
      <c r="L857" s="903"/>
      <c r="M857" s="903"/>
      <c r="N857" s="836"/>
      <c r="O857" s="836"/>
      <c r="P857" s="836"/>
      <c r="Q857" s="836"/>
      <c r="R857" s="836"/>
      <c r="S857" s="836"/>
      <c r="T857" s="836"/>
      <c r="U857" s="836"/>
      <c r="V857" s="836"/>
      <c r="W857" s="836"/>
      <c r="X857" s="836"/>
      <c r="Y857" s="836"/>
      <c r="Z857" s="836"/>
      <c r="AA857" s="836"/>
      <c r="AB857" s="836"/>
      <c r="AC857" s="836"/>
      <c r="AD857" s="836"/>
      <c r="AE857" s="836"/>
    </row>
    <row r="858" spans="1:31" ht="15.75">
      <c r="A858" s="839"/>
      <c r="B858" s="835"/>
      <c r="C858" s="835"/>
      <c r="D858" s="835"/>
      <c r="E858" s="835"/>
      <c r="F858" s="835"/>
      <c r="G858" s="835"/>
      <c r="H858" s="835"/>
      <c r="I858" s="835"/>
      <c r="J858" s="835"/>
      <c r="K858" s="835"/>
      <c r="L858" s="903"/>
      <c r="M858" s="903"/>
      <c r="N858" s="836"/>
      <c r="O858" s="836"/>
      <c r="P858" s="836"/>
      <c r="Q858" s="836"/>
      <c r="R858" s="836"/>
      <c r="S858" s="836"/>
      <c r="T858" s="836"/>
      <c r="U858" s="836"/>
      <c r="V858" s="836"/>
      <c r="W858" s="836"/>
      <c r="X858" s="836"/>
      <c r="Y858" s="836"/>
      <c r="Z858" s="836"/>
      <c r="AA858" s="836"/>
      <c r="AB858" s="836"/>
      <c r="AC858" s="836"/>
      <c r="AD858" s="836"/>
      <c r="AE858" s="836"/>
    </row>
    <row r="859" spans="1:31" ht="15.75">
      <c r="A859" s="839"/>
      <c r="B859" s="835"/>
      <c r="C859" s="835"/>
      <c r="D859" s="835"/>
      <c r="E859" s="835"/>
      <c r="F859" s="835"/>
      <c r="G859" s="835"/>
      <c r="H859" s="835"/>
      <c r="I859" s="835"/>
      <c r="J859" s="835"/>
      <c r="K859" s="835"/>
      <c r="L859" s="903"/>
      <c r="M859" s="903"/>
      <c r="N859" s="836"/>
      <c r="O859" s="836"/>
      <c r="P859" s="836"/>
      <c r="Q859" s="836"/>
      <c r="R859" s="836"/>
      <c r="S859" s="836"/>
      <c r="T859" s="836"/>
      <c r="U859" s="836"/>
      <c r="V859" s="836"/>
      <c r="W859" s="836"/>
      <c r="X859" s="836"/>
      <c r="Y859" s="836"/>
      <c r="Z859" s="836"/>
      <c r="AA859" s="836"/>
      <c r="AB859" s="836"/>
      <c r="AC859" s="836"/>
      <c r="AD859" s="836"/>
      <c r="AE859" s="836"/>
    </row>
    <row r="860" spans="1:31" ht="15.75">
      <c r="A860" s="839"/>
      <c r="B860" s="835"/>
      <c r="C860" s="835"/>
      <c r="D860" s="835"/>
      <c r="E860" s="835"/>
      <c r="F860" s="835"/>
      <c r="G860" s="835"/>
      <c r="H860" s="835"/>
      <c r="I860" s="835"/>
      <c r="J860" s="835"/>
      <c r="K860" s="835"/>
      <c r="L860" s="903"/>
      <c r="M860" s="903"/>
      <c r="N860" s="836"/>
      <c r="O860" s="836"/>
      <c r="P860" s="836"/>
      <c r="Q860" s="836"/>
      <c r="R860" s="836"/>
      <c r="S860" s="836"/>
      <c r="T860" s="836"/>
      <c r="U860" s="836"/>
      <c r="V860" s="836"/>
      <c r="W860" s="836"/>
      <c r="X860" s="836"/>
      <c r="Y860" s="836"/>
      <c r="Z860" s="836"/>
      <c r="AA860" s="836"/>
      <c r="AB860" s="836"/>
      <c r="AC860" s="836"/>
      <c r="AD860" s="836"/>
      <c r="AE860" s="836"/>
    </row>
    <row r="861" spans="1:31" ht="15.75">
      <c r="A861" s="839"/>
      <c r="B861" s="835"/>
      <c r="C861" s="835"/>
      <c r="D861" s="835"/>
      <c r="E861" s="835"/>
      <c r="F861" s="835"/>
      <c r="G861" s="835"/>
      <c r="H861" s="835"/>
      <c r="I861" s="835"/>
      <c r="J861" s="835"/>
      <c r="K861" s="835"/>
      <c r="L861" s="903"/>
      <c r="M861" s="903"/>
      <c r="N861" s="836"/>
      <c r="O861" s="836"/>
      <c r="P861" s="836"/>
      <c r="Q861" s="836"/>
      <c r="R861" s="836"/>
      <c r="S861" s="836"/>
      <c r="T861" s="836"/>
      <c r="U861" s="836"/>
      <c r="V861" s="836"/>
      <c r="W861" s="836"/>
      <c r="X861" s="836"/>
      <c r="Y861" s="836"/>
      <c r="Z861" s="836"/>
      <c r="AA861" s="836"/>
      <c r="AB861" s="836"/>
      <c r="AC861" s="836"/>
      <c r="AD861" s="836"/>
      <c r="AE861" s="836"/>
    </row>
    <row r="862" spans="1:31" ht="15.75">
      <c r="A862" s="839"/>
      <c r="B862" s="835"/>
      <c r="C862" s="835"/>
      <c r="D862" s="835"/>
      <c r="E862" s="835"/>
      <c r="F862" s="835"/>
      <c r="G862" s="835"/>
      <c r="H862" s="835"/>
      <c r="I862" s="835"/>
      <c r="J862" s="835"/>
      <c r="K862" s="835"/>
      <c r="L862" s="903"/>
      <c r="M862" s="903"/>
      <c r="N862" s="836"/>
      <c r="O862" s="836"/>
      <c r="P862" s="836"/>
      <c r="Q862" s="836"/>
      <c r="R862" s="836"/>
      <c r="S862" s="836"/>
      <c r="T862" s="836"/>
      <c r="U862" s="836"/>
      <c r="V862" s="836"/>
      <c r="W862" s="836"/>
      <c r="X862" s="836"/>
      <c r="Y862" s="836"/>
      <c r="Z862" s="836"/>
      <c r="AA862" s="836"/>
      <c r="AB862" s="836"/>
      <c r="AC862" s="836"/>
      <c r="AD862" s="836"/>
      <c r="AE862" s="836"/>
    </row>
    <row r="863" spans="1:31" ht="15.75">
      <c r="A863" s="839"/>
      <c r="B863" s="835"/>
      <c r="C863" s="835"/>
      <c r="D863" s="835"/>
      <c r="E863" s="835"/>
      <c r="F863" s="835"/>
      <c r="G863" s="835"/>
      <c r="H863" s="835"/>
      <c r="I863" s="835"/>
      <c r="J863" s="835"/>
      <c r="K863" s="835"/>
      <c r="L863" s="903"/>
      <c r="M863" s="903"/>
      <c r="N863" s="836"/>
      <c r="O863" s="836"/>
      <c r="P863" s="836"/>
      <c r="Q863" s="836"/>
      <c r="R863" s="836"/>
      <c r="S863" s="836"/>
      <c r="T863" s="836"/>
      <c r="U863" s="836"/>
      <c r="V863" s="836"/>
      <c r="W863" s="836"/>
      <c r="X863" s="836"/>
      <c r="Y863" s="836"/>
      <c r="Z863" s="836"/>
      <c r="AA863" s="836"/>
      <c r="AB863" s="836"/>
      <c r="AC863" s="836"/>
      <c r="AD863" s="836"/>
      <c r="AE863" s="836"/>
    </row>
    <row r="864" spans="1:31" ht="15.75">
      <c r="A864" s="839"/>
      <c r="B864" s="835"/>
      <c r="C864" s="835"/>
      <c r="D864" s="835"/>
      <c r="E864" s="835"/>
      <c r="F864" s="835"/>
      <c r="G864" s="835"/>
      <c r="H864" s="835"/>
      <c r="I864" s="835"/>
      <c r="J864" s="835"/>
      <c r="K864" s="835"/>
      <c r="L864" s="903"/>
      <c r="M864" s="903"/>
      <c r="N864" s="836"/>
      <c r="O864" s="836"/>
      <c r="P864" s="836"/>
      <c r="Q864" s="836"/>
      <c r="R864" s="836"/>
      <c r="S864" s="836"/>
      <c r="T864" s="836"/>
      <c r="U864" s="836"/>
      <c r="V864" s="836"/>
      <c r="W864" s="836"/>
      <c r="X864" s="836"/>
      <c r="Y864" s="836"/>
      <c r="Z864" s="836"/>
      <c r="AA864" s="836"/>
      <c r="AB864" s="836"/>
      <c r="AC864" s="836"/>
      <c r="AD864" s="836"/>
      <c r="AE864" s="836"/>
    </row>
    <row r="865" spans="1:31" ht="15.75">
      <c r="A865" s="839"/>
      <c r="B865" s="835"/>
      <c r="C865" s="835"/>
      <c r="D865" s="835"/>
      <c r="E865" s="835"/>
      <c r="F865" s="835"/>
      <c r="G865" s="835"/>
      <c r="H865" s="835"/>
      <c r="I865" s="835"/>
      <c r="J865" s="835"/>
      <c r="K865" s="835"/>
      <c r="L865" s="903"/>
      <c r="M865" s="903"/>
      <c r="N865" s="836"/>
      <c r="O865" s="836"/>
      <c r="P865" s="836"/>
      <c r="Q865" s="836"/>
      <c r="R865" s="836"/>
      <c r="S865" s="836"/>
      <c r="T865" s="836"/>
      <c r="U865" s="836"/>
      <c r="V865" s="836"/>
      <c r="W865" s="836"/>
      <c r="X865" s="836"/>
      <c r="Y865" s="836"/>
      <c r="Z865" s="836"/>
      <c r="AA865" s="836"/>
      <c r="AB865" s="836"/>
      <c r="AC865" s="836"/>
      <c r="AD865" s="836"/>
      <c r="AE865" s="836"/>
    </row>
    <row r="866" spans="1:31" ht="15.75">
      <c r="A866" s="839"/>
      <c r="B866" s="835"/>
      <c r="C866" s="835"/>
      <c r="D866" s="835"/>
      <c r="E866" s="835"/>
      <c r="F866" s="835"/>
      <c r="G866" s="835"/>
      <c r="H866" s="835"/>
      <c r="I866" s="835"/>
      <c r="J866" s="835"/>
      <c r="K866" s="835"/>
      <c r="L866" s="903"/>
      <c r="M866" s="903"/>
      <c r="N866" s="836"/>
      <c r="O866" s="836"/>
      <c r="P866" s="836"/>
      <c r="Q866" s="836"/>
      <c r="R866" s="836"/>
      <c r="S866" s="836"/>
      <c r="T866" s="836"/>
      <c r="U866" s="836"/>
      <c r="V866" s="836"/>
      <c r="W866" s="836"/>
      <c r="X866" s="836"/>
      <c r="Y866" s="836"/>
      <c r="Z866" s="836"/>
      <c r="AA866" s="836"/>
      <c r="AB866" s="836"/>
      <c r="AC866" s="836"/>
      <c r="AD866" s="836"/>
      <c r="AE866" s="836"/>
    </row>
    <row r="867" spans="1:31" ht="15.75">
      <c r="A867" s="839"/>
      <c r="B867" s="835"/>
      <c r="C867" s="835"/>
      <c r="D867" s="835"/>
      <c r="E867" s="835"/>
      <c r="F867" s="835"/>
      <c r="G867" s="835"/>
      <c r="H867" s="835"/>
      <c r="I867" s="835"/>
      <c r="J867" s="835"/>
      <c r="K867" s="835"/>
      <c r="L867" s="903"/>
      <c r="M867" s="903"/>
      <c r="N867" s="836"/>
      <c r="O867" s="836"/>
      <c r="P867" s="836"/>
      <c r="Q867" s="836"/>
      <c r="R867" s="836"/>
      <c r="S867" s="836"/>
      <c r="T867" s="836"/>
      <c r="U867" s="836"/>
      <c r="V867" s="836"/>
      <c r="W867" s="836"/>
      <c r="X867" s="836"/>
      <c r="Y867" s="836"/>
      <c r="Z867" s="836"/>
      <c r="AA867" s="836"/>
      <c r="AB867" s="836"/>
      <c r="AC867" s="836"/>
      <c r="AD867" s="836"/>
      <c r="AE867" s="836"/>
    </row>
    <row r="868" spans="1:31" ht="15.75">
      <c r="A868" s="839"/>
      <c r="B868" s="835"/>
      <c r="C868" s="835"/>
      <c r="D868" s="835"/>
      <c r="E868" s="835"/>
      <c r="F868" s="835"/>
      <c r="G868" s="835"/>
      <c r="H868" s="835"/>
      <c r="I868" s="835"/>
      <c r="J868" s="835"/>
      <c r="K868" s="835"/>
      <c r="L868" s="903"/>
      <c r="M868" s="903"/>
      <c r="N868" s="836"/>
      <c r="O868" s="836"/>
      <c r="P868" s="836"/>
      <c r="Q868" s="836"/>
      <c r="R868" s="836"/>
      <c r="S868" s="836"/>
      <c r="T868" s="836"/>
      <c r="U868" s="836"/>
      <c r="V868" s="836"/>
      <c r="W868" s="836"/>
      <c r="X868" s="836"/>
      <c r="Y868" s="836"/>
      <c r="Z868" s="836"/>
      <c r="AA868" s="836"/>
      <c r="AB868" s="836"/>
      <c r="AC868" s="836"/>
      <c r="AD868" s="836"/>
      <c r="AE868" s="836"/>
    </row>
    <row r="869" spans="1:31" ht="15.75">
      <c r="A869" s="839"/>
      <c r="B869" s="835"/>
      <c r="C869" s="835"/>
      <c r="D869" s="835"/>
      <c r="E869" s="835"/>
      <c r="F869" s="835"/>
      <c r="G869" s="835"/>
      <c r="H869" s="835"/>
      <c r="I869" s="835"/>
      <c r="J869" s="835"/>
      <c r="K869" s="835"/>
      <c r="L869" s="903"/>
      <c r="M869" s="903"/>
      <c r="N869" s="836"/>
      <c r="O869" s="836"/>
      <c r="P869" s="836"/>
      <c r="Q869" s="836"/>
      <c r="R869" s="836"/>
      <c r="S869" s="836"/>
      <c r="T869" s="836"/>
      <c r="U869" s="836"/>
      <c r="V869" s="836"/>
      <c r="W869" s="836"/>
      <c r="X869" s="836"/>
      <c r="Y869" s="836"/>
      <c r="Z869" s="836"/>
      <c r="AA869" s="836"/>
      <c r="AB869" s="836"/>
      <c r="AC869" s="836"/>
      <c r="AD869" s="836"/>
      <c r="AE869" s="836"/>
    </row>
    <row r="870" spans="1:31" ht="15.75">
      <c r="A870" s="839"/>
      <c r="B870" s="835"/>
      <c r="C870" s="835"/>
      <c r="D870" s="835"/>
      <c r="E870" s="835"/>
      <c r="F870" s="835"/>
      <c r="G870" s="835"/>
      <c r="H870" s="835"/>
      <c r="I870" s="835"/>
      <c r="J870" s="835"/>
      <c r="K870" s="835"/>
      <c r="L870" s="903"/>
      <c r="M870" s="903"/>
      <c r="N870" s="836"/>
      <c r="O870" s="836"/>
      <c r="P870" s="836"/>
      <c r="Q870" s="836"/>
      <c r="R870" s="836"/>
      <c r="S870" s="836"/>
      <c r="T870" s="836"/>
      <c r="U870" s="836"/>
      <c r="V870" s="836"/>
      <c r="W870" s="836"/>
      <c r="X870" s="836"/>
      <c r="Y870" s="836"/>
      <c r="Z870" s="836"/>
      <c r="AA870" s="836"/>
      <c r="AB870" s="836"/>
      <c r="AC870" s="836"/>
      <c r="AD870" s="836"/>
      <c r="AE870" s="836"/>
    </row>
    <row r="871" spans="1:31" ht="15.75">
      <c r="A871" s="839"/>
      <c r="B871" s="835"/>
      <c r="C871" s="835"/>
      <c r="D871" s="835"/>
      <c r="E871" s="835"/>
      <c r="F871" s="835"/>
      <c r="G871" s="835"/>
      <c r="H871" s="835"/>
      <c r="I871" s="835"/>
      <c r="J871" s="835"/>
      <c r="K871" s="835"/>
      <c r="L871" s="903"/>
      <c r="M871" s="903"/>
      <c r="N871" s="836"/>
      <c r="O871" s="836"/>
      <c r="P871" s="836"/>
      <c r="Q871" s="836"/>
      <c r="R871" s="836"/>
      <c r="S871" s="836"/>
      <c r="T871" s="836"/>
      <c r="U871" s="836"/>
      <c r="V871" s="836"/>
      <c r="W871" s="836"/>
      <c r="X871" s="836"/>
      <c r="Y871" s="836"/>
      <c r="Z871" s="836"/>
      <c r="AA871" s="836"/>
      <c r="AB871" s="836"/>
      <c r="AC871" s="836"/>
      <c r="AD871" s="836"/>
      <c r="AE871" s="836"/>
    </row>
    <row r="872" spans="1:31" ht="15.75">
      <c r="A872" s="839"/>
      <c r="B872" s="835"/>
      <c r="C872" s="835"/>
      <c r="D872" s="835"/>
      <c r="E872" s="835"/>
      <c r="F872" s="835"/>
      <c r="G872" s="835"/>
      <c r="H872" s="835"/>
      <c r="I872" s="835"/>
      <c r="J872" s="835"/>
      <c r="K872" s="835"/>
      <c r="L872" s="903"/>
      <c r="M872" s="903"/>
      <c r="N872" s="836"/>
      <c r="O872" s="836"/>
      <c r="P872" s="836"/>
      <c r="Q872" s="836"/>
      <c r="R872" s="836"/>
      <c r="S872" s="836"/>
      <c r="T872" s="836"/>
      <c r="U872" s="836"/>
      <c r="V872" s="836"/>
      <c r="W872" s="836"/>
      <c r="X872" s="836"/>
      <c r="Y872" s="836"/>
      <c r="Z872" s="836"/>
      <c r="AA872" s="836"/>
      <c r="AB872" s="836"/>
      <c r="AC872" s="836"/>
      <c r="AD872" s="836"/>
      <c r="AE872" s="836"/>
    </row>
    <row r="873" spans="1:31" ht="15.75">
      <c r="A873" s="839"/>
      <c r="B873" s="835"/>
      <c r="C873" s="835"/>
      <c r="D873" s="835"/>
      <c r="E873" s="835"/>
      <c r="F873" s="835"/>
      <c r="G873" s="835"/>
      <c r="H873" s="835"/>
      <c r="I873" s="835"/>
      <c r="J873" s="835"/>
      <c r="K873" s="835"/>
      <c r="L873" s="903"/>
      <c r="M873" s="903"/>
      <c r="N873" s="836"/>
      <c r="O873" s="836"/>
      <c r="P873" s="836"/>
      <c r="Q873" s="836"/>
      <c r="R873" s="836"/>
      <c r="S873" s="836"/>
      <c r="T873" s="836"/>
      <c r="U873" s="836"/>
      <c r="V873" s="836"/>
      <c r="W873" s="836"/>
      <c r="X873" s="836"/>
      <c r="Y873" s="836"/>
      <c r="Z873" s="836"/>
      <c r="AA873" s="836"/>
      <c r="AB873" s="836"/>
      <c r="AC873" s="836"/>
      <c r="AD873" s="836"/>
      <c r="AE873" s="836"/>
    </row>
    <row r="874" spans="1:31" ht="15.75">
      <c r="A874" s="839"/>
      <c r="B874" s="835"/>
      <c r="C874" s="835"/>
      <c r="D874" s="835"/>
      <c r="E874" s="835"/>
      <c r="F874" s="835"/>
      <c r="G874" s="835"/>
      <c r="H874" s="835"/>
      <c r="I874" s="835"/>
      <c r="J874" s="835"/>
      <c r="K874" s="835"/>
      <c r="L874" s="903"/>
      <c r="M874" s="903"/>
      <c r="N874" s="836"/>
      <c r="O874" s="836"/>
      <c r="P874" s="836"/>
      <c r="Q874" s="836"/>
      <c r="R874" s="836"/>
      <c r="S874" s="836"/>
      <c r="T874" s="836"/>
      <c r="U874" s="836"/>
      <c r="V874" s="836"/>
      <c r="W874" s="836"/>
      <c r="X874" s="836"/>
      <c r="Y874" s="836"/>
      <c r="Z874" s="836"/>
      <c r="AA874" s="836"/>
      <c r="AB874" s="836"/>
      <c r="AC874" s="836"/>
      <c r="AD874" s="836"/>
      <c r="AE874" s="836"/>
    </row>
    <row r="875" spans="1:31" ht="15.75">
      <c r="A875" s="839"/>
      <c r="B875" s="835"/>
      <c r="C875" s="835"/>
      <c r="D875" s="835"/>
      <c r="E875" s="835"/>
      <c r="F875" s="835"/>
      <c r="G875" s="835"/>
      <c r="H875" s="835"/>
      <c r="I875" s="835"/>
      <c r="J875" s="835"/>
      <c r="K875" s="835"/>
      <c r="L875" s="903"/>
      <c r="M875" s="903"/>
      <c r="N875" s="836"/>
      <c r="O875" s="836"/>
      <c r="P875" s="836"/>
      <c r="Q875" s="836"/>
      <c r="R875" s="836"/>
      <c r="S875" s="836"/>
      <c r="T875" s="836"/>
      <c r="U875" s="836"/>
      <c r="V875" s="836"/>
      <c r="W875" s="836"/>
      <c r="X875" s="836"/>
      <c r="Y875" s="836"/>
      <c r="Z875" s="836"/>
      <c r="AA875" s="836"/>
      <c r="AB875" s="836"/>
      <c r="AC875" s="836"/>
      <c r="AD875" s="836"/>
      <c r="AE875" s="836"/>
    </row>
    <row r="876" spans="1:31" ht="15.75">
      <c r="A876" s="839"/>
      <c r="B876" s="835"/>
      <c r="C876" s="835"/>
      <c r="D876" s="835"/>
      <c r="E876" s="835"/>
      <c r="F876" s="835"/>
      <c r="G876" s="835"/>
      <c r="H876" s="835"/>
      <c r="I876" s="835"/>
      <c r="J876" s="835"/>
      <c r="K876" s="835"/>
      <c r="L876" s="903"/>
      <c r="M876" s="903"/>
      <c r="N876" s="836"/>
      <c r="O876" s="836"/>
      <c r="P876" s="836"/>
      <c r="Q876" s="836"/>
      <c r="R876" s="836"/>
      <c r="S876" s="836"/>
      <c r="T876" s="836"/>
      <c r="U876" s="836"/>
      <c r="V876" s="836"/>
      <c r="W876" s="836"/>
      <c r="X876" s="836"/>
      <c r="Y876" s="836"/>
      <c r="Z876" s="836"/>
      <c r="AA876" s="836"/>
      <c r="AB876" s="836"/>
      <c r="AC876" s="836"/>
      <c r="AD876" s="836"/>
      <c r="AE876" s="836"/>
    </row>
    <row r="877" spans="1:31" ht="15.75">
      <c r="A877" s="839"/>
      <c r="B877" s="835"/>
      <c r="C877" s="835"/>
      <c r="D877" s="835"/>
      <c r="E877" s="835"/>
      <c r="F877" s="835"/>
      <c r="G877" s="835"/>
      <c r="H877" s="835"/>
      <c r="I877" s="835"/>
      <c r="J877" s="835"/>
      <c r="K877" s="835"/>
      <c r="L877" s="903"/>
      <c r="M877" s="903"/>
      <c r="N877" s="836"/>
      <c r="O877" s="836"/>
      <c r="P877" s="836"/>
      <c r="Q877" s="836"/>
      <c r="R877" s="836"/>
      <c r="S877" s="836"/>
      <c r="T877" s="836"/>
      <c r="U877" s="836"/>
      <c r="V877" s="836"/>
      <c r="W877" s="836"/>
      <c r="X877" s="836"/>
      <c r="Y877" s="836"/>
      <c r="Z877" s="836"/>
      <c r="AA877" s="836"/>
      <c r="AB877" s="836"/>
      <c r="AC877" s="836"/>
      <c r="AD877" s="836"/>
      <c r="AE877" s="836"/>
    </row>
    <row r="878" spans="1:31" ht="15.75">
      <c r="A878" s="839"/>
      <c r="B878" s="835"/>
      <c r="C878" s="835"/>
      <c r="D878" s="835"/>
      <c r="E878" s="835"/>
      <c r="F878" s="835"/>
      <c r="G878" s="835"/>
      <c r="H878" s="835"/>
      <c r="I878" s="835"/>
      <c r="J878" s="835"/>
      <c r="K878" s="835"/>
      <c r="L878" s="903"/>
      <c r="M878" s="903"/>
      <c r="N878" s="836"/>
      <c r="O878" s="836"/>
      <c r="P878" s="836"/>
      <c r="Q878" s="836"/>
      <c r="R878" s="836"/>
      <c r="S878" s="836"/>
      <c r="T878" s="836"/>
      <c r="U878" s="836"/>
      <c r="V878" s="836"/>
      <c r="W878" s="836"/>
      <c r="X878" s="836"/>
      <c r="Y878" s="836"/>
      <c r="Z878" s="836"/>
      <c r="AA878" s="836"/>
      <c r="AB878" s="836"/>
      <c r="AC878" s="836"/>
      <c r="AD878" s="836"/>
      <c r="AE878" s="836"/>
    </row>
    <row r="879" spans="1:31" ht="15.75">
      <c r="A879" s="839"/>
      <c r="B879" s="835"/>
      <c r="C879" s="835"/>
      <c r="D879" s="835"/>
      <c r="E879" s="835"/>
      <c r="F879" s="835"/>
      <c r="G879" s="835"/>
      <c r="H879" s="835"/>
      <c r="I879" s="835"/>
      <c r="J879" s="835"/>
      <c r="K879" s="835"/>
      <c r="L879" s="903"/>
      <c r="M879" s="903"/>
      <c r="N879" s="836"/>
      <c r="O879" s="836"/>
      <c r="P879" s="836"/>
      <c r="Q879" s="836"/>
      <c r="R879" s="836"/>
      <c r="S879" s="836"/>
      <c r="T879" s="836"/>
      <c r="U879" s="836"/>
      <c r="V879" s="836"/>
      <c r="W879" s="836"/>
      <c r="X879" s="836"/>
      <c r="Y879" s="836"/>
      <c r="Z879" s="836"/>
      <c r="AA879" s="836"/>
      <c r="AB879" s="836"/>
      <c r="AC879" s="836"/>
      <c r="AD879" s="836"/>
      <c r="AE879" s="836"/>
    </row>
    <row r="880" spans="1:31" ht="15.75">
      <c r="A880" s="839"/>
      <c r="B880" s="835"/>
      <c r="C880" s="835"/>
      <c r="D880" s="835"/>
      <c r="E880" s="835"/>
      <c r="F880" s="835"/>
      <c r="G880" s="835"/>
      <c r="H880" s="835"/>
      <c r="I880" s="835"/>
      <c r="J880" s="835"/>
      <c r="K880" s="835"/>
      <c r="L880" s="903"/>
      <c r="M880" s="903"/>
      <c r="N880" s="836"/>
      <c r="O880" s="836"/>
      <c r="P880" s="836"/>
      <c r="Q880" s="836"/>
      <c r="R880" s="836"/>
      <c r="S880" s="836"/>
      <c r="T880" s="836"/>
      <c r="U880" s="836"/>
      <c r="V880" s="836"/>
      <c r="W880" s="836"/>
      <c r="X880" s="836"/>
      <c r="Y880" s="836"/>
      <c r="Z880" s="836"/>
      <c r="AA880" s="836"/>
      <c r="AB880" s="836"/>
      <c r="AC880" s="836"/>
      <c r="AD880" s="836"/>
      <c r="AE880" s="836"/>
    </row>
    <row r="881" spans="1:31" ht="15.75">
      <c r="A881" s="839"/>
      <c r="B881" s="835"/>
      <c r="C881" s="835"/>
      <c r="D881" s="835"/>
      <c r="E881" s="835"/>
      <c r="F881" s="835"/>
      <c r="G881" s="835"/>
      <c r="H881" s="835"/>
      <c r="I881" s="835"/>
      <c r="J881" s="835"/>
      <c r="K881" s="835"/>
      <c r="L881" s="903"/>
      <c r="M881" s="903"/>
      <c r="N881" s="836"/>
      <c r="O881" s="836"/>
      <c r="P881" s="836"/>
      <c r="Q881" s="836"/>
      <c r="R881" s="836"/>
      <c r="S881" s="836"/>
      <c r="T881" s="836"/>
      <c r="U881" s="836"/>
      <c r="V881" s="836"/>
      <c r="W881" s="836"/>
      <c r="X881" s="836"/>
      <c r="Y881" s="836"/>
      <c r="Z881" s="836"/>
      <c r="AA881" s="836"/>
      <c r="AB881" s="836"/>
      <c r="AC881" s="836"/>
      <c r="AD881" s="836"/>
      <c r="AE881" s="836"/>
    </row>
    <row r="882" spans="1:31" ht="15.75">
      <c r="A882" s="839"/>
      <c r="B882" s="835"/>
      <c r="C882" s="835"/>
      <c r="D882" s="835"/>
      <c r="E882" s="835"/>
      <c r="F882" s="835"/>
      <c r="G882" s="835"/>
      <c r="H882" s="835"/>
      <c r="I882" s="835"/>
      <c r="J882" s="835"/>
      <c r="K882" s="835"/>
      <c r="L882" s="903"/>
      <c r="M882" s="903"/>
      <c r="N882" s="836"/>
      <c r="O882" s="836"/>
      <c r="P882" s="836"/>
      <c r="Q882" s="836"/>
      <c r="R882" s="836"/>
      <c r="S882" s="836"/>
      <c r="T882" s="836"/>
      <c r="U882" s="836"/>
      <c r="V882" s="836"/>
      <c r="W882" s="836"/>
      <c r="X882" s="836"/>
      <c r="Y882" s="836"/>
      <c r="Z882" s="836"/>
      <c r="AA882" s="836"/>
      <c r="AB882" s="836"/>
      <c r="AC882" s="836"/>
      <c r="AD882" s="836"/>
      <c r="AE882" s="836"/>
    </row>
    <row r="883" spans="1:31" ht="15.75">
      <c r="A883" s="839"/>
      <c r="B883" s="835"/>
      <c r="C883" s="835"/>
      <c r="D883" s="835"/>
      <c r="E883" s="835"/>
      <c r="F883" s="835"/>
      <c r="G883" s="835"/>
      <c r="H883" s="835"/>
      <c r="I883" s="835"/>
      <c r="J883" s="835"/>
      <c r="K883" s="835"/>
      <c r="L883" s="903"/>
      <c r="M883" s="903"/>
      <c r="N883" s="836"/>
      <c r="O883" s="836"/>
      <c r="P883" s="836"/>
      <c r="Q883" s="836"/>
      <c r="R883" s="836"/>
      <c r="S883" s="836"/>
      <c r="T883" s="836"/>
      <c r="U883" s="836"/>
      <c r="V883" s="836"/>
      <c r="W883" s="836"/>
      <c r="X883" s="836"/>
      <c r="Y883" s="836"/>
      <c r="Z883" s="836"/>
      <c r="AA883" s="836"/>
      <c r="AB883" s="836"/>
      <c r="AC883" s="836"/>
      <c r="AD883" s="836"/>
      <c r="AE883" s="836"/>
    </row>
    <row r="884" spans="1:31" ht="15.75">
      <c r="A884" s="839"/>
      <c r="B884" s="835"/>
      <c r="C884" s="835"/>
      <c r="D884" s="835"/>
      <c r="E884" s="835"/>
      <c r="F884" s="835"/>
      <c r="G884" s="835"/>
      <c r="H884" s="835"/>
      <c r="I884" s="835"/>
      <c r="J884" s="835"/>
      <c r="K884" s="835"/>
      <c r="L884" s="903"/>
      <c r="M884" s="903"/>
      <c r="N884" s="836"/>
      <c r="O884" s="836"/>
      <c r="P884" s="836"/>
      <c r="Q884" s="836"/>
      <c r="R884" s="836"/>
      <c r="S884" s="836"/>
      <c r="T884" s="836"/>
      <c r="U884" s="836"/>
      <c r="V884" s="836"/>
      <c r="W884" s="836"/>
      <c r="X884" s="836"/>
      <c r="Y884" s="836"/>
      <c r="Z884" s="836"/>
      <c r="AA884" s="836"/>
      <c r="AB884" s="836"/>
      <c r="AC884" s="836"/>
      <c r="AD884" s="836"/>
      <c r="AE884" s="836"/>
    </row>
    <row r="885" spans="1:31" ht="15.75">
      <c r="A885" s="839"/>
      <c r="B885" s="835"/>
      <c r="C885" s="835"/>
      <c r="D885" s="835"/>
      <c r="E885" s="835"/>
      <c r="F885" s="835"/>
      <c r="G885" s="835"/>
      <c r="H885" s="835"/>
      <c r="I885" s="835"/>
      <c r="J885" s="835"/>
      <c r="K885" s="835"/>
      <c r="L885" s="903"/>
      <c r="M885" s="903"/>
      <c r="N885" s="836"/>
      <c r="O885" s="836"/>
      <c r="P885" s="836"/>
      <c r="Q885" s="836"/>
      <c r="R885" s="836"/>
      <c r="S885" s="836"/>
      <c r="T885" s="836"/>
      <c r="U885" s="836"/>
      <c r="V885" s="836"/>
      <c r="W885" s="836"/>
      <c r="X885" s="836"/>
      <c r="Y885" s="836"/>
      <c r="Z885" s="836"/>
      <c r="AA885" s="836"/>
      <c r="AB885" s="836"/>
      <c r="AC885" s="836"/>
      <c r="AD885" s="836"/>
      <c r="AE885" s="836"/>
    </row>
    <row r="886" spans="1:31" ht="15.75">
      <c r="A886" s="839"/>
      <c r="B886" s="835"/>
      <c r="C886" s="835"/>
      <c r="D886" s="835"/>
      <c r="E886" s="835"/>
      <c r="F886" s="835"/>
      <c r="G886" s="835"/>
      <c r="H886" s="835"/>
      <c r="I886" s="835"/>
      <c r="J886" s="835"/>
      <c r="K886" s="835"/>
      <c r="L886" s="903"/>
      <c r="M886" s="903"/>
      <c r="N886" s="836"/>
      <c r="O886" s="836"/>
      <c r="P886" s="836"/>
      <c r="Q886" s="836"/>
      <c r="R886" s="836"/>
      <c r="S886" s="836"/>
      <c r="T886" s="836"/>
      <c r="U886" s="836"/>
      <c r="V886" s="836"/>
      <c r="W886" s="836"/>
      <c r="X886" s="836"/>
      <c r="Y886" s="836"/>
      <c r="Z886" s="836"/>
      <c r="AA886" s="836"/>
      <c r="AB886" s="836"/>
      <c r="AC886" s="836"/>
      <c r="AD886" s="836"/>
      <c r="AE886" s="836"/>
    </row>
    <row r="887" spans="1:31" ht="15.75">
      <c r="A887" s="839"/>
      <c r="B887" s="835"/>
      <c r="C887" s="835"/>
      <c r="D887" s="835"/>
      <c r="E887" s="835"/>
      <c r="F887" s="835"/>
      <c r="G887" s="835"/>
      <c r="H887" s="835"/>
      <c r="I887" s="835"/>
      <c r="J887" s="835"/>
      <c r="K887" s="835"/>
      <c r="L887" s="903"/>
      <c r="M887" s="903"/>
      <c r="N887" s="836"/>
      <c r="O887" s="836"/>
      <c r="P887" s="836"/>
      <c r="Q887" s="836"/>
      <c r="R887" s="836"/>
      <c r="S887" s="836"/>
      <c r="T887" s="836"/>
      <c r="U887" s="836"/>
      <c r="V887" s="836"/>
      <c r="W887" s="836"/>
      <c r="X887" s="836"/>
      <c r="Y887" s="836"/>
      <c r="Z887" s="836"/>
      <c r="AA887" s="836"/>
      <c r="AB887" s="836"/>
      <c r="AC887" s="836"/>
      <c r="AD887" s="836"/>
      <c r="AE887" s="836"/>
    </row>
    <row r="888" spans="1:31" ht="15.75">
      <c r="A888" s="839"/>
      <c r="B888" s="835"/>
      <c r="C888" s="835"/>
      <c r="D888" s="835"/>
      <c r="E888" s="835"/>
      <c r="F888" s="835"/>
      <c r="G888" s="835"/>
      <c r="H888" s="835"/>
      <c r="I888" s="835"/>
      <c r="J888" s="835"/>
      <c r="K888" s="835"/>
      <c r="L888" s="903"/>
      <c r="M888" s="903"/>
      <c r="N888" s="836"/>
      <c r="O888" s="836"/>
      <c r="P888" s="836"/>
      <c r="Q888" s="836"/>
      <c r="R888" s="836"/>
      <c r="S888" s="836"/>
      <c r="T888" s="836"/>
      <c r="U888" s="836"/>
      <c r="V888" s="836"/>
      <c r="W888" s="836"/>
      <c r="X888" s="836"/>
      <c r="Y888" s="836"/>
      <c r="Z888" s="836"/>
      <c r="AA888" s="836"/>
      <c r="AB888" s="836"/>
      <c r="AC888" s="836"/>
      <c r="AD888" s="836"/>
      <c r="AE888" s="836"/>
    </row>
    <row r="889" spans="1:31" ht="15.75">
      <c r="A889" s="839"/>
      <c r="B889" s="835"/>
      <c r="C889" s="835"/>
      <c r="D889" s="835"/>
      <c r="E889" s="835"/>
      <c r="F889" s="835"/>
      <c r="G889" s="835"/>
      <c r="H889" s="835"/>
      <c r="I889" s="835"/>
      <c r="J889" s="835"/>
      <c r="K889" s="835"/>
      <c r="L889" s="903"/>
      <c r="M889" s="903"/>
      <c r="N889" s="836"/>
      <c r="O889" s="836"/>
      <c r="P889" s="836"/>
      <c r="Q889" s="836"/>
      <c r="R889" s="836"/>
      <c r="S889" s="836"/>
      <c r="T889" s="836"/>
      <c r="U889" s="836"/>
      <c r="V889" s="836"/>
      <c r="W889" s="836"/>
      <c r="X889" s="836"/>
      <c r="Y889" s="836"/>
      <c r="Z889" s="836"/>
      <c r="AA889" s="836"/>
      <c r="AB889" s="836"/>
      <c r="AC889" s="836"/>
      <c r="AD889" s="836"/>
      <c r="AE889" s="836"/>
    </row>
    <row r="890" spans="1:31" ht="15.75">
      <c r="A890" s="839"/>
      <c r="B890" s="835"/>
      <c r="C890" s="835"/>
      <c r="D890" s="835"/>
      <c r="E890" s="835"/>
      <c r="F890" s="835"/>
      <c r="G890" s="835"/>
      <c r="H890" s="835"/>
      <c r="I890" s="835"/>
      <c r="J890" s="835"/>
      <c r="K890" s="835"/>
      <c r="L890" s="903"/>
      <c r="M890" s="903"/>
      <c r="N890" s="836"/>
      <c r="O890" s="836"/>
      <c r="P890" s="836"/>
      <c r="Q890" s="836"/>
      <c r="R890" s="836"/>
      <c r="S890" s="836"/>
      <c r="T890" s="836"/>
      <c r="U890" s="836"/>
      <c r="V890" s="836"/>
      <c r="W890" s="836"/>
      <c r="X890" s="836"/>
      <c r="Y890" s="836"/>
      <c r="Z890" s="836"/>
      <c r="AA890" s="836"/>
      <c r="AB890" s="836"/>
      <c r="AC890" s="836"/>
      <c r="AD890" s="836"/>
      <c r="AE890" s="836"/>
    </row>
    <row r="891" spans="1:31" ht="15.75">
      <c r="A891" s="839"/>
      <c r="B891" s="835"/>
      <c r="C891" s="835"/>
      <c r="D891" s="835"/>
      <c r="E891" s="835"/>
      <c r="F891" s="835"/>
      <c r="G891" s="835"/>
      <c r="H891" s="835"/>
      <c r="I891" s="835"/>
      <c r="J891" s="835"/>
      <c r="K891" s="835"/>
      <c r="L891" s="903"/>
      <c r="M891" s="903"/>
      <c r="N891" s="836"/>
      <c r="O891" s="836"/>
      <c r="P891" s="836"/>
      <c r="Q891" s="836"/>
      <c r="R891" s="836"/>
      <c r="S891" s="836"/>
      <c r="T891" s="836"/>
      <c r="U891" s="836"/>
      <c r="V891" s="836"/>
      <c r="W891" s="836"/>
      <c r="X891" s="836"/>
      <c r="Y891" s="836"/>
      <c r="Z891" s="836"/>
      <c r="AA891" s="836"/>
      <c r="AB891" s="836"/>
      <c r="AC891" s="836"/>
      <c r="AD891" s="836"/>
      <c r="AE891" s="836"/>
    </row>
    <row r="892" spans="1:31" ht="15.75">
      <c r="A892" s="839"/>
      <c r="B892" s="835"/>
      <c r="C892" s="835"/>
      <c r="D892" s="835"/>
      <c r="E892" s="835"/>
      <c r="F892" s="835"/>
      <c r="G892" s="835"/>
      <c r="H892" s="835"/>
      <c r="I892" s="835"/>
      <c r="J892" s="835"/>
      <c r="K892" s="835"/>
      <c r="L892" s="903"/>
      <c r="M892" s="903"/>
      <c r="N892" s="836"/>
      <c r="O892" s="836"/>
      <c r="P892" s="836"/>
      <c r="Q892" s="836"/>
      <c r="R892" s="836"/>
      <c r="S892" s="836"/>
      <c r="T892" s="836"/>
      <c r="U892" s="836"/>
      <c r="V892" s="836"/>
      <c r="W892" s="836"/>
      <c r="X892" s="836"/>
      <c r="Y892" s="836"/>
      <c r="Z892" s="836"/>
      <c r="AA892" s="836"/>
      <c r="AB892" s="836"/>
      <c r="AC892" s="836"/>
      <c r="AD892" s="836"/>
      <c r="AE892" s="836"/>
    </row>
    <row r="893" spans="1:31" ht="15.75">
      <c r="A893" s="839"/>
      <c r="B893" s="835"/>
      <c r="C893" s="835"/>
      <c r="D893" s="835"/>
      <c r="E893" s="835"/>
      <c r="F893" s="835"/>
      <c r="G893" s="835"/>
      <c r="H893" s="835"/>
      <c r="I893" s="835"/>
      <c r="J893" s="835"/>
      <c r="K893" s="835"/>
      <c r="L893" s="903"/>
      <c r="M893" s="903"/>
      <c r="N893" s="836"/>
      <c r="O893" s="836"/>
      <c r="P893" s="836"/>
      <c r="Q893" s="836"/>
      <c r="R893" s="836"/>
      <c r="S893" s="836"/>
      <c r="T893" s="836"/>
      <c r="U893" s="836"/>
      <c r="V893" s="836"/>
      <c r="W893" s="836"/>
      <c r="X893" s="836"/>
      <c r="Y893" s="836"/>
      <c r="Z893" s="836"/>
      <c r="AA893" s="836"/>
      <c r="AB893" s="836"/>
      <c r="AC893" s="836"/>
      <c r="AD893" s="836"/>
      <c r="AE893" s="836"/>
    </row>
    <row r="894" spans="1:31" ht="15.75">
      <c r="A894" s="839"/>
      <c r="B894" s="835"/>
      <c r="C894" s="835"/>
      <c r="D894" s="835"/>
      <c r="E894" s="835"/>
      <c r="F894" s="835"/>
      <c r="G894" s="835"/>
      <c r="H894" s="835"/>
      <c r="I894" s="835"/>
      <c r="J894" s="835"/>
      <c r="K894" s="835"/>
      <c r="L894" s="903"/>
      <c r="M894" s="903"/>
      <c r="N894" s="836"/>
      <c r="O894" s="836"/>
      <c r="P894" s="836"/>
      <c r="Q894" s="836"/>
      <c r="R894" s="836"/>
      <c r="S894" s="836"/>
      <c r="T894" s="836"/>
      <c r="U894" s="836"/>
      <c r="V894" s="836"/>
      <c r="W894" s="836"/>
      <c r="X894" s="836"/>
      <c r="Y894" s="836"/>
      <c r="Z894" s="836"/>
      <c r="AA894" s="836"/>
      <c r="AB894" s="836"/>
      <c r="AC894" s="836"/>
      <c r="AD894" s="836"/>
      <c r="AE894" s="836"/>
    </row>
    <row r="895" spans="1:31" ht="15.75">
      <c r="A895" s="839"/>
      <c r="B895" s="835"/>
      <c r="C895" s="835"/>
      <c r="D895" s="835"/>
      <c r="E895" s="835"/>
      <c r="F895" s="835"/>
      <c r="G895" s="835"/>
      <c r="H895" s="835"/>
      <c r="I895" s="835"/>
      <c r="J895" s="835"/>
      <c r="K895" s="835"/>
      <c r="L895" s="903"/>
      <c r="M895" s="903"/>
      <c r="N895" s="836"/>
      <c r="O895" s="836"/>
      <c r="P895" s="836"/>
      <c r="Q895" s="836"/>
      <c r="R895" s="836"/>
      <c r="S895" s="836"/>
      <c r="T895" s="836"/>
      <c r="U895" s="836"/>
      <c r="V895" s="836"/>
      <c r="W895" s="836"/>
      <c r="X895" s="836"/>
      <c r="Y895" s="836"/>
      <c r="Z895" s="836"/>
      <c r="AA895" s="836"/>
      <c r="AB895" s="836"/>
      <c r="AC895" s="836"/>
      <c r="AD895" s="836"/>
      <c r="AE895" s="836"/>
    </row>
    <row r="896" spans="1:31" ht="15.75">
      <c r="A896" s="839"/>
      <c r="B896" s="835"/>
      <c r="C896" s="835"/>
      <c r="D896" s="835"/>
      <c r="E896" s="835"/>
      <c r="F896" s="835"/>
      <c r="G896" s="835"/>
      <c r="H896" s="835"/>
      <c r="I896" s="835"/>
      <c r="J896" s="835"/>
      <c r="K896" s="835"/>
      <c r="L896" s="903"/>
      <c r="M896" s="903"/>
      <c r="N896" s="836"/>
      <c r="O896" s="836"/>
      <c r="P896" s="836"/>
      <c r="Q896" s="836"/>
      <c r="R896" s="836"/>
      <c r="S896" s="836"/>
      <c r="T896" s="836"/>
      <c r="U896" s="836"/>
      <c r="V896" s="836"/>
      <c r="W896" s="836"/>
      <c r="X896" s="836"/>
      <c r="Y896" s="836"/>
      <c r="Z896" s="836"/>
      <c r="AA896" s="836"/>
      <c r="AB896" s="836"/>
      <c r="AC896" s="836"/>
      <c r="AD896" s="836"/>
      <c r="AE896" s="836"/>
    </row>
    <row r="897" spans="1:31" ht="15.75">
      <c r="A897" s="839"/>
      <c r="B897" s="835"/>
      <c r="C897" s="835"/>
      <c r="D897" s="835"/>
      <c r="E897" s="835"/>
      <c r="F897" s="835"/>
      <c r="G897" s="835"/>
      <c r="H897" s="835"/>
      <c r="I897" s="835"/>
      <c r="J897" s="835"/>
      <c r="K897" s="835"/>
      <c r="L897" s="903"/>
      <c r="M897" s="903"/>
      <c r="N897" s="836"/>
      <c r="O897" s="836"/>
      <c r="P897" s="836"/>
      <c r="Q897" s="836"/>
      <c r="R897" s="836"/>
      <c r="S897" s="836"/>
      <c r="T897" s="836"/>
      <c r="U897" s="836"/>
      <c r="V897" s="836"/>
      <c r="W897" s="836"/>
      <c r="X897" s="836"/>
      <c r="Y897" s="836"/>
      <c r="Z897" s="836"/>
      <c r="AA897" s="836"/>
      <c r="AB897" s="836"/>
      <c r="AC897" s="836"/>
      <c r="AD897" s="836"/>
      <c r="AE897" s="836"/>
    </row>
    <row r="898" spans="1:31" ht="15.75">
      <c r="A898" s="839"/>
      <c r="B898" s="835"/>
      <c r="C898" s="835"/>
      <c r="D898" s="835"/>
      <c r="E898" s="835"/>
      <c r="F898" s="835"/>
      <c r="G898" s="835"/>
      <c r="H898" s="835"/>
      <c r="I898" s="835"/>
      <c r="J898" s="835"/>
      <c r="K898" s="835"/>
      <c r="L898" s="903"/>
      <c r="M898" s="903"/>
      <c r="N898" s="836"/>
      <c r="O898" s="836"/>
      <c r="P898" s="836"/>
      <c r="Q898" s="836"/>
      <c r="R898" s="836"/>
      <c r="S898" s="836"/>
      <c r="T898" s="836"/>
      <c r="U898" s="836"/>
      <c r="V898" s="836"/>
      <c r="W898" s="836"/>
      <c r="X898" s="836"/>
      <c r="Y898" s="836"/>
      <c r="Z898" s="836"/>
      <c r="AA898" s="836"/>
      <c r="AB898" s="836"/>
      <c r="AC898" s="836"/>
      <c r="AD898" s="836"/>
      <c r="AE898" s="836"/>
    </row>
    <row r="899" spans="1:31" ht="15.75">
      <c r="A899" s="839"/>
      <c r="B899" s="835"/>
      <c r="C899" s="835"/>
      <c r="D899" s="835"/>
      <c r="E899" s="835"/>
      <c r="F899" s="835"/>
      <c r="G899" s="835"/>
      <c r="H899" s="835"/>
      <c r="I899" s="835"/>
      <c r="J899" s="835"/>
      <c r="K899" s="835"/>
      <c r="L899" s="903"/>
      <c r="M899" s="903"/>
      <c r="N899" s="836"/>
      <c r="O899" s="836"/>
      <c r="P899" s="836"/>
      <c r="Q899" s="836"/>
      <c r="R899" s="836"/>
      <c r="S899" s="836"/>
      <c r="T899" s="836"/>
      <c r="U899" s="836"/>
      <c r="V899" s="836"/>
      <c r="W899" s="836"/>
      <c r="X899" s="836"/>
      <c r="Y899" s="836"/>
      <c r="Z899" s="836"/>
      <c r="AA899" s="836"/>
      <c r="AB899" s="836"/>
      <c r="AC899" s="836"/>
      <c r="AD899" s="836"/>
      <c r="AE899" s="836"/>
    </row>
    <row r="900" spans="1:31" ht="15.75">
      <c r="A900" s="839"/>
      <c r="B900" s="835"/>
      <c r="C900" s="835"/>
      <c r="D900" s="835"/>
      <c r="E900" s="835"/>
      <c r="F900" s="835"/>
      <c r="G900" s="835"/>
      <c r="H900" s="835"/>
      <c r="I900" s="835"/>
      <c r="J900" s="835"/>
      <c r="K900" s="835"/>
      <c r="L900" s="903"/>
      <c r="M900" s="903"/>
      <c r="N900" s="836"/>
      <c r="O900" s="836"/>
      <c r="P900" s="836"/>
      <c r="Q900" s="836"/>
      <c r="R900" s="836"/>
      <c r="S900" s="836"/>
      <c r="T900" s="836"/>
      <c r="U900" s="836"/>
      <c r="V900" s="836"/>
      <c r="W900" s="836"/>
      <c r="X900" s="836"/>
      <c r="Y900" s="836"/>
      <c r="Z900" s="836"/>
      <c r="AA900" s="836"/>
      <c r="AB900" s="836"/>
      <c r="AC900" s="836"/>
      <c r="AD900" s="836"/>
      <c r="AE900" s="836"/>
    </row>
    <row r="901" spans="1:31" ht="15.75">
      <c r="A901" s="839"/>
      <c r="B901" s="835"/>
      <c r="C901" s="835"/>
      <c r="D901" s="835"/>
      <c r="E901" s="835"/>
      <c r="F901" s="835"/>
      <c r="G901" s="835"/>
      <c r="H901" s="835"/>
      <c r="I901" s="835"/>
      <c r="J901" s="835"/>
      <c r="K901" s="835"/>
      <c r="L901" s="903"/>
      <c r="M901" s="903"/>
      <c r="N901" s="836"/>
      <c r="O901" s="836"/>
      <c r="P901" s="836"/>
      <c r="Q901" s="836"/>
      <c r="R901" s="836"/>
      <c r="S901" s="836"/>
      <c r="T901" s="836"/>
      <c r="U901" s="836"/>
      <c r="V901" s="836"/>
      <c r="W901" s="836"/>
      <c r="X901" s="836"/>
      <c r="Y901" s="836"/>
      <c r="Z901" s="836"/>
      <c r="AA901" s="836"/>
      <c r="AB901" s="836"/>
      <c r="AC901" s="836"/>
      <c r="AD901" s="836"/>
      <c r="AE901" s="836"/>
    </row>
    <row r="902" spans="1:31" ht="15.75">
      <c r="A902" s="839"/>
      <c r="B902" s="835"/>
      <c r="C902" s="835"/>
      <c r="D902" s="835"/>
      <c r="E902" s="835"/>
      <c r="F902" s="835"/>
      <c r="G902" s="835"/>
      <c r="H902" s="835"/>
      <c r="I902" s="835"/>
      <c r="J902" s="835"/>
      <c r="K902" s="835"/>
      <c r="L902" s="903"/>
      <c r="M902" s="903"/>
      <c r="N902" s="836"/>
      <c r="O902" s="836"/>
      <c r="P902" s="836"/>
      <c r="Q902" s="836"/>
      <c r="R902" s="836"/>
      <c r="S902" s="836"/>
      <c r="T902" s="836"/>
      <c r="U902" s="836"/>
      <c r="V902" s="836"/>
      <c r="W902" s="836"/>
      <c r="X902" s="836"/>
      <c r="Y902" s="836"/>
      <c r="Z902" s="836"/>
      <c r="AA902" s="836"/>
      <c r="AB902" s="836"/>
      <c r="AC902" s="836"/>
      <c r="AD902" s="836"/>
      <c r="AE902" s="836"/>
    </row>
    <row r="903" spans="1:31" ht="15.75">
      <c r="A903" s="839"/>
      <c r="B903" s="835"/>
      <c r="C903" s="835"/>
      <c r="D903" s="835"/>
      <c r="E903" s="835"/>
      <c r="F903" s="835"/>
      <c r="G903" s="835"/>
      <c r="H903" s="835"/>
      <c r="I903" s="835"/>
      <c r="J903" s="835"/>
      <c r="K903" s="835"/>
      <c r="L903" s="903"/>
      <c r="M903" s="903"/>
      <c r="N903" s="836"/>
      <c r="O903" s="836"/>
      <c r="P903" s="836"/>
      <c r="Q903" s="836"/>
      <c r="R903" s="836"/>
      <c r="S903" s="836"/>
      <c r="T903" s="836"/>
      <c r="U903" s="836"/>
      <c r="V903" s="836"/>
      <c r="W903" s="836"/>
      <c r="X903" s="836"/>
      <c r="Y903" s="836"/>
      <c r="Z903" s="836"/>
      <c r="AA903" s="836"/>
      <c r="AB903" s="836"/>
      <c r="AC903" s="836"/>
      <c r="AD903" s="836"/>
      <c r="AE903" s="836"/>
    </row>
    <row r="904" spans="1:31" ht="15.75">
      <c r="A904" s="839"/>
      <c r="B904" s="835"/>
      <c r="C904" s="835"/>
      <c r="D904" s="835"/>
      <c r="E904" s="835"/>
      <c r="F904" s="835"/>
      <c r="G904" s="835"/>
      <c r="H904" s="835"/>
      <c r="I904" s="835"/>
      <c r="J904" s="835"/>
      <c r="K904" s="835"/>
      <c r="L904" s="903"/>
      <c r="M904" s="903"/>
      <c r="N904" s="836"/>
      <c r="O904" s="836"/>
      <c r="P904" s="836"/>
      <c r="Q904" s="836"/>
      <c r="R904" s="836"/>
      <c r="S904" s="836"/>
      <c r="T904" s="836"/>
      <c r="U904" s="836"/>
      <c r="V904" s="836"/>
      <c r="W904" s="836"/>
      <c r="X904" s="836"/>
      <c r="Y904" s="836"/>
      <c r="Z904" s="836"/>
      <c r="AA904" s="836"/>
      <c r="AB904" s="836"/>
      <c r="AC904" s="836"/>
      <c r="AD904" s="836"/>
      <c r="AE904" s="836"/>
    </row>
    <row r="905" spans="1:31" ht="15.75">
      <c r="A905" s="839"/>
      <c r="B905" s="835"/>
      <c r="C905" s="835"/>
      <c r="D905" s="835"/>
      <c r="E905" s="835"/>
      <c r="F905" s="835"/>
      <c r="G905" s="835"/>
      <c r="H905" s="835"/>
      <c r="I905" s="835"/>
      <c r="J905" s="835"/>
      <c r="K905" s="835"/>
      <c r="L905" s="903"/>
      <c r="M905" s="903"/>
      <c r="N905" s="836"/>
      <c r="O905" s="836"/>
      <c r="P905" s="836"/>
      <c r="Q905" s="836"/>
      <c r="R905" s="836"/>
      <c r="S905" s="836"/>
      <c r="T905" s="836"/>
      <c r="U905" s="836"/>
      <c r="V905" s="836"/>
      <c r="W905" s="836"/>
      <c r="X905" s="836"/>
      <c r="Y905" s="836"/>
      <c r="Z905" s="836"/>
      <c r="AA905" s="836"/>
      <c r="AB905" s="836"/>
      <c r="AC905" s="836"/>
      <c r="AD905" s="836"/>
      <c r="AE905" s="836"/>
    </row>
    <row r="906" spans="1:31" ht="15.75">
      <c r="A906" s="839"/>
      <c r="B906" s="835"/>
      <c r="C906" s="835"/>
      <c r="D906" s="835"/>
      <c r="E906" s="835"/>
      <c r="F906" s="835"/>
      <c r="G906" s="835"/>
      <c r="H906" s="835"/>
      <c r="I906" s="835"/>
      <c r="J906" s="835"/>
      <c r="K906" s="835"/>
      <c r="L906" s="903"/>
      <c r="M906" s="903"/>
      <c r="N906" s="836"/>
      <c r="O906" s="836"/>
      <c r="P906" s="836"/>
      <c r="Q906" s="836"/>
      <c r="R906" s="836"/>
      <c r="S906" s="836"/>
      <c r="T906" s="836"/>
      <c r="U906" s="836"/>
      <c r="V906" s="836"/>
      <c r="W906" s="836"/>
      <c r="X906" s="836"/>
      <c r="Y906" s="836"/>
      <c r="Z906" s="836"/>
      <c r="AA906" s="836"/>
      <c r="AB906" s="836"/>
      <c r="AC906" s="836"/>
      <c r="AD906" s="836"/>
      <c r="AE906" s="836"/>
    </row>
    <row r="907" spans="1:31" ht="15.75">
      <c r="A907" s="839"/>
      <c r="B907" s="835"/>
      <c r="C907" s="835"/>
      <c r="D907" s="835"/>
      <c r="E907" s="835"/>
      <c r="F907" s="835"/>
      <c r="G907" s="835"/>
      <c r="H907" s="835"/>
      <c r="I907" s="835"/>
      <c r="J907" s="835"/>
      <c r="K907" s="835"/>
      <c r="L907" s="903"/>
      <c r="M907" s="903"/>
      <c r="N907" s="836"/>
      <c r="O907" s="836"/>
      <c r="P907" s="836"/>
      <c r="Q907" s="836"/>
      <c r="R907" s="836"/>
      <c r="S907" s="836"/>
      <c r="T907" s="836"/>
      <c r="U907" s="836"/>
      <c r="V907" s="836"/>
      <c r="W907" s="836"/>
      <c r="X907" s="836"/>
      <c r="Y907" s="836"/>
      <c r="Z907" s="836"/>
      <c r="AA907" s="836"/>
      <c r="AB907" s="836"/>
      <c r="AC907" s="836"/>
      <c r="AD907" s="836"/>
      <c r="AE907" s="836"/>
    </row>
    <row r="908" spans="1:31" ht="15.75">
      <c r="A908" s="839"/>
      <c r="B908" s="835"/>
      <c r="C908" s="835"/>
      <c r="D908" s="835"/>
      <c r="E908" s="835"/>
      <c r="F908" s="835"/>
      <c r="G908" s="835"/>
      <c r="H908" s="835"/>
      <c r="I908" s="835"/>
      <c r="J908" s="835"/>
      <c r="K908" s="835"/>
      <c r="L908" s="903"/>
      <c r="M908" s="903"/>
      <c r="N908" s="836"/>
      <c r="O908" s="836"/>
      <c r="P908" s="836"/>
      <c r="Q908" s="836"/>
      <c r="R908" s="836"/>
      <c r="S908" s="836"/>
      <c r="T908" s="836"/>
      <c r="U908" s="836"/>
      <c r="V908" s="836"/>
      <c r="W908" s="836"/>
      <c r="X908" s="836"/>
      <c r="Y908" s="836"/>
      <c r="Z908" s="836"/>
      <c r="AA908" s="836"/>
      <c r="AB908" s="836"/>
      <c r="AC908" s="836"/>
      <c r="AD908" s="836"/>
      <c r="AE908" s="836"/>
    </row>
    <row r="909" spans="1:31" ht="15.75">
      <c r="A909" s="839"/>
      <c r="B909" s="835"/>
      <c r="C909" s="835"/>
      <c r="D909" s="835"/>
      <c r="E909" s="835"/>
      <c r="F909" s="835"/>
      <c r="G909" s="835"/>
      <c r="H909" s="835"/>
      <c r="I909" s="835"/>
      <c r="J909" s="835"/>
      <c r="K909" s="835"/>
      <c r="L909" s="903"/>
      <c r="M909" s="903"/>
      <c r="N909" s="836"/>
      <c r="O909" s="836"/>
      <c r="P909" s="836"/>
      <c r="Q909" s="836"/>
      <c r="R909" s="836"/>
      <c r="S909" s="836"/>
      <c r="T909" s="836"/>
      <c r="U909" s="836"/>
      <c r="V909" s="836"/>
      <c r="W909" s="836"/>
      <c r="X909" s="836"/>
      <c r="Y909" s="836"/>
      <c r="Z909" s="836"/>
      <c r="AA909" s="836"/>
      <c r="AB909" s="836"/>
      <c r="AC909" s="836"/>
      <c r="AD909" s="836"/>
      <c r="AE909" s="836"/>
    </row>
    <row r="910" spans="1:31" ht="15.75">
      <c r="A910" s="839"/>
      <c r="B910" s="835"/>
      <c r="C910" s="835"/>
      <c r="D910" s="835"/>
      <c r="E910" s="835"/>
      <c r="F910" s="835"/>
      <c r="G910" s="835"/>
      <c r="H910" s="835"/>
      <c r="I910" s="835"/>
      <c r="J910" s="835"/>
      <c r="K910" s="835"/>
      <c r="L910" s="903"/>
      <c r="M910" s="903"/>
      <c r="N910" s="836"/>
      <c r="O910" s="836"/>
      <c r="P910" s="836"/>
      <c r="Q910" s="836"/>
      <c r="R910" s="836"/>
      <c r="S910" s="836"/>
      <c r="T910" s="836"/>
      <c r="U910" s="836"/>
      <c r="V910" s="836"/>
      <c r="W910" s="836"/>
      <c r="X910" s="836"/>
      <c r="Y910" s="836"/>
      <c r="Z910" s="836"/>
      <c r="AA910" s="836"/>
      <c r="AB910" s="836"/>
      <c r="AC910" s="836"/>
      <c r="AD910" s="836"/>
      <c r="AE910" s="836"/>
    </row>
    <row r="911" spans="1:31" ht="15.75">
      <c r="A911" s="839"/>
      <c r="B911" s="835"/>
      <c r="C911" s="835"/>
      <c r="D911" s="835"/>
      <c r="E911" s="835"/>
      <c r="F911" s="835"/>
      <c r="G911" s="835"/>
      <c r="H911" s="835"/>
      <c r="I911" s="835"/>
      <c r="J911" s="835"/>
      <c r="K911" s="835"/>
      <c r="L911" s="903"/>
      <c r="M911" s="903"/>
      <c r="N911" s="836"/>
      <c r="O911" s="836"/>
      <c r="P911" s="836"/>
      <c r="Q911" s="836"/>
      <c r="R911" s="836"/>
      <c r="S911" s="836"/>
      <c r="T911" s="836"/>
      <c r="U911" s="836"/>
      <c r="V911" s="836"/>
      <c r="W911" s="836"/>
      <c r="X911" s="836"/>
      <c r="Y911" s="836"/>
      <c r="Z911" s="836"/>
      <c r="AA911" s="836"/>
      <c r="AB911" s="836"/>
      <c r="AC911" s="836"/>
      <c r="AD911" s="836"/>
      <c r="AE911" s="836"/>
    </row>
    <row r="912" spans="1:31" ht="15.75">
      <c r="A912" s="839"/>
      <c r="B912" s="835"/>
      <c r="C912" s="835"/>
      <c r="D912" s="835"/>
      <c r="E912" s="835"/>
      <c r="F912" s="835"/>
      <c r="G912" s="835"/>
      <c r="H912" s="835"/>
      <c r="I912" s="835"/>
      <c r="J912" s="835"/>
      <c r="K912" s="835"/>
      <c r="L912" s="903"/>
      <c r="M912" s="903"/>
      <c r="N912" s="836"/>
      <c r="O912" s="836"/>
      <c r="P912" s="836"/>
      <c r="Q912" s="836"/>
      <c r="R912" s="836"/>
      <c r="S912" s="836"/>
      <c r="T912" s="836"/>
      <c r="U912" s="836"/>
      <c r="V912" s="836"/>
      <c r="W912" s="836"/>
      <c r="X912" s="836"/>
      <c r="Y912" s="836"/>
      <c r="Z912" s="836"/>
      <c r="AA912" s="836"/>
      <c r="AB912" s="836"/>
      <c r="AC912" s="836"/>
      <c r="AD912" s="836"/>
      <c r="AE912" s="836"/>
    </row>
    <row r="913" spans="1:31" ht="15.75">
      <c r="A913" s="839"/>
      <c r="B913" s="835"/>
      <c r="C913" s="835"/>
      <c r="D913" s="835"/>
      <c r="E913" s="835"/>
      <c r="F913" s="835"/>
      <c r="G913" s="835"/>
      <c r="H913" s="835"/>
      <c r="I913" s="835"/>
      <c r="J913" s="835"/>
      <c r="K913" s="835"/>
      <c r="L913" s="903"/>
      <c r="M913" s="903"/>
      <c r="N913" s="836"/>
      <c r="O913" s="836"/>
      <c r="P913" s="836"/>
      <c r="Q913" s="836"/>
      <c r="R913" s="836"/>
      <c r="S913" s="836"/>
      <c r="T913" s="836"/>
      <c r="U913" s="836"/>
      <c r="V913" s="836"/>
      <c r="W913" s="836"/>
      <c r="X913" s="836"/>
      <c r="Y913" s="836"/>
      <c r="Z913" s="836"/>
      <c r="AA913" s="836"/>
      <c r="AB913" s="836"/>
      <c r="AC913" s="836"/>
      <c r="AD913" s="836"/>
      <c r="AE913" s="836"/>
    </row>
    <row r="914" spans="1:31" ht="15.75">
      <c r="A914" s="839"/>
      <c r="B914" s="835"/>
      <c r="C914" s="835"/>
      <c r="D914" s="835"/>
      <c r="E914" s="835"/>
      <c r="F914" s="835"/>
      <c r="G914" s="835"/>
      <c r="H914" s="835"/>
      <c r="I914" s="835"/>
      <c r="J914" s="835"/>
      <c r="K914" s="835"/>
      <c r="L914" s="903"/>
      <c r="M914" s="903"/>
      <c r="N914" s="836"/>
      <c r="O914" s="836"/>
      <c r="P914" s="836"/>
      <c r="Q914" s="836"/>
      <c r="R914" s="836"/>
      <c r="S914" s="836"/>
      <c r="T914" s="836"/>
      <c r="U914" s="836"/>
      <c r="V914" s="836"/>
      <c r="W914" s="836"/>
      <c r="X914" s="836"/>
      <c r="Y914" s="836"/>
      <c r="Z914" s="836"/>
      <c r="AA914" s="836"/>
      <c r="AB914" s="836"/>
      <c r="AC914" s="836"/>
      <c r="AD914" s="836"/>
      <c r="AE914" s="836"/>
    </row>
    <row r="915" spans="1:31" ht="15.75">
      <c r="A915" s="839"/>
      <c r="B915" s="835"/>
      <c r="C915" s="835"/>
      <c r="D915" s="835"/>
      <c r="E915" s="835"/>
      <c r="F915" s="835"/>
      <c r="G915" s="835"/>
      <c r="H915" s="835"/>
      <c r="I915" s="835"/>
      <c r="J915" s="835"/>
      <c r="K915" s="835"/>
      <c r="L915" s="903"/>
      <c r="M915" s="903"/>
      <c r="N915" s="836"/>
      <c r="O915" s="836"/>
      <c r="P915" s="836"/>
      <c r="Q915" s="836"/>
      <c r="R915" s="836"/>
      <c r="S915" s="836"/>
      <c r="T915" s="836"/>
      <c r="U915" s="836"/>
      <c r="V915" s="836"/>
      <c r="W915" s="836"/>
      <c r="X915" s="836"/>
      <c r="Y915" s="836"/>
      <c r="Z915" s="836"/>
      <c r="AA915" s="836"/>
      <c r="AB915" s="836"/>
      <c r="AC915" s="836"/>
      <c r="AD915" s="836"/>
      <c r="AE915" s="836"/>
    </row>
    <row r="916" spans="1:31" ht="15.75">
      <c r="A916" s="839"/>
      <c r="B916" s="835"/>
      <c r="C916" s="835"/>
      <c r="D916" s="835"/>
      <c r="E916" s="835"/>
      <c r="F916" s="835"/>
      <c r="G916" s="835"/>
      <c r="H916" s="835"/>
      <c r="I916" s="835"/>
      <c r="J916" s="835"/>
      <c r="K916" s="835"/>
      <c r="L916" s="903"/>
      <c r="M916" s="903"/>
      <c r="N916" s="836"/>
      <c r="O916" s="836"/>
      <c r="P916" s="836"/>
      <c r="Q916" s="836"/>
      <c r="R916" s="836"/>
      <c r="S916" s="836"/>
      <c r="T916" s="836"/>
      <c r="U916" s="836"/>
      <c r="V916" s="836"/>
      <c r="W916" s="836"/>
      <c r="X916" s="836"/>
      <c r="Y916" s="836"/>
      <c r="Z916" s="836"/>
      <c r="AA916" s="836"/>
      <c r="AB916" s="836"/>
      <c r="AC916" s="836"/>
      <c r="AD916" s="836"/>
      <c r="AE916" s="836"/>
    </row>
    <row r="917" spans="1:31" ht="15.75">
      <c r="A917" s="839"/>
      <c r="B917" s="835"/>
      <c r="C917" s="835"/>
      <c r="D917" s="835"/>
      <c r="E917" s="835"/>
      <c r="F917" s="835"/>
      <c r="G917" s="835"/>
      <c r="H917" s="835"/>
      <c r="I917" s="835"/>
      <c r="J917" s="835"/>
      <c r="K917" s="835"/>
      <c r="L917" s="903"/>
      <c r="M917" s="903"/>
      <c r="N917" s="836"/>
      <c r="O917" s="836"/>
      <c r="P917" s="836"/>
      <c r="Q917" s="836"/>
      <c r="R917" s="836"/>
      <c r="S917" s="836"/>
      <c r="T917" s="836"/>
      <c r="U917" s="836"/>
      <c r="V917" s="836"/>
      <c r="W917" s="836"/>
      <c r="X917" s="836"/>
      <c r="Y917" s="836"/>
      <c r="Z917" s="836"/>
      <c r="AA917" s="836"/>
      <c r="AB917" s="836"/>
      <c r="AC917" s="836"/>
      <c r="AD917" s="836"/>
      <c r="AE917" s="836"/>
    </row>
    <row r="918" spans="1:31" ht="15.75">
      <c r="A918" s="839"/>
      <c r="B918" s="835"/>
      <c r="C918" s="835"/>
      <c r="D918" s="835"/>
      <c r="E918" s="835"/>
      <c r="F918" s="835"/>
      <c r="G918" s="835"/>
      <c r="H918" s="835"/>
      <c r="I918" s="835"/>
      <c r="J918" s="835"/>
      <c r="K918" s="835"/>
      <c r="L918" s="903"/>
      <c r="M918" s="903"/>
      <c r="N918" s="836"/>
      <c r="O918" s="836"/>
      <c r="P918" s="836"/>
      <c r="Q918" s="836"/>
      <c r="R918" s="836"/>
      <c r="S918" s="836"/>
      <c r="T918" s="836"/>
      <c r="U918" s="836"/>
      <c r="V918" s="836"/>
      <c r="W918" s="836"/>
      <c r="X918" s="836"/>
      <c r="Y918" s="836"/>
      <c r="Z918" s="836"/>
      <c r="AA918" s="836"/>
      <c r="AB918" s="836"/>
      <c r="AC918" s="836"/>
      <c r="AD918" s="836"/>
      <c r="AE918" s="836"/>
    </row>
    <row r="919" spans="1:31" ht="15.75">
      <c r="A919" s="839"/>
      <c r="B919" s="835"/>
      <c r="C919" s="835"/>
      <c r="D919" s="835"/>
      <c r="E919" s="835"/>
      <c r="F919" s="835"/>
      <c r="G919" s="835"/>
      <c r="H919" s="835"/>
      <c r="I919" s="835"/>
      <c r="J919" s="835"/>
      <c r="K919" s="835"/>
      <c r="L919" s="903"/>
      <c r="M919" s="903"/>
      <c r="N919" s="836"/>
      <c r="O919" s="836"/>
      <c r="P919" s="836"/>
      <c r="Q919" s="836"/>
      <c r="R919" s="836"/>
      <c r="S919" s="836"/>
      <c r="T919" s="836"/>
      <c r="U919" s="836"/>
      <c r="V919" s="836"/>
      <c r="W919" s="836"/>
      <c r="X919" s="836"/>
      <c r="Y919" s="836"/>
      <c r="Z919" s="836"/>
      <c r="AA919" s="836"/>
      <c r="AB919" s="836"/>
      <c r="AC919" s="836"/>
      <c r="AD919" s="836"/>
      <c r="AE919" s="836"/>
    </row>
    <row r="920" spans="1:31" ht="15.75">
      <c r="A920" s="839"/>
      <c r="B920" s="835"/>
      <c r="C920" s="835"/>
      <c r="D920" s="835"/>
      <c r="E920" s="835"/>
      <c r="F920" s="835"/>
      <c r="G920" s="835"/>
      <c r="H920" s="835"/>
      <c r="I920" s="835"/>
      <c r="J920" s="835"/>
      <c r="K920" s="835"/>
      <c r="L920" s="903"/>
      <c r="M920" s="903"/>
      <c r="N920" s="836"/>
      <c r="O920" s="836"/>
      <c r="P920" s="836"/>
      <c r="Q920" s="836"/>
      <c r="R920" s="836"/>
      <c r="S920" s="836"/>
      <c r="T920" s="836"/>
      <c r="U920" s="836"/>
      <c r="V920" s="836"/>
      <c r="W920" s="836"/>
      <c r="X920" s="836"/>
      <c r="Y920" s="836"/>
      <c r="Z920" s="836"/>
      <c r="AA920" s="836"/>
      <c r="AB920" s="836"/>
      <c r="AC920" s="836"/>
      <c r="AD920" s="836"/>
      <c r="AE920" s="836"/>
    </row>
    <row r="921" spans="1:31" ht="15.75">
      <c r="A921" s="839"/>
      <c r="B921" s="835"/>
      <c r="C921" s="835"/>
      <c r="D921" s="835"/>
      <c r="E921" s="835"/>
      <c r="F921" s="835"/>
      <c r="G921" s="835"/>
      <c r="H921" s="835"/>
      <c r="I921" s="835"/>
      <c r="J921" s="835"/>
      <c r="K921" s="835"/>
      <c r="L921" s="903"/>
      <c r="M921" s="903"/>
      <c r="N921" s="836"/>
      <c r="O921" s="836"/>
      <c r="P921" s="836"/>
      <c r="Q921" s="836"/>
      <c r="R921" s="836"/>
      <c r="S921" s="836"/>
      <c r="T921" s="836"/>
      <c r="U921" s="836"/>
      <c r="V921" s="836"/>
      <c r="W921" s="836"/>
      <c r="X921" s="836"/>
      <c r="Y921" s="836"/>
      <c r="Z921" s="836"/>
      <c r="AA921" s="836"/>
      <c r="AB921" s="836"/>
      <c r="AC921" s="836"/>
      <c r="AD921" s="836"/>
      <c r="AE921" s="836"/>
    </row>
    <row r="922" spans="1:31" ht="15.75">
      <c r="A922" s="839"/>
      <c r="B922" s="835"/>
      <c r="C922" s="835"/>
      <c r="D922" s="835"/>
      <c r="E922" s="835"/>
      <c r="F922" s="835"/>
      <c r="G922" s="835"/>
      <c r="H922" s="835"/>
      <c r="I922" s="835"/>
      <c r="J922" s="835"/>
      <c r="K922" s="835"/>
      <c r="L922" s="903"/>
      <c r="M922" s="903"/>
      <c r="N922" s="836"/>
      <c r="O922" s="836"/>
      <c r="P922" s="836"/>
      <c r="Q922" s="836"/>
      <c r="R922" s="836"/>
      <c r="S922" s="836"/>
      <c r="T922" s="836"/>
      <c r="U922" s="836"/>
      <c r="V922" s="836"/>
      <c r="W922" s="836"/>
      <c r="X922" s="836"/>
      <c r="Y922" s="836"/>
      <c r="Z922" s="836"/>
      <c r="AA922" s="836"/>
      <c r="AB922" s="836"/>
      <c r="AC922" s="836"/>
      <c r="AD922" s="836"/>
      <c r="AE922" s="836"/>
    </row>
    <row r="923" spans="1:31" ht="15.75">
      <c r="A923" s="839"/>
      <c r="B923" s="835"/>
      <c r="C923" s="835"/>
      <c r="D923" s="835"/>
      <c r="E923" s="835"/>
      <c r="F923" s="835"/>
      <c r="G923" s="835"/>
      <c r="H923" s="835"/>
      <c r="I923" s="835"/>
      <c r="J923" s="835"/>
      <c r="K923" s="835"/>
      <c r="L923" s="903"/>
      <c r="M923" s="903"/>
      <c r="N923" s="836"/>
      <c r="O923" s="836"/>
      <c r="P923" s="836"/>
      <c r="Q923" s="836"/>
      <c r="R923" s="836"/>
      <c r="S923" s="836"/>
      <c r="T923" s="836"/>
      <c r="U923" s="836"/>
      <c r="V923" s="836"/>
      <c r="W923" s="836"/>
      <c r="X923" s="836"/>
      <c r="Y923" s="836"/>
      <c r="Z923" s="836"/>
      <c r="AA923" s="836"/>
      <c r="AB923" s="836"/>
      <c r="AC923" s="836"/>
      <c r="AD923" s="836"/>
      <c r="AE923" s="836"/>
    </row>
    <row r="924" spans="1:31" ht="15.75">
      <c r="A924" s="839"/>
      <c r="B924" s="835"/>
      <c r="C924" s="835"/>
      <c r="D924" s="835"/>
      <c r="E924" s="835"/>
      <c r="F924" s="835"/>
      <c r="G924" s="835"/>
      <c r="H924" s="835"/>
      <c r="I924" s="835"/>
      <c r="J924" s="835"/>
      <c r="K924" s="835"/>
      <c r="L924" s="903"/>
      <c r="M924" s="903"/>
      <c r="N924" s="836"/>
      <c r="O924" s="836"/>
      <c r="P924" s="836"/>
      <c r="Q924" s="836"/>
      <c r="R924" s="836"/>
      <c r="S924" s="836"/>
      <c r="T924" s="836"/>
      <c r="U924" s="836"/>
      <c r="V924" s="836"/>
      <c r="W924" s="836"/>
      <c r="X924" s="836"/>
      <c r="Y924" s="836"/>
      <c r="Z924" s="836"/>
      <c r="AA924" s="836"/>
      <c r="AB924" s="836"/>
      <c r="AC924" s="836"/>
      <c r="AD924" s="836"/>
      <c r="AE924" s="836"/>
    </row>
    <row r="925" spans="1:31" ht="15.75">
      <c r="A925" s="839"/>
      <c r="B925" s="835"/>
      <c r="C925" s="835"/>
      <c r="D925" s="835"/>
      <c r="E925" s="835"/>
      <c r="F925" s="835"/>
      <c r="G925" s="835"/>
      <c r="H925" s="835"/>
      <c r="I925" s="835"/>
      <c r="J925" s="835"/>
      <c r="K925" s="835"/>
      <c r="L925" s="903"/>
      <c r="M925" s="903"/>
      <c r="N925" s="836"/>
      <c r="O925" s="836"/>
      <c r="P925" s="836"/>
      <c r="Q925" s="836"/>
      <c r="R925" s="836"/>
      <c r="S925" s="836"/>
      <c r="T925" s="836"/>
      <c r="U925" s="836"/>
      <c r="V925" s="836"/>
      <c r="W925" s="836"/>
      <c r="X925" s="836"/>
      <c r="Y925" s="836"/>
      <c r="Z925" s="836"/>
      <c r="AA925" s="836"/>
      <c r="AB925" s="836"/>
      <c r="AC925" s="836"/>
      <c r="AD925" s="836"/>
      <c r="AE925" s="836"/>
    </row>
    <row r="926" spans="1:31" ht="15.75">
      <c r="A926" s="839"/>
      <c r="B926" s="835"/>
      <c r="C926" s="835"/>
      <c r="D926" s="835"/>
      <c r="E926" s="835"/>
      <c r="F926" s="835"/>
      <c r="G926" s="835"/>
      <c r="H926" s="835"/>
      <c r="I926" s="835"/>
      <c r="J926" s="835"/>
      <c r="K926" s="835"/>
      <c r="L926" s="903"/>
      <c r="M926" s="903"/>
      <c r="N926" s="836"/>
      <c r="O926" s="836"/>
      <c r="P926" s="836"/>
      <c r="Q926" s="836"/>
      <c r="R926" s="836"/>
      <c r="S926" s="836"/>
      <c r="T926" s="836"/>
      <c r="U926" s="836"/>
      <c r="V926" s="836"/>
      <c r="W926" s="836"/>
      <c r="X926" s="836"/>
      <c r="Y926" s="836"/>
      <c r="Z926" s="836"/>
      <c r="AA926" s="836"/>
      <c r="AB926" s="836"/>
      <c r="AC926" s="836"/>
      <c r="AD926" s="836"/>
      <c r="AE926" s="836"/>
    </row>
    <row r="927" spans="1:31" ht="15.75">
      <c r="A927" s="839"/>
      <c r="B927" s="835"/>
      <c r="C927" s="835"/>
      <c r="D927" s="835"/>
      <c r="E927" s="835"/>
      <c r="F927" s="835"/>
      <c r="G927" s="835"/>
      <c r="H927" s="835"/>
      <c r="I927" s="835"/>
      <c r="J927" s="835"/>
      <c r="K927" s="835"/>
      <c r="L927" s="903"/>
      <c r="M927" s="903"/>
      <c r="N927" s="836"/>
      <c r="O927" s="836"/>
      <c r="P927" s="836"/>
      <c r="Q927" s="836"/>
      <c r="R927" s="836"/>
      <c r="S927" s="836"/>
      <c r="T927" s="836"/>
      <c r="U927" s="836"/>
      <c r="V927" s="836"/>
      <c r="W927" s="836"/>
      <c r="X927" s="836"/>
      <c r="Y927" s="836"/>
      <c r="Z927" s="836"/>
      <c r="AA927" s="836"/>
      <c r="AB927" s="836"/>
      <c r="AC927" s="836"/>
      <c r="AD927" s="836"/>
      <c r="AE927" s="836"/>
    </row>
    <row r="928" spans="1:31" ht="15.75">
      <c r="A928" s="839"/>
      <c r="B928" s="835"/>
      <c r="C928" s="835"/>
      <c r="D928" s="835"/>
      <c r="E928" s="835"/>
      <c r="F928" s="835"/>
      <c r="G928" s="835"/>
      <c r="H928" s="835"/>
      <c r="I928" s="835"/>
      <c r="J928" s="835"/>
      <c r="K928" s="835"/>
      <c r="L928" s="903"/>
      <c r="M928" s="903"/>
      <c r="N928" s="836"/>
      <c r="O928" s="836"/>
      <c r="P928" s="836"/>
      <c r="Q928" s="836"/>
      <c r="R928" s="836"/>
      <c r="S928" s="836"/>
      <c r="T928" s="836"/>
      <c r="U928" s="836"/>
      <c r="V928" s="836"/>
      <c r="W928" s="836"/>
      <c r="X928" s="836"/>
      <c r="Y928" s="836"/>
      <c r="Z928" s="836"/>
      <c r="AA928" s="836"/>
      <c r="AB928" s="836"/>
      <c r="AC928" s="836"/>
      <c r="AD928" s="836"/>
      <c r="AE928" s="836"/>
    </row>
    <row r="929" spans="1:31" ht="15.75">
      <c r="A929" s="839"/>
      <c r="B929" s="835"/>
      <c r="C929" s="835"/>
      <c r="D929" s="835"/>
      <c r="E929" s="835"/>
      <c r="F929" s="835"/>
      <c r="G929" s="835"/>
      <c r="H929" s="835"/>
      <c r="I929" s="835"/>
      <c r="J929" s="835"/>
      <c r="K929" s="835"/>
      <c r="L929" s="903"/>
      <c r="M929" s="903"/>
      <c r="N929" s="836"/>
      <c r="O929" s="836"/>
      <c r="P929" s="836"/>
      <c r="Q929" s="836"/>
      <c r="R929" s="836"/>
      <c r="S929" s="836"/>
      <c r="T929" s="836"/>
      <c r="U929" s="836"/>
      <c r="V929" s="836"/>
      <c r="W929" s="836"/>
      <c r="X929" s="836"/>
      <c r="Y929" s="836"/>
      <c r="Z929" s="836"/>
      <c r="AA929" s="836"/>
      <c r="AB929" s="836"/>
      <c r="AC929" s="836"/>
      <c r="AD929" s="836"/>
      <c r="AE929" s="836"/>
    </row>
    <row r="930" spans="1:31" ht="15.75">
      <c r="A930" s="839"/>
      <c r="B930" s="835"/>
      <c r="C930" s="835"/>
      <c r="D930" s="835"/>
      <c r="E930" s="835"/>
      <c r="F930" s="835"/>
      <c r="G930" s="835"/>
      <c r="H930" s="835"/>
      <c r="I930" s="835"/>
      <c r="J930" s="835"/>
      <c r="K930" s="835"/>
      <c r="L930" s="903"/>
      <c r="M930" s="903"/>
      <c r="N930" s="836"/>
      <c r="O930" s="836"/>
      <c r="P930" s="836"/>
      <c r="Q930" s="836"/>
      <c r="R930" s="836"/>
      <c r="S930" s="836"/>
      <c r="T930" s="836"/>
      <c r="U930" s="836"/>
      <c r="V930" s="836"/>
      <c r="W930" s="836"/>
      <c r="X930" s="836"/>
      <c r="Y930" s="836"/>
      <c r="Z930" s="836"/>
      <c r="AA930" s="836"/>
      <c r="AB930" s="836"/>
      <c r="AC930" s="836"/>
      <c r="AD930" s="836"/>
      <c r="AE930" s="836"/>
    </row>
    <row r="931" spans="1:31" ht="15.75">
      <c r="A931" s="839"/>
      <c r="B931" s="835"/>
      <c r="C931" s="835"/>
      <c r="D931" s="835"/>
      <c r="E931" s="835"/>
      <c r="F931" s="835"/>
      <c r="G931" s="835"/>
      <c r="H931" s="835"/>
      <c r="I931" s="835"/>
      <c r="J931" s="835"/>
      <c r="K931" s="835"/>
      <c r="L931" s="903"/>
      <c r="M931" s="903"/>
      <c r="N931" s="836"/>
      <c r="O931" s="836"/>
      <c r="P931" s="836"/>
      <c r="Q931" s="836"/>
      <c r="R931" s="836"/>
      <c r="S931" s="836"/>
      <c r="T931" s="836"/>
      <c r="U931" s="836"/>
      <c r="V931" s="836"/>
      <c r="W931" s="836"/>
      <c r="X931" s="836"/>
      <c r="Y931" s="836"/>
      <c r="Z931" s="836"/>
      <c r="AA931" s="836"/>
      <c r="AB931" s="836"/>
      <c r="AC931" s="836"/>
      <c r="AD931" s="836"/>
      <c r="AE931" s="836"/>
    </row>
    <row r="932" spans="1:31" ht="15.75">
      <c r="A932" s="839"/>
      <c r="B932" s="835"/>
      <c r="C932" s="835"/>
      <c r="D932" s="835"/>
      <c r="E932" s="835"/>
      <c r="F932" s="835"/>
      <c r="G932" s="835"/>
      <c r="H932" s="835"/>
      <c r="I932" s="835"/>
      <c r="J932" s="835"/>
      <c r="K932" s="835"/>
      <c r="L932" s="903"/>
      <c r="M932" s="903"/>
      <c r="N932" s="836"/>
      <c r="O932" s="836"/>
      <c r="P932" s="836"/>
      <c r="Q932" s="836"/>
      <c r="R932" s="836"/>
      <c r="S932" s="836"/>
      <c r="T932" s="836"/>
      <c r="U932" s="836"/>
      <c r="V932" s="836"/>
      <c r="W932" s="836"/>
      <c r="X932" s="836"/>
      <c r="Y932" s="836"/>
      <c r="Z932" s="836"/>
      <c r="AA932" s="836"/>
      <c r="AB932" s="836"/>
      <c r="AC932" s="836"/>
      <c r="AD932" s="836"/>
      <c r="AE932" s="836"/>
    </row>
    <row r="933" spans="1:31" ht="15.75">
      <c r="A933" s="839"/>
      <c r="B933" s="835"/>
      <c r="C933" s="835"/>
      <c r="D933" s="835"/>
      <c r="E933" s="835"/>
      <c r="F933" s="835"/>
      <c r="G933" s="835"/>
      <c r="H933" s="835"/>
      <c r="I933" s="835"/>
      <c r="J933" s="835"/>
      <c r="K933" s="835"/>
      <c r="L933" s="903"/>
      <c r="M933" s="903"/>
      <c r="N933" s="836"/>
      <c r="O933" s="836"/>
      <c r="P933" s="836"/>
      <c r="Q933" s="836"/>
      <c r="R933" s="836"/>
      <c r="S933" s="836"/>
      <c r="T933" s="836"/>
      <c r="U933" s="836"/>
      <c r="V933" s="836"/>
      <c r="W933" s="836"/>
      <c r="X933" s="836"/>
      <c r="Y933" s="836"/>
      <c r="Z933" s="836"/>
      <c r="AA933" s="836"/>
      <c r="AB933" s="836"/>
      <c r="AC933" s="836"/>
      <c r="AD933" s="836"/>
      <c r="AE933" s="836"/>
    </row>
    <row r="934" spans="1:31" ht="15.75">
      <c r="A934" s="839"/>
      <c r="B934" s="835"/>
      <c r="C934" s="835"/>
      <c r="D934" s="835"/>
      <c r="E934" s="835"/>
      <c r="F934" s="835"/>
      <c r="G934" s="835"/>
      <c r="H934" s="835"/>
      <c r="I934" s="835"/>
      <c r="J934" s="835"/>
      <c r="K934" s="835"/>
      <c r="L934" s="903"/>
      <c r="M934" s="903"/>
      <c r="N934" s="836"/>
      <c r="O934" s="836"/>
      <c r="P934" s="836"/>
      <c r="Q934" s="836"/>
      <c r="R934" s="836"/>
      <c r="S934" s="836"/>
      <c r="T934" s="836"/>
      <c r="U934" s="836"/>
      <c r="V934" s="836"/>
      <c r="W934" s="836"/>
      <c r="X934" s="836"/>
      <c r="Y934" s="836"/>
      <c r="Z934" s="836"/>
      <c r="AA934" s="836"/>
      <c r="AB934" s="836"/>
      <c r="AC934" s="836"/>
      <c r="AD934" s="836"/>
      <c r="AE934" s="836"/>
    </row>
    <row r="935" spans="1:31" ht="15.75">
      <c r="A935" s="839"/>
      <c r="B935" s="835"/>
      <c r="C935" s="835"/>
      <c r="D935" s="835"/>
      <c r="E935" s="835"/>
      <c r="F935" s="835"/>
      <c r="G935" s="835"/>
      <c r="H935" s="835"/>
      <c r="I935" s="835"/>
      <c r="J935" s="835"/>
      <c r="K935" s="835"/>
      <c r="L935" s="903"/>
      <c r="M935" s="903"/>
      <c r="N935" s="836"/>
      <c r="O935" s="836"/>
      <c r="P935" s="836"/>
      <c r="Q935" s="836"/>
      <c r="R935" s="836"/>
      <c r="S935" s="836"/>
      <c r="T935" s="836"/>
      <c r="U935" s="836"/>
      <c r="V935" s="836"/>
      <c r="W935" s="836"/>
      <c r="X935" s="836"/>
      <c r="Y935" s="836"/>
      <c r="Z935" s="836"/>
      <c r="AA935" s="836"/>
      <c r="AB935" s="836"/>
      <c r="AC935" s="836"/>
      <c r="AD935" s="836"/>
      <c r="AE935" s="836"/>
    </row>
    <row r="936" spans="1:31" ht="15.75">
      <c r="A936" s="839"/>
      <c r="B936" s="835"/>
      <c r="C936" s="835"/>
      <c r="D936" s="835"/>
      <c r="E936" s="835"/>
      <c r="F936" s="835"/>
      <c r="G936" s="835"/>
      <c r="H936" s="835"/>
      <c r="I936" s="835"/>
      <c r="J936" s="835"/>
      <c r="K936" s="835"/>
      <c r="L936" s="903"/>
      <c r="M936" s="903"/>
      <c r="N936" s="836"/>
      <c r="O936" s="836"/>
      <c r="P936" s="836"/>
      <c r="Q936" s="836"/>
      <c r="R936" s="836"/>
      <c r="S936" s="836"/>
      <c r="T936" s="836"/>
      <c r="U936" s="836"/>
      <c r="V936" s="836"/>
      <c r="W936" s="836"/>
      <c r="X936" s="836"/>
      <c r="Y936" s="836"/>
      <c r="Z936" s="836"/>
      <c r="AA936" s="836"/>
      <c r="AB936" s="836"/>
      <c r="AC936" s="836"/>
      <c r="AD936" s="836"/>
      <c r="AE936" s="836"/>
    </row>
    <row r="937" spans="1:31" ht="15.75">
      <c r="A937" s="839"/>
      <c r="B937" s="835"/>
      <c r="C937" s="835"/>
      <c r="D937" s="835"/>
      <c r="E937" s="835"/>
      <c r="F937" s="835"/>
      <c r="G937" s="835"/>
      <c r="H937" s="835"/>
      <c r="I937" s="835"/>
      <c r="J937" s="835"/>
      <c r="K937" s="835"/>
      <c r="L937" s="903"/>
      <c r="M937" s="903"/>
      <c r="N937" s="836"/>
      <c r="O937" s="836"/>
      <c r="P937" s="836"/>
      <c r="Q937" s="836"/>
      <c r="R937" s="836"/>
      <c r="S937" s="836"/>
      <c r="T937" s="836"/>
      <c r="U937" s="836"/>
      <c r="V937" s="836"/>
      <c r="W937" s="836"/>
      <c r="X937" s="836"/>
      <c r="Y937" s="836"/>
      <c r="Z937" s="836"/>
      <c r="AA937" s="836"/>
      <c r="AB937" s="836"/>
      <c r="AC937" s="836"/>
      <c r="AD937" s="836"/>
      <c r="AE937" s="836"/>
    </row>
    <row r="938" spans="1:31" ht="15.75">
      <c r="A938" s="839"/>
      <c r="B938" s="835"/>
      <c r="C938" s="835"/>
      <c r="D938" s="835"/>
      <c r="E938" s="835"/>
      <c r="F938" s="835"/>
      <c r="G938" s="835"/>
      <c r="H938" s="835"/>
      <c r="I938" s="835"/>
      <c r="J938" s="835"/>
      <c r="K938" s="835"/>
      <c r="L938" s="903"/>
      <c r="M938" s="903"/>
      <c r="N938" s="836"/>
      <c r="O938" s="836"/>
      <c r="P938" s="836"/>
      <c r="Q938" s="836"/>
      <c r="R938" s="836"/>
      <c r="S938" s="836"/>
      <c r="T938" s="836"/>
      <c r="U938" s="836"/>
      <c r="V938" s="836"/>
      <c r="W938" s="836"/>
      <c r="X938" s="836"/>
      <c r="Y938" s="836"/>
      <c r="Z938" s="836"/>
      <c r="AA938" s="836"/>
      <c r="AB938" s="836"/>
      <c r="AC938" s="836"/>
      <c r="AD938" s="836"/>
      <c r="AE938" s="836"/>
    </row>
    <row r="939" spans="1:31" ht="15.75">
      <c r="A939" s="839"/>
      <c r="B939" s="835"/>
      <c r="C939" s="835"/>
      <c r="D939" s="835"/>
      <c r="E939" s="835"/>
      <c r="F939" s="835"/>
      <c r="G939" s="835"/>
      <c r="H939" s="835"/>
      <c r="I939" s="835"/>
      <c r="J939" s="835"/>
      <c r="K939" s="835"/>
      <c r="L939" s="903"/>
      <c r="M939" s="903"/>
      <c r="N939" s="836"/>
      <c r="O939" s="836"/>
      <c r="P939" s="836"/>
      <c r="Q939" s="836"/>
      <c r="R939" s="836"/>
      <c r="S939" s="836"/>
      <c r="T939" s="836"/>
      <c r="U939" s="836"/>
      <c r="V939" s="836"/>
      <c r="W939" s="836"/>
      <c r="X939" s="836"/>
      <c r="Y939" s="836"/>
      <c r="Z939" s="836"/>
      <c r="AA939" s="836"/>
      <c r="AB939" s="836"/>
      <c r="AC939" s="836"/>
      <c r="AD939" s="836"/>
      <c r="AE939" s="836"/>
    </row>
    <row r="940" spans="1:31" ht="15.75">
      <c r="A940" s="839"/>
      <c r="B940" s="835"/>
      <c r="C940" s="835"/>
      <c r="D940" s="835"/>
      <c r="E940" s="835"/>
      <c r="F940" s="835"/>
      <c r="G940" s="835"/>
      <c r="H940" s="835"/>
      <c r="I940" s="835"/>
      <c r="J940" s="835"/>
      <c r="K940" s="835"/>
      <c r="L940" s="903"/>
      <c r="M940" s="903"/>
      <c r="N940" s="836"/>
      <c r="O940" s="836"/>
      <c r="P940" s="836"/>
      <c r="Q940" s="836"/>
      <c r="R940" s="836"/>
      <c r="S940" s="836"/>
      <c r="T940" s="836"/>
      <c r="U940" s="836"/>
      <c r="V940" s="836"/>
      <c r="W940" s="836"/>
      <c r="X940" s="836"/>
      <c r="Y940" s="836"/>
      <c r="Z940" s="836"/>
      <c r="AA940" s="836"/>
      <c r="AB940" s="836"/>
      <c r="AC940" s="836"/>
      <c r="AD940" s="836"/>
      <c r="AE940" s="836"/>
    </row>
    <row r="941" spans="1:31" ht="15.75">
      <c r="A941" s="839"/>
      <c r="B941" s="835"/>
      <c r="C941" s="835"/>
      <c r="D941" s="835"/>
      <c r="E941" s="835"/>
      <c r="F941" s="835"/>
      <c r="G941" s="835"/>
      <c r="H941" s="835"/>
      <c r="I941" s="835"/>
      <c r="J941" s="835"/>
      <c r="K941" s="835"/>
      <c r="L941" s="903"/>
      <c r="M941" s="903"/>
      <c r="N941" s="836"/>
      <c r="O941" s="836"/>
      <c r="P941" s="836"/>
      <c r="Q941" s="836"/>
      <c r="R941" s="836"/>
      <c r="S941" s="836"/>
      <c r="T941" s="836"/>
      <c r="U941" s="836"/>
      <c r="V941" s="836"/>
      <c r="W941" s="836"/>
      <c r="X941" s="836"/>
      <c r="Y941" s="836"/>
      <c r="Z941" s="836"/>
      <c r="AA941" s="836"/>
      <c r="AB941" s="836"/>
      <c r="AC941" s="836"/>
      <c r="AD941" s="836"/>
      <c r="AE941" s="836"/>
    </row>
    <row r="942" spans="1:31" ht="15.75">
      <c r="A942" s="839"/>
      <c r="B942" s="835"/>
      <c r="C942" s="835"/>
      <c r="D942" s="835"/>
      <c r="E942" s="835"/>
      <c r="F942" s="835"/>
      <c r="G942" s="835"/>
      <c r="H942" s="835"/>
      <c r="I942" s="835"/>
      <c r="J942" s="835"/>
      <c r="K942" s="835"/>
      <c r="L942" s="903"/>
      <c r="M942" s="903"/>
      <c r="N942" s="836"/>
      <c r="O942" s="836"/>
      <c r="P942" s="836"/>
      <c r="Q942" s="836"/>
      <c r="R942" s="836"/>
      <c r="S942" s="836"/>
      <c r="T942" s="836"/>
      <c r="U942" s="836"/>
      <c r="V942" s="836"/>
      <c r="W942" s="836"/>
      <c r="X942" s="836"/>
      <c r="Y942" s="836"/>
      <c r="Z942" s="836"/>
      <c r="AA942" s="836"/>
      <c r="AB942" s="836"/>
      <c r="AC942" s="836"/>
      <c r="AD942" s="836"/>
      <c r="AE942" s="836"/>
    </row>
    <row r="943" spans="1:31" ht="15.75">
      <c r="A943" s="839"/>
      <c r="B943" s="835"/>
      <c r="C943" s="835"/>
      <c r="D943" s="835"/>
      <c r="E943" s="835"/>
      <c r="F943" s="835"/>
      <c r="G943" s="835"/>
      <c r="H943" s="835"/>
      <c r="I943" s="835"/>
      <c r="J943" s="835"/>
      <c r="K943" s="835"/>
      <c r="L943" s="903"/>
      <c r="M943" s="903"/>
      <c r="N943" s="836"/>
      <c r="O943" s="836"/>
      <c r="P943" s="836"/>
      <c r="Q943" s="836"/>
      <c r="R943" s="836"/>
      <c r="S943" s="836"/>
      <c r="T943" s="836"/>
      <c r="U943" s="836"/>
      <c r="V943" s="836"/>
      <c r="W943" s="836"/>
      <c r="X943" s="836"/>
      <c r="Y943" s="836"/>
      <c r="Z943" s="836"/>
      <c r="AA943" s="836"/>
      <c r="AB943" s="836"/>
      <c r="AC943" s="836"/>
      <c r="AD943" s="836"/>
      <c r="AE943" s="836"/>
    </row>
    <row r="944" spans="1:31" ht="15.75">
      <c r="A944" s="839"/>
      <c r="B944" s="835"/>
      <c r="C944" s="835"/>
      <c r="D944" s="835"/>
      <c r="E944" s="835"/>
      <c r="F944" s="835"/>
      <c r="G944" s="835"/>
      <c r="H944" s="835"/>
      <c r="I944" s="835"/>
      <c r="J944" s="835"/>
      <c r="K944" s="835"/>
      <c r="L944" s="903"/>
      <c r="M944" s="903"/>
      <c r="N944" s="836"/>
      <c r="O944" s="836"/>
      <c r="P944" s="836"/>
      <c r="Q944" s="836"/>
      <c r="R944" s="836"/>
      <c r="S944" s="836"/>
      <c r="T944" s="836"/>
      <c r="U944" s="836"/>
      <c r="V944" s="836"/>
      <c r="W944" s="836"/>
      <c r="X944" s="836"/>
      <c r="Y944" s="836"/>
      <c r="Z944" s="836"/>
      <c r="AA944" s="836"/>
      <c r="AB944" s="836"/>
      <c r="AC944" s="836"/>
      <c r="AD944" s="836"/>
      <c r="AE944" s="836"/>
    </row>
    <row r="945" spans="1:31" ht="15.75">
      <c r="A945" s="839"/>
      <c r="B945" s="835"/>
      <c r="C945" s="835"/>
      <c r="D945" s="835"/>
      <c r="E945" s="835"/>
      <c r="F945" s="835"/>
      <c r="G945" s="835"/>
      <c r="H945" s="835"/>
      <c r="I945" s="835"/>
      <c r="J945" s="835"/>
      <c r="K945" s="835"/>
      <c r="L945" s="903"/>
      <c r="M945" s="903"/>
      <c r="N945" s="836"/>
      <c r="O945" s="836"/>
      <c r="P945" s="836"/>
      <c r="Q945" s="836"/>
      <c r="R945" s="836"/>
      <c r="S945" s="836"/>
      <c r="T945" s="836"/>
      <c r="U945" s="836"/>
      <c r="V945" s="836"/>
      <c r="W945" s="836"/>
      <c r="X945" s="836"/>
      <c r="Y945" s="836"/>
      <c r="Z945" s="836"/>
      <c r="AA945" s="836"/>
      <c r="AB945" s="836"/>
      <c r="AC945" s="836"/>
      <c r="AD945" s="836"/>
      <c r="AE945" s="836"/>
    </row>
    <row r="946" spans="1:31" ht="15.75">
      <c r="A946" s="839"/>
      <c r="B946" s="835"/>
      <c r="C946" s="835"/>
      <c r="D946" s="835"/>
      <c r="E946" s="835"/>
      <c r="F946" s="835"/>
      <c r="G946" s="835"/>
      <c r="H946" s="835"/>
      <c r="I946" s="835"/>
      <c r="J946" s="835"/>
      <c r="K946" s="835"/>
      <c r="L946" s="903"/>
      <c r="M946" s="903"/>
      <c r="N946" s="836"/>
      <c r="O946" s="836"/>
      <c r="P946" s="836"/>
      <c r="Q946" s="836"/>
      <c r="R946" s="836"/>
      <c r="S946" s="836"/>
      <c r="T946" s="836"/>
      <c r="U946" s="836"/>
      <c r="V946" s="836"/>
      <c r="W946" s="836"/>
      <c r="X946" s="836"/>
      <c r="Y946" s="836"/>
      <c r="Z946" s="836"/>
      <c r="AA946" s="836"/>
      <c r="AB946" s="836"/>
      <c r="AC946" s="836"/>
      <c r="AD946" s="836"/>
      <c r="AE946" s="836"/>
    </row>
    <row r="947" spans="1:31" ht="15.75">
      <c r="A947" s="839"/>
      <c r="B947" s="835"/>
      <c r="C947" s="835"/>
      <c r="D947" s="835"/>
      <c r="E947" s="835"/>
      <c r="F947" s="835"/>
      <c r="G947" s="835"/>
      <c r="H947" s="835"/>
      <c r="I947" s="835"/>
      <c r="J947" s="835"/>
      <c r="K947" s="835"/>
      <c r="L947" s="903"/>
      <c r="M947" s="903"/>
      <c r="N947" s="836"/>
      <c r="O947" s="836"/>
      <c r="P947" s="836"/>
      <c r="Q947" s="836"/>
      <c r="R947" s="836"/>
      <c r="S947" s="836"/>
      <c r="T947" s="836"/>
      <c r="U947" s="836"/>
      <c r="V947" s="836"/>
      <c r="W947" s="836"/>
      <c r="X947" s="836"/>
      <c r="Y947" s="836"/>
      <c r="Z947" s="836"/>
      <c r="AA947" s="836"/>
      <c r="AB947" s="836"/>
      <c r="AC947" s="836"/>
      <c r="AD947" s="836"/>
      <c r="AE947" s="836"/>
    </row>
    <row r="948" spans="1:31" ht="15.75">
      <c r="A948" s="839"/>
      <c r="B948" s="835"/>
      <c r="C948" s="835"/>
      <c r="D948" s="835"/>
      <c r="E948" s="835"/>
      <c r="F948" s="835"/>
      <c r="G948" s="835"/>
      <c r="H948" s="835"/>
      <c r="I948" s="835"/>
      <c r="J948" s="835"/>
      <c r="K948" s="835"/>
      <c r="L948" s="903"/>
      <c r="M948" s="903"/>
      <c r="N948" s="836"/>
      <c r="O948" s="836"/>
      <c r="P948" s="836"/>
      <c r="Q948" s="836"/>
      <c r="R948" s="836"/>
      <c r="S948" s="836"/>
      <c r="T948" s="836"/>
      <c r="U948" s="836"/>
      <c r="V948" s="836"/>
      <c r="W948" s="836"/>
      <c r="X948" s="836"/>
      <c r="Y948" s="836"/>
      <c r="Z948" s="836"/>
      <c r="AA948" s="836"/>
      <c r="AB948" s="836"/>
      <c r="AC948" s="836"/>
      <c r="AD948" s="836"/>
      <c r="AE948" s="836"/>
    </row>
    <row r="949" spans="1:31" ht="15.75">
      <c r="A949" s="839"/>
      <c r="B949" s="835"/>
      <c r="C949" s="835"/>
      <c r="D949" s="835"/>
      <c r="E949" s="835"/>
      <c r="F949" s="835"/>
      <c r="G949" s="835"/>
      <c r="H949" s="835"/>
      <c r="I949" s="835"/>
      <c r="J949" s="835"/>
      <c r="K949" s="835"/>
      <c r="L949" s="903"/>
      <c r="M949" s="903"/>
      <c r="N949" s="836"/>
      <c r="O949" s="836"/>
      <c r="P949" s="836"/>
      <c r="Q949" s="836"/>
      <c r="R949" s="836"/>
      <c r="S949" s="836"/>
      <c r="T949" s="836"/>
      <c r="U949" s="836"/>
      <c r="V949" s="836"/>
      <c r="W949" s="836"/>
      <c r="X949" s="836"/>
      <c r="Y949" s="836"/>
      <c r="Z949" s="836"/>
      <c r="AA949" s="836"/>
      <c r="AB949" s="836"/>
      <c r="AC949" s="836"/>
      <c r="AD949" s="836"/>
      <c r="AE949" s="836"/>
    </row>
    <row r="950" spans="1:31" ht="15.75">
      <c r="A950" s="839"/>
      <c r="B950" s="835"/>
      <c r="C950" s="835"/>
      <c r="D950" s="835"/>
      <c r="E950" s="835"/>
      <c r="F950" s="835"/>
      <c r="G950" s="835"/>
      <c r="H950" s="835"/>
      <c r="I950" s="835"/>
      <c r="J950" s="835"/>
      <c r="K950" s="835"/>
      <c r="L950" s="903"/>
      <c r="M950" s="903"/>
      <c r="N950" s="836"/>
      <c r="O950" s="836"/>
      <c r="P950" s="836"/>
      <c r="Q950" s="836"/>
      <c r="R950" s="836"/>
      <c r="S950" s="836"/>
      <c r="T950" s="836"/>
      <c r="U950" s="836"/>
      <c r="V950" s="836"/>
      <c r="W950" s="836"/>
      <c r="X950" s="836"/>
      <c r="Y950" s="836"/>
      <c r="Z950" s="836"/>
      <c r="AA950" s="836"/>
      <c r="AB950" s="836"/>
      <c r="AC950" s="836"/>
      <c r="AD950" s="836"/>
      <c r="AE950" s="836"/>
    </row>
    <row r="951" spans="1:31" ht="15.75">
      <c r="A951" s="839"/>
      <c r="B951" s="835"/>
      <c r="C951" s="835"/>
      <c r="D951" s="835"/>
      <c r="E951" s="835"/>
      <c r="F951" s="835"/>
      <c r="G951" s="835"/>
      <c r="H951" s="835"/>
      <c r="I951" s="835"/>
      <c r="J951" s="835"/>
      <c r="K951" s="835"/>
      <c r="L951" s="903"/>
      <c r="M951" s="903"/>
      <c r="N951" s="836"/>
      <c r="O951" s="836"/>
      <c r="P951" s="836"/>
      <c r="Q951" s="836"/>
      <c r="R951" s="836"/>
      <c r="S951" s="836"/>
      <c r="T951" s="836"/>
      <c r="U951" s="836"/>
      <c r="V951" s="836"/>
      <c r="W951" s="836"/>
      <c r="X951" s="836"/>
      <c r="Y951" s="836"/>
      <c r="Z951" s="836"/>
      <c r="AA951" s="836"/>
      <c r="AB951" s="836"/>
      <c r="AC951" s="836"/>
      <c r="AD951" s="836"/>
      <c r="AE951" s="836"/>
    </row>
    <row r="952" spans="1:31" ht="15.75">
      <c r="A952" s="839"/>
      <c r="B952" s="835"/>
      <c r="C952" s="835"/>
      <c r="D952" s="835"/>
      <c r="E952" s="835"/>
      <c r="F952" s="835"/>
      <c r="G952" s="835"/>
      <c r="H952" s="835"/>
      <c r="I952" s="835"/>
      <c r="J952" s="835"/>
      <c r="K952" s="835"/>
      <c r="L952" s="903"/>
      <c r="M952" s="903"/>
      <c r="N952" s="836"/>
      <c r="O952" s="836"/>
      <c r="P952" s="836"/>
      <c r="Q952" s="836"/>
      <c r="R952" s="836"/>
      <c r="S952" s="836"/>
      <c r="T952" s="836"/>
      <c r="U952" s="836"/>
      <c r="V952" s="836"/>
      <c r="W952" s="836"/>
      <c r="X952" s="836"/>
      <c r="Y952" s="836"/>
      <c r="Z952" s="836"/>
      <c r="AA952" s="836"/>
      <c r="AB952" s="836"/>
      <c r="AC952" s="836"/>
      <c r="AD952" s="836"/>
      <c r="AE952" s="836"/>
    </row>
    <row r="953" spans="1:31" ht="15.75">
      <c r="A953" s="839"/>
      <c r="B953" s="835"/>
      <c r="C953" s="835"/>
      <c r="D953" s="835"/>
      <c r="E953" s="835"/>
      <c r="F953" s="835"/>
      <c r="G953" s="835"/>
      <c r="H953" s="835"/>
      <c r="I953" s="835"/>
      <c r="J953" s="835"/>
      <c r="K953" s="835"/>
      <c r="L953" s="903"/>
      <c r="M953" s="903"/>
      <c r="N953" s="836"/>
      <c r="O953" s="836"/>
      <c r="P953" s="836"/>
      <c r="Q953" s="836"/>
      <c r="R953" s="836"/>
      <c r="S953" s="836"/>
      <c r="T953" s="836"/>
      <c r="U953" s="836"/>
      <c r="V953" s="836"/>
      <c r="W953" s="836"/>
      <c r="X953" s="836"/>
      <c r="Y953" s="836"/>
      <c r="Z953" s="836"/>
      <c r="AA953" s="836"/>
      <c r="AB953" s="836"/>
      <c r="AC953" s="836"/>
      <c r="AD953" s="836"/>
      <c r="AE953" s="836"/>
    </row>
    <row r="954" spans="1:31" ht="15.75">
      <c r="A954" s="839"/>
      <c r="B954" s="835"/>
      <c r="C954" s="835"/>
      <c r="D954" s="835"/>
      <c r="E954" s="835"/>
      <c r="F954" s="835"/>
      <c r="G954" s="835"/>
      <c r="H954" s="835"/>
      <c r="I954" s="835"/>
      <c r="J954" s="835"/>
      <c r="K954" s="835"/>
      <c r="L954" s="903"/>
      <c r="M954" s="903"/>
      <c r="N954" s="836"/>
      <c r="O954" s="836"/>
      <c r="P954" s="836"/>
      <c r="Q954" s="836"/>
      <c r="R954" s="836"/>
      <c r="S954" s="836"/>
      <c r="T954" s="836"/>
      <c r="U954" s="836"/>
      <c r="V954" s="836"/>
      <c r="W954" s="836"/>
      <c r="X954" s="836"/>
      <c r="Y954" s="836"/>
      <c r="Z954" s="836"/>
      <c r="AA954" s="836"/>
      <c r="AB954" s="836"/>
      <c r="AC954" s="836"/>
      <c r="AD954" s="836"/>
      <c r="AE954" s="836"/>
    </row>
    <row r="955" spans="1:31" ht="15.75">
      <c r="A955" s="839"/>
      <c r="B955" s="835"/>
      <c r="C955" s="835"/>
      <c r="D955" s="835"/>
      <c r="E955" s="835"/>
      <c r="F955" s="835"/>
      <c r="G955" s="835"/>
      <c r="H955" s="835"/>
      <c r="I955" s="835"/>
      <c r="J955" s="835"/>
      <c r="K955" s="835"/>
      <c r="L955" s="903"/>
      <c r="M955" s="903"/>
      <c r="N955" s="836"/>
      <c r="O955" s="836"/>
      <c r="P955" s="836"/>
      <c r="Q955" s="836"/>
      <c r="R955" s="836"/>
      <c r="S955" s="836"/>
      <c r="T955" s="836"/>
      <c r="U955" s="836"/>
      <c r="V955" s="836"/>
      <c r="W955" s="836"/>
      <c r="X955" s="836"/>
      <c r="Y955" s="836"/>
      <c r="Z955" s="836"/>
      <c r="AA955" s="836"/>
      <c r="AB955" s="836"/>
      <c r="AC955" s="836"/>
      <c r="AD955" s="836"/>
      <c r="AE955" s="836"/>
    </row>
    <row r="956" spans="1:31" ht="15.75">
      <c r="A956" s="839"/>
      <c r="B956" s="835"/>
      <c r="C956" s="835"/>
      <c r="D956" s="835"/>
      <c r="E956" s="835"/>
      <c r="F956" s="835"/>
      <c r="G956" s="835"/>
      <c r="H956" s="835"/>
      <c r="I956" s="835"/>
      <c r="J956" s="835"/>
      <c r="K956" s="835"/>
      <c r="L956" s="903"/>
      <c r="M956" s="903"/>
      <c r="N956" s="836"/>
      <c r="O956" s="836"/>
      <c r="P956" s="836"/>
      <c r="Q956" s="836"/>
      <c r="R956" s="836"/>
      <c r="S956" s="836"/>
      <c r="T956" s="836"/>
      <c r="U956" s="836"/>
      <c r="V956" s="836"/>
      <c r="W956" s="836"/>
      <c r="X956" s="836"/>
      <c r="Y956" s="836"/>
      <c r="Z956" s="836"/>
      <c r="AA956" s="836"/>
      <c r="AB956" s="836"/>
      <c r="AC956" s="836"/>
      <c r="AD956" s="836"/>
      <c r="AE956" s="836"/>
    </row>
    <row r="957" spans="1:31" ht="15.75">
      <c r="A957" s="839"/>
      <c r="B957" s="835"/>
      <c r="C957" s="835"/>
      <c r="D957" s="835"/>
      <c r="E957" s="835"/>
      <c r="F957" s="835"/>
      <c r="G957" s="835"/>
      <c r="H957" s="835"/>
      <c r="I957" s="835"/>
      <c r="J957" s="835"/>
      <c r="K957" s="835"/>
      <c r="L957" s="903"/>
      <c r="M957" s="903"/>
      <c r="N957" s="836"/>
      <c r="O957" s="836"/>
      <c r="P957" s="836"/>
      <c r="Q957" s="836"/>
      <c r="R957" s="836"/>
      <c r="S957" s="836"/>
      <c r="T957" s="836"/>
      <c r="U957" s="836"/>
      <c r="V957" s="836"/>
      <c r="W957" s="836"/>
      <c r="X957" s="836"/>
      <c r="Y957" s="836"/>
      <c r="Z957" s="836"/>
      <c r="AA957" s="836"/>
      <c r="AB957" s="836"/>
      <c r="AC957" s="836"/>
      <c r="AD957" s="836"/>
      <c r="AE957" s="836"/>
    </row>
    <row r="958" spans="1:31" ht="15.75">
      <c r="A958" s="839"/>
      <c r="B958" s="835"/>
      <c r="C958" s="835"/>
      <c r="D958" s="835"/>
      <c r="E958" s="835"/>
      <c r="F958" s="835"/>
      <c r="G958" s="835"/>
      <c r="H958" s="835"/>
      <c r="I958" s="835"/>
      <c r="J958" s="835"/>
      <c r="K958" s="835"/>
      <c r="L958" s="903"/>
      <c r="M958" s="903"/>
      <c r="N958" s="836"/>
      <c r="O958" s="836"/>
      <c r="P958" s="836"/>
      <c r="Q958" s="836"/>
      <c r="R958" s="836"/>
      <c r="S958" s="836"/>
      <c r="T958" s="836"/>
      <c r="U958" s="836"/>
      <c r="V958" s="836"/>
      <c r="W958" s="836"/>
      <c r="X958" s="836"/>
      <c r="Y958" s="836"/>
      <c r="Z958" s="836"/>
      <c r="AA958" s="836"/>
      <c r="AB958" s="836"/>
      <c r="AC958" s="836"/>
      <c r="AD958" s="836"/>
      <c r="AE958" s="836"/>
    </row>
    <row r="959" spans="1:31" ht="15.75">
      <c r="A959" s="839"/>
      <c r="B959" s="835"/>
      <c r="C959" s="835"/>
      <c r="D959" s="835"/>
      <c r="E959" s="835"/>
      <c r="F959" s="835"/>
      <c r="G959" s="835"/>
      <c r="H959" s="835"/>
      <c r="I959" s="835"/>
      <c r="J959" s="835"/>
      <c r="K959" s="835"/>
      <c r="L959" s="903"/>
      <c r="M959" s="903"/>
      <c r="N959" s="836"/>
      <c r="O959" s="836"/>
      <c r="P959" s="836"/>
      <c r="Q959" s="836"/>
      <c r="R959" s="836"/>
      <c r="S959" s="836"/>
      <c r="T959" s="836"/>
      <c r="U959" s="836"/>
      <c r="V959" s="836"/>
      <c r="W959" s="836"/>
      <c r="X959" s="836"/>
      <c r="Y959" s="836"/>
      <c r="Z959" s="836"/>
      <c r="AA959" s="836"/>
      <c r="AB959" s="836"/>
      <c r="AC959" s="836"/>
      <c r="AD959" s="836"/>
      <c r="AE959" s="836"/>
    </row>
    <row r="960" spans="1:31" ht="15.75">
      <c r="A960" s="839"/>
      <c r="B960" s="835"/>
      <c r="C960" s="835"/>
      <c r="D960" s="835"/>
      <c r="E960" s="835"/>
      <c r="F960" s="835"/>
      <c r="G960" s="835"/>
      <c r="H960" s="835"/>
      <c r="I960" s="835"/>
      <c r="J960" s="835"/>
      <c r="K960" s="835"/>
      <c r="L960" s="903"/>
      <c r="M960" s="903"/>
      <c r="N960" s="836"/>
      <c r="O960" s="836"/>
      <c r="P960" s="836"/>
      <c r="Q960" s="836"/>
      <c r="R960" s="836"/>
      <c r="S960" s="836"/>
      <c r="T960" s="836"/>
      <c r="U960" s="836"/>
      <c r="V960" s="836"/>
      <c r="W960" s="836"/>
      <c r="X960" s="836"/>
      <c r="Y960" s="836"/>
      <c r="Z960" s="836"/>
      <c r="AA960" s="836"/>
      <c r="AB960" s="836"/>
      <c r="AC960" s="836"/>
      <c r="AD960" s="836"/>
      <c r="AE960" s="836"/>
    </row>
    <row r="961" spans="1:31" ht="15.75">
      <c r="A961" s="839"/>
      <c r="B961" s="835"/>
      <c r="C961" s="835"/>
      <c r="D961" s="835"/>
      <c r="E961" s="835"/>
      <c r="F961" s="835"/>
      <c r="G961" s="835"/>
      <c r="H961" s="835"/>
      <c r="I961" s="835"/>
      <c r="J961" s="835"/>
      <c r="K961" s="835"/>
      <c r="L961" s="903"/>
      <c r="M961" s="903"/>
      <c r="N961" s="836"/>
      <c r="O961" s="836"/>
      <c r="P961" s="836"/>
      <c r="Q961" s="836"/>
      <c r="R961" s="836"/>
      <c r="S961" s="836"/>
      <c r="T961" s="836"/>
      <c r="U961" s="836"/>
      <c r="V961" s="836"/>
      <c r="W961" s="836"/>
      <c r="X961" s="836"/>
      <c r="Y961" s="836"/>
      <c r="Z961" s="836"/>
      <c r="AA961" s="836"/>
      <c r="AB961" s="836"/>
      <c r="AC961" s="836"/>
      <c r="AD961" s="836"/>
      <c r="AE961" s="836"/>
    </row>
    <row r="962" spans="1:31" ht="15.75">
      <c r="A962" s="839"/>
      <c r="B962" s="835"/>
      <c r="C962" s="835"/>
      <c r="D962" s="835"/>
      <c r="E962" s="835"/>
      <c r="F962" s="835"/>
      <c r="G962" s="835"/>
      <c r="H962" s="835"/>
      <c r="I962" s="835"/>
      <c r="J962" s="835"/>
      <c r="K962" s="835"/>
      <c r="L962" s="903"/>
      <c r="M962" s="903"/>
      <c r="N962" s="836"/>
      <c r="O962" s="836"/>
      <c r="P962" s="836"/>
      <c r="Q962" s="836"/>
      <c r="R962" s="836"/>
      <c r="S962" s="836"/>
      <c r="T962" s="836"/>
      <c r="U962" s="836"/>
      <c r="V962" s="836"/>
      <c r="W962" s="836"/>
      <c r="X962" s="836"/>
      <c r="Y962" s="836"/>
      <c r="Z962" s="836"/>
      <c r="AA962" s="836"/>
      <c r="AB962" s="836"/>
      <c r="AC962" s="836"/>
      <c r="AD962" s="836"/>
      <c r="AE962" s="836"/>
    </row>
    <row r="963" spans="1:31" ht="15.75">
      <c r="A963" s="839"/>
      <c r="B963" s="835"/>
      <c r="C963" s="835"/>
      <c r="D963" s="835"/>
      <c r="E963" s="835"/>
      <c r="F963" s="835"/>
      <c r="G963" s="835"/>
      <c r="H963" s="835"/>
      <c r="I963" s="835"/>
      <c r="J963" s="835"/>
      <c r="K963" s="835"/>
      <c r="L963" s="903"/>
      <c r="M963" s="903"/>
      <c r="N963" s="836"/>
      <c r="O963" s="836"/>
      <c r="P963" s="836"/>
      <c r="Q963" s="836"/>
      <c r="R963" s="836"/>
      <c r="S963" s="836"/>
      <c r="T963" s="836"/>
      <c r="U963" s="836"/>
      <c r="V963" s="836"/>
      <c r="W963" s="836"/>
      <c r="X963" s="836"/>
      <c r="Y963" s="836"/>
      <c r="Z963" s="836"/>
      <c r="AA963" s="836"/>
      <c r="AB963" s="836"/>
      <c r="AC963" s="836"/>
      <c r="AD963" s="836"/>
      <c r="AE963" s="836"/>
    </row>
    <row r="964" spans="1:31" ht="15.75">
      <c r="A964" s="839"/>
      <c r="B964" s="835"/>
      <c r="C964" s="835"/>
      <c r="D964" s="835"/>
      <c r="E964" s="835"/>
      <c r="F964" s="835"/>
      <c r="G964" s="835"/>
      <c r="H964" s="835"/>
      <c r="I964" s="835"/>
      <c r="J964" s="835"/>
      <c r="K964" s="835"/>
      <c r="L964" s="903"/>
      <c r="M964" s="903"/>
      <c r="N964" s="836"/>
      <c r="O964" s="836"/>
      <c r="P964" s="836"/>
      <c r="Q964" s="836"/>
      <c r="R964" s="836"/>
      <c r="S964" s="836"/>
      <c r="T964" s="836"/>
      <c r="U964" s="836"/>
      <c r="V964" s="836"/>
      <c r="W964" s="836"/>
      <c r="X964" s="836"/>
      <c r="Y964" s="836"/>
      <c r="Z964" s="836"/>
      <c r="AA964" s="836"/>
      <c r="AB964" s="836"/>
      <c r="AC964" s="836"/>
      <c r="AD964" s="836"/>
      <c r="AE964" s="836"/>
    </row>
    <row r="965" spans="1:31" ht="15.75">
      <c r="A965" s="839"/>
      <c r="B965" s="835"/>
      <c r="C965" s="835"/>
      <c r="D965" s="835"/>
      <c r="E965" s="835"/>
      <c r="F965" s="835"/>
      <c r="G965" s="835"/>
      <c r="H965" s="835"/>
      <c r="I965" s="835"/>
      <c r="J965" s="835"/>
      <c r="K965" s="835"/>
      <c r="L965" s="903"/>
      <c r="M965" s="903"/>
      <c r="N965" s="836"/>
      <c r="O965" s="836"/>
      <c r="P965" s="836"/>
      <c r="Q965" s="836"/>
      <c r="R965" s="836"/>
      <c r="S965" s="836"/>
      <c r="T965" s="836"/>
      <c r="U965" s="836"/>
      <c r="V965" s="836"/>
      <c r="W965" s="836"/>
      <c r="X965" s="836"/>
      <c r="Y965" s="836"/>
      <c r="Z965" s="836"/>
      <c r="AA965" s="836"/>
      <c r="AB965" s="836"/>
      <c r="AC965" s="836"/>
      <c r="AD965" s="836"/>
      <c r="AE965" s="836"/>
    </row>
    <row r="966" spans="1:31" ht="15.75">
      <c r="A966" s="839"/>
      <c r="B966" s="835"/>
      <c r="C966" s="835"/>
      <c r="D966" s="835"/>
      <c r="E966" s="835"/>
      <c r="F966" s="835"/>
      <c r="G966" s="835"/>
      <c r="H966" s="835"/>
      <c r="I966" s="835"/>
      <c r="J966" s="835"/>
      <c r="K966" s="835"/>
      <c r="L966" s="903"/>
      <c r="M966" s="903"/>
      <c r="N966" s="836"/>
      <c r="O966" s="836"/>
      <c r="P966" s="836"/>
      <c r="Q966" s="836"/>
      <c r="R966" s="836"/>
      <c r="S966" s="836"/>
      <c r="T966" s="836"/>
      <c r="U966" s="836"/>
      <c r="V966" s="836"/>
      <c r="W966" s="836"/>
      <c r="X966" s="836"/>
      <c r="Y966" s="836"/>
      <c r="Z966" s="836"/>
      <c r="AA966" s="836"/>
      <c r="AB966" s="836"/>
      <c r="AC966" s="836"/>
      <c r="AD966" s="836"/>
      <c r="AE966" s="836"/>
    </row>
    <row r="967" spans="1:31" ht="15.75">
      <c r="A967" s="839"/>
      <c r="B967" s="835"/>
      <c r="C967" s="835"/>
      <c r="D967" s="835"/>
      <c r="E967" s="835"/>
      <c r="F967" s="835"/>
      <c r="G967" s="835"/>
      <c r="H967" s="835"/>
      <c r="I967" s="835"/>
      <c r="J967" s="835"/>
      <c r="K967" s="835"/>
      <c r="L967" s="903"/>
      <c r="M967" s="903"/>
      <c r="N967" s="836"/>
      <c r="O967" s="836"/>
      <c r="P967" s="836"/>
      <c r="Q967" s="836"/>
      <c r="R967" s="836"/>
      <c r="S967" s="836"/>
      <c r="T967" s="836"/>
      <c r="U967" s="836"/>
      <c r="V967" s="836"/>
      <c r="W967" s="836"/>
      <c r="X967" s="836"/>
      <c r="Y967" s="836"/>
      <c r="Z967" s="836"/>
      <c r="AA967" s="836"/>
      <c r="AB967" s="836"/>
      <c r="AC967" s="836"/>
      <c r="AD967" s="836"/>
      <c r="AE967" s="836"/>
    </row>
    <row r="968" spans="1:31" ht="15.75">
      <c r="A968" s="839"/>
      <c r="B968" s="835"/>
      <c r="C968" s="835"/>
      <c r="D968" s="835"/>
      <c r="E968" s="835"/>
      <c r="F968" s="835"/>
      <c r="G968" s="835"/>
      <c r="H968" s="835"/>
      <c r="I968" s="835"/>
      <c r="J968" s="835"/>
      <c r="K968" s="835"/>
      <c r="L968" s="903"/>
      <c r="M968" s="903"/>
      <c r="N968" s="836"/>
      <c r="O968" s="836"/>
      <c r="P968" s="836"/>
      <c r="Q968" s="836"/>
      <c r="R968" s="836"/>
      <c r="S968" s="836"/>
      <c r="T968" s="836"/>
      <c r="U968" s="836"/>
      <c r="V968" s="836"/>
      <c r="W968" s="836"/>
      <c r="X968" s="836"/>
      <c r="Y968" s="836"/>
      <c r="Z968" s="836"/>
      <c r="AA968" s="836"/>
      <c r="AB968" s="836"/>
      <c r="AC968" s="836"/>
      <c r="AD968" s="836"/>
      <c r="AE968" s="836"/>
    </row>
    <row r="969" spans="1:31" ht="15.75">
      <c r="A969" s="839"/>
      <c r="B969" s="835"/>
      <c r="C969" s="835"/>
      <c r="D969" s="835"/>
      <c r="E969" s="835"/>
      <c r="F969" s="835"/>
      <c r="G969" s="835"/>
      <c r="H969" s="835"/>
      <c r="I969" s="835"/>
      <c r="J969" s="835"/>
      <c r="K969" s="835"/>
      <c r="L969" s="903"/>
      <c r="M969" s="903"/>
      <c r="N969" s="836"/>
      <c r="O969" s="836"/>
      <c r="P969" s="836"/>
      <c r="Q969" s="836"/>
      <c r="R969" s="836"/>
      <c r="S969" s="836"/>
      <c r="T969" s="836"/>
      <c r="U969" s="836"/>
      <c r="V969" s="836"/>
      <c r="W969" s="836"/>
      <c r="X969" s="836"/>
      <c r="Y969" s="836"/>
      <c r="Z969" s="836"/>
      <c r="AA969" s="836"/>
      <c r="AB969" s="836"/>
      <c r="AC969" s="836"/>
      <c r="AD969" s="836"/>
      <c r="AE969" s="836"/>
    </row>
    <row r="970" spans="1:31" ht="15.75">
      <c r="A970" s="839"/>
      <c r="B970" s="835"/>
      <c r="C970" s="835"/>
      <c r="D970" s="835"/>
      <c r="E970" s="835"/>
      <c r="F970" s="835"/>
      <c r="G970" s="835"/>
      <c r="H970" s="835"/>
      <c r="I970" s="835"/>
      <c r="J970" s="835"/>
      <c r="K970" s="835"/>
      <c r="L970" s="903"/>
      <c r="M970" s="903"/>
      <c r="N970" s="836"/>
      <c r="O970" s="836"/>
      <c r="P970" s="836"/>
      <c r="Q970" s="836"/>
      <c r="R970" s="836"/>
      <c r="S970" s="836"/>
      <c r="T970" s="836"/>
      <c r="U970" s="836"/>
      <c r="V970" s="836"/>
      <c r="W970" s="836"/>
      <c r="X970" s="836"/>
      <c r="Y970" s="836"/>
      <c r="Z970" s="836"/>
      <c r="AA970" s="836"/>
      <c r="AB970" s="836"/>
      <c r="AC970" s="836"/>
      <c r="AD970" s="836"/>
      <c r="AE970" s="836"/>
    </row>
    <row r="971" spans="1:31" ht="15.75">
      <c r="A971" s="839"/>
      <c r="B971" s="835"/>
      <c r="C971" s="835"/>
      <c r="D971" s="835"/>
      <c r="E971" s="835"/>
      <c r="F971" s="835"/>
      <c r="G971" s="835"/>
      <c r="H971" s="835"/>
      <c r="I971" s="835"/>
      <c r="J971" s="835"/>
      <c r="K971" s="835"/>
      <c r="L971" s="903"/>
      <c r="M971" s="903"/>
      <c r="N971" s="836"/>
      <c r="O971" s="836"/>
      <c r="P971" s="836"/>
      <c r="Q971" s="836"/>
      <c r="R971" s="836"/>
      <c r="S971" s="836"/>
      <c r="T971" s="836"/>
      <c r="U971" s="836"/>
      <c r="V971" s="836"/>
      <c r="W971" s="836"/>
      <c r="X971" s="836"/>
      <c r="Y971" s="836"/>
      <c r="Z971" s="836"/>
      <c r="AA971" s="836"/>
      <c r="AB971" s="836"/>
      <c r="AC971" s="836"/>
      <c r="AD971" s="836"/>
      <c r="AE971" s="836"/>
    </row>
    <row r="972" spans="1:31" ht="15.75">
      <c r="A972" s="839"/>
      <c r="B972" s="835"/>
      <c r="C972" s="835"/>
      <c r="D972" s="835"/>
      <c r="E972" s="835"/>
      <c r="F972" s="835"/>
      <c r="G972" s="835"/>
      <c r="H972" s="835"/>
      <c r="I972" s="835"/>
      <c r="J972" s="835"/>
      <c r="K972" s="835"/>
      <c r="L972" s="903"/>
      <c r="M972" s="903"/>
      <c r="N972" s="836"/>
      <c r="O972" s="836"/>
      <c r="P972" s="836"/>
      <c r="Q972" s="836"/>
      <c r="R972" s="836"/>
      <c r="S972" s="836"/>
      <c r="T972" s="836"/>
      <c r="U972" s="836"/>
      <c r="V972" s="836"/>
      <c r="W972" s="836"/>
      <c r="X972" s="836"/>
      <c r="Y972" s="836"/>
      <c r="Z972" s="836"/>
      <c r="AA972" s="836"/>
      <c r="AB972" s="836"/>
      <c r="AC972" s="836"/>
      <c r="AD972" s="836"/>
      <c r="AE972" s="836"/>
    </row>
    <row r="973" spans="1:31" ht="15.75">
      <c r="A973" s="839"/>
      <c r="B973" s="835"/>
      <c r="C973" s="835"/>
      <c r="D973" s="835"/>
      <c r="E973" s="835"/>
      <c r="F973" s="835"/>
      <c r="G973" s="835"/>
      <c r="H973" s="835"/>
      <c r="I973" s="835"/>
      <c r="J973" s="835"/>
      <c r="K973" s="835"/>
      <c r="L973" s="903"/>
      <c r="M973" s="903"/>
      <c r="N973" s="836"/>
      <c r="O973" s="836"/>
      <c r="P973" s="836"/>
      <c r="Q973" s="836"/>
      <c r="R973" s="836"/>
      <c r="S973" s="836"/>
      <c r="T973" s="836"/>
      <c r="U973" s="836"/>
      <c r="V973" s="836"/>
      <c r="W973" s="836"/>
      <c r="X973" s="836"/>
      <c r="Y973" s="836"/>
      <c r="Z973" s="836"/>
      <c r="AA973" s="836"/>
      <c r="AB973" s="836"/>
      <c r="AC973" s="836"/>
      <c r="AD973" s="836"/>
      <c r="AE973" s="836"/>
    </row>
    <row r="974" spans="1:31" ht="15.75">
      <c r="A974" s="839"/>
      <c r="B974" s="835"/>
      <c r="C974" s="835"/>
      <c r="D974" s="835"/>
      <c r="E974" s="835"/>
      <c r="F974" s="835"/>
      <c r="G974" s="835"/>
      <c r="H974" s="835"/>
      <c r="I974" s="835"/>
      <c r="J974" s="835"/>
      <c r="K974" s="835"/>
      <c r="L974" s="903"/>
      <c r="M974" s="903"/>
      <c r="N974" s="836"/>
      <c r="O974" s="836"/>
      <c r="P974" s="836"/>
      <c r="Q974" s="836"/>
      <c r="R974" s="836"/>
      <c r="S974" s="836"/>
      <c r="T974" s="836"/>
      <c r="U974" s="836"/>
      <c r="V974" s="836"/>
      <c r="W974" s="836"/>
      <c r="X974" s="836"/>
      <c r="Y974" s="836"/>
      <c r="Z974" s="836"/>
      <c r="AA974" s="836"/>
      <c r="AB974" s="836"/>
      <c r="AC974" s="836"/>
      <c r="AD974" s="836"/>
      <c r="AE974" s="836"/>
    </row>
    <row r="975" spans="1:31" ht="15.75">
      <c r="A975" s="839"/>
      <c r="B975" s="835"/>
      <c r="C975" s="835"/>
      <c r="D975" s="835"/>
      <c r="E975" s="835"/>
      <c r="F975" s="835"/>
      <c r="G975" s="835"/>
      <c r="H975" s="835"/>
      <c r="I975" s="835"/>
      <c r="J975" s="835"/>
      <c r="K975" s="835"/>
      <c r="L975" s="903"/>
      <c r="M975" s="903"/>
      <c r="N975" s="836"/>
      <c r="O975" s="836"/>
      <c r="P975" s="836"/>
      <c r="Q975" s="836"/>
      <c r="R975" s="836"/>
      <c r="S975" s="836"/>
      <c r="T975" s="836"/>
      <c r="U975" s="836"/>
      <c r="V975" s="836"/>
      <c r="W975" s="836"/>
      <c r="X975" s="836"/>
      <c r="Y975" s="836"/>
      <c r="Z975" s="836"/>
      <c r="AA975" s="836"/>
      <c r="AB975" s="836"/>
      <c r="AC975" s="836"/>
      <c r="AD975" s="836"/>
      <c r="AE975" s="836"/>
    </row>
    <row r="976" spans="1:31" ht="15.75">
      <c r="A976" s="839"/>
      <c r="B976" s="835"/>
      <c r="C976" s="835"/>
      <c r="D976" s="835"/>
      <c r="E976" s="835"/>
      <c r="F976" s="835"/>
      <c r="G976" s="835"/>
      <c r="H976" s="835"/>
      <c r="I976" s="835"/>
      <c r="J976" s="835"/>
      <c r="K976" s="835"/>
      <c r="L976" s="903"/>
      <c r="M976" s="903"/>
      <c r="N976" s="836"/>
      <c r="O976" s="836"/>
      <c r="P976" s="836"/>
      <c r="Q976" s="836"/>
      <c r="R976" s="836"/>
      <c r="S976" s="836"/>
      <c r="T976" s="836"/>
      <c r="U976" s="836"/>
      <c r="V976" s="836"/>
      <c r="W976" s="836"/>
      <c r="X976" s="836"/>
      <c r="Y976" s="836"/>
      <c r="Z976" s="836"/>
      <c r="AA976" s="836"/>
      <c r="AB976" s="836"/>
      <c r="AC976" s="836"/>
      <c r="AD976" s="836"/>
      <c r="AE976" s="836"/>
    </row>
    <row r="977" spans="1:31" ht="15.75">
      <c r="A977" s="839"/>
      <c r="B977" s="835"/>
      <c r="C977" s="835"/>
      <c r="D977" s="835"/>
      <c r="E977" s="835"/>
      <c r="F977" s="835"/>
      <c r="G977" s="835"/>
      <c r="H977" s="835"/>
      <c r="I977" s="835"/>
      <c r="J977" s="835"/>
      <c r="K977" s="835"/>
      <c r="L977" s="903"/>
      <c r="M977" s="903"/>
      <c r="N977" s="836"/>
      <c r="O977" s="836"/>
      <c r="P977" s="836"/>
      <c r="Q977" s="836"/>
      <c r="R977" s="836"/>
      <c r="S977" s="836"/>
      <c r="T977" s="836"/>
      <c r="U977" s="836"/>
      <c r="V977" s="836"/>
      <c r="W977" s="836"/>
      <c r="X977" s="836"/>
      <c r="Y977" s="836"/>
      <c r="Z977" s="836"/>
      <c r="AA977" s="836"/>
      <c r="AB977" s="836"/>
      <c r="AC977" s="836"/>
      <c r="AD977" s="836"/>
      <c r="AE977" s="836"/>
    </row>
    <row r="978" spans="1:31" ht="15.75">
      <c r="A978" s="839"/>
      <c r="B978" s="835"/>
      <c r="C978" s="835"/>
      <c r="D978" s="835"/>
      <c r="E978" s="835"/>
      <c r="F978" s="835"/>
      <c r="G978" s="835"/>
      <c r="H978" s="835"/>
      <c r="I978" s="835"/>
      <c r="J978" s="835"/>
      <c r="K978" s="835"/>
      <c r="L978" s="903"/>
      <c r="M978" s="903"/>
      <c r="N978" s="836"/>
      <c r="O978" s="836"/>
      <c r="P978" s="836"/>
      <c r="Q978" s="836"/>
      <c r="R978" s="836"/>
      <c r="S978" s="836"/>
      <c r="T978" s="836"/>
      <c r="U978" s="836"/>
      <c r="V978" s="836"/>
      <c r="W978" s="836"/>
      <c r="X978" s="836"/>
      <c r="Y978" s="836"/>
      <c r="Z978" s="836"/>
      <c r="AA978" s="836"/>
      <c r="AB978" s="836"/>
      <c r="AC978" s="836"/>
      <c r="AD978" s="836"/>
      <c r="AE978" s="836"/>
    </row>
    <row r="979" spans="1:31" ht="15.75">
      <c r="A979" s="839"/>
      <c r="B979" s="835"/>
      <c r="C979" s="835"/>
      <c r="D979" s="835"/>
      <c r="E979" s="835"/>
      <c r="F979" s="835"/>
      <c r="G979" s="835"/>
      <c r="H979" s="835"/>
      <c r="I979" s="835"/>
      <c r="J979" s="835"/>
      <c r="K979" s="835"/>
      <c r="L979" s="903"/>
      <c r="M979" s="903"/>
      <c r="N979" s="836"/>
      <c r="O979" s="836"/>
      <c r="P979" s="836"/>
      <c r="Q979" s="836"/>
      <c r="R979" s="836"/>
      <c r="S979" s="836"/>
      <c r="T979" s="836"/>
      <c r="U979" s="836"/>
      <c r="V979" s="836"/>
      <c r="W979" s="836"/>
      <c r="X979" s="836"/>
      <c r="Y979" s="836"/>
      <c r="Z979" s="836"/>
      <c r="AA979" s="836"/>
      <c r="AB979" s="836"/>
      <c r="AC979" s="836"/>
      <c r="AD979" s="836"/>
      <c r="AE979" s="836"/>
    </row>
    <row r="980" spans="1:31" ht="15.75">
      <c r="A980" s="839"/>
      <c r="B980" s="835"/>
      <c r="C980" s="835"/>
      <c r="D980" s="835"/>
      <c r="E980" s="835"/>
      <c r="F980" s="835"/>
      <c r="G980" s="835"/>
      <c r="H980" s="835"/>
      <c r="I980" s="835"/>
      <c r="J980" s="835"/>
      <c r="K980" s="835"/>
      <c r="L980" s="903"/>
      <c r="M980" s="903"/>
      <c r="N980" s="836"/>
      <c r="O980" s="836"/>
      <c r="P980" s="836"/>
      <c r="Q980" s="836"/>
      <c r="R980" s="836"/>
      <c r="S980" s="836"/>
      <c r="T980" s="836"/>
      <c r="U980" s="836"/>
      <c r="V980" s="836"/>
      <c r="W980" s="836"/>
      <c r="X980" s="836"/>
      <c r="Y980" s="836"/>
      <c r="Z980" s="836"/>
      <c r="AA980" s="836"/>
      <c r="AB980" s="836"/>
      <c r="AC980" s="836"/>
      <c r="AD980" s="836"/>
      <c r="AE980" s="836"/>
    </row>
    <row r="981" spans="1:31" ht="15.75">
      <c r="A981" s="839"/>
      <c r="B981" s="835"/>
      <c r="C981" s="835"/>
      <c r="D981" s="835"/>
      <c r="E981" s="835"/>
      <c r="F981" s="835"/>
      <c r="G981" s="835"/>
      <c r="H981" s="835"/>
      <c r="I981" s="835"/>
      <c r="J981" s="835"/>
      <c r="K981" s="835"/>
      <c r="L981" s="903"/>
      <c r="M981" s="903"/>
      <c r="N981" s="836"/>
      <c r="O981" s="836"/>
      <c r="P981" s="836"/>
      <c r="Q981" s="836"/>
      <c r="R981" s="836"/>
      <c r="S981" s="836"/>
      <c r="T981" s="836"/>
      <c r="U981" s="836"/>
      <c r="V981" s="836"/>
      <c r="W981" s="836"/>
      <c r="X981" s="836"/>
      <c r="Y981" s="836"/>
      <c r="Z981" s="836"/>
      <c r="AA981" s="836"/>
      <c r="AB981" s="836"/>
      <c r="AC981" s="836"/>
      <c r="AD981" s="836"/>
      <c r="AE981" s="836"/>
    </row>
    <row r="982" spans="1:31" ht="15.75">
      <c r="A982" s="839"/>
      <c r="B982" s="835"/>
      <c r="C982" s="835"/>
      <c r="D982" s="835"/>
      <c r="E982" s="835"/>
      <c r="F982" s="835"/>
      <c r="G982" s="835"/>
      <c r="H982" s="835"/>
      <c r="I982" s="835"/>
      <c r="J982" s="835"/>
      <c r="K982" s="835"/>
      <c r="L982" s="903"/>
      <c r="M982" s="903"/>
      <c r="N982" s="836"/>
      <c r="O982" s="836"/>
      <c r="P982" s="836"/>
      <c r="Q982" s="836"/>
      <c r="R982" s="836"/>
      <c r="S982" s="836"/>
      <c r="T982" s="836"/>
      <c r="U982" s="836"/>
      <c r="V982" s="836"/>
      <c r="W982" s="836"/>
      <c r="X982" s="836"/>
      <c r="Y982" s="836"/>
      <c r="Z982" s="836"/>
      <c r="AA982" s="836"/>
      <c r="AB982" s="836"/>
      <c r="AC982" s="836"/>
      <c r="AD982" s="836"/>
      <c r="AE982" s="836"/>
    </row>
    <row r="983" spans="1:31" ht="15.75">
      <c r="A983" s="839"/>
      <c r="B983" s="835"/>
      <c r="C983" s="835"/>
      <c r="D983" s="835"/>
      <c r="E983" s="835"/>
      <c r="F983" s="835"/>
      <c r="G983" s="835"/>
      <c r="H983" s="835"/>
      <c r="I983" s="835"/>
      <c r="J983" s="835"/>
      <c r="K983" s="835"/>
      <c r="L983" s="903"/>
      <c r="M983" s="903"/>
      <c r="N983" s="836"/>
      <c r="O983" s="836"/>
      <c r="P983" s="836"/>
      <c r="Q983" s="836"/>
      <c r="R983" s="836"/>
      <c r="S983" s="836"/>
      <c r="T983" s="836"/>
      <c r="U983" s="836"/>
      <c r="V983" s="836"/>
      <c r="W983" s="836"/>
      <c r="X983" s="836"/>
      <c r="Y983" s="836"/>
      <c r="Z983" s="836"/>
      <c r="AA983" s="836"/>
      <c r="AB983" s="836"/>
      <c r="AC983" s="836"/>
      <c r="AD983" s="836"/>
      <c r="AE983" s="836"/>
    </row>
    <row r="984" spans="1:31" ht="15.75">
      <c r="A984" s="839"/>
      <c r="B984" s="835"/>
      <c r="C984" s="835"/>
      <c r="D984" s="835"/>
      <c r="E984" s="835"/>
      <c r="F984" s="835"/>
      <c r="G984" s="835"/>
      <c r="H984" s="835"/>
      <c r="I984" s="835"/>
      <c r="J984" s="835"/>
      <c r="K984" s="835"/>
      <c r="L984" s="903"/>
      <c r="M984" s="903"/>
      <c r="N984" s="836"/>
      <c r="O984" s="836"/>
      <c r="P984" s="836"/>
      <c r="Q984" s="836"/>
      <c r="R984" s="836"/>
      <c r="S984" s="836"/>
      <c r="T984" s="836"/>
      <c r="U984" s="836"/>
      <c r="V984" s="836"/>
      <c r="W984" s="836"/>
      <c r="X984" s="836"/>
      <c r="Y984" s="836"/>
      <c r="Z984" s="836"/>
      <c r="AA984" s="836"/>
      <c r="AB984" s="836"/>
      <c r="AC984" s="836"/>
      <c r="AD984" s="836"/>
      <c r="AE984" s="836"/>
    </row>
    <row r="985" spans="1:31" ht="15.75">
      <c r="A985" s="839"/>
      <c r="B985" s="835"/>
      <c r="C985" s="835"/>
      <c r="D985" s="835"/>
      <c r="E985" s="835"/>
      <c r="F985" s="835"/>
      <c r="G985" s="835"/>
      <c r="H985" s="835"/>
      <c r="I985" s="835"/>
      <c r="J985" s="835"/>
      <c r="K985" s="835"/>
      <c r="L985" s="903"/>
      <c r="M985" s="903"/>
      <c r="N985" s="836"/>
      <c r="O985" s="836"/>
      <c r="P985" s="836"/>
      <c r="Q985" s="836"/>
      <c r="R985" s="836"/>
      <c r="S985" s="836"/>
      <c r="T985" s="836"/>
      <c r="U985" s="836"/>
      <c r="V985" s="836"/>
      <c r="W985" s="836"/>
      <c r="X985" s="836"/>
      <c r="Y985" s="836"/>
      <c r="Z985" s="836"/>
      <c r="AA985" s="836"/>
      <c r="AB985" s="836"/>
      <c r="AC985" s="836"/>
      <c r="AD985" s="836"/>
      <c r="AE985" s="836"/>
    </row>
    <row r="986" spans="1:31" ht="15.75">
      <c r="A986" s="839"/>
      <c r="B986" s="835"/>
      <c r="C986" s="835"/>
      <c r="D986" s="835"/>
      <c r="E986" s="835"/>
      <c r="F986" s="835"/>
      <c r="G986" s="835"/>
      <c r="H986" s="835"/>
      <c r="I986" s="835"/>
      <c r="J986" s="835"/>
      <c r="K986" s="835"/>
      <c r="L986" s="903"/>
      <c r="M986" s="903"/>
      <c r="N986" s="836"/>
      <c r="O986" s="836"/>
      <c r="P986" s="836"/>
      <c r="Q986" s="836"/>
      <c r="R986" s="836"/>
      <c r="S986" s="836"/>
      <c r="T986" s="836"/>
      <c r="U986" s="836"/>
      <c r="V986" s="836"/>
      <c r="W986" s="836"/>
      <c r="X986" s="836"/>
      <c r="Y986" s="836"/>
      <c r="Z986" s="836"/>
      <c r="AA986" s="836"/>
      <c r="AB986" s="836"/>
      <c r="AC986" s="836"/>
      <c r="AD986" s="836"/>
      <c r="AE986" s="836"/>
    </row>
    <row r="987" spans="1:31" ht="15.75">
      <c r="A987" s="839"/>
      <c r="B987" s="835"/>
      <c r="C987" s="835"/>
      <c r="D987" s="835"/>
      <c r="E987" s="835"/>
      <c r="F987" s="835"/>
      <c r="G987" s="835"/>
      <c r="H987" s="835"/>
      <c r="I987" s="835"/>
      <c r="J987" s="835"/>
      <c r="K987" s="835"/>
      <c r="L987" s="903"/>
      <c r="M987" s="903"/>
      <c r="N987" s="836"/>
      <c r="O987" s="836"/>
      <c r="P987" s="836"/>
      <c r="Q987" s="836"/>
      <c r="R987" s="836"/>
      <c r="S987" s="836"/>
      <c r="T987" s="836"/>
      <c r="U987" s="836"/>
      <c r="V987" s="836"/>
      <c r="W987" s="836"/>
      <c r="X987" s="836"/>
      <c r="Y987" s="836"/>
      <c r="Z987" s="836"/>
      <c r="AA987" s="836"/>
      <c r="AB987" s="836"/>
      <c r="AC987" s="836"/>
      <c r="AD987" s="836"/>
      <c r="AE987" s="836"/>
    </row>
    <row r="988" spans="1:31" ht="15.75">
      <c r="A988" s="839"/>
      <c r="B988" s="835"/>
      <c r="C988" s="835"/>
      <c r="D988" s="835"/>
      <c r="E988" s="835"/>
      <c r="F988" s="835"/>
      <c r="G988" s="835"/>
      <c r="H988" s="835"/>
      <c r="I988" s="835"/>
      <c r="J988" s="835"/>
      <c r="K988" s="835"/>
      <c r="L988" s="903"/>
      <c r="M988" s="903"/>
      <c r="N988" s="836"/>
      <c r="O988" s="836"/>
      <c r="P988" s="836"/>
      <c r="Q988" s="836"/>
      <c r="R988" s="836"/>
      <c r="S988" s="836"/>
      <c r="T988" s="836"/>
      <c r="U988" s="836"/>
      <c r="V988" s="836"/>
      <c r="W988" s="836"/>
      <c r="X988" s="836"/>
      <c r="Y988" s="836"/>
      <c r="Z988" s="836"/>
      <c r="AA988" s="836"/>
      <c r="AB988" s="836"/>
      <c r="AC988" s="836"/>
      <c r="AD988" s="836"/>
      <c r="AE988" s="836"/>
    </row>
    <row r="989" spans="1:31" ht="15.75">
      <c r="A989" s="839"/>
      <c r="B989" s="835"/>
      <c r="C989" s="835"/>
      <c r="D989" s="835"/>
      <c r="E989" s="835"/>
      <c r="F989" s="835"/>
      <c r="G989" s="835"/>
      <c r="H989" s="835"/>
      <c r="I989" s="835"/>
      <c r="J989" s="835"/>
      <c r="K989" s="835"/>
      <c r="L989" s="903"/>
      <c r="M989" s="903"/>
      <c r="N989" s="836"/>
      <c r="O989" s="836"/>
      <c r="P989" s="836"/>
      <c r="Q989" s="836"/>
      <c r="R989" s="836"/>
      <c r="S989" s="836"/>
      <c r="T989" s="836"/>
      <c r="U989" s="836"/>
      <c r="V989" s="836"/>
      <c r="W989" s="836"/>
      <c r="X989" s="836"/>
      <c r="Y989" s="836"/>
      <c r="Z989" s="836"/>
      <c r="AA989" s="836"/>
      <c r="AB989" s="836"/>
      <c r="AC989" s="836"/>
      <c r="AD989" s="836"/>
      <c r="AE989" s="836"/>
    </row>
    <row r="990" spans="1:31" ht="15.75">
      <c r="A990" s="839"/>
      <c r="B990" s="835"/>
      <c r="C990" s="835"/>
      <c r="D990" s="835"/>
      <c r="E990" s="835"/>
      <c r="F990" s="835"/>
      <c r="G990" s="835"/>
      <c r="H990" s="835"/>
      <c r="I990" s="835"/>
      <c r="J990" s="835"/>
      <c r="K990" s="835"/>
      <c r="L990" s="903"/>
      <c r="M990" s="903"/>
      <c r="N990" s="836"/>
      <c r="O990" s="836"/>
      <c r="P990" s="836"/>
      <c r="Q990" s="836"/>
      <c r="R990" s="836"/>
      <c r="S990" s="836"/>
      <c r="T990" s="836"/>
      <c r="U990" s="836"/>
      <c r="V990" s="836"/>
      <c r="W990" s="836"/>
      <c r="X990" s="836"/>
      <c r="Y990" s="836"/>
      <c r="Z990" s="836"/>
      <c r="AA990" s="836"/>
      <c r="AB990" s="836"/>
      <c r="AC990" s="836"/>
      <c r="AD990" s="836"/>
      <c r="AE990" s="836"/>
    </row>
    <row r="991" spans="1:31" ht="15.75">
      <c r="A991" s="839"/>
      <c r="B991" s="835"/>
      <c r="C991" s="835"/>
      <c r="D991" s="835"/>
      <c r="E991" s="835"/>
      <c r="F991" s="835"/>
      <c r="G991" s="835"/>
      <c r="H991" s="835"/>
      <c r="I991" s="835"/>
      <c r="J991" s="835"/>
      <c r="K991" s="835"/>
      <c r="L991" s="903"/>
      <c r="M991" s="903"/>
      <c r="N991" s="836"/>
      <c r="O991" s="836"/>
      <c r="P991" s="836"/>
      <c r="Q991" s="836"/>
      <c r="R991" s="836"/>
      <c r="S991" s="836"/>
      <c r="T991" s="836"/>
      <c r="U991" s="836"/>
      <c r="V991" s="836"/>
      <c r="W991" s="836"/>
      <c r="X991" s="836"/>
      <c r="Y991" s="836"/>
      <c r="Z991" s="836"/>
      <c r="AA991" s="836"/>
      <c r="AB991" s="836"/>
      <c r="AC991" s="836"/>
      <c r="AD991" s="836"/>
      <c r="AE991" s="836"/>
    </row>
    <row r="992" spans="1:31" ht="15.75">
      <c r="A992" s="839"/>
      <c r="B992" s="835"/>
      <c r="C992" s="835"/>
      <c r="D992" s="835"/>
      <c r="E992" s="835"/>
      <c r="F992" s="835"/>
      <c r="G992" s="835"/>
      <c r="H992" s="835"/>
      <c r="I992" s="835"/>
      <c r="J992" s="835"/>
      <c r="K992" s="835"/>
      <c r="L992" s="903"/>
      <c r="M992" s="903"/>
      <c r="N992" s="836"/>
      <c r="O992" s="836"/>
      <c r="P992" s="836"/>
      <c r="Q992" s="836"/>
      <c r="R992" s="836"/>
      <c r="S992" s="836"/>
      <c r="T992" s="836"/>
      <c r="U992" s="836"/>
      <c r="V992" s="836"/>
      <c r="W992" s="836"/>
      <c r="X992" s="836"/>
      <c r="Y992" s="836"/>
      <c r="Z992" s="836"/>
      <c r="AA992" s="836"/>
      <c r="AB992" s="836"/>
      <c r="AC992" s="836"/>
      <c r="AD992" s="836"/>
      <c r="AE992" s="836"/>
    </row>
    <row r="993" spans="1:31" ht="15.75">
      <c r="A993" s="839"/>
      <c r="B993" s="835"/>
      <c r="C993" s="835"/>
      <c r="D993" s="835"/>
      <c r="E993" s="835"/>
      <c r="F993" s="835"/>
      <c r="G993" s="835"/>
      <c r="H993" s="835"/>
      <c r="I993" s="835"/>
      <c r="J993" s="835"/>
      <c r="K993" s="835"/>
      <c r="L993" s="903"/>
      <c r="M993" s="903"/>
      <c r="N993" s="836"/>
      <c r="O993" s="836"/>
      <c r="P993" s="836"/>
      <c r="Q993" s="836"/>
      <c r="R993" s="836"/>
      <c r="S993" s="836"/>
      <c r="T993" s="836"/>
      <c r="U993" s="836"/>
      <c r="V993" s="836"/>
      <c r="W993" s="836"/>
      <c r="X993" s="836"/>
      <c r="Y993" s="836"/>
      <c r="Z993" s="836"/>
      <c r="AA993" s="836"/>
      <c r="AB993" s="836"/>
      <c r="AC993" s="836"/>
      <c r="AD993" s="836"/>
      <c r="AE993" s="836"/>
    </row>
    <row r="994" spans="1:31" ht="15.75">
      <c r="A994" s="839"/>
      <c r="B994" s="835"/>
      <c r="C994" s="835"/>
      <c r="D994" s="835"/>
      <c r="E994" s="835"/>
      <c r="F994" s="835"/>
      <c r="G994" s="835"/>
      <c r="H994" s="835"/>
      <c r="I994" s="835"/>
      <c r="J994" s="835"/>
      <c r="K994" s="835"/>
      <c r="L994" s="903"/>
      <c r="M994" s="903"/>
      <c r="N994" s="836"/>
      <c r="O994" s="836"/>
      <c r="P994" s="836"/>
      <c r="Q994" s="836"/>
      <c r="R994" s="836"/>
      <c r="S994" s="836"/>
      <c r="T994" s="836"/>
      <c r="U994" s="836"/>
      <c r="V994" s="836"/>
      <c r="W994" s="836"/>
      <c r="X994" s="836"/>
      <c r="Y994" s="836"/>
      <c r="Z994" s="836"/>
      <c r="AA994" s="836"/>
      <c r="AB994" s="836"/>
      <c r="AC994" s="836"/>
      <c r="AD994" s="836"/>
      <c r="AE994" s="836"/>
    </row>
    <row r="995" spans="1:31" ht="15.75">
      <c r="A995" s="839"/>
      <c r="B995" s="835"/>
      <c r="C995" s="835"/>
      <c r="D995" s="835"/>
      <c r="E995" s="835"/>
      <c r="F995" s="835"/>
      <c r="G995" s="835"/>
      <c r="H995" s="835"/>
      <c r="I995" s="835"/>
      <c r="J995" s="835"/>
      <c r="K995" s="835"/>
      <c r="L995" s="903"/>
      <c r="M995" s="903"/>
      <c r="N995" s="836"/>
      <c r="O995" s="836"/>
      <c r="P995" s="836"/>
      <c r="Q995" s="836"/>
      <c r="R995" s="836"/>
      <c r="S995" s="836"/>
      <c r="T995" s="836"/>
      <c r="U995" s="836"/>
      <c r="V995" s="836"/>
      <c r="W995" s="836"/>
      <c r="X995" s="836"/>
      <c r="Y995" s="836"/>
      <c r="Z995" s="836"/>
      <c r="AA995" s="836"/>
      <c r="AB995" s="836"/>
      <c r="AC995" s="836"/>
      <c r="AD995" s="836"/>
      <c r="AE995" s="836"/>
    </row>
    <row r="996" spans="1:31" ht="15.75">
      <c r="A996" s="839"/>
      <c r="B996" s="835"/>
      <c r="C996" s="835"/>
      <c r="D996" s="835"/>
      <c r="E996" s="835"/>
      <c r="F996" s="835"/>
      <c r="G996" s="835"/>
      <c r="H996" s="835"/>
      <c r="I996" s="835"/>
      <c r="J996" s="835"/>
      <c r="K996" s="835"/>
      <c r="L996" s="903"/>
      <c r="M996" s="903"/>
      <c r="N996" s="836"/>
      <c r="O996" s="836"/>
      <c r="P996" s="836"/>
      <c r="Q996" s="836"/>
      <c r="R996" s="836"/>
      <c r="S996" s="836"/>
      <c r="T996" s="836"/>
      <c r="U996" s="836"/>
      <c r="V996" s="836"/>
      <c r="W996" s="836"/>
      <c r="X996" s="836"/>
      <c r="Y996" s="836"/>
      <c r="Z996" s="836"/>
      <c r="AA996" s="836"/>
      <c r="AB996" s="836"/>
      <c r="AC996" s="836"/>
      <c r="AD996" s="836"/>
      <c r="AE996" s="836"/>
    </row>
    <row r="997" spans="1:31" ht="15.75">
      <c r="A997" s="839"/>
      <c r="B997" s="835"/>
      <c r="C997" s="835"/>
      <c r="D997" s="835"/>
      <c r="E997" s="835"/>
      <c r="F997" s="835"/>
      <c r="G997" s="835"/>
      <c r="H997" s="835"/>
      <c r="I997" s="835"/>
      <c r="J997" s="835"/>
      <c r="K997" s="835"/>
      <c r="L997" s="903"/>
      <c r="M997" s="903"/>
      <c r="N997" s="836"/>
      <c r="O997" s="836"/>
      <c r="P997" s="836"/>
      <c r="Q997" s="836"/>
      <c r="R997" s="836"/>
      <c r="S997" s="836"/>
      <c r="T997" s="836"/>
      <c r="U997" s="836"/>
      <c r="V997" s="836"/>
      <c r="W997" s="836"/>
      <c r="X997" s="836"/>
      <c r="Y997" s="836"/>
      <c r="Z997" s="836"/>
      <c r="AA997" s="836"/>
      <c r="AB997" s="836"/>
      <c r="AC997" s="836"/>
      <c r="AD997" s="836"/>
      <c r="AE997" s="836"/>
    </row>
    <row r="998" spans="1:31" ht="15.75">
      <c r="A998" s="839"/>
      <c r="B998" s="835"/>
      <c r="C998" s="835"/>
      <c r="D998" s="835"/>
      <c r="E998" s="835"/>
      <c r="F998" s="835"/>
      <c r="G998" s="835"/>
      <c r="H998" s="835"/>
      <c r="I998" s="835"/>
      <c r="J998" s="835"/>
      <c r="K998" s="835"/>
      <c r="L998" s="903"/>
      <c r="M998" s="903"/>
      <c r="N998" s="836"/>
      <c r="O998" s="836"/>
      <c r="P998" s="836"/>
      <c r="Q998" s="836"/>
      <c r="R998" s="836"/>
      <c r="S998" s="836"/>
      <c r="T998" s="836"/>
      <c r="U998" s="836"/>
      <c r="V998" s="836"/>
      <c r="W998" s="836"/>
      <c r="X998" s="836"/>
      <c r="Y998" s="836"/>
      <c r="Z998" s="836"/>
      <c r="AA998" s="836"/>
      <c r="AB998" s="836"/>
      <c r="AC998" s="836"/>
      <c r="AD998" s="836"/>
      <c r="AE998" s="836"/>
    </row>
    <row r="999" spans="1:31" ht="15.75">
      <c r="A999" s="839"/>
      <c r="B999" s="835"/>
      <c r="C999" s="835"/>
      <c r="D999" s="835"/>
      <c r="E999" s="835"/>
      <c r="F999" s="835"/>
      <c r="G999" s="835"/>
      <c r="H999" s="835"/>
      <c r="I999" s="835"/>
      <c r="J999" s="835"/>
      <c r="K999" s="835"/>
      <c r="L999" s="903"/>
      <c r="M999" s="903"/>
      <c r="N999" s="836"/>
      <c r="O999" s="836"/>
      <c r="P999" s="836"/>
      <c r="Q999" s="836"/>
      <c r="R999" s="836"/>
      <c r="S999" s="836"/>
      <c r="T999" s="836"/>
      <c r="U999" s="836"/>
      <c r="V999" s="836"/>
      <c r="W999" s="836"/>
      <c r="X999" s="836"/>
      <c r="Y999" s="836"/>
      <c r="Z999" s="836"/>
      <c r="AA999" s="836"/>
      <c r="AB999" s="836"/>
      <c r="AC999" s="836"/>
      <c r="AD999" s="836"/>
      <c r="AE999" s="836"/>
    </row>
    <row r="1000" spans="1:31" ht="15.75">
      <c r="A1000" s="839"/>
      <c r="B1000" s="835"/>
      <c r="C1000" s="835"/>
      <c r="D1000" s="835"/>
      <c r="E1000" s="835"/>
      <c r="F1000" s="835"/>
      <c r="G1000" s="835"/>
      <c r="H1000" s="835"/>
      <c r="I1000" s="835"/>
      <c r="J1000" s="835"/>
      <c r="K1000" s="835"/>
      <c r="L1000" s="903"/>
      <c r="M1000" s="903"/>
      <c r="N1000" s="836"/>
      <c r="O1000" s="836"/>
      <c r="P1000" s="836"/>
      <c r="Q1000" s="836"/>
      <c r="R1000" s="836"/>
      <c r="S1000" s="836"/>
      <c r="T1000" s="836"/>
      <c r="U1000" s="836"/>
      <c r="V1000" s="836"/>
      <c r="W1000" s="836"/>
      <c r="X1000" s="836"/>
      <c r="Y1000" s="836"/>
      <c r="Z1000" s="836"/>
      <c r="AA1000" s="836"/>
      <c r="AB1000" s="836"/>
      <c r="AC1000" s="836"/>
      <c r="AD1000" s="836"/>
      <c r="AE1000" s="836"/>
    </row>
    <row r="1001" spans="1:31" ht="15.75">
      <c r="A1001" s="839"/>
      <c r="B1001" s="835"/>
      <c r="C1001" s="835"/>
      <c r="D1001" s="835"/>
      <c r="E1001" s="835"/>
      <c r="F1001" s="835"/>
      <c r="G1001" s="835"/>
      <c r="H1001" s="835"/>
      <c r="I1001" s="835"/>
      <c r="J1001" s="835"/>
      <c r="K1001" s="835"/>
      <c r="L1001" s="903"/>
      <c r="M1001" s="903"/>
      <c r="N1001" s="836"/>
      <c r="O1001" s="836"/>
      <c r="P1001" s="836"/>
      <c r="Q1001" s="836"/>
      <c r="R1001" s="836"/>
      <c r="S1001" s="836"/>
      <c r="T1001" s="836"/>
      <c r="U1001" s="836"/>
      <c r="V1001" s="836"/>
      <c r="W1001" s="836"/>
      <c r="X1001" s="836"/>
      <c r="Y1001" s="836"/>
      <c r="Z1001" s="836"/>
      <c r="AA1001" s="836"/>
      <c r="AB1001" s="836"/>
      <c r="AC1001" s="836"/>
      <c r="AD1001" s="836"/>
      <c r="AE1001" s="836"/>
    </row>
    <row r="1002" spans="1:31" ht="15.75">
      <c r="A1002" s="839"/>
      <c r="B1002" s="835"/>
      <c r="C1002" s="835"/>
      <c r="D1002" s="835"/>
      <c r="E1002" s="835"/>
      <c r="F1002" s="835"/>
      <c r="G1002" s="835"/>
      <c r="H1002" s="835"/>
      <c r="I1002" s="835"/>
      <c r="J1002" s="835"/>
      <c r="K1002" s="835"/>
      <c r="L1002" s="903"/>
      <c r="M1002" s="903"/>
      <c r="N1002" s="836"/>
      <c r="O1002" s="836"/>
      <c r="P1002" s="836"/>
      <c r="Q1002" s="836"/>
      <c r="R1002" s="836"/>
      <c r="S1002" s="836"/>
      <c r="T1002" s="836"/>
      <c r="U1002" s="836"/>
      <c r="V1002" s="836"/>
      <c r="W1002" s="836"/>
      <c r="X1002" s="836"/>
      <c r="Y1002" s="836"/>
      <c r="Z1002" s="836"/>
      <c r="AA1002" s="836"/>
      <c r="AB1002" s="836"/>
      <c r="AC1002" s="836"/>
      <c r="AD1002" s="836"/>
      <c r="AE1002" s="836"/>
    </row>
    <row r="1003" spans="1:31" ht="15.75">
      <c r="A1003" s="839"/>
      <c r="B1003" s="835"/>
      <c r="C1003" s="835"/>
      <c r="D1003" s="835"/>
      <c r="E1003" s="835"/>
      <c r="F1003" s="835"/>
      <c r="G1003" s="835"/>
      <c r="H1003" s="835"/>
      <c r="I1003" s="835"/>
      <c r="J1003" s="835"/>
      <c r="K1003" s="835"/>
      <c r="L1003" s="903"/>
      <c r="M1003" s="903"/>
      <c r="N1003" s="836"/>
      <c r="O1003" s="836"/>
      <c r="P1003" s="836"/>
      <c r="Q1003" s="836"/>
      <c r="R1003" s="836"/>
      <c r="S1003" s="836"/>
      <c r="T1003" s="836"/>
      <c r="U1003" s="836"/>
      <c r="V1003" s="836"/>
      <c r="W1003" s="836"/>
      <c r="X1003" s="836"/>
      <c r="Y1003" s="836"/>
      <c r="Z1003" s="836"/>
      <c r="AA1003" s="836"/>
      <c r="AB1003" s="836"/>
      <c r="AC1003" s="836"/>
      <c r="AD1003" s="836"/>
      <c r="AE1003" s="836"/>
    </row>
    <row r="1004" spans="1:31" ht="15.75">
      <c r="A1004" s="839"/>
      <c r="B1004" s="835"/>
      <c r="C1004" s="835"/>
      <c r="D1004" s="835"/>
      <c r="E1004" s="835"/>
      <c r="F1004" s="835"/>
      <c r="G1004" s="835"/>
      <c r="H1004" s="835"/>
      <c r="I1004" s="835"/>
      <c r="J1004" s="835"/>
      <c r="K1004" s="835"/>
      <c r="L1004" s="903"/>
      <c r="M1004" s="903"/>
      <c r="N1004" s="836"/>
      <c r="O1004" s="836"/>
      <c r="P1004" s="836"/>
      <c r="Q1004" s="836"/>
      <c r="R1004" s="836"/>
      <c r="S1004" s="836"/>
      <c r="T1004" s="836"/>
      <c r="U1004" s="836"/>
      <c r="V1004" s="836"/>
      <c r="W1004" s="836"/>
      <c r="X1004" s="836"/>
      <c r="Y1004" s="836"/>
      <c r="Z1004" s="836"/>
      <c r="AA1004" s="836"/>
      <c r="AB1004" s="836"/>
      <c r="AC1004" s="836"/>
      <c r="AD1004" s="836"/>
      <c r="AE1004" s="836"/>
    </row>
    <row r="1005" spans="1:31" ht="15.75">
      <c r="A1005" s="839"/>
      <c r="B1005" s="835"/>
      <c r="C1005" s="835"/>
      <c r="D1005" s="835"/>
      <c r="E1005" s="835"/>
      <c r="F1005" s="835"/>
      <c r="G1005" s="835"/>
      <c r="H1005" s="835"/>
      <c r="I1005" s="835"/>
      <c r="J1005" s="835"/>
      <c r="K1005" s="835"/>
      <c r="L1005" s="903"/>
      <c r="M1005" s="903"/>
      <c r="N1005" s="836"/>
      <c r="O1005" s="836"/>
      <c r="P1005" s="836"/>
      <c r="Q1005" s="836"/>
      <c r="R1005" s="836"/>
      <c r="S1005" s="836"/>
      <c r="T1005" s="836"/>
      <c r="U1005" s="836"/>
      <c r="V1005" s="836"/>
      <c r="W1005" s="836"/>
      <c r="X1005" s="836"/>
      <c r="Y1005" s="836"/>
      <c r="Z1005" s="836"/>
      <c r="AA1005" s="836"/>
      <c r="AB1005" s="836"/>
      <c r="AC1005" s="836"/>
      <c r="AD1005" s="836"/>
      <c r="AE1005" s="836"/>
    </row>
    <row r="1006" spans="1:31" ht="15.75">
      <c r="A1006" s="839"/>
      <c r="B1006" s="835"/>
      <c r="C1006" s="835"/>
      <c r="D1006" s="835"/>
      <c r="E1006" s="835"/>
      <c r="F1006" s="835"/>
      <c r="G1006" s="835"/>
      <c r="H1006" s="835"/>
      <c r="I1006" s="835"/>
      <c r="J1006" s="835"/>
      <c r="K1006" s="835"/>
      <c r="L1006" s="903"/>
      <c r="M1006" s="903"/>
      <c r="N1006" s="836"/>
      <c r="O1006" s="836"/>
      <c r="P1006" s="836"/>
      <c r="Q1006" s="836"/>
      <c r="R1006" s="836"/>
      <c r="S1006" s="836"/>
      <c r="T1006" s="836"/>
      <c r="U1006" s="836"/>
      <c r="V1006" s="836"/>
      <c r="W1006" s="836"/>
      <c r="X1006" s="836"/>
      <c r="Y1006" s="836"/>
      <c r="Z1006" s="836"/>
      <c r="AA1006" s="836"/>
      <c r="AB1006" s="836"/>
      <c r="AC1006" s="836"/>
      <c r="AD1006" s="836"/>
      <c r="AE1006" s="836"/>
    </row>
    <row r="1007" spans="1:31" ht="15.75">
      <c r="A1007" s="839"/>
      <c r="B1007" s="835"/>
      <c r="C1007" s="835"/>
      <c r="D1007" s="835"/>
      <c r="E1007" s="835"/>
      <c r="F1007" s="835"/>
      <c r="G1007" s="835"/>
      <c r="H1007" s="835"/>
      <c r="I1007" s="835"/>
      <c r="J1007" s="835"/>
      <c r="K1007" s="835"/>
      <c r="L1007" s="903"/>
      <c r="M1007" s="903"/>
      <c r="N1007" s="836"/>
      <c r="O1007" s="836"/>
      <c r="P1007" s="836"/>
      <c r="Q1007" s="836"/>
      <c r="R1007" s="836"/>
      <c r="S1007" s="836"/>
      <c r="T1007" s="836"/>
      <c r="U1007" s="836"/>
      <c r="V1007" s="836"/>
      <c r="W1007" s="836"/>
      <c r="X1007" s="836"/>
      <c r="Y1007" s="836"/>
      <c r="Z1007" s="836"/>
      <c r="AA1007" s="836"/>
      <c r="AB1007" s="836"/>
      <c r="AC1007" s="836"/>
      <c r="AD1007" s="836"/>
      <c r="AE1007" s="836"/>
    </row>
    <row r="1008" spans="1:31" ht="15.75">
      <c r="A1008" s="839"/>
      <c r="B1008" s="835"/>
      <c r="C1008" s="835"/>
      <c r="D1008" s="835"/>
      <c r="E1008" s="835"/>
      <c r="F1008" s="835"/>
      <c r="G1008" s="835"/>
      <c r="H1008" s="835"/>
      <c r="I1008" s="835"/>
      <c r="J1008" s="835"/>
      <c r="K1008" s="835"/>
      <c r="L1008" s="903"/>
      <c r="M1008" s="903"/>
      <c r="N1008" s="836"/>
      <c r="O1008" s="836"/>
      <c r="P1008" s="836"/>
      <c r="Q1008" s="836"/>
      <c r="R1008" s="836"/>
      <c r="S1008" s="836"/>
      <c r="T1008" s="836"/>
      <c r="U1008" s="836"/>
      <c r="V1008" s="836"/>
      <c r="W1008" s="836"/>
      <c r="X1008" s="836"/>
      <c r="Y1008" s="836"/>
      <c r="Z1008" s="836"/>
      <c r="AA1008" s="836"/>
      <c r="AB1008" s="836"/>
      <c r="AC1008" s="836"/>
      <c r="AD1008" s="836"/>
      <c r="AE1008" s="836"/>
    </row>
    <row r="1009" spans="1:31" ht="15.75">
      <c r="A1009" s="839"/>
      <c r="B1009" s="835"/>
      <c r="C1009" s="835"/>
      <c r="D1009" s="835"/>
      <c r="E1009" s="835"/>
      <c r="F1009" s="835"/>
      <c r="G1009" s="835"/>
      <c r="H1009" s="835"/>
      <c r="I1009" s="835"/>
      <c r="J1009" s="835"/>
      <c r="K1009" s="835"/>
      <c r="L1009" s="903"/>
      <c r="M1009" s="903"/>
      <c r="N1009" s="836"/>
      <c r="O1009" s="836"/>
      <c r="P1009" s="836"/>
      <c r="Q1009" s="836"/>
      <c r="R1009" s="836"/>
      <c r="S1009" s="836"/>
      <c r="T1009" s="836"/>
      <c r="U1009" s="836"/>
      <c r="V1009" s="836"/>
      <c r="W1009" s="836"/>
      <c r="X1009" s="836"/>
      <c r="Y1009" s="836"/>
      <c r="Z1009" s="836"/>
      <c r="AA1009" s="836"/>
      <c r="AB1009" s="836"/>
      <c r="AC1009" s="836"/>
      <c r="AD1009" s="836"/>
      <c r="AE1009" s="836"/>
    </row>
    <row r="1010" spans="1:31" ht="15.75">
      <c r="A1010" s="839"/>
      <c r="B1010" s="835"/>
      <c r="C1010" s="835"/>
      <c r="D1010" s="835"/>
      <c r="E1010" s="835"/>
      <c r="F1010" s="835"/>
      <c r="G1010" s="835"/>
      <c r="H1010" s="835"/>
      <c r="I1010" s="835"/>
      <c r="J1010" s="835"/>
      <c r="K1010" s="835"/>
      <c r="L1010" s="903"/>
      <c r="M1010" s="903"/>
      <c r="N1010" s="836"/>
      <c r="O1010" s="836"/>
      <c r="P1010" s="836"/>
      <c r="Q1010" s="836"/>
      <c r="R1010" s="836"/>
      <c r="S1010" s="836"/>
      <c r="T1010" s="836"/>
      <c r="U1010" s="836"/>
      <c r="V1010" s="836"/>
      <c r="W1010" s="836"/>
      <c r="X1010" s="836"/>
      <c r="Y1010" s="836"/>
      <c r="Z1010" s="836"/>
      <c r="AA1010" s="836"/>
      <c r="AB1010" s="836"/>
      <c r="AC1010" s="836"/>
      <c r="AD1010" s="836"/>
      <c r="AE1010" s="836"/>
    </row>
    <row r="1011" spans="1:31" ht="15.75">
      <c r="A1011" s="839"/>
      <c r="B1011" s="835"/>
      <c r="C1011" s="835"/>
      <c r="D1011" s="835"/>
      <c r="E1011" s="835"/>
      <c r="F1011" s="835"/>
      <c r="G1011" s="835"/>
      <c r="H1011" s="835"/>
      <c r="I1011" s="835"/>
      <c r="J1011" s="835"/>
      <c r="K1011" s="835"/>
      <c r="L1011" s="903"/>
      <c r="M1011" s="903"/>
      <c r="N1011" s="836"/>
      <c r="O1011" s="836"/>
      <c r="P1011" s="836"/>
      <c r="Q1011" s="836"/>
      <c r="R1011" s="836"/>
      <c r="S1011" s="836"/>
      <c r="T1011" s="836"/>
      <c r="U1011" s="836"/>
      <c r="V1011" s="836"/>
      <c r="W1011" s="836"/>
      <c r="X1011" s="836"/>
      <c r="Y1011" s="836"/>
      <c r="Z1011" s="836"/>
      <c r="AA1011" s="836"/>
      <c r="AB1011" s="836"/>
      <c r="AC1011" s="836"/>
      <c r="AD1011" s="836"/>
      <c r="AE1011" s="836"/>
    </row>
    <row r="1012" spans="1:31" ht="15.75">
      <c r="A1012" s="839"/>
      <c r="B1012" s="835"/>
      <c r="C1012" s="835"/>
      <c r="D1012" s="835"/>
      <c r="E1012" s="835"/>
      <c r="F1012" s="835"/>
      <c r="G1012" s="835"/>
      <c r="H1012" s="835"/>
      <c r="I1012" s="835"/>
      <c r="J1012" s="835"/>
      <c r="K1012" s="835"/>
      <c r="L1012" s="903"/>
      <c r="M1012" s="903"/>
      <c r="N1012" s="836"/>
      <c r="O1012" s="836"/>
      <c r="P1012" s="836"/>
      <c r="Q1012" s="836"/>
      <c r="R1012" s="836"/>
      <c r="S1012" s="836"/>
      <c r="T1012" s="836"/>
      <c r="U1012" s="836"/>
      <c r="V1012" s="836"/>
      <c r="W1012" s="836"/>
      <c r="X1012" s="836"/>
      <c r="Y1012" s="836"/>
      <c r="Z1012" s="836"/>
      <c r="AA1012" s="836"/>
      <c r="AB1012" s="836"/>
      <c r="AC1012" s="836"/>
      <c r="AD1012" s="836"/>
      <c r="AE1012" s="836"/>
    </row>
    <row r="1013" spans="1:31" ht="15.75">
      <c r="A1013" s="839"/>
      <c r="B1013" s="835"/>
      <c r="C1013" s="835"/>
      <c r="D1013" s="835"/>
      <c r="E1013" s="835"/>
      <c r="F1013" s="835"/>
      <c r="G1013" s="835"/>
      <c r="H1013" s="835"/>
      <c r="I1013" s="835"/>
      <c r="J1013" s="835"/>
      <c r="K1013" s="835"/>
      <c r="L1013" s="903"/>
      <c r="M1013" s="903"/>
      <c r="N1013" s="836"/>
      <c r="O1013" s="836"/>
      <c r="P1013" s="836"/>
      <c r="Q1013" s="836"/>
      <c r="R1013" s="836"/>
      <c r="S1013" s="836"/>
      <c r="T1013" s="836"/>
      <c r="U1013" s="836"/>
      <c r="V1013" s="836"/>
      <c r="W1013" s="836"/>
      <c r="X1013" s="836"/>
      <c r="Y1013" s="836"/>
      <c r="Z1013" s="836"/>
      <c r="AA1013" s="836"/>
      <c r="AB1013" s="836"/>
      <c r="AC1013" s="836"/>
      <c r="AD1013" s="836"/>
      <c r="AE1013" s="836"/>
    </row>
    <row r="1014" spans="1:31" ht="15.75">
      <c r="A1014" s="839"/>
      <c r="B1014" s="835"/>
      <c r="C1014" s="835"/>
      <c r="D1014" s="835"/>
      <c r="E1014" s="835"/>
      <c r="F1014" s="835"/>
      <c r="G1014" s="835"/>
      <c r="H1014" s="835"/>
      <c r="I1014" s="835"/>
      <c r="J1014" s="835"/>
      <c r="K1014" s="835"/>
      <c r="L1014" s="903"/>
      <c r="M1014" s="903"/>
      <c r="N1014" s="836"/>
      <c r="O1014" s="836"/>
      <c r="P1014" s="836"/>
      <c r="Q1014" s="836"/>
      <c r="R1014" s="836"/>
      <c r="S1014" s="836"/>
      <c r="T1014" s="836"/>
      <c r="U1014" s="836"/>
      <c r="V1014" s="836"/>
      <c r="W1014" s="836"/>
      <c r="X1014" s="836"/>
      <c r="Y1014" s="836"/>
      <c r="Z1014" s="836"/>
      <c r="AA1014" s="836"/>
      <c r="AB1014" s="836"/>
      <c r="AC1014" s="836"/>
      <c r="AD1014" s="836"/>
      <c r="AE1014" s="836"/>
    </row>
    <row r="1015" spans="1:31" ht="15.75">
      <c r="A1015" s="839"/>
      <c r="B1015" s="835"/>
      <c r="C1015" s="835"/>
      <c r="D1015" s="835"/>
      <c r="E1015" s="835"/>
      <c r="F1015" s="835"/>
      <c r="G1015" s="835"/>
      <c r="H1015" s="835"/>
      <c r="I1015" s="835"/>
      <c r="J1015" s="835"/>
      <c r="K1015" s="835"/>
      <c r="L1015" s="903"/>
      <c r="M1015" s="903"/>
      <c r="N1015" s="836"/>
      <c r="O1015" s="836"/>
      <c r="P1015" s="836"/>
      <c r="Q1015" s="836"/>
      <c r="R1015" s="836"/>
      <c r="S1015" s="836"/>
      <c r="T1015" s="836"/>
      <c r="U1015" s="836"/>
      <c r="V1015" s="836"/>
      <c r="W1015" s="836"/>
      <c r="X1015" s="836"/>
      <c r="Y1015" s="836"/>
      <c r="Z1015" s="836"/>
      <c r="AA1015" s="836"/>
      <c r="AB1015" s="836"/>
      <c r="AC1015" s="836"/>
      <c r="AD1015" s="836"/>
      <c r="AE1015" s="836"/>
    </row>
    <row r="1016" spans="1:31" ht="15.75">
      <c r="A1016" s="839"/>
      <c r="B1016" s="835"/>
      <c r="C1016" s="835"/>
      <c r="D1016" s="835"/>
      <c r="E1016" s="835"/>
      <c r="F1016" s="835"/>
      <c r="G1016" s="835"/>
      <c r="H1016" s="835"/>
      <c r="I1016" s="835"/>
      <c r="J1016" s="835"/>
      <c r="K1016" s="835"/>
      <c r="L1016" s="903"/>
      <c r="M1016" s="903"/>
      <c r="N1016" s="836"/>
      <c r="O1016" s="836"/>
      <c r="P1016" s="836"/>
      <c r="Q1016" s="836"/>
      <c r="R1016" s="836"/>
      <c r="S1016" s="836"/>
      <c r="T1016" s="836"/>
      <c r="U1016" s="836"/>
      <c r="V1016" s="836"/>
      <c r="W1016" s="836"/>
      <c r="X1016" s="836"/>
      <c r="Y1016" s="836"/>
      <c r="Z1016" s="836"/>
      <c r="AA1016" s="836"/>
      <c r="AB1016" s="836"/>
      <c r="AC1016" s="836"/>
      <c r="AD1016" s="836"/>
      <c r="AE1016" s="836"/>
    </row>
    <row r="1017" spans="1:31" ht="15.75">
      <c r="A1017" s="839"/>
      <c r="B1017" s="835"/>
      <c r="C1017" s="835"/>
      <c r="D1017" s="835"/>
      <c r="E1017" s="835"/>
      <c r="F1017" s="835"/>
      <c r="G1017" s="835"/>
      <c r="H1017" s="835"/>
      <c r="I1017" s="835"/>
      <c r="J1017" s="835"/>
      <c r="K1017" s="835"/>
      <c r="L1017" s="903"/>
      <c r="M1017" s="903"/>
      <c r="N1017" s="836"/>
      <c r="O1017" s="836"/>
      <c r="P1017" s="836"/>
      <c r="Q1017" s="836"/>
      <c r="R1017" s="836"/>
      <c r="S1017" s="836"/>
      <c r="T1017" s="836"/>
      <c r="U1017" s="836"/>
      <c r="V1017" s="836"/>
      <c r="W1017" s="836"/>
      <c r="X1017" s="836"/>
      <c r="Y1017" s="836"/>
      <c r="Z1017" s="836"/>
      <c r="AA1017" s="836"/>
      <c r="AB1017" s="836"/>
      <c r="AC1017" s="836"/>
      <c r="AD1017" s="836"/>
      <c r="AE1017" s="836"/>
    </row>
    <row r="1018" spans="1:31" ht="15.75">
      <c r="A1018" s="839"/>
      <c r="B1018" s="835"/>
      <c r="C1018" s="835"/>
      <c r="D1018" s="835"/>
      <c r="E1018" s="835"/>
      <c r="F1018" s="835"/>
      <c r="G1018" s="835"/>
      <c r="H1018" s="835"/>
      <c r="I1018" s="835"/>
      <c r="J1018" s="835"/>
      <c r="K1018" s="835"/>
      <c r="L1018" s="903"/>
      <c r="M1018" s="903"/>
      <c r="N1018" s="836"/>
      <c r="O1018" s="836"/>
      <c r="P1018" s="836"/>
      <c r="Q1018" s="836"/>
      <c r="R1018" s="836"/>
      <c r="S1018" s="836"/>
      <c r="T1018" s="836"/>
      <c r="U1018" s="836"/>
      <c r="V1018" s="836"/>
      <c r="W1018" s="836"/>
      <c r="X1018" s="836"/>
      <c r="Y1018" s="836"/>
      <c r="Z1018" s="836"/>
      <c r="AA1018" s="836"/>
      <c r="AB1018" s="836"/>
      <c r="AC1018" s="836"/>
      <c r="AD1018" s="836"/>
      <c r="AE1018" s="836"/>
    </row>
    <row r="1019" spans="1:31" ht="15.75">
      <c r="A1019" s="839"/>
      <c r="B1019" s="835"/>
      <c r="C1019" s="835"/>
      <c r="D1019" s="835"/>
      <c r="E1019" s="835"/>
      <c r="F1019" s="835"/>
      <c r="G1019" s="835"/>
      <c r="H1019" s="835"/>
      <c r="I1019" s="835"/>
      <c r="J1019" s="835"/>
      <c r="K1019" s="835"/>
      <c r="L1019" s="903"/>
      <c r="M1019" s="903"/>
      <c r="N1019" s="836"/>
      <c r="O1019" s="836"/>
      <c r="P1019" s="836"/>
      <c r="Q1019" s="836"/>
      <c r="R1019" s="836"/>
      <c r="S1019" s="836"/>
      <c r="T1019" s="836"/>
      <c r="U1019" s="836"/>
      <c r="V1019" s="836"/>
      <c r="W1019" s="836"/>
      <c r="X1019" s="836"/>
      <c r="Y1019" s="836"/>
      <c r="Z1019" s="836"/>
      <c r="AA1019" s="836"/>
      <c r="AB1019" s="836"/>
      <c r="AC1019" s="836"/>
      <c r="AD1019" s="836"/>
      <c r="AE1019" s="836"/>
    </row>
    <row r="1020" spans="1:31" ht="15.75">
      <c r="A1020" s="839"/>
      <c r="B1020" s="835"/>
      <c r="C1020" s="835"/>
      <c r="D1020" s="835"/>
      <c r="E1020" s="835"/>
      <c r="F1020" s="835"/>
      <c r="G1020" s="835"/>
      <c r="H1020" s="835"/>
      <c r="I1020" s="835"/>
      <c r="J1020" s="835"/>
      <c r="K1020" s="835"/>
      <c r="L1020" s="903"/>
      <c r="M1020" s="903"/>
      <c r="N1020" s="836"/>
      <c r="O1020" s="836"/>
      <c r="P1020" s="836"/>
      <c r="Q1020" s="836"/>
      <c r="R1020" s="836"/>
      <c r="S1020" s="836"/>
      <c r="T1020" s="836"/>
      <c r="U1020" s="836"/>
      <c r="V1020" s="836"/>
      <c r="W1020" s="836"/>
      <c r="X1020" s="836"/>
      <c r="Y1020" s="836"/>
      <c r="Z1020" s="836"/>
      <c r="AA1020" s="836"/>
      <c r="AB1020" s="836"/>
      <c r="AC1020" s="836"/>
      <c r="AD1020" s="836"/>
      <c r="AE1020" s="836"/>
    </row>
    <row r="1021" spans="1:31" ht="15.75">
      <c r="A1021" s="839"/>
      <c r="B1021" s="835"/>
      <c r="C1021" s="835"/>
      <c r="D1021" s="835"/>
      <c r="E1021" s="835"/>
      <c r="F1021" s="835"/>
      <c r="G1021" s="835"/>
      <c r="H1021" s="835"/>
      <c r="I1021" s="835"/>
      <c r="J1021" s="835"/>
      <c r="K1021" s="835"/>
      <c r="L1021" s="903"/>
      <c r="M1021" s="903"/>
      <c r="N1021" s="836"/>
      <c r="O1021" s="836"/>
      <c r="P1021" s="836"/>
      <c r="Q1021" s="836"/>
      <c r="R1021" s="836"/>
      <c r="S1021" s="836"/>
      <c r="T1021" s="836"/>
      <c r="U1021" s="836"/>
      <c r="V1021" s="836"/>
      <c r="W1021" s="836"/>
      <c r="X1021" s="836"/>
      <c r="Y1021" s="836"/>
      <c r="Z1021" s="836"/>
      <c r="AA1021" s="836"/>
      <c r="AB1021" s="836"/>
      <c r="AC1021" s="836"/>
      <c r="AD1021" s="836"/>
      <c r="AE1021" s="836"/>
    </row>
    <row r="1022" spans="1:31" ht="15.75">
      <c r="A1022" s="839"/>
      <c r="B1022" s="835"/>
      <c r="C1022" s="835"/>
      <c r="D1022" s="835"/>
      <c r="E1022" s="835"/>
      <c r="F1022" s="835"/>
      <c r="G1022" s="835"/>
      <c r="H1022" s="835"/>
      <c r="I1022" s="835"/>
      <c r="J1022" s="835"/>
      <c r="K1022" s="835"/>
      <c r="L1022" s="903"/>
      <c r="M1022" s="903"/>
      <c r="N1022" s="836"/>
      <c r="O1022" s="836"/>
      <c r="P1022" s="836"/>
      <c r="Q1022" s="836"/>
      <c r="R1022" s="836"/>
      <c r="S1022" s="836"/>
      <c r="T1022" s="836"/>
      <c r="U1022" s="836"/>
      <c r="V1022" s="836"/>
      <c r="W1022" s="836"/>
      <c r="X1022" s="836"/>
      <c r="Y1022" s="836"/>
      <c r="Z1022" s="836"/>
      <c r="AA1022" s="836"/>
      <c r="AB1022" s="836"/>
      <c r="AC1022" s="836"/>
      <c r="AD1022" s="836"/>
      <c r="AE1022" s="836"/>
    </row>
    <row r="1023" spans="1:31" ht="15.75">
      <c r="A1023" s="839"/>
      <c r="B1023" s="835"/>
      <c r="C1023" s="835"/>
      <c r="D1023" s="835"/>
      <c r="E1023" s="835"/>
      <c r="F1023" s="835"/>
      <c r="G1023" s="835"/>
      <c r="H1023" s="835"/>
      <c r="I1023" s="835"/>
      <c r="J1023" s="835"/>
      <c r="K1023" s="835"/>
      <c r="L1023" s="903"/>
      <c r="M1023" s="903"/>
      <c r="N1023" s="836"/>
      <c r="O1023" s="836"/>
      <c r="P1023" s="836"/>
      <c r="Q1023" s="836"/>
      <c r="R1023" s="836"/>
      <c r="S1023" s="836"/>
      <c r="T1023" s="836"/>
      <c r="U1023" s="836"/>
      <c r="V1023" s="836"/>
      <c r="W1023" s="836"/>
      <c r="X1023" s="836"/>
      <c r="Y1023" s="836"/>
      <c r="Z1023" s="836"/>
      <c r="AA1023" s="836"/>
      <c r="AB1023" s="836"/>
      <c r="AC1023" s="836"/>
      <c r="AD1023" s="836"/>
      <c r="AE1023" s="836"/>
    </row>
    <row r="1024" spans="1:31" ht="15.75">
      <c r="A1024" s="839"/>
      <c r="B1024" s="835"/>
      <c r="C1024" s="835"/>
      <c r="D1024" s="835"/>
      <c r="E1024" s="835"/>
      <c r="F1024" s="835"/>
      <c r="G1024" s="835"/>
      <c r="H1024" s="835"/>
      <c r="I1024" s="835"/>
      <c r="J1024" s="835"/>
      <c r="K1024" s="835"/>
      <c r="L1024" s="903"/>
      <c r="M1024" s="903"/>
      <c r="N1024" s="836"/>
      <c r="O1024" s="836"/>
      <c r="P1024" s="836"/>
      <c r="Q1024" s="836"/>
      <c r="R1024" s="836"/>
      <c r="S1024" s="836"/>
      <c r="T1024" s="836"/>
      <c r="U1024" s="836"/>
      <c r="V1024" s="836"/>
      <c r="W1024" s="836"/>
      <c r="X1024" s="836"/>
      <c r="Y1024" s="836"/>
      <c r="Z1024" s="836"/>
      <c r="AA1024" s="836"/>
      <c r="AB1024" s="836"/>
      <c r="AC1024" s="836"/>
      <c r="AD1024" s="836"/>
      <c r="AE1024" s="836"/>
    </row>
    <row r="1025" spans="1:31" ht="15.75">
      <c r="A1025" s="839"/>
      <c r="B1025" s="835"/>
      <c r="C1025" s="835"/>
      <c r="D1025" s="835"/>
      <c r="E1025" s="835"/>
      <c r="F1025" s="835"/>
      <c r="G1025" s="835"/>
      <c r="H1025" s="835"/>
      <c r="I1025" s="835"/>
      <c r="J1025" s="835"/>
      <c r="K1025" s="835"/>
      <c r="L1025" s="903"/>
      <c r="M1025" s="903"/>
      <c r="N1025" s="836"/>
      <c r="O1025" s="836"/>
      <c r="P1025" s="836"/>
      <c r="Q1025" s="836"/>
      <c r="R1025" s="836"/>
      <c r="S1025" s="836"/>
      <c r="T1025" s="836"/>
      <c r="U1025" s="836"/>
      <c r="V1025" s="836"/>
      <c r="W1025" s="836"/>
      <c r="X1025" s="836"/>
      <c r="Y1025" s="836"/>
      <c r="Z1025" s="836"/>
      <c r="AA1025" s="836"/>
      <c r="AB1025" s="836"/>
      <c r="AC1025" s="836"/>
      <c r="AD1025" s="836"/>
      <c r="AE1025" s="836"/>
    </row>
    <row r="1026" spans="1:31" ht="15.75">
      <c r="A1026" s="839"/>
      <c r="B1026" s="835"/>
      <c r="C1026" s="835"/>
      <c r="D1026" s="835"/>
      <c r="E1026" s="835"/>
      <c r="F1026" s="835"/>
      <c r="G1026" s="835"/>
      <c r="H1026" s="835"/>
      <c r="I1026" s="835"/>
      <c r="J1026" s="835"/>
      <c r="K1026" s="835"/>
      <c r="L1026" s="903"/>
      <c r="M1026" s="903"/>
      <c r="N1026" s="836"/>
      <c r="O1026" s="836"/>
      <c r="P1026" s="836"/>
      <c r="Q1026" s="836"/>
      <c r="R1026" s="836"/>
      <c r="S1026" s="836"/>
      <c r="T1026" s="836"/>
      <c r="U1026" s="836"/>
      <c r="V1026" s="836"/>
      <c r="W1026" s="836"/>
      <c r="X1026" s="836"/>
      <c r="Y1026" s="836"/>
      <c r="Z1026" s="836"/>
      <c r="AA1026" s="836"/>
      <c r="AB1026" s="836"/>
      <c r="AC1026" s="836"/>
      <c r="AD1026" s="836"/>
      <c r="AE1026" s="836"/>
    </row>
    <row r="1027" spans="1:31" ht="15.75">
      <c r="A1027" s="839"/>
      <c r="B1027" s="835"/>
      <c r="C1027" s="835"/>
      <c r="D1027" s="835"/>
      <c r="E1027" s="835"/>
      <c r="F1027" s="835"/>
      <c r="G1027" s="835"/>
      <c r="H1027" s="835"/>
      <c r="I1027" s="835"/>
      <c r="J1027" s="835"/>
      <c r="K1027" s="835"/>
      <c r="L1027" s="903"/>
      <c r="M1027" s="903"/>
      <c r="N1027" s="836"/>
      <c r="O1027" s="836"/>
      <c r="P1027" s="836"/>
      <c r="Q1027" s="836"/>
      <c r="R1027" s="836"/>
      <c r="S1027" s="836"/>
      <c r="T1027" s="836"/>
      <c r="U1027" s="836"/>
      <c r="V1027" s="836"/>
      <c r="W1027" s="836"/>
      <c r="X1027" s="836"/>
      <c r="Y1027" s="836"/>
      <c r="Z1027" s="836"/>
      <c r="AA1027" s="836"/>
      <c r="AB1027" s="836"/>
      <c r="AC1027" s="836"/>
      <c r="AD1027" s="836"/>
      <c r="AE1027" s="836"/>
    </row>
    <row r="1028" spans="1:31" ht="15.75">
      <c r="A1028" s="839"/>
      <c r="B1028" s="835"/>
      <c r="C1028" s="835"/>
      <c r="D1028" s="835"/>
      <c r="E1028" s="835"/>
      <c r="F1028" s="835"/>
      <c r="G1028" s="835"/>
      <c r="H1028" s="835"/>
      <c r="I1028" s="835"/>
      <c r="J1028" s="835"/>
      <c r="K1028" s="835"/>
      <c r="L1028" s="903"/>
      <c r="M1028" s="903"/>
      <c r="N1028" s="836"/>
      <c r="O1028" s="836"/>
      <c r="P1028" s="836"/>
      <c r="Q1028" s="836"/>
      <c r="R1028" s="836"/>
      <c r="S1028" s="836"/>
      <c r="T1028" s="836"/>
      <c r="U1028" s="836"/>
      <c r="V1028" s="836"/>
      <c r="W1028" s="836"/>
      <c r="X1028" s="836"/>
      <c r="Y1028" s="836"/>
      <c r="Z1028" s="836"/>
      <c r="AA1028" s="836"/>
      <c r="AB1028" s="836"/>
      <c r="AC1028" s="836"/>
      <c r="AD1028" s="836"/>
      <c r="AE1028" s="836"/>
    </row>
    <row r="1029" spans="1:31" ht="15.75">
      <c r="A1029" s="839"/>
      <c r="B1029" s="835"/>
      <c r="C1029" s="835"/>
      <c r="D1029" s="835"/>
      <c r="E1029" s="835"/>
      <c r="F1029" s="835"/>
      <c r="G1029" s="835"/>
      <c r="H1029" s="835"/>
      <c r="I1029" s="835"/>
      <c r="J1029" s="835"/>
      <c r="K1029" s="835"/>
      <c r="L1029" s="903"/>
      <c r="M1029" s="903"/>
      <c r="N1029" s="836"/>
      <c r="O1029" s="836"/>
      <c r="P1029" s="836"/>
      <c r="Q1029" s="836"/>
      <c r="R1029" s="836"/>
      <c r="S1029" s="836"/>
      <c r="T1029" s="836"/>
      <c r="U1029" s="836"/>
      <c r="V1029" s="836"/>
      <c r="W1029" s="836"/>
      <c r="X1029" s="836"/>
      <c r="Y1029" s="836"/>
      <c r="Z1029" s="836"/>
      <c r="AA1029" s="836"/>
      <c r="AB1029" s="836"/>
      <c r="AC1029" s="836"/>
      <c r="AD1029" s="836"/>
      <c r="AE1029" s="836"/>
    </row>
    <row r="1030" spans="1:31" ht="15.75">
      <c r="A1030" s="839"/>
      <c r="B1030" s="835"/>
      <c r="C1030" s="835"/>
      <c r="D1030" s="835"/>
      <c r="E1030" s="835"/>
      <c r="F1030" s="835"/>
      <c r="G1030" s="835"/>
      <c r="H1030" s="835"/>
      <c r="I1030" s="835"/>
      <c r="J1030" s="835"/>
      <c r="K1030" s="835"/>
      <c r="L1030" s="903"/>
      <c r="M1030" s="903"/>
      <c r="N1030" s="836"/>
      <c r="O1030" s="836"/>
      <c r="P1030" s="836"/>
      <c r="Q1030" s="836"/>
      <c r="R1030" s="836"/>
      <c r="S1030" s="836"/>
      <c r="T1030" s="836"/>
      <c r="U1030" s="836"/>
      <c r="V1030" s="836"/>
      <c r="W1030" s="836"/>
      <c r="X1030" s="836"/>
      <c r="Y1030" s="836"/>
      <c r="Z1030" s="836"/>
      <c r="AA1030" s="836"/>
      <c r="AB1030" s="836"/>
      <c r="AC1030" s="836"/>
      <c r="AD1030" s="836"/>
      <c r="AE1030" s="836"/>
    </row>
    <row r="1031" spans="1:31" ht="15.75">
      <c r="A1031" s="839"/>
      <c r="B1031" s="835"/>
      <c r="C1031" s="835"/>
      <c r="D1031" s="835"/>
      <c r="E1031" s="835"/>
      <c r="F1031" s="835"/>
      <c r="G1031" s="835"/>
      <c r="H1031" s="835"/>
      <c r="I1031" s="835"/>
      <c r="J1031" s="835"/>
      <c r="K1031" s="835"/>
      <c r="L1031" s="903"/>
      <c r="M1031" s="903"/>
      <c r="N1031" s="836"/>
      <c r="O1031" s="836"/>
      <c r="P1031" s="836"/>
      <c r="Q1031" s="836"/>
      <c r="R1031" s="836"/>
      <c r="S1031" s="836"/>
      <c r="T1031" s="836"/>
      <c r="U1031" s="836"/>
      <c r="V1031" s="836"/>
      <c r="W1031" s="836"/>
      <c r="X1031" s="836"/>
      <c r="Y1031" s="836"/>
      <c r="Z1031" s="836"/>
      <c r="AA1031" s="836"/>
      <c r="AB1031" s="836"/>
      <c r="AC1031" s="836"/>
      <c r="AD1031" s="836"/>
      <c r="AE1031" s="836"/>
    </row>
    <row r="1032" spans="1:31" ht="15.75">
      <c r="A1032" s="839"/>
      <c r="B1032" s="835"/>
      <c r="C1032" s="835"/>
      <c r="D1032" s="835"/>
      <c r="E1032" s="835"/>
      <c r="F1032" s="835"/>
      <c r="G1032" s="835"/>
      <c r="H1032" s="835"/>
      <c r="I1032" s="835"/>
      <c r="J1032" s="835"/>
      <c r="K1032" s="835"/>
      <c r="L1032" s="903"/>
      <c r="M1032" s="903"/>
      <c r="N1032" s="836"/>
      <c r="O1032" s="836"/>
      <c r="P1032" s="836"/>
      <c r="Q1032" s="836"/>
      <c r="R1032" s="836"/>
      <c r="S1032" s="836"/>
      <c r="T1032" s="836"/>
      <c r="U1032" s="836"/>
      <c r="V1032" s="836"/>
      <c r="W1032" s="836"/>
      <c r="X1032" s="836"/>
      <c r="Y1032" s="836"/>
      <c r="Z1032" s="836"/>
      <c r="AA1032" s="836"/>
      <c r="AB1032" s="836"/>
      <c r="AC1032" s="836"/>
      <c r="AD1032" s="836"/>
      <c r="AE1032" s="836"/>
    </row>
    <row r="1033" spans="1:31" ht="15.75">
      <c r="A1033" s="839"/>
      <c r="B1033" s="835"/>
      <c r="C1033" s="835"/>
      <c r="D1033" s="835"/>
      <c r="E1033" s="835"/>
      <c r="F1033" s="835"/>
      <c r="G1033" s="835"/>
      <c r="H1033" s="835"/>
      <c r="I1033" s="835"/>
      <c r="J1033" s="835"/>
      <c r="K1033" s="835"/>
      <c r="L1033" s="903"/>
      <c r="M1033" s="903"/>
      <c r="N1033" s="836"/>
      <c r="O1033" s="836"/>
      <c r="P1033" s="836"/>
      <c r="Q1033" s="836"/>
      <c r="R1033" s="836"/>
      <c r="S1033" s="836"/>
      <c r="T1033" s="836"/>
      <c r="U1033" s="836"/>
      <c r="V1033" s="836"/>
      <c r="W1033" s="836"/>
      <c r="X1033" s="836"/>
      <c r="Y1033" s="836"/>
      <c r="Z1033" s="836"/>
      <c r="AA1033" s="836"/>
      <c r="AB1033" s="836"/>
      <c r="AC1033" s="836"/>
      <c r="AD1033" s="836"/>
      <c r="AE1033" s="836"/>
    </row>
    <row r="1034" spans="1:31" ht="15.75">
      <c r="A1034" s="839"/>
      <c r="B1034" s="835"/>
      <c r="C1034" s="835"/>
      <c r="D1034" s="835"/>
      <c r="E1034" s="835"/>
      <c r="F1034" s="835"/>
      <c r="G1034" s="835"/>
      <c r="H1034" s="835"/>
      <c r="I1034" s="835"/>
      <c r="J1034" s="835"/>
      <c r="K1034" s="835"/>
      <c r="L1034" s="903"/>
      <c r="M1034" s="903"/>
      <c r="N1034" s="836"/>
      <c r="O1034" s="836"/>
      <c r="P1034" s="836"/>
      <c r="Q1034" s="836"/>
      <c r="R1034" s="836"/>
      <c r="S1034" s="836"/>
      <c r="T1034" s="836"/>
      <c r="U1034" s="836"/>
      <c r="V1034" s="836"/>
      <c r="W1034" s="836"/>
      <c r="X1034" s="836"/>
      <c r="Y1034" s="836"/>
      <c r="Z1034" s="836"/>
      <c r="AA1034" s="836"/>
      <c r="AB1034" s="836"/>
      <c r="AC1034" s="836"/>
      <c r="AD1034" s="836"/>
      <c r="AE1034" s="836"/>
    </row>
    <row r="1035" spans="1:31" ht="15.75">
      <c r="A1035" s="839"/>
      <c r="B1035" s="835"/>
      <c r="C1035" s="835"/>
      <c r="D1035" s="835"/>
      <c r="E1035" s="835"/>
      <c r="F1035" s="835"/>
      <c r="G1035" s="835"/>
      <c r="H1035" s="835"/>
      <c r="I1035" s="835"/>
      <c r="J1035" s="835"/>
      <c r="K1035" s="835"/>
      <c r="L1035" s="903"/>
      <c r="M1035" s="903"/>
      <c r="N1035" s="836"/>
      <c r="O1035" s="836"/>
      <c r="P1035" s="836"/>
      <c r="Q1035" s="836"/>
      <c r="R1035" s="836"/>
      <c r="S1035" s="836"/>
      <c r="T1035" s="836"/>
      <c r="U1035" s="836"/>
      <c r="V1035" s="836"/>
      <c r="W1035" s="836"/>
      <c r="X1035" s="836"/>
      <c r="Y1035" s="836"/>
      <c r="Z1035" s="836"/>
      <c r="AA1035" s="836"/>
      <c r="AB1035" s="836"/>
      <c r="AC1035" s="836"/>
      <c r="AD1035" s="836"/>
      <c r="AE1035" s="836"/>
    </row>
    <row r="1036" spans="1:31" ht="15.75">
      <c r="A1036" s="839"/>
      <c r="B1036" s="835"/>
      <c r="C1036" s="835"/>
      <c r="D1036" s="835"/>
      <c r="E1036" s="835"/>
      <c r="F1036" s="835"/>
      <c r="G1036" s="835"/>
      <c r="H1036" s="835"/>
      <c r="I1036" s="835"/>
      <c r="J1036" s="835"/>
      <c r="K1036" s="835"/>
      <c r="L1036" s="903"/>
      <c r="M1036" s="903"/>
      <c r="N1036" s="836"/>
      <c r="O1036" s="836"/>
      <c r="P1036" s="836"/>
      <c r="Q1036" s="836"/>
      <c r="R1036" s="836"/>
      <c r="S1036" s="836"/>
      <c r="T1036" s="836"/>
      <c r="U1036" s="836"/>
      <c r="V1036" s="836"/>
      <c r="W1036" s="836"/>
      <c r="X1036" s="836"/>
      <c r="Y1036" s="836"/>
      <c r="Z1036" s="836"/>
      <c r="AA1036" s="836"/>
      <c r="AB1036" s="836"/>
      <c r="AC1036" s="836"/>
      <c r="AD1036" s="836"/>
      <c r="AE1036" s="836"/>
    </row>
    <row r="1037" spans="1:31" ht="15.75">
      <c r="A1037" s="839"/>
      <c r="B1037" s="835"/>
      <c r="C1037" s="835"/>
      <c r="D1037" s="835"/>
      <c r="E1037" s="835"/>
      <c r="F1037" s="835"/>
      <c r="G1037" s="835"/>
      <c r="H1037" s="835"/>
      <c r="I1037" s="835"/>
      <c r="J1037" s="835"/>
      <c r="K1037" s="835"/>
      <c r="L1037" s="903"/>
      <c r="M1037" s="903"/>
      <c r="N1037" s="836"/>
      <c r="O1037" s="836"/>
      <c r="P1037" s="836"/>
      <c r="Q1037" s="836"/>
      <c r="R1037" s="836"/>
      <c r="S1037" s="836"/>
      <c r="T1037" s="836"/>
      <c r="U1037" s="836"/>
      <c r="V1037" s="836"/>
      <c r="W1037" s="836"/>
      <c r="X1037" s="836"/>
      <c r="Y1037" s="836"/>
      <c r="Z1037" s="836"/>
      <c r="AA1037" s="836"/>
      <c r="AB1037" s="836"/>
      <c r="AC1037" s="836"/>
      <c r="AD1037" s="836"/>
      <c r="AE1037" s="836"/>
    </row>
    <row r="1038" spans="1:31" ht="15.75">
      <c r="A1038" s="839"/>
      <c r="B1038" s="835"/>
      <c r="C1038" s="835"/>
      <c r="D1038" s="835"/>
      <c r="E1038" s="835"/>
      <c r="F1038" s="835"/>
      <c r="G1038" s="835"/>
      <c r="H1038" s="835"/>
      <c r="I1038" s="835"/>
      <c r="J1038" s="835"/>
      <c r="K1038" s="835"/>
      <c r="L1038" s="903"/>
      <c r="M1038" s="903"/>
      <c r="N1038" s="836"/>
      <c r="O1038" s="836"/>
      <c r="P1038" s="836"/>
      <c r="Q1038" s="836"/>
      <c r="R1038" s="836"/>
      <c r="S1038" s="836"/>
      <c r="T1038" s="836"/>
      <c r="U1038" s="836"/>
      <c r="V1038" s="836"/>
      <c r="W1038" s="836"/>
      <c r="X1038" s="836"/>
      <c r="Y1038" s="836"/>
      <c r="Z1038" s="836"/>
      <c r="AA1038" s="836"/>
      <c r="AB1038" s="836"/>
      <c r="AC1038" s="836"/>
      <c r="AD1038" s="836"/>
      <c r="AE1038" s="836"/>
    </row>
    <row r="1039" spans="1:31" ht="15.75">
      <c r="A1039" s="839"/>
      <c r="B1039" s="835"/>
      <c r="C1039" s="835"/>
      <c r="D1039" s="835"/>
      <c r="E1039" s="835"/>
      <c r="F1039" s="835"/>
      <c r="G1039" s="835"/>
      <c r="H1039" s="835"/>
      <c r="I1039" s="835"/>
      <c r="J1039" s="835"/>
      <c r="K1039" s="835"/>
      <c r="L1039" s="903"/>
      <c r="M1039" s="903"/>
      <c r="N1039" s="836"/>
      <c r="O1039" s="836"/>
      <c r="P1039" s="836"/>
      <c r="Q1039" s="836"/>
      <c r="R1039" s="836"/>
      <c r="S1039" s="836"/>
      <c r="T1039" s="836"/>
      <c r="U1039" s="836"/>
      <c r="V1039" s="836"/>
      <c r="W1039" s="836"/>
      <c r="X1039" s="836"/>
      <c r="Y1039" s="836"/>
      <c r="Z1039" s="836"/>
      <c r="AA1039" s="836"/>
      <c r="AB1039" s="836"/>
      <c r="AC1039" s="836"/>
      <c r="AD1039" s="836"/>
      <c r="AE1039" s="836"/>
    </row>
    <row r="1040" spans="1:31" ht="15.75">
      <c r="A1040" s="839"/>
      <c r="B1040" s="835"/>
      <c r="C1040" s="835"/>
      <c r="D1040" s="835"/>
      <c r="E1040" s="835"/>
      <c r="F1040" s="835"/>
      <c r="G1040" s="835"/>
      <c r="H1040" s="835"/>
      <c r="I1040" s="835"/>
      <c r="J1040" s="835"/>
      <c r="K1040" s="835"/>
      <c r="L1040" s="903"/>
      <c r="M1040" s="903"/>
      <c r="N1040" s="836"/>
      <c r="O1040" s="836"/>
      <c r="P1040" s="836"/>
      <c r="Q1040" s="836"/>
      <c r="R1040" s="836"/>
      <c r="S1040" s="836"/>
      <c r="T1040" s="836"/>
      <c r="U1040" s="836"/>
      <c r="V1040" s="836"/>
      <c r="W1040" s="836"/>
      <c r="X1040" s="836"/>
      <c r="Y1040" s="836"/>
      <c r="Z1040" s="836"/>
      <c r="AA1040" s="836"/>
      <c r="AB1040" s="836"/>
      <c r="AC1040" s="836"/>
      <c r="AD1040" s="836"/>
      <c r="AE1040" s="836"/>
    </row>
    <row r="1041" spans="1:31" ht="15.75">
      <c r="A1041" s="839"/>
      <c r="B1041" s="835"/>
      <c r="C1041" s="835"/>
      <c r="D1041" s="835"/>
      <c r="E1041" s="835"/>
      <c r="F1041" s="835"/>
      <c r="G1041" s="835"/>
      <c r="H1041" s="835"/>
      <c r="I1041" s="835"/>
      <c r="J1041" s="835"/>
      <c r="K1041" s="835"/>
      <c r="L1041" s="903"/>
      <c r="M1041" s="903"/>
      <c r="N1041" s="836"/>
      <c r="O1041" s="836"/>
      <c r="P1041" s="836"/>
      <c r="Q1041" s="836"/>
      <c r="R1041" s="836"/>
      <c r="S1041" s="836"/>
      <c r="T1041" s="836"/>
      <c r="U1041" s="836"/>
      <c r="V1041" s="836"/>
      <c r="W1041" s="836"/>
      <c r="X1041" s="836"/>
      <c r="Y1041" s="836"/>
      <c r="Z1041" s="836"/>
      <c r="AA1041" s="836"/>
      <c r="AB1041" s="836"/>
      <c r="AC1041" s="836"/>
      <c r="AD1041" s="836"/>
      <c r="AE1041" s="836"/>
    </row>
    <row r="1042" spans="1:31" ht="15.75">
      <c r="A1042" s="839"/>
      <c r="B1042" s="835"/>
      <c r="C1042" s="835"/>
      <c r="D1042" s="835"/>
      <c r="E1042" s="835"/>
      <c r="F1042" s="835"/>
      <c r="G1042" s="835"/>
      <c r="H1042" s="835"/>
      <c r="I1042" s="835"/>
      <c r="J1042" s="835"/>
      <c r="K1042" s="835"/>
      <c r="L1042" s="903"/>
      <c r="M1042" s="903"/>
      <c r="N1042" s="836"/>
      <c r="O1042" s="836"/>
      <c r="P1042" s="836"/>
      <c r="Q1042" s="836"/>
      <c r="R1042" s="836"/>
      <c r="S1042" s="836"/>
      <c r="T1042" s="836"/>
      <c r="U1042" s="836"/>
      <c r="V1042" s="836"/>
      <c r="W1042" s="836"/>
      <c r="X1042" s="836"/>
      <c r="Y1042" s="836"/>
      <c r="Z1042" s="836"/>
      <c r="AA1042" s="836"/>
      <c r="AB1042" s="836"/>
      <c r="AC1042" s="836"/>
      <c r="AD1042" s="836"/>
      <c r="AE1042" s="836"/>
    </row>
    <row r="1043" spans="1:31" ht="15.75">
      <c r="A1043" s="839"/>
      <c r="B1043" s="835"/>
      <c r="C1043" s="835"/>
      <c r="D1043" s="835"/>
      <c r="E1043" s="835"/>
      <c r="F1043" s="835"/>
      <c r="G1043" s="835"/>
      <c r="H1043" s="835"/>
      <c r="I1043" s="835"/>
      <c r="J1043" s="835"/>
      <c r="K1043" s="835"/>
      <c r="L1043" s="903"/>
      <c r="M1043" s="903"/>
      <c r="N1043" s="836"/>
      <c r="O1043" s="836"/>
      <c r="P1043" s="836"/>
      <c r="Q1043" s="836"/>
      <c r="R1043" s="836"/>
      <c r="S1043" s="836"/>
      <c r="T1043" s="836"/>
      <c r="U1043" s="836"/>
      <c r="V1043" s="836"/>
      <c r="W1043" s="836"/>
      <c r="X1043" s="836"/>
      <c r="Y1043" s="836"/>
      <c r="Z1043" s="836"/>
      <c r="AA1043" s="836"/>
      <c r="AB1043" s="836"/>
      <c r="AC1043" s="836"/>
      <c r="AD1043" s="836"/>
      <c r="AE1043" s="836"/>
    </row>
    <row r="1044" spans="1:31" ht="15.75">
      <c r="A1044" s="839"/>
      <c r="B1044" s="835"/>
      <c r="C1044" s="835"/>
      <c r="D1044" s="835"/>
      <c r="E1044" s="835"/>
      <c r="F1044" s="835"/>
      <c r="G1044" s="835"/>
      <c r="H1044" s="835"/>
      <c r="I1044" s="835"/>
      <c r="J1044" s="835"/>
      <c r="K1044" s="835"/>
      <c r="L1044" s="903"/>
      <c r="M1044" s="903"/>
      <c r="N1044" s="836"/>
      <c r="O1044" s="836"/>
      <c r="P1044" s="836"/>
      <c r="Q1044" s="836"/>
      <c r="R1044" s="836"/>
      <c r="S1044" s="836"/>
      <c r="T1044" s="836"/>
      <c r="U1044" s="836"/>
      <c r="V1044" s="836"/>
      <c r="W1044" s="836"/>
      <c r="X1044" s="836"/>
      <c r="Y1044" s="836"/>
      <c r="Z1044" s="836"/>
      <c r="AA1044" s="836"/>
      <c r="AB1044" s="836"/>
      <c r="AC1044" s="836"/>
      <c r="AD1044" s="836"/>
      <c r="AE1044" s="836"/>
    </row>
    <row r="1045" spans="1:31" ht="15.75">
      <c r="A1045" s="839"/>
      <c r="B1045" s="835"/>
      <c r="C1045" s="835"/>
      <c r="D1045" s="835"/>
      <c r="E1045" s="835"/>
      <c r="F1045" s="835"/>
      <c r="G1045" s="835"/>
      <c r="H1045" s="835"/>
      <c r="I1045" s="835"/>
      <c r="J1045" s="835"/>
      <c r="K1045" s="835"/>
      <c r="L1045" s="903"/>
      <c r="M1045" s="903"/>
      <c r="N1045" s="836"/>
      <c r="O1045" s="836"/>
      <c r="P1045" s="836"/>
      <c r="Q1045" s="836"/>
      <c r="R1045" s="836"/>
      <c r="S1045" s="836"/>
      <c r="T1045" s="836"/>
      <c r="U1045" s="836"/>
      <c r="V1045" s="836"/>
      <c r="W1045" s="836"/>
      <c r="X1045" s="836"/>
      <c r="Y1045" s="836"/>
      <c r="Z1045" s="836"/>
      <c r="AA1045" s="836"/>
      <c r="AB1045" s="836"/>
      <c r="AC1045" s="836"/>
      <c r="AD1045" s="836"/>
      <c r="AE1045" s="836"/>
    </row>
    <row r="1046" spans="1:31" ht="15.75">
      <c r="A1046" s="839"/>
      <c r="B1046" s="835"/>
      <c r="C1046" s="835"/>
      <c r="D1046" s="835"/>
      <c r="E1046" s="835"/>
      <c r="F1046" s="835"/>
      <c r="G1046" s="835"/>
      <c r="H1046" s="835"/>
      <c r="I1046" s="835"/>
      <c r="J1046" s="835"/>
      <c r="K1046" s="835"/>
      <c r="L1046" s="903"/>
      <c r="M1046" s="903"/>
      <c r="N1046" s="836"/>
      <c r="O1046" s="836"/>
      <c r="P1046" s="836"/>
      <c r="Q1046" s="836"/>
      <c r="R1046" s="836"/>
      <c r="S1046" s="836"/>
      <c r="T1046" s="836"/>
      <c r="U1046" s="836"/>
      <c r="V1046" s="836"/>
      <c r="W1046" s="836"/>
      <c r="X1046" s="836"/>
      <c r="Y1046" s="836"/>
      <c r="Z1046" s="836"/>
      <c r="AA1046" s="836"/>
      <c r="AB1046" s="836"/>
      <c r="AC1046" s="836"/>
      <c r="AD1046" s="836"/>
      <c r="AE1046" s="836"/>
    </row>
    <row r="1047" spans="1:31" ht="15.75">
      <c r="A1047" s="839"/>
      <c r="B1047" s="835"/>
      <c r="C1047" s="835"/>
      <c r="D1047" s="835"/>
      <c r="E1047" s="835"/>
      <c r="F1047" s="835"/>
      <c r="G1047" s="835"/>
      <c r="H1047" s="835"/>
      <c r="I1047" s="835"/>
      <c r="J1047" s="835"/>
      <c r="K1047" s="835"/>
      <c r="L1047" s="903"/>
      <c r="M1047" s="903"/>
      <c r="N1047" s="836"/>
      <c r="O1047" s="836"/>
      <c r="P1047" s="836"/>
      <c r="Q1047" s="836"/>
      <c r="R1047" s="836"/>
      <c r="S1047" s="836"/>
      <c r="T1047" s="836"/>
      <c r="U1047" s="836"/>
      <c r="V1047" s="836"/>
      <c r="W1047" s="836"/>
      <c r="X1047" s="836"/>
      <c r="Y1047" s="836"/>
      <c r="Z1047" s="836"/>
      <c r="AA1047" s="836"/>
      <c r="AB1047" s="836"/>
      <c r="AC1047" s="836"/>
      <c r="AD1047" s="836"/>
      <c r="AE1047" s="836"/>
    </row>
    <row r="1048" spans="1:31" ht="15.75">
      <c r="A1048" s="839"/>
      <c r="B1048" s="835"/>
      <c r="C1048" s="835"/>
      <c r="D1048" s="835"/>
      <c r="E1048" s="835"/>
      <c r="F1048" s="835"/>
      <c r="G1048" s="835"/>
      <c r="H1048" s="835"/>
      <c r="I1048" s="835"/>
      <c r="J1048" s="835"/>
      <c r="K1048" s="835"/>
      <c r="L1048" s="903"/>
      <c r="M1048" s="903"/>
      <c r="N1048" s="836"/>
      <c r="O1048" s="836"/>
      <c r="P1048" s="836"/>
      <c r="Q1048" s="836"/>
      <c r="R1048" s="836"/>
      <c r="S1048" s="836"/>
      <c r="T1048" s="836"/>
      <c r="U1048" s="836"/>
      <c r="V1048" s="836"/>
      <c r="W1048" s="836"/>
      <c r="X1048" s="836"/>
      <c r="Y1048" s="836"/>
      <c r="Z1048" s="836"/>
      <c r="AA1048" s="836"/>
      <c r="AB1048" s="836"/>
      <c r="AC1048" s="836"/>
      <c r="AD1048" s="836"/>
      <c r="AE1048" s="836"/>
    </row>
    <row r="1049" spans="1:31" ht="15.75">
      <c r="A1049" s="839"/>
      <c r="B1049" s="835"/>
      <c r="C1049" s="835"/>
      <c r="D1049" s="835"/>
      <c r="E1049" s="835"/>
      <c r="F1049" s="835"/>
      <c r="G1049" s="835"/>
      <c r="H1049" s="835"/>
      <c r="I1049" s="835"/>
      <c r="J1049" s="835"/>
      <c r="K1049" s="835"/>
      <c r="L1049" s="903"/>
      <c r="M1049" s="903"/>
      <c r="N1049" s="836"/>
      <c r="O1049" s="836"/>
      <c r="P1049" s="836"/>
      <c r="Q1049" s="836"/>
      <c r="R1049" s="836"/>
      <c r="S1049" s="836"/>
      <c r="T1049" s="836"/>
      <c r="U1049" s="836"/>
      <c r="V1049" s="836"/>
      <c r="W1049" s="836"/>
      <c r="X1049" s="836"/>
      <c r="Y1049" s="836"/>
      <c r="Z1049" s="836"/>
      <c r="AA1049" s="836"/>
      <c r="AB1049" s="836"/>
      <c r="AC1049" s="836"/>
      <c r="AD1049" s="836"/>
      <c r="AE1049" s="836"/>
    </row>
    <row r="1050" spans="1:31" ht="15.75">
      <c r="A1050" s="839"/>
      <c r="B1050" s="835"/>
      <c r="C1050" s="835"/>
      <c r="D1050" s="835"/>
      <c r="E1050" s="835"/>
      <c r="F1050" s="835"/>
      <c r="G1050" s="835"/>
      <c r="H1050" s="835"/>
      <c r="I1050" s="835"/>
      <c r="J1050" s="835"/>
      <c r="K1050" s="835"/>
      <c r="L1050" s="903"/>
      <c r="M1050" s="903"/>
      <c r="N1050" s="836"/>
      <c r="O1050" s="836"/>
      <c r="P1050" s="836"/>
      <c r="Q1050" s="836"/>
      <c r="R1050" s="836"/>
      <c r="S1050" s="836"/>
      <c r="T1050" s="836"/>
      <c r="U1050" s="836"/>
      <c r="V1050" s="836"/>
      <c r="W1050" s="836"/>
      <c r="X1050" s="836"/>
      <c r="Y1050" s="836"/>
      <c r="Z1050" s="836"/>
      <c r="AA1050" s="836"/>
      <c r="AB1050" s="836"/>
      <c r="AC1050" s="836"/>
      <c r="AD1050" s="836"/>
      <c r="AE1050" s="836"/>
    </row>
    <row r="1051" spans="1:31" ht="15.75">
      <c r="A1051" s="839"/>
      <c r="B1051" s="835"/>
      <c r="C1051" s="835"/>
      <c r="D1051" s="835"/>
      <c r="E1051" s="835"/>
      <c r="F1051" s="835"/>
      <c r="G1051" s="835"/>
      <c r="H1051" s="835"/>
      <c r="I1051" s="835"/>
      <c r="J1051" s="835"/>
      <c r="K1051" s="835"/>
      <c r="L1051" s="903"/>
      <c r="M1051" s="903"/>
      <c r="N1051" s="836"/>
      <c r="O1051" s="836"/>
      <c r="P1051" s="836"/>
      <c r="Q1051" s="836"/>
      <c r="R1051" s="836"/>
      <c r="S1051" s="836"/>
      <c r="T1051" s="836"/>
      <c r="U1051" s="836"/>
      <c r="V1051" s="836"/>
      <c r="W1051" s="836"/>
      <c r="X1051" s="836"/>
      <c r="Y1051" s="836"/>
      <c r="Z1051" s="836"/>
      <c r="AA1051" s="836"/>
      <c r="AB1051" s="836"/>
      <c r="AC1051" s="836"/>
      <c r="AD1051" s="836"/>
      <c r="AE1051" s="836"/>
    </row>
    <row r="1052" spans="1:31" ht="15.75">
      <c r="A1052" s="839"/>
      <c r="B1052" s="835"/>
      <c r="C1052" s="835"/>
      <c r="D1052" s="835"/>
      <c r="E1052" s="835"/>
      <c r="F1052" s="835"/>
      <c r="G1052" s="835"/>
      <c r="H1052" s="835"/>
      <c r="I1052" s="835"/>
      <c r="J1052" s="835"/>
      <c r="K1052" s="835"/>
      <c r="L1052" s="903"/>
      <c r="M1052" s="903"/>
      <c r="N1052" s="836"/>
      <c r="O1052" s="836"/>
      <c r="P1052" s="836"/>
      <c r="Q1052" s="836"/>
      <c r="R1052" s="836"/>
      <c r="S1052" s="836"/>
      <c r="T1052" s="836"/>
      <c r="U1052" s="836"/>
      <c r="V1052" s="836"/>
      <c r="W1052" s="836"/>
      <c r="X1052" s="836"/>
      <c r="Y1052" s="836"/>
      <c r="Z1052" s="836"/>
      <c r="AA1052" s="836"/>
      <c r="AB1052" s="836"/>
      <c r="AC1052" s="836"/>
      <c r="AD1052" s="836"/>
      <c r="AE1052" s="836"/>
    </row>
    <row r="1053" spans="1:31" ht="15.75">
      <c r="A1053" s="839"/>
      <c r="B1053" s="835"/>
      <c r="C1053" s="835"/>
      <c r="D1053" s="835"/>
      <c r="E1053" s="835"/>
      <c r="F1053" s="835"/>
      <c r="G1053" s="835"/>
      <c r="H1053" s="835"/>
      <c r="I1053" s="835"/>
      <c r="J1053" s="835"/>
      <c r="K1053" s="835"/>
      <c r="L1053" s="903"/>
      <c r="M1053" s="903"/>
      <c r="N1053" s="836"/>
      <c r="O1053" s="836"/>
      <c r="P1053" s="836"/>
      <c r="Q1053" s="836"/>
      <c r="R1053" s="836"/>
      <c r="S1053" s="836"/>
      <c r="T1053" s="836"/>
      <c r="U1053" s="836"/>
      <c r="V1053" s="836"/>
      <c r="W1053" s="836"/>
      <c r="X1053" s="836"/>
      <c r="Y1053" s="836"/>
      <c r="Z1053" s="836"/>
      <c r="AA1053" s="836"/>
      <c r="AB1053" s="836"/>
      <c r="AC1053" s="836"/>
      <c r="AD1053" s="836"/>
      <c r="AE1053" s="836"/>
    </row>
    <row r="1054" spans="1:31" ht="15.75">
      <c r="A1054" s="839"/>
      <c r="B1054" s="835"/>
      <c r="C1054" s="835"/>
      <c r="D1054" s="835"/>
      <c r="E1054" s="835"/>
      <c r="F1054" s="835"/>
      <c r="G1054" s="835"/>
      <c r="H1054" s="835"/>
      <c r="I1054" s="835"/>
      <c r="J1054" s="835"/>
      <c r="K1054" s="835"/>
      <c r="L1054" s="903"/>
      <c r="M1054" s="903"/>
      <c r="N1054" s="836"/>
      <c r="O1054" s="836"/>
      <c r="P1054" s="836"/>
      <c r="Q1054" s="836"/>
      <c r="R1054" s="836"/>
      <c r="S1054" s="836"/>
      <c r="T1054" s="836"/>
      <c r="U1054" s="836"/>
      <c r="V1054" s="836"/>
      <c r="W1054" s="836"/>
      <c r="X1054" s="836"/>
      <c r="Y1054" s="836"/>
      <c r="Z1054" s="836"/>
      <c r="AA1054" s="836"/>
      <c r="AB1054" s="836"/>
      <c r="AC1054" s="836"/>
      <c r="AD1054" s="836"/>
      <c r="AE1054" s="836"/>
    </row>
    <row r="1055" spans="1:31" ht="15.75">
      <c r="A1055" s="839"/>
      <c r="B1055" s="835"/>
      <c r="C1055" s="835"/>
      <c r="D1055" s="835"/>
      <c r="E1055" s="835"/>
      <c r="F1055" s="835"/>
      <c r="G1055" s="835"/>
      <c r="H1055" s="835"/>
      <c r="I1055" s="835"/>
      <c r="J1055" s="835"/>
      <c r="K1055" s="835"/>
      <c r="L1055" s="903"/>
      <c r="M1055" s="903"/>
      <c r="N1055" s="836"/>
      <c r="O1055" s="836"/>
      <c r="P1055" s="836"/>
      <c r="Q1055" s="836"/>
      <c r="R1055" s="836"/>
      <c r="S1055" s="836"/>
      <c r="T1055" s="836"/>
      <c r="U1055" s="836"/>
      <c r="V1055" s="836"/>
      <c r="W1055" s="836"/>
      <c r="X1055" s="836"/>
      <c r="Y1055" s="836"/>
      <c r="Z1055" s="836"/>
      <c r="AA1055" s="836"/>
      <c r="AB1055" s="836"/>
      <c r="AC1055" s="836"/>
      <c r="AD1055" s="836"/>
      <c r="AE1055" s="836"/>
    </row>
    <row r="1056" spans="1:31" ht="15.75">
      <c r="A1056" s="839"/>
      <c r="B1056" s="835"/>
      <c r="C1056" s="835"/>
      <c r="D1056" s="835"/>
      <c r="E1056" s="835"/>
      <c r="F1056" s="835"/>
      <c r="G1056" s="835"/>
      <c r="H1056" s="835"/>
      <c r="I1056" s="835"/>
      <c r="J1056" s="835"/>
      <c r="K1056" s="835"/>
      <c r="L1056" s="903"/>
      <c r="M1056" s="903"/>
      <c r="N1056" s="836"/>
      <c r="O1056" s="836"/>
      <c r="P1056" s="836"/>
      <c r="Q1056" s="836"/>
      <c r="R1056" s="836"/>
      <c r="S1056" s="836"/>
      <c r="T1056" s="836"/>
      <c r="U1056" s="836"/>
      <c r="V1056" s="836"/>
      <c r="W1056" s="836"/>
      <c r="X1056" s="836"/>
      <c r="Y1056" s="836"/>
      <c r="Z1056" s="836"/>
      <c r="AA1056" s="836"/>
      <c r="AB1056" s="836"/>
      <c r="AC1056" s="836"/>
      <c r="AD1056" s="836"/>
      <c r="AE1056" s="836"/>
    </row>
    <row r="1057" spans="1:31" ht="15.75">
      <c r="A1057" s="839"/>
      <c r="B1057" s="835"/>
      <c r="C1057" s="835"/>
      <c r="D1057" s="835"/>
      <c r="E1057" s="835"/>
      <c r="F1057" s="835"/>
      <c r="G1057" s="835"/>
      <c r="H1057" s="835"/>
      <c r="I1057" s="835"/>
      <c r="J1057" s="835"/>
      <c r="K1057" s="835"/>
      <c r="L1057" s="903"/>
      <c r="M1057" s="903"/>
      <c r="N1057" s="836"/>
      <c r="O1057" s="836"/>
      <c r="P1057" s="836"/>
      <c r="Q1057" s="836"/>
      <c r="R1057" s="836"/>
      <c r="S1057" s="836"/>
      <c r="T1057" s="836"/>
      <c r="U1057" s="836"/>
      <c r="V1057" s="836"/>
      <c r="W1057" s="836"/>
      <c r="X1057" s="836"/>
      <c r="Y1057" s="836"/>
      <c r="Z1057" s="836"/>
      <c r="AA1057" s="836"/>
      <c r="AB1057" s="836"/>
      <c r="AC1057" s="836"/>
      <c r="AD1057" s="836"/>
      <c r="AE1057" s="836"/>
    </row>
    <row r="1058" spans="1:31" ht="15.75">
      <c r="A1058" s="839"/>
      <c r="B1058" s="835"/>
      <c r="C1058" s="835"/>
      <c r="D1058" s="835"/>
      <c r="E1058" s="835"/>
      <c r="F1058" s="835"/>
      <c r="G1058" s="835"/>
      <c r="H1058" s="835"/>
      <c r="I1058" s="835"/>
      <c r="J1058" s="835"/>
      <c r="K1058" s="835"/>
      <c r="L1058" s="903"/>
      <c r="M1058" s="903"/>
      <c r="N1058" s="836"/>
      <c r="O1058" s="836"/>
      <c r="P1058" s="836"/>
      <c r="Q1058" s="836"/>
      <c r="R1058" s="836"/>
      <c r="S1058" s="836"/>
      <c r="T1058" s="836"/>
      <c r="U1058" s="836"/>
      <c r="V1058" s="836"/>
      <c r="W1058" s="836"/>
      <c r="X1058" s="836"/>
      <c r="Y1058" s="836"/>
      <c r="Z1058" s="836"/>
      <c r="AA1058" s="836"/>
      <c r="AB1058" s="836"/>
      <c r="AC1058" s="836"/>
      <c r="AD1058" s="836"/>
      <c r="AE1058" s="836"/>
    </row>
    <row r="1059" spans="1:31" ht="15.75">
      <c r="A1059" s="839"/>
      <c r="B1059" s="835"/>
      <c r="C1059" s="835"/>
      <c r="D1059" s="835"/>
      <c r="E1059" s="835"/>
      <c r="F1059" s="835"/>
      <c r="G1059" s="835"/>
      <c r="H1059" s="835"/>
      <c r="I1059" s="835"/>
      <c r="J1059" s="835"/>
      <c r="K1059" s="835"/>
      <c r="L1059" s="903"/>
      <c r="M1059" s="903"/>
      <c r="N1059" s="836"/>
      <c r="O1059" s="836"/>
      <c r="P1059" s="836"/>
      <c r="Q1059" s="836"/>
      <c r="R1059" s="836"/>
      <c r="S1059" s="836"/>
      <c r="T1059" s="836"/>
      <c r="U1059" s="836"/>
      <c r="V1059" s="836"/>
      <c r="W1059" s="836"/>
      <c r="X1059" s="836"/>
      <c r="Y1059" s="836"/>
      <c r="Z1059" s="836"/>
      <c r="AA1059" s="836"/>
      <c r="AB1059" s="836"/>
      <c r="AC1059" s="836"/>
      <c r="AD1059" s="836"/>
      <c r="AE1059" s="836"/>
    </row>
    <row r="1060" spans="1:31" ht="15.75">
      <c r="A1060" s="839"/>
      <c r="B1060" s="835"/>
      <c r="C1060" s="835"/>
      <c r="D1060" s="835"/>
      <c r="E1060" s="835"/>
      <c r="F1060" s="835"/>
      <c r="G1060" s="835"/>
      <c r="H1060" s="835"/>
      <c r="I1060" s="835"/>
      <c r="J1060" s="835"/>
      <c r="K1060" s="835"/>
      <c r="L1060" s="903"/>
      <c r="M1060" s="903"/>
      <c r="N1060" s="836"/>
      <c r="O1060" s="836"/>
      <c r="P1060" s="836"/>
      <c r="Q1060" s="836"/>
      <c r="R1060" s="836"/>
      <c r="S1060" s="836"/>
      <c r="T1060" s="836"/>
      <c r="U1060" s="836"/>
      <c r="V1060" s="836"/>
      <c r="W1060" s="836"/>
      <c r="X1060" s="836"/>
      <c r="Y1060" s="836"/>
      <c r="Z1060" s="836"/>
      <c r="AA1060" s="836"/>
      <c r="AB1060" s="836"/>
      <c r="AC1060" s="836"/>
      <c r="AD1060" s="836"/>
      <c r="AE1060" s="836"/>
    </row>
    <row r="1061" spans="1:31" ht="15.75">
      <c r="A1061" s="839"/>
      <c r="B1061" s="835"/>
      <c r="C1061" s="835"/>
      <c r="D1061" s="835"/>
      <c r="E1061" s="835"/>
      <c r="F1061" s="835"/>
      <c r="G1061" s="835"/>
      <c r="H1061" s="835"/>
      <c r="I1061" s="835"/>
      <c r="J1061" s="835"/>
      <c r="K1061" s="835"/>
      <c r="L1061" s="903"/>
      <c r="M1061" s="903"/>
      <c r="N1061" s="836"/>
      <c r="O1061" s="836"/>
      <c r="P1061" s="836"/>
      <c r="Q1061" s="836"/>
      <c r="R1061" s="836"/>
      <c r="S1061" s="836"/>
      <c r="T1061" s="836"/>
      <c r="U1061" s="836"/>
      <c r="V1061" s="836"/>
      <c r="W1061" s="836"/>
      <c r="X1061" s="836"/>
      <c r="Y1061" s="836"/>
      <c r="Z1061" s="836"/>
      <c r="AA1061" s="836"/>
      <c r="AB1061" s="836"/>
      <c r="AC1061" s="836"/>
      <c r="AD1061" s="836"/>
      <c r="AE1061" s="836"/>
    </row>
    <row r="1062" spans="1:31" ht="15.75">
      <c r="A1062" s="839"/>
      <c r="B1062" s="835"/>
      <c r="C1062" s="835"/>
      <c r="D1062" s="835"/>
      <c r="E1062" s="835"/>
      <c r="F1062" s="835"/>
      <c r="G1062" s="835"/>
      <c r="H1062" s="835"/>
      <c r="I1062" s="835"/>
      <c r="J1062" s="835"/>
      <c r="K1062" s="835"/>
      <c r="L1062" s="903"/>
      <c r="M1062" s="903"/>
      <c r="N1062" s="836"/>
      <c r="O1062" s="836"/>
      <c r="P1062" s="836"/>
      <c r="Q1062" s="836"/>
      <c r="R1062" s="836"/>
      <c r="S1062" s="836"/>
      <c r="T1062" s="836"/>
      <c r="U1062" s="836"/>
      <c r="V1062" s="836"/>
      <c r="W1062" s="836"/>
      <c r="X1062" s="836"/>
      <c r="Y1062" s="836"/>
      <c r="Z1062" s="836"/>
      <c r="AA1062" s="836"/>
      <c r="AB1062" s="836"/>
      <c r="AC1062" s="836"/>
      <c r="AD1062" s="836"/>
      <c r="AE1062" s="836"/>
    </row>
    <row r="1063" spans="1:31" ht="15.75">
      <c r="A1063" s="839"/>
      <c r="B1063" s="835"/>
      <c r="C1063" s="835"/>
      <c r="D1063" s="835"/>
      <c r="E1063" s="835"/>
      <c r="F1063" s="835"/>
      <c r="G1063" s="835"/>
      <c r="H1063" s="835"/>
      <c r="I1063" s="835"/>
      <c r="J1063" s="835"/>
      <c r="K1063" s="835"/>
      <c r="L1063" s="903"/>
      <c r="M1063" s="903"/>
      <c r="N1063" s="836"/>
      <c r="O1063" s="836"/>
      <c r="P1063" s="836"/>
      <c r="Q1063" s="836"/>
      <c r="R1063" s="836"/>
      <c r="S1063" s="836"/>
      <c r="T1063" s="836"/>
      <c r="U1063" s="836"/>
      <c r="V1063" s="836"/>
      <c r="W1063" s="836"/>
      <c r="X1063" s="836"/>
      <c r="Y1063" s="836"/>
      <c r="Z1063" s="836"/>
      <c r="AA1063" s="836"/>
      <c r="AB1063" s="836"/>
      <c r="AC1063" s="836"/>
      <c r="AD1063" s="836"/>
      <c r="AE1063" s="836"/>
    </row>
    <row r="1064" spans="1:31" ht="15.75">
      <c r="A1064" s="839"/>
      <c r="B1064" s="835"/>
      <c r="C1064" s="835"/>
      <c r="D1064" s="835"/>
      <c r="E1064" s="835"/>
      <c r="F1064" s="835"/>
      <c r="G1064" s="835"/>
      <c r="H1064" s="835"/>
      <c r="I1064" s="835"/>
      <c r="J1064" s="835"/>
      <c r="K1064" s="835"/>
      <c r="L1064" s="903"/>
      <c r="M1064" s="903"/>
      <c r="N1064" s="836"/>
      <c r="O1064" s="836"/>
      <c r="P1064" s="836"/>
      <c r="Q1064" s="836"/>
      <c r="R1064" s="836"/>
      <c r="S1064" s="836"/>
      <c r="T1064" s="836"/>
      <c r="U1064" s="836"/>
      <c r="V1064" s="836"/>
      <c r="W1064" s="836"/>
      <c r="X1064" s="836"/>
      <c r="Y1064" s="836"/>
      <c r="Z1064" s="836"/>
      <c r="AA1064" s="836"/>
      <c r="AB1064" s="836"/>
      <c r="AC1064" s="836"/>
      <c r="AD1064" s="836"/>
      <c r="AE1064" s="836"/>
    </row>
    <row r="1065" spans="1:31" ht="15.75">
      <c r="A1065" s="839"/>
      <c r="B1065" s="835"/>
      <c r="C1065" s="835"/>
      <c r="D1065" s="835"/>
      <c r="E1065" s="835"/>
      <c r="F1065" s="835"/>
      <c r="G1065" s="835"/>
      <c r="H1065" s="835"/>
      <c r="I1065" s="835"/>
      <c r="J1065" s="835"/>
      <c r="K1065" s="835"/>
      <c r="L1065" s="903"/>
      <c r="M1065" s="903"/>
      <c r="N1065" s="836"/>
      <c r="O1065" s="836"/>
      <c r="P1065" s="836"/>
      <c r="Q1065" s="836"/>
      <c r="R1065" s="836"/>
      <c r="S1065" s="836"/>
      <c r="T1065" s="836"/>
      <c r="U1065" s="836"/>
      <c r="V1065" s="836"/>
      <c r="W1065" s="836"/>
      <c r="X1065" s="836"/>
      <c r="Y1065" s="836"/>
      <c r="Z1065" s="836"/>
      <c r="AA1065" s="836"/>
      <c r="AB1065" s="836"/>
      <c r="AC1065" s="836"/>
      <c r="AD1065" s="836"/>
      <c r="AE1065" s="836"/>
    </row>
    <row r="1066" spans="1:31" ht="15.75">
      <c r="A1066" s="839"/>
      <c r="B1066" s="835"/>
      <c r="C1066" s="835"/>
      <c r="D1066" s="835"/>
      <c r="E1066" s="835"/>
      <c r="F1066" s="835"/>
      <c r="G1066" s="835"/>
      <c r="H1066" s="835"/>
      <c r="I1066" s="835"/>
      <c r="J1066" s="835"/>
      <c r="K1066" s="835"/>
      <c r="L1066" s="903"/>
      <c r="M1066" s="903"/>
      <c r="N1066" s="836"/>
      <c r="O1066" s="836"/>
      <c r="P1066" s="836"/>
      <c r="Q1066" s="836"/>
      <c r="R1066" s="836"/>
      <c r="S1066" s="836"/>
      <c r="T1066" s="836"/>
      <c r="U1066" s="836"/>
      <c r="V1066" s="836"/>
      <c r="W1066" s="836"/>
      <c r="X1066" s="836"/>
      <c r="Y1066" s="836"/>
      <c r="Z1066" s="836"/>
      <c r="AA1066" s="836"/>
      <c r="AB1066" s="836"/>
      <c r="AC1066" s="836"/>
      <c r="AD1066" s="836"/>
      <c r="AE1066" s="836"/>
    </row>
    <row r="1067" spans="1:31" ht="15.75">
      <c r="A1067" s="839"/>
      <c r="B1067" s="835"/>
      <c r="C1067" s="835"/>
      <c r="D1067" s="835"/>
      <c r="E1067" s="835"/>
      <c r="F1067" s="835"/>
      <c r="G1067" s="835"/>
      <c r="H1067" s="835"/>
      <c r="I1067" s="835"/>
      <c r="J1067" s="835"/>
      <c r="K1067" s="835"/>
      <c r="L1067" s="903"/>
      <c r="M1067" s="903"/>
      <c r="N1067" s="836"/>
      <c r="O1067" s="836"/>
      <c r="P1067" s="836"/>
      <c r="Q1067" s="836"/>
      <c r="R1067" s="836"/>
      <c r="S1067" s="836"/>
      <c r="T1067" s="836"/>
      <c r="U1067" s="836"/>
      <c r="V1067" s="836"/>
      <c r="W1067" s="836"/>
      <c r="X1067" s="836"/>
      <c r="Y1067" s="836"/>
      <c r="Z1067" s="836"/>
      <c r="AA1067" s="836"/>
      <c r="AB1067" s="836"/>
      <c r="AC1067" s="836"/>
      <c r="AD1067" s="836"/>
      <c r="AE1067" s="836"/>
    </row>
    <row r="1068" spans="1:31" ht="15.75">
      <c r="A1068" s="839"/>
      <c r="B1068" s="835"/>
      <c r="C1068" s="835"/>
      <c r="D1068" s="835"/>
      <c r="E1068" s="835"/>
      <c r="F1068" s="835"/>
      <c r="G1068" s="835"/>
      <c r="H1068" s="835"/>
      <c r="I1068" s="835"/>
      <c r="J1068" s="835"/>
      <c r="K1068" s="835"/>
      <c r="L1068" s="903"/>
      <c r="M1068" s="903"/>
      <c r="N1068" s="836"/>
      <c r="O1068" s="836"/>
      <c r="P1068" s="836"/>
      <c r="Q1068" s="836"/>
      <c r="R1068" s="836"/>
      <c r="S1068" s="836"/>
      <c r="T1068" s="836"/>
      <c r="U1068" s="836"/>
      <c r="V1068" s="836"/>
      <c r="W1068" s="836"/>
      <c r="X1068" s="836"/>
      <c r="Y1068" s="836"/>
      <c r="Z1068" s="836"/>
      <c r="AA1068" s="836"/>
      <c r="AB1068" s="836"/>
      <c r="AC1068" s="836"/>
      <c r="AD1068" s="836"/>
      <c r="AE1068" s="836"/>
    </row>
    <row r="1069" spans="1:31" ht="15.75">
      <c r="A1069" s="839"/>
      <c r="B1069" s="835"/>
      <c r="C1069" s="835"/>
      <c r="D1069" s="835"/>
      <c r="E1069" s="835"/>
      <c r="F1069" s="835"/>
      <c r="G1069" s="835"/>
      <c r="H1069" s="835"/>
      <c r="I1069" s="835"/>
      <c r="J1069" s="835"/>
      <c r="K1069" s="835"/>
      <c r="L1069" s="903"/>
      <c r="M1069" s="903"/>
      <c r="N1069" s="836"/>
      <c r="O1069" s="836"/>
      <c r="P1069" s="836"/>
      <c r="Q1069" s="836"/>
      <c r="R1069" s="836"/>
      <c r="S1069" s="836"/>
      <c r="T1069" s="836"/>
      <c r="U1069" s="836"/>
      <c r="V1069" s="836"/>
      <c r="W1069" s="836"/>
      <c r="X1069" s="836"/>
      <c r="Y1069" s="836"/>
      <c r="Z1069" s="836"/>
      <c r="AA1069" s="836"/>
      <c r="AB1069" s="836"/>
      <c r="AC1069" s="836"/>
      <c r="AD1069" s="836"/>
      <c r="AE1069" s="836"/>
    </row>
    <row r="1070" spans="1:31" ht="15.75">
      <c r="A1070" s="839"/>
      <c r="B1070" s="835"/>
      <c r="C1070" s="835"/>
      <c r="D1070" s="835"/>
      <c r="E1070" s="835"/>
      <c r="F1070" s="835"/>
      <c r="G1070" s="835"/>
      <c r="H1070" s="835"/>
      <c r="I1070" s="835"/>
      <c r="J1070" s="835"/>
      <c r="K1070" s="835"/>
      <c r="L1070" s="903"/>
      <c r="M1070" s="903"/>
      <c r="N1070" s="836"/>
      <c r="O1070" s="836"/>
      <c r="P1070" s="836"/>
      <c r="Q1070" s="836"/>
      <c r="R1070" s="836"/>
      <c r="S1070" s="836"/>
      <c r="T1070" s="836"/>
      <c r="U1070" s="836"/>
      <c r="V1070" s="836"/>
      <c r="W1070" s="836"/>
      <c r="X1070" s="836"/>
      <c r="Y1070" s="836"/>
      <c r="Z1070" s="836"/>
      <c r="AA1070" s="836"/>
      <c r="AB1070" s="836"/>
      <c r="AC1070" s="836"/>
      <c r="AD1070" s="836"/>
      <c r="AE1070" s="836"/>
    </row>
    <row r="1071" spans="1:31" ht="15.75">
      <c r="A1071" s="839"/>
      <c r="B1071" s="835"/>
      <c r="C1071" s="835"/>
      <c r="D1071" s="835"/>
      <c r="E1071" s="835"/>
      <c r="F1071" s="835"/>
      <c r="G1071" s="835"/>
      <c r="H1071" s="835"/>
      <c r="I1071" s="835"/>
      <c r="J1071" s="835"/>
      <c r="K1071" s="835"/>
      <c r="L1071" s="903"/>
      <c r="M1071" s="903"/>
      <c r="N1071" s="836"/>
      <c r="O1071" s="836"/>
      <c r="P1071" s="836"/>
      <c r="Q1071" s="836"/>
      <c r="R1071" s="836"/>
      <c r="S1071" s="836"/>
      <c r="T1071" s="836"/>
      <c r="U1071" s="836"/>
      <c r="V1071" s="836"/>
      <c r="W1071" s="836"/>
      <c r="X1071" s="836"/>
      <c r="Y1071" s="836"/>
      <c r="Z1071" s="836"/>
      <c r="AA1071" s="836"/>
      <c r="AB1071" s="836"/>
      <c r="AC1071" s="836"/>
      <c r="AD1071" s="836"/>
      <c r="AE1071" s="836"/>
    </row>
    <row r="1072" spans="1:31" ht="15.75">
      <c r="A1072" s="839"/>
      <c r="B1072" s="835"/>
      <c r="C1072" s="835"/>
      <c r="D1072" s="835"/>
      <c r="E1072" s="835"/>
      <c r="F1072" s="835"/>
      <c r="G1072" s="835"/>
      <c r="H1072" s="835"/>
      <c r="I1072" s="835"/>
      <c r="J1072" s="835"/>
      <c r="K1072" s="835"/>
      <c r="L1072" s="903"/>
      <c r="M1072" s="903"/>
      <c r="N1072" s="836"/>
      <c r="O1072" s="836"/>
      <c r="P1072" s="836"/>
      <c r="Q1072" s="836"/>
      <c r="R1072" s="836"/>
      <c r="S1072" s="836"/>
      <c r="T1072" s="836"/>
      <c r="U1072" s="836"/>
      <c r="V1072" s="836"/>
      <c r="W1072" s="836"/>
      <c r="X1072" s="836"/>
      <c r="Y1072" s="836"/>
      <c r="Z1072" s="836"/>
      <c r="AA1072" s="836"/>
      <c r="AB1072" s="836"/>
      <c r="AC1072" s="836"/>
      <c r="AD1072" s="836"/>
      <c r="AE1072" s="836"/>
    </row>
    <row r="1073" spans="1:31" ht="15.75">
      <c r="A1073" s="839"/>
      <c r="B1073" s="835"/>
      <c r="C1073" s="835"/>
      <c r="D1073" s="835"/>
      <c r="E1073" s="835"/>
      <c r="F1073" s="835"/>
      <c r="G1073" s="835"/>
      <c r="H1073" s="835"/>
      <c r="I1073" s="835"/>
      <c r="J1073" s="835"/>
      <c r="K1073" s="835"/>
      <c r="L1073" s="903"/>
      <c r="M1073" s="903"/>
      <c r="N1073" s="836"/>
      <c r="O1073" s="836"/>
      <c r="P1073" s="836"/>
      <c r="Q1073" s="836"/>
      <c r="R1073" s="836"/>
      <c r="S1073" s="836"/>
      <c r="T1073" s="836"/>
      <c r="U1073" s="836"/>
      <c r="V1073" s="836"/>
      <c r="W1073" s="836"/>
      <c r="X1073" s="836"/>
      <c r="Y1073" s="836"/>
      <c r="Z1073" s="836"/>
      <c r="AA1073" s="836"/>
      <c r="AB1073" s="836"/>
      <c r="AC1073" s="836"/>
      <c r="AD1073" s="836"/>
      <c r="AE1073" s="836"/>
    </row>
    <row r="1074" spans="1:31" ht="15.75">
      <c r="A1074" s="839"/>
      <c r="B1074" s="835"/>
      <c r="C1074" s="835"/>
      <c r="D1074" s="835"/>
      <c r="E1074" s="835"/>
      <c r="F1074" s="835"/>
      <c r="G1074" s="835"/>
      <c r="H1074" s="835"/>
      <c r="I1074" s="835"/>
      <c r="J1074" s="835"/>
      <c r="K1074" s="835"/>
      <c r="L1074" s="903"/>
      <c r="M1074" s="903"/>
      <c r="N1074" s="836"/>
      <c r="O1074" s="836"/>
      <c r="P1074" s="836"/>
      <c r="Q1074" s="836"/>
      <c r="R1074" s="836"/>
      <c r="S1074" s="836"/>
      <c r="T1074" s="836"/>
      <c r="U1074" s="836"/>
      <c r="V1074" s="836"/>
      <c r="W1074" s="836"/>
      <c r="X1074" s="836"/>
      <c r="Y1074" s="836"/>
      <c r="Z1074" s="836"/>
      <c r="AA1074" s="836"/>
      <c r="AB1074" s="836"/>
      <c r="AC1074" s="836"/>
      <c r="AD1074" s="836"/>
      <c r="AE1074" s="836"/>
    </row>
    <row r="1075" spans="1:31" ht="15.75">
      <c r="A1075" s="839"/>
      <c r="B1075" s="835"/>
      <c r="C1075" s="835"/>
      <c r="D1075" s="835"/>
      <c r="E1075" s="835"/>
      <c r="F1075" s="835"/>
      <c r="G1075" s="835"/>
      <c r="H1075" s="835"/>
      <c r="I1075" s="835"/>
      <c r="J1075" s="835"/>
      <c r="K1075" s="835"/>
      <c r="L1075" s="903"/>
      <c r="M1075" s="903"/>
      <c r="N1075" s="836"/>
      <c r="O1075" s="836"/>
      <c r="P1075" s="836"/>
      <c r="Q1075" s="836"/>
      <c r="R1075" s="836"/>
      <c r="S1075" s="836"/>
      <c r="T1075" s="836"/>
      <c r="U1075" s="836"/>
      <c r="V1075" s="836"/>
      <c r="W1075" s="836"/>
      <c r="X1075" s="836"/>
      <c r="Y1075" s="836"/>
      <c r="Z1075" s="836"/>
      <c r="AA1075" s="836"/>
      <c r="AB1075" s="836"/>
      <c r="AC1075" s="836"/>
      <c r="AD1075" s="836"/>
      <c r="AE1075" s="836"/>
    </row>
    <row r="1076" spans="1:31" ht="15.75">
      <c r="A1076" s="839"/>
      <c r="B1076" s="835"/>
      <c r="C1076" s="835"/>
      <c r="D1076" s="835"/>
      <c r="E1076" s="835"/>
      <c r="F1076" s="835"/>
      <c r="G1076" s="835"/>
      <c r="H1076" s="835"/>
      <c r="I1076" s="835"/>
      <c r="J1076" s="835"/>
      <c r="K1076" s="835"/>
      <c r="L1076" s="903"/>
      <c r="M1076" s="903"/>
      <c r="N1076" s="836"/>
      <c r="O1076" s="836"/>
      <c r="P1076" s="836"/>
      <c r="Q1076" s="836"/>
      <c r="R1076" s="836"/>
      <c r="S1076" s="836"/>
      <c r="T1076" s="836"/>
      <c r="U1076" s="836"/>
      <c r="V1076" s="836"/>
      <c r="W1076" s="836"/>
      <c r="X1076" s="836"/>
      <c r="Y1076" s="836"/>
      <c r="Z1076" s="836"/>
      <c r="AA1076" s="836"/>
      <c r="AB1076" s="836"/>
      <c r="AC1076" s="836"/>
      <c r="AD1076" s="836"/>
      <c r="AE1076" s="836"/>
    </row>
    <row r="1077" spans="1:31" ht="15.75">
      <c r="A1077" s="839"/>
      <c r="B1077" s="835"/>
      <c r="C1077" s="835"/>
      <c r="D1077" s="835"/>
      <c r="E1077" s="835"/>
      <c r="F1077" s="835"/>
      <c r="G1077" s="835"/>
      <c r="H1077" s="835"/>
      <c r="I1077" s="835"/>
      <c r="J1077" s="835"/>
      <c r="K1077" s="835"/>
      <c r="L1077" s="903"/>
      <c r="M1077" s="903"/>
      <c r="N1077" s="836"/>
      <c r="O1077" s="836"/>
      <c r="P1077" s="836"/>
      <c r="Q1077" s="836"/>
      <c r="R1077" s="836"/>
      <c r="S1077" s="836"/>
      <c r="T1077" s="836"/>
      <c r="U1077" s="836"/>
      <c r="V1077" s="836"/>
      <c r="W1077" s="836"/>
      <c r="X1077" s="836"/>
      <c r="Y1077" s="836"/>
      <c r="Z1077" s="836"/>
      <c r="AA1077" s="836"/>
      <c r="AB1077" s="836"/>
      <c r="AC1077" s="836"/>
      <c r="AD1077" s="836"/>
      <c r="AE1077" s="836"/>
    </row>
    <row r="1078" spans="1:31" ht="15.75">
      <c r="A1078" s="839"/>
      <c r="B1078" s="835"/>
      <c r="C1078" s="835"/>
      <c r="D1078" s="835"/>
      <c r="E1078" s="835"/>
      <c r="F1078" s="835"/>
      <c r="G1078" s="835"/>
      <c r="H1078" s="835"/>
      <c r="I1078" s="835"/>
      <c r="J1078" s="835"/>
      <c r="K1078" s="835"/>
      <c r="L1078" s="903"/>
      <c r="M1078" s="903"/>
      <c r="N1078" s="836"/>
      <c r="O1078" s="836"/>
      <c r="P1078" s="836"/>
      <c r="Q1078" s="836"/>
      <c r="R1078" s="836"/>
      <c r="S1078" s="836"/>
      <c r="T1078" s="836"/>
      <c r="U1078" s="836"/>
      <c r="V1078" s="836"/>
      <c r="W1078" s="836"/>
      <c r="X1078" s="836"/>
      <c r="Y1078" s="836"/>
      <c r="Z1078" s="836"/>
      <c r="AA1078" s="836"/>
      <c r="AB1078" s="836"/>
      <c r="AC1078" s="836"/>
      <c r="AD1078" s="836"/>
      <c r="AE1078" s="836"/>
    </row>
    <row r="1079" spans="1:31" ht="15.75">
      <c r="A1079" s="839"/>
      <c r="B1079" s="835"/>
      <c r="C1079" s="835"/>
      <c r="D1079" s="835"/>
      <c r="E1079" s="835"/>
      <c r="F1079" s="835"/>
      <c r="G1079" s="835"/>
      <c r="H1079" s="835"/>
      <c r="I1079" s="835"/>
      <c r="J1079" s="835"/>
      <c r="K1079" s="835"/>
      <c r="L1079" s="903"/>
      <c r="M1079" s="903"/>
      <c r="N1079" s="836"/>
      <c r="O1079" s="836"/>
      <c r="P1079" s="836"/>
      <c r="Q1079" s="836"/>
      <c r="R1079" s="836"/>
      <c r="S1079" s="836"/>
      <c r="T1079" s="836"/>
      <c r="U1079" s="836"/>
      <c r="V1079" s="836"/>
      <c r="W1079" s="836"/>
      <c r="X1079" s="836"/>
      <c r="Y1079" s="836"/>
      <c r="Z1079" s="836"/>
      <c r="AA1079" s="836"/>
      <c r="AB1079" s="836"/>
      <c r="AC1079" s="836"/>
      <c r="AD1079" s="836"/>
      <c r="AE1079" s="836"/>
    </row>
    <row r="1080" spans="1:31" ht="15.75">
      <c r="A1080" s="839"/>
      <c r="B1080" s="835"/>
      <c r="C1080" s="835"/>
      <c r="D1080" s="835"/>
      <c r="E1080" s="835"/>
      <c r="F1080" s="835"/>
      <c r="G1080" s="835"/>
      <c r="H1080" s="835"/>
      <c r="I1080" s="835"/>
      <c r="J1080" s="835"/>
      <c r="K1080" s="835"/>
      <c r="L1080" s="903"/>
      <c r="M1080" s="903"/>
      <c r="N1080" s="836"/>
      <c r="O1080" s="836"/>
      <c r="P1080" s="836"/>
      <c r="Q1080" s="836"/>
      <c r="R1080" s="836"/>
      <c r="S1080" s="836"/>
      <c r="T1080" s="836"/>
      <c r="U1080" s="836"/>
      <c r="V1080" s="836"/>
      <c r="W1080" s="836"/>
      <c r="X1080" s="836"/>
      <c r="Y1080" s="836"/>
      <c r="Z1080" s="836"/>
      <c r="AA1080" s="836"/>
      <c r="AB1080" s="836"/>
      <c r="AC1080" s="836"/>
      <c r="AD1080" s="836"/>
      <c r="AE1080" s="836"/>
    </row>
    <row r="1081" spans="1:31" ht="15.75">
      <c r="A1081" s="839"/>
      <c r="B1081" s="835"/>
      <c r="C1081" s="835"/>
      <c r="D1081" s="835"/>
      <c r="E1081" s="835"/>
      <c r="F1081" s="835"/>
      <c r="G1081" s="835"/>
      <c r="H1081" s="835"/>
      <c r="I1081" s="835"/>
      <c r="J1081" s="835"/>
      <c r="K1081" s="835"/>
      <c r="L1081" s="903"/>
      <c r="M1081" s="903"/>
      <c r="N1081" s="836"/>
      <c r="O1081" s="836"/>
      <c r="P1081" s="836"/>
      <c r="Q1081" s="836"/>
      <c r="R1081" s="836"/>
      <c r="S1081" s="836"/>
      <c r="T1081" s="836"/>
      <c r="U1081" s="836"/>
      <c r="V1081" s="836"/>
      <c r="W1081" s="836"/>
      <c r="X1081" s="836"/>
      <c r="Y1081" s="836"/>
      <c r="Z1081" s="836"/>
      <c r="AA1081" s="836"/>
      <c r="AB1081" s="836"/>
      <c r="AC1081" s="836"/>
      <c r="AD1081" s="836"/>
      <c r="AE1081" s="836"/>
    </row>
    <row r="1082" spans="1:31" ht="15.75">
      <c r="A1082" s="839"/>
      <c r="B1082" s="835"/>
      <c r="C1082" s="835"/>
      <c r="D1082" s="835"/>
      <c r="E1082" s="835"/>
      <c r="F1082" s="835"/>
      <c r="G1082" s="835"/>
      <c r="H1082" s="835"/>
      <c r="I1082" s="835"/>
      <c r="J1082" s="835"/>
      <c r="K1082" s="835"/>
      <c r="L1082" s="903"/>
      <c r="M1082" s="903"/>
      <c r="N1082" s="836"/>
      <c r="O1082" s="836"/>
      <c r="P1082" s="836"/>
      <c r="Q1082" s="836"/>
      <c r="R1082" s="836"/>
      <c r="S1082" s="836"/>
      <c r="T1082" s="836"/>
      <c r="U1082" s="836"/>
      <c r="V1082" s="836"/>
      <c r="W1082" s="836"/>
      <c r="X1082" s="836"/>
      <c r="Y1082" s="836"/>
      <c r="Z1082" s="836"/>
      <c r="AA1082" s="836"/>
      <c r="AB1082" s="836"/>
      <c r="AC1082" s="836"/>
      <c r="AD1082" s="836"/>
      <c r="AE1082" s="836"/>
    </row>
    <row r="1083" spans="1:31" ht="15.75">
      <c r="A1083" s="839"/>
      <c r="B1083" s="835"/>
      <c r="C1083" s="835"/>
      <c r="D1083" s="835"/>
      <c r="E1083" s="835"/>
      <c r="F1083" s="835"/>
      <c r="G1083" s="835"/>
      <c r="H1083" s="835"/>
      <c r="I1083" s="835"/>
      <c r="J1083" s="835"/>
      <c r="K1083" s="835"/>
      <c r="L1083" s="903"/>
      <c r="M1083" s="903"/>
      <c r="N1083" s="836"/>
      <c r="O1083" s="836"/>
      <c r="P1083" s="836"/>
      <c r="Q1083" s="836"/>
      <c r="R1083" s="836"/>
      <c r="S1083" s="836"/>
      <c r="T1083" s="836"/>
      <c r="U1083" s="836"/>
      <c r="V1083" s="836"/>
      <c r="W1083" s="836"/>
      <c r="X1083" s="836"/>
      <c r="Y1083" s="836"/>
      <c r="Z1083" s="836"/>
      <c r="AA1083" s="836"/>
      <c r="AB1083" s="836"/>
      <c r="AC1083" s="836"/>
      <c r="AD1083" s="836"/>
      <c r="AE1083" s="836"/>
    </row>
    <row r="1084" spans="1:31" ht="15.75">
      <c r="A1084" s="839"/>
      <c r="B1084" s="835"/>
      <c r="C1084" s="835"/>
      <c r="D1084" s="835"/>
      <c r="E1084" s="835"/>
      <c r="F1084" s="835"/>
      <c r="G1084" s="835"/>
      <c r="H1084" s="835"/>
      <c r="I1084" s="835"/>
      <c r="J1084" s="835"/>
      <c r="K1084" s="835"/>
      <c r="L1084" s="903"/>
      <c r="M1084" s="903"/>
      <c r="N1084" s="836"/>
      <c r="O1084" s="836"/>
      <c r="P1084" s="836"/>
      <c r="Q1084" s="836"/>
      <c r="R1084" s="836"/>
      <c r="S1084" s="836"/>
      <c r="T1084" s="836"/>
      <c r="U1084" s="836"/>
      <c r="V1084" s="836"/>
      <c r="W1084" s="836"/>
      <c r="X1084" s="836"/>
      <c r="Y1084" s="836"/>
      <c r="Z1084" s="836"/>
      <c r="AA1084" s="836"/>
      <c r="AB1084" s="836"/>
      <c r="AC1084" s="836"/>
      <c r="AD1084" s="836"/>
      <c r="AE1084" s="836"/>
    </row>
    <row r="1085" spans="1:31" ht="15.75">
      <c r="A1085" s="839"/>
      <c r="B1085" s="835"/>
      <c r="C1085" s="835"/>
      <c r="D1085" s="835"/>
      <c r="E1085" s="835"/>
      <c r="F1085" s="835"/>
      <c r="G1085" s="835"/>
      <c r="H1085" s="835"/>
      <c r="I1085" s="835"/>
      <c r="J1085" s="835"/>
      <c r="K1085" s="835"/>
      <c r="L1085" s="903"/>
      <c r="M1085" s="903"/>
      <c r="N1085" s="836"/>
      <c r="O1085" s="836"/>
      <c r="P1085" s="836"/>
      <c r="Q1085" s="836"/>
      <c r="R1085" s="836"/>
      <c r="S1085" s="836"/>
      <c r="T1085" s="836"/>
      <c r="U1085" s="836"/>
      <c r="V1085" s="836"/>
      <c r="W1085" s="836"/>
      <c r="X1085" s="836"/>
      <c r="Y1085" s="836"/>
      <c r="Z1085" s="836"/>
      <c r="AA1085" s="836"/>
      <c r="AB1085" s="836"/>
      <c r="AC1085" s="836"/>
      <c r="AD1085" s="836"/>
      <c r="AE1085" s="836"/>
    </row>
    <row r="1086" spans="1:31" ht="15.75">
      <c r="A1086" s="839"/>
      <c r="B1086" s="835"/>
      <c r="C1086" s="835"/>
      <c r="D1086" s="835"/>
      <c r="E1086" s="835"/>
      <c r="F1086" s="835"/>
      <c r="G1086" s="835"/>
      <c r="H1086" s="835"/>
      <c r="I1086" s="835"/>
      <c r="J1086" s="835"/>
      <c r="K1086" s="835"/>
      <c r="L1086" s="903"/>
      <c r="M1086" s="903"/>
      <c r="N1086" s="836"/>
      <c r="O1086" s="836"/>
      <c r="P1086" s="836"/>
      <c r="Q1086" s="836"/>
      <c r="R1086" s="836"/>
      <c r="S1086" s="836"/>
      <c r="T1086" s="836"/>
      <c r="U1086" s="836"/>
      <c r="V1086" s="836"/>
      <c r="W1086" s="836"/>
      <c r="X1086" s="836"/>
      <c r="Y1086" s="836"/>
      <c r="Z1086" s="836"/>
      <c r="AA1086" s="836"/>
      <c r="AB1086" s="836"/>
      <c r="AC1086" s="836"/>
      <c r="AD1086" s="836"/>
      <c r="AE1086" s="836"/>
    </row>
    <row r="1087" spans="1:31" ht="15.75">
      <c r="A1087" s="839"/>
      <c r="B1087" s="835"/>
      <c r="C1087" s="835"/>
      <c r="D1087" s="835"/>
      <c r="E1087" s="835"/>
      <c r="F1087" s="835"/>
      <c r="G1087" s="835"/>
      <c r="H1087" s="835"/>
      <c r="I1087" s="835"/>
      <c r="J1087" s="835"/>
      <c r="K1087" s="835"/>
      <c r="L1087" s="903"/>
      <c r="M1087" s="903"/>
      <c r="N1087" s="836"/>
      <c r="O1087" s="836"/>
      <c r="P1087" s="836"/>
      <c r="Q1087" s="836"/>
      <c r="R1087" s="836"/>
      <c r="S1087" s="836"/>
      <c r="T1087" s="836"/>
      <c r="U1087" s="836"/>
      <c r="V1087" s="836"/>
      <c r="W1087" s="836"/>
      <c r="X1087" s="836"/>
      <c r="Y1087" s="836"/>
      <c r="Z1087" s="836"/>
      <c r="AA1087" s="836"/>
      <c r="AB1087" s="836"/>
      <c r="AC1087" s="836"/>
      <c r="AD1087" s="836"/>
      <c r="AE1087" s="836"/>
    </row>
    <row r="1088" spans="1:31" ht="15.75">
      <c r="A1088" s="839"/>
      <c r="B1088" s="835"/>
      <c r="C1088" s="835"/>
      <c r="D1088" s="835"/>
      <c r="E1088" s="835"/>
      <c r="F1088" s="835"/>
      <c r="G1088" s="835"/>
      <c r="H1088" s="835"/>
      <c r="I1088" s="835"/>
      <c r="J1088" s="835"/>
      <c r="K1088" s="835"/>
      <c r="L1088" s="903"/>
      <c r="M1088" s="903"/>
      <c r="N1088" s="836"/>
      <c r="O1088" s="836"/>
      <c r="P1088" s="836"/>
      <c r="Q1088" s="836"/>
      <c r="R1088" s="836"/>
      <c r="S1088" s="836"/>
      <c r="T1088" s="836"/>
      <c r="U1088" s="836"/>
      <c r="V1088" s="836"/>
      <c r="W1088" s="836"/>
      <c r="X1088" s="836"/>
      <c r="Y1088" s="836"/>
      <c r="Z1088" s="836"/>
      <c r="AA1088" s="836"/>
      <c r="AB1088" s="836"/>
      <c r="AC1088" s="836"/>
      <c r="AD1088" s="836"/>
      <c r="AE1088" s="836"/>
    </row>
    <row r="1089" spans="1:31" ht="15.75">
      <c r="A1089" s="839"/>
      <c r="B1089" s="835"/>
      <c r="C1089" s="835"/>
      <c r="D1089" s="835"/>
      <c r="E1089" s="835"/>
      <c r="F1089" s="835"/>
      <c r="G1089" s="835"/>
      <c r="H1089" s="835"/>
      <c r="I1089" s="835"/>
      <c r="J1089" s="835"/>
      <c r="K1089" s="835"/>
      <c r="L1089" s="903"/>
      <c r="M1089" s="903"/>
      <c r="N1089" s="836"/>
      <c r="O1089" s="836"/>
      <c r="P1089" s="836"/>
      <c r="Q1089" s="836"/>
      <c r="R1089" s="836"/>
      <c r="S1089" s="836"/>
      <c r="T1089" s="836"/>
      <c r="U1089" s="836"/>
      <c r="V1089" s="836"/>
      <c r="W1089" s="836"/>
      <c r="X1089" s="836"/>
      <c r="Y1089" s="836"/>
      <c r="Z1089" s="836"/>
      <c r="AA1089" s="836"/>
      <c r="AB1089" s="836"/>
      <c r="AC1089" s="836"/>
      <c r="AD1089" s="836"/>
      <c r="AE1089" s="836"/>
    </row>
    <row r="1090" spans="1:31" ht="15.75">
      <c r="A1090" s="839"/>
      <c r="B1090" s="835"/>
      <c r="C1090" s="835"/>
      <c r="D1090" s="835"/>
      <c r="E1090" s="835"/>
      <c r="F1090" s="835"/>
      <c r="G1090" s="835"/>
      <c r="H1090" s="835"/>
      <c r="I1090" s="835"/>
      <c r="J1090" s="835"/>
      <c r="K1090" s="835"/>
      <c r="L1090" s="903"/>
      <c r="M1090" s="903"/>
      <c r="N1090" s="836"/>
      <c r="O1090" s="836"/>
      <c r="P1090" s="836"/>
      <c r="Q1090" s="836"/>
      <c r="R1090" s="836"/>
      <c r="S1090" s="836"/>
      <c r="T1090" s="836"/>
      <c r="U1090" s="836"/>
      <c r="V1090" s="836"/>
      <c r="W1090" s="836"/>
      <c r="X1090" s="836"/>
      <c r="Y1090" s="836"/>
      <c r="Z1090" s="836"/>
      <c r="AA1090" s="836"/>
      <c r="AB1090" s="836"/>
      <c r="AC1090" s="836"/>
      <c r="AD1090" s="836"/>
      <c r="AE1090" s="836"/>
    </row>
    <row r="1091" spans="1:31" ht="15.75">
      <c r="A1091" s="839"/>
      <c r="B1091" s="835"/>
      <c r="C1091" s="835"/>
      <c r="D1091" s="835"/>
      <c r="E1091" s="835"/>
      <c r="F1091" s="835"/>
      <c r="G1091" s="835"/>
      <c r="H1091" s="835"/>
      <c r="I1091" s="835"/>
      <c r="J1091" s="835"/>
      <c r="K1091" s="835"/>
      <c r="L1091" s="903"/>
      <c r="M1091" s="903"/>
      <c r="N1091" s="836"/>
      <c r="O1091" s="836"/>
      <c r="P1091" s="836"/>
      <c r="Q1091" s="836"/>
      <c r="R1091" s="836"/>
      <c r="S1091" s="836"/>
      <c r="T1091" s="836"/>
      <c r="U1091" s="836"/>
      <c r="V1091" s="836"/>
      <c r="W1091" s="836"/>
      <c r="X1091" s="836"/>
      <c r="Y1091" s="836"/>
      <c r="Z1091" s="836"/>
      <c r="AA1091" s="836"/>
      <c r="AB1091" s="836"/>
      <c r="AC1091" s="836"/>
      <c r="AD1091" s="836"/>
      <c r="AE1091" s="836"/>
    </row>
    <row r="1092" spans="1:31" ht="15.75">
      <c r="A1092" s="839"/>
      <c r="B1092" s="835"/>
      <c r="C1092" s="835"/>
      <c r="D1092" s="835"/>
      <c r="E1092" s="835"/>
      <c r="F1092" s="835"/>
      <c r="G1092" s="835"/>
      <c r="H1092" s="835"/>
      <c r="I1092" s="835"/>
      <c r="J1092" s="835"/>
      <c r="K1092" s="835"/>
      <c r="L1092" s="903"/>
      <c r="M1092" s="903"/>
      <c r="N1092" s="836"/>
      <c r="O1092" s="836"/>
      <c r="P1092" s="836"/>
      <c r="Q1092" s="836"/>
      <c r="R1092" s="836"/>
      <c r="S1092" s="836"/>
      <c r="T1092" s="836"/>
      <c r="U1092" s="836"/>
      <c r="V1092" s="836"/>
      <c r="W1092" s="836"/>
      <c r="X1092" s="836"/>
      <c r="Y1092" s="836"/>
      <c r="Z1092" s="836"/>
      <c r="AA1092" s="836"/>
      <c r="AB1092" s="836"/>
      <c r="AC1092" s="836"/>
      <c r="AD1092" s="836"/>
      <c r="AE1092" s="836"/>
    </row>
    <row r="1093" spans="1:31" ht="15.75">
      <c r="A1093" s="839"/>
      <c r="B1093" s="835"/>
      <c r="C1093" s="835"/>
      <c r="D1093" s="835"/>
      <c r="E1093" s="835"/>
      <c r="F1093" s="835"/>
      <c r="G1093" s="835"/>
      <c r="H1093" s="835"/>
      <c r="I1093" s="835"/>
      <c r="J1093" s="835"/>
      <c r="K1093" s="835"/>
      <c r="L1093" s="903"/>
      <c r="M1093" s="903"/>
      <c r="N1093" s="836"/>
      <c r="O1093" s="836"/>
      <c r="P1093" s="836"/>
      <c r="Q1093" s="836"/>
      <c r="R1093" s="836"/>
      <c r="S1093" s="836"/>
      <c r="T1093" s="836"/>
      <c r="U1093" s="836"/>
      <c r="V1093" s="836"/>
      <c r="W1093" s="836"/>
      <c r="X1093" s="836"/>
      <c r="Y1093" s="836"/>
      <c r="Z1093" s="836"/>
      <c r="AA1093" s="836"/>
      <c r="AB1093" s="836"/>
      <c r="AC1093" s="836"/>
      <c r="AD1093" s="836"/>
      <c r="AE1093" s="836"/>
    </row>
    <row r="1094" spans="1:31" ht="15.75">
      <c r="A1094" s="839"/>
      <c r="B1094" s="835"/>
      <c r="C1094" s="835"/>
      <c r="D1094" s="835"/>
      <c r="E1094" s="835"/>
      <c r="F1094" s="835"/>
      <c r="G1094" s="835"/>
      <c r="H1094" s="835"/>
      <c r="I1094" s="835"/>
      <c r="J1094" s="835"/>
      <c r="K1094" s="835"/>
      <c r="L1094" s="903"/>
      <c r="M1094" s="903"/>
      <c r="N1094" s="836"/>
      <c r="O1094" s="836"/>
      <c r="P1094" s="836"/>
      <c r="Q1094" s="836"/>
      <c r="R1094" s="836"/>
      <c r="S1094" s="836"/>
      <c r="T1094" s="836"/>
      <c r="U1094" s="836"/>
      <c r="V1094" s="836"/>
      <c r="W1094" s="836"/>
      <c r="X1094" s="836"/>
      <c r="Y1094" s="836"/>
      <c r="Z1094" s="836"/>
      <c r="AA1094" s="836"/>
      <c r="AB1094" s="836"/>
      <c r="AC1094" s="836"/>
      <c r="AD1094" s="836"/>
      <c r="AE1094" s="836"/>
    </row>
    <row r="1095" spans="1:31" ht="15.75">
      <c r="A1095" s="839"/>
      <c r="B1095" s="835"/>
      <c r="C1095" s="835"/>
      <c r="D1095" s="835"/>
      <c r="E1095" s="835"/>
      <c r="F1095" s="835"/>
      <c r="G1095" s="835"/>
      <c r="H1095" s="835"/>
      <c r="I1095" s="835"/>
      <c r="J1095" s="835"/>
      <c r="K1095" s="835"/>
      <c r="L1095" s="903"/>
      <c r="M1095" s="903"/>
      <c r="N1095" s="836"/>
      <c r="O1095" s="836"/>
      <c r="P1095" s="836"/>
      <c r="Q1095" s="836"/>
      <c r="R1095" s="836"/>
      <c r="S1095" s="836"/>
      <c r="T1095" s="836"/>
      <c r="U1095" s="836"/>
      <c r="V1095" s="836"/>
      <c r="W1095" s="836"/>
      <c r="X1095" s="836"/>
      <c r="Y1095" s="836"/>
      <c r="Z1095" s="836"/>
      <c r="AA1095" s="836"/>
      <c r="AB1095" s="836"/>
      <c r="AC1095" s="836"/>
      <c r="AD1095" s="836"/>
      <c r="AE1095" s="836"/>
    </row>
    <row r="1096" spans="1:31" ht="15.75">
      <c r="A1096" s="839"/>
      <c r="B1096" s="835"/>
      <c r="C1096" s="835"/>
      <c r="D1096" s="835"/>
      <c r="E1096" s="835"/>
      <c r="F1096" s="835"/>
      <c r="G1096" s="835"/>
      <c r="H1096" s="835"/>
      <c r="I1096" s="835"/>
      <c r="J1096" s="835"/>
      <c r="K1096" s="835"/>
      <c r="L1096" s="903"/>
      <c r="M1096" s="903"/>
      <c r="N1096" s="836"/>
      <c r="O1096" s="836"/>
      <c r="P1096" s="836"/>
      <c r="Q1096" s="836"/>
      <c r="R1096" s="836"/>
      <c r="S1096" s="836"/>
      <c r="T1096" s="836"/>
      <c r="U1096" s="836"/>
      <c r="V1096" s="836"/>
      <c r="W1096" s="836"/>
      <c r="X1096" s="836"/>
      <c r="Y1096" s="836"/>
      <c r="Z1096" s="836"/>
      <c r="AA1096" s="836"/>
      <c r="AB1096" s="836"/>
      <c r="AC1096" s="836"/>
      <c r="AD1096" s="836"/>
      <c r="AE1096" s="836"/>
    </row>
    <row r="1097" spans="1:31" ht="15.75">
      <c r="A1097" s="839"/>
      <c r="B1097" s="835"/>
      <c r="C1097" s="835"/>
      <c r="D1097" s="835"/>
      <c r="E1097" s="835"/>
      <c r="F1097" s="835"/>
      <c r="G1097" s="835"/>
      <c r="H1097" s="835"/>
      <c r="I1097" s="835"/>
      <c r="J1097" s="835"/>
      <c r="K1097" s="835"/>
      <c r="L1097" s="903"/>
      <c r="M1097" s="903"/>
      <c r="N1097" s="836"/>
      <c r="O1097" s="836"/>
      <c r="P1097" s="836"/>
      <c r="Q1097" s="836"/>
      <c r="R1097" s="836"/>
      <c r="S1097" s="836"/>
      <c r="T1097" s="836"/>
      <c r="U1097" s="836"/>
      <c r="V1097" s="836"/>
      <c r="W1097" s="836"/>
      <c r="X1097" s="836"/>
      <c r="Y1097" s="836"/>
      <c r="Z1097" s="836"/>
      <c r="AA1097" s="836"/>
      <c r="AB1097" s="836"/>
      <c r="AC1097" s="836"/>
      <c r="AD1097" s="836"/>
      <c r="AE1097" s="836"/>
    </row>
    <row r="1098" spans="1:31" ht="15.75">
      <c r="A1098" s="839"/>
      <c r="B1098" s="835"/>
      <c r="C1098" s="835"/>
      <c r="D1098" s="835"/>
      <c r="E1098" s="835"/>
      <c r="F1098" s="835"/>
      <c r="G1098" s="835"/>
      <c r="H1098" s="835"/>
      <c r="I1098" s="835"/>
      <c r="J1098" s="835"/>
      <c r="K1098" s="835"/>
      <c r="L1098" s="903"/>
      <c r="M1098" s="903"/>
      <c r="N1098" s="836"/>
      <c r="O1098" s="836"/>
      <c r="P1098" s="836"/>
      <c r="Q1098" s="836"/>
      <c r="R1098" s="836"/>
      <c r="S1098" s="836"/>
      <c r="T1098" s="836"/>
      <c r="U1098" s="836"/>
      <c r="V1098" s="836"/>
      <c r="W1098" s="836"/>
      <c r="X1098" s="836"/>
      <c r="Y1098" s="836"/>
      <c r="Z1098" s="836"/>
      <c r="AA1098" s="836"/>
      <c r="AB1098" s="836"/>
      <c r="AC1098" s="836"/>
      <c r="AD1098" s="836"/>
      <c r="AE1098" s="836"/>
    </row>
    <row r="1099" spans="1:31" ht="15.75">
      <c r="A1099" s="839"/>
      <c r="B1099" s="835"/>
      <c r="C1099" s="835"/>
      <c r="D1099" s="835"/>
      <c r="E1099" s="835"/>
      <c r="F1099" s="835"/>
      <c r="G1099" s="835"/>
      <c r="H1099" s="835"/>
      <c r="I1099" s="835"/>
      <c r="J1099" s="835"/>
      <c r="K1099" s="835"/>
      <c r="L1099" s="903"/>
      <c r="M1099" s="903"/>
      <c r="N1099" s="836"/>
      <c r="O1099" s="836"/>
      <c r="P1099" s="836"/>
      <c r="Q1099" s="836"/>
      <c r="R1099" s="836"/>
      <c r="S1099" s="836"/>
      <c r="T1099" s="836"/>
      <c r="U1099" s="836"/>
      <c r="V1099" s="836"/>
      <c r="W1099" s="836"/>
      <c r="X1099" s="836"/>
      <c r="Y1099" s="836"/>
      <c r="Z1099" s="836"/>
      <c r="AA1099" s="836"/>
      <c r="AB1099" s="836"/>
      <c r="AC1099" s="836"/>
      <c r="AD1099" s="836"/>
      <c r="AE1099" s="836"/>
    </row>
    <row r="1100" spans="1:31" ht="15.75">
      <c r="A1100" s="839"/>
      <c r="B1100" s="835"/>
      <c r="C1100" s="835"/>
      <c r="D1100" s="835"/>
      <c r="E1100" s="835"/>
      <c r="F1100" s="835"/>
      <c r="G1100" s="835"/>
      <c r="H1100" s="835"/>
      <c r="I1100" s="835"/>
      <c r="J1100" s="835"/>
      <c r="K1100" s="835"/>
      <c r="L1100" s="903"/>
      <c r="M1100" s="903"/>
      <c r="N1100" s="836"/>
      <c r="O1100" s="836"/>
      <c r="P1100" s="836"/>
      <c r="Q1100" s="836"/>
      <c r="R1100" s="836"/>
      <c r="S1100" s="836"/>
      <c r="T1100" s="836"/>
      <c r="U1100" s="836"/>
      <c r="V1100" s="836"/>
      <c r="W1100" s="836"/>
      <c r="X1100" s="836"/>
      <c r="Y1100" s="836"/>
      <c r="Z1100" s="836"/>
      <c r="AA1100" s="836"/>
      <c r="AB1100" s="836"/>
      <c r="AC1100" s="836"/>
      <c r="AD1100" s="836"/>
      <c r="AE1100" s="836"/>
    </row>
    <row r="1101" spans="1:31" ht="15.75">
      <c r="A1101" s="839"/>
      <c r="B1101" s="835"/>
      <c r="C1101" s="835"/>
      <c r="D1101" s="835"/>
      <c r="E1101" s="835"/>
      <c r="F1101" s="835"/>
      <c r="G1101" s="835"/>
      <c r="H1101" s="835"/>
      <c r="I1101" s="835"/>
      <c r="J1101" s="835"/>
      <c r="K1101" s="835"/>
      <c r="L1101" s="903"/>
      <c r="M1101" s="903"/>
      <c r="N1101" s="836"/>
      <c r="O1101" s="836"/>
      <c r="P1101" s="836"/>
      <c r="Q1101" s="836"/>
      <c r="R1101" s="836"/>
      <c r="S1101" s="836"/>
      <c r="T1101" s="836"/>
      <c r="U1101" s="836"/>
      <c r="V1101" s="836"/>
      <c r="W1101" s="836"/>
      <c r="X1101" s="836"/>
      <c r="Y1101" s="836"/>
      <c r="Z1101" s="836"/>
      <c r="AA1101" s="836"/>
      <c r="AB1101" s="836"/>
      <c r="AC1101" s="836"/>
      <c r="AD1101" s="836"/>
      <c r="AE1101" s="836"/>
    </row>
    <row r="1102" spans="1:31" ht="15.75">
      <c r="A1102" s="839"/>
      <c r="B1102" s="835"/>
      <c r="C1102" s="835"/>
      <c r="D1102" s="835"/>
      <c r="E1102" s="835"/>
      <c r="F1102" s="835"/>
      <c r="G1102" s="835"/>
      <c r="H1102" s="835"/>
      <c r="I1102" s="835"/>
      <c r="J1102" s="835"/>
      <c r="K1102" s="835"/>
      <c r="L1102" s="903"/>
      <c r="M1102" s="903"/>
      <c r="N1102" s="836"/>
      <c r="O1102" s="836"/>
      <c r="P1102" s="836"/>
      <c r="Q1102" s="836"/>
      <c r="R1102" s="836"/>
      <c r="S1102" s="836"/>
      <c r="T1102" s="836"/>
      <c r="U1102" s="836"/>
      <c r="V1102" s="836"/>
      <c r="W1102" s="836"/>
      <c r="X1102" s="836"/>
      <c r="Y1102" s="836"/>
      <c r="Z1102" s="836"/>
      <c r="AA1102" s="836"/>
      <c r="AB1102" s="836"/>
      <c r="AC1102" s="836"/>
      <c r="AD1102" s="836"/>
      <c r="AE1102" s="836"/>
    </row>
    <row r="1103" spans="1:31" ht="15.75">
      <c r="A1103" s="839"/>
      <c r="B1103" s="835"/>
      <c r="C1103" s="835"/>
      <c r="D1103" s="835"/>
      <c r="E1103" s="835"/>
      <c r="F1103" s="835"/>
      <c r="G1103" s="835"/>
      <c r="H1103" s="835"/>
      <c r="I1103" s="835"/>
      <c r="J1103" s="835"/>
      <c r="K1103" s="835"/>
      <c r="L1103" s="903"/>
      <c r="M1103" s="903"/>
      <c r="N1103" s="836"/>
      <c r="O1103" s="836"/>
      <c r="P1103" s="836"/>
      <c r="Q1103" s="836"/>
      <c r="R1103" s="836"/>
      <c r="S1103" s="836"/>
      <c r="T1103" s="836"/>
      <c r="U1103" s="836"/>
      <c r="V1103" s="836"/>
      <c r="W1103" s="836"/>
      <c r="X1103" s="836"/>
      <c r="Y1103" s="836"/>
      <c r="Z1103" s="836"/>
      <c r="AA1103" s="836"/>
      <c r="AB1103" s="836"/>
      <c r="AC1103" s="836"/>
      <c r="AD1103" s="836"/>
      <c r="AE1103" s="836"/>
    </row>
    <row r="1104" spans="1:31" ht="15.75">
      <c r="A1104" s="839"/>
      <c r="B1104" s="835"/>
      <c r="C1104" s="835"/>
      <c r="D1104" s="835"/>
      <c r="E1104" s="835"/>
      <c r="F1104" s="835"/>
      <c r="G1104" s="835"/>
      <c r="H1104" s="835"/>
      <c r="I1104" s="835"/>
      <c r="J1104" s="835"/>
      <c r="K1104" s="835"/>
      <c r="L1104" s="903"/>
      <c r="M1104" s="903"/>
      <c r="N1104" s="836"/>
      <c r="O1104" s="836"/>
      <c r="P1104" s="836"/>
      <c r="Q1104" s="836"/>
      <c r="R1104" s="836"/>
      <c r="S1104" s="836"/>
      <c r="T1104" s="836"/>
      <c r="U1104" s="836"/>
      <c r="V1104" s="836"/>
      <c r="W1104" s="836"/>
      <c r="X1104" s="836"/>
      <c r="Y1104" s="836"/>
      <c r="Z1104" s="836"/>
      <c r="AA1104" s="836"/>
      <c r="AB1104" s="836"/>
      <c r="AC1104" s="836"/>
      <c r="AD1104" s="836"/>
      <c r="AE1104" s="836"/>
    </row>
    <row r="1105" spans="1:31" ht="15.75">
      <c r="A1105" s="839"/>
      <c r="B1105" s="835"/>
      <c r="C1105" s="835"/>
      <c r="D1105" s="835"/>
      <c r="E1105" s="835"/>
      <c r="F1105" s="835"/>
      <c r="G1105" s="835"/>
      <c r="H1105" s="835"/>
      <c r="I1105" s="835"/>
      <c r="J1105" s="835"/>
      <c r="K1105" s="835"/>
      <c r="L1105" s="903"/>
      <c r="M1105" s="903"/>
      <c r="N1105" s="836"/>
      <c r="O1105" s="836"/>
      <c r="P1105" s="836"/>
      <c r="Q1105" s="836"/>
      <c r="R1105" s="836"/>
      <c r="S1105" s="836"/>
      <c r="T1105" s="836"/>
      <c r="U1105" s="836"/>
      <c r="V1105" s="836"/>
      <c r="W1105" s="836"/>
      <c r="X1105" s="836"/>
      <c r="Y1105" s="836"/>
      <c r="Z1105" s="836"/>
      <c r="AA1105" s="836"/>
      <c r="AB1105" s="836"/>
      <c r="AC1105" s="836"/>
      <c r="AD1105" s="836"/>
      <c r="AE1105" s="836"/>
    </row>
    <row r="1106" spans="1:31" ht="15.75">
      <c r="A1106" s="839"/>
      <c r="B1106" s="835"/>
      <c r="C1106" s="835"/>
      <c r="D1106" s="835"/>
      <c r="E1106" s="835"/>
      <c r="F1106" s="835"/>
      <c r="G1106" s="835"/>
      <c r="H1106" s="835"/>
      <c r="I1106" s="835"/>
      <c r="J1106" s="835"/>
      <c r="K1106" s="835"/>
      <c r="L1106" s="903"/>
      <c r="M1106" s="903"/>
      <c r="N1106" s="836"/>
      <c r="O1106" s="836"/>
      <c r="P1106" s="836"/>
      <c r="Q1106" s="836"/>
      <c r="R1106" s="836"/>
      <c r="S1106" s="836"/>
      <c r="T1106" s="836"/>
      <c r="U1106" s="836"/>
      <c r="V1106" s="836"/>
      <c r="W1106" s="836"/>
      <c r="X1106" s="836"/>
      <c r="Y1106" s="836"/>
      <c r="Z1106" s="836"/>
      <c r="AA1106" s="836"/>
      <c r="AB1106" s="836"/>
      <c r="AC1106" s="836"/>
      <c r="AD1106" s="836"/>
      <c r="AE1106" s="836"/>
    </row>
    <row r="1107" spans="1:31" ht="15.75">
      <c r="A1107" s="839"/>
      <c r="B1107" s="835"/>
      <c r="C1107" s="835"/>
      <c r="D1107" s="835"/>
      <c r="E1107" s="835"/>
      <c r="F1107" s="835"/>
      <c r="G1107" s="835"/>
      <c r="H1107" s="835"/>
      <c r="I1107" s="835"/>
      <c r="J1107" s="835"/>
      <c r="K1107" s="835"/>
      <c r="L1107" s="903"/>
      <c r="M1107" s="903"/>
      <c r="N1107" s="836"/>
      <c r="O1107" s="836"/>
      <c r="P1107" s="836"/>
      <c r="Q1107" s="836"/>
      <c r="R1107" s="836"/>
      <c r="S1107" s="836"/>
      <c r="T1107" s="836"/>
      <c r="U1107" s="836"/>
      <c r="V1107" s="836"/>
      <c r="W1107" s="836"/>
      <c r="X1107" s="836"/>
      <c r="Y1107" s="836"/>
      <c r="Z1107" s="836"/>
      <c r="AA1107" s="836"/>
      <c r="AB1107" s="836"/>
      <c r="AC1107" s="836"/>
      <c r="AD1107" s="836"/>
      <c r="AE1107" s="836"/>
    </row>
    <row r="1108" spans="1:31" ht="15.75">
      <c r="A1108" s="839"/>
      <c r="B1108" s="835"/>
      <c r="C1108" s="835"/>
      <c r="D1108" s="835"/>
      <c r="E1108" s="835"/>
      <c r="F1108" s="835"/>
      <c r="G1108" s="835"/>
      <c r="H1108" s="835"/>
      <c r="I1108" s="835"/>
      <c r="J1108" s="835"/>
      <c r="K1108" s="835"/>
      <c r="L1108" s="903"/>
      <c r="M1108" s="903"/>
      <c r="N1108" s="836"/>
      <c r="O1108" s="836"/>
      <c r="P1108" s="836"/>
      <c r="Q1108" s="836"/>
      <c r="R1108" s="836"/>
      <c r="S1108" s="836"/>
      <c r="T1108" s="836"/>
      <c r="U1108" s="836"/>
      <c r="V1108" s="836"/>
      <c r="W1108" s="836"/>
      <c r="X1108" s="836"/>
      <c r="Y1108" s="836"/>
      <c r="Z1108" s="836"/>
      <c r="AA1108" s="836"/>
      <c r="AB1108" s="836"/>
      <c r="AC1108" s="836"/>
      <c r="AD1108" s="836"/>
      <c r="AE1108" s="836"/>
    </row>
    <row r="1109" spans="1:31" ht="15.75">
      <c r="A1109" s="839"/>
      <c r="B1109" s="835"/>
      <c r="C1109" s="835"/>
      <c r="D1109" s="835"/>
      <c r="E1109" s="835"/>
      <c r="F1109" s="835"/>
      <c r="G1109" s="835"/>
      <c r="H1109" s="835"/>
      <c r="I1109" s="835"/>
      <c r="J1109" s="835"/>
      <c r="K1109" s="835"/>
      <c r="L1109" s="903"/>
      <c r="M1109" s="903"/>
      <c r="N1109" s="836"/>
      <c r="O1109" s="836"/>
      <c r="P1109" s="836"/>
      <c r="Q1109" s="836"/>
      <c r="R1109" s="836"/>
      <c r="S1109" s="836"/>
      <c r="T1109" s="836"/>
      <c r="U1109" s="836"/>
      <c r="V1109" s="836"/>
      <c r="W1109" s="836"/>
      <c r="X1109" s="836"/>
      <c r="Y1109" s="836"/>
      <c r="Z1109" s="836"/>
      <c r="AA1109" s="836"/>
      <c r="AB1109" s="836"/>
      <c r="AC1109" s="836"/>
      <c r="AD1109" s="836"/>
      <c r="AE1109" s="836"/>
    </row>
    <row r="1110" spans="1:31" ht="15.75">
      <c r="A1110" s="839"/>
      <c r="B1110" s="835"/>
      <c r="C1110" s="835"/>
      <c r="D1110" s="835"/>
      <c r="E1110" s="835"/>
      <c r="F1110" s="835"/>
      <c r="G1110" s="835"/>
      <c r="H1110" s="835"/>
      <c r="I1110" s="835"/>
      <c r="J1110" s="835"/>
      <c r="K1110" s="835"/>
      <c r="L1110" s="903"/>
      <c r="M1110" s="903"/>
      <c r="N1110" s="836"/>
      <c r="O1110" s="836"/>
      <c r="P1110" s="836"/>
      <c r="Q1110" s="836"/>
      <c r="R1110" s="836"/>
      <c r="S1110" s="836"/>
      <c r="T1110" s="836"/>
      <c r="U1110" s="836"/>
      <c r="V1110" s="836"/>
      <c r="W1110" s="836"/>
      <c r="X1110" s="836"/>
      <c r="Y1110" s="836"/>
      <c r="Z1110" s="836"/>
      <c r="AA1110" s="836"/>
      <c r="AB1110" s="836"/>
      <c r="AC1110" s="836"/>
      <c r="AD1110" s="836"/>
      <c r="AE1110" s="836"/>
    </row>
    <row r="1111" spans="1:31" ht="15.75">
      <c r="A1111" s="839"/>
      <c r="B1111" s="835"/>
      <c r="C1111" s="835"/>
      <c r="D1111" s="835"/>
      <c r="E1111" s="835"/>
      <c r="F1111" s="835"/>
      <c r="G1111" s="835"/>
      <c r="H1111" s="835"/>
      <c r="I1111" s="835"/>
      <c r="J1111" s="835"/>
      <c r="K1111" s="835"/>
      <c r="L1111" s="903"/>
      <c r="M1111" s="903"/>
      <c r="N1111" s="836"/>
      <c r="O1111" s="836"/>
      <c r="P1111" s="836"/>
      <c r="Q1111" s="836"/>
      <c r="R1111" s="836"/>
      <c r="S1111" s="836"/>
      <c r="T1111" s="836"/>
      <c r="U1111" s="836"/>
      <c r="V1111" s="836"/>
      <c r="W1111" s="836"/>
      <c r="X1111" s="836"/>
      <c r="Y1111" s="836"/>
      <c r="Z1111" s="836"/>
      <c r="AA1111" s="836"/>
      <c r="AB1111" s="836"/>
      <c r="AC1111" s="836"/>
      <c r="AD1111" s="836"/>
      <c r="AE1111" s="836"/>
    </row>
    <row r="1112" spans="1:31" ht="15.75">
      <c r="A1112" s="839"/>
      <c r="B1112" s="835"/>
      <c r="C1112" s="835"/>
      <c r="D1112" s="835"/>
      <c r="E1112" s="835"/>
      <c r="F1112" s="835"/>
      <c r="G1112" s="835"/>
      <c r="H1112" s="835"/>
      <c r="I1112" s="835"/>
      <c r="J1112" s="835"/>
      <c r="K1112" s="835"/>
      <c r="L1112" s="903"/>
      <c r="M1112" s="903"/>
      <c r="N1112" s="836"/>
      <c r="O1112" s="836"/>
      <c r="P1112" s="836"/>
      <c r="Q1112" s="836"/>
      <c r="R1112" s="836"/>
      <c r="S1112" s="836"/>
      <c r="T1112" s="836"/>
      <c r="U1112" s="836"/>
      <c r="V1112" s="836"/>
      <c r="W1112" s="836"/>
      <c r="X1112" s="836"/>
      <c r="Y1112" s="836"/>
      <c r="Z1112" s="836"/>
      <c r="AA1112" s="836"/>
      <c r="AB1112" s="836"/>
      <c r="AC1112" s="836"/>
      <c r="AD1112" s="836"/>
      <c r="AE1112" s="836"/>
    </row>
    <row r="1113" spans="1:31" ht="15.75">
      <c r="A1113" s="839"/>
      <c r="B1113" s="835"/>
      <c r="C1113" s="835"/>
      <c r="D1113" s="835"/>
      <c r="E1113" s="835"/>
      <c r="F1113" s="835"/>
      <c r="G1113" s="835"/>
      <c r="H1113" s="835"/>
      <c r="I1113" s="835"/>
      <c r="J1113" s="835"/>
      <c r="K1113" s="835"/>
      <c r="L1113" s="903"/>
      <c r="M1113" s="903"/>
      <c r="N1113" s="836"/>
      <c r="O1113" s="836"/>
      <c r="P1113" s="836"/>
      <c r="Q1113" s="836"/>
      <c r="R1113" s="836"/>
      <c r="S1113" s="836"/>
      <c r="T1113" s="836"/>
      <c r="U1113" s="836"/>
      <c r="V1113" s="836"/>
      <c r="W1113" s="836"/>
      <c r="X1113" s="836"/>
      <c r="Y1113" s="836"/>
      <c r="Z1113" s="836"/>
      <c r="AA1113" s="836"/>
      <c r="AB1113" s="836"/>
      <c r="AC1113" s="836"/>
      <c r="AD1113" s="836"/>
      <c r="AE1113" s="836"/>
    </row>
    <row r="1114" spans="1:31" ht="15.75">
      <c r="A1114" s="839"/>
      <c r="B1114" s="835"/>
      <c r="C1114" s="835"/>
      <c r="D1114" s="835"/>
      <c r="E1114" s="835"/>
      <c r="F1114" s="835"/>
      <c r="G1114" s="835"/>
      <c r="H1114" s="835"/>
      <c r="I1114" s="835"/>
      <c r="J1114" s="835"/>
      <c r="K1114" s="835"/>
      <c r="L1114" s="903"/>
      <c r="M1114" s="903"/>
      <c r="N1114" s="836"/>
      <c r="O1114" s="836"/>
      <c r="P1114" s="836"/>
      <c r="Q1114" s="836"/>
      <c r="R1114" s="836"/>
      <c r="S1114" s="836"/>
      <c r="T1114" s="836"/>
      <c r="U1114" s="836"/>
      <c r="V1114" s="836"/>
      <c r="W1114" s="836"/>
      <c r="X1114" s="836"/>
      <c r="Y1114" s="836"/>
      <c r="Z1114" s="836"/>
      <c r="AA1114" s="836"/>
      <c r="AB1114" s="836"/>
      <c r="AC1114" s="836"/>
      <c r="AD1114" s="836"/>
      <c r="AE1114" s="836"/>
    </row>
    <row r="1115" spans="1:31" ht="15.75">
      <c r="A1115" s="839"/>
      <c r="B1115" s="835"/>
      <c r="C1115" s="835"/>
      <c r="D1115" s="835"/>
      <c r="E1115" s="835"/>
      <c r="F1115" s="835"/>
      <c r="G1115" s="835"/>
      <c r="H1115" s="835"/>
      <c r="I1115" s="835"/>
      <c r="J1115" s="835"/>
      <c r="K1115" s="835"/>
      <c r="L1115" s="903"/>
      <c r="M1115" s="903"/>
      <c r="N1115" s="836"/>
      <c r="O1115" s="836"/>
      <c r="P1115" s="836"/>
      <c r="Q1115" s="836"/>
      <c r="R1115" s="836"/>
      <c r="S1115" s="836"/>
      <c r="T1115" s="836"/>
      <c r="U1115" s="836"/>
      <c r="V1115" s="836"/>
      <c r="W1115" s="836"/>
      <c r="X1115" s="836"/>
      <c r="Y1115" s="836"/>
      <c r="Z1115" s="836"/>
      <c r="AA1115" s="836"/>
      <c r="AB1115" s="836"/>
      <c r="AC1115" s="836"/>
      <c r="AD1115" s="836"/>
      <c r="AE1115" s="836"/>
    </row>
    <row r="1116" spans="1:31" ht="15.75">
      <c r="A1116" s="839"/>
      <c r="B1116" s="835"/>
      <c r="C1116" s="835"/>
      <c r="D1116" s="835"/>
      <c r="E1116" s="835"/>
      <c r="F1116" s="835"/>
      <c r="G1116" s="835"/>
      <c r="H1116" s="835"/>
      <c r="I1116" s="835"/>
      <c r="J1116" s="835"/>
      <c r="K1116" s="835"/>
      <c r="L1116" s="903"/>
      <c r="M1116" s="903"/>
      <c r="N1116" s="836"/>
      <c r="O1116" s="836"/>
      <c r="P1116" s="836"/>
      <c r="Q1116" s="836"/>
      <c r="R1116" s="836"/>
      <c r="S1116" s="836"/>
      <c r="T1116" s="836"/>
      <c r="U1116" s="836"/>
      <c r="V1116" s="836"/>
      <c r="W1116" s="836"/>
      <c r="X1116" s="836"/>
      <c r="Y1116" s="836"/>
      <c r="Z1116" s="836"/>
      <c r="AA1116" s="836"/>
      <c r="AB1116" s="836"/>
      <c r="AC1116" s="836"/>
      <c r="AD1116" s="836"/>
      <c r="AE1116" s="836"/>
    </row>
    <row r="1117" spans="1:31" ht="15.75">
      <c r="A1117" s="839"/>
      <c r="B1117" s="835"/>
      <c r="C1117" s="835"/>
      <c r="D1117" s="835"/>
      <c r="E1117" s="835"/>
      <c r="F1117" s="835"/>
      <c r="G1117" s="835"/>
      <c r="H1117" s="835"/>
      <c r="I1117" s="835"/>
      <c r="J1117" s="835"/>
      <c r="K1117" s="835"/>
      <c r="L1117" s="903"/>
      <c r="M1117" s="903"/>
      <c r="N1117" s="836"/>
      <c r="O1117" s="836"/>
      <c r="P1117" s="836"/>
      <c r="Q1117" s="836"/>
      <c r="R1117" s="836"/>
      <c r="S1117" s="836"/>
      <c r="T1117" s="836"/>
      <c r="U1117" s="836"/>
      <c r="V1117" s="836"/>
      <c r="W1117" s="836"/>
      <c r="X1117" s="836"/>
      <c r="Y1117" s="836"/>
      <c r="Z1117" s="836"/>
      <c r="AA1117" s="836"/>
      <c r="AB1117" s="836"/>
      <c r="AC1117" s="836"/>
      <c r="AD1117" s="836"/>
      <c r="AE1117" s="836"/>
    </row>
    <row r="1118" spans="1:31" ht="15.75">
      <c r="A1118" s="839"/>
      <c r="B1118" s="835"/>
      <c r="C1118" s="835"/>
      <c r="D1118" s="835"/>
      <c r="E1118" s="835"/>
      <c r="F1118" s="835"/>
      <c r="G1118" s="835"/>
      <c r="H1118" s="835"/>
      <c r="I1118" s="835"/>
      <c r="J1118" s="835"/>
      <c r="K1118" s="835"/>
      <c r="L1118" s="903"/>
      <c r="M1118" s="903"/>
      <c r="N1118" s="836"/>
      <c r="O1118" s="836"/>
      <c r="P1118" s="836"/>
      <c r="Q1118" s="836"/>
      <c r="R1118" s="836"/>
      <c r="S1118" s="836"/>
      <c r="T1118" s="836"/>
      <c r="U1118" s="836"/>
      <c r="V1118" s="836"/>
      <c r="W1118" s="836"/>
      <c r="X1118" s="836"/>
      <c r="Y1118" s="836"/>
      <c r="Z1118" s="836"/>
      <c r="AA1118" s="836"/>
      <c r="AB1118" s="836"/>
      <c r="AC1118" s="836"/>
      <c r="AD1118" s="836"/>
      <c r="AE1118" s="836"/>
    </row>
    <row r="1119" spans="1:31" ht="15.75">
      <c r="A1119" s="839"/>
      <c r="B1119" s="835"/>
      <c r="C1119" s="835"/>
      <c r="D1119" s="835"/>
      <c r="E1119" s="835"/>
      <c r="F1119" s="835"/>
      <c r="G1119" s="835"/>
      <c r="H1119" s="835"/>
      <c r="I1119" s="835"/>
      <c r="J1119" s="835"/>
      <c r="K1119" s="835"/>
      <c r="L1119" s="903"/>
      <c r="M1119" s="903"/>
      <c r="N1119" s="836"/>
      <c r="O1119" s="836"/>
      <c r="P1119" s="836"/>
      <c r="Q1119" s="836"/>
      <c r="R1119" s="836"/>
      <c r="S1119" s="836"/>
      <c r="T1119" s="836"/>
      <c r="U1119" s="836"/>
      <c r="V1119" s="836"/>
      <c r="W1119" s="836"/>
      <c r="X1119" s="836"/>
      <c r="Y1119" s="836"/>
      <c r="Z1119" s="836"/>
      <c r="AA1119" s="836"/>
      <c r="AB1119" s="836"/>
      <c r="AC1119" s="836"/>
      <c r="AD1119" s="836"/>
      <c r="AE1119" s="836"/>
    </row>
    <row r="1120" spans="1:31" ht="15.75">
      <c r="A1120" s="839"/>
      <c r="B1120" s="835"/>
      <c r="C1120" s="835"/>
      <c r="D1120" s="835"/>
      <c r="E1120" s="835"/>
      <c r="F1120" s="835"/>
      <c r="G1120" s="835"/>
      <c r="H1120" s="835"/>
      <c r="I1120" s="835"/>
      <c r="J1120" s="835"/>
      <c r="K1120" s="835"/>
      <c r="L1120" s="903"/>
      <c r="M1120" s="903"/>
      <c r="N1120" s="836"/>
      <c r="O1120" s="836"/>
      <c r="P1120" s="836"/>
      <c r="Q1120" s="836"/>
      <c r="R1120" s="836"/>
      <c r="S1120" s="836"/>
      <c r="T1120" s="836"/>
      <c r="U1120" s="836"/>
      <c r="V1120" s="836"/>
      <c r="W1120" s="836"/>
      <c r="X1120" s="836"/>
      <c r="Y1120" s="836"/>
      <c r="Z1120" s="836"/>
      <c r="AA1120" s="836"/>
      <c r="AB1120" s="836"/>
      <c r="AC1120" s="836"/>
      <c r="AD1120" s="836"/>
      <c r="AE1120" s="836"/>
    </row>
    <row r="1121" spans="1:31" ht="15.75">
      <c r="A1121" s="839"/>
      <c r="B1121" s="835"/>
      <c r="C1121" s="835"/>
      <c r="D1121" s="835"/>
      <c r="E1121" s="835"/>
      <c r="F1121" s="835"/>
      <c r="G1121" s="835"/>
      <c r="H1121" s="835"/>
      <c r="I1121" s="835"/>
      <c r="J1121" s="835"/>
      <c r="K1121" s="835"/>
      <c r="L1121" s="903"/>
      <c r="M1121" s="903"/>
      <c r="N1121" s="836"/>
      <c r="O1121" s="836"/>
      <c r="P1121" s="836"/>
      <c r="Q1121" s="836"/>
      <c r="R1121" s="836"/>
      <c r="S1121" s="836"/>
      <c r="T1121" s="836"/>
      <c r="U1121" s="836"/>
      <c r="V1121" s="836"/>
      <c r="W1121" s="836"/>
      <c r="X1121" s="836"/>
      <c r="Y1121" s="836"/>
      <c r="Z1121" s="836"/>
      <c r="AA1121" s="836"/>
      <c r="AB1121" s="836"/>
      <c r="AC1121" s="836"/>
      <c r="AD1121" s="836"/>
      <c r="AE1121" s="836"/>
    </row>
    <row r="1122" spans="1:31" ht="15.75">
      <c r="A1122" s="839"/>
      <c r="B1122" s="835"/>
      <c r="C1122" s="835"/>
      <c r="D1122" s="835"/>
      <c r="E1122" s="835"/>
      <c r="F1122" s="835"/>
      <c r="G1122" s="835"/>
      <c r="H1122" s="835"/>
      <c r="I1122" s="835"/>
      <c r="J1122" s="835"/>
      <c r="K1122" s="835"/>
      <c r="L1122" s="903"/>
      <c r="M1122" s="903"/>
      <c r="N1122" s="836"/>
      <c r="O1122" s="836"/>
      <c r="P1122" s="836"/>
      <c r="Q1122" s="836"/>
      <c r="R1122" s="836"/>
      <c r="S1122" s="836"/>
      <c r="T1122" s="836"/>
      <c r="U1122" s="836"/>
      <c r="V1122" s="836"/>
      <c r="W1122" s="836"/>
      <c r="X1122" s="836"/>
      <c r="Y1122" s="836"/>
      <c r="Z1122" s="836"/>
      <c r="AA1122" s="836"/>
      <c r="AB1122" s="836"/>
      <c r="AC1122" s="836"/>
      <c r="AD1122" s="836"/>
      <c r="AE1122" s="836"/>
    </row>
    <row r="1123" spans="1:31" ht="15.75">
      <c r="A1123" s="839"/>
      <c r="B1123" s="835"/>
      <c r="C1123" s="835"/>
      <c r="D1123" s="835"/>
      <c r="E1123" s="835"/>
      <c r="F1123" s="835"/>
      <c r="G1123" s="835"/>
      <c r="H1123" s="835"/>
      <c r="I1123" s="835"/>
      <c r="J1123" s="835"/>
      <c r="K1123" s="835"/>
      <c r="L1123" s="903"/>
      <c r="M1123" s="903"/>
      <c r="N1123" s="836"/>
      <c r="O1123" s="836"/>
      <c r="P1123" s="836"/>
      <c r="Q1123" s="836"/>
      <c r="R1123" s="836"/>
      <c r="S1123" s="836"/>
      <c r="T1123" s="836"/>
      <c r="U1123" s="836"/>
      <c r="V1123" s="836"/>
      <c r="W1123" s="836"/>
      <c r="X1123" s="836"/>
      <c r="Y1123" s="836"/>
      <c r="Z1123" s="836"/>
      <c r="AA1123" s="836"/>
      <c r="AB1123" s="836"/>
      <c r="AC1123" s="836"/>
      <c r="AD1123" s="836"/>
      <c r="AE1123" s="836"/>
    </row>
    <row r="1124" spans="1:31" ht="15.75">
      <c r="A1124" s="839"/>
      <c r="B1124" s="835"/>
      <c r="C1124" s="835"/>
      <c r="D1124" s="835"/>
      <c r="E1124" s="835"/>
      <c r="F1124" s="835"/>
      <c r="G1124" s="835"/>
      <c r="H1124" s="835"/>
      <c r="I1124" s="835"/>
      <c r="J1124" s="835"/>
      <c r="K1124" s="835"/>
      <c r="L1124" s="903"/>
      <c r="M1124" s="903"/>
      <c r="N1124" s="836"/>
      <c r="O1124" s="836"/>
      <c r="P1124" s="836"/>
      <c r="Q1124" s="836"/>
      <c r="R1124" s="836"/>
      <c r="S1124" s="836"/>
      <c r="T1124" s="836"/>
      <c r="U1124" s="836"/>
      <c r="V1124" s="836"/>
      <c r="W1124" s="836"/>
      <c r="X1124" s="836"/>
      <c r="Y1124" s="836"/>
      <c r="Z1124" s="836"/>
      <c r="AA1124" s="836"/>
      <c r="AB1124" s="836"/>
      <c r="AC1124" s="836"/>
      <c r="AD1124" s="836"/>
      <c r="AE1124" s="836"/>
    </row>
    <row r="1125" spans="1:31" ht="15.75">
      <c r="A1125" s="839"/>
      <c r="B1125" s="835"/>
      <c r="C1125" s="835"/>
      <c r="D1125" s="835"/>
      <c r="E1125" s="835"/>
      <c r="F1125" s="835"/>
      <c r="G1125" s="835"/>
      <c r="H1125" s="835"/>
      <c r="I1125" s="835"/>
      <c r="J1125" s="835"/>
      <c r="K1125" s="835"/>
      <c r="L1125" s="903"/>
      <c r="M1125" s="903"/>
      <c r="N1125" s="836"/>
      <c r="O1125" s="836"/>
      <c r="P1125" s="836"/>
      <c r="Q1125" s="836"/>
      <c r="R1125" s="836"/>
      <c r="S1125" s="836"/>
      <c r="T1125" s="836"/>
      <c r="U1125" s="836"/>
      <c r="V1125" s="836"/>
      <c r="W1125" s="836"/>
      <c r="X1125" s="836"/>
      <c r="Y1125" s="836"/>
      <c r="Z1125" s="836"/>
      <c r="AA1125" s="836"/>
      <c r="AB1125" s="836"/>
      <c r="AC1125" s="836"/>
      <c r="AD1125" s="836"/>
      <c r="AE1125" s="836"/>
    </row>
    <row r="1126" spans="1:31" ht="15.75">
      <c r="A1126" s="839"/>
      <c r="B1126" s="835"/>
      <c r="C1126" s="835"/>
      <c r="D1126" s="835"/>
      <c r="E1126" s="835"/>
      <c r="F1126" s="835"/>
      <c r="G1126" s="835"/>
      <c r="H1126" s="835"/>
      <c r="I1126" s="835"/>
      <c r="J1126" s="835"/>
      <c r="K1126" s="835"/>
      <c r="L1126" s="903"/>
      <c r="M1126" s="903"/>
      <c r="N1126" s="836"/>
      <c r="O1126" s="836"/>
      <c r="P1126" s="836"/>
      <c r="Q1126" s="836"/>
      <c r="R1126" s="836"/>
      <c r="S1126" s="836"/>
      <c r="T1126" s="836"/>
      <c r="U1126" s="836"/>
      <c r="V1126" s="836"/>
      <c r="W1126" s="836"/>
      <c r="X1126" s="836"/>
      <c r="Y1126" s="836"/>
      <c r="Z1126" s="836"/>
      <c r="AA1126" s="836"/>
      <c r="AB1126" s="836"/>
      <c r="AC1126" s="836"/>
      <c r="AD1126" s="836"/>
      <c r="AE1126" s="836"/>
    </row>
    <row r="1127" spans="1:31" ht="15.75">
      <c r="A1127" s="839"/>
      <c r="B1127" s="835"/>
      <c r="C1127" s="835"/>
      <c r="D1127" s="835"/>
      <c r="E1127" s="835"/>
      <c r="F1127" s="835"/>
      <c r="G1127" s="835"/>
      <c r="H1127" s="835"/>
      <c r="I1127" s="835"/>
      <c r="J1127" s="835"/>
      <c r="K1127" s="835"/>
      <c r="L1127" s="903"/>
      <c r="M1127" s="903"/>
      <c r="N1127" s="836"/>
      <c r="O1127" s="836"/>
      <c r="P1127" s="836"/>
      <c r="Q1127" s="836"/>
      <c r="R1127" s="836"/>
      <c r="S1127" s="836"/>
      <c r="T1127" s="836"/>
      <c r="U1127" s="836"/>
      <c r="V1127" s="836"/>
      <c r="W1127" s="836"/>
      <c r="X1127" s="836"/>
      <c r="Y1127" s="836"/>
      <c r="Z1127" s="836"/>
      <c r="AA1127" s="836"/>
      <c r="AB1127" s="836"/>
      <c r="AC1127" s="836"/>
      <c r="AD1127" s="836"/>
      <c r="AE1127" s="836"/>
    </row>
    <row r="1128" spans="1:31" ht="15.75">
      <c r="A1128" s="839"/>
      <c r="B1128" s="835"/>
      <c r="C1128" s="835"/>
      <c r="D1128" s="835"/>
      <c r="E1128" s="835"/>
      <c r="F1128" s="835"/>
      <c r="G1128" s="835"/>
      <c r="H1128" s="835"/>
      <c r="I1128" s="835"/>
      <c r="J1128" s="835"/>
      <c r="K1128" s="835"/>
      <c r="L1128" s="903"/>
      <c r="M1128" s="903"/>
      <c r="N1128" s="836"/>
      <c r="O1128" s="836"/>
      <c r="P1128" s="836"/>
      <c r="Q1128" s="836"/>
      <c r="R1128" s="836"/>
      <c r="S1128" s="836"/>
      <c r="T1128" s="836"/>
      <c r="U1128" s="836"/>
      <c r="V1128" s="836"/>
      <c r="W1128" s="836"/>
      <c r="X1128" s="836"/>
      <c r="Y1128" s="836"/>
      <c r="Z1128" s="836"/>
      <c r="AA1128" s="836"/>
      <c r="AB1128" s="836"/>
      <c r="AC1128" s="836"/>
      <c r="AD1128" s="836"/>
      <c r="AE1128" s="836"/>
    </row>
    <row r="1129" spans="1:31" ht="15.75">
      <c r="A1129" s="839"/>
      <c r="B1129" s="835"/>
      <c r="C1129" s="835"/>
      <c r="D1129" s="835"/>
      <c r="E1129" s="835"/>
      <c r="F1129" s="835"/>
      <c r="G1129" s="835"/>
      <c r="H1129" s="835"/>
      <c r="I1129" s="835"/>
      <c r="J1129" s="835"/>
      <c r="K1129" s="835"/>
      <c r="L1129" s="903"/>
      <c r="M1129" s="903"/>
      <c r="N1129" s="836"/>
      <c r="O1129" s="836"/>
      <c r="P1129" s="836"/>
      <c r="Q1129" s="836"/>
      <c r="R1129" s="836"/>
      <c r="S1129" s="836"/>
      <c r="T1129" s="836"/>
      <c r="U1129" s="836"/>
      <c r="V1129" s="836"/>
      <c r="W1129" s="836"/>
      <c r="X1129" s="836"/>
      <c r="Y1129" s="836"/>
      <c r="Z1129" s="836"/>
      <c r="AA1129" s="836"/>
      <c r="AB1129" s="836"/>
      <c r="AC1129" s="836"/>
      <c r="AD1129" s="836"/>
      <c r="AE1129" s="836"/>
    </row>
    <row r="1130" spans="1:31" ht="15.75">
      <c r="A1130" s="839"/>
      <c r="B1130" s="835"/>
      <c r="C1130" s="835"/>
      <c r="D1130" s="835"/>
      <c r="E1130" s="835"/>
      <c r="F1130" s="835"/>
      <c r="G1130" s="835"/>
      <c r="H1130" s="835"/>
      <c r="I1130" s="835"/>
      <c r="J1130" s="835"/>
      <c r="K1130" s="835"/>
      <c r="L1130" s="903"/>
      <c r="M1130" s="903"/>
      <c r="N1130" s="836"/>
      <c r="O1130" s="836"/>
      <c r="P1130" s="836"/>
      <c r="Q1130" s="836"/>
      <c r="R1130" s="836"/>
      <c r="S1130" s="836"/>
      <c r="T1130" s="836"/>
      <c r="U1130" s="836"/>
      <c r="V1130" s="836"/>
      <c r="W1130" s="836"/>
      <c r="X1130" s="836"/>
      <c r="Y1130" s="836"/>
      <c r="Z1130" s="836"/>
      <c r="AA1130" s="836"/>
      <c r="AB1130" s="836"/>
      <c r="AC1130" s="836"/>
      <c r="AD1130" s="836"/>
      <c r="AE1130" s="836"/>
    </row>
    <row r="1131" spans="1:31" ht="15.75">
      <c r="A1131" s="839"/>
      <c r="B1131" s="835"/>
      <c r="C1131" s="835"/>
      <c r="D1131" s="835"/>
      <c r="E1131" s="835"/>
      <c r="F1131" s="835"/>
      <c r="G1131" s="835"/>
      <c r="H1131" s="835"/>
      <c r="I1131" s="835"/>
      <c r="J1131" s="835"/>
      <c r="K1131" s="835"/>
      <c r="L1131" s="903"/>
      <c r="M1131" s="903"/>
      <c r="N1131" s="836"/>
      <c r="O1131" s="836"/>
      <c r="P1131" s="836"/>
      <c r="Q1131" s="836"/>
      <c r="R1131" s="836"/>
      <c r="S1131" s="836"/>
      <c r="T1131" s="836"/>
      <c r="U1131" s="836"/>
      <c r="V1131" s="836"/>
      <c r="W1131" s="836"/>
      <c r="X1131" s="836"/>
      <c r="Y1131" s="836"/>
      <c r="Z1131" s="836"/>
      <c r="AA1131" s="836"/>
      <c r="AB1131" s="836"/>
      <c r="AC1131" s="836"/>
      <c r="AD1131" s="836"/>
      <c r="AE1131" s="836"/>
    </row>
    <row r="1132" spans="1:31" ht="15.75">
      <c r="A1132" s="839"/>
      <c r="B1132" s="835"/>
      <c r="C1132" s="835"/>
      <c r="D1132" s="835"/>
      <c r="E1132" s="835"/>
      <c r="F1132" s="835"/>
      <c r="G1132" s="835"/>
      <c r="H1132" s="835"/>
      <c r="I1132" s="835"/>
      <c r="J1132" s="835"/>
      <c r="K1132" s="835"/>
      <c r="L1132" s="903"/>
      <c r="M1132" s="903"/>
      <c r="N1132" s="836"/>
      <c r="O1132" s="836"/>
      <c r="P1132" s="836"/>
      <c r="Q1132" s="836"/>
      <c r="R1132" s="836"/>
      <c r="S1132" s="836"/>
      <c r="T1132" s="836"/>
      <c r="U1132" s="836"/>
      <c r="V1132" s="836"/>
      <c r="W1132" s="836"/>
      <c r="X1132" s="836"/>
      <c r="Y1132" s="836"/>
      <c r="Z1132" s="836"/>
      <c r="AA1132" s="836"/>
      <c r="AB1132" s="836"/>
      <c r="AC1132" s="836"/>
      <c r="AD1132" s="836"/>
      <c r="AE1132" s="836"/>
    </row>
    <row r="1133" spans="1:31" ht="15.75">
      <c r="A1133" s="839"/>
      <c r="B1133" s="835"/>
      <c r="C1133" s="835"/>
      <c r="D1133" s="835"/>
      <c r="E1133" s="835"/>
      <c r="F1133" s="835"/>
      <c r="G1133" s="835"/>
      <c r="H1133" s="835"/>
      <c r="I1133" s="835"/>
      <c r="J1133" s="835"/>
      <c r="K1133" s="835"/>
      <c r="L1133" s="903"/>
      <c r="M1133" s="903"/>
      <c r="N1133" s="836"/>
      <c r="O1133" s="836"/>
      <c r="P1133" s="836"/>
      <c r="Q1133" s="836"/>
      <c r="R1133" s="836"/>
      <c r="S1133" s="836"/>
      <c r="T1133" s="836"/>
      <c r="U1133" s="836"/>
      <c r="V1133" s="836"/>
      <c r="W1133" s="836"/>
      <c r="X1133" s="836"/>
      <c r="Y1133" s="836"/>
      <c r="Z1133" s="836"/>
      <c r="AA1133" s="836"/>
      <c r="AB1133" s="836"/>
      <c r="AC1133" s="836"/>
      <c r="AD1133" s="836"/>
      <c r="AE1133" s="836"/>
    </row>
    <row r="1134" spans="1:31" ht="15.75">
      <c r="A1134" s="839"/>
      <c r="B1134" s="835"/>
      <c r="C1134" s="835"/>
      <c r="D1134" s="835"/>
      <c r="E1134" s="835"/>
      <c r="F1134" s="835"/>
      <c r="G1134" s="835"/>
      <c r="H1134" s="835"/>
      <c r="I1134" s="835"/>
      <c r="J1134" s="835"/>
      <c r="K1134" s="835"/>
      <c r="L1134" s="903"/>
      <c r="M1134" s="903"/>
      <c r="N1134" s="836"/>
      <c r="O1134" s="836"/>
      <c r="P1134" s="836"/>
      <c r="Q1134" s="836"/>
      <c r="R1134" s="836"/>
      <c r="S1134" s="836"/>
      <c r="T1134" s="836"/>
      <c r="U1134" s="836"/>
      <c r="V1134" s="836"/>
      <c r="W1134" s="836"/>
      <c r="X1134" s="836"/>
      <c r="Y1134" s="836"/>
      <c r="Z1134" s="836"/>
      <c r="AA1134" s="836"/>
      <c r="AB1134" s="836"/>
      <c r="AC1134" s="836"/>
      <c r="AD1134" s="836"/>
      <c r="AE1134" s="836"/>
    </row>
    <row r="1135" spans="1:31" ht="15.75">
      <c r="A1135" s="839"/>
      <c r="B1135" s="835"/>
      <c r="C1135" s="835"/>
      <c r="D1135" s="835"/>
      <c r="E1135" s="835"/>
      <c r="F1135" s="835"/>
      <c r="G1135" s="835"/>
      <c r="H1135" s="835"/>
      <c r="I1135" s="835"/>
      <c r="J1135" s="835"/>
      <c r="K1135" s="835"/>
      <c r="L1135" s="903"/>
      <c r="M1135" s="903"/>
      <c r="N1135" s="836"/>
      <c r="O1135" s="836"/>
      <c r="P1135" s="836"/>
      <c r="Q1135" s="836"/>
      <c r="R1135" s="836"/>
      <c r="S1135" s="836"/>
      <c r="T1135" s="836"/>
      <c r="U1135" s="836"/>
      <c r="V1135" s="836"/>
      <c r="W1135" s="836"/>
      <c r="X1135" s="836"/>
      <c r="Y1135" s="836"/>
      <c r="Z1135" s="836"/>
      <c r="AA1135" s="836"/>
      <c r="AB1135" s="836"/>
      <c r="AC1135" s="836"/>
      <c r="AD1135" s="836"/>
      <c r="AE1135" s="836"/>
    </row>
    <row r="1136" spans="1:31" ht="15.75">
      <c r="A1136" s="839"/>
      <c r="B1136" s="835"/>
      <c r="C1136" s="835"/>
      <c r="D1136" s="835"/>
      <c r="E1136" s="835"/>
      <c r="F1136" s="835"/>
      <c r="G1136" s="835"/>
      <c r="H1136" s="835"/>
      <c r="I1136" s="835"/>
      <c r="J1136" s="835"/>
      <c r="K1136" s="835"/>
      <c r="L1136" s="903"/>
      <c r="M1136" s="903"/>
      <c r="N1136" s="836"/>
      <c r="O1136" s="836"/>
      <c r="P1136" s="836"/>
      <c r="Q1136" s="836"/>
      <c r="R1136" s="836"/>
      <c r="S1136" s="836"/>
      <c r="T1136" s="836"/>
      <c r="U1136" s="836"/>
      <c r="V1136" s="836"/>
      <c r="W1136" s="836"/>
      <c r="X1136" s="836"/>
      <c r="Y1136" s="836"/>
      <c r="Z1136" s="836"/>
      <c r="AA1136" s="836"/>
      <c r="AB1136" s="836"/>
      <c r="AC1136" s="836"/>
      <c r="AD1136" s="836"/>
      <c r="AE1136" s="836"/>
    </row>
    <row r="1137" spans="1:31" ht="15.75">
      <c r="A1137" s="839"/>
      <c r="B1137" s="835"/>
      <c r="C1137" s="835"/>
      <c r="D1137" s="835"/>
      <c r="E1137" s="835"/>
      <c r="F1137" s="835"/>
      <c r="G1137" s="835"/>
      <c r="H1137" s="835"/>
      <c r="I1137" s="835"/>
      <c r="J1137" s="835"/>
      <c r="K1137" s="835"/>
      <c r="L1137" s="903"/>
      <c r="M1137" s="903"/>
      <c r="N1137" s="836"/>
      <c r="O1137" s="836"/>
      <c r="P1137" s="836"/>
      <c r="Q1137" s="836"/>
      <c r="R1137" s="836"/>
      <c r="S1137" s="836"/>
      <c r="T1137" s="836"/>
      <c r="U1137" s="836"/>
      <c r="V1137" s="836"/>
      <c r="W1137" s="836"/>
      <c r="X1137" s="836"/>
      <c r="Y1137" s="836"/>
      <c r="Z1137" s="836"/>
      <c r="AA1137" s="836"/>
      <c r="AB1137" s="836"/>
      <c r="AC1137" s="836"/>
      <c r="AD1137" s="836"/>
      <c r="AE1137" s="836"/>
    </row>
    <row r="1138" spans="1:31" ht="15.75">
      <c r="A1138" s="839"/>
      <c r="B1138" s="835"/>
      <c r="C1138" s="835"/>
      <c r="D1138" s="835"/>
      <c r="E1138" s="835"/>
      <c r="F1138" s="835"/>
      <c r="G1138" s="835"/>
      <c r="H1138" s="835"/>
      <c r="I1138" s="835"/>
      <c r="J1138" s="835"/>
      <c r="K1138" s="835"/>
      <c r="L1138" s="903"/>
      <c r="M1138" s="903"/>
      <c r="N1138" s="836"/>
      <c r="O1138" s="836"/>
      <c r="P1138" s="836"/>
      <c r="Q1138" s="836"/>
      <c r="R1138" s="836"/>
      <c r="S1138" s="836"/>
      <c r="T1138" s="836"/>
      <c r="U1138" s="836"/>
      <c r="V1138" s="836"/>
      <c r="W1138" s="836"/>
      <c r="X1138" s="836"/>
      <c r="Y1138" s="836"/>
      <c r="Z1138" s="836"/>
      <c r="AA1138" s="836"/>
      <c r="AB1138" s="836"/>
      <c r="AC1138" s="836"/>
      <c r="AD1138" s="836"/>
      <c r="AE1138" s="836"/>
    </row>
    <row r="1139" spans="1:31" ht="15.75">
      <c r="A1139" s="839"/>
      <c r="B1139" s="835"/>
      <c r="C1139" s="835"/>
      <c r="D1139" s="835"/>
      <c r="E1139" s="835"/>
      <c r="F1139" s="835"/>
      <c r="G1139" s="835"/>
      <c r="H1139" s="835"/>
      <c r="I1139" s="835"/>
      <c r="J1139" s="835"/>
      <c r="K1139" s="835"/>
      <c r="L1139" s="903"/>
      <c r="M1139" s="903"/>
      <c r="N1139" s="836"/>
      <c r="O1139" s="836"/>
      <c r="P1139" s="836"/>
      <c r="Q1139" s="836"/>
      <c r="R1139" s="836"/>
      <c r="S1139" s="836"/>
      <c r="T1139" s="836"/>
      <c r="U1139" s="836"/>
      <c r="V1139" s="836"/>
      <c r="W1139" s="836"/>
      <c r="X1139" s="836"/>
      <c r="Y1139" s="836"/>
      <c r="Z1139" s="836"/>
      <c r="AA1139" s="836"/>
      <c r="AB1139" s="836"/>
      <c r="AC1139" s="836"/>
      <c r="AD1139" s="836"/>
      <c r="AE1139" s="836"/>
    </row>
    <row r="1140" spans="1:31" ht="15.75">
      <c r="A1140" s="839"/>
      <c r="B1140" s="835"/>
      <c r="C1140" s="835"/>
      <c r="D1140" s="835"/>
      <c r="E1140" s="835"/>
      <c r="F1140" s="835"/>
      <c r="G1140" s="835"/>
      <c r="H1140" s="835"/>
      <c r="I1140" s="835"/>
      <c r="J1140" s="835"/>
      <c r="K1140" s="835"/>
      <c r="L1140" s="903"/>
      <c r="M1140" s="903"/>
      <c r="N1140" s="836"/>
      <c r="O1140" s="836"/>
      <c r="P1140" s="836"/>
      <c r="Q1140" s="836"/>
      <c r="R1140" s="836"/>
      <c r="S1140" s="836"/>
      <c r="T1140" s="836"/>
      <c r="U1140" s="836"/>
      <c r="V1140" s="836"/>
      <c r="W1140" s="836"/>
      <c r="X1140" s="836"/>
      <c r="Y1140" s="836"/>
      <c r="Z1140" s="836"/>
      <c r="AA1140" s="836"/>
      <c r="AB1140" s="836"/>
      <c r="AC1140" s="836"/>
      <c r="AD1140" s="836"/>
      <c r="AE1140" s="836"/>
    </row>
    <row r="1141" spans="1:31" ht="15.75">
      <c r="A1141" s="839"/>
      <c r="B1141" s="835"/>
      <c r="C1141" s="835"/>
      <c r="D1141" s="835"/>
      <c r="E1141" s="835"/>
      <c r="F1141" s="835"/>
      <c r="G1141" s="835"/>
      <c r="H1141" s="835"/>
      <c r="I1141" s="835"/>
      <c r="J1141" s="835"/>
      <c r="K1141" s="835"/>
      <c r="L1141" s="903"/>
      <c r="M1141" s="903"/>
      <c r="N1141" s="836"/>
      <c r="O1141" s="836"/>
      <c r="P1141" s="836"/>
      <c r="Q1141" s="836"/>
      <c r="R1141" s="836"/>
      <c r="S1141" s="836"/>
      <c r="T1141" s="836"/>
      <c r="U1141" s="836"/>
      <c r="V1141" s="836"/>
      <c r="W1141" s="836"/>
      <c r="X1141" s="836"/>
      <c r="Y1141" s="836"/>
      <c r="Z1141" s="836"/>
      <c r="AA1141" s="836"/>
      <c r="AB1141" s="836"/>
      <c r="AC1141" s="836"/>
      <c r="AD1141" s="836"/>
      <c r="AE1141" s="836"/>
    </row>
    <row r="1142" spans="1:31" ht="15.75">
      <c r="A1142" s="839"/>
      <c r="B1142" s="835"/>
      <c r="C1142" s="835"/>
      <c r="D1142" s="835"/>
      <c r="E1142" s="835"/>
      <c r="F1142" s="835"/>
      <c r="G1142" s="835"/>
      <c r="H1142" s="835"/>
      <c r="I1142" s="835"/>
      <c r="J1142" s="835"/>
      <c r="K1142" s="835"/>
      <c r="L1142" s="903"/>
      <c r="M1142" s="903"/>
      <c r="N1142" s="836"/>
      <c r="O1142" s="836"/>
      <c r="P1142" s="836"/>
      <c r="Q1142" s="836"/>
      <c r="R1142" s="836"/>
      <c r="S1142" s="836"/>
      <c r="T1142" s="836"/>
      <c r="U1142" s="836"/>
      <c r="V1142" s="836"/>
      <c r="W1142" s="836"/>
      <c r="X1142" s="836"/>
      <c r="Y1142" s="836"/>
      <c r="Z1142" s="836"/>
      <c r="AA1142" s="836"/>
      <c r="AB1142" s="836"/>
      <c r="AC1142" s="836"/>
      <c r="AD1142" s="836"/>
      <c r="AE1142" s="836"/>
    </row>
    <row r="1143" spans="1:31" ht="15.75">
      <c r="A1143" s="839"/>
      <c r="B1143" s="835"/>
      <c r="C1143" s="835"/>
      <c r="D1143" s="835"/>
      <c r="E1143" s="835"/>
      <c r="F1143" s="835"/>
      <c r="G1143" s="835"/>
      <c r="H1143" s="835"/>
      <c r="I1143" s="835"/>
      <c r="J1143" s="835"/>
      <c r="K1143" s="835"/>
      <c r="L1143" s="903"/>
      <c r="M1143" s="903"/>
      <c r="N1143" s="836"/>
      <c r="O1143" s="836"/>
      <c r="P1143" s="836"/>
      <c r="Q1143" s="836"/>
      <c r="R1143" s="836"/>
      <c r="S1143" s="836"/>
      <c r="T1143" s="836"/>
      <c r="U1143" s="836"/>
      <c r="V1143" s="836"/>
      <c r="W1143" s="836"/>
      <c r="X1143" s="836"/>
      <c r="Y1143" s="836"/>
      <c r="Z1143" s="836"/>
      <c r="AA1143" s="836"/>
      <c r="AB1143" s="836"/>
      <c r="AC1143" s="836"/>
      <c r="AD1143" s="836"/>
      <c r="AE1143" s="836"/>
    </row>
    <row r="1144" spans="1:31" ht="15.75">
      <c r="A1144" s="839"/>
      <c r="B1144" s="835"/>
      <c r="C1144" s="835"/>
      <c r="D1144" s="835"/>
      <c r="E1144" s="835"/>
      <c r="F1144" s="835"/>
      <c r="G1144" s="835"/>
      <c r="H1144" s="835"/>
      <c r="I1144" s="835"/>
      <c r="J1144" s="835"/>
      <c r="K1144" s="835"/>
      <c r="L1144" s="903"/>
      <c r="M1144" s="903"/>
      <c r="N1144" s="836"/>
      <c r="O1144" s="836"/>
      <c r="P1144" s="836"/>
      <c r="Q1144" s="836"/>
      <c r="R1144" s="836"/>
      <c r="S1144" s="836"/>
      <c r="T1144" s="836"/>
      <c r="U1144" s="836"/>
      <c r="V1144" s="836"/>
      <c r="W1144" s="836"/>
      <c r="X1144" s="836"/>
      <c r="Y1144" s="836"/>
      <c r="Z1144" s="836"/>
      <c r="AA1144" s="836"/>
      <c r="AB1144" s="836"/>
      <c r="AC1144" s="836"/>
      <c r="AD1144" s="836"/>
      <c r="AE1144" s="836"/>
    </row>
    <row r="1145" spans="1:31" ht="15.75">
      <c r="A1145" s="839"/>
      <c r="B1145" s="835"/>
      <c r="C1145" s="835"/>
      <c r="D1145" s="835"/>
      <c r="E1145" s="835"/>
      <c r="F1145" s="835"/>
      <c r="G1145" s="835"/>
      <c r="H1145" s="835"/>
      <c r="I1145" s="835"/>
      <c r="J1145" s="835"/>
      <c r="K1145" s="835"/>
      <c r="L1145" s="903"/>
      <c r="M1145" s="903"/>
      <c r="N1145" s="836"/>
      <c r="O1145" s="836"/>
      <c r="P1145" s="836"/>
      <c r="Q1145" s="836"/>
      <c r="R1145" s="836"/>
      <c r="S1145" s="836"/>
      <c r="T1145" s="836"/>
      <c r="U1145" s="836"/>
      <c r="V1145" s="836"/>
      <c r="W1145" s="836"/>
      <c r="X1145" s="836"/>
      <c r="Y1145" s="836"/>
      <c r="Z1145" s="836"/>
      <c r="AA1145" s="836"/>
      <c r="AB1145" s="836"/>
      <c r="AC1145" s="836"/>
      <c r="AD1145" s="836"/>
      <c r="AE1145" s="836"/>
    </row>
    <row r="1146" spans="1:31" ht="15.75">
      <c r="A1146" s="839"/>
      <c r="B1146" s="835"/>
      <c r="C1146" s="835"/>
      <c r="D1146" s="835"/>
      <c r="E1146" s="835"/>
      <c r="F1146" s="835"/>
      <c r="G1146" s="835"/>
      <c r="H1146" s="835"/>
      <c r="I1146" s="835"/>
      <c r="J1146" s="835"/>
      <c r="K1146" s="835"/>
      <c r="L1146" s="903"/>
      <c r="M1146" s="903"/>
      <c r="N1146" s="836"/>
      <c r="O1146" s="836"/>
      <c r="P1146" s="836"/>
      <c r="Q1146" s="836"/>
      <c r="R1146" s="836"/>
      <c r="S1146" s="836"/>
      <c r="T1146" s="836"/>
      <c r="U1146" s="836"/>
      <c r="V1146" s="836"/>
      <c r="W1146" s="836"/>
      <c r="X1146" s="836"/>
      <c r="Y1146" s="836"/>
      <c r="Z1146" s="836"/>
      <c r="AA1146" s="836"/>
      <c r="AB1146" s="836"/>
      <c r="AC1146" s="836"/>
      <c r="AD1146" s="836"/>
      <c r="AE1146" s="836"/>
    </row>
    <row r="1147" spans="1:31" ht="15.75">
      <c r="A1147" s="839"/>
      <c r="B1147" s="835"/>
      <c r="C1147" s="835"/>
      <c r="D1147" s="835"/>
      <c r="E1147" s="835"/>
      <c r="F1147" s="835"/>
      <c r="G1147" s="835"/>
      <c r="H1147" s="835"/>
      <c r="I1147" s="835"/>
      <c r="J1147" s="835"/>
      <c r="K1147" s="835"/>
      <c r="L1147" s="903"/>
      <c r="M1147" s="903"/>
      <c r="N1147" s="836"/>
      <c r="O1147" s="836"/>
      <c r="P1147" s="836"/>
      <c r="Q1147" s="836"/>
      <c r="R1147" s="836"/>
      <c r="S1147" s="836"/>
      <c r="T1147" s="836"/>
      <c r="U1147" s="836"/>
      <c r="V1147" s="836"/>
      <c r="W1147" s="836"/>
      <c r="X1147" s="836"/>
      <c r="Y1147" s="836"/>
      <c r="Z1147" s="836"/>
      <c r="AA1147" s="836"/>
      <c r="AB1147" s="836"/>
      <c r="AC1147" s="836"/>
      <c r="AD1147" s="836"/>
      <c r="AE1147" s="836"/>
    </row>
    <row r="1148" spans="1:31" ht="15.75">
      <c r="A1148" s="839"/>
      <c r="B1148" s="835"/>
      <c r="C1148" s="835"/>
      <c r="D1148" s="835"/>
      <c r="E1148" s="835"/>
      <c r="F1148" s="835"/>
      <c r="G1148" s="835"/>
      <c r="H1148" s="835"/>
      <c r="I1148" s="835"/>
      <c r="J1148" s="835"/>
      <c r="K1148" s="835"/>
      <c r="L1148" s="903"/>
      <c r="M1148" s="903"/>
      <c r="N1148" s="836"/>
      <c r="O1148" s="836"/>
      <c r="P1148" s="836"/>
      <c r="Q1148" s="836"/>
      <c r="R1148" s="836"/>
      <c r="S1148" s="836"/>
      <c r="T1148" s="836"/>
      <c r="U1148" s="836"/>
      <c r="V1148" s="836"/>
      <c r="W1148" s="836"/>
      <c r="X1148" s="836"/>
      <c r="Y1148" s="836"/>
      <c r="Z1148" s="836"/>
      <c r="AA1148" s="836"/>
      <c r="AB1148" s="836"/>
      <c r="AC1148" s="836"/>
      <c r="AD1148" s="836"/>
      <c r="AE1148" s="836"/>
    </row>
    <row r="1149" spans="1:31" ht="15.75">
      <c r="A1149" s="839"/>
      <c r="B1149" s="835"/>
      <c r="C1149" s="835"/>
      <c r="D1149" s="835"/>
      <c r="E1149" s="835"/>
      <c r="F1149" s="835"/>
      <c r="G1149" s="835"/>
      <c r="H1149" s="835"/>
      <c r="I1149" s="835"/>
      <c r="J1149" s="835"/>
      <c r="K1149" s="835"/>
      <c r="L1149" s="903"/>
      <c r="M1149" s="903"/>
      <c r="N1149" s="836"/>
      <c r="O1149" s="836"/>
      <c r="P1149" s="836"/>
      <c r="Q1149" s="836"/>
      <c r="R1149" s="836"/>
      <c r="S1149" s="836"/>
      <c r="T1149" s="836"/>
      <c r="U1149" s="836"/>
      <c r="V1149" s="836"/>
      <c r="W1149" s="836"/>
      <c r="X1149" s="836"/>
      <c r="Y1149" s="836"/>
      <c r="Z1149" s="836"/>
      <c r="AA1149" s="836"/>
      <c r="AB1149" s="836"/>
      <c r="AC1149" s="836"/>
      <c r="AD1149" s="836"/>
      <c r="AE1149" s="836"/>
    </row>
    <row r="1150" spans="1:31" ht="15.75">
      <c r="A1150" s="839"/>
      <c r="B1150" s="835"/>
      <c r="C1150" s="835"/>
      <c r="D1150" s="835"/>
      <c r="E1150" s="835"/>
      <c r="F1150" s="835"/>
      <c r="G1150" s="835"/>
      <c r="H1150" s="835"/>
      <c r="I1150" s="835"/>
      <c r="J1150" s="835"/>
      <c r="K1150" s="835"/>
      <c r="L1150" s="903"/>
      <c r="M1150" s="903"/>
      <c r="N1150" s="836"/>
      <c r="O1150" s="836"/>
      <c r="P1150" s="836"/>
      <c r="Q1150" s="836"/>
      <c r="R1150" s="836"/>
      <c r="S1150" s="836"/>
      <c r="T1150" s="836"/>
      <c r="U1150" s="836"/>
      <c r="V1150" s="836"/>
      <c r="W1150" s="836"/>
      <c r="X1150" s="836"/>
      <c r="Y1150" s="836"/>
      <c r="Z1150" s="836"/>
      <c r="AA1150" s="836"/>
      <c r="AB1150" s="836"/>
      <c r="AC1150" s="836"/>
      <c r="AD1150" s="836"/>
      <c r="AE1150" s="836"/>
    </row>
    <row r="1151" spans="1:31" ht="15.75">
      <c r="A1151" s="839"/>
      <c r="B1151" s="835"/>
      <c r="C1151" s="835"/>
      <c r="D1151" s="835"/>
      <c r="E1151" s="835"/>
      <c r="F1151" s="835"/>
      <c r="G1151" s="835"/>
      <c r="H1151" s="835"/>
      <c r="I1151" s="835"/>
      <c r="J1151" s="835"/>
      <c r="K1151" s="835"/>
      <c r="L1151" s="903"/>
      <c r="M1151" s="903"/>
      <c r="N1151" s="836"/>
      <c r="O1151" s="836"/>
      <c r="P1151" s="836"/>
      <c r="Q1151" s="836"/>
      <c r="R1151" s="836"/>
      <c r="S1151" s="836"/>
      <c r="T1151" s="836"/>
      <c r="U1151" s="836"/>
      <c r="V1151" s="836"/>
      <c r="W1151" s="836"/>
      <c r="X1151" s="836"/>
      <c r="Y1151" s="836"/>
      <c r="Z1151" s="836"/>
      <c r="AA1151" s="836"/>
      <c r="AB1151" s="836"/>
      <c r="AC1151" s="836"/>
      <c r="AD1151" s="836"/>
      <c r="AE1151" s="836"/>
    </row>
    <row r="1152" spans="1:31" ht="15.75">
      <c r="A1152" s="839"/>
      <c r="B1152" s="835"/>
      <c r="C1152" s="835"/>
      <c r="D1152" s="835"/>
      <c r="E1152" s="835"/>
      <c r="F1152" s="835"/>
      <c r="G1152" s="835"/>
      <c r="H1152" s="835"/>
      <c r="I1152" s="835"/>
      <c r="J1152" s="835"/>
      <c r="K1152" s="835"/>
      <c r="L1152" s="903"/>
      <c r="M1152" s="903"/>
      <c r="N1152" s="836"/>
      <c r="O1152" s="836"/>
      <c r="P1152" s="836"/>
      <c r="Q1152" s="836"/>
      <c r="R1152" s="836"/>
      <c r="S1152" s="836"/>
      <c r="T1152" s="836"/>
      <c r="U1152" s="836"/>
      <c r="V1152" s="836"/>
      <c r="W1152" s="836"/>
      <c r="X1152" s="836"/>
      <c r="Y1152" s="836"/>
      <c r="Z1152" s="836"/>
      <c r="AA1152" s="836"/>
      <c r="AB1152" s="836"/>
      <c r="AC1152" s="836"/>
      <c r="AD1152" s="836"/>
      <c r="AE1152" s="836"/>
    </row>
    <row r="1153" spans="1:31" ht="15.75">
      <c r="A1153" s="839"/>
      <c r="B1153" s="835"/>
      <c r="C1153" s="835"/>
      <c r="D1153" s="835"/>
      <c r="E1153" s="835"/>
      <c r="F1153" s="835"/>
      <c r="G1153" s="835"/>
      <c r="H1153" s="835"/>
      <c r="I1153" s="835"/>
      <c r="J1153" s="835"/>
      <c r="K1153" s="835"/>
      <c r="L1153" s="903"/>
      <c r="M1153" s="903"/>
      <c r="N1153" s="836"/>
      <c r="O1153" s="836"/>
      <c r="P1153" s="836"/>
      <c r="Q1153" s="836"/>
      <c r="R1153" s="836"/>
      <c r="S1153" s="836"/>
      <c r="T1153" s="836"/>
      <c r="U1153" s="836"/>
      <c r="V1153" s="836"/>
      <c r="W1153" s="836"/>
      <c r="X1153" s="836"/>
      <c r="Y1153" s="836"/>
      <c r="Z1153" s="836"/>
      <c r="AA1153" s="836"/>
      <c r="AB1153" s="836"/>
      <c r="AC1153" s="836"/>
      <c r="AD1153" s="836"/>
      <c r="AE1153" s="836"/>
    </row>
    <row r="1154" spans="1:31" ht="15.75">
      <c r="A1154" s="839"/>
      <c r="B1154" s="835"/>
      <c r="C1154" s="835"/>
      <c r="D1154" s="835"/>
      <c r="E1154" s="835"/>
      <c r="F1154" s="835"/>
      <c r="G1154" s="835"/>
      <c r="H1154" s="835"/>
      <c r="I1154" s="835"/>
      <c r="J1154" s="835"/>
      <c r="K1154" s="835"/>
      <c r="L1154" s="903"/>
      <c r="M1154" s="903"/>
      <c r="N1154" s="836"/>
      <c r="O1154" s="836"/>
      <c r="P1154" s="836"/>
      <c r="Q1154" s="836"/>
      <c r="R1154" s="836"/>
      <c r="S1154" s="836"/>
      <c r="T1154" s="836"/>
      <c r="U1154" s="836"/>
      <c r="V1154" s="836"/>
      <c r="W1154" s="836"/>
      <c r="X1154" s="836"/>
      <c r="Y1154" s="836"/>
      <c r="Z1154" s="836"/>
      <c r="AA1154" s="836"/>
      <c r="AB1154" s="836"/>
      <c r="AC1154" s="836"/>
      <c r="AD1154" s="836"/>
      <c r="AE1154" s="836"/>
    </row>
    <row r="1155" spans="1:31" ht="15.75">
      <c r="A1155" s="839"/>
      <c r="B1155" s="835"/>
      <c r="C1155" s="835"/>
      <c r="D1155" s="835"/>
      <c r="E1155" s="835"/>
      <c r="F1155" s="835"/>
      <c r="G1155" s="835"/>
      <c r="H1155" s="835"/>
      <c r="I1155" s="835"/>
      <c r="J1155" s="835"/>
      <c r="K1155" s="835"/>
      <c r="L1155" s="903"/>
      <c r="M1155" s="903"/>
      <c r="N1155" s="836"/>
      <c r="O1155" s="836"/>
      <c r="P1155" s="836"/>
      <c r="Q1155" s="836"/>
      <c r="R1155" s="836"/>
      <c r="S1155" s="836"/>
      <c r="T1155" s="836"/>
      <c r="U1155" s="836"/>
      <c r="V1155" s="836"/>
      <c r="W1155" s="836"/>
      <c r="X1155" s="836"/>
      <c r="Y1155" s="836"/>
      <c r="Z1155" s="836"/>
      <c r="AA1155" s="836"/>
      <c r="AB1155" s="836"/>
      <c r="AC1155" s="836"/>
      <c r="AD1155" s="836"/>
      <c r="AE1155" s="836"/>
    </row>
    <row r="1156" spans="1:31" ht="15.75">
      <c r="A1156" s="839"/>
      <c r="B1156" s="835"/>
      <c r="C1156" s="835"/>
      <c r="D1156" s="835"/>
      <c r="E1156" s="835"/>
      <c r="F1156" s="835"/>
      <c r="G1156" s="835"/>
      <c r="H1156" s="835"/>
      <c r="I1156" s="835"/>
      <c r="J1156" s="835"/>
      <c r="K1156" s="835"/>
      <c r="L1156" s="903"/>
      <c r="M1156" s="903"/>
      <c r="N1156" s="836"/>
      <c r="O1156" s="836"/>
      <c r="P1156" s="836"/>
      <c r="Q1156" s="836"/>
      <c r="R1156" s="836"/>
      <c r="S1156" s="836"/>
      <c r="T1156" s="836"/>
      <c r="U1156" s="836"/>
      <c r="V1156" s="836"/>
      <c r="W1156" s="836"/>
      <c r="X1156" s="836"/>
      <c r="Y1156" s="836"/>
      <c r="Z1156" s="836"/>
      <c r="AA1156" s="836"/>
      <c r="AB1156" s="836"/>
      <c r="AC1156" s="836"/>
      <c r="AD1156" s="836"/>
      <c r="AE1156" s="836"/>
    </row>
    <row r="1157" spans="1:31" ht="15.75">
      <c r="A1157" s="839"/>
      <c r="B1157" s="835"/>
      <c r="C1157" s="835"/>
      <c r="D1157" s="835"/>
      <c r="E1157" s="835"/>
      <c r="F1157" s="835"/>
      <c r="G1157" s="835"/>
      <c r="H1157" s="835"/>
      <c r="I1157" s="835"/>
      <c r="J1157" s="835"/>
      <c r="K1157" s="835"/>
      <c r="L1157" s="903"/>
      <c r="M1157" s="903"/>
      <c r="N1157" s="836"/>
      <c r="O1157" s="836"/>
      <c r="P1157" s="836"/>
      <c r="Q1157" s="836"/>
      <c r="R1157" s="836"/>
      <c r="S1157" s="836"/>
      <c r="T1157" s="836"/>
      <c r="U1157" s="836"/>
      <c r="V1157" s="836"/>
      <c r="W1157" s="836"/>
      <c r="X1157" s="836"/>
      <c r="Y1157" s="836"/>
      <c r="Z1157" s="836"/>
      <c r="AA1157" s="836"/>
      <c r="AB1157" s="836"/>
      <c r="AC1157" s="836"/>
      <c r="AD1157" s="836"/>
      <c r="AE1157" s="836"/>
    </row>
    <row r="1158" spans="1:31" ht="15.75">
      <c r="A1158" s="839"/>
      <c r="B1158" s="835"/>
      <c r="C1158" s="835"/>
      <c r="D1158" s="835"/>
      <c r="E1158" s="835"/>
      <c r="F1158" s="835"/>
      <c r="G1158" s="835"/>
      <c r="H1158" s="835"/>
      <c r="I1158" s="835"/>
      <c r="J1158" s="835"/>
      <c r="K1158" s="835"/>
      <c r="L1158" s="903"/>
      <c r="M1158" s="903"/>
      <c r="N1158" s="836"/>
      <c r="O1158" s="836"/>
      <c r="P1158" s="836"/>
      <c r="Q1158" s="836"/>
      <c r="R1158" s="836"/>
      <c r="S1158" s="836"/>
      <c r="T1158" s="836"/>
      <c r="U1158" s="836"/>
      <c r="V1158" s="836"/>
      <c r="W1158" s="836"/>
      <c r="X1158" s="836"/>
      <c r="Y1158" s="836"/>
      <c r="Z1158" s="836"/>
      <c r="AA1158" s="836"/>
      <c r="AB1158" s="836"/>
      <c r="AC1158" s="836"/>
      <c r="AD1158" s="836"/>
      <c r="AE1158" s="836"/>
    </row>
    <row r="1159" spans="1:31" ht="15.75">
      <c r="A1159" s="839"/>
      <c r="B1159" s="835"/>
      <c r="C1159" s="835"/>
      <c r="D1159" s="835"/>
      <c r="E1159" s="835"/>
      <c r="F1159" s="835"/>
      <c r="G1159" s="835"/>
      <c r="H1159" s="835"/>
      <c r="I1159" s="835"/>
      <c r="J1159" s="835"/>
      <c r="K1159" s="835"/>
      <c r="L1159" s="903"/>
      <c r="M1159" s="903"/>
      <c r="N1159" s="836"/>
      <c r="O1159" s="836"/>
      <c r="P1159" s="836"/>
      <c r="Q1159" s="836"/>
      <c r="R1159" s="836"/>
      <c r="S1159" s="836"/>
      <c r="T1159" s="836"/>
      <c r="U1159" s="836"/>
      <c r="V1159" s="836"/>
      <c r="W1159" s="836"/>
      <c r="X1159" s="836"/>
      <c r="Y1159" s="836"/>
      <c r="Z1159" s="836"/>
      <c r="AA1159" s="836"/>
      <c r="AB1159" s="836"/>
      <c r="AC1159" s="836"/>
      <c r="AD1159" s="836"/>
      <c r="AE1159" s="836"/>
    </row>
    <row r="1160" spans="1:31" ht="15.75">
      <c r="A1160" s="839"/>
      <c r="B1160" s="835"/>
      <c r="C1160" s="835"/>
      <c r="D1160" s="835"/>
      <c r="E1160" s="835"/>
      <c r="F1160" s="835"/>
      <c r="G1160" s="835"/>
      <c r="H1160" s="835"/>
      <c r="I1160" s="835"/>
      <c r="J1160" s="835"/>
      <c r="K1160" s="835"/>
      <c r="L1160" s="903"/>
      <c r="M1160" s="903"/>
      <c r="N1160" s="836"/>
      <c r="O1160" s="836"/>
      <c r="P1160" s="836"/>
      <c r="Q1160" s="836"/>
      <c r="R1160" s="836"/>
      <c r="S1160" s="836"/>
      <c r="T1160" s="836"/>
      <c r="U1160" s="836"/>
      <c r="V1160" s="836"/>
      <c r="W1160" s="836"/>
      <c r="X1160" s="836"/>
      <c r="Y1160" s="836"/>
      <c r="Z1160" s="836"/>
      <c r="AA1160" s="836"/>
      <c r="AB1160" s="836"/>
      <c r="AC1160" s="836"/>
      <c r="AD1160" s="836"/>
      <c r="AE1160" s="836"/>
    </row>
    <row r="1161" spans="1:31" ht="15.75">
      <c r="A1161" s="839"/>
      <c r="B1161" s="835"/>
      <c r="C1161" s="835"/>
      <c r="D1161" s="835"/>
      <c r="E1161" s="835"/>
      <c r="F1161" s="835"/>
      <c r="G1161" s="835"/>
      <c r="H1161" s="835"/>
      <c r="I1161" s="835"/>
      <c r="J1161" s="835"/>
      <c r="K1161" s="835"/>
      <c r="L1161" s="903"/>
      <c r="M1161" s="903"/>
      <c r="N1161" s="836"/>
      <c r="O1161" s="836"/>
      <c r="P1161" s="836"/>
      <c r="Q1161" s="836"/>
      <c r="R1161" s="836"/>
      <c r="S1161" s="836"/>
      <c r="T1161" s="836"/>
      <c r="U1161" s="836"/>
      <c r="V1161" s="836"/>
      <c r="W1161" s="836"/>
      <c r="X1161" s="836"/>
      <c r="Y1161" s="836"/>
      <c r="Z1161" s="836"/>
      <c r="AA1161" s="836"/>
      <c r="AB1161" s="836"/>
      <c r="AC1161" s="836"/>
      <c r="AD1161" s="836"/>
      <c r="AE1161" s="836"/>
    </row>
    <row r="1162" spans="1:31" ht="15.75">
      <c r="A1162" s="839"/>
      <c r="B1162" s="835"/>
      <c r="C1162" s="835"/>
      <c r="D1162" s="835"/>
      <c r="E1162" s="835"/>
      <c r="F1162" s="835"/>
      <c r="G1162" s="835"/>
      <c r="H1162" s="835"/>
      <c r="I1162" s="835"/>
      <c r="J1162" s="835"/>
      <c r="K1162" s="835"/>
      <c r="L1162" s="903"/>
      <c r="M1162" s="903"/>
      <c r="N1162" s="836"/>
      <c r="O1162" s="836"/>
      <c r="P1162" s="836"/>
      <c r="Q1162" s="836"/>
      <c r="R1162" s="836"/>
      <c r="S1162" s="836"/>
      <c r="T1162" s="836"/>
      <c r="U1162" s="836"/>
      <c r="V1162" s="836"/>
      <c r="W1162" s="836"/>
      <c r="X1162" s="836"/>
      <c r="Y1162" s="836"/>
      <c r="Z1162" s="836"/>
      <c r="AA1162" s="836"/>
      <c r="AB1162" s="836"/>
      <c r="AC1162" s="836"/>
      <c r="AD1162" s="836"/>
      <c r="AE1162" s="836"/>
    </row>
    <row r="1163" spans="1:31" ht="15.75">
      <c r="A1163" s="839"/>
      <c r="B1163" s="835"/>
      <c r="C1163" s="835"/>
      <c r="D1163" s="835"/>
      <c r="E1163" s="835"/>
      <c r="F1163" s="835"/>
      <c r="G1163" s="835"/>
      <c r="H1163" s="835"/>
      <c r="I1163" s="835"/>
      <c r="J1163" s="835"/>
      <c r="K1163" s="835"/>
      <c r="L1163" s="903"/>
      <c r="M1163" s="903"/>
      <c r="N1163" s="836"/>
      <c r="O1163" s="836"/>
      <c r="P1163" s="836"/>
      <c r="Q1163" s="836"/>
      <c r="R1163" s="836"/>
      <c r="S1163" s="836"/>
      <c r="T1163" s="836"/>
      <c r="U1163" s="836"/>
      <c r="V1163" s="836"/>
      <c r="W1163" s="836"/>
      <c r="X1163" s="836"/>
      <c r="Y1163" s="836"/>
      <c r="Z1163" s="836"/>
      <c r="AA1163" s="836"/>
      <c r="AB1163" s="836"/>
      <c r="AC1163" s="836"/>
      <c r="AD1163" s="836"/>
      <c r="AE1163" s="836"/>
    </row>
    <row r="1164" spans="1:31" ht="15.75">
      <c r="A1164" s="839"/>
      <c r="B1164" s="835"/>
      <c r="C1164" s="835"/>
      <c r="D1164" s="835"/>
      <c r="E1164" s="835"/>
      <c r="F1164" s="835"/>
      <c r="G1164" s="835"/>
      <c r="H1164" s="835"/>
      <c r="I1164" s="835"/>
      <c r="J1164" s="835"/>
      <c r="K1164" s="835"/>
      <c r="L1164" s="903"/>
      <c r="M1164" s="903"/>
      <c r="N1164" s="836"/>
      <c r="O1164" s="836"/>
      <c r="P1164" s="836"/>
      <c r="Q1164" s="836"/>
      <c r="R1164" s="836"/>
      <c r="S1164" s="836"/>
      <c r="T1164" s="836"/>
      <c r="U1164" s="836"/>
      <c r="V1164" s="836"/>
      <c r="W1164" s="836"/>
      <c r="X1164" s="836"/>
      <c r="Y1164" s="836"/>
      <c r="Z1164" s="836"/>
      <c r="AA1164" s="836"/>
      <c r="AB1164" s="836"/>
      <c r="AC1164" s="836"/>
      <c r="AD1164" s="836"/>
      <c r="AE1164" s="836"/>
    </row>
    <row r="1165" spans="1:31" ht="15.75">
      <c r="A1165" s="839"/>
      <c r="B1165" s="835"/>
      <c r="C1165" s="835"/>
      <c r="D1165" s="835"/>
      <c r="E1165" s="835"/>
      <c r="F1165" s="835"/>
      <c r="G1165" s="835"/>
      <c r="H1165" s="835"/>
      <c r="I1165" s="835"/>
      <c r="J1165" s="835"/>
      <c r="K1165" s="835"/>
      <c r="L1165" s="903"/>
      <c r="M1165" s="903"/>
      <c r="N1165" s="836"/>
      <c r="O1165" s="836"/>
      <c r="P1165" s="836"/>
      <c r="Q1165" s="836"/>
      <c r="R1165" s="836"/>
      <c r="S1165" s="836"/>
      <c r="T1165" s="836"/>
      <c r="U1165" s="836"/>
      <c r="V1165" s="836"/>
      <c r="W1165" s="836"/>
      <c r="X1165" s="836"/>
      <c r="Y1165" s="836"/>
      <c r="Z1165" s="836"/>
      <c r="AA1165" s="836"/>
      <c r="AB1165" s="836"/>
      <c r="AC1165" s="836"/>
      <c r="AD1165" s="836"/>
      <c r="AE1165" s="836"/>
    </row>
    <row r="1166" spans="1:31" ht="15.75">
      <c r="A1166" s="839"/>
      <c r="B1166" s="835"/>
      <c r="C1166" s="835"/>
      <c r="D1166" s="835"/>
      <c r="E1166" s="835"/>
      <c r="F1166" s="835"/>
      <c r="G1166" s="835"/>
      <c r="H1166" s="835"/>
      <c r="I1166" s="835"/>
      <c r="J1166" s="835"/>
      <c r="K1166" s="835"/>
      <c r="L1166" s="903"/>
      <c r="M1166" s="903"/>
      <c r="N1166" s="836"/>
      <c r="O1166" s="836"/>
      <c r="P1166" s="836"/>
      <c r="Q1166" s="836"/>
      <c r="R1166" s="836"/>
      <c r="S1166" s="836"/>
      <c r="T1166" s="836"/>
      <c r="U1166" s="836"/>
      <c r="V1166" s="836"/>
      <c r="W1166" s="836"/>
      <c r="X1166" s="836"/>
      <c r="Y1166" s="836"/>
      <c r="Z1166" s="836"/>
      <c r="AA1166" s="836"/>
      <c r="AB1166" s="836"/>
      <c r="AC1166" s="836"/>
      <c r="AD1166" s="836"/>
      <c r="AE1166" s="836"/>
    </row>
    <row r="1167" spans="1:31" ht="15.75">
      <c r="A1167" s="839"/>
      <c r="B1167" s="835"/>
      <c r="C1167" s="835"/>
      <c r="D1167" s="835"/>
      <c r="E1167" s="835"/>
      <c r="F1167" s="835"/>
      <c r="G1167" s="835"/>
      <c r="H1167" s="835"/>
      <c r="I1167" s="835"/>
      <c r="J1167" s="835"/>
      <c r="K1167" s="835"/>
      <c r="L1167" s="903"/>
      <c r="M1167" s="903"/>
      <c r="N1167" s="836"/>
      <c r="O1167" s="836"/>
      <c r="P1167" s="836"/>
      <c r="Q1167" s="836"/>
      <c r="R1167" s="836"/>
      <c r="S1167" s="836"/>
      <c r="T1167" s="836"/>
      <c r="U1167" s="836"/>
      <c r="V1167" s="836"/>
      <c r="W1167" s="836"/>
      <c r="X1167" s="836"/>
      <c r="Y1167" s="836"/>
      <c r="Z1167" s="836"/>
      <c r="AA1167" s="836"/>
      <c r="AB1167" s="836"/>
      <c r="AC1167" s="836"/>
      <c r="AD1167" s="836"/>
      <c r="AE1167" s="836"/>
    </row>
    <row r="1168" spans="1:31" ht="15.75">
      <c r="A1168" s="839"/>
      <c r="B1168" s="835"/>
      <c r="C1168" s="835"/>
      <c r="D1168" s="835"/>
      <c r="E1168" s="835"/>
      <c r="F1168" s="835"/>
      <c r="G1168" s="835"/>
      <c r="H1168" s="835"/>
      <c r="I1168" s="835"/>
      <c r="J1168" s="835"/>
      <c r="K1168" s="835"/>
      <c r="L1168" s="903"/>
      <c r="M1168" s="903"/>
      <c r="N1168" s="836"/>
      <c r="O1168" s="836"/>
      <c r="P1168" s="836"/>
      <c r="Q1168" s="836"/>
      <c r="R1168" s="836"/>
      <c r="S1168" s="836"/>
      <c r="T1168" s="836"/>
      <c r="U1168" s="836"/>
      <c r="V1168" s="836"/>
      <c r="W1168" s="836"/>
      <c r="X1168" s="836"/>
      <c r="Y1168" s="836"/>
      <c r="Z1168" s="836"/>
      <c r="AA1168" s="836"/>
      <c r="AB1168" s="836"/>
      <c r="AC1168" s="836"/>
      <c r="AD1168" s="836"/>
      <c r="AE1168" s="836"/>
    </row>
    <row r="1169" spans="1:31" ht="15.75">
      <c r="A1169" s="839"/>
      <c r="B1169" s="835"/>
      <c r="C1169" s="835"/>
      <c r="D1169" s="835"/>
      <c r="E1169" s="835"/>
      <c r="F1169" s="835"/>
      <c r="G1169" s="835"/>
      <c r="H1169" s="835"/>
      <c r="I1169" s="835"/>
      <c r="J1169" s="835"/>
      <c r="K1169" s="835"/>
      <c r="L1169" s="903"/>
      <c r="M1169" s="903"/>
      <c r="N1169" s="836"/>
      <c r="O1169" s="836"/>
      <c r="P1169" s="836"/>
      <c r="Q1169" s="836"/>
      <c r="R1169" s="836"/>
      <c r="S1169" s="836"/>
      <c r="T1169" s="836"/>
      <c r="U1169" s="836"/>
      <c r="V1169" s="836"/>
      <c r="W1169" s="836"/>
      <c r="X1169" s="836"/>
      <c r="Y1169" s="836"/>
      <c r="Z1169" s="836"/>
      <c r="AA1169" s="836"/>
      <c r="AB1169" s="836"/>
      <c r="AC1169" s="836"/>
      <c r="AD1169" s="836"/>
      <c r="AE1169" s="836"/>
    </row>
    <row r="1170" spans="1:31" ht="15.75">
      <c r="A1170" s="839"/>
      <c r="B1170" s="835"/>
      <c r="C1170" s="835"/>
      <c r="D1170" s="835"/>
      <c r="E1170" s="835"/>
      <c r="F1170" s="835"/>
      <c r="G1170" s="835"/>
      <c r="H1170" s="835"/>
      <c r="I1170" s="835"/>
      <c r="J1170" s="835"/>
      <c r="K1170" s="835"/>
      <c r="L1170" s="903"/>
      <c r="M1170" s="903"/>
      <c r="N1170" s="836"/>
      <c r="O1170" s="836"/>
      <c r="P1170" s="836"/>
      <c r="Q1170" s="836"/>
      <c r="R1170" s="836"/>
      <c r="S1170" s="836"/>
      <c r="T1170" s="836"/>
      <c r="U1170" s="836"/>
      <c r="V1170" s="836"/>
      <c r="W1170" s="836"/>
      <c r="X1170" s="836"/>
      <c r="Y1170" s="836"/>
      <c r="Z1170" s="836"/>
      <c r="AA1170" s="836"/>
      <c r="AB1170" s="836"/>
      <c r="AC1170" s="836"/>
      <c r="AD1170" s="836"/>
      <c r="AE1170" s="836"/>
    </row>
    <row r="1171" spans="1:31" ht="15.75">
      <c r="A1171" s="839"/>
      <c r="B1171" s="835"/>
      <c r="C1171" s="835"/>
      <c r="D1171" s="835"/>
      <c r="E1171" s="835"/>
      <c r="F1171" s="835"/>
      <c r="G1171" s="835"/>
      <c r="H1171" s="835"/>
      <c r="I1171" s="835"/>
      <c r="J1171" s="835"/>
      <c r="K1171" s="835"/>
      <c r="L1171" s="903"/>
      <c r="M1171" s="903"/>
      <c r="N1171" s="836"/>
      <c r="O1171" s="836"/>
      <c r="P1171" s="836"/>
      <c r="Q1171" s="836"/>
      <c r="R1171" s="836"/>
      <c r="S1171" s="836"/>
      <c r="T1171" s="836"/>
      <c r="U1171" s="836"/>
      <c r="V1171" s="836"/>
      <c r="W1171" s="836"/>
      <c r="X1171" s="836"/>
      <c r="Y1171" s="836"/>
      <c r="Z1171" s="836"/>
      <c r="AA1171" s="836"/>
      <c r="AB1171" s="836"/>
      <c r="AC1171" s="836"/>
      <c r="AD1171" s="836"/>
      <c r="AE1171" s="836"/>
    </row>
    <row r="1172" spans="1:31" ht="15.75">
      <c r="A1172" s="839"/>
      <c r="B1172" s="835"/>
      <c r="C1172" s="835"/>
      <c r="D1172" s="835"/>
      <c r="E1172" s="835"/>
      <c r="F1172" s="835"/>
      <c r="G1172" s="835"/>
      <c r="H1172" s="835"/>
      <c r="I1172" s="835"/>
      <c r="J1172" s="835"/>
      <c r="K1172" s="835"/>
      <c r="L1172" s="903"/>
      <c r="M1172" s="903"/>
      <c r="N1172" s="836"/>
      <c r="O1172" s="836"/>
      <c r="P1172" s="836"/>
      <c r="Q1172" s="836"/>
      <c r="R1172" s="836"/>
      <c r="S1172" s="836"/>
      <c r="T1172" s="836"/>
      <c r="U1172" s="836"/>
      <c r="V1172" s="836"/>
      <c r="W1172" s="836"/>
      <c r="X1172" s="836"/>
      <c r="Y1172" s="836"/>
      <c r="Z1172" s="836"/>
      <c r="AA1172" s="836"/>
      <c r="AB1172" s="836"/>
      <c r="AC1172" s="836"/>
      <c r="AD1172" s="836"/>
      <c r="AE1172" s="836"/>
    </row>
    <row r="1173" spans="1:31" ht="15.75">
      <c r="A1173" s="839"/>
      <c r="B1173" s="835"/>
      <c r="C1173" s="835"/>
      <c r="D1173" s="835"/>
      <c r="E1173" s="835"/>
      <c r="F1173" s="835"/>
      <c r="G1173" s="835"/>
      <c r="H1173" s="835"/>
      <c r="I1173" s="835"/>
      <c r="J1173" s="835"/>
      <c r="K1173" s="835"/>
      <c r="L1173" s="903"/>
      <c r="M1173" s="903"/>
      <c r="N1173" s="836"/>
      <c r="O1173" s="836"/>
      <c r="P1173" s="836"/>
      <c r="Q1173" s="836"/>
      <c r="R1173" s="836"/>
      <c r="S1173" s="836"/>
      <c r="T1173" s="836"/>
      <c r="U1173" s="836"/>
      <c r="V1173" s="836"/>
      <c r="W1173" s="836"/>
      <c r="X1173" s="836"/>
      <c r="Y1173" s="836"/>
      <c r="Z1173" s="836"/>
      <c r="AA1173" s="836"/>
      <c r="AB1173" s="836"/>
      <c r="AC1173" s="836"/>
      <c r="AD1173" s="836"/>
      <c r="AE1173" s="836"/>
    </row>
    <row r="1174" spans="1:31" ht="15.75">
      <c r="A1174" s="839"/>
      <c r="B1174" s="835"/>
      <c r="C1174" s="835"/>
      <c r="D1174" s="835"/>
      <c r="E1174" s="835"/>
      <c r="F1174" s="835"/>
      <c r="G1174" s="835"/>
      <c r="H1174" s="835"/>
      <c r="I1174" s="835"/>
      <c r="J1174" s="835"/>
      <c r="K1174" s="835"/>
      <c r="L1174" s="903"/>
      <c r="M1174" s="903"/>
      <c r="N1174" s="836"/>
      <c r="O1174" s="836"/>
      <c r="P1174" s="836"/>
      <c r="Q1174" s="836"/>
      <c r="R1174" s="836"/>
      <c r="S1174" s="836"/>
      <c r="T1174" s="836"/>
      <c r="U1174" s="836"/>
      <c r="V1174" s="836"/>
      <c r="W1174" s="836"/>
      <c r="X1174" s="836"/>
      <c r="Y1174" s="836"/>
      <c r="Z1174" s="836"/>
      <c r="AA1174" s="836"/>
      <c r="AB1174" s="836"/>
      <c r="AC1174" s="836"/>
      <c r="AD1174" s="836"/>
      <c r="AE1174" s="836"/>
    </row>
    <row r="1175" spans="1:31" ht="15.75">
      <c r="A1175" s="839"/>
      <c r="B1175" s="835"/>
      <c r="C1175" s="835"/>
      <c r="D1175" s="835"/>
      <c r="E1175" s="835"/>
      <c r="F1175" s="835"/>
      <c r="G1175" s="835"/>
      <c r="H1175" s="835"/>
      <c r="I1175" s="835"/>
      <c r="J1175" s="835"/>
      <c r="K1175" s="835"/>
      <c r="L1175" s="903"/>
      <c r="M1175" s="903"/>
      <c r="N1175" s="836"/>
      <c r="O1175" s="836"/>
      <c r="P1175" s="836"/>
      <c r="Q1175" s="836"/>
      <c r="R1175" s="836"/>
      <c r="S1175" s="836"/>
      <c r="T1175" s="836"/>
      <c r="U1175" s="836"/>
      <c r="V1175" s="836"/>
      <c r="W1175" s="836"/>
      <c r="X1175" s="836"/>
      <c r="Y1175" s="836"/>
      <c r="Z1175" s="836"/>
      <c r="AA1175" s="836"/>
      <c r="AB1175" s="836"/>
      <c r="AC1175" s="836"/>
      <c r="AD1175" s="836"/>
      <c r="AE1175" s="836"/>
    </row>
    <row r="1176" spans="1:31" ht="15.75">
      <c r="A1176" s="839"/>
      <c r="B1176" s="835"/>
      <c r="C1176" s="835"/>
      <c r="D1176" s="835"/>
      <c r="E1176" s="835"/>
      <c r="F1176" s="835"/>
      <c r="G1176" s="835"/>
      <c r="H1176" s="835"/>
      <c r="I1176" s="835"/>
      <c r="J1176" s="835"/>
      <c r="K1176" s="835"/>
      <c r="L1176" s="903"/>
      <c r="M1176" s="903"/>
      <c r="N1176" s="836"/>
      <c r="O1176" s="836"/>
      <c r="P1176" s="836"/>
      <c r="Q1176" s="836"/>
      <c r="R1176" s="836"/>
      <c r="S1176" s="836"/>
      <c r="T1176" s="836"/>
      <c r="U1176" s="836"/>
      <c r="V1176" s="836"/>
      <c r="W1176" s="836"/>
      <c r="X1176" s="836"/>
      <c r="Y1176" s="836"/>
      <c r="Z1176" s="836"/>
      <c r="AA1176" s="836"/>
      <c r="AB1176" s="836"/>
      <c r="AC1176" s="836"/>
      <c r="AD1176" s="836"/>
      <c r="AE1176" s="836"/>
    </row>
    <row r="1177" spans="1:31" ht="15.75">
      <c r="A1177" s="839"/>
      <c r="B1177" s="835"/>
      <c r="C1177" s="835"/>
      <c r="D1177" s="835"/>
      <c r="E1177" s="835"/>
      <c r="F1177" s="835"/>
      <c r="G1177" s="835"/>
      <c r="H1177" s="835"/>
      <c r="I1177" s="835"/>
      <c r="J1177" s="835"/>
      <c r="K1177" s="835"/>
      <c r="L1177" s="903"/>
      <c r="M1177" s="903"/>
      <c r="N1177" s="836"/>
      <c r="O1177" s="836"/>
      <c r="P1177" s="836"/>
      <c r="Q1177" s="836"/>
      <c r="R1177" s="836"/>
      <c r="S1177" s="836"/>
      <c r="T1177" s="836"/>
      <c r="U1177" s="836"/>
      <c r="V1177" s="836"/>
      <c r="W1177" s="836"/>
      <c r="X1177" s="836"/>
      <c r="Y1177" s="836"/>
      <c r="Z1177" s="836"/>
      <c r="AA1177" s="836"/>
      <c r="AB1177" s="836"/>
      <c r="AC1177" s="836"/>
      <c r="AD1177" s="836"/>
      <c r="AE1177" s="836"/>
    </row>
    <row r="1178" spans="1:31" ht="15.75">
      <c r="A1178" s="839"/>
      <c r="B1178" s="835"/>
      <c r="C1178" s="835"/>
      <c r="D1178" s="835"/>
      <c r="E1178" s="835"/>
      <c r="F1178" s="835"/>
      <c r="G1178" s="835"/>
      <c r="H1178" s="835"/>
      <c r="I1178" s="835"/>
      <c r="J1178" s="835"/>
      <c r="K1178" s="835"/>
      <c r="L1178" s="903"/>
      <c r="M1178" s="903"/>
      <c r="N1178" s="836"/>
      <c r="O1178" s="836"/>
      <c r="P1178" s="836"/>
      <c r="Q1178" s="836"/>
      <c r="R1178" s="836"/>
      <c r="S1178" s="836"/>
      <c r="T1178" s="836"/>
      <c r="U1178" s="836"/>
      <c r="V1178" s="836"/>
      <c r="W1178" s="836"/>
      <c r="X1178" s="836"/>
      <c r="Y1178" s="836"/>
      <c r="Z1178" s="836"/>
      <c r="AA1178" s="836"/>
      <c r="AB1178" s="836"/>
      <c r="AC1178" s="836"/>
      <c r="AD1178" s="836"/>
      <c r="AE1178" s="836"/>
    </row>
    <row r="1179" spans="1:31" ht="15.75">
      <c r="A1179" s="839"/>
      <c r="B1179" s="835"/>
      <c r="C1179" s="835"/>
      <c r="D1179" s="835"/>
      <c r="E1179" s="835"/>
      <c r="F1179" s="835"/>
      <c r="G1179" s="835"/>
      <c r="H1179" s="835"/>
      <c r="I1179" s="835"/>
      <c r="J1179" s="835"/>
      <c r="K1179" s="835"/>
      <c r="L1179" s="903"/>
      <c r="M1179" s="903"/>
      <c r="N1179" s="836"/>
      <c r="O1179" s="836"/>
      <c r="P1179" s="836"/>
      <c r="Q1179" s="836"/>
      <c r="R1179" s="836"/>
      <c r="S1179" s="836"/>
      <c r="T1179" s="836"/>
      <c r="U1179" s="836"/>
      <c r="V1179" s="836"/>
      <c r="W1179" s="836"/>
      <c r="X1179" s="836"/>
      <c r="Y1179" s="836"/>
      <c r="Z1179" s="836"/>
      <c r="AA1179" s="836"/>
      <c r="AB1179" s="836"/>
      <c r="AC1179" s="836"/>
      <c r="AD1179" s="836"/>
      <c r="AE1179" s="836"/>
    </row>
    <row r="1180" spans="1:31" ht="15.75">
      <c r="A1180" s="839"/>
      <c r="B1180" s="835"/>
      <c r="C1180" s="835"/>
      <c r="D1180" s="835"/>
      <c r="E1180" s="835"/>
      <c r="F1180" s="835"/>
      <c r="G1180" s="835"/>
      <c r="H1180" s="835"/>
      <c r="I1180" s="835"/>
      <c r="J1180" s="835"/>
      <c r="K1180" s="835"/>
      <c r="L1180" s="903"/>
      <c r="M1180" s="903"/>
      <c r="N1180" s="836"/>
      <c r="O1180" s="836"/>
      <c r="P1180" s="836"/>
      <c r="Q1180" s="836"/>
      <c r="R1180" s="836"/>
      <c r="S1180" s="836"/>
      <c r="T1180" s="836"/>
      <c r="U1180" s="836"/>
      <c r="V1180" s="836"/>
      <c r="W1180" s="836"/>
      <c r="X1180" s="836"/>
      <c r="Y1180" s="836"/>
      <c r="Z1180" s="836"/>
      <c r="AA1180" s="836"/>
      <c r="AB1180" s="836"/>
      <c r="AC1180" s="836"/>
      <c r="AD1180" s="836"/>
      <c r="AE1180" s="836"/>
    </row>
    <row r="1181" spans="1:31" ht="15.75">
      <c r="A1181" s="839"/>
      <c r="B1181" s="835"/>
      <c r="C1181" s="835"/>
      <c r="D1181" s="835"/>
      <c r="E1181" s="835"/>
      <c r="F1181" s="835"/>
      <c r="G1181" s="835"/>
      <c r="H1181" s="835"/>
      <c r="I1181" s="835"/>
      <c r="J1181" s="835"/>
      <c r="K1181" s="835"/>
      <c r="L1181" s="903"/>
      <c r="M1181" s="903"/>
      <c r="N1181" s="836"/>
      <c r="O1181" s="836"/>
      <c r="P1181" s="836"/>
      <c r="Q1181" s="836"/>
      <c r="R1181" s="836"/>
      <c r="S1181" s="836"/>
      <c r="T1181" s="836"/>
      <c r="U1181" s="836"/>
      <c r="V1181" s="836"/>
      <c r="W1181" s="836"/>
      <c r="X1181" s="836"/>
      <c r="Y1181" s="836"/>
      <c r="Z1181" s="836"/>
      <c r="AA1181" s="836"/>
      <c r="AB1181" s="836"/>
      <c r="AC1181" s="836"/>
      <c r="AD1181" s="836"/>
      <c r="AE1181" s="836"/>
    </row>
    <row r="1182" spans="1:31" ht="15.75">
      <c r="A1182" s="839"/>
      <c r="B1182" s="835"/>
      <c r="C1182" s="835"/>
      <c r="D1182" s="835"/>
      <c r="E1182" s="835"/>
      <c r="F1182" s="835"/>
      <c r="G1182" s="835"/>
      <c r="H1182" s="835"/>
      <c r="I1182" s="835"/>
      <c r="J1182" s="835"/>
      <c r="K1182" s="835"/>
      <c r="L1182" s="903"/>
      <c r="M1182" s="903"/>
      <c r="N1182" s="836"/>
      <c r="O1182" s="836"/>
      <c r="P1182" s="836"/>
      <c r="Q1182" s="836"/>
      <c r="R1182" s="836"/>
      <c r="S1182" s="836"/>
      <c r="T1182" s="836"/>
      <c r="U1182" s="836"/>
      <c r="V1182" s="836"/>
      <c r="W1182" s="836"/>
      <c r="X1182" s="836"/>
      <c r="Y1182" s="836"/>
      <c r="Z1182" s="836"/>
      <c r="AA1182" s="836"/>
      <c r="AB1182" s="836"/>
      <c r="AC1182" s="836"/>
      <c r="AD1182" s="836"/>
      <c r="AE1182" s="836"/>
    </row>
    <row r="1183" spans="1:31" ht="15.75">
      <c r="A1183" s="839"/>
      <c r="B1183" s="835"/>
      <c r="C1183" s="835"/>
      <c r="D1183" s="835"/>
      <c r="E1183" s="835"/>
      <c r="F1183" s="835"/>
      <c r="G1183" s="835"/>
      <c r="H1183" s="835"/>
      <c r="I1183" s="835"/>
      <c r="J1183" s="835"/>
      <c r="K1183" s="835"/>
      <c r="L1183" s="903"/>
      <c r="M1183" s="903"/>
      <c r="N1183" s="836"/>
      <c r="O1183" s="836"/>
      <c r="P1183" s="836"/>
      <c r="Q1183" s="836"/>
      <c r="R1183" s="836"/>
      <c r="S1183" s="836"/>
      <c r="T1183" s="836"/>
      <c r="U1183" s="836"/>
      <c r="V1183" s="836"/>
      <c r="W1183" s="836"/>
      <c r="X1183" s="836"/>
      <c r="Y1183" s="836"/>
      <c r="Z1183" s="836"/>
      <c r="AA1183" s="836"/>
      <c r="AB1183" s="836"/>
      <c r="AC1183" s="836"/>
      <c r="AD1183" s="836"/>
      <c r="AE1183" s="836"/>
    </row>
    <row r="1184" spans="1:31" ht="15.75">
      <c r="A1184" s="839"/>
      <c r="B1184" s="835"/>
      <c r="C1184" s="835"/>
      <c r="D1184" s="835"/>
      <c r="E1184" s="835"/>
      <c r="F1184" s="835"/>
      <c r="G1184" s="835"/>
      <c r="H1184" s="835"/>
      <c r="I1184" s="835"/>
      <c r="J1184" s="835"/>
      <c r="K1184" s="835"/>
      <c r="L1184" s="903"/>
      <c r="M1184" s="903"/>
      <c r="N1184" s="836"/>
      <c r="O1184" s="836"/>
      <c r="P1184" s="836"/>
      <c r="Q1184" s="836"/>
      <c r="R1184" s="836"/>
      <c r="S1184" s="836"/>
      <c r="T1184" s="836"/>
      <c r="U1184" s="836"/>
      <c r="V1184" s="836"/>
      <c r="W1184" s="836"/>
      <c r="X1184" s="836"/>
      <c r="Y1184" s="836"/>
      <c r="Z1184" s="836"/>
      <c r="AA1184" s="836"/>
      <c r="AB1184" s="836"/>
      <c r="AC1184" s="836"/>
      <c r="AD1184" s="836"/>
      <c r="AE1184" s="836"/>
    </row>
    <row r="1185" spans="1:31" ht="15.75">
      <c r="A1185" s="839"/>
      <c r="B1185" s="835"/>
      <c r="C1185" s="835"/>
      <c r="D1185" s="835"/>
      <c r="E1185" s="835"/>
      <c r="F1185" s="835"/>
      <c r="G1185" s="835"/>
      <c r="H1185" s="835"/>
      <c r="I1185" s="835"/>
      <c r="J1185" s="835"/>
      <c r="K1185" s="835"/>
      <c r="L1185" s="903"/>
      <c r="M1185" s="903"/>
      <c r="N1185" s="836"/>
      <c r="O1185" s="836"/>
      <c r="P1185" s="836"/>
      <c r="Q1185" s="836"/>
      <c r="R1185" s="836"/>
      <c r="S1185" s="836"/>
      <c r="T1185" s="836"/>
      <c r="U1185" s="836"/>
      <c r="V1185" s="836"/>
      <c r="W1185" s="836"/>
      <c r="X1185" s="836"/>
      <c r="Y1185" s="836"/>
      <c r="Z1185" s="836"/>
      <c r="AA1185" s="836"/>
      <c r="AB1185" s="836"/>
      <c r="AC1185" s="836"/>
      <c r="AD1185" s="836"/>
      <c r="AE1185" s="836"/>
    </row>
    <row r="1186" spans="1:31" ht="15.75">
      <c r="A1186" s="839"/>
      <c r="B1186" s="835"/>
      <c r="C1186" s="835"/>
      <c r="D1186" s="835"/>
      <c r="E1186" s="835"/>
      <c r="F1186" s="835"/>
      <c r="G1186" s="835"/>
      <c r="H1186" s="835"/>
      <c r="I1186" s="835"/>
      <c r="J1186" s="835"/>
      <c r="K1186" s="835"/>
      <c r="L1186" s="903"/>
      <c r="M1186" s="903"/>
      <c r="N1186" s="836"/>
      <c r="O1186" s="836"/>
      <c r="P1186" s="836"/>
      <c r="Q1186" s="836"/>
      <c r="R1186" s="836"/>
      <c r="S1186" s="836"/>
      <c r="T1186" s="836"/>
      <c r="U1186" s="836"/>
      <c r="V1186" s="836"/>
      <c r="W1186" s="836"/>
      <c r="X1186" s="836"/>
      <c r="Y1186" s="836"/>
      <c r="Z1186" s="836"/>
      <c r="AA1186" s="836"/>
      <c r="AB1186" s="836"/>
      <c r="AC1186" s="836"/>
      <c r="AD1186" s="836"/>
      <c r="AE1186" s="836"/>
    </row>
    <row r="1187" spans="1:31" ht="15.75">
      <c r="A1187" s="839"/>
      <c r="B1187" s="835"/>
      <c r="C1187" s="835"/>
      <c r="D1187" s="835"/>
      <c r="E1187" s="835"/>
      <c r="F1187" s="835"/>
      <c r="G1187" s="835"/>
      <c r="H1187" s="835"/>
      <c r="I1187" s="835"/>
      <c r="J1187" s="835"/>
      <c r="K1187" s="835"/>
      <c r="L1187" s="903"/>
      <c r="M1187" s="903"/>
      <c r="N1187" s="836"/>
      <c r="O1187" s="836"/>
      <c r="P1187" s="836"/>
      <c r="Q1187" s="836"/>
      <c r="R1187" s="836"/>
      <c r="S1187" s="836"/>
      <c r="T1187" s="836"/>
      <c r="U1187" s="836"/>
      <c r="V1187" s="836"/>
      <c r="W1187" s="836"/>
      <c r="X1187" s="836"/>
      <c r="Y1187" s="836"/>
      <c r="Z1187" s="836"/>
      <c r="AA1187" s="836"/>
      <c r="AB1187" s="836"/>
      <c r="AC1187" s="836"/>
      <c r="AD1187" s="836"/>
      <c r="AE1187" s="836"/>
    </row>
    <row r="1188" spans="1:31" ht="15.75">
      <c r="A1188" s="839"/>
      <c r="B1188" s="835"/>
      <c r="C1188" s="835"/>
      <c r="D1188" s="835"/>
      <c r="E1188" s="835"/>
      <c r="F1188" s="835"/>
      <c r="G1188" s="835"/>
      <c r="H1188" s="835"/>
      <c r="I1188" s="835"/>
      <c r="J1188" s="835"/>
      <c r="K1188" s="835"/>
      <c r="L1188" s="903"/>
      <c r="M1188" s="903"/>
      <c r="N1188" s="836"/>
      <c r="O1188" s="836"/>
      <c r="P1188" s="836"/>
      <c r="Q1188" s="836"/>
      <c r="R1188" s="836"/>
      <c r="S1188" s="836"/>
      <c r="T1188" s="836"/>
      <c r="U1188" s="836"/>
      <c r="V1188" s="836"/>
      <c r="W1188" s="836"/>
      <c r="X1188" s="836"/>
      <c r="Y1188" s="836"/>
      <c r="Z1188" s="836"/>
      <c r="AA1188" s="836"/>
      <c r="AB1188" s="836"/>
      <c r="AC1188" s="836"/>
      <c r="AD1188" s="836"/>
      <c r="AE1188" s="836"/>
    </row>
    <row r="1189" spans="1:31" ht="15.75">
      <c r="A1189" s="839"/>
      <c r="B1189" s="835"/>
      <c r="C1189" s="835"/>
      <c r="D1189" s="835"/>
      <c r="E1189" s="835"/>
      <c r="F1189" s="835"/>
      <c r="G1189" s="835"/>
      <c r="H1189" s="835"/>
      <c r="I1189" s="835"/>
      <c r="J1189" s="835"/>
      <c r="K1189" s="835"/>
      <c r="L1189" s="903"/>
      <c r="M1189" s="903"/>
      <c r="N1189" s="836"/>
      <c r="O1189" s="836"/>
      <c r="P1189" s="836"/>
      <c r="Q1189" s="836"/>
      <c r="R1189" s="836"/>
      <c r="S1189" s="836"/>
      <c r="T1189" s="836"/>
      <c r="U1189" s="836"/>
      <c r="V1189" s="836"/>
      <c r="W1189" s="836"/>
      <c r="X1189" s="836"/>
      <c r="Y1189" s="836"/>
      <c r="Z1189" s="836"/>
      <c r="AA1189" s="836"/>
      <c r="AB1189" s="836"/>
      <c r="AC1189" s="836"/>
      <c r="AD1189" s="836"/>
      <c r="AE1189" s="836"/>
    </row>
    <row r="1190" spans="1:31" ht="15.75">
      <c r="A1190" s="839"/>
      <c r="B1190" s="835"/>
      <c r="C1190" s="835"/>
      <c r="D1190" s="835"/>
      <c r="E1190" s="835"/>
      <c r="F1190" s="835"/>
      <c r="G1190" s="835"/>
      <c r="H1190" s="835"/>
      <c r="I1190" s="835"/>
      <c r="J1190" s="835"/>
      <c r="K1190" s="835"/>
      <c r="L1190" s="903"/>
      <c r="M1190" s="903"/>
      <c r="N1190" s="836"/>
      <c r="O1190" s="836"/>
      <c r="P1190" s="836"/>
      <c r="Q1190" s="836"/>
      <c r="R1190" s="836"/>
      <c r="S1190" s="836"/>
      <c r="T1190" s="836"/>
      <c r="U1190" s="836"/>
      <c r="V1190" s="836"/>
      <c r="W1190" s="836"/>
      <c r="X1190" s="836"/>
      <c r="Y1190" s="836"/>
      <c r="Z1190" s="836"/>
      <c r="AA1190" s="836"/>
      <c r="AB1190" s="836"/>
      <c r="AC1190" s="836"/>
      <c r="AD1190" s="836"/>
      <c r="AE1190" s="836"/>
    </row>
    <row r="1191" spans="1:31" ht="15.75">
      <c r="A1191" s="839"/>
      <c r="B1191" s="835"/>
      <c r="C1191" s="835"/>
      <c r="D1191" s="835"/>
      <c r="E1191" s="835"/>
      <c r="F1191" s="835"/>
      <c r="G1191" s="835"/>
      <c r="H1191" s="835"/>
      <c r="I1191" s="835"/>
      <c r="J1191" s="835"/>
      <c r="K1191" s="835"/>
      <c r="L1191" s="903"/>
      <c r="M1191" s="903"/>
      <c r="N1191" s="836"/>
      <c r="O1191" s="836"/>
      <c r="P1191" s="836"/>
      <c r="Q1191" s="836"/>
      <c r="R1191" s="836"/>
      <c r="S1191" s="836"/>
      <c r="T1191" s="836"/>
      <c r="U1191" s="836"/>
      <c r="V1191" s="836"/>
      <c r="W1191" s="836"/>
      <c r="X1191" s="836"/>
      <c r="Y1191" s="836"/>
      <c r="Z1191" s="836"/>
      <c r="AA1191" s="836"/>
      <c r="AB1191" s="836"/>
      <c r="AC1191" s="836"/>
      <c r="AD1191" s="836"/>
      <c r="AE1191" s="836"/>
    </row>
    <row r="1192" spans="1:31" ht="15.75">
      <c r="A1192" s="839"/>
      <c r="B1192" s="835"/>
      <c r="C1192" s="835"/>
      <c r="D1192" s="835"/>
      <c r="E1192" s="835"/>
      <c r="F1192" s="835"/>
      <c r="G1192" s="835"/>
      <c r="H1192" s="835"/>
      <c r="I1192" s="835"/>
      <c r="J1192" s="835"/>
      <c r="K1192" s="835"/>
      <c r="L1192" s="903"/>
      <c r="M1192" s="903"/>
      <c r="N1192" s="836"/>
      <c r="O1192" s="836"/>
      <c r="P1192" s="836"/>
      <c r="Q1192" s="836"/>
      <c r="R1192" s="836"/>
      <c r="S1192" s="836"/>
      <c r="T1192" s="836"/>
      <c r="U1192" s="836"/>
      <c r="V1192" s="836"/>
      <c r="W1192" s="836"/>
      <c r="X1192" s="836"/>
      <c r="Y1192" s="836"/>
      <c r="Z1192" s="836"/>
      <c r="AA1192" s="836"/>
      <c r="AB1192" s="836"/>
      <c r="AC1192" s="836"/>
      <c r="AD1192" s="836"/>
      <c r="AE1192" s="836"/>
    </row>
    <row r="1193" spans="1:31" ht="15.75">
      <c r="A1193" s="839"/>
      <c r="B1193" s="835"/>
      <c r="C1193" s="835"/>
      <c r="D1193" s="835"/>
      <c r="E1193" s="835"/>
      <c r="F1193" s="835"/>
      <c r="G1193" s="835"/>
      <c r="H1193" s="835"/>
      <c r="I1193" s="835"/>
      <c r="J1193" s="835"/>
      <c r="K1193" s="835"/>
      <c r="L1193" s="903"/>
      <c r="M1193" s="903"/>
      <c r="N1193" s="836"/>
      <c r="O1193" s="836"/>
      <c r="P1193" s="836"/>
      <c r="Q1193" s="836"/>
      <c r="R1193" s="836"/>
      <c r="S1193" s="836"/>
      <c r="T1193" s="836"/>
      <c r="U1193" s="836"/>
      <c r="V1193" s="836"/>
      <c r="W1193" s="836"/>
      <c r="X1193" s="836"/>
      <c r="Y1193" s="836"/>
      <c r="Z1193" s="836"/>
      <c r="AA1193" s="836"/>
      <c r="AB1193" s="836"/>
      <c r="AC1193" s="836"/>
      <c r="AD1193" s="836"/>
      <c r="AE1193" s="836"/>
    </row>
    <row r="1194" spans="1:31" ht="15.75">
      <c r="A1194" s="839"/>
      <c r="B1194" s="835"/>
      <c r="C1194" s="835"/>
      <c r="D1194" s="835"/>
      <c r="E1194" s="835"/>
      <c r="F1194" s="835"/>
      <c r="G1194" s="835"/>
      <c r="H1194" s="835"/>
      <c r="I1194" s="835"/>
      <c r="J1194" s="835"/>
      <c r="K1194" s="835"/>
      <c r="L1194" s="903"/>
      <c r="M1194" s="903"/>
      <c r="N1194" s="836"/>
      <c r="O1194" s="836"/>
      <c r="P1194" s="836"/>
      <c r="Q1194" s="836"/>
      <c r="R1194" s="836"/>
      <c r="S1194" s="836"/>
      <c r="T1194" s="836"/>
      <c r="U1194" s="836"/>
      <c r="V1194" s="836"/>
      <c r="W1194" s="836"/>
      <c r="X1194" s="836"/>
      <c r="Y1194" s="836"/>
      <c r="Z1194" s="836"/>
      <c r="AA1194" s="836"/>
      <c r="AB1194" s="836"/>
      <c r="AC1194" s="836"/>
      <c r="AD1194" s="836"/>
      <c r="AE1194" s="836"/>
    </row>
    <row r="1195" spans="1:31" ht="15.75">
      <c r="A1195" s="839"/>
      <c r="B1195" s="835"/>
      <c r="C1195" s="835"/>
      <c r="D1195" s="835"/>
      <c r="E1195" s="835"/>
      <c r="F1195" s="835"/>
      <c r="G1195" s="835"/>
      <c r="H1195" s="835"/>
      <c r="I1195" s="835"/>
      <c r="J1195" s="835"/>
      <c r="K1195" s="835"/>
      <c r="L1195" s="903"/>
      <c r="M1195" s="903"/>
      <c r="N1195" s="836"/>
      <c r="O1195" s="836"/>
      <c r="P1195" s="836"/>
      <c r="Q1195" s="836"/>
      <c r="R1195" s="836"/>
      <c r="S1195" s="836"/>
      <c r="T1195" s="836"/>
      <c r="U1195" s="836"/>
      <c r="V1195" s="836"/>
      <c r="W1195" s="836"/>
      <c r="X1195" s="836"/>
      <c r="Y1195" s="836"/>
      <c r="Z1195" s="836"/>
      <c r="AA1195" s="836"/>
      <c r="AB1195" s="836"/>
      <c r="AC1195" s="836"/>
      <c r="AD1195" s="836"/>
      <c r="AE1195" s="836"/>
    </row>
    <row r="1196" spans="1:31" ht="15.75">
      <c r="A1196" s="839"/>
      <c r="B1196" s="835"/>
      <c r="C1196" s="835"/>
      <c r="D1196" s="835"/>
      <c r="E1196" s="835"/>
      <c r="F1196" s="835"/>
      <c r="G1196" s="835"/>
      <c r="H1196" s="835"/>
      <c r="I1196" s="835"/>
      <c r="J1196" s="835"/>
      <c r="K1196" s="835"/>
      <c r="L1196" s="903"/>
      <c r="M1196" s="903"/>
      <c r="N1196" s="836"/>
      <c r="O1196" s="836"/>
      <c r="P1196" s="836"/>
      <c r="Q1196" s="836"/>
      <c r="R1196" s="836"/>
      <c r="S1196" s="836"/>
      <c r="T1196" s="836"/>
      <c r="U1196" s="836"/>
      <c r="V1196" s="836"/>
      <c r="W1196" s="836"/>
      <c r="X1196" s="836"/>
      <c r="Y1196" s="836"/>
      <c r="Z1196" s="836"/>
      <c r="AA1196" s="836"/>
      <c r="AB1196" s="836"/>
      <c r="AC1196" s="836"/>
      <c r="AD1196" s="836"/>
      <c r="AE1196" s="836"/>
    </row>
    <row r="1197" spans="1:31" ht="15.75">
      <c r="A1197" s="839"/>
      <c r="B1197" s="835"/>
      <c r="C1197" s="835"/>
      <c r="D1197" s="835"/>
      <c r="E1197" s="835"/>
      <c r="F1197" s="835"/>
      <c r="G1197" s="835"/>
      <c r="H1197" s="835"/>
      <c r="I1197" s="835"/>
      <c r="J1197" s="835"/>
      <c r="K1197" s="835"/>
      <c r="L1197" s="903"/>
      <c r="M1197" s="903"/>
      <c r="N1197" s="836"/>
      <c r="O1197" s="836"/>
      <c r="P1197" s="836"/>
      <c r="Q1197" s="836"/>
      <c r="R1197" s="836"/>
      <c r="S1197" s="836"/>
      <c r="T1197" s="836"/>
      <c r="U1197" s="836"/>
      <c r="V1197" s="836"/>
      <c r="W1197" s="836"/>
      <c r="X1197" s="836"/>
      <c r="Y1197" s="836"/>
      <c r="Z1197" s="836"/>
      <c r="AA1197" s="836"/>
      <c r="AB1197" s="836"/>
      <c r="AC1197" s="836"/>
      <c r="AD1197" s="836"/>
      <c r="AE1197" s="836"/>
    </row>
    <row r="1198" spans="1:31" ht="15.75">
      <c r="A1198" s="839"/>
      <c r="B1198" s="835"/>
      <c r="C1198" s="835"/>
      <c r="D1198" s="835"/>
      <c r="E1198" s="835"/>
      <c r="F1198" s="835"/>
      <c r="G1198" s="835"/>
      <c r="H1198" s="835"/>
      <c r="I1198" s="835"/>
      <c r="J1198" s="835"/>
      <c r="K1198" s="835"/>
      <c r="L1198" s="903"/>
      <c r="M1198" s="903"/>
      <c r="N1198" s="836"/>
      <c r="O1198" s="836"/>
      <c r="P1198" s="836"/>
      <c r="Q1198" s="836"/>
      <c r="R1198" s="836"/>
      <c r="S1198" s="836"/>
      <c r="T1198" s="836"/>
      <c r="U1198" s="836"/>
      <c r="V1198" s="836"/>
      <c r="W1198" s="836"/>
      <c r="X1198" s="836"/>
      <c r="Y1198" s="836"/>
      <c r="Z1198" s="836"/>
      <c r="AA1198" s="836"/>
      <c r="AB1198" s="836"/>
      <c r="AC1198" s="836"/>
      <c r="AD1198" s="836"/>
      <c r="AE1198" s="836"/>
    </row>
    <row r="1199" spans="1:31" ht="15.75">
      <c r="A1199" s="839"/>
      <c r="B1199" s="835"/>
      <c r="C1199" s="835"/>
      <c r="D1199" s="835"/>
      <c r="E1199" s="835"/>
      <c r="F1199" s="835"/>
      <c r="G1199" s="835"/>
      <c r="H1199" s="835"/>
      <c r="I1199" s="835"/>
      <c r="J1199" s="835"/>
      <c r="K1199" s="835"/>
      <c r="L1199" s="903"/>
      <c r="M1199" s="903"/>
      <c r="N1199" s="836"/>
      <c r="O1199" s="836"/>
      <c r="P1199" s="836"/>
      <c r="Q1199" s="836"/>
      <c r="R1199" s="836"/>
      <c r="S1199" s="836"/>
      <c r="T1199" s="836"/>
      <c r="U1199" s="836"/>
      <c r="V1199" s="836"/>
      <c r="W1199" s="836"/>
      <c r="X1199" s="836"/>
      <c r="Y1199" s="836"/>
      <c r="Z1199" s="836"/>
      <c r="AA1199" s="836"/>
      <c r="AB1199" s="836"/>
      <c r="AC1199" s="836"/>
      <c r="AD1199" s="836"/>
      <c r="AE1199" s="836"/>
    </row>
    <row r="1200" spans="1:31" ht="15.75">
      <c r="A1200" s="839"/>
      <c r="B1200" s="835"/>
      <c r="C1200" s="835"/>
      <c r="D1200" s="835"/>
      <c r="E1200" s="835"/>
      <c r="F1200" s="835"/>
      <c r="G1200" s="835"/>
      <c r="H1200" s="835"/>
      <c r="I1200" s="835"/>
      <c r="J1200" s="835"/>
      <c r="K1200" s="835"/>
      <c r="L1200" s="903"/>
      <c r="M1200" s="903"/>
      <c r="N1200" s="836"/>
      <c r="O1200" s="836"/>
      <c r="P1200" s="836"/>
      <c r="Q1200" s="836"/>
      <c r="R1200" s="836"/>
      <c r="S1200" s="836"/>
      <c r="T1200" s="836"/>
      <c r="U1200" s="836"/>
      <c r="V1200" s="836"/>
      <c r="W1200" s="836"/>
      <c r="X1200" s="836"/>
      <c r="Y1200" s="836"/>
      <c r="Z1200" s="836"/>
      <c r="AA1200" s="836"/>
      <c r="AB1200" s="836"/>
      <c r="AC1200" s="836"/>
      <c r="AD1200" s="836"/>
      <c r="AE1200" s="836"/>
    </row>
    <row r="1201" spans="1:31" ht="15.75">
      <c r="A1201" s="839"/>
      <c r="B1201" s="835"/>
      <c r="C1201" s="835"/>
      <c r="D1201" s="835"/>
      <c r="E1201" s="835"/>
      <c r="F1201" s="835"/>
      <c r="G1201" s="835"/>
      <c r="H1201" s="835"/>
      <c r="I1201" s="835"/>
      <c r="J1201" s="835"/>
      <c r="K1201" s="835"/>
      <c r="L1201" s="903"/>
      <c r="M1201" s="903"/>
      <c r="N1201" s="836"/>
      <c r="O1201" s="836"/>
      <c r="P1201" s="836"/>
      <c r="Q1201" s="836"/>
      <c r="R1201" s="836"/>
      <c r="S1201" s="836"/>
      <c r="T1201" s="836"/>
      <c r="U1201" s="836"/>
      <c r="V1201" s="836"/>
      <c r="W1201" s="836"/>
      <c r="X1201" s="836"/>
      <c r="Y1201" s="836"/>
      <c r="Z1201" s="836"/>
      <c r="AA1201" s="836"/>
      <c r="AB1201" s="836"/>
      <c r="AC1201" s="836"/>
      <c r="AD1201" s="836"/>
      <c r="AE1201" s="836"/>
    </row>
    <row r="1202" spans="1:31" ht="15.75">
      <c r="A1202" s="839"/>
      <c r="B1202" s="835"/>
      <c r="C1202" s="835"/>
      <c r="D1202" s="835"/>
      <c r="E1202" s="835"/>
      <c r="F1202" s="835"/>
      <c r="G1202" s="835"/>
      <c r="H1202" s="835"/>
      <c r="I1202" s="835"/>
      <c r="J1202" s="835"/>
      <c r="K1202" s="835"/>
      <c r="L1202" s="903"/>
      <c r="M1202" s="903"/>
      <c r="N1202" s="836"/>
      <c r="O1202" s="836"/>
      <c r="P1202" s="836"/>
      <c r="Q1202" s="836"/>
      <c r="R1202" s="836"/>
      <c r="S1202" s="836"/>
      <c r="T1202" s="836"/>
      <c r="U1202" s="836"/>
      <c r="V1202" s="836"/>
      <c r="W1202" s="836"/>
      <c r="X1202" s="836"/>
      <c r="Y1202" s="836"/>
      <c r="Z1202" s="836"/>
      <c r="AA1202" s="836"/>
      <c r="AB1202" s="836"/>
      <c r="AC1202" s="836"/>
      <c r="AD1202" s="836"/>
      <c r="AE1202" s="836"/>
    </row>
    <row r="1203" spans="1:31" ht="15.75">
      <c r="A1203" s="839"/>
      <c r="B1203" s="835"/>
      <c r="C1203" s="835"/>
      <c r="D1203" s="835"/>
      <c r="E1203" s="835"/>
      <c r="F1203" s="835"/>
      <c r="G1203" s="835"/>
      <c r="H1203" s="835"/>
      <c r="I1203" s="835"/>
      <c r="J1203" s="835"/>
      <c r="K1203" s="835"/>
      <c r="L1203" s="903"/>
      <c r="M1203" s="903"/>
      <c r="N1203" s="836"/>
      <c r="O1203" s="836"/>
      <c r="P1203" s="836"/>
      <c r="Q1203" s="836"/>
      <c r="R1203" s="836"/>
      <c r="S1203" s="836"/>
      <c r="T1203" s="836"/>
      <c r="U1203" s="836"/>
      <c r="V1203" s="836"/>
      <c r="W1203" s="836"/>
      <c r="X1203" s="836"/>
      <c r="Y1203" s="836"/>
      <c r="Z1203" s="836"/>
      <c r="AA1203" s="836"/>
      <c r="AB1203" s="836"/>
      <c r="AC1203" s="836"/>
      <c r="AD1203" s="836"/>
      <c r="AE1203" s="836"/>
    </row>
    <row r="1204" spans="1:31" ht="15.75">
      <c r="A1204" s="839"/>
      <c r="B1204" s="835"/>
      <c r="C1204" s="835"/>
      <c r="D1204" s="835"/>
      <c r="E1204" s="835"/>
      <c r="F1204" s="835"/>
      <c r="G1204" s="835"/>
      <c r="H1204" s="835"/>
      <c r="I1204" s="835"/>
      <c r="J1204" s="835"/>
      <c r="K1204" s="835"/>
      <c r="L1204" s="903"/>
      <c r="M1204" s="903"/>
      <c r="N1204" s="836"/>
      <c r="O1204" s="836"/>
      <c r="P1204" s="836"/>
      <c r="Q1204" s="836"/>
      <c r="R1204" s="836"/>
      <c r="S1204" s="836"/>
      <c r="T1204" s="836"/>
      <c r="U1204" s="836"/>
      <c r="V1204" s="836"/>
      <c r="W1204" s="836"/>
      <c r="X1204" s="836"/>
      <c r="Y1204" s="836"/>
      <c r="Z1204" s="836"/>
      <c r="AA1204" s="836"/>
      <c r="AB1204" s="836"/>
      <c r="AC1204" s="836"/>
      <c r="AD1204" s="836"/>
      <c r="AE1204" s="836"/>
    </row>
    <row r="1205" spans="1:31" ht="15.75">
      <c r="A1205" s="839"/>
      <c r="B1205" s="835"/>
      <c r="C1205" s="835"/>
      <c r="D1205" s="835"/>
      <c r="E1205" s="835"/>
      <c r="F1205" s="835"/>
      <c r="G1205" s="835"/>
      <c r="H1205" s="835"/>
      <c r="I1205" s="835"/>
      <c r="J1205" s="835"/>
      <c r="K1205" s="835"/>
      <c r="L1205" s="903"/>
      <c r="M1205" s="903"/>
      <c r="N1205" s="836"/>
      <c r="O1205" s="836"/>
      <c r="P1205" s="836"/>
      <c r="Q1205" s="836"/>
      <c r="R1205" s="836"/>
      <c r="S1205" s="836"/>
      <c r="T1205" s="836"/>
      <c r="U1205" s="836"/>
      <c r="V1205" s="836"/>
      <c r="W1205" s="836"/>
      <c r="X1205" s="836"/>
      <c r="Y1205" s="836"/>
      <c r="Z1205" s="836"/>
      <c r="AA1205" s="836"/>
      <c r="AB1205" s="836"/>
      <c r="AC1205" s="836"/>
      <c r="AD1205" s="836"/>
      <c r="AE1205" s="836"/>
    </row>
    <row r="1206" spans="1:31" ht="15.75">
      <c r="A1206" s="839"/>
      <c r="B1206" s="835"/>
      <c r="C1206" s="835"/>
      <c r="D1206" s="835"/>
      <c r="E1206" s="835"/>
      <c r="F1206" s="835"/>
      <c r="G1206" s="835"/>
      <c r="H1206" s="835"/>
      <c r="I1206" s="835"/>
      <c r="J1206" s="835"/>
      <c r="K1206" s="835"/>
      <c r="L1206" s="903"/>
      <c r="M1206" s="903"/>
      <c r="N1206" s="836"/>
      <c r="O1206" s="836"/>
      <c r="P1206" s="836"/>
      <c r="Q1206" s="836"/>
      <c r="R1206" s="836"/>
      <c r="S1206" s="836"/>
      <c r="T1206" s="836"/>
      <c r="U1206" s="836"/>
      <c r="V1206" s="836"/>
      <c r="W1206" s="836"/>
      <c r="X1206" s="836"/>
      <c r="Y1206" s="836"/>
      <c r="Z1206" s="836"/>
      <c r="AA1206" s="836"/>
      <c r="AB1206" s="836"/>
      <c r="AC1206" s="836"/>
      <c r="AD1206" s="836"/>
      <c r="AE1206" s="836"/>
    </row>
    <row r="1207" spans="1:31" ht="15.75">
      <c r="A1207" s="839"/>
      <c r="B1207" s="835"/>
      <c r="C1207" s="835"/>
      <c r="D1207" s="835"/>
      <c r="E1207" s="835"/>
      <c r="F1207" s="835"/>
      <c r="G1207" s="835"/>
      <c r="H1207" s="835"/>
      <c r="I1207" s="835"/>
      <c r="J1207" s="835"/>
      <c r="K1207" s="835"/>
      <c r="L1207" s="903"/>
      <c r="M1207" s="903"/>
      <c r="N1207" s="836"/>
      <c r="O1207" s="836"/>
      <c r="P1207" s="836"/>
      <c r="Q1207" s="836"/>
      <c r="R1207" s="836"/>
      <c r="S1207" s="836"/>
      <c r="T1207" s="836"/>
      <c r="U1207" s="836"/>
      <c r="V1207" s="836"/>
      <c r="W1207" s="836"/>
      <c r="X1207" s="836"/>
      <c r="Y1207" s="836"/>
      <c r="Z1207" s="836"/>
      <c r="AA1207" s="836"/>
      <c r="AB1207" s="836"/>
      <c r="AC1207" s="836"/>
      <c r="AD1207" s="836"/>
      <c r="AE1207" s="836"/>
    </row>
    <row r="1208" spans="1:31" ht="15.75">
      <c r="A1208" s="839"/>
      <c r="B1208" s="835"/>
      <c r="C1208" s="835"/>
      <c r="D1208" s="835"/>
      <c r="E1208" s="835"/>
      <c r="F1208" s="835"/>
      <c r="G1208" s="835"/>
      <c r="H1208" s="835"/>
      <c r="I1208" s="835"/>
      <c r="J1208" s="835"/>
      <c r="K1208" s="835"/>
      <c r="L1208" s="903"/>
      <c r="M1208" s="903"/>
      <c r="N1208" s="836"/>
      <c r="O1208" s="836"/>
      <c r="P1208" s="836"/>
      <c r="Q1208" s="836"/>
      <c r="R1208" s="836"/>
      <c r="S1208" s="836"/>
      <c r="T1208" s="836"/>
      <c r="U1208" s="836"/>
      <c r="V1208" s="836"/>
      <c r="W1208" s="836"/>
      <c r="X1208" s="836"/>
      <c r="Y1208" s="836"/>
      <c r="Z1208" s="836"/>
      <c r="AA1208" s="836"/>
      <c r="AB1208" s="836"/>
      <c r="AC1208" s="836"/>
      <c r="AD1208" s="836"/>
      <c r="AE1208" s="836"/>
    </row>
    <row r="1209" spans="1:31" ht="15.75">
      <c r="A1209" s="839"/>
      <c r="B1209" s="835"/>
      <c r="C1209" s="835"/>
      <c r="D1209" s="835"/>
      <c r="E1209" s="835"/>
      <c r="F1209" s="835"/>
      <c r="G1209" s="835"/>
      <c r="H1209" s="835"/>
      <c r="I1209" s="835"/>
      <c r="J1209" s="835"/>
      <c r="K1209" s="835"/>
      <c r="L1209" s="903"/>
      <c r="M1209" s="903"/>
      <c r="N1209" s="836"/>
      <c r="O1209" s="836"/>
      <c r="P1209" s="836"/>
      <c r="Q1209" s="836"/>
      <c r="R1209" s="836"/>
      <c r="S1209" s="836"/>
      <c r="T1209" s="836"/>
      <c r="U1209" s="836"/>
      <c r="V1209" s="836"/>
      <c r="W1209" s="836"/>
      <c r="X1209" s="836"/>
      <c r="Y1209" s="836"/>
      <c r="Z1209" s="836"/>
      <c r="AA1209" s="836"/>
      <c r="AB1209" s="836"/>
      <c r="AC1209" s="836"/>
      <c r="AD1209" s="836"/>
      <c r="AE1209" s="836"/>
    </row>
    <row r="1210" spans="1:31" ht="15.75">
      <c r="A1210" s="839"/>
      <c r="B1210" s="835"/>
      <c r="C1210" s="835"/>
      <c r="D1210" s="835"/>
      <c r="E1210" s="835"/>
      <c r="F1210" s="835"/>
      <c r="G1210" s="835"/>
      <c r="H1210" s="835"/>
      <c r="I1210" s="835"/>
      <c r="J1210" s="835"/>
      <c r="K1210" s="835"/>
      <c r="L1210" s="903"/>
      <c r="M1210" s="903"/>
      <c r="N1210" s="836"/>
      <c r="O1210" s="836"/>
      <c r="P1210" s="836"/>
      <c r="Q1210" s="836"/>
      <c r="R1210" s="836"/>
      <c r="S1210" s="836"/>
      <c r="T1210" s="836"/>
      <c r="U1210" s="836"/>
      <c r="V1210" s="836"/>
      <c r="W1210" s="836"/>
      <c r="X1210" s="836"/>
      <c r="Y1210" s="836"/>
      <c r="Z1210" s="836"/>
      <c r="AA1210" s="836"/>
      <c r="AB1210" s="836"/>
      <c r="AC1210" s="836"/>
      <c r="AD1210" s="836"/>
      <c r="AE1210" s="836"/>
    </row>
    <row r="1211" spans="1:31" ht="15.75">
      <c r="A1211" s="839"/>
      <c r="B1211" s="835"/>
      <c r="C1211" s="835"/>
      <c r="D1211" s="835"/>
      <c r="E1211" s="835"/>
      <c r="F1211" s="835"/>
      <c r="G1211" s="835"/>
      <c r="H1211" s="835"/>
      <c r="I1211" s="835"/>
      <c r="J1211" s="835"/>
      <c r="K1211" s="835"/>
      <c r="L1211" s="903"/>
      <c r="M1211" s="903"/>
      <c r="N1211" s="836"/>
      <c r="O1211" s="836"/>
      <c r="P1211" s="836"/>
      <c r="Q1211" s="836"/>
      <c r="R1211" s="836"/>
      <c r="S1211" s="836"/>
      <c r="T1211" s="836"/>
      <c r="U1211" s="836"/>
      <c r="V1211" s="836"/>
      <c r="W1211" s="836"/>
      <c r="X1211" s="836"/>
      <c r="Y1211" s="836"/>
      <c r="Z1211" s="836"/>
      <c r="AA1211" s="836"/>
      <c r="AB1211" s="836"/>
      <c r="AC1211" s="836"/>
      <c r="AD1211" s="836"/>
      <c r="AE1211" s="836"/>
    </row>
    <row r="1212" spans="1:31" ht="15.75">
      <c r="A1212" s="839"/>
      <c r="B1212" s="835"/>
      <c r="C1212" s="835"/>
      <c r="D1212" s="835"/>
      <c r="E1212" s="835"/>
      <c r="F1212" s="835"/>
      <c r="G1212" s="835"/>
      <c r="H1212" s="835"/>
      <c r="I1212" s="835"/>
      <c r="J1212" s="835"/>
      <c r="K1212" s="835"/>
      <c r="L1212" s="903"/>
      <c r="M1212" s="903"/>
      <c r="N1212" s="836"/>
      <c r="O1212" s="836"/>
      <c r="P1212" s="836"/>
      <c r="Q1212" s="836"/>
      <c r="R1212" s="836"/>
      <c r="S1212" s="836"/>
      <c r="T1212" s="836"/>
      <c r="U1212" s="836"/>
      <c r="V1212" s="836"/>
      <c r="W1212" s="836"/>
      <c r="X1212" s="836"/>
      <c r="Y1212" s="836"/>
      <c r="Z1212" s="836"/>
      <c r="AA1212" s="836"/>
      <c r="AB1212" s="836"/>
      <c r="AC1212" s="836"/>
      <c r="AD1212" s="836"/>
      <c r="AE1212" s="836"/>
    </row>
    <row r="1213" spans="1:31" ht="15.75">
      <c r="A1213" s="839"/>
      <c r="B1213" s="835"/>
      <c r="C1213" s="835"/>
      <c r="D1213" s="835"/>
      <c r="E1213" s="835"/>
      <c r="F1213" s="835"/>
      <c r="G1213" s="835"/>
      <c r="H1213" s="835"/>
      <c r="I1213" s="835"/>
      <c r="J1213" s="835"/>
      <c r="K1213" s="835"/>
      <c r="L1213" s="903"/>
      <c r="M1213" s="903"/>
      <c r="N1213" s="836"/>
      <c r="O1213" s="836"/>
      <c r="P1213" s="836"/>
      <c r="Q1213" s="836"/>
      <c r="R1213" s="836"/>
      <c r="S1213" s="836"/>
      <c r="T1213" s="836"/>
      <c r="U1213" s="836"/>
      <c r="V1213" s="836"/>
      <c r="W1213" s="836"/>
      <c r="X1213" s="836"/>
      <c r="Y1213" s="836"/>
      <c r="Z1213" s="836"/>
      <c r="AA1213" s="836"/>
      <c r="AB1213" s="836"/>
      <c r="AC1213" s="836"/>
      <c r="AD1213" s="836"/>
      <c r="AE1213" s="836"/>
    </row>
    <row r="1214" spans="1:31" ht="15.75">
      <c r="A1214" s="839"/>
      <c r="B1214" s="835"/>
      <c r="C1214" s="835"/>
      <c r="D1214" s="835"/>
      <c r="E1214" s="835"/>
      <c r="F1214" s="835"/>
      <c r="G1214" s="835"/>
      <c r="H1214" s="835"/>
      <c r="I1214" s="835"/>
      <c r="J1214" s="835"/>
      <c r="K1214" s="835"/>
      <c r="L1214" s="903"/>
      <c r="M1214" s="903"/>
      <c r="N1214" s="836"/>
      <c r="O1214" s="836"/>
      <c r="P1214" s="836"/>
      <c r="Q1214" s="836"/>
      <c r="R1214" s="836"/>
      <c r="S1214" s="836"/>
      <c r="T1214" s="836"/>
      <c r="U1214" s="836"/>
      <c r="V1214" s="836"/>
      <c r="W1214" s="836"/>
      <c r="X1214" s="836"/>
      <c r="Y1214" s="836"/>
      <c r="Z1214" s="836"/>
      <c r="AA1214" s="836"/>
      <c r="AB1214" s="836"/>
      <c r="AC1214" s="836"/>
      <c r="AD1214" s="836"/>
      <c r="AE1214" s="836"/>
    </row>
    <row r="1215" spans="1:31" ht="15.75">
      <c r="A1215" s="839"/>
      <c r="B1215" s="835"/>
      <c r="C1215" s="835"/>
      <c r="D1215" s="835"/>
      <c r="E1215" s="835"/>
      <c r="F1215" s="835"/>
      <c r="G1215" s="835"/>
      <c r="H1215" s="835"/>
      <c r="I1215" s="835"/>
      <c r="J1215" s="835"/>
      <c r="K1215" s="835"/>
      <c r="L1215" s="903"/>
      <c r="M1215" s="903"/>
      <c r="N1215" s="836"/>
      <c r="O1215" s="836"/>
      <c r="P1215" s="836"/>
      <c r="Q1215" s="836"/>
      <c r="R1215" s="836"/>
      <c r="S1215" s="836"/>
      <c r="T1215" s="836"/>
      <c r="U1215" s="836"/>
      <c r="V1215" s="836"/>
      <c r="W1215" s="836"/>
      <c r="X1215" s="836"/>
      <c r="Y1215" s="836"/>
      <c r="Z1215" s="836"/>
      <c r="AA1215" s="836"/>
      <c r="AB1215" s="836"/>
      <c r="AC1215" s="836"/>
      <c r="AD1215" s="836"/>
      <c r="AE1215" s="836"/>
    </row>
    <row r="1216" spans="1:31" ht="15.75">
      <c r="A1216" s="839"/>
      <c r="B1216" s="835"/>
      <c r="C1216" s="835"/>
      <c r="D1216" s="835"/>
      <c r="E1216" s="835"/>
      <c r="F1216" s="835"/>
      <c r="G1216" s="835"/>
      <c r="H1216" s="835"/>
      <c r="I1216" s="835"/>
      <c r="J1216" s="835"/>
      <c r="K1216" s="835"/>
      <c r="L1216" s="903"/>
      <c r="M1216" s="903"/>
      <c r="N1216" s="836"/>
      <c r="O1216" s="836"/>
      <c r="P1216" s="836"/>
      <c r="Q1216" s="836"/>
      <c r="R1216" s="836"/>
      <c r="S1216" s="836"/>
      <c r="T1216" s="836"/>
      <c r="U1216" s="836"/>
      <c r="V1216" s="836"/>
      <c r="W1216" s="836"/>
      <c r="X1216" s="836"/>
      <c r="Y1216" s="836"/>
      <c r="Z1216" s="836"/>
      <c r="AA1216" s="836"/>
      <c r="AB1216" s="836"/>
      <c r="AC1216" s="836"/>
      <c r="AD1216" s="836"/>
      <c r="AE1216" s="836"/>
    </row>
    <row r="1217" spans="1:31" ht="15.75">
      <c r="A1217" s="839"/>
      <c r="B1217" s="835"/>
      <c r="C1217" s="835"/>
      <c r="D1217" s="835"/>
      <c r="E1217" s="835"/>
      <c r="F1217" s="835"/>
      <c r="G1217" s="835"/>
      <c r="H1217" s="835"/>
      <c r="I1217" s="835"/>
      <c r="J1217" s="835"/>
      <c r="K1217" s="835"/>
      <c r="L1217" s="903"/>
      <c r="M1217" s="903"/>
      <c r="N1217" s="836"/>
      <c r="O1217" s="836"/>
      <c r="P1217" s="836"/>
      <c r="Q1217" s="836"/>
      <c r="R1217" s="836"/>
      <c r="S1217" s="836"/>
      <c r="T1217" s="836"/>
      <c r="U1217" s="836"/>
      <c r="V1217" s="836"/>
      <c r="W1217" s="836"/>
      <c r="X1217" s="836"/>
      <c r="Y1217" s="836"/>
      <c r="Z1217" s="836"/>
      <c r="AA1217" s="836"/>
      <c r="AB1217" s="836"/>
      <c r="AC1217" s="836"/>
      <c r="AD1217" s="836"/>
      <c r="AE1217" s="836"/>
    </row>
    <row r="1218" spans="1:31" ht="15.75">
      <c r="A1218" s="839"/>
      <c r="B1218" s="835"/>
      <c r="C1218" s="835"/>
      <c r="D1218" s="835"/>
      <c r="E1218" s="835"/>
      <c r="F1218" s="835"/>
      <c r="G1218" s="835"/>
      <c r="H1218" s="835"/>
      <c r="I1218" s="835"/>
      <c r="J1218" s="835"/>
      <c r="K1218" s="835"/>
      <c r="L1218" s="903"/>
      <c r="M1218" s="903"/>
      <c r="N1218" s="836"/>
      <c r="O1218" s="836"/>
      <c r="P1218" s="836"/>
      <c r="Q1218" s="836"/>
      <c r="R1218" s="836"/>
      <c r="S1218" s="836"/>
      <c r="T1218" s="836"/>
      <c r="U1218" s="836"/>
      <c r="V1218" s="836"/>
      <c r="W1218" s="836"/>
      <c r="X1218" s="836"/>
      <c r="Y1218" s="836"/>
      <c r="Z1218" s="836"/>
      <c r="AA1218" s="836"/>
      <c r="AB1218" s="836"/>
      <c r="AC1218" s="836"/>
      <c r="AD1218" s="836"/>
      <c r="AE1218" s="836"/>
    </row>
    <row r="1219" spans="1:31" ht="15.75">
      <c r="A1219" s="839"/>
      <c r="B1219" s="835"/>
      <c r="C1219" s="835"/>
      <c r="D1219" s="835"/>
      <c r="E1219" s="835"/>
      <c r="F1219" s="835"/>
      <c r="G1219" s="835"/>
      <c r="H1219" s="835"/>
      <c r="I1219" s="835"/>
      <c r="J1219" s="835"/>
      <c r="K1219" s="835"/>
      <c r="L1219" s="903"/>
      <c r="M1219" s="903"/>
      <c r="N1219" s="836"/>
      <c r="O1219" s="836"/>
      <c r="P1219" s="836"/>
      <c r="Q1219" s="836"/>
      <c r="R1219" s="836"/>
      <c r="S1219" s="836"/>
      <c r="T1219" s="836"/>
      <c r="U1219" s="836"/>
      <c r="V1219" s="836"/>
      <c r="W1219" s="836"/>
      <c r="X1219" s="836"/>
      <c r="Y1219" s="836"/>
      <c r="Z1219" s="836"/>
      <c r="AA1219" s="836"/>
      <c r="AB1219" s="836"/>
      <c r="AC1219" s="836"/>
      <c r="AD1219" s="836"/>
      <c r="AE1219" s="836"/>
    </row>
    <row r="1220" spans="1:31" ht="15.75">
      <c r="A1220" s="839"/>
      <c r="B1220" s="835"/>
      <c r="C1220" s="835"/>
      <c r="D1220" s="835"/>
      <c r="E1220" s="835"/>
      <c r="F1220" s="835"/>
      <c r="G1220" s="835"/>
      <c r="H1220" s="835"/>
      <c r="I1220" s="835"/>
      <c r="J1220" s="835"/>
      <c r="K1220" s="835"/>
      <c r="L1220" s="903"/>
      <c r="M1220" s="903"/>
      <c r="N1220" s="836"/>
      <c r="O1220" s="836"/>
      <c r="P1220" s="836"/>
      <c r="Q1220" s="836"/>
      <c r="R1220" s="836"/>
      <c r="S1220" s="836"/>
      <c r="T1220" s="836"/>
      <c r="U1220" s="836"/>
      <c r="V1220" s="836"/>
      <c r="W1220" s="836"/>
      <c r="X1220" s="836"/>
      <c r="Y1220" s="836"/>
      <c r="Z1220" s="836"/>
      <c r="AA1220" s="836"/>
      <c r="AB1220" s="836"/>
      <c r="AC1220" s="836"/>
      <c r="AD1220" s="836"/>
      <c r="AE1220" s="836"/>
    </row>
    <row r="1221" spans="1:31" ht="15.75">
      <c r="A1221" s="839"/>
      <c r="B1221" s="835"/>
      <c r="C1221" s="835"/>
      <c r="D1221" s="835"/>
      <c r="E1221" s="835"/>
      <c r="F1221" s="835"/>
      <c r="G1221" s="835"/>
      <c r="H1221" s="835"/>
      <c r="I1221" s="835"/>
      <c r="J1221" s="835"/>
      <c r="K1221" s="835"/>
      <c r="L1221" s="903"/>
      <c r="M1221" s="903"/>
      <c r="N1221" s="836"/>
      <c r="O1221" s="836"/>
      <c r="P1221" s="836"/>
      <c r="Q1221" s="836"/>
      <c r="R1221" s="836"/>
      <c r="S1221" s="836"/>
      <c r="T1221" s="836"/>
      <c r="U1221" s="836"/>
      <c r="V1221" s="836"/>
      <c r="W1221" s="836"/>
      <c r="X1221" s="836"/>
      <c r="Y1221" s="836"/>
      <c r="Z1221" s="836"/>
      <c r="AA1221" s="836"/>
      <c r="AB1221" s="836"/>
      <c r="AC1221" s="836"/>
      <c r="AD1221" s="836"/>
      <c r="AE1221" s="836"/>
    </row>
    <row r="1222" spans="1:31" ht="15.75">
      <c r="A1222" s="839"/>
      <c r="B1222" s="835"/>
      <c r="C1222" s="835"/>
      <c r="D1222" s="835"/>
      <c r="E1222" s="835"/>
      <c r="F1222" s="835"/>
      <c r="G1222" s="835"/>
      <c r="H1222" s="835"/>
      <c r="I1222" s="835"/>
      <c r="J1222" s="835"/>
      <c r="K1222" s="835"/>
      <c r="L1222" s="903"/>
      <c r="M1222" s="903"/>
      <c r="N1222" s="836"/>
      <c r="O1222" s="836"/>
      <c r="P1222" s="836"/>
      <c r="Q1222" s="836"/>
      <c r="R1222" s="836"/>
      <c r="S1222" s="836"/>
      <c r="T1222" s="836"/>
      <c r="U1222" s="836"/>
      <c r="V1222" s="836"/>
      <c r="W1222" s="836"/>
      <c r="X1222" s="836"/>
      <c r="Y1222" s="836"/>
      <c r="Z1222" s="836"/>
      <c r="AA1222" s="836"/>
      <c r="AB1222" s="836"/>
      <c r="AC1222" s="836"/>
      <c r="AD1222" s="836"/>
      <c r="AE1222" s="836"/>
    </row>
    <row r="1223" spans="1:31" ht="15.75">
      <c r="A1223" s="839"/>
      <c r="B1223" s="835"/>
      <c r="C1223" s="835"/>
      <c r="D1223" s="835"/>
      <c r="E1223" s="835"/>
      <c r="F1223" s="835"/>
      <c r="G1223" s="835"/>
      <c r="H1223" s="835"/>
      <c r="I1223" s="835"/>
      <c r="J1223" s="835"/>
      <c r="K1223" s="835"/>
      <c r="L1223" s="903"/>
      <c r="M1223" s="903"/>
      <c r="N1223" s="836"/>
      <c r="O1223" s="836"/>
      <c r="P1223" s="836"/>
      <c r="Q1223" s="836"/>
      <c r="R1223" s="836"/>
      <c r="S1223" s="836"/>
      <c r="T1223" s="836"/>
      <c r="U1223" s="836"/>
      <c r="V1223" s="836"/>
      <c r="W1223" s="836"/>
      <c r="X1223" s="836"/>
      <c r="Y1223" s="836"/>
      <c r="Z1223" s="836"/>
      <c r="AA1223" s="836"/>
      <c r="AB1223" s="836"/>
      <c r="AC1223" s="836"/>
      <c r="AD1223" s="836"/>
      <c r="AE1223" s="836"/>
    </row>
    <row r="1224" spans="1:31" ht="15.75">
      <c r="A1224" s="839"/>
      <c r="B1224" s="835"/>
      <c r="C1224" s="835"/>
      <c r="D1224" s="835"/>
      <c r="E1224" s="835"/>
      <c r="F1224" s="835"/>
      <c r="G1224" s="835"/>
      <c r="H1224" s="835"/>
      <c r="I1224" s="835"/>
      <c r="J1224" s="835"/>
      <c r="K1224" s="835"/>
      <c r="L1224" s="903"/>
      <c r="M1224" s="903"/>
      <c r="N1224" s="836"/>
      <c r="O1224" s="836"/>
      <c r="P1224" s="836"/>
      <c r="Q1224" s="836"/>
      <c r="R1224" s="836"/>
      <c r="S1224" s="836"/>
      <c r="T1224" s="836"/>
      <c r="U1224" s="836"/>
      <c r="V1224" s="836"/>
      <c r="W1224" s="836"/>
      <c r="X1224" s="836"/>
      <c r="Y1224" s="836"/>
      <c r="Z1224" s="836"/>
      <c r="AA1224" s="836"/>
      <c r="AB1224" s="836"/>
      <c r="AC1224" s="836"/>
      <c r="AD1224" s="836"/>
      <c r="AE1224" s="836"/>
    </row>
    <row r="1225" spans="1:31" ht="15.75">
      <c r="A1225" s="839"/>
      <c r="B1225" s="835"/>
      <c r="C1225" s="835"/>
      <c r="D1225" s="835"/>
      <c r="E1225" s="835"/>
      <c r="F1225" s="835"/>
      <c r="G1225" s="835"/>
      <c r="H1225" s="835"/>
      <c r="I1225" s="835"/>
      <c r="J1225" s="835"/>
      <c r="K1225" s="835"/>
      <c r="L1225" s="903"/>
      <c r="M1225" s="903"/>
      <c r="N1225" s="836"/>
      <c r="O1225" s="836"/>
      <c r="P1225" s="836"/>
      <c r="Q1225" s="836"/>
      <c r="R1225" s="836"/>
      <c r="S1225" s="836"/>
      <c r="T1225" s="836"/>
      <c r="U1225" s="836"/>
      <c r="V1225" s="836"/>
      <c r="W1225" s="836"/>
      <c r="X1225" s="836"/>
      <c r="Y1225" s="836"/>
      <c r="Z1225" s="836"/>
      <c r="AA1225" s="836"/>
      <c r="AB1225" s="836"/>
      <c r="AC1225" s="836"/>
      <c r="AD1225" s="836"/>
      <c r="AE1225" s="836"/>
    </row>
    <row r="1226" spans="1:31" ht="15.75">
      <c r="A1226" s="839"/>
      <c r="B1226" s="835"/>
      <c r="C1226" s="835"/>
      <c r="D1226" s="835"/>
      <c r="E1226" s="835"/>
      <c r="F1226" s="835"/>
      <c r="G1226" s="835"/>
      <c r="H1226" s="835"/>
      <c r="I1226" s="835"/>
      <c r="J1226" s="835"/>
      <c r="K1226" s="835"/>
      <c r="L1226" s="903"/>
      <c r="M1226" s="903"/>
      <c r="N1226" s="836"/>
      <c r="O1226" s="836"/>
      <c r="P1226" s="836"/>
      <c r="Q1226" s="836"/>
      <c r="R1226" s="836"/>
      <c r="S1226" s="836"/>
      <c r="T1226" s="836"/>
      <c r="U1226" s="836"/>
      <c r="V1226" s="836"/>
      <c r="W1226" s="836"/>
      <c r="X1226" s="836"/>
      <c r="Y1226" s="836"/>
      <c r="Z1226" s="836"/>
      <c r="AA1226" s="836"/>
      <c r="AB1226" s="836"/>
      <c r="AC1226" s="836"/>
      <c r="AD1226" s="836"/>
      <c r="AE1226" s="836"/>
    </row>
    <row r="1227" spans="1:31" ht="15.75">
      <c r="A1227" s="839"/>
      <c r="B1227" s="835"/>
      <c r="C1227" s="835"/>
      <c r="D1227" s="835"/>
      <c r="E1227" s="835"/>
      <c r="F1227" s="835"/>
      <c r="G1227" s="835"/>
      <c r="H1227" s="835"/>
      <c r="I1227" s="835"/>
      <c r="J1227" s="835"/>
      <c r="K1227" s="835"/>
      <c r="L1227" s="903"/>
      <c r="M1227" s="903"/>
      <c r="N1227" s="836"/>
      <c r="O1227" s="836"/>
      <c r="P1227" s="836"/>
      <c r="Q1227" s="836"/>
      <c r="R1227" s="836"/>
      <c r="S1227" s="836"/>
      <c r="T1227" s="836"/>
      <c r="U1227" s="836"/>
      <c r="V1227" s="836"/>
      <c r="W1227" s="836"/>
      <c r="X1227" s="836"/>
      <c r="Y1227" s="836"/>
      <c r="Z1227" s="836"/>
      <c r="AA1227" s="836"/>
      <c r="AB1227" s="836"/>
      <c r="AC1227" s="836"/>
      <c r="AD1227" s="836"/>
      <c r="AE1227" s="836"/>
    </row>
    <row r="1228" spans="1:31" ht="15.75">
      <c r="A1228" s="839"/>
      <c r="B1228" s="835"/>
      <c r="C1228" s="835"/>
      <c r="D1228" s="835"/>
      <c r="E1228" s="835"/>
      <c r="F1228" s="835"/>
      <c r="G1228" s="835"/>
      <c r="H1228" s="835"/>
      <c r="I1228" s="835"/>
      <c r="J1228" s="835"/>
      <c r="K1228" s="835"/>
      <c r="L1228" s="903"/>
      <c r="M1228" s="903"/>
      <c r="N1228" s="836"/>
      <c r="O1228" s="836"/>
      <c r="P1228" s="836"/>
      <c r="Q1228" s="836"/>
      <c r="R1228" s="836"/>
      <c r="S1228" s="836"/>
      <c r="T1228" s="836"/>
      <c r="U1228" s="836"/>
      <c r="V1228" s="836"/>
      <c r="W1228" s="836"/>
      <c r="X1228" s="836"/>
      <c r="Y1228" s="836"/>
      <c r="Z1228" s="836"/>
      <c r="AA1228" s="836"/>
      <c r="AB1228" s="836"/>
      <c r="AC1228" s="836"/>
      <c r="AD1228" s="836"/>
      <c r="AE1228" s="836"/>
    </row>
    <row r="1229" spans="1:31" ht="15.75">
      <c r="A1229" s="839"/>
      <c r="B1229" s="835"/>
      <c r="C1229" s="835"/>
      <c r="D1229" s="835"/>
      <c r="E1229" s="835"/>
      <c r="F1229" s="835"/>
      <c r="G1229" s="835"/>
      <c r="H1229" s="835"/>
      <c r="I1229" s="835"/>
      <c r="J1229" s="835"/>
      <c r="K1229" s="835"/>
      <c r="L1229" s="903"/>
      <c r="M1229" s="903"/>
      <c r="N1229" s="836"/>
      <c r="O1229" s="836"/>
      <c r="P1229" s="836"/>
      <c r="Q1229" s="836"/>
      <c r="R1229" s="836"/>
      <c r="S1229" s="836"/>
      <c r="T1229" s="836"/>
      <c r="U1229" s="836"/>
      <c r="V1229" s="836"/>
      <c r="W1229" s="836"/>
      <c r="X1229" s="836"/>
      <c r="Y1229" s="836"/>
      <c r="Z1229" s="836"/>
      <c r="AA1229" s="836"/>
      <c r="AB1229" s="836"/>
      <c r="AC1229" s="836"/>
      <c r="AD1229" s="836"/>
      <c r="AE1229" s="836"/>
    </row>
    <row r="1230" spans="1:31" ht="15.75">
      <c r="A1230" s="839"/>
      <c r="B1230" s="835"/>
      <c r="C1230" s="835"/>
      <c r="D1230" s="835"/>
      <c r="E1230" s="835"/>
      <c r="F1230" s="835"/>
      <c r="G1230" s="835"/>
      <c r="H1230" s="835"/>
      <c r="I1230" s="835"/>
      <c r="J1230" s="835"/>
      <c r="K1230" s="835"/>
      <c r="L1230" s="903"/>
      <c r="M1230" s="903"/>
      <c r="N1230" s="836"/>
      <c r="O1230" s="836"/>
      <c r="P1230" s="836"/>
      <c r="Q1230" s="836"/>
      <c r="R1230" s="836"/>
      <c r="S1230" s="836"/>
      <c r="T1230" s="836"/>
      <c r="U1230" s="836"/>
      <c r="V1230" s="836"/>
      <c r="W1230" s="836"/>
      <c r="X1230" s="836"/>
      <c r="Y1230" s="836"/>
      <c r="Z1230" s="836"/>
      <c r="AA1230" s="836"/>
      <c r="AB1230" s="836"/>
      <c r="AC1230" s="836"/>
      <c r="AD1230" s="836"/>
      <c r="AE1230" s="836"/>
    </row>
    <row r="1231" spans="1:31" ht="15.75">
      <c r="A1231" s="839"/>
      <c r="B1231" s="835"/>
      <c r="C1231" s="835"/>
      <c r="D1231" s="835"/>
      <c r="E1231" s="835"/>
      <c r="F1231" s="835"/>
      <c r="G1231" s="835"/>
      <c r="H1231" s="835"/>
      <c r="I1231" s="835"/>
      <c r="J1231" s="835"/>
      <c r="K1231" s="835"/>
      <c r="L1231" s="903"/>
      <c r="M1231" s="903"/>
      <c r="N1231" s="836"/>
      <c r="O1231" s="836"/>
      <c r="P1231" s="836"/>
      <c r="Q1231" s="836"/>
      <c r="R1231" s="836"/>
      <c r="S1231" s="836"/>
      <c r="T1231" s="836"/>
      <c r="U1231" s="836"/>
      <c r="V1231" s="836"/>
      <c r="W1231" s="836"/>
      <c r="X1231" s="836"/>
      <c r="Y1231" s="836"/>
      <c r="Z1231" s="836"/>
      <c r="AA1231" s="836"/>
      <c r="AB1231" s="836"/>
      <c r="AC1231" s="836"/>
      <c r="AD1231" s="836"/>
      <c r="AE1231" s="836"/>
    </row>
    <row r="1232" spans="1:31" ht="15.75">
      <c r="A1232" s="839"/>
      <c r="B1232" s="835"/>
      <c r="C1232" s="835"/>
      <c r="D1232" s="835"/>
      <c r="E1232" s="835"/>
      <c r="F1232" s="835"/>
      <c r="G1232" s="835"/>
      <c r="H1232" s="835"/>
      <c r="I1232" s="835"/>
      <c r="J1232" s="835"/>
      <c r="K1232" s="835"/>
      <c r="L1232" s="903"/>
      <c r="M1232" s="903"/>
      <c r="N1232" s="836"/>
      <c r="O1232" s="836"/>
      <c r="P1232" s="836"/>
      <c r="Q1232" s="836"/>
      <c r="R1232" s="836"/>
      <c r="S1232" s="836"/>
      <c r="T1232" s="836"/>
      <c r="U1232" s="836"/>
      <c r="V1232" s="836"/>
      <c r="W1232" s="836"/>
      <c r="X1232" s="836"/>
      <c r="Y1232" s="836"/>
      <c r="Z1232" s="836"/>
      <c r="AA1232" s="836"/>
      <c r="AB1232" s="836"/>
      <c r="AC1232" s="836"/>
      <c r="AD1232" s="836"/>
      <c r="AE1232" s="836"/>
    </row>
    <row r="1233" spans="1:31" ht="15.75">
      <c r="A1233" s="839"/>
      <c r="B1233" s="835"/>
      <c r="C1233" s="835"/>
      <c r="D1233" s="835"/>
      <c r="E1233" s="835"/>
      <c r="F1233" s="835"/>
      <c r="G1233" s="835"/>
      <c r="H1233" s="835"/>
      <c r="I1233" s="835"/>
      <c r="J1233" s="835"/>
      <c r="K1233" s="835"/>
      <c r="L1233" s="903"/>
      <c r="M1233" s="903"/>
      <c r="N1233" s="836"/>
      <c r="O1233" s="836"/>
      <c r="P1233" s="836"/>
      <c r="Q1233" s="836"/>
      <c r="R1233" s="836"/>
      <c r="S1233" s="836"/>
      <c r="T1233" s="836"/>
      <c r="U1233" s="836"/>
      <c r="V1233" s="836"/>
      <c r="W1233" s="836"/>
      <c r="X1233" s="836"/>
      <c r="Y1233" s="836"/>
      <c r="Z1233" s="836"/>
      <c r="AA1233" s="836"/>
      <c r="AB1233" s="836"/>
      <c r="AC1233" s="836"/>
      <c r="AD1233" s="836"/>
      <c r="AE1233" s="836"/>
    </row>
    <row r="1234" spans="1:31" ht="15.75">
      <c r="A1234" s="839"/>
      <c r="B1234" s="835"/>
      <c r="C1234" s="835"/>
      <c r="D1234" s="835"/>
      <c r="E1234" s="835"/>
      <c r="F1234" s="835"/>
      <c r="G1234" s="835"/>
      <c r="H1234" s="835"/>
      <c r="I1234" s="835"/>
      <c r="J1234" s="835"/>
      <c r="K1234" s="835"/>
      <c r="L1234" s="903"/>
      <c r="M1234" s="903"/>
      <c r="N1234" s="836"/>
      <c r="O1234" s="836"/>
      <c r="P1234" s="836"/>
      <c r="Q1234" s="836"/>
      <c r="R1234" s="836"/>
      <c r="S1234" s="836"/>
      <c r="T1234" s="836"/>
      <c r="U1234" s="836"/>
      <c r="V1234" s="836"/>
      <c r="W1234" s="836"/>
      <c r="X1234" s="836"/>
      <c r="Y1234" s="836"/>
      <c r="Z1234" s="836"/>
      <c r="AA1234" s="836"/>
      <c r="AB1234" s="836"/>
      <c r="AC1234" s="836"/>
      <c r="AD1234" s="836"/>
      <c r="AE1234" s="836"/>
    </row>
    <row r="1235" spans="1:31" ht="15.75">
      <c r="A1235" s="839"/>
      <c r="B1235" s="835"/>
      <c r="C1235" s="835"/>
      <c r="D1235" s="835"/>
      <c r="E1235" s="835"/>
      <c r="F1235" s="835"/>
      <c r="G1235" s="835"/>
      <c r="H1235" s="835"/>
      <c r="I1235" s="835"/>
      <c r="J1235" s="835"/>
      <c r="K1235" s="835"/>
      <c r="L1235" s="903"/>
      <c r="M1235" s="903"/>
      <c r="N1235" s="836"/>
      <c r="O1235" s="836"/>
      <c r="P1235" s="836"/>
      <c r="Q1235" s="836"/>
      <c r="R1235" s="836"/>
      <c r="S1235" s="836"/>
      <c r="T1235" s="836"/>
      <c r="U1235" s="836"/>
      <c r="V1235" s="836"/>
      <c r="W1235" s="836"/>
      <c r="X1235" s="836"/>
      <c r="Y1235" s="836"/>
      <c r="Z1235" s="836"/>
      <c r="AA1235" s="836"/>
      <c r="AB1235" s="836"/>
      <c r="AC1235" s="836"/>
      <c r="AD1235" s="836"/>
      <c r="AE1235" s="836"/>
    </row>
    <row r="1236" spans="1:31" ht="15.75">
      <c r="A1236" s="839"/>
      <c r="B1236" s="835"/>
      <c r="C1236" s="835"/>
      <c r="D1236" s="835"/>
      <c r="E1236" s="835"/>
      <c r="F1236" s="835"/>
      <c r="G1236" s="835"/>
      <c r="H1236" s="835"/>
      <c r="I1236" s="835"/>
      <c r="J1236" s="835"/>
      <c r="K1236" s="835"/>
      <c r="L1236" s="903"/>
      <c r="M1236" s="903"/>
      <c r="N1236" s="836"/>
      <c r="O1236" s="836"/>
      <c r="P1236" s="836"/>
      <c r="Q1236" s="836"/>
      <c r="R1236" s="836"/>
      <c r="S1236" s="836"/>
      <c r="T1236" s="836"/>
      <c r="U1236" s="836"/>
      <c r="V1236" s="836"/>
      <c r="W1236" s="836"/>
      <c r="X1236" s="836"/>
      <c r="Y1236" s="836"/>
      <c r="Z1236" s="836"/>
      <c r="AA1236" s="836"/>
      <c r="AB1236" s="836"/>
      <c r="AC1236" s="836"/>
      <c r="AD1236" s="836"/>
      <c r="AE1236" s="836"/>
    </row>
    <row r="1237" spans="1:31" ht="15.75">
      <c r="A1237" s="839"/>
      <c r="B1237" s="835"/>
      <c r="C1237" s="835"/>
      <c r="D1237" s="835"/>
      <c r="E1237" s="835"/>
      <c r="F1237" s="835"/>
      <c r="G1237" s="835"/>
      <c r="H1237" s="835"/>
      <c r="I1237" s="835"/>
      <c r="J1237" s="835"/>
      <c r="K1237" s="835"/>
      <c r="L1237" s="903"/>
      <c r="M1237" s="903"/>
      <c r="N1237" s="836"/>
      <c r="O1237" s="836"/>
      <c r="P1237" s="836"/>
      <c r="Q1237" s="836"/>
      <c r="R1237" s="836"/>
      <c r="S1237" s="836"/>
      <c r="T1237" s="836"/>
      <c r="U1237" s="836"/>
      <c r="V1237" s="836"/>
      <c r="W1237" s="836"/>
      <c r="X1237" s="836"/>
      <c r="Y1237" s="836"/>
      <c r="Z1237" s="836"/>
      <c r="AA1237" s="836"/>
      <c r="AB1237" s="836"/>
      <c r="AC1237" s="836"/>
      <c r="AD1237" s="836"/>
      <c r="AE1237" s="836"/>
    </row>
    <row r="1238" spans="1:31" ht="15.75">
      <c r="A1238" s="839"/>
      <c r="B1238" s="835"/>
      <c r="C1238" s="835"/>
      <c r="D1238" s="835"/>
      <c r="E1238" s="835"/>
      <c r="F1238" s="835"/>
      <c r="G1238" s="835"/>
      <c r="H1238" s="835"/>
      <c r="I1238" s="835"/>
      <c r="J1238" s="835"/>
      <c r="K1238" s="835"/>
      <c r="L1238" s="903"/>
      <c r="M1238" s="903"/>
      <c r="N1238" s="836"/>
      <c r="O1238" s="836"/>
      <c r="P1238" s="836"/>
      <c r="Q1238" s="836"/>
      <c r="R1238" s="836"/>
      <c r="S1238" s="836"/>
      <c r="T1238" s="836"/>
      <c r="U1238" s="836"/>
      <c r="V1238" s="836"/>
      <c r="W1238" s="836"/>
      <c r="X1238" s="836"/>
      <c r="Y1238" s="836"/>
      <c r="Z1238" s="836"/>
      <c r="AA1238" s="836"/>
      <c r="AB1238" s="836"/>
      <c r="AC1238" s="836"/>
      <c r="AD1238" s="836"/>
      <c r="AE1238" s="836"/>
    </row>
    <row r="1239" spans="1:31" ht="15.75">
      <c r="A1239" s="839"/>
      <c r="B1239" s="835"/>
      <c r="C1239" s="835"/>
      <c r="D1239" s="835"/>
      <c r="E1239" s="835"/>
      <c r="F1239" s="835"/>
      <c r="G1239" s="835"/>
      <c r="H1239" s="835"/>
      <c r="I1239" s="835"/>
      <c r="J1239" s="835"/>
      <c r="K1239" s="835"/>
      <c r="L1239" s="903"/>
      <c r="M1239" s="903"/>
      <c r="N1239" s="836"/>
      <c r="O1239" s="836"/>
      <c r="P1239" s="836"/>
      <c r="Q1239" s="836"/>
      <c r="R1239" s="836"/>
      <c r="S1239" s="836"/>
      <c r="T1239" s="836"/>
      <c r="U1239" s="836"/>
      <c r="V1239" s="836"/>
      <c r="W1239" s="836"/>
      <c r="X1239" s="836"/>
      <c r="Y1239" s="836"/>
      <c r="Z1239" s="836"/>
      <c r="AA1239" s="836"/>
      <c r="AB1239" s="836"/>
      <c r="AC1239" s="836"/>
      <c r="AD1239" s="836"/>
      <c r="AE1239" s="836"/>
    </row>
    <row r="1240" spans="1:31" ht="15.75">
      <c r="A1240" s="839"/>
      <c r="B1240" s="835"/>
      <c r="C1240" s="835"/>
      <c r="D1240" s="835"/>
      <c r="E1240" s="835"/>
      <c r="F1240" s="835"/>
      <c r="G1240" s="835"/>
      <c r="H1240" s="835"/>
      <c r="I1240" s="835"/>
      <c r="J1240" s="835"/>
      <c r="K1240" s="835"/>
      <c r="L1240" s="903"/>
      <c r="M1240" s="903"/>
      <c r="N1240" s="836"/>
      <c r="O1240" s="836"/>
      <c r="P1240" s="836"/>
      <c r="Q1240" s="836"/>
      <c r="R1240" s="836"/>
      <c r="S1240" s="836"/>
      <c r="T1240" s="836"/>
      <c r="U1240" s="836"/>
      <c r="V1240" s="836"/>
      <c r="W1240" s="836"/>
      <c r="X1240" s="836"/>
      <c r="Y1240" s="836"/>
      <c r="Z1240" s="836"/>
      <c r="AA1240" s="836"/>
      <c r="AB1240" s="836"/>
      <c r="AC1240" s="836"/>
      <c r="AD1240" s="836"/>
      <c r="AE1240" s="836"/>
    </row>
    <row r="1241" spans="1:31" ht="15.75">
      <c r="A1241" s="839"/>
      <c r="B1241" s="835"/>
      <c r="C1241" s="835"/>
      <c r="D1241" s="835"/>
      <c r="E1241" s="835"/>
      <c r="F1241" s="835"/>
      <c r="G1241" s="835"/>
      <c r="H1241" s="835"/>
      <c r="I1241" s="835"/>
      <c r="J1241" s="835"/>
      <c r="K1241" s="835"/>
      <c r="L1241" s="903"/>
      <c r="M1241" s="903"/>
      <c r="N1241" s="836"/>
      <c r="O1241" s="836"/>
      <c r="P1241" s="836"/>
      <c r="Q1241" s="836"/>
      <c r="R1241" s="836"/>
      <c r="S1241" s="836"/>
      <c r="T1241" s="836"/>
      <c r="U1241" s="836"/>
      <c r="V1241" s="836"/>
      <c r="W1241" s="836"/>
      <c r="X1241" s="836"/>
      <c r="Y1241" s="836"/>
      <c r="Z1241" s="836"/>
      <c r="AA1241" s="836"/>
      <c r="AB1241" s="836"/>
      <c r="AC1241" s="836"/>
      <c r="AD1241" s="836"/>
      <c r="AE1241" s="836"/>
    </row>
    <row r="1242" spans="1:31" ht="15.75">
      <c r="A1242" s="839"/>
      <c r="B1242" s="835"/>
      <c r="C1242" s="835"/>
      <c r="D1242" s="835"/>
      <c r="E1242" s="835"/>
      <c r="F1242" s="835"/>
      <c r="G1242" s="835"/>
      <c r="H1242" s="835"/>
      <c r="I1242" s="835"/>
      <c r="J1242" s="835"/>
      <c r="K1242" s="835"/>
      <c r="L1242" s="903"/>
      <c r="M1242" s="903"/>
      <c r="N1242" s="836"/>
      <c r="O1242" s="836"/>
      <c r="P1242" s="836"/>
      <c r="Q1242" s="836"/>
      <c r="R1242" s="836"/>
      <c r="S1242" s="836"/>
      <c r="T1242" s="836"/>
      <c r="U1242" s="836"/>
      <c r="V1242" s="836"/>
      <c r="W1242" s="836"/>
      <c r="X1242" s="836"/>
      <c r="Y1242" s="836"/>
      <c r="Z1242" s="836"/>
      <c r="AA1242" s="836"/>
      <c r="AB1242" s="836"/>
      <c r="AC1242" s="836"/>
      <c r="AD1242" s="836"/>
      <c r="AE1242" s="836"/>
    </row>
    <row r="1243" spans="1:31" ht="15.75">
      <c r="A1243" s="839"/>
      <c r="B1243" s="835"/>
      <c r="C1243" s="835"/>
      <c r="D1243" s="835"/>
      <c r="E1243" s="835"/>
      <c r="F1243" s="835"/>
      <c r="G1243" s="835"/>
      <c r="H1243" s="835"/>
      <c r="I1243" s="835"/>
      <c r="J1243" s="835"/>
      <c r="K1243" s="835"/>
      <c r="L1243" s="903"/>
      <c r="M1243" s="903"/>
      <c r="N1243" s="836"/>
      <c r="O1243" s="836"/>
      <c r="P1243" s="836"/>
      <c r="Q1243" s="836"/>
      <c r="R1243" s="836"/>
      <c r="S1243" s="836"/>
      <c r="T1243" s="836"/>
      <c r="U1243" s="836"/>
      <c r="V1243" s="836"/>
      <c r="W1243" s="836"/>
      <c r="X1243" s="836"/>
      <c r="Y1243" s="836"/>
      <c r="Z1243" s="836"/>
      <c r="AA1243" s="836"/>
      <c r="AB1243" s="836"/>
      <c r="AC1243" s="836"/>
      <c r="AD1243" s="836"/>
      <c r="AE1243" s="836"/>
    </row>
    <row r="1244" spans="1:31" ht="15.75">
      <c r="A1244" s="839"/>
      <c r="B1244" s="835"/>
      <c r="C1244" s="835"/>
      <c r="D1244" s="835"/>
      <c r="E1244" s="835"/>
      <c r="F1244" s="835"/>
      <c r="G1244" s="835"/>
      <c r="H1244" s="835"/>
      <c r="I1244" s="835"/>
      <c r="J1244" s="835"/>
      <c r="K1244" s="835"/>
      <c r="L1244" s="903"/>
      <c r="M1244" s="903"/>
      <c r="N1244" s="836"/>
      <c r="O1244" s="836"/>
      <c r="P1244" s="836"/>
      <c r="Q1244" s="836"/>
      <c r="R1244" s="836"/>
      <c r="S1244" s="836"/>
      <c r="T1244" s="836"/>
      <c r="U1244" s="836"/>
      <c r="V1244" s="836"/>
      <c r="W1244" s="836"/>
      <c r="X1244" s="836"/>
      <c r="Y1244" s="836"/>
      <c r="Z1244" s="836"/>
      <c r="AA1244" s="836"/>
      <c r="AB1244" s="836"/>
      <c r="AC1244" s="836"/>
      <c r="AD1244" s="836"/>
      <c r="AE1244" s="836"/>
    </row>
    <row r="1245" spans="1:31" ht="15.75">
      <c r="A1245" s="839"/>
      <c r="B1245" s="835"/>
      <c r="C1245" s="835"/>
      <c r="D1245" s="835"/>
      <c r="E1245" s="835"/>
      <c r="F1245" s="835"/>
      <c r="G1245" s="835"/>
      <c r="H1245" s="835"/>
      <c r="I1245" s="835"/>
      <c r="J1245" s="835"/>
      <c r="K1245" s="835"/>
      <c r="L1245" s="903"/>
      <c r="M1245" s="903"/>
      <c r="N1245" s="836"/>
      <c r="O1245" s="836"/>
      <c r="P1245" s="836"/>
      <c r="Q1245" s="836"/>
      <c r="R1245" s="836"/>
      <c r="S1245" s="836"/>
      <c r="T1245" s="836"/>
      <c r="U1245" s="836"/>
      <c r="V1245" s="836"/>
      <c r="W1245" s="836"/>
      <c r="X1245" s="836"/>
      <c r="Y1245" s="836"/>
      <c r="Z1245" s="836"/>
      <c r="AA1245" s="836"/>
      <c r="AB1245" s="836"/>
      <c r="AC1245" s="836"/>
      <c r="AD1245" s="836"/>
      <c r="AE1245" s="836"/>
    </row>
    <row r="1246" spans="1:31" ht="15.75">
      <c r="A1246" s="839"/>
      <c r="B1246" s="835"/>
      <c r="C1246" s="835"/>
      <c r="D1246" s="835"/>
      <c r="E1246" s="835"/>
      <c r="F1246" s="835"/>
      <c r="G1246" s="835"/>
      <c r="H1246" s="835"/>
      <c r="I1246" s="835"/>
      <c r="J1246" s="835"/>
      <c r="K1246" s="835"/>
      <c r="L1246" s="903"/>
      <c r="M1246" s="903"/>
      <c r="N1246" s="836"/>
      <c r="O1246" s="836"/>
      <c r="P1246" s="836"/>
      <c r="Q1246" s="836"/>
      <c r="R1246" s="836"/>
      <c r="S1246" s="836"/>
      <c r="T1246" s="836"/>
      <c r="U1246" s="836"/>
      <c r="V1246" s="836"/>
      <c r="W1246" s="836"/>
      <c r="X1246" s="836"/>
      <c r="Y1246" s="836"/>
      <c r="Z1246" s="836"/>
      <c r="AA1246" s="836"/>
      <c r="AB1246" s="836"/>
      <c r="AC1246" s="836"/>
      <c r="AD1246" s="836"/>
      <c r="AE1246" s="836"/>
    </row>
    <row r="1247" spans="1:31" ht="15.75">
      <c r="A1247" s="839"/>
      <c r="B1247" s="835"/>
      <c r="C1247" s="835"/>
      <c r="D1247" s="835"/>
      <c r="E1247" s="835"/>
      <c r="F1247" s="835"/>
      <c r="G1247" s="835"/>
      <c r="H1247" s="835"/>
      <c r="I1247" s="835"/>
      <c r="J1247" s="835"/>
      <c r="K1247" s="835"/>
      <c r="L1247" s="903"/>
      <c r="M1247" s="903"/>
      <c r="N1247" s="836"/>
      <c r="O1247" s="836"/>
      <c r="P1247" s="836"/>
      <c r="Q1247" s="836"/>
      <c r="R1247" s="836"/>
      <c r="S1247" s="836"/>
      <c r="T1247" s="836"/>
      <c r="U1247" s="836"/>
      <c r="V1247" s="836"/>
      <c r="W1247" s="836"/>
      <c r="X1247" s="836"/>
      <c r="Y1247" s="836"/>
      <c r="Z1247" s="836"/>
      <c r="AA1247" s="836"/>
      <c r="AB1247" s="836"/>
      <c r="AC1247" s="836"/>
      <c r="AD1247" s="836"/>
      <c r="AE1247" s="836"/>
    </row>
    <row r="1248" spans="1:31" ht="15.75">
      <c r="A1248" s="839"/>
      <c r="B1248" s="835"/>
      <c r="C1248" s="835"/>
      <c r="D1248" s="835"/>
      <c r="E1248" s="835"/>
      <c r="F1248" s="835"/>
      <c r="G1248" s="835"/>
      <c r="H1248" s="835"/>
      <c r="I1248" s="835"/>
      <c r="J1248" s="835"/>
      <c r="K1248" s="835"/>
      <c r="L1248" s="903"/>
      <c r="M1248" s="903"/>
      <c r="N1248" s="836"/>
      <c r="O1248" s="836"/>
      <c r="P1248" s="836"/>
      <c r="Q1248" s="836"/>
      <c r="R1248" s="836"/>
      <c r="S1248" s="836"/>
      <c r="T1248" s="836"/>
      <c r="U1248" s="836"/>
      <c r="V1248" s="836"/>
      <c r="W1248" s="836"/>
      <c r="X1248" s="836"/>
      <c r="Y1248" s="836"/>
      <c r="Z1248" s="836"/>
      <c r="AA1248" s="836"/>
      <c r="AB1248" s="836"/>
      <c r="AC1248" s="836"/>
      <c r="AD1248" s="836"/>
      <c r="AE1248" s="836"/>
    </row>
    <row r="1249" spans="1:31" ht="15.75">
      <c r="A1249" s="839"/>
      <c r="B1249" s="835"/>
      <c r="C1249" s="835"/>
      <c r="D1249" s="835"/>
      <c r="E1249" s="835"/>
      <c r="F1249" s="835"/>
      <c r="G1249" s="835"/>
      <c r="H1249" s="835"/>
      <c r="I1249" s="835"/>
      <c r="J1249" s="835"/>
      <c r="K1249" s="835"/>
      <c r="L1249" s="903"/>
      <c r="M1249" s="903"/>
      <c r="N1249" s="836"/>
      <c r="O1249" s="836"/>
      <c r="P1249" s="836"/>
      <c r="Q1249" s="836"/>
      <c r="R1249" s="836"/>
      <c r="S1249" s="836"/>
      <c r="T1249" s="836"/>
      <c r="U1249" s="836"/>
      <c r="V1249" s="836"/>
      <c r="W1249" s="836"/>
      <c r="X1249" s="836"/>
      <c r="Y1249" s="836"/>
      <c r="Z1249" s="836"/>
      <c r="AA1249" s="836"/>
      <c r="AB1249" s="836"/>
      <c r="AC1249" s="836"/>
      <c r="AD1249" s="836"/>
      <c r="AE1249" s="836"/>
    </row>
    <row r="1250" spans="1:31" ht="15.75">
      <c r="A1250" s="839"/>
      <c r="B1250" s="835"/>
      <c r="C1250" s="835"/>
      <c r="D1250" s="835"/>
      <c r="E1250" s="835"/>
      <c r="F1250" s="835"/>
      <c r="G1250" s="835"/>
      <c r="H1250" s="835"/>
      <c r="I1250" s="835"/>
      <c r="J1250" s="835"/>
      <c r="K1250" s="835"/>
      <c r="L1250" s="903"/>
      <c r="M1250" s="903"/>
      <c r="N1250" s="836"/>
      <c r="O1250" s="836"/>
      <c r="P1250" s="836"/>
      <c r="Q1250" s="836"/>
      <c r="R1250" s="836"/>
      <c r="S1250" s="836"/>
      <c r="T1250" s="836"/>
      <c r="U1250" s="836"/>
      <c r="V1250" s="836"/>
      <c r="W1250" s="836"/>
      <c r="X1250" s="836"/>
      <c r="Y1250" s="836"/>
      <c r="Z1250" s="836"/>
      <c r="AA1250" s="836"/>
      <c r="AB1250" s="836"/>
      <c r="AC1250" s="836"/>
      <c r="AD1250" s="836"/>
      <c r="AE1250" s="836"/>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sheetPr codeName="Sheet4">
    <tabColor indexed="16"/>
  </sheetPr>
  <dimension ref="A1:AK461"/>
  <sheetViews>
    <sheetView showGridLines="0" showZeros="0" view="pageBreakPreview" zoomScale="80" zoomScaleNormal="75" zoomScaleSheetLayoutView="80" workbookViewId="0">
      <pane xSplit="1" topLeftCell="B1" activePane="topRight" state="frozen"/>
      <selection activeCell="U163" sqref="U163"/>
      <selection pane="topRight" activeCell="D374" sqref="D374:D383"/>
    </sheetView>
  </sheetViews>
  <sheetFormatPr defaultColWidth="9" defaultRowHeight="15"/>
  <cols>
    <col min="1" max="1" width="11.44140625" style="62" customWidth="1"/>
    <col min="2" max="2" width="7.77734375" style="62" customWidth="1"/>
    <col min="3" max="3" width="5.88671875" style="62" customWidth="1"/>
    <col min="4" max="4" width="7.44140625" style="62" customWidth="1"/>
    <col min="5" max="5" width="3.44140625" style="62" customWidth="1"/>
    <col min="6" max="6" width="5.88671875" style="62" customWidth="1"/>
    <col min="7" max="7" width="4" style="62" customWidth="1"/>
    <col min="8" max="8" width="5.88671875" style="62" customWidth="1"/>
    <col min="9" max="9" width="4.33203125" style="62" customWidth="1"/>
    <col min="10" max="10" width="7" style="62" customWidth="1"/>
    <col min="11" max="11" width="2" style="62" customWidth="1"/>
    <col min="12" max="12" width="6.33203125" style="62" customWidth="1"/>
    <col min="13" max="13" width="2.77734375" style="62" customWidth="1"/>
    <col min="14" max="14" width="3.88671875" style="17" customWidth="1"/>
    <col min="15" max="15" width="7" style="277" customWidth="1"/>
    <col min="16" max="18" width="7.109375" style="277" customWidth="1"/>
    <col min="19" max="19" width="9.77734375" style="277" customWidth="1"/>
    <col min="20" max="20" width="8.33203125" style="277" customWidth="1"/>
    <col min="21" max="21" width="11.44140625" style="17" bestFit="1" customWidth="1"/>
    <col min="22" max="22" width="9" style="17"/>
    <col min="23" max="23" width="11.44140625" style="247" bestFit="1" customWidth="1"/>
    <col min="24" max="25" width="9" style="17"/>
    <col min="26" max="27" width="9" style="248"/>
    <col min="28" max="28" width="3.44140625" style="17" customWidth="1"/>
    <col min="29" max="16384" width="9" style="17"/>
  </cols>
  <sheetData>
    <row r="1" spans="1:31" ht="15.75">
      <c r="A1" s="1" t="s">
        <v>909</v>
      </c>
      <c r="B1" s="1"/>
      <c r="C1" s="1"/>
      <c r="D1" s="1"/>
      <c r="E1" s="1"/>
      <c r="F1" s="1"/>
      <c r="G1" s="1"/>
      <c r="H1" s="1"/>
      <c r="I1" s="1"/>
      <c r="J1" s="1"/>
      <c r="K1" s="1"/>
      <c r="L1" s="1"/>
      <c r="M1" s="69"/>
    </row>
    <row r="2" spans="1:31" s="12" customFormat="1" ht="12.75">
      <c r="A2" s="23"/>
      <c r="B2" s="23"/>
      <c r="C2" s="23"/>
      <c r="D2" s="23"/>
      <c r="E2" s="23"/>
      <c r="F2" s="23"/>
      <c r="G2" s="23"/>
      <c r="H2" s="23"/>
      <c r="I2" s="23"/>
      <c r="J2" s="23"/>
      <c r="K2" s="23"/>
      <c r="L2" s="23"/>
      <c r="M2" s="249"/>
      <c r="O2" s="277"/>
      <c r="P2" s="277"/>
      <c r="Q2" s="277"/>
      <c r="R2" s="277"/>
      <c r="S2" s="277"/>
      <c r="T2" s="277"/>
      <c r="U2" s="30"/>
      <c r="V2" s="30"/>
      <c r="W2" s="250"/>
      <c r="X2" s="30"/>
      <c r="Y2" s="1046"/>
      <c r="Z2" s="1046"/>
      <c r="AA2" s="1046"/>
      <c r="AB2" s="30"/>
      <c r="AC2" s="30"/>
      <c r="AD2" s="30"/>
    </row>
    <row r="3" spans="1:31" ht="15.75">
      <c r="A3" s="1" t="s">
        <v>507</v>
      </c>
      <c r="B3" s="1"/>
      <c r="C3" s="1"/>
      <c r="D3" s="1"/>
      <c r="E3" s="1"/>
      <c r="F3" s="1"/>
      <c r="G3" s="1"/>
      <c r="H3" s="1"/>
      <c r="I3" s="1"/>
      <c r="J3" s="1"/>
      <c r="K3" s="1"/>
      <c r="L3" s="1"/>
      <c r="M3" s="69"/>
      <c r="U3" s="19"/>
      <c r="V3" s="19"/>
      <c r="W3" s="251"/>
      <c r="X3" s="19"/>
      <c r="Y3" s="1046"/>
      <c r="Z3" s="1046"/>
      <c r="AA3" s="1046"/>
      <c r="AB3" s="19"/>
      <c r="AC3" s="19"/>
      <c r="AD3" s="19"/>
    </row>
    <row r="4" spans="1:31" ht="18.75">
      <c r="A4" s="1" t="s">
        <v>918</v>
      </c>
      <c r="B4" s="1"/>
      <c r="C4" s="1"/>
      <c r="D4" s="1"/>
      <c r="E4" s="1"/>
      <c r="F4" s="1"/>
      <c r="G4" s="1"/>
      <c r="H4" s="1"/>
      <c r="I4" s="1"/>
      <c r="J4" s="1"/>
      <c r="K4" s="1"/>
      <c r="L4" s="1"/>
      <c r="M4" s="69"/>
      <c r="U4" s="19"/>
      <c r="V4" s="19"/>
      <c r="W4" s="251"/>
      <c r="X4" s="19"/>
      <c r="Y4" s="19"/>
      <c r="Z4" s="252"/>
      <c r="AA4" s="252"/>
      <c r="AB4" s="19"/>
      <c r="AC4" s="19"/>
      <c r="AD4" s="19"/>
    </row>
    <row r="5" spans="1:31" ht="15.75">
      <c r="A5" s="1" t="s">
        <v>806</v>
      </c>
      <c r="B5" s="1"/>
      <c r="C5" s="1"/>
      <c r="D5" s="1"/>
      <c r="E5" s="1"/>
      <c r="F5" s="1"/>
      <c r="G5" s="1"/>
      <c r="H5" s="1"/>
      <c r="I5" s="1"/>
      <c r="J5" s="1"/>
      <c r="K5" s="1"/>
      <c r="L5" s="1"/>
      <c r="M5" s="69"/>
      <c r="O5" s="288" t="s">
        <v>869</v>
      </c>
      <c r="P5" s="288"/>
      <c r="Q5" s="288"/>
      <c r="R5" s="288"/>
      <c r="S5" s="288" t="s">
        <v>544</v>
      </c>
      <c r="T5" s="278"/>
      <c r="U5" s="19"/>
      <c r="V5" s="19"/>
      <c r="W5" s="251"/>
      <c r="X5" s="349"/>
      <c r="Y5" s="349"/>
      <c r="Z5" s="19"/>
      <c r="AA5" s="19"/>
      <c r="AB5" s="253"/>
      <c r="AC5" s="19"/>
      <c r="AD5" s="19"/>
    </row>
    <row r="6" spans="1:31" ht="9.75" customHeight="1">
      <c r="A6" s="1"/>
      <c r="B6" s="1"/>
      <c r="C6" s="1"/>
      <c r="D6" s="1"/>
      <c r="E6" s="1"/>
      <c r="F6" s="1"/>
      <c r="G6" s="1"/>
      <c r="H6" s="1"/>
      <c r="I6" s="1"/>
      <c r="J6" s="1"/>
      <c r="K6" s="1"/>
      <c r="L6" s="1"/>
      <c r="O6" s="289"/>
      <c r="P6" s="289"/>
      <c r="Q6" s="289"/>
      <c r="R6" s="289"/>
      <c r="S6" s="289"/>
      <c r="T6" s="279"/>
      <c r="U6" s="19"/>
      <c r="V6" s="19"/>
      <c r="W6" s="251"/>
      <c r="X6" s="350"/>
      <c r="Y6" s="350"/>
      <c r="Z6" s="19"/>
      <c r="AA6" s="19"/>
      <c r="AB6" s="254"/>
      <c r="AC6" s="19"/>
      <c r="AD6" s="19"/>
    </row>
    <row r="7" spans="1:31" ht="69" customHeight="1">
      <c r="A7" s="24"/>
      <c r="B7" s="67" t="s">
        <v>1195</v>
      </c>
      <c r="C7" s="82"/>
      <c r="D7" s="67" t="s">
        <v>502</v>
      </c>
      <c r="E7" s="83"/>
      <c r="F7" s="67" t="s">
        <v>477</v>
      </c>
      <c r="G7" s="67"/>
      <c r="H7" s="67" t="s">
        <v>471</v>
      </c>
      <c r="I7" s="67"/>
      <c r="J7" s="67" t="s">
        <v>497</v>
      </c>
      <c r="K7" s="67"/>
      <c r="L7" s="67" t="s">
        <v>498</v>
      </c>
      <c r="M7" s="67"/>
      <c r="N7" s="2"/>
      <c r="O7" s="286" t="s">
        <v>465</v>
      </c>
      <c r="P7" s="286" t="s">
        <v>466</v>
      </c>
      <c r="Q7" s="286" t="s">
        <v>303</v>
      </c>
      <c r="R7" s="422" t="s">
        <v>304</v>
      </c>
      <c r="S7" s="422" t="s">
        <v>467</v>
      </c>
      <c r="T7" s="679" t="s">
        <v>870</v>
      </c>
      <c r="U7" s="19"/>
      <c r="V7" s="19"/>
      <c r="W7" s="255"/>
      <c r="X7" s="1023" t="s">
        <v>301</v>
      </c>
      <c r="Y7" s="351"/>
      <c r="Z7" s="19"/>
      <c r="AA7" s="19"/>
      <c r="AB7" s="256"/>
      <c r="AC7" s="421" t="s">
        <v>302</v>
      </c>
      <c r="AD7" s="19"/>
    </row>
    <row r="8" spans="1:31" s="12" customFormat="1" ht="18" customHeight="1">
      <c r="A8" s="20" t="s">
        <v>480</v>
      </c>
      <c r="B8" s="58">
        <f>'Pivot Table 4-Year Insts.'!$R$694</f>
        <v>71.843765339346533</v>
      </c>
      <c r="C8" s="127"/>
      <c r="D8" s="84">
        <f>+F8+H8</f>
        <v>85.163140119103033</v>
      </c>
      <c r="E8" s="60"/>
      <c r="F8" s="72">
        <f>'Pivot Table 4-Year Insts.'!$R$697</f>
        <v>77.796773000131282</v>
      </c>
      <c r="G8" s="125"/>
      <c r="H8" s="11">
        <f>'Pivot Table 4-Year Insts.'!$R$700</f>
        <v>7.3663671189717519</v>
      </c>
      <c r="I8" s="125"/>
      <c r="J8" s="11">
        <f>'Pivot Table 4-Year Insts.'!$R$703</f>
        <v>14.836859880896972</v>
      </c>
      <c r="K8" s="11"/>
      <c r="L8" s="84">
        <f>SUM(F8:J8)</f>
        <v>100</v>
      </c>
      <c r="M8" s="72"/>
      <c r="N8" s="257"/>
      <c r="O8" s="291">
        <f>+'Pivot Table 4-Year Insts.'!$R$696</f>
        <v>77.337291230543457</v>
      </c>
      <c r="P8" s="291">
        <f>+'Pivot Table 4-Year Insts.'!$R$699</f>
        <v>7.3678869507885922</v>
      </c>
      <c r="Q8" s="291">
        <f>+'Pivot Table 4-Year Insts.'!$R$702</f>
        <v>15.294821818667948</v>
      </c>
      <c r="R8" s="423">
        <f>SUM(O8:Q8)</f>
        <v>100</v>
      </c>
      <c r="S8" s="424">
        <f>SUM(O8:P8)</f>
        <v>84.705178181332045</v>
      </c>
      <c r="T8" s="680">
        <f>+D8-S8</f>
        <v>0.45796193777098892</v>
      </c>
      <c r="U8" s="258"/>
      <c r="V8" s="30"/>
      <c r="W8" s="258" t="s">
        <v>480</v>
      </c>
      <c r="X8" s="292">
        <f>X28+42</f>
        <v>694</v>
      </c>
      <c r="Y8" s="294">
        <f>X8+3</f>
        <v>697</v>
      </c>
      <c r="Z8" s="294">
        <f>Y8+3</f>
        <v>700</v>
      </c>
      <c r="AA8" s="294">
        <f>Z8+3</f>
        <v>703</v>
      </c>
      <c r="AB8" s="259"/>
      <c r="AC8" s="419">
        <f>X8+2</f>
        <v>696</v>
      </c>
      <c r="AD8" s="419">
        <f>AC8+3</f>
        <v>699</v>
      </c>
      <c r="AE8" s="419">
        <f>AD8+3</f>
        <v>702</v>
      </c>
    </row>
    <row r="9" spans="1:31" s="12" customFormat="1" ht="12.75">
      <c r="A9" s="20"/>
      <c r="B9" s="11"/>
      <c r="C9" s="127"/>
      <c r="D9" s="11"/>
      <c r="E9" s="60"/>
      <c r="F9" s="11"/>
      <c r="G9" s="125"/>
      <c r="H9" s="11"/>
      <c r="I9" s="125"/>
      <c r="J9" s="11"/>
      <c r="K9" s="11"/>
      <c r="L9" s="84"/>
      <c r="M9" s="72"/>
      <c r="N9" s="257"/>
      <c r="O9" s="290"/>
      <c r="P9" s="290"/>
      <c r="Q9" s="290"/>
      <c r="R9" s="423"/>
      <c r="S9" s="424"/>
      <c r="T9" s="680"/>
      <c r="U9" s="258"/>
      <c r="V9" s="30"/>
      <c r="W9" s="258"/>
      <c r="X9" s="30"/>
      <c r="Y9" s="294"/>
      <c r="Z9" s="294"/>
      <c r="AA9" s="294"/>
      <c r="AB9" s="259"/>
      <c r="AC9" s="419">
        <f t="shared" ref="AC9" si="0">X9+2</f>
        <v>2</v>
      </c>
      <c r="AD9" s="419"/>
      <c r="AE9" s="419"/>
    </row>
    <row r="10" spans="1:31" s="29" customFormat="1" ht="12.75">
      <c r="A10" s="20" t="s">
        <v>481</v>
      </c>
      <c r="B10" s="58">
        <f>'Pivot Table 4-Year Insts.'!$R$22</f>
        <v>66.83616560593137</v>
      </c>
      <c r="C10" s="127"/>
      <c r="D10" s="84">
        <f>+F10+H10</f>
        <v>85.932361458793508</v>
      </c>
      <c r="E10" s="60"/>
      <c r="F10" s="72">
        <f>'Pivot Table 4-Year Insts.'!$R$25</f>
        <v>78.942718303637179</v>
      </c>
      <c r="G10" s="125"/>
      <c r="H10" s="11">
        <f>'Pivot Table 4-Year Insts.'!$R$28</f>
        <v>6.9896431551563349</v>
      </c>
      <c r="I10" s="125"/>
      <c r="J10" s="11">
        <f>'Pivot Table 4-Year Insts.'!$R$31</f>
        <v>14.067638541206499</v>
      </c>
      <c r="K10" s="11"/>
      <c r="L10" s="84">
        <f>SUM(F10:J10)</f>
        <v>100</v>
      </c>
      <c r="M10" s="72"/>
      <c r="N10" s="260"/>
      <c r="O10" s="291">
        <f>+'Pivot Table 4-Year Insts.'!$R$24</f>
        <v>76.845357790965721</v>
      </c>
      <c r="P10" s="291">
        <f>+'Pivot Table 4-Year Insts.'!$R$27</f>
        <v>6.9203982539604691</v>
      </c>
      <c r="Q10" s="291">
        <f>+'Pivot Table 4-Year Insts.'!$R$30</f>
        <v>16.234243955073815</v>
      </c>
      <c r="R10" s="423">
        <f>SUM(O10:Q10)</f>
        <v>100</v>
      </c>
      <c r="S10" s="678">
        <f>SUM(O10:P10)</f>
        <v>83.765756044926192</v>
      </c>
      <c r="T10" s="681">
        <f>+D10-S10</f>
        <v>2.1666054138673161</v>
      </c>
      <c r="U10" s="261"/>
      <c r="V10" s="31"/>
      <c r="W10" s="261" t="s">
        <v>481</v>
      </c>
      <c r="X10" s="324">
        <v>22</v>
      </c>
      <c r="Y10" s="294">
        <f t="shared" ref="Y10:AA13" si="1">X10+3</f>
        <v>25</v>
      </c>
      <c r="Z10" s="294">
        <f t="shared" si="1"/>
        <v>28</v>
      </c>
      <c r="AA10" s="294">
        <f t="shared" si="1"/>
        <v>31</v>
      </c>
      <c r="AB10" s="262"/>
      <c r="AC10" s="419">
        <f>X10+2</f>
        <v>24</v>
      </c>
      <c r="AD10" s="419">
        <f t="shared" ref="AD10:AE13" si="2">AC10+3</f>
        <v>27</v>
      </c>
      <c r="AE10" s="419">
        <f t="shared" si="2"/>
        <v>30</v>
      </c>
    </row>
    <row r="11" spans="1:31" s="29" customFormat="1" ht="12.75">
      <c r="A11" s="2" t="s">
        <v>482</v>
      </c>
      <c r="B11" s="58">
        <f>+'Pivot Table 4-Year Insts.'!$R$64</f>
        <v>61.528077753779698</v>
      </c>
      <c r="C11" s="127"/>
      <c r="D11" s="84">
        <f>+F11+H11</f>
        <v>75.954365949978069</v>
      </c>
      <c r="E11" s="60"/>
      <c r="F11" s="72">
        <f>'Pivot Table 4-Year Insts.'!$R$67</f>
        <v>67.547169811320757</v>
      </c>
      <c r="G11" s="125"/>
      <c r="H11" s="11">
        <f>'Pivot Table 4-Year Insts.'!$R$70</f>
        <v>8.4071961386573051</v>
      </c>
      <c r="I11" s="125"/>
      <c r="J11" s="11">
        <f>'Pivot Table 4-Year Insts.'!$R$73</f>
        <v>24.045634050021938</v>
      </c>
      <c r="K11" s="11"/>
      <c r="L11" s="84">
        <f>SUM(F11:J11)</f>
        <v>100</v>
      </c>
      <c r="M11" s="72"/>
      <c r="N11" s="260"/>
      <c r="O11" s="291">
        <f>+'Pivot Table 4-Year Insts.'!$R$66</f>
        <v>68.992530515576618</v>
      </c>
      <c r="P11" s="291">
        <f>+'Pivot Table 4-Year Insts.'!$R$69</f>
        <v>8.9998178174530867</v>
      </c>
      <c r="Q11" s="291">
        <f>+'Pivot Table 4-Year Insts.'!$R$72</f>
        <v>22.007651666970304</v>
      </c>
      <c r="R11" s="423">
        <f>SUM(O11:Q11)</f>
        <v>100.00000000000001</v>
      </c>
      <c r="S11" s="678">
        <f>SUM(O11:P11)</f>
        <v>77.99234833302971</v>
      </c>
      <c r="T11" s="681">
        <f>+D11-S11</f>
        <v>-2.0379823830516415</v>
      </c>
      <c r="U11" s="261"/>
      <c r="V11" s="31"/>
      <c r="W11" s="261" t="s">
        <v>482</v>
      </c>
      <c r="X11" s="292">
        <f>X10+42</f>
        <v>64</v>
      </c>
      <c r="Y11" s="294">
        <f t="shared" si="1"/>
        <v>67</v>
      </c>
      <c r="Z11" s="294">
        <f t="shared" si="1"/>
        <v>70</v>
      </c>
      <c r="AA11" s="294">
        <f t="shared" si="1"/>
        <v>73</v>
      </c>
      <c r="AB11" s="262"/>
      <c r="AC11" s="419">
        <f>X11+2</f>
        <v>66</v>
      </c>
      <c r="AD11" s="419">
        <f t="shared" si="2"/>
        <v>69</v>
      </c>
      <c r="AE11" s="419">
        <f t="shared" si="2"/>
        <v>72</v>
      </c>
    </row>
    <row r="12" spans="1:31" s="12" customFormat="1" ht="12.75">
      <c r="A12" s="2" t="s">
        <v>496</v>
      </c>
      <c r="B12" s="58">
        <f>+'Pivot Table 4-Year Insts.'!$R$106</f>
        <v>90.791536050156736</v>
      </c>
      <c r="C12" s="127"/>
      <c r="D12" s="84">
        <f>+F12+H12</f>
        <v>88.972809667673715</v>
      </c>
      <c r="E12" s="60"/>
      <c r="F12" s="72">
        <f>'Pivot Table 4-Year Insts.'!$R$109</f>
        <v>88.972809667673715</v>
      </c>
      <c r="G12" s="125"/>
      <c r="H12" s="11">
        <f>'Pivot Table 4-Year Insts.'!$R$112</f>
        <v>0</v>
      </c>
      <c r="I12" s="125"/>
      <c r="J12" s="11">
        <f>'Pivot Table 4-Year Insts.'!$R$115</f>
        <v>11.027190332326283</v>
      </c>
      <c r="K12" s="11"/>
      <c r="L12" s="84">
        <f>SUM(F12:J12)</f>
        <v>100</v>
      </c>
      <c r="M12" s="72"/>
      <c r="N12" s="257"/>
      <c r="O12" s="291">
        <f>+'Pivot Table 4-Year Insts.'!$R$108</f>
        <v>86.202964652223486</v>
      </c>
      <c r="P12" s="293">
        <f>+'Pivot Table 4-Year Insts.'!$R$111</f>
        <v>0</v>
      </c>
      <c r="Q12" s="293">
        <f>+'Pivot Table 4-Year Insts.'!$R$114</f>
        <v>13.797035347776509</v>
      </c>
      <c r="R12" s="423">
        <f>SUM(O12:Q12)</f>
        <v>100</v>
      </c>
      <c r="S12" s="424">
        <f>SUM(O12:P12)</f>
        <v>86.202964652223486</v>
      </c>
      <c r="T12" s="680">
        <f>+D12-S12</f>
        <v>2.7698450154502297</v>
      </c>
      <c r="U12" s="258"/>
      <c r="V12" s="30"/>
      <c r="W12" s="258" t="s">
        <v>496</v>
      </c>
      <c r="X12" s="292">
        <f>X11+42</f>
        <v>106</v>
      </c>
      <c r="Y12" s="294">
        <f t="shared" si="1"/>
        <v>109</v>
      </c>
      <c r="Z12" s="294">
        <f t="shared" si="1"/>
        <v>112</v>
      </c>
      <c r="AA12" s="294">
        <f t="shared" si="1"/>
        <v>115</v>
      </c>
      <c r="AB12" s="259"/>
      <c r="AC12" s="419">
        <f>X12+2</f>
        <v>108</v>
      </c>
      <c r="AD12" s="419">
        <f t="shared" si="2"/>
        <v>111</v>
      </c>
      <c r="AE12" s="419">
        <f t="shared" si="2"/>
        <v>114</v>
      </c>
    </row>
    <row r="13" spans="1:31" s="12" customFormat="1" ht="12.75">
      <c r="A13" s="2" t="s">
        <v>483</v>
      </c>
      <c r="B13" s="58">
        <f>+'Pivot Table 4-Year Insts.'!$R$148</f>
        <v>55.930817610062888</v>
      </c>
      <c r="C13" s="127"/>
      <c r="D13" s="84">
        <f>+F13+H13</f>
        <v>87.048802428876641</v>
      </c>
      <c r="E13" s="60"/>
      <c r="F13" s="72">
        <f>+'Pivot Table 4-Year Insts.'!$R$151</f>
        <v>85.505453727650959</v>
      </c>
      <c r="G13" s="125"/>
      <c r="H13" s="11">
        <f>+'Pivot Table 4-Year Insts.'!$R$154</f>
        <v>1.5433487012256832</v>
      </c>
      <c r="I13" s="125"/>
      <c r="J13" s="11">
        <f>+'Pivot Table 4-Year Insts.'!$R$157</f>
        <v>12.951197571123355</v>
      </c>
      <c r="K13" s="11"/>
      <c r="L13" s="84">
        <f>SUM(F13:J13)</f>
        <v>100</v>
      </c>
      <c r="M13" s="72"/>
      <c r="N13" s="257"/>
      <c r="O13" s="291">
        <f>+'Pivot Table 4-Year Insts.'!$R$150</f>
        <v>84.610072101439272</v>
      </c>
      <c r="P13" s="293">
        <f>+'Pivot Table 4-Year Insts.'!$R$153</f>
        <v>2.0856929749440591</v>
      </c>
      <c r="Q13" s="293">
        <f>+'Pivot Table 4-Year Insts.'!$R$156</f>
        <v>13.304234923616676</v>
      </c>
      <c r="R13" s="423">
        <f>SUM(O13:Q13)</f>
        <v>100</v>
      </c>
      <c r="S13" s="424">
        <f>SUM(O13:P13)</f>
        <v>86.695765076383324</v>
      </c>
      <c r="T13" s="680">
        <f>+D13-S13</f>
        <v>0.3530373524933168</v>
      </c>
      <c r="U13" s="258"/>
      <c r="V13" s="30"/>
      <c r="W13" s="258" t="s">
        <v>483</v>
      </c>
      <c r="X13" s="292">
        <f>X12+42</f>
        <v>148</v>
      </c>
      <c r="Y13" s="294">
        <f t="shared" si="1"/>
        <v>151</v>
      </c>
      <c r="Z13" s="294">
        <f t="shared" si="1"/>
        <v>154</v>
      </c>
      <c r="AA13" s="294">
        <f t="shared" si="1"/>
        <v>157</v>
      </c>
      <c r="AB13" s="259"/>
      <c r="AC13" s="419">
        <f>X13+2</f>
        <v>150</v>
      </c>
      <c r="AD13" s="419">
        <f t="shared" si="2"/>
        <v>153</v>
      </c>
      <c r="AE13" s="419">
        <f t="shared" si="2"/>
        <v>156</v>
      </c>
    </row>
    <row r="14" spans="1:31" s="12" customFormat="1" ht="12.75">
      <c r="A14" s="2"/>
      <c r="B14" s="58"/>
      <c r="C14" s="127"/>
      <c r="D14" s="84"/>
      <c r="E14" s="60"/>
      <c r="F14" s="72"/>
      <c r="G14" s="125"/>
      <c r="H14" s="11"/>
      <c r="I14" s="125"/>
      <c r="J14" s="11"/>
      <c r="K14" s="11"/>
      <c r="L14" s="84"/>
      <c r="M14" s="72"/>
      <c r="N14" s="257"/>
      <c r="O14" s="291"/>
      <c r="P14" s="293"/>
      <c r="Q14" s="293"/>
      <c r="R14" s="423"/>
      <c r="S14" s="424"/>
      <c r="T14" s="680"/>
      <c r="U14" s="258"/>
      <c r="V14" s="30"/>
      <c r="W14" s="258"/>
      <c r="X14" s="292"/>
      <c r="Y14" s="294"/>
      <c r="Z14" s="294"/>
      <c r="AA14" s="294"/>
      <c r="AB14" s="259"/>
      <c r="AC14" s="419"/>
      <c r="AD14" s="419"/>
      <c r="AE14" s="419"/>
    </row>
    <row r="15" spans="1:31" s="12" customFormat="1" ht="12.75">
      <c r="A15" s="2" t="s">
        <v>484</v>
      </c>
      <c r="B15" s="58">
        <f>+'Pivot Table 4-Year Insts.'!$R$190</f>
        <v>58.432810936978996</v>
      </c>
      <c r="C15" s="127"/>
      <c r="D15" s="84">
        <f>+F15+H15</f>
        <v>86.296888077303507</v>
      </c>
      <c r="E15" s="60"/>
      <c r="F15" s="72">
        <f>+'Pivot Table 4-Year Insts.'!$R$193</f>
        <v>80.811078140454995</v>
      </c>
      <c r="G15" s="125"/>
      <c r="H15" s="11">
        <f>+'Pivot Table 4-Year Insts.'!$R$196</f>
        <v>5.4858099368485123</v>
      </c>
      <c r="I15" s="125"/>
      <c r="J15" s="11">
        <f>+'Pivot Table 4-Year Insts.'!$R$199</f>
        <v>13.703111922696493</v>
      </c>
      <c r="K15" s="11"/>
      <c r="L15" s="84">
        <f>SUM(F15:J15)</f>
        <v>100</v>
      </c>
      <c r="M15" s="72"/>
      <c r="N15" s="257"/>
      <c r="O15" s="291">
        <f>+'Pivot Table 4-Year Insts.'!$R$192</f>
        <v>80.22641796147856</v>
      </c>
      <c r="P15" s="293">
        <f>+'Pivot Table 4-Year Insts.'!$R$195</f>
        <v>5.6756448733047149</v>
      </c>
      <c r="Q15" s="293">
        <f>+'Pivot Table 4-Year Insts.'!$R$198</f>
        <v>14.097937165216731</v>
      </c>
      <c r="R15" s="423">
        <f>SUM(O15:Q15)</f>
        <v>100.00000000000001</v>
      </c>
      <c r="S15" s="424">
        <f>SUM(O15:P15)</f>
        <v>85.90206283478328</v>
      </c>
      <c r="T15" s="680">
        <f>+D15-S15</f>
        <v>0.39482524252022699</v>
      </c>
      <c r="U15" s="258"/>
      <c r="V15" s="30"/>
      <c r="W15" s="258" t="s">
        <v>484</v>
      </c>
      <c r="X15" s="292">
        <f>X13+42</f>
        <v>190</v>
      </c>
      <c r="Y15" s="294">
        <f t="shared" ref="Y15:AA18" si="3">X15+3</f>
        <v>193</v>
      </c>
      <c r="Z15" s="294">
        <f t="shared" si="3"/>
        <v>196</v>
      </c>
      <c r="AA15" s="294">
        <f t="shared" si="3"/>
        <v>199</v>
      </c>
      <c r="AB15" s="259"/>
      <c r="AC15" s="419">
        <f>X15+2</f>
        <v>192</v>
      </c>
      <c r="AD15" s="419">
        <f t="shared" ref="AD15:AE18" si="4">AC15+3</f>
        <v>195</v>
      </c>
      <c r="AE15" s="419">
        <f t="shared" si="4"/>
        <v>198</v>
      </c>
    </row>
    <row r="16" spans="1:31" s="12" customFormat="1" ht="12.75">
      <c r="A16" s="2" t="s">
        <v>485</v>
      </c>
      <c r="B16" s="58">
        <f>+'Pivot Table 4-Year Insts.'!$R$232</f>
        <v>60.511230945607409</v>
      </c>
      <c r="C16" s="127"/>
      <c r="D16" s="84">
        <f>+F16+H16</f>
        <v>83.278366430425933</v>
      </c>
      <c r="E16" s="60"/>
      <c r="F16" s="72">
        <f>+'Pivot Table 4-Year Insts.'!$R$235</f>
        <v>75.06139920005613</v>
      </c>
      <c r="G16" s="125"/>
      <c r="H16" s="11">
        <f>+'Pivot Table 4-Year Insts.'!$R$238</f>
        <v>8.2169672303697983</v>
      </c>
      <c r="I16" s="125"/>
      <c r="J16" s="11">
        <f>+'Pivot Table 4-Year Insts.'!$R$241</f>
        <v>16.721633569574067</v>
      </c>
      <c r="K16" s="11"/>
      <c r="L16" s="84">
        <f>SUM(F16:J16)</f>
        <v>100</v>
      </c>
      <c r="M16" s="72"/>
      <c r="N16" s="257"/>
      <c r="O16" s="291">
        <f>+'Pivot Table 4-Year Insts.'!$R$234</f>
        <v>74.56902592852137</v>
      </c>
      <c r="P16" s="293">
        <f>+'Pivot Table 4-Year Insts.'!$R$237</f>
        <v>8.6405045550105122</v>
      </c>
      <c r="Q16" s="293">
        <f>+'Pivot Table 4-Year Insts.'!$R$240</f>
        <v>16.790469516468114</v>
      </c>
      <c r="R16" s="423">
        <f>SUM(O16:Q16)</f>
        <v>100</v>
      </c>
      <c r="S16" s="424">
        <f>SUM(O16:P16)</f>
        <v>83.209530483531879</v>
      </c>
      <c r="T16" s="680">
        <f>+D16-S16</f>
        <v>6.88359468940547E-2</v>
      </c>
      <c r="U16" s="258"/>
      <c r="V16" s="30"/>
      <c r="W16" s="258" t="s">
        <v>485</v>
      </c>
      <c r="X16" s="292">
        <f>X15+42</f>
        <v>232</v>
      </c>
      <c r="Y16" s="294">
        <f t="shared" si="3"/>
        <v>235</v>
      </c>
      <c r="Z16" s="294">
        <f t="shared" si="3"/>
        <v>238</v>
      </c>
      <c r="AA16" s="294">
        <f t="shared" si="3"/>
        <v>241</v>
      </c>
      <c r="AB16" s="259"/>
      <c r="AC16" s="419">
        <f>X16+2</f>
        <v>234</v>
      </c>
      <c r="AD16" s="419">
        <f t="shared" si="4"/>
        <v>237</v>
      </c>
      <c r="AE16" s="419">
        <f t="shared" si="4"/>
        <v>240</v>
      </c>
    </row>
    <row r="17" spans="1:31" s="29" customFormat="1" ht="12.75">
      <c r="A17" s="2" t="s">
        <v>486</v>
      </c>
      <c r="B17" s="58">
        <f>+'Pivot Table 4-Year Insts.'!$R$274</f>
        <v>76.092382194077118</v>
      </c>
      <c r="C17" s="127"/>
      <c r="D17" s="84">
        <f>+F17+H17</f>
        <v>80.094972340529694</v>
      </c>
      <c r="E17" s="60"/>
      <c r="F17" s="72">
        <f>+'Pivot Table 4-Year Insts.'!$R$277</f>
        <v>71.008958731091198</v>
      </c>
      <c r="G17" s="125"/>
      <c r="H17" s="11">
        <f>'Pivot Table 4-Year Insts.'!$R$280</f>
        <v>9.0860136094384885</v>
      </c>
      <c r="I17" s="125"/>
      <c r="J17" s="11">
        <f>'Pivot Table 4-Year Insts.'!$R$283</f>
        <v>19.90502765947031</v>
      </c>
      <c r="K17" s="11"/>
      <c r="L17" s="84">
        <f>SUM(F17:J17)</f>
        <v>100</v>
      </c>
      <c r="M17" s="72"/>
      <c r="N17" s="260"/>
      <c r="O17" s="291">
        <f>+'Pivot Table 4-Year Insts.'!$R$276</f>
        <v>70.339397496087642</v>
      </c>
      <c r="P17" s="291">
        <f>+'Pivot Table 4-Year Insts.'!$R$279</f>
        <v>9.4434663536776213</v>
      </c>
      <c r="Q17" s="291">
        <f>+'Pivot Table 4-Year Insts.'!$R$282</f>
        <v>20.21713615023474</v>
      </c>
      <c r="R17" s="423">
        <f>SUM(O17:Q17)</f>
        <v>100</v>
      </c>
      <c r="S17" s="424">
        <f>SUM(O17:P17)</f>
        <v>79.782863849765263</v>
      </c>
      <c r="T17" s="680">
        <f>+D17-S17</f>
        <v>0.31210849076443026</v>
      </c>
      <c r="U17" s="258"/>
      <c r="V17" s="30"/>
      <c r="W17" s="258" t="s">
        <v>486</v>
      </c>
      <c r="X17" s="292">
        <f>X16+42</f>
        <v>274</v>
      </c>
      <c r="Y17" s="294">
        <f t="shared" si="3"/>
        <v>277</v>
      </c>
      <c r="Z17" s="294">
        <f t="shared" si="3"/>
        <v>280</v>
      </c>
      <c r="AA17" s="294">
        <f t="shared" si="3"/>
        <v>283</v>
      </c>
      <c r="AB17" s="259"/>
      <c r="AC17" s="419">
        <f>X17+2</f>
        <v>276</v>
      </c>
      <c r="AD17" s="419">
        <f t="shared" si="4"/>
        <v>279</v>
      </c>
      <c r="AE17" s="419">
        <f t="shared" si="4"/>
        <v>282</v>
      </c>
    </row>
    <row r="18" spans="1:31" s="12" customFormat="1" ht="12.75">
      <c r="A18" s="2" t="s">
        <v>487</v>
      </c>
      <c r="B18" s="58">
        <f>+'Pivot Table 4-Year Insts.'!$R$316</f>
        <v>63.154951389486357</v>
      </c>
      <c r="C18" s="127"/>
      <c r="D18" s="84">
        <f>+F18+H18</f>
        <v>87.473605340235679</v>
      </c>
      <c r="E18" s="60"/>
      <c r="F18" s="72">
        <f>+'Pivot Table 4-Year Insts.'!$R$319</f>
        <v>81.370478850214568</v>
      </c>
      <c r="G18" s="125"/>
      <c r="H18" s="11">
        <f>'Pivot Table 4-Year Insts.'!$R$322</f>
        <v>6.1031264900211157</v>
      </c>
      <c r="I18" s="125"/>
      <c r="J18" s="11">
        <f>'Pivot Table 4-Year Insts.'!$R$325</f>
        <v>12.526394659764319</v>
      </c>
      <c r="K18" s="11"/>
      <c r="L18" s="84">
        <f>SUM(F18:J18)</f>
        <v>100</v>
      </c>
      <c r="M18" s="72"/>
      <c r="N18" s="257"/>
      <c r="O18" s="291">
        <f>+'Pivot Table 4-Year Insts.'!$R$318</f>
        <v>79.419377404686955</v>
      </c>
      <c r="P18" s="291">
        <f>+'Pivot Table 4-Year Insts.'!$R$321</f>
        <v>6.7925848198670868</v>
      </c>
      <c r="Q18" s="291">
        <f>+'Pivot Table 4-Year Insts.'!$R$324</f>
        <v>13.788037775445961</v>
      </c>
      <c r="R18" s="423">
        <f>SUM(O18:Q18)</f>
        <v>100</v>
      </c>
      <c r="S18" s="424">
        <f>SUM(O18:P18)</f>
        <v>86.211962224554043</v>
      </c>
      <c r="T18" s="680">
        <f>+D18-S18</f>
        <v>1.2616431156816361</v>
      </c>
      <c r="U18" s="258"/>
      <c r="V18" s="30"/>
      <c r="W18" s="258" t="s">
        <v>487</v>
      </c>
      <c r="X18" s="292">
        <f>X17+42</f>
        <v>316</v>
      </c>
      <c r="Y18" s="294">
        <f t="shared" si="3"/>
        <v>319</v>
      </c>
      <c r="Z18" s="294">
        <f t="shared" si="3"/>
        <v>322</v>
      </c>
      <c r="AA18" s="294">
        <f t="shared" si="3"/>
        <v>325</v>
      </c>
      <c r="AB18" s="259"/>
      <c r="AC18" s="419">
        <f>X18+2</f>
        <v>318</v>
      </c>
      <c r="AD18" s="419">
        <f t="shared" si="4"/>
        <v>321</v>
      </c>
      <c r="AE18" s="419">
        <f t="shared" si="4"/>
        <v>324</v>
      </c>
    </row>
    <row r="19" spans="1:31" s="12" customFormat="1" ht="12.75">
      <c r="A19" s="2"/>
      <c r="B19" s="58"/>
      <c r="C19" s="127"/>
      <c r="D19" s="84"/>
      <c r="E19" s="60"/>
      <c r="F19" s="72"/>
      <c r="G19" s="125"/>
      <c r="H19" s="11"/>
      <c r="I19" s="125"/>
      <c r="J19" s="11"/>
      <c r="K19" s="11"/>
      <c r="L19" s="84"/>
      <c r="M19" s="72"/>
      <c r="N19" s="257"/>
      <c r="O19" s="291"/>
      <c r="P19" s="291"/>
      <c r="Q19" s="291"/>
      <c r="R19" s="423"/>
      <c r="S19" s="424"/>
      <c r="T19" s="680"/>
      <c r="U19" s="258"/>
      <c r="V19" s="30"/>
      <c r="W19" s="258"/>
      <c r="X19" s="292"/>
      <c r="Y19" s="294"/>
      <c r="Z19" s="294"/>
      <c r="AA19" s="294"/>
      <c r="AB19" s="259"/>
      <c r="AC19" s="419"/>
      <c r="AD19" s="419"/>
      <c r="AE19" s="419"/>
    </row>
    <row r="20" spans="1:31" s="12" customFormat="1" ht="12.75">
      <c r="A20" s="2" t="s">
        <v>488</v>
      </c>
      <c r="B20" s="58">
        <f>+'Pivot Table 4-Year Insts.'!$R$358</f>
        <v>58.77175164195274</v>
      </c>
      <c r="C20" s="127"/>
      <c r="D20" s="84">
        <f>+F20+H20</f>
        <v>75.322580645161281</v>
      </c>
      <c r="E20" s="60"/>
      <c r="F20" s="72">
        <f>+'Pivot Table 4-Year Insts.'!$R$361</f>
        <v>75.322580645161281</v>
      </c>
      <c r="G20" s="125"/>
      <c r="H20" s="11">
        <f>'Pivot Table 4-Year Insts.'!$R$364</f>
        <v>0</v>
      </c>
      <c r="I20" s="125"/>
      <c r="J20" s="11">
        <f>'Pivot Table 4-Year Insts.'!$R$367</f>
        <v>24.677419354838708</v>
      </c>
      <c r="K20" s="11"/>
      <c r="L20" s="84">
        <f>SUM(F20:J20)</f>
        <v>99.999999999999986</v>
      </c>
      <c r="M20" s="72"/>
      <c r="N20" s="257"/>
      <c r="O20" s="291">
        <f>+'Pivot Table 4-Year Insts.'!$R$360</f>
        <v>76.119577960140688</v>
      </c>
      <c r="P20" s="291">
        <f>+'Pivot Table 4-Year Insts.'!$R$363</f>
        <v>0</v>
      </c>
      <c r="Q20" s="291">
        <f>+'Pivot Table 4-Year Insts.'!$R$366</f>
        <v>23.880422039859319</v>
      </c>
      <c r="R20" s="423">
        <f>SUM(O20:Q20)</f>
        <v>100</v>
      </c>
      <c r="S20" s="424">
        <f>SUM(O20:P20)</f>
        <v>76.119577960140688</v>
      </c>
      <c r="T20" s="680">
        <f>+D20-S20</f>
        <v>-0.79699731497940718</v>
      </c>
      <c r="U20" s="258"/>
      <c r="V20" s="30"/>
      <c r="W20" s="258" t="s">
        <v>488</v>
      </c>
      <c r="X20" s="292">
        <f>X18+42</f>
        <v>358</v>
      </c>
      <c r="Y20" s="294">
        <f t="shared" ref="Y20:AA23" si="5">X20+3</f>
        <v>361</v>
      </c>
      <c r="Z20" s="294">
        <f t="shared" si="5"/>
        <v>364</v>
      </c>
      <c r="AA20" s="294">
        <f t="shared" si="5"/>
        <v>367</v>
      </c>
      <c r="AB20" s="259"/>
      <c r="AC20" s="419">
        <f>X20+2</f>
        <v>360</v>
      </c>
      <c r="AD20" s="419">
        <f t="shared" ref="AD20:AE23" si="6">AC20+3</f>
        <v>363</v>
      </c>
      <c r="AE20" s="419">
        <f t="shared" si="6"/>
        <v>366</v>
      </c>
    </row>
    <row r="21" spans="1:31" s="12" customFormat="1" ht="12.75">
      <c r="A21" s="2" t="s">
        <v>489</v>
      </c>
      <c r="B21" s="58">
        <f>+'Pivot Table 4-Year Insts.'!$R$400</f>
        <v>64.436168011587</v>
      </c>
      <c r="C21" s="127"/>
      <c r="D21" s="84">
        <f>+F21+H21</f>
        <v>84.092222721726287</v>
      </c>
      <c r="E21" s="60"/>
      <c r="F21" s="72">
        <f>+'Pivot Table 4-Year Insts.'!$R$403</f>
        <v>81.243979192087863</v>
      </c>
      <c r="G21" s="125"/>
      <c r="H21" s="11">
        <f>'Pivot Table 4-Year Insts.'!$R$406</f>
        <v>2.8482435296384301</v>
      </c>
      <c r="I21" s="125"/>
      <c r="J21" s="11">
        <f>'Pivot Table 4-Year Insts.'!$R$409</f>
        <v>15.907777278273713</v>
      </c>
      <c r="K21" s="11"/>
      <c r="L21" s="84">
        <f>SUM(F21:J21)</f>
        <v>100</v>
      </c>
      <c r="M21" s="72"/>
      <c r="N21" s="257"/>
      <c r="O21" s="291">
        <f>+'Pivot Table 4-Year Insts.'!$R$402</f>
        <v>81.005256241787123</v>
      </c>
      <c r="P21" s="291">
        <f>+'Pivot Table 4-Year Insts.'!$R$405</f>
        <v>2.854796320630749</v>
      </c>
      <c r="Q21" s="291">
        <f>+'Pivot Table 4-Year Insts.'!$R$408</f>
        <v>16.139947437582126</v>
      </c>
      <c r="R21" s="423">
        <f>SUM(O21:Q21)</f>
        <v>100</v>
      </c>
      <c r="S21" s="424">
        <f>SUM(O21:P21)</f>
        <v>83.860052562417877</v>
      </c>
      <c r="T21" s="680">
        <f>+D21-S21</f>
        <v>0.23217015930841001</v>
      </c>
      <c r="U21" s="258"/>
      <c r="V21" s="30"/>
      <c r="W21" s="258" t="s">
        <v>489</v>
      </c>
      <c r="X21" s="292">
        <f>X20+42</f>
        <v>400</v>
      </c>
      <c r="Y21" s="294">
        <f t="shared" si="5"/>
        <v>403</v>
      </c>
      <c r="Z21" s="294">
        <f t="shared" si="5"/>
        <v>406</v>
      </c>
      <c r="AA21" s="294">
        <f t="shared" si="5"/>
        <v>409</v>
      </c>
      <c r="AB21" s="259"/>
      <c r="AC21" s="419">
        <f>X21+2</f>
        <v>402</v>
      </c>
      <c r="AD21" s="419">
        <f t="shared" si="6"/>
        <v>405</v>
      </c>
      <c r="AE21" s="419">
        <f t="shared" si="6"/>
        <v>408</v>
      </c>
    </row>
    <row r="22" spans="1:31" s="12" customFormat="1" ht="12.75">
      <c r="A22" s="2" t="s">
        <v>490</v>
      </c>
      <c r="B22" s="58">
        <f>+'Pivot Table 4-Year Insts.'!$R$442</f>
        <v>57.704366792384242</v>
      </c>
      <c r="C22" s="127"/>
      <c r="D22" s="84">
        <f>+F22+H22</f>
        <v>85.368926687140728</v>
      </c>
      <c r="E22" s="60"/>
      <c r="F22" s="72">
        <f>+'Pivot Table 4-Year Insts.'!$R$445</f>
        <v>71.525316954090883</v>
      </c>
      <c r="G22" s="125"/>
      <c r="H22" s="11">
        <f>'Pivot Table 4-Year Insts.'!$R$448</f>
        <v>13.843609733049847</v>
      </c>
      <c r="I22" s="125"/>
      <c r="J22" s="11">
        <f>'Pivot Table 4-Year Insts.'!$R$451</f>
        <v>14.63107331285928</v>
      </c>
      <c r="K22" s="11"/>
      <c r="L22" s="84">
        <f>SUM(F22:J22)</f>
        <v>100.00000000000001</v>
      </c>
      <c r="M22" s="72"/>
      <c r="N22" s="257"/>
      <c r="O22" s="291">
        <f>+'Pivot Table 4-Year Insts.'!$R$444</f>
        <v>66.718350259710064</v>
      </c>
      <c r="P22" s="291">
        <f>+'Pivot Table 4-Year Insts.'!$R$447</f>
        <v>13.125048453368478</v>
      </c>
      <c r="Q22" s="291">
        <f>+'Pivot Table 4-Year Insts.'!$R$450</f>
        <v>20.156601286921465</v>
      </c>
      <c r="R22" s="423">
        <f>SUM(O22:Q22)</f>
        <v>100</v>
      </c>
      <c r="S22" s="424">
        <f>SUM(O22:P22)</f>
        <v>79.843398713078543</v>
      </c>
      <c r="T22" s="680">
        <f>+D22-S22</f>
        <v>5.5255279740621859</v>
      </c>
      <c r="U22" s="258"/>
      <c r="V22" s="30"/>
      <c r="W22" s="258" t="s">
        <v>490</v>
      </c>
      <c r="X22" s="292">
        <f>X21+42</f>
        <v>442</v>
      </c>
      <c r="Y22" s="294">
        <f t="shared" si="5"/>
        <v>445</v>
      </c>
      <c r="Z22" s="294">
        <f t="shared" si="5"/>
        <v>448</v>
      </c>
      <c r="AA22" s="294">
        <f t="shared" si="5"/>
        <v>451</v>
      </c>
      <c r="AB22" s="259"/>
      <c r="AC22" s="419">
        <f>X22+2</f>
        <v>444</v>
      </c>
      <c r="AD22" s="419">
        <f t="shared" si="6"/>
        <v>447</v>
      </c>
      <c r="AE22" s="419">
        <f t="shared" si="6"/>
        <v>450</v>
      </c>
    </row>
    <row r="23" spans="1:31" s="12" customFormat="1" ht="12.75">
      <c r="A23" s="2" t="s">
        <v>491</v>
      </c>
      <c r="B23" s="58">
        <f>+'Pivot Table 4-Year Insts.'!$R$484</f>
        <v>74.355694523403443</v>
      </c>
      <c r="C23" s="127"/>
      <c r="D23" s="84">
        <f>+F23+H23</f>
        <v>86.218540936604015</v>
      </c>
      <c r="E23" s="60"/>
      <c r="F23" s="72">
        <f>+'Pivot Table 4-Year Insts.'!$R$487</f>
        <v>78.751194647977059</v>
      </c>
      <c r="G23" s="125"/>
      <c r="H23" s="11">
        <f>'Pivot Table 4-Year Insts.'!$R$490</f>
        <v>7.4673462886269508</v>
      </c>
      <c r="I23" s="125"/>
      <c r="J23" s="11">
        <f>'Pivot Table 4-Year Insts.'!$R$493</f>
        <v>13.781459063395987</v>
      </c>
      <c r="K23" s="11"/>
      <c r="L23" s="84">
        <f>SUM(F23:J23)</f>
        <v>100</v>
      </c>
      <c r="M23" s="72"/>
      <c r="N23" s="257"/>
      <c r="O23" s="291">
        <f>+'Pivot Table 4-Year Insts.'!$R$486</f>
        <v>78.745232145205833</v>
      </c>
      <c r="P23" s="291">
        <f>+'Pivot Table 4-Year Insts.'!$R$489</f>
        <v>7.5233460476127849</v>
      </c>
      <c r="Q23" s="291">
        <f>+'Pivot Table 4-Year Insts.'!$R$492</f>
        <v>13.731421807181377</v>
      </c>
      <c r="R23" s="423">
        <f>SUM(O23:Q23)</f>
        <v>100</v>
      </c>
      <c r="S23" s="424">
        <f>SUM(O23:P23)</f>
        <v>86.268578192818623</v>
      </c>
      <c r="T23" s="680">
        <f>+D23-S23</f>
        <v>-5.0037256214608306E-2</v>
      </c>
      <c r="U23" s="258"/>
      <c r="V23" s="30"/>
      <c r="W23" s="258" t="s">
        <v>491</v>
      </c>
      <c r="X23" s="292">
        <f>X22+42</f>
        <v>484</v>
      </c>
      <c r="Y23" s="294">
        <f t="shared" si="5"/>
        <v>487</v>
      </c>
      <c r="Z23" s="294">
        <f t="shared" si="5"/>
        <v>490</v>
      </c>
      <c r="AA23" s="294">
        <f t="shared" si="5"/>
        <v>493</v>
      </c>
      <c r="AB23" s="259"/>
      <c r="AC23" s="419">
        <f>X23+2</f>
        <v>486</v>
      </c>
      <c r="AD23" s="419">
        <f t="shared" si="6"/>
        <v>489</v>
      </c>
      <c r="AE23" s="419">
        <f t="shared" si="6"/>
        <v>492</v>
      </c>
    </row>
    <row r="24" spans="1:31" s="12" customFormat="1" ht="12.75">
      <c r="A24" s="2"/>
      <c r="B24" s="58"/>
      <c r="C24" s="127"/>
      <c r="D24" s="84"/>
      <c r="E24" s="60"/>
      <c r="F24" s="72"/>
      <c r="G24" s="125"/>
      <c r="H24" s="11"/>
      <c r="I24" s="125"/>
      <c r="J24" s="11"/>
      <c r="K24" s="11"/>
      <c r="L24" s="84"/>
      <c r="M24" s="72"/>
      <c r="N24" s="257"/>
      <c r="O24" s="291"/>
      <c r="P24" s="291"/>
      <c r="Q24" s="291"/>
      <c r="R24" s="423"/>
      <c r="S24" s="424"/>
      <c r="T24" s="680"/>
      <c r="U24" s="258"/>
      <c r="V24" s="30"/>
      <c r="W24" s="258"/>
      <c r="X24" s="292"/>
      <c r="Y24" s="294"/>
      <c r="Z24" s="294"/>
      <c r="AA24" s="294"/>
      <c r="AB24" s="259"/>
      <c r="AC24" s="419"/>
      <c r="AD24" s="419"/>
      <c r="AE24" s="419"/>
    </row>
    <row r="25" spans="1:31" s="12" customFormat="1" ht="12.75">
      <c r="A25" s="2" t="s">
        <v>492</v>
      </c>
      <c r="B25" s="58">
        <f>+'Pivot Table 4-Year Insts.'!$R$526</f>
        <v>95.302389565394606</v>
      </c>
      <c r="C25" s="127"/>
      <c r="D25" s="84">
        <f>+F25+H25</f>
        <v>82.15985030740444</v>
      </c>
      <c r="E25" s="60"/>
      <c r="F25" s="72">
        <f>+'Pivot Table 4-Year Insts.'!$R$529</f>
        <v>71.836407377706493</v>
      </c>
      <c r="G25" s="125"/>
      <c r="H25" s="11">
        <f>'Pivot Table 4-Year Insts.'!$R$532</f>
        <v>10.323442929697942</v>
      </c>
      <c r="I25" s="125"/>
      <c r="J25" s="11">
        <f>'Pivot Table 4-Year Insts.'!$R$535</f>
        <v>17.840149692595563</v>
      </c>
      <c r="K25" s="11"/>
      <c r="L25" s="84">
        <f>SUM(F25:J25)</f>
        <v>100</v>
      </c>
      <c r="M25" s="72"/>
      <c r="N25" s="263"/>
      <c r="O25" s="291">
        <f>+'Pivot Table 4-Year Insts.'!$R$528</f>
        <v>72.865210199075932</v>
      </c>
      <c r="P25" s="291">
        <f>+'Pivot Table 4-Year Insts.'!$R$531</f>
        <v>9.976612857224346</v>
      </c>
      <c r="Q25" s="291">
        <f>+'Pivot Table 4-Year Insts.'!$R$534</f>
        <v>17.158176943699733</v>
      </c>
      <c r="R25" s="423">
        <f>SUM(O25:Q25)</f>
        <v>100.00000000000001</v>
      </c>
      <c r="S25" s="424">
        <f>SUM(O25:P25)</f>
        <v>82.841823056300285</v>
      </c>
      <c r="T25" s="680">
        <f>+D25-S25</f>
        <v>-0.68197274889584492</v>
      </c>
      <c r="U25" s="258"/>
      <c r="V25" s="30"/>
      <c r="W25" s="258" t="s">
        <v>492</v>
      </c>
      <c r="X25" s="292">
        <f>X23+42</f>
        <v>526</v>
      </c>
      <c r="Y25" s="294">
        <f t="shared" ref="Y25:AA28" si="7">X25+3</f>
        <v>529</v>
      </c>
      <c r="Z25" s="294">
        <f t="shared" si="7"/>
        <v>532</v>
      </c>
      <c r="AA25" s="294">
        <f t="shared" si="7"/>
        <v>535</v>
      </c>
      <c r="AB25" s="259"/>
      <c r="AC25" s="419">
        <f>X25+2</f>
        <v>528</v>
      </c>
      <c r="AD25" s="419">
        <f t="shared" ref="AD25:AE28" si="8">AC25+3</f>
        <v>531</v>
      </c>
      <c r="AE25" s="419">
        <f t="shared" si="8"/>
        <v>534</v>
      </c>
    </row>
    <row r="26" spans="1:31" s="12" customFormat="1" ht="12.75">
      <c r="A26" s="2" t="s">
        <v>493</v>
      </c>
      <c r="B26" s="58">
        <f>+'Pivot Table 4-Year Insts.'!$R$568</f>
        <v>95.263549316723996</v>
      </c>
      <c r="C26" s="127"/>
      <c r="D26" s="84">
        <f>+F26+H26</f>
        <v>87.631129543791161</v>
      </c>
      <c r="E26" s="60"/>
      <c r="F26" s="72">
        <f>+'Pivot Table 4-Year Insts.'!$R$571</f>
        <v>74.102626656908186</v>
      </c>
      <c r="G26" s="125"/>
      <c r="H26" s="11">
        <f>'Pivot Table 4-Year Insts.'!$R$574</f>
        <v>13.528502886882979</v>
      </c>
      <c r="I26" s="125"/>
      <c r="J26" s="11">
        <f>'Pivot Table 4-Year Insts.'!$R$577</f>
        <v>12.368870456208832</v>
      </c>
      <c r="K26" s="11"/>
      <c r="L26" s="84">
        <f>SUM(F26:J26)</f>
        <v>100</v>
      </c>
      <c r="M26" s="72"/>
      <c r="N26" s="263"/>
      <c r="O26" s="291">
        <f>+'Pivot Table 4-Year Insts.'!$R$570</f>
        <v>74.161536650183336</v>
      </c>
      <c r="P26" s="291">
        <f>+'Pivot Table 4-Year Insts.'!$R$573</f>
        <v>13.085746964039425</v>
      </c>
      <c r="Q26" s="291">
        <f>+'Pivot Table 4-Year Insts.'!$R$576</f>
        <v>12.752716385777241</v>
      </c>
      <c r="R26" s="423">
        <f>SUM(O26:Q26)</f>
        <v>100</v>
      </c>
      <c r="S26" s="424">
        <f>SUM(O26:P26)</f>
        <v>87.247283614222766</v>
      </c>
      <c r="T26" s="680">
        <f>+D26-S26</f>
        <v>0.38384592956839469</v>
      </c>
      <c r="U26" s="258"/>
      <c r="V26" s="30"/>
      <c r="W26" s="258" t="s">
        <v>493</v>
      </c>
      <c r="X26" s="292">
        <f>X25+42</f>
        <v>568</v>
      </c>
      <c r="Y26" s="294">
        <f t="shared" si="7"/>
        <v>571</v>
      </c>
      <c r="Z26" s="294">
        <f t="shared" si="7"/>
        <v>574</v>
      </c>
      <c r="AA26" s="294">
        <f t="shared" si="7"/>
        <v>577</v>
      </c>
      <c r="AB26" s="259"/>
      <c r="AC26" s="419">
        <f>X26+2</f>
        <v>570</v>
      </c>
      <c r="AD26" s="419">
        <f t="shared" si="8"/>
        <v>573</v>
      </c>
      <c r="AE26" s="419">
        <f t="shared" si="8"/>
        <v>576</v>
      </c>
    </row>
    <row r="27" spans="1:31" s="12" customFormat="1" ht="12.75">
      <c r="A27" s="2" t="s">
        <v>494</v>
      </c>
      <c r="B27" s="58">
        <f>+'Pivot Table 4-Year Insts.'!$R$610</f>
        <v>99.310414424111954</v>
      </c>
      <c r="C27" s="127"/>
      <c r="D27" s="84">
        <f>+F27+H27</f>
        <v>90.160214070385805</v>
      </c>
      <c r="E27" s="60"/>
      <c r="F27" s="72">
        <f>+'Pivot Table 4-Year Insts.'!$R$613</f>
        <v>84.219083426481049</v>
      </c>
      <c r="G27" s="125"/>
      <c r="H27" s="11">
        <f>'Pivot Table 4-Year Insts.'!$R$616</f>
        <v>5.9411306439047529</v>
      </c>
      <c r="I27" s="125"/>
      <c r="J27" s="11">
        <f>'Pivot Table 4-Year Insts.'!$R$619</f>
        <v>9.8397859296141998</v>
      </c>
      <c r="K27" s="11"/>
      <c r="L27" s="84">
        <f>SUM(F27:J27)</f>
        <v>100</v>
      </c>
      <c r="M27" s="72"/>
      <c r="N27" s="263"/>
      <c r="O27" s="291">
        <f>+'Pivot Table 4-Year Insts.'!$R$612</f>
        <v>85.125231250889428</v>
      </c>
      <c r="P27" s="291">
        <f>+'Pivot Table 4-Year Insts.'!$R$615</f>
        <v>5.8808880034153983</v>
      </c>
      <c r="Q27" s="291">
        <f>+'Pivot Table 4-Year Insts.'!$R$618</f>
        <v>8.9938807456951757</v>
      </c>
      <c r="R27" s="423">
        <f>SUM(O27:Q27)</f>
        <v>100</v>
      </c>
      <c r="S27" s="424">
        <f>SUM(O27:P27)</f>
        <v>91.006119254304821</v>
      </c>
      <c r="T27" s="682">
        <f>+D27-S27</f>
        <v>-0.84590518391901526</v>
      </c>
      <c r="U27" s="258"/>
      <c r="V27" s="30"/>
      <c r="W27" s="258" t="s">
        <v>494</v>
      </c>
      <c r="X27" s="292">
        <f>X26+42</f>
        <v>610</v>
      </c>
      <c r="Y27" s="294">
        <f t="shared" si="7"/>
        <v>613</v>
      </c>
      <c r="Z27" s="294">
        <f t="shared" si="7"/>
        <v>616</v>
      </c>
      <c r="AA27" s="294">
        <f t="shared" si="7"/>
        <v>619</v>
      </c>
      <c r="AB27" s="259"/>
      <c r="AC27" s="419">
        <f>X27+2</f>
        <v>612</v>
      </c>
      <c r="AD27" s="419">
        <f t="shared" si="8"/>
        <v>615</v>
      </c>
      <c r="AE27" s="419">
        <f t="shared" si="8"/>
        <v>618</v>
      </c>
    </row>
    <row r="28" spans="1:31" s="12" customFormat="1" ht="12.75">
      <c r="A28" s="85" t="s">
        <v>495</v>
      </c>
      <c r="B28" s="61">
        <f>+'Pivot Table 4-Year Insts.'!$R$652</f>
        <v>95.42885473475458</v>
      </c>
      <c r="C28" s="245"/>
      <c r="D28" s="87">
        <f>+F28+H28</f>
        <v>77.649625935162092</v>
      </c>
      <c r="E28" s="88"/>
      <c r="F28" s="89">
        <f>+'Pivot Table 4-Year Insts.'!$R$655</f>
        <v>71.685369908561924</v>
      </c>
      <c r="G28" s="246"/>
      <c r="H28" s="76">
        <f>'Pivot Table 4-Year Insts.'!$R$658</f>
        <v>5.9642560266001663</v>
      </c>
      <c r="I28" s="246"/>
      <c r="J28" s="76">
        <f>'Pivot Table 4-Year Insts.'!$R$661</f>
        <v>22.350374064837904</v>
      </c>
      <c r="K28" s="76"/>
      <c r="L28" s="90">
        <f>SUM(F28:J28)</f>
        <v>100</v>
      </c>
      <c r="M28" s="89"/>
      <c r="N28" s="263"/>
      <c r="O28" s="291">
        <f>+'Pivot Table 4-Year Insts.'!$R$654</f>
        <v>71.021083092186856</v>
      </c>
      <c r="P28" s="291">
        <f>+'Pivot Table 4-Year Insts.'!$R$657</f>
        <v>5.9838776353865235</v>
      </c>
      <c r="Q28" s="291">
        <f>+'Pivot Table 4-Year Insts.'!$R$660</f>
        <v>22.995039272426624</v>
      </c>
      <c r="R28" s="423">
        <f>SUM(O28:Q28)</f>
        <v>100</v>
      </c>
      <c r="S28" s="424">
        <f>SUM(O28:P28)</f>
        <v>77.004960727573376</v>
      </c>
      <c r="T28" s="680">
        <f>+D28-S28</f>
        <v>0.64466520758871582</v>
      </c>
      <c r="U28" s="258"/>
      <c r="V28" s="30"/>
      <c r="W28" s="258" t="s">
        <v>495</v>
      </c>
      <c r="X28" s="292">
        <f>X27+42</f>
        <v>652</v>
      </c>
      <c r="Y28" s="294">
        <f t="shared" si="7"/>
        <v>655</v>
      </c>
      <c r="Z28" s="294">
        <f t="shared" si="7"/>
        <v>658</v>
      </c>
      <c r="AA28" s="294">
        <f t="shared" si="7"/>
        <v>661</v>
      </c>
      <c r="AB28" s="259"/>
      <c r="AC28" s="419">
        <f>X28+2</f>
        <v>654</v>
      </c>
      <c r="AD28" s="419">
        <f t="shared" si="8"/>
        <v>657</v>
      </c>
      <c r="AE28" s="419">
        <f t="shared" si="8"/>
        <v>660</v>
      </c>
    </row>
    <row r="29" spans="1:31" ht="54.75" customHeight="1">
      <c r="A29" s="1044" t="s">
        <v>458</v>
      </c>
      <c r="B29" s="1044"/>
      <c r="C29" s="1044"/>
      <c r="D29" s="1045"/>
      <c r="E29" s="1045"/>
      <c r="F29" s="1045"/>
      <c r="G29" s="1045"/>
      <c r="H29" s="1045"/>
      <c r="I29" s="1045"/>
      <c r="J29" s="1045"/>
      <c r="K29" s="1045"/>
      <c r="L29" s="1045"/>
      <c r="N29" s="19"/>
      <c r="U29" s="19"/>
      <c r="V29" s="19"/>
      <c r="W29" s="251"/>
      <c r="Y29" s="252"/>
      <c r="Z29" s="252"/>
      <c r="AA29" s="252"/>
      <c r="AB29" s="19"/>
      <c r="AC29" s="19"/>
      <c r="AD29" s="19"/>
    </row>
    <row r="30" spans="1:31" s="264" customFormat="1" ht="12.75">
      <c r="A30" s="40"/>
      <c r="B30" s="40"/>
      <c r="C30" s="40"/>
      <c r="D30" s="68"/>
      <c r="E30" s="68"/>
      <c r="F30" s="68"/>
      <c r="G30" s="68"/>
      <c r="H30" s="68"/>
      <c r="I30" s="68"/>
      <c r="J30" s="68"/>
      <c r="K30" s="68"/>
      <c r="L30" s="68"/>
      <c r="M30" s="418" t="s">
        <v>1196</v>
      </c>
      <c r="O30" s="277"/>
      <c r="P30" s="277"/>
      <c r="Q30" s="277"/>
      <c r="R30" s="277"/>
      <c r="S30" s="277"/>
      <c r="T30" s="277"/>
      <c r="U30" s="81"/>
      <c r="V30" s="81"/>
      <c r="W30" s="171"/>
      <c r="X30" s="30"/>
      <c r="Z30" s="265"/>
      <c r="AA30" s="265"/>
    </row>
    <row r="31" spans="1:31" ht="15.75" customHeight="1">
      <c r="A31" s="1" t="s">
        <v>910</v>
      </c>
      <c r="B31" s="1"/>
      <c r="C31" s="1"/>
      <c r="D31" s="1"/>
      <c r="E31" s="1"/>
      <c r="F31" s="1"/>
      <c r="G31" s="1"/>
      <c r="H31" s="1"/>
      <c r="I31" s="1"/>
      <c r="J31" s="1"/>
      <c r="K31" s="1"/>
      <c r="L31" s="1"/>
      <c r="M31" s="69"/>
      <c r="U31" s="81"/>
      <c r="V31" s="81"/>
      <c r="W31" s="171"/>
      <c r="X31" s="30"/>
    </row>
    <row r="32" spans="1:31" ht="15.75" customHeight="1">
      <c r="A32" s="1"/>
      <c r="B32" s="1"/>
      <c r="C32" s="1"/>
      <c r="D32" s="1"/>
      <c r="E32" s="1"/>
      <c r="F32" s="1"/>
      <c r="G32" s="1"/>
      <c r="H32" s="1"/>
      <c r="I32" s="1"/>
      <c r="J32" s="1"/>
      <c r="K32" s="1"/>
      <c r="L32" s="1"/>
      <c r="M32" s="69"/>
      <c r="U32" s="81"/>
      <c r="V32" s="81"/>
      <c r="W32" s="171"/>
      <c r="X32" s="30"/>
    </row>
    <row r="33" spans="1:27" ht="15.75">
      <c r="A33" s="1" t="s">
        <v>507</v>
      </c>
      <c r="B33" s="1"/>
      <c r="C33" s="1"/>
      <c r="D33" s="1"/>
      <c r="E33" s="1"/>
      <c r="F33" s="1"/>
      <c r="G33" s="1"/>
      <c r="H33" s="1"/>
      <c r="I33" s="1"/>
      <c r="J33" s="1"/>
      <c r="K33" s="1"/>
      <c r="L33" s="1"/>
      <c r="M33" s="69"/>
      <c r="U33" s="81"/>
      <c r="V33" s="81"/>
      <c r="W33" s="171"/>
      <c r="X33" s="19"/>
    </row>
    <row r="34" spans="1:27" ht="18.75">
      <c r="A34" s="1" t="s">
        <v>918</v>
      </c>
      <c r="B34" s="1"/>
      <c r="C34" s="1"/>
      <c r="D34" s="1"/>
      <c r="E34" s="1"/>
      <c r="F34" s="1"/>
      <c r="G34" s="1"/>
      <c r="H34" s="1"/>
      <c r="I34" s="1"/>
      <c r="J34" s="1"/>
      <c r="K34" s="1"/>
      <c r="L34" s="1"/>
      <c r="M34" s="69"/>
      <c r="U34" s="81"/>
      <c r="V34" s="81"/>
      <c r="W34" s="171"/>
      <c r="X34" s="81"/>
    </row>
    <row r="35" spans="1:27" ht="15.75">
      <c r="A35" s="1" t="s">
        <v>807</v>
      </c>
      <c r="B35" s="1"/>
      <c r="C35" s="1"/>
      <c r="D35" s="1"/>
      <c r="E35" s="1"/>
      <c r="F35" s="1"/>
      <c r="G35" s="1"/>
      <c r="H35" s="1"/>
      <c r="I35" s="1"/>
      <c r="J35" s="1"/>
      <c r="K35" s="1"/>
      <c r="L35" s="1"/>
      <c r="M35" s="69"/>
      <c r="U35" s="81"/>
      <c r="V35" s="81"/>
      <c r="W35" s="171"/>
      <c r="X35" s="81"/>
    </row>
    <row r="36" spans="1:27" ht="6" customHeight="1">
      <c r="A36" s="1"/>
      <c r="B36" s="1"/>
      <c r="C36" s="1"/>
      <c r="D36" s="1"/>
      <c r="E36" s="1"/>
      <c r="F36" s="1"/>
      <c r="G36" s="1"/>
      <c r="H36" s="1"/>
      <c r="I36" s="1"/>
      <c r="J36" s="1"/>
      <c r="K36" s="1"/>
      <c r="L36" s="1"/>
      <c r="U36" s="81"/>
      <c r="V36" s="81"/>
      <c r="W36" s="171"/>
      <c r="X36" s="81"/>
    </row>
    <row r="37" spans="1:27" ht="69" customHeight="1">
      <c r="A37" s="24"/>
      <c r="B37" s="67" t="s">
        <v>1195</v>
      </c>
      <c r="C37" s="82"/>
      <c r="D37" s="67" t="s">
        <v>502</v>
      </c>
      <c r="E37" s="83"/>
      <c r="F37" s="67" t="s">
        <v>477</v>
      </c>
      <c r="G37" s="67"/>
      <c r="H37" s="67" t="s">
        <v>471</v>
      </c>
      <c r="I37" s="67"/>
      <c r="J37" s="67" t="s">
        <v>497</v>
      </c>
      <c r="K37" s="67"/>
      <c r="L37" s="67" t="s">
        <v>498</v>
      </c>
      <c r="M37" s="67"/>
      <c r="N37" s="2"/>
      <c r="T37" s="277" t="s">
        <v>472</v>
      </c>
      <c r="X37" s="81"/>
    </row>
    <row r="38" spans="1:27" s="12" customFormat="1" ht="18" customHeight="1">
      <c r="A38" s="20" t="s">
        <v>480</v>
      </c>
      <c r="B38" s="58">
        <f>'Pivot Table 4-Year Insts.'!$L$694</f>
        <v>74.890250267849794</v>
      </c>
      <c r="C38" s="127"/>
      <c r="D38" s="84">
        <f>+F38+H38</f>
        <v>91.249706538326095</v>
      </c>
      <c r="E38" s="60"/>
      <c r="F38" s="72">
        <f>'Pivot Table 4-Year Insts.'!$L$697</f>
        <v>86.084047423406503</v>
      </c>
      <c r="G38" s="125"/>
      <c r="H38" s="11">
        <f>'Pivot Table 4-Year Insts.'!$L$700</f>
        <v>5.1656591149195918</v>
      </c>
      <c r="I38" s="125"/>
      <c r="J38" s="11">
        <f>'Pivot Table 4-Year Insts.'!$L$703</f>
        <v>8.7502934616739054</v>
      </c>
      <c r="K38" s="11"/>
      <c r="L38" s="84">
        <f>SUM(F38:J38)</f>
        <v>100</v>
      </c>
      <c r="M38" s="72"/>
      <c r="O38" s="295"/>
      <c r="P38" s="295"/>
      <c r="Q38" s="295"/>
      <c r="R38" s="295"/>
      <c r="S38" s="295"/>
      <c r="T38" s="283"/>
      <c r="U38" s="25"/>
      <c r="W38" s="117"/>
      <c r="X38" s="81"/>
      <c r="Z38" s="266"/>
      <c r="AA38" s="266"/>
    </row>
    <row r="39" spans="1:27" s="12" customFormat="1" ht="12.75">
      <c r="A39" s="20"/>
      <c r="B39" s="11"/>
      <c r="C39" s="127"/>
      <c r="D39" s="11"/>
      <c r="E39" s="60"/>
      <c r="F39" s="11"/>
      <c r="G39" s="125"/>
      <c r="H39" s="11"/>
      <c r="I39" s="125"/>
      <c r="J39" s="11"/>
      <c r="K39" s="11"/>
      <c r="L39" s="84"/>
      <c r="M39" s="72"/>
      <c r="O39" s="295"/>
      <c r="P39" s="295"/>
      <c r="Q39" s="295"/>
      <c r="R39" s="295"/>
      <c r="S39" s="295"/>
      <c r="T39" s="284"/>
      <c r="W39" s="117"/>
      <c r="X39" s="81"/>
      <c r="Z39" s="266"/>
      <c r="AA39" s="266"/>
    </row>
    <row r="40" spans="1:27" s="12" customFormat="1" ht="12.75">
      <c r="A40" s="20" t="s">
        <v>481</v>
      </c>
      <c r="B40" s="58">
        <f>'Pivot Table 4-Year Insts.'!$L$22</f>
        <v>72.177911906301645</v>
      </c>
      <c r="C40" s="127"/>
      <c r="D40" s="84">
        <f>+F40+H40</f>
        <v>90.044798407167733</v>
      </c>
      <c r="E40" s="60"/>
      <c r="F40" s="72">
        <f>'Pivot Table 4-Year Insts.'!$L$25</f>
        <v>85.027376804380282</v>
      </c>
      <c r="G40" s="125"/>
      <c r="H40" s="11">
        <f>'Pivot Table 4-Year Insts.'!$L$28</f>
        <v>5.0174216027874561</v>
      </c>
      <c r="I40" s="125"/>
      <c r="J40" s="11">
        <f>'Pivot Table 4-Year Insts.'!$L$31</f>
        <v>9.955201592832255</v>
      </c>
      <c r="K40" s="11"/>
      <c r="L40" s="84">
        <f>SUM(F40:J40)</f>
        <v>99.999999999999986</v>
      </c>
      <c r="M40" s="72"/>
      <c r="O40" s="295"/>
      <c r="P40" s="295"/>
      <c r="Q40" s="295"/>
      <c r="R40" s="295"/>
      <c r="S40" s="295"/>
      <c r="T40" s="284"/>
      <c r="W40" s="117"/>
      <c r="X40" s="81"/>
      <c r="Z40" s="266"/>
      <c r="AA40" s="266"/>
    </row>
    <row r="41" spans="1:27" s="12" customFormat="1">
      <c r="A41" s="2" t="s">
        <v>482</v>
      </c>
      <c r="B41" s="58">
        <f>+'Pivot Table 4-Year Insts.'!$L$64</f>
        <v>69.156858035070869</v>
      </c>
      <c r="C41" s="127"/>
      <c r="D41" s="84">
        <f>+F41+H41</f>
        <v>86.418895449808957</v>
      </c>
      <c r="E41" s="60"/>
      <c r="F41" s="72">
        <f>'Pivot Table 4-Year Insts.'!$L$67</f>
        <v>80.166724557137897</v>
      </c>
      <c r="G41" s="125"/>
      <c r="H41" s="11">
        <f>'Pivot Table 4-Year Insts.'!$L$70</f>
        <v>6.2521708926710664</v>
      </c>
      <c r="I41" s="125"/>
      <c r="J41" s="11">
        <f>'Pivot Table 4-Year Insts.'!$L$73</f>
        <v>13.581104550191039</v>
      </c>
      <c r="K41" s="11"/>
      <c r="L41" s="84">
        <f>SUM(F41:J41)</f>
        <v>100</v>
      </c>
      <c r="M41" s="72"/>
      <c r="O41" s="295"/>
      <c r="P41" s="295"/>
      <c r="Q41" s="295"/>
      <c r="R41" s="295"/>
      <c r="S41" s="295"/>
      <c r="T41" s="284"/>
      <c r="W41" s="117"/>
      <c r="X41" s="17"/>
      <c r="Z41" s="266"/>
      <c r="AA41" s="266"/>
    </row>
    <row r="42" spans="1:27" s="12" customFormat="1" ht="12.75">
      <c r="A42" s="2" t="s">
        <v>496</v>
      </c>
      <c r="B42" s="58">
        <f>+'Pivot Table 4-Year Insts.'!$L$106</f>
        <v>89.227547696603068</v>
      </c>
      <c r="C42" s="127"/>
      <c r="D42" s="84">
        <f>+F42+H42</f>
        <v>92.438070404172095</v>
      </c>
      <c r="E42" s="60"/>
      <c r="F42" s="72">
        <f>'Pivot Table 4-Year Insts.'!$L$109</f>
        <v>92.438070404172095</v>
      </c>
      <c r="G42" s="125"/>
      <c r="H42" s="11">
        <f>'Pivot Table 4-Year Insts.'!$L$112</f>
        <v>0</v>
      </c>
      <c r="I42" s="125"/>
      <c r="J42" s="11">
        <f>'Pivot Table 4-Year Insts.'!$L$115</f>
        <v>7.5619295958279018</v>
      </c>
      <c r="K42" s="11"/>
      <c r="L42" s="84">
        <f>SUM(F42:J42)</f>
        <v>100</v>
      </c>
      <c r="M42" s="72"/>
      <c r="O42" s="295"/>
      <c r="P42" s="295"/>
      <c r="Q42" s="295"/>
      <c r="R42" s="295"/>
      <c r="S42" s="295"/>
      <c r="T42" s="284"/>
      <c r="W42" s="117"/>
      <c r="Z42" s="266"/>
      <c r="AA42" s="266"/>
    </row>
    <row r="43" spans="1:27" s="12" customFormat="1" ht="12.75">
      <c r="A43" s="2" t="s">
        <v>483</v>
      </c>
      <c r="B43" s="58">
        <f>+'Pivot Table 4-Year Insts.'!$L$148</f>
        <v>58.181176233229095</v>
      </c>
      <c r="C43" s="127"/>
      <c r="D43" s="84">
        <f>+F43+H43</f>
        <v>90.970957954052878</v>
      </c>
      <c r="E43" s="60"/>
      <c r="F43" s="72">
        <f>+'Pivot Table 4-Year Insts.'!$L$151</f>
        <v>89.414824447334198</v>
      </c>
      <c r="G43" s="125"/>
      <c r="H43" s="11">
        <f>+'Pivot Table 4-Year Insts.'!$L$154</f>
        <v>1.5561335067186823</v>
      </c>
      <c r="I43" s="125"/>
      <c r="J43" s="11">
        <f>+'Pivot Table 4-Year Insts.'!$L$157</f>
        <v>9.0290420459471186</v>
      </c>
      <c r="K43" s="11"/>
      <c r="L43" s="84">
        <f>SUM(F43:J43)</f>
        <v>100</v>
      </c>
      <c r="M43" s="72"/>
      <c r="O43" s="295"/>
      <c r="P43" s="295"/>
      <c r="Q43" s="295"/>
      <c r="R43" s="295"/>
      <c r="S43" s="295"/>
      <c r="T43" s="284"/>
      <c r="W43" s="117"/>
      <c r="Z43" s="266"/>
      <c r="AA43" s="266"/>
    </row>
    <row r="44" spans="1:27" s="12" customFormat="1" ht="12.75">
      <c r="A44" s="2"/>
      <c r="B44" s="58"/>
      <c r="C44" s="127"/>
      <c r="D44" s="84"/>
      <c r="E44" s="60"/>
      <c r="F44" s="72"/>
      <c r="G44" s="125"/>
      <c r="H44" s="11"/>
      <c r="I44" s="125"/>
      <c r="J44" s="11"/>
      <c r="K44" s="11"/>
      <c r="L44" s="84"/>
      <c r="M44" s="72"/>
      <c r="O44" s="295"/>
      <c r="P44" s="295"/>
      <c r="Q44" s="295"/>
      <c r="R44" s="295"/>
      <c r="S44" s="295"/>
      <c r="T44" s="284"/>
      <c r="W44" s="117"/>
      <c r="Z44" s="266"/>
      <c r="AA44" s="266"/>
    </row>
    <row r="45" spans="1:27" s="12" customFormat="1" ht="12.75">
      <c r="A45" s="2" t="s">
        <v>484</v>
      </c>
      <c r="B45" s="58">
        <f>+'Pivot Table 4-Year Insts.'!$L$190</f>
        <v>59.548050658058102</v>
      </c>
      <c r="C45" s="127"/>
      <c r="D45" s="84">
        <f>+F45+H45</f>
        <v>92.53544620517097</v>
      </c>
      <c r="E45" s="60"/>
      <c r="F45" s="72">
        <f>+'Pivot Table 4-Year Insts.'!$L$193</f>
        <v>89.338337503475117</v>
      </c>
      <c r="G45" s="125"/>
      <c r="H45" s="11">
        <f>+'Pivot Table 4-Year Insts.'!$L$196</f>
        <v>3.1971087016958575</v>
      </c>
      <c r="I45" s="125"/>
      <c r="J45" s="11">
        <f>+'Pivot Table 4-Year Insts.'!$L$199</f>
        <v>7.4645537948290235</v>
      </c>
      <c r="K45" s="11"/>
      <c r="L45" s="84">
        <f>SUM(F45:J45)</f>
        <v>100</v>
      </c>
      <c r="M45" s="72"/>
      <c r="O45" s="295"/>
      <c r="P45" s="295"/>
      <c r="Q45" s="295"/>
      <c r="R45" s="295"/>
      <c r="S45" s="295"/>
      <c r="T45" s="284"/>
      <c r="W45" s="117"/>
      <c r="Z45" s="266"/>
      <c r="AA45" s="266"/>
    </row>
    <row r="46" spans="1:27" s="12" customFormat="1" ht="12.75">
      <c r="A46" s="2" t="s">
        <v>485</v>
      </c>
      <c r="B46" s="58">
        <f>+'Pivot Table 4-Year Insts.'!$L$232</f>
        <v>74.472700976256476</v>
      </c>
      <c r="C46" s="127"/>
      <c r="D46" s="84">
        <f>+F46+H46</f>
        <v>88.185790581000163</v>
      </c>
      <c r="E46" s="60"/>
      <c r="F46" s="72">
        <f>+'Pivot Table 4-Year Insts.'!$L$235</f>
        <v>79.996763230296168</v>
      </c>
      <c r="G46" s="125"/>
      <c r="H46" s="11">
        <f>+'Pivot Table 4-Year Insts.'!$L$238</f>
        <v>8.1890273507039986</v>
      </c>
      <c r="I46" s="125"/>
      <c r="J46" s="11">
        <f>+'Pivot Table 4-Year Insts.'!$L$241</f>
        <v>11.814209418999837</v>
      </c>
      <c r="K46" s="11"/>
      <c r="L46" s="84">
        <f>SUM(F46:J46)</f>
        <v>100</v>
      </c>
      <c r="M46" s="72"/>
      <c r="O46" s="295"/>
      <c r="P46" s="295"/>
      <c r="Q46" s="295"/>
      <c r="R46" s="295"/>
      <c r="S46" s="295"/>
      <c r="T46" s="284"/>
      <c r="W46" s="117"/>
      <c r="Z46" s="266"/>
      <c r="AA46" s="266"/>
    </row>
    <row r="47" spans="1:27" s="29" customFormat="1" ht="12.75">
      <c r="A47" s="2" t="s">
        <v>486</v>
      </c>
      <c r="B47" s="58">
        <f>+'Pivot Table 4-Year Insts.'!$L$274</f>
        <v>87.274110709530149</v>
      </c>
      <c r="C47" s="127"/>
      <c r="D47" s="84">
        <f>+F47+H47</f>
        <v>91.477768090671319</v>
      </c>
      <c r="E47" s="60"/>
      <c r="F47" s="72">
        <f>+'Pivot Table 4-Year Insts.'!$L$277</f>
        <v>85.091543156059288</v>
      </c>
      <c r="G47" s="125"/>
      <c r="H47" s="11">
        <f>'Pivot Table 4-Year Insts.'!$L$280</f>
        <v>6.3862249346120308</v>
      </c>
      <c r="I47" s="125"/>
      <c r="J47" s="11">
        <f>'Pivot Table 4-Year Insts.'!$L$283</f>
        <v>8.5222319093286849</v>
      </c>
      <c r="K47" s="11"/>
      <c r="L47" s="84">
        <f>SUM(F47:J47)</f>
        <v>100</v>
      </c>
      <c r="M47" s="72"/>
      <c r="O47" s="295"/>
      <c r="P47" s="295"/>
      <c r="Q47" s="295"/>
      <c r="R47" s="295"/>
      <c r="S47" s="295"/>
      <c r="T47" s="284"/>
      <c r="W47" s="267"/>
      <c r="X47" s="12"/>
      <c r="Z47" s="268"/>
      <c r="AA47" s="268"/>
    </row>
    <row r="48" spans="1:27" s="12" customFormat="1" ht="12.75">
      <c r="A48" s="2" t="s">
        <v>487</v>
      </c>
      <c r="B48" s="58">
        <f>+'Pivot Table 4-Year Insts.'!$L$316</f>
        <v>64.810553765915017</v>
      </c>
      <c r="C48" s="127"/>
      <c r="D48" s="84">
        <f>+F48+H48</f>
        <v>95.31360946745562</v>
      </c>
      <c r="E48" s="60"/>
      <c r="F48" s="72">
        <f>+'Pivot Table 4-Year Insts.'!$L$319</f>
        <v>93.680473372781066</v>
      </c>
      <c r="G48" s="125"/>
      <c r="H48" s="11">
        <f>'Pivot Table 4-Year Insts.'!$L$322</f>
        <v>1.6331360946745563</v>
      </c>
      <c r="I48" s="125"/>
      <c r="J48" s="11">
        <f>'Pivot Table 4-Year Insts.'!$L$325</f>
        <v>4.6863905325443787</v>
      </c>
      <c r="K48" s="11"/>
      <c r="L48" s="84">
        <f>SUM(F48:J48)</f>
        <v>100</v>
      </c>
      <c r="M48" s="72"/>
      <c r="O48" s="295"/>
      <c r="P48" s="295"/>
      <c r="Q48" s="295"/>
      <c r="R48" s="295"/>
      <c r="S48" s="295"/>
      <c r="T48" s="284"/>
      <c r="W48" s="117"/>
      <c r="Z48" s="266"/>
      <c r="AA48" s="266"/>
    </row>
    <row r="49" spans="1:27" s="12" customFormat="1" ht="12.75">
      <c r="A49" s="2"/>
      <c r="B49" s="58"/>
      <c r="C49" s="127"/>
      <c r="D49" s="84"/>
      <c r="E49" s="60"/>
      <c r="F49" s="72"/>
      <c r="G49" s="125"/>
      <c r="H49" s="11"/>
      <c r="I49" s="125"/>
      <c r="J49" s="11"/>
      <c r="K49" s="11"/>
      <c r="L49" s="84"/>
      <c r="M49" s="72"/>
      <c r="O49" s="295"/>
      <c r="P49" s="295"/>
      <c r="Q49" s="295"/>
      <c r="R49" s="295"/>
      <c r="S49" s="295"/>
      <c r="T49" s="284"/>
      <c r="W49" s="117"/>
      <c r="Z49" s="266"/>
      <c r="AA49" s="266"/>
    </row>
    <row r="50" spans="1:27" s="12" customFormat="1" ht="12.75">
      <c r="A50" s="2" t="s">
        <v>488</v>
      </c>
      <c r="B50" s="58">
        <f>+'Pivot Table 4-Year Insts.'!$L$358</f>
        <v>53.766921718658033</v>
      </c>
      <c r="C50" s="127"/>
      <c r="D50" s="84">
        <f>+F50+H50</f>
        <v>79.693486590038304</v>
      </c>
      <c r="E50" s="60"/>
      <c r="F50" s="72">
        <f>+'Pivot Table 4-Year Insts.'!$L$361</f>
        <v>79.693486590038304</v>
      </c>
      <c r="G50" s="125"/>
      <c r="H50" s="11">
        <f>'Pivot Table 4-Year Insts.'!$L$364</f>
        <v>0</v>
      </c>
      <c r="I50" s="125"/>
      <c r="J50" s="11">
        <f>'Pivot Table 4-Year Insts.'!$L$367</f>
        <v>20.306513409961685</v>
      </c>
      <c r="K50" s="11"/>
      <c r="L50" s="84">
        <f>SUM(F50:J50)</f>
        <v>99.999999999999986</v>
      </c>
      <c r="M50" s="72"/>
      <c r="O50" s="295"/>
      <c r="P50" s="295"/>
      <c r="Q50" s="295"/>
      <c r="R50" s="295"/>
      <c r="S50" s="295"/>
      <c r="T50" s="284"/>
      <c r="W50" s="117"/>
      <c r="Z50" s="266"/>
      <c r="AA50" s="266"/>
    </row>
    <row r="51" spans="1:27" s="12" customFormat="1" ht="12.75">
      <c r="A51" s="2" t="s">
        <v>489</v>
      </c>
      <c r="B51" s="58">
        <f>+'Pivot Table 4-Year Insts.'!$L$400</f>
        <v>71.354466858789621</v>
      </c>
      <c r="C51" s="127"/>
      <c r="D51" s="84">
        <f>+F51+H51</f>
        <v>94.04569582275559</v>
      </c>
      <c r="E51" s="60"/>
      <c r="F51" s="72">
        <f>+'Pivot Table 4-Year Insts.'!$L$403</f>
        <v>92.580198476805904</v>
      </c>
      <c r="G51" s="125"/>
      <c r="H51" s="11">
        <f>'Pivot Table 4-Year Insts.'!$L$406</f>
        <v>1.4654973459496885</v>
      </c>
      <c r="I51" s="125"/>
      <c r="J51" s="11">
        <f>'Pivot Table 4-Year Insts.'!$L$409</f>
        <v>5.9543041772444036</v>
      </c>
      <c r="K51" s="11"/>
      <c r="L51" s="84">
        <f>SUM(F51:J51)</f>
        <v>100</v>
      </c>
      <c r="M51" s="72"/>
      <c r="O51" s="295"/>
      <c r="P51" s="295"/>
      <c r="Q51" s="295"/>
      <c r="R51" s="295"/>
      <c r="S51" s="295"/>
      <c r="T51" s="284"/>
      <c r="W51" s="117"/>
      <c r="Z51" s="266"/>
      <c r="AA51" s="266"/>
    </row>
    <row r="52" spans="1:27" s="12" customFormat="1" ht="12.75">
      <c r="A52" s="2" t="s">
        <v>490</v>
      </c>
      <c r="B52" s="58">
        <f>+'Pivot Table 4-Year Insts.'!$L$442</f>
        <v>66.585079302917563</v>
      </c>
      <c r="C52" s="127"/>
      <c r="D52" s="84">
        <f>+F52+H52</f>
        <v>92.251139538303178</v>
      </c>
      <c r="E52" s="60"/>
      <c r="F52" s="72">
        <f>+'Pivot Table 4-Year Insts.'!$L$445</f>
        <v>77.782679017791494</v>
      </c>
      <c r="G52" s="125"/>
      <c r="H52" s="11">
        <f>'Pivot Table 4-Year Insts.'!$L$448</f>
        <v>14.468460520511689</v>
      </c>
      <c r="I52" s="125"/>
      <c r="J52" s="11">
        <f>'Pivot Table 4-Year Insts.'!$L$451</f>
        <v>7.7488604616968093</v>
      </c>
      <c r="K52" s="11"/>
      <c r="L52" s="84">
        <f>SUM(F52:J52)</f>
        <v>99.999999999999986</v>
      </c>
      <c r="M52" s="72"/>
      <c r="O52" s="295"/>
      <c r="P52" s="295"/>
      <c r="Q52" s="295"/>
      <c r="R52" s="295"/>
      <c r="S52" s="295"/>
      <c r="T52" s="284"/>
      <c r="W52" s="117"/>
      <c r="Z52" s="266"/>
      <c r="AA52" s="266"/>
    </row>
    <row r="53" spans="1:27" s="12" customFormat="1" ht="12.75">
      <c r="A53" s="2" t="s">
        <v>491</v>
      </c>
      <c r="B53" s="58">
        <f>+'Pivot Table 4-Year Insts.'!$L$484</f>
        <v>74.915095444431429</v>
      </c>
      <c r="C53" s="127"/>
      <c r="D53" s="84">
        <f>+F53+H53</f>
        <v>92.449585743317172</v>
      </c>
      <c r="E53" s="60"/>
      <c r="F53" s="72">
        <f>+'Pivot Table 4-Year Insts.'!$L$487</f>
        <v>88.947944348913552</v>
      </c>
      <c r="G53" s="125"/>
      <c r="H53" s="11">
        <f>'Pivot Table 4-Year Insts.'!$L$490</f>
        <v>3.5016413944036269</v>
      </c>
      <c r="I53" s="125"/>
      <c r="J53" s="11">
        <f>'Pivot Table 4-Year Insts.'!$L$493</f>
        <v>7.5504142566828207</v>
      </c>
      <c r="K53" s="11"/>
      <c r="L53" s="84">
        <f>SUM(F53:J53)</f>
        <v>100</v>
      </c>
      <c r="M53" s="72"/>
      <c r="O53" s="295"/>
      <c r="P53" s="295"/>
      <c r="Q53" s="295"/>
      <c r="R53" s="295"/>
      <c r="S53" s="295"/>
      <c r="T53" s="284"/>
      <c r="W53" s="117"/>
      <c r="Z53" s="266"/>
      <c r="AA53" s="266"/>
    </row>
    <row r="54" spans="1:27" s="12" customFormat="1" ht="12.75">
      <c r="A54" s="2"/>
      <c r="B54" s="58"/>
      <c r="C54" s="127"/>
      <c r="D54" s="84"/>
      <c r="E54" s="60"/>
      <c r="F54" s="72"/>
      <c r="G54" s="125"/>
      <c r="H54" s="11"/>
      <c r="I54" s="125"/>
      <c r="J54" s="11"/>
      <c r="K54" s="11"/>
      <c r="L54" s="84"/>
      <c r="M54" s="72"/>
      <c r="O54" s="295"/>
      <c r="P54" s="295"/>
      <c r="Q54" s="295"/>
      <c r="R54" s="295"/>
      <c r="S54" s="295"/>
      <c r="T54" s="284"/>
      <c r="W54" s="117"/>
      <c r="Z54" s="266"/>
      <c r="AA54" s="266"/>
    </row>
    <row r="55" spans="1:27" s="12" customFormat="1" ht="12.75">
      <c r="A55" s="2" t="s">
        <v>492</v>
      </c>
      <c r="B55" s="58">
        <f>+'Pivot Table 4-Year Insts.'!$L$526</f>
        <v>97.520091848450051</v>
      </c>
      <c r="C55" s="127"/>
      <c r="D55" s="84">
        <f>+F55+H55</f>
        <v>92.606545797033192</v>
      </c>
      <c r="E55" s="60"/>
      <c r="F55" s="72">
        <f>+'Pivot Table 4-Year Insts.'!$L$529</f>
        <v>83.517777254532604</v>
      </c>
      <c r="G55" s="125"/>
      <c r="H55" s="11">
        <f>'Pivot Table 4-Year Insts.'!$L$532</f>
        <v>9.0887685425005884</v>
      </c>
      <c r="I55" s="125"/>
      <c r="J55" s="11">
        <f>'Pivot Table 4-Year Insts.'!$L$535</f>
        <v>7.3934542029668</v>
      </c>
      <c r="K55" s="11"/>
      <c r="L55" s="84">
        <f>SUM(F55:J55)</f>
        <v>99.999999999999986</v>
      </c>
      <c r="M55" s="72"/>
      <c r="N55" s="30"/>
      <c r="O55" s="295"/>
      <c r="P55" s="295"/>
      <c r="Q55" s="295"/>
      <c r="R55" s="295"/>
      <c r="S55" s="295"/>
      <c r="T55" s="284"/>
      <c r="W55" s="117"/>
      <c r="Z55" s="266"/>
      <c r="AA55" s="266"/>
    </row>
    <row r="56" spans="1:27" s="12" customFormat="1" ht="12.75">
      <c r="A56" s="2" t="s">
        <v>493</v>
      </c>
      <c r="B56" s="58">
        <f>+'Pivot Table 4-Year Insts.'!$L$568</f>
        <v>96.242034031929563</v>
      </c>
      <c r="C56" s="127"/>
      <c r="D56" s="84">
        <f>+F56+H56</f>
        <v>92.753771588504335</v>
      </c>
      <c r="E56" s="60"/>
      <c r="F56" s="72">
        <f>+'Pivot Table 4-Year Insts.'!$L$571</f>
        <v>83.432316199057951</v>
      </c>
      <c r="G56" s="125"/>
      <c r="H56" s="11">
        <f>'Pivot Table 4-Year Insts.'!$L$574</f>
        <v>9.3214553894463794</v>
      </c>
      <c r="I56" s="125"/>
      <c r="J56" s="11">
        <f>'Pivot Table 4-Year Insts.'!$L$577</f>
        <v>7.2462284114956654</v>
      </c>
      <c r="K56" s="11"/>
      <c r="L56" s="84">
        <f>SUM(F56:J56)</f>
        <v>100</v>
      </c>
      <c r="M56" s="72"/>
      <c r="N56" s="30"/>
      <c r="O56" s="295"/>
      <c r="P56" s="295"/>
      <c r="Q56" s="295"/>
      <c r="R56" s="295"/>
      <c r="S56" s="295"/>
      <c r="T56" s="284"/>
      <c r="W56" s="117"/>
      <c r="Z56" s="266"/>
      <c r="AA56" s="266"/>
    </row>
    <row r="57" spans="1:27" s="12" customFormat="1" ht="12.75">
      <c r="A57" s="2" t="s">
        <v>494</v>
      </c>
      <c r="B57" s="58">
        <f>+'Pivot Table 4-Year Insts.'!$L$610</f>
        <v>99.584866496839325</v>
      </c>
      <c r="C57" s="127"/>
      <c r="D57" s="84">
        <f>+F57+H57</f>
        <v>92.174324964471808</v>
      </c>
      <c r="E57" s="60"/>
      <c r="F57" s="72">
        <f>+'Pivot Table 4-Year Insts.'!$L$613</f>
        <v>89.360492657508289</v>
      </c>
      <c r="G57" s="125"/>
      <c r="H57" s="11">
        <f>'Pivot Table 4-Year Insts.'!$L$616</f>
        <v>2.8138323069635245</v>
      </c>
      <c r="I57" s="125"/>
      <c r="J57" s="11">
        <f>'Pivot Table 4-Year Insts.'!$L$619</f>
        <v>7.8256750355281861</v>
      </c>
      <c r="K57" s="11"/>
      <c r="L57" s="84">
        <f>SUM(F57:J57)</f>
        <v>100</v>
      </c>
      <c r="M57" s="72"/>
      <c r="N57" s="30"/>
      <c r="O57" s="295"/>
      <c r="P57" s="295"/>
      <c r="Q57" s="295"/>
      <c r="R57" s="295"/>
      <c r="S57" s="295"/>
      <c r="T57" s="284"/>
      <c r="W57" s="117"/>
      <c r="Z57" s="266"/>
      <c r="AA57" s="266"/>
    </row>
    <row r="58" spans="1:27" s="12" customFormat="1" ht="12.75">
      <c r="A58" s="85" t="s">
        <v>495</v>
      </c>
      <c r="B58" s="61">
        <f>+'Pivot Table 4-Year Insts.'!$L$652</f>
        <v>98.731769181991126</v>
      </c>
      <c r="C58" s="245"/>
      <c r="D58" s="87">
        <f>+F58+H58</f>
        <v>83.386855063155636</v>
      </c>
      <c r="E58" s="88"/>
      <c r="F58" s="89">
        <f>+'Pivot Table 4-Year Insts.'!$L$655</f>
        <v>80.154142581888237</v>
      </c>
      <c r="G58" s="246"/>
      <c r="H58" s="76">
        <f>'Pivot Table 4-Year Insts.'!$L$658</f>
        <v>3.2327124812673946</v>
      </c>
      <c r="I58" s="246"/>
      <c r="J58" s="76">
        <f>'Pivot Table 4-Year Insts.'!$L$661</f>
        <v>16.61314493684436</v>
      </c>
      <c r="K58" s="76"/>
      <c r="L58" s="90">
        <f>SUM(F58:J58)</f>
        <v>100</v>
      </c>
      <c r="M58" s="89"/>
      <c r="N58" s="30"/>
      <c r="O58" s="295"/>
      <c r="P58" s="295"/>
      <c r="Q58" s="295"/>
      <c r="R58" s="295"/>
      <c r="S58" s="295"/>
      <c r="T58" s="284"/>
      <c r="W58" s="117"/>
      <c r="Z58" s="266"/>
      <c r="AA58" s="266"/>
    </row>
    <row r="59" spans="1:27" ht="59.25" customHeight="1">
      <c r="A59" s="1044" t="s">
        <v>458</v>
      </c>
      <c r="B59" s="1044"/>
      <c r="C59" s="1044"/>
      <c r="D59" s="1045"/>
      <c r="E59" s="1045"/>
      <c r="F59" s="1045"/>
      <c r="G59" s="1045"/>
      <c r="H59" s="1045"/>
      <c r="I59" s="1045"/>
      <c r="J59" s="1045"/>
      <c r="K59" s="1045"/>
      <c r="L59" s="1045"/>
      <c r="X59" s="12"/>
    </row>
    <row r="60" spans="1:27" s="264" customFormat="1" ht="12.75">
      <c r="A60" s="40"/>
      <c r="B60" s="40"/>
      <c r="C60" s="40"/>
      <c r="D60" s="68"/>
      <c r="E60" s="68"/>
      <c r="F60" s="68"/>
      <c r="G60" s="68"/>
      <c r="H60" s="68"/>
      <c r="I60" s="68"/>
      <c r="J60" s="68"/>
      <c r="K60" s="68"/>
      <c r="L60" s="68"/>
      <c r="M60" s="418" t="s">
        <v>1196</v>
      </c>
      <c r="O60" s="277"/>
      <c r="P60" s="277"/>
      <c r="Q60" s="277"/>
      <c r="R60" s="277"/>
      <c r="S60" s="277"/>
      <c r="T60" s="277"/>
      <c r="W60" s="269"/>
      <c r="X60" s="12"/>
      <c r="Z60" s="265"/>
      <c r="AA60" s="265"/>
    </row>
    <row r="61" spans="1:27" ht="15.75" customHeight="1">
      <c r="A61" s="1" t="s">
        <v>911</v>
      </c>
      <c r="B61" s="1"/>
      <c r="C61" s="1"/>
      <c r="D61" s="1"/>
      <c r="E61" s="1"/>
      <c r="F61" s="1"/>
      <c r="G61" s="1"/>
      <c r="H61" s="1"/>
      <c r="I61" s="1"/>
      <c r="J61" s="1"/>
      <c r="K61" s="1"/>
      <c r="L61" s="1"/>
      <c r="M61" s="69"/>
      <c r="X61" s="12"/>
    </row>
    <row r="62" spans="1:27" ht="15.75" customHeight="1">
      <c r="A62" s="1"/>
      <c r="B62" s="1"/>
      <c r="C62" s="1"/>
      <c r="D62" s="1"/>
      <c r="E62" s="1"/>
      <c r="F62" s="1"/>
      <c r="G62" s="1"/>
      <c r="H62" s="1"/>
      <c r="I62" s="1"/>
      <c r="J62" s="1"/>
      <c r="K62" s="1"/>
      <c r="L62" s="1"/>
      <c r="M62" s="69"/>
      <c r="X62" s="12"/>
    </row>
    <row r="63" spans="1:27" ht="15.75">
      <c r="A63" s="1" t="s">
        <v>507</v>
      </c>
      <c r="B63" s="1"/>
      <c r="C63" s="1"/>
      <c r="D63" s="1"/>
      <c r="E63" s="1"/>
      <c r="F63" s="1"/>
      <c r="G63" s="1"/>
      <c r="H63" s="1"/>
      <c r="I63" s="1"/>
      <c r="J63" s="1"/>
      <c r="K63" s="1"/>
      <c r="L63" s="1"/>
      <c r="M63" s="69"/>
    </row>
    <row r="64" spans="1:27" ht="18.75">
      <c r="A64" s="1" t="s">
        <v>918</v>
      </c>
      <c r="B64" s="1"/>
      <c r="C64" s="1"/>
      <c r="D64" s="1"/>
      <c r="E64" s="1"/>
      <c r="F64" s="1"/>
      <c r="G64" s="1"/>
      <c r="H64" s="1"/>
      <c r="I64" s="1"/>
      <c r="J64" s="1"/>
      <c r="K64" s="1"/>
      <c r="L64" s="1"/>
      <c r="M64" s="69"/>
      <c r="X64" s="264"/>
    </row>
    <row r="65" spans="1:27" ht="15.75">
      <c r="A65" s="1" t="s">
        <v>808</v>
      </c>
      <c r="B65" s="1"/>
      <c r="C65" s="1"/>
      <c r="D65" s="1"/>
      <c r="E65" s="1"/>
      <c r="F65" s="1"/>
      <c r="G65" s="1"/>
      <c r="H65" s="1"/>
      <c r="I65" s="1"/>
      <c r="J65" s="1"/>
      <c r="K65" s="1"/>
      <c r="L65" s="1"/>
      <c r="M65" s="69"/>
    </row>
    <row r="66" spans="1:27" ht="9" customHeight="1">
      <c r="A66" s="1"/>
      <c r="B66" s="1"/>
      <c r="C66" s="1"/>
      <c r="D66" s="1"/>
      <c r="E66" s="1"/>
      <c r="F66" s="1"/>
      <c r="G66" s="1"/>
      <c r="H66" s="1"/>
      <c r="I66" s="1"/>
      <c r="J66" s="1"/>
      <c r="K66" s="1"/>
      <c r="L66" s="1"/>
    </row>
    <row r="67" spans="1:27" ht="69" customHeight="1">
      <c r="A67" s="24"/>
      <c r="B67" s="67" t="s">
        <v>1195</v>
      </c>
      <c r="C67" s="82"/>
      <c r="D67" s="67" t="s">
        <v>502</v>
      </c>
      <c r="E67" s="83"/>
      <c r="F67" s="67" t="s">
        <v>477</v>
      </c>
      <c r="G67" s="67"/>
      <c r="H67" s="67" t="s">
        <v>471</v>
      </c>
      <c r="I67" s="67"/>
      <c r="J67" s="67" t="s">
        <v>497</v>
      </c>
      <c r="K67" s="67"/>
      <c r="L67" s="67" t="s">
        <v>498</v>
      </c>
      <c r="M67" s="67"/>
      <c r="N67" s="2"/>
      <c r="T67" s="277" t="s">
        <v>472</v>
      </c>
    </row>
    <row r="68" spans="1:27" s="12" customFormat="1" ht="18" customHeight="1">
      <c r="A68" s="20" t="s">
        <v>480</v>
      </c>
      <c r="B68" s="58">
        <f>'Pivot Table 4-Year Insts.'!$M$694</f>
        <v>66.616828490623817</v>
      </c>
      <c r="C68" s="127"/>
      <c r="D68" s="84">
        <f>+F68+H68</f>
        <v>84.332495065033399</v>
      </c>
      <c r="E68" s="60"/>
      <c r="F68" s="72">
        <f>'Pivot Table 4-Year Insts.'!$M$697</f>
        <v>78.70798518157973</v>
      </c>
      <c r="G68" s="125"/>
      <c r="H68" s="11">
        <f>'Pivot Table 4-Year Insts.'!$M$700</f>
        <v>5.6245098834536655</v>
      </c>
      <c r="I68" s="125"/>
      <c r="J68" s="11">
        <f>'Pivot Table 4-Year Insts.'!$M$703</f>
        <v>15.667504934966606</v>
      </c>
      <c r="K68" s="11"/>
      <c r="L68" s="84">
        <f>SUM(F68:J68)</f>
        <v>100</v>
      </c>
      <c r="M68" s="72"/>
      <c r="O68" s="295"/>
      <c r="P68" s="295"/>
      <c r="Q68" s="295"/>
      <c r="R68" s="295"/>
      <c r="S68" s="295"/>
      <c r="T68" s="284"/>
      <c r="U68" s="25"/>
      <c r="W68" s="117"/>
      <c r="X68" s="17"/>
      <c r="Z68" s="266"/>
      <c r="AA68" s="266"/>
    </row>
    <row r="69" spans="1:27" s="12" customFormat="1">
      <c r="A69" s="20"/>
      <c r="B69" s="11"/>
      <c r="C69" s="127"/>
      <c r="D69" s="11"/>
      <c r="E69" s="60"/>
      <c r="F69" s="11"/>
      <c r="G69" s="125"/>
      <c r="H69" s="11"/>
      <c r="I69" s="125"/>
      <c r="J69" s="11"/>
      <c r="K69" s="11"/>
      <c r="L69" s="84"/>
      <c r="M69" s="72"/>
      <c r="O69" s="295"/>
      <c r="P69" s="295"/>
      <c r="Q69" s="295"/>
      <c r="R69" s="295"/>
      <c r="S69" s="295"/>
      <c r="T69" s="284"/>
      <c r="W69" s="117"/>
      <c r="X69" s="17"/>
      <c r="Z69" s="266"/>
      <c r="AA69" s="266"/>
    </row>
    <row r="70" spans="1:27" s="12" customFormat="1">
      <c r="A70" s="20" t="s">
        <v>481</v>
      </c>
      <c r="B70" s="58">
        <f>'Pivot Table 4-Year Insts.'!$M$22</f>
        <v>43.051616562677253</v>
      </c>
      <c r="C70" s="127"/>
      <c r="D70" s="84">
        <f>+F70+H70</f>
        <v>90.777338603425562</v>
      </c>
      <c r="E70" s="60"/>
      <c r="F70" s="72">
        <f>'Pivot Table 4-Year Insts.'!$M$25</f>
        <v>79.314888010540187</v>
      </c>
      <c r="G70" s="125"/>
      <c r="H70" s="11">
        <f>'Pivot Table 4-Year Insts.'!$M$28</f>
        <v>11.462450592885375</v>
      </c>
      <c r="I70" s="125"/>
      <c r="J70" s="11">
        <f>'Pivot Table 4-Year Insts.'!$M$31</f>
        <v>9.2226613965744395</v>
      </c>
      <c r="K70" s="11"/>
      <c r="L70" s="84">
        <f>SUM(F70:J70)</f>
        <v>100</v>
      </c>
      <c r="M70" s="72"/>
      <c r="O70" s="295"/>
      <c r="P70" s="295"/>
      <c r="Q70" s="295"/>
      <c r="R70" s="295"/>
      <c r="S70" s="295"/>
      <c r="T70" s="284"/>
      <c r="W70" s="117"/>
      <c r="X70" s="17"/>
      <c r="Z70" s="266"/>
      <c r="AA70" s="266"/>
    </row>
    <row r="71" spans="1:27" s="12" customFormat="1">
      <c r="A71" s="2" t="s">
        <v>482</v>
      </c>
      <c r="B71" s="58">
        <f>+'Pivot Table 4-Year Insts.'!$M$64</f>
        <v>0</v>
      </c>
      <c r="C71" s="127"/>
      <c r="D71" s="84">
        <f>+F71+H71</f>
        <v>0</v>
      </c>
      <c r="E71" s="60"/>
      <c r="F71" s="72">
        <f>'Pivot Table 4-Year Insts.'!$M$67</f>
        <v>0</v>
      </c>
      <c r="G71" s="125"/>
      <c r="H71" s="11">
        <f>'Pivot Table 4-Year Insts.'!$M$70</f>
        <v>0</v>
      </c>
      <c r="I71" s="125"/>
      <c r="J71" s="11">
        <f>'Pivot Table 4-Year Insts.'!$M$73</f>
        <v>0</v>
      </c>
      <c r="K71" s="11"/>
      <c r="L71" s="84">
        <f>SUM(F71:J71)</f>
        <v>0</v>
      </c>
      <c r="M71" s="72"/>
      <c r="O71" s="295"/>
      <c r="P71" s="295"/>
      <c r="Q71" s="295"/>
      <c r="R71" s="295"/>
      <c r="S71" s="295"/>
      <c r="T71" s="284"/>
      <c r="W71" s="117"/>
      <c r="X71" s="17"/>
      <c r="Z71" s="266"/>
      <c r="AA71" s="266"/>
    </row>
    <row r="72" spans="1:27" s="12" customFormat="1" ht="12.75">
      <c r="A72" s="2" t="s">
        <v>496</v>
      </c>
      <c r="B72" s="58">
        <f>+'Pivot Table 4-Year Insts.'!$M$106</f>
        <v>0</v>
      </c>
      <c r="C72" s="127"/>
      <c r="D72" s="84">
        <f>+F72+H72</f>
        <v>0</v>
      </c>
      <c r="E72" s="60"/>
      <c r="F72" s="72">
        <f>'Pivot Table 4-Year Insts.'!$M$109</f>
        <v>0</v>
      </c>
      <c r="G72" s="125"/>
      <c r="H72" s="11">
        <f>'Pivot Table 4-Year Insts.'!$M$112</f>
        <v>0</v>
      </c>
      <c r="I72" s="125"/>
      <c r="J72" s="11">
        <f>'Pivot Table 4-Year Insts.'!$M$115</f>
        <v>0</v>
      </c>
      <c r="K72" s="11"/>
      <c r="L72" s="84">
        <f>SUM(F72:J72)</f>
        <v>0</v>
      </c>
      <c r="M72" s="72"/>
      <c r="O72" s="295"/>
      <c r="P72" s="295"/>
      <c r="Q72" s="295"/>
      <c r="R72" s="295"/>
      <c r="S72" s="295"/>
      <c r="T72" s="284"/>
      <c r="W72" s="117"/>
      <c r="Z72" s="266"/>
      <c r="AA72" s="266"/>
    </row>
    <row r="73" spans="1:27" s="12" customFormat="1" ht="12.75">
      <c r="A73" s="2" t="s">
        <v>483</v>
      </c>
      <c r="B73" s="58">
        <f>+'Pivot Table 4-Year Insts.'!$M$148</f>
        <v>47.326312352028737</v>
      </c>
      <c r="C73" s="127"/>
      <c r="D73" s="84">
        <f>+F73+H73</f>
        <v>80.282904950836638</v>
      </c>
      <c r="E73" s="60"/>
      <c r="F73" s="72">
        <f>+'Pivot Table 4-Year Insts.'!$M$151</f>
        <v>79.230636536139386</v>
      </c>
      <c r="G73" s="125"/>
      <c r="H73" s="11">
        <f>+'Pivot Table 4-Year Insts.'!$M$154</f>
        <v>1.0522684146972572</v>
      </c>
      <c r="I73" s="125"/>
      <c r="J73" s="11">
        <f>+'Pivot Table 4-Year Insts.'!$M$157</f>
        <v>19.717095049163362</v>
      </c>
      <c r="K73" s="11"/>
      <c r="L73" s="84">
        <f>SUM(F73:J73)</f>
        <v>100</v>
      </c>
      <c r="M73" s="72"/>
      <c r="O73" s="295"/>
      <c r="P73" s="295"/>
      <c r="Q73" s="295"/>
      <c r="R73" s="295"/>
      <c r="S73" s="295"/>
      <c r="T73" s="284"/>
      <c r="W73" s="117"/>
      <c r="Z73" s="266"/>
      <c r="AA73" s="266"/>
    </row>
    <row r="74" spans="1:27" s="12" customFormat="1" ht="12.75">
      <c r="A74" s="2"/>
      <c r="B74" s="58"/>
      <c r="C74" s="127"/>
      <c r="D74" s="84"/>
      <c r="E74" s="60"/>
      <c r="F74" s="72"/>
      <c r="G74" s="125"/>
      <c r="H74" s="11"/>
      <c r="I74" s="125"/>
      <c r="J74" s="11"/>
      <c r="K74" s="11"/>
      <c r="L74" s="84"/>
      <c r="M74" s="72"/>
      <c r="O74" s="295"/>
      <c r="P74" s="295"/>
      <c r="Q74" s="295"/>
      <c r="R74" s="295"/>
      <c r="S74" s="295"/>
      <c r="T74" s="284"/>
      <c r="W74" s="117"/>
      <c r="Z74" s="266"/>
      <c r="AA74" s="266"/>
    </row>
    <row r="75" spans="1:27" s="12" customFormat="1" ht="12.75">
      <c r="A75" s="2" t="s">
        <v>484</v>
      </c>
      <c r="B75" s="58">
        <f>+'Pivot Table 4-Year Insts.'!$M$190</f>
        <v>80.804668304668297</v>
      </c>
      <c r="C75" s="127"/>
      <c r="D75" s="84">
        <f>+F75+H75</f>
        <v>94.374762447738505</v>
      </c>
      <c r="E75" s="60"/>
      <c r="F75" s="72">
        <f>+'Pivot Table 4-Year Insts.'!$M$193</f>
        <v>93.196503230710761</v>
      </c>
      <c r="G75" s="125"/>
      <c r="H75" s="11">
        <f>+'Pivot Table 4-Year Insts.'!$M$196</f>
        <v>1.1782592170277459</v>
      </c>
      <c r="I75" s="125"/>
      <c r="J75" s="11">
        <f>+'Pivot Table 4-Year Insts.'!$M$199</f>
        <v>5.6252375522614972</v>
      </c>
      <c r="K75" s="11"/>
      <c r="L75" s="84">
        <f>SUM(F75:J75)</f>
        <v>100</v>
      </c>
      <c r="M75" s="72"/>
      <c r="O75" s="295"/>
      <c r="P75" s="295"/>
      <c r="Q75" s="295"/>
      <c r="R75" s="295"/>
      <c r="S75" s="295"/>
      <c r="T75" s="284"/>
      <c r="W75" s="117"/>
      <c r="Z75" s="266"/>
      <c r="AA75" s="266"/>
    </row>
    <row r="76" spans="1:27" s="12" customFormat="1" ht="12.75">
      <c r="A76" s="2" t="s">
        <v>485</v>
      </c>
      <c r="B76" s="58">
        <f>+'Pivot Table 4-Year Insts.'!$M$232</f>
        <v>0</v>
      </c>
      <c r="C76" s="127"/>
      <c r="D76" s="84">
        <f>+F76+H76</f>
        <v>0</v>
      </c>
      <c r="E76" s="60"/>
      <c r="F76" s="72">
        <f>+'Pivot Table 4-Year Insts.'!$M$235</f>
        <v>0</v>
      </c>
      <c r="G76" s="125"/>
      <c r="H76" s="11">
        <f>+'Pivot Table 4-Year Insts.'!$M$238</f>
        <v>0</v>
      </c>
      <c r="I76" s="125"/>
      <c r="J76" s="11">
        <f>+'Pivot Table 4-Year Insts.'!$M$241</f>
        <v>0</v>
      </c>
      <c r="K76" s="11"/>
      <c r="L76" s="84">
        <f>SUM(F76:J76)</f>
        <v>0</v>
      </c>
      <c r="M76" s="72"/>
      <c r="O76" s="295"/>
      <c r="P76" s="295"/>
      <c r="Q76" s="295"/>
      <c r="R76" s="295"/>
      <c r="S76" s="295"/>
      <c r="T76" s="284"/>
      <c r="W76" s="117"/>
      <c r="Z76" s="266"/>
      <c r="AA76" s="266"/>
    </row>
    <row r="77" spans="1:27" s="29" customFormat="1" ht="12.75">
      <c r="A77" s="2" t="s">
        <v>486</v>
      </c>
      <c r="B77" s="58">
        <f>+'Pivot Table 4-Year Insts.'!$M$274</f>
        <v>72.781808035714292</v>
      </c>
      <c r="C77" s="127"/>
      <c r="D77" s="84">
        <f>+F77+H77</f>
        <v>82.365344067471725</v>
      </c>
      <c r="E77" s="60"/>
      <c r="F77" s="72">
        <f>+'Pivot Table 4-Year Insts.'!$M$277</f>
        <v>71.995399654974122</v>
      </c>
      <c r="G77" s="125"/>
      <c r="H77" s="11">
        <f>'Pivot Table 4-Year Insts.'!$M$280</f>
        <v>10.369944412497604</v>
      </c>
      <c r="I77" s="125"/>
      <c r="J77" s="11">
        <f>'Pivot Table 4-Year Insts.'!$M$283</f>
        <v>17.634655932528272</v>
      </c>
      <c r="K77" s="11"/>
      <c r="L77" s="84">
        <f>SUM(F77:J77)</f>
        <v>100</v>
      </c>
      <c r="M77" s="72"/>
      <c r="O77" s="295"/>
      <c r="P77" s="295"/>
      <c r="Q77" s="295"/>
      <c r="R77" s="295"/>
      <c r="S77" s="295"/>
      <c r="T77" s="284"/>
      <c r="W77" s="267"/>
      <c r="X77" s="12"/>
      <c r="Z77" s="268"/>
      <c r="AA77" s="268"/>
    </row>
    <row r="78" spans="1:27" s="12" customFormat="1" ht="12.75">
      <c r="A78" s="2" t="s">
        <v>487</v>
      </c>
      <c r="B78" s="58">
        <f>+'Pivot Table 4-Year Insts.'!$M$316</f>
        <v>51.837031647871953</v>
      </c>
      <c r="C78" s="127"/>
      <c r="D78" s="84">
        <f>+F78+H78</f>
        <v>93.473684210526315</v>
      </c>
      <c r="E78" s="60"/>
      <c r="F78" s="72">
        <f>+'Pivot Table 4-Year Insts.'!$M$319</f>
        <v>86.807017543859644</v>
      </c>
      <c r="G78" s="125"/>
      <c r="H78" s="11">
        <f>'Pivot Table 4-Year Insts.'!$M$322</f>
        <v>6.666666666666667</v>
      </c>
      <c r="I78" s="125"/>
      <c r="J78" s="11">
        <f>'Pivot Table 4-Year Insts.'!$M$325</f>
        <v>6.5263157894736841</v>
      </c>
      <c r="K78" s="11"/>
      <c r="L78" s="84">
        <f>SUM(F78:J78)</f>
        <v>100</v>
      </c>
      <c r="M78" s="72"/>
      <c r="O78" s="295"/>
      <c r="P78" s="295"/>
      <c r="Q78" s="295"/>
      <c r="R78" s="295"/>
      <c r="S78" s="295"/>
      <c r="T78" s="284"/>
      <c r="W78" s="117"/>
      <c r="Z78" s="266"/>
      <c r="AA78" s="266"/>
    </row>
    <row r="79" spans="1:27" s="12" customFormat="1" ht="12.75">
      <c r="A79" s="2"/>
      <c r="B79" s="58"/>
      <c r="C79" s="127"/>
      <c r="D79" s="84"/>
      <c r="E79" s="60"/>
      <c r="F79" s="72"/>
      <c r="G79" s="125"/>
      <c r="H79" s="11"/>
      <c r="I79" s="125"/>
      <c r="J79" s="11"/>
      <c r="K79" s="11"/>
      <c r="L79" s="84"/>
      <c r="M79" s="72"/>
      <c r="O79" s="295"/>
      <c r="P79" s="295"/>
      <c r="Q79" s="295"/>
      <c r="R79" s="295"/>
      <c r="S79" s="295"/>
      <c r="T79" s="284"/>
      <c r="W79" s="117"/>
      <c r="Z79" s="266"/>
      <c r="AA79" s="266"/>
    </row>
    <row r="80" spans="1:27" s="12" customFormat="1" ht="12.75">
      <c r="A80" s="2" t="s">
        <v>488</v>
      </c>
      <c r="B80" s="58">
        <f>+'Pivot Table 4-Year Insts.'!$M$358</f>
        <v>67.026378896882505</v>
      </c>
      <c r="C80" s="127"/>
      <c r="D80" s="84">
        <f>+F80+H80</f>
        <v>77.012522361359572</v>
      </c>
      <c r="E80" s="60"/>
      <c r="F80" s="72">
        <f>+'Pivot Table 4-Year Insts.'!$M$361</f>
        <v>77.012522361359572</v>
      </c>
      <c r="G80" s="125"/>
      <c r="H80" s="11">
        <f>'Pivot Table 4-Year Insts.'!$M$364</f>
        <v>0</v>
      </c>
      <c r="I80" s="125"/>
      <c r="J80" s="11">
        <f>'Pivot Table 4-Year Insts.'!$M$367</f>
        <v>22.987477638640431</v>
      </c>
      <c r="K80" s="11"/>
      <c r="L80" s="84">
        <f>SUM(F80:J80)</f>
        <v>100</v>
      </c>
      <c r="M80" s="72"/>
      <c r="O80" s="295"/>
      <c r="P80" s="295"/>
      <c r="Q80" s="295"/>
      <c r="R80" s="295"/>
      <c r="S80" s="295"/>
      <c r="T80" s="284"/>
      <c r="W80" s="117"/>
      <c r="Z80" s="266"/>
      <c r="AA80" s="266"/>
    </row>
    <row r="81" spans="1:27" s="12" customFormat="1" ht="12.75">
      <c r="A81" s="2" t="s">
        <v>489</v>
      </c>
      <c r="B81" s="58">
        <f>+'Pivot Table 4-Year Insts.'!$M$400</f>
        <v>51.835394126738798</v>
      </c>
      <c r="C81" s="127"/>
      <c r="D81" s="84">
        <f>+F81+H81</f>
        <v>80.954155795751021</v>
      </c>
      <c r="E81" s="60"/>
      <c r="F81" s="72">
        <f>+'Pivot Table 4-Year Insts.'!$M$403</f>
        <v>76.85426761088334</v>
      </c>
      <c r="G81" s="125"/>
      <c r="H81" s="11">
        <f>'Pivot Table 4-Year Insts.'!$M$406</f>
        <v>4.0998881848676856</v>
      </c>
      <c r="I81" s="125"/>
      <c r="J81" s="11">
        <f>'Pivot Table 4-Year Insts.'!$M$409</f>
        <v>19.045844204248972</v>
      </c>
      <c r="K81" s="11"/>
      <c r="L81" s="84">
        <f>SUM(F81:J81)</f>
        <v>100</v>
      </c>
      <c r="M81" s="72"/>
      <c r="O81" s="295"/>
      <c r="P81" s="295"/>
      <c r="Q81" s="295"/>
      <c r="R81" s="295"/>
      <c r="S81" s="295"/>
      <c r="T81" s="284"/>
      <c r="W81" s="117"/>
      <c r="X81" s="29"/>
      <c r="Z81" s="266"/>
      <c r="AA81" s="266"/>
    </row>
    <row r="82" spans="1:27" s="12" customFormat="1" ht="12.75">
      <c r="A82" s="2" t="s">
        <v>490</v>
      </c>
      <c r="B82" s="58">
        <f>+'Pivot Table 4-Year Insts.'!$M$442</f>
        <v>0</v>
      </c>
      <c r="C82" s="127"/>
      <c r="D82" s="84">
        <f>+F82+H82</f>
        <v>0</v>
      </c>
      <c r="E82" s="60"/>
      <c r="F82" s="72">
        <f>+'Pivot Table 4-Year Insts.'!$M$445</f>
        <v>0</v>
      </c>
      <c r="G82" s="125"/>
      <c r="H82" s="11">
        <f>'Pivot Table 4-Year Insts.'!$M$448</f>
        <v>0</v>
      </c>
      <c r="I82" s="125"/>
      <c r="J82" s="11">
        <f>'Pivot Table 4-Year Insts.'!$M$451</f>
        <v>0</v>
      </c>
      <c r="K82" s="11"/>
      <c r="L82" s="84">
        <f>SUM(F82:J82)</f>
        <v>0</v>
      </c>
      <c r="M82" s="72"/>
      <c r="O82" s="295"/>
      <c r="P82" s="295"/>
      <c r="Q82" s="295"/>
      <c r="R82" s="295"/>
      <c r="S82" s="295"/>
      <c r="T82" s="284"/>
      <c r="W82" s="117"/>
      <c r="Z82" s="266"/>
      <c r="AA82" s="266"/>
    </row>
    <row r="83" spans="1:27" s="12" customFormat="1" ht="12.75">
      <c r="A83" s="2" t="s">
        <v>491</v>
      </c>
      <c r="B83" s="58">
        <f>+'Pivot Table 4-Year Insts.'!$M$484</f>
        <v>0</v>
      </c>
      <c r="C83" s="127"/>
      <c r="D83" s="84">
        <f>+F83+H83</f>
        <v>0</v>
      </c>
      <c r="E83" s="60"/>
      <c r="F83" s="72">
        <f>+'Pivot Table 4-Year Insts.'!$M$487</f>
        <v>0</v>
      </c>
      <c r="G83" s="125"/>
      <c r="H83" s="11">
        <f>'Pivot Table 4-Year Insts.'!$M$490</f>
        <v>0</v>
      </c>
      <c r="I83" s="125"/>
      <c r="J83" s="11">
        <f>'Pivot Table 4-Year Insts.'!$M$493</f>
        <v>0</v>
      </c>
      <c r="K83" s="11"/>
      <c r="L83" s="84">
        <f>SUM(F83:J83)</f>
        <v>0</v>
      </c>
      <c r="M83" s="72"/>
      <c r="O83" s="295"/>
      <c r="P83" s="295"/>
      <c r="Q83" s="295"/>
      <c r="R83" s="295"/>
      <c r="S83" s="295"/>
      <c r="T83" s="284"/>
      <c r="W83" s="117"/>
      <c r="Z83" s="266"/>
      <c r="AA83" s="266"/>
    </row>
    <row r="84" spans="1:27" s="12" customFormat="1" ht="12.75">
      <c r="A84" s="2"/>
      <c r="B84" s="58"/>
      <c r="C84" s="127"/>
      <c r="D84" s="84"/>
      <c r="E84" s="60"/>
      <c r="F84" s="72"/>
      <c r="G84" s="125"/>
      <c r="H84" s="11"/>
      <c r="I84" s="125"/>
      <c r="J84" s="11"/>
      <c r="K84" s="11"/>
      <c r="L84" s="84"/>
      <c r="M84" s="72"/>
      <c r="O84" s="295"/>
      <c r="P84" s="295"/>
      <c r="Q84" s="295"/>
      <c r="R84" s="295"/>
      <c r="S84" s="295"/>
      <c r="T84" s="284"/>
      <c r="W84" s="117"/>
      <c r="Z84" s="266"/>
      <c r="AA84" s="266"/>
    </row>
    <row r="85" spans="1:27" s="12" customFormat="1" ht="12.75">
      <c r="A85" s="2" t="s">
        <v>492</v>
      </c>
      <c r="B85" s="58">
        <f>+'Pivot Table 4-Year Insts.'!$M$526</f>
        <v>94.505494505494497</v>
      </c>
      <c r="C85" s="127"/>
      <c r="D85" s="84">
        <f>+F85+H85</f>
        <v>81.951466127401417</v>
      </c>
      <c r="E85" s="60"/>
      <c r="F85" s="72">
        <f>+'Pivot Table 4-Year Insts.'!$M$529</f>
        <v>74.772497472194132</v>
      </c>
      <c r="G85" s="125"/>
      <c r="H85" s="11">
        <f>'Pivot Table 4-Year Insts.'!$M$532</f>
        <v>7.1789686552072798</v>
      </c>
      <c r="I85" s="125"/>
      <c r="J85" s="11">
        <f>'Pivot Table 4-Year Insts.'!$M$535</f>
        <v>18.048533872598586</v>
      </c>
      <c r="K85" s="11"/>
      <c r="L85" s="84">
        <f>SUM(F85:J85)</f>
        <v>100</v>
      </c>
      <c r="M85" s="72"/>
      <c r="N85" s="30"/>
      <c r="O85" s="295"/>
      <c r="P85" s="295"/>
      <c r="Q85" s="295"/>
      <c r="R85" s="295"/>
      <c r="S85" s="295"/>
      <c r="T85" s="284"/>
      <c r="W85" s="117"/>
      <c r="Z85" s="266"/>
      <c r="AA85" s="266"/>
    </row>
    <row r="86" spans="1:27" s="12" customFormat="1" ht="12.75">
      <c r="A86" s="2" t="s">
        <v>493</v>
      </c>
      <c r="B86" s="58">
        <f>+'Pivot Table 4-Year Insts.'!$M$568</f>
        <v>88.88528839922229</v>
      </c>
      <c r="C86" s="127"/>
      <c r="D86" s="84">
        <f>+F86+H86</f>
        <v>84.323733138899016</v>
      </c>
      <c r="E86" s="60"/>
      <c r="F86" s="72">
        <f>+'Pivot Table 4-Year Insts.'!$M$571</f>
        <v>70.689026613197228</v>
      </c>
      <c r="G86" s="125"/>
      <c r="H86" s="11">
        <f>'Pivot Table 4-Year Insts.'!$M$574</f>
        <v>13.634706525701787</v>
      </c>
      <c r="I86" s="125"/>
      <c r="J86" s="11">
        <f>'Pivot Table 4-Year Insts.'!$M$577</f>
        <v>15.676266861100984</v>
      </c>
      <c r="K86" s="11"/>
      <c r="L86" s="84">
        <f>SUM(F86:J86)</f>
        <v>100</v>
      </c>
      <c r="M86" s="72"/>
      <c r="N86" s="30"/>
      <c r="O86" s="295"/>
      <c r="P86" s="295"/>
      <c r="Q86" s="295"/>
      <c r="R86" s="295"/>
      <c r="S86" s="295"/>
      <c r="T86" s="284"/>
      <c r="W86" s="117"/>
      <c r="Z86" s="266"/>
      <c r="AA86" s="266"/>
    </row>
    <row r="87" spans="1:27" s="12" customFormat="1" ht="12.75">
      <c r="A87" s="2" t="s">
        <v>494</v>
      </c>
      <c r="B87" s="58">
        <f>+'Pivot Table 4-Year Insts.'!$M$610</f>
        <v>98.947773643012965</v>
      </c>
      <c r="C87" s="127"/>
      <c r="D87" s="84">
        <f>+F87+H87</f>
        <v>89.106471274802246</v>
      </c>
      <c r="E87" s="60"/>
      <c r="F87" s="72">
        <f>+'Pivot Table 4-Year Insts.'!$M$613</f>
        <v>82.246141875243168</v>
      </c>
      <c r="G87" s="125"/>
      <c r="H87" s="11">
        <f>'Pivot Table 4-Year Insts.'!$M$616</f>
        <v>6.8603293995590713</v>
      </c>
      <c r="I87" s="125"/>
      <c r="J87" s="11">
        <f>'Pivot Table 4-Year Insts.'!$M$619</f>
        <v>10.89352872519777</v>
      </c>
      <c r="K87" s="11"/>
      <c r="L87" s="84">
        <f>SUM(F87:J87)</f>
        <v>100.00000000000001</v>
      </c>
      <c r="M87" s="72"/>
      <c r="N87" s="30"/>
      <c r="O87" s="295"/>
      <c r="P87" s="295"/>
      <c r="Q87" s="295"/>
      <c r="R87" s="295"/>
      <c r="S87" s="295"/>
      <c r="T87" s="284"/>
      <c r="W87" s="117"/>
      <c r="Z87" s="266"/>
      <c r="AA87" s="266"/>
    </row>
    <row r="88" spans="1:27" s="12" customFormat="1" ht="12.75">
      <c r="A88" s="85" t="s">
        <v>495</v>
      </c>
      <c r="B88" s="61">
        <f>+'Pivot Table 4-Year Insts.'!$M$652</f>
        <v>0</v>
      </c>
      <c r="C88" s="245"/>
      <c r="D88" s="87">
        <f>+F88+H88</f>
        <v>0</v>
      </c>
      <c r="E88" s="88"/>
      <c r="F88" s="89">
        <f>+'Pivot Table 4-Year Insts.'!$M$655</f>
        <v>0</v>
      </c>
      <c r="G88" s="246"/>
      <c r="H88" s="76">
        <f>'Pivot Table 4-Year Insts.'!$M$658</f>
        <v>0</v>
      </c>
      <c r="I88" s="246"/>
      <c r="J88" s="76">
        <f>'Pivot Table 4-Year Insts.'!$M$661</f>
        <v>0</v>
      </c>
      <c r="K88" s="76"/>
      <c r="L88" s="76">
        <f>SUM(F88:J88)</f>
        <v>0</v>
      </c>
      <c r="M88" s="89"/>
      <c r="N88" s="30"/>
      <c r="O88" s="295"/>
      <c r="P88" s="295"/>
      <c r="Q88" s="295"/>
      <c r="R88" s="295"/>
      <c r="S88" s="295"/>
      <c r="T88" s="284"/>
      <c r="W88" s="117"/>
      <c r="Z88" s="266"/>
      <c r="AA88" s="266"/>
    </row>
    <row r="89" spans="1:27" ht="59.25" customHeight="1">
      <c r="A89" s="1044" t="s">
        <v>458</v>
      </c>
      <c r="B89" s="1044"/>
      <c r="C89" s="1044"/>
      <c r="D89" s="1045"/>
      <c r="E89" s="1045"/>
      <c r="F89" s="1045"/>
      <c r="G89" s="1045"/>
      <c r="H89" s="1045"/>
      <c r="I89" s="1045"/>
      <c r="J89" s="1045"/>
      <c r="K89" s="1045"/>
      <c r="L89" s="1045"/>
      <c r="X89" s="12"/>
    </row>
    <row r="90" spans="1:27">
      <c r="A90" s="40"/>
      <c r="B90" s="40"/>
      <c r="C90" s="40"/>
      <c r="D90" s="68"/>
      <c r="E90" s="68"/>
      <c r="F90" s="68"/>
      <c r="G90" s="68"/>
      <c r="H90" s="68"/>
      <c r="I90" s="68"/>
      <c r="J90" s="68"/>
      <c r="K90" s="68"/>
      <c r="L90" s="68"/>
      <c r="M90" s="418" t="s">
        <v>1196</v>
      </c>
      <c r="X90" s="12"/>
    </row>
    <row r="91" spans="1:27" ht="15.75" customHeight="1">
      <c r="A91" s="1" t="s">
        <v>912</v>
      </c>
      <c r="B91" s="1"/>
      <c r="C91" s="1"/>
      <c r="D91" s="1"/>
      <c r="E91" s="1"/>
      <c r="F91" s="1"/>
      <c r="G91" s="1"/>
      <c r="H91" s="1"/>
      <c r="I91" s="1"/>
      <c r="J91" s="1"/>
      <c r="K91" s="1"/>
      <c r="L91" s="1"/>
      <c r="M91" s="69"/>
      <c r="X91" s="12"/>
    </row>
    <row r="92" spans="1:27" ht="15.75" customHeight="1">
      <c r="A92" s="1"/>
      <c r="B92" s="1"/>
      <c r="C92" s="1"/>
      <c r="D92" s="1"/>
      <c r="E92" s="1"/>
      <c r="F92" s="1"/>
      <c r="G92" s="1"/>
      <c r="H92" s="1"/>
      <c r="I92" s="1"/>
      <c r="J92" s="1"/>
      <c r="K92" s="1"/>
      <c r="L92" s="1"/>
      <c r="M92" s="69"/>
      <c r="X92" s="12"/>
    </row>
    <row r="93" spans="1:27" ht="15.75">
      <c r="A93" s="1" t="s">
        <v>507</v>
      </c>
      <c r="B93" s="1"/>
      <c r="C93" s="1"/>
      <c r="D93" s="1"/>
      <c r="E93" s="1"/>
      <c r="F93" s="1"/>
      <c r="G93" s="1"/>
      <c r="H93" s="1"/>
      <c r="I93" s="1"/>
      <c r="J93" s="1"/>
      <c r="K93" s="1"/>
      <c r="L93" s="1"/>
      <c r="M93" s="69"/>
    </row>
    <row r="94" spans="1:27" ht="18.75">
      <c r="A94" s="1" t="s">
        <v>918</v>
      </c>
      <c r="B94" s="1"/>
      <c r="C94" s="1"/>
      <c r="D94" s="1"/>
      <c r="E94" s="1"/>
      <c r="F94" s="1"/>
      <c r="G94" s="1"/>
      <c r="H94" s="1"/>
      <c r="I94" s="1"/>
      <c r="J94" s="1"/>
      <c r="K94" s="1"/>
      <c r="L94" s="1"/>
      <c r="M94" s="69"/>
    </row>
    <row r="95" spans="1:27" ht="15.75">
      <c r="A95" s="1" t="s">
        <v>809</v>
      </c>
      <c r="B95" s="1"/>
      <c r="C95" s="1"/>
      <c r="D95" s="1"/>
      <c r="E95" s="1"/>
      <c r="F95" s="1"/>
      <c r="G95" s="1"/>
      <c r="H95" s="1"/>
      <c r="I95" s="1"/>
      <c r="J95" s="1"/>
      <c r="K95" s="1"/>
      <c r="L95" s="1"/>
      <c r="M95" s="69"/>
    </row>
    <row r="96" spans="1:27" ht="6" customHeight="1">
      <c r="A96" s="1"/>
      <c r="B96" s="1"/>
      <c r="C96" s="1"/>
      <c r="D96" s="1"/>
      <c r="E96" s="1"/>
      <c r="F96" s="1"/>
      <c r="G96" s="1"/>
      <c r="H96" s="1"/>
      <c r="I96" s="1"/>
      <c r="J96" s="1"/>
      <c r="K96" s="1"/>
      <c r="L96" s="1"/>
    </row>
    <row r="97" spans="1:27" ht="69" customHeight="1">
      <c r="A97" s="24"/>
      <c r="B97" s="67" t="s">
        <v>1195</v>
      </c>
      <c r="C97" s="82"/>
      <c r="D97" s="67" t="s">
        <v>502</v>
      </c>
      <c r="E97" s="83"/>
      <c r="F97" s="67" t="s">
        <v>477</v>
      </c>
      <c r="G97" s="67"/>
      <c r="H97" s="67" t="s">
        <v>471</v>
      </c>
      <c r="I97" s="67"/>
      <c r="J97" s="67" t="s">
        <v>497</v>
      </c>
      <c r="K97" s="67"/>
      <c r="L97" s="67" t="s">
        <v>498</v>
      </c>
      <c r="M97" s="67"/>
    </row>
    <row r="98" spans="1:27" s="12" customFormat="1" ht="18" customHeight="1">
      <c r="A98" s="20" t="s">
        <v>480</v>
      </c>
      <c r="B98" s="58">
        <f>'Pivot Table 4-Year Insts.'!$N$694</f>
        <v>76.015066747908932</v>
      </c>
      <c r="C98" s="127"/>
      <c r="D98" s="84">
        <f>+F98+H98</f>
        <v>82.578778068102565</v>
      </c>
      <c r="E98" s="60"/>
      <c r="F98" s="72">
        <f>'Pivot Table 4-Year Insts.'!$N$697</f>
        <v>72.284277698545722</v>
      </c>
      <c r="G98" s="125"/>
      <c r="H98" s="11">
        <f>'Pivot Table 4-Year Insts.'!$N$700</f>
        <v>10.294500369556845</v>
      </c>
      <c r="I98" s="125"/>
      <c r="J98" s="11">
        <f>'Pivot Table 4-Year Insts.'!$N$703</f>
        <v>17.421221931897442</v>
      </c>
      <c r="K98" s="11"/>
      <c r="L98" s="84">
        <f>SUM(F98:J98)</f>
        <v>100</v>
      </c>
      <c r="M98" s="72"/>
      <c r="O98" s="295"/>
      <c r="P98" s="295"/>
      <c r="Q98" s="295"/>
      <c r="R98" s="295"/>
      <c r="S98" s="295"/>
      <c r="T98" s="284"/>
      <c r="U98" s="25"/>
      <c r="W98" s="117"/>
      <c r="X98" s="17"/>
      <c r="Z98" s="266"/>
      <c r="AA98" s="266"/>
    </row>
    <row r="99" spans="1:27" s="12" customFormat="1">
      <c r="A99" s="20"/>
      <c r="B99" s="11"/>
      <c r="C99" s="127"/>
      <c r="D99" s="11"/>
      <c r="E99" s="60"/>
      <c r="F99" s="11"/>
      <c r="G99" s="125"/>
      <c r="H99" s="11"/>
      <c r="I99" s="125"/>
      <c r="J99" s="11"/>
      <c r="K99" s="11"/>
      <c r="L99" s="84"/>
      <c r="M99" s="72"/>
      <c r="O99" s="295"/>
      <c r="P99" s="295"/>
      <c r="Q99" s="295"/>
      <c r="R99" s="295"/>
      <c r="S99" s="295"/>
      <c r="T99" s="284"/>
      <c r="W99" s="117"/>
      <c r="X99" s="17"/>
      <c r="Z99" s="266"/>
      <c r="AA99" s="266"/>
    </row>
    <row r="100" spans="1:27" s="12" customFormat="1">
      <c r="A100" s="20" t="s">
        <v>481</v>
      </c>
      <c r="B100" s="58">
        <f>'Pivot Table 4-Year Insts.'!$N$22</f>
        <v>64.072301967038811</v>
      </c>
      <c r="C100" s="127"/>
      <c r="D100" s="84">
        <f>+F100+H100</f>
        <v>86.873547958845009</v>
      </c>
      <c r="E100" s="60"/>
      <c r="F100" s="72">
        <f>'Pivot Table 4-Year Insts.'!$N$25</f>
        <v>78.542980418187852</v>
      </c>
      <c r="G100" s="125"/>
      <c r="H100" s="11">
        <f>'Pivot Table 4-Year Insts.'!$N$28</f>
        <v>8.3305675406571531</v>
      </c>
      <c r="I100" s="125"/>
      <c r="J100" s="11">
        <f>'Pivot Table 4-Year Insts.'!$N$31</f>
        <v>13.126452041154996</v>
      </c>
      <c r="K100" s="11"/>
      <c r="L100" s="84">
        <f>SUM(F100:J100)</f>
        <v>100</v>
      </c>
      <c r="M100" s="72"/>
      <c r="O100" s="295"/>
      <c r="P100" s="295"/>
      <c r="Q100" s="295"/>
      <c r="R100" s="295"/>
      <c r="S100" s="295"/>
      <c r="T100" s="284"/>
      <c r="W100" s="117"/>
      <c r="X100" s="17"/>
      <c r="Z100" s="266"/>
      <c r="AA100" s="266"/>
    </row>
    <row r="101" spans="1:27" s="12" customFormat="1">
      <c r="A101" s="2" t="s">
        <v>482</v>
      </c>
      <c r="B101" s="58">
        <f>+'Pivot Table 4-Year Insts.'!$N$64</f>
        <v>60.962643678160923</v>
      </c>
      <c r="C101" s="127"/>
      <c r="D101" s="84">
        <f>+F101+H101</f>
        <v>78.057977845863775</v>
      </c>
      <c r="E101" s="60"/>
      <c r="F101" s="72">
        <f>'Pivot Table 4-Year Insts.'!$N$67</f>
        <v>68.465708225312284</v>
      </c>
      <c r="G101" s="125"/>
      <c r="H101" s="11">
        <f>'Pivot Table 4-Year Insts.'!$N$70</f>
        <v>9.5922696205514963</v>
      </c>
      <c r="I101" s="125"/>
      <c r="J101" s="11">
        <f>'Pivot Table 4-Year Insts.'!$N$73</f>
        <v>21.942022154136222</v>
      </c>
      <c r="K101" s="11"/>
      <c r="L101" s="84">
        <f>SUM(F101:J101)</f>
        <v>100</v>
      </c>
      <c r="M101" s="72"/>
      <c r="O101" s="295"/>
      <c r="P101" s="295"/>
      <c r="Q101" s="295"/>
      <c r="R101" s="295"/>
      <c r="S101" s="295"/>
      <c r="T101" s="284"/>
      <c r="W101" s="117"/>
      <c r="X101" s="17"/>
      <c r="Z101" s="266"/>
      <c r="AA101" s="266"/>
    </row>
    <row r="102" spans="1:27" s="12" customFormat="1" ht="12.75">
      <c r="A102" s="2" t="s">
        <v>496</v>
      </c>
      <c r="B102" s="58">
        <f>+'Pivot Table 4-Year Insts.'!$N$106</f>
        <v>0</v>
      </c>
      <c r="C102" s="127"/>
      <c r="D102" s="84">
        <f>+F102+H102</f>
        <v>0</v>
      </c>
      <c r="E102" s="60"/>
      <c r="F102" s="72">
        <f>'Pivot Table 4-Year Insts.'!$N$109</f>
        <v>0</v>
      </c>
      <c r="G102" s="125"/>
      <c r="H102" s="11">
        <f>'Pivot Table 4-Year Insts.'!$N$112</f>
        <v>0</v>
      </c>
      <c r="I102" s="125"/>
      <c r="J102" s="11">
        <f>'Pivot Table 4-Year Insts.'!$N$115</f>
        <v>0</v>
      </c>
      <c r="K102" s="11"/>
      <c r="L102" s="84">
        <f>SUM(F102:J102)</f>
        <v>0</v>
      </c>
      <c r="M102" s="72"/>
      <c r="O102" s="295"/>
      <c r="P102" s="295"/>
      <c r="Q102" s="295"/>
      <c r="R102" s="295"/>
      <c r="S102" s="295"/>
      <c r="T102" s="284"/>
      <c r="W102" s="117"/>
      <c r="Z102" s="266"/>
      <c r="AA102" s="266"/>
    </row>
    <row r="103" spans="1:27" s="12" customFormat="1" ht="12.75">
      <c r="A103" s="2" t="s">
        <v>483</v>
      </c>
      <c r="B103" s="58">
        <f>+'Pivot Table 4-Year Insts.'!$N$148</f>
        <v>56.225181032469052</v>
      </c>
      <c r="C103" s="127"/>
      <c r="D103" s="84">
        <f>+F103+H103</f>
        <v>79.975072704611549</v>
      </c>
      <c r="E103" s="60"/>
      <c r="F103" s="72">
        <f>+'Pivot Table 4-Year Insts.'!$N$151</f>
        <v>78.458662235147486</v>
      </c>
      <c r="G103" s="125"/>
      <c r="H103" s="11">
        <f>+'Pivot Table 4-Year Insts.'!$N$154</f>
        <v>1.516410469464063</v>
      </c>
      <c r="I103" s="125"/>
      <c r="J103" s="11">
        <f>+'Pivot Table 4-Year Insts.'!$N$157</f>
        <v>20.024927295388451</v>
      </c>
      <c r="K103" s="11"/>
      <c r="L103" s="84">
        <f>SUM(F103:J103)</f>
        <v>100</v>
      </c>
      <c r="M103" s="72"/>
      <c r="O103" s="295"/>
      <c r="P103" s="295"/>
      <c r="Q103" s="295"/>
      <c r="R103" s="295"/>
      <c r="S103" s="295"/>
      <c r="T103" s="284"/>
      <c r="W103" s="117"/>
      <c r="Z103" s="266"/>
      <c r="AA103" s="266"/>
    </row>
    <row r="104" spans="1:27" s="12" customFormat="1" ht="12.75">
      <c r="A104" s="2"/>
      <c r="B104" s="58"/>
      <c r="C104" s="127"/>
      <c r="D104" s="84"/>
      <c r="E104" s="60"/>
      <c r="F104" s="72"/>
      <c r="G104" s="125"/>
      <c r="H104" s="11"/>
      <c r="I104" s="125"/>
      <c r="J104" s="11"/>
      <c r="K104" s="11"/>
      <c r="L104" s="84"/>
      <c r="M104" s="72"/>
      <c r="O104" s="295"/>
      <c r="P104" s="295"/>
      <c r="Q104" s="295"/>
      <c r="R104" s="295"/>
      <c r="S104" s="295"/>
      <c r="T104" s="284"/>
      <c r="W104" s="117"/>
      <c r="Z104" s="266"/>
      <c r="AA104" s="266"/>
    </row>
    <row r="105" spans="1:27" s="12" customFormat="1" ht="12.75">
      <c r="A105" s="2" t="s">
        <v>484</v>
      </c>
      <c r="B105" s="58">
        <f>+'Pivot Table 4-Year Insts.'!$N$190</f>
        <v>67.502220467778557</v>
      </c>
      <c r="C105" s="127"/>
      <c r="D105" s="84">
        <f>+F105+H105</f>
        <v>84.576023391812868</v>
      </c>
      <c r="E105" s="60"/>
      <c r="F105" s="72">
        <f>+'Pivot Table 4-Year Insts.'!$N$193</f>
        <v>76.432748538011694</v>
      </c>
      <c r="G105" s="125"/>
      <c r="H105" s="11">
        <f>+'Pivot Table 4-Year Insts.'!$N$196</f>
        <v>8.1432748538011683</v>
      </c>
      <c r="I105" s="125"/>
      <c r="J105" s="11">
        <f>+'Pivot Table 4-Year Insts.'!$N$199</f>
        <v>15.423976608187134</v>
      </c>
      <c r="K105" s="11"/>
      <c r="L105" s="84">
        <f>SUM(F105:J105)</f>
        <v>100</v>
      </c>
      <c r="M105" s="72"/>
      <c r="O105" s="295"/>
      <c r="P105" s="295"/>
      <c r="Q105" s="295"/>
      <c r="R105" s="295"/>
      <c r="S105" s="295"/>
      <c r="T105" s="284"/>
      <c r="W105" s="117"/>
      <c r="Z105" s="266"/>
      <c r="AA105" s="266"/>
    </row>
    <row r="106" spans="1:27" s="12" customFormat="1" ht="12.75">
      <c r="A106" s="2" t="s">
        <v>485</v>
      </c>
      <c r="B106" s="58">
        <f>+'Pivot Table 4-Year Insts.'!$N$232</f>
        <v>53.021116454108295</v>
      </c>
      <c r="C106" s="127"/>
      <c r="D106" s="84">
        <f>+F106+H106</f>
        <v>82.137223974763415</v>
      </c>
      <c r="E106" s="60"/>
      <c r="F106" s="72">
        <f>+'Pivot Table 4-Year Insts.'!$N$235</f>
        <v>73.067823343848588</v>
      </c>
      <c r="G106" s="125"/>
      <c r="H106" s="11">
        <f>+'Pivot Table 4-Year Insts.'!$N$238</f>
        <v>9.0694006309148278</v>
      </c>
      <c r="I106" s="125"/>
      <c r="J106" s="11">
        <f>+'Pivot Table 4-Year Insts.'!$N$241</f>
        <v>17.862776025236592</v>
      </c>
      <c r="K106" s="11"/>
      <c r="L106" s="84">
        <f>SUM(F106:J106)</f>
        <v>100</v>
      </c>
      <c r="M106" s="72"/>
      <c r="O106" s="295"/>
      <c r="P106" s="295"/>
      <c r="Q106" s="295"/>
      <c r="R106" s="295"/>
      <c r="S106" s="295"/>
      <c r="T106" s="284"/>
      <c r="W106" s="117"/>
      <c r="Z106" s="266"/>
      <c r="AA106" s="266"/>
    </row>
    <row r="107" spans="1:27" s="29" customFormat="1" ht="12.75">
      <c r="A107" s="2" t="s">
        <v>486</v>
      </c>
      <c r="B107" s="58">
        <f>+'Pivot Table 4-Year Insts.'!$N$274</f>
        <v>78.712486394028929</v>
      </c>
      <c r="C107" s="127"/>
      <c r="D107" s="84">
        <f>+F107+H107</f>
        <v>75.721058870011845</v>
      </c>
      <c r="E107" s="60"/>
      <c r="F107" s="72">
        <f>+'Pivot Table 4-Year Insts.'!$N$277</f>
        <v>65.369419201896477</v>
      </c>
      <c r="G107" s="125"/>
      <c r="H107" s="11">
        <f>'Pivot Table 4-Year Insts.'!$N$280</f>
        <v>10.35163966811537</v>
      </c>
      <c r="I107" s="125"/>
      <c r="J107" s="11">
        <f>'Pivot Table 4-Year Insts.'!$N$283</f>
        <v>24.278941129988148</v>
      </c>
      <c r="K107" s="11"/>
      <c r="L107" s="84">
        <f>SUM(F107:J107)</f>
        <v>100</v>
      </c>
      <c r="M107" s="72"/>
      <c r="O107" s="295"/>
      <c r="P107" s="295"/>
      <c r="Q107" s="295"/>
      <c r="R107" s="295"/>
      <c r="S107" s="295"/>
      <c r="T107" s="284"/>
      <c r="W107" s="267"/>
      <c r="X107" s="12"/>
      <c r="Z107" s="268"/>
      <c r="AA107" s="268"/>
    </row>
    <row r="108" spans="1:27" s="12" customFormat="1" ht="12.75">
      <c r="A108" s="2" t="s">
        <v>487</v>
      </c>
      <c r="B108" s="58">
        <f>+'Pivot Table 4-Year Insts.'!$N$316</f>
        <v>66.142785487376685</v>
      </c>
      <c r="C108" s="127"/>
      <c r="D108" s="84">
        <f>+F108+H108</f>
        <v>82.810920121334675</v>
      </c>
      <c r="E108" s="60"/>
      <c r="F108" s="72">
        <f>+'Pivot Table 4-Year Insts.'!$N$319</f>
        <v>76.541961577350861</v>
      </c>
      <c r="G108" s="125"/>
      <c r="H108" s="11">
        <f>'Pivot Table 4-Year Insts.'!$N$322</f>
        <v>6.2689585439838211</v>
      </c>
      <c r="I108" s="125"/>
      <c r="J108" s="11">
        <f>'Pivot Table 4-Year Insts.'!$N$325</f>
        <v>17.189079878665321</v>
      </c>
      <c r="K108" s="11"/>
      <c r="L108" s="84">
        <f>SUM(F108:J108)</f>
        <v>100</v>
      </c>
      <c r="M108" s="72"/>
      <c r="O108" s="295"/>
      <c r="P108" s="296"/>
      <c r="Q108" s="296"/>
      <c r="R108" s="296"/>
      <c r="S108" s="295"/>
      <c r="T108" s="284"/>
      <c r="W108" s="117"/>
      <c r="Z108" s="266"/>
      <c r="AA108" s="266"/>
    </row>
    <row r="109" spans="1:27" s="12" customFormat="1" ht="12.75">
      <c r="A109" s="2"/>
      <c r="B109" s="58"/>
      <c r="C109" s="127"/>
      <c r="D109" s="84"/>
      <c r="E109" s="60"/>
      <c r="F109" s="72"/>
      <c r="G109" s="125"/>
      <c r="H109" s="11"/>
      <c r="I109" s="125"/>
      <c r="J109" s="11"/>
      <c r="K109" s="11"/>
      <c r="L109" s="84"/>
      <c r="M109" s="72"/>
      <c r="O109" s="295"/>
      <c r="P109" s="296"/>
      <c r="Q109" s="296"/>
      <c r="R109" s="296"/>
      <c r="S109" s="295"/>
      <c r="T109" s="284"/>
      <c r="W109" s="117"/>
      <c r="Z109" s="266"/>
      <c r="AA109" s="266"/>
    </row>
    <row r="110" spans="1:27" s="12" customFormat="1" ht="12.75">
      <c r="A110" s="2" t="s">
        <v>488</v>
      </c>
      <c r="B110" s="58">
        <f>+'Pivot Table 4-Year Insts.'!$N$358</f>
        <v>0</v>
      </c>
      <c r="C110" s="127"/>
      <c r="D110" s="84">
        <f>+F110+H110</f>
        <v>0</v>
      </c>
      <c r="E110" s="60"/>
      <c r="F110" s="72">
        <f>+'Pivot Table 4-Year Insts.'!$N$361</f>
        <v>0</v>
      </c>
      <c r="G110" s="125"/>
      <c r="H110" s="11">
        <f>'Pivot Table 4-Year Insts.'!$N$364</f>
        <v>0</v>
      </c>
      <c r="I110" s="125"/>
      <c r="J110" s="11">
        <f>'Pivot Table 4-Year Insts.'!$N$367</f>
        <v>0</v>
      </c>
      <c r="K110" s="11"/>
      <c r="L110" s="84">
        <f>SUM(F110:J110)</f>
        <v>0</v>
      </c>
      <c r="M110" s="72"/>
      <c r="O110" s="295"/>
      <c r="P110" s="295"/>
      <c r="Q110" s="295"/>
      <c r="R110" s="295"/>
      <c r="S110" s="295"/>
      <c r="T110" s="284"/>
      <c r="W110" s="117"/>
      <c r="Z110" s="266"/>
      <c r="AA110" s="266"/>
    </row>
    <row r="111" spans="1:27" s="12" customFormat="1" ht="12.75">
      <c r="A111" s="2" t="s">
        <v>489</v>
      </c>
      <c r="B111" s="58">
        <f>+'Pivot Table 4-Year Insts.'!$N$400</f>
        <v>68.690095846645377</v>
      </c>
      <c r="C111" s="127"/>
      <c r="D111" s="84">
        <f>+F111+H111</f>
        <v>81.31782945736434</v>
      </c>
      <c r="E111" s="60"/>
      <c r="F111" s="72">
        <f>+'Pivot Table 4-Year Insts.'!$N$403</f>
        <v>78.449612403100772</v>
      </c>
      <c r="G111" s="125"/>
      <c r="H111" s="11">
        <f>'Pivot Table 4-Year Insts.'!$N$406</f>
        <v>2.8682170542635657</v>
      </c>
      <c r="I111" s="125"/>
      <c r="J111" s="11">
        <f>'Pivot Table 4-Year Insts.'!$N$409</f>
        <v>18.68217054263566</v>
      </c>
      <c r="K111" s="11"/>
      <c r="L111" s="84">
        <f>SUM(F111:J111)</f>
        <v>100</v>
      </c>
      <c r="M111" s="72"/>
      <c r="O111" s="295"/>
      <c r="P111" s="295"/>
      <c r="Q111" s="295"/>
      <c r="R111" s="295"/>
      <c r="S111" s="295"/>
      <c r="T111" s="284"/>
      <c r="W111" s="117"/>
      <c r="X111" s="29"/>
      <c r="Z111" s="266"/>
      <c r="AA111" s="266"/>
    </row>
    <row r="112" spans="1:27" s="12" customFormat="1" ht="12.75">
      <c r="A112" s="2" t="s">
        <v>490</v>
      </c>
      <c r="B112" s="58">
        <f>+'Pivot Table 4-Year Insts.'!$N$442</f>
        <v>68.079922027290451</v>
      </c>
      <c r="C112" s="127"/>
      <c r="D112" s="84">
        <f>+F112+H112</f>
        <v>82.176091624910526</v>
      </c>
      <c r="E112" s="60"/>
      <c r="F112" s="72">
        <f>+'Pivot Table 4-Year Insts.'!$N$445</f>
        <v>65.211166785969937</v>
      </c>
      <c r="G112" s="125"/>
      <c r="H112" s="11">
        <f>'Pivot Table 4-Year Insts.'!$N$448</f>
        <v>16.964924838940586</v>
      </c>
      <c r="I112" s="125"/>
      <c r="J112" s="11">
        <f>'Pivot Table 4-Year Insts.'!$N$451</f>
        <v>17.823908375089477</v>
      </c>
      <c r="K112" s="11"/>
      <c r="L112" s="84">
        <f>SUM(F112:J112)</f>
        <v>100</v>
      </c>
      <c r="M112" s="72"/>
      <c r="O112" s="295"/>
      <c r="P112" s="295"/>
      <c r="Q112" s="295"/>
      <c r="R112" s="295"/>
      <c r="S112" s="295"/>
      <c r="T112" s="284"/>
      <c r="W112" s="117"/>
      <c r="Z112" s="266"/>
      <c r="AA112" s="266"/>
    </row>
    <row r="113" spans="1:27" s="12" customFormat="1" ht="12.75">
      <c r="A113" s="2" t="s">
        <v>491</v>
      </c>
      <c r="B113" s="58">
        <f>+'Pivot Table 4-Year Insts.'!$N$484</f>
        <v>76.19047619047619</v>
      </c>
      <c r="C113" s="127"/>
      <c r="D113" s="84">
        <f>+F113+H113</f>
        <v>85.873724489795919</v>
      </c>
      <c r="E113" s="60"/>
      <c r="F113" s="72">
        <f>+'Pivot Table 4-Year Insts.'!$N$487</f>
        <v>76.626275510204081</v>
      </c>
      <c r="G113" s="125"/>
      <c r="H113" s="11">
        <f>'Pivot Table 4-Year Insts.'!$N$490</f>
        <v>9.2474489795918373</v>
      </c>
      <c r="I113" s="125"/>
      <c r="J113" s="11">
        <f>'Pivot Table 4-Year Insts.'!$N$493</f>
        <v>14.126275510204081</v>
      </c>
      <c r="K113" s="11"/>
      <c r="L113" s="84">
        <f>SUM(F113:J113)</f>
        <v>100</v>
      </c>
      <c r="M113" s="72"/>
      <c r="O113" s="295"/>
      <c r="P113" s="295"/>
      <c r="Q113" s="295"/>
      <c r="R113" s="295"/>
      <c r="S113" s="295"/>
      <c r="T113" s="284"/>
      <c r="W113" s="117"/>
      <c r="Z113" s="266"/>
      <c r="AA113" s="266"/>
    </row>
    <row r="114" spans="1:27" s="12" customFormat="1" ht="12.75">
      <c r="A114" s="2"/>
      <c r="B114" s="58"/>
      <c r="C114" s="127"/>
      <c r="D114" s="84"/>
      <c r="E114" s="60"/>
      <c r="F114" s="72"/>
      <c r="G114" s="125"/>
      <c r="H114" s="11"/>
      <c r="I114" s="125"/>
      <c r="J114" s="11"/>
      <c r="K114" s="11"/>
      <c r="L114" s="84"/>
      <c r="M114" s="72"/>
      <c r="O114" s="295"/>
      <c r="P114" s="295"/>
      <c r="Q114" s="295"/>
      <c r="R114" s="295"/>
      <c r="S114" s="295"/>
      <c r="T114" s="284"/>
      <c r="W114" s="117"/>
      <c r="Z114" s="266"/>
      <c r="AA114" s="266"/>
    </row>
    <row r="115" spans="1:27" s="12" customFormat="1" ht="12.75">
      <c r="A115" s="2" t="s">
        <v>492</v>
      </c>
      <c r="B115" s="58">
        <f>+'Pivot Table 4-Year Insts.'!$N$526</f>
        <v>96.292937308695159</v>
      </c>
      <c r="C115" s="127"/>
      <c r="D115" s="84">
        <f>+F115+H115</f>
        <v>78.408288203437706</v>
      </c>
      <c r="E115" s="60"/>
      <c r="F115" s="72">
        <f>+'Pivot Table 4-Year Insts.'!$N$529</f>
        <v>66.588179891688242</v>
      </c>
      <c r="G115" s="125"/>
      <c r="H115" s="11">
        <f>'Pivot Table 4-Year Insts.'!$N$532</f>
        <v>11.82010831174947</v>
      </c>
      <c r="I115" s="125"/>
      <c r="J115" s="11">
        <f>'Pivot Table 4-Year Insts.'!$N$535</f>
        <v>21.591711796562279</v>
      </c>
      <c r="K115" s="11"/>
      <c r="L115" s="84">
        <f>SUM(F115:J115)</f>
        <v>99.999999999999986</v>
      </c>
      <c r="M115" s="72"/>
      <c r="N115" s="30"/>
      <c r="O115" s="295"/>
      <c r="P115" s="295"/>
      <c r="Q115" s="295"/>
      <c r="R115" s="295"/>
      <c r="S115" s="295"/>
      <c r="T115" s="284" t="s">
        <v>510</v>
      </c>
      <c r="W115" s="117"/>
      <c r="Z115" s="266"/>
      <c r="AA115" s="266"/>
    </row>
    <row r="116" spans="1:27" s="12" customFormat="1" ht="12.75">
      <c r="A116" s="2" t="s">
        <v>493</v>
      </c>
      <c r="B116" s="58">
        <f>+'Pivot Table 4-Year Insts.'!$N$568</f>
        <v>95.577168820105072</v>
      </c>
      <c r="C116" s="127"/>
      <c r="D116" s="84">
        <f>+F116+H116</f>
        <v>83.168684542821069</v>
      </c>
      <c r="E116" s="60"/>
      <c r="F116" s="72">
        <f>+'Pivot Table 4-Year Insts.'!$N$571</f>
        <v>65.579737057119516</v>
      </c>
      <c r="G116" s="125"/>
      <c r="H116" s="11">
        <f>'Pivot Table 4-Year Insts.'!$N$574</f>
        <v>17.588947485701553</v>
      </c>
      <c r="I116" s="125"/>
      <c r="J116" s="11">
        <f>'Pivot Table 4-Year Insts.'!$N$577</f>
        <v>16.831315457178935</v>
      </c>
      <c r="K116" s="11"/>
      <c r="L116" s="84">
        <f>SUM(F116:J116)</f>
        <v>100</v>
      </c>
      <c r="M116" s="72"/>
      <c r="N116" s="30"/>
      <c r="O116" s="295"/>
      <c r="P116" s="295"/>
      <c r="Q116" s="295"/>
      <c r="R116" s="295"/>
      <c r="S116" s="295"/>
      <c r="T116" s="284"/>
      <c r="W116" s="117"/>
      <c r="Z116" s="266"/>
      <c r="AA116" s="266"/>
    </row>
    <row r="117" spans="1:27" s="12" customFormat="1" ht="12.75">
      <c r="A117" s="2" t="s">
        <v>494</v>
      </c>
      <c r="B117" s="58">
        <f>+'Pivot Table 4-Year Insts.'!$N$610</f>
        <v>99.947423764458463</v>
      </c>
      <c r="C117" s="127"/>
      <c r="D117" s="84">
        <f>+F117+H117</f>
        <v>93.073820796072241</v>
      </c>
      <c r="E117" s="60"/>
      <c r="F117" s="72">
        <f>+'Pivot Table 4-Year Insts.'!$N$613</f>
        <v>86.796422935297215</v>
      </c>
      <c r="G117" s="125"/>
      <c r="H117" s="11">
        <f>'Pivot Table 4-Year Insts.'!$N$616</f>
        <v>6.2773978607750305</v>
      </c>
      <c r="I117" s="125"/>
      <c r="J117" s="11">
        <f>'Pivot Table 4-Year Insts.'!$N$619</f>
        <v>6.9261792039277568</v>
      </c>
      <c r="K117" s="11"/>
      <c r="L117" s="84">
        <f>SUM(F117:J117)</f>
        <v>100</v>
      </c>
      <c r="M117" s="72"/>
      <c r="N117" s="30"/>
      <c r="O117" s="295"/>
      <c r="P117" s="295"/>
      <c r="Q117" s="295"/>
      <c r="R117" s="295"/>
      <c r="S117" s="295"/>
      <c r="T117" s="284"/>
      <c r="W117" s="117"/>
      <c r="Z117" s="266"/>
      <c r="AA117" s="266"/>
    </row>
    <row r="118" spans="1:27" s="12" customFormat="1" ht="12.75">
      <c r="A118" s="85" t="s">
        <v>495</v>
      </c>
      <c r="B118" s="61">
        <f>+'Pivot Table 4-Year Insts.'!$N$652</f>
        <v>88.493475682087791</v>
      </c>
      <c r="C118" s="245"/>
      <c r="D118" s="87">
        <f>+F118+H118</f>
        <v>78.820375335120644</v>
      </c>
      <c r="E118" s="88"/>
      <c r="F118" s="89">
        <f>+'Pivot Table 4-Year Insts.'!$N$655</f>
        <v>70.576407506702409</v>
      </c>
      <c r="G118" s="246"/>
      <c r="H118" s="76">
        <f>'Pivot Table 4-Year Insts.'!$N$658</f>
        <v>8.2439678284182314</v>
      </c>
      <c r="I118" s="246"/>
      <c r="J118" s="76">
        <f>'Pivot Table 4-Year Insts.'!$N$661</f>
        <v>21.179624664879356</v>
      </c>
      <c r="K118" s="76"/>
      <c r="L118" s="90">
        <f>SUM(F118:J118)</f>
        <v>100</v>
      </c>
      <c r="M118" s="89"/>
      <c r="N118" s="30"/>
      <c r="O118" s="295"/>
      <c r="P118" s="295"/>
      <c r="Q118" s="295"/>
      <c r="R118" s="295"/>
      <c r="S118" s="295"/>
      <c r="T118" s="284"/>
      <c r="W118" s="117"/>
      <c r="Z118" s="266"/>
      <c r="AA118" s="266"/>
    </row>
    <row r="119" spans="1:27" ht="59.25" customHeight="1">
      <c r="A119" s="1044" t="s">
        <v>458</v>
      </c>
      <c r="B119" s="1044"/>
      <c r="C119" s="1044"/>
      <c r="D119" s="1045"/>
      <c r="E119" s="1045"/>
      <c r="F119" s="1045"/>
      <c r="G119" s="1045"/>
      <c r="H119" s="1045"/>
      <c r="I119" s="1045"/>
      <c r="J119" s="1045"/>
      <c r="K119" s="1045"/>
      <c r="L119" s="1045"/>
      <c r="O119" s="277" t="s">
        <v>509</v>
      </c>
      <c r="X119" s="12"/>
    </row>
    <row r="120" spans="1:27">
      <c r="A120" s="40"/>
      <c r="B120" s="40"/>
      <c r="C120" s="40"/>
      <c r="D120" s="68"/>
      <c r="E120" s="68"/>
      <c r="F120" s="68"/>
      <c r="G120" s="68"/>
      <c r="H120" s="68"/>
      <c r="I120" s="68"/>
      <c r="J120" s="68"/>
      <c r="K120" s="68"/>
      <c r="L120" s="68"/>
      <c r="M120" s="418" t="s">
        <v>1196</v>
      </c>
      <c r="X120" s="12"/>
    </row>
    <row r="121" spans="1:27" ht="15.75" customHeight="1">
      <c r="A121" s="1" t="s">
        <v>902</v>
      </c>
      <c r="B121" s="1"/>
      <c r="C121" s="1"/>
      <c r="D121" s="1"/>
      <c r="E121" s="1"/>
      <c r="F121" s="1"/>
      <c r="G121" s="1"/>
      <c r="H121" s="1"/>
      <c r="I121" s="1"/>
      <c r="J121" s="1"/>
      <c r="K121" s="1"/>
      <c r="L121" s="1"/>
      <c r="M121" s="69"/>
      <c r="X121" s="12"/>
    </row>
    <row r="122" spans="1:27" ht="15.75" customHeight="1">
      <c r="A122" s="1"/>
      <c r="B122" s="1"/>
      <c r="C122" s="1"/>
      <c r="D122" s="1"/>
      <c r="E122" s="1"/>
      <c r="F122" s="1"/>
      <c r="G122" s="1"/>
      <c r="H122" s="1"/>
      <c r="I122" s="1"/>
      <c r="J122" s="1"/>
      <c r="K122" s="1"/>
      <c r="L122" s="1"/>
      <c r="M122" s="69"/>
      <c r="X122" s="12"/>
    </row>
    <row r="123" spans="1:27" ht="15.75">
      <c r="A123" s="1" t="s">
        <v>507</v>
      </c>
      <c r="B123" s="1"/>
      <c r="C123" s="1"/>
      <c r="D123" s="1"/>
      <c r="E123" s="1"/>
      <c r="F123" s="1"/>
      <c r="G123" s="1"/>
      <c r="H123" s="1"/>
      <c r="I123" s="1"/>
      <c r="J123" s="1"/>
      <c r="K123" s="1"/>
      <c r="L123" s="1"/>
      <c r="M123" s="69"/>
    </row>
    <row r="124" spans="1:27" ht="18.75">
      <c r="A124" s="1" t="s">
        <v>918</v>
      </c>
      <c r="B124" s="1"/>
      <c r="C124" s="1"/>
      <c r="D124" s="1"/>
      <c r="E124" s="1"/>
      <c r="F124" s="1"/>
      <c r="G124" s="1"/>
      <c r="H124" s="1"/>
      <c r="I124" s="1"/>
      <c r="J124" s="1"/>
      <c r="K124" s="1"/>
      <c r="L124" s="1"/>
      <c r="M124" s="69"/>
    </row>
    <row r="125" spans="1:27" ht="15.75">
      <c r="A125" s="1" t="s">
        <v>810</v>
      </c>
      <c r="B125" s="1"/>
      <c r="C125" s="1"/>
      <c r="D125" s="1"/>
      <c r="E125" s="1"/>
      <c r="F125" s="1"/>
      <c r="G125" s="1"/>
      <c r="H125" s="1"/>
      <c r="I125" s="1"/>
      <c r="J125" s="1"/>
      <c r="K125" s="1"/>
      <c r="L125" s="1"/>
      <c r="M125" s="69"/>
    </row>
    <row r="126" spans="1:27" ht="7.5" customHeight="1">
      <c r="A126" s="1"/>
      <c r="B126" s="1"/>
      <c r="C126" s="1"/>
      <c r="D126" s="1"/>
      <c r="E126" s="1"/>
      <c r="F126" s="1"/>
      <c r="G126" s="1"/>
      <c r="H126" s="1"/>
      <c r="I126" s="1"/>
      <c r="J126" s="1"/>
      <c r="K126" s="1"/>
      <c r="L126" s="1"/>
    </row>
    <row r="127" spans="1:27" ht="69" customHeight="1">
      <c r="A127" s="24"/>
      <c r="B127" s="67" t="s">
        <v>1195</v>
      </c>
      <c r="C127" s="82"/>
      <c r="D127" s="67" t="s">
        <v>502</v>
      </c>
      <c r="E127" s="83"/>
      <c r="F127" s="67" t="s">
        <v>477</v>
      </c>
      <c r="G127" s="67"/>
      <c r="H127" s="67" t="s">
        <v>471</v>
      </c>
      <c r="I127" s="67"/>
      <c r="J127" s="67" t="s">
        <v>497</v>
      </c>
      <c r="K127" s="67"/>
      <c r="L127" s="67" t="s">
        <v>498</v>
      </c>
      <c r="M127" s="67"/>
    </row>
    <row r="128" spans="1:27" s="12" customFormat="1" ht="18" customHeight="1">
      <c r="A128" s="20" t="s">
        <v>480</v>
      </c>
      <c r="B128" s="58">
        <f>'Pivot Table 4-Year Insts.'!$O$694</f>
        <v>65.511982155453452</v>
      </c>
      <c r="C128" s="127"/>
      <c r="D128" s="84">
        <f>+F128+H128</f>
        <v>77.612548380525567</v>
      </c>
      <c r="E128" s="60"/>
      <c r="F128" s="72">
        <f>'Pivot Table 4-Year Insts.'!$O$697</f>
        <v>69.592294037191166</v>
      </c>
      <c r="G128" s="125"/>
      <c r="H128" s="11">
        <f>'Pivot Table 4-Year Insts.'!$O$700</f>
        <v>8.0202543433344005</v>
      </c>
      <c r="I128" s="125"/>
      <c r="J128" s="11">
        <f>'Pivot Table 4-Year Insts.'!$O$703</f>
        <v>22.387451619474437</v>
      </c>
      <c r="K128" s="11"/>
      <c r="L128" s="84">
        <f>SUM(F128:J128)</f>
        <v>100</v>
      </c>
      <c r="M128" s="72"/>
      <c r="O128" s="295"/>
      <c r="P128" s="295"/>
      <c r="Q128" s="295"/>
      <c r="R128" s="295"/>
      <c r="S128" s="295"/>
      <c r="T128" s="284"/>
      <c r="U128" s="25"/>
      <c r="W128" s="117"/>
      <c r="X128" s="17"/>
      <c r="Z128" s="266"/>
      <c r="AA128" s="266"/>
    </row>
    <row r="129" spans="1:27" s="12" customFormat="1">
      <c r="A129" s="20"/>
      <c r="B129" s="11"/>
      <c r="C129" s="127"/>
      <c r="D129" s="11"/>
      <c r="E129" s="60"/>
      <c r="F129" s="11"/>
      <c r="G129" s="125"/>
      <c r="H129" s="11"/>
      <c r="I129" s="125"/>
      <c r="J129" s="11"/>
      <c r="K129" s="11"/>
      <c r="L129" s="84"/>
      <c r="M129" s="72"/>
      <c r="O129" s="295"/>
      <c r="P129" s="295"/>
      <c r="Q129" s="295"/>
      <c r="R129" s="295"/>
      <c r="S129" s="295"/>
      <c r="T129" s="284"/>
      <c r="W129" s="117"/>
      <c r="X129" s="17"/>
      <c r="Z129" s="266"/>
      <c r="AA129" s="266"/>
    </row>
    <row r="130" spans="1:27" s="12" customFormat="1">
      <c r="A130" s="20" t="s">
        <v>481</v>
      </c>
      <c r="B130" s="58">
        <f>'Pivot Table 4-Year Insts.'!$O$22</f>
        <v>64.302271673620766</v>
      </c>
      <c r="C130" s="127"/>
      <c r="D130" s="84">
        <f>+F130+H130</f>
        <v>67.880317231434745</v>
      </c>
      <c r="E130" s="60"/>
      <c r="F130" s="72">
        <f>'Pivot Table 4-Year Insts.'!$O$25</f>
        <v>58.940158615717372</v>
      </c>
      <c r="G130" s="125"/>
      <c r="H130" s="11">
        <f>'Pivot Table 4-Year Insts.'!$O$28</f>
        <v>8.940158615717376</v>
      </c>
      <c r="I130" s="125"/>
      <c r="J130" s="11">
        <f>'Pivot Table 4-Year Insts.'!$O$31</f>
        <v>32.119682768565248</v>
      </c>
      <c r="K130" s="11"/>
      <c r="L130" s="84">
        <f>SUM(F130:J130)</f>
        <v>100</v>
      </c>
      <c r="M130" s="72"/>
      <c r="O130" s="295"/>
      <c r="P130" s="295"/>
      <c r="Q130" s="295"/>
      <c r="R130" s="295"/>
      <c r="S130" s="295"/>
      <c r="T130" s="284"/>
      <c r="W130" s="117"/>
      <c r="X130" s="17"/>
      <c r="Z130" s="266"/>
      <c r="AA130" s="266"/>
    </row>
    <row r="131" spans="1:27" s="12" customFormat="1">
      <c r="A131" s="2" t="s">
        <v>482</v>
      </c>
      <c r="B131" s="58">
        <f>+'Pivot Table 4-Year Insts.'!$O$64</f>
        <v>0</v>
      </c>
      <c r="C131" s="127"/>
      <c r="D131" s="84">
        <f>+F131+H131</f>
        <v>0</v>
      </c>
      <c r="E131" s="60"/>
      <c r="F131" s="72">
        <f>'Pivot Table 4-Year Insts.'!$O$67</f>
        <v>0</v>
      </c>
      <c r="G131" s="125"/>
      <c r="H131" s="11">
        <f>'Pivot Table 4-Year Insts.'!$O$70</f>
        <v>0</v>
      </c>
      <c r="I131" s="125"/>
      <c r="J131" s="11">
        <f>'Pivot Table 4-Year Insts.'!$O$73</f>
        <v>0</v>
      </c>
      <c r="K131" s="11"/>
      <c r="L131" s="84">
        <f>SUM(F131:J131)</f>
        <v>0</v>
      </c>
      <c r="M131" s="72"/>
      <c r="O131" s="295"/>
      <c r="P131" s="295"/>
      <c r="Q131" s="295"/>
      <c r="R131" s="295"/>
      <c r="S131" s="295"/>
      <c r="T131" s="284"/>
      <c r="W131" s="117"/>
      <c r="X131" s="17"/>
      <c r="Z131" s="266"/>
      <c r="AA131" s="266"/>
    </row>
    <row r="132" spans="1:27" s="12" customFormat="1" ht="12.75">
      <c r="A132" s="2" t="s">
        <v>496</v>
      </c>
      <c r="B132" s="58">
        <f>+'Pivot Table 4-Year Insts.'!$O$106</f>
        <v>99.131513647642677</v>
      </c>
      <c r="C132" s="127"/>
      <c r="D132" s="84">
        <f>+F132+H132</f>
        <v>72.340425531914903</v>
      </c>
      <c r="E132" s="60"/>
      <c r="F132" s="72">
        <f>'Pivot Table 4-Year Insts.'!$O$109</f>
        <v>72.340425531914903</v>
      </c>
      <c r="G132" s="125"/>
      <c r="H132" s="11">
        <f>'Pivot Table 4-Year Insts.'!$O$112</f>
        <v>0</v>
      </c>
      <c r="I132" s="125"/>
      <c r="J132" s="11">
        <f>'Pivot Table 4-Year Insts.'!$O$115</f>
        <v>27.659574468085108</v>
      </c>
      <c r="K132" s="11"/>
      <c r="L132" s="84">
        <f>SUM(F132:J132)</f>
        <v>100.00000000000001</v>
      </c>
      <c r="M132" s="72"/>
      <c r="O132" s="295"/>
      <c r="P132" s="295"/>
      <c r="Q132" s="295"/>
      <c r="R132" s="295"/>
      <c r="S132" s="295"/>
      <c r="T132" s="284"/>
      <c r="W132" s="117"/>
      <c r="Z132" s="266"/>
      <c r="AA132" s="266"/>
    </row>
    <row r="133" spans="1:27" s="12" customFormat="1" ht="12.75">
      <c r="A133" s="2" t="s">
        <v>483</v>
      </c>
      <c r="B133" s="58">
        <f>+'Pivot Table 4-Year Insts.'!$O$148</f>
        <v>58.221302998965875</v>
      </c>
      <c r="C133" s="127"/>
      <c r="D133" s="84">
        <f>+F133+H133</f>
        <v>77.205447010065114</v>
      </c>
      <c r="E133" s="60"/>
      <c r="F133" s="72">
        <f>+'Pivot Table 4-Year Insts.'!$O$151</f>
        <v>74.185908821788033</v>
      </c>
      <c r="G133" s="125"/>
      <c r="H133" s="11">
        <f>+'Pivot Table 4-Year Insts.'!$O$154</f>
        <v>3.0195381882770871</v>
      </c>
      <c r="I133" s="125"/>
      <c r="J133" s="11">
        <f>+'Pivot Table 4-Year Insts.'!$O$157</f>
        <v>22.794552989934871</v>
      </c>
      <c r="K133" s="11"/>
      <c r="L133" s="84">
        <f>SUM(F133:J133)</f>
        <v>99.999999999999986</v>
      </c>
      <c r="M133" s="72"/>
      <c r="O133" s="295"/>
      <c r="P133" s="295"/>
      <c r="Q133" s="295"/>
      <c r="R133" s="295"/>
      <c r="S133" s="295"/>
      <c r="T133" s="284"/>
      <c r="W133" s="117"/>
      <c r="Z133" s="266"/>
      <c r="AA133" s="266"/>
    </row>
    <row r="134" spans="1:27" s="12" customFormat="1" ht="12.75">
      <c r="A134" s="2"/>
      <c r="B134" s="58"/>
      <c r="C134" s="127"/>
      <c r="D134" s="84"/>
      <c r="E134" s="60"/>
      <c r="F134" s="72"/>
      <c r="G134" s="125"/>
      <c r="H134" s="11"/>
      <c r="I134" s="125"/>
      <c r="J134" s="11"/>
      <c r="K134" s="11"/>
      <c r="L134" s="84"/>
      <c r="M134" s="72"/>
      <c r="O134" s="295"/>
      <c r="P134" s="295"/>
      <c r="Q134" s="295"/>
      <c r="R134" s="295"/>
      <c r="S134" s="295"/>
      <c r="T134" s="284"/>
      <c r="W134" s="117"/>
      <c r="Z134" s="266"/>
      <c r="AA134" s="266"/>
    </row>
    <row r="135" spans="1:27" s="12" customFormat="1" ht="12.75">
      <c r="A135" s="2" t="s">
        <v>484</v>
      </c>
      <c r="B135" s="58">
        <f>+'Pivot Table 4-Year Insts.'!$O$190</f>
        <v>54.353488372093025</v>
      </c>
      <c r="C135" s="127"/>
      <c r="D135" s="84">
        <f>+F135+H135</f>
        <v>82.731473558103701</v>
      </c>
      <c r="E135" s="60"/>
      <c r="F135" s="72">
        <f>+'Pivot Table 4-Year Insts.'!$O$193</f>
        <v>75.800102686975862</v>
      </c>
      <c r="G135" s="125"/>
      <c r="H135" s="11">
        <f>+'Pivot Table 4-Year Insts.'!$O$196</f>
        <v>6.9313708711278457</v>
      </c>
      <c r="I135" s="125"/>
      <c r="J135" s="11">
        <f>+'Pivot Table 4-Year Insts.'!$O$199</f>
        <v>17.268526441896288</v>
      </c>
      <c r="K135" s="11"/>
      <c r="L135" s="84">
        <f>SUM(F135:J135)</f>
        <v>99.999999999999986</v>
      </c>
      <c r="M135" s="72"/>
      <c r="O135" s="295"/>
      <c r="P135" s="295"/>
      <c r="Q135" s="295"/>
      <c r="R135" s="295"/>
      <c r="S135" s="295"/>
      <c r="T135" s="284"/>
      <c r="W135" s="117"/>
      <c r="Z135" s="266"/>
      <c r="AA135" s="266"/>
    </row>
    <row r="136" spans="1:27" s="12" customFormat="1" ht="12.75">
      <c r="A136" s="2" t="s">
        <v>485</v>
      </c>
      <c r="B136" s="58">
        <f>+'Pivot Table 4-Year Insts.'!$O$232</f>
        <v>54.348279457768513</v>
      </c>
      <c r="C136" s="127"/>
      <c r="D136" s="84">
        <f>+F136+H136</f>
        <v>78.165771297006899</v>
      </c>
      <c r="E136" s="60"/>
      <c r="F136" s="72">
        <f>+'Pivot Table 4-Year Insts.'!$O$235</f>
        <v>70.913277052954712</v>
      </c>
      <c r="G136" s="125"/>
      <c r="H136" s="11">
        <f>+'Pivot Table 4-Year Insts.'!$O$238</f>
        <v>7.2524942440521878</v>
      </c>
      <c r="I136" s="125"/>
      <c r="J136" s="11">
        <f>+'Pivot Table 4-Year Insts.'!$O$241</f>
        <v>21.834228702993091</v>
      </c>
      <c r="K136" s="11"/>
      <c r="L136" s="84">
        <f>SUM(F136:J136)</f>
        <v>99.999999999999986</v>
      </c>
      <c r="M136" s="72"/>
      <c r="O136" s="295"/>
      <c r="P136" s="295"/>
      <c r="Q136" s="295"/>
      <c r="R136" s="295"/>
      <c r="S136" s="295"/>
      <c r="T136" s="284"/>
      <c r="W136" s="117"/>
      <c r="Z136" s="266"/>
      <c r="AA136" s="266"/>
    </row>
    <row r="137" spans="1:27" s="29" customFormat="1" ht="12.75">
      <c r="A137" s="2" t="s">
        <v>486</v>
      </c>
      <c r="B137" s="58">
        <f>+'Pivot Table 4-Year Insts.'!$O$274</f>
        <v>71.655359565807331</v>
      </c>
      <c r="C137" s="127"/>
      <c r="D137" s="84">
        <f>+F137+H137</f>
        <v>73.565612573376256</v>
      </c>
      <c r="E137" s="60"/>
      <c r="F137" s="72">
        <f>+'Pivot Table 4-Year Insts.'!$O$277</f>
        <v>64.665782995644761</v>
      </c>
      <c r="G137" s="125"/>
      <c r="H137" s="11">
        <f>'Pivot Table 4-Year Insts.'!$O$280</f>
        <v>8.8998295777314897</v>
      </c>
      <c r="I137" s="125"/>
      <c r="J137" s="11">
        <f>'Pivot Table 4-Year Insts.'!$O$283</f>
        <v>26.434387426623747</v>
      </c>
      <c r="K137" s="11"/>
      <c r="L137" s="84">
        <f>SUM(F137:J137)</f>
        <v>100</v>
      </c>
      <c r="M137" s="72"/>
      <c r="O137" s="295"/>
      <c r="P137" s="295"/>
      <c r="Q137" s="295"/>
      <c r="R137" s="295"/>
      <c r="S137" s="295"/>
      <c r="T137" s="284"/>
      <c r="W137" s="267"/>
      <c r="X137" s="12"/>
      <c r="Z137" s="268"/>
      <c r="AA137" s="268"/>
    </row>
    <row r="138" spans="1:27" s="12" customFormat="1" ht="12.75">
      <c r="A138" s="2" t="s">
        <v>487</v>
      </c>
      <c r="B138" s="58">
        <f>+'Pivot Table 4-Year Insts.'!$O$316</f>
        <v>61.768251841929001</v>
      </c>
      <c r="C138" s="127"/>
      <c r="D138" s="84">
        <f>+F138+H138</f>
        <v>81.630882671871603</v>
      </c>
      <c r="E138" s="60"/>
      <c r="F138" s="72">
        <f>+'Pivot Table 4-Year Insts.'!$O$319</f>
        <v>71.76317501626545</v>
      </c>
      <c r="G138" s="125"/>
      <c r="H138" s="11">
        <f>'Pivot Table 4-Year Insts.'!$O$322</f>
        <v>9.8677076556061589</v>
      </c>
      <c r="I138" s="125"/>
      <c r="J138" s="11">
        <f>'Pivot Table 4-Year Insts.'!$O$325</f>
        <v>18.369117328128389</v>
      </c>
      <c r="K138" s="11"/>
      <c r="L138" s="84">
        <f>SUM(F138:J138)</f>
        <v>100</v>
      </c>
      <c r="M138" s="72"/>
      <c r="O138" s="295"/>
      <c r="P138" s="295"/>
      <c r="Q138" s="295"/>
      <c r="R138" s="295"/>
      <c r="S138" s="295"/>
      <c r="T138" s="284"/>
      <c r="W138" s="117"/>
      <c r="Z138" s="266"/>
      <c r="AA138" s="266"/>
    </row>
    <row r="139" spans="1:27" s="12" customFormat="1" ht="12.75">
      <c r="A139" s="2"/>
      <c r="B139" s="58"/>
      <c r="C139" s="127"/>
      <c r="D139" s="84"/>
      <c r="E139" s="60"/>
      <c r="F139" s="72"/>
      <c r="G139" s="125"/>
      <c r="H139" s="11"/>
      <c r="I139" s="125"/>
      <c r="J139" s="11"/>
      <c r="K139" s="11"/>
      <c r="L139" s="84"/>
      <c r="M139" s="72"/>
      <c r="O139" s="295"/>
      <c r="P139" s="295"/>
      <c r="Q139" s="295"/>
      <c r="R139" s="295"/>
      <c r="S139" s="295"/>
      <c r="T139" s="284"/>
      <c r="W139" s="117"/>
      <c r="Z139" s="266"/>
      <c r="AA139" s="266"/>
    </row>
    <row r="140" spans="1:27" s="12" customFormat="1" ht="12.75">
      <c r="A140" s="2" t="s">
        <v>488</v>
      </c>
      <c r="B140" s="58">
        <f>+'Pivot Table 4-Year Insts.'!$O$358</f>
        <v>58.259847148736036</v>
      </c>
      <c r="C140" s="127"/>
      <c r="D140" s="84">
        <f>+F140+H140</f>
        <v>61.352169525731583</v>
      </c>
      <c r="E140" s="60"/>
      <c r="F140" s="72">
        <f>+'Pivot Table 4-Year Insts.'!$O$361</f>
        <v>61.352169525731583</v>
      </c>
      <c r="G140" s="125"/>
      <c r="H140" s="11">
        <f>'Pivot Table 4-Year Insts.'!$O$364</f>
        <v>0</v>
      </c>
      <c r="I140" s="125"/>
      <c r="J140" s="11">
        <f>'Pivot Table 4-Year Insts.'!$O$367</f>
        <v>38.64783047426841</v>
      </c>
      <c r="K140" s="11"/>
      <c r="L140" s="84">
        <f>SUM(F140:J140)</f>
        <v>100</v>
      </c>
      <c r="M140" s="72"/>
      <c r="O140" s="295"/>
      <c r="P140" s="295"/>
      <c r="Q140" s="295"/>
      <c r="R140" s="295"/>
      <c r="S140" s="295"/>
      <c r="T140" s="284"/>
      <c r="W140" s="117"/>
      <c r="Z140" s="266"/>
      <c r="AA140" s="266"/>
    </row>
    <row r="141" spans="1:27" s="12" customFormat="1" ht="12.75">
      <c r="A141" s="2" t="s">
        <v>489</v>
      </c>
      <c r="B141" s="58">
        <f>+'Pivot Table 4-Year Insts.'!$O$400</f>
        <v>46.83098591549296</v>
      </c>
      <c r="C141" s="127"/>
      <c r="D141" s="84">
        <f>+F141+H141</f>
        <v>73.14715359828142</v>
      </c>
      <c r="E141" s="60"/>
      <c r="F141" s="72">
        <f>+'Pivot Table 4-Year Insts.'!$O$403</f>
        <v>69.172932330827066</v>
      </c>
      <c r="G141" s="125"/>
      <c r="H141" s="11">
        <f>'Pivot Table 4-Year Insts.'!$O$406</f>
        <v>3.9742212674543502</v>
      </c>
      <c r="I141" s="125"/>
      <c r="J141" s="11">
        <f>'Pivot Table 4-Year Insts.'!$O$409</f>
        <v>26.852846401718583</v>
      </c>
      <c r="K141" s="11"/>
      <c r="L141" s="84">
        <f>SUM(F141:J141)</f>
        <v>100</v>
      </c>
      <c r="M141" s="72"/>
      <c r="O141" s="295"/>
      <c r="P141" s="295"/>
      <c r="Q141" s="295"/>
      <c r="R141" s="295"/>
      <c r="S141" s="295"/>
      <c r="T141" s="284"/>
      <c r="W141" s="117"/>
      <c r="X141" s="29"/>
      <c r="Z141" s="266"/>
      <c r="AA141" s="266"/>
    </row>
    <row r="142" spans="1:27" s="12" customFormat="1" ht="12.75">
      <c r="A142" s="2" t="s">
        <v>490</v>
      </c>
      <c r="B142" s="58">
        <f>+'Pivot Table 4-Year Insts.'!$O$442</f>
        <v>46.680182463253928</v>
      </c>
      <c r="C142" s="127"/>
      <c r="D142" s="84">
        <f>+F142+H142</f>
        <v>80.890336590662329</v>
      </c>
      <c r="E142" s="60"/>
      <c r="F142" s="72">
        <f>+'Pivot Table 4-Year Insts.'!$O$445</f>
        <v>67.643865363735074</v>
      </c>
      <c r="G142" s="125"/>
      <c r="H142" s="11">
        <f>'Pivot Table 4-Year Insts.'!$O$448</f>
        <v>13.246471226927254</v>
      </c>
      <c r="I142" s="125"/>
      <c r="J142" s="11">
        <f>'Pivot Table 4-Year Insts.'!$O$451</f>
        <v>19.109663409337678</v>
      </c>
      <c r="K142" s="11"/>
      <c r="L142" s="84">
        <f>SUM(F142:J142)</f>
        <v>100</v>
      </c>
      <c r="M142" s="72"/>
      <c r="O142" s="295"/>
      <c r="P142" s="295"/>
      <c r="Q142" s="295"/>
      <c r="R142" s="295"/>
      <c r="S142" s="295"/>
      <c r="T142" s="284"/>
      <c r="W142" s="117"/>
      <c r="Z142" s="266"/>
      <c r="AA142" s="266"/>
    </row>
    <row r="143" spans="1:27" s="12" customFormat="1" ht="12.75">
      <c r="A143" s="2" t="s">
        <v>491</v>
      </c>
      <c r="B143" s="58">
        <f>+'Pivot Table 4-Year Insts.'!$O$484</f>
        <v>90.789473684210535</v>
      </c>
      <c r="C143" s="127"/>
      <c r="D143" s="84">
        <f>+F143+H143</f>
        <v>84.863123993558773</v>
      </c>
      <c r="E143" s="60"/>
      <c r="F143" s="72">
        <f>+'Pivot Table 4-Year Insts.'!$O$487</f>
        <v>83.252818035426728</v>
      </c>
      <c r="G143" s="125"/>
      <c r="H143" s="11">
        <f>'Pivot Table 4-Year Insts.'!$O$490</f>
        <v>1.6103059581320449</v>
      </c>
      <c r="I143" s="125"/>
      <c r="J143" s="11">
        <f>'Pivot Table 4-Year Insts.'!$O$493</f>
        <v>15.136876006441224</v>
      </c>
      <c r="K143" s="11"/>
      <c r="L143" s="84">
        <f>SUM(F143:J143)</f>
        <v>100</v>
      </c>
      <c r="M143" s="72"/>
      <c r="O143" s="295"/>
      <c r="P143" s="295"/>
      <c r="Q143" s="295"/>
      <c r="R143" s="295"/>
      <c r="S143" s="295"/>
      <c r="T143" s="284"/>
      <c r="W143" s="117"/>
      <c r="Z143" s="266"/>
      <c r="AA143" s="266"/>
    </row>
    <row r="144" spans="1:27" s="12" customFormat="1" ht="12.75">
      <c r="A144" s="2"/>
      <c r="B144" s="58"/>
      <c r="C144" s="127"/>
      <c r="D144" s="84"/>
      <c r="E144" s="60"/>
      <c r="F144" s="72"/>
      <c r="G144" s="125"/>
      <c r="H144" s="11"/>
      <c r="I144" s="125"/>
      <c r="J144" s="11"/>
      <c r="K144" s="11"/>
      <c r="L144" s="84"/>
      <c r="M144" s="72"/>
      <c r="O144" s="295"/>
      <c r="P144" s="295"/>
      <c r="Q144" s="295"/>
      <c r="R144" s="295"/>
      <c r="S144" s="295"/>
      <c r="T144" s="284"/>
      <c r="W144" s="117"/>
      <c r="Z144" s="266"/>
      <c r="AA144" s="266"/>
    </row>
    <row r="145" spans="1:27" s="12" customFormat="1" ht="12.75">
      <c r="A145" s="2" t="s">
        <v>492</v>
      </c>
      <c r="B145" s="58">
        <f>+'Pivot Table 4-Year Insts.'!$O$526</f>
        <v>89.822718319107025</v>
      </c>
      <c r="C145" s="127"/>
      <c r="D145" s="84">
        <f>+F145+H145</f>
        <v>78.362573099415215</v>
      </c>
      <c r="E145" s="60"/>
      <c r="F145" s="72">
        <f>+'Pivot Table 4-Year Insts.'!$O$529</f>
        <v>68.640350877192986</v>
      </c>
      <c r="G145" s="125"/>
      <c r="H145" s="11">
        <f>'Pivot Table 4-Year Insts.'!$O$532</f>
        <v>9.7222222222222232</v>
      </c>
      <c r="I145" s="125"/>
      <c r="J145" s="11">
        <f>'Pivot Table 4-Year Insts.'!$O$535</f>
        <v>21.637426900584796</v>
      </c>
      <c r="K145" s="11"/>
      <c r="L145" s="84">
        <f>SUM(F145:J145)</f>
        <v>100.00000000000001</v>
      </c>
      <c r="M145" s="72"/>
      <c r="N145" s="30"/>
      <c r="O145" s="295"/>
      <c r="P145" s="295"/>
      <c r="Q145" s="295"/>
      <c r="R145" s="295"/>
      <c r="S145" s="295"/>
      <c r="T145" s="284"/>
      <c r="W145" s="117"/>
      <c r="Z145" s="266"/>
      <c r="AA145" s="266"/>
    </row>
    <row r="146" spans="1:27" s="12" customFormat="1" ht="12.75">
      <c r="A146" s="2" t="s">
        <v>493</v>
      </c>
      <c r="B146" s="58">
        <f>+'Pivot Table 4-Year Insts.'!$O$568</f>
        <v>97.107736804049168</v>
      </c>
      <c r="C146" s="127"/>
      <c r="D146" s="84">
        <f>+F146+H146</f>
        <v>81.310498883097537</v>
      </c>
      <c r="E146" s="60"/>
      <c r="F146" s="72">
        <f>+'Pivot Table 4-Year Insts.'!$O$571</f>
        <v>64.48250186150409</v>
      </c>
      <c r="G146" s="125"/>
      <c r="H146" s="11">
        <f>'Pivot Table 4-Year Insts.'!$O$574</f>
        <v>16.827997021593447</v>
      </c>
      <c r="I146" s="125"/>
      <c r="J146" s="11">
        <f>'Pivot Table 4-Year Insts.'!$O$577</f>
        <v>18.689501116902456</v>
      </c>
      <c r="K146" s="11"/>
      <c r="L146" s="84">
        <f>SUM(F146:J146)</f>
        <v>100</v>
      </c>
      <c r="M146" s="72"/>
      <c r="N146" s="30"/>
      <c r="O146" s="295"/>
      <c r="P146" s="295"/>
      <c r="Q146" s="295"/>
      <c r="R146" s="295"/>
      <c r="S146" s="295"/>
      <c r="T146" s="284"/>
      <c r="W146" s="117"/>
      <c r="Z146" s="266"/>
      <c r="AA146" s="266"/>
    </row>
    <row r="147" spans="1:27" s="12" customFormat="1" ht="12.75">
      <c r="A147" s="2" t="s">
        <v>494</v>
      </c>
      <c r="B147" s="58">
        <f>+'Pivot Table 4-Year Insts.'!$O$610</f>
        <v>98.169057064388156</v>
      </c>
      <c r="C147" s="127"/>
      <c r="D147" s="84">
        <f>+F147+H147</f>
        <v>80.447622008082078</v>
      </c>
      <c r="E147" s="60"/>
      <c r="F147" s="72">
        <f>+'Pivot Table 4-Year Insts.'!$O$613</f>
        <v>71.837115324836816</v>
      </c>
      <c r="G147" s="125"/>
      <c r="H147" s="11">
        <f>'Pivot Table 4-Year Insts.'!$O$616</f>
        <v>8.6105066832452604</v>
      </c>
      <c r="I147" s="125"/>
      <c r="J147" s="11">
        <f>'Pivot Table 4-Year Insts.'!$O$619</f>
        <v>19.552377991917936</v>
      </c>
      <c r="K147" s="11"/>
      <c r="L147" s="84">
        <f>SUM(F147:J147)</f>
        <v>100.00000000000001</v>
      </c>
      <c r="M147" s="72"/>
      <c r="N147" s="30"/>
      <c r="O147" s="295"/>
      <c r="P147" s="295"/>
      <c r="Q147" s="295"/>
      <c r="R147" s="295"/>
      <c r="S147" s="295"/>
      <c r="T147" s="284"/>
      <c r="W147" s="117"/>
      <c r="Z147" s="266"/>
      <c r="AA147" s="266"/>
    </row>
    <row r="148" spans="1:27" s="12" customFormat="1" ht="12.75">
      <c r="A148" s="85" t="s">
        <v>495</v>
      </c>
      <c r="B148" s="61">
        <f>+'Pivot Table 4-Year Insts.'!$O$652</f>
        <v>0</v>
      </c>
      <c r="C148" s="245"/>
      <c r="D148" s="87">
        <f>+F148+H148</f>
        <v>0</v>
      </c>
      <c r="E148" s="88"/>
      <c r="F148" s="89">
        <f>+'Pivot Table 4-Year Insts.'!$O$655</f>
        <v>0</v>
      </c>
      <c r="G148" s="246"/>
      <c r="H148" s="76">
        <f>'Pivot Table 4-Year Insts.'!$O$658</f>
        <v>0</v>
      </c>
      <c r="I148" s="246"/>
      <c r="J148" s="76">
        <f>'Pivot Table 4-Year Insts.'!$O$661</f>
        <v>0</v>
      </c>
      <c r="K148" s="76"/>
      <c r="L148" s="90">
        <f>SUM(F148:J148)</f>
        <v>0</v>
      </c>
      <c r="M148" s="89"/>
      <c r="N148" s="30"/>
      <c r="O148" s="295"/>
      <c r="P148" s="295"/>
      <c r="Q148" s="295"/>
      <c r="R148" s="295"/>
      <c r="S148" s="295"/>
      <c r="T148" s="284"/>
      <c r="W148" s="117"/>
      <c r="Z148" s="266"/>
      <c r="AA148" s="266"/>
    </row>
    <row r="149" spans="1:27" ht="47.25" customHeight="1">
      <c r="A149" s="1044" t="s">
        <v>458</v>
      </c>
      <c r="B149" s="1044"/>
      <c r="C149" s="1044"/>
      <c r="D149" s="1045"/>
      <c r="E149" s="1045"/>
      <c r="F149" s="1045"/>
      <c r="G149" s="1045"/>
      <c r="H149" s="1045"/>
      <c r="I149" s="1045"/>
      <c r="J149" s="1045"/>
      <c r="K149" s="1045"/>
      <c r="L149" s="1045"/>
      <c r="X149" s="12"/>
    </row>
    <row r="150" spans="1:27">
      <c r="A150" s="40"/>
      <c r="B150" s="40"/>
      <c r="C150" s="40"/>
      <c r="D150" s="68"/>
      <c r="E150" s="68"/>
      <c r="F150" s="68"/>
      <c r="G150" s="68"/>
      <c r="H150" s="68"/>
      <c r="I150" s="68"/>
      <c r="J150" s="68"/>
      <c r="K150" s="68"/>
      <c r="L150" s="68"/>
      <c r="M150" s="418" t="s">
        <v>1196</v>
      </c>
      <c r="X150" s="12"/>
    </row>
    <row r="151" spans="1:27" ht="15.75" customHeight="1">
      <c r="A151" s="1" t="s">
        <v>913</v>
      </c>
      <c r="B151" s="1"/>
      <c r="C151" s="1"/>
      <c r="D151" s="1"/>
      <c r="E151" s="1"/>
      <c r="F151" s="1"/>
      <c r="G151" s="1"/>
      <c r="H151" s="1"/>
      <c r="I151" s="1"/>
      <c r="J151" s="1"/>
      <c r="K151" s="1"/>
      <c r="L151" s="1"/>
      <c r="M151" s="69"/>
      <c r="X151" s="12"/>
    </row>
    <row r="152" spans="1:27" ht="15.75" customHeight="1">
      <c r="A152" s="1"/>
      <c r="B152" s="1"/>
      <c r="C152" s="1"/>
      <c r="D152" s="1"/>
      <c r="E152" s="1"/>
      <c r="F152" s="1"/>
      <c r="G152" s="1"/>
      <c r="H152" s="1"/>
      <c r="I152" s="1"/>
      <c r="J152" s="1"/>
      <c r="K152" s="1"/>
      <c r="L152" s="1"/>
      <c r="M152" s="69"/>
      <c r="X152" s="12"/>
    </row>
    <row r="153" spans="1:27" ht="15.75">
      <c r="A153" s="1" t="s">
        <v>507</v>
      </c>
      <c r="B153" s="1"/>
      <c r="C153" s="1"/>
      <c r="D153" s="1"/>
      <c r="E153" s="1"/>
      <c r="F153" s="1"/>
      <c r="G153" s="1"/>
      <c r="H153" s="1"/>
      <c r="I153" s="1"/>
      <c r="J153" s="1"/>
      <c r="K153" s="1"/>
      <c r="L153" s="1"/>
      <c r="M153" s="69"/>
    </row>
    <row r="154" spans="1:27" ht="18.75">
      <c r="A154" s="1" t="s">
        <v>918</v>
      </c>
      <c r="B154" s="1"/>
      <c r="C154" s="1"/>
      <c r="D154" s="1"/>
      <c r="E154" s="1"/>
      <c r="F154" s="1"/>
      <c r="G154" s="1"/>
      <c r="H154" s="1"/>
      <c r="I154" s="1"/>
      <c r="J154" s="1"/>
      <c r="K154" s="1"/>
      <c r="L154" s="1"/>
      <c r="M154" s="69"/>
    </row>
    <row r="155" spans="1:27" ht="15.75">
      <c r="A155" s="1" t="s">
        <v>811</v>
      </c>
      <c r="B155" s="1"/>
      <c r="C155" s="1"/>
      <c r="D155" s="1"/>
      <c r="E155" s="1"/>
      <c r="F155" s="1"/>
      <c r="G155" s="1"/>
      <c r="H155" s="1"/>
      <c r="I155" s="1"/>
      <c r="J155" s="1"/>
      <c r="K155" s="1"/>
      <c r="L155" s="1"/>
      <c r="M155" s="69"/>
    </row>
    <row r="156" spans="1:27" ht="6" customHeight="1">
      <c r="A156" s="1"/>
      <c r="B156" s="1"/>
      <c r="C156" s="1"/>
      <c r="D156" s="1"/>
      <c r="E156" s="1"/>
      <c r="F156" s="1"/>
      <c r="G156" s="1"/>
      <c r="H156" s="1"/>
      <c r="I156" s="1"/>
      <c r="J156" s="1"/>
      <c r="K156" s="1"/>
      <c r="L156" s="1"/>
    </row>
    <row r="157" spans="1:27" ht="69" customHeight="1">
      <c r="A157" s="24"/>
      <c r="B157" s="67" t="s">
        <v>1195</v>
      </c>
      <c r="C157" s="82"/>
      <c r="D157" s="67" t="s">
        <v>502</v>
      </c>
      <c r="E157" s="83"/>
      <c r="F157" s="67" t="s">
        <v>477</v>
      </c>
      <c r="G157" s="67"/>
      <c r="H157" s="67" t="s">
        <v>471</v>
      </c>
      <c r="I157" s="67"/>
      <c r="J157" s="67" t="s">
        <v>497</v>
      </c>
      <c r="K157" s="67"/>
      <c r="L157" s="67" t="s">
        <v>498</v>
      </c>
      <c r="M157" s="67"/>
    </row>
    <row r="158" spans="1:27" s="12" customFormat="1" ht="18" customHeight="1">
      <c r="A158" s="20" t="s">
        <v>480</v>
      </c>
      <c r="B158" s="58">
        <f>'Pivot Table 4-Year Insts.'!$P$694</f>
        <v>66.561191251745001</v>
      </c>
      <c r="C158" s="127"/>
      <c r="D158" s="84">
        <f>+F158+H158</f>
        <v>76.607941834451907</v>
      </c>
      <c r="E158" s="60"/>
      <c r="F158" s="72">
        <f>'Pivot Table 4-Year Insts.'!$P$697</f>
        <v>67.771252796420583</v>
      </c>
      <c r="G158" s="125"/>
      <c r="H158" s="11">
        <f>'Pivot Table 4-Year Insts.'!$P$700</f>
        <v>8.8366890380313201</v>
      </c>
      <c r="I158" s="125"/>
      <c r="J158" s="11">
        <f>'Pivot Table 4-Year Insts.'!$P$703</f>
        <v>23.3920581655481</v>
      </c>
      <c r="K158" s="11"/>
      <c r="L158" s="84">
        <f>SUM(F158:J158)</f>
        <v>100</v>
      </c>
      <c r="M158" s="72"/>
      <c r="O158" s="295"/>
      <c r="P158" s="295"/>
      <c r="Q158" s="295"/>
      <c r="R158" s="295"/>
      <c r="S158" s="295"/>
      <c r="T158" s="284"/>
      <c r="U158" s="25"/>
      <c r="W158" s="117"/>
      <c r="X158" s="17"/>
      <c r="Z158" s="266"/>
      <c r="AA158" s="266"/>
    </row>
    <row r="159" spans="1:27" s="12" customFormat="1">
      <c r="A159" s="20"/>
      <c r="B159" s="11"/>
      <c r="C159" s="127"/>
      <c r="D159" s="11"/>
      <c r="E159" s="60"/>
      <c r="F159" s="11"/>
      <c r="G159" s="125"/>
      <c r="H159" s="11"/>
      <c r="I159" s="125"/>
      <c r="J159" s="11"/>
      <c r="K159" s="11"/>
      <c r="L159" s="84"/>
      <c r="M159" s="72"/>
      <c r="O159" s="295"/>
      <c r="P159" s="295"/>
      <c r="Q159" s="295"/>
      <c r="R159" s="295"/>
      <c r="S159" s="295"/>
      <c r="T159" s="284"/>
      <c r="W159" s="117"/>
      <c r="X159" s="17"/>
      <c r="Z159" s="266"/>
      <c r="AA159" s="266"/>
    </row>
    <row r="160" spans="1:27" s="12" customFormat="1">
      <c r="A160" s="20" t="s">
        <v>481</v>
      </c>
      <c r="B160" s="58">
        <f>'Pivot Table 4-Year Insts.'!$P$22</f>
        <v>71.006463527239148</v>
      </c>
      <c r="C160" s="127"/>
      <c r="D160" s="84">
        <f>+F160+H160</f>
        <v>85.175552665799742</v>
      </c>
      <c r="E160" s="60"/>
      <c r="F160" s="72">
        <f>'Pivot Table 4-Year Insts.'!$P$25</f>
        <v>74.382314694408322</v>
      </c>
      <c r="G160" s="125"/>
      <c r="H160" s="11">
        <f>'Pivot Table 4-Year Insts.'!$P$28</f>
        <v>10.793237971391417</v>
      </c>
      <c r="I160" s="125"/>
      <c r="J160" s="11">
        <f>'Pivot Table 4-Year Insts.'!$P$31</f>
        <v>14.824447334200261</v>
      </c>
      <c r="K160" s="11"/>
      <c r="L160" s="84">
        <f>SUM(F160:J160)</f>
        <v>100</v>
      </c>
      <c r="M160" s="72"/>
      <c r="O160" s="295"/>
      <c r="P160" s="295"/>
      <c r="Q160" s="295"/>
      <c r="R160" s="295"/>
      <c r="S160" s="295"/>
      <c r="T160" s="284"/>
      <c r="W160" s="117"/>
      <c r="X160" s="17"/>
      <c r="Z160" s="266"/>
      <c r="AA160" s="266"/>
    </row>
    <row r="161" spans="1:27" s="12" customFormat="1">
      <c r="A161" s="2" t="s">
        <v>482</v>
      </c>
      <c r="B161" s="58">
        <f>+'Pivot Table 4-Year Insts.'!$P$64</f>
        <v>71.134276495408287</v>
      </c>
      <c r="C161" s="127"/>
      <c r="D161" s="84">
        <f>+F161+H161</f>
        <v>70.307048150732726</v>
      </c>
      <c r="E161" s="60"/>
      <c r="F161" s="72">
        <f>'Pivot Table 4-Year Insts.'!$P$67</f>
        <v>60.397766922540129</v>
      </c>
      <c r="G161" s="125"/>
      <c r="H161" s="11">
        <f>'Pivot Table 4-Year Insts.'!$P$70</f>
        <v>9.9092812281926026</v>
      </c>
      <c r="I161" s="125"/>
      <c r="J161" s="11">
        <f>'Pivot Table 4-Year Insts.'!$P$73</f>
        <v>29.692951849267274</v>
      </c>
      <c r="K161" s="11"/>
      <c r="L161" s="84">
        <f>SUM(F161:J161)</f>
        <v>100</v>
      </c>
      <c r="M161" s="72"/>
      <c r="O161" s="295"/>
      <c r="P161" s="295"/>
      <c r="Q161" s="295"/>
      <c r="R161" s="295"/>
      <c r="S161" s="295"/>
      <c r="T161" s="284"/>
      <c r="W161" s="117"/>
      <c r="X161" s="17"/>
      <c r="Z161" s="266"/>
      <c r="AA161" s="266"/>
    </row>
    <row r="162" spans="1:27" s="12" customFormat="1" ht="12.75">
      <c r="A162" s="2" t="s">
        <v>496</v>
      </c>
      <c r="B162" s="58">
        <f>+'Pivot Table 4-Year Insts.'!$P$106</f>
        <v>0</v>
      </c>
      <c r="C162" s="127"/>
      <c r="D162" s="84">
        <f>+F162+H162</f>
        <v>0</v>
      </c>
      <c r="E162" s="60"/>
      <c r="F162" s="72">
        <f>'Pivot Table 4-Year Insts.'!$P$109</f>
        <v>0</v>
      </c>
      <c r="G162" s="125"/>
      <c r="H162" s="11">
        <f>'Pivot Table 4-Year Insts.'!$P$112</f>
        <v>0</v>
      </c>
      <c r="I162" s="125"/>
      <c r="J162" s="11">
        <f>'Pivot Table 4-Year Insts.'!$P$115</f>
        <v>0</v>
      </c>
      <c r="K162" s="11"/>
      <c r="L162" s="84">
        <f>SUM(F162:J162)</f>
        <v>0</v>
      </c>
      <c r="M162" s="72"/>
      <c r="O162" s="295"/>
      <c r="P162" s="295"/>
      <c r="Q162" s="295"/>
      <c r="R162" s="295"/>
      <c r="S162" s="295"/>
      <c r="T162" s="284"/>
      <c r="W162" s="117"/>
      <c r="Z162" s="266"/>
      <c r="AA162" s="266"/>
    </row>
    <row r="163" spans="1:27" s="12" customFormat="1" ht="12.75">
      <c r="A163" s="2" t="s">
        <v>483</v>
      </c>
      <c r="B163" s="58">
        <f>+'Pivot Table 4-Year Insts.'!$P$148</f>
        <v>0</v>
      </c>
      <c r="C163" s="127"/>
      <c r="D163" s="84">
        <f>+F163+H163</f>
        <v>0</v>
      </c>
      <c r="E163" s="60"/>
      <c r="F163" s="72">
        <f>+'Pivot Table 4-Year Insts.'!$P$151</f>
        <v>0</v>
      </c>
      <c r="G163" s="125"/>
      <c r="H163" s="11">
        <f>+'Pivot Table 4-Year Insts.'!$P$154</f>
        <v>0</v>
      </c>
      <c r="I163" s="125"/>
      <c r="J163" s="11">
        <f>+'Pivot Table 4-Year Insts.'!$P$157</f>
        <v>0</v>
      </c>
      <c r="K163" s="11"/>
      <c r="L163" s="84">
        <f>SUM(F163:J163)</f>
        <v>0</v>
      </c>
      <c r="M163" s="72"/>
      <c r="O163" s="295"/>
      <c r="P163" s="295"/>
      <c r="Q163" s="295"/>
      <c r="R163" s="295"/>
      <c r="S163" s="295"/>
      <c r="T163" s="284"/>
      <c r="W163" s="117"/>
      <c r="Z163" s="266"/>
      <c r="AA163" s="266"/>
    </row>
    <row r="164" spans="1:27" s="12" customFormat="1" ht="12.75">
      <c r="A164" s="2"/>
      <c r="B164" s="58"/>
      <c r="C164" s="127"/>
      <c r="D164" s="84"/>
      <c r="E164" s="60"/>
      <c r="F164" s="72"/>
      <c r="G164" s="125"/>
      <c r="H164" s="11"/>
      <c r="I164" s="125"/>
      <c r="J164" s="11"/>
      <c r="K164" s="11"/>
      <c r="L164" s="84"/>
      <c r="M164" s="72"/>
      <c r="O164" s="295"/>
      <c r="P164" s="295"/>
      <c r="Q164" s="295"/>
      <c r="R164" s="295"/>
      <c r="S164" s="295"/>
      <c r="T164" s="284"/>
      <c r="W164" s="117"/>
      <c r="Z164" s="266"/>
      <c r="AA164" s="266"/>
    </row>
    <row r="165" spans="1:27" s="12" customFormat="1" ht="12.75">
      <c r="A165" s="2" t="s">
        <v>484</v>
      </c>
      <c r="B165" s="58">
        <f>+'Pivot Table 4-Year Insts.'!$P$190</f>
        <v>62.145710481263073</v>
      </c>
      <c r="C165" s="127"/>
      <c r="D165" s="84">
        <f>+F165+H165</f>
        <v>79.400061218243039</v>
      </c>
      <c r="E165" s="60"/>
      <c r="F165" s="72">
        <f>+'Pivot Table 4-Year Insts.'!$P$193</f>
        <v>73.859810223446587</v>
      </c>
      <c r="G165" s="125"/>
      <c r="H165" s="11">
        <f>+'Pivot Table 4-Year Insts.'!$P$196</f>
        <v>5.5402509947964491</v>
      </c>
      <c r="I165" s="125"/>
      <c r="J165" s="11">
        <f>+'Pivot Table 4-Year Insts.'!$P$199</f>
        <v>20.599938781756961</v>
      </c>
      <c r="K165" s="11"/>
      <c r="L165" s="84">
        <f>SUM(F165:J165)</f>
        <v>100</v>
      </c>
      <c r="M165" s="72"/>
      <c r="O165" s="295"/>
      <c r="P165" s="295"/>
      <c r="Q165" s="295"/>
      <c r="R165" s="295"/>
      <c r="S165" s="295"/>
      <c r="T165" s="284"/>
      <c r="W165" s="117"/>
      <c r="Z165" s="266"/>
      <c r="AA165" s="266"/>
    </row>
    <row r="166" spans="1:27" s="12" customFormat="1" ht="12.75">
      <c r="A166" s="2" t="s">
        <v>485</v>
      </c>
      <c r="B166" s="58">
        <f>+'Pivot Table 4-Year Insts.'!$P$232</f>
        <v>44.120940649496085</v>
      </c>
      <c r="C166" s="127"/>
      <c r="D166" s="84">
        <f>+F166+H166</f>
        <v>54.82233502538071</v>
      </c>
      <c r="E166" s="60"/>
      <c r="F166" s="72">
        <f>+'Pivot Table 4-Year Insts.'!$P$235</f>
        <v>50.761421319796952</v>
      </c>
      <c r="G166" s="125"/>
      <c r="H166" s="11">
        <f>+'Pivot Table 4-Year Insts.'!$P$238</f>
        <v>4.0609137055837561</v>
      </c>
      <c r="I166" s="125"/>
      <c r="J166" s="11">
        <f>+'Pivot Table 4-Year Insts.'!$P$241</f>
        <v>45.17766497461929</v>
      </c>
      <c r="K166" s="11"/>
      <c r="L166" s="84">
        <f>SUM(F166:J166)</f>
        <v>100</v>
      </c>
      <c r="M166" s="72"/>
      <c r="O166" s="295"/>
      <c r="P166" s="295"/>
      <c r="Q166" s="295"/>
      <c r="R166" s="295"/>
      <c r="S166" s="295"/>
      <c r="T166" s="284"/>
      <c r="W166" s="117"/>
      <c r="Z166" s="266"/>
      <c r="AA166" s="266"/>
    </row>
    <row r="167" spans="1:27" s="29" customFormat="1" ht="12.75">
      <c r="A167" s="2" t="s">
        <v>486</v>
      </c>
      <c r="B167" s="58">
        <f>+'Pivot Table 4-Year Insts.'!$P$274</f>
        <v>45.072697899838445</v>
      </c>
      <c r="C167" s="127"/>
      <c r="D167" s="84">
        <f>+F167+H167</f>
        <v>53.40501792114695</v>
      </c>
      <c r="E167" s="60"/>
      <c r="F167" s="72">
        <f>+'Pivot Table 4-Year Insts.'!$P$277</f>
        <v>43.369175627240139</v>
      </c>
      <c r="G167" s="125"/>
      <c r="H167" s="11">
        <f>'Pivot Table 4-Year Insts.'!$P$280</f>
        <v>10.035842293906811</v>
      </c>
      <c r="I167" s="125"/>
      <c r="J167" s="11">
        <f>'Pivot Table 4-Year Insts.'!$P$283</f>
        <v>46.59498207885305</v>
      </c>
      <c r="K167" s="11"/>
      <c r="L167" s="84">
        <f>SUM(F167:J167)</f>
        <v>100</v>
      </c>
      <c r="M167" s="72"/>
      <c r="O167" s="295"/>
      <c r="P167" s="295"/>
      <c r="Q167" s="295"/>
      <c r="R167" s="295"/>
      <c r="S167" s="295"/>
      <c r="T167" s="284"/>
      <c r="W167" s="267"/>
      <c r="X167" s="12"/>
      <c r="Z167" s="268"/>
      <c r="AA167" s="268"/>
    </row>
    <row r="168" spans="1:27" s="12" customFormat="1" ht="12.75">
      <c r="A168" s="2" t="s">
        <v>487</v>
      </c>
      <c r="B168" s="58">
        <f>+'Pivot Table 4-Year Insts.'!$P$316</f>
        <v>0</v>
      </c>
      <c r="C168" s="127"/>
      <c r="D168" s="84">
        <f>+F168+H168</f>
        <v>0</v>
      </c>
      <c r="E168" s="60"/>
      <c r="F168" s="72">
        <f>+'Pivot Table 4-Year Insts.'!$P$319</f>
        <v>0</v>
      </c>
      <c r="G168" s="125"/>
      <c r="H168" s="11">
        <f>'Pivot Table 4-Year Insts.'!$P$322</f>
        <v>0</v>
      </c>
      <c r="I168" s="125"/>
      <c r="J168" s="11">
        <f>'Pivot Table 4-Year Insts.'!$P$325</f>
        <v>0</v>
      </c>
      <c r="K168" s="11"/>
      <c r="L168" s="84">
        <f>SUM(F168:J168)</f>
        <v>0</v>
      </c>
      <c r="M168" s="72"/>
      <c r="O168" s="295"/>
      <c r="P168" s="295"/>
      <c r="Q168" s="295"/>
      <c r="R168" s="295"/>
      <c r="S168" s="295"/>
      <c r="T168" s="284"/>
      <c r="W168" s="117"/>
      <c r="Z168" s="266"/>
      <c r="AA168" s="266"/>
    </row>
    <row r="169" spans="1:27" s="12" customFormat="1" ht="12.75">
      <c r="A169" s="2"/>
      <c r="B169" s="58"/>
      <c r="C169" s="127"/>
      <c r="D169" s="84"/>
      <c r="E169" s="60"/>
      <c r="F169" s="72"/>
      <c r="G169" s="125"/>
      <c r="H169" s="11"/>
      <c r="I169" s="125"/>
      <c r="J169" s="11"/>
      <c r="K169" s="11"/>
      <c r="L169" s="84"/>
      <c r="M169" s="72"/>
      <c r="O169" s="295"/>
      <c r="P169" s="295"/>
      <c r="Q169" s="295"/>
      <c r="R169" s="295"/>
      <c r="S169" s="295"/>
      <c r="T169" s="284"/>
      <c r="W169" s="117"/>
      <c r="Z169" s="266"/>
      <c r="AA169" s="266"/>
    </row>
    <row r="170" spans="1:27" s="12" customFormat="1" ht="12.75">
      <c r="A170" s="2" t="s">
        <v>488</v>
      </c>
      <c r="B170" s="58">
        <f>+'Pivot Table 4-Year Insts.'!$P$358</f>
        <v>53.706624605678229</v>
      </c>
      <c r="C170" s="127"/>
      <c r="D170" s="84">
        <f>+F170+H170</f>
        <v>63.876651982378853</v>
      </c>
      <c r="E170" s="60"/>
      <c r="F170" s="72">
        <f>+'Pivot Table 4-Year Insts.'!$P$361</f>
        <v>63.876651982378853</v>
      </c>
      <c r="G170" s="125"/>
      <c r="H170" s="11">
        <f>'Pivot Table 4-Year Insts.'!$P$364</f>
        <v>0</v>
      </c>
      <c r="I170" s="125"/>
      <c r="J170" s="11">
        <f>'Pivot Table 4-Year Insts.'!$P$367</f>
        <v>36.12334801762114</v>
      </c>
      <c r="K170" s="11"/>
      <c r="L170" s="84">
        <f>SUM(F170:J170)</f>
        <v>100</v>
      </c>
      <c r="M170" s="72"/>
      <c r="O170" s="295"/>
      <c r="P170" s="295"/>
      <c r="Q170" s="295"/>
      <c r="R170" s="295"/>
      <c r="S170" s="295"/>
      <c r="T170" s="284"/>
      <c r="W170" s="117"/>
      <c r="Z170" s="266"/>
      <c r="AA170" s="266"/>
    </row>
    <row r="171" spans="1:27" s="12" customFormat="1" ht="12.75">
      <c r="A171" s="2" t="s">
        <v>489</v>
      </c>
      <c r="B171" s="58">
        <f>+'Pivot Table 4-Year Insts.'!$P$400</f>
        <v>62.082455612398434</v>
      </c>
      <c r="C171" s="127"/>
      <c r="D171" s="84">
        <f>+F171+H171</f>
        <v>74.018419777023752</v>
      </c>
      <c r="E171" s="60"/>
      <c r="F171" s="72">
        <f>+'Pivot Table 4-Year Insts.'!$P$403</f>
        <v>70.140571982549687</v>
      </c>
      <c r="G171" s="125"/>
      <c r="H171" s="11">
        <f>'Pivot Table 4-Year Insts.'!$P$406</f>
        <v>3.8778477944740666</v>
      </c>
      <c r="I171" s="125"/>
      <c r="J171" s="11">
        <f>'Pivot Table 4-Year Insts.'!$P$409</f>
        <v>25.981580222976248</v>
      </c>
      <c r="K171" s="11"/>
      <c r="L171" s="84">
        <f>SUM(F171:J171)</f>
        <v>100</v>
      </c>
      <c r="M171" s="72"/>
      <c r="O171" s="295"/>
      <c r="P171" s="295"/>
      <c r="Q171" s="295"/>
      <c r="R171" s="295"/>
      <c r="S171" s="295"/>
      <c r="T171" s="284"/>
      <c r="W171" s="117"/>
      <c r="X171" s="29"/>
      <c r="Z171" s="266"/>
      <c r="AA171" s="266"/>
    </row>
    <row r="172" spans="1:27" s="12" customFormat="1" ht="12.75">
      <c r="A172" s="2" t="s">
        <v>490</v>
      </c>
      <c r="B172" s="58">
        <f>+'Pivot Table 4-Year Insts.'!$P$442</f>
        <v>50.494886176179477</v>
      </c>
      <c r="C172" s="127"/>
      <c r="D172" s="84">
        <f>+F172+H172</f>
        <v>74.550800392028748</v>
      </c>
      <c r="E172" s="60"/>
      <c r="F172" s="72">
        <f>+'Pivot Table 4-Year Insts.'!$P$445</f>
        <v>63.214635739954261</v>
      </c>
      <c r="G172" s="125"/>
      <c r="H172" s="11">
        <f>'Pivot Table 4-Year Insts.'!$P$448</f>
        <v>11.336164652074485</v>
      </c>
      <c r="I172" s="125"/>
      <c r="J172" s="11">
        <f>'Pivot Table 4-Year Insts.'!$P$451</f>
        <v>25.449199607971252</v>
      </c>
      <c r="K172" s="11"/>
      <c r="L172" s="84">
        <f>SUM(F172:J172)</f>
        <v>100</v>
      </c>
      <c r="M172" s="72"/>
      <c r="O172" s="295"/>
      <c r="P172" s="295"/>
      <c r="Q172" s="295"/>
      <c r="R172" s="295"/>
      <c r="S172" s="295"/>
      <c r="T172" s="284"/>
      <c r="W172" s="117"/>
      <c r="Z172" s="266"/>
      <c r="AA172" s="266"/>
    </row>
    <row r="173" spans="1:27" s="12" customFormat="1" ht="12.75">
      <c r="A173" s="2" t="s">
        <v>491</v>
      </c>
      <c r="B173" s="58">
        <f>+'Pivot Table 4-Year Insts.'!$P$484</f>
        <v>76.576908889708591</v>
      </c>
      <c r="C173" s="127"/>
      <c r="D173" s="84">
        <f>+F173+H173</f>
        <v>77.793834296724469</v>
      </c>
      <c r="E173" s="60"/>
      <c r="F173" s="72">
        <f>+'Pivot Table 4-Year Insts.'!$P$487</f>
        <v>67.943159922928714</v>
      </c>
      <c r="G173" s="125"/>
      <c r="H173" s="11">
        <f>'Pivot Table 4-Year Insts.'!$P$490</f>
        <v>9.8506743737957603</v>
      </c>
      <c r="I173" s="125"/>
      <c r="J173" s="11">
        <f>'Pivot Table 4-Year Insts.'!$P$493</f>
        <v>22.206165703275531</v>
      </c>
      <c r="K173" s="11"/>
      <c r="L173" s="84">
        <f>SUM(F173:J173)</f>
        <v>100</v>
      </c>
      <c r="M173" s="72"/>
      <c r="O173" s="295"/>
      <c r="P173" s="295"/>
      <c r="Q173" s="295"/>
      <c r="R173" s="295"/>
      <c r="S173" s="295"/>
      <c r="T173" s="284"/>
      <c r="W173" s="117"/>
      <c r="Z173" s="266"/>
      <c r="AA173" s="266"/>
    </row>
    <row r="174" spans="1:27" s="12" customFormat="1" ht="12.75">
      <c r="A174" s="2"/>
      <c r="B174" s="58"/>
      <c r="C174" s="127"/>
      <c r="D174" s="84"/>
      <c r="E174" s="60"/>
      <c r="F174" s="72"/>
      <c r="G174" s="125"/>
      <c r="H174" s="11"/>
      <c r="I174" s="125"/>
      <c r="J174" s="11"/>
      <c r="K174" s="11"/>
      <c r="L174" s="84"/>
      <c r="M174" s="72"/>
      <c r="O174" s="295"/>
      <c r="P174" s="295"/>
      <c r="Q174" s="295"/>
      <c r="R174" s="295"/>
      <c r="S174" s="295"/>
      <c r="T174" s="284"/>
      <c r="W174" s="117"/>
      <c r="Z174" s="266"/>
      <c r="AA174" s="266"/>
    </row>
    <row r="175" spans="1:27" s="12" customFormat="1" ht="12.75">
      <c r="A175" s="2" t="s">
        <v>492</v>
      </c>
      <c r="B175" s="58">
        <f>+'Pivot Table 4-Year Insts.'!$P$526</f>
        <v>95.274390243902445</v>
      </c>
      <c r="C175" s="127"/>
      <c r="D175" s="84">
        <f>+F175+H175</f>
        <v>80.8</v>
      </c>
      <c r="E175" s="60"/>
      <c r="F175" s="72">
        <f>+'Pivot Table 4-Year Insts.'!$P$529</f>
        <v>70.16</v>
      </c>
      <c r="G175" s="125"/>
      <c r="H175" s="11">
        <f>'Pivot Table 4-Year Insts.'!$P$532</f>
        <v>10.639999999999999</v>
      </c>
      <c r="I175" s="125"/>
      <c r="J175" s="11">
        <f>'Pivot Table 4-Year Insts.'!$P$535</f>
        <v>19.2</v>
      </c>
      <c r="K175" s="11"/>
      <c r="L175" s="84">
        <f>SUM(F175:J175)</f>
        <v>100</v>
      </c>
      <c r="M175" s="72"/>
      <c r="N175" s="30"/>
      <c r="O175" s="295"/>
      <c r="P175" s="295"/>
      <c r="Q175" s="295"/>
      <c r="R175" s="295"/>
      <c r="S175" s="295"/>
      <c r="T175" s="284"/>
      <c r="W175" s="117"/>
      <c r="Z175" s="266"/>
      <c r="AA175" s="266"/>
    </row>
    <row r="176" spans="1:27" s="12" customFormat="1" ht="12.75">
      <c r="A176" s="2" t="s">
        <v>493</v>
      </c>
      <c r="B176" s="58">
        <f>+'Pivot Table 4-Year Insts.'!$P$568</f>
        <v>72.610837438423644</v>
      </c>
      <c r="C176" s="127"/>
      <c r="D176" s="84">
        <f>+F176+H176</f>
        <v>73.812754409769326</v>
      </c>
      <c r="E176" s="60"/>
      <c r="F176" s="72">
        <f>+'Pivot Table 4-Year Insts.'!$P$571</f>
        <v>57.123473541383987</v>
      </c>
      <c r="G176" s="125"/>
      <c r="H176" s="11">
        <f>'Pivot Table 4-Year Insts.'!$P$574</f>
        <v>16.689280868385346</v>
      </c>
      <c r="I176" s="125"/>
      <c r="J176" s="11">
        <f>'Pivot Table 4-Year Insts.'!$P$577</f>
        <v>26.187245590230663</v>
      </c>
      <c r="K176" s="11"/>
      <c r="L176" s="84">
        <f>SUM(F176:J176)</f>
        <v>99.999999999999986</v>
      </c>
      <c r="M176" s="72"/>
      <c r="N176" s="30"/>
      <c r="O176" s="295"/>
      <c r="P176" s="295"/>
      <c r="Q176" s="295"/>
      <c r="R176" s="295"/>
      <c r="S176" s="295"/>
      <c r="T176" s="284"/>
      <c r="W176" s="117"/>
      <c r="Z176" s="266"/>
      <c r="AA176" s="266"/>
    </row>
    <row r="177" spans="1:27" s="12" customFormat="1" ht="12.75">
      <c r="A177" s="2" t="s">
        <v>494</v>
      </c>
      <c r="B177" s="58">
        <f>+'Pivot Table 4-Year Insts.'!$P$610</f>
        <v>99.231557377049185</v>
      </c>
      <c r="C177" s="127"/>
      <c r="D177" s="84">
        <f>+F177+H177</f>
        <v>91.894682498709344</v>
      </c>
      <c r="E177" s="60"/>
      <c r="F177" s="72">
        <f>+'Pivot Table 4-Year Insts.'!$P$613</f>
        <v>80.949922560660809</v>
      </c>
      <c r="G177" s="125"/>
      <c r="H177" s="11">
        <f>'Pivot Table 4-Year Insts.'!$P$616</f>
        <v>10.944759938048529</v>
      </c>
      <c r="I177" s="125"/>
      <c r="J177" s="11">
        <f>'Pivot Table 4-Year Insts.'!$P$619</f>
        <v>8.1053175012906564</v>
      </c>
      <c r="K177" s="11"/>
      <c r="L177" s="84">
        <f>SUM(F177:J177)</f>
        <v>100</v>
      </c>
      <c r="M177" s="72"/>
      <c r="N177" s="30"/>
      <c r="O177" s="295"/>
      <c r="P177" s="295"/>
      <c r="Q177" s="295"/>
      <c r="R177" s="295"/>
      <c r="S177" s="295"/>
      <c r="T177" s="284"/>
      <c r="W177" s="117"/>
      <c r="Z177" s="266"/>
      <c r="AA177" s="266"/>
    </row>
    <row r="178" spans="1:27" s="12" customFormat="1" ht="12.75">
      <c r="A178" s="85" t="s">
        <v>495</v>
      </c>
      <c r="B178" s="61">
        <f>+'Pivot Table 4-Year Insts.'!$P$652</f>
        <v>0</v>
      </c>
      <c r="C178" s="245"/>
      <c r="D178" s="87">
        <f>+F178+H178</f>
        <v>0</v>
      </c>
      <c r="E178" s="88"/>
      <c r="F178" s="89">
        <f>+'Pivot Table 4-Year Insts.'!$P$655</f>
        <v>0</v>
      </c>
      <c r="G178" s="246"/>
      <c r="H178" s="76">
        <f>'Pivot Table 4-Year Insts.'!$P$658</f>
        <v>0</v>
      </c>
      <c r="I178" s="246"/>
      <c r="J178" s="76">
        <f>'Pivot Table 4-Year Insts.'!$P$661</f>
        <v>0</v>
      </c>
      <c r="K178" s="76"/>
      <c r="L178" s="76">
        <f>SUM(F178:J178)</f>
        <v>0</v>
      </c>
      <c r="M178" s="89"/>
      <c r="N178" s="30"/>
      <c r="O178" s="295"/>
      <c r="P178" s="295"/>
      <c r="Q178" s="295"/>
      <c r="R178" s="295"/>
      <c r="S178" s="295"/>
      <c r="T178" s="284"/>
      <c r="W178" s="117"/>
      <c r="Z178" s="266"/>
      <c r="AA178" s="266"/>
    </row>
    <row r="179" spans="1:27" ht="59.25" customHeight="1">
      <c r="A179" s="1044" t="s">
        <v>458</v>
      </c>
      <c r="B179" s="1044"/>
      <c r="C179" s="1044"/>
      <c r="D179" s="1045"/>
      <c r="E179" s="1045"/>
      <c r="F179" s="1045"/>
      <c r="G179" s="1045"/>
      <c r="H179" s="1045"/>
      <c r="I179" s="1045"/>
      <c r="J179" s="1045"/>
      <c r="K179" s="1045"/>
      <c r="L179" s="1045"/>
      <c r="X179" s="12"/>
    </row>
    <row r="180" spans="1:27">
      <c r="A180" s="40"/>
      <c r="B180" s="40"/>
      <c r="C180" s="40"/>
      <c r="D180" s="68"/>
      <c r="E180" s="68"/>
      <c r="F180" s="68"/>
      <c r="G180" s="68"/>
      <c r="H180" s="68"/>
      <c r="I180" s="68"/>
      <c r="J180" s="68"/>
      <c r="K180" s="68"/>
      <c r="L180" s="68"/>
      <c r="M180" s="418" t="s">
        <v>1196</v>
      </c>
      <c r="X180" s="12"/>
    </row>
    <row r="181" spans="1:27" ht="15.75" customHeight="1">
      <c r="A181" s="1" t="s">
        <v>889</v>
      </c>
      <c r="B181" s="1"/>
      <c r="C181" s="1"/>
      <c r="D181" s="1"/>
      <c r="E181" s="1"/>
      <c r="F181" s="1"/>
      <c r="G181" s="1"/>
      <c r="H181" s="1"/>
      <c r="I181" s="1"/>
      <c r="J181" s="1"/>
      <c r="K181" s="1"/>
      <c r="L181" s="1"/>
      <c r="M181" s="69"/>
      <c r="X181" s="12"/>
    </row>
    <row r="182" spans="1:27" ht="12.75" customHeight="1">
      <c r="A182" s="1"/>
      <c r="B182" s="1"/>
      <c r="C182" s="1"/>
      <c r="D182" s="1"/>
      <c r="E182" s="1"/>
      <c r="F182" s="1"/>
      <c r="G182" s="1"/>
      <c r="H182" s="1"/>
      <c r="I182" s="1"/>
      <c r="J182" s="1"/>
      <c r="K182" s="1"/>
      <c r="L182" s="1"/>
      <c r="M182" s="69"/>
      <c r="X182" s="12"/>
    </row>
    <row r="183" spans="1:27" ht="15.75">
      <c r="A183" s="1" t="s">
        <v>507</v>
      </c>
      <c r="B183" s="1"/>
      <c r="C183" s="1"/>
      <c r="D183" s="1"/>
      <c r="E183" s="1"/>
      <c r="F183" s="1"/>
      <c r="G183" s="1"/>
      <c r="H183" s="1"/>
      <c r="I183" s="1"/>
      <c r="J183" s="1"/>
      <c r="K183" s="1"/>
      <c r="L183" s="1"/>
      <c r="M183" s="69"/>
    </row>
    <row r="184" spans="1:27" ht="18.75">
      <c r="A184" s="1" t="s">
        <v>918</v>
      </c>
      <c r="B184" s="1"/>
      <c r="C184" s="1"/>
      <c r="D184" s="1"/>
      <c r="E184" s="1"/>
      <c r="F184" s="1"/>
      <c r="G184" s="1"/>
      <c r="H184" s="1"/>
      <c r="I184" s="1"/>
      <c r="J184" s="1"/>
      <c r="K184" s="1"/>
      <c r="L184" s="1"/>
      <c r="M184" s="69"/>
    </row>
    <row r="185" spans="1:27" ht="15.75">
      <c r="A185" s="1" t="s">
        <v>812</v>
      </c>
      <c r="B185" s="1"/>
      <c r="C185" s="1"/>
      <c r="D185" s="1"/>
      <c r="E185" s="1"/>
      <c r="F185" s="1"/>
      <c r="G185" s="1"/>
      <c r="H185" s="1"/>
      <c r="I185" s="1"/>
      <c r="J185" s="1"/>
      <c r="K185" s="1"/>
      <c r="L185" s="1"/>
      <c r="M185" s="69"/>
    </row>
    <row r="186" spans="1:27" ht="6" customHeight="1">
      <c r="A186" s="1"/>
      <c r="B186" s="1"/>
      <c r="C186" s="1"/>
      <c r="D186" s="1"/>
      <c r="E186" s="1"/>
      <c r="F186" s="1"/>
      <c r="G186" s="1"/>
      <c r="H186" s="1"/>
      <c r="I186" s="1"/>
      <c r="J186" s="1"/>
      <c r="K186" s="1"/>
      <c r="L186" s="1"/>
    </row>
    <row r="187" spans="1:27" ht="69" customHeight="1">
      <c r="A187" s="24"/>
      <c r="B187" s="67" t="s">
        <v>1195</v>
      </c>
      <c r="C187" s="82"/>
      <c r="D187" s="67" t="s">
        <v>502</v>
      </c>
      <c r="E187" s="83"/>
      <c r="F187" s="67" t="s">
        <v>477</v>
      </c>
      <c r="G187" s="67"/>
      <c r="H187" s="67" t="s">
        <v>471</v>
      </c>
      <c r="I187" s="67"/>
      <c r="J187" s="67" t="s">
        <v>497</v>
      </c>
      <c r="K187" s="67"/>
      <c r="L187" s="67" t="s">
        <v>498</v>
      </c>
      <c r="M187" s="67"/>
    </row>
    <row r="188" spans="1:27" s="12" customFormat="1" ht="18" customHeight="1">
      <c r="A188" s="20" t="s">
        <v>480</v>
      </c>
      <c r="B188" s="58">
        <f>'Pivot Table 4-Year Insts.'!$Q$694</f>
        <v>55.743092691622095</v>
      </c>
      <c r="C188" s="127"/>
      <c r="D188" s="84">
        <f>+F188+H188</f>
        <v>74.407914459878086</v>
      </c>
      <c r="E188" s="60"/>
      <c r="F188" s="72">
        <f>'Pivot Table 4-Year Insts.'!$Q$697</f>
        <v>64.135105426201662</v>
      </c>
      <c r="G188" s="125"/>
      <c r="H188" s="11">
        <f>'Pivot Table 4-Year Insts.'!$Q$700</f>
        <v>10.272809033676426</v>
      </c>
      <c r="I188" s="125"/>
      <c r="J188" s="11">
        <f>'Pivot Table 4-Year Insts.'!$Q$703</f>
        <v>25.592085540121918</v>
      </c>
      <c r="K188" s="11"/>
      <c r="L188" s="84">
        <f>SUM(F188:J188)</f>
        <v>100</v>
      </c>
      <c r="M188" s="72"/>
      <c r="O188" s="277"/>
      <c r="P188" s="277"/>
      <c r="Q188" s="277"/>
      <c r="R188" s="277"/>
      <c r="S188" s="277"/>
      <c r="T188" s="277"/>
      <c r="U188" s="25"/>
      <c r="W188" s="117"/>
      <c r="X188" s="17"/>
      <c r="Z188" s="266"/>
      <c r="AA188" s="266"/>
    </row>
    <row r="189" spans="1:27" s="12" customFormat="1">
      <c r="A189" s="20"/>
      <c r="B189" s="11"/>
      <c r="C189" s="127"/>
      <c r="D189" s="11"/>
      <c r="E189" s="60"/>
      <c r="F189" s="11"/>
      <c r="G189" s="125"/>
      <c r="H189" s="11"/>
      <c r="I189" s="125"/>
      <c r="J189" s="11"/>
      <c r="K189" s="11"/>
      <c r="L189" s="84"/>
      <c r="M189" s="72"/>
      <c r="O189" s="295"/>
      <c r="P189" s="295"/>
      <c r="Q189" s="295"/>
      <c r="R189" s="295"/>
      <c r="S189" s="295"/>
      <c r="T189" s="284"/>
      <c r="W189" s="117"/>
      <c r="X189" s="17"/>
      <c r="Z189" s="266"/>
      <c r="AA189" s="266"/>
    </row>
    <row r="190" spans="1:27" s="12" customFormat="1">
      <c r="A190" s="20" t="s">
        <v>437</v>
      </c>
      <c r="B190" s="58">
        <f>'Pivot Table 4-Year Insts.'!$Q$22</f>
        <v>0</v>
      </c>
      <c r="C190" s="127"/>
      <c r="D190" s="84">
        <f>+F190+H190</f>
        <v>0</v>
      </c>
      <c r="E190" s="60"/>
      <c r="F190" s="72">
        <f>'Pivot Table 4-Year Insts.'!$Q$25</f>
        <v>0</v>
      </c>
      <c r="G190" s="125"/>
      <c r="H190" s="11">
        <f>'Pivot Table 4-Year Insts.'!$Q$28</f>
        <v>0</v>
      </c>
      <c r="I190" s="125"/>
      <c r="J190" s="11">
        <f>'Pivot Table 4-Year Insts.'!$Q$31</f>
        <v>0</v>
      </c>
      <c r="K190" s="11"/>
      <c r="L190" s="84">
        <f>SUM(F190:J190)</f>
        <v>0</v>
      </c>
      <c r="M190" s="72"/>
      <c r="O190" s="295"/>
      <c r="P190" s="295"/>
      <c r="Q190" s="295"/>
      <c r="R190" s="295"/>
      <c r="S190" s="295"/>
      <c r="T190" s="284"/>
      <c r="W190" s="117"/>
      <c r="X190" s="17"/>
      <c r="Z190" s="266"/>
      <c r="AA190" s="266"/>
    </row>
    <row r="191" spans="1:27" s="12" customFormat="1">
      <c r="A191" s="2" t="s">
        <v>482</v>
      </c>
      <c r="B191" s="58">
        <f>+'Pivot Table 4-Year Insts.'!$Q$64</f>
        <v>41.77553444180522</v>
      </c>
      <c r="C191" s="127"/>
      <c r="D191" s="84">
        <f>+F191+H191</f>
        <v>59.701492537313435</v>
      </c>
      <c r="E191" s="60"/>
      <c r="F191" s="72">
        <f>'Pivot Table 4-Year Insts.'!$Q$67</f>
        <v>53.518123667377402</v>
      </c>
      <c r="G191" s="125"/>
      <c r="H191" s="11">
        <f>'Pivot Table 4-Year Insts.'!$Q$70</f>
        <v>6.1833688699360341</v>
      </c>
      <c r="I191" s="125"/>
      <c r="J191" s="11">
        <f>'Pivot Table 4-Year Insts.'!$Q$73</f>
        <v>40.298507462686565</v>
      </c>
      <c r="K191" s="11"/>
      <c r="L191" s="84">
        <f>SUM(F191:J191)</f>
        <v>100</v>
      </c>
      <c r="M191" s="72"/>
      <c r="O191" s="295"/>
      <c r="P191" s="295"/>
      <c r="Q191" s="295"/>
      <c r="R191" s="295"/>
      <c r="S191" s="295"/>
      <c r="T191" s="284"/>
      <c r="W191" s="117"/>
      <c r="X191" s="17"/>
      <c r="Z191" s="266"/>
      <c r="AA191" s="266"/>
    </row>
    <row r="192" spans="1:27" s="12" customFormat="1" ht="12.75">
      <c r="A192" s="2" t="s">
        <v>496</v>
      </c>
      <c r="B192" s="58">
        <f>+'Pivot Table 4-Year Insts.'!$Q$106</f>
        <v>0</v>
      </c>
      <c r="C192" s="127"/>
      <c r="D192" s="84">
        <f>+F192+H192</f>
        <v>0</v>
      </c>
      <c r="E192" s="60"/>
      <c r="F192" s="72">
        <f>'Pivot Table 4-Year Insts.'!$Q$109</f>
        <v>0</v>
      </c>
      <c r="G192" s="125"/>
      <c r="H192" s="11">
        <f>'Pivot Table 4-Year Insts.'!$Q$112</f>
        <v>0</v>
      </c>
      <c r="I192" s="125"/>
      <c r="J192" s="11">
        <f>'Pivot Table 4-Year Insts.'!$Q$115</f>
        <v>0</v>
      </c>
      <c r="K192" s="11"/>
      <c r="L192" s="84">
        <f>SUM(F192:J192)</f>
        <v>0</v>
      </c>
      <c r="M192" s="72"/>
      <c r="O192" s="295"/>
      <c r="P192" s="295"/>
      <c r="Q192" s="295"/>
      <c r="R192" s="295"/>
      <c r="S192" s="295"/>
      <c r="T192" s="284"/>
      <c r="W192" s="117"/>
      <c r="Z192" s="266"/>
      <c r="AA192" s="266"/>
    </row>
    <row r="193" spans="1:27" s="12" customFormat="1" ht="12.75">
      <c r="A193" s="2" t="s">
        <v>483</v>
      </c>
      <c r="B193" s="58">
        <f>+'Pivot Table 4-Year Insts.'!$Q$148</f>
        <v>85.593220338983059</v>
      </c>
      <c r="C193" s="127"/>
      <c r="D193" s="84">
        <f>+F193+H193</f>
        <v>84.158415841584159</v>
      </c>
      <c r="E193" s="60"/>
      <c r="F193" s="72">
        <f>+'Pivot Table 4-Year Insts.'!$Q$151</f>
        <v>81.683168316831683</v>
      </c>
      <c r="G193" s="125"/>
      <c r="H193" s="11">
        <f>+'Pivot Table 4-Year Insts.'!$Q$154</f>
        <v>2.4752475247524752</v>
      </c>
      <c r="I193" s="125"/>
      <c r="J193" s="11">
        <f>+'Pivot Table 4-Year Insts.'!$Q$157</f>
        <v>15.841584158415841</v>
      </c>
      <c r="K193" s="11"/>
      <c r="L193" s="84">
        <f>SUM(F193:J193)</f>
        <v>100</v>
      </c>
      <c r="M193" s="72"/>
      <c r="O193" s="295"/>
      <c r="P193" s="295"/>
      <c r="Q193" s="295"/>
      <c r="R193" s="295"/>
      <c r="S193" s="295"/>
      <c r="T193" s="284"/>
      <c r="W193" s="117"/>
      <c r="Z193" s="266"/>
      <c r="AA193" s="266"/>
    </row>
    <row r="194" spans="1:27" s="12" customFormat="1" ht="12.75">
      <c r="A194" s="2"/>
      <c r="B194" s="58"/>
      <c r="C194" s="127"/>
      <c r="D194" s="84"/>
      <c r="E194" s="60"/>
      <c r="F194" s="72"/>
      <c r="G194" s="125"/>
      <c r="H194" s="11"/>
      <c r="I194" s="125"/>
      <c r="J194" s="11"/>
      <c r="K194" s="11"/>
      <c r="L194" s="84"/>
      <c r="M194" s="72"/>
      <c r="O194" s="295"/>
      <c r="P194" s="295"/>
      <c r="Q194" s="295"/>
      <c r="R194" s="295"/>
      <c r="S194" s="295"/>
      <c r="T194" s="284"/>
      <c r="W194" s="117"/>
      <c r="Z194" s="266"/>
      <c r="AA194" s="266"/>
    </row>
    <row r="195" spans="1:27" s="12" customFormat="1" ht="12.75">
      <c r="A195" s="2" t="s">
        <v>484</v>
      </c>
      <c r="B195" s="58">
        <f>+'Pivot Table 4-Year Insts.'!$Q$190</f>
        <v>14.566704675028506</v>
      </c>
      <c r="C195" s="127"/>
      <c r="D195" s="84">
        <f>+F195+H195</f>
        <v>64.774951076320946</v>
      </c>
      <c r="E195" s="60"/>
      <c r="F195" s="72">
        <f>+'Pivot Table 4-Year Insts.'!$Q$193</f>
        <v>57.338551859099809</v>
      </c>
      <c r="G195" s="125"/>
      <c r="H195" s="11">
        <f>+'Pivot Table 4-Year Insts.'!$Q$196</f>
        <v>7.4363992172211351</v>
      </c>
      <c r="I195" s="125"/>
      <c r="J195" s="11">
        <f>+'Pivot Table 4-Year Insts.'!$Q$199</f>
        <v>35.225048923679061</v>
      </c>
      <c r="K195" s="11"/>
      <c r="L195" s="84">
        <f>SUM(F195:J195)</f>
        <v>100</v>
      </c>
      <c r="M195" s="72"/>
      <c r="O195" s="295"/>
      <c r="P195" s="295"/>
      <c r="Q195" s="295"/>
      <c r="R195" s="295"/>
      <c r="S195" s="295"/>
      <c r="T195" s="284"/>
      <c r="W195" s="117"/>
      <c r="Z195" s="266"/>
      <c r="AA195" s="266"/>
    </row>
    <row r="196" spans="1:27" s="12" customFormat="1" ht="12.75">
      <c r="A196" s="2" t="s">
        <v>485</v>
      </c>
      <c r="B196" s="58">
        <f>+'Pivot Table 4-Year Insts.'!$Q$232</f>
        <v>0</v>
      </c>
      <c r="C196" s="127"/>
      <c r="D196" s="84">
        <f>+F196+H196</f>
        <v>0</v>
      </c>
      <c r="E196" s="60"/>
      <c r="F196" s="72">
        <f>+'Pivot Table 4-Year Insts.'!$Q$235</f>
        <v>0</v>
      </c>
      <c r="G196" s="125"/>
      <c r="H196" s="11">
        <f>+'Pivot Table 4-Year Insts.'!$Q$238</f>
        <v>0</v>
      </c>
      <c r="I196" s="125"/>
      <c r="J196" s="11">
        <f>+'Pivot Table 4-Year Insts.'!$Q$241</f>
        <v>0</v>
      </c>
      <c r="K196" s="11"/>
      <c r="L196" s="84">
        <f>SUM(F196:J196)</f>
        <v>0</v>
      </c>
      <c r="M196" s="72"/>
      <c r="O196" s="295"/>
      <c r="P196" s="295"/>
      <c r="Q196" s="295"/>
      <c r="R196" s="295"/>
      <c r="S196" s="295"/>
      <c r="T196" s="284"/>
      <c r="W196" s="117"/>
      <c r="Z196" s="266"/>
      <c r="AA196" s="266"/>
    </row>
    <row r="197" spans="1:27" s="29" customFormat="1" ht="12.75">
      <c r="A197" s="2" t="s">
        <v>486</v>
      </c>
      <c r="B197" s="58">
        <f>+'Pivot Table 4-Year Insts.'!$Q$274</f>
        <v>0</v>
      </c>
      <c r="C197" s="127"/>
      <c r="D197" s="84">
        <f>+F197+H197</f>
        <v>0</v>
      </c>
      <c r="E197" s="60"/>
      <c r="F197" s="72">
        <f>+'Pivot Table 4-Year Insts.'!$Q$277</f>
        <v>0</v>
      </c>
      <c r="G197" s="125"/>
      <c r="H197" s="11">
        <f>'Pivot Table 4-Year Insts.'!$Q$280</f>
        <v>0</v>
      </c>
      <c r="I197" s="125"/>
      <c r="J197" s="11">
        <f>'Pivot Table 4-Year Insts.'!$Q$283</f>
        <v>0</v>
      </c>
      <c r="K197" s="11"/>
      <c r="L197" s="84">
        <f>SUM(F197:J197)</f>
        <v>0</v>
      </c>
      <c r="M197" s="72"/>
      <c r="O197" s="295"/>
      <c r="P197" s="295"/>
      <c r="Q197" s="295"/>
      <c r="R197" s="295"/>
      <c r="S197" s="295"/>
      <c r="T197" s="284"/>
      <c r="W197" s="267"/>
      <c r="X197" s="12"/>
      <c r="Z197" s="268"/>
      <c r="AA197" s="268"/>
    </row>
    <row r="198" spans="1:27" s="12" customFormat="1" ht="12.75">
      <c r="A198" s="2" t="s">
        <v>487</v>
      </c>
      <c r="B198" s="58">
        <f>+'Pivot Table 4-Year Insts.'!$Q$316</f>
        <v>87.218045112781951</v>
      </c>
      <c r="C198" s="127"/>
      <c r="D198" s="84">
        <f>+F198+H198</f>
        <v>95.474137931034491</v>
      </c>
      <c r="E198" s="60"/>
      <c r="F198" s="72">
        <f>+'Pivot Table 4-Year Insts.'!$Q$319</f>
        <v>89.224137931034491</v>
      </c>
      <c r="G198" s="125"/>
      <c r="H198" s="11">
        <f>'Pivot Table 4-Year Insts.'!$Q$322</f>
        <v>6.25</v>
      </c>
      <c r="I198" s="125"/>
      <c r="J198" s="11">
        <f>'Pivot Table 4-Year Insts.'!$Q$325</f>
        <v>4.5258620689655169</v>
      </c>
      <c r="K198" s="11"/>
      <c r="L198" s="84">
        <f>SUM(F198:J198)</f>
        <v>100.00000000000001</v>
      </c>
      <c r="M198" s="72"/>
      <c r="O198" s="295"/>
      <c r="P198" s="295"/>
      <c r="Q198" s="295"/>
      <c r="R198" s="295"/>
      <c r="S198" s="295"/>
      <c r="T198" s="284"/>
      <c r="W198" s="117"/>
      <c r="Z198" s="266"/>
      <c r="AA198" s="266"/>
    </row>
    <row r="199" spans="1:27" s="12" customFormat="1" ht="12.75">
      <c r="A199" s="2"/>
      <c r="B199" s="58"/>
      <c r="C199" s="127"/>
      <c r="D199" s="84"/>
      <c r="E199" s="60"/>
      <c r="F199" s="72"/>
      <c r="G199" s="125"/>
      <c r="H199" s="11"/>
      <c r="I199" s="125"/>
      <c r="J199" s="11"/>
      <c r="K199" s="11"/>
      <c r="L199" s="84"/>
      <c r="M199" s="72"/>
      <c r="O199" s="295"/>
      <c r="P199" s="295"/>
      <c r="Q199" s="295"/>
      <c r="R199" s="295"/>
      <c r="S199" s="295"/>
      <c r="T199" s="284"/>
      <c r="W199" s="117"/>
      <c r="Z199" s="266"/>
      <c r="AA199" s="266"/>
    </row>
    <row r="200" spans="1:27" s="12" customFormat="1" ht="12.75">
      <c r="A200" s="2" t="s">
        <v>488</v>
      </c>
      <c r="B200" s="58">
        <f>+'Pivot Table 4-Year Insts.'!$Q$358</f>
        <v>0</v>
      </c>
      <c r="C200" s="127"/>
      <c r="D200" s="84">
        <f>+F200+H200</f>
        <v>0</v>
      </c>
      <c r="E200" s="60"/>
      <c r="F200" s="72">
        <f>+'Pivot Table 4-Year Insts.'!$Q$361</f>
        <v>0</v>
      </c>
      <c r="G200" s="125"/>
      <c r="H200" s="11">
        <f>'Pivot Table 4-Year Insts.'!$Q$364</f>
        <v>0</v>
      </c>
      <c r="I200" s="125"/>
      <c r="J200" s="11">
        <f>'Pivot Table 4-Year Insts.'!$Q$367</f>
        <v>0</v>
      </c>
      <c r="K200" s="11"/>
      <c r="L200" s="84">
        <f>SUM(F200:J200)</f>
        <v>0</v>
      </c>
      <c r="M200" s="72"/>
      <c r="O200" s="295"/>
      <c r="P200" s="295"/>
      <c r="Q200" s="295"/>
      <c r="R200" s="295"/>
      <c r="S200" s="295"/>
      <c r="T200" s="284"/>
      <c r="W200" s="117"/>
      <c r="Z200" s="266"/>
      <c r="AA200" s="266"/>
    </row>
    <row r="201" spans="1:27" s="12" customFormat="1" ht="12.75">
      <c r="A201" s="2" t="s">
        <v>489</v>
      </c>
      <c r="B201" s="58">
        <f>+'Pivot Table 4-Year Insts.'!$Q$400</f>
        <v>69.804822043628008</v>
      </c>
      <c r="C201" s="127"/>
      <c r="D201" s="84">
        <f>+F201+H201</f>
        <v>81.907894736842096</v>
      </c>
      <c r="E201" s="60"/>
      <c r="F201" s="72">
        <f>+'Pivot Table 4-Year Insts.'!$Q$403</f>
        <v>77.54934210526315</v>
      </c>
      <c r="G201" s="125"/>
      <c r="H201" s="11">
        <f>'Pivot Table 4-Year Insts.'!$Q$406</f>
        <v>4.3585526315789469</v>
      </c>
      <c r="I201" s="125"/>
      <c r="J201" s="11">
        <f>'Pivot Table 4-Year Insts.'!$Q$409</f>
        <v>18.092105263157894</v>
      </c>
      <c r="K201" s="11"/>
      <c r="L201" s="84">
        <f>SUM(F201:J201)</f>
        <v>99.999999999999986</v>
      </c>
      <c r="M201" s="72"/>
      <c r="O201" s="295"/>
      <c r="P201" s="295"/>
      <c r="Q201" s="295"/>
      <c r="R201" s="295"/>
      <c r="S201" s="295"/>
      <c r="T201" s="284"/>
      <c r="W201" s="117"/>
      <c r="Z201" s="266"/>
      <c r="AA201" s="266"/>
    </row>
    <row r="202" spans="1:27" s="12" customFormat="1" ht="12.75">
      <c r="A202" s="2" t="s">
        <v>490</v>
      </c>
      <c r="B202" s="58">
        <f>+'Pivot Table 4-Year Insts.'!$Q$442</f>
        <v>30.422039859320048</v>
      </c>
      <c r="C202" s="127"/>
      <c r="D202" s="84">
        <f>+F202+H202</f>
        <v>75.529865125240846</v>
      </c>
      <c r="E202" s="60"/>
      <c r="F202" s="72">
        <f>+'Pivot Table 4-Year Insts.'!$Q$445</f>
        <v>62.427745664739888</v>
      </c>
      <c r="G202" s="125"/>
      <c r="H202" s="11">
        <f>'Pivot Table 4-Year Insts.'!$Q$448</f>
        <v>13.102119460500964</v>
      </c>
      <c r="I202" s="125"/>
      <c r="J202" s="11">
        <f>'Pivot Table 4-Year Insts.'!$Q$451</f>
        <v>24.470134874759154</v>
      </c>
      <c r="K202" s="11"/>
      <c r="L202" s="84">
        <f>SUM(F202:J202)</f>
        <v>100</v>
      </c>
      <c r="M202" s="72"/>
      <c r="O202" s="295"/>
      <c r="P202" s="295"/>
      <c r="Q202" s="295"/>
      <c r="R202" s="295"/>
      <c r="S202" s="295"/>
      <c r="T202" s="284"/>
      <c r="W202" s="117"/>
      <c r="Z202" s="266"/>
      <c r="AA202" s="266"/>
    </row>
    <row r="203" spans="1:27" s="12" customFormat="1" ht="12.75">
      <c r="A203" s="2" t="s">
        <v>491</v>
      </c>
      <c r="B203" s="58">
        <f>+'Pivot Table 4-Year Insts.'!$Q$484</f>
        <v>59.181934384320414</v>
      </c>
      <c r="C203" s="127"/>
      <c r="D203" s="84">
        <f>+F203+H203</f>
        <v>84.089272858171341</v>
      </c>
      <c r="E203" s="60"/>
      <c r="F203" s="72">
        <f>+'Pivot Table 4-Year Insts.'!$Q$487</f>
        <v>66.882649388048947</v>
      </c>
      <c r="G203" s="125"/>
      <c r="H203" s="11">
        <f>'Pivot Table 4-Year Insts.'!$Q$490</f>
        <v>17.206623470122391</v>
      </c>
      <c r="I203" s="125"/>
      <c r="J203" s="11">
        <f>'Pivot Table 4-Year Insts.'!$Q$493</f>
        <v>15.910727141828653</v>
      </c>
      <c r="K203" s="11"/>
      <c r="L203" s="84">
        <f>SUM(F203:J203)</f>
        <v>100</v>
      </c>
      <c r="M203" s="72"/>
      <c r="O203" s="295"/>
      <c r="P203" s="295"/>
      <c r="Q203" s="295"/>
      <c r="R203" s="295"/>
      <c r="S203" s="295"/>
      <c r="T203" s="284"/>
      <c r="W203" s="117"/>
      <c r="Z203" s="266"/>
      <c r="AA203" s="266"/>
    </row>
    <row r="204" spans="1:27" s="12" customFormat="1" ht="12.75">
      <c r="A204" s="2"/>
      <c r="B204" s="58"/>
      <c r="C204" s="127"/>
      <c r="D204" s="84"/>
      <c r="E204" s="60"/>
      <c r="F204" s="72"/>
      <c r="G204" s="125"/>
      <c r="H204" s="11"/>
      <c r="I204" s="125"/>
      <c r="J204" s="11"/>
      <c r="K204" s="11"/>
      <c r="L204" s="84"/>
      <c r="M204" s="72"/>
      <c r="O204" s="295"/>
      <c r="P204" s="295"/>
      <c r="Q204" s="295"/>
      <c r="R204" s="295"/>
      <c r="S204" s="295"/>
      <c r="T204" s="284"/>
      <c r="W204" s="117"/>
      <c r="Z204" s="266"/>
      <c r="AA204" s="266"/>
    </row>
    <row r="205" spans="1:27" s="12" customFormat="1" ht="12.75">
      <c r="A205" s="2" t="s">
        <v>492</v>
      </c>
      <c r="B205" s="58">
        <f>+'Pivot Table 4-Year Insts.'!$Q$526</f>
        <v>0</v>
      </c>
      <c r="C205" s="127"/>
      <c r="D205" s="84">
        <f>+F205+H205</f>
        <v>0</v>
      </c>
      <c r="E205" s="60"/>
      <c r="F205" s="72">
        <f>+'Pivot Table 4-Year Insts.'!$Q$529</f>
        <v>0</v>
      </c>
      <c r="G205" s="125"/>
      <c r="H205" s="11">
        <f>'Pivot Table 4-Year Insts.'!$Q$532</f>
        <v>0</v>
      </c>
      <c r="I205" s="125"/>
      <c r="J205" s="11">
        <f>'Pivot Table 4-Year Insts.'!$Q$535</f>
        <v>0</v>
      </c>
      <c r="K205" s="11"/>
      <c r="L205" s="84">
        <f>SUM(F205:J205)</f>
        <v>0</v>
      </c>
      <c r="M205" s="72"/>
      <c r="N205" s="30"/>
      <c r="O205" s="295"/>
      <c r="P205" s="295"/>
      <c r="Q205" s="295"/>
      <c r="R205" s="295"/>
      <c r="S205" s="295"/>
      <c r="T205" s="284"/>
      <c r="W205" s="117"/>
      <c r="Z205" s="266"/>
      <c r="AA205" s="266"/>
    </row>
    <row r="206" spans="1:27" s="12" customFormat="1" ht="12.75">
      <c r="A206" s="2" t="s">
        <v>493</v>
      </c>
      <c r="B206" s="58">
        <f>+'Pivot Table 4-Year Insts.'!$Q$568</f>
        <v>98.648648648648646</v>
      </c>
      <c r="C206" s="127"/>
      <c r="D206" s="84">
        <f>+F206+H206</f>
        <v>82.648401826484019</v>
      </c>
      <c r="E206" s="60"/>
      <c r="F206" s="72">
        <f>+'Pivot Table 4-Year Insts.'!$Q$571</f>
        <v>53.424657534246577</v>
      </c>
      <c r="G206" s="125"/>
      <c r="H206" s="11">
        <f>'Pivot Table 4-Year Insts.'!$Q$574</f>
        <v>29.223744292237441</v>
      </c>
      <c r="I206" s="125"/>
      <c r="J206" s="11">
        <f>'Pivot Table 4-Year Insts.'!$Q$577</f>
        <v>17.351598173515981</v>
      </c>
      <c r="K206" s="11"/>
      <c r="L206" s="84">
        <f>SUM(F206:J206)</f>
        <v>100</v>
      </c>
      <c r="M206" s="72"/>
      <c r="N206" s="30"/>
      <c r="O206" s="295"/>
      <c r="P206" s="295"/>
      <c r="Q206" s="295"/>
      <c r="R206" s="295"/>
      <c r="S206" s="295"/>
      <c r="T206" s="284"/>
      <c r="W206" s="117"/>
      <c r="Z206" s="266"/>
      <c r="AA206" s="266"/>
    </row>
    <row r="207" spans="1:27" s="12" customFormat="1" ht="12.75">
      <c r="A207" s="2" t="s">
        <v>494</v>
      </c>
      <c r="B207" s="58">
        <f>+'Pivot Table 4-Year Insts.'!$Q$610</f>
        <v>99.750623441396513</v>
      </c>
      <c r="C207" s="127"/>
      <c r="D207" s="84">
        <f>+F207+H207</f>
        <v>85.5</v>
      </c>
      <c r="E207" s="60"/>
      <c r="F207" s="72">
        <f>+'Pivot Table 4-Year Insts.'!$Q$613</f>
        <v>65.25</v>
      </c>
      <c r="G207" s="125"/>
      <c r="H207" s="11">
        <f>'Pivot Table 4-Year Insts.'!$Q$616</f>
        <v>20.25</v>
      </c>
      <c r="I207" s="125"/>
      <c r="J207" s="11">
        <f>'Pivot Table 4-Year Insts.'!$Q$619</f>
        <v>14.499999999999998</v>
      </c>
      <c r="K207" s="11"/>
      <c r="L207" s="84">
        <f>SUM(F207:J207)</f>
        <v>100</v>
      </c>
      <c r="M207" s="72"/>
      <c r="N207" s="30"/>
      <c r="O207" s="295"/>
      <c r="P207" s="295"/>
      <c r="Q207" s="295"/>
      <c r="R207" s="295"/>
      <c r="S207" s="295"/>
      <c r="T207" s="284"/>
      <c r="W207" s="117"/>
      <c r="Z207" s="266"/>
      <c r="AA207" s="266"/>
    </row>
    <row r="208" spans="1:27" s="12" customFormat="1" ht="12.75">
      <c r="A208" s="85" t="s">
        <v>495</v>
      </c>
      <c r="B208" s="61">
        <f>+'Pivot Table 4-Year Insts.'!$Q$652</f>
        <v>94.356597600872405</v>
      </c>
      <c r="C208" s="245"/>
      <c r="D208" s="87">
        <f>+F208+H208</f>
        <v>69.401906963305407</v>
      </c>
      <c r="E208" s="88"/>
      <c r="F208" s="89">
        <f>+'Pivot Table 4-Year Insts.'!$Q$655</f>
        <v>60.733891938746034</v>
      </c>
      <c r="G208" s="246"/>
      <c r="H208" s="76">
        <f>'Pivot Table 4-Year Insts.'!$Q$658</f>
        <v>8.6680150245593772</v>
      </c>
      <c r="I208" s="246"/>
      <c r="J208" s="76">
        <f>'Pivot Table 4-Year Insts.'!$Q$661</f>
        <v>30.598093036694596</v>
      </c>
      <c r="K208" s="76"/>
      <c r="L208" s="90">
        <f>SUM(F208:J208)</f>
        <v>100</v>
      </c>
      <c r="M208" s="89"/>
      <c r="N208" s="30"/>
      <c r="O208" s="295"/>
      <c r="P208" s="295"/>
      <c r="Q208" s="295"/>
      <c r="R208" s="295"/>
      <c r="S208" s="295"/>
      <c r="T208" s="284"/>
      <c r="W208" s="117"/>
      <c r="Z208" s="266"/>
      <c r="AA208" s="266"/>
    </row>
    <row r="209" spans="1:37" ht="51.75" customHeight="1">
      <c r="A209" s="1044" t="s">
        <v>458</v>
      </c>
      <c r="B209" s="1044"/>
      <c r="C209" s="1044"/>
      <c r="D209" s="1045"/>
      <c r="E209" s="1045"/>
      <c r="F209" s="1045"/>
      <c r="G209" s="1045"/>
      <c r="H209" s="1045"/>
      <c r="I209" s="1045"/>
      <c r="J209" s="1045"/>
      <c r="K209" s="1045"/>
      <c r="L209" s="1045"/>
      <c r="X209" s="12"/>
    </row>
    <row r="210" spans="1:37" ht="18.75" customHeight="1">
      <c r="A210" s="1044" t="s">
        <v>438</v>
      </c>
      <c r="B210" s="1044"/>
      <c r="C210" s="1044"/>
      <c r="D210" s="1045"/>
      <c r="E210" s="1045"/>
      <c r="F210" s="1045"/>
      <c r="G210" s="1045"/>
      <c r="H210" s="1045"/>
      <c r="I210" s="1045"/>
      <c r="J210" s="1045"/>
      <c r="K210" s="1045"/>
      <c r="L210" s="1045"/>
      <c r="X210" s="12"/>
    </row>
    <row r="211" spans="1:37">
      <c r="A211" s="40"/>
      <c r="B211" s="40"/>
      <c r="C211" s="40"/>
      <c r="D211" s="68"/>
      <c r="E211" s="68"/>
      <c r="F211" s="68"/>
      <c r="G211" s="68"/>
      <c r="H211" s="68"/>
      <c r="I211" s="68"/>
      <c r="J211" s="68"/>
      <c r="K211" s="68"/>
      <c r="L211" s="68"/>
      <c r="M211" s="418" t="s">
        <v>1196</v>
      </c>
      <c r="X211" s="12"/>
    </row>
    <row r="212" spans="1:37" ht="15.75" customHeight="1">
      <c r="A212" s="1" t="s">
        <v>900</v>
      </c>
      <c r="B212" s="1"/>
      <c r="C212" s="1"/>
      <c r="D212" s="1"/>
      <c r="E212" s="1"/>
      <c r="F212" s="1"/>
      <c r="G212" s="1"/>
      <c r="H212" s="1"/>
      <c r="I212" s="1"/>
      <c r="J212" s="1"/>
      <c r="K212" s="1"/>
      <c r="L212" s="1"/>
      <c r="M212" s="69"/>
      <c r="X212" s="12"/>
    </row>
    <row r="213" spans="1:37" ht="15.75" customHeight="1">
      <c r="A213" s="1"/>
      <c r="B213" s="1"/>
      <c r="C213" s="1"/>
      <c r="D213" s="1"/>
      <c r="E213" s="1"/>
      <c r="F213" s="1"/>
      <c r="G213" s="1"/>
      <c r="H213" s="1"/>
      <c r="I213" s="1"/>
      <c r="J213" s="1"/>
      <c r="K213" s="1"/>
      <c r="L213" s="1"/>
      <c r="M213" s="69"/>
      <c r="X213" s="19"/>
      <c r="Y213" s="19"/>
      <c r="Z213" s="252"/>
      <c r="AA213" s="252"/>
      <c r="AB213" s="19"/>
    </row>
    <row r="214" spans="1:37" ht="15.75">
      <c r="A214" s="1" t="s">
        <v>507</v>
      </c>
      <c r="B214" s="1"/>
      <c r="C214" s="1"/>
      <c r="D214" s="1"/>
      <c r="E214" s="1"/>
      <c r="F214" s="1"/>
      <c r="G214" s="1"/>
      <c r="H214" s="1"/>
      <c r="I214" s="1"/>
      <c r="J214" s="1"/>
      <c r="K214" s="1"/>
      <c r="L214" s="1"/>
      <c r="M214" s="69"/>
      <c r="P214" s="297"/>
      <c r="Q214" s="297"/>
      <c r="R214" s="297"/>
      <c r="X214" s="19"/>
      <c r="Y214" s="19"/>
      <c r="Z214" s="252"/>
      <c r="AA214" s="252"/>
      <c r="AB214" s="19"/>
    </row>
    <row r="215" spans="1:37" ht="18.75">
      <c r="A215" s="1" t="s">
        <v>517</v>
      </c>
      <c r="B215" s="1"/>
      <c r="C215" s="1"/>
      <c r="D215" s="1"/>
      <c r="E215" s="1"/>
      <c r="F215" s="1"/>
      <c r="G215" s="1"/>
      <c r="H215" s="1"/>
      <c r="I215" s="1"/>
      <c r="J215" s="1"/>
      <c r="K215" s="1"/>
      <c r="L215" s="1"/>
      <c r="M215" s="69"/>
      <c r="X215" s="19">
        <f>56-18</f>
        <v>38</v>
      </c>
      <c r="Y215" s="19"/>
      <c r="Z215" s="252"/>
      <c r="AA215" s="252"/>
      <c r="AB215" s="19"/>
    </row>
    <row r="216" spans="1:37" ht="15.75">
      <c r="A216" s="1" t="s">
        <v>813</v>
      </c>
      <c r="B216" s="1"/>
      <c r="C216" s="1"/>
      <c r="D216" s="1"/>
      <c r="E216" s="1"/>
      <c r="F216" s="1"/>
      <c r="G216" s="1"/>
      <c r="H216" s="1"/>
      <c r="I216" s="1"/>
      <c r="J216" s="1"/>
      <c r="K216" s="1"/>
      <c r="L216" s="1"/>
      <c r="M216" s="69"/>
      <c r="O216" s="288" t="s">
        <v>869</v>
      </c>
      <c r="P216" s="288"/>
      <c r="Q216" s="288"/>
      <c r="R216" s="288"/>
      <c r="S216" s="288" t="s">
        <v>544</v>
      </c>
      <c r="T216" s="278"/>
      <c r="U216" s="19"/>
      <c r="X216" s="349"/>
      <c r="Y216" s="349"/>
      <c r="Z216" s="19"/>
      <c r="AA216" s="19"/>
      <c r="AB216" s="352"/>
      <c r="AC216" s="348"/>
    </row>
    <row r="217" spans="1:37" ht="6" customHeight="1">
      <c r="A217" s="1"/>
      <c r="B217" s="1"/>
      <c r="C217" s="1"/>
      <c r="D217" s="1"/>
      <c r="E217" s="1"/>
      <c r="F217" s="1"/>
      <c r="G217" s="1"/>
      <c r="H217" s="1"/>
      <c r="I217" s="1"/>
      <c r="J217" s="1"/>
      <c r="K217" s="1"/>
      <c r="L217" s="1"/>
      <c r="O217" s="289"/>
      <c r="P217" s="289"/>
      <c r="Q217" s="289"/>
      <c r="R217" s="289"/>
      <c r="S217" s="289"/>
      <c r="T217" s="279"/>
      <c r="U217" s="19"/>
      <c r="X217" s="350"/>
      <c r="Y217" s="350"/>
      <c r="Z217" s="19"/>
      <c r="AA217" s="19"/>
      <c r="AB217" s="352"/>
      <c r="AC217" s="348"/>
    </row>
    <row r="218" spans="1:37" ht="68.25" customHeight="1">
      <c r="A218" s="24"/>
      <c r="B218" s="67" t="s">
        <v>1195</v>
      </c>
      <c r="C218" s="82"/>
      <c r="D218" s="67" t="s">
        <v>502</v>
      </c>
      <c r="E218" s="83"/>
      <c r="F218" s="67" t="s">
        <v>477</v>
      </c>
      <c r="G218" s="67"/>
      <c r="H218" s="67" t="s">
        <v>471</v>
      </c>
      <c r="I218" s="67"/>
      <c r="J218" s="67" t="s">
        <v>497</v>
      </c>
      <c r="K218" s="67"/>
      <c r="L218" s="67" t="s">
        <v>498</v>
      </c>
      <c r="M218" s="67"/>
      <c r="N218" s="2"/>
      <c r="O218" s="286" t="s">
        <v>465</v>
      </c>
      <c r="P218" s="286" t="s">
        <v>466</v>
      </c>
      <c r="Q218" s="286" t="s">
        <v>303</v>
      </c>
      <c r="R218" s="422" t="s">
        <v>304</v>
      </c>
      <c r="S218" s="422" t="s">
        <v>467</v>
      </c>
      <c r="T218" s="679" t="s">
        <v>468</v>
      </c>
      <c r="U218" s="19"/>
      <c r="V218" s="270"/>
      <c r="W218" s="270"/>
      <c r="X218" s="420" t="s">
        <v>301</v>
      </c>
      <c r="Y218" s="351"/>
      <c r="Z218" s="19"/>
      <c r="AA218" s="19"/>
      <c r="AB218" s="256"/>
      <c r="AC218" s="421" t="s">
        <v>302</v>
      </c>
      <c r="AD218" s="19"/>
      <c r="AF218" s="19"/>
      <c r="AG218" s="19"/>
      <c r="AH218" s="19"/>
      <c r="AI218" s="19"/>
      <c r="AJ218" s="19"/>
      <c r="AK218" s="19"/>
    </row>
    <row r="219" spans="1:37" s="12" customFormat="1" ht="18" customHeight="1">
      <c r="A219" s="20" t="s">
        <v>480</v>
      </c>
      <c r="B219" s="58">
        <f>'Pivot Table 2-Year Insts.'!$R$626</f>
        <v>42.945362240439437</v>
      </c>
      <c r="C219" s="59"/>
      <c r="D219" s="84">
        <f>+F219+H219</f>
        <v>65.07121955000872</v>
      </c>
      <c r="E219" s="60"/>
      <c r="F219" s="72">
        <f>'Pivot Table 2-Year Insts.'!$R$629</f>
        <v>58.144222011201329</v>
      </c>
      <c r="G219" s="11"/>
      <c r="H219" s="11">
        <f>'Pivot Table 2-Year Insts.'!$R$632</f>
        <v>6.9269975388073872</v>
      </c>
      <c r="I219" s="11"/>
      <c r="J219" s="11">
        <f>'Pivot Table 2-Year Insts.'!$R$635</f>
        <v>34.92878044999128</v>
      </c>
      <c r="K219" s="11"/>
      <c r="L219" s="862">
        <f>SUM(F219:J219)</f>
        <v>100</v>
      </c>
      <c r="M219" s="72"/>
      <c r="O219" s="290">
        <f>+'Pivot Table 2-Year Insts.'!$R$627</f>
        <v>52.058817361214274</v>
      </c>
      <c r="P219" s="290">
        <f>+'Pivot Table 2-Year Insts.'!$R$630</f>
        <v>6.6625014199704653</v>
      </c>
      <c r="Q219" s="290">
        <f>+'Pivot Table 2-Year Insts.'!$R$633</f>
        <v>41.278681218815265</v>
      </c>
      <c r="R219" s="424">
        <f>SUM(O219:Q219)</f>
        <v>100</v>
      </c>
      <c r="S219" s="424">
        <f>SUM(O219:P219)</f>
        <v>58.721318781184742</v>
      </c>
      <c r="T219" s="680">
        <f>+D219-S219</f>
        <v>6.3499007688239786</v>
      </c>
      <c r="U219" s="258" t="s">
        <v>480</v>
      </c>
      <c r="W219" s="117"/>
      <c r="X219" s="292">
        <f>X239+38</f>
        <v>626</v>
      </c>
      <c r="Y219" s="294">
        <f>X219+3</f>
        <v>629</v>
      </c>
      <c r="Z219" s="294">
        <f>Y219+3</f>
        <v>632</v>
      </c>
      <c r="AA219" s="294">
        <f>Z219+3</f>
        <v>635</v>
      </c>
      <c r="AB219" s="259"/>
      <c r="AC219" s="419">
        <f>X219+1</f>
        <v>627</v>
      </c>
      <c r="AD219" s="419">
        <f>AC219+3</f>
        <v>630</v>
      </c>
      <c r="AE219" s="419">
        <f>AD219+3</f>
        <v>633</v>
      </c>
      <c r="AF219" s="30"/>
      <c r="AG219" s="30"/>
      <c r="AH219" s="30"/>
      <c r="AI219" s="30"/>
      <c r="AJ219" s="30"/>
      <c r="AK219" s="30"/>
    </row>
    <row r="220" spans="1:37" s="12" customFormat="1" ht="12.75">
      <c r="A220" s="20"/>
      <c r="B220" s="126"/>
      <c r="C220" s="127"/>
      <c r="D220" s="125"/>
      <c r="E220" s="128"/>
      <c r="F220" s="72"/>
      <c r="G220" s="11"/>
      <c r="H220" s="11"/>
      <c r="I220" s="11"/>
      <c r="J220" s="11"/>
      <c r="K220" s="11"/>
      <c r="L220" s="84"/>
      <c r="M220" s="72"/>
      <c r="O220" s="290"/>
      <c r="P220" s="290"/>
      <c r="Q220" s="290"/>
      <c r="R220" s="424"/>
      <c r="S220" s="424"/>
      <c r="T220" s="680"/>
      <c r="U220" s="258"/>
      <c r="W220" s="117"/>
      <c r="X220" s="30"/>
      <c r="Y220" s="294"/>
      <c r="Z220" s="294"/>
      <c r="AA220" s="294"/>
      <c r="AB220" s="259"/>
      <c r="AC220" s="419"/>
      <c r="AD220" s="419"/>
      <c r="AE220" s="419"/>
      <c r="AF220" s="30"/>
      <c r="AG220" s="30"/>
      <c r="AH220" s="30"/>
      <c r="AI220" s="30"/>
      <c r="AJ220" s="30"/>
      <c r="AK220" s="30"/>
    </row>
    <row r="221" spans="1:37" s="12" customFormat="1" ht="12.75">
      <c r="A221" s="20" t="s">
        <v>481</v>
      </c>
      <c r="B221" s="58">
        <f>'Pivot Table 2-Year Insts.'!$R$18</f>
        <v>48.825367840713554</v>
      </c>
      <c r="C221" s="59"/>
      <c r="D221" s="84">
        <f>+F221+H221</f>
        <v>73.554372842347533</v>
      </c>
      <c r="E221" s="60"/>
      <c r="F221" s="72">
        <f>'Pivot Table 2-Year Insts.'!$R$21</f>
        <v>64.456271576524742</v>
      </c>
      <c r="G221" s="125"/>
      <c r="H221" s="11">
        <f>'Pivot Table 2-Year Insts.'!$R$24</f>
        <v>9.098101265822784</v>
      </c>
      <c r="I221" s="125"/>
      <c r="J221" s="11">
        <f>'Pivot Table 2-Year Insts.'!$R$27</f>
        <v>26.445627157652474</v>
      </c>
      <c r="K221" s="11"/>
      <c r="L221" s="84">
        <f>SUM(F221:J221)</f>
        <v>100</v>
      </c>
      <c r="M221" s="72"/>
      <c r="O221" s="291">
        <f>+'Pivot Table 2-Year Insts.'!$R$19</f>
        <v>63.630400918258587</v>
      </c>
      <c r="P221" s="291">
        <f>+'Pivot Table 2-Year Insts.'!$R$22</f>
        <v>7.6822169385914574</v>
      </c>
      <c r="Q221" s="291">
        <f>+'Pivot Table 2-Year Insts.'!$R$25</f>
        <v>28.687382143149954</v>
      </c>
      <c r="R221" s="423">
        <f>SUM(O221:Q221)</f>
        <v>100</v>
      </c>
      <c r="S221" s="678">
        <f>SUM(O221:P221)</f>
        <v>71.312617856850039</v>
      </c>
      <c r="T221" s="681">
        <f>+D221-S221</f>
        <v>2.2417549854974936</v>
      </c>
      <c r="U221" s="261" t="s">
        <v>481</v>
      </c>
      <c r="W221" s="117"/>
      <c r="X221" s="324">
        <v>18</v>
      </c>
      <c r="Y221" s="294">
        <f t="shared" ref="Y221:AA224" si="9">X221+3</f>
        <v>21</v>
      </c>
      <c r="Z221" s="294">
        <f t="shared" si="9"/>
        <v>24</v>
      </c>
      <c r="AA221" s="294">
        <f t="shared" si="9"/>
        <v>27</v>
      </c>
      <c r="AB221" s="262"/>
      <c r="AC221" s="419">
        <f>X221+1</f>
        <v>19</v>
      </c>
      <c r="AD221" s="419">
        <f t="shared" ref="AD221:AE224" si="10">AC221+3</f>
        <v>22</v>
      </c>
      <c r="AE221" s="419">
        <f t="shared" si="10"/>
        <v>25</v>
      </c>
      <c r="AF221" s="30"/>
      <c r="AG221" s="30"/>
      <c r="AH221" s="30"/>
      <c r="AI221" s="30"/>
      <c r="AJ221" s="30"/>
      <c r="AK221" s="30"/>
    </row>
    <row r="222" spans="1:37" s="12" customFormat="1" ht="12.75">
      <c r="A222" s="2" t="s">
        <v>482</v>
      </c>
      <c r="B222" s="58">
        <f>+'Pivot Table 2-Year Insts.'!$R$56</f>
        <v>49.356984478935701</v>
      </c>
      <c r="C222" s="59"/>
      <c r="D222" s="84">
        <f>+F222+H222</f>
        <v>53.953279424977538</v>
      </c>
      <c r="E222" s="60"/>
      <c r="F222" s="72">
        <f>'Pivot Table 2-Year Insts.'!$R$59</f>
        <v>49.371069182389938</v>
      </c>
      <c r="G222" s="125"/>
      <c r="H222" s="11">
        <f>'Pivot Table 2-Year Insts.'!$R$62</f>
        <v>4.5822102425876015</v>
      </c>
      <c r="I222" s="125"/>
      <c r="J222" s="11">
        <f>'Pivot Table 2-Year Insts.'!$R$65</f>
        <v>46.046720575022462</v>
      </c>
      <c r="K222" s="11"/>
      <c r="L222" s="84">
        <f>SUM(F222:J222)</f>
        <v>100</v>
      </c>
      <c r="M222" s="72"/>
      <c r="O222" s="291">
        <f>+'Pivot Table 2-Year Insts.'!$R$57</f>
        <v>46.916976857096614</v>
      </c>
      <c r="P222" s="291">
        <f>+'Pivot Table 2-Year Insts.'!$R$60</f>
        <v>5.3730377083670495</v>
      </c>
      <c r="Q222" s="291">
        <f>+'Pivot Table 2-Year Insts.'!$R$63</f>
        <v>47.709985434536335</v>
      </c>
      <c r="R222" s="423">
        <f>SUM(O222:Q222)</f>
        <v>100</v>
      </c>
      <c r="S222" s="678">
        <f>SUM(O222:P222)</f>
        <v>52.290014565463665</v>
      </c>
      <c r="T222" s="681">
        <f>+D222-S222</f>
        <v>1.6632648595138733</v>
      </c>
      <c r="U222" s="261" t="s">
        <v>482</v>
      </c>
      <c r="W222" s="117"/>
      <c r="X222" s="292">
        <f>X221+38</f>
        <v>56</v>
      </c>
      <c r="Y222" s="294">
        <f t="shared" si="9"/>
        <v>59</v>
      </c>
      <c r="Z222" s="294">
        <f t="shared" si="9"/>
        <v>62</v>
      </c>
      <c r="AA222" s="294">
        <f t="shared" si="9"/>
        <v>65</v>
      </c>
      <c r="AB222" s="262"/>
      <c r="AC222" s="419">
        <f>X222+1</f>
        <v>57</v>
      </c>
      <c r="AD222" s="419">
        <f t="shared" si="10"/>
        <v>60</v>
      </c>
      <c r="AE222" s="419">
        <f t="shared" si="10"/>
        <v>63</v>
      </c>
      <c r="AF222" s="30"/>
      <c r="AG222" s="30"/>
      <c r="AH222" s="30"/>
      <c r="AI222" s="30"/>
      <c r="AJ222" s="30"/>
      <c r="AK222" s="30"/>
    </row>
    <row r="223" spans="1:37" s="12" customFormat="1" ht="12.75">
      <c r="A223" s="2" t="s">
        <v>496</v>
      </c>
      <c r="B223" s="58">
        <f>+'Pivot Table 2-Year Insts.'!$R$94</f>
        <v>42.839036755386566</v>
      </c>
      <c r="C223" s="59"/>
      <c r="D223" s="84">
        <f>+F223+H223</f>
        <v>60.143702451394759</v>
      </c>
      <c r="E223" s="60"/>
      <c r="F223" s="72">
        <f>'Pivot Table 2-Year Insts.'!$R$97</f>
        <v>54.395604395604394</v>
      </c>
      <c r="G223" s="125"/>
      <c r="H223" s="11">
        <f>'Pivot Table 2-Year Insts.'!$R$100</f>
        <v>5.7480980557903631</v>
      </c>
      <c r="I223" s="125"/>
      <c r="J223" s="11">
        <f>'Pivot Table 2-Year Insts.'!$R$103</f>
        <v>39.856297548605241</v>
      </c>
      <c r="K223" s="11"/>
      <c r="L223" s="84">
        <f>SUM(F223:J223)</f>
        <v>100</v>
      </c>
      <c r="M223" s="72"/>
      <c r="O223" s="293">
        <f>+'Pivot Table 2-Year Insts.'!$R$95</f>
        <v>8.6746987951807224</v>
      </c>
      <c r="P223" s="293">
        <f>+'Pivot Table 2-Year Insts.'!$R$98</f>
        <v>0</v>
      </c>
      <c r="Q223" s="293">
        <f>+'Pivot Table 2-Year Insts.'!$R$101</f>
        <v>91.325301204819283</v>
      </c>
      <c r="R223" s="425">
        <f>SUM(O223:Q223)</f>
        <v>100</v>
      </c>
      <c r="S223" s="424">
        <f>SUM(O223:P223)</f>
        <v>8.6746987951807224</v>
      </c>
      <c r="T223" s="680">
        <f>+D223-S223</f>
        <v>51.469003656214035</v>
      </c>
      <c r="U223" s="258" t="s">
        <v>496</v>
      </c>
      <c r="W223" s="117"/>
      <c r="X223" s="292">
        <f>X222+38</f>
        <v>94</v>
      </c>
      <c r="Y223" s="294">
        <f t="shared" si="9"/>
        <v>97</v>
      </c>
      <c r="Z223" s="294">
        <f t="shared" si="9"/>
        <v>100</v>
      </c>
      <c r="AA223" s="294">
        <f t="shared" si="9"/>
        <v>103</v>
      </c>
      <c r="AB223" s="259"/>
      <c r="AC223" s="419">
        <f>X223+1</f>
        <v>95</v>
      </c>
      <c r="AD223" s="419">
        <f t="shared" si="10"/>
        <v>98</v>
      </c>
      <c r="AE223" s="419">
        <f t="shared" si="10"/>
        <v>101</v>
      </c>
      <c r="AF223" s="30"/>
      <c r="AG223" s="30"/>
      <c r="AH223" s="30"/>
      <c r="AI223" s="30"/>
      <c r="AJ223" s="30"/>
      <c r="AK223" s="30"/>
    </row>
    <row r="224" spans="1:37" s="12" customFormat="1" ht="12.75">
      <c r="A224" s="2" t="s">
        <v>483</v>
      </c>
      <c r="B224" s="72">
        <f>+'Pivot Table 2-Year Insts.'!$R$132</f>
        <v>44.161914832639908</v>
      </c>
      <c r="C224" s="59"/>
      <c r="D224" s="84">
        <f>+F224+H224</f>
        <v>73.007809877593047</v>
      </c>
      <c r="E224" s="60"/>
      <c r="F224" s="72">
        <f>+'Pivot Table 2-Year Insts.'!$R$135</f>
        <v>66.417526349945177</v>
      </c>
      <c r="G224" s="125"/>
      <c r="H224" s="11">
        <f>+'Pivot Table 2-Year Insts.'!$R$138</f>
        <v>6.5902835276478626</v>
      </c>
      <c r="I224" s="125"/>
      <c r="J224" s="11">
        <f>+'Pivot Table 2-Year Insts.'!$R$141</f>
        <v>26.99219012240696</v>
      </c>
      <c r="K224" s="11"/>
      <c r="L224" s="84">
        <f>SUM(F224:J224)</f>
        <v>100</v>
      </c>
      <c r="M224" s="72"/>
      <c r="O224" s="293">
        <f>+'Pivot Table 2-Year Insts.'!$R$133</f>
        <v>64.662678275733128</v>
      </c>
      <c r="P224" s="293">
        <f>+'Pivot Table 2-Year Insts.'!$R$136</f>
        <v>6.8719619678435979</v>
      </c>
      <c r="Q224" s="293">
        <f>+'Pivot Table 2-Year Insts.'!$R$139</f>
        <v>28.465359756423268</v>
      </c>
      <c r="R224" s="425">
        <f>SUM(O224:Q224)</f>
        <v>100</v>
      </c>
      <c r="S224" s="424">
        <f>SUM(O224:P224)</f>
        <v>71.534640243576732</v>
      </c>
      <c r="T224" s="680">
        <f>+D224-S224</f>
        <v>1.4731696340163154</v>
      </c>
      <c r="U224" s="258" t="s">
        <v>483</v>
      </c>
      <c r="W224" s="117"/>
      <c r="X224" s="292">
        <f>X223+38</f>
        <v>132</v>
      </c>
      <c r="Y224" s="294">
        <f t="shared" si="9"/>
        <v>135</v>
      </c>
      <c r="Z224" s="294">
        <f t="shared" si="9"/>
        <v>138</v>
      </c>
      <c r="AA224" s="294">
        <f t="shared" si="9"/>
        <v>141</v>
      </c>
      <c r="AB224" s="259"/>
      <c r="AC224" s="419">
        <f>X224+1</f>
        <v>133</v>
      </c>
      <c r="AD224" s="419">
        <f t="shared" si="10"/>
        <v>136</v>
      </c>
      <c r="AE224" s="419">
        <f t="shared" si="10"/>
        <v>139</v>
      </c>
      <c r="AF224" s="30"/>
      <c r="AG224" s="30"/>
      <c r="AH224" s="30"/>
      <c r="AI224" s="30"/>
      <c r="AJ224" s="30"/>
      <c r="AK224" s="30"/>
    </row>
    <row r="225" spans="1:37" s="12" customFormat="1" ht="12.75">
      <c r="A225" s="2"/>
      <c r="B225" s="72"/>
      <c r="C225" s="59"/>
      <c r="D225" s="84"/>
      <c r="E225" s="60"/>
      <c r="F225" s="72"/>
      <c r="G225" s="125"/>
      <c r="H225" s="11"/>
      <c r="I225" s="125"/>
      <c r="J225" s="11"/>
      <c r="K225" s="11"/>
      <c r="L225" s="84"/>
      <c r="M225" s="72"/>
      <c r="O225" s="293"/>
      <c r="P225" s="293"/>
      <c r="Q225" s="293"/>
      <c r="R225" s="425"/>
      <c r="S225" s="424"/>
      <c r="T225" s="680"/>
      <c r="U225" s="258"/>
      <c r="W225" s="117"/>
      <c r="X225" s="292"/>
      <c r="Y225" s="294"/>
      <c r="Z225" s="294"/>
      <c r="AA225" s="294"/>
      <c r="AB225" s="259"/>
      <c r="AC225" s="419"/>
      <c r="AD225" s="419"/>
      <c r="AE225" s="419"/>
      <c r="AF225" s="30"/>
      <c r="AG225" s="30"/>
      <c r="AH225" s="30"/>
      <c r="AI225" s="30"/>
      <c r="AJ225" s="30"/>
      <c r="AK225" s="30"/>
    </row>
    <row r="226" spans="1:37" s="12" customFormat="1" ht="12.75">
      <c r="A226" s="2" t="s">
        <v>484</v>
      </c>
      <c r="B226" s="58">
        <f>+'Pivot Table 2-Year Insts.'!$R$170</f>
        <v>19.86083824492469</v>
      </c>
      <c r="C226" s="59"/>
      <c r="D226" s="84">
        <f>+F226+H226</f>
        <v>64.875113345973134</v>
      </c>
      <c r="E226" s="60"/>
      <c r="F226" s="72">
        <f>+'Pivot Table 2-Year Insts.'!$R$173</f>
        <v>57.991921523369882</v>
      </c>
      <c r="G226" s="125"/>
      <c r="H226" s="11">
        <f>+'Pivot Table 2-Year Insts.'!$R$176</f>
        <v>6.8831918226032478</v>
      </c>
      <c r="I226" s="125"/>
      <c r="J226" s="11">
        <f>+'Pivot Table 2-Year Insts.'!$R$179</f>
        <v>35.124886654026874</v>
      </c>
      <c r="K226" s="11"/>
      <c r="L226" s="84">
        <f>SUM(F226:J226)</f>
        <v>100</v>
      </c>
      <c r="M226" s="72"/>
      <c r="O226" s="293">
        <f>+'Pivot Table 2-Year Insts.'!$R$171</f>
        <v>58.901284334864535</v>
      </c>
      <c r="P226" s="293">
        <f>+'Pivot Table 2-Year Insts.'!$R$174</f>
        <v>6.4216743226774158</v>
      </c>
      <c r="Q226" s="293">
        <f>+'Pivot Table 2-Year Insts.'!$R$177</f>
        <v>34.677041342458047</v>
      </c>
      <c r="R226" s="425">
        <f>SUM(O226:Q226)</f>
        <v>100</v>
      </c>
      <c r="S226" s="424">
        <f>SUM(O226:P226)</f>
        <v>65.322958657541946</v>
      </c>
      <c r="T226" s="680">
        <f>+D226-S226</f>
        <v>-0.44784531156881258</v>
      </c>
      <c r="U226" s="258" t="s">
        <v>484</v>
      </c>
      <c r="W226" s="117"/>
      <c r="X226" s="292">
        <f>X224+38</f>
        <v>170</v>
      </c>
      <c r="Y226" s="294">
        <f t="shared" ref="Y226:AA229" si="11">X226+3</f>
        <v>173</v>
      </c>
      <c r="Z226" s="294">
        <f t="shared" si="11"/>
        <v>176</v>
      </c>
      <c r="AA226" s="294">
        <f t="shared" si="11"/>
        <v>179</v>
      </c>
      <c r="AB226" s="259"/>
      <c r="AC226" s="419">
        <f>X226+1</f>
        <v>171</v>
      </c>
      <c r="AD226" s="419">
        <f t="shared" ref="AD226:AE229" si="12">AC226+3</f>
        <v>174</v>
      </c>
      <c r="AE226" s="419">
        <f t="shared" si="12"/>
        <v>177</v>
      </c>
      <c r="AF226" s="30"/>
      <c r="AG226" s="30"/>
      <c r="AH226" s="30"/>
      <c r="AI226" s="30"/>
      <c r="AJ226" s="30"/>
      <c r="AK226" s="30"/>
    </row>
    <row r="227" spans="1:37" s="12" customFormat="1" ht="12.75">
      <c r="A227" s="2" t="s">
        <v>485</v>
      </c>
      <c r="B227" s="58">
        <f>+'Pivot Table 2-Year Insts.'!$R$208</f>
        <v>40.322491882670185</v>
      </c>
      <c r="C227" s="59"/>
      <c r="D227" s="84">
        <f>+F227+H227</f>
        <v>66.043401119148356</v>
      </c>
      <c r="E227" s="60"/>
      <c r="F227" s="72">
        <f>+'Pivot Table 2-Year Insts.'!$R$211</f>
        <v>61.252900232018561</v>
      </c>
      <c r="G227" s="125"/>
      <c r="H227" s="11">
        <f>+'Pivot Table 2-Year Insts.'!$R$214</f>
        <v>4.7905008871297943</v>
      </c>
      <c r="I227" s="125"/>
      <c r="J227" s="11">
        <f>+'Pivot Table 2-Year Insts.'!$R$217</f>
        <v>33.956598880851644</v>
      </c>
      <c r="K227" s="11"/>
      <c r="L227" s="84">
        <f>SUM(F227:J227)</f>
        <v>100</v>
      </c>
      <c r="M227" s="72"/>
      <c r="O227" s="293">
        <f>+'Pivot Table 2-Year Insts.'!$R$209</f>
        <v>59.622641509433961</v>
      </c>
      <c r="P227" s="293">
        <f>+'Pivot Table 2-Year Insts.'!$R$212</f>
        <v>5.8839972047519211</v>
      </c>
      <c r="Q227" s="293">
        <f>+'Pivot Table 2-Year Insts.'!$R$215</f>
        <v>34.493361285814117</v>
      </c>
      <c r="R227" s="425">
        <f>SUM(O227:Q227)</f>
        <v>100</v>
      </c>
      <c r="S227" s="424">
        <f>SUM(O227:P227)</f>
        <v>65.506638714185883</v>
      </c>
      <c r="T227" s="680">
        <f>+D227-S227</f>
        <v>0.53676240496247374</v>
      </c>
      <c r="U227" s="258" t="s">
        <v>485</v>
      </c>
      <c r="W227" s="117"/>
      <c r="X227" s="292">
        <f>X226+38</f>
        <v>208</v>
      </c>
      <c r="Y227" s="294">
        <f t="shared" si="11"/>
        <v>211</v>
      </c>
      <c r="Z227" s="294">
        <f t="shared" si="11"/>
        <v>214</v>
      </c>
      <c r="AA227" s="294">
        <f t="shared" si="11"/>
        <v>217</v>
      </c>
      <c r="AB227" s="259"/>
      <c r="AC227" s="419">
        <f>X227+1</f>
        <v>209</v>
      </c>
      <c r="AD227" s="419">
        <f t="shared" si="12"/>
        <v>212</v>
      </c>
      <c r="AE227" s="419">
        <f t="shared" si="12"/>
        <v>215</v>
      </c>
      <c r="AF227" s="30"/>
      <c r="AG227" s="30"/>
      <c r="AH227" s="30"/>
      <c r="AI227" s="30"/>
      <c r="AJ227" s="30"/>
      <c r="AK227" s="30"/>
    </row>
    <row r="228" spans="1:37" s="29" customFormat="1" ht="12.75">
      <c r="A228" s="2" t="s">
        <v>486</v>
      </c>
      <c r="B228" s="58">
        <f>+'Pivot Table 2-Year Insts.'!$R$246</f>
        <v>49.066323245331617</v>
      </c>
      <c r="C228" s="59"/>
      <c r="D228" s="84">
        <f>+F228+H228</f>
        <v>60.104986876640417</v>
      </c>
      <c r="E228" s="60"/>
      <c r="F228" s="72">
        <f>+'Pivot Table 2-Year Insts.'!$R$249</f>
        <v>49.081364829396321</v>
      </c>
      <c r="G228" s="125"/>
      <c r="H228" s="11">
        <f>'Pivot Table 2-Year Insts.'!$R$252</f>
        <v>11.023622047244094</v>
      </c>
      <c r="I228" s="125"/>
      <c r="J228" s="11">
        <f>'Pivot Table 2-Year Insts.'!$R$255</f>
        <v>39.895013123359583</v>
      </c>
      <c r="K228" s="11"/>
      <c r="L228" s="84">
        <f>SUM(F228:J228)</f>
        <v>100</v>
      </c>
      <c r="M228" s="72"/>
      <c r="O228" s="293">
        <f>+'Pivot Table 2-Year Insts.'!$R$247</f>
        <v>46.779985635623653</v>
      </c>
      <c r="P228" s="293">
        <f>+'Pivot Table 2-Year Insts.'!$R$250</f>
        <v>10.222647833373234</v>
      </c>
      <c r="Q228" s="293">
        <f>+'Pivot Table 2-Year Insts.'!$R$253</f>
        <v>42.997366531003109</v>
      </c>
      <c r="R228" s="425">
        <f>SUM(O228:Q228)</f>
        <v>100</v>
      </c>
      <c r="S228" s="424">
        <f>SUM(O228:P228)</f>
        <v>57.002633468996891</v>
      </c>
      <c r="T228" s="680">
        <f>+D228-S228</f>
        <v>3.1023534076435269</v>
      </c>
      <c r="U228" s="258" t="s">
        <v>486</v>
      </c>
      <c r="V228" s="12"/>
      <c r="W228" s="117"/>
      <c r="X228" s="292">
        <f>X227+38</f>
        <v>246</v>
      </c>
      <c r="Y228" s="294">
        <f t="shared" si="11"/>
        <v>249</v>
      </c>
      <c r="Z228" s="294">
        <f t="shared" si="11"/>
        <v>252</v>
      </c>
      <c r="AA228" s="294">
        <f t="shared" si="11"/>
        <v>255</v>
      </c>
      <c r="AB228" s="259"/>
      <c r="AC228" s="419">
        <f>X228+1</f>
        <v>247</v>
      </c>
      <c r="AD228" s="419">
        <f t="shared" si="12"/>
        <v>250</v>
      </c>
      <c r="AE228" s="419">
        <f t="shared" si="12"/>
        <v>253</v>
      </c>
      <c r="AF228" s="31"/>
      <c r="AG228" s="31"/>
      <c r="AH228" s="31"/>
      <c r="AI228" s="31"/>
      <c r="AJ228" s="31"/>
      <c r="AK228" s="31"/>
    </row>
    <row r="229" spans="1:37" s="12" customFormat="1" ht="12.75">
      <c r="A229" s="2" t="s">
        <v>487</v>
      </c>
      <c r="B229" s="58">
        <f>+'Pivot Table 2-Year Insts.'!$R$284</f>
        <v>39.190098534006246</v>
      </c>
      <c r="C229" s="59"/>
      <c r="D229" s="84">
        <f>+F229+H229</f>
        <v>67.799104678972213</v>
      </c>
      <c r="E229" s="60"/>
      <c r="F229" s="72">
        <f>+'Pivot Table 2-Year Insts.'!$R$287</f>
        <v>59.876126816704478</v>
      </c>
      <c r="G229" s="125"/>
      <c r="H229" s="11">
        <f>'Pivot Table 2-Year Insts.'!$R$290</f>
        <v>7.9229778622677385</v>
      </c>
      <c r="I229" s="125"/>
      <c r="J229" s="11">
        <f>'Pivot Table 2-Year Insts.'!$R$293</f>
        <v>32.20089532102778</v>
      </c>
      <c r="K229" s="11"/>
      <c r="L229" s="84">
        <f>SUM(F229:J229)</f>
        <v>100</v>
      </c>
      <c r="M229" s="72"/>
      <c r="O229" s="293">
        <f>+'Pivot Table 2-Year Insts.'!$R$285</f>
        <v>65.782044042913611</v>
      </c>
      <c r="P229" s="293">
        <f>+'Pivot Table 2-Year Insts.'!$R$288</f>
        <v>7.179156247479229</v>
      </c>
      <c r="Q229" s="293">
        <f>+'Pivot Table 2-Year Insts.'!$R$291</f>
        <v>27.038799709607165</v>
      </c>
      <c r="R229" s="425">
        <f>SUM(O229:Q229)</f>
        <v>100</v>
      </c>
      <c r="S229" s="424">
        <f>SUM(O229:P229)</f>
        <v>72.961200290392838</v>
      </c>
      <c r="T229" s="680">
        <f>+D229-S229</f>
        <v>-5.1620956114206251</v>
      </c>
      <c r="U229" s="258" t="s">
        <v>487</v>
      </c>
      <c r="W229" s="117"/>
      <c r="X229" s="292">
        <f>X228+38</f>
        <v>284</v>
      </c>
      <c r="Y229" s="294">
        <f t="shared" si="11"/>
        <v>287</v>
      </c>
      <c r="Z229" s="294">
        <f t="shared" si="11"/>
        <v>290</v>
      </c>
      <c r="AA229" s="294">
        <f t="shared" si="11"/>
        <v>293</v>
      </c>
      <c r="AB229" s="259"/>
      <c r="AC229" s="419">
        <f>X229+1</f>
        <v>285</v>
      </c>
      <c r="AD229" s="419">
        <f t="shared" si="12"/>
        <v>288</v>
      </c>
      <c r="AE229" s="419">
        <f t="shared" si="12"/>
        <v>291</v>
      </c>
      <c r="AF229" s="30"/>
      <c r="AG229" s="30"/>
      <c r="AH229" s="30"/>
      <c r="AI229" s="30"/>
      <c r="AJ229" s="30"/>
      <c r="AK229" s="30"/>
    </row>
    <row r="230" spans="1:37" s="12" customFormat="1" ht="12.75">
      <c r="A230" s="2"/>
      <c r="B230" s="58"/>
      <c r="C230" s="59"/>
      <c r="D230" s="84"/>
      <c r="E230" s="60"/>
      <c r="F230" s="72"/>
      <c r="G230" s="125"/>
      <c r="H230" s="11"/>
      <c r="I230" s="125"/>
      <c r="J230" s="11"/>
      <c r="K230" s="11"/>
      <c r="L230" s="84"/>
      <c r="M230" s="72"/>
      <c r="O230" s="293"/>
      <c r="P230" s="293"/>
      <c r="Q230" s="293"/>
      <c r="R230" s="425"/>
      <c r="S230" s="424"/>
      <c r="T230" s="680"/>
      <c r="U230" s="258"/>
      <c r="W230" s="117"/>
      <c r="X230" s="292"/>
      <c r="Y230" s="294"/>
      <c r="Z230" s="294"/>
      <c r="AA230" s="294"/>
      <c r="AB230" s="259"/>
      <c r="AC230" s="419"/>
      <c r="AD230" s="419"/>
      <c r="AE230" s="419"/>
      <c r="AF230" s="30"/>
      <c r="AG230" s="30"/>
      <c r="AH230" s="30"/>
      <c r="AI230" s="30"/>
      <c r="AJ230" s="30"/>
      <c r="AK230" s="30"/>
    </row>
    <row r="231" spans="1:37" s="12" customFormat="1" ht="12.75">
      <c r="A231" s="2" t="s">
        <v>488</v>
      </c>
      <c r="B231" s="683">
        <f>+'Pivot Table 2-Year Insts.'!$R$322</f>
        <v>58.66194917980058</v>
      </c>
      <c r="C231" s="59"/>
      <c r="D231" s="84">
        <f>+F231+H231</f>
        <v>62.523302993749319</v>
      </c>
      <c r="E231" s="60"/>
      <c r="F231" s="72">
        <f>+'Pivot Table 2-Year Insts.'!$R$325</f>
        <v>62.523302993749319</v>
      </c>
      <c r="G231" s="125"/>
      <c r="H231" s="11">
        <f>'Pivot Table 2-Year Insts.'!$R$328</f>
        <v>0</v>
      </c>
      <c r="I231" s="125"/>
      <c r="J231" s="11">
        <f>'Pivot Table 2-Year Insts.'!$R$331</f>
        <v>37.476697006250689</v>
      </c>
      <c r="K231" s="11"/>
      <c r="L231" s="84">
        <f>SUM(F231:J231)</f>
        <v>100</v>
      </c>
      <c r="M231" s="72"/>
      <c r="O231" s="293">
        <f>+'Pivot Table 2-Year Insts.'!$R$323</f>
        <v>0</v>
      </c>
      <c r="P231" s="293">
        <f>+'Pivot Table 2-Year Insts.'!$R$326</f>
        <v>0</v>
      </c>
      <c r="Q231" s="293">
        <f>+'Pivot Table 2-Year Insts.'!$R$329</f>
        <v>100</v>
      </c>
      <c r="R231" s="425">
        <f>SUM(O231:Q231)</f>
        <v>100</v>
      </c>
      <c r="S231" s="424">
        <f>SUM(O231:P231)</f>
        <v>0</v>
      </c>
      <c r="T231" s="680">
        <f>+D231-S231</f>
        <v>62.523302993749319</v>
      </c>
      <c r="U231" s="258" t="s">
        <v>488</v>
      </c>
      <c r="W231" s="117"/>
      <c r="X231" s="292">
        <f>X229+38</f>
        <v>322</v>
      </c>
      <c r="Y231" s="294">
        <f t="shared" ref="Y231:AA234" si="13">X231+3</f>
        <v>325</v>
      </c>
      <c r="Z231" s="294">
        <f t="shared" si="13"/>
        <v>328</v>
      </c>
      <c r="AA231" s="294">
        <f t="shared" si="13"/>
        <v>331</v>
      </c>
      <c r="AB231" s="259"/>
      <c r="AC231" s="419">
        <f>X231+1</f>
        <v>323</v>
      </c>
      <c r="AD231" s="419">
        <f t="shared" ref="AD231:AE234" si="14">AC231+3</f>
        <v>326</v>
      </c>
      <c r="AE231" s="419">
        <f t="shared" si="14"/>
        <v>329</v>
      </c>
      <c r="AF231" s="30"/>
      <c r="AG231" s="30"/>
      <c r="AH231" s="30"/>
      <c r="AI231" s="30"/>
      <c r="AJ231" s="30"/>
      <c r="AK231" s="30"/>
    </row>
    <row r="232" spans="1:37" s="12" customFormat="1" ht="12.75">
      <c r="A232" s="2" t="s">
        <v>489</v>
      </c>
      <c r="B232" s="58">
        <f>+'Pivot Table 2-Year Insts.'!$R$360</f>
        <v>27.149498607995241</v>
      </c>
      <c r="C232" s="59"/>
      <c r="D232" s="84">
        <f>+F232+H232</f>
        <v>57.8774453681119</v>
      </c>
      <c r="E232" s="60"/>
      <c r="F232" s="72">
        <f>+'Pivot Table 2-Year Insts.'!$R$363</f>
        <v>57.8774453681119</v>
      </c>
      <c r="G232" s="125"/>
      <c r="H232" s="11">
        <f>'Pivot Table 2-Year Insts.'!$R$366</f>
        <v>0</v>
      </c>
      <c r="I232" s="125"/>
      <c r="J232" s="11">
        <f>'Pivot Table 2-Year Insts.'!$R$369</f>
        <v>42.1225546318881</v>
      </c>
      <c r="K232" s="11"/>
      <c r="L232" s="84">
        <f>SUM(F232:J232)</f>
        <v>100</v>
      </c>
      <c r="M232" s="72"/>
      <c r="O232" s="293">
        <f>+'Pivot Table 2-Year Insts.'!$R$361</f>
        <v>57.749113867966329</v>
      </c>
      <c r="P232" s="293">
        <f>+'Pivot Table 2-Year Insts.'!$R$364</f>
        <v>0</v>
      </c>
      <c r="Q232" s="293">
        <f>+'Pivot Table 2-Year Insts.'!$R$367</f>
        <v>42.250886132033678</v>
      </c>
      <c r="R232" s="425">
        <f>SUM(O232:Q232)</f>
        <v>100</v>
      </c>
      <c r="S232" s="424">
        <f>SUM(O232:P232)</f>
        <v>57.749113867966329</v>
      </c>
      <c r="T232" s="680">
        <f>+D232-S232</f>
        <v>0.12833150014557049</v>
      </c>
      <c r="U232" s="258" t="s">
        <v>489</v>
      </c>
      <c r="W232" s="117"/>
      <c r="X232" s="292">
        <f>X231+38</f>
        <v>360</v>
      </c>
      <c r="Y232" s="294">
        <f t="shared" si="13"/>
        <v>363</v>
      </c>
      <c r="Z232" s="294">
        <f t="shared" si="13"/>
        <v>366</v>
      </c>
      <c r="AA232" s="294">
        <f t="shared" si="13"/>
        <v>369</v>
      </c>
      <c r="AB232" s="259"/>
      <c r="AC232" s="419">
        <f>X232+1</f>
        <v>361</v>
      </c>
      <c r="AD232" s="419">
        <f t="shared" si="14"/>
        <v>364</v>
      </c>
      <c r="AE232" s="419">
        <f t="shared" si="14"/>
        <v>367</v>
      </c>
      <c r="AF232" s="30"/>
      <c r="AG232" s="30"/>
      <c r="AH232" s="30"/>
      <c r="AI232" s="30"/>
      <c r="AJ232" s="30"/>
      <c r="AK232" s="30"/>
    </row>
    <row r="233" spans="1:37" s="12" customFormat="1" ht="12.75">
      <c r="A233" s="2" t="s">
        <v>490</v>
      </c>
      <c r="B233" s="58">
        <f>+'Pivot Table 2-Year Insts.'!$R$398</f>
        <v>30.003305785123967</v>
      </c>
      <c r="C233" s="59"/>
      <c r="D233" s="84">
        <f>+F233+H233</f>
        <v>61.855442926399292</v>
      </c>
      <c r="E233" s="60"/>
      <c r="F233" s="72">
        <f>+'Pivot Table 2-Year Insts.'!$R$401</f>
        <v>51.465403261348605</v>
      </c>
      <c r="G233" s="125"/>
      <c r="H233" s="11">
        <f>'Pivot Table 2-Year Insts.'!$R$404</f>
        <v>10.390039665050683</v>
      </c>
      <c r="I233" s="125"/>
      <c r="J233" s="11">
        <f>'Pivot Table 2-Year Insts.'!$R$407</f>
        <v>38.144557073600701</v>
      </c>
      <c r="K233" s="11"/>
      <c r="L233" s="84">
        <f>SUM(F233:J233)</f>
        <v>100</v>
      </c>
      <c r="M233" s="72"/>
      <c r="O233" s="293">
        <f>+'Pivot Table 2-Year Insts.'!$R$399</f>
        <v>44.563222114242521</v>
      </c>
      <c r="P233" s="293">
        <f>+'Pivot Table 2-Year Insts.'!$R$402</f>
        <v>12.255695929165316</v>
      </c>
      <c r="Q233" s="293">
        <f>+'Pivot Table 2-Year Insts.'!$R$405</f>
        <v>43.181081956592159</v>
      </c>
      <c r="R233" s="425">
        <f>SUM(O233:Q233)</f>
        <v>100</v>
      </c>
      <c r="S233" s="424">
        <f>SUM(O233:P233)</f>
        <v>56.818918043407834</v>
      </c>
      <c r="T233" s="680">
        <f>+D233-S233</f>
        <v>5.0365248829914577</v>
      </c>
      <c r="U233" s="258" t="s">
        <v>490</v>
      </c>
      <c r="W233" s="117"/>
      <c r="X233" s="292">
        <f>X232+38</f>
        <v>398</v>
      </c>
      <c r="Y233" s="294">
        <f t="shared" si="13"/>
        <v>401</v>
      </c>
      <c r="Z233" s="294">
        <f t="shared" si="13"/>
        <v>404</v>
      </c>
      <c r="AA233" s="294">
        <f t="shared" si="13"/>
        <v>407</v>
      </c>
      <c r="AB233" s="259"/>
      <c r="AC233" s="419">
        <f>X233+1</f>
        <v>399</v>
      </c>
      <c r="AD233" s="419">
        <f t="shared" si="14"/>
        <v>402</v>
      </c>
      <c r="AE233" s="419">
        <f t="shared" si="14"/>
        <v>405</v>
      </c>
      <c r="AF233" s="30"/>
      <c r="AG233" s="30"/>
      <c r="AH233" s="30"/>
      <c r="AI233" s="30"/>
      <c r="AJ233" s="30"/>
      <c r="AK233" s="30"/>
    </row>
    <row r="234" spans="1:37" s="12" customFormat="1" ht="12.75">
      <c r="A234" s="2" t="s">
        <v>491</v>
      </c>
      <c r="B234" s="58">
        <f>+'Pivot Table 2-Year Insts.'!$R$436</f>
        <v>49.275472849298353</v>
      </c>
      <c r="C234" s="59"/>
      <c r="D234" s="84">
        <f>+F234+H234</f>
        <v>60.60207398235567</v>
      </c>
      <c r="E234" s="60"/>
      <c r="F234" s="72">
        <f>+'Pivot Table 2-Year Insts.'!$R$439</f>
        <v>52.205540937935304</v>
      </c>
      <c r="G234" s="125"/>
      <c r="H234" s="11">
        <f>'Pivot Table 2-Year Insts.'!$R$442</f>
        <v>8.3965330444203676</v>
      </c>
      <c r="I234" s="125"/>
      <c r="J234" s="11">
        <f>'Pivot Table 2-Year Insts.'!$R$445</f>
        <v>39.39792601764433</v>
      </c>
      <c r="K234" s="11"/>
      <c r="L234" s="84">
        <f>SUM(F234:J234)</f>
        <v>100</v>
      </c>
      <c r="M234" s="72"/>
      <c r="O234" s="293">
        <f>+'Pivot Table 2-Year Insts.'!$R$437</f>
        <v>52.874154030669061</v>
      </c>
      <c r="P234" s="293">
        <f>+'Pivot Table 2-Year Insts.'!$R$440</f>
        <v>5.7740083954424737</v>
      </c>
      <c r="Q234" s="293">
        <f>+'Pivot Table 2-Year Insts.'!$R$443</f>
        <v>41.35183757388846</v>
      </c>
      <c r="R234" s="425">
        <f>SUM(O234:Q234)</f>
        <v>100</v>
      </c>
      <c r="S234" s="424">
        <f>SUM(O234:P234)</f>
        <v>58.648162426111533</v>
      </c>
      <c r="T234" s="680">
        <f>+D234-S234</f>
        <v>1.9539115562441367</v>
      </c>
      <c r="U234" s="258" t="s">
        <v>491</v>
      </c>
      <c r="W234" s="117"/>
      <c r="X234" s="292">
        <f>X233+38</f>
        <v>436</v>
      </c>
      <c r="Y234" s="294">
        <f t="shared" si="13"/>
        <v>439</v>
      </c>
      <c r="Z234" s="294">
        <f t="shared" si="13"/>
        <v>442</v>
      </c>
      <c r="AA234" s="294">
        <f t="shared" si="13"/>
        <v>445</v>
      </c>
      <c r="AB234" s="259"/>
      <c r="AC234" s="419">
        <f>X234+1</f>
        <v>437</v>
      </c>
      <c r="AD234" s="419">
        <f t="shared" si="14"/>
        <v>440</v>
      </c>
      <c r="AE234" s="419">
        <f t="shared" si="14"/>
        <v>443</v>
      </c>
      <c r="AF234" s="30"/>
      <c r="AG234" s="30"/>
      <c r="AH234" s="30"/>
      <c r="AI234" s="30"/>
      <c r="AJ234" s="30"/>
      <c r="AK234" s="30"/>
    </row>
    <row r="235" spans="1:37" s="12" customFormat="1" ht="12.75">
      <c r="A235" s="2"/>
      <c r="B235" s="58"/>
      <c r="C235" s="59"/>
      <c r="D235" s="84"/>
      <c r="E235" s="60"/>
      <c r="F235" s="72"/>
      <c r="G235" s="125"/>
      <c r="H235" s="11"/>
      <c r="I235" s="125"/>
      <c r="J235" s="11"/>
      <c r="K235" s="11"/>
      <c r="L235" s="84"/>
      <c r="M235" s="72"/>
      <c r="O235" s="293"/>
      <c r="P235" s="293"/>
      <c r="Q235" s="293"/>
      <c r="R235" s="425"/>
      <c r="S235" s="424"/>
      <c r="T235" s="680"/>
      <c r="U235" s="258"/>
      <c r="W235" s="117"/>
      <c r="X235" s="292"/>
      <c r="Y235" s="294"/>
      <c r="Z235" s="294"/>
      <c r="AA235" s="294"/>
      <c r="AB235" s="259"/>
      <c r="AC235" s="419"/>
      <c r="AD235" s="419"/>
      <c r="AE235" s="419"/>
      <c r="AF235" s="30"/>
      <c r="AG235" s="30"/>
      <c r="AH235" s="30"/>
      <c r="AI235" s="30"/>
      <c r="AJ235" s="30"/>
      <c r="AK235" s="30"/>
    </row>
    <row r="236" spans="1:37" s="12" customFormat="1" ht="12.75">
      <c r="A236" s="2" t="s">
        <v>492</v>
      </c>
      <c r="B236" s="58">
        <f>+'Pivot Table 2-Year Insts.'!$R$474</f>
        <v>72.38600754620451</v>
      </c>
      <c r="C236" s="59"/>
      <c r="D236" s="84">
        <f>+F236+H236</f>
        <v>59.775598551108757</v>
      </c>
      <c r="E236" s="60"/>
      <c r="F236" s="72">
        <f>+'Pivot Table 2-Year Insts.'!$R$477</f>
        <v>53.361604382012551</v>
      </c>
      <c r="G236" s="125"/>
      <c r="H236" s="11">
        <f>'Pivot Table 2-Year Insts.'!$R$480</f>
        <v>6.4139941690962097</v>
      </c>
      <c r="I236" s="125"/>
      <c r="J236" s="11">
        <f>'Pivot Table 2-Year Insts.'!$R$483</f>
        <v>40.224401448891243</v>
      </c>
      <c r="K236" s="11"/>
      <c r="L236" s="84">
        <f>SUM(F236:J236)</f>
        <v>100</v>
      </c>
      <c r="M236" s="72"/>
      <c r="N236" s="30"/>
      <c r="O236" s="293">
        <f>+'Pivot Table 2-Year Insts.'!$R$475</f>
        <v>53.968835930339139</v>
      </c>
      <c r="P236" s="293">
        <f>+'Pivot Table 2-Year Insts.'!$R$478</f>
        <v>5.3345554537121904</v>
      </c>
      <c r="Q236" s="293">
        <f>+'Pivot Table 2-Year Insts.'!$R$481</f>
        <v>40.696608615948669</v>
      </c>
      <c r="R236" s="425">
        <f>SUM(O236:Q236)</f>
        <v>100</v>
      </c>
      <c r="S236" s="424">
        <f>SUM(O236:P236)</f>
        <v>59.303391384051331</v>
      </c>
      <c r="T236" s="680">
        <f>+D236-S236</f>
        <v>0.4722071670574266</v>
      </c>
      <c r="U236" s="258" t="s">
        <v>492</v>
      </c>
      <c r="W236" s="117"/>
      <c r="X236" s="292">
        <f>X234+38</f>
        <v>474</v>
      </c>
      <c r="Y236" s="294">
        <f t="shared" ref="Y236:AA239" si="15">X236+3</f>
        <v>477</v>
      </c>
      <c r="Z236" s="294">
        <f t="shared" si="15"/>
        <v>480</v>
      </c>
      <c r="AA236" s="294">
        <f t="shared" si="15"/>
        <v>483</v>
      </c>
      <c r="AB236" s="259"/>
      <c r="AC236" s="419">
        <f>X236+1</f>
        <v>475</v>
      </c>
      <c r="AD236" s="419">
        <f t="shared" ref="AD236:AE239" si="16">AC236+3</f>
        <v>478</v>
      </c>
      <c r="AE236" s="419">
        <f t="shared" si="16"/>
        <v>481</v>
      </c>
      <c r="AF236" s="30"/>
      <c r="AG236" s="30"/>
      <c r="AH236" s="30"/>
      <c r="AI236" s="30"/>
      <c r="AJ236" s="30"/>
      <c r="AK236" s="30"/>
    </row>
    <row r="237" spans="1:37" s="12" customFormat="1" ht="12.75">
      <c r="A237" s="2" t="s">
        <v>493</v>
      </c>
      <c r="B237" s="58">
        <f>+'Pivot Table 2-Year Insts.'!$R$512</f>
        <v>51.427242549155508</v>
      </c>
      <c r="C237" s="59"/>
      <c r="D237" s="84">
        <f>+F237+H237</f>
        <v>63.878987781738225</v>
      </c>
      <c r="E237" s="60"/>
      <c r="F237" s="72">
        <f>+'Pivot Table 2-Year Insts.'!$R$515</f>
        <v>53.28864535120853</v>
      </c>
      <c r="G237" s="125"/>
      <c r="H237" s="11">
        <f>'Pivot Table 2-Year Insts.'!$R$518</f>
        <v>10.590342430529695</v>
      </c>
      <c r="I237" s="125"/>
      <c r="J237" s="11">
        <f>'Pivot Table 2-Year Insts.'!$R$521</f>
        <v>36.121012218261775</v>
      </c>
      <c r="K237" s="11"/>
      <c r="L237" s="84">
        <f>SUM(F237:J237)</f>
        <v>100</v>
      </c>
      <c r="M237" s="72"/>
      <c r="N237" s="30"/>
      <c r="O237" s="293">
        <f>+'Pivot Table 2-Year Insts.'!$R$513</f>
        <v>53.093724080729885</v>
      </c>
      <c r="P237" s="293">
        <f>+'Pivot Table 2-Year Insts.'!$R$516</f>
        <v>10.647866556077782</v>
      </c>
      <c r="Q237" s="293">
        <f>+'Pivot Table 2-Year Insts.'!$R$519</f>
        <v>36.258409363192335</v>
      </c>
      <c r="R237" s="425">
        <f>SUM(O237:Q237)</f>
        <v>100</v>
      </c>
      <c r="S237" s="424">
        <f>SUM(O237:P237)</f>
        <v>63.741590636807665</v>
      </c>
      <c r="T237" s="680">
        <f>+D237-S237</f>
        <v>0.13739714493055999</v>
      </c>
      <c r="U237" s="258" t="s">
        <v>493</v>
      </c>
      <c r="W237" s="117"/>
      <c r="X237" s="292">
        <f>X236+38</f>
        <v>512</v>
      </c>
      <c r="Y237" s="294">
        <f t="shared" si="15"/>
        <v>515</v>
      </c>
      <c r="Z237" s="294">
        <f t="shared" si="15"/>
        <v>518</v>
      </c>
      <c r="AA237" s="294">
        <f t="shared" si="15"/>
        <v>521</v>
      </c>
      <c r="AB237" s="259"/>
      <c r="AC237" s="419">
        <f>X237+1</f>
        <v>513</v>
      </c>
      <c r="AD237" s="419">
        <f t="shared" si="16"/>
        <v>516</v>
      </c>
      <c r="AE237" s="419">
        <f t="shared" si="16"/>
        <v>519</v>
      </c>
      <c r="AF237" s="30"/>
      <c r="AG237" s="30"/>
      <c r="AH237" s="30"/>
      <c r="AI237" s="30"/>
      <c r="AJ237" s="30"/>
      <c r="AK237" s="30"/>
    </row>
    <row r="238" spans="1:37" s="12" customFormat="1" ht="12.75">
      <c r="A238" s="2" t="s">
        <v>494</v>
      </c>
      <c r="B238" s="58">
        <f>+'Pivot Table 2-Year Insts.'!$R$550</f>
        <v>61.27604910077077</v>
      </c>
      <c r="C238" s="59"/>
      <c r="D238" s="84">
        <f>+F238+H238</f>
        <v>66.544374563242485</v>
      </c>
      <c r="E238" s="60"/>
      <c r="F238" s="72">
        <f>+'Pivot Table 2-Year Insts.'!$R$553</f>
        <v>60.540414628464944</v>
      </c>
      <c r="G238" s="125"/>
      <c r="H238" s="11">
        <f>'Pivot Table 2-Year Insts.'!$R$556</f>
        <v>6.0039599347775443</v>
      </c>
      <c r="I238" s="125"/>
      <c r="J238" s="11">
        <f>'Pivot Table 2-Year Insts.'!$R$559</f>
        <v>33.455625436757515</v>
      </c>
      <c r="K238" s="11"/>
      <c r="L238" s="84">
        <f>SUM(F238:J238)</f>
        <v>100</v>
      </c>
      <c r="M238" s="72"/>
      <c r="N238" s="30"/>
      <c r="O238" s="293">
        <f>+'Pivot Table 2-Year Insts.'!$R$551</f>
        <v>58.374733853797025</v>
      </c>
      <c r="P238" s="293">
        <f>+'Pivot Table 2-Year Insts.'!$R$554</f>
        <v>5.189850958126331</v>
      </c>
      <c r="Q238" s="293">
        <f>+'Pivot Table 2-Year Insts.'!$R$557</f>
        <v>36.435415188076647</v>
      </c>
      <c r="R238" s="425">
        <f>SUM(O238:Q238)</f>
        <v>100</v>
      </c>
      <c r="S238" s="424">
        <f>SUM(O238:P238)</f>
        <v>63.564584811923353</v>
      </c>
      <c r="T238" s="680">
        <f>+D238-S238</f>
        <v>2.9797897513191316</v>
      </c>
      <c r="U238" s="258" t="s">
        <v>494</v>
      </c>
      <c r="W238" s="117"/>
      <c r="X238" s="292">
        <f>X237+38</f>
        <v>550</v>
      </c>
      <c r="Y238" s="294">
        <f t="shared" si="15"/>
        <v>553</v>
      </c>
      <c r="Z238" s="294">
        <f t="shared" si="15"/>
        <v>556</v>
      </c>
      <c r="AA238" s="294">
        <f t="shared" si="15"/>
        <v>559</v>
      </c>
      <c r="AB238" s="259"/>
      <c r="AC238" s="419">
        <f>X238+1</f>
        <v>551</v>
      </c>
      <c r="AD238" s="419">
        <f t="shared" si="16"/>
        <v>554</v>
      </c>
      <c r="AE238" s="419">
        <f t="shared" si="16"/>
        <v>557</v>
      </c>
      <c r="AF238" s="30"/>
      <c r="AG238" s="30"/>
      <c r="AH238" s="30"/>
      <c r="AI238" s="30"/>
      <c r="AJ238" s="30"/>
      <c r="AK238" s="30"/>
    </row>
    <row r="239" spans="1:37" s="12" customFormat="1" ht="12.75">
      <c r="A239" s="85" t="s">
        <v>495</v>
      </c>
      <c r="B239" s="61">
        <f>+'Pivot Table 2-Year Insts.'!$R$588</f>
        <v>84.666666666666671</v>
      </c>
      <c r="C239" s="86"/>
      <c r="D239" s="87">
        <f>+F239+H239</f>
        <v>57.238037552998186</v>
      </c>
      <c r="E239" s="88"/>
      <c r="F239" s="89">
        <f>+'Pivot Table 2-Year Insts.'!$R$591</f>
        <v>47.758933979406422</v>
      </c>
      <c r="G239" s="246"/>
      <c r="H239" s="76">
        <f>'Pivot Table 2-Year Insts.'!$R$594</f>
        <v>9.4791035735917628</v>
      </c>
      <c r="I239" s="246"/>
      <c r="J239" s="76">
        <f>'Pivot Table 2-Year Insts.'!$R$597</f>
        <v>42.761962447001814</v>
      </c>
      <c r="K239" s="76"/>
      <c r="L239" s="90">
        <f>SUM(F239:J239)</f>
        <v>100</v>
      </c>
      <c r="M239" s="89"/>
      <c r="N239" s="30"/>
      <c r="O239" s="294">
        <f>+'Pivot Table 2-Year Insts.'!$R$589</f>
        <v>53.804149981798318</v>
      </c>
      <c r="P239" s="294">
        <f>+'Pivot Table 2-Year Insts.'!$R$592</f>
        <v>8.4091736439752456</v>
      </c>
      <c r="Q239" s="294">
        <f>+'Pivot Table 2-Year Insts.'!$R$595</f>
        <v>37.786676374226431</v>
      </c>
      <c r="R239" s="426">
        <f>SUM(O239:Q239)</f>
        <v>100</v>
      </c>
      <c r="S239" s="424">
        <f>SUM(O239:P239)</f>
        <v>62.213323625773562</v>
      </c>
      <c r="T239" s="680">
        <f>+D239-S239</f>
        <v>-4.9752860727753756</v>
      </c>
      <c r="U239" s="258" t="s">
        <v>495</v>
      </c>
      <c r="W239" s="117"/>
      <c r="X239" s="292">
        <f>X238+38</f>
        <v>588</v>
      </c>
      <c r="Y239" s="294">
        <f t="shared" si="15"/>
        <v>591</v>
      </c>
      <c r="Z239" s="294">
        <f t="shared" si="15"/>
        <v>594</v>
      </c>
      <c r="AA239" s="294">
        <f t="shared" si="15"/>
        <v>597</v>
      </c>
      <c r="AB239" s="259"/>
      <c r="AC239" s="419">
        <f>X239+1</f>
        <v>589</v>
      </c>
      <c r="AD239" s="419">
        <f t="shared" si="16"/>
        <v>592</v>
      </c>
      <c r="AE239" s="419">
        <f t="shared" si="16"/>
        <v>595</v>
      </c>
      <c r="AF239" s="30"/>
      <c r="AG239" s="30"/>
      <c r="AH239" s="30"/>
      <c r="AI239" s="30"/>
      <c r="AJ239" s="30"/>
      <c r="AK239" s="30"/>
    </row>
    <row r="240" spans="1:37" s="12" customFormat="1" ht="15.75" customHeight="1">
      <c r="A240" s="91" t="s">
        <v>443</v>
      </c>
      <c r="B240" s="63"/>
      <c r="C240" s="11"/>
      <c r="D240" s="11"/>
      <c r="E240" s="11"/>
      <c r="F240" s="73"/>
      <c r="G240" s="11"/>
      <c r="H240" s="11"/>
      <c r="I240" s="11"/>
      <c r="J240" s="11"/>
      <c r="K240" s="11"/>
      <c r="L240" s="11"/>
      <c r="M240" s="73"/>
      <c r="N240" s="30"/>
      <c r="O240" s="298"/>
      <c r="P240" s="298"/>
      <c r="Q240" s="298"/>
      <c r="R240" s="298"/>
      <c r="S240" s="299"/>
      <c r="T240" s="285"/>
      <c r="X240" s="30"/>
      <c r="Y240" s="30"/>
      <c r="Z240" s="271"/>
      <c r="AA240" s="271"/>
      <c r="AB240" s="30"/>
      <c r="AC240" s="30"/>
      <c r="AD240" s="30"/>
      <c r="AE240" s="30"/>
      <c r="AF240" s="30"/>
      <c r="AG240" s="30"/>
      <c r="AH240" s="30"/>
      <c r="AI240" s="30"/>
      <c r="AJ240" s="30"/>
      <c r="AK240" s="30"/>
    </row>
    <row r="241" spans="1:37" s="264" customFormat="1" ht="51" customHeight="1">
      <c r="A241" s="1044" t="s">
        <v>458</v>
      </c>
      <c r="B241" s="1044"/>
      <c r="C241" s="1044"/>
      <c r="D241" s="1045"/>
      <c r="E241" s="1045"/>
      <c r="F241" s="1045"/>
      <c r="G241" s="1045"/>
      <c r="H241" s="1045"/>
      <c r="I241" s="1045"/>
      <c r="J241" s="1045"/>
      <c r="K241" s="1045"/>
      <c r="L241" s="1045"/>
      <c r="M241" s="272"/>
      <c r="O241" s="277"/>
      <c r="P241" s="277"/>
      <c r="Q241" s="277"/>
      <c r="R241" s="277"/>
      <c r="S241" s="277"/>
      <c r="T241" s="277"/>
      <c r="V241" s="12"/>
      <c r="W241" s="269"/>
      <c r="X241" s="30"/>
      <c r="Y241" s="273"/>
      <c r="Z241" s="274"/>
      <c r="AA241" s="274"/>
      <c r="AB241" s="273"/>
      <c r="AC241" s="273"/>
      <c r="AD241" s="273"/>
      <c r="AE241" s="273"/>
      <c r="AF241" s="273"/>
      <c r="AG241" s="273"/>
      <c r="AH241" s="273"/>
      <c r="AI241" s="273"/>
      <c r="AJ241" s="273"/>
      <c r="AK241" s="273"/>
    </row>
    <row r="242" spans="1:37">
      <c r="M242" s="418" t="s">
        <v>1196</v>
      </c>
      <c r="X242" s="30"/>
    </row>
    <row r="243" spans="1:37" ht="15.75" customHeight="1">
      <c r="A243" s="116" t="s">
        <v>441</v>
      </c>
      <c r="B243" s="1"/>
      <c r="C243" s="1"/>
      <c r="D243" s="1"/>
      <c r="E243" s="1"/>
      <c r="F243" s="1"/>
      <c r="G243" s="1"/>
      <c r="H243" s="1"/>
      <c r="I243" s="1"/>
      <c r="J243" s="1"/>
      <c r="K243" s="1"/>
      <c r="L243" s="1"/>
      <c r="M243" s="69"/>
      <c r="X243" s="30"/>
    </row>
    <row r="244" spans="1:37" ht="15.75" customHeight="1">
      <c r="A244" s="1"/>
      <c r="B244" s="1"/>
      <c r="C244" s="1"/>
      <c r="D244" s="1"/>
      <c r="E244" s="1"/>
      <c r="F244" s="1"/>
      <c r="G244" s="1"/>
      <c r="H244" s="1"/>
      <c r="I244" s="1"/>
      <c r="J244" s="1"/>
      <c r="K244" s="1"/>
      <c r="L244" s="1"/>
      <c r="M244" s="69"/>
      <c r="X244" s="30"/>
    </row>
    <row r="245" spans="1:37" ht="15.75" customHeight="1">
      <c r="A245" s="1" t="s">
        <v>507</v>
      </c>
      <c r="B245" s="1"/>
      <c r="C245" s="1"/>
      <c r="D245" s="1"/>
      <c r="E245" s="1"/>
      <c r="F245" s="1"/>
      <c r="G245" s="1"/>
      <c r="H245" s="1"/>
      <c r="I245" s="1"/>
      <c r="J245" s="1"/>
      <c r="K245" s="1"/>
      <c r="L245" s="1"/>
      <c r="M245" s="69"/>
      <c r="X245" s="273"/>
    </row>
    <row r="246" spans="1:37" ht="15.75" customHeight="1">
      <c r="A246" s="1" t="s">
        <v>517</v>
      </c>
      <c r="B246" s="1"/>
      <c r="C246" s="1"/>
      <c r="D246" s="1"/>
      <c r="E246" s="1"/>
      <c r="F246" s="1"/>
      <c r="G246" s="1"/>
      <c r="H246" s="1"/>
      <c r="I246" s="1"/>
      <c r="J246" s="1"/>
      <c r="K246" s="1"/>
      <c r="L246" s="1"/>
      <c r="M246" s="69"/>
    </row>
    <row r="247" spans="1:37" ht="15.75" customHeight="1">
      <c r="A247" s="1" t="s">
        <v>814</v>
      </c>
      <c r="B247" s="1"/>
      <c r="C247" s="1"/>
      <c r="D247" s="1"/>
      <c r="E247" s="1"/>
      <c r="F247" s="1"/>
      <c r="G247" s="1"/>
      <c r="H247" s="1"/>
      <c r="I247" s="1"/>
      <c r="J247" s="1"/>
      <c r="K247" s="1"/>
      <c r="L247" s="1"/>
      <c r="M247" s="69"/>
    </row>
    <row r="248" spans="1:37" ht="6" customHeight="1">
      <c r="A248" s="1"/>
      <c r="B248" s="1"/>
      <c r="C248" s="1"/>
      <c r="D248" s="1"/>
      <c r="E248" s="1"/>
      <c r="F248" s="1"/>
      <c r="G248" s="1"/>
      <c r="H248" s="1"/>
      <c r="I248" s="1"/>
      <c r="J248" s="1"/>
      <c r="K248" s="1"/>
      <c r="L248" s="1"/>
    </row>
    <row r="249" spans="1:37" ht="69" customHeight="1">
      <c r="A249" s="24"/>
      <c r="B249" s="67" t="s">
        <v>1195</v>
      </c>
      <c r="C249" s="82"/>
      <c r="D249" s="67" t="s">
        <v>502</v>
      </c>
      <c r="E249" s="83"/>
      <c r="F249" s="67" t="s">
        <v>477</v>
      </c>
      <c r="G249" s="67"/>
      <c r="H249" s="67" t="s">
        <v>471</v>
      </c>
      <c r="I249" s="67"/>
      <c r="J249" s="67" t="s">
        <v>497</v>
      </c>
      <c r="K249" s="67"/>
      <c r="L249" s="67" t="s">
        <v>498</v>
      </c>
      <c r="M249" s="67"/>
      <c r="N249" s="2"/>
      <c r="T249" s="277" t="s">
        <v>472</v>
      </c>
    </row>
    <row r="250" spans="1:37" s="12" customFormat="1" ht="18" customHeight="1">
      <c r="A250" s="20" t="s">
        <v>480</v>
      </c>
      <c r="B250" s="58">
        <f>'Pivot Table 2-Year Insts.'!$N$626</f>
        <v>49.955502818154848</v>
      </c>
      <c r="C250" s="59"/>
      <c r="D250" s="84">
        <f>+F250+H250</f>
        <v>69.172039362063117</v>
      </c>
      <c r="E250" s="60"/>
      <c r="F250" s="72">
        <f>'Pivot Table 2-Year Insts.'!$N$629</f>
        <v>64.336613505259592</v>
      </c>
      <c r="G250" s="11"/>
      <c r="H250" s="11">
        <f>'Pivot Table 2-Year Insts.'!$N$632</f>
        <v>4.8354258568035293</v>
      </c>
      <c r="I250" s="11"/>
      <c r="J250" s="11">
        <f>'Pivot Table 2-Year Insts.'!$N$635</f>
        <v>30.827960637936886</v>
      </c>
      <c r="K250" s="11"/>
      <c r="L250" s="84">
        <f>SUM(F250:J250)</f>
        <v>100</v>
      </c>
      <c r="M250" s="72"/>
      <c r="O250" s="295"/>
      <c r="P250" s="295"/>
      <c r="Q250" s="295"/>
      <c r="R250" s="295"/>
      <c r="S250" s="295"/>
      <c r="T250" s="284"/>
      <c r="U250" s="25"/>
      <c r="W250" s="117"/>
      <c r="X250" s="17"/>
      <c r="Z250" s="266"/>
      <c r="AA250" s="266"/>
    </row>
    <row r="251" spans="1:37" s="12" customFormat="1">
      <c r="A251" s="20"/>
      <c r="B251" s="126"/>
      <c r="C251" s="127"/>
      <c r="D251" s="125"/>
      <c r="E251" s="128"/>
      <c r="F251" s="72"/>
      <c r="G251" s="11"/>
      <c r="H251" s="11"/>
      <c r="I251" s="11"/>
      <c r="J251" s="11"/>
      <c r="K251" s="11"/>
      <c r="L251" s="84"/>
      <c r="M251" s="72"/>
      <c r="O251" s="295"/>
      <c r="P251" s="295"/>
      <c r="Q251" s="295"/>
      <c r="R251" s="295"/>
      <c r="S251" s="295"/>
      <c r="T251" s="284"/>
      <c r="W251" s="117"/>
      <c r="X251" s="17"/>
      <c r="Z251" s="266"/>
      <c r="AA251" s="266"/>
    </row>
    <row r="252" spans="1:37" s="12" customFormat="1">
      <c r="A252" s="20" t="s">
        <v>481</v>
      </c>
      <c r="B252" s="58">
        <f>'Pivot Table 2-Year Insts.'!$N$18</f>
        <v>0</v>
      </c>
      <c r="C252" s="59"/>
      <c r="D252" s="84">
        <f>+F252+H252</f>
        <v>0</v>
      </c>
      <c r="E252" s="60"/>
      <c r="F252" s="72">
        <f>'Pivot Table 2-Year Insts.'!$N$21</f>
        <v>0</v>
      </c>
      <c r="G252" s="125"/>
      <c r="H252" s="11">
        <f>'Pivot Table 2-Year Insts.'!$N$24</f>
        <v>0</v>
      </c>
      <c r="I252" s="125"/>
      <c r="J252" s="11">
        <f>'Pivot Table 2-Year Insts.'!$N$27</f>
        <v>0</v>
      </c>
      <c r="K252" s="11"/>
      <c r="L252" s="84">
        <f>SUM(F252:J252)</f>
        <v>0</v>
      </c>
      <c r="M252" s="72"/>
      <c r="O252" s="295"/>
      <c r="P252" s="295"/>
      <c r="Q252" s="295"/>
      <c r="R252" s="295"/>
      <c r="S252" s="295"/>
      <c r="T252" s="284"/>
      <c r="W252" s="117"/>
      <c r="X252" s="17"/>
      <c r="Z252" s="266"/>
      <c r="AA252" s="266"/>
    </row>
    <row r="253" spans="1:37" s="12" customFormat="1">
      <c r="A253" s="2" t="s">
        <v>482</v>
      </c>
      <c r="B253" s="58">
        <f>+'Pivot Table 2-Year Insts.'!$N$56</f>
        <v>0</v>
      </c>
      <c r="C253" s="59"/>
      <c r="D253" s="84">
        <f>+F253+H253</f>
        <v>0</v>
      </c>
      <c r="E253" s="60"/>
      <c r="F253" s="72">
        <f>'Pivot Table 2-Year Insts.'!$N$59</f>
        <v>0</v>
      </c>
      <c r="G253" s="125"/>
      <c r="H253" s="11">
        <f>'Pivot Table 2-Year Insts.'!$N$62</f>
        <v>0</v>
      </c>
      <c r="I253" s="125"/>
      <c r="J253" s="11">
        <f>'Pivot Table 2-Year Insts.'!$N$65</f>
        <v>0</v>
      </c>
      <c r="K253" s="11"/>
      <c r="L253" s="84">
        <f>SUM(F253:J253)</f>
        <v>0</v>
      </c>
      <c r="M253" s="72"/>
      <c r="O253" s="295"/>
      <c r="P253" s="295"/>
      <c r="Q253" s="295"/>
      <c r="R253" s="295"/>
      <c r="S253" s="295"/>
      <c r="T253" s="284"/>
      <c r="W253" s="117"/>
      <c r="X253" s="17"/>
      <c r="Z253" s="266"/>
      <c r="AA253" s="266"/>
    </row>
    <row r="254" spans="1:37" s="12" customFormat="1" ht="12.75">
      <c r="A254" s="2" t="s">
        <v>496</v>
      </c>
      <c r="B254" s="58">
        <f>+'Pivot Table 2-Year Insts.'!$N$94</f>
        <v>0</v>
      </c>
      <c r="C254" s="59"/>
      <c r="D254" s="84">
        <f>+F254+H254</f>
        <v>0</v>
      </c>
      <c r="E254" s="60"/>
      <c r="F254" s="72">
        <f>'Pivot Table 2-Year Insts.'!$N$97</f>
        <v>0</v>
      </c>
      <c r="G254" s="125"/>
      <c r="H254" s="11">
        <f>'Pivot Table 2-Year Insts.'!$N$100</f>
        <v>0</v>
      </c>
      <c r="I254" s="125"/>
      <c r="J254" s="11">
        <f>'Pivot Table 2-Year Insts.'!$N$103</f>
        <v>0</v>
      </c>
      <c r="K254" s="11"/>
      <c r="L254" s="84">
        <f>SUM(F254:J254)</f>
        <v>0</v>
      </c>
      <c r="M254" s="72"/>
      <c r="O254" s="295"/>
      <c r="P254" s="295"/>
      <c r="Q254" s="295"/>
      <c r="R254" s="295"/>
      <c r="S254" s="295"/>
      <c r="T254" s="284"/>
      <c r="W254" s="117"/>
      <c r="Z254" s="266"/>
      <c r="AA254" s="266"/>
    </row>
    <row r="255" spans="1:37" s="12" customFormat="1" ht="12.75">
      <c r="A255" s="2" t="s">
        <v>483</v>
      </c>
      <c r="B255" s="72">
        <f>+'Pivot Table 2-Year Insts.'!$N$132</f>
        <v>48.920187793427225</v>
      </c>
      <c r="C255" s="59"/>
      <c r="D255" s="84">
        <f>+F255+H255</f>
        <v>70.969289827255281</v>
      </c>
      <c r="E255" s="60"/>
      <c r="F255" s="72">
        <f>+'Pivot Table 2-Year Insts.'!$N$135</f>
        <v>66.621880998080613</v>
      </c>
      <c r="G255" s="125"/>
      <c r="H255" s="11">
        <f>+'Pivot Table 2-Year Insts.'!$N$138</f>
        <v>4.3474088291746638</v>
      </c>
      <c r="I255" s="125"/>
      <c r="J255" s="11">
        <f>+'Pivot Table 2-Year Insts.'!$N$141</f>
        <v>29.030710172744723</v>
      </c>
      <c r="K255" s="11"/>
      <c r="L255" s="84">
        <f>SUM(F255:J255)</f>
        <v>100</v>
      </c>
      <c r="M255" s="72"/>
      <c r="O255" s="295"/>
      <c r="P255" s="295"/>
      <c r="Q255" s="295"/>
      <c r="R255" s="295"/>
      <c r="S255" s="295"/>
      <c r="T255" s="284"/>
      <c r="W255" s="117"/>
      <c r="Z255" s="266"/>
      <c r="AA255" s="266"/>
    </row>
    <row r="256" spans="1:37" s="12" customFormat="1" ht="12.75">
      <c r="A256" s="2"/>
      <c r="B256" s="72"/>
      <c r="C256" s="59"/>
      <c r="D256" s="84"/>
      <c r="E256" s="60"/>
      <c r="F256" s="72"/>
      <c r="G256" s="125"/>
      <c r="H256" s="11"/>
      <c r="I256" s="125"/>
      <c r="J256" s="11"/>
      <c r="K256" s="11"/>
      <c r="L256" s="84"/>
      <c r="M256" s="72"/>
      <c r="O256" s="295"/>
      <c r="P256" s="295"/>
      <c r="Q256" s="295"/>
      <c r="R256" s="295"/>
      <c r="S256" s="295"/>
      <c r="T256" s="284"/>
      <c r="W256" s="117"/>
      <c r="Z256" s="266"/>
      <c r="AA256" s="266"/>
    </row>
    <row r="257" spans="1:27" s="12" customFormat="1" ht="12.75">
      <c r="A257" s="2" t="s">
        <v>484</v>
      </c>
      <c r="B257" s="58">
        <f>+'Pivot Table 2-Year Insts.'!$N$170</f>
        <v>0</v>
      </c>
      <c r="C257" s="59"/>
      <c r="D257" s="84">
        <f>+F257+H257</f>
        <v>0</v>
      </c>
      <c r="E257" s="60"/>
      <c r="F257" s="72">
        <f>+'Pivot Table 2-Year Insts.'!$N$173</f>
        <v>0</v>
      </c>
      <c r="G257" s="125"/>
      <c r="H257" s="11">
        <f>+'Pivot Table 2-Year Insts.'!$N$176</f>
        <v>0</v>
      </c>
      <c r="I257" s="125"/>
      <c r="J257" s="11">
        <f>+'Pivot Table 2-Year Insts.'!$N$179</f>
        <v>0</v>
      </c>
      <c r="K257" s="11"/>
      <c r="L257" s="84">
        <f>SUM(F257:J257)</f>
        <v>0</v>
      </c>
      <c r="M257" s="72"/>
      <c r="O257" s="295"/>
      <c r="P257" s="295"/>
      <c r="Q257" s="295"/>
      <c r="R257" s="295"/>
      <c r="S257" s="295"/>
      <c r="T257" s="284"/>
      <c r="W257" s="117"/>
      <c r="Z257" s="266"/>
      <c r="AA257" s="266"/>
    </row>
    <row r="258" spans="1:27" s="12" customFormat="1" ht="12.75">
      <c r="A258" s="2" t="s">
        <v>485</v>
      </c>
      <c r="B258" s="58">
        <f>+'Pivot Table 2-Year Insts.'!$N$208</f>
        <v>0</v>
      </c>
      <c r="C258" s="59"/>
      <c r="D258" s="84">
        <f>+F258+H258</f>
        <v>0</v>
      </c>
      <c r="E258" s="60"/>
      <c r="F258" s="72">
        <f>+'Pivot Table 2-Year Insts.'!$N$211</f>
        <v>0</v>
      </c>
      <c r="G258" s="125"/>
      <c r="H258" s="11">
        <f>+'Pivot Table 2-Year Insts.'!$N$214</f>
        <v>0</v>
      </c>
      <c r="I258" s="125"/>
      <c r="J258" s="11">
        <f>+'Pivot Table 2-Year Insts.'!$N$217</f>
        <v>0</v>
      </c>
      <c r="K258" s="11"/>
      <c r="L258" s="84">
        <f>SUM(F258:J258)</f>
        <v>0</v>
      </c>
      <c r="M258" s="72"/>
      <c r="O258" s="295"/>
      <c r="P258" s="295"/>
      <c r="Q258" s="295"/>
      <c r="R258" s="295"/>
      <c r="S258" s="295"/>
      <c r="T258" s="284"/>
      <c r="W258" s="117"/>
      <c r="Z258" s="266"/>
      <c r="AA258" s="266"/>
    </row>
    <row r="259" spans="1:27" s="29" customFormat="1" ht="12.75">
      <c r="A259" s="2" t="s">
        <v>486</v>
      </c>
      <c r="B259" s="58">
        <f>+'Pivot Table 2-Year Insts.'!$N$246</f>
        <v>56.546489563567363</v>
      </c>
      <c r="C259" s="59"/>
      <c r="D259" s="84">
        <f>+F259+H259</f>
        <v>60.067114093959731</v>
      </c>
      <c r="E259" s="60"/>
      <c r="F259" s="72">
        <f>+'Pivot Table 2-Year Insts.'!$N$249</f>
        <v>46.644295302013425</v>
      </c>
      <c r="G259" s="125"/>
      <c r="H259" s="11">
        <f>'Pivot Table 2-Year Insts.'!$N$252</f>
        <v>13.422818791946309</v>
      </c>
      <c r="I259" s="125"/>
      <c r="J259" s="11">
        <f>'Pivot Table 2-Year Insts.'!$N$255</f>
        <v>39.932885906040269</v>
      </c>
      <c r="K259" s="11"/>
      <c r="L259" s="84">
        <f>SUM(F259:J259)</f>
        <v>100</v>
      </c>
      <c r="M259" s="72"/>
      <c r="O259" s="295"/>
      <c r="P259" s="295"/>
      <c r="Q259" s="295"/>
      <c r="R259" s="295"/>
      <c r="S259" s="295"/>
      <c r="T259" s="284"/>
      <c r="W259" s="267"/>
      <c r="X259" s="12"/>
      <c r="Z259" s="268"/>
      <c r="AA259" s="268"/>
    </row>
    <row r="260" spans="1:27" s="12" customFormat="1" ht="12.75">
      <c r="A260" s="2" t="s">
        <v>487</v>
      </c>
      <c r="B260" s="58">
        <f>+'Pivot Table 2-Year Insts.'!$N$284</f>
        <v>0</v>
      </c>
      <c r="C260" s="59"/>
      <c r="D260" s="84">
        <f>+F260+H260</f>
        <v>0</v>
      </c>
      <c r="E260" s="60"/>
      <c r="F260" s="72">
        <f>+'Pivot Table 2-Year Insts.'!$N$287</f>
        <v>0</v>
      </c>
      <c r="G260" s="125"/>
      <c r="H260" s="11">
        <f>'Pivot Table 2-Year Insts.'!$N$290</f>
        <v>0</v>
      </c>
      <c r="I260" s="125"/>
      <c r="J260" s="11">
        <f>'Pivot Table 2-Year Insts.'!$N$293</f>
        <v>0</v>
      </c>
      <c r="K260" s="11"/>
      <c r="L260" s="84">
        <f>SUM(F260:J260)</f>
        <v>0</v>
      </c>
      <c r="M260" s="72"/>
      <c r="O260" s="295"/>
      <c r="P260" s="295"/>
      <c r="Q260" s="295"/>
      <c r="R260" s="295"/>
      <c r="S260" s="295"/>
      <c r="T260" s="284"/>
      <c r="W260" s="117"/>
      <c r="Z260" s="266"/>
      <c r="AA260" s="266"/>
    </row>
    <row r="261" spans="1:27" s="12" customFormat="1" ht="12.75">
      <c r="A261" s="2"/>
      <c r="B261" s="58"/>
      <c r="C261" s="59"/>
      <c r="D261" s="84"/>
      <c r="E261" s="60"/>
      <c r="F261" s="72"/>
      <c r="G261" s="125"/>
      <c r="H261" s="11"/>
      <c r="I261" s="125"/>
      <c r="J261" s="11"/>
      <c r="K261" s="11"/>
      <c r="L261" s="84"/>
      <c r="M261" s="72"/>
      <c r="O261" s="295"/>
      <c r="P261" s="295"/>
      <c r="Q261" s="295"/>
      <c r="R261" s="295"/>
      <c r="S261" s="295"/>
      <c r="T261" s="284"/>
      <c r="W261" s="117"/>
      <c r="Z261" s="266"/>
      <c r="AA261" s="266"/>
    </row>
    <row r="262" spans="1:27" s="12" customFormat="1" ht="12.75">
      <c r="A262" s="2" t="s">
        <v>488</v>
      </c>
      <c r="B262" s="126">
        <f>+'Pivot Table 2-Year Insts.'!$N$322</f>
        <v>0</v>
      </c>
      <c r="C262" s="59"/>
      <c r="D262" s="84">
        <f>+F262+H262</f>
        <v>0</v>
      </c>
      <c r="E262" s="60"/>
      <c r="F262" s="72">
        <f>+'Pivot Table 2-Year Insts.'!$N$325</f>
        <v>0</v>
      </c>
      <c r="G262" s="125"/>
      <c r="H262" s="11">
        <f>'Pivot Table 2-Year Insts.'!$N$328</f>
        <v>0</v>
      </c>
      <c r="I262" s="125"/>
      <c r="J262" s="11">
        <f>'Pivot Table 2-Year Insts.'!$N$331</f>
        <v>0</v>
      </c>
      <c r="K262" s="11"/>
      <c r="L262" s="84">
        <f>SUM(F262:J262)</f>
        <v>0</v>
      </c>
      <c r="M262" s="72"/>
      <c r="O262" s="295"/>
      <c r="P262" s="295"/>
      <c r="Q262" s="295"/>
      <c r="R262" s="295"/>
      <c r="S262" s="295"/>
      <c r="T262" s="284"/>
      <c r="W262" s="117"/>
      <c r="Z262" s="266"/>
      <c r="AA262" s="266"/>
    </row>
    <row r="263" spans="1:27" s="12" customFormat="1" ht="12.75">
      <c r="A263" s="2" t="s">
        <v>489</v>
      </c>
      <c r="B263" s="58">
        <f>+'Pivot Table 2-Year Insts.'!$N$360</f>
        <v>0</v>
      </c>
      <c r="C263" s="59"/>
      <c r="D263" s="84">
        <f>+F263+H263</f>
        <v>0</v>
      </c>
      <c r="E263" s="60"/>
      <c r="F263" s="72">
        <f>+'Pivot Table 2-Year Insts.'!$N$363</f>
        <v>0</v>
      </c>
      <c r="G263" s="125"/>
      <c r="H263" s="11">
        <f>'Pivot Table 2-Year Insts.'!$N$366</f>
        <v>0</v>
      </c>
      <c r="I263" s="125"/>
      <c r="J263" s="11">
        <f>'Pivot Table 2-Year Insts.'!$N$369</f>
        <v>0</v>
      </c>
      <c r="K263" s="11"/>
      <c r="L263" s="84">
        <f>SUM(F263:J263)</f>
        <v>0</v>
      </c>
      <c r="M263" s="72"/>
      <c r="O263" s="295"/>
      <c r="P263" s="295"/>
      <c r="Q263" s="295"/>
      <c r="R263" s="295"/>
      <c r="S263" s="295"/>
      <c r="T263" s="284"/>
      <c r="W263" s="117"/>
      <c r="X263" s="29"/>
      <c r="Z263" s="266"/>
      <c r="AA263" s="266"/>
    </row>
    <row r="264" spans="1:27" s="12" customFormat="1" ht="12.75">
      <c r="A264" s="2" t="s">
        <v>490</v>
      </c>
      <c r="B264" s="58">
        <f>+'Pivot Table 2-Year Insts.'!$N$398</f>
        <v>62.306501547987615</v>
      </c>
      <c r="C264" s="59"/>
      <c r="D264" s="84">
        <f>+F264+H264</f>
        <v>47.701863354037265</v>
      </c>
      <c r="E264" s="60"/>
      <c r="F264" s="72">
        <f>+'Pivot Table 2-Year Insts.'!$N$401</f>
        <v>43.602484472049689</v>
      </c>
      <c r="G264" s="125"/>
      <c r="H264" s="11">
        <f>'Pivot Table 2-Year Insts.'!$N$404</f>
        <v>4.0993788819875778</v>
      </c>
      <c r="I264" s="125"/>
      <c r="J264" s="11">
        <f>'Pivot Table 2-Year Insts.'!$N$407</f>
        <v>52.298136645962735</v>
      </c>
      <c r="K264" s="11"/>
      <c r="L264" s="84">
        <f>SUM(F264:J264)</f>
        <v>100</v>
      </c>
      <c r="M264" s="72"/>
      <c r="O264" s="295"/>
      <c r="P264" s="295"/>
      <c r="Q264" s="295"/>
      <c r="R264" s="295"/>
      <c r="S264" s="295"/>
      <c r="T264" s="284"/>
      <c r="W264" s="117"/>
      <c r="Z264" s="266"/>
      <c r="AA264" s="266"/>
    </row>
    <row r="265" spans="1:27" s="12" customFormat="1" ht="12.75">
      <c r="A265" s="2" t="s">
        <v>491</v>
      </c>
      <c r="B265" s="58">
        <f>+'Pivot Table 2-Year Insts.'!$N$436</f>
        <v>55.439330543933053</v>
      </c>
      <c r="C265" s="59"/>
      <c r="D265" s="84">
        <f>+F265+H265</f>
        <v>73.962264150943398</v>
      </c>
      <c r="E265" s="60"/>
      <c r="F265" s="72">
        <f>+'Pivot Table 2-Year Insts.'!$N$439</f>
        <v>57.358490566037737</v>
      </c>
      <c r="G265" s="125"/>
      <c r="H265" s="11">
        <f>'Pivot Table 2-Year Insts.'!$N$442</f>
        <v>16.60377358490566</v>
      </c>
      <c r="I265" s="125"/>
      <c r="J265" s="11">
        <f>'Pivot Table 2-Year Insts.'!$N$445</f>
        <v>26.037735849056602</v>
      </c>
      <c r="K265" s="11"/>
      <c r="L265" s="84">
        <f>SUM(F265:J265)</f>
        <v>100</v>
      </c>
      <c r="M265" s="72"/>
      <c r="O265" s="295"/>
      <c r="P265" s="295"/>
      <c r="Q265" s="295"/>
      <c r="R265" s="295"/>
      <c r="S265" s="295"/>
      <c r="T265" s="284"/>
      <c r="W265" s="117"/>
      <c r="Z265" s="266"/>
      <c r="AA265" s="266"/>
    </row>
    <row r="266" spans="1:27" s="12" customFormat="1" ht="12.75">
      <c r="A266" s="2"/>
      <c r="B266" s="58"/>
      <c r="C266" s="59"/>
      <c r="D266" s="84"/>
      <c r="E266" s="60"/>
      <c r="F266" s="72"/>
      <c r="G266" s="125"/>
      <c r="H266" s="11"/>
      <c r="I266" s="125"/>
      <c r="J266" s="11"/>
      <c r="K266" s="11"/>
      <c r="L266" s="84"/>
      <c r="M266" s="72"/>
      <c r="O266" s="295"/>
      <c r="P266" s="295"/>
      <c r="Q266" s="295"/>
      <c r="R266" s="295"/>
      <c r="S266" s="295"/>
      <c r="T266" s="284"/>
      <c r="W266" s="117"/>
      <c r="Z266" s="266"/>
      <c r="AA266" s="266"/>
    </row>
    <row r="267" spans="1:27" s="12" customFormat="1" ht="12.75">
      <c r="A267" s="2" t="s">
        <v>492</v>
      </c>
      <c r="B267" s="58">
        <f>+'Pivot Table 2-Year Insts.'!$N$474</f>
        <v>0</v>
      </c>
      <c r="C267" s="59"/>
      <c r="D267" s="84">
        <f>+F267+H267</f>
        <v>0</v>
      </c>
      <c r="E267" s="60"/>
      <c r="F267" s="72">
        <f>+'Pivot Table 2-Year Insts.'!$N$477</f>
        <v>0</v>
      </c>
      <c r="G267" s="125"/>
      <c r="H267" s="11">
        <f>'Pivot Table 2-Year Insts.'!$N$480</f>
        <v>0</v>
      </c>
      <c r="I267" s="125"/>
      <c r="J267" s="11">
        <f>'Pivot Table 2-Year Insts.'!$N$483</f>
        <v>0</v>
      </c>
      <c r="K267" s="11"/>
      <c r="L267" s="84">
        <f>SUM(F267:J267)</f>
        <v>0</v>
      </c>
      <c r="M267" s="72"/>
      <c r="N267" s="30"/>
      <c r="O267" s="295"/>
      <c r="P267" s="295"/>
      <c r="Q267" s="295"/>
      <c r="R267" s="295"/>
      <c r="S267" s="295"/>
      <c r="T267" s="284"/>
      <c r="W267" s="117"/>
      <c r="Z267" s="266"/>
      <c r="AA267" s="266"/>
    </row>
    <row r="268" spans="1:27" s="12" customFormat="1" ht="12.75">
      <c r="A268" s="2" t="s">
        <v>493</v>
      </c>
      <c r="B268" s="58">
        <f>+'Pivot Table 2-Year Insts.'!$N$512</f>
        <v>0</v>
      </c>
      <c r="C268" s="59"/>
      <c r="D268" s="84">
        <f>+F268+H268</f>
        <v>0</v>
      </c>
      <c r="E268" s="60"/>
      <c r="F268" s="72">
        <f>+'Pivot Table 2-Year Insts.'!$N$515</f>
        <v>0</v>
      </c>
      <c r="G268" s="125"/>
      <c r="H268" s="11">
        <f>'Pivot Table 2-Year Insts.'!$N$518</f>
        <v>0</v>
      </c>
      <c r="I268" s="125"/>
      <c r="J268" s="11">
        <f>'Pivot Table 2-Year Insts.'!$N$521</f>
        <v>0</v>
      </c>
      <c r="K268" s="11"/>
      <c r="L268" s="84">
        <f>SUM(F268:J268)</f>
        <v>0</v>
      </c>
      <c r="M268" s="72"/>
      <c r="N268" s="30"/>
      <c r="O268" s="295"/>
      <c r="P268" s="295"/>
      <c r="Q268" s="295"/>
      <c r="R268" s="295"/>
      <c r="S268" s="295"/>
      <c r="T268" s="284"/>
      <c r="W268" s="117"/>
      <c r="Z268" s="266"/>
      <c r="AA268" s="266"/>
    </row>
    <row r="269" spans="1:27" s="12" customFormat="1" ht="12.75">
      <c r="A269" s="2" t="s">
        <v>494</v>
      </c>
      <c r="B269" s="58">
        <f>+'Pivot Table 2-Year Insts.'!$N$550</f>
        <v>0</v>
      </c>
      <c r="C269" s="59"/>
      <c r="D269" s="84">
        <f>+F269+H269</f>
        <v>0</v>
      </c>
      <c r="E269" s="60"/>
      <c r="F269" s="72">
        <f>+'Pivot Table 2-Year Insts.'!$N$553</f>
        <v>0</v>
      </c>
      <c r="G269" s="125"/>
      <c r="H269" s="11">
        <f>'Pivot Table 2-Year Insts.'!$N$556</f>
        <v>0</v>
      </c>
      <c r="I269" s="125"/>
      <c r="J269" s="11">
        <f>'Pivot Table 2-Year Insts.'!$N$559</f>
        <v>0</v>
      </c>
      <c r="K269" s="11"/>
      <c r="L269" s="84">
        <f>SUM(F269:J269)</f>
        <v>0</v>
      </c>
      <c r="M269" s="72"/>
      <c r="N269" s="30"/>
      <c r="O269" s="295"/>
      <c r="P269" s="295"/>
      <c r="Q269" s="295"/>
      <c r="R269" s="295"/>
      <c r="S269" s="295"/>
      <c r="T269" s="284"/>
      <c r="W269" s="117"/>
      <c r="Z269" s="266"/>
      <c r="AA269" s="266"/>
    </row>
    <row r="270" spans="1:27" s="12" customFormat="1" ht="12.75">
      <c r="A270" s="85" t="s">
        <v>495</v>
      </c>
      <c r="B270" s="61">
        <f>+'Pivot Table 2-Year Insts.'!$N$588</f>
        <v>0</v>
      </c>
      <c r="C270" s="86"/>
      <c r="D270" s="87">
        <f>+F270+H270</f>
        <v>0</v>
      </c>
      <c r="E270" s="88"/>
      <c r="F270" s="89">
        <f>+'Pivot Table 2-Year Insts.'!$N$591</f>
        <v>0</v>
      </c>
      <c r="G270" s="246"/>
      <c r="H270" s="76">
        <f>'Pivot Table 2-Year Insts.'!$N$594</f>
        <v>0</v>
      </c>
      <c r="I270" s="246"/>
      <c r="J270" s="76">
        <f>'Pivot Table 2-Year Insts.'!$N$597</f>
        <v>0</v>
      </c>
      <c r="K270" s="76"/>
      <c r="L270" s="90">
        <f>SUM(F270:J270)</f>
        <v>0</v>
      </c>
      <c r="M270" s="89"/>
      <c r="N270" s="30"/>
      <c r="O270" s="295"/>
      <c r="P270" s="295"/>
      <c r="Q270" s="295"/>
      <c r="R270" s="295"/>
      <c r="S270" s="295"/>
      <c r="T270" s="284"/>
      <c r="W270" s="117"/>
      <c r="Z270" s="266"/>
      <c r="AA270" s="266"/>
    </row>
    <row r="271" spans="1:27" s="264" customFormat="1" ht="12" customHeight="1">
      <c r="A271" s="91" t="s">
        <v>442</v>
      </c>
      <c r="B271" s="92"/>
      <c r="C271" s="92"/>
      <c r="D271" s="92"/>
      <c r="E271" s="92"/>
      <c r="F271" s="92"/>
      <c r="G271" s="92"/>
      <c r="H271" s="92"/>
      <c r="I271" s="92"/>
      <c r="J271" s="92"/>
      <c r="K271" s="92"/>
      <c r="L271" s="92"/>
      <c r="M271" s="272"/>
      <c r="O271" s="277"/>
      <c r="P271" s="277"/>
      <c r="Q271" s="277"/>
      <c r="R271" s="277"/>
      <c r="S271" s="277"/>
      <c r="T271" s="277"/>
      <c r="W271" s="269"/>
      <c r="X271" s="12"/>
      <c r="Z271" s="265"/>
      <c r="AA271" s="265"/>
    </row>
    <row r="272" spans="1:27" ht="59.25" customHeight="1">
      <c r="A272" s="1044" t="s">
        <v>458</v>
      </c>
      <c r="B272" s="1044"/>
      <c r="C272" s="1044"/>
      <c r="D272" s="1045"/>
      <c r="E272" s="1045"/>
      <c r="F272" s="1045"/>
      <c r="G272" s="1045"/>
      <c r="H272" s="1045"/>
      <c r="I272" s="1045"/>
      <c r="J272" s="1045"/>
      <c r="K272" s="1045"/>
      <c r="L272" s="1045"/>
      <c r="X272" s="12"/>
    </row>
    <row r="273" spans="1:27">
      <c r="A273" s="94"/>
      <c r="B273" s="65"/>
      <c r="C273" s="93"/>
      <c r="M273" s="418" t="s">
        <v>821</v>
      </c>
      <c r="X273" s="12"/>
    </row>
    <row r="274" spans="1:27" ht="15.75" customHeight="1">
      <c r="A274" s="1" t="s">
        <v>871</v>
      </c>
      <c r="B274" s="1"/>
      <c r="C274" s="1"/>
      <c r="D274" s="1"/>
      <c r="E274" s="1"/>
      <c r="F274" s="1"/>
      <c r="G274" s="1"/>
      <c r="H274" s="1"/>
      <c r="I274" s="1"/>
      <c r="J274" s="1"/>
      <c r="K274" s="1"/>
      <c r="M274" s="69"/>
      <c r="X274" s="12"/>
    </row>
    <row r="275" spans="1:27" ht="12" customHeight="1">
      <c r="A275" s="1"/>
      <c r="B275" s="1"/>
      <c r="C275" s="1"/>
      <c r="D275" s="1"/>
      <c r="E275" s="1"/>
      <c r="F275" s="1"/>
      <c r="G275" s="1"/>
      <c r="H275" s="1"/>
      <c r="I275" s="1"/>
      <c r="J275" s="1"/>
      <c r="K275" s="1"/>
      <c r="L275" s="1"/>
      <c r="M275" s="69"/>
      <c r="X275" s="264"/>
    </row>
    <row r="276" spans="1:27" ht="15.75">
      <c r="A276" s="1" t="s">
        <v>507</v>
      </c>
      <c r="B276" s="1"/>
      <c r="C276" s="1"/>
      <c r="D276" s="1"/>
      <c r="E276" s="1"/>
      <c r="F276" s="1"/>
      <c r="G276" s="1"/>
      <c r="H276" s="1"/>
      <c r="I276" s="1"/>
      <c r="J276" s="1"/>
      <c r="K276" s="1"/>
      <c r="L276" s="1"/>
      <c r="M276" s="69"/>
    </row>
    <row r="277" spans="1:27" ht="18.75">
      <c r="A277" s="1" t="s">
        <v>517</v>
      </c>
      <c r="B277" s="1"/>
      <c r="C277" s="1"/>
      <c r="D277" s="1"/>
      <c r="E277" s="1"/>
      <c r="F277" s="1"/>
      <c r="G277" s="1"/>
      <c r="H277" s="1"/>
      <c r="I277" s="1"/>
      <c r="J277" s="1"/>
      <c r="K277" s="1"/>
      <c r="L277" s="1"/>
      <c r="M277" s="69"/>
    </row>
    <row r="278" spans="1:27" ht="15.75">
      <c r="A278" s="1" t="s">
        <v>815</v>
      </c>
      <c r="B278" s="1"/>
      <c r="C278" s="1"/>
      <c r="D278" s="1"/>
      <c r="E278" s="1"/>
      <c r="F278" s="1"/>
      <c r="G278" s="1"/>
      <c r="H278" s="1"/>
      <c r="I278" s="1"/>
      <c r="J278" s="1"/>
      <c r="K278" s="1"/>
      <c r="L278" s="1"/>
      <c r="M278" s="69"/>
    </row>
    <row r="279" spans="1:27" ht="9" customHeight="1">
      <c r="A279" s="1"/>
      <c r="B279" s="1"/>
      <c r="C279" s="1"/>
      <c r="D279" s="1"/>
      <c r="E279" s="1"/>
      <c r="F279" s="1"/>
      <c r="G279" s="1"/>
      <c r="H279" s="1"/>
      <c r="I279" s="1"/>
      <c r="J279" s="1"/>
      <c r="K279" s="1"/>
      <c r="L279" s="1"/>
    </row>
    <row r="280" spans="1:27" ht="69" customHeight="1">
      <c r="A280" s="24"/>
      <c r="B280" s="67" t="s">
        <v>1195</v>
      </c>
      <c r="C280" s="82"/>
      <c r="D280" s="67" t="s">
        <v>502</v>
      </c>
      <c r="E280" s="83"/>
      <c r="F280" s="67" t="s">
        <v>477</v>
      </c>
      <c r="G280" s="67"/>
      <c r="H280" s="67" t="s">
        <v>471</v>
      </c>
      <c r="I280" s="67"/>
      <c r="J280" s="67" t="s">
        <v>497</v>
      </c>
      <c r="K280" s="67"/>
      <c r="L280" s="67" t="s">
        <v>498</v>
      </c>
      <c r="M280" s="67"/>
      <c r="N280" s="2"/>
      <c r="T280" s="277" t="s">
        <v>472</v>
      </c>
    </row>
    <row r="281" spans="1:27" s="12" customFormat="1" ht="18" customHeight="1">
      <c r="A281" s="20" t="s">
        <v>480</v>
      </c>
      <c r="B281" s="58">
        <f>'Pivot Table 2-Year Insts.'!$O$626</f>
        <v>40.783319092600784</v>
      </c>
      <c r="C281" s="59"/>
      <c r="D281" s="84">
        <f>+F281+H281</f>
        <v>67.628913786964119</v>
      </c>
      <c r="E281" s="60"/>
      <c r="F281" s="72">
        <f>'Pivot Table 2-Year Insts.'!$O$629</f>
        <v>60.320141769971592</v>
      </c>
      <c r="G281" s="11"/>
      <c r="H281" s="11">
        <f>'Pivot Table 2-Year Insts.'!$O$632</f>
        <v>7.3087720169925223</v>
      </c>
      <c r="I281" s="11"/>
      <c r="J281" s="11">
        <f>'Pivot Table 2-Year Insts.'!$O$635</f>
        <v>32.371086213035881</v>
      </c>
      <c r="K281" s="11"/>
      <c r="L281" s="84">
        <f>SUM(F281:J281)</f>
        <v>100</v>
      </c>
      <c r="M281" s="72"/>
      <c r="O281" s="295"/>
      <c r="P281" s="295"/>
      <c r="Q281" s="295"/>
      <c r="R281" s="295"/>
      <c r="S281" s="295"/>
      <c r="T281" s="284"/>
      <c r="U281" s="25"/>
      <c r="W281" s="117"/>
      <c r="X281" s="17"/>
      <c r="Z281" s="266"/>
      <c r="AA281" s="266"/>
    </row>
    <row r="282" spans="1:27" s="12" customFormat="1">
      <c r="A282" s="20"/>
      <c r="B282" s="126"/>
      <c r="C282" s="127"/>
      <c r="D282" s="125"/>
      <c r="E282" s="128"/>
      <c r="F282" s="72"/>
      <c r="G282" s="11"/>
      <c r="H282" s="11"/>
      <c r="I282" s="11"/>
      <c r="J282" s="11"/>
      <c r="K282" s="11"/>
      <c r="L282" s="84"/>
      <c r="M282" s="72"/>
      <c r="O282" s="295"/>
      <c r="P282" s="295"/>
      <c r="Q282" s="295"/>
      <c r="R282" s="295"/>
      <c r="S282" s="295"/>
      <c r="T282" s="284"/>
      <c r="W282" s="117"/>
      <c r="X282" s="17"/>
      <c r="Z282" s="266"/>
      <c r="AA282" s="266"/>
    </row>
    <row r="283" spans="1:27" s="12" customFormat="1">
      <c r="A283" s="20" t="s">
        <v>481</v>
      </c>
      <c r="B283" s="58">
        <f>'Pivot Table 2-Year Insts.'!$O$18</f>
        <v>34.145184247983551</v>
      </c>
      <c r="C283" s="59"/>
      <c r="D283" s="84">
        <f>+F283+H283</f>
        <v>87.772116720704034</v>
      </c>
      <c r="E283" s="60"/>
      <c r="F283" s="72">
        <f>'Pivot Table 2-Year Insts.'!$O$21</f>
        <v>74.293654469661888</v>
      </c>
      <c r="G283" s="125"/>
      <c r="H283" s="11">
        <f>'Pivot Table 2-Year Insts.'!$O$24</f>
        <v>13.478462251042151</v>
      </c>
      <c r="I283" s="125"/>
      <c r="J283" s="11">
        <f>'Pivot Table 2-Year Insts.'!$O$27</f>
        <v>12.22788327929597</v>
      </c>
      <c r="K283" s="11"/>
      <c r="L283" s="84">
        <f>SUM(F283:J283)</f>
        <v>100</v>
      </c>
      <c r="M283" s="72"/>
      <c r="O283" s="295"/>
      <c r="P283" s="295"/>
      <c r="Q283" s="295"/>
      <c r="R283" s="295"/>
      <c r="S283" s="295"/>
      <c r="T283" s="284"/>
      <c r="W283" s="117"/>
      <c r="X283" s="17"/>
      <c r="Z283" s="266"/>
      <c r="AA283" s="266"/>
    </row>
    <row r="284" spans="1:27" s="12" customFormat="1">
      <c r="A284" s="2" t="s">
        <v>482</v>
      </c>
      <c r="B284" s="58">
        <f>+'Pivot Table 2-Year Insts.'!$O$56</f>
        <v>54.959950708564385</v>
      </c>
      <c r="C284" s="59"/>
      <c r="D284" s="84">
        <f>+F284+H284</f>
        <v>57.062780269058294</v>
      </c>
      <c r="E284" s="60"/>
      <c r="F284" s="72">
        <f>'Pivot Table 2-Year Insts.'!$O$59</f>
        <v>52.914798206278022</v>
      </c>
      <c r="G284" s="125"/>
      <c r="H284" s="11">
        <f>'Pivot Table 2-Year Insts.'!$O$62</f>
        <v>4.1479820627802688</v>
      </c>
      <c r="I284" s="125"/>
      <c r="J284" s="11">
        <f>'Pivot Table 2-Year Insts.'!$O$65</f>
        <v>42.937219730941706</v>
      </c>
      <c r="K284" s="11"/>
      <c r="L284" s="84">
        <f>SUM(F284:J284)</f>
        <v>100</v>
      </c>
      <c r="M284" s="72"/>
      <c r="O284" s="295"/>
      <c r="P284" s="295"/>
      <c r="Q284" s="295"/>
      <c r="R284" s="295"/>
      <c r="S284" s="295"/>
      <c r="T284" s="284"/>
      <c r="W284" s="117"/>
      <c r="X284" s="17"/>
      <c r="Z284" s="266"/>
      <c r="AA284" s="266"/>
    </row>
    <row r="285" spans="1:27" s="12" customFormat="1" ht="12.75">
      <c r="A285" s="2" t="s">
        <v>496</v>
      </c>
      <c r="B285" s="58">
        <f>+'Pivot Table 2-Year Insts.'!$O$94</f>
        <v>0</v>
      </c>
      <c r="C285" s="59"/>
      <c r="D285" s="84">
        <f>+F285+H285</f>
        <v>0</v>
      </c>
      <c r="E285" s="60"/>
      <c r="F285" s="72">
        <f>'Pivot Table 2-Year Insts.'!$O$97</f>
        <v>0</v>
      </c>
      <c r="G285" s="125"/>
      <c r="H285" s="11">
        <f>'Pivot Table 2-Year Insts.'!$O$100</f>
        <v>0</v>
      </c>
      <c r="I285" s="125"/>
      <c r="J285" s="11">
        <f>'Pivot Table 2-Year Insts.'!$O$103</f>
        <v>0</v>
      </c>
      <c r="K285" s="11"/>
      <c r="L285" s="84">
        <f>SUM(F285:J285)</f>
        <v>0</v>
      </c>
      <c r="M285" s="72"/>
      <c r="O285" s="295"/>
      <c r="P285" s="295"/>
      <c r="Q285" s="295"/>
      <c r="R285" s="295"/>
      <c r="S285" s="295"/>
      <c r="T285" s="284"/>
      <c r="W285" s="117"/>
      <c r="Z285" s="266"/>
      <c r="AA285" s="266"/>
    </row>
    <row r="286" spans="1:27" s="12" customFormat="1" ht="12.75">
      <c r="A286" s="2" t="s">
        <v>483</v>
      </c>
      <c r="B286" s="72">
        <f>+'Pivot Table 2-Year Insts.'!$O$132</f>
        <v>42.555824125230203</v>
      </c>
      <c r="C286" s="59"/>
      <c r="D286" s="84">
        <f>+F286+H286</f>
        <v>73.909662587057952</v>
      </c>
      <c r="E286" s="60"/>
      <c r="F286" s="72">
        <f>+'Pivot Table 2-Year Insts.'!$O$135</f>
        <v>66.759077692879842</v>
      </c>
      <c r="G286" s="125"/>
      <c r="H286" s="11">
        <f>+'Pivot Table 2-Year Insts.'!$O$138</f>
        <v>7.1505848941781052</v>
      </c>
      <c r="I286" s="125"/>
      <c r="J286" s="11">
        <f>+'Pivot Table 2-Year Insts.'!$O$141</f>
        <v>26.090337412942048</v>
      </c>
      <c r="K286" s="11"/>
      <c r="L286" s="84">
        <f>SUM(F286:J286)</f>
        <v>100</v>
      </c>
      <c r="M286" s="72"/>
      <c r="O286" s="295"/>
      <c r="P286" s="295"/>
      <c r="Q286" s="295"/>
      <c r="R286" s="295"/>
      <c r="S286" s="295"/>
      <c r="T286" s="284"/>
      <c r="W286" s="117"/>
      <c r="Z286" s="266"/>
      <c r="AA286" s="266"/>
    </row>
    <row r="287" spans="1:27" s="12" customFormat="1" ht="12.75">
      <c r="A287" s="2"/>
      <c r="B287" s="72"/>
      <c r="C287" s="59"/>
      <c r="D287" s="84"/>
      <c r="E287" s="60"/>
      <c r="F287" s="72"/>
      <c r="G287" s="125"/>
      <c r="H287" s="11"/>
      <c r="I287" s="125"/>
      <c r="J287" s="11"/>
      <c r="K287" s="11"/>
      <c r="L287" s="84"/>
      <c r="M287" s="72"/>
      <c r="O287" s="295"/>
      <c r="P287" s="295"/>
      <c r="Q287" s="295"/>
      <c r="R287" s="295"/>
      <c r="S287" s="295"/>
      <c r="T287" s="284"/>
      <c r="W287" s="117"/>
      <c r="Z287" s="266"/>
      <c r="AA287" s="266"/>
    </row>
    <row r="288" spans="1:27" s="12" customFormat="1" ht="12.75">
      <c r="A288" s="2" t="s">
        <v>484</v>
      </c>
      <c r="B288" s="58">
        <f>+'Pivot Table 2-Year Insts.'!$O$170</f>
        <v>11.917291482326643</v>
      </c>
      <c r="C288" s="59"/>
      <c r="D288" s="84">
        <f>+F288+H288</f>
        <v>68.386088315748339</v>
      </c>
      <c r="E288" s="60"/>
      <c r="F288" s="72">
        <f>+'Pivot Table 2-Year Insts.'!$O$173</f>
        <v>64.048456428292297</v>
      </c>
      <c r="G288" s="125"/>
      <c r="H288" s="11">
        <f>+'Pivot Table 2-Year Insts.'!$O$176</f>
        <v>4.3376318874560376</v>
      </c>
      <c r="I288" s="125"/>
      <c r="J288" s="11">
        <f>+'Pivot Table 2-Year Insts.'!$O$179</f>
        <v>31.613911684251661</v>
      </c>
      <c r="K288" s="11"/>
      <c r="L288" s="84">
        <f>SUM(F288:J288)</f>
        <v>100</v>
      </c>
      <c r="M288" s="72"/>
      <c r="O288" s="295"/>
      <c r="P288" s="295"/>
      <c r="Q288" s="295"/>
      <c r="R288" s="295"/>
      <c r="S288" s="295"/>
      <c r="T288" s="284"/>
      <c r="W288" s="117"/>
      <c r="Z288" s="266"/>
      <c r="AA288" s="266"/>
    </row>
    <row r="289" spans="1:27" s="12" customFormat="1" ht="12.75">
      <c r="A289" s="2" t="s">
        <v>485</v>
      </c>
      <c r="B289" s="58">
        <f>+'Pivot Table 2-Year Insts.'!$O$208</f>
        <v>41.254125412541256</v>
      </c>
      <c r="C289" s="59"/>
      <c r="D289" s="84">
        <f>+F289+H289</f>
        <v>63.747368421052627</v>
      </c>
      <c r="E289" s="60"/>
      <c r="F289" s="72">
        <f>+'Pivot Table 2-Year Insts.'!$O$211</f>
        <v>57.642105263157895</v>
      </c>
      <c r="G289" s="125"/>
      <c r="H289" s="11">
        <f>+'Pivot Table 2-Year Insts.'!$O$214</f>
        <v>6.1052631578947363</v>
      </c>
      <c r="I289" s="125"/>
      <c r="J289" s="11">
        <f>+'Pivot Table 2-Year Insts.'!$O$217</f>
        <v>36.252631578947373</v>
      </c>
      <c r="K289" s="11"/>
      <c r="L289" s="84">
        <f>SUM(F289:J289)</f>
        <v>100</v>
      </c>
      <c r="M289" s="72"/>
      <c r="O289" s="295"/>
      <c r="P289" s="295"/>
      <c r="Q289" s="295"/>
      <c r="R289" s="295"/>
      <c r="S289" s="295"/>
      <c r="T289" s="284"/>
      <c r="W289" s="117"/>
      <c r="Z289" s="266"/>
      <c r="AA289" s="266"/>
    </row>
    <row r="290" spans="1:27" s="29" customFormat="1" ht="12.75">
      <c r="A290" s="2" t="s">
        <v>486</v>
      </c>
      <c r="B290" s="58">
        <f>+'Pivot Table 2-Year Insts.'!$O$246</f>
        <v>42.505296610169488</v>
      </c>
      <c r="C290" s="59"/>
      <c r="D290" s="84">
        <f>+F290+H290</f>
        <v>61.059190031152639</v>
      </c>
      <c r="E290" s="60"/>
      <c r="F290" s="72">
        <f>+'Pivot Table 2-Year Insts.'!$O$249</f>
        <v>54.828660436137064</v>
      </c>
      <c r="G290" s="125"/>
      <c r="H290" s="11">
        <f>'Pivot Table 2-Year Insts.'!$O$252</f>
        <v>6.2305295950155761</v>
      </c>
      <c r="I290" s="125"/>
      <c r="J290" s="11">
        <f>'Pivot Table 2-Year Insts.'!$O$255</f>
        <v>38.940809968847354</v>
      </c>
      <c r="K290" s="11"/>
      <c r="L290" s="84">
        <f>SUM(F290:J290)</f>
        <v>100</v>
      </c>
      <c r="M290" s="72"/>
      <c r="O290" s="295"/>
      <c r="P290" s="295"/>
      <c r="Q290" s="295"/>
      <c r="R290" s="295"/>
      <c r="S290" s="295"/>
      <c r="T290" s="284"/>
      <c r="W290" s="267"/>
      <c r="X290" s="12"/>
      <c r="Z290" s="268"/>
      <c r="AA290" s="268"/>
    </row>
    <row r="291" spans="1:27" s="12" customFormat="1" ht="12.75">
      <c r="A291" s="2" t="s">
        <v>487</v>
      </c>
      <c r="B291" s="58">
        <f>+'Pivot Table 2-Year Insts.'!$O$284</f>
        <v>36.210747602154775</v>
      </c>
      <c r="C291" s="59"/>
      <c r="D291" s="84">
        <f>+F291+H291</f>
        <v>69.714562167392359</v>
      </c>
      <c r="E291" s="60"/>
      <c r="F291" s="72">
        <f>+'Pivot Table 2-Year Insts.'!$O$287</f>
        <v>62.373004354136427</v>
      </c>
      <c r="G291" s="125"/>
      <c r="H291" s="11">
        <f>'Pivot Table 2-Year Insts.'!$O$290</f>
        <v>7.3415578132559265</v>
      </c>
      <c r="I291" s="125"/>
      <c r="J291" s="11">
        <f>'Pivot Table 2-Year Insts.'!$O$293</f>
        <v>30.285437832607641</v>
      </c>
      <c r="K291" s="11"/>
      <c r="L291" s="84">
        <f>SUM(F291:J291)</f>
        <v>100</v>
      </c>
      <c r="M291" s="72"/>
      <c r="O291" s="295"/>
      <c r="P291" s="295"/>
      <c r="Q291" s="295"/>
      <c r="R291" s="295"/>
      <c r="S291" s="295"/>
      <c r="T291" s="284"/>
      <c r="W291" s="117"/>
      <c r="Z291" s="266"/>
      <c r="AA291" s="266"/>
    </row>
    <row r="292" spans="1:27" s="12" customFormat="1" ht="12.75">
      <c r="A292" s="2"/>
      <c r="B292" s="58"/>
      <c r="C292" s="59"/>
      <c r="D292" s="84"/>
      <c r="E292" s="60"/>
      <c r="F292" s="72"/>
      <c r="G292" s="125"/>
      <c r="H292" s="11"/>
      <c r="I292" s="125"/>
      <c r="J292" s="11"/>
      <c r="K292" s="11"/>
      <c r="L292" s="84"/>
      <c r="M292" s="72"/>
      <c r="O292" s="295"/>
      <c r="P292" s="295"/>
      <c r="Q292" s="295"/>
      <c r="R292" s="295"/>
      <c r="S292" s="295"/>
      <c r="T292" s="284"/>
      <c r="W292" s="117"/>
      <c r="Z292" s="266"/>
      <c r="AA292" s="266"/>
    </row>
    <row r="293" spans="1:27" s="12" customFormat="1" ht="12.75">
      <c r="A293" s="2" t="s">
        <v>488</v>
      </c>
      <c r="B293" s="58">
        <f>+'Pivot Table 2-Year Insts.'!$O$322</f>
        <v>45.33754047994686</v>
      </c>
      <c r="C293" s="59"/>
      <c r="D293" s="84">
        <f>+F293+H293</f>
        <v>62.820512820512818</v>
      </c>
      <c r="E293" s="60"/>
      <c r="F293" s="72">
        <f>+'Pivot Table 2-Year Insts.'!$O$325</f>
        <v>62.820512820512818</v>
      </c>
      <c r="G293" s="125"/>
      <c r="H293" s="11">
        <f>'Pivot Table 2-Year Insts.'!$O$328</f>
        <v>0</v>
      </c>
      <c r="I293" s="125"/>
      <c r="J293" s="11">
        <f>'Pivot Table 2-Year Insts.'!$O$331</f>
        <v>37.179487179487182</v>
      </c>
      <c r="K293" s="11"/>
      <c r="L293" s="84">
        <f>SUM(F293:J293)</f>
        <v>100</v>
      </c>
      <c r="M293" s="72"/>
      <c r="O293" s="295"/>
      <c r="P293" s="295"/>
      <c r="Q293" s="295"/>
      <c r="R293" s="295"/>
      <c r="S293" s="295"/>
      <c r="T293" s="284"/>
      <c r="W293" s="117"/>
      <c r="Z293" s="266"/>
      <c r="AA293" s="266"/>
    </row>
    <row r="294" spans="1:27" s="12" customFormat="1" ht="12.75">
      <c r="A294" s="2" t="s">
        <v>489</v>
      </c>
      <c r="B294" s="58">
        <f>+'Pivot Table 2-Year Insts.'!$O$360</f>
        <v>27.835613121898074</v>
      </c>
      <c r="C294" s="59"/>
      <c r="D294" s="84">
        <f>+F294+H294</f>
        <v>58.76277451619918</v>
      </c>
      <c r="E294" s="60"/>
      <c r="F294" s="72">
        <f>+'Pivot Table 2-Year Insts.'!$O$363</f>
        <v>58.76277451619918</v>
      </c>
      <c r="G294" s="125"/>
      <c r="H294" s="11">
        <f>'Pivot Table 2-Year Insts.'!$O$366</f>
        <v>0</v>
      </c>
      <c r="I294" s="125"/>
      <c r="J294" s="11">
        <f>'Pivot Table 2-Year Insts.'!$O$369</f>
        <v>41.237225483800827</v>
      </c>
      <c r="K294" s="11"/>
      <c r="L294" s="84">
        <f>SUM(F294:J294)</f>
        <v>100</v>
      </c>
      <c r="M294" s="72"/>
      <c r="O294" s="295"/>
      <c r="P294" s="295"/>
      <c r="Q294" s="295"/>
      <c r="R294" s="295"/>
      <c r="S294" s="295"/>
      <c r="T294" s="284"/>
      <c r="W294" s="117"/>
      <c r="Z294" s="266"/>
      <c r="AA294" s="266"/>
    </row>
    <row r="295" spans="1:27" s="12" customFormat="1" ht="12.75">
      <c r="A295" s="2" t="s">
        <v>490</v>
      </c>
      <c r="B295" s="58">
        <f>+'Pivot Table 2-Year Insts.'!$O$398</f>
        <v>29.066722530637897</v>
      </c>
      <c r="C295" s="59"/>
      <c r="D295" s="84">
        <f>+F295+H295</f>
        <v>70.774774774774784</v>
      </c>
      <c r="E295" s="60"/>
      <c r="F295" s="72">
        <f>+'Pivot Table 2-Year Insts.'!$O$401</f>
        <v>61.477477477477485</v>
      </c>
      <c r="G295" s="125"/>
      <c r="H295" s="11">
        <f>'Pivot Table 2-Year Insts.'!$O$404</f>
        <v>9.2972972972972965</v>
      </c>
      <c r="I295" s="125"/>
      <c r="J295" s="11">
        <f>'Pivot Table 2-Year Insts.'!$O$407</f>
        <v>29.225225225225227</v>
      </c>
      <c r="K295" s="11"/>
      <c r="L295" s="84">
        <f>SUM(F295:J295)</f>
        <v>100.00000000000001</v>
      </c>
      <c r="M295" s="72"/>
      <c r="O295" s="295"/>
      <c r="P295" s="295"/>
      <c r="Q295" s="295"/>
      <c r="R295" s="295"/>
      <c r="S295" s="295"/>
      <c r="T295" s="284"/>
      <c r="W295" s="117"/>
      <c r="Z295" s="266"/>
      <c r="AA295" s="266"/>
    </row>
    <row r="296" spans="1:27" s="12" customFormat="1" ht="12.75">
      <c r="A296" s="2" t="s">
        <v>491</v>
      </c>
      <c r="B296" s="58">
        <f>+'Pivot Table 2-Year Insts.'!$O$436</f>
        <v>45.796080556308141</v>
      </c>
      <c r="C296" s="59"/>
      <c r="D296" s="84">
        <f>+F296+H296</f>
        <v>59.692368369157961</v>
      </c>
      <c r="E296" s="60"/>
      <c r="F296" s="72">
        <f>+'Pivot Table 2-Year Insts.'!$O$439</f>
        <v>52.652336817195824</v>
      </c>
      <c r="G296" s="125"/>
      <c r="H296" s="11">
        <f>'Pivot Table 2-Year Insts.'!$O$442</f>
        <v>7.0400315519621381</v>
      </c>
      <c r="I296" s="125"/>
      <c r="J296" s="11">
        <f>'Pivot Table 2-Year Insts.'!$O$445</f>
        <v>40.307631630842046</v>
      </c>
      <c r="K296" s="11"/>
      <c r="L296" s="84">
        <f>SUM(F296:J296)</f>
        <v>100</v>
      </c>
      <c r="M296" s="72"/>
      <c r="O296" s="295"/>
      <c r="P296" s="295"/>
      <c r="Q296" s="295"/>
      <c r="R296" s="295"/>
      <c r="S296" s="295"/>
      <c r="T296" s="284"/>
      <c r="W296" s="117"/>
      <c r="Z296" s="266"/>
      <c r="AA296" s="266"/>
    </row>
    <row r="297" spans="1:27" s="12" customFormat="1" ht="12.75">
      <c r="A297" s="2"/>
      <c r="B297" s="58"/>
      <c r="C297" s="59"/>
      <c r="D297" s="84"/>
      <c r="E297" s="60"/>
      <c r="F297" s="72"/>
      <c r="G297" s="125"/>
      <c r="H297" s="11"/>
      <c r="I297" s="125"/>
      <c r="J297" s="11"/>
      <c r="K297" s="11"/>
      <c r="L297" s="84"/>
      <c r="M297" s="72"/>
      <c r="O297" s="295"/>
      <c r="P297" s="295"/>
      <c r="Q297" s="295"/>
      <c r="R297" s="295"/>
      <c r="S297" s="295"/>
      <c r="T297" s="284"/>
      <c r="W297" s="117"/>
      <c r="Z297" s="266"/>
      <c r="AA297" s="266"/>
    </row>
    <row r="298" spans="1:27" s="12" customFormat="1" ht="12.75">
      <c r="A298" s="2" t="s">
        <v>492</v>
      </c>
      <c r="B298" s="58">
        <f>+'Pivot Table 2-Year Insts.'!$O$474</f>
        <v>67.115643640561856</v>
      </c>
      <c r="C298" s="59"/>
      <c r="D298" s="84">
        <f>+F298+H298</f>
        <v>58.973623853211016</v>
      </c>
      <c r="E298" s="60"/>
      <c r="F298" s="72">
        <f>+'Pivot Table 2-Year Insts.'!$O$477</f>
        <v>52.608944954128447</v>
      </c>
      <c r="G298" s="125"/>
      <c r="H298" s="11">
        <f>'Pivot Table 2-Year Insts.'!$O$480</f>
        <v>6.364678899082568</v>
      </c>
      <c r="I298" s="125"/>
      <c r="J298" s="11">
        <f>'Pivot Table 2-Year Insts.'!$O$483</f>
        <v>41.026376146788991</v>
      </c>
      <c r="K298" s="11"/>
      <c r="L298" s="84">
        <f>SUM(F298:J298)</f>
        <v>100</v>
      </c>
      <c r="M298" s="72"/>
      <c r="N298" s="30"/>
      <c r="O298" s="295"/>
      <c r="P298" s="295"/>
      <c r="Q298" s="295"/>
      <c r="R298" s="295"/>
      <c r="S298" s="295"/>
      <c r="T298" s="284"/>
      <c r="W298" s="117"/>
      <c r="Z298" s="266"/>
      <c r="AA298" s="266"/>
    </row>
    <row r="299" spans="1:27" s="12" customFormat="1" ht="12.75">
      <c r="A299" s="2" t="s">
        <v>493</v>
      </c>
      <c r="B299" s="58">
        <f>+'Pivot Table 2-Year Insts.'!$O$512</f>
        <v>48.669216110095029</v>
      </c>
      <c r="C299" s="59"/>
      <c r="D299" s="84">
        <f>+F299+H299</f>
        <v>66.265471841904713</v>
      </c>
      <c r="E299" s="60"/>
      <c r="F299" s="72">
        <f>+'Pivot Table 2-Year Insts.'!$O$515</f>
        <v>55.540956035003809</v>
      </c>
      <c r="G299" s="125"/>
      <c r="H299" s="11">
        <f>'Pivot Table 2-Year Insts.'!$O$518</f>
        <v>10.724515806900902</v>
      </c>
      <c r="I299" s="125"/>
      <c r="J299" s="11">
        <f>'Pivot Table 2-Year Insts.'!$O$521</f>
        <v>33.734528158095287</v>
      </c>
      <c r="K299" s="11"/>
      <c r="L299" s="84">
        <f>SUM(F299:J299)</f>
        <v>100</v>
      </c>
      <c r="M299" s="72"/>
      <c r="N299" s="30"/>
      <c r="O299" s="295"/>
      <c r="P299" s="295"/>
      <c r="Q299" s="295"/>
      <c r="R299" s="295"/>
      <c r="S299" s="295"/>
      <c r="T299" s="284"/>
      <c r="W299" s="117"/>
      <c r="Z299" s="266"/>
      <c r="AA299" s="266"/>
    </row>
    <row r="300" spans="1:27" s="12" customFormat="1" ht="12.75">
      <c r="A300" s="2" t="s">
        <v>494</v>
      </c>
      <c r="B300" s="58">
        <f>+'Pivot Table 2-Year Insts.'!$O$550</f>
        <v>59.024110948533625</v>
      </c>
      <c r="C300" s="59"/>
      <c r="D300" s="84">
        <f>+F300+H300</f>
        <v>67.859452468204353</v>
      </c>
      <c r="E300" s="60"/>
      <c r="F300" s="72">
        <f>+'Pivot Table 2-Year Insts.'!$O$553</f>
        <v>62.448803621470141</v>
      </c>
      <c r="G300" s="125"/>
      <c r="H300" s="11">
        <f>'Pivot Table 2-Year Insts.'!$O$556</f>
        <v>5.41064884673421</v>
      </c>
      <c r="I300" s="125"/>
      <c r="J300" s="11">
        <f>'Pivot Table 2-Year Insts.'!$O$559</f>
        <v>32.14054753179564</v>
      </c>
      <c r="K300" s="11"/>
      <c r="L300" s="84">
        <f>SUM(F300:J300)</f>
        <v>100</v>
      </c>
      <c r="M300" s="72"/>
      <c r="N300" s="30"/>
      <c r="O300" s="295"/>
      <c r="P300" s="295"/>
      <c r="Q300" s="295"/>
      <c r="R300" s="295"/>
      <c r="S300" s="295"/>
      <c r="T300" s="284"/>
      <c r="W300" s="117"/>
      <c r="Z300" s="266"/>
      <c r="AA300" s="266"/>
    </row>
    <row r="301" spans="1:27" s="12" customFormat="1" ht="12.75">
      <c r="A301" s="85" t="s">
        <v>495</v>
      </c>
      <c r="B301" s="61">
        <f>+'Pivot Table 2-Year Insts.'!$O$588</f>
        <v>0</v>
      </c>
      <c r="C301" s="86"/>
      <c r="D301" s="87">
        <f>+F301+H301</f>
        <v>0</v>
      </c>
      <c r="E301" s="88"/>
      <c r="F301" s="89">
        <f>+'Pivot Table 2-Year Insts.'!$O$591</f>
        <v>0</v>
      </c>
      <c r="G301" s="246"/>
      <c r="H301" s="76">
        <f>'Pivot Table 2-Year Insts.'!$O$594</f>
        <v>0</v>
      </c>
      <c r="I301" s="246"/>
      <c r="J301" s="76">
        <f>'Pivot Table 2-Year Insts.'!$O$597</f>
        <v>0</v>
      </c>
      <c r="K301" s="76"/>
      <c r="L301" s="90">
        <f>SUM(F301:J301)</f>
        <v>0</v>
      </c>
      <c r="M301" s="89"/>
      <c r="N301" s="30"/>
      <c r="O301" s="295"/>
      <c r="P301" s="295"/>
      <c r="Q301" s="295"/>
      <c r="R301" s="295"/>
      <c r="S301" s="295"/>
      <c r="T301" s="284"/>
      <c r="W301" s="117"/>
      <c r="Z301" s="266"/>
      <c r="AA301" s="266"/>
    </row>
    <row r="302" spans="1:27" s="12" customFormat="1" ht="12.75" customHeight="1">
      <c r="A302" s="91" t="s">
        <v>442</v>
      </c>
      <c r="B302" s="63"/>
      <c r="C302" s="11"/>
      <c r="D302" s="11"/>
      <c r="E302" s="11"/>
      <c r="F302" s="63"/>
      <c r="G302" s="11"/>
      <c r="H302" s="63"/>
      <c r="I302" s="11"/>
      <c r="J302" s="63"/>
      <c r="K302" s="11"/>
      <c r="L302" s="11"/>
      <c r="M302" s="73"/>
      <c r="N302" s="30"/>
      <c r="O302" s="295"/>
      <c r="P302" s="295"/>
      <c r="Q302" s="295"/>
      <c r="R302" s="295"/>
      <c r="S302" s="295"/>
      <c r="T302" s="284"/>
      <c r="W302" s="117"/>
      <c r="Z302" s="266"/>
      <c r="AA302" s="266"/>
    </row>
    <row r="303" spans="1:27" ht="53.25" customHeight="1">
      <c r="A303" s="1044" t="s">
        <v>458</v>
      </c>
      <c r="B303" s="1044"/>
      <c r="C303" s="1044"/>
      <c r="D303" s="1045"/>
      <c r="E303" s="1045"/>
      <c r="F303" s="1045"/>
      <c r="G303" s="1045"/>
      <c r="H303" s="1045"/>
      <c r="I303" s="1045"/>
      <c r="J303" s="1045"/>
      <c r="K303" s="1045"/>
      <c r="L303" s="1045"/>
      <c r="X303" s="12"/>
    </row>
    <row r="304" spans="1:27">
      <c r="A304" s="40"/>
      <c r="B304" s="40"/>
      <c r="C304" s="40"/>
      <c r="D304" s="68"/>
      <c r="E304" s="68"/>
      <c r="F304" s="68"/>
      <c r="G304" s="68"/>
      <c r="H304" s="68"/>
      <c r="I304" s="68"/>
      <c r="J304" s="68"/>
      <c r="K304" s="68"/>
      <c r="L304" s="68"/>
      <c r="M304" s="418" t="s">
        <v>1196</v>
      </c>
      <c r="X304" s="12"/>
    </row>
    <row r="305" spans="1:27" ht="15.75" customHeight="1">
      <c r="A305" s="1" t="s">
        <v>901</v>
      </c>
      <c r="B305" s="1"/>
      <c r="C305" s="1"/>
      <c r="D305" s="1"/>
      <c r="E305" s="1"/>
      <c r="F305" s="1"/>
      <c r="G305" s="1"/>
      <c r="H305" s="1"/>
      <c r="I305" s="1"/>
      <c r="J305" s="1"/>
      <c r="K305" s="1"/>
      <c r="L305" s="1"/>
      <c r="M305" s="69"/>
      <c r="X305" s="12"/>
    </row>
    <row r="306" spans="1:27" ht="9" customHeight="1">
      <c r="A306" s="1"/>
      <c r="B306" s="1"/>
      <c r="C306" s="1"/>
      <c r="D306" s="1"/>
      <c r="E306" s="1"/>
      <c r="F306" s="1"/>
      <c r="G306" s="1"/>
      <c r="H306" s="1"/>
      <c r="I306" s="1"/>
      <c r="J306" s="1"/>
      <c r="K306" s="1"/>
      <c r="L306" s="1"/>
      <c r="M306" s="69"/>
      <c r="X306" s="12"/>
    </row>
    <row r="307" spans="1:27" ht="15.75">
      <c r="A307" s="1" t="s">
        <v>507</v>
      </c>
      <c r="B307" s="1"/>
      <c r="C307" s="1"/>
      <c r="D307" s="1"/>
      <c r="E307" s="1"/>
      <c r="F307" s="1"/>
      <c r="G307" s="1"/>
      <c r="H307" s="1"/>
      <c r="I307" s="1"/>
      <c r="J307" s="1"/>
      <c r="K307" s="1"/>
      <c r="L307" s="1"/>
      <c r="M307" s="69"/>
      <c r="U307" s="62"/>
    </row>
    <row r="308" spans="1:27" ht="18.75">
      <c r="A308" s="1" t="s">
        <v>517</v>
      </c>
      <c r="B308" s="1"/>
      <c r="C308" s="1"/>
      <c r="D308" s="1"/>
      <c r="E308" s="1"/>
      <c r="F308" s="1"/>
      <c r="G308" s="1"/>
      <c r="H308" s="1"/>
      <c r="I308" s="1"/>
      <c r="J308" s="1"/>
      <c r="K308" s="1"/>
      <c r="L308" s="1"/>
      <c r="M308" s="69"/>
      <c r="U308" s="62"/>
    </row>
    <row r="309" spans="1:27" ht="15.75">
      <c r="A309" s="1" t="s">
        <v>816</v>
      </c>
      <c r="B309" s="1"/>
      <c r="C309" s="1"/>
      <c r="D309" s="1"/>
      <c r="E309" s="1"/>
      <c r="F309" s="1"/>
      <c r="G309" s="1"/>
      <c r="H309" s="1"/>
      <c r="I309" s="1"/>
      <c r="J309" s="1"/>
      <c r="K309" s="1"/>
      <c r="L309" s="1"/>
      <c r="M309" s="69"/>
      <c r="U309" s="62"/>
    </row>
    <row r="310" spans="1:27" ht="6" customHeight="1">
      <c r="A310" s="1"/>
      <c r="B310" s="1"/>
      <c r="C310" s="1"/>
      <c r="D310" s="1"/>
      <c r="E310" s="1"/>
      <c r="F310" s="1"/>
      <c r="G310" s="1"/>
      <c r="H310" s="1"/>
      <c r="I310" s="1"/>
      <c r="J310" s="1"/>
      <c r="K310" s="1"/>
      <c r="L310" s="1"/>
    </row>
    <row r="311" spans="1:27" ht="69" customHeight="1">
      <c r="A311" s="24"/>
      <c r="B311" s="67" t="s">
        <v>1195</v>
      </c>
      <c r="C311" s="82"/>
      <c r="D311" s="67" t="s">
        <v>502</v>
      </c>
      <c r="E311" s="83"/>
      <c r="F311" s="67" t="s">
        <v>477</v>
      </c>
      <c r="G311" s="67"/>
      <c r="H311" s="67" t="s">
        <v>471</v>
      </c>
      <c r="I311" s="67"/>
      <c r="J311" s="67" t="s">
        <v>497</v>
      </c>
      <c r="K311" s="67"/>
      <c r="L311" s="67" t="s">
        <v>498</v>
      </c>
      <c r="M311" s="67"/>
    </row>
    <row r="312" spans="1:27" s="12" customFormat="1" ht="18" customHeight="1">
      <c r="A312" s="20" t="s">
        <v>480</v>
      </c>
      <c r="B312" s="58">
        <f>'Pivot Table 2-Year Insts.'!$P$626</f>
        <v>44.20901282681902</v>
      </c>
      <c r="C312" s="59"/>
      <c r="D312" s="84">
        <f>+F312+H312</f>
        <v>62.865884970900368</v>
      </c>
      <c r="E312" s="60"/>
      <c r="F312" s="72">
        <f>'Pivot Table 2-Year Insts.'!$P$629</f>
        <v>56.401917151660385</v>
      </c>
      <c r="G312" s="11"/>
      <c r="H312" s="11">
        <f>'Pivot Table 2-Year Insts.'!$P$632</f>
        <v>6.4639678192399863</v>
      </c>
      <c r="I312" s="11"/>
      <c r="J312" s="11">
        <f>'Pivot Table 2-Year Insts.'!$P$635</f>
        <v>37.134115029099625</v>
      </c>
      <c r="K312" s="11"/>
      <c r="L312" s="84">
        <f>SUM(F312:J312)</f>
        <v>100</v>
      </c>
      <c r="M312" s="72"/>
      <c r="O312" s="295"/>
      <c r="P312" s="295"/>
      <c r="Q312" s="295"/>
      <c r="R312" s="295"/>
      <c r="S312" s="295"/>
      <c r="T312" s="284"/>
      <c r="U312" s="25"/>
      <c r="W312" s="117"/>
      <c r="X312" s="17"/>
      <c r="Z312" s="266"/>
      <c r="AA312" s="266"/>
    </row>
    <row r="313" spans="1:27" s="12" customFormat="1">
      <c r="A313" s="20"/>
      <c r="B313" s="126"/>
      <c r="C313" s="127"/>
      <c r="D313" s="125"/>
      <c r="E313" s="128"/>
      <c r="F313" s="72"/>
      <c r="G313" s="11"/>
      <c r="H313" s="11"/>
      <c r="I313" s="11"/>
      <c r="J313" s="11"/>
      <c r="K313" s="11"/>
      <c r="L313" s="84"/>
      <c r="M313" s="72"/>
      <c r="O313" s="295"/>
      <c r="P313" s="295"/>
      <c r="Q313" s="295"/>
      <c r="R313" s="295"/>
      <c r="S313" s="295"/>
      <c r="T313" s="284"/>
      <c r="W313" s="117"/>
      <c r="X313" s="17"/>
      <c r="Z313" s="266"/>
      <c r="AA313" s="266"/>
    </row>
    <row r="314" spans="1:27" s="12" customFormat="1">
      <c r="A314" s="20" t="s">
        <v>481</v>
      </c>
      <c r="B314" s="58">
        <f>'Pivot Table 2-Year Insts.'!$P$18</f>
        <v>52.922286448298003</v>
      </c>
      <c r="C314" s="59"/>
      <c r="D314" s="84">
        <f>+F314+H314</f>
        <v>70.825242718446603</v>
      </c>
      <c r="E314" s="60"/>
      <c r="F314" s="72">
        <f>'Pivot Table 2-Year Insts.'!$P$21</f>
        <v>62.936893203883493</v>
      </c>
      <c r="G314" s="125"/>
      <c r="H314" s="11">
        <f>'Pivot Table 2-Year Insts.'!$P$24</f>
        <v>7.8883495145631075</v>
      </c>
      <c r="I314" s="125"/>
      <c r="J314" s="11">
        <f>'Pivot Table 2-Year Insts.'!$P$27</f>
        <v>29.174757281553397</v>
      </c>
      <c r="K314" s="11"/>
      <c r="L314" s="84">
        <f>SUM(F314:J314)</f>
        <v>100</v>
      </c>
      <c r="M314" s="72"/>
      <c r="O314" s="295"/>
      <c r="P314" s="295"/>
      <c r="Q314" s="295"/>
      <c r="R314" s="295"/>
      <c r="S314" s="295"/>
      <c r="T314" s="284"/>
      <c r="W314" s="117"/>
      <c r="X314" s="17"/>
      <c r="Z314" s="266"/>
      <c r="AA314" s="266"/>
    </row>
    <row r="315" spans="1:27" s="12" customFormat="1">
      <c r="A315" s="2" t="s">
        <v>482</v>
      </c>
      <c r="B315" s="58">
        <f>+'Pivot Table 2-Year Insts.'!$P$56</f>
        <v>44.409743910056214</v>
      </c>
      <c r="C315" s="59"/>
      <c r="D315" s="84">
        <f>+F315+H315</f>
        <v>58.016877637130804</v>
      </c>
      <c r="E315" s="60"/>
      <c r="F315" s="72">
        <f>'Pivot Table 2-Year Insts.'!$P$59</f>
        <v>53.586497890295362</v>
      </c>
      <c r="G315" s="125"/>
      <c r="H315" s="11">
        <f>'Pivot Table 2-Year Insts.'!$P$62</f>
        <v>4.4303797468354427</v>
      </c>
      <c r="I315" s="125"/>
      <c r="J315" s="11">
        <f>'Pivot Table 2-Year Insts.'!$P$65</f>
        <v>41.983122362869196</v>
      </c>
      <c r="K315" s="11"/>
      <c r="L315" s="84">
        <f>SUM(F315:J315)</f>
        <v>100</v>
      </c>
      <c r="M315" s="72"/>
      <c r="O315" s="295"/>
      <c r="P315" s="295"/>
      <c r="Q315" s="295"/>
      <c r="R315" s="295"/>
      <c r="S315" s="295"/>
      <c r="T315" s="284"/>
      <c r="W315" s="117"/>
      <c r="X315" s="17"/>
      <c r="Z315" s="266"/>
      <c r="AA315" s="266"/>
    </row>
    <row r="316" spans="1:27" s="12" customFormat="1" ht="12.75">
      <c r="A316" s="2" t="s">
        <v>496</v>
      </c>
      <c r="B316" s="58">
        <f>+'Pivot Table 2-Year Insts.'!$P$94</f>
        <v>41.452592246613733</v>
      </c>
      <c r="C316" s="59"/>
      <c r="D316" s="84">
        <f>+F316+H316</f>
        <v>60.7887323943662</v>
      </c>
      <c r="E316" s="60"/>
      <c r="F316" s="72">
        <f>'Pivot Table 2-Year Insts.'!$P$97</f>
        <v>54.929577464788736</v>
      </c>
      <c r="G316" s="125"/>
      <c r="H316" s="11">
        <f>'Pivot Table 2-Year Insts.'!$P$100</f>
        <v>5.859154929577465</v>
      </c>
      <c r="I316" s="125"/>
      <c r="J316" s="11">
        <f>'Pivot Table 2-Year Insts.'!$P$103</f>
        <v>39.211267605633807</v>
      </c>
      <c r="K316" s="11"/>
      <c r="L316" s="84">
        <f>SUM(F316:J316)</f>
        <v>100</v>
      </c>
      <c r="M316" s="72"/>
      <c r="O316" s="295"/>
      <c r="P316" s="295"/>
      <c r="Q316" s="295"/>
      <c r="R316" s="295"/>
      <c r="S316" s="295"/>
      <c r="T316" s="284"/>
      <c r="W316" s="117"/>
      <c r="Z316" s="266"/>
      <c r="AA316" s="266"/>
    </row>
    <row r="317" spans="1:27" s="12" customFormat="1" ht="12.75">
      <c r="A317" s="2" t="s">
        <v>483</v>
      </c>
      <c r="B317" s="72">
        <f>+'Pivot Table 2-Year Insts.'!$P$132</f>
        <v>45.051789560045123</v>
      </c>
      <c r="C317" s="59"/>
      <c r="D317" s="84">
        <f>+F317+H317</f>
        <v>72.091964488959718</v>
      </c>
      <c r="E317" s="60"/>
      <c r="F317" s="72">
        <f>+'Pivot Table 2-Year Insts.'!$P$135</f>
        <v>64.4661962212611</v>
      </c>
      <c r="G317" s="125"/>
      <c r="H317" s="11">
        <f>+'Pivot Table 2-Year Insts.'!$P$138</f>
        <v>7.6257682676986116</v>
      </c>
      <c r="I317" s="125"/>
      <c r="J317" s="11">
        <f>+'Pivot Table 2-Year Insts.'!$P$141</f>
        <v>27.908035511040293</v>
      </c>
      <c r="K317" s="11"/>
      <c r="L317" s="84">
        <f>SUM(F317:J317)</f>
        <v>100.00000000000001</v>
      </c>
      <c r="M317" s="72"/>
      <c r="O317" s="295"/>
      <c r="P317" s="295"/>
      <c r="Q317" s="295"/>
      <c r="R317" s="295"/>
      <c r="S317" s="295"/>
      <c r="T317" s="284"/>
      <c r="W317" s="117"/>
      <c r="Z317" s="266"/>
      <c r="AA317" s="266"/>
    </row>
    <row r="318" spans="1:27" s="12" customFormat="1" ht="12.75">
      <c r="A318" s="2"/>
      <c r="B318" s="72"/>
      <c r="C318" s="59"/>
      <c r="D318" s="84"/>
      <c r="E318" s="60"/>
      <c r="F318" s="72"/>
      <c r="G318" s="125"/>
      <c r="H318" s="11"/>
      <c r="I318" s="125"/>
      <c r="J318" s="11"/>
      <c r="K318" s="11"/>
      <c r="L318" s="84"/>
      <c r="M318" s="72"/>
      <c r="O318" s="295"/>
      <c r="P318" s="295"/>
      <c r="Q318" s="295"/>
      <c r="R318" s="295"/>
      <c r="S318" s="295"/>
      <c r="T318" s="284"/>
      <c r="W318" s="117"/>
      <c r="Z318" s="266"/>
      <c r="AA318" s="266"/>
    </row>
    <row r="319" spans="1:27" s="12" customFormat="1" ht="12.75">
      <c r="A319" s="2" t="s">
        <v>484</v>
      </c>
      <c r="B319" s="58">
        <f>+'Pivot Table 2-Year Insts.'!$P$170</f>
        <v>23.630853159569632</v>
      </c>
      <c r="C319" s="59"/>
      <c r="D319" s="84">
        <f>+F319+H319</f>
        <v>63.870719507502891</v>
      </c>
      <c r="E319" s="60"/>
      <c r="F319" s="72">
        <f>+'Pivot Table 2-Year Insts.'!$P$173</f>
        <v>56.637168141592923</v>
      </c>
      <c r="G319" s="125"/>
      <c r="H319" s="11">
        <f>+'Pivot Table 2-Year Insts.'!$P$176</f>
        <v>7.2335513659099657</v>
      </c>
      <c r="I319" s="125"/>
      <c r="J319" s="11">
        <f>+'Pivot Table 2-Year Insts.'!$P$179</f>
        <v>36.129280492497109</v>
      </c>
      <c r="K319" s="11"/>
      <c r="L319" s="84">
        <f>SUM(F319:J319)</f>
        <v>100</v>
      </c>
      <c r="M319" s="72"/>
      <c r="O319" s="295"/>
      <c r="P319" s="295"/>
      <c r="Q319" s="295"/>
      <c r="R319" s="295"/>
      <c r="S319" s="295"/>
      <c r="T319" s="284"/>
      <c r="W319" s="117"/>
      <c r="Z319" s="266"/>
      <c r="AA319" s="266"/>
    </row>
    <row r="320" spans="1:27" s="12" customFormat="1" ht="12.75">
      <c r="A320" s="2" t="s">
        <v>485</v>
      </c>
      <c r="B320" s="58">
        <f>+'Pivot Table 2-Year Insts.'!$P$208</f>
        <v>39.738842330929643</v>
      </c>
      <c r="C320" s="59"/>
      <c r="D320" s="84">
        <f>+F320+H320</f>
        <v>68.170671897989209</v>
      </c>
      <c r="E320" s="60"/>
      <c r="F320" s="72">
        <f>+'Pivot Table 2-Year Insts.'!$P$211</f>
        <v>63.952918097106426</v>
      </c>
      <c r="G320" s="125"/>
      <c r="H320" s="11">
        <f>+'Pivot Table 2-Year Insts.'!$P$214</f>
        <v>4.217753800882786</v>
      </c>
      <c r="I320" s="125"/>
      <c r="J320" s="11">
        <f>+'Pivot Table 2-Year Insts.'!$P$217</f>
        <v>31.829328102010791</v>
      </c>
      <c r="K320" s="11"/>
      <c r="L320" s="84">
        <f>SUM(F320:J320)</f>
        <v>100</v>
      </c>
      <c r="M320" s="72"/>
      <c r="O320" s="295"/>
      <c r="P320" s="295"/>
      <c r="Q320" s="295"/>
      <c r="R320" s="295"/>
      <c r="S320" s="295"/>
      <c r="T320" s="284"/>
      <c r="W320" s="117"/>
      <c r="Z320" s="266"/>
      <c r="AA320" s="266"/>
    </row>
    <row r="321" spans="1:27" s="29" customFormat="1" ht="12.75">
      <c r="A321" s="2" t="s">
        <v>486</v>
      </c>
      <c r="B321" s="58">
        <f>+'Pivot Table 2-Year Insts.'!$P$246</f>
        <v>56.619610835558944</v>
      </c>
      <c r="C321" s="59"/>
      <c r="D321" s="84">
        <f>+F321+H321</f>
        <v>60.613207547169814</v>
      </c>
      <c r="E321" s="60"/>
      <c r="F321" s="72">
        <f>+'Pivot Table 2-Year Insts.'!$P$249</f>
        <v>46.832884097035041</v>
      </c>
      <c r="G321" s="125"/>
      <c r="H321" s="11">
        <f>'Pivot Table 2-Year Insts.'!$P$252</f>
        <v>13.780323450134771</v>
      </c>
      <c r="I321" s="125"/>
      <c r="J321" s="11">
        <f>'Pivot Table 2-Year Insts.'!$P$255</f>
        <v>39.386792452830186</v>
      </c>
      <c r="K321" s="11"/>
      <c r="L321" s="84">
        <f>SUM(F321:J321)</f>
        <v>100</v>
      </c>
      <c r="M321" s="72"/>
      <c r="O321" s="295"/>
      <c r="P321" s="295"/>
      <c r="Q321" s="295"/>
      <c r="R321" s="295"/>
      <c r="S321" s="295"/>
      <c r="T321" s="284"/>
      <c r="W321" s="267"/>
      <c r="X321" s="12"/>
      <c r="Z321" s="268"/>
      <c r="AA321" s="268"/>
    </row>
    <row r="322" spans="1:27" s="12" customFormat="1" ht="12.75">
      <c r="A322" s="2" t="s">
        <v>487</v>
      </c>
      <c r="B322" s="58">
        <f>+'Pivot Table 2-Year Insts.'!$P$284</f>
        <v>41.428571428571431</v>
      </c>
      <c r="C322" s="59"/>
      <c r="D322" s="84">
        <f>+F322+H322</f>
        <v>66.026272577996707</v>
      </c>
      <c r="E322" s="60"/>
      <c r="F322" s="72">
        <f>+'Pivot Table 2-Year Insts.'!$P$287</f>
        <v>57.651888341543511</v>
      </c>
      <c r="G322" s="125"/>
      <c r="H322" s="11">
        <f>'Pivot Table 2-Year Insts.'!$P$290</f>
        <v>8.3743842364532011</v>
      </c>
      <c r="I322" s="125"/>
      <c r="J322" s="11">
        <f>'Pivot Table 2-Year Insts.'!$P$293</f>
        <v>33.973727422003286</v>
      </c>
      <c r="K322" s="11"/>
      <c r="L322" s="84">
        <f>SUM(F322:J322)</f>
        <v>100</v>
      </c>
      <c r="M322" s="72"/>
      <c r="O322" s="295"/>
      <c r="P322" s="295"/>
      <c r="Q322" s="295"/>
      <c r="R322" s="295"/>
      <c r="S322" s="295"/>
      <c r="T322" s="284"/>
      <c r="W322" s="117"/>
      <c r="Z322" s="266"/>
      <c r="AA322" s="266"/>
    </row>
    <row r="323" spans="1:27" s="12" customFormat="1" ht="12.75">
      <c r="A323" s="2"/>
      <c r="B323" s="58"/>
      <c r="C323" s="59"/>
      <c r="D323" s="84"/>
      <c r="E323" s="60"/>
      <c r="F323" s="72"/>
      <c r="G323" s="125"/>
      <c r="H323" s="11"/>
      <c r="I323" s="125"/>
      <c r="J323" s="11"/>
      <c r="K323" s="11"/>
      <c r="L323" s="84"/>
      <c r="M323" s="72"/>
      <c r="O323" s="295"/>
      <c r="P323" s="295"/>
      <c r="Q323" s="295"/>
      <c r="R323" s="295"/>
      <c r="S323" s="295"/>
      <c r="T323" s="284"/>
      <c r="W323" s="117"/>
      <c r="Z323" s="266"/>
      <c r="AA323" s="266"/>
    </row>
    <row r="324" spans="1:27" s="12" customFormat="1" ht="12.75">
      <c r="A324" s="2" t="s">
        <v>488</v>
      </c>
      <c r="B324" s="58">
        <f>+'Pivot Table 2-Year Insts.'!$P$322</f>
        <v>65.595836324479535</v>
      </c>
      <c r="C324" s="59"/>
      <c r="D324" s="84">
        <f>+F324+H324</f>
        <v>63.210214318285452</v>
      </c>
      <c r="E324" s="60"/>
      <c r="F324" s="72">
        <f>+'Pivot Table 2-Year Insts.'!$P$325</f>
        <v>63.210214318285452</v>
      </c>
      <c r="G324" s="125"/>
      <c r="H324" s="11">
        <f>'Pivot Table 2-Year Insts.'!$P$328</f>
        <v>0</v>
      </c>
      <c r="I324" s="125"/>
      <c r="J324" s="11">
        <f>'Pivot Table 2-Year Insts.'!$P$331</f>
        <v>36.789785681714548</v>
      </c>
      <c r="K324" s="11"/>
      <c r="L324" s="84">
        <f>SUM(F324:J324)</f>
        <v>100</v>
      </c>
      <c r="M324" s="72"/>
      <c r="O324" s="295"/>
      <c r="P324" s="295"/>
      <c r="Q324" s="295"/>
      <c r="R324" s="295"/>
      <c r="S324" s="295"/>
      <c r="T324" s="284"/>
      <c r="W324" s="117"/>
      <c r="Z324" s="266"/>
      <c r="AA324" s="266"/>
    </row>
    <row r="325" spans="1:27" s="12" customFormat="1" ht="12.75">
      <c r="A325" s="2" t="s">
        <v>489</v>
      </c>
      <c r="B325" s="58">
        <f>+'Pivot Table 2-Year Insts.'!$P$360</f>
        <v>27.241205583380257</v>
      </c>
      <c r="C325" s="59"/>
      <c r="D325" s="84">
        <f>+F325+H325</f>
        <v>57.658833768494347</v>
      </c>
      <c r="E325" s="60"/>
      <c r="F325" s="72">
        <f>+'Pivot Table 2-Year Insts.'!$P$363</f>
        <v>57.658833768494347</v>
      </c>
      <c r="G325" s="125"/>
      <c r="H325" s="11">
        <f>'Pivot Table 2-Year Insts.'!$P$366</f>
        <v>0</v>
      </c>
      <c r="I325" s="125"/>
      <c r="J325" s="11">
        <f>'Pivot Table 2-Year Insts.'!$P$369</f>
        <v>42.341166231505653</v>
      </c>
      <c r="K325" s="11"/>
      <c r="L325" s="84">
        <f>SUM(F325:J325)</f>
        <v>100</v>
      </c>
      <c r="M325" s="72"/>
      <c r="O325" s="295"/>
      <c r="P325" s="295"/>
      <c r="Q325" s="295"/>
      <c r="R325" s="295"/>
      <c r="S325" s="295"/>
      <c r="T325" s="284"/>
      <c r="W325" s="117"/>
      <c r="Z325" s="266"/>
      <c r="AA325" s="266"/>
    </row>
    <row r="326" spans="1:27" s="12" customFormat="1" ht="12.75">
      <c r="A326" s="2" t="s">
        <v>490</v>
      </c>
      <c r="B326" s="58">
        <f>+'Pivot Table 2-Year Insts.'!$P$398</f>
        <v>25.851727447216888</v>
      </c>
      <c r="C326" s="59"/>
      <c r="D326" s="84">
        <f>+F326+H326</f>
        <v>59.257540603248259</v>
      </c>
      <c r="E326" s="60"/>
      <c r="F326" s="72">
        <f>+'Pivot Table 2-Year Insts.'!$P$401</f>
        <v>43.944315545243619</v>
      </c>
      <c r="G326" s="125"/>
      <c r="H326" s="11">
        <f>'Pivot Table 2-Year Insts.'!$P$404</f>
        <v>15.31322505800464</v>
      </c>
      <c r="I326" s="125"/>
      <c r="J326" s="11">
        <f>'Pivot Table 2-Year Insts.'!$P$407</f>
        <v>40.742459396751741</v>
      </c>
      <c r="K326" s="11"/>
      <c r="L326" s="84">
        <f>SUM(F326:J326)</f>
        <v>100</v>
      </c>
      <c r="M326" s="72"/>
      <c r="O326" s="295"/>
      <c r="P326" s="295"/>
      <c r="Q326" s="295"/>
      <c r="R326" s="295"/>
      <c r="S326" s="295"/>
      <c r="T326" s="284"/>
      <c r="W326" s="117"/>
      <c r="Z326" s="266"/>
      <c r="AA326" s="266"/>
    </row>
    <row r="327" spans="1:27" s="12" customFormat="1" ht="12.75">
      <c r="A327" s="2" t="s">
        <v>491</v>
      </c>
      <c r="B327" s="58">
        <f>+'Pivot Table 2-Year Insts.'!$P$436</f>
        <v>52.226468758332587</v>
      </c>
      <c r="C327" s="59"/>
      <c r="D327" s="84">
        <f>+F327+H327</f>
        <v>60.976855003403678</v>
      </c>
      <c r="E327" s="60"/>
      <c r="F327" s="72">
        <f>+'Pivot Table 2-Year Insts.'!$P$439</f>
        <v>52.688904016337645</v>
      </c>
      <c r="G327" s="125"/>
      <c r="H327" s="11">
        <f>'Pivot Table 2-Year Insts.'!$P$442</f>
        <v>8.2879509870660311</v>
      </c>
      <c r="I327" s="125"/>
      <c r="J327" s="11">
        <f>'Pivot Table 2-Year Insts.'!$P$445</f>
        <v>39.023144996596329</v>
      </c>
      <c r="K327" s="11"/>
      <c r="L327" s="84">
        <f>SUM(F327:J327)</f>
        <v>100</v>
      </c>
      <c r="M327" s="72"/>
      <c r="O327" s="295"/>
      <c r="P327" s="295"/>
      <c r="Q327" s="295"/>
      <c r="R327" s="295"/>
      <c r="S327" s="295"/>
      <c r="T327" s="284"/>
      <c r="W327" s="117"/>
      <c r="Z327" s="266"/>
      <c r="AA327" s="266"/>
    </row>
    <row r="328" spans="1:27" s="12" customFormat="1" ht="12.75">
      <c r="A328" s="2"/>
      <c r="B328" s="58"/>
      <c r="C328" s="59"/>
      <c r="D328" s="84"/>
      <c r="E328" s="60"/>
      <c r="F328" s="72"/>
      <c r="G328" s="125"/>
      <c r="H328" s="11"/>
      <c r="I328" s="125"/>
      <c r="J328" s="11"/>
      <c r="K328" s="11"/>
      <c r="L328" s="84"/>
      <c r="M328" s="72"/>
      <c r="O328" s="295"/>
      <c r="P328" s="295"/>
      <c r="Q328" s="295"/>
      <c r="R328" s="295"/>
      <c r="S328" s="295"/>
      <c r="T328" s="284"/>
      <c r="W328" s="117"/>
      <c r="Z328" s="266"/>
      <c r="AA328" s="266"/>
    </row>
    <row r="329" spans="1:27" s="12" customFormat="1" ht="12.75">
      <c r="A329" s="2" t="s">
        <v>492</v>
      </c>
      <c r="B329" s="58">
        <f>+'Pivot Table 2-Year Insts.'!$P$474</f>
        <v>74.745002039983675</v>
      </c>
      <c r="C329" s="59"/>
      <c r="D329" s="84">
        <f>+F329+H329</f>
        <v>60.439410480349345</v>
      </c>
      <c r="E329" s="60"/>
      <c r="F329" s="72">
        <f>+'Pivot Table 2-Year Insts.'!$P$477</f>
        <v>54.08024017467249</v>
      </c>
      <c r="G329" s="125"/>
      <c r="H329" s="11">
        <f>'Pivot Table 2-Year Insts.'!$P$480</f>
        <v>6.359170305676856</v>
      </c>
      <c r="I329" s="125"/>
      <c r="J329" s="11">
        <f>'Pivot Table 2-Year Insts.'!$P$483</f>
        <v>39.560589519650655</v>
      </c>
      <c r="K329" s="11"/>
      <c r="L329" s="84">
        <f>SUM(F329:J329)</f>
        <v>100</v>
      </c>
      <c r="M329" s="72"/>
      <c r="N329" s="30"/>
      <c r="O329" s="295"/>
      <c r="P329" s="295"/>
      <c r="Q329" s="295"/>
      <c r="R329" s="295"/>
      <c r="S329" s="295"/>
      <c r="T329" s="284"/>
      <c r="W329" s="117"/>
      <c r="Z329" s="266"/>
      <c r="AA329" s="266"/>
    </row>
    <row r="330" spans="1:27" s="12" customFormat="1" ht="12.75">
      <c r="A330" s="2" t="s">
        <v>493</v>
      </c>
      <c r="B330" s="58">
        <f>+'Pivot Table 2-Year Insts.'!$P$512</f>
        <v>58.446274803444396</v>
      </c>
      <c r="C330" s="59"/>
      <c r="D330" s="84">
        <f>+F330+H330</f>
        <v>58.823906219973097</v>
      </c>
      <c r="E330" s="60"/>
      <c r="F330" s="72">
        <f>+'Pivot Table 2-Year Insts.'!$P$515</f>
        <v>48.907821407981551</v>
      </c>
      <c r="G330" s="125"/>
      <c r="H330" s="11">
        <f>'Pivot Table 2-Year Insts.'!$P$518</f>
        <v>9.9160848119915457</v>
      </c>
      <c r="I330" s="125"/>
      <c r="J330" s="11">
        <f>'Pivot Table 2-Year Insts.'!$P$521</f>
        <v>41.176093780026903</v>
      </c>
      <c r="K330" s="11"/>
      <c r="L330" s="84">
        <f>SUM(F330:J330)</f>
        <v>100</v>
      </c>
      <c r="M330" s="72"/>
      <c r="N330" s="30"/>
      <c r="O330" s="295"/>
      <c r="P330" s="295"/>
      <c r="Q330" s="295"/>
      <c r="R330" s="295"/>
      <c r="S330" s="295"/>
      <c r="T330" s="284"/>
      <c r="W330" s="117"/>
      <c r="Z330" s="266"/>
      <c r="AA330" s="266"/>
    </row>
    <row r="331" spans="1:27" s="12" customFormat="1" ht="12.75">
      <c r="A331" s="2" t="s">
        <v>494</v>
      </c>
      <c r="B331" s="58">
        <f>+'Pivot Table 2-Year Insts.'!$P$550</f>
        <v>61.405197305101055</v>
      </c>
      <c r="C331" s="59"/>
      <c r="D331" s="84">
        <f>+F331+H331</f>
        <v>64.518025078369917</v>
      </c>
      <c r="E331" s="60"/>
      <c r="F331" s="72">
        <f>+'Pivot Table 2-Year Insts.'!$P$553</f>
        <v>57.562695924764895</v>
      </c>
      <c r="G331" s="125"/>
      <c r="H331" s="11">
        <f>'Pivot Table 2-Year Insts.'!$P$556</f>
        <v>6.9553291536050148</v>
      </c>
      <c r="I331" s="125"/>
      <c r="J331" s="11">
        <f>'Pivot Table 2-Year Insts.'!$P$559</f>
        <v>35.481974921630091</v>
      </c>
      <c r="K331" s="11"/>
      <c r="L331" s="84">
        <f>SUM(F331:J331)</f>
        <v>100</v>
      </c>
      <c r="M331" s="72"/>
      <c r="N331" s="30"/>
      <c r="O331" s="295"/>
      <c r="P331" s="295"/>
      <c r="Q331" s="295"/>
      <c r="R331" s="295"/>
      <c r="S331" s="295"/>
      <c r="T331" s="284"/>
      <c r="W331" s="117"/>
      <c r="Z331" s="266"/>
      <c r="AA331" s="266"/>
    </row>
    <row r="332" spans="1:27" s="12" customFormat="1" ht="12.75">
      <c r="A332" s="85" t="s">
        <v>495</v>
      </c>
      <c r="B332" s="61">
        <f>+'Pivot Table 2-Year Insts.'!$P$588</f>
        <v>85.97122302158273</v>
      </c>
      <c r="C332" s="86"/>
      <c r="D332" s="87">
        <f>+F332+H332</f>
        <v>58.36820083682008</v>
      </c>
      <c r="E332" s="88"/>
      <c r="F332" s="89">
        <f>+'Pivot Table 2-Year Insts.'!$P$591</f>
        <v>48.11715481171548</v>
      </c>
      <c r="G332" s="246"/>
      <c r="H332" s="76">
        <f>'Pivot Table 2-Year Insts.'!$P$594</f>
        <v>10.251046025104603</v>
      </c>
      <c r="I332" s="246"/>
      <c r="J332" s="76">
        <f>'Pivot Table 2-Year Insts.'!$P$597</f>
        <v>41.63179916317992</v>
      </c>
      <c r="K332" s="76"/>
      <c r="L332" s="90">
        <f>SUM(F332:J332)</f>
        <v>100</v>
      </c>
      <c r="M332" s="89"/>
      <c r="N332" s="30"/>
      <c r="O332" s="295"/>
      <c r="P332" s="295"/>
      <c r="Q332" s="295"/>
      <c r="R332" s="295"/>
      <c r="S332" s="295"/>
      <c r="T332" s="284"/>
      <c r="W332" s="117"/>
      <c r="Z332" s="266"/>
      <c r="AA332" s="266"/>
    </row>
    <row r="333" spans="1:27" s="12" customFormat="1" ht="10.5" customHeight="1">
      <c r="A333" s="91" t="s">
        <v>442</v>
      </c>
      <c r="B333" s="63"/>
      <c r="C333" s="11"/>
      <c r="D333" s="11"/>
      <c r="E333" s="11"/>
      <c r="F333" s="63"/>
      <c r="G333" s="11"/>
      <c r="H333" s="63"/>
      <c r="I333" s="11"/>
      <c r="J333" s="63"/>
      <c r="K333" s="11"/>
      <c r="L333" s="11"/>
      <c r="M333" s="73"/>
      <c r="N333" s="30"/>
      <c r="O333" s="295"/>
      <c r="P333" s="295"/>
      <c r="Q333" s="295"/>
      <c r="R333" s="295"/>
      <c r="S333" s="295"/>
      <c r="T333" s="284"/>
      <c r="W333" s="117"/>
      <c r="Z333" s="266"/>
      <c r="AA333" s="266"/>
    </row>
    <row r="334" spans="1:27" ht="59.25" customHeight="1">
      <c r="A334" s="1044" t="s">
        <v>458</v>
      </c>
      <c r="B334" s="1044"/>
      <c r="C334" s="1044"/>
      <c r="D334" s="1045"/>
      <c r="E334" s="1045"/>
      <c r="F334" s="1045"/>
      <c r="G334" s="1045"/>
      <c r="H334" s="1045"/>
      <c r="I334" s="1045"/>
      <c r="J334" s="1045"/>
      <c r="K334" s="1045"/>
      <c r="L334" s="1045"/>
      <c r="X334" s="12"/>
    </row>
    <row r="335" spans="1:27">
      <c r="A335" s="40"/>
      <c r="B335" s="40"/>
      <c r="C335" s="40"/>
      <c r="D335" s="68"/>
      <c r="E335" s="68"/>
      <c r="F335" s="68"/>
      <c r="G335" s="68"/>
      <c r="H335" s="68"/>
      <c r="I335" s="68"/>
      <c r="J335" s="68"/>
      <c r="K335" s="68"/>
      <c r="L335" s="68"/>
      <c r="M335" s="418" t="s">
        <v>1196</v>
      </c>
      <c r="X335" s="12"/>
    </row>
    <row r="336" spans="1:27" ht="15.75" customHeight="1">
      <c r="A336" s="1" t="s">
        <v>903</v>
      </c>
      <c r="B336" s="1"/>
      <c r="C336" s="1"/>
      <c r="D336" s="1"/>
      <c r="E336" s="1"/>
      <c r="F336" s="1"/>
      <c r="G336" s="1"/>
      <c r="H336" s="1"/>
      <c r="I336" s="1"/>
      <c r="J336" s="1"/>
      <c r="K336" s="1"/>
      <c r="L336" s="1"/>
      <c r="M336" s="69"/>
      <c r="X336" s="12"/>
    </row>
    <row r="337" spans="1:27" ht="15.75">
      <c r="A337" s="1"/>
      <c r="B337" s="1"/>
      <c r="C337" s="1"/>
      <c r="D337" s="1"/>
      <c r="E337" s="1"/>
      <c r="F337" s="1"/>
      <c r="G337" s="1"/>
      <c r="H337" s="1"/>
      <c r="I337" s="1"/>
      <c r="J337" s="1"/>
      <c r="K337" s="1"/>
      <c r="L337" s="1"/>
      <c r="M337" s="69"/>
      <c r="X337" s="12"/>
    </row>
    <row r="338" spans="1:27" ht="15.75">
      <c r="A338" s="1" t="s">
        <v>507</v>
      </c>
      <c r="B338" s="1"/>
      <c r="C338" s="1"/>
      <c r="D338" s="1"/>
      <c r="E338" s="1"/>
      <c r="F338" s="1"/>
      <c r="G338" s="1"/>
      <c r="H338" s="1"/>
      <c r="I338" s="1"/>
      <c r="J338" s="1"/>
      <c r="K338" s="1"/>
      <c r="L338" s="1"/>
      <c r="M338" s="69"/>
    </row>
    <row r="339" spans="1:27" ht="18.75">
      <c r="A339" s="1" t="s">
        <v>517</v>
      </c>
      <c r="B339" s="1"/>
      <c r="C339" s="1"/>
      <c r="D339" s="1"/>
      <c r="E339" s="1"/>
      <c r="F339" s="1"/>
      <c r="G339" s="1"/>
      <c r="H339" s="1"/>
      <c r="I339" s="1"/>
      <c r="J339" s="1"/>
      <c r="K339" s="1"/>
      <c r="L339" s="1"/>
      <c r="M339" s="69"/>
    </row>
    <row r="340" spans="1:27" ht="15.75">
      <c r="A340" s="1" t="s">
        <v>817</v>
      </c>
      <c r="B340" s="1"/>
      <c r="C340" s="1"/>
      <c r="D340" s="1"/>
      <c r="E340" s="1"/>
      <c r="F340" s="1"/>
      <c r="G340" s="1"/>
      <c r="H340" s="1"/>
      <c r="I340" s="1"/>
      <c r="J340" s="1"/>
      <c r="K340" s="1"/>
      <c r="L340" s="1"/>
      <c r="M340" s="69"/>
    </row>
    <row r="341" spans="1:27" ht="7.5" customHeight="1">
      <c r="A341" s="1"/>
      <c r="B341" s="1"/>
      <c r="C341" s="1"/>
      <c r="D341" s="1"/>
      <c r="E341" s="1"/>
      <c r="F341" s="1"/>
      <c r="G341" s="1"/>
      <c r="H341" s="1"/>
      <c r="I341" s="1"/>
      <c r="J341" s="1"/>
      <c r="K341" s="1"/>
      <c r="L341" s="1"/>
    </row>
    <row r="342" spans="1:27" ht="69" customHeight="1">
      <c r="A342" s="24"/>
      <c r="B342" s="67" t="s">
        <v>1195</v>
      </c>
      <c r="C342" s="82"/>
      <c r="D342" s="67" t="s">
        <v>502</v>
      </c>
      <c r="E342" s="83"/>
      <c r="F342" s="67" t="s">
        <v>477</v>
      </c>
      <c r="G342" s="67"/>
      <c r="H342" s="67" t="s">
        <v>471</v>
      </c>
      <c r="I342" s="67"/>
      <c r="J342" s="67" t="s">
        <v>497</v>
      </c>
      <c r="K342" s="67"/>
      <c r="L342" s="67" t="s">
        <v>498</v>
      </c>
      <c r="M342" s="67"/>
    </row>
    <row r="343" spans="1:27" s="12" customFormat="1" ht="18" customHeight="1">
      <c r="A343" s="20" t="s">
        <v>480</v>
      </c>
      <c r="B343" s="58">
        <f>'Pivot Table 2-Year Insts.'!$Q$626</f>
        <v>45.925883383347454</v>
      </c>
      <c r="C343" s="59"/>
      <c r="D343" s="84">
        <f>+F343+H343</f>
        <v>60.348277371349958</v>
      </c>
      <c r="E343" s="60"/>
      <c r="F343" s="72">
        <f>'Pivot Table 2-Year Insts.'!$Q$629</f>
        <v>52.738698180453945</v>
      </c>
      <c r="G343" s="11"/>
      <c r="H343" s="11">
        <f>'Pivot Table 2-Year Insts.'!$Q$632</f>
        <v>7.6095791908960164</v>
      </c>
      <c r="I343" s="11"/>
      <c r="J343" s="11">
        <f>'Pivot Table 2-Year Insts.'!$Q$635</f>
        <v>39.651722628650035</v>
      </c>
      <c r="K343" s="11"/>
      <c r="L343" s="84">
        <f>SUM(F343:J343)</f>
        <v>100</v>
      </c>
      <c r="M343" s="72"/>
      <c r="O343" s="295"/>
      <c r="P343" s="295"/>
      <c r="Q343" s="295"/>
      <c r="R343" s="295"/>
      <c r="S343" s="295"/>
      <c r="T343" s="284"/>
      <c r="U343" s="25"/>
      <c r="W343" s="117"/>
      <c r="X343" s="17"/>
      <c r="Z343" s="266"/>
      <c r="AA343" s="266"/>
    </row>
    <row r="344" spans="1:27" s="12" customFormat="1">
      <c r="A344" s="20"/>
      <c r="B344" s="126"/>
      <c r="C344" s="127"/>
      <c r="D344" s="125"/>
      <c r="E344" s="128"/>
      <c r="F344" s="72"/>
      <c r="G344" s="11"/>
      <c r="H344" s="11"/>
      <c r="I344" s="11"/>
      <c r="J344" s="11"/>
      <c r="K344" s="11"/>
      <c r="L344" s="84"/>
      <c r="M344" s="72"/>
      <c r="O344" s="295"/>
      <c r="P344" s="295"/>
      <c r="Q344" s="295"/>
      <c r="R344" s="295"/>
      <c r="S344" s="295"/>
      <c r="T344" s="284"/>
      <c r="W344" s="117"/>
      <c r="X344" s="17"/>
      <c r="Z344" s="266"/>
      <c r="AA344" s="266"/>
    </row>
    <row r="345" spans="1:27" s="12" customFormat="1">
      <c r="A345" s="20" t="s">
        <v>481</v>
      </c>
      <c r="B345" s="58">
        <f>'Pivot Table 2-Year Insts.'!$Q$18</f>
        <v>53.235115431348724</v>
      </c>
      <c r="C345" s="59"/>
      <c r="D345" s="84">
        <f>+F345+H345</f>
        <v>71.212553495007128</v>
      </c>
      <c r="E345" s="60"/>
      <c r="F345" s="72">
        <f>'Pivot Table 2-Year Insts.'!$Q$21</f>
        <v>61.968616262482165</v>
      </c>
      <c r="G345" s="125"/>
      <c r="H345" s="11">
        <f>'Pivot Table 2-Year Insts.'!$Q$24</f>
        <v>9.2439372325249636</v>
      </c>
      <c r="I345" s="125"/>
      <c r="J345" s="11">
        <f>'Pivot Table 2-Year Insts.'!$Q$27</f>
        <v>28.787446504992868</v>
      </c>
      <c r="K345" s="11"/>
      <c r="L345" s="84">
        <f>SUM(F345:J345)</f>
        <v>100</v>
      </c>
      <c r="M345" s="72"/>
      <c r="O345" s="295"/>
      <c r="P345" s="295"/>
      <c r="Q345" s="295"/>
      <c r="R345" s="295"/>
      <c r="S345" s="295"/>
      <c r="T345" s="284"/>
      <c r="W345" s="117"/>
      <c r="X345" s="17"/>
      <c r="Z345" s="266"/>
      <c r="AA345" s="266"/>
    </row>
    <row r="346" spans="1:27" s="12" customFormat="1">
      <c r="A346" s="2" t="s">
        <v>482</v>
      </c>
      <c r="B346" s="58">
        <f>+'Pivot Table 2-Year Insts.'!$Q$56</f>
        <v>50.132107983917287</v>
      </c>
      <c r="C346" s="59"/>
      <c r="D346" s="84">
        <f>+F346+H346</f>
        <v>51.993583868011001</v>
      </c>
      <c r="E346" s="60"/>
      <c r="F346" s="72">
        <f>'Pivot Table 2-Year Insts.'!$Q$59</f>
        <v>47.273143904674612</v>
      </c>
      <c r="G346" s="125"/>
      <c r="H346" s="11">
        <f>'Pivot Table 2-Year Insts.'!$Q$62</f>
        <v>4.7204399633363883</v>
      </c>
      <c r="I346" s="125"/>
      <c r="J346" s="11">
        <f>'Pivot Table 2-Year Insts.'!$Q$65</f>
        <v>48.006416131988999</v>
      </c>
      <c r="K346" s="11"/>
      <c r="L346" s="84">
        <f>SUM(F346:J346)</f>
        <v>100</v>
      </c>
      <c r="M346" s="72"/>
      <c r="O346" s="295"/>
      <c r="P346" s="295"/>
      <c r="Q346" s="295"/>
      <c r="R346" s="295"/>
      <c r="S346" s="295"/>
      <c r="T346" s="284"/>
      <c r="W346" s="117"/>
      <c r="X346" s="17"/>
      <c r="Z346" s="266"/>
      <c r="AA346" s="266"/>
    </row>
    <row r="347" spans="1:27" s="12" customFormat="1" ht="12.75">
      <c r="A347" s="2" t="s">
        <v>496</v>
      </c>
      <c r="B347" s="58">
        <f>+'Pivot Table 2-Year Insts.'!$Q$94</f>
        <v>47.622884770346495</v>
      </c>
      <c r="C347" s="59"/>
      <c r="D347" s="84">
        <f>+F347+H347</f>
        <v>58.206429780033844</v>
      </c>
      <c r="E347" s="60"/>
      <c r="F347" s="72">
        <f>'Pivot Table 2-Year Insts.'!$Q$97</f>
        <v>52.791878172588838</v>
      </c>
      <c r="G347" s="125"/>
      <c r="H347" s="11">
        <f>'Pivot Table 2-Year Insts.'!$Q$100</f>
        <v>5.4145516074450084</v>
      </c>
      <c r="I347" s="125"/>
      <c r="J347" s="11">
        <f>'Pivot Table 2-Year Insts.'!$Q$103</f>
        <v>41.793570219966156</v>
      </c>
      <c r="K347" s="11"/>
      <c r="L347" s="84">
        <f>SUM(F347:J347)</f>
        <v>100</v>
      </c>
      <c r="M347" s="72"/>
      <c r="O347" s="295"/>
      <c r="P347" s="295"/>
      <c r="Q347" s="295"/>
      <c r="R347" s="295"/>
      <c r="S347" s="295"/>
      <c r="T347" s="284"/>
      <c r="W347" s="117"/>
      <c r="Z347" s="266"/>
      <c r="AA347" s="266"/>
    </row>
    <row r="348" spans="1:27" s="12" customFormat="1" ht="12.75">
      <c r="A348" s="2" t="s">
        <v>483</v>
      </c>
      <c r="B348" s="72">
        <f>+'Pivot Table 2-Year Insts.'!$Q$132</f>
        <v>46.687697160883282</v>
      </c>
      <c r="C348" s="59"/>
      <c r="D348" s="84">
        <f>+F348+H348</f>
        <v>68.243243243243242</v>
      </c>
      <c r="E348" s="60"/>
      <c r="F348" s="72">
        <f>+'Pivot Table 2-Year Insts.'!$Q$135</f>
        <v>54.054054054054056</v>
      </c>
      <c r="G348" s="125"/>
      <c r="H348" s="11">
        <f>+'Pivot Table 2-Year Insts.'!$Q$138</f>
        <v>14.189189189189189</v>
      </c>
      <c r="I348" s="125"/>
      <c r="J348" s="11">
        <f>+'Pivot Table 2-Year Insts.'!$Q$141</f>
        <v>31.756756756756754</v>
      </c>
      <c r="K348" s="11"/>
      <c r="L348" s="84">
        <f>SUM(F348:J348)</f>
        <v>100</v>
      </c>
      <c r="M348" s="72"/>
      <c r="O348" s="295"/>
      <c r="P348" s="295"/>
      <c r="Q348" s="295"/>
      <c r="R348" s="295"/>
      <c r="S348" s="295"/>
      <c r="T348" s="284"/>
      <c r="W348" s="117"/>
      <c r="Z348" s="266"/>
      <c r="AA348" s="266"/>
    </row>
    <row r="349" spans="1:27" s="12" customFormat="1" ht="12.75">
      <c r="A349" s="2"/>
      <c r="B349" s="72"/>
      <c r="C349" s="59"/>
      <c r="D349" s="84"/>
      <c r="E349" s="60"/>
      <c r="F349" s="72"/>
      <c r="G349" s="125"/>
      <c r="H349" s="11"/>
      <c r="I349" s="125"/>
      <c r="J349" s="11"/>
      <c r="K349" s="11"/>
      <c r="L349" s="84"/>
      <c r="M349" s="72"/>
      <c r="O349" s="295"/>
      <c r="P349" s="295"/>
      <c r="Q349" s="295"/>
      <c r="R349" s="295"/>
      <c r="S349" s="295"/>
      <c r="T349" s="284"/>
      <c r="W349" s="117"/>
      <c r="Z349" s="266"/>
      <c r="AA349" s="266"/>
    </row>
    <row r="350" spans="1:27" s="12" customFormat="1" ht="12.75">
      <c r="A350" s="2" t="s">
        <v>484</v>
      </c>
      <c r="B350" s="58">
        <f>+'Pivot Table 2-Year Insts.'!$Q$170</f>
        <v>26.845130066545675</v>
      </c>
      <c r="C350" s="59"/>
      <c r="D350" s="84">
        <f>+F350+H350</f>
        <v>64.225352112676063</v>
      </c>
      <c r="E350" s="60"/>
      <c r="F350" s="72">
        <f>+'Pivot Table 2-Year Insts.'!$Q$173</f>
        <v>55.211267605633807</v>
      </c>
      <c r="G350" s="125"/>
      <c r="H350" s="11">
        <f>+'Pivot Table 2-Year Insts.'!$Q$176</f>
        <v>9.0140845070422539</v>
      </c>
      <c r="I350" s="125"/>
      <c r="J350" s="11">
        <f>+'Pivot Table 2-Year Insts.'!$Q$179</f>
        <v>35.774647887323944</v>
      </c>
      <c r="K350" s="11"/>
      <c r="L350" s="84">
        <f>SUM(F350:J350)</f>
        <v>100</v>
      </c>
      <c r="M350" s="72"/>
      <c r="O350" s="295"/>
      <c r="P350" s="295"/>
      <c r="Q350" s="295"/>
      <c r="R350" s="295"/>
      <c r="S350" s="295"/>
      <c r="T350" s="284"/>
      <c r="W350" s="117"/>
      <c r="Z350" s="266"/>
      <c r="AA350" s="266"/>
    </row>
    <row r="351" spans="1:27" s="12" customFormat="1" ht="12.75">
      <c r="A351" s="2" t="s">
        <v>485</v>
      </c>
      <c r="B351" s="58">
        <f>+'Pivot Table 2-Year Insts.'!$Q$208</f>
        <v>40.613382899628256</v>
      </c>
      <c r="C351" s="59"/>
      <c r="D351" s="84">
        <f>+F351+H351</f>
        <v>62.356979405034323</v>
      </c>
      <c r="E351" s="60"/>
      <c r="F351" s="72">
        <f>+'Pivot Table 2-Year Insts.'!$Q$211</f>
        <v>58.46681922196796</v>
      </c>
      <c r="G351" s="125"/>
      <c r="H351" s="11">
        <f>+'Pivot Table 2-Year Insts.'!$Q$214</f>
        <v>3.8901601830663615</v>
      </c>
      <c r="I351" s="125"/>
      <c r="J351" s="11">
        <f>+'Pivot Table 2-Year Insts.'!$Q$217</f>
        <v>37.643020594965677</v>
      </c>
      <c r="K351" s="11"/>
      <c r="L351" s="84">
        <f>SUM(F351:J351)</f>
        <v>100</v>
      </c>
      <c r="M351" s="72"/>
      <c r="O351" s="295"/>
      <c r="P351" s="295"/>
      <c r="Q351" s="295"/>
      <c r="R351" s="295"/>
      <c r="S351" s="295"/>
      <c r="T351" s="284"/>
      <c r="W351" s="117"/>
      <c r="Z351" s="266"/>
      <c r="AA351" s="266"/>
    </row>
    <row r="352" spans="1:27" s="29" customFormat="1" ht="12.75">
      <c r="A352" s="2" t="s">
        <v>486</v>
      </c>
      <c r="B352" s="58">
        <f>+'Pivot Table 2-Year Insts.'!$Q$246</f>
        <v>42.549496352900313</v>
      </c>
      <c r="C352" s="59"/>
      <c r="D352" s="84">
        <f>+F352+H352</f>
        <v>57.632653061224488</v>
      </c>
      <c r="E352" s="60"/>
      <c r="F352" s="72">
        <f>+'Pivot Table 2-Year Insts.'!$Q$249</f>
        <v>47.591836734693878</v>
      </c>
      <c r="G352" s="125"/>
      <c r="H352" s="11">
        <f>'Pivot Table 2-Year Insts.'!$Q$252</f>
        <v>10.040816326530612</v>
      </c>
      <c r="I352" s="125"/>
      <c r="J352" s="11">
        <f>'Pivot Table 2-Year Insts.'!$Q$255</f>
        <v>42.367346938775505</v>
      </c>
      <c r="K352" s="11"/>
      <c r="L352" s="84">
        <f>SUM(F352:J352)</f>
        <v>100</v>
      </c>
      <c r="M352" s="72"/>
      <c r="O352" s="295"/>
      <c r="P352" s="295"/>
      <c r="Q352" s="295"/>
      <c r="R352" s="295"/>
      <c r="S352" s="295"/>
      <c r="T352" s="284"/>
      <c r="W352" s="267"/>
      <c r="X352" s="12"/>
      <c r="Z352" s="268"/>
      <c r="AA352" s="268"/>
    </row>
    <row r="353" spans="1:27" s="12" customFormat="1" ht="12.75">
      <c r="A353" s="2" t="s">
        <v>487</v>
      </c>
      <c r="B353" s="58">
        <f>+'Pivot Table 2-Year Insts.'!$Q$284</f>
        <v>47.804758400784891</v>
      </c>
      <c r="C353" s="59"/>
      <c r="D353" s="84">
        <f>+F353+H353</f>
        <v>65.21292970754233</v>
      </c>
      <c r="E353" s="60"/>
      <c r="F353" s="72">
        <f>+'Pivot Table 2-Year Insts.'!$Q$287</f>
        <v>56.233966136480248</v>
      </c>
      <c r="G353" s="125"/>
      <c r="H353" s="11">
        <f>'Pivot Table 2-Year Insts.'!$Q$290</f>
        <v>8.9789635710620832</v>
      </c>
      <c r="I353" s="125"/>
      <c r="J353" s="11">
        <f>'Pivot Table 2-Year Insts.'!$Q$293</f>
        <v>34.78707029245767</v>
      </c>
      <c r="K353" s="11"/>
      <c r="L353" s="84">
        <f>SUM(F353:J353)</f>
        <v>100</v>
      </c>
      <c r="M353" s="72"/>
      <c r="O353" s="295"/>
      <c r="P353" s="295"/>
      <c r="Q353" s="295"/>
      <c r="R353" s="295"/>
      <c r="S353" s="295"/>
      <c r="T353" s="284"/>
      <c r="W353" s="117"/>
      <c r="Z353" s="266"/>
      <c r="AA353" s="266"/>
    </row>
    <row r="354" spans="1:27" s="12" customFormat="1" ht="12.75">
      <c r="A354" s="2"/>
      <c r="B354" s="58"/>
      <c r="C354" s="59"/>
      <c r="D354" s="84"/>
      <c r="E354" s="60"/>
      <c r="F354" s="72"/>
      <c r="G354" s="125"/>
      <c r="H354" s="11"/>
      <c r="I354" s="125"/>
      <c r="J354" s="11"/>
      <c r="K354" s="11"/>
      <c r="L354" s="84"/>
      <c r="M354" s="72"/>
      <c r="O354" s="295"/>
      <c r="P354" s="295"/>
      <c r="Q354" s="295"/>
      <c r="R354" s="295"/>
      <c r="S354" s="295"/>
      <c r="T354" s="284"/>
      <c r="W354" s="117"/>
      <c r="Z354" s="266"/>
      <c r="AA354" s="266"/>
    </row>
    <row r="355" spans="1:27" s="12" customFormat="1" ht="12.75">
      <c r="A355" s="2" t="s">
        <v>488</v>
      </c>
      <c r="B355" s="58">
        <f>+'Pivot Table 2-Year Insts.'!$Q$322</f>
        <v>77.777777777777786</v>
      </c>
      <c r="C355" s="59"/>
      <c r="D355" s="84">
        <f>+F355+H355</f>
        <v>57.473800330943192</v>
      </c>
      <c r="E355" s="60"/>
      <c r="F355" s="72">
        <f>+'Pivot Table 2-Year Insts.'!$Q$325</f>
        <v>57.473800330943192</v>
      </c>
      <c r="G355" s="125"/>
      <c r="H355" s="11">
        <f>'Pivot Table 2-Year Insts.'!$Q$328</f>
        <v>0</v>
      </c>
      <c r="I355" s="125"/>
      <c r="J355" s="11">
        <f>'Pivot Table 2-Year Insts.'!$Q$331</f>
        <v>42.526199669056815</v>
      </c>
      <c r="K355" s="11"/>
      <c r="L355" s="84">
        <f>SUM(F355:J355)</f>
        <v>100</v>
      </c>
      <c r="M355" s="72"/>
      <c r="O355" s="295"/>
      <c r="P355" s="295"/>
      <c r="Q355" s="295"/>
      <c r="R355" s="295"/>
      <c r="S355" s="295"/>
      <c r="T355" s="284"/>
      <c r="W355" s="117"/>
      <c r="Z355" s="266"/>
      <c r="AA355" s="266"/>
    </row>
    <row r="356" spans="1:27" s="12" customFormat="1" ht="12.75">
      <c r="A356" s="2" t="s">
        <v>489</v>
      </c>
      <c r="B356" s="58">
        <f>+'Pivot Table 2-Year Insts.'!$Q$360</f>
        <v>23.574302761204386</v>
      </c>
      <c r="C356" s="59"/>
      <c r="D356" s="84">
        <f>+F356+H356</f>
        <v>54.267216009417311</v>
      </c>
      <c r="E356" s="60"/>
      <c r="F356" s="72">
        <f>+'Pivot Table 2-Year Insts.'!$Q$363</f>
        <v>54.267216009417311</v>
      </c>
      <c r="G356" s="125"/>
      <c r="H356" s="11">
        <f>'Pivot Table 2-Year Insts.'!$Q$366</f>
        <v>0</v>
      </c>
      <c r="I356" s="125"/>
      <c r="J356" s="11">
        <f>'Pivot Table 2-Year Insts.'!$Q$369</f>
        <v>45.732783990582696</v>
      </c>
      <c r="K356" s="11"/>
      <c r="L356" s="84">
        <f>SUM(F356:J356)</f>
        <v>100</v>
      </c>
      <c r="M356" s="72"/>
      <c r="O356" s="295"/>
      <c r="P356" s="295"/>
      <c r="Q356" s="295"/>
      <c r="R356" s="295"/>
      <c r="S356" s="295"/>
      <c r="T356" s="284"/>
      <c r="W356" s="117"/>
      <c r="Z356" s="266"/>
      <c r="AA356" s="266"/>
    </row>
    <row r="357" spans="1:27" s="12" customFormat="1" ht="12.75">
      <c r="A357" s="2" t="s">
        <v>490</v>
      </c>
      <c r="B357" s="58">
        <f>+'Pivot Table 2-Year Insts.'!$Q$398</f>
        <v>30.167042889390522</v>
      </c>
      <c r="C357" s="59"/>
      <c r="D357" s="84">
        <f>+F357+H357</f>
        <v>59.533073929961091</v>
      </c>
      <c r="E357" s="60"/>
      <c r="F357" s="72">
        <f>+'Pivot Table 2-Year Insts.'!$Q$401</f>
        <v>49.895240945824604</v>
      </c>
      <c r="G357" s="125"/>
      <c r="H357" s="11">
        <f>'Pivot Table 2-Year Insts.'!$Q$404</f>
        <v>9.6378329841364874</v>
      </c>
      <c r="I357" s="125"/>
      <c r="J357" s="11">
        <f>'Pivot Table 2-Year Insts.'!$Q$407</f>
        <v>40.466926070038909</v>
      </c>
      <c r="K357" s="11"/>
      <c r="L357" s="84">
        <f>SUM(F357:J357)</f>
        <v>100</v>
      </c>
      <c r="M357" s="72"/>
      <c r="O357" s="295"/>
      <c r="P357" s="295"/>
      <c r="Q357" s="295"/>
      <c r="R357" s="295"/>
      <c r="S357" s="295"/>
      <c r="T357" s="284"/>
      <c r="W357" s="117"/>
      <c r="Z357" s="266"/>
      <c r="AA357" s="266"/>
    </row>
    <row r="358" spans="1:27" s="12" customFormat="1" ht="12.75">
      <c r="A358" s="2" t="s">
        <v>491</v>
      </c>
      <c r="B358" s="58">
        <f>+'Pivot Table 2-Year Insts.'!$Q$436</f>
        <v>49.970777323202803</v>
      </c>
      <c r="C358" s="59"/>
      <c r="D358" s="84">
        <f>+F358+H358</f>
        <v>59.941520467836256</v>
      </c>
      <c r="E358" s="60"/>
      <c r="F358" s="72">
        <f>+'Pivot Table 2-Year Insts.'!$Q$439</f>
        <v>48.421052631578945</v>
      </c>
      <c r="G358" s="125"/>
      <c r="H358" s="11">
        <f>'Pivot Table 2-Year Insts.'!$Q$442</f>
        <v>11.520467836257311</v>
      </c>
      <c r="I358" s="125"/>
      <c r="J358" s="11">
        <f>'Pivot Table 2-Year Insts.'!$Q$445</f>
        <v>40.058479532163744</v>
      </c>
      <c r="K358" s="11"/>
      <c r="L358" s="84">
        <f>SUM(F358:J358)</f>
        <v>100</v>
      </c>
      <c r="M358" s="72"/>
      <c r="O358" s="295"/>
      <c r="P358" s="295"/>
      <c r="Q358" s="295"/>
      <c r="R358" s="295"/>
      <c r="S358" s="295"/>
      <c r="T358" s="284"/>
      <c r="W358" s="117"/>
      <c r="Z358" s="266"/>
      <c r="AA358" s="266"/>
    </row>
    <row r="359" spans="1:27" s="12" customFormat="1" ht="12.75">
      <c r="A359" s="2"/>
      <c r="B359" s="58"/>
      <c r="C359" s="59"/>
      <c r="D359" s="84"/>
      <c r="E359" s="60"/>
      <c r="F359" s="72"/>
      <c r="G359" s="125"/>
      <c r="H359" s="11"/>
      <c r="I359" s="125"/>
      <c r="J359" s="11"/>
      <c r="K359" s="11"/>
      <c r="L359" s="84"/>
      <c r="M359" s="72"/>
      <c r="O359" s="295"/>
      <c r="P359" s="295"/>
      <c r="Q359" s="295"/>
      <c r="R359" s="295"/>
      <c r="S359" s="295"/>
      <c r="T359" s="284"/>
      <c r="W359" s="117"/>
      <c r="Z359" s="266"/>
      <c r="AA359" s="266"/>
    </row>
    <row r="360" spans="1:27" s="12" customFormat="1" ht="12.75">
      <c r="A360" s="2" t="s">
        <v>492</v>
      </c>
      <c r="B360" s="58">
        <f>+'Pivot Table 2-Year Insts.'!$Q$474</f>
        <v>79.088050314465406</v>
      </c>
      <c r="C360" s="59"/>
      <c r="D360" s="84">
        <f>+F360+H360</f>
        <v>55.666003976143138</v>
      </c>
      <c r="E360" s="60"/>
      <c r="F360" s="72">
        <f>+'Pivot Table 2-Year Insts.'!$Q$477</f>
        <v>48.111332007952285</v>
      </c>
      <c r="G360" s="125"/>
      <c r="H360" s="11">
        <f>'Pivot Table 2-Year Insts.'!$Q$480</f>
        <v>7.5546719681908545</v>
      </c>
      <c r="I360" s="125"/>
      <c r="J360" s="11">
        <f>'Pivot Table 2-Year Insts.'!$Q$483</f>
        <v>44.333996023856855</v>
      </c>
      <c r="K360" s="11"/>
      <c r="L360" s="84">
        <f>SUM(F360:J360)</f>
        <v>100</v>
      </c>
      <c r="M360" s="72"/>
      <c r="N360" s="30"/>
      <c r="O360" s="295"/>
      <c r="P360" s="295"/>
      <c r="Q360" s="295"/>
      <c r="R360" s="295"/>
      <c r="S360" s="295"/>
      <c r="T360" s="284"/>
      <c r="W360" s="117"/>
      <c r="Z360" s="266"/>
      <c r="AA360" s="266"/>
    </row>
    <row r="361" spans="1:27" s="12" customFormat="1" ht="12.75">
      <c r="A361" s="2" t="s">
        <v>493</v>
      </c>
      <c r="B361" s="58">
        <f>+'Pivot Table 2-Year Insts.'!$Q$512</f>
        <v>57.350157728706627</v>
      </c>
      <c r="C361" s="59"/>
      <c r="D361" s="84">
        <f>+F361+H361</f>
        <v>59.515951595159521</v>
      </c>
      <c r="E361" s="60"/>
      <c r="F361" s="72">
        <f>+'Pivot Table 2-Year Insts.'!$Q$515</f>
        <v>46.938027136046941</v>
      </c>
      <c r="G361" s="125"/>
      <c r="H361" s="11">
        <f>'Pivot Table 2-Year Insts.'!$Q$518</f>
        <v>12.577924459112577</v>
      </c>
      <c r="I361" s="125"/>
      <c r="J361" s="11">
        <f>'Pivot Table 2-Year Insts.'!$Q$521</f>
        <v>40.484048404840486</v>
      </c>
      <c r="K361" s="11"/>
      <c r="L361" s="84">
        <f>SUM(F361:J361)</f>
        <v>100</v>
      </c>
      <c r="M361" s="72"/>
      <c r="N361" s="30"/>
      <c r="O361" s="295"/>
      <c r="P361" s="295"/>
      <c r="Q361" s="295"/>
      <c r="R361" s="295"/>
      <c r="S361" s="295"/>
      <c r="T361" s="284"/>
      <c r="W361" s="117"/>
      <c r="Z361" s="266"/>
      <c r="AA361" s="266"/>
    </row>
    <row r="362" spans="1:27" s="12" customFormat="1" ht="12.75">
      <c r="A362" s="2" t="s">
        <v>494</v>
      </c>
      <c r="B362" s="58">
        <f>+'Pivot Table 2-Year Insts.'!$Q$550</f>
        <v>69.872276483846733</v>
      </c>
      <c r="C362" s="59"/>
      <c r="D362" s="84">
        <f>+F362+H362</f>
        <v>65.878136200716852</v>
      </c>
      <c r="E362" s="60"/>
      <c r="F362" s="72">
        <f>+'Pivot Table 2-Year Insts.'!$Q$553</f>
        <v>59.641577060931908</v>
      </c>
      <c r="G362" s="125"/>
      <c r="H362" s="11">
        <f>'Pivot Table 2-Year Insts.'!$Q$556</f>
        <v>6.236559139784946</v>
      </c>
      <c r="I362" s="125"/>
      <c r="J362" s="11">
        <f>'Pivot Table 2-Year Insts.'!$Q$559</f>
        <v>34.121863799283155</v>
      </c>
      <c r="K362" s="11"/>
      <c r="L362" s="84">
        <f>SUM(F362:J362)</f>
        <v>100</v>
      </c>
      <c r="M362" s="72"/>
      <c r="N362" s="30"/>
      <c r="O362" s="295"/>
      <c r="P362" s="295"/>
      <c r="Q362" s="295"/>
      <c r="R362" s="295"/>
      <c r="S362" s="295"/>
      <c r="T362" s="284"/>
      <c r="W362" s="117"/>
      <c r="Z362" s="266"/>
      <c r="AA362" s="266"/>
    </row>
    <row r="363" spans="1:27" s="12" customFormat="1" ht="12.75">
      <c r="A363" s="85" t="s">
        <v>495</v>
      </c>
      <c r="B363" s="61">
        <f>+'Pivot Table 2-Year Insts.'!$Q$588</f>
        <v>84.449760765550238</v>
      </c>
      <c r="C363" s="86"/>
      <c r="D363" s="87">
        <f>+F363+H363</f>
        <v>57.046742209631731</v>
      </c>
      <c r="E363" s="88"/>
      <c r="F363" s="89">
        <f>+'Pivot Table 2-Year Insts.'!$Q$591</f>
        <v>47.698300283286123</v>
      </c>
      <c r="G363" s="246"/>
      <c r="H363" s="76">
        <f>'Pivot Table 2-Year Insts.'!$Q$594</f>
        <v>9.3484419263456093</v>
      </c>
      <c r="I363" s="246"/>
      <c r="J363" s="76">
        <f>'Pivot Table 2-Year Insts.'!$Q$597</f>
        <v>42.953257790368269</v>
      </c>
      <c r="K363" s="76"/>
      <c r="L363" s="90">
        <f>SUM(F363:J363)</f>
        <v>100</v>
      </c>
      <c r="M363" s="89"/>
      <c r="N363" s="30"/>
      <c r="O363" s="295"/>
      <c r="P363" s="295"/>
      <c r="Q363" s="295"/>
      <c r="R363" s="295"/>
      <c r="S363" s="295"/>
      <c r="T363" s="284"/>
      <c r="W363" s="117"/>
      <c r="Z363" s="266"/>
      <c r="AA363" s="266"/>
    </row>
    <row r="364" spans="1:27" s="12" customFormat="1" ht="12.75" customHeight="1">
      <c r="A364" s="91" t="s">
        <v>442</v>
      </c>
      <c r="B364" s="63"/>
      <c r="C364" s="11"/>
      <c r="D364" s="11"/>
      <c r="E364" s="11"/>
      <c r="F364" s="63"/>
      <c r="G364" s="11"/>
      <c r="H364" s="63"/>
      <c r="I364" s="11"/>
      <c r="J364" s="63"/>
      <c r="K364" s="11"/>
      <c r="L364" s="11"/>
      <c r="M364" s="73"/>
      <c r="N364" s="30"/>
      <c r="O364" s="295"/>
      <c r="P364" s="295"/>
      <c r="Q364" s="295"/>
      <c r="R364" s="295"/>
      <c r="S364" s="295"/>
      <c r="T364" s="284"/>
      <c r="W364" s="117"/>
      <c r="Z364" s="266"/>
      <c r="AA364" s="266"/>
    </row>
    <row r="365" spans="1:27" ht="54" customHeight="1">
      <c r="A365" s="1044" t="s">
        <v>458</v>
      </c>
      <c r="B365" s="1044"/>
      <c r="C365" s="1044"/>
      <c r="D365" s="1045"/>
      <c r="E365" s="1045"/>
      <c r="F365" s="1045"/>
      <c r="G365" s="1045"/>
      <c r="H365" s="1045"/>
      <c r="I365" s="1045"/>
      <c r="J365" s="1045"/>
      <c r="K365" s="1045"/>
      <c r="L365" s="1045"/>
      <c r="X365" s="12"/>
    </row>
    <row r="366" spans="1:27">
      <c r="A366" s="40"/>
      <c r="B366" s="40"/>
      <c r="C366" s="40"/>
      <c r="D366" s="68"/>
      <c r="E366" s="68"/>
      <c r="F366" s="68"/>
      <c r="G366" s="68"/>
      <c r="H366" s="68"/>
      <c r="I366" s="68"/>
      <c r="J366" s="68"/>
      <c r="K366" s="68"/>
      <c r="L366" s="68"/>
      <c r="M366" s="418" t="s">
        <v>1196</v>
      </c>
      <c r="X366" s="12"/>
    </row>
    <row r="367" spans="1:27" ht="15.75" customHeight="1">
      <c r="A367" s="1" t="s">
        <v>904</v>
      </c>
      <c r="B367" s="1"/>
      <c r="C367" s="1"/>
      <c r="D367" s="1"/>
      <c r="E367" s="1"/>
      <c r="F367" s="1"/>
      <c r="G367" s="1"/>
      <c r="H367" s="1"/>
      <c r="I367" s="1"/>
      <c r="J367" s="1"/>
      <c r="K367" s="1"/>
      <c r="L367" s="1"/>
      <c r="M367" s="69"/>
      <c r="X367" s="12"/>
    </row>
    <row r="368" spans="1:27" ht="15.75" customHeight="1">
      <c r="A368" s="1"/>
      <c r="B368" s="1"/>
      <c r="C368" s="1"/>
      <c r="D368" s="1"/>
      <c r="E368" s="1"/>
      <c r="F368" s="1"/>
      <c r="G368" s="1"/>
      <c r="H368" s="1"/>
      <c r="I368" s="1"/>
      <c r="J368" s="1"/>
      <c r="K368" s="1"/>
      <c r="L368" s="1"/>
      <c r="M368" s="69"/>
      <c r="X368" s="12"/>
    </row>
    <row r="369" spans="1:33" ht="15.75">
      <c r="A369" s="1" t="s">
        <v>507</v>
      </c>
      <c r="B369" s="1"/>
      <c r="C369" s="1"/>
      <c r="D369" s="1"/>
      <c r="E369" s="1"/>
      <c r="F369" s="1"/>
      <c r="G369" s="1"/>
      <c r="H369" s="1"/>
      <c r="I369" s="1"/>
      <c r="J369" s="1"/>
      <c r="K369" s="1"/>
      <c r="L369" s="1"/>
      <c r="M369" s="69"/>
      <c r="U369" s="62"/>
    </row>
    <row r="370" spans="1:33" ht="18.75">
      <c r="A370" s="1" t="s">
        <v>517</v>
      </c>
      <c r="B370" s="1"/>
      <c r="C370" s="1"/>
      <c r="D370" s="1"/>
      <c r="E370" s="1"/>
      <c r="F370" s="1"/>
      <c r="G370" s="1"/>
      <c r="H370" s="1"/>
      <c r="I370" s="1"/>
      <c r="J370" s="1"/>
      <c r="K370" s="1"/>
      <c r="L370" s="1"/>
      <c r="M370" s="69"/>
      <c r="U370" s="62"/>
      <c r="V370" s="266"/>
      <c r="W370" s="117"/>
      <c r="X370" s="12"/>
      <c r="Y370" s="12"/>
      <c r="Z370" s="266"/>
      <c r="AA370" s="266"/>
      <c r="AB370" s="12"/>
      <c r="AC370" s="12"/>
      <c r="AD370" s="12"/>
      <c r="AE370" s="12"/>
      <c r="AF370" s="12"/>
      <c r="AG370" s="12"/>
    </row>
    <row r="371" spans="1:33" ht="15.75">
      <c r="A371" s="1" t="s">
        <v>818</v>
      </c>
      <c r="B371" s="1"/>
      <c r="C371" s="1"/>
      <c r="D371" s="1"/>
      <c r="E371" s="1"/>
      <c r="F371" s="1"/>
      <c r="G371" s="1"/>
      <c r="H371" s="1"/>
      <c r="I371" s="1"/>
      <c r="J371" s="1"/>
      <c r="K371" s="1"/>
      <c r="L371" s="1"/>
      <c r="M371" s="69"/>
      <c r="O371" s="288" t="s">
        <v>869</v>
      </c>
      <c r="P371" s="288"/>
      <c r="Q371" s="288"/>
      <c r="R371" s="288"/>
      <c r="S371" s="288" t="s">
        <v>544</v>
      </c>
      <c r="T371" s="278"/>
      <c r="U371" s="19"/>
      <c r="V371"/>
      <c r="W371"/>
      <c r="X371"/>
      <c r="Y371"/>
      <c r="Z371"/>
      <c r="AA371" s="359"/>
      <c r="AB371" s="360"/>
      <c r="AC371" s="359"/>
      <c r="AD371" s="360"/>
      <c r="AE371" s="361"/>
      <c r="AF371" s="357"/>
      <c r="AG371" s="29"/>
    </row>
    <row r="372" spans="1:33" ht="6" customHeight="1">
      <c r="A372" s="1"/>
      <c r="B372" s="1"/>
      <c r="C372" s="1"/>
      <c r="D372" s="1"/>
      <c r="E372" s="1"/>
      <c r="F372" s="1"/>
      <c r="G372" s="1"/>
      <c r="H372" s="1"/>
      <c r="I372" s="1"/>
      <c r="J372" s="1"/>
      <c r="K372" s="1"/>
      <c r="L372" s="1"/>
      <c r="O372" s="289"/>
      <c r="P372" s="289"/>
      <c r="Q372" s="289"/>
      <c r="R372" s="289"/>
      <c r="S372" s="289"/>
      <c r="T372" s="279"/>
      <c r="U372" s="19"/>
      <c r="V372"/>
      <c r="W372"/>
      <c r="X372"/>
      <c r="Y372"/>
      <c r="Z372"/>
      <c r="AA372" s="266"/>
      <c r="AB372" s="12"/>
      <c r="AC372" s="12"/>
      <c r="AD372" s="12"/>
      <c r="AE372" s="12"/>
      <c r="AF372" s="12"/>
      <c r="AG372" s="12"/>
    </row>
    <row r="373" spans="1:33" ht="69" customHeight="1">
      <c r="A373" s="24"/>
      <c r="B373" s="67" t="s">
        <v>1195</v>
      </c>
      <c r="C373" s="82"/>
      <c r="D373" s="67" t="s">
        <v>502</v>
      </c>
      <c r="E373" s="83"/>
      <c r="F373" s="67" t="s">
        <v>477</v>
      </c>
      <c r="G373" s="67"/>
      <c r="H373" s="67" t="s">
        <v>471</v>
      </c>
      <c r="I373" s="67"/>
      <c r="J373" s="67" t="s">
        <v>497</v>
      </c>
      <c r="K373" s="67"/>
      <c r="L373" s="67" t="s">
        <v>498</v>
      </c>
      <c r="M373" s="67"/>
      <c r="O373" s="286" t="s">
        <v>465</v>
      </c>
      <c r="P373" s="286" t="s">
        <v>466</v>
      </c>
      <c r="Q373" s="286" t="s">
        <v>303</v>
      </c>
      <c r="R373" s="422" t="s">
        <v>304</v>
      </c>
      <c r="S373" s="286" t="s">
        <v>467</v>
      </c>
      <c r="T373" s="280" t="s">
        <v>468</v>
      </c>
      <c r="U373" s="19"/>
      <c r="V373" s="12"/>
      <c r="W373" s="117"/>
      <c r="X373" s="12"/>
      <c r="Y373" s="12"/>
      <c r="Z373" s="266"/>
      <c r="AA373" s="266"/>
      <c r="AB373" s="12"/>
      <c r="AC373" s="12"/>
      <c r="AD373" s="12"/>
      <c r="AE373" s="12"/>
      <c r="AF373" s="12"/>
      <c r="AG373" s="12"/>
    </row>
    <row r="374" spans="1:33" s="12" customFormat="1" ht="18" customHeight="1">
      <c r="A374" s="20" t="s">
        <v>480</v>
      </c>
      <c r="B374" s="58">
        <f>'Pivot Table 2-Year Insts.'!$V$626</f>
        <v>36.480506476307376</v>
      </c>
      <c r="C374" s="59"/>
      <c r="D374" s="1029">
        <f>+F374+H374</f>
        <v>55.613600141668144</v>
      </c>
      <c r="E374" s="60"/>
      <c r="F374" s="72">
        <f>'Pivot Table 2-Year Insts.'!$V$629</f>
        <v>53.69222596068709</v>
      </c>
      <c r="G374" s="11"/>
      <c r="H374" s="11">
        <f>'Pivot Table 2-Year Insts.'!$V$632</f>
        <v>1.9213741809810521</v>
      </c>
      <c r="I374" s="11"/>
      <c r="J374" s="11">
        <f>'Pivot Table 2-Year Insts.'!$V$635</f>
        <v>44.386399858331856</v>
      </c>
      <c r="K374" s="11"/>
      <c r="L374" s="84">
        <f>SUM(F374:J374)</f>
        <v>100</v>
      </c>
      <c r="M374" s="72"/>
      <c r="O374" s="290">
        <f>+'Pivot Table 2-Year Insts.'!$V$627</f>
        <v>48.902633679169995</v>
      </c>
      <c r="P374" s="290">
        <f>+'Pivot Table 2-Year Insts.'!$V$630</f>
        <v>1.5263367916999202</v>
      </c>
      <c r="Q374" s="290">
        <f>+'Pivot Table 2-Year Insts.'!$V$633</f>
        <v>49.571029529130087</v>
      </c>
      <c r="R374" s="424">
        <f>SUM(O374:Q374)</f>
        <v>100</v>
      </c>
      <c r="S374" s="290">
        <f>SUM(O374:P374)</f>
        <v>50.428970470869913</v>
      </c>
      <c r="T374" s="281">
        <f>+D374-S374</f>
        <v>5.1846296707982304</v>
      </c>
      <c r="U374" s="258" t="s">
        <v>480</v>
      </c>
      <c r="W374" s="117"/>
      <c r="X374" s="17"/>
      <c r="Z374" s="266"/>
      <c r="AA374" s="266"/>
    </row>
    <row r="375" spans="1:33" s="12" customFormat="1">
      <c r="A375" s="20"/>
      <c r="B375" s="126"/>
      <c r="C375" s="127"/>
      <c r="D375" s="1030"/>
      <c r="E375" s="128"/>
      <c r="F375" s="72"/>
      <c r="G375" s="11"/>
      <c r="H375" s="11"/>
      <c r="I375" s="11"/>
      <c r="J375" s="11"/>
      <c r="K375" s="11"/>
      <c r="L375" s="84"/>
      <c r="M375" s="72"/>
      <c r="O375" s="290"/>
      <c r="P375" s="290"/>
      <c r="Q375" s="290"/>
      <c r="R375" s="424"/>
      <c r="S375" s="290"/>
      <c r="T375" s="281"/>
      <c r="U375" s="258"/>
      <c r="W375" s="117"/>
      <c r="X375" s="17"/>
      <c r="Z375" s="266"/>
      <c r="AA375" s="266"/>
    </row>
    <row r="376" spans="1:33" s="12" customFormat="1">
      <c r="A376" s="20" t="s">
        <v>481</v>
      </c>
      <c r="B376" s="58">
        <f>'Pivot Table 2-Year Insts.'!$V$18</f>
        <v>32.517263025737606</v>
      </c>
      <c r="C376" s="59"/>
      <c r="D376" s="1029">
        <f>+F376+H376</f>
        <v>72.393822393822404</v>
      </c>
      <c r="E376" s="60"/>
      <c r="F376" s="72">
        <f>'Pivot Table 2-Year Insts.'!$V$21</f>
        <v>66.023166023166027</v>
      </c>
      <c r="G376" s="125"/>
      <c r="H376" s="11">
        <f>'Pivot Table 2-Year Insts.'!$V$24</f>
        <v>6.3706563706563708</v>
      </c>
      <c r="I376" s="125"/>
      <c r="J376" s="11">
        <f>'Pivot Table 2-Year Insts.'!$V$27</f>
        <v>27.606177606177607</v>
      </c>
      <c r="K376" s="11"/>
      <c r="L376" s="84">
        <f>SUM(F376:J376)</f>
        <v>100.00000000000001</v>
      </c>
      <c r="M376" s="72"/>
      <c r="O376" s="291">
        <f>+'Pivot Table 2-Year Insts.'!$V$19</f>
        <v>48.554913294797686</v>
      </c>
      <c r="P376" s="291">
        <f>+'Pivot Table 2-Year Insts.'!$V$22</f>
        <v>5.0096339113680148</v>
      </c>
      <c r="Q376" s="291">
        <f>+'Pivot Table 2-Year Insts.'!$V$25</f>
        <v>46.435452793834301</v>
      </c>
      <c r="R376" s="423">
        <f>SUM(O376:Q376)</f>
        <v>100</v>
      </c>
      <c r="S376" s="292">
        <f>SUM(O376:P376)</f>
        <v>53.564547206165699</v>
      </c>
      <c r="T376" s="282">
        <f>+D376-S376</f>
        <v>18.829275187656705</v>
      </c>
      <c r="U376" s="261" t="s">
        <v>481</v>
      </c>
      <c r="W376" s="117"/>
      <c r="X376" s="17"/>
      <c r="Z376" s="266"/>
      <c r="AA376" s="266"/>
    </row>
    <row r="377" spans="1:33" s="12" customFormat="1">
      <c r="A377" s="2" t="s">
        <v>482</v>
      </c>
      <c r="B377" s="58">
        <f>+'Pivot Table 2-Year Insts.'!$V$56</f>
        <v>0</v>
      </c>
      <c r="C377" s="59"/>
      <c r="D377" s="1029">
        <f>+F377+H377</f>
        <v>0</v>
      </c>
      <c r="E377" s="60"/>
      <c r="F377" s="72">
        <f>'Pivot Table 2-Year Insts.'!$V$59</f>
        <v>0</v>
      </c>
      <c r="G377" s="125"/>
      <c r="H377" s="11">
        <f>'Pivot Table 2-Year Insts.'!$V$62</f>
        <v>0</v>
      </c>
      <c r="I377" s="125"/>
      <c r="J377" s="11">
        <f>'Pivot Table 2-Year Insts.'!$V$65</f>
        <v>0</v>
      </c>
      <c r="K377" s="11"/>
      <c r="L377" s="84">
        <f>SUM(F377:J377)</f>
        <v>0</v>
      </c>
      <c r="M377" s="72"/>
      <c r="O377" s="291">
        <f>+'Pivot Table 2-Year Insts.'!$V$57</f>
        <v>0</v>
      </c>
      <c r="P377" s="291">
        <f>+'Pivot Table 2-Year Insts.'!$V$60</f>
        <v>0</v>
      </c>
      <c r="Q377" s="291">
        <f>+'Pivot Table 2-Year Insts.'!$V$63</f>
        <v>0</v>
      </c>
      <c r="R377" s="423">
        <f>SUM(O377:Q377)</f>
        <v>0</v>
      </c>
      <c r="S377" s="292">
        <f>SUM(O377:P377)</f>
        <v>0</v>
      </c>
      <c r="T377" s="282">
        <f>+D377-S377</f>
        <v>0</v>
      </c>
      <c r="U377" s="261" t="s">
        <v>482</v>
      </c>
      <c r="W377" s="117"/>
      <c r="X377" s="17"/>
      <c r="Z377" s="266"/>
      <c r="AA377" s="266"/>
    </row>
    <row r="378" spans="1:33" s="12" customFormat="1" ht="12.75">
      <c r="A378" s="2" t="s">
        <v>496</v>
      </c>
      <c r="B378" s="58">
        <f>+'Pivot Table 2-Year Insts.'!$V$94</f>
        <v>0</v>
      </c>
      <c r="C378" s="59"/>
      <c r="D378" s="1029">
        <f>+F378+H378</f>
        <v>0</v>
      </c>
      <c r="E378" s="60"/>
      <c r="F378" s="72">
        <f>'Pivot Table 2-Year Insts.'!$V$97</f>
        <v>0</v>
      </c>
      <c r="G378" s="125"/>
      <c r="H378" s="11">
        <f>'Pivot Table 2-Year Insts.'!$V$100</f>
        <v>0</v>
      </c>
      <c r="I378" s="125"/>
      <c r="J378" s="11">
        <f>'Pivot Table 2-Year Insts.'!$V$103</f>
        <v>0</v>
      </c>
      <c r="K378" s="11"/>
      <c r="L378" s="84">
        <f>SUM(F378:J378)</f>
        <v>0</v>
      </c>
      <c r="M378" s="72"/>
      <c r="O378" s="293">
        <f>+'Pivot Table 2-Year Insts.'!$V$95</f>
        <v>0</v>
      </c>
      <c r="P378" s="293">
        <f>+'Pivot Table 2-Year Insts.'!$V$98</f>
        <v>0</v>
      </c>
      <c r="Q378" s="293">
        <f>+'Pivot Table 2-Year Insts.'!$V$101</f>
        <v>0</v>
      </c>
      <c r="R378" s="425">
        <f>SUM(O378:Q378)</f>
        <v>0</v>
      </c>
      <c r="S378" s="290">
        <f>SUM(O378:P378)</f>
        <v>0</v>
      </c>
      <c r="T378" s="281">
        <f>+D378-S378</f>
        <v>0</v>
      </c>
      <c r="U378" s="258" t="s">
        <v>496</v>
      </c>
      <c r="W378" s="117"/>
      <c r="Z378" s="266"/>
      <c r="AA378" s="266"/>
    </row>
    <row r="379" spans="1:33" s="12" customFormat="1" ht="12.75">
      <c r="A379" s="2" t="s">
        <v>483</v>
      </c>
      <c r="B379" s="72">
        <f>+'Pivot Table 2-Year Insts.'!$V$132</f>
        <v>0</v>
      </c>
      <c r="C379" s="59"/>
      <c r="D379" s="1029">
        <f>+F379+H379</f>
        <v>0</v>
      </c>
      <c r="E379" s="60"/>
      <c r="F379" s="72">
        <f>+'Pivot Table 2-Year Insts.'!$V$135</f>
        <v>0</v>
      </c>
      <c r="G379" s="125"/>
      <c r="H379" s="11">
        <f>+'Pivot Table 2-Year Insts.'!$V$138</f>
        <v>0</v>
      </c>
      <c r="I379" s="125"/>
      <c r="J379" s="11">
        <f>+'Pivot Table 2-Year Insts.'!$V$141</f>
        <v>0</v>
      </c>
      <c r="K379" s="11"/>
      <c r="L379" s="84">
        <f>SUM(F379:J379)</f>
        <v>0</v>
      </c>
      <c r="M379" s="72"/>
      <c r="O379" s="293">
        <f>+'Pivot Table 2-Year Insts.'!$V$133</f>
        <v>0</v>
      </c>
      <c r="P379" s="293">
        <f>+'Pivot Table 2-Year Insts.'!$V$136</f>
        <v>0</v>
      </c>
      <c r="Q379" s="293">
        <f>+'Pivot Table 2-Year Insts.'!$V$139</f>
        <v>0</v>
      </c>
      <c r="R379" s="425">
        <f>SUM(O379:Q379)</f>
        <v>0</v>
      </c>
      <c r="S379" s="290">
        <f>SUM(O379:P379)</f>
        <v>0</v>
      </c>
      <c r="T379" s="281">
        <f>+D379-S379</f>
        <v>0</v>
      </c>
      <c r="U379" s="258" t="s">
        <v>483</v>
      </c>
      <c r="W379" s="117"/>
      <c r="Z379" s="266"/>
      <c r="AA379" s="266"/>
    </row>
    <row r="380" spans="1:33" s="12" customFormat="1" ht="12.75">
      <c r="A380" s="2"/>
      <c r="B380" s="72"/>
      <c r="C380" s="59"/>
      <c r="D380" s="1029"/>
      <c r="E380" s="60"/>
      <c r="F380" s="72"/>
      <c r="G380" s="125"/>
      <c r="H380" s="11"/>
      <c r="I380" s="125"/>
      <c r="J380" s="11"/>
      <c r="K380" s="11"/>
      <c r="L380" s="84"/>
      <c r="M380" s="72"/>
      <c r="O380" s="293"/>
      <c r="P380" s="300"/>
      <c r="Q380" s="300"/>
      <c r="R380" s="425"/>
      <c r="S380" s="290"/>
      <c r="T380" s="281"/>
      <c r="U380" s="258"/>
      <c r="W380" s="117"/>
      <c r="Z380" s="266"/>
      <c r="AA380" s="266"/>
    </row>
    <row r="381" spans="1:33" s="12" customFormat="1" ht="12.75">
      <c r="A381" s="2" t="s">
        <v>484</v>
      </c>
      <c r="B381" s="58">
        <f>+'Pivot Table 2-Year Insts.'!$V$170</f>
        <v>38.43442559454644</v>
      </c>
      <c r="C381" s="59"/>
      <c r="D381" s="1029">
        <f>+F381+H381</f>
        <v>53.945379421545901</v>
      </c>
      <c r="E381" s="60"/>
      <c r="F381" s="72">
        <f>+'Pivot Table 2-Year Insts.'!$V$173</f>
        <v>52.564748563942352</v>
      </c>
      <c r="G381" s="125"/>
      <c r="H381" s="11">
        <f>+'Pivot Table 2-Year Insts.'!$V$176</f>
        <v>1.3806308576035473</v>
      </c>
      <c r="I381" s="125"/>
      <c r="J381" s="11">
        <f>+'Pivot Table 2-Year Insts.'!$V$179</f>
        <v>46.054620578454099</v>
      </c>
      <c r="K381" s="11"/>
      <c r="L381" s="84">
        <f>SUM(F381:J381)</f>
        <v>100</v>
      </c>
      <c r="M381" s="72"/>
      <c r="O381" s="293">
        <f>+'Pivot Table 2-Year Insts.'!$V$171</f>
        <v>49.994373804433437</v>
      </c>
      <c r="P381" s="293">
        <f>+'Pivot Table 2-Year Insts.'!$V$174</f>
        <v>1.1927534601102734</v>
      </c>
      <c r="Q381" s="293">
        <f>+'Pivot Table 2-Year Insts.'!$V$177</f>
        <v>48.812872735456288</v>
      </c>
      <c r="R381" s="425">
        <f>SUM(O381:Q381)</f>
        <v>100</v>
      </c>
      <c r="S381" s="290">
        <f>SUM(O381:P381)</f>
        <v>51.187127264543712</v>
      </c>
      <c r="T381" s="281">
        <f>+D381-S381</f>
        <v>2.7582521570021896</v>
      </c>
      <c r="U381" s="258" t="s">
        <v>484</v>
      </c>
      <c r="W381" s="117"/>
      <c r="Z381" s="266"/>
      <c r="AA381" s="266"/>
    </row>
    <row r="382" spans="1:33" s="12" customFormat="1" ht="12.75">
      <c r="A382" s="2" t="s">
        <v>485</v>
      </c>
      <c r="B382" s="58">
        <f>+'Pivot Table 2-Year Insts.'!$V$208</f>
        <v>15.680615680615681</v>
      </c>
      <c r="C382" s="59"/>
      <c r="D382" s="1029">
        <f>+F382+H382</f>
        <v>71.779141104294482</v>
      </c>
      <c r="E382" s="60"/>
      <c r="F382" s="72">
        <f>+'Pivot Table 2-Year Insts.'!$V$211</f>
        <v>66.564417177914109</v>
      </c>
      <c r="G382" s="125"/>
      <c r="H382" s="11">
        <f>+'Pivot Table 2-Year Insts.'!$V$214</f>
        <v>5.2147239263803682</v>
      </c>
      <c r="I382" s="125"/>
      <c r="J382" s="11">
        <f>+'Pivot Table 2-Year Insts.'!$V$217</f>
        <v>28.220858895705518</v>
      </c>
      <c r="K382" s="11"/>
      <c r="L382" s="84">
        <f>SUM(F382:J382)</f>
        <v>100</v>
      </c>
      <c r="M382" s="72"/>
      <c r="O382" s="293">
        <f>+'Pivot Table 2-Year Insts.'!$V$209</f>
        <v>57.352941176470587</v>
      </c>
      <c r="P382" s="293">
        <f>+'Pivot Table 2-Year Insts.'!$V$212</f>
        <v>4.9019607843137258</v>
      </c>
      <c r="Q382" s="293">
        <f>+'Pivot Table 2-Year Insts.'!$V$215</f>
        <v>37.745098039215684</v>
      </c>
      <c r="R382" s="425">
        <f>SUM(O382:Q382)</f>
        <v>100</v>
      </c>
      <c r="S382" s="290">
        <f>SUM(O382:P382)</f>
        <v>62.254901960784309</v>
      </c>
      <c r="T382" s="281">
        <f>+D382-S382</f>
        <v>9.5242391435101723</v>
      </c>
      <c r="U382" s="258" t="s">
        <v>485</v>
      </c>
    </row>
    <row r="383" spans="1:33" s="29" customFormat="1" ht="12.75">
      <c r="A383" s="2" t="s">
        <v>486</v>
      </c>
      <c r="B383" s="58">
        <f>+'Pivot Table 2-Year Insts.'!$V$246</f>
        <v>35.874744724302246</v>
      </c>
      <c r="C383" s="59"/>
      <c r="D383" s="1031">
        <f>+F383+H383</f>
        <v>60.531309297912713</v>
      </c>
      <c r="E383" s="60"/>
      <c r="F383" s="58">
        <f>+'Pivot Table 2-Year Insts.'!$V$249</f>
        <v>54.838709677419352</v>
      </c>
      <c r="G383" s="125"/>
      <c r="H383" s="354">
        <f>'Pivot Table 2-Year Insts.'!$V$252</f>
        <v>5.6925996204933584</v>
      </c>
      <c r="I383" s="125"/>
      <c r="J383" s="354">
        <f>'Pivot Table 2-Year Insts.'!$V$255</f>
        <v>39.468690702087287</v>
      </c>
      <c r="K383" s="11"/>
      <c r="L383" s="353">
        <f>SUM(F383:J383)</f>
        <v>100</v>
      </c>
      <c r="M383" s="72"/>
      <c r="O383" s="291">
        <f>+'Pivot Table 2-Year Insts.'!$V$247</f>
        <v>21.739130434782609</v>
      </c>
      <c r="P383" s="291">
        <f>+'Pivot Table 2-Year Insts.'!$V$250</f>
        <v>2.6570048309178742</v>
      </c>
      <c r="Q383" s="291">
        <f>+'Pivot Table 2-Year Insts.'!$V$253</f>
        <v>75.60386473429952</v>
      </c>
      <c r="R383" s="423">
        <f>SUM(O383:Q383)</f>
        <v>100</v>
      </c>
      <c r="S383" s="292">
        <f>SUM(O383:P383)</f>
        <v>24.396135265700483</v>
      </c>
      <c r="T383" s="282">
        <f>+D383-S383</f>
        <v>36.135174032212234</v>
      </c>
      <c r="U383" s="261" t="s">
        <v>486</v>
      </c>
    </row>
    <row r="384" spans="1:33" s="12" customFormat="1" ht="12.75">
      <c r="A384" s="2" t="s">
        <v>487</v>
      </c>
      <c r="B384" s="58">
        <f>+'Pivot Table 2-Year Insts.'!$V$284</f>
        <v>0</v>
      </c>
      <c r="C384" s="59"/>
      <c r="D384" s="84">
        <f>+F384+H384</f>
        <v>0</v>
      </c>
      <c r="E384" s="60"/>
      <c r="F384" s="72">
        <f>+'Pivot Table 2-Year Insts.'!$V$287</f>
        <v>0</v>
      </c>
      <c r="G384" s="125"/>
      <c r="H384" s="11">
        <f>'Pivot Table 2-Year Insts.'!$V$290</f>
        <v>0</v>
      </c>
      <c r="I384" s="125"/>
      <c r="J384" s="11">
        <f>'Pivot Table 2-Year Insts.'!$V$293</f>
        <v>0</v>
      </c>
      <c r="K384" s="11"/>
      <c r="L384" s="84">
        <f>SUM(F384:J384)</f>
        <v>0</v>
      </c>
      <c r="M384" s="72"/>
      <c r="O384" s="293">
        <f>+'Pivot Table 2-Year Insts.'!$V$285</f>
        <v>0</v>
      </c>
      <c r="P384" s="293">
        <f>+'Pivot Table 2-Year Insts.'!$V$288</f>
        <v>0</v>
      </c>
      <c r="Q384" s="293">
        <f>+'Pivot Table 2-Year Insts.'!$V$291</f>
        <v>0</v>
      </c>
      <c r="R384" s="425">
        <f>SUM(O384:Q384)</f>
        <v>0</v>
      </c>
      <c r="S384" s="290">
        <f>SUM(O384:P384)</f>
        <v>0</v>
      </c>
      <c r="T384" s="281">
        <f>+D384-S384</f>
        <v>0</v>
      </c>
      <c r="U384" s="258" t="s">
        <v>487</v>
      </c>
    </row>
    <row r="385" spans="1:27" s="12" customFormat="1" ht="12.75">
      <c r="A385" s="2"/>
      <c r="B385" s="58"/>
      <c r="C385" s="59"/>
      <c r="D385" s="84"/>
      <c r="E385" s="60"/>
      <c r="F385" s="72"/>
      <c r="G385" s="125"/>
      <c r="H385" s="11"/>
      <c r="I385" s="125"/>
      <c r="J385" s="11"/>
      <c r="K385" s="11"/>
      <c r="L385" s="84"/>
      <c r="M385" s="72"/>
      <c r="O385" s="293"/>
      <c r="P385" s="293"/>
      <c r="Q385" s="293"/>
      <c r="R385" s="425"/>
      <c r="S385" s="290"/>
      <c r="T385" s="281"/>
      <c r="U385" s="258"/>
    </row>
    <row r="386" spans="1:27" s="12" customFormat="1" ht="12.75">
      <c r="A386" s="2" t="s">
        <v>488</v>
      </c>
      <c r="B386" s="58">
        <f>+'Pivot Table 2-Year Insts.'!$V$322</f>
        <v>0</v>
      </c>
      <c r="C386" s="59"/>
      <c r="D386" s="84">
        <f>+F386+H386</f>
        <v>0</v>
      </c>
      <c r="E386" s="60"/>
      <c r="F386" s="72">
        <f>+'Pivot Table 2-Year Insts.'!$V$325</f>
        <v>0</v>
      </c>
      <c r="G386" s="125"/>
      <c r="H386" s="11">
        <f>'Pivot Table 2-Year Insts.'!$V$328</f>
        <v>0</v>
      </c>
      <c r="I386" s="125"/>
      <c r="J386" s="11">
        <f>'Pivot Table 2-Year Insts.'!$V$331</f>
        <v>0</v>
      </c>
      <c r="K386" s="11"/>
      <c r="L386" s="84">
        <f>SUM(F386:J386)</f>
        <v>0</v>
      </c>
      <c r="M386" s="72"/>
      <c r="O386" s="293">
        <f>+'Pivot Table 2-Year Insts.'!$V$323</f>
        <v>0</v>
      </c>
      <c r="P386" s="293">
        <f>+'Pivot Table 2-Year Insts.'!$V$326</f>
        <v>0</v>
      </c>
      <c r="Q386" s="293">
        <f>+'Pivot Table 2-Year Insts.'!$V$329</f>
        <v>0</v>
      </c>
      <c r="R386" s="425">
        <f>SUM(O386:Q386)</f>
        <v>0</v>
      </c>
      <c r="S386" s="290">
        <f>SUM(O386:P386)</f>
        <v>0</v>
      </c>
      <c r="T386" s="281">
        <f>+D386-S386</f>
        <v>0</v>
      </c>
      <c r="U386" s="258" t="s">
        <v>488</v>
      </c>
      <c r="W386" s="117"/>
      <c r="Z386" s="266"/>
      <c r="AA386" s="266"/>
    </row>
    <row r="387" spans="1:27" s="12" customFormat="1" ht="12.75">
      <c r="A387" s="2" t="s">
        <v>489</v>
      </c>
      <c r="B387" s="58">
        <f>+'Pivot Table 2-Year Insts.'!$V$360</f>
        <v>0</v>
      </c>
      <c r="C387" s="59"/>
      <c r="D387" s="84">
        <f>+F387+H387</f>
        <v>0</v>
      </c>
      <c r="E387" s="60"/>
      <c r="F387" s="72">
        <f>+'Pivot Table 2-Year Insts.'!$V$363</f>
        <v>0</v>
      </c>
      <c r="G387" s="125"/>
      <c r="H387" s="11">
        <f>'Pivot Table 2-Year Insts.'!$V$366</f>
        <v>0</v>
      </c>
      <c r="I387" s="125"/>
      <c r="J387" s="11">
        <f>'Pivot Table 2-Year Insts.'!$V$369</f>
        <v>0</v>
      </c>
      <c r="K387" s="11"/>
      <c r="L387" s="84">
        <f>SUM(F387:J387)</f>
        <v>0</v>
      </c>
      <c r="M387" s="72"/>
      <c r="O387" s="293">
        <f>+'Pivot Table 2-Year Insts.'!$V$361</f>
        <v>0</v>
      </c>
      <c r="P387" s="293">
        <f>+'Pivot Table 2-Year Insts.'!$V$364</f>
        <v>0</v>
      </c>
      <c r="Q387" s="293">
        <f>+'Pivot Table 2-Year Insts.'!$V$367</f>
        <v>0</v>
      </c>
      <c r="R387" s="425">
        <f>SUM(O387:Q387)</f>
        <v>0</v>
      </c>
      <c r="S387" s="290">
        <f>SUM(O387:P387)</f>
        <v>0</v>
      </c>
      <c r="T387" s="281">
        <f>+D387-S387</f>
        <v>0</v>
      </c>
      <c r="U387" s="258" t="s">
        <v>489</v>
      </c>
      <c r="W387" s="117"/>
      <c r="Z387" s="266"/>
      <c r="AA387" s="266"/>
    </row>
    <row r="388" spans="1:27" s="12" customFormat="1" ht="12.75">
      <c r="A388" s="2" t="s">
        <v>490</v>
      </c>
      <c r="B388" s="58">
        <f>+'Pivot Table 2-Year Insts.'!$V$398</f>
        <v>0</v>
      </c>
      <c r="C388" s="59"/>
      <c r="D388" s="84">
        <f>+F388+H388</f>
        <v>0</v>
      </c>
      <c r="E388" s="60"/>
      <c r="F388" s="72">
        <f>+'Pivot Table 2-Year Insts.'!$V$401</f>
        <v>0</v>
      </c>
      <c r="G388" s="125"/>
      <c r="H388" s="11">
        <f>'Pivot Table 2-Year Insts.'!$V$404</f>
        <v>0</v>
      </c>
      <c r="I388" s="125"/>
      <c r="J388" s="11">
        <f>'Pivot Table 2-Year Insts.'!$V$407</f>
        <v>0</v>
      </c>
      <c r="K388" s="11"/>
      <c r="L388" s="84">
        <f>SUM(F388:J388)</f>
        <v>0</v>
      </c>
      <c r="M388" s="72"/>
      <c r="O388" s="293">
        <f>+'Pivot Table 2-Year Insts.'!$V$399</f>
        <v>0</v>
      </c>
      <c r="P388" s="293">
        <f>+'Pivot Table 2-Year Insts.'!$V$402</f>
        <v>0</v>
      </c>
      <c r="Q388" s="293">
        <f>+'Pivot Table 2-Year Insts.'!$V$405</f>
        <v>0</v>
      </c>
      <c r="R388" s="425">
        <f>SUM(O388:Q388)</f>
        <v>0</v>
      </c>
      <c r="S388" s="290">
        <f>SUM(O388:P388)</f>
        <v>0</v>
      </c>
      <c r="T388" s="281">
        <f>+D388-S388</f>
        <v>0</v>
      </c>
      <c r="U388" s="258" t="s">
        <v>490</v>
      </c>
      <c r="W388" s="117"/>
      <c r="Z388" s="266"/>
      <c r="AA388" s="266"/>
    </row>
    <row r="389" spans="1:27" s="12" customFormat="1" ht="12.75">
      <c r="A389" s="2" t="s">
        <v>491</v>
      </c>
      <c r="B389" s="58">
        <f>+'Pivot Table 2-Year Insts.'!$V$436</f>
        <v>0</v>
      </c>
      <c r="C389" s="59"/>
      <c r="D389" s="84">
        <f>+F389+H389</f>
        <v>0</v>
      </c>
      <c r="E389" s="60"/>
      <c r="F389" s="72">
        <f>+'Pivot Table 2-Year Insts.'!$V$439</f>
        <v>0</v>
      </c>
      <c r="G389" s="125"/>
      <c r="H389" s="11">
        <f>'Pivot Table 2-Year Insts.'!$V$442</f>
        <v>0</v>
      </c>
      <c r="I389" s="125"/>
      <c r="J389" s="11">
        <f>'Pivot Table 2-Year Insts.'!$V$445</f>
        <v>0</v>
      </c>
      <c r="K389" s="11"/>
      <c r="L389" s="84">
        <f>SUM(F389:J389)</f>
        <v>0</v>
      </c>
      <c r="M389" s="72"/>
      <c r="O389" s="293">
        <f>+'Pivot Table 2-Year Insts.'!$V$437</f>
        <v>0</v>
      </c>
      <c r="P389" s="293">
        <f>+'Pivot Table 2-Year Insts.'!$V$440</f>
        <v>0</v>
      </c>
      <c r="Q389" s="293">
        <f>+'Pivot Table 2-Year Insts.'!$V$443</f>
        <v>0</v>
      </c>
      <c r="R389" s="425">
        <f>SUM(O389:Q389)</f>
        <v>0</v>
      </c>
      <c r="S389" s="290">
        <f>SUM(O389:P389)</f>
        <v>0</v>
      </c>
      <c r="T389" s="281">
        <f>+D389-S389</f>
        <v>0</v>
      </c>
      <c r="U389" s="258" t="s">
        <v>491</v>
      </c>
      <c r="W389" s="117"/>
      <c r="Z389" s="266"/>
      <c r="AA389" s="266"/>
    </row>
    <row r="390" spans="1:27" s="12" customFormat="1" ht="12.75">
      <c r="A390" s="2"/>
      <c r="B390" s="58"/>
      <c r="C390" s="59"/>
      <c r="D390" s="84"/>
      <c r="E390" s="60"/>
      <c r="F390" s="72"/>
      <c r="G390" s="125"/>
      <c r="H390" s="11"/>
      <c r="I390" s="125"/>
      <c r="J390" s="11"/>
      <c r="K390" s="11"/>
      <c r="L390" s="84"/>
      <c r="M390" s="72"/>
      <c r="O390" s="293"/>
      <c r="P390" s="293"/>
      <c r="Q390" s="293"/>
      <c r="R390" s="425"/>
      <c r="S390" s="290"/>
      <c r="T390" s="281"/>
      <c r="U390" s="258"/>
      <c r="W390" s="117"/>
      <c r="Z390" s="266"/>
      <c r="AA390" s="266"/>
    </row>
    <row r="391" spans="1:27" s="12" customFormat="1" ht="12.75">
      <c r="A391" s="2" t="s">
        <v>492</v>
      </c>
      <c r="B391" s="58">
        <f>+'Pivot Table 2-Year Insts.'!$V$474</f>
        <v>0</v>
      </c>
      <c r="C391" s="59"/>
      <c r="D391" s="84">
        <f>+F391+H391</f>
        <v>0</v>
      </c>
      <c r="E391" s="60"/>
      <c r="F391" s="72">
        <f>+'Pivot Table 2-Year Insts.'!$V$477</f>
        <v>0</v>
      </c>
      <c r="G391" s="125"/>
      <c r="H391" s="11">
        <f>'Pivot Table 2-Year Insts.'!$V$480</f>
        <v>0</v>
      </c>
      <c r="I391" s="125"/>
      <c r="J391" s="11">
        <f>'Pivot Table 2-Year Insts.'!$V$483</f>
        <v>0</v>
      </c>
      <c r="K391" s="11"/>
      <c r="L391" s="84">
        <f>SUM(F391:J391)</f>
        <v>0</v>
      </c>
      <c r="M391" s="72"/>
      <c r="N391" s="30"/>
      <c r="O391" s="293">
        <f>+'Pivot Table 2-Year Insts.'!$V$475</f>
        <v>0</v>
      </c>
      <c r="P391" s="293">
        <f>+'Pivot Table 2-Year Insts.'!$V$478</f>
        <v>0</v>
      </c>
      <c r="Q391" s="293">
        <f>+'Pivot Table 2-Year Insts.'!$V$481</f>
        <v>0</v>
      </c>
      <c r="R391" s="425">
        <f>SUM(O391:Q391)</f>
        <v>0</v>
      </c>
      <c r="S391" s="290">
        <f>SUM(O391:P391)</f>
        <v>0</v>
      </c>
      <c r="T391" s="281">
        <f>+D391-S391</f>
        <v>0</v>
      </c>
      <c r="U391" s="258" t="s">
        <v>492</v>
      </c>
      <c r="W391" s="117"/>
      <c r="Z391" s="266"/>
      <c r="AA391" s="266"/>
    </row>
    <row r="392" spans="1:27" s="12" customFormat="1" ht="12.75">
      <c r="A392" s="2" t="s">
        <v>493</v>
      </c>
      <c r="B392" s="58">
        <f>+'Pivot Table 2-Year Insts.'!$V$512</f>
        <v>0</v>
      </c>
      <c r="C392" s="59"/>
      <c r="D392" s="84">
        <f>+F392+H392</f>
        <v>0</v>
      </c>
      <c r="E392" s="60"/>
      <c r="F392" s="72">
        <f>+'Pivot Table 2-Year Insts.'!$V$515</f>
        <v>0</v>
      </c>
      <c r="G392" s="125"/>
      <c r="H392" s="11">
        <f>'Pivot Table 2-Year Insts.'!$V$518</f>
        <v>0</v>
      </c>
      <c r="I392" s="125"/>
      <c r="J392" s="11">
        <f>'Pivot Table 2-Year Insts.'!$V$521</f>
        <v>0</v>
      </c>
      <c r="K392" s="11"/>
      <c r="L392" s="84">
        <f>SUM(F392:J392)</f>
        <v>0</v>
      </c>
      <c r="M392" s="72"/>
      <c r="N392" s="30"/>
      <c r="O392" s="293">
        <f>+'Pivot Table 2-Year Insts.'!$V$513</f>
        <v>0</v>
      </c>
      <c r="P392" s="293">
        <f>+'Pivot Table 2-Year Insts.'!$V$516</f>
        <v>0</v>
      </c>
      <c r="Q392" s="293">
        <f>+'Pivot Table 2-Year Insts.'!$V$519</f>
        <v>0</v>
      </c>
      <c r="R392" s="425">
        <f>SUM(O392:Q392)</f>
        <v>0</v>
      </c>
      <c r="S392" s="290">
        <f>SUM(O392:P392)</f>
        <v>0</v>
      </c>
      <c r="T392" s="281">
        <f>+D392-S392</f>
        <v>0</v>
      </c>
      <c r="U392" s="258" t="s">
        <v>493</v>
      </c>
      <c r="W392" s="117"/>
      <c r="Z392" s="266"/>
      <c r="AA392" s="266"/>
    </row>
    <row r="393" spans="1:27" s="12" customFormat="1" ht="12.75">
      <c r="A393" s="2" t="s">
        <v>494</v>
      </c>
      <c r="B393" s="58">
        <f>+'Pivot Table 2-Year Insts.'!$V$550</f>
        <v>0</v>
      </c>
      <c r="C393" s="59"/>
      <c r="D393" s="84">
        <f>+F393+H393</f>
        <v>0</v>
      </c>
      <c r="E393" s="60"/>
      <c r="F393" s="72">
        <f>+'Pivot Table 2-Year Insts.'!$V$553</f>
        <v>0</v>
      </c>
      <c r="G393" s="125"/>
      <c r="H393" s="11">
        <f>'Pivot Table 2-Year Insts.'!$V$556</f>
        <v>0</v>
      </c>
      <c r="I393" s="125"/>
      <c r="J393" s="11">
        <f>'Pivot Table 2-Year Insts.'!$V$559</f>
        <v>0</v>
      </c>
      <c r="K393" s="11"/>
      <c r="L393" s="84">
        <f>SUM(F393:J393)</f>
        <v>0</v>
      </c>
      <c r="M393" s="72"/>
      <c r="N393" s="30"/>
      <c r="O393" s="293">
        <f>+'Pivot Table 2-Year Insts.'!$V$551</f>
        <v>0</v>
      </c>
      <c r="P393" s="293">
        <f>+'Pivot Table 2-Year Insts.'!$V$554</f>
        <v>0</v>
      </c>
      <c r="Q393" s="293">
        <f>+'Pivot Table 2-Year Insts.'!$V$557</f>
        <v>0</v>
      </c>
      <c r="R393" s="425">
        <f>SUM(O393:Q393)</f>
        <v>0</v>
      </c>
      <c r="S393" s="290">
        <f>SUM(O393:P393)</f>
        <v>0</v>
      </c>
      <c r="T393" s="281">
        <f>+D393-S393</f>
        <v>0</v>
      </c>
      <c r="U393" s="258" t="s">
        <v>494</v>
      </c>
      <c r="W393" s="117"/>
      <c r="Z393" s="266"/>
      <c r="AA393" s="266"/>
    </row>
    <row r="394" spans="1:27" s="12" customFormat="1" ht="12.75">
      <c r="A394" s="85" t="s">
        <v>495</v>
      </c>
      <c r="B394" s="61">
        <f>+'Pivot Table 2-Year Insts.'!$V$588</f>
        <v>0</v>
      </c>
      <c r="C394" s="86"/>
      <c r="D394" s="87">
        <f>+F394+H394</f>
        <v>0</v>
      </c>
      <c r="E394" s="88"/>
      <c r="F394" s="89">
        <f>+'Pivot Table 2-Year Insts.'!$V$591</f>
        <v>0</v>
      </c>
      <c r="G394" s="246"/>
      <c r="H394" s="76">
        <f>'Pivot Table 2-Year Insts.'!$V$594</f>
        <v>0</v>
      </c>
      <c r="I394" s="246"/>
      <c r="J394" s="76">
        <f>'Pivot Table 2-Year Insts.'!$V$597</f>
        <v>0</v>
      </c>
      <c r="K394" s="76"/>
      <c r="L394" s="90">
        <f>SUM(F394:J394)</f>
        <v>0</v>
      </c>
      <c r="M394" s="89"/>
      <c r="N394" s="30"/>
      <c r="O394" s="294">
        <f>+'Pivot Table 2-Year Insts.'!$V$589</f>
        <v>0</v>
      </c>
      <c r="P394" s="294">
        <f>+'Pivot Table 2-Year Insts.'!$V$592</f>
        <v>0</v>
      </c>
      <c r="Q394" s="294">
        <f>+'Pivot Table 2-Year Insts.'!$V$595</f>
        <v>0</v>
      </c>
      <c r="R394" s="426">
        <f>SUM(O394:Q394)</f>
        <v>0</v>
      </c>
      <c r="S394" s="290">
        <f>SUM(O394:P394)</f>
        <v>0</v>
      </c>
      <c r="T394" s="281">
        <f>+D394-S394</f>
        <v>0</v>
      </c>
      <c r="U394" s="258" t="s">
        <v>495</v>
      </c>
      <c r="W394" s="117"/>
      <c r="Z394" s="266"/>
      <c r="AA394" s="266"/>
    </row>
    <row r="395" spans="1:27" s="19" customFormat="1" ht="49.5" customHeight="1">
      <c r="A395" s="1044" t="s">
        <v>458</v>
      </c>
      <c r="B395" s="1044"/>
      <c r="C395" s="1044"/>
      <c r="D395" s="1045"/>
      <c r="E395" s="1045"/>
      <c r="F395" s="1045"/>
      <c r="G395" s="1045"/>
      <c r="H395" s="1045"/>
      <c r="I395" s="1045"/>
      <c r="J395" s="1045"/>
      <c r="K395" s="1045"/>
      <c r="L395" s="1045"/>
      <c r="M395" s="62"/>
      <c r="O395" s="136"/>
      <c r="P395" s="136"/>
      <c r="Q395" s="136"/>
      <c r="R395" s="136"/>
      <c r="S395" s="136"/>
      <c r="T395" s="136"/>
      <c r="W395" s="251"/>
      <c r="X395" s="12"/>
      <c r="Z395" s="252"/>
      <c r="AA395" s="252"/>
    </row>
    <row r="396" spans="1:27" s="19" customFormat="1" ht="15" customHeight="1">
      <c r="A396" s="435"/>
      <c r="B396" s="40"/>
      <c r="C396" s="40"/>
      <c r="D396" s="68"/>
      <c r="E396" s="68"/>
      <c r="F396" s="68"/>
      <c r="G396" s="68"/>
      <c r="H396" s="68"/>
      <c r="I396" s="68"/>
      <c r="J396" s="68"/>
      <c r="K396" s="68"/>
      <c r="L396" s="68"/>
      <c r="M396" s="62"/>
      <c r="O396" s="136"/>
      <c r="P396" s="136"/>
      <c r="Q396" s="136"/>
      <c r="R396" s="136"/>
      <c r="S396" s="136"/>
      <c r="T396" s="136"/>
      <c r="W396" s="251"/>
      <c r="X396" s="12"/>
      <c r="Z396" s="252"/>
      <c r="AA396" s="252"/>
    </row>
    <row r="397" spans="1:27" s="19" customFormat="1">
      <c r="B397" s="40"/>
      <c r="C397" s="40"/>
      <c r="D397" s="68"/>
      <c r="E397" s="68"/>
      <c r="F397" s="68"/>
      <c r="G397" s="68"/>
      <c r="H397" s="68"/>
      <c r="I397" s="68"/>
      <c r="J397" s="68"/>
      <c r="K397" s="68"/>
      <c r="L397" s="68"/>
      <c r="M397" s="418" t="s">
        <v>1196</v>
      </c>
      <c r="O397" s="287"/>
      <c r="P397" s="287"/>
      <c r="Q397" s="287"/>
      <c r="R397" s="287"/>
      <c r="S397" s="287"/>
      <c r="T397" s="287"/>
      <c r="W397" s="251"/>
      <c r="X397" s="12"/>
      <c r="Z397" s="252"/>
      <c r="AA397" s="252"/>
    </row>
    <row r="398" spans="1:27" ht="15.75" customHeight="1">
      <c r="A398" s="1" t="s">
        <v>905</v>
      </c>
      <c r="B398" s="1"/>
      <c r="C398" s="1"/>
      <c r="D398" s="1"/>
      <c r="E398" s="1"/>
      <c r="F398" s="1"/>
      <c r="G398" s="1"/>
      <c r="H398" s="1"/>
      <c r="I398" s="1"/>
      <c r="J398" s="1"/>
      <c r="K398" s="1"/>
      <c r="L398" s="1"/>
      <c r="M398" s="69"/>
      <c r="X398" s="12"/>
    </row>
    <row r="399" spans="1:27" ht="15.75" customHeight="1">
      <c r="A399" s="1"/>
      <c r="B399" s="1"/>
      <c r="C399" s="1"/>
      <c r="D399" s="1"/>
      <c r="E399" s="1"/>
      <c r="F399" s="1"/>
      <c r="G399" s="1"/>
      <c r="H399" s="1"/>
      <c r="I399" s="1"/>
      <c r="J399" s="1"/>
      <c r="K399" s="1"/>
      <c r="L399" s="1"/>
      <c r="M399" s="69"/>
      <c r="X399" s="12"/>
    </row>
    <row r="400" spans="1:27" ht="15.75">
      <c r="A400" s="1" t="s">
        <v>507</v>
      </c>
      <c r="B400" s="1"/>
      <c r="C400" s="1"/>
      <c r="D400" s="1"/>
      <c r="E400" s="1"/>
      <c r="F400" s="1"/>
      <c r="G400" s="1"/>
      <c r="H400" s="1"/>
      <c r="I400" s="1"/>
      <c r="J400" s="1"/>
      <c r="K400" s="1"/>
      <c r="L400" s="1"/>
      <c r="M400" s="69"/>
      <c r="X400" s="19"/>
    </row>
    <row r="401" spans="1:27" ht="18.75">
      <c r="A401" s="1" t="s">
        <v>517</v>
      </c>
      <c r="B401" s="1"/>
      <c r="C401" s="1"/>
      <c r="D401" s="1"/>
      <c r="E401" s="1"/>
      <c r="F401" s="1"/>
      <c r="G401" s="1"/>
      <c r="H401" s="1"/>
      <c r="I401" s="1"/>
      <c r="J401" s="1"/>
      <c r="K401" s="1"/>
      <c r="L401" s="1"/>
      <c r="M401" s="69"/>
      <c r="X401" s="19"/>
    </row>
    <row r="402" spans="1:27" ht="15.75">
      <c r="A402" s="1" t="s">
        <v>819</v>
      </c>
      <c r="B402" s="1"/>
      <c r="C402" s="1"/>
      <c r="D402" s="1"/>
      <c r="E402" s="1"/>
      <c r="F402" s="1"/>
      <c r="G402" s="1"/>
      <c r="H402" s="1"/>
      <c r="I402" s="1"/>
      <c r="J402" s="1"/>
      <c r="K402" s="1"/>
      <c r="L402" s="1"/>
      <c r="M402" s="69"/>
    </row>
    <row r="403" spans="1:27" ht="6" customHeight="1">
      <c r="A403" s="1"/>
      <c r="B403" s="1"/>
      <c r="C403" s="1"/>
      <c r="D403" s="1"/>
      <c r="E403" s="1"/>
      <c r="F403" s="1"/>
      <c r="G403" s="1"/>
      <c r="H403" s="1"/>
      <c r="I403" s="1"/>
      <c r="J403" s="1"/>
      <c r="K403" s="1"/>
      <c r="L403" s="1"/>
    </row>
    <row r="404" spans="1:27" ht="69" customHeight="1">
      <c r="A404" s="24"/>
      <c r="B404" s="67" t="s">
        <v>1195</v>
      </c>
      <c r="C404" s="82"/>
      <c r="D404" s="67" t="s">
        <v>502</v>
      </c>
      <c r="E404" s="83"/>
      <c r="F404" s="67" t="s">
        <v>477</v>
      </c>
      <c r="G404" s="67"/>
      <c r="H404" s="67" t="s">
        <v>471</v>
      </c>
      <c r="I404" s="67"/>
      <c r="J404" s="67" t="s">
        <v>497</v>
      </c>
      <c r="K404" s="67"/>
      <c r="L404" s="67" t="s">
        <v>498</v>
      </c>
      <c r="M404" s="67"/>
    </row>
    <row r="405" spans="1:27" s="12" customFormat="1" ht="18" customHeight="1">
      <c r="A405" s="20" t="s">
        <v>480</v>
      </c>
      <c r="B405" s="58">
        <f>'Pivot Table 2-Year Insts.'!$S$626</f>
        <v>37.22681359044995</v>
      </c>
      <c r="C405" s="59"/>
      <c r="D405" s="84">
        <f>+F405+H405</f>
        <v>55.2047360631475</v>
      </c>
      <c r="E405" s="60"/>
      <c r="F405" s="72">
        <f>'Pivot Table 2-Year Insts.'!$S$629</f>
        <v>53.616181549087315</v>
      </c>
      <c r="G405" s="11"/>
      <c r="H405" s="11">
        <f>'Pivot Table 2-Year Insts.'!$S$632</f>
        <v>1.5885545140601876</v>
      </c>
      <c r="I405" s="11"/>
      <c r="J405" s="11">
        <f>'Pivot Table 2-Year Insts.'!$S$635</f>
        <v>44.795263936852493</v>
      </c>
      <c r="K405" s="11"/>
      <c r="L405" s="84">
        <f>SUM(F405:J405)</f>
        <v>100</v>
      </c>
      <c r="M405" s="72"/>
      <c r="O405" s="277"/>
      <c r="P405" s="277"/>
      <c r="Q405" s="277"/>
      <c r="R405" s="277"/>
      <c r="S405" s="277"/>
      <c r="T405" s="277"/>
      <c r="U405" s="25"/>
      <c r="W405" s="117"/>
      <c r="X405" s="17"/>
      <c r="Z405" s="266"/>
      <c r="AA405" s="266"/>
    </row>
    <row r="406" spans="1:27" s="12" customFormat="1">
      <c r="A406" s="20"/>
      <c r="B406" s="126"/>
      <c r="C406" s="127"/>
      <c r="D406" s="125"/>
      <c r="E406" s="128"/>
      <c r="F406" s="72"/>
      <c r="G406" s="11"/>
      <c r="H406" s="11"/>
      <c r="I406" s="11"/>
      <c r="J406" s="11"/>
      <c r="K406" s="11"/>
      <c r="L406" s="84"/>
      <c r="M406" s="72"/>
      <c r="O406" s="277"/>
      <c r="P406" s="277"/>
      <c r="Q406" s="277"/>
      <c r="R406" s="277"/>
      <c r="S406" s="277"/>
      <c r="T406" s="277"/>
      <c r="W406" s="117"/>
      <c r="X406" s="17"/>
      <c r="Z406" s="266"/>
      <c r="AA406" s="266"/>
    </row>
    <row r="407" spans="1:27" s="12" customFormat="1">
      <c r="A407" s="20" t="s">
        <v>481</v>
      </c>
      <c r="B407" s="58">
        <f>'Pivot Table 2-Year Insts.'!$S$18</f>
        <v>45.904436860068259</v>
      </c>
      <c r="C407" s="59"/>
      <c r="D407" s="84">
        <f>+F407+H407</f>
        <v>81.040892193308551</v>
      </c>
      <c r="E407" s="60"/>
      <c r="F407" s="72">
        <f>'Pivot Table 2-Year Insts.'!$S$21</f>
        <v>75.464684014869889</v>
      </c>
      <c r="G407" s="125"/>
      <c r="H407" s="11">
        <f>'Pivot Table 2-Year Insts.'!$S$24</f>
        <v>5.5762081784386615</v>
      </c>
      <c r="I407" s="125"/>
      <c r="J407" s="11">
        <f>'Pivot Table 2-Year Insts.'!$S$27</f>
        <v>18.959107806691449</v>
      </c>
      <c r="K407" s="11"/>
      <c r="L407" s="84">
        <f>SUM(F407:J407)</f>
        <v>100</v>
      </c>
      <c r="M407" s="72"/>
      <c r="O407" s="295"/>
      <c r="P407" s="295"/>
      <c r="Q407" s="295"/>
      <c r="R407" s="295"/>
      <c r="S407" s="295"/>
      <c r="T407" s="284"/>
      <c r="W407" s="117"/>
      <c r="X407" s="17"/>
      <c r="Z407" s="266"/>
      <c r="AA407" s="266"/>
    </row>
    <row r="408" spans="1:27" s="12" customFormat="1">
      <c r="A408" s="2" t="s">
        <v>482</v>
      </c>
      <c r="B408" s="58">
        <f>+'Pivot Table 2-Year Insts.'!$S$56</f>
        <v>0</v>
      </c>
      <c r="C408" s="59"/>
      <c r="D408" s="84">
        <f>+F408+H408</f>
        <v>0</v>
      </c>
      <c r="E408" s="60"/>
      <c r="F408" s="72">
        <f>'Pivot Table 2-Year Insts.'!$S$59</f>
        <v>0</v>
      </c>
      <c r="G408" s="125"/>
      <c r="H408" s="11">
        <f>'Pivot Table 2-Year Insts.'!$S$62</f>
        <v>0</v>
      </c>
      <c r="I408" s="125"/>
      <c r="J408" s="11">
        <f>'Pivot Table 2-Year Insts.'!$S$65</f>
        <v>0</v>
      </c>
      <c r="K408" s="11"/>
      <c r="L408" s="84">
        <f>SUM(F408:J408)</f>
        <v>0</v>
      </c>
      <c r="M408" s="72"/>
      <c r="O408" s="295"/>
      <c r="P408" s="295"/>
      <c r="Q408" s="295"/>
      <c r="R408" s="295"/>
      <c r="S408" s="295"/>
      <c r="T408" s="284"/>
      <c r="W408" s="117"/>
      <c r="X408" s="17"/>
      <c r="Z408" s="266"/>
      <c r="AA408" s="266"/>
    </row>
    <row r="409" spans="1:27" s="12" customFormat="1" ht="12.75">
      <c r="A409" s="2" t="s">
        <v>496</v>
      </c>
      <c r="B409" s="58">
        <f>+'Pivot Table 2-Year Insts.'!$S$94</f>
        <v>0</v>
      </c>
      <c r="C409" s="59"/>
      <c r="D409" s="84">
        <f>+F409+H409</f>
        <v>0</v>
      </c>
      <c r="E409" s="60"/>
      <c r="F409" s="72">
        <f>'Pivot Table 2-Year Insts.'!$S$97</f>
        <v>0</v>
      </c>
      <c r="G409" s="125"/>
      <c r="H409" s="11">
        <f>'Pivot Table 2-Year Insts.'!$S$100</f>
        <v>0</v>
      </c>
      <c r="I409" s="125"/>
      <c r="J409" s="11">
        <f>'Pivot Table 2-Year Insts.'!$S$103</f>
        <v>0</v>
      </c>
      <c r="K409" s="11"/>
      <c r="L409" s="84">
        <f>SUM(F409:J409)</f>
        <v>0</v>
      </c>
      <c r="M409" s="72"/>
      <c r="O409" s="295"/>
      <c r="P409" s="295"/>
      <c r="Q409" s="295"/>
      <c r="R409" s="295"/>
      <c r="S409" s="295"/>
      <c r="T409" s="284"/>
      <c r="W409" s="117"/>
      <c r="Z409" s="266"/>
      <c r="AA409" s="266"/>
    </row>
    <row r="410" spans="1:27" s="12" customFormat="1" ht="12.75">
      <c r="A410" s="2" t="s">
        <v>483</v>
      </c>
      <c r="B410" s="72">
        <f>+'Pivot Table 2-Year Insts.'!$S$132</f>
        <v>0</v>
      </c>
      <c r="C410" s="59"/>
      <c r="D410" s="84">
        <f>+F410+H410</f>
        <v>0</v>
      </c>
      <c r="E410" s="60"/>
      <c r="F410" s="72">
        <f>+'Pivot Table 2-Year Insts.'!$S$135</f>
        <v>0</v>
      </c>
      <c r="G410" s="125"/>
      <c r="H410" s="11">
        <f>+'Pivot Table 2-Year Insts.'!$S$138</f>
        <v>0</v>
      </c>
      <c r="I410" s="125"/>
      <c r="J410" s="11">
        <f>+'Pivot Table 2-Year Insts.'!$S$141</f>
        <v>0</v>
      </c>
      <c r="K410" s="11"/>
      <c r="L410" s="84">
        <f>SUM(F410:J410)</f>
        <v>0</v>
      </c>
      <c r="M410" s="72"/>
      <c r="O410" s="295"/>
      <c r="P410" s="295"/>
      <c r="Q410" s="295"/>
      <c r="R410" s="295"/>
      <c r="S410" s="295"/>
      <c r="T410" s="284"/>
      <c r="W410" s="117"/>
      <c r="Z410" s="266"/>
      <c r="AA410" s="266"/>
    </row>
    <row r="411" spans="1:27" s="12" customFormat="1" ht="12.75">
      <c r="A411" s="2"/>
      <c r="B411" s="72"/>
      <c r="C411" s="59"/>
      <c r="D411" s="84"/>
      <c r="E411" s="60"/>
      <c r="F411" s="72"/>
      <c r="G411" s="125"/>
      <c r="H411" s="11"/>
      <c r="I411" s="125"/>
      <c r="J411" s="11"/>
      <c r="K411" s="11"/>
      <c r="L411" s="84"/>
      <c r="M411" s="72"/>
      <c r="O411" s="295"/>
      <c r="P411" s="295"/>
      <c r="Q411" s="295"/>
      <c r="R411" s="295"/>
      <c r="S411" s="295"/>
      <c r="T411" s="284"/>
      <c r="W411" s="117"/>
      <c r="Z411" s="266"/>
      <c r="AA411" s="266"/>
    </row>
    <row r="412" spans="1:27" s="12" customFormat="1" ht="12.75">
      <c r="A412" s="2" t="s">
        <v>484</v>
      </c>
      <c r="B412" s="58">
        <f>+'Pivot Table 2-Year Insts.'!$S$170</f>
        <v>38.70673196646468</v>
      </c>
      <c r="C412" s="59"/>
      <c r="D412" s="84">
        <f>+F412+H412</f>
        <v>53.752948745442843</v>
      </c>
      <c r="E412" s="60"/>
      <c r="F412" s="72">
        <f>+'Pivot Table 2-Year Insts.'!$S$173</f>
        <v>52.423332618485951</v>
      </c>
      <c r="G412" s="125"/>
      <c r="H412" s="11">
        <f>+'Pivot Table 2-Year Insts.'!$S$176</f>
        <v>1.3296161269568947</v>
      </c>
      <c r="I412" s="125"/>
      <c r="J412" s="11">
        <f>+'Pivot Table 2-Year Insts.'!$S$179</f>
        <v>46.247051254557157</v>
      </c>
      <c r="K412" s="11"/>
      <c r="L412" s="84">
        <f>SUM(F412:J412)</f>
        <v>100</v>
      </c>
      <c r="M412" s="72"/>
      <c r="O412" s="295"/>
      <c r="P412" s="295"/>
      <c r="Q412" s="295"/>
      <c r="R412" s="295"/>
      <c r="S412" s="295"/>
      <c r="T412" s="284"/>
      <c r="W412" s="117"/>
      <c r="Z412" s="266"/>
      <c r="AA412" s="266"/>
    </row>
    <row r="413" spans="1:27" s="12" customFormat="1" ht="12.75">
      <c r="A413" s="2" t="s">
        <v>485</v>
      </c>
      <c r="B413" s="58">
        <f>+'Pivot Table 2-Year Insts.'!$S$208</f>
        <v>15.680615680615681</v>
      </c>
      <c r="C413" s="59"/>
      <c r="D413" s="84">
        <f>+F413+H413</f>
        <v>71.779141104294482</v>
      </c>
      <c r="E413" s="60"/>
      <c r="F413" s="72">
        <f>+'Pivot Table 2-Year Insts.'!$S$211</f>
        <v>66.564417177914109</v>
      </c>
      <c r="G413" s="125"/>
      <c r="H413" s="11">
        <f>+'Pivot Table 2-Year Insts.'!$S$214</f>
        <v>5.2147239263803682</v>
      </c>
      <c r="I413" s="125"/>
      <c r="J413" s="11">
        <f>+'Pivot Table 2-Year Insts.'!$S$217</f>
        <v>28.220858895705518</v>
      </c>
      <c r="K413" s="11"/>
      <c r="L413" s="84">
        <f>SUM(F413:J413)</f>
        <v>100</v>
      </c>
      <c r="M413" s="72"/>
      <c r="O413" s="295"/>
      <c r="P413" s="295"/>
      <c r="Q413" s="295"/>
      <c r="R413" s="295"/>
      <c r="S413" s="295"/>
      <c r="T413" s="284"/>
      <c r="W413" s="117"/>
      <c r="Z413" s="266"/>
      <c r="AA413" s="266"/>
    </row>
    <row r="414" spans="1:27" s="29" customFormat="1" ht="12.75">
      <c r="A414" s="2" t="s">
        <v>486</v>
      </c>
      <c r="B414" s="58">
        <f>+'Pivot Table 2-Year Insts.'!$S$246</f>
        <v>45.922746781115883</v>
      </c>
      <c r="C414" s="59"/>
      <c r="D414" s="84">
        <f>+F414+H414</f>
        <v>60.747663551401871</v>
      </c>
      <c r="E414" s="60"/>
      <c r="F414" s="72">
        <f>+'Pivot Table 2-Year Insts.'!$S$249</f>
        <v>58.411214953271028</v>
      </c>
      <c r="G414" s="125"/>
      <c r="H414" s="11">
        <f>'Pivot Table 2-Year Insts.'!$S$252</f>
        <v>2.3364485981308412</v>
      </c>
      <c r="I414" s="125"/>
      <c r="J414" s="11">
        <f>'Pivot Table 2-Year Insts.'!$S$255</f>
        <v>39.252336448598129</v>
      </c>
      <c r="K414" s="11"/>
      <c r="L414" s="84">
        <f>SUM(F414:J414)</f>
        <v>100</v>
      </c>
      <c r="M414" s="72"/>
      <c r="O414" s="295"/>
      <c r="P414" s="295"/>
      <c r="Q414" s="295"/>
      <c r="R414" s="295"/>
      <c r="S414" s="295"/>
      <c r="T414" s="284"/>
      <c r="W414" s="267"/>
      <c r="X414" s="12"/>
      <c r="Z414" s="268"/>
      <c r="AA414" s="268"/>
    </row>
    <row r="415" spans="1:27" s="12" customFormat="1" ht="12.75">
      <c r="A415" s="2" t="s">
        <v>487</v>
      </c>
      <c r="B415" s="58">
        <f>+'Pivot Table 2-Year Insts.'!$S$284</f>
        <v>0</v>
      </c>
      <c r="C415" s="59"/>
      <c r="D415" s="84">
        <f>+F415+H415</f>
        <v>0</v>
      </c>
      <c r="E415" s="60"/>
      <c r="F415" s="72">
        <f>+'Pivot Table 2-Year Insts.'!$S$287</f>
        <v>0</v>
      </c>
      <c r="G415" s="125"/>
      <c r="H415" s="11">
        <f>'Pivot Table 2-Year Insts.'!$S$290</f>
        <v>0</v>
      </c>
      <c r="I415" s="125"/>
      <c r="J415" s="11">
        <f>'Pivot Table 2-Year Insts.'!$S$293</f>
        <v>0</v>
      </c>
      <c r="K415" s="11"/>
      <c r="L415" s="84">
        <f>SUM(F415:J415)</f>
        <v>0</v>
      </c>
      <c r="M415" s="72"/>
      <c r="O415" s="295"/>
      <c r="P415" s="295"/>
      <c r="Q415" s="295"/>
      <c r="R415" s="295"/>
      <c r="S415" s="295"/>
      <c r="T415" s="284"/>
      <c r="W415" s="117"/>
      <c r="Z415" s="266"/>
      <c r="AA415" s="266"/>
    </row>
    <row r="416" spans="1:27" s="12" customFormat="1" ht="12.75">
      <c r="A416" s="2"/>
      <c r="B416" s="58"/>
      <c r="C416" s="59"/>
      <c r="D416" s="84"/>
      <c r="E416" s="60"/>
      <c r="F416" s="72"/>
      <c r="G416" s="125"/>
      <c r="H416" s="11"/>
      <c r="I416" s="125"/>
      <c r="J416" s="11"/>
      <c r="K416" s="11"/>
      <c r="L416" s="84"/>
      <c r="M416" s="72"/>
      <c r="O416" s="295"/>
      <c r="P416" s="295"/>
      <c r="Q416" s="295"/>
      <c r="R416" s="295"/>
      <c r="S416" s="295"/>
      <c r="T416" s="284"/>
      <c r="W416" s="117"/>
      <c r="Z416" s="266"/>
      <c r="AA416" s="266"/>
    </row>
    <row r="417" spans="1:27" s="12" customFormat="1" ht="12.75">
      <c r="A417" s="2" t="s">
        <v>488</v>
      </c>
      <c r="B417" s="58">
        <f>+'Pivot Table 2-Year Insts.'!$S$322</f>
        <v>0</v>
      </c>
      <c r="C417" s="59"/>
      <c r="D417" s="84">
        <f>+F417+H417</f>
        <v>0</v>
      </c>
      <c r="E417" s="60"/>
      <c r="F417" s="72">
        <f>+'Pivot Table 2-Year Insts.'!$S$325</f>
        <v>0</v>
      </c>
      <c r="G417" s="125"/>
      <c r="H417" s="11">
        <f>'Pivot Table 2-Year Insts.'!$S$328</f>
        <v>0</v>
      </c>
      <c r="I417" s="125"/>
      <c r="J417" s="11">
        <f>'Pivot Table 2-Year Insts.'!$S$331</f>
        <v>0</v>
      </c>
      <c r="K417" s="11"/>
      <c r="L417" s="84">
        <f>SUM(F417:J417)</f>
        <v>0</v>
      </c>
      <c r="M417" s="72"/>
      <c r="O417" s="295"/>
      <c r="P417" s="295"/>
      <c r="Q417" s="295"/>
      <c r="R417" s="295"/>
      <c r="S417" s="295"/>
      <c r="T417" s="284"/>
      <c r="W417" s="117"/>
      <c r="Z417" s="266"/>
      <c r="AA417" s="266"/>
    </row>
    <row r="418" spans="1:27" s="12" customFormat="1" ht="12.75">
      <c r="A418" s="2" t="s">
        <v>489</v>
      </c>
      <c r="B418" s="58">
        <f>+'Pivot Table 2-Year Insts.'!$S$360</f>
        <v>0</v>
      </c>
      <c r="C418" s="59"/>
      <c r="D418" s="84">
        <f>+F418+H418</f>
        <v>0</v>
      </c>
      <c r="E418" s="60"/>
      <c r="F418" s="72">
        <f>+'Pivot Table 2-Year Insts.'!$S$363</f>
        <v>0</v>
      </c>
      <c r="G418" s="125"/>
      <c r="H418" s="11">
        <f>'Pivot Table 2-Year Insts.'!$S$366</f>
        <v>0</v>
      </c>
      <c r="I418" s="125"/>
      <c r="J418" s="11">
        <f>'Pivot Table 2-Year Insts.'!$S$369</f>
        <v>0</v>
      </c>
      <c r="K418" s="11"/>
      <c r="L418" s="84">
        <f>SUM(F418:J418)</f>
        <v>0</v>
      </c>
      <c r="M418" s="72"/>
      <c r="O418" s="295"/>
      <c r="P418" s="295"/>
      <c r="Q418" s="295"/>
      <c r="R418" s="295"/>
      <c r="S418" s="295"/>
      <c r="T418" s="284"/>
      <c r="W418" s="117"/>
      <c r="Z418" s="266"/>
      <c r="AA418" s="266"/>
    </row>
    <row r="419" spans="1:27" s="12" customFormat="1" ht="12.75">
      <c r="A419" s="2" t="s">
        <v>490</v>
      </c>
      <c r="B419" s="58">
        <f>+'Pivot Table 2-Year Insts.'!$S$398</f>
        <v>0</v>
      </c>
      <c r="C419" s="59"/>
      <c r="D419" s="84">
        <f>+F419+H419</f>
        <v>0</v>
      </c>
      <c r="E419" s="60"/>
      <c r="F419" s="72">
        <f>+'Pivot Table 2-Year Insts.'!$S$401</f>
        <v>0</v>
      </c>
      <c r="G419" s="125"/>
      <c r="H419" s="11">
        <f>'Pivot Table 2-Year Insts.'!$S$404</f>
        <v>0</v>
      </c>
      <c r="I419" s="125"/>
      <c r="J419" s="11">
        <f>'Pivot Table 2-Year Insts.'!$S$407</f>
        <v>0</v>
      </c>
      <c r="K419" s="11"/>
      <c r="L419" s="84">
        <f>SUM(F419:J419)</f>
        <v>0</v>
      </c>
      <c r="M419" s="72"/>
      <c r="O419" s="295"/>
      <c r="P419" s="295"/>
      <c r="Q419" s="295"/>
      <c r="R419" s="295"/>
      <c r="S419" s="295"/>
      <c r="T419" s="284"/>
      <c r="W419" s="117"/>
      <c r="Z419" s="266"/>
      <c r="AA419" s="266"/>
    </row>
    <row r="420" spans="1:27" s="12" customFormat="1" ht="12.75">
      <c r="A420" s="2" t="s">
        <v>491</v>
      </c>
      <c r="B420" s="58">
        <f>+'Pivot Table 2-Year Insts.'!$S$436</f>
        <v>0</v>
      </c>
      <c r="C420" s="59"/>
      <c r="D420" s="84">
        <f>+F420+H420</f>
        <v>0</v>
      </c>
      <c r="E420" s="60"/>
      <c r="F420" s="72">
        <f>+'Pivot Table 2-Year Insts.'!$S$439</f>
        <v>0</v>
      </c>
      <c r="G420" s="125"/>
      <c r="H420" s="11">
        <f>'Pivot Table 2-Year Insts.'!$S$442</f>
        <v>0</v>
      </c>
      <c r="I420" s="125"/>
      <c r="J420" s="11">
        <f>'Pivot Table 2-Year Insts.'!$S$445</f>
        <v>0</v>
      </c>
      <c r="K420" s="11"/>
      <c r="L420" s="84">
        <f>SUM(F420:J420)</f>
        <v>0</v>
      </c>
      <c r="M420" s="72"/>
      <c r="O420" s="295"/>
      <c r="P420" s="295"/>
      <c r="Q420" s="295"/>
      <c r="R420" s="295"/>
      <c r="S420" s="295"/>
      <c r="T420" s="284"/>
      <c r="W420" s="117"/>
      <c r="Z420" s="266"/>
      <c r="AA420" s="266"/>
    </row>
    <row r="421" spans="1:27" s="12" customFormat="1" ht="12.75">
      <c r="A421" s="2"/>
      <c r="B421" s="58"/>
      <c r="C421" s="59"/>
      <c r="D421" s="84"/>
      <c r="E421" s="60"/>
      <c r="F421" s="72"/>
      <c r="G421" s="125"/>
      <c r="H421" s="11"/>
      <c r="I421" s="125"/>
      <c r="J421" s="11"/>
      <c r="K421" s="11"/>
      <c r="L421" s="84"/>
      <c r="M421" s="72"/>
      <c r="O421" s="295"/>
      <c r="P421" s="295"/>
      <c r="Q421" s="295"/>
      <c r="R421" s="295"/>
      <c r="S421" s="295"/>
      <c r="T421" s="284"/>
      <c r="W421" s="117"/>
      <c r="Z421" s="266"/>
      <c r="AA421" s="266"/>
    </row>
    <row r="422" spans="1:27" s="12" customFormat="1" ht="12.75">
      <c r="A422" s="2" t="s">
        <v>492</v>
      </c>
      <c r="B422" s="58">
        <f>+'Pivot Table 2-Year Insts.'!$S$474</f>
        <v>0</v>
      </c>
      <c r="C422" s="59"/>
      <c r="D422" s="84">
        <f>+F422+H422</f>
        <v>0</v>
      </c>
      <c r="E422" s="60"/>
      <c r="F422" s="72">
        <f>+'Pivot Table 2-Year Insts.'!$S$477</f>
        <v>0</v>
      </c>
      <c r="G422" s="125"/>
      <c r="H422" s="11">
        <f>'Pivot Table 2-Year Insts.'!$S$480</f>
        <v>0</v>
      </c>
      <c r="I422" s="125"/>
      <c r="J422" s="11">
        <f>'Pivot Table 2-Year Insts.'!$S$483</f>
        <v>0</v>
      </c>
      <c r="K422" s="11"/>
      <c r="L422" s="84">
        <f>SUM(F422:J422)</f>
        <v>0</v>
      </c>
      <c r="M422" s="72"/>
      <c r="O422" s="295"/>
      <c r="P422" s="295"/>
      <c r="Q422" s="295"/>
      <c r="R422" s="295"/>
      <c r="S422" s="295"/>
      <c r="T422" s="284"/>
      <c r="W422" s="117"/>
      <c r="Z422" s="266"/>
      <c r="AA422" s="266"/>
    </row>
    <row r="423" spans="1:27" s="12" customFormat="1" ht="12.75">
      <c r="A423" s="2" t="s">
        <v>493</v>
      </c>
      <c r="B423" s="58">
        <f>+'Pivot Table 2-Year Insts.'!$S$512</f>
        <v>0</v>
      </c>
      <c r="C423" s="59"/>
      <c r="D423" s="84">
        <f>+F423+H423</f>
        <v>0</v>
      </c>
      <c r="E423" s="60"/>
      <c r="F423" s="72">
        <f>+'Pivot Table 2-Year Insts.'!$S$515</f>
        <v>0</v>
      </c>
      <c r="G423" s="125"/>
      <c r="H423" s="11">
        <f>'Pivot Table 2-Year Insts.'!$S$518</f>
        <v>0</v>
      </c>
      <c r="I423" s="125"/>
      <c r="J423" s="11">
        <f>'Pivot Table 2-Year Insts.'!$S$521</f>
        <v>0</v>
      </c>
      <c r="K423" s="11"/>
      <c r="L423" s="84">
        <f>SUM(F423:J423)</f>
        <v>0</v>
      </c>
      <c r="M423" s="72"/>
      <c r="N423" s="30"/>
      <c r="O423" s="295"/>
      <c r="P423" s="295"/>
      <c r="Q423" s="295"/>
      <c r="R423" s="295"/>
      <c r="S423" s="295"/>
      <c r="T423" s="284"/>
      <c r="W423" s="117"/>
      <c r="Z423" s="266"/>
      <c r="AA423" s="266"/>
    </row>
    <row r="424" spans="1:27" s="12" customFormat="1" ht="12.75">
      <c r="A424" s="2" t="s">
        <v>494</v>
      </c>
      <c r="B424" s="58">
        <f>+'Pivot Table 2-Year Insts.'!$S$550</f>
        <v>0</v>
      </c>
      <c r="C424" s="59"/>
      <c r="D424" s="84">
        <f>+F424+H424</f>
        <v>0</v>
      </c>
      <c r="E424" s="60"/>
      <c r="F424" s="72">
        <f>+'Pivot Table 2-Year Insts.'!$S$553</f>
        <v>0</v>
      </c>
      <c r="G424" s="125"/>
      <c r="H424" s="11">
        <f>'Pivot Table 2-Year Insts.'!$S$556</f>
        <v>0</v>
      </c>
      <c r="I424" s="125"/>
      <c r="J424" s="11">
        <f>'Pivot Table 2-Year Insts.'!$S$559</f>
        <v>0</v>
      </c>
      <c r="K424" s="11"/>
      <c r="L424" s="84">
        <f>SUM(F424:J424)</f>
        <v>0</v>
      </c>
      <c r="M424" s="72"/>
      <c r="N424" s="30"/>
      <c r="O424" s="295"/>
      <c r="P424" s="295"/>
      <c r="Q424" s="295"/>
      <c r="R424" s="295"/>
      <c r="S424" s="295"/>
      <c r="T424" s="284"/>
      <c r="W424" s="117"/>
      <c r="Z424" s="266"/>
      <c r="AA424" s="266"/>
    </row>
    <row r="425" spans="1:27" s="12" customFormat="1" ht="12.75">
      <c r="A425" s="85" t="s">
        <v>495</v>
      </c>
      <c r="B425" s="61">
        <f>+'Pivot Table 2-Year Insts.'!$S$588</f>
        <v>0</v>
      </c>
      <c r="C425" s="86"/>
      <c r="D425" s="87">
        <f>+F425+H425</f>
        <v>0</v>
      </c>
      <c r="E425" s="88"/>
      <c r="F425" s="89">
        <f>+'Pivot Table 2-Year Insts.'!$S$591</f>
        <v>0</v>
      </c>
      <c r="G425" s="246"/>
      <c r="H425" s="76">
        <f>'Pivot Table 2-Year Insts.'!$S$594</f>
        <v>0</v>
      </c>
      <c r="I425" s="246"/>
      <c r="J425" s="76">
        <f>'Pivot Table 2-Year Insts.'!$S$597</f>
        <v>0</v>
      </c>
      <c r="K425" s="76"/>
      <c r="L425" s="90">
        <f>SUM(F425:J425)</f>
        <v>0</v>
      </c>
      <c r="M425" s="89"/>
      <c r="N425" s="30"/>
      <c r="O425" s="295"/>
      <c r="P425" s="295"/>
      <c r="Q425" s="295"/>
      <c r="R425" s="295"/>
      <c r="S425" s="295"/>
      <c r="T425" s="284"/>
      <c r="W425" s="117"/>
      <c r="Z425" s="266"/>
      <c r="AA425" s="266"/>
    </row>
    <row r="426" spans="1:27" ht="54.75" customHeight="1">
      <c r="A426" s="1044" t="s">
        <v>458</v>
      </c>
      <c r="B426" s="1044"/>
      <c r="C426" s="1044"/>
      <c r="D426" s="1045"/>
      <c r="E426" s="1045"/>
      <c r="F426" s="1045"/>
      <c r="G426" s="1045"/>
      <c r="H426" s="1045"/>
      <c r="I426" s="1045"/>
      <c r="J426" s="1045"/>
      <c r="K426" s="1045"/>
      <c r="L426" s="1045"/>
      <c r="X426" s="12"/>
    </row>
    <row r="427" spans="1:27" s="264" customFormat="1" ht="12.75">
      <c r="A427" s="40"/>
      <c r="B427" s="40"/>
      <c r="C427" s="40"/>
      <c r="D427" s="68"/>
      <c r="E427" s="68"/>
      <c r="F427" s="68"/>
      <c r="G427" s="68"/>
      <c r="H427" s="68"/>
      <c r="I427" s="68"/>
      <c r="J427" s="68"/>
      <c r="K427" s="68"/>
      <c r="L427" s="68"/>
      <c r="M427" s="418" t="s">
        <v>1196</v>
      </c>
      <c r="O427" s="277"/>
      <c r="P427" s="277"/>
      <c r="Q427" s="277"/>
      <c r="R427" s="277"/>
      <c r="S427" s="277"/>
      <c r="T427" s="277"/>
      <c r="W427" s="269"/>
      <c r="X427" s="12"/>
      <c r="Z427" s="265"/>
      <c r="AA427" s="265"/>
    </row>
    <row r="428" spans="1:27" ht="15.75" customHeight="1">
      <c r="A428" s="1" t="s">
        <v>906</v>
      </c>
      <c r="B428" s="1"/>
      <c r="C428" s="1"/>
      <c r="D428" s="1"/>
      <c r="E428" s="1"/>
      <c r="F428" s="1"/>
      <c r="G428" s="1"/>
      <c r="H428" s="1"/>
      <c r="I428" s="1"/>
      <c r="J428" s="1"/>
      <c r="K428" s="1"/>
      <c r="L428" s="1"/>
      <c r="M428" s="69"/>
      <c r="X428" s="12"/>
    </row>
    <row r="429" spans="1:27" ht="9.75" customHeight="1">
      <c r="A429" s="1"/>
      <c r="B429" s="1"/>
      <c r="C429" s="1"/>
      <c r="D429" s="1"/>
      <c r="E429" s="1"/>
      <c r="F429" s="1"/>
      <c r="G429" s="1"/>
      <c r="H429" s="1"/>
      <c r="I429" s="1"/>
      <c r="J429" s="1"/>
      <c r="K429" s="1"/>
      <c r="L429" s="1"/>
      <c r="M429" s="69"/>
      <c r="U429" s="81"/>
      <c r="X429" s="12"/>
    </row>
    <row r="430" spans="1:27" ht="15.75">
      <c r="A430" s="1" t="s">
        <v>507</v>
      </c>
      <c r="B430" s="1"/>
      <c r="C430" s="1"/>
      <c r="D430" s="1"/>
      <c r="E430" s="1"/>
      <c r="F430" s="1"/>
      <c r="G430" s="1"/>
      <c r="H430" s="1"/>
      <c r="I430" s="1"/>
      <c r="J430" s="1"/>
      <c r="K430" s="1"/>
      <c r="L430" s="1"/>
      <c r="M430" s="69"/>
      <c r="U430" s="81"/>
    </row>
    <row r="431" spans="1:27" ht="18.75">
      <c r="A431" s="1" t="s">
        <v>517</v>
      </c>
      <c r="B431" s="1"/>
      <c r="C431" s="1"/>
      <c r="D431" s="1"/>
      <c r="E431" s="1"/>
      <c r="F431" s="1"/>
      <c r="G431" s="1"/>
      <c r="H431" s="1"/>
      <c r="I431" s="1"/>
      <c r="J431" s="1"/>
      <c r="K431" s="1"/>
      <c r="L431" s="1"/>
      <c r="M431" s="69"/>
      <c r="U431" s="81"/>
      <c r="X431" s="264"/>
    </row>
    <row r="432" spans="1:27" ht="15.75">
      <c r="A432" s="1" t="s">
        <v>820</v>
      </c>
      <c r="B432" s="1"/>
      <c r="C432" s="1"/>
      <c r="D432" s="1"/>
      <c r="E432" s="1"/>
      <c r="F432" s="1"/>
      <c r="G432" s="1"/>
      <c r="H432" s="1"/>
      <c r="I432" s="1"/>
      <c r="J432" s="1"/>
      <c r="K432" s="1"/>
      <c r="L432" s="1"/>
      <c r="M432" s="69"/>
      <c r="U432" s="81"/>
    </row>
    <row r="433" spans="1:32" ht="9.75" customHeight="1">
      <c r="A433" s="1"/>
      <c r="B433" s="1"/>
      <c r="C433" s="1"/>
      <c r="D433" s="1"/>
      <c r="E433" s="1"/>
      <c r="F433" s="1"/>
      <c r="G433" s="1"/>
      <c r="H433" s="1"/>
      <c r="I433" s="1"/>
      <c r="J433" s="1"/>
      <c r="K433" s="1"/>
      <c r="L433" s="1"/>
      <c r="U433" s="81"/>
    </row>
    <row r="434" spans="1:32" ht="69" customHeight="1">
      <c r="A434" s="24"/>
      <c r="B434" s="67" t="s">
        <v>1195</v>
      </c>
      <c r="C434" s="82"/>
      <c r="D434" s="67" t="s">
        <v>502</v>
      </c>
      <c r="E434" s="83"/>
      <c r="F434" s="67" t="s">
        <v>477</v>
      </c>
      <c r="G434" s="67"/>
      <c r="H434" s="67" t="s">
        <v>471</v>
      </c>
      <c r="I434" s="67"/>
      <c r="J434" s="67" t="s">
        <v>497</v>
      </c>
      <c r="K434" s="67"/>
      <c r="L434" s="67" t="s">
        <v>498</v>
      </c>
      <c r="M434" s="67"/>
      <c r="U434" s="81"/>
    </row>
    <row r="435" spans="1:32" s="12" customFormat="1" ht="18" customHeight="1">
      <c r="A435" s="20" t="s">
        <v>480</v>
      </c>
      <c r="B435" s="58">
        <f>'Pivot Table 2-Year Insts.'!$T$626</f>
        <v>31.039100160685589</v>
      </c>
      <c r="C435" s="59"/>
      <c r="D435" s="84">
        <f>+F435+H435</f>
        <v>59.188955996548749</v>
      </c>
      <c r="E435" s="60"/>
      <c r="F435" s="72">
        <f>'Pivot Table 2-Year Insts.'!$T$629</f>
        <v>54.357204486626401</v>
      </c>
      <c r="G435" s="11"/>
      <c r="H435" s="11">
        <f>'Pivot Table 2-Year Insts.'!$T$632</f>
        <v>4.8317515099223467</v>
      </c>
      <c r="I435" s="11"/>
      <c r="J435" s="11">
        <f>'Pivot Table 2-Year Insts.'!$T$635</f>
        <v>40.811044003451251</v>
      </c>
      <c r="K435" s="11"/>
      <c r="L435" s="84">
        <f>SUM(F435:J435)</f>
        <v>100</v>
      </c>
      <c r="M435" s="72"/>
      <c r="O435" s="295"/>
      <c r="P435" s="295"/>
      <c r="Q435" s="295"/>
      <c r="R435" s="295"/>
      <c r="S435" s="295"/>
      <c r="T435" s="284"/>
      <c r="U435" s="25"/>
      <c r="W435" s="117"/>
      <c r="X435" s="17"/>
      <c r="Z435" s="266"/>
      <c r="AA435" s="266"/>
    </row>
    <row r="436" spans="1:32" s="12" customFormat="1">
      <c r="A436" s="20"/>
      <c r="B436" s="126"/>
      <c r="C436" s="127"/>
      <c r="D436" s="125"/>
      <c r="E436" s="128"/>
      <c r="F436" s="72"/>
      <c r="G436" s="11"/>
      <c r="H436" s="11"/>
      <c r="I436" s="11"/>
      <c r="J436" s="11"/>
      <c r="K436" s="11"/>
      <c r="L436" s="84"/>
      <c r="M436" s="72"/>
      <c r="O436" s="295"/>
      <c r="P436" s="295"/>
      <c r="Q436" s="295"/>
      <c r="R436" s="295"/>
      <c r="S436" s="295"/>
      <c r="T436" s="284"/>
      <c r="W436" s="117"/>
      <c r="X436" s="17"/>
      <c r="Z436" s="266"/>
      <c r="AA436" s="266"/>
    </row>
    <row r="437" spans="1:32" s="12" customFormat="1">
      <c r="A437" s="20" t="s">
        <v>481</v>
      </c>
      <c r="B437" s="58">
        <f>'Pivot Table 2-Year Insts.'!$T$18</f>
        <v>24.726911618669316</v>
      </c>
      <c r="C437" s="59"/>
      <c r="D437" s="84">
        <f>+F437+H437</f>
        <v>63.052208835341361</v>
      </c>
      <c r="E437" s="60"/>
      <c r="F437" s="72">
        <f>'Pivot Table 2-Year Insts.'!$T$21</f>
        <v>55.823293172690761</v>
      </c>
      <c r="G437" s="125"/>
      <c r="H437" s="11">
        <f>'Pivot Table 2-Year Insts.'!$T$24</f>
        <v>7.2289156626506017</v>
      </c>
      <c r="I437" s="125"/>
      <c r="J437" s="11">
        <f>'Pivot Table 2-Year Insts.'!$T$27</f>
        <v>36.947791164658632</v>
      </c>
      <c r="K437" s="11"/>
      <c r="L437" s="84">
        <f>SUM(F437:J437)</f>
        <v>100</v>
      </c>
      <c r="M437" s="72"/>
      <c r="O437" s="295"/>
      <c r="P437" s="295"/>
      <c r="Q437" s="295"/>
      <c r="R437" s="295"/>
      <c r="S437" s="295"/>
      <c r="T437" s="284"/>
      <c r="W437" s="117"/>
      <c r="X437" s="17"/>
      <c r="Z437" s="266"/>
      <c r="AA437" s="266"/>
    </row>
    <row r="438" spans="1:32" s="12" customFormat="1">
      <c r="A438" s="2" t="s">
        <v>482</v>
      </c>
      <c r="B438" s="58">
        <f>+'Pivot Table 2-Year Insts.'!$T$56</f>
        <v>0</v>
      </c>
      <c r="C438" s="59"/>
      <c r="D438" s="84">
        <f>+F438+H438</f>
        <v>0</v>
      </c>
      <c r="E438" s="60"/>
      <c r="F438" s="72">
        <f>'Pivot Table 2-Year Insts.'!$T$59</f>
        <v>0</v>
      </c>
      <c r="G438" s="125"/>
      <c r="H438" s="11">
        <f>'Pivot Table 2-Year Insts.'!$T$62</f>
        <v>0</v>
      </c>
      <c r="I438" s="125"/>
      <c r="J438" s="11">
        <f>'Pivot Table 2-Year Insts.'!$T$65</f>
        <v>0</v>
      </c>
      <c r="K438" s="11"/>
      <c r="L438" s="84">
        <f>SUM(F438:J438)</f>
        <v>0</v>
      </c>
      <c r="M438" s="72"/>
      <c r="O438" s="295"/>
      <c r="P438" s="295"/>
      <c r="Q438" s="295"/>
      <c r="R438" s="295"/>
      <c r="S438" s="295"/>
      <c r="T438" s="284"/>
      <c r="W438" s="117"/>
      <c r="X438" s="17"/>
      <c r="Z438" s="266"/>
      <c r="AA438" s="266"/>
    </row>
    <row r="439" spans="1:32" s="12" customFormat="1" ht="12.75">
      <c r="A439" s="2" t="s">
        <v>496</v>
      </c>
      <c r="B439" s="58">
        <f>+'Pivot Table 2-Year Insts.'!$T$94</f>
        <v>0</v>
      </c>
      <c r="C439" s="59"/>
      <c r="D439" s="84">
        <f>+F439+H439</f>
        <v>0</v>
      </c>
      <c r="E439" s="60"/>
      <c r="F439" s="72">
        <f>'Pivot Table 2-Year Insts.'!$T$97</f>
        <v>0</v>
      </c>
      <c r="G439" s="125"/>
      <c r="H439" s="11">
        <f>'Pivot Table 2-Year Insts.'!$T$100</f>
        <v>0</v>
      </c>
      <c r="I439" s="125"/>
      <c r="J439" s="11">
        <f>'Pivot Table 2-Year Insts.'!$T$103</f>
        <v>0</v>
      </c>
      <c r="K439" s="11"/>
      <c r="L439" s="84">
        <f>SUM(F439:J439)</f>
        <v>0</v>
      </c>
      <c r="M439" s="72"/>
      <c r="O439" s="295"/>
      <c r="P439" s="295"/>
      <c r="Q439" s="295"/>
      <c r="R439" s="295"/>
      <c r="S439" s="295"/>
      <c r="T439" s="284"/>
      <c r="W439" s="117"/>
      <c r="Z439" s="266"/>
      <c r="AA439" s="266"/>
    </row>
    <row r="440" spans="1:32" s="12" customFormat="1" ht="12.75">
      <c r="A440" s="2" t="s">
        <v>483</v>
      </c>
      <c r="B440" s="72">
        <f>+'Pivot Table 2-Year Insts.'!$T$132</f>
        <v>0</v>
      </c>
      <c r="C440" s="59"/>
      <c r="D440" s="84">
        <f>+F440+H440</f>
        <v>0</v>
      </c>
      <c r="E440" s="60"/>
      <c r="F440" s="72">
        <f>+'Pivot Table 2-Year Insts.'!$T$135</f>
        <v>0</v>
      </c>
      <c r="G440" s="125"/>
      <c r="H440" s="11">
        <f>+'Pivot Table 2-Year Insts.'!$T$138</f>
        <v>0</v>
      </c>
      <c r="I440" s="125"/>
      <c r="J440" s="11">
        <f>+'Pivot Table 2-Year Insts.'!$T$141</f>
        <v>0</v>
      </c>
      <c r="K440" s="11"/>
      <c r="L440" s="84">
        <f>SUM(F440:J440)</f>
        <v>0</v>
      </c>
      <c r="M440" s="72"/>
      <c r="O440" s="295"/>
      <c r="P440" s="295"/>
      <c r="Q440" s="295"/>
      <c r="R440" s="295"/>
      <c r="S440" s="295"/>
      <c r="T440" s="284"/>
      <c r="W440" s="117"/>
      <c r="Z440" s="266"/>
      <c r="AA440" s="266"/>
    </row>
    <row r="441" spans="1:32" s="12" customFormat="1" ht="12.75">
      <c r="A441" s="2"/>
      <c r="B441" s="72"/>
      <c r="C441" s="59"/>
      <c r="D441" s="84"/>
      <c r="E441" s="60"/>
      <c r="F441" s="72"/>
      <c r="G441" s="125"/>
      <c r="H441" s="11"/>
      <c r="I441" s="125"/>
      <c r="J441" s="11"/>
      <c r="K441" s="11"/>
      <c r="L441" s="84"/>
      <c r="M441" s="72"/>
      <c r="O441" s="295"/>
      <c r="P441" s="295"/>
      <c r="Q441" s="295"/>
      <c r="R441" s="295"/>
      <c r="S441" s="295"/>
      <c r="T441" s="284"/>
      <c r="W441" s="117"/>
      <c r="Z441" s="266"/>
      <c r="AA441" s="266"/>
    </row>
    <row r="442" spans="1:32" s="12" customFormat="1" ht="12.75">
      <c r="A442" s="2" t="s">
        <v>484</v>
      </c>
      <c r="B442" s="58">
        <f>+'Pivot Table 2-Year Insts.'!$T$170</f>
        <v>34.62877030162413</v>
      </c>
      <c r="C442" s="59"/>
      <c r="D442" s="84">
        <f>+F442+H442</f>
        <v>56.951423785594649</v>
      </c>
      <c r="E442" s="60"/>
      <c r="F442" s="72">
        <f>+'Pivot Table 2-Year Insts.'!$T$173</f>
        <v>54.773869346733676</v>
      </c>
      <c r="G442" s="125"/>
      <c r="H442" s="11">
        <f>+'Pivot Table 2-Year Insts.'!$T$176</f>
        <v>2.1775544388609713</v>
      </c>
      <c r="I442" s="125"/>
      <c r="J442" s="11">
        <f>+'Pivot Table 2-Year Insts.'!$T$179</f>
        <v>43.048576214405358</v>
      </c>
      <c r="K442" s="11"/>
      <c r="L442" s="84">
        <f>SUM(F442:J442)</f>
        <v>100</v>
      </c>
      <c r="M442" s="72"/>
      <c r="O442" s="295"/>
      <c r="P442" s="295"/>
      <c r="Q442" s="295"/>
      <c r="R442" s="295"/>
      <c r="S442" s="295"/>
      <c r="T442" s="284"/>
      <c r="W442" s="117"/>
      <c r="Z442" s="266"/>
      <c r="AA442" s="266"/>
    </row>
    <row r="443" spans="1:32" s="12" customFormat="1" ht="12.75">
      <c r="A443" s="2" t="s">
        <v>485</v>
      </c>
      <c r="B443" s="58">
        <f>+'Pivot Table 2-Year Insts.'!$T$208</f>
        <v>0</v>
      </c>
      <c r="C443" s="59"/>
      <c r="D443" s="84">
        <f>+F443+H443</f>
        <v>0</v>
      </c>
      <c r="E443" s="60"/>
      <c r="F443" s="72">
        <f>+'Pivot Table 2-Year Insts.'!$T$211</f>
        <v>0</v>
      </c>
      <c r="G443" s="125"/>
      <c r="H443" s="11">
        <f>+'Pivot Table 2-Year Insts.'!$T$214</f>
        <v>0</v>
      </c>
      <c r="I443" s="125"/>
      <c r="J443" s="11">
        <f>+'Pivot Table 2-Year Insts.'!$T$217</f>
        <v>0</v>
      </c>
      <c r="K443" s="11"/>
      <c r="L443" s="84">
        <f>SUM(F443:J443)</f>
        <v>0</v>
      </c>
      <c r="M443" s="72"/>
      <c r="O443" s="295"/>
      <c r="P443" s="295"/>
      <c r="Q443" s="295"/>
      <c r="R443" s="295"/>
      <c r="S443" s="295"/>
      <c r="T443" s="284"/>
      <c r="V443" s="266"/>
      <c r="W443" s="117"/>
      <c r="Z443" s="266"/>
      <c r="AA443" s="266"/>
    </row>
    <row r="444" spans="1:32" s="29" customFormat="1" ht="12.75">
      <c r="A444" s="2" t="s">
        <v>486</v>
      </c>
      <c r="B444" s="58">
        <f>+'Pivot Table 2-Year Insts.'!$T$246</f>
        <v>31.206380857427718</v>
      </c>
      <c r="C444" s="59"/>
      <c r="D444" s="353">
        <f>+F444+H444</f>
        <v>60.383386581469651</v>
      </c>
      <c r="E444" s="60"/>
      <c r="F444" s="58">
        <f>+'Pivot Table 2-Year Insts.'!$T$249</f>
        <v>52.396166134185307</v>
      </c>
      <c r="G444" s="125"/>
      <c r="H444" s="354">
        <f>'Pivot Table 2-Year Insts.'!$T$252</f>
        <v>7.9872204472843444</v>
      </c>
      <c r="I444" s="125"/>
      <c r="J444" s="354">
        <f>'Pivot Table 2-Year Insts.'!$T$255</f>
        <v>39.616613418530349</v>
      </c>
      <c r="K444" s="11"/>
      <c r="L444" s="353">
        <f>SUM(F444:J444)</f>
        <v>100</v>
      </c>
      <c r="M444" s="72"/>
      <c r="O444" s="295"/>
      <c r="P444" s="295"/>
      <c r="Q444" s="295"/>
      <c r="R444" s="295"/>
      <c r="S444" s="295"/>
      <c r="T444" s="284"/>
      <c r="V444" s="355"/>
      <c r="W444" s="356"/>
      <c r="X444" s="357"/>
      <c r="Y444" s="358"/>
      <c r="Z444" s="355"/>
      <c r="AA444" s="359"/>
      <c r="AB444" s="360"/>
      <c r="AC444" s="359"/>
      <c r="AD444" s="360"/>
      <c r="AE444" s="361"/>
      <c r="AF444" s="357"/>
    </row>
    <row r="445" spans="1:32" s="12" customFormat="1" ht="12.75">
      <c r="A445" s="2" t="s">
        <v>487</v>
      </c>
      <c r="B445" s="58">
        <f>+'Pivot Table 2-Year Insts.'!$T$284</f>
        <v>0</v>
      </c>
      <c r="C445" s="59"/>
      <c r="D445" s="84">
        <f>+F445+H445</f>
        <v>0</v>
      </c>
      <c r="E445" s="60"/>
      <c r="F445" s="72">
        <f>+'Pivot Table 2-Year Insts.'!$T$287</f>
        <v>0</v>
      </c>
      <c r="G445" s="125"/>
      <c r="H445" s="11">
        <f>'Pivot Table 2-Year Insts.'!$T$290</f>
        <v>0</v>
      </c>
      <c r="I445" s="125"/>
      <c r="J445" s="11">
        <f>'Pivot Table 2-Year Insts.'!$T$293</f>
        <v>0</v>
      </c>
      <c r="K445" s="11"/>
      <c r="L445" s="84">
        <f>SUM(F445:J445)</f>
        <v>0</v>
      </c>
      <c r="M445" s="72"/>
      <c r="O445" s="295"/>
      <c r="P445" s="295"/>
      <c r="Q445" s="295"/>
      <c r="R445" s="295"/>
      <c r="S445" s="295"/>
      <c r="T445" s="284"/>
      <c r="U445" s="275"/>
      <c r="W445" s="117"/>
      <c r="Z445" s="266"/>
      <c r="AA445" s="266"/>
    </row>
    <row r="446" spans="1:32" s="12" customFormat="1" ht="12.75">
      <c r="A446" s="2"/>
      <c r="B446" s="58"/>
      <c r="C446" s="59"/>
      <c r="D446" s="84"/>
      <c r="E446" s="60"/>
      <c r="F446" s="72"/>
      <c r="G446" s="125"/>
      <c r="H446" s="11"/>
      <c r="I446" s="125"/>
      <c r="J446" s="11"/>
      <c r="K446" s="11"/>
      <c r="L446" s="84"/>
      <c r="M446" s="72"/>
      <c r="O446" s="295"/>
      <c r="P446" s="295"/>
      <c r="Q446" s="295"/>
      <c r="R446" s="295"/>
      <c r="S446" s="295"/>
      <c r="T446" s="284"/>
      <c r="U446" s="275"/>
      <c r="W446" s="117"/>
      <c r="Z446" s="266"/>
      <c r="AA446" s="266"/>
    </row>
    <row r="447" spans="1:32" s="12" customFormat="1" ht="12.75">
      <c r="A447" s="2" t="s">
        <v>488</v>
      </c>
      <c r="B447" s="58">
        <f>+'Pivot Table 2-Year Insts.'!$T$322</f>
        <v>0</v>
      </c>
      <c r="C447" s="59"/>
      <c r="D447" s="84">
        <f>+F447+H447</f>
        <v>0</v>
      </c>
      <c r="E447" s="60"/>
      <c r="F447" s="72">
        <f>+'Pivot Table 2-Year Insts.'!$T$325</f>
        <v>0</v>
      </c>
      <c r="G447" s="125"/>
      <c r="H447" s="11">
        <f>'Pivot Table 2-Year Insts.'!$T$328</f>
        <v>0</v>
      </c>
      <c r="I447" s="125"/>
      <c r="J447" s="11">
        <f>'Pivot Table 2-Year Insts.'!$T$331</f>
        <v>0</v>
      </c>
      <c r="K447" s="11"/>
      <c r="L447" s="84">
        <f>SUM(F447:J447)</f>
        <v>0</v>
      </c>
      <c r="M447" s="72"/>
      <c r="O447" s="295"/>
      <c r="P447" s="295"/>
      <c r="Q447" s="295"/>
      <c r="R447" s="295"/>
      <c r="S447" s="295"/>
      <c r="T447" s="284"/>
      <c r="U447" s="275"/>
      <c r="W447" s="117"/>
      <c r="Z447" s="266"/>
      <c r="AA447" s="266"/>
    </row>
    <row r="448" spans="1:32" s="12" customFormat="1" ht="12.75">
      <c r="A448" s="2" t="s">
        <v>489</v>
      </c>
      <c r="B448" s="58">
        <f>+'Pivot Table 2-Year Insts.'!$T$360</f>
        <v>0</v>
      </c>
      <c r="C448" s="59"/>
      <c r="D448" s="84">
        <f>+F448+H448</f>
        <v>0</v>
      </c>
      <c r="E448" s="60"/>
      <c r="F448" s="72">
        <f>+'Pivot Table 2-Year Insts.'!$T$363</f>
        <v>0</v>
      </c>
      <c r="G448" s="125"/>
      <c r="H448" s="11">
        <f>'Pivot Table 2-Year Insts.'!$T$366</f>
        <v>0</v>
      </c>
      <c r="I448" s="125"/>
      <c r="J448" s="11">
        <f>'Pivot Table 2-Year Insts.'!$T$369</f>
        <v>0</v>
      </c>
      <c r="K448" s="11"/>
      <c r="L448" s="84">
        <f>SUM(F448:J448)</f>
        <v>0</v>
      </c>
      <c r="M448" s="72"/>
      <c r="O448" s="295"/>
      <c r="P448" s="295"/>
      <c r="Q448" s="295"/>
      <c r="R448" s="295"/>
      <c r="S448" s="295"/>
      <c r="T448" s="284"/>
      <c r="U448" s="275"/>
      <c r="W448" s="117"/>
      <c r="Z448" s="266"/>
      <c r="AA448" s="266"/>
    </row>
    <row r="449" spans="1:27" s="12" customFormat="1" ht="12.75">
      <c r="A449" s="2" t="s">
        <v>490</v>
      </c>
      <c r="B449" s="58">
        <f>+'Pivot Table 2-Year Insts.'!$T$398</f>
        <v>0</v>
      </c>
      <c r="C449" s="59"/>
      <c r="D449" s="84">
        <f>+F449+H449</f>
        <v>0</v>
      </c>
      <c r="E449" s="60"/>
      <c r="F449" s="72">
        <f>+'Pivot Table 2-Year Insts.'!$T$401</f>
        <v>0</v>
      </c>
      <c r="G449" s="125"/>
      <c r="H449" s="11">
        <f>'Pivot Table 2-Year Insts.'!$T$404</f>
        <v>0</v>
      </c>
      <c r="I449" s="125"/>
      <c r="J449" s="11">
        <f>'Pivot Table 2-Year Insts.'!$T$407</f>
        <v>0</v>
      </c>
      <c r="K449" s="11"/>
      <c r="L449" s="84">
        <f>SUM(F449:J449)</f>
        <v>0</v>
      </c>
      <c r="M449" s="72"/>
      <c r="O449" s="295"/>
      <c r="P449" s="295"/>
      <c r="Q449" s="295"/>
      <c r="R449" s="295"/>
      <c r="S449" s="295"/>
      <c r="T449" s="284"/>
      <c r="U449" s="275"/>
      <c r="W449" s="117"/>
      <c r="Z449" s="266"/>
      <c r="AA449" s="266"/>
    </row>
    <row r="450" spans="1:27" s="12" customFormat="1" ht="12.75">
      <c r="A450" s="2" t="s">
        <v>491</v>
      </c>
      <c r="B450" s="58">
        <f>+'Pivot Table 2-Year Insts.'!$T$436</f>
        <v>0</v>
      </c>
      <c r="C450" s="59"/>
      <c r="D450" s="84">
        <f>+F450+H450</f>
        <v>0</v>
      </c>
      <c r="E450" s="60"/>
      <c r="F450" s="72">
        <f>+'Pivot Table 2-Year Insts.'!$T$439</f>
        <v>0</v>
      </c>
      <c r="G450" s="125"/>
      <c r="H450" s="11">
        <f>'Pivot Table 2-Year Insts.'!$T$442</f>
        <v>0</v>
      </c>
      <c r="I450" s="125"/>
      <c r="J450" s="11">
        <f>'Pivot Table 2-Year Insts.'!$T$445</f>
        <v>0</v>
      </c>
      <c r="K450" s="11"/>
      <c r="L450" s="84">
        <f>SUM(F450:J450)</f>
        <v>0</v>
      </c>
      <c r="M450" s="72"/>
      <c r="O450" s="295"/>
      <c r="P450" s="295"/>
      <c r="Q450" s="295"/>
      <c r="R450" s="295"/>
      <c r="S450" s="295"/>
      <c r="T450" s="284"/>
      <c r="W450" s="117"/>
      <c r="Z450" s="266"/>
      <c r="AA450" s="266"/>
    </row>
    <row r="451" spans="1:27" s="12" customFormat="1" ht="12.75">
      <c r="A451" s="2"/>
      <c r="B451" s="58"/>
      <c r="C451" s="59"/>
      <c r="D451" s="84"/>
      <c r="E451" s="60"/>
      <c r="F451" s="72"/>
      <c r="G451" s="125"/>
      <c r="H451" s="11"/>
      <c r="I451" s="125"/>
      <c r="J451" s="11"/>
      <c r="K451" s="11"/>
      <c r="L451" s="84"/>
      <c r="M451" s="72"/>
      <c r="O451" s="295"/>
      <c r="P451" s="295"/>
      <c r="Q451" s="295"/>
      <c r="R451" s="295"/>
      <c r="S451" s="295"/>
      <c r="T451" s="284"/>
      <c r="W451" s="117"/>
      <c r="Z451" s="266"/>
      <c r="AA451" s="266"/>
    </row>
    <row r="452" spans="1:27" s="12" customFormat="1" ht="12.75">
      <c r="A452" s="2" t="s">
        <v>492</v>
      </c>
      <c r="B452" s="58">
        <f>+'Pivot Table 2-Year Insts.'!$T$474</f>
        <v>0</v>
      </c>
      <c r="C452" s="59"/>
      <c r="D452" s="84">
        <f>+F452+H452</f>
        <v>0</v>
      </c>
      <c r="E452" s="60"/>
      <c r="F452" s="72">
        <f>+'Pivot Table 2-Year Insts.'!$T$477</f>
        <v>0</v>
      </c>
      <c r="G452" s="125"/>
      <c r="H452" s="11">
        <f>'Pivot Table 2-Year Insts.'!$T$480</f>
        <v>0</v>
      </c>
      <c r="I452" s="125"/>
      <c r="J452" s="11">
        <f>'Pivot Table 2-Year Insts.'!$T$483</f>
        <v>0</v>
      </c>
      <c r="K452" s="11"/>
      <c r="L452" s="84">
        <f>SUM(F452:J452)</f>
        <v>0</v>
      </c>
      <c r="M452" s="72"/>
      <c r="N452" s="30"/>
      <c r="O452" s="295"/>
      <c r="P452" s="295"/>
      <c r="Q452" s="295"/>
      <c r="R452" s="295"/>
      <c r="S452" s="295"/>
      <c r="T452" s="284"/>
      <c r="W452" s="117"/>
      <c r="Z452" s="266"/>
      <c r="AA452" s="266"/>
    </row>
    <row r="453" spans="1:27" s="12" customFormat="1" ht="12.75">
      <c r="A453" s="2" t="s">
        <v>493</v>
      </c>
      <c r="B453" s="58">
        <f>+'Pivot Table 2-Year Insts.'!$T$512</f>
        <v>0</v>
      </c>
      <c r="C453" s="59"/>
      <c r="D453" s="84">
        <f>+F453+H453</f>
        <v>0</v>
      </c>
      <c r="E453" s="60"/>
      <c r="F453" s="72">
        <f>+'Pivot Table 2-Year Insts.'!$T$515</f>
        <v>0</v>
      </c>
      <c r="G453" s="125"/>
      <c r="H453" s="11">
        <f>'Pivot Table 2-Year Insts.'!$T$518</f>
        <v>0</v>
      </c>
      <c r="I453" s="125"/>
      <c r="J453" s="11">
        <f>'Pivot Table 2-Year Insts.'!$T$521</f>
        <v>0</v>
      </c>
      <c r="K453" s="11"/>
      <c r="L453" s="84">
        <f>SUM(F453:J453)</f>
        <v>0</v>
      </c>
      <c r="M453" s="72"/>
      <c r="N453" s="30"/>
      <c r="O453" s="295"/>
      <c r="P453" s="295"/>
      <c r="Q453" s="295"/>
      <c r="R453" s="295"/>
      <c r="S453" s="295"/>
      <c r="T453" s="284"/>
      <c r="W453" s="117"/>
      <c r="Z453" s="266"/>
      <c r="AA453" s="266"/>
    </row>
    <row r="454" spans="1:27" s="12" customFormat="1" ht="12.75">
      <c r="A454" s="2" t="s">
        <v>494</v>
      </c>
      <c r="B454" s="58">
        <f>+'Pivot Table 2-Year Insts.'!$T$550</f>
        <v>0</v>
      </c>
      <c r="C454" s="59"/>
      <c r="D454" s="84">
        <f>+F454+H454</f>
        <v>0</v>
      </c>
      <c r="E454" s="60"/>
      <c r="F454" s="72">
        <f>+'Pivot Table 2-Year Insts.'!$T$553</f>
        <v>0</v>
      </c>
      <c r="G454" s="125"/>
      <c r="H454" s="11">
        <f>'Pivot Table 2-Year Insts.'!$T$556</f>
        <v>0</v>
      </c>
      <c r="I454" s="125"/>
      <c r="J454" s="11">
        <f>'Pivot Table 2-Year Insts.'!$T$559</f>
        <v>0</v>
      </c>
      <c r="K454" s="11"/>
      <c r="L454" s="84">
        <f>SUM(F454:J454)</f>
        <v>0</v>
      </c>
      <c r="M454" s="72"/>
      <c r="N454" s="30"/>
      <c r="O454" s="295"/>
      <c r="P454" s="295"/>
      <c r="Q454" s="295"/>
      <c r="R454" s="295"/>
      <c r="S454" s="295"/>
      <c r="T454" s="284"/>
      <c r="W454" s="117"/>
      <c r="Z454" s="266"/>
      <c r="AA454" s="266"/>
    </row>
    <row r="455" spans="1:27" s="12" customFormat="1" ht="12.75">
      <c r="A455" s="85" t="s">
        <v>495</v>
      </c>
      <c r="B455" s="61">
        <f>+'Pivot Table 2-Year Insts.'!$T$588</f>
        <v>0</v>
      </c>
      <c r="C455" s="86"/>
      <c r="D455" s="87">
        <f>+F455+H455</f>
        <v>0</v>
      </c>
      <c r="E455" s="88"/>
      <c r="F455" s="89">
        <f>+'Pivot Table 2-Year Insts.'!$T$591</f>
        <v>0</v>
      </c>
      <c r="G455" s="246"/>
      <c r="H455" s="76">
        <f>'Pivot Table 2-Year Insts.'!$T$594</f>
        <v>0</v>
      </c>
      <c r="I455" s="246"/>
      <c r="J455" s="76">
        <f>'Pivot Table 2-Year Insts.'!$T$597</f>
        <v>0</v>
      </c>
      <c r="K455" s="76"/>
      <c r="L455" s="90">
        <f>SUM(F455:J455)</f>
        <v>0</v>
      </c>
      <c r="M455" s="89"/>
      <c r="N455" s="30"/>
      <c r="O455" s="295"/>
      <c r="P455" s="295"/>
      <c r="Q455" s="295"/>
      <c r="R455" s="295"/>
      <c r="S455" s="295"/>
      <c r="T455" s="284"/>
      <c r="W455" s="117"/>
      <c r="Z455" s="266"/>
      <c r="AA455" s="266"/>
    </row>
    <row r="456" spans="1:27" ht="51" customHeight="1">
      <c r="A456" s="1044" t="s">
        <v>458</v>
      </c>
      <c r="B456" s="1044"/>
      <c r="C456" s="1044"/>
      <c r="D456" s="1045"/>
      <c r="E456" s="1045"/>
      <c r="F456" s="1045"/>
      <c r="G456" s="1045"/>
      <c r="H456" s="1045"/>
      <c r="I456" s="1045"/>
      <c r="J456" s="1045"/>
      <c r="K456" s="1045"/>
      <c r="L456" s="1045"/>
      <c r="X456" s="12"/>
    </row>
    <row r="457" spans="1:27" s="264" customFormat="1" ht="12.75">
      <c r="A457" s="40"/>
      <c r="B457" s="40"/>
      <c r="C457" s="40"/>
      <c r="D457" s="68"/>
      <c r="E457" s="68"/>
      <c r="F457" s="68"/>
      <c r="G457" s="68"/>
      <c r="H457" s="68"/>
      <c r="I457" s="68"/>
      <c r="J457" s="68"/>
      <c r="K457" s="68"/>
      <c r="L457" s="68"/>
      <c r="M457" s="418" t="s">
        <v>1196</v>
      </c>
      <c r="O457" s="277"/>
      <c r="P457" s="277"/>
      <c r="Q457" s="277"/>
      <c r="R457" s="277"/>
      <c r="S457" s="277"/>
      <c r="T457" s="277"/>
      <c r="W457" s="269"/>
      <c r="X457" s="12"/>
      <c r="Z457" s="265"/>
      <c r="AA457" s="265"/>
    </row>
    <row r="458" spans="1:27">
      <c r="A458" s="276"/>
      <c r="B458" s="276"/>
      <c r="X458" s="12"/>
    </row>
    <row r="459" spans="1:27">
      <c r="X459" s="12"/>
    </row>
    <row r="461" spans="1:27">
      <c r="X461" s="264"/>
    </row>
  </sheetData>
  <mergeCells count="17">
    <mergeCell ref="Y2:AA3"/>
    <mergeCell ref="A334:L334"/>
    <mergeCell ref="A426:L426"/>
    <mergeCell ref="A149:L149"/>
    <mergeCell ref="A179:L179"/>
    <mergeCell ref="A209:L209"/>
    <mergeCell ref="A29:L29"/>
    <mergeCell ref="A59:L59"/>
    <mergeCell ref="A89:L89"/>
    <mergeCell ref="A119:L119"/>
    <mergeCell ref="A456:L456"/>
    <mergeCell ref="A365:L365"/>
    <mergeCell ref="A395:L395"/>
    <mergeCell ref="A210:L210"/>
    <mergeCell ref="A241:L241"/>
    <mergeCell ref="A272:L272"/>
    <mergeCell ref="A303:L303"/>
  </mergeCells>
  <phoneticPr fontId="4" type="noConversion"/>
  <printOptions horizontalCentered="1"/>
  <pageMargins left="1" right="1" top="0.9" bottom="0.65" header="0.75" footer="0.5"/>
  <pageSetup scale="99" firstPageNumber="16" orientation="landscape" useFirstPageNumber="1" r:id="rId1"/>
  <headerFooter alignWithMargins="0">
    <oddHeader>&amp;R&amp;"Arial,Regular"&amp;8SREB-State Data Exchange</oddHeader>
    <oddFooter>&amp;C&amp;"Arial,Regular"&amp;10&amp;P</oddFooter>
  </headerFooter>
  <rowBreaks count="11" manualBreakCount="11">
    <brk id="30" max="12" man="1"/>
    <brk id="60" max="12" man="1"/>
    <brk id="90" max="12" man="1"/>
    <brk id="120" max="12" man="1"/>
    <brk id="150" max="12" man="1"/>
    <brk id="180" max="12" man="1"/>
    <brk id="211" max="12" man="1"/>
    <brk id="335" max="12" man="1"/>
    <brk id="366" max="12" man="1"/>
    <brk id="397" max="12" man="1"/>
    <brk id="427" max="12" man="1"/>
  </rowBreaks>
</worksheet>
</file>

<file path=xl/worksheets/sheet7.xml><?xml version="1.0" encoding="utf-8"?>
<worksheet xmlns="http://schemas.openxmlformats.org/spreadsheetml/2006/main" xmlns:r="http://schemas.openxmlformats.org/officeDocument/2006/relationships">
  <sheetPr codeName="Sheet5" enableFormatConditionsCalculation="0">
    <tabColor indexed="16"/>
  </sheetPr>
  <dimension ref="A1:AN466"/>
  <sheetViews>
    <sheetView showGridLines="0" showZeros="0" view="pageBreakPreview" zoomScale="85" zoomScaleNormal="85" zoomScaleSheetLayoutView="75" workbookViewId="0">
      <pane xSplit="1" topLeftCell="B1" activePane="topRight" state="frozen"/>
      <selection activeCell="U163" sqref="U163"/>
      <selection pane="topRight" activeCell="B10" sqref="B10"/>
    </sheetView>
  </sheetViews>
  <sheetFormatPr defaultColWidth="9" defaultRowHeight="15"/>
  <cols>
    <col min="1" max="1" width="11" style="62" customWidth="1"/>
    <col min="2" max="2" width="7" style="62" customWidth="1"/>
    <col min="3" max="3" width="5.6640625" style="62" customWidth="1"/>
    <col min="4" max="4" width="7" style="62" customWidth="1"/>
    <col min="5" max="5" width="4.88671875" style="62" customWidth="1"/>
    <col min="6" max="6" width="7.109375" style="62" customWidth="1"/>
    <col min="7" max="7" width="6" style="62" customWidth="1"/>
    <col min="8" max="8" width="6.6640625" style="99" customWidth="1"/>
    <col min="9" max="9" width="4.21875" style="99" customWidth="1"/>
    <col min="10" max="10" width="6.6640625" style="62" customWidth="1"/>
    <col min="11" max="11" width="3" style="62" customWidth="1"/>
    <col min="12" max="12" width="6.33203125" style="62" customWidth="1"/>
    <col min="13" max="13" width="1.109375" style="62" customWidth="1"/>
    <col min="14" max="14" width="6.21875" style="62" customWidth="1"/>
    <col min="15" max="15" width="3" style="17" customWidth="1"/>
    <col min="16" max="16" width="9.6640625" style="301" customWidth="1"/>
    <col min="17" max="17" width="8" style="301" customWidth="1"/>
    <col min="18" max="20" width="8.44140625" style="301" customWidth="1"/>
    <col min="21" max="21" width="10.109375" style="301" customWidth="1"/>
    <col min="22" max="22" width="9" style="301"/>
    <col min="23" max="23" width="11.44140625" style="17" customWidth="1"/>
    <col min="24" max="16384" width="9" style="17"/>
  </cols>
  <sheetData>
    <row r="1" spans="1:34" ht="15.75">
      <c r="A1" s="1" t="s">
        <v>907</v>
      </c>
      <c r="B1" s="1"/>
      <c r="C1" s="1"/>
      <c r="D1" s="1"/>
      <c r="E1" s="1"/>
      <c r="F1" s="1"/>
      <c r="G1" s="1"/>
      <c r="H1" s="1"/>
      <c r="I1" s="1"/>
      <c r="J1" s="1"/>
      <c r="K1" s="1"/>
      <c r="L1" s="69"/>
      <c r="M1" s="18"/>
      <c r="N1" s="69"/>
    </row>
    <row r="2" spans="1:34" ht="9" customHeight="1">
      <c r="A2" s="1"/>
      <c r="B2" s="1"/>
      <c r="C2" s="1"/>
      <c r="D2" s="1"/>
      <c r="E2" s="1"/>
      <c r="F2" s="1"/>
      <c r="G2" s="1"/>
      <c r="H2" s="1"/>
      <c r="I2" s="1"/>
      <c r="J2" s="1"/>
      <c r="K2" s="1"/>
      <c r="L2" s="69"/>
      <c r="M2" s="18"/>
      <c r="N2" s="69"/>
    </row>
    <row r="3" spans="1:34" ht="15.75">
      <c r="A3" s="1" t="s">
        <v>506</v>
      </c>
      <c r="B3" s="1"/>
      <c r="C3" s="1"/>
      <c r="D3" s="1"/>
      <c r="E3" s="1"/>
      <c r="F3" s="1"/>
      <c r="G3" s="1"/>
      <c r="H3" s="1"/>
      <c r="I3" s="1"/>
      <c r="J3" s="1"/>
      <c r="K3" s="1"/>
      <c r="L3" s="69"/>
      <c r="M3" s="18"/>
      <c r="N3" s="69"/>
    </row>
    <row r="4" spans="1:34" ht="18.75">
      <c r="A4" s="1" t="s">
        <v>883</v>
      </c>
      <c r="B4" s="1"/>
      <c r="C4" s="1"/>
      <c r="D4" s="1"/>
      <c r="E4" s="1"/>
      <c r="F4" s="1"/>
      <c r="G4" s="1"/>
      <c r="H4" s="1"/>
      <c r="I4" s="1"/>
      <c r="J4" s="1"/>
      <c r="K4" s="1"/>
      <c r="L4" s="69"/>
      <c r="M4" s="18"/>
      <c r="N4" s="69"/>
      <c r="P4" s="1025"/>
      <c r="Q4" s="1026"/>
      <c r="Z4" s="19"/>
      <c r="AA4" s="19"/>
      <c r="AB4" s="19"/>
      <c r="AC4" s="19"/>
      <c r="AD4" s="19"/>
    </row>
    <row r="5" spans="1:34" ht="15.75">
      <c r="A5" s="1" t="s">
        <v>822</v>
      </c>
      <c r="B5" s="1"/>
      <c r="C5" s="1"/>
      <c r="D5" s="1"/>
      <c r="E5" s="1"/>
      <c r="F5" s="1"/>
      <c r="G5" s="1"/>
      <c r="H5" s="1"/>
      <c r="I5" s="1"/>
      <c r="J5" s="1"/>
      <c r="K5" s="1"/>
      <c r="L5" s="69"/>
      <c r="M5" s="18"/>
      <c r="N5" s="69"/>
      <c r="Z5" s="19"/>
      <c r="AA5" s="19"/>
      <c r="AB5" s="19"/>
      <c r="AC5" s="19"/>
      <c r="AD5" s="19"/>
    </row>
    <row r="6" spans="1:34" ht="9" customHeight="1">
      <c r="A6" s="1"/>
      <c r="B6" s="1"/>
      <c r="C6" s="1"/>
      <c r="D6" s="1"/>
      <c r="E6" s="1"/>
      <c r="F6" s="1"/>
      <c r="G6" s="1"/>
      <c r="H6" s="1"/>
      <c r="I6" s="1"/>
      <c r="J6" s="1"/>
      <c r="K6" s="1"/>
      <c r="L6" s="69"/>
      <c r="M6" s="18"/>
      <c r="N6" s="69"/>
      <c r="Z6" s="19"/>
      <c r="AA6" s="19"/>
      <c r="AB6" s="19"/>
      <c r="AC6" s="19"/>
      <c r="AD6" s="19"/>
    </row>
    <row r="7" spans="1:34" ht="67.5" customHeight="1">
      <c r="A7" s="24"/>
      <c r="B7" s="67" t="s">
        <v>1195</v>
      </c>
      <c r="C7" s="82"/>
      <c r="D7" s="67" t="s">
        <v>930</v>
      </c>
      <c r="E7" s="83"/>
      <c r="F7" s="67" t="s">
        <v>478</v>
      </c>
      <c r="G7" s="67"/>
      <c r="H7" s="67" t="s">
        <v>477</v>
      </c>
      <c r="I7" s="67"/>
      <c r="J7" s="67" t="s">
        <v>471</v>
      </c>
      <c r="K7" s="67"/>
      <c r="L7" s="67" t="s">
        <v>497</v>
      </c>
      <c r="M7" s="67"/>
      <c r="N7" s="67" t="s">
        <v>498</v>
      </c>
      <c r="P7" s="302" t="s">
        <v>469</v>
      </c>
      <c r="Q7" s="302" t="s">
        <v>465</v>
      </c>
      <c r="R7" s="302" t="s">
        <v>466</v>
      </c>
      <c r="S7" s="302" t="s">
        <v>303</v>
      </c>
      <c r="T7" s="430" t="s">
        <v>304</v>
      </c>
      <c r="U7" s="430" t="s">
        <v>470</v>
      </c>
      <c r="V7" s="685" t="s">
        <v>468</v>
      </c>
      <c r="Z7" s="1023" t="s">
        <v>301</v>
      </c>
      <c r="AA7" s="351"/>
      <c r="AB7" s="19"/>
      <c r="AC7" s="19"/>
      <c r="AD7" s="256"/>
      <c r="AE7" s="421" t="s">
        <v>302</v>
      </c>
    </row>
    <row r="8" spans="1:34" s="29" customFormat="1" ht="18" customHeight="1">
      <c r="A8" s="20" t="s">
        <v>480</v>
      </c>
      <c r="B8" s="58">
        <f>'Pivot Table 4-Year Insts.'!$R$689</f>
        <v>81.378100672376277</v>
      </c>
      <c r="C8" s="59"/>
      <c r="D8" s="96">
        <f>SUM(F8:J8)</f>
        <v>75.222857903139968</v>
      </c>
      <c r="E8" s="60"/>
      <c r="F8" s="72">
        <f>'Pivot Table 4-Year Insts.'!$R$706</f>
        <v>52.580162320383181</v>
      </c>
      <c r="G8" s="11"/>
      <c r="H8" s="11">
        <f>'Pivot Table 4-Year Insts.'!$R$709</f>
        <v>5.6057078233102713</v>
      </c>
      <c r="I8" s="72"/>
      <c r="J8" s="11">
        <f>'Pivot Table 4-Year Insts.'!$R$712</f>
        <v>17.036987759446514</v>
      </c>
      <c r="K8" s="72"/>
      <c r="L8" s="11">
        <f>'Pivot Table 4-Year Insts.'!$R$715</f>
        <v>24.777142096860032</v>
      </c>
      <c r="M8" s="11"/>
      <c r="N8" s="84">
        <f>SUM(F8:L8)</f>
        <v>100</v>
      </c>
      <c r="P8" s="307">
        <f>+'Pivot Table 4-Year Insts.'!$R$705</f>
        <v>51.939797120167327</v>
      </c>
      <c r="Q8" s="307">
        <f>+'Pivot Table 4-Year Insts.'!$R$708</f>
        <v>4.799227429203758</v>
      </c>
      <c r="R8" s="307">
        <f>+'Pivot Table 4-Year Insts.'!$R$711</f>
        <v>16.47609059112574</v>
      </c>
      <c r="S8" s="307">
        <f>+'Pivot Table 4-Year Insts.'!$R$714</f>
        <v>26.784884859503173</v>
      </c>
      <c r="T8" s="431">
        <f>SUM(P8:S8)</f>
        <v>100</v>
      </c>
      <c r="U8" s="686">
        <f>SUM(P8:R8)</f>
        <v>73.215115140496835</v>
      </c>
      <c r="V8" s="687">
        <f>+D8-U8</f>
        <v>2.007742762643133</v>
      </c>
      <c r="W8" s="258" t="s">
        <v>480</v>
      </c>
      <c r="Z8" s="292">
        <f>Z28+42</f>
        <v>689</v>
      </c>
      <c r="AA8" s="294">
        <f>Z8+17</f>
        <v>706</v>
      </c>
      <c r="AB8" s="294">
        <f>AA8+3</f>
        <v>709</v>
      </c>
      <c r="AC8" s="294">
        <f>AB8+3</f>
        <v>712</v>
      </c>
      <c r="AD8" s="294">
        <f>AC8+3</f>
        <v>715</v>
      </c>
      <c r="AE8" s="419">
        <f>Z8+16</f>
        <v>705</v>
      </c>
      <c r="AF8" s="419">
        <f>AE8+3</f>
        <v>708</v>
      </c>
      <c r="AG8" s="419">
        <f>AF8+3</f>
        <v>711</v>
      </c>
      <c r="AH8" s="419">
        <f>AG8+3</f>
        <v>714</v>
      </c>
    </row>
    <row r="9" spans="1:34" s="12" customFormat="1" ht="14.1" customHeight="1">
      <c r="A9" s="2"/>
      <c r="B9" s="58"/>
      <c r="C9" s="59"/>
      <c r="D9" s="97"/>
      <c r="E9" s="60"/>
      <c r="F9" s="72"/>
      <c r="G9" s="125"/>
      <c r="H9" s="11"/>
      <c r="I9" s="125"/>
      <c r="J9" s="11"/>
      <c r="K9" s="125"/>
      <c r="L9" s="11"/>
      <c r="M9" s="11"/>
      <c r="N9" s="84"/>
      <c r="P9" s="307"/>
      <c r="Q9" s="307"/>
      <c r="R9" s="307"/>
      <c r="S9" s="307"/>
      <c r="T9" s="431"/>
      <c r="U9" s="686"/>
      <c r="V9" s="687"/>
      <c r="W9" s="258"/>
      <c r="Z9" s="30"/>
      <c r="AA9" s="294"/>
      <c r="AB9" s="429"/>
      <c r="AC9" s="429"/>
      <c r="AD9" s="429"/>
      <c r="AE9" s="419"/>
      <c r="AF9" s="419"/>
      <c r="AG9" s="419"/>
      <c r="AH9" s="419"/>
    </row>
    <row r="10" spans="1:34" s="12" customFormat="1" ht="14.1" customHeight="1">
      <c r="A10" s="20" t="s">
        <v>481</v>
      </c>
      <c r="B10" s="58">
        <f>'Pivot Table 4-Year Insts.'!$R$17</f>
        <v>55.168635507618561</v>
      </c>
      <c r="C10" s="59"/>
      <c r="D10" s="97">
        <f>SUM(F10:J10)</f>
        <v>65.175024826216486</v>
      </c>
      <c r="E10" s="60"/>
      <c r="F10" s="72">
        <f>'Pivot Table 4-Year Insts.'!$R$34</f>
        <v>47.809086395233372</v>
      </c>
      <c r="G10" s="125"/>
      <c r="H10" s="11">
        <f>'Pivot Table 4-Year Insts.'!$R$37</f>
        <v>0</v>
      </c>
      <c r="I10" s="125"/>
      <c r="J10" s="11">
        <f>'Pivot Table 4-Year Insts.'!$R$40</f>
        <v>17.365938430983118</v>
      </c>
      <c r="K10" s="125"/>
      <c r="L10" s="11">
        <f>'Pivot Table 4-Year Insts.'!$R$43</f>
        <v>34.824975173783521</v>
      </c>
      <c r="M10" s="11"/>
      <c r="N10" s="84">
        <f>SUM(F10:L10)</f>
        <v>100</v>
      </c>
      <c r="P10" s="307">
        <f>+'Pivot Table 4-Year Insts.'!$R$33</f>
        <v>46.784204891957849</v>
      </c>
      <c r="Q10" s="307">
        <f>+'Pivot Table 4-Year Insts.'!$R$36</f>
        <v>0</v>
      </c>
      <c r="R10" s="307">
        <f>+'Pivot Table 4-Year Insts.'!$R$39</f>
        <v>15.722454198144078</v>
      </c>
      <c r="S10" s="307">
        <f>+'Pivot Table 4-Year Insts.'!$R$42</f>
        <v>37.493340909898073</v>
      </c>
      <c r="T10" s="431">
        <f>SUM(P10:S10)</f>
        <v>100</v>
      </c>
      <c r="U10" s="686">
        <f>SUM(P10:R10)</f>
        <v>62.506659090101927</v>
      </c>
      <c r="V10" s="687">
        <f>+D10-U10</f>
        <v>2.6683657361145592</v>
      </c>
      <c r="W10" s="261" t="s">
        <v>481</v>
      </c>
      <c r="Z10" s="1024">
        <v>17</v>
      </c>
      <c r="AA10" s="294">
        <f>Z10+17</f>
        <v>34</v>
      </c>
      <c r="AB10" s="294">
        <f t="shared" ref="AB10:AD13" si="0">AA10+3</f>
        <v>37</v>
      </c>
      <c r="AC10" s="294">
        <f t="shared" si="0"/>
        <v>40</v>
      </c>
      <c r="AD10" s="294">
        <f t="shared" si="0"/>
        <v>43</v>
      </c>
      <c r="AE10" s="419">
        <f>Z10+16</f>
        <v>33</v>
      </c>
      <c r="AF10" s="419">
        <f t="shared" ref="AF10:AH13" si="1">AE10+3</f>
        <v>36</v>
      </c>
      <c r="AG10" s="419">
        <f t="shared" si="1"/>
        <v>39</v>
      </c>
      <c r="AH10" s="419">
        <f t="shared" si="1"/>
        <v>42</v>
      </c>
    </row>
    <row r="11" spans="1:34" s="12" customFormat="1" ht="14.1" customHeight="1">
      <c r="A11" s="2" t="s">
        <v>482</v>
      </c>
      <c r="B11" s="58">
        <f>'Pivot Table 4-Year Insts.'!$R$59</f>
        <v>57.872716558632888</v>
      </c>
      <c r="C11" s="59"/>
      <c r="D11" s="97">
        <f>SUM(F11:J11)</f>
        <v>65.838509316770185</v>
      </c>
      <c r="E11" s="60"/>
      <c r="F11" s="72">
        <f>'Pivot Table 4-Year Insts.'!$R$76</f>
        <v>36.666327257916706</v>
      </c>
      <c r="G11" s="125"/>
      <c r="H11" s="11">
        <f>'Pivot Table 4-Year Insts.'!$R$79</f>
        <v>5.2438651868445163</v>
      </c>
      <c r="I11" s="125"/>
      <c r="J11" s="11">
        <f>'Pivot Table 4-Year Insts.'!$R$82</f>
        <v>23.928316872008963</v>
      </c>
      <c r="K11" s="125"/>
      <c r="L11" s="11">
        <f>'Pivot Table 4-Year Insts.'!$R$85</f>
        <v>34.161490683229815</v>
      </c>
      <c r="M11" s="11"/>
      <c r="N11" s="84">
        <f>SUM(F11:L11)</f>
        <v>100</v>
      </c>
      <c r="P11" s="307">
        <f>+'Pivot Table 4-Year Insts.'!$R$75</f>
        <v>40.198790859719239</v>
      </c>
      <c r="Q11" s="307">
        <f>+'Pivot Table 4-Year Insts.'!$R$78</f>
        <v>5.9739727431089253</v>
      </c>
      <c r="R11" s="307">
        <f>+'Pivot Table 4-Year Insts.'!$R$81</f>
        <v>23.772927554052671</v>
      </c>
      <c r="S11" s="307">
        <f>+'Pivot Table 4-Year Insts.'!$R$84</f>
        <v>30.05430884311917</v>
      </c>
      <c r="T11" s="431">
        <f>SUM(P11:S11)</f>
        <v>100</v>
      </c>
      <c r="U11" s="686">
        <f>SUM(P11:R11)</f>
        <v>69.945691156880827</v>
      </c>
      <c r="V11" s="687">
        <f>+D11-U11</f>
        <v>-4.1071818401106412</v>
      </c>
      <c r="W11" s="261" t="s">
        <v>482</v>
      </c>
      <c r="Z11" s="292">
        <f>Z10+42</f>
        <v>59</v>
      </c>
      <c r="AA11" s="294">
        <f>Z11+17</f>
        <v>76</v>
      </c>
      <c r="AB11" s="294">
        <f t="shared" si="0"/>
        <v>79</v>
      </c>
      <c r="AC11" s="294">
        <f t="shared" si="0"/>
        <v>82</v>
      </c>
      <c r="AD11" s="294">
        <f t="shared" si="0"/>
        <v>85</v>
      </c>
      <c r="AE11" s="419">
        <f>Z11+16</f>
        <v>75</v>
      </c>
      <c r="AF11" s="419">
        <f t="shared" si="1"/>
        <v>78</v>
      </c>
      <c r="AG11" s="419">
        <f t="shared" si="1"/>
        <v>81</v>
      </c>
      <c r="AH11" s="419">
        <f t="shared" si="1"/>
        <v>84</v>
      </c>
    </row>
    <row r="12" spans="1:34" s="29" customFormat="1" ht="13.5" customHeight="1">
      <c r="A12" s="2" t="s">
        <v>496</v>
      </c>
      <c r="B12" s="58">
        <f>'Pivot Table 4-Year Insts.'!$R$101</f>
        <v>82.209152729277704</v>
      </c>
      <c r="C12" s="59"/>
      <c r="D12" s="97">
        <f>SUM(F12:J12)</f>
        <v>66.778448468589318</v>
      </c>
      <c r="E12" s="60"/>
      <c r="F12" s="72">
        <f>'Pivot Table 4-Year Insts.'!$R$118</f>
        <v>66.577241225128546</v>
      </c>
      <c r="G12" s="125"/>
      <c r="H12" s="1028">
        <f>'Pivot Table 4-Year Insts.'!$R$121</f>
        <v>0.2012072434607646</v>
      </c>
      <c r="I12" s="125"/>
      <c r="J12" s="11">
        <f>'Pivot Table 4-Year Insts.'!$R$124</f>
        <v>0</v>
      </c>
      <c r="K12" s="125"/>
      <c r="L12" s="11">
        <f>'Pivot Table 4-Year Insts.'!$R$127</f>
        <v>33.22155153141069</v>
      </c>
      <c r="M12" s="11"/>
      <c r="N12" s="84">
        <f>SUM(F12:L12)</f>
        <v>100</v>
      </c>
      <c r="O12" s="12"/>
      <c r="P12" s="307">
        <f>+'Pivot Table 4-Year Insts.'!$R$117</f>
        <v>70.796241345202773</v>
      </c>
      <c r="Q12" s="307">
        <f>+'Pivot Table 4-Year Insts.'!$R$120</f>
        <v>0</v>
      </c>
      <c r="R12" s="307">
        <f>+'Pivot Table 4-Year Insts.'!$R$123</f>
        <v>0</v>
      </c>
      <c r="S12" s="307">
        <f>+'Pivot Table 4-Year Insts.'!$R$126</f>
        <v>29.20375865479723</v>
      </c>
      <c r="T12" s="431">
        <f>SUM(P12:S12)</f>
        <v>100</v>
      </c>
      <c r="U12" s="686">
        <f>SUM(P12:R12)</f>
        <v>70.796241345202773</v>
      </c>
      <c r="V12" s="687">
        <f>+D12-U12</f>
        <v>-4.0177928766134556</v>
      </c>
      <c r="W12" s="258" t="s">
        <v>496</v>
      </c>
      <c r="Z12" s="292">
        <f>Z11+42</f>
        <v>101</v>
      </c>
      <c r="AA12" s="294">
        <f>Z12+17</f>
        <v>118</v>
      </c>
      <c r="AB12" s="294">
        <f t="shared" si="0"/>
        <v>121</v>
      </c>
      <c r="AC12" s="294">
        <f t="shared" si="0"/>
        <v>124</v>
      </c>
      <c r="AD12" s="294">
        <f t="shared" si="0"/>
        <v>127</v>
      </c>
      <c r="AE12" s="419">
        <f>Z12+16</f>
        <v>117</v>
      </c>
      <c r="AF12" s="419">
        <f t="shared" si="1"/>
        <v>120</v>
      </c>
      <c r="AG12" s="419">
        <f t="shared" si="1"/>
        <v>123</v>
      </c>
      <c r="AH12" s="419">
        <f t="shared" si="1"/>
        <v>126</v>
      </c>
    </row>
    <row r="13" spans="1:34" s="12" customFormat="1" ht="13.5" customHeight="1">
      <c r="A13" s="2" t="s">
        <v>483</v>
      </c>
      <c r="B13" s="58">
        <f>'Pivot Table 4-Year Insts.'!$R$143</f>
        <v>61.785720948454383</v>
      </c>
      <c r="C13" s="59"/>
      <c r="D13" s="97">
        <f>SUM(F13:J13)</f>
        <v>78.003562909508133</v>
      </c>
      <c r="E13" s="60"/>
      <c r="F13" s="72">
        <f>'Pivot Table 4-Year Insts.'!$R$160</f>
        <v>59.01446299707117</v>
      </c>
      <c r="G13" s="125"/>
      <c r="H13" s="11">
        <f>'Pivot Table 4-Year Insts.'!$R$163</f>
        <v>10.105981460792899</v>
      </c>
      <c r="I13" s="125"/>
      <c r="J13" s="11">
        <f>'Pivot Table 4-Year Insts.'!$R$166</f>
        <v>8.8831184516440711</v>
      </c>
      <c r="K13" s="125"/>
      <c r="L13" s="11">
        <f>'Pivot Table 4-Year Insts.'!$R$169</f>
        <v>21.996437090491863</v>
      </c>
      <c r="M13" s="11"/>
      <c r="N13" s="84">
        <f>SUM(F13:L13)</f>
        <v>100</v>
      </c>
      <c r="P13" s="307">
        <f>+'Pivot Table 4-Year Insts.'!$R$159</f>
        <v>58.141431274055712</v>
      </c>
      <c r="Q13" s="307">
        <f>+'Pivot Table 4-Year Insts.'!$R$162</f>
        <v>4.9448757257485809</v>
      </c>
      <c r="R13" s="307">
        <f>+'Pivot Table 4-Year Insts.'!$R$165</f>
        <v>8.4545632461347768</v>
      </c>
      <c r="S13" s="307">
        <f>+'Pivot Table 4-Year Insts.'!$R$168</f>
        <v>28.459129754060932</v>
      </c>
      <c r="T13" s="431">
        <f>SUM(P13:S13)</f>
        <v>100</v>
      </c>
      <c r="U13" s="686">
        <f>SUM(P13:R13)</f>
        <v>71.540870245939075</v>
      </c>
      <c r="V13" s="687">
        <f>+D13-U13</f>
        <v>6.462692663569058</v>
      </c>
      <c r="W13" s="258" t="s">
        <v>483</v>
      </c>
      <c r="Z13" s="292">
        <f>Z12+42</f>
        <v>143</v>
      </c>
      <c r="AA13" s="294">
        <f>Z13+17</f>
        <v>160</v>
      </c>
      <c r="AB13" s="294">
        <f t="shared" si="0"/>
        <v>163</v>
      </c>
      <c r="AC13" s="294">
        <f t="shared" si="0"/>
        <v>166</v>
      </c>
      <c r="AD13" s="294">
        <f t="shared" si="0"/>
        <v>169</v>
      </c>
      <c r="AE13" s="419">
        <f>Z13+16</f>
        <v>159</v>
      </c>
      <c r="AF13" s="419">
        <f t="shared" si="1"/>
        <v>162</v>
      </c>
      <c r="AG13" s="419">
        <f t="shared" si="1"/>
        <v>165</v>
      </c>
      <c r="AH13" s="419">
        <f t="shared" si="1"/>
        <v>168</v>
      </c>
    </row>
    <row r="14" spans="1:34" s="12" customFormat="1" ht="13.5" customHeight="1">
      <c r="A14" s="2"/>
      <c r="B14" s="58"/>
      <c r="C14" s="59"/>
      <c r="D14" s="97"/>
      <c r="E14" s="60"/>
      <c r="F14" s="72"/>
      <c r="G14" s="125"/>
      <c r="H14" s="11"/>
      <c r="I14" s="125"/>
      <c r="J14" s="11"/>
      <c r="K14" s="125"/>
      <c r="L14" s="11"/>
      <c r="M14" s="11"/>
      <c r="N14" s="84"/>
      <c r="P14" s="307"/>
      <c r="Q14" s="307"/>
      <c r="R14" s="307"/>
      <c r="S14" s="307"/>
      <c r="T14" s="431"/>
      <c r="U14" s="686"/>
      <c r="V14" s="687"/>
      <c r="W14" s="258"/>
      <c r="Z14" s="292"/>
      <c r="AA14" s="294"/>
      <c r="AB14" s="294"/>
      <c r="AC14" s="294"/>
      <c r="AD14" s="294"/>
      <c r="AE14" s="419"/>
      <c r="AF14" s="419"/>
      <c r="AG14" s="419"/>
      <c r="AH14" s="419"/>
    </row>
    <row r="15" spans="1:34" s="12" customFormat="1" ht="14.1" customHeight="1">
      <c r="A15" s="2" t="s">
        <v>484</v>
      </c>
      <c r="B15" s="58">
        <f>'Pivot Table 4-Year Insts.'!$R$185</f>
        <v>54.456021322994907</v>
      </c>
      <c r="C15" s="59"/>
      <c r="D15" s="97">
        <f>SUM(F15:J15)</f>
        <v>75.932188306487504</v>
      </c>
      <c r="E15" s="60"/>
      <c r="F15" s="72">
        <f>'Pivot Table 4-Year Insts.'!$R$202</f>
        <v>49.652932277298213</v>
      </c>
      <c r="G15" s="125"/>
      <c r="H15" s="11">
        <f>'Pivot Table 4-Year Insts.'!$R$205</f>
        <v>7.9514105188217501</v>
      </c>
      <c r="I15" s="125"/>
      <c r="J15" s="11">
        <f>'Pivot Table 4-Year Insts.'!$R$208</f>
        <v>18.327845510367535</v>
      </c>
      <c r="K15" s="125"/>
      <c r="L15" s="11">
        <f>'Pivot Table 4-Year Insts.'!$R$211</f>
        <v>24.067811693512503</v>
      </c>
      <c r="M15" s="11"/>
      <c r="N15" s="84">
        <f>SUM(F15:L15)</f>
        <v>100</v>
      </c>
      <c r="P15" s="307">
        <f>+'Pivot Table 4-Year Insts.'!$R$201</f>
        <v>46.10710753143988</v>
      </c>
      <c r="Q15" s="307">
        <f>+'Pivot Table 4-Year Insts.'!$R$204</f>
        <v>5.7086336018086765</v>
      </c>
      <c r="R15" s="307">
        <f>+'Pivot Table 4-Year Insts.'!$R$207</f>
        <v>17.615750553436012</v>
      </c>
      <c r="S15" s="307">
        <f>+'Pivot Table 4-Year Insts.'!$R$210</f>
        <v>30.568508313315434</v>
      </c>
      <c r="T15" s="431">
        <f>SUM(P15:S15)</f>
        <v>100</v>
      </c>
      <c r="U15" s="686">
        <f>SUM(P15:R15)</f>
        <v>69.431491686684566</v>
      </c>
      <c r="V15" s="687">
        <f>+D15-U15</f>
        <v>6.5006966198029374</v>
      </c>
      <c r="W15" s="258" t="s">
        <v>484</v>
      </c>
      <c r="Z15" s="292">
        <f>Z13+42</f>
        <v>185</v>
      </c>
      <c r="AA15" s="294">
        <f>Z15+17</f>
        <v>202</v>
      </c>
      <c r="AB15" s="294">
        <f t="shared" ref="AB15:AD18" si="2">AA15+3</f>
        <v>205</v>
      </c>
      <c r="AC15" s="294">
        <f t="shared" si="2"/>
        <v>208</v>
      </c>
      <c r="AD15" s="294">
        <f t="shared" si="2"/>
        <v>211</v>
      </c>
      <c r="AE15" s="419">
        <f>Z15+16</f>
        <v>201</v>
      </c>
      <c r="AF15" s="419">
        <f t="shared" ref="AF15:AH18" si="3">AE15+3</f>
        <v>204</v>
      </c>
      <c r="AG15" s="419">
        <f t="shared" si="3"/>
        <v>207</v>
      </c>
      <c r="AH15" s="419">
        <f t="shared" si="3"/>
        <v>210</v>
      </c>
    </row>
    <row r="16" spans="1:34" s="12" customFormat="1" ht="14.1" customHeight="1">
      <c r="A16" s="2" t="s">
        <v>485</v>
      </c>
      <c r="B16" s="58">
        <f>'Pivot Table 4-Year Insts.'!$R$227</f>
        <v>54.961187985150183</v>
      </c>
      <c r="C16" s="59"/>
      <c r="D16" s="97">
        <f>SUM(F16:J16)</f>
        <v>65.85047589806571</v>
      </c>
      <c r="E16" s="60"/>
      <c r="F16" s="72">
        <f>'Pivot Table 4-Year Insts.'!$R$244</f>
        <v>48.303653669020569</v>
      </c>
      <c r="G16" s="125"/>
      <c r="H16" s="11">
        <f>'Pivot Table 4-Year Insts.'!$R$247</f>
        <v>5.7798587657353391</v>
      </c>
      <c r="I16" s="125"/>
      <c r="J16" s="11">
        <f>'Pivot Table 4-Year Insts.'!$R$250</f>
        <v>11.766963463309795</v>
      </c>
      <c r="K16" s="125"/>
      <c r="L16" s="11">
        <f>'Pivot Table 4-Year Insts.'!$R$253</f>
        <v>34.149524101934297</v>
      </c>
      <c r="M16" s="11"/>
      <c r="N16" s="84">
        <f>SUM(F16:L16)</f>
        <v>100</v>
      </c>
      <c r="P16" s="307">
        <f>+'Pivot Table 4-Year Insts.'!$R$243</f>
        <v>48.314871553146361</v>
      </c>
      <c r="Q16" s="307">
        <f>+'Pivot Table 4-Year Insts.'!$R$246</f>
        <v>5.6956555895985543</v>
      </c>
      <c r="R16" s="307">
        <f>+'Pivot Table 4-Year Insts.'!$R$249</f>
        <v>12.090502003299552</v>
      </c>
      <c r="S16" s="307">
        <f>+'Pivot Table 4-Year Insts.'!$R$252</f>
        <v>33.898970853955532</v>
      </c>
      <c r="T16" s="431">
        <f>SUM(P16:S16)</f>
        <v>100</v>
      </c>
      <c r="U16" s="686">
        <f>SUM(P16:R16)</f>
        <v>66.101029146044468</v>
      </c>
      <c r="V16" s="687">
        <f>+D16-U16</f>
        <v>-0.25055324797875755</v>
      </c>
      <c r="W16" s="258" t="s">
        <v>485</v>
      </c>
      <c r="Z16" s="292">
        <f>Z15+42</f>
        <v>227</v>
      </c>
      <c r="AA16" s="294">
        <f>Z16+17</f>
        <v>244</v>
      </c>
      <c r="AB16" s="294">
        <f t="shared" si="2"/>
        <v>247</v>
      </c>
      <c r="AC16" s="294">
        <f t="shared" si="2"/>
        <v>250</v>
      </c>
      <c r="AD16" s="294">
        <f t="shared" si="2"/>
        <v>253</v>
      </c>
      <c r="AE16" s="419">
        <f>Z16+16</f>
        <v>243</v>
      </c>
      <c r="AF16" s="419">
        <f t="shared" si="3"/>
        <v>246</v>
      </c>
      <c r="AG16" s="419">
        <f t="shared" si="3"/>
        <v>249</v>
      </c>
      <c r="AH16" s="419">
        <f t="shared" si="3"/>
        <v>252</v>
      </c>
    </row>
    <row r="17" spans="1:34" s="12" customFormat="1" ht="13.5" customHeight="1">
      <c r="A17" s="2" t="s">
        <v>486</v>
      </c>
      <c r="B17" s="58">
        <f>'Pivot Table 4-Year Insts.'!$R$269</f>
        <v>75.851234588982621</v>
      </c>
      <c r="C17" s="59"/>
      <c r="D17" s="97">
        <f>SUM(F17:J17)</f>
        <v>63.444394416929313</v>
      </c>
      <c r="E17" s="60"/>
      <c r="F17" s="72">
        <f>'Pivot Table 4-Year Insts.'!$R$286</f>
        <v>37.505628095452501</v>
      </c>
      <c r="G17" s="125"/>
      <c r="H17" s="11">
        <f>'Pivot Table 4-Year Insts.'!$R$289</f>
        <v>7.253489419180549</v>
      </c>
      <c r="I17" s="125"/>
      <c r="J17" s="11">
        <f>'Pivot Table 4-Year Insts.'!$R$292</f>
        <v>18.685276902296263</v>
      </c>
      <c r="K17" s="125"/>
      <c r="L17" s="11">
        <f>'Pivot Table 4-Year Insts.'!$R$295</f>
        <v>36.555605583070687</v>
      </c>
      <c r="M17" s="11"/>
      <c r="N17" s="84">
        <f>SUM(F17:L17)</f>
        <v>100</v>
      </c>
      <c r="P17" s="307">
        <f>+'Pivot Table 4-Year Insts.'!$R$285</f>
        <v>37.974973644405743</v>
      </c>
      <c r="Q17" s="307">
        <f>+'Pivot Table 4-Year Insts.'!$R$288</f>
        <v>6.98537837466196</v>
      </c>
      <c r="R17" s="307">
        <f>+'Pivot Table 4-Year Insts.'!$R$291</f>
        <v>17.779713067791171</v>
      </c>
      <c r="S17" s="307">
        <f>+'Pivot Table 4-Year Insts.'!$R$294</f>
        <v>37.25993491314113</v>
      </c>
      <c r="T17" s="431">
        <f>SUM(P17:S17)</f>
        <v>100</v>
      </c>
      <c r="U17" s="686">
        <f>SUM(P17:R17)</f>
        <v>62.740065086858877</v>
      </c>
      <c r="V17" s="687">
        <f>+D17-U17</f>
        <v>0.7043293300704363</v>
      </c>
      <c r="W17" s="258" t="s">
        <v>486</v>
      </c>
      <c r="Z17" s="292">
        <f>Z16+42</f>
        <v>269</v>
      </c>
      <c r="AA17" s="294">
        <f>Z17+17</f>
        <v>286</v>
      </c>
      <c r="AB17" s="294">
        <f t="shared" si="2"/>
        <v>289</v>
      </c>
      <c r="AC17" s="294">
        <f t="shared" si="2"/>
        <v>292</v>
      </c>
      <c r="AD17" s="294">
        <f t="shared" si="2"/>
        <v>295</v>
      </c>
      <c r="AE17" s="419">
        <f>Z17+16</f>
        <v>285</v>
      </c>
      <c r="AF17" s="419">
        <f t="shared" si="3"/>
        <v>288</v>
      </c>
      <c r="AG17" s="419">
        <f t="shared" si="3"/>
        <v>291</v>
      </c>
      <c r="AH17" s="419">
        <f t="shared" si="3"/>
        <v>294</v>
      </c>
    </row>
    <row r="18" spans="1:34" s="12" customFormat="1" ht="13.5" customHeight="1">
      <c r="A18" s="2" t="s">
        <v>487</v>
      </c>
      <c r="B18" s="58" t="str">
        <f>IFERROR('Pivot Table 4-Year Insts.'!$R$311,"—")</f>
        <v>—</v>
      </c>
      <c r="C18" s="59"/>
      <c r="D18" s="97">
        <f>SUM(F18:J18)</f>
        <v>71.166488304540579</v>
      </c>
      <c r="E18" s="60"/>
      <c r="F18" s="72">
        <f>'Pivot Table 4-Year Insts.'!$R$328</f>
        <v>64.676654945726952</v>
      </c>
      <c r="G18" s="125"/>
      <c r="H18" s="11">
        <f>'Pivot Table 4-Year Insts.'!$R$331</f>
        <v>2.7442287112062376</v>
      </c>
      <c r="I18" s="125"/>
      <c r="J18" s="11">
        <f>'Pivot Table 4-Year Insts.'!$R$334</f>
        <v>3.7456046476073994</v>
      </c>
      <c r="K18" s="125"/>
      <c r="L18" s="11">
        <f>'Pivot Table 4-Year Insts.'!$R$337</f>
        <v>28.833511695459407</v>
      </c>
      <c r="M18" s="11"/>
      <c r="N18" s="84">
        <f>SUM(F18:L18)</f>
        <v>99.999999999999986</v>
      </c>
      <c r="P18" s="307">
        <f>+'Pivot Table 4-Year Insts.'!$R$327</f>
        <v>61.691847534320118</v>
      </c>
      <c r="Q18" s="307">
        <f>+'Pivot Table 4-Year Insts.'!$R$330</f>
        <v>2.6612470281463305</v>
      </c>
      <c r="R18" s="307">
        <f>+'Pivot Table 4-Year Insts.'!$R$333</f>
        <v>4.0647288902523195</v>
      </c>
      <c r="S18" s="307">
        <f>+'Pivot Table 4-Year Insts.'!$R$336</f>
        <v>31.582176547281232</v>
      </c>
      <c r="T18" s="431">
        <f>SUM(P18:S18)</f>
        <v>100.00000000000001</v>
      </c>
      <c r="U18" s="686">
        <f>SUM(P18:R18)</f>
        <v>68.417823452718778</v>
      </c>
      <c r="V18" s="687">
        <f>+D18-U18</f>
        <v>2.7486648518218004</v>
      </c>
      <c r="W18" s="258" t="s">
        <v>487</v>
      </c>
      <c r="Z18" s="292">
        <f>Z17+42</f>
        <v>311</v>
      </c>
      <c r="AA18" s="294">
        <f>Z18+17</f>
        <v>328</v>
      </c>
      <c r="AB18" s="294">
        <f t="shared" si="2"/>
        <v>331</v>
      </c>
      <c r="AC18" s="294">
        <f t="shared" si="2"/>
        <v>334</v>
      </c>
      <c r="AD18" s="294">
        <f t="shared" si="2"/>
        <v>337</v>
      </c>
      <c r="AE18" s="419">
        <f>Z18+16</f>
        <v>327</v>
      </c>
      <c r="AF18" s="419">
        <f t="shared" si="3"/>
        <v>330</v>
      </c>
      <c r="AG18" s="419">
        <f t="shared" si="3"/>
        <v>333</v>
      </c>
      <c r="AH18" s="419">
        <f t="shared" si="3"/>
        <v>336</v>
      </c>
    </row>
    <row r="19" spans="1:34" s="12" customFormat="1" ht="13.5" customHeight="1">
      <c r="A19" s="2"/>
      <c r="B19" s="58"/>
      <c r="C19" s="59"/>
      <c r="D19" s="97"/>
      <c r="E19" s="60"/>
      <c r="F19" s="72"/>
      <c r="G19" s="125"/>
      <c r="H19" s="11"/>
      <c r="I19" s="125"/>
      <c r="J19" s="11"/>
      <c r="K19" s="125"/>
      <c r="L19" s="11"/>
      <c r="M19" s="11"/>
      <c r="N19" s="84"/>
      <c r="P19" s="307"/>
      <c r="Q19" s="307"/>
      <c r="R19" s="307"/>
      <c r="S19" s="307"/>
      <c r="T19" s="431"/>
      <c r="U19" s="686"/>
      <c r="V19" s="687"/>
      <c r="W19" s="258"/>
      <c r="Z19" s="292"/>
      <c r="AA19" s="294"/>
      <c r="AB19" s="294"/>
      <c r="AC19" s="294"/>
      <c r="AD19" s="294"/>
      <c r="AE19" s="419"/>
      <c r="AF19" s="419"/>
      <c r="AG19" s="419"/>
      <c r="AH19" s="419"/>
    </row>
    <row r="20" spans="1:34" s="12" customFormat="1" ht="14.1" customHeight="1">
      <c r="A20" s="2" t="s">
        <v>488</v>
      </c>
      <c r="B20" s="58">
        <f>'Pivot Table 4-Year Insts.'!$R$353</f>
        <v>50.173099115271192</v>
      </c>
      <c r="C20" s="59"/>
      <c r="D20" s="97">
        <f>SUM(F20:J20)</f>
        <v>54.689496549961667</v>
      </c>
      <c r="E20" s="60"/>
      <c r="F20" s="72">
        <f>'Pivot Table 4-Year Insts.'!$R$370</f>
        <v>49.399437771530799</v>
      </c>
      <c r="G20" s="125"/>
      <c r="H20" s="11">
        <f>'Pivot Table 4-Year Insts.'!$R$373</f>
        <v>5.290058778430871</v>
      </c>
      <c r="I20" s="125"/>
      <c r="J20" s="11">
        <f>'Pivot Table 4-Year Insts.'!$R$376</f>
        <v>0</v>
      </c>
      <c r="K20" s="125"/>
      <c r="L20" s="11">
        <f>'Pivot Table 4-Year Insts.'!$R$379</f>
        <v>45.31050345003834</v>
      </c>
      <c r="M20" s="11"/>
      <c r="N20" s="84">
        <f>SUM(F20:L20)</f>
        <v>100</v>
      </c>
      <c r="P20" s="307">
        <f>+'Pivot Table 4-Year Insts.'!$R$369</f>
        <v>48.45602605863192</v>
      </c>
      <c r="Q20" s="307">
        <f>+'Pivot Table 4-Year Insts.'!$R$372</f>
        <v>5.2899022801302928</v>
      </c>
      <c r="R20" s="307">
        <f>+'Pivot Table 4-Year Insts.'!$R$375</f>
        <v>0</v>
      </c>
      <c r="S20" s="307">
        <f>+'Pivot Table 4-Year Insts.'!$R$378</f>
        <v>46.254071661237781</v>
      </c>
      <c r="T20" s="431">
        <f>SUM(P20:S20)</f>
        <v>100</v>
      </c>
      <c r="U20" s="686">
        <f>SUM(P20:R20)</f>
        <v>53.745928338762212</v>
      </c>
      <c r="V20" s="687">
        <f>+D20-U20</f>
        <v>0.94356821119945522</v>
      </c>
      <c r="W20" s="258" t="s">
        <v>488</v>
      </c>
      <c r="Z20" s="292">
        <f>Z18+42</f>
        <v>353</v>
      </c>
      <c r="AA20" s="294">
        <f>Z20+17</f>
        <v>370</v>
      </c>
      <c r="AB20" s="294">
        <f t="shared" ref="AB20:AD23" si="4">AA20+3</f>
        <v>373</v>
      </c>
      <c r="AC20" s="294">
        <f t="shared" si="4"/>
        <v>376</v>
      </c>
      <c r="AD20" s="294">
        <f t="shared" si="4"/>
        <v>379</v>
      </c>
      <c r="AE20" s="419">
        <f>Z20+16</f>
        <v>369</v>
      </c>
      <c r="AF20" s="419">
        <f t="shared" ref="AF20:AH23" si="5">AE20+3</f>
        <v>372</v>
      </c>
      <c r="AG20" s="419">
        <f t="shared" si="5"/>
        <v>375</v>
      </c>
      <c r="AH20" s="419">
        <f t="shared" si="5"/>
        <v>378</v>
      </c>
    </row>
    <row r="21" spans="1:34" s="12" customFormat="1" ht="14.1" customHeight="1">
      <c r="A21" s="2" t="s">
        <v>489</v>
      </c>
      <c r="B21" s="58">
        <f>'Pivot Table 4-Year Insts.'!$R$395</f>
        <v>64.288521047202707</v>
      </c>
      <c r="C21" s="59"/>
      <c r="D21" s="97">
        <f>SUM(F21:J21)</f>
        <v>76.846086258929589</v>
      </c>
      <c r="E21" s="60"/>
      <c r="F21" s="72">
        <f>'Pivot Table 4-Year Insts.'!$R$412</f>
        <v>58.841731290827823</v>
      </c>
      <c r="G21" s="125"/>
      <c r="H21" s="11">
        <f>'Pivot Table 4-Year Insts.'!$R$415</f>
        <v>3.1707223898842494</v>
      </c>
      <c r="I21" s="125"/>
      <c r="J21" s="11">
        <f>'Pivot Table 4-Year Insts.'!$R$418</f>
        <v>14.83363257821752</v>
      </c>
      <c r="K21" s="125"/>
      <c r="L21" s="11">
        <f>'Pivot Table 4-Year Insts.'!$R$421</f>
        <v>23.153913741070404</v>
      </c>
      <c r="M21" s="11"/>
      <c r="N21" s="84">
        <f>SUM(F21:L21)</f>
        <v>100</v>
      </c>
      <c r="P21" s="307">
        <f>+'Pivot Table 4-Year Insts.'!$R$411</f>
        <v>58.819185323383081</v>
      </c>
      <c r="Q21" s="307">
        <f>+'Pivot Table 4-Year Insts.'!$R$414</f>
        <v>3.2688121890547261</v>
      </c>
      <c r="R21" s="307">
        <f>+'Pivot Table 4-Year Insts.'!$R$417</f>
        <v>14.167444029850746</v>
      </c>
      <c r="S21" s="307">
        <f>+'Pivot Table 4-Year Insts.'!$R$420</f>
        <v>23.744558457711442</v>
      </c>
      <c r="T21" s="431">
        <f>SUM(P21:S21)</f>
        <v>100</v>
      </c>
      <c r="U21" s="686">
        <f>SUM(P21:R21)</f>
        <v>76.255441542288551</v>
      </c>
      <c r="V21" s="687">
        <f>+D21-U21</f>
        <v>0.59064471664103735</v>
      </c>
      <c r="W21" s="258" t="s">
        <v>489</v>
      </c>
      <c r="Z21" s="292">
        <f>Z20+42</f>
        <v>395</v>
      </c>
      <c r="AA21" s="294">
        <f>Z21+17</f>
        <v>412</v>
      </c>
      <c r="AB21" s="294">
        <f t="shared" si="4"/>
        <v>415</v>
      </c>
      <c r="AC21" s="294">
        <f t="shared" si="4"/>
        <v>418</v>
      </c>
      <c r="AD21" s="294">
        <f t="shared" si="4"/>
        <v>421</v>
      </c>
      <c r="AE21" s="419">
        <f>Z21+16</f>
        <v>411</v>
      </c>
      <c r="AF21" s="419">
        <f t="shared" si="5"/>
        <v>414</v>
      </c>
      <c r="AG21" s="419">
        <f t="shared" si="5"/>
        <v>417</v>
      </c>
      <c r="AH21" s="419">
        <f t="shared" si="5"/>
        <v>420</v>
      </c>
    </row>
    <row r="22" spans="1:34" s="12" customFormat="1" ht="14.1" customHeight="1">
      <c r="A22" s="2" t="s">
        <v>490</v>
      </c>
      <c r="B22" s="58" t="str">
        <f>IFERROR('Pivot Table 4-Year Insts.'!$R$437,"—")</f>
        <v>—</v>
      </c>
      <c r="C22" s="59"/>
      <c r="D22" s="97">
        <f>SUM(F22:J22)</f>
        <v>84.647271052429559</v>
      </c>
      <c r="E22" s="60"/>
      <c r="F22" s="72">
        <f>'Pivot Table 4-Year Insts.'!$R$454</f>
        <v>46.541797804559756</v>
      </c>
      <c r="G22" s="125"/>
      <c r="H22" s="11">
        <f>'Pivot Table 4-Year Insts.'!$R$457</f>
        <v>10.255622936977048</v>
      </c>
      <c r="I22" s="125"/>
      <c r="J22" s="11">
        <f>'Pivot Table 4-Year Insts.'!$R$460</f>
        <v>27.849850310892759</v>
      </c>
      <c r="K22" s="125"/>
      <c r="L22" s="11">
        <f>'Pivot Table 4-Year Insts.'!$R$463</f>
        <v>15.35272894757043</v>
      </c>
      <c r="M22" s="11"/>
      <c r="N22" s="84">
        <f>SUM(F22:L22)</f>
        <v>99.999999999999986</v>
      </c>
      <c r="P22" s="307">
        <f>+'Pivot Table 4-Year Insts.'!$R$453</f>
        <v>47.497438322692517</v>
      </c>
      <c r="Q22" s="307">
        <f>+'Pivot Table 4-Year Insts.'!$R$456</f>
        <v>7.3303381414045869</v>
      </c>
      <c r="R22" s="307">
        <f>+'Pivot Table 4-Year Insts.'!$R$459</f>
        <v>25.88476393158351</v>
      </c>
      <c r="S22" s="307">
        <f>+'Pivot Table 4-Year Insts.'!$R$462</f>
        <v>19.28745960431938</v>
      </c>
      <c r="T22" s="431">
        <f>SUM(P22:S22)</f>
        <v>100</v>
      </c>
      <c r="U22" s="686">
        <f>SUM(P22:R22)</f>
        <v>80.71254039568062</v>
      </c>
      <c r="V22" s="687">
        <f>+D22-U22</f>
        <v>3.9347306567489397</v>
      </c>
      <c r="W22" s="258" t="s">
        <v>490</v>
      </c>
      <c r="Z22" s="292">
        <f>Z21+42</f>
        <v>437</v>
      </c>
      <c r="AA22" s="294">
        <f>Z22+17</f>
        <v>454</v>
      </c>
      <c r="AB22" s="294">
        <f t="shared" si="4"/>
        <v>457</v>
      </c>
      <c r="AC22" s="294">
        <f t="shared" si="4"/>
        <v>460</v>
      </c>
      <c r="AD22" s="294">
        <f t="shared" si="4"/>
        <v>463</v>
      </c>
      <c r="AE22" s="419">
        <f>Z22+16</f>
        <v>453</v>
      </c>
      <c r="AF22" s="419">
        <f t="shared" si="5"/>
        <v>456</v>
      </c>
      <c r="AG22" s="419">
        <f t="shared" si="5"/>
        <v>459</v>
      </c>
      <c r="AH22" s="419">
        <f t="shared" si="5"/>
        <v>462</v>
      </c>
    </row>
    <row r="23" spans="1:34" s="12" customFormat="1" ht="13.5" customHeight="1">
      <c r="A23" s="2" t="s">
        <v>491</v>
      </c>
      <c r="B23" s="58">
        <f>'Pivot Table 4-Year Insts.'!$R$479</f>
        <v>73.07446468520294</v>
      </c>
      <c r="C23" s="59"/>
      <c r="D23" s="97">
        <f>SUM(F23:J23)</f>
        <v>77.90655295575479</v>
      </c>
      <c r="E23" s="60"/>
      <c r="F23" s="72">
        <f>'Pivot Table 4-Year Insts.'!$R$496</f>
        <v>60.325096581383484</v>
      </c>
      <c r="G23" s="125"/>
      <c r="H23" s="11">
        <f>'Pivot Table 4-Year Insts.'!$R$499</f>
        <v>1.7931336103214519</v>
      </c>
      <c r="I23" s="125"/>
      <c r="J23" s="11">
        <f>'Pivot Table 4-Year Insts.'!$R$502</f>
        <v>15.788322764049859</v>
      </c>
      <c r="K23" s="125"/>
      <c r="L23" s="11">
        <f>'Pivot Table 4-Year Insts.'!$R$505</f>
        <v>22.093447044245206</v>
      </c>
      <c r="M23" s="11"/>
      <c r="N23" s="84">
        <f>SUM(F23:L23)</f>
        <v>100</v>
      </c>
      <c r="P23" s="307">
        <f>+'Pivot Table 4-Year Insts.'!$R$495</f>
        <v>59.434108527131777</v>
      </c>
      <c r="Q23" s="307">
        <f>+'Pivot Table 4-Year Insts.'!$R$498</f>
        <v>1.5581395348837208</v>
      </c>
      <c r="R23" s="307">
        <f>+'Pivot Table 4-Year Insts.'!$R$501</f>
        <v>14.775193798449612</v>
      </c>
      <c r="S23" s="307">
        <f>+'Pivot Table 4-Year Insts.'!$R$504</f>
        <v>24.232558139534884</v>
      </c>
      <c r="T23" s="431">
        <f>SUM(P23:S23)</f>
        <v>100</v>
      </c>
      <c r="U23" s="686">
        <f>SUM(P23:R23)</f>
        <v>75.767441860465112</v>
      </c>
      <c r="V23" s="687">
        <f>+D23-U23</f>
        <v>2.1391110952896781</v>
      </c>
      <c r="W23" s="258" t="s">
        <v>491</v>
      </c>
      <c r="Z23" s="292">
        <f>Z22+42</f>
        <v>479</v>
      </c>
      <c r="AA23" s="294">
        <f>Z23+17</f>
        <v>496</v>
      </c>
      <c r="AB23" s="294">
        <f t="shared" si="4"/>
        <v>499</v>
      </c>
      <c r="AC23" s="294">
        <f t="shared" si="4"/>
        <v>502</v>
      </c>
      <c r="AD23" s="294">
        <f t="shared" si="4"/>
        <v>505</v>
      </c>
      <c r="AE23" s="419">
        <f>Z23+16</f>
        <v>495</v>
      </c>
      <c r="AF23" s="419">
        <f t="shared" si="5"/>
        <v>498</v>
      </c>
      <c r="AG23" s="419">
        <f t="shared" si="5"/>
        <v>501</v>
      </c>
      <c r="AH23" s="419">
        <f t="shared" si="5"/>
        <v>504</v>
      </c>
    </row>
    <row r="24" spans="1:34" s="12" customFormat="1" ht="13.5" customHeight="1">
      <c r="A24" s="2"/>
      <c r="B24" s="58"/>
      <c r="C24" s="59"/>
      <c r="D24" s="97"/>
      <c r="E24" s="60"/>
      <c r="F24" s="72"/>
      <c r="G24" s="125"/>
      <c r="H24" s="11"/>
      <c r="I24" s="125"/>
      <c r="J24" s="11"/>
      <c r="K24" s="125"/>
      <c r="L24" s="11"/>
      <c r="M24" s="11"/>
      <c r="N24" s="84"/>
      <c r="P24" s="307"/>
      <c r="Q24" s="307"/>
      <c r="R24" s="307"/>
      <c r="S24" s="307"/>
      <c r="T24" s="431"/>
      <c r="U24" s="686"/>
      <c r="V24" s="687"/>
      <c r="W24" s="258"/>
      <c r="Z24" s="292"/>
      <c r="AA24" s="294"/>
      <c r="AB24" s="294"/>
      <c r="AC24" s="294"/>
      <c r="AD24" s="294"/>
      <c r="AE24" s="419"/>
      <c r="AF24" s="419"/>
      <c r="AG24" s="419"/>
      <c r="AH24" s="419"/>
    </row>
    <row r="25" spans="1:34" s="12" customFormat="1" ht="14.1" customHeight="1">
      <c r="A25" s="2" t="s">
        <v>492</v>
      </c>
      <c r="B25" s="58" t="str">
        <f>IFERROR('Pivot Table 4-Year Insts.'!$R$521,"—")</f>
        <v>—</v>
      </c>
      <c r="C25" s="59"/>
      <c r="D25" s="97">
        <f>SUM(F25:J25)</f>
        <v>70.713310358280779</v>
      </c>
      <c r="E25" s="60"/>
      <c r="F25" s="427">
        <f>'Pivot Table 4-Year Insts.'!$R$538</f>
        <v>47.798946615514666</v>
      </c>
      <c r="G25" s="125"/>
      <c r="H25" s="11">
        <f>'Pivot Table 4-Year Insts.'!$R$541</f>
        <v>9.0578060992262177</v>
      </c>
      <c r="I25" s="125"/>
      <c r="J25" s="11">
        <f>'Pivot Table 4-Year Insts.'!$R$544</f>
        <v>13.85655764353989</v>
      </c>
      <c r="K25" s="125"/>
      <c r="L25" s="11">
        <f>'Pivot Table 4-Year Insts.'!$R$547</f>
        <v>29.286689641719228</v>
      </c>
      <c r="M25" s="11"/>
      <c r="N25" s="84">
        <f>SUM(F25:L25)</f>
        <v>100</v>
      </c>
      <c r="P25" s="307">
        <f>+'Pivot Table 4-Year Insts.'!$R$537</f>
        <v>45.41773778920308</v>
      </c>
      <c r="Q25" s="307">
        <f>+'Pivot Table 4-Year Insts.'!$R$540</f>
        <v>9.4601542416452435</v>
      </c>
      <c r="R25" s="307">
        <f>+'Pivot Table 4-Year Insts.'!$R$543</f>
        <v>13.226221079691516</v>
      </c>
      <c r="S25" s="307">
        <f>+'Pivot Table 4-Year Insts.'!$R$546</f>
        <v>31.895886889460158</v>
      </c>
      <c r="T25" s="431">
        <f>SUM(P25:S25)</f>
        <v>100</v>
      </c>
      <c r="U25" s="686">
        <f>SUM(P25:R25)</f>
        <v>68.104113110539842</v>
      </c>
      <c r="V25" s="687">
        <f>+D25-U25</f>
        <v>2.6091972477409371</v>
      </c>
      <c r="W25" s="258" t="s">
        <v>492</v>
      </c>
      <c r="Z25" s="292">
        <f>Z23+42</f>
        <v>521</v>
      </c>
      <c r="AA25" s="294">
        <f>Z25+17</f>
        <v>538</v>
      </c>
      <c r="AB25" s="294">
        <f t="shared" ref="AB25:AD28" si="6">AA25+3</f>
        <v>541</v>
      </c>
      <c r="AC25" s="294">
        <f t="shared" si="6"/>
        <v>544</v>
      </c>
      <c r="AD25" s="294">
        <f t="shared" si="6"/>
        <v>547</v>
      </c>
      <c r="AE25" s="419">
        <f>Z25+16</f>
        <v>537</v>
      </c>
      <c r="AF25" s="419">
        <f t="shared" ref="AF25:AH28" si="7">AE25+3</f>
        <v>540</v>
      </c>
      <c r="AG25" s="419">
        <f t="shared" si="7"/>
        <v>543</v>
      </c>
      <c r="AH25" s="419">
        <f t="shared" si="7"/>
        <v>546</v>
      </c>
    </row>
    <row r="26" spans="1:34" s="12" customFormat="1" ht="14.1" customHeight="1">
      <c r="A26" s="2" t="s">
        <v>493</v>
      </c>
      <c r="B26" s="58">
        <f>'Pivot Table 4-Year Insts.'!$R$563</f>
        <v>93.835932296025547</v>
      </c>
      <c r="C26" s="59"/>
      <c r="D26" s="97">
        <f>SUM(F26:J26)</f>
        <v>83.662176920276664</v>
      </c>
      <c r="E26" s="60"/>
      <c r="F26" s="427">
        <f>'Pivot Table 4-Year Insts.'!$R$580</f>
        <v>49.195485984710594</v>
      </c>
      <c r="G26" s="125"/>
      <c r="H26" s="11">
        <f>'Pivot Table 4-Year Insts.'!$R$583</f>
        <v>5.7753913360029125</v>
      </c>
      <c r="I26" s="125"/>
      <c r="J26" s="11">
        <f>'Pivot Table 4-Year Insts.'!$R$586</f>
        <v>28.691299599563159</v>
      </c>
      <c r="K26" s="125"/>
      <c r="L26" s="11">
        <f>'Pivot Table 4-Year Insts.'!$R$589</f>
        <v>16.337823079723336</v>
      </c>
      <c r="M26" s="11"/>
      <c r="N26" s="84">
        <f>SUM(F26:L26)</f>
        <v>100</v>
      </c>
      <c r="P26" s="307">
        <f>+'Pivot Table 4-Year Insts.'!$R$579</f>
        <v>48.806494843358514</v>
      </c>
      <c r="Q26" s="307">
        <f>+'Pivot Table 4-Year Insts.'!$R$582</f>
        <v>5.7684464039466272</v>
      </c>
      <c r="R26" s="307">
        <f>+'Pivot Table 4-Year Insts.'!$R$585</f>
        <v>28.772311457261058</v>
      </c>
      <c r="S26" s="307">
        <f>+'Pivot Table 4-Year Insts.'!$R$588</f>
        <v>16.652747295433798</v>
      </c>
      <c r="T26" s="431">
        <f>SUM(P26:S26)</f>
        <v>100</v>
      </c>
      <c r="U26" s="686">
        <f>SUM(P26:R26)</f>
        <v>83.347252704566202</v>
      </c>
      <c r="V26" s="687">
        <f>+D26-U26</f>
        <v>0.31492421571046236</v>
      </c>
      <c r="W26" s="258" t="s">
        <v>493</v>
      </c>
      <c r="Z26" s="292">
        <f>Z25+42</f>
        <v>563</v>
      </c>
      <c r="AA26" s="294">
        <f>Z26+17</f>
        <v>580</v>
      </c>
      <c r="AB26" s="294">
        <f t="shared" si="6"/>
        <v>583</v>
      </c>
      <c r="AC26" s="294">
        <f t="shared" si="6"/>
        <v>586</v>
      </c>
      <c r="AD26" s="294">
        <f t="shared" si="6"/>
        <v>589</v>
      </c>
      <c r="AE26" s="419">
        <f>Z26+16</f>
        <v>579</v>
      </c>
      <c r="AF26" s="419">
        <f t="shared" si="7"/>
        <v>582</v>
      </c>
      <c r="AG26" s="419">
        <f t="shared" si="7"/>
        <v>585</v>
      </c>
      <c r="AH26" s="419">
        <f t="shared" si="7"/>
        <v>588</v>
      </c>
    </row>
    <row r="27" spans="1:34" s="12" customFormat="1" ht="14.1" customHeight="1">
      <c r="A27" s="2" t="s">
        <v>494</v>
      </c>
      <c r="B27" s="58">
        <f>'Pivot Table 4-Year Insts.'!$R$605</f>
        <v>98.499047903520889</v>
      </c>
      <c r="C27" s="59"/>
      <c r="D27" s="97">
        <f>SUM(F27:J27)</f>
        <v>84.856525529737311</v>
      </c>
      <c r="E27" s="60"/>
      <c r="F27" s="427">
        <f>'Pivot Table 4-Year Insts.'!$R$622</f>
        <v>67.484174216292018</v>
      </c>
      <c r="G27" s="125"/>
      <c r="H27" s="11">
        <f>'Pivot Table 4-Year Insts.'!$R$625</f>
        <v>2.4146165801144761</v>
      </c>
      <c r="I27" s="125"/>
      <c r="J27" s="11">
        <f>'Pivot Table 4-Year Insts.'!$R$628</f>
        <v>14.957734733330808</v>
      </c>
      <c r="K27" s="125"/>
      <c r="L27" s="11">
        <f>'Pivot Table 4-Year Insts.'!$R$631</f>
        <v>15.143474470262689</v>
      </c>
      <c r="M27" s="11"/>
      <c r="N27" s="84">
        <f>SUM(F27:L27)</f>
        <v>100</v>
      </c>
      <c r="P27" s="307">
        <f>+'Pivot Table 4-Year Insts.'!$R$621</f>
        <v>67.298981843521361</v>
      </c>
      <c r="Q27" s="307">
        <f>+'Pivot Table 4-Year Insts.'!$R$624</f>
        <v>2.5550694901474973</v>
      </c>
      <c r="R27" s="307">
        <f>+'Pivot Table 4-Year Insts.'!$R$627</f>
        <v>13.735434168247455</v>
      </c>
      <c r="S27" s="307">
        <f>+'Pivot Table 4-Year Insts.'!$R$630</f>
        <v>16.410514498083696</v>
      </c>
      <c r="T27" s="431">
        <f>SUM(P27:S27)</f>
        <v>100.00000000000001</v>
      </c>
      <c r="U27" s="686">
        <f>SUM(P27:R27)</f>
        <v>83.589485501916315</v>
      </c>
      <c r="V27" s="687">
        <f>+D27-U27</f>
        <v>1.2670400278209968</v>
      </c>
      <c r="W27" s="258" t="s">
        <v>494</v>
      </c>
      <c r="Z27" s="292">
        <f>Z26+42</f>
        <v>605</v>
      </c>
      <c r="AA27" s="294">
        <f>Z27+17</f>
        <v>622</v>
      </c>
      <c r="AB27" s="294">
        <f t="shared" si="6"/>
        <v>625</v>
      </c>
      <c r="AC27" s="294">
        <f t="shared" si="6"/>
        <v>628</v>
      </c>
      <c r="AD27" s="294">
        <f t="shared" si="6"/>
        <v>631</v>
      </c>
      <c r="AE27" s="419">
        <f>Z27+16</f>
        <v>621</v>
      </c>
      <c r="AF27" s="419">
        <f t="shared" si="7"/>
        <v>624</v>
      </c>
      <c r="AG27" s="419">
        <f t="shared" si="7"/>
        <v>627</v>
      </c>
      <c r="AH27" s="419">
        <f t="shared" si="7"/>
        <v>630</v>
      </c>
    </row>
    <row r="28" spans="1:34" s="30" customFormat="1" ht="14.1" customHeight="1">
      <c r="A28" s="85" t="s">
        <v>495</v>
      </c>
      <c r="B28" s="61">
        <f>'Pivot Table 4-Year Insts.'!$R$647</f>
        <v>92.997903563941293</v>
      </c>
      <c r="C28" s="86"/>
      <c r="D28" s="87">
        <f>SUM(F28:J28)</f>
        <v>67.414337240757433</v>
      </c>
      <c r="E28" s="88"/>
      <c r="F28" s="428">
        <f>'Pivot Table 4-Year Insts.'!$R$664</f>
        <v>47.531559963931471</v>
      </c>
      <c r="G28" s="246"/>
      <c r="H28" s="76">
        <f>'Pivot Table 4-Year Insts.'!$R$667</f>
        <v>4.9932371505861131</v>
      </c>
      <c r="I28" s="246"/>
      <c r="J28" s="76">
        <f>'Pivot Table 4-Year Insts.'!$R$670</f>
        <v>14.889540126239856</v>
      </c>
      <c r="K28" s="246"/>
      <c r="L28" s="76">
        <f>'Pivot Table 4-Year Insts.'!$R$673</f>
        <v>32.58566275924256</v>
      </c>
      <c r="M28" s="76"/>
      <c r="N28" s="90">
        <f>SUM(F28:L28)</f>
        <v>100</v>
      </c>
      <c r="P28" s="307">
        <f>+'Pivot Table 4-Year Insts.'!$R$663</f>
        <v>46.14030971374941</v>
      </c>
      <c r="Q28" s="307">
        <f>+'Pivot Table 4-Year Insts.'!$R$666</f>
        <v>5.7015485687470671</v>
      </c>
      <c r="R28" s="307">
        <f>+'Pivot Table 4-Year Insts.'!$R$669</f>
        <v>15.849366494603473</v>
      </c>
      <c r="S28" s="307">
        <f>+'Pivot Table 4-Year Insts.'!$R$672</f>
        <v>32.308775222900046</v>
      </c>
      <c r="T28" s="431">
        <f>SUM(P28:S28)</f>
        <v>100</v>
      </c>
      <c r="U28" s="686">
        <f>SUM(P28:R28)</f>
        <v>67.691224777099947</v>
      </c>
      <c r="V28" s="687">
        <f>+D28-U28</f>
        <v>-0.27688753634251384</v>
      </c>
      <c r="W28" s="258" t="s">
        <v>495</v>
      </c>
      <c r="Z28" s="292">
        <f>Z27+42</f>
        <v>647</v>
      </c>
      <c r="AA28" s="294">
        <f>Z28+17</f>
        <v>664</v>
      </c>
      <c r="AB28" s="294">
        <f t="shared" si="6"/>
        <v>667</v>
      </c>
      <c r="AC28" s="294">
        <f t="shared" si="6"/>
        <v>670</v>
      </c>
      <c r="AD28" s="294">
        <f t="shared" si="6"/>
        <v>673</v>
      </c>
      <c r="AE28" s="419">
        <f>Z28+16</f>
        <v>663</v>
      </c>
      <c r="AF28" s="419">
        <f t="shared" si="7"/>
        <v>666</v>
      </c>
      <c r="AG28" s="419">
        <f t="shared" si="7"/>
        <v>669</v>
      </c>
      <c r="AH28" s="419">
        <f t="shared" si="7"/>
        <v>672</v>
      </c>
    </row>
    <row r="29" spans="1:34" ht="60.75" customHeight="1">
      <c r="A29" s="1044" t="s">
        <v>932</v>
      </c>
      <c r="B29" s="1044"/>
      <c r="C29" s="1044"/>
      <c r="D29" s="1045"/>
      <c r="E29" s="1045"/>
      <c r="F29" s="1045"/>
      <c r="G29" s="1045"/>
      <c r="H29" s="1045"/>
      <c r="I29" s="1045"/>
      <c r="J29" s="1045"/>
      <c r="K29" s="1045"/>
      <c r="L29" s="1045"/>
      <c r="M29" s="1045"/>
      <c r="N29" s="1045"/>
      <c r="P29" s="309"/>
      <c r="Q29" s="310"/>
      <c r="R29" s="310"/>
      <c r="S29" s="310"/>
      <c r="T29" s="310"/>
      <c r="U29" s="310"/>
      <c r="V29" s="309"/>
      <c r="W29" s="3"/>
      <c r="Z29" s="19"/>
      <c r="AA29" s="19"/>
      <c r="AB29" s="19"/>
      <c r="AC29" s="19"/>
      <c r="AD29" s="19"/>
    </row>
    <row r="30" spans="1:34">
      <c r="A30" s="1044" t="s">
        <v>931</v>
      </c>
      <c r="B30" s="1044"/>
      <c r="C30" s="1044"/>
      <c r="D30" s="1045"/>
      <c r="E30" s="1045"/>
      <c r="F30" s="1045"/>
      <c r="G30" s="1045"/>
      <c r="H30" s="1045"/>
      <c r="I30" s="1045"/>
      <c r="J30" s="1045"/>
      <c r="K30" s="1045"/>
      <c r="L30" s="1045"/>
      <c r="M30" s="1045"/>
      <c r="N30" s="1045"/>
      <c r="P30" s="311"/>
      <c r="Q30" s="311"/>
      <c r="R30" s="311"/>
      <c r="S30" s="311"/>
      <c r="T30" s="311"/>
      <c r="U30" s="311"/>
      <c r="V30" s="311"/>
      <c r="W30" s="19"/>
    </row>
    <row r="31" spans="1:34" ht="12.75" customHeight="1">
      <c r="A31" s="1027" t="s">
        <v>1197</v>
      </c>
      <c r="B31" s="40"/>
      <c r="C31" s="40"/>
      <c r="D31" s="68"/>
      <c r="E31" s="68"/>
      <c r="F31" s="68"/>
      <c r="G31" s="68"/>
      <c r="H31" s="68"/>
      <c r="I31" s="68"/>
      <c r="J31" s="68"/>
      <c r="K31" s="68"/>
      <c r="L31" s="68"/>
      <c r="M31" s="68"/>
      <c r="N31" s="418" t="s">
        <v>1196</v>
      </c>
      <c r="P31" s="311"/>
      <c r="Q31" s="311"/>
      <c r="R31" s="311"/>
      <c r="S31" s="311"/>
      <c r="T31" s="311"/>
      <c r="U31" s="311"/>
      <c r="V31" s="311"/>
      <c r="W31" s="19"/>
    </row>
    <row r="32" spans="1:34" ht="15.75">
      <c r="A32" s="1" t="s">
        <v>872</v>
      </c>
      <c r="B32" s="1"/>
      <c r="C32" s="1"/>
      <c r="D32" s="1"/>
      <c r="E32" s="1"/>
      <c r="F32" s="1"/>
      <c r="G32" s="1"/>
      <c r="H32" s="1"/>
      <c r="I32" s="1"/>
      <c r="J32" s="1"/>
      <c r="K32" s="1"/>
      <c r="L32" s="69"/>
      <c r="M32" s="18"/>
      <c r="N32" s="69"/>
      <c r="P32" s="311"/>
      <c r="Q32" s="311"/>
      <c r="R32" s="311"/>
      <c r="S32" s="311"/>
      <c r="T32" s="311"/>
      <c r="U32" s="311"/>
      <c r="V32" s="311"/>
      <c r="W32" s="19"/>
    </row>
    <row r="33" spans="1:23" ht="9" customHeight="1">
      <c r="A33" s="1"/>
      <c r="B33" s="1"/>
      <c r="C33" s="1"/>
      <c r="D33" s="1"/>
      <c r="E33" s="1"/>
      <c r="F33" s="1"/>
      <c r="G33" s="1"/>
      <c r="H33" s="1"/>
      <c r="I33" s="1"/>
      <c r="J33" s="1"/>
      <c r="K33" s="1"/>
      <c r="L33" s="69"/>
      <c r="M33" s="18"/>
      <c r="N33" s="69"/>
      <c r="P33" s="311"/>
      <c r="Q33" s="311"/>
      <c r="R33" s="311"/>
      <c r="S33" s="311"/>
      <c r="T33" s="311"/>
      <c r="U33" s="311"/>
      <c r="V33" s="311"/>
      <c r="W33" s="19"/>
    </row>
    <row r="34" spans="1:23" ht="15.75">
      <c r="A34" s="1" t="s">
        <v>506</v>
      </c>
      <c r="B34" s="1"/>
      <c r="C34" s="1"/>
      <c r="D34" s="1"/>
      <c r="E34" s="1"/>
      <c r="F34" s="1"/>
      <c r="G34" s="1"/>
      <c r="H34" s="1"/>
      <c r="I34" s="1"/>
      <c r="J34" s="1"/>
      <c r="K34" s="1"/>
      <c r="L34" s="69"/>
      <c r="M34" s="18"/>
      <c r="N34" s="69"/>
      <c r="P34" s="311"/>
      <c r="Q34" s="311"/>
      <c r="R34" s="311"/>
      <c r="S34" s="311"/>
      <c r="T34" s="311"/>
      <c r="U34" s="311"/>
      <c r="V34" s="311"/>
      <c r="W34" s="19"/>
    </row>
    <row r="35" spans="1:23" ht="18.75">
      <c r="A35" s="1" t="s">
        <v>883</v>
      </c>
      <c r="B35" s="1"/>
      <c r="C35" s="1"/>
      <c r="D35" s="1"/>
      <c r="E35" s="1"/>
      <c r="F35" s="1"/>
      <c r="G35" s="1"/>
      <c r="H35" s="1"/>
      <c r="I35" s="1"/>
      <c r="J35" s="1"/>
      <c r="K35" s="1"/>
      <c r="L35" s="69"/>
      <c r="M35" s="18"/>
      <c r="N35" s="69"/>
      <c r="P35" s="311"/>
      <c r="Q35" s="311"/>
      <c r="R35" s="311"/>
      <c r="S35" s="311"/>
      <c r="T35" s="311"/>
      <c r="U35" s="311"/>
      <c r="V35" s="311"/>
      <c r="W35" s="19"/>
    </row>
    <row r="36" spans="1:23" ht="15.75">
      <c r="A36" s="1" t="s">
        <v>823</v>
      </c>
      <c r="B36" s="1"/>
      <c r="C36" s="1"/>
      <c r="D36" s="1"/>
      <c r="E36" s="1"/>
      <c r="F36" s="1"/>
      <c r="G36" s="1"/>
      <c r="H36" s="1"/>
      <c r="I36" s="1"/>
      <c r="J36" s="1"/>
      <c r="K36" s="1"/>
      <c r="L36" s="69"/>
      <c r="M36" s="18"/>
      <c r="N36" s="69"/>
      <c r="P36" s="311"/>
      <c r="Q36" s="311"/>
      <c r="R36" s="311"/>
      <c r="S36" s="311"/>
      <c r="T36" s="311"/>
      <c r="U36" s="311"/>
      <c r="V36" s="311"/>
      <c r="W36" s="19"/>
    </row>
    <row r="37" spans="1:23" ht="9" customHeight="1">
      <c r="A37" s="1"/>
      <c r="B37" s="1"/>
      <c r="C37" s="1"/>
      <c r="D37" s="1"/>
      <c r="E37" s="1"/>
      <c r="F37" s="1"/>
      <c r="G37" s="1"/>
      <c r="H37" s="1"/>
      <c r="I37" s="1"/>
      <c r="J37" s="1"/>
      <c r="K37" s="1"/>
      <c r="L37" s="69"/>
      <c r="M37" s="18"/>
      <c r="N37" s="69"/>
      <c r="P37" s="318"/>
      <c r="Q37" s="318"/>
      <c r="R37" s="318"/>
      <c r="S37" s="318"/>
      <c r="T37" s="318"/>
      <c r="U37" s="318"/>
      <c r="V37" s="318"/>
      <c r="W37" s="318"/>
    </row>
    <row r="38" spans="1:23" ht="63" customHeight="1">
      <c r="A38" s="24"/>
      <c r="B38" s="67" t="s">
        <v>1195</v>
      </c>
      <c r="C38" s="82"/>
      <c r="D38" s="67" t="s">
        <v>930</v>
      </c>
      <c r="E38" s="83"/>
      <c r="F38" s="67" t="s">
        <v>478</v>
      </c>
      <c r="G38" s="67"/>
      <c r="H38" s="67" t="s">
        <v>477</v>
      </c>
      <c r="I38" s="67"/>
      <c r="J38" s="67" t="s">
        <v>471</v>
      </c>
      <c r="K38" s="67"/>
      <c r="L38" s="67" t="s">
        <v>497</v>
      </c>
      <c r="M38" s="67"/>
      <c r="N38" s="67" t="s">
        <v>498</v>
      </c>
      <c r="P38" s="318"/>
      <c r="Q38" s="318"/>
      <c r="R38" s="318"/>
      <c r="S38" s="318"/>
      <c r="T38" s="318"/>
      <c r="U38" s="318"/>
      <c r="V38" s="318"/>
      <c r="W38" s="318"/>
    </row>
    <row r="39" spans="1:23" s="29" customFormat="1" ht="18" customHeight="1">
      <c r="A39" s="20" t="s">
        <v>480</v>
      </c>
      <c r="B39" s="58">
        <f>'Pivot Table 4-Year Insts.'!$L$689</f>
        <v>83.607726557709228</v>
      </c>
      <c r="C39" s="59"/>
      <c r="D39" s="96">
        <f>SUM(F39:J39)</f>
        <v>83.387411806911956</v>
      </c>
      <c r="E39" s="60"/>
      <c r="F39" s="72">
        <f>'Pivot Table 4-Year Insts.'!$L$706</f>
        <v>65.814963925539132</v>
      </c>
      <c r="G39" s="11"/>
      <c r="H39" s="72">
        <f>'Pivot Table 4-Year Insts.'!$L$709</f>
        <v>4.5202694622712958</v>
      </c>
      <c r="I39" s="72"/>
      <c r="J39" s="72">
        <f>'Pivot Table 4-Year Insts.'!$L$712</f>
        <v>13.052178419101526</v>
      </c>
      <c r="K39" s="72"/>
      <c r="L39" s="72">
        <f>'Pivot Table 4-Year Insts.'!$L$715</f>
        <v>16.612588193088055</v>
      </c>
      <c r="M39" s="11"/>
      <c r="N39" s="84">
        <f>SUM(F39:L39)</f>
        <v>100.00000000000001</v>
      </c>
      <c r="P39" s="312"/>
      <c r="Q39" s="312"/>
      <c r="R39" s="312"/>
      <c r="S39" s="312"/>
      <c r="T39" s="312"/>
      <c r="U39" s="313"/>
      <c r="V39" s="314"/>
    </row>
    <row r="40" spans="1:23" s="41" customFormat="1" ht="9" customHeight="1">
      <c r="A40" s="98"/>
      <c r="B40" s="58"/>
      <c r="C40" s="59"/>
      <c r="D40" s="97"/>
      <c r="E40" s="60"/>
      <c r="F40" s="72"/>
      <c r="G40" s="125"/>
      <c r="H40" s="11"/>
      <c r="I40" s="125"/>
      <c r="J40" s="11"/>
      <c r="K40" s="125"/>
      <c r="L40" s="11"/>
      <c r="M40" s="64"/>
      <c r="N40" s="84"/>
      <c r="P40" s="315"/>
      <c r="Q40" s="315"/>
      <c r="R40" s="315"/>
      <c r="S40" s="315"/>
      <c r="T40" s="315"/>
      <c r="U40" s="316"/>
      <c r="V40" s="317"/>
      <c r="W40" s="42"/>
    </row>
    <row r="41" spans="1:23" s="12" customFormat="1" ht="14.1" customHeight="1">
      <c r="A41" s="20" t="s">
        <v>481</v>
      </c>
      <c r="B41" s="58">
        <f>'Pivot Table 4-Year Insts.'!$L$17</f>
        <v>65.649717514124291</v>
      </c>
      <c r="C41" s="59"/>
      <c r="D41" s="97">
        <f>SUM(F41:J41)</f>
        <v>79.55495451192526</v>
      </c>
      <c r="E41" s="60"/>
      <c r="F41" s="72">
        <f>'Pivot Table 4-Year Insts.'!$L$34</f>
        <v>60.056552741578564</v>
      </c>
      <c r="G41" s="125"/>
      <c r="H41" s="11">
        <f>'Pivot Table 4-Year Insts.'!$L$37</f>
        <v>0</v>
      </c>
      <c r="I41" s="125"/>
      <c r="J41" s="11">
        <f>'Pivot Table 4-Year Insts.'!$L$40</f>
        <v>19.498401770346693</v>
      </c>
      <c r="K41" s="125"/>
      <c r="L41" s="11">
        <f>'Pivot Table 4-Year Insts.'!$L$43</f>
        <v>20.445045488074747</v>
      </c>
      <c r="M41" s="11"/>
      <c r="N41" s="84">
        <f>SUM(F41:L41)</f>
        <v>100</v>
      </c>
      <c r="P41" s="318"/>
      <c r="Q41" s="318"/>
      <c r="R41" s="318"/>
      <c r="S41" s="318"/>
      <c r="T41" s="318"/>
      <c r="U41" s="313"/>
      <c r="V41" s="314"/>
    </row>
    <row r="42" spans="1:23" s="12" customFormat="1" ht="14.1" customHeight="1">
      <c r="A42" s="2" t="s">
        <v>482</v>
      </c>
      <c r="B42" s="58">
        <f>'Pivot Table 4-Year Insts.'!$L$59</f>
        <v>63.422522787415467</v>
      </c>
      <c r="C42" s="59"/>
      <c r="D42" s="97">
        <f>SUM(F42:J42)</f>
        <v>76.819656930922577</v>
      </c>
      <c r="E42" s="60"/>
      <c r="F42" s="72">
        <f>'Pivot Table 4-Year Insts.'!$L$76</f>
        <v>54.566527584608252</v>
      </c>
      <c r="G42" s="125"/>
      <c r="H42" s="11">
        <f>'Pivot Table 4-Year Insts.'!$L$79</f>
        <v>4.9605934167825678</v>
      </c>
      <c r="I42" s="125"/>
      <c r="J42" s="11">
        <f>'Pivot Table 4-Year Insts.'!$L$82</f>
        <v>17.292535929531759</v>
      </c>
      <c r="K42" s="125"/>
      <c r="L42" s="11">
        <f>'Pivot Table 4-Year Insts.'!$L$85</f>
        <v>23.180343069077423</v>
      </c>
      <c r="M42" s="11"/>
      <c r="N42" s="84">
        <f>SUM(F42:L42)</f>
        <v>100</v>
      </c>
      <c r="P42" s="318"/>
      <c r="Q42" s="318"/>
      <c r="R42" s="318"/>
      <c r="S42" s="318"/>
      <c r="T42" s="318"/>
      <c r="U42" s="313"/>
      <c r="V42" s="319"/>
      <c r="W42" s="30"/>
    </row>
    <row r="43" spans="1:23" s="29" customFormat="1" ht="13.5" customHeight="1">
      <c r="A43" s="2" t="s">
        <v>496</v>
      </c>
      <c r="B43" s="58">
        <f>'Pivot Table 4-Year Insts.'!$L$101</f>
        <v>83.641279855790899</v>
      </c>
      <c r="C43" s="59"/>
      <c r="D43" s="97">
        <f>SUM(F43:J43)</f>
        <v>73.006465517241381</v>
      </c>
      <c r="E43" s="60"/>
      <c r="F43" s="72">
        <f>'Pivot Table 4-Year Insts.'!$L$118</f>
        <v>72.871767241379317</v>
      </c>
      <c r="G43" s="125"/>
      <c r="H43" s="11">
        <f>'Pivot Table 4-Year Insts.'!$L$121</f>
        <v>0.13469827586206898</v>
      </c>
      <c r="I43" s="125"/>
      <c r="J43" s="11">
        <f>'Pivot Table 4-Year Insts.'!$L$124</f>
        <v>0</v>
      </c>
      <c r="K43" s="125"/>
      <c r="L43" s="11">
        <f>'Pivot Table 4-Year Insts.'!$L$127</f>
        <v>26.993534482758619</v>
      </c>
      <c r="M43" s="11"/>
      <c r="N43" s="84">
        <f>SUM(F43:L43)</f>
        <v>100</v>
      </c>
      <c r="P43" s="318"/>
      <c r="Q43" s="318"/>
      <c r="R43" s="318"/>
      <c r="S43" s="318"/>
      <c r="T43" s="318"/>
      <c r="U43" s="313"/>
      <c r="V43" s="319"/>
      <c r="W43" s="31"/>
    </row>
    <row r="44" spans="1:23" s="12" customFormat="1" ht="14.1" customHeight="1">
      <c r="A44" s="2" t="s">
        <v>483</v>
      </c>
      <c r="B44" s="58">
        <f>'Pivot Table 4-Year Insts.'!$L$143</f>
        <v>65.801575910249284</v>
      </c>
      <c r="C44" s="59"/>
      <c r="D44" s="97">
        <f>SUM(F44:J44)</f>
        <v>81.859864672364665</v>
      </c>
      <c r="E44" s="60"/>
      <c r="F44" s="72">
        <f>'Pivot Table 4-Year Insts.'!$L$160</f>
        <v>66.559829059829056</v>
      </c>
      <c r="G44" s="125"/>
      <c r="H44" s="11">
        <f>'Pivot Table 4-Year Insts.'!$L$163</f>
        <v>6.7530270655270659</v>
      </c>
      <c r="I44" s="125"/>
      <c r="J44" s="11">
        <f>'Pivot Table 4-Year Insts.'!$L$166</f>
        <v>8.5470085470085468</v>
      </c>
      <c r="K44" s="125"/>
      <c r="L44" s="11">
        <f>'Pivot Table 4-Year Insts.'!$L$169</f>
        <v>18.140135327635328</v>
      </c>
      <c r="M44" s="11"/>
      <c r="N44" s="84">
        <f>SUM(F44:L44)</f>
        <v>100</v>
      </c>
      <c r="P44" s="318"/>
      <c r="Q44" s="318"/>
      <c r="R44" s="318"/>
      <c r="S44" s="318"/>
      <c r="T44" s="318"/>
      <c r="U44" s="313"/>
      <c r="V44" s="319"/>
      <c r="W44" s="30"/>
    </row>
    <row r="45" spans="1:23" s="12" customFormat="1" ht="14.1" customHeight="1">
      <c r="A45" s="2"/>
      <c r="B45" s="58"/>
      <c r="C45" s="59"/>
      <c r="D45" s="97"/>
      <c r="E45" s="60"/>
      <c r="F45" s="72"/>
      <c r="G45" s="125"/>
      <c r="H45" s="11"/>
      <c r="I45" s="125"/>
      <c r="J45" s="11"/>
      <c r="K45" s="125"/>
      <c r="L45" s="11"/>
      <c r="M45" s="11"/>
      <c r="N45" s="84"/>
      <c r="P45" s="318"/>
      <c r="Q45" s="318"/>
      <c r="R45" s="318"/>
      <c r="S45" s="318"/>
      <c r="T45" s="318"/>
      <c r="U45" s="313"/>
      <c r="V45" s="319"/>
      <c r="W45" s="30"/>
    </row>
    <row r="46" spans="1:23" s="12" customFormat="1" ht="14.1" customHeight="1">
      <c r="A46" s="2" t="s">
        <v>484</v>
      </c>
      <c r="B46" s="58">
        <f>'Pivot Table 4-Year Insts.'!$L$185</f>
        <v>54.374245472837025</v>
      </c>
      <c r="C46" s="59"/>
      <c r="D46" s="97">
        <f>SUM(F46:J46)</f>
        <v>85.731201894612198</v>
      </c>
      <c r="E46" s="60"/>
      <c r="F46" s="72">
        <f>'Pivot Table 4-Year Insts.'!$L$202</f>
        <v>65.467732386027237</v>
      </c>
      <c r="G46" s="125"/>
      <c r="H46" s="11">
        <f>'Pivot Table 4-Year Insts.'!$L$205</f>
        <v>8.3185316755476606</v>
      </c>
      <c r="I46" s="125"/>
      <c r="J46" s="11">
        <f>'Pivot Table 4-Year Insts.'!$L$208</f>
        <v>11.944937833037301</v>
      </c>
      <c r="K46" s="125"/>
      <c r="L46" s="11">
        <f>'Pivot Table 4-Year Insts.'!$L$211</f>
        <v>14.268798105387804</v>
      </c>
      <c r="M46" s="11"/>
      <c r="N46" s="84">
        <f>SUM(F46:L46)</f>
        <v>100</v>
      </c>
      <c r="P46" s="318"/>
      <c r="Q46" s="318"/>
      <c r="R46" s="318"/>
      <c r="S46" s="318"/>
      <c r="T46" s="318"/>
      <c r="U46" s="313"/>
      <c r="V46" s="319"/>
      <c r="W46" s="30"/>
    </row>
    <row r="47" spans="1:23" s="12" customFormat="1" ht="14.1" customHeight="1">
      <c r="A47" s="2" t="s">
        <v>485</v>
      </c>
      <c r="B47" s="58">
        <f>'Pivot Table 4-Year Insts.'!$L$227</f>
        <v>59.767141009055621</v>
      </c>
      <c r="C47" s="59"/>
      <c r="D47" s="97">
        <f>SUM(F47:J47)</f>
        <v>75.639512003148369</v>
      </c>
      <c r="E47" s="60"/>
      <c r="F47" s="72">
        <f>'Pivot Table 4-Year Insts.'!$L$244</f>
        <v>56.080283353010628</v>
      </c>
      <c r="G47" s="125"/>
      <c r="H47" s="11">
        <f>'Pivot Table 4-Year Insts.'!$L$247</f>
        <v>5.1554506099960644</v>
      </c>
      <c r="I47" s="125"/>
      <c r="J47" s="11">
        <f>'Pivot Table 4-Year Insts.'!$L$250</f>
        <v>14.403778040141676</v>
      </c>
      <c r="K47" s="125"/>
      <c r="L47" s="11">
        <f>'Pivot Table 4-Year Insts.'!$L$253</f>
        <v>24.360487996851631</v>
      </c>
      <c r="M47" s="11"/>
      <c r="N47" s="84">
        <f>SUM(F47:L47)</f>
        <v>100</v>
      </c>
      <c r="P47" s="318"/>
      <c r="Q47" s="318"/>
      <c r="R47" s="318"/>
      <c r="S47" s="318"/>
      <c r="T47" s="318"/>
      <c r="U47" s="313"/>
      <c r="V47" s="319"/>
      <c r="W47" s="30"/>
    </row>
    <row r="48" spans="1:23" s="12" customFormat="1" ht="13.5" customHeight="1">
      <c r="A48" s="2" t="s">
        <v>486</v>
      </c>
      <c r="B48" s="58">
        <f>'Pivot Table 4-Year Insts.'!$L$269</f>
        <v>82.4382470119522</v>
      </c>
      <c r="C48" s="59"/>
      <c r="D48" s="97">
        <f>SUM(F48:J48)</f>
        <v>75.236806495263863</v>
      </c>
      <c r="E48" s="60"/>
      <c r="F48" s="72">
        <f>'Pivot Table 4-Year Insts.'!$L$286</f>
        <v>58.302725691088341</v>
      </c>
      <c r="G48" s="125"/>
      <c r="H48" s="11">
        <f>'Pivot Table 4-Year Insts.'!$L$289</f>
        <v>4.6394741929248013</v>
      </c>
      <c r="I48" s="125"/>
      <c r="J48" s="11">
        <f>'Pivot Table 4-Year Insts.'!$L$292</f>
        <v>12.294606611250725</v>
      </c>
      <c r="K48" s="125"/>
      <c r="L48" s="11">
        <f>'Pivot Table 4-Year Insts.'!$L$295</f>
        <v>24.76319350473613</v>
      </c>
      <c r="M48" s="11"/>
      <c r="N48" s="84">
        <f>SUM(F48:L48)</f>
        <v>100</v>
      </c>
      <c r="P48" s="318"/>
      <c r="Q48" s="318"/>
      <c r="R48" s="318"/>
      <c r="S48" s="318"/>
      <c r="T48" s="318"/>
      <c r="U48" s="313"/>
      <c r="V48" s="319"/>
      <c r="W48" s="30"/>
    </row>
    <row r="49" spans="1:23" s="12" customFormat="1" ht="14.1" customHeight="1">
      <c r="A49" s="2" t="s">
        <v>487</v>
      </c>
      <c r="B49" s="58" t="str">
        <f>IFERROR('Pivot Table 4-Year Insts.'!$L$311,"—")</f>
        <v>—</v>
      </c>
      <c r="C49" s="59"/>
      <c r="D49" s="97">
        <f>SUM(F49:J49)</f>
        <v>85.197537198563381</v>
      </c>
      <c r="E49" s="60"/>
      <c r="F49" s="72">
        <f>'Pivot Table 4-Year Insts.'!$L$328</f>
        <v>82.119035402770663</v>
      </c>
      <c r="G49" s="125"/>
      <c r="H49" s="11">
        <f>'Pivot Table 4-Year Insts.'!$L$331</f>
        <v>1.2057465366854798</v>
      </c>
      <c r="I49" s="125"/>
      <c r="J49" s="11">
        <f>'Pivot Table 4-Year Insts.'!$L$334</f>
        <v>1.8727552591072345</v>
      </c>
      <c r="K49" s="125"/>
      <c r="L49" s="11">
        <f>'Pivot Table 4-Year Insts.'!$L$337</f>
        <v>14.802462801436633</v>
      </c>
      <c r="M49" s="11"/>
      <c r="N49" s="84">
        <f>SUM(F49:L49)</f>
        <v>100.00000000000001</v>
      </c>
      <c r="P49" s="318"/>
      <c r="Q49" s="318"/>
      <c r="R49" s="318"/>
      <c r="S49" s="318"/>
      <c r="T49" s="318"/>
      <c r="U49" s="313"/>
      <c r="V49" s="319"/>
      <c r="W49" s="30"/>
    </row>
    <row r="50" spans="1:23" s="12" customFormat="1" ht="14.1" customHeight="1">
      <c r="A50" s="2"/>
      <c r="B50" s="58"/>
      <c r="C50" s="59"/>
      <c r="D50" s="97"/>
      <c r="E50" s="60"/>
      <c r="F50" s="72"/>
      <c r="G50" s="125"/>
      <c r="H50" s="11"/>
      <c r="I50" s="125"/>
      <c r="J50" s="11"/>
      <c r="K50" s="125"/>
      <c r="L50" s="11"/>
      <c r="M50" s="11"/>
      <c r="N50" s="84"/>
      <c r="P50" s="318"/>
      <c r="Q50" s="318"/>
      <c r="R50" s="318"/>
      <c r="S50" s="318"/>
      <c r="T50" s="318"/>
      <c r="U50" s="313"/>
      <c r="V50" s="319"/>
      <c r="W50" s="30"/>
    </row>
    <row r="51" spans="1:23" s="12" customFormat="1" ht="14.1" customHeight="1">
      <c r="A51" s="2" t="s">
        <v>488</v>
      </c>
      <c r="B51" s="58">
        <f>'Pivot Table 4-Year Insts.'!$L$353</f>
        <v>47.626651183045432</v>
      </c>
      <c r="C51" s="59"/>
      <c r="D51" s="97">
        <f>SUM(F51:J51)</f>
        <v>57.330082291984155</v>
      </c>
      <c r="E51" s="60"/>
      <c r="F51" s="72">
        <f>'Pivot Table 4-Year Insts.'!$L$370</f>
        <v>52.148735141725091</v>
      </c>
      <c r="G51" s="125"/>
      <c r="H51" s="72">
        <f>'Pivot Table 4-Year Insts.'!$L$373</f>
        <v>5.1813471502590671</v>
      </c>
      <c r="I51" s="125"/>
      <c r="J51" s="72">
        <f>'Pivot Table 4-Year Insts.'!$L$376</f>
        <v>0</v>
      </c>
      <c r="K51" s="125"/>
      <c r="L51" s="72">
        <f>'Pivot Table 4-Year Insts.'!$L$379</f>
        <v>42.669917708015845</v>
      </c>
      <c r="M51" s="11"/>
      <c r="N51" s="84">
        <f>SUM(F51:L51)</f>
        <v>100</v>
      </c>
      <c r="P51" s="318"/>
      <c r="Q51" s="318"/>
      <c r="R51" s="318"/>
      <c r="S51" s="318"/>
      <c r="T51" s="318"/>
      <c r="U51" s="313"/>
      <c r="V51" s="319"/>
      <c r="W51" s="30"/>
    </row>
    <row r="52" spans="1:23" s="12" customFormat="1" ht="14.1" customHeight="1">
      <c r="A52" s="2" t="s">
        <v>489</v>
      </c>
      <c r="B52" s="58">
        <f>'Pivot Table 4-Year Insts.'!$L$395</f>
        <v>65.905063881376478</v>
      </c>
      <c r="C52" s="59"/>
      <c r="D52" s="97">
        <f>SUM(F52:J52)</f>
        <v>87.066647799632079</v>
      </c>
      <c r="E52" s="60"/>
      <c r="F52" s="72">
        <f>'Pivot Table 4-Year Insts.'!$L$412</f>
        <v>78.463280033960658</v>
      </c>
      <c r="G52" s="125"/>
      <c r="H52" s="72">
        <f>'Pivot Table 4-Year Insts.'!$L$415</f>
        <v>2.0517900099051931</v>
      </c>
      <c r="I52" s="125"/>
      <c r="J52" s="72">
        <f>'Pivot Table 4-Year Insts.'!$L$418</f>
        <v>6.5515777557662371</v>
      </c>
      <c r="K52" s="125"/>
      <c r="L52" s="72">
        <f>'Pivot Table 4-Year Insts.'!$L$421</f>
        <v>12.933352200367906</v>
      </c>
      <c r="M52" s="11"/>
      <c r="N52" s="84">
        <f>SUM(F52:L52)</f>
        <v>99.999999999999986</v>
      </c>
      <c r="P52" s="318"/>
      <c r="Q52" s="318"/>
      <c r="R52" s="318"/>
      <c r="S52" s="318"/>
      <c r="T52" s="318"/>
      <c r="U52" s="313"/>
      <c r="V52" s="319"/>
      <c r="W52" s="30"/>
    </row>
    <row r="53" spans="1:23" s="12" customFormat="1" ht="14.1" customHeight="1">
      <c r="A53" s="2" t="s">
        <v>490</v>
      </c>
      <c r="B53" s="58" t="str">
        <f>IFERROR('Pivot Table 4-Year Insts.'!$L$437,"—")</f>
        <v>—</v>
      </c>
      <c r="C53" s="59"/>
      <c r="D53" s="97">
        <f>SUM(F53:J53)</f>
        <v>95.010242903131399</v>
      </c>
      <c r="E53" s="60"/>
      <c r="F53" s="72">
        <f>'Pivot Table 4-Year Insts.'!$L$454</f>
        <v>60.418495756511561</v>
      </c>
      <c r="G53" s="125"/>
      <c r="H53" s="72">
        <f>'Pivot Table 4-Year Insts.'!$L$457</f>
        <v>10.477026631548142</v>
      </c>
      <c r="I53" s="125"/>
      <c r="J53" s="72">
        <f>'Pivot Table 4-Year Insts.'!$L$460</f>
        <v>24.114720515071699</v>
      </c>
      <c r="K53" s="125"/>
      <c r="L53" s="72">
        <f>'Pivot Table 4-Year Insts.'!$L$463</f>
        <v>4.9897570968685985</v>
      </c>
      <c r="M53" s="11"/>
      <c r="N53" s="84">
        <f>SUM(F53:L53)</f>
        <v>100</v>
      </c>
      <c r="P53" s="318"/>
      <c r="Q53" s="318"/>
      <c r="R53" s="318"/>
      <c r="S53" s="318"/>
      <c r="T53" s="318"/>
      <c r="U53" s="313"/>
      <c r="V53" s="319"/>
      <c r="W53" s="30"/>
    </row>
    <row r="54" spans="1:23" s="12" customFormat="1" ht="13.5" customHeight="1">
      <c r="A54" s="2" t="s">
        <v>491</v>
      </c>
      <c r="B54" s="58">
        <f>'Pivot Table 4-Year Insts.'!$L$479</f>
        <v>75.829203202439956</v>
      </c>
      <c r="C54" s="59"/>
      <c r="D54" s="97">
        <f>SUM(F54:J54)</f>
        <v>83.49254231607172</v>
      </c>
      <c r="E54" s="60"/>
      <c r="F54" s="72">
        <f>'Pivot Table 4-Year Insts.'!$L$496</f>
        <v>71.442936148818504</v>
      </c>
      <c r="G54" s="125"/>
      <c r="H54" s="72">
        <f>'Pivot Table 4-Year Insts.'!$L$499</f>
        <v>1.5585721468074409</v>
      </c>
      <c r="I54" s="125"/>
      <c r="J54" s="72">
        <f>'Pivot Table 4-Year Insts.'!$L$502</f>
        <v>10.491034020445786</v>
      </c>
      <c r="K54" s="125"/>
      <c r="L54" s="72">
        <f>'Pivot Table 4-Year Insts.'!$L$505</f>
        <v>16.507457683928273</v>
      </c>
      <c r="M54" s="11"/>
      <c r="N54" s="84">
        <f>SUM(F54:L54)</f>
        <v>100</v>
      </c>
      <c r="P54" s="318"/>
      <c r="Q54" s="318"/>
      <c r="R54" s="318"/>
      <c r="S54" s="318"/>
      <c r="T54" s="318"/>
      <c r="U54" s="313"/>
      <c r="V54" s="319"/>
      <c r="W54" s="30"/>
    </row>
    <row r="55" spans="1:23" s="12" customFormat="1" ht="13.5" customHeight="1">
      <c r="A55" s="2"/>
      <c r="B55" s="58"/>
      <c r="C55" s="59"/>
      <c r="D55" s="97"/>
      <c r="E55" s="60"/>
      <c r="F55" s="72"/>
      <c r="G55" s="125"/>
      <c r="H55" s="72"/>
      <c r="I55" s="125"/>
      <c r="J55" s="72"/>
      <c r="K55" s="125"/>
      <c r="L55" s="72"/>
      <c r="M55" s="11"/>
      <c r="N55" s="84"/>
      <c r="P55" s="318"/>
      <c r="Q55" s="318"/>
      <c r="R55" s="318"/>
      <c r="S55" s="318"/>
      <c r="T55" s="318"/>
      <c r="U55" s="313"/>
      <c r="V55" s="319"/>
      <c r="W55" s="30"/>
    </row>
    <row r="56" spans="1:23" s="12" customFormat="1" ht="14.1" customHeight="1">
      <c r="A56" s="2" t="s">
        <v>492</v>
      </c>
      <c r="B56" s="58" t="str">
        <f>IFERROR('Pivot Table 4-Year Insts.'!$L$521,"—")</f>
        <v>—</v>
      </c>
      <c r="C56" s="59"/>
      <c r="D56" s="97">
        <f>SUM(F56:J56)</f>
        <v>79.747191011235941</v>
      </c>
      <c r="E56" s="60"/>
      <c r="F56" s="72">
        <f>'Pivot Table 4-Year Insts.'!$L$538</f>
        <v>61.797752808988761</v>
      </c>
      <c r="G56" s="125"/>
      <c r="H56" s="72">
        <f>'Pivot Table 4-Year Insts.'!$L$541</f>
        <v>7.106741573033708</v>
      </c>
      <c r="I56" s="125"/>
      <c r="J56" s="72">
        <f>'Pivot Table 4-Year Insts.'!$L$544</f>
        <v>10.842696629213483</v>
      </c>
      <c r="K56" s="125"/>
      <c r="L56" s="72">
        <f>'Pivot Table 4-Year Insts.'!$L$547</f>
        <v>20.252808988764045</v>
      </c>
      <c r="M56" s="11"/>
      <c r="N56" s="84">
        <f>SUM(F56:L56)</f>
        <v>99.999999999999986</v>
      </c>
      <c r="P56" s="318"/>
      <c r="Q56" s="318"/>
      <c r="R56" s="318"/>
      <c r="S56" s="318"/>
      <c r="T56" s="318"/>
      <c r="U56" s="313"/>
      <c r="V56" s="319"/>
      <c r="W56" s="30"/>
    </row>
    <row r="57" spans="1:23" s="12" customFormat="1" ht="14.1" customHeight="1">
      <c r="A57" s="2" t="s">
        <v>493</v>
      </c>
      <c r="B57" s="58">
        <f>'Pivot Table 4-Year Insts.'!$L$563</f>
        <v>95.175453700196286</v>
      </c>
      <c r="C57" s="59"/>
      <c r="D57" s="97">
        <f>SUM(F57:J57)</f>
        <v>89.525291265648747</v>
      </c>
      <c r="E57" s="60"/>
      <c r="F57" s="72">
        <f>'Pivot Table 4-Year Insts.'!$L$580</f>
        <v>63.579130183081269</v>
      </c>
      <c r="G57" s="125"/>
      <c r="H57" s="72">
        <f>'Pivot Table 4-Year Insts.'!$L$583</f>
        <v>4.2875750777914465</v>
      </c>
      <c r="I57" s="125"/>
      <c r="J57" s="72">
        <f>'Pivot Table 4-Year Insts.'!$L$586</f>
        <v>21.658586004776033</v>
      </c>
      <c r="K57" s="125"/>
      <c r="L57" s="72">
        <f>'Pivot Table 4-Year Insts.'!$L$589</f>
        <v>10.474708734351255</v>
      </c>
      <c r="M57" s="11"/>
      <c r="N57" s="84">
        <f>SUM(F57:L57)</f>
        <v>100</v>
      </c>
      <c r="P57" s="318"/>
      <c r="Q57" s="318"/>
      <c r="R57" s="318"/>
      <c r="S57" s="318"/>
      <c r="T57" s="318"/>
      <c r="U57" s="313"/>
      <c r="V57" s="319"/>
      <c r="W57" s="30"/>
    </row>
    <row r="58" spans="1:23" s="12" customFormat="1" ht="14.1" customHeight="1">
      <c r="A58" s="2" t="s">
        <v>494</v>
      </c>
      <c r="B58" s="58">
        <f>'Pivot Table 4-Year Insts.'!$L$605</f>
        <v>98.53398935636109</v>
      </c>
      <c r="C58" s="59"/>
      <c r="D58" s="97">
        <f>SUM(F58:J58)</f>
        <v>88.443900947722398</v>
      </c>
      <c r="E58" s="60"/>
      <c r="F58" s="72">
        <f>'Pivot Table 4-Year Insts.'!$L$622</f>
        <v>79.048201365535505</v>
      </c>
      <c r="G58" s="125"/>
      <c r="H58" s="72">
        <f>'Pivot Table 4-Year Insts.'!$L$625</f>
        <v>2.1603994700906961</v>
      </c>
      <c r="I58" s="125"/>
      <c r="J58" s="72">
        <f>'Pivot Table 4-Year Insts.'!$L$628</f>
        <v>7.2353001120961995</v>
      </c>
      <c r="K58" s="125"/>
      <c r="L58" s="72">
        <f>'Pivot Table 4-Year Insts.'!$L$631</f>
        <v>11.556099052277592</v>
      </c>
      <c r="M58" s="11"/>
      <c r="N58" s="84">
        <f>SUM(F58:L58)</f>
        <v>99.999999999999986</v>
      </c>
      <c r="P58" s="318"/>
      <c r="Q58" s="318"/>
      <c r="R58" s="318"/>
      <c r="S58" s="318"/>
      <c r="T58" s="318"/>
      <c r="U58" s="313"/>
      <c r="V58" s="319"/>
      <c r="W58" s="30"/>
    </row>
    <row r="59" spans="1:23" s="30" customFormat="1" ht="14.1" customHeight="1">
      <c r="A59" s="85" t="s">
        <v>495</v>
      </c>
      <c r="B59" s="61">
        <f>'Pivot Table 4-Year Insts.'!$L$647</f>
        <v>98.014077425842132</v>
      </c>
      <c r="C59" s="86"/>
      <c r="D59" s="87">
        <f>SUM(F59:J59)</f>
        <v>70.556552962298028</v>
      </c>
      <c r="E59" s="88"/>
      <c r="F59" s="89">
        <f>'Pivot Table 4-Year Insts.'!$L$664</f>
        <v>55.6296486278533</v>
      </c>
      <c r="G59" s="246"/>
      <c r="H59" s="89">
        <f>'Pivot Table 4-Year Insts.'!$L$667</f>
        <v>4.0010259040779683</v>
      </c>
      <c r="I59" s="246"/>
      <c r="J59" s="89">
        <f>'Pivot Table 4-Year Insts.'!$L$670</f>
        <v>10.92587843036676</v>
      </c>
      <c r="K59" s="246"/>
      <c r="L59" s="89">
        <f>'Pivot Table 4-Year Insts.'!$L$673</f>
        <v>29.443447037701976</v>
      </c>
      <c r="M59" s="76"/>
      <c r="N59" s="90">
        <f>SUM(F59:L59)</f>
        <v>100</v>
      </c>
      <c r="P59" s="318"/>
      <c r="Q59" s="318"/>
      <c r="R59" s="318"/>
      <c r="S59" s="318"/>
      <c r="T59" s="318"/>
      <c r="U59" s="313"/>
      <c r="V59" s="319"/>
    </row>
    <row r="60" spans="1:23" ht="57" customHeight="1">
      <c r="A60" s="1044" t="s">
        <v>932</v>
      </c>
      <c r="B60" s="1044"/>
      <c r="C60" s="1044"/>
      <c r="D60" s="1045"/>
      <c r="E60" s="1045"/>
      <c r="F60" s="1045"/>
      <c r="G60" s="1045"/>
      <c r="H60" s="1045"/>
      <c r="I60" s="1045"/>
      <c r="J60" s="1045"/>
      <c r="K60" s="1045"/>
      <c r="L60" s="1045"/>
      <c r="M60" s="1045"/>
      <c r="N60" s="1045"/>
      <c r="P60" s="311"/>
      <c r="Q60" s="318"/>
      <c r="R60" s="318"/>
      <c r="S60" s="318"/>
      <c r="T60" s="318"/>
      <c r="U60" s="311"/>
      <c r="V60" s="311"/>
      <c r="W60" s="19"/>
    </row>
    <row r="61" spans="1:23" ht="15" customHeight="1">
      <c r="A61" s="1044" t="s">
        <v>931</v>
      </c>
      <c r="B61" s="1044"/>
      <c r="C61" s="1044"/>
      <c r="D61" s="1045"/>
      <c r="E61" s="1045"/>
      <c r="F61" s="1045"/>
      <c r="G61" s="1045"/>
      <c r="H61" s="1045"/>
      <c r="I61" s="1045"/>
      <c r="J61" s="1045"/>
      <c r="K61" s="1045"/>
      <c r="L61" s="1045"/>
      <c r="M61" s="1045"/>
      <c r="N61" s="1045"/>
      <c r="P61" s="311"/>
      <c r="Q61" s="311"/>
      <c r="R61" s="311"/>
      <c r="S61" s="311"/>
      <c r="T61" s="311"/>
      <c r="U61" s="311"/>
      <c r="V61" s="311"/>
      <c r="W61" s="19"/>
    </row>
    <row r="62" spans="1:23">
      <c r="A62" s="1027" t="s">
        <v>1197</v>
      </c>
      <c r="B62" s="40"/>
      <c r="C62" s="40"/>
      <c r="D62" s="68"/>
      <c r="E62" s="68"/>
      <c r="F62" s="68"/>
      <c r="G62" s="68"/>
      <c r="H62" s="68"/>
      <c r="I62" s="68"/>
      <c r="J62" s="68"/>
      <c r="K62" s="68"/>
      <c r="L62" s="68"/>
      <c r="M62" s="68"/>
      <c r="N62" s="418" t="s">
        <v>1196</v>
      </c>
      <c r="P62" s="311"/>
      <c r="Q62" s="311"/>
      <c r="R62" s="311"/>
      <c r="S62" s="311"/>
      <c r="T62" s="311"/>
      <c r="U62" s="311"/>
      <c r="V62" s="311"/>
      <c r="W62" s="19"/>
    </row>
    <row r="63" spans="1:23" ht="15.75">
      <c r="A63" s="1" t="s">
        <v>919</v>
      </c>
      <c r="B63" s="1"/>
      <c r="C63" s="1"/>
      <c r="D63" s="1"/>
      <c r="E63" s="1"/>
      <c r="F63" s="1"/>
      <c r="G63" s="1"/>
      <c r="H63" s="1"/>
      <c r="I63" s="1"/>
      <c r="J63" s="1"/>
      <c r="K63" s="1"/>
      <c r="L63" s="69"/>
      <c r="M63" s="18"/>
      <c r="N63" s="69"/>
      <c r="P63" s="311"/>
      <c r="Q63" s="311"/>
      <c r="R63" s="311"/>
      <c r="S63" s="311"/>
      <c r="T63" s="311"/>
      <c r="U63" s="311"/>
      <c r="V63" s="311"/>
      <c r="W63" s="19"/>
    </row>
    <row r="64" spans="1:23" ht="9" customHeight="1">
      <c r="A64" s="1"/>
      <c r="B64" s="1"/>
      <c r="C64" s="1"/>
      <c r="D64" s="1"/>
      <c r="E64" s="1"/>
      <c r="F64" s="1"/>
      <c r="G64" s="1"/>
      <c r="H64" s="1"/>
      <c r="I64" s="1"/>
      <c r="J64" s="1"/>
      <c r="K64" s="1"/>
      <c r="L64" s="69"/>
      <c r="M64" s="18"/>
      <c r="N64" s="69"/>
      <c r="P64" s="311"/>
      <c r="Q64" s="311"/>
      <c r="R64" s="311"/>
      <c r="S64" s="311"/>
      <c r="T64" s="311"/>
      <c r="U64" s="311"/>
      <c r="V64" s="311"/>
      <c r="W64" s="19"/>
    </row>
    <row r="65" spans="1:23" ht="15.75">
      <c r="A65" s="1" t="s">
        <v>506</v>
      </c>
      <c r="B65" s="1"/>
      <c r="C65" s="1"/>
      <c r="D65" s="1"/>
      <c r="E65" s="1"/>
      <c r="F65" s="1"/>
      <c r="G65" s="1"/>
      <c r="H65" s="1"/>
      <c r="I65" s="1"/>
      <c r="J65" s="1"/>
      <c r="K65" s="1"/>
      <c r="L65" s="69"/>
      <c r="M65" s="18"/>
      <c r="N65" s="69"/>
      <c r="P65" s="311"/>
      <c r="Q65" s="311"/>
      <c r="R65" s="311"/>
      <c r="S65" s="311"/>
      <c r="T65" s="311"/>
      <c r="U65" s="311"/>
      <c r="V65" s="311"/>
      <c r="W65" s="19"/>
    </row>
    <row r="66" spans="1:23" ht="18.75">
      <c r="A66" s="1" t="s">
        <v>883</v>
      </c>
      <c r="B66" s="1"/>
      <c r="C66" s="1"/>
      <c r="D66" s="1"/>
      <c r="E66" s="1"/>
      <c r="F66" s="1"/>
      <c r="G66" s="1"/>
      <c r="H66" s="1"/>
      <c r="I66" s="1"/>
      <c r="J66" s="1"/>
      <c r="K66" s="1"/>
      <c r="L66" s="69"/>
      <c r="M66" s="18"/>
      <c r="N66" s="69"/>
      <c r="P66" s="311"/>
      <c r="Q66" s="311"/>
      <c r="R66" s="311"/>
      <c r="S66" s="311"/>
      <c r="T66" s="311"/>
      <c r="U66" s="311"/>
      <c r="V66" s="311"/>
      <c r="W66" s="19"/>
    </row>
    <row r="67" spans="1:23" ht="15.75">
      <c r="A67" s="1" t="s">
        <v>824</v>
      </c>
      <c r="B67" s="1"/>
      <c r="C67" s="1"/>
      <c r="D67" s="1"/>
      <c r="E67" s="1"/>
      <c r="F67" s="1"/>
      <c r="G67" s="1"/>
      <c r="H67" s="1"/>
      <c r="I67" s="1"/>
      <c r="J67" s="1"/>
      <c r="K67" s="1"/>
      <c r="L67" s="69"/>
      <c r="M67" s="18"/>
      <c r="N67" s="69"/>
      <c r="P67" s="311"/>
      <c r="Q67" s="311"/>
      <c r="R67" s="311"/>
      <c r="S67" s="311"/>
      <c r="T67" s="311"/>
      <c r="U67" s="311"/>
      <c r="V67" s="311"/>
      <c r="W67" s="19"/>
    </row>
    <row r="68" spans="1:23" ht="9" customHeight="1">
      <c r="A68" s="1"/>
      <c r="B68" s="1"/>
      <c r="C68" s="1"/>
      <c r="D68" s="1"/>
      <c r="E68" s="1"/>
      <c r="F68" s="1"/>
      <c r="G68" s="1"/>
      <c r="H68" s="1"/>
      <c r="I68" s="1"/>
      <c r="J68" s="1"/>
      <c r="K68" s="1"/>
      <c r="L68" s="69"/>
      <c r="M68" s="18"/>
      <c r="N68" s="69"/>
      <c r="P68" s="311"/>
      <c r="Q68" s="311"/>
      <c r="R68" s="311"/>
      <c r="S68" s="311"/>
      <c r="T68" s="311"/>
      <c r="U68" s="311"/>
      <c r="V68" s="311"/>
      <c r="W68" s="19"/>
    </row>
    <row r="69" spans="1:23" ht="63" customHeight="1">
      <c r="A69" s="24"/>
      <c r="B69" s="67" t="s">
        <v>1195</v>
      </c>
      <c r="C69" s="82"/>
      <c r="D69" s="67" t="s">
        <v>930</v>
      </c>
      <c r="E69" s="83"/>
      <c r="F69" s="67" t="s">
        <v>478</v>
      </c>
      <c r="G69" s="67"/>
      <c r="H69" s="67" t="s">
        <v>477</v>
      </c>
      <c r="I69" s="67"/>
      <c r="J69" s="67" t="s">
        <v>471</v>
      </c>
      <c r="K69" s="67"/>
      <c r="L69" s="67" t="s">
        <v>497</v>
      </c>
      <c r="M69" s="67"/>
      <c r="N69" s="67" t="s">
        <v>498</v>
      </c>
      <c r="P69" s="320"/>
      <c r="Q69" s="320"/>
      <c r="R69" s="320"/>
      <c r="S69" s="320"/>
      <c r="T69" s="320"/>
      <c r="U69" s="320"/>
      <c r="V69" s="320"/>
      <c r="W69" s="19"/>
    </row>
    <row r="70" spans="1:23" s="29" customFormat="1" ht="18" customHeight="1">
      <c r="A70" s="20" t="s">
        <v>480</v>
      </c>
      <c r="B70" s="58">
        <f>'Pivot Table 4-Year Insts.'!$M$689</f>
        <v>72.798902988485736</v>
      </c>
      <c r="C70" s="59"/>
      <c r="D70" s="96">
        <f>SUM(F70:J70)</f>
        <v>73.889254320397058</v>
      </c>
      <c r="E70" s="60"/>
      <c r="F70" s="72">
        <f>'Pivot Table 4-Year Insts.'!$M$706</f>
        <v>49.228607307301317</v>
      </c>
      <c r="G70" s="11"/>
      <c r="H70" s="72">
        <f>'Pivot Table 4-Year Insts.'!$M$709</f>
        <v>8.8171978711953596</v>
      </c>
      <c r="I70" s="72"/>
      <c r="J70" s="72">
        <f>'Pivot Table 4-Year Insts.'!$M$712</f>
        <v>15.843449141900376</v>
      </c>
      <c r="K70" s="72"/>
      <c r="L70" s="72">
        <f>'Pivot Table 4-Year Insts.'!$M$715</f>
        <v>26.110745679602942</v>
      </c>
      <c r="M70" s="11"/>
      <c r="N70" s="84">
        <f>SUM(F70:L70)</f>
        <v>100</v>
      </c>
      <c r="P70" s="312"/>
      <c r="Q70" s="312"/>
      <c r="R70" s="312"/>
      <c r="S70" s="312"/>
      <c r="T70" s="312"/>
      <c r="U70" s="313"/>
      <c r="V70" s="314"/>
    </row>
    <row r="71" spans="1:23" s="41" customFormat="1" ht="9" customHeight="1">
      <c r="A71" s="98"/>
      <c r="B71" s="58"/>
      <c r="C71" s="59"/>
      <c r="D71" s="97"/>
      <c r="E71" s="60"/>
      <c r="F71" s="72"/>
      <c r="G71" s="125"/>
      <c r="H71" s="11"/>
      <c r="I71" s="125"/>
      <c r="J71" s="11"/>
      <c r="K71" s="125"/>
      <c r="L71" s="11"/>
      <c r="M71" s="64"/>
      <c r="N71" s="84"/>
      <c r="P71" s="315"/>
      <c r="Q71" s="315"/>
      <c r="R71" s="315"/>
      <c r="S71" s="315"/>
      <c r="T71" s="315"/>
      <c r="U71" s="316"/>
      <c r="V71" s="317"/>
      <c r="W71" s="42"/>
    </row>
    <row r="72" spans="1:23" s="12" customFormat="1" ht="14.1" customHeight="1">
      <c r="A72" s="20" t="s">
        <v>481</v>
      </c>
      <c r="B72" s="58">
        <f>'Pivot Table 4-Year Insts.'!$M$17</f>
        <v>30.676455165180911</v>
      </c>
      <c r="C72" s="59"/>
      <c r="D72" s="97">
        <f>SUM(F72:J72)</f>
        <v>85.299145299145295</v>
      </c>
      <c r="E72" s="60"/>
      <c r="F72" s="72">
        <f>'Pivot Table 4-Year Insts.'!$M$34</f>
        <v>49.572649572649574</v>
      </c>
      <c r="G72" s="125"/>
      <c r="H72" s="11">
        <f>'Pivot Table 4-Year Insts.'!$M$37</f>
        <v>0</v>
      </c>
      <c r="I72" s="125"/>
      <c r="J72" s="11">
        <f>'Pivot Table 4-Year Insts.'!$M$40</f>
        <v>35.726495726495727</v>
      </c>
      <c r="K72" s="125"/>
      <c r="L72" s="11">
        <f>'Pivot Table 4-Year Insts.'!$M$43</f>
        <v>14.700854700854702</v>
      </c>
      <c r="M72" s="11"/>
      <c r="N72" s="84">
        <f>SUM(F72:L72)</f>
        <v>100</v>
      </c>
      <c r="P72" s="318"/>
      <c r="Q72" s="318"/>
      <c r="R72" s="318"/>
      <c r="S72" s="318"/>
      <c r="T72" s="318"/>
      <c r="U72" s="313"/>
      <c r="V72" s="314"/>
    </row>
    <row r="73" spans="1:23" s="12" customFormat="1" ht="14.1" customHeight="1">
      <c r="A73" s="2" t="s">
        <v>482</v>
      </c>
      <c r="B73" s="58">
        <f>'Pivot Table 4-Year Insts.'!$M$59</f>
        <v>0</v>
      </c>
      <c r="C73" s="59"/>
      <c r="D73" s="97">
        <f>SUM(F73:J73)</f>
        <v>0</v>
      </c>
      <c r="E73" s="60"/>
      <c r="F73" s="72">
        <f>'Pivot Table 4-Year Insts.'!$M$76</f>
        <v>0</v>
      </c>
      <c r="G73" s="125"/>
      <c r="H73" s="11">
        <f>'Pivot Table 4-Year Insts.'!$M$79</f>
        <v>0</v>
      </c>
      <c r="I73" s="125"/>
      <c r="J73" s="11">
        <f>'Pivot Table 4-Year Insts.'!$M$82</f>
        <v>0</v>
      </c>
      <c r="K73" s="125"/>
      <c r="L73" s="11">
        <f>'Pivot Table 4-Year Insts.'!$M$85</f>
        <v>0</v>
      </c>
      <c r="M73" s="11"/>
      <c r="N73" s="84">
        <f>SUM(F73:L73)</f>
        <v>0</v>
      </c>
      <c r="P73" s="318"/>
      <c r="Q73" s="318"/>
      <c r="R73" s="318"/>
      <c r="S73" s="318"/>
      <c r="T73" s="318"/>
      <c r="U73" s="313"/>
      <c r="V73" s="319"/>
      <c r="W73" s="30"/>
    </row>
    <row r="74" spans="1:23" s="29" customFormat="1" ht="13.5" customHeight="1">
      <c r="A74" s="2" t="s">
        <v>496</v>
      </c>
      <c r="B74" s="58">
        <f>'Pivot Table 4-Year Insts.'!$M$101</f>
        <v>0</v>
      </c>
      <c r="C74" s="59"/>
      <c r="D74" s="97">
        <f>SUM(F74:J74)</f>
        <v>0</v>
      </c>
      <c r="E74" s="60"/>
      <c r="F74" s="72">
        <f>'Pivot Table 4-Year Insts.'!$M$118</f>
        <v>0</v>
      </c>
      <c r="G74" s="125"/>
      <c r="H74" s="11">
        <f>'Pivot Table 4-Year Insts.'!$M$121</f>
        <v>0</v>
      </c>
      <c r="I74" s="125"/>
      <c r="J74" s="11">
        <f>'Pivot Table 4-Year Insts.'!$M$124</f>
        <v>0</v>
      </c>
      <c r="K74" s="125"/>
      <c r="L74" s="11">
        <f>'Pivot Table 4-Year Insts.'!$M$127</f>
        <v>0</v>
      </c>
      <c r="M74" s="11"/>
      <c r="N74" s="84">
        <f>SUM(F74:L74)</f>
        <v>0</v>
      </c>
      <c r="P74" s="318"/>
      <c r="Q74" s="318"/>
      <c r="R74" s="318"/>
      <c r="S74" s="318"/>
      <c r="T74" s="318"/>
      <c r="U74" s="313"/>
      <c r="V74" s="319"/>
      <c r="W74" s="31"/>
    </row>
    <row r="75" spans="1:23" s="12" customFormat="1" ht="14.1" customHeight="1">
      <c r="A75" s="2" t="s">
        <v>483</v>
      </c>
      <c r="B75" s="58">
        <f>'Pivot Table 4-Year Insts.'!$M$143</f>
        <v>49.283026543272648</v>
      </c>
      <c r="C75" s="59"/>
      <c r="D75" s="97">
        <f>SUM(F75:J75)</f>
        <v>71.605447791993399</v>
      </c>
      <c r="E75" s="60"/>
      <c r="F75" s="72">
        <f>'Pivot Table 4-Year Insts.'!$M$160</f>
        <v>44.38712340074288</v>
      </c>
      <c r="G75" s="125"/>
      <c r="H75" s="11">
        <f>'Pivot Table 4-Year Insts.'!$M$163</f>
        <v>18.840280643829963</v>
      </c>
      <c r="I75" s="125"/>
      <c r="J75" s="11">
        <f>'Pivot Table 4-Year Insts.'!$M$166</f>
        <v>8.3780437474205538</v>
      </c>
      <c r="K75" s="125"/>
      <c r="L75" s="11">
        <f>'Pivot Table 4-Year Insts.'!$M$169</f>
        <v>28.394552208006601</v>
      </c>
      <c r="M75" s="11"/>
      <c r="N75" s="84">
        <f>SUM(F75:L75)</f>
        <v>100</v>
      </c>
      <c r="P75" s="318"/>
      <c r="Q75" s="318"/>
      <c r="R75" s="318"/>
      <c r="S75" s="318"/>
      <c r="T75" s="318"/>
      <c r="U75" s="313"/>
      <c r="V75" s="319"/>
      <c r="W75" s="30"/>
    </row>
    <row r="76" spans="1:23" s="12" customFormat="1" ht="14.1" customHeight="1">
      <c r="A76" s="2"/>
      <c r="B76" s="58"/>
      <c r="C76" s="59"/>
      <c r="D76" s="97"/>
      <c r="E76" s="60"/>
      <c r="F76" s="72"/>
      <c r="G76" s="125"/>
      <c r="H76" s="11"/>
      <c r="I76" s="125"/>
      <c r="J76" s="11"/>
      <c r="K76" s="125"/>
      <c r="L76" s="11"/>
      <c r="M76" s="11"/>
      <c r="N76" s="84"/>
      <c r="P76" s="318"/>
      <c r="Q76" s="318"/>
      <c r="R76" s="318"/>
      <c r="S76" s="318"/>
      <c r="T76" s="318"/>
      <c r="U76" s="313"/>
      <c r="V76" s="319"/>
      <c r="W76" s="30"/>
    </row>
    <row r="77" spans="1:23" s="12" customFormat="1" ht="14.1" customHeight="1">
      <c r="A77" s="2" t="s">
        <v>484</v>
      </c>
      <c r="B77" s="58">
        <f>'Pivot Table 4-Year Insts.'!$M$185</f>
        <v>80.161516853932582</v>
      </c>
      <c r="C77" s="59"/>
      <c r="D77" s="97">
        <f>SUM(F77:J77)</f>
        <v>90.93298291721419</v>
      </c>
      <c r="E77" s="60"/>
      <c r="F77" s="72">
        <f>'Pivot Table 4-Year Insts.'!$M$202</f>
        <v>77.047744196233026</v>
      </c>
      <c r="G77" s="125"/>
      <c r="H77" s="11">
        <f>'Pivot Table 4-Year Insts.'!$M$205</f>
        <v>7.3587385019710903</v>
      </c>
      <c r="I77" s="125"/>
      <c r="J77" s="11">
        <f>'Pivot Table 4-Year Insts.'!$M$208</f>
        <v>6.5265002190100745</v>
      </c>
      <c r="K77" s="125"/>
      <c r="L77" s="11">
        <f>'Pivot Table 4-Year Insts.'!$M$211</f>
        <v>9.0670170827858083</v>
      </c>
      <c r="M77" s="11"/>
      <c r="N77" s="84">
        <f>SUM(F77:L77)</f>
        <v>100</v>
      </c>
      <c r="P77" s="318"/>
      <c r="Q77" s="318"/>
      <c r="R77" s="318"/>
      <c r="S77" s="318"/>
      <c r="T77" s="318"/>
      <c r="U77" s="313"/>
      <c r="V77" s="319"/>
      <c r="W77" s="30"/>
    </row>
    <row r="78" spans="1:23" s="12" customFormat="1" ht="14.1" customHeight="1">
      <c r="A78" s="2" t="s">
        <v>485</v>
      </c>
      <c r="B78" s="58">
        <f>'Pivot Table 4-Year Insts.'!$M$227</f>
        <v>0</v>
      </c>
      <c r="C78" s="59"/>
      <c r="D78" s="97">
        <f>SUM(F78:J78)</f>
        <v>0</v>
      </c>
      <c r="E78" s="60"/>
      <c r="F78" s="72">
        <f>'Pivot Table 4-Year Insts.'!$M$244</f>
        <v>0</v>
      </c>
      <c r="G78" s="125"/>
      <c r="H78" s="11">
        <f>'Pivot Table 4-Year Insts.'!$M$247</f>
        <v>0</v>
      </c>
      <c r="I78" s="125"/>
      <c r="J78" s="11">
        <f>'Pivot Table 4-Year Insts.'!$M$250</f>
        <v>0</v>
      </c>
      <c r="K78" s="125"/>
      <c r="L78" s="11">
        <f>'Pivot Table 4-Year Insts.'!$M$253</f>
        <v>0</v>
      </c>
      <c r="M78" s="11"/>
      <c r="N78" s="84">
        <f>SUM(F78:L78)</f>
        <v>0</v>
      </c>
      <c r="P78" s="318"/>
      <c r="Q78" s="318"/>
      <c r="R78" s="318"/>
      <c r="S78" s="318"/>
      <c r="T78" s="318"/>
      <c r="U78" s="313"/>
      <c r="V78" s="319"/>
      <c r="W78" s="30"/>
    </row>
    <row r="79" spans="1:23" s="12" customFormat="1" ht="13.5" customHeight="1">
      <c r="A79" s="2" t="s">
        <v>486</v>
      </c>
      <c r="B79" s="58">
        <f>'Pivot Table 4-Year Insts.'!$M$269</f>
        <v>73.9545121056493</v>
      </c>
      <c r="C79" s="59"/>
      <c r="D79" s="97">
        <f>SUM(F79:J79)</f>
        <v>67.476851851851848</v>
      </c>
      <c r="E79" s="60"/>
      <c r="F79" s="72">
        <f>'Pivot Table 4-Year Insts.'!$M$286</f>
        <v>36.689814814814817</v>
      </c>
      <c r="G79" s="125"/>
      <c r="H79" s="11">
        <f>'Pivot Table 4-Year Insts.'!$M$289</f>
        <v>9.1600529100529098</v>
      </c>
      <c r="I79" s="125"/>
      <c r="J79" s="11">
        <f>'Pivot Table 4-Year Insts.'!$M$292</f>
        <v>21.626984126984127</v>
      </c>
      <c r="K79" s="125"/>
      <c r="L79" s="11">
        <f>'Pivot Table 4-Year Insts.'!$M$295</f>
        <v>32.523148148148145</v>
      </c>
      <c r="M79" s="11"/>
      <c r="N79" s="84">
        <f>SUM(F79:L79)</f>
        <v>100</v>
      </c>
      <c r="P79" s="318"/>
      <c r="Q79" s="318"/>
      <c r="R79" s="318"/>
      <c r="S79" s="318"/>
      <c r="T79" s="318"/>
      <c r="U79" s="313"/>
      <c r="V79" s="319"/>
      <c r="W79" s="30"/>
    </row>
    <row r="80" spans="1:23" s="12" customFormat="1" ht="14.1" customHeight="1">
      <c r="A80" s="2" t="s">
        <v>487</v>
      </c>
      <c r="B80" s="58" t="str">
        <f>IFERROR('Pivot Table 4-Year Insts.'!$M$311,"—")</f>
        <v>—</v>
      </c>
      <c r="C80" s="59"/>
      <c r="D80" s="97">
        <f>SUM(F80:J80)</f>
        <v>76.401179941002951</v>
      </c>
      <c r="E80" s="60"/>
      <c r="F80" s="72">
        <f>'Pivot Table 4-Year Insts.'!$M$328</f>
        <v>66.371681415929203</v>
      </c>
      <c r="G80" s="125"/>
      <c r="H80" s="11">
        <f>'Pivot Table 4-Year Insts.'!$M$331</f>
        <v>4.2035398230088497</v>
      </c>
      <c r="I80" s="125"/>
      <c r="J80" s="11">
        <f>'Pivot Table 4-Year Insts.'!$M$334</f>
        <v>5.8259587020648969</v>
      </c>
      <c r="K80" s="125"/>
      <c r="L80" s="11">
        <f>'Pivot Table 4-Year Insts.'!$M$337</f>
        <v>23.598820058997049</v>
      </c>
      <c r="M80" s="11"/>
      <c r="N80" s="84">
        <f>SUM(F80:L80)</f>
        <v>100</v>
      </c>
      <c r="P80" s="318"/>
      <c r="Q80" s="318"/>
      <c r="R80" s="318"/>
      <c r="S80" s="318"/>
      <c r="T80" s="318"/>
      <c r="U80" s="313"/>
      <c r="V80" s="319"/>
      <c r="W80" s="30"/>
    </row>
    <row r="81" spans="1:23" s="12" customFormat="1" ht="14.1" customHeight="1">
      <c r="A81" s="2"/>
      <c r="B81" s="58"/>
      <c r="C81" s="59"/>
      <c r="D81" s="97"/>
      <c r="E81" s="60"/>
      <c r="F81" s="72"/>
      <c r="G81" s="125"/>
      <c r="H81" s="11"/>
      <c r="I81" s="125"/>
      <c r="J81" s="11"/>
      <c r="K81" s="125"/>
      <c r="L81" s="11"/>
      <c r="M81" s="11"/>
      <c r="N81" s="84"/>
      <c r="P81" s="318"/>
      <c r="Q81" s="318"/>
      <c r="R81" s="318"/>
      <c r="S81" s="318"/>
      <c r="T81" s="318"/>
      <c r="U81" s="313"/>
      <c r="V81" s="319"/>
      <c r="W81" s="30"/>
    </row>
    <row r="82" spans="1:23" s="12" customFormat="1" ht="14.1" customHeight="1">
      <c r="A82" s="2" t="s">
        <v>488</v>
      </c>
      <c r="B82" s="58">
        <f>'Pivot Table 4-Year Insts.'!$M$353</f>
        <v>52.969814995131451</v>
      </c>
      <c r="C82" s="59"/>
      <c r="D82" s="97">
        <f>SUM(F82:J82)</f>
        <v>55.85171568627451</v>
      </c>
      <c r="E82" s="60"/>
      <c r="F82" s="72">
        <f>'Pivot Table 4-Year Insts.'!$M$370</f>
        <v>51.194852941176471</v>
      </c>
      <c r="G82" s="125"/>
      <c r="H82" s="72">
        <f>'Pivot Table 4-Year Insts.'!$M$373</f>
        <v>4.6568627450980395</v>
      </c>
      <c r="I82" s="125"/>
      <c r="J82" s="72">
        <f>'Pivot Table 4-Year Insts.'!$M$376</f>
        <v>0</v>
      </c>
      <c r="K82" s="125"/>
      <c r="L82" s="72">
        <f>'Pivot Table 4-Year Insts.'!$M$379</f>
        <v>44.14828431372549</v>
      </c>
      <c r="M82" s="11"/>
      <c r="N82" s="84">
        <f>SUM(F82:L82)</f>
        <v>100</v>
      </c>
      <c r="P82" s="318"/>
      <c r="Q82" s="318"/>
      <c r="R82" s="318"/>
      <c r="S82" s="318"/>
      <c r="T82" s="318"/>
      <c r="U82" s="313"/>
      <c r="V82" s="319"/>
      <c r="W82" s="30"/>
    </row>
    <row r="83" spans="1:23" s="12" customFormat="1" ht="14.1" customHeight="1">
      <c r="A83" s="2" t="s">
        <v>489</v>
      </c>
      <c r="B83" s="58">
        <f>'Pivot Table 4-Year Insts.'!$M$395</f>
        <v>57.382118010821955</v>
      </c>
      <c r="C83" s="59"/>
      <c r="D83" s="97">
        <f>SUM(F83:J83)</f>
        <v>75.348001796138291</v>
      </c>
      <c r="E83" s="60"/>
      <c r="F83" s="72">
        <f>'Pivot Table 4-Year Insts.'!$M$412</f>
        <v>51.504265828468789</v>
      </c>
      <c r="G83" s="125"/>
      <c r="H83" s="72">
        <f>'Pivot Table 4-Year Insts.'!$M$415</f>
        <v>4.1535698248765156</v>
      </c>
      <c r="I83" s="125"/>
      <c r="J83" s="72">
        <f>'Pivot Table 4-Year Insts.'!$M$418</f>
        <v>19.690166142792993</v>
      </c>
      <c r="K83" s="125"/>
      <c r="L83" s="72">
        <f>'Pivot Table 4-Year Insts.'!$M$421</f>
        <v>24.651998203861698</v>
      </c>
      <c r="M83" s="11"/>
      <c r="N83" s="84">
        <f>SUM(F83:L83)</f>
        <v>99.999999999999986</v>
      </c>
      <c r="P83" s="318"/>
      <c r="Q83" s="318"/>
      <c r="R83" s="318"/>
      <c r="S83" s="318"/>
      <c r="T83" s="318"/>
      <c r="U83" s="313"/>
      <c r="V83" s="319"/>
      <c r="W83" s="30"/>
    </row>
    <row r="84" spans="1:23" s="12" customFormat="1" ht="14.1" customHeight="1">
      <c r="A84" s="2" t="s">
        <v>490</v>
      </c>
      <c r="B84" s="58">
        <f>'Pivot Table 4-Year Insts.'!$M$437</f>
        <v>0</v>
      </c>
      <c r="C84" s="59"/>
      <c r="D84" s="97">
        <f>SUM(F84:J84)</f>
        <v>0</v>
      </c>
      <c r="E84" s="60"/>
      <c r="F84" s="72">
        <f>'Pivot Table 4-Year Insts.'!$M$454</f>
        <v>0</v>
      </c>
      <c r="G84" s="125"/>
      <c r="H84" s="72">
        <f>'Pivot Table 4-Year Insts.'!$M$457</f>
        <v>0</v>
      </c>
      <c r="I84" s="125"/>
      <c r="J84" s="72">
        <f>'Pivot Table 4-Year Insts.'!$M$460</f>
        <v>0</v>
      </c>
      <c r="K84" s="125"/>
      <c r="L84" s="72">
        <f>'Pivot Table 4-Year Insts.'!$M$463</f>
        <v>0</v>
      </c>
      <c r="M84" s="11"/>
      <c r="N84" s="84">
        <f>SUM(F84:L84)</f>
        <v>0</v>
      </c>
      <c r="P84" s="318"/>
      <c r="Q84" s="318"/>
      <c r="R84" s="318"/>
      <c r="S84" s="318"/>
      <c r="T84" s="318"/>
      <c r="U84" s="313"/>
      <c r="V84" s="319"/>
      <c r="W84" s="30"/>
    </row>
    <row r="85" spans="1:23" s="12" customFormat="1" ht="13.5" customHeight="1">
      <c r="A85" s="2" t="s">
        <v>491</v>
      </c>
      <c r="B85" s="58">
        <f>'Pivot Table 4-Year Insts.'!$M$479</f>
        <v>0</v>
      </c>
      <c r="C85" s="59"/>
      <c r="D85" s="97">
        <f>SUM(F85:J85)</f>
        <v>0</v>
      </c>
      <c r="E85" s="60"/>
      <c r="F85" s="72">
        <f>'Pivot Table 4-Year Insts.'!$M$496</f>
        <v>0</v>
      </c>
      <c r="G85" s="125"/>
      <c r="H85" s="72">
        <f>'Pivot Table 4-Year Insts.'!$M$499</f>
        <v>0</v>
      </c>
      <c r="I85" s="125"/>
      <c r="J85" s="72">
        <f>'Pivot Table 4-Year Insts.'!$M$502</f>
        <v>0</v>
      </c>
      <c r="K85" s="125"/>
      <c r="L85" s="72">
        <f>'Pivot Table 4-Year Insts.'!$M$505</f>
        <v>0</v>
      </c>
      <c r="M85" s="11"/>
      <c r="N85" s="84">
        <f>SUM(F85:L85)</f>
        <v>0</v>
      </c>
      <c r="P85" s="318"/>
      <c r="Q85" s="318"/>
      <c r="R85" s="318"/>
      <c r="S85" s="318"/>
      <c r="T85" s="318"/>
      <c r="U85" s="313"/>
      <c r="V85" s="319"/>
      <c r="W85" s="30"/>
    </row>
    <row r="86" spans="1:23" s="12" customFormat="1" ht="13.5" customHeight="1">
      <c r="A86" s="2"/>
      <c r="B86" s="58"/>
      <c r="C86" s="59"/>
      <c r="D86" s="97"/>
      <c r="E86" s="60"/>
      <c r="F86" s="72"/>
      <c r="G86" s="125"/>
      <c r="H86" s="72"/>
      <c r="I86" s="125"/>
      <c r="J86" s="72"/>
      <c r="K86" s="125"/>
      <c r="L86" s="72"/>
      <c r="M86" s="11"/>
      <c r="N86" s="84"/>
      <c r="P86" s="318"/>
      <c r="Q86" s="318"/>
      <c r="R86" s="318"/>
      <c r="S86" s="318"/>
      <c r="T86" s="318"/>
      <c r="U86" s="313"/>
      <c r="V86" s="319"/>
      <c r="W86" s="30"/>
    </row>
    <row r="87" spans="1:23" s="12" customFormat="1" ht="14.1" customHeight="1">
      <c r="A87" s="2" t="s">
        <v>492</v>
      </c>
      <c r="B87" s="58" t="str">
        <f>IFERROR('Pivot Table 4-Year Insts.'!$M$521,"—")</f>
        <v>—</v>
      </c>
      <c r="C87" s="59"/>
      <c r="D87" s="97">
        <f>SUM(F87:J87)</f>
        <v>62.206572769953041</v>
      </c>
      <c r="E87" s="60"/>
      <c r="F87" s="72">
        <f>'Pivot Table 4-Year Insts.'!$M$538</f>
        <v>39.847417840375584</v>
      </c>
      <c r="G87" s="125"/>
      <c r="H87" s="72">
        <f>'Pivot Table 4-Year Insts.'!$M$541</f>
        <v>14.025821596244132</v>
      </c>
      <c r="I87" s="125"/>
      <c r="J87" s="72">
        <f>'Pivot Table 4-Year Insts.'!$M$544</f>
        <v>8.3333333333333321</v>
      </c>
      <c r="K87" s="125"/>
      <c r="L87" s="72">
        <f>'Pivot Table 4-Year Insts.'!$M$547</f>
        <v>37.793427230046952</v>
      </c>
      <c r="M87" s="11"/>
      <c r="N87" s="84">
        <f>SUM(F87:L87)</f>
        <v>100</v>
      </c>
      <c r="P87" s="318"/>
      <c r="Q87" s="318"/>
      <c r="R87" s="318"/>
      <c r="S87" s="318"/>
      <c r="T87" s="318"/>
      <c r="U87" s="313"/>
      <c r="V87" s="319"/>
      <c r="W87" s="30"/>
    </row>
    <row r="88" spans="1:23" s="12" customFormat="1" ht="14.1" customHeight="1">
      <c r="A88" s="2" t="s">
        <v>493</v>
      </c>
      <c r="B88" s="58">
        <f>'Pivot Table 4-Year Insts.'!$M$563</f>
        <v>91.695943787927177</v>
      </c>
      <c r="C88" s="59"/>
      <c r="D88" s="97">
        <f>SUM(F88:J88)</f>
        <v>76.5586903517938</v>
      </c>
      <c r="E88" s="60"/>
      <c r="F88" s="72">
        <f>'Pivot Table 4-Year Insts.'!$M$580</f>
        <v>34.273772204806683</v>
      </c>
      <c r="G88" s="125"/>
      <c r="H88" s="72">
        <f>'Pivot Table 4-Year Insts.'!$M$583</f>
        <v>14.385231626610937</v>
      </c>
      <c r="I88" s="125"/>
      <c r="J88" s="72">
        <f>'Pivot Table 4-Year Insts.'!$M$586</f>
        <v>27.899686520376179</v>
      </c>
      <c r="K88" s="125"/>
      <c r="L88" s="72">
        <f>'Pivot Table 4-Year Insts.'!$M$589</f>
        <v>23.4413096482062</v>
      </c>
      <c r="M88" s="11"/>
      <c r="N88" s="84">
        <f>SUM(F88:L88)</f>
        <v>100</v>
      </c>
      <c r="P88" s="318"/>
      <c r="Q88" s="318"/>
      <c r="R88" s="318"/>
      <c r="S88" s="318"/>
      <c r="T88" s="318"/>
      <c r="U88" s="313"/>
      <c r="V88" s="319"/>
      <c r="W88" s="30"/>
    </row>
    <row r="89" spans="1:23" s="12" customFormat="1" ht="14.1" customHeight="1">
      <c r="A89" s="2" t="s">
        <v>494</v>
      </c>
      <c r="B89" s="58">
        <f>'Pivot Table 4-Year Insts.'!$M$605</f>
        <v>98.578895785690946</v>
      </c>
      <c r="C89" s="59"/>
      <c r="D89" s="97">
        <f>SUM(F89:J89)</f>
        <v>84.73902236951119</v>
      </c>
      <c r="E89" s="60"/>
      <c r="F89" s="72">
        <f>'Pivot Table 4-Year Insts.'!$M$622</f>
        <v>58.293289146644575</v>
      </c>
      <c r="G89" s="125"/>
      <c r="H89" s="72">
        <f>'Pivot Table 4-Year Insts.'!$M$625</f>
        <v>4.4407622203811101</v>
      </c>
      <c r="I89" s="125"/>
      <c r="J89" s="72">
        <f>'Pivot Table 4-Year Insts.'!$M$628</f>
        <v>22.004971002485501</v>
      </c>
      <c r="K89" s="125"/>
      <c r="L89" s="72">
        <f>'Pivot Table 4-Year Insts.'!$M$631</f>
        <v>15.260977630488814</v>
      </c>
      <c r="M89" s="11"/>
      <c r="N89" s="84">
        <f>SUM(F89:L89)</f>
        <v>100</v>
      </c>
      <c r="P89" s="318"/>
      <c r="Q89" s="318"/>
      <c r="R89" s="318"/>
      <c r="S89" s="318"/>
      <c r="T89" s="318"/>
      <c r="U89" s="313"/>
      <c r="V89" s="319"/>
      <c r="W89" s="30"/>
    </row>
    <row r="90" spans="1:23" s="30" customFormat="1" ht="14.1" customHeight="1">
      <c r="A90" s="85" t="s">
        <v>495</v>
      </c>
      <c r="B90" s="61">
        <f>'Pivot Table 4-Year Insts.'!$M$647</f>
        <v>0</v>
      </c>
      <c r="C90" s="86"/>
      <c r="D90" s="87">
        <f>SUM(F90:J90)</f>
        <v>0</v>
      </c>
      <c r="E90" s="88"/>
      <c r="F90" s="89">
        <f>'Pivot Table 4-Year Insts.'!$M$664</f>
        <v>0</v>
      </c>
      <c r="G90" s="246"/>
      <c r="H90" s="89">
        <f>'Pivot Table 4-Year Insts.'!$M$667</f>
        <v>0</v>
      </c>
      <c r="I90" s="246"/>
      <c r="J90" s="89">
        <f>'Pivot Table 4-Year Insts.'!$M$670</f>
        <v>0</v>
      </c>
      <c r="K90" s="246"/>
      <c r="L90" s="89">
        <f>'Pivot Table 4-Year Insts.'!$M$673</f>
        <v>0</v>
      </c>
      <c r="M90" s="76"/>
      <c r="N90" s="90">
        <f>SUM(F90:L90)</f>
        <v>0</v>
      </c>
      <c r="P90" s="318"/>
      <c r="Q90" s="318"/>
      <c r="R90" s="318"/>
      <c r="S90" s="318"/>
      <c r="T90" s="318"/>
      <c r="U90" s="313"/>
      <c r="V90" s="319"/>
    </row>
    <row r="91" spans="1:23" ht="57" customHeight="1">
      <c r="A91" s="1044" t="s">
        <v>932</v>
      </c>
      <c r="B91" s="1044"/>
      <c r="C91" s="1044"/>
      <c r="D91" s="1045"/>
      <c r="E91" s="1045"/>
      <c r="F91" s="1045"/>
      <c r="G91" s="1045"/>
      <c r="H91" s="1045"/>
      <c r="I91" s="1045"/>
      <c r="J91" s="1045"/>
      <c r="K91" s="1045"/>
      <c r="L91" s="1045"/>
      <c r="M91" s="1045"/>
      <c r="N91" s="1045"/>
      <c r="P91" s="311"/>
      <c r="Q91" s="318"/>
      <c r="R91" s="318"/>
      <c r="S91" s="318"/>
      <c r="T91" s="318"/>
      <c r="U91" s="311"/>
      <c r="V91" s="311"/>
      <c r="W91" s="19"/>
    </row>
    <row r="92" spans="1:23" ht="15" customHeight="1">
      <c r="A92" s="1044" t="s">
        <v>931</v>
      </c>
      <c r="B92" s="1044"/>
      <c r="C92" s="1044"/>
      <c r="D92" s="1045"/>
      <c r="E92" s="1045"/>
      <c r="F92" s="1045"/>
      <c r="G92" s="1045"/>
      <c r="H92" s="1045"/>
      <c r="I92" s="1045"/>
      <c r="J92" s="1045"/>
      <c r="K92" s="1045"/>
      <c r="L92" s="1045"/>
      <c r="M92" s="1045"/>
      <c r="N92" s="1045"/>
      <c r="P92" s="311"/>
      <c r="Q92" s="311"/>
      <c r="R92" s="311"/>
      <c r="S92" s="311"/>
      <c r="T92" s="311"/>
      <c r="U92" s="311"/>
      <c r="V92" s="311"/>
      <c r="W92" s="19"/>
    </row>
    <row r="93" spans="1:23">
      <c r="A93" s="1027" t="s">
        <v>1197</v>
      </c>
      <c r="B93" s="40"/>
      <c r="C93" s="40"/>
      <c r="D93" s="68"/>
      <c r="E93" s="68"/>
      <c r="F93" s="68"/>
      <c r="G93" s="68"/>
      <c r="H93" s="68"/>
      <c r="I93" s="68"/>
      <c r="J93" s="68"/>
      <c r="K93" s="68"/>
      <c r="L93" s="68"/>
      <c r="M93" s="68"/>
      <c r="N93" s="418" t="s">
        <v>1196</v>
      </c>
      <c r="P93" s="311"/>
      <c r="Q93" s="311"/>
      <c r="R93" s="311"/>
      <c r="S93" s="311"/>
      <c r="T93" s="311"/>
      <c r="U93" s="311"/>
      <c r="V93" s="311"/>
      <c r="W93" s="19"/>
    </row>
    <row r="94" spans="1:23" ht="15.75">
      <c r="A94" s="1" t="s">
        <v>920</v>
      </c>
      <c r="B94" s="1"/>
      <c r="C94" s="1"/>
      <c r="D94" s="1"/>
      <c r="E94" s="1"/>
      <c r="F94" s="1"/>
      <c r="G94" s="1"/>
      <c r="H94" s="1"/>
      <c r="I94" s="1"/>
      <c r="J94" s="1"/>
      <c r="K94" s="1"/>
      <c r="L94" s="69"/>
      <c r="M94" s="18"/>
      <c r="N94" s="69"/>
      <c r="P94" s="311"/>
      <c r="Q94" s="311"/>
      <c r="R94" s="311"/>
      <c r="S94" s="311"/>
      <c r="T94" s="311"/>
      <c r="U94" s="311"/>
      <c r="V94" s="311"/>
      <c r="W94" s="19"/>
    </row>
    <row r="95" spans="1:23" ht="9" customHeight="1">
      <c r="A95" s="1"/>
      <c r="B95" s="1"/>
      <c r="C95" s="1"/>
      <c r="D95" s="1"/>
      <c r="E95" s="1"/>
      <c r="F95" s="1"/>
      <c r="G95" s="1"/>
      <c r="H95" s="1"/>
      <c r="I95" s="1"/>
      <c r="J95" s="1"/>
      <c r="K95" s="1"/>
      <c r="L95" s="69"/>
      <c r="M95" s="18"/>
      <c r="N95" s="69"/>
      <c r="P95" s="311"/>
      <c r="Q95" s="311"/>
      <c r="R95" s="311"/>
      <c r="S95" s="311"/>
      <c r="T95" s="311"/>
      <c r="U95" s="311"/>
      <c r="V95" s="311"/>
      <c r="W95" s="19"/>
    </row>
    <row r="96" spans="1:23" ht="15.75">
      <c r="A96" s="1" t="s">
        <v>506</v>
      </c>
      <c r="B96" s="1"/>
      <c r="C96" s="1"/>
      <c r="D96" s="1"/>
      <c r="E96" s="1"/>
      <c r="F96" s="1"/>
      <c r="G96" s="1"/>
      <c r="H96" s="1"/>
      <c r="I96" s="1"/>
      <c r="J96" s="1"/>
      <c r="K96" s="1"/>
      <c r="L96" s="69"/>
      <c r="M96" s="18"/>
      <c r="N96" s="69"/>
      <c r="P96" s="311"/>
      <c r="Q96" s="311"/>
      <c r="R96" s="311"/>
      <c r="S96" s="311"/>
      <c r="T96" s="311"/>
      <c r="U96" s="311"/>
      <c r="V96" s="311"/>
      <c r="W96" s="19"/>
    </row>
    <row r="97" spans="1:23" ht="18.75">
      <c r="A97" s="1" t="s">
        <v>883</v>
      </c>
      <c r="B97" s="1"/>
      <c r="C97" s="1"/>
      <c r="D97" s="1"/>
      <c r="E97" s="1"/>
      <c r="F97" s="1"/>
      <c r="G97" s="1"/>
      <c r="H97" s="1"/>
      <c r="I97" s="1"/>
      <c r="J97" s="1"/>
      <c r="K97" s="1"/>
      <c r="L97" s="69"/>
      <c r="M97" s="18"/>
      <c r="N97" s="69"/>
      <c r="P97" s="311"/>
      <c r="Q97" s="311"/>
      <c r="R97" s="311"/>
      <c r="S97" s="311"/>
      <c r="T97" s="311"/>
      <c r="U97" s="311"/>
      <c r="V97" s="311"/>
      <c r="W97" s="19"/>
    </row>
    <row r="98" spans="1:23" ht="15.75">
      <c r="A98" s="1" t="s">
        <v>825</v>
      </c>
      <c r="B98" s="1"/>
      <c r="C98" s="1"/>
      <c r="D98" s="1"/>
      <c r="E98" s="1"/>
      <c r="F98" s="1"/>
      <c r="G98" s="1"/>
      <c r="H98" s="1"/>
      <c r="I98" s="1"/>
      <c r="J98" s="1"/>
      <c r="K98" s="1"/>
      <c r="L98" s="69"/>
      <c r="M98" s="18"/>
      <c r="N98" s="69"/>
      <c r="P98" s="311"/>
      <c r="Q98" s="311"/>
      <c r="R98" s="311"/>
      <c r="S98" s="311"/>
      <c r="T98" s="311"/>
      <c r="U98" s="311"/>
      <c r="V98" s="311"/>
      <c r="W98" s="19"/>
    </row>
    <row r="99" spans="1:23" ht="9" customHeight="1">
      <c r="A99" s="1"/>
      <c r="B99" s="1"/>
      <c r="C99" s="1"/>
      <c r="D99" s="1"/>
      <c r="E99" s="1"/>
      <c r="F99" s="1"/>
      <c r="G99" s="1"/>
      <c r="H99" s="1"/>
      <c r="I99" s="1"/>
      <c r="J99" s="1"/>
      <c r="K99" s="1"/>
      <c r="L99" s="69"/>
      <c r="M99" s="18"/>
      <c r="N99" s="69"/>
      <c r="P99" s="311"/>
      <c r="Q99" s="311"/>
      <c r="R99" s="311"/>
      <c r="S99" s="311"/>
      <c r="T99" s="311"/>
      <c r="U99" s="311"/>
      <c r="V99" s="311"/>
      <c r="W99" s="19"/>
    </row>
    <row r="100" spans="1:23" ht="63" customHeight="1">
      <c r="A100" s="24"/>
      <c r="B100" s="67" t="s">
        <v>1195</v>
      </c>
      <c r="C100" s="82"/>
      <c r="D100" s="67" t="s">
        <v>930</v>
      </c>
      <c r="E100" s="83"/>
      <c r="F100" s="67" t="s">
        <v>478</v>
      </c>
      <c r="G100" s="67"/>
      <c r="H100" s="67" t="s">
        <v>477</v>
      </c>
      <c r="I100" s="67"/>
      <c r="J100" s="67" t="s">
        <v>471</v>
      </c>
      <c r="K100" s="67"/>
      <c r="L100" s="67" t="s">
        <v>497</v>
      </c>
      <c r="M100" s="67"/>
      <c r="N100" s="67" t="s">
        <v>498</v>
      </c>
      <c r="P100" s="320"/>
      <c r="Q100" s="320"/>
      <c r="R100" s="320"/>
      <c r="S100" s="320"/>
      <c r="T100" s="320"/>
      <c r="U100" s="320"/>
      <c r="V100" s="320"/>
      <c r="W100" s="19"/>
    </row>
    <row r="101" spans="1:23" s="29" customFormat="1" ht="18" customHeight="1">
      <c r="A101" s="20" t="s">
        <v>480</v>
      </c>
      <c r="B101" s="58">
        <f>'Pivot Table 4-Year Insts.'!$N$689</f>
        <v>83.628974467207883</v>
      </c>
      <c r="C101" s="59"/>
      <c r="D101" s="96">
        <f>SUM(F101:J101)</f>
        <v>71.736782796506716</v>
      </c>
      <c r="E101" s="60"/>
      <c r="F101" s="72">
        <f>'Pivot Table 4-Year Insts.'!$N$706</f>
        <v>43.953657620433844</v>
      </c>
      <c r="G101" s="11"/>
      <c r="H101" s="72">
        <f>'Pivot Table 4-Year Insts.'!$N$709</f>
        <v>5.9876514226687956</v>
      </c>
      <c r="I101" s="72"/>
      <c r="J101" s="72">
        <f>'Pivot Table 4-Year Insts.'!$N$712</f>
        <v>21.795473753404078</v>
      </c>
      <c r="K101" s="72"/>
      <c r="L101" s="72">
        <f>'Pivot Table 4-Year Insts.'!$N$715</f>
        <v>28.263217203493284</v>
      </c>
      <c r="M101" s="11"/>
      <c r="N101" s="84">
        <f>SUM(F101:L101)</f>
        <v>100</v>
      </c>
      <c r="P101" s="312"/>
      <c r="Q101" s="312"/>
      <c r="R101" s="312"/>
      <c r="S101" s="312"/>
      <c r="T101" s="312"/>
      <c r="U101" s="313"/>
      <c r="V101" s="314"/>
    </row>
    <row r="102" spans="1:23" s="41" customFormat="1" ht="9" customHeight="1">
      <c r="A102" s="98"/>
      <c r="B102" s="58"/>
      <c r="C102" s="59"/>
      <c r="D102" s="97"/>
      <c r="E102" s="60"/>
      <c r="F102" s="72"/>
      <c r="G102" s="125"/>
      <c r="H102" s="11"/>
      <c r="I102" s="125"/>
      <c r="J102" s="11"/>
      <c r="K102" s="125"/>
      <c r="L102" s="11"/>
      <c r="M102" s="64"/>
      <c r="N102" s="84"/>
      <c r="P102" s="315"/>
      <c r="Q102" s="315"/>
      <c r="R102" s="315"/>
      <c r="S102" s="315"/>
      <c r="T102" s="315"/>
      <c r="U102" s="316"/>
      <c r="V102" s="317"/>
      <c r="W102" s="42"/>
    </row>
    <row r="103" spans="1:23" s="12" customFormat="1" ht="14.1" customHeight="1">
      <c r="A103" s="20" t="s">
        <v>481</v>
      </c>
      <c r="B103" s="58">
        <f>'Pivot Table 4-Year Insts.'!$N$17</f>
        <v>43.231810490693739</v>
      </c>
      <c r="C103" s="59"/>
      <c r="D103" s="97">
        <f>SUM(F103:J103)</f>
        <v>47.55381604696673</v>
      </c>
      <c r="E103" s="60"/>
      <c r="F103" s="72">
        <f>'Pivot Table 4-Year Insts.'!$N$34</f>
        <v>35.665362035225051</v>
      </c>
      <c r="G103" s="125"/>
      <c r="H103" s="11">
        <f>'Pivot Table 4-Year Insts.'!$N$37</f>
        <v>0</v>
      </c>
      <c r="I103" s="125"/>
      <c r="J103" s="11">
        <f>'Pivot Table 4-Year Insts.'!$N$40</f>
        <v>11.888454011741683</v>
      </c>
      <c r="K103" s="125"/>
      <c r="L103" s="11">
        <f>'Pivot Table 4-Year Insts.'!$N$43</f>
        <v>52.446183953033263</v>
      </c>
      <c r="M103" s="11"/>
      <c r="N103" s="84">
        <f>SUM(F103:L103)</f>
        <v>100</v>
      </c>
      <c r="P103" s="318"/>
      <c r="Q103" s="318"/>
      <c r="R103" s="318"/>
      <c r="S103" s="318"/>
      <c r="T103" s="318"/>
      <c r="U103" s="313"/>
      <c r="V103" s="314"/>
    </row>
    <row r="104" spans="1:23" s="12" customFormat="1" ht="14.1" customHeight="1">
      <c r="A104" s="2" t="s">
        <v>482</v>
      </c>
      <c r="B104" s="58">
        <f>'Pivot Table 4-Year Insts.'!$N$59</f>
        <v>57.788873038516407</v>
      </c>
      <c r="C104" s="59"/>
      <c r="D104" s="97">
        <f>SUM(F104:J104)</f>
        <v>68.180696124413714</v>
      </c>
      <c r="E104" s="60"/>
      <c r="F104" s="72">
        <f>'Pivot Table 4-Year Insts.'!$N$76</f>
        <v>34.534682794371761</v>
      </c>
      <c r="G104" s="125"/>
      <c r="H104" s="11">
        <f>'Pivot Table 4-Year Insts.'!$N$79</f>
        <v>6.0972599358183164</v>
      </c>
      <c r="I104" s="125"/>
      <c r="J104" s="11">
        <f>'Pivot Table 4-Year Insts.'!$N$82</f>
        <v>27.548753394223645</v>
      </c>
      <c r="K104" s="125"/>
      <c r="L104" s="11">
        <f>'Pivot Table 4-Year Insts.'!$N$85</f>
        <v>31.819303875586275</v>
      </c>
      <c r="M104" s="11"/>
      <c r="N104" s="84">
        <f>SUM(F104:L104)</f>
        <v>99.999999999999986</v>
      </c>
      <c r="P104" s="318"/>
      <c r="Q104" s="318"/>
      <c r="R104" s="318"/>
      <c r="S104" s="318"/>
      <c r="T104" s="318"/>
      <c r="U104" s="313"/>
      <c r="V104" s="319"/>
      <c r="W104" s="30"/>
    </row>
    <row r="105" spans="1:23" s="29" customFormat="1" ht="13.5" customHeight="1">
      <c r="A105" s="2" t="s">
        <v>496</v>
      </c>
      <c r="B105" s="58">
        <f>'Pivot Table 4-Year Insts.'!$N$101</f>
        <v>0</v>
      </c>
      <c r="C105" s="59"/>
      <c r="D105" s="97">
        <f>SUM(F105:J105)</f>
        <v>0</v>
      </c>
      <c r="E105" s="60"/>
      <c r="F105" s="72">
        <f>'Pivot Table 4-Year Insts.'!$N$118</f>
        <v>0</v>
      </c>
      <c r="G105" s="125"/>
      <c r="H105" s="11">
        <f>'Pivot Table 4-Year Insts.'!$N$121</f>
        <v>0</v>
      </c>
      <c r="I105" s="125"/>
      <c r="J105" s="11">
        <f>'Pivot Table 4-Year Insts.'!$N$124</f>
        <v>0</v>
      </c>
      <c r="K105" s="125"/>
      <c r="L105" s="11">
        <f>'Pivot Table 4-Year Insts.'!$N$127</f>
        <v>0</v>
      </c>
      <c r="M105" s="11"/>
      <c r="N105" s="84">
        <f>SUM(F105:L105)</f>
        <v>0</v>
      </c>
      <c r="P105" s="318"/>
      <c r="Q105" s="318"/>
      <c r="R105" s="318"/>
      <c r="S105" s="318"/>
      <c r="T105" s="318"/>
      <c r="U105" s="313"/>
      <c r="V105" s="319"/>
      <c r="W105" s="31"/>
    </row>
    <row r="106" spans="1:23" s="12" customFormat="1" ht="14.1" customHeight="1">
      <c r="A106" s="2" t="s">
        <v>483</v>
      </c>
      <c r="B106" s="58">
        <f>'Pivot Table 4-Year Insts.'!$N$143</f>
        <v>56.954952857641715</v>
      </c>
      <c r="C106" s="59"/>
      <c r="D106" s="97">
        <f>SUM(F106:J106)</f>
        <v>68.403842223584718</v>
      </c>
      <c r="E106" s="60"/>
      <c r="F106" s="72">
        <f>'Pivot Table 4-Year Insts.'!$N$160</f>
        <v>41.630901287553648</v>
      </c>
      <c r="G106" s="125"/>
      <c r="H106" s="11">
        <f>'Pivot Table 4-Year Insts.'!$N$163</f>
        <v>17.514817085632536</v>
      </c>
      <c r="I106" s="125"/>
      <c r="J106" s="11">
        <f>'Pivot Table 4-Year Insts.'!$N$166</f>
        <v>9.2581238503985279</v>
      </c>
      <c r="K106" s="125"/>
      <c r="L106" s="11">
        <f>'Pivot Table 4-Year Insts.'!$N$169</f>
        <v>31.596157776415286</v>
      </c>
      <c r="M106" s="11"/>
      <c r="N106" s="84">
        <f>SUM(F106:L106)</f>
        <v>100</v>
      </c>
      <c r="P106" s="318"/>
      <c r="Q106" s="318"/>
      <c r="R106" s="318"/>
      <c r="S106" s="318"/>
      <c r="T106" s="318"/>
      <c r="U106" s="313"/>
      <c r="V106" s="319"/>
      <c r="W106" s="30"/>
    </row>
    <row r="107" spans="1:23" s="12" customFormat="1" ht="14.1" customHeight="1">
      <c r="A107" s="2"/>
      <c r="B107" s="58"/>
      <c r="C107" s="59"/>
      <c r="D107" s="97"/>
      <c r="E107" s="60"/>
      <c r="F107" s="72"/>
      <c r="G107" s="125"/>
      <c r="H107" s="11"/>
      <c r="I107" s="125"/>
      <c r="J107" s="11"/>
      <c r="K107" s="125"/>
      <c r="L107" s="11"/>
      <c r="M107" s="11"/>
      <c r="N107" s="84"/>
      <c r="P107" s="318"/>
      <c r="Q107" s="318"/>
      <c r="R107" s="318"/>
      <c r="S107" s="318"/>
      <c r="T107" s="318"/>
      <c r="U107" s="313"/>
      <c r="V107" s="319"/>
      <c r="W107" s="30"/>
    </row>
    <row r="108" spans="1:23" s="12" customFormat="1" ht="14.1" customHeight="1">
      <c r="A108" s="2" t="s">
        <v>484</v>
      </c>
      <c r="B108" s="58">
        <f>'Pivot Table 4-Year Insts.'!$N$185</f>
        <v>65.691278212543949</v>
      </c>
      <c r="C108" s="59"/>
      <c r="D108" s="97">
        <f>SUM(F108:J108)</f>
        <v>73.221685082872938</v>
      </c>
      <c r="E108" s="60"/>
      <c r="F108" s="72">
        <f>'Pivot Table 4-Year Insts.'!$N$202</f>
        <v>40.072513812154696</v>
      </c>
      <c r="G108" s="125"/>
      <c r="H108" s="11">
        <f>'Pivot Table 4-Year Insts.'!$N$205</f>
        <v>6.180939226519337</v>
      </c>
      <c r="I108" s="125"/>
      <c r="J108" s="11">
        <f>'Pivot Table 4-Year Insts.'!$N$208</f>
        <v>26.968232044198899</v>
      </c>
      <c r="K108" s="125"/>
      <c r="L108" s="11">
        <f>'Pivot Table 4-Year Insts.'!$N$211</f>
        <v>26.778314917127073</v>
      </c>
      <c r="M108" s="11"/>
      <c r="N108" s="84">
        <f>SUM(F108:L108)</f>
        <v>100.00000000000001</v>
      </c>
      <c r="P108" s="318"/>
      <c r="Q108" s="318"/>
      <c r="R108" s="318"/>
      <c r="S108" s="318"/>
      <c r="T108" s="318"/>
      <c r="U108" s="313"/>
      <c r="V108" s="319"/>
      <c r="W108" s="30"/>
    </row>
    <row r="109" spans="1:23" s="12" customFormat="1" ht="14.1" customHeight="1">
      <c r="A109" s="2" t="s">
        <v>485</v>
      </c>
      <c r="B109" s="58">
        <f>'Pivot Table 4-Year Insts.'!$N$227</f>
        <v>55.399446210645067</v>
      </c>
      <c r="C109" s="59"/>
      <c r="D109" s="97">
        <f>SUM(F109:J109)</f>
        <v>62.162162162162161</v>
      </c>
      <c r="E109" s="60"/>
      <c r="F109" s="72">
        <f>'Pivot Table 4-Year Insts.'!$N$244</f>
        <v>45.723805997778598</v>
      </c>
      <c r="G109" s="125"/>
      <c r="H109" s="11">
        <f>'Pivot Table 4-Year Insts.'!$N$247</f>
        <v>5.664568678267309</v>
      </c>
      <c r="I109" s="125"/>
      <c r="J109" s="11">
        <f>'Pivot Table 4-Year Insts.'!$N$250</f>
        <v>10.773787486116253</v>
      </c>
      <c r="K109" s="125"/>
      <c r="L109" s="11">
        <f>'Pivot Table 4-Year Insts.'!$N$253</f>
        <v>37.837837837837839</v>
      </c>
      <c r="M109" s="11"/>
      <c r="N109" s="84">
        <f>SUM(F109:L109)</f>
        <v>100</v>
      </c>
      <c r="P109" s="318"/>
      <c r="Q109" s="318"/>
      <c r="R109" s="318"/>
      <c r="S109" s="318"/>
      <c r="T109" s="318"/>
      <c r="U109" s="313"/>
      <c r="V109" s="319"/>
      <c r="W109" s="30"/>
    </row>
    <row r="110" spans="1:23" s="12" customFormat="1" ht="13.5" customHeight="1">
      <c r="A110" s="2" t="s">
        <v>486</v>
      </c>
      <c r="B110" s="58">
        <f>'Pivot Table 4-Year Insts.'!$N$269</f>
        <v>77.457404980340755</v>
      </c>
      <c r="C110" s="59"/>
      <c r="D110" s="97">
        <f>SUM(F110:J110)</f>
        <v>55.964467005076145</v>
      </c>
      <c r="E110" s="60"/>
      <c r="F110" s="72">
        <f>'Pivot Table 4-Year Insts.'!$N$286</f>
        <v>28.109137055837564</v>
      </c>
      <c r="G110" s="125"/>
      <c r="H110" s="11">
        <f>'Pivot Table 4-Year Insts.'!$N$289</f>
        <v>8.7351945854483937</v>
      </c>
      <c r="I110" s="125"/>
      <c r="J110" s="11">
        <f>'Pivot Table 4-Year Insts.'!$N$292</f>
        <v>19.120135363790187</v>
      </c>
      <c r="K110" s="125"/>
      <c r="L110" s="11">
        <f>'Pivot Table 4-Year Insts.'!$N$295</f>
        <v>44.035532994923862</v>
      </c>
      <c r="M110" s="11"/>
      <c r="N110" s="84">
        <f>SUM(F110:L110)</f>
        <v>100</v>
      </c>
      <c r="P110" s="318"/>
      <c r="Q110" s="318"/>
      <c r="R110" s="318"/>
      <c r="S110" s="318"/>
      <c r="T110" s="318"/>
      <c r="U110" s="313"/>
      <c r="V110" s="319"/>
      <c r="W110" s="30"/>
    </row>
    <row r="111" spans="1:23" s="12" customFormat="1" ht="14.1" customHeight="1">
      <c r="A111" s="2" t="s">
        <v>487</v>
      </c>
      <c r="B111" s="58" t="str">
        <f>IFERROR('Pivot Table 4-Year Insts.'!$N$311,"—")</f>
        <v>—</v>
      </c>
      <c r="C111" s="59"/>
      <c r="D111" s="97">
        <f>SUM(F111:J111)</f>
        <v>64.854651162790702</v>
      </c>
      <c r="E111" s="60"/>
      <c r="F111" s="72">
        <f>'Pivot Table 4-Year Insts.'!$N$328</f>
        <v>57.529069767441868</v>
      </c>
      <c r="G111" s="125"/>
      <c r="H111" s="11">
        <f>'Pivot Table 4-Year Insts.'!$N$331</f>
        <v>3.9825581395348837</v>
      </c>
      <c r="I111" s="125"/>
      <c r="J111" s="11">
        <f>'Pivot Table 4-Year Insts.'!$N$334</f>
        <v>3.3430232558139532</v>
      </c>
      <c r="K111" s="125"/>
      <c r="L111" s="11">
        <f>'Pivot Table 4-Year Insts.'!$N$337</f>
        <v>35.145348837209298</v>
      </c>
      <c r="M111" s="11"/>
      <c r="N111" s="84">
        <f>SUM(F111:L111)</f>
        <v>100</v>
      </c>
      <c r="P111" s="318"/>
      <c r="Q111" s="318"/>
      <c r="R111" s="318"/>
      <c r="S111" s="318"/>
      <c r="T111" s="318"/>
      <c r="U111" s="313"/>
      <c r="V111" s="319"/>
      <c r="W111" s="30"/>
    </row>
    <row r="112" spans="1:23" s="12" customFormat="1" ht="14.1" customHeight="1">
      <c r="A112" s="2"/>
      <c r="B112" s="58"/>
      <c r="C112" s="59"/>
      <c r="D112" s="97"/>
      <c r="E112" s="60"/>
      <c r="F112" s="72"/>
      <c r="G112" s="125"/>
      <c r="H112" s="11"/>
      <c r="I112" s="125"/>
      <c r="J112" s="11"/>
      <c r="K112" s="125"/>
      <c r="L112" s="11"/>
      <c r="M112" s="11"/>
      <c r="N112" s="84"/>
      <c r="P112" s="318"/>
      <c r="Q112" s="318"/>
      <c r="R112" s="318"/>
      <c r="S112" s="318"/>
      <c r="T112" s="318"/>
      <c r="U112" s="313"/>
      <c r="V112" s="319"/>
      <c r="W112" s="30"/>
    </row>
    <row r="113" spans="1:23" s="12" customFormat="1" ht="14.1" customHeight="1">
      <c r="A113" s="2" t="s">
        <v>488</v>
      </c>
      <c r="B113" s="58">
        <f>'Pivot Table 4-Year Insts.'!$N$353</f>
        <v>0</v>
      </c>
      <c r="C113" s="59"/>
      <c r="D113" s="97">
        <f>SUM(F113:J113)</f>
        <v>0</v>
      </c>
      <c r="E113" s="60"/>
      <c r="F113" s="72">
        <f>'Pivot Table 4-Year Insts.'!$N$370</f>
        <v>0</v>
      </c>
      <c r="G113" s="125"/>
      <c r="H113" s="72">
        <f>'Pivot Table 4-Year Insts.'!$N$373</f>
        <v>0</v>
      </c>
      <c r="I113" s="125"/>
      <c r="J113" s="72">
        <f>'Pivot Table 4-Year Insts.'!$N$376</f>
        <v>0</v>
      </c>
      <c r="K113" s="125"/>
      <c r="L113" s="72">
        <f>'Pivot Table 4-Year Insts.'!$N$379</f>
        <v>0</v>
      </c>
      <c r="M113" s="11"/>
      <c r="N113" s="84">
        <f>SUM(F113:L113)</f>
        <v>0</v>
      </c>
      <c r="P113" s="318"/>
      <c r="Q113" s="318"/>
      <c r="R113" s="318"/>
      <c r="S113" s="318"/>
      <c r="T113" s="318"/>
      <c r="U113" s="313"/>
      <c r="V113" s="319"/>
      <c r="W113" s="30"/>
    </row>
    <row r="114" spans="1:23" s="12" customFormat="1" ht="14.1" customHeight="1">
      <c r="A114" s="2" t="s">
        <v>489</v>
      </c>
      <c r="B114" s="58">
        <f>'Pivot Table 4-Year Insts.'!$N$395</f>
        <v>68.099019149929944</v>
      </c>
      <c r="C114" s="59"/>
      <c r="D114" s="97">
        <f>SUM(F114:J114)</f>
        <v>74.3655692729767</v>
      </c>
      <c r="E114" s="60"/>
      <c r="F114" s="72">
        <f>'Pivot Table 4-Year Insts.'!$N$412</f>
        <v>54.329561042524013</v>
      </c>
      <c r="G114" s="125"/>
      <c r="H114" s="72">
        <f>'Pivot Table 4-Year Insts.'!$N$415</f>
        <v>3.060699588477366</v>
      </c>
      <c r="I114" s="125"/>
      <c r="J114" s="72">
        <f>'Pivot Table 4-Year Insts.'!$N$418</f>
        <v>16.97530864197531</v>
      </c>
      <c r="K114" s="125"/>
      <c r="L114" s="72">
        <f>'Pivot Table 4-Year Insts.'!$N$421</f>
        <v>25.634430727023322</v>
      </c>
      <c r="M114" s="11"/>
      <c r="N114" s="84">
        <f>SUM(F114:L114)</f>
        <v>100.00000000000003</v>
      </c>
      <c r="P114" s="318"/>
      <c r="Q114" s="318"/>
      <c r="R114" s="318"/>
      <c r="S114" s="318"/>
      <c r="T114" s="318"/>
      <c r="U114" s="313"/>
      <c r="V114" s="319"/>
      <c r="W114" s="30"/>
    </row>
    <row r="115" spans="1:23" s="12" customFormat="1" ht="14.1" customHeight="1">
      <c r="A115" s="2" t="s">
        <v>490</v>
      </c>
      <c r="B115" s="58" t="str">
        <f>IFERROR('Pivot Table 4-Year Insts.'!$N$437,"—")</f>
        <v>—</v>
      </c>
      <c r="C115" s="59"/>
      <c r="D115" s="97">
        <f>SUM(F115:J115)</f>
        <v>79.240806642941862</v>
      </c>
      <c r="E115" s="60"/>
      <c r="F115" s="72">
        <f>'Pivot Table 4-Year Insts.'!$N$454</f>
        <v>31.672597864768683</v>
      </c>
      <c r="G115" s="125"/>
      <c r="H115" s="72">
        <f>'Pivot Table 4-Year Insts.'!$N$457</f>
        <v>11.506524317912218</v>
      </c>
      <c r="I115" s="125"/>
      <c r="J115" s="72">
        <f>'Pivot Table 4-Year Insts.'!$N$460</f>
        <v>36.06168446026097</v>
      </c>
      <c r="K115" s="125"/>
      <c r="L115" s="72">
        <f>'Pivot Table 4-Year Insts.'!$N$463</f>
        <v>20.759193357058127</v>
      </c>
      <c r="M115" s="11"/>
      <c r="N115" s="84">
        <f>SUM(F115:L115)</f>
        <v>99.999999999999986</v>
      </c>
      <c r="P115" s="318"/>
      <c r="Q115" s="318"/>
      <c r="R115" s="318"/>
      <c r="S115" s="318"/>
      <c r="T115" s="318"/>
      <c r="U115" s="313"/>
      <c r="V115" s="319"/>
      <c r="W115" s="30"/>
    </row>
    <row r="116" spans="1:23" s="12" customFormat="1" ht="13.5" customHeight="1">
      <c r="A116" s="2" t="s">
        <v>491</v>
      </c>
      <c r="B116" s="58">
        <f>'Pivot Table 4-Year Insts.'!$N$479</f>
        <v>78.079067410035478</v>
      </c>
      <c r="C116" s="59"/>
      <c r="D116" s="97">
        <f>SUM(F116:J116)</f>
        <v>78.675754625121712</v>
      </c>
      <c r="E116" s="60"/>
      <c r="F116" s="72">
        <f>'Pivot Table 4-Year Insts.'!$N$496</f>
        <v>62.025316455696199</v>
      </c>
      <c r="G116" s="125"/>
      <c r="H116" s="72">
        <f>'Pivot Table 4-Year Insts.'!$N$499</f>
        <v>1.2009087958455047</v>
      </c>
      <c r="I116" s="125"/>
      <c r="J116" s="72">
        <f>'Pivot Table 4-Year Insts.'!$N$502</f>
        <v>15.449529373580006</v>
      </c>
      <c r="K116" s="125"/>
      <c r="L116" s="72">
        <f>'Pivot Table 4-Year Insts.'!$N$505</f>
        <v>21.324245374878288</v>
      </c>
      <c r="M116" s="11"/>
      <c r="N116" s="84">
        <f>SUM(F116:L116)</f>
        <v>100</v>
      </c>
      <c r="P116" s="318"/>
      <c r="Q116" s="318"/>
      <c r="R116" s="318"/>
      <c r="S116" s="318"/>
      <c r="T116" s="318"/>
      <c r="U116" s="313"/>
      <c r="V116" s="319"/>
      <c r="W116" s="30"/>
    </row>
    <row r="117" spans="1:23" s="12" customFormat="1" ht="13.5" customHeight="1">
      <c r="A117" s="2"/>
      <c r="B117" s="58"/>
      <c r="C117" s="59"/>
      <c r="D117" s="97"/>
      <c r="E117" s="60"/>
      <c r="F117" s="72"/>
      <c r="G117" s="125"/>
      <c r="H117" s="72"/>
      <c r="I117" s="125"/>
      <c r="J117" s="72"/>
      <c r="K117" s="125"/>
      <c r="L117" s="72"/>
      <c r="M117" s="11"/>
      <c r="N117" s="84"/>
      <c r="P117" s="318"/>
      <c r="Q117" s="318"/>
      <c r="R117" s="318"/>
      <c r="S117" s="318"/>
      <c r="T117" s="318"/>
      <c r="U117" s="313"/>
      <c r="V117" s="319"/>
      <c r="W117" s="30"/>
    </row>
    <row r="118" spans="1:23" s="12" customFormat="1" ht="14.1" customHeight="1">
      <c r="A118" s="2" t="s">
        <v>492</v>
      </c>
      <c r="B118" s="58" t="str">
        <f>IFERROR('Pivot Table 4-Year Insts.'!$N$521,"—")</f>
        <v>—</v>
      </c>
      <c r="C118" s="59"/>
      <c r="D118" s="97">
        <f>SUM(F118:J118)</f>
        <v>69.333910034602084</v>
      </c>
      <c r="E118" s="60"/>
      <c r="F118" s="72">
        <f>'Pivot Table 4-Year Insts.'!$N$538</f>
        <v>44.160899653979243</v>
      </c>
      <c r="G118" s="125"/>
      <c r="H118" s="72">
        <f>'Pivot Table 4-Year Insts.'!$N$541</f>
        <v>9.2560553633217992</v>
      </c>
      <c r="I118" s="125"/>
      <c r="J118" s="72">
        <f>'Pivot Table 4-Year Insts.'!$N$544</f>
        <v>15.916955017301039</v>
      </c>
      <c r="K118" s="125"/>
      <c r="L118" s="72">
        <f>'Pivot Table 4-Year Insts.'!$N$547</f>
        <v>30.666089965397923</v>
      </c>
      <c r="M118" s="11"/>
      <c r="N118" s="84">
        <f>SUM(F118:L118)</f>
        <v>100</v>
      </c>
      <c r="P118" s="318"/>
      <c r="Q118" s="318"/>
      <c r="R118" s="318"/>
      <c r="S118" s="318"/>
      <c r="T118" s="318"/>
      <c r="U118" s="313"/>
      <c r="V118" s="319"/>
      <c r="W118" s="30"/>
    </row>
    <row r="119" spans="1:23" s="12" customFormat="1" ht="14.1" customHeight="1">
      <c r="A119" s="2" t="s">
        <v>493</v>
      </c>
      <c r="B119" s="58">
        <f>'Pivot Table 4-Year Insts.'!$N$563</f>
        <v>93.354377803621873</v>
      </c>
      <c r="C119" s="59"/>
      <c r="D119" s="97">
        <f>SUM(F119:J119)</f>
        <v>77.949813134009617</v>
      </c>
      <c r="E119" s="60"/>
      <c r="F119" s="72">
        <f>'Pivot Table 4-Year Insts.'!$N$580</f>
        <v>35.6157679302367</v>
      </c>
      <c r="G119" s="125"/>
      <c r="H119" s="72">
        <f>'Pivot Table 4-Year Insts.'!$N$583</f>
        <v>6.1532301121195943</v>
      </c>
      <c r="I119" s="125"/>
      <c r="J119" s="72">
        <f>'Pivot Table 4-Year Insts.'!$N$586</f>
        <v>36.180815091653315</v>
      </c>
      <c r="K119" s="125"/>
      <c r="L119" s="72">
        <f>'Pivot Table 4-Year Insts.'!$N$589</f>
        <v>22.050186865990391</v>
      </c>
      <c r="M119" s="11"/>
      <c r="N119" s="84">
        <f>SUM(F119:L119)</f>
        <v>100</v>
      </c>
      <c r="P119" s="318"/>
      <c r="Q119" s="318"/>
      <c r="R119" s="318"/>
      <c r="S119" s="318"/>
      <c r="T119" s="318"/>
      <c r="U119" s="313"/>
      <c r="V119" s="319"/>
      <c r="W119" s="30"/>
    </row>
    <row r="120" spans="1:23" s="12" customFormat="1" ht="14.1" customHeight="1">
      <c r="A120" s="2" t="s">
        <v>494</v>
      </c>
      <c r="B120" s="58">
        <f>'Pivot Table 4-Year Insts.'!$N$605</f>
        <v>99.921568627450981</v>
      </c>
      <c r="C120" s="59"/>
      <c r="D120" s="97">
        <f>SUM(F120:J120)</f>
        <v>89.34458398744114</v>
      </c>
      <c r="E120" s="60"/>
      <c r="F120" s="72">
        <f>'Pivot Table 4-Year Insts.'!$N$622</f>
        <v>74.313186813186817</v>
      </c>
      <c r="G120" s="125"/>
      <c r="H120" s="72">
        <f>'Pivot Table 4-Year Insts.'!$N$625</f>
        <v>0.88304552590266883</v>
      </c>
      <c r="I120" s="125"/>
      <c r="J120" s="72">
        <f>'Pivot Table 4-Year Insts.'!$N$628</f>
        <v>14.148351648351648</v>
      </c>
      <c r="K120" s="125"/>
      <c r="L120" s="72">
        <f>'Pivot Table 4-Year Insts.'!$N$631</f>
        <v>10.65541601255887</v>
      </c>
      <c r="M120" s="11"/>
      <c r="N120" s="84">
        <f>SUM(F120:L120)</f>
        <v>100.00000000000001</v>
      </c>
      <c r="P120" s="318"/>
      <c r="Q120" s="318"/>
      <c r="R120" s="318"/>
      <c r="S120" s="318"/>
      <c r="T120" s="318"/>
      <c r="U120" s="313"/>
      <c r="V120" s="319"/>
      <c r="W120" s="30"/>
    </row>
    <row r="121" spans="1:23" s="30" customFormat="1" ht="14.1" customHeight="1">
      <c r="A121" s="85" t="s">
        <v>495</v>
      </c>
      <c r="B121" s="61">
        <f>'Pivot Table 4-Year Insts.'!$N$647</f>
        <v>98.359788359788354</v>
      </c>
      <c r="C121" s="86"/>
      <c r="D121" s="87">
        <f>SUM(F121:J121)</f>
        <v>68.262506724045181</v>
      </c>
      <c r="E121" s="88"/>
      <c r="F121" s="89">
        <f>'Pivot Table 4-Year Insts.'!$N$664</f>
        <v>43.840774610005376</v>
      </c>
      <c r="G121" s="246"/>
      <c r="H121" s="89">
        <f>'Pivot Table 4-Year Insts.'!$N$667</f>
        <v>6.7240451855836474</v>
      </c>
      <c r="I121" s="246"/>
      <c r="J121" s="89">
        <f>'Pivot Table 4-Year Insts.'!$N$670</f>
        <v>17.697686928456161</v>
      </c>
      <c r="K121" s="246"/>
      <c r="L121" s="89">
        <f>'Pivot Table 4-Year Insts.'!$N$673</f>
        <v>31.737493275954815</v>
      </c>
      <c r="M121" s="76"/>
      <c r="N121" s="90">
        <f>SUM(F121:L121)</f>
        <v>100</v>
      </c>
      <c r="P121" s="318"/>
      <c r="Q121" s="318"/>
      <c r="R121" s="318"/>
      <c r="S121" s="318"/>
      <c r="T121" s="318"/>
      <c r="U121" s="313"/>
      <c r="V121" s="319"/>
    </row>
    <row r="122" spans="1:23" ht="57" customHeight="1">
      <c r="A122" s="1044" t="s">
        <v>932</v>
      </c>
      <c r="B122" s="1044"/>
      <c r="C122" s="1044"/>
      <c r="D122" s="1045"/>
      <c r="E122" s="1045"/>
      <c r="F122" s="1045"/>
      <c r="G122" s="1045"/>
      <c r="H122" s="1045"/>
      <c r="I122" s="1045"/>
      <c r="J122" s="1045"/>
      <c r="K122" s="1045"/>
      <c r="L122" s="1045"/>
      <c r="M122" s="1045"/>
      <c r="N122" s="1045"/>
      <c r="P122" s="311"/>
      <c r="Q122" s="318"/>
      <c r="R122" s="318"/>
      <c r="S122" s="318"/>
      <c r="T122" s="318"/>
      <c r="U122" s="311"/>
      <c r="V122" s="311"/>
      <c r="W122" s="19"/>
    </row>
    <row r="123" spans="1:23" ht="15" customHeight="1">
      <c r="A123" s="1044" t="s">
        <v>931</v>
      </c>
      <c r="B123" s="1044"/>
      <c r="C123" s="1044"/>
      <c r="D123" s="1045"/>
      <c r="E123" s="1045"/>
      <c r="F123" s="1045"/>
      <c r="G123" s="1045"/>
      <c r="H123" s="1045"/>
      <c r="I123" s="1045"/>
      <c r="J123" s="1045"/>
      <c r="K123" s="1045"/>
      <c r="L123" s="1045"/>
      <c r="M123" s="1045"/>
      <c r="N123" s="1045"/>
      <c r="P123" s="311"/>
      <c r="Q123" s="311"/>
      <c r="R123" s="311"/>
      <c r="S123" s="311"/>
      <c r="T123" s="311"/>
      <c r="U123" s="311"/>
      <c r="V123" s="311"/>
      <c r="W123" s="19"/>
    </row>
    <row r="124" spans="1:23">
      <c r="A124" s="1027" t="s">
        <v>1197</v>
      </c>
      <c r="B124" s="40"/>
      <c r="C124" s="40"/>
      <c r="D124" s="68"/>
      <c r="E124" s="68"/>
      <c r="F124" s="68"/>
      <c r="G124" s="68"/>
      <c r="H124" s="68"/>
      <c r="I124" s="68"/>
      <c r="J124" s="68"/>
      <c r="K124" s="68"/>
      <c r="L124" s="68"/>
      <c r="M124" s="68"/>
      <c r="N124" s="418" t="s">
        <v>1196</v>
      </c>
      <c r="P124" s="311"/>
      <c r="Q124" s="311"/>
      <c r="R124" s="311"/>
      <c r="S124" s="311"/>
      <c r="T124" s="311"/>
      <c r="U124" s="311"/>
      <c r="V124" s="311"/>
      <c r="W124" s="19"/>
    </row>
    <row r="125" spans="1:23" ht="15.75">
      <c r="A125" s="1" t="s">
        <v>921</v>
      </c>
      <c r="B125" s="1"/>
      <c r="C125" s="1"/>
      <c r="D125" s="1"/>
      <c r="E125" s="1"/>
      <c r="F125" s="1"/>
      <c r="G125" s="1"/>
      <c r="H125" s="1"/>
      <c r="I125" s="1"/>
      <c r="J125" s="1"/>
      <c r="K125" s="1"/>
      <c r="L125" s="69"/>
      <c r="M125" s="18"/>
      <c r="N125" s="69"/>
      <c r="P125" s="311"/>
      <c r="Q125" s="311"/>
      <c r="R125" s="311"/>
      <c r="S125" s="311"/>
      <c r="T125" s="311"/>
      <c r="U125" s="311"/>
      <c r="V125" s="311"/>
      <c r="W125" s="19"/>
    </row>
    <row r="126" spans="1:23" ht="9" customHeight="1">
      <c r="A126" s="1"/>
      <c r="B126" s="1"/>
      <c r="C126" s="1"/>
      <c r="D126" s="1"/>
      <c r="E126" s="1"/>
      <c r="F126" s="1"/>
      <c r="G126" s="1"/>
      <c r="H126" s="1"/>
      <c r="I126" s="1"/>
      <c r="J126" s="1"/>
      <c r="K126" s="1"/>
      <c r="L126" s="69"/>
      <c r="M126" s="18"/>
      <c r="N126" s="69"/>
      <c r="P126" s="311"/>
      <c r="Q126" s="311"/>
      <c r="R126" s="311"/>
      <c r="S126" s="311"/>
      <c r="T126" s="311"/>
      <c r="U126" s="311"/>
      <c r="V126" s="311"/>
      <c r="W126" s="19"/>
    </row>
    <row r="127" spans="1:23" ht="15.75">
      <c r="A127" s="1" t="s">
        <v>506</v>
      </c>
      <c r="B127" s="1"/>
      <c r="C127" s="1"/>
      <c r="D127" s="1"/>
      <c r="E127" s="1"/>
      <c r="F127" s="1"/>
      <c r="G127" s="1"/>
      <c r="H127" s="1"/>
      <c r="I127" s="1"/>
      <c r="J127" s="1"/>
      <c r="K127" s="1"/>
      <c r="L127" s="69"/>
      <c r="M127" s="18"/>
      <c r="N127" s="69"/>
      <c r="P127" s="311"/>
      <c r="Q127" s="311"/>
      <c r="R127" s="311"/>
      <c r="S127" s="311"/>
      <c r="T127" s="311"/>
      <c r="U127" s="311"/>
      <c r="V127" s="311"/>
      <c r="W127" s="19"/>
    </row>
    <row r="128" spans="1:23" ht="18.75">
      <c r="A128" s="1" t="s">
        <v>883</v>
      </c>
      <c r="B128" s="1"/>
      <c r="C128" s="1"/>
      <c r="D128" s="1"/>
      <c r="E128" s="1"/>
      <c r="F128" s="1"/>
      <c r="G128" s="1"/>
      <c r="H128" s="1"/>
      <c r="I128" s="1"/>
      <c r="J128" s="1"/>
      <c r="K128" s="1"/>
      <c r="L128" s="69"/>
      <c r="M128" s="18"/>
      <c r="N128" s="69"/>
      <c r="P128" s="311"/>
      <c r="Q128" s="311"/>
      <c r="R128" s="311"/>
      <c r="S128" s="311"/>
      <c r="T128" s="311"/>
      <c r="U128" s="311"/>
      <c r="V128" s="311"/>
      <c r="W128" s="19"/>
    </row>
    <row r="129" spans="1:23" ht="15.75">
      <c r="A129" s="1" t="s">
        <v>826</v>
      </c>
      <c r="B129" s="1"/>
      <c r="C129" s="1"/>
      <c r="D129" s="1"/>
      <c r="E129" s="1"/>
      <c r="F129" s="1"/>
      <c r="G129" s="1"/>
      <c r="H129" s="1"/>
      <c r="I129" s="1"/>
      <c r="J129" s="1"/>
      <c r="K129" s="1"/>
      <c r="L129" s="69"/>
      <c r="M129" s="18"/>
      <c r="N129" s="69"/>
      <c r="P129" s="311"/>
      <c r="Q129" s="311"/>
      <c r="R129" s="311"/>
      <c r="S129" s="311"/>
      <c r="T129" s="311"/>
      <c r="U129" s="311"/>
      <c r="V129" s="311"/>
      <c r="W129" s="19"/>
    </row>
    <row r="130" spans="1:23" ht="9" customHeight="1">
      <c r="A130" s="1"/>
      <c r="B130" s="1"/>
      <c r="C130" s="1"/>
      <c r="D130" s="1"/>
      <c r="E130" s="1"/>
      <c r="F130" s="1"/>
      <c r="G130" s="1"/>
      <c r="H130" s="1"/>
      <c r="I130" s="1"/>
      <c r="J130" s="1"/>
      <c r="K130" s="1"/>
      <c r="L130" s="69"/>
      <c r="M130" s="18"/>
      <c r="N130" s="69"/>
      <c r="P130" s="311"/>
      <c r="Q130" s="311"/>
      <c r="R130" s="311"/>
      <c r="S130" s="311"/>
      <c r="T130" s="311"/>
      <c r="U130" s="311"/>
      <c r="V130" s="311"/>
      <c r="W130" s="19"/>
    </row>
    <row r="131" spans="1:23" ht="63" customHeight="1">
      <c r="A131" s="24"/>
      <c r="B131" s="67" t="s">
        <v>1195</v>
      </c>
      <c r="C131" s="82"/>
      <c r="D131" s="67" t="s">
        <v>930</v>
      </c>
      <c r="E131" s="83"/>
      <c r="F131" s="67" t="s">
        <v>478</v>
      </c>
      <c r="G131" s="67"/>
      <c r="H131" s="67" t="s">
        <v>477</v>
      </c>
      <c r="I131" s="67"/>
      <c r="J131" s="67" t="s">
        <v>471</v>
      </c>
      <c r="K131" s="67"/>
      <c r="L131" s="67" t="s">
        <v>497</v>
      </c>
      <c r="M131" s="67"/>
      <c r="N131" s="67" t="s">
        <v>498</v>
      </c>
      <c r="P131" s="320"/>
      <c r="Q131" s="320"/>
      <c r="R131" s="320"/>
      <c r="S131" s="320"/>
      <c r="T131" s="320"/>
      <c r="U131" s="320"/>
      <c r="V131" s="320"/>
      <c r="W131" s="19"/>
    </row>
    <row r="132" spans="1:23" s="29" customFormat="1" ht="18" customHeight="1">
      <c r="A132" s="20" t="s">
        <v>480</v>
      </c>
      <c r="B132" s="58">
        <f>'Pivot Table 4-Year Insts.'!$O$689</f>
        <v>83.730684326710815</v>
      </c>
      <c r="C132" s="59"/>
      <c r="D132" s="96">
        <f>SUM(F132:J132)</f>
        <v>60.361191668863697</v>
      </c>
      <c r="E132" s="60"/>
      <c r="F132" s="72">
        <f>'Pivot Table 4-Year Insts.'!$O$706</f>
        <v>37.664777221196942</v>
      </c>
      <c r="G132" s="11"/>
      <c r="H132" s="11">
        <f>'Pivot Table 4-Year Insts.'!$O$709</f>
        <v>5.8462958080674925</v>
      </c>
      <c r="I132" s="72"/>
      <c r="J132" s="11">
        <f>'Pivot Table 4-Year Insts.'!$O$712</f>
        <v>16.850118639599263</v>
      </c>
      <c r="K132" s="72"/>
      <c r="L132" s="11">
        <f>'Pivot Table 4-Year Insts.'!$O$715</f>
        <v>39.638808331136303</v>
      </c>
      <c r="M132" s="11"/>
      <c r="N132" s="84">
        <f>SUM(F132:L132)</f>
        <v>100</v>
      </c>
      <c r="P132" s="312"/>
      <c r="Q132" s="312"/>
      <c r="R132" s="312"/>
      <c r="S132" s="312"/>
      <c r="T132" s="312"/>
      <c r="U132" s="313"/>
      <c r="V132" s="314"/>
    </row>
    <row r="133" spans="1:23" s="41" customFormat="1" ht="9" customHeight="1">
      <c r="A133" s="98"/>
      <c r="B133" s="58"/>
      <c r="C133" s="59"/>
      <c r="D133" s="97"/>
      <c r="E133" s="60"/>
      <c r="F133" s="72"/>
      <c r="G133" s="125"/>
      <c r="H133" s="11"/>
      <c r="I133" s="125"/>
      <c r="J133" s="11"/>
      <c r="K133" s="125"/>
      <c r="L133" s="11"/>
      <c r="M133" s="11"/>
      <c r="N133" s="84"/>
      <c r="P133" s="315"/>
      <c r="Q133" s="315"/>
      <c r="R133" s="315"/>
      <c r="S133" s="315"/>
      <c r="T133" s="315"/>
      <c r="U133" s="316"/>
      <c r="V133" s="317"/>
      <c r="W133" s="42"/>
    </row>
    <row r="134" spans="1:23" s="12" customFormat="1" ht="14.1" customHeight="1">
      <c r="A134" s="20" t="s">
        <v>481</v>
      </c>
      <c r="B134" s="58">
        <f>'Pivot Table 4-Year Insts.'!$O$17</f>
        <v>60.00474721101353</v>
      </c>
      <c r="C134" s="59"/>
      <c r="D134" s="97">
        <f>SUM(F134:J134)</f>
        <v>46.954113924050631</v>
      </c>
      <c r="E134" s="60"/>
      <c r="F134" s="72">
        <f>'Pivot Table 4-Year Insts.'!$O$34</f>
        <v>29.390822784810126</v>
      </c>
      <c r="G134" s="125"/>
      <c r="H134" s="11">
        <f>'Pivot Table 4-Year Insts.'!$O$37</f>
        <v>0</v>
      </c>
      <c r="I134" s="125"/>
      <c r="J134" s="11">
        <f>'Pivot Table 4-Year Insts.'!$O$40</f>
        <v>17.563291139240505</v>
      </c>
      <c r="K134" s="125"/>
      <c r="L134" s="11">
        <f>'Pivot Table 4-Year Insts.'!$O$43</f>
        <v>53.045886075949369</v>
      </c>
      <c r="M134" s="11"/>
      <c r="N134" s="84">
        <f>SUM(F134:L134)</f>
        <v>100</v>
      </c>
      <c r="P134" s="318"/>
      <c r="Q134" s="318"/>
      <c r="R134" s="318"/>
      <c r="S134" s="318"/>
      <c r="T134" s="318"/>
      <c r="U134" s="313"/>
      <c r="V134" s="314"/>
    </row>
    <row r="135" spans="1:23" s="12" customFormat="1" ht="14.1" customHeight="1">
      <c r="A135" s="2" t="s">
        <v>482</v>
      </c>
      <c r="B135" s="58">
        <f>'Pivot Table 4-Year Insts.'!$O$59</f>
        <v>0</v>
      </c>
      <c r="C135" s="59"/>
      <c r="D135" s="97">
        <f>SUM(F135:J135)</f>
        <v>0</v>
      </c>
      <c r="E135" s="60"/>
      <c r="F135" s="72">
        <f>'Pivot Table 4-Year Insts.'!$O$76</f>
        <v>0</v>
      </c>
      <c r="G135" s="125"/>
      <c r="H135" s="11">
        <f>'Pivot Table 4-Year Insts.'!$O$79</f>
        <v>0</v>
      </c>
      <c r="I135" s="125"/>
      <c r="J135" s="11">
        <f>'Pivot Table 4-Year Insts.'!$O$82</f>
        <v>0</v>
      </c>
      <c r="K135" s="125"/>
      <c r="L135" s="11">
        <f>'Pivot Table 4-Year Insts.'!$O$85</f>
        <v>0</v>
      </c>
      <c r="M135" s="11"/>
      <c r="N135" s="84">
        <f>SUM(F135:L135)</f>
        <v>0</v>
      </c>
      <c r="P135" s="318"/>
      <c r="Q135" s="318"/>
      <c r="R135" s="318"/>
      <c r="S135" s="318"/>
      <c r="T135" s="318"/>
      <c r="U135" s="313"/>
      <c r="V135" s="319"/>
      <c r="W135" s="30"/>
    </row>
    <row r="136" spans="1:23" s="29" customFormat="1" ht="13.5" customHeight="1">
      <c r="A136" s="2" t="s">
        <v>496</v>
      </c>
      <c r="B136" s="58">
        <f>'Pivot Table 4-Year Insts.'!$O$101</f>
        <v>75.872382851445664</v>
      </c>
      <c r="C136" s="59"/>
      <c r="D136" s="97">
        <f>SUM(F136:J136)</f>
        <v>36.399474375821292</v>
      </c>
      <c r="E136" s="60"/>
      <c r="F136" s="72">
        <f>'Pivot Table 4-Year Insts.'!$O$118</f>
        <v>35.873850197109071</v>
      </c>
      <c r="G136" s="125"/>
      <c r="H136" s="11">
        <f>'Pivot Table 4-Year Insts.'!$O$121</f>
        <v>0.52562417871222078</v>
      </c>
      <c r="I136" s="125"/>
      <c r="J136" s="11">
        <f>'Pivot Table 4-Year Insts.'!$O$124</f>
        <v>0</v>
      </c>
      <c r="K136" s="125"/>
      <c r="L136" s="11">
        <f>'Pivot Table 4-Year Insts.'!$O$127</f>
        <v>63.600525624178715</v>
      </c>
      <c r="M136" s="11"/>
      <c r="N136" s="84">
        <f>SUM(F136:L136)</f>
        <v>100</v>
      </c>
      <c r="P136" s="318"/>
      <c r="Q136" s="318"/>
      <c r="R136" s="318"/>
      <c r="S136" s="318"/>
      <c r="T136" s="318"/>
      <c r="U136" s="313"/>
      <c r="V136" s="319"/>
      <c r="W136" s="31"/>
    </row>
    <row r="137" spans="1:23" s="12" customFormat="1" ht="14.1" customHeight="1">
      <c r="A137" s="2" t="s">
        <v>483</v>
      </c>
      <c r="B137" s="58">
        <f>'Pivot Table 4-Year Insts.'!$O$143</f>
        <v>89.268867924528308</v>
      </c>
      <c r="C137" s="59"/>
      <c r="D137" s="97">
        <f>SUM(F137:J137)</f>
        <v>62.615587846763539</v>
      </c>
      <c r="E137" s="60"/>
      <c r="F137" s="72">
        <f>'Pivot Table 4-Year Insts.'!$O$160</f>
        <v>40.158520475561424</v>
      </c>
      <c r="G137" s="125"/>
      <c r="H137" s="11">
        <f>'Pivot Table 4-Year Insts.'!$O$163</f>
        <v>7.9260237780713343</v>
      </c>
      <c r="I137" s="125"/>
      <c r="J137" s="11">
        <f>'Pivot Table 4-Year Insts.'!$O$166</f>
        <v>14.53104359313078</v>
      </c>
      <c r="K137" s="125"/>
      <c r="L137" s="11">
        <f>'Pivot Table 4-Year Insts.'!$O$169</f>
        <v>37.384412153236454</v>
      </c>
      <c r="M137" s="11"/>
      <c r="N137" s="84">
        <f>SUM(F137:L137)</f>
        <v>100</v>
      </c>
      <c r="P137" s="318"/>
      <c r="Q137" s="318"/>
      <c r="R137" s="318"/>
      <c r="S137" s="318"/>
      <c r="T137" s="318"/>
      <c r="U137" s="313"/>
      <c r="V137" s="319"/>
      <c r="W137" s="30"/>
    </row>
    <row r="138" spans="1:23" s="12" customFormat="1" ht="14.1" customHeight="1">
      <c r="A138" s="2"/>
      <c r="B138" s="58"/>
      <c r="C138" s="59"/>
      <c r="D138" s="97"/>
      <c r="E138" s="60"/>
      <c r="F138" s="72"/>
      <c r="G138" s="125"/>
      <c r="H138" s="11"/>
      <c r="I138" s="125"/>
      <c r="J138" s="11"/>
      <c r="K138" s="125"/>
      <c r="L138" s="11"/>
      <c r="M138" s="11"/>
      <c r="N138" s="84"/>
      <c r="P138" s="318"/>
      <c r="Q138" s="318"/>
      <c r="R138" s="318"/>
      <c r="S138" s="318"/>
      <c r="T138" s="318"/>
      <c r="U138" s="313"/>
      <c r="V138" s="319"/>
      <c r="W138" s="30"/>
    </row>
    <row r="139" spans="1:23" s="12" customFormat="1" ht="14.1" customHeight="1">
      <c r="A139" s="2" t="s">
        <v>484</v>
      </c>
      <c r="B139" s="58">
        <f>'Pivot Table 4-Year Insts.'!$O$185</f>
        <v>50.20537124802528</v>
      </c>
      <c r="C139" s="59"/>
      <c r="D139" s="97">
        <f>SUM(F139:J139)</f>
        <v>66.750576882735473</v>
      </c>
      <c r="E139" s="60"/>
      <c r="F139" s="72">
        <f>'Pivot Table 4-Year Insts.'!$O$202</f>
        <v>36.018460247535138</v>
      </c>
      <c r="G139" s="125"/>
      <c r="H139" s="11">
        <f>'Pivot Table 4-Year Insts.'!$O$205</f>
        <v>9.7126075099643376</v>
      </c>
      <c r="I139" s="125"/>
      <c r="J139" s="11">
        <f>'Pivot Table 4-Year Insts.'!$O$208</f>
        <v>21.019509125235995</v>
      </c>
      <c r="K139" s="125"/>
      <c r="L139" s="11">
        <f>'Pivot Table 4-Year Insts.'!$O$211</f>
        <v>33.249423117264527</v>
      </c>
      <c r="M139" s="11"/>
      <c r="N139" s="84">
        <f>SUM(F139:L139)</f>
        <v>100</v>
      </c>
      <c r="P139" s="318"/>
      <c r="Q139" s="318"/>
      <c r="R139" s="318"/>
      <c r="S139" s="318"/>
      <c r="T139" s="318"/>
      <c r="U139" s="313"/>
      <c r="V139" s="319"/>
      <c r="W139" s="30"/>
    </row>
    <row r="140" spans="1:23" s="12" customFormat="1" ht="14.1" customHeight="1">
      <c r="A140" s="2" t="s">
        <v>485</v>
      </c>
      <c r="B140" s="58">
        <f>'Pivot Table 4-Year Insts.'!$O$227</f>
        <v>46.600965406275144</v>
      </c>
      <c r="C140" s="59"/>
      <c r="D140" s="97">
        <f>SUM(F140:J140)</f>
        <v>55.545964609408713</v>
      </c>
      <c r="E140" s="60"/>
      <c r="F140" s="72">
        <f>'Pivot Table 4-Year Insts.'!$O$244</f>
        <v>39.663357790246003</v>
      </c>
      <c r="G140" s="125"/>
      <c r="H140" s="11">
        <f>'Pivot Table 4-Year Insts.'!$O$247</f>
        <v>7.207596029348295</v>
      </c>
      <c r="I140" s="125"/>
      <c r="J140" s="11">
        <f>'Pivot Table 4-Year Insts.'!$O$250</f>
        <v>8.6750107898144151</v>
      </c>
      <c r="K140" s="125"/>
      <c r="L140" s="11">
        <f>'Pivot Table 4-Year Insts.'!$O$253</f>
        <v>44.454035390591287</v>
      </c>
      <c r="M140" s="11"/>
      <c r="N140" s="84">
        <f>SUM(F140:L140)</f>
        <v>100</v>
      </c>
      <c r="P140" s="318"/>
      <c r="Q140" s="318"/>
      <c r="R140" s="318"/>
      <c r="S140" s="318"/>
      <c r="T140" s="318"/>
      <c r="U140" s="313"/>
      <c r="V140" s="319"/>
      <c r="W140" s="30"/>
    </row>
    <row r="141" spans="1:23" s="12" customFormat="1" ht="13.5" customHeight="1">
      <c r="A141" s="2" t="s">
        <v>486</v>
      </c>
      <c r="B141" s="58">
        <f>'Pivot Table 4-Year Insts.'!$O$269</f>
        <v>72.821450335161487</v>
      </c>
      <c r="C141" s="59"/>
      <c r="D141" s="97">
        <f>SUM(F141:J141)</f>
        <v>56.317991631799167</v>
      </c>
      <c r="E141" s="60"/>
      <c r="F141" s="72">
        <f>'Pivot Table 4-Year Insts.'!$O$286</f>
        <v>29.322175732217577</v>
      </c>
      <c r="G141" s="125"/>
      <c r="H141" s="11">
        <f>'Pivot Table 4-Year Insts.'!$O$289</f>
        <v>6.2761506276150625</v>
      </c>
      <c r="I141" s="125"/>
      <c r="J141" s="11">
        <f>'Pivot Table 4-Year Insts.'!$O$292</f>
        <v>20.719665271966527</v>
      </c>
      <c r="K141" s="125"/>
      <c r="L141" s="11">
        <f>'Pivot Table 4-Year Insts.'!$O$295</f>
        <v>43.682008368200833</v>
      </c>
      <c r="M141" s="11"/>
      <c r="N141" s="84">
        <f>SUM(F141:L141)</f>
        <v>100</v>
      </c>
      <c r="P141" s="318"/>
      <c r="Q141" s="318"/>
      <c r="R141" s="318"/>
      <c r="S141" s="318"/>
      <c r="T141" s="318"/>
      <c r="U141" s="313"/>
      <c r="V141" s="319"/>
      <c r="W141" s="30"/>
    </row>
    <row r="142" spans="1:23" s="12" customFormat="1" ht="14.1" customHeight="1">
      <c r="A142" s="2" t="s">
        <v>487</v>
      </c>
      <c r="B142" s="58" t="str">
        <f>IFERROR('Pivot Table 4-Year Insts.'!$O$311,"—")</f>
        <v>—</v>
      </c>
      <c r="C142" s="59"/>
      <c r="D142" s="97">
        <f>SUM(F142:J142)</f>
        <v>59.70224577340398</v>
      </c>
      <c r="E142" s="60"/>
      <c r="F142" s="72">
        <f>'Pivot Table 4-Year Insts.'!$O$328</f>
        <v>51.400454201362599</v>
      </c>
      <c r="G142" s="125"/>
      <c r="H142" s="11">
        <f>'Pivot Table 4-Year Insts.'!$O$331</f>
        <v>2.9523088569265705</v>
      </c>
      <c r="I142" s="125"/>
      <c r="J142" s="11">
        <f>'Pivot Table 4-Year Insts.'!$O$334</f>
        <v>5.3494827151148128</v>
      </c>
      <c r="K142" s="125"/>
      <c r="L142" s="11">
        <f>'Pivot Table 4-Year Insts.'!$O$337</f>
        <v>40.297754226596012</v>
      </c>
      <c r="M142" s="11"/>
      <c r="N142" s="84">
        <f>SUM(F142:L142)</f>
        <v>100</v>
      </c>
      <c r="P142" s="318"/>
      <c r="Q142" s="318"/>
      <c r="R142" s="318"/>
      <c r="S142" s="318"/>
      <c r="T142" s="318"/>
      <c r="U142" s="313"/>
      <c r="V142" s="319"/>
      <c r="W142" s="30"/>
    </row>
    <row r="143" spans="1:23" s="12" customFormat="1" ht="14.1" customHeight="1">
      <c r="A143" s="2"/>
      <c r="B143" s="58"/>
      <c r="C143" s="59"/>
      <c r="D143" s="97"/>
      <c r="E143" s="60"/>
      <c r="F143" s="72"/>
      <c r="G143" s="125"/>
      <c r="H143" s="11"/>
      <c r="I143" s="125"/>
      <c r="J143" s="11"/>
      <c r="K143" s="125"/>
      <c r="L143" s="11"/>
      <c r="M143" s="11"/>
      <c r="N143" s="84"/>
      <c r="P143" s="318"/>
      <c r="Q143" s="318"/>
      <c r="R143" s="318"/>
      <c r="S143" s="318"/>
      <c r="T143" s="318"/>
      <c r="U143" s="313"/>
      <c r="V143" s="319"/>
      <c r="W143" s="30"/>
    </row>
    <row r="144" spans="1:23" s="12" customFormat="1" ht="14.1" customHeight="1">
      <c r="A144" s="2" t="s">
        <v>488</v>
      </c>
      <c r="B144" s="58">
        <f>'Pivot Table 4-Year Insts.'!$O$353</f>
        <v>54.66101694915254</v>
      </c>
      <c r="C144" s="59"/>
      <c r="D144" s="97">
        <f>SUM(F144:J144)</f>
        <v>45.348837209302332</v>
      </c>
      <c r="E144" s="60"/>
      <c r="F144" s="72">
        <f>'Pivot Table 4-Year Insts.'!$O$370</f>
        <v>39.664082687338507</v>
      </c>
      <c r="G144" s="125"/>
      <c r="H144" s="11">
        <f>'Pivot Table 4-Year Insts.'!$O$373</f>
        <v>5.684754521963824</v>
      </c>
      <c r="I144" s="125"/>
      <c r="J144" s="11">
        <f>'Pivot Table 4-Year Insts.'!$O$376</f>
        <v>0</v>
      </c>
      <c r="K144" s="125"/>
      <c r="L144" s="11">
        <f>'Pivot Table 4-Year Insts.'!$O$379</f>
        <v>54.651162790697668</v>
      </c>
      <c r="M144" s="11"/>
      <c r="N144" s="84">
        <f>SUM(F144:L144)</f>
        <v>100</v>
      </c>
      <c r="P144" s="318"/>
      <c r="Q144" s="318"/>
      <c r="R144" s="318"/>
      <c r="S144" s="318"/>
      <c r="T144" s="318"/>
      <c r="U144" s="313"/>
      <c r="V144" s="319"/>
      <c r="W144" s="30"/>
    </row>
    <row r="145" spans="1:23" s="12" customFormat="1" ht="14.1" customHeight="1">
      <c r="A145" s="2" t="s">
        <v>489</v>
      </c>
      <c r="B145" s="58">
        <f>'Pivot Table 4-Year Insts.'!$O$395</f>
        <v>57.343750000000007</v>
      </c>
      <c r="C145" s="59"/>
      <c r="D145" s="97">
        <f>SUM(F145:J145)</f>
        <v>59.536784741144416</v>
      </c>
      <c r="E145" s="60"/>
      <c r="F145" s="72">
        <f>'Pivot Table 4-Year Insts.'!$O$412</f>
        <v>37.874659400544957</v>
      </c>
      <c r="G145" s="125"/>
      <c r="H145" s="11">
        <f>'Pivot Table 4-Year Insts.'!$O$415</f>
        <v>7.3569482288828345</v>
      </c>
      <c r="I145" s="125"/>
      <c r="J145" s="11">
        <f>'Pivot Table 4-Year Insts.'!$O$418</f>
        <v>14.305177111716622</v>
      </c>
      <c r="K145" s="125"/>
      <c r="L145" s="11">
        <f>'Pivot Table 4-Year Insts.'!$O$421</f>
        <v>40.463215258855584</v>
      </c>
      <c r="M145" s="11"/>
      <c r="N145" s="84">
        <f>SUM(F145:L145)</f>
        <v>100</v>
      </c>
      <c r="P145" s="318"/>
      <c r="Q145" s="318"/>
      <c r="R145" s="318"/>
      <c r="S145" s="318"/>
      <c r="T145" s="318"/>
      <c r="U145" s="313"/>
      <c r="V145" s="319"/>
      <c r="W145" s="30"/>
    </row>
    <row r="146" spans="1:23" s="12" customFormat="1" ht="14.1" customHeight="1">
      <c r="A146" s="2" t="s">
        <v>490</v>
      </c>
      <c r="B146" s="58" t="str">
        <f>IFERROR('Pivot Table 4-Year Insts.'!$O$437,"—")</f>
        <v>—</v>
      </c>
      <c r="C146" s="59"/>
      <c r="D146" s="97">
        <f>SUM(F146:J146)</f>
        <v>72.236503856041125</v>
      </c>
      <c r="E146" s="60"/>
      <c r="F146" s="72">
        <f>'Pivot Table 4-Year Insts.'!$O$454</f>
        <v>27.849185946872325</v>
      </c>
      <c r="G146" s="125"/>
      <c r="H146" s="11">
        <f>'Pivot Table 4-Year Insts.'!$O$457</f>
        <v>11.053984575835475</v>
      </c>
      <c r="I146" s="125"/>
      <c r="J146" s="11">
        <f>'Pivot Table 4-Year Insts.'!$O$460</f>
        <v>33.333333333333329</v>
      </c>
      <c r="K146" s="125"/>
      <c r="L146" s="11">
        <f>'Pivot Table 4-Year Insts.'!$O$463</f>
        <v>27.763496143958871</v>
      </c>
      <c r="M146" s="11"/>
      <c r="N146" s="84">
        <f>SUM(F146:L146)</f>
        <v>100</v>
      </c>
      <c r="P146" s="318"/>
      <c r="Q146" s="318"/>
      <c r="R146" s="318"/>
      <c r="S146" s="318"/>
      <c r="T146" s="318"/>
      <c r="U146" s="313"/>
      <c r="V146" s="319"/>
      <c r="W146" s="30"/>
    </row>
    <row r="147" spans="1:23" s="12" customFormat="1" ht="13.5" customHeight="1">
      <c r="A147" s="2" t="s">
        <v>491</v>
      </c>
      <c r="B147" s="58">
        <f>'Pivot Table 4-Year Insts.'!$O$479</f>
        <v>90.434782608695656</v>
      </c>
      <c r="C147" s="59"/>
      <c r="D147" s="97">
        <f>SUM(F147:J147)</f>
        <v>74.615384615384613</v>
      </c>
      <c r="E147" s="60"/>
      <c r="F147" s="72">
        <f>'Pivot Table 4-Year Insts.'!$O$496</f>
        <v>67.115384615384613</v>
      </c>
      <c r="G147" s="125"/>
      <c r="H147" s="11">
        <f>'Pivot Table 4-Year Insts.'!$O$499</f>
        <v>1.3461538461538463</v>
      </c>
      <c r="I147" s="125"/>
      <c r="J147" s="11">
        <f>'Pivot Table 4-Year Insts.'!$O$502</f>
        <v>6.1538461538461542</v>
      </c>
      <c r="K147" s="125"/>
      <c r="L147" s="11">
        <f>'Pivot Table 4-Year Insts.'!$O$505</f>
        <v>25.384615384615383</v>
      </c>
      <c r="M147" s="11"/>
      <c r="N147" s="84">
        <f>SUM(F147:L147)</f>
        <v>100</v>
      </c>
      <c r="P147" s="318"/>
      <c r="Q147" s="318"/>
      <c r="R147" s="318"/>
      <c r="S147" s="318"/>
      <c r="T147" s="318"/>
      <c r="U147" s="313"/>
      <c r="V147" s="319"/>
      <c r="W147" s="30"/>
    </row>
    <row r="148" spans="1:23" s="12" customFormat="1" ht="13.5" customHeight="1">
      <c r="A148" s="2"/>
      <c r="B148" s="58"/>
      <c r="C148" s="59"/>
      <c r="D148" s="97"/>
      <c r="E148" s="60"/>
      <c r="F148" s="72"/>
      <c r="G148" s="125"/>
      <c r="H148" s="72"/>
      <c r="I148" s="125"/>
      <c r="J148" s="72"/>
      <c r="K148" s="125"/>
      <c r="L148" s="72"/>
      <c r="M148" s="11"/>
      <c r="N148" s="84"/>
      <c r="P148" s="318"/>
      <c r="Q148" s="318"/>
      <c r="R148" s="318"/>
      <c r="S148" s="318"/>
      <c r="T148" s="318"/>
      <c r="U148" s="313"/>
      <c r="V148" s="319"/>
      <c r="W148" s="30"/>
    </row>
    <row r="149" spans="1:23" s="12" customFormat="1" ht="14.1" customHeight="1">
      <c r="A149" s="2" t="s">
        <v>492</v>
      </c>
      <c r="B149" s="58" t="str">
        <f>IFERROR('Pivot Table 4-Year Insts.'!$O$521,"—")</f>
        <v>—</v>
      </c>
      <c r="C149" s="59"/>
      <c r="D149" s="97">
        <f>SUM(F149:J149)</f>
        <v>68.011390602752726</v>
      </c>
      <c r="E149" s="60"/>
      <c r="F149" s="427">
        <f>'Pivot Table 4-Year Insts.'!$O$538</f>
        <v>41.006169909824393</v>
      </c>
      <c r="G149" s="125"/>
      <c r="H149" s="11">
        <f>'Pivot Table 4-Year Insts.'!$O$541</f>
        <v>9.6345514950166127</v>
      </c>
      <c r="I149" s="125"/>
      <c r="J149" s="11">
        <f>'Pivot Table 4-Year Insts.'!$O$544</f>
        <v>17.370669197911724</v>
      </c>
      <c r="K149" s="125"/>
      <c r="L149" s="11">
        <f>'Pivot Table 4-Year Insts.'!$O$547</f>
        <v>31.98860939724727</v>
      </c>
      <c r="M149" s="11"/>
      <c r="N149" s="84">
        <f>SUM(F149:L149)</f>
        <v>100</v>
      </c>
      <c r="P149" s="318"/>
      <c r="Q149" s="318"/>
      <c r="R149" s="318"/>
      <c r="S149" s="318"/>
      <c r="T149" s="318"/>
      <c r="U149" s="313"/>
      <c r="V149" s="319"/>
      <c r="W149" s="30"/>
    </row>
    <row r="150" spans="1:23" s="12" customFormat="1" ht="14.1" customHeight="1">
      <c r="A150" s="2" t="s">
        <v>493</v>
      </c>
      <c r="B150" s="58">
        <f>'Pivot Table 4-Year Insts.'!$O$563</f>
        <v>86.657681940700797</v>
      </c>
      <c r="C150" s="59"/>
      <c r="D150" s="97">
        <f>SUM(F150:J150)</f>
        <v>81.648522550544328</v>
      </c>
      <c r="E150" s="60"/>
      <c r="F150" s="427">
        <f>'Pivot Table 4-Year Insts.'!$O$580</f>
        <v>33.437013996889583</v>
      </c>
      <c r="G150" s="125"/>
      <c r="H150" s="11">
        <f>'Pivot Table 4-Year Insts.'!$O$583</f>
        <v>9.0202177293934671</v>
      </c>
      <c r="I150" s="125"/>
      <c r="J150" s="11">
        <f>'Pivot Table 4-Year Insts.'!$O$586</f>
        <v>39.19129082426128</v>
      </c>
      <c r="K150" s="125"/>
      <c r="L150" s="11">
        <f>'Pivot Table 4-Year Insts.'!$O$589</f>
        <v>18.351477449455679</v>
      </c>
      <c r="M150" s="11"/>
      <c r="N150" s="84">
        <f>SUM(F150:L150)</f>
        <v>100</v>
      </c>
      <c r="P150" s="318"/>
      <c r="Q150" s="318"/>
      <c r="R150" s="318"/>
      <c r="S150" s="318"/>
      <c r="T150" s="318"/>
      <c r="U150" s="313"/>
      <c r="V150" s="319"/>
      <c r="W150" s="30"/>
    </row>
    <row r="151" spans="1:23" s="12" customFormat="1" ht="14.1" customHeight="1">
      <c r="A151" s="2" t="s">
        <v>494</v>
      </c>
      <c r="B151" s="58">
        <f>'Pivot Table 4-Year Insts.'!$O$605</f>
        <v>95.416786021197368</v>
      </c>
      <c r="C151" s="59"/>
      <c r="D151" s="97">
        <f>SUM(F151:J151)</f>
        <v>66.076253377364154</v>
      </c>
      <c r="E151" s="60"/>
      <c r="F151" s="427">
        <f>'Pivot Table 4-Year Insts.'!$O$622</f>
        <v>40.408285800060042</v>
      </c>
      <c r="G151" s="125"/>
      <c r="H151" s="11">
        <f>'Pivot Table 4-Year Insts.'!$O$625</f>
        <v>2.7919543680576404</v>
      </c>
      <c r="I151" s="125"/>
      <c r="J151" s="11">
        <f>'Pivot Table 4-Year Insts.'!$O$628</f>
        <v>22.876013209246473</v>
      </c>
      <c r="K151" s="125"/>
      <c r="L151" s="11">
        <f>'Pivot Table 4-Year Insts.'!$O$631</f>
        <v>33.923746622635846</v>
      </c>
      <c r="M151" s="11"/>
      <c r="N151" s="84">
        <f>SUM(F151:L151)</f>
        <v>100</v>
      </c>
      <c r="P151" s="318"/>
      <c r="Q151" s="318"/>
      <c r="R151" s="318"/>
      <c r="S151" s="318"/>
      <c r="T151" s="318"/>
      <c r="U151" s="313"/>
      <c r="V151" s="319"/>
      <c r="W151" s="30"/>
    </row>
    <row r="152" spans="1:23" s="30" customFormat="1" ht="14.1" customHeight="1">
      <c r="A152" s="85" t="s">
        <v>495</v>
      </c>
      <c r="B152" s="61">
        <f>'Pivot Table 4-Year Insts.'!$O$647</f>
        <v>0</v>
      </c>
      <c r="C152" s="86"/>
      <c r="D152" s="87">
        <f>SUM(F152:J152)</f>
        <v>0</v>
      </c>
      <c r="E152" s="88"/>
      <c r="F152" s="428">
        <f>'Pivot Table 4-Year Insts.'!$O$664</f>
        <v>0</v>
      </c>
      <c r="G152" s="246"/>
      <c r="H152" s="76">
        <f>'Pivot Table 4-Year Insts.'!$O$667</f>
        <v>0</v>
      </c>
      <c r="I152" s="246"/>
      <c r="J152" s="76">
        <f>'Pivot Table 4-Year Insts.'!$O$670</f>
        <v>0</v>
      </c>
      <c r="K152" s="246"/>
      <c r="L152" s="76">
        <f>'Pivot Table 4-Year Insts.'!$O$673</f>
        <v>0</v>
      </c>
      <c r="M152" s="76"/>
      <c r="N152" s="90">
        <f>SUM(F152:L152)</f>
        <v>0</v>
      </c>
      <c r="P152" s="318"/>
      <c r="Q152" s="318"/>
      <c r="R152" s="318"/>
      <c r="S152" s="318"/>
      <c r="T152" s="318"/>
      <c r="U152" s="313"/>
      <c r="V152" s="319"/>
    </row>
    <row r="153" spans="1:23" ht="57" customHeight="1">
      <c r="A153" s="1044" t="s">
        <v>932</v>
      </c>
      <c r="B153" s="1044"/>
      <c r="C153" s="1044"/>
      <c r="D153" s="1045"/>
      <c r="E153" s="1045"/>
      <c r="F153" s="1045"/>
      <c r="G153" s="1045"/>
      <c r="H153" s="1045"/>
      <c r="I153" s="1045"/>
      <c r="J153" s="1045"/>
      <c r="K153" s="1045"/>
      <c r="L153" s="1045"/>
      <c r="M153" s="1045"/>
      <c r="N153" s="1045"/>
      <c r="P153" s="311"/>
      <c r="Q153" s="318"/>
      <c r="R153" s="318"/>
      <c r="S153" s="318"/>
      <c r="T153" s="318"/>
      <c r="U153" s="311"/>
      <c r="V153" s="311"/>
      <c r="W153" s="19"/>
    </row>
    <row r="154" spans="1:23" ht="15" customHeight="1">
      <c r="A154" s="1044" t="s">
        <v>931</v>
      </c>
      <c r="B154" s="1044"/>
      <c r="C154" s="1044"/>
      <c r="D154" s="1045"/>
      <c r="E154" s="1045"/>
      <c r="F154" s="1045"/>
      <c r="G154" s="1045"/>
      <c r="H154" s="1045"/>
      <c r="I154" s="1045"/>
      <c r="J154" s="1045"/>
      <c r="K154" s="1045"/>
      <c r="L154" s="1045"/>
      <c r="M154" s="1045"/>
      <c r="N154" s="1045"/>
      <c r="P154" s="311"/>
      <c r="Q154" s="311"/>
      <c r="R154" s="311"/>
      <c r="S154" s="311"/>
      <c r="T154" s="311"/>
      <c r="U154" s="311"/>
      <c r="V154" s="311"/>
      <c r="W154" s="19"/>
    </row>
    <row r="155" spans="1:23">
      <c r="A155" s="1027" t="s">
        <v>1197</v>
      </c>
      <c r="B155" s="40"/>
      <c r="C155" s="40"/>
      <c r="D155" s="68"/>
      <c r="E155" s="68"/>
      <c r="F155" s="68"/>
      <c r="G155" s="68"/>
      <c r="H155" s="68"/>
      <c r="I155" s="68"/>
      <c r="J155" s="68"/>
      <c r="K155" s="68"/>
      <c r="L155" s="68"/>
      <c r="M155" s="68"/>
      <c r="N155" s="418" t="s">
        <v>1196</v>
      </c>
      <c r="P155" s="311"/>
      <c r="Q155" s="311"/>
      <c r="R155" s="311"/>
      <c r="S155" s="311"/>
      <c r="T155" s="311"/>
      <c r="U155" s="311"/>
      <c r="V155" s="311"/>
      <c r="W155" s="19"/>
    </row>
    <row r="156" spans="1:23" ht="15.75">
      <c r="A156" s="1" t="s">
        <v>922</v>
      </c>
      <c r="B156" s="1"/>
      <c r="C156" s="1"/>
      <c r="D156" s="1"/>
      <c r="E156" s="1"/>
      <c r="F156" s="1"/>
      <c r="G156" s="1"/>
      <c r="H156" s="1"/>
      <c r="I156" s="1"/>
      <c r="J156" s="1"/>
      <c r="K156" s="1"/>
      <c r="L156" s="69"/>
      <c r="M156" s="18"/>
      <c r="N156" s="69"/>
      <c r="P156" s="311"/>
      <c r="Q156" s="311"/>
      <c r="R156" s="311"/>
      <c r="S156" s="311"/>
      <c r="T156" s="311"/>
      <c r="U156" s="311"/>
      <c r="V156" s="311"/>
      <c r="W156" s="19"/>
    </row>
    <row r="157" spans="1:23" ht="9" customHeight="1">
      <c r="A157" s="1"/>
      <c r="B157" s="1"/>
      <c r="C157" s="1"/>
      <c r="D157" s="1"/>
      <c r="E157" s="1"/>
      <c r="F157" s="1"/>
      <c r="G157" s="1"/>
      <c r="H157" s="1"/>
      <c r="I157" s="1"/>
      <c r="J157" s="1"/>
      <c r="K157" s="1"/>
      <c r="L157" s="69"/>
      <c r="M157" s="18"/>
      <c r="N157" s="69"/>
      <c r="P157" s="311"/>
      <c r="Q157" s="311"/>
      <c r="R157" s="311"/>
      <c r="S157" s="311"/>
      <c r="T157" s="311"/>
      <c r="U157" s="311"/>
      <c r="V157" s="311"/>
      <c r="W157" s="19"/>
    </row>
    <row r="158" spans="1:23" ht="15.75">
      <c r="A158" s="1" t="s">
        <v>506</v>
      </c>
      <c r="B158" s="1"/>
      <c r="C158" s="1"/>
      <c r="D158" s="1"/>
      <c r="E158" s="1"/>
      <c r="F158" s="1"/>
      <c r="G158" s="1"/>
      <c r="H158" s="1"/>
      <c r="I158" s="1"/>
      <c r="J158" s="1"/>
      <c r="K158" s="1"/>
      <c r="L158" s="69"/>
      <c r="M158" s="18"/>
      <c r="N158" s="69"/>
      <c r="P158" s="311"/>
      <c r="Q158" s="311"/>
      <c r="R158" s="311"/>
      <c r="S158" s="311"/>
      <c r="T158" s="311"/>
      <c r="U158" s="311"/>
      <c r="V158" s="311"/>
      <c r="W158" s="19"/>
    </row>
    <row r="159" spans="1:23" ht="18.75">
      <c r="A159" s="1" t="s">
        <v>883</v>
      </c>
      <c r="B159" s="1"/>
      <c r="C159" s="1"/>
      <c r="D159" s="1"/>
      <c r="E159" s="1"/>
      <c r="F159" s="1"/>
      <c r="G159" s="1"/>
      <c r="H159" s="1"/>
      <c r="I159" s="1"/>
      <c r="J159" s="1"/>
      <c r="K159" s="1"/>
      <c r="L159" s="69"/>
      <c r="M159" s="18"/>
      <c r="N159" s="69"/>
      <c r="P159" s="311"/>
      <c r="Q159" s="311"/>
      <c r="R159" s="311"/>
      <c r="S159" s="311"/>
      <c r="T159" s="311"/>
      <c r="U159" s="311"/>
      <c r="V159" s="311"/>
      <c r="W159" s="19"/>
    </row>
    <row r="160" spans="1:23" ht="15.75">
      <c r="A160" s="1" t="s">
        <v>827</v>
      </c>
      <c r="B160" s="1"/>
      <c r="C160" s="1"/>
      <c r="D160" s="1"/>
      <c r="E160" s="1"/>
      <c r="F160" s="1"/>
      <c r="G160" s="1"/>
      <c r="H160" s="1"/>
      <c r="I160" s="1"/>
      <c r="J160" s="1"/>
      <c r="K160" s="1"/>
      <c r="L160" s="69"/>
      <c r="M160" s="18"/>
      <c r="N160" s="69"/>
      <c r="P160" s="311"/>
      <c r="Q160" s="311"/>
      <c r="R160" s="311"/>
      <c r="S160" s="311"/>
      <c r="T160" s="311"/>
      <c r="U160" s="311"/>
      <c r="V160" s="311"/>
      <c r="W160" s="19"/>
    </row>
    <row r="161" spans="1:23" ht="9" customHeight="1">
      <c r="A161" s="1"/>
      <c r="B161" s="1"/>
      <c r="C161" s="1"/>
      <c r="D161" s="1"/>
      <c r="E161" s="1"/>
      <c r="F161" s="1"/>
      <c r="G161" s="1"/>
      <c r="H161" s="1"/>
      <c r="I161" s="1"/>
      <c r="J161" s="1"/>
      <c r="K161" s="1"/>
      <c r="L161" s="69"/>
      <c r="M161" s="18"/>
      <c r="N161" s="69"/>
      <c r="P161" s="311"/>
      <c r="Q161" s="311"/>
      <c r="R161" s="311"/>
      <c r="S161" s="311"/>
      <c r="T161" s="311"/>
      <c r="U161" s="311"/>
      <c r="V161" s="311"/>
      <c r="W161" s="19"/>
    </row>
    <row r="162" spans="1:23" ht="63" customHeight="1">
      <c r="A162" s="24"/>
      <c r="B162" s="67" t="s">
        <v>1195</v>
      </c>
      <c r="C162" s="82"/>
      <c r="D162" s="67" t="s">
        <v>930</v>
      </c>
      <c r="E162" s="83"/>
      <c r="F162" s="67" t="s">
        <v>478</v>
      </c>
      <c r="G162" s="67"/>
      <c r="H162" s="67" t="s">
        <v>477</v>
      </c>
      <c r="I162" s="67"/>
      <c r="J162" s="67" t="s">
        <v>471</v>
      </c>
      <c r="K162" s="67"/>
      <c r="L162" s="67" t="s">
        <v>497</v>
      </c>
      <c r="M162" s="67"/>
      <c r="N162" s="67" t="s">
        <v>498</v>
      </c>
      <c r="P162" s="320"/>
      <c r="Q162" s="320"/>
      <c r="R162" s="320"/>
      <c r="S162" s="320"/>
      <c r="T162" s="320"/>
      <c r="U162" s="320"/>
      <c r="V162" s="320"/>
      <c r="W162" s="19"/>
    </row>
    <row r="163" spans="1:23" s="29" customFormat="1" ht="18" customHeight="1">
      <c r="A163" s="20" t="s">
        <v>480</v>
      </c>
      <c r="B163" s="58">
        <f>'Pivot Table 4-Year Insts.'!$P$689</f>
        <v>86.273466227985296</v>
      </c>
      <c r="C163" s="59"/>
      <c r="D163" s="96">
        <f>SUM(F163:J163)</f>
        <v>66.54141663395211</v>
      </c>
      <c r="E163" s="60"/>
      <c r="F163" s="72">
        <f>'Pivot Table 4-Year Insts.'!$P$706</f>
        <v>38.685435477539116</v>
      </c>
      <c r="G163" s="11"/>
      <c r="H163" s="72">
        <f>'Pivot Table 4-Year Insts.'!$P$709</f>
        <v>5.6250350513151259</v>
      </c>
      <c r="I163" s="72"/>
      <c r="J163" s="72">
        <f>'Pivot Table 4-Year Insts.'!$P$712</f>
        <v>22.230946105097864</v>
      </c>
      <c r="K163" s="72"/>
      <c r="L163" s="72">
        <f>'Pivot Table 4-Year Insts.'!$P$715</f>
        <v>33.458583366047897</v>
      </c>
      <c r="M163" s="11"/>
      <c r="N163" s="84">
        <f>SUM(F163:L163)</f>
        <v>100</v>
      </c>
      <c r="P163" s="312"/>
      <c r="Q163" s="312"/>
      <c r="R163" s="312"/>
      <c r="S163" s="312"/>
      <c r="T163" s="312"/>
      <c r="U163" s="313"/>
      <c r="V163" s="314"/>
    </row>
    <row r="164" spans="1:23" s="41" customFormat="1" ht="9" customHeight="1">
      <c r="A164" s="98"/>
      <c r="B164" s="58"/>
      <c r="C164" s="59"/>
      <c r="D164" s="97"/>
      <c r="E164" s="60"/>
      <c r="F164" s="72"/>
      <c r="G164" s="125"/>
      <c r="H164" s="11"/>
      <c r="I164" s="125"/>
      <c r="J164" s="11"/>
      <c r="K164" s="125"/>
      <c r="L164" s="11"/>
      <c r="M164" s="64"/>
      <c r="N164" s="84"/>
      <c r="P164" s="315"/>
      <c r="Q164" s="315"/>
      <c r="R164" s="315"/>
      <c r="S164" s="315"/>
      <c r="T164" s="315"/>
      <c r="U164" s="316"/>
      <c r="V164" s="317"/>
      <c r="W164" s="42"/>
    </row>
    <row r="165" spans="1:23" s="12" customFormat="1" ht="14.1" customHeight="1">
      <c r="A165" s="20" t="s">
        <v>481</v>
      </c>
      <c r="B165" s="58">
        <f>'Pivot Table 4-Year Insts.'!$P$17</f>
        <v>62.711864406779661</v>
      </c>
      <c r="C165" s="59"/>
      <c r="D165" s="97">
        <f>SUM(F165:J165)</f>
        <v>51.480051480051479</v>
      </c>
      <c r="E165" s="60"/>
      <c r="F165" s="72">
        <f>'Pivot Table 4-Year Insts.'!$P$34</f>
        <v>42.084942084942085</v>
      </c>
      <c r="G165" s="125"/>
      <c r="H165" s="11">
        <f>'Pivot Table 4-Year Insts.'!$P$37</f>
        <v>0</v>
      </c>
      <c r="I165" s="125"/>
      <c r="J165" s="11">
        <f>'Pivot Table 4-Year Insts.'!$P$40</f>
        <v>9.3951093951093956</v>
      </c>
      <c r="K165" s="125"/>
      <c r="L165" s="11">
        <f>'Pivot Table 4-Year Insts.'!$P$43</f>
        <v>48.519948519948521</v>
      </c>
      <c r="M165" s="11"/>
      <c r="N165" s="84">
        <f>SUM(F165:L165)</f>
        <v>100</v>
      </c>
      <c r="P165" s="318"/>
      <c r="Q165" s="318"/>
      <c r="R165" s="318"/>
      <c r="S165" s="318"/>
      <c r="T165" s="318"/>
      <c r="U165" s="313"/>
      <c r="V165" s="314"/>
    </row>
    <row r="166" spans="1:23" s="12" customFormat="1" ht="14.1" customHeight="1">
      <c r="A166" s="2" t="s">
        <v>482</v>
      </c>
      <c r="B166" s="58">
        <f>'Pivot Table 4-Year Insts.'!$P$59</f>
        <v>73.395348837209312</v>
      </c>
      <c r="C166" s="59"/>
      <c r="D166" s="97">
        <f>SUM(F166:J166)</f>
        <v>62.019433882551752</v>
      </c>
      <c r="E166" s="60"/>
      <c r="F166" s="72">
        <f>'Pivot Table 4-Year Insts.'!$P$76</f>
        <v>32.446134347275027</v>
      </c>
      <c r="G166" s="125"/>
      <c r="H166" s="11">
        <f>'Pivot Table 4-Year Insts.'!$P$79</f>
        <v>4.1402619349387413</v>
      </c>
      <c r="I166" s="125"/>
      <c r="J166" s="11">
        <f>'Pivot Table 4-Year Insts.'!$P$82</f>
        <v>25.433037600337983</v>
      </c>
      <c r="K166" s="125"/>
      <c r="L166" s="11">
        <f>'Pivot Table 4-Year Insts.'!$P$85</f>
        <v>37.980566117448248</v>
      </c>
      <c r="M166" s="11"/>
      <c r="N166" s="84">
        <f>SUM(F166:L166)</f>
        <v>100</v>
      </c>
      <c r="P166" s="318"/>
      <c r="Q166" s="318"/>
      <c r="R166" s="318"/>
      <c r="S166" s="318"/>
      <c r="T166" s="318"/>
      <c r="U166" s="313"/>
      <c r="V166" s="319"/>
      <c r="W166" s="30"/>
    </row>
    <row r="167" spans="1:23" s="29" customFormat="1" ht="13.5" customHeight="1">
      <c r="A167" s="2" t="s">
        <v>496</v>
      </c>
      <c r="B167" s="58">
        <f>'Pivot Table 4-Year Insts.'!$P$101</f>
        <v>0</v>
      </c>
      <c r="C167" s="59"/>
      <c r="D167" s="97">
        <f>SUM(F167:J167)</f>
        <v>0</v>
      </c>
      <c r="E167" s="60"/>
      <c r="F167" s="72">
        <f>'Pivot Table 4-Year Insts.'!$P$118</f>
        <v>0</v>
      </c>
      <c r="G167" s="125"/>
      <c r="H167" s="11">
        <f>'Pivot Table 4-Year Insts.'!$P$121</f>
        <v>0</v>
      </c>
      <c r="I167" s="125"/>
      <c r="J167" s="11">
        <f>'Pivot Table 4-Year Insts.'!$P$124</f>
        <v>0</v>
      </c>
      <c r="K167" s="125"/>
      <c r="L167" s="11">
        <f>'Pivot Table 4-Year Insts.'!$P$127</f>
        <v>0</v>
      </c>
      <c r="M167" s="11"/>
      <c r="N167" s="84">
        <f>SUM(F167:L167)</f>
        <v>0</v>
      </c>
      <c r="P167" s="318"/>
      <c r="Q167" s="318"/>
      <c r="R167" s="318"/>
      <c r="S167" s="318"/>
      <c r="T167" s="318"/>
      <c r="U167" s="313"/>
      <c r="V167" s="319"/>
      <c r="W167" s="31"/>
    </row>
    <row r="168" spans="1:23" s="12" customFormat="1" ht="14.1" customHeight="1">
      <c r="A168" s="2" t="s">
        <v>483</v>
      </c>
      <c r="B168" s="58">
        <f>'Pivot Table 4-Year Insts.'!$P$143</f>
        <v>0</v>
      </c>
      <c r="C168" s="59"/>
      <c r="D168" s="97">
        <f>SUM(F168:J168)</f>
        <v>0</v>
      </c>
      <c r="E168" s="60"/>
      <c r="F168" s="72">
        <f>'Pivot Table 4-Year Insts.'!$P$160</f>
        <v>0</v>
      </c>
      <c r="G168" s="125"/>
      <c r="H168" s="11">
        <f>'Pivot Table 4-Year Insts.'!$P$163</f>
        <v>0</v>
      </c>
      <c r="I168" s="125"/>
      <c r="J168" s="11">
        <f>'Pivot Table 4-Year Insts.'!$P$166</f>
        <v>0</v>
      </c>
      <c r="K168" s="125"/>
      <c r="L168" s="11">
        <f>'Pivot Table 4-Year Insts.'!$P$169</f>
        <v>0</v>
      </c>
      <c r="M168" s="11"/>
      <c r="N168" s="84">
        <f>SUM(F168:L168)</f>
        <v>0</v>
      </c>
      <c r="P168" s="318"/>
      <c r="Q168" s="318"/>
      <c r="R168" s="318"/>
      <c r="S168" s="318"/>
      <c r="T168" s="318"/>
      <c r="U168" s="313"/>
      <c r="V168" s="319"/>
      <c r="W168" s="30"/>
    </row>
    <row r="169" spans="1:23" s="12" customFormat="1" ht="14.1" customHeight="1">
      <c r="A169" s="2"/>
      <c r="B169" s="58"/>
      <c r="C169" s="59"/>
      <c r="D169" s="97"/>
      <c r="E169" s="60"/>
      <c r="F169" s="72"/>
      <c r="G169" s="125"/>
      <c r="H169" s="11"/>
      <c r="I169" s="125"/>
      <c r="J169" s="11"/>
      <c r="K169" s="125"/>
      <c r="L169" s="11"/>
      <c r="M169" s="11"/>
      <c r="N169" s="84"/>
      <c r="P169" s="318"/>
      <c r="Q169" s="318"/>
      <c r="R169" s="318"/>
      <c r="S169" s="318"/>
      <c r="T169" s="318"/>
      <c r="U169" s="313"/>
      <c r="V169" s="319"/>
      <c r="W169" s="30"/>
    </row>
    <row r="170" spans="1:23" s="12" customFormat="1" ht="14.1" customHeight="1">
      <c r="A170" s="2" t="s">
        <v>484</v>
      </c>
      <c r="B170" s="58">
        <f>'Pivot Table 4-Year Insts.'!$P$185</f>
        <v>56.662958843159061</v>
      </c>
      <c r="C170" s="59"/>
      <c r="D170" s="97">
        <f>SUM(F170:J170)</f>
        <v>63.329407145661563</v>
      </c>
      <c r="E170" s="60"/>
      <c r="F170" s="72">
        <f>'Pivot Table 4-Year Insts.'!$P$202</f>
        <v>34.157832744405184</v>
      </c>
      <c r="G170" s="125"/>
      <c r="H170" s="11">
        <f>'Pivot Table 4-Year Insts.'!$P$205</f>
        <v>8.1664703572830781</v>
      </c>
      <c r="I170" s="125"/>
      <c r="J170" s="11">
        <f>'Pivot Table 4-Year Insts.'!$P$208</f>
        <v>21.005104043973301</v>
      </c>
      <c r="K170" s="125"/>
      <c r="L170" s="11">
        <f>'Pivot Table 4-Year Insts.'!$P$211</f>
        <v>36.670592854338437</v>
      </c>
      <c r="M170" s="11"/>
      <c r="N170" s="84">
        <f>SUM(F170:L170)</f>
        <v>100</v>
      </c>
      <c r="P170" s="318"/>
      <c r="Q170" s="318"/>
      <c r="R170" s="318"/>
      <c r="S170" s="318"/>
      <c r="T170" s="318"/>
      <c r="U170" s="313"/>
      <c r="V170" s="319"/>
      <c r="W170" s="30"/>
    </row>
    <row r="171" spans="1:23" s="12" customFormat="1" ht="14.1" customHeight="1">
      <c r="A171" s="2" t="s">
        <v>485</v>
      </c>
      <c r="B171" s="58">
        <f>'Pivot Table 4-Year Insts.'!$P$227</f>
        <v>47.489539748953973</v>
      </c>
      <c r="C171" s="59"/>
      <c r="D171" s="97">
        <f>SUM(F171:J171)</f>
        <v>39.647577092511014</v>
      </c>
      <c r="E171" s="60"/>
      <c r="F171" s="72">
        <f>'Pivot Table 4-Year Insts.'!$P$244</f>
        <v>23.788546255506606</v>
      </c>
      <c r="G171" s="125"/>
      <c r="H171" s="11">
        <f>'Pivot Table 4-Year Insts.'!$P$247</f>
        <v>7.929515418502203</v>
      </c>
      <c r="I171" s="125"/>
      <c r="J171" s="11">
        <f>'Pivot Table 4-Year Insts.'!$P$250</f>
        <v>7.929515418502203</v>
      </c>
      <c r="K171" s="125"/>
      <c r="L171" s="11">
        <f>'Pivot Table 4-Year Insts.'!$P$253</f>
        <v>60.352422907488986</v>
      </c>
      <c r="M171" s="11"/>
      <c r="N171" s="84">
        <f>SUM(F171:L171)</f>
        <v>100</v>
      </c>
      <c r="P171" s="318"/>
      <c r="Q171" s="318"/>
      <c r="R171" s="318"/>
      <c r="S171" s="318"/>
      <c r="T171" s="318"/>
      <c r="U171" s="313"/>
      <c r="V171" s="319"/>
      <c r="W171" s="30"/>
    </row>
    <row r="172" spans="1:23" s="12" customFormat="1" ht="13.5" customHeight="1">
      <c r="A172" s="2" t="s">
        <v>486</v>
      </c>
      <c r="B172" s="58">
        <f>'Pivot Table 4-Year Insts.'!$P$269</f>
        <v>55.105973025048172</v>
      </c>
      <c r="C172" s="59"/>
      <c r="D172" s="97">
        <f>SUM(F172:J172)</f>
        <v>37.412587412587413</v>
      </c>
      <c r="E172" s="60"/>
      <c r="F172" s="72">
        <f>'Pivot Table 4-Year Insts.'!$P$286</f>
        <v>4.895104895104895</v>
      </c>
      <c r="G172" s="125"/>
      <c r="H172" s="11">
        <f>'Pivot Table 4-Year Insts.'!$P$289</f>
        <v>10.13986013986014</v>
      </c>
      <c r="I172" s="125"/>
      <c r="J172" s="11">
        <f>'Pivot Table 4-Year Insts.'!$P$292</f>
        <v>22.377622377622377</v>
      </c>
      <c r="K172" s="125"/>
      <c r="L172" s="11">
        <f>'Pivot Table 4-Year Insts.'!$P$295</f>
        <v>62.587412587412587</v>
      </c>
      <c r="M172" s="11"/>
      <c r="N172" s="84">
        <f>SUM(F172:L172)</f>
        <v>100</v>
      </c>
      <c r="P172" s="318"/>
      <c r="Q172" s="318"/>
      <c r="R172" s="318"/>
      <c r="S172" s="318"/>
      <c r="T172" s="318"/>
      <c r="U172" s="313"/>
      <c r="V172" s="319"/>
      <c r="W172" s="30"/>
    </row>
    <row r="173" spans="1:23" s="12" customFormat="1" ht="14.1" customHeight="1">
      <c r="A173" s="2" t="s">
        <v>487</v>
      </c>
      <c r="B173" s="58">
        <f>'Pivot Table 4-Year Insts.'!$P$311</f>
        <v>0</v>
      </c>
      <c r="C173" s="59"/>
      <c r="D173" s="97">
        <f>SUM(F173:J173)</f>
        <v>0</v>
      </c>
      <c r="E173" s="60"/>
      <c r="F173" s="72">
        <f>'Pivot Table 4-Year Insts.'!$P$328</f>
        <v>0</v>
      </c>
      <c r="G173" s="125"/>
      <c r="H173" s="11">
        <f>'Pivot Table 4-Year Insts.'!$P$331</f>
        <v>0</v>
      </c>
      <c r="I173" s="125"/>
      <c r="J173" s="11">
        <f>'Pivot Table 4-Year Insts.'!$P$334</f>
        <v>0</v>
      </c>
      <c r="K173" s="125"/>
      <c r="L173" s="11">
        <f>'Pivot Table 4-Year Insts.'!$P$337</f>
        <v>0</v>
      </c>
      <c r="M173" s="11"/>
      <c r="N173" s="84">
        <f>SUM(F173:L173)</f>
        <v>0</v>
      </c>
      <c r="P173" s="318"/>
      <c r="Q173" s="318"/>
      <c r="R173" s="318"/>
      <c r="S173" s="318"/>
      <c r="T173" s="318"/>
      <c r="U173" s="313"/>
      <c r="V173" s="319"/>
      <c r="W173" s="30"/>
    </row>
    <row r="174" spans="1:23" s="12" customFormat="1" ht="14.1" customHeight="1">
      <c r="A174" s="2"/>
      <c r="B174" s="58"/>
      <c r="C174" s="59"/>
      <c r="D174" s="97"/>
      <c r="E174" s="60"/>
      <c r="F174" s="72"/>
      <c r="G174" s="125"/>
      <c r="H174" s="11"/>
      <c r="I174" s="125"/>
      <c r="J174" s="11"/>
      <c r="K174" s="125"/>
      <c r="L174" s="11"/>
      <c r="M174" s="11"/>
      <c r="N174" s="84"/>
      <c r="P174" s="318"/>
      <c r="Q174" s="318"/>
      <c r="R174" s="318"/>
      <c r="S174" s="318"/>
      <c r="T174" s="318"/>
      <c r="U174" s="313"/>
      <c r="V174" s="319"/>
      <c r="W174" s="30"/>
    </row>
    <row r="175" spans="1:23" s="12" customFormat="1" ht="14.1" customHeight="1">
      <c r="A175" s="2" t="s">
        <v>488</v>
      </c>
      <c r="B175" s="58">
        <f>'Pivot Table 4-Year Insts.'!$P$353</f>
        <v>44.827586206896555</v>
      </c>
      <c r="C175" s="59"/>
      <c r="D175" s="97">
        <f>SUM(F175:J175)</f>
        <v>44.378698224852073</v>
      </c>
      <c r="E175" s="60"/>
      <c r="F175" s="72">
        <f>'Pivot Table 4-Year Insts.'!$P$370</f>
        <v>34.911242603550299</v>
      </c>
      <c r="G175" s="125"/>
      <c r="H175" s="72">
        <f>'Pivot Table 4-Year Insts.'!$P$373</f>
        <v>9.4674556213017755</v>
      </c>
      <c r="I175" s="125"/>
      <c r="J175" s="72">
        <f>'Pivot Table 4-Year Insts.'!$P$376</f>
        <v>0</v>
      </c>
      <c r="K175" s="125"/>
      <c r="L175" s="72">
        <f>'Pivot Table 4-Year Insts.'!$P$379</f>
        <v>55.621301775147927</v>
      </c>
      <c r="M175" s="11"/>
      <c r="N175" s="84">
        <f>SUM(F175:L175)</f>
        <v>100</v>
      </c>
      <c r="P175" s="318"/>
      <c r="Q175" s="318"/>
      <c r="R175" s="318"/>
      <c r="S175" s="318"/>
      <c r="T175" s="318"/>
      <c r="U175" s="313"/>
      <c r="V175" s="319"/>
      <c r="W175" s="30"/>
    </row>
    <row r="176" spans="1:23" s="12" customFormat="1" ht="14.1" customHeight="1">
      <c r="A176" s="2" t="s">
        <v>489</v>
      </c>
      <c r="B176" s="58">
        <f>'Pivot Table 4-Year Insts.'!$P$395</f>
        <v>58.831058020477812</v>
      </c>
      <c r="C176" s="59"/>
      <c r="D176" s="97">
        <f>SUM(F176:J176)</f>
        <v>63.379260333575061</v>
      </c>
      <c r="E176" s="60"/>
      <c r="F176" s="72">
        <f>'Pivot Table 4-Year Insts.'!$P$412</f>
        <v>36.330674401740396</v>
      </c>
      <c r="G176" s="125"/>
      <c r="H176" s="72">
        <f>'Pivot Table 4-Year Insts.'!$P$415</f>
        <v>4.2059463379260338</v>
      </c>
      <c r="I176" s="125"/>
      <c r="J176" s="72">
        <f>'Pivot Table 4-Year Insts.'!$P$418</f>
        <v>22.842639593908629</v>
      </c>
      <c r="K176" s="125"/>
      <c r="L176" s="72">
        <f>'Pivot Table 4-Year Insts.'!$P$421</f>
        <v>36.620739666424946</v>
      </c>
      <c r="M176" s="11"/>
      <c r="N176" s="84">
        <f>SUM(F176:L176)</f>
        <v>100</v>
      </c>
      <c r="P176" s="318"/>
      <c r="Q176" s="318"/>
      <c r="R176" s="318"/>
      <c r="S176" s="318"/>
      <c r="T176" s="318"/>
      <c r="U176" s="313"/>
      <c r="V176" s="319"/>
      <c r="W176" s="30"/>
    </row>
    <row r="177" spans="1:23" s="12" customFormat="1" ht="14.1" customHeight="1">
      <c r="A177" s="2" t="s">
        <v>490</v>
      </c>
      <c r="B177" s="58" t="str">
        <f>IFERROR('Pivot Table 4-Year Insts.'!$P$437,"—")</f>
        <v>—</v>
      </c>
      <c r="C177" s="59"/>
      <c r="D177" s="97">
        <f>SUM(F177:J177)</f>
        <v>70.176032498307379</v>
      </c>
      <c r="E177" s="60"/>
      <c r="F177" s="72">
        <f>'Pivot Table 4-Year Insts.'!$P$454</f>
        <v>32.193635748138114</v>
      </c>
      <c r="G177" s="125"/>
      <c r="H177" s="72">
        <f>'Pivot Table 4-Year Insts.'!$P$457</f>
        <v>9.2755585646580894</v>
      </c>
      <c r="I177" s="125"/>
      <c r="J177" s="72">
        <f>'Pivot Table 4-Year Insts.'!$P$460</f>
        <v>28.70683818551117</v>
      </c>
      <c r="K177" s="125"/>
      <c r="L177" s="72">
        <f>'Pivot Table 4-Year Insts.'!$P$463</f>
        <v>29.823967501692621</v>
      </c>
      <c r="M177" s="11"/>
      <c r="N177" s="84">
        <f>SUM(F177:L177)</f>
        <v>100</v>
      </c>
      <c r="P177" s="318"/>
      <c r="Q177" s="318"/>
      <c r="R177" s="318"/>
      <c r="S177" s="318"/>
      <c r="T177" s="318"/>
      <c r="U177" s="313"/>
      <c r="V177" s="319"/>
      <c r="W177" s="30"/>
    </row>
    <row r="178" spans="1:23" s="12" customFormat="1" ht="13.5" customHeight="1">
      <c r="A178" s="2" t="s">
        <v>491</v>
      </c>
      <c r="B178" s="58">
        <f>'Pivot Table 4-Year Insts.'!$P$479</f>
        <v>70.457697642163666</v>
      </c>
      <c r="C178" s="59"/>
      <c r="D178" s="97">
        <f>SUM(F178:J178)</f>
        <v>69.422572178477679</v>
      </c>
      <c r="E178" s="60"/>
      <c r="F178" s="72">
        <f>'Pivot Table 4-Year Insts.'!$P$496</f>
        <v>43.930446194225716</v>
      </c>
      <c r="G178" s="125"/>
      <c r="H178" s="72">
        <f>'Pivot Table 4-Year Insts.'!$P$499</f>
        <v>2.690288713910761</v>
      </c>
      <c r="I178" s="125"/>
      <c r="J178" s="72">
        <f>'Pivot Table 4-Year Insts.'!$P$502</f>
        <v>22.801837270341206</v>
      </c>
      <c r="K178" s="125"/>
      <c r="L178" s="72">
        <f>'Pivot Table 4-Year Insts.'!$P$505</f>
        <v>30.577427821522306</v>
      </c>
      <c r="M178" s="11"/>
      <c r="N178" s="84">
        <f>SUM(F178:L178)</f>
        <v>99.999999999999986</v>
      </c>
      <c r="P178" s="318"/>
      <c r="Q178" s="318"/>
      <c r="R178" s="318"/>
      <c r="S178" s="318"/>
      <c r="T178" s="318"/>
      <c r="U178" s="313"/>
      <c r="V178" s="319"/>
      <c r="W178" s="30"/>
    </row>
    <row r="179" spans="1:23" s="12" customFormat="1" ht="13.5" customHeight="1">
      <c r="A179" s="2"/>
      <c r="B179" s="58"/>
      <c r="C179" s="59"/>
      <c r="D179" s="97"/>
      <c r="E179" s="60"/>
      <c r="F179" s="72"/>
      <c r="G179" s="125"/>
      <c r="H179" s="72"/>
      <c r="I179" s="125"/>
      <c r="J179" s="72"/>
      <c r="K179" s="125"/>
      <c r="L179" s="72"/>
      <c r="M179" s="11"/>
      <c r="N179" s="84"/>
      <c r="P179" s="318"/>
      <c r="Q179" s="318"/>
      <c r="R179" s="318"/>
      <c r="S179" s="318"/>
      <c r="T179" s="318"/>
      <c r="U179" s="313"/>
      <c r="V179" s="319"/>
      <c r="W179" s="30"/>
    </row>
    <row r="180" spans="1:23" s="12" customFormat="1" ht="14.1" customHeight="1">
      <c r="A180" s="2" t="s">
        <v>492</v>
      </c>
      <c r="B180" s="58" t="str">
        <f>IFERROR('Pivot Table 4-Year Insts.'!$P$521,"—")</f>
        <v>—</v>
      </c>
      <c r="C180" s="59"/>
      <c r="D180" s="97">
        <f>SUM(F180:J180)</f>
        <v>68.47014925373135</v>
      </c>
      <c r="E180" s="60"/>
      <c r="F180" s="72">
        <f>'Pivot Table 4-Year Insts.'!$P$538</f>
        <v>50.839552238805972</v>
      </c>
      <c r="G180" s="125"/>
      <c r="H180" s="72">
        <f>'Pivot Table 4-Year Insts.'!$P$541</f>
        <v>5.2238805970149249</v>
      </c>
      <c r="I180" s="125"/>
      <c r="J180" s="72">
        <f>'Pivot Table 4-Year Insts.'!$P$544</f>
        <v>12.406716417910447</v>
      </c>
      <c r="K180" s="125"/>
      <c r="L180" s="72">
        <f>'Pivot Table 4-Year Insts.'!$P$547</f>
        <v>31.529850746268657</v>
      </c>
      <c r="M180" s="11"/>
      <c r="N180" s="84">
        <f>SUM(F180:L180)</f>
        <v>100</v>
      </c>
      <c r="P180" s="318"/>
      <c r="Q180" s="318"/>
      <c r="R180" s="318"/>
      <c r="S180" s="318"/>
      <c r="T180" s="318"/>
      <c r="U180" s="313"/>
      <c r="V180" s="319"/>
      <c r="W180" s="30"/>
    </row>
    <row r="181" spans="1:23" s="12" customFormat="1" ht="14.1" customHeight="1">
      <c r="A181" s="2" t="s">
        <v>493</v>
      </c>
      <c r="B181" s="58">
        <f>'Pivot Table 4-Year Insts.'!$P$563</f>
        <v>79.057591623036643</v>
      </c>
      <c r="C181" s="59"/>
      <c r="D181" s="97">
        <f>SUM(F181:J181)</f>
        <v>67.770419426048562</v>
      </c>
      <c r="E181" s="60"/>
      <c r="F181" s="72">
        <f>'Pivot Table 4-Year Insts.'!$P$580</f>
        <v>13.134657836644593</v>
      </c>
      <c r="G181" s="125"/>
      <c r="H181" s="72">
        <f>'Pivot Table 4-Year Insts.'!$P$583</f>
        <v>13.46578366445916</v>
      </c>
      <c r="I181" s="125"/>
      <c r="J181" s="72">
        <f>'Pivot Table 4-Year Insts.'!$P$586</f>
        <v>41.16997792494481</v>
      </c>
      <c r="K181" s="125"/>
      <c r="L181" s="72">
        <f>'Pivot Table 4-Year Insts.'!$P$589</f>
        <v>32.229580573951431</v>
      </c>
      <c r="M181" s="11"/>
      <c r="N181" s="84">
        <f>SUM(F181:L181)</f>
        <v>100</v>
      </c>
      <c r="P181" s="318"/>
      <c r="Q181" s="318"/>
      <c r="R181" s="318"/>
      <c r="S181" s="318"/>
      <c r="T181" s="318"/>
      <c r="U181" s="313"/>
      <c r="V181" s="319"/>
      <c r="W181" s="30"/>
    </row>
    <row r="182" spans="1:23" s="12" customFormat="1" ht="14.1" customHeight="1">
      <c r="A182" s="2" t="s">
        <v>494</v>
      </c>
      <c r="B182" s="58">
        <f>'Pivot Table 4-Year Insts.'!$P$605</f>
        <v>99.773371104815865</v>
      </c>
      <c r="C182" s="59"/>
      <c r="D182" s="97">
        <f>SUM(F182:J182)</f>
        <v>88.074957410562178</v>
      </c>
      <c r="E182" s="60"/>
      <c r="F182" s="72">
        <f>'Pivot Table 4-Year Insts.'!$P$622</f>
        <v>70.017035775127766</v>
      </c>
      <c r="G182" s="125"/>
      <c r="H182" s="72">
        <f>'Pivot Table 4-Year Insts.'!$P$625</f>
        <v>0.56785917092561045</v>
      </c>
      <c r="I182" s="125"/>
      <c r="J182" s="72">
        <f>'Pivot Table 4-Year Insts.'!$P$628</f>
        <v>17.490062464508803</v>
      </c>
      <c r="K182" s="125"/>
      <c r="L182" s="72">
        <f>'Pivot Table 4-Year Insts.'!$P$631</f>
        <v>11.925042589437819</v>
      </c>
      <c r="M182" s="11"/>
      <c r="N182" s="84">
        <f>SUM(F182:L182)</f>
        <v>100</v>
      </c>
      <c r="P182" s="318"/>
      <c r="Q182" s="318"/>
      <c r="R182" s="318"/>
      <c r="S182" s="318"/>
      <c r="T182" s="318"/>
      <c r="U182" s="313"/>
      <c r="V182" s="319"/>
      <c r="W182" s="30"/>
    </row>
    <row r="183" spans="1:23" s="30" customFormat="1" ht="14.1" customHeight="1">
      <c r="A183" s="85" t="s">
        <v>495</v>
      </c>
      <c r="B183" s="61">
        <f>'Pivot Table 4-Year Insts.'!$P$647</f>
        <v>0</v>
      </c>
      <c r="C183" s="86"/>
      <c r="D183" s="87">
        <f>SUM(F183:J183)</f>
        <v>0</v>
      </c>
      <c r="E183" s="88"/>
      <c r="F183" s="89">
        <f>'Pivot Table 4-Year Insts.'!$P$664</f>
        <v>0</v>
      </c>
      <c r="G183" s="246"/>
      <c r="H183" s="89">
        <f>'Pivot Table 4-Year Insts.'!$P$667</f>
        <v>0</v>
      </c>
      <c r="I183" s="246"/>
      <c r="J183" s="89">
        <f>'Pivot Table 4-Year Insts.'!$P$670</f>
        <v>0</v>
      </c>
      <c r="K183" s="246"/>
      <c r="L183" s="89">
        <f>'Pivot Table 4-Year Insts.'!$P$673</f>
        <v>0</v>
      </c>
      <c r="M183" s="76"/>
      <c r="N183" s="90">
        <f>SUM(F183:L183)</f>
        <v>0</v>
      </c>
      <c r="P183" s="318"/>
      <c r="Q183" s="318"/>
      <c r="R183" s="318"/>
      <c r="S183" s="318"/>
      <c r="T183" s="318"/>
      <c r="U183" s="313"/>
      <c r="V183" s="319"/>
    </row>
    <row r="184" spans="1:23" ht="57" customHeight="1">
      <c r="A184" s="1044" t="s">
        <v>932</v>
      </c>
      <c r="B184" s="1044"/>
      <c r="C184" s="1044"/>
      <c r="D184" s="1045"/>
      <c r="E184" s="1045"/>
      <c r="F184" s="1045"/>
      <c r="G184" s="1045"/>
      <c r="H184" s="1045"/>
      <c r="I184" s="1045"/>
      <c r="J184" s="1045"/>
      <c r="K184" s="1045"/>
      <c r="L184" s="1045"/>
      <c r="M184" s="1045"/>
      <c r="N184" s="1045"/>
      <c r="P184" s="311"/>
      <c r="Q184" s="318"/>
      <c r="R184" s="318"/>
      <c r="S184" s="318"/>
      <c r="T184" s="318"/>
      <c r="U184" s="311"/>
      <c r="V184" s="311"/>
      <c r="W184" s="19"/>
    </row>
    <row r="185" spans="1:23" ht="15" customHeight="1">
      <c r="A185" s="1044" t="s">
        <v>931</v>
      </c>
      <c r="B185" s="1044"/>
      <c r="C185" s="1044"/>
      <c r="D185" s="1045"/>
      <c r="E185" s="1045"/>
      <c r="F185" s="1045"/>
      <c r="G185" s="1045"/>
      <c r="H185" s="1045"/>
      <c r="I185" s="1045"/>
      <c r="J185" s="1045"/>
      <c r="K185" s="1045"/>
      <c r="L185" s="1045"/>
      <c r="M185" s="1045"/>
      <c r="N185" s="1045"/>
      <c r="P185" s="311"/>
      <c r="Q185" s="311"/>
      <c r="R185" s="311"/>
      <c r="S185" s="311"/>
      <c r="T185" s="311"/>
      <c r="U185" s="311"/>
      <c r="V185" s="311"/>
      <c r="W185" s="19"/>
    </row>
    <row r="186" spans="1:23">
      <c r="A186" s="1027" t="s">
        <v>1197</v>
      </c>
      <c r="B186" s="40"/>
      <c r="C186" s="40"/>
      <c r="D186" s="68"/>
      <c r="E186" s="68"/>
      <c r="F186" s="68"/>
      <c r="G186" s="68"/>
      <c r="H186" s="68"/>
      <c r="I186" s="68"/>
      <c r="J186" s="68"/>
      <c r="K186" s="68"/>
      <c r="L186" s="68"/>
      <c r="M186" s="68"/>
      <c r="N186" s="418" t="s">
        <v>1196</v>
      </c>
      <c r="P186" s="311"/>
      <c r="Q186" s="311"/>
      <c r="R186" s="311"/>
      <c r="S186" s="311"/>
      <c r="T186" s="311"/>
      <c r="U186" s="311"/>
      <c r="V186" s="311"/>
      <c r="W186" s="19"/>
    </row>
    <row r="187" spans="1:23" ht="15.75">
      <c r="A187" s="1" t="s">
        <v>923</v>
      </c>
      <c r="B187" s="1"/>
      <c r="C187" s="1"/>
      <c r="D187" s="1"/>
      <c r="E187" s="1"/>
      <c r="F187" s="1"/>
      <c r="G187" s="1"/>
      <c r="H187" s="1"/>
      <c r="I187" s="1"/>
      <c r="J187" s="1"/>
      <c r="K187" s="1"/>
      <c r="L187" s="69"/>
      <c r="M187" s="18"/>
      <c r="N187" s="69"/>
      <c r="P187" s="311"/>
      <c r="Q187" s="311"/>
      <c r="R187" s="311"/>
      <c r="S187" s="311"/>
      <c r="T187" s="311"/>
      <c r="U187" s="311"/>
      <c r="V187" s="311"/>
      <c r="W187" s="19"/>
    </row>
    <row r="188" spans="1:23" ht="9" customHeight="1">
      <c r="A188" s="1"/>
      <c r="B188" s="1"/>
      <c r="C188" s="1"/>
      <c r="D188" s="1"/>
      <c r="E188" s="1"/>
      <c r="F188" s="1"/>
      <c r="G188" s="1"/>
      <c r="H188" s="1"/>
      <c r="I188" s="1"/>
      <c r="J188" s="1"/>
      <c r="K188" s="1"/>
      <c r="L188" s="69"/>
      <c r="M188" s="18"/>
      <c r="N188" s="69"/>
      <c r="P188" s="311"/>
      <c r="Q188" s="311"/>
      <c r="R188" s="311"/>
      <c r="S188" s="311"/>
      <c r="T188" s="311"/>
      <c r="U188" s="311"/>
      <c r="V188" s="311"/>
      <c r="W188" s="19"/>
    </row>
    <row r="189" spans="1:23" ht="15.75">
      <c r="A189" s="1" t="s">
        <v>506</v>
      </c>
      <c r="B189" s="1"/>
      <c r="C189" s="1"/>
      <c r="D189" s="1"/>
      <c r="E189" s="1"/>
      <c r="F189" s="1"/>
      <c r="G189" s="1"/>
      <c r="H189" s="1"/>
      <c r="I189" s="1"/>
      <c r="J189" s="1"/>
      <c r="K189" s="1"/>
      <c r="L189" s="69"/>
      <c r="M189" s="18"/>
      <c r="N189" s="69"/>
      <c r="P189" s="311"/>
      <c r="Q189" s="311"/>
      <c r="R189" s="311"/>
      <c r="S189" s="311"/>
      <c r="T189" s="311"/>
      <c r="U189" s="311"/>
      <c r="V189" s="311"/>
      <c r="W189" s="19"/>
    </row>
    <row r="190" spans="1:23" ht="18.75">
      <c r="A190" s="1" t="s">
        <v>883</v>
      </c>
      <c r="B190" s="1"/>
      <c r="C190" s="1"/>
      <c r="D190" s="1"/>
      <c r="E190" s="1"/>
      <c r="F190" s="1"/>
      <c r="G190" s="1"/>
      <c r="H190" s="1"/>
      <c r="I190" s="1"/>
      <c r="J190" s="1"/>
      <c r="K190" s="1"/>
      <c r="L190" s="69"/>
      <c r="M190" s="18"/>
      <c r="N190" s="69"/>
      <c r="P190" s="311"/>
      <c r="Q190" s="311"/>
      <c r="R190" s="311"/>
      <c r="S190" s="311"/>
      <c r="T190" s="311"/>
      <c r="U190" s="311"/>
      <c r="V190" s="311"/>
      <c r="W190" s="19"/>
    </row>
    <row r="191" spans="1:23" ht="15.75">
      <c r="A191" s="1" t="s">
        <v>828</v>
      </c>
      <c r="B191" s="1"/>
      <c r="C191" s="1"/>
      <c r="D191" s="1"/>
      <c r="E191" s="1"/>
      <c r="F191" s="1"/>
      <c r="G191" s="1"/>
      <c r="H191" s="1"/>
      <c r="I191" s="1"/>
      <c r="J191" s="1"/>
      <c r="K191" s="1"/>
      <c r="L191" s="69"/>
      <c r="M191" s="18"/>
      <c r="N191" s="69"/>
      <c r="P191" s="311"/>
      <c r="Q191" s="311"/>
      <c r="R191" s="311"/>
      <c r="S191" s="311"/>
      <c r="T191" s="311"/>
      <c r="U191" s="311"/>
      <c r="V191" s="311"/>
      <c r="W191" s="19"/>
    </row>
    <row r="192" spans="1:23" ht="9" customHeight="1">
      <c r="A192" s="1"/>
      <c r="B192" s="1"/>
      <c r="C192" s="1"/>
      <c r="D192" s="1"/>
      <c r="E192" s="1"/>
      <c r="F192" s="1"/>
      <c r="G192" s="1"/>
      <c r="H192" s="1"/>
      <c r="I192" s="1"/>
      <c r="J192" s="1"/>
      <c r="K192" s="1"/>
      <c r="L192" s="69"/>
      <c r="M192" s="18"/>
      <c r="N192" s="69"/>
      <c r="P192" s="311"/>
      <c r="Q192" s="311"/>
      <c r="R192" s="311"/>
      <c r="S192" s="311"/>
      <c r="T192" s="311"/>
      <c r="U192" s="311"/>
      <c r="V192" s="311"/>
      <c r="W192" s="19"/>
    </row>
    <row r="193" spans="1:23" ht="63" customHeight="1">
      <c r="A193" s="24"/>
      <c r="B193" s="67" t="s">
        <v>1195</v>
      </c>
      <c r="C193" s="82"/>
      <c r="D193" s="67" t="s">
        <v>930</v>
      </c>
      <c r="E193" s="83"/>
      <c r="F193" s="67" t="s">
        <v>478</v>
      </c>
      <c r="G193" s="67"/>
      <c r="H193" s="67" t="s">
        <v>477</v>
      </c>
      <c r="I193" s="67"/>
      <c r="J193" s="67" t="s">
        <v>471</v>
      </c>
      <c r="K193" s="67"/>
      <c r="L193" s="67" t="s">
        <v>497</v>
      </c>
      <c r="M193" s="67"/>
      <c r="N193" s="67" t="s">
        <v>498</v>
      </c>
      <c r="P193" s="320"/>
      <c r="Q193" s="320"/>
      <c r="R193" s="320"/>
      <c r="S193" s="320"/>
      <c r="T193" s="320"/>
      <c r="U193" s="320"/>
      <c r="V193" s="320"/>
      <c r="W193" s="19"/>
    </row>
    <row r="194" spans="1:23" s="29" customFormat="1" ht="18" customHeight="1">
      <c r="A194" s="20" t="s">
        <v>480</v>
      </c>
      <c r="B194" s="58">
        <f>'Pivot Table 4-Year Insts.'!$Q$689</f>
        <v>57.135076252723316</v>
      </c>
      <c r="C194" s="59"/>
      <c r="D194" s="96">
        <f>SUM(F194:J194)</f>
        <v>66.074833174451854</v>
      </c>
      <c r="E194" s="60"/>
      <c r="F194" s="72">
        <f>'Pivot Table 4-Year Insts.'!$Q$706</f>
        <v>39.144423260247855</v>
      </c>
      <c r="G194" s="11"/>
      <c r="H194" s="72">
        <f>'Pivot Table 4-Year Insts.'!$Q$709</f>
        <v>4.2421353670162061</v>
      </c>
      <c r="I194" s="72"/>
      <c r="J194" s="72">
        <f>'Pivot Table 4-Year Insts.'!$Q$712</f>
        <v>22.688274547187799</v>
      </c>
      <c r="K194" s="72"/>
      <c r="L194" s="72">
        <f>'Pivot Table 4-Year Insts.'!$Q$715</f>
        <v>33.925166825548139</v>
      </c>
      <c r="M194" s="11"/>
      <c r="N194" s="84">
        <f>SUM(F194:L194)</f>
        <v>100</v>
      </c>
      <c r="P194" s="312"/>
      <c r="Q194" s="312"/>
      <c r="R194" s="312"/>
      <c r="S194" s="312"/>
      <c r="T194" s="312"/>
      <c r="U194" s="313"/>
      <c r="V194" s="314"/>
    </row>
    <row r="195" spans="1:23" s="41" customFormat="1" ht="9" customHeight="1">
      <c r="A195" s="98"/>
      <c r="B195" s="58"/>
      <c r="C195" s="59"/>
      <c r="D195" s="97"/>
      <c r="E195" s="60"/>
      <c r="F195" s="72"/>
      <c r="G195" s="125"/>
      <c r="H195" s="11"/>
      <c r="I195" s="125"/>
      <c r="J195" s="11"/>
      <c r="K195" s="125"/>
      <c r="L195" s="11"/>
      <c r="M195" s="64"/>
      <c r="N195" s="84"/>
      <c r="P195" s="315"/>
      <c r="Q195" s="315"/>
      <c r="R195" s="315"/>
      <c r="S195" s="315"/>
      <c r="T195" s="315"/>
      <c r="U195" s="316"/>
      <c r="V195" s="317"/>
      <c r="W195" s="42"/>
    </row>
    <row r="196" spans="1:23" s="12" customFormat="1" ht="14.1" customHeight="1">
      <c r="A196" s="20" t="s">
        <v>439</v>
      </c>
      <c r="B196" s="58">
        <f>'Pivot Table 4-Year Insts.'!$Q$17</f>
        <v>0</v>
      </c>
      <c r="C196" s="59"/>
      <c r="D196" s="97">
        <f>SUM(F196:J196)</f>
        <v>0</v>
      </c>
      <c r="E196" s="60"/>
      <c r="F196" s="72">
        <f>'Pivot Table 4-Year Insts.'!$Q$34</f>
        <v>0</v>
      </c>
      <c r="G196" s="125"/>
      <c r="H196" s="11">
        <f>'Pivot Table 4-Year Insts.'!$Q$37</f>
        <v>0</v>
      </c>
      <c r="I196" s="125"/>
      <c r="J196" s="11">
        <f>'Pivot Table 4-Year Insts.'!$Q$40</f>
        <v>0</v>
      </c>
      <c r="K196" s="125"/>
      <c r="L196" s="11">
        <f>'Pivot Table 4-Year Insts.'!$Q$43</f>
        <v>0</v>
      </c>
      <c r="M196" s="11"/>
      <c r="N196" s="84">
        <f>SUM(F196:L196)</f>
        <v>0</v>
      </c>
      <c r="P196" s="318"/>
      <c r="Q196" s="318"/>
      <c r="R196" s="318"/>
      <c r="S196" s="318"/>
      <c r="T196" s="318"/>
      <c r="U196" s="313"/>
      <c r="V196" s="314"/>
    </row>
    <row r="197" spans="1:23" s="12" customFormat="1" ht="14.1" customHeight="1">
      <c r="A197" s="2" t="s">
        <v>482</v>
      </c>
      <c r="B197" s="58">
        <f>'Pivot Table 4-Year Insts.'!$Q$59</f>
        <v>37.372525494901019</v>
      </c>
      <c r="C197" s="59"/>
      <c r="D197" s="97">
        <f>SUM(F197:J197)</f>
        <v>46.468699839486362</v>
      </c>
      <c r="E197" s="60"/>
      <c r="F197" s="72">
        <f>'Pivot Table 4-Year Insts.'!$Q$76</f>
        <v>20.626003210272874</v>
      </c>
      <c r="G197" s="125"/>
      <c r="H197" s="11">
        <f>'Pivot Table 4-Year Insts.'!$Q$79</f>
        <v>5.0561797752808983</v>
      </c>
      <c r="I197" s="125"/>
      <c r="J197" s="11">
        <f>'Pivot Table 4-Year Insts.'!$Q$82</f>
        <v>20.786516853932586</v>
      </c>
      <c r="K197" s="125"/>
      <c r="L197" s="11">
        <f>'Pivot Table 4-Year Insts.'!$Q$85</f>
        <v>53.531300160513638</v>
      </c>
      <c r="M197" s="11"/>
      <c r="N197" s="84">
        <f>SUM(F197:L197)</f>
        <v>100</v>
      </c>
      <c r="P197" s="318"/>
      <c r="Q197" s="318"/>
      <c r="R197" s="318"/>
      <c r="S197" s="318"/>
      <c r="T197" s="318"/>
      <c r="U197" s="313"/>
      <c r="V197" s="319"/>
      <c r="W197" s="30"/>
    </row>
    <row r="198" spans="1:23" s="29" customFormat="1" ht="13.5" customHeight="1">
      <c r="A198" s="2" t="s">
        <v>496</v>
      </c>
      <c r="B198" s="58">
        <f>'Pivot Table 4-Year Insts.'!$Q$101</f>
        <v>0</v>
      </c>
      <c r="C198" s="59"/>
      <c r="D198" s="97">
        <f>SUM(F198:J198)</f>
        <v>0</v>
      </c>
      <c r="E198" s="60"/>
      <c r="F198" s="72">
        <f>'Pivot Table 4-Year Insts.'!$Q$118</f>
        <v>0</v>
      </c>
      <c r="G198" s="125"/>
      <c r="H198" s="11">
        <f>'Pivot Table 4-Year Insts.'!$Q$121</f>
        <v>0</v>
      </c>
      <c r="I198" s="125"/>
      <c r="J198" s="11">
        <f>'Pivot Table 4-Year Insts.'!$Q$124</f>
        <v>0</v>
      </c>
      <c r="K198" s="125"/>
      <c r="L198" s="11">
        <f>'Pivot Table 4-Year Insts.'!$Q$127</f>
        <v>0</v>
      </c>
      <c r="M198" s="11"/>
      <c r="N198" s="84">
        <f>SUM(F198:L198)</f>
        <v>0</v>
      </c>
      <c r="P198" s="318"/>
      <c r="Q198" s="318"/>
      <c r="R198" s="318"/>
      <c r="S198" s="318"/>
      <c r="T198" s="318"/>
      <c r="U198" s="313"/>
      <c r="V198" s="319"/>
      <c r="W198" s="31"/>
    </row>
    <row r="199" spans="1:23" s="12" customFormat="1" ht="14.1" customHeight="1">
      <c r="A199" s="2" t="s">
        <v>483</v>
      </c>
      <c r="B199" s="58">
        <f>'Pivot Table 4-Year Insts.'!$Q$143</f>
        <v>82.8125</v>
      </c>
      <c r="C199" s="59"/>
      <c r="D199" s="97">
        <f>SUM(F199:J199)</f>
        <v>96.855345911949684</v>
      </c>
      <c r="E199" s="60"/>
      <c r="F199" s="72">
        <f>'Pivot Table 4-Year Insts.'!$Q$160</f>
        <v>63.522012578616348</v>
      </c>
      <c r="G199" s="125"/>
      <c r="H199" s="11">
        <f>'Pivot Table 4-Year Insts.'!$Q$163</f>
        <v>0</v>
      </c>
      <c r="I199" s="125"/>
      <c r="J199" s="11">
        <f>'Pivot Table 4-Year Insts.'!$Q$166</f>
        <v>33.333333333333329</v>
      </c>
      <c r="K199" s="125"/>
      <c r="L199" s="11">
        <f>'Pivot Table 4-Year Insts.'!$Q$169</f>
        <v>3.1446540880503147</v>
      </c>
      <c r="M199" s="11"/>
      <c r="N199" s="84">
        <f>SUM(F199:L199)</f>
        <v>100</v>
      </c>
      <c r="P199" s="318"/>
      <c r="Q199" s="318"/>
      <c r="R199" s="318"/>
      <c r="S199" s="318"/>
      <c r="T199" s="318"/>
      <c r="U199" s="313"/>
      <c r="V199" s="319"/>
      <c r="W199" s="30"/>
    </row>
    <row r="200" spans="1:23" s="12" customFormat="1" ht="14.1" customHeight="1">
      <c r="A200" s="2"/>
      <c r="B200" s="58"/>
      <c r="C200" s="59"/>
      <c r="D200" s="97"/>
      <c r="E200" s="60"/>
      <c r="F200" s="72"/>
      <c r="G200" s="125"/>
      <c r="H200" s="11"/>
      <c r="I200" s="125"/>
      <c r="J200" s="11"/>
      <c r="K200" s="125"/>
      <c r="L200" s="11"/>
      <c r="M200" s="11"/>
      <c r="N200" s="84"/>
      <c r="P200" s="318"/>
      <c r="Q200" s="318"/>
      <c r="R200" s="318"/>
      <c r="S200" s="318"/>
      <c r="T200" s="318"/>
      <c r="U200" s="313"/>
      <c r="V200" s="319"/>
      <c r="W200" s="30"/>
    </row>
    <row r="201" spans="1:23" s="12" customFormat="1" ht="14.1" customHeight="1">
      <c r="A201" s="2" t="s">
        <v>484</v>
      </c>
      <c r="B201" s="58">
        <f>'Pivot Table 4-Year Insts.'!$Q$185</f>
        <v>10.313479623824451</v>
      </c>
      <c r="C201" s="59"/>
      <c r="D201" s="97">
        <f>SUM(F201:J201)</f>
        <v>48.936170212765958</v>
      </c>
      <c r="E201" s="60"/>
      <c r="F201" s="72">
        <f>'Pivot Table 4-Year Insts.'!$Q$202</f>
        <v>20.972644376899694</v>
      </c>
      <c r="G201" s="125"/>
      <c r="H201" s="11">
        <f>'Pivot Table 4-Year Insts.'!$Q$205</f>
        <v>8.5106382978723403</v>
      </c>
      <c r="I201" s="125"/>
      <c r="J201" s="11">
        <f>'Pivot Table 4-Year Insts.'!$Q$208</f>
        <v>19.45288753799392</v>
      </c>
      <c r="K201" s="125"/>
      <c r="L201" s="11">
        <f>'Pivot Table 4-Year Insts.'!$Q$211</f>
        <v>51.063829787234042</v>
      </c>
      <c r="M201" s="11"/>
      <c r="N201" s="84">
        <f>SUM(F201:L201)</f>
        <v>100</v>
      </c>
      <c r="P201" s="318"/>
      <c r="Q201" s="318"/>
      <c r="R201" s="318"/>
      <c r="S201" s="318"/>
      <c r="T201" s="318"/>
      <c r="U201" s="313"/>
      <c r="V201" s="319"/>
      <c r="W201" s="30"/>
    </row>
    <row r="202" spans="1:23" s="12" customFormat="1" ht="14.1" customHeight="1">
      <c r="A202" s="2" t="s">
        <v>485</v>
      </c>
      <c r="B202" s="58">
        <f>'Pivot Table 4-Year Insts.'!$Q$227</f>
        <v>0</v>
      </c>
      <c r="C202" s="59"/>
      <c r="D202" s="97">
        <f>SUM(F202:J202)</f>
        <v>0</v>
      </c>
      <c r="E202" s="60"/>
      <c r="F202" s="72">
        <f>'Pivot Table 4-Year Insts.'!$Q$244</f>
        <v>0</v>
      </c>
      <c r="G202" s="125"/>
      <c r="H202" s="11">
        <f>'Pivot Table 4-Year Insts.'!$Q$247</f>
        <v>0</v>
      </c>
      <c r="I202" s="125"/>
      <c r="J202" s="11">
        <f>'Pivot Table 4-Year Insts.'!$Q$250</f>
        <v>0</v>
      </c>
      <c r="K202" s="125"/>
      <c r="L202" s="11">
        <f>'Pivot Table 4-Year Insts.'!$Q$253</f>
        <v>0</v>
      </c>
      <c r="M202" s="11"/>
      <c r="N202" s="84">
        <f>SUM(F202:L202)</f>
        <v>0</v>
      </c>
      <c r="P202" s="318"/>
      <c r="Q202" s="318"/>
      <c r="R202" s="318"/>
      <c r="S202" s="318"/>
      <c r="T202" s="318"/>
      <c r="U202" s="313"/>
      <c r="V202" s="319"/>
      <c r="W202" s="30"/>
    </row>
    <row r="203" spans="1:23" s="12" customFormat="1" ht="13.5" customHeight="1">
      <c r="A203" s="2" t="s">
        <v>486</v>
      </c>
      <c r="B203" s="58">
        <f>'Pivot Table 4-Year Insts.'!$Q$269</f>
        <v>0</v>
      </c>
      <c r="C203" s="59"/>
      <c r="D203" s="97">
        <f>SUM(F203:J203)</f>
        <v>0</v>
      </c>
      <c r="E203" s="60"/>
      <c r="F203" s="72">
        <f>'Pivot Table 4-Year Insts.'!$Q$286</f>
        <v>0</v>
      </c>
      <c r="G203" s="125"/>
      <c r="H203" s="11">
        <f>'Pivot Table 4-Year Insts.'!$Q$289</f>
        <v>0</v>
      </c>
      <c r="I203" s="125"/>
      <c r="J203" s="11">
        <f>'Pivot Table 4-Year Insts.'!$Q$292</f>
        <v>0</v>
      </c>
      <c r="K203" s="125"/>
      <c r="L203" s="11">
        <f>'Pivot Table 4-Year Insts.'!$Q$295</f>
        <v>0</v>
      </c>
      <c r="M203" s="11"/>
      <c r="N203" s="84">
        <f>SUM(F203:L203)</f>
        <v>0</v>
      </c>
      <c r="P203" s="318"/>
      <c r="Q203" s="318"/>
      <c r="R203" s="318"/>
      <c r="S203" s="318"/>
      <c r="T203" s="318"/>
      <c r="U203" s="313"/>
      <c r="V203" s="319"/>
      <c r="W203" s="30"/>
    </row>
    <row r="204" spans="1:23" s="12" customFormat="1" ht="14.1" customHeight="1">
      <c r="A204" s="2" t="s">
        <v>487</v>
      </c>
      <c r="B204" s="58" t="str">
        <f>IFERROR('Pivot Table 4-Year Insts.'!$Q$311,"—")</f>
        <v>—</v>
      </c>
      <c r="C204" s="59"/>
      <c r="D204" s="97">
        <f>SUM(F204:J204)</f>
        <v>83.764705882352942</v>
      </c>
      <c r="E204" s="60"/>
      <c r="F204" s="72">
        <f>'Pivot Table 4-Year Insts.'!$Q$328</f>
        <v>80.941176470588232</v>
      </c>
      <c r="G204" s="125"/>
      <c r="H204" s="11">
        <f>'Pivot Table 4-Year Insts.'!$Q$331</f>
        <v>0.23529411764705879</v>
      </c>
      <c r="I204" s="125"/>
      <c r="J204" s="11">
        <f>'Pivot Table 4-Year Insts.'!$Q$334</f>
        <v>2.5882352941176472</v>
      </c>
      <c r="K204" s="125"/>
      <c r="L204" s="11">
        <f>'Pivot Table 4-Year Insts.'!$Q$337</f>
        <v>16.235294117647058</v>
      </c>
      <c r="M204" s="11"/>
      <c r="N204" s="84">
        <f>SUM(F204:L204)</f>
        <v>100</v>
      </c>
      <c r="P204" s="318"/>
      <c r="Q204" s="318"/>
      <c r="R204" s="318"/>
      <c r="S204" s="318"/>
      <c r="T204" s="318"/>
      <c r="U204" s="313"/>
      <c r="V204" s="319"/>
      <c r="W204" s="30"/>
    </row>
    <row r="205" spans="1:23" s="12" customFormat="1" ht="14.1" customHeight="1">
      <c r="A205" s="2"/>
      <c r="B205" s="58"/>
      <c r="C205" s="59"/>
      <c r="D205" s="97"/>
      <c r="E205" s="60"/>
      <c r="F205" s="72"/>
      <c r="G205" s="125"/>
      <c r="H205" s="11"/>
      <c r="I205" s="125"/>
      <c r="J205" s="11"/>
      <c r="K205" s="125"/>
      <c r="L205" s="11"/>
      <c r="M205" s="11"/>
      <c r="N205" s="84"/>
      <c r="P205" s="318"/>
      <c r="Q205" s="318"/>
      <c r="R205" s="318"/>
      <c r="S205" s="318"/>
      <c r="T205" s="318"/>
      <c r="U205" s="313"/>
      <c r="V205" s="319"/>
      <c r="W205" s="30"/>
    </row>
    <row r="206" spans="1:23" s="12" customFormat="1" ht="14.1" customHeight="1">
      <c r="A206" s="2" t="s">
        <v>488</v>
      </c>
      <c r="B206" s="58">
        <f>'Pivot Table 4-Year Insts.'!$Q$353</f>
        <v>0</v>
      </c>
      <c r="C206" s="59"/>
      <c r="D206" s="97">
        <f>SUM(F206:J206)</f>
        <v>0</v>
      </c>
      <c r="E206" s="60"/>
      <c r="F206" s="72">
        <f>'Pivot Table 4-Year Insts.'!$Q$370</f>
        <v>0</v>
      </c>
      <c r="G206" s="125"/>
      <c r="H206" s="72">
        <f>'Pivot Table 4-Year Insts.'!$Q$373</f>
        <v>0</v>
      </c>
      <c r="I206" s="125"/>
      <c r="J206" s="72">
        <f>'Pivot Table 4-Year Insts.'!$Q$376</f>
        <v>0</v>
      </c>
      <c r="K206" s="125"/>
      <c r="L206" s="72">
        <f>'Pivot Table 4-Year Insts.'!$Q$379</f>
        <v>0</v>
      </c>
      <c r="M206" s="11"/>
      <c r="N206" s="84">
        <f>SUM(F206:L206)</f>
        <v>0</v>
      </c>
      <c r="P206" s="318"/>
      <c r="Q206" s="318"/>
      <c r="R206" s="318"/>
      <c r="S206" s="318"/>
      <c r="T206" s="318"/>
      <c r="U206" s="313"/>
      <c r="V206" s="319"/>
      <c r="W206" s="30"/>
    </row>
    <row r="207" spans="1:23" s="12" customFormat="1" ht="14.1" customHeight="1">
      <c r="A207" s="2" t="s">
        <v>489</v>
      </c>
      <c r="B207" s="58">
        <f>'Pivot Table 4-Year Insts.'!$Q$395</f>
        <v>59.351789331532743</v>
      </c>
      <c r="C207" s="59"/>
      <c r="D207" s="97">
        <f>SUM(F207:J207)</f>
        <v>70.762229806598398</v>
      </c>
      <c r="E207" s="60"/>
      <c r="F207" s="72">
        <f>'Pivot Table 4-Year Insts.'!$Q$412</f>
        <v>50.967007963594988</v>
      </c>
      <c r="G207" s="125"/>
      <c r="H207" s="72">
        <f>'Pivot Table 4-Year Insts.'!$Q$415</f>
        <v>3.526734926052332</v>
      </c>
      <c r="I207" s="125"/>
      <c r="J207" s="72">
        <f>'Pivot Table 4-Year Insts.'!$Q$418</f>
        <v>16.26848691695108</v>
      </c>
      <c r="K207" s="125"/>
      <c r="L207" s="72">
        <f>'Pivot Table 4-Year Insts.'!$Q$421</f>
        <v>29.237770193401591</v>
      </c>
      <c r="M207" s="11"/>
      <c r="N207" s="84">
        <f>SUM(F207:L207)</f>
        <v>99.999999999999986</v>
      </c>
      <c r="P207" s="318"/>
      <c r="Q207" s="318"/>
      <c r="R207" s="318"/>
      <c r="S207" s="318"/>
      <c r="T207" s="318"/>
      <c r="U207" s="313"/>
      <c r="V207" s="319"/>
      <c r="W207" s="30"/>
    </row>
    <row r="208" spans="1:23" s="12" customFormat="1" ht="14.1" customHeight="1">
      <c r="A208" s="2" t="s">
        <v>490</v>
      </c>
      <c r="B208" s="58" t="str">
        <f>IFERROR('Pivot Table 4-Year Insts.'!$Q$437,"—")</f>
        <v>—</v>
      </c>
      <c r="C208" s="59"/>
      <c r="D208" s="97">
        <f>SUM(F208:J208)</f>
        <v>73.056994818652853</v>
      </c>
      <c r="E208" s="60"/>
      <c r="F208" s="72">
        <f>'Pivot Table 4-Year Insts.'!$Q$454</f>
        <v>32.124352331606218</v>
      </c>
      <c r="G208" s="125"/>
      <c r="H208" s="72">
        <f>'Pivot Table 4-Year Insts.'!$Q$457</f>
        <v>5.9585492227979273</v>
      </c>
      <c r="I208" s="125"/>
      <c r="J208" s="72">
        <f>'Pivot Table 4-Year Insts.'!$Q$460</f>
        <v>34.974093264248708</v>
      </c>
      <c r="K208" s="125"/>
      <c r="L208" s="72">
        <f>'Pivot Table 4-Year Insts.'!$Q$463</f>
        <v>26.94300518134715</v>
      </c>
      <c r="M208" s="11"/>
      <c r="N208" s="84">
        <f>SUM(F208:L208)</f>
        <v>100</v>
      </c>
      <c r="P208" s="318"/>
      <c r="Q208" s="318"/>
      <c r="R208" s="318"/>
      <c r="S208" s="318"/>
      <c r="T208" s="318"/>
      <c r="U208" s="313"/>
      <c r="V208" s="319"/>
      <c r="W208" s="30"/>
    </row>
    <row r="209" spans="1:23" s="12" customFormat="1" ht="13.5" customHeight="1">
      <c r="A209" s="2" t="s">
        <v>491</v>
      </c>
      <c r="B209" s="58">
        <f>'Pivot Table 4-Year Insts.'!$Q$479</f>
        <v>53.59572400388727</v>
      </c>
      <c r="C209" s="59"/>
      <c r="D209" s="97">
        <f>SUM(F209:J209)</f>
        <v>70.534904805077062</v>
      </c>
      <c r="E209" s="60"/>
      <c r="F209" s="72">
        <f>'Pivot Table 4-Year Insts.'!$Q$496</f>
        <v>37.53399818676337</v>
      </c>
      <c r="G209" s="125"/>
      <c r="H209" s="72">
        <f>'Pivot Table 4-Year Insts.'!$Q$499</f>
        <v>2.4478694469628288</v>
      </c>
      <c r="I209" s="125"/>
      <c r="J209" s="72">
        <f>'Pivot Table 4-Year Insts.'!$Q$502</f>
        <v>30.553037171350862</v>
      </c>
      <c r="K209" s="125"/>
      <c r="L209" s="72">
        <f>'Pivot Table 4-Year Insts.'!$Q$505</f>
        <v>29.465095194922934</v>
      </c>
      <c r="M209" s="11"/>
      <c r="N209" s="84">
        <f>SUM(F209:L209)</f>
        <v>100</v>
      </c>
      <c r="P209" s="318"/>
      <c r="Q209" s="318"/>
      <c r="R209" s="318"/>
      <c r="S209" s="318"/>
      <c r="T209" s="318"/>
      <c r="U209" s="313"/>
      <c r="V209" s="319"/>
      <c r="W209" s="30"/>
    </row>
    <row r="210" spans="1:23" s="12" customFormat="1" ht="13.5" customHeight="1">
      <c r="A210" s="2"/>
      <c r="B210" s="58"/>
      <c r="C210" s="59"/>
      <c r="D210" s="97"/>
      <c r="E210" s="60"/>
      <c r="F210" s="72"/>
      <c r="G210" s="125"/>
      <c r="H210" s="72"/>
      <c r="I210" s="125"/>
      <c r="J210" s="72"/>
      <c r="K210" s="125"/>
      <c r="L210" s="72"/>
      <c r="M210" s="11"/>
      <c r="N210" s="84"/>
      <c r="P210" s="318"/>
      <c r="Q210" s="318"/>
      <c r="R210" s="318"/>
      <c r="S210" s="318"/>
      <c r="T210" s="318"/>
      <c r="U210" s="313"/>
      <c r="V210" s="319"/>
      <c r="W210" s="30"/>
    </row>
    <row r="211" spans="1:23" s="12" customFormat="1" ht="14.1" customHeight="1">
      <c r="A211" s="2" t="s">
        <v>492</v>
      </c>
      <c r="B211" s="58">
        <f>'Pivot Table 4-Year Insts.'!$Q$521</f>
        <v>0</v>
      </c>
      <c r="C211" s="59"/>
      <c r="D211" s="97">
        <f>SUM(F211:J211)</f>
        <v>0</v>
      </c>
      <c r="E211" s="60"/>
      <c r="F211" s="72">
        <f>'Pivot Table 4-Year Insts.'!$Q$538</f>
        <v>0</v>
      </c>
      <c r="G211" s="125"/>
      <c r="H211" s="72">
        <f>'Pivot Table 4-Year Insts.'!$Q$541</f>
        <v>0</v>
      </c>
      <c r="I211" s="125"/>
      <c r="J211" s="72">
        <f>'Pivot Table 4-Year Insts.'!$Q$544</f>
        <v>0</v>
      </c>
      <c r="K211" s="125"/>
      <c r="L211" s="72">
        <f>'Pivot Table 4-Year Insts.'!$Q$547</f>
        <v>0</v>
      </c>
      <c r="M211" s="11"/>
      <c r="N211" s="84">
        <f>SUM(F211:L211)</f>
        <v>0</v>
      </c>
      <c r="P211" s="318"/>
      <c r="Q211" s="318"/>
      <c r="R211" s="318"/>
      <c r="S211" s="318"/>
      <c r="T211" s="318"/>
      <c r="U211" s="313"/>
      <c r="V211" s="319"/>
      <c r="W211" s="30"/>
    </row>
    <row r="212" spans="1:23" s="12" customFormat="1" ht="14.1" customHeight="1">
      <c r="A212" s="2" t="s">
        <v>493</v>
      </c>
      <c r="B212" s="58">
        <f>'Pivot Table 4-Year Insts.'!$Q$563</f>
        <v>97.831325301204814</v>
      </c>
      <c r="C212" s="59"/>
      <c r="D212" s="97">
        <f>SUM(F212:J212)</f>
        <v>89.65517241379311</v>
      </c>
      <c r="E212" s="60"/>
      <c r="F212" s="72">
        <f>'Pivot Table 4-Year Insts.'!$Q$580</f>
        <v>32.758620689655174</v>
      </c>
      <c r="G212" s="125"/>
      <c r="H212" s="72">
        <f>'Pivot Table 4-Year Insts.'!$Q$583</f>
        <v>2.9556650246305418</v>
      </c>
      <c r="I212" s="125"/>
      <c r="J212" s="72">
        <f>'Pivot Table 4-Year Insts.'!$Q$586</f>
        <v>53.940886699507388</v>
      </c>
      <c r="K212" s="125"/>
      <c r="L212" s="72">
        <f>'Pivot Table 4-Year Insts.'!$Q$589</f>
        <v>10.344827586206897</v>
      </c>
      <c r="M212" s="11"/>
      <c r="N212" s="84">
        <f>SUM(F212:L212)</f>
        <v>100</v>
      </c>
      <c r="P212" s="318"/>
      <c r="Q212" s="318"/>
      <c r="R212" s="318"/>
      <c r="S212" s="318"/>
      <c r="T212" s="318"/>
      <c r="U212" s="313"/>
      <c r="V212" s="319"/>
      <c r="W212" s="30"/>
    </row>
    <row r="213" spans="1:23" s="12" customFormat="1" ht="14.1" customHeight="1">
      <c r="A213" s="2" t="s">
        <v>494</v>
      </c>
      <c r="B213" s="58">
        <f>'Pivot Table 4-Year Insts.'!$Q$605</f>
        <v>99.710982658959537</v>
      </c>
      <c r="C213" s="59"/>
      <c r="D213" s="97">
        <f>SUM(F213:J213)</f>
        <v>83.478260869565219</v>
      </c>
      <c r="E213" s="60"/>
      <c r="F213" s="72">
        <f>'Pivot Table 4-Year Insts.'!$Q$622</f>
        <v>46.956521739130437</v>
      </c>
      <c r="G213" s="125"/>
      <c r="H213" s="72">
        <f>'Pivot Table 4-Year Insts.'!$Q$625</f>
        <v>2.6086956521739131</v>
      </c>
      <c r="I213" s="125"/>
      <c r="J213" s="72">
        <f>'Pivot Table 4-Year Insts.'!$Q$628</f>
        <v>33.913043478260867</v>
      </c>
      <c r="K213" s="125"/>
      <c r="L213" s="72">
        <f>'Pivot Table 4-Year Insts.'!$Q$631</f>
        <v>16.521739130434781</v>
      </c>
      <c r="M213" s="11"/>
      <c r="N213" s="84">
        <f>SUM(F213:L213)</f>
        <v>100</v>
      </c>
      <c r="P213" s="318"/>
      <c r="Q213" s="318"/>
      <c r="R213" s="318"/>
      <c r="S213" s="318"/>
      <c r="T213" s="318"/>
      <c r="U213" s="313"/>
      <c r="V213" s="319"/>
      <c r="W213" s="30"/>
    </row>
    <row r="214" spans="1:23" s="30" customFormat="1" ht="14.1" customHeight="1">
      <c r="A214" s="85" t="s">
        <v>495</v>
      </c>
      <c r="B214" s="61">
        <f>'Pivot Table 4-Year Insts.'!$Q$647</f>
        <v>84.803921568627445</v>
      </c>
      <c r="C214" s="86"/>
      <c r="D214" s="87">
        <f>SUM(F214:J214)</f>
        <v>62.973667308927425</v>
      </c>
      <c r="E214" s="88"/>
      <c r="F214" s="89">
        <f>'Pivot Table 4-Year Insts.'!$Q$664</f>
        <v>39.595375722543352</v>
      </c>
      <c r="G214" s="246"/>
      <c r="H214" s="89">
        <f>'Pivot Table 4-Year Insts.'!$Q$667</f>
        <v>5.202312138728324</v>
      </c>
      <c r="I214" s="246"/>
      <c r="J214" s="89">
        <f>'Pivot Table 4-Year Insts.'!$Q$670</f>
        <v>18.175979447655749</v>
      </c>
      <c r="K214" s="246"/>
      <c r="L214" s="89">
        <f>'Pivot Table 4-Year Insts.'!$Q$673</f>
        <v>37.026332691072575</v>
      </c>
      <c r="M214" s="76"/>
      <c r="N214" s="90">
        <f>SUM(F214:L214)</f>
        <v>100</v>
      </c>
      <c r="P214" s="318"/>
      <c r="Q214" s="318"/>
      <c r="R214" s="318"/>
      <c r="S214" s="318"/>
      <c r="T214" s="318"/>
      <c r="U214" s="313"/>
      <c r="V214" s="319"/>
    </row>
    <row r="215" spans="1:23" ht="57" customHeight="1">
      <c r="A215" s="1044" t="s">
        <v>932</v>
      </c>
      <c r="B215" s="1044"/>
      <c r="C215" s="1044"/>
      <c r="D215" s="1045"/>
      <c r="E215" s="1045"/>
      <c r="F215" s="1045"/>
      <c r="G215" s="1045"/>
      <c r="H215" s="1045"/>
      <c r="I215" s="1045"/>
      <c r="J215" s="1045"/>
      <c r="K215" s="1045"/>
      <c r="L215" s="1045"/>
      <c r="M215" s="1045"/>
      <c r="N215" s="1045"/>
      <c r="P215" s="311"/>
      <c r="Q215" s="318"/>
      <c r="R215" s="318"/>
      <c r="S215" s="318"/>
      <c r="T215" s="318"/>
      <c r="U215" s="311"/>
      <c r="V215" s="311"/>
      <c r="W215" s="19"/>
    </row>
    <row r="216" spans="1:23" ht="15" customHeight="1">
      <c r="A216" s="1044" t="s">
        <v>931</v>
      </c>
      <c r="B216" s="1044"/>
      <c r="C216" s="1044"/>
      <c r="D216" s="1045"/>
      <c r="E216" s="1045"/>
      <c r="F216" s="1045"/>
      <c r="G216" s="1045"/>
      <c r="H216" s="1045"/>
      <c r="I216" s="1045"/>
      <c r="J216" s="1045"/>
      <c r="K216" s="1045"/>
      <c r="L216" s="1045"/>
      <c r="M216" s="1045"/>
      <c r="N216" s="1045"/>
      <c r="P216" s="311"/>
      <c r="Q216" s="311"/>
      <c r="R216" s="311"/>
      <c r="S216" s="311"/>
      <c r="T216" s="311"/>
      <c r="U216" s="311"/>
      <c r="V216" s="311"/>
      <c r="W216" s="19"/>
    </row>
    <row r="217" spans="1:23" ht="12.75" customHeight="1">
      <c r="A217" s="1044" t="s">
        <v>440</v>
      </c>
      <c r="B217" s="1044"/>
      <c r="C217" s="1044"/>
      <c r="D217" s="1044"/>
      <c r="E217" s="1044"/>
      <c r="F217" s="1044"/>
      <c r="G217" s="1044"/>
      <c r="H217" s="1044"/>
      <c r="I217" s="1044"/>
      <c r="J217" s="1044"/>
      <c r="K217" s="1044"/>
      <c r="L217" s="1044"/>
      <c r="O217" s="62"/>
    </row>
    <row r="218" spans="1:23">
      <c r="A218" s="1027" t="s">
        <v>1197</v>
      </c>
      <c r="B218" s="40"/>
      <c r="C218" s="40"/>
      <c r="D218" s="68"/>
      <c r="E218" s="68"/>
      <c r="F218" s="68"/>
      <c r="G218" s="68"/>
      <c r="H218" s="68"/>
      <c r="I218" s="68"/>
      <c r="J218" s="68"/>
      <c r="K218" s="68"/>
      <c r="L218" s="68"/>
      <c r="M218" s="68"/>
      <c r="N218" s="418" t="s">
        <v>1196</v>
      </c>
      <c r="P218" s="311"/>
      <c r="Q218" s="311"/>
      <c r="R218" s="311"/>
      <c r="S218" s="311"/>
      <c r="T218" s="311"/>
      <c r="U218" s="311"/>
      <c r="V218" s="311"/>
      <c r="W218" s="19"/>
    </row>
    <row r="219" spans="1:23" ht="15.75">
      <c r="A219" s="1" t="s">
        <v>924</v>
      </c>
      <c r="B219" s="1"/>
      <c r="C219" s="1"/>
      <c r="D219" s="1"/>
      <c r="E219" s="1"/>
      <c r="F219" s="1"/>
      <c r="G219" s="1"/>
      <c r="H219" s="1"/>
      <c r="I219" s="1"/>
      <c r="J219" s="1"/>
      <c r="K219" s="1"/>
      <c r="L219" s="69"/>
      <c r="M219" s="18"/>
      <c r="N219" s="69"/>
    </row>
    <row r="220" spans="1:23" ht="9" customHeight="1">
      <c r="A220" s="1"/>
      <c r="B220" s="1"/>
      <c r="C220" s="1"/>
      <c r="D220" s="1"/>
      <c r="E220" s="1"/>
      <c r="F220" s="1"/>
      <c r="G220" s="1"/>
      <c r="H220" s="1"/>
      <c r="I220" s="1"/>
      <c r="J220" s="1"/>
      <c r="K220" s="1"/>
      <c r="L220" s="69"/>
      <c r="M220" s="18"/>
      <c r="N220" s="69"/>
    </row>
    <row r="221" spans="1:23" ht="15.75">
      <c r="A221" s="1" t="s">
        <v>506</v>
      </c>
      <c r="B221" s="1"/>
      <c r="C221" s="1"/>
      <c r="D221" s="1"/>
      <c r="E221" s="1"/>
      <c r="F221" s="1"/>
      <c r="G221" s="1"/>
      <c r="H221" s="1"/>
      <c r="I221" s="1"/>
      <c r="J221" s="1"/>
      <c r="K221" s="1"/>
      <c r="L221" s="69"/>
      <c r="M221" s="18"/>
      <c r="N221" s="69"/>
    </row>
    <row r="222" spans="1:23" ht="18.75">
      <c r="A222" s="1" t="s">
        <v>517</v>
      </c>
      <c r="B222" s="1"/>
      <c r="C222" s="1"/>
      <c r="D222" s="1"/>
      <c r="E222" s="1"/>
      <c r="F222" s="1"/>
      <c r="G222" s="1"/>
      <c r="H222" s="1"/>
      <c r="I222" s="1"/>
      <c r="J222" s="1"/>
      <c r="K222" s="1"/>
      <c r="L222" s="69"/>
      <c r="M222" s="18"/>
      <c r="N222" s="69"/>
    </row>
    <row r="223" spans="1:23" ht="15.75">
      <c r="A223" s="1" t="s">
        <v>829</v>
      </c>
      <c r="B223" s="1"/>
      <c r="C223" s="1"/>
      <c r="D223" s="1"/>
      <c r="E223" s="1"/>
      <c r="F223" s="1"/>
      <c r="G223" s="1"/>
      <c r="H223" s="1"/>
      <c r="I223" s="1"/>
      <c r="J223" s="1"/>
      <c r="K223" s="1"/>
      <c r="L223" s="69"/>
      <c r="M223" s="18"/>
      <c r="N223" s="69"/>
      <c r="P223" s="321"/>
      <c r="Q223" s="321"/>
      <c r="R223" s="321"/>
      <c r="S223" s="321"/>
      <c r="T223" s="321"/>
      <c r="U223" s="321"/>
      <c r="V223" s="321"/>
    </row>
    <row r="224" spans="1:23" ht="9" customHeight="1">
      <c r="A224" s="1"/>
      <c r="B224" s="1"/>
      <c r="C224" s="1"/>
      <c r="D224" s="1"/>
      <c r="E224" s="1"/>
      <c r="F224" s="1"/>
      <c r="G224" s="1"/>
      <c r="H224" s="1"/>
      <c r="I224" s="1"/>
      <c r="J224" s="1"/>
      <c r="K224" s="1"/>
      <c r="L224" s="69"/>
      <c r="M224" s="18"/>
      <c r="N224" s="69"/>
      <c r="P224" s="321"/>
      <c r="Q224" s="321"/>
      <c r="R224" s="321"/>
      <c r="S224" s="321"/>
      <c r="T224" s="321"/>
      <c r="U224" s="321"/>
      <c r="V224" s="321"/>
    </row>
    <row r="225" spans="1:33" ht="73.5" customHeight="1">
      <c r="A225" s="24"/>
      <c r="B225" s="67" t="s">
        <v>1195</v>
      </c>
      <c r="C225" s="82"/>
      <c r="D225" s="67" t="s">
        <v>930</v>
      </c>
      <c r="E225" s="83"/>
      <c r="F225" s="67" t="s">
        <v>516</v>
      </c>
      <c r="G225" s="67"/>
      <c r="H225" s="67" t="s">
        <v>477</v>
      </c>
      <c r="I225" s="67"/>
      <c r="J225" s="67" t="s">
        <v>471</v>
      </c>
      <c r="K225" s="67"/>
      <c r="L225" s="67" t="s">
        <v>497</v>
      </c>
      <c r="M225" s="67"/>
      <c r="N225" s="67" t="s">
        <v>498</v>
      </c>
      <c r="P225" s="302" t="s">
        <v>469</v>
      </c>
      <c r="Q225" s="302" t="s">
        <v>465</v>
      </c>
      <c r="R225" s="302" t="s">
        <v>466</v>
      </c>
      <c r="S225" s="302" t="s">
        <v>303</v>
      </c>
      <c r="T225" s="430" t="s">
        <v>304</v>
      </c>
      <c r="U225" s="430" t="s">
        <v>470</v>
      </c>
      <c r="V225" s="685" t="s">
        <v>468</v>
      </c>
      <c r="X225" s="19"/>
      <c r="Y225" s="420" t="s">
        <v>301</v>
      </c>
      <c r="Z225" s="351"/>
      <c r="AA225" s="19"/>
      <c r="AB225" s="19"/>
      <c r="AC225" s="256"/>
      <c r="AD225" s="421" t="s">
        <v>302</v>
      </c>
      <c r="AE225" s="19"/>
    </row>
    <row r="226" spans="1:33" s="29" customFormat="1" ht="18" customHeight="1">
      <c r="A226" s="20" t="s">
        <v>480</v>
      </c>
      <c r="B226" s="58">
        <f>'Pivot Table 2-Year Insts.'!$R$624</f>
        <v>44.990692380725854</v>
      </c>
      <c r="C226" s="59"/>
      <c r="D226" s="96">
        <f>SUM(F226:J226)</f>
        <v>48.230935258085097</v>
      </c>
      <c r="E226" s="60"/>
      <c r="F226" s="72">
        <f>'Pivot Table 2-Year Insts.'!$R$638</f>
        <v>17.412770122073766</v>
      </c>
      <c r="G226" s="11"/>
      <c r="H226" s="72">
        <f>'Pivot Table 2-Year Insts.'!$R$641</f>
        <v>12.366413547828975</v>
      </c>
      <c r="I226" s="72"/>
      <c r="J226" s="72">
        <f>'Pivot Table 2-Year Insts.'!$R$644</f>
        <v>18.451751588182351</v>
      </c>
      <c r="K226" s="72"/>
      <c r="L226" s="72">
        <f>'Pivot Table 2-Year Insts.'!$R$647</f>
        <v>51.769064741914903</v>
      </c>
      <c r="M226" s="11"/>
      <c r="N226" s="84">
        <f>SUM(F226:L226)</f>
        <v>100</v>
      </c>
      <c r="P226" s="307">
        <f>+'Pivot Table 2-Year Insts.'!$R$637</f>
        <v>16.254389705110377</v>
      </c>
      <c r="Q226" s="307">
        <f>+'Pivot Table 2-Year Insts.'!$R$640</f>
        <v>12.455942251942826</v>
      </c>
      <c r="R226" s="307">
        <f>+'Pivot Table 2-Year Insts.'!$R$643</f>
        <v>17.363412946175092</v>
      </c>
      <c r="S226" s="307">
        <f>+'Pivot Table 2-Year Insts.'!$R$646</f>
        <v>53.926255096771705</v>
      </c>
      <c r="T226" s="431">
        <f>SUM(P226:S226)</f>
        <v>100</v>
      </c>
      <c r="U226" s="686">
        <f>SUM(P226:R226)</f>
        <v>46.073744903228295</v>
      </c>
      <c r="V226" s="687">
        <f>+D226-U226</f>
        <v>2.1571903548568017</v>
      </c>
      <c r="W226" s="258" t="s">
        <v>480</v>
      </c>
      <c r="X226" s="31"/>
      <c r="Y226" s="292">
        <f>Y246+38</f>
        <v>624</v>
      </c>
      <c r="Z226" s="294">
        <f>Y226+14</f>
        <v>638</v>
      </c>
      <c r="AA226" s="294">
        <f>Z226+3</f>
        <v>641</v>
      </c>
      <c r="AB226" s="294">
        <f>AA226+3</f>
        <v>644</v>
      </c>
      <c r="AC226" s="294">
        <f>AB226+3</f>
        <v>647</v>
      </c>
      <c r="AD226" s="419">
        <f>Y226+13</f>
        <v>637</v>
      </c>
      <c r="AE226" s="419">
        <f>AD226+3</f>
        <v>640</v>
      </c>
      <c r="AF226" s="419">
        <f>AE226+3</f>
        <v>643</v>
      </c>
      <c r="AG226" s="419">
        <f>AF226+3</f>
        <v>646</v>
      </c>
    </row>
    <row r="227" spans="1:33" s="41" customFormat="1" ht="9" customHeight="1">
      <c r="A227" s="98"/>
      <c r="B227" s="11"/>
      <c r="C227" s="59"/>
      <c r="D227" s="97"/>
      <c r="E227" s="60"/>
      <c r="F227" s="11"/>
      <c r="G227" s="125"/>
      <c r="H227" s="11"/>
      <c r="I227" s="125"/>
      <c r="J227" s="11"/>
      <c r="K227" s="125"/>
      <c r="L227" s="11"/>
      <c r="M227" s="64"/>
      <c r="N227" s="84"/>
      <c r="P227" s="307"/>
      <c r="Q227" s="307"/>
      <c r="R227" s="307"/>
      <c r="S227" s="307"/>
      <c r="T227" s="431"/>
      <c r="U227" s="686"/>
      <c r="V227" s="687"/>
      <c r="W227" s="258"/>
      <c r="X227" s="42"/>
      <c r="Y227" s="30"/>
      <c r="Z227" s="294"/>
      <c r="AA227" s="429"/>
      <c r="AB227" s="429"/>
      <c r="AC227" s="429"/>
      <c r="AD227" s="419"/>
      <c r="AE227" s="419"/>
      <c r="AF227" s="419"/>
      <c r="AG227" s="419"/>
    </row>
    <row r="228" spans="1:33" s="12" customFormat="1" ht="14.1" customHeight="1">
      <c r="A228" s="20" t="s">
        <v>481</v>
      </c>
      <c r="B228" s="58" t="str">
        <f>IFERROR('Pivot Table 2-Year Insts.'!$R$16,"—")</f>
        <v>—</v>
      </c>
      <c r="C228" s="59"/>
      <c r="D228" s="97">
        <f>SUM(F228:J228)</f>
        <v>46.839386734442897</v>
      </c>
      <c r="E228" s="60"/>
      <c r="F228" s="72">
        <f>'Pivot Table 2-Year Insts.'!$R$30</f>
        <v>18.930884643764863</v>
      </c>
      <c r="G228" s="125"/>
      <c r="H228" s="11">
        <f>'Pivot Table 2-Year Insts.'!$R$33</f>
        <v>0</v>
      </c>
      <c r="I228" s="125"/>
      <c r="J228" s="11">
        <f>'Pivot Table 2-Year Insts.'!$R$36</f>
        <v>27.908502090678034</v>
      </c>
      <c r="K228" s="125"/>
      <c r="L228" s="11">
        <f>'Pivot Table 2-Year Insts.'!$R$39</f>
        <v>53.160613265557103</v>
      </c>
      <c r="M228" s="11"/>
      <c r="N228" s="84">
        <f>SUM(F228:L228)</f>
        <v>100</v>
      </c>
      <c r="P228" s="307">
        <f>+'Pivot Table 2-Year Insts.'!$R$29</f>
        <v>16.982429335370512</v>
      </c>
      <c r="Q228" s="307">
        <f>+'Pivot Table 2-Year Insts.'!$R$32</f>
        <v>0</v>
      </c>
      <c r="R228" s="307">
        <f>+'Pivot Table 2-Year Insts.'!$R$35</f>
        <v>26.371275783040488</v>
      </c>
      <c r="S228" s="307">
        <f>+'Pivot Table 2-Year Insts.'!$R$38</f>
        <v>56.646294881589</v>
      </c>
      <c r="T228" s="431">
        <f>SUM(P228:S228)</f>
        <v>100</v>
      </c>
      <c r="U228" s="686">
        <f>SUM(P228:R228)</f>
        <v>43.353705118411</v>
      </c>
      <c r="V228" s="687">
        <f>+D228-U228</f>
        <v>3.4856816160318971</v>
      </c>
      <c r="W228" s="261" t="s">
        <v>481</v>
      </c>
      <c r="X228" s="30"/>
      <c r="Y228" s="324">
        <v>16</v>
      </c>
      <c r="Z228" s="294">
        <f>Y228+14</f>
        <v>30</v>
      </c>
      <c r="AA228" s="294">
        <f t="shared" ref="AA228:AC231" si="8">Z228+3</f>
        <v>33</v>
      </c>
      <c r="AB228" s="294">
        <f t="shared" si="8"/>
        <v>36</v>
      </c>
      <c r="AC228" s="294">
        <f t="shared" si="8"/>
        <v>39</v>
      </c>
      <c r="AD228" s="419">
        <f>Y228+13</f>
        <v>29</v>
      </c>
      <c r="AE228" s="419">
        <f t="shared" ref="AE228:AG231" si="9">AD228+3</f>
        <v>32</v>
      </c>
      <c r="AF228" s="419">
        <f t="shared" si="9"/>
        <v>35</v>
      </c>
      <c r="AG228" s="419">
        <f t="shared" si="9"/>
        <v>38</v>
      </c>
    </row>
    <row r="229" spans="1:33" s="12" customFormat="1" ht="14.1" customHeight="1">
      <c r="A229" s="2" t="s">
        <v>482</v>
      </c>
      <c r="B229" s="58">
        <f>'Pivot Table 2-Year Insts.'!$R$54</f>
        <v>44.934913824449133</v>
      </c>
      <c r="C229" s="59"/>
      <c r="D229" s="97">
        <f>SUM(F229:J229)</f>
        <v>47.030263796730864</v>
      </c>
      <c r="E229" s="60"/>
      <c r="F229" s="72">
        <f>'Pivot Table 2-Year Insts.'!$R$68</f>
        <v>21.475966984949022</v>
      </c>
      <c r="G229" s="125"/>
      <c r="H229" s="11">
        <f>'Pivot Table 2-Year Insts.'!$R$71</f>
        <v>11.911312510114906</v>
      </c>
      <c r="I229" s="125"/>
      <c r="J229" s="11">
        <f>'Pivot Table 2-Year Insts.'!$R$74</f>
        <v>13.642984301666935</v>
      </c>
      <c r="K229" s="125"/>
      <c r="L229" s="11">
        <f>'Pivot Table 2-Year Insts.'!$R$77</f>
        <v>52.969736203269136</v>
      </c>
      <c r="M229" s="11"/>
      <c r="N229" s="84">
        <f>SUM(F229:L229)</f>
        <v>100</v>
      </c>
      <c r="P229" s="307">
        <f>+'Pivot Table 2-Year Insts.'!$R$67</f>
        <v>21.010067667932002</v>
      </c>
      <c r="Q229" s="307">
        <f>+'Pivot Table 2-Year Insts.'!$R$70</f>
        <v>12.625845849150025</v>
      </c>
      <c r="R229" s="307">
        <f>+'Pivot Table 2-Year Insts.'!$R$73</f>
        <v>14.441326951642186</v>
      </c>
      <c r="S229" s="307">
        <f>+'Pivot Table 2-Year Insts.'!$R$76</f>
        <v>51.922759531275787</v>
      </c>
      <c r="T229" s="431">
        <f>SUM(P229:S229)</f>
        <v>100</v>
      </c>
      <c r="U229" s="686">
        <f>SUM(P229:R229)</f>
        <v>48.077240468724213</v>
      </c>
      <c r="V229" s="687">
        <f>+D229-U229</f>
        <v>-1.0469766719933489</v>
      </c>
      <c r="W229" s="261" t="s">
        <v>482</v>
      </c>
      <c r="X229" s="30"/>
      <c r="Y229" s="292">
        <f>Y228+38</f>
        <v>54</v>
      </c>
      <c r="Z229" s="294">
        <f>Y229+14</f>
        <v>68</v>
      </c>
      <c r="AA229" s="294">
        <f t="shared" si="8"/>
        <v>71</v>
      </c>
      <c r="AB229" s="294">
        <f t="shared" si="8"/>
        <v>74</v>
      </c>
      <c r="AC229" s="294">
        <f t="shared" si="8"/>
        <v>77</v>
      </c>
      <c r="AD229" s="419">
        <f>Y229+13</f>
        <v>67</v>
      </c>
      <c r="AE229" s="419">
        <f t="shared" si="9"/>
        <v>70</v>
      </c>
      <c r="AF229" s="419">
        <f t="shared" si="9"/>
        <v>73</v>
      </c>
      <c r="AG229" s="419">
        <f t="shared" si="9"/>
        <v>76</v>
      </c>
    </row>
    <row r="230" spans="1:33" s="29" customFormat="1" ht="13.5" customHeight="1">
      <c r="A230" s="2" t="s">
        <v>496</v>
      </c>
      <c r="B230" s="58">
        <f>'Pivot Table 2-Year Insts.'!$R$92</f>
        <v>34.778965011523148</v>
      </c>
      <c r="C230" s="59"/>
      <c r="D230" s="97">
        <f>SUM(F230:J230)</f>
        <v>18.975903614457831</v>
      </c>
      <c r="E230" s="60"/>
      <c r="F230" s="72">
        <f>'Pivot Table 2-Year Insts.'!$R$106</f>
        <v>5.7831325301204819</v>
      </c>
      <c r="G230" s="125"/>
      <c r="H230" s="11">
        <f>'Pivot Table 2-Year Insts.'!$R$109</f>
        <v>0</v>
      </c>
      <c r="I230" s="125"/>
      <c r="J230" s="11">
        <f>'Pivot Table 2-Year Insts.'!$R$112</f>
        <v>13.192771084337348</v>
      </c>
      <c r="K230" s="125"/>
      <c r="L230" s="11">
        <f>'Pivot Table 2-Year Insts.'!$R$115</f>
        <v>81.024096385542165</v>
      </c>
      <c r="M230" s="11"/>
      <c r="N230" s="84">
        <f>SUM(F230:L230)</f>
        <v>100</v>
      </c>
      <c r="O230" s="12"/>
      <c r="P230" s="307">
        <f>+'Pivot Table 2-Year Insts.'!$R$105</f>
        <v>9.067850348763475</v>
      </c>
      <c r="Q230" s="307">
        <f>+'Pivot Table 2-Year Insts.'!$R$108</f>
        <v>0</v>
      </c>
      <c r="R230" s="307">
        <f>+'Pivot Table 2-Year Insts.'!$R$111</f>
        <v>0</v>
      </c>
      <c r="S230" s="307">
        <f>+'Pivot Table 2-Year Insts.'!$R$114</f>
        <v>90.932149651236529</v>
      </c>
      <c r="T230" s="431">
        <f>SUM(P230:S230)</f>
        <v>100</v>
      </c>
      <c r="U230" s="686">
        <f>SUM(P230:R230)</f>
        <v>9.067850348763475</v>
      </c>
      <c r="V230" s="687">
        <f>+D230-U230</f>
        <v>9.9080532656943561</v>
      </c>
      <c r="W230" s="258" t="s">
        <v>496</v>
      </c>
      <c r="X230" s="31"/>
      <c r="Y230" s="292">
        <f>Y229+38</f>
        <v>92</v>
      </c>
      <c r="Z230" s="294">
        <f>Y230+14</f>
        <v>106</v>
      </c>
      <c r="AA230" s="294">
        <f t="shared" si="8"/>
        <v>109</v>
      </c>
      <c r="AB230" s="294">
        <f t="shared" si="8"/>
        <v>112</v>
      </c>
      <c r="AC230" s="294">
        <f t="shared" si="8"/>
        <v>115</v>
      </c>
      <c r="AD230" s="419">
        <f>Y230+13</f>
        <v>105</v>
      </c>
      <c r="AE230" s="419">
        <f t="shared" si="9"/>
        <v>108</v>
      </c>
      <c r="AF230" s="419">
        <f t="shared" si="9"/>
        <v>111</v>
      </c>
      <c r="AG230" s="419">
        <f t="shared" si="9"/>
        <v>114</v>
      </c>
    </row>
    <row r="231" spans="1:33" s="12" customFormat="1" ht="14.1" customHeight="1">
      <c r="A231" s="2" t="s">
        <v>483</v>
      </c>
      <c r="B231" s="58">
        <f>'Pivot Table 2-Year Insts.'!$R$130</f>
        <v>30.346403851453214</v>
      </c>
      <c r="C231" s="59"/>
      <c r="D231" s="97">
        <f>SUM(F231:J231)</f>
        <v>60.533625340526683</v>
      </c>
      <c r="E231" s="60"/>
      <c r="F231" s="72">
        <f>'Pivot Table 2-Year Insts.'!$R$144</f>
        <v>31.037337749051868</v>
      </c>
      <c r="G231" s="125"/>
      <c r="H231" s="11">
        <f>'Pivot Table 2-Year Insts.'!$R$147</f>
        <v>15.292986485764647</v>
      </c>
      <c r="I231" s="125"/>
      <c r="J231" s="11">
        <f>'Pivot Table 2-Year Insts.'!$R$150</f>
        <v>14.203301105710164</v>
      </c>
      <c r="K231" s="125"/>
      <c r="L231" s="11">
        <f>'Pivot Table 2-Year Insts.'!$R$153</f>
        <v>39.466374659473317</v>
      </c>
      <c r="M231" s="11"/>
      <c r="N231" s="84">
        <f>SUM(F231:L231)</f>
        <v>100</v>
      </c>
      <c r="P231" s="307">
        <f>+'Pivot Table 2-Year Insts.'!$R$143</f>
        <v>30.438274744986749</v>
      </c>
      <c r="Q231" s="307">
        <f>+'Pivot Table 2-Year Insts.'!$R$146</f>
        <v>15.04109662391904</v>
      </c>
      <c r="R231" s="307">
        <f>+'Pivot Table 2-Year Insts.'!$R$149</f>
        <v>14.002302481861262</v>
      </c>
      <c r="S231" s="307">
        <f>+'Pivot Table 2-Year Insts.'!$R$152</f>
        <v>40.518326149232955</v>
      </c>
      <c r="T231" s="431">
        <f>SUM(P231:S231)</f>
        <v>100</v>
      </c>
      <c r="U231" s="686">
        <f>SUM(P231:R231)</f>
        <v>59.481673850767052</v>
      </c>
      <c r="V231" s="687">
        <f>+D231-U231</f>
        <v>1.0519514897596309</v>
      </c>
      <c r="W231" s="258" t="s">
        <v>483</v>
      </c>
      <c r="X231" s="30"/>
      <c r="Y231" s="292">
        <f>Y230+38</f>
        <v>130</v>
      </c>
      <c r="Z231" s="294">
        <f>Y231+14</f>
        <v>144</v>
      </c>
      <c r="AA231" s="294">
        <f t="shared" si="8"/>
        <v>147</v>
      </c>
      <c r="AB231" s="294">
        <f t="shared" si="8"/>
        <v>150</v>
      </c>
      <c r="AC231" s="294">
        <f t="shared" si="8"/>
        <v>153</v>
      </c>
      <c r="AD231" s="419">
        <f>Y231+13</f>
        <v>143</v>
      </c>
      <c r="AE231" s="419">
        <f t="shared" si="9"/>
        <v>146</v>
      </c>
      <c r="AF231" s="419">
        <f t="shared" si="9"/>
        <v>149</v>
      </c>
      <c r="AG231" s="419">
        <f t="shared" si="9"/>
        <v>152</v>
      </c>
    </row>
    <row r="232" spans="1:33" s="12" customFormat="1" ht="14.1" customHeight="1">
      <c r="A232" s="2"/>
      <c r="B232" s="58"/>
      <c r="C232" s="59"/>
      <c r="D232" s="97"/>
      <c r="E232" s="60"/>
      <c r="F232" s="72"/>
      <c r="G232" s="125"/>
      <c r="H232" s="11"/>
      <c r="I232" s="125"/>
      <c r="J232" s="11"/>
      <c r="K232" s="125"/>
      <c r="L232" s="11"/>
      <c r="M232" s="11"/>
      <c r="N232" s="84"/>
      <c r="P232" s="307"/>
      <c r="Q232" s="307"/>
      <c r="R232" s="307"/>
      <c r="S232" s="307"/>
      <c r="T232" s="431"/>
      <c r="U232" s="686"/>
      <c r="V232" s="687"/>
      <c r="W232" s="258"/>
      <c r="X232" s="30"/>
      <c r="Y232" s="292"/>
      <c r="Z232" s="294"/>
      <c r="AA232" s="294"/>
      <c r="AB232" s="294"/>
      <c r="AC232" s="294"/>
      <c r="AD232" s="419"/>
      <c r="AE232" s="419"/>
      <c r="AF232" s="419"/>
      <c r="AG232" s="419"/>
    </row>
    <row r="233" spans="1:33" s="12" customFormat="1" ht="14.1" customHeight="1">
      <c r="A233" s="2" t="s">
        <v>484</v>
      </c>
      <c r="B233" s="58">
        <f>'Pivot Table 2-Year Insts.'!$R$168</f>
        <v>19.182836693222079</v>
      </c>
      <c r="C233" s="59"/>
      <c r="D233" s="97">
        <f>SUM(F233:J233)</f>
        <v>43.048654729539706</v>
      </c>
      <c r="E233" s="60"/>
      <c r="F233" s="72">
        <f>'Pivot Table 2-Year Insts.'!$R$182</f>
        <v>11.540264366738541</v>
      </c>
      <c r="G233" s="125"/>
      <c r="H233" s="11">
        <f>'Pivot Table 2-Year Insts.'!$R$185</f>
        <v>12.552732727102278</v>
      </c>
      <c r="I233" s="125"/>
      <c r="J233" s="11">
        <f>'Pivot Table 2-Year Insts.'!$R$188</f>
        <v>18.955657635698884</v>
      </c>
      <c r="K233" s="125"/>
      <c r="L233" s="11">
        <f>'Pivot Table 2-Year Insts.'!$R$191</f>
        <v>56.951345270460294</v>
      </c>
      <c r="M233" s="11"/>
      <c r="N233" s="84">
        <f>SUM(F233:L233)</f>
        <v>100</v>
      </c>
      <c r="P233" s="307">
        <f>+'Pivot Table 2-Year Insts.'!$R$181</f>
        <v>12.57137030995106</v>
      </c>
      <c r="Q233" s="307">
        <f>+'Pivot Table 2-Year Insts.'!$R$184</f>
        <v>14.78384991843393</v>
      </c>
      <c r="R233" s="307">
        <f>+'Pivot Table 2-Year Insts.'!$R$187</f>
        <v>20.034665579119089</v>
      </c>
      <c r="S233" s="307">
        <f>+'Pivot Table 2-Year Insts.'!$R$190</f>
        <v>52.610114192495928</v>
      </c>
      <c r="T233" s="431">
        <f>SUM(P233:S233)</f>
        <v>100</v>
      </c>
      <c r="U233" s="686">
        <f>SUM(P233:R233)</f>
        <v>47.389885807504079</v>
      </c>
      <c r="V233" s="687">
        <f>+D233-U233</f>
        <v>-4.3412310779643732</v>
      </c>
      <c r="W233" s="258" t="s">
        <v>484</v>
      </c>
      <c r="X233" s="30"/>
      <c r="Y233" s="292">
        <f>Y231+38</f>
        <v>168</v>
      </c>
      <c r="Z233" s="294">
        <f>Y233+14</f>
        <v>182</v>
      </c>
      <c r="AA233" s="294">
        <f t="shared" ref="AA233:AC236" si="10">Z233+3</f>
        <v>185</v>
      </c>
      <c r="AB233" s="294">
        <f t="shared" si="10"/>
        <v>188</v>
      </c>
      <c r="AC233" s="294">
        <f t="shared" si="10"/>
        <v>191</v>
      </c>
      <c r="AD233" s="419">
        <f>Y233+13</f>
        <v>181</v>
      </c>
      <c r="AE233" s="419">
        <f t="shared" ref="AE233:AG236" si="11">AD233+3</f>
        <v>184</v>
      </c>
      <c r="AF233" s="419">
        <f t="shared" si="11"/>
        <v>187</v>
      </c>
      <c r="AG233" s="419">
        <f t="shared" si="11"/>
        <v>190</v>
      </c>
    </row>
    <row r="234" spans="1:33" s="12" customFormat="1" ht="14.1" customHeight="1">
      <c r="A234" s="2" t="s">
        <v>485</v>
      </c>
      <c r="B234" s="58">
        <f>'Pivot Table 2-Year Insts.'!$R$206</f>
        <v>43.120593021153496</v>
      </c>
      <c r="C234" s="59"/>
      <c r="D234" s="97">
        <f>SUM(F234:J234)</f>
        <v>42.962962962962962</v>
      </c>
      <c r="E234" s="60"/>
      <c r="F234" s="72">
        <f>'Pivot Table 2-Year Insts.'!$R$220</f>
        <v>19.189378057302587</v>
      </c>
      <c r="G234" s="125"/>
      <c r="H234" s="11">
        <f>'Pivot Table 2-Year Insts.'!$R$223</f>
        <v>15.038434661076169</v>
      </c>
      <c r="I234" s="125"/>
      <c r="J234" s="11">
        <f>'Pivot Table 2-Year Insts.'!$R$226</f>
        <v>8.7351502445842062</v>
      </c>
      <c r="K234" s="125"/>
      <c r="L234" s="11">
        <f>'Pivot Table 2-Year Insts.'!$R$229</f>
        <v>57.037037037037038</v>
      </c>
      <c r="M234" s="11"/>
      <c r="N234" s="84">
        <f>SUM(F234:L234)</f>
        <v>100</v>
      </c>
      <c r="P234" s="307">
        <f>+'Pivot Table 2-Year Insts.'!$R$219</f>
        <v>16.155387698473874</v>
      </c>
      <c r="Q234" s="307">
        <f>+'Pivot Table 2-Year Insts.'!$R$222</f>
        <v>15.862494219207646</v>
      </c>
      <c r="R234" s="307">
        <f>+'Pivot Table 2-Year Insts.'!$R$225</f>
        <v>9.1876059811931565</v>
      </c>
      <c r="S234" s="307">
        <f>+'Pivot Table 2-Year Insts.'!$R$228</f>
        <v>58.794512101125328</v>
      </c>
      <c r="T234" s="431">
        <f>SUM(P234:S234)</f>
        <v>100</v>
      </c>
      <c r="U234" s="686">
        <f>SUM(P234:R234)</f>
        <v>41.205487898874679</v>
      </c>
      <c r="V234" s="687">
        <f>+D234-U234</f>
        <v>1.7574750640882826</v>
      </c>
      <c r="W234" s="258" t="s">
        <v>485</v>
      </c>
      <c r="X234" s="30"/>
      <c r="Y234" s="292">
        <f>Y233+38</f>
        <v>206</v>
      </c>
      <c r="Z234" s="294">
        <f>Y234+14</f>
        <v>220</v>
      </c>
      <c r="AA234" s="294">
        <f t="shared" si="10"/>
        <v>223</v>
      </c>
      <c r="AB234" s="294">
        <f t="shared" si="10"/>
        <v>226</v>
      </c>
      <c r="AC234" s="294">
        <f t="shared" si="10"/>
        <v>229</v>
      </c>
      <c r="AD234" s="419">
        <f>Y234+13</f>
        <v>219</v>
      </c>
      <c r="AE234" s="419">
        <f t="shared" si="11"/>
        <v>222</v>
      </c>
      <c r="AF234" s="419">
        <f t="shared" si="11"/>
        <v>225</v>
      </c>
      <c r="AG234" s="419">
        <f t="shared" si="11"/>
        <v>228</v>
      </c>
    </row>
    <row r="235" spans="1:33" s="12" customFormat="1" ht="13.5" customHeight="1">
      <c r="A235" s="2" t="s">
        <v>486</v>
      </c>
      <c r="B235" s="58">
        <f>'Pivot Table 2-Year Insts.'!$R$244</f>
        <v>49.59040721833076</v>
      </c>
      <c r="C235" s="59"/>
      <c r="D235" s="97">
        <f>SUM(F235:J235)</f>
        <v>48.647354560689493</v>
      </c>
      <c r="E235" s="60"/>
      <c r="F235" s="72">
        <f>'Pivot Table 2-Year Insts.'!$R$258</f>
        <v>6.0569786928417528</v>
      </c>
      <c r="G235" s="125"/>
      <c r="H235" s="11">
        <f>'Pivot Table 2-Year Insts.'!$R$261</f>
        <v>15.681110845104143</v>
      </c>
      <c r="I235" s="125"/>
      <c r="J235" s="11">
        <f>'Pivot Table 2-Year Insts.'!$R$264</f>
        <v>26.909265022743593</v>
      </c>
      <c r="K235" s="125"/>
      <c r="L235" s="11">
        <f>'Pivot Table 2-Year Insts.'!$R$267</f>
        <v>51.352645439310507</v>
      </c>
      <c r="M235" s="11"/>
      <c r="N235" s="84">
        <f>SUM(F235:L235)</f>
        <v>100</v>
      </c>
      <c r="P235" s="307">
        <f>+'Pivot Table 2-Year Insts.'!$R$257</f>
        <v>4.8788867892114753</v>
      </c>
      <c r="Q235" s="307">
        <f>+'Pivot Table 2-Year Insts.'!$R$260</f>
        <v>16.028173853289811</v>
      </c>
      <c r="R235" s="307">
        <f>+'Pivot Table 2-Year Insts.'!$R$263</f>
        <v>24.772375880432914</v>
      </c>
      <c r="S235" s="307">
        <f>+'Pivot Table 2-Year Insts.'!$R$266</f>
        <v>54.320563477065797</v>
      </c>
      <c r="T235" s="431">
        <f>SUM(P235:S235)</f>
        <v>100</v>
      </c>
      <c r="U235" s="686">
        <f>SUM(P235:R235)</f>
        <v>45.679436522934196</v>
      </c>
      <c r="V235" s="687">
        <f>+D235-U235</f>
        <v>2.9679180377552967</v>
      </c>
      <c r="W235" s="258" t="s">
        <v>486</v>
      </c>
      <c r="X235" s="30"/>
      <c r="Y235" s="292">
        <f>Y234+38</f>
        <v>244</v>
      </c>
      <c r="Z235" s="294">
        <f>Y235+14</f>
        <v>258</v>
      </c>
      <c r="AA235" s="294">
        <f t="shared" si="10"/>
        <v>261</v>
      </c>
      <c r="AB235" s="294">
        <f t="shared" si="10"/>
        <v>264</v>
      </c>
      <c r="AC235" s="294">
        <f t="shared" si="10"/>
        <v>267</v>
      </c>
      <c r="AD235" s="419">
        <f>Y235+13</f>
        <v>257</v>
      </c>
      <c r="AE235" s="419">
        <f t="shared" si="11"/>
        <v>260</v>
      </c>
      <c r="AF235" s="419">
        <f t="shared" si="11"/>
        <v>263</v>
      </c>
      <c r="AG235" s="419">
        <f t="shared" si="11"/>
        <v>266</v>
      </c>
    </row>
    <row r="236" spans="1:33" s="12" customFormat="1" ht="13.5" customHeight="1">
      <c r="A236" s="2" t="s">
        <v>487</v>
      </c>
      <c r="B236" s="58" t="str">
        <f>IFERROR('Pivot Table 2-Year Insts.'!$R$282,"—")</f>
        <v>—</v>
      </c>
      <c r="C236" s="59"/>
      <c r="D236" s="97">
        <f>SUM(F236:J236)</f>
        <v>56.457207388884413</v>
      </c>
      <c r="E236" s="60"/>
      <c r="F236" s="72">
        <f>'Pivot Table 2-Year Insts.'!$R$296</f>
        <v>14.019520851818989</v>
      </c>
      <c r="G236" s="125"/>
      <c r="H236" s="11">
        <f>'Pivot Table 2-Year Insts.'!$R$299</f>
        <v>21.101879486972656</v>
      </c>
      <c r="I236" s="125"/>
      <c r="J236" s="11">
        <f>'Pivot Table 2-Year Insts.'!$R$302</f>
        <v>21.335807050092765</v>
      </c>
      <c r="K236" s="125"/>
      <c r="L236" s="11">
        <f>'Pivot Table 2-Year Insts.'!$R$305</f>
        <v>43.542792611115594</v>
      </c>
      <c r="M236" s="11"/>
      <c r="N236" s="84">
        <f>SUM(F236:L236)</f>
        <v>100</v>
      </c>
      <c r="P236" s="307">
        <f>+'Pivot Table 2-Year Insts.'!$R$295</f>
        <v>7.0665757782322203</v>
      </c>
      <c r="Q236" s="307">
        <f>+'Pivot Table 2-Year Insts.'!$R$298</f>
        <v>19.313792319927288</v>
      </c>
      <c r="R236" s="307">
        <f>+'Pivot Table 2-Year Insts.'!$R$301</f>
        <v>23.858214042263125</v>
      </c>
      <c r="S236" s="307">
        <f>+'Pivot Table 2-Year Insts.'!$R$304</f>
        <v>49.761417859577364</v>
      </c>
      <c r="T236" s="431">
        <f>SUM(P236:S236)</f>
        <v>100</v>
      </c>
      <c r="U236" s="686">
        <f>SUM(P236:R236)</f>
        <v>50.238582140422636</v>
      </c>
      <c r="V236" s="687">
        <f>+D236-U236</f>
        <v>6.2186252484617768</v>
      </c>
      <c r="W236" s="258" t="s">
        <v>487</v>
      </c>
      <c r="X236" s="30"/>
      <c r="Y236" s="292">
        <f>Y235+38</f>
        <v>282</v>
      </c>
      <c r="Z236" s="294">
        <f>Y236+14</f>
        <v>296</v>
      </c>
      <c r="AA236" s="294">
        <f t="shared" si="10"/>
        <v>299</v>
      </c>
      <c r="AB236" s="294">
        <f t="shared" si="10"/>
        <v>302</v>
      </c>
      <c r="AC236" s="294">
        <f t="shared" si="10"/>
        <v>305</v>
      </c>
      <c r="AD236" s="419">
        <f>Y236+13</f>
        <v>295</v>
      </c>
      <c r="AE236" s="419">
        <f t="shared" si="11"/>
        <v>298</v>
      </c>
      <c r="AF236" s="419">
        <f t="shared" si="11"/>
        <v>301</v>
      </c>
      <c r="AG236" s="419">
        <f t="shared" si="11"/>
        <v>304</v>
      </c>
    </row>
    <row r="237" spans="1:33" s="12" customFormat="1" ht="13.5" customHeight="1">
      <c r="A237" s="2"/>
      <c r="B237" s="58"/>
      <c r="C237" s="59"/>
      <c r="D237" s="97"/>
      <c r="E237" s="60"/>
      <c r="F237" s="72"/>
      <c r="G237" s="125"/>
      <c r="H237" s="11"/>
      <c r="I237" s="125"/>
      <c r="J237" s="11"/>
      <c r="K237" s="125"/>
      <c r="L237" s="11"/>
      <c r="M237" s="11"/>
      <c r="N237" s="84"/>
      <c r="P237" s="307"/>
      <c r="Q237" s="307"/>
      <c r="R237" s="307"/>
      <c r="S237" s="307"/>
      <c r="T237" s="431"/>
      <c r="U237" s="686"/>
      <c r="V237" s="687"/>
      <c r="W237" s="258"/>
      <c r="X237" s="30"/>
      <c r="Y237" s="292"/>
      <c r="Z237" s="294"/>
      <c r="AA237" s="294"/>
      <c r="AB237" s="294"/>
      <c r="AC237" s="294"/>
      <c r="AD237" s="419"/>
      <c r="AE237" s="419"/>
      <c r="AF237" s="419"/>
      <c r="AG237" s="419"/>
    </row>
    <row r="238" spans="1:33" s="12" customFormat="1" ht="14.1" customHeight="1">
      <c r="A238" s="2" t="s">
        <v>488</v>
      </c>
      <c r="B238" s="58">
        <f>'Pivot Table 2-Year Insts.'!$R$320</f>
        <v>64.444368390430881</v>
      </c>
      <c r="C238" s="59"/>
      <c r="D238" s="97">
        <f>SUM(F238:J238)</f>
        <v>42.665958576739243</v>
      </c>
      <c r="E238" s="60"/>
      <c r="F238" s="72">
        <f>'Pivot Table 2-Year Insts.'!$R$334</f>
        <v>23.085501858736059</v>
      </c>
      <c r="G238" s="125"/>
      <c r="H238" s="72">
        <f>'Pivot Table 2-Year Insts.'!$R$337</f>
        <v>0</v>
      </c>
      <c r="I238" s="125"/>
      <c r="J238" s="72">
        <f>'Pivot Table 2-Year Insts.'!$R$340</f>
        <v>19.580456718003187</v>
      </c>
      <c r="K238" s="125"/>
      <c r="L238" s="72">
        <f>'Pivot Table 2-Year Insts.'!$R$343</f>
        <v>57.33404142326075</v>
      </c>
      <c r="M238" s="11"/>
      <c r="N238" s="84">
        <f>SUM(F238:L238)</f>
        <v>100</v>
      </c>
      <c r="P238" s="307">
        <f>+'Pivot Table 2-Year Insts.'!$R$333</f>
        <v>18.487394957983195</v>
      </c>
      <c r="Q238" s="307">
        <f>+'Pivot Table 2-Year Insts.'!$R$336</f>
        <v>0</v>
      </c>
      <c r="R238" s="307">
        <f>+'Pivot Table 2-Year Insts.'!$R$339</f>
        <v>20.054215234480889</v>
      </c>
      <c r="S238" s="307">
        <f>+'Pivot Table 2-Year Insts.'!$R$342</f>
        <v>61.458389807535916</v>
      </c>
      <c r="T238" s="431">
        <f>SUM(P238:S238)</f>
        <v>100</v>
      </c>
      <c r="U238" s="686">
        <f>SUM(P238:R238)</f>
        <v>38.541610192464084</v>
      </c>
      <c r="V238" s="687">
        <f>+D238-U238</f>
        <v>4.1243483842751587</v>
      </c>
      <c r="W238" s="258" t="s">
        <v>488</v>
      </c>
      <c r="X238" s="30"/>
      <c r="Y238" s="292">
        <f>Y236+38</f>
        <v>320</v>
      </c>
      <c r="Z238" s="294">
        <f>Y238+14</f>
        <v>334</v>
      </c>
      <c r="AA238" s="294">
        <f t="shared" ref="AA238:AC241" si="12">Z238+3</f>
        <v>337</v>
      </c>
      <c r="AB238" s="294">
        <f t="shared" si="12"/>
        <v>340</v>
      </c>
      <c r="AC238" s="294">
        <f t="shared" si="12"/>
        <v>343</v>
      </c>
      <c r="AD238" s="419">
        <f>Y238+13</f>
        <v>333</v>
      </c>
      <c r="AE238" s="419">
        <f t="shared" ref="AE238:AG241" si="13">AD238+3</f>
        <v>336</v>
      </c>
      <c r="AF238" s="419">
        <f t="shared" si="13"/>
        <v>339</v>
      </c>
      <c r="AG238" s="419">
        <f t="shared" si="13"/>
        <v>342</v>
      </c>
    </row>
    <row r="239" spans="1:33" s="12" customFormat="1" ht="14.1" customHeight="1">
      <c r="A239" s="2" t="s">
        <v>489</v>
      </c>
      <c r="B239" s="58">
        <f>'Pivot Table 2-Year Insts.'!$R$358</f>
        <v>28.178597624732742</v>
      </c>
      <c r="C239" s="59"/>
      <c r="D239" s="97">
        <f>SUM(F239:J239)</f>
        <v>31.717988480283562</v>
      </c>
      <c r="E239" s="60"/>
      <c r="F239" s="72">
        <f>'Pivot Table 2-Year Insts.'!$R$372</f>
        <v>19.949047408063802</v>
      </c>
      <c r="G239" s="125"/>
      <c r="H239" s="72">
        <f>'Pivot Table 2-Year Insts.'!$R$375</f>
        <v>0</v>
      </c>
      <c r="I239" s="125"/>
      <c r="J239" s="72">
        <f>'Pivot Table 2-Year Insts.'!$R$378</f>
        <v>11.768941072219761</v>
      </c>
      <c r="K239" s="125"/>
      <c r="L239" s="72">
        <f>'Pivot Table 2-Year Insts.'!$R$381</f>
        <v>68.282011519716434</v>
      </c>
      <c r="M239" s="11"/>
      <c r="N239" s="84">
        <f>SUM(F239:L239)</f>
        <v>100</v>
      </c>
      <c r="P239" s="307">
        <f>+'Pivot Table 2-Year Insts.'!$R$371</f>
        <v>17.867778439547351</v>
      </c>
      <c r="Q239" s="307">
        <f>+'Pivot Table 2-Year Insts.'!$R$374</f>
        <v>0</v>
      </c>
      <c r="R239" s="307">
        <f>+'Pivot Table 2-Year Insts.'!$R$377</f>
        <v>9.4374357030700082</v>
      </c>
      <c r="S239" s="307">
        <f>+'Pivot Table 2-Year Insts.'!$R$380</f>
        <v>72.694785857382641</v>
      </c>
      <c r="T239" s="431">
        <f>SUM(P239:S239)</f>
        <v>100</v>
      </c>
      <c r="U239" s="686">
        <f>SUM(P239:R239)</f>
        <v>27.305214142617359</v>
      </c>
      <c r="V239" s="687">
        <f>+D239-U239</f>
        <v>4.4127743376662032</v>
      </c>
      <c r="W239" s="258" t="s">
        <v>489</v>
      </c>
      <c r="X239" s="30"/>
      <c r="Y239" s="292">
        <f>Y238+38</f>
        <v>358</v>
      </c>
      <c r="Z239" s="294">
        <f>Y239+14</f>
        <v>372</v>
      </c>
      <c r="AA239" s="294">
        <f t="shared" si="12"/>
        <v>375</v>
      </c>
      <c r="AB239" s="294">
        <f t="shared" si="12"/>
        <v>378</v>
      </c>
      <c r="AC239" s="294">
        <f t="shared" si="12"/>
        <v>381</v>
      </c>
      <c r="AD239" s="419">
        <f>Y239+13</f>
        <v>371</v>
      </c>
      <c r="AE239" s="419">
        <f t="shared" si="13"/>
        <v>374</v>
      </c>
      <c r="AF239" s="419">
        <f t="shared" si="13"/>
        <v>377</v>
      </c>
      <c r="AG239" s="419">
        <f t="shared" si="13"/>
        <v>380</v>
      </c>
    </row>
    <row r="240" spans="1:33" s="12" customFormat="1" ht="14.1" customHeight="1">
      <c r="A240" s="2" t="s">
        <v>490</v>
      </c>
      <c r="B240" s="58">
        <f>'Pivot Table 2-Year Insts.'!$R$396</f>
        <v>61.909218530650442</v>
      </c>
      <c r="C240" s="59"/>
      <c r="D240" s="97">
        <f>SUM(F240:J240)</f>
        <v>47.251916639671741</v>
      </c>
      <c r="E240" s="60"/>
      <c r="F240" s="72">
        <f>'Pivot Table 2-Year Insts.'!$R$410</f>
        <v>17.028398661051721</v>
      </c>
      <c r="G240" s="125"/>
      <c r="H240" s="72">
        <f>'Pivot Table 2-Year Insts.'!$R$413</f>
        <v>11.478242090486988</v>
      </c>
      <c r="I240" s="125"/>
      <c r="J240" s="72">
        <f>'Pivot Table 2-Year Insts.'!$R$416</f>
        <v>18.74527588813303</v>
      </c>
      <c r="K240" s="125"/>
      <c r="L240" s="72">
        <f>'Pivot Table 2-Year Insts.'!$R$419</f>
        <v>52.748083360328259</v>
      </c>
      <c r="M240" s="11"/>
      <c r="N240" s="84">
        <f>SUM(F240:L240)</f>
        <v>100</v>
      </c>
      <c r="P240" s="307">
        <f>+'Pivot Table 2-Year Insts.'!$R$409</f>
        <v>18.405797101449277</v>
      </c>
      <c r="Q240" s="307">
        <f>+'Pivot Table 2-Year Insts.'!$R$412</f>
        <v>14.09937888198758</v>
      </c>
      <c r="R240" s="307">
        <f>+'Pivot Table 2-Year Insts.'!$R$415</f>
        <v>25.5175983436853</v>
      </c>
      <c r="S240" s="307">
        <f>+'Pivot Table 2-Year Insts.'!$R$418</f>
        <v>41.97722567287785</v>
      </c>
      <c r="T240" s="431">
        <f>SUM(P240:S240)</f>
        <v>100</v>
      </c>
      <c r="U240" s="686">
        <f>SUM(P240:R240)</f>
        <v>58.022774327122157</v>
      </c>
      <c r="V240" s="687">
        <f>+D240-U240</f>
        <v>-10.770857687450416</v>
      </c>
      <c r="W240" s="258" t="s">
        <v>490</v>
      </c>
      <c r="X240" s="30"/>
      <c r="Y240" s="292">
        <f>Y239+38</f>
        <v>396</v>
      </c>
      <c r="Z240" s="294">
        <f>Y240+14</f>
        <v>410</v>
      </c>
      <c r="AA240" s="294">
        <f t="shared" si="12"/>
        <v>413</v>
      </c>
      <c r="AB240" s="294">
        <f t="shared" si="12"/>
        <v>416</v>
      </c>
      <c r="AC240" s="294">
        <f t="shared" si="12"/>
        <v>419</v>
      </c>
      <c r="AD240" s="419">
        <f>Y240+13</f>
        <v>409</v>
      </c>
      <c r="AE240" s="419">
        <f t="shared" si="13"/>
        <v>412</v>
      </c>
      <c r="AF240" s="419">
        <f t="shared" si="13"/>
        <v>415</v>
      </c>
      <c r="AG240" s="419">
        <f t="shared" si="13"/>
        <v>418</v>
      </c>
    </row>
    <row r="241" spans="1:33" s="12" customFormat="1" ht="13.5" customHeight="1">
      <c r="A241" s="2" t="s">
        <v>491</v>
      </c>
      <c r="B241" s="58">
        <f>'Pivot Table 2-Year Insts.'!$R$434</f>
        <v>51.125613174491946</v>
      </c>
      <c r="C241" s="59"/>
      <c r="D241" s="97">
        <f>SUM(F241:J241)</f>
        <v>41.540306690653644</v>
      </c>
      <c r="E241" s="60"/>
      <c r="F241" s="72">
        <f>'Pivot Table 2-Year Insts.'!$R$448</f>
        <v>11.316713783945858</v>
      </c>
      <c r="G241" s="125"/>
      <c r="H241" s="72">
        <f>'Pivot Table 2-Year Insts.'!$R$451</f>
        <v>18.555641223335904</v>
      </c>
      <c r="I241" s="125"/>
      <c r="J241" s="72">
        <f>'Pivot Table 2-Year Insts.'!$R$454</f>
        <v>11.667951683371884</v>
      </c>
      <c r="K241" s="125"/>
      <c r="L241" s="72">
        <f>'Pivot Table 2-Year Insts.'!$R$457</f>
        <v>58.459693309346349</v>
      </c>
      <c r="M241" s="11"/>
      <c r="N241" s="84">
        <f>SUM(F241:L241)</f>
        <v>100</v>
      </c>
      <c r="P241" s="307">
        <f>+'Pivot Table 2-Year Insts.'!$R$447</f>
        <v>10.9912459103369</v>
      </c>
      <c r="Q241" s="307">
        <f>+'Pivot Table 2-Year Insts.'!$R$450</f>
        <v>18.259793085153415</v>
      </c>
      <c r="R241" s="307">
        <f>+'Pivot Table 2-Year Insts.'!$R$453</f>
        <v>11.530639313820851</v>
      </c>
      <c r="S241" s="307">
        <f>+'Pivot Table 2-Year Insts.'!$R$456</f>
        <v>59.218321690688839</v>
      </c>
      <c r="T241" s="431">
        <f>SUM(P241:S241)</f>
        <v>100</v>
      </c>
      <c r="U241" s="686">
        <f>SUM(P241:R241)</f>
        <v>40.781678309311168</v>
      </c>
      <c r="V241" s="688">
        <f>+D241-U241</f>
        <v>0.75862838134247568</v>
      </c>
      <c r="W241" s="258" t="s">
        <v>491</v>
      </c>
      <c r="X241" s="30"/>
      <c r="Y241" s="292">
        <f>Y240+38</f>
        <v>434</v>
      </c>
      <c r="Z241" s="294">
        <f>Y241+14</f>
        <v>448</v>
      </c>
      <c r="AA241" s="294">
        <f t="shared" si="12"/>
        <v>451</v>
      </c>
      <c r="AB241" s="294">
        <f t="shared" si="12"/>
        <v>454</v>
      </c>
      <c r="AC241" s="294">
        <f t="shared" si="12"/>
        <v>457</v>
      </c>
      <c r="AD241" s="419">
        <f>Y241+13</f>
        <v>447</v>
      </c>
      <c r="AE241" s="419">
        <f t="shared" si="13"/>
        <v>450</v>
      </c>
      <c r="AF241" s="419">
        <f t="shared" si="13"/>
        <v>453</v>
      </c>
      <c r="AG241" s="419">
        <f t="shared" si="13"/>
        <v>456</v>
      </c>
    </row>
    <row r="242" spans="1:33" s="12" customFormat="1" ht="13.5" customHeight="1">
      <c r="A242" s="2"/>
      <c r="B242" s="58"/>
      <c r="C242" s="59"/>
      <c r="D242" s="97"/>
      <c r="E242" s="60"/>
      <c r="F242" s="72"/>
      <c r="G242" s="125"/>
      <c r="H242" s="72"/>
      <c r="I242" s="125"/>
      <c r="J242" s="72"/>
      <c r="K242" s="125"/>
      <c r="L242" s="72"/>
      <c r="M242" s="11"/>
      <c r="N242" s="84"/>
      <c r="P242" s="307"/>
      <c r="Q242" s="307"/>
      <c r="R242" s="307"/>
      <c r="S242" s="307"/>
      <c r="T242" s="431"/>
      <c r="U242" s="686"/>
      <c r="V242" s="688"/>
      <c r="W242" s="258"/>
      <c r="X242" s="30"/>
      <c r="Y242" s="292"/>
      <c r="Z242" s="294"/>
      <c r="AA242" s="294"/>
      <c r="AB242" s="294"/>
      <c r="AC242" s="294"/>
      <c r="AD242" s="419"/>
      <c r="AE242" s="419"/>
      <c r="AF242" s="419"/>
      <c r="AG242" s="419"/>
    </row>
    <row r="243" spans="1:33" s="12" customFormat="1" ht="13.5" customHeight="1">
      <c r="A243" s="2" t="s">
        <v>492</v>
      </c>
      <c r="B243" s="58">
        <f>'Pivot Table 2-Year Insts.'!$R$472</f>
        <v>73.900968637810735</v>
      </c>
      <c r="C243" s="59"/>
      <c r="D243" s="97">
        <f>SUM(F243:J243)</f>
        <v>42.529789184234644</v>
      </c>
      <c r="E243" s="60"/>
      <c r="F243" s="72">
        <f>'Pivot Table 2-Year Insts.'!$R$486</f>
        <v>10.962419798350137</v>
      </c>
      <c r="G243" s="125"/>
      <c r="H243" s="72">
        <f>'Pivot Table 2-Year Insts.'!$R$489</f>
        <v>15.316223648029331</v>
      </c>
      <c r="I243" s="125"/>
      <c r="J243" s="72">
        <f>'Pivot Table 2-Year Insts.'!$R$492</f>
        <v>16.251145737855179</v>
      </c>
      <c r="K243" s="125"/>
      <c r="L243" s="72">
        <f>'Pivot Table 2-Year Insts.'!$R$495</f>
        <v>57.470210815765356</v>
      </c>
      <c r="M243" s="11"/>
      <c r="N243" s="84">
        <f>SUM(F243:L243)</f>
        <v>100</v>
      </c>
      <c r="P243" s="307">
        <f>+'Pivot Table 2-Year Insts.'!$R$485</f>
        <v>13.560257589696413</v>
      </c>
      <c r="Q243" s="307">
        <f>+'Pivot Table 2-Year Insts.'!$R$488</f>
        <v>16.623735050597976</v>
      </c>
      <c r="R243" s="307">
        <f>+'Pivot Table 2-Year Insts.'!$R$491</f>
        <v>15.620975160993561</v>
      </c>
      <c r="S243" s="307">
        <f>+'Pivot Table 2-Year Insts.'!$R$494</f>
        <v>54.195032198712056</v>
      </c>
      <c r="T243" s="431">
        <f>SUM(P243:S243)</f>
        <v>100</v>
      </c>
      <c r="U243" s="686">
        <f>SUM(P243:R243)</f>
        <v>45.804967801287951</v>
      </c>
      <c r="V243" s="687">
        <f>+D243-U243</f>
        <v>-3.2751786170533066</v>
      </c>
      <c r="W243" s="258" t="s">
        <v>492</v>
      </c>
      <c r="X243" s="30"/>
      <c r="Y243" s="292">
        <f>Y241+38</f>
        <v>472</v>
      </c>
      <c r="Z243" s="294">
        <f>Y243+14</f>
        <v>486</v>
      </c>
      <c r="AA243" s="294">
        <f t="shared" ref="AA243:AC246" si="14">Z243+3</f>
        <v>489</v>
      </c>
      <c r="AB243" s="294">
        <f t="shared" si="14"/>
        <v>492</v>
      </c>
      <c r="AC243" s="294">
        <f t="shared" si="14"/>
        <v>495</v>
      </c>
      <c r="AD243" s="419">
        <f>Y243+13</f>
        <v>485</v>
      </c>
      <c r="AE243" s="419">
        <f t="shared" ref="AE243:AG246" si="15">AD243+3</f>
        <v>488</v>
      </c>
      <c r="AF243" s="419">
        <f t="shared" si="15"/>
        <v>491</v>
      </c>
      <c r="AG243" s="419">
        <f t="shared" si="15"/>
        <v>494</v>
      </c>
    </row>
    <row r="244" spans="1:33" s="12" customFormat="1" ht="14.1" customHeight="1">
      <c r="A244" s="2" t="s">
        <v>493</v>
      </c>
      <c r="B244" s="58">
        <f>'Pivot Table 2-Year Insts.'!$R$510</f>
        <v>46.222854562648557</v>
      </c>
      <c r="C244" s="59"/>
      <c r="D244" s="97">
        <f>SUM(F244:J244)</f>
        <v>51.604460418394623</v>
      </c>
      <c r="E244" s="60"/>
      <c r="F244" s="72">
        <f>'Pivot Table 2-Year Insts.'!$R$524</f>
        <v>10.668141185144227</v>
      </c>
      <c r="G244" s="125"/>
      <c r="H244" s="72">
        <f>'Pivot Table 2-Year Insts.'!$R$527</f>
        <v>15.851073633766473</v>
      </c>
      <c r="I244" s="125"/>
      <c r="J244" s="72">
        <f>'Pivot Table 2-Year Insts.'!$R$530</f>
        <v>25.085245599483919</v>
      </c>
      <c r="K244" s="125"/>
      <c r="L244" s="72">
        <f>'Pivot Table 2-Year Insts.'!$R$533</f>
        <v>48.395539581605384</v>
      </c>
      <c r="M244" s="11"/>
      <c r="N244" s="84">
        <f>SUM(F244:L244)</f>
        <v>100</v>
      </c>
      <c r="P244" s="307">
        <f>+'Pivot Table 2-Year Insts.'!$R$523</f>
        <v>10.833245770726069</v>
      </c>
      <c r="Q244" s="307">
        <f>+'Pivot Table 2-Year Insts.'!$R$526</f>
        <v>15.761269307554901</v>
      </c>
      <c r="R244" s="307">
        <f>+'Pivot Table 2-Year Insts.'!$R$529</f>
        <v>19.468670099120871</v>
      </c>
      <c r="S244" s="307">
        <f>+'Pivot Table 2-Year Insts.'!$R$532</f>
        <v>53.936814822598159</v>
      </c>
      <c r="T244" s="431">
        <f>SUM(P244:S244)</f>
        <v>100</v>
      </c>
      <c r="U244" s="686">
        <f>SUM(P244:R244)</f>
        <v>46.063185177401841</v>
      </c>
      <c r="V244" s="687">
        <f>+D244-U244</f>
        <v>5.5412752409927819</v>
      </c>
      <c r="W244" s="258" t="s">
        <v>493</v>
      </c>
      <c r="X244" s="30"/>
      <c r="Y244" s="292">
        <f>Y243+38</f>
        <v>510</v>
      </c>
      <c r="Z244" s="294">
        <f>Y244+14</f>
        <v>524</v>
      </c>
      <c r="AA244" s="294">
        <f t="shared" si="14"/>
        <v>527</v>
      </c>
      <c r="AB244" s="294">
        <f t="shared" si="14"/>
        <v>530</v>
      </c>
      <c r="AC244" s="294">
        <f t="shared" si="14"/>
        <v>533</v>
      </c>
      <c r="AD244" s="419">
        <f>Y244+13</f>
        <v>523</v>
      </c>
      <c r="AE244" s="419">
        <f t="shared" si="15"/>
        <v>526</v>
      </c>
      <c r="AF244" s="419">
        <f t="shared" si="15"/>
        <v>529</v>
      </c>
      <c r="AG244" s="419">
        <f t="shared" si="15"/>
        <v>532</v>
      </c>
    </row>
    <row r="245" spans="1:33" s="12" customFormat="1" ht="14.1" customHeight="1">
      <c r="A245" s="2" t="s">
        <v>494</v>
      </c>
      <c r="B245" s="58">
        <f>'Pivot Table 2-Year Insts.'!$R$548</f>
        <v>57.867446994198879</v>
      </c>
      <c r="C245" s="59"/>
      <c r="D245" s="97">
        <f>SUM(F245:J245)</f>
        <v>46.584457061745915</v>
      </c>
      <c r="E245" s="60"/>
      <c r="F245" s="72">
        <f>'Pivot Table 2-Year Insts.'!$R$562</f>
        <v>14.620298083747338</v>
      </c>
      <c r="G245" s="125"/>
      <c r="H245" s="72">
        <f>'Pivot Table 2-Year Insts.'!$R$565</f>
        <v>20.324698367636621</v>
      </c>
      <c r="I245" s="125"/>
      <c r="J245" s="72">
        <f>'Pivot Table 2-Year Insts.'!$R$568</f>
        <v>11.639460610361958</v>
      </c>
      <c r="K245" s="125"/>
      <c r="L245" s="72">
        <f>'Pivot Table 2-Year Insts.'!$R$571</f>
        <v>53.415542938254077</v>
      </c>
      <c r="M245" s="11"/>
      <c r="N245" s="84">
        <f>SUM(F245:L245)</f>
        <v>100</v>
      </c>
      <c r="P245" s="307">
        <f>+'Pivot Table 2-Year Insts.'!$R$561</f>
        <v>14.617109348051052</v>
      </c>
      <c r="Q245" s="307">
        <f>+'Pivot Table 2-Year Insts.'!$R$564</f>
        <v>18.85995170748534</v>
      </c>
      <c r="R245" s="307">
        <f>+'Pivot Table 2-Year Insts.'!$R$567</f>
        <v>12.211107278371852</v>
      </c>
      <c r="S245" s="307">
        <f>+'Pivot Table 2-Year Insts.'!$R$570</f>
        <v>54.311831666091756</v>
      </c>
      <c r="T245" s="431">
        <f>SUM(P245:S245)</f>
        <v>100</v>
      </c>
      <c r="U245" s="686">
        <f>SUM(P245:R245)</f>
        <v>45.688168333908251</v>
      </c>
      <c r="V245" s="687">
        <f>+D245-U245</f>
        <v>0.89628872783766411</v>
      </c>
      <c r="W245" s="258" t="s">
        <v>494</v>
      </c>
      <c r="X245" s="30"/>
      <c r="Y245" s="292">
        <f>Y244+38</f>
        <v>548</v>
      </c>
      <c r="Z245" s="294">
        <f>Y245+14</f>
        <v>562</v>
      </c>
      <c r="AA245" s="294">
        <f t="shared" si="14"/>
        <v>565</v>
      </c>
      <c r="AB245" s="294">
        <f t="shared" si="14"/>
        <v>568</v>
      </c>
      <c r="AC245" s="294">
        <f t="shared" si="14"/>
        <v>571</v>
      </c>
      <c r="AD245" s="419">
        <f>Y245+13</f>
        <v>561</v>
      </c>
      <c r="AE245" s="419">
        <f t="shared" si="15"/>
        <v>564</v>
      </c>
      <c r="AF245" s="419">
        <f t="shared" si="15"/>
        <v>567</v>
      </c>
      <c r="AG245" s="419">
        <f t="shared" si="15"/>
        <v>570</v>
      </c>
    </row>
    <row r="246" spans="1:33" s="30" customFormat="1" ht="14.1" customHeight="1">
      <c r="A246" s="85" t="s">
        <v>495</v>
      </c>
      <c r="B246" s="61">
        <f>'Pivot Table 2-Year Insts.'!$R$586</f>
        <v>78.75573394495413</v>
      </c>
      <c r="C246" s="86"/>
      <c r="D246" s="87">
        <f>SUM(F246:J246)</f>
        <v>44.375682562795774</v>
      </c>
      <c r="E246" s="88"/>
      <c r="F246" s="89">
        <f>'Pivot Table 2-Year Insts.'!$R$600</f>
        <v>15.544230069166362</v>
      </c>
      <c r="G246" s="246"/>
      <c r="H246" s="89">
        <f>'Pivot Table 2-Year Insts.'!$R$603</f>
        <v>13.287222424463049</v>
      </c>
      <c r="I246" s="246"/>
      <c r="J246" s="89">
        <f>'Pivot Table 2-Year Insts.'!$R$606</f>
        <v>15.544230069166362</v>
      </c>
      <c r="K246" s="246"/>
      <c r="L246" s="89">
        <f>'Pivot Table 2-Year Insts.'!$R$609</f>
        <v>55.624317437204219</v>
      </c>
      <c r="M246" s="76"/>
      <c r="N246" s="90">
        <f>SUM(F246:L246)</f>
        <v>100</v>
      </c>
      <c r="P246" s="307">
        <f>+'Pivot Table 2-Year Insts.'!$R$599</f>
        <v>13.497909615767471</v>
      </c>
      <c r="Q246" s="307">
        <f>+'Pivot Table 2-Year Insts.'!$R$602</f>
        <v>11.984869599840732</v>
      </c>
      <c r="R246" s="307">
        <f>+'Pivot Table 2-Year Insts.'!$R$605</f>
        <v>14.612781206450329</v>
      </c>
      <c r="S246" s="307">
        <f>+'Pivot Table 2-Year Insts.'!$R$608</f>
        <v>59.904439577941474</v>
      </c>
      <c r="T246" s="431">
        <f>SUM(P246:S246)</f>
        <v>100</v>
      </c>
      <c r="U246" s="686">
        <f>SUM(P246:R246)</f>
        <v>40.095560422058533</v>
      </c>
      <c r="V246" s="687">
        <f>+D246-U246</f>
        <v>4.280122140737241</v>
      </c>
      <c r="W246" s="258" t="s">
        <v>495</v>
      </c>
      <c r="Y246" s="292">
        <f>Y245+38</f>
        <v>586</v>
      </c>
      <c r="Z246" s="294">
        <f>Y246+14</f>
        <v>600</v>
      </c>
      <c r="AA246" s="294">
        <f t="shared" si="14"/>
        <v>603</v>
      </c>
      <c r="AB246" s="294">
        <f t="shared" si="14"/>
        <v>606</v>
      </c>
      <c r="AC246" s="294">
        <f t="shared" si="14"/>
        <v>609</v>
      </c>
      <c r="AD246" s="419">
        <f>Y246+13</f>
        <v>599</v>
      </c>
      <c r="AE246" s="419">
        <f t="shared" si="15"/>
        <v>602</v>
      </c>
      <c r="AF246" s="419">
        <f t="shared" si="15"/>
        <v>605</v>
      </c>
      <c r="AG246" s="419">
        <f t="shared" si="15"/>
        <v>608</v>
      </c>
    </row>
    <row r="247" spans="1:33" ht="57" customHeight="1">
      <c r="A247" s="1044" t="s">
        <v>932</v>
      </c>
      <c r="B247" s="1044"/>
      <c r="C247" s="1044"/>
      <c r="D247" s="1045"/>
      <c r="E247" s="1045"/>
      <c r="F247" s="1045"/>
      <c r="G247" s="1045"/>
      <c r="H247" s="1045"/>
      <c r="I247" s="1045"/>
      <c r="J247" s="1045"/>
      <c r="K247" s="1045"/>
      <c r="L247" s="1045"/>
      <c r="M247" s="1045"/>
      <c r="N247" s="1045"/>
      <c r="P247" s="311"/>
      <c r="Q247" s="318"/>
      <c r="R247" s="318"/>
      <c r="S247" s="318"/>
      <c r="T247" s="318"/>
      <c r="U247" s="311"/>
      <c r="V247" s="311"/>
      <c r="W247" s="19"/>
      <c r="X247" s="19"/>
      <c r="Y247" s="19"/>
      <c r="Z247" s="19"/>
      <c r="AA247" s="19"/>
      <c r="AB247" s="19"/>
      <c r="AC247" s="19"/>
      <c r="AD247" s="19"/>
    </row>
    <row r="248" spans="1:33" ht="15" customHeight="1">
      <c r="A248" s="1044" t="s">
        <v>931</v>
      </c>
      <c r="B248" s="1044"/>
      <c r="C248" s="1044"/>
      <c r="D248" s="1045"/>
      <c r="E248" s="1045"/>
      <c r="F248" s="1045"/>
      <c r="G248" s="1045"/>
      <c r="H248" s="1045"/>
      <c r="I248" s="1045"/>
      <c r="J248" s="1045"/>
      <c r="K248" s="1045"/>
      <c r="L248" s="1045"/>
      <c r="M248" s="1045"/>
      <c r="N248" s="1045"/>
      <c r="P248" s="311"/>
      <c r="Q248" s="311"/>
      <c r="R248" s="311"/>
      <c r="S248" s="311"/>
      <c r="T248" s="311"/>
      <c r="U248" s="311"/>
      <c r="V248" s="311"/>
      <c r="W248" s="19"/>
    </row>
    <row r="249" spans="1:33">
      <c r="A249" s="1027" t="s">
        <v>1197</v>
      </c>
      <c r="B249" s="40"/>
      <c r="C249" s="40"/>
      <c r="D249" s="68"/>
      <c r="E249" s="68"/>
      <c r="F249" s="68"/>
      <c r="G249" s="68"/>
      <c r="H249" s="68"/>
      <c r="I249" s="68"/>
      <c r="J249" s="68"/>
      <c r="K249" s="68"/>
      <c r="L249" s="68"/>
      <c r="M249" s="68"/>
      <c r="N249" s="418" t="s">
        <v>1196</v>
      </c>
      <c r="P249" s="311"/>
      <c r="Q249" s="311"/>
      <c r="R249" s="311"/>
      <c r="S249" s="311"/>
      <c r="T249" s="311"/>
      <c r="U249" s="311"/>
      <c r="V249" s="311"/>
      <c r="W249" s="19"/>
    </row>
    <row r="250" spans="1:33" ht="15.75">
      <c r="A250" s="1" t="s">
        <v>925</v>
      </c>
      <c r="B250" s="1"/>
      <c r="C250" s="1"/>
      <c r="D250" s="1"/>
      <c r="E250" s="1"/>
      <c r="F250" s="1"/>
      <c r="G250" s="1"/>
      <c r="H250" s="1"/>
      <c r="I250" s="1"/>
      <c r="J250" s="1"/>
      <c r="K250" s="1"/>
      <c r="L250" s="69"/>
      <c r="M250" s="18"/>
      <c r="N250" s="69"/>
    </row>
    <row r="251" spans="1:33" ht="9" customHeight="1">
      <c r="A251" s="1"/>
      <c r="B251" s="1"/>
      <c r="C251" s="1"/>
      <c r="D251" s="1"/>
      <c r="E251" s="1"/>
      <c r="F251" s="1"/>
      <c r="G251" s="1"/>
      <c r="H251" s="1"/>
      <c r="I251" s="1"/>
      <c r="J251" s="1"/>
      <c r="K251" s="1"/>
      <c r="L251" s="69"/>
      <c r="M251" s="18"/>
      <c r="N251" s="69"/>
    </row>
    <row r="252" spans="1:33" ht="15.75">
      <c r="A252" s="1" t="s">
        <v>506</v>
      </c>
      <c r="B252" s="1"/>
      <c r="C252" s="1"/>
      <c r="D252" s="1"/>
      <c r="E252" s="1"/>
      <c r="F252" s="1"/>
      <c r="G252" s="1"/>
      <c r="H252" s="1"/>
      <c r="I252" s="1"/>
      <c r="J252" s="1"/>
      <c r="K252" s="1"/>
      <c r="L252" s="69"/>
      <c r="M252" s="18"/>
      <c r="N252" s="69"/>
      <c r="P252" s="311"/>
      <c r="Q252" s="311"/>
      <c r="R252" s="311"/>
      <c r="S252" s="311"/>
      <c r="T252" s="311"/>
      <c r="U252" s="311"/>
      <c r="V252" s="311"/>
      <c r="W252" s="19"/>
    </row>
    <row r="253" spans="1:33" ht="18.75">
      <c r="A253" s="1" t="s">
        <v>517</v>
      </c>
      <c r="B253" s="1"/>
      <c r="C253" s="1"/>
      <c r="D253" s="1"/>
      <c r="E253" s="1"/>
      <c r="F253" s="1"/>
      <c r="G253" s="1"/>
      <c r="H253" s="1"/>
      <c r="I253" s="1"/>
      <c r="J253" s="1"/>
      <c r="K253" s="1"/>
      <c r="L253" s="69"/>
      <c r="M253" s="18"/>
      <c r="N253" s="69"/>
      <c r="P253" s="311"/>
      <c r="Q253" s="311"/>
      <c r="R253" s="311"/>
      <c r="S253" s="311"/>
      <c r="T253" s="311"/>
      <c r="U253" s="311"/>
      <c r="V253" s="311"/>
      <c r="W253" s="19"/>
    </row>
    <row r="254" spans="1:33" ht="15.75">
      <c r="A254" s="1" t="s">
        <v>830</v>
      </c>
      <c r="B254" s="1"/>
      <c r="C254" s="1"/>
      <c r="D254" s="1"/>
      <c r="E254" s="1"/>
      <c r="F254" s="1"/>
      <c r="G254" s="1"/>
      <c r="H254" s="1"/>
      <c r="I254" s="1"/>
      <c r="J254" s="1"/>
      <c r="K254" s="1"/>
      <c r="L254" s="69"/>
      <c r="M254" s="18"/>
      <c r="N254" s="69"/>
      <c r="P254" s="311"/>
      <c r="Q254" s="311"/>
      <c r="R254" s="311"/>
      <c r="S254" s="311"/>
      <c r="T254" s="311"/>
      <c r="U254" s="311"/>
      <c r="V254" s="311"/>
      <c r="W254" s="19"/>
    </row>
    <row r="255" spans="1:33" ht="9" customHeight="1">
      <c r="A255" s="1"/>
      <c r="B255" s="1"/>
      <c r="C255" s="1"/>
      <c r="D255" s="1"/>
      <c r="E255" s="1"/>
      <c r="F255" s="1"/>
      <c r="G255" s="1"/>
      <c r="H255" s="1"/>
      <c r="I255" s="1"/>
      <c r="J255" s="1"/>
      <c r="K255" s="1"/>
      <c r="L255" s="69"/>
      <c r="M255" s="18"/>
      <c r="N255" s="69"/>
      <c r="P255" s="311"/>
      <c r="Q255" s="311"/>
      <c r="R255" s="311"/>
      <c r="S255" s="311"/>
      <c r="T255" s="311"/>
      <c r="U255" s="311"/>
      <c r="V255" s="311"/>
      <c r="W255" s="19"/>
    </row>
    <row r="256" spans="1:33" ht="63" customHeight="1">
      <c r="A256" s="24"/>
      <c r="B256" s="67" t="s">
        <v>1195</v>
      </c>
      <c r="C256" s="82"/>
      <c r="D256" s="67" t="s">
        <v>930</v>
      </c>
      <c r="E256" s="83"/>
      <c r="F256" s="67" t="s">
        <v>516</v>
      </c>
      <c r="G256" s="67"/>
      <c r="H256" s="67" t="s">
        <v>477</v>
      </c>
      <c r="I256" s="67"/>
      <c r="J256" s="67" t="s">
        <v>471</v>
      </c>
      <c r="K256" s="67"/>
      <c r="L256" s="67" t="s">
        <v>497</v>
      </c>
      <c r="M256" s="67"/>
      <c r="N256" s="67" t="s">
        <v>498</v>
      </c>
      <c r="P256" s="320"/>
      <c r="Q256" s="320"/>
      <c r="R256" s="320"/>
      <c r="S256" s="320"/>
      <c r="T256" s="320"/>
      <c r="U256" s="320"/>
      <c r="V256" s="320"/>
      <c r="W256" s="19"/>
    </row>
    <row r="257" spans="1:23" s="29" customFormat="1" ht="18" customHeight="1">
      <c r="A257" s="20" t="s">
        <v>480</v>
      </c>
      <c r="B257" s="58">
        <f>'Pivot Table 2-Year Insts.'!$N$624</f>
        <v>39.863396460726477</v>
      </c>
      <c r="C257" s="59"/>
      <c r="D257" s="96">
        <f>SUM(F257:J257)</f>
        <v>55.909267912772584</v>
      </c>
      <c r="E257" s="60"/>
      <c r="F257" s="72">
        <f>'Pivot Table 2-Year Insts.'!$N$638</f>
        <v>25.194704049844237</v>
      </c>
      <c r="G257" s="11"/>
      <c r="H257" s="72">
        <f>'Pivot Table 2-Year Insts.'!$N$641</f>
        <v>16.61799065420561</v>
      </c>
      <c r="I257" s="72"/>
      <c r="J257" s="72">
        <f>'Pivot Table 2-Year Insts.'!$N$644</f>
        <v>14.09657320872274</v>
      </c>
      <c r="K257" s="72"/>
      <c r="L257" s="72">
        <f>'Pivot Table 2-Year Insts.'!$N$647</f>
        <v>44.090732087227416</v>
      </c>
      <c r="M257" s="11"/>
      <c r="N257" s="84">
        <f>SUM(F257:L257)</f>
        <v>100</v>
      </c>
      <c r="P257" s="312"/>
      <c r="Q257" s="312"/>
      <c r="R257" s="312"/>
      <c r="S257" s="312"/>
      <c r="T257" s="312"/>
      <c r="U257" s="313"/>
      <c r="V257" s="314"/>
    </row>
    <row r="258" spans="1:23" s="41" customFormat="1" ht="9" customHeight="1">
      <c r="A258" s="98"/>
      <c r="B258" s="11"/>
      <c r="C258" s="59"/>
      <c r="D258" s="97"/>
      <c r="E258" s="60"/>
      <c r="F258" s="11"/>
      <c r="G258" s="125"/>
      <c r="H258" s="11"/>
      <c r="I258" s="125"/>
      <c r="J258" s="11"/>
      <c r="K258" s="125"/>
      <c r="L258" s="11"/>
      <c r="M258" s="64"/>
      <c r="N258" s="84"/>
      <c r="P258" s="315"/>
      <c r="Q258" s="315"/>
      <c r="R258" s="315"/>
      <c r="S258" s="315"/>
      <c r="T258" s="315"/>
      <c r="U258" s="316"/>
      <c r="V258" s="317"/>
      <c r="W258" s="42"/>
    </row>
    <row r="259" spans="1:23" s="12" customFormat="1" ht="14.1" customHeight="1">
      <c r="A259" s="20" t="s">
        <v>481</v>
      </c>
      <c r="B259" s="58">
        <f>'Pivot Table 2-Year Insts.'!$N$16</f>
        <v>0</v>
      </c>
      <c r="C259" s="59"/>
      <c r="D259" s="97">
        <f>SUM(F259:J259)</f>
        <v>0</v>
      </c>
      <c r="E259" s="60"/>
      <c r="F259" s="72">
        <f>'Pivot Table 2-Year Insts.'!$N$30</f>
        <v>0</v>
      </c>
      <c r="G259" s="125"/>
      <c r="H259" s="11">
        <f>'Pivot Table 2-Year Insts.'!$N$33</f>
        <v>0</v>
      </c>
      <c r="I259" s="125"/>
      <c r="J259" s="11">
        <f>'Pivot Table 2-Year Insts.'!$N$36</f>
        <v>0</v>
      </c>
      <c r="K259" s="125"/>
      <c r="L259" s="11">
        <f>'Pivot Table 2-Year Insts.'!$N$39</f>
        <v>0</v>
      </c>
      <c r="M259" s="11"/>
      <c r="N259" s="84">
        <f>SUM(F259:L259)</f>
        <v>0</v>
      </c>
      <c r="P259" s="318"/>
      <c r="Q259" s="318"/>
      <c r="R259" s="318"/>
      <c r="S259" s="318"/>
      <c r="T259" s="318"/>
      <c r="U259" s="313"/>
      <c r="V259" s="314"/>
    </row>
    <row r="260" spans="1:23" s="12" customFormat="1" ht="14.1" customHeight="1">
      <c r="A260" s="2" t="s">
        <v>482</v>
      </c>
      <c r="B260" s="58">
        <f>'Pivot Table 2-Year Insts.'!$N$54</f>
        <v>0</v>
      </c>
      <c r="C260" s="59"/>
      <c r="D260" s="97">
        <f>SUM(F260:J260)</f>
        <v>0</v>
      </c>
      <c r="E260" s="60"/>
      <c r="F260" s="72">
        <f>'Pivot Table 2-Year Insts.'!$N$68</f>
        <v>0</v>
      </c>
      <c r="G260" s="125"/>
      <c r="H260" s="11">
        <f>'Pivot Table 2-Year Insts.'!$N$71</f>
        <v>0</v>
      </c>
      <c r="I260" s="125"/>
      <c r="J260" s="11">
        <f>'Pivot Table 2-Year Insts.'!$N$74</f>
        <v>0</v>
      </c>
      <c r="K260" s="125"/>
      <c r="L260" s="11">
        <f>'Pivot Table 2-Year Insts.'!$N$77</f>
        <v>0</v>
      </c>
      <c r="M260" s="11"/>
      <c r="N260" s="84">
        <f>SUM(F260:L260)</f>
        <v>0</v>
      </c>
      <c r="P260" s="318"/>
      <c r="Q260" s="318"/>
      <c r="R260" s="318"/>
      <c r="S260" s="318"/>
      <c r="T260" s="318"/>
      <c r="U260" s="313"/>
      <c r="V260" s="319"/>
      <c r="W260" s="30"/>
    </row>
    <row r="261" spans="1:23" s="29" customFormat="1" ht="13.5" customHeight="1">
      <c r="A261" s="2" t="s">
        <v>496</v>
      </c>
      <c r="B261" s="58">
        <f>'Pivot Table 2-Year Insts.'!$N$92</f>
        <v>0</v>
      </c>
      <c r="C261" s="59"/>
      <c r="D261" s="97">
        <f>SUM(F261:J261)</f>
        <v>0</v>
      </c>
      <c r="E261" s="60"/>
      <c r="F261" s="72">
        <f>'Pivot Table 2-Year Insts.'!$N$106</f>
        <v>0</v>
      </c>
      <c r="G261" s="125"/>
      <c r="H261" s="11">
        <f>'Pivot Table 2-Year Insts.'!$N$109</f>
        <v>0</v>
      </c>
      <c r="I261" s="125"/>
      <c r="J261" s="11">
        <f>'Pivot Table 2-Year Insts.'!$N$112</f>
        <v>0</v>
      </c>
      <c r="K261" s="125"/>
      <c r="L261" s="11">
        <f>'Pivot Table 2-Year Insts.'!$N$115</f>
        <v>0</v>
      </c>
      <c r="M261" s="11"/>
      <c r="N261" s="84">
        <f>SUM(F261:L261)</f>
        <v>0</v>
      </c>
      <c r="P261" s="318"/>
      <c r="Q261" s="318"/>
      <c r="R261" s="318"/>
      <c r="S261" s="318"/>
      <c r="T261" s="318"/>
      <c r="U261" s="313"/>
      <c r="V261" s="319"/>
      <c r="W261" s="31"/>
    </row>
    <row r="262" spans="1:23" s="12" customFormat="1" ht="14.1" customHeight="1">
      <c r="A262" s="2" t="s">
        <v>483</v>
      </c>
      <c r="B262" s="58">
        <f>'Pivot Table 2-Year Insts.'!$N$130</f>
        <v>38.517379793321375</v>
      </c>
      <c r="C262" s="59"/>
      <c r="D262" s="97">
        <f>SUM(F262:J262)</f>
        <v>57.217294900221731</v>
      </c>
      <c r="E262" s="60"/>
      <c r="F262" s="72">
        <f>'Pivot Table 2-Year Insts.'!$N$144</f>
        <v>26.662971175166295</v>
      </c>
      <c r="G262" s="125"/>
      <c r="H262" s="11">
        <f>'Pivot Table 2-Year Insts.'!$N$147</f>
        <v>16.740576496674059</v>
      </c>
      <c r="I262" s="125"/>
      <c r="J262" s="11">
        <f>'Pivot Table 2-Year Insts.'!$N$150</f>
        <v>13.813747228381374</v>
      </c>
      <c r="K262" s="125"/>
      <c r="L262" s="11">
        <f>'Pivot Table 2-Year Insts.'!$N$153</f>
        <v>42.782705099778276</v>
      </c>
      <c r="M262" s="11"/>
      <c r="N262" s="84">
        <f>SUM(F262:L262)</f>
        <v>100</v>
      </c>
      <c r="P262" s="318"/>
      <c r="Q262" s="318"/>
      <c r="R262" s="318"/>
      <c r="S262" s="318"/>
      <c r="T262" s="318"/>
      <c r="U262" s="313"/>
      <c r="V262" s="319"/>
      <c r="W262" s="30"/>
    </row>
    <row r="263" spans="1:23" s="12" customFormat="1" ht="14.1" customHeight="1">
      <c r="A263" s="2"/>
      <c r="B263" s="58"/>
      <c r="C263" s="59"/>
      <c r="D263" s="97"/>
      <c r="E263" s="60"/>
      <c r="F263" s="72"/>
      <c r="G263" s="125"/>
      <c r="H263" s="11"/>
      <c r="I263" s="125"/>
      <c r="J263" s="11"/>
      <c r="K263" s="125"/>
      <c r="L263" s="11"/>
      <c r="M263" s="11"/>
      <c r="N263" s="84"/>
      <c r="P263" s="318"/>
      <c r="Q263" s="318"/>
      <c r="R263" s="318"/>
      <c r="S263" s="318"/>
      <c r="T263" s="318"/>
      <c r="U263" s="313"/>
      <c r="V263" s="319"/>
      <c r="W263" s="30"/>
    </row>
    <row r="264" spans="1:23" s="12" customFormat="1" ht="14.1" customHeight="1">
      <c r="A264" s="2" t="s">
        <v>484</v>
      </c>
      <c r="B264" s="58">
        <f>'Pivot Table 2-Year Insts.'!$N$168</f>
        <v>0</v>
      </c>
      <c r="C264" s="59"/>
      <c r="D264" s="97">
        <f>SUM(F264:J264)</f>
        <v>0</v>
      </c>
      <c r="E264" s="60"/>
      <c r="F264" s="72">
        <f>'Pivot Table 2-Year Insts.'!$N$182</f>
        <v>0</v>
      </c>
      <c r="G264" s="125"/>
      <c r="H264" s="11">
        <f>'Pivot Table 2-Year Insts.'!$N$185</f>
        <v>0</v>
      </c>
      <c r="I264" s="125"/>
      <c r="J264" s="11">
        <f>'Pivot Table 2-Year Insts.'!$N$188</f>
        <v>0</v>
      </c>
      <c r="K264" s="125"/>
      <c r="L264" s="11">
        <f>'Pivot Table 2-Year Insts.'!$N$191</f>
        <v>0</v>
      </c>
      <c r="M264" s="11"/>
      <c r="N264" s="84">
        <f>SUM(F264:L264)</f>
        <v>0</v>
      </c>
      <c r="P264" s="318"/>
      <c r="Q264" s="318"/>
      <c r="R264" s="318"/>
      <c r="S264" s="318"/>
      <c r="T264" s="318"/>
      <c r="U264" s="313"/>
      <c r="V264" s="319"/>
      <c r="W264" s="30"/>
    </row>
    <row r="265" spans="1:23" s="12" customFormat="1" ht="14.1" customHeight="1">
      <c r="A265" s="2" t="s">
        <v>485</v>
      </c>
      <c r="B265" s="58">
        <f>'Pivot Table 2-Year Insts.'!$N$206</f>
        <v>0</v>
      </c>
      <c r="C265" s="59"/>
      <c r="D265" s="97">
        <f>SUM(F265:J265)</f>
        <v>0</v>
      </c>
      <c r="E265" s="60"/>
      <c r="F265" s="72">
        <f>'Pivot Table 2-Year Insts.'!$N$220</f>
        <v>0</v>
      </c>
      <c r="G265" s="125"/>
      <c r="H265" s="11">
        <f>'Pivot Table 2-Year Insts.'!$N$223</f>
        <v>0</v>
      </c>
      <c r="I265" s="125"/>
      <c r="J265" s="11">
        <f>'Pivot Table 2-Year Insts.'!$N$226</f>
        <v>0</v>
      </c>
      <c r="K265" s="125"/>
      <c r="L265" s="11">
        <f>'Pivot Table 2-Year Insts.'!$N$229</f>
        <v>0</v>
      </c>
      <c r="M265" s="11"/>
      <c r="N265" s="84">
        <f>SUM(F265:L265)</f>
        <v>0</v>
      </c>
      <c r="P265" s="318"/>
      <c r="Q265" s="318"/>
      <c r="R265" s="318"/>
      <c r="S265" s="318"/>
      <c r="T265" s="318"/>
      <c r="U265" s="313"/>
      <c r="V265" s="319"/>
      <c r="W265" s="30"/>
    </row>
    <row r="266" spans="1:23" s="12" customFormat="1" ht="13.5" customHeight="1">
      <c r="A266" s="2" t="s">
        <v>486</v>
      </c>
      <c r="B266" s="58">
        <f>'Pivot Table 2-Year Insts.'!$N$244</f>
        <v>48.80503144654088</v>
      </c>
      <c r="C266" s="59"/>
      <c r="D266" s="97">
        <f>SUM(F266:J266)</f>
        <v>51.546391752577321</v>
      </c>
      <c r="E266" s="60"/>
      <c r="F266" s="72">
        <f>'Pivot Table 2-Year Insts.'!$N$258</f>
        <v>2.5773195876288657</v>
      </c>
      <c r="G266" s="125"/>
      <c r="H266" s="11">
        <f>'Pivot Table 2-Year Insts.'!$N$261</f>
        <v>23.969072164948454</v>
      </c>
      <c r="I266" s="125"/>
      <c r="J266" s="11">
        <f>'Pivot Table 2-Year Insts.'!$N$264</f>
        <v>25</v>
      </c>
      <c r="K266" s="125"/>
      <c r="L266" s="11">
        <f>'Pivot Table 2-Year Insts.'!$N$267</f>
        <v>48.453608247422679</v>
      </c>
      <c r="M266" s="11"/>
      <c r="N266" s="84">
        <f>SUM(F266:L266)</f>
        <v>100</v>
      </c>
      <c r="P266" s="318"/>
      <c r="Q266" s="318"/>
      <c r="R266" s="318"/>
      <c r="S266" s="318"/>
      <c r="T266" s="318"/>
      <c r="U266" s="313"/>
      <c r="V266" s="319"/>
      <c r="W266" s="30"/>
    </row>
    <row r="267" spans="1:23" s="12" customFormat="1" ht="14.1" customHeight="1">
      <c r="A267" s="2" t="s">
        <v>487</v>
      </c>
      <c r="B267" s="58">
        <f>'Pivot Table 2-Year Insts.'!$N$282</f>
        <v>0</v>
      </c>
      <c r="C267" s="59"/>
      <c r="D267" s="97">
        <f>SUM(F267:J267)</f>
        <v>0</v>
      </c>
      <c r="E267" s="60"/>
      <c r="F267" s="72">
        <f>'Pivot Table 2-Year Insts.'!$N$296</f>
        <v>0</v>
      </c>
      <c r="G267" s="125"/>
      <c r="H267" s="11">
        <f>'Pivot Table 2-Year Insts.'!$N$299</f>
        <v>0</v>
      </c>
      <c r="I267" s="125"/>
      <c r="J267" s="11">
        <f>'Pivot Table 2-Year Insts.'!$N$302</f>
        <v>0</v>
      </c>
      <c r="K267" s="125"/>
      <c r="L267" s="11">
        <f>'Pivot Table 2-Year Insts.'!$N$305</f>
        <v>0</v>
      </c>
      <c r="M267" s="11"/>
      <c r="N267" s="84">
        <f>SUM(F267:L267)</f>
        <v>0</v>
      </c>
      <c r="P267" s="318"/>
      <c r="Q267" s="318"/>
      <c r="R267" s="318"/>
      <c r="S267" s="318"/>
      <c r="T267" s="318"/>
      <c r="U267" s="313"/>
      <c r="V267" s="319"/>
      <c r="W267" s="30"/>
    </row>
    <row r="268" spans="1:23" s="12" customFormat="1" ht="14.1" customHeight="1">
      <c r="A268" s="2"/>
      <c r="B268" s="58"/>
      <c r="C268" s="59"/>
      <c r="D268" s="97"/>
      <c r="E268" s="60"/>
      <c r="F268" s="72"/>
      <c r="G268" s="125"/>
      <c r="H268" s="11"/>
      <c r="I268" s="125"/>
      <c r="J268" s="11"/>
      <c r="K268" s="125"/>
      <c r="L268" s="11"/>
      <c r="M268" s="11"/>
      <c r="N268" s="84"/>
      <c r="P268" s="318"/>
      <c r="Q268" s="318"/>
      <c r="R268" s="318"/>
      <c r="S268" s="318"/>
      <c r="T268" s="318"/>
      <c r="U268" s="313"/>
      <c r="V268" s="319"/>
      <c r="W268" s="30"/>
    </row>
    <row r="269" spans="1:23" s="12" customFormat="1" ht="14.1" customHeight="1">
      <c r="A269" s="2" t="s">
        <v>488</v>
      </c>
      <c r="B269" s="58">
        <f>'Pivot Table 2-Year Insts.'!$N$320</f>
        <v>0</v>
      </c>
      <c r="C269" s="59"/>
      <c r="D269" s="97">
        <f>SUM(F269:J269)</f>
        <v>0</v>
      </c>
      <c r="E269" s="60"/>
      <c r="F269" s="72">
        <f>'Pivot Table 2-Year Insts.'!$N$334</f>
        <v>0</v>
      </c>
      <c r="G269" s="125"/>
      <c r="H269" s="72">
        <f>'Pivot Table 2-Year Insts.'!$N$337</f>
        <v>0</v>
      </c>
      <c r="I269" s="125"/>
      <c r="J269" s="72">
        <f>'Pivot Table 2-Year Insts.'!$N$340</f>
        <v>0</v>
      </c>
      <c r="K269" s="125"/>
      <c r="L269" s="72">
        <f>'Pivot Table 2-Year Insts.'!$N$343</f>
        <v>0</v>
      </c>
      <c r="M269" s="11"/>
      <c r="N269" s="84">
        <f>SUM(F269:L269)</f>
        <v>0</v>
      </c>
      <c r="P269" s="323"/>
      <c r="Q269" s="318"/>
      <c r="R269" s="318"/>
      <c r="S269" s="318"/>
      <c r="T269" s="318"/>
      <c r="U269" s="313"/>
      <c r="V269" s="319"/>
      <c r="W269" s="30"/>
    </row>
    <row r="270" spans="1:23" s="12" customFormat="1" ht="14.1" customHeight="1">
      <c r="A270" s="2" t="s">
        <v>489</v>
      </c>
      <c r="B270" s="58">
        <f>'Pivot Table 2-Year Insts.'!$N$358</f>
        <v>0</v>
      </c>
      <c r="C270" s="59"/>
      <c r="D270" s="97">
        <f>SUM(F270:J270)</f>
        <v>0</v>
      </c>
      <c r="E270" s="60"/>
      <c r="F270" s="72">
        <f>'Pivot Table 2-Year Insts.'!$N$372</f>
        <v>0</v>
      </c>
      <c r="G270" s="125"/>
      <c r="H270" s="72">
        <f>'Pivot Table 2-Year Insts.'!$N$375</f>
        <v>0</v>
      </c>
      <c r="I270" s="125"/>
      <c r="J270" s="72">
        <f>'Pivot Table 2-Year Insts.'!$N$378</f>
        <v>0</v>
      </c>
      <c r="K270" s="125"/>
      <c r="L270" s="72">
        <f>'Pivot Table 2-Year Insts.'!$N$381</f>
        <v>0</v>
      </c>
      <c r="M270" s="11"/>
      <c r="N270" s="84">
        <f>SUM(F270:L270)</f>
        <v>0</v>
      </c>
      <c r="P270" s="318"/>
      <c r="Q270" s="318"/>
      <c r="R270" s="318"/>
      <c r="S270" s="318"/>
      <c r="T270" s="318"/>
      <c r="U270" s="313"/>
      <c r="V270" s="319"/>
      <c r="W270" s="30"/>
    </row>
    <row r="271" spans="1:23" s="12" customFormat="1" ht="14.1" customHeight="1">
      <c r="A271" s="2" t="s">
        <v>490</v>
      </c>
      <c r="B271" s="58">
        <f>'Pivot Table 2-Year Insts.'!$N$396</f>
        <v>57.277397260273979</v>
      </c>
      <c r="C271" s="59"/>
      <c r="D271" s="97">
        <f>SUM(F271:J271)</f>
        <v>38.565022421524667</v>
      </c>
      <c r="E271" s="60"/>
      <c r="F271" s="72">
        <f>'Pivot Table 2-Year Insts.'!$N$410</f>
        <v>25.859491778774292</v>
      </c>
      <c r="G271" s="125"/>
      <c r="H271" s="72">
        <f>'Pivot Table 2-Year Insts.'!$N$413</f>
        <v>7.7727952167414047</v>
      </c>
      <c r="I271" s="125"/>
      <c r="J271" s="72">
        <f>'Pivot Table 2-Year Insts.'!$N$416</f>
        <v>4.9327354260089686</v>
      </c>
      <c r="K271" s="125"/>
      <c r="L271" s="72">
        <f>'Pivot Table 2-Year Insts.'!$N$419</f>
        <v>61.434977578475333</v>
      </c>
      <c r="M271" s="11"/>
      <c r="N271" s="84">
        <f>SUM(F271:L271)</f>
        <v>100</v>
      </c>
      <c r="P271" s="318"/>
      <c r="Q271" s="318"/>
      <c r="R271" s="318"/>
      <c r="S271" s="318"/>
      <c r="T271" s="318"/>
      <c r="U271" s="313"/>
      <c r="V271" s="319"/>
      <c r="W271" s="30"/>
    </row>
    <row r="272" spans="1:23" s="12" customFormat="1" ht="13.5" customHeight="1">
      <c r="A272" s="2" t="s">
        <v>491</v>
      </c>
      <c r="B272" s="58">
        <f>'Pivot Table 2-Year Insts.'!$N$434</f>
        <v>50.387596899224803</v>
      </c>
      <c r="C272" s="59"/>
      <c r="D272" s="97">
        <f>SUM(F272:J272)</f>
        <v>63.589743589743591</v>
      </c>
      <c r="E272" s="60"/>
      <c r="F272" s="72">
        <f>'Pivot Table 2-Year Insts.'!$N$448</f>
        <v>0</v>
      </c>
      <c r="G272" s="125"/>
      <c r="H272" s="72">
        <f>'Pivot Table 2-Year Insts.'!$N$451</f>
        <v>26.666666666666668</v>
      </c>
      <c r="I272" s="125"/>
      <c r="J272" s="72">
        <f>'Pivot Table 2-Year Insts.'!$N$454</f>
        <v>36.923076923076927</v>
      </c>
      <c r="K272" s="125"/>
      <c r="L272" s="72">
        <f>'Pivot Table 2-Year Insts.'!$N$457</f>
        <v>36.410256410256409</v>
      </c>
      <c r="M272" s="11"/>
      <c r="N272" s="84">
        <f>SUM(F272:L272)</f>
        <v>100</v>
      </c>
      <c r="P272" s="318"/>
      <c r="Q272" s="318"/>
      <c r="R272" s="318"/>
      <c r="S272" s="318"/>
      <c r="T272" s="318"/>
      <c r="U272" s="313"/>
      <c r="V272" s="319"/>
      <c r="W272" s="30"/>
    </row>
    <row r="273" spans="1:23" s="12" customFormat="1" ht="13.5" customHeight="1">
      <c r="A273" s="2"/>
      <c r="B273" s="58"/>
      <c r="C273" s="59"/>
      <c r="D273" s="97"/>
      <c r="E273" s="60"/>
      <c r="F273" s="72"/>
      <c r="G273" s="125"/>
      <c r="H273" s="72"/>
      <c r="I273" s="125"/>
      <c r="J273" s="72"/>
      <c r="K273" s="125"/>
      <c r="L273" s="72"/>
      <c r="M273" s="11"/>
      <c r="N273" s="84"/>
      <c r="P273" s="318"/>
      <c r="Q273" s="318"/>
      <c r="R273" s="318"/>
      <c r="S273" s="318"/>
      <c r="T273" s="318"/>
      <c r="U273" s="313"/>
      <c r="V273" s="319"/>
      <c r="W273" s="30"/>
    </row>
    <row r="274" spans="1:23" s="12" customFormat="1" ht="14.1" customHeight="1">
      <c r="A274" s="2" t="s">
        <v>492</v>
      </c>
      <c r="B274" s="58">
        <f>'Pivot Table 2-Year Insts.'!$N$472</f>
        <v>0</v>
      </c>
      <c r="C274" s="59"/>
      <c r="D274" s="97">
        <f>SUM(F274:J274)</f>
        <v>0</v>
      </c>
      <c r="E274" s="60"/>
      <c r="F274" s="72">
        <f>'Pivot Table 2-Year Insts.'!$N$486</f>
        <v>0</v>
      </c>
      <c r="G274" s="125"/>
      <c r="H274" s="72">
        <f>'Pivot Table 2-Year Insts.'!$N$489</f>
        <v>0</v>
      </c>
      <c r="I274" s="125"/>
      <c r="J274" s="72">
        <f>'Pivot Table 2-Year Insts.'!$N$492</f>
        <v>0</v>
      </c>
      <c r="K274" s="125"/>
      <c r="L274" s="72">
        <f>'Pivot Table 2-Year Insts.'!$N$495</f>
        <v>0</v>
      </c>
      <c r="M274" s="11"/>
      <c r="N274" s="84">
        <f>SUM(F274:L274)</f>
        <v>0</v>
      </c>
      <c r="P274" s="324"/>
      <c r="Q274" s="318"/>
      <c r="R274" s="318"/>
      <c r="S274" s="318"/>
      <c r="T274" s="318"/>
      <c r="U274" s="313"/>
      <c r="V274" s="319"/>
      <c r="W274" s="30"/>
    </row>
    <row r="275" spans="1:23" s="12" customFormat="1" ht="14.1" customHeight="1">
      <c r="A275" s="2" t="s">
        <v>493</v>
      </c>
      <c r="B275" s="58">
        <f>'Pivot Table 2-Year Insts.'!$N$510</f>
        <v>0</v>
      </c>
      <c r="C275" s="59"/>
      <c r="D275" s="97">
        <f>SUM(F275:J275)</f>
        <v>0</v>
      </c>
      <c r="E275" s="60"/>
      <c r="F275" s="72">
        <f>'Pivot Table 2-Year Insts.'!$N$524</f>
        <v>0</v>
      </c>
      <c r="G275" s="125"/>
      <c r="H275" s="72">
        <f>'Pivot Table 2-Year Insts.'!$N$527</f>
        <v>0</v>
      </c>
      <c r="I275" s="125"/>
      <c r="J275" s="72">
        <f>'Pivot Table 2-Year Insts.'!$N$530</f>
        <v>0</v>
      </c>
      <c r="K275" s="125"/>
      <c r="L275" s="72">
        <f>'Pivot Table 2-Year Insts.'!$N$533</f>
        <v>0</v>
      </c>
      <c r="M275" s="11"/>
      <c r="N275" s="84">
        <f>SUM(F275:L275)</f>
        <v>0</v>
      </c>
      <c r="P275" s="324"/>
      <c r="Q275" s="318"/>
      <c r="R275" s="318"/>
      <c r="S275" s="318"/>
      <c r="T275" s="318"/>
      <c r="U275" s="313"/>
      <c r="V275" s="319"/>
      <c r="W275" s="30"/>
    </row>
    <row r="276" spans="1:23" s="12" customFormat="1" ht="14.1" customHeight="1">
      <c r="A276" s="2" t="s">
        <v>494</v>
      </c>
      <c r="B276" s="58">
        <f>'Pivot Table 2-Year Insts.'!$N$548</f>
        <v>0</v>
      </c>
      <c r="C276" s="59"/>
      <c r="D276" s="97">
        <f>SUM(F276:J276)</f>
        <v>0</v>
      </c>
      <c r="E276" s="60"/>
      <c r="F276" s="72">
        <f>'Pivot Table 2-Year Insts.'!$N$562</f>
        <v>0</v>
      </c>
      <c r="G276" s="125"/>
      <c r="H276" s="72">
        <f>'Pivot Table 2-Year Insts.'!$N$565</f>
        <v>0</v>
      </c>
      <c r="I276" s="125"/>
      <c r="J276" s="72">
        <f>'Pivot Table 2-Year Insts.'!$N$568</f>
        <v>0</v>
      </c>
      <c r="K276" s="125"/>
      <c r="L276" s="72">
        <f>'Pivot Table 2-Year Insts.'!$N$571</f>
        <v>0</v>
      </c>
      <c r="M276" s="11"/>
      <c r="N276" s="84">
        <f>SUM(F276:L276)</f>
        <v>0</v>
      </c>
      <c r="P276" s="324"/>
      <c r="Q276" s="318"/>
      <c r="R276" s="318"/>
      <c r="S276" s="318"/>
      <c r="T276" s="318"/>
      <c r="U276" s="313"/>
      <c r="V276" s="319"/>
      <c r="W276" s="30"/>
    </row>
    <row r="277" spans="1:23" s="30" customFormat="1" ht="14.1" customHeight="1">
      <c r="A277" s="85" t="s">
        <v>495</v>
      </c>
      <c r="B277" s="61">
        <f>'Pivot Table 2-Year Insts.'!$N$586</f>
        <v>0</v>
      </c>
      <c r="C277" s="86"/>
      <c r="D277" s="87">
        <f>SUM(F277:J277)</f>
        <v>0</v>
      </c>
      <c r="E277" s="88"/>
      <c r="F277" s="89">
        <f>'Pivot Table 2-Year Insts.'!$N$600</f>
        <v>0</v>
      </c>
      <c r="G277" s="246"/>
      <c r="H277" s="89">
        <f>'Pivot Table 2-Year Insts.'!$N$603</f>
        <v>0</v>
      </c>
      <c r="I277" s="246"/>
      <c r="J277" s="89">
        <f>'Pivot Table 2-Year Insts.'!$N$606</f>
        <v>0</v>
      </c>
      <c r="K277" s="246"/>
      <c r="L277" s="89">
        <f>'Pivot Table 2-Year Insts.'!$N$609</f>
        <v>0</v>
      </c>
      <c r="M277" s="76"/>
      <c r="N277" s="90">
        <f>SUM(F277:L277)</f>
        <v>0</v>
      </c>
      <c r="P277" s="324"/>
      <c r="Q277" s="318"/>
      <c r="R277" s="318"/>
      <c r="S277" s="318"/>
      <c r="T277" s="318"/>
      <c r="U277" s="313"/>
      <c r="V277" s="319"/>
    </row>
    <row r="278" spans="1:23" ht="57" customHeight="1">
      <c r="A278" s="1044" t="s">
        <v>932</v>
      </c>
      <c r="B278" s="1044"/>
      <c r="C278" s="1044"/>
      <c r="D278" s="1045"/>
      <c r="E278" s="1045"/>
      <c r="F278" s="1045"/>
      <c r="G278" s="1045"/>
      <c r="H278" s="1045"/>
      <c r="I278" s="1045"/>
      <c r="J278" s="1045"/>
      <c r="K278" s="1045"/>
      <c r="L278" s="1045"/>
      <c r="M278" s="1045"/>
      <c r="N278" s="1045"/>
      <c r="P278" s="311"/>
      <c r="Q278" s="318"/>
      <c r="R278" s="318"/>
      <c r="S278" s="318"/>
      <c r="T278" s="318"/>
      <c r="U278" s="311"/>
      <c r="V278" s="311"/>
      <c r="W278" s="19"/>
    </row>
    <row r="279" spans="1:23" ht="15" customHeight="1">
      <c r="A279" s="1044" t="s">
        <v>931</v>
      </c>
      <c r="B279" s="1044"/>
      <c r="C279" s="1044"/>
      <c r="D279" s="1045"/>
      <c r="E279" s="1045"/>
      <c r="F279" s="1045"/>
      <c r="G279" s="1045"/>
      <c r="H279" s="1045"/>
      <c r="I279" s="1045"/>
      <c r="J279" s="1045"/>
      <c r="K279" s="1045"/>
      <c r="L279" s="1045"/>
      <c r="M279" s="1045"/>
      <c r="N279" s="1045"/>
      <c r="P279" s="311"/>
      <c r="Q279" s="311"/>
      <c r="R279" s="311"/>
      <c r="S279" s="311"/>
      <c r="T279" s="311"/>
      <c r="U279" s="311"/>
      <c r="V279" s="311"/>
      <c r="W279" s="19"/>
    </row>
    <row r="280" spans="1:23">
      <c r="A280" s="1027"/>
      <c r="B280" s="40"/>
      <c r="C280" s="40"/>
      <c r="D280" s="68"/>
      <c r="E280" s="68"/>
      <c r="F280" s="68"/>
      <c r="G280" s="68"/>
      <c r="H280" s="68"/>
      <c r="I280" s="68"/>
      <c r="J280" s="68"/>
      <c r="K280" s="68"/>
      <c r="L280" s="68"/>
      <c r="M280" s="68"/>
      <c r="N280" s="418" t="s">
        <v>1196</v>
      </c>
      <c r="P280" s="311"/>
      <c r="Q280" s="311"/>
      <c r="R280" s="311"/>
      <c r="S280" s="311"/>
      <c r="T280" s="311"/>
      <c r="U280" s="311"/>
      <c r="V280" s="311"/>
      <c r="W280" s="19"/>
    </row>
    <row r="281" spans="1:23" ht="15.75">
      <c r="A281" s="1" t="s">
        <v>926</v>
      </c>
      <c r="B281" s="1"/>
      <c r="C281" s="1"/>
      <c r="D281" s="1"/>
      <c r="E281" s="1"/>
      <c r="F281" s="1"/>
      <c r="G281" s="1"/>
      <c r="H281" s="1"/>
      <c r="I281" s="1"/>
      <c r="J281" s="1"/>
      <c r="K281" s="1"/>
      <c r="L281" s="69"/>
      <c r="M281" s="18"/>
      <c r="N281" s="69"/>
    </row>
    <row r="282" spans="1:23" ht="9" customHeight="1">
      <c r="A282" s="1"/>
      <c r="B282" s="1"/>
      <c r="C282" s="1"/>
      <c r="D282" s="1"/>
      <c r="E282" s="1"/>
      <c r="F282" s="1"/>
      <c r="G282" s="1"/>
      <c r="H282" s="1"/>
      <c r="I282" s="1"/>
      <c r="J282" s="1"/>
      <c r="K282" s="1"/>
      <c r="L282" s="69"/>
      <c r="M282" s="18"/>
      <c r="N282" s="69"/>
    </row>
    <row r="283" spans="1:23" ht="15.75">
      <c r="A283" s="1" t="s">
        <v>506</v>
      </c>
      <c r="B283" s="1"/>
      <c r="C283" s="1"/>
      <c r="D283" s="1"/>
      <c r="E283" s="1"/>
      <c r="F283" s="1"/>
      <c r="G283" s="1"/>
      <c r="H283" s="1"/>
      <c r="I283" s="1"/>
      <c r="J283" s="1"/>
      <c r="K283" s="1"/>
      <c r="L283" s="69"/>
      <c r="M283" s="18"/>
      <c r="N283" s="69"/>
    </row>
    <row r="284" spans="1:23" ht="18.75">
      <c r="A284" s="1" t="s">
        <v>517</v>
      </c>
      <c r="B284" s="1"/>
      <c r="C284" s="1"/>
      <c r="D284" s="1"/>
      <c r="E284" s="1"/>
      <c r="F284" s="1"/>
      <c r="G284" s="1"/>
      <c r="H284" s="1"/>
      <c r="I284" s="1"/>
      <c r="J284" s="1"/>
      <c r="K284" s="1"/>
      <c r="L284" s="69"/>
      <c r="M284" s="18"/>
      <c r="N284" s="69"/>
    </row>
    <row r="285" spans="1:23" ht="15.75">
      <c r="A285" s="1" t="s">
        <v>831</v>
      </c>
      <c r="B285" s="1"/>
      <c r="C285" s="1"/>
      <c r="D285" s="1"/>
      <c r="E285" s="1"/>
      <c r="F285" s="1"/>
      <c r="G285" s="1"/>
      <c r="H285" s="1"/>
      <c r="I285" s="1"/>
      <c r="J285" s="1"/>
      <c r="K285" s="1"/>
      <c r="L285" s="69"/>
      <c r="M285" s="18"/>
      <c r="N285" s="69"/>
    </row>
    <row r="286" spans="1:23" ht="9" customHeight="1">
      <c r="A286" s="1"/>
      <c r="B286" s="1"/>
      <c r="C286" s="1"/>
      <c r="D286" s="1"/>
      <c r="E286" s="1"/>
      <c r="F286" s="1"/>
      <c r="G286" s="1"/>
      <c r="H286" s="1"/>
      <c r="I286" s="1"/>
      <c r="J286" s="1"/>
      <c r="K286" s="1"/>
      <c r="L286" s="69"/>
      <c r="M286" s="18"/>
      <c r="N286" s="69"/>
    </row>
    <row r="287" spans="1:23" ht="63" customHeight="1">
      <c r="A287" s="24"/>
      <c r="B287" s="67" t="s">
        <v>1195</v>
      </c>
      <c r="C287" s="82"/>
      <c r="D287" s="67" t="s">
        <v>930</v>
      </c>
      <c r="E287" s="83"/>
      <c r="F287" s="67" t="s">
        <v>516</v>
      </c>
      <c r="G287" s="67"/>
      <c r="H287" s="67" t="s">
        <v>477</v>
      </c>
      <c r="I287" s="67"/>
      <c r="J287" s="67" t="s">
        <v>471</v>
      </c>
      <c r="K287" s="67"/>
      <c r="L287" s="67" t="s">
        <v>497</v>
      </c>
      <c r="M287" s="67"/>
      <c r="N287" s="67" t="s">
        <v>498</v>
      </c>
      <c r="P287" s="320"/>
      <c r="Q287" s="320"/>
      <c r="R287" s="320"/>
      <c r="S287" s="320"/>
      <c r="T287" s="320"/>
      <c r="U287" s="320"/>
      <c r="V287" s="320"/>
    </row>
    <row r="288" spans="1:23" s="29" customFormat="1" ht="18" customHeight="1">
      <c r="A288" s="20" t="s">
        <v>480</v>
      </c>
      <c r="B288" s="58">
        <f>'Pivot Table 2-Year Insts.'!$O$624</f>
        <v>39.270155144206221</v>
      </c>
      <c r="C288" s="59"/>
      <c r="D288" s="96">
        <f>SUM(F288:J288)</f>
        <v>51.212822897488948</v>
      </c>
      <c r="E288" s="60"/>
      <c r="F288" s="72">
        <f>'Pivot Table 2-Year Insts.'!$O$638</f>
        <v>15.510467477745934</v>
      </c>
      <c r="G288" s="11"/>
      <c r="H288" s="72">
        <f>'Pivot Table 2-Year Insts.'!$O$641</f>
        <v>15.466813445441948</v>
      </c>
      <c r="I288" s="72"/>
      <c r="J288" s="72">
        <f>'Pivot Table 2-Year Insts.'!$O$644</f>
        <v>20.235541974301061</v>
      </c>
      <c r="K288" s="72"/>
      <c r="L288" s="72">
        <f>'Pivot Table 2-Year Insts.'!$O$647</f>
        <v>48.787177102511052</v>
      </c>
      <c r="M288" s="11"/>
      <c r="N288" s="84">
        <f>SUM(F288:L288)</f>
        <v>100</v>
      </c>
      <c r="P288" s="312"/>
      <c r="Q288" s="312"/>
      <c r="R288" s="312"/>
      <c r="S288" s="312"/>
      <c r="T288" s="312"/>
      <c r="U288" s="313"/>
      <c r="V288" s="314"/>
    </row>
    <row r="289" spans="1:23" s="41" customFormat="1" ht="9" customHeight="1">
      <c r="A289" s="98"/>
      <c r="B289" s="11"/>
      <c r="C289" s="59"/>
      <c r="D289" s="97"/>
      <c r="E289" s="60"/>
      <c r="F289" s="11"/>
      <c r="G289" s="125"/>
      <c r="H289" s="11"/>
      <c r="I289" s="125"/>
      <c r="J289" s="11"/>
      <c r="K289" s="125"/>
      <c r="L289" s="11"/>
      <c r="M289" s="64"/>
      <c r="N289" s="84"/>
      <c r="P289" s="315"/>
      <c r="Q289" s="315"/>
      <c r="R289" s="315"/>
      <c r="S289" s="315"/>
      <c r="T289" s="315"/>
      <c r="U289" s="316"/>
      <c r="V289" s="317"/>
      <c r="W289" s="42"/>
    </row>
    <row r="290" spans="1:23" s="12" customFormat="1" ht="14.1" customHeight="1">
      <c r="A290" s="20" t="s">
        <v>481</v>
      </c>
      <c r="B290" s="58" t="str">
        <f>IFERROR('Pivot Table 2-Year Insts.'!$O$16,"—")</f>
        <v>—</v>
      </c>
      <c r="C290" s="59"/>
      <c r="D290" s="97">
        <f>SUM(F290:J290)</f>
        <v>47.024160282852094</v>
      </c>
      <c r="E290" s="60"/>
      <c r="F290" s="72">
        <f>'Pivot Table 2-Year Insts.'!$O$30</f>
        <v>10.312315851502651</v>
      </c>
      <c r="G290" s="125"/>
      <c r="H290" s="11">
        <f>'Pivot Table 2-Year Insts.'!$O$33</f>
        <v>0</v>
      </c>
      <c r="I290" s="125"/>
      <c r="J290" s="11">
        <f>'Pivot Table 2-Year Insts.'!$O$36</f>
        <v>36.711844431349441</v>
      </c>
      <c r="K290" s="125"/>
      <c r="L290" s="11">
        <f>'Pivot Table 2-Year Insts.'!$O$39</f>
        <v>52.975839717147913</v>
      </c>
      <c r="M290" s="11"/>
      <c r="N290" s="84">
        <f>SUM(F290:L290)</f>
        <v>100</v>
      </c>
      <c r="P290" s="318"/>
      <c r="Q290" s="318"/>
      <c r="R290" s="318"/>
      <c r="S290" s="318"/>
      <c r="T290" s="318"/>
      <c r="U290" s="313"/>
      <c r="V290" s="314"/>
    </row>
    <row r="291" spans="1:23" s="12" customFormat="1" ht="14.1" customHeight="1">
      <c r="A291" s="2" t="s">
        <v>482</v>
      </c>
      <c r="B291" s="58">
        <f>'Pivot Table 2-Year Insts.'!$O$54</f>
        <v>41.244813278008294</v>
      </c>
      <c r="C291" s="59"/>
      <c r="D291" s="97">
        <f>SUM(F291:J291)</f>
        <v>45.573440643863172</v>
      </c>
      <c r="E291" s="60"/>
      <c r="F291" s="72">
        <f>'Pivot Table 2-Year Insts.'!$O$68</f>
        <v>15.995975855130784</v>
      </c>
      <c r="G291" s="125"/>
      <c r="H291" s="11">
        <f>'Pivot Table 2-Year Insts.'!$O$71</f>
        <v>16.096579476861166</v>
      </c>
      <c r="I291" s="125"/>
      <c r="J291" s="11">
        <f>'Pivot Table 2-Year Insts.'!$O$74</f>
        <v>13.480885311871226</v>
      </c>
      <c r="K291" s="125"/>
      <c r="L291" s="11">
        <f>'Pivot Table 2-Year Insts.'!$O$77</f>
        <v>54.426559356136814</v>
      </c>
      <c r="M291" s="11"/>
      <c r="N291" s="84">
        <f>SUM(F291:L291)</f>
        <v>99.999999999999986</v>
      </c>
      <c r="P291" s="318"/>
      <c r="Q291" s="318"/>
      <c r="R291" s="318"/>
      <c r="S291" s="318"/>
      <c r="T291" s="318"/>
      <c r="U291" s="313"/>
      <c r="V291" s="319"/>
      <c r="W291" s="30"/>
    </row>
    <row r="292" spans="1:23" s="29" customFormat="1" ht="13.5" customHeight="1">
      <c r="A292" s="2" t="s">
        <v>496</v>
      </c>
      <c r="B292" s="58">
        <f>'Pivot Table 2-Year Insts.'!$O$92</f>
        <v>0</v>
      </c>
      <c r="C292" s="59"/>
      <c r="D292" s="97">
        <f>SUM(F292:J292)</f>
        <v>0</v>
      </c>
      <c r="E292" s="60"/>
      <c r="F292" s="72">
        <f>'Pivot Table 2-Year Insts.'!$O$106</f>
        <v>0</v>
      </c>
      <c r="G292" s="125"/>
      <c r="H292" s="11">
        <f>'Pivot Table 2-Year Insts.'!$O$109</f>
        <v>0</v>
      </c>
      <c r="I292" s="125"/>
      <c r="J292" s="11">
        <f>'Pivot Table 2-Year Insts.'!$O$112</f>
        <v>0</v>
      </c>
      <c r="K292" s="125"/>
      <c r="L292" s="11">
        <f>'Pivot Table 2-Year Insts.'!$O$115</f>
        <v>0</v>
      </c>
      <c r="M292" s="11"/>
      <c r="N292" s="84">
        <f>SUM(F292:L292)</f>
        <v>0</v>
      </c>
      <c r="P292" s="318"/>
      <c r="Q292" s="318"/>
      <c r="R292" s="318"/>
      <c r="S292" s="318"/>
      <c r="T292" s="318"/>
      <c r="U292" s="313"/>
      <c r="V292" s="319"/>
      <c r="W292" s="31"/>
    </row>
    <row r="293" spans="1:23" s="12" customFormat="1" ht="14.1" customHeight="1">
      <c r="A293" s="2" t="s">
        <v>483</v>
      </c>
      <c r="B293" s="58">
        <f>'Pivot Table 2-Year Insts.'!$O$130</f>
        <v>28.000501127536957</v>
      </c>
      <c r="C293" s="59"/>
      <c r="D293" s="97">
        <f>SUM(F293:J293)</f>
        <v>61.529387838112676</v>
      </c>
      <c r="E293" s="60"/>
      <c r="F293" s="72">
        <f>'Pivot Table 2-Year Insts.'!$O$144</f>
        <v>32.210697579825101</v>
      </c>
      <c r="G293" s="125"/>
      <c r="H293" s="11">
        <f>'Pivot Table 2-Year Insts.'!$O$147</f>
        <v>15.163717714053284</v>
      </c>
      <c r="I293" s="125"/>
      <c r="J293" s="11">
        <f>'Pivot Table 2-Year Insts.'!$O$150</f>
        <v>14.15497254423429</v>
      </c>
      <c r="K293" s="125"/>
      <c r="L293" s="11">
        <f>'Pivot Table 2-Year Insts.'!$O$153</f>
        <v>38.470612161887331</v>
      </c>
      <c r="M293" s="11"/>
      <c r="N293" s="84">
        <f>SUM(F293:L293)</f>
        <v>100</v>
      </c>
      <c r="P293" s="318"/>
      <c r="Q293" s="318"/>
      <c r="R293" s="318"/>
      <c r="S293" s="318"/>
      <c r="T293" s="318"/>
      <c r="U293" s="313"/>
      <c r="V293" s="319"/>
      <c r="W293" s="30"/>
    </row>
    <row r="294" spans="1:23" s="12" customFormat="1" ht="14.1" customHeight="1">
      <c r="A294" s="2"/>
      <c r="B294" s="58"/>
      <c r="C294" s="59"/>
      <c r="D294" s="97"/>
      <c r="E294" s="60"/>
      <c r="F294" s="72"/>
      <c r="G294" s="125"/>
      <c r="H294" s="11"/>
      <c r="I294" s="125"/>
      <c r="J294" s="11"/>
      <c r="K294" s="125"/>
      <c r="L294" s="11"/>
      <c r="M294" s="11"/>
      <c r="N294" s="84"/>
      <c r="P294" s="318"/>
      <c r="Q294" s="318"/>
      <c r="R294" s="318"/>
      <c r="S294" s="318"/>
      <c r="T294" s="318"/>
      <c r="U294" s="313"/>
      <c r="V294" s="319"/>
      <c r="W294" s="30"/>
    </row>
    <row r="295" spans="1:23" s="12" customFormat="1" ht="14.1" customHeight="1">
      <c r="A295" s="2" t="s">
        <v>484</v>
      </c>
      <c r="B295" s="58">
        <f>'Pivot Table 2-Year Insts.'!$O$168</f>
        <v>12.765749474610233</v>
      </c>
      <c r="C295" s="59"/>
      <c r="D295" s="97">
        <f>SUM(F295:J295)</f>
        <v>43.453292496171514</v>
      </c>
      <c r="E295" s="60"/>
      <c r="F295" s="72">
        <f>'Pivot Table 2-Year Insts.'!$O$182</f>
        <v>9.2266462480857587</v>
      </c>
      <c r="G295" s="125"/>
      <c r="H295" s="11">
        <f>'Pivot Table 2-Year Insts.'!$O$185</f>
        <v>15.237366003062789</v>
      </c>
      <c r="I295" s="125"/>
      <c r="J295" s="11">
        <f>'Pivot Table 2-Year Insts.'!$O$188</f>
        <v>18.989280245022972</v>
      </c>
      <c r="K295" s="125"/>
      <c r="L295" s="11">
        <f>'Pivot Table 2-Year Insts.'!$O$191</f>
        <v>56.546707503828486</v>
      </c>
      <c r="M295" s="11"/>
      <c r="N295" s="84">
        <f>SUM(F295:L295)</f>
        <v>100</v>
      </c>
      <c r="P295" s="318"/>
      <c r="Q295" s="318"/>
      <c r="R295" s="318"/>
      <c r="S295" s="318"/>
      <c r="T295" s="318"/>
      <c r="U295" s="313"/>
      <c r="V295" s="319"/>
      <c r="W295" s="30"/>
    </row>
    <row r="296" spans="1:23" s="12" customFormat="1" ht="14.1" customHeight="1">
      <c r="A296" s="2" t="s">
        <v>485</v>
      </c>
      <c r="B296" s="58">
        <f>'Pivot Table 2-Year Insts.'!$O$206</f>
        <v>42.157347847600199</v>
      </c>
      <c r="C296" s="59"/>
      <c r="D296" s="97">
        <f>SUM(F296:J296)</f>
        <v>38.223787167449139</v>
      </c>
      <c r="E296" s="60"/>
      <c r="F296" s="72">
        <f>'Pivot Table 2-Year Insts.'!$O$220</f>
        <v>11.189358372456965</v>
      </c>
      <c r="G296" s="125"/>
      <c r="H296" s="11">
        <f>'Pivot Table 2-Year Insts.'!$O$223</f>
        <v>14.593114241001565</v>
      </c>
      <c r="I296" s="125"/>
      <c r="J296" s="11">
        <f>'Pivot Table 2-Year Insts.'!$O$226</f>
        <v>12.44131455399061</v>
      </c>
      <c r="K296" s="125"/>
      <c r="L296" s="11">
        <f>'Pivot Table 2-Year Insts.'!$O$229</f>
        <v>61.776212832550861</v>
      </c>
      <c r="M296" s="11"/>
      <c r="N296" s="84">
        <f>SUM(F296:L296)</f>
        <v>100</v>
      </c>
      <c r="P296" s="318"/>
      <c r="Q296" s="318"/>
      <c r="R296" s="318"/>
      <c r="S296" s="318"/>
      <c r="T296" s="318"/>
      <c r="U296" s="313"/>
      <c r="V296" s="319"/>
      <c r="W296" s="30"/>
    </row>
    <row r="297" spans="1:23" s="12" customFormat="1" ht="13.5" customHeight="1">
      <c r="A297" s="2" t="s">
        <v>486</v>
      </c>
      <c r="B297" s="58">
        <f>'Pivot Table 2-Year Insts.'!$O$244</f>
        <v>0</v>
      </c>
      <c r="C297" s="59"/>
      <c r="D297" s="97">
        <f>SUM(F297:J297)</f>
        <v>0</v>
      </c>
      <c r="E297" s="60"/>
      <c r="F297" s="72">
        <f>'Pivot Table 2-Year Insts.'!$O$258</f>
        <v>0</v>
      </c>
      <c r="G297" s="125"/>
      <c r="H297" s="11">
        <f>'Pivot Table 2-Year Insts.'!$O$261</f>
        <v>0</v>
      </c>
      <c r="I297" s="125"/>
      <c r="J297" s="11">
        <f>'Pivot Table 2-Year Insts.'!$O$264</f>
        <v>0</v>
      </c>
      <c r="K297" s="125"/>
      <c r="L297" s="11">
        <f>'Pivot Table 2-Year Insts.'!$O$267</f>
        <v>0</v>
      </c>
      <c r="M297" s="11"/>
      <c r="N297" s="84">
        <f>SUM(F297:L297)</f>
        <v>0</v>
      </c>
      <c r="P297" s="318"/>
      <c r="Q297" s="318"/>
      <c r="R297" s="318"/>
      <c r="S297" s="318"/>
      <c r="T297" s="318"/>
      <c r="U297" s="313"/>
      <c r="V297" s="319"/>
      <c r="W297" s="30"/>
    </row>
    <row r="298" spans="1:23" s="12" customFormat="1" ht="14.1" customHeight="1">
      <c r="A298" s="2" t="s">
        <v>487</v>
      </c>
      <c r="B298" s="58" t="str">
        <f>IFERROR('Pivot Table 2-Year Insts.'!$O$282,"—")</f>
        <v>—</v>
      </c>
      <c r="C298" s="59"/>
      <c r="D298" s="97">
        <f>SUM(F298:J298)</f>
        <v>59.946371711077589</v>
      </c>
      <c r="E298" s="60"/>
      <c r="F298" s="72">
        <f>'Pivot Table 2-Year Insts.'!$O$296</f>
        <v>11.446287916876152</v>
      </c>
      <c r="G298" s="125"/>
      <c r="H298" s="11">
        <f>'Pivot Table 2-Year Insts.'!$O$299</f>
        <v>24.853360147477794</v>
      </c>
      <c r="I298" s="125"/>
      <c r="J298" s="11">
        <f>'Pivot Table 2-Year Insts.'!$O$302</f>
        <v>23.646723646723647</v>
      </c>
      <c r="K298" s="125"/>
      <c r="L298" s="11">
        <f>'Pivot Table 2-Year Insts.'!$O$305</f>
        <v>40.053628288922404</v>
      </c>
      <c r="M298" s="11"/>
      <c r="N298" s="84">
        <f>SUM(F298:L298)</f>
        <v>100</v>
      </c>
      <c r="P298" s="318"/>
      <c r="Q298" s="318"/>
      <c r="R298" s="318"/>
      <c r="S298" s="318"/>
      <c r="T298" s="318"/>
      <c r="U298" s="313"/>
      <c r="V298" s="319"/>
      <c r="W298" s="30"/>
    </row>
    <row r="299" spans="1:23" s="12" customFormat="1" ht="14.1" customHeight="1">
      <c r="A299" s="2"/>
      <c r="B299" s="58"/>
      <c r="C299" s="59"/>
      <c r="D299" s="97"/>
      <c r="E299" s="60"/>
      <c r="F299" s="72"/>
      <c r="G299" s="125"/>
      <c r="H299" s="11"/>
      <c r="I299" s="125"/>
      <c r="J299" s="11"/>
      <c r="K299" s="125"/>
      <c r="L299" s="11"/>
      <c r="M299" s="11"/>
      <c r="N299" s="84"/>
      <c r="P299" s="318"/>
      <c r="Q299" s="318"/>
      <c r="R299" s="318"/>
      <c r="S299" s="318"/>
      <c r="T299" s="318"/>
      <c r="U299" s="313"/>
      <c r="V299" s="319"/>
      <c r="W299" s="30"/>
    </row>
    <row r="300" spans="1:23" s="29" customFormat="1" ht="14.1" customHeight="1">
      <c r="A300" s="2" t="s">
        <v>488</v>
      </c>
      <c r="B300" s="58">
        <f>'Pivot Table 2-Year Insts.'!$O$320</f>
        <v>43.70003475842892</v>
      </c>
      <c r="C300" s="59"/>
      <c r="D300" s="97">
        <f>SUM(F300:J300)</f>
        <v>56.711075760588585</v>
      </c>
      <c r="E300" s="60"/>
      <c r="F300" s="72">
        <f>'Pivot Table 2-Year Insts.'!$O$334</f>
        <v>17.100815271425731</v>
      </c>
      <c r="G300" s="125"/>
      <c r="H300" s="72">
        <f>'Pivot Table 2-Year Insts.'!$O$337</f>
        <v>0</v>
      </c>
      <c r="I300" s="125"/>
      <c r="J300" s="72">
        <f>'Pivot Table 2-Year Insts.'!$O$340</f>
        <v>39.610260489162854</v>
      </c>
      <c r="K300" s="125"/>
      <c r="L300" s="72">
        <f>'Pivot Table 2-Year Insts.'!$O$343</f>
        <v>43.288924239411415</v>
      </c>
      <c r="M300" s="11"/>
      <c r="N300" s="84">
        <f>SUM(F300:L300)</f>
        <v>100</v>
      </c>
      <c r="P300" s="318"/>
      <c r="Q300" s="318"/>
      <c r="R300" s="318"/>
      <c r="S300" s="318"/>
      <c r="T300" s="318"/>
      <c r="U300" s="313"/>
      <c r="V300" s="319"/>
      <c r="W300" s="31"/>
    </row>
    <row r="301" spans="1:23" s="12" customFormat="1" ht="14.1" customHeight="1">
      <c r="A301" s="2" t="s">
        <v>489</v>
      </c>
      <c r="B301" s="58">
        <f>'Pivot Table 2-Year Insts.'!$O$358</f>
        <v>26.121306596754767</v>
      </c>
      <c r="C301" s="59"/>
      <c r="D301" s="97">
        <f>SUM(F301:J301)</f>
        <v>28.807812288078125</v>
      </c>
      <c r="E301" s="60"/>
      <c r="F301" s="72">
        <f>'Pivot Table 2-Year Insts.'!$O$372</f>
        <v>15.204123152041232</v>
      </c>
      <c r="G301" s="125"/>
      <c r="H301" s="72">
        <f>'Pivot Table 2-Year Insts.'!$O$375</f>
        <v>0</v>
      </c>
      <c r="I301" s="125"/>
      <c r="J301" s="72">
        <f>'Pivot Table 2-Year Insts.'!$O$378</f>
        <v>13.603689136036893</v>
      </c>
      <c r="K301" s="125"/>
      <c r="L301" s="72">
        <f>'Pivot Table 2-Year Insts.'!$O$381</f>
        <v>71.192187711921875</v>
      </c>
      <c r="M301" s="11"/>
      <c r="N301" s="84">
        <f>SUM(F301:L301)</f>
        <v>100</v>
      </c>
      <c r="P301" s="318"/>
      <c r="Q301" s="318"/>
      <c r="R301" s="318"/>
      <c r="S301" s="318"/>
      <c r="T301" s="318"/>
      <c r="U301" s="313"/>
      <c r="V301" s="319"/>
      <c r="W301" s="30"/>
    </row>
    <row r="302" spans="1:23" s="12" customFormat="1" ht="14.1" customHeight="1">
      <c r="A302" s="2" t="s">
        <v>490</v>
      </c>
      <c r="B302" s="58">
        <f>'Pivot Table 2-Year Insts.'!$O$396</f>
        <v>61.713520749665328</v>
      </c>
      <c r="C302" s="59"/>
      <c r="D302" s="97">
        <f>SUM(F302:J302)</f>
        <v>44.685466377440349</v>
      </c>
      <c r="E302" s="60"/>
      <c r="F302" s="72">
        <f>'Pivot Table 2-Year Insts.'!$O$410</f>
        <v>11.806631546327859</v>
      </c>
      <c r="G302" s="125"/>
      <c r="H302" s="72">
        <f>'Pivot Table 2-Year Insts.'!$O$413</f>
        <v>15.61822125813449</v>
      </c>
      <c r="I302" s="125"/>
      <c r="J302" s="72">
        <f>'Pivot Table 2-Year Insts.'!$O$416</f>
        <v>17.260613572977999</v>
      </c>
      <c r="K302" s="125"/>
      <c r="L302" s="72">
        <f>'Pivot Table 2-Year Insts.'!$O$419</f>
        <v>55.314533622559658</v>
      </c>
      <c r="M302" s="11"/>
      <c r="N302" s="84">
        <f>SUM(F302:L302)</f>
        <v>100</v>
      </c>
      <c r="P302" s="318"/>
      <c r="Q302" s="318"/>
      <c r="R302" s="318"/>
      <c r="S302" s="318"/>
      <c r="T302" s="318"/>
      <c r="U302" s="313"/>
      <c r="V302" s="319"/>
      <c r="W302" s="30"/>
    </row>
    <row r="303" spans="1:23" s="12" customFormat="1" ht="13.5" customHeight="1">
      <c r="A303" s="2" t="s">
        <v>491</v>
      </c>
      <c r="B303" s="58">
        <f>'Pivot Table 2-Year Insts.'!$O$434</f>
        <v>47.365086070334776</v>
      </c>
      <c r="C303" s="59"/>
      <c r="D303" s="97">
        <f>SUM(F303:J303)</f>
        <v>38.929765886287626</v>
      </c>
      <c r="E303" s="60"/>
      <c r="F303" s="72">
        <f>'Pivot Table 2-Year Insts.'!$O$448</f>
        <v>8.695652173913043</v>
      </c>
      <c r="G303" s="125"/>
      <c r="H303" s="72">
        <f>'Pivot Table 2-Year Insts.'!$O$451</f>
        <v>19.799331103678931</v>
      </c>
      <c r="I303" s="125"/>
      <c r="J303" s="72">
        <f>'Pivot Table 2-Year Insts.'!$O$454</f>
        <v>10.434782608695652</v>
      </c>
      <c r="K303" s="125"/>
      <c r="L303" s="72">
        <f>'Pivot Table 2-Year Insts.'!$O$457</f>
        <v>61.070234113712374</v>
      </c>
      <c r="M303" s="11"/>
      <c r="N303" s="84">
        <f>SUM(F303:L303)</f>
        <v>100</v>
      </c>
      <c r="P303" s="318"/>
      <c r="Q303" s="318"/>
      <c r="R303" s="318"/>
      <c r="S303" s="318"/>
      <c r="T303" s="318"/>
      <c r="U303" s="313"/>
      <c r="V303" s="319"/>
      <c r="W303" s="30"/>
    </row>
    <row r="304" spans="1:23" s="12" customFormat="1" ht="13.5" customHeight="1">
      <c r="A304" s="2"/>
      <c r="B304" s="58"/>
      <c r="C304" s="59"/>
      <c r="D304" s="97"/>
      <c r="E304" s="60"/>
      <c r="F304" s="72"/>
      <c r="G304" s="125"/>
      <c r="H304" s="72"/>
      <c r="I304" s="125"/>
      <c r="J304" s="72"/>
      <c r="K304" s="125"/>
      <c r="L304" s="72"/>
      <c r="M304" s="11"/>
      <c r="N304" s="84"/>
      <c r="P304" s="318"/>
      <c r="Q304" s="318"/>
      <c r="R304" s="318"/>
      <c r="S304" s="318"/>
      <c r="T304" s="318"/>
      <c r="U304" s="313"/>
      <c r="V304" s="319"/>
      <c r="W304" s="30"/>
    </row>
    <row r="305" spans="1:23" s="12" customFormat="1" ht="14.1" customHeight="1">
      <c r="A305" s="2" t="s">
        <v>492</v>
      </c>
      <c r="B305" s="58">
        <f>'Pivot Table 2-Year Insts.'!$O$472</f>
        <v>69.450378714313459</v>
      </c>
      <c r="C305" s="59"/>
      <c r="D305" s="97">
        <f>SUM(F305:J305)</f>
        <v>36.856823266219244</v>
      </c>
      <c r="E305" s="60"/>
      <c r="F305" s="72">
        <f>'Pivot Table 2-Year Insts.'!$O$486</f>
        <v>7.3825503355704702</v>
      </c>
      <c r="G305" s="125"/>
      <c r="H305" s="72">
        <f>'Pivot Table 2-Year Insts.'!$O$489</f>
        <v>16.191275167785236</v>
      </c>
      <c r="I305" s="125"/>
      <c r="J305" s="72">
        <f>'Pivot Table 2-Year Insts.'!$O$492</f>
        <v>13.282997762863536</v>
      </c>
      <c r="K305" s="125"/>
      <c r="L305" s="72">
        <f>'Pivot Table 2-Year Insts.'!$O$495</f>
        <v>63.143176733780763</v>
      </c>
      <c r="M305" s="11"/>
      <c r="N305" s="84">
        <f>SUM(F305:L305)</f>
        <v>100</v>
      </c>
      <c r="P305" s="318"/>
      <c r="Q305" s="318"/>
      <c r="R305" s="318"/>
      <c r="S305" s="318"/>
      <c r="T305" s="318"/>
      <c r="U305" s="313"/>
      <c r="V305" s="319"/>
      <c r="W305" s="30"/>
    </row>
    <row r="306" spans="1:23" s="12" customFormat="1" ht="14.1" customHeight="1">
      <c r="A306" s="2" t="s">
        <v>493</v>
      </c>
      <c r="B306" s="58">
        <f>'Pivot Table 2-Year Insts.'!$O$510</f>
        <v>45.670984968354425</v>
      </c>
      <c r="C306" s="59"/>
      <c r="D306" s="97">
        <f>SUM(F306:J306)</f>
        <v>52.611920099604816</v>
      </c>
      <c r="E306" s="60"/>
      <c r="F306" s="72">
        <f>'Pivot Table 2-Year Insts.'!$O$524</f>
        <v>8.3770908894061602</v>
      </c>
      <c r="G306" s="125"/>
      <c r="H306" s="72">
        <f>'Pivot Table 2-Year Insts.'!$O$527</f>
        <v>18.085855031667837</v>
      </c>
      <c r="I306" s="125"/>
      <c r="J306" s="72">
        <f>'Pivot Table 2-Year Insts.'!$O$530</f>
        <v>26.148974178530825</v>
      </c>
      <c r="K306" s="125"/>
      <c r="L306" s="72">
        <f>'Pivot Table 2-Year Insts.'!$O$533</f>
        <v>47.388079900395169</v>
      </c>
      <c r="M306" s="11"/>
      <c r="N306" s="84">
        <f>SUM(F306:L306)</f>
        <v>99.999999999999986</v>
      </c>
      <c r="P306" s="318"/>
      <c r="Q306" s="318"/>
      <c r="R306" s="318"/>
      <c r="S306" s="318"/>
      <c r="T306" s="318"/>
      <c r="U306" s="313"/>
      <c r="V306" s="319"/>
      <c r="W306" s="30"/>
    </row>
    <row r="307" spans="1:23" s="12" customFormat="1" ht="14.1" customHeight="1">
      <c r="A307" s="2" t="s">
        <v>494</v>
      </c>
      <c r="B307" s="58">
        <f>'Pivot Table 2-Year Insts.'!$O$548</f>
        <v>56.907717215326493</v>
      </c>
      <c r="C307" s="59"/>
      <c r="D307" s="97">
        <f>SUM(F307:J307)</f>
        <v>47.068120752331275</v>
      </c>
      <c r="E307" s="60"/>
      <c r="F307" s="72">
        <f>'Pivot Table 2-Year Insts.'!$O$562</f>
        <v>12.170064801643749</v>
      </c>
      <c r="G307" s="125"/>
      <c r="H307" s="72">
        <f>'Pivot Table 2-Year Insts.'!$O$565</f>
        <v>23.755334281650072</v>
      </c>
      <c r="I307" s="125"/>
      <c r="J307" s="72">
        <f>'Pivot Table 2-Year Insts.'!$O$568</f>
        <v>11.142721669037458</v>
      </c>
      <c r="K307" s="125"/>
      <c r="L307" s="72">
        <f>'Pivot Table 2-Year Insts.'!$O$571</f>
        <v>52.931879247668725</v>
      </c>
      <c r="M307" s="11"/>
      <c r="N307" s="84">
        <f>SUM(F307:L307)</f>
        <v>100</v>
      </c>
      <c r="P307" s="318"/>
      <c r="Q307" s="318"/>
      <c r="R307" s="318"/>
      <c r="S307" s="318"/>
      <c r="T307" s="318"/>
      <c r="U307" s="313"/>
      <c r="V307" s="319"/>
      <c r="W307" s="30"/>
    </row>
    <row r="308" spans="1:23" s="30" customFormat="1" ht="14.1" customHeight="1">
      <c r="A308" s="85" t="s">
        <v>495</v>
      </c>
      <c r="B308" s="61">
        <f>'Pivot Table 2-Year Insts.'!$O$586</f>
        <v>0</v>
      </c>
      <c r="C308" s="86"/>
      <c r="D308" s="87">
        <f>SUM(F308:J308)</f>
        <v>0</v>
      </c>
      <c r="E308" s="88"/>
      <c r="F308" s="89">
        <f>'Pivot Table 2-Year Insts.'!$O$600</f>
        <v>0</v>
      </c>
      <c r="G308" s="246"/>
      <c r="H308" s="89">
        <f>'Pivot Table 2-Year Insts.'!$O$603</f>
        <v>0</v>
      </c>
      <c r="I308" s="246"/>
      <c r="J308" s="89">
        <f>'Pivot Table 2-Year Insts.'!$O$606</f>
        <v>0</v>
      </c>
      <c r="K308" s="246"/>
      <c r="L308" s="89">
        <f>'Pivot Table 2-Year Insts.'!$O$609</f>
        <v>0</v>
      </c>
      <c r="M308" s="76"/>
      <c r="N308" s="90">
        <f>SUM(F308:L308)</f>
        <v>0</v>
      </c>
      <c r="P308" s="318"/>
      <c r="Q308" s="318"/>
      <c r="R308" s="318"/>
      <c r="S308" s="318"/>
      <c r="T308" s="318"/>
      <c r="U308" s="313"/>
      <c r="V308" s="319"/>
    </row>
    <row r="309" spans="1:23" ht="57" customHeight="1">
      <c r="A309" s="1044" t="s">
        <v>932</v>
      </c>
      <c r="B309" s="1044"/>
      <c r="C309" s="1044"/>
      <c r="D309" s="1045"/>
      <c r="E309" s="1045"/>
      <c r="F309" s="1045"/>
      <c r="G309" s="1045"/>
      <c r="H309" s="1045"/>
      <c r="I309" s="1045"/>
      <c r="J309" s="1045"/>
      <c r="K309" s="1045"/>
      <c r="L309" s="1045"/>
      <c r="M309" s="1045"/>
      <c r="N309" s="1045"/>
      <c r="P309" s="311"/>
      <c r="Q309" s="318"/>
      <c r="R309" s="318"/>
      <c r="S309" s="318"/>
      <c r="T309" s="318"/>
      <c r="U309" s="311"/>
      <c r="V309" s="311"/>
      <c r="W309" s="19"/>
    </row>
    <row r="310" spans="1:23" ht="15" customHeight="1">
      <c r="A310" s="1044" t="s">
        <v>931</v>
      </c>
      <c r="B310" s="1044"/>
      <c r="C310" s="1044"/>
      <c r="D310" s="1045"/>
      <c r="E310" s="1045"/>
      <c r="F310" s="1045"/>
      <c r="G310" s="1045"/>
      <c r="H310" s="1045"/>
      <c r="I310" s="1045"/>
      <c r="J310" s="1045"/>
      <c r="K310" s="1045"/>
      <c r="L310" s="1045"/>
      <c r="M310" s="1045"/>
      <c r="N310" s="1045"/>
      <c r="P310" s="311"/>
      <c r="Q310" s="311"/>
      <c r="R310" s="311"/>
      <c r="S310" s="311"/>
      <c r="T310" s="311"/>
      <c r="U310" s="311"/>
      <c r="V310" s="311"/>
      <c r="W310" s="19"/>
    </row>
    <row r="311" spans="1:23">
      <c r="A311" s="1027" t="s">
        <v>1197</v>
      </c>
      <c r="B311" s="40"/>
      <c r="C311" s="40"/>
      <c r="D311" s="68"/>
      <c r="E311" s="68"/>
      <c r="F311" s="68"/>
      <c r="G311" s="68"/>
      <c r="H311" s="68"/>
      <c r="I311" s="68"/>
      <c r="J311" s="68"/>
      <c r="K311" s="68"/>
      <c r="L311" s="68"/>
      <c r="M311" s="68"/>
      <c r="N311" s="418" t="s">
        <v>1196</v>
      </c>
      <c r="P311" s="311"/>
      <c r="Q311" s="311"/>
      <c r="R311" s="311"/>
      <c r="S311" s="311"/>
      <c r="T311" s="311"/>
      <c r="U311" s="311"/>
      <c r="V311" s="311"/>
      <c r="W311" s="19"/>
    </row>
    <row r="312" spans="1:23" ht="15.75">
      <c r="A312" s="1" t="s">
        <v>927</v>
      </c>
      <c r="B312" s="1"/>
      <c r="C312" s="1"/>
      <c r="D312" s="1"/>
      <c r="E312" s="1"/>
      <c r="F312" s="1"/>
      <c r="G312" s="1"/>
      <c r="H312" s="1"/>
      <c r="I312" s="1"/>
      <c r="J312" s="1"/>
      <c r="K312" s="1"/>
      <c r="L312" s="69"/>
      <c r="M312" s="18"/>
      <c r="N312" s="69"/>
    </row>
    <row r="313" spans="1:23" ht="9" customHeight="1">
      <c r="A313" s="1"/>
      <c r="B313" s="1"/>
      <c r="C313" s="1"/>
      <c r="D313" s="1"/>
      <c r="E313" s="1"/>
      <c r="F313" s="1"/>
      <c r="G313" s="1"/>
      <c r="H313" s="1"/>
      <c r="I313" s="1"/>
      <c r="J313" s="1"/>
      <c r="K313" s="1"/>
      <c r="L313" s="69"/>
      <c r="M313" s="18"/>
      <c r="N313" s="69"/>
    </row>
    <row r="314" spans="1:23" ht="15.75">
      <c r="A314" s="1" t="s">
        <v>506</v>
      </c>
      <c r="B314" s="1"/>
      <c r="C314" s="1"/>
      <c r="D314" s="1"/>
      <c r="E314" s="1"/>
      <c r="F314" s="1"/>
      <c r="G314" s="1"/>
      <c r="H314" s="1"/>
      <c r="I314" s="1"/>
      <c r="J314" s="1"/>
      <c r="K314" s="1"/>
      <c r="L314" s="69"/>
      <c r="M314" s="18"/>
      <c r="N314" s="69"/>
    </row>
    <row r="315" spans="1:23" ht="18.75">
      <c r="A315" s="1" t="s">
        <v>517</v>
      </c>
      <c r="B315" s="1"/>
      <c r="C315" s="1"/>
      <c r="D315" s="1"/>
      <c r="E315" s="1"/>
      <c r="F315" s="1"/>
      <c r="G315" s="1"/>
      <c r="H315" s="1"/>
      <c r="I315" s="1"/>
      <c r="J315" s="1"/>
      <c r="K315" s="1"/>
      <c r="L315" s="69"/>
      <c r="M315" s="18"/>
      <c r="N315" s="69"/>
    </row>
    <row r="316" spans="1:23" ht="15.75">
      <c r="A316" s="1" t="s">
        <v>832</v>
      </c>
      <c r="B316" s="1"/>
      <c r="C316" s="1"/>
      <c r="D316" s="1"/>
      <c r="E316" s="1"/>
      <c r="F316" s="1"/>
      <c r="G316" s="1"/>
      <c r="H316" s="1"/>
      <c r="I316" s="1"/>
      <c r="J316" s="1"/>
      <c r="K316" s="1"/>
      <c r="L316" s="69"/>
      <c r="M316" s="18"/>
      <c r="N316" s="69"/>
    </row>
    <row r="317" spans="1:23" ht="9" customHeight="1">
      <c r="A317" s="1"/>
      <c r="B317" s="1"/>
      <c r="C317" s="1"/>
      <c r="D317" s="1"/>
      <c r="E317" s="1"/>
      <c r="F317" s="1"/>
      <c r="G317" s="1"/>
      <c r="H317" s="1"/>
      <c r="I317" s="1"/>
      <c r="J317" s="1"/>
      <c r="K317" s="1"/>
      <c r="L317" s="69"/>
      <c r="M317" s="18"/>
      <c r="N317" s="69"/>
    </row>
    <row r="318" spans="1:23" ht="63" customHeight="1">
      <c r="A318" s="24"/>
      <c r="B318" s="67" t="s">
        <v>1195</v>
      </c>
      <c r="C318" s="82"/>
      <c r="D318" s="67" t="s">
        <v>930</v>
      </c>
      <c r="E318" s="83"/>
      <c r="F318" s="67" t="s">
        <v>516</v>
      </c>
      <c r="G318" s="67"/>
      <c r="H318" s="67" t="s">
        <v>477</v>
      </c>
      <c r="I318" s="67"/>
      <c r="J318" s="67" t="s">
        <v>471</v>
      </c>
      <c r="K318" s="67"/>
      <c r="L318" s="67" t="s">
        <v>497</v>
      </c>
      <c r="M318" s="67"/>
      <c r="N318" s="67" t="s">
        <v>498</v>
      </c>
      <c r="P318" s="320"/>
      <c r="Q318" s="320"/>
      <c r="R318" s="320"/>
      <c r="S318" s="320"/>
      <c r="T318" s="320"/>
      <c r="U318" s="320"/>
      <c r="V318" s="320"/>
      <c r="W318" s="19"/>
    </row>
    <row r="319" spans="1:23" s="29" customFormat="1" ht="18" customHeight="1">
      <c r="A319" s="20" t="s">
        <v>480</v>
      </c>
      <c r="B319" s="58">
        <f>'Pivot Table 2-Year Insts.'!$P$624</f>
        <v>51.301033322414455</v>
      </c>
      <c r="C319" s="59"/>
      <c r="D319" s="96">
        <f>SUM(F319:J319)</f>
        <v>44.325899439265356</v>
      </c>
      <c r="E319" s="60"/>
      <c r="F319" s="72">
        <f>'Pivot Table 2-Year Insts.'!$P$638</f>
        <v>17.998072837456611</v>
      </c>
      <c r="G319" s="11"/>
      <c r="H319" s="72">
        <f>'Pivot Table 2-Year Insts.'!$P$641</f>
        <v>9.1667924353065455</v>
      </c>
      <c r="I319" s="72"/>
      <c r="J319" s="72">
        <f>'Pivot Table 2-Year Insts.'!$P$644</f>
        <v>17.161034166502201</v>
      </c>
      <c r="K319" s="72"/>
      <c r="L319" s="72">
        <f>'Pivot Table 2-Year Insts.'!$P$647</f>
        <v>55.674100560734644</v>
      </c>
      <c r="M319" s="11"/>
      <c r="N319" s="84">
        <f>SUM(F319:L319)</f>
        <v>100</v>
      </c>
      <c r="P319" s="312"/>
      <c r="Q319" s="312"/>
      <c r="R319" s="312"/>
      <c r="S319" s="312"/>
      <c r="T319" s="312"/>
      <c r="U319" s="313"/>
      <c r="V319" s="314"/>
    </row>
    <row r="320" spans="1:23" s="41" customFormat="1" ht="9" customHeight="1">
      <c r="A320" s="98"/>
      <c r="B320" s="11"/>
      <c r="C320" s="59"/>
      <c r="D320" s="97"/>
      <c r="E320" s="60"/>
      <c r="F320" s="11"/>
      <c r="G320" s="125"/>
      <c r="H320" s="11"/>
      <c r="I320" s="125"/>
      <c r="J320" s="11"/>
      <c r="K320" s="125"/>
      <c r="L320" s="11"/>
      <c r="M320" s="64"/>
      <c r="N320" s="84"/>
      <c r="P320" s="315"/>
      <c r="Q320" s="315"/>
      <c r="R320" s="315"/>
      <c r="S320" s="315"/>
      <c r="T320" s="315"/>
      <c r="U320" s="316"/>
      <c r="V320" s="317"/>
      <c r="W320" s="42"/>
    </row>
    <row r="321" spans="1:23" s="12" customFormat="1" ht="14.1" customHeight="1">
      <c r="A321" s="20" t="s">
        <v>481</v>
      </c>
      <c r="B321" s="58" t="str">
        <f>IFERROR('Pivot Table 2-Year Insts.'!$P$16,"—")</f>
        <v>—</v>
      </c>
      <c r="C321" s="59"/>
      <c r="D321" s="97">
        <f>SUM(F321:J321)</f>
        <v>46.109625668449198</v>
      </c>
      <c r="E321" s="60"/>
      <c r="F321" s="72">
        <f>'Pivot Table 2-Year Insts.'!$P$30</f>
        <v>17.259358288770056</v>
      </c>
      <c r="G321" s="125"/>
      <c r="H321" s="11">
        <f>'Pivot Table 2-Year Insts.'!$P$33</f>
        <v>0</v>
      </c>
      <c r="I321" s="125"/>
      <c r="J321" s="11">
        <f>'Pivot Table 2-Year Insts.'!$P$36</f>
        <v>28.850267379679146</v>
      </c>
      <c r="K321" s="125"/>
      <c r="L321" s="11">
        <f>'Pivot Table 2-Year Insts.'!$P$39</f>
        <v>53.890374331550802</v>
      </c>
      <c r="M321" s="11"/>
      <c r="N321" s="84">
        <f>SUM(F321:L321)</f>
        <v>100</v>
      </c>
      <c r="P321" s="318"/>
      <c r="Q321" s="318"/>
      <c r="R321" s="318"/>
      <c r="S321" s="318"/>
      <c r="T321" s="318"/>
      <c r="U321" s="313"/>
      <c r="V321" s="314"/>
    </row>
    <row r="322" spans="1:23" s="12" customFormat="1" ht="14.1" customHeight="1">
      <c r="A322" s="2" t="s">
        <v>482</v>
      </c>
      <c r="B322" s="58">
        <f>'Pivot Table 2-Year Insts.'!$P$54</f>
        <v>39.656786271450855</v>
      </c>
      <c r="C322" s="59"/>
      <c r="D322" s="97">
        <f>SUM(F322:J322)</f>
        <v>54.68135326514556</v>
      </c>
      <c r="E322" s="60"/>
      <c r="F322" s="72">
        <f>'Pivot Table 2-Year Insts.'!$P$68</f>
        <v>24.154209284028326</v>
      </c>
      <c r="G322" s="125"/>
      <c r="H322" s="11">
        <f>'Pivot Table 2-Year Insts.'!$P$71</f>
        <v>14.240755310778914</v>
      </c>
      <c r="I322" s="125"/>
      <c r="J322" s="11">
        <f>'Pivot Table 2-Year Insts.'!$P$74</f>
        <v>16.286388670338319</v>
      </c>
      <c r="K322" s="125"/>
      <c r="L322" s="11">
        <f>'Pivot Table 2-Year Insts.'!$P$77</f>
        <v>45.318646734854447</v>
      </c>
      <c r="M322" s="11"/>
      <c r="N322" s="84">
        <f>SUM(F322:L322)</f>
        <v>100</v>
      </c>
      <c r="P322" s="318"/>
      <c r="Q322" s="318"/>
      <c r="R322" s="318"/>
      <c r="S322" s="318"/>
      <c r="T322" s="318"/>
      <c r="U322" s="313"/>
      <c r="V322" s="319"/>
      <c r="W322" s="30"/>
    </row>
    <row r="323" spans="1:23" s="29" customFormat="1" ht="13.5" customHeight="1">
      <c r="A323" s="2" t="s">
        <v>496</v>
      </c>
      <c r="B323" s="58">
        <f>'Pivot Table 2-Year Insts.'!$P$92</f>
        <v>35.953878406708597</v>
      </c>
      <c r="C323" s="59"/>
      <c r="D323" s="97">
        <f>SUM(F323:J323)</f>
        <v>19.460641399416907</v>
      </c>
      <c r="E323" s="60"/>
      <c r="F323" s="72">
        <f>'Pivot Table 2-Year Insts.'!$P$106</f>
        <v>6.4139941690962097</v>
      </c>
      <c r="G323" s="125"/>
      <c r="H323" s="11">
        <f>'Pivot Table 2-Year Insts.'!$P$109</f>
        <v>0</v>
      </c>
      <c r="I323" s="125"/>
      <c r="J323" s="11">
        <f>'Pivot Table 2-Year Insts.'!$P$112</f>
        <v>13.0466472303207</v>
      </c>
      <c r="K323" s="125"/>
      <c r="L323" s="11">
        <f>'Pivot Table 2-Year Insts.'!$P$115</f>
        <v>80.539358600583085</v>
      </c>
      <c r="M323" s="11"/>
      <c r="N323" s="84">
        <f>SUM(F323:L323)</f>
        <v>100</v>
      </c>
      <c r="P323" s="318"/>
      <c r="Q323" s="318"/>
      <c r="R323" s="318"/>
      <c r="S323" s="318"/>
      <c r="T323" s="318"/>
      <c r="U323" s="313"/>
      <c r="V323" s="319"/>
      <c r="W323" s="31"/>
    </row>
    <row r="324" spans="1:23" s="12" customFormat="1" ht="14.1" customHeight="1">
      <c r="A324" s="2" t="s">
        <v>483</v>
      </c>
      <c r="B324" s="58">
        <f>'Pivot Table 2-Year Insts.'!$P$130</f>
        <v>31.999286923968267</v>
      </c>
      <c r="C324" s="59"/>
      <c r="D324" s="97">
        <f>SUM(F324:J324)</f>
        <v>61.671309192200553</v>
      </c>
      <c r="E324" s="60"/>
      <c r="F324" s="72">
        <f>'Pivot Table 2-Year Insts.'!$P$144</f>
        <v>33.370473537604454</v>
      </c>
      <c r="G324" s="125"/>
      <c r="H324" s="11">
        <f>'Pivot Table 2-Year Insts.'!$P$147</f>
        <v>12.98050139275766</v>
      </c>
      <c r="I324" s="125"/>
      <c r="J324" s="11">
        <f>'Pivot Table 2-Year Insts.'!$P$150</f>
        <v>15.32033426183844</v>
      </c>
      <c r="K324" s="125"/>
      <c r="L324" s="11">
        <f>'Pivot Table 2-Year Insts.'!$P$153</f>
        <v>38.32869080779944</v>
      </c>
      <c r="M324" s="11"/>
      <c r="N324" s="84">
        <f>SUM(F324:L324)</f>
        <v>100</v>
      </c>
      <c r="P324" s="318"/>
      <c r="Q324" s="318"/>
      <c r="R324" s="318"/>
      <c r="S324" s="318"/>
      <c r="T324" s="318"/>
      <c r="U324" s="313"/>
      <c r="V324" s="319"/>
      <c r="W324" s="30"/>
    </row>
    <row r="325" spans="1:23" s="12" customFormat="1" ht="14.1" customHeight="1">
      <c r="A325" s="2"/>
      <c r="B325" s="58"/>
      <c r="C325" s="59"/>
      <c r="D325" s="97"/>
      <c r="E325" s="60"/>
      <c r="F325" s="72"/>
      <c r="G325" s="125"/>
      <c r="H325" s="11"/>
      <c r="I325" s="125"/>
      <c r="J325" s="11"/>
      <c r="K325" s="125"/>
      <c r="L325" s="11"/>
      <c r="M325" s="11"/>
      <c r="N325" s="84"/>
      <c r="P325" s="318"/>
      <c r="Q325" s="318"/>
      <c r="R325" s="318"/>
      <c r="S325" s="318"/>
      <c r="T325" s="318"/>
      <c r="U325" s="313"/>
      <c r="V325" s="319"/>
      <c r="W325" s="30"/>
    </row>
    <row r="326" spans="1:23" s="12" customFormat="1" ht="14.1" customHeight="1">
      <c r="A326" s="2" t="s">
        <v>484</v>
      </c>
      <c r="B326" s="58">
        <f>'Pivot Table 2-Year Insts.'!$P$168</f>
        <v>22.469587611399138</v>
      </c>
      <c r="C326" s="59"/>
      <c r="D326" s="97">
        <f>SUM(F326:J326)</f>
        <v>42.84421655858845</v>
      </c>
      <c r="E326" s="60"/>
      <c r="F326" s="72">
        <f>'Pivot Table 2-Year Insts.'!$P$182</f>
        <v>12.577288493439903</v>
      </c>
      <c r="G326" s="125"/>
      <c r="H326" s="11">
        <f>'Pivot Table 2-Year Insts.'!$P$185</f>
        <v>12.547127130146283</v>
      </c>
      <c r="I326" s="125"/>
      <c r="J326" s="11">
        <f>'Pivot Table 2-Year Insts.'!$P$188</f>
        <v>17.719800935002262</v>
      </c>
      <c r="K326" s="125"/>
      <c r="L326" s="11">
        <f>'Pivot Table 2-Year Insts.'!$P$191</f>
        <v>57.155783441411558</v>
      </c>
      <c r="M326" s="11"/>
      <c r="N326" s="84">
        <f>SUM(F326:L326)</f>
        <v>100</v>
      </c>
      <c r="P326" s="318"/>
      <c r="Q326" s="318"/>
      <c r="R326" s="318"/>
      <c r="S326" s="318"/>
      <c r="T326" s="318"/>
      <c r="U326" s="313"/>
      <c r="V326" s="319"/>
      <c r="W326" s="30"/>
    </row>
    <row r="327" spans="1:23" s="12" customFormat="1" ht="14.1" customHeight="1">
      <c r="A327" s="2" t="s">
        <v>485</v>
      </c>
      <c r="B327" s="58">
        <f>'Pivot Table 2-Year Insts.'!$P$206</f>
        <v>44.636237256719184</v>
      </c>
      <c r="C327" s="59"/>
      <c r="D327" s="97">
        <f>SUM(F327:J327)</f>
        <v>46.535167402024399</v>
      </c>
      <c r="E327" s="60"/>
      <c r="F327" s="72">
        <f>'Pivot Table 2-Year Insts.'!$P$220</f>
        <v>24.863742538281858</v>
      </c>
      <c r="G327" s="125"/>
      <c r="H327" s="11">
        <f>'Pivot Table 2-Year Insts.'!$P$223</f>
        <v>14.819621074487413</v>
      </c>
      <c r="I327" s="125"/>
      <c r="J327" s="11">
        <f>'Pivot Table 2-Year Insts.'!$P$226</f>
        <v>6.8518037892551256</v>
      </c>
      <c r="K327" s="125"/>
      <c r="L327" s="11">
        <f>'Pivot Table 2-Year Insts.'!$P$229</f>
        <v>53.464832597975608</v>
      </c>
      <c r="M327" s="11"/>
      <c r="N327" s="84">
        <f>SUM(F327:L327)</f>
        <v>100</v>
      </c>
      <c r="P327" s="318"/>
      <c r="Q327" s="318"/>
      <c r="R327" s="318"/>
      <c r="S327" s="318"/>
      <c r="T327" s="318"/>
      <c r="U327" s="313"/>
      <c r="V327" s="319"/>
      <c r="W327" s="30"/>
    </row>
    <row r="328" spans="1:23" s="12" customFormat="1" ht="13.5" customHeight="1">
      <c r="A328" s="2" t="s">
        <v>486</v>
      </c>
      <c r="B328" s="58">
        <f>'Pivot Table 2-Year Insts.'!$P$244</f>
        <v>55.761562998405104</v>
      </c>
      <c r="C328" s="59"/>
      <c r="D328" s="97">
        <f>SUM(F328:J328)</f>
        <v>48.40900965319986</v>
      </c>
      <c r="E328" s="60"/>
      <c r="F328" s="72">
        <f>'Pivot Table 2-Year Insts.'!$P$258</f>
        <v>5.8276725062567039</v>
      </c>
      <c r="G328" s="125"/>
      <c r="H328" s="11">
        <f>'Pivot Table 2-Year Insts.'!$P$261</f>
        <v>14.837325706113694</v>
      </c>
      <c r="I328" s="125"/>
      <c r="J328" s="11">
        <f>'Pivot Table 2-Year Insts.'!$P$264</f>
        <v>27.744011440829457</v>
      </c>
      <c r="K328" s="125"/>
      <c r="L328" s="11">
        <f>'Pivot Table 2-Year Insts.'!$P$267</f>
        <v>51.590990346800147</v>
      </c>
      <c r="M328" s="11"/>
      <c r="N328" s="84">
        <f>SUM(F328:L328)</f>
        <v>100</v>
      </c>
      <c r="P328" s="318"/>
      <c r="Q328" s="318"/>
      <c r="R328" s="318"/>
      <c r="S328" s="318"/>
      <c r="T328" s="318"/>
      <c r="U328" s="313"/>
      <c r="V328" s="319"/>
      <c r="W328" s="30"/>
    </row>
    <row r="329" spans="1:23" s="12" customFormat="1" ht="14.1" customHeight="1">
      <c r="A329" s="2" t="s">
        <v>487</v>
      </c>
      <c r="B329" s="58" t="str">
        <f>IFERROR('Pivot Table 2-Year Insts.'!$P$282,"—")</f>
        <v>—</v>
      </c>
      <c r="C329" s="59"/>
      <c r="D329" s="97">
        <f>SUM(F329:J329)</f>
        <v>53.457716487527883</v>
      </c>
      <c r="E329" s="60"/>
      <c r="F329" s="72">
        <f>'Pivot Table 2-Year Insts.'!$P$296</f>
        <v>16.690326505779758</v>
      </c>
      <c r="G329" s="125"/>
      <c r="H329" s="11">
        <f>'Pivot Table 2-Year Insts.'!$P$299</f>
        <v>17.643480024335833</v>
      </c>
      <c r="I329" s="125"/>
      <c r="J329" s="11">
        <f>'Pivot Table 2-Year Insts.'!$P$302</f>
        <v>19.123909957412287</v>
      </c>
      <c r="K329" s="125"/>
      <c r="L329" s="11">
        <f>'Pivot Table 2-Year Insts.'!$P$305</f>
        <v>46.542283512472117</v>
      </c>
      <c r="M329" s="11"/>
      <c r="N329" s="84">
        <f>SUM(F329:L329)</f>
        <v>100</v>
      </c>
      <c r="P329" s="318"/>
      <c r="Q329" s="318"/>
      <c r="R329" s="318"/>
      <c r="S329" s="318"/>
      <c r="T329" s="318"/>
      <c r="U329" s="313"/>
      <c r="V329" s="319"/>
      <c r="W329" s="30"/>
    </row>
    <row r="330" spans="1:23" s="12" customFormat="1" ht="14.1" customHeight="1">
      <c r="A330" s="2"/>
      <c r="B330" s="58"/>
      <c r="C330" s="59"/>
      <c r="D330" s="97"/>
      <c r="E330" s="60"/>
      <c r="F330" s="72"/>
      <c r="G330" s="125"/>
      <c r="H330" s="11"/>
      <c r="I330" s="125"/>
      <c r="J330" s="11"/>
      <c r="K330" s="125"/>
      <c r="L330" s="11"/>
      <c r="M330" s="11"/>
      <c r="N330" s="84"/>
      <c r="P330" s="318"/>
      <c r="Q330" s="318"/>
      <c r="R330" s="318"/>
      <c r="S330" s="318"/>
      <c r="T330" s="318"/>
      <c r="U330" s="313"/>
      <c r="V330" s="319"/>
      <c r="W330" s="30"/>
    </row>
    <row r="331" spans="1:23" s="29" customFormat="1" ht="14.1" customHeight="1">
      <c r="A331" s="2" t="s">
        <v>488</v>
      </c>
      <c r="B331" s="58">
        <f>'Pivot Table 2-Year Insts.'!$P$320</f>
        <v>76.903910043444924</v>
      </c>
      <c r="C331" s="59"/>
      <c r="D331" s="97">
        <f>SUM(F331:J331)</f>
        <v>38.954889091966436</v>
      </c>
      <c r="E331" s="60"/>
      <c r="F331" s="72">
        <f>'Pivot Table 2-Year Insts.'!$P$334</f>
        <v>25.994849214920663</v>
      </c>
      <c r="G331" s="125"/>
      <c r="H331" s="72">
        <f>'Pivot Table 2-Year Insts.'!$P$337</f>
        <v>0</v>
      </c>
      <c r="I331" s="125"/>
      <c r="J331" s="72">
        <f>'Pivot Table 2-Year Insts.'!$P$340</f>
        <v>12.960039877045777</v>
      </c>
      <c r="K331" s="125"/>
      <c r="L331" s="72">
        <f>'Pivot Table 2-Year Insts.'!$P$343</f>
        <v>61.045110908033564</v>
      </c>
      <c r="M331" s="11"/>
      <c r="N331" s="84">
        <f>SUM(F331:L331)</f>
        <v>100</v>
      </c>
      <c r="P331" s="318"/>
      <c r="Q331" s="318"/>
      <c r="R331" s="318"/>
      <c r="S331" s="318"/>
      <c r="T331" s="318"/>
      <c r="U331" s="313"/>
      <c r="V331" s="319"/>
      <c r="W331" s="31"/>
    </row>
    <row r="332" spans="1:23" s="12" customFormat="1" ht="14.1" customHeight="1">
      <c r="A332" s="2" t="s">
        <v>489</v>
      </c>
      <c r="B332" s="58">
        <f>'Pivot Table 2-Year Insts.'!$P$358</f>
        <v>30.01154543955138</v>
      </c>
      <c r="C332" s="59"/>
      <c r="D332" s="97">
        <f>SUM(F332:J332)</f>
        <v>33.875577049901075</v>
      </c>
      <c r="E332" s="60"/>
      <c r="F332" s="72">
        <f>'Pivot Table 2-Year Insts.'!$P$372</f>
        <v>23.356781710265992</v>
      </c>
      <c r="G332" s="125"/>
      <c r="H332" s="72">
        <f>'Pivot Table 2-Year Insts.'!$P$375</f>
        <v>0</v>
      </c>
      <c r="I332" s="125"/>
      <c r="J332" s="72">
        <f>'Pivot Table 2-Year Insts.'!$P$378</f>
        <v>10.518795339635084</v>
      </c>
      <c r="K332" s="125"/>
      <c r="L332" s="72">
        <f>'Pivot Table 2-Year Insts.'!$P$381</f>
        <v>66.124422950098932</v>
      </c>
      <c r="M332" s="11"/>
      <c r="N332" s="84">
        <f>SUM(F332:L332)</f>
        <v>100</v>
      </c>
      <c r="P332" s="318"/>
      <c r="Q332" s="318"/>
      <c r="R332" s="318"/>
      <c r="S332" s="318"/>
      <c r="T332" s="318"/>
      <c r="U332" s="313"/>
      <c r="V332" s="319"/>
      <c r="W332" s="30"/>
    </row>
    <row r="333" spans="1:23" s="12" customFormat="1" ht="14.1" customHeight="1">
      <c r="A333" s="2" t="s">
        <v>490</v>
      </c>
      <c r="B333" s="58">
        <f>'Pivot Table 2-Year Insts.'!$P$396</f>
        <v>59.114433582518686</v>
      </c>
      <c r="C333" s="59"/>
      <c r="D333" s="97">
        <f>SUM(F333:J333)</f>
        <v>43.968871595330739</v>
      </c>
      <c r="E333" s="60"/>
      <c r="F333" s="72">
        <f>'Pivot Table 2-Year Insts.'!$P$410</f>
        <v>12.159533073929961</v>
      </c>
      <c r="G333" s="125"/>
      <c r="H333" s="72">
        <f>'Pivot Table 2-Year Insts.'!$P$413</f>
        <v>7.2957198443579774</v>
      </c>
      <c r="I333" s="125"/>
      <c r="J333" s="72">
        <f>'Pivot Table 2-Year Insts.'!$P$416</f>
        <v>24.5136186770428</v>
      </c>
      <c r="K333" s="125"/>
      <c r="L333" s="72">
        <f>'Pivot Table 2-Year Insts.'!$P$419</f>
        <v>56.031128404669261</v>
      </c>
      <c r="M333" s="11"/>
      <c r="N333" s="84">
        <f>SUM(F333:L333)</f>
        <v>100</v>
      </c>
      <c r="P333" s="318"/>
      <c r="Q333" s="318"/>
      <c r="R333" s="318"/>
      <c r="S333" s="318"/>
      <c r="T333" s="318"/>
      <c r="U333" s="313"/>
      <c r="V333" s="319"/>
      <c r="W333" s="30"/>
    </row>
    <row r="334" spans="1:23" s="12" customFormat="1" ht="13.5" customHeight="1">
      <c r="A334" s="2" t="s">
        <v>491</v>
      </c>
      <c r="B334" s="58">
        <f>'Pivot Table 2-Year Insts.'!$P$434</f>
        <v>53.332691196301298</v>
      </c>
      <c r="C334" s="59"/>
      <c r="D334" s="97">
        <f>SUM(F334:J334)</f>
        <v>41.647101318403472</v>
      </c>
      <c r="E334" s="60"/>
      <c r="F334" s="72">
        <f>'Pivot Table 2-Year Insts.'!$P$448</f>
        <v>12.082355065920174</v>
      </c>
      <c r="G334" s="125"/>
      <c r="H334" s="72">
        <f>'Pivot Table 2-Year Insts.'!$P$451</f>
        <v>19.794112335199568</v>
      </c>
      <c r="I334" s="125"/>
      <c r="J334" s="72">
        <f>'Pivot Table 2-Year Insts.'!$P$454</f>
        <v>9.7706339172837282</v>
      </c>
      <c r="K334" s="125"/>
      <c r="L334" s="72">
        <f>'Pivot Table 2-Year Insts.'!$P$457</f>
        <v>58.352898681596535</v>
      </c>
      <c r="M334" s="11"/>
      <c r="N334" s="84">
        <f>SUM(F334:L334)</f>
        <v>100</v>
      </c>
      <c r="P334" s="318"/>
      <c r="Q334" s="318"/>
      <c r="R334" s="318"/>
      <c r="S334" s="318"/>
      <c r="T334" s="318"/>
      <c r="U334" s="313"/>
      <c r="V334" s="319"/>
      <c r="W334" s="30"/>
    </row>
    <row r="335" spans="1:23" s="12" customFormat="1" ht="13.5" customHeight="1">
      <c r="A335" s="2"/>
      <c r="B335" s="58"/>
      <c r="C335" s="59"/>
      <c r="D335" s="97"/>
      <c r="E335" s="60"/>
      <c r="F335" s="72"/>
      <c r="G335" s="125"/>
      <c r="H335" s="72"/>
      <c r="I335" s="125"/>
      <c r="J335" s="72"/>
      <c r="K335" s="125"/>
      <c r="L335" s="72"/>
      <c r="M335" s="11"/>
      <c r="N335" s="84"/>
      <c r="P335" s="318"/>
      <c r="Q335" s="318"/>
      <c r="R335" s="318"/>
      <c r="S335" s="318"/>
      <c r="T335" s="318"/>
      <c r="U335" s="313"/>
      <c r="V335" s="319"/>
      <c r="W335" s="30"/>
    </row>
    <row r="336" spans="1:23" s="12" customFormat="1" ht="14.1" customHeight="1">
      <c r="A336" s="2" t="s">
        <v>492</v>
      </c>
      <c r="B336" s="58">
        <f>'Pivot Table 2-Year Insts.'!$P$472</f>
        <v>76.293247302258322</v>
      </c>
      <c r="C336" s="59"/>
      <c r="D336" s="97">
        <f>SUM(F336:J336)</f>
        <v>45.581802274715656</v>
      </c>
      <c r="E336" s="60"/>
      <c r="F336" s="72">
        <f>'Pivot Table 2-Year Insts.'!$P$486</f>
        <v>12.992125984251967</v>
      </c>
      <c r="G336" s="125"/>
      <c r="H336" s="72">
        <f>'Pivot Table 2-Year Insts.'!$P$489</f>
        <v>14.960629921259844</v>
      </c>
      <c r="I336" s="125"/>
      <c r="J336" s="72">
        <f>'Pivot Table 2-Year Insts.'!$P$492</f>
        <v>17.629046369203849</v>
      </c>
      <c r="K336" s="125"/>
      <c r="L336" s="72">
        <f>'Pivot Table 2-Year Insts.'!$P$495</f>
        <v>54.418197725284337</v>
      </c>
      <c r="M336" s="11"/>
      <c r="N336" s="84">
        <f>SUM(F336:L336)</f>
        <v>100</v>
      </c>
      <c r="P336" s="318"/>
      <c r="Q336" s="318"/>
      <c r="R336" s="318"/>
      <c r="S336" s="318"/>
      <c r="T336" s="318"/>
      <c r="U336" s="313"/>
      <c r="V336" s="319"/>
      <c r="W336" s="30"/>
    </row>
    <row r="337" spans="1:23" s="12" customFormat="1" ht="14.1" customHeight="1">
      <c r="A337" s="2" t="s">
        <v>493</v>
      </c>
      <c r="B337" s="58">
        <f>'Pivot Table 2-Year Insts.'!$P$510</f>
        <v>46.82134128923731</v>
      </c>
      <c r="C337" s="59"/>
      <c r="D337" s="97">
        <f>SUM(F337:J337)</f>
        <v>48.996746203904557</v>
      </c>
      <c r="E337" s="60"/>
      <c r="F337" s="72">
        <f>'Pivot Table 2-Year Insts.'!$P$524</f>
        <v>14.7912147505423</v>
      </c>
      <c r="G337" s="125"/>
      <c r="H337" s="72">
        <f>'Pivot Table 2-Year Insts.'!$P$527</f>
        <v>11.557754880694143</v>
      </c>
      <c r="I337" s="125"/>
      <c r="J337" s="72">
        <f>'Pivot Table 2-Year Insts.'!$P$530</f>
        <v>22.647776572668114</v>
      </c>
      <c r="K337" s="125"/>
      <c r="L337" s="72">
        <f>'Pivot Table 2-Year Insts.'!$P$533</f>
        <v>51.00325379609545</v>
      </c>
      <c r="M337" s="11"/>
      <c r="N337" s="84">
        <f>SUM(F337:L337)</f>
        <v>100</v>
      </c>
      <c r="P337" s="318"/>
      <c r="Q337" s="318"/>
      <c r="R337" s="318"/>
      <c r="S337" s="318"/>
      <c r="T337" s="318"/>
      <c r="U337" s="313"/>
      <c r="V337" s="319"/>
      <c r="W337" s="30"/>
    </row>
    <row r="338" spans="1:23" s="12" customFormat="1" ht="14.1" customHeight="1">
      <c r="A338" s="2" t="s">
        <v>494</v>
      </c>
      <c r="B338" s="58">
        <f>'Pivot Table 2-Year Insts.'!$P$548</f>
        <v>60.975177304964532</v>
      </c>
      <c r="C338" s="59"/>
      <c r="D338" s="97">
        <f>SUM(F338:J338)</f>
        <v>42.774062227391681</v>
      </c>
      <c r="E338" s="60"/>
      <c r="F338" s="72">
        <f>'Pivot Table 2-Year Insts.'!$P$562</f>
        <v>15.9930212271009</v>
      </c>
      <c r="G338" s="125"/>
      <c r="H338" s="72">
        <f>'Pivot Table 2-Year Insts.'!$P$565</f>
        <v>15.498691480081419</v>
      </c>
      <c r="I338" s="125"/>
      <c r="J338" s="72">
        <f>'Pivot Table 2-Year Insts.'!$P$568</f>
        <v>11.282349520209364</v>
      </c>
      <c r="K338" s="125"/>
      <c r="L338" s="72">
        <f>'Pivot Table 2-Year Insts.'!$P$571</f>
        <v>57.225937772608319</v>
      </c>
      <c r="M338" s="11"/>
      <c r="N338" s="84">
        <f>SUM(F338:L338)</f>
        <v>100</v>
      </c>
      <c r="P338" s="318"/>
      <c r="Q338" s="318"/>
      <c r="R338" s="318"/>
      <c r="S338" s="318"/>
      <c r="T338" s="318"/>
      <c r="U338" s="313"/>
      <c r="V338" s="319"/>
      <c r="W338" s="30"/>
    </row>
    <row r="339" spans="1:23" s="30" customFormat="1" ht="14.1" customHeight="1">
      <c r="A339" s="85" t="s">
        <v>495</v>
      </c>
      <c r="B339" s="61">
        <f>'Pivot Table 2-Year Insts.'!$P$586</f>
        <v>80.110497237569049</v>
      </c>
      <c r="C339" s="86"/>
      <c r="D339" s="87">
        <f>SUM(F339:J339)</f>
        <v>28.96551724137931</v>
      </c>
      <c r="E339" s="88"/>
      <c r="F339" s="89">
        <f>'Pivot Table 2-Year Insts.'!$P$600</f>
        <v>10.344827586206897</v>
      </c>
      <c r="G339" s="246"/>
      <c r="H339" s="89">
        <f>'Pivot Table 2-Year Insts.'!$P$603</f>
        <v>11.724137931034482</v>
      </c>
      <c r="I339" s="246"/>
      <c r="J339" s="89">
        <f>'Pivot Table 2-Year Insts.'!$P$606</f>
        <v>6.8965517241379306</v>
      </c>
      <c r="K339" s="246"/>
      <c r="L339" s="89">
        <f>'Pivot Table 2-Year Insts.'!$P$609</f>
        <v>71.034482758620683</v>
      </c>
      <c r="M339" s="76"/>
      <c r="N339" s="90">
        <f>SUM(F339:L339)</f>
        <v>100</v>
      </c>
      <c r="P339" s="318"/>
      <c r="Q339" s="318"/>
      <c r="R339" s="318"/>
      <c r="S339" s="318"/>
      <c r="T339" s="318"/>
      <c r="U339" s="313"/>
      <c r="V339" s="319"/>
    </row>
    <row r="340" spans="1:23" ht="57" customHeight="1">
      <c r="A340" s="1044" t="s">
        <v>932</v>
      </c>
      <c r="B340" s="1044"/>
      <c r="C340" s="1044"/>
      <c r="D340" s="1045"/>
      <c r="E340" s="1045"/>
      <c r="F340" s="1045"/>
      <c r="G340" s="1045"/>
      <c r="H340" s="1045"/>
      <c r="I340" s="1045"/>
      <c r="J340" s="1045"/>
      <c r="K340" s="1045"/>
      <c r="L340" s="1045"/>
      <c r="M340" s="1045"/>
      <c r="N340" s="1045"/>
      <c r="P340" s="311"/>
      <c r="Q340" s="318"/>
      <c r="R340" s="318"/>
      <c r="S340" s="318"/>
      <c r="T340" s="318"/>
      <c r="U340" s="311"/>
      <c r="V340" s="311"/>
      <c r="W340" s="19"/>
    </row>
    <row r="341" spans="1:23" ht="15" customHeight="1">
      <c r="A341" s="1044" t="s">
        <v>931</v>
      </c>
      <c r="B341" s="1044"/>
      <c r="C341" s="1044"/>
      <c r="D341" s="1045"/>
      <c r="E341" s="1045"/>
      <c r="F341" s="1045"/>
      <c r="G341" s="1045"/>
      <c r="H341" s="1045"/>
      <c r="I341" s="1045"/>
      <c r="J341" s="1045"/>
      <c r="K341" s="1045"/>
      <c r="L341" s="1045"/>
      <c r="M341" s="1045"/>
      <c r="N341" s="1045"/>
      <c r="P341" s="311"/>
      <c r="Q341" s="311"/>
      <c r="R341" s="311"/>
      <c r="S341" s="311"/>
      <c r="T341" s="311"/>
      <c r="U341" s="311"/>
      <c r="V341" s="311"/>
      <c r="W341" s="19"/>
    </row>
    <row r="342" spans="1:23">
      <c r="A342" s="1027" t="s">
        <v>1197</v>
      </c>
      <c r="B342" s="40"/>
      <c r="C342" s="40"/>
      <c r="D342" s="68"/>
      <c r="E342" s="68"/>
      <c r="F342" s="68"/>
      <c r="G342" s="68"/>
      <c r="H342" s="68"/>
      <c r="I342" s="68"/>
      <c r="J342" s="68"/>
      <c r="K342" s="68"/>
      <c r="L342" s="68"/>
      <c r="M342" s="68"/>
      <c r="N342" s="418" t="s">
        <v>1196</v>
      </c>
      <c r="P342" s="311"/>
      <c r="Q342" s="311"/>
      <c r="R342" s="311"/>
      <c r="S342" s="311"/>
      <c r="T342" s="311"/>
      <c r="U342" s="311"/>
      <c r="V342" s="311"/>
      <c r="W342" s="19"/>
    </row>
    <row r="343" spans="1:23" ht="15.75">
      <c r="A343" s="1" t="s">
        <v>928</v>
      </c>
      <c r="B343" s="1"/>
      <c r="C343" s="1"/>
      <c r="D343" s="1"/>
      <c r="E343" s="1"/>
      <c r="F343" s="1"/>
      <c r="G343" s="1"/>
      <c r="H343" s="1"/>
      <c r="I343" s="1"/>
      <c r="J343" s="1"/>
      <c r="K343" s="1"/>
      <c r="L343" s="69"/>
      <c r="M343" s="18"/>
      <c r="N343" s="69"/>
      <c r="P343" s="311"/>
      <c r="Q343" s="311"/>
      <c r="R343" s="311"/>
      <c r="S343" s="311"/>
      <c r="T343" s="311"/>
      <c r="U343" s="311"/>
      <c r="V343" s="311"/>
      <c r="W343" s="19"/>
    </row>
    <row r="344" spans="1:23" ht="9" customHeight="1">
      <c r="A344" s="1"/>
      <c r="B344" s="1"/>
      <c r="C344" s="1"/>
      <c r="D344" s="1"/>
      <c r="E344" s="1"/>
      <c r="F344" s="1"/>
      <c r="G344" s="1"/>
      <c r="H344" s="1"/>
      <c r="I344" s="1"/>
      <c r="J344" s="1"/>
      <c r="K344" s="1"/>
      <c r="L344" s="69"/>
      <c r="M344" s="18"/>
      <c r="N344" s="69"/>
      <c r="P344" s="311"/>
      <c r="Q344" s="311"/>
      <c r="R344" s="311"/>
      <c r="S344" s="311"/>
      <c r="T344" s="311"/>
      <c r="U344" s="311"/>
      <c r="V344" s="311"/>
      <c r="W344" s="19"/>
    </row>
    <row r="345" spans="1:23" ht="15.75">
      <c r="A345" s="1" t="s">
        <v>506</v>
      </c>
      <c r="B345" s="1"/>
      <c r="C345" s="1"/>
      <c r="D345" s="1"/>
      <c r="E345" s="1"/>
      <c r="F345" s="1"/>
      <c r="G345" s="1"/>
      <c r="H345" s="1"/>
      <c r="I345" s="1"/>
      <c r="J345" s="1"/>
      <c r="K345" s="1"/>
      <c r="L345" s="69"/>
      <c r="M345" s="18"/>
      <c r="N345" s="69"/>
      <c r="P345" s="311"/>
      <c r="Q345" s="311"/>
      <c r="R345" s="311"/>
      <c r="S345" s="311"/>
      <c r="T345" s="311"/>
      <c r="U345" s="311"/>
      <c r="V345" s="311"/>
      <c r="W345" s="19"/>
    </row>
    <row r="346" spans="1:23" ht="18.75">
      <c r="A346" s="1" t="s">
        <v>517</v>
      </c>
      <c r="B346" s="1"/>
      <c r="C346" s="1"/>
      <c r="D346" s="1"/>
      <c r="E346" s="1"/>
      <c r="F346" s="1"/>
      <c r="G346" s="1"/>
      <c r="H346" s="1"/>
      <c r="I346" s="1"/>
      <c r="J346" s="1"/>
      <c r="K346" s="1"/>
      <c r="L346" s="69"/>
      <c r="M346" s="18"/>
      <c r="N346" s="69"/>
      <c r="P346" s="311"/>
      <c r="Q346" s="311"/>
      <c r="R346" s="311"/>
      <c r="S346" s="311"/>
      <c r="T346" s="311"/>
      <c r="U346" s="311"/>
      <c r="V346" s="311"/>
      <c r="W346" s="19"/>
    </row>
    <row r="347" spans="1:23" ht="15.75">
      <c r="A347" s="1" t="s">
        <v>833</v>
      </c>
      <c r="B347" s="1"/>
      <c r="C347" s="1"/>
      <c r="D347" s="1"/>
      <c r="E347" s="1"/>
      <c r="F347" s="1"/>
      <c r="G347" s="1"/>
      <c r="H347" s="1"/>
      <c r="I347" s="1"/>
      <c r="J347" s="1"/>
      <c r="K347" s="1"/>
      <c r="L347" s="69"/>
      <c r="M347" s="18"/>
      <c r="N347" s="69"/>
      <c r="P347" s="311"/>
      <c r="Q347" s="311"/>
      <c r="R347" s="311"/>
      <c r="S347" s="311"/>
      <c r="T347" s="311"/>
      <c r="U347" s="311"/>
      <c r="V347" s="311"/>
      <c r="W347" s="19"/>
    </row>
    <row r="348" spans="1:23" ht="9" customHeight="1">
      <c r="A348" s="1"/>
      <c r="B348" s="1"/>
      <c r="C348" s="1"/>
      <c r="D348" s="1"/>
      <c r="E348" s="1"/>
      <c r="F348" s="1"/>
      <c r="G348" s="1"/>
      <c r="H348" s="1"/>
      <c r="I348" s="1"/>
      <c r="J348" s="1"/>
      <c r="K348" s="1"/>
      <c r="L348" s="69"/>
      <c r="M348" s="18"/>
      <c r="N348" s="69"/>
      <c r="P348" s="311"/>
      <c r="Q348" s="311"/>
      <c r="R348" s="311"/>
      <c r="S348" s="311"/>
      <c r="T348" s="311"/>
      <c r="U348" s="311"/>
      <c r="V348" s="311"/>
      <c r="W348" s="19"/>
    </row>
    <row r="349" spans="1:23" ht="63" customHeight="1">
      <c r="A349" s="24"/>
      <c r="B349" s="67" t="s">
        <v>1195</v>
      </c>
      <c r="C349" s="82"/>
      <c r="D349" s="67" t="s">
        <v>930</v>
      </c>
      <c r="E349" s="83"/>
      <c r="F349" s="67" t="s">
        <v>516</v>
      </c>
      <c r="G349" s="67"/>
      <c r="H349" s="67" t="s">
        <v>477</v>
      </c>
      <c r="I349" s="67"/>
      <c r="J349" s="67" t="s">
        <v>471</v>
      </c>
      <c r="K349" s="67"/>
      <c r="L349" s="67" t="s">
        <v>497</v>
      </c>
      <c r="M349" s="67"/>
      <c r="N349" s="67" t="s">
        <v>498</v>
      </c>
      <c r="P349" s="320"/>
      <c r="Q349" s="320"/>
      <c r="R349" s="320"/>
      <c r="S349" s="320"/>
      <c r="T349" s="320"/>
      <c r="U349" s="320"/>
      <c r="V349" s="320"/>
      <c r="W349" s="19"/>
    </row>
    <row r="350" spans="1:23" s="29" customFormat="1" ht="18" customHeight="1">
      <c r="A350" s="20" t="s">
        <v>480</v>
      </c>
      <c r="B350" s="58">
        <f>'Pivot Table 2-Year Insts.'!$Q$624</f>
        <v>57.995676277317578</v>
      </c>
      <c r="C350" s="59"/>
      <c r="D350" s="96">
        <f>SUM(F350:J350)</f>
        <v>46.137663775604352</v>
      </c>
      <c r="E350" s="60"/>
      <c r="F350" s="72">
        <f>'Pivot Table 2-Year Insts.'!$Q$638</f>
        <v>20</v>
      </c>
      <c r="G350" s="11"/>
      <c r="H350" s="72">
        <f>'Pivot Table 2-Year Insts.'!$Q$641</f>
        <v>8.868794980623731</v>
      </c>
      <c r="I350" s="72"/>
      <c r="J350" s="72">
        <f>'Pivot Table 2-Year Insts.'!$Q$644</f>
        <v>17.268868794980623</v>
      </c>
      <c r="K350" s="72"/>
      <c r="L350" s="72">
        <f>'Pivot Table 2-Year Insts.'!$Q$647</f>
        <v>53.862336224395648</v>
      </c>
      <c r="M350" s="11"/>
      <c r="N350" s="84">
        <f>SUM(F350:L350)</f>
        <v>100</v>
      </c>
      <c r="P350" s="312"/>
      <c r="Q350" s="312"/>
      <c r="R350" s="312"/>
      <c r="S350" s="312"/>
      <c r="T350" s="312"/>
      <c r="U350" s="313"/>
      <c r="V350" s="314"/>
    </row>
    <row r="351" spans="1:23" s="41" customFormat="1" ht="9" customHeight="1">
      <c r="A351" s="98"/>
      <c r="B351" s="11"/>
      <c r="C351" s="59"/>
      <c r="D351" s="97"/>
      <c r="E351" s="60"/>
      <c r="F351" s="11"/>
      <c r="G351" s="125"/>
      <c r="H351" s="11"/>
      <c r="I351" s="125"/>
      <c r="J351" s="11"/>
      <c r="K351" s="125"/>
      <c r="L351" s="11"/>
      <c r="M351" s="64"/>
      <c r="N351" s="84"/>
      <c r="P351" s="315"/>
      <c r="Q351" s="315"/>
      <c r="R351" s="315"/>
      <c r="S351" s="315"/>
      <c r="T351" s="315"/>
      <c r="U351" s="316"/>
      <c r="V351" s="317"/>
      <c r="W351" s="42"/>
    </row>
    <row r="352" spans="1:23" s="12" customFormat="1" ht="14.1" customHeight="1">
      <c r="A352" s="20" t="s">
        <v>481</v>
      </c>
      <c r="B352" s="58" t="str">
        <f>IFERROR('Pivot Table 2-Year Insts.'!$Q$16,"—")</f>
        <v>—</v>
      </c>
      <c r="C352" s="59"/>
      <c r="D352" s="97">
        <f>SUM(F352:J352)</f>
        <v>48.543046357615893</v>
      </c>
      <c r="E352" s="60"/>
      <c r="F352" s="72">
        <f>'Pivot Table 2-Year Insts.'!$Q$30</f>
        <v>27.913907284768214</v>
      </c>
      <c r="G352" s="125"/>
      <c r="H352" s="11">
        <f>'Pivot Table 2-Year Insts.'!$Q$33</f>
        <v>0</v>
      </c>
      <c r="I352" s="125"/>
      <c r="J352" s="11">
        <f>'Pivot Table 2-Year Insts.'!$Q$36</f>
        <v>20.629139072847682</v>
      </c>
      <c r="K352" s="125"/>
      <c r="L352" s="11">
        <f>'Pivot Table 2-Year Insts.'!$Q$39</f>
        <v>51.456953642384107</v>
      </c>
      <c r="M352" s="11"/>
      <c r="N352" s="84">
        <f>SUM(F352:L352)</f>
        <v>100</v>
      </c>
      <c r="P352" s="318"/>
      <c r="Q352" s="318"/>
      <c r="R352" s="318"/>
      <c r="S352" s="318"/>
      <c r="T352" s="318"/>
      <c r="U352" s="313"/>
      <c r="V352" s="314"/>
    </row>
    <row r="353" spans="1:23" s="12" customFormat="1" ht="14.1" customHeight="1">
      <c r="A353" s="2" t="s">
        <v>482</v>
      </c>
      <c r="B353" s="58">
        <f>'Pivot Table 2-Year Insts.'!$Q$54</f>
        <v>48.107177974434613</v>
      </c>
      <c r="C353" s="59"/>
      <c r="D353" s="97">
        <f>SUM(F353:J353)</f>
        <v>44.915687276443542</v>
      </c>
      <c r="E353" s="60"/>
      <c r="F353" s="72">
        <f>'Pivot Table 2-Year Insts.'!$Q$68</f>
        <v>21.99795605518651</v>
      </c>
      <c r="G353" s="125"/>
      <c r="H353" s="11">
        <f>'Pivot Table 2-Year Insts.'!$Q$71</f>
        <v>10.091977516607052</v>
      </c>
      <c r="I353" s="125"/>
      <c r="J353" s="11">
        <f>'Pivot Table 2-Year Insts.'!$Q$74</f>
        <v>12.825753704649975</v>
      </c>
      <c r="K353" s="125"/>
      <c r="L353" s="11">
        <f>'Pivot Table 2-Year Insts.'!$Q$77</f>
        <v>55.084312723556458</v>
      </c>
      <c r="M353" s="11"/>
      <c r="N353" s="84">
        <f>SUM(F353:L353)</f>
        <v>100</v>
      </c>
      <c r="P353" s="318"/>
      <c r="Q353" s="318"/>
      <c r="R353" s="318"/>
      <c r="S353" s="318"/>
      <c r="T353" s="318"/>
      <c r="U353" s="313"/>
      <c r="V353" s="319"/>
      <c r="W353" s="30"/>
    </row>
    <row r="354" spans="1:23" s="29" customFormat="1" ht="13.5" customHeight="1">
      <c r="A354" s="2" t="s">
        <v>496</v>
      </c>
      <c r="B354" s="58">
        <f>'Pivot Table 2-Year Insts.'!$Q$92</f>
        <v>30.094043887147336</v>
      </c>
      <c r="C354" s="59"/>
      <c r="D354" s="97">
        <f>SUM(F354:J354)</f>
        <v>16.666666666666668</v>
      </c>
      <c r="E354" s="60"/>
      <c r="F354" s="72">
        <f>'Pivot Table 2-Year Insts.'!$Q$106</f>
        <v>2.7777777777777777</v>
      </c>
      <c r="G354" s="125"/>
      <c r="H354" s="11">
        <f>'Pivot Table 2-Year Insts.'!$Q$109</f>
        <v>0</v>
      </c>
      <c r="I354" s="125"/>
      <c r="J354" s="11">
        <f>'Pivot Table 2-Year Insts.'!$Q$112</f>
        <v>13.888888888888889</v>
      </c>
      <c r="K354" s="125"/>
      <c r="L354" s="11">
        <f>'Pivot Table 2-Year Insts.'!$Q$115</f>
        <v>83.333333333333343</v>
      </c>
      <c r="M354" s="11"/>
      <c r="N354" s="84">
        <f>SUM(F354:L354)</f>
        <v>100.00000000000001</v>
      </c>
      <c r="P354" s="318"/>
      <c r="Q354" s="318"/>
      <c r="R354" s="318"/>
      <c r="S354" s="318"/>
      <c r="T354" s="318"/>
      <c r="U354" s="313"/>
      <c r="V354" s="319"/>
      <c r="W354" s="31"/>
    </row>
    <row r="355" spans="1:23" s="12" customFormat="1" ht="14.1" customHeight="1">
      <c r="A355" s="2" t="s">
        <v>483</v>
      </c>
      <c r="B355" s="58">
        <f>'Pivot Table 2-Year Insts.'!$Q$130</f>
        <v>26.193001060445386</v>
      </c>
      <c r="C355" s="59"/>
      <c r="D355" s="97">
        <f>SUM(F355:J355)</f>
        <v>65.991902834008101</v>
      </c>
      <c r="E355" s="60"/>
      <c r="F355" s="72">
        <f>'Pivot Table 2-Year Insts.'!$Q$144</f>
        <v>40.08097165991903</v>
      </c>
      <c r="G355" s="125"/>
      <c r="H355" s="11">
        <f>'Pivot Table 2-Year Insts.'!$Q$147</f>
        <v>8.9068825910931171</v>
      </c>
      <c r="I355" s="125"/>
      <c r="J355" s="11">
        <f>'Pivot Table 2-Year Insts.'!$Q$150</f>
        <v>17.004048582995949</v>
      </c>
      <c r="K355" s="125"/>
      <c r="L355" s="11">
        <f>'Pivot Table 2-Year Insts.'!$Q$153</f>
        <v>34.008097165991899</v>
      </c>
      <c r="M355" s="11"/>
      <c r="N355" s="84">
        <f>SUM(F355:L355)</f>
        <v>100</v>
      </c>
      <c r="P355" s="318"/>
      <c r="Q355" s="318"/>
      <c r="R355" s="318"/>
      <c r="S355" s="318"/>
      <c r="T355" s="318"/>
      <c r="U355" s="313"/>
      <c r="V355" s="319"/>
      <c r="W355" s="30"/>
    </row>
    <row r="356" spans="1:23" s="12" customFormat="1" ht="14.1" customHeight="1">
      <c r="A356" s="2"/>
      <c r="B356" s="58"/>
      <c r="C356" s="59"/>
      <c r="D356" s="97"/>
      <c r="E356" s="60"/>
      <c r="F356" s="72"/>
      <c r="G356" s="125"/>
      <c r="H356" s="11"/>
      <c r="I356" s="125"/>
      <c r="J356" s="11"/>
      <c r="K356" s="125"/>
      <c r="L356" s="11"/>
      <c r="M356" s="11"/>
      <c r="N356" s="84"/>
      <c r="P356" s="318"/>
      <c r="Q356" s="318"/>
      <c r="R356" s="318"/>
      <c r="S356" s="318"/>
      <c r="T356" s="318"/>
      <c r="U356" s="313"/>
      <c r="V356" s="319"/>
      <c r="W356" s="30"/>
    </row>
    <row r="357" spans="1:23" s="12" customFormat="1" ht="14.1" customHeight="1">
      <c r="A357" s="2" t="s">
        <v>484</v>
      </c>
      <c r="B357" s="58">
        <f>'Pivot Table 2-Year Insts.'!$Q$168</f>
        <v>25.270629991126885</v>
      </c>
      <c r="C357" s="59"/>
      <c r="D357" s="97">
        <f>SUM(F357:J357)</f>
        <v>43.258426966292134</v>
      </c>
      <c r="E357" s="60"/>
      <c r="F357" s="72">
        <f>'Pivot Table 2-Year Insts.'!$Q$182</f>
        <v>10.955056179775282</v>
      </c>
      <c r="G357" s="125"/>
      <c r="H357" s="11">
        <f>'Pivot Table 2-Year Insts.'!$Q$185</f>
        <v>7.6544943820224729</v>
      </c>
      <c r="I357" s="125"/>
      <c r="J357" s="11">
        <f>'Pivot Table 2-Year Insts.'!$Q$188</f>
        <v>24.648876404494384</v>
      </c>
      <c r="K357" s="125"/>
      <c r="L357" s="11">
        <f>'Pivot Table 2-Year Insts.'!$Q$191</f>
        <v>56.741573033707873</v>
      </c>
      <c r="M357" s="11"/>
      <c r="N357" s="84">
        <f>SUM(F357:L357)</f>
        <v>100</v>
      </c>
      <c r="P357" s="318"/>
      <c r="Q357" s="318"/>
      <c r="R357" s="318"/>
      <c r="S357" s="318"/>
      <c r="T357" s="318"/>
      <c r="U357" s="313"/>
      <c r="V357" s="319"/>
      <c r="W357" s="30"/>
    </row>
    <row r="358" spans="1:23" s="12" customFormat="1" ht="14.1" customHeight="1">
      <c r="A358" s="2" t="s">
        <v>485</v>
      </c>
      <c r="B358" s="58">
        <f>'Pivot Table 2-Year Insts.'!$Q$206</f>
        <v>39.304531085352998</v>
      </c>
      <c r="C358" s="59"/>
      <c r="D358" s="97">
        <f>SUM(F358:J358)</f>
        <v>40.750670241286862</v>
      </c>
      <c r="E358" s="60"/>
      <c r="F358" s="72">
        <f>'Pivot Table 2-Year Insts.'!$Q$220</f>
        <v>17.292225201072387</v>
      </c>
      <c r="G358" s="125"/>
      <c r="H358" s="11">
        <f>'Pivot Table 2-Year Insts.'!$Q$223</f>
        <v>17.694369973190348</v>
      </c>
      <c r="I358" s="125"/>
      <c r="J358" s="11">
        <f>'Pivot Table 2-Year Insts.'!$Q$226</f>
        <v>5.7640750670241285</v>
      </c>
      <c r="K358" s="125"/>
      <c r="L358" s="11">
        <f>'Pivot Table 2-Year Insts.'!$Q$229</f>
        <v>59.249329758713131</v>
      </c>
      <c r="M358" s="11"/>
      <c r="N358" s="84">
        <f>SUM(F358:L358)</f>
        <v>100</v>
      </c>
      <c r="P358" s="318"/>
      <c r="Q358" s="318"/>
      <c r="R358" s="318"/>
      <c r="S358" s="318"/>
      <c r="T358" s="318"/>
      <c r="U358" s="313"/>
      <c r="V358" s="319"/>
      <c r="W358" s="30"/>
    </row>
    <row r="359" spans="1:23" s="12" customFormat="1" ht="13.5" customHeight="1">
      <c r="A359" s="2" t="s">
        <v>486</v>
      </c>
      <c r="B359" s="58">
        <f>'Pivot Table 2-Year Insts.'!$Q$244</f>
        <v>37.978560490045943</v>
      </c>
      <c r="C359" s="59"/>
      <c r="D359" s="97">
        <f>SUM(F359:J359)</f>
        <v>48.185483870967744</v>
      </c>
      <c r="E359" s="60"/>
      <c r="F359" s="72">
        <f>'Pivot Table 2-Year Insts.'!$Q$258</f>
        <v>8.064516129032258</v>
      </c>
      <c r="G359" s="125"/>
      <c r="H359" s="11">
        <f>'Pivot Table 2-Year Insts.'!$Q$261</f>
        <v>14.818548387096776</v>
      </c>
      <c r="I359" s="125"/>
      <c r="J359" s="11">
        <f>'Pivot Table 2-Year Insts.'!$Q$264</f>
        <v>25.302419354838712</v>
      </c>
      <c r="K359" s="125"/>
      <c r="L359" s="11">
        <f>'Pivot Table 2-Year Insts.'!$Q$267</f>
        <v>51.814516129032263</v>
      </c>
      <c r="M359" s="11"/>
      <c r="N359" s="84">
        <f>SUM(F359:L359)</f>
        <v>100</v>
      </c>
      <c r="P359" s="318"/>
      <c r="Q359" s="318"/>
      <c r="R359" s="318"/>
      <c r="S359" s="318"/>
      <c r="T359" s="318"/>
      <c r="U359" s="313"/>
      <c r="V359" s="319"/>
      <c r="W359" s="30"/>
    </row>
    <row r="360" spans="1:23" s="12" customFormat="1" ht="14.1" customHeight="1">
      <c r="A360" s="2" t="s">
        <v>487</v>
      </c>
      <c r="B360" s="58" t="str">
        <f>IFERROR('Pivot Table 2-Year Insts.'!$Q$282,"—")</f>
        <v>—</v>
      </c>
      <c r="C360" s="59"/>
      <c r="D360" s="97">
        <f>SUM(F360:J360)</f>
        <v>52.434956637758503</v>
      </c>
      <c r="E360" s="60"/>
      <c r="F360" s="72">
        <f>'Pivot Table 2-Year Insts.'!$Q$296</f>
        <v>15.476984656437626</v>
      </c>
      <c r="G360" s="125"/>
      <c r="H360" s="11">
        <f>'Pivot Table 2-Year Insts.'!$Q$299</f>
        <v>17.545030020013343</v>
      </c>
      <c r="I360" s="125"/>
      <c r="J360" s="11">
        <f>'Pivot Table 2-Year Insts.'!$Q$302</f>
        <v>19.412941961307538</v>
      </c>
      <c r="K360" s="125"/>
      <c r="L360" s="11">
        <f>'Pivot Table 2-Year Insts.'!$Q$305</f>
        <v>47.565043362241497</v>
      </c>
      <c r="M360" s="11"/>
      <c r="N360" s="84">
        <f>SUM(F360:L360)</f>
        <v>100</v>
      </c>
      <c r="P360" s="318"/>
      <c r="Q360" s="318"/>
      <c r="R360" s="318"/>
      <c r="S360" s="318"/>
      <c r="T360" s="318"/>
      <c r="U360" s="313"/>
      <c r="V360" s="319"/>
      <c r="W360" s="30"/>
    </row>
    <row r="361" spans="1:23" s="12" customFormat="1" ht="14.1" customHeight="1">
      <c r="A361" s="2"/>
      <c r="B361" s="58"/>
      <c r="C361" s="59"/>
      <c r="D361" s="97"/>
      <c r="E361" s="60"/>
      <c r="F361" s="72"/>
      <c r="G361" s="125"/>
      <c r="H361" s="11"/>
      <c r="I361" s="125"/>
      <c r="J361" s="11"/>
      <c r="K361" s="125"/>
      <c r="L361" s="11"/>
      <c r="M361" s="11"/>
      <c r="N361" s="84"/>
      <c r="P361" s="318"/>
      <c r="Q361" s="318"/>
      <c r="R361" s="318"/>
      <c r="S361" s="318"/>
      <c r="T361" s="318"/>
      <c r="U361" s="313"/>
      <c r="V361" s="319"/>
      <c r="W361" s="30"/>
    </row>
    <row r="362" spans="1:23" s="29" customFormat="1" ht="14.1" customHeight="1">
      <c r="A362" s="2" t="s">
        <v>488</v>
      </c>
      <c r="B362" s="58">
        <f>'Pivot Table 2-Year Insts.'!$Q$320</f>
        <v>85.672656629431771</v>
      </c>
      <c r="C362" s="59"/>
      <c r="D362" s="97">
        <f>SUM(F362:J362)</f>
        <v>27.947845804988663</v>
      </c>
      <c r="E362" s="60"/>
      <c r="F362" s="72">
        <f>'Pivot Table 2-Year Insts.'!$Q$334</f>
        <v>20.294784580498867</v>
      </c>
      <c r="G362" s="125"/>
      <c r="H362" s="72">
        <f>'Pivot Table 2-Year Insts.'!$Q$337</f>
        <v>0</v>
      </c>
      <c r="I362" s="125"/>
      <c r="J362" s="72">
        <f>'Pivot Table 2-Year Insts.'!$Q$340</f>
        <v>7.6530612244897958</v>
      </c>
      <c r="K362" s="125"/>
      <c r="L362" s="72">
        <f>'Pivot Table 2-Year Insts.'!$Q$343</f>
        <v>72.05215419501134</v>
      </c>
      <c r="M362" s="11"/>
      <c r="N362" s="84">
        <f>SUM(F362:L362)</f>
        <v>100</v>
      </c>
      <c r="P362" s="318"/>
      <c r="Q362" s="318"/>
      <c r="R362" s="318"/>
      <c r="S362" s="318"/>
      <c r="T362" s="318"/>
      <c r="U362" s="313"/>
      <c r="V362" s="319"/>
      <c r="W362" s="31"/>
    </row>
    <row r="363" spans="1:23" s="12" customFormat="1" ht="14.1" customHeight="1">
      <c r="A363" s="2" t="s">
        <v>489</v>
      </c>
      <c r="B363" s="58">
        <f>'Pivot Table 2-Year Insts.'!$Q$358</f>
        <v>28.63078034682081</v>
      </c>
      <c r="C363" s="59"/>
      <c r="D363" s="97">
        <f>SUM(F363:J363)</f>
        <v>32.870662460567829</v>
      </c>
      <c r="E363" s="60"/>
      <c r="F363" s="72">
        <f>'Pivot Table 2-Year Insts.'!$Q$372</f>
        <v>22.460567823343851</v>
      </c>
      <c r="G363" s="125"/>
      <c r="H363" s="72">
        <f>'Pivot Table 2-Year Insts.'!$Q$375</f>
        <v>0</v>
      </c>
      <c r="I363" s="125"/>
      <c r="J363" s="72">
        <f>'Pivot Table 2-Year Insts.'!$Q$378</f>
        <v>10.410094637223976</v>
      </c>
      <c r="K363" s="125"/>
      <c r="L363" s="72">
        <f>'Pivot Table 2-Year Insts.'!$Q$381</f>
        <v>67.129337539432171</v>
      </c>
      <c r="M363" s="11"/>
      <c r="N363" s="84">
        <f>SUM(F363:L363)</f>
        <v>100</v>
      </c>
      <c r="P363" s="318"/>
      <c r="Q363" s="318"/>
      <c r="R363" s="318"/>
      <c r="S363" s="318"/>
      <c r="T363" s="318"/>
      <c r="U363" s="313"/>
      <c r="V363" s="319"/>
      <c r="W363" s="30"/>
    </row>
    <row r="364" spans="1:23" s="12" customFormat="1" ht="14.1" customHeight="1">
      <c r="A364" s="2" t="s">
        <v>490</v>
      </c>
      <c r="B364" s="58">
        <f>'Pivot Table 2-Year Insts.'!$Q$396</f>
        <v>65.086546026750597</v>
      </c>
      <c r="C364" s="59"/>
      <c r="D364" s="97">
        <f>SUM(F364:J364)</f>
        <v>53.550921728618917</v>
      </c>
      <c r="E364" s="60"/>
      <c r="F364" s="72">
        <f>'Pivot Table 2-Year Insts.'!$Q$410</f>
        <v>23.360531882744031</v>
      </c>
      <c r="G364" s="125"/>
      <c r="H364" s="72">
        <f>'Pivot Table 2-Year Insts.'!$Q$413</f>
        <v>10.788757932910245</v>
      </c>
      <c r="I364" s="125"/>
      <c r="J364" s="72">
        <f>'Pivot Table 2-Year Insts.'!$Q$416</f>
        <v>19.401631912964643</v>
      </c>
      <c r="K364" s="125"/>
      <c r="L364" s="72">
        <f>'Pivot Table 2-Year Insts.'!$Q$419</f>
        <v>46.449078271381083</v>
      </c>
      <c r="M364" s="11"/>
      <c r="N364" s="84">
        <f>SUM(F364:L364)</f>
        <v>100</v>
      </c>
      <c r="P364" s="318"/>
      <c r="Q364" s="318"/>
      <c r="R364" s="318"/>
      <c r="S364" s="318"/>
      <c r="T364" s="318"/>
      <c r="U364" s="313"/>
      <c r="V364" s="319"/>
      <c r="W364" s="30"/>
    </row>
    <row r="365" spans="1:23" s="12" customFormat="1" ht="13.5" customHeight="1">
      <c r="A365" s="2" t="s">
        <v>491</v>
      </c>
      <c r="B365" s="58">
        <f>'Pivot Table 2-Year Insts.'!$Q$434</f>
        <v>56.129529683885892</v>
      </c>
      <c r="C365" s="59"/>
      <c r="D365" s="97">
        <f>SUM(F365:J365)</f>
        <v>46.222527472527474</v>
      </c>
      <c r="E365" s="60"/>
      <c r="F365" s="72">
        <f>'Pivot Table 2-Year Insts.'!$Q$448</f>
        <v>17.994505494505493</v>
      </c>
      <c r="G365" s="125"/>
      <c r="H365" s="72">
        <f>'Pivot Table 2-Year Insts.'!$Q$451</f>
        <v>8.9285714285714288</v>
      </c>
      <c r="I365" s="125"/>
      <c r="J365" s="72">
        <f>'Pivot Table 2-Year Insts.'!$Q$454</f>
        <v>19.299450549450551</v>
      </c>
      <c r="K365" s="125"/>
      <c r="L365" s="72">
        <f>'Pivot Table 2-Year Insts.'!$Q$457</f>
        <v>53.777472527472526</v>
      </c>
      <c r="M365" s="11"/>
      <c r="N365" s="84">
        <f>SUM(F365:L365)</f>
        <v>100</v>
      </c>
      <c r="P365" s="318"/>
      <c r="Q365" s="318"/>
      <c r="R365" s="318"/>
      <c r="S365" s="318"/>
      <c r="T365" s="318"/>
      <c r="U365" s="313"/>
      <c r="V365" s="319"/>
      <c r="W365" s="30"/>
    </row>
    <row r="366" spans="1:23" s="12" customFormat="1" ht="13.5" customHeight="1">
      <c r="A366" s="2"/>
      <c r="B366" s="58"/>
      <c r="C366" s="59"/>
      <c r="D366" s="97"/>
      <c r="E366" s="60"/>
      <c r="F366" s="72"/>
      <c r="G366" s="125"/>
      <c r="H366" s="72"/>
      <c r="I366" s="125"/>
      <c r="J366" s="72"/>
      <c r="K366" s="125"/>
      <c r="L366" s="72"/>
      <c r="M366" s="11"/>
      <c r="N366" s="84"/>
      <c r="P366" s="318"/>
      <c r="Q366" s="318"/>
      <c r="R366" s="318"/>
      <c r="S366" s="318"/>
      <c r="T366" s="318"/>
      <c r="U366" s="313"/>
      <c r="V366" s="319"/>
      <c r="W366" s="30"/>
    </row>
    <row r="367" spans="1:23" s="12" customFormat="1" ht="14.1" customHeight="1">
      <c r="A367" s="2" t="s">
        <v>492</v>
      </c>
      <c r="B367" s="58">
        <f>'Pivot Table 2-Year Insts.'!$Q$472</f>
        <v>76.160000000000011</v>
      </c>
      <c r="C367" s="59"/>
      <c r="D367" s="97">
        <f>SUM(F367:J367)</f>
        <v>41.176470588235297</v>
      </c>
      <c r="E367" s="60"/>
      <c r="F367" s="72">
        <f>'Pivot Table 2-Year Insts.'!$Q$486</f>
        <v>8.6134453781512601</v>
      </c>
      <c r="G367" s="125"/>
      <c r="H367" s="72">
        <f>'Pivot Table 2-Year Insts.'!$Q$489</f>
        <v>13.865546218487395</v>
      </c>
      <c r="I367" s="125"/>
      <c r="J367" s="72">
        <f>'Pivot Table 2-Year Insts.'!$Q$492</f>
        <v>18.69747899159664</v>
      </c>
      <c r="K367" s="125"/>
      <c r="L367" s="72">
        <f>'Pivot Table 2-Year Insts.'!$Q$495</f>
        <v>58.82352941176471</v>
      </c>
      <c r="M367" s="11"/>
      <c r="N367" s="84">
        <f>SUM(F367:L367)</f>
        <v>100</v>
      </c>
      <c r="P367" s="318"/>
      <c r="Q367" s="318"/>
      <c r="R367" s="318"/>
      <c r="S367" s="318"/>
      <c r="T367" s="318"/>
      <c r="U367" s="313"/>
      <c r="V367" s="319"/>
      <c r="W367" s="30"/>
    </row>
    <row r="368" spans="1:23" s="12" customFormat="1" ht="14.1" customHeight="1">
      <c r="A368" s="2" t="s">
        <v>493</v>
      </c>
      <c r="B368" s="58">
        <f>'Pivot Table 2-Year Insts.'!$Q$510</f>
        <v>51.407318053880182</v>
      </c>
      <c r="C368" s="59"/>
      <c r="D368" s="97">
        <f>SUM(F368:J368)</f>
        <v>52.09229565897536</v>
      </c>
      <c r="E368" s="60"/>
      <c r="F368" s="72">
        <f>'Pivot Table 2-Year Insts.'!$Q$524</f>
        <v>19.984356667970278</v>
      </c>
      <c r="G368" s="125"/>
      <c r="H368" s="72">
        <f>'Pivot Table 2-Year Insts.'!$Q$527</f>
        <v>8.3300743058271411</v>
      </c>
      <c r="I368" s="125"/>
      <c r="J368" s="72">
        <f>'Pivot Table 2-Year Insts.'!$Q$530</f>
        <v>23.777864685177942</v>
      </c>
      <c r="K368" s="125"/>
      <c r="L368" s="72">
        <f>'Pivot Table 2-Year Insts.'!$Q$533</f>
        <v>47.90770434102464</v>
      </c>
      <c r="M368" s="11"/>
      <c r="N368" s="84">
        <f>SUM(F368:L368)</f>
        <v>100</v>
      </c>
      <c r="P368" s="318"/>
      <c r="Q368" s="318"/>
      <c r="R368" s="318"/>
      <c r="S368" s="318"/>
      <c r="T368" s="318"/>
      <c r="U368" s="313"/>
      <c r="V368" s="319"/>
      <c r="W368" s="30"/>
    </row>
    <row r="369" spans="1:23" s="12" customFormat="1" ht="14.1" customHeight="1">
      <c r="A369" s="2" t="s">
        <v>494</v>
      </c>
      <c r="B369" s="58">
        <f>'Pivot Table 2-Year Insts.'!$Q$548</f>
        <v>55.347298787210583</v>
      </c>
      <c r="C369" s="59"/>
      <c r="D369" s="97">
        <f>SUM(F369:J369)</f>
        <v>53.253652058432927</v>
      </c>
      <c r="E369" s="60"/>
      <c r="F369" s="72">
        <f>'Pivot Table 2-Year Insts.'!$Q$562</f>
        <v>21.779548472775563</v>
      </c>
      <c r="G369" s="125"/>
      <c r="H369" s="72">
        <f>'Pivot Table 2-Year Insts.'!$Q$565</f>
        <v>16.932270916334659</v>
      </c>
      <c r="I369" s="125"/>
      <c r="J369" s="72">
        <f>'Pivot Table 2-Year Insts.'!$Q$568</f>
        <v>14.54183266932271</v>
      </c>
      <c r="K369" s="125"/>
      <c r="L369" s="72">
        <f>'Pivot Table 2-Year Insts.'!$Q$571</f>
        <v>46.746347941567059</v>
      </c>
      <c r="M369" s="11"/>
      <c r="N369" s="84">
        <f>SUM(F369:L369)</f>
        <v>99.999999999999986</v>
      </c>
      <c r="P369" s="318"/>
      <c r="Q369" s="318"/>
      <c r="R369" s="318"/>
      <c r="S369" s="318"/>
      <c r="T369" s="318"/>
      <c r="U369" s="313"/>
      <c r="V369" s="319"/>
      <c r="W369" s="30"/>
    </row>
    <row r="370" spans="1:23" s="30" customFormat="1" ht="14.1" customHeight="1">
      <c r="A370" s="85" t="s">
        <v>495</v>
      </c>
      <c r="B370" s="61">
        <f>'Pivot Table 2-Year Insts.'!$Q$586</f>
        <v>78.505942275042443</v>
      </c>
      <c r="C370" s="86"/>
      <c r="D370" s="87">
        <f>SUM(F370:J370)</f>
        <v>47.275086505190316</v>
      </c>
      <c r="E370" s="88"/>
      <c r="F370" s="89">
        <f>'Pivot Table 2-Year Insts.'!$Q$600</f>
        <v>16.522491349480969</v>
      </c>
      <c r="G370" s="246"/>
      <c r="H370" s="89">
        <f>'Pivot Table 2-Year Insts.'!$Q$603</f>
        <v>13.581314878892734</v>
      </c>
      <c r="I370" s="246"/>
      <c r="J370" s="89">
        <f>'Pivot Table 2-Year Insts.'!$Q$606</f>
        <v>17.17128027681661</v>
      </c>
      <c r="K370" s="246"/>
      <c r="L370" s="89">
        <f>'Pivot Table 2-Year Insts.'!$Q$609</f>
        <v>52.724913494809691</v>
      </c>
      <c r="M370" s="76"/>
      <c r="N370" s="90">
        <f>SUM(F370:L370)</f>
        <v>100</v>
      </c>
      <c r="P370" s="318"/>
      <c r="Q370" s="318"/>
      <c r="R370" s="318"/>
      <c r="S370" s="318"/>
      <c r="T370" s="318"/>
      <c r="U370" s="313"/>
      <c r="V370" s="319"/>
    </row>
    <row r="371" spans="1:23" ht="57" customHeight="1">
      <c r="A371" s="1044" t="s">
        <v>932</v>
      </c>
      <c r="B371" s="1044"/>
      <c r="C371" s="1044"/>
      <c r="D371" s="1045"/>
      <c r="E371" s="1045"/>
      <c r="F371" s="1045"/>
      <c r="G371" s="1045"/>
      <c r="H371" s="1045"/>
      <c r="I371" s="1045"/>
      <c r="J371" s="1045"/>
      <c r="K371" s="1045"/>
      <c r="L371" s="1045"/>
      <c r="M371" s="1045"/>
      <c r="N371" s="1045"/>
      <c r="P371" s="311"/>
      <c r="Q371" s="318"/>
      <c r="R371" s="318"/>
      <c r="S371" s="318"/>
      <c r="T371" s="318"/>
      <c r="U371" s="311"/>
      <c r="V371" s="311"/>
      <c r="W371" s="19"/>
    </row>
    <row r="372" spans="1:23" ht="15" customHeight="1">
      <c r="A372" s="1044" t="s">
        <v>931</v>
      </c>
      <c r="B372" s="1044"/>
      <c r="C372" s="1044"/>
      <c r="D372" s="1045"/>
      <c r="E372" s="1045"/>
      <c r="F372" s="1045"/>
      <c r="G372" s="1045"/>
      <c r="H372" s="1045"/>
      <c r="I372" s="1045"/>
      <c r="J372" s="1045"/>
      <c r="K372" s="1045"/>
      <c r="L372" s="1045"/>
      <c r="M372" s="1045"/>
      <c r="N372" s="1045"/>
      <c r="P372" s="311"/>
      <c r="Q372" s="311"/>
      <c r="R372" s="311"/>
      <c r="S372" s="311"/>
      <c r="T372" s="311"/>
      <c r="U372" s="311"/>
      <c r="V372" s="311"/>
      <c r="W372" s="19"/>
    </row>
    <row r="373" spans="1:23">
      <c r="A373" s="1027" t="s">
        <v>1197</v>
      </c>
      <c r="B373" s="40"/>
      <c r="C373" s="40"/>
      <c r="D373" s="68"/>
      <c r="E373" s="68"/>
      <c r="F373" s="68"/>
      <c r="G373" s="68"/>
      <c r="H373" s="68"/>
      <c r="I373" s="68"/>
      <c r="J373" s="68"/>
      <c r="K373" s="68"/>
      <c r="L373" s="68"/>
      <c r="M373" s="68"/>
      <c r="N373" s="418" t="s">
        <v>1196</v>
      </c>
      <c r="P373" s="311"/>
      <c r="Q373" s="311"/>
      <c r="R373" s="311"/>
      <c r="S373" s="311"/>
      <c r="T373" s="311"/>
      <c r="U373" s="311"/>
      <c r="V373" s="311"/>
      <c r="W373" s="19"/>
    </row>
    <row r="374" spans="1:23" ht="15.75">
      <c r="A374" s="1" t="s">
        <v>929</v>
      </c>
      <c r="B374" s="1"/>
      <c r="C374" s="1"/>
      <c r="D374" s="1"/>
      <c r="E374" s="1"/>
      <c r="F374" s="1"/>
      <c r="G374" s="1"/>
      <c r="H374" s="1"/>
      <c r="I374" s="1"/>
      <c r="J374" s="1"/>
      <c r="K374" s="1"/>
      <c r="L374" s="69"/>
      <c r="M374" s="18"/>
      <c r="N374" s="69"/>
    </row>
    <row r="375" spans="1:23" ht="9" customHeight="1">
      <c r="A375" s="1"/>
      <c r="B375" s="1"/>
      <c r="C375" s="1"/>
      <c r="D375" s="1"/>
      <c r="E375" s="1"/>
      <c r="F375" s="1"/>
      <c r="G375" s="1"/>
      <c r="H375" s="1"/>
      <c r="I375" s="1"/>
      <c r="J375" s="1"/>
      <c r="K375" s="1"/>
      <c r="L375" s="69"/>
      <c r="M375" s="18"/>
      <c r="N375" s="69"/>
    </row>
    <row r="376" spans="1:23" ht="15.75">
      <c r="A376" s="1" t="s">
        <v>506</v>
      </c>
      <c r="B376" s="1"/>
      <c r="C376" s="1"/>
      <c r="D376" s="1"/>
      <c r="E376" s="1"/>
      <c r="F376" s="1"/>
      <c r="G376" s="1"/>
      <c r="H376" s="1"/>
      <c r="I376" s="1"/>
      <c r="J376" s="1"/>
      <c r="K376" s="1"/>
      <c r="L376" s="69"/>
      <c r="M376" s="18"/>
      <c r="N376" s="69"/>
    </row>
    <row r="377" spans="1:23" ht="18.75">
      <c r="A377" s="1" t="s">
        <v>517</v>
      </c>
      <c r="B377" s="1"/>
      <c r="C377" s="1"/>
      <c r="D377" s="1"/>
      <c r="E377" s="1"/>
      <c r="F377" s="1"/>
      <c r="G377" s="1"/>
      <c r="H377" s="1"/>
      <c r="I377" s="1"/>
      <c r="J377" s="1"/>
      <c r="K377" s="1"/>
      <c r="L377" s="69"/>
      <c r="M377" s="18"/>
      <c r="N377" s="69"/>
    </row>
    <row r="378" spans="1:23" ht="15.75">
      <c r="A378" s="1" t="s">
        <v>834</v>
      </c>
      <c r="B378" s="1"/>
      <c r="C378" s="1"/>
      <c r="D378" s="1"/>
      <c r="E378" s="1"/>
      <c r="F378" s="1"/>
      <c r="G378" s="1"/>
      <c r="H378" s="1"/>
      <c r="I378" s="1"/>
      <c r="J378" s="1"/>
      <c r="K378" s="1"/>
      <c r="L378" s="69"/>
      <c r="M378" s="18"/>
      <c r="N378" s="69"/>
      <c r="P378" s="321"/>
      <c r="Q378" s="321"/>
      <c r="R378" s="321"/>
      <c r="S378" s="321"/>
      <c r="T378" s="321"/>
      <c r="U378" s="321"/>
      <c r="V378" s="321"/>
    </row>
    <row r="379" spans="1:23" ht="9" customHeight="1">
      <c r="A379" s="1"/>
      <c r="B379" s="1"/>
      <c r="C379" s="1"/>
      <c r="D379" s="1"/>
      <c r="E379" s="1"/>
      <c r="F379" s="1"/>
      <c r="G379" s="1"/>
      <c r="H379" s="1"/>
      <c r="I379" s="1"/>
      <c r="J379" s="1"/>
      <c r="K379" s="1"/>
      <c r="L379" s="69"/>
      <c r="M379" s="18"/>
      <c r="N379" s="69"/>
      <c r="P379" s="321"/>
      <c r="Q379" s="321"/>
      <c r="R379" s="321"/>
      <c r="S379" s="321"/>
      <c r="T379" s="321"/>
      <c r="U379" s="321"/>
      <c r="V379" s="321"/>
    </row>
    <row r="380" spans="1:23" ht="63" customHeight="1">
      <c r="A380" s="24"/>
      <c r="B380" s="67" t="s">
        <v>1195</v>
      </c>
      <c r="C380" s="82"/>
      <c r="D380" s="67" t="s">
        <v>930</v>
      </c>
      <c r="E380" s="83"/>
      <c r="F380" s="67" t="s">
        <v>516</v>
      </c>
      <c r="G380" s="67"/>
      <c r="H380" s="67" t="s">
        <v>477</v>
      </c>
      <c r="I380" s="67"/>
      <c r="J380" s="67" t="s">
        <v>471</v>
      </c>
      <c r="K380" s="67"/>
      <c r="L380" s="67" t="s">
        <v>497</v>
      </c>
      <c r="M380" s="67"/>
      <c r="N380" s="67" t="s">
        <v>498</v>
      </c>
      <c r="P380" s="302" t="s">
        <v>469</v>
      </c>
      <c r="Q380" s="302" t="s">
        <v>465</v>
      </c>
      <c r="R380" s="302" t="s">
        <v>466</v>
      </c>
      <c r="S380" s="302"/>
      <c r="T380" s="302"/>
      <c r="U380" s="302" t="s">
        <v>470</v>
      </c>
      <c r="V380" s="303" t="s">
        <v>468</v>
      </c>
    </row>
    <row r="381" spans="1:23" s="29" customFormat="1" ht="18" customHeight="1">
      <c r="A381" s="20" t="s">
        <v>480</v>
      </c>
      <c r="B381" s="58">
        <f>'Pivot Table 2-Year Insts.'!$V$624</f>
        <v>36.819100091827366</v>
      </c>
      <c r="C381" s="59"/>
      <c r="D381" s="96">
        <f>SUM(F381:J381)</f>
        <v>45.241420590582607</v>
      </c>
      <c r="E381" s="60"/>
      <c r="F381" s="72">
        <f>'Pivot Table 2-Year Insts.'!$V$638</f>
        <v>30.905826017557864</v>
      </c>
      <c r="G381" s="11"/>
      <c r="H381" s="72">
        <f>'Pivot Table 2-Year Insts.'!$V$641</f>
        <v>9.9162011173184368</v>
      </c>
      <c r="I381" s="72"/>
      <c r="J381" s="72">
        <f>'Pivot Table 2-Year Insts.'!$V$644</f>
        <v>4.4193934557063042</v>
      </c>
      <c r="K381" s="72"/>
      <c r="L381" s="72">
        <f>'Pivot Table 2-Year Insts.'!$V$647</f>
        <v>54.758579409417393</v>
      </c>
      <c r="M381" s="11"/>
      <c r="N381" s="84">
        <f>SUM(F381:L381)</f>
        <v>100</v>
      </c>
      <c r="P381" s="304">
        <f>+'Pivot Table 2-Year Insts.'!$V$637</f>
        <v>33.018322082931533</v>
      </c>
      <c r="Q381" s="304">
        <f>+'Pivot Table 2-Year Insts.'!$V$640</f>
        <v>9.7396335583413691</v>
      </c>
      <c r="R381" s="304">
        <f>+'Pivot Table 2-Year Insts.'!$V$643</f>
        <v>4.628736740597879</v>
      </c>
      <c r="S381" s="304">
        <f>+'Pivot Table 2-Year Insts.'!$V$646</f>
        <v>52.613307618129227</v>
      </c>
      <c r="T381" s="304">
        <f>SUM(P381:S381)</f>
        <v>100</v>
      </c>
      <c r="U381" s="308">
        <f>SUM(P381:R381)</f>
        <v>47.38669238187078</v>
      </c>
      <c r="V381" s="306">
        <f>+D381-U381</f>
        <v>-2.1452717912881738</v>
      </c>
      <c r="W381" s="258" t="s">
        <v>480</v>
      </c>
    </row>
    <row r="382" spans="1:23" s="41" customFormat="1" ht="9" customHeight="1">
      <c r="A382" s="98"/>
      <c r="B382" s="11"/>
      <c r="C382" s="59"/>
      <c r="D382" s="97"/>
      <c r="E382" s="60"/>
      <c r="F382" s="11"/>
      <c r="G382" s="125"/>
      <c r="H382" s="11"/>
      <c r="I382" s="125"/>
      <c r="J382" s="11"/>
      <c r="K382" s="125"/>
      <c r="L382" s="11"/>
      <c r="M382" s="64"/>
      <c r="N382" s="84"/>
      <c r="P382" s="325"/>
      <c r="Q382" s="325"/>
      <c r="R382" s="290"/>
      <c r="S382" s="290"/>
      <c r="T382" s="290"/>
      <c r="U382" s="308"/>
      <c r="V382" s="326"/>
      <c r="W382" s="258"/>
    </row>
    <row r="383" spans="1:23" s="12" customFormat="1" ht="14.1" customHeight="1">
      <c r="A383" s="20" t="s">
        <v>481</v>
      </c>
      <c r="B383" s="58" t="str">
        <f>IFERROR('Pivot Table 2-Year Insts.'!$V$16,"—")</f>
        <v>—</v>
      </c>
      <c r="C383" s="59"/>
      <c r="D383" s="97">
        <f>SUM(F383:J383)</f>
        <v>38.150289017341038</v>
      </c>
      <c r="E383" s="60"/>
      <c r="F383" s="72">
        <f>'Pivot Table 2-Year Insts.'!$V$30</f>
        <v>23.892100192678228</v>
      </c>
      <c r="G383" s="125"/>
      <c r="H383" s="11">
        <f>'Pivot Table 2-Year Insts.'!$V$33</f>
        <v>0</v>
      </c>
      <c r="I383" s="125"/>
      <c r="J383" s="11">
        <f>'Pivot Table 2-Year Insts.'!$V$36</f>
        <v>14.258188824662813</v>
      </c>
      <c r="K383" s="125"/>
      <c r="L383" s="11">
        <f>'Pivot Table 2-Year Insts.'!$V$39</f>
        <v>61.849710982658955</v>
      </c>
      <c r="M383" s="11"/>
      <c r="N383" s="84">
        <f>SUM(F383:L383)</f>
        <v>100</v>
      </c>
      <c r="P383" s="307">
        <f>+'Pivot Table 2-Year Insts.'!$V$29</f>
        <v>30.720338983050848</v>
      </c>
      <c r="Q383" s="307">
        <f>+'Pivot Table 2-Year Insts.'!$V$32</f>
        <v>0</v>
      </c>
      <c r="R383" s="307">
        <f>+'Pivot Table 2-Year Insts.'!$V$35</f>
        <v>13.983050847457626</v>
      </c>
      <c r="S383" s="307">
        <f>+'Pivot Table 2-Year Insts.'!$V$38</f>
        <v>55.296610169491522</v>
      </c>
      <c r="T383" s="307">
        <f>SUM(P383:S383)</f>
        <v>100</v>
      </c>
      <c r="U383" s="308">
        <f>SUM(P383:R383)</f>
        <v>44.70338983050847</v>
      </c>
      <c r="V383" s="306">
        <f>+D383-U383</f>
        <v>-6.5531008131674326</v>
      </c>
      <c r="W383" s="261" t="s">
        <v>481</v>
      </c>
    </row>
    <row r="384" spans="1:23" s="12" customFormat="1" ht="14.1" customHeight="1">
      <c r="A384" s="2" t="s">
        <v>482</v>
      </c>
      <c r="B384" s="58">
        <f>'Pivot Table 2-Year Insts.'!$V$54</f>
        <v>0</v>
      </c>
      <c r="C384" s="59"/>
      <c r="D384" s="97">
        <f>SUM(F384:J384)</f>
        <v>0</v>
      </c>
      <c r="E384" s="60"/>
      <c r="F384" s="72">
        <f>'Pivot Table 2-Year Insts.'!$V$68</f>
        <v>0</v>
      </c>
      <c r="G384" s="125"/>
      <c r="H384" s="11">
        <f>'Pivot Table 2-Year Insts.'!$V$71</f>
        <v>0</v>
      </c>
      <c r="I384" s="125"/>
      <c r="J384" s="11">
        <f>'Pivot Table 2-Year Insts.'!$V$74</f>
        <v>0</v>
      </c>
      <c r="K384" s="125"/>
      <c r="L384" s="11">
        <f>'Pivot Table 2-Year Insts.'!$V$77</f>
        <v>0</v>
      </c>
      <c r="M384" s="11"/>
      <c r="N384" s="84">
        <f>SUM(F384:L384)</f>
        <v>0</v>
      </c>
      <c r="P384" s="307">
        <f>+'Pivot Table 2-Year Insts.'!$V$67</f>
        <v>0</v>
      </c>
      <c r="Q384" s="307">
        <f>+'Pivot Table 2-Year Insts.'!$V$70</f>
        <v>0</v>
      </c>
      <c r="R384" s="307">
        <f>+'Pivot Table 2-Year Insts.'!$V$73</f>
        <v>0</v>
      </c>
      <c r="S384" s="307">
        <f>+'Pivot Table 2-Year Insts.'!$V$76</f>
        <v>0</v>
      </c>
      <c r="T384" s="307">
        <f>SUM(P384:S384)</f>
        <v>0</v>
      </c>
      <c r="U384" s="308">
        <f>SUM(P384:R384)</f>
        <v>0</v>
      </c>
      <c r="V384" s="306">
        <f>+D384-U384</f>
        <v>0</v>
      </c>
      <c r="W384" s="261" t="s">
        <v>482</v>
      </c>
    </row>
    <row r="385" spans="1:40" s="29" customFormat="1" ht="13.5" customHeight="1">
      <c r="A385" s="2" t="s">
        <v>496</v>
      </c>
      <c r="B385" s="58">
        <f>'Pivot Table 2-Year Insts.'!$V$92</f>
        <v>0</v>
      </c>
      <c r="C385" s="59"/>
      <c r="D385" s="97">
        <f>SUM(F385:J385)</f>
        <v>0</v>
      </c>
      <c r="E385" s="60"/>
      <c r="F385" s="72">
        <f>'Pivot Table 2-Year Insts.'!$V$106</f>
        <v>0</v>
      </c>
      <c r="G385" s="125"/>
      <c r="H385" s="11">
        <f>'Pivot Table 2-Year Insts.'!$V$109</f>
        <v>0</v>
      </c>
      <c r="I385" s="125"/>
      <c r="J385" s="11">
        <f>'Pivot Table 2-Year Insts.'!$V$112</f>
        <v>0</v>
      </c>
      <c r="K385" s="125"/>
      <c r="L385" s="11">
        <f>'Pivot Table 2-Year Insts.'!$V$115</f>
        <v>0</v>
      </c>
      <c r="M385" s="11"/>
      <c r="N385" s="84">
        <f>SUM(F385:L385)</f>
        <v>0</v>
      </c>
      <c r="P385" s="307">
        <f>+'Pivot Table 2-Year Insts.'!$V$105</f>
        <v>0</v>
      </c>
      <c r="Q385" s="307">
        <f>+'Pivot Table 2-Year Insts.'!$V$108</f>
        <v>0</v>
      </c>
      <c r="R385" s="307">
        <f>+'Pivot Table 2-Year Insts.'!$V$111</f>
        <v>0</v>
      </c>
      <c r="S385" s="307">
        <f>+'Pivot Table 2-Year Insts.'!$V$114</f>
        <v>0</v>
      </c>
      <c r="T385" s="307">
        <f>SUM(P385:S385)</f>
        <v>0</v>
      </c>
      <c r="U385" s="308">
        <f>SUM(P385:R385)</f>
        <v>0</v>
      </c>
      <c r="V385" s="306">
        <f>+D385-U385</f>
        <v>0</v>
      </c>
      <c r="W385" s="258" t="s">
        <v>496</v>
      </c>
    </row>
    <row r="386" spans="1:40" s="12" customFormat="1" ht="14.1" customHeight="1">
      <c r="A386" s="2" t="s">
        <v>483</v>
      </c>
      <c r="B386" s="58">
        <f>'Pivot Table 2-Year Insts.'!$V$130</f>
        <v>0</v>
      </c>
      <c r="C386" s="59"/>
      <c r="D386" s="97">
        <f>SUM(F386:J386)</f>
        <v>0</v>
      </c>
      <c r="E386" s="60"/>
      <c r="F386" s="72">
        <f>'Pivot Table 2-Year Insts.'!$V$144</f>
        <v>0</v>
      </c>
      <c r="G386" s="125"/>
      <c r="H386" s="11">
        <f>'Pivot Table 2-Year Insts.'!$V$147</f>
        <v>0</v>
      </c>
      <c r="I386" s="125"/>
      <c r="J386" s="11">
        <f>'Pivot Table 2-Year Insts.'!$V$150</f>
        <v>0</v>
      </c>
      <c r="K386" s="125"/>
      <c r="L386" s="11">
        <f>'Pivot Table 2-Year Insts.'!$V$153</f>
        <v>0</v>
      </c>
      <c r="M386" s="11"/>
      <c r="N386" s="84">
        <f>SUM(F386:L386)</f>
        <v>0</v>
      </c>
      <c r="P386" s="307">
        <f>+'Pivot Table 2-Year Insts.'!$V$143</f>
        <v>0</v>
      </c>
      <c r="Q386" s="307">
        <f>+'Pivot Table 2-Year Insts.'!$V$146</f>
        <v>0</v>
      </c>
      <c r="R386" s="307">
        <f>+'Pivot Table 2-Year Insts.'!$V$149</f>
        <v>0</v>
      </c>
      <c r="S386" s="307">
        <f>+'Pivot Table 2-Year Insts.'!$V$152</f>
        <v>0</v>
      </c>
      <c r="T386" s="307">
        <f>SUM(P386:S386)</f>
        <v>0</v>
      </c>
      <c r="U386" s="308">
        <f>SUM(P386:R386)</f>
        <v>0</v>
      </c>
      <c r="V386" s="306">
        <f>+D386-U386</f>
        <v>0</v>
      </c>
      <c r="W386" s="258" t="s">
        <v>483</v>
      </c>
    </row>
    <row r="387" spans="1:40" s="12" customFormat="1" ht="14.1" customHeight="1">
      <c r="A387" s="2"/>
      <c r="B387" s="58"/>
      <c r="C387" s="59"/>
      <c r="D387" s="97"/>
      <c r="E387" s="60"/>
      <c r="F387" s="72"/>
      <c r="G387" s="125"/>
      <c r="H387" s="11"/>
      <c r="I387" s="125"/>
      <c r="J387" s="11"/>
      <c r="K387" s="125"/>
      <c r="L387" s="11"/>
      <c r="M387" s="11"/>
      <c r="N387" s="84"/>
      <c r="P387" s="307"/>
      <c r="Q387" s="307"/>
      <c r="R387" s="307"/>
      <c r="S387" s="307"/>
      <c r="T387" s="307"/>
      <c r="U387" s="308"/>
      <c r="V387" s="306"/>
      <c r="W387" s="258"/>
    </row>
    <row r="388" spans="1:40" s="12" customFormat="1" ht="14.1" customHeight="1">
      <c r="A388" s="2" t="s">
        <v>484</v>
      </c>
      <c r="B388" s="58">
        <f>'Pivot Table 2-Year Insts.'!$V$168</f>
        <v>36.426609829077343</v>
      </c>
      <c r="C388" s="59"/>
      <c r="D388" s="97">
        <f>SUM(F388:J388)</f>
        <v>46.798694722628554</v>
      </c>
      <c r="E388" s="60"/>
      <c r="F388" s="72">
        <f>'Pivot Table 2-Year Insts.'!$V$182</f>
        <v>32.463148419039044</v>
      </c>
      <c r="G388" s="125"/>
      <c r="H388" s="11">
        <f>'Pivot Table 2-Year Insts.'!$V$185</f>
        <v>10.689771576459997</v>
      </c>
      <c r="I388" s="125"/>
      <c r="J388" s="11">
        <f>'Pivot Table 2-Year Insts.'!$V$188</f>
        <v>3.6457747271295151</v>
      </c>
      <c r="K388" s="125"/>
      <c r="L388" s="11">
        <f>'Pivot Table 2-Year Insts.'!$V$191</f>
        <v>53.201305277371446</v>
      </c>
      <c r="M388" s="11"/>
      <c r="N388" s="84">
        <f>SUM(F388:L388)</f>
        <v>100</v>
      </c>
      <c r="P388" s="307">
        <f>+'Pivot Table 2-Year Insts.'!$V$181</f>
        <v>33.124797756444828</v>
      </c>
      <c r="Q388" s="307">
        <f>+'Pivot Table 2-Year Insts.'!$V$184</f>
        <v>10.311724733038508</v>
      </c>
      <c r="R388" s="307">
        <f>+'Pivot Table 2-Year Insts.'!$V$187</f>
        <v>3.9154352281307299</v>
      </c>
      <c r="S388" s="307">
        <f>+'Pivot Table 2-Year Insts.'!$V$190</f>
        <v>52.64804228238593</v>
      </c>
      <c r="T388" s="307">
        <f>SUM(P388:S388)</f>
        <v>100</v>
      </c>
      <c r="U388" s="308">
        <f>SUM(P388:R388)</f>
        <v>47.35195771761407</v>
      </c>
      <c r="V388" s="306">
        <f>+D388-U388</f>
        <v>-0.55326299498551634</v>
      </c>
      <c r="W388" s="258" t="s">
        <v>484</v>
      </c>
    </row>
    <row r="389" spans="1:40" s="12" customFormat="1" ht="14.1" customHeight="1">
      <c r="A389" s="2" t="s">
        <v>485</v>
      </c>
      <c r="B389" s="58">
        <f>'Pivot Table 2-Year Insts.'!$V$206</f>
        <v>15.937499999999998</v>
      </c>
      <c r="C389" s="59"/>
      <c r="D389" s="97">
        <f>SUM(F389:J389)</f>
        <v>52.941176470588232</v>
      </c>
      <c r="E389" s="60"/>
      <c r="F389" s="72">
        <f>'Pivot Table 2-Year Insts.'!$V$220</f>
        <v>34.313725490196077</v>
      </c>
      <c r="G389" s="125"/>
      <c r="H389" s="11">
        <f>'Pivot Table 2-Year Insts.'!$V$223</f>
        <v>12.745098039215685</v>
      </c>
      <c r="I389" s="125"/>
      <c r="J389" s="11">
        <f>'Pivot Table 2-Year Insts.'!$V$226</f>
        <v>5.8823529411764701</v>
      </c>
      <c r="K389" s="125"/>
      <c r="L389" s="11">
        <f>'Pivot Table 2-Year Insts.'!$V$229</f>
        <v>47.058823529411761</v>
      </c>
      <c r="M389" s="11"/>
      <c r="N389" s="84">
        <f>SUM(F389:L389)</f>
        <v>100</v>
      </c>
      <c r="P389" s="307">
        <f>+'Pivot Table 2-Year Insts.'!$V$219</f>
        <v>40.74074074074074</v>
      </c>
      <c r="Q389" s="307">
        <f>+'Pivot Table 2-Year Insts.'!$V$222</f>
        <v>6.7901234567901234</v>
      </c>
      <c r="R389" s="307">
        <f>+'Pivot Table 2-Year Insts.'!$V$225</f>
        <v>1.8518518518518516</v>
      </c>
      <c r="S389" s="307">
        <f>+'Pivot Table 2-Year Insts.'!$V$228</f>
        <v>50.617283950617285</v>
      </c>
      <c r="T389" s="307">
        <f>SUM(P389:S389)</f>
        <v>100</v>
      </c>
      <c r="U389" s="308">
        <f>SUM(P389:R389)</f>
        <v>49.382716049382715</v>
      </c>
      <c r="V389" s="306">
        <f>+D389-U389</f>
        <v>3.5584604212055169</v>
      </c>
      <c r="W389" s="258" t="s">
        <v>485</v>
      </c>
      <c r="X389" s="266"/>
    </row>
    <row r="390" spans="1:40" s="12" customFormat="1" ht="13.5" customHeight="1">
      <c r="A390" s="2" t="s">
        <v>486</v>
      </c>
      <c r="B390" s="58">
        <f>'Pivot Table 2-Year Insts.'!$V$244</f>
        <v>26.744186046511626</v>
      </c>
      <c r="C390" s="59"/>
      <c r="D390" s="362">
        <f>SUM(F390:J390)</f>
        <v>16.90821256038647</v>
      </c>
      <c r="E390" s="60"/>
      <c r="F390" s="58">
        <f>'Pivot Table 2-Year Insts.'!$V$258</f>
        <v>4.5893719806763285</v>
      </c>
      <c r="G390" s="125"/>
      <c r="H390" s="354">
        <f>'Pivot Table 2-Year Insts.'!$V$261</f>
        <v>4.3478260869565215</v>
      </c>
      <c r="I390" s="125"/>
      <c r="J390" s="354">
        <f>'Pivot Table 2-Year Insts.'!$V$264</f>
        <v>7.9710144927536222</v>
      </c>
      <c r="K390" s="125"/>
      <c r="L390" s="354">
        <f>'Pivot Table 2-Year Insts.'!$V$267</f>
        <v>83.091787439613526</v>
      </c>
      <c r="M390" s="11"/>
      <c r="N390" s="353">
        <f>SUM(F390:L390)</f>
        <v>100</v>
      </c>
      <c r="P390" s="307">
        <f>+'Pivot Table 2-Year Insts.'!$V$257</f>
        <v>30.537634408602148</v>
      </c>
      <c r="Q390" s="307">
        <f>+'Pivot Table 2-Year Insts.'!$V$260</f>
        <v>9.2473118279569881</v>
      </c>
      <c r="R390" s="307">
        <f>+'Pivot Table 2-Year Insts.'!$V$263</f>
        <v>10.32258064516129</v>
      </c>
      <c r="S390" s="307">
        <f>+'Pivot Table 2-Year Insts.'!$V$266</f>
        <v>49.892473118279568</v>
      </c>
      <c r="T390" s="307">
        <f>SUM(P390:S390)</f>
        <v>100</v>
      </c>
      <c r="U390" s="305">
        <f>SUM(P390:R390)</f>
        <v>50.107526881720425</v>
      </c>
      <c r="V390" s="306">
        <f>+D390-U390</f>
        <v>-33.199314321333958</v>
      </c>
      <c r="W390" s="258" t="s">
        <v>486</v>
      </c>
      <c r="X390" s="363"/>
      <c r="Y390" s="356"/>
      <c r="Z390" s="364"/>
      <c r="AA390" s="358"/>
      <c r="AB390" s="355"/>
      <c r="AC390" s="359"/>
      <c r="AD390" s="360"/>
      <c r="AE390" s="359"/>
      <c r="AF390" s="360"/>
      <c r="AG390" s="359"/>
      <c r="AH390" s="360"/>
      <c r="AI390" s="361"/>
      <c r="AJ390" s="357"/>
      <c r="AK390" s="365"/>
      <c r="AL390" s="365"/>
      <c r="AM390" s="365"/>
      <c r="AN390" s="365"/>
    </row>
    <row r="391" spans="1:40" s="12" customFormat="1" ht="14.1" customHeight="1">
      <c r="A391" s="2" t="s">
        <v>487</v>
      </c>
      <c r="B391" s="58">
        <f>'Pivot Table 2-Year Insts.'!$V$282</f>
        <v>0</v>
      </c>
      <c r="C391" s="59"/>
      <c r="D391" s="97">
        <f>SUM(F391:J391)</f>
        <v>0</v>
      </c>
      <c r="E391" s="60"/>
      <c r="F391" s="72">
        <f>'Pivot Table 2-Year Insts.'!$V$296</f>
        <v>0</v>
      </c>
      <c r="G391" s="125"/>
      <c r="H391" s="11">
        <f>'Pivot Table 2-Year Insts.'!$V$299</f>
        <v>0</v>
      </c>
      <c r="I391" s="125"/>
      <c r="J391" s="11">
        <f>'Pivot Table 2-Year Insts.'!$V$302</f>
        <v>0</v>
      </c>
      <c r="K391" s="125"/>
      <c r="L391" s="11">
        <f>'Pivot Table 2-Year Insts.'!$V$305</f>
        <v>0</v>
      </c>
      <c r="M391" s="11"/>
      <c r="N391" s="84">
        <f>SUM(F391:L391)</f>
        <v>0</v>
      </c>
      <c r="P391" s="307">
        <f>+'Pivot Table 2-Year Insts.'!$V$295</f>
        <v>0</v>
      </c>
      <c r="Q391" s="307">
        <f>+'Pivot Table 2-Year Insts.'!$V$298</f>
        <v>0</v>
      </c>
      <c r="R391" s="307">
        <f>+'Pivot Table 2-Year Insts.'!$V$301</f>
        <v>0</v>
      </c>
      <c r="S391" s="307">
        <f>+'Pivot Table 2-Year Insts.'!$V$304</f>
        <v>0</v>
      </c>
      <c r="T391" s="307">
        <f>SUM(P391:S391)</f>
        <v>0</v>
      </c>
      <c r="U391" s="305">
        <f>SUM(P391:R391)</f>
        <v>0</v>
      </c>
      <c r="V391" s="306">
        <f>+D391-U391</f>
        <v>0</v>
      </c>
      <c r="W391" s="258" t="s">
        <v>487</v>
      </c>
    </row>
    <row r="392" spans="1:40" s="12" customFormat="1" ht="14.1" customHeight="1">
      <c r="A392" s="2"/>
      <c r="B392" s="58"/>
      <c r="C392" s="59"/>
      <c r="D392" s="97"/>
      <c r="E392" s="60"/>
      <c r="F392" s="72"/>
      <c r="G392" s="125"/>
      <c r="H392" s="11"/>
      <c r="I392" s="125"/>
      <c r="J392" s="11"/>
      <c r="K392" s="125"/>
      <c r="L392" s="11"/>
      <c r="M392" s="11"/>
      <c r="N392" s="84"/>
      <c r="P392" s="307"/>
      <c r="Q392" s="307"/>
      <c r="R392" s="307"/>
      <c r="S392" s="307"/>
      <c r="T392" s="307"/>
      <c r="U392" s="305"/>
      <c r="V392" s="306"/>
      <c r="W392" s="258"/>
    </row>
    <row r="393" spans="1:40" s="12" customFormat="1" ht="14.1" customHeight="1">
      <c r="A393" s="2" t="s">
        <v>488</v>
      </c>
      <c r="B393" s="58">
        <f>'Pivot Table 2-Year Insts.'!$V$320</f>
        <v>0</v>
      </c>
      <c r="C393" s="59"/>
      <c r="D393" s="97">
        <f>SUM(F393:J393)</f>
        <v>0</v>
      </c>
      <c r="E393" s="60"/>
      <c r="F393" s="72">
        <f>'Pivot Table 2-Year Insts.'!$V$334</f>
        <v>0</v>
      </c>
      <c r="G393" s="125"/>
      <c r="H393" s="72">
        <f>'Pivot Table 2-Year Insts.'!$V$337</f>
        <v>0</v>
      </c>
      <c r="I393" s="125"/>
      <c r="J393" s="72">
        <f>'Pivot Table 2-Year Insts.'!$V$340</f>
        <v>0</v>
      </c>
      <c r="K393" s="125"/>
      <c r="L393" s="72">
        <f>'Pivot Table 2-Year Insts.'!$V$343</f>
        <v>0</v>
      </c>
      <c r="M393" s="11"/>
      <c r="N393" s="84">
        <f>SUM(F393:L393)</f>
        <v>0</v>
      </c>
      <c r="P393" s="307">
        <f>+'Pivot Table 2-Year Insts.'!$V$333</f>
        <v>0</v>
      </c>
      <c r="Q393" s="307">
        <f>+'Pivot Table 2-Year Insts.'!$V$336</f>
        <v>0</v>
      </c>
      <c r="R393" s="307">
        <f>+'Pivot Table 2-Year Insts.'!$V$339</f>
        <v>0</v>
      </c>
      <c r="S393" s="307">
        <f>+'Pivot Table 2-Year Insts.'!$V$342</f>
        <v>0</v>
      </c>
      <c r="T393" s="307">
        <f>SUM(P393:S393)</f>
        <v>0</v>
      </c>
      <c r="U393" s="305">
        <f>SUM(P393:R393)</f>
        <v>0</v>
      </c>
      <c r="V393" s="306">
        <f>+D393-U393</f>
        <v>0</v>
      </c>
      <c r="W393" s="258" t="s">
        <v>488</v>
      </c>
    </row>
    <row r="394" spans="1:40" s="12" customFormat="1" ht="14.1" customHeight="1">
      <c r="A394" s="2" t="s">
        <v>489</v>
      </c>
      <c r="B394" s="58">
        <f>'Pivot Table 2-Year Insts.'!$V$358</f>
        <v>0</v>
      </c>
      <c r="C394" s="59"/>
      <c r="D394" s="97">
        <f>SUM(F394:J394)</f>
        <v>0</v>
      </c>
      <c r="E394" s="60"/>
      <c r="F394" s="72">
        <f>'Pivot Table 2-Year Insts.'!$V$372</f>
        <v>0</v>
      </c>
      <c r="G394" s="125"/>
      <c r="H394" s="72">
        <f>'Pivot Table 2-Year Insts.'!$V$375</f>
        <v>0</v>
      </c>
      <c r="I394" s="125"/>
      <c r="J394" s="72">
        <f>'Pivot Table 2-Year Insts.'!$V$378</f>
        <v>0</v>
      </c>
      <c r="K394" s="125"/>
      <c r="L394" s="72">
        <f>'Pivot Table 2-Year Insts.'!$V$381</f>
        <v>0</v>
      </c>
      <c r="M394" s="11"/>
      <c r="N394" s="84">
        <f>SUM(F394:L394)</f>
        <v>0</v>
      </c>
      <c r="P394" s="307">
        <f>+'Pivot Table 2-Year Insts.'!$V$371</f>
        <v>0</v>
      </c>
      <c r="Q394" s="307">
        <f>+'Pivot Table 2-Year Insts.'!$V$374</f>
        <v>0</v>
      </c>
      <c r="R394" s="307">
        <f>+'Pivot Table 2-Year Insts.'!$V$377</f>
        <v>0</v>
      </c>
      <c r="S394" s="307">
        <f>+'Pivot Table 2-Year Insts.'!$V$380</f>
        <v>0</v>
      </c>
      <c r="T394" s="307">
        <f>SUM(P394:S394)</f>
        <v>0</v>
      </c>
      <c r="U394" s="305">
        <f>SUM(P394:R394)</f>
        <v>0</v>
      </c>
      <c r="V394" s="306">
        <f>+D394-U394</f>
        <v>0</v>
      </c>
      <c r="W394" s="258" t="s">
        <v>489</v>
      </c>
    </row>
    <row r="395" spans="1:40" s="29" customFormat="1" ht="14.1" customHeight="1">
      <c r="A395" s="2" t="s">
        <v>490</v>
      </c>
      <c r="B395" s="58">
        <f>'Pivot Table 2-Year Insts.'!$V$396</f>
        <v>0</v>
      </c>
      <c r="C395" s="59"/>
      <c r="D395" s="97">
        <f>SUM(F395:J395)</f>
        <v>0</v>
      </c>
      <c r="E395" s="60"/>
      <c r="F395" s="72">
        <f>'Pivot Table 2-Year Insts.'!$V$410</f>
        <v>0</v>
      </c>
      <c r="G395" s="125"/>
      <c r="H395" s="72">
        <f>'Pivot Table 2-Year Insts.'!$V$413</f>
        <v>0</v>
      </c>
      <c r="I395" s="125"/>
      <c r="J395" s="72">
        <f>'Pivot Table 2-Year Insts.'!$V$416</f>
        <v>0</v>
      </c>
      <c r="K395" s="125"/>
      <c r="L395" s="72">
        <f>'Pivot Table 2-Year Insts.'!$V$419</f>
        <v>0</v>
      </c>
      <c r="M395" s="11"/>
      <c r="N395" s="84">
        <f>SUM(F395:L395)</f>
        <v>0</v>
      </c>
      <c r="P395" s="307">
        <f>+'Pivot Table 2-Year Insts.'!$V$409</f>
        <v>0</v>
      </c>
      <c r="Q395" s="307">
        <f>+'Pivot Table 2-Year Insts.'!$V$412</f>
        <v>0</v>
      </c>
      <c r="R395" s="307">
        <f>+'Pivot Table 2-Year Insts.'!$V$415</f>
        <v>0</v>
      </c>
      <c r="S395" s="307">
        <f>+'Pivot Table 2-Year Insts.'!$V$418</f>
        <v>0</v>
      </c>
      <c r="T395" s="307">
        <f>SUM(P395:S395)</f>
        <v>0</v>
      </c>
      <c r="U395" s="305">
        <f>SUM(P395:R395)</f>
        <v>0</v>
      </c>
      <c r="V395" s="306">
        <f>+D395-U395</f>
        <v>0</v>
      </c>
      <c r="W395" s="258" t="s">
        <v>490</v>
      </c>
    </row>
    <row r="396" spans="1:40" s="12" customFormat="1" ht="13.5" customHeight="1">
      <c r="A396" s="2" t="s">
        <v>491</v>
      </c>
      <c r="B396" s="58">
        <f>'Pivot Table 2-Year Insts.'!$V$434</f>
        <v>0</v>
      </c>
      <c r="C396" s="59"/>
      <c r="D396" s="97">
        <f>SUM(F396:J396)</f>
        <v>0</v>
      </c>
      <c r="E396" s="60"/>
      <c r="F396" s="72">
        <f>'Pivot Table 2-Year Insts.'!$V$448</f>
        <v>0</v>
      </c>
      <c r="G396" s="125"/>
      <c r="H396" s="72">
        <f>'Pivot Table 2-Year Insts.'!$V$451</f>
        <v>0</v>
      </c>
      <c r="I396" s="125"/>
      <c r="J396" s="72">
        <f>'Pivot Table 2-Year Insts.'!$V$454</f>
        <v>0</v>
      </c>
      <c r="K396" s="125"/>
      <c r="L396" s="72">
        <f>'Pivot Table 2-Year Insts.'!$V$457</f>
        <v>0</v>
      </c>
      <c r="M396" s="11"/>
      <c r="N396" s="84">
        <f>SUM(F396:L396)</f>
        <v>0</v>
      </c>
      <c r="P396" s="307">
        <f>+'Pivot Table 2-Year Insts.'!$V$447</f>
        <v>0</v>
      </c>
      <c r="Q396" s="307">
        <f>+'Pivot Table 2-Year Insts.'!$V$450</f>
        <v>0</v>
      </c>
      <c r="R396" s="307">
        <f>+'Pivot Table 2-Year Insts.'!$V$453</f>
        <v>0</v>
      </c>
      <c r="S396" s="307">
        <f>+'Pivot Table 2-Year Insts.'!$V$456</f>
        <v>0</v>
      </c>
      <c r="T396" s="307">
        <f>SUM(P396:S396)</f>
        <v>0</v>
      </c>
      <c r="U396" s="305">
        <f>SUM(P396:R396)</f>
        <v>0</v>
      </c>
      <c r="V396" s="306">
        <f>+D396-U396</f>
        <v>0</v>
      </c>
      <c r="W396" s="258" t="s">
        <v>491</v>
      </c>
    </row>
    <row r="397" spans="1:40" s="12" customFormat="1" ht="13.5" customHeight="1">
      <c r="A397" s="2"/>
      <c r="B397" s="58"/>
      <c r="C397" s="59"/>
      <c r="D397" s="97"/>
      <c r="E397" s="60"/>
      <c r="F397" s="72"/>
      <c r="G397" s="125"/>
      <c r="H397" s="72"/>
      <c r="I397" s="125"/>
      <c r="J397" s="72"/>
      <c r="K397" s="125"/>
      <c r="L397" s="72"/>
      <c r="M397" s="11"/>
      <c r="N397" s="84"/>
      <c r="P397" s="307"/>
      <c r="Q397" s="307"/>
      <c r="R397" s="307"/>
      <c r="S397" s="307"/>
      <c r="T397" s="307"/>
      <c r="U397" s="305"/>
      <c r="V397" s="306"/>
      <c r="W397" s="258"/>
    </row>
    <row r="398" spans="1:40" s="12" customFormat="1" ht="14.1" customHeight="1">
      <c r="A398" s="2" t="s">
        <v>492</v>
      </c>
      <c r="B398" s="58">
        <f>'Pivot Table 2-Year Insts.'!$V$472</f>
        <v>0</v>
      </c>
      <c r="C398" s="59"/>
      <c r="D398" s="97">
        <f>SUM(F398:J398)</f>
        <v>0</v>
      </c>
      <c r="E398" s="60"/>
      <c r="F398" s="72">
        <f>'Pivot Table 2-Year Insts.'!$V$486</f>
        <v>0</v>
      </c>
      <c r="G398" s="125"/>
      <c r="H398" s="72">
        <f>'Pivot Table 2-Year Insts.'!$V$489</f>
        <v>0</v>
      </c>
      <c r="I398" s="125"/>
      <c r="J398" s="72">
        <f>'Pivot Table 2-Year Insts.'!$V$492</f>
        <v>0</v>
      </c>
      <c r="K398" s="125"/>
      <c r="L398" s="72">
        <f>'Pivot Table 2-Year Insts.'!$V$495</f>
        <v>0</v>
      </c>
      <c r="M398" s="11"/>
      <c r="N398" s="84">
        <f>SUM(F398:L398)</f>
        <v>0</v>
      </c>
      <c r="P398" s="307">
        <f>+'Pivot Table 2-Year Insts.'!$V$485</f>
        <v>0</v>
      </c>
      <c r="Q398" s="307">
        <f>+'Pivot Table 2-Year Insts.'!$V$488</f>
        <v>0</v>
      </c>
      <c r="R398" s="307">
        <f>+'Pivot Table 2-Year Insts.'!$V$491</f>
        <v>0</v>
      </c>
      <c r="S398" s="307">
        <f>+'Pivot Table 2-Year Insts.'!$V$494</f>
        <v>0</v>
      </c>
      <c r="T398" s="307">
        <f>SUM(P398:S398)</f>
        <v>0</v>
      </c>
      <c r="U398" s="305">
        <f>SUM(P398:R398)</f>
        <v>0</v>
      </c>
      <c r="V398" s="306">
        <f>+D398-U398</f>
        <v>0</v>
      </c>
      <c r="W398" s="258" t="s">
        <v>492</v>
      </c>
    </row>
    <row r="399" spans="1:40" s="12" customFormat="1" ht="14.1" customHeight="1">
      <c r="A399" s="2" t="s">
        <v>493</v>
      </c>
      <c r="B399" s="58">
        <f>'Pivot Table 2-Year Insts.'!$V$510</f>
        <v>0</v>
      </c>
      <c r="C399" s="59"/>
      <c r="D399" s="97">
        <f>SUM(F399:J399)</f>
        <v>0</v>
      </c>
      <c r="E399" s="60"/>
      <c r="F399" s="72">
        <f>'Pivot Table 2-Year Insts.'!$V$524</f>
        <v>0</v>
      </c>
      <c r="G399" s="125"/>
      <c r="H399" s="72">
        <f>'Pivot Table 2-Year Insts.'!$V$527</f>
        <v>0</v>
      </c>
      <c r="I399" s="125"/>
      <c r="J399" s="72">
        <f>'Pivot Table 2-Year Insts.'!$V$530</f>
        <v>0</v>
      </c>
      <c r="K399" s="125"/>
      <c r="L399" s="72">
        <f>'Pivot Table 2-Year Insts.'!$V$533</f>
        <v>0</v>
      </c>
      <c r="M399" s="11"/>
      <c r="N399" s="84">
        <f>SUM(F399:L399)</f>
        <v>0</v>
      </c>
      <c r="P399" s="307">
        <f>+'Pivot Table 2-Year Insts.'!$V$523</f>
        <v>0</v>
      </c>
      <c r="Q399" s="307">
        <f>+'Pivot Table 2-Year Insts.'!$V$526</f>
        <v>0</v>
      </c>
      <c r="R399" s="307">
        <f>+'Pivot Table 2-Year Insts.'!$V$529</f>
        <v>0</v>
      </c>
      <c r="S399" s="307">
        <f>+'Pivot Table 2-Year Insts.'!$V$532</f>
        <v>0</v>
      </c>
      <c r="T399" s="307">
        <f>SUM(P399:S399)</f>
        <v>0</v>
      </c>
      <c r="U399" s="305">
        <f>SUM(P399:R399)</f>
        <v>0</v>
      </c>
      <c r="V399" s="306">
        <f>+D399-U399</f>
        <v>0</v>
      </c>
      <c r="W399" s="258" t="s">
        <v>493</v>
      </c>
    </row>
    <row r="400" spans="1:40" s="12" customFormat="1" ht="14.1" customHeight="1">
      <c r="A400" s="2" t="s">
        <v>494</v>
      </c>
      <c r="B400" s="58">
        <f>'Pivot Table 2-Year Insts.'!$V$548</f>
        <v>0</v>
      </c>
      <c r="C400" s="59"/>
      <c r="D400" s="97">
        <f>SUM(F400:J400)</f>
        <v>0</v>
      </c>
      <c r="E400" s="60"/>
      <c r="F400" s="72">
        <f>'Pivot Table 2-Year Insts.'!$V$562</f>
        <v>0</v>
      </c>
      <c r="G400" s="125"/>
      <c r="H400" s="72">
        <f>'Pivot Table 2-Year Insts.'!$V$565</f>
        <v>0</v>
      </c>
      <c r="I400" s="125"/>
      <c r="J400" s="72">
        <f>'Pivot Table 2-Year Insts.'!$V$568</f>
        <v>0</v>
      </c>
      <c r="K400" s="125"/>
      <c r="L400" s="72">
        <f>'Pivot Table 2-Year Insts.'!$V$571</f>
        <v>0</v>
      </c>
      <c r="M400" s="11"/>
      <c r="N400" s="84">
        <f>SUM(F400:L400)</f>
        <v>0</v>
      </c>
      <c r="P400" s="307">
        <f>+'Pivot Table 2-Year Insts.'!$V$561</f>
        <v>0</v>
      </c>
      <c r="Q400" s="307">
        <f>+'Pivot Table 2-Year Insts.'!$V$564</f>
        <v>0</v>
      </c>
      <c r="R400" s="307">
        <f>+'Pivot Table 2-Year Insts.'!$V$567</f>
        <v>0</v>
      </c>
      <c r="S400" s="307">
        <f>+'Pivot Table 2-Year Insts.'!$V$570</f>
        <v>0</v>
      </c>
      <c r="T400" s="307">
        <f>SUM(P400:S400)</f>
        <v>0</v>
      </c>
      <c r="U400" s="305">
        <f>SUM(P400:R400)</f>
        <v>0</v>
      </c>
      <c r="V400" s="306">
        <f>+D400-U400</f>
        <v>0</v>
      </c>
      <c r="W400" s="258" t="s">
        <v>494</v>
      </c>
    </row>
    <row r="401" spans="1:23" s="30" customFormat="1" ht="14.1" customHeight="1">
      <c r="A401" s="85" t="s">
        <v>495</v>
      </c>
      <c r="B401" s="61">
        <f>'Pivot Table 2-Year Insts.'!$V$586</f>
        <v>0</v>
      </c>
      <c r="C401" s="86"/>
      <c r="D401" s="87">
        <f>SUM(F401:J401)</f>
        <v>0</v>
      </c>
      <c r="E401" s="88"/>
      <c r="F401" s="89">
        <f>'Pivot Table 2-Year Insts.'!$V$600</f>
        <v>0</v>
      </c>
      <c r="G401" s="246"/>
      <c r="H401" s="89">
        <f>'Pivot Table 2-Year Insts.'!$V$603</f>
        <v>0</v>
      </c>
      <c r="I401" s="246"/>
      <c r="J401" s="89">
        <f>'Pivot Table 2-Year Insts.'!$V$606</f>
        <v>0</v>
      </c>
      <c r="K401" s="246"/>
      <c r="L401" s="89">
        <f>'Pivot Table 2-Year Insts.'!$V$609</f>
        <v>0</v>
      </c>
      <c r="M401" s="76"/>
      <c r="N401" s="90">
        <f>SUM(F401:L401)</f>
        <v>0</v>
      </c>
      <c r="P401" s="307">
        <f>+'Pivot Table 2-Year Insts.'!$V$599</f>
        <v>0</v>
      </c>
      <c r="Q401" s="307">
        <f>+'Pivot Table 2-Year Insts.'!$V$602</f>
        <v>0</v>
      </c>
      <c r="R401" s="307">
        <f>+'Pivot Table 2-Year Insts.'!$V$605</f>
        <v>0</v>
      </c>
      <c r="S401" s="307">
        <f>+'Pivot Table 2-Year Insts.'!$V$608</f>
        <v>0</v>
      </c>
      <c r="T401" s="307">
        <f>SUM(P401:S401)</f>
        <v>0</v>
      </c>
      <c r="U401" s="305">
        <f>SUM(P401:R401)</f>
        <v>0</v>
      </c>
      <c r="V401" s="322">
        <f>+D401-U401</f>
        <v>0</v>
      </c>
      <c r="W401" s="258" t="s">
        <v>495</v>
      </c>
    </row>
    <row r="402" spans="1:23" ht="57" customHeight="1">
      <c r="A402" s="1044" t="s">
        <v>932</v>
      </c>
      <c r="B402" s="1044"/>
      <c r="C402" s="1044"/>
      <c r="D402" s="1045"/>
      <c r="E402" s="1045"/>
      <c r="F402" s="1045"/>
      <c r="G402" s="1045"/>
      <c r="H402" s="1045"/>
      <c r="I402" s="1045"/>
      <c r="J402" s="1045"/>
      <c r="K402" s="1045"/>
      <c r="L402" s="1045"/>
      <c r="M402" s="1045"/>
      <c r="N402" s="1045"/>
      <c r="P402" s="311"/>
      <c r="Q402" s="318"/>
      <c r="R402" s="318"/>
      <c r="S402" s="318"/>
      <c r="T402" s="318"/>
      <c r="U402" s="311"/>
      <c r="V402" s="311"/>
      <c r="W402" s="19"/>
    </row>
    <row r="403" spans="1:23" ht="15" customHeight="1">
      <c r="A403" s="1044" t="s">
        <v>931</v>
      </c>
      <c r="B403" s="1044"/>
      <c r="C403" s="1044"/>
      <c r="D403" s="1045"/>
      <c r="E403" s="1045"/>
      <c r="F403" s="1045"/>
      <c r="G403" s="1045"/>
      <c r="H403" s="1045"/>
      <c r="I403" s="1045"/>
      <c r="J403" s="1045"/>
      <c r="K403" s="1045"/>
      <c r="L403" s="1045"/>
      <c r="M403" s="1045"/>
      <c r="N403" s="1045"/>
      <c r="P403" s="311"/>
      <c r="Q403" s="311"/>
      <c r="R403" s="311"/>
      <c r="S403" s="311"/>
      <c r="T403" s="311"/>
      <c r="U403" s="311"/>
      <c r="V403" s="311"/>
      <c r="W403" s="19"/>
    </row>
    <row r="404" spans="1:23">
      <c r="A404" s="1027" t="s">
        <v>1197</v>
      </c>
      <c r="B404" s="40"/>
      <c r="C404" s="40"/>
      <c r="D404" s="68"/>
      <c r="E404" s="68"/>
      <c r="F404" s="68"/>
      <c r="G404" s="68"/>
      <c r="H404" s="68"/>
      <c r="I404" s="68"/>
      <c r="J404" s="68"/>
      <c r="K404" s="68"/>
      <c r="L404" s="68"/>
      <c r="M404" s="68"/>
      <c r="N404" s="418" t="s">
        <v>1196</v>
      </c>
      <c r="P404" s="311"/>
      <c r="Q404" s="311"/>
      <c r="R404" s="311"/>
      <c r="S404" s="311"/>
      <c r="T404" s="311"/>
      <c r="U404" s="311"/>
      <c r="V404" s="311"/>
      <c r="W404" s="19"/>
    </row>
    <row r="405" spans="1:23" ht="15.75">
      <c r="A405" s="1" t="s">
        <v>499</v>
      </c>
      <c r="B405" s="1"/>
      <c r="C405" s="1"/>
      <c r="D405" s="1"/>
      <c r="E405" s="1"/>
      <c r="F405" s="1"/>
      <c r="G405" s="1"/>
      <c r="H405" s="1"/>
      <c r="I405" s="1"/>
      <c r="J405" s="1"/>
      <c r="K405" s="1"/>
      <c r="L405" s="69"/>
      <c r="M405" s="18"/>
      <c r="N405" s="69"/>
      <c r="P405" s="311"/>
      <c r="Q405" s="311"/>
      <c r="R405" s="311"/>
      <c r="S405" s="311"/>
      <c r="T405" s="311"/>
      <c r="U405" s="311"/>
      <c r="V405" s="311"/>
    </row>
    <row r="406" spans="1:23" ht="8.25" customHeight="1">
      <c r="A406" s="1"/>
      <c r="B406" s="1"/>
      <c r="C406" s="1"/>
      <c r="D406" s="1"/>
      <c r="E406" s="1"/>
      <c r="F406" s="1"/>
      <c r="G406" s="1"/>
      <c r="H406" s="1"/>
      <c r="I406" s="1"/>
      <c r="J406" s="1"/>
      <c r="K406" s="1"/>
      <c r="L406" s="69"/>
      <c r="M406" s="18"/>
      <c r="N406" s="69"/>
      <c r="P406" s="311"/>
      <c r="Q406" s="311"/>
      <c r="R406" s="311"/>
      <c r="S406" s="311"/>
      <c r="T406" s="311"/>
      <c r="U406" s="311"/>
      <c r="V406" s="311"/>
    </row>
    <row r="407" spans="1:23" ht="15.75">
      <c r="A407" s="1" t="s">
        <v>506</v>
      </c>
      <c r="B407" s="1"/>
      <c r="C407" s="1"/>
      <c r="D407" s="1"/>
      <c r="E407" s="1"/>
      <c r="F407" s="1"/>
      <c r="G407" s="1"/>
      <c r="H407" s="1"/>
      <c r="I407" s="1"/>
      <c r="J407" s="1"/>
      <c r="K407" s="1"/>
      <c r="L407" s="69"/>
      <c r="M407" s="18"/>
      <c r="N407" s="69"/>
      <c r="P407" s="311"/>
      <c r="Q407" s="311"/>
      <c r="R407" s="311"/>
      <c r="S407" s="311"/>
      <c r="T407" s="311"/>
      <c r="U407" s="311"/>
      <c r="V407" s="311"/>
    </row>
    <row r="408" spans="1:23" ht="18.75">
      <c r="A408" s="1" t="s">
        <v>517</v>
      </c>
      <c r="B408" s="1"/>
      <c r="C408" s="1"/>
      <c r="D408" s="1"/>
      <c r="E408" s="1"/>
      <c r="F408" s="1"/>
      <c r="G408" s="1"/>
      <c r="H408" s="1"/>
      <c r="I408" s="1"/>
      <c r="J408" s="1"/>
      <c r="K408" s="1"/>
      <c r="L408" s="69"/>
      <c r="M408" s="18"/>
      <c r="N408" s="69"/>
      <c r="P408" s="311"/>
      <c r="Q408" s="311"/>
      <c r="R408" s="311"/>
      <c r="S408" s="311"/>
      <c r="T408" s="311"/>
      <c r="U408" s="311"/>
      <c r="V408" s="311"/>
    </row>
    <row r="409" spans="1:23" ht="15.75">
      <c r="A409" s="1" t="s">
        <v>835</v>
      </c>
      <c r="B409" s="1"/>
      <c r="C409" s="1"/>
      <c r="D409" s="1"/>
      <c r="E409" s="1"/>
      <c r="F409" s="1"/>
      <c r="G409" s="1"/>
      <c r="H409" s="1"/>
      <c r="I409" s="1"/>
      <c r="J409" s="1"/>
      <c r="K409" s="1"/>
      <c r="L409" s="69"/>
      <c r="M409" s="18"/>
      <c r="N409" s="69"/>
      <c r="P409" s="311"/>
      <c r="Q409" s="311"/>
      <c r="R409" s="311"/>
      <c r="S409" s="311"/>
      <c r="T409" s="311"/>
      <c r="U409" s="311"/>
      <c r="V409" s="311"/>
    </row>
    <row r="410" spans="1:23" ht="8.25" customHeight="1">
      <c r="A410" s="1"/>
      <c r="B410" s="1"/>
      <c r="C410" s="1"/>
      <c r="D410" s="1"/>
      <c r="E410" s="1"/>
      <c r="F410" s="1"/>
      <c r="G410" s="1"/>
      <c r="H410" s="1"/>
      <c r="I410" s="1"/>
      <c r="J410" s="1"/>
      <c r="K410" s="1"/>
      <c r="L410" s="69"/>
      <c r="M410" s="18"/>
      <c r="N410" s="69"/>
      <c r="P410" s="311"/>
      <c r="Q410" s="311"/>
      <c r="R410" s="311"/>
      <c r="S410" s="311"/>
      <c r="T410" s="311"/>
      <c r="U410" s="311"/>
      <c r="V410" s="311"/>
    </row>
    <row r="411" spans="1:23" ht="63" customHeight="1">
      <c r="A411" s="24"/>
      <c r="B411" s="67" t="s">
        <v>1195</v>
      </c>
      <c r="C411" s="82"/>
      <c r="D411" s="67" t="s">
        <v>930</v>
      </c>
      <c r="E411" s="83"/>
      <c r="F411" s="67" t="s">
        <v>516</v>
      </c>
      <c r="G411" s="67"/>
      <c r="H411" s="67" t="s">
        <v>477</v>
      </c>
      <c r="I411" s="67"/>
      <c r="J411" s="67" t="s">
        <v>471</v>
      </c>
      <c r="K411" s="67"/>
      <c r="L411" s="67" t="s">
        <v>497</v>
      </c>
      <c r="M411" s="67"/>
      <c r="N411" s="67" t="s">
        <v>498</v>
      </c>
      <c r="P411" s="320"/>
      <c r="Q411" s="320"/>
      <c r="R411" s="320"/>
      <c r="S411" s="320"/>
      <c r="T411" s="320"/>
      <c r="U411" s="320"/>
      <c r="V411" s="320"/>
    </row>
    <row r="412" spans="1:23" s="29" customFormat="1" ht="18" customHeight="1">
      <c r="A412" s="20" t="s">
        <v>480</v>
      </c>
      <c r="B412" s="58">
        <f>'Pivot Table 2-Year Insts.'!$S$624</f>
        <v>36.223787547566999</v>
      </c>
      <c r="C412" s="59"/>
      <c r="D412" s="96">
        <f>SUM(F412:J412)</f>
        <v>44.490388913723741</v>
      </c>
      <c r="E412" s="60"/>
      <c r="F412" s="72">
        <f>'Pivot Table 2-Year Insts.'!$S$638</f>
        <v>30.543138131426019</v>
      </c>
      <c r="G412" s="11"/>
      <c r="H412" s="72">
        <f>'Pivot Table 2-Year Insts.'!$S$641</f>
        <v>10.303978542691103</v>
      </c>
      <c r="I412" s="72"/>
      <c r="J412" s="72">
        <f>'Pivot Table 2-Year Insts.'!$S$644</f>
        <v>3.6432722396066159</v>
      </c>
      <c r="K412" s="72"/>
      <c r="L412" s="72">
        <f>'Pivot Table 2-Year Insts.'!$S$647</f>
        <v>55.509611086276266</v>
      </c>
      <c r="M412" s="11"/>
      <c r="N412" s="84">
        <f>SUM(F412:L412)</f>
        <v>100</v>
      </c>
      <c r="P412" s="312"/>
      <c r="Q412" s="312"/>
      <c r="R412" s="312"/>
      <c r="S412" s="312"/>
      <c r="T412" s="312"/>
      <c r="U412" s="313"/>
      <c r="V412" s="314"/>
    </row>
    <row r="413" spans="1:23" s="41" customFormat="1" ht="9" customHeight="1">
      <c r="A413" s="98"/>
      <c r="B413" s="11"/>
      <c r="C413" s="59"/>
      <c r="D413" s="97"/>
      <c r="E413" s="60"/>
      <c r="F413" s="11"/>
      <c r="G413" s="125"/>
      <c r="H413" s="11"/>
      <c r="I413" s="125"/>
      <c r="J413" s="11"/>
      <c r="K413" s="125"/>
      <c r="L413" s="11"/>
      <c r="M413" s="64"/>
      <c r="N413" s="84"/>
      <c r="P413" s="315"/>
      <c r="Q413" s="315"/>
      <c r="R413" s="315"/>
      <c r="S413" s="315"/>
      <c r="T413" s="315"/>
      <c r="U413" s="316"/>
      <c r="V413" s="317"/>
      <c r="W413" s="42"/>
    </row>
    <row r="414" spans="1:23" s="12" customFormat="1" ht="14.1" customHeight="1">
      <c r="A414" s="20" t="s">
        <v>481</v>
      </c>
      <c r="B414" s="58" t="str">
        <f>IFERROR('Pivot Table 2-Year Insts.'!$S$16,"—")</f>
        <v>—</v>
      </c>
      <c r="C414" s="59"/>
      <c r="D414" s="97">
        <f>SUM(F414:J414)</f>
        <v>37.818181818181813</v>
      </c>
      <c r="E414" s="60"/>
      <c r="F414" s="72">
        <f>'Pivot Table 2-Year Insts.'!$S$30</f>
        <v>25.818181818181817</v>
      </c>
      <c r="G414" s="125"/>
      <c r="H414" s="11">
        <f>'Pivot Table 2-Year Insts.'!$S$33</f>
        <v>0</v>
      </c>
      <c r="I414" s="125"/>
      <c r="J414" s="11">
        <f>'Pivot Table 2-Year Insts.'!$S$36</f>
        <v>12</v>
      </c>
      <c r="K414" s="125"/>
      <c r="L414" s="11">
        <f>'Pivot Table 2-Year Insts.'!$S$39</f>
        <v>62.18181818181818</v>
      </c>
      <c r="M414" s="11"/>
      <c r="N414" s="84">
        <f>SUM(F414:L414)</f>
        <v>100</v>
      </c>
      <c r="P414" s="318"/>
      <c r="Q414" s="318"/>
      <c r="R414" s="318"/>
      <c r="S414" s="318"/>
      <c r="T414" s="318"/>
      <c r="U414" s="313"/>
      <c r="V414" s="314"/>
    </row>
    <row r="415" spans="1:23" s="12" customFormat="1" ht="14.1" customHeight="1">
      <c r="A415" s="2" t="s">
        <v>482</v>
      </c>
      <c r="B415" s="58">
        <f>'Pivot Table 2-Year Insts.'!$S$54</f>
        <v>0</v>
      </c>
      <c r="C415" s="59"/>
      <c r="D415" s="97">
        <f>SUM(F415:J415)</f>
        <v>0</v>
      </c>
      <c r="E415" s="60"/>
      <c r="F415" s="72">
        <f>'Pivot Table 2-Year Insts.'!$S$68</f>
        <v>0</v>
      </c>
      <c r="G415" s="125"/>
      <c r="H415" s="11">
        <f>'Pivot Table 2-Year Insts.'!$S$71</f>
        <v>0</v>
      </c>
      <c r="I415" s="125"/>
      <c r="J415" s="11">
        <f>'Pivot Table 2-Year Insts.'!$S$74</f>
        <v>0</v>
      </c>
      <c r="K415" s="125"/>
      <c r="L415" s="11">
        <f>'Pivot Table 2-Year Insts.'!$S$77</f>
        <v>0</v>
      </c>
      <c r="M415" s="11"/>
      <c r="N415" s="84">
        <f>SUM(F415:L415)</f>
        <v>0</v>
      </c>
      <c r="P415" s="318"/>
      <c r="Q415" s="318"/>
      <c r="R415" s="318"/>
      <c r="S415" s="318"/>
      <c r="T415" s="318"/>
      <c r="U415" s="313"/>
      <c r="V415" s="319"/>
      <c r="W415" s="30"/>
    </row>
    <row r="416" spans="1:23" s="29" customFormat="1" ht="13.5" customHeight="1">
      <c r="A416" s="2" t="s">
        <v>496</v>
      </c>
      <c r="B416" s="58">
        <f>'Pivot Table 2-Year Insts.'!$S$92</f>
        <v>0</v>
      </c>
      <c r="C416" s="59"/>
      <c r="D416" s="97">
        <f>SUM(F416:J416)</f>
        <v>0</v>
      </c>
      <c r="E416" s="60"/>
      <c r="F416" s="72">
        <f>'Pivot Table 2-Year Insts.'!$S$106</f>
        <v>0</v>
      </c>
      <c r="G416" s="125"/>
      <c r="H416" s="11">
        <f>'Pivot Table 2-Year Insts.'!$S$109</f>
        <v>0</v>
      </c>
      <c r="I416" s="125"/>
      <c r="J416" s="11">
        <f>'Pivot Table 2-Year Insts.'!$S$112</f>
        <v>0</v>
      </c>
      <c r="K416" s="125"/>
      <c r="L416" s="11">
        <f>'Pivot Table 2-Year Insts.'!$S$115</f>
        <v>0</v>
      </c>
      <c r="M416" s="11"/>
      <c r="N416" s="84">
        <f>SUM(F416:L416)</f>
        <v>0</v>
      </c>
      <c r="P416" s="318"/>
      <c r="Q416" s="318"/>
      <c r="R416" s="318"/>
      <c r="S416" s="318"/>
      <c r="T416" s="318"/>
      <c r="U416" s="313"/>
      <c r="V416" s="319"/>
      <c r="W416" s="31"/>
    </row>
    <row r="417" spans="1:36" s="12" customFormat="1" ht="14.1" customHeight="1">
      <c r="A417" s="2" t="s">
        <v>483</v>
      </c>
      <c r="B417" s="58">
        <f>'Pivot Table 2-Year Insts.'!$S$130</f>
        <v>0</v>
      </c>
      <c r="C417" s="59"/>
      <c r="D417" s="97">
        <f>SUM(F417:J417)</f>
        <v>0</v>
      </c>
      <c r="E417" s="60"/>
      <c r="F417" s="72">
        <f>'Pivot Table 2-Year Insts.'!$S$144</f>
        <v>0</v>
      </c>
      <c r="G417" s="125"/>
      <c r="H417" s="11">
        <f>'Pivot Table 2-Year Insts.'!$S$147</f>
        <v>0</v>
      </c>
      <c r="I417" s="125"/>
      <c r="J417" s="11">
        <f>'Pivot Table 2-Year Insts.'!$S$150</f>
        <v>0</v>
      </c>
      <c r="K417" s="125"/>
      <c r="L417" s="11">
        <f>'Pivot Table 2-Year Insts.'!$S$153</f>
        <v>0</v>
      </c>
      <c r="M417" s="11"/>
      <c r="N417" s="84">
        <f>SUM(F417:L417)</f>
        <v>0</v>
      </c>
      <c r="P417" s="318"/>
      <c r="Q417" s="318"/>
      <c r="R417" s="318"/>
      <c r="S417" s="318"/>
      <c r="T417" s="318"/>
      <c r="U417" s="313"/>
      <c r="V417" s="319"/>
      <c r="W417" s="30"/>
    </row>
    <row r="418" spans="1:36" s="12" customFormat="1" ht="14.1" customHeight="1">
      <c r="A418" s="2"/>
      <c r="B418" s="58"/>
      <c r="C418" s="59"/>
      <c r="D418" s="97"/>
      <c r="E418" s="60"/>
      <c r="F418" s="72"/>
      <c r="G418" s="125"/>
      <c r="H418" s="11"/>
      <c r="I418" s="125"/>
      <c r="J418" s="11"/>
      <c r="K418" s="125"/>
      <c r="L418" s="11"/>
      <c r="M418" s="11"/>
      <c r="N418" s="84"/>
      <c r="P418" s="318"/>
      <c r="Q418" s="318"/>
      <c r="R418" s="318"/>
      <c r="S418" s="318"/>
      <c r="T418" s="318"/>
      <c r="U418" s="313"/>
      <c r="V418" s="319"/>
      <c r="W418" s="30"/>
    </row>
    <row r="419" spans="1:36" s="12" customFormat="1" ht="14.1" customHeight="1">
      <c r="A419" s="2" t="s">
        <v>484</v>
      </c>
      <c r="B419" s="58">
        <f>'Pivot Table 2-Year Insts.'!$S$168</f>
        <v>36.406953145680752</v>
      </c>
      <c r="C419" s="59"/>
      <c r="D419" s="97">
        <f>SUM(F419:J419)</f>
        <v>45.673776054289867</v>
      </c>
      <c r="E419" s="60"/>
      <c r="F419" s="72">
        <f>'Pivot Table 2-Year Insts.'!$S$182</f>
        <v>31.41056713523994</v>
      </c>
      <c r="G419" s="125"/>
      <c r="H419" s="11">
        <f>'Pivot Table 2-Year Insts.'!$S$185</f>
        <v>10.857973824527388</v>
      </c>
      <c r="I419" s="125"/>
      <c r="J419" s="11">
        <f>'Pivot Table 2-Year Insts.'!$S$188</f>
        <v>3.4052350945225398</v>
      </c>
      <c r="K419" s="125"/>
      <c r="L419" s="11">
        <f>'Pivot Table 2-Year Insts.'!$S$191</f>
        <v>54.326223945710126</v>
      </c>
      <c r="M419" s="11"/>
      <c r="N419" s="84">
        <f>SUM(F419:L419)</f>
        <v>100</v>
      </c>
      <c r="P419" s="318"/>
      <c r="Q419" s="318"/>
      <c r="R419" s="318"/>
      <c r="S419" s="318"/>
      <c r="T419" s="318"/>
      <c r="U419" s="313"/>
      <c r="V419" s="319"/>
      <c r="W419" s="30"/>
    </row>
    <row r="420" spans="1:36" s="12" customFormat="1" ht="14.1" customHeight="1">
      <c r="A420" s="2" t="s">
        <v>485</v>
      </c>
      <c r="B420" s="58">
        <f>'Pivot Table 2-Year Insts.'!$S$206</f>
        <v>15.937499999999998</v>
      </c>
      <c r="C420" s="59"/>
      <c r="D420" s="97">
        <f>SUM(F420:J420)</f>
        <v>52.941176470588232</v>
      </c>
      <c r="E420" s="60"/>
      <c r="F420" s="72">
        <f>'Pivot Table 2-Year Insts.'!$S$220</f>
        <v>34.313725490196077</v>
      </c>
      <c r="G420" s="125"/>
      <c r="H420" s="11">
        <f>'Pivot Table 2-Year Insts.'!$S$223</f>
        <v>12.745098039215685</v>
      </c>
      <c r="I420" s="125"/>
      <c r="J420" s="11">
        <f>'Pivot Table 2-Year Insts.'!$S$226</f>
        <v>5.8823529411764701</v>
      </c>
      <c r="K420" s="125"/>
      <c r="L420" s="11">
        <f>'Pivot Table 2-Year Insts.'!$S$229</f>
        <v>47.058823529411761</v>
      </c>
      <c r="M420" s="11"/>
      <c r="N420" s="84">
        <f>SUM(F420:L420)</f>
        <v>100</v>
      </c>
      <c r="P420" s="318"/>
      <c r="Q420" s="318"/>
      <c r="R420" s="318"/>
      <c r="S420" s="318"/>
      <c r="T420" s="318"/>
      <c r="U420" s="313"/>
      <c r="V420" s="319"/>
      <c r="W420" s="30"/>
      <c r="X420" s="266"/>
    </row>
    <row r="421" spans="1:36" s="12" customFormat="1" ht="13.5" customHeight="1">
      <c r="A421" s="2" t="s">
        <v>486</v>
      </c>
      <c r="B421" s="58">
        <f>'Pivot Table 2-Year Insts.'!$S$244</f>
        <v>28.703703703703702</v>
      </c>
      <c r="C421" s="59"/>
      <c r="D421" s="362">
        <f>SUM(F421:J421)</f>
        <v>0</v>
      </c>
      <c r="E421" s="60"/>
      <c r="F421" s="58">
        <f>'Pivot Table 2-Year Insts.'!$S$258</f>
        <v>0</v>
      </c>
      <c r="G421" s="125"/>
      <c r="H421" s="354">
        <f>'Pivot Table 2-Year Insts.'!$S$261</f>
        <v>0</v>
      </c>
      <c r="I421" s="125"/>
      <c r="J421" s="354">
        <f>'Pivot Table 2-Year Insts.'!$S$264</f>
        <v>0</v>
      </c>
      <c r="K421" s="125"/>
      <c r="L421" s="354">
        <f>'Pivot Table 2-Year Insts.'!$S$267</f>
        <v>100</v>
      </c>
      <c r="M421" s="11"/>
      <c r="N421" s="353">
        <f>SUM(F421:L421)</f>
        <v>100</v>
      </c>
      <c r="P421" s="318"/>
      <c r="Q421" s="318"/>
      <c r="R421" s="318"/>
      <c r="S421" s="318"/>
      <c r="T421" s="318"/>
      <c r="U421" s="313"/>
      <c r="V421" s="319"/>
      <c r="W421" s="30"/>
      <c r="X421" s="355"/>
      <c r="Y421" s="356"/>
      <c r="Z421" s="364"/>
      <c r="AA421" s="358"/>
      <c r="AB421" s="355"/>
      <c r="AC421" s="359"/>
      <c r="AD421" s="360"/>
      <c r="AE421" s="359"/>
      <c r="AF421" s="360"/>
      <c r="AG421" s="359"/>
      <c r="AH421" s="360"/>
      <c r="AI421" s="361"/>
      <c r="AJ421" s="357"/>
    </row>
    <row r="422" spans="1:36" s="12" customFormat="1" ht="14.1" customHeight="1">
      <c r="A422" s="2" t="s">
        <v>487</v>
      </c>
      <c r="B422" s="58">
        <f>'Pivot Table 2-Year Insts.'!$S$282</f>
        <v>0</v>
      </c>
      <c r="C422" s="59"/>
      <c r="D422" s="97">
        <f>SUM(F422:J422)</f>
        <v>0</v>
      </c>
      <c r="E422" s="60"/>
      <c r="F422" s="72">
        <f>'Pivot Table 2-Year Insts.'!$S$296</f>
        <v>0</v>
      </c>
      <c r="G422" s="125"/>
      <c r="H422" s="11">
        <f>'Pivot Table 2-Year Insts.'!$S$299</f>
        <v>0</v>
      </c>
      <c r="I422" s="125"/>
      <c r="J422" s="11">
        <f>'Pivot Table 2-Year Insts.'!$S$302</f>
        <v>0</v>
      </c>
      <c r="K422" s="125"/>
      <c r="L422" s="11">
        <f>'Pivot Table 2-Year Insts.'!$S$305</f>
        <v>0</v>
      </c>
      <c r="M422" s="11"/>
      <c r="N422" s="84">
        <f>SUM(F422:L422)</f>
        <v>0</v>
      </c>
      <c r="P422" s="318"/>
      <c r="Q422" s="318"/>
      <c r="R422" s="318"/>
      <c r="S422" s="318"/>
      <c r="T422" s="318"/>
      <c r="U422" s="313"/>
      <c r="V422" s="319"/>
      <c r="W422" s="30"/>
    </row>
    <row r="423" spans="1:36" s="12" customFormat="1" ht="14.1" customHeight="1">
      <c r="A423" s="2"/>
      <c r="B423" s="58"/>
      <c r="C423" s="59"/>
      <c r="D423" s="97"/>
      <c r="E423" s="60"/>
      <c r="F423" s="72"/>
      <c r="G423" s="125"/>
      <c r="H423" s="11"/>
      <c r="I423" s="125"/>
      <c r="J423" s="11"/>
      <c r="K423" s="125"/>
      <c r="L423" s="11"/>
      <c r="M423" s="11"/>
      <c r="N423" s="84"/>
      <c r="P423" s="318"/>
      <c r="Q423" s="318"/>
      <c r="R423" s="318"/>
      <c r="S423" s="318"/>
      <c r="T423" s="318"/>
      <c r="U423" s="313"/>
      <c r="V423" s="319"/>
      <c r="W423" s="30"/>
    </row>
    <row r="424" spans="1:36" s="12" customFormat="1" ht="14.1" customHeight="1">
      <c r="A424" s="2" t="s">
        <v>488</v>
      </c>
      <c r="B424" s="58">
        <f>'Pivot Table 2-Year Insts.'!$S$320</f>
        <v>0</v>
      </c>
      <c r="C424" s="59"/>
      <c r="D424" s="97">
        <f>SUM(F424:J424)</f>
        <v>0</v>
      </c>
      <c r="E424" s="60"/>
      <c r="F424" s="72">
        <f>'Pivot Table 2-Year Insts.'!$S$334</f>
        <v>0</v>
      </c>
      <c r="G424" s="125"/>
      <c r="H424" s="72">
        <f>'Pivot Table 2-Year Insts.'!$S$337</f>
        <v>0</v>
      </c>
      <c r="I424" s="125"/>
      <c r="J424" s="72">
        <f>'Pivot Table 2-Year Insts.'!$S$340</f>
        <v>0</v>
      </c>
      <c r="K424" s="125"/>
      <c r="L424" s="72">
        <f>'Pivot Table 2-Year Insts.'!$S$343</f>
        <v>0</v>
      </c>
      <c r="M424" s="11"/>
      <c r="N424" s="84">
        <f>SUM(F424:L424)</f>
        <v>0</v>
      </c>
      <c r="P424" s="318"/>
      <c r="Q424" s="318"/>
      <c r="R424" s="318"/>
      <c r="S424" s="318"/>
      <c r="T424" s="318"/>
      <c r="U424" s="313"/>
      <c r="V424" s="319"/>
      <c r="W424" s="30"/>
    </row>
    <row r="425" spans="1:36" s="12" customFormat="1" ht="14.1" customHeight="1">
      <c r="A425" s="2" t="s">
        <v>489</v>
      </c>
      <c r="B425" s="58">
        <f>'Pivot Table 2-Year Insts.'!$S$358</f>
        <v>0</v>
      </c>
      <c r="C425" s="59"/>
      <c r="D425" s="97">
        <f>SUM(F425:J425)</f>
        <v>0</v>
      </c>
      <c r="E425" s="60"/>
      <c r="F425" s="72">
        <f>'Pivot Table 2-Year Insts.'!$S$372</f>
        <v>0</v>
      </c>
      <c r="G425" s="125"/>
      <c r="H425" s="72">
        <f>'Pivot Table 2-Year Insts.'!$S$375</f>
        <v>0</v>
      </c>
      <c r="I425" s="125"/>
      <c r="J425" s="72">
        <f>'Pivot Table 2-Year Insts.'!$S$378</f>
        <v>0</v>
      </c>
      <c r="K425" s="125"/>
      <c r="L425" s="72">
        <f>'Pivot Table 2-Year Insts.'!$S$381</f>
        <v>0</v>
      </c>
      <c r="M425" s="11"/>
      <c r="N425" s="84">
        <f>SUM(F425:L425)</f>
        <v>0</v>
      </c>
      <c r="P425" s="318"/>
      <c r="Q425" s="318"/>
      <c r="R425" s="318"/>
      <c r="S425" s="318"/>
      <c r="T425" s="318"/>
      <c r="U425" s="313"/>
      <c r="V425" s="319"/>
      <c r="W425" s="30"/>
    </row>
    <row r="426" spans="1:36" s="12" customFormat="1" ht="14.1" customHeight="1">
      <c r="A426" s="2" t="s">
        <v>490</v>
      </c>
      <c r="B426" s="58">
        <f>'Pivot Table 2-Year Insts.'!$S$396</f>
        <v>0</v>
      </c>
      <c r="C426" s="59"/>
      <c r="D426" s="97">
        <f>SUM(F426:J426)</f>
        <v>0</v>
      </c>
      <c r="E426" s="60"/>
      <c r="F426" s="72">
        <f>'Pivot Table 2-Year Insts.'!$S$410</f>
        <v>0</v>
      </c>
      <c r="G426" s="125"/>
      <c r="H426" s="72">
        <f>'Pivot Table 2-Year Insts.'!$S$413</f>
        <v>0</v>
      </c>
      <c r="I426" s="125"/>
      <c r="J426" s="72">
        <f>'Pivot Table 2-Year Insts.'!$S$416</f>
        <v>0</v>
      </c>
      <c r="K426" s="125"/>
      <c r="L426" s="72">
        <f>'Pivot Table 2-Year Insts.'!$S$419</f>
        <v>0</v>
      </c>
      <c r="M426" s="11"/>
      <c r="N426" s="84">
        <f>SUM(F426:L426)</f>
        <v>0</v>
      </c>
      <c r="P426" s="318"/>
      <c r="Q426" s="318"/>
      <c r="R426" s="318"/>
      <c r="S426" s="318"/>
      <c r="T426" s="318"/>
      <c r="U426" s="313"/>
      <c r="V426" s="319"/>
      <c r="W426" s="30"/>
    </row>
    <row r="427" spans="1:36" s="12" customFormat="1" ht="13.5" customHeight="1">
      <c r="A427" s="2" t="s">
        <v>491</v>
      </c>
      <c r="B427" s="58">
        <f>'Pivot Table 2-Year Insts.'!$S$434</f>
        <v>0</v>
      </c>
      <c r="C427" s="59"/>
      <c r="D427" s="97">
        <f>SUM(F427:J427)</f>
        <v>0</v>
      </c>
      <c r="E427" s="60"/>
      <c r="F427" s="72">
        <f>'Pivot Table 2-Year Insts.'!$S$448</f>
        <v>0</v>
      </c>
      <c r="G427" s="125"/>
      <c r="H427" s="72">
        <f>'Pivot Table 2-Year Insts.'!$S$451</f>
        <v>0</v>
      </c>
      <c r="I427" s="125"/>
      <c r="J427" s="72">
        <f>'Pivot Table 2-Year Insts.'!$S$454</f>
        <v>0</v>
      </c>
      <c r="K427" s="125"/>
      <c r="L427" s="72">
        <f>'Pivot Table 2-Year Insts.'!$S$457</f>
        <v>0</v>
      </c>
      <c r="M427" s="11"/>
      <c r="N427" s="84">
        <f>SUM(F427:L427)</f>
        <v>0</v>
      </c>
      <c r="P427" s="318"/>
      <c r="Q427" s="318"/>
      <c r="R427" s="318"/>
      <c r="S427" s="318"/>
      <c r="T427" s="318"/>
      <c r="U427" s="313"/>
      <c r="V427" s="319"/>
      <c r="W427" s="30"/>
    </row>
    <row r="428" spans="1:36" s="12" customFormat="1" ht="13.5" customHeight="1">
      <c r="A428" s="2"/>
      <c r="B428" s="58"/>
      <c r="C428" s="59"/>
      <c r="D428" s="97"/>
      <c r="E428" s="60"/>
      <c r="F428" s="72"/>
      <c r="G428" s="125"/>
      <c r="H428" s="72"/>
      <c r="I428" s="125"/>
      <c r="J428" s="72"/>
      <c r="K428" s="125"/>
      <c r="L428" s="72"/>
      <c r="M428" s="11"/>
      <c r="N428" s="84"/>
      <c r="P428" s="318"/>
      <c r="Q428" s="318"/>
      <c r="R428" s="318"/>
      <c r="S428" s="318"/>
      <c r="T428" s="318"/>
      <c r="U428" s="313"/>
      <c r="V428" s="319"/>
      <c r="W428" s="30"/>
    </row>
    <row r="429" spans="1:36" s="12" customFormat="1" ht="14.1" customHeight="1">
      <c r="A429" s="2" t="s">
        <v>492</v>
      </c>
      <c r="B429" s="58">
        <f>'Pivot Table 2-Year Insts.'!$S$472</f>
        <v>0</v>
      </c>
      <c r="C429" s="59"/>
      <c r="D429" s="97">
        <f>SUM(F429:J429)</f>
        <v>0</v>
      </c>
      <c r="E429" s="60"/>
      <c r="F429" s="72">
        <f>'Pivot Table 2-Year Insts.'!$S$486</f>
        <v>0</v>
      </c>
      <c r="G429" s="125"/>
      <c r="H429" s="72">
        <f>'Pivot Table 2-Year Insts.'!$S$489</f>
        <v>0</v>
      </c>
      <c r="I429" s="125"/>
      <c r="J429" s="72">
        <f>'Pivot Table 2-Year Insts.'!$S$492</f>
        <v>0</v>
      </c>
      <c r="K429" s="125"/>
      <c r="L429" s="72">
        <f>'Pivot Table 2-Year Insts.'!$S$495</f>
        <v>0</v>
      </c>
      <c r="M429" s="11"/>
      <c r="N429" s="84">
        <f>SUM(F429:L429)</f>
        <v>0</v>
      </c>
      <c r="P429" s="318"/>
      <c r="Q429" s="318"/>
      <c r="R429" s="318"/>
      <c r="S429" s="318"/>
      <c r="T429" s="318"/>
      <c r="U429" s="313"/>
      <c r="V429" s="319"/>
      <c r="W429" s="30"/>
    </row>
    <row r="430" spans="1:36" s="12" customFormat="1" ht="14.1" customHeight="1">
      <c r="A430" s="2" t="s">
        <v>493</v>
      </c>
      <c r="B430" s="58">
        <f>'Pivot Table 2-Year Insts.'!$S$510</f>
        <v>0</v>
      </c>
      <c r="C430" s="59"/>
      <c r="D430" s="97">
        <f>SUM(F430:J430)</f>
        <v>0</v>
      </c>
      <c r="E430" s="60"/>
      <c r="F430" s="72">
        <f>'Pivot Table 2-Year Insts.'!$S$524</f>
        <v>0</v>
      </c>
      <c r="G430" s="125"/>
      <c r="H430" s="72">
        <f>'Pivot Table 2-Year Insts.'!$S$527</f>
        <v>0</v>
      </c>
      <c r="I430" s="125"/>
      <c r="J430" s="72">
        <f>'Pivot Table 2-Year Insts.'!$S$530</f>
        <v>0</v>
      </c>
      <c r="K430" s="125"/>
      <c r="L430" s="72">
        <f>'Pivot Table 2-Year Insts.'!$S$533</f>
        <v>0</v>
      </c>
      <c r="M430" s="11"/>
      <c r="N430" s="84">
        <f>SUM(F430:L430)</f>
        <v>0</v>
      </c>
      <c r="P430" s="318"/>
      <c r="Q430" s="318"/>
      <c r="R430" s="318"/>
      <c r="S430" s="318"/>
      <c r="T430" s="318"/>
      <c r="U430" s="313"/>
      <c r="V430" s="319"/>
      <c r="W430" s="30"/>
    </row>
    <row r="431" spans="1:36" s="12" customFormat="1" ht="14.1" customHeight="1">
      <c r="A431" s="2" t="s">
        <v>494</v>
      </c>
      <c r="B431" s="58">
        <f>'Pivot Table 2-Year Insts.'!$S$548</f>
        <v>0</v>
      </c>
      <c r="C431" s="59"/>
      <c r="D431" s="97">
        <f>SUM(F431:J431)</f>
        <v>0</v>
      </c>
      <c r="E431" s="60"/>
      <c r="F431" s="72">
        <f>'Pivot Table 2-Year Insts.'!$S$562</f>
        <v>0</v>
      </c>
      <c r="G431" s="125"/>
      <c r="H431" s="72">
        <f>'Pivot Table 2-Year Insts.'!$S$565</f>
        <v>0</v>
      </c>
      <c r="I431" s="125"/>
      <c r="J431" s="72">
        <f>'Pivot Table 2-Year Insts.'!$S$568</f>
        <v>0</v>
      </c>
      <c r="K431" s="125"/>
      <c r="L431" s="72">
        <f>'Pivot Table 2-Year Insts.'!$S$571</f>
        <v>0</v>
      </c>
      <c r="M431" s="11"/>
      <c r="N431" s="84">
        <f>SUM(F431:L431)</f>
        <v>0</v>
      </c>
      <c r="P431" s="318"/>
      <c r="Q431" s="318"/>
      <c r="R431" s="318"/>
      <c r="S431" s="318"/>
      <c r="T431" s="318"/>
      <c r="U431" s="313"/>
      <c r="V431" s="319"/>
      <c r="W431" s="30"/>
    </row>
    <row r="432" spans="1:36" s="30" customFormat="1" ht="14.1" customHeight="1">
      <c r="A432" s="85" t="s">
        <v>495</v>
      </c>
      <c r="B432" s="61">
        <f>'Pivot Table 2-Year Insts.'!$S$586</f>
        <v>0</v>
      </c>
      <c r="C432" s="86"/>
      <c r="D432" s="87">
        <f>SUM(F432:J432)</f>
        <v>0</v>
      </c>
      <c r="E432" s="88"/>
      <c r="F432" s="89">
        <f>'Pivot Table 2-Year Insts.'!$S$600</f>
        <v>0</v>
      </c>
      <c r="G432" s="246"/>
      <c r="H432" s="89">
        <f>'Pivot Table 2-Year Insts.'!$S$603</f>
        <v>0</v>
      </c>
      <c r="I432" s="246"/>
      <c r="J432" s="89">
        <f>'Pivot Table 2-Year Insts.'!$S$606</f>
        <v>0</v>
      </c>
      <c r="K432" s="246"/>
      <c r="L432" s="89">
        <f>'Pivot Table 2-Year Insts.'!$S$609</f>
        <v>0</v>
      </c>
      <c r="M432" s="76"/>
      <c r="N432" s="90">
        <f>SUM(F432:L432)</f>
        <v>0</v>
      </c>
      <c r="P432" s="318"/>
      <c r="Q432" s="318"/>
      <c r="R432" s="318"/>
      <c r="S432" s="318"/>
      <c r="T432" s="318"/>
      <c r="U432" s="313"/>
      <c r="V432" s="319"/>
    </row>
    <row r="433" spans="1:23" ht="57" customHeight="1">
      <c r="A433" s="1044" t="s">
        <v>932</v>
      </c>
      <c r="B433" s="1044"/>
      <c r="C433" s="1044"/>
      <c r="D433" s="1045"/>
      <c r="E433" s="1045"/>
      <c r="F433" s="1045"/>
      <c r="G433" s="1045"/>
      <c r="H433" s="1045"/>
      <c r="I433" s="1045"/>
      <c r="J433" s="1045"/>
      <c r="K433" s="1045"/>
      <c r="L433" s="1045"/>
      <c r="M433" s="1045"/>
      <c r="N433" s="1045"/>
      <c r="P433" s="311"/>
      <c r="Q433" s="318"/>
      <c r="R433" s="318"/>
      <c r="S433" s="318"/>
      <c r="T433" s="318"/>
      <c r="U433" s="311"/>
      <c r="V433" s="311"/>
      <c r="W433" s="19"/>
    </row>
    <row r="434" spans="1:23" ht="15" customHeight="1">
      <c r="A434" s="1044" t="s">
        <v>931</v>
      </c>
      <c r="B434" s="1044"/>
      <c r="C434" s="1044"/>
      <c r="D434" s="1045"/>
      <c r="E434" s="1045"/>
      <c r="F434" s="1045"/>
      <c r="G434" s="1045"/>
      <c r="H434" s="1045"/>
      <c r="I434" s="1045"/>
      <c r="J434" s="1045"/>
      <c r="K434" s="1045"/>
      <c r="L434" s="1045"/>
      <c r="M434" s="1045"/>
      <c r="N434" s="1045"/>
      <c r="P434" s="311"/>
      <c r="Q434" s="311"/>
      <c r="R434" s="311"/>
      <c r="S434" s="311"/>
      <c r="T434" s="311"/>
      <c r="U434" s="311"/>
      <c r="V434" s="311"/>
      <c r="W434" s="19"/>
    </row>
    <row r="435" spans="1:23">
      <c r="A435" s="40"/>
      <c r="B435" s="40"/>
      <c r="C435" s="40"/>
      <c r="D435" s="68"/>
      <c r="E435" s="68"/>
      <c r="F435" s="68"/>
      <c r="G435" s="68"/>
      <c r="H435" s="68"/>
      <c r="I435" s="68"/>
      <c r="J435" s="68"/>
      <c r="K435" s="68"/>
      <c r="L435" s="68"/>
      <c r="M435" s="68"/>
      <c r="N435" s="418" t="s">
        <v>1196</v>
      </c>
      <c r="P435" s="311"/>
      <c r="Q435" s="311"/>
      <c r="R435" s="311"/>
      <c r="S435" s="311"/>
      <c r="T435" s="311"/>
      <c r="U435" s="311"/>
      <c r="V435" s="311"/>
      <c r="W435" s="19"/>
    </row>
    <row r="436" spans="1:23" ht="15.75">
      <c r="A436" s="1" t="s">
        <v>500</v>
      </c>
      <c r="B436" s="1"/>
      <c r="C436" s="1"/>
      <c r="D436" s="1"/>
      <c r="E436" s="1"/>
      <c r="F436" s="1"/>
      <c r="G436" s="1"/>
      <c r="H436" s="1"/>
      <c r="I436" s="1"/>
      <c r="J436" s="1"/>
      <c r="K436" s="1"/>
      <c r="L436" s="69"/>
      <c r="M436" s="18"/>
      <c r="N436" s="69"/>
      <c r="P436" s="311"/>
      <c r="Q436" s="311"/>
      <c r="R436" s="311"/>
      <c r="S436" s="311"/>
      <c r="T436" s="311"/>
      <c r="U436" s="311"/>
      <c r="V436" s="311"/>
    </row>
    <row r="437" spans="1:23" ht="8.25" customHeight="1">
      <c r="A437" s="1"/>
      <c r="B437" s="1"/>
      <c r="C437" s="1"/>
      <c r="D437" s="1"/>
      <c r="E437" s="1"/>
      <c r="F437" s="1"/>
      <c r="G437" s="1"/>
      <c r="H437" s="1"/>
      <c r="I437" s="1"/>
      <c r="J437" s="1"/>
      <c r="K437" s="1"/>
      <c r="L437" s="69"/>
      <c r="M437" s="18"/>
      <c r="N437" s="69"/>
      <c r="P437" s="311"/>
      <c r="Q437" s="311"/>
      <c r="R437" s="311"/>
      <c r="S437" s="311"/>
      <c r="T437" s="311"/>
      <c r="U437" s="311"/>
      <c r="V437" s="311"/>
    </row>
    <row r="438" spans="1:23" ht="15.75">
      <c r="A438" s="1" t="s">
        <v>506</v>
      </c>
      <c r="B438" s="1"/>
      <c r="C438" s="1"/>
      <c r="D438" s="1"/>
      <c r="E438" s="1"/>
      <c r="F438" s="1"/>
      <c r="G438" s="1"/>
      <c r="H438" s="1"/>
      <c r="I438" s="1"/>
      <c r="J438" s="1"/>
      <c r="K438" s="1"/>
      <c r="L438" s="69"/>
      <c r="M438" s="18"/>
      <c r="N438" s="69"/>
      <c r="P438" s="311"/>
      <c r="Q438" s="311"/>
      <c r="R438" s="311"/>
      <c r="S438" s="311"/>
      <c r="T438" s="311"/>
      <c r="U438" s="311"/>
      <c r="V438" s="311"/>
    </row>
    <row r="439" spans="1:23" ht="18.75">
      <c r="A439" s="1" t="s">
        <v>517</v>
      </c>
      <c r="B439" s="1"/>
      <c r="C439" s="1"/>
      <c r="D439" s="1"/>
      <c r="E439" s="1"/>
      <c r="F439" s="1"/>
      <c r="G439" s="1"/>
      <c r="H439" s="1"/>
      <c r="I439" s="1"/>
      <c r="J439" s="1"/>
      <c r="K439" s="1"/>
      <c r="L439" s="69"/>
      <c r="M439" s="18"/>
      <c r="N439" s="69"/>
      <c r="P439" s="311"/>
      <c r="Q439" s="311"/>
      <c r="R439" s="311"/>
      <c r="S439" s="311"/>
      <c r="T439" s="311"/>
      <c r="U439" s="311"/>
      <c r="V439" s="311"/>
    </row>
    <row r="440" spans="1:23" ht="15.75">
      <c r="A440" s="1" t="s">
        <v>836</v>
      </c>
      <c r="B440" s="1"/>
      <c r="C440" s="1"/>
      <c r="D440" s="1"/>
      <c r="E440" s="1"/>
      <c r="F440" s="1"/>
      <c r="G440" s="1"/>
      <c r="H440" s="1"/>
      <c r="I440" s="1"/>
      <c r="J440" s="1"/>
      <c r="K440" s="1"/>
      <c r="L440" s="69"/>
      <c r="M440" s="18"/>
      <c r="N440" s="69"/>
      <c r="O440" s="318"/>
      <c r="P440" s="318"/>
      <c r="Q440" s="318"/>
      <c r="R440" s="318"/>
      <c r="S440" s="318"/>
      <c r="T440" s="318"/>
      <c r="U440" s="318"/>
      <c r="V440" s="318"/>
      <c r="W440" s="318"/>
    </row>
    <row r="441" spans="1:23" ht="9" customHeight="1">
      <c r="A441" s="1"/>
      <c r="B441" s="1"/>
      <c r="C441" s="1"/>
      <c r="D441" s="1"/>
      <c r="E441" s="1"/>
      <c r="F441" s="1"/>
      <c r="G441" s="1"/>
      <c r="H441" s="1"/>
      <c r="I441" s="1"/>
      <c r="J441" s="1"/>
      <c r="K441" s="1"/>
      <c r="L441" s="69"/>
      <c r="M441" s="18"/>
      <c r="N441" s="69"/>
      <c r="O441" s="318"/>
      <c r="P441" s="318"/>
      <c r="Q441" s="318"/>
      <c r="R441" s="318"/>
      <c r="S441" s="318"/>
      <c r="T441" s="318"/>
      <c r="U441" s="318"/>
      <c r="V441" s="318"/>
      <c r="W441" s="318"/>
    </row>
    <row r="442" spans="1:23" ht="63" customHeight="1">
      <c r="A442" s="24"/>
      <c r="B442" s="67" t="s">
        <v>1195</v>
      </c>
      <c r="C442" s="82"/>
      <c r="D442" s="67" t="s">
        <v>930</v>
      </c>
      <c r="E442" s="83"/>
      <c r="F442" s="67" t="s">
        <v>516</v>
      </c>
      <c r="G442" s="67"/>
      <c r="H442" s="67" t="s">
        <v>477</v>
      </c>
      <c r="I442" s="67"/>
      <c r="J442" s="67" t="s">
        <v>471</v>
      </c>
      <c r="K442" s="67"/>
      <c r="L442" s="67" t="s">
        <v>497</v>
      </c>
      <c r="M442" s="67"/>
      <c r="N442" s="67" t="s">
        <v>498</v>
      </c>
      <c r="O442" s="318"/>
      <c r="P442" s="318"/>
      <c r="Q442" s="318"/>
      <c r="R442" s="318"/>
      <c r="S442" s="318"/>
      <c r="T442" s="318"/>
      <c r="U442" s="318"/>
      <c r="V442" s="318"/>
      <c r="W442" s="318"/>
    </row>
    <row r="443" spans="1:23" s="29" customFormat="1" ht="18" customHeight="1">
      <c r="A443" s="20" t="s">
        <v>480</v>
      </c>
      <c r="B443" s="58">
        <f>'Pivot Table 2-Year Insts.'!$T$624</f>
        <v>42.647641696393187</v>
      </c>
      <c r="C443" s="59"/>
      <c r="D443" s="96">
        <f>SUM(F443:J443)</f>
        <v>51.486988847583646</v>
      </c>
      <c r="E443" s="60"/>
      <c r="F443" s="72">
        <f>'Pivot Table 2-Year Insts.'!$T$638</f>
        <v>33.921933085501863</v>
      </c>
      <c r="G443" s="11"/>
      <c r="H443" s="72">
        <f>'Pivot Table 2-Year Insts.'!$T$641</f>
        <v>6.6914498141263934</v>
      </c>
      <c r="I443" s="72"/>
      <c r="J443" s="72">
        <f>'Pivot Table 2-Year Insts.'!$T$644</f>
        <v>10.87360594795539</v>
      </c>
      <c r="K443" s="72"/>
      <c r="L443" s="72">
        <f>'Pivot Table 2-Year Insts.'!$T$647</f>
        <v>48.513011152416361</v>
      </c>
      <c r="M443" s="11"/>
      <c r="N443" s="84">
        <f>SUM(F443:L443)</f>
        <v>100</v>
      </c>
      <c r="O443" s="318"/>
      <c r="P443" s="318"/>
      <c r="Q443" s="318"/>
      <c r="R443" s="318"/>
      <c r="S443" s="318"/>
      <c r="T443" s="318"/>
      <c r="U443" s="318"/>
      <c r="V443" s="318"/>
      <c r="W443" s="318"/>
    </row>
    <row r="444" spans="1:23" s="12" customFormat="1" ht="6" customHeight="1">
      <c r="A444" s="98"/>
      <c r="B444" s="11"/>
      <c r="C444" s="59"/>
      <c r="D444" s="97"/>
      <c r="E444" s="60"/>
      <c r="F444" s="11"/>
      <c r="G444" s="125"/>
      <c r="H444" s="11"/>
      <c r="I444" s="125"/>
      <c r="J444" s="11"/>
      <c r="K444" s="125"/>
      <c r="L444" s="11"/>
      <c r="M444" s="64"/>
      <c r="N444" s="84"/>
      <c r="P444" s="310"/>
      <c r="Q444" s="310"/>
      <c r="R444" s="310"/>
      <c r="S444" s="310"/>
      <c r="T444" s="310"/>
      <c r="U444" s="313"/>
      <c r="V444" s="314"/>
    </row>
    <row r="445" spans="1:23" s="12" customFormat="1" ht="14.1" customHeight="1">
      <c r="A445" s="20" t="s">
        <v>481</v>
      </c>
      <c r="B445" s="58" t="str">
        <f>IFERROR('Pivot Table 2-Year Insts.'!$T$16,"—")</f>
        <v>—</v>
      </c>
      <c r="C445" s="59"/>
      <c r="D445" s="97">
        <f>SUM(F445:J445)</f>
        <v>38.52459016393442</v>
      </c>
      <c r="E445" s="60"/>
      <c r="F445" s="72">
        <f>'Pivot Table 2-Year Insts.'!$T$30</f>
        <v>21.721311475409834</v>
      </c>
      <c r="G445" s="125"/>
      <c r="H445" s="11">
        <f>'Pivot Table 2-Year Insts.'!$T$33</f>
        <v>0</v>
      </c>
      <c r="I445" s="125"/>
      <c r="J445" s="11">
        <f>'Pivot Table 2-Year Insts.'!$T$36</f>
        <v>16.803278688524589</v>
      </c>
      <c r="K445" s="125"/>
      <c r="L445" s="11">
        <f>'Pivot Table 2-Year Insts.'!$T$39</f>
        <v>61.475409836065573</v>
      </c>
      <c r="M445" s="11"/>
      <c r="N445" s="84">
        <f>SUM(F445:L445)</f>
        <v>100</v>
      </c>
      <c r="P445" s="318"/>
      <c r="Q445" s="318"/>
      <c r="R445" s="318"/>
      <c r="S445" s="318"/>
      <c r="T445" s="318"/>
      <c r="U445" s="313"/>
      <c r="V445" s="314"/>
    </row>
    <row r="446" spans="1:23" s="12" customFormat="1" ht="14.1" customHeight="1">
      <c r="A446" s="2" t="s">
        <v>482</v>
      </c>
      <c r="B446" s="58">
        <f>'Pivot Table 2-Year Insts.'!$T$54</f>
        <v>0</v>
      </c>
      <c r="C446" s="59"/>
      <c r="D446" s="97">
        <f>SUM(F446:J446)</f>
        <v>0</v>
      </c>
      <c r="E446" s="60"/>
      <c r="F446" s="72">
        <f>'Pivot Table 2-Year Insts.'!$T$68</f>
        <v>0</v>
      </c>
      <c r="G446" s="125"/>
      <c r="H446" s="11">
        <f>'Pivot Table 2-Year Insts.'!$T$71</f>
        <v>0</v>
      </c>
      <c r="I446" s="125"/>
      <c r="J446" s="11">
        <f>'Pivot Table 2-Year Insts.'!$T$74</f>
        <v>0</v>
      </c>
      <c r="K446" s="125"/>
      <c r="L446" s="11">
        <f>'Pivot Table 2-Year Insts.'!$T$77</f>
        <v>0</v>
      </c>
      <c r="M446" s="11"/>
      <c r="N446" s="84">
        <f>SUM(F446:L446)</f>
        <v>0</v>
      </c>
      <c r="P446" s="318"/>
      <c r="Q446" s="318"/>
      <c r="R446" s="318"/>
      <c r="S446" s="318"/>
      <c r="T446" s="318"/>
      <c r="U446" s="313"/>
      <c r="V446" s="319"/>
      <c r="W446" s="30"/>
    </row>
    <row r="447" spans="1:23" s="29" customFormat="1" ht="13.5" customHeight="1">
      <c r="A447" s="2" t="s">
        <v>496</v>
      </c>
      <c r="B447" s="58">
        <f>'Pivot Table 2-Year Insts.'!$T$92</f>
        <v>0</v>
      </c>
      <c r="C447" s="59"/>
      <c r="D447" s="97">
        <f>SUM(F447:J447)</f>
        <v>0</v>
      </c>
      <c r="E447" s="60"/>
      <c r="F447" s="72">
        <f>'Pivot Table 2-Year Insts.'!$T$106</f>
        <v>0</v>
      </c>
      <c r="G447" s="125"/>
      <c r="H447" s="11">
        <f>'Pivot Table 2-Year Insts.'!$T$109</f>
        <v>0</v>
      </c>
      <c r="I447" s="125"/>
      <c r="J447" s="11">
        <f>'Pivot Table 2-Year Insts.'!$T$112</f>
        <v>0</v>
      </c>
      <c r="K447" s="125"/>
      <c r="L447" s="11">
        <f>'Pivot Table 2-Year Insts.'!$T$115</f>
        <v>0</v>
      </c>
      <c r="M447" s="11"/>
      <c r="N447" s="84">
        <f>SUM(F447:L447)</f>
        <v>0</v>
      </c>
      <c r="P447" s="318"/>
      <c r="Q447" s="318"/>
      <c r="R447" s="318"/>
      <c r="S447" s="318"/>
      <c r="T447" s="318"/>
      <c r="U447" s="313"/>
      <c r="V447" s="319"/>
      <c r="W447" s="31"/>
    </row>
    <row r="448" spans="1:23" s="12" customFormat="1" ht="14.1" customHeight="1">
      <c r="A448" s="2" t="s">
        <v>483</v>
      </c>
      <c r="B448" s="58">
        <f>'Pivot Table 2-Year Insts.'!$T$130</f>
        <v>0</v>
      </c>
      <c r="C448" s="59"/>
      <c r="D448" s="97">
        <f>SUM(F448:J448)</f>
        <v>0</v>
      </c>
      <c r="E448" s="60"/>
      <c r="F448" s="72">
        <f>'Pivot Table 2-Year Insts.'!$T$144</f>
        <v>0</v>
      </c>
      <c r="G448" s="125"/>
      <c r="H448" s="11">
        <f>'Pivot Table 2-Year Insts.'!$T$147</f>
        <v>0</v>
      </c>
      <c r="I448" s="125"/>
      <c r="J448" s="11">
        <f>'Pivot Table 2-Year Insts.'!$T$150</f>
        <v>0</v>
      </c>
      <c r="K448" s="125"/>
      <c r="L448" s="11">
        <f>'Pivot Table 2-Year Insts.'!$T$153</f>
        <v>0</v>
      </c>
      <c r="M448" s="11"/>
      <c r="N448" s="84">
        <f>SUM(F448:L448)</f>
        <v>0</v>
      </c>
      <c r="P448" s="318"/>
      <c r="Q448" s="318"/>
      <c r="R448" s="318"/>
      <c r="S448" s="318"/>
      <c r="T448" s="318"/>
      <c r="U448" s="313"/>
      <c r="V448" s="319"/>
      <c r="W448" s="30"/>
    </row>
    <row r="449" spans="1:36" s="12" customFormat="1" ht="14.1" customHeight="1">
      <c r="A449" s="2"/>
      <c r="B449" s="58"/>
      <c r="C449" s="59"/>
      <c r="D449" s="97"/>
      <c r="E449" s="60"/>
      <c r="F449" s="72"/>
      <c r="G449" s="125"/>
      <c r="H449" s="11"/>
      <c r="I449" s="125"/>
      <c r="J449" s="11"/>
      <c r="K449" s="125"/>
      <c r="L449" s="11"/>
      <c r="M449" s="11"/>
      <c r="N449" s="84"/>
      <c r="P449" s="318"/>
      <c r="Q449" s="318"/>
      <c r="R449" s="318"/>
      <c r="S449" s="318"/>
      <c r="T449" s="318"/>
      <c r="U449" s="313"/>
      <c r="V449" s="319"/>
      <c r="W449" s="30"/>
    </row>
    <row r="450" spans="1:36" s="12" customFormat="1" ht="14.1" customHeight="1">
      <c r="A450" s="2" t="s">
        <v>484</v>
      </c>
      <c r="B450" s="58">
        <f>'Pivot Table 2-Year Insts.'!$T$168</f>
        <v>36.683997689196993</v>
      </c>
      <c r="C450" s="59"/>
      <c r="D450" s="97">
        <f>SUM(F450:J450)</f>
        <v>61.417322834645667</v>
      </c>
      <c r="E450" s="60"/>
      <c r="F450" s="72">
        <f>'Pivot Table 2-Year Insts.'!$T$182</f>
        <v>46.141732283464563</v>
      </c>
      <c r="G450" s="125"/>
      <c r="H450" s="11">
        <f>'Pivot Table 2-Year Insts.'!$T$185</f>
        <v>8.5039370078740149</v>
      </c>
      <c r="I450" s="125"/>
      <c r="J450" s="11">
        <f>'Pivot Table 2-Year Insts.'!$T$188</f>
        <v>6.7716535433070861</v>
      </c>
      <c r="K450" s="125"/>
      <c r="L450" s="11">
        <f>'Pivot Table 2-Year Insts.'!$T$191</f>
        <v>38.582677165354326</v>
      </c>
      <c r="M450" s="11"/>
      <c r="N450" s="84">
        <f>SUM(F450:L450)</f>
        <v>100</v>
      </c>
      <c r="P450" s="318"/>
      <c r="Q450" s="318"/>
      <c r="R450" s="318"/>
      <c r="S450" s="318"/>
      <c r="T450" s="318"/>
      <c r="U450" s="313"/>
      <c r="V450" s="319"/>
      <c r="W450" s="30"/>
    </row>
    <row r="451" spans="1:36" s="12" customFormat="1" ht="14.1" customHeight="1">
      <c r="A451" s="2" t="s">
        <v>485</v>
      </c>
      <c r="B451" s="58">
        <f>'Pivot Table 2-Year Insts.'!$T$206</f>
        <v>0</v>
      </c>
      <c r="C451" s="59"/>
      <c r="D451" s="97">
        <f>SUM(F451:J451)</f>
        <v>0</v>
      </c>
      <c r="E451" s="60"/>
      <c r="F451" s="72">
        <f>'Pivot Table 2-Year Insts.'!$T$220</f>
        <v>0</v>
      </c>
      <c r="G451" s="125"/>
      <c r="H451" s="11">
        <f>'Pivot Table 2-Year Insts.'!$T$223</f>
        <v>0</v>
      </c>
      <c r="I451" s="125"/>
      <c r="J451" s="11">
        <f>'Pivot Table 2-Year Insts.'!$T$226</f>
        <v>0</v>
      </c>
      <c r="K451" s="125"/>
      <c r="L451" s="11">
        <f>'Pivot Table 2-Year Insts.'!$T$229</f>
        <v>0</v>
      </c>
      <c r="M451" s="11"/>
      <c r="N451" s="84">
        <f>SUM(F451:L451)</f>
        <v>0</v>
      </c>
      <c r="P451" s="318"/>
      <c r="Q451" s="318"/>
      <c r="R451" s="318"/>
      <c r="S451" s="318"/>
      <c r="T451" s="318"/>
      <c r="U451" s="313"/>
      <c r="V451" s="319"/>
      <c r="W451" s="30"/>
      <c r="X451" s="266"/>
    </row>
    <row r="452" spans="1:36" s="12" customFormat="1" ht="13.5" customHeight="1">
      <c r="A452" s="2" t="s">
        <v>486</v>
      </c>
      <c r="B452" s="58">
        <f>'Pivot Table 2-Year Insts.'!$T$244</f>
        <v>24.873737373737374</v>
      </c>
      <c r="C452" s="59"/>
      <c r="D452" s="362">
        <f>SUM(F452:J452)</f>
        <v>35.532994923857871</v>
      </c>
      <c r="E452" s="60"/>
      <c r="F452" s="58">
        <f>'Pivot Table 2-Year Insts.'!$T$258</f>
        <v>9.6446700507614214</v>
      </c>
      <c r="G452" s="125"/>
      <c r="H452" s="354">
        <f>'Pivot Table 2-Year Insts.'!$T$261</f>
        <v>9.1370558375634516</v>
      </c>
      <c r="I452" s="125"/>
      <c r="J452" s="354">
        <f>'Pivot Table 2-Year Insts.'!$T$264</f>
        <v>16.751269035532996</v>
      </c>
      <c r="K452" s="125"/>
      <c r="L452" s="354">
        <f>'Pivot Table 2-Year Insts.'!$T$267</f>
        <v>64.467005076142129</v>
      </c>
      <c r="M452" s="11"/>
      <c r="N452" s="353">
        <f>SUM(F452:L452)</f>
        <v>100</v>
      </c>
      <c r="P452" s="318"/>
      <c r="Q452" s="318"/>
      <c r="R452" s="318"/>
      <c r="S452" s="318"/>
      <c r="T452" s="318"/>
      <c r="U452" s="313"/>
      <c r="V452" s="319"/>
      <c r="W452" s="30"/>
      <c r="X452" s="355"/>
      <c r="Y452" s="356"/>
      <c r="Z452" s="364"/>
      <c r="AA452" s="358"/>
      <c r="AB452" s="355"/>
      <c r="AC452" s="359"/>
      <c r="AD452" s="360"/>
      <c r="AE452" s="359"/>
      <c r="AF452" s="360"/>
      <c r="AG452" s="359"/>
      <c r="AH452" s="360"/>
      <c r="AI452" s="361"/>
      <c r="AJ452" s="357"/>
    </row>
    <row r="453" spans="1:36" s="12" customFormat="1" ht="14.1" customHeight="1">
      <c r="A453" s="2" t="s">
        <v>487</v>
      </c>
      <c r="B453" s="58">
        <f>'Pivot Table 2-Year Insts.'!$T$282</f>
        <v>0</v>
      </c>
      <c r="C453" s="59"/>
      <c r="D453" s="97">
        <f>SUM(F453:J453)</f>
        <v>0</v>
      </c>
      <c r="E453" s="60"/>
      <c r="F453" s="72">
        <f>'Pivot Table 2-Year Insts.'!$T$296</f>
        <v>0</v>
      </c>
      <c r="G453" s="125"/>
      <c r="H453" s="11">
        <f>'Pivot Table 2-Year Insts.'!$T$299</f>
        <v>0</v>
      </c>
      <c r="I453" s="125"/>
      <c r="J453" s="11">
        <f>'Pivot Table 2-Year Insts.'!$T$302</f>
        <v>0</v>
      </c>
      <c r="K453" s="125"/>
      <c r="L453" s="11">
        <f>'Pivot Table 2-Year Insts.'!$T$305</f>
        <v>0</v>
      </c>
      <c r="M453" s="11"/>
      <c r="N453" s="84">
        <f>SUM(F453:L453)</f>
        <v>0</v>
      </c>
      <c r="P453" s="318"/>
      <c r="Q453" s="318"/>
      <c r="R453" s="318"/>
      <c r="S453" s="318"/>
      <c r="T453" s="318"/>
      <c r="U453" s="313"/>
      <c r="V453" s="319"/>
      <c r="W453" s="30"/>
    </row>
    <row r="454" spans="1:36" s="12" customFormat="1" ht="14.1" customHeight="1">
      <c r="A454" s="2"/>
      <c r="B454" s="58"/>
      <c r="C454" s="59"/>
      <c r="D454" s="97"/>
      <c r="E454" s="60"/>
      <c r="F454" s="72"/>
      <c r="G454" s="125"/>
      <c r="H454" s="11"/>
      <c r="I454" s="125"/>
      <c r="J454" s="11"/>
      <c r="K454" s="125"/>
      <c r="L454" s="11"/>
      <c r="M454" s="11"/>
      <c r="N454" s="84"/>
      <c r="P454" s="318"/>
      <c r="Q454" s="318"/>
      <c r="R454" s="318"/>
      <c r="S454" s="318"/>
      <c r="T454" s="318"/>
      <c r="U454" s="313"/>
      <c r="V454" s="319"/>
      <c r="W454" s="30"/>
    </row>
    <row r="455" spans="1:36" s="12" customFormat="1" ht="14.1" customHeight="1">
      <c r="A455" s="2" t="s">
        <v>488</v>
      </c>
      <c r="B455" s="58">
        <f>'Pivot Table 2-Year Insts.'!$T$320</f>
        <v>0</v>
      </c>
      <c r="C455" s="59"/>
      <c r="D455" s="97">
        <f>SUM(F455:J455)</f>
        <v>0</v>
      </c>
      <c r="E455" s="60"/>
      <c r="F455" s="72">
        <f>'Pivot Table 2-Year Insts.'!$T$334</f>
        <v>0</v>
      </c>
      <c r="G455" s="125"/>
      <c r="H455" s="72">
        <f>'Pivot Table 2-Year Insts.'!$T$337</f>
        <v>0</v>
      </c>
      <c r="I455" s="125"/>
      <c r="J455" s="72">
        <f>'Pivot Table 2-Year Insts.'!$T$340</f>
        <v>0</v>
      </c>
      <c r="K455" s="125"/>
      <c r="L455" s="72">
        <f>'Pivot Table 2-Year Insts.'!$T$343</f>
        <v>0</v>
      </c>
      <c r="M455" s="11"/>
      <c r="N455" s="84">
        <f>SUM(F455:L455)</f>
        <v>0</v>
      </c>
      <c r="P455" s="318"/>
      <c r="Q455" s="318"/>
      <c r="R455" s="318"/>
      <c r="S455" s="318"/>
      <c r="T455" s="318"/>
      <c r="U455" s="313"/>
      <c r="V455" s="319"/>
      <c r="W455" s="30"/>
    </row>
    <row r="456" spans="1:36" s="12" customFormat="1" ht="14.1" customHeight="1">
      <c r="A456" s="2" t="s">
        <v>489</v>
      </c>
      <c r="B456" s="58">
        <f>'Pivot Table 2-Year Insts.'!$T$358</f>
        <v>0</v>
      </c>
      <c r="C456" s="59"/>
      <c r="D456" s="97">
        <f>SUM(F456:J456)</f>
        <v>0</v>
      </c>
      <c r="E456" s="60"/>
      <c r="F456" s="72">
        <f>'Pivot Table 2-Year Insts.'!$T$372</f>
        <v>0</v>
      </c>
      <c r="G456" s="125"/>
      <c r="H456" s="72">
        <f>'Pivot Table 2-Year Insts.'!$T$375</f>
        <v>0</v>
      </c>
      <c r="I456" s="125"/>
      <c r="J456" s="72">
        <f>'Pivot Table 2-Year Insts.'!$T$378</f>
        <v>0</v>
      </c>
      <c r="K456" s="125"/>
      <c r="L456" s="72">
        <f>'Pivot Table 2-Year Insts.'!$T$381</f>
        <v>0</v>
      </c>
      <c r="M456" s="11"/>
      <c r="N456" s="84">
        <f>SUM(F456:L456)</f>
        <v>0</v>
      </c>
      <c r="P456" s="318"/>
      <c r="Q456" s="318"/>
      <c r="R456" s="318"/>
      <c r="S456" s="318"/>
      <c r="T456" s="318"/>
      <c r="U456" s="313"/>
      <c r="V456" s="319"/>
      <c r="W456" s="30"/>
    </row>
    <row r="457" spans="1:36" s="12" customFormat="1" ht="14.1" customHeight="1">
      <c r="A457" s="2" t="s">
        <v>490</v>
      </c>
      <c r="B457" s="58">
        <f>'Pivot Table 2-Year Insts.'!$T$396</f>
        <v>0</v>
      </c>
      <c r="C457" s="59"/>
      <c r="D457" s="97">
        <f>SUM(F457:J457)</f>
        <v>0</v>
      </c>
      <c r="E457" s="60"/>
      <c r="F457" s="72">
        <f>'Pivot Table 2-Year Insts.'!$T$410</f>
        <v>0</v>
      </c>
      <c r="G457" s="125"/>
      <c r="H457" s="72">
        <f>'Pivot Table 2-Year Insts.'!$T$413</f>
        <v>0</v>
      </c>
      <c r="I457" s="125"/>
      <c r="J457" s="72">
        <f>'Pivot Table 2-Year Insts.'!$T$416</f>
        <v>0</v>
      </c>
      <c r="K457" s="125"/>
      <c r="L457" s="72">
        <f>'Pivot Table 2-Year Insts.'!$T$419</f>
        <v>0</v>
      </c>
      <c r="M457" s="11"/>
      <c r="N457" s="84">
        <f>SUM(F457:L457)</f>
        <v>0</v>
      </c>
      <c r="P457" s="318"/>
      <c r="Q457" s="318"/>
      <c r="R457" s="318"/>
      <c r="S457" s="318"/>
      <c r="T457" s="318"/>
      <c r="U457" s="313"/>
      <c r="V457" s="319"/>
      <c r="W457" s="30"/>
    </row>
    <row r="458" spans="1:36" s="12" customFormat="1" ht="13.5" customHeight="1">
      <c r="A458" s="2" t="s">
        <v>491</v>
      </c>
      <c r="B458" s="58">
        <f>'Pivot Table 2-Year Insts.'!$T$434</f>
        <v>0</v>
      </c>
      <c r="C458" s="59"/>
      <c r="D458" s="97">
        <f>SUM(F458:J458)</f>
        <v>0</v>
      </c>
      <c r="E458" s="60"/>
      <c r="F458" s="72">
        <f>'Pivot Table 2-Year Insts.'!$T$448</f>
        <v>0</v>
      </c>
      <c r="G458" s="125"/>
      <c r="H458" s="72">
        <f>'Pivot Table 2-Year Insts.'!$T$451</f>
        <v>0</v>
      </c>
      <c r="I458" s="125"/>
      <c r="J458" s="72">
        <f>'Pivot Table 2-Year Insts.'!$T$454</f>
        <v>0</v>
      </c>
      <c r="K458" s="125"/>
      <c r="L458" s="72">
        <f>'Pivot Table 2-Year Insts.'!$T$457</f>
        <v>0</v>
      </c>
      <c r="M458" s="11"/>
      <c r="N458" s="84">
        <f>SUM(F458:L458)</f>
        <v>0</v>
      </c>
      <c r="P458" s="318"/>
      <c r="Q458" s="318"/>
      <c r="R458" s="318"/>
      <c r="S458" s="318"/>
      <c r="T458" s="318"/>
      <c r="U458" s="313"/>
      <c r="V458" s="319"/>
      <c r="W458" s="30"/>
    </row>
    <row r="459" spans="1:36" s="12" customFormat="1" ht="13.5" customHeight="1">
      <c r="A459" s="2"/>
      <c r="B459" s="58"/>
      <c r="C459" s="59"/>
      <c r="D459" s="97"/>
      <c r="E459" s="60"/>
      <c r="F459" s="72"/>
      <c r="G459" s="125"/>
      <c r="H459" s="72"/>
      <c r="I459" s="125"/>
      <c r="J459" s="72"/>
      <c r="K459" s="125"/>
      <c r="L459" s="72"/>
      <c r="M459" s="11"/>
      <c r="N459" s="84"/>
      <c r="P459" s="318"/>
      <c r="Q459" s="318"/>
      <c r="R459" s="318"/>
      <c r="S459" s="318"/>
      <c r="T459" s="318"/>
      <c r="U459" s="313"/>
      <c r="V459" s="319"/>
      <c r="W459" s="30"/>
    </row>
    <row r="460" spans="1:36" s="12" customFormat="1" ht="14.1" customHeight="1">
      <c r="A460" s="2" t="s">
        <v>492</v>
      </c>
      <c r="B460" s="58">
        <f>'Pivot Table 2-Year Insts.'!$T$472</f>
        <v>0</v>
      </c>
      <c r="C460" s="59"/>
      <c r="D460" s="97">
        <f>SUM(F460:J460)</f>
        <v>0</v>
      </c>
      <c r="E460" s="60"/>
      <c r="F460" s="72">
        <f>'Pivot Table 2-Year Insts.'!$T$486</f>
        <v>0</v>
      </c>
      <c r="G460" s="125"/>
      <c r="H460" s="72">
        <f>'Pivot Table 2-Year Insts.'!$T$489</f>
        <v>0</v>
      </c>
      <c r="I460" s="125"/>
      <c r="J460" s="72">
        <f>'Pivot Table 2-Year Insts.'!$T$492</f>
        <v>0</v>
      </c>
      <c r="K460" s="125"/>
      <c r="L460" s="72">
        <f>'Pivot Table 2-Year Insts.'!$T$495</f>
        <v>0</v>
      </c>
      <c r="M460" s="11"/>
      <c r="N460" s="84">
        <f>SUM(F460:L460)</f>
        <v>0</v>
      </c>
      <c r="P460" s="318"/>
      <c r="Q460" s="318"/>
      <c r="R460" s="318"/>
      <c r="S460" s="318"/>
      <c r="T460" s="318"/>
      <c r="U460" s="313"/>
      <c r="V460" s="319"/>
      <c r="W460" s="30"/>
    </row>
    <row r="461" spans="1:36" s="12" customFormat="1" ht="14.1" customHeight="1">
      <c r="A461" s="2" t="s">
        <v>493</v>
      </c>
      <c r="B461" s="58">
        <f>'Pivot Table 2-Year Insts.'!$T$510</f>
        <v>0</v>
      </c>
      <c r="C461" s="59"/>
      <c r="D461" s="97">
        <f>SUM(F461:J461)</f>
        <v>0</v>
      </c>
      <c r="E461" s="60"/>
      <c r="F461" s="72">
        <f>'Pivot Table 2-Year Insts.'!$T$524</f>
        <v>0</v>
      </c>
      <c r="G461" s="125"/>
      <c r="H461" s="72">
        <f>'Pivot Table 2-Year Insts.'!$T$527</f>
        <v>0</v>
      </c>
      <c r="I461" s="125"/>
      <c r="J461" s="72">
        <f>'Pivot Table 2-Year Insts.'!$T$530</f>
        <v>0</v>
      </c>
      <c r="K461" s="125"/>
      <c r="L461" s="72">
        <f>'Pivot Table 2-Year Insts.'!$T$533</f>
        <v>0</v>
      </c>
      <c r="M461" s="11"/>
      <c r="N461" s="84">
        <f>SUM(F461:L461)</f>
        <v>0</v>
      </c>
      <c r="P461" s="318"/>
      <c r="Q461" s="318"/>
      <c r="R461" s="318"/>
      <c r="S461" s="318"/>
      <c r="T461" s="318"/>
      <c r="U461" s="313"/>
      <c r="V461" s="319"/>
      <c r="W461" s="30"/>
    </row>
    <row r="462" spans="1:36" s="12" customFormat="1" ht="14.1" customHeight="1">
      <c r="A462" s="2" t="s">
        <v>494</v>
      </c>
      <c r="B462" s="58">
        <f>'Pivot Table 2-Year Insts.'!$T$548</f>
        <v>0</v>
      </c>
      <c r="C462" s="59"/>
      <c r="D462" s="97">
        <f>SUM(F462:J462)</f>
        <v>0</v>
      </c>
      <c r="E462" s="60"/>
      <c r="F462" s="72">
        <f>'Pivot Table 2-Year Insts.'!$T$562</f>
        <v>0</v>
      </c>
      <c r="G462" s="125"/>
      <c r="H462" s="72">
        <f>'Pivot Table 2-Year Insts.'!$T$565</f>
        <v>0</v>
      </c>
      <c r="I462" s="125"/>
      <c r="J462" s="72">
        <f>'Pivot Table 2-Year Insts.'!$T$568</f>
        <v>0</v>
      </c>
      <c r="K462" s="125"/>
      <c r="L462" s="72">
        <f>'Pivot Table 2-Year Insts.'!$T$571</f>
        <v>0</v>
      </c>
      <c r="M462" s="11"/>
      <c r="N462" s="84">
        <f>SUM(F462:L462)</f>
        <v>0</v>
      </c>
      <c r="P462" s="318"/>
      <c r="Q462" s="318"/>
      <c r="R462" s="318"/>
      <c r="S462" s="318"/>
      <c r="T462" s="318"/>
      <c r="U462" s="313"/>
      <c r="V462" s="319"/>
      <c r="W462" s="30"/>
    </row>
    <row r="463" spans="1:36" s="30" customFormat="1" ht="14.1" customHeight="1">
      <c r="A463" s="85" t="s">
        <v>495</v>
      </c>
      <c r="B463" s="61">
        <f>'Pivot Table 2-Year Insts.'!$T$586</f>
        <v>0</v>
      </c>
      <c r="C463" s="86"/>
      <c r="D463" s="87">
        <f>SUM(F463:J463)</f>
        <v>0</v>
      </c>
      <c r="E463" s="88"/>
      <c r="F463" s="89">
        <f>'Pivot Table 2-Year Insts.'!$T$600</f>
        <v>0</v>
      </c>
      <c r="G463" s="246"/>
      <c r="H463" s="89">
        <f>'Pivot Table 2-Year Insts.'!$T$603</f>
        <v>0</v>
      </c>
      <c r="I463" s="246"/>
      <c r="J463" s="89">
        <f>'Pivot Table 2-Year Insts.'!$T$606</f>
        <v>0</v>
      </c>
      <c r="K463" s="246"/>
      <c r="L463" s="89">
        <f>'Pivot Table 2-Year Insts.'!$T$609</f>
        <v>0</v>
      </c>
      <c r="M463" s="76"/>
      <c r="N463" s="90">
        <f>SUM(F463:L463)</f>
        <v>0</v>
      </c>
      <c r="P463" s="318"/>
      <c r="Q463" s="318"/>
      <c r="R463" s="318"/>
      <c r="S463" s="318"/>
      <c r="T463" s="318"/>
      <c r="U463" s="313"/>
      <c r="V463" s="319"/>
    </row>
    <row r="464" spans="1:36" ht="57" customHeight="1">
      <c r="A464" s="1044" t="s">
        <v>932</v>
      </c>
      <c r="B464" s="1044"/>
      <c r="C464" s="1044"/>
      <c r="D464" s="1045"/>
      <c r="E464" s="1045"/>
      <c r="F464" s="1045"/>
      <c r="G464" s="1045"/>
      <c r="H464" s="1045"/>
      <c r="I464" s="1045"/>
      <c r="J464" s="1045"/>
      <c r="K464" s="1045"/>
      <c r="L464" s="1045"/>
      <c r="M464" s="1045"/>
      <c r="N464" s="1045"/>
      <c r="P464" s="311"/>
      <c r="Q464" s="318"/>
      <c r="R464" s="318"/>
      <c r="S464" s="318"/>
      <c r="T464" s="318"/>
      <c r="U464" s="311"/>
      <c r="V464" s="311"/>
      <c r="W464" s="19"/>
    </row>
    <row r="465" spans="1:23" ht="15" customHeight="1">
      <c r="A465" s="1044" t="s">
        <v>931</v>
      </c>
      <c r="B465" s="1044"/>
      <c r="C465" s="1044"/>
      <c r="D465" s="1045"/>
      <c r="E465" s="1045"/>
      <c r="F465" s="1045"/>
      <c r="G465" s="1045"/>
      <c r="H465" s="1045"/>
      <c r="I465" s="1045"/>
      <c r="J465" s="1045"/>
      <c r="K465" s="1045"/>
      <c r="L465" s="1045"/>
      <c r="M465" s="1045"/>
      <c r="N465" s="1045"/>
      <c r="P465" s="311"/>
      <c r="Q465" s="311"/>
      <c r="R465" s="311"/>
      <c r="S465" s="311"/>
      <c r="T465" s="311"/>
      <c r="U465" s="311"/>
      <c r="V465" s="311"/>
      <c r="W465" s="19"/>
    </row>
    <row r="466" spans="1:23">
      <c r="A466" s="1027" t="s">
        <v>1197</v>
      </c>
      <c r="B466" s="40"/>
      <c r="C466" s="40"/>
      <c r="D466" s="68"/>
      <c r="E466" s="68"/>
      <c r="F466" s="68"/>
      <c r="G466" s="68"/>
      <c r="H466" s="68"/>
      <c r="I466" s="68"/>
      <c r="J466" s="68"/>
      <c r="K466" s="68"/>
      <c r="L466" s="68"/>
      <c r="M466" s="68"/>
      <c r="N466" s="418" t="s">
        <v>1196</v>
      </c>
      <c r="P466" s="311"/>
      <c r="Q466" s="311"/>
      <c r="R466" s="311"/>
      <c r="S466" s="311"/>
      <c r="T466" s="311"/>
      <c r="U466" s="311"/>
      <c r="V466" s="311"/>
      <c r="W466" s="19"/>
    </row>
  </sheetData>
  <mergeCells count="31">
    <mergeCell ref="A29:N29"/>
    <mergeCell ref="A30:N30"/>
    <mergeCell ref="A60:N60"/>
    <mergeCell ref="A123:N123"/>
    <mergeCell ref="A61:N61"/>
    <mergeCell ref="A91:N91"/>
    <mergeCell ref="A92:N92"/>
    <mergeCell ref="A122:N122"/>
    <mergeCell ref="A153:N153"/>
    <mergeCell ref="A154:N154"/>
    <mergeCell ref="A184:N184"/>
    <mergeCell ref="A185:N185"/>
    <mergeCell ref="A310:N310"/>
    <mergeCell ref="A340:N340"/>
    <mergeCell ref="A215:N215"/>
    <mergeCell ref="A216:N216"/>
    <mergeCell ref="A309:N309"/>
    <mergeCell ref="A247:N247"/>
    <mergeCell ref="A248:N248"/>
    <mergeCell ref="A278:N278"/>
    <mergeCell ref="A279:N279"/>
    <mergeCell ref="A217:L217"/>
    <mergeCell ref="A341:N341"/>
    <mergeCell ref="A371:N371"/>
    <mergeCell ref="A372:N372"/>
    <mergeCell ref="A402:N402"/>
    <mergeCell ref="A465:N465"/>
    <mergeCell ref="A403:N403"/>
    <mergeCell ref="A433:N433"/>
    <mergeCell ref="A434:N434"/>
    <mergeCell ref="A464:N464"/>
  </mergeCells>
  <phoneticPr fontId="4" type="noConversion"/>
  <conditionalFormatting sqref="AJ452 N443:N463 AJ421 N412:N432 AJ390 N381:N401 N350:N370 N319:N339 N288:N308 N257:N277 N226:N246 N194:N214">
    <cfRule type="cellIs" dxfId="11002" priority="1" stopIfTrue="1" operator="notEqual">
      <formula>100</formula>
    </cfRule>
  </conditionalFormatting>
  <printOptions horizontalCentered="1"/>
  <pageMargins left="0.75" right="0.75" top="0.85" bottom="0.57999999999999996" header="0.85" footer="0.5"/>
  <pageSetup scale="96" firstPageNumber="30" orientation="landscape" useFirstPageNumber="1" r:id="rId1"/>
  <headerFooter alignWithMargins="0">
    <oddHeader>&amp;R&amp;"Arial,Regular"&amp;8SREB-State Data Exchange</oddHeader>
    <oddFooter>&amp;C&amp;"Arial,Regular"&amp;10&amp;P</oddFooter>
  </headerFooter>
  <rowBreaks count="14" manualBreakCount="14">
    <brk id="31" max="13" man="1"/>
    <brk id="62" max="13" man="1"/>
    <brk id="93" max="13" man="1"/>
    <brk id="124" max="13" man="1"/>
    <brk id="155" max="13" man="1"/>
    <brk id="186" max="13" man="1"/>
    <brk id="218" max="13" man="1"/>
    <brk id="249" max="13" man="1"/>
    <brk id="280" max="13" man="1"/>
    <brk id="311" max="13" man="1"/>
    <brk id="342" max="13" man="1"/>
    <brk id="373" max="13" man="1"/>
    <brk id="404" max="13" man="1"/>
    <brk id="435" max="13" man="1"/>
  </rowBreaks>
  <legacyDrawing r:id="rId2"/>
</worksheet>
</file>

<file path=xl/worksheets/sheet8.xml><?xml version="1.0" encoding="utf-8"?>
<worksheet xmlns="http://schemas.openxmlformats.org/spreadsheetml/2006/main" xmlns:r="http://schemas.openxmlformats.org/officeDocument/2006/relationships">
  <sheetPr codeName="Sheet6" enableFormatConditionsCalculation="0">
    <tabColor indexed="16"/>
  </sheetPr>
  <dimension ref="A1:Q195"/>
  <sheetViews>
    <sheetView showGridLines="0" showZeros="0" view="pageBreakPreview" topLeftCell="A16" zoomScale="75" zoomScaleNormal="75" zoomScaleSheetLayoutView="75" workbookViewId="0">
      <selection activeCell="N32" sqref="N32"/>
    </sheetView>
  </sheetViews>
  <sheetFormatPr defaultColWidth="9" defaultRowHeight="15"/>
  <cols>
    <col min="1" max="1" width="10.88671875" style="333" customWidth="1"/>
    <col min="2" max="7" width="12" style="334" customWidth="1"/>
    <col min="8" max="8" width="12" style="333" customWidth="1"/>
    <col min="9" max="10" width="7.6640625" style="334" customWidth="1"/>
    <col min="11" max="11" width="11.44140625" style="334" bestFit="1" customWidth="1"/>
    <col min="12" max="14" width="7.6640625" style="334" customWidth="1"/>
    <col min="15" max="16384" width="9" style="334"/>
  </cols>
  <sheetData>
    <row r="1" spans="1:17" s="17" customFormat="1" ht="15.75">
      <c r="A1" s="6" t="s">
        <v>503</v>
      </c>
      <c r="B1" s="6"/>
      <c r="C1" s="6"/>
      <c r="D1" s="6"/>
      <c r="E1" s="6"/>
      <c r="F1" s="327"/>
      <c r="G1" s="327"/>
      <c r="H1" s="69"/>
    </row>
    <row r="2" spans="1:17" s="17" customFormat="1" ht="9.75" customHeight="1">
      <c r="A2" s="6"/>
      <c r="B2" s="6"/>
      <c r="C2" s="6"/>
      <c r="D2" s="6"/>
      <c r="E2" s="6"/>
      <c r="F2" s="327"/>
      <c r="G2" s="327"/>
      <c r="H2" s="69"/>
    </row>
    <row r="3" spans="1:17" s="17" customFormat="1" ht="18" customHeight="1">
      <c r="A3" s="6" t="s">
        <v>875</v>
      </c>
      <c r="B3" s="6"/>
      <c r="C3" s="6"/>
      <c r="D3" s="6"/>
      <c r="E3" s="6"/>
      <c r="F3" s="327"/>
      <c r="G3" s="327"/>
      <c r="H3" s="69"/>
    </row>
    <row r="4" spans="1:17" s="17" customFormat="1" ht="18" customHeight="1">
      <c r="A4" s="6" t="s">
        <v>883</v>
      </c>
      <c r="B4" s="6"/>
      <c r="C4" s="6"/>
      <c r="D4" s="6"/>
      <c r="E4" s="6"/>
      <c r="F4" s="327"/>
      <c r="G4" s="327"/>
      <c r="H4" s="69"/>
    </row>
    <row r="5" spans="1:17" s="17" customFormat="1" ht="18" customHeight="1">
      <c r="A5" s="6" t="s">
        <v>841</v>
      </c>
      <c r="B5" s="6"/>
      <c r="C5" s="6"/>
      <c r="D5" s="6"/>
      <c r="E5" s="6"/>
      <c r="F5" s="327"/>
      <c r="G5" s="327"/>
      <c r="H5" s="69"/>
    </row>
    <row r="6" spans="1:17" s="17" customFormat="1" ht="9.75" customHeight="1">
      <c r="A6" s="1"/>
      <c r="B6" s="1"/>
      <c r="C6" s="1"/>
      <c r="D6" s="1"/>
      <c r="E6" s="1"/>
      <c r="F6" s="327"/>
      <c r="G6" s="327"/>
      <c r="H6" s="69"/>
    </row>
    <row r="7" spans="1:17" s="37" customFormat="1" ht="16.5" customHeight="1">
      <c r="A7" s="1047" t="s">
        <v>887</v>
      </c>
      <c r="B7" s="1047"/>
      <c r="C7" s="1047"/>
      <c r="D7" s="1047"/>
      <c r="E7" s="1047"/>
      <c r="F7" s="1047"/>
      <c r="G7" s="1047"/>
      <c r="H7" s="1047"/>
      <c r="J7" s="17"/>
      <c r="K7" s="17"/>
      <c r="L7" s="17"/>
      <c r="M7" s="17"/>
      <c r="N7" s="17"/>
      <c r="O7" s="17"/>
      <c r="P7" s="17"/>
      <c r="Q7" s="17"/>
    </row>
    <row r="8" spans="1:17" s="37" customFormat="1" ht="16.5" customHeight="1">
      <c r="A8" s="123"/>
      <c r="B8" s="33">
        <v>1</v>
      </c>
      <c r="C8" s="33">
        <v>2</v>
      </c>
      <c r="D8" s="33">
        <v>3</v>
      </c>
      <c r="E8" s="33">
        <v>4</v>
      </c>
      <c r="F8" s="33">
        <v>5</v>
      </c>
      <c r="G8" s="33">
        <v>6</v>
      </c>
      <c r="H8" s="366" t="s">
        <v>874</v>
      </c>
      <c r="J8" s="17"/>
      <c r="K8" s="17" t="s">
        <v>301</v>
      </c>
      <c r="L8" s="17"/>
      <c r="M8" s="17"/>
      <c r="N8" s="17"/>
      <c r="O8" s="17"/>
      <c r="P8" s="17"/>
      <c r="Q8" s="17"/>
    </row>
    <row r="9" spans="1:17" s="62" customFormat="1" ht="18" customHeight="1">
      <c r="A9" s="20" t="s">
        <v>480</v>
      </c>
      <c r="B9" s="13">
        <f>'Pivot Table 4-Year Insts.'!N$725</f>
        <v>66.873302221912652</v>
      </c>
      <c r="C9" s="13">
        <f>'Pivot Table 4-Year Insts.'!O$725</f>
        <v>51.395071110628599</v>
      </c>
      <c r="D9" s="13">
        <f>'Pivot Table 4-Year Insts.'!P$725</f>
        <v>47.366762177650429</v>
      </c>
      <c r="E9" s="13">
        <f>'Pivot Table 4-Year Insts.'!Q$725</f>
        <v>40.04845610598484</v>
      </c>
      <c r="F9" s="13">
        <f>'Pivot Table 4-Year Insts.'!R$725</f>
        <v>42.344217510081954</v>
      </c>
      <c r="G9" s="13">
        <f>'Pivot Table 4-Year Insts.'!S$725</f>
        <v>43.03886925795053</v>
      </c>
      <c r="H9" s="1057">
        <f>'Pivot Table 4-Year Insts.'!T$725</f>
        <v>54.964967887229967</v>
      </c>
      <c r="I9" s="291"/>
      <c r="J9" s="17"/>
      <c r="K9" s="1058" t="s">
        <v>1200</v>
      </c>
      <c r="L9" s="17"/>
      <c r="M9" s="17"/>
      <c r="N9" s="17"/>
      <c r="O9" s="17"/>
      <c r="P9" s="17"/>
      <c r="Q9" s="17"/>
    </row>
    <row r="10" spans="1:17" s="17" customFormat="1" ht="18.75" customHeight="1">
      <c r="A10" s="20"/>
      <c r="B10" s="13"/>
      <c r="C10" s="13"/>
      <c r="D10" s="13"/>
      <c r="E10" s="13"/>
      <c r="F10" s="13"/>
      <c r="G10" s="13"/>
      <c r="H10" s="433"/>
      <c r="I10" s="328"/>
    </row>
    <row r="11" spans="1:17" s="17" customFormat="1" ht="13.5" customHeight="1">
      <c r="A11" s="20" t="s">
        <v>481</v>
      </c>
      <c r="B11" s="13">
        <f>'Pivot Table 4-Year Insts.'!L$46</f>
        <v>0</v>
      </c>
      <c r="C11" s="13">
        <f>'Pivot Table 4-Year Insts.'!M$46</f>
        <v>0</v>
      </c>
      <c r="D11" s="13">
        <f>'Pivot Table 4-Year Insts.'!N$46</f>
        <v>0</v>
      </c>
      <c r="E11" s="13">
        <f>'Pivot Table 4-Year Insts.'!O$46</f>
        <v>0</v>
      </c>
      <c r="F11" s="13">
        <f>'Pivot Table 4-Year Insts.'!P$46</f>
        <v>0</v>
      </c>
      <c r="G11" s="13">
        <f>'Pivot Table 4-Year Insts.'!Q$46</f>
        <v>0</v>
      </c>
      <c r="H11" s="433">
        <f>'Pivot Table 4-Year Insts.'!R$46</f>
        <v>0</v>
      </c>
      <c r="I11" s="328"/>
      <c r="K11" s="248">
        <v>46</v>
      </c>
    </row>
    <row r="12" spans="1:17" s="17" customFormat="1" ht="14.1" customHeight="1">
      <c r="A12" s="2" t="s">
        <v>482</v>
      </c>
      <c r="B12" s="13">
        <f>'Pivot Table 4-Year Insts.'!L$88</f>
        <v>58.926392842618945</v>
      </c>
      <c r="C12" s="13">
        <f>'Pivot Table 4-Year Insts.'!M$88</f>
        <v>0</v>
      </c>
      <c r="D12" s="13">
        <f>'Pivot Table 4-Year Insts.'!N$88</f>
        <v>45.039682539682538</v>
      </c>
      <c r="E12" s="13">
        <f>'Pivot Table 4-Year Insts.'!O$88</f>
        <v>0</v>
      </c>
      <c r="F12" s="13">
        <f>'Pivot Table 4-Year Insts.'!P$88</f>
        <v>39.011837364899634</v>
      </c>
      <c r="G12" s="13">
        <f>'Pivot Table 4-Year Insts.'!Q$88</f>
        <v>36.502546689303905</v>
      </c>
      <c r="H12" s="433">
        <f>'Pivot Table 4-Year Insts.'!R$88</f>
        <v>46.32750728256346</v>
      </c>
      <c r="I12" s="328"/>
      <c r="K12" s="17">
        <f>K11+42</f>
        <v>88</v>
      </c>
    </row>
    <row r="13" spans="1:17" s="17" customFormat="1" ht="14.1" customHeight="1">
      <c r="A13" s="2" t="s">
        <v>496</v>
      </c>
      <c r="B13" s="292">
        <f>'Pivot Table 4-Year Insts.'!L$130</f>
        <v>71.087737301180084</v>
      </c>
      <c r="C13" s="292">
        <f>'Pivot Table 4-Year Insts.'!M$130</f>
        <v>0</v>
      </c>
      <c r="D13" s="292">
        <f>'Pivot Table 4-Year Insts.'!N$130</f>
        <v>0</v>
      </c>
      <c r="E13" s="292">
        <f>'Pivot Table 4-Year Insts.'!O$130</f>
        <v>47.923875432525953</v>
      </c>
      <c r="F13" s="292">
        <f>'Pivot Table 4-Year Insts.'!P$130</f>
        <v>0</v>
      </c>
      <c r="G13" s="292">
        <f>'Pivot Table 4-Year Insts.'!Q$130</f>
        <v>0</v>
      </c>
      <c r="H13" s="367">
        <f>'Pivot Table 4-Year Insts.'!R$130</f>
        <v>68.096514745308312</v>
      </c>
      <c r="I13" s="100"/>
      <c r="K13" s="17">
        <f>K12+42</f>
        <v>130</v>
      </c>
    </row>
    <row r="14" spans="1:17" s="17" customFormat="1" ht="14.1" customHeight="1">
      <c r="A14" s="2" t="s">
        <v>483</v>
      </c>
      <c r="B14" s="13">
        <f>'Pivot Table 4-Year Insts.'!L$172</f>
        <v>68.017621145374449</v>
      </c>
      <c r="C14" s="13">
        <f>'Pivot Table 4-Year Insts.'!M$172</f>
        <v>50.96153846153846</v>
      </c>
      <c r="D14" s="13">
        <f>'Pivot Table 4-Year Insts.'!N$172</f>
        <v>50.768139919640745</v>
      </c>
      <c r="E14" s="13">
        <f>'Pivot Table 4-Year Insts.'!O$172</f>
        <v>39.898989898989903</v>
      </c>
      <c r="F14" s="13">
        <f>'Pivot Table 4-Year Insts.'!P$172</f>
        <v>0</v>
      </c>
      <c r="G14" s="13">
        <f>'Pivot Table 4-Year Insts.'!Q$172</f>
        <v>0</v>
      </c>
      <c r="H14" s="433">
        <f>'Pivot Table 4-Year Insts.'!R$172</f>
        <v>62.460984393757499</v>
      </c>
      <c r="I14" s="328"/>
      <c r="K14" s="17">
        <f>K13+42</f>
        <v>172</v>
      </c>
    </row>
    <row r="15" spans="1:17" s="17" customFormat="1" ht="14.1" customHeight="1">
      <c r="A15" s="2"/>
      <c r="B15" s="13"/>
      <c r="C15" s="13"/>
      <c r="D15" s="13"/>
      <c r="E15" s="13"/>
      <c r="F15" s="13"/>
      <c r="G15" s="13"/>
      <c r="H15" s="433"/>
      <c r="I15" s="328"/>
    </row>
    <row r="16" spans="1:17" s="17" customFormat="1" ht="14.1" customHeight="1">
      <c r="A16" s="2" t="s">
        <v>484</v>
      </c>
      <c r="B16" s="13">
        <f>'Pivot Table 4-Year Insts.'!L$214</f>
        <v>68.266939053455914</v>
      </c>
      <c r="C16" s="13">
        <f>'Pivot Table 4-Year Insts.'!M$214</f>
        <v>75.350140056022411</v>
      </c>
      <c r="D16" s="13">
        <f>'Pivot Table 4-Year Insts.'!N$214</f>
        <v>39.873633879781423</v>
      </c>
      <c r="E16" s="13">
        <f>'Pivot Table 4-Year Insts.'!O$214</f>
        <v>37.273788674839466</v>
      </c>
      <c r="F16" s="13">
        <f>'Pivot Table 4-Year Insts.'!P$214</f>
        <v>37.114726027397261</v>
      </c>
      <c r="G16" s="13">
        <f>'Pivot Table 4-Year Insts.'!Q$214</f>
        <v>21.212121212121211</v>
      </c>
      <c r="H16" s="433">
        <f>'Pivot Table 4-Year Insts.'!R$214</f>
        <v>51.632268307203809</v>
      </c>
      <c r="I16" s="328"/>
      <c r="K16" s="17">
        <f>K14+42</f>
        <v>214</v>
      </c>
    </row>
    <row r="17" spans="1:12" s="17" customFormat="1" ht="14.1" customHeight="1">
      <c r="A17" s="2" t="s">
        <v>485</v>
      </c>
      <c r="B17" s="13">
        <f>'Pivot Table 4-Year Insts.'!L$256</f>
        <v>56.044869131699215</v>
      </c>
      <c r="C17" s="13">
        <f>'Pivot Table 4-Year Insts.'!M$256</f>
        <v>0</v>
      </c>
      <c r="D17" s="13">
        <f>'Pivot Table 4-Year Insts.'!N$256</f>
        <v>48.145820238843498</v>
      </c>
      <c r="E17" s="13">
        <f>'Pivot Table 4-Year Insts.'!O$256</f>
        <v>46.636317653009613</v>
      </c>
      <c r="F17" s="13">
        <f>'Pivot Table 4-Year Insts.'!P$256</f>
        <v>39.207048458149778</v>
      </c>
      <c r="G17" s="13">
        <f>'Pivot Table 4-Year Insts.'!Q$256</f>
        <v>0</v>
      </c>
      <c r="H17" s="433">
        <f>'Pivot Table 4-Year Insts.'!R$256</f>
        <v>50.945636502417102</v>
      </c>
      <c r="I17" s="328"/>
      <c r="K17" s="17">
        <f>K16+42</f>
        <v>256</v>
      </c>
    </row>
    <row r="18" spans="1:12" s="17" customFormat="1" ht="14.1" customHeight="1">
      <c r="A18" s="2" t="s">
        <v>486</v>
      </c>
      <c r="B18" s="13">
        <f>'Pivot Table 4-Year Insts.'!L$298</f>
        <v>59.45146014206788</v>
      </c>
      <c r="C18" s="13">
        <f>'Pivot Table 4-Year Insts.'!M$298</f>
        <v>40.195306347456295</v>
      </c>
      <c r="D18" s="13">
        <f>'Pivot Table 4-Year Insts.'!N$298</f>
        <v>32.452767095803374</v>
      </c>
      <c r="E18" s="13">
        <f>'Pivot Table 4-Year Insts.'!O$298</f>
        <v>32.452010141253169</v>
      </c>
      <c r="F18" s="13">
        <f>'Pivot Table 4-Year Insts.'!P$298</f>
        <v>18.233618233618234</v>
      </c>
      <c r="G18" s="13">
        <f>'Pivot Table 4-Year Insts.'!Q$298</f>
        <v>0</v>
      </c>
      <c r="H18" s="433">
        <f>'Pivot Table 4-Year Insts.'!R$298</f>
        <v>40.230329594774609</v>
      </c>
      <c r="I18" s="328"/>
      <c r="K18" s="17">
        <f>K17+42</f>
        <v>298</v>
      </c>
    </row>
    <row r="19" spans="1:12" s="17" customFormat="1" ht="14.1" customHeight="1">
      <c r="A19" s="2" t="s">
        <v>487</v>
      </c>
      <c r="B19" s="13">
        <f>'Pivot Table 4-Year Insts.'!L$340</f>
        <v>0</v>
      </c>
      <c r="C19" s="13">
        <f>'Pivot Table 4-Year Insts.'!M$340</f>
        <v>0</v>
      </c>
      <c r="D19" s="13">
        <f>'Pivot Table 4-Year Insts.'!N$340</f>
        <v>0</v>
      </c>
      <c r="E19" s="13">
        <f>'Pivot Table 4-Year Insts.'!O$340</f>
        <v>0</v>
      </c>
      <c r="F19" s="13">
        <f>'Pivot Table 4-Year Insts.'!P$340</f>
        <v>0</v>
      </c>
      <c r="G19" s="13">
        <f>'Pivot Table 4-Year Insts.'!Q$340</f>
        <v>0</v>
      </c>
      <c r="H19" s="433">
        <f>'Pivot Table 4-Year Insts.'!R$340</f>
        <v>0</v>
      </c>
      <c r="I19" s="328"/>
      <c r="K19" s="17">
        <f>K18+42</f>
        <v>340</v>
      </c>
    </row>
    <row r="20" spans="1:12" s="17" customFormat="1" ht="14.1" customHeight="1">
      <c r="A20" s="2"/>
      <c r="B20" s="13"/>
      <c r="C20" s="13"/>
      <c r="D20" s="13"/>
      <c r="E20" s="13"/>
      <c r="F20" s="13"/>
      <c r="G20" s="13"/>
      <c r="H20" s="433"/>
      <c r="I20" s="328"/>
    </row>
    <row r="21" spans="1:12" s="17" customFormat="1" ht="14.1" customHeight="1">
      <c r="A21" s="2" t="s">
        <v>488</v>
      </c>
      <c r="B21" s="13">
        <f>'Pivot Table 4-Year Insts.'!L$382</f>
        <v>57.075173720783326</v>
      </c>
      <c r="C21" s="13">
        <f>'Pivot Table 4-Year Insts.'!M$382</f>
        <v>52.541729893778452</v>
      </c>
      <c r="D21" s="13">
        <f>'Pivot Table 4-Year Insts.'!N$382</f>
        <v>0</v>
      </c>
      <c r="E21" s="13">
        <f>'Pivot Table 4-Year Insts.'!O$382</f>
        <v>48.907388137356925</v>
      </c>
      <c r="F21" s="13">
        <f>'Pivot Table 4-Year Insts.'!P$382</f>
        <v>45.841392649903291</v>
      </c>
      <c r="G21" s="13">
        <f>'Pivot Table 4-Year Insts.'!Q$382</f>
        <v>0</v>
      </c>
      <c r="H21" s="433">
        <f>'Pivot Table 4-Year Insts.'!R$382</f>
        <v>53.557692307692307</v>
      </c>
      <c r="I21" s="328"/>
      <c r="K21" s="17">
        <f>K19+42</f>
        <v>382</v>
      </c>
    </row>
    <row r="22" spans="1:12" s="17" customFormat="1" ht="14.1" customHeight="1">
      <c r="A22" s="2" t="s">
        <v>489</v>
      </c>
      <c r="B22" s="13">
        <f>'Pivot Table 4-Year Insts.'!L$424</f>
        <v>77.070606620258559</v>
      </c>
      <c r="C22" s="13">
        <f>'Pivot Table 4-Year Insts.'!M$424</f>
        <v>52.735173824130875</v>
      </c>
      <c r="D22" s="13">
        <f>'Pivot Table 4-Year Insts.'!N$424</f>
        <v>56.862350216493809</v>
      </c>
      <c r="E22" s="13">
        <f>'Pivot Table 4-Year Insts.'!O$424</f>
        <v>39.884393063583815</v>
      </c>
      <c r="F22" s="13">
        <f>'Pivot Table 4-Year Insts.'!P$424</f>
        <v>45.850202429149803</v>
      </c>
      <c r="G22" s="13">
        <f>'Pivot Table 4-Year Insts.'!Q$424</f>
        <v>51.8213866039953</v>
      </c>
      <c r="H22" s="433">
        <f>'Pivot Table 4-Year Insts.'!R$424</f>
        <v>61.256454388984508</v>
      </c>
      <c r="I22" s="328"/>
      <c r="K22" s="17">
        <f>K21+42</f>
        <v>424</v>
      </c>
    </row>
    <row r="23" spans="1:12" s="17" customFormat="1" ht="14.1" customHeight="1">
      <c r="A23" s="2" t="s">
        <v>490</v>
      </c>
      <c r="B23" s="13">
        <f>'Pivot Table 4-Year Insts.'!L$466</f>
        <v>57.972784368457788</v>
      </c>
      <c r="C23" s="13">
        <f>'Pivot Table 4-Year Insts.'!M$466</f>
        <v>0</v>
      </c>
      <c r="D23" s="13">
        <f>'Pivot Table 4-Year Insts.'!N$466</f>
        <v>35.726643598615915</v>
      </c>
      <c r="E23" s="13">
        <f>'Pivot Table 4-Year Insts.'!O$466</f>
        <v>31.97211155378486</v>
      </c>
      <c r="F23" s="13">
        <f>'Pivot Table 4-Year Insts.'!P$466</f>
        <v>31.536293164200142</v>
      </c>
      <c r="G23" s="13">
        <f>'Pivot Table 4-Year Insts.'!Q$466</f>
        <v>35.714285714285715</v>
      </c>
      <c r="H23" s="433">
        <f>'Pivot Table 4-Year Insts.'!R$466</f>
        <v>45.859757202391741</v>
      </c>
      <c r="I23" s="328"/>
      <c r="K23" s="17">
        <f>K22+42</f>
        <v>466</v>
      </c>
    </row>
    <row r="24" spans="1:12" s="17" customFormat="1" ht="14.1" customHeight="1">
      <c r="A24" s="2" t="s">
        <v>491</v>
      </c>
      <c r="B24" s="13">
        <f>'Pivot Table 4-Year Insts.'!L$508</f>
        <v>70.628090093389488</v>
      </c>
      <c r="C24" s="13">
        <f>'Pivot Table 4-Year Insts.'!M$508</f>
        <v>0</v>
      </c>
      <c r="D24" s="13">
        <f>'Pivot Table 4-Year Insts.'!N$508</f>
        <v>59.326331039478454</v>
      </c>
      <c r="E24" s="13">
        <f>'Pivot Table 4-Year Insts.'!O$508</f>
        <v>67.494824016563143</v>
      </c>
      <c r="F24" s="13">
        <f>'Pivot Table 4-Year Insts.'!P$508</f>
        <v>48.294829482948295</v>
      </c>
      <c r="G24" s="13">
        <f>'Pivot Table 4-Year Insts.'!Q$508</f>
        <v>45.94882729211087</v>
      </c>
      <c r="H24" s="433">
        <f>'Pivot Table 4-Year Insts.'!R$508</f>
        <v>61.18835893290219</v>
      </c>
      <c r="I24" s="328"/>
      <c r="K24" s="17">
        <f>K23+42</f>
        <v>508</v>
      </c>
    </row>
    <row r="25" spans="1:12" s="17" customFormat="1" ht="14.1" customHeight="1">
      <c r="A25" s="2"/>
      <c r="B25" s="13"/>
      <c r="C25" s="13"/>
      <c r="D25" s="13"/>
      <c r="E25" s="13"/>
      <c r="F25" s="13"/>
      <c r="G25" s="13"/>
      <c r="H25" s="433"/>
      <c r="I25" s="328"/>
    </row>
    <row r="26" spans="1:12" s="17" customFormat="1" ht="14.1" customHeight="1">
      <c r="A26" s="2" t="s">
        <v>492</v>
      </c>
      <c r="B26" s="13">
        <f>'Pivot Table 4-Year Insts.'!L$550</f>
        <v>67.521834061135365</v>
      </c>
      <c r="C26" s="13">
        <f>'Pivot Table 4-Year Insts.'!M$550</f>
        <v>48.201438848920866</v>
      </c>
      <c r="D26" s="13">
        <f>'Pivot Table 4-Year Insts.'!N$550</f>
        <v>52.264535339288507</v>
      </c>
      <c r="E26" s="13">
        <f>'Pivot Table 4-Year Insts.'!O$550</f>
        <v>50.519409513395296</v>
      </c>
      <c r="F26" s="13">
        <f>'Pivot Table 4-Year Insts.'!P$550</f>
        <v>50</v>
      </c>
      <c r="G26" s="13">
        <f>'Pivot Table 4-Year Insts.'!Q$550</f>
        <v>0</v>
      </c>
      <c r="H26" s="433">
        <f>'Pivot Table 4-Year Insts.'!R$550</f>
        <v>55.222252522497953</v>
      </c>
      <c r="I26" s="328"/>
      <c r="K26" s="17">
        <f>K24+42</f>
        <v>550</v>
      </c>
    </row>
    <row r="27" spans="1:12" s="17" customFormat="1" ht="14.1" customHeight="1">
      <c r="A27" s="2" t="s">
        <v>493</v>
      </c>
      <c r="B27" s="13">
        <f>'Pivot Table 4-Year Insts.'!L$592</f>
        <v>66.101333787872335</v>
      </c>
      <c r="C27" s="13">
        <f>'Pivot Table 4-Year Insts.'!M$592</f>
        <v>39.343459088682017</v>
      </c>
      <c r="D27" s="13">
        <f>'Pivot Table 4-Year Insts.'!N$592</f>
        <v>40.207151121150346</v>
      </c>
      <c r="E27" s="13">
        <f>'Pivot Table 4-Year Insts.'!O$592</f>
        <v>40.895522388059703</v>
      </c>
      <c r="F27" s="13">
        <f>'Pivot Table 4-Year Insts.'!P$592</f>
        <v>18.992805755395683</v>
      </c>
      <c r="G27" s="13">
        <f>'Pivot Table 4-Year Insts.'!Q$592</f>
        <v>36.148648648648653</v>
      </c>
      <c r="H27" s="433">
        <f>'Pivot Table 4-Year Insts.'!R$592</f>
        <v>53.32666444370345</v>
      </c>
      <c r="I27" s="328"/>
      <c r="K27" s="17">
        <f>K26+42</f>
        <v>592</v>
      </c>
    </row>
    <row r="28" spans="1:12" s="17" customFormat="1" ht="14.1" customHeight="1">
      <c r="A28" s="2" t="s">
        <v>494</v>
      </c>
      <c r="B28" s="13">
        <f>'Pivot Table 4-Year Insts.'!L$634</f>
        <v>77.255975571233023</v>
      </c>
      <c r="C28" s="13">
        <f>'Pivot Table 4-Year Insts.'!M$634</f>
        <v>58.293269230769226</v>
      </c>
      <c r="D28" s="13">
        <f>'Pivot Table 4-Year Insts.'!N$634</f>
        <v>73.239750445632808</v>
      </c>
      <c r="E28" s="13">
        <f>'Pivot Table 4-Year Insts.'!O$634</f>
        <v>40.397350993377486</v>
      </c>
      <c r="F28" s="13">
        <f>'Pivot Table 4-Year Insts.'!P$634</f>
        <v>69.803198031980315</v>
      </c>
      <c r="G28" s="13">
        <f>'Pivot Table 4-Year Insts.'!Q$634</f>
        <v>44.444444444444443</v>
      </c>
      <c r="H28" s="433">
        <f>'Pivot Table 4-Year Insts.'!R$634</f>
        <v>67.490518600588061</v>
      </c>
      <c r="I28" s="328"/>
      <c r="K28" s="17">
        <f>K27+42</f>
        <v>634</v>
      </c>
    </row>
    <row r="29" spans="1:12" s="17" customFormat="1" ht="14.1" customHeight="1">
      <c r="A29" s="85" t="s">
        <v>495</v>
      </c>
      <c r="B29" s="14">
        <f>'Pivot Table 4-Year Insts.'!L$676</f>
        <v>58.50074962518741</v>
      </c>
      <c r="C29" s="14">
        <f>'Pivot Table 4-Year Insts.'!M$676</f>
        <v>0</v>
      </c>
      <c r="D29" s="14">
        <f>'Pivot Table 4-Year Insts.'!N$676</f>
        <v>44.001942690626514</v>
      </c>
      <c r="E29" s="14">
        <f>'Pivot Table 4-Year Insts.'!O$676</f>
        <v>0</v>
      </c>
      <c r="F29" s="14">
        <f>'Pivot Table 4-Year Insts.'!P$676</f>
        <v>0</v>
      </c>
      <c r="G29" s="14">
        <f>'Pivot Table 4-Year Insts.'!Q$676</f>
        <v>44.674556213017752</v>
      </c>
      <c r="H29" s="434">
        <f>'Pivot Table 4-Year Insts.'!R$676</f>
        <v>49.976292081555243</v>
      </c>
      <c r="I29" s="328"/>
      <c r="K29" s="17">
        <f>K28+42</f>
        <v>676</v>
      </c>
    </row>
    <row r="30" spans="1:12" s="17" customFormat="1" ht="14.1" customHeight="1">
      <c r="A30" s="91" t="s">
        <v>1012</v>
      </c>
      <c r="B30" s="13"/>
      <c r="C30" s="57"/>
      <c r="D30" s="13"/>
      <c r="E30" s="57"/>
      <c r="F30" s="57"/>
      <c r="G30" s="13"/>
      <c r="H30" s="292"/>
      <c r="I30" s="328"/>
    </row>
    <row r="31" spans="1:12" s="17" customFormat="1" ht="14.1" customHeight="1">
      <c r="A31" s="91" t="s">
        <v>530</v>
      </c>
      <c r="B31" s="13"/>
      <c r="C31" s="57"/>
      <c r="D31" s="13"/>
      <c r="E31" s="57"/>
      <c r="F31" s="57"/>
      <c r="G31" s="13"/>
      <c r="H31" s="292"/>
      <c r="I31" s="328"/>
    </row>
    <row r="32" spans="1:12" s="330" customFormat="1" ht="53.25" customHeight="1">
      <c r="A32" s="1044" t="s">
        <v>504</v>
      </c>
      <c r="B32" s="1048"/>
      <c r="C32" s="1048"/>
      <c r="D32" s="1048"/>
      <c r="E32" s="1048"/>
      <c r="F32" s="1049"/>
      <c r="G32" s="1049"/>
      <c r="H32" s="1049"/>
      <c r="I32" s="329"/>
      <c r="L32" s="339"/>
    </row>
    <row r="33" spans="1:15" s="17" customFormat="1">
      <c r="A33" s="62"/>
      <c r="B33" s="13"/>
      <c r="H33" s="418" t="s">
        <v>1204</v>
      </c>
    </row>
    <row r="34" spans="1:15" s="17" customFormat="1" ht="15.75">
      <c r="A34" s="1050" t="s">
        <v>501</v>
      </c>
      <c r="B34" s="1050"/>
      <c r="C34" s="1050"/>
      <c r="D34" s="1050"/>
      <c r="E34" s="1050"/>
      <c r="F34" s="1050"/>
      <c r="G34" s="1050"/>
      <c r="H34" s="1050"/>
    </row>
    <row r="35" spans="1:15" s="17" customFormat="1" ht="9.75" customHeight="1">
      <c r="A35" s="1"/>
      <c r="B35" s="1"/>
      <c r="C35" s="1"/>
      <c r="D35" s="1"/>
      <c r="E35" s="1"/>
      <c r="F35" s="331"/>
      <c r="H35" s="62"/>
    </row>
    <row r="36" spans="1:15" s="17" customFormat="1" ht="18" customHeight="1">
      <c r="A36" s="6" t="s">
        <v>884</v>
      </c>
      <c r="B36" s="6"/>
      <c r="C36" s="6"/>
      <c r="D36" s="6"/>
      <c r="E36" s="6"/>
      <c r="F36" s="6"/>
      <c r="G36" s="115"/>
      <c r="H36" s="115"/>
    </row>
    <row r="37" spans="1:15" s="17" customFormat="1" ht="18" customHeight="1">
      <c r="A37" s="6" t="s">
        <v>885</v>
      </c>
      <c r="B37" s="6"/>
      <c r="C37" s="6"/>
      <c r="D37" s="6"/>
      <c r="E37" s="6"/>
      <c r="F37" s="6"/>
      <c r="G37" s="115"/>
      <c r="H37" s="115"/>
    </row>
    <row r="38" spans="1:15" s="17" customFormat="1" ht="18" customHeight="1">
      <c r="A38" s="6" t="s">
        <v>839</v>
      </c>
      <c r="B38" s="6"/>
      <c r="C38" s="6"/>
      <c r="D38" s="6"/>
      <c r="E38" s="6"/>
      <c r="F38" s="6"/>
      <c r="H38" s="62"/>
      <c r="K38" s="19"/>
      <c r="L38" s="19"/>
      <c r="M38" s="19"/>
      <c r="N38" s="19"/>
      <c r="O38" s="19"/>
    </row>
    <row r="39" spans="1:15" s="17" customFormat="1" ht="6.75" customHeight="1">
      <c r="A39" s="1"/>
      <c r="B39" s="1"/>
      <c r="C39" s="1"/>
      <c r="D39" s="1"/>
      <c r="E39" s="1"/>
      <c r="F39" s="327"/>
      <c r="H39" s="62"/>
      <c r="K39" s="19"/>
      <c r="L39" s="19"/>
      <c r="M39" s="19"/>
      <c r="N39" s="19"/>
      <c r="O39" s="19"/>
    </row>
    <row r="40" spans="1:15" s="37" customFormat="1" ht="15.75" customHeight="1">
      <c r="A40" s="124" t="s">
        <v>886</v>
      </c>
      <c r="B40" s="118"/>
      <c r="C40" s="118"/>
      <c r="D40" s="118"/>
      <c r="E40" s="118"/>
      <c r="F40" s="118"/>
      <c r="G40" s="17"/>
      <c r="H40" s="62"/>
      <c r="I40" s="17"/>
      <c r="J40" s="17"/>
      <c r="K40" s="23"/>
      <c r="L40" s="1"/>
      <c r="M40" s="38"/>
      <c r="N40" s="36"/>
      <c r="O40" s="36"/>
    </row>
    <row r="41" spans="1:15" s="37" customFormat="1" ht="27.75" customHeight="1">
      <c r="A41" s="32"/>
      <c r="B41" s="119" t="s">
        <v>882</v>
      </c>
      <c r="C41" s="33">
        <v>1</v>
      </c>
      <c r="D41" s="33">
        <v>2</v>
      </c>
      <c r="E41" s="34">
        <v>3</v>
      </c>
      <c r="F41" s="33" t="s">
        <v>874</v>
      </c>
      <c r="G41" s="17"/>
      <c r="H41" s="62"/>
      <c r="I41" s="17"/>
      <c r="J41" s="17"/>
      <c r="K41" s="17" t="s">
        <v>301</v>
      </c>
      <c r="L41" s="340"/>
      <c r="M41" s="39"/>
      <c r="N41" s="39"/>
      <c r="O41" s="36"/>
    </row>
    <row r="42" spans="1:15" s="62" customFormat="1" ht="18" customHeight="1">
      <c r="A42" s="20" t="s">
        <v>480</v>
      </c>
      <c r="B42" s="13">
        <f>'Pivot Table 2-Year Insts.'!N$659</f>
        <v>37.426478175626869</v>
      </c>
      <c r="C42" s="13">
        <f>'Pivot Table 2-Year Insts.'!O$659</f>
        <v>24.408571883146287</v>
      </c>
      <c r="D42" s="13">
        <f>'Pivot Table 2-Year Insts.'!P$659</f>
        <v>25.70200754144636</v>
      </c>
      <c r="E42" s="13">
        <f>'Pivot Table 2-Year Insts.'!Q$659</f>
        <v>26.173534409515721</v>
      </c>
      <c r="F42" s="1057">
        <f>'Pivot Table 2-Year Insts.'!R$659</f>
        <v>25.808640292194823</v>
      </c>
      <c r="K42" s="247" t="s">
        <v>1200</v>
      </c>
      <c r="M42" s="276"/>
      <c r="N42" s="276"/>
      <c r="O42" s="276"/>
    </row>
    <row r="43" spans="1:15" s="17" customFormat="1" ht="6.75" customHeight="1">
      <c r="A43" s="20"/>
      <c r="B43" s="13"/>
      <c r="C43" s="13"/>
      <c r="D43" s="13"/>
      <c r="E43" s="13"/>
      <c r="F43" s="433"/>
      <c r="G43" s="62"/>
      <c r="H43" s="62"/>
      <c r="I43" s="62"/>
    </row>
    <row r="44" spans="1:15" s="17" customFormat="1" ht="13.5" customHeight="1">
      <c r="A44" s="20" t="s">
        <v>481</v>
      </c>
      <c r="B44" s="13">
        <f>'Pivot Table 2-Year Insts.'!N$42</f>
        <v>0</v>
      </c>
      <c r="C44" s="13">
        <f>'Pivot Table 2-Year Insts.'!O$42</f>
        <v>0</v>
      </c>
      <c r="D44" s="13">
        <f>'Pivot Table 2-Year Insts.'!P$42</f>
        <v>0</v>
      </c>
      <c r="E44" s="13">
        <f>'Pivot Table 2-Year Insts.'!Q$42</f>
        <v>0</v>
      </c>
      <c r="F44" s="433">
        <f>'Pivot Table 2-Year Insts.'!R$42</f>
        <v>0</v>
      </c>
      <c r="G44" s="62"/>
      <c r="H44" s="62"/>
      <c r="I44" s="62"/>
      <c r="K44" s="248">
        <v>42</v>
      </c>
    </row>
    <row r="45" spans="1:15" s="17" customFormat="1" ht="14.1" customHeight="1">
      <c r="A45" s="2" t="s">
        <v>482</v>
      </c>
      <c r="B45" s="13">
        <f>'Pivot Table 2-Year Insts.'!N$80</f>
        <v>0</v>
      </c>
      <c r="C45" s="13">
        <f>'Pivot Table 2-Year Insts.'!O$80</f>
        <v>25.696594427244584</v>
      </c>
      <c r="D45" s="13">
        <f>'Pivot Table 2-Year Insts.'!P$80</f>
        <v>22.455403987408186</v>
      </c>
      <c r="E45" s="13">
        <f>'Pivot Table 2-Year Insts.'!Q$80</f>
        <v>27.041434456021324</v>
      </c>
      <c r="F45" s="433">
        <f>'Pivot Table 2-Year Insts.'!R$80</f>
        <v>26.126440796367444</v>
      </c>
      <c r="H45" s="62"/>
      <c r="K45" s="17">
        <f>K44+38</f>
        <v>80</v>
      </c>
    </row>
    <row r="46" spans="1:15" s="17" customFormat="1" ht="14.1" customHeight="1">
      <c r="A46" s="2" t="s">
        <v>496</v>
      </c>
      <c r="B46" s="292">
        <f>'Pivot Table 2-Year Insts.'!N$118</f>
        <v>0</v>
      </c>
      <c r="C46" s="292">
        <f>'Pivot Table 2-Year Insts.'!O$118</f>
        <v>0</v>
      </c>
      <c r="D46" s="292">
        <f>'Pivot Table 2-Year Insts.'!P$118</f>
        <v>20.348058902275771</v>
      </c>
      <c r="E46" s="292">
        <f>'Pivot Table 2-Year Insts.'!Q$118</f>
        <v>19.583333333333332</v>
      </c>
      <c r="F46" s="367">
        <f>'Pivot Table 2-Year Insts.'!R$118</f>
        <v>20.242214532871973</v>
      </c>
      <c r="H46" s="62"/>
      <c r="K46" s="17">
        <f>K45+38</f>
        <v>118</v>
      </c>
    </row>
    <row r="47" spans="1:15" s="17" customFormat="1" ht="14.1" customHeight="1">
      <c r="A47" s="2" t="s">
        <v>483</v>
      </c>
      <c r="B47" s="13">
        <f>'Pivot Table 2-Year Insts.'!N$156</f>
        <v>39.014883061658402</v>
      </c>
      <c r="C47" s="13">
        <f>'Pivot Table 2-Year Insts.'!O$156</f>
        <v>43.859726510807235</v>
      </c>
      <c r="D47" s="13">
        <f>'Pivot Table 2-Year Insts.'!P$156</f>
        <v>46.049800184445125</v>
      </c>
      <c r="E47" s="13">
        <f>'Pivot Table 2-Year Insts.'!Q$156</f>
        <v>47.601476014760145</v>
      </c>
      <c r="F47" s="433">
        <f>'Pivot Table 2-Year Insts.'!R$156</f>
        <v>42.911136757068668</v>
      </c>
      <c r="H47" s="62"/>
      <c r="K47" s="17">
        <f>K46+38</f>
        <v>156</v>
      </c>
    </row>
    <row r="48" spans="1:15" s="17" customFormat="1" ht="14.1" customHeight="1">
      <c r="A48" s="2"/>
      <c r="B48" s="13"/>
      <c r="C48" s="13"/>
      <c r="D48" s="13"/>
      <c r="E48" s="13"/>
      <c r="F48" s="433"/>
      <c r="H48" s="62"/>
    </row>
    <row r="49" spans="1:12" s="17" customFormat="1" ht="14.1" customHeight="1">
      <c r="A49" s="2" t="s">
        <v>484</v>
      </c>
      <c r="B49" s="13">
        <f>'Pivot Table 2-Year Insts.'!N$194</f>
        <v>0</v>
      </c>
      <c r="C49" s="13">
        <f>'Pivot Table 2-Year Insts.'!O$194</f>
        <v>18.157778757161747</v>
      </c>
      <c r="D49" s="13">
        <f>'Pivot Table 2-Year Insts.'!P$194</f>
        <v>25.026025400791173</v>
      </c>
      <c r="E49" s="13">
        <f>'Pivot Table 2-Year Insts.'!Q$194</f>
        <v>19.170984455958546</v>
      </c>
      <c r="F49" s="433">
        <f>'Pivot Table 2-Year Insts.'!R$194</f>
        <v>22.308626974483598</v>
      </c>
      <c r="H49" s="62"/>
      <c r="K49" s="17">
        <f>K47+38</f>
        <v>194</v>
      </c>
    </row>
    <row r="50" spans="1:12" s="17" customFormat="1" ht="14.1" customHeight="1">
      <c r="A50" s="2" t="s">
        <v>485</v>
      </c>
      <c r="B50" s="13">
        <f>'Pivot Table 2-Year Insts.'!N$232</f>
        <v>0</v>
      </c>
      <c r="C50" s="13">
        <f>'Pivot Table 2-Year Insts.'!O$232</f>
        <v>17.146017699115042</v>
      </c>
      <c r="D50" s="13">
        <f>'Pivot Table 2-Year Insts.'!P$232</f>
        <v>31.070435588507877</v>
      </c>
      <c r="E50" s="13">
        <f>'Pivot Table 2-Year Insts.'!Q$232</f>
        <v>26.27551020408163</v>
      </c>
      <c r="F50" s="433">
        <f>'Pivot Table 2-Year Insts.'!R$232</f>
        <v>25.755248335893498</v>
      </c>
      <c r="H50" s="62"/>
      <c r="K50" s="17">
        <f>K49+38</f>
        <v>232</v>
      </c>
    </row>
    <row r="51" spans="1:12" s="17" customFormat="1" ht="14.1" customHeight="1">
      <c r="A51" s="2" t="s">
        <v>486</v>
      </c>
      <c r="B51" s="13">
        <f>'Pivot Table 2-Year Insts.'!N$270</f>
        <v>15.164835164835164</v>
      </c>
      <c r="C51" s="13">
        <f>'Pivot Table 2-Year Insts.'!O$270</f>
        <v>8.6405529953917046</v>
      </c>
      <c r="D51" s="13">
        <f>'Pivot Table 2-Year Insts.'!P$270</f>
        <v>15.418939018344075</v>
      </c>
      <c r="E51" s="13">
        <f>'Pivot Table 2-Year Insts.'!Q$270</f>
        <v>19.572553430821145</v>
      </c>
      <c r="F51" s="433">
        <f>'Pivot Table 2-Year Insts.'!R$270</f>
        <v>13.812046301746125</v>
      </c>
      <c r="H51" s="62"/>
      <c r="K51" s="17">
        <f>K50+38</f>
        <v>270</v>
      </c>
    </row>
    <row r="52" spans="1:12" s="17" customFormat="1" ht="14.1" customHeight="1">
      <c r="A52" s="2" t="s">
        <v>487</v>
      </c>
      <c r="B52" s="13">
        <f>'Pivot Table 2-Year Insts.'!N$308</f>
        <v>0</v>
      </c>
      <c r="C52" s="13">
        <f>'Pivot Table 2-Year Insts.'!O$308</f>
        <v>0</v>
      </c>
      <c r="D52" s="13">
        <f>'Pivot Table 2-Year Insts.'!P$308</f>
        <v>0</v>
      </c>
      <c r="E52" s="13">
        <f>'Pivot Table 2-Year Insts.'!Q$308</f>
        <v>0</v>
      </c>
      <c r="F52" s="433">
        <f>'Pivot Table 2-Year Insts.'!R$308</f>
        <v>0</v>
      </c>
      <c r="H52" s="62"/>
      <c r="K52" s="17">
        <f>K51+38</f>
        <v>308</v>
      </c>
    </row>
    <row r="53" spans="1:12" s="17" customFormat="1" ht="14.1" customHeight="1">
      <c r="A53" s="2"/>
      <c r="B53" s="13"/>
      <c r="C53" s="13"/>
      <c r="D53" s="13"/>
      <c r="E53" s="13"/>
      <c r="F53" s="433"/>
      <c r="H53" s="62"/>
    </row>
    <row r="54" spans="1:12" s="17" customFormat="1" ht="14.1" customHeight="1">
      <c r="A54" s="2" t="s">
        <v>488</v>
      </c>
      <c r="B54" s="13">
        <f>'Pivot Table 2-Year Insts.'!N$346</f>
        <v>0</v>
      </c>
      <c r="C54" s="13">
        <f>'Pivot Table 2-Year Insts.'!O$346</f>
        <v>0</v>
      </c>
      <c r="D54" s="13">
        <f>'Pivot Table 2-Year Insts.'!P$346</f>
        <v>0</v>
      </c>
      <c r="E54" s="13">
        <f>'Pivot Table 2-Year Insts.'!Q$346</f>
        <v>0</v>
      </c>
      <c r="F54" s="433">
        <f>'Pivot Table 2-Year Insts.'!R$346</f>
        <v>0</v>
      </c>
      <c r="H54" s="62"/>
      <c r="K54" s="17">
        <f>K52+38</f>
        <v>346</v>
      </c>
    </row>
    <row r="55" spans="1:12" s="17" customFormat="1" ht="14.1" customHeight="1">
      <c r="A55" s="2" t="s">
        <v>489</v>
      </c>
      <c r="B55" s="13">
        <f>'Pivot Table 2-Year Insts.'!N$384</f>
        <v>0</v>
      </c>
      <c r="C55" s="13">
        <f>'Pivot Table 2-Year Insts.'!O$384</f>
        <v>0</v>
      </c>
      <c r="D55" s="13">
        <f>'Pivot Table 2-Year Insts.'!P$384</f>
        <v>0</v>
      </c>
      <c r="E55" s="13">
        <f>'Pivot Table 2-Year Insts.'!Q$384</f>
        <v>0</v>
      </c>
      <c r="F55" s="433">
        <f>'Pivot Table 2-Year Insts.'!R$384</f>
        <v>0</v>
      </c>
      <c r="H55" s="62"/>
      <c r="K55" s="17">
        <f>K54+38</f>
        <v>384</v>
      </c>
    </row>
    <row r="56" spans="1:12" s="17" customFormat="1" ht="14.1" customHeight="1">
      <c r="A56" s="2" t="s">
        <v>490</v>
      </c>
      <c r="B56" s="292">
        <f>'Pivot Table 2-Year Insts.'!N$422</f>
        <v>37.089201877934272</v>
      </c>
      <c r="C56" s="292">
        <f>'Pivot Table 2-Year Insts.'!O$422</f>
        <v>20.67442794058611</v>
      </c>
      <c r="D56" s="292">
        <f>'Pivot Table 2-Year Insts.'!P$422</f>
        <v>21.807168096920748</v>
      </c>
      <c r="E56" s="292">
        <f>'Pivot Table 2-Year Insts.'!Q$422</f>
        <v>31.036566938652161</v>
      </c>
      <c r="F56" s="367">
        <f>'Pivot Table 2-Year Insts.'!R$422</f>
        <v>26.258907363420427</v>
      </c>
      <c r="H56" s="62"/>
      <c r="K56" s="17">
        <f>K55+38</f>
        <v>422</v>
      </c>
    </row>
    <row r="57" spans="1:12" s="17" customFormat="1" ht="14.1" customHeight="1">
      <c r="A57" s="2" t="s">
        <v>491</v>
      </c>
      <c r="B57" s="13">
        <f>'Pivot Table 2-Year Insts.'!N$460</f>
        <v>13.740458015267176</v>
      </c>
      <c r="C57" s="13">
        <f>'Pivot Table 2-Year Insts.'!O$460</f>
        <v>21.257081197734017</v>
      </c>
      <c r="D57" s="13">
        <f>'Pivot Table 2-Year Insts.'!P$460</f>
        <v>27.783330001998802</v>
      </c>
      <c r="E57" s="13">
        <f>'Pivot Table 2-Year Insts.'!Q$460</f>
        <v>24.947145877378436</v>
      </c>
      <c r="F57" s="433">
        <f>'Pivot Table 2-Year Insts.'!R$460</f>
        <v>24.853801169590643</v>
      </c>
      <c r="H57" s="62"/>
      <c r="K57" s="17">
        <f>K56+38</f>
        <v>460</v>
      </c>
    </row>
    <row r="58" spans="1:12" s="17" customFormat="1" ht="14.1" customHeight="1">
      <c r="A58" s="2"/>
      <c r="B58" s="13"/>
      <c r="C58" s="13"/>
      <c r="D58" s="13"/>
      <c r="E58" s="13"/>
      <c r="F58" s="433"/>
      <c r="H58" s="62"/>
    </row>
    <row r="59" spans="1:12" s="17" customFormat="1" ht="14.1" customHeight="1">
      <c r="A59" s="2" t="s">
        <v>492</v>
      </c>
      <c r="B59" s="13">
        <f>'Pivot Table 2-Year Insts.'!N$498</f>
        <v>0</v>
      </c>
      <c r="C59" s="13">
        <f>'Pivot Table 2-Year Insts.'!O$498</f>
        <v>16.563417019889144</v>
      </c>
      <c r="D59" s="13">
        <f>'Pivot Table 2-Year Insts.'!P$498</f>
        <v>23.960683209796972</v>
      </c>
      <c r="E59" s="13">
        <f>'Pivot Table 2-Year Insts.'!Q$498</f>
        <v>17.505470459518598</v>
      </c>
      <c r="F59" s="433">
        <f>'Pivot Table 2-Year Insts.'!R$498</f>
        <v>21.325796505652619</v>
      </c>
      <c r="H59" s="62"/>
      <c r="K59" s="17">
        <f>K57+38</f>
        <v>498</v>
      </c>
    </row>
    <row r="60" spans="1:12" s="17" customFormat="1" ht="14.1" customHeight="1">
      <c r="A60" s="2" t="s">
        <v>493</v>
      </c>
      <c r="B60" s="13">
        <f>'Pivot Table 2-Year Insts.'!N$536</f>
        <v>0</v>
      </c>
      <c r="C60" s="13">
        <f>'Pivot Table 2-Year Insts.'!O$536</f>
        <v>15.83733199013812</v>
      </c>
      <c r="D60" s="13">
        <f>'Pivot Table 2-Year Insts.'!P$536</f>
        <v>22.370211242391694</v>
      </c>
      <c r="E60" s="13">
        <f>'Pivot Table 2-Year Insts.'!Q$536</f>
        <v>25.360534646500177</v>
      </c>
      <c r="F60" s="433">
        <f>'Pivot Table 2-Year Insts.'!R$536</f>
        <v>18.00693209118084</v>
      </c>
      <c r="H60" s="62"/>
      <c r="K60" s="17">
        <f>K59+38</f>
        <v>536</v>
      </c>
    </row>
    <row r="61" spans="1:12" s="17" customFormat="1" ht="14.1" customHeight="1">
      <c r="A61" s="2" t="s">
        <v>494</v>
      </c>
      <c r="B61" s="13">
        <f>'Pivot Table 2-Year Insts.'!N$574</f>
        <v>0</v>
      </c>
      <c r="C61" s="13">
        <f>'Pivot Table 2-Year Insts.'!O$574</f>
        <v>21.812366737739872</v>
      </c>
      <c r="D61" s="13">
        <f>'Pivot Table 2-Year Insts.'!P$574</f>
        <v>26.584799203451709</v>
      </c>
      <c r="E61" s="13">
        <f>'Pivot Table 2-Year Insts.'!Q$574</f>
        <v>32.238605898123325</v>
      </c>
      <c r="F61" s="433">
        <f>'Pivot Table 2-Year Insts.'!R$574</f>
        <v>25.067971723762916</v>
      </c>
      <c r="H61" s="62"/>
      <c r="K61" s="17">
        <f>K60+38</f>
        <v>574</v>
      </c>
    </row>
    <row r="62" spans="1:12" s="17" customFormat="1" ht="14.1" customHeight="1">
      <c r="A62" s="85" t="s">
        <v>495</v>
      </c>
      <c r="B62" s="14">
        <f>'Pivot Table 2-Year Insts.'!N$612</f>
        <v>0</v>
      </c>
      <c r="C62" s="14">
        <f>'Pivot Table 2-Year Insts.'!O$612</f>
        <v>0</v>
      </c>
      <c r="D62" s="14">
        <f>'Pivot Table 2-Year Insts.'!P$612</f>
        <v>20.770877944325484</v>
      </c>
      <c r="E62" s="14">
        <f>'Pivot Table 2-Year Insts.'!Q$612</f>
        <v>20.184481823114485</v>
      </c>
      <c r="F62" s="434">
        <f>'Pivot Table 2-Year Insts.'!R$612</f>
        <v>20.303030303030305</v>
      </c>
      <c r="G62" s="19"/>
      <c r="H62" s="276"/>
      <c r="K62" s="17">
        <f>K61+38</f>
        <v>612</v>
      </c>
    </row>
    <row r="63" spans="1:12" s="330" customFormat="1" ht="78.75" customHeight="1">
      <c r="A63" s="1051" t="s">
        <v>505</v>
      </c>
      <c r="B63" s="1052"/>
      <c r="C63" s="1052"/>
      <c r="D63" s="1052"/>
      <c r="E63" s="1052"/>
      <c r="F63" s="1052"/>
      <c r="G63" s="332"/>
      <c r="H63" s="368"/>
      <c r="L63" s="339"/>
    </row>
    <row r="64" spans="1:12" s="17" customFormat="1">
      <c r="A64" s="62"/>
      <c r="F64" s="418" t="s">
        <v>1204</v>
      </c>
      <c r="H64" s="62"/>
    </row>
    <row r="65" spans="1:11">
      <c r="F65" s="335"/>
    </row>
    <row r="66" spans="1:11" ht="15.75">
      <c r="A66" s="130" t="s">
        <v>1202</v>
      </c>
      <c r="B66" s="130"/>
      <c r="C66" s="130"/>
      <c r="D66" s="130"/>
      <c r="E66" s="130"/>
      <c r="F66" s="130"/>
      <c r="G66" s="130"/>
      <c r="H66" s="130"/>
    </row>
    <row r="67" spans="1:11" ht="15.75">
      <c r="A67" s="130"/>
      <c r="B67" s="130"/>
      <c r="C67" s="130"/>
      <c r="D67" s="130"/>
      <c r="E67" s="130"/>
      <c r="F67" s="336"/>
      <c r="G67" s="337"/>
      <c r="H67" s="369"/>
    </row>
    <row r="68" spans="1:11" ht="15.75">
      <c r="A68" s="131" t="s">
        <v>884</v>
      </c>
      <c r="B68" s="131"/>
      <c r="C68" s="131"/>
      <c r="D68" s="131"/>
      <c r="E68" s="131"/>
      <c r="F68" s="131"/>
      <c r="G68" s="131"/>
      <c r="H68" s="131"/>
    </row>
    <row r="69" spans="1:11" ht="18.75">
      <c r="A69" s="131" t="s">
        <v>885</v>
      </c>
      <c r="B69" s="131"/>
      <c r="C69" s="131"/>
      <c r="D69" s="131"/>
      <c r="E69" s="131"/>
      <c r="F69" s="131"/>
      <c r="G69" s="131"/>
      <c r="H69" s="131"/>
    </row>
    <row r="70" spans="1:11" ht="15.75">
      <c r="A70" s="131" t="s">
        <v>1203</v>
      </c>
      <c r="B70" s="131"/>
      <c r="C70" s="131"/>
      <c r="D70" s="131"/>
      <c r="E70" s="131"/>
      <c r="F70" s="131"/>
      <c r="G70" s="337"/>
      <c r="H70" s="369"/>
    </row>
    <row r="71" spans="1:11" ht="15.75">
      <c r="A71" s="130"/>
      <c r="B71" s="130"/>
      <c r="C71" s="130"/>
      <c r="D71" s="130"/>
      <c r="E71" s="130"/>
      <c r="F71" s="336"/>
      <c r="G71" s="337"/>
      <c r="H71" s="369"/>
    </row>
    <row r="72" spans="1:11">
      <c r="A72" s="124" t="s">
        <v>451</v>
      </c>
      <c r="B72" s="118"/>
      <c r="C72" s="118"/>
      <c r="D72" s="118"/>
      <c r="E72" s="38"/>
      <c r="F72" s="19"/>
      <c r="G72" s="17"/>
    </row>
    <row r="73" spans="1:11">
      <c r="A73" s="32"/>
      <c r="B73" s="33">
        <v>1</v>
      </c>
      <c r="C73" s="33">
        <v>2</v>
      </c>
      <c r="D73" s="35" t="s">
        <v>874</v>
      </c>
      <c r="E73" s="19"/>
      <c r="F73" s="19"/>
    </row>
    <row r="74" spans="1:11">
      <c r="A74" s="20" t="s">
        <v>480</v>
      </c>
      <c r="B74" s="120">
        <f>'Pivot Table 2-Year Insts.'!S$659</f>
        <v>39.246673003802279</v>
      </c>
      <c r="C74" s="120">
        <f>'Pivot Table 2-Year Insts.'!T$659</f>
        <v>51.573849878934631</v>
      </c>
      <c r="D74" s="1064">
        <f>'Pivot Table 2-Year Insts.'!V$659</f>
        <v>40.348409435187186</v>
      </c>
      <c r="F74" s="19"/>
      <c r="K74" s="244"/>
    </row>
    <row r="75" spans="1:11">
      <c r="A75" s="20"/>
      <c r="B75" s="120"/>
      <c r="C75" s="120"/>
      <c r="D75" s="122"/>
      <c r="F75" s="19"/>
      <c r="K75" s="20"/>
    </row>
    <row r="76" spans="1:11">
      <c r="A76" s="20" t="s">
        <v>481</v>
      </c>
      <c r="B76" s="13">
        <f>'Pivot Table 2-Year Insts.'!S$42</f>
        <v>0</v>
      </c>
      <c r="C76" s="13">
        <f>'Pivot Table 2-Year Insts.'!T$42</f>
        <v>0</v>
      </c>
      <c r="D76" s="433">
        <f>'Pivot Table 2-Year Insts.'!V$42</f>
        <v>0</v>
      </c>
      <c r="F76" s="19"/>
      <c r="K76" s="20"/>
    </row>
    <row r="77" spans="1:11">
      <c r="A77" s="2" t="s">
        <v>482</v>
      </c>
      <c r="B77" s="13">
        <f>'Pivot Table 2-Year Insts.'!S$80</f>
        <v>0</v>
      </c>
      <c r="C77" s="13">
        <f>'Pivot Table 2-Year Insts.'!T$80</f>
        <v>0</v>
      </c>
      <c r="D77" s="433">
        <f>'Pivot Table 2-Year Insts.'!V$80</f>
        <v>0</v>
      </c>
      <c r="F77" s="19"/>
      <c r="K77" s="2"/>
    </row>
    <row r="78" spans="1:11">
      <c r="A78" s="2" t="s">
        <v>496</v>
      </c>
      <c r="B78" s="292">
        <f>'Pivot Table 2-Year Insts.'!S$118</f>
        <v>0</v>
      </c>
      <c r="C78" s="292">
        <f>'Pivot Table 2-Year Insts.'!T$118</f>
        <v>0</v>
      </c>
      <c r="D78" s="367">
        <f>'Pivot Table 2-Year Insts.'!V$118</f>
        <v>0</v>
      </c>
      <c r="F78" s="19"/>
      <c r="K78" s="2"/>
    </row>
    <row r="79" spans="1:11">
      <c r="A79" s="2" t="s">
        <v>483</v>
      </c>
      <c r="B79" s="13">
        <f>'Pivot Table 2-Year Insts.'!S$156</f>
        <v>0</v>
      </c>
      <c r="C79" s="13">
        <f>'Pivot Table 2-Year Insts.'!T$156</f>
        <v>0</v>
      </c>
      <c r="D79" s="433">
        <f>'Pivot Table 2-Year Insts.'!V$156</f>
        <v>0</v>
      </c>
      <c r="F79" s="19"/>
      <c r="K79" s="2"/>
    </row>
    <row r="80" spans="1:11">
      <c r="A80" s="2"/>
      <c r="B80" s="13"/>
      <c r="C80" s="13"/>
      <c r="D80" s="433"/>
      <c r="F80" s="19"/>
      <c r="K80" s="2"/>
    </row>
    <row r="81" spans="1:11">
      <c r="A81" s="2" t="s">
        <v>484</v>
      </c>
      <c r="B81" s="13">
        <f>'Pivot Table 2-Year Insts.'!S$194</f>
        <v>38.967598866576317</v>
      </c>
      <c r="C81" s="13">
        <f>'Pivot Table 2-Year Insts.'!T$194</f>
        <v>51.573849878934631</v>
      </c>
      <c r="D81" s="433">
        <f>'Pivot Table 2-Year Insts.'!V$194</f>
        <v>40.131946774013194</v>
      </c>
      <c r="F81" s="19"/>
      <c r="K81" s="2"/>
    </row>
    <row r="82" spans="1:11">
      <c r="A82" s="2" t="s">
        <v>485</v>
      </c>
      <c r="B82" s="13">
        <f>'Pivot Table 2-Year Insts.'!S$232</f>
        <v>46.822742474916389</v>
      </c>
      <c r="C82" s="13">
        <f>'Pivot Table 2-Year Insts.'!T$232</f>
        <v>0</v>
      </c>
      <c r="D82" s="433">
        <f>'Pivot Table 2-Year Insts.'!V$232</f>
        <v>46.822742474916389</v>
      </c>
      <c r="F82" s="19"/>
      <c r="K82" s="2"/>
    </row>
    <row r="83" spans="1:11">
      <c r="A83" s="2" t="s">
        <v>486</v>
      </c>
      <c r="B83" s="13">
        <f>'Pivot Table 2-Year Insts.'!S$270</f>
        <v>0</v>
      </c>
      <c r="C83" s="13">
        <f>'Pivot Table 2-Year Insts.'!T$270</f>
        <v>0</v>
      </c>
      <c r="D83" s="433">
        <f>'Pivot Table 2-Year Insts.'!V$270</f>
        <v>0</v>
      </c>
      <c r="F83" s="19"/>
      <c r="K83" s="2"/>
    </row>
    <row r="84" spans="1:11">
      <c r="A84" s="2" t="s">
        <v>487</v>
      </c>
      <c r="B84" s="13">
        <f>'Pivot Table 2-Year Insts.'!S$308</f>
        <v>0</v>
      </c>
      <c r="C84" s="13">
        <f>'Pivot Table 2-Year Insts.'!T$308</f>
        <v>0</v>
      </c>
      <c r="D84" s="433">
        <f>'Pivot Table 2-Year Insts.'!V$308</f>
        <v>0</v>
      </c>
      <c r="F84" s="19"/>
      <c r="K84" s="2"/>
    </row>
    <row r="85" spans="1:11">
      <c r="A85" s="2"/>
      <c r="B85" s="13"/>
      <c r="C85" s="13"/>
      <c r="D85" s="433"/>
      <c r="F85" s="19"/>
      <c r="K85" s="2"/>
    </row>
    <row r="86" spans="1:11">
      <c r="A86" s="2" t="s">
        <v>488</v>
      </c>
      <c r="B86" s="13">
        <f>'Pivot Table 2-Year Insts.'!S$346</f>
        <v>0</v>
      </c>
      <c r="C86" s="13">
        <f>'Pivot Table 2-Year Insts.'!T$346</f>
        <v>0</v>
      </c>
      <c r="D86" s="433">
        <f>'Pivot Table 2-Year Insts.'!V$346</f>
        <v>0</v>
      </c>
      <c r="F86" s="19"/>
      <c r="K86" s="2"/>
    </row>
    <row r="87" spans="1:11">
      <c r="A87" s="2" t="s">
        <v>489</v>
      </c>
      <c r="B87" s="13">
        <f>'Pivot Table 2-Year Insts.'!S$384</f>
        <v>0</v>
      </c>
      <c r="C87" s="13">
        <f>'Pivot Table 2-Year Insts.'!T$384</f>
        <v>0</v>
      </c>
      <c r="D87" s="433">
        <f>'Pivot Table 2-Year Insts.'!V$384</f>
        <v>0</v>
      </c>
      <c r="F87" s="19"/>
      <c r="K87" s="2"/>
    </row>
    <row r="88" spans="1:11">
      <c r="A88" s="2" t="s">
        <v>490</v>
      </c>
      <c r="B88" s="292">
        <f>'Pivot Table 2-Year Insts.'!S$422</f>
        <v>0</v>
      </c>
      <c r="C88" s="292">
        <f>'Pivot Table 2-Year Insts.'!T$422</f>
        <v>0</v>
      </c>
      <c r="D88" s="367">
        <f>'Pivot Table 2-Year Insts.'!V$422</f>
        <v>0</v>
      </c>
      <c r="F88" s="19"/>
      <c r="K88" s="2"/>
    </row>
    <row r="89" spans="1:11">
      <c r="A89" s="2" t="s">
        <v>491</v>
      </c>
      <c r="B89" s="13">
        <f>'Pivot Table 2-Year Insts.'!S$460</f>
        <v>0</v>
      </c>
      <c r="C89" s="13">
        <f>'Pivot Table 2-Year Insts.'!T$460</f>
        <v>0</v>
      </c>
      <c r="D89" s="433">
        <f>'Pivot Table 2-Year Insts.'!V$460</f>
        <v>0</v>
      </c>
      <c r="F89" s="19"/>
      <c r="K89" s="2"/>
    </row>
    <row r="90" spans="1:11">
      <c r="A90" s="2"/>
      <c r="B90" s="13"/>
      <c r="C90" s="13"/>
      <c r="D90" s="433"/>
      <c r="F90" s="19"/>
      <c r="K90" s="2"/>
    </row>
    <row r="91" spans="1:11">
      <c r="A91" s="2" t="s">
        <v>492</v>
      </c>
      <c r="B91" s="13">
        <f>'Pivot Table 2-Year Insts.'!S$498</f>
        <v>0</v>
      </c>
      <c r="C91" s="13">
        <f>'Pivot Table 2-Year Insts.'!T$498</f>
        <v>0</v>
      </c>
      <c r="D91" s="433">
        <f>'Pivot Table 2-Year Insts.'!V$498</f>
        <v>0</v>
      </c>
      <c r="F91" s="19"/>
      <c r="K91" s="2"/>
    </row>
    <row r="92" spans="1:11">
      <c r="A92" s="2" t="s">
        <v>493</v>
      </c>
      <c r="B92" s="13">
        <f>'Pivot Table 2-Year Insts.'!S$536</f>
        <v>0</v>
      </c>
      <c r="C92" s="13">
        <f>'Pivot Table 2-Year Insts.'!T$536</f>
        <v>0</v>
      </c>
      <c r="D92" s="433">
        <f>'Pivot Table 2-Year Insts.'!V$536</f>
        <v>0</v>
      </c>
      <c r="F92" s="19"/>
      <c r="K92" s="2"/>
    </row>
    <row r="93" spans="1:11">
      <c r="A93" s="2" t="s">
        <v>494</v>
      </c>
      <c r="B93" s="13">
        <f>'Pivot Table 2-Year Insts.'!S$574</f>
        <v>0</v>
      </c>
      <c r="C93" s="13">
        <f>'Pivot Table 2-Year Insts.'!T$574</f>
        <v>0</v>
      </c>
      <c r="D93" s="433">
        <f>'Pivot Table 2-Year Insts.'!V$574</f>
        <v>0</v>
      </c>
      <c r="F93" s="19"/>
      <c r="K93" s="2"/>
    </row>
    <row r="94" spans="1:11">
      <c r="A94" s="85" t="s">
        <v>495</v>
      </c>
      <c r="B94" s="14">
        <f>'Pivot Table 2-Year Insts.'!S$612</f>
        <v>0</v>
      </c>
      <c r="C94" s="14">
        <f>'Pivot Table 2-Year Insts.'!T$612</f>
        <v>0</v>
      </c>
      <c r="D94" s="434">
        <f>'Pivot Table 2-Year Insts.'!V$612</f>
        <v>0</v>
      </c>
      <c r="F94" s="19"/>
      <c r="K94" s="20"/>
    </row>
    <row r="95" spans="1:11" ht="108" customHeight="1">
      <c r="A95" s="1053" t="s">
        <v>505</v>
      </c>
      <c r="B95" s="1053"/>
      <c r="C95" s="1053"/>
      <c r="D95" s="1053"/>
      <c r="E95" s="338"/>
      <c r="F95" s="338"/>
      <c r="G95" s="332"/>
      <c r="H95" s="368"/>
    </row>
    <row r="96" spans="1:11">
      <c r="A96" s="62"/>
      <c r="B96" s="17"/>
      <c r="C96" s="17"/>
      <c r="D96" s="418" t="s">
        <v>821</v>
      </c>
      <c r="E96" s="17"/>
      <c r="G96" s="17"/>
      <c r="H96" s="62"/>
    </row>
    <row r="99" spans="1:12" ht="15.75">
      <c r="A99" s="6" t="s">
        <v>444</v>
      </c>
      <c r="B99" s="6"/>
      <c r="C99" s="6"/>
      <c r="D99" s="6"/>
      <c r="E99" s="6"/>
      <c r="F99" s="327"/>
      <c r="G99" s="327"/>
      <c r="H99" s="69"/>
      <c r="I99" s="17"/>
    </row>
    <row r="100" spans="1:12" ht="15.75">
      <c r="A100" s="6"/>
      <c r="B100" s="6"/>
      <c r="C100" s="6"/>
      <c r="D100" s="6"/>
      <c r="E100" s="6"/>
      <c r="F100" s="327"/>
      <c r="G100" s="327"/>
      <c r="H100" s="69"/>
      <c r="I100" s="17"/>
    </row>
    <row r="101" spans="1:12" ht="15.75">
      <c r="A101" s="6" t="s">
        <v>884</v>
      </c>
      <c r="B101" s="6"/>
      <c r="C101" s="6"/>
      <c r="D101" s="6"/>
      <c r="E101" s="6"/>
      <c r="F101" s="327"/>
      <c r="G101" s="327"/>
      <c r="H101" s="69"/>
      <c r="I101" s="17"/>
    </row>
    <row r="102" spans="1:12" ht="18.75">
      <c r="A102" s="6" t="s">
        <v>883</v>
      </c>
      <c r="B102" s="6"/>
      <c r="C102" s="6"/>
      <c r="D102" s="6"/>
      <c r="E102" s="6"/>
      <c r="F102" s="327"/>
      <c r="G102" s="327"/>
      <c r="H102" s="69"/>
      <c r="I102" s="17"/>
    </row>
    <row r="103" spans="1:12" ht="15.75">
      <c r="A103" s="6" t="s">
        <v>840</v>
      </c>
      <c r="B103" s="6"/>
      <c r="C103" s="6"/>
      <c r="D103" s="6"/>
      <c r="E103" s="6"/>
      <c r="F103" s="327"/>
      <c r="G103" s="327"/>
      <c r="H103" s="69"/>
      <c r="I103" s="17"/>
    </row>
    <row r="104" spans="1:12" ht="15.75">
      <c r="A104" s="1"/>
      <c r="B104" s="1"/>
      <c r="C104" s="1"/>
      <c r="D104" s="1"/>
      <c r="E104" s="1"/>
      <c r="F104" s="327"/>
      <c r="G104" s="327"/>
      <c r="H104" s="69"/>
      <c r="I104" s="17"/>
    </row>
    <row r="105" spans="1:12">
      <c r="A105" s="1047" t="s">
        <v>887</v>
      </c>
      <c r="B105" s="1047"/>
      <c r="C105" s="1047"/>
      <c r="D105" s="1047"/>
      <c r="E105" s="1047"/>
      <c r="F105" s="1047"/>
      <c r="G105" s="1047"/>
      <c r="H105" s="1047"/>
      <c r="I105" s="37"/>
    </row>
    <row r="106" spans="1:12">
      <c r="A106" s="123"/>
      <c r="B106" s="33">
        <v>1</v>
      </c>
      <c r="C106" s="33">
        <v>2</v>
      </c>
      <c r="D106" s="33">
        <v>3</v>
      </c>
      <c r="E106" s="33">
        <v>4</v>
      </c>
      <c r="F106" s="33">
        <v>5</v>
      </c>
      <c r="G106" s="33">
        <v>6</v>
      </c>
      <c r="H106" s="366" t="s">
        <v>874</v>
      </c>
      <c r="I106" s="37"/>
      <c r="K106" s="17" t="s">
        <v>301</v>
      </c>
    </row>
    <row r="107" spans="1:12">
      <c r="A107" s="20" t="s">
        <v>480</v>
      </c>
      <c r="B107" s="13">
        <f>'Pivot Table 4-Year Insts.'!L$706</f>
        <v>65.814963925539132</v>
      </c>
      <c r="C107" s="13">
        <f>'Pivot Table 4-Year Insts.'!M$706</f>
        <v>49.228607307301317</v>
      </c>
      <c r="D107" s="13">
        <f>'Pivot Table 4-Year Insts.'!N$706</f>
        <v>43.953657620433844</v>
      </c>
      <c r="E107" s="13">
        <f>'Pivot Table 4-Year Insts.'!O$706</f>
        <v>37.664777221196942</v>
      </c>
      <c r="F107" s="13">
        <f>'Pivot Table 4-Year Insts.'!P$706</f>
        <v>38.685435477539116</v>
      </c>
      <c r="G107" s="13">
        <f>'Pivot Table 4-Year Insts.'!Q$706</f>
        <v>39.144423260247855</v>
      </c>
      <c r="H107" s="432">
        <f>'Pivot Table 4-Year Insts.'!R$706</f>
        <v>52.580162320383181</v>
      </c>
      <c r="K107" s="17">
        <f>K127+42</f>
        <v>706</v>
      </c>
      <c r="L107" s="341"/>
    </row>
    <row r="108" spans="1:12">
      <c r="A108" s="20"/>
      <c r="B108" s="13"/>
      <c r="C108" s="13"/>
      <c r="D108" s="13"/>
      <c r="E108" s="13"/>
      <c r="F108" s="13"/>
      <c r="G108" s="13"/>
      <c r="H108" s="433"/>
      <c r="K108" s="17"/>
      <c r="L108" s="341"/>
    </row>
    <row r="109" spans="1:12">
      <c r="A109" s="20" t="s">
        <v>481</v>
      </c>
      <c r="B109" s="13">
        <f>'Pivot Table 4-Year Insts.'!L$34</f>
        <v>60.056552741578564</v>
      </c>
      <c r="C109" s="13">
        <f>'Pivot Table 4-Year Insts.'!M$34</f>
        <v>49.572649572649574</v>
      </c>
      <c r="D109" s="13">
        <f>'Pivot Table 4-Year Insts.'!N$34</f>
        <v>35.665362035225051</v>
      </c>
      <c r="E109" s="13">
        <f>'Pivot Table 4-Year Insts.'!O$34</f>
        <v>29.390822784810126</v>
      </c>
      <c r="F109" s="13">
        <f>'Pivot Table 4-Year Insts.'!P$34</f>
        <v>42.084942084942085</v>
      </c>
      <c r="G109" s="13">
        <f>'Pivot Table 4-Year Insts.'!Q$34</f>
        <v>0</v>
      </c>
      <c r="H109" s="433">
        <f>'Pivot Table 4-Year Insts.'!R$34</f>
        <v>47.809086395233372</v>
      </c>
      <c r="K109" s="248">
        <v>34</v>
      </c>
      <c r="L109" s="341"/>
    </row>
    <row r="110" spans="1:12">
      <c r="A110" s="2" t="s">
        <v>482</v>
      </c>
      <c r="B110" s="13">
        <f>'Pivot Table 4-Year Insts.'!L$76</f>
        <v>54.566527584608252</v>
      </c>
      <c r="C110" s="13">
        <f>'Pivot Table 4-Year Insts.'!M$76</f>
        <v>0</v>
      </c>
      <c r="D110" s="13">
        <f>'Pivot Table 4-Year Insts.'!N$76</f>
        <v>34.534682794371761</v>
      </c>
      <c r="E110" s="13">
        <f>'Pivot Table 4-Year Insts.'!O$76</f>
        <v>0</v>
      </c>
      <c r="F110" s="13">
        <f>'Pivot Table 4-Year Insts.'!P$76</f>
        <v>32.446134347275027</v>
      </c>
      <c r="G110" s="13">
        <f>'Pivot Table 4-Year Insts.'!Q$76</f>
        <v>20.626003210272874</v>
      </c>
      <c r="H110" s="433">
        <f>'Pivot Table 4-Year Insts.'!R$76</f>
        <v>36.666327257916706</v>
      </c>
      <c r="K110" s="17">
        <f>K109+42</f>
        <v>76</v>
      </c>
      <c r="L110" s="341"/>
    </row>
    <row r="111" spans="1:12">
      <c r="A111" s="2" t="s">
        <v>496</v>
      </c>
      <c r="B111" s="13">
        <f>'Pivot Table 4-Year Insts.'!L$118</f>
        <v>72.871767241379317</v>
      </c>
      <c r="C111" s="13">
        <f>'Pivot Table 4-Year Insts.'!M$118</f>
        <v>0</v>
      </c>
      <c r="D111" s="13">
        <f>'Pivot Table 4-Year Insts.'!N$118</f>
        <v>0</v>
      </c>
      <c r="E111" s="13">
        <f>'Pivot Table 4-Year Insts.'!O$118</f>
        <v>35.873850197109071</v>
      </c>
      <c r="F111" s="13">
        <f>'Pivot Table 4-Year Insts.'!P$118</f>
        <v>0</v>
      </c>
      <c r="G111" s="13">
        <f>'Pivot Table 4-Year Insts.'!Q$118</f>
        <v>0</v>
      </c>
      <c r="H111" s="433">
        <f>'Pivot Table 4-Year Insts.'!R$118</f>
        <v>66.577241225128546</v>
      </c>
      <c r="K111" s="17">
        <f>K110+42</f>
        <v>118</v>
      </c>
      <c r="L111" s="341"/>
    </row>
    <row r="112" spans="1:12">
      <c r="A112" s="2" t="s">
        <v>483</v>
      </c>
      <c r="B112" s="13">
        <f>'Pivot Table 4-Year Insts.'!L$160</f>
        <v>66.559829059829056</v>
      </c>
      <c r="C112" s="13">
        <f>'Pivot Table 4-Year Insts.'!M$160</f>
        <v>44.38712340074288</v>
      </c>
      <c r="D112" s="13">
        <f>'Pivot Table 4-Year Insts.'!N$160</f>
        <v>41.630901287553648</v>
      </c>
      <c r="E112" s="13">
        <f>'Pivot Table 4-Year Insts.'!O$160</f>
        <v>40.158520475561424</v>
      </c>
      <c r="F112" s="13">
        <f>'Pivot Table 4-Year Insts.'!P$160</f>
        <v>0</v>
      </c>
      <c r="G112" s="13">
        <f>'Pivot Table 4-Year Insts.'!Q$160</f>
        <v>63.522012578616348</v>
      </c>
      <c r="H112" s="433">
        <f>'Pivot Table 4-Year Insts.'!R$160</f>
        <v>59.01446299707117</v>
      </c>
      <c r="K112" s="17">
        <f>K111+42</f>
        <v>160</v>
      </c>
      <c r="L112" s="341"/>
    </row>
    <row r="113" spans="1:12">
      <c r="A113" s="2"/>
      <c r="B113" s="13"/>
      <c r="C113" s="13"/>
      <c r="D113" s="13"/>
      <c r="E113" s="13"/>
      <c r="F113" s="13"/>
      <c r="G113" s="13"/>
      <c r="H113" s="433"/>
      <c r="K113" s="17"/>
      <c r="L113" s="341"/>
    </row>
    <row r="114" spans="1:12">
      <c r="A114" s="2" t="s">
        <v>484</v>
      </c>
      <c r="B114" s="13">
        <f>'Pivot Table 4-Year Insts.'!L$202</f>
        <v>65.467732386027237</v>
      </c>
      <c r="C114" s="13">
        <f>'Pivot Table 4-Year Insts.'!M$202</f>
        <v>77.047744196233026</v>
      </c>
      <c r="D114" s="13">
        <f>'Pivot Table 4-Year Insts.'!N$202</f>
        <v>40.072513812154696</v>
      </c>
      <c r="E114" s="13">
        <f>'Pivot Table 4-Year Insts.'!O$202</f>
        <v>36.018460247535138</v>
      </c>
      <c r="F114" s="13">
        <f>'Pivot Table 4-Year Insts.'!P$202</f>
        <v>34.157832744405184</v>
      </c>
      <c r="G114" s="13">
        <f>'Pivot Table 4-Year Insts.'!Q$202</f>
        <v>20.972644376899694</v>
      </c>
      <c r="H114" s="433">
        <f>'Pivot Table 4-Year Insts.'!R$202</f>
        <v>49.652932277298213</v>
      </c>
      <c r="K114" s="17">
        <f>K112+42</f>
        <v>202</v>
      </c>
      <c r="L114" s="341"/>
    </row>
    <row r="115" spans="1:12">
      <c r="A115" s="2" t="s">
        <v>485</v>
      </c>
      <c r="B115" s="13">
        <f>'Pivot Table 4-Year Insts.'!L$244</f>
        <v>56.080283353010628</v>
      </c>
      <c r="C115" s="13">
        <f>'Pivot Table 4-Year Insts.'!M$244</f>
        <v>0</v>
      </c>
      <c r="D115" s="13">
        <f>'Pivot Table 4-Year Insts.'!N$244</f>
        <v>45.723805997778598</v>
      </c>
      <c r="E115" s="13">
        <f>'Pivot Table 4-Year Insts.'!O$244</f>
        <v>39.663357790246003</v>
      </c>
      <c r="F115" s="13">
        <f>'Pivot Table 4-Year Insts.'!P$244</f>
        <v>23.788546255506606</v>
      </c>
      <c r="G115" s="13">
        <f>'Pivot Table 4-Year Insts.'!Q$244</f>
        <v>0</v>
      </c>
      <c r="H115" s="433">
        <f>'Pivot Table 4-Year Insts.'!R$244</f>
        <v>48.303653669020569</v>
      </c>
      <c r="K115" s="17">
        <f>K114+42</f>
        <v>244</v>
      </c>
      <c r="L115" s="341"/>
    </row>
    <row r="116" spans="1:12">
      <c r="A116" s="2" t="s">
        <v>486</v>
      </c>
      <c r="B116" s="13">
        <f>'Pivot Table 4-Year Insts.'!L$286</f>
        <v>58.302725691088341</v>
      </c>
      <c r="C116" s="13">
        <f>'Pivot Table 4-Year Insts.'!M$286</f>
        <v>36.689814814814817</v>
      </c>
      <c r="D116" s="13">
        <f>'Pivot Table 4-Year Insts.'!N$286</f>
        <v>28.109137055837564</v>
      </c>
      <c r="E116" s="13">
        <f>'Pivot Table 4-Year Insts.'!O$286</f>
        <v>29.322175732217577</v>
      </c>
      <c r="F116" s="13">
        <f>'Pivot Table 4-Year Insts.'!P$286</f>
        <v>4.895104895104895</v>
      </c>
      <c r="G116" s="13">
        <f>'Pivot Table 4-Year Insts.'!Q$286</f>
        <v>0</v>
      </c>
      <c r="H116" s="433">
        <f>'Pivot Table 4-Year Insts.'!R$286</f>
        <v>37.505628095452501</v>
      </c>
      <c r="K116" s="17">
        <f>K115+42</f>
        <v>286</v>
      </c>
      <c r="L116" s="341"/>
    </row>
    <row r="117" spans="1:12">
      <c r="A117" s="2" t="s">
        <v>487</v>
      </c>
      <c r="B117" s="13">
        <f>'Pivot Table 4-Year Insts.'!L$328</f>
        <v>82.119035402770663</v>
      </c>
      <c r="C117" s="13">
        <f>'Pivot Table 4-Year Insts.'!M$328</f>
        <v>66.371681415929203</v>
      </c>
      <c r="D117" s="13">
        <f>'Pivot Table 4-Year Insts.'!N$328</f>
        <v>57.529069767441868</v>
      </c>
      <c r="E117" s="13">
        <f>'Pivot Table 4-Year Insts.'!O$328</f>
        <v>51.400454201362599</v>
      </c>
      <c r="F117" s="13">
        <f>'Pivot Table 4-Year Insts.'!P$328</f>
        <v>0</v>
      </c>
      <c r="G117" s="13">
        <f>'Pivot Table 4-Year Insts.'!Q$328</f>
        <v>80.941176470588232</v>
      </c>
      <c r="H117" s="433">
        <f>'Pivot Table 4-Year Insts.'!R$328</f>
        <v>64.676654945726952</v>
      </c>
      <c r="K117" s="17">
        <f>K116+42</f>
        <v>328</v>
      </c>
      <c r="L117" s="341"/>
    </row>
    <row r="118" spans="1:12">
      <c r="A118" s="2"/>
      <c r="B118" s="13"/>
      <c r="C118" s="13"/>
      <c r="D118" s="13"/>
      <c r="E118" s="13"/>
      <c r="F118" s="13"/>
      <c r="G118" s="13"/>
      <c r="H118" s="433"/>
      <c r="K118" s="17"/>
      <c r="L118" s="341"/>
    </row>
    <row r="119" spans="1:12">
      <c r="A119" s="2" t="s">
        <v>488</v>
      </c>
      <c r="B119" s="13">
        <f>'Pivot Table 4-Year Insts.'!L$370</f>
        <v>52.148735141725091</v>
      </c>
      <c r="C119" s="13">
        <f>'Pivot Table 4-Year Insts.'!M$370</f>
        <v>51.194852941176471</v>
      </c>
      <c r="D119" s="13">
        <f>'Pivot Table 4-Year Insts.'!N$370</f>
        <v>0</v>
      </c>
      <c r="E119" s="13">
        <f>'Pivot Table 4-Year Insts.'!O$370</f>
        <v>39.664082687338507</v>
      </c>
      <c r="F119" s="13">
        <f>'Pivot Table 4-Year Insts.'!P$370</f>
        <v>34.911242603550299</v>
      </c>
      <c r="G119" s="13">
        <f>'Pivot Table 4-Year Insts.'!Q$370</f>
        <v>0</v>
      </c>
      <c r="H119" s="433">
        <f>'Pivot Table 4-Year Insts.'!R$370</f>
        <v>49.399437771530799</v>
      </c>
      <c r="K119" s="17">
        <f>K117+42</f>
        <v>370</v>
      </c>
      <c r="L119" s="341"/>
    </row>
    <row r="120" spans="1:12">
      <c r="A120" s="2" t="s">
        <v>489</v>
      </c>
      <c r="B120" s="13">
        <f>'Pivot Table 4-Year Insts.'!L$412</f>
        <v>78.463280033960658</v>
      </c>
      <c r="C120" s="13">
        <f>'Pivot Table 4-Year Insts.'!M$412</f>
        <v>51.504265828468789</v>
      </c>
      <c r="D120" s="13">
        <f>'Pivot Table 4-Year Insts.'!N$412</f>
        <v>54.329561042524013</v>
      </c>
      <c r="E120" s="13">
        <f>'Pivot Table 4-Year Insts.'!O$412</f>
        <v>37.874659400544957</v>
      </c>
      <c r="F120" s="13">
        <f>'Pivot Table 4-Year Insts.'!P$412</f>
        <v>36.330674401740396</v>
      </c>
      <c r="G120" s="13">
        <f>'Pivot Table 4-Year Insts.'!Q$412</f>
        <v>50.967007963594988</v>
      </c>
      <c r="H120" s="433">
        <f>'Pivot Table 4-Year Insts.'!R$412</f>
        <v>58.841731290827823</v>
      </c>
      <c r="K120" s="17">
        <f>K119+42</f>
        <v>412</v>
      </c>
      <c r="L120" s="341"/>
    </row>
    <row r="121" spans="1:12">
      <c r="A121" s="2" t="s">
        <v>490</v>
      </c>
      <c r="B121" s="13">
        <f>'Pivot Table 4-Year Insts.'!L$454</f>
        <v>60.418495756511561</v>
      </c>
      <c r="C121" s="13">
        <f>'Pivot Table 4-Year Insts.'!M$454</f>
        <v>0</v>
      </c>
      <c r="D121" s="13">
        <f>'Pivot Table 4-Year Insts.'!N$454</f>
        <v>31.672597864768683</v>
      </c>
      <c r="E121" s="13">
        <f>'Pivot Table 4-Year Insts.'!O$454</f>
        <v>27.849185946872325</v>
      </c>
      <c r="F121" s="13">
        <f>'Pivot Table 4-Year Insts.'!P$454</f>
        <v>32.193635748138114</v>
      </c>
      <c r="G121" s="13">
        <f>'Pivot Table 4-Year Insts.'!Q$454</f>
        <v>32.124352331606218</v>
      </c>
      <c r="H121" s="433">
        <f>'Pivot Table 4-Year Insts.'!R$454</f>
        <v>46.541797804559756</v>
      </c>
      <c r="K121" s="17">
        <f>K120+42</f>
        <v>454</v>
      </c>
      <c r="L121" s="341"/>
    </row>
    <row r="122" spans="1:12">
      <c r="A122" s="2" t="s">
        <v>491</v>
      </c>
      <c r="B122" s="13">
        <f>'Pivot Table 4-Year Insts.'!L$496</f>
        <v>71.442936148818504</v>
      </c>
      <c r="C122" s="13">
        <f>'Pivot Table 4-Year Insts.'!M$496</f>
        <v>0</v>
      </c>
      <c r="D122" s="13">
        <f>'Pivot Table 4-Year Insts.'!N$496</f>
        <v>62.025316455696199</v>
      </c>
      <c r="E122" s="13">
        <f>'Pivot Table 4-Year Insts.'!O$496</f>
        <v>67.115384615384613</v>
      </c>
      <c r="F122" s="13">
        <f>'Pivot Table 4-Year Insts.'!P$496</f>
        <v>43.930446194225716</v>
      </c>
      <c r="G122" s="13">
        <f>'Pivot Table 4-Year Insts.'!Q$496</f>
        <v>37.53399818676337</v>
      </c>
      <c r="H122" s="433">
        <f>'Pivot Table 4-Year Insts.'!R$496</f>
        <v>60.325096581383484</v>
      </c>
      <c r="K122" s="17">
        <f>K121+42</f>
        <v>496</v>
      </c>
      <c r="L122" s="341"/>
    </row>
    <row r="123" spans="1:12">
      <c r="A123" s="2"/>
      <c r="B123" s="13"/>
      <c r="C123" s="13"/>
      <c r="D123" s="13"/>
      <c r="E123" s="13"/>
      <c r="F123" s="13"/>
      <c r="G123" s="13"/>
      <c r="H123" s="433"/>
      <c r="K123" s="17"/>
      <c r="L123" s="341"/>
    </row>
    <row r="124" spans="1:12">
      <c r="A124" s="2" t="s">
        <v>492</v>
      </c>
      <c r="B124" s="13">
        <f>'Pivot Table 4-Year Insts.'!L$538</f>
        <v>61.797752808988761</v>
      </c>
      <c r="C124" s="13">
        <f>'Pivot Table 4-Year Insts.'!M$538</f>
        <v>39.847417840375584</v>
      </c>
      <c r="D124" s="13">
        <f>'Pivot Table 4-Year Insts.'!N$538</f>
        <v>44.160899653979243</v>
      </c>
      <c r="E124" s="13">
        <f>'Pivot Table 4-Year Insts.'!O$538</f>
        <v>41.006169909824393</v>
      </c>
      <c r="F124" s="13">
        <f>'Pivot Table 4-Year Insts.'!P$538</f>
        <v>50.839552238805972</v>
      </c>
      <c r="G124" s="13">
        <f>'Pivot Table 4-Year Insts.'!Q$538</f>
        <v>0</v>
      </c>
      <c r="H124" s="433">
        <f>'Pivot Table 4-Year Insts.'!R$538</f>
        <v>47.798946615514666</v>
      </c>
      <c r="K124" s="17">
        <f>K122+42</f>
        <v>538</v>
      </c>
      <c r="L124" s="341"/>
    </row>
    <row r="125" spans="1:12">
      <c r="A125" s="2" t="s">
        <v>493</v>
      </c>
      <c r="B125" s="13">
        <f>'Pivot Table 4-Year Insts.'!L$580</f>
        <v>63.579130183081269</v>
      </c>
      <c r="C125" s="13">
        <f>'Pivot Table 4-Year Insts.'!M$580</f>
        <v>34.273772204806683</v>
      </c>
      <c r="D125" s="13">
        <f>'Pivot Table 4-Year Insts.'!N$580</f>
        <v>35.6157679302367</v>
      </c>
      <c r="E125" s="13">
        <f>'Pivot Table 4-Year Insts.'!O$580</f>
        <v>33.437013996889583</v>
      </c>
      <c r="F125" s="13">
        <f>'Pivot Table 4-Year Insts.'!P$580</f>
        <v>13.134657836644593</v>
      </c>
      <c r="G125" s="13">
        <f>'Pivot Table 4-Year Insts.'!Q$580</f>
        <v>32.758620689655174</v>
      </c>
      <c r="H125" s="433">
        <f>'Pivot Table 4-Year Insts.'!R$580</f>
        <v>49.195485984710594</v>
      </c>
      <c r="K125" s="17">
        <f>K124+42</f>
        <v>580</v>
      </c>
      <c r="L125" s="341"/>
    </row>
    <row r="126" spans="1:12">
      <c r="A126" s="2" t="s">
        <v>494</v>
      </c>
      <c r="B126" s="13">
        <f>'Pivot Table 4-Year Insts.'!L$622</f>
        <v>79.048201365535505</v>
      </c>
      <c r="C126" s="13">
        <f>'Pivot Table 4-Year Insts.'!M$622</f>
        <v>58.293289146644575</v>
      </c>
      <c r="D126" s="13">
        <f>'Pivot Table 4-Year Insts.'!N$622</f>
        <v>74.313186813186817</v>
      </c>
      <c r="E126" s="13">
        <f>'Pivot Table 4-Year Insts.'!O$622</f>
        <v>40.408285800060042</v>
      </c>
      <c r="F126" s="13">
        <f>'Pivot Table 4-Year Insts.'!P$622</f>
        <v>70.017035775127766</v>
      </c>
      <c r="G126" s="13">
        <f>'Pivot Table 4-Year Insts.'!Q$622</f>
        <v>46.956521739130437</v>
      </c>
      <c r="H126" s="433">
        <f>'Pivot Table 4-Year Insts.'!R$622</f>
        <v>67.484174216292018</v>
      </c>
      <c r="K126" s="17">
        <f>K125+42</f>
        <v>622</v>
      </c>
      <c r="L126" s="341"/>
    </row>
    <row r="127" spans="1:12">
      <c r="A127" s="85" t="s">
        <v>495</v>
      </c>
      <c r="B127" s="14">
        <f>'Pivot Table 4-Year Insts.'!L$664</f>
        <v>55.6296486278533</v>
      </c>
      <c r="C127" s="14">
        <f>'Pivot Table 4-Year Insts.'!M$664</f>
        <v>0</v>
      </c>
      <c r="D127" s="14">
        <f>'Pivot Table 4-Year Insts.'!N$664</f>
        <v>43.840774610005376</v>
      </c>
      <c r="E127" s="14">
        <f>'Pivot Table 4-Year Insts.'!O$664</f>
        <v>0</v>
      </c>
      <c r="F127" s="14">
        <f>'Pivot Table 4-Year Insts.'!P$664</f>
        <v>0</v>
      </c>
      <c r="G127" s="14">
        <f>'Pivot Table 4-Year Insts.'!Q$664</f>
        <v>39.595375722543352</v>
      </c>
      <c r="H127" s="434">
        <f>'Pivot Table 4-Year Insts.'!R$664</f>
        <v>47.531559963931471</v>
      </c>
      <c r="K127" s="17">
        <f>K126+42</f>
        <v>664</v>
      </c>
      <c r="L127" s="341"/>
    </row>
    <row r="128" spans="1:12">
      <c r="A128" s="91" t="s">
        <v>1012</v>
      </c>
      <c r="B128" s="13"/>
      <c r="C128" s="57"/>
      <c r="D128" s="13"/>
      <c r="E128" s="57"/>
      <c r="F128" s="57"/>
      <c r="G128" s="13"/>
      <c r="H128" s="292"/>
    </row>
    <row r="129" spans="1:11">
      <c r="A129" s="91" t="s">
        <v>530</v>
      </c>
      <c r="B129" s="13"/>
      <c r="C129" s="57"/>
      <c r="D129" s="13"/>
      <c r="E129" s="57"/>
      <c r="F129" s="57"/>
      <c r="G129" s="13"/>
      <c r="H129" s="292"/>
      <c r="I129" s="328"/>
    </row>
    <row r="130" spans="1:11" ht="46.5" customHeight="1">
      <c r="A130" s="1044" t="s">
        <v>504</v>
      </c>
      <c r="B130" s="1048"/>
      <c r="C130" s="1048"/>
      <c r="D130" s="1048"/>
      <c r="E130" s="1048"/>
      <c r="F130" s="1049"/>
      <c r="G130" s="1049"/>
      <c r="H130" s="1049"/>
      <c r="I130" s="329"/>
    </row>
    <row r="131" spans="1:11">
      <c r="A131" s="62"/>
      <c r="B131" s="13"/>
      <c r="C131" s="17"/>
      <c r="D131" s="17"/>
      <c r="E131" s="17"/>
      <c r="F131" s="17"/>
      <c r="G131" s="17"/>
      <c r="H131" s="418" t="s">
        <v>821</v>
      </c>
      <c r="I131" s="17"/>
    </row>
    <row r="132" spans="1:11" ht="15.75">
      <c r="A132" s="1050" t="s">
        <v>445</v>
      </c>
      <c r="B132" s="1050"/>
      <c r="C132" s="1050"/>
      <c r="D132" s="1050"/>
      <c r="E132" s="1050"/>
      <c r="F132" s="1050"/>
      <c r="G132" s="1050"/>
      <c r="H132" s="1050"/>
      <c r="I132" s="17"/>
    </row>
    <row r="133" spans="1:11" ht="15.75">
      <c r="A133" s="1"/>
      <c r="B133" s="1"/>
      <c r="C133" s="1"/>
      <c r="D133" s="1"/>
      <c r="E133" s="1"/>
      <c r="F133" s="331"/>
      <c r="G133" s="17"/>
      <c r="H133" s="62"/>
      <c r="I133" s="17"/>
    </row>
    <row r="134" spans="1:11" ht="15.75">
      <c r="A134" s="6" t="s">
        <v>446</v>
      </c>
      <c r="B134" s="6"/>
      <c r="C134" s="6"/>
      <c r="D134" s="6"/>
      <c r="E134" s="6"/>
      <c r="F134" s="6"/>
      <c r="G134" s="115"/>
      <c r="H134" s="115"/>
      <c r="I134" s="17"/>
    </row>
    <row r="135" spans="1:11" ht="18.75">
      <c r="A135" s="6" t="s">
        <v>885</v>
      </c>
      <c r="B135" s="6"/>
      <c r="C135" s="6"/>
      <c r="D135" s="6"/>
      <c r="E135" s="6"/>
      <c r="F135" s="6"/>
      <c r="G135" s="115"/>
      <c r="H135" s="115"/>
      <c r="I135" s="17"/>
    </row>
    <row r="136" spans="1:11" ht="15.75">
      <c r="A136" s="6" t="s">
        <v>837</v>
      </c>
      <c r="B136" s="6"/>
      <c r="C136" s="6"/>
      <c r="D136" s="6"/>
      <c r="E136" s="6"/>
      <c r="F136" s="6"/>
      <c r="G136" s="17"/>
      <c r="H136" s="62"/>
      <c r="I136" s="17"/>
    </row>
    <row r="137" spans="1:11" ht="15.75">
      <c r="A137" s="1"/>
      <c r="B137" s="1"/>
      <c r="C137" s="1"/>
      <c r="D137" s="1"/>
      <c r="E137" s="1"/>
      <c r="F137" s="327"/>
      <c r="G137" s="17"/>
      <c r="H137" s="62"/>
      <c r="I137" s="17"/>
    </row>
    <row r="138" spans="1:11">
      <c r="A138" s="124" t="s">
        <v>886</v>
      </c>
      <c r="B138" s="118"/>
      <c r="C138" s="118"/>
      <c r="D138" s="118"/>
      <c r="E138" s="118"/>
      <c r="F138" s="118"/>
      <c r="G138" s="17"/>
      <c r="H138" s="62"/>
      <c r="I138" s="17"/>
    </row>
    <row r="139" spans="1:11" ht="24">
      <c r="A139" s="32"/>
      <c r="B139" s="119" t="s">
        <v>882</v>
      </c>
      <c r="C139" s="33">
        <v>1</v>
      </c>
      <c r="D139" s="33">
        <v>2</v>
      </c>
      <c r="E139" s="34">
        <v>3</v>
      </c>
      <c r="F139" s="33" t="s">
        <v>874</v>
      </c>
      <c r="G139" s="17"/>
      <c r="H139" s="17" t="s">
        <v>301</v>
      </c>
      <c r="I139" s="17"/>
    </row>
    <row r="140" spans="1:11">
      <c r="A140" s="20" t="s">
        <v>480</v>
      </c>
      <c r="B140" s="120">
        <f>'Pivot Table 2-Year Insts.'!N$638</f>
        <v>25.194704049844237</v>
      </c>
      <c r="C140" s="120">
        <f>'Pivot Table 2-Year Insts.'!O$638</f>
        <v>15.510467477745934</v>
      </c>
      <c r="D140" s="120">
        <f>'Pivot Table 2-Year Insts.'!P$638</f>
        <v>17.998072837456611</v>
      </c>
      <c r="E140" s="120">
        <f>'Pivot Table 2-Year Insts.'!Q$638</f>
        <v>20</v>
      </c>
      <c r="F140" s="342">
        <f>'Pivot Table 2-Year Insts.'!R$638</f>
        <v>17.412770122073766</v>
      </c>
      <c r="G140" s="17"/>
      <c r="H140" s="17">
        <f>H160+38</f>
        <v>638</v>
      </c>
      <c r="I140" s="17"/>
      <c r="K140" s="244"/>
    </row>
    <row r="141" spans="1:11">
      <c r="A141" s="20"/>
      <c r="B141" s="120"/>
      <c r="C141" s="120"/>
      <c r="D141" s="120"/>
      <c r="E141" s="120"/>
      <c r="F141" s="122"/>
      <c r="G141" s="17"/>
      <c r="H141" s="17"/>
      <c r="I141" s="17"/>
      <c r="K141" s="20"/>
    </row>
    <row r="142" spans="1:11">
      <c r="A142" s="20" t="s">
        <v>481</v>
      </c>
      <c r="B142" s="120">
        <f>'Pivot Table 2-Year Insts.'!N$30</f>
        <v>0</v>
      </c>
      <c r="C142" s="120">
        <f>'Pivot Table 2-Year Insts.'!O$30</f>
        <v>10.312315851502651</v>
      </c>
      <c r="D142" s="120">
        <f>'Pivot Table 2-Year Insts.'!P$30</f>
        <v>17.259358288770056</v>
      </c>
      <c r="E142" s="120">
        <f>'Pivot Table 2-Year Insts.'!Q$30</f>
        <v>27.913907284768214</v>
      </c>
      <c r="F142" s="122">
        <f>'Pivot Table 2-Year Insts.'!R$30</f>
        <v>18.930884643764863</v>
      </c>
      <c r="G142" s="17"/>
      <c r="H142" s="248">
        <v>30</v>
      </c>
      <c r="I142" s="17"/>
      <c r="K142" s="20"/>
    </row>
    <row r="143" spans="1:11">
      <c r="A143" s="2" t="s">
        <v>482</v>
      </c>
      <c r="B143" s="120">
        <f>'Pivot Table 2-Year Insts.'!N$68</f>
        <v>0</v>
      </c>
      <c r="C143" s="120">
        <f>'Pivot Table 2-Year Insts.'!O$68</f>
        <v>15.995975855130784</v>
      </c>
      <c r="D143" s="120">
        <f>'Pivot Table 2-Year Insts.'!P$68</f>
        <v>24.154209284028326</v>
      </c>
      <c r="E143" s="120">
        <f>'Pivot Table 2-Year Insts.'!Q$68</f>
        <v>21.99795605518651</v>
      </c>
      <c r="F143" s="122">
        <f>'Pivot Table 2-Year Insts.'!R$68</f>
        <v>21.475966984949022</v>
      </c>
      <c r="G143" s="17"/>
      <c r="H143" s="17">
        <f>H142+38</f>
        <v>68</v>
      </c>
      <c r="I143" s="17"/>
      <c r="K143" s="2"/>
    </row>
    <row r="144" spans="1:11">
      <c r="A144" s="2" t="s">
        <v>496</v>
      </c>
      <c r="B144" s="120">
        <f>'Pivot Table 2-Year Insts.'!N$106</f>
        <v>0</v>
      </c>
      <c r="C144" s="120">
        <f>'Pivot Table 2-Year Insts.'!O$106</f>
        <v>0</v>
      </c>
      <c r="D144" s="120">
        <f>'Pivot Table 2-Year Insts.'!P$106</f>
        <v>6.4139941690962097</v>
      </c>
      <c r="E144" s="120">
        <f>'Pivot Table 2-Year Insts.'!Q$106</f>
        <v>2.7777777777777777</v>
      </c>
      <c r="F144" s="122">
        <f>'Pivot Table 2-Year Insts.'!R$106</f>
        <v>5.7831325301204819</v>
      </c>
      <c r="G144" s="17"/>
      <c r="H144" s="17">
        <f>H143+38</f>
        <v>106</v>
      </c>
      <c r="I144" s="17"/>
      <c r="K144" s="2"/>
    </row>
    <row r="145" spans="1:11">
      <c r="A145" s="2" t="s">
        <v>483</v>
      </c>
      <c r="B145" s="120">
        <f>'Pivot Table 2-Year Insts.'!N$144</f>
        <v>26.662971175166295</v>
      </c>
      <c r="C145" s="120">
        <f>'Pivot Table 2-Year Insts.'!O$144</f>
        <v>32.210697579825101</v>
      </c>
      <c r="D145" s="120">
        <f>'Pivot Table 2-Year Insts.'!P$144</f>
        <v>33.370473537604454</v>
      </c>
      <c r="E145" s="120">
        <f>'Pivot Table 2-Year Insts.'!Q$144</f>
        <v>40.08097165991903</v>
      </c>
      <c r="F145" s="122">
        <f>'Pivot Table 2-Year Insts.'!R$144</f>
        <v>31.037337749051868</v>
      </c>
      <c r="G145" s="17"/>
      <c r="H145" s="17">
        <f>H144+38</f>
        <v>144</v>
      </c>
      <c r="I145" s="17"/>
      <c r="K145" s="2"/>
    </row>
    <row r="146" spans="1:11">
      <c r="A146" s="2"/>
      <c r="B146" s="120"/>
      <c r="C146" s="120"/>
      <c r="D146" s="120"/>
      <c r="E146" s="120"/>
      <c r="F146" s="122"/>
      <c r="H146" s="17"/>
      <c r="I146" s="17"/>
      <c r="K146" s="2"/>
    </row>
    <row r="147" spans="1:11">
      <c r="A147" s="2" t="s">
        <v>484</v>
      </c>
      <c r="B147" s="120">
        <f>'Pivot Table 2-Year Insts.'!N$182</f>
        <v>0</v>
      </c>
      <c r="C147" s="120">
        <f>'Pivot Table 2-Year Insts.'!O$182</f>
        <v>9.2266462480857587</v>
      </c>
      <c r="D147" s="120">
        <f>'Pivot Table 2-Year Insts.'!P$182</f>
        <v>12.577288493439903</v>
      </c>
      <c r="E147" s="120">
        <f>'Pivot Table 2-Year Insts.'!Q$182</f>
        <v>10.955056179775282</v>
      </c>
      <c r="F147" s="122">
        <f>'Pivot Table 2-Year Insts.'!R$182</f>
        <v>11.540264366738541</v>
      </c>
      <c r="G147" s="17"/>
      <c r="H147" s="17">
        <f>H145+38</f>
        <v>182</v>
      </c>
      <c r="I147" s="17"/>
      <c r="K147" s="2"/>
    </row>
    <row r="148" spans="1:11">
      <c r="A148" s="2" t="s">
        <v>485</v>
      </c>
      <c r="B148" s="120">
        <f>'Pivot Table 2-Year Insts.'!N$220</f>
        <v>0</v>
      </c>
      <c r="C148" s="120">
        <f>'Pivot Table 2-Year Insts.'!O$220</f>
        <v>11.189358372456965</v>
      </c>
      <c r="D148" s="120">
        <f>'Pivot Table 2-Year Insts.'!P$220</f>
        <v>24.863742538281858</v>
      </c>
      <c r="E148" s="120">
        <f>'Pivot Table 2-Year Insts.'!Q$220</f>
        <v>17.292225201072387</v>
      </c>
      <c r="F148" s="122">
        <f>'Pivot Table 2-Year Insts.'!R$220</f>
        <v>19.189378057302587</v>
      </c>
      <c r="G148" s="17"/>
      <c r="H148" s="17">
        <f>H147+38</f>
        <v>220</v>
      </c>
      <c r="I148" s="17"/>
      <c r="K148" s="2"/>
    </row>
    <row r="149" spans="1:11">
      <c r="A149" s="2" t="s">
        <v>486</v>
      </c>
      <c r="B149" s="120">
        <f>'Pivot Table 2-Year Insts.'!N$258</f>
        <v>2.5773195876288657</v>
      </c>
      <c r="C149" s="120">
        <f>'Pivot Table 2-Year Insts.'!O$258</f>
        <v>0</v>
      </c>
      <c r="D149" s="120">
        <f>'Pivot Table 2-Year Insts.'!P$258</f>
        <v>5.8276725062567039</v>
      </c>
      <c r="E149" s="120">
        <f>'Pivot Table 2-Year Insts.'!Q$258</f>
        <v>8.064516129032258</v>
      </c>
      <c r="F149" s="122">
        <f>'Pivot Table 2-Year Insts.'!R$258</f>
        <v>6.0569786928417528</v>
      </c>
      <c r="G149" s="17"/>
      <c r="H149" s="17">
        <f>H148+38</f>
        <v>258</v>
      </c>
      <c r="I149" s="17"/>
      <c r="K149" s="2"/>
    </row>
    <row r="150" spans="1:11">
      <c r="A150" s="2" t="s">
        <v>487</v>
      </c>
      <c r="B150" s="120">
        <f>'Pivot Table 2-Year Insts.'!N$296</f>
        <v>0</v>
      </c>
      <c r="C150" s="120">
        <f>'Pivot Table 2-Year Insts.'!O$296</f>
        <v>11.446287916876152</v>
      </c>
      <c r="D150" s="120">
        <f>'Pivot Table 2-Year Insts.'!P$296</f>
        <v>16.690326505779758</v>
      </c>
      <c r="E150" s="120">
        <f>'Pivot Table 2-Year Insts.'!Q$296</f>
        <v>15.476984656437626</v>
      </c>
      <c r="F150" s="122">
        <f>'Pivot Table 2-Year Insts.'!R$296</f>
        <v>14.019520851818989</v>
      </c>
      <c r="G150" s="17"/>
      <c r="H150" s="17">
        <f>H149+38</f>
        <v>296</v>
      </c>
      <c r="I150" s="17"/>
      <c r="K150" s="2"/>
    </row>
    <row r="151" spans="1:11">
      <c r="A151" s="2"/>
      <c r="B151" s="120"/>
      <c r="C151" s="120"/>
      <c r="D151" s="120"/>
      <c r="E151" s="120"/>
      <c r="F151" s="122"/>
      <c r="H151" s="17"/>
      <c r="I151" s="17"/>
      <c r="K151" s="2"/>
    </row>
    <row r="152" spans="1:11">
      <c r="A152" s="2" t="s">
        <v>488</v>
      </c>
      <c r="B152" s="120">
        <f>'Pivot Table 2-Year Insts.'!N$334</f>
        <v>0</v>
      </c>
      <c r="C152" s="120">
        <f>'Pivot Table 2-Year Insts.'!O$334</f>
        <v>17.100815271425731</v>
      </c>
      <c r="D152" s="120">
        <f>'Pivot Table 2-Year Insts.'!P$334</f>
        <v>25.994849214920663</v>
      </c>
      <c r="E152" s="120">
        <f>'Pivot Table 2-Year Insts.'!Q$334</f>
        <v>20.294784580498867</v>
      </c>
      <c r="F152" s="122">
        <f>'Pivot Table 2-Year Insts.'!R$334</f>
        <v>23.085501858736059</v>
      </c>
      <c r="H152" s="17">
        <f>H150+38</f>
        <v>334</v>
      </c>
      <c r="I152" s="17"/>
      <c r="K152" s="2"/>
    </row>
    <row r="153" spans="1:11">
      <c r="A153" s="2" t="s">
        <v>489</v>
      </c>
      <c r="B153" s="120">
        <f>'Pivot Table 2-Year Insts.'!N$372</f>
        <v>0</v>
      </c>
      <c r="C153" s="120">
        <f>'Pivot Table 2-Year Insts.'!O$372</f>
        <v>15.204123152041232</v>
      </c>
      <c r="D153" s="120">
        <f>'Pivot Table 2-Year Insts.'!P$372</f>
        <v>23.356781710265992</v>
      </c>
      <c r="E153" s="120">
        <f>'Pivot Table 2-Year Insts.'!Q$372</f>
        <v>22.460567823343851</v>
      </c>
      <c r="F153" s="122">
        <f>'Pivot Table 2-Year Insts.'!R$372</f>
        <v>19.949047408063802</v>
      </c>
      <c r="G153" s="17"/>
      <c r="H153" s="17">
        <f>H152+38</f>
        <v>372</v>
      </c>
      <c r="I153" s="17"/>
      <c r="K153" s="2"/>
    </row>
    <row r="154" spans="1:11">
      <c r="A154" s="2" t="s">
        <v>490</v>
      </c>
      <c r="B154" s="120">
        <f>'Pivot Table 2-Year Insts.'!N$410</f>
        <v>25.859491778774292</v>
      </c>
      <c r="C154" s="120">
        <f>'Pivot Table 2-Year Insts.'!O$410</f>
        <v>11.806631546327859</v>
      </c>
      <c r="D154" s="120">
        <f>'Pivot Table 2-Year Insts.'!P$410</f>
        <v>12.159533073929961</v>
      </c>
      <c r="E154" s="120">
        <f>'Pivot Table 2-Year Insts.'!Q$410</f>
        <v>23.360531882744031</v>
      </c>
      <c r="F154" s="122">
        <f>'Pivot Table 2-Year Insts.'!R$410</f>
        <v>17.028398661051721</v>
      </c>
      <c r="G154" s="17"/>
      <c r="H154" s="17">
        <f>H153+38</f>
        <v>410</v>
      </c>
      <c r="I154" s="17"/>
      <c r="K154" s="2"/>
    </row>
    <row r="155" spans="1:11">
      <c r="A155" s="2" t="s">
        <v>491</v>
      </c>
      <c r="B155" s="120">
        <f>'Pivot Table 2-Year Insts.'!N$448</f>
        <v>0</v>
      </c>
      <c r="C155" s="120">
        <f>'Pivot Table 2-Year Insts.'!O$448</f>
        <v>8.695652173913043</v>
      </c>
      <c r="D155" s="120">
        <f>'Pivot Table 2-Year Insts.'!P$448</f>
        <v>12.082355065920174</v>
      </c>
      <c r="E155" s="120">
        <f>'Pivot Table 2-Year Insts.'!Q$448</f>
        <v>17.994505494505493</v>
      </c>
      <c r="F155" s="122">
        <f>'Pivot Table 2-Year Insts.'!R$448</f>
        <v>11.316713783945858</v>
      </c>
      <c r="G155" s="17"/>
      <c r="H155" s="17">
        <f>H154+38</f>
        <v>448</v>
      </c>
      <c r="I155" s="17"/>
      <c r="K155" s="2"/>
    </row>
    <row r="156" spans="1:11">
      <c r="A156" s="2"/>
      <c r="B156" s="120"/>
      <c r="C156" s="120"/>
      <c r="D156" s="120"/>
      <c r="E156" s="120"/>
      <c r="F156" s="122"/>
      <c r="H156" s="17"/>
      <c r="I156" s="17"/>
      <c r="K156" s="2"/>
    </row>
    <row r="157" spans="1:11">
      <c r="A157" s="2" t="s">
        <v>492</v>
      </c>
      <c r="B157" s="120">
        <f>'Pivot Table 2-Year Insts.'!N$486</f>
        <v>0</v>
      </c>
      <c r="C157" s="120">
        <f>'Pivot Table 2-Year Insts.'!O$486</f>
        <v>7.3825503355704702</v>
      </c>
      <c r="D157" s="120">
        <f>'Pivot Table 2-Year Insts.'!P$486</f>
        <v>12.992125984251967</v>
      </c>
      <c r="E157" s="120">
        <f>'Pivot Table 2-Year Insts.'!Q$486</f>
        <v>8.6134453781512601</v>
      </c>
      <c r="F157" s="122">
        <f>'Pivot Table 2-Year Insts.'!R$486</f>
        <v>10.962419798350137</v>
      </c>
      <c r="G157" s="17"/>
      <c r="H157" s="17">
        <f>H155+38</f>
        <v>486</v>
      </c>
      <c r="I157" s="17"/>
      <c r="K157" s="2"/>
    </row>
    <row r="158" spans="1:11">
      <c r="A158" s="2" t="s">
        <v>493</v>
      </c>
      <c r="B158" s="120">
        <f>'Pivot Table 2-Year Insts.'!N$524</f>
        <v>0</v>
      </c>
      <c r="C158" s="120">
        <f>'Pivot Table 2-Year Insts.'!O$524</f>
        <v>8.3770908894061602</v>
      </c>
      <c r="D158" s="120">
        <f>'Pivot Table 2-Year Insts.'!P$524</f>
        <v>14.7912147505423</v>
      </c>
      <c r="E158" s="120">
        <f>'Pivot Table 2-Year Insts.'!Q$524</f>
        <v>19.984356667970278</v>
      </c>
      <c r="F158" s="122">
        <f>'Pivot Table 2-Year Insts.'!R$524</f>
        <v>10.668141185144227</v>
      </c>
      <c r="G158" s="17"/>
      <c r="H158" s="17">
        <f>H157+38</f>
        <v>524</v>
      </c>
      <c r="I158" s="17"/>
      <c r="K158" s="2"/>
    </row>
    <row r="159" spans="1:11">
      <c r="A159" s="2" t="s">
        <v>494</v>
      </c>
      <c r="B159" s="120">
        <f>'Pivot Table 2-Year Insts.'!N$562</f>
        <v>0</v>
      </c>
      <c r="C159" s="120">
        <f>'Pivot Table 2-Year Insts.'!O$562</f>
        <v>12.170064801643749</v>
      </c>
      <c r="D159" s="120">
        <f>'Pivot Table 2-Year Insts.'!P$562</f>
        <v>15.9930212271009</v>
      </c>
      <c r="E159" s="120">
        <f>'Pivot Table 2-Year Insts.'!Q$562</f>
        <v>21.779548472775563</v>
      </c>
      <c r="F159" s="122">
        <f>'Pivot Table 2-Year Insts.'!R$562</f>
        <v>14.620298083747338</v>
      </c>
      <c r="G159" s="17"/>
      <c r="H159" s="17">
        <f>H158+38</f>
        <v>562</v>
      </c>
      <c r="I159" s="17"/>
      <c r="K159" s="2"/>
    </row>
    <row r="160" spans="1:11">
      <c r="A160" s="85" t="s">
        <v>495</v>
      </c>
      <c r="B160" s="121">
        <f>'Pivot Table 2-Year Insts.'!N$600</f>
        <v>0</v>
      </c>
      <c r="C160" s="121">
        <f>'Pivot Table 2-Year Insts.'!O$600</f>
        <v>0</v>
      </c>
      <c r="D160" s="121">
        <f>'Pivot Table 2-Year Insts.'!P$600</f>
        <v>10.344827586206897</v>
      </c>
      <c r="E160" s="121">
        <f>'Pivot Table 2-Year Insts.'!Q$600</f>
        <v>16.522491349480969</v>
      </c>
      <c r="F160" s="344">
        <f>'Pivot Table 2-Year Insts.'!R$600</f>
        <v>15.544230069166362</v>
      </c>
      <c r="G160" s="19"/>
      <c r="H160" s="17">
        <f>H159+38</f>
        <v>600</v>
      </c>
      <c r="I160" s="17"/>
      <c r="K160" s="20"/>
    </row>
    <row r="161" spans="1:11" ht="84.75" customHeight="1">
      <c r="A161" s="1051" t="s">
        <v>505</v>
      </c>
      <c r="B161" s="1052"/>
      <c r="C161" s="1052"/>
      <c r="D161" s="1052"/>
      <c r="E161" s="1052"/>
      <c r="F161" s="1052"/>
      <c r="G161" s="332"/>
      <c r="H161" s="368"/>
      <c r="I161" s="330"/>
    </row>
    <row r="162" spans="1:11">
      <c r="A162" s="62"/>
      <c r="B162" s="17"/>
      <c r="C162" s="17"/>
      <c r="D162" s="17"/>
      <c r="E162" s="17"/>
      <c r="F162" s="418" t="s">
        <v>821</v>
      </c>
      <c r="G162" s="17"/>
      <c r="H162" s="62"/>
      <c r="I162" s="17"/>
    </row>
    <row r="165" spans="1:11" ht="15.75">
      <c r="A165" s="130" t="s">
        <v>447</v>
      </c>
      <c r="B165" s="130"/>
      <c r="C165" s="130"/>
      <c r="D165" s="130"/>
      <c r="E165" s="130"/>
      <c r="F165" s="130"/>
      <c r="G165" s="130"/>
      <c r="H165" s="130"/>
    </row>
    <row r="166" spans="1:11" ht="15.75">
      <c r="A166" s="130"/>
      <c r="B166" s="130"/>
      <c r="C166" s="130"/>
      <c r="D166" s="130"/>
      <c r="E166" s="130"/>
      <c r="F166" s="336"/>
      <c r="G166" s="337"/>
      <c r="H166" s="369"/>
    </row>
    <row r="167" spans="1:11" ht="15.75">
      <c r="A167" s="131" t="s">
        <v>446</v>
      </c>
      <c r="B167" s="131"/>
      <c r="C167" s="131"/>
      <c r="D167" s="131"/>
      <c r="E167" s="131"/>
      <c r="F167" s="131"/>
      <c r="G167" s="131"/>
      <c r="H167" s="131"/>
    </row>
    <row r="168" spans="1:11" ht="18.75">
      <c r="A168" s="131" t="s">
        <v>885</v>
      </c>
      <c r="B168" s="131"/>
      <c r="C168" s="131"/>
      <c r="D168" s="131"/>
      <c r="E168" s="131"/>
      <c r="F168" s="131"/>
      <c r="G168" s="131"/>
      <c r="H168" s="131"/>
    </row>
    <row r="169" spans="1:11" ht="15.75">
      <c r="A169" s="131" t="s">
        <v>838</v>
      </c>
      <c r="B169" s="131"/>
      <c r="C169" s="131"/>
      <c r="D169" s="131"/>
      <c r="E169" s="131"/>
      <c r="F169" s="131"/>
      <c r="G169" s="337"/>
      <c r="H169" s="369"/>
    </row>
    <row r="170" spans="1:11" ht="15.75">
      <c r="A170" s="130"/>
      <c r="B170" s="130"/>
      <c r="C170" s="130"/>
      <c r="D170" s="130"/>
      <c r="E170" s="130"/>
      <c r="F170" s="336"/>
      <c r="G170" s="337"/>
      <c r="H170" s="369"/>
    </row>
    <row r="171" spans="1:11">
      <c r="A171" s="124" t="s">
        <v>451</v>
      </c>
      <c r="B171" s="118"/>
      <c r="C171" s="118"/>
      <c r="D171" s="118"/>
      <c r="E171" s="38"/>
      <c r="F171" s="19"/>
      <c r="G171" s="17"/>
    </row>
    <row r="172" spans="1:11">
      <c r="A172" s="32"/>
      <c r="B172" s="33">
        <v>1</v>
      </c>
      <c r="C172" s="33">
        <v>2</v>
      </c>
      <c r="D172" s="35" t="s">
        <v>874</v>
      </c>
      <c r="E172" s="19"/>
      <c r="F172" s="19"/>
    </row>
    <row r="173" spans="1:11">
      <c r="A173" s="20" t="s">
        <v>480</v>
      </c>
      <c r="B173" s="120">
        <f>'Pivot Table 2-Year Insts.'!S$638</f>
        <v>30.543138131426019</v>
      </c>
      <c r="C173" s="120">
        <f>'Pivot Table 2-Year Insts.'!T$638</f>
        <v>33.921933085501863</v>
      </c>
      <c r="D173" s="342">
        <f>'Pivot Table 2-Year Insts.'!V$638</f>
        <v>30.905826017557864</v>
      </c>
      <c r="F173" s="19"/>
      <c r="K173" s="244"/>
    </row>
    <row r="174" spans="1:11">
      <c r="A174" s="20"/>
      <c r="B174" s="120"/>
      <c r="C174" s="120"/>
      <c r="D174" s="122"/>
      <c r="F174" s="19"/>
      <c r="K174" s="20"/>
    </row>
    <row r="175" spans="1:11">
      <c r="A175" s="20" t="s">
        <v>481</v>
      </c>
      <c r="B175" s="120">
        <f>'Pivot Table 2-Year Insts.'!S$30</f>
        <v>25.818181818181817</v>
      </c>
      <c r="C175" s="120">
        <f>'Pivot Table 2-Year Insts.'!T$30</f>
        <v>21.721311475409834</v>
      </c>
      <c r="D175" s="122">
        <f>'Pivot Table 2-Year Insts.'!V$30</f>
        <v>23.892100192678228</v>
      </c>
      <c r="F175" s="19"/>
      <c r="K175" s="20"/>
    </row>
    <row r="176" spans="1:11">
      <c r="A176" s="2" t="s">
        <v>482</v>
      </c>
      <c r="B176" s="120">
        <f>'Pivot Table 2-Year Insts.'!S$68</f>
        <v>0</v>
      </c>
      <c r="C176" s="120">
        <f>'Pivot Table 2-Year Insts.'!T$68</f>
        <v>0</v>
      </c>
      <c r="D176" s="122">
        <f>'Pivot Table 2-Year Insts.'!V$68</f>
        <v>0</v>
      </c>
      <c r="F176" s="19"/>
      <c r="K176" s="2"/>
    </row>
    <row r="177" spans="1:11">
      <c r="A177" s="2" t="s">
        <v>496</v>
      </c>
      <c r="B177" s="120">
        <f>'Pivot Table 2-Year Insts.'!S$106</f>
        <v>0</v>
      </c>
      <c r="C177" s="120">
        <f>'Pivot Table 2-Year Insts.'!T$106</f>
        <v>0</v>
      </c>
      <c r="D177" s="122">
        <f>'Pivot Table 2-Year Insts.'!V$106</f>
        <v>0</v>
      </c>
      <c r="F177" s="19"/>
      <c r="K177" s="2"/>
    </row>
    <row r="178" spans="1:11">
      <c r="A178" s="2" t="s">
        <v>483</v>
      </c>
      <c r="B178" s="120">
        <f>'Pivot Table 2-Year Insts.'!S$144</f>
        <v>0</v>
      </c>
      <c r="C178" s="120">
        <f>'Pivot Table 2-Year Insts.'!T$144</f>
        <v>0</v>
      </c>
      <c r="D178" s="122">
        <f>'Pivot Table 2-Year Insts.'!V$144</f>
        <v>0</v>
      </c>
      <c r="F178" s="19"/>
      <c r="K178" s="2"/>
    </row>
    <row r="179" spans="1:11">
      <c r="A179" s="2"/>
      <c r="B179" s="120"/>
      <c r="C179" s="120"/>
      <c r="D179" s="122"/>
      <c r="F179" s="19"/>
      <c r="K179" s="2"/>
    </row>
    <row r="180" spans="1:11">
      <c r="A180" s="2" t="s">
        <v>484</v>
      </c>
      <c r="B180" s="129">
        <f>'Pivot Table 2-Year Insts.'!S$182</f>
        <v>31.41056713523994</v>
      </c>
      <c r="C180" s="129">
        <f>'Pivot Table 2-Year Insts.'!T$182</f>
        <v>46.141732283464563</v>
      </c>
      <c r="D180" s="343">
        <f>'Pivot Table 2-Year Insts.'!V$182</f>
        <v>32.463148419039044</v>
      </c>
      <c r="F180" s="19"/>
      <c r="K180" s="2"/>
    </row>
    <row r="181" spans="1:11">
      <c r="A181" s="2" t="s">
        <v>485</v>
      </c>
      <c r="B181" s="120">
        <f>'Pivot Table 2-Year Insts.'!S$220</f>
        <v>34.313725490196077</v>
      </c>
      <c r="C181" s="120">
        <f>'Pivot Table 2-Year Insts.'!T$220</f>
        <v>0</v>
      </c>
      <c r="D181" s="122">
        <f>'Pivot Table 2-Year Insts.'!V$220</f>
        <v>34.313725490196077</v>
      </c>
      <c r="F181" s="19"/>
      <c r="K181" s="2"/>
    </row>
    <row r="182" spans="1:11">
      <c r="A182" s="2" t="s">
        <v>486</v>
      </c>
      <c r="B182" s="120">
        <f>'Pivot Table 2-Year Insts.'!S$258</f>
        <v>0</v>
      </c>
      <c r="C182" s="120">
        <f>'Pivot Table 2-Year Insts.'!T$258</f>
        <v>9.6446700507614214</v>
      </c>
      <c r="D182" s="122">
        <f>'Pivot Table 2-Year Insts.'!V$258</f>
        <v>4.5893719806763285</v>
      </c>
      <c r="F182" s="19"/>
      <c r="K182" s="2"/>
    </row>
    <row r="183" spans="1:11">
      <c r="A183" s="2" t="s">
        <v>487</v>
      </c>
      <c r="B183" s="120">
        <f>'Pivot Table 2-Year Insts.'!S$296</f>
        <v>0</v>
      </c>
      <c r="C183" s="120">
        <f>'Pivot Table 2-Year Insts.'!T$296</f>
        <v>0</v>
      </c>
      <c r="D183" s="122">
        <f>'Pivot Table 2-Year Insts.'!V$296</f>
        <v>0</v>
      </c>
      <c r="F183" s="19"/>
      <c r="K183" s="2"/>
    </row>
    <row r="184" spans="1:11">
      <c r="A184" s="2"/>
      <c r="B184" s="120"/>
      <c r="C184" s="120"/>
      <c r="D184" s="122"/>
      <c r="F184" s="19"/>
      <c r="K184" s="2"/>
    </row>
    <row r="185" spans="1:11">
      <c r="A185" s="2" t="s">
        <v>488</v>
      </c>
      <c r="B185" s="120">
        <f>'Pivot Table 2-Year Insts.'!S$334</f>
        <v>0</v>
      </c>
      <c r="C185" s="120">
        <f>'Pivot Table 2-Year Insts.'!T$334</f>
        <v>0</v>
      </c>
      <c r="D185" s="122">
        <f>'Pivot Table 2-Year Insts.'!V$334</f>
        <v>0</v>
      </c>
      <c r="F185" s="19"/>
      <c r="K185" s="2"/>
    </row>
    <row r="186" spans="1:11">
      <c r="A186" s="2" t="s">
        <v>489</v>
      </c>
      <c r="B186" s="120">
        <f>'Pivot Table 2-Year Insts.'!S$372</f>
        <v>0</v>
      </c>
      <c r="C186" s="120">
        <f>'Pivot Table 2-Year Insts.'!T$372</f>
        <v>0</v>
      </c>
      <c r="D186" s="122">
        <f>'Pivot Table 2-Year Insts.'!V$372</f>
        <v>0</v>
      </c>
      <c r="F186" s="19"/>
      <c r="K186" s="2"/>
    </row>
    <row r="187" spans="1:11">
      <c r="A187" s="2" t="s">
        <v>490</v>
      </c>
      <c r="B187" s="120">
        <f>'Pivot Table 2-Year Insts.'!S$410</f>
        <v>0</v>
      </c>
      <c r="C187" s="120">
        <f>'Pivot Table 2-Year Insts.'!T$410</f>
        <v>0</v>
      </c>
      <c r="D187" s="122">
        <f>'Pivot Table 2-Year Insts.'!V$410</f>
        <v>0</v>
      </c>
      <c r="F187" s="19"/>
      <c r="K187" s="2"/>
    </row>
    <row r="188" spans="1:11">
      <c r="A188" s="2" t="s">
        <v>491</v>
      </c>
      <c r="B188" s="120">
        <f>'Pivot Table 2-Year Insts.'!S$448</f>
        <v>0</v>
      </c>
      <c r="C188" s="120">
        <f>'Pivot Table 2-Year Insts.'!T$448</f>
        <v>0</v>
      </c>
      <c r="D188" s="122">
        <f>'Pivot Table 2-Year Insts.'!V$448</f>
        <v>0</v>
      </c>
      <c r="F188" s="19"/>
      <c r="K188" s="2"/>
    </row>
    <row r="189" spans="1:11">
      <c r="A189" s="2"/>
      <c r="B189" s="120"/>
      <c r="C189" s="120"/>
      <c r="D189" s="122"/>
      <c r="F189" s="19"/>
      <c r="K189" s="2"/>
    </row>
    <row r="190" spans="1:11">
      <c r="A190" s="2" t="s">
        <v>492</v>
      </c>
      <c r="B190" s="120">
        <f>'Pivot Table 2-Year Insts.'!S$486</f>
        <v>0</v>
      </c>
      <c r="C190" s="120">
        <f>'Pivot Table 2-Year Insts.'!T$486</f>
        <v>0</v>
      </c>
      <c r="D190" s="122">
        <f>'Pivot Table 2-Year Insts.'!V$486</f>
        <v>0</v>
      </c>
      <c r="F190" s="19"/>
      <c r="K190" s="2"/>
    </row>
    <row r="191" spans="1:11">
      <c r="A191" s="2" t="s">
        <v>493</v>
      </c>
      <c r="B191" s="120">
        <f>'Pivot Table 2-Year Insts.'!S$524</f>
        <v>0</v>
      </c>
      <c r="C191" s="120">
        <f>'Pivot Table 2-Year Insts.'!T$524</f>
        <v>0</v>
      </c>
      <c r="D191" s="122">
        <f>'Pivot Table 2-Year Insts.'!V$524</f>
        <v>0</v>
      </c>
      <c r="F191" s="19"/>
      <c r="K191" s="2"/>
    </row>
    <row r="192" spans="1:11">
      <c r="A192" s="2" t="s">
        <v>494</v>
      </c>
      <c r="B192" s="120">
        <f>'Pivot Table 2-Year Insts.'!S$562</f>
        <v>0</v>
      </c>
      <c r="C192" s="120">
        <f>'Pivot Table 2-Year Insts.'!T$562</f>
        <v>0</v>
      </c>
      <c r="D192" s="122">
        <f>'Pivot Table 2-Year Insts.'!V$562</f>
        <v>0</v>
      </c>
      <c r="F192" s="19"/>
      <c r="K192" s="2"/>
    </row>
    <row r="193" spans="1:11">
      <c r="A193" s="85" t="s">
        <v>495</v>
      </c>
      <c r="B193" s="121">
        <f>'Pivot Table 2-Year Insts.'!S$600</f>
        <v>0</v>
      </c>
      <c r="C193" s="121">
        <f>'Pivot Table 2-Year Insts.'!T$600</f>
        <v>0</v>
      </c>
      <c r="D193" s="344">
        <f>'Pivot Table 2-Year Insts.'!V$600</f>
        <v>0</v>
      </c>
      <c r="F193" s="19"/>
      <c r="K193" s="20"/>
    </row>
    <row r="194" spans="1:11" ht="108" customHeight="1">
      <c r="A194" s="1053" t="s">
        <v>505</v>
      </c>
      <c r="B194" s="1053"/>
      <c r="C194" s="1053"/>
      <c r="D194" s="1053"/>
      <c r="E194" s="338"/>
      <c r="F194" s="338"/>
      <c r="G194" s="332"/>
      <c r="H194" s="368"/>
    </row>
    <row r="195" spans="1:11">
      <c r="A195" s="62"/>
      <c r="B195" s="17"/>
      <c r="C195" s="17"/>
      <c r="D195" s="418" t="s">
        <v>821</v>
      </c>
      <c r="E195" s="17"/>
      <c r="G195" s="17"/>
      <c r="H195" s="62"/>
    </row>
  </sheetData>
  <mergeCells count="10">
    <mergeCell ref="A7:H7"/>
    <mergeCell ref="A32:H32"/>
    <mergeCell ref="A34:H34"/>
    <mergeCell ref="A63:F63"/>
    <mergeCell ref="A194:D194"/>
    <mergeCell ref="A105:H105"/>
    <mergeCell ref="A130:H130"/>
    <mergeCell ref="A132:H132"/>
    <mergeCell ref="A161:F161"/>
    <mergeCell ref="A95:D95"/>
  </mergeCells>
  <phoneticPr fontId="4" type="noConversion"/>
  <printOptions horizontalCentered="1"/>
  <pageMargins left="0.5" right="0.51" top="0.9" bottom="0.56999999999999995" header="0.85" footer="0.5"/>
  <pageSetup scale="98" firstPageNumber="45" orientation="landscape" useFirstPageNumber="1" r:id="rId1"/>
  <headerFooter alignWithMargins="0">
    <oddHeader>&amp;R&amp;"Arial,Regular"&amp;8SREB-State Data Exchange</oddHeader>
    <oddFooter>&amp;C&amp;"Arial,Regular"&amp;10&amp;P</oddFooter>
  </headerFooter>
  <rowBreaks count="1" manualBreakCount="1">
    <brk id="33" max="16383" man="1"/>
  </rowBreaks>
  <legacyDrawing r:id="rId2"/>
</worksheet>
</file>

<file path=xl/worksheets/sheet9.xml><?xml version="1.0" encoding="utf-8"?>
<worksheet xmlns="http://schemas.openxmlformats.org/spreadsheetml/2006/main" xmlns:r="http://schemas.openxmlformats.org/officeDocument/2006/relationships">
  <sheetPr codeName="Sheet10"/>
  <dimension ref="A1:IV1490"/>
  <sheetViews>
    <sheetView zoomScale="75" workbookViewId="0">
      <selection sqref="A1:IV65536"/>
    </sheetView>
  </sheetViews>
  <sheetFormatPr defaultColWidth="6.6640625" defaultRowHeight="12.75"/>
  <cols>
    <col min="1" max="1" width="7" style="409" customWidth="1"/>
    <col min="2" max="2" width="13.6640625" style="409" customWidth="1"/>
    <col min="3" max="3" width="8.21875" style="409" bestFit="1" customWidth="1"/>
    <col min="4" max="4" width="7.44140625" style="409" bestFit="1" customWidth="1"/>
    <col min="5" max="5" width="7.6640625" style="409" bestFit="1" customWidth="1"/>
    <col min="6" max="8" width="7" style="409" bestFit="1" customWidth="1"/>
    <col min="9" max="9" width="8.109375" style="409" bestFit="1" customWidth="1"/>
    <col min="10" max="16" width="6.6640625" style="677" customWidth="1"/>
    <col min="17" max="17" width="7" style="408" customWidth="1"/>
    <col min="18" max="18" width="7.88671875" style="408" customWidth="1"/>
    <col min="19" max="19" width="8.21875" style="408" bestFit="1" customWidth="1"/>
    <col min="20" max="20" width="6.6640625" style="408" customWidth="1"/>
    <col min="21" max="21" width="7.6640625" style="408" bestFit="1" customWidth="1"/>
    <col min="22" max="24" width="6.6640625" style="408" customWidth="1"/>
    <col min="25" max="25" width="8.109375" style="409" bestFit="1" customWidth="1"/>
    <col min="26" max="32" width="6.6640625" style="409" customWidth="1"/>
    <col min="33" max="33" width="7" style="409" customWidth="1"/>
    <col min="34" max="34" width="13.6640625" style="409" customWidth="1"/>
    <col min="35" max="35" width="8.21875" style="409" bestFit="1" customWidth="1"/>
    <col min="36" max="36" width="6.6640625" style="409" customWidth="1"/>
    <col min="37" max="37" width="7.6640625" style="409" bestFit="1" customWidth="1"/>
    <col min="38" max="40" width="6.6640625" style="409" customWidth="1"/>
    <col min="41" max="41" width="8.109375" style="409" bestFit="1" customWidth="1"/>
    <col min="42" max="48" width="6.6640625" style="677" customWidth="1"/>
    <col min="49" max="49" width="7" style="409" customWidth="1"/>
    <col min="50" max="50" width="13.6640625" style="409" customWidth="1"/>
    <col min="51" max="51" width="8.21875" style="409" bestFit="1" customWidth="1"/>
    <col min="52" max="52" width="6.6640625" style="409" customWidth="1"/>
    <col min="53" max="53" width="7.6640625" style="409" bestFit="1" customWidth="1"/>
    <col min="54" max="56" width="6.6640625" style="409" customWidth="1"/>
    <col min="57" max="57" width="8.109375" style="409" bestFit="1" customWidth="1"/>
    <col min="58" max="64" width="6.6640625" style="677" customWidth="1"/>
    <col min="65" max="65" width="7" style="409" customWidth="1"/>
    <col min="66" max="66" width="13.6640625" style="409" customWidth="1"/>
    <col min="67" max="67" width="8.21875" style="409" bestFit="1" customWidth="1"/>
    <col min="68" max="68" width="6.6640625" style="409" customWidth="1"/>
    <col min="69" max="69" width="7.6640625" style="409" bestFit="1" customWidth="1"/>
    <col min="70" max="72" width="6.6640625" style="409" customWidth="1"/>
    <col min="73" max="73" width="8.109375" style="409" bestFit="1" customWidth="1"/>
    <col min="74" max="80" width="6.6640625" style="677" customWidth="1"/>
    <col min="81" max="81" width="7" style="409" customWidth="1"/>
    <col min="82" max="82" width="13.6640625" style="409" customWidth="1"/>
    <col min="83" max="83" width="8.21875" style="409" bestFit="1" customWidth="1"/>
    <col min="84" max="84" width="6.6640625" style="409" customWidth="1"/>
    <col min="85" max="85" width="7.6640625" style="409" bestFit="1" customWidth="1"/>
    <col min="86" max="88" width="6.6640625" style="409" customWidth="1"/>
    <col min="89" max="89" width="8.109375" style="409" bestFit="1" customWidth="1"/>
    <col min="90" max="96" width="6.6640625" style="677" customWidth="1"/>
    <col min="97" max="97" width="7" style="409" customWidth="1"/>
    <col min="98" max="98" width="13.6640625" style="409" customWidth="1"/>
    <col min="99" max="99" width="8.21875" style="409" bestFit="1" customWidth="1"/>
    <col min="100" max="100" width="6.6640625" style="409" customWidth="1"/>
    <col min="101" max="101" width="7.6640625" style="409" bestFit="1" customWidth="1"/>
    <col min="102" max="104" width="6.6640625" style="409" customWidth="1"/>
    <col min="105" max="105" width="8.109375" style="409" bestFit="1" customWidth="1"/>
    <col min="106" max="112" width="6.6640625" style="677" customWidth="1"/>
    <col min="113" max="113" width="7" style="409" customWidth="1"/>
    <col min="114" max="114" width="13.6640625" style="409" customWidth="1"/>
    <col min="115" max="115" width="8.21875" style="409" bestFit="1" customWidth="1"/>
    <col min="116" max="116" width="6.6640625" style="409" customWidth="1"/>
    <col min="117" max="117" width="7.6640625" style="409" bestFit="1" customWidth="1"/>
    <col min="118" max="120" width="6.6640625" style="409" customWidth="1"/>
    <col min="121" max="121" width="8.109375" style="409" bestFit="1" customWidth="1"/>
    <col min="122" max="128" width="6.6640625" style="677" customWidth="1"/>
    <col min="129" max="129" width="7" style="409" customWidth="1"/>
    <col min="130" max="130" width="13.6640625" style="409" customWidth="1"/>
    <col min="131" max="131" width="8.21875" style="409" bestFit="1" customWidth="1"/>
    <col min="132" max="132" width="6.6640625" style="409" customWidth="1"/>
    <col min="133" max="133" width="7.6640625" style="409" bestFit="1" customWidth="1"/>
    <col min="134" max="136" width="6.6640625" style="409" customWidth="1"/>
    <col min="137" max="137" width="8.109375" style="409" bestFit="1" customWidth="1"/>
    <col min="138" max="144" width="6.6640625" style="677" customWidth="1"/>
    <col min="145" max="145" width="7" style="409" customWidth="1"/>
    <col min="146" max="146" width="13.6640625" style="409" customWidth="1"/>
    <col min="147" max="147" width="8.21875" style="409" bestFit="1" customWidth="1"/>
    <col min="148" max="148" width="6.6640625" style="409" customWidth="1"/>
    <col min="149" max="149" width="7.6640625" style="409" bestFit="1" customWidth="1"/>
    <col min="150" max="152" width="6.6640625" style="409" customWidth="1"/>
    <col min="153" max="153" width="8.109375" style="409" bestFit="1" customWidth="1"/>
    <col min="154" max="160" width="6.6640625" style="677" customWidth="1"/>
    <col min="161" max="161" width="7" style="409" customWidth="1"/>
    <col min="162" max="162" width="13.6640625" style="409" customWidth="1"/>
    <col min="163" max="163" width="8.21875" style="409" bestFit="1" customWidth="1"/>
    <col min="164" max="164" width="6.6640625" style="409" customWidth="1"/>
    <col min="165" max="165" width="7.6640625" style="409" bestFit="1" customWidth="1"/>
    <col min="166" max="168" width="6.6640625" style="409" customWidth="1"/>
    <col min="169" max="169" width="8.109375" style="409" bestFit="1" customWidth="1"/>
    <col min="170" max="176" width="6.6640625" style="677" customWidth="1"/>
    <col min="177" max="177" width="7" style="409" customWidth="1"/>
    <col min="178" max="178" width="13.6640625" style="409" customWidth="1"/>
    <col min="179" max="179" width="8.21875" style="409" bestFit="1" customWidth="1"/>
    <col min="180" max="180" width="6.6640625" style="409" customWidth="1"/>
    <col min="181" max="181" width="7.6640625" style="409" bestFit="1" customWidth="1"/>
    <col min="182" max="184" width="6.6640625" style="409" customWidth="1"/>
    <col min="185" max="185" width="8.109375" style="409" bestFit="1" customWidth="1"/>
    <col min="186" max="192" width="6.6640625" style="677" customWidth="1"/>
    <col min="193" max="193" width="7" style="409" customWidth="1"/>
    <col min="194" max="194" width="13.6640625" style="409" customWidth="1"/>
    <col min="195" max="195" width="8.21875" style="409" bestFit="1" customWidth="1"/>
    <col min="196" max="196" width="6.6640625" style="409" customWidth="1"/>
    <col min="197" max="197" width="7.6640625" style="409" bestFit="1" customWidth="1"/>
    <col min="198" max="200" width="6.6640625" style="409" customWidth="1"/>
    <col min="201" max="201" width="8.109375" style="409" bestFit="1" customWidth="1"/>
    <col min="202" max="208" width="6.6640625" style="677" customWidth="1"/>
    <col min="209" max="209" width="7" style="409" customWidth="1"/>
    <col min="210" max="210" width="13.6640625" style="409" customWidth="1"/>
    <col min="211" max="211" width="8.21875" style="409" bestFit="1" customWidth="1"/>
    <col min="212" max="212" width="6.6640625" style="409" customWidth="1"/>
    <col min="213" max="213" width="7.6640625" style="409" bestFit="1" customWidth="1"/>
    <col min="214" max="216" width="6.6640625" style="409" customWidth="1"/>
    <col min="217" max="217" width="8.109375" style="409" bestFit="1" customWidth="1"/>
    <col min="218" max="224" width="6.6640625" style="677" customWidth="1"/>
    <col min="225" max="225" width="7" style="409" customWidth="1"/>
    <col min="226" max="226" width="13.6640625" style="409" customWidth="1"/>
    <col min="227" max="227" width="8.21875" style="409" bestFit="1" customWidth="1"/>
    <col min="228" max="228" width="6.6640625" style="409" customWidth="1"/>
    <col min="229" max="229" width="7.6640625" style="409" bestFit="1" customWidth="1"/>
    <col min="230" max="232" width="6.6640625" style="409" customWidth="1"/>
    <col min="233" max="233" width="8.109375" style="409" bestFit="1" customWidth="1"/>
    <col min="234" max="240" width="6.6640625" style="677" customWidth="1"/>
    <col min="241" max="241" width="7" style="409" customWidth="1"/>
    <col min="242" max="242" width="13.6640625" style="409" customWidth="1"/>
    <col min="243" max="243" width="8.21875" style="409" bestFit="1" customWidth="1"/>
    <col min="244" max="244" width="6.6640625" style="409" customWidth="1"/>
    <col min="245" max="245" width="7.6640625" style="409" bestFit="1" customWidth="1"/>
    <col min="246" max="248" width="6.6640625" style="409" customWidth="1"/>
    <col min="249" max="249" width="8.109375" style="409" bestFit="1" customWidth="1"/>
    <col min="250" max="16384" width="6.6640625" style="677"/>
  </cols>
  <sheetData>
    <row r="1" spans="1:256">
      <c r="A1" s="111"/>
      <c r="B1" s="140"/>
      <c r="C1" s="112"/>
      <c r="D1" s="113"/>
      <c r="E1" s="113"/>
      <c r="F1" s="113"/>
      <c r="G1" s="113"/>
      <c r="H1" s="113"/>
      <c r="I1" s="113"/>
      <c r="J1" s="173"/>
      <c r="K1" s="173"/>
      <c r="L1" s="173"/>
      <c r="M1" s="173"/>
      <c r="N1" s="173"/>
      <c r="O1" s="173"/>
      <c r="P1" s="173"/>
      <c r="Q1" s="629"/>
      <c r="R1" s="5"/>
      <c r="S1" s="638"/>
      <c r="T1" s="638"/>
      <c r="U1" s="638"/>
      <c r="V1" s="638"/>
      <c r="W1" s="638"/>
      <c r="X1" s="638"/>
      <c r="AP1" s="409"/>
      <c r="AQ1" s="409"/>
      <c r="AR1" s="409"/>
      <c r="AS1" s="409"/>
      <c r="AT1" s="409"/>
      <c r="AU1" s="409"/>
      <c r="AV1" s="409"/>
      <c r="BF1" s="409"/>
      <c r="BG1" s="409"/>
      <c r="BH1" s="409"/>
      <c r="BI1" s="409"/>
      <c r="BJ1" s="409"/>
      <c r="BK1" s="409"/>
      <c r="BL1" s="409"/>
      <c r="BV1" s="409"/>
      <c r="BW1" s="409"/>
      <c r="BX1" s="409"/>
      <c r="BY1" s="409"/>
      <c r="BZ1" s="409"/>
      <c r="CA1" s="409"/>
      <c r="CB1" s="409"/>
      <c r="CL1" s="409"/>
      <c r="CM1" s="409"/>
      <c r="CN1" s="409"/>
      <c r="CO1" s="409"/>
      <c r="CP1" s="409"/>
      <c r="CQ1" s="409"/>
      <c r="CR1" s="409"/>
      <c r="DB1" s="409"/>
      <c r="DC1" s="409"/>
      <c r="DD1" s="409"/>
      <c r="DE1" s="409"/>
      <c r="DF1" s="409"/>
      <c r="DG1" s="409"/>
      <c r="DH1" s="409"/>
      <c r="DR1" s="409"/>
      <c r="DS1" s="409"/>
      <c r="DT1" s="409"/>
      <c r="DU1" s="409"/>
      <c r="DV1" s="409"/>
      <c r="DW1" s="409"/>
      <c r="DX1" s="409"/>
      <c r="EH1" s="409"/>
      <c r="EI1" s="409"/>
      <c r="EJ1" s="409"/>
      <c r="EK1" s="409"/>
      <c r="EL1" s="409"/>
      <c r="EM1" s="409"/>
      <c r="EN1" s="409"/>
      <c r="EX1" s="409"/>
      <c r="EY1" s="409"/>
      <c r="EZ1" s="409"/>
      <c r="FA1" s="409"/>
      <c r="FB1" s="409"/>
      <c r="FC1" s="409"/>
      <c r="FD1" s="409"/>
      <c r="FN1" s="409"/>
      <c r="FO1" s="409"/>
      <c r="FP1" s="409"/>
      <c r="FQ1" s="409"/>
      <c r="FR1" s="409"/>
      <c r="FS1" s="409"/>
      <c r="FT1" s="409"/>
      <c r="GD1" s="409"/>
      <c r="GE1" s="409"/>
      <c r="GF1" s="409"/>
      <c r="GG1" s="409"/>
      <c r="GH1" s="409"/>
      <c r="GI1" s="409"/>
      <c r="GJ1" s="409"/>
      <c r="GT1" s="409"/>
      <c r="GU1" s="409"/>
      <c r="GV1" s="409"/>
      <c r="GW1" s="409"/>
      <c r="GX1" s="409"/>
      <c r="GY1" s="409"/>
      <c r="GZ1" s="409"/>
      <c r="HJ1" s="409"/>
      <c r="HK1" s="409"/>
      <c r="HL1" s="409"/>
      <c r="HM1" s="409"/>
      <c r="HN1" s="409"/>
      <c r="HO1" s="409"/>
      <c r="HP1" s="409"/>
      <c r="HZ1" s="409"/>
      <c r="IA1" s="409"/>
      <c r="IB1" s="409"/>
      <c r="IC1" s="409"/>
      <c r="ID1" s="409"/>
      <c r="IE1" s="409"/>
      <c r="IF1" s="409"/>
      <c r="IP1" s="409"/>
      <c r="IQ1" s="409"/>
      <c r="IR1" s="409"/>
      <c r="IS1" s="409"/>
      <c r="IT1" s="409"/>
      <c r="IU1" s="409"/>
      <c r="IV1" s="409"/>
    </row>
    <row r="2" spans="1:256">
      <c r="A2" s="53"/>
      <c r="B2" s="55"/>
      <c r="C2" s="47"/>
      <c r="D2" s="44"/>
      <c r="E2" s="44"/>
      <c r="F2" s="45"/>
      <c r="G2" s="44"/>
      <c r="H2" s="44"/>
      <c r="I2" s="46"/>
      <c r="J2" s="216"/>
      <c r="K2" s="216"/>
      <c r="L2" s="217"/>
      <c r="M2" s="218"/>
      <c r="N2" s="218"/>
      <c r="O2" s="218"/>
      <c r="P2" s="218"/>
      <c r="Q2" s="627"/>
      <c r="R2" s="627"/>
      <c r="S2" s="421"/>
      <c r="T2" s="421"/>
      <c r="U2" s="421"/>
      <c r="V2" s="421"/>
      <c r="W2" s="421"/>
      <c r="X2" s="421"/>
      <c r="AP2" s="409"/>
      <c r="AQ2" s="409"/>
      <c r="AR2" s="409"/>
      <c r="AS2" s="409"/>
      <c r="AT2" s="409"/>
      <c r="AU2" s="409"/>
      <c r="AV2" s="409"/>
      <c r="BF2" s="409"/>
      <c r="BG2" s="409"/>
      <c r="BH2" s="409"/>
      <c r="BI2" s="409"/>
      <c r="BJ2" s="409"/>
      <c r="BK2" s="409"/>
      <c r="BL2" s="409"/>
      <c r="BV2" s="409"/>
      <c r="BW2" s="409"/>
      <c r="BX2" s="409"/>
      <c r="BY2" s="409"/>
      <c r="BZ2" s="409"/>
      <c r="CA2" s="409"/>
      <c r="CB2" s="409"/>
      <c r="CL2" s="409"/>
      <c r="CM2" s="409"/>
      <c r="CN2" s="409"/>
      <c r="CO2" s="409"/>
      <c r="CP2" s="409"/>
      <c r="CQ2" s="409"/>
      <c r="CR2" s="409"/>
      <c r="DB2" s="409"/>
      <c r="DC2" s="409"/>
      <c r="DD2" s="409"/>
      <c r="DE2" s="409"/>
      <c r="DF2" s="409"/>
      <c r="DG2" s="409"/>
      <c r="DH2" s="409"/>
      <c r="DR2" s="409"/>
      <c r="DS2" s="409"/>
      <c r="DT2" s="409"/>
      <c r="DU2" s="409"/>
      <c r="DV2" s="409"/>
      <c r="DW2" s="409"/>
      <c r="DX2" s="409"/>
      <c r="EH2" s="409"/>
      <c r="EI2" s="409"/>
      <c r="EJ2" s="409"/>
      <c r="EK2" s="409"/>
      <c r="EL2" s="409"/>
      <c r="EM2" s="409"/>
      <c r="EN2" s="409"/>
      <c r="EX2" s="409"/>
      <c r="EY2" s="409"/>
      <c r="EZ2" s="409"/>
      <c r="FA2" s="409"/>
      <c r="FB2" s="409"/>
      <c r="FC2" s="409"/>
      <c r="FD2" s="409"/>
      <c r="FN2" s="409"/>
      <c r="FO2" s="409"/>
      <c r="FP2" s="409"/>
      <c r="FQ2" s="409"/>
      <c r="FR2" s="409"/>
      <c r="FS2" s="409"/>
      <c r="FT2" s="409"/>
      <c r="GD2" s="409"/>
      <c r="GE2" s="409"/>
      <c r="GF2" s="409"/>
      <c r="GG2" s="409"/>
      <c r="GH2" s="409"/>
      <c r="GI2" s="409"/>
      <c r="GJ2" s="409"/>
      <c r="GT2" s="409"/>
      <c r="GU2" s="409"/>
      <c r="GV2" s="409"/>
      <c r="GW2" s="409"/>
      <c r="GX2" s="409"/>
      <c r="GY2" s="409"/>
      <c r="GZ2" s="409"/>
      <c r="HJ2" s="409"/>
      <c r="HK2" s="409"/>
      <c r="HL2" s="409"/>
      <c r="HM2" s="409"/>
      <c r="HN2" s="409"/>
      <c r="HO2" s="409"/>
      <c r="HP2" s="409"/>
      <c r="HZ2" s="409"/>
      <c r="IA2" s="409"/>
      <c r="IB2" s="409"/>
      <c r="IC2" s="409"/>
      <c r="ID2" s="409"/>
      <c r="IE2" s="409"/>
      <c r="IF2" s="409"/>
      <c r="IP2" s="409"/>
      <c r="IQ2" s="409"/>
      <c r="IR2" s="409"/>
      <c r="IS2" s="409"/>
      <c r="IT2" s="409"/>
      <c r="IU2" s="409"/>
      <c r="IV2" s="409"/>
    </row>
    <row r="3" spans="1:256">
      <c r="A3" s="54"/>
      <c r="B3" s="56"/>
      <c r="C3" s="47"/>
      <c r="D3" s="44"/>
      <c r="E3" s="44"/>
      <c r="F3" s="45"/>
      <c r="G3" s="44"/>
      <c r="H3" s="46"/>
      <c r="I3" s="70"/>
      <c r="J3" s="219"/>
      <c r="K3" s="220"/>
      <c r="L3" s="221"/>
      <c r="M3" s="221"/>
      <c r="N3" s="216"/>
      <c r="O3" s="222"/>
      <c r="P3" s="633"/>
      <c r="Q3" s="627"/>
      <c r="R3" s="627"/>
      <c r="S3" s="421"/>
      <c r="T3" s="421"/>
      <c r="U3" s="421"/>
      <c r="V3" s="421"/>
      <c r="W3" s="421"/>
      <c r="X3" s="640"/>
      <c r="AP3" s="409"/>
      <c r="AQ3" s="409"/>
      <c r="AR3" s="409"/>
      <c r="AS3" s="409"/>
      <c r="AT3" s="409"/>
      <c r="AU3" s="409"/>
      <c r="AV3" s="409"/>
      <c r="BF3" s="409"/>
      <c r="BG3" s="409"/>
      <c r="BH3" s="409"/>
      <c r="BI3" s="409"/>
      <c r="BJ3" s="409"/>
      <c r="BK3" s="409"/>
      <c r="BL3" s="409"/>
      <c r="BV3" s="409"/>
      <c r="BW3" s="409"/>
      <c r="BX3" s="409"/>
      <c r="BY3" s="409"/>
      <c r="BZ3" s="409"/>
      <c r="CA3" s="409"/>
      <c r="CB3" s="409"/>
      <c r="CL3" s="409"/>
      <c r="CM3" s="409"/>
      <c r="CN3" s="409"/>
      <c r="CO3" s="409"/>
      <c r="CP3" s="409"/>
      <c r="CQ3" s="409"/>
      <c r="CR3" s="409"/>
      <c r="DB3" s="409"/>
      <c r="DC3" s="409"/>
      <c r="DD3" s="409"/>
      <c r="DE3" s="409"/>
      <c r="DF3" s="409"/>
      <c r="DG3" s="409"/>
      <c r="DH3" s="409"/>
      <c r="DR3" s="409"/>
      <c r="DS3" s="409"/>
      <c r="DT3" s="409"/>
      <c r="DU3" s="409"/>
      <c r="DV3" s="409"/>
      <c r="DW3" s="409"/>
      <c r="DX3" s="409"/>
      <c r="EH3" s="409"/>
      <c r="EI3" s="409"/>
      <c r="EJ3" s="409"/>
      <c r="EK3" s="409"/>
      <c r="EL3" s="409"/>
      <c r="EM3" s="409"/>
      <c r="EN3" s="409"/>
      <c r="EX3" s="409"/>
      <c r="EY3" s="409"/>
      <c r="EZ3" s="409"/>
      <c r="FA3" s="409"/>
      <c r="FB3" s="409"/>
      <c r="FC3" s="409"/>
      <c r="FD3" s="409"/>
      <c r="FN3" s="409"/>
      <c r="FO3" s="409"/>
      <c r="FP3" s="409"/>
      <c r="FQ3" s="409"/>
      <c r="FR3" s="409"/>
      <c r="FS3" s="409"/>
      <c r="FT3" s="409"/>
      <c r="GD3" s="409"/>
      <c r="GE3" s="409"/>
      <c r="GF3" s="409"/>
      <c r="GG3" s="409"/>
      <c r="GH3" s="409"/>
      <c r="GI3" s="409"/>
      <c r="GJ3" s="409"/>
      <c r="GT3" s="409"/>
      <c r="GU3" s="409"/>
      <c r="GV3" s="409"/>
      <c r="GW3" s="409"/>
      <c r="GX3" s="409"/>
      <c r="GY3" s="409"/>
      <c r="GZ3" s="409"/>
      <c r="HJ3" s="409"/>
      <c r="HK3" s="409"/>
      <c r="HL3" s="409"/>
      <c r="HM3" s="409"/>
      <c r="HN3" s="409"/>
      <c r="HO3" s="409"/>
      <c r="HP3" s="409"/>
      <c r="HZ3" s="409"/>
      <c r="IA3" s="409"/>
      <c r="IB3" s="409"/>
      <c r="IC3" s="409"/>
      <c r="ID3" s="409"/>
      <c r="IE3" s="409"/>
      <c r="IF3" s="409"/>
      <c r="IP3" s="409"/>
      <c r="IQ3" s="409"/>
      <c r="IR3" s="409"/>
      <c r="IS3" s="409"/>
      <c r="IT3" s="409"/>
      <c r="IU3" s="409"/>
      <c r="IV3" s="409"/>
    </row>
    <row r="4" spans="1:256">
      <c r="A4" s="114"/>
      <c r="B4" s="95"/>
      <c r="C4" s="48"/>
      <c r="D4" s="49"/>
      <c r="E4" s="49"/>
      <c r="F4" s="50"/>
      <c r="G4" s="49"/>
      <c r="H4" s="49"/>
      <c r="I4" s="71"/>
      <c r="J4" s="223"/>
      <c r="K4" s="173"/>
      <c r="L4" s="224"/>
      <c r="M4" s="225"/>
      <c r="N4" s="224"/>
      <c r="O4" s="224"/>
      <c r="P4" s="634"/>
      <c r="Q4" s="627"/>
      <c r="S4" s="639"/>
      <c r="T4" s="639"/>
      <c r="U4" s="639"/>
      <c r="V4" s="639"/>
      <c r="W4" s="639"/>
      <c r="X4" s="628"/>
      <c r="AP4" s="409"/>
      <c r="AQ4" s="409"/>
      <c r="AR4" s="409"/>
      <c r="AS4" s="409"/>
      <c r="AT4" s="409"/>
      <c r="AU4" s="409"/>
      <c r="AV4" s="409"/>
      <c r="BF4" s="409"/>
      <c r="BG4" s="409"/>
      <c r="BH4" s="409"/>
      <c r="BI4" s="409"/>
      <c r="BJ4" s="409"/>
      <c r="BK4" s="409"/>
      <c r="BL4" s="409"/>
      <c r="BV4" s="409"/>
      <c r="BW4" s="409"/>
      <c r="BX4" s="409"/>
      <c r="BY4" s="409"/>
      <c r="BZ4" s="409"/>
      <c r="CA4" s="409"/>
      <c r="CB4" s="409"/>
      <c r="CL4" s="409"/>
      <c r="CM4" s="409"/>
      <c r="CN4" s="409"/>
      <c r="CO4" s="409"/>
      <c r="CP4" s="409"/>
      <c r="CQ4" s="409"/>
      <c r="CR4" s="409"/>
      <c r="DB4" s="409"/>
      <c r="DC4" s="409"/>
      <c r="DD4" s="409"/>
      <c r="DE4" s="409"/>
      <c r="DF4" s="409"/>
      <c r="DG4" s="409"/>
      <c r="DH4" s="409"/>
      <c r="DR4" s="409"/>
      <c r="DS4" s="409"/>
      <c r="DT4" s="409"/>
      <c r="DU4" s="409"/>
      <c r="DV4" s="409"/>
      <c r="DW4" s="409"/>
      <c r="DX4" s="409"/>
      <c r="EH4" s="409"/>
      <c r="EI4" s="409"/>
      <c r="EJ4" s="409"/>
      <c r="EK4" s="409"/>
      <c r="EL4" s="409"/>
      <c r="EM4" s="409"/>
      <c r="EN4" s="409"/>
      <c r="EX4" s="409"/>
      <c r="EY4" s="409"/>
      <c r="EZ4" s="409"/>
      <c r="FA4" s="409"/>
      <c r="FB4" s="409"/>
      <c r="FC4" s="409"/>
      <c r="FD4" s="409"/>
      <c r="FN4" s="409"/>
      <c r="FO4" s="409"/>
      <c r="FP4" s="409"/>
      <c r="FQ4" s="409"/>
      <c r="FR4" s="409"/>
      <c r="FS4" s="409"/>
      <c r="FT4" s="409"/>
      <c r="GD4" s="409"/>
      <c r="GE4" s="409"/>
      <c r="GF4" s="409"/>
      <c r="GG4" s="409"/>
      <c r="GH4" s="409"/>
      <c r="GI4" s="409"/>
      <c r="GJ4" s="409"/>
      <c r="GT4" s="409"/>
      <c r="GU4" s="409"/>
      <c r="GV4" s="409"/>
      <c r="GW4" s="409"/>
      <c r="GX4" s="409"/>
      <c r="GY4" s="409"/>
      <c r="GZ4" s="409"/>
      <c r="HJ4" s="409"/>
      <c r="HK4" s="409"/>
      <c r="HL4" s="409"/>
      <c r="HM4" s="409"/>
      <c r="HN4" s="409"/>
      <c r="HO4" s="409"/>
      <c r="HP4" s="409"/>
      <c r="HZ4" s="409"/>
      <c r="IA4" s="409"/>
      <c r="IB4" s="409"/>
      <c r="IC4" s="409"/>
      <c r="ID4" s="409"/>
      <c r="IE4" s="409"/>
      <c r="IF4" s="409"/>
      <c r="IP4" s="409"/>
      <c r="IQ4" s="409"/>
      <c r="IR4" s="409"/>
      <c r="IS4" s="409"/>
      <c r="IT4" s="409"/>
      <c r="IU4" s="409"/>
      <c r="IV4" s="409"/>
    </row>
    <row r="5" spans="1:256">
      <c r="A5" s="53"/>
      <c r="B5" s="238"/>
      <c r="C5" s="239"/>
      <c r="D5" s="240"/>
      <c r="E5" s="240"/>
      <c r="F5" s="74"/>
      <c r="G5" s="240"/>
      <c r="H5" s="240"/>
      <c r="I5" s="241"/>
      <c r="J5" s="228"/>
      <c r="K5" s="229"/>
      <c r="L5" s="230"/>
      <c r="M5" s="230"/>
      <c r="N5" s="230"/>
      <c r="O5" s="230"/>
      <c r="P5" s="623"/>
      <c r="Q5" s="627"/>
      <c r="S5" s="52"/>
      <c r="T5" s="52"/>
      <c r="U5" s="52"/>
      <c r="V5" s="52"/>
      <c r="W5" s="52"/>
      <c r="X5" s="641"/>
      <c r="AP5" s="409"/>
      <c r="AQ5" s="409"/>
      <c r="AR5" s="409"/>
      <c r="AS5" s="409"/>
      <c r="AT5" s="409"/>
      <c r="AU5" s="409"/>
      <c r="AV5" s="409"/>
      <c r="BF5" s="409"/>
      <c r="BG5" s="409"/>
      <c r="BH5" s="409"/>
      <c r="BI5" s="409"/>
      <c r="BJ5" s="409"/>
      <c r="BK5" s="409"/>
      <c r="BL5" s="409"/>
      <c r="BV5" s="409"/>
      <c r="BW5" s="409"/>
      <c r="BX5" s="409"/>
      <c r="BY5" s="409"/>
      <c r="BZ5" s="409"/>
      <c r="CA5" s="409"/>
      <c r="CB5" s="409"/>
      <c r="CL5" s="409"/>
      <c r="CM5" s="409"/>
      <c r="CN5" s="409"/>
      <c r="CO5" s="409"/>
      <c r="CP5" s="409"/>
      <c r="CQ5" s="409"/>
      <c r="CR5" s="409"/>
      <c r="DB5" s="409"/>
      <c r="DC5" s="409"/>
      <c r="DD5" s="409"/>
      <c r="DE5" s="409"/>
      <c r="DF5" s="409"/>
      <c r="DG5" s="409"/>
      <c r="DH5" s="409"/>
      <c r="DR5" s="409"/>
      <c r="DS5" s="409"/>
      <c r="DT5" s="409"/>
      <c r="DU5" s="409"/>
      <c r="DV5" s="409"/>
      <c r="DW5" s="409"/>
      <c r="DX5" s="409"/>
      <c r="EH5" s="409"/>
      <c r="EI5" s="409"/>
      <c r="EJ5" s="409"/>
      <c r="EK5" s="409"/>
      <c r="EL5" s="409"/>
      <c r="EM5" s="409"/>
      <c r="EN5" s="409"/>
      <c r="EX5" s="409"/>
      <c r="EY5" s="409"/>
      <c r="EZ5" s="409"/>
      <c r="FA5" s="409"/>
      <c r="FB5" s="409"/>
      <c r="FC5" s="409"/>
      <c r="FD5" s="409"/>
      <c r="FN5" s="409"/>
      <c r="FO5" s="409"/>
      <c r="FP5" s="409"/>
      <c r="FQ5" s="409"/>
      <c r="FR5" s="409"/>
      <c r="FS5" s="409"/>
      <c r="FT5" s="409"/>
      <c r="GD5" s="409"/>
      <c r="GE5" s="409"/>
      <c r="GF5" s="409"/>
      <c r="GG5" s="409"/>
      <c r="GH5" s="409"/>
      <c r="GI5" s="409"/>
      <c r="GJ5" s="409"/>
      <c r="GT5" s="409"/>
      <c r="GU5" s="409"/>
      <c r="GV5" s="409"/>
      <c r="GW5" s="409"/>
      <c r="GX5" s="409"/>
      <c r="GY5" s="409"/>
      <c r="GZ5" s="409"/>
      <c r="HJ5" s="409"/>
      <c r="HK5" s="409"/>
      <c r="HL5" s="409"/>
      <c r="HM5" s="409"/>
      <c r="HN5" s="409"/>
      <c r="HO5" s="409"/>
      <c r="HP5" s="409"/>
      <c r="HZ5" s="409"/>
      <c r="IA5" s="409"/>
      <c r="IB5" s="409"/>
      <c r="IC5" s="409"/>
      <c r="ID5" s="409"/>
      <c r="IE5" s="409"/>
      <c r="IF5" s="409"/>
      <c r="IP5" s="409"/>
      <c r="IQ5" s="409"/>
      <c r="IR5" s="409"/>
      <c r="IS5" s="409"/>
      <c r="IT5" s="409"/>
      <c r="IU5" s="409"/>
      <c r="IV5" s="409"/>
    </row>
    <row r="6" spans="1:256">
      <c r="A6" s="54"/>
      <c r="B6" s="16"/>
      <c r="C6" s="51"/>
      <c r="D6" s="52"/>
      <c r="E6" s="52"/>
      <c r="F6" s="52"/>
      <c r="G6" s="52"/>
      <c r="H6" s="52"/>
      <c r="I6" s="75"/>
      <c r="J6" s="232"/>
      <c r="K6" s="233"/>
      <c r="L6" s="234"/>
      <c r="M6" s="234"/>
      <c r="N6" s="234"/>
      <c r="O6" s="234"/>
      <c r="P6" s="635"/>
      <c r="Q6" s="627"/>
      <c r="S6" s="52"/>
      <c r="T6" s="52"/>
      <c r="U6" s="52"/>
      <c r="V6" s="52"/>
      <c r="W6" s="52"/>
      <c r="X6" s="641"/>
      <c r="AP6" s="409"/>
      <c r="AQ6" s="409"/>
      <c r="AR6" s="409"/>
      <c r="AS6" s="409"/>
      <c r="AT6" s="409"/>
      <c r="AU6" s="409"/>
      <c r="AV6" s="409"/>
      <c r="BF6" s="409"/>
      <c r="BG6" s="409"/>
      <c r="BH6" s="409"/>
      <c r="BI6" s="409"/>
      <c r="BJ6" s="409"/>
      <c r="BK6" s="409"/>
      <c r="BL6" s="409"/>
      <c r="BV6" s="409"/>
      <c r="BW6" s="409"/>
      <c r="BX6" s="409"/>
      <c r="BY6" s="409"/>
      <c r="BZ6" s="409"/>
      <c r="CA6" s="409"/>
      <c r="CB6" s="409"/>
      <c r="CL6" s="409"/>
      <c r="CM6" s="409"/>
      <c r="CN6" s="409"/>
      <c r="CO6" s="409"/>
      <c r="CP6" s="409"/>
      <c r="CQ6" s="409"/>
      <c r="CR6" s="409"/>
      <c r="DB6" s="409"/>
      <c r="DC6" s="409"/>
      <c r="DD6" s="409"/>
      <c r="DE6" s="409"/>
      <c r="DF6" s="409"/>
      <c r="DG6" s="409"/>
      <c r="DH6" s="409"/>
      <c r="DR6" s="409"/>
      <c r="DS6" s="409"/>
      <c r="DT6" s="409"/>
      <c r="DU6" s="409"/>
      <c r="DV6" s="409"/>
      <c r="DW6" s="409"/>
      <c r="DX6" s="409"/>
      <c r="EH6" s="409"/>
      <c r="EI6" s="409"/>
      <c r="EJ6" s="409"/>
      <c r="EK6" s="409"/>
      <c r="EL6" s="409"/>
      <c r="EM6" s="409"/>
      <c r="EN6" s="409"/>
      <c r="EX6" s="409"/>
      <c r="EY6" s="409"/>
      <c r="EZ6" s="409"/>
      <c r="FA6" s="409"/>
      <c r="FB6" s="409"/>
      <c r="FC6" s="409"/>
      <c r="FD6" s="409"/>
      <c r="FN6" s="409"/>
      <c r="FO6" s="409"/>
      <c r="FP6" s="409"/>
      <c r="FQ6" s="409"/>
      <c r="FR6" s="409"/>
      <c r="FS6" s="409"/>
      <c r="FT6" s="409"/>
      <c r="GD6" s="409"/>
      <c r="GE6" s="409"/>
      <c r="GF6" s="409"/>
      <c r="GG6" s="409"/>
      <c r="GH6" s="409"/>
      <c r="GI6" s="409"/>
      <c r="GJ6" s="409"/>
      <c r="GT6" s="409"/>
      <c r="GU6" s="409"/>
      <c r="GV6" s="409"/>
      <c r="GW6" s="409"/>
      <c r="GX6" s="409"/>
      <c r="GY6" s="409"/>
      <c r="GZ6" s="409"/>
      <c r="HJ6" s="409"/>
      <c r="HK6" s="409"/>
      <c r="HL6" s="409"/>
      <c r="HM6" s="409"/>
      <c r="HN6" s="409"/>
      <c r="HO6" s="409"/>
      <c r="HP6" s="409"/>
      <c r="HZ6" s="409"/>
      <c r="IA6" s="409"/>
      <c r="IB6" s="409"/>
      <c r="IC6" s="409"/>
      <c r="ID6" s="409"/>
      <c r="IE6" s="409"/>
      <c r="IF6" s="409"/>
      <c r="IP6" s="409"/>
      <c r="IQ6" s="409"/>
      <c r="IR6" s="409"/>
      <c r="IS6" s="409"/>
      <c r="IT6" s="409"/>
      <c r="IU6" s="409"/>
      <c r="IV6" s="409"/>
    </row>
    <row r="7" spans="1:256">
      <c r="A7" s="54"/>
      <c r="B7" s="16"/>
      <c r="C7" s="51"/>
      <c r="D7" s="52"/>
      <c r="E7" s="52"/>
      <c r="F7" s="52"/>
      <c r="G7" s="52"/>
      <c r="H7" s="52"/>
      <c r="I7" s="75"/>
      <c r="J7" s="232"/>
      <c r="K7" s="233"/>
      <c r="L7" s="234"/>
      <c r="M7" s="234"/>
      <c r="N7" s="234"/>
      <c r="O7" s="234"/>
      <c r="P7" s="635"/>
      <c r="Q7" s="627"/>
      <c r="S7" s="52"/>
      <c r="T7" s="52"/>
      <c r="U7" s="52"/>
      <c r="V7" s="52"/>
      <c r="W7" s="52"/>
      <c r="X7" s="641"/>
      <c r="AP7" s="409"/>
      <c r="AQ7" s="409"/>
      <c r="AR7" s="409"/>
      <c r="AS7" s="409"/>
      <c r="AT7" s="409"/>
      <c r="AU7" s="409"/>
      <c r="AV7" s="409"/>
      <c r="BF7" s="409"/>
      <c r="BG7" s="409"/>
      <c r="BH7" s="409"/>
      <c r="BI7" s="409"/>
      <c r="BJ7" s="409"/>
      <c r="BK7" s="409"/>
      <c r="BL7" s="409"/>
      <c r="BV7" s="409"/>
      <c r="BW7" s="409"/>
      <c r="BX7" s="409"/>
      <c r="BY7" s="409"/>
      <c r="BZ7" s="409"/>
      <c r="CA7" s="409"/>
      <c r="CB7" s="409"/>
      <c r="CL7" s="409"/>
      <c r="CM7" s="409"/>
      <c r="CN7" s="409"/>
      <c r="CO7" s="409"/>
      <c r="CP7" s="409"/>
      <c r="CQ7" s="409"/>
      <c r="CR7" s="409"/>
      <c r="DB7" s="409"/>
      <c r="DC7" s="409"/>
      <c r="DD7" s="409"/>
      <c r="DE7" s="409"/>
      <c r="DF7" s="409"/>
      <c r="DG7" s="409"/>
      <c r="DH7" s="409"/>
      <c r="DR7" s="409"/>
      <c r="DS7" s="409"/>
      <c r="DT7" s="409"/>
      <c r="DU7" s="409"/>
      <c r="DV7" s="409"/>
      <c r="DW7" s="409"/>
      <c r="DX7" s="409"/>
      <c r="EH7" s="409"/>
      <c r="EI7" s="409"/>
      <c r="EJ7" s="409"/>
      <c r="EK7" s="409"/>
      <c r="EL7" s="409"/>
      <c r="EM7" s="409"/>
      <c r="EN7" s="409"/>
      <c r="EX7" s="409"/>
      <c r="EY7" s="409"/>
      <c r="EZ7" s="409"/>
      <c r="FA7" s="409"/>
      <c r="FB7" s="409"/>
      <c r="FC7" s="409"/>
      <c r="FD7" s="409"/>
      <c r="FN7" s="409"/>
      <c r="FO7" s="409"/>
      <c r="FP7" s="409"/>
      <c r="FQ7" s="409"/>
      <c r="FR7" s="409"/>
      <c r="FS7" s="409"/>
      <c r="FT7" s="409"/>
      <c r="GD7" s="409"/>
      <c r="GE7" s="409"/>
      <c r="GF7" s="409"/>
      <c r="GG7" s="409"/>
      <c r="GH7" s="409"/>
      <c r="GI7" s="409"/>
      <c r="GJ7" s="409"/>
      <c r="GT7" s="409"/>
      <c r="GU7" s="409"/>
      <c r="GV7" s="409"/>
      <c r="GW7" s="409"/>
      <c r="GX7" s="409"/>
      <c r="GY7" s="409"/>
      <c r="GZ7" s="409"/>
      <c r="HJ7" s="409"/>
      <c r="HK7" s="409"/>
      <c r="HL7" s="409"/>
      <c r="HM7" s="409"/>
      <c r="HN7" s="409"/>
      <c r="HO7" s="409"/>
      <c r="HP7" s="409"/>
      <c r="HZ7" s="409"/>
      <c r="IA7" s="409"/>
      <c r="IB7" s="409"/>
      <c r="IC7" s="409"/>
      <c r="ID7" s="409"/>
      <c r="IE7" s="409"/>
      <c r="IF7" s="409"/>
      <c r="IP7" s="409"/>
      <c r="IQ7" s="409"/>
      <c r="IR7" s="409"/>
      <c r="IS7" s="409"/>
      <c r="IT7" s="409"/>
      <c r="IU7" s="409"/>
      <c r="IV7" s="409"/>
    </row>
    <row r="8" spans="1:256">
      <c r="A8" s="54"/>
      <c r="B8" s="16"/>
      <c r="C8" s="51"/>
      <c r="D8" s="52"/>
      <c r="E8" s="52"/>
      <c r="F8" s="52"/>
      <c r="G8" s="52"/>
      <c r="H8" s="52"/>
      <c r="I8" s="75"/>
      <c r="J8" s="232"/>
      <c r="K8" s="233"/>
      <c r="L8" s="234"/>
      <c r="M8" s="234"/>
      <c r="N8" s="234"/>
      <c r="O8" s="234"/>
      <c r="P8" s="635"/>
      <c r="Q8" s="627"/>
      <c r="S8" s="52"/>
      <c r="T8" s="52"/>
      <c r="U8" s="52"/>
      <c r="V8" s="52"/>
      <c r="W8" s="52"/>
      <c r="X8" s="641"/>
      <c r="AP8" s="409"/>
      <c r="AQ8" s="409"/>
      <c r="AR8" s="409"/>
      <c r="AS8" s="409"/>
      <c r="AT8" s="409"/>
      <c r="AU8" s="409"/>
      <c r="AV8" s="409"/>
      <c r="BF8" s="409"/>
      <c r="BG8" s="409"/>
      <c r="BH8" s="409"/>
      <c r="BI8" s="409"/>
      <c r="BJ8" s="409"/>
      <c r="BK8" s="409"/>
      <c r="BL8" s="409"/>
      <c r="BV8" s="409"/>
      <c r="BW8" s="409"/>
      <c r="BX8" s="409"/>
      <c r="BY8" s="409"/>
      <c r="BZ8" s="409"/>
      <c r="CA8" s="409"/>
      <c r="CB8" s="409"/>
      <c r="CL8" s="409"/>
      <c r="CM8" s="409"/>
      <c r="CN8" s="409"/>
      <c r="CO8" s="409"/>
      <c r="CP8" s="409"/>
      <c r="CQ8" s="409"/>
      <c r="CR8" s="409"/>
      <c r="DB8" s="409"/>
      <c r="DC8" s="409"/>
      <c r="DD8" s="409"/>
      <c r="DE8" s="409"/>
      <c r="DF8" s="409"/>
      <c r="DG8" s="409"/>
      <c r="DH8" s="409"/>
      <c r="DR8" s="409"/>
      <c r="DS8" s="409"/>
      <c r="DT8" s="409"/>
      <c r="DU8" s="409"/>
      <c r="DV8" s="409"/>
      <c r="DW8" s="409"/>
      <c r="DX8" s="409"/>
      <c r="EH8" s="409"/>
      <c r="EI8" s="409"/>
      <c r="EJ8" s="409"/>
      <c r="EK8" s="409"/>
      <c r="EL8" s="409"/>
      <c r="EM8" s="409"/>
      <c r="EN8" s="409"/>
      <c r="EX8" s="409"/>
      <c r="EY8" s="409"/>
      <c r="EZ8" s="409"/>
      <c r="FA8" s="409"/>
      <c r="FB8" s="409"/>
      <c r="FC8" s="409"/>
      <c r="FD8" s="409"/>
      <c r="FN8" s="409"/>
      <c r="FO8" s="409"/>
      <c r="FP8" s="409"/>
      <c r="FQ8" s="409"/>
      <c r="FR8" s="409"/>
      <c r="FS8" s="409"/>
      <c r="FT8" s="409"/>
      <c r="GD8" s="409"/>
      <c r="GE8" s="409"/>
      <c r="GF8" s="409"/>
      <c r="GG8" s="409"/>
      <c r="GH8" s="409"/>
      <c r="GI8" s="409"/>
      <c r="GJ8" s="409"/>
      <c r="GT8" s="409"/>
      <c r="GU8" s="409"/>
      <c r="GV8" s="409"/>
      <c r="GW8" s="409"/>
      <c r="GX8" s="409"/>
      <c r="GY8" s="409"/>
      <c r="GZ8" s="409"/>
      <c r="HJ8" s="409"/>
      <c r="HK8" s="409"/>
      <c r="HL8" s="409"/>
      <c r="HM8" s="409"/>
      <c r="HN8" s="409"/>
      <c r="HO8" s="409"/>
      <c r="HP8" s="409"/>
      <c r="HZ8" s="409"/>
      <c r="IA8" s="409"/>
      <c r="IB8" s="409"/>
      <c r="IC8" s="409"/>
      <c r="ID8" s="409"/>
      <c r="IE8" s="409"/>
      <c r="IF8" s="409"/>
      <c r="IP8" s="409"/>
      <c r="IQ8" s="409"/>
      <c r="IR8" s="409"/>
      <c r="IS8" s="409"/>
      <c r="IT8" s="409"/>
      <c r="IU8" s="409"/>
      <c r="IV8" s="409"/>
    </row>
    <row r="9" spans="1:256">
      <c r="A9" s="54"/>
      <c r="B9" s="16"/>
      <c r="C9" s="51"/>
      <c r="D9" s="52"/>
      <c r="E9" s="52"/>
      <c r="F9" s="52"/>
      <c r="G9" s="52"/>
      <c r="H9" s="52"/>
      <c r="I9" s="75"/>
      <c r="J9" s="232"/>
      <c r="K9" s="233"/>
      <c r="L9" s="234"/>
      <c r="M9" s="234"/>
      <c r="N9" s="234"/>
      <c r="O9" s="234"/>
      <c r="P9" s="635"/>
      <c r="Q9" s="627"/>
      <c r="S9" s="52"/>
      <c r="T9" s="52"/>
      <c r="U9" s="52"/>
      <c r="V9" s="52"/>
      <c r="W9" s="52"/>
      <c r="X9" s="641"/>
      <c r="AP9" s="409"/>
      <c r="AQ9" s="409"/>
      <c r="AR9" s="409"/>
      <c r="AS9" s="409"/>
      <c r="AT9" s="409"/>
      <c r="AU9" s="409"/>
      <c r="AV9" s="409"/>
      <c r="BF9" s="409"/>
      <c r="BG9" s="409"/>
      <c r="BH9" s="409"/>
      <c r="BI9" s="409"/>
      <c r="BJ9" s="409"/>
      <c r="BK9" s="409"/>
      <c r="BL9" s="409"/>
      <c r="BV9" s="409"/>
      <c r="BW9" s="409"/>
      <c r="BX9" s="409"/>
      <c r="BY9" s="409"/>
      <c r="BZ9" s="409"/>
      <c r="CA9" s="409"/>
      <c r="CB9" s="409"/>
      <c r="CL9" s="409"/>
      <c r="CM9" s="409"/>
      <c r="CN9" s="409"/>
      <c r="CO9" s="409"/>
      <c r="CP9" s="409"/>
      <c r="CQ9" s="409"/>
      <c r="CR9" s="409"/>
      <c r="DB9" s="409"/>
      <c r="DC9" s="409"/>
      <c r="DD9" s="409"/>
      <c r="DE9" s="409"/>
      <c r="DF9" s="409"/>
      <c r="DG9" s="409"/>
      <c r="DH9" s="409"/>
      <c r="DR9" s="409"/>
      <c r="DS9" s="409"/>
      <c r="DT9" s="409"/>
      <c r="DU9" s="409"/>
      <c r="DV9" s="409"/>
      <c r="DW9" s="409"/>
      <c r="DX9" s="409"/>
      <c r="EH9" s="409"/>
      <c r="EI9" s="409"/>
      <c r="EJ9" s="409"/>
      <c r="EK9" s="409"/>
      <c r="EL9" s="409"/>
      <c r="EM9" s="409"/>
      <c r="EN9" s="409"/>
      <c r="EX9" s="409"/>
      <c r="EY9" s="409"/>
      <c r="EZ9" s="409"/>
      <c r="FA9" s="409"/>
      <c r="FB9" s="409"/>
      <c r="FC9" s="409"/>
      <c r="FD9" s="409"/>
      <c r="FN9" s="409"/>
      <c r="FO9" s="409"/>
      <c r="FP9" s="409"/>
      <c r="FQ9" s="409"/>
      <c r="FR9" s="409"/>
      <c r="FS9" s="409"/>
      <c r="FT9" s="409"/>
      <c r="GD9" s="409"/>
      <c r="GE9" s="409"/>
      <c r="GF9" s="409"/>
      <c r="GG9" s="409"/>
      <c r="GH9" s="409"/>
      <c r="GI9" s="409"/>
      <c r="GJ9" s="409"/>
      <c r="GT9" s="409"/>
      <c r="GU9" s="409"/>
      <c r="GV9" s="409"/>
      <c r="GW9" s="409"/>
      <c r="GX9" s="409"/>
      <c r="GY9" s="409"/>
      <c r="GZ9" s="409"/>
      <c r="HJ9" s="409"/>
      <c r="HK9" s="409"/>
      <c r="HL9" s="409"/>
      <c r="HM9" s="409"/>
      <c r="HN9" s="409"/>
      <c r="HO9" s="409"/>
      <c r="HP9" s="409"/>
      <c r="HZ9" s="409"/>
      <c r="IA9" s="409"/>
      <c r="IB9" s="409"/>
      <c r="IC9" s="409"/>
      <c r="ID9" s="409"/>
      <c r="IE9" s="409"/>
      <c r="IF9" s="409"/>
      <c r="IP9" s="409"/>
      <c r="IQ9" s="409"/>
      <c r="IR9" s="409"/>
      <c r="IS9" s="409"/>
      <c r="IT9" s="409"/>
      <c r="IU9" s="409"/>
      <c r="IV9" s="409"/>
    </row>
    <row r="10" spans="1:256">
      <c r="A10" s="54"/>
      <c r="B10" s="139"/>
      <c r="C10" s="137"/>
      <c r="D10" s="138"/>
      <c r="E10" s="138"/>
      <c r="F10" s="138"/>
      <c r="G10" s="138"/>
      <c r="H10" s="138"/>
      <c r="I10" s="417"/>
      <c r="J10" s="632"/>
      <c r="K10" s="235"/>
      <c r="L10" s="236"/>
      <c r="M10" s="236"/>
      <c r="N10" s="236"/>
      <c r="O10" s="236"/>
      <c r="P10" s="636"/>
      <c r="Q10" s="627"/>
      <c r="S10" s="52"/>
      <c r="T10" s="52"/>
      <c r="U10" s="52"/>
      <c r="V10" s="52"/>
      <c r="W10" s="52"/>
      <c r="X10" s="641"/>
      <c r="AP10" s="409"/>
      <c r="AQ10" s="409"/>
      <c r="AR10" s="409"/>
      <c r="AS10" s="409"/>
      <c r="AT10" s="409"/>
      <c r="AU10" s="409"/>
      <c r="AV10" s="409"/>
      <c r="BF10" s="409"/>
      <c r="BG10" s="409"/>
      <c r="BH10" s="409"/>
      <c r="BI10" s="409"/>
      <c r="BJ10" s="409"/>
      <c r="BK10" s="409"/>
      <c r="BL10" s="409"/>
      <c r="BV10" s="409"/>
      <c r="BW10" s="409"/>
      <c r="BX10" s="409"/>
      <c r="BY10" s="409"/>
      <c r="BZ10" s="409"/>
      <c r="CA10" s="409"/>
      <c r="CB10" s="409"/>
      <c r="CL10" s="409"/>
      <c r="CM10" s="409"/>
      <c r="CN10" s="409"/>
      <c r="CO10" s="409"/>
      <c r="CP10" s="409"/>
      <c r="CQ10" s="409"/>
      <c r="CR10" s="409"/>
      <c r="DB10" s="409"/>
      <c r="DC10" s="409"/>
      <c r="DD10" s="409"/>
      <c r="DE10" s="409"/>
      <c r="DF10" s="409"/>
      <c r="DG10" s="409"/>
      <c r="DH10" s="409"/>
      <c r="DR10" s="409"/>
      <c r="DS10" s="409"/>
      <c r="DT10" s="409"/>
      <c r="DU10" s="409"/>
      <c r="DV10" s="409"/>
      <c r="DW10" s="409"/>
      <c r="DX10" s="409"/>
      <c r="EH10" s="409"/>
      <c r="EI10" s="409"/>
      <c r="EJ10" s="409"/>
      <c r="EK10" s="409"/>
      <c r="EL10" s="409"/>
      <c r="EM10" s="409"/>
      <c r="EN10" s="409"/>
      <c r="EX10" s="409"/>
      <c r="EY10" s="409"/>
      <c r="EZ10" s="409"/>
      <c r="FA10" s="409"/>
      <c r="FB10" s="409"/>
      <c r="FC10" s="409"/>
      <c r="FD10" s="409"/>
      <c r="FN10" s="409"/>
      <c r="FO10" s="409"/>
      <c r="FP10" s="409"/>
      <c r="FQ10" s="409"/>
      <c r="FR10" s="409"/>
      <c r="FS10" s="409"/>
      <c r="FT10" s="409"/>
      <c r="GD10" s="409"/>
      <c r="GE10" s="409"/>
      <c r="GF10" s="409"/>
      <c r="GG10" s="409"/>
      <c r="GH10" s="409"/>
      <c r="GI10" s="409"/>
      <c r="GJ10" s="409"/>
      <c r="GT10" s="409"/>
      <c r="GU10" s="409"/>
      <c r="GV10" s="409"/>
      <c r="GW10" s="409"/>
      <c r="GX10" s="409"/>
      <c r="GY10" s="409"/>
      <c r="GZ10" s="409"/>
      <c r="HJ10" s="409"/>
      <c r="HK10" s="409"/>
      <c r="HL10" s="409"/>
      <c r="HM10" s="409"/>
      <c r="HN10" s="409"/>
      <c r="HO10" s="409"/>
      <c r="HP10" s="409"/>
      <c r="HZ10" s="409"/>
      <c r="IA10" s="409"/>
      <c r="IB10" s="409"/>
      <c r="IC10" s="409"/>
      <c r="ID10" s="409"/>
      <c r="IE10" s="409"/>
      <c r="IF10" s="409"/>
      <c r="IP10" s="409"/>
      <c r="IQ10" s="409"/>
      <c r="IR10" s="409"/>
      <c r="IS10" s="409"/>
      <c r="IT10" s="409"/>
      <c r="IU10" s="409"/>
      <c r="IV10" s="409"/>
    </row>
    <row r="11" spans="1:256">
      <c r="A11" s="54"/>
      <c r="B11" s="16"/>
      <c r="C11" s="51"/>
      <c r="D11" s="52"/>
      <c r="E11" s="52"/>
      <c r="F11" s="52"/>
      <c r="G11" s="52"/>
      <c r="H11" s="52"/>
      <c r="I11" s="75"/>
      <c r="J11" s="232"/>
      <c r="K11" s="233"/>
      <c r="L11" s="234"/>
      <c r="M11" s="234"/>
      <c r="N11" s="234"/>
      <c r="O11" s="234"/>
      <c r="P11" s="635"/>
      <c r="Q11" s="627"/>
      <c r="S11" s="52"/>
      <c r="T11" s="52"/>
      <c r="U11" s="52"/>
      <c r="V11" s="52"/>
      <c r="W11" s="52"/>
      <c r="X11" s="641"/>
      <c r="AP11" s="409"/>
      <c r="AQ11" s="409"/>
      <c r="AR11" s="409"/>
      <c r="AS11" s="409"/>
      <c r="AT11" s="409"/>
      <c r="AU11" s="409"/>
      <c r="AV11" s="409"/>
      <c r="BF11" s="409"/>
      <c r="BG11" s="409"/>
      <c r="BH11" s="409"/>
      <c r="BI11" s="409"/>
      <c r="BJ11" s="409"/>
      <c r="BK11" s="409"/>
      <c r="BL11" s="409"/>
      <c r="BV11" s="409"/>
      <c r="BW11" s="409"/>
      <c r="BX11" s="409"/>
      <c r="BY11" s="409"/>
      <c r="BZ11" s="409"/>
      <c r="CA11" s="409"/>
      <c r="CB11" s="409"/>
      <c r="CL11" s="409"/>
      <c r="CM11" s="409"/>
      <c r="CN11" s="409"/>
      <c r="CO11" s="409"/>
      <c r="CP11" s="409"/>
      <c r="CQ11" s="409"/>
      <c r="CR11" s="409"/>
      <c r="DB11" s="409"/>
      <c r="DC11" s="409"/>
      <c r="DD11" s="409"/>
      <c r="DE11" s="409"/>
      <c r="DF11" s="409"/>
      <c r="DG11" s="409"/>
      <c r="DH11" s="409"/>
      <c r="DR11" s="409"/>
      <c r="DS11" s="409"/>
      <c r="DT11" s="409"/>
      <c r="DU11" s="409"/>
      <c r="DV11" s="409"/>
      <c r="DW11" s="409"/>
      <c r="DX11" s="409"/>
      <c r="EH11" s="409"/>
      <c r="EI11" s="409"/>
      <c r="EJ11" s="409"/>
      <c r="EK11" s="409"/>
      <c r="EL11" s="409"/>
      <c r="EM11" s="409"/>
      <c r="EN11" s="409"/>
      <c r="EX11" s="409"/>
      <c r="EY11" s="409"/>
      <c r="EZ11" s="409"/>
      <c r="FA11" s="409"/>
      <c r="FB11" s="409"/>
      <c r="FC11" s="409"/>
      <c r="FD11" s="409"/>
      <c r="FN11" s="409"/>
      <c r="FO11" s="409"/>
      <c r="FP11" s="409"/>
      <c r="FQ11" s="409"/>
      <c r="FR11" s="409"/>
      <c r="FS11" s="409"/>
      <c r="FT11" s="409"/>
      <c r="GD11" s="409"/>
      <c r="GE11" s="409"/>
      <c r="GF11" s="409"/>
      <c r="GG11" s="409"/>
      <c r="GH11" s="409"/>
      <c r="GI11" s="409"/>
      <c r="GJ11" s="409"/>
      <c r="GT11" s="409"/>
      <c r="GU11" s="409"/>
      <c r="GV11" s="409"/>
      <c r="GW11" s="409"/>
      <c r="GX11" s="409"/>
      <c r="GY11" s="409"/>
      <c r="GZ11" s="409"/>
      <c r="HJ11" s="409"/>
      <c r="HK11" s="409"/>
      <c r="HL11" s="409"/>
      <c r="HM11" s="409"/>
      <c r="HN11" s="409"/>
      <c r="HO11" s="409"/>
      <c r="HP11" s="409"/>
      <c r="HZ11" s="409"/>
      <c r="IA11" s="409"/>
      <c r="IB11" s="409"/>
      <c r="IC11" s="409"/>
      <c r="ID11" s="409"/>
      <c r="IE11" s="409"/>
      <c r="IF11" s="409"/>
      <c r="IP11" s="409"/>
      <c r="IQ11" s="409"/>
      <c r="IR11" s="409"/>
      <c r="IS11" s="409"/>
      <c r="IT11" s="409"/>
      <c r="IU11" s="409"/>
      <c r="IV11" s="409"/>
    </row>
    <row r="12" spans="1:256">
      <c r="A12" s="54"/>
      <c r="B12" s="16"/>
      <c r="C12" s="51"/>
      <c r="D12" s="52"/>
      <c r="E12" s="52"/>
      <c r="F12" s="52"/>
      <c r="G12" s="52"/>
      <c r="H12" s="52"/>
      <c r="I12" s="75"/>
      <c r="J12" s="232"/>
      <c r="K12" s="233"/>
      <c r="L12" s="234"/>
      <c r="M12" s="234"/>
      <c r="N12" s="234"/>
      <c r="O12" s="234"/>
      <c r="P12" s="635"/>
      <c r="Q12" s="627"/>
      <c r="S12" s="52"/>
      <c r="T12" s="52"/>
      <c r="U12" s="52"/>
      <c r="V12" s="52"/>
      <c r="W12" s="52"/>
      <c r="X12" s="641"/>
      <c r="AP12" s="409"/>
      <c r="AQ12" s="409"/>
      <c r="AR12" s="409"/>
      <c r="AS12" s="409"/>
      <c r="AT12" s="409"/>
      <c r="AU12" s="409"/>
      <c r="AV12" s="409"/>
      <c r="BF12" s="409"/>
      <c r="BG12" s="409"/>
      <c r="BH12" s="409"/>
      <c r="BI12" s="409"/>
      <c r="BJ12" s="409"/>
      <c r="BK12" s="409"/>
      <c r="BL12" s="409"/>
      <c r="BV12" s="409"/>
      <c r="BW12" s="409"/>
      <c r="BX12" s="409"/>
      <c r="BY12" s="409"/>
      <c r="BZ12" s="409"/>
      <c r="CA12" s="409"/>
      <c r="CB12" s="409"/>
      <c r="CL12" s="409"/>
      <c r="CM12" s="409"/>
      <c r="CN12" s="409"/>
      <c r="CO12" s="409"/>
      <c r="CP12" s="409"/>
      <c r="CQ12" s="409"/>
      <c r="CR12" s="409"/>
      <c r="DB12" s="409"/>
      <c r="DC12" s="409"/>
      <c r="DD12" s="409"/>
      <c r="DE12" s="409"/>
      <c r="DF12" s="409"/>
      <c r="DG12" s="409"/>
      <c r="DH12" s="409"/>
      <c r="DR12" s="409"/>
      <c r="DS12" s="409"/>
      <c r="DT12" s="409"/>
      <c r="DU12" s="409"/>
      <c r="DV12" s="409"/>
      <c r="DW12" s="409"/>
      <c r="DX12" s="409"/>
      <c r="EH12" s="409"/>
      <c r="EI12" s="409"/>
      <c r="EJ12" s="409"/>
      <c r="EK12" s="409"/>
      <c r="EL12" s="409"/>
      <c r="EM12" s="409"/>
      <c r="EN12" s="409"/>
      <c r="EX12" s="409"/>
      <c r="EY12" s="409"/>
      <c r="EZ12" s="409"/>
      <c r="FA12" s="409"/>
      <c r="FB12" s="409"/>
      <c r="FC12" s="409"/>
      <c r="FD12" s="409"/>
      <c r="FN12" s="409"/>
      <c r="FO12" s="409"/>
      <c r="FP12" s="409"/>
      <c r="FQ12" s="409"/>
      <c r="FR12" s="409"/>
      <c r="FS12" s="409"/>
      <c r="FT12" s="409"/>
      <c r="GD12" s="409"/>
      <c r="GE12" s="409"/>
      <c r="GF12" s="409"/>
      <c r="GG12" s="409"/>
      <c r="GH12" s="409"/>
      <c r="GI12" s="409"/>
      <c r="GJ12" s="409"/>
      <c r="GT12" s="409"/>
      <c r="GU12" s="409"/>
      <c r="GV12" s="409"/>
      <c r="GW12" s="409"/>
      <c r="GX12" s="409"/>
      <c r="GY12" s="409"/>
      <c r="GZ12" s="409"/>
      <c r="HJ12" s="409"/>
      <c r="HK12" s="409"/>
      <c r="HL12" s="409"/>
      <c r="HM12" s="409"/>
      <c r="HN12" s="409"/>
      <c r="HO12" s="409"/>
      <c r="HP12" s="409"/>
      <c r="HZ12" s="409"/>
      <c r="IA12" s="409"/>
      <c r="IB12" s="409"/>
      <c r="IC12" s="409"/>
      <c r="ID12" s="409"/>
      <c r="IE12" s="409"/>
      <c r="IF12" s="409"/>
      <c r="IP12" s="409"/>
      <c r="IQ12" s="409"/>
      <c r="IR12" s="409"/>
      <c r="IS12" s="409"/>
      <c r="IT12" s="409"/>
      <c r="IU12" s="409"/>
      <c r="IV12" s="409"/>
    </row>
    <row r="13" spans="1:256">
      <c r="A13" s="54"/>
      <c r="B13" s="16"/>
      <c r="C13" s="51"/>
      <c r="D13" s="52"/>
      <c r="E13" s="52"/>
      <c r="F13" s="52"/>
      <c r="G13" s="52"/>
      <c r="H13" s="52"/>
      <c r="I13" s="75"/>
      <c r="J13" s="232"/>
      <c r="K13" s="233"/>
      <c r="L13" s="234"/>
      <c r="M13" s="234"/>
      <c r="N13" s="234"/>
      <c r="O13" s="234"/>
      <c r="P13" s="635"/>
      <c r="Q13" s="627"/>
      <c r="S13" s="52"/>
      <c r="T13" s="52"/>
      <c r="U13" s="52"/>
      <c r="V13" s="52"/>
      <c r="W13" s="52"/>
      <c r="X13" s="641"/>
      <c r="AP13" s="409"/>
      <c r="AQ13" s="409"/>
      <c r="AR13" s="409"/>
      <c r="AS13" s="409"/>
      <c r="AT13" s="409"/>
      <c r="AU13" s="409"/>
      <c r="AV13" s="409"/>
      <c r="BF13" s="409"/>
      <c r="BG13" s="409"/>
      <c r="BH13" s="409"/>
      <c r="BI13" s="409"/>
      <c r="BJ13" s="409"/>
      <c r="BK13" s="409"/>
      <c r="BL13" s="409"/>
      <c r="BV13" s="409"/>
      <c r="BW13" s="409"/>
      <c r="BX13" s="409"/>
      <c r="BY13" s="409"/>
      <c r="BZ13" s="409"/>
      <c r="CA13" s="409"/>
      <c r="CB13" s="409"/>
      <c r="CL13" s="409"/>
      <c r="CM13" s="409"/>
      <c r="CN13" s="409"/>
      <c r="CO13" s="409"/>
      <c r="CP13" s="409"/>
      <c r="CQ13" s="409"/>
      <c r="CR13" s="409"/>
      <c r="DB13" s="409"/>
      <c r="DC13" s="409"/>
      <c r="DD13" s="409"/>
      <c r="DE13" s="409"/>
      <c r="DF13" s="409"/>
      <c r="DG13" s="409"/>
      <c r="DH13" s="409"/>
      <c r="DR13" s="409"/>
      <c r="DS13" s="409"/>
      <c r="DT13" s="409"/>
      <c r="DU13" s="409"/>
      <c r="DV13" s="409"/>
      <c r="DW13" s="409"/>
      <c r="DX13" s="409"/>
      <c r="EH13" s="409"/>
      <c r="EI13" s="409"/>
      <c r="EJ13" s="409"/>
      <c r="EK13" s="409"/>
      <c r="EL13" s="409"/>
      <c r="EM13" s="409"/>
      <c r="EN13" s="409"/>
      <c r="EX13" s="409"/>
      <c r="EY13" s="409"/>
      <c r="EZ13" s="409"/>
      <c r="FA13" s="409"/>
      <c r="FB13" s="409"/>
      <c r="FC13" s="409"/>
      <c r="FD13" s="409"/>
      <c r="FN13" s="409"/>
      <c r="FO13" s="409"/>
      <c r="FP13" s="409"/>
      <c r="FQ13" s="409"/>
      <c r="FR13" s="409"/>
      <c r="FS13" s="409"/>
      <c r="FT13" s="409"/>
      <c r="GD13" s="409"/>
      <c r="GE13" s="409"/>
      <c r="GF13" s="409"/>
      <c r="GG13" s="409"/>
      <c r="GH13" s="409"/>
      <c r="GI13" s="409"/>
      <c r="GJ13" s="409"/>
      <c r="GT13" s="409"/>
      <c r="GU13" s="409"/>
      <c r="GV13" s="409"/>
      <c r="GW13" s="409"/>
      <c r="GX13" s="409"/>
      <c r="GY13" s="409"/>
      <c r="GZ13" s="409"/>
      <c r="HJ13" s="409"/>
      <c r="HK13" s="409"/>
      <c r="HL13" s="409"/>
      <c r="HM13" s="409"/>
      <c r="HN13" s="409"/>
      <c r="HO13" s="409"/>
      <c r="HP13" s="409"/>
      <c r="HZ13" s="409"/>
      <c r="IA13" s="409"/>
      <c r="IB13" s="409"/>
      <c r="IC13" s="409"/>
      <c r="ID13" s="409"/>
      <c r="IE13" s="409"/>
      <c r="IF13" s="409"/>
      <c r="IP13" s="409"/>
      <c r="IQ13" s="409"/>
      <c r="IR13" s="409"/>
      <c r="IS13" s="409"/>
      <c r="IT13" s="409"/>
      <c r="IU13" s="409"/>
      <c r="IV13" s="409"/>
    </row>
    <row r="14" spans="1:256">
      <c r="A14" s="54"/>
      <c r="B14" s="16"/>
      <c r="C14" s="51"/>
      <c r="D14" s="52"/>
      <c r="E14" s="52"/>
      <c r="F14" s="52"/>
      <c r="G14" s="52"/>
      <c r="H14" s="52"/>
      <c r="I14" s="75"/>
      <c r="J14" s="232"/>
      <c r="K14" s="233"/>
      <c r="L14" s="234"/>
      <c r="M14" s="234"/>
      <c r="N14" s="234"/>
      <c r="O14" s="234"/>
      <c r="P14" s="635"/>
      <c r="Q14" s="627"/>
      <c r="S14" s="52"/>
      <c r="T14" s="52"/>
      <c r="U14" s="52"/>
      <c r="V14" s="52"/>
      <c r="W14" s="52"/>
      <c r="X14" s="641"/>
      <c r="AP14" s="409"/>
      <c r="AQ14" s="409"/>
      <c r="AR14" s="409"/>
      <c r="AS14" s="409"/>
      <c r="AT14" s="409"/>
      <c r="AU14" s="409"/>
      <c r="AV14" s="409"/>
      <c r="BF14" s="409"/>
      <c r="BG14" s="409"/>
      <c r="BH14" s="409"/>
      <c r="BI14" s="409"/>
      <c r="BJ14" s="409"/>
      <c r="BK14" s="409"/>
      <c r="BL14" s="409"/>
      <c r="BV14" s="409"/>
      <c r="BW14" s="409"/>
      <c r="BX14" s="409"/>
      <c r="BY14" s="409"/>
      <c r="BZ14" s="409"/>
      <c r="CA14" s="409"/>
      <c r="CB14" s="409"/>
      <c r="CL14" s="409"/>
      <c r="CM14" s="409"/>
      <c r="CN14" s="409"/>
      <c r="CO14" s="409"/>
      <c r="CP14" s="409"/>
      <c r="CQ14" s="409"/>
      <c r="CR14" s="409"/>
      <c r="DB14" s="409"/>
      <c r="DC14" s="409"/>
      <c r="DD14" s="409"/>
      <c r="DE14" s="409"/>
      <c r="DF14" s="409"/>
      <c r="DG14" s="409"/>
      <c r="DH14" s="409"/>
      <c r="DR14" s="409"/>
      <c r="DS14" s="409"/>
      <c r="DT14" s="409"/>
      <c r="DU14" s="409"/>
      <c r="DV14" s="409"/>
      <c r="DW14" s="409"/>
      <c r="DX14" s="409"/>
      <c r="EH14" s="409"/>
      <c r="EI14" s="409"/>
      <c r="EJ14" s="409"/>
      <c r="EK14" s="409"/>
      <c r="EL14" s="409"/>
      <c r="EM14" s="409"/>
      <c r="EN14" s="409"/>
      <c r="EX14" s="409"/>
      <c r="EY14" s="409"/>
      <c r="EZ14" s="409"/>
      <c r="FA14" s="409"/>
      <c r="FB14" s="409"/>
      <c r="FC14" s="409"/>
      <c r="FD14" s="409"/>
      <c r="FN14" s="409"/>
      <c r="FO14" s="409"/>
      <c r="FP14" s="409"/>
      <c r="FQ14" s="409"/>
      <c r="FR14" s="409"/>
      <c r="FS14" s="409"/>
      <c r="FT14" s="409"/>
      <c r="GD14" s="409"/>
      <c r="GE14" s="409"/>
      <c r="GF14" s="409"/>
      <c r="GG14" s="409"/>
      <c r="GH14" s="409"/>
      <c r="GI14" s="409"/>
      <c r="GJ14" s="409"/>
      <c r="GT14" s="409"/>
      <c r="GU14" s="409"/>
      <c r="GV14" s="409"/>
      <c r="GW14" s="409"/>
      <c r="GX14" s="409"/>
      <c r="GY14" s="409"/>
      <c r="GZ14" s="409"/>
      <c r="HJ14" s="409"/>
      <c r="HK14" s="409"/>
      <c r="HL14" s="409"/>
      <c r="HM14" s="409"/>
      <c r="HN14" s="409"/>
      <c r="HO14" s="409"/>
      <c r="HP14" s="409"/>
      <c r="HZ14" s="409"/>
      <c r="IA14" s="409"/>
      <c r="IB14" s="409"/>
      <c r="IC14" s="409"/>
      <c r="ID14" s="409"/>
      <c r="IE14" s="409"/>
      <c r="IF14" s="409"/>
      <c r="IP14" s="409"/>
      <c r="IQ14" s="409"/>
      <c r="IR14" s="409"/>
      <c r="IS14" s="409"/>
      <c r="IT14" s="409"/>
      <c r="IU14" s="409"/>
      <c r="IV14" s="409"/>
    </row>
    <row r="15" spans="1:256">
      <c r="A15" s="54"/>
      <c r="B15" s="16"/>
      <c r="C15" s="51"/>
      <c r="D15" s="52"/>
      <c r="E15" s="52"/>
      <c r="F15" s="52"/>
      <c r="G15" s="52"/>
      <c r="H15" s="52"/>
      <c r="I15" s="75"/>
      <c r="J15" s="232"/>
      <c r="K15" s="233"/>
      <c r="L15" s="234"/>
      <c r="M15" s="234"/>
      <c r="N15" s="234"/>
      <c r="O15" s="234"/>
      <c r="P15" s="635"/>
      <c r="Q15" s="627"/>
      <c r="S15" s="52"/>
      <c r="T15" s="52"/>
      <c r="U15" s="52"/>
      <c r="V15" s="52"/>
      <c r="W15" s="52"/>
      <c r="X15" s="641"/>
      <c r="AP15" s="409"/>
      <c r="AQ15" s="409"/>
      <c r="AR15" s="409"/>
      <c r="AS15" s="409"/>
      <c r="AT15" s="409"/>
      <c r="AU15" s="409"/>
      <c r="AV15" s="409"/>
      <c r="BF15" s="409"/>
      <c r="BG15" s="409"/>
      <c r="BH15" s="409"/>
      <c r="BI15" s="409"/>
      <c r="BJ15" s="409"/>
      <c r="BK15" s="409"/>
      <c r="BL15" s="409"/>
      <c r="BV15" s="409"/>
      <c r="BW15" s="409"/>
      <c r="BX15" s="409"/>
      <c r="BY15" s="409"/>
      <c r="BZ15" s="409"/>
      <c r="CA15" s="409"/>
      <c r="CB15" s="409"/>
      <c r="CL15" s="409"/>
      <c r="CM15" s="409"/>
      <c r="CN15" s="409"/>
      <c r="CO15" s="409"/>
      <c r="CP15" s="409"/>
      <c r="CQ15" s="409"/>
      <c r="CR15" s="409"/>
      <c r="DB15" s="409"/>
      <c r="DC15" s="409"/>
      <c r="DD15" s="409"/>
      <c r="DE15" s="409"/>
      <c r="DF15" s="409"/>
      <c r="DG15" s="409"/>
      <c r="DH15" s="409"/>
      <c r="DR15" s="409"/>
      <c r="DS15" s="409"/>
      <c r="DT15" s="409"/>
      <c r="DU15" s="409"/>
      <c r="DV15" s="409"/>
      <c r="DW15" s="409"/>
      <c r="DX15" s="409"/>
      <c r="EH15" s="409"/>
      <c r="EI15" s="409"/>
      <c r="EJ15" s="409"/>
      <c r="EK15" s="409"/>
      <c r="EL15" s="409"/>
      <c r="EM15" s="409"/>
      <c r="EN15" s="409"/>
      <c r="EX15" s="409"/>
      <c r="EY15" s="409"/>
      <c r="EZ15" s="409"/>
      <c r="FA15" s="409"/>
      <c r="FB15" s="409"/>
      <c r="FC15" s="409"/>
      <c r="FD15" s="409"/>
      <c r="FN15" s="409"/>
      <c r="FO15" s="409"/>
      <c r="FP15" s="409"/>
      <c r="FQ15" s="409"/>
      <c r="FR15" s="409"/>
      <c r="FS15" s="409"/>
      <c r="FT15" s="409"/>
      <c r="GD15" s="409"/>
      <c r="GE15" s="409"/>
      <c r="GF15" s="409"/>
      <c r="GG15" s="409"/>
      <c r="GH15" s="409"/>
      <c r="GI15" s="409"/>
      <c r="GJ15" s="409"/>
      <c r="GT15" s="409"/>
      <c r="GU15" s="409"/>
      <c r="GV15" s="409"/>
      <c r="GW15" s="409"/>
      <c r="GX15" s="409"/>
      <c r="GY15" s="409"/>
      <c r="GZ15" s="409"/>
      <c r="HJ15" s="409"/>
      <c r="HK15" s="409"/>
      <c r="HL15" s="409"/>
      <c r="HM15" s="409"/>
      <c r="HN15" s="409"/>
      <c r="HO15" s="409"/>
      <c r="HP15" s="409"/>
      <c r="HZ15" s="409"/>
      <c r="IA15" s="409"/>
      <c r="IB15" s="409"/>
      <c r="IC15" s="409"/>
      <c r="ID15" s="409"/>
      <c r="IE15" s="409"/>
      <c r="IF15" s="409"/>
      <c r="IP15" s="409"/>
      <c r="IQ15" s="409"/>
      <c r="IR15" s="409"/>
      <c r="IS15" s="409"/>
      <c r="IT15" s="409"/>
      <c r="IU15" s="409"/>
      <c r="IV15" s="409"/>
    </row>
    <row r="16" spans="1:256">
      <c r="A16" s="54"/>
      <c r="B16" s="16"/>
      <c r="C16" s="51"/>
      <c r="D16" s="52"/>
      <c r="E16" s="52"/>
      <c r="F16" s="52"/>
      <c r="G16" s="52"/>
      <c r="H16" s="52"/>
      <c r="I16" s="75"/>
      <c r="J16" s="232"/>
      <c r="K16" s="233"/>
      <c r="L16" s="234"/>
      <c r="M16" s="234"/>
      <c r="N16" s="234"/>
      <c r="O16" s="234"/>
      <c r="P16" s="635"/>
      <c r="Q16" s="627"/>
      <c r="S16" s="52"/>
      <c r="T16" s="52"/>
      <c r="U16" s="52"/>
      <c r="V16" s="52"/>
      <c r="W16" s="52"/>
      <c r="X16" s="641"/>
      <c r="AP16" s="409"/>
      <c r="AQ16" s="409"/>
      <c r="AR16" s="409"/>
      <c r="AS16" s="409"/>
      <c r="AT16" s="409"/>
      <c r="AU16" s="409"/>
      <c r="AV16" s="409"/>
      <c r="BF16" s="409"/>
      <c r="BG16" s="409"/>
      <c r="BH16" s="409"/>
      <c r="BI16" s="409"/>
      <c r="BJ16" s="409"/>
      <c r="BK16" s="409"/>
      <c r="BL16" s="409"/>
      <c r="BV16" s="409"/>
      <c r="BW16" s="409"/>
      <c r="BX16" s="409"/>
      <c r="BY16" s="409"/>
      <c r="BZ16" s="409"/>
      <c r="CA16" s="409"/>
      <c r="CB16" s="409"/>
      <c r="CL16" s="409"/>
      <c r="CM16" s="409"/>
      <c r="CN16" s="409"/>
      <c r="CO16" s="409"/>
      <c r="CP16" s="409"/>
      <c r="CQ16" s="409"/>
      <c r="CR16" s="409"/>
      <c r="DB16" s="409"/>
      <c r="DC16" s="409"/>
      <c r="DD16" s="409"/>
      <c r="DE16" s="409"/>
      <c r="DF16" s="409"/>
      <c r="DG16" s="409"/>
      <c r="DH16" s="409"/>
      <c r="DR16" s="409"/>
      <c r="DS16" s="409"/>
      <c r="DT16" s="409"/>
      <c r="DU16" s="409"/>
      <c r="DV16" s="409"/>
      <c r="DW16" s="409"/>
      <c r="DX16" s="409"/>
      <c r="EH16" s="409"/>
      <c r="EI16" s="409"/>
      <c r="EJ16" s="409"/>
      <c r="EK16" s="409"/>
      <c r="EL16" s="409"/>
      <c r="EM16" s="409"/>
      <c r="EN16" s="409"/>
      <c r="EX16" s="409"/>
      <c r="EY16" s="409"/>
      <c r="EZ16" s="409"/>
      <c r="FA16" s="409"/>
      <c r="FB16" s="409"/>
      <c r="FC16" s="409"/>
      <c r="FD16" s="409"/>
      <c r="FN16" s="409"/>
      <c r="FO16" s="409"/>
      <c r="FP16" s="409"/>
      <c r="FQ16" s="409"/>
      <c r="FR16" s="409"/>
      <c r="FS16" s="409"/>
      <c r="FT16" s="409"/>
      <c r="GD16" s="409"/>
      <c r="GE16" s="409"/>
      <c r="GF16" s="409"/>
      <c r="GG16" s="409"/>
      <c r="GH16" s="409"/>
      <c r="GI16" s="409"/>
      <c r="GJ16" s="409"/>
      <c r="GT16" s="409"/>
      <c r="GU16" s="409"/>
      <c r="GV16" s="409"/>
      <c r="GW16" s="409"/>
      <c r="GX16" s="409"/>
      <c r="GY16" s="409"/>
      <c r="GZ16" s="409"/>
      <c r="HJ16" s="409"/>
      <c r="HK16" s="409"/>
      <c r="HL16" s="409"/>
      <c r="HM16" s="409"/>
      <c r="HN16" s="409"/>
      <c r="HO16" s="409"/>
      <c r="HP16" s="409"/>
      <c r="HZ16" s="409"/>
      <c r="IA16" s="409"/>
      <c r="IB16" s="409"/>
      <c r="IC16" s="409"/>
      <c r="ID16" s="409"/>
      <c r="IE16" s="409"/>
      <c r="IF16" s="409"/>
      <c r="IP16" s="409"/>
      <c r="IQ16" s="409"/>
      <c r="IR16" s="409"/>
      <c r="IS16" s="409"/>
      <c r="IT16" s="409"/>
      <c r="IU16" s="409"/>
      <c r="IV16" s="409"/>
    </row>
    <row r="17" spans="1:256">
      <c r="A17" s="54"/>
      <c r="B17" s="16"/>
      <c r="C17" s="51"/>
      <c r="D17" s="52"/>
      <c r="E17" s="52"/>
      <c r="F17" s="52"/>
      <c r="G17" s="52"/>
      <c r="H17" s="52"/>
      <c r="I17" s="75"/>
      <c r="J17" s="232"/>
      <c r="K17" s="233"/>
      <c r="L17" s="234"/>
      <c r="M17" s="234"/>
      <c r="N17" s="234"/>
      <c r="O17" s="234"/>
      <c r="P17" s="635"/>
      <c r="Q17" s="627"/>
      <c r="S17" s="52"/>
      <c r="T17" s="52"/>
      <c r="U17" s="52"/>
      <c r="V17" s="52"/>
      <c r="W17" s="52"/>
      <c r="X17" s="641"/>
      <c r="AP17" s="409"/>
      <c r="AQ17" s="409"/>
      <c r="AR17" s="409"/>
      <c r="AS17" s="409"/>
      <c r="AT17" s="409"/>
      <c r="AU17" s="409"/>
      <c r="AV17" s="409"/>
      <c r="BF17" s="409"/>
      <c r="BG17" s="409"/>
      <c r="BH17" s="409"/>
      <c r="BI17" s="409"/>
      <c r="BJ17" s="409"/>
      <c r="BK17" s="409"/>
      <c r="BL17" s="409"/>
      <c r="BV17" s="409"/>
      <c r="BW17" s="409"/>
      <c r="BX17" s="409"/>
      <c r="BY17" s="409"/>
      <c r="BZ17" s="409"/>
      <c r="CA17" s="409"/>
      <c r="CB17" s="409"/>
      <c r="CL17" s="409"/>
      <c r="CM17" s="409"/>
      <c r="CN17" s="409"/>
      <c r="CO17" s="409"/>
      <c r="CP17" s="409"/>
      <c r="CQ17" s="409"/>
      <c r="CR17" s="409"/>
      <c r="DB17" s="409"/>
      <c r="DC17" s="409"/>
      <c r="DD17" s="409"/>
      <c r="DE17" s="409"/>
      <c r="DF17" s="409"/>
      <c r="DG17" s="409"/>
      <c r="DH17" s="409"/>
      <c r="DR17" s="409"/>
      <c r="DS17" s="409"/>
      <c r="DT17" s="409"/>
      <c r="DU17" s="409"/>
      <c r="DV17" s="409"/>
      <c r="DW17" s="409"/>
      <c r="DX17" s="409"/>
      <c r="EH17" s="409"/>
      <c r="EI17" s="409"/>
      <c r="EJ17" s="409"/>
      <c r="EK17" s="409"/>
      <c r="EL17" s="409"/>
      <c r="EM17" s="409"/>
      <c r="EN17" s="409"/>
      <c r="EX17" s="409"/>
      <c r="EY17" s="409"/>
      <c r="EZ17" s="409"/>
      <c r="FA17" s="409"/>
      <c r="FB17" s="409"/>
      <c r="FC17" s="409"/>
      <c r="FD17" s="409"/>
      <c r="FN17" s="409"/>
      <c r="FO17" s="409"/>
      <c r="FP17" s="409"/>
      <c r="FQ17" s="409"/>
      <c r="FR17" s="409"/>
      <c r="FS17" s="409"/>
      <c r="FT17" s="409"/>
      <c r="GD17" s="409"/>
      <c r="GE17" s="409"/>
      <c r="GF17" s="409"/>
      <c r="GG17" s="409"/>
      <c r="GH17" s="409"/>
      <c r="GI17" s="409"/>
      <c r="GJ17" s="409"/>
      <c r="GT17" s="409"/>
      <c r="GU17" s="409"/>
      <c r="GV17" s="409"/>
      <c r="GW17" s="409"/>
      <c r="GX17" s="409"/>
      <c r="GY17" s="409"/>
      <c r="GZ17" s="409"/>
      <c r="HJ17" s="409"/>
      <c r="HK17" s="409"/>
      <c r="HL17" s="409"/>
      <c r="HM17" s="409"/>
      <c r="HN17" s="409"/>
      <c r="HO17" s="409"/>
      <c r="HP17" s="409"/>
      <c r="HZ17" s="409"/>
      <c r="IA17" s="409"/>
      <c r="IB17" s="409"/>
      <c r="IC17" s="409"/>
      <c r="ID17" s="409"/>
      <c r="IE17" s="409"/>
      <c r="IF17" s="409"/>
      <c r="IP17" s="409"/>
      <c r="IQ17" s="409"/>
      <c r="IR17" s="409"/>
      <c r="IS17" s="409"/>
      <c r="IT17" s="409"/>
      <c r="IU17" s="409"/>
      <c r="IV17" s="409"/>
    </row>
    <row r="18" spans="1:256">
      <c r="A18" s="54"/>
      <c r="B18" s="16"/>
      <c r="C18" s="51"/>
      <c r="D18" s="52"/>
      <c r="E18" s="52"/>
      <c r="F18" s="52"/>
      <c r="G18" s="52"/>
      <c r="H18" s="52"/>
      <c r="I18" s="75"/>
      <c r="J18" s="232"/>
      <c r="K18" s="233"/>
      <c r="L18" s="234"/>
      <c r="M18" s="234"/>
      <c r="N18" s="234"/>
      <c r="O18" s="234"/>
      <c r="P18" s="635"/>
      <c r="Q18" s="627"/>
      <c r="S18" s="52"/>
      <c r="T18" s="52"/>
      <c r="U18" s="52"/>
      <c r="V18" s="52"/>
      <c r="W18" s="52"/>
      <c r="X18" s="641"/>
      <c r="AP18" s="409"/>
      <c r="AQ18" s="409"/>
      <c r="AR18" s="409"/>
      <c r="AS18" s="409"/>
      <c r="AT18" s="409"/>
      <c r="AU18" s="409"/>
      <c r="AV18" s="409"/>
      <c r="BF18" s="409"/>
      <c r="BG18" s="409"/>
      <c r="BH18" s="409"/>
      <c r="BI18" s="409"/>
      <c r="BJ18" s="409"/>
      <c r="BK18" s="409"/>
      <c r="BL18" s="409"/>
      <c r="BV18" s="409"/>
      <c r="BW18" s="409"/>
      <c r="BX18" s="409"/>
      <c r="BY18" s="409"/>
      <c r="BZ18" s="409"/>
      <c r="CA18" s="409"/>
      <c r="CB18" s="409"/>
      <c r="CL18" s="409"/>
      <c r="CM18" s="409"/>
      <c r="CN18" s="409"/>
      <c r="CO18" s="409"/>
      <c r="CP18" s="409"/>
      <c r="CQ18" s="409"/>
      <c r="CR18" s="409"/>
      <c r="DB18" s="409"/>
      <c r="DC18" s="409"/>
      <c r="DD18" s="409"/>
      <c r="DE18" s="409"/>
      <c r="DF18" s="409"/>
      <c r="DG18" s="409"/>
      <c r="DH18" s="409"/>
      <c r="DR18" s="409"/>
      <c r="DS18" s="409"/>
      <c r="DT18" s="409"/>
      <c r="DU18" s="409"/>
      <c r="DV18" s="409"/>
      <c r="DW18" s="409"/>
      <c r="DX18" s="409"/>
      <c r="EH18" s="409"/>
      <c r="EI18" s="409"/>
      <c r="EJ18" s="409"/>
      <c r="EK18" s="409"/>
      <c r="EL18" s="409"/>
      <c r="EM18" s="409"/>
      <c r="EN18" s="409"/>
      <c r="EX18" s="409"/>
      <c r="EY18" s="409"/>
      <c r="EZ18" s="409"/>
      <c r="FA18" s="409"/>
      <c r="FB18" s="409"/>
      <c r="FC18" s="409"/>
      <c r="FD18" s="409"/>
      <c r="FN18" s="409"/>
      <c r="FO18" s="409"/>
      <c r="FP18" s="409"/>
      <c r="FQ18" s="409"/>
      <c r="FR18" s="409"/>
      <c r="FS18" s="409"/>
      <c r="FT18" s="409"/>
      <c r="GD18" s="409"/>
      <c r="GE18" s="409"/>
      <c r="GF18" s="409"/>
      <c r="GG18" s="409"/>
      <c r="GH18" s="409"/>
      <c r="GI18" s="409"/>
      <c r="GJ18" s="409"/>
      <c r="GT18" s="409"/>
      <c r="GU18" s="409"/>
      <c r="GV18" s="409"/>
      <c r="GW18" s="409"/>
      <c r="GX18" s="409"/>
      <c r="GY18" s="409"/>
      <c r="GZ18" s="409"/>
      <c r="HJ18" s="409"/>
      <c r="HK18" s="409"/>
      <c r="HL18" s="409"/>
      <c r="HM18" s="409"/>
      <c r="HN18" s="409"/>
      <c r="HO18" s="409"/>
      <c r="HP18" s="409"/>
      <c r="HZ18" s="409"/>
      <c r="IA18" s="409"/>
      <c r="IB18" s="409"/>
      <c r="IC18" s="409"/>
      <c r="ID18" s="409"/>
      <c r="IE18" s="409"/>
      <c r="IF18" s="409"/>
      <c r="IP18" s="409"/>
      <c r="IQ18" s="409"/>
      <c r="IR18" s="409"/>
      <c r="IS18" s="409"/>
      <c r="IT18" s="409"/>
      <c r="IU18" s="409"/>
      <c r="IV18" s="409"/>
    </row>
    <row r="19" spans="1:256">
      <c r="A19" s="54"/>
      <c r="B19" s="16"/>
      <c r="C19" s="51"/>
      <c r="D19" s="52"/>
      <c r="E19" s="52"/>
      <c r="F19" s="52"/>
      <c r="G19" s="52"/>
      <c r="H19" s="52"/>
      <c r="I19" s="413"/>
      <c r="J19" s="232"/>
      <c r="K19" s="233"/>
      <c r="L19" s="234"/>
      <c r="M19" s="234"/>
      <c r="N19" s="234"/>
      <c r="O19" s="234"/>
      <c r="P19" s="635"/>
      <c r="Q19" s="627"/>
      <c r="S19" s="52"/>
      <c r="T19" s="52"/>
      <c r="U19" s="52"/>
      <c r="V19" s="52"/>
      <c r="W19" s="52"/>
      <c r="X19" s="641"/>
      <c r="AP19" s="409"/>
      <c r="AQ19" s="409"/>
      <c r="AR19" s="409"/>
      <c r="AS19" s="409"/>
      <c r="AT19" s="409"/>
      <c r="AU19" s="409"/>
      <c r="AV19" s="409"/>
      <c r="BF19" s="409"/>
      <c r="BG19" s="409"/>
      <c r="BH19" s="409"/>
      <c r="BI19" s="409"/>
      <c r="BJ19" s="409"/>
      <c r="BK19" s="409"/>
      <c r="BL19" s="409"/>
      <c r="BV19" s="409"/>
      <c r="BW19" s="409"/>
      <c r="BX19" s="409"/>
      <c r="BY19" s="409"/>
      <c r="BZ19" s="409"/>
      <c r="CA19" s="409"/>
      <c r="CB19" s="409"/>
      <c r="CL19" s="409"/>
      <c r="CM19" s="409"/>
      <c r="CN19" s="409"/>
      <c r="CO19" s="409"/>
      <c r="CP19" s="409"/>
      <c r="CQ19" s="409"/>
      <c r="CR19" s="409"/>
      <c r="DB19" s="409"/>
      <c r="DC19" s="409"/>
      <c r="DD19" s="409"/>
      <c r="DE19" s="409"/>
      <c r="DF19" s="409"/>
      <c r="DG19" s="409"/>
      <c r="DH19" s="409"/>
      <c r="DR19" s="409"/>
      <c r="DS19" s="409"/>
      <c r="DT19" s="409"/>
      <c r="DU19" s="409"/>
      <c r="DV19" s="409"/>
      <c r="DW19" s="409"/>
      <c r="DX19" s="409"/>
      <c r="EH19" s="409"/>
      <c r="EI19" s="409"/>
      <c r="EJ19" s="409"/>
      <c r="EK19" s="409"/>
      <c r="EL19" s="409"/>
      <c r="EM19" s="409"/>
      <c r="EN19" s="409"/>
      <c r="EX19" s="409"/>
      <c r="EY19" s="409"/>
      <c r="EZ19" s="409"/>
      <c r="FA19" s="409"/>
      <c r="FB19" s="409"/>
      <c r="FC19" s="409"/>
      <c r="FD19" s="409"/>
      <c r="FN19" s="409"/>
      <c r="FO19" s="409"/>
      <c r="FP19" s="409"/>
      <c r="FQ19" s="409"/>
      <c r="FR19" s="409"/>
      <c r="FS19" s="409"/>
      <c r="FT19" s="409"/>
      <c r="GD19" s="409"/>
      <c r="GE19" s="409"/>
      <c r="GF19" s="409"/>
      <c r="GG19" s="409"/>
      <c r="GH19" s="409"/>
      <c r="GI19" s="409"/>
      <c r="GJ19" s="409"/>
      <c r="GT19" s="409"/>
      <c r="GU19" s="409"/>
      <c r="GV19" s="409"/>
      <c r="GW19" s="409"/>
      <c r="GX19" s="409"/>
      <c r="GY19" s="409"/>
      <c r="GZ19" s="409"/>
      <c r="HJ19" s="409"/>
      <c r="HK19" s="409"/>
      <c r="HL19" s="409"/>
      <c r="HM19" s="409"/>
      <c r="HN19" s="409"/>
      <c r="HO19" s="409"/>
      <c r="HP19" s="409"/>
      <c r="HZ19" s="409"/>
      <c r="IA19" s="409"/>
      <c r="IB19" s="409"/>
      <c r="IC19" s="409"/>
      <c r="ID19" s="409"/>
      <c r="IE19" s="409"/>
      <c r="IF19" s="409"/>
      <c r="IP19" s="409"/>
      <c r="IQ19" s="409"/>
      <c r="IR19" s="409"/>
      <c r="IS19" s="409"/>
      <c r="IT19" s="409"/>
      <c r="IU19" s="409"/>
      <c r="IV19" s="409"/>
    </row>
    <row r="20" spans="1:256">
      <c r="A20" s="54"/>
      <c r="B20" s="16"/>
      <c r="C20" s="51"/>
      <c r="D20" s="52"/>
      <c r="E20" s="52"/>
      <c r="F20" s="52"/>
      <c r="G20" s="52"/>
      <c r="H20" s="52"/>
      <c r="I20" s="413"/>
      <c r="J20" s="232"/>
      <c r="K20" s="233"/>
      <c r="L20" s="234"/>
      <c r="M20" s="234"/>
      <c r="N20" s="234"/>
      <c r="O20" s="234"/>
      <c r="P20" s="635"/>
      <c r="Q20" s="627"/>
      <c r="S20" s="52"/>
      <c r="T20" s="52"/>
      <c r="U20" s="52"/>
      <c r="V20" s="52"/>
      <c r="W20" s="52"/>
      <c r="X20" s="641"/>
      <c r="AP20" s="409"/>
      <c r="AQ20" s="409"/>
      <c r="AR20" s="409"/>
      <c r="AS20" s="409"/>
      <c r="AT20" s="409"/>
      <c r="AU20" s="409"/>
      <c r="AV20" s="409"/>
      <c r="BF20" s="409"/>
      <c r="BG20" s="409"/>
      <c r="BH20" s="409"/>
      <c r="BI20" s="409"/>
      <c r="BJ20" s="409"/>
      <c r="BK20" s="409"/>
      <c r="BL20" s="409"/>
      <c r="BV20" s="409"/>
      <c r="BW20" s="409"/>
      <c r="BX20" s="409"/>
      <c r="BY20" s="409"/>
      <c r="BZ20" s="409"/>
      <c r="CA20" s="409"/>
      <c r="CB20" s="409"/>
      <c r="CL20" s="409"/>
      <c r="CM20" s="409"/>
      <c r="CN20" s="409"/>
      <c r="CO20" s="409"/>
      <c r="CP20" s="409"/>
      <c r="CQ20" s="409"/>
      <c r="CR20" s="409"/>
      <c r="DB20" s="409"/>
      <c r="DC20" s="409"/>
      <c r="DD20" s="409"/>
      <c r="DE20" s="409"/>
      <c r="DF20" s="409"/>
      <c r="DG20" s="409"/>
      <c r="DH20" s="409"/>
      <c r="DR20" s="409"/>
      <c r="DS20" s="409"/>
      <c r="DT20" s="409"/>
      <c r="DU20" s="409"/>
      <c r="DV20" s="409"/>
      <c r="DW20" s="409"/>
      <c r="DX20" s="409"/>
      <c r="EH20" s="409"/>
      <c r="EI20" s="409"/>
      <c r="EJ20" s="409"/>
      <c r="EK20" s="409"/>
      <c r="EL20" s="409"/>
      <c r="EM20" s="409"/>
      <c r="EN20" s="409"/>
      <c r="EX20" s="409"/>
      <c r="EY20" s="409"/>
      <c r="EZ20" s="409"/>
      <c r="FA20" s="409"/>
      <c r="FB20" s="409"/>
      <c r="FC20" s="409"/>
      <c r="FD20" s="409"/>
      <c r="FN20" s="409"/>
      <c r="FO20" s="409"/>
      <c r="FP20" s="409"/>
      <c r="FQ20" s="409"/>
      <c r="FR20" s="409"/>
      <c r="FS20" s="409"/>
      <c r="FT20" s="409"/>
      <c r="GD20" s="409"/>
      <c r="GE20" s="409"/>
      <c r="GF20" s="409"/>
      <c r="GG20" s="409"/>
      <c r="GH20" s="409"/>
      <c r="GI20" s="409"/>
      <c r="GJ20" s="409"/>
      <c r="GT20" s="409"/>
      <c r="GU20" s="409"/>
      <c r="GV20" s="409"/>
      <c r="GW20" s="409"/>
      <c r="GX20" s="409"/>
      <c r="GY20" s="409"/>
      <c r="GZ20" s="409"/>
      <c r="HJ20" s="409"/>
      <c r="HK20" s="409"/>
      <c r="HL20" s="409"/>
      <c r="HM20" s="409"/>
      <c r="HN20" s="409"/>
      <c r="HO20" s="409"/>
      <c r="HP20" s="409"/>
      <c r="HZ20" s="409"/>
      <c r="IA20" s="409"/>
      <c r="IB20" s="409"/>
      <c r="IC20" s="409"/>
      <c r="ID20" s="409"/>
      <c r="IE20" s="409"/>
      <c r="IF20" s="409"/>
      <c r="IP20" s="409"/>
      <c r="IQ20" s="409"/>
      <c r="IR20" s="409"/>
      <c r="IS20" s="409"/>
      <c r="IT20" s="409"/>
      <c r="IU20" s="409"/>
      <c r="IV20" s="409"/>
    </row>
    <row r="21" spans="1:256">
      <c r="A21" s="54"/>
      <c r="B21" s="16"/>
      <c r="C21" s="51"/>
      <c r="D21" s="52"/>
      <c r="E21" s="52"/>
      <c r="F21" s="52"/>
      <c r="G21" s="52"/>
      <c r="H21" s="52"/>
      <c r="I21" s="413"/>
      <c r="J21" s="232"/>
      <c r="K21" s="233"/>
      <c r="L21" s="234"/>
      <c r="M21" s="234"/>
      <c r="N21" s="234"/>
      <c r="O21" s="234"/>
      <c r="P21" s="635"/>
      <c r="Q21" s="627"/>
      <c r="S21" s="52"/>
      <c r="T21" s="52"/>
      <c r="U21" s="52"/>
      <c r="V21" s="52"/>
      <c r="W21" s="52"/>
      <c r="X21" s="641"/>
      <c r="AP21" s="409"/>
      <c r="AQ21" s="409"/>
      <c r="AR21" s="409"/>
      <c r="AS21" s="409"/>
      <c r="AT21" s="409"/>
      <c r="AU21" s="409"/>
      <c r="AV21" s="409"/>
      <c r="BF21" s="409"/>
      <c r="BG21" s="409"/>
      <c r="BH21" s="409"/>
      <c r="BI21" s="409"/>
      <c r="BJ21" s="409"/>
      <c r="BK21" s="409"/>
      <c r="BL21" s="409"/>
      <c r="BV21" s="409"/>
      <c r="BW21" s="409"/>
      <c r="BX21" s="409"/>
      <c r="BY21" s="409"/>
      <c r="BZ21" s="409"/>
      <c r="CA21" s="409"/>
      <c r="CB21" s="409"/>
      <c r="CL21" s="409"/>
      <c r="CM21" s="409"/>
      <c r="CN21" s="409"/>
      <c r="CO21" s="409"/>
      <c r="CP21" s="409"/>
      <c r="CQ21" s="409"/>
      <c r="CR21" s="409"/>
      <c r="DB21" s="409"/>
      <c r="DC21" s="409"/>
      <c r="DD21" s="409"/>
      <c r="DE21" s="409"/>
      <c r="DF21" s="409"/>
      <c r="DG21" s="409"/>
      <c r="DH21" s="409"/>
      <c r="DR21" s="409"/>
      <c r="DS21" s="409"/>
      <c r="DT21" s="409"/>
      <c r="DU21" s="409"/>
      <c r="DV21" s="409"/>
      <c r="DW21" s="409"/>
      <c r="DX21" s="409"/>
      <c r="EH21" s="409"/>
      <c r="EI21" s="409"/>
      <c r="EJ21" s="409"/>
      <c r="EK21" s="409"/>
      <c r="EL21" s="409"/>
      <c r="EM21" s="409"/>
      <c r="EN21" s="409"/>
      <c r="EX21" s="409"/>
      <c r="EY21" s="409"/>
      <c r="EZ21" s="409"/>
      <c r="FA21" s="409"/>
      <c r="FB21" s="409"/>
      <c r="FC21" s="409"/>
      <c r="FD21" s="409"/>
      <c r="FN21" s="409"/>
      <c r="FO21" s="409"/>
      <c r="FP21" s="409"/>
      <c r="FQ21" s="409"/>
      <c r="FR21" s="409"/>
      <c r="FS21" s="409"/>
      <c r="FT21" s="409"/>
      <c r="GD21" s="409"/>
      <c r="GE21" s="409"/>
      <c r="GF21" s="409"/>
      <c r="GG21" s="409"/>
      <c r="GH21" s="409"/>
      <c r="GI21" s="409"/>
      <c r="GJ21" s="409"/>
      <c r="GT21" s="409"/>
      <c r="GU21" s="409"/>
      <c r="GV21" s="409"/>
      <c r="GW21" s="409"/>
      <c r="GX21" s="409"/>
      <c r="GY21" s="409"/>
      <c r="GZ21" s="409"/>
      <c r="HJ21" s="409"/>
      <c r="HK21" s="409"/>
      <c r="HL21" s="409"/>
      <c r="HM21" s="409"/>
      <c r="HN21" s="409"/>
      <c r="HO21" s="409"/>
      <c r="HP21" s="409"/>
      <c r="HZ21" s="409"/>
      <c r="IA21" s="409"/>
      <c r="IB21" s="409"/>
      <c r="IC21" s="409"/>
      <c r="ID21" s="409"/>
      <c r="IE21" s="409"/>
      <c r="IF21" s="409"/>
      <c r="IP21" s="409"/>
      <c r="IQ21" s="409"/>
      <c r="IR21" s="409"/>
      <c r="IS21" s="409"/>
      <c r="IT21" s="409"/>
      <c r="IU21" s="409"/>
      <c r="IV21" s="409"/>
    </row>
    <row r="22" spans="1:256">
      <c r="A22" s="54"/>
      <c r="B22" s="141"/>
      <c r="C22" s="142"/>
      <c r="D22" s="143"/>
      <c r="E22" s="143"/>
      <c r="F22" s="143"/>
      <c r="G22" s="143"/>
      <c r="H22" s="143"/>
      <c r="I22" s="414"/>
      <c r="J22" s="632"/>
      <c r="K22" s="235"/>
      <c r="L22" s="236"/>
      <c r="M22" s="236"/>
      <c r="N22" s="236"/>
      <c r="O22" s="236"/>
      <c r="P22" s="636"/>
      <c r="Q22" s="627"/>
      <c r="S22" s="52"/>
      <c r="T22" s="52"/>
      <c r="U22" s="52"/>
      <c r="V22" s="52"/>
      <c r="W22" s="52"/>
      <c r="X22" s="641"/>
      <c r="AP22" s="409"/>
      <c r="AQ22" s="409"/>
      <c r="AR22" s="409"/>
      <c r="AS22" s="409"/>
      <c r="AT22" s="409"/>
      <c r="AU22" s="409"/>
      <c r="AV22" s="409"/>
      <c r="BF22" s="409"/>
      <c r="BG22" s="409"/>
      <c r="BH22" s="409"/>
      <c r="BI22" s="409"/>
      <c r="BJ22" s="409"/>
      <c r="BK22" s="409"/>
      <c r="BL22" s="409"/>
      <c r="BV22" s="409"/>
      <c r="BW22" s="409"/>
      <c r="BX22" s="409"/>
      <c r="BY22" s="409"/>
      <c r="BZ22" s="409"/>
      <c r="CA22" s="409"/>
      <c r="CB22" s="409"/>
      <c r="CL22" s="409"/>
      <c r="CM22" s="409"/>
      <c r="CN22" s="409"/>
      <c r="CO22" s="409"/>
      <c r="CP22" s="409"/>
      <c r="CQ22" s="409"/>
      <c r="CR22" s="409"/>
      <c r="DB22" s="409"/>
      <c r="DC22" s="409"/>
      <c r="DD22" s="409"/>
      <c r="DE22" s="409"/>
      <c r="DF22" s="409"/>
      <c r="DG22" s="409"/>
      <c r="DH22" s="409"/>
      <c r="DR22" s="409"/>
      <c r="DS22" s="409"/>
      <c r="DT22" s="409"/>
      <c r="DU22" s="409"/>
      <c r="DV22" s="409"/>
      <c r="DW22" s="409"/>
      <c r="DX22" s="409"/>
      <c r="EH22" s="409"/>
      <c r="EI22" s="409"/>
      <c r="EJ22" s="409"/>
      <c r="EK22" s="409"/>
      <c r="EL22" s="409"/>
      <c r="EM22" s="409"/>
      <c r="EN22" s="409"/>
      <c r="EX22" s="409"/>
      <c r="EY22" s="409"/>
      <c r="EZ22" s="409"/>
      <c r="FA22" s="409"/>
      <c r="FB22" s="409"/>
      <c r="FC22" s="409"/>
      <c r="FD22" s="409"/>
      <c r="FN22" s="409"/>
      <c r="FO22" s="409"/>
      <c r="FP22" s="409"/>
      <c r="FQ22" s="409"/>
      <c r="FR22" s="409"/>
      <c r="FS22" s="409"/>
      <c r="FT22" s="409"/>
      <c r="GD22" s="409"/>
      <c r="GE22" s="409"/>
      <c r="GF22" s="409"/>
      <c r="GG22" s="409"/>
      <c r="GH22" s="409"/>
      <c r="GI22" s="409"/>
      <c r="GJ22" s="409"/>
      <c r="GT22" s="409"/>
      <c r="GU22" s="409"/>
      <c r="GV22" s="409"/>
      <c r="GW22" s="409"/>
      <c r="GX22" s="409"/>
      <c r="GY22" s="409"/>
      <c r="GZ22" s="409"/>
      <c r="HJ22" s="409"/>
      <c r="HK22" s="409"/>
      <c r="HL22" s="409"/>
      <c r="HM22" s="409"/>
      <c r="HN22" s="409"/>
      <c r="HO22" s="409"/>
      <c r="HP22" s="409"/>
      <c r="HZ22" s="409"/>
      <c r="IA22" s="409"/>
      <c r="IB22" s="409"/>
      <c r="IC22" s="409"/>
      <c r="ID22" s="409"/>
      <c r="IE22" s="409"/>
      <c r="IF22" s="409"/>
      <c r="IP22" s="409"/>
      <c r="IQ22" s="409"/>
      <c r="IR22" s="409"/>
      <c r="IS22" s="409"/>
      <c r="IT22" s="409"/>
      <c r="IU22" s="409"/>
      <c r="IV22" s="409"/>
    </row>
    <row r="23" spans="1:256">
      <c r="A23" s="54"/>
      <c r="B23" s="16"/>
      <c r="C23" s="51"/>
      <c r="D23" s="52"/>
      <c r="E23" s="52"/>
      <c r="F23" s="52"/>
      <c r="G23" s="52"/>
      <c r="H23" s="52"/>
      <c r="I23" s="51"/>
      <c r="J23" s="242"/>
      <c r="K23" s="226"/>
      <c r="L23" s="630"/>
      <c r="M23" s="630"/>
      <c r="N23" s="630"/>
      <c r="O23" s="630"/>
      <c r="P23" s="637"/>
      <c r="X23" s="641"/>
      <c r="AP23" s="409"/>
      <c r="AQ23" s="409"/>
      <c r="AR23" s="409"/>
      <c r="AS23" s="409"/>
      <c r="AT23" s="409"/>
      <c r="AU23" s="409"/>
      <c r="AV23" s="409"/>
      <c r="BF23" s="409"/>
      <c r="BG23" s="409"/>
      <c r="BH23" s="409"/>
      <c r="BI23" s="409"/>
      <c r="BJ23" s="409"/>
      <c r="BK23" s="409"/>
      <c r="BL23" s="409"/>
      <c r="BV23" s="409"/>
      <c r="BW23" s="409"/>
      <c r="BX23" s="409"/>
      <c r="BY23" s="409"/>
      <c r="BZ23" s="409"/>
      <c r="CA23" s="409"/>
      <c r="CB23" s="409"/>
      <c r="CL23" s="409"/>
      <c r="CM23" s="409"/>
      <c r="CN23" s="409"/>
      <c r="CO23" s="409"/>
      <c r="CP23" s="409"/>
      <c r="CQ23" s="409"/>
      <c r="CR23" s="409"/>
      <c r="DB23" s="409"/>
      <c r="DC23" s="409"/>
      <c r="DD23" s="409"/>
      <c r="DE23" s="409"/>
      <c r="DF23" s="409"/>
      <c r="DG23" s="409"/>
      <c r="DH23" s="409"/>
      <c r="DR23" s="409"/>
      <c r="DS23" s="409"/>
      <c r="DT23" s="409"/>
      <c r="DU23" s="409"/>
      <c r="DV23" s="409"/>
      <c r="DW23" s="409"/>
      <c r="DX23" s="409"/>
      <c r="EH23" s="409"/>
      <c r="EI23" s="409"/>
      <c r="EJ23" s="409"/>
      <c r="EK23" s="409"/>
      <c r="EL23" s="409"/>
      <c r="EM23" s="409"/>
      <c r="EN23" s="409"/>
      <c r="EX23" s="409"/>
      <c r="EY23" s="409"/>
      <c r="EZ23" s="409"/>
      <c r="FA23" s="409"/>
      <c r="FB23" s="409"/>
      <c r="FC23" s="409"/>
      <c r="FD23" s="409"/>
      <c r="FN23" s="409"/>
      <c r="FO23" s="409"/>
      <c r="FP23" s="409"/>
      <c r="FQ23" s="409"/>
      <c r="FR23" s="409"/>
      <c r="FS23" s="409"/>
      <c r="FT23" s="409"/>
      <c r="GD23" s="409"/>
      <c r="GE23" s="409"/>
      <c r="GF23" s="409"/>
      <c r="GG23" s="409"/>
      <c r="GH23" s="409"/>
      <c r="GI23" s="409"/>
      <c r="GJ23" s="409"/>
      <c r="GT23" s="409"/>
      <c r="GU23" s="409"/>
      <c r="GV23" s="409"/>
      <c r="GW23" s="409"/>
      <c r="GX23" s="409"/>
      <c r="GY23" s="409"/>
      <c r="GZ23" s="409"/>
      <c r="HJ23" s="409"/>
      <c r="HK23" s="409"/>
      <c r="HL23" s="409"/>
      <c r="HM23" s="409"/>
      <c r="HN23" s="409"/>
      <c r="HO23" s="409"/>
      <c r="HP23" s="409"/>
      <c r="HZ23" s="409"/>
      <c r="IA23" s="409"/>
      <c r="IB23" s="409"/>
      <c r="IC23" s="409"/>
      <c r="ID23" s="409"/>
      <c r="IE23" s="409"/>
      <c r="IF23" s="409"/>
      <c r="IP23" s="409"/>
      <c r="IQ23" s="409"/>
      <c r="IR23" s="409"/>
      <c r="IS23" s="409"/>
      <c r="IT23" s="409"/>
      <c r="IU23" s="409"/>
      <c r="IV23" s="409"/>
    </row>
    <row r="24" spans="1:256">
      <c r="A24" s="54"/>
      <c r="B24" s="16"/>
      <c r="C24" s="51"/>
      <c r="D24" s="52"/>
      <c r="E24" s="52"/>
      <c r="F24" s="52"/>
      <c r="G24" s="52"/>
      <c r="H24" s="52"/>
      <c r="I24" s="51"/>
      <c r="J24" s="242"/>
      <c r="K24" s="226"/>
      <c r="L24" s="630"/>
      <c r="M24" s="630"/>
      <c r="N24" s="630"/>
      <c r="O24" s="630"/>
      <c r="P24" s="637"/>
      <c r="X24" s="641"/>
      <c r="AP24" s="409"/>
      <c r="AQ24" s="409"/>
      <c r="AR24" s="409"/>
      <c r="AS24" s="409"/>
      <c r="AT24" s="409"/>
      <c r="AU24" s="409"/>
      <c r="AV24" s="409"/>
      <c r="BF24" s="409"/>
      <c r="BG24" s="409"/>
      <c r="BH24" s="409"/>
      <c r="BI24" s="409"/>
      <c r="BJ24" s="409"/>
      <c r="BK24" s="409"/>
      <c r="BL24" s="409"/>
      <c r="BV24" s="409"/>
      <c r="BW24" s="409"/>
      <c r="BX24" s="409"/>
      <c r="BY24" s="409"/>
      <c r="BZ24" s="409"/>
      <c r="CA24" s="409"/>
      <c r="CB24" s="409"/>
      <c r="CL24" s="409"/>
      <c r="CM24" s="409"/>
      <c r="CN24" s="409"/>
      <c r="CO24" s="409"/>
      <c r="CP24" s="409"/>
      <c r="CQ24" s="409"/>
      <c r="CR24" s="409"/>
      <c r="DB24" s="409"/>
      <c r="DC24" s="409"/>
      <c r="DD24" s="409"/>
      <c r="DE24" s="409"/>
      <c r="DF24" s="409"/>
      <c r="DG24" s="409"/>
      <c r="DH24" s="409"/>
      <c r="DR24" s="409"/>
      <c r="DS24" s="409"/>
      <c r="DT24" s="409"/>
      <c r="DU24" s="409"/>
      <c r="DV24" s="409"/>
      <c r="DW24" s="409"/>
      <c r="DX24" s="409"/>
      <c r="EH24" s="409"/>
      <c r="EI24" s="409"/>
      <c r="EJ24" s="409"/>
      <c r="EK24" s="409"/>
      <c r="EL24" s="409"/>
      <c r="EM24" s="409"/>
      <c r="EN24" s="409"/>
      <c r="EX24" s="409"/>
      <c r="EY24" s="409"/>
      <c r="EZ24" s="409"/>
      <c r="FA24" s="409"/>
      <c r="FB24" s="409"/>
      <c r="FC24" s="409"/>
      <c r="FD24" s="409"/>
      <c r="FN24" s="409"/>
      <c r="FO24" s="409"/>
      <c r="FP24" s="409"/>
      <c r="FQ24" s="409"/>
      <c r="FR24" s="409"/>
      <c r="FS24" s="409"/>
      <c r="FT24" s="409"/>
      <c r="GD24" s="409"/>
      <c r="GE24" s="409"/>
      <c r="GF24" s="409"/>
      <c r="GG24" s="409"/>
      <c r="GH24" s="409"/>
      <c r="GI24" s="409"/>
      <c r="GJ24" s="409"/>
      <c r="GT24" s="409"/>
      <c r="GU24" s="409"/>
      <c r="GV24" s="409"/>
      <c r="GW24" s="409"/>
      <c r="GX24" s="409"/>
      <c r="GY24" s="409"/>
      <c r="GZ24" s="409"/>
      <c r="HJ24" s="409"/>
      <c r="HK24" s="409"/>
      <c r="HL24" s="409"/>
      <c r="HM24" s="409"/>
      <c r="HN24" s="409"/>
      <c r="HO24" s="409"/>
      <c r="HP24" s="409"/>
      <c r="HZ24" s="409"/>
      <c r="IA24" s="409"/>
      <c r="IB24" s="409"/>
      <c r="IC24" s="409"/>
      <c r="ID24" s="409"/>
      <c r="IE24" s="409"/>
      <c r="IF24" s="409"/>
      <c r="IP24" s="409"/>
      <c r="IQ24" s="409"/>
      <c r="IR24" s="409"/>
      <c r="IS24" s="409"/>
      <c r="IT24" s="409"/>
      <c r="IU24" s="409"/>
      <c r="IV24" s="409"/>
    </row>
    <row r="25" spans="1:256">
      <c r="A25" s="54"/>
      <c r="B25" s="139"/>
      <c r="C25" s="137"/>
      <c r="D25" s="138"/>
      <c r="E25" s="138"/>
      <c r="F25" s="138"/>
      <c r="G25" s="138"/>
      <c r="H25" s="138"/>
      <c r="I25" s="417"/>
      <c r="J25" s="243"/>
      <c r="K25" s="227"/>
      <c r="L25" s="227"/>
      <c r="M25" s="227"/>
      <c r="N25" s="227"/>
      <c r="O25" s="237"/>
      <c r="P25" s="631"/>
      <c r="X25" s="641"/>
      <c r="AP25" s="409"/>
      <c r="AQ25" s="409"/>
      <c r="AR25" s="409"/>
      <c r="AS25" s="409"/>
      <c r="AT25" s="409"/>
      <c r="AU25" s="409"/>
      <c r="AV25" s="409"/>
      <c r="BF25" s="409"/>
      <c r="BG25" s="409"/>
      <c r="BH25" s="409"/>
      <c r="BI25" s="409"/>
      <c r="BJ25" s="409"/>
      <c r="BK25" s="409"/>
      <c r="BL25" s="409"/>
      <c r="BV25" s="409"/>
      <c r="BW25" s="409"/>
      <c r="BX25" s="409"/>
      <c r="BY25" s="409"/>
      <c r="BZ25" s="409"/>
      <c r="CA25" s="409"/>
      <c r="CB25" s="409"/>
      <c r="CL25" s="409"/>
      <c r="CM25" s="409"/>
      <c r="CN25" s="409"/>
      <c r="CO25" s="409"/>
      <c r="CP25" s="409"/>
      <c r="CQ25" s="409"/>
      <c r="CR25" s="409"/>
      <c r="DB25" s="409"/>
      <c r="DC25" s="409"/>
      <c r="DD25" s="409"/>
      <c r="DE25" s="409"/>
      <c r="DF25" s="409"/>
      <c r="DG25" s="409"/>
      <c r="DH25" s="409"/>
      <c r="DR25" s="409"/>
      <c r="DS25" s="409"/>
      <c r="DT25" s="409"/>
      <c r="DU25" s="409"/>
      <c r="DV25" s="409"/>
      <c r="DW25" s="409"/>
      <c r="DX25" s="409"/>
      <c r="EH25" s="409"/>
      <c r="EI25" s="409"/>
      <c r="EJ25" s="409"/>
      <c r="EK25" s="409"/>
      <c r="EL25" s="409"/>
      <c r="EM25" s="409"/>
      <c r="EN25" s="409"/>
      <c r="EX25" s="409"/>
      <c r="EY25" s="409"/>
      <c r="EZ25" s="409"/>
      <c r="FA25" s="409"/>
      <c r="FB25" s="409"/>
      <c r="FC25" s="409"/>
      <c r="FD25" s="409"/>
      <c r="FN25" s="409"/>
      <c r="FO25" s="409"/>
      <c r="FP25" s="409"/>
      <c r="FQ25" s="409"/>
      <c r="FR25" s="409"/>
      <c r="FS25" s="409"/>
      <c r="FT25" s="409"/>
      <c r="GD25" s="409"/>
      <c r="GE25" s="409"/>
      <c r="GF25" s="409"/>
      <c r="GG25" s="409"/>
      <c r="GH25" s="409"/>
      <c r="GI25" s="409"/>
      <c r="GJ25" s="409"/>
      <c r="GT25" s="409"/>
      <c r="GU25" s="409"/>
      <c r="GV25" s="409"/>
      <c r="GW25" s="409"/>
      <c r="GX25" s="409"/>
      <c r="GY25" s="409"/>
      <c r="GZ25" s="409"/>
      <c r="HJ25" s="409"/>
      <c r="HK25" s="409"/>
      <c r="HL25" s="409"/>
      <c r="HM25" s="409"/>
      <c r="HN25" s="409"/>
      <c r="HO25" s="409"/>
      <c r="HP25" s="409"/>
      <c r="HZ25" s="409"/>
      <c r="IA25" s="409"/>
      <c r="IB25" s="409"/>
      <c r="IC25" s="409"/>
      <c r="ID25" s="409"/>
      <c r="IE25" s="409"/>
      <c r="IF25" s="409"/>
      <c r="IP25" s="409"/>
      <c r="IQ25" s="409"/>
      <c r="IR25" s="409"/>
      <c r="IS25" s="409"/>
      <c r="IT25" s="409"/>
      <c r="IU25" s="409"/>
      <c r="IV25" s="409"/>
    </row>
    <row r="26" spans="1:256">
      <c r="A26" s="54"/>
      <c r="B26" s="16"/>
      <c r="C26" s="51"/>
      <c r="D26" s="52"/>
      <c r="E26" s="52"/>
      <c r="F26" s="52"/>
      <c r="G26" s="52"/>
      <c r="H26" s="52"/>
      <c r="I26" s="51"/>
      <c r="J26" s="242"/>
      <c r="K26" s="226"/>
      <c r="L26" s="630"/>
      <c r="M26" s="630"/>
      <c r="N26" s="630"/>
      <c r="O26" s="630"/>
      <c r="P26" s="637"/>
      <c r="Q26" s="627"/>
      <c r="S26" s="52"/>
      <c r="T26" s="52"/>
      <c r="U26" s="52"/>
      <c r="V26" s="52"/>
      <c r="W26" s="52"/>
      <c r="X26" s="641"/>
      <c r="AP26" s="409"/>
      <c r="AQ26" s="409"/>
      <c r="AR26" s="409"/>
      <c r="AS26" s="409"/>
      <c r="AT26" s="409"/>
      <c r="AU26" s="409"/>
      <c r="AV26" s="409"/>
      <c r="BF26" s="409"/>
      <c r="BG26" s="409"/>
      <c r="BH26" s="409"/>
      <c r="BI26" s="409"/>
      <c r="BJ26" s="409"/>
      <c r="BK26" s="409"/>
      <c r="BL26" s="409"/>
      <c r="BV26" s="409"/>
      <c r="BW26" s="409"/>
      <c r="BX26" s="409"/>
      <c r="BY26" s="409"/>
      <c r="BZ26" s="409"/>
      <c r="CA26" s="409"/>
      <c r="CB26" s="409"/>
      <c r="CL26" s="409"/>
      <c r="CM26" s="409"/>
      <c r="CN26" s="409"/>
      <c r="CO26" s="409"/>
      <c r="CP26" s="409"/>
      <c r="CQ26" s="409"/>
      <c r="CR26" s="409"/>
      <c r="DB26" s="409"/>
      <c r="DC26" s="409"/>
      <c r="DD26" s="409"/>
      <c r="DE26" s="409"/>
      <c r="DF26" s="409"/>
      <c r="DG26" s="409"/>
      <c r="DH26" s="409"/>
      <c r="DR26" s="409"/>
      <c r="DS26" s="409"/>
      <c r="DT26" s="409"/>
      <c r="DU26" s="409"/>
      <c r="DV26" s="409"/>
      <c r="DW26" s="409"/>
      <c r="DX26" s="409"/>
      <c r="EH26" s="409"/>
      <c r="EI26" s="409"/>
      <c r="EJ26" s="409"/>
      <c r="EK26" s="409"/>
      <c r="EL26" s="409"/>
      <c r="EM26" s="409"/>
      <c r="EN26" s="409"/>
      <c r="EX26" s="409"/>
      <c r="EY26" s="409"/>
      <c r="EZ26" s="409"/>
      <c r="FA26" s="409"/>
      <c r="FB26" s="409"/>
      <c r="FC26" s="409"/>
      <c r="FD26" s="409"/>
      <c r="FN26" s="409"/>
      <c r="FO26" s="409"/>
      <c r="FP26" s="409"/>
      <c r="FQ26" s="409"/>
      <c r="FR26" s="409"/>
      <c r="FS26" s="409"/>
      <c r="FT26" s="409"/>
      <c r="GD26" s="409"/>
      <c r="GE26" s="409"/>
      <c r="GF26" s="409"/>
      <c r="GG26" s="409"/>
      <c r="GH26" s="409"/>
      <c r="GI26" s="409"/>
      <c r="GJ26" s="409"/>
      <c r="GT26" s="409"/>
      <c r="GU26" s="409"/>
      <c r="GV26" s="409"/>
      <c r="GW26" s="409"/>
      <c r="GX26" s="409"/>
      <c r="GY26" s="409"/>
      <c r="GZ26" s="409"/>
      <c r="HJ26" s="409"/>
      <c r="HK26" s="409"/>
      <c r="HL26" s="409"/>
      <c r="HM26" s="409"/>
      <c r="HN26" s="409"/>
      <c r="HO26" s="409"/>
      <c r="HP26" s="409"/>
      <c r="HZ26" s="409"/>
      <c r="IA26" s="409"/>
      <c r="IB26" s="409"/>
      <c r="IC26" s="409"/>
      <c r="ID26" s="409"/>
      <c r="IE26" s="409"/>
      <c r="IF26" s="409"/>
      <c r="IP26" s="409"/>
      <c r="IQ26" s="409"/>
      <c r="IR26" s="409"/>
      <c r="IS26" s="409"/>
      <c r="IT26" s="409"/>
      <c r="IU26" s="409"/>
      <c r="IV26" s="409"/>
    </row>
    <row r="27" spans="1:256">
      <c r="A27" s="54"/>
      <c r="B27" s="16"/>
      <c r="C27" s="51"/>
      <c r="D27" s="52"/>
      <c r="E27" s="52"/>
      <c r="F27" s="52"/>
      <c r="G27" s="52"/>
      <c r="H27" s="52"/>
      <c r="I27" s="51"/>
      <c r="J27" s="242"/>
      <c r="K27" s="226"/>
      <c r="L27" s="630"/>
      <c r="M27" s="630"/>
      <c r="N27" s="630"/>
      <c r="O27" s="630"/>
      <c r="P27" s="637"/>
      <c r="Q27" s="627"/>
      <c r="S27" s="52"/>
      <c r="T27" s="52"/>
      <c r="U27" s="52"/>
      <c r="V27" s="52"/>
      <c r="W27" s="52"/>
      <c r="X27" s="641"/>
      <c r="AP27" s="409"/>
      <c r="AQ27" s="409"/>
      <c r="AR27" s="409"/>
      <c r="AS27" s="409"/>
      <c r="AT27" s="409"/>
      <c r="AU27" s="409"/>
      <c r="AV27" s="409"/>
      <c r="BF27" s="409"/>
      <c r="BG27" s="409"/>
      <c r="BH27" s="409"/>
      <c r="BI27" s="409"/>
      <c r="BJ27" s="409"/>
      <c r="BK27" s="409"/>
      <c r="BL27" s="409"/>
      <c r="BV27" s="409"/>
      <c r="BW27" s="409"/>
      <c r="BX27" s="409"/>
      <c r="BY27" s="409"/>
      <c r="BZ27" s="409"/>
      <c r="CA27" s="409"/>
      <c r="CB27" s="409"/>
      <c r="CL27" s="409"/>
      <c r="CM27" s="409"/>
      <c r="CN27" s="409"/>
      <c r="CO27" s="409"/>
      <c r="CP27" s="409"/>
      <c r="CQ27" s="409"/>
      <c r="CR27" s="409"/>
      <c r="DB27" s="409"/>
      <c r="DC27" s="409"/>
      <c r="DD27" s="409"/>
      <c r="DE27" s="409"/>
      <c r="DF27" s="409"/>
      <c r="DG27" s="409"/>
      <c r="DH27" s="409"/>
      <c r="DR27" s="409"/>
      <c r="DS27" s="409"/>
      <c r="DT27" s="409"/>
      <c r="DU27" s="409"/>
      <c r="DV27" s="409"/>
      <c r="DW27" s="409"/>
      <c r="DX27" s="409"/>
      <c r="EH27" s="409"/>
      <c r="EI27" s="409"/>
      <c r="EJ27" s="409"/>
      <c r="EK27" s="409"/>
      <c r="EL27" s="409"/>
      <c r="EM27" s="409"/>
      <c r="EN27" s="409"/>
      <c r="EX27" s="409"/>
      <c r="EY27" s="409"/>
      <c r="EZ27" s="409"/>
      <c r="FA27" s="409"/>
      <c r="FB27" s="409"/>
      <c r="FC27" s="409"/>
      <c r="FD27" s="409"/>
      <c r="FN27" s="409"/>
      <c r="FO27" s="409"/>
      <c r="FP27" s="409"/>
      <c r="FQ27" s="409"/>
      <c r="FR27" s="409"/>
      <c r="FS27" s="409"/>
      <c r="FT27" s="409"/>
      <c r="GD27" s="409"/>
      <c r="GE27" s="409"/>
      <c r="GF27" s="409"/>
      <c r="GG27" s="409"/>
      <c r="GH27" s="409"/>
      <c r="GI27" s="409"/>
      <c r="GJ27" s="409"/>
      <c r="GT27" s="409"/>
      <c r="GU27" s="409"/>
      <c r="GV27" s="409"/>
      <c r="GW27" s="409"/>
      <c r="GX27" s="409"/>
      <c r="GY27" s="409"/>
      <c r="GZ27" s="409"/>
      <c r="HJ27" s="409"/>
      <c r="HK27" s="409"/>
      <c r="HL27" s="409"/>
      <c r="HM27" s="409"/>
      <c r="HN27" s="409"/>
      <c r="HO27" s="409"/>
      <c r="HP27" s="409"/>
      <c r="HZ27" s="409"/>
      <c r="IA27" s="409"/>
      <c r="IB27" s="409"/>
      <c r="IC27" s="409"/>
      <c r="ID27" s="409"/>
      <c r="IE27" s="409"/>
      <c r="IF27" s="409"/>
      <c r="IP27" s="409"/>
      <c r="IQ27" s="409"/>
      <c r="IR27" s="409"/>
      <c r="IS27" s="409"/>
      <c r="IT27" s="409"/>
      <c r="IU27" s="409"/>
      <c r="IV27" s="409"/>
    </row>
    <row r="28" spans="1:256">
      <c r="A28" s="54"/>
      <c r="B28" s="139"/>
      <c r="C28" s="137"/>
      <c r="D28" s="138"/>
      <c r="E28" s="138"/>
      <c r="F28" s="138"/>
      <c r="G28" s="138"/>
      <c r="H28" s="138"/>
      <c r="I28" s="417"/>
      <c r="J28" s="243"/>
      <c r="K28" s="227"/>
      <c r="L28" s="227"/>
      <c r="M28" s="227"/>
      <c r="N28" s="227"/>
      <c r="O28" s="237"/>
      <c r="P28" s="631"/>
      <c r="Q28" s="627"/>
      <c r="S28" s="52"/>
      <c r="T28" s="52"/>
      <c r="U28" s="52"/>
      <c r="V28" s="52"/>
      <c r="W28" s="52"/>
      <c r="X28" s="641"/>
      <c r="AP28" s="409"/>
      <c r="AQ28" s="409"/>
      <c r="AR28" s="409"/>
      <c r="AS28" s="409"/>
      <c r="AT28" s="409"/>
      <c r="AU28" s="409"/>
      <c r="AV28" s="409"/>
      <c r="BF28" s="409"/>
      <c r="BG28" s="409"/>
      <c r="BH28" s="409"/>
      <c r="BI28" s="409"/>
      <c r="BJ28" s="409"/>
      <c r="BK28" s="409"/>
      <c r="BL28" s="409"/>
      <c r="BV28" s="409"/>
      <c r="BW28" s="409"/>
      <c r="BX28" s="409"/>
      <c r="BY28" s="409"/>
      <c r="BZ28" s="409"/>
      <c r="CA28" s="409"/>
      <c r="CB28" s="409"/>
      <c r="CL28" s="409"/>
      <c r="CM28" s="409"/>
      <c r="CN28" s="409"/>
      <c r="CO28" s="409"/>
      <c r="CP28" s="409"/>
      <c r="CQ28" s="409"/>
      <c r="CR28" s="409"/>
      <c r="DB28" s="409"/>
      <c r="DC28" s="409"/>
      <c r="DD28" s="409"/>
      <c r="DE28" s="409"/>
      <c r="DF28" s="409"/>
      <c r="DG28" s="409"/>
      <c r="DH28" s="409"/>
      <c r="DR28" s="409"/>
      <c r="DS28" s="409"/>
      <c r="DT28" s="409"/>
      <c r="DU28" s="409"/>
      <c r="DV28" s="409"/>
      <c r="DW28" s="409"/>
      <c r="DX28" s="409"/>
      <c r="EH28" s="409"/>
      <c r="EI28" s="409"/>
      <c r="EJ28" s="409"/>
      <c r="EK28" s="409"/>
      <c r="EL28" s="409"/>
      <c r="EM28" s="409"/>
      <c r="EN28" s="409"/>
      <c r="EX28" s="409"/>
      <c r="EY28" s="409"/>
      <c r="EZ28" s="409"/>
      <c r="FA28" s="409"/>
      <c r="FB28" s="409"/>
      <c r="FC28" s="409"/>
      <c r="FD28" s="409"/>
      <c r="FN28" s="409"/>
      <c r="FO28" s="409"/>
      <c r="FP28" s="409"/>
      <c r="FQ28" s="409"/>
      <c r="FR28" s="409"/>
      <c r="FS28" s="409"/>
      <c r="FT28" s="409"/>
      <c r="GD28" s="409"/>
      <c r="GE28" s="409"/>
      <c r="GF28" s="409"/>
      <c r="GG28" s="409"/>
      <c r="GH28" s="409"/>
      <c r="GI28" s="409"/>
      <c r="GJ28" s="409"/>
      <c r="GT28" s="409"/>
      <c r="GU28" s="409"/>
      <c r="GV28" s="409"/>
      <c r="GW28" s="409"/>
      <c r="GX28" s="409"/>
      <c r="GY28" s="409"/>
      <c r="GZ28" s="409"/>
      <c r="HJ28" s="409"/>
      <c r="HK28" s="409"/>
      <c r="HL28" s="409"/>
      <c r="HM28" s="409"/>
      <c r="HN28" s="409"/>
      <c r="HO28" s="409"/>
      <c r="HP28" s="409"/>
      <c r="HZ28" s="409"/>
      <c r="IA28" s="409"/>
      <c r="IB28" s="409"/>
      <c r="IC28" s="409"/>
      <c r="ID28" s="409"/>
      <c r="IE28" s="409"/>
      <c r="IF28" s="409"/>
      <c r="IP28" s="409"/>
      <c r="IQ28" s="409"/>
      <c r="IR28" s="409"/>
      <c r="IS28" s="409"/>
      <c r="IT28" s="409"/>
      <c r="IU28" s="409"/>
      <c r="IV28" s="409"/>
    </row>
    <row r="29" spans="1:256">
      <c r="A29" s="54"/>
      <c r="B29" s="16"/>
      <c r="C29" s="51"/>
      <c r="D29" s="52"/>
      <c r="E29" s="52"/>
      <c r="F29" s="52"/>
      <c r="G29" s="52"/>
      <c r="H29" s="52"/>
      <c r="I29" s="51"/>
      <c r="J29" s="242"/>
      <c r="K29" s="226"/>
      <c r="L29" s="630"/>
      <c r="M29" s="630"/>
      <c r="N29" s="630"/>
      <c r="O29" s="630"/>
      <c r="P29" s="637"/>
      <c r="Q29" s="627"/>
      <c r="S29" s="52"/>
      <c r="T29" s="52"/>
      <c r="U29" s="52"/>
      <c r="V29" s="52"/>
      <c r="W29" s="52"/>
      <c r="X29" s="641"/>
      <c r="AP29" s="409"/>
      <c r="AQ29" s="409"/>
      <c r="AR29" s="409"/>
      <c r="AS29" s="409"/>
      <c r="AT29" s="409"/>
      <c r="AU29" s="409"/>
      <c r="AV29" s="409"/>
      <c r="BF29" s="409"/>
      <c r="BG29" s="409"/>
      <c r="BH29" s="409"/>
      <c r="BI29" s="409"/>
      <c r="BJ29" s="409"/>
      <c r="BK29" s="409"/>
      <c r="BL29" s="409"/>
      <c r="BV29" s="409"/>
      <c r="BW29" s="409"/>
      <c r="BX29" s="409"/>
      <c r="BY29" s="409"/>
      <c r="BZ29" s="409"/>
      <c r="CA29" s="409"/>
      <c r="CB29" s="409"/>
      <c r="CL29" s="409"/>
      <c r="CM29" s="409"/>
      <c r="CN29" s="409"/>
      <c r="CO29" s="409"/>
      <c r="CP29" s="409"/>
      <c r="CQ29" s="409"/>
      <c r="CR29" s="409"/>
      <c r="DB29" s="409"/>
      <c r="DC29" s="409"/>
      <c r="DD29" s="409"/>
      <c r="DE29" s="409"/>
      <c r="DF29" s="409"/>
      <c r="DG29" s="409"/>
      <c r="DH29" s="409"/>
      <c r="DR29" s="409"/>
      <c r="DS29" s="409"/>
      <c r="DT29" s="409"/>
      <c r="DU29" s="409"/>
      <c r="DV29" s="409"/>
      <c r="DW29" s="409"/>
      <c r="DX29" s="409"/>
      <c r="EH29" s="409"/>
      <c r="EI29" s="409"/>
      <c r="EJ29" s="409"/>
      <c r="EK29" s="409"/>
      <c r="EL29" s="409"/>
      <c r="EM29" s="409"/>
      <c r="EN29" s="409"/>
      <c r="EX29" s="409"/>
      <c r="EY29" s="409"/>
      <c r="EZ29" s="409"/>
      <c r="FA29" s="409"/>
      <c r="FB29" s="409"/>
      <c r="FC29" s="409"/>
      <c r="FD29" s="409"/>
      <c r="FN29" s="409"/>
      <c r="FO29" s="409"/>
      <c r="FP29" s="409"/>
      <c r="FQ29" s="409"/>
      <c r="FR29" s="409"/>
      <c r="FS29" s="409"/>
      <c r="FT29" s="409"/>
      <c r="GD29" s="409"/>
      <c r="GE29" s="409"/>
      <c r="GF29" s="409"/>
      <c r="GG29" s="409"/>
      <c r="GH29" s="409"/>
      <c r="GI29" s="409"/>
      <c r="GJ29" s="409"/>
      <c r="GT29" s="409"/>
      <c r="GU29" s="409"/>
      <c r="GV29" s="409"/>
      <c r="GW29" s="409"/>
      <c r="GX29" s="409"/>
      <c r="GY29" s="409"/>
      <c r="GZ29" s="409"/>
      <c r="HJ29" s="409"/>
      <c r="HK29" s="409"/>
      <c r="HL29" s="409"/>
      <c r="HM29" s="409"/>
      <c r="HN29" s="409"/>
      <c r="HO29" s="409"/>
      <c r="HP29" s="409"/>
      <c r="HZ29" s="409"/>
      <c r="IA29" s="409"/>
      <c r="IB29" s="409"/>
      <c r="IC29" s="409"/>
      <c r="ID29" s="409"/>
      <c r="IE29" s="409"/>
      <c r="IF29" s="409"/>
      <c r="IP29" s="409"/>
      <c r="IQ29" s="409"/>
      <c r="IR29" s="409"/>
      <c r="IS29" s="409"/>
      <c r="IT29" s="409"/>
      <c r="IU29" s="409"/>
      <c r="IV29" s="409"/>
    </row>
    <row r="30" spans="1:256">
      <c r="A30" s="54"/>
      <c r="B30" s="16"/>
      <c r="C30" s="51"/>
      <c r="D30" s="52"/>
      <c r="E30" s="52"/>
      <c r="F30" s="52"/>
      <c r="G30" s="52"/>
      <c r="H30" s="52"/>
      <c r="I30" s="51"/>
      <c r="J30" s="242"/>
      <c r="K30" s="226"/>
      <c r="L30" s="630"/>
      <c r="M30" s="630"/>
      <c r="N30" s="630"/>
      <c r="O30" s="630"/>
      <c r="P30" s="637"/>
      <c r="Q30" s="627"/>
      <c r="S30" s="52"/>
      <c r="T30" s="52"/>
      <c r="U30" s="52"/>
      <c r="V30" s="52"/>
      <c r="W30" s="52"/>
      <c r="X30" s="641"/>
      <c r="AP30" s="409"/>
      <c r="AQ30" s="409"/>
      <c r="AR30" s="409"/>
      <c r="AS30" s="409"/>
      <c r="AT30" s="409"/>
      <c r="AU30" s="409"/>
      <c r="AV30" s="409"/>
      <c r="BF30" s="409"/>
      <c r="BG30" s="409"/>
      <c r="BH30" s="409"/>
      <c r="BI30" s="409"/>
      <c r="BJ30" s="409"/>
      <c r="BK30" s="409"/>
      <c r="BL30" s="409"/>
      <c r="BV30" s="409"/>
      <c r="BW30" s="409"/>
      <c r="BX30" s="409"/>
      <c r="BY30" s="409"/>
      <c r="BZ30" s="409"/>
      <c r="CA30" s="409"/>
      <c r="CB30" s="409"/>
      <c r="CL30" s="409"/>
      <c r="CM30" s="409"/>
      <c r="CN30" s="409"/>
      <c r="CO30" s="409"/>
      <c r="CP30" s="409"/>
      <c r="CQ30" s="409"/>
      <c r="CR30" s="409"/>
      <c r="DB30" s="409"/>
      <c r="DC30" s="409"/>
      <c r="DD30" s="409"/>
      <c r="DE30" s="409"/>
      <c r="DF30" s="409"/>
      <c r="DG30" s="409"/>
      <c r="DH30" s="409"/>
      <c r="DR30" s="409"/>
      <c r="DS30" s="409"/>
      <c r="DT30" s="409"/>
      <c r="DU30" s="409"/>
      <c r="DV30" s="409"/>
      <c r="DW30" s="409"/>
      <c r="DX30" s="409"/>
      <c r="EH30" s="409"/>
      <c r="EI30" s="409"/>
      <c r="EJ30" s="409"/>
      <c r="EK30" s="409"/>
      <c r="EL30" s="409"/>
      <c r="EM30" s="409"/>
      <c r="EN30" s="409"/>
      <c r="EX30" s="409"/>
      <c r="EY30" s="409"/>
      <c r="EZ30" s="409"/>
      <c r="FA30" s="409"/>
      <c r="FB30" s="409"/>
      <c r="FC30" s="409"/>
      <c r="FD30" s="409"/>
      <c r="FN30" s="409"/>
      <c r="FO30" s="409"/>
      <c r="FP30" s="409"/>
      <c r="FQ30" s="409"/>
      <c r="FR30" s="409"/>
      <c r="FS30" s="409"/>
      <c r="FT30" s="409"/>
      <c r="GD30" s="409"/>
      <c r="GE30" s="409"/>
      <c r="GF30" s="409"/>
      <c r="GG30" s="409"/>
      <c r="GH30" s="409"/>
      <c r="GI30" s="409"/>
      <c r="GJ30" s="409"/>
      <c r="GT30" s="409"/>
      <c r="GU30" s="409"/>
      <c r="GV30" s="409"/>
      <c r="GW30" s="409"/>
      <c r="GX30" s="409"/>
      <c r="GY30" s="409"/>
      <c r="GZ30" s="409"/>
      <c r="HJ30" s="409"/>
      <c r="HK30" s="409"/>
      <c r="HL30" s="409"/>
      <c r="HM30" s="409"/>
      <c r="HN30" s="409"/>
      <c r="HO30" s="409"/>
      <c r="HP30" s="409"/>
      <c r="HZ30" s="409"/>
      <c r="IA30" s="409"/>
      <c r="IB30" s="409"/>
      <c r="IC30" s="409"/>
      <c r="ID30" s="409"/>
      <c r="IE30" s="409"/>
      <c r="IF30" s="409"/>
      <c r="IP30" s="409"/>
      <c r="IQ30" s="409"/>
      <c r="IR30" s="409"/>
      <c r="IS30" s="409"/>
      <c r="IT30" s="409"/>
      <c r="IU30" s="409"/>
      <c r="IV30" s="409"/>
    </row>
    <row r="31" spans="1:256">
      <c r="A31" s="66"/>
      <c r="B31" s="16"/>
      <c r="C31" s="51"/>
      <c r="D31" s="52"/>
      <c r="E31" s="52"/>
      <c r="F31" s="52"/>
      <c r="G31" s="52"/>
      <c r="H31" s="52"/>
      <c r="I31" s="51"/>
      <c r="J31" s="243"/>
      <c r="K31" s="227"/>
      <c r="L31" s="227"/>
      <c r="M31" s="227"/>
      <c r="N31" s="227"/>
      <c r="O31" s="237"/>
      <c r="P31" s="631"/>
      <c r="Q31" s="627"/>
      <c r="S31" s="52"/>
      <c r="T31" s="52"/>
      <c r="U31" s="52"/>
      <c r="V31" s="52"/>
      <c r="W31" s="52"/>
      <c r="X31" s="641"/>
      <c r="AP31" s="409"/>
      <c r="AQ31" s="409"/>
      <c r="AR31" s="409"/>
      <c r="AS31" s="409"/>
      <c r="AT31" s="409"/>
      <c r="AU31" s="409"/>
      <c r="AV31" s="409"/>
      <c r="BF31" s="409"/>
      <c r="BG31" s="409"/>
      <c r="BH31" s="409"/>
      <c r="BI31" s="409"/>
      <c r="BJ31" s="409"/>
      <c r="BK31" s="409"/>
      <c r="BL31" s="409"/>
      <c r="BV31" s="409"/>
      <c r="BW31" s="409"/>
      <c r="BX31" s="409"/>
      <c r="BY31" s="409"/>
      <c r="BZ31" s="409"/>
      <c r="CA31" s="409"/>
      <c r="CB31" s="409"/>
      <c r="CL31" s="409"/>
      <c r="CM31" s="409"/>
      <c r="CN31" s="409"/>
      <c r="CO31" s="409"/>
      <c r="CP31" s="409"/>
      <c r="CQ31" s="409"/>
      <c r="CR31" s="409"/>
      <c r="DB31" s="409"/>
      <c r="DC31" s="409"/>
      <c r="DD31" s="409"/>
      <c r="DE31" s="409"/>
      <c r="DF31" s="409"/>
      <c r="DG31" s="409"/>
      <c r="DH31" s="409"/>
      <c r="DR31" s="409"/>
      <c r="DS31" s="409"/>
      <c r="DT31" s="409"/>
      <c r="DU31" s="409"/>
      <c r="DV31" s="409"/>
      <c r="DW31" s="409"/>
      <c r="DX31" s="409"/>
      <c r="EH31" s="409"/>
      <c r="EI31" s="409"/>
      <c r="EJ31" s="409"/>
      <c r="EK31" s="409"/>
      <c r="EL31" s="409"/>
      <c r="EM31" s="409"/>
      <c r="EN31" s="409"/>
      <c r="EX31" s="409"/>
      <c r="EY31" s="409"/>
      <c r="EZ31" s="409"/>
      <c r="FA31" s="409"/>
      <c r="FB31" s="409"/>
      <c r="FC31" s="409"/>
      <c r="FD31" s="409"/>
      <c r="FN31" s="409"/>
      <c r="FO31" s="409"/>
      <c r="FP31" s="409"/>
      <c r="FQ31" s="409"/>
      <c r="FR31" s="409"/>
      <c r="FS31" s="409"/>
      <c r="FT31" s="409"/>
      <c r="GD31" s="409"/>
      <c r="GE31" s="409"/>
      <c r="GF31" s="409"/>
      <c r="GG31" s="409"/>
      <c r="GH31" s="409"/>
      <c r="GI31" s="409"/>
      <c r="GJ31" s="409"/>
      <c r="GT31" s="409"/>
      <c r="GU31" s="409"/>
      <c r="GV31" s="409"/>
      <c r="GW31" s="409"/>
      <c r="GX31" s="409"/>
      <c r="GY31" s="409"/>
      <c r="GZ31" s="409"/>
      <c r="HJ31" s="409"/>
      <c r="HK31" s="409"/>
      <c r="HL31" s="409"/>
      <c r="HM31" s="409"/>
      <c r="HN31" s="409"/>
      <c r="HO31" s="409"/>
      <c r="HP31" s="409"/>
      <c r="HZ31" s="409"/>
      <c r="IA31" s="409"/>
      <c r="IB31" s="409"/>
      <c r="IC31" s="409"/>
      <c r="ID31" s="409"/>
      <c r="IE31" s="409"/>
      <c r="IF31" s="409"/>
      <c r="IP31" s="409"/>
      <c r="IQ31" s="409"/>
      <c r="IR31" s="409"/>
      <c r="IS31" s="409"/>
      <c r="IT31" s="409"/>
      <c r="IU31" s="409"/>
      <c r="IV31" s="409"/>
    </row>
    <row r="32" spans="1:256">
      <c r="A32" s="54"/>
      <c r="B32" s="238"/>
      <c r="C32" s="239"/>
      <c r="D32" s="240"/>
      <c r="E32" s="240"/>
      <c r="F32" s="240"/>
      <c r="G32" s="240"/>
      <c r="H32" s="240"/>
      <c r="I32" s="415"/>
      <c r="J32" s="242"/>
      <c r="K32" s="226"/>
      <c r="L32" s="630"/>
      <c r="M32" s="630"/>
      <c r="N32" s="630"/>
      <c r="O32" s="630"/>
      <c r="P32" s="637"/>
      <c r="X32" s="641"/>
      <c r="AP32" s="409"/>
      <c r="AQ32" s="409"/>
      <c r="AR32" s="409"/>
      <c r="AS32" s="409"/>
      <c r="AT32" s="409"/>
      <c r="AU32" s="409"/>
      <c r="AV32" s="409"/>
      <c r="BF32" s="409"/>
      <c r="BG32" s="409"/>
      <c r="BH32" s="409"/>
      <c r="BI32" s="409"/>
      <c r="BJ32" s="409"/>
      <c r="BK32" s="409"/>
      <c r="BL32" s="409"/>
      <c r="BV32" s="409"/>
      <c r="BW32" s="409"/>
      <c r="BX32" s="409"/>
      <c r="BY32" s="409"/>
      <c r="BZ32" s="409"/>
      <c r="CA32" s="409"/>
      <c r="CB32" s="409"/>
      <c r="CL32" s="409"/>
      <c r="CM32" s="409"/>
      <c r="CN32" s="409"/>
      <c r="CO32" s="409"/>
      <c r="CP32" s="409"/>
      <c r="CQ32" s="409"/>
      <c r="CR32" s="409"/>
      <c r="DB32" s="409"/>
      <c r="DC32" s="409"/>
      <c r="DD32" s="409"/>
      <c r="DE32" s="409"/>
      <c r="DF32" s="409"/>
      <c r="DG32" s="409"/>
      <c r="DH32" s="409"/>
      <c r="DR32" s="409"/>
      <c r="DS32" s="409"/>
      <c r="DT32" s="409"/>
      <c r="DU32" s="409"/>
      <c r="DV32" s="409"/>
      <c r="DW32" s="409"/>
      <c r="DX32" s="409"/>
      <c r="EH32" s="409"/>
      <c r="EI32" s="409"/>
      <c r="EJ32" s="409"/>
      <c r="EK32" s="409"/>
      <c r="EL32" s="409"/>
      <c r="EM32" s="409"/>
      <c r="EN32" s="409"/>
      <c r="EX32" s="409"/>
      <c r="EY32" s="409"/>
      <c r="EZ32" s="409"/>
      <c r="FA32" s="409"/>
      <c r="FB32" s="409"/>
      <c r="FC32" s="409"/>
      <c r="FD32" s="409"/>
      <c r="FN32" s="409"/>
      <c r="FO32" s="409"/>
      <c r="FP32" s="409"/>
      <c r="FQ32" s="409"/>
      <c r="FR32" s="409"/>
      <c r="FS32" s="409"/>
      <c r="FT32" s="409"/>
      <c r="GD32" s="409"/>
      <c r="GE32" s="409"/>
      <c r="GF32" s="409"/>
      <c r="GG32" s="409"/>
      <c r="GH32" s="409"/>
      <c r="GI32" s="409"/>
      <c r="GJ32" s="409"/>
      <c r="GT32" s="409"/>
      <c r="GU32" s="409"/>
      <c r="GV32" s="409"/>
      <c r="GW32" s="409"/>
      <c r="GX32" s="409"/>
      <c r="GY32" s="409"/>
      <c r="GZ32" s="409"/>
      <c r="HJ32" s="409"/>
      <c r="HK32" s="409"/>
      <c r="HL32" s="409"/>
      <c r="HM32" s="409"/>
      <c r="HN32" s="409"/>
      <c r="HO32" s="409"/>
      <c r="HP32" s="409"/>
      <c r="HZ32" s="409"/>
      <c r="IA32" s="409"/>
      <c r="IB32" s="409"/>
      <c r="IC32" s="409"/>
      <c r="ID32" s="409"/>
      <c r="IE32" s="409"/>
      <c r="IF32" s="409"/>
      <c r="IP32" s="409"/>
      <c r="IQ32" s="409"/>
      <c r="IR32" s="409"/>
      <c r="IS32" s="409"/>
      <c r="IT32" s="409"/>
      <c r="IU32" s="409"/>
      <c r="IV32" s="409"/>
    </row>
    <row r="33" spans="1:256">
      <c r="A33" s="54"/>
      <c r="B33" s="16"/>
      <c r="C33" s="51"/>
      <c r="D33" s="52"/>
      <c r="E33" s="52"/>
      <c r="F33" s="52"/>
      <c r="G33" s="52"/>
      <c r="H33" s="52"/>
      <c r="I33" s="51"/>
      <c r="J33" s="242"/>
      <c r="K33" s="226"/>
      <c r="L33" s="630"/>
      <c r="M33" s="630"/>
      <c r="N33" s="630"/>
      <c r="O33" s="630"/>
      <c r="P33" s="637"/>
      <c r="X33" s="641"/>
      <c r="AP33" s="409"/>
      <c r="AQ33" s="409"/>
      <c r="AR33" s="409"/>
      <c r="AS33" s="409"/>
      <c r="AT33" s="409"/>
      <c r="AU33" s="409"/>
      <c r="AV33" s="409"/>
      <c r="BF33" s="409"/>
      <c r="BG33" s="409"/>
      <c r="BH33" s="409"/>
      <c r="BI33" s="409"/>
      <c r="BJ33" s="409"/>
      <c r="BK33" s="409"/>
      <c r="BL33" s="409"/>
      <c r="BV33" s="409"/>
      <c r="BW33" s="409"/>
      <c r="BX33" s="409"/>
      <c r="BY33" s="409"/>
      <c r="BZ33" s="409"/>
      <c r="CA33" s="409"/>
      <c r="CB33" s="409"/>
      <c r="CL33" s="409"/>
      <c r="CM33" s="409"/>
      <c r="CN33" s="409"/>
      <c r="CO33" s="409"/>
      <c r="CP33" s="409"/>
      <c r="CQ33" s="409"/>
      <c r="CR33" s="409"/>
      <c r="DB33" s="409"/>
      <c r="DC33" s="409"/>
      <c r="DD33" s="409"/>
      <c r="DE33" s="409"/>
      <c r="DF33" s="409"/>
      <c r="DG33" s="409"/>
      <c r="DH33" s="409"/>
      <c r="DR33" s="409"/>
      <c r="DS33" s="409"/>
      <c r="DT33" s="409"/>
      <c r="DU33" s="409"/>
      <c r="DV33" s="409"/>
      <c r="DW33" s="409"/>
      <c r="DX33" s="409"/>
      <c r="EH33" s="409"/>
      <c r="EI33" s="409"/>
      <c r="EJ33" s="409"/>
      <c r="EK33" s="409"/>
      <c r="EL33" s="409"/>
      <c r="EM33" s="409"/>
      <c r="EN33" s="409"/>
      <c r="EX33" s="409"/>
      <c r="EY33" s="409"/>
      <c r="EZ33" s="409"/>
      <c r="FA33" s="409"/>
      <c r="FB33" s="409"/>
      <c r="FC33" s="409"/>
      <c r="FD33" s="409"/>
      <c r="FN33" s="409"/>
      <c r="FO33" s="409"/>
      <c r="FP33" s="409"/>
      <c r="FQ33" s="409"/>
      <c r="FR33" s="409"/>
      <c r="FS33" s="409"/>
      <c r="FT33" s="409"/>
      <c r="GD33" s="409"/>
      <c r="GE33" s="409"/>
      <c r="GF33" s="409"/>
      <c r="GG33" s="409"/>
      <c r="GH33" s="409"/>
      <c r="GI33" s="409"/>
      <c r="GJ33" s="409"/>
      <c r="GT33" s="409"/>
      <c r="GU33" s="409"/>
      <c r="GV33" s="409"/>
      <c r="GW33" s="409"/>
      <c r="GX33" s="409"/>
      <c r="GY33" s="409"/>
      <c r="GZ33" s="409"/>
      <c r="HJ33" s="409"/>
      <c r="HK33" s="409"/>
      <c r="HL33" s="409"/>
      <c r="HM33" s="409"/>
      <c r="HN33" s="409"/>
      <c r="HO33" s="409"/>
      <c r="HP33" s="409"/>
      <c r="HZ33" s="409"/>
      <c r="IA33" s="409"/>
      <c r="IB33" s="409"/>
      <c r="IC33" s="409"/>
      <c r="ID33" s="409"/>
      <c r="IE33" s="409"/>
      <c r="IF33" s="409"/>
      <c r="IP33" s="409"/>
      <c r="IQ33" s="409"/>
      <c r="IR33" s="409"/>
      <c r="IS33" s="409"/>
      <c r="IT33" s="409"/>
      <c r="IU33" s="409"/>
      <c r="IV33" s="409"/>
    </row>
    <row r="34" spans="1:256">
      <c r="A34" s="54"/>
      <c r="B34" s="139"/>
      <c r="C34" s="137"/>
      <c r="D34" s="138"/>
      <c r="E34" s="138"/>
      <c r="F34" s="138"/>
      <c r="G34" s="138"/>
      <c r="H34" s="138"/>
      <c r="I34" s="417"/>
      <c r="J34" s="243"/>
      <c r="K34" s="227"/>
      <c r="L34" s="227"/>
      <c r="M34" s="227"/>
      <c r="N34" s="227"/>
      <c r="O34" s="237"/>
      <c r="P34" s="631"/>
      <c r="X34" s="641"/>
      <c r="AP34" s="409"/>
      <c r="AQ34" s="409"/>
      <c r="AR34" s="409"/>
      <c r="AS34" s="409"/>
      <c r="AT34" s="409"/>
      <c r="AU34" s="409"/>
      <c r="AV34" s="409"/>
      <c r="BF34" s="409"/>
      <c r="BG34" s="409"/>
      <c r="BH34" s="409"/>
      <c r="BI34" s="409"/>
      <c r="BJ34" s="409"/>
      <c r="BK34" s="409"/>
      <c r="BL34" s="409"/>
      <c r="BV34" s="409"/>
      <c r="BW34" s="409"/>
      <c r="BX34" s="409"/>
      <c r="BY34" s="409"/>
      <c r="BZ34" s="409"/>
      <c r="CA34" s="409"/>
      <c r="CB34" s="409"/>
      <c r="CL34" s="409"/>
      <c r="CM34" s="409"/>
      <c r="CN34" s="409"/>
      <c r="CO34" s="409"/>
      <c r="CP34" s="409"/>
      <c r="CQ34" s="409"/>
      <c r="CR34" s="409"/>
      <c r="DB34" s="409"/>
      <c r="DC34" s="409"/>
      <c r="DD34" s="409"/>
      <c r="DE34" s="409"/>
      <c r="DF34" s="409"/>
      <c r="DG34" s="409"/>
      <c r="DH34" s="409"/>
      <c r="DR34" s="409"/>
      <c r="DS34" s="409"/>
      <c r="DT34" s="409"/>
      <c r="DU34" s="409"/>
      <c r="DV34" s="409"/>
      <c r="DW34" s="409"/>
      <c r="DX34" s="409"/>
      <c r="EH34" s="409"/>
      <c r="EI34" s="409"/>
      <c r="EJ34" s="409"/>
      <c r="EK34" s="409"/>
      <c r="EL34" s="409"/>
      <c r="EM34" s="409"/>
      <c r="EN34" s="409"/>
      <c r="EX34" s="409"/>
      <c r="EY34" s="409"/>
      <c r="EZ34" s="409"/>
      <c r="FA34" s="409"/>
      <c r="FB34" s="409"/>
      <c r="FC34" s="409"/>
      <c r="FD34" s="409"/>
      <c r="FN34" s="409"/>
      <c r="FO34" s="409"/>
      <c r="FP34" s="409"/>
      <c r="FQ34" s="409"/>
      <c r="FR34" s="409"/>
      <c r="FS34" s="409"/>
      <c r="FT34" s="409"/>
      <c r="GD34" s="409"/>
      <c r="GE34" s="409"/>
      <c r="GF34" s="409"/>
      <c r="GG34" s="409"/>
      <c r="GH34" s="409"/>
      <c r="GI34" s="409"/>
      <c r="GJ34" s="409"/>
      <c r="GT34" s="409"/>
      <c r="GU34" s="409"/>
      <c r="GV34" s="409"/>
      <c r="GW34" s="409"/>
      <c r="GX34" s="409"/>
      <c r="GY34" s="409"/>
      <c r="GZ34" s="409"/>
      <c r="HJ34" s="409"/>
      <c r="HK34" s="409"/>
      <c r="HL34" s="409"/>
      <c r="HM34" s="409"/>
      <c r="HN34" s="409"/>
      <c r="HO34" s="409"/>
      <c r="HP34" s="409"/>
      <c r="HZ34" s="409"/>
      <c r="IA34" s="409"/>
      <c r="IB34" s="409"/>
      <c r="IC34" s="409"/>
      <c r="ID34" s="409"/>
      <c r="IE34" s="409"/>
      <c r="IF34" s="409"/>
      <c r="IP34" s="409"/>
      <c r="IQ34" s="409"/>
      <c r="IR34" s="409"/>
      <c r="IS34" s="409"/>
      <c r="IT34" s="409"/>
      <c r="IU34" s="409"/>
      <c r="IV34" s="409"/>
    </row>
    <row r="35" spans="1:256">
      <c r="A35" s="54"/>
      <c r="B35" s="16"/>
      <c r="C35" s="51"/>
      <c r="D35" s="52"/>
      <c r="E35" s="52"/>
      <c r="F35" s="52"/>
      <c r="G35" s="52"/>
      <c r="H35" s="52"/>
      <c r="I35" s="51"/>
      <c r="J35" s="242"/>
      <c r="K35" s="226"/>
      <c r="L35" s="630"/>
      <c r="M35" s="630"/>
      <c r="N35" s="630"/>
      <c r="O35" s="630"/>
      <c r="P35" s="637"/>
      <c r="Q35" s="627"/>
      <c r="S35" s="52"/>
      <c r="T35" s="52"/>
      <c r="U35" s="52"/>
      <c r="V35" s="52"/>
      <c r="W35" s="52"/>
      <c r="X35" s="641"/>
      <c r="AP35" s="409"/>
      <c r="AQ35" s="409"/>
      <c r="AR35" s="409"/>
      <c r="AS35" s="409"/>
      <c r="AT35" s="409"/>
      <c r="AU35" s="409"/>
      <c r="AV35" s="409"/>
      <c r="BF35" s="409"/>
      <c r="BG35" s="409"/>
      <c r="BH35" s="409"/>
      <c r="BI35" s="409"/>
      <c r="BJ35" s="409"/>
      <c r="BK35" s="409"/>
      <c r="BL35" s="409"/>
      <c r="BV35" s="409"/>
      <c r="BW35" s="409"/>
      <c r="BX35" s="409"/>
      <c r="BY35" s="409"/>
      <c r="BZ35" s="409"/>
      <c r="CA35" s="409"/>
      <c r="CB35" s="409"/>
      <c r="CL35" s="409"/>
      <c r="CM35" s="409"/>
      <c r="CN35" s="409"/>
      <c r="CO35" s="409"/>
      <c r="CP35" s="409"/>
      <c r="CQ35" s="409"/>
      <c r="CR35" s="409"/>
      <c r="DB35" s="409"/>
      <c r="DC35" s="409"/>
      <c r="DD35" s="409"/>
      <c r="DE35" s="409"/>
      <c r="DF35" s="409"/>
      <c r="DG35" s="409"/>
      <c r="DH35" s="409"/>
      <c r="DR35" s="409"/>
      <c r="DS35" s="409"/>
      <c r="DT35" s="409"/>
      <c r="DU35" s="409"/>
      <c r="DV35" s="409"/>
      <c r="DW35" s="409"/>
      <c r="DX35" s="409"/>
      <c r="EH35" s="409"/>
      <c r="EI35" s="409"/>
      <c r="EJ35" s="409"/>
      <c r="EK35" s="409"/>
      <c r="EL35" s="409"/>
      <c r="EM35" s="409"/>
      <c r="EN35" s="409"/>
      <c r="EX35" s="409"/>
      <c r="EY35" s="409"/>
      <c r="EZ35" s="409"/>
      <c r="FA35" s="409"/>
      <c r="FB35" s="409"/>
      <c r="FC35" s="409"/>
      <c r="FD35" s="409"/>
      <c r="FN35" s="409"/>
      <c r="FO35" s="409"/>
      <c r="FP35" s="409"/>
      <c r="FQ35" s="409"/>
      <c r="FR35" s="409"/>
      <c r="FS35" s="409"/>
      <c r="FT35" s="409"/>
      <c r="GD35" s="409"/>
      <c r="GE35" s="409"/>
      <c r="GF35" s="409"/>
      <c r="GG35" s="409"/>
      <c r="GH35" s="409"/>
      <c r="GI35" s="409"/>
      <c r="GJ35" s="409"/>
      <c r="GT35" s="409"/>
      <c r="GU35" s="409"/>
      <c r="GV35" s="409"/>
      <c r="GW35" s="409"/>
      <c r="GX35" s="409"/>
      <c r="GY35" s="409"/>
      <c r="GZ35" s="409"/>
      <c r="HJ35" s="409"/>
      <c r="HK35" s="409"/>
      <c r="HL35" s="409"/>
      <c r="HM35" s="409"/>
      <c r="HN35" s="409"/>
      <c r="HO35" s="409"/>
      <c r="HP35" s="409"/>
      <c r="HZ35" s="409"/>
      <c r="IA35" s="409"/>
      <c r="IB35" s="409"/>
      <c r="IC35" s="409"/>
      <c r="ID35" s="409"/>
      <c r="IE35" s="409"/>
      <c r="IF35" s="409"/>
      <c r="IP35" s="409"/>
      <c r="IQ35" s="409"/>
      <c r="IR35" s="409"/>
      <c r="IS35" s="409"/>
      <c r="IT35" s="409"/>
      <c r="IU35" s="409"/>
      <c r="IV35" s="409"/>
    </row>
    <row r="36" spans="1:256">
      <c r="A36" s="144"/>
      <c r="B36" s="16"/>
      <c r="C36" s="51"/>
      <c r="D36" s="52"/>
      <c r="E36" s="52"/>
      <c r="F36" s="52"/>
      <c r="G36" s="52"/>
      <c r="H36" s="52"/>
      <c r="I36" s="51"/>
      <c r="J36" s="242"/>
      <c r="K36" s="226"/>
      <c r="L36" s="630"/>
      <c r="M36" s="630"/>
      <c r="N36" s="630"/>
      <c r="O36" s="630"/>
      <c r="P36" s="637"/>
      <c r="Q36" s="627"/>
      <c r="S36" s="52"/>
      <c r="T36" s="52"/>
      <c r="U36" s="52"/>
      <c r="V36" s="52"/>
      <c r="W36" s="52"/>
      <c r="X36" s="641"/>
      <c r="AP36" s="409"/>
      <c r="AQ36" s="409"/>
      <c r="AR36" s="409"/>
      <c r="AS36" s="409"/>
      <c r="AT36" s="409"/>
      <c r="AU36" s="409"/>
      <c r="AV36" s="409"/>
      <c r="BF36" s="409"/>
      <c r="BG36" s="409"/>
      <c r="BH36" s="409"/>
      <c r="BI36" s="409"/>
      <c r="BJ36" s="409"/>
      <c r="BK36" s="409"/>
      <c r="BL36" s="409"/>
      <c r="BV36" s="409"/>
      <c r="BW36" s="409"/>
      <c r="BX36" s="409"/>
      <c r="BY36" s="409"/>
      <c r="BZ36" s="409"/>
      <c r="CA36" s="409"/>
      <c r="CB36" s="409"/>
      <c r="CL36" s="409"/>
      <c r="CM36" s="409"/>
      <c r="CN36" s="409"/>
      <c r="CO36" s="409"/>
      <c r="CP36" s="409"/>
      <c r="CQ36" s="409"/>
      <c r="CR36" s="409"/>
      <c r="DB36" s="409"/>
      <c r="DC36" s="409"/>
      <c r="DD36" s="409"/>
      <c r="DE36" s="409"/>
      <c r="DF36" s="409"/>
      <c r="DG36" s="409"/>
      <c r="DH36" s="409"/>
      <c r="DR36" s="409"/>
      <c r="DS36" s="409"/>
      <c r="DT36" s="409"/>
      <c r="DU36" s="409"/>
      <c r="DV36" s="409"/>
      <c r="DW36" s="409"/>
      <c r="DX36" s="409"/>
      <c r="EH36" s="409"/>
      <c r="EI36" s="409"/>
      <c r="EJ36" s="409"/>
      <c r="EK36" s="409"/>
      <c r="EL36" s="409"/>
      <c r="EM36" s="409"/>
      <c r="EN36" s="409"/>
      <c r="EX36" s="409"/>
      <c r="EY36" s="409"/>
      <c r="EZ36" s="409"/>
      <c r="FA36" s="409"/>
      <c r="FB36" s="409"/>
      <c r="FC36" s="409"/>
      <c r="FD36" s="409"/>
      <c r="FN36" s="409"/>
      <c r="FO36" s="409"/>
      <c r="FP36" s="409"/>
      <c r="FQ36" s="409"/>
      <c r="FR36" s="409"/>
      <c r="FS36" s="409"/>
      <c r="FT36" s="409"/>
      <c r="GD36" s="409"/>
      <c r="GE36" s="409"/>
      <c r="GF36" s="409"/>
      <c r="GG36" s="409"/>
      <c r="GH36" s="409"/>
      <c r="GI36" s="409"/>
      <c r="GJ36" s="409"/>
      <c r="GT36" s="409"/>
      <c r="GU36" s="409"/>
      <c r="GV36" s="409"/>
      <c r="GW36" s="409"/>
      <c r="GX36" s="409"/>
      <c r="GY36" s="409"/>
      <c r="GZ36" s="409"/>
      <c r="HJ36" s="409"/>
      <c r="HK36" s="409"/>
      <c r="HL36" s="409"/>
      <c r="HM36" s="409"/>
      <c r="HN36" s="409"/>
      <c r="HO36" s="409"/>
      <c r="HP36" s="409"/>
      <c r="HZ36" s="409"/>
      <c r="IA36" s="409"/>
      <c r="IB36" s="409"/>
      <c r="IC36" s="409"/>
      <c r="ID36" s="409"/>
      <c r="IE36" s="409"/>
      <c r="IF36" s="409"/>
      <c r="IP36" s="409"/>
      <c r="IQ36" s="409"/>
      <c r="IR36" s="409"/>
      <c r="IS36" s="409"/>
      <c r="IT36" s="409"/>
      <c r="IU36" s="409"/>
      <c r="IV36" s="409"/>
    </row>
    <row r="37" spans="1:256">
      <c r="A37" s="66"/>
      <c r="B37" s="139"/>
      <c r="C37" s="137"/>
      <c r="D37" s="138"/>
      <c r="E37" s="138"/>
      <c r="F37" s="138"/>
      <c r="G37" s="138"/>
      <c r="H37" s="138"/>
      <c r="I37" s="417"/>
      <c r="J37" s="243"/>
      <c r="K37" s="227"/>
      <c r="L37" s="227"/>
      <c r="M37" s="227"/>
      <c r="N37" s="227"/>
      <c r="O37" s="237"/>
      <c r="P37" s="631"/>
      <c r="Q37" s="627"/>
      <c r="S37" s="52"/>
      <c r="T37" s="52"/>
      <c r="U37" s="52"/>
      <c r="V37" s="52"/>
      <c r="W37" s="52"/>
      <c r="X37" s="641"/>
      <c r="AP37" s="409"/>
      <c r="AQ37" s="409"/>
      <c r="AR37" s="409"/>
      <c r="AS37" s="409"/>
      <c r="AT37" s="409"/>
      <c r="AU37" s="409"/>
      <c r="AV37" s="409"/>
      <c r="BF37" s="409"/>
      <c r="BG37" s="409"/>
      <c r="BH37" s="409"/>
      <c r="BI37" s="409"/>
      <c r="BJ37" s="409"/>
      <c r="BK37" s="409"/>
      <c r="BL37" s="409"/>
      <c r="BV37" s="409"/>
      <c r="BW37" s="409"/>
      <c r="BX37" s="409"/>
      <c r="BY37" s="409"/>
      <c r="BZ37" s="409"/>
      <c r="CA37" s="409"/>
      <c r="CB37" s="409"/>
      <c r="CL37" s="409"/>
      <c r="CM37" s="409"/>
      <c r="CN37" s="409"/>
      <c r="CO37" s="409"/>
      <c r="CP37" s="409"/>
      <c r="CQ37" s="409"/>
      <c r="CR37" s="409"/>
      <c r="DB37" s="409"/>
      <c r="DC37" s="409"/>
      <c r="DD37" s="409"/>
      <c r="DE37" s="409"/>
      <c r="DF37" s="409"/>
      <c r="DG37" s="409"/>
      <c r="DH37" s="409"/>
      <c r="DR37" s="409"/>
      <c r="DS37" s="409"/>
      <c r="DT37" s="409"/>
      <c r="DU37" s="409"/>
      <c r="DV37" s="409"/>
      <c r="DW37" s="409"/>
      <c r="DX37" s="409"/>
      <c r="EH37" s="409"/>
      <c r="EI37" s="409"/>
      <c r="EJ37" s="409"/>
      <c r="EK37" s="409"/>
      <c r="EL37" s="409"/>
      <c r="EM37" s="409"/>
      <c r="EN37" s="409"/>
      <c r="EX37" s="409"/>
      <c r="EY37" s="409"/>
      <c r="EZ37" s="409"/>
      <c r="FA37" s="409"/>
      <c r="FB37" s="409"/>
      <c r="FC37" s="409"/>
      <c r="FD37" s="409"/>
      <c r="FN37" s="409"/>
      <c r="FO37" s="409"/>
      <c r="FP37" s="409"/>
      <c r="FQ37" s="409"/>
      <c r="FR37" s="409"/>
      <c r="FS37" s="409"/>
      <c r="FT37" s="409"/>
      <c r="GD37" s="409"/>
      <c r="GE37" s="409"/>
      <c r="GF37" s="409"/>
      <c r="GG37" s="409"/>
      <c r="GH37" s="409"/>
      <c r="GI37" s="409"/>
      <c r="GJ37" s="409"/>
      <c r="GT37" s="409"/>
      <c r="GU37" s="409"/>
      <c r="GV37" s="409"/>
      <c r="GW37" s="409"/>
      <c r="GX37" s="409"/>
      <c r="GY37" s="409"/>
      <c r="GZ37" s="409"/>
      <c r="HJ37" s="409"/>
      <c r="HK37" s="409"/>
      <c r="HL37" s="409"/>
      <c r="HM37" s="409"/>
      <c r="HN37" s="409"/>
      <c r="HO37" s="409"/>
      <c r="HP37" s="409"/>
      <c r="HZ37" s="409"/>
      <c r="IA37" s="409"/>
      <c r="IB37" s="409"/>
      <c r="IC37" s="409"/>
      <c r="ID37" s="409"/>
      <c r="IE37" s="409"/>
      <c r="IF37" s="409"/>
      <c r="IP37" s="409"/>
      <c r="IQ37" s="409"/>
      <c r="IR37" s="409"/>
      <c r="IS37" s="409"/>
      <c r="IT37" s="409"/>
      <c r="IU37" s="409"/>
      <c r="IV37" s="409"/>
    </row>
    <row r="38" spans="1:256">
      <c r="A38" s="54"/>
      <c r="B38" s="16"/>
      <c r="C38" s="51"/>
      <c r="D38" s="52"/>
      <c r="E38" s="52"/>
      <c r="F38" s="52"/>
      <c r="G38" s="52"/>
      <c r="H38" s="52"/>
      <c r="I38" s="51"/>
      <c r="J38" s="242"/>
      <c r="K38" s="226"/>
      <c r="L38" s="630"/>
      <c r="M38" s="630"/>
      <c r="N38" s="630"/>
      <c r="O38" s="630"/>
      <c r="P38" s="637"/>
      <c r="Q38" s="627"/>
      <c r="S38" s="52"/>
      <c r="T38" s="52"/>
      <c r="U38" s="52"/>
      <c r="V38" s="52"/>
      <c r="W38" s="52"/>
      <c r="X38" s="641"/>
      <c r="AP38" s="409"/>
      <c r="AQ38" s="409"/>
      <c r="AR38" s="409"/>
      <c r="AS38" s="409"/>
      <c r="AT38" s="409"/>
      <c r="AU38" s="409"/>
      <c r="AV38" s="409"/>
      <c r="BF38" s="409"/>
      <c r="BG38" s="409"/>
      <c r="BH38" s="409"/>
      <c r="BI38" s="409"/>
      <c r="BJ38" s="409"/>
      <c r="BK38" s="409"/>
      <c r="BL38" s="409"/>
      <c r="BV38" s="409"/>
      <c r="BW38" s="409"/>
      <c r="BX38" s="409"/>
      <c r="BY38" s="409"/>
      <c r="BZ38" s="409"/>
      <c r="CA38" s="409"/>
      <c r="CB38" s="409"/>
      <c r="CL38" s="409"/>
      <c r="CM38" s="409"/>
      <c r="CN38" s="409"/>
      <c r="CO38" s="409"/>
      <c r="CP38" s="409"/>
      <c r="CQ38" s="409"/>
      <c r="CR38" s="409"/>
      <c r="DB38" s="409"/>
      <c r="DC38" s="409"/>
      <c r="DD38" s="409"/>
      <c r="DE38" s="409"/>
      <c r="DF38" s="409"/>
      <c r="DG38" s="409"/>
      <c r="DH38" s="409"/>
      <c r="DR38" s="409"/>
      <c r="DS38" s="409"/>
      <c r="DT38" s="409"/>
      <c r="DU38" s="409"/>
      <c r="DV38" s="409"/>
      <c r="DW38" s="409"/>
      <c r="DX38" s="409"/>
      <c r="EH38" s="409"/>
      <c r="EI38" s="409"/>
      <c r="EJ38" s="409"/>
      <c r="EK38" s="409"/>
      <c r="EL38" s="409"/>
      <c r="EM38" s="409"/>
      <c r="EN38" s="409"/>
      <c r="EX38" s="409"/>
      <c r="EY38" s="409"/>
      <c r="EZ38" s="409"/>
      <c r="FA38" s="409"/>
      <c r="FB38" s="409"/>
      <c r="FC38" s="409"/>
      <c r="FD38" s="409"/>
      <c r="FN38" s="409"/>
      <c r="FO38" s="409"/>
      <c r="FP38" s="409"/>
      <c r="FQ38" s="409"/>
      <c r="FR38" s="409"/>
      <c r="FS38" s="409"/>
      <c r="FT38" s="409"/>
      <c r="GD38" s="409"/>
      <c r="GE38" s="409"/>
      <c r="GF38" s="409"/>
      <c r="GG38" s="409"/>
      <c r="GH38" s="409"/>
      <c r="GI38" s="409"/>
      <c r="GJ38" s="409"/>
      <c r="GT38" s="409"/>
      <c r="GU38" s="409"/>
      <c r="GV38" s="409"/>
      <c r="GW38" s="409"/>
      <c r="GX38" s="409"/>
      <c r="GY38" s="409"/>
      <c r="GZ38" s="409"/>
      <c r="HJ38" s="409"/>
      <c r="HK38" s="409"/>
      <c r="HL38" s="409"/>
      <c r="HM38" s="409"/>
      <c r="HN38" s="409"/>
      <c r="HO38" s="409"/>
      <c r="HP38" s="409"/>
      <c r="HZ38" s="409"/>
      <c r="IA38" s="409"/>
      <c r="IB38" s="409"/>
      <c r="IC38" s="409"/>
      <c r="ID38" s="409"/>
      <c r="IE38" s="409"/>
      <c r="IF38" s="409"/>
      <c r="IP38" s="409"/>
      <c r="IQ38" s="409"/>
      <c r="IR38" s="409"/>
      <c r="IS38" s="409"/>
      <c r="IT38" s="409"/>
      <c r="IU38" s="409"/>
      <c r="IV38" s="409"/>
    </row>
    <row r="39" spans="1:256">
      <c r="A39" s="54"/>
      <c r="B39" s="16"/>
      <c r="C39" s="51"/>
      <c r="D39" s="52"/>
      <c r="E39" s="52"/>
      <c r="F39" s="52"/>
      <c r="G39" s="52"/>
      <c r="H39" s="52"/>
      <c r="I39" s="51"/>
      <c r="J39" s="242"/>
      <c r="K39" s="226"/>
      <c r="L39" s="630"/>
      <c r="M39" s="630"/>
      <c r="N39" s="630"/>
      <c r="O39" s="630"/>
      <c r="P39" s="637"/>
      <c r="Q39" s="627"/>
      <c r="S39" s="52"/>
      <c r="T39" s="52"/>
      <c r="U39" s="52"/>
      <c r="V39" s="52"/>
      <c r="W39" s="52"/>
      <c r="X39" s="641"/>
      <c r="AP39" s="409"/>
      <c r="AQ39" s="409"/>
      <c r="AR39" s="409"/>
      <c r="AS39" s="409"/>
      <c r="AT39" s="409"/>
      <c r="AU39" s="409"/>
      <c r="AV39" s="409"/>
      <c r="BF39" s="409"/>
      <c r="BG39" s="409"/>
      <c r="BH39" s="409"/>
      <c r="BI39" s="409"/>
      <c r="BJ39" s="409"/>
      <c r="BK39" s="409"/>
      <c r="BL39" s="409"/>
      <c r="BV39" s="409"/>
      <c r="BW39" s="409"/>
      <c r="BX39" s="409"/>
      <c r="BY39" s="409"/>
      <c r="BZ39" s="409"/>
      <c r="CA39" s="409"/>
      <c r="CB39" s="409"/>
      <c r="CL39" s="409"/>
      <c r="CM39" s="409"/>
      <c r="CN39" s="409"/>
      <c r="CO39" s="409"/>
      <c r="CP39" s="409"/>
      <c r="CQ39" s="409"/>
      <c r="CR39" s="409"/>
      <c r="DB39" s="409"/>
      <c r="DC39" s="409"/>
      <c r="DD39" s="409"/>
      <c r="DE39" s="409"/>
      <c r="DF39" s="409"/>
      <c r="DG39" s="409"/>
      <c r="DH39" s="409"/>
      <c r="DR39" s="409"/>
      <c r="DS39" s="409"/>
      <c r="DT39" s="409"/>
      <c r="DU39" s="409"/>
      <c r="DV39" s="409"/>
      <c r="DW39" s="409"/>
      <c r="DX39" s="409"/>
      <c r="EH39" s="409"/>
      <c r="EI39" s="409"/>
      <c r="EJ39" s="409"/>
      <c r="EK39" s="409"/>
      <c r="EL39" s="409"/>
      <c r="EM39" s="409"/>
      <c r="EN39" s="409"/>
      <c r="EX39" s="409"/>
      <c r="EY39" s="409"/>
      <c r="EZ39" s="409"/>
      <c r="FA39" s="409"/>
      <c r="FB39" s="409"/>
      <c r="FC39" s="409"/>
      <c r="FD39" s="409"/>
      <c r="FN39" s="409"/>
      <c r="FO39" s="409"/>
      <c r="FP39" s="409"/>
      <c r="FQ39" s="409"/>
      <c r="FR39" s="409"/>
      <c r="FS39" s="409"/>
      <c r="FT39" s="409"/>
      <c r="GD39" s="409"/>
      <c r="GE39" s="409"/>
      <c r="GF39" s="409"/>
      <c r="GG39" s="409"/>
      <c r="GH39" s="409"/>
      <c r="GI39" s="409"/>
      <c r="GJ39" s="409"/>
      <c r="GT39" s="409"/>
      <c r="GU39" s="409"/>
      <c r="GV39" s="409"/>
      <c r="GW39" s="409"/>
      <c r="GX39" s="409"/>
      <c r="GY39" s="409"/>
      <c r="GZ39" s="409"/>
      <c r="HJ39" s="409"/>
      <c r="HK39" s="409"/>
      <c r="HL39" s="409"/>
      <c r="HM39" s="409"/>
      <c r="HN39" s="409"/>
      <c r="HO39" s="409"/>
      <c r="HP39" s="409"/>
      <c r="HZ39" s="409"/>
      <c r="IA39" s="409"/>
      <c r="IB39" s="409"/>
      <c r="IC39" s="409"/>
      <c r="ID39" s="409"/>
      <c r="IE39" s="409"/>
      <c r="IF39" s="409"/>
      <c r="IP39" s="409"/>
      <c r="IQ39" s="409"/>
      <c r="IR39" s="409"/>
      <c r="IS39" s="409"/>
      <c r="IT39" s="409"/>
      <c r="IU39" s="409"/>
      <c r="IV39" s="409"/>
    </row>
    <row r="40" spans="1:256">
      <c r="A40" s="54"/>
      <c r="B40" s="139"/>
      <c r="C40" s="137"/>
      <c r="D40" s="138"/>
      <c r="E40" s="138"/>
      <c r="F40" s="138"/>
      <c r="G40" s="138"/>
      <c r="H40" s="138"/>
      <c r="I40" s="417"/>
      <c r="J40" s="243"/>
      <c r="K40" s="227"/>
      <c r="L40" s="227"/>
      <c r="M40" s="227"/>
      <c r="N40" s="227"/>
      <c r="O40" s="237"/>
      <c r="P40" s="631"/>
      <c r="Q40" s="627"/>
      <c r="S40" s="52"/>
      <c r="T40" s="52"/>
      <c r="U40" s="52"/>
      <c r="V40" s="52"/>
      <c r="W40" s="52"/>
      <c r="X40" s="641"/>
      <c r="AP40" s="409"/>
      <c r="AQ40" s="409"/>
      <c r="AR40" s="409"/>
      <c r="AS40" s="409"/>
      <c r="AT40" s="409"/>
      <c r="AU40" s="409"/>
      <c r="AV40" s="409"/>
      <c r="BF40" s="409"/>
      <c r="BG40" s="409"/>
      <c r="BH40" s="409"/>
      <c r="BI40" s="409"/>
      <c r="BJ40" s="409"/>
      <c r="BK40" s="409"/>
      <c r="BL40" s="409"/>
      <c r="BV40" s="409"/>
      <c r="BW40" s="409"/>
      <c r="BX40" s="409"/>
      <c r="BY40" s="409"/>
      <c r="BZ40" s="409"/>
      <c r="CA40" s="409"/>
      <c r="CB40" s="409"/>
      <c r="CL40" s="409"/>
      <c r="CM40" s="409"/>
      <c r="CN40" s="409"/>
      <c r="CO40" s="409"/>
      <c r="CP40" s="409"/>
      <c r="CQ40" s="409"/>
      <c r="CR40" s="409"/>
      <c r="DB40" s="409"/>
      <c r="DC40" s="409"/>
      <c r="DD40" s="409"/>
      <c r="DE40" s="409"/>
      <c r="DF40" s="409"/>
      <c r="DG40" s="409"/>
      <c r="DH40" s="409"/>
      <c r="DR40" s="409"/>
      <c r="DS40" s="409"/>
      <c r="DT40" s="409"/>
      <c r="DU40" s="409"/>
      <c r="DV40" s="409"/>
      <c r="DW40" s="409"/>
      <c r="DX40" s="409"/>
      <c r="EH40" s="409"/>
      <c r="EI40" s="409"/>
      <c r="EJ40" s="409"/>
      <c r="EK40" s="409"/>
      <c r="EL40" s="409"/>
      <c r="EM40" s="409"/>
      <c r="EN40" s="409"/>
      <c r="EX40" s="409"/>
      <c r="EY40" s="409"/>
      <c r="EZ40" s="409"/>
      <c r="FA40" s="409"/>
      <c r="FB40" s="409"/>
      <c r="FC40" s="409"/>
      <c r="FD40" s="409"/>
      <c r="FN40" s="409"/>
      <c r="FO40" s="409"/>
      <c r="FP40" s="409"/>
      <c r="FQ40" s="409"/>
      <c r="FR40" s="409"/>
      <c r="FS40" s="409"/>
      <c r="FT40" s="409"/>
      <c r="GD40" s="409"/>
      <c r="GE40" s="409"/>
      <c r="GF40" s="409"/>
      <c r="GG40" s="409"/>
      <c r="GH40" s="409"/>
      <c r="GI40" s="409"/>
      <c r="GJ40" s="409"/>
      <c r="GT40" s="409"/>
      <c r="GU40" s="409"/>
      <c r="GV40" s="409"/>
      <c r="GW40" s="409"/>
      <c r="GX40" s="409"/>
      <c r="GY40" s="409"/>
      <c r="GZ40" s="409"/>
      <c r="HJ40" s="409"/>
      <c r="HK40" s="409"/>
      <c r="HL40" s="409"/>
      <c r="HM40" s="409"/>
      <c r="HN40" s="409"/>
      <c r="HO40" s="409"/>
      <c r="HP40" s="409"/>
      <c r="HZ40" s="409"/>
      <c r="IA40" s="409"/>
      <c r="IB40" s="409"/>
      <c r="IC40" s="409"/>
      <c r="ID40" s="409"/>
      <c r="IE40" s="409"/>
      <c r="IF40" s="409"/>
      <c r="IP40" s="409"/>
      <c r="IQ40" s="409"/>
      <c r="IR40" s="409"/>
      <c r="IS40" s="409"/>
      <c r="IT40" s="409"/>
      <c r="IU40" s="409"/>
      <c r="IV40" s="409"/>
    </row>
    <row r="41" spans="1:256">
      <c r="A41" s="54"/>
      <c r="B41" s="16"/>
      <c r="C41" s="51"/>
      <c r="D41" s="52"/>
      <c r="E41" s="52"/>
      <c r="F41" s="52"/>
      <c r="G41" s="52"/>
      <c r="H41" s="52"/>
      <c r="I41" s="51"/>
      <c r="J41" s="242"/>
      <c r="K41" s="226"/>
      <c r="L41" s="630"/>
      <c r="M41" s="630"/>
      <c r="N41" s="630"/>
      <c r="O41" s="630"/>
      <c r="P41" s="637"/>
      <c r="Q41" s="627"/>
      <c r="S41" s="52"/>
      <c r="T41" s="52"/>
      <c r="U41" s="52"/>
      <c r="V41" s="52"/>
      <c r="W41" s="52"/>
      <c r="X41" s="641"/>
      <c r="AP41" s="409"/>
      <c r="AQ41" s="409"/>
      <c r="AR41" s="409"/>
      <c r="AS41" s="409"/>
      <c r="AT41" s="409"/>
      <c r="AU41" s="409"/>
      <c r="AV41" s="409"/>
      <c r="BF41" s="409"/>
      <c r="BG41" s="409"/>
      <c r="BH41" s="409"/>
      <c r="BI41" s="409"/>
      <c r="BJ41" s="409"/>
      <c r="BK41" s="409"/>
      <c r="BL41" s="409"/>
      <c r="BV41" s="409"/>
      <c r="BW41" s="409"/>
      <c r="BX41" s="409"/>
      <c r="BY41" s="409"/>
      <c r="BZ41" s="409"/>
      <c r="CA41" s="409"/>
      <c r="CB41" s="409"/>
      <c r="CL41" s="409"/>
      <c r="CM41" s="409"/>
      <c r="CN41" s="409"/>
      <c r="CO41" s="409"/>
      <c r="CP41" s="409"/>
      <c r="CQ41" s="409"/>
      <c r="CR41" s="409"/>
      <c r="DB41" s="409"/>
      <c r="DC41" s="409"/>
      <c r="DD41" s="409"/>
      <c r="DE41" s="409"/>
      <c r="DF41" s="409"/>
      <c r="DG41" s="409"/>
      <c r="DH41" s="409"/>
      <c r="DR41" s="409"/>
      <c r="DS41" s="409"/>
      <c r="DT41" s="409"/>
      <c r="DU41" s="409"/>
      <c r="DV41" s="409"/>
      <c r="DW41" s="409"/>
      <c r="DX41" s="409"/>
      <c r="EH41" s="409"/>
      <c r="EI41" s="409"/>
      <c r="EJ41" s="409"/>
      <c r="EK41" s="409"/>
      <c r="EL41" s="409"/>
      <c r="EM41" s="409"/>
      <c r="EN41" s="409"/>
      <c r="EX41" s="409"/>
      <c r="EY41" s="409"/>
      <c r="EZ41" s="409"/>
      <c r="FA41" s="409"/>
      <c r="FB41" s="409"/>
      <c r="FC41" s="409"/>
      <c r="FD41" s="409"/>
      <c r="FN41" s="409"/>
      <c r="FO41" s="409"/>
      <c r="FP41" s="409"/>
      <c r="FQ41" s="409"/>
      <c r="FR41" s="409"/>
      <c r="FS41" s="409"/>
      <c r="FT41" s="409"/>
      <c r="GD41" s="409"/>
      <c r="GE41" s="409"/>
      <c r="GF41" s="409"/>
      <c r="GG41" s="409"/>
      <c r="GH41" s="409"/>
      <c r="GI41" s="409"/>
      <c r="GJ41" s="409"/>
      <c r="GT41" s="409"/>
      <c r="GU41" s="409"/>
      <c r="GV41" s="409"/>
      <c r="GW41" s="409"/>
      <c r="GX41" s="409"/>
      <c r="GY41" s="409"/>
      <c r="GZ41" s="409"/>
      <c r="HJ41" s="409"/>
      <c r="HK41" s="409"/>
      <c r="HL41" s="409"/>
      <c r="HM41" s="409"/>
      <c r="HN41" s="409"/>
      <c r="HO41" s="409"/>
      <c r="HP41" s="409"/>
      <c r="HZ41" s="409"/>
      <c r="IA41" s="409"/>
      <c r="IB41" s="409"/>
      <c r="IC41" s="409"/>
      <c r="ID41" s="409"/>
      <c r="IE41" s="409"/>
      <c r="IF41" s="409"/>
      <c r="IP41" s="409"/>
      <c r="IQ41" s="409"/>
      <c r="IR41" s="409"/>
      <c r="IS41" s="409"/>
      <c r="IT41" s="409"/>
      <c r="IU41" s="409"/>
      <c r="IV41" s="409"/>
    </row>
    <row r="42" spans="1:256">
      <c r="A42" s="54"/>
      <c r="B42" s="16"/>
      <c r="C42" s="51"/>
      <c r="D42" s="52"/>
      <c r="E42" s="52"/>
      <c r="F42" s="52"/>
      <c r="G42" s="52"/>
      <c r="H42" s="52"/>
      <c r="I42" s="51"/>
      <c r="J42" s="242"/>
      <c r="K42" s="226"/>
      <c r="L42" s="630"/>
      <c r="M42" s="630"/>
      <c r="N42" s="630"/>
      <c r="O42" s="630"/>
      <c r="P42" s="637"/>
      <c r="Q42" s="627"/>
      <c r="S42" s="52"/>
      <c r="T42" s="52"/>
      <c r="U42" s="52"/>
      <c r="V42" s="52"/>
      <c r="W42" s="52"/>
      <c r="X42" s="641"/>
      <c r="AP42" s="409"/>
      <c r="AQ42" s="409"/>
      <c r="AR42" s="409"/>
      <c r="AS42" s="409"/>
      <c r="AT42" s="409"/>
      <c r="AU42" s="409"/>
      <c r="AV42" s="409"/>
      <c r="BF42" s="409"/>
      <c r="BG42" s="409"/>
      <c r="BH42" s="409"/>
      <c r="BI42" s="409"/>
      <c r="BJ42" s="409"/>
      <c r="BK42" s="409"/>
      <c r="BL42" s="409"/>
      <c r="BV42" s="409"/>
      <c r="BW42" s="409"/>
      <c r="BX42" s="409"/>
      <c r="BY42" s="409"/>
      <c r="BZ42" s="409"/>
      <c r="CA42" s="409"/>
      <c r="CB42" s="409"/>
      <c r="CL42" s="409"/>
      <c r="CM42" s="409"/>
      <c r="CN42" s="409"/>
      <c r="CO42" s="409"/>
      <c r="CP42" s="409"/>
      <c r="CQ42" s="409"/>
      <c r="CR42" s="409"/>
      <c r="DB42" s="409"/>
      <c r="DC42" s="409"/>
      <c r="DD42" s="409"/>
      <c r="DE42" s="409"/>
      <c r="DF42" s="409"/>
      <c r="DG42" s="409"/>
      <c r="DH42" s="409"/>
      <c r="DR42" s="409"/>
      <c r="DS42" s="409"/>
      <c r="DT42" s="409"/>
      <c r="DU42" s="409"/>
      <c r="DV42" s="409"/>
      <c r="DW42" s="409"/>
      <c r="DX42" s="409"/>
      <c r="EH42" s="409"/>
      <c r="EI42" s="409"/>
      <c r="EJ42" s="409"/>
      <c r="EK42" s="409"/>
      <c r="EL42" s="409"/>
      <c r="EM42" s="409"/>
      <c r="EN42" s="409"/>
      <c r="EX42" s="409"/>
      <c r="EY42" s="409"/>
      <c r="EZ42" s="409"/>
      <c r="FA42" s="409"/>
      <c r="FB42" s="409"/>
      <c r="FC42" s="409"/>
      <c r="FD42" s="409"/>
      <c r="FN42" s="409"/>
      <c r="FO42" s="409"/>
      <c r="FP42" s="409"/>
      <c r="FQ42" s="409"/>
      <c r="FR42" s="409"/>
      <c r="FS42" s="409"/>
      <c r="FT42" s="409"/>
      <c r="GD42" s="409"/>
      <c r="GE42" s="409"/>
      <c r="GF42" s="409"/>
      <c r="GG42" s="409"/>
      <c r="GH42" s="409"/>
      <c r="GI42" s="409"/>
      <c r="GJ42" s="409"/>
      <c r="GT42" s="409"/>
      <c r="GU42" s="409"/>
      <c r="GV42" s="409"/>
      <c r="GW42" s="409"/>
      <c r="GX42" s="409"/>
      <c r="GY42" s="409"/>
      <c r="GZ42" s="409"/>
      <c r="HJ42" s="409"/>
      <c r="HK42" s="409"/>
      <c r="HL42" s="409"/>
      <c r="HM42" s="409"/>
      <c r="HN42" s="409"/>
      <c r="HO42" s="409"/>
      <c r="HP42" s="409"/>
      <c r="HZ42" s="409"/>
      <c r="IA42" s="409"/>
      <c r="IB42" s="409"/>
      <c r="IC42" s="409"/>
      <c r="ID42" s="409"/>
      <c r="IE42" s="409"/>
      <c r="IF42" s="409"/>
      <c r="IP42" s="409"/>
      <c r="IQ42" s="409"/>
      <c r="IR42" s="409"/>
      <c r="IS42" s="409"/>
      <c r="IT42" s="409"/>
      <c r="IU42" s="409"/>
      <c r="IV42" s="409"/>
    </row>
    <row r="43" spans="1:256">
      <c r="A43" s="54"/>
      <c r="B43" s="141"/>
      <c r="C43" s="142"/>
      <c r="D43" s="143"/>
      <c r="E43" s="143"/>
      <c r="F43" s="143"/>
      <c r="G43" s="143"/>
      <c r="H43" s="143"/>
      <c r="I43" s="414"/>
      <c r="J43" s="243"/>
      <c r="K43" s="227"/>
      <c r="L43" s="227"/>
      <c r="M43" s="227"/>
      <c r="N43" s="227"/>
      <c r="O43" s="237"/>
      <c r="P43" s="631"/>
      <c r="Q43" s="627"/>
      <c r="S43" s="52"/>
      <c r="T43" s="52"/>
      <c r="U43" s="52"/>
      <c r="V43" s="52"/>
      <c r="W43" s="52"/>
      <c r="X43" s="641"/>
      <c r="AP43" s="409"/>
      <c r="AQ43" s="409"/>
      <c r="AR43" s="409"/>
      <c r="AS43" s="409"/>
      <c r="AT43" s="409"/>
      <c r="AU43" s="409"/>
      <c r="AV43" s="409"/>
      <c r="BF43" s="409"/>
      <c r="BG43" s="409"/>
      <c r="BH43" s="409"/>
      <c r="BI43" s="409"/>
      <c r="BJ43" s="409"/>
      <c r="BK43" s="409"/>
      <c r="BL43" s="409"/>
      <c r="BV43" s="409"/>
      <c r="BW43" s="409"/>
      <c r="BX43" s="409"/>
      <c r="BY43" s="409"/>
      <c r="BZ43" s="409"/>
      <c r="CA43" s="409"/>
      <c r="CB43" s="409"/>
      <c r="CL43" s="409"/>
      <c r="CM43" s="409"/>
      <c r="CN43" s="409"/>
      <c r="CO43" s="409"/>
      <c r="CP43" s="409"/>
      <c r="CQ43" s="409"/>
      <c r="CR43" s="409"/>
      <c r="DB43" s="409"/>
      <c r="DC43" s="409"/>
      <c r="DD43" s="409"/>
      <c r="DE43" s="409"/>
      <c r="DF43" s="409"/>
      <c r="DG43" s="409"/>
      <c r="DH43" s="409"/>
      <c r="DR43" s="409"/>
      <c r="DS43" s="409"/>
      <c r="DT43" s="409"/>
      <c r="DU43" s="409"/>
      <c r="DV43" s="409"/>
      <c r="DW43" s="409"/>
      <c r="DX43" s="409"/>
      <c r="EH43" s="409"/>
      <c r="EI43" s="409"/>
      <c r="EJ43" s="409"/>
      <c r="EK43" s="409"/>
      <c r="EL43" s="409"/>
      <c r="EM43" s="409"/>
      <c r="EN43" s="409"/>
      <c r="EX43" s="409"/>
      <c r="EY43" s="409"/>
      <c r="EZ43" s="409"/>
      <c r="FA43" s="409"/>
      <c r="FB43" s="409"/>
      <c r="FC43" s="409"/>
      <c r="FD43" s="409"/>
      <c r="FN43" s="409"/>
      <c r="FO43" s="409"/>
      <c r="FP43" s="409"/>
      <c r="FQ43" s="409"/>
      <c r="FR43" s="409"/>
      <c r="FS43" s="409"/>
      <c r="FT43" s="409"/>
      <c r="GD43" s="409"/>
      <c r="GE43" s="409"/>
      <c r="GF43" s="409"/>
      <c r="GG43" s="409"/>
      <c r="GH43" s="409"/>
      <c r="GI43" s="409"/>
      <c r="GJ43" s="409"/>
      <c r="GT43" s="409"/>
      <c r="GU43" s="409"/>
      <c r="GV43" s="409"/>
      <c r="GW43" s="409"/>
      <c r="GX43" s="409"/>
      <c r="GY43" s="409"/>
      <c r="GZ43" s="409"/>
      <c r="HJ43" s="409"/>
      <c r="HK43" s="409"/>
      <c r="HL43" s="409"/>
      <c r="HM43" s="409"/>
      <c r="HN43" s="409"/>
      <c r="HO43" s="409"/>
      <c r="HP43" s="409"/>
      <c r="HZ43" s="409"/>
      <c r="IA43" s="409"/>
      <c r="IB43" s="409"/>
      <c r="IC43" s="409"/>
      <c r="ID43" s="409"/>
      <c r="IE43" s="409"/>
      <c r="IF43" s="409"/>
      <c r="IP43" s="409"/>
      <c r="IQ43" s="409"/>
      <c r="IR43" s="409"/>
      <c r="IS43" s="409"/>
      <c r="IT43" s="409"/>
      <c r="IU43" s="409"/>
      <c r="IV43" s="409"/>
    </row>
    <row r="44" spans="1:256">
      <c r="A44" s="54"/>
      <c r="B44" s="16"/>
      <c r="C44" s="51"/>
      <c r="D44" s="52"/>
      <c r="E44" s="52"/>
      <c r="F44" s="52"/>
      <c r="G44" s="52"/>
      <c r="H44" s="52"/>
      <c r="I44" s="51"/>
      <c r="J44" s="242"/>
      <c r="K44" s="226"/>
      <c r="L44" s="630"/>
      <c r="M44" s="630"/>
      <c r="N44" s="630"/>
      <c r="O44" s="630"/>
      <c r="P44" s="637"/>
      <c r="Q44" s="627"/>
      <c r="S44" s="52"/>
      <c r="T44" s="52"/>
      <c r="U44" s="52"/>
      <c r="V44" s="52"/>
      <c r="W44" s="52"/>
      <c r="X44" s="641"/>
      <c r="AP44" s="409"/>
      <c r="AQ44" s="409"/>
      <c r="AR44" s="409"/>
      <c r="AS44" s="409"/>
      <c r="AT44" s="409"/>
      <c r="AU44" s="409"/>
      <c r="AV44" s="409"/>
      <c r="BF44" s="409"/>
      <c r="BG44" s="409"/>
      <c r="BH44" s="409"/>
      <c r="BI44" s="409"/>
      <c r="BJ44" s="409"/>
      <c r="BK44" s="409"/>
      <c r="BL44" s="409"/>
      <c r="BV44" s="409"/>
      <c r="BW44" s="409"/>
      <c r="BX44" s="409"/>
      <c r="BY44" s="409"/>
      <c r="BZ44" s="409"/>
      <c r="CA44" s="409"/>
      <c r="CB44" s="409"/>
      <c r="CL44" s="409"/>
      <c r="CM44" s="409"/>
      <c r="CN44" s="409"/>
      <c r="CO44" s="409"/>
      <c r="CP44" s="409"/>
      <c r="CQ44" s="409"/>
      <c r="CR44" s="409"/>
      <c r="DB44" s="409"/>
      <c r="DC44" s="409"/>
      <c r="DD44" s="409"/>
      <c r="DE44" s="409"/>
      <c r="DF44" s="409"/>
      <c r="DG44" s="409"/>
      <c r="DH44" s="409"/>
      <c r="DR44" s="409"/>
      <c r="DS44" s="409"/>
      <c r="DT44" s="409"/>
      <c r="DU44" s="409"/>
      <c r="DV44" s="409"/>
      <c r="DW44" s="409"/>
      <c r="DX44" s="409"/>
      <c r="EH44" s="409"/>
      <c r="EI44" s="409"/>
      <c r="EJ44" s="409"/>
      <c r="EK44" s="409"/>
      <c r="EL44" s="409"/>
      <c r="EM44" s="409"/>
      <c r="EN44" s="409"/>
      <c r="EX44" s="409"/>
      <c r="EY44" s="409"/>
      <c r="EZ44" s="409"/>
      <c r="FA44" s="409"/>
      <c r="FB44" s="409"/>
      <c r="FC44" s="409"/>
      <c r="FD44" s="409"/>
      <c r="FN44" s="409"/>
      <c r="FO44" s="409"/>
      <c r="FP44" s="409"/>
      <c r="FQ44" s="409"/>
      <c r="FR44" s="409"/>
      <c r="FS44" s="409"/>
      <c r="FT44" s="409"/>
      <c r="GD44" s="409"/>
      <c r="GE44" s="409"/>
      <c r="GF44" s="409"/>
      <c r="GG44" s="409"/>
      <c r="GH44" s="409"/>
      <c r="GI44" s="409"/>
      <c r="GJ44" s="409"/>
      <c r="GT44" s="409"/>
      <c r="GU44" s="409"/>
      <c r="GV44" s="409"/>
      <c r="GW44" s="409"/>
      <c r="GX44" s="409"/>
      <c r="GY44" s="409"/>
      <c r="GZ44" s="409"/>
      <c r="HJ44" s="409"/>
      <c r="HK44" s="409"/>
      <c r="HL44" s="409"/>
      <c r="HM44" s="409"/>
      <c r="HN44" s="409"/>
      <c r="HO44" s="409"/>
      <c r="HP44" s="409"/>
      <c r="HZ44" s="409"/>
      <c r="IA44" s="409"/>
      <c r="IB44" s="409"/>
      <c r="IC44" s="409"/>
      <c r="ID44" s="409"/>
      <c r="IE44" s="409"/>
      <c r="IF44" s="409"/>
      <c r="IP44" s="409"/>
      <c r="IQ44" s="409"/>
      <c r="IR44" s="409"/>
      <c r="IS44" s="409"/>
      <c r="IT44" s="409"/>
      <c r="IU44" s="409"/>
      <c r="IV44" s="409"/>
    </row>
    <row r="45" spans="1:256">
      <c r="A45" s="54"/>
      <c r="B45" s="16"/>
      <c r="C45" s="51"/>
      <c r="D45" s="52"/>
      <c r="E45" s="52"/>
      <c r="F45" s="52"/>
      <c r="G45" s="52"/>
      <c r="H45" s="52"/>
      <c r="I45" s="51"/>
      <c r="J45" s="242"/>
      <c r="K45" s="226"/>
      <c r="L45" s="630"/>
      <c r="M45" s="630"/>
      <c r="N45" s="630"/>
      <c r="O45" s="630"/>
      <c r="P45" s="637"/>
      <c r="Q45" s="627"/>
      <c r="S45" s="52"/>
      <c r="T45" s="52"/>
      <c r="U45" s="52"/>
      <c r="V45" s="52"/>
      <c r="W45" s="52"/>
      <c r="X45" s="641"/>
      <c r="AP45" s="409"/>
      <c r="AQ45" s="409"/>
      <c r="AR45" s="409"/>
      <c r="AS45" s="409"/>
      <c r="AT45" s="409"/>
      <c r="AU45" s="409"/>
      <c r="AV45" s="409"/>
      <c r="BF45" s="409"/>
      <c r="BG45" s="409"/>
      <c r="BH45" s="409"/>
      <c r="BI45" s="409"/>
      <c r="BJ45" s="409"/>
      <c r="BK45" s="409"/>
      <c r="BL45" s="409"/>
      <c r="BV45" s="409"/>
      <c r="BW45" s="409"/>
      <c r="BX45" s="409"/>
      <c r="BY45" s="409"/>
      <c r="BZ45" s="409"/>
      <c r="CA45" s="409"/>
      <c r="CB45" s="409"/>
      <c r="CL45" s="409"/>
      <c r="CM45" s="409"/>
      <c r="CN45" s="409"/>
      <c r="CO45" s="409"/>
      <c r="CP45" s="409"/>
      <c r="CQ45" s="409"/>
      <c r="CR45" s="409"/>
      <c r="DB45" s="409"/>
      <c r="DC45" s="409"/>
      <c r="DD45" s="409"/>
      <c r="DE45" s="409"/>
      <c r="DF45" s="409"/>
      <c r="DG45" s="409"/>
      <c r="DH45" s="409"/>
      <c r="DR45" s="409"/>
      <c r="DS45" s="409"/>
      <c r="DT45" s="409"/>
      <c r="DU45" s="409"/>
      <c r="DV45" s="409"/>
      <c r="DW45" s="409"/>
      <c r="DX45" s="409"/>
      <c r="EH45" s="409"/>
      <c r="EI45" s="409"/>
      <c r="EJ45" s="409"/>
      <c r="EK45" s="409"/>
      <c r="EL45" s="409"/>
      <c r="EM45" s="409"/>
      <c r="EN45" s="409"/>
      <c r="EX45" s="409"/>
      <c r="EY45" s="409"/>
      <c r="EZ45" s="409"/>
      <c r="FA45" s="409"/>
      <c r="FB45" s="409"/>
      <c r="FC45" s="409"/>
      <c r="FD45" s="409"/>
      <c r="FN45" s="409"/>
      <c r="FO45" s="409"/>
      <c r="FP45" s="409"/>
      <c r="FQ45" s="409"/>
      <c r="FR45" s="409"/>
      <c r="FS45" s="409"/>
      <c r="FT45" s="409"/>
      <c r="GD45" s="409"/>
      <c r="GE45" s="409"/>
      <c r="GF45" s="409"/>
      <c r="GG45" s="409"/>
      <c r="GH45" s="409"/>
      <c r="GI45" s="409"/>
      <c r="GJ45" s="409"/>
      <c r="GT45" s="409"/>
      <c r="GU45" s="409"/>
      <c r="GV45" s="409"/>
      <c r="GW45" s="409"/>
      <c r="GX45" s="409"/>
      <c r="GY45" s="409"/>
      <c r="GZ45" s="409"/>
      <c r="HJ45" s="409"/>
      <c r="HK45" s="409"/>
      <c r="HL45" s="409"/>
      <c r="HM45" s="409"/>
      <c r="HN45" s="409"/>
      <c r="HO45" s="409"/>
      <c r="HP45" s="409"/>
      <c r="HZ45" s="409"/>
      <c r="IA45" s="409"/>
      <c r="IB45" s="409"/>
      <c r="IC45" s="409"/>
      <c r="ID45" s="409"/>
      <c r="IE45" s="409"/>
      <c r="IF45" s="409"/>
      <c r="IP45" s="409"/>
      <c r="IQ45" s="409"/>
      <c r="IR45" s="409"/>
      <c r="IS45" s="409"/>
      <c r="IT45" s="409"/>
      <c r="IU45" s="409"/>
      <c r="IV45" s="409"/>
    </row>
    <row r="46" spans="1:256">
      <c r="A46" s="54"/>
      <c r="B46" s="139"/>
      <c r="C46" s="137"/>
      <c r="D46" s="138"/>
      <c r="E46" s="138"/>
      <c r="F46" s="138"/>
      <c r="G46" s="138"/>
      <c r="H46" s="138"/>
      <c r="I46" s="417"/>
      <c r="J46" s="243"/>
      <c r="K46" s="227"/>
      <c r="L46" s="227"/>
      <c r="M46" s="227"/>
      <c r="N46" s="227"/>
      <c r="O46" s="237"/>
      <c r="P46" s="631"/>
      <c r="Q46" s="627"/>
      <c r="S46" s="52"/>
      <c r="T46" s="52"/>
      <c r="U46" s="52"/>
      <c r="V46" s="52"/>
      <c r="W46" s="52"/>
      <c r="X46" s="641"/>
      <c r="AP46" s="409"/>
      <c r="AQ46" s="409"/>
      <c r="AR46" s="409"/>
      <c r="AS46" s="409"/>
      <c r="AT46" s="409"/>
      <c r="AU46" s="409"/>
      <c r="AV46" s="409"/>
      <c r="BF46" s="409"/>
      <c r="BG46" s="409"/>
      <c r="BH46" s="409"/>
      <c r="BI46" s="409"/>
      <c r="BJ46" s="409"/>
      <c r="BK46" s="409"/>
      <c r="BL46" s="409"/>
      <c r="BV46" s="409"/>
      <c r="BW46" s="409"/>
      <c r="BX46" s="409"/>
      <c r="BY46" s="409"/>
      <c r="BZ46" s="409"/>
      <c r="CA46" s="409"/>
      <c r="CB46" s="409"/>
      <c r="CL46" s="409"/>
      <c r="CM46" s="409"/>
      <c r="CN46" s="409"/>
      <c r="CO46" s="409"/>
      <c r="CP46" s="409"/>
      <c r="CQ46" s="409"/>
      <c r="CR46" s="409"/>
      <c r="DB46" s="409"/>
      <c r="DC46" s="409"/>
      <c r="DD46" s="409"/>
      <c r="DE46" s="409"/>
      <c r="DF46" s="409"/>
      <c r="DG46" s="409"/>
      <c r="DH46" s="409"/>
      <c r="DR46" s="409"/>
      <c r="DS46" s="409"/>
      <c r="DT46" s="409"/>
      <c r="DU46" s="409"/>
      <c r="DV46" s="409"/>
      <c r="DW46" s="409"/>
      <c r="DX46" s="409"/>
      <c r="EH46" s="409"/>
      <c r="EI46" s="409"/>
      <c r="EJ46" s="409"/>
      <c r="EK46" s="409"/>
      <c r="EL46" s="409"/>
      <c r="EM46" s="409"/>
      <c r="EN46" s="409"/>
      <c r="EX46" s="409"/>
      <c r="EY46" s="409"/>
      <c r="EZ46" s="409"/>
      <c r="FA46" s="409"/>
      <c r="FB46" s="409"/>
      <c r="FC46" s="409"/>
      <c r="FD46" s="409"/>
      <c r="FN46" s="409"/>
      <c r="FO46" s="409"/>
      <c r="FP46" s="409"/>
      <c r="FQ46" s="409"/>
      <c r="FR46" s="409"/>
      <c r="FS46" s="409"/>
      <c r="FT46" s="409"/>
      <c r="GD46" s="409"/>
      <c r="GE46" s="409"/>
      <c r="GF46" s="409"/>
      <c r="GG46" s="409"/>
      <c r="GH46" s="409"/>
      <c r="GI46" s="409"/>
      <c r="GJ46" s="409"/>
      <c r="GT46" s="409"/>
      <c r="GU46" s="409"/>
      <c r="GV46" s="409"/>
      <c r="GW46" s="409"/>
      <c r="GX46" s="409"/>
      <c r="GY46" s="409"/>
      <c r="GZ46" s="409"/>
      <c r="HJ46" s="409"/>
      <c r="HK46" s="409"/>
      <c r="HL46" s="409"/>
      <c r="HM46" s="409"/>
      <c r="HN46" s="409"/>
      <c r="HO46" s="409"/>
      <c r="HP46" s="409"/>
      <c r="HZ46" s="409"/>
      <c r="IA46" s="409"/>
      <c r="IB46" s="409"/>
      <c r="IC46" s="409"/>
      <c r="ID46" s="409"/>
      <c r="IE46" s="409"/>
      <c r="IF46" s="409"/>
      <c r="IP46" s="409"/>
      <c r="IQ46" s="409"/>
      <c r="IR46" s="409"/>
      <c r="IS46" s="409"/>
      <c r="IT46" s="409"/>
      <c r="IU46" s="409"/>
      <c r="IV46" s="409"/>
    </row>
    <row r="47" spans="1:256">
      <c r="A47" s="53"/>
      <c r="B47" s="238"/>
      <c r="C47" s="239"/>
      <c r="D47" s="240"/>
      <c r="E47" s="240"/>
      <c r="F47" s="74"/>
      <c r="G47" s="240"/>
      <c r="H47" s="240"/>
      <c r="I47" s="241"/>
      <c r="J47" s="228"/>
      <c r="K47" s="229"/>
      <c r="L47" s="230"/>
      <c r="M47" s="230"/>
      <c r="N47" s="230"/>
      <c r="O47" s="230"/>
      <c r="P47" s="623"/>
      <c r="Q47" s="627"/>
      <c r="S47" s="52"/>
      <c r="T47" s="52"/>
      <c r="U47" s="52"/>
      <c r="V47" s="52"/>
      <c r="W47" s="52"/>
      <c r="X47" s="641"/>
      <c r="AP47" s="409"/>
      <c r="AQ47" s="409"/>
      <c r="AR47" s="409"/>
      <c r="AS47" s="409"/>
      <c r="AT47" s="409"/>
      <c r="AU47" s="409"/>
      <c r="AV47" s="409"/>
      <c r="BF47" s="409"/>
      <c r="BG47" s="409"/>
      <c r="BH47" s="409"/>
      <c r="BI47" s="409"/>
      <c r="BJ47" s="409"/>
      <c r="BK47" s="409"/>
      <c r="BL47" s="409"/>
      <c r="BV47" s="409"/>
      <c r="BW47" s="409"/>
      <c r="BX47" s="409"/>
      <c r="BY47" s="409"/>
      <c r="BZ47" s="409"/>
      <c r="CA47" s="409"/>
      <c r="CB47" s="409"/>
      <c r="CL47" s="409"/>
      <c r="CM47" s="409"/>
      <c r="CN47" s="409"/>
      <c r="CO47" s="409"/>
      <c r="CP47" s="409"/>
      <c r="CQ47" s="409"/>
      <c r="CR47" s="409"/>
      <c r="DB47" s="409"/>
      <c r="DC47" s="409"/>
      <c r="DD47" s="409"/>
      <c r="DE47" s="409"/>
      <c r="DF47" s="409"/>
      <c r="DG47" s="409"/>
      <c r="DH47" s="409"/>
      <c r="DR47" s="409"/>
      <c r="DS47" s="409"/>
      <c r="DT47" s="409"/>
      <c r="DU47" s="409"/>
      <c r="DV47" s="409"/>
      <c r="DW47" s="409"/>
      <c r="DX47" s="409"/>
      <c r="EH47" s="409"/>
      <c r="EI47" s="409"/>
      <c r="EJ47" s="409"/>
      <c r="EK47" s="409"/>
      <c r="EL47" s="409"/>
      <c r="EM47" s="409"/>
      <c r="EN47" s="409"/>
      <c r="EX47" s="409"/>
      <c r="EY47" s="409"/>
      <c r="EZ47" s="409"/>
      <c r="FA47" s="409"/>
      <c r="FB47" s="409"/>
      <c r="FC47" s="409"/>
      <c r="FD47" s="409"/>
      <c r="FN47" s="409"/>
      <c r="FO47" s="409"/>
      <c r="FP47" s="409"/>
      <c r="FQ47" s="409"/>
      <c r="FR47" s="409"/>
      <c r="FS47" s="409"/>
      <c r="FT47" s="409"/>
      <c r="GD47" s="409"/>
      <c r="GE47" s="409"/>
      <c r="GF47" s="409"/>
      <c r="GG47" s="409"/>
      <c r="GH47" s="409"/>
      <c r="GI47" s="409"/>
      <c r="GJ47" s="409"/>
      <c r="GT47" s="409"/>
      <c r="GU47" s="409"/>
      <c r="GV47" s="409"/>
      <c r="GW47" s="409"/>
      <c r="GX47" s="409"/>
      <c r="GY47" s="409"/>
      <c r="GZ47" s="409"/>
      <c r="HJ47" s="409"/>
      <c r="HK47" s="409"/>
      <c r="HL47" s="409"/>
      <c r="HM47" s="409"/>
      <c r="HN47" s="409"/>
      <c r="HO47" s="409"/>
      <c r="HP47" s="409"/>
      <c r="HZ47" s="409"/>
      <c r="IA47" s="409"/>
      <c r="IB47" s="409"/>
      <c r="IC47" s="409"/>
      <c r="ID47" s="409"/>
      <c r="IE47" s="409"/>
      <c r="IF47" s="409"/>
      <c r="IP47" s="409"/>
      <c r="IQ47" s="409"/>
      <c r="IR47" s="409"/>
      <c r="IS47" s="409"/>
      <c r="IT47" s="409"/>
      <c r="IU47" s="409"/>
      <c r="IV47" s="409"/>
    </row>
    <row r="48" spans="1:256">
      <c r="A48" s="54"/>
      <c r="B48" s="16"/>
      <c r="C48" s="51"/>
      <c r="D48" s="52"/>
      <c r="E48" s="52"/>
      <c r="F48" s="52"/>
      <c r="G48" s="52"/>
      <c r="H48" s="52"/>
      <c r="I48" s="75"/>
      <c r="J48" s="232"/>
      <c r="K48" s="233"/>
      <c r="L48" s="234"/>
      <c r="M48" s="234"/>
      <c r="N48" s="234"/>
      <c r="O48" s="234"/>
      <c r="P48" s="635"/>
      <c r="Q48" s="627"/>
      <c r="S48" s="52"/>
      <c r="T48" s="52"/>
      <c r="U48" s="52"/>
      <c r="V48" s="52"/>
      <c r="W48" s="52"/>
      <c r="X48" s="641"/>
      <c r="AP48" s="409"/>
      <c r="AQ48" s="409"/>
      <c r="AR48" s="409"/>
      <c r="AS48" s="409"/>
      <c r="AT48" s="409"/>
      <c r="AU48" s="409"/>
      <c r="AV48" s="409"/>
      <c r="BF48" s="409"/>
      <c r="BG48" s="409"/>
      <c r="BH48" s="409"/>
      <c r="BI48" s="409"/>
      <c r="BJ48" s="409"/>
      <c r="BK48" s="409"/>
      <c r="BL48" s="409"/>
      <c r="BV48" s="409"/>
      <c r="BW48" s="409"/>
      <c r="BX48" s="409"/>
      <c r="BY48" s="409"/>
      <c r="BZ48" s="409"/>
      <c r="CA48" s="409"/>
      <c r="CB48" s="409"/>
      <c r="CL48" s="409"/>
      <c r="CM48" s="409"/>
      <c r="CN48" s="409"/>
      <c r="CO48" s="409"/>
      <c r="CP48" s="409"/>
      <c r="CQ48" s="409"/>
      <c r="CR48" s="409"/>
      <c r="DB48" s="409"/>
      <c r="DC48" s="409"/>
      <c r="DD48" s="409"/>
      <c r="DE48" s="409"/>
      <c r="DF48" s="409"/>
      <c r="DG48" s="409"/>
      <c r="DH48" s="409"/>
      <c r="DR48" s="409"/>
      <c r="DS48" s="409"/>
      <c r="DT48" s="409"/>
      <c r="DU48" s="409"/>
      <c r="DV48" s="409"/>
      <c r="DW48" s="409"/>
      <c r="DX48" s="409"/>
      <c r="EH48" s="409"/>
      <c r="EI48" s="409"/>
      <c r="EJ48" s="409"/>
      <c r="EK48" s="409"/>
      <c r="EL48" s="409"/>
      <c r="EM48" s="409"/>
      <c r="EN48" s="409"/>
      <c r="EX48" s="409"/>
      <c r="EY48" s="409"/>
      <c r="EZ48" s="409"/>
      <c r="FA48" s="409"/>
      <c r="FB48" s="409"/>
      <c r="FC48" s="409"/>
      <c r="FD48" s="409"/>
      <c r="FN48" s="409"/>
      <c r="FO48" s="409"/>
      <c r="FP48" s="409"/>
      <c r="FQ48" s="409"/>
      <c r="FR48" s="409"/>
      <c r="FS48" s="409"/>
      <c r="FT48" s="409"/>
      <c r="GD48" s="409"/>
      <c r="GE48" s="409"/>
      <c r="GF48" s="409"/>
      <c r="GG48" s="409"/>
      <c r="GH48" s="409"/>
      <c r="GI48" s="409"/>
      <c r="GJ48" s="409"/>
      <c r="GT48" s="409"/>
      <c r="GU48" s="409"/>
      <c r="GV48" s="409"/>
      <c r="GW48" s="409"/>
      <c r="GX48" s="409"/>
      <c r="GY48" s="409"/>
      <c r="GZ48" s="409"/>
      <c r="HJ48" s="409"/>
      <c r="HK48" s="409"/>
      <c r="HL48" s="409"/>
      <c r="HM48" s="409"/>
      <c r="HN48" s="409"/>
      <c r="HO48" s="409"/>
      <c r="HP48" s="409"/>
      <c r="HZ48" s="409"/>
      <c r="IA48" s="409"/>
      <c r="IB48" s="409"/>
      <c r="IC48" s="409"/>
      <c r="ID48" s="409"/>
      <c r="IE48" s="409"/>
      <c r="IF48" s="409"/>
      <c r="IP48" s="409"/>
      <c r="IQ48" s="409"/>
      <c r="IR48" s="409"/>
      <c r="IS48" s="409"/>
      <c r="IT48" s="409"/>
      <c r="IU48" s="409"/>
      <c r="IV48" s="409"/>
    </row>
    <row r="49" spans="1:256">
      <c r="A49" s="54"/>
      <c r="B49" s="16"/>
      <c r="C49" s="51"/>
      <c r="D49" s="52"/>
      <c r="E49" s="52"/>
      <c r="F49" s="52"/>
      <c r="G49" s="52"/>
      <c r="H49" s="52"/>
      <c r="I49" s="75"/>
      <c r="J49" s="232"/>
      <c r="K49" s="233"/>
      <c r="L49" s="234"/>
      <c r="M49" s="234"/>
      <c r="N49" s="234"/>
      <c r="O49" s="234"/>
      <c r="P49" s="635"/>
      <c r="Q49" s="627"/>
      <c r="S49" s="52"/>
      <c r="T49" s="52"/>
      <c r="U49" s="52"/>
      <c r="V49" s="52"/>
      <c r="W49" s="52"/>
      <c r="X49" s="641"/>
      <c r="AP49" s="409"/>
      <c r="AQ49" s="409"/>
      <c r="AR49" s="409"/>
      <c r="AS49" s="409"/>
      <c r="AT49" s="409"/>
      <c r="AU49" s="409"/>
      <c r="AV49" s="409"/>
      <c r="BF49" s="409"/>
      <c r="BG49" s="409"/>
      <c r="BH49" s="409"/>
      <c r="BI49" s="409"/>
      <c r="BJ49" s="409"/>
      <c r="BK49" s="409"/>
      <c r="BL49" s="409"/>
      <c r="BV49" s="409"/>
      <c r="BW49" s="409"/>
      <c r="BX49" s="409"/>
      <c r="BY49" s="409"/>
      <c r="BZ49" s="409"/>
      <c r="CA49" s="409"/>
      <c r="CB49" s="409"/>
      <c r="CL49" s="409"/>
      <c r="CM49" s="409"/>
      <c r="CN49" s="409"/>
      <c r="CO49" s="409"/>
      <c r="CP49" s="409"/>
      <c r="CQ49" s="409"/>
      <c r="CR49" s="409"/>
      <c r="DB49" s="409"/>
      <c r="DC49" s="409"/>
      <c r="DD49" s="409"/>
      <c r="DE49" s="409"/>
      <c r="DF49" s="409"/>
      <c r="DG49" s="409"/>
      <c r="DH49" s="409"/>
      <c r="DR49" s="409"/>
      <c r="DS49" s="409"/>
      <c r="DT49" s="409"/>
      <c r="DU49" s="409"/>
      <c r="DV49" s="409"/>
      <c r="DW49" s="409"/>
      <c r="DX49" s="409"/>
      <c r="EH49" s="409"/>
      <c r="EI49" s="409"/>
      <c r="EJ49" s="409"/>
      <c r="EK49" s="409"/>
      <c r="EL49" s="409"/>
      <c r="EM49" s="409"/>
      <c r="EN49" s="409"/>
      <c r="EX49" s="409"/>
      <c r="EY49" s="409"/>
      <c r="EZ49" s="409"/>
      <c r="FA49" s="409"/>
      <c r="FB49" s="409"/>
      <c r="FC49" s="409"/>
      <c r="FD49" s="409"/>
      <c r="FN49" s="409"/>
      <c r="FO49" s="409"/>
      <c r="FP49" s="409"/>
      <c r="FQ49" s="409"/>
      <c r="FR49" s="409"/>
      <c r="FS49" s="409"/>
      <c r="FT49" s="409"/>
      <c r="GD49" s="409"/>
      <c r="GE49" s="409"/>
      <c r="GF49" s="409"/>
      <c r="GG49" s="409"/>
      <c r="GH49" s="409"/>
      <c r="GI49" s="409"/>
      <c r="GJ49" s="409"/>
      <c r="GT49" s="409"/>
      <c r="GU49" s="409"/>
      <c r="GV49" s="409"/>
      <c r="GW49" s="409"/>
      <c r="GX49" s="409"/>
      <c r="GY49" s="409"/>
      <c r="GZ49" s="409"/>
      <c r="HJ49" s="409"/>
      <c r="HK49" s="409"/>
      <c r="HL49" s="409"/>
      <c r="HM49" s="409"/>
      <c r="HN49" s="409"/>
      <c r="HO49" s="409"/>
      <c r="HP49" s="409"/>
      <c r="HZ49" s="409"/>
      <c r="IA49" s="409"/>
      <c r="IB49" s="409"/>
      <c r="IC49" s="409"/>
      <c r="ID49" s="409"/>
      <c r="IE49" s="409"/>
      <c r="IF49" s="409"/>
      <c r="IP49" s="409"/>
      <c r="IQ49" s="409"/>
      <c r="IR49" s="409"/>
      <c r="IS49" s="409"/>
      <c r="IT49" s="409"/>
      <c r="IU49" s="409"/>
      <c r="IV49" s="409"/>
    </row>
    <row r="50" spans="1:256">
      <c r="A50" s="54"/>
      <c r="B50" s="16"/>
      <c r="C50" s="51"/>
      <c r="D50" s="52"/>
      <c r="E50" s="52"/>
      <c r="F50" s="52"/>
      <c r="G50" s="52"/>
      <c r="H50" s="52"/>
      <c r="I50" s="75"/>
      <c r="J50" s="232"/>
      <c r="K50" s="233"/>
      <c r="L50" s="234"/>
      <c r="M50" s="234"/>
      <c r="N50" s="234"/>
      <c r="O50" s="234"/>
      <c r="P50" s="635"/>
      <c r="Q50" s="627"/>
      <c r="S50" s="52"/>
      <c r="T50" s="52"/>
      <c r="U50" s="52"/>
      <c r="V50" s="52"/>
      <c r="W50" s="52"/>
      <c r="X50" s="641"/>
      <c r="AP50" s="409"/>
      <c r="AQ50" s="409"/>
      <c r="AR50" s="409"/>
      <c r="AS50" s="409"/>
      <c r="AT50" s="409"/>
      <c r="AU50" s="409"/>
      <c r="AV50" s="409"/>
      <c r="BF50" s="409"/>
      <c r="BG50" s="409"/>
      <c r="BH50" s="409"/>
      <c r="BI50" s="409"/>
      <c r="BJ50" s="409"/>
      <c r="BK50" s="409"/>
      <c r="BL50" s="409"/>
      <c r="BV50" s="409"/>
      <c r="BW50" s="409"/>
      <c r="BX50" s="409"/>
      <c r="BY50" s="409"/>
      <c r="BZ50" s="409"/>
      <c r="CA50" s="409"/>
      <c r="CB50" s="409"/>
      <c r="CL50" s="409"/>
      <c r="CM50" s="409"/>
      <c r="CN50" s="409"/>
      <c r="CO50" s="409"/>
      <c r="CP50" s="409"/>
      <c r="CQ50" s="409"/>
      <c r="CR50" s="409"/>
      <c r="DB50" s="409"/>
      <c r="DC50" s="409"/>
      <c r="DD50" s="409"/>
      <c r="DE50" s="409"/>
      <c r="DF50" s="409"/>
      <c r="DG50" s="409"/>
      <c r="DH50" s="409"/>
      <c r="DR50" s="409"/>
      <c r="DS50" s="409"/>
      <c r="DT50" s="409"/>
      <c r="DU50" s="409"/>
      <c r="DV50" s="409"/>
      <c r="DW50" s="409"/>
      <c r="DX50" s="409"/>
      <c r="EH50" s="409"/>
      <c r="EI50" s="409"/>
      <c r="EJ50" s="409"/>
      <c r="EK50" s="409"/>
      <c r="EL50" s="409"/>
      <c r="EM50" s="409"/>
      <c r="EN50" s="409"/>
      <c r="EX50" s="409"/>
      <c r="EY50" s="409"/>
      <c r="EZ50" s="409"/>
      <c r="FA50" s="409"/>
      <c r="FB50" s="409"/>
      <c r="FC50" s="409"/>
      <c r="FD50" s="409"/>
      <c r="FN50" s="409"/>
      <c r="FO50" s="409"/>
      <c r="FP50" s="409"/>
      <c r="FQ50" s="409"/>
      <c r="FR50" s="409"/>
      <c r="FS50" s="409"/>
      <c r="FT50" s="409"/>
      <c r="GD50" s="409"/>
      <c r="GE50" s="409"/>
      <c r="GF50" s="409"/>
      <c r="GG50" s="409"/>
      <c r="GH50" s="409"/>
      <c r="GI50" s="409"/>
      <c r="GJ50" s="409"/>
      <c r="GT50" s="409"/>
      <c r="GU50" s="409"/>
      <c r="GV50" s="409"/>
      <c r="GW50" s="409"/>
      <c r="GX50" s="409"/>
      <c r="GY50" s="409"/>
      <c r="GZ50" s="409"/>
      <c r="HJ50" s="409"/>
      <c r="HK50" s="409"/>
      <c r="HL50" s="409"/>
      <c r="HM50" s="409"/>
      <c r="HN50" s="409"/>
      <c r="HO50" s="409"/>
      <c r="HP50" s="409"/>
      <c r="HZ50" s="409"/>
      <c r="IA50" s="409"/>
      <c r="IB50" s="409"/>
      <c r="IC50" s="409"/>
      <c r="ID50" s="409"/>
      <c r="IE50" s="409"/>
      <c r="IF50" s="409"/>
      <c r="IP50" s="409"/>
      <c r="IQ50" s="409"/>
      <c r="IR50" s="409"/>
      <c r="IS50" s="409"/>
      <c r="IT50" s="409"/>
      <c r="IU50" s="409"/>
      <c r="IV50" s="409"/>
    </row>
    <row r="51" spans="1:256">
      <c r="A51" s="54"/>
      <c r="B51" s="16"/>
      <c r="C51" s="51"/>
      <c r="D51" s="52"/>
      <c r="E51" s="52"/>
      <c r="F51" s="52"/>
      <c r="G51" s="52"/>
      <c r="H51" s="52"/>
      <c r="I51" s="75"/>
      <c r="J51" s="232"/>
      <c r="K51" s="233"/>
      <c r="L51" s="234"/>
      <c r="M51" s="234"/>
      <c r="N51" s="234"/>
      <c r="O51" s="234"/>
      <c r="P51" s="635"/>
      <c r="Q51" s="627"/>
      <c r="S51" s="52"/>
      <c r="T51" s="52"/>
      <c r="U51" s="52"/>
      <c r="V51" s="52"/>
      <c r="W51" s="52"/>
      <c r="X51" s="641"/>
      <c r="AP51" s="409"/>
      <c r="AQ51" s="409"/>
      <c r="AR51" s="409"/>
      <c r="AS51" s="409"/>
      <c r="AT51" s="409"/>
      <c r="AU51" s="409"/>
      <c r="AV51" s="409"/>
      <c r="BF51" s="409"/>
      <c r="BG51" s="409"/>
      <c r="BH51" s="409"/>
      <c r="BI51" s="409"/>
      <c r="BJ51" s="409"/>
      <c r="BK51" s="409"/>
      <c r="BL51" s="409"/>
      <c r="BV51" s="409"/>
      <c r="BW51" s="409"/>
      <c r="BX51" s="409"/>
      <c r="BY51" s="409"/>
      <c r="BZ51" s="409"/>
      <c r="CA51" s="409"/>
      <c r="CB51" s="409"/>
      <c r="CL51" s="409"/>
      <c r="CM51" s="409"/>
      <c r="CN51" s="409"/>
      <c r="CO51" s="409"/>
      <c r="CP51" s="409"/>
      <c r="CQ51" s="409"/>
      <c r="CR51" s="409"/>
      <c r="DB51" s="409"/>
      <c r="DC51" s="409"/>
      <c r="DD51" s="409"/>
      <c r="DE51" s="409"/>
      <c r="DF51" s="409"/>
      <c r="DG51" s="409"/>
      <c r="DH51" s="409"/>
      <c r="DR51" s="409"/>
      <c r="DS51" s="409"/>
      <c r="DT51" s="409"/>
      <c r="DU51" s="409"/>
      <c r="DV51" s="409"/>
      <c r="DW51" s="409"/>
      <c r="DX51" s="409"/>
      <c r="EH51" s="409"/>
      <c r="EI51" s="409"/>
      <c r="EJ51" s="409"/>
      <c r="EK51" s="409"/>
      <c r="EL51" s="409"/>
      <c r="EM51" s="409"/>
      <c r="EN51" s="409"/>
      <c r="EX51" s="409"/>
      <c r="EY51" s="409"/>
      <c r="EZ51" s="409"/>
      <c r="FA51" s="409"/>
      <c r="FB51" s="409"/>
      <c r="FC51" s="409"/>
      <c r="FD51" s="409"/>
      <c r="FN51" s="409"/>
      <c r="FO51" s="409"/>
      <c r="FP51" s="409"/>
      <c r="FQ51" s="409"/>
      <c r="FR51" s="409"/>
      <c r="FS51" s="409"/>
      <c r="FT51" s="409"/>
      <c r="GD51" s="409"/>
      <c r="GE51" s="409"/>
      <c r="GF51" s="409"/>
      <c r="GG51" s="409"/>
      <c r="GH51" s="409"/>
      <c r="GI51" s="409"/>
      <c r="GJ51" s="409"/>
      <c r="GT51" s="409"/>
      <c r="GU51" s="409"/>
      <c r="GV51" s="409"/>
      <c r="GW51" s="409"/>
      <c r="GX51" s="409"/>
      <c r="GY51" s="409"/>
      <c r="GZ51" s="409"/>
      <c r="HJ51" s="409"/>
      <c r="HK51" s="409"/>
      <c r="HL51" s="409"/>
      <c r="HM51" s="409"/>
      <c r="HN51" s="409"/>
      <c r="HO51" s="409"/>
      <c r="HP51" s="409"/>
      <c r="HZ51" s="409"/>
      <c r="IA51" s="409"/>
      <c r="IB51" s="409"/>
      <c r="IC51" s="409"/>
      <c r="ID51" s="409"/>
      <c r="IE51" s="409"/>
      <c r="IF51" s="409"/>
      <c r="IP51" s="409"/>
      <c r="IQ51" s="409"/>
      <c r="IR51" s="409"/>
      <c r="IS51" s="409"/>
      <c r="IT51" s="409"/>
      <c r="IU51" s="409"/>
      <c r="IV51" s="409"/>
    </row>
    <row r="52" spans="1:256">
      <c r="A52" s="54"/>
      <c r="B52" s="139"/>
      <c r="C52" s="137"/>
      <c r="D52" s="138"/>
      <c r="E52" s="138"/>
      <c r="F52" s="138"/>
      <c r="G52" s="138"/>
      <c r="H52" s="138"/>
      <c r="I52" s="417"/>
      <c r="J52" s="632"/>
      <c r="K52" s="235"/>
      <c r="L52" s="236"/>
      <c r="M52" s="236"/>
      <c r="N52" s="236"/>
      <c r="O52" s="236"/>
      <c r="P52" s="636"/>
      <c r="Q52" s="627"/>
      <c r="S52" s="52"/>
      <c r="T52" s="52"/>
      <c r="U52" s="52"/>
      <c r="V52" s="52"/>
      <c r="W52" s="52"/>
      <c r="X52" s="641"/>
      <c r="AP52" s="409"/>
      <c r="AQ52" s="409"/>
      <c r="AR52" s="409"/>
      <c r="AS52" s="409"/>
      <c r="AT52" s="409"/>
      <c r="AU52" s="409"/>
      <c r="AV52" s="409"/>
      <c r="BF52" s="409"/>
      <c r="BG52" s="409"/>
      <c r="BH52" s="409"/>
      <c r="BI52" s="409"/>
      <c r="BJ52" s="409"/>
      <c r="BK52" s="409"/>
      <c r="BL52" s="409"/>
      <c r="BV52" s="409"/>
      <c r="BW52" s="409"/>
      <c r="BX52" s="409"/>
      <c r="BY52" s="409"/>
      <c r="BZ52" s="409"/>
      <c r="CA52" s="409"/>
      <c r="CB52" s="409"/>
      <c r="CL52" s="409"/>
      <c r="CM52" s="409"/>
      <c r="CN52" s="409"/>
      <c r="CO52" s="409"/>
      <c r="CP52" s="409"/>
      <c r="CQ52" s="409"/>
      <c r="CR52" s="409"/>
      <c r="DB52" s="409"/>
      <c r="DC52" s="409"/>
      <c r="DD52" s="409"/>
      <c r="DE52" s="409"/>
      <c r="DF52" s="409"/>
      <c r="DG52" s="409"/>
      <c r="DH52" s="409"/>
      <c r="DR52" s="409"/>
      <c r="DS52" s="409"/>
      <c r="DT52" s="409"/>
      <c r="DU52" s="409"/>
      <c r="DV52" s="409"/>
      <c r="DW52" s="409"/>
      <c r="DX52" s="409"/>
      <c r="EH52" s="409"/>
      <c r="EI52" s="409"/>
      <c r="EJ52" s="409"/>
      <c r="EK52" s="409"/>
      <c r="EL52" s="409"/>
      <c r="EM52" s="409"/>
      <c r="EN52" s="409"/>
      <c r="EX52" s="409"/>
      <c r="EY52" s="409"/>
      <c r="EZ52" s="409"/>
      <c r="FA52" s="409"/>
      <c r="FB52" s="409"/>
      <c r="FC52" s="409"/>
      <c r="FD52" s="409"/>
      <c r="FN52" s="409"/>
      <c r="FO52" s="409"/>
      <c r="FP52" s="409"/>
      <c r="FQ52" s="409"/>
      <c r="FR52" s="409"/>
      <c r="FS52" s="409"/>
      <c r="FT52" s="409"/>
      <c r="GD52" s="409"/>
      <c r="GE52" s="409"/>
      <c r="GF52" s="409"/>
      <c r="GG52" s="409"/>
      <c r="GH52" s="409"/>
      <c r="GI52" s="409"/>
      <c r="GJ52" s="409"/>
      <c r="GT52" s="409"/>
      <c r="GU52" s="409"/>
      <c r="GV52" s="409"/>
      <c r="GW52" s="409"/>
      <c r="GX52" s="409"/>
      <c r="GY52" s="409"/>
      <c r="GZ52" s="409"/>
      <c r="HJ52" s="409"/>
      <c r="HK52" s="409"/>
      <c r="HL52" s="409"/>
      <c r="HM52" s="409"/>
      <c r="HN52" s="409"/>
      <c r="HO52" s="409"/>
      <c r="HP52" s="409"/>
      <c r="HZ52" s="409"/>
      <c r="IA52" s="409"/>
      <c r="IB52" s="409"/>
      <c r="IC52" s="409"/>
      <c r="ID52" s="409"/>
      <c r="IE52" s="409"/>
      <c r="IF52" s="409"/>
      <c r="IP52" s="409"/>
      <c r="IQ52" s="409"/>
      <c r="IR52" s="409"/>
      <c r="IS52" s="409"/>
      <c r="IT52" s="409"/>
      <c r="IU52" s="409"/>
      <c r="IV52" s="409"/>
    </row>
    <row r="53" spans="1:256">
      <c r="A53" s="54"/>
      <c r="B53" s="16"/>
      <c r="C53" s="51"/>
      <c r="D53" s="52"/>
      <c r="E53" s="52"/>
      <c r="F53" s="52"/>
      <c r="G53" s="52"/>
      <c r="H53" s="52"/>
      <c r="I53" s="75"/>
      <c r="J53" s="232"/>
      <c r="K53" s="233"/>
      <c r="L53" s="234"/>
      <c r="M53" s="234"/>
      <c r="N53" s="234"/>
      <c r="O53" s="234"/>
      <c r="P53" s="635"/>
      <c r="Q53" s="627"/>
      <c r="S53" s="52"/>
      <c r="T53" s="52"/>
      <c r="U53" s="52"/>
      <c r="V53" s="52"/>
      <c r="W53" s="52"/>
      <c r="X53" s="641"/>
      <c r="AP53" s="409"/>
      <c r="AQ53" s="409"/>
      <c r="AR53" s="409"/>
      <c r="AS53" s="409"/>
      <c r="AT53" s="409"/>
      <c r="AU53" s="409"/>
      <c r="AV53" s="409"/>
      <c r="BF53" s="409"/>
      <c r="BG53" s="409"/>
      <c r="BH53" s="409"/>
      <c r="BI53" s="409"/>
      <c r="BJ53" s="409"/>
      <c r="BK53" s="409"/>
      <c r="BL53" s="409"/>
      <c r="BV53" s="409"/>
      <c r="BW53" s="409"/>
      <c r="BX53" s="409"/>
      <c r="BY53" s="409"/>
      <c r="BZ53" s="409"/>
      <c r="CA53" s="409"/>
      <c r="CB53" s="409"/>
      <c r="CL53" s="409"/>
      <c r="CM53" s="409"/>
      <c r="CN53" s="409"/>
      <c r="CO53" s="409"/>
      <c r="CP53" s="409"/>
      <c r="CQ53" s="409"/>
      <c r="CR53" s="409"/>
      <c r="DB53" s="409"/>
      <c r="DC53" s="409"/>
      <c r="DD53" s="409"/>
      <c r="DE53" s="409"/>
      <c r="DF53" s="409"/>
      <c r="DG53" s="409"/>
      <c r="DH53" s="409"/>
      <c r="DR53" s="409"/>
      <c r="DS53" s="409"/>
      <c r="DT53" s="409"/>
      <c r="DU53" s="409"/>
      <c r="DV53" s="409"/>
      <c r="DW53" s="409"/>
      <c r="DX53" s="409"/>
      <c r="EH53" s="409"/>
      <c r="EI53" s="409"/>
      <c r="EJ53" s="409"/>
      <c r="EK53" s="409"/>
      <c r="EL53" s="409"/>
      <c r="EM53" s="409"/>
      <c r="EN53" s="409"/>
      <c r="EX53" s="409"/>
      <c r="EY53" s="409"/>
      <c r="EZ53" s="409"/>
      <c r="FA53" s="409"/>
      <c r="FB53" s="409"/>
      <c r="FC53" s="409"/>
      <c r="FD53" s="409"/>
      <c r="FN53" s="409"/>
      <c r="FO53" s="409"/>
      <c r="FP53" s="409"/>
      <c r="FQ53" s="409"/>
      <c r="FR53" s="409"/>
      <c r="FS53" s="409"/>
      <c r="FT53" s="409"/>
      <c r="GD53" s="409"/>
      <c r="GE53" s="409"/>
      <c r="GF53" s="409"/>
      <c r="GG53" s="409"/>
      <c r="GH53" s="409"/>
      <c r="GI53" s="409"/>
      <c r="GJ53" s="409"/>
      <c r="GT53" s="409"/>
      <c r="GU53" s="409"/>
      <c r="GV53" s="409"/>
      <c r="GW53" s="409"/>
      <c r="GX53" s="409"/>
      <c r="GY53" s="409"/>
      <c r="GZ53" s="409"/>
      <c r="HJ53" s="409"/>
      <c r="HK53" s="409"/>
      <c r="HL53" s="409"/>
      <c r="HM53" s="409"/>
      <c r="HN53" s="409"/>
      <c r="HO53" s="409"/>
      <c r="HP53" s="409"/>
      <c r="HZ53" s="409"/>
      <c r="IA53" s="409"/>
      <c r="IB53" s="409"/>
      <c r="IC53" s="409"/>
      <c r="ID53" s="409"/>
      <c r="IE53" s="409"/>
      <c r="IF53" s="409"/>
      <c r="IP53" s="409"/>
      <c r="IQ53" s="409"/>
      <c r="IR53" s="409"/>
      <c r="IS53" s="409"/>
      <c r="IT53" s="409"/>
      <c r="IU53" s="409"/>
      <c r="IV53" s="409"/>
    </row>
    <row r="54" spans="1:256">
      <c r="A54" s="54"/>
      <c r="B54" s="16"/>
      <c r="C54" s="51"/>
      <c r="D54" s="52"/>
      <c r="E54" s="52"/>
      <c r="F54" s="52"/>
      <c r="G54" s="52"/>
      <c r="H54" s="52"/>
      <c r="I54" s="75"/>
      <c r="J54" s="232"/>
      <c r="K54" s="233"/>
      <c r="L54" s="234"/>
      <c r="M54" s="234"/>
      <c r="N54" s="234"/>
      <c r="O54" s="234"/>
      <c r="P54" s="635"/>
      <c r="Q54" s="627"/>
      <c r="S54" s="52"/>
      <c r="T54" s="52"/>
      <c r="U54" s="52"/>
      <c r="V54" s="52"/>
      <c r="W54" s="52"/>
      <c r="X54" s="641"/>
      <c r="AP54" s="409"/>
      <c r="AQ54" s="409"/>
      <c r="AR54" s="409"/>
      <c r="AS54" s="409"/>
      <c r="AT54" s="409"/>
      <c r="AU54" s="409"/>
      <c r="AV54" s="409"/>
      <c r="BF54" s="409"/>
      <c r="BG54" s="409"/>
      <c r="BH54" s="409"/>
      <c r="BI54" s="409"/>
      <c r="BJ54" s="409"/>
      <c r="BK54" s="409"/>
      <c r="BL54" s="409"/>
      <c r="BV54" s="409"/>
      <c r="BW54" s="409"/>
      <c r="BX54" s="409"/>
      <c r="BY54" s="409"/>
      <c r="BZ54" s="409"/>
      <c r="CA54" s="409"/>
      <c r="CB54" s="409"/>
      <c r="CL54" s="409"/>
      <c r="CM54" s="409"/>
      <c r="CN54" s="409"/>
      <c r="CO54" s="409"/>
      <c r="CP54" s="409"/>
      <c r="CQ54" s="409"/>
      <c r="CR54" s="409"/>
      <c r="DB54" s="409"/>
      <c r="DC54" s="409"/>
      <c r="DD54" s="409"/>
      <c r="DE54" s="409"/>
      <c r="DF54" s="409"/>
      <c r="DG54" s="409"/>
      <c r="DH54" s="409"/>
      <c r="DR54" s="409"/>
      <c r="DS54" s="409"/>
      <c r="DT54" s="409"/>
      <c r="DU54" s="409"/>
      <c r="DV54" s="409"/>
      <c r="DW54" s="409"/>
      <c r="DX54" s="409"/>
      <c r="EH54" s="409"/>
      <c r="EI54" s="409"/>
      <c r="EJ54" s="409"/>
      <c r="EK54" s="409"/>
      <c r="EL54" s="409"/>
      <c r="EM54" s="409"/>
      <c r="EN54" s="409"/>
      <c r="EX54" s="409"/>
      <c r="EY54" s="409"/>
      <c r="EZ54" s="409"/>
      <c r="FA54" s="409"/>
      <c r="FB54" s="409"/>
      <c r="FC54" s="409"/>
      <c r="FD54" s="409"/>
      <c r="FN54" s="409"/>
      <c r="FO54" s="409"/>
      <c r="FP54" s="409"/>
      <c r="FQ54" s="409"/>
      <c r="FR54" s="409"/>
      <c r="FS54" s="409"/>
      <c r="FT54" s="409"/>
      <c r="GD54" s="409"/>
      <c r="GE54" s="409"/>
      <c r="GF54" s="409"/>
      <c r="GG54" s="409"/>
      <c r="GH54" s="409"/>
      <c r="GI54" s="409"/>
      <c r="GJ54" s="409"/>
      <c r="GT54" s="409"/>
      <c r="GU54" s="409"/>
      <c r="GV54" s="409"/>
      <c r="GW54" s="409"/>
      <c r="GX54" s="409"/>
      <c r="GY54" s="409"/>
      <c r="GZ54" s="409"/>
      <c r="HJ54" s="409"/>
      <c r="HK54" s="409"/>
      <c r="HL54" s="409"/>
      <c r="HM54" s="409"/>
      <c r="HN54" s="409"/>
      <c r="HO54" s="409"/>
      <c r="HP54" s="409"/>
      <c r="HZ54" s="409"/>
      <c r="IA54" s="409"/>
      <c r="IB54" s="409"/>
      <c r="IC54" s="409"/>
      <c r="ID54" s="409"/>
      <c r="IE54" s="409"/>
      <c r="IF54" s="409"/>
      <c r="IP54" s="409"/>
      <c r="IQ54" s="409"/>
      <c r="IR54" s="409"/>
      <c r="IS54" s="409"/>
      <c r="IT54" s="409"/>
      <c r="IU54" s="409"/>
      <c r="IV54" s="409"/>
    </row>
    <row r="55" spans="1:256">
      <c r="A55" s="54"/>
      <c r="B55" s="16"/>
      <c r="C55" s="51"/>
      <c r="D55" s="52"/>
      <c r="E55" s="52"/>
      <c r="F55" s="52"/>
      <c r="G55" s="52"/>
      <c r="H55" s="52"/>
      <c r="I55" s="75"/>
      <c r="J55" s="232"/>
      <c r="K55" s="233"/>
      <c r="L55" s="234"/>
      <c r="M55" s="234"/>
      <c r="N55" s="234"/>
      <c r="O55" s="234"/>
      <c r="P55" s="635"/>
      <c r="Q55" s="627"/>
      <c r="S55" s="52"/>
      <c r="T55" s="52"/>
      <c r="U55" s="52"/>
      <c r="V55" s="52"/>
      <c r="W55" s="52"/>
      <c r="X55" s="641"/>
      <c r="AP55" s="409"/>
      <c r="AQ55" s="409"/>
      <c r="AR55" s="409"/>
      <c r="AS55" s="409"/>
      <c r="AT55" s="409"/>
      <c r="AU55" s="409"/>
      <c r="AV55" s="409"/>
      <c r="BF55" s="409"/>
      <c r="BG55" s="409"/>
      <c r="BH55" s="409"/>
      <c r="BI55" s="409"/>
      <c r="BJ55" s="409"/>
      <c r="BK55" s="409"/>
      <c r="BL55" s="409"/>
      <c r="BV55" s="409"/>
      <c r="BW55" s="409"/>
      <c r="BX55" s="409"/>
      <c r="BY55" s="409"/>
      <c r="BZ55" s="409"/>
      <c r="CA55" s="409"/>
      <c r="CB55" s="409"/>
      <c r="CL55" s="409"/>
      <c r="CM55" s="409"/>
      <c r="CN55" s="409"/>
      <c r="CO55" s="409"/>
      <c r="CP55" s="409"/>
      <c r="CQ55" s="409"/>
      <c r="CR55" s="409"/>
      <c r="DB55" s="409"/>
      <c r="DC55" s="409"/>
      <c r="DD55" s="409"/>
      <c r="DE55" s="409"/>
      <c r="DF55" s="409"/>
      <c r="DG55" s="409"/>
      <c r="DH55" s="409"/>
      <c r="DR55" s="409"/>
      <c r="DS55" s="409"/>
      <c r="DT55" s="409"/>
      <c r="DU55" s="409"/>
      <c r="DV55" s="409"/>
      <c r="DW55" s="409"/>
      <c r="DX55" s="409"/>
      <c r="EH55" s="409"/>
      <c r="EI55" s="409"/>
      <c r="EJ55" s="409"/>
      <c r="EK55" s="409"/>
      <c r="EL55" s="409"/>
      <c r="EM55" s="409"/>
      <c r="EN55" s="409"/>
      <c r="EX55" s="409"/>
      <c r="EY55" s="409"/>
      <c r="EZ55" s="409"/>
      <c r="FA55" s="409"/>
      <c r="FB55" s="409"/>
      <c r="FC55" s="409"/>
      <c r="FD55" s="409"/>
      <c r="FN55" s="409"/>
      <c r="FO55" s="409"/>
      <c r="FP55" s="409"/>
      <c r="FQ55" s="409"/>
      <c r="FR55" s="409"/>
      <c r="FS55" s="409"/>
      <c r="FT55" s="409"/>
      <c r="GD55" s="409"/>
      <c r="GE55" s="409"/>
      <c r="GF55" s="409"/>
      <c r="GG55" s="409"/>
      <c r="GH55" s="409"/>
      <c r="GI55" s="409"/>
      <c r="GJ55" s="409"/>
      <c r="GT55" s="409"/>
      <c r="GU55" s="409"/>
      <c r="GV55" s="409"/>
      <c r="GW55" s="409"/>
      <c r="GX55" s="409"/>
      <c r="GY55" s="409"/>
      <c r="GZ55" s="409"/>
      <c r="HJ55" s="409"/>
      <c r="HK55" s="409"/>
      <c r="HL55" s="409"/>
      <c r="HM55" s="409"/>
      <c r="HN55" s="409"/>
      <c r="HO55" s="409"/>
      <c r="HP55" s="409"/>
      <c r="HZ55" s="409"/>
      <c r="IA55" s="409"/>
      <c r="IB55" s="409"/>
      <c r="IC55" s="409"/>
      <c r="ID55" s="409"/>
      <c r="IE55" s="409"/>
      <c r="IF55" s="409"/>
      <c r="IP55" s="409"/>
      <c r="IQ55" s="409"/>
      <c r="IR55" s="409"/>
      <c r="IS55" s="409"/>
      <c r="IT55" s="409"/>
      <c r="IU55" s="409"/>
      <c r="IV55" s="409"/>
    </row>
    <row r="56" spans="1:256">
      <c r="A56" s="54"/>
      <c r="B56" s="16"/>
      <c r="C56" s="51"/>
      <c r="D56" s="52"/>
      <c r="E56" s="52"/>
      <c r="F56" s="52"/>
      <c r="G56" s="52"/>
      <c r="H56" s="52"/>
      <c r="I56" s="75"/>
      <c r="J56" s="232"/>
      <c r="K56" s="233"/>
      <c r="L56" s="234"/>
      <c r="M56" s="234"/>
      <c r="N56" s="234"/>
      <c r="O56" s="234"/>
      <c r="P56" s="635"/>
      <c r="Q56" s="627"/>
      <c r="S56" s="52"/>
      <c r="T56" s="52"/>
      <c r="U56" s="52"/>
      <c r="V56" s="52"/>
      <c r="W56" s="52"/>
      <c r="X56" s="641"/>
      <c r="AP56" s="409"/>
      <c r="AQ56" s="409"/>
      <c r="AR56" s="409"/>
      <c r="AS56" s="409"/>
      <c r="AT56" s="409"/>
      <c r="AU56" s="409"/>
      <c r="AV56" s="409"/>
      <c r="BF56" s="409"/>
      <c r="BG56" s="409"/>
      <c r="BH56" s="409"/>
      <c r="BI56" s="409"/>
      <c r="BJ56" s="409"/>
      <c r="BK56" s="409"/>
      <c r="BL56" s="409"/>
      <c r="BV56" s="409"/>
      <c r="BW56" s="409"/>
      <c r="BX56" s="409"/>
      <c r="BY56" s="409"/>
      <c r="BZ56" s="409"/>
      <c r="CA56" s="409"/>
      <c r="CB56" s="409"/>
      <c r="CL56" s="409"/>
      <c r="CM56" s="409"/>
      <c r="CN56" s="409"/>
      <c r="CO56" s="409"/>
      <c r="CP56" s="409"/>
      <c r="CQ56" s="409"/>
      <c r="CR56" s="409"/>
      <c r="DB56" s="409"/>
      <c r="DC56" s="409"/>
      <c r="DD56" s="409"/>
      <c r="DE56" s="409"/>
      <c r="DF56" s="409"/>
      <c r="DG56" s="409"/>
      <c r="DH56" s="409"/>
      <c r="DR56" s="409"/>
      <c r="DS56" s="409"/>
      <c r="DT56" s="409"/>
      <c r="DU56" s="409"/>
      <c r="DV56" s="409"/>
      <c r="DW56" s="409"/>
      <c r="DX56" s="409"/>
      <c r="EH56" s="409"/>
      <c r="EI56" s="409"/>
      <c r="EJ56" s="409"/>
      <c r="EK56" s="409"/>
      <c r="EL56" s="409"/>
      <c r="EM56" s="409"/>
      <c r="EN56" s="409"/>
      <c r="EX56" s="409"/>
      <c r="EY56" s="409"/>
      <c r="EZ56" s="409"/>
      <c r="FA56" s="409"/>
      <c r="FB56" s="409"/>
      <c r="FC56" s="409"/>
      <c r="FD56" s="409"/>
      <c r="FN56" s="409"/>
      <c r="FO56" s="409"/>
      <c r="FP56" s="409"/>
      <c r="FQ56" s="409"/>
      <c r="FR56" s="409"/>
      <c r="FS56" s="409"/>
      <c r="FT56" s="409"/>
      <c r="GD56" s="409"/>
      <c r="GE56" s="409"/>
      <c r="GF56" s="409"/>
      <c r="GG56" s="409"/>
      <c r="GH56" s="409"/>
      <c r="GI56" s="409"/>
      <c r="GJ56" s="409"/>
      <c r="GT56" s="409"/>
      <c r="GU56" s="409"/>
      <c r="GV56" s="409"/>
      <c r="GW56" s="409"/>
      <c r="GX56" s="409"/>
      <c r="GY56" s="409"/>
      <c r="GZ56" s="409"/>
      <c r="HJ56" s="409"/>
      <c r="HK56" s="409"/>
      <c r="HL56" s="409"/>
      <c r="HM56" s="409"/>
      <c r="HN56" s="409"/>
      <c r="HO56" s="409"/>
      <c r="HP56" s="409"/>
      <c r="HZ56" s="409"/>
      <c r="IA56" s="409"/>
      <c r="IB56" s="409"/>
      <c r="IC56" s="409"/>
      <c r="ID56" s="409"/>
      <c r="IE56" s="409"/>
      <c r="IF56" s="409"/>
      <c r="IP56" s="409"/>
      <c r="IQ56" s="409"/>
      <c r="IR56" s="409"/>
      <c r="IS56" s="409"/>
      <c r="IT56" s="409"/>
      <c r="IU56" s="409"/>
      <c r="IV56" s="409"/>
    </row>
    <row r="57" spans="1:256">
      <c r="A57" s="54"/>
      <c r="B57" s="16"/>
      <c r="C57" s="51"/>
      <c r="D57" s="52"/>
      <c r="E57" s="52"/>
      <c r="F57" s="52"/>
      <c r="G57" s="52"/>
      <c r="H57" s="52"/>
      <c r="I57" s="75"/>
      <c r="J57" s="232"/>
      <c r="K57" s="233"/>
      <c r="L57" s="234"/>
      <c r="M57" s="234"/>
      <c r="N57" s="234"/>
      <c r="O57" s="234"/>
      <c r="P57" s="635"/>
      <c r="Q57" s="627"/>
      <c r="S57" s="52"/>
      <c r="T57" s="52"/>
      <c r="U57" s="52"/>
      <c r="V57" s="52"/>
      <c r="W57" s="52"/>
      <c r="X57" s="641"/>
      <c r="AP57" s="409"/>
      <c r="AQ57" s="409"/>
      <c r="AR57" s="409"/>
      <c r="AS57" s="409"/>
      <c r="AT57" s="409"/>
      <c r="AU57" s="409"/>
      <c r="AV57" s="409"/>
      <c r="BF57" s="409"/>
      <c r="BG57" s="409"/>
      <c r="BH57" s="409"/>
      <c r="BI57" s="409"/>
      <c r="BJ57" s="409"/>
      <c r="BK57" s="409"/>
      <c r="BL57" s="409"/>
      <c r="BV57" s="409"/>
      <c r="BW57" s="409"/>
      <c r="BX57" s="409"/>
      <c r="BY57" s="409"/>
      <c r="BZ57" s="409"/>
      <c r="CA57" s="409"/>
      <c r="CB57" s="409"/>
      <c r="CL57" s="409"/>
      <c r="CM57" s="409"/>
      <c r="CN57" s="409"/>
      <c r="CO57" s="409"/>
      <c r="CP57" s="409"/>
      <c r="CQ57" s="409"/>
      <c r="CR57" s="409"/>
      <c r="DB57" s="409"/>
      <c r="DC57" s="409"/>
      <c r="DD57" s="409"/>
      <c r="DE57" s="409"/>
      <c r="DF57" s="409"/>
      <c r="DG57" s="409"/>
      <c r="DH57" s="409"/>
      <c r="DR57" s="409"/>
      <c r="DS57" s="409"/>
      <c r="DT57" s="409"/>
      <c r="DU57" s="409"/>
      <c r="DV57" s="409"/>
      <c r="DW57" s="409"/>
      <c r="DX57" s="409"/>
      <c r="EH57" s="409"/>
      <c r="EI57" s="409"/>
      <c r="EJ57" s="409"/>
      <c r="EK57" s="409"/>
      <c r="EL57" s="409"/>
      <c r="EM57" s="409"/>
      <c r="EN57" s="409"/>
      <c r="EX57" s="409"/>
      <c r="EY57" s="409"/>
      <c r="EZ57" s="409"/>
      <c r="FA57" s="409"/>
      <c r="FB57" s="409"/>
      <c r="FC57" s="409"/>
      <c r="FD57" s="409"/>
      <c r="FN57" s="409"/>
      <c r="FO57" s="409"/>
      <c r="FP57" s="409"/>
      <c r="FQ57" s="409"/>
      <c r="FR57" s="409"/>
      <c r="FS57" s="409"/>
      <c r="FT57" s="409"/>
      <c r="GD57" s="409"/>
      <c r="GE57" s="409"/>
      <c r="GF57" s="409"/>
      <c r="GG57" s="409"/>
      <c r="GH57" s="409"/>
      <c r="GI57" s="409"/>
      <c r="GJ57" s="409"/>
      <c r="GT57" s="409"/>
      <c r="GU57" s="409"/>
      <c r="GV57" s="409"/>
      <c r="GW57" s="409"/>
      <c r="GX57" s="409"/>
      <c r="GY57" s="409"/>
      <c r="GZ57" s="409"/>
      <c r="HJ57" s="409"/>
      <c r="HK57" s="409"/>
      <c r="HL57" s="409"/>
      <c r="HM57" s="409"/>
      <c r="HN57" s="409"/>
      <c r="HO57" s="409"/>
      <c r="HP57" s="409"/>
      <c r="HZ57" s="409"/>
      <c r="IA57" s="409"/>
      <c r="IB57" s="409"/>
      <c r="IC57" s="409"/>
      <c r="ID57" s="409"/>
      <c r="IE57" s="409"/>
      <c r="IF57" s="409"/>
      <c r="IP57" s="409"/>
      <c r="IQ57" s="409"/>
      <c r="IR57" s="409"/>
      <c r="IS57" s="409"/>
      <c r="IT57" s="409"/>
      <c r="IU57" s="409"/>
      <c r="IV57" s="409"/>
    </row>
    <row r="58" spans="1:256">
      <c r="A58" s="54"/>
      <c r="B58" s="16"/>
      <c r="C58" s="51"/>
      <c r="D58" s="52"/>
      <c r="E58" s="52"/>
      <c r="F58" s="52"/>
      <c r="G58" s="52"/>
      <c r="H58" s="52"/>
      <c r="I58" s="75"/>
      <c r="J58" s="232"/>
      <c r="K58" s="233"/>
      <c r="L58" s="234"/>
      <c r="M58" s="234"/>
      <c r="N58" s="234"/>
      <c r="O58" s="234"/>
      <c r="P58" s="635"/>
      <c r="Q58" s="627"/>
      <c r="S58" s="52"/>
      <c r="T58" s="52"/>
      <c r="U58" s="52"/>
      <c r="V58" s="52"/>
      <c r="W58" s="52"/>
      <c r="X58" s="641"/>
      <c r="AP58" s="409"/>
      <c r="AQ58" s="409"/>
      <c r="AR58" s="409"/>
      <c r="AS58" s="409"/>
      <c r="AT58" s="409"/>
      <c r="AU58" s="409"/>
      <c r="AV58" s="409"/>
      <c r="BF58" s="409"/>
      <c r="BG58" s="409"/>
      <c r="BH58" s="409"/>
      <c r="BI58" s="409"/>
      <c r="BJ58" s="409"/>
      <c r="BK58" s="409"/>
      <c r="BL58" s="409"/>
      <c r="BV58" s="409"/>
      <c r="BW58" s="409"/>
      <c r="BX58" s="409"/>
      <c r="BY58" s="409"/>
      <c r="BZ58" s="409"/>
      <c r="CA58" s="409"/>
      <c r="CB58" s="409"/>
      <c r="CL58" s="409"/>
      <c r="CM58" s="409"/>
      <c r="CN58" s="409"/>
      <c r="CO58" s="409"/>
      <c r="CP58" s="409"/>
      <c r="CQ58" s="409"/>
      <c r="CR58" s="409"/>
      <c r="DB58" s="409"/>
      <c r="DC58" s="409"/>
      <c r="DD58" s="409"/>
      <c r="DE58" s="409"/>
      <c r="DF58" s="409"/>
      <c r="DG58" s="409"/>
      <c r="DH58" s="409"/>
      <c r="DR58" s="409"/>
      <c r="DS58" s="409"/>
      <c r="DT58" s="409"/>
      <c r="DU58" s="409"/>
      <c r="DV58" s="409"/>
      <c r="DW58" s="409"/>
      <c r="DX58" s="409"/>
      <c r="EH58" s="409"/>
      <c r="EI58" s="409"/>
      <c r="EJ58" s="409"/>
      <c r="EK58" s="409"/>
      <c r="EL58" s="409"/>
      <c r="EM58" s="409"/>
      <c r="EN58" s="409"/>
      <c r="EX58" s="409"/>
      <c r="EY58" s="409"/>
      <c r="EZ58" s="409"/>
      <c r="FA58" s="409"/>
      <c r="FB58" s="409"/>
      <c r="FC58" s="409"/>
      <c r="FD58" s="409"/>
      <c r="FN58" s="409"/>
      <c r="FO58" s="409"/>
      <c r="FP58" s="409"/>
      <c r="FQ58" s="409"/>
      <c r="FR58" s="409"/>
      <c r="FS58" s="409"/>
      <c r="FT58" s="409"/>
      <c r="GD58" s="409"/>
      <c r="GE58" s="409"/>
      <c r="GF58" s="409"/>
      <c r="GG58" s="409"/>
      <c r="GH58" s="409"/>
      <c r="GI58" s="409"/>
      <c r="GJ58" s="409"/>
      <c r="GT58" s="409"/>
      <c r="GU58" s="409"/>
      <c r="GV58" s="409"/>
      <c r="GW58" s="409"/>
      <c r="GX58" s="409"/>
      <c r="GY58" s="409"/>
      <c r="GZ58" s="409"/>
      <c r="HJ58" s="409"/>
      <c r="HK58" s="409"/>
      <c r="HL58" s="409"/>
      <c r="HM58" s="409"/>
      <c r="HN58" s="409"/>
      <c r="HO58" s="409"/>
      <c r="HP58" s="409"/>
      <c r="HZ58" s="409"/>
      <c r="IA58" s="409"/>
      <c r="IB58" s="409"/>
      <c r="IC58" s="409"/>
      <c r="ID58" s="409"/>
      <c r="IE58" s="409"/>
      <c r="IF58" s="409"/>
      <c r="IP58" s="409"/>
      <c r="IQ58" s="409"/>
      <c r="IR58" s="409"/>
      <c r="IS58" s="409"/>
      <c r="IT58" s="409"/>
      <c r="IU58" s="409"/>
      <c r="IV58" s="409"/>
    </row>
    <row r="59" spans="1:256">
      <c r="A59" s="54"/>
      <c r="B59" s="16"/>
      <c r="C59" s="51"/>
      <c r="D59" s="52"/>
      <c r="E59" s="52"/>
      <c r="F59" s="52"/>
      <c r="G59" s="52"/>
      <c r="H59" s="52"/>
      <c r="I59" s="75"/>
      <c r="J59" s="232"/>
      <c r="K59" s="233"/>
      <c r="L59" s="234"/>
      <c r="M59" s="234"/>
      <c r="N59" s="234"/>
      <c r="O59" s="234"/>
      <c r="P59" s="635"/>
      <c r="Q59" s="627"/>
      <c r="S59" s="52"/>
      <c r="T59" s="52"/>
      <c r="U59" s="52"/>
      <c r="V59" s="52"/>
      <c r="W59" s="52"/>
      <c r="X59" s="641"/>
      <c r="AP59" s="409"/>
      <c r="AQ59" s="409"/>
      <c r="AR59" s="409"/>
      <c r="AS59" s="409"/>
      <c r="AT59" s="409"/>
      <c r="AU59" s="409"/>
      <c r="AV59" s="409"/>
      <c r="BF59" s="409"/>
      <c r="BG59" s="409"/>
      <c r="BH59" s="409"/>
      <c r="BI59" s="409"/>
      <c r="BJ59" s="409"/>
      <c r="BK59" s="409"/>
      <c r="BL59" s="409"/>
      <c r="BV59" s="409"/>
      <c r="BW59" s="409"/>
      <c r="BX59" s="409"/>
      <c r="BY59" s="409"/>
      <c r="BZ59" s="409"/>
      <c r="CA59" s="409"/>
      <c r="CB59" s="409"/>
      <c r="CL59" s="409"/>
      <c r="CM59" s="409"/>
      <c r="CN59" s="409"/>
      <c r="CO59" s="409"/>
      <c r="CP59" s="409"/>
      <c r="CQ59" s="409"/>
      <c r="CR59" s="409"/>
      <c r="DB59" s="409"/>
      <c r="DC59" s="409"/>
      <c r="DD59" s="409"/>
      <c r="DE59" s="409"/>
      <c r="DF59" s="409"/>
      <c r="DG59" s="409"/>
      <c r="DH59" s="409"/>
      <c r="DR59" s="409"/>
      <c r="DS59" s="409"/>
      <c r="DT59" s="409"/>
      <c r="DU59" s="409"/>
      <c r="DV59" s="409"/>
      <c r="DW59" s="409"/>
      <c r="DX59" s="409"/>
      <c r="EH59" s="409"/>
      <c r="EI59" s="409"/>
      <c r="EJ59" s="409"/>
      <c r="EK59" s="409"/>
      <c r="EL59" s="409"/>
      <c r="EM59" s="409"/>
      <c r="EN59" s="409"/>
      <c r="EX59" s="409"/>
      <c r="EY59" s="409"/>
      <c r="EZ59" s="409"/>
      <c r="FA59" s="409"/>
      <c r="FB59" s="409"/>
      <c r="FC59" s="409"/>
      <c r="FD59" s="409"/>
      <c r="FN59" s="409"/>
      <c r="FO59" s="409"/>
      <c r="FP59" s="409"/>
      <c r="FQ59" s="409"/>
      <c r="FR59" s="409"/>
      <c r="FS59" s="409"/>
      <c r="FT59" s="409"/>
      <c r="GD59" s="409"/>
      <c r="GE59" s="409"/>
      <c r="GF59" s="409"/>
      <c r="GG59" s="409"/>
      <c r="GH59" s="409"/>
      <c r="GI59" s="409"/>
      <c r="GJ59" s="409"/>
      <c r="GT59" s="409"/>
      <c r="GU59" s="409"/>
      <c r="GV59" s="409"/>
      <c r="GW59" s="409"/>
      <c r="GX59" s="409"/>
      <c r="GY59" s="409"/>
      <c r="GZ59" s="409"/>
      <c r="HJ59" s="409"/>
      <c r="HK59" s="409"/>
      <c r="HL59" s="409"/>
      <c r="HM59" s="409"/>
      <c r="HN59" s="409"/>
      <c r="HO59" s="409"/>
      <c r="HP59" s="409"/>
      <c r="HZ59" s="409"/>
      <c r="IA59" s="409"/>
      <c r="IB59" s="409"/>
      <c r="IC59" s="409"/>
      <c r="ID59" s="409"/>
      <c r="IE59" s="409"/>
      <c r="IF59" s="409"/>
      <c r="IP59" s="409"/>
      <c r="IQ59" s="409"/>
      <c r="IR59" s="409"/>
      <c r="IS59" s="409"/>
      <c r="IT59" s="409"/>
      <c r="IU59" s="409"/>
      <c r="IV59" s="409"/>
    </row>
    <row r="60" spans="1:256">
      <c r="A60" s="54"/>
      <c r="B60" s="16"/>
      <c r="C60" s="51"/>
      <c r="D60" s="52"/>
      <c r="E60" s="52"/>
      <c r="F60" s="52"/>
      <c r="G60" s="52"/>
      <c r="H60" s="52"/>
      <c r="I60" s="75"/>
      <c r="J60" s="232"/>
      <c r="K60" s="233"/>
      <c r="L60" s="234"/>
      <c r="M60" s="234"/>
      <c r="N60" s="234"/>
      <c r="O60" s="234"/>
      <c r="P60" s="635"/>
      <c r="Q60" s="627"/>
      <c r="S60" s="52"/>
      <c r="T60" s="52"/>
      <c r="U60" s="52"/>
      <c r="V60" s="52"/>
      <c r="W60" s="52"/>
      <c r="X60" s="641"/>
      <c r="AP60" s="409"/>
      <c r="AQ60" s="409"/>
      <c r="AR60" s="409"/>
      <c r="AS60" s="409"/>
      <c r="AT60" s="409"/>
      <c r="AU60" s="409"/>
      <c r="AV60" s="409"/>
      <c r="BF60" s="409"/>
      <c r="BG60" s="409"/>
      <c r="BH60" s="409"/>
      <c r="BI60" s="409"/>
      <c r="BJ60" s="409"/>
      <c r="BK60" s="409"/>
      <c r="BL60" s="409"/>
      <c r="BV60" s="409"/>
      <c r="BW60" s="409"/>
      <c r="BX60" s="409"/>
      <c r="BY60" s="409"/>
      <c r="BZ60" s="409"/>
      <c r="CA60" s="409"/>
      <c r="CB60" s="409"/>
      <c r="CL60" s="409"/>
      <c r="CM60" s="409"/>
      <c r="CN60" s="409"/>
      <c r="CO60" s="409"/>
      <c r="CP60" s="409"/>
      <c r="CQ60" s="409"/>
      <c r="CR60" s="409"/>
      <c r="DB60" s="409"/>
      <c r="DC60" s="409"/>
      <c r="DD60" s="409"/>
      <c r="DE60" s="409"/>
      <c r="DF60" s="409"/>
      <c r="DG60" s="409"/>
      <c r="DH60" s="409"/>
      <c r="DR60" s="409"/>
      <c r="DS60" s="409"/>
      <c r="DT60" s="409"/>
      <c r="DU60" s="409"/>
      <c r="DV60" s="409"/>
      <c r="DW60" s="409"/>
      <c r="DX60" s="409"/>
      <c r="EH60" s="409"/>
      <c r="EI60" s="409"/>
      <c r="EJ60" s="409"/>
      <c r="EK60" s="409"/>
      <c r="EL60" s="409"/>
      <c r="EM60" s="409"/>
      <c r="EN60" s="409"/>
      <c r="EX60" s="409"/>
      <c r="EY60" s="409"/>
      <c r="EZ60" s="409"/>
      <c r="FA60" s="409"/>
      <c r="FB60" s="409"/>
      <c r="FC60" s="409"/>
      <c r="FD60" s="409"/>
      <c r="FN60" s="409"/>
      <c r="FO60" s="409"/>
      <c r="FP60" s="409"/>
      <c r="FQ60" s="409"/>
      <c r="FR60" s="409"/>
      <c r="FS60" s="409"/>
      <c r="FT60" s="409"/>
      <c r="GD60" s="409"/>
      <c r="GE60" s="409"/>
      <c r="GF60" s="409"/>
      <c r="GG60" s="409"/>
      <c r="GH60" s="409"/>
      <c r="GI60" s="409"/>
      <c r="GJ60" s="409"/>
      <c r="GT60" s="409"/>
      <c r="GU60" s="409"/>
      <c r="GV60" s="409"/>
      <c r="GW60" s="409"/>
      <c r="GX60" s="409"/>
      <c r="GY60" s="409"/>
      <c r="GZ60" s="409"/>
      <c r="HJ60" s="409"/>
      <c r="HK60" s="409"/>
      <c r="HL60" s="409"/>
      <c r="HM60" s="409"/>
      <c r="HN60" s="409"/>
      <c r="HO60" s="409"/>
      <c r="HP60" s="409"/>
      <c r="HZ60" s="409"/>
      <c r="IA60" s="409"/>
      <c r="IB60" s="409"/>
      <c r="IC60" s="409"/>
      <c r="ID60" s="409"/>
      <c r="IE60" s="409"/>
      <c r="IF60" s="409"/>
      <c r="IP60" s="409"/>
      <c r="IQ60" s="409"/>
      <c r="IR60" s="409"/>
      <c r="IS60" s="409"/>
      <c r="IT60" s="409"/>
      <c r="IU60" s="409"/>
      <c r="IV60" s="409"/>
    </row>
    <row r="61" spans="1:256">
      <c r="A61" s="54"/>
      <c r="B61" s="16"/>
      <c r="C61" s="51"/>
      <c r="D61" s="52"/>
      <c r="E61" s="52"/>
      <c r="F61" s="52"/>
      <c r="G61" s="52"/>
      <c r="H61" s="52"/>
      <c r="I61" s="413"/>
      <c r="J61" s="232"/>
      <c r="K61" s="233"/>
      <c r="L61" s="234"/>
      <c r="M61" s="234"/>
      <c r="N61" s="234"/>
      <c r="O61" s="234"/>
      <c r="P61" s="635"/>
      <c r="Q61" s="627"/>
      <c r="S61" s="52"/>
      <c r="T61" s="52"/>
      <c r="U61" s="52"/>
      <c r="V61" s="52"/>
      <c r="W61" s="52"/>
      <c r="X61" s="641"/>
      <c r="AP61" s="409"/>
      <c r="AQ61" s="409"/>
      <c r="AR61" s="409"/>
      <c r="AS61" s="409"/>
      <c r="AT61" s="409"/>
      <c r="AU61" s="409"/>
      <c r="AV61" s="409"/>
      <c r="BF61" s="409"/>
      <c r="BG61" s="409"/>
      <c r="BH61" s="409"/>
      <c r="BI61" s="409"/>
      <c r="BJ61" s="409"/>
      <c r="BK61" s="409"/>
      <c r="BL61" s="409"/>
      <c r="BV61" s="409"/>
      <c r="BW61" s="409"/>
      <c r="BX61" s="409"/>
      <c r="BY61" s="409"/>
      <c r="BZ61" s="409"/>
      <c r="CA61" s="409"/>
      <c r="CB61" s="409"/>
      <c r="CL61" s="409"/>
      <c r="CM61" s="409"/>
      <c r="CN61" s="409"/>
      <c r="CO61" s="409"/>
      <c r="CP61" s="409"/>
      <c r="CQ61" s="409"/>
      <c r="CR61" s="409"/>
      <c r="DB61" s="409"/>
      <c r="DC61" s="409"/>
      <c r="DD61" s="409"/>
      <c r="DE61" s="409"/>
      <c r="DF61" s="409"/>
      <c r="DG61" s="409"/>
      <c r="DH61" s="409"/>
      <c r="DR61" s="409"/>
      <c r="DS61" s="409"/>
      <c r="DT61" s="409"/>
      <c r="DU61" s="409"/>
      <c r="DV61" s="409"/>
      <c r="DW61" s="409"/>
      <c r="DX61" s="409"/>
      <c r="EH61" s="409"/>
      <c r="EI61" s="409"/>
      <c r="EJ61" s="409"/>
      <c r="EK61" s="409"/>
      <c r="EL61" s="409"/>
      <c r="EM61" s="409"/>
      <c r="EN61" s="409"/>
      <c r="EX61" s="409"/>
      <c r="EY61" s="409"/>
      <c r="EZ61" s="409"/>
      <c r="FA61" s="409"/>
      <c r="FB61" s="409"/>
      <c r="FC61" s="409"/>
      <c r="FD61" s="409"/>
      <c r="FN61" s="409"/>
      <c r="FO61" s="409"/>
      <c r="FP61" s="409"/>
      <c r="FQ61" s="409"/>
      <c r="FR61" s="409"/>
      <c r="FS61" s="409"/>
      <c r="FT61" s="409"/>
      <c r="GD61" s="409"/>
      <c r="GE61" s="409"/>
      <c r="GF61" s="409"/>
      <c r="GG61" s="409"/>
      <c r="GH61" s="409"/>
      <c r="GI61" s="409"/>
      <c r="GJ61" s="409"/>
      <c r="GT61" s="409"/>
      <c r="GU61" s="409"/>
      <c r="GV61" s="409"/>
      <c r="GW61" s="409"/>
      <c r="GX61" s="409"/>
      <c r="GY61" s="409"/>
      <c r="GZ61" s="409"/>
      <c r="HJ61" s="409"/>
      <c r="HK61" s="409"/>
      <c r="HL61" s="409"/>
      <c r="HM61" s="409"/>
      <c r="HN61" s="409"/>
      <c r="HO61" s="409"/>
      <c r="HP61" s="409"/>
      <c r="HZ61" s="409"/>
      <c r="IA61" s="409"/>
      <c r="IB61" s="409"/>
      <c r="IC61" s="409"/>
      <c r="ID61" s="409"/>
      <c r="IE61" s="409"/>
      <c r="IF61" s="409"/>
      <c r="IP61" s="409"/>
      <c r="IQ61" s="409"/>
      <c r="IR61" s="409"/>
      <c r="IS61" s="409"/>
      <c r="IT61" s="409"/>
      <c r="IU61" s="409"/>
      <c r="IV61" s="409"/>
    </row>
    <row r="62" spans="1:256">
      <c r="A62" s="54"/>
      <c r="B62" s="16"/>
      <c r="C62" s="51"/>
      <c r="D62" s="52"/>
      <c r="E62" s="52"/>
      <c r="F62" s="52"/>
      <c r="G62" s="52"/>
      <c r="H62" s="52"/>
      <c r="I62" s="413"/>
      <c r="J62" s="232"/>
      <c r="K62" s="233"/>
      <c r="L62" s="234"/>
      <c r="M62" s="234"/>
      <c r="N62" s="234"/>
      <c r="O62" s="234"/>
      <c r="P62" s="635"/>
      <c r="Q62" s="627"/>
      <c r="S62" s="52"/>
      <c r="T62" s="52"/>
      <c r="U62" s="52"/>
      <c r="V62" s="52"/>
      <c r="W62" s="52"/>
      <c r="X62" s="641"/>
      <c r="AP62" s="409"/>
      <c r="AQ62" s="409"/>
      <c r="AR62" s="409"/>
      <c r="AS62" s="409"/>
      <c r="AT62" s="409"/>
      <c r="AU62" s="409"/>
      <c r="AV62" s="409"/>
      <c r="BF62" s="409"/>
      <c r="BG62" s="409"/>
      <c r="BH62" s="409"/>
      <c r="BI62" s="409"/>
      <c r="BJ62" s="409"/>
      <c r="BK62" s="409"/>
      <c r="BL62" s="409"/>
      <c r="BV62" s="409"/>
      <c r="BW62" s="409"/>
      <c r="BX62" s="409"/>
      <c r="BY62" s="409"/>
      <c r="BZ62" s="409"/>
      <c r="CA62" s="409"/>
      <c r="CB62" s="409"/>
      <c r="CL62" s="409"/>
      <c r="CM62" s="409"/>
      <c r="CN62" s="409"/>
      <c r="CO62" s="409"/>
      <c r="CP62" s="409"/>
      <c r="CQ62" s="409"/>
      <c r="CR62" s="409"/>
      <c r="DB62" s="409"/>
      <c r="DC62" s="409"/>
      <c r="DD62" s="409"/>
      <c r="DE62" s="409"/>
      <c r="DF62" s="409"/>
      <c r="DG62" s="409"/>
      <c r="DH62" s="409"/>
      <c r="DR62" s="409"/>
      <c r="DS62" s="409"/>
      <c r="DT62" s="409"/>
      <c r="DU62" s="409"/>
      <c r="DV62" s="409"/>
      <c r="DW62" s="409"/>
      <c r="DX62" s="409"/>
      <c r="EH62" s="409"/>
      <c r="EI62" s="409"/>
      <c r="EJ62" s="409"/>
      <c r="EK62" s="409"/>
      <c r="EL62" s="409"/>
      <c r="EM62" s="409"/>
      <c r="EN62" s="409"/>
      <c r="EX62" s="409"/>
      <c r="EY62" s="409"/>
      <c r="EZ62" s="409"/>
      <c r="FA62" s="409"/>
      <c r="FB62" s="409"/>
      <c r="FC62" s="409"/>
      <c r="FD62" s="409"/>
      <c r="FN62" s="409"/>
      <c r="FO62" s="409"/>
      <c r="FP62" s="409"/>
      <c r="FQ62" s="409"/>
      <c r="FR62" s="409"/>
      <c r="FS62" s="409"/>
      <c r="FT62" s="409"/>
      <c r="GD62" s="409"/>
      <c r="GE62" s="409"/>
      <c r="GF62" s="409"/>
      <c r="GG62" s="409"/>
      <c r="GH62" s="409"/>
      <c r="GI62" s="409"/>
      <c r="GJ62" s="409"/>
      <c r="GT62" s="409"/>
      <c r="GU62" s="409"/>
      <c r="GV62" s="409"/>
      <c r="GW62" s="409"/>
      <c r="GX62" s="409"/>
      <c r="GY62" s="409"/>
      <c r="GZ62" s="409"/>
      <c r="HJ62" s="409"/>
      <c r="HK62" s="409"/>
      <c r="HL62" s="409"/>
      <c r="HM62" s="409"/>
      <c r="HN62" s="409"/>
      <c r="HO62" s="409"/>
      <c r="HP62" s="409"/>
      <c r="HZ62" s="409"/>
      <c r="IA62" s="409"/>
      <c r="IB62" s="409"/>
      <c r="IC62" s="409"/>
      <c r="ID62" s="409"/>
      <c r="IE62" s="409"/>
      <c r="IF62" s="409"/>
      <c r="IP62" s="409"/>
      <c r="IQ62" s="409"/>
      <c r="IR62" s="409"/>
      <c r="IS62" s="409"/>
      <c r="IT62" s="409"/>
      <c r="IU62" s="409"/>
      <c r="IV62" s="409"/>
    </row>
    <row r="63" spans="1:256">
      <c r="A63" s="54"/>
      <c r="B63" s="16"/>
      <c r="C63" s="51"/>
      <c r="D63" s="52"/>
      <c r="E63" s="52"/>
      <c r="F63" s="52"/>
      <c r="G63" s="52"/>
      <c r="H63" s="52"/>
      <c r="I63" s="413"/>
      <c r="J63" s="232"/>
      <c r="K63" s="233"/>
      <c r="L63" s="234"/>
      <c r="M63" s="234"/>
      <c r="N63" s="234"/>
      <c r="O63" s="234"/>
      <c r="P63" s="635"/>
      <c r="Q63" s="627"/>
      <c r="S63" s="52"/>
      <c r="T63" s="52"/>
      <c r="U63" s="52"/>
      <c r="V63" s="52"/>
      <c r="W63" s="52"/>
      <c r="X63" s="641"/>
      <c r="AP63" s="409"/>
      <c r="AQ63" s="409"/>
      <c r="AR63" s="409"/>
      <c r="AS63" s="409"/>
      <c r="AT63" s="409"/>
      <c r="AU63" s="409"/>
      <c r="AV63" s="409"/>
      <c r="BF63" s="409"/>
      <c r="BG63" s="409"/>
      <c r="BH63" s="409"/>
      <c r="BI63" s="409"/>
      <c r="BJ63" s="409"/>
      <c r="BK63" s="409"/>
      <c r="BL63" s="409"/>
      <c r="BV63" s="409"/>
      <c r="BW63" s="409"/>
      <c r="BX63" s="409"/>
      <c r="BY63" s="409"/>
      <c r="BZ63" s="409"/>
      <c r="CA63" s="409"/>
      <c r="CB63" s="409"/>
      <c r="CL63" s="409"/>
      <c r="CM63" s="409"/>
      <c r="CN63" s="409"/>
      <c r="CO63" s="409"/>
      <c r="CP63" s="409"/>
      <c r="CQ63" s="409"/>
      <c r="CR63" s="409"/>
      <c r="DB63" s="409"/>
      <c r="DC63" s="409"/>
      <c r="DD63" s="409"/>
      <c r="DE63" s="409"/>
      <c r="DF63" s="409"/>
      <c r="DG63" s="409"/>
      <c r="DH63" s="409"/>
      <c r="DR63" s="409"/>
      <c r="DS63" s="409"/>
      <c r="DT63" s="409"/>
      <c r="DU63" s="409"/>
      <c r="DV63" s="409"/>
      <c r="DW63" s="409"/>
      <c r="DX63" s="409"/>
      <c r="EH63" s="409"/>
      <c r="EI63" s="409"/>
      <c r="EJ63" s="409"/>
      <c r="EK63" s="409"/>
      <c r="EL63" s="409"/>
      <c r="EM63" s="409"/>
      <c r="EN63" s="409"/>
      <c r="EX63" s="409"/>
      <c r="EY63" s="409"/>
      <c r="EZ63" s="409"/>
      <c r="FA63" s="409"/>
      <c r="FB63" s="409"/>
      <c r="FC63" s="409"/>
      <c r="FD63" s="409"/>
      <c r="FN63" s="409"/>
      <c r="FO63" s="409"/>
      <c r="FP63" s="409"/>
      <c r="FQ63" s="409"/>
      <c r="FR63" s="409"/>
      <c r="FS63" s="409"/>
      <c r="FT63" s="409"/>
      <c r="GD63" s="409"/>
      <c r="GE63" s="409"/>
      <c r="GF63" s="409"/>
      <c r="GG63" s="409"/>
      <c r="GH63" s="409"/>
      <c r="GI63" s="409"/>
      <c r="GJ63" s="409"/>
      <c r="GT63" s="409"/>
      <c r="GU63" s="409"/>
      <c r="GV63" s="409"/>
      <c r="GW63" s="409"/>
      <c r="GX63" s="409"/>
      <c r="GY63" s="409"/>
      <c r="GZ63" s="409"/>
      <c r="HJ63" s="409"/>
      <c r="HK63" s="409"/>
      <c r="HL63" s="409"/>
      <c r="HM63" s="409"/>
      <c r="HN63" s="409"/>
      <c r="HO63" s="409"/>
      <c r="HP63" s="409"/>
      <c r="HZ63" s="409"/>
      <c r="IA63" s="409"/>
      <c r="IB63" s="409"/>
      <c r="IC63" s="409"/>
      <c r="ID63" s="409"/>
      <c r="IE63" s="409"/>
      <c r="IF63" s="409"/>
      <c r="IP63" s="409"/>
      <c r="IQ63" s="409"/>
      <c r="IR63" s="409"/>
      <c r="IS63" s="409"/>
      <c r="IT63" s="409"/>
      <c r="IU63" s="409"/>
      <c r="IV63" s="409"/>
    </row>
    <row r="64" spans="1:256">
      <c r="A64" s="54"/>
      <c r="B64" s="141"/>
      <c r="C64" s="142"/>
      <c r="D64" s="143"/>
      <c r="E64" s="143"/>
      <c r="F64" s="143"/>
      <c r="G64" s="143"/>
      <c r="H64" s="143"/>
      <c r="I64" s="414"/>
      <c r="J64" s="632"/>
      <c r="K64" s="235"/>
      <c r="L64" s="236"/>
      <c r="M64" s="236"/>
      <c r="N64" s="236"/>
      <c r="O64" s="236"/>
      <c r="P64" s="636"/>
      <c r="Q64" s="627"/>
      <c r="S64" s="52"/>
      <c r="T64" s="52"/>
      <c r="U64" s="52"/>
      <c r="V64" s="52"/>
      <c r="W64" s="52"/>
      <c r="X64" s="641"/>
      <c r="AP64" s="409"/>
      <c r="AQ64" s="409"/>
      <c r="AR64" s="409"/>
      <c r="AS64" s="409"/>
      <c r="AT64" s="409"/>
      <c r="AU64" s="409"/>
      <c r="AV64" s="409"/>
      <c r="BF64" s="409"/>
      <c r="BG64" s="409"/>
      <c r="BH64" s="409"/>
      <c r="BI64" s="409"/>
      <c r="BJ64" s="409"/>
      <c r="BK64" s="409"/>
      <c r="BL64" s="409"/>
      <c r="BV64" s="409"/>
      <c r="BW64" s="409"/>
      <c r="BX64" s="409"/>
      <c r="BY64" s="409"/>
      <c r="BZ64" s="409"/>
      <c r="CA64" s="409"/>
      <c r="CB64" s="409"/>
      <c r="CL64" s="409"/>
      <c r="CM64" s="409"/>
      <c r="CN64" s="409"/>
      <c r="CO64" s="409"/>
      <c r="CP64" s="409"/>
      <c r="CQ64" s="409"/>
      <c r="CR64" s="409"/>
      <c r="DB64" s="409"/>
      <c r="DC64" s="409"/>
      <c r="DD64" s="409"/>
      <c r="DE64" s="409"/>
      <c r="DF64" s="409"/>
      <c r="DG64" s="409"/>
      <c r="DH64" s="409"/>
      <c r="DR64" s="409"/>
      <c r="DS64" s="409"/>
      <c r="DT64" s="409"/>
      <c r="DU64" s="409"/>
      <c r="DV64" s="409"/>
      <c r="DW64" s="409"/>
      <c r="DX64" s="409"/>
      <c r="EH64" s="409"/>
      <c r="EI64" s="409"/>
      <c r="EJ64" s="409"/>
      <c r="EK64" s="409"/>
      <c r="EL64" s="409"/>
      <c r="EM64" s="409"/>
      <c r="EN64" s="409"/>
      <c r="EX64" s="409"/>
      <c r="EY64" s="409"/>
      <c r="EZ64" s="409"/>
      <c r="FA64" s="409"/>
      <c r="FB64" s="409"/>
      <c r="FC64" s="409"/>
      <c r="FD64" s="409"/>
      <c r="FN64" s="409"/>
      <c r="FO64" s="409"/>
      <c r="FP64" s="409"/>
      <c r="FQ64" s="409"/>
      <c r="FR64" s="409"/>
      <c r="FS64" s="409"/>
      <c r="FT64" s="409"/>
      <c r="GD64" s="409"/>
      <c r="GE64" s="409"/>
      <c r="GF64" s="409"/>
      <c r="GG64" s="409"/>
      <c r="GH64" s="409"/>
      <c r="GI64" s="409"/>
      <c r="GJ64" s="409"/>
      <c r="GT64" s="409"/>
      <c r="GU64" s="409"/>
      <c r="GV64" s="409"/>
      <c r="GW64" s="409"/>
      <c r="GX64" s="409"/>
      <c r="GY64" s="409"/>
      <c r="GZ64" s="409"/>
      <c r="HJ64" s="409"/>
      <c r="HK64" s="409"/>
      <c r="HL64" s="409"/>
      <c r="HM64" s="409"/>
      <c r="HN64" s="409"/>
      <c r="HO64" s="409"/>
      <c r="HP64" s="409"/>
      <c r="HZ64" s="409"/>
      <c r="IA64" s="409"/>
      <c r="IB64" s="409"/>
      <c r="IC64" s="409"/>
      <c r="ID64" s="409"/>
      <c r="IE64" s="409"/>
      <c r="IF64" s="409"/>
      <c r="IP64" s="409"/>
      <c r="IQ64" s="409"/>
      <c r="IR64" s="409"/>
      <c r="IS64" s="409"/>
      <c r="IT64" s="409"/>
      <c r="IU64" s="409"/>
      <c r="IV64" s="409"/>
    </row>
    <row r="65" spans="1:256">
      <c r="A65" s="54"/>
      <c r="B65" s="16"/>
      <c r="C65" s="51"/>
      <c r="D65" s="52"/>
      <c r="E65" s="52"/>
      <c r="F65" s="52"/>
      <c r="G65" s="52"/>
      <c r="H65" s="52"/>
      <c r="I65" s="51"/>
      <c r="J65" s="242"/>
      <c r="K65" s="226"/>
      <c r="L65" s="630"/>
      <c r="M65" s="630"/>
      <c r="N65" s="630"/>
      <c r="O65" s="630"/>
      <c r="P65" s="637"/>
      <c r="X65" s="641"/>
      <c r="AP65" s="409"/>
      <c r="AQ65" s="409"/>
      <c r="AR65" s="409"/>
      <c r="AS65" s="409"/>
      <c r="AT65" s="409"/>
      <c r="AU65" s="409"/>
      <c r="AV65" s="409"/>
      <c r="BF65" s="409"/>
      <c r="BG65" s="409"/>
      <c r="BH65" s="409"/>
      <c r="BI65" s="409"/>
      <c r="BJ65" s="409"/>
      <c r="BK65" s="409"/>
      <c r="BL65" s="409"/>
      <c r="BV65" s="409"/>
      <c r="BW65" s="409"/>
      <c r="BX65" s="409"/>
      <c r="BY65" s="409"/>
      <c r="BZ65" s="409"/>
      <c r="CA65" s="409"/>
      <c r="CB65" s="409"/>
      <c r="CL65" s="409"/>
      <c r="CM65" s="409"/>
      <c r="CN65" s="409"/>
      <c r="CO65" s="409"/>
      <c r="CP65" s="409"/>
      <c r="CQ65" s="409"/>
      <c r="CR65" s="409"/>
      <c r="DB65" s="409"/>
      <c r="DC65" s="409"/>
      <c r="DD65" s="409"/>
      <c r="DE65" s="409"/>
      <c r="DF65" s="409"/>
      <c r="DG65" s="409"/>
      <c r="DH65" s="409"/>
      <c r="DR65" s="409"/>
      <c r="DS65" s="409"/>
      <c r="DT65" s="409"/>
      <c r="DU65" s="409"/>
      <c r="DV65" s="409"/>
      <c r="DW65" s="409"/>
      <c r="DX65" s="409"/>
      <c r="EH65" s="409"/>
      <c r="EI65" s="409"/>
      <c r="EJ65" s="409"/>
      <c r="EK65" s="409"/>
      <c r="EL65" s="409"/>
      <c r="EM65" s="409"/>
      <c r="EN65" s="409"/>
      <c r="EX65" s="409"/>
      <c r="EY65" s="409"/>
      <c r="EZ65" s="409"/>
      <c r="FA65" s="409"/>
      <c r="FB65" s="409"/>
      <c r="FC65" s="409"/>
      <c r="FD65" s="409"/>
      <c r="FN65" s="409"/>
      <c r="FO65" s="409"/>
      <c r="FP65" s="409"/>
      <c r="FQ65" s="409"/>
      <c r="FR65" s="409"/>
      <c r="FS65" s="409"/>
      <c r="FT65" s="409"/>
      <c r="GD65" s="409"/>
      <c r="GE65" s="409"/>
      <c r="GF65" s="409"/>
      <c r="GG65" s="409"/>
      <c r="GH65" s="409"/>
      <c r="GI65" s="409"/>
      <c r="GJ65" s="409"/>
      <c r="GT65" s="409"/>
      <c r="GU65" s="409"/>
      <c r="GV65" s="409"/>
      <c r="GW65" s="409"/>
      <c r="GX65" s="409"/>
      <c r="GY65" s="409"/>
      <c r="GZ65" s="409"/>
      <c r="HJ65" s="409"/>
      <c r="HK65" s="409"/>
      <c r="HL65" s="409"/>
      <c r="HM65" s="409"/>
      <c r="HN65" s="409"/>
      <c r="HO65" s="409"/>
      <c r="HP65" s="409"/>
      <c r="HZ65" s="409"/>
      <c r="IA65" s="409"/>
      <c r="IB65" s="409"/>
      <c r="IC65" s="409"/>
      <c r="ID65" s="409"/>
      <c r="IE65" s="409"/>
      <c r="IF65" s="409"/>
      <c r="IP65" s="409"/>
      <c r="IQ65" s="409"/>
      <c r="IR65" s="409"/>
      <c r="IS65" s="409"/>
      <c r="IT65" s="409"/>
      <c r="IU65" s="409"/>
      <c r="IV65" s="409"/>
    </row>
    <row r="66" spans="1:256">
      <c r="A66" s="54"/>
      <c r="B66" s="16"/>
      <c r="C66" s="51"/>
      <c r="D66" s="52"/>
      <c r="E66" s="52"/>
      <c r="F66" s="52"/>
      <c r="G66" s="52"/>
      <c r="H66" s="52"/>
      <c r="I66" s="51"/>
      <c r="J66" s="242"/>
      <c r="K66" s="226"/>
      <c r="L66" s="630"/>
      <c r="M66" s="630"/>
      <c r="N66" s="630"/>
      <c r="O66" s="630"/>
      <c r="P66" s="637"/>
      <c r="X66" s="641"/>
      <c r="AP66" s="409"/>
      <c r="AQ66" s="409"/>
      <c r="AR66" s="409"/>
      <c r="AS66" s="409"/>
      <c r="AT66" s="409"/>
      <c r="AU66" s="409"/>
      <c r="AV66" s="409"/>
      <c r="BF66" s="409"/>
      <c r="BG66" s="409"/>
      <c r="BH66" s="409"/>
      <c r="BI66" s="409"/>
      <c r="BJ66" s="409"/>
      <c r="BK66" s="409"/>
      <c r="BL66" s="409"/>
      <c r="BV66" s="409"/>
      <c r="BW66" s="409"/>
      <c r="BX66" s="409"/>
      <c r="BY66" s="409"/>
      <c r="BZ66" s="409"/>
      <c r="CA66" s="409"/>
      <c r="CB66" s="409"/>
      <c r="CL66" s="409"/>
      <c r="CM66" s="409"/>
      <c r="CN66" s="409"/>
      <c r="CO66" s="409"/>
      <c r="CP66" s="409"/>
      <c r="CQ66" s="409"/>
      <c r="CR66" s="409"/>
      <c r="DB66" s="409"/>
      <c r="DC66" s="409"/>
      <c r="DD66" s="409"/>
      <c r="DE66" s="409"/>
      <c r="DF66" s="409"/>
      <c r="DG66" s="409"/>
      <c r="DH66" s="409"/>
      <c r="DR66" s="409"/>
      <c r="DS66" s="409"/>
      <c r="DT66" s="409"/>
      <c r="DU66" s="409"/>
      <c r="DV66" s="409"/>
      <c r="DW66" s="409"/>
      <c r="DX66" s="409"/>
      <c r="EH66" s="409"/>
      <c r="EI66" s="409"/>
      <c r="EJ66" s="409"/>
      <c r="EK66" s="409"/>
      <c r="EL66" s="409"/>
      <c r="EM66" s="409"/>
      <c r="EN66" s="409"/>
      <c r="EX66" s="409"/>
      <c r="EY66" s="409"/>
      <c r="EZ66" s="409"/>
      <c r="FA66" s="409"/>
      <c r="FB66" s="409"/>
      <c r="FC66" s="409"/>
      <c r="FD66" s="409"/>
      <c r="FN66" s="409"/>
      <c r="FO66" s="409"/>
      <c r="FP66" s="409"/>
      <c r="FQ66" s="409"/>
      <c r="FR66" s="409"/>
      <c r="FS66" s="409"/>
      <c r="FT66" s="409"/>
      <c r="GD66" s="409"/>
      <c r="GE66" s="409"/>
      <c r="GF66" s="409"/>
      <c r="GG66" s="409"/>
      <c r="GH66" s="409"/>
      <c r="GI66" s="409"/>
      <c r="GJ66" s="409"/>
      <c r="GT66" s="409"/>
      <c r="GU66" s="409"/>
      <c r="GV66" s="409"/>
      <c r="GW66" s="409"/>
      <c r="GX66" s="409"/>
      <c r="GY66" s="409"/>
      <c r="GZ66" s="409"/>
      <c r="HJ66" s="409"/>
      <c r="HK66" s="409"/>
      <c r="HL66" s="409"/>
      <c r="HM66" s="409"/>
      <c r="HN66" s="409"/>
      <c r="HO66" s="409"/>
      <c r="HP66" s="409"/>
      <c r="HZ66" s="409"/>
      <c r="IA66" s="409"/>
      <c r="IB66" s="409"/>
      <c r="IC66" s="409"/>
      <c r="ID66" s="409"/>
      <c r="IE66" s="409"/>
      <c r="IF66" s="409"/>
      <c r="IP66" s="409"/>
      <c r="IQ66" s="409"/>
      <c r="IR66" s="409"/>
      <c r="IS66" s="409"/>
      <c r="IT66" s="409"/>
      <c r="IU66" s="409"/>
      <c r="IV66" s="409"/>
    </row>
    <row r="67" spans="1:256">
      <c r="A67" s="54"/>
      <c r="B67" s="139"/>
      <c r="C67" s="137"/>
      <c r="D67" s="138"/>
      <c r="E67" s="138"/>
      <c r="F67" s="138"/>
      <c r="G67" s="138"/>
      <c r="H67" s="138"/>
      <c r="I67" s="417"/>
      <c r="J67" s="243"/>
      <c r="K67" s="227"/>
      <c r="L67" s="227"/>
      <c r="M67" s="227"/>
      <c r="N67" s="227"/>
      <c r="O67" s="237"/>
      <c r="P67" s="631"/>
      <c r="X67" s="641"/>
      <c r="AP67" s="409"/>
      <c r="AQ67" s="409"/>
      <c r="AR67" s="409"/>
      <c r="AS67" s="409"/>
      <c r="AT67" s="409"/>
      <c r="AU67" s="409"/>
      <c r="AV67" s="409"/>
      <c r="BF67" s="409"/>
      <c r="BG67" s="409"/>
      <c r="BH67" s="409"/>
      <c r="BI67" s="409"/>
      <c r="BJ67" s="409"/>
      <c r="BK67" s="409"/>
      <c r="BL67" s="409"/>
      <c r="BV67" s="409"/>
      <c r="BW67" s="409"/>
      <c r="BX67" s="409"/>
      <c r="BY67" s="409"/>
      <c r="BZ67" s="409"/>
      <c r="CA67" s="409"/>
      <c r="CB67" s="409"/>
      <c r="CL67" s="409"/>
      <c r="CM67" s="409"/>
      <c r="CN67" s="409"/>
      <c r="CO67" s="409"/>
      <c r="CP67" s="409"/>
      <c r="CQ67" s="409"/>
      <c r="CR67" s="409"/>
      <c r="DB67" s="409"/>
      <c r="DC67" s="409"/>
      <c r="DD67" s="409"/>
      <c r="DE67" s="409"/>
      <c r="DF67" s="409"/>
      <c r="DG67" s="409"/>
      <c r="DH67" s="409"/>
      <c r="DR67" s="409"/>
      <c r="DS67" s="409"/>
      <c r="DT67" s="409"/>
      <c r="DU67" s="409"/>
      <c r="DV67" s="409"/>
      <c r="DW67" s="409"/>
      <c r="DX67" s="409"/>
      <c r="EH67" s="409"/>
      <c r="EI67" s="409"/>
      <c r="EJ67" s="409"/>
      <c r="EK67" s="409"/>
      <c r="EL67" s="409"/>
      <c r="EM67" s="409"/>
      <c r="EN67" s="409"/>
      <c r="EX67" s="409"/>
      <c r="EY67" s="409"/>
      <c r="EZ67" s="409"/>
      <c r="FA67" s="409"/>
      <c r="FB67" s="409"/>
      <c r="FC67" s="409"/>
      <c r="FD67" s="409"/>
      <c r="FN67" s="409"/>
      <c r="FO67" s="409"/>
      <c r="FP67" s="409"/>
      <c r="FQ67" s="409"/>
      <c r="FR67" s="409"/>
      <c r="FS67" s="409"/>
      <c r="FT67" s="409"/>
      <c r="GD67" s="409"/>
      <c r="GE67" s="409"/>
      <c r="GF67" s="409"/>
      <c r="GG67" s="409"/>
      <c r="GH67" s="409"/>
      <c r="GI67" s="409"/>
      <c r="GJ67" s="409"/>
      <c r="GT67" s="409"/>
      <c r="GU67" s="409"/>
      <c r="GV67" s="409"/>
      <c r="GW67" s="409"/>
      <c r="GX67" s="409"/>
      <c r="GY67" s="409"/>
      <c r="GZ67" s="409"/>
      <c r="HJ67" s="409"/>
      <c r="HK67" s="409"/>
      <c r="HL67" s="409"/>
      <c r="HM67" s="409"/>
      <c r="HN67" s="409"/>
      <c r="HO67" s="409"/>
      <c r="HP67" s="409"/>
      <c r="HZ67" s="409"/>
      <c r="IA67" s="409"/>
      <c r="IB67" s="409"/>
      <c r="IC67" s="409"/>
      <c r="ID67" s="409"/>
      <c r="IE67" s="409"/>
      <c r="IF67" s="409"/>
      <c r="IP67" s="409"/>
      <c r="IQ67" s="409"/>
      <c r="IR67" s="409"/>
      <c r="IS67" s="409"/>
      <c r="IT67" s="409"/>
      <c r="IU67" s="409"/>
      <c r="IV67" s="409"/>
    </row>
    <row r="68" spans="1:256">
      <c r="A68" s="54"/>
      <c r="B68" s="16"/>
      <c r="C68" s="51"/>
      <c r="D68" s="52"/>
      <c r="E68" s="52"/>
      <c r="F68" s="52"/>
      <c r="G68" s="52"/>
      <c r="H68" s="52"/>
      <c r="I68" s="51"/>
      <c r="J68" s="242"/>
      <c r="K68" s="226"/>
      <c r="L68" s="630"/>
      <c r="M68" s="630"/>
      <c r="N68" s="630"/>
      <c r="O68" s="630"/>
      <c r="P68" s="637"/>
      <c r="Q68" s="627"/>
      <c r="S68" s="52"/>
      <c r="T68" s="52"/>
      <c r="U68" s="52"/>
      <c r="V68" s="52"/>
      <c r="W68" s="52"/>
      <c r="X68" s="641"/>
      <c r="AP68" s="409"/>
      <c r="AQ68" s="409"/>
      <c r="AR68" s="409"/>
      <c r="AS68" s="409"/>
      <c r="AT68" s="409"/>
      <c r="AU68" s="409"/>
      <c r="AV68" s="409"/>
      <c r="BF68" s="409"/>
      <c r="BG68" s="409"/>
      <c r="BH68" s="409"/>
      <c r="BI68" s="409"/>
      <c r="BJ68" s="409"/>
      <c r="BK68" s="409"/>
      <c r="BL68" s="409"/>
      <c r="BV68" s="409"/>
      <c r="BW68" s="409"/>
      <c r="BX68" s="409"/>
      <c r="BY68" s="409"/>
      <c r="BZ68" s="409"/>
      <c r="CA68" s="409"/>
      <c r="CB68" s="409"/>
      <c r="CL68" s="409"/>
      <c r="CM68" s="409"/>
      <c r="CN68" s="409"/>
      <c r="CO68" s="409"/>
      <c r="CP68" s="409"/>
      <c r="CQ68" s="409"/>
      <c r="CR68" s="409"/>
      <c r="DB68" s="409"/>
      <c r="DC68" s="409"/>
      <c r="DD68" s="409"/>
      <c r="DE68" s="409"/>
      <c r="DF68" s="409"/>
      <c r="DG68" s="409"/>
      <c r="DH68" s="409"/>
      <c r="DR68" s="409"/>
      <c r="DS68" s="409"/>
      <c r="DT68" s="409"/>
      <c r="DU68" s="409"/>
      <c r="DV68" s="409"/>
      <c r="DW68" s="409"/>
      <c r="DX68" s="409"/>
      <c r="EH68" s="409"/>
      <c r="EI68" s="409"/>
      <c r="EJ68" s="409"/>
      <c r="EK68" s="409"/>
      <c r="EL68" s="409"/>
      <c r="EM68" s="409"/>
      <c r="EN68" s="409"/>
      <c r="EX68" s="409"/>
      <c r="EY68" s="409"/>
      <c r="EZ68" s="409"/>
      <c r="FA68" s="409"/>
      <c r="FB68" s="409"/>
      <c r="FC68" s="409"/>
      <c r="FD68" s="409"/>
      <c r="FN68" s="409"/>
      <c r="FO68" s="409"/>
      <c r="FP68" s="409"/>
      <c r="FQ68" s="409"/>
      <c r="FR68" s="409"/>
      <c r="FS68" s="409"/>
      <c r="FT68" s="409"/>
      <c r="GD68" s="409"/>
      <c r="GE68" s="409"/>
      <c r="GF68" s="409"/>
      <c r="GG68" s="409"/>
      <c r="GH68" s="409"/>
      <c r="GI68" s="409"/>
      <c r="GJ68" s="409"/>
      <c r="GT68" s="409"/>
      <c r="GU68" s="409"/>
      <c r="GV68" s="409"/>
      <c r="GW68" s="409"/>
      <c r="GX68" s="409"/>
      <c r="GY68" s="409"/>
      <c r="GZ68" s="409"/>
      <c r="HJ68" s="409"/>
      <c r="HK68" s="409"/>
      <c r="HL68" s="409"/>
      <c r="HM68" s="409"/>
      <c r="HN68" s="409"/>
      <c r="HO68" s="409"/>
      <c r="HP68" s="409"/>
      <c r="HZ68" s="409"/>
      <c r="IA68" s="409"/>
      <c r="IB68" s="409"/>
      <c r="IC68" s="409"/>
      <c r="ID68" s="409"/>
      <c r="IE68" s="409"/>
      <c r="IF68" s="409"/>
      <c r="IP68" s="409"/>
      <c r="IQ68" s="409"/>
      <c r="IR68" s="409"/>
      <c r="IS68" s="409"/>
      <c r="IT68" s="409"/>
      <c r="IU68" s="409"/>
      <c r="IV68" s="409"/>
    </row>
    <row r="69" spans="1:256">
      <c r="A69" s="54"/>
      <c r="B69" s="16"/>
      <c r="C69" s="51"/>
      <c r="D69" s="52"/>
      <c r="E69" s="52"/>
      <c r="F69" s="52"/>
      <c r="G69" s="52"/>
      <c r="H69" s="52"/>
      <c r="I69" s="51"/>
      <c r="J69" s="242"/>
      <c r="K69" s="226"/>
      <c r="L69" s="630"/>
      <c r="M69" s="630"/>
      <c r="N69" s="630"/>
      <c r="O69" s="630"/>
      <c r="P69" s="637"/>
      <c r="Q69" s="627"/>
      <c r="S69" s="52"/>
      <c r="T69" s="52"/>
      <c r="U69" s="52"/>
      <c r="V69" s="52"/>
      <c r="W69" s="52"/>
      <c r="X69" s="641"/>
      <c r="AP69" s="409"/>
      <c r="AQ69" s="409"/>
      <c r="AR69" s="409"/>
      <c r="AS69" s="409"/>
      <c r="AT69" s="409"/>
      <c r="AU69" s="409"/>
      <c r="AV69" s="409"/>
      <c r="BF69" s="409"/>
      <c r="BG69" s="409"/>
      <c r="BH69" s="409"/>
      <c r="BI69" s="409"/>
      <c r="BJ69" s="409"/>
      <c r="BK69" s="409"/>
      <c r="BL69" s="409"/>
      <c r="BV69" s="409"/>
      <c r="BW69" s="409"/>
      <c r="BX69" s="409"/>
      <c r="BY69" s="409"/>
      <c r="BZ69" s="409"/>
      <c r="CA69" s="409"/>
      <c r="CB69" s="409"/>
      <c r="CL69" s="409"/>
      <c r="CM69" s="409"/>
      <c r="CN69" s="409"/>
      <c r="CO69" s="409"/>
      <c r="CP69" s="409"/>
      <c r="CQ69" s="409"/>
      <c r="CR69" s="409"/>
      <c r="DB69" s="409"/>
      <c r="DC69" s="409"/>
      <c r="DD69" s="409"/>
      <c r="DE69" s="409"/>
      <c r="DF69" s="409"/>
      <c r="DG69" s="409"/>
      <c r="DH69" s="409"/>
      <c r="DR69" s="409"/>
      <c r="DS69" s="409"/>
      <c r="DT69" s="409"/>
      <c r="DU69" s="409"/>
      <c r="DV69" s="409"/>
      <c r="DW69" s="409"/>
      <c r="DX69" s="409"/>
      <c r="EH69" s="409"/>
      <c r="EI69" s="409"/>
      <c r="EJ69" s="409"/>
      <c r="EK69" s="409"/>
      <c r="EL69" s="409"/>
      <c r="EM69" s="409"/>
      <c r="EN69" s="409"/>
      <c r="EX69" s="409"/>
      <c r="EY69" s="409"/>
      <c r="EZ69" s="409"/>
      <c r="FA69" s="409"/>
      <c r="FB69" s="409"/>
      <c r="FC69" s="409"/>
      <c r="FD69" s="409"/>
      <c r="FN69" s="409"/>
      <c r="FO69" s="409"/>
      <c r="FP69" s="409"/>
      <c r="FQ69" s="409"/>
      <c r="FR69" s="409"/>
      <c r="FS69" s="409"/>
      <c r="FT69" s="409"/>
      <c r="GD69" s="409"/>
      <c r="GE69" s="409"/>
      <c r="GF69" s="409"/>
      <c r="GG69" s="409"/>
      <c r="GH69" s="409"/>
      <c r="GI69" s="409"/>
      <c r="GJ69" s="409"/>
      <c r="GT69" s="409"/>
      <c r="GU69" s="409"/>
      <c r="GV69" s="409"/>
      <c r="GW69" s="409"/>
      <c r="GX69" s="409"/>
      <c r="GY69" s="409"/>
      <c r="GZ69" s="409"/>
      <c r="HJ69" s="409"/>
      <c r="HK69" s="409"/>
      <c r="HL69" s="409"/>
      <c r="HM69" s="409"/>
      <c r="HN69" s="409"/>
      <c r="HO69" s="409"/>
      <c r="HP69" s="409"/>
      <c r="HZ69" s="409"/>
      <c r="IA69" s="409"/>
      <c r="IB69" s="409"/>
      <c r="IC69" s="409"/>
      <c r="ID69" s="409"/>
      <c r="IE69" s="409"/>
      <c r="IF69" s="409"/>
      <c r="IP69" s="409"/>
      <c r="IQ69" s="409"/>
      <c r="IR69" s="409"/>
      <c r="IS69" s="409"/>
      <c r="IT69" s="409"/>
      <c r="IU69" s="409"/>
      <c r="IV69" s="409"/>
    </row>
    <row r="70" spans="1:256">
      <c r="A70" s="54"/>
      <c r="B70" s="139"/>
      <c r="C70" s="137"/>
      <c r="D70" s="138"/>
      <c r="E70" s="138"/>
      <c r="F70" s="138"/>
      <c r="G70" s="138"/>
      <c r="H70" s="138"/>
      <c r="I70" s="417"/>
      <c r="J70" s="243"/>
      <c r="K70" s="227"/>
      <c r="L70" s="227"/>
      <c r="M70" s="227"/>
      <c r="N70" s="227"/>
      <c r="O70" s="237"/>
      <c r="P70" s="631"/>
      <c r="Q70" s="627"/>
      <c r="S70" s="52"/>
      <c r="T70" s="52"/>
      <c r="U70" s="52"/>
      <c r="V70" s="52"/>
      <c r="W70" s="52"/>
      <c r="X70" s="641"/>
      <c r="AP70" s="409"/>
      <c r="AQ70" s="409"/>
      <c r="AR70" s="409"/>
      <c r="AS70" s="409"/>
      <c r="AT70" s="409"/>
      <c r="AU70" s="409"/>
      <c r="AV70" s="409"/>
      <c r="BF70" s="409"/>
      <c r="BG70" s="409"/>
      <c r="BH70" s="409"/>
      <c r="BI70" s="409"/>
      <c r="BJ70" s="409"/>
      <c r="BK70" s="409"/>
      <c r="BL70" s="409"/>
      <c r="BV70" s="409"/>
      <c r="BW70" s="409"/>
      <c r="BX70" s="409"/>
      <c r="BY70" s="409"/>
      <c r="BZ70" s="409"/>
      <c r="CA70" s="409"/>
      <c r="CB70" s="409"/>
      <c r="CL70" s="409"/>
      <c r="CM70" s="409"/>
      <c r="CN70" s="409"/>
      <c r="CO70" s="409"/>
      <c r="CP70" s="409"/>
      <c r="CQ70" s="409"/>
      <c r="CR70" s="409"/>
      <c r="DB70" s="409"/>
      <c r="DC70" s="409"/>
      <c r="DD70" s="409"/>
      <c r="DE70" s="409"/>
      <c r="DF70" s="409"/>
      <c r="DG70" s="409"/>
      <c r="DH70" s="409"/>
      <c r="DR70" s="409"/>
      <c r="DS70" s="409"/>
      <c r="DT70" s="409"/>
      <c r="DU70" s="409"/>
      <c r="DV70" s="409"/>
      <c r="DW70" s="409"/>
      <c r="DX70" s="409"/>
      <c r="EH70" s="409"/>
      <c r="EI70" s="409"/>
      <c r="EJ70" s="409"/>
      <c r="EK70" s="409"/>
      <c r="EL70" s="409"/>
      <c r="EM70" s="409"/>
      <c r="EN70" s="409"/>
      <c r="EX70" s="409"/>
      <c r="EY70" s="409"/>
      <c r="EZ70" s="409"/>
      <c r="FA70" s="409"/>
      <c r="FB70" s="409"/>
      <c r="FC70" s="409"/>
      <c r="FD70" s="409"/>
      <c r="FN70" s="409"/>
      <c r="FO70" s="409"/>
      <c r="FP70" s="409"/>
      <c r="FQ70" s="409"/>
      <c r="FR70" s="409"/>
      <c r="FS70" s="409"/>
      <c r="FT70" s="409"/>
      <c r="GD70" s="409"/>
      <c r="GE70" s="409"/>
      <c r="GF70" s="409"/>
      <c r="GG70" s="409"/>
      <c r="GH70" s="409"/>
      <c r="GI70" s="409"/>
      <c r="GJ70" s="409"/>
      <c r="GT70" s="409"/>
      <c r="GU70" s="409"/>
      <c r="GV70" s="409"/>
      <c r="GW70" s="409"/>
      <c r="GX70" s="409"/>
      <c r="GY70" s="409"/>
      <c r="GZ70" s="409"/>
      <c r="HJ70" s="409"/>
      <c r="HK70" s="409"/>
      <c r="HL70" s="409"/>
      <c r="HM70" s="409"/>
      <c r="HN70" s="409"/>
      <c r="HO70" s="409"/>
      <c r="HP70" s="409"/>
      <c r="HZ70" s="409"/>
      <c r="IA70" s="409"/>
      <c r="IB70" s="409"/>
      <c r="IC70" s="409"/>
      <c r="ID70" s="409"/>
      <c r="IE70" s="409"/>
      <c r="IF70" s="409"/>
      <c r="IP70" s="409"/>
      <c r="IQ70" s="409"/>
      <c r="IR70" s="409"/>
      <c r="IS70" s="409"/>
      <c r="IT70" s="409"/>
      <c r="IU70" s="409"/>
      <c r="IV70" s="409"/>
    </row>
    <row r="71" spans="1:256">
      <c r="A71" s="54"/>
      <c r="B71" s="16"/>
      <c r="C71" s="51"/>
      <c r="D71" s="52"/>
      <c r="E71" s="52"/>
      <c r="F71" s="52"/>
      <c r="G71" s="52"/>
      <c r="H71" s="52"/>
      <c r="I71" s="51"/>
      <c r="J71" s="242"/>
      <c r="K71" s="226"/>
      <c r="L71" s="630"/>
      <c r="M71" s="630"/>
      <c r="N71" s="630"/>
      <c r="O71" s="630"/>
      <c r="P71" s="637"/>
      <c r="Q71" s="627"/>
      <c r="S71" s="52"/>
      <c r="T71" s="52"/>
      <c r="U71" s="52"/>
      <c r="V71" s="52"/>
      <c r="W71" s="52"/>
      <c r="X71" s="641"/>
      <c r="AP71" s="409"/>
      <c r="AQ71" s="409"/>
      <c r="AR71" s="409"/>
      <c r="AS71" s="409"/>
      <c r="AT71" s="409"/>
      <c r="AU71" s="409"/>
      <c r="AV71" s="409"/>
      <c r="BF71" s="409"/>
      <c r="BG71" s="409"/>
      <c r="BH71" s="409"/>
      <c r="BI71" s="409"/>
      <c r="BJ71" s="409"/>
      <c r="BK71" s="409"/>
      <c r="BL71" s="409"/>
      <c r="BV71" s="409"/>
      <c r="BW71" s="409"/>
      <c r="BX71" s="409"/>
      <c r="BY71" s="409"/>
      <c r="BZ71" s="409"/>
      <c r="CA71" s="409"/>
      <c r="CB71" s="409"/>
      <c r="CL71" s="409"/>
      <c r="CM71" s="409"/>
      <c r="CN71" s="409"/>
      <c r="CO71" s="409"/>
      <c r="CP71" s="409"/>
      <c r="CQ71" s="409"/>
      <c r="CR71" s="409"/>
      <c r="DB71" s="409"/>
      <c r="DC71" s="409"/>
      <c r="DD71" s="409"/>
      <c r="DE71" s="409"/>
      <c r="DF71" s="409"/>
      <c r="DG71" s="409"/>
      <c r="DH71" s="409"/>
      <c r="DR71" s="409"/>
      <c r="DS71" s="409"/>
      <c r="DT71" s="409"/>
      <c r="DU71" s="409"/>
      <c r="DV71" s="409"/>
      <c r="DW71" s="409"/>
      <c r="DX71" s="409"/>
      <c r="EH71" s="409"/>
      <c r="EI71" s="409"/>
      <c r="EJ71" s="409"/>
      <c r="EK71" s="409"/>
      <c r="EL71" s="409"/>
      <c r="EM71" s="409"/>
      <c r="EN71" s="409"/>
      <c r="EX71" s="409"/>
      <c r="EY71" s="409"/>
      <c r="EZ71" s="409"/>
      <c r="FA71" s="409"/>
      <c r="FB71" s="409"/>
      <c r="FC71" s="409"/>
      <c r="FD71" s="409"/>
      <c r="FN71" s="409"/>
      <c r="FO71" s="409"/>
      <c r="FP71" s="409"/>
      <c r="FQ71" s="409"/>
      <c r="FR71" s="409"/>
      <c r="FS71" s="409"/>
      <c r="FT71" s="409"/>
      <c r="GD71" s="409"/>
      <c r="GE71" s="409"/>
      <c r="GF71" s="409"/>
      <c r="GG71" s="409"/>
      <c r="GH71" s="409"/>
      <c r="GI71" s="409"/>
      <c r="GJ71" s="409"/>
      <c r="GT71" s="409"/>
      <c r="GU71" s="409"/>
      <c r="GV71" s="409"/>
      <c r="GW71" s="409"/>
      <c r="GX71" s="409"/>
      <c r="GY71" s="409"/>
      <c r="GZ71" s="409"/>
      <c r="HJ71" s="409"/>
      <c r="HK71" s="409"/>
      <c r="HL71" s="409"/>
      <c r="HM71" s="409"/>
      <c r="HN71" s="409"/>
      <c r="HO71" s="409"/>
      <c r="HP71" s="409"/>
      <c r="HZ71" s="409"/>
      <c r="IA71" s="409"/>
      <c r="IB71" s="409"/>
      <c r="IC71" s="409"/>
      <c r="ID71" s="409"/>
      <c r="IE71" s="409"/>
      <c r="IF71" s="409"/>
      <c r="IP71" s="409"/>
      <c r="IQ71" s="409"/>
      <c r="IR71" s="409"/>
      <c r="IS71" s="409"/>
      <c r="IT71" s="409"/>
      <c r="IU71" s="409"/>
      <c r="IV71" s="409"/>
    </row>
    <row r="72" spans="1:256">
      <c r="A72" s="54"/>
      <c r="B72" s="16"/>
      <c r="C72" s="51"/>
      <c r="D72" s="52"/>
      <c r="E72" s="52"/>
      <c r="F72" s="52"/>
      <c r="G72" s="52"/>
      <c r="H72" s="52"/>
      <c r="I72" s="51"/>
      <c r="J72" s="242"/>
      <c r="K72" s="226"/>
      <c r="L72" s="630"/>
      <c r="M72" s="630"/>
      <c r="N72" s="630"/>
      <c r="O72" s="630"/>
      <c r="P72" s="637"/>
      <c r="Q72" s="627"/>
      <c r="S72" s="52"/>
      <c r="T72" s="52"/>
      <c r="U72" s="52"/>
      <c r="V72" s="52"/>
      <c r="W72" s="52"/>
      <c r="X72" s="641"/>
      <c r="AP72" s="409"/>
      <c r="AQ72" s="409"/>
      <c r="AR72" s="409"/>
      <c r="AS72" s="409"/>
      <c r="AT72" s="409"/>
      <c r="AU72" s="409"/>
      <c r="AV72" s="409"/>
      <c r="BF72" s="409"/>
      <c r="BG72" s="409"/>
      <c r="BH72" s="409"/>
      <c r="BI72" s="409"/>
      <c r="BJ72" s="409"/>
      <c r="BK72" s="409"/>
      <c r="BL72" s="409"/>
      <c r="BV72" s="409"/>
      <c r="BW72" s="409"/>
      <c r="BX72" s="409"/>
      <c r="BY72" s="409"/>
      <c r="BZ72" s="409"/>
      <c r="CA72" s="409"/>
      <c r="CB72" s="409"/>
      <c r="CL72" s="409"/>
      <c r="CM72" s="409"/>
      <c r="CN72" s="409"/>
      <c r="CO72" s="409"/>
      <c r="CP72" s="409"/>
      <c r="CQ72" s="409"/>
      <c r="CR72" s="409"/>
      <c r="DB72" s="409"/>
      <c r="DC72" s="409"/>
      <c r="DD72" s="409"/>
      <c r="DE72" s="409"/>
      <c r="DF72" s="409"/>
      <c r="DG72" s="409"/>
      <c r="DH72" s="409"/>
      <c r="DR72" s="409"/>
      <c r="DS72" s="409"/>
      <c r="DT72" s="409"/>
      <c r="DU72" s="409"/>
      <c r="DV72" s="409"/>
      <c r="DW72" s="409"/>
      <c r="DX72" s="409"/>
      <c r="EH72" s="409"/>
      <c r="EI72" s="409"/>
      <c r="EJ72" s="409"/>
      <c r="EK72" s="409"/>
      <c r="EL72" s="409"/>
      <c r="EM72" s="409"/>
      <c r="EN72" s="409"/>
      <c r="EX72" s="409"/>
      <c r="EY72" s="409"/>
      <c r="EZ72" s="409"/>
      <c r="FA72" s="409"/>
      <c r="FB72" s="409"/>
      <c r="FC72" s="409"/>
      <c r="FD72" s="409"/>
      <c r="FN72" s="409"/>
      <c r="FO72" s="409"/>
      <c r="FP72" s="409"/>
      <c r="FQ72" s="409"/>
      <c r="FR72" s="409"/>
      <c r="FS72" s="409"/>
      <c r="FT72" s="409"/>
      <c r="GD72" s="409"/>
      <c r="GE72" s="409"/>
      <c r="GF72" s="409"/>
      <c r="GG72" s="409"/>
      <c r="GH72" s="409"/>
      <c r="GI72" s="409"/>
      <c r="GJ72" s="409"/>
      <c r="GT72" s="409"/>
      <c r="GU72" s="409"/>
      <c r="GV72" s="409"/>
      <c r="GW72" s="409"/>
      <c r="GX72" s="409"/>
      <c r="GY72" s="409"/>
      <c r="GZ72" s="409"/>
      <c r="HJ72" s="409"/>
      <c r="HK72" s="409"/>
      <c r="HL72" s="409"/>
      <c r="HM72" s="409"/>
      <c r="HN72" s="409"/>
      <c r="HO72" s="409"/>
      <c r="HP72" s="409"/>
      <c r="HZ72" s="409"/>
      <c r="IA72" s="409"/>
      <c r="IB72" s="409"/>
      <c r="IC72" s="409"/>
      <c r="ID72" s="409"/>
      <c r="IE72" s="409"/>
      <c r="IF72" s="409"/>
      <c r="IP72" s="409"/>
      <c r="IQ72" s="409"/>
      <c r="IR72" s="409"/>
      <c r="IS72" s="409"/>
      <c r="IT72" s="409"/>
      <c r="IU72" s="409"/>
      <c r="IV72" s="409"/>
    </row>
    <row r="73" spans="1:256">
      <c r="A73" s="66"/>
      <c r="B73" s="16"/>
      <c r="C73" s="51"/>
      <c r="D73" s="52"/>
      <c r="E73" s="52"/>
      <c r="F73" s="52"/>
      <c r="G73" s="52"/>
      <c r="H73" s="52"/>
      <c r="I73" s="51"/>
      <c r="J73" s="243"/>
      <c r="K73" s="227"/>
      <c r="L73" s="227"/>
      <c r="M73" s="227"/>
      <c r="N73" s="227"/>
      <c r="O73" s="237"/>
      <c r="P73" s="631"/>
      <c r="Q73" s="627"/>
      <c r="S73" s="52"/>
      <c r="T73" s="52"/>
      <c r="U73" s="52"/>
      <c r="V73" s="52"/>
      <c r="W73" s="52"/>
      <c r="X73" s="641"/>
      <c r="AP73" s="409"/>
      <c r="AQ73" s="409"/>
      <c r="AR73" s="409"/>
      <c r="AS73" s="409"/>
      <c r="AT73" s="409"/>
      <c r="AU73" s="409"/>
      <c r="AV73" s="409"/>
      <c r="BF73" s="409"/>
      <c r="BG73" s="409"/>
      <c r="BH73" s="409"/>
      <c r="BI73" s="409"/>
      <c r="BJ73" s="409"/>
      <c r="BK73" s="409"/>
      <c r="BL73" s="409"/>
      <c r="BV73" s="409"/>
      <c r="BW73" s="409"/>
      <c r="BX73" s="409"/>
      <c r="BY73" s="409"/>
      <c r="BZ73" s="409"/>
      <c r="CA73" s="409"/>
      <c r="CB73" s="409"/>
      <c r="CL73" s="409"/>
      <c r="CM73" s="409"/>
      <c r="CN73" s="409"/>
      <c r="CO73" s="409"/>
      <c r="CP73" s="409"/>
      <c r="CQ73" s="409"/>
      <c r="CR73" s="409"/>
      <c r="DB73" s="409"/>
      <c r="DC73" s="409"/>
      <c r="DD73" s="409"/>
      <c r="DE73" s="409"/>
      <c r="DF73" s="409"/>
      <c r="DG73" s="409"/>
      <c r="DH73" s="409"/>
      <c r="DR73" s="409"/>
      <c r="DS73" s="409"/>
      <c r="DT73" s="409"/>
      <c r="DU73" s="409"/>
      <c r="DV73" s="409"/>
      <c r="DW73" s="409"/>
      <c r="DX73" s="409"/>
      <c r="EH73" s="409"/>
      <c r="EI73" s="409"/>
      <c r="EJ73" s="409"/>
      <c r="EK73" s="409"/>
      <c r="EL73" s="409"/>
      <c r="EM73" s="409"/>
      <c r="EN73" s="409"/>
      <c r="EX73" s="409"/>
      <c r="EY73" s="409"/>
      <c r="EZ73" s="409"/>
      <c r="FA73" s="409"/>
      <c r="FB73" s="409"/>
      <c r="FC73" s="409"/>
      <c r="FD73" s="409"/>
      <c r="FN73" s="409"/>
      <c r="FO73" s="409"/>
      <c r="FP73" s="409"/>
      <c r="FQ73" s="409"/>
      <c r="FR73" s="409"/>
      <c r="FS73" s="409"/>
      <c r="FT73" s="409"/>
      <c r="GD73" s="409"/>
      <c r="GE73" s="409"/>
      <c r="GF73" s="409"/>
      <c r="GG73" s="409"/>
      <c r="GH73" s="409"/>
      <c r="GI73" s="409"/>
      <c r="GJ73" s="409"/>
      <c r="GT73" s="409"/>
      <c r="GU73" s="409"/>
      <c r="GV73" s="409"/>
      <c r="GW73" s="409"/>
      <c r="GX73" s="409"/>
      <c r="GY73" s="409"/>
      <c r="GZ73" s="409"/>
      <c r="HJ73" s="409"/>
      <c r="HK73" s="409"/>
      <c r="HL73" s="409"/>
      <c r="HM73" s="409"/>
      <c r="HN73" s="409"/>
      <c r="HO73" s="409"/>
      <c r="HP73" s="409"/>
      <c r="HZ73" s="409"/>
      <c r="IA73" s="409"/>
      <c r="IB73" s="409"/>
      <c r="IC73" s="409"/>
      <c r="ID73" s="409"/>
      <c r="IE73" s="409"/>
      <c r="IF73" s="409"/>
      <c r="IP73" s="409"/>
      <c r="IQ73" s="409"/>
      <c r="IR73" s="409"/>
      <c r="IS73" s="409"/>
      <c r="IT73" s="409"/>
      <c r="IU73" s="409"/>
      <c r="IV73" s="409"/>
    </row>
    <row r="74" spans="1:256">
      <c r="A74" s="54"/>
      <c r="B74" s="238"/>
      <c r="C74" s="239"/>
      <c r="D74" s="240"/>
      <c r="E74" s="240"/>
      <c r="F74" s="240"/>
      <c r="G74" s="240"/>
      <c r="H74" s="240"/>
      <c r="I74" s="415"/>
      <c r="J74" s="242"/>
      <c r="K74" s="226"/>
      <c r="L74" s="630"/>
      <c r="M74" s="630"/>
      <c r="N74" s="630"/>
      <c r="O74" s="630"/>
      <c r="P74" s="637"/>
      <c r="X74" s="641"/>
      <c r="AP74" s="409"/>
      <c r="AQ74" s="409"/>
      <c r="AR74" s="409"/>
      <c r="AS74" s="409"/>
      <c r="AT74" s="409"/>
      <c r="AU74" s="409"/>
      <c r="AV74" s="409"/>
      <c r="BF74" s="409"/>
      <c r="BG74" s="409"/>
      <c r="BH74" s="409"/>
      <c r="BI74" s="409"/>
      <c r="BJ74" s="409"/>
      <c r="BK74" s="409"/>
      <c r="BL74" s="409"/>
      <c r="BV74" s="409"/>
      <c r="BW74" s="409"/>
      <c r="BX74" s="409"/>
      <c r="BY74" s="409"/>
      <c r="BZ74" s="409"/>
      <c r="CA74" s="409"/>
      <c r="CB74" s="409"/>
      <c r="CL74" s="409"/>
      <c r="CM74" s="409"/>
      <c r="CN74" s="409"/>
      <c r="CO74" s="409"/>
      <c r="CP74" s="409"/>
      <c r="CQ74" s="409"/>
      <c r="CR74" s="409"/>
      <c r="DB74" s="409"/>
      <c r="DC74" s="409"/>
      <c r="DD74" s="409"/>
      <c r="DE74" s="409"/>
      <c r="DF74" s="409"/>
      <c r="DG74" s="409"/>
      <c r="DH74" s="409"/>
      <c r="DR74" s="409"/>
      <c r="DS74" s="409"/>
      <c r="DT74" s="409"/>
      <c r="DU74" s="409"/>
      <c r="DV74" s="409"/>
      <c r="DW74" s="409"/>
      <c r="DX74" s="409"/>
      <c r="EH74" s="409"/>
      <c r="EI74" s="409"/>
      <c r="EJ74" s="409"/>
      <c r="EK74" s="409"/>
      <c r="EL74" s="409"/>
      <c r="EM74" s="409"/>
      <c r="EN74" s="409"/>
      <c r="EX74" s="409"/>
      <c r="EY74" s="409"/>
      <c r="EZ74" s="409"/>
      <c r="FA74" s="409"/>
      <c r="FB74" s="409"/>
      <c r="FC74" s="409"/>
      <c r="FD74" s="409"/>
      <c r="FN74" s="409"/>
      <c r="FO74" s="409"/>
      <c r="FP74" s="409"/>
      <c r="FQ74" s="409"/>
      <c r="FR74" s="409"/>
      <c r="FS74" s="409"/>
      <c r="FT74" s="409"/>
      <c r="GD74" s="409"/>
      <c r="GE74" s="409"/>
      <c r="GF74" s="409"/>
      <c r="GG74" s="409"/>
      <c r="GH74" s="409"/>
      <c r="GI74" s="409"/>
      <c r="GJ74" s="409"/>
      <c r="GT74" s="409"/>
      <c r="GU74" s="409"/>
      <c r="GV74" s="409"/>
      <c r="GW74" s="409"/>
      <c r="GX74" s="409"/>
      <c r="GY74" s="409"/>
      <c r="GZ74" s="409"/>
      <c r="HJ74" s="409"/>
      <c r="HK74" s="409"/>
      <c r="HL74" s="409"/>
      <c r="HM74" s="409"/>
      <c r="HN74" s="409"/>
      <c r="HO74" s="409"/>
      <c r="HP74" s="409"/>
      <c r="HZ74" s="409"/>
      <c r="IA74" s="409"/>
      <c r="IB74" s="409"/>
      <c r="IC74" s="409"/>
      <c r="ID74" s="409"/>
      <c r="IE74" s="409"/>
      <c r="IF74" s="409"/>
      <c r="IP74" s="409"/>
      <c r="IQ74" s="409"/>
      <c r="IR74" s="409"/>
      <c r="IS74" s="409"/>
      <c r="IT74" s="409"/>
      <c r="IU74" s="409"/>
      <c r="IV74" s="409"/>
    </row>
    <row r="75" spans="1:256">
      <c r="A75" s="54"/>
      <c r="B75" s="16"/>
      <c r="C75" s="51"/>
      <c r="D75" s="52"/>
      <c r="E75" s="52"/>
      <c r="F75" s="52"/>
      <c r="G75" s="52"/>
      <c r="H75" s="52"/>
      <c r="I75" s="51"/>
      <c r="J75" s="242"/>
      <c r="K75" s="226"/>
      <c r="L75" s="630"/>
      <c r="M75" s="630"/>
      <c r="N75" s="630"/>
      <c r="O75" s="630"/>
      <c r="P75" s="637"/>
      <c r="X75" s="641"/>
      <c r="AP75" s="409"/>
      <c r="AQ75" s="409"/>
      <c r="AR75" s="409"/>
      <c r="AS75" s="409"/>
      <c r="AT75" s="409"/>
      <c r="AU75" s="409"/>
      <c r="AV75" s="409"/>
      <c r="BF75" s="409"/>
      <c r="BG75" s="409"/>
      <c r="BH75" s="409"/>
      <c r="BI75" s="409"/>
      <c r="BJ75" s="409"/>
      <c r="BK75" s="409"/>
      <c r="BL75" s="409"/>
      <c r="BV75" s="409"/>
      <c r="BW75" s="409"/>
      <c r="BX75" s="409"/>
      <c r="BY75" s="409"/>
      <c r="BZ75" s="409"/>
      <c r="CA75" s="409"/>
      <c r="CB75" s="409"/>
      <c r="CL75" s="409"/>
      <c r="CM75" s="409"/>
      <c r="CN75" s="409"/>
      <c r="CO75" s="409"/>
      <c r="CP75" s="409"/>
      <c r="CQ75" s="409"/>
      <c r="CR75" s="409"/>
      <c r="DB75" s="409"/>
      <c r="DC75" s="409"/>
      <c r="DD75" s="409"/>
      <c r="DE75" s="409"/>
      <c r="DF75" s="409"/>
      <c r="DG75" s="409"/>
      <c r="DH75" s="409"/>
      <c r="DR75" s="409"/>
      <c r="DS75" s="409"/>
      <c r="DT75" s="409"/>
      <c r="DU75" s="409"/>
      <c r="DV75" s="409"/>
      <c r="DW75" s="409"/>
      <c r="DX75" s="409"/>
      <c r="EH75" s="409"/>
      <c r="EI75" s="409"/>
      <c r="EJ75" s="409"/>
      <c r="EK75" s="409"/>
      <c r="EL75" s="409"/>
      <c r="EM75" s="409"/>
      <c r="EN75" s="409"/>
      <c r="EX75" s="409"/>
      <c r="EY75" s="409"/>
      <c r="EZ75" s="409"/>
      <c r="FA75" s="409"/>
      <c r="FB75" s="409"/>
      <c r="FC75" s="409"/>
      <c r="FD75" s="409"/>
      <c r="FN75" s="409"/>
      <c r="FO75" s="409"/>
      <c r="FP75" s="409"/>
      <c r="FQ75" s="409"/>
      <c r="FR75" s="409"/>
      <c r="FS75" s="409"/>
      <c r="FT75" s="409"/>
      <c r="GD75" s="409"/>
      <c r="GE75" s="409"/>
      <c r="GF75" s="409"/>
      <c r="GG75" s="409"/>
      <c r="GH75" s="409"/>
      <c r="GI75" s="409"/>
      <c r="GJ75" s="409"/>
      <c r="GT75" s="409"/>
      <c r="GU75" s="409"/>
      <c r="GV75" s="409"/>
      <c r="GW75" s="409"/>
      <c r="GX75" s="409"/>
      <c r="GY75" s="409"/>
      <c r="GZ75" s="409"/>
      <c r="HJ75" s="409"/>
      <c r="HK75" s="409"/>
      <c r="HL75" s="409"/>
      <c r="HM75" s="409"/>
      <c r="HN75" s="409"/>
      <c r="HO75" s="409"/>
      <c r="HP75" s="409"/>
      <c r="HZ75" s="409"/>
      <c r="IA75" s="409"/>
      <c r="IB75" s="409"/>
      <c r="IC75" s="409"/>
      <c r="ID75" s="409"/>
      <c r="IE75" s="409"/>
      <c r="IF75" s="409"/>
      <c r="IP75" s="409"/>
      <c r="IQ75" s="409"/>
      <c r="IR75" s="409"/>
      <c r="IS75" s="409"/>
      <c r="IT75" s="409"/>
      <c r="IU75" s="409"/>
      <c r="IV75" s="409"/>
    </row>
    <row r="76" spans="1:256">
      <c r="A76" s="54"/>
      <c r="B76" s="139"/>
      <c r="C76" s="137"/>
      <c r="D76" s="138"/>
      <c r="E76" s="138"/>
      <c r="F76" s="138"/>
      <c r="G76" s="138"/>
      <c r="H76" s="138"/>
      <c r="I76" s="417"/>
      <c r="J76" s="243"/>
      <c r="K76" s="227"/>
      <c r="L76" s="227"/>
      <c r="M76" s="227"/>
      <c r="N76" s="227"/>
      <c r="O76" s="237"/>
      <c r="P76" s="631"/>
      <c r="X76" s="641"/>
      <c r="AP76" s="409"/>
      <c r="AQ76" s="409"/>
      <c r="AR76" s="409"/>
      <c r="AS76" s="409"/>
      <c r="AT76" s="409"/>
      <c r="AU76" s="409"/>
      <c r="AV76" s="409"/>
      <c r="BF76" s="409"/>
      <c r="BG76" s="409"/>
      <c r="BH76" s="409"/>
      <c r="BI76" s="409"/>
      <c r="BJ76" s="409"/>
      <c r="BK76" s="409"/>
      <c r="BL76" s="409"/>
      <c r="BV76" s="409"/>
      <c r="BW76" s="409"/>
      <c r="BX76" s="409"/>
      <c r="BY76" s="409"/>
      <c r="BZ76" s="409"/>
      <c r="CA76" s="409"/>
      <c r="CB76" s="409"/>
      <c r="CL76" s="409"/>
      <c r="CM76" s="409"/>
      <c r="CN76" s="409"/>
      <c r="CO76" s="409"/>
      <c r="CP76" s="409"/>
      <c r="CQ76" s="409"/>
      <c r="CR76" s="409"/>
      <c r="DB76" s="409"/>
      <c r="DC76" s="409"/>
      <c r="DD76" s="409"/>
      <c r="DE76" s="409"/>
      <c r="DF76" s="409"/>
      <c r="DG76" s="409"/>
      <c r="DH76" s="409"/>
      <c r="DR76" s="409"/>
      <c r="DS76" s="409"/>
      <c r="DT76" s="409"/>
      <c r="DU76" s="409"/>
      <c r="DV76" s="409"/>
      <c r="DW76" s="409"/>
      <c r="DX76" s="409"/>
      <c r="EH76" s="409"/>
      <c r="EI76" s="409"/>
      <c r="EJ76" s="409"/>
      <c r="EK76" s="409"/>
      <c r="EL76" s="409"/>
      <c r="EM76" s="409"/>
      <c r="EN76" s="409"/>
      <c r="EX76" s="409"/>
      <c r="EY76" s="409"/>
      <c r="EZ76" s="409"/>
      <c r="FA76" s="409"/>
      <c r="FB76" s="409"/>
      <c r="FC76" s="409"/>
      <c r="FD76" s="409"/>
      <c r="FN76" s="409"/>
      <c r="FO76" s="409"/>
      <c r="FP76" s="409"/>
      <c r="FQ76" s="409"/>
      <c r="FR76" s="409"/>
      <c r="FS76" s="409"/>
      <c r="FT76" s="409"/>
      <c r="GD76" s="409"/>
      <c r="GE76" s="409"/>
      <c r="GF76" s="409"/>
      <c r="GG76" s="409"/>
      <c r="GH76" s="409"/>
      <c r="GI76" s="409"/>
      <c r="GJ76" s="409"/>
      <c r="GT76" s="409"/>
      <c r="GU76" s="409"/>
      <c r="GV76" s="409"/>
      <c r="GW76" s="409"/>
      <c r="GX76" s="409"/>
      <c r="GY76" s="409"/>
      <c r="GZ76" s="409"/>
      <c r="HJ76" s="409"/>
      <c r="HK76" s="409"/>
      <c r="HL76" s="409"/>
      <c r="HM76" s="409"/>
      <c r="HN76" s="409"/>
      <c r="HO76" s="409"/>
      <c r="HP76" s="409"/>
      <c r="HZ76" s="409"/>
      <c r="IA76" s="409"/>
      <c r="IB76" s="409"/>
      <c r="IC76" s="409"/>
      <c r="ID76" s="409"/>
      <c r="IE76" s="409"/>
      <c r="IF76" s="409"/>
      <c r="IP76" s="409"/>
      <c r="IQ76" s="409"/>
      <c r="IR76" s="409"/>
      <c r="IS76" s="409"/>
      <c r="IT76" s="409"/>
      <c r="IU76" s="409"/>
      <c r="IV76" s="409"/>
    </row>
    <row r="77" spans="1:256">
      <c r="A77" s="54"/>
      <c r="B77" s="16"/>
      <c r="C77" s="51"/>
      <c r="D77" s="52"/>
      <c r="E77" s="52"/>
      <c r="F77" s="52"/>
      <c r="G77" s="52"/>
      <c r="H77" s="52"/>
      <c r="I77" s="51"/>
      <c r="J77" s="242"/>
      <c r="K77" s="226"/>
      <c r="L77" s="630"/>
      <c r="M77" s="630"/>
      <c r="N77" s="630"/>
      <c r="O77" s="630"/>
      <c r="P77" s="637"/>
      <c r="Q77" s="627"/>
      <c r="S77" s="52"/>
      <c r="T77" s="52"/>
      <c r="U77" s="52"/>
      <c r="V77" s="52"/>
      <c r="W77" s="52"/>
      <c r="X77" s="641"/>
      <c r="AP77" s="409"/>
      <c r="AQ77" s="409"/>
      <c r="AR77" s="409"/>
      <c r="AS77" s="409"/>
      <c r="AT77" s="409"/>
      <c r="AU77" s="409"/>
      <c r="AV77" s="409"/>
      <c r="BF77" s="409"/>
      <c r="BG77" s="409"/>
      <c r="BH77" s="409"/>
      <c r="BI77" s="409"/>
      <c r="BJ77" s="409"/>
      <c r="BK77" s="409"/>
      <c r="BL77" s="409"/>
      <c r="BV77" s="409"/>
      <c r="BW77" s="409"/>
      <c r="BX77" s="409"/>
      <c r="BY77" s="409"/>
      <c r="BZ77" s="409"/>
      <c r="CA77" s="409"/>
      <c r="CB77" s="409"/>
      <c r="CL77" s="409"/>
      <c r="CM77" s="409"/>
      <c r="CN77" s="409"/>
      <c r="CO77" s="409"/>
      <c r="CP77" s="409"/>
      <c r="CQ77" s="409"/>
      <c r="CR77" s="409"/>
      <c r="DB77" s="409"/>
      <c r="DC77" s="409"/>
      <c r="DD77" s="409"/>
      <c r="DE77" s="409"/>
      <c r="DF77" s="409"/>
      <c r="DG77" s="409"/>
      <c r="DH77" s="409"/>
      <c r="DR77" s="409"/>
      <c r="DS77" s="409"/>
      <c r="DT77" s="409"/>
      <c r="DU77" s="409"/>
      <c r="DV77" s="409"/>
      <c r="DW77" s="409"/>
      <c r="DX77" s="409"/>
      <c r="EH77" s="409"/>
      <c r="EI77" s="409"/>
      <c r="EJ77" s="409"/>
      <c r="EK77" s="409"/>
      <c r="EL77" s="409"/>
      <c r="EM77" s="409"/>
      <c r="EN77" s="409"/>
      <c r="EX77" s="409"/>
      <c r="EY77" s="409"/>
      <c r="EZ77" s="409"/>
      <c r="FA77" s="409"/>
      <c r="FB77" s="409"/>
      <c r="FC77" s="409"/>
      <c r="FD77" s="409"/>
      <c r="FN77" s="409"/>
      <c r="FO77" s="409"/>
      <c r="FP77" s="409"/>
      <c r="FQ77" s="409"/>
      <c r="FR77" s="409"/>
      <c r="FS77" s="409"/>
      <c r="FT77" s="409"/>
      <c r="GD77" s="409"/>
      <c r="GE77" s="409"/>
      <c r="GF77" s="409"/>
      <c r="GG77" s="409"/>
      <c r="GH77" s="409"/>
      <c r="GI77" s="409"/>
      <c r="GJ77" s="409"/>
      <c r="GT77" s="409"/>
      <c r="GU77" s="409"/>
      <c r="GV77" s="409"/>
      <c r="GW77" s="409"/>
      <c r="GX77" s="409"/>
      <c r="GY77" s="409"/>
      <c r="GZ77" s="409"/>
      <c r="HJ77" s="409"/>
      <c r="HK77" s="409"/>
      <c r="HL77" s="409"/>
      <c r="HM77" s="409"/>
      <c r="HN77" s="409"/>
      <c r="HO77" s="409"/>
      <c r="HP77" s="409"/>
      <c r="HZ77" s="409"/>
      <c r="IA77" s="409"/>
      <c r="IB77" s="409"/>
      <c r="IC77" s="409"/>
      <c r="ID77" s="409"/>
      <c r="IE77" s="409"/>
      <c r="IF77" s="409"/>
      <c r="IP77" s="409"/>
      <c r="IQ77" s="409"/>
      <c r="IR77" s="409"/>
      <c r="IS77" s="409"/>
      <c r="IT77" s="409"/>
      <c r="IU77" s="409"/>
      <c r="IV77" s="409"/>
    </row>
    <row r="78" spans="1:256">
      <c r="A78" s="144"/>
      <c r="B78" s="16"/>
      <c r="C78" s="51"/>
      <c r="D78" s="52"/>
      <c r="E78" s="52"/>
      <c r="F78" s="52"/>
      <c r="G78" s="52"/>
      <c r="H78" s="52"/>
      <c r="I78" s="51"/>
      <c r="J78" s="242"/>
      <c r="K78" s="226"/>
      <c r="L78" s="630"/>
      <c r="M78" s="630"/>
      <c r="N78" s="630"/>
      <c r="O78" s="630"/>
      <c r="P78" s="637"/>
      <c r="Q78" s="627"/>
      <c r="S78" s="52"/>
      <c r="T78" s="52"/>
      <c r="U78" s="52"/>
      <c r="V78" s="52"/>
      <c r="W78" s="52"/>
      <c r="X78" s="641"/>
      <c r="AP78" s="409"/>
      <c r="AQ78" s="409"/>
      <c r="AR78" s="409"/>
      <c r="AS78" s="409"/>
      <c r="AT78" s="409"/>
      <c r="AU78" s="409"/>
      <c r="AV78" s="409"/>
      <c r="BF78" s="409"/>
      <c r="BG78" s="409"/>
      <c r="BH78" s="409"/>
      <c r="BI78" s="409"/>
      <c r="BJ78" s="409"/>
      <c r="BK78" s="409"/>
      <c r="BL78" s="409"/>
      <c r="BV78" s="409"/>
      <c r="BW78" s="409"/>
      <c r="BX78" s="409"/>
      <c r="BY78" s="409"/>
      <c r="BZ78" s="409"/>
      <c r="CA78" s="409"/>
      <c r="CB78" s="409"/>
      <c r="CL78" s="409"/>
      <c r="CM78" s="409"/>
      <c r="CN78" s="409"/>
      <c r="CO78" s="409"/>
      <c r="CP78" s="409"/>
      <c r="CQ78" s="409"/>
      <c r="CR78" s="409"/>
      <c r="DB78" s="409"/>
      <c r="DC78" s="409"/>
      <c r="DD78" s="409"/>
      <c r="DE78" s="409"/>
      <c r="DF78" s="409"/>
      <c r="DG78" s="409"/>
      <c r="DH78" s="409"/>
      <c r="DR78" s="409"/>
      <c r="DS78" s="409"/>
      <c r="DT78" s="409"/>
      <c r="DU78" s="409"/>
      <c r="DV78" s="409"/>
      <c r="DW78" s="409"/>
      <c r="DX78" s="409"/>
      <c r="EH78" s="409"/>
      <c r="EI78" s="409"/>
      <c r="EJ78" s="409"/>
      <c r="EK78" s="409"/>
      <c r="EL78" s="409"/>
      <c r="EM78" s="409"/>
      <c r="EN78" s="409"/>
      <c r="EX78" s="409"/>
      <c r="EY78" s="409"/>
      <c r="EZ78" s="409"/>
      <c r="FA78" s="409"/>
      <c r="FB78" s="409"/>
      <c r="FC78" s="409"/>
      <c r="FD78" s="409"/>
      <c r="FN78" s="409"/>
      <c r="FO78" s="409"/>
      <c r="FP78" s="409"/>
      <c r="FQ78" s="409"/>
      <c r="FR78" s="409"/>
      <c r="FS78" s="409"/>
      <c r="FT78" s="409"/>
      <c r="GD78" s="409"/>
      <c r="GE78" s="409"/>
      <c r="GF78" s="409"/>
      <c r="GG78" s="409"/>
      <c r="GH78" s="409"/>
      <c r="GI78" s="409"/>
      <c r="GJ78" s="409"/>
      <c r="GT78" s="409"/>
      <c r="GU78" s="409"/>
      <c r="GV78" s="409"/>
      <c r="GW78" s="409"/>
      <c r="GX78" s="409"/>
      <c r="GY78" s="409"/>
      <c r="GZ78" s="409"/>
      <c r="HJ78" s="409"/>
      <c r="HK78" s="409"/>
      <c r="HL78" s="409"/>
      <c r="HM78" s="409"/>
      <c r="HN78" s="409"/>
      <c r="HO78" s="409"/>
      <c r="HP78" s="409"/>
      <c r="HZ78" s="409"/>
      <c r="IA78" s="409"/>
      <c r="IB78" s="409"/>
      <c r="IC78" s="409"/>
      <c r="ID78" s="409"/>
      <c r="IE78" s="409"/>
      <c r="IF78" s="409"/>
      <c r="IP78" s="409"/>
      <c r="IQ78" s="409"/>
      <c r="IR78" s="409"/>
      <c r="IS78" s="409"/>
      <c r="IT78" s="409"/>
      <c r="IU78" s="409"/>
      <c r="IV78" s="409"/>
    </row>
    <row r="79" spans="1:256">
      <c r="A79" s="66"/>
      <c r="B79" s="139"/>
      <c r="C79" s="137"/>
      <c r="D79" s="138"/>
      <c r="E79" s="138"/>
      <c r="F79" s="138"/>
      <c r="G79" s="138"/>
      <c r="H79" s="138"/>
      <c r="I79" s="417"/>
      <c r="J79" s="243"/>
      <c r="K79" s="227"/>
      <c r="L79" s="227"/>
      <c r="M79" s="227"/>
      <c r="N79" s="227"/>
      <c r="O79" s="237"/>
      <c r="P79" s="631"/>
      <c r="Q79" s="627"/>
      <c r="S79" s="52"/>
      <c r="T79" s="52"/>
      <c r="U79" s="52"/>
      <c r="V79" s="52"/>
      <c r="W79" s="52"/>
      <c r="X79" s="641"/>
      <c r="AP79" s="409"/>
      <c r="AQ79" s="409"/>
      <c r="AR79" s="409"/>
      <c r="AS79" s="409"/>
      <c r="AT79" s="409"/>
      <c r="AU79" s="409"/>
      <c r="AV79" s="409"/>
      <c r="BF79" s="409"/>
      <c r="BG79" s="409"/>
      <c r="BH79" s="409"/>
      <c r="BI79" s="409"/>
      <c r="BJ79" s="409"/>
      <c r="BK79" s="409"/>
      <c r="BL79" s="409"/>
      <c r="BV79" s="409"/>
      <c r="BW79" s="409"/>
      <c r="BX79" s="409"/>
      <c r="BY79" s="409"/>
      <c r="BZ79" s="409"/>
      <c r="CA79" s="409"/>
      <c r="CB79" s="409"/>
      <c r="CL79" s="409"/>
      <c r="CM79" s="409"/>
      <c r="CN79" s="409"/>
      <c r="CO79" s="409"/>
      <c r="CP79" s="409"/>
      <c r="CQ79" s="409"/>
      <c r="CR79" s="409"/>
      <c r="DB79" s="409"/>
      <c r="DC79" s="409"/>
      <c r="DD79" s="409"/>
      <c r="DE79" s="409"/>
      <c r="DF79" s="409"/>
      <c r="DG79" s="409"/>
      <c r="DH79" s="409"/>
      <c r="DR79" s="409"/>
      <c r="DS79" s="409"/>
      <c r="DT79" s="409"/>
      <c r="DU79" s="409"/>
      <c r="DV79" s="409"/>
      <c r="DW79" s="409"/>
      <c r="DX79" s="409"/>
      <c r="EH79" s="409"/>
      <c r="EI79" s="409"/>
      <c r="EJ79" s="409"/>
      <c r="EK79" s="409"/>
      <c r="EL79" s="409"/>
      <c r="EM79" s="409"/>
      <c r="EN79" s="409"/>
      <c r="EX79" s="409"/>
      <c r="EY79" s="409"/>
      <c r="EZ79" s="409"/>
      <c r="FA79" s="409"/>
      <c r="FB79" s="409"/>
      <c r="FC79" s="409"/>
      <c r="FD79" s="409"/>
      <c r="FN79" s="409"/>
      <c r="FO79" s="409"/>
      <c r="FP79" s="409"/>
      <c r="FQ79" s="409"/>
      <c r="FR79" s="409"/>
      <c r="FS79" s="409"/>
      <c r="FT79" s="409"/>
      <c r="GD79" s="409"/>
      <c r="GE79" s="409"/>
      <c r="GF79" s="409"/>
      <c r="GG79" s="409"/>
      <c r="GH79" s="409"/>
      <c r="GI79" s="409"/>
      <c r="GJ79" s="409"/>
      <c r="GT79" s="409"/>
      <c r="GU79" s="409"/>
      <c r="GV79" s="409"/>
      <c r="GW79" s="409"/>
      <c r="GX79" s="409"/>
      <c r="GY79" s="409"/>
      <c r="GZ79" s="409"/>
      <c r="HJ79" s="409"/>
      <c r="HK79" s="409"/>
      <c r="HL79" s="409"/>
      <c r="HM79" s="409"/>
      <c r="HN79" s="409"/>
      <c r="HO79" s="409"/>
      <c r="HP79" s="409"/>
      <c r="HZ79" s="409"/>
      <c r="IA79" s="409"/>
      <c r="IB79" s="409"/>
      <c r="IC79" s="409"/>
      <c r="ID79" s="409"/>
      <c r="IE79" s="409"/>
      <c r="IF79" s="409"/>
      <c r="IP79" s="409"/>
      <c r="IQ79" s="409"/>
      <c r="IR79" s="409"/>
      <c r="IS79" s="409"/>
      <c r="IT79" s="409"/>
      <c r="IU79" s="409"/>
      <c r="IV79" s="409"/>
    </row>
    <row r="80" spans="1:256">
      <c r="A80" s="54"/>
      <c r="B80" s="16"/>
      <c r="C80" s="51"/>
      <c r="D80" s="52"/>
      <c r="E80" s="52"/>
      <c r="F80" s="52"/>
      <c r="G80" s="52"/>
      <c r="H80" s="52"/>
      <c r="I80" s="51"/>
      <c r="J80" s="242"/>
      <c r="K80" s="226"/>
      <c r="L80" s="630"/>
      <c r="M80" s="630"/>
      <c r="N80" s="630"/>
      <c r="O80" s="630"/>
      <c r="P80" s="637"/>
      <c r="Q80" s="627"/>
      <c r="S80" s="52"/>
      <c r="T80" s="52"/>
      <c r="U80" s="52"/>
      <c r="V80" s="52"/>
      <c r="W80" s="52"/>
      <c r="X80" s="641"/>
      <c r="AP80" s="409"/>
      <c r="AQ80" s="409"/>
      <c r="AR80" s="409"/>
      <c r="AS80" s="409"/>
      <c r="AT80" s="409"/>
      <c r="AU80" s="409"/>
      <c r="AV80" s="409"/>
      <c r="BF80" s="409"/>
      <c r="BG80" s="409"/>
      <c r="BH80" s="409"/>
      <c r="BI80" s="409"/>
      <c r="BJ80" s="409"/>
      <c r="BK80" s="409"/>
      <c r="BL80" s="409"/>
      <c r="BV80" s="409"/>
      <c r="BW80" s="409"/>
      <c r="BX80" s="409"/>
      <c r="BY80" s="409"/>
      <c r="BZ80" s="409"/>
      <c r="CA80" s="409"/>
      <c r="CB80" s="409"/>
      <c r="CL80" s="409"/>
      <c r="CM80" s="409"/>
      <c r="CN80" s="409"/>
      <c r="CO80" s="409"/>
      <c r="CP80" s="409"/>
      <c r="CQ80" s="409"/>
      <c r="CR80" s="409"/>
      <c r="DB80" s="409"/>
      <c r="DC80" s="409"/>
      <c r="DD80" s="409"/>
      <c r="DE80" s="409"/>
      <c r="DF80" s="409"/>
      <c r="DG80" s="409"/>
      <c r="DH80" s="409"/>
      <c r="DR80" s="409"/>
      <c r="DS80" s="409"/>
      <c r="DT80" s="409"/>
      <c r="DU80" s="409"/>
      <c r="DV80" s="409"/>
      <c r="DW80" s="409"/>
      <c r="DX80" s="409"/>
      <c r="EH80" s="409"/>
      <c r="EI80" s="409"/>
      <c r="EJ80" s="409"/>
      <c r="EK80" s="409"/>
      <c r="EL80" s="409"/>
      <c r="EM80" s="409"/>
      <c r="EN80" s="409"/>
      <c r="EX80" s="409"/>
      <c r="EY80" s="409"/>
      <c r="EZ80" s="409"/>
      <c r="FA80" s="409"/>
      <c r="FB80" s="409"/>
      <c r="FC80" s="409"/>
      <c r="FD80" s="409"/>
      <c r="FN80" s="409"/>
      <c r="FO80" s="409"/>
      <c r="FP80" s="409"/>
      <c r="FQ80" s="409"/>
      <c r="FR80" s="409"/>
      <c r="FS80" s="409"/>
      <c r="FT80" s="409"/>
      <c r="GD80" s="409"/>
      <c r="GE80" s="409"/>
      <c r="GF80" s="409"/>
      <c r="GG80" s="409"/>
      <c r="GH80" s="409"/>
      <c r="GI80" s="409"/>
      <c r="GJ80" s="409"/>
      <c r="GT80" s="409"/>
      <c r="GU80" s="409"/>
      <c r="GV80" s="409"/>
      <c r="GW80" s="409"/>
      <c r="GX80" s="409"/>
      <c r="GY80" s="409"/>
      <c r="GZ80" s="409"/>
      <c r="HJ80" s="409"/>
      <c r="HK80" s="409"/>
      <c r="HL80" s="409"/>
      <c r="HM80" s="409"/>
      <c r="HN80" s="409"/>
      <c r="HO80" s="409"/>
      <c r="HP80" s="409"/>
      <c r="HZ80" s="409"/>
      <c r="IA80" s="409"/>
      <c r="IB80" s="409"/>
      <c r="IC80" s="409"/>
      <c r="ID80" s="409"/>
      <c r="IE80" s="409"/>
      <c r="IF80" s="409"/>
      <c r="IP80" s="409"/>
      <c r="IQ80" s="409"/>
      <c r="IR80" s="409"/>
      <c r="IS80" s="409"/>
      <c r="IT80" s="409"/>
      <c r="IU80" s="409"/>
      <c r="IV80" s="409"/>
    </row>
    <row r="81" spans="1:256">
      <c r="A81" s="54"/>
      <c r="B81" s="16"/>
      <c r="C81" s="51"/>
      <c r="D81" s="52"/>
      <c r="E81" s="52"/>
      <c r="F81" s="52"/>
      <c r="G81" s="52"/>
      <c r="H81" s="52"/>
      <c r="I81" s="51"/>
      <c r="J81" s="242"/>
      <c r="K81" s="226"/>
      <c r="L81" s="630"/>
      <c r="M81" s="630"/>
      <c r="N81" s="630"/>
      <c r="O81" s="630"/>
      <c r="P81" s="637"/>
      <c r="Q81" s="627"/>
      <c r="S81" s="52"/>
      <c r="T81" s="52"/>
      <c r="U81" s="52"/>
      <c r="V81" s="52"/>
      <c r="W81" s="52"/>
      <c r="X81" s="641"/>
      <c r="AP81" s="409"/>
      <c r="AQ81" s="409"/>
      <c r="AR81" s="409"/>
      <c r="AS81" s="409"/>
      <c r="AT81" s="409"/>
      <c r="AU81" s="409"/>
      <c r="AV81" s="409"/>
      <c r="BF81" s="409"/>
      <c r="BG81" s="409"/>
      <c r="BH81" s="409"/>
      <c r="BI81" s="409"/>
      <c r="BJ81" s="409"/>
      <c r="BK81" s="409"/>
      <c r="BL81" s="409"/>
      <c r="BV81" s="409"/>
      <c r="BW81" s="409"/>
      <c r="BX81" s="409"/>
      <c r="BY81" s="409"/>
      <c r="BZ81" s="409"/>
      <c r="CA81" s="409"/>
      <c r="CB81" s="409"/>
      <c r="CL81" s="409"/>
      <c r="CM81" s="409"/>
      <c r="CN81" s="409"/>
      <c r="CO81" s="409"/>
      <c r="CP81" s="409"/>
      <c r="CQ81" s="409"/>
      <c r="CR81" s="409"/>
      <c r="DB81" s="409"/>
      <c r="DC81" s="409"/>
      <c r="DD81" s="409"/>
      <c r="DE81" s="409"/>
      <c r="DF81" s="409"/>
      <c r="DG81" s="409"/>
      <c r="DH81" s="409"/>
      <c r="DR81" s="409"/>
      <c r="DS81" s="409"/>
      <c r="DT81" s="409"/>
      <c r="DU81" s="409"/>
      <c r="DV81" s="409"/>
      <c r="DW81" s="409"/>
      <c r="DX81" s="409"/>
      <c r="EH81" s="409"/>
      <c r="EI81" s="409"/>
      <c r="EJ81" s="409"/>
      <c r="EK81" s="409"/>
      <c r="EL81" s="409"/>
      <c r="EM81" s="409"/>
      <c r="EN81" s="409"/>
      <c r="EX81" s="409"/>
      <c r="EY81" s="409"/>
      <c r="EZ81" s="409"/>
      <c r="FA81" s="409"/>
      <c r="FB81" s="409"/>
      <c r="FC81" s="409"/>
      <c r="FD81" s="409"/>
      <c r="FN81" s="409"/>
      <c r="FO81" s="409"/>
      <c r="FP81" s="409"/>
      <c r="FQ81" s="409"/>
      <c r="FR81" s="409"/>
      <c r="FS81" s="409"/>
      <c r="FT81" s="409"/>
      <c r="GD81" s="409"/>
      <c r="GE81" s="409"/>
      <c r="GF81" s="409"/>
      <c r="GG81" s="409"/>
      <c r="GH81" s="409"/>
      <c r="GI81" s="409"/>
      <c r="GJ81" s="409"/>
      <c r="GT81" s="409"/>
      <c r="GU81" s="409"/>
      <c r="GV81" s="409"/>
      <c r="GW81" s="409"/>
      <c r="GX81" s="409"/>
      <c r="GY81" s="409"/>
      <c r="GZ81" s="409"/>
      <c r="HJ81" s="409"/>
      <c r="HK81" s="409"/>
      <c r="HL81" s="409"/>
      <c r="HM81" s="409"/>
      <c r="HN81" s="409"/>
      <c r="HO81" s="409"/>
      <c r="HP81" s="409"/>
      <c r="HZ81" s="409"/>
      <c r="IA81" s="409"/>
      <c r="IB81" s="409"/>
      <c r="IC81" s="409"/>
      <c r="ID81" s="409"/>
      <c r="IE81" s="409"/>
      <c r="IF81" s="409"/>
      <c r="IP81" s="409"/>
      <c r="IQ81" s="409"/>
      <c r="IR81" s="409"/>
      <c r="IS81" s="409"/>
      <c r="IT81" s="409"/>
      <c r="IU81" s="409"/>
      <c r="IV81" s="409"/>
    </row>
    <row r="82" spans="1:256">
      <c r="A82" s="54"/>
      <c r="B82" s="139"/>
      <c r="C82" s="137"/>
      <c r="D82" s="138"/>
      <c r="E82" s="138"/>
      <c r="F82" s="138"/>
      <c r="G82" s="138"/>
      <c r="H82" s="138"/>
      <c r="I82" s="417"/>
      <c r="J82" s="243"/>
      <c r="K82" s="227"/>
      <c r="L82" s="227"/>
      <c r="M82" s="227"/>
      <c r="N82" s="227"/>
      <c r="O82" s="237"/>
      <c r="P82" s="631"/>
      <c r="Q82" s="627"/>
      <c r="S82" s="52"/>
      <c r="T82" s="52"/>
      <c r="U82" s="52"/>
      <c r="V82" s="52"/>
      <c r="W82" s="52"/>
      <c r="X82" s="641"/>
      <c r="AP82" s="409"/>
      <c r="AQ82" s="409"/>
      <c r="AR82" s="409"/>
      <c r="AS82" s="409"/>
      <c r="AT82" s="409"/>
      <c r="AU82" s="409"/>
      <c r="AV82" s="409"/>
      <c r="BF82" s="409"/>
      <c r="BG82" s="409"/>
      <c r="BH82" s="409"/>
      <c r="BI82" s="409"/>
      <c r="BJ82" s="409"/>
      <c r="BK82" s="409"/>
      <c r="BL82" s="409"/>
      <c r="BV82" s="409"/>
      <c r="BW82" s="409"/>
      <c r="BX82" s="409"/>
      <c r="BY82" s="409"/>
      <c r="BZ82" s="409"/>
      <c r="CA82" s="409"/>
      <c r="CB82" s="409"/>
      <c r="CL82" s="409"/>
      <c r="CM82" s="409"/>
      <c r="CN82" s="409"/>
      <c r="CO82" s="409"/>
      <c r="CP82" s="409"/>
      <c r="CQ82" s="409"/>
      <c r="CR82" s="409"/>
      <c r="DB82" s="409"/>
      <c r="DC82" s="409"/>
      <c r="DD82" s="409"/>
      <c r="DE82" s="409"/>
      <c r="DF82" s="409"/>
      <c r="DG82" s="409"/>
      <c r="DH82" s="409"/>
      <c r="DR82" s="409"/>
      <c r="DS82" s="409"/>
      <c r="DT82" s="409"/>
      <c r="DU82" s="409"/>
      <c r="DV82" s="409"/>
      <c r="DW82" s="409"/>
      <c r="DX82" s="409"/>
      <c r="EH82" s="409"/>
      <c r="EI82" s="409"/>
      <c r="EJ82" s="409"/>
      <c r="EK82" s="409"/>
      <c r="EL82" s="409"/>
      <c r="EM82" s="409"/>
      <c r="EN82" s="409"/>
      <c r="EX82" s="409"/>
      <c r="EY82" s="409"/>
      <c r="EZ82" s="409"/>
      <c r="FA82" s="409"/>
      <c r="FB82" s="409"/>
      <c r="FC82" s="409"/>
      <c r="FD82" s="409"/>
      <c r="FN82" s="409"/>
      <c r="FO82" s="409"/>
      <c r="FP82" s="409"/>
      <c r="FQ82" s="409"/>
      <c r="FR82" s="409"/>
      <c r="FS82" s="409"/>
      <c r="FT82" s="409"/>
      <c r="GD82" s="409"/>
      <c r="GE82" s="409"/>
      <c r="GF82" s="409"/>
      <c r="GG82" s="409"/>
      <c r="GH82" s="409"/>
      <c r="GI82" s="409"/>
      <c r="GJ82" s="409"/>
      <c r="GT82" s="409"/>
      <c r="GU82" s="409"/>
      <c r="GV82" s="409"/>
      <c r="GW82" s="409"/>
      <c r="GX82" s="409"/>
      <c r="GY82" s="409"/>
      <c r="GZ82" s="409"/>
      <c r="HJ82" s="409"/>
      <c r="HK82" s="409"/>
      <c r="HL82" s="409"/>
      <c r="HM82" s="409"/>
      <c r="HN82" s="409"/>
      <c r="HO82" s="409"/>
      <c r="HP82" s="409"/>
      <c r="HZ82" s="409"/>
      <c r="IA82" s="409"/>
      <c r="IB82" s="409"/>
      <c r="IC82" s="409"/>
      <c r="ID82" s="409"/>
      <c r="IE82" s="409"/>
      <c r="IF82" s="409"/>
      <c r="IP82" s="409"/>
      <c r="IQ82" s="409"/>
      <c r="IR82" s="409"/>
      <c r="IS82" s="409"/>
      <c r="IT82" s="409"/>
      <c r="IU82" s="409"/>
      <c r="IV82" s="409"/>
    </row>
    <row r="83" spans="1:256">
      <c r="A83" s="54"/>
      <c r="B83" s="16"/>
      <c r="C83" s="51"/>
      <c r="D83" s="52"/>
      <c r="E83" s="52"/>
      <c r="F83" s="52"/>
      <c r="G83" s="52"/>
      <c r="H83" s="52"/>
      <c r="I83" s="51"/>
      <c r="J83" s="242"/>
      <c r="K83" s="226"/>
      <c r="L83" s="630"/>
      <c r="M83" s="630"/>
      <c r="N83" s="630"/>
      <c r="O83" s="630"/>
      <c r="P83" s="637"/>
      <c r="Q83" s="627"/>
      <c r="S83" s="52"/>
      <c r="T83" s="52"/>
      <c r="U83" s="52"/>
      <c r="V83" s="52"/>
      <c r="W83" s="52"/>
      <c r="X83" s="641"/>
      <c r="AP83" s="409"/>
      <c r="AQ83" s="409"/>
      <c r="AR83" s="409"/>
      <c r="AS83" s="409"/>
      <c r="AT83" s="409"/>
      <c r="AU83" s="409"/>
      <c r="AV83" s="409"/>
      <c r="BF83" s="409"/>
      <c r="BG83" s="409"/>
      <c r="BH83" s="409"/>
      <c r="BI83" s="409"/>
      <c r="BJ83" s="409"/>
      <c r="BK83" s="409"/>
      <c r="BL83" s="409"/>
      <c r="BV83" s="409"/>
      <c r="BW83" s="409"/>
      <c r="BX83" s="409"/>
      <c r="BY83" s="409"/>
      <c r="BZ83" s="409"/>
      <c r="CA83" s="409"/>
      <c r="CB83" s="409"/>
      <c r="CL83" s="409"/>
      <c r="CM83" s="409"/>
      <c r="CN83" s="409"/>
      <c r="CO83" s="409"/>
      <c r="CP83" s="409"/>
      <c r="CQ83" s="409"/>
      <c r="CR83" s="409"/>
      <c r="DB83" s="409"/>
      <c r="DC83" s="409"/>
      <c r="DD83" s="409"/>
      <c r="DE83" s="409"/>
      <c r="DF83" s="409"/>
      <c r="DG83" s="409"/>
      <c r="DH83" s="409"/>
      <c r="DR83" s="409"/>
      <c r="DS83" s="409"/>
      <c r="DT83" s="409"/>
      <c r="DU83" s="409"/>
      <c r="DV83" s="409"/>
      <c r="DW83" s="409"/>
      <c r="DX83" s="409"/>
      <c r="EH83" s="409"/>
      <c r="EI83" s="409"/>
      <c r="EJ83" s="409"/>
      <c r="EK83" s="409"/>
      <c r="EL83" s="409"/>
      <c r="EM83" s="409"/>
      <c r="EN83" s="409"/>
      <c r="EX83" s="409"/>
      <c r="EY83" s="409"/>
      <c r="EZ83" s="409"/>
      <c r="FA83" s="409"/>
      <c r="FB83" s="409"/>
      <c r="FC83" s="409"/>
      <c r="FD83" s="409"/>
      <c r="FN83" s="409"/>
      <c r="FO83" s="409"/>
      <c r="FP83" s="409"/>
      <c r="FQ83" s="409"/>
      <c r="FR83" s="409"/>
      <c r="FS83" s="409"/>
      <c r="FT83" s="409"/>
      <c r="GD83" s="409"/>
      <c r="GE83" s="409"/>
      <c r="GF83" s="409"/>
      <c r="GG83" s="409"/>
      <c r="GH83" s="409"/>
      <c r="GI83" s="409"/>
      <c r="GJ83" s="409"/>
      <c r="GT83" s="409"/>
      <c r="GU83" s="409"/>
      <c r="GV83" s="409"/>
      <c r="GW83" s="409"/>
      <c r="GX83" s="409"/>
      <c r="GY83" s="409"/>
      <c r="GZ83" s="409"/>
      <c r="HJ83" s="409"/>
      <c r="HK83" s="409"/>
      <c r="HL83" s="409"/>
      <c r="HM83" s="409"/>
      <c r="HN83" s="409"/>
      <c r="HO83" s="409"/>
      <c r="HP83" s="409"/>
      <c r="HZ83" s="409"/>
      <c r="IA83" s="409"/>
      <c r="IB83" s="409"/>
      <c r="IC83" s="409"/>
      <c r="ID83" s="409"/>
      <c r="IE83" s="409"/>
      <c r="IF83" s="409"/>
      <c r="IP83" s="409"/>
      <c r="IQ83" s="409"/>
      <c r="IR83" s="409"/>
      <c r="IS83" s="409"/>
      <c r="IT83" s="409"/>
      <c r="IU83" s="409"/>
      <c r="IV83" s="409"/>
    </row>
    <row r="84" spans="1:256">
      <c r="A84" s="54"/>
      <c r="B84" s="16"/>
      <c r="C84" s="51"/>
      <c r="D84" s="52"/>
      <c r="E84" s="52"/>
      <c r="F84" s="52"/>
      <c r="G84" s="52"/>
      <c r="H84" s="52"/>
      <c r="I84" s="51"/>
      <c r="J84" s="242"/>
      <c r="K84" s="226"/>
      <c r="L84" s="630"/>
      <c r="M84" s="630"/>
      <c r="N84" s="630"/>
      <c r="O84" s="630"/>
      <c r="P84" s="637"/>
      <c r="Q84" s="627"/>
      <c r="S84" s="52"/>
      <c r="T84" s="52"/>
      <c r="U84" s="52"/>
      <c r="V84" s="52"/>
      <c r="W84" s="52"/>
      <c r="X84" s="641"/>
      <c r="AP84" s="409"/>
      <c r="AQ84" s="409"/>
      <c r="AR84" s="409"/>
      <c r="AS84" s="409"/>
      <c r="AT84" s="409"/>
      <c r="AU84" s="409"/>
      <c r="AV84" s="409"/>
      <c r="BF84" s="409"/>
      <c r="BG84" s="409"/>
      <c r="BH84" s="409"/>
      <c r="BI84" s="409"/>
      <c r="BJ84" s="409"/>
      <c r="BK84" s="409"/>
      <c r="BL84" s="409"/>
      <c r="BV84" s="409"/>
      <c r="BW84" s="409"/>
      <c r="BX84" s="409"/>
      <c r="BY84" s="409"/>
      <c r="BZ84" s="409"/>
      <c r="CA84" s="409"/>
      <c r="CB84" s="409"/>
      <c r="CL84" s="409"/>
      <c r="CM84" s="409"/>
      <c r="CN84" s="409"/>
      <c r="CO84" s="409"/>
      <c r="CP84" s="409"/>
      <c r="CQ84" s="409"/>
      <c r="CR84" s="409"/>
      <c r="DB84" s="409"/>
      <c r="DC84" s="409"/>
      <c r="DD84" s="409"/>
      <c r="DE84" s="409"/>
      <c r="DF84" s="409"/>
      <c r="DG84" s="409"/>
      <c r="DH84" s="409"/>
      <c r="DR84" s="409"/>
      <c r="DS84" s="409"/>
      <c r="DT84" s="409"/>
      <c r="DU84" s="409"/>
      <c r="DV84" s="409"/>
      <c r="DW84" s="409"/>
      <c r="DX84" s="409"/>
      <c r="EH84" s="409"/>
      <c r="EI84" s="409"/>
      <c r="EJ84" s="409"/>
      <c r="EK84" s="409"/>
      <c r="EL84" s="409"/>
      <c r="EM84" s="409"/>
      <c r="EN84" s="409"/>
      <c r="EX84" s="409"/>
      <c r="EY84" s="409"/>
      <c r="EZ84" s="409"/>
      <c r="FA84" s="409"/>
      <c r="FB84" s="409"/>
      <c r="FC84" s="409"/>
      <c r="FD84" s="409"/>
      <c r="FN84" s="409"/>
      <c r="FO84" s="409"/>
      <c r="FP84" s="409"/>
      <c r="FQ84" s="409"/>
      <c r="FR84" s="409"/>
      <c r="FS84" s="409"/>
      <c r="FT84" s="409"/>
      <c r="GD84" s="409"/>
      <c r="GE84" s="409"/>
      <c r="GF84" s="409"/>
      <c r="GG84" s="409"/>
      <c r="GH84" s="409"/>
      <c r="GI84" s="409"/>
      <c r="GJ84" s="409"/>
      <c r="GT84" s="409"/>
      <c r="GU84" s="409"/>
      <c r="GV84" s="409"/>
      <c r="GW84" s="409"/>
      <c r="GX84" s="409"/>
      <c r="GY84" s="409"/>
      <c r="GZ84" s="409"/>
      <c r="HJ84" s="409"/>
      <c r="HK84" s="409"/>
      <c r="HL84" s="409"/>
      <c r="HM84" s="409"/>
      <c r="HN84" s="409"/>
      <c r="HO84" s="409"/>
      <c r="HP84" s="409"/>
      <c r="HZ84" s="409"/>
      <c r="IA84" s="409"/>
      <c r="IB84" s="409"/>
      <c r="IC84" s="409"/>
      <c r="ID84" s="409"/>
      <c r="IE84" s="409"/>
      <c r="IF84" s="409"/>
      <c r="IP84" s="409"/>
      <c r="IQ84" s="409"/>
      <c r="IR84" s="409"/>
      <c r="IS84" s="409"/>
      <c r="IT84" s="409"/>
      <c r="IU84" s="409"/>
      <c r="IV84" s="409"/>
    </row>
    <row r="85" spans="1:256">
      <c r="A85" s="54"/>
      <c r="B85" s="141"/>
      <c r="C85" s="142"/>
      <c r="D85" s="143"/>
      <c r="E85" s="143"/>
      <c r="F85" s="143"/>
      <c r="G85" s="143"/>
      <c r="H85" s="143"/>
      <c r="I85" s="414"/>
      <c r="J85" s="243"/>
      <c r="K85" s="227"/>
      <c r="L85" s="227"/>
      <c r="M85" s="227"/>
      <c r="N85" s="227"/>
      <c r="O85" s="237"/>
      <c r="P85" s="631"/>
      <c r="Q85" s="627"/>
      <c r="S85" s="52"/>
      <c r="T85" s="52"/>
      <c r="U85" s="52"/>
      <c r="V85" s="52"/>
      <c r="W85" s="52"/>
      <c r="X85" s="641"/>
      <c r="AP85" s="409"/>
      <c r="AQ85" s="409"/>
      <c r="AR85" s="409"/>
      <c r="AS85" s="409"/>
      <c r="AT85" s="409"/>
      <c r="AU85" s="409"/>
      <c r="AV85" s="409"/>
      <c r="BF85" s="409"/>
      <c r="BG85" s="409"/>
      <c r="BH85" s="409"/>
      <c r="BI85" s="409"/>
      <c r="BJ85" s="409"/>
      <c r="BK85" s="409"/>
      <c r="BL85" s="409"/>
      <c r="BV85" s="409"/>
      <c r="BW85" s="409"/>
      <c r="BX85" s="409"/>
      <c r="BY85" s="409"/>
      <c r="BZ85" s="409"/>
      <c r="CA85" s="409"/>
      <c r="CB85" s="409"/>
      <c r="CL85" s="409"/>
      <c r="CM85" s="409"/>
      <c r="CN85" s="409"/>
      <c r="CO85" s="409"/>
      <c r="CP85" s="409"/>
      <c r="CQ85" s="409"/>
      <c r="CR85" s="409"/>
      <c r="DB85" s="409"/>
      <c r="DC85" s="409"/>
      <c r="DD85" s="409"/>
      <c r="DE85" s="409"/>
      <c r="DF85" s="409"/>
      <c r="DG85" s="409"/>
      <c r="DH85" s="409"/>
      <c r="DR85" s="409"/>
      <c r="DS85" s="409"/>
      <c r="DT85" s="409"/>
      <c r="DU85" s="409"/>
      <c r="DV85" s="409"/>
      <c r="DW85" s="409"/>
      <c r="DX85" s="409"/>
      <c r="EH85" s="409"/>
      <c r="EI85" s="409"/>
      <c r="EJ85" s="409"/>
      <c r="EK85" s="409"/>
      <c r="EL85" s="409"/>
      <c r="EM85" s="409"/>
      <c r="EN85" s="409"/>
      <c r="EX85" s="409"/>
      <c r="EY85" s="409"/>
      <c r="EZ85" s="409"/>
      <c r="FA85" s="409"/>
      <c r="FB85" s="409"/>
      <c r="FC85" s="409"/>
      <c r="FD85" s="409"/>
      <c r="FN85" s="409"/>
      <c r="FO85" s="409"/>
      <c r="FP85" s="409"/>
      <c r="FQ85" s="409"/>
      <c r="FR85" s="409"/>
      <c r="FS85" s="409"/>
      <c r="FT85" s="409"/>
      <c r="GD85" s="409"/>
      <c r="GE85" s="409"/>
      <c r="GF85" s="409"/>
      <c r="GG85" s="409"/>
      <c r="GH85" s="409"/>
      <c r="GI85" s="409"/>
      <c r="GJ85" s="409"/>
      <c r="GT85" s="409"/>
      <c r="GU85" s="409"/>
      <c r="GV85" s="409"/>
      <c r="GW85" s="409"/>
      <c r="GX85" s="409"/>
      <c r="GY85" s="409"/>
      <c r="GZ85" s="409"/>
      <c r="HJ85" s="409"/>
      <c r="HK85" s="409"/>
      <c r="HL85" s="409"/>
      <c r="HM85" s="409"/>
      <c r="HN85" s="409"/>
      <c r="HO85" s="409"/>
      <c r="HP85" s="409"/>
      <c r="HZ85" s="409"/>
      <c r="IA85" s="409"/>
      <c r="IB85" s="409"/>
      <c r="IC85" s="409"/>
      <c r="ID85" s="409"/>
      <c r="IE85" s="409"/>
      <c r="IF85" s="409"/>
      <c r="IP85" s="409"/>
      <c r="IQ85" s="409"/>
      <c r="IR85" s="409"/>
      <c r="IS85" s="409"/>
      <c r="IT85" s="409"/>
      <c r="IU85" s="409"/>
      <c r="IV85" s="409"/>
    </row>
    <row r="86" spans="1:256">
      <c r="A86" s="54"/>
      <c r="B86" s="16"/>
      <c r="C86" s="51"/>
      <c r="D86" s="52"/>
      <c r="E86" s="52"/>
      <c r="F86" s="52"/>
      <c r="G86" s="52"/>
      <c r="H86" s="52"/>
      <c r="I86" s="51"/>
      <c r="J86" s="242"/>
      <c r="K86" s="226"/>
      <c r="L86" s="630"/>
      <c r="M86" s="630"/>
      <c r="N86" s="630"/>
      <c r="O86" s="630"/>
      <c r="P86" s="637"/>
      <c r="Q86" s="627"/>
      <c r="S86" s="52"/>
      <c r="T86" s="52"/>
      <c r="U86" s="52"/>
      <c r="V86" s="52"/>
      <c r="W86" s="52"/>
      <c r="X86" s="641"/>
      <c r="AP86" s="409"/>
      <c r="AQ86" s="409"/>
      <c r="AR86" s="409"/>
      <c r="AS86" s="409"/>
      <c r="AT86" s="409"/>
      <c r="AU86" s="409"/>
      <c r="AV86" s="409"/>
      <c r="BF86" s="409"/>
      <c r="BG86" s="409"/>
      <c r="BH86" s="409"/>
      <c r="BI86" s="409"/>
      <c r="BJ86" s="409"/>
      <c r="BK86" s="409"/>
      <c r="BL86" s="409"/>
      <c r="BV86" s="409"/>
      <c r="BW86" s="409"/>
      <c r="BX86" s="409"/>
      <c r="BY86" s="409"/>
      <c r="BZ86" s="409"/>
      <c r="CA86" s="409"/>
      <c r="CB86" s="409"/>
      <c r="CL86" s="409"/>
      <c r="CM86" s="409"/>
      <c r="CN86" s="409"/>
      <c r="CO86" s="409"/>
      <c r="CP86" s="409"/>
      <c r="CQ86" s="409"/>
      <c r="CR86" s="409"/>
      <c r="DB86" s="409"/>
      <c r="DC86" s="409"/>
      <c r="DD86" s="409"/>
      <c r="DE86" s="409"/>
      <c r="DF86" s="409"/>
      <c r="DG86" s="409"/>
      <c r="DH86" s="409"/>
      <c r="DR86" s="409"/>
      <c r="DS86" s="409"/>
      <c r="DT86" s="409"/>
      <c r="DU86" s="409"/>
      <c r="DV86" s="409"/>
      <c r="DW86" s="409"/>
      <c r="DX86" s="409"/>
      <c r="EH86" s="409"/>
      <c r="EI86" s="409"/>
      <c r="EJ86" s="409"/>
      <c r="EK86" s="409"/>
      <c r="EL86" s="409"/>
      <c r="EM86" s="409"/>
      <c r="EN86" s="409"/>
      <c r="EX86" s="409"/>
      <c r="EY86" s="409"/>
      <c r="EZ86" s="409"/>
      <c r="FA86" s="409"/>
      <c r="FB86" s="409"/>
      <c r="FC86" s="409"/>
      <c r="FD86" s="409"/>
      <c r="FN86" s="409"/>
      <c r="FO86" s="409"/>
      <c r="FP86" s="409"/>
      <c r="FQ86" s="409"/>
      <c r="FR86" s="409"/>
      <c r="FS86" s="409"/>
      <c r="FT86" s="409"/>
      <c r="GD86" s="409"/>
      <c r="GE86" s="409"/>
      <c r="GF86" s="409"/>
      <c r="GG86" s="409"/>
      <c r="GH86" s="409"/>
      <c r="GI86" s="409"/>
      <c r="GJ86" s="409"/>
      <c r="GT86" s="409"/>
      <c r="GU86" s="409"/>
      <c r="GV86" s="409"/>
      <c r="GW86" s="409"/>
      <c r="GX86" s="409"/>
      <c r="GY86" s="409"/>
      <c r="GZ86" s="409"/>
      <c r="HJ86" s="409"/>
      <c r="HK86" s="409"/>
      <c r="HL86" s="409"/>
      <c r="HM86" s="409"/>
      <c r="HN86" s="409"/>
      <c r="HO86" s="409"/>
      <c r="HP86" s="409"/>
      <c r="HZ86" s="409"/>
      <c r="IA86" s="409"/>
      <c r="IB86" s="409"/>
      <c r="IC86" s="409"/>
      <c r="ID86" s="409"/>
      <c r="IE86" s="409"/>
      <c r="IF86" s="409"/>
      <c r="IP86" s="409"/>
      <c r="IQ86" s="409"/>
      <c r="IR86" s="409"/>
      <c r="IS86" s="409"/>
      <c r="IT86" s="409"/>
      <c r="IU86" s="409"/>
      <c r="IV86" s="409"/>
    </row>
    <row r="87" spans="1:256">
      <c r="A87" s="54"/>
      <c r="B87" s="16"/>
      <c r="C87" s="51"/>
      <c r="D87" s="52"/>
      <c r="E87" s="52"/>
      <c r="F87" s="52"/>
      <c r="G87" s="52"/>
      <c r="H87" s="52"/>
      <c r="I87" s="51"/>
      <c r="J87" s="242"/>
      <c r="K87" s="226"/>
      <c r="L87" s="630"/>
      <c r="M87" s="630"/>
      <c r="N87" s="630"/>
      <c r="O87" s="630"/>
      <c r="P87" s="637"/>
      <c r="Q87" s="627"/>
      <c r="S87" s="52"/>
      <c r="T87" s="52"/>
      <c r="U87" s="52"/>
      <c r="V87" s="52"/>
      <c r="W87" s="52"/>
      <c r="X87" s="641"/>
      <c r="AP87" s="409"/>
      <c r="AQ87" s="409"/>
      <c r="AR87" s="409"/>
      <c r="AS87" s="409"/>
      <c r="AT87" s="409"/>
      <c r="AU87" s="409"/>
      <c r="AV87" s="409"/>
      <c r="BF87" s="409"/>
      <c r="BG87" s="409"/>
      <c r="BH87" s="409"/>
      <c r="BI87" s="409"/>
      <c r="BJ87" s="409"/>
      <c r="BK87" s="409"/>
      <c r="BL87" s="409"/>
      <c r="BV87" s="409"/>
      <c r="BW87" s="409"/>
      <c r="BX87" s="409"/>
      <c r="BY87" s="409"/>
      <c r="BZ87" s="409"/>
      <c r="CA87" s="409"/>
      <c r="CB87" s="409"/>
      <c r="CL87" s="409"/>
      <c r="CM87" s="409"/>
      <c r="CN87" s="409"/>
      <c r="CO87" s="409"/>
      <c r="CP87" s="409"/>
      <c r="CQ87" s="409"/>
      <c r="CR87" s="409"/>
      <c r="DB87" s="409"/>
      <c r="DC87" s="409"/>
      <c r="DD87" s="409"/>
      <c r="DE87" s="409"/>
      <c r="DF87" s="409"/>
      <c r="DG87" s="409"/>
      <c r="DH87" s="409"/>
      <c r="DR87" s="409"/>
      <c r="DS87" s="409"/>
      <c r="DT87" s="409"/>
      <c r="DU87" s="409"/>
      <c r="DV87" s="409"/>
      <c r="DW87" s="409"/>
      <c r="DX87" s="409"/>
      <c r="EH87" s="409"/>
      <c r="EI87" s="409"/>
      <c r="EJ87" s="409"/>
      <c r="EK87" s="409"/>
      <c r="EL87" s="409"/>
      <c r="EM87" s="409"/>
      <c r="EN87" s="409"/>
      <c r="EX87" s="409"/>
      <c r="EY87" s="409"/>
      <c r="EZ87" s="409"/>
      <c r="FA87" s="409"/>
      <c r="FB87" s="409"/>
      <c r="FC87" s="409"/>
      <c r="FD87" s="409"/>
      <c r="FN87" s="409"/>
      <c r="FO87" s="409"/>
      <c r="FP87" s="409"/>
      <c r="FQ87" s="409"/>
      <c r="FR87" s="409"/>
      <c r="FS87" s="409"/>
      <c r="FT87" s="409"/>
      <c r="GD87" s="409"/>
      <c r="GE87" s="409"/>
      <c r="GF87" s="409"/>
      <c r="GG87" s="409"/>
      <c r="GH87" s="409"/>
      <c r="GI87" s="409"/>
      <c r="GJ87" s="409"/>
      <c r="GT87" s="409"/>
      <c r="GU87" s="409"/>
      <c r="GV87" s="409"/>
      <c r="GW87" s="409"/>
      <c r="GX87" s="409"/>
      <c r="GY87" s="409"/>
      <c r="GZ87" s="409"/>
      <c r="HJ87" s="409"/>
      <c r="HK87" s="409"/>
      <c r="HL87" s="409"/>
      <c r="HM87" s="409"/>
      <c r="HN87" s="409"/>
      <c r="HO87" s="409"/>
      <c r="HP87" s="409"/>
      <c r="HZ87" s="409"/>
      <c r="IA87" s="409"/>
      <c r="IB87" s="409"/>
      <c r="IC87" s="409"/>
      <c r="ID87" s="409"/>
      <c r="IE87" s="409"/>
      <c r="IF87" s="409"/>
      <c r="IP87" s="409"/>
      <c r="IQ87" s="409"/>
      <c r="IR87" s="409"/>
      <c r="IS87" s="409"/>
      <c r="IT87" s="409"/>
      <c r="IU87" s="409"/>
      <c r="IV87" s="409"/>
    </row>
    <row r="88" spans="1:256">
      <c r="A88" s="54"/>
      <c r="B88" s="139"/>
      <c r="C88" s="137"/>
      <c r="D88" s="138"/>
      <c r="E88" s="138"/>
      <c r="F88" s="138"/>
      <c r="G88" s="138"/>
      <c r="H88" s="138"/>
      <c r="I88" s="417"/>
      <c r="J88" s="243"/>
      <c r="K88" s="227"/>
      <c r="L88" s="227"/>
      <c r="M88" s="227"/>
      <c r="N88" s="227"/>
      <c r="O88" s="237"/>
      <c r="P88" s="631"/>
      <c r="Q88" s="627"/>
      <c r="S88" s="52"/>
      <c r="T88" s="52"/>
      <c r="U88" s="52"/>
      <c r="V88" s="52"/>
      <c r="W88" s="52"/>
      <c r="X88" s="641"/>
      <c r="AP88" s="409"/>
      <c r="AQ88" s="409"/>
      <c r="AR88" s="409"/>
      <c r="AS88" s="409"/>
      <c r="AT88" s="409"/>
      <c r="AU88" s="409"/>
      <c r="AV88" s="409"/>
      <c r="BF88" s="409"/>
      <c r="BG88" s="409"/>
      <c r="BH88" s="409"/>
      <c r="BI88" s="409"/>
      <c r="BJ88" s="409"/>
      <c r="BK88" s="409"/>
      <c r="BL88" s="409"/>
      <c r="BV88" s="409"/>
      <c r="BW88" s="409"/>
      <c r="BX88" s="409"/>
      <c r="BY88" s="409"/>
      <c r="BZ88" s="409"/>
      <c r="CA88" s="409"/>
      <c r="CB88" s="409"/>
      <c r="CL88" s="409"/>
      <c r="CM88" s="409"/>
      <c r="CN88" s="409"/>
      <c r="CO88" s="409"/>
      <c r="CP88" s="409"/>
      <c r="CQ88" s="409"/>
      <c r="CR88" s="409"/>
      <c r="DB88" s="409"/>
      <c r="DC88" s="409"/>
      <c r="DD88" s="409"/>
      <c r="DE88" s="409"/>
      <c r="DF88" s="409"/>
      <c r="DG88" s="409"/>
      <c r="DH88" s="409"/>
      <c r="DR88" s="409"/>
      <c r="DS88" s="409"/>
      <c r="DT88" s="409"/>
      <c r="DU88" s="409"/>
      <c r="DV88" s="409"/>
      <c r="DW88" s="409"/>
      <c r="DX88" s="409"/>
      <c r="EH88" s="409"/>
      <c r="EI88" s="409"/>
      <c r="EJ88" s="409"/>
      <c r="EK88" s="409"/>
      <c r="EL88" s="409"/>
      <c r="EM88" s="409"/>
      <c r="EN88" s="409"/>
      <c r="EX88" s="409"/>
      <c r="EY88" s="409"/>
      <c r="EZ88" s="409"/>
      <c r="FA88" s="409"/>
      <c r="FB88" s="409"/>
      <c r="FC88" s="409"/>
      <c r="FD88" s="409"/>
      <c r="FN88" s="409"/>
      <c r="FO88" s="409"/>
      <c r="FP88" s="409"/>
      <c r="FQ88" s="409"/>
      <c r="FR88" s="409"/>
      <c r="FS88" s="409"/>
      <c r="FT88" s="409"/>
      <c r="GD88" s="409"/>
      <c r="GE88" s="409"/>
      <c r="GF88" s="409"/>
      <c r="GG88" s="409"/>
      <c r="GH88" s="409"/>
      <c r="GI88" s="409"/>
      <c r="GJ88" s="409"/>
      <c r="GT88" s="409"/>
      <c r="GU88" s="409"/>
      <c r="GV88" s="409"/>
      <c r="GW88" s="409"/>
      <c r="GX88" s="409"/>
      <c r="GY88" s="409"/>
      <c r="GZ88" s="409"/>
      <c r="HJ88" s="409"/>
      <c r="HK88" s="409"/>
      <c r="HL88" s="409"/>
      <c r="HM88" s="409"/>
      <c r="HN88" s="409"/>
      <c r="HO88" s="409"/>
      <c r="HP88" s="409"/>
      <c r="HZ88" s="409"/>
      <c r="IA88" s="409"/>
      <c r="IB88" s="409"/>
      <c r="IC88" s="409"/>
      <c r="ID88" s="409"/>
      <c r="IE88" s="409"/>
      <c r="IF88" s="409"/>
      <c r="IP88" s="409"/>
      <c r="IQ88" s="409"/>
      <c r="IR88" s="409"/>
      <c r="IS88" s="409"/>
      <c r="IT88" s="409"/>
      <c r="IU88" s="409"/>
      <c r="IV88" s="409"/>
    </row>
    <row r="89" spans="1:256">
      <c r="A89" s="53"/>
      <c r="B89" s="238"/>
      <c r="C89" s="239"/>
      <c r="D89" s="240"/>
      <c r="E89" s="240"/>
      <c r="F89" s="74"/>
      <c r="G89" s="240"/>
      <c r="H89" s="240"/>
      <c r="I89" s="241"/>
      <c r="J89" s="228"/>
      <c r="K89" s="229"/>
      <c r="L89" s="230"/>
      <c r="M89" s="230"/>
      <c r="N89" s="230"/>
      <c r="O89" s="230"/>
      <c r="P89" s="623"/>
      <c r="Q89" s="627"/>
      <c r="S89" s="52"/>
      <c r="T89" s="52"/>
      <c r="U89" s="52"/>
      <c r="V89" s="52"/>
      <c r="W89" s="52"/>
      <c r="X89" s="641"/>
      <c r="AP89" s="409"/>
      <c r="AQ89" s="409"/>
      <c r="AR89" s="409"/>
      <c r="AS89" s="409"/>
      <c r="AT89" s="409"/>
      <c r="AU89" s="409"/>
      <c r="AV89" s="409"/>
      <c r="BF89" s="409"/>
      <c r="BG89" s="409"/>
      <c r="BH89" s="409"/>
      <c r="BI89" s="409"/>
      <c r="BJ89" s="409"/>
      <c r="BK89" s="409"/>
      <c r="BL89" s="409"/>
      <c r="BV89" s="409"/>
      <c r="BW89" s="409"/>
      <c r="BX89" s="409"/>
      <c r="BY89" s="409"/>
      <c r="BZ89" s="409"/>
      <c r="CA89" s="409"/>
      <c r="CB89" s="409"/>
      <c r="CL89" s="409"/>
      <c r="CM89" s="409"/>
      <c r="CN89" s="409"/>
      <c r="CO89" s="409"/>
      <c r="CP89" s="409"/>
      <c r="CQ89" s="409"/>
      <c r="CR89" s="409"/>
      <c r="DB89" s="409"/>
      <c r="DC89" s="409"/>
      <c r="DD89" s="409"/>
      <c r="DE89" s="409"/>
      <c r="DF89" s="409"/>
      <c r="DG89" s="409"/>
      <c r="DH89" s="409"/>
      <c r="DR89" s="409"/>
      <c r="DS89" s="409"/>
      <c r="DT89" s="409"/>
      <c r="DU89" s="409"/>
      <c r="DV89" s="409"/>
      <c r="DW89" s="409"/>
      <c r="DX89" s="409"/>
      <c r="EH89" s="409"/>
      <c r="EI89" s="409"/>
      <c r="EJ89" s="409"/>
      <c r="EK89" s="409"/>
      <c r="EL89" s="409"/>
      <c r="EM89" s="409"/>
      <c r="EN89" s="409"/>
      <c r="EX89" s="409"/>
      <c r="EY89" s="409"/>
      <c r="EZ89" s="409"/>
      <c r="FA89" s="409"/>
      <c r="FB89" s="409"/>
      <c r="FC89" s="409"/>
      <c r="FD89" s="409"/>
      <c r="FN89" s="409"/>
      <c r="FO89" s="409"/>
      <c r="FP89" s="409"/>
      <c r="FQ89" s="409"/>
      <c r="FR89" s="409"/>
      <c r="FS89" s="409"/>
      <c r="FT89" s="409"/>
      <c r="GD89" s="409"/>
      <c r="GE89" s="409"/>
      <c r="GF89" s="409"/>
      <c r="GG89" s="409"/>
      <c r="GH89" s="409"/>
      <c r="GI89" s="409"/>
      <c r="GJ89" s="409"/>
      <c r="GT89" s="409"/>
      <c r="GU89" s="409"/>
      <c r="GV89" s="409"/>
      <c r="GW89" s="409"/>
      <c r="GX89" s="409"/>
      <c r="GY89" s="409"/>
      <c r="GZ89" s="409"/>
      <c r="HJ89" s="409"/>
      <c r="HK89" s="409"/>
      <c r="HL89" s="409"/>
      <c r="HM89" s="409"/>
      <c r="HN89" s="409"/>
      <c r="HO89" s="409"/>
      <c r="HP89" s="409"/>
      <c r="HZ89" s="409"/>
      <c r="IA89" s="409"/>
      <c r="IB89" s="409"/>
      <c r="IC89" s="409"/>
      <c r="ID89" s="409"/>
      <c r="IE89" s="409"/>
      <c r="IF89" s="409"/>
      <c r="IP89" s="409"/>
      <c r="IQ89" s="409"/>
      <c r="IR89" s="409"/>
      <c r="IS89" s="409"/>
      <c r="IT89" s="409"/>
      <c r="IU89" s="409"/>
      <c r="IV89" s="409"/>
    </row>
    <row r="90" spans="1:256">
      <c r="A90" s="54"/>
      <c r="B90" s="16"/>
      <c r="C90" s="51"/>
      <c r="D90" s="52"/>
      <c r="E90" s="52"/>
      <c r="F90" s="52"/>
      <c r="G90" s="52"/>
      <c r="H90" s="52"/>
      <c r="I90" s="75"/>
      <c r="J90" s="232"/>
      <c r="K90" s="233"/>
      <c r="L90" s="234"/>
      <c r="M90" s="234"/>
      <c r="N90" s="234"/>
      <c r="O90" s="234"/>
      <c r="P90" s="635"/>
      <c r="Q90" s="627"/>
      <c r="S90" s="52"/>
      <c r="T90" s="52"/>
      <c r="U90" s="52"/>
      <c r="V90" s="52"/>
      <c r="W90" s="52"/>
      <c r="X90" s="641"/>
      <c r="AP90" s="409"/>
      <c r="AQ90" s="409"/>
      <c r="AR90" s="409"/>
      <c r="AS90" s="409"/>
      <c r="AT90" s="409"/>
      <c r="AU90" s="409"/>
      <c r="AV90" s="409"/>
      <c r="BF90" s="409"/>
      <c r="BG90" s="409"/>
      <c r="BH90" s="409"/>
      <c r="BI90" s="409"/>
      <c r="BJ90" s="409"/>
      <c r="BK90" s="409"/>
      <c r="BL90" s="409"/>
      <c r="BV90" s="409"/>
      <c r="BW90" s="409"/>
      <c r="BX90" s="409"/>
      <c r="BY90" s="409"/>
      <c r="BZ90" s="409"/>
      <c r="CA90" s="409"/>
      <c r="CB90" s="409"/>
      <c r="CL90" s="409"/>
      <c r="CM90" s="409"/>
      <c r="CN90" s="409"/>
      <c r="CO90" s="409"/>
      <c r="CP90" s="409"/>
      <c r="CQ90" s="409"/>
      <c r="CR90" s="409"/>
      <c r="DB90" s="409"/>
      <c r="DC90" s="409"/>
      <c r="DD90" s="409"/>
      <c r="DE90" s="409"/>
      <c r="DF90" s="409"/>
      <c r="DG90" s="409"/>
      <c r="DH90" s="409"/>
      <c r="DR90" s="409"/>
      <c r="DS90" s="409"/>
      <c r="DT90" s="409"/>
      <c r="DU90" s="409"/>
      <c r="DV90" s="409"/>
      <c r="DW90" s="409"/>
      <c r="DX90" s="409"/>
      <c r="EH90" s="409"/>
      <c r="EI90" s="409"/>
      <c r="EJ90" s="409"/>
      <c r="EK90" s="409"/>
      <c r="EL90" s="409"/>
      <c r="EM90" s="409"/>
      <c r="EN90" s="409"/>
      <c r="EX90" s="409"/>
      <c r="EY90" s="409"/>
      <c r="EZ90" s="409"/>
      <c r="FA90" s="409"/>
      <c r="FB90" s="409"/>
      <c r="FC90" s="409"/>
      <c r="FD90" s="409"/>
      <c r="FN90" s="409"/>
      <c r="FO90" s="409"/>
      <c r="FP90" s="409"/>
      <c r="FQ90" s="409"/>
      <c r="FR90" s="409"/>
      <c r="FS90" s="409"/>
      <c r="FT90" s="409"/>
      <c r="GD90" s="409"/>
      <c r="GE90" s="409"/>
      <c r="GF90" s="409"/>
      <c r="GG90" s="409"/>
      <c r="GH90" s="409"/>
      <c r="GI90" s="409"/>
      <c r="GJ90" s="409"/>
      <c r="GT90" s="409"/>
      <c r="GU90" s="409"/>
      <c r="GV90" s="409"/>
      <c r="GW90" s="409"/>
      <c r="GX90" s="409"/>
      <c r="GY90" s="409"/>
      <c r="GZ90" s="409"/>
      <c r="HJ90" s="409"/>
      <c r="HK90" s="409"/>
      <c r="HL90" s="409"/>
      <c r="HM90" s="409"/>
      <c r="HN90" s="409"/>
      <c r="HO90" s="409"/>
      <c r="HP90" s="409"/>
      <c r="HZ90" s="409"/>
      <c r="IA90" s="409"/>
      <c r="IB90" s="409"/>
      <c r="IC90" s="409"/>
      <c r="ID90" s="409"/>
      <c r="IE90" s="409"/>
      <c r="IF90" s="409"/>
      <c r="IP90" s="409"/>
      <c r="IQ90" s="409"/>
      <c r="IR90" s="409"/>
      <c r="IS90" s="409"/>
      <c r="IT90" s="409"/>
      <c r="IU90" s="409"/>
      <c r="IV90" s="409"/>
    </row>
    <row r="91" spans="1:256">
      <c r="A91" s="54"/>
      <c r="B91" s="16"/>
      <c r="C91" s="51"/>
      <c r="D91" s="52"/>
      <c r="E91" s="52"/>
      <c r="F91" s="52"/>
      <c r="G91" s="52"/>
      <c r="H91" s="52"/>
      <c r="I91" s="75"/>
      <c r="J91" s="232"/>
      <c r="K91" s="233"/>
      <c r="L91" s="234"/>
      <c r="M91" s="234"/>
      <c r="N91" s="234"/>
      <c r="O91" s="234"/>
      <c r="P91" s="635"/>
      <c r="Q91" s="627"/>
      <c r="S91" s="52"/>
      <c r="T91" s="52"/>
      <c r="U91" s="52"/>
      <c r="V91" s="52"/>
      <c r="W91" s="52"/>
      <c r="X91" s="641"/>
      <c r="AP91" s="409"/>
      <c r="AQ91" s="409"/>
      <c r="AR91" s="409"/>
      <c r="AS91" s="409"/>
      <c r="AT91" s="409"/>
      <c r="AU91" s="409"/>
      <c r="AV91" s="409"/>
      <c r="BF91" s="409"/>
      <c r="BG91" s="409"/>
      <c r="BH91" s="409"/>
      <c r="BI91" s="409"/>
      <c r="BJ91" s="409"/>
      <c r="BK91" s="409"/>
      <c r="BL91" s="409"/>
      <c r="BV91" s="409"/>
      <c r="BW91" s="409"/>
      <c r="BX91" s="409"/>
      <c r="BY91" s="409"/>
      <c r="BZ91" s="409"/>
      <c r="CA91" s="409"/>
      <c r="CB91" s="409"/>
      <c r="CL91" s="409"/>
      <c r="CM91" s="409"/>
      <c r="CN91" s="409"/>
      <c r="CO91" s="409"/>
      <c r="CP91" s="409"/>
      <c r="CQ91" s="409"/>
      <c r="CR91" s="409"/>
      <c r="DB91" s="409"/>
      <c r="DC91" s="409"/>
      <c r="DD91" s="409"/>
      <c r="DE91" s="409"/>
      <c r="DF91" s="409"/>
      <c r="DG91" s="409"/>
      <c r="DH91" s="409"/>
      <c r="DR91" s="409"/>
      <c r="DS91" s="409"/>
      <c r="DT91" s="409"/>
      <c r="DU91" s="409"/>
      <c r="DV91" s="409"/>
      <c r="DW91" s="409"/>
      <c r="DX91" s="409"/>
      <c r="EH91" s="409"/>
      <c r="EI91" s="409"/>
      <c r="EJ91" s="409"/>
      <c r="EK91" s="409"/>
      <c r="EL91" s="409"/>
      <c r="EM91" s="409"/>
      <c r="EN91" s="409"/>
      <c r="EX91" s="409"/>
      <c r="EY91" s="409"/>
      <c r="EZ91" s="409"/>
      <c r="FA91" s="409"/>
      <c r="FB91" s="409"/>
      <c r="FC91" s="409"/>
      <c r="FD91" s="409"/>
      <c r="FN91" s="409"/>
      <c r="FO91" s="409"/>
      <c r="FP91" s="409"/>
      <c r="FQ91" s="409"/>
      <c r="FR91" s="409"/>
      <c r="FS91" s="409"/>
      <c r="FT91" s="409"/>
      <c r="GD91" s="409"/>
      <c r="GE91" s="409"/>
      <c r="GF91" s="409"/>
      <c r="GG91" s="409"/>
      <c r="GH91" s="409"/>
      <c r="GI91" s="409"/>
      <c r="GJ91" s="409"/>
      <c r="GT91" s="409"/>
      <c r="GU91" s="409"/>
      <c r="GV91" s="409"/>
      <c r="GW91" s="409"/>
      <c r="GX91" s="409"/>
      <c r="GY91" s="409"/>
      <c r="GZ91" s="409"/>
      <c r="HJ91" s="409"/>
      <c r="HK91" s="409"/>
      <c r="HL91" s="409"/>
      <c r="HM91" s="409"/>
      <c r="HN91" s="409"/>
      <c r="HO91" s="409"/>
      <c r="HP91" s="409"/>
      <c r="HZ91" s="409"/>
      <c r="IA91" s="409"/>
      <c r="IB91" s="409"/>
      <c r="IC91" s="409"/>
      <c r="ID91" s="409"/>
      <c r="IE91" s="409"/>
      <c r="IF91" s="409"/>
      <c r="IP91" s="409"/>
      <c r="IQ91" s="409"/>
      <c r="IR91" s="409"/>
      <c r="IS91" s="409"/>
      <c r="IT91" s="409"/>
      <c r="IU91" s="409"/>
      <c r="IV91" s="409"/>
    </row>
    <row r="92" spans="1:256">
      <c r="A92" s="54"/>
      <c r="B92" s="16"/>
      <c r="C92" s="51"/>
      <c r="D92" s="52"/>
      <c r="E92" s="52"/>
      <c r="F92" s="52"/>
      <c r="G92" s="52"/>
      <c r="H92" s="52"/>
      <c r="I92" s="75"/>
      <c r="J92" s="232"/>
      <c r="K92" s="233"/>
      <c r="L92" s="234"/>
      <c r="M92" s="234"/>
      <c r="N92" s="234"/>
      <c r="O92" s="234"/>
      <c r="P92" s="635"/>
      <c r="Q92" s="627"/>
      <c r="S92" s="52"/>
      <c r="T92" s="52"/>
      <c r="U92" s="52"/>
      <c r="V92" s="52"/>
      <c r="W92" s="52"/>
      <c r="X92" s="641"/>
      <c r="AP92" s="409"/>
      <c r="AQ92" s="409"/>
      <c r="AR92" s="409"/>
      <c r="AS92" s="409"/>
      <c r="AT92" s="409"/>
      <c r="AU92" s="409"/>
      <c r="AV92" s="409"/>
      <c r="BF92" s="409"/>
      <c r="BG92" s="409"/>
      <c r="BH92" s="409"/>
      <c r="BI92" s="409"/>
      <c r="BJ92" s="409"/>
      <c r="BK92" s="409"/>
      <c r="BL92" s="409"/>
      <c r="BV92" s="409"/>
      <c r="BW92" s="409"/>
      <c r="BX92" s="409"/>
      <c r="BY92" s="409"/>
      <c r="BZ92" s="409"/>
      <c r="CA92" s="409"/>
      <c r="CB92" s="409"/>
      <c r="CL92" s="409"/>
      <c r="CM92" s="409"/>
      <c r="CN92" s="409"/>
      <c r="CO92" s="409"/>
      <c r="CP92" s="409"/>
      <c r="CQ92" s="409"/>
      <c r="CR92" s="409"/>
      <c r="DB92" s="409"/>
      <c r="DC92" s="409"/>
      <c r="DD92" s="409"/>
      <c r="DE92" s="409"/>
      <c r="DF92" s="409"/>
      <c r="DG92" s="409"/>
      <c r="DH92" s="409"/>
      <c r="DR92" s="409"/>
      <c r="DS92" s="409"/>
      <c r="DT92" s="409"/>
      <c r="DU92" s="409"/>
      <c r="DV92" s="409"/>
      <c r="DW92" s="409"/>
      <c r="DX92" s="409"/>
      <c r="EH92" s="409"/>
      <c r="EI92" s="409"/>
      <c r="EJ92" s="409"/>
      <c r="EK92" s="409"/>
      <c r="EL92" s="409"/>
      <c r="EM92" s="409"/>
      <c r="EN92" s="409"/>
      <c r="EX92" s="409"/>
      <c r="EY92" s="409"/>
      <c r="EZ92" s="409"/>
      <c r="FA92" s="409"/>
      <c r="FB92" s="409"/>
      <c r="FC92" s="409"/>
      <c r="FD92" s="409"/>
      <c r="FN92" s="409"/>
      <c r="FO92" s="409"/>
      <c r="FP92" s="409"/>
      <c r="FQ92" s="409"/>
      <c r="FR92" s="409"/>
      <c r="FS92" s="409"/>
      <c r="FT92" s="409"/>
      <c r="GD92" s="409"/>
      <c r="GE92" s="409"/>
      <c r="GF92" s="409"/>
      <c r="GG92" s="409"/>
      <c r="GH92" s="409"/>
      <c r="GI92" s="409"/>
      <c r="GJ92" s="409"/>
      <c r="GT92" s="409"/>
      <c r="GU92" s="409"/>
      <c r="GV92" s="409"/>
      <c r="GW92" s="409"/>
      <c r="GX92" s="409"/>
      <c r="GY92" s="409"/>
      <c r="GZ92" s="409"/>
      <c r="HJ92" s="409"/>
      <c r="HK92" s="409"/>
      <c r="HL92" s="409"/>
      <c r="HM92" s="409"/>
      <c r="HN92" s="409"/>
      <c r="HO92" s="409"/>
      <c r="HP92" s="409"/>
      <c r="HZ92" s="409"/>
      <c r="IA92" s="409"/>
      <c r="IB92" s="409"/>
      <c r="IC92" s="409"/>
      <c r="ID92" s="409"/>
      <c r="IE92" s="409"/>
      <c r="IF92" s="409"/>
      <c r="IP92" s="409"/>
      <c r="IQ92" s="409"/>
      <c r="IR92" s="409"/>
      <c r="IS92" s="409"/>
      <c r="IT92" s="409"/>
      <c r="IU92" s="409"/>
      <c r="IV92" s="409"/>
    </row>
    <row r="93" spans="1:256">
      <c r="A93" s="54"/>
      <c r="B93" s="16"/>
      <c r="C93" s="51"/>
      <c r="D93" s="52"/>
      <c r="E93" s="52"/>
      <c r="F93" s="52"/>
      <c r="G93" s="52"/>
      <c r="H93" s="52"/>
      <c r="I93" s="75"/>
      <c r="J93" s="232"/>
      <c r="K93" s="233"/>
      <c r="L93" s="234"/>
      <c r="M93" s="234"/>
      <c r="N93" s="234"/>
      <c r="O93" s="234"/>
      <c r="P93" s="635"/>
      <c r="Q93" s="627"/>
      <c r="S93" s="52"/>
      <c r="T93" s="52"/>
      <c r="U93" s="52"/>
      <c r="V93" s="52"/>
      <c r="W93" s="52"/>
      <c r="X93" s="641"/>
      <c r="AP93" s="409"/>
      <c r="AQ93" s="409"/>
      <c r="AR93" s="409"/>
      <c r="AS93" s="409"/>
      <c r="AT93" s="409"/>
      <c r="AU93" s="409"/>
      <c r="AV93" s="409"/>
      <c r="BF93" s="409"/>
      <c r="BG93" s="409"/>
      <c r="BH93" s="409"/>
      <c r="BI93" s="409"/>
      <c r="BJ93" s="409"/>
      <c r="BK93" s="409"/>
      <c r="BL93" s="409"/>
      <c r="BV93" s="409"/>
      <c r="BW93" s="409"/>
      <c r="BX93" s="409"/>
      <c r="BY93" s="409"/>
      <c r="BZ93" s="409"/>
      <c r="CA93" s="409"/>
      <c r="CB93" s="409"/>
      <c r="CL93" s="409"/>
      <c r="CM93" s="409"/>
      <c r="CN93" s="409"/>
      <c r="CO93" s="409"/>
      <c r="CP93" s="409"/>
      <c r="CQ93" s="409"/>
      <c r="CR93" s="409"/>
      <c r="DB93" s="409"/>
      <c r="DC93" s="409"/>
      <c r="DD93" s="409"/>
      <c r="DE93" s="409"/>
      <c r="DF93" s="409"/>
      <c r="DG93" s="409"/>
      <c r="DH93" s="409"/>
      <c r="DR93" s="409"/>
      <c r="DS93" s="409"/>
      <c r="DT93" s="409"/>
      <c r="DU93" s="409"/>
      <c r="DV93" s="409"/>
      <c r="DW93" s="409"/>
      <c r="DX93" s="409"/>
      <c r="EH93" s="409"/>
      <c r="EI93" s="409"/>
      <c r="EJ93" s="409"/>
      <c r="EK93" s="409"/>
      <c r="EL93" s="409"/>
      <c r="EM93" s="409"/>
      <c r="EN93" s="409"/>
      <c r="EX93" s="409"/>
      <c r="EY93" s="409"/>
      <c r="EZ93" s="409"/>
      <c r="FA93" s="409"/>
      <c r="FB93" s="409"/>
      <c r="FC93" s="409"/>
      <c r="FD93" s="409"/>
      <c r="FN93" s="409"/>
      <c r="FO93" s="409"/>
      <c r="FP93" s="409"/>
      <c r="FQ93" s="409"/>
      <c r="FR93" s="409"/>
      <c r="FS93" s="409"/>
      <c r="FT93" s="409"/>
      <c r="GD93" s="409"/>
      <c r="GE93" s="409"/>
      <c r="GF93" s="409"/>
      <c r="GG93" s="409"/>
      <c r="GH93" s="409"/>
      <c r="GI93" s="409"/>
      <c r="GJ93" s="409"/>
      <c r="GT93" s="409"/>
      <c r="GU93" s="409"/>
      <c r="GV93" s="409"/>
      <c r="GW93" s="409"/>
      <c r="GX93" s="409"/>
      <c r="GY93" s="409"/>
      <c r="GZ93" s="409"/>
      <c r="HJ93" s="409"/>
      <c r="HK93" s="409"/>
      <c r="HL93" s="409"/>
      <c r="HM93" s="409"/>
      <c r="HN93" s="409"/>
      <c r="HO93" s="409"/>
      <c r="HP93" s="409"/>
      <c r="HZ93" s="409"/>
      <c r="IA93" s="409"/>
      <c r="IB93" s="409"/>
      <c r="IC93" s="409"/>
      <c r="ID93" s="409"/>
      <c r="IE93" s="409"/>
      <c r="IF93" s="409"/>
      <c r="IP93" s="409"/>
      <c r="IQ93" s="409"/>
      <c r="IR93" s="409"/>
      <c r="IS93" s="409"/>
      <c r="IT93" s="409"/>
      <c r="IU93" s="409"/>
      <c r="IV93" s="409"/>
    </row>
    <row r="94" spans="1:256">
      <c r="A94" s="54"/>
      <c r="B94" s="139"/>
      <c r="C94" s="137"/>
      <c r="D94" s="138"/>
      <c r="E94" s="138"/>
      <c r="F94" s="138"/>
      <c r="G94" s="138"/>
      <c r="H94" s="138"/>
      <c r="I94" s="417"/>
      <c r="J94" s="632"/>
      <c r="K94" s="235"/>
      <c r="L94" s="236"/>
      <c r="M94" s="236"/>
      <c r="N94" s="236"/>
      <c r="O94" s="236"/>
      <c r="P94" s="636"/>
      <c r="Q94" s="627"/>
      <c r="S94" s="52"/>
      <c r="T94" s="52"/>
      <c r="U94" s="52"/>
      <c r="V94" s="52"/>
      <c r="W94" s="52"/>
      <c r="X94" s="641"/>
      <c r="AP94" s="409"/>
      <c r="AQ94" s="409"/>
      <c r="AR94" s="409"/>
      <c r="AS94" s="409"/>
      <c r="AT94" s="409"/>
      <c r="AU94" s="409"/>
      <c r="AV94" s="409"/>
      <c r="BF94" s="409"/>
      <c r="BG94" s="409"/>
      <c r="BH94" s="409"/>
      <c r="BI94" s="409"/>
      <c r="BJ94" s="409"/>
      <c r="BK94" s="409"/>
      <c r="BL94" s="409"/>
      <c r="BV94" s="409"/>
      <c r="BW94" s="409"/>
      <c r="BX94" s="409"/>
      <c r="BY94" s="409"/>
      <c r="BZ94" s="409"/>
      <c r="CA94" s="409"/>
      <c r="CB94" s="409"/>
      <c r="CL94" s="409"/>
      <c r="CM94" s="409"/>
      <c r="CN94" s="409"/>
      <c r="CO94" s="409"/>
      <c r="CP94" s="409"/>
      <c r="CQ94" s="409"/>
      <c r="CR94" s="409"/>
      <c r="DB94" s="409"/>
      <c r="DC94" s="409"/>
      <c r="DD94" s="409"/>
      <c r="DE94" s="409"/>
      <c r="DF94" s="409"/>
      <c r="DG94" s="409"/>
      <c r="DH94" s="409"/>
      <c r="DR94" s="409"/>
      <c r="DS94" s="409"/>
      <c r="DT94" s="409"/>
      <c r="DU94" s="409"/>
      <c r="DV94" s="409"/>
      <c r="DW94" s="409"/>
      <c r="DX94" s="409"/>
      <c r="EH94" s="409"/>
      <c r="EI94" s="409"/>
      <c r="EJ94" s="409"/>
      <c r="EK94" s="409"/>
      <c r="EL94" s="409"/>
      <c r="EM94" s="409"/>
      <c r="EN94" s="409"/>
      <c r="EX94" s="409"/>
      <c r="EY94" s="409"/>
      <c r="EZ94" s="409"/>
      <c r="FA94" s="409"/>
      <c r="FB94" s="409"/>
      <c r="FC94" s="409"/>
      <c r="FD94" s="409"/>
      <c r="FN94" s="409"/>
      <c r="FO94" s="409"/>
      <c r="FP94" s="409"/>
      <c r="FQ94" s="409"/>
      <c r="FR94" s="409"/>
      <c r="FS94" s="409"/>
      <c r="FT94" s="409"/>
      <c r="GD94" s="409"/>
      <c r="GE94" s="409"/>
      <c r="GF94" s="409"/>
      <c r="GG94" s="409"/>
      <c r="GH94" s="409"/>
      <c r="GI94" s="409"/>
      <c r="GJ94" s="409"/>
      <c r="GT94" s="409"/>
      <c r="GU94" s="409"/>
      <c r="GV94" s="409"/>
      <c r="GW94" s="409"/>
      <c r="GX94" s="409"/>
      <c r="GY94" s="409"/>
      <c r="GZ94" s="409"/>
      <c r="HJ94" s="409"/>
      <c r="HK94" s="409"/>
      <c r="HL94" s="409"/>
      <c r="HM94" s="409"/>
      <c r="HN94" s="409"/>
      <c r="HO94" s="409"/>
      <c r="HP94" s="409"/>
      <c r="HZ94" s="409"/>
      <c r="IA94" s="409"/>
      <c r="IB94" s="409"/>
      <c r="IC94" s="409"/>
      <c r="ID94" s="409"/>
      <c r="IE94" s="409"/>
      <c r="IF94" s="409"/>
      <c r="IP94" s="409"/>
      <c r="IQ94" s="409"/>
      <c r="IR94" s="409"/>
      <c r="IS94" s="409"/>
      <c r="IT94" s="409"/>
      <c r="IU94" s="409"/>
      <c r="IV94" s="409"/>
    </row>
    <row r="95" spans="1:256">
      <c r="A95" s="54"/>
      <c r="B95" s="16"/>
      <c r="C95" s="51"/>
      <c r="D95" s="52"/>
      <c r="E95" s="52"/>
      <c r="F95" s="52"/>
      <c r="G95" s="52"/>
      <c r="H95" s="52"/>
      <c r="I95" s="75"/>
      <c r="J95" s="232"/>
      <c r="K95" s="233"/>
      <c r="L95" s="234"/>
      <c r="M95" s="234"/>
      <c r="N95" s="234"/>
      <c r="O95" s="234"/>
      <c r="P95" s="635"/>
      <c r="Q95" s="627"/>
      <c r="S95" s="52"/>
      <c r="T95" s="52"/>
      <c r="U95" s="52"/>
      <c r="V95" s="52"/>
      <c r="W95" s="52"/>
      <c r="X95" s="641"/>
      <c r="AP95" s="409"/>
      <c r="AQ95" s="409"/>
      <c r="AR95" s="409"/>
      <c r="AS95" s="409"/>
      <c r="AT95" s="409"/>
      <c r="AU95" s="409"/>
      <c r="AV95" s="409"/>
      <c r="BF95" s="409"/>
      <c r="BG95" s="409"/>
      <c r="BH95" s="409"/>
      <c r="BI95" s="409"/>
      <c r="BJ95" s="409"/>
      <c r="BK95" s="409"/>
      <c r="BL95" s="409"/>
      <c r="BV95" s="409"/>
      <c r="BW95" s="409"/>
      <c r="BX95" s="409"/>
      <c r="BY95" s="409"/>
      <c r="BZ95" s="409"/>
      <c r="CA95" s="409"/>
      <c r="CB95" s="409"/>
      <c r="CL95" s="409"/>
      <c r="CM95" s="409"/>
      <c r="CN95" s="409"/>
      <c r="CO95" s="409"/>
      <c r="CP95" s="409"/>
      <c r="CQ95" s="409"/>
      <c r="CR95" s="409"/>
      <c r="DB95" s="409"/>
      <c r="DC95" s="409"/>
      <c r="DD95" s="409"/>
      <c r="DE95" s="409"/>
      <c r="DF95" s="409"/>
      <c r="DG95" s="409"/>
      <c r="DH95" s="409"/>
      <c r="DR95" s="409"/>
      <c r="DS95" s="409"/>
      <c r="DT95" s="409"/>
      <c r="DU95" s="409"/>
      <c r="DV95" s="409"/>
      <c r="DW95" s="409"/>
      <c r="DX95" s="409"/>
      <c r="EH95" s="409"/>
      <c r="EI95" s="409"/>
      <c r="EJ95" s="409"/>
      <c r="EK95" s="409"/>
      <c r="EL95" s="409"/>
      <c r="EM95" s="409"/>
      <c r="EN95" s="409"/>
      <c r="EX95" s="409"/>
      <c r="EY95" s="409"/>
      <c r="EZ95" s="409"/>
      <c r="FA95" s="409"/>
      <c r="FB95" s="409"/>
      <c r="FC95" s="409"/>
      <c r="FD95" s="409"/>
      <c r="FN95" s="409"/>
      <c r="FO95" s="409"/>
      <c r="FP95" s="409"/>
      <c r="FQ95" s="409"/>
      <c r="FR95" s="409"/>
      <c r="FS95" s="409"/>
      <c r="FT95" s="409"/>
      <c r="GD95" s="409"/>
      <c r="GE95" s="409"/>
      <c r="GF95" s="409"/>
      <c r="GG95" s="409"/>
      <c r="GH95" s="409"/>
      <c r="GI95" s="409"/>
      <c r="GJ95" s="409"/>
      <c r="GT95" s="409"/>
      <c r="GU95" s="409"/>
      <c r="GV95" s="409"/>
      <c r="GW95" s="409"/>
      <c r="GX95" s="409"/>
      <c r="GY95" s="409"/>
      <c r="GZ95" s="409"/>
      <c r="HJ95" s="409"/>
      <c r="HK95" s="409"/>
      <c r="HL95" s="409"/>
      <c r="HM95" s="409"/>
      <c r="HN95" s="409"/>
      <c r="HO95" s="409"/>
      <c r="HP95" s="409"/>
      <c r="HZ95" s="409"/>
      <c r="IA95" s="409"/>
      <c r="IB95" s="409"/>
      <c r="IC95" s="409"/>
      <c r="ID95" s="409"/>
      <c r="IE95" s="409"/>
      <c r="IF95" s="409"/>
      <c r="IP95" s="409"/>
      <c r="IQ95" s="409"/>
      <c r="IR95" s="409"/>
      <c r="IS95" s="409"/>
      <c r="IT95" s="409"/>
      <c r="IU95" s="409"/>
      <c r="IV95" s="409"/>
    </row>
    <row r="96" spans="1:256">
      <c r="A96" s="54"/>
      <c r="B96" s="16"/>
      <c r="C96" s="51"/>
      <c r="D96" s="52"/>
      <c r="E96" s="52"/>
      <c r="F96" s="52"/>
      <c r="G96" s="52"/>
      <c r="H96" s="52"/>
      <c r="I96" s="75"/>
      <c r="J96" s="232"/>
      <c r="K96" s="233"/>
      <c r="L96" s="234"/>
      <c r="M96" s="234"/>
      <c r="N96" s="234"/>
      <c r="O96" s="234"/>
      <c r="P96" s="635"/>
      <c r="Q96" s="627"/>
      <c r="S96" s="52"/>
      <c r="T96" s="52"/>
      <c r="U96" s="52"/>
      <c r="V96" s="52"/>
      <c r="W96" s="52"/>
      <c r="X96" s="641"/>
      <c r="AP96" s="409"/>
      <c r="AQ96" s="409"/>
      <c r="AR96" s="409"/>
      <c r="AS96" s="409"/>
      <c r="AT96" s="409"/>
      <c r="AU96" s="409"/>
      <c r="AV96" s="409"/>
      <c r="BF96" s="409"/>
      <c r="BG96" s="409"/>
      <c r="BH96" s="409"/>
      <c r="BI96" s="409"/>
      <c r="BJ96" s="409"/>
      <c r="BK96" s="409"/>
      <c r="BL96" s="409"/>
      <c r="BV96" s="409"/>
      <c r="BW96" s="409"/>
      <c r="BX96" s="409"/>
      <c r="BY96" s="409"/>
      <c r="BZ96" s="409"/>
      <c r="CA96" s="409"/>
      <c r="CB96" s="409"/>
      <c r="CL96" s="409"/>
      <c r="CM96" s="409"/>
      <c r="CN96" s="409"/>
      <c r="CO96" s="409"/>
      <c r="CP96" s="409"/>
      <c r="CQ96" s="409"/>
      <c r="CR96" s="409"/>
      <c r="DB96" s="409"/>
      <c r="DC96" s="409"/>
      <c r="DD96" s="409"/>
      <c r="DE96" s="409"/>
      <c r="DF96" s="409"/>
      <c r="DG96" s="409"/>
      <c r="DH96" s="409"/>
      <c r="DR96" s="409"/>
      <c r="DS96" s="409"/>
      <c r="DT96" s="409"/>
      <c r="DU96" s="409"/>
      <c r="DV96" s="409"/>
      <c r="DW96" s="409"/>
      <c r="DX96" s="409"/>
      <c r="EH96" s="409"/>
      <c r="EI96" s="409"/>
      <c r="EJ96" s="409"/>
      <c r="EK96" s="409"/>
      <c r="EL96" s="409"/>
      <c r="EM96" s="409"/>
      <c r="EN96" s="409"/>
      <c r="EX96" s="409"/>
      <c r="EY96" s="409"/>
      <c r="EZ96" s="409"/>
      <c r="FA96" s="409"/>
      <c r="FB96" s="409"/>
      <c r="FC96" s="409"/>
      <c r="FD96" s="409"/>
      <c r="FN96" s="409"/>
      <c r="FO96" s="409"/>
      <c r="FP96" s="409"/>
      <c r="FQ96" s="409"/>
      <c r="FR96" s="409"/>
      <c r="FS96" s="409"/>
      <c r="FT96" s="409"/>
      <c r="GD96" s="409"/>
      <c r="GE96" s="409"/>
      <c r="GF96" s="409"/>
      <c r="GG96" s="409"/>
      <c r="GH96" s="409"/>
      <c r="GI96" s="409"/>
      <c r="GJ96" s="409"/>
      <c r="GT96" s="409"/>
      <c r="GU96" s="409"/>
      <c r="GV96" s="409"/>
      <c r="GW96" s="409"/>
      <c r="GX96" s="409"/>
      <c r="GY96" s="409"/>
      <c r="GZ96" s="409"/>
      <c r="HJ96" s="409"/>
      <c r="HK96" s="409"/>
      <c r="HL96" s="409"/>
      <c r="HM96" s="409"/>
      <c r="HN96" s="409"/>
      <c r="HO96" s="409"/>
      <c r="HP96" s="409"/>
      <c r="HZ96" s="409"/>
      <c r="IA96" s="409"/>
      <c r="IB96" s="409"/>
      <c r="IC96" s="409"/>
      <c r="ID96" s="409"/>
      <c r="IE96" s="409"/>
      <c r="IF96" s="409"/>
      <c r="IP96" s="409"/>
      <c r="IQ96" s="409"/>
      <c r="IR96" s="409"/>
      <c r="IS96" s="409"/>
      <c r="IT96" s="409"/>
      <c r="IU96" s="409"/>
      <c r="IV96" s="409"/>
    </row>
    <row r="97" spans="1:256">
      <c r="A97" s="54"/>
      <c r="B97" s="16"/>
      <c r="C97" s="51"/>
      <c r="D97" s="52"/>
      <c r="E97" s="52"/>
      <c r="F97" s="52"/>
      <c r="G97" s="52"/>
      <c r="H97" s="52"/>
      <c r="I97" s="75"/>
      <c r="J97" s="232"/>
      <c r="K97" s="233"/>
      <c r="L97" s="234"/>
      <c r="M97" s="234"/>
      <c r="N97" s="234"/>
      <c r="O97" s="234"/>
      <c r="P97" s="635"/>
      <c r="Q97" s="627"/>
      <c r="S97" s="52"/>
      <c r="T97" s="52"/>
      <c r="U97" s="52"/>
      <c r="V97" s="52"/>
      <c r="W97" s="52"/>
      <c r="X97" s="641"/>
      <c r="AP97" s="409"/>
      <c r="AQ97" s="409"/>
      <c r="AR97" s="409"/>
      <c r="AS97" s="409"/>
      <c r="AT97" s="409"/>
      <c r="AU97" s="409"/>
      <c r="AV97" s="409"/>
      <c r="BF97" s="409"/>
      <c r="BG97" s="409"/>
      <c r="BH97" s="409"/>
      <c r="BI97" s="409"/>
      <c r="BJ97" s="409"/>
      <c r="BK97" s="409"/>
      <c r="BL97" s="409"/>
      <c r="BV97" s="409"/>
      <c r="BW97" s="409"/>
      <c r="BX97" s="409"/>
      <c r="BY97" s="409"/>
      <c r="BZ97" s="409"/>
      <c r="CA97" s="409"/>
      <c r="CB97" s="409"/>
      <c r="CL97" s="409"/>
      <c r="CM97" s="409"/>
      <c r="CN97" s="409"/>
      <c r="CO97" s="409"/>
      <c r="CP97" s="409"/>
      <c r="CQ97" s="409"/>
      <c r="CR97" s="409"/>
      <c r="DB97" s="409"/>
      <c r="DC97" s="409"/>
      <c r="DD97" s="409"/>
      <c r="DE97" s="409"/>
      <c r="DF97" s="409"/>
      <c r="DG97" s="409"/>
      <c r="DH97" s="409"/>
      <c r="DR97" s="409"/>
      <c r="DS97" s="409"/>
      <c r="DT97" s="409"/>
      <c r="DU97" s="409"/>
      <c r="DV97" s="409"/>
      <c r="DW97" s="409"/>
      <c r="DX97" s="409"/>
      <c r="EH97" s="409"/>
      <c r="EI97" s="409"/>
      <c r="EJ97" s="409"/>
      <c r="EK97" s="409"/>
      <c r="EL97" s="409"/>
      <c r="EM97" s="409"/>
      <c r="EN97" s="409"/>
      <c r="EX97" s="409"/>
      <c r="EY97" s="409"/>
      <c r="EZ97" s="409"/>
      <c r="FA97" s="409"/>
      <c r="FB97" s="409"/>
      <c r="FC97" s="409"/>
      <c r="FD97" s="409"/>
      <c r="FN97" s="409"/>
      <c r="FO97" s="409"/>
      <c r="FP97" s="409"/>
      <c r="FQ97" s="409"/>
      <c r="FR97" s="409"/>
      <c r="FS97" s="409"/>
      <c r="FT97" s="409"/>
      <c r="GD97" s="409"/>
      <c r="GE97" s="409"/>
      <c r="GF97" s="409"/>
      <c r="GG97" s="409"/>
      <c r="GH97" s="409"/>
      <c r="GI97" s="409"/>
      <c r="GJ97" s="409"/>
      <c r="GT97" s="409"/>
      <c r="GU97" s="409"/>
      <c r="GV97" s="409"/>
      <c r="GW97" s="409"/>
      <c r="GX97" s="409"/>
      <c r="GY97" s="409"/>
      <c r="GZ97" s="409"/>
      <c r="HJ97" s="409"/>
      <c r="HK97" s="409"/>
      <c r="HL97" s="409"/>
      <c r="HM97" s="409"/>
      <c r="HN97" s="409"/>
      <c r="HO97" s="409"/>
      <c r="HP97" s="409"/>
      <c r="HZ97" s="409"/>
      <c r="IA97" s="409"/>
      <c r="IB97" s="409"/>
      <c r="IC97" s="409"/>
      <c r="ID97" s="409"/>
      <c r="IE97" s="409"/>
      <c r="IF97" s="409"/>
      <c r="IP97" s="409"/>
      <c r="IQ97" s="409"/>
      <c r="IR97" s="409"/>
      <c r="IS97" s="409"/>
      <c r="IT97" s="409"/>
      <c r="IU97" s="409"/>
      <c r="IV97" s="409"/>
    </row>
    <row r="98" spans="1:256">
      <c r="A98" s="54"/>
      <c r="B98" s="16"/>
      <c r="C98" s="51"/>
      <c r="D98" s="52"/>
      <c r="E98" s="52"/>
      <c r="F98" s="52"/>
      <c r="G98" s="52"/>
      <c r="H98" s="52"/>
      <c r="I98" s="75"/>
      <c r="J98" s="232"/>
      <c r="K98" s="233"/>
      <c r="L98" s="234"/>
      <c r="M98" s="234"/>
      <c r="N98" s="234"/>
      <c r="O98" s="234"/>
      <c r="P98" s="635"/>
      <c r="Q98" s="627"/>
      <c r="S98" s="52"/>
      <c r="T98" s="52"/>
      <c r="U98" s="52"/>
      <c r="V98" s="52"/>
      <c r="W98" s="52"/>
      <c r="X98" s="641"/>
      <c r="AP98" s="409"/>
      <c r="AQ98" s="409"/>
      <c r="AR98" s="409"/>
      <c r="AS98" s="409"/>
      <c r="AT98" s="409"/>
      <c r="AU98" s="409"/>
      <c r="AV98" s="409"/>
      <c r="BF98" s="409"/>
      <c r="BG98" s="409"/>
      <c r="BH98" s="409"/>
      <c r="BI98" s="409"/>
      <c r="BJ98" s="409"/>
      <c r="BK98" s="409"/>
      <c r="BL98" s="409"/>
      <c r="BV98" s="409"/>
      <c r="BW98" s="409"/>
      <c r="BX98" s="409"/>
      <c r="BY98" s="409"/>
      <c r="BZ98" s="409"/>
      <c r="CA98" s="409"/>
      <c r="CB98" s="409"/>
      <c r="CL98" s="409"/>
      <c r="CM98" s="409"/>
      <c r="CN98" s="409"/>
      <c r="CO98" s="409"/>
      <c r="CP98" s="409"/>
      <c r="CQ98" s="409"/>
      <c r="CR98" s="409"/>
      <c r="DB98" s="409"/>
      <c r="DC98" s="409"/>
      <c r="DD98" s="409"/>
      <c r="DE98" s="409"/>
      <c r="DF98" s="409"/>
      <c r="DG98" s="409"/>
      <c r="DH98" s="409"/>
      <c r="DR98" s="409"/>
      <c r="DS98" s="409"/>
      <c r="DT98" s="409"/>
      <c r="DU98" s="409"/>
      <c r="DV98" s="409"/>
      <c r="DW98" s="409"/>
      <c r="DX98" s="409"/>
      <c r="EH98" s="409"/>
      <c r="EI98" s="409"/>
      <c r="EJ98" s="409"/>
      <c r="EK98" s="409"/>
      <c r="EL98" s="409"/>
      <c r="EM98" s="409"/>
      <c r="EN98" s="409"/>
      <c r="EX98" s="409"/>
      <c r="EY98" s="409"/>
      <c r="EZ98" s="409"/>
      <c r="FA98" s="409"/>
      <c r="FB98" s="409"/>
      <c r="FC98" s="409"/>
      <c r="FD98" s="409"/>
      <c r="FN98" s="409"/>
      <c r="FO98" s="409"/>
      <c r="FP98" s="409"/>
      <c r="FQ98" s="409"/>
      <c r="FR98" s="409"/>
      <c r="FS98" s="409"/>
      <c r="FT98" s="409"/>
      <c r="GD98" s="409"/>
      <c r="GE98" s="409"/>
      <c r="GF98" s="409"/>
      <c r="GG98" s="409"/>
      <c r="GH98" s="409"/>
      <c r="GI98" s="409"/>
      <c r="GJ98" s="409"/>
      <c r="GT98" s="409"/>
      <c r="GU98" s="409"/>
      <c r="GV98" s="409"/>
      <c r="GW98" s="409"/>
      <c r="GX98" s="409"/>
      <c r="GY98" s="409"/>
      <c r="GZ98" s="409"/>
      <c r="HJ98" s="409"/>
      <c r="HK98" s="409"/>
      <c r="HL98" s="409"/>
      <c r="HM98" s="409"/>
      <c r="HN98" s="409"/>
      <c r="HO98" s="409"/>
      <c r="HP98" s="409"/>
      <c r="HZ98" s="409"/>
      <c r="IA98" s="409"/>
      <c r="IB98" s="409"/>
      <c r="IC98" s="409"/>
      <c r="ID98" s="409"/>
      <c r="IE98" s="409"/>
      <c r="IF98" s="409"/>
      <c r="IP98" s="409"/>
      <c r="IQ98" s="409"/>
      <c r="IR98" s="409"/>
      <c r="IS98" s="409"/>
      <c r="IT98" s="409"/>
      <c r="IU98" s="409"/>
      <c r="IV98" s="409"/>
    </row>
    <row r="99" spans="1:256">
      <c r="A99" s="54"/>
      <c r="B99" s="16"/>
      <c r="C99" s="51"/>
      <c r="D99" s="52"/>
      <c r="E99" s="52"/>
      <c r="F99" s="52"/>
      <c r="G99" s="52"/>
      <c r="H99" s="52"/>
      <c r="I99" s="75"/>
      <c r="J99" s="232"/>
      <c r="K99" s="233"/>
      <c r="L99" s="234"/>
      <c r="M99" s="234"/>
      <c r="N99" s="234"/>
      <c r="O99" s="234"/>
      <c r="P99" s="635"/>
      <c r="Q99" s="627"/>
      <c r="S99" s="52"/>
      <c r="T99" s="52"/>
      <c r="U99" s="52"/>
      <c r="V99" s="52"/>
      <c r="W99" s="52"/>
      <c r="X99" s="641"/>
      <c r="AP99" s="409"/>
      <c r="AQ99" s="409"/>
      <c r="AR99" s="409"/>
      <c r="AS99" s="409"/>
      <c r="AT99" s="409"/>
      <c r="AU99" s="409"/>
      <c r="AV99" s="409"/>
      <c r="BF99" s="409"/>
      <c r="BG99" s="409"/>
      <c r="BH99" s="409"/>
      <c r="BI99" s="409"/>
      <c r="BJ99" s="409"/>
      <c r="BK99" s="409"/>
      <c r="BL99" s="409"/>
      <c r="BV99" s="409"/>
      <c r="BW99" s="409"/>
      <c r="BX99" s="409"/>
      <c r="BY99" s="409"/>
      <c r="BZ99" s="409"/>
      <c r="CA99" s="409"/>
      <c r="CB99" s="409"/>
      <c r="CL99" s="409"/>
      <c r="CM99" s="409"/>
      <c r="CN99" s="409"/>
      <c r="CO99" s="409"/>
      <c r="CP99" s="409"/>
      <c r="CQ99" s="409"/>
      <c r="CR99" s="409"/>
      <c r="DB99" s="409"/>
      <c r="DC99" s="409"/>
      <c r="DD99" s="409"/>
      <c r="DE99" s="409"/>
      <c r="DF99" s="409"/>
      <c r="DG99" s="409"/>
      <c r="DH99" s="409"/>
      <c r="DR99" s="409"/>
      <c r="DS99" s="409"/>
      <c r="DT99" s="409"/>
      <c r="DU99" s="409"/>
      <c r="DV99" s="409"/>
      <c r="DW99" s="409"/>
      <c r="DX99" s="409"/>
      <c r="EH99" s="409"/>
      <c r="EI99" s="409"/>
      <c r="EJ99" s="409"/>
      <c r="EK99" s="409"/>
      <c r="EL99" s="409"/>
      <c r="EM99" s="409"/>
      <c r="EN99" s="409"/>
      <c r="EX99" s="409"/>
      <c r="EY99" s="409"/>
      <c r="EZ99" s="409"/>
      <c r="FA99" s="409"/>
      <c r="FB99" s="409"/>
      <c r="FC99" s="409"/>
      <c r="FD99" s="409"/>
      <c r="FN99" s="409"/>
      <c r="FO99" s="409"/>
      <c r="FP99" s="409"/>
      <c r="FQ99" s="409"/>
      <c r="FR99" s="409"/>
      <c r="FS99" s="409"/>
      <c r="FT99" s="409"/>
      <c r="GD99" s="409"/>
      <c r="GE99" s="409"/>
      <c r="GF99" s="409"/>
      <c r="GG99" s="409"/>
      <c r="GH99" s="409"/>
      <c r="GI99" s="409"/>
      <c r="GJ99" s="409"/>
      <c r="GT99" s="409"/>
      <c r="GU99" s="409"/>
      <c r="GV99" s="409"/>
      <c r="GW99" s="409"/>
      <c r="GX99" s="409"/>
      <c r="GY99" s="409"/>
      <c r="GZ99" s="409"/>
      <c r="HJ99" s="409"/>
      <c r="HK99" s="409"/>
      <c r="HL99" s="409"/>
      <c r="HM99" s="409"/>
      <c r="HN99" s="409"/>
      <c r="HO99" s="409"/>
      <c r="HP99" s="409"/>
      <c r="HZ99" s="409"/>
      <c r="IA99" s="409"/>
      <c r="IB99" s="409"/>
      <c r="IC99" s="409"/>
      <c r="ID99" s="409"/>
      <c r="IE99" s="409"/>
      <c r="IF99" s="409"/>
      <c r="IP99" s="409"/>
      <c r="IQ99" s="409"/>
      <c r="IR99" s="409"/>
      <c r="IS99" s="409"/>
      <c r="IT99" s="409"/>
      <c r="IU99" s="409"/>
      <c r="IV99" s="409"/>
    </row>
    <row r="100" spans="1:256">
      <c r="A100" s="54"/>
      <c r="B100" s="16"/>
      <c r="C100" s="51"/>
      <c r="D100" s="52"/>
      <c r="E100" s="52"/>
      <c r="F100" s="52"/>
      <c r="G100" s="52"/>
      <c r="H100" s="52"/>
      <c r="I100" s="75"/>
      <c r="J100" s="232"/>
      <c r="K100" s="233"/>
      <c r="L100" s="234"/>
      <c r="M100" s="234"/>
      <c r="N100" s="234"/>
      <c r="O100" s="234"/>
      <c r="P100" s="635"/>
      <c r="Q100" s="627"/>
      <c r="S100" s="52"/>
      <c r="T100" s="52"/>
      <c r="U100" s="52"/>
      <c r="V100" s="52"/>
      <c r="W100" s="52"/>
      <c r="X100" s="641"/>
      <c r="AP100" s="409"/>
      <c r="AQ100" s="409"/>
      <c r="AR100" s="409"/>
      <c r="AS100" s="409"/>
      <c r="AT100" s="409"/>
      <c r="AU100" s="409"/>
      <c r="AV100" s="409"/>
      <c r="BF100" s="409"/>
      <c r="BG100" s="409"/>
      <c r="BH100" s="409"/>
      <c r="BI100" s="409"/>
      <c r="BJ100" s="409"/>
      <c r="BK100" s="409"/>
      <c r="BL100" s="409"/>
      <c r="BV100" s="409"/>
      <c r="BW100" s="409"/>
      <c r="BX100" s="409"/>
      <c r="BY100" s="409"/>
      <c r="BZ100" s="409"/>
      <c r="CA100" s="409"/>
      <c r="CB100" s="409"/>
      <c r="CL100" s="409"/>
      <c r="CM100" s="409"/>
      <c r="CN100" s="409"/>
      <c r="CO100" s="409"/>
      <c r="CP100" s="409"/>
      <c r="CQ100" s="409"/>
      <c r="CR100" s="409"/>
      <c r="DB100" s="409"/>
      <c r="DC100" s="409"/>
      <c r="DD100" s="409"/>
      <c r="DE100" s="409"/>
      <c r="DF100" s="409"/>
      <c r="DG100" s="409"/>
      <c r="DH100" s="409"/>
      <c r="DR100" s="409"/>
      <c r="DS100" s="409"/>
      <c r="DT100" s="409"/>
      <c r="DU100" s="409"/>
      <c r="DV100" s="409"/>
      <c r="DW100" s="409"/>
      <c r="DX100" s="409"/>
      <c r="EH100" s="409"/>
      <c r="EI100" s="409"/>
      <c r="EJ100" s="409"/>
      <c r="EK100" s="409"/>
      <c r="EL100" s="409"/>
      <c r="EM100" s="409"/>
      <c r="EN100" s="409"/>
      <c r="EX100" s="409"/>
      <c r="EY100" s="409"/>
      <c r="EZ100" s="409"/>
      <c r="FA100" s="409"/>
      <c r="FB100" s="409"/>
      <c r="FC100" s="409"/>
      <c r="FD100" s="409"/>
      <c r="FN100" s="409"/>
      <c r="FO100" s="409"/>
      <c r="FP100" s="409"/>
      <c r="FQ100" s="409"/>
      <c r="FR100" s="409"/>
      <c r="FS100" s="409"/>
      <c r="FT100" s="409"/>
      <c r="GD100" s="409"/>
      <c r="GE100" s="409"/>
      <c r="GF100" s="409"/>
      <c r="GG100" s="409"/>
      <c r="GH100" s="409"/>
      <c r="GI100" s="409"/>
      <c r="GJ100" s="409"/>
      <c r="GT100" s="409"/>
      <c r="GU100" s="409"/>
      <c r="GV100" s="409"/>
      <c r="GW100" s="409"/>
      <c r="GX100" s="409"/>
      <c r="GY100" s="409"/>
      <c r="GZ100" s="409"/>
      <c r="HJ100" s="409"/>
      <c r="HK100" s="409"/>
      <c r="HL100" s="409"/>
      <c r="HM100" s="409"/>
      <c r="HN100" s="409"/>
      <c r="HO100" s="409"/>
      <c r="HP100" s="409"/>
      <c r="HZ100" s="409"/>
      <c r="IA100" s="409"/>
      <c r="IB100" s="409"/>
      <c r="IC100" s="409"/>
      <c r="ID100" s="409"/>
      <c r="IE100" s="409"/>
      <c r="IF100" s="409"/>
      <c r="IP100" s="409"/>
      <c r="IQ100" s="409"/>
      <c r="IR100" s="409"/>
      <c r="IS100" s="409"/>
      <c r="IT100" s="409"/>
      <c r="IU100" s="409"/>
      <c r="IV100" s="409"/>
    </row>
    <row r="101" spans="1:256">
      <c r="A101" s="54"/>
      <c r="B101" s="16"/>
      <c r="C101" s="51"/>
      <c r="D101" s="52"/>
      <c r="E101" s="52"/>
      <c r="F101" s="52"/>
      <c r="G101" s="52"/>
      <c r="H101" s="52"/>
      <c r="I101" s="75"/>
      <c r="J101" s="232"/>
      <c r="K101" s="233"/>
      <c r="L101" s="234"/>
      <c r="M101" s="234"/>
      <c r="N101" s="234"/>
      <c r="O101" s="234"/>
      <c r="P101" s="635"/>
      <c r="Q101" s="627"/>
      <c r="S101" s="52"/>
      <c r="T101" s="52"/>
      <c r="U101" s="52"/>
      <c r="V101" s="52"/>
      <c r="W101" s="52"/>
      <c r="X101" s="641"/>
      <c r="AP101" s="409"/>
      <c r="AQ101" s="409"/>
      <c r="AR101" s="409"/>
      <c r="AS101" s="409"/>
      <c r="AT101" s="409"/>
      <c r="AU101" s="409"/>
      <c r="AV101" s="409"/>
      <c r="BF101" s="409"/>
      <c r="BG101" s="409"/>
      <c r="BH101" s="409"/>
      <c r="BI101" s="409"/>
      <c r="BJ101" s="409"/>
      <c r="BK101" s="409"/>
      <c r="BL101" s="409"/>
      <c r="BV101" s="409"/>
      <c r="BW101" s="409"/>
      <c r="BX101" s="409"/>
      <c r="BY101" s="409"/>
      <c r="BZ101" s="409"/>
      <c r="CA101" s="409"/>
      <c r="CB101" s="409"/>
      <c r="CL101" s="409"/>
      <c r="CM101" s="409"/>
      <c r="CN101" s="409"/>
      <c r="CO101" s="409"/>
      <c r="CP101" s="409"/>
      <c r="CQ101" s="409"/>
      <c r="CR101" s="409"/>
      <c r="DB101" s="409"/>
      <c r="DC101" s="409"/>
      <c r="DD101" s="409"/>
      <c r="DE101" s="409"/>
      <c r="DF101" s="409"/>
      <c r="DG101" s="409"/>
      <c r="DH101" s="409"/>
      <c r="DR101" s="409"/>
      <c r="DS101" s="409"/>
      <c r="DT101" s="409"/>
      <c r="DU101" s="409"/>
      <c r="DV101" s="409"/>
      <c r="DW101" s="409"/>
      <c r="DX101" s="409"/>
      <c r="EH101" s="409"/>
      <c r="EI101" s="409"/>
      <c r="EJ101" s="409"/>
      <c r="EK101" s="409"/>
      <c r="EL101" s="409"/>
      <c r="EM101" s="409"/>
      <c r="EN101" s="409"/>
      <c r="EX101" s="409"/>
      <c r="EY101" s="409"/>
      <c r="EZ101" s="409"/>
      <c r="FA101" s="409"/>
      <c r="FB101" s="409"/>
      <c r="FC101" s="409"/>
      <c r="FD101" s="409"/>
      <c r="FN101" s="409"/>
      <c r="FO101" s="409"/>
      <c r="FP101" s="409"/>
      <c r="FQ101" s="409"/>
      <c r="FR101" s="409"/>
      <c r="FS101" s="409"/>
      <c r="FT101" s="409"/>
      <c r="GD101" s="409"/>
      <c r="GE101" s="409"/>
      <c r="GF101" s="409"/>
      <c r="GG101" s="409"/>
      <c r="GH101" s="409"/>
      <c r="GI101" s="409"/>
      <c r="GJ101" s="409"/>
      <c r="GT101" s="409"/>
      <c r="GU101" s="409"/>
      <c r="GV101" s="409"/>
      <c r="GW101" s="409"/>
      <c r="GX101" s="409"/>
      <c r="GY101" s="409"/>
      <c r="GZ101" s="409"/>
      <c r="HJ101" s="409"/>
      <c r="HK101" s="409"/>
      <c r="HL101" s="409"/>
      <c r="HM101" s="409"/>
      <c r="HN101" s="409"/>
      <c r="HO101" s="409"/>
      <c r="HP101" s="409"/>
      <c r="HZ101" s="409"/>
      <c r="IA101" s="409"/>
      <c r="IB101" s="409"/>
      <c r="IC101" s="409"/>
      <c r="ID101" s="409"/>
      <c r="IE101" s="409"/>
      <c r="IF101" s="409"/>
      <c r="IP101" s="409"/>
      <c r="IQ101" s="409"/>
      <c r="IR101" s="409"/>
      <c r="IS101" s="409"/>
      <c r="IT101" s="409"/>
      <c r="IU101" s="409"/>
      <c r="IV101" s="409"/>
    </row>
    <row r="102" spans="1:256">
      <c r="A102" s="54"/>
      <c r="B102" s="16"/>
      <c r="C102" s="51"/>
      <c r="D102" s="52"/>
      <c r="E102" s="52"/>
      <c r="F102" s="52"/>
      <c r="G102" s="52"/>
      <c r="H102" s="52"/>
      <c r="I102" s="75"/>
      <c r="J102" s="232"/>
      <c r="K102" s="233"/>
      <c r="L102" s="234"/>
      <c r="M102" s="234"/>
      <c r="N102" s="234"/>
      <c r="O102" s="234"/>
      <c r="P102" s="635"/>
      <c r="Q102" s="627"/>
      <c r="S102" s="52"/>
      <c r="T102" s="52"/>
      <c r="U102" s="52"/>
      <c r="V102" s="52"/>
      <c r="W102" s="52"/>
      <c r="X102" s="641"/>
      <c r="AP102" s="409"/>
      <c r="AQ102" s="409"/>
      <c r="AR102" s="409"/>
      <c r="AS102" s="409"/>
      <c r="AT102" s="409"/>
      <c r="AU102" s="409"/>
      <c r="AV102" s="409"/>
      <c r="BF102" s="409"/>
      <c r="BG102" s="409"/>
      <c r="BH102" s="409"/>
      <c r="BI102" s="409"/>
      <c r="BJ102" s="409"/>
      <c r="BK102" s="409"/>
      <c r="BL102" s="409"/>
      <c r="BV102" s="409"/>
      <c r="BW102" s="409"/>
      <c r="BX102" s="409"/>
      <c r="BY102" s="409"/>
      <c r="BZ102" s="409"/>
      <c r="CA102" s="409"/>
      <c r="CB102" s="409"/>
      <c r="CL102" s="409"/>
      <c r="CM102" s="409"/>
      <c r="CN102" s="409"/>
      <c r="CO102" s="409"/>
      <c r="CP102" s="409"/>
      <c r="CQ102" s="409"/>
      <c r="CR102" s="409"/>
      <c r="DB102" s="409"/>
      <c r="DC102" s="409"/>
      <c r="DD102" s="409"/>
      <c r="DE102" s="409"/>
      <c r="DF102" s="409"/>
      <c r="DG102" s="409"/>
      <c r="DH102" s="409"/>
      <c r="DR102" s="409"/>
      <c r="DS102" s="409"/>
      <c r="DT102" s="409"/>
      <c r="DU102" s="409"/>
      <c r="DV102" s="409"/>
      <c r="DW102" s="409"/>
      <c r="DX102" s="409"/>
      <c r="EH102" s="409"/>
      <c r="EI102" s="409"/>
      <c r="EJ102" s="409"/>
      <c r="EK102" s="409"/>
      <c r="EL102" s="409"/>
      <c r="EM102" s="409"/>
      <c r="EN102" s="409"/>
      <c r="EX102" s="409"/>
      <c r="EY102" s="409"/>
      <c r="EZ102" s="409"/>
      <c r="FA102" s="409"/>
      <c r="FB102" s="409"/>
      <c r="FC102" s="409"/>
      <c r="FD102" s="409"/>
      <c r="FN102" s="409"/>
      <c r="FO102" s="409"/>
      <c r="FP102" s="409"/>
      <c r="FQ102" s="409"/>
      <c r="FR102" s="409"/>
      <c r="FS102" s="409"/>
      <c r="FT102" s="409"/>
      <c r="GD102" s="409"/>
      <c r="GE102" s="409"/>
      <c r="GF102" s="409"/>
      <c r="GG102" s="409"/>
      <c r="GH102" s="409"/>
      <c r="GI102" s="409"/>
      <c r="GJ102" s="409"/>
      <c r="GT102" s="409"/>
      <c r="GU102" s="409"/>
      <c r="GV102" s="409"/>
      <c r="GW102" s="409"/>
      <c r="GX102" s="409"/>
      <c r="GY102" s="409"/>
      <c r="GZ102" s="409"/>
      <c r="HJ102" s="409"/>
      <c r="HK102" s="409"/>
      <c r="HL102" s="409"/>
      <c r="HM102" s="409"/>
      <c r="HN102" s="409"/>
      <c r="HO102" s="409"/>
      <c r="HP102" s="409"/>
      <c r="HZ102" s="409"/>
      <c r="IA102" s="409"/>
      <c r="IB102" s="409"/>
      <c r="IC102" s="409"/>
      <c r="ID102" s="409"/>
      <c r="IE102" s="409"/>
      <c r="IF102" s="409"/>
      <c r="IP102" s="409"/>
      <c r="IQ102" s="409"/>
      <c r="IR102" s="409"/>
      <c r="IS102" s="409"/>
      <c r="IT102" s="409"/>
      <c r="IU102" s="409"/>
      <c r="IV102" s="409"/>
    </row>
    <row r="103" spans="1:256">
      <c r="A103" s="54"/>
      <c r="B103" s="16"/>
      <c r="C103" s="51"/>
      <c r="D103" s="52"/>
      <c r="E103" s="52"/>
      <c r="F103" s="52"/>
      <c r="G103" s="52"/>
      <c r="H103" s="52"/>
      <c r="I103" s="413"/>
      <c r="J103" s="232"/>
      <c r="K103" s="233"/>
      <c r="L103" s="234"/>
      <c r="M103" s="234"/>
      <c r="N103" s="234"/>
      <c r="O103" s="234"/>
      <c r="P103" s="635"/>
      <c r="Q103" s="627"/>
      <c r="S103" s="52"/>
      <c r="T103" s="52"/>
      <c r="U103" s="52"/>
      <c r="V103" s="52"/>
      <c r="W103" s="52"/>
      <c r="X103" s="641"/>
      <c r="AP103" s="409"/>
      <c r="AQ103" s="409"/>
      <c r="AR103" s="409"/>
      <c r="AS103" s="409"/>
      <c r="AT103" s="409"/>
      <c r="AU103" s="409"/>
      <c r="AV103" s="409"/>
      <c r="BF103" s="409"/>
      <c r="BG103" s="409"/>
      <c r="BH103" s="409"/>
      <c r="BI103" s="409"/>
      <c r="BJ103" s="409"/>
      <c r="BK103" s="409"/>
      <c r="BL103" s="409"/>
      <c r="BV103" s="409"/>
      <c r="BW103" s="409"/>
      <c r="BX103" s="409"/>
      <c r="BY103" s="409"/>
      <c r="BZ103" s="409"/>
      <c r="CA103" s="409"/>
      <c r="CB103" s="409"/>
      <c r="CL103" s="409"/>
      <c r="CM103" s="409"/>
      <c r="CN103" s="409"/>
      <c r="CO103" s="409"/>
      <c r="CP103" s="409"/>
      <c r="CQ103" s="409"/>
      <c r="CR103" s="409"/>
      <c r="DB103" s="409"/>
      <c r="DC103" s="409"/>
      <c r="DD103" s="409"/>
      <c r="DE103" s="409"/>
      <c r="DF103" s="409"/>
      <c r="DG103" s="409"/>
      <c r="DH103" s="409"/>
      <c r="DR103" s="409"/>
      <c r="DS103" s="409"/>
      <c r="DT103" s="409"/>
      <c r="DU103" s="409"/>
      <c r="DV103" s="409"/>
      <c r="DW103" s="409"/>
      <c r="DX103" s="409"/>
      <c r="EH103" s="409"/>
      <c r="EI103" s="409"/>
      <c r="EJ103" s="409"/>
      <c r="EK103" s="409"/>
      <c r="EL103" s="409"/>
      <c r="EM103" s="409"/>
      <c r="EN103" s="409"/>
      <c r="EX103" s="409"/>
      <c r="EY103" s="409"/>
      <c r="EZ103" s="409"/>
      <c r="FA103" s="409"/>
      <c r="FB103" s="409"/>
      <c r="FC103" s="409"/>
      <c r="FD103" s="409"/>
      <c r="FN103" s="409"/>
      <c r="FO103" s="409"/>
      <c r="FP103" s="409"/>
      <c r="FQ103" s="409"/>
      <c r="FR103" s="409"/>
      <c r="FS103" s="409"/>
      <c r="FT103" s="409"/>
      <c r="GD103" s="409"/>
      <c r="GE103" s="409"/>
      <c r="GF103" s="409"/>
      <c r="GG103" s="409"/>
      <c r="GH103" s="409"/>
      <c r="GI103" s="409"/>
      <c r="GJ103" s="409"/>
      <c r="GT103" s="409"/>
      <c r="GU103" s="409"/>
      <c r="GV103" s="409"/>
      <c r="GW103" s="409"/>
      <c r="GX103" s="409"/>
      <c r="GY103" s="409"/>
      <c r="GZ103" s="409"/>
      <c r="HJ103" s="409"/>
      <c r="HK103" s="409"/>
      <c r="HL103" s="409"/>
      <c r="HM103" s="409"/>
      <c r="HN103" s="409"/>
      <c r="HO103" s="409"/>
      <c r="HP103" s="409"/>
      <c r="HZ103" s="409"/>
      <c r="IA103" s="409"/>
      <c r="IB103" s="409"/>
      <c r="IC103" s="409"/>
      <c r="ID103" s="409"/>
      <c r="IE103" s="409"/>
      <c r="IF103" s="409"/>
      <c r="IP103" s="409"/>
      <c r="IQ103" s="409"/>
      <c r="IR103" s="409"/>
      <c r="IS103" s="409"/>
      <c r="IT103" s="409"/>
      <c r="IU103" s="409"/>
      <c r="IV103" s="409"/>
    </row>
    <row r="104" spans="1:256">
      <c r="A104" s="54"/>
      <c r="B104" s="16"/>
      <c r="C104" s="51"/>
      <c r="D104" s="52"/>
      <c r="E104" s="52"/>
      <c r="F104" s="52"/>
      <c r="G104" s="52"/>
      <c r="H104" s="52"/>
      <c r="I104" s="413"/>
      <c r="J104" s="232"/>
      <c r="K104" s="233"/>
      <c r="L104" s="234"/>
      <c r="M104" s="234"/>
      <c r="N104" s="234"/>
      <c r="O104" s="234"/>
      <c r="P104" s="635"/>
      <c r="Q104" s="627"/>
      <c r="S104" s="52"/>
      <c r="T104" s="52"/>
      <c r="U104" s="52"/>
      <c r="V104" s="52"/>
      <c r="W104" s="52"/>
      <c r="X104" s="641"/>
      <c r="AP104" s="409"/>
      <c r="AQ104" s="409"/>
      <c r="AR104" s="409"/>
      <c r="AS104" s="409"/>
      <c r="AT104" s="409"/>
      <c r="AU104" s="409"/>
      <c r="AV104" s="409"/>
      <c r="BF104" s="409"/>
      <c r="BG104" s="409"/>
      <c r="BH104" s="409"/>
      <c r="BI104" s="409"/>
      <c r="BJ104" s="409"/>
      <c r="BK104" s="409"/>
      <c r="BL104" s="409"/>
      <c r="BV104" s="409"/>
      <c r="BW104" s="409"/>
      <c r="BX104" s="409"/>
      <c r="BY104" s="409"/>
      <c r="BZ104" s="409"/>
      <c r="CA104" s="409"/>
      <c r="CB104" s="409"/>
      <c r="CL104" s="409"/>
      <c r="CM104" s="409"/>
      <c r="CN104" s="409"/>
      <c r="CO104" s="409"/>
      <c r="CP104" s="409"/>
      <c r="CQ104" s="409"/>
      <c r="CR104" s="409"/>
      <c r="DB104" s="409"/>
      <c r="DC104" s="409"/>
      <c r="DD104" s="409"/>
      <c r="DE104" s="409"/>
      <c r="DF104" s="409"/>
      <c r="DG104" s="409"/>
      <c r="DH104" s="409"/>
      <c r="DR104" s="409"/>
      <c r="DS104" s="409"/>
      <c r="DT104" s="409"/>
      <c r="DU104" s="409"/>
      <c r="DV104" s="409"/>
      <c r="DW104" s="409"/>
      <c r="DX104" s="409"/>
      <c r="EH104" s="409"/>
      <c r="EI104" s="409"/>
      <c r="EJ104" s="409"/>
      <c r="EK104" s="409"/>
      <c r="EL104" s="409"/>
      <c r="EM104" s="409"/>
      <c r="EN104" s="409"/>
      <c r="EX104" s="409"/>
      <c r="EY104" s="409"/>
      <c r="EZ104" s="409"/>
      <c r="FA104" s="409"/>
      <c r="FB104" s="409"/>
      <c r="FC104" s="409"/>
      <c r="FD104" s="409"/>
      <c r="FN104" s="409"/>
      <c r="FO104" s="409"/>
      <c r="FP104" s="409"/>
      <c r="FQ104" s="409"/>
      <c r="FR104" s="409"/>
      <c r="FS104" s="409"/>
      <c r="FT104" s="409"/>
      <c r="GD104" s="409"/>
      <c r="GE104" s="409"/>
      <c r="GF104" s="409"/>
      <c r="GG104" s="409"/>
      <c r="GH104" s="409"/>
      <c r="GI104" s="409"/>
      <c r="GJ104" s="409"/>
      <c r="GT104" s="409"/>
      <c r="GU104" s="409"/>
      <c r="GV104" s="409"/>
      <c r="GW104" s="409"/>
      <c r="GX104" s="409"/>
      <c r="GY104" s="409"/>
      <c r="GZ104" s="409"/>
      <c r="HJ104" s="409"/>
      <c r="HK104" s="409"/>
      <c r="HL104" s="409"/>
      <c r="HM104" s="409"/>
      <c r="HN104" s="409"/>
      <c r="HO104" s="409"/>
      <c r="HP104" s="409"/>
      <c r="HZ104" s="409"/>
      <c r="IA104" s="409"/>
      <c r="IB104" s="409"/>
      <c r="IC104" s="409"/>
      <c r="ID104" s="409"/>
      <c r="IE104" s="409"/>
      <c r="IF104" s="409"/>
      <c r="IP104" s="409"/>
      <c r="IQ104" s="409"/>
      <c r="IR104" s="409"/>
      <c r="IS104" s="409"/>
      <c r="IT104" s="409"/>
      <c r="IU104" s="409"/>
      <c r="IV104" s="409"/>
    </row>
    <row r="105" spans="1:256">
      <c r="A105" s="54"/>
      <c r="B105" s="16"/>
      <c r="C105" s="51"/>
      <c r="D105" s="52"/>
      <c r="E105" s="52"/>
      <c r="F105" s="52"/>
      <c r="G105" s="52"/>
      <c r="H105" s="52"/>
      <c r="I105" s="413"/>
      <c r="J105" s="232"/>
      <c r="K105" s="233"/>
      <c r="L105" s="234"/>
      <c r="M105" s="234"/>
      <c r="N105" s="234"/>
      <c r="O105" s="234"/>
      <c r="P105" s="635"/>
      <c r="Q105" s="627"/>
      <c r="S105" s="52"/>
      <c r="T105" s="52"/>
      <c r="U105" s="52"/>
      <c r="V105" s="52"/>
      <c r="W105" s="52"/>
      <c r="X105" s="641"/>
      <c r="AP105" s="409"/>
      <c r="AQ105" s="409"/>
      <c r="AR105" s="409"/>
      <c r="AS105" s="409"/>
      <c r="AT105" s="409"/>
      <c r="AU105" s="409"/>
      <c r="AV105" s="409"/>
      <c r="BF105" s="409"/>
      <c r="BG105" s="409"/>
      <c r="BH105" s="409"/>
      <c r="BI105" s="409"/>
      <c r="BJ105" s="409"/>
      <c r="BK105" s="409"/>
      <c r="BL105" s="409"/>
      <c r="BV105" s="409"/>
      <c r="BW105" s="409"/>
      <c r="BX105" s="409"/>
      <c r="BY105" s="409"/>
      <c r="BZ105" s="409"/>
      <c r="CA105" s="409"/>
      <c r="CB105" s="409"/>
      <c r="CL105" s="409"/>
      <c r="CM105" s="409"/>
      <c r="CN105" s="409"/>
      <c r="CO105" s="409"/>
      <c r="CP105" s="409"/>
      <c r="CQ105" s="409"/>
      <c r="CR105" s="409"/>
      <c r="DB105" s="409"/>
      <c r="DC105" s="409"/>
      <c r="DD105" s="409"/>
      <c r="DE105" s="409"/>
      <c r="DF105" s="409"/>
      <c r="DG105" s="409"/>
      <c r="DH105" s="409"/>
      <c r="DR105" s="409"/>
      <c r="DS105" s="409"/>
      <c r="DT105" s="409"/>
      <c r="DU105" s="409"/>
      <c r="DV105" s="409"/>
      <c r="DW105" s="409"/>
      <c r="DX105" s="409"/>
      <c r="EH105" s="409"/>
      <c r="EI105" s="409"/>
      <c r="EJ105" s="409"/>
      <c r="EK105" s="409"/>
      <c r="EL105" s="409"/>
      <c r="EM105" s="409"/>
      <c r="EN105" s="409"/>
      <c r="EX105" s="409"/>
      <c r="EY105" s="409"/>
      <c r="EZ105" s="409"/>
      <c r="FA105" s="409"/>
      <c r="FB105" s="409"/>
      <c r="FC105" s="409"/>
      <c r="FD105" s="409"/>
      <c r="FN105" s="409"/>
      <c r="FO105" s="409"/>
      <c r="FP105" s="409"/>
      <c r="FQ105" s="409"/>
      <c r="FR105" s="409"/>
      <c r="FS105" s="409"/>
      <c r="FT105" s="409"/>
      <c r="GD105" s="409"/>
      <c r="GE105" s="409"/>
      <c r="GF105" s="409"/>
      <c r="GG105" s="409"/>
      <c r="GH105" s="409"/>
      <c r="GI105" s="409"/>
      <c r="GJ105" s="409"/>
      <c r="GT105" s="409"/>
      <c r="GU105" s="409"/>
      <c r="GV105" s="409"/>
      <c r="GW105" s="409"/>
      <c r="GX105" s="409"/>
      <c r="GY105" s="409"/>
      <c r="GZ105" s="409"/>
      <c r="HJ105" s="409"/>
      <c r="HK105" s="409"/>
      <c r="HL105" s="409"/>
      <c r="HM105" s="409"/>
      <c r="HN105" s="409"/>
      <c r="HO105" s="409"/>
      <c r="HP105" s="409"/>
      <c r="HZ105" s="409"/>
      <c r="IA105" s="409"/>
      <c r="IB105" s="409"/>
      <c r="IC105" s="409"/>
      <c r="ID105" s="409"/>
      <c r="IE105" s="409"/>
      <c r="IF105" s="409"/>
      <c r="IP105" s="409"/>
      <c r="IQ105" s="409"/>
      <c r="IR105" s="409"/>
      <c r="IS105" s="409"/>
      <c r="IT105" s="409"/>
      <c r="IU105" s="409"/>
      <c r="IV105" s="409"/>
    </row>
    <row r="106" spans="1:256">
      <c r="A106" s="54"/>
      <c r="B106" s="141"/>
      <c r="C106" s="142"/>
      <c r="D106" s="143"/>
      <c r="E106" s="143"/>
      <c r="F106" s="143"/>
      <c r="G106" s="143"/>
      <c r="H106" s="143"/>
      <c r="I106" s="414"/>
      <c r="J106" s="632"/>
      <c r="K106" s="235"/>
      <c r="L106" s="236"/>
      <c r="M106" s="236"/>
      <c r="N106" s="236"/>
      <c r="O106" s="236"/>
      <c r="P106" s="636"/>
      <c r="Q106" s="627"/>
      <c r="S106" s="52"/>
      <c r="T106" s="52"/>
      <c r="U106" s="52"/>
      <c r="V106" s="52"/>
      <c r="W106" s="52"/>
      <c r="X106" s="641"/>
      <c r="AP106" s="409"/>
      <c r="AQ106" s="409"/>
      <c r="AR106" s="409"/>
      <c r="AS106" s="409"/>
      <c r="AT106" s="409"/>
      <c r="AU106" s="409"/>
      <c r="AV106" s="409"/>
      <c r="BF106" s="409"/>
      <c r="BG106" s="409"/>
      <c r="BH106" s="409"/>
      <c r="BI106" s="409"/>
      <c r="BJ106" s="409"/>
      <c r="BK106" s="409"/>
      <c r="BL106" s="409"/>
      <c r="BV106" s="409"/>
      <c r="BW106" s="409"/>
      <c r="BX106" s="409"/>
      <c r="BY106" s="409"/>
      <c r="BZ106" s="409"/>
      <c r="CA106" s="409"/>
      <c r="CB106" s="409"/>
      <c r="CL106" s="409"/>
      <c r="CM106" s="409"/>
      <c r="CN106" s="409"/>
      <c r="CO106" s="409"/>
      <c r="CP106" s="409"/>
      <c r="CQ106" s="409"/>
      <c r="CR106" s="409"/>
      <c r="DB106" s="409"/>
      <c r="DC106" s="409"/>
      <c r="DD106" s="409"/>
      <c r="DE106" s="409"/>
      <c r="DF106" s="409"/>
      <c r="DG106" s="409"/>
      <c r="DH106" s="409"/>
      <c r="DR106" s="409"/>
      <c r="DS106" s="409"/>
      <c r="DT106" s="409"/>
      <c r="DU106" s="409"/>
      <c r="DV106" s="409"/>
      <c r="DW106" s="409"/>
      <c r="DX106" s="409"/>
      <c r="EH106" s="409"/>
      <c r="EI106" s="409"/>
      <c r="EJ106" s="409"/>
      <c r="EK106" s="409"/>
      <c r="EL106" s="409"/>
      <c r="EM106" s="409"/>
      <c r="EN106" s="409"/>
      <c r="EX106" s="409"/>
      <c r="EY106" s="409"/>
      <c r="EZ106" s="409"/>
      <c r="FA106" s="409"/>
      <c r="FB106" s="409"/>
      <c r="FC106" s="409"/>
      <c r="FD106" s="409"/>
      <c r="FN106" s="409"/>
      <c r="FO106" s="409"/>
      <c r="FP106" s="409"/>
      <c r="FQ106" s="409"/>
      <c r="FR106" s="409"/>
      <c r="FS106" s="409"/>
      <c r="FT106" s="409"/>
      <c r="GD106" s="409"/>
      <c r="GE106" s="409"/>
      <c r="GF106" s="409"/>
      <c r="GG106" s="409"/>
      <c r="GH106" s="409"/>
      <c r="GI106" s="409"/>
      <c r="GJ106" s="409"/>
      <c r="GT106" s="409"/>
      <c r="GU106" s="409"/>
      <c r="GV106" s="409"/>
      <c r="GW106" s="409"/>
      <c r="GX106" s="409"/>
      <c r="GY106" s="409"/>
      <c r="GZ106" s="409"/>
      <c r="HJ106" s="409"/>
      <c r="HK106" s="409"/>
      <c r="HL106" s="409"/>
      <c r="HM106" s="409"/>
      <c r="HN106" s="409"/>
      <c r="HO106" s="409"/>
      <c r="HP106" s="409"/>
      <c r="HZ106" s="409"/>
      <c r="IA106" s="409"/>
      <c r="IB106" s="409"/>
      <c r="IC106" s="409"/>
      <c r="ID106" s="409"/>
      <c r="IE106" s="409"/>
      <c r="IF106" s="409"/>
      <c r="IP106" s="409"/>
      <c r="IQ106" s="409"/>
      <c r="IR106" s="409"/>
      <c r="IS106" s="409"/>
      <c r="IT106" s="409"/>
      <c r="IU106" s="409"/>
      <c r="IV106" s="409"/>
    </row>
    <row r="107" spans="1:256">
      <c r="A107" s="54"/>
      <c r="B107" s="16"/>
      <c r="C107" s="51"/>
      <c r="D107" s="52"/>
      <c r="E107" s="52"/>
      <c r="F107" s="52"/>
      <c r="G107" s="52"/>
      <c r="H107" s="52"/>
      <c r="I107" s="51"/>
      <c r="J107" s="242"/>
      <c r="K107" s="226"/>
      <c r="L107" s="630"/>
      <c r="M107" s="630"/>
      <c r="N107" s="630"/>
      <c r="O107" s="630"/>
      <c r="P107" s="637"/>
      <c r="X107" s="641"/>
      <c r="AP107" s="409"/>
      <c r="AQ107" s="409"/>
      <c r="AR107" s="409"/>
      <c r="AS107" s="409"/>
      <c r="AT107" s="409"/>
      <c r="AU107" s="409"/>
      <c r="AV107" s="409"/>
      <c r="BF107" s="409"/>
      <c r="BG107" s="409"/>
      <c r="BH107" s="409"/>
      <c r="BI107" s="409"/>
      <c r="BJ107" s="409"/>
      <c r="BK107" s="409"/>
      <c r="BL107" s="409"/>
      <c r="BV107" s="409"/>
      <c r="BW107" s="409"/>
      <c r="BX107" s="409"/>
      <c r="BY107" s="409"/>
      <c r="BZ107" s="409"/>
      <c r="CA107" s="409"/>
      <c r="CB107" s="409"/>
      <c r="CL107" s="409"/>
      <c r="CM107" s="409"/>
      <c r="CN107" s="409"/>
      <c r="CO107" s="409"/>
      <c r="CP107" s="409"/>
      <c r="CQ107" s="409"/>
      <c r="CR107" s="409"/>
      <c r="DB107" s="409"/>
      <c r="DC107" s="409"/>
      <c r="DD107" s="409"/>
      <c r="DE107" s="409"/>
      <c r="DF107" s="409"/>
      <c r="DG107" s="409"/>
      <c r="DH107" s="409"/>
      <c r="DR107" s="409"/>
      <c r="DS107" s="409"/>
      <c r="DT107" s="409"/>
      <c r="DU107" s="409"/>
      <c r="DV107" s="409"/>
      <c r="DW107" s="409"/>
      <c r="DX107" s="409"/>
      <c r="EH107" s="409"/>
      <c r="EI107" s="409"/>
      <c r="EJ107" s="409"/>
      <c r="EK107" s="409"/>
      <c r="EL107" s="409"/>
      <c r="EM107" s="409"/>
      <c r="EN107" s="409"/>
      <c r="EX107" s="409"/>
      <c r="EY107" s="409"/>
      <c r="EZ107" s="409"/>
      <c r="FA107" s="409"/>
      <c r="FB107" s="409"/>
      <c r="FC107" s="409"/>
      <c r="FD107" s="409"/>
      <c r="FN107" s="409"/>
      <c r="FO107" s="409"/>
      <c r="FP107" s="409"/>
      <c r="FQ107" s="409"/>
      <c r="FR107" s="409"/>
      <c r="FS107" s="409"/>
      <c r="FT107" s="409"/>
      <c r="GD107" s="409"/>
      <c r="GE107" s="409"/>
      <c r="GF107" s="409"/>
      <c r="GG107" s="409"/>
      <c r="GH107" s="409"/>
      <c r="GI107" s="409"/>
      <c r="GJ107" s="409"/>
      <c r="GT107" s="409"/>
      <c r="GU107" s="409"/>
      <c r="GV107" s="409"/>
      <c r="GW107" s="409"/>
      <c r="GX107" s="409"/>
      <c r="GY107" s="409"/>
      <c r="GZ107" s="409"/>
      <c r="HJ107" s="409"/>
      <c r="HK107" s="409"/>
      <c r="HL107" s="409"/>
      <c r="HM107" s="409"/>
      <c r="HN107" s="409"/>
      <c r="HO107" s="409"/>
      <c r="HP107" s="409"/>
      <c r="HZ107" s="409"/>
      <c r="IA107" s="409"/>
      <c r="IB107" s="409"/>
      <c r="IC107" s="409"/>
      <c r="ID107" s="409"/>
      <c r="IE107" s="409"/>
      <c r="IF107" s="409"/>
      <c r="IP107" s="409"/>
      <c r="IQ107" s="409"/>
      <c r="IR107" s="409"/>
      <c r="IS107" s="409"/>
      <c r="IT107" s="409"/>
      <c r="IU107" s="409"/>
      <c r="IV107" s="409"/>
    </row>
    <row r="108" spans="1:256">
      <c r="A108" s="54"/>
      <c r="B108" s="16"/>
      <c r="C108" s="51"/>
      <c r="D108" s="52"/>
      <c r="E108" s="52"/>
      <c r="F108" s="52"/>
      <c r="G108" s="52"/>
      <c r="H108" s="52"/>
      <c r="I108" s="51"/>
      <c r="J108" s="242"/>
      <c r="K108" s="226"/>
      <c r="L108" s="630"/>
      <c r="M108" s="630"/>
      <c r="N108" s="630"/>
      <c r="O108" s="630"/>
      <c r="P108" s="637"/>
      <c r="X108" s="641"/>
      <c r="AP108" s="409"/>
      <c r="AQ108" s="409"/>
      <c r="AR108" s="409"/>
      <c r="AS108" s="409"/>
      <c r="AT108" s="409"/>
      <c r="AU108" s="409"/>
      <c r="AV108" s="409"/>
      <c r="BF108" s="409"/>
      <c r="BG108" s="409"/>
      <c r="BH108" s="409"/>
      <c r="BI108" s="409"/>
      <c r="BJ108" s="409"/>
      <c r="BK108" s="409"/>
      <c r="BL108" s="409"/>
      <c r="BV108" s="409"/>
      <c r="BW108" s="409"/>
      <c r="BX108" s="409"/>
      <c r="BY108" s="409"/>
      <c r="BZ108" s="409"/>
      <c r="CA108" s="409"/>
      <c r="CB108" s="409"/>
      <c r="CL108" s="409"/>
      <c r="CM108" s="409"/>
      <c r="CN108" s="409"/>
      <c r="CO108" s="409"/>
      <c r="CP108" s="409"/>
      <c r="CQ108" s="409"/>
      <c r="CR108" s="409"/>
      <c r="DB108" s="409"/>
      <c r="DC108" s="409"/>
      <c r="DD108" s="409"/>
      <c r="DE108" s="409"/>
      <c r="DF108" s="409"/>
      <c r="DG108" s="409"/>
      <c r="DH108" s="409"/>
      <c r="DR108" s="409"/>
      <c r="DS108" s="409"/>
      <c r="DT108" s="409"/>
      <c r="DU108" s="409"/>
      <c r="DV108" s="409"/>
      <c r="DW108" s="409"/>
      <c r="DX108" s="409"/>
      <c r="EH108" s="409"/>
      <c r="EI108" s="409"/>
      <c r="EJ108" s="409"/>
      <c r="EK108" s="409"/>
      <c r="EL108" s="409"/>
      <c r="EM108" s="409"/>
      <c r="EN108" s="409"/>
      <c r="EX108" s="409"/>
      <c r="EY108" s="409"/>
      <c r="EZ108" s="409"/>
      <c r="FA108" s="409"/>
      <c r="FB108" s="409"/>
      <c r="FC108" s="409"/>
      <c r="FD108" s="409"/>
      <c r="FN108" s="409"/>
      <c r="FO108" s="409"/>
      <c r="FP108" s="409"/>
      <c r="FQ108" s="409"/>
      <c r="FR108" s="409"/>
      <c r="FS108" s="409"/>
      <c r="FT108" s="409"/>
      <c r="GD108" s="409"/>
      <c r="GE108" s="409"/>
      <c r="GF108" s="409"/>
      <c r="GG108" s="409"/>
      <c r="GH108" s="409"/>
      <c r="GI108" s="409"/>
      <c r="GJ108" s="409"/>
      <c r="GT108" s="409"/>
      <c r="GU108" s="409"/>
      <c r="GV108" s="409"/>
      <c r="GW108" s="409"/>
      <c r="GX108" s="409"/>
      <c r="GY108" s="409"/>
      <c r="GZ108" s="409"/>
      <c r="HJ108" s="409"/>
      <c r="HK108" s="409"/>
      <c r="HL108" s="409"/>
      <c r="HM108" s="409"/>
      <c r="HN108" s="409"/>
      <c r="HO108" s="409"/>
      <c r="HP108" s="409"/>
      <c r="HZ108" s="409"/>
      <c r="IA108" s="409"/>
      <c r="IB108" s="409"/>
      <c r="IC108" s="409"/>
      <c r="ID108" s="409"/>
      <c r="IE108" s="409"/>
      <c r="IF108" s="409"/>
      <c r="IP108" s="409"/>
      <c r="IQ108" s="409"/>
      <c r="IR108" s="409"/>
      <c r="IS108" s="409"/>
      <c r="IT108" s="409"/>
      <c r="IU108" s="409"/>
      <c r="IV108" s="409"/>
    </row>
    <row r="109" spans="1:256">
      <c r="A109" s="54"/>
      <c r="B109" s="139"/>
      <c r="C109" s="137"/>
      <c r="D109" s="138"/>
      <c r="E109" s="138"/>
      <c r="F109" s="138"/>
      <c r="G109" s="138"/>
      <c r="H109" s="138"/>
      <c r="I109" s="417"/>
      <c r="J109" s="243"/>
      <c r="K109" s="227"/>
      <c r="L109" s="227"/>
      <c r="M109" s="227"/>
      <c r="N109" s="227"/>
      <c r="O109" s="237"/>
      <c r="P109" s="631"/>
      <c r="X109" s="641"/>
      <c r="AP109" s="409"/>
      <c r="AQ109" s="409"/>
      <c r="AR109" s="409"/>
      <c r="AS109" s="409"/>
      <c r="AT109" s="409"/>
      <c r="AU109" s="409"/>
      <c r="AV109" s="409"/>
      <c r="BF109" s="409"/>
      <c r="BG109" s="409"/>
      <c r="BH109" s="409"/>
      <c r="BI109" s="409"/>
      <c r="BJ109" s="409"/>
      <c r="BK109" s="409"/>
      <c r="BL109" s="409"/>
      <c r="BV109" s="409"/>
      <c r="BW109" s="409"/>
      <c r="BX109" s="409"/>
      <c r="BY109" s="409"/>
      <c r="BZ109" s="409"/>
      <c r="CA109" s="409"/>
      <c r="CB109" s="409"/>
      <c r="CL109" s="409"/>
      <c r="CM109" s="409"/>
      <c r="CN109" s="409"/>
      <c r="CO109" s="409"/>
      <c r="CP109" s="409"/>
      <c r="CQ109" s="409"/>
      <c r="CR109" s="409"/>
      <c r="DB109" s="409"/>
      <c r="DC109" s="409"/>
      <c r="DD109" s="409"/>
      <c r="DE109" s="409"/>
      <c r="DF109" s="409"/>
      <c r="DG109" s="409"/>
      <c r="DH109" s="409"/>
      <c r="DR109" s="409"/>
      <c r="DS109" s="409"/>
      <c r="DT109" s="409"/>
      <c r="DU109" s="409"/>
      <c r="DV109" s="409"/>
      <c r="DW109" s="409"/>
      <c r="DX109" s="409"/>
      <c r="EH109" s="409"/>
      <c r="EI109" s="409"/>
      <c r="EJ109" s="409"/>
      <c r="EK109" s="409"/>
      <c r="EL109" s="409"/>
      <c r="EM109" s="409"/>
      <c r="EN109" s="409"/>
      <c r="EX109" s="409"/>
      <c r="EY109" s="409"/>
      <c r="EZ109" s="409"/>
      <c r="FA109" s="409"/>
      <c r="FB109" s="409"/>
      <c r="FC109" s="409"/>
      <c r="FD109" s="409"/>
      <c r="FN109" s="409"/>
      <c r="FO109" s="409"/>
      <c r="FP109" s="409"/>
      <c r="FQ109" s="409"/>
      <c r="FR109" s="409"/>
      <c r="FS109" s="409"/>
      <c r="FT109" s="409"/>
      <c r="GD109" s="409"/>
      <c r="GE109" s="409"/>
      <c r="GF109" s="409"/>
      <c r="GG109" s="409"/>
      <c r="GH109" s="409"/>
      <c r="GI109" s="409"/>
      <c r="GJ109" s="409"/>
      <c r="GT109" s="409"/>
      <c r="GU109" s="409"/>
      <c r="GV109" s="409"/>
      <c r="GW109" s="409"/>
      <c r="GX109" s="409"/>
      <c r="GY109" s="409"/>
      <c r="GZ109" s="409"/>
      <c r="HJ109" s="409"/>
      <c r="HK109" s="409"/>
      <c r="HL109" s="409"/>
      <c r="HM109" s="409"/>
      <c r="HN109" s="409"/>
      <c r="HO109" s="409"/>
      <c r="HP109" s="409"/>
      <c r="HZ109" s="409"/>
      <c r="IA109" s="409"/>
      <c r="IB109" s="409"/>
      <c r="IC109" s="409"/>
      <c r="ID109" s="409"/>
      <c r="IE109" s="409"/>
      <c r="IF109" s="409"/>
      <c r="IP109" s="409"/>
      <c r="IQ109" s="409"/>
      <c r="IR109" s="409"/>
      <c r="IS109" s="409"/>
      <c r="IT109" s="409"/>
      <c r="IU109" s="409"/>
      <c r="IV109" s="409"/>
    </row>
    <row r="110" spans="1:256">
      <c r="A110" s="54"/>
      <c r="B110" s="16"/>
      <c r="C110" s="51"/>
      <c r="D110" s="52"/>
      <c r="E110" s="52"/>
      <c r="F110" s="52"/>
      <c r="G110" s="52"/>
      <c r="H110" s="52"/>
      <c r="I110" s="51"/>
      <c r="J110" s="242"/>
      <c r="K110" s="226"/>
      <c r="L110" s="630"/>
      <c r="M110" s="630"/>
      <c r="N110" s="630"/>
      <c r="O110" s="630"/>
      <c r="P110" s="637"/>
      <c r="Q110" s="627"/>
      <c r="S110" s="52"/>
      <c r="T110" s="52"/>
      <c r="U110" s="52"/>
      <c r="V110" s="52"/>
      <c r="W110" s="52"/>
      <c r="X110" s="641"/>
      <c r="AP110" s="409"/>
      <c r="AQ110" s="409"/>
      <c r="AR110" s="409"/>
      <c r="AS110" s="409"/>
      <c r="AT110" s="409"/>
      <c r="AU110" s="409"/>
      <c r="AV110" s="409"/>
      <c r="BF110" s="409"/>
      <c r="BG110" s="409"/>
      <c r="BH110" s="409"/>
      <c r="BI110" s="409"/>
      <c r="BJ110" s="409"/>
      <c r="BK110" s="409"/>
      <c r="BL110" s="409"/>
      <c r="BV110" s="409"/>
      <c r="BW110" s="409"/>
      <c r="BX110" s="409"/>
      <c r="BY110" s="409"/>
      <c r="BZ110" s="409"/>
      <c r="CA110" s="409"/>
      <c r="CB110" s="409"/>
      <c r="CL110" s="409"/>
      <c r="CM110" s="409"/>
      <c r="CN110" s="409"/>
      <c r="CO110" s="409"/>
      <c r="CP110" s="409"/>
      <c r="CQ110" s="409"/>
      <c r="CR110" s="409"/>
      <c r="DB110" s="409"/>
      <c r="DC110" s="409"/>
      <c r="DD110" s="409"/>
      <c r="DE110" s="409"/>
      <c r="DF110" s="409"/>
      <c r="DG110" s="409"/>
      <c r="DH110" s="409"/>
      <c r="DR110" s="409"/>
      <c r="DS110" s="409"/>
      <c r="DT110" s="409"/>
      <c r="DU110" s="409"/>
      <c r="DV110" s="409"/>
      <c r="DW110" s="409"/>
      <c r="DX110" s="409"/>
      <c r="EH110" s="409"/>
      <c r="EI110" s="409"/>
      <c r="EJ110" s="409"/>
      <c r="EK110" s="409"/>
      <c r="EL110" s="409"/>
      <c r="EM110" s="409"/>
      <c r="EN110" s="409"/>
      <c r="EX110" s="409"/>
      <c r="EY110" s="409"/>
      <c r="EZ110" s="409"/>
      <c r="FA110" s="409"/>
      <c r="FB110" s="409"/>
      <c r="FC110" s="409"/>
      <c r="FD110" s="409"/>
      <c r="FN110" s="409"/>
      <c r="FO110" s="409"/>
      <c r="FP110" s="409"/>
      <c r="FQ110" s="409"/>
      <c r="FR110" s="409"/>
      <c r="FS110" s="409"/>
      <c r="FT110" s="409"/>
      <c r="GD110" s="409"/>
      <c r="GE110" s="409"/>
      <c r="GF110" s="409"/>
      <c r="GG110" s="409"/>
      <c r="GH110" s="409"/>
      <c r="GI110" s="409"/>
      <c r="GJ110" s="409"/>
      <c r="GT110" s="409"/>
      <c r="GU110" s="409"/>
      <c r="GV110" s="409"/>
      <c r="GW110" s="409"/>
      <c r="GX110" s="409"/>
      <c r="GY110" s="409"/>
      <c r="GZ110" s="409"/>
      <c r="HJ110" s="409"/>
      <c r="HK110" s="409"/>
      <c r="HL110" s="409"/>
      <c r="HM110" s="409"/>
      <c r="HN110" s="409"/>
      <c r="HO110" s="409"/>
      <c r="HP110" s="409"/>
      <c r="HZ110" s="409"/>
      <c r="IA110" s="409"/>
      <c r="IB110" s="409"/>
      <c r="IC110" s="409"/>
      <c r="ID110" s="409"/>
      <c r="IE110" s="409"/>
      <c r="IF110" s="409"/>
      <c r="IP110" s="409"/>
      <c r="IQ110" s="409"/>
      <c r="IR110" s="409"/>
      <c r="IS110" s="409"/>
      <c r="IT110" s="409"/>
      <c r="IU110" s="409"/>
      <c r="IV110" s="409"/>
    </row>
    <row r="111" spans="1:256">
      <c r="A111" s="54"/>
      <c r="B111" s="16"/>
      <c r="C111" s="51"/>
      <c r="D111" s="52"/>
      <c r="E111" s="52"/>
      <c r="F111" s="52"/>
      <c r="G111" s="52"/>
      <c r="H111" s="52"/>
      <c r="I111" s="51"/>
      <c r="J111" s="242"/>
      <c r="K111" s="226"/>
      <c r="L111" s="630"/>
      <c r="M111" s="630"/>
      <c r="N111" s="630"/>
      <c r="O111" s="630"/>
      <c r="P111" s="637"/>
      <c r="Q111" s="627"/>
      <c r="S111" s="52"/>
      <c r="T111" s="52"/>
      <c r="U111" s="52"/>
      <c r="V111" s="52"/>
      <c r="W111" s="52"/>
      <c r="X111" s="641"/>
      <c r="AP111" s="409"/>
      <c r="AQ111" s="409"/>
      <c r="AR111" s="409"/>
      <c r="AS111" s="409"/>
      <c r="AT111" s="409"/>
      <c r="AU111" s="409"/>
      <c r="AV111" s="409"/>
      <c r="BF111" s="409"/>
      <c r="BG111" s="409"/>
      <c r="BH111" s="409"/>
      <c r="BI111" s="409"/>
      <c r="BJ111" s="409"/>
      <c r="BK111" s="409"/>
      <c r="BL111" s="409"/>
      <c r="BV111" s="409"/>
      <c r="BW111" s="409"/>
      <c r="BX111" s="409"/>
      <c r="BY111" s="409"/>
      <c r="BZ111" s="409"/>
      <c r="CA111" s="409"/>
      <c r="CB111" s="409"/>
      <c r="CL111" s="409"/>
      <c r="CM111" s="409"/>
      <c r="CN111" s="409"/>
      <c r="CO111" s="409"/>
      <c r="CP111" s="409"/>
      <c r="CQ111" s="409"/>
      <c r="CR111" s="409"/>
      <c r="DB111" s="409"/>
      <c r="DC111" s="409"/>
      <c r="DD111" s="409"/>
      <c r="DE111" s="409"/>
      <c r="DF111" s="409"/>
      <c r="DG111" s="409"/>
      <c r="DH111" s="409"/>
      <c r="DR111" s="409"/>
      <c r="DS111" s="409"/>
      <c r="DT111" s="409"/>
      <c r="DU111" s="409"/>
      <c r="DV111" s="409"/>
      <c r="DW111" s="409"/>
      <c r="DX111" s="409"/>
      <c r="EH111" s="409"/>
      <c r="EI111" s="409"/>
      <c r="EJ111" s="409"/>
      <c r="EK111" s="409"/>
      <c r="EL111" s="409"/>
      <c r="EM111" s="409"/>
      <c r="EN111" s="409"/>
      <c r="EX111" s="409"/>
      <c r="EY111" s="409"/>
      <c r="EZ111" s="409"/>
      <c r="FA111" s="409"/>
      <c r="FB111" s="409"/>
      <c r="FC111" s="409"/>
      <c r="FD111" s="409"/>
      <c r="FN111" s="409"/>
      <c r="FO111" s="409"/>
      <c r="FP111" s="409"/>
      <c r="FQ111" s="409"/>
      <c r="FR111" s="409"/>
      <c r="FS111" s="409"/>
      <c r="FT111" s="409"/>
      <c r="GD111" s="409"/>
      <c r="GE111" s="409"/>
      <c r="GF111" s="409"/>
      <c r="GG111" s="409"/>
      <c r="GH111" s="409"/>
      <c r="GI111" s="409"/>
      <c r="GJ111" s="409"/>
      <c r="GT111" s="409"/>
      <c r="GU111" s="409"/>
      <c r="GV111" s="409"/>
      <c r="GW111" s="409"/>
      <c r="GX111" s="409"/>
      <c r="GY111" s="409"/>
      <c r="GZ111" s="409"/>
      <c r="HJ111" s="409"/>
      <c r="HK111" s="409"/>
      <c r="HL111" s="409"/>
      <c r="HM111" s="409"/>
      <c r="HN111" s="409"/>
      <c r="HO111" s="409"/>
      <c r="HP111" s="409"/>
      <c r="HZ111" s="409"/>
      <c r="IA111" s="409"/>
      <c r="IB111" s="409"/>
      <c r="IC111" s="409"/>
      <c r="ID111" s="409"/>
      <c r="IE111" s="409"/>
      <c r="IF111" s="409"/>
      <c r="IP111" s="409"/>
      <c r="IQ111" s="409"/>
      <c r="IR111" s="409"/>
      <c r="IS111" s="409"/>
      <c r="IT111" s="409"/>
      <c r="IU111" s="409"/>
      <c r="IV111" s="409"/>
    </row>
    <row r="112" spans="1:256">
      <c r="A112" s="54"/>
      <c r="B112" s="139"/>
      <c r="C112" s="137"/>
      <c r="D112" s="138"/>
      <c r="E112" s="138"/>
      <c r="F112" s="138"/>
      <c r="G112" s="138"/>
      <c r="H112" s="138"/>
      <c r="I112" s="417"/>
      <c r="J112" s="243"/>
      <c r="K112" s="227"/>
      <c r="L112" s="227"/>
      <c r="M112" s="227"/>
      <c r="N112" s="227"/>
      <c r="O112" s="237"/>
      <c r="P112" s="631"/>
      <c r="Q112" s="627"/>
      <c r="S112" s="52"/>
      <c r="T112" s="52"/>
      <c r="U112" s="52"/>
      <c r="V112" s="52"/>
      <c r="W112" s="52"/>
      <c r="X112" s="641"/>
      <c r="AP112" s="409"/>
      <c r="AQ112" s="409"/>
      <c r="AR112" s="409"/>
      <c r="AS112" s="409"/>
      <c r="AT112" s="409"/>
      <c r="AU112" s="409"/>
      <c r="AV112" s="409"/>
      <c r="BF112" s="409"/>
      <c r="BG112" s="409"/>
      <c r="BH112" s="409"/>
      <c r="BI112" s="409"/>
      <c r="BJ112" s="409"/>
      <c r="BK112" s="409"/>
      <c r="BL112" s="409"/>
      <c r="BV112" s="409"/>
      <c r="BW112" s="409"/>
      <c r="BX112" s="409"/>
      <c r="BY112" s="409"/>
      <c r="BZ112" s="409"/>
      <c r="CA112" s="409"/>
      <c r="CB112" s="409"/>
      <c r="CL112" s="409"/>
      <c r="CM112" s="409"/>
      <c r="CN112" s="409"/>
      <c r="CO112" s="409"/>
      <c r="CP112" s="409"/>
      <c r="CQ112" s="409"/>
      <c r="CR112" s="409"/>
      <c r="DB112" s="409"/>
      <c r="DC112" s="409"/>
      <c r="DD112" s="409"/>
      <c r="DE112" s="409"/>
      <c r="DF112" s="409"/>
      <c r="DG112" s="409"/>
      <c r="DH112" s="409"/>
      <c r="DR112" s="409"/>
      <c r="DS112" s="409"/>
      <c r="DT112" s="409"/>
      <c r="DU112" s="409"/>
      <c r="DV112" s="409"/>
      <c r="DW112" s="409"/>
      <c r="DX112" s="409"/>
      <c r="EH112" s="409"/>
      <c r="EI112" s="409"/>
      <c r="EJ112" s="409"/>
      <c r="EK112" s="409"/>
      <c r="EL112" s="409"/>
      <c r="EM112" s="409"/>
      <c r="EN112" s="409"/>
      <c r="EX112" s="409"/>
      <c r="EY112" s="409"/>
      <c r="EZ112" s="409"/>
      <c r="FA112" s="409"/>
      <c r="FB112" s="409"/>
      <c r="FC112" s="409"/>
      <c r="FD112" s="409"/>
      <c r="FN112" s="409"/>
      <c r="FO112" s="409"/>
      <c r="FP112" s="409"/>
      <c r="FQ112" s="409"/>
      <c r="FR112" s="409"/>
      <c r="FS112" s="409"/>
      <c r="FT112" s="409"/>
      <c r="GD112" s="409"/>
      <c r="GE112" s="409"/>
      <c r="GF112" s="409"/>
      <c r="GG112" s="409"/>
      <c r="GH112" s="409"/>
      <c r="GI112" s="409"/>
      <c r="GJ112" s="409"/>
      <c r="GT112" s="409"/>
      <c r="GU112" s="409"/>
      <c r="GV112" s="409"/>
      <c r="GW112" s="409"/>
      <c r="GX112" s="409"/>
      <c r="GY112" s="409"/>
      <c r="GZ112" s="409"/>
      <c r="HJ112" s="409"/>
      <c r="HK112" s="409"/>
      <c r="HL112" s="409"/>
      <c r="HM112" s="409"/>
      <c r="HN112" s="409"/>
      <c r="HO112" s="409"/>
      <c r="HP112" s="409"/>
      <c r="HZ112" s="409"/>
      <c r="IA112" s="409"/>
      <c r="IB112" s="409"/>
      <c r="IC112" s="409"/>
      <c r="ID112" s="409"/>
      <c r="IE112" s="409"/>
      <c r="IF112" s="409"/>
      <c r="IP112" s="409"/>
      <c r="IQ112" s="409"/>
      <c r="IR112" s="409"/>
      <c r="IS112" s="409"/>
      <c r="IT112" s="409"/>
      <c r="IU112" s="409"/>
      <c r="IV112" s="409"/>
    </row>
    <row r="113" spans="1:256">
      <c r="A113" s="54"/>
      <c r="B113" s="16"/>
      <c r="C113" s="51"/>
      <c r="D113" s="52"/>
      <c r="E113" s="52"/>
      <c r="F113" s="52"/>
      <c r="G113" s="52"/>
      <c r="H113" s="52"/>
      <c r="I113" s="51"/>
      <c r="J113" s="242"/>
      <c r="K113" s="226"/>
      <c r="L113" s="630"/>
      <c r="M113" s="630"/>
      <c r="N113" s="630"/>
      <c r="O113" s="630"/>
      <c r="P113" s="637"/>
      <c r="Q113" s="627"/>
      <c r="S113" s="52"/>
      <c r="T113" s="52"/>
      <c r="U113" s="52"/>
      <c r="V113" s="52"/>
      <c r="W113" s="52"/>
      <c r="X113" s="641"/>
      <c r="AP113" s="409"/>
      <c r="AQ113" s="409"/>
      <c r="AR113" s="409"/>
      <c r="AS113" s="409"/>
      <c r="AT113" s="409"/>
      <c r="AU113" s="409"/>
      <c r="AV113" s="409"/>
      <c r="BF113" s="409"/>
      <c r="BG113" s="409"/>
      <c r="BH113" s="409"/>
      <c r="BI113" s="409"/>
      <c r="BJ113" s="409"/>
      <c r="BK113" s="409"/>
      <c r="BL113" s="409"/>
      <c r="BV113" s="409"/>
      <c r="BW113" s="409"/>
      <c r="BX113" s="409"/>
      <c r="BY113" s="409"/>
      <c r="BZ113" s="409"/>
      <c r="CA113" s="409"/>
      <c r="CB113" s="409"/>
      <c r="CL113" s="409"/>
      <c r="CM113" s="409"/>
      <c r="CN113" s="409"/>
      <c r="CO113" s="409"/>
      <c r="CP113" s="409"/>
      <c r="CQ113" s="409"/>
      <c r="CR113" s="409"/>
      <c r="DB113" s="409"/>
      <c r="DC113" s="409"/>
      <c r="DD113" s="409"/>
      <c r="DE113" s="409"/>
      <c r="DF113" s="409"/>
      <c r="DG113" s="409"/>
      <c r="DH113" s="409"/>
      <c r="DR113" s="409"/>
      <c r="DS113" s="409"/>
      <c r="DT113" s="409"/>
      <c r="DU113" s="409"/>
      <c r="DV113" s="409"/>
      <c r="DW113" s="409"/>
      <c r="DX113" s="409"/>
      <c r="EH113" s="409"/>
      <c r="EI113" s="409"/>
      <c r="EJ113" s="409"/>
      <c r="EK113" s="409"/>
      <c r="EL113" s="409"/>
      <c r="EM113" s="409"/>
      <c r="EN113" s="409"/>
      <c r="EX113" s="409"/>
      <c r="EY113" s="409"/>
      <c r="EZ113" s="409"/>
      <c r="FA113" s="409"/>
      <c r="FB113" s="409"/>
      <c r="FC113" s="409"/>
      <c r="FD113" s="409"/>
      <c r="FN113" s="409"/>
      <c r="FO113" s="409"/>
      <c r="FP113" s="409"/>
      <c r="FQ113" s="409"/>
      <c r="FR113" s="409"/>
      <c r="FS113" s="409"/>
      <c r="FT113" s="409"/>
      <c r="GD113" s="409"/>
      <c r="GE113" s="409"/>
      <c r="GF113" s="409"/>
      <c r="GG113" s="409"/>
      <c r="GH113" s="409"/>
      <c r="GI113" s="409"/>
      <c r="GJ113" s="409"/>
      <c r="GT113" s="409"/>
      <c r="GU113" s="409"/>
      <c r="GV113" s="409"/>
      <c r="GW113" s="409"/>
      <c r="GX113" s="409"/>
      <c r="GY113" s="409"/>
      <c r="GZ113" s="409"/>
      <c r="HJ113" s="409"/>
      <c r="HK113" s="409"/>
      <c r="HL113" s="409"/>
      <c r="HM113" s="409"/>
      <c r="HN113" s="409"/>
      <c r="HO113" s="409"/>
      <c r="HP113" s="409"/>
      <c r="HZ113" s="409"/>
      <c r="IA113" s="409"/>
      <c r="IB113" s="409"/>
      <c r="IC113" s="409"/>
      <c r="ID113" s="409"/>
      <c r="IE113" s="409"/>
      <c r="IF113" s="409"/>
      <c r="IP113" s="409"/>
      <c r="IQ113" s="409"/>
      <c r="IR113" s="409"/>
      <c r="IS113" s="409"/>
      <c r="IT113" s="409"/>
      <c r="IU113" s="409"/>
      <c r="IV113" s="409"/>
    </row>
    <row r="114" spans="1:256">
      <c r="A114" s="54"/>
      <c r="B114" s="16"/>
      <c r="C114" s="51"/>
      <c r="D114" s="52"/>
      <c r="E114" s="52"/>
      <c r="F114" s="52"/>
      <c r="G114" s="52"/>
      <c r="H114" s="52"/>
      <c r="I114" s="51"/>
      <c r="J114" s="242"/>
      <c r="K114" s="226"/>
      <c r="L114" s="630"/>
      <c r="M114" s="630"/>
      <c r="N114" s="630"/>
      <c r="O114" s="630"/>
      <c r="P114" s="637"/>
      <c r="Q114" s="627"/>
      <c r="S114" s="52"/>
      <c r="T114" s="52"/>
      <c r="U114" s="52"/>
      <c r="V114" s="52"/>
      <c r="W114" s="52"/>
      <c r="X114" s="641"/>
      <c r="AP114" s="409"/>
      <c r="AQ114" s="409"/>
      <c r="AR114" s="409"/>
      <c r="AS114" s="409"/>
      <c r="AT114" s="409"/>
      <c r="AU114" s="409"/>
      <c r="AV114" s="409"/>
      <c r="BF114" s="409"/>
      <c r="BG114" s="409"/>
      <c r="BH114" s="409"/>
      <c r="BI114" s="409"/>
      <c r="BJ114" s="409"/>
      <c r="BK114" s="409"/>
      <c r="BL114" s="409"/>
      <c r="BV114" s="409"/>
      <c r="BW114" s="409"/>
      <c r="BX114" s="409"/>
      <c r="BY114" s="409"/>
      <c r="BZ114" s="409"/>
      <c r="CA114" s="409"/>
      <c r="CB114" s="409"/>
      <c r="CL114" s="409"/>
      <c r="CM114" s="409"/>
      <c r="CN114" s="409"/>
      <c r="CO114" s="409"/>
      <c r="CP114" s="409"/>
      <c r="CQ114" s="409"/>
      <c r="CR114" s="409"/>
      <c r="DB114" s="409"/>
      <c r="DC114" s="409"/>
      <c r="DD114" s="409"/>
      <c r="DE114" s="409"/>
      <c r="DF114" s="409"/>
      <c r="DG114" s="409"/>
      <c r="DH114" s="409"/>
      <c r="DR114" s="409"/>
      <c r="DS114" s="409"/>
      <c r="DT114" s="409"/>
      <c r="DU114" s="409"/>
      <c r="DV114" s="409"/>
      <c r="DW114" s="409"/>
      <c r="DX114" s="409"/>
      <c r="EH114" s="409"/>
      <c r="EI114" s="409"/>
      <c r="EJ114" s="409"/>
      <c r="EK114" s="409"/>
      <c r="EL114" s="409"/>
      <c r="EM114" s="409"/>
      <c r="EN114" s="409"/>
      <c r="EX114" s="409"/>
      <c r="EY114" s="409"/>
      <c r="EZ114" s="409"/>
      <c r="FA114" s="409"/>
      <c r="FB114" s="409"/>
      <c r="FC114" s="409"/>
      <c r="FD114" s="409"/>
      <c r="FN114" s="409"/>
      <c r="FO114" s="409"/>
      <c r="FP114" s="409"/>
      <c r="FQ114" s="409"/>
      <c r="FR114" s="409"/>
      <c r="FS114" s="409"/>
      <c r="FT114" s="409"/>
      <c r="GD114" s="409"/>
      <c r="GE114" s="409"/>
      <c r="GF114" s="409"/>
      <c r="GG114" s="409"/>
      <c r="GH114" s="409"/>
      <c r="GI114" s="409"/>
      <c r="GJ114" s="409"/>
      <c r="GT114" s="409"/>
      <c r="GU114" s="409"/>
      <c r="GV114" s="409"/>
      <c r="GW114" s="409"/>
      <c r="GX114" s="409"/>
      <c r="GY114" s="409"/>
      <c r="GZ114" s="409"/>
      <c r="HJ114" s="409"/>
      <c r="HK114" s="409"/>
      <c r="HL114" s="409"/>
      <c r="HM114" s="409"/>
      <c r="HN114" s="409"/>
      <c r="HO114" s="409"/>
      <c r="HP114" s="409"/>
      <c r="HZ114" s="409"/>
      <c r="IA114" s="409"/>
      <c r="IB114" s="409"/>
      <c r="IC114" s="409"/>
      <c r="ID114" s="409"/>
      <c r="IE114" s="409"/>
      <c r="IF114" s="409"/>
      <c r="IP114" s="409"/>
      <c r="IQ114" s="409"/>
      <c r="IR114" s="409"/>
      <c r="IS114" s="409"/>
      <c r="IT114" s="409"/>
      <c r="IU114" s="409"/>
      <c r="IV114" s="409"/>
    </row>
    <row r="115" spans="1:256">
      <c r="A115" s="66"/>
      <c r="B115" s="16"/>
      <c r="C115" s="51"/>
      <c r="D115" s="52"/>
      <c r="E115" s="52"/>
      <c r="F115" s="52"/>
      <c r="G115" s="52"/>
      <c r="H115" s="52"/>
      <c r="I115" s="51"/>
      <c r="J115" s="243"/>
      <c r="K115" s="227"/>
      <c r="L115" s="227"/>
      <c r="M115" s="227"/>
      <c r="N115" s="227"/>
      <c r="O115" s="237"/>
      <c r="P115" s="631"/>
      <c r="Q115" s="627"/>
      <c r="S115" s="52"/>
      <c r="T115" s="52"/>
      <c r="U115" s="52"/>
      <c r="V115" s="52"/>
      <c r="W115" s="52"/>
      <c r="X115" s="641"/>
      <c r="AP115" s="409"/>
      <c r="AQ115" s="409"/>
      <c r="AR115" s="409"/>
      <c r="AS115" s="409"/>
      <c r="AT115" s="409"/>
      <c r="AU115" s="409"/>
      <c r="AV115" s="409"/>
      <c r="BF115" s="409"/>
      <c r="BG115" s="409"/>
      <c r="BH115" s="409"/>
      <c r="BI115" s="409"/>
      <c r="BJ115" s="409"/>
      <c r="BK115" s="409"/>
      <c r="BL115" s="409"/>
      <c r="BV115" s="409"/>
      <c r="BW115" s="409"/>
      <c r="BX115" s="409"/>
      <c r="BY115" s="409"/>
      <c r="BZ115" s="409"/>
      <c r="CA115" s="409"/>
      <c r="CB115" s="409"/>
      <c r="CL115" s="409"/>
      <c r="CM115" s="409"/>
      <c r="CN115" s="409"/>
      <c r="CO115" s="409"/>
      <c r="CP115" s="409"/>
      <c r="CQ115" s="409"/>
      <c r="CR115" s="409"/>
      <c r="DB115" s="409"/>
      <c r="DC115" s="409"/>
      <c r="DD115" s="409"/>
      <c r="DE115" s="409"/>
      <c r="DF115" s="409"/>
      <c r="DG115" s="409"/>
      <c r="DH115" s="409"/>
      <c r="DR115" s="409"/>
      <c r="DS115" s="409"/>
      <c r="DT115" s="409"/>
      <c r="DU115" s="409"/>
      <c r="DV115" s="409"/>
      <c r="DW115" s="409"/>
      <c r="DX115" s="409"/>
      <c r="EH115" s="409"/>
      <c r="EI115" s="409"/>
      <c r="EJ115" s="409"/>
      <c r="EK115" s="409"/>
      <c r="EL115" s="409"/>
      <c r="EM115" s="409"/>
      <c r="EN115" s="409"/>
      <c r="EX115" s="409"/>
      <c r="EY115" s="409"/>
      <c r="EZ115" s="409"/>
      <c r="FA115" s="409"/>
      <c r="FB115" s="409"/>
      <c r="FC115" s="409"/>
      <c r="FD115" s="409"/>
      <c r="FN115" s="409"/>
      <c r="FO115" s="409"/>
      <c r="FP115" s="409"/>
      <c r="FQ115" s="409"/>
      <c r="FR115" s="409"/>
      <c r="FS115" s="409"/>
      <c r="FT115" s="409"/>
      <c r="GD115" s="409"/>
      <c r="GE115" s="409"/>
      <c r="GF115" s="409"/>
      <c r="GG115" s="409"/>
      <c r="GH115" s="409"/>
      <c r="GI115" s="409"/>
      <c r="GJ115" s="409"/>
      <c r="GT115" s="409"/>
      <c r="GU115" s="409"/>
      <c r="GV115" s="409"/>
      <c r="GW115" s="409"/>
      <c r="GX115" s="409"/>
      <c r="GY115" s="409"/>
      <c r="GZ115" s="409"/>
      <c r="HJ115" s="409"/>
      <c r="HK115" s="409"/>
      <c r="HL115" s="409"/>
      <c r="HM115" s="409"/>
      <c r="HN115" s="409"/>
      <c r="HO115" s="409"/>
      <c r="HP115" s="409"/>
      <c r="HZ115" s="409"/>
      <c r="IA115" s="409"/>
      <c r="IB115" s="409"/>
      <c r="IC115" s="409"/>
      <c r="ID115" s="409"/>
      <c r="IE115" s="409"/>
      <c r="IF115" s="409"/>
      <c r="IP115" s="409"/>
      <c r="IQ115" s="409"/>
      <c r="IR115" s="409"/>
      <c r="IS115" s="409"/>
      <c r="IT115" s="409"/>
      <c r="IU115" s="409"/>
      <c r="IV115" s="409"/>
    </row>
    <row r="116" spans="1:256">
      <c r="A116" s="54"/>
      <c r="B116" s="238"/>
      <c r="C116" s="239"/>
      <c r="D116" s="240"/>
      <c r="E116" s="240"/>
      <c r="F116" s="240"/>
      <c r="G116" s="240"/>
      <c r="H116" s="240"/>
      <c r="I116" s="415"/>
      <c r="J116" s="242"/>
      <c r="K116" s="226"/>
      <c r="L116" s="630"/>
      <c r="M116" s="630"/>
      <c r="N116" s="630"/>
      <c r="O116" s="630"/>
      <c r="P116" s="637"/>
      <c r="X116" s="641"/>
      <c r="AP116" s="409"/>
      <c r="AQ116" s="409"/>
      <c r="AR116" s="409"/>
      <c r="AS116" s="409"/>
      <c r="AT116" s="409"/>
      <c r="AU116" s="409"/>
      <c r="AV116" s="409"/>
      <c r="BF116" s="409"/>
      <c r="BG116" s="409"/>
      <c r="BH116" s="409"/>
      <c r="BI116" s="409"/>
      <c r="BJ116" s="409"/>
      <c r="BK116" s="409"/>
      <c r="BL116" s="409"/>
      <c r="BV116" s="409"/>
      <c r="BW116" s="409"/>
      <c r="BX116" s="409"/>
      <c r="BY116" s="409"/>
      <c r="BZ116" s="409"/>
      <c r="CA116" s="409"/>
      <c r="CB116" s="409"/>
      <c r="CL116" s="409"/>
      <c r="CM116" s="409"/>
      <c r="CN116" s="409"/>
      <c r="CO116" s="409"/>
      <c r="CP116" s="409"/>
      <c r="CQ116" s="409"/>
      <c r="CR116" s="409"/>
      <c r="DB116" s="409"/>
      <c r="DC116" s="409"/>
      <c r="DD116" s="409"/>
      <c r="DE116" s="409"/>
      <c r="DF116" s="409"/>
      <c r="DG116" s="409"/>
      <c r="DH116" s="409"/>
      <c r="DR116" s="409"/>
      <c r="DS116" s="409"/>
      <c r="DT116" s="409"/>
      <c r="DU116" s="409"/>
      <c r="DV116" s="409"/>
      <c r="DW116" s="409"/>
      <c r="DX116" s="409"/>
      <c r="EH116" s="409"/>
      <c r="EI116" s="409"/>
      <c r="EJ116" s="409"/>
      <c r="EK116" s="409"/>
      <c r="EL116" s="409"/>
      <c r="EM116" s="409"/>
      <c r="EN116" s="409"/>
      <c r="EX116" s="409"/>
      <c r="EY116" s="409"/>
      <c r="EZ116" s="409"/>
      <c r="FA116" s="409"/>
      <c r="FB116" s="409"/>
      <c r="FC116" s="409"/>
      <c r="FD116" s="409"/>
      <c r="FN116" s="409"/>
      <c r="FO116" s="409"/>
      <c r="FP116" s="409"/>
      <c r="FQ116" s="409"/>
      <c r="FR116" s="409"/>
      <c r="FS116" s="409"/>
      <c r="FT116" s="409"/>
      <c r="GD116" s="409"/>
      <c r="GE116" s="409"/>
      <c r="GF116" s="409"/>
      <c r="GG116" s="409"/>
      <c r="GH116" s="409"/>
      <c r="GI116" s="409"/>
      <c r="GJ116" s="409"/>
      <c r="GT116" s="409"/>
      <c r="GU116" s="409"/>
      <c r="GV116" s="409"/>
      <c r="GW116" s="409"/>
      <c r="GX116" s="409"/>
      <c r="GY116" s="409"/>
      <c r="GZ116" s="409"/>
      <c r="HJ116" s="409"/>
      <c r="HK116" s="409"/>
      <c r="HL116" s="409"/>
      <c r="HM116" s="409"/>
      <c r="HN116" s="409"/>
      <c r="HO116" s="409"/>
      <c r="HP116" s="409"/>
      <c r="HZ116" s="409"/>
      <c r="IA116" s="409"/>
      <c r="IB116" s="409"/>
      <c r="IC116" s="409"/>
      <c r="ID116" s="409"/>
      <c r="IE116" s="409"/>
      <c r="IF116" s="409"/>
      <c r="IP116" s="409"/>
      <c r="IQ116" s="409"/>
      <c r="IR116" s="409"/>
      <c r="IS116" s="409"/>
      <c r="IT116" s="409"/>
      <c r="IU116" s="409"/>
      <c r="IV116" s="409"/>
    </row>
    <row r="117" spans="1:256">
      <c r="A117" s="54"/>
      <c r="B117" s="16"/>
      <c r="C117" s="51"/>
      <c r="D117" s="52"/>
      <c r="E117" s="52"/>
      <c r="F117" s="52"/>
      <c r="G117" s="52"/>
      <c r="H117" s="52"/>
      <c r="I117" s="51"/>
      <c r="J117" s="242"/>
      <c r="K117" s="226"/>
      <c r="L117" s="630"/>
      <c r="M117" s="630"/>
      <c r="N117" s="630"/>
      <c r="O117" s="630"/>
      <c r="P117" s="637"/>
      <c r="X117" s="641"/>
      <c r="AP117" s="409"/>
      <c r="AQ117" s="409"/>
      <c r="AR117" s="409"/>
      <c r="AS117" s="409"/>
      <c r="AT117" s="409"/>
      <c r="AU117" s="409"/>
      <c r="AV117" s="409"/>
      <c r="BF117" s="409"/>
      <c r="BG117" s="409"/>
      <c r="BH117" s="409"/>
      <c r="BI117" s="409"/>
      <c r="BJ117" s="409"/>
      <c r="BK117" s="409"/>
      <c r="BL117" s="409"/>
      <c r="BV117" s="409"/>
      <c r="BW117" s="409"/>
      <c r="BX117" s="409"/>
      <c r="BY117" s="409"/>
      <c r="BZ117" s="409"/>
      <c r="CA117" s="409"/>
      <c r="CB117" s="409"/>
      <c r="CL117" s="409"/>
      <c r="CM117" s="409"/>
      <c r="CN117" s="409"/>
      <c r="CO117" s="409"/>
      <c r="CP117" s="409"/>
      <c r="CQ117" s="409"/>
      <c r="CR117" s="409"/>
      <c r="DB117" s="409"/>
      <c r="DC117" s="409"/>
      <c r="DD117" s="409"/>
      <c r="DE117" s="409"/>
      <c r="DF117" s="409"/>
      <c r="DG117" s="409"/>
      <c r="DH117" s="409"/>
      <c r="DR117" s="409"/>
      <c r="DS117" s="409"/>
      <c r="DT117" s="409"/>
      <c r="DU117" s="409"/>
      <c r="DV117" s="409"/>
      <c r="DW117" s="409"/>
      <c r="DX117" s="409"/>
      <c r="EH117" s="409"/>
      <c r="EI117" s="409"/>
      <c r="EJ117" s="409"/>
      <c r="EK117" s="409"/>
      <c r="EL117" s="409"/>
      <c r="EM117" s="409"/>
      <c r="EN117" s="409"/>
      <c r="EX117" s="409"/>
      <c r="EY117" s="409"/>
      <c r="EZ117" s="409"/>
      <c r="FA117" s="409"/>
      <c r="FB117" s="409"/>
      <c r="FC117" s="409"/>
      <c r="FD117" s="409"/>
      <c r="FN117" s="409"/>
      <c r="FO117" s="409"/>
      <c r="FP117" s="409"/>
      <c r="FQ117" s="409"/>
      <c r="FR117" s="409"/>
      <c r="FS117" s="409"/>
      <c r="FT117" s="409"/>
      <c r="GD117" s="409"/>
      <c r="GE117" s="409"/>
      <c r="GF117" s="409"/>
      <c r="GG117" s="409"/>
      <c r="GH117" s="409"/>
      <c r="GI117" s="409"/>
      <c r="GJ117" s="409"/>
      <c r="GT117" s="409"/>
      <c r="GU117" s="409"/>
      <c r="GV117" s="409"/>
      <c r="GW117" s="409"/>
      <c r="GX117" s="409"/>
      <c r="GY117" s="409"/>
      <c r="GZ117" s="409"/>
      <c r="HJ117" s="409"/>
      <c r="HK117" s="409"/>
      <c r="HL117" s="409"/>
      <c r="HM117" s="409"/>
      <c r="HN117" s="409"/>
      <c r="HO117" s="409"/>
      <c r="HP117" s="409"/>
      <c r="HZ117" s="409"/>
      <c r="IA117" s="409"/>
      <c r="IB117" s="409"/>
      <c r="IC117" s="409"/>
      <c r="ID117" s="409"/>
      <c r="IE117" s="409"/>
      <c r="IF117" s="409"/>
      <c r="IP117" s="409"/>
      <c r="IQ117" s="409"/>
      <c r="IR117" s="409"/>
      <c r="IS117" s="409"/>
      <c r="IT117" s="409"/>
      <c r="IU117" s="409"/>
      <c r="IV117" s="409"/>
    </row>
    <row r="118" spans="1:256">
      <c r="A118" s="54"/>
      <c r="B118" s="139"/>
      <c r="C118" s="137"/>
      <c r="D118" s="138"/>
      <c r="E118" s="138"/>
      <c r="F118" s="138"/>
      <c r="G118" s="138"/>
      <c r="H118" s="138"/>
      <c r="I118" s="417"/>
      <c r="J118" s="243"/>
      <c r="K118" s="227"/>
      <c r="L118" s="227"/>
      <c r="M118" s="227"/>
      <c r="N118" s="227"/>
      <c r="O118" s="237"/>
      <c r="P118" s="631"/>
      <c r="X118" s="641"/>
      <c r="AP118" s="409"/>
      <c r="AQ118" s="409"/>
      <c r="AR118" s="409"/>
      <c r="AS118" s="409"/>
      <c r="AT118" s="409"/>
      <c r="AU118" s="409"/>
      <c r="AV118" s="409"/>
      <c r="BF118" s="409"/>
      <c r="BG118" s="409"/>
      <c r="BH118" s="409"/>
      <c r="BI118" s="409"/>
      <c r="BJ118" s="409"/>
      <c r="BK118" s="409"/>
      <c r="BL118" s="409"/>
      <c r="BV118" s="409"/>
      <c r="BW118" s="409"/>
      <c r="BX118" s="409"/>
      <c r="BY118" s="409"/>
      <c r="BZ118" s="409"/>
      <c r="CA118" s="409"/>
      <c r="CB118" s="409"/>
      <c r="CL118" s="409"/>
      <c r="CM118" s="409"/>
      <c r="CN118" s="409"/>
      <c r="CO118" s="409"/>
      <c r="CP118" s="409"/>
      <c r="CQ118" s="409"/>
      <c r="CR118" s="409"/>
      <c r="DB118" s="409"/>
      <c r="DC118" s="409"/>
      <c r="DD118" s="409"/>
      <c r="DE118" s="409"/>
      <c r="DF118" s="409"/>
      <c r="DG118" s="409"/>
      <c r="DH118" s="409"/>
      <c r="DR118" s="409"/>
      <c r="DS118" s="409"/>
      <c r="DT118" s="409"/>
      <c r="DU118" s="409"/>
      <c r="DV118" s="409"/>
      <c r="DW118" s="409"/>
      <c r="DX118" s="409"/>
      <c r="EH118" s="409"/>
      <c r="EI118" s="409"/>
      <c r="EJ118" s="409"/>
      <c r="EK118" s="409"/>
      <c r="EL118" s="409"/>
      <c r="EM118" s="409"/>
      <c r="EN118" s="409"/>
      <c r="EX118" s="409"/>
      <c r="EY118" s="409"/>
      <c r="EZ118" s="409"/>
      <c r="FA118" s="409"/>
      <c r="FB118" s="409"/>
      <c r="FC118" s="409"/>
      <c r="FD118" s="409"/>
      <c r="FN118" s="409"/>
      <c r="FO118" s="409"/>
      <c r="FP118" s="409"/>
      <c r="FQ118" s="409"/>
      <c r="FR118" s="409"/>
      <c r="FS118" s="409"/>
      <c r="FT118" s="409"/>
      <c r="GD118" s="409"/>
      <c r="GE118" s="409"/>
      <c r="GF118" s="409"/>
      <c r="GG118" s="409"/>
      <c r="GH118" s="409"/>
      <c r="GI118" s="409"/>
      <c r="GJ118" s="409"/>
      <c r="GT118" s="409"/>
      <c r="GU118" s="409"/>
      <c r="GV118" s="409"/>
      <c r="GW118" s="409"/>
      <c r="GX118" s="409"/>
      <c r="GY118" s="409"/>
      <c r="GZ118" s="409"/>
      <c r="HJ118" s="409"/>
      <c r="HK118" s="409"/>
      <c r="HL118" s="409"/>
      <c r="HM118" s="409"/>
      <c r="HN118" s="409"/>
      <c r="HO118" s="409"/>
      <c r="HP118" s="409"/>
      <c r="HZ118" s="409"/>
      <c r="IA118" s="409"/>
      <c r="IB118" s="409"/>
      <c r="IC118" s="409"/>
      <c r="ID118" s="409"/>
      <c r="IE118" s="409"/>
      <c r="IF118" s="409"/>
      <c r="IP118" s="409"/>
      <c r="IQ118" s="409"/>
      <c r="IR118" s="409"/>
      <c r="IS118" s="409"/>
      <c r="IT118" s="409"/>
      <c r="IU118" s="409"/>
      <c r="IV118" s="409"/>
    </row>
    <row r="119" spans="1:256">
      <c r="A119" s="54"/>
      <c r="B119" s="16"/>
      <c r="C119" s="51"/>
      <c r="D119" s="52"/>
      <c r="E119" s="52"/>
      <c r="F119" s="52"/>
      <c r="G119" s="52"/>
      <c r="H119" s="52"/>
      <c r="I119" s="51"/>
      <c r="J119" s="242"/>
      <c r="K119" s="226"/>
      <c r="L119" s="630"/>
      <c r="M119" s="630"/>
      <c r="N119" s="630"/>
      <c r="O119" s="630"/>
      <c r="P119" s="637"/>
      <c r="Q119" s="627"/>
      <c r="S119" s="52"/>
      <c r="T119" s="52"/>
      <c r="U119" s="52"/>
      <c r="V119" s="52"/>
      <c r="W119" s="52"/>
      <c r="X119" s="641"/>
      <c r="AP119" s="409"/>
      <c r="AQ119" s="409"/>
      <c r="AR119" s="409"/>
      <c r="AS119" s="409"/>
      <c r="AT119" s="409"/>
      <c r="AU119" s="409"/>
      <c r="AV119" s="409"/>
      <c r="BF119" s="409"/>
      <c r="BG119" s="409"/>
      <c r="BH119" s="409"/>
      <c r="BI119" s="409"/>
      <c r="BJ119" s="409"/>
      <c r="BK119" s="409"/>
      <c r="BL119" s="409"/>
      <c r="BV119" s="409"/>
      <c r="BW119" s="409"/>
      <c r="BX119" s="409"/>
      <c r="BY119" s="409"/>
      <c r="BZ119" s="409"/>
      <c r="CA119" s="409"/>
      <c r="CB119" s="409"/>
      <c r="CL119" s="409"/>
      <c r="CM119" s="409"/>
      <c r="CN119" s="409"/>
      <c r="CO119" s="409"/>
      <c r="CP119" s="409"/>
      <c r="CQ119" s="409"/>
      <c r="CR119" s="409"/>
      <c r="DB119" s="409"/>
      <c r="DC119" s="409"/>
      <c r="DD119" s="409"/>
      <c r="DE119" s="409"/>
      <c r="DF119" s="409"/>
      <c r="DG119" s="409"/>
      <c r="DH119" s="409"/>
      <c r="DR119" s="409"/>
      <c r="DS119" s="409"/>
      <c r="DT119" s="409"/>
      <c r="DU119" s="409"/>
      <c r="DV119" s="409"/>
      <c r="DW119" s="409"/>
      <c r="DX119" s="409"/>
      <c r="EH119" s="409"/>
      <c r="EI119" s="409"/>
      <c r="EJ119" s="409"/>
      <c r="EK119" s="409"/>
      <c r="EL119" s="409"/>
      <c r="EM119" s="409"/>
      <c r="EN119" s="409"/>
      <c r="EX119" s="409"/>
      <c r="EY119" s="409"/>
      <c r="EZ119" s="409"/>
      <c r="FA119" s="409"/>
      <c r="FB119" s="409"/>
      <c r="FC119" s="409"/>
      <c r="FD119" s="409"/>
      <c r="FN119" s="409"/>
      <c r="FO119" s="409"/>
      <c r="FP119" s="409"/>
      <c r="FQ119" s="409"/>
      <c r="FR119" s="409"/>
      <c r="FS119" s="409"/>
      <c r="FT119" s="409"/>
      <c r="GD119" s="409"/>
      <c r="GE119" s="409"/>
      <c r="GF119" s="409"/>
      <c r="GG119" s="409"/>
      <c r="GH119" s="409"/>
      <c r="GI119" s="409"/>
      <c r="GJ119" s="409"/>
      <c r="GT119" s="409"/>
      <c r="GU119" s="409"/>
      <c r="GV119" s="409"/>
      <c r="GW119" s="409"/>
      <c r="GX119" s="409"/>
      <c r="GY119" s="409"/>
      <c r="GZ119" s="409"/>
      <c r="HJ119" s="409"/>
      <c r="HK119" s="409"/>
      <c r="HL119" s="409"/>
      <c r="HM119" s="409"/>
      <c r="HN119" s="409"/>
      <c r="HO119" s="409"/>
      <c r="HP119" s="409"/>
      <c r="HZ119" s="409"/>
      <c r="IA119" s="409"/>
      <c r="IB119" s="409"/>
      <c r="IC119" s="409"/>
      <c r="ID119" s="409"/>
      <c r="IE119" s="409"/>
      <c r="IF119" s="409"/>
      <c r="IP119" s="409"/>
      <c r="IQ119" s="409"/>
      <c r="IR119" s="409"/>
      <c r="IS119" s="409"/>
      <c r="IT119" s="409"/>
      <c r="IU119" s="409"/>
      <c r="IV119" s="409"/>
    </row>
    <row r="120" spans="1:256">
      <c r="A120" s="144"/>
      <c r="B120" s="16"/>
      <c r="C120" s="51"/>
      <c r="D120" s="52"/>
      <c r="E120" s="52"/>
      <c r="F120" s="52"/>
      <c r="G120" s="52"/>
      <c r="H120" s="52"/>
      <c r="I120" s="51"/>
      <c r="J120" s="242"/>
      <c r="K120" s="226"/>
      <c r="L120" s="630"/>
      <c r="M120" s="630"/>
      <c r="N120" s="630"/>
      <c r="O120" s="630"/>
      <c r="P120" s="637"/>
      <c r="Q120" s="627"/>
      <c r="S120" s="52"/>
      <c r="T120" s="52"/>
      <c r="U120" s="52"/>
      <c r="V120" s="52"/>
      <c r="W120" s="52"/>
      <c r="X120" s="641"/>
      <c r="AP120" s="409"/>
      <c r="AQ120" s="409"/>
      <c r="AR120" s="409"/>
      <c r="AS120" s="409"/>
      <c r="AT120" s="409"/>
      <c r="AU120" s="409"/>
      <c r="AV120" s="409"/>
      <c r="BF120" s="409"/>
      <c r="BG120" s="409"/>
      <c r="BH120" s="409"/>
      <c r="BI120" s="409"/>
      <c r="BJ120" s="409"/>
      <c r="BK120" s="409"/>
      <c r="BL120" s="409"/>
      <c r="BV120" s="409"/>
      <c r="BW120" s="409"/>
      <c r="BX120" s="409"/>
      <c r="BY120" s="409"/>
      <c r="BZ120" s="409"/>
      <c r="CA120" s="409"/>
      <c r="CB120" s="409"/>
      <c r="CL120" s="409"/>
      <c r="CM120" s="409"/>
      <c r="CN120" s="409"/>
      <c r="CO120" s="409"/>
      <c r="CP120" s="409"/>
      <c r="CQ120" s="409"/>
      <c r="CR120" s="409"/>
      <c r="DB120" s="409"/>
      <c r="DC120" s="409"/>
      <c r="DD120" s="409"/>
      <c r="DE120" s="409"/>
      <c r="DF120" s="409"/>
      <c r="DG120" s="409"/>
      <c r="DH120" s="409"/>
      <c r="DR120" s="409"/>
      <c r="DS120" s="409"/>
      <c r="DT120" s="409"/>
      <c r="DU120" s="409"/>
      <c r="DV120" s="409"/>
      <c r="DW120" s="409"/>
      <c r="DX120" s="409"/>
      <c r="EH120" s="409"/>
      <c r="EI120" s="409"/>
      <c r="EJ120" s="409"/>
      <c r="EK120" s="409"/>
      <c r="EL120" s="409"/>
      <c r="EM120" s="409"/>
      <c r="EN120" s="409"/>
      <c r="EX120" s="409"/>
      <c r="EY120" s="409"/>
      <c r="EZ120" s="409"/>
      <c r="FA120" s="409"/>
      <c r="FB120" s="409"/>
      <c r="FC120" s="409"/>
      <c r="FD120" s="409"/>
      <c r="FN120" s="409"/>
      <c r="FO120" s="409"/>
      <c r="FP120" s="409"/>
      <c r="FQ120" s="409"/>
      <c r="FR120" s="409"/>
      <c r="FS120" s="409"/>
      <c r="FT120" s="409"/>
      <c r="GD120" s="409"/>
      <c r="GE120" s="409"/>
      <c r="GF120" s="409"/>
      <c r="GG120" s="409"/>
      <c r="GH120" s="409"/>
      <c r="GI120" s="409"/>
      <c r="GJ120" s="409"/>
      <c r="GT120" s="409"/>
      <c r="GU120" s="409"/>
      <c r="GV120" s="409"/>
      <c r="GW120" s="409"/>
      <c r="GX120" s="409"/>
      <c r="GY120" s="409"/>
      <c r="GZ120" s="409"/>
      <c r="HJ120" s="409"/>
      <c r="HK120" s="409"/>
      <c r="HL120" s="409"/>
      <c r="HM120" s="409"/>
      <c r="HN120" s="409"/>
      <c r="HO120" s="409"/>
      <c r="HP120" s="409"/>
      <c r="HZ120" s="409"/>
      <c r="IA120" s="409"/>
      <c r="IB120" s="409"/>
      <c r="IC120" s="409"/>
      <c r="ID120" s="409"/>
      <c r="IE120" s="409"/>
      <c r="IF120" s="409"/>
      <c r="IP120" s="409"/>
      <c r="IQ120" s="409"/>
      <c r="IR120" s="409"/>
      <c r="IS120" s="409"/>
      <c r="IT120" s="409"/>
      <c r="IU120" s="409"/>
      <c r="IV120" s="409"/>
    </row>
    <row r="121" spans="1:256">
      <c r="A121" s="66"/>
      <c r="B121" s="139"/>
      <c r="C121" s="137"/>
      <c r="D121" s="138"/>
      <c r="E121" s="138"/>
      <c r="F121" s="138"/>
      <c r="G121" s="138"/>
      <c r="H121" s="138"/>
      <c r="I121" s="417"/>
      <c r="J121" s="243"/>
      <c r="K121" s="227"/>
      <c r="L121" s="227"/>
      <c r="M121" s="227"/>
      <c r="N121" s="227"/>
      <c r="O121" s="237"/>
      <c r="P121" s="631"/>
      <c r="Q121" s="627"/>
      <c r="S121" s="52"/>
      <c r="T121" s="52"/>
      <c r="U121" s="52"/>
      <c r="V121" s="52"/>
      <c r="W121" s="52"/>
      <c r="X121" s="641"/>
      <c r="AP121" s="409"/>
      <c r="AQ121" s="409"/>
      <c r="AR121" s="409"/>
      <c r="AS121" s="409"/>
      <c r="AT121" s="409"/>
      <c r="AU121" s="409"/>
      <c r="AV121" s="409"/>
      <c r="BF121" s="409"/>
      <c r="BG121" s="409"/>
      <c r="BH121" s="409"/>
      <c r="BI121" s="409"/>
      <c r="BJ121" s="409"/>
      <c r="BK121" s="409"/>
      <c r="BL121" s="409"/>
      <c r="BV121" s="409"/>
      <c r="BW121" s="409"/>
      <c r="BX121" s="409"/>
      <c r="BY121" s="409"/>
      <c r="BZ121" s="409"/>
      <c r="CA121" s="409"/>
      <c r="CB121" s="409"/>
      <c r="CL121" s="409"/>
      <c r="CM121" s="409"/>
      <c r="CN121" s="409"/>
      <c r="CO121" s="409"/>
      <c r="CP121" s="409"/>
      <c r="CQ121" s="409"/>
      <c r="CR121" s="409"/>
      <c r="DB121" s="409"/>
      <c r="DC121" s="409"/>
      <c r="DD121" s="409"/>
      <c r="DE121" s="409"/>
      <c r="DF121" s="409"/>
      <c r="DG121" s="409"/>
      <c r="DH121" s="409"/>
      <c r="DR121" s="409"/>
      <c r="DS121" s="409"/>
      <c r="DT121" s="409"/>
      <c r="DU121" s="409"/>
      <c r="DV121" s="409"/>
      <c r="DW121" s="409"/>
      <c r="DX121" s="409"/>
      <c r="EH121" s="409"/>
      <c r="EI121" s="409"/>
      <c r="EJ121" s="409"/>
      <c r="EK121" s="409"/>
      <c r="EL121" s="409"/>
      <c r="EM121" s="409"/>
      <c r="EN121" s="409"/>
      <c r="EX121" s="409"/>
      <c r="EY121" s="409"/>
      <c r="EZ121" s="409"/>
      <c r="FA121" s="409"/>
      <c r="FB121" s="409"/>
      <c r="FC121" s="409"/>
      <c r="FD121" s="409"/>
      <c r="FN121" s="409"/>
      <c r="FO121" s="409"/>
      <c r="FP121" s="409"/>
      <c r="FQ121" s="409"/>
      <c r="FR121" s="409"/>
      <c r="FS121" s="409"/>
      <c r="FT121" s="409"/>
      <c r="GD121" s="409"/>
      <c r="GE121" s="409"/>
      <c r="GF121" s="409"/>
      <c r="GG121" s="409"/>
      <c r="GH121" s="409"/>
      <c r="GI121" s="409"/>
      <c r="GJ121" s="409"/>
      <c r="GT121" s="409"/>
      <c r="GU121" s="409"/>
      <c r="GV121" s="409"/>
      <c r="GW121" s="409"/>
      <c r="GX121" s="409"/>
      <c r="GY121" s="409"/>
      <c r="GZ121" s="409"/>
      <c r="HJ121" s="409"/>
      <c r="HK121" s="409"/>
      <c r="HL121" s="409"/>
      <c r="HM121" s="409"/>
      <c r="HN121" s="409"/>
      <c r="HO121" s="409"/>
      <c r="HP121" s="409"/>
      <c r="HZ121" s="409"/>
      <c r="IA121" s="409"/>
      <c r="IB121" s="409"/>
      <c r="IC121" s="409"/>
      <c r="ID121" s="409"/>
      <c r="IE121" s="409"/>
      <c r="IF121" s="409"/>
      <c r="IP121" s="409"/>
      <c r="IQ121" s="409"/>
      <c r="IR121" s="409"/>
      <c r="IS121" s="409"/>
      <c r="IT121" s="409"/>
      <c r="IU121" s="409"/>
      <c r="IV121" s="409"/>
    </row>
    <row r="122" spans="1:256">
      <c r="A122" s="54"/>
      <c r="B122" s="16"/>
      <c r="C122" s="51"/>
      <c r="D122" s="52"/>
      <c r="E122" s="52"/>
      <c r="F122" s="52"/>
      <c r="G122" s="52"/>
      <c r="H122" s="52"/>
      <c r="I122" s="51"/>
      <c r="J122" s="242"/>
      <c r="K122" s="226"/>
      <c r="L122" s="630"/>
      <c r="M122" s="630"/>
      <c r="N122" s="630"/>
      <c r="O122" s="630"/>
      <c r="P122" s="637"/>
      <c r="Q122" s="627"/>
      <c r="S122" s="52"/>
      <c r="T122" s="52"/>
      <c r="U122" s="52"/>
      <c r="V122" s="52"/>
      <c r="W122" s="52"/>
      <c r="X122" s="641"/>
      <c r="AP122" s="409"/>
      <c r="AQ122" s="409"/>
      <c r="AR122" s="409"/>
      <c r="AS122" s="409"/>
      <c r="AT122" s="409"/>
      <c r="AU122" s="409"/>
      <c r="AV122" s="409"/>
      <c r="BF122" s="409"/>
      <c r="BG122" s="409"/>
      <c r="BH122" s="409"/>
      <c r="BI122" s="409"/>
      <c r="BJ122" s="409"/>
      <c r="BK122" s="409"/>
      <c r="BL122" s="409"/>
      <c r="BV122" s="409"/>
      <c r="BW122" s="409"/>
      <c r="BX122" s="409"/>
      <c r="BY122" s="409"/>
      <c r="BZ122" s="409"/>
      <c r="CA122" s="409"/>
      <c r="CB122" s="409"/>
      <c r="CL122" s="409"/>
      <c r="CM122" s="409"/>
      <c r="CN122" s="409"/>
      <c r="CO122" s="409"/>
      <c r="CP122" s="409"/>
      <c r="CQ122" s="409"/>
      <c r="CR122" s="409"/>
      <c r="DB122" s="409"/>
      <c r="DC122" s="409"/>
      <c r="DD122" s="409"/>
      <c r="DE122" s="409"/>
      <c r="DF122" s="409"/>
      <c r="DG122" s="409"/>
      <c r="DH122" s="409"/>
      <c r="DR122" s="409"/>
      <c r="DS122" s="409"/>
      <c r="DT122" s="409"/>
      <c r="DU122" s="409"/>
      <c r="DV122" s="409"/>
      <c r="DW122" s="409"/>
      <c r="DX122" s="409"/>
      <c r="EH122" s="409"/>
      <c r="EI122" s="409"/>
      <c r="EJ122" s="409"/>
      <c r="EK122" s="409"/>
      <c r="EL122" s="409"/>
      <c r="EM122" s="409"/>
      <c r="EN122" s="409"/>
      <c r="EX122" s="409"/>
      <c r="EY122" s="409"/>
      <c r="EZ122" s="409"/>
      <c r="FA122" s="409"/>
      <c r="FB122" s="409"/>
      <c r="FC122" s="409"/>
      <c r="FD122" s="409"/>
      <c r="FN122" s="409"/>
      <c r="FO122" s="409"/>
      <c r="FP122" s="409"/>
      <c r="FQ122" s="409"/>
      <c r="FR122" s="409"/>
      <c r="FS122" s="409"/>
      <c r="FT122" s="409"/>
      <c r="GD122" s="409"/>
      <c r="GE122" s="409"/>
      <c r="GF122" s="409"/>
      <c r="GG122" s="409"/>
      <c r="GH122" s="409"/>
      <c r="GI122" s="409"/>
      <c r="GJ122" s="409"/>
      <c r="GT122" s="409"/>
      <c r="GU122" s="409"/>
      <c r="GV122" s="409"/>
      <c r="GW122" s="409"/>
      <c r="GX122" s="409"/>
      <c r="GY122" s="409"/>
      <c r="GZ122" s="409"/>
      <c r="HJ122" s="409"/>
      <c r="HK122" s="409"/>
      <c r="HL122" s="409"/>
      <c r="HM122" s="409"/>
      <c r="HN122" s="409"/>
      <c r="HO122" s="409"/>
      <c r="HP122" s="409"/>
      <c r="HZ122" s="409"/>
      <c r="IA122" s="409"/>
      <c r="IB122" s="409"/>
      <c r="IC122" s="409"/>
      <c r="ID122" s="409"/>
      <c r="IE122" s="409"/>
      <c r="IF122" s="409"/>
      <c r="IP122" s="409"/>
      <c r="IQ122" s="409"/>
      <c r="IR122" s="409"/>
      <c r="IS122" s="409"/>
      <c r="IT122" s="409"/>
      <c r="IU122" s="409"/>
      <c r="IV122" s="409"/>
    </row>
    <row r="123" spans="1:256">
      <c r="A123" s="54"/>
      <c r="B123" s="16"/>
      <c r="C123" s="51"/>
      <c r="D123" s="52"/>
      <c r="E123" s="52"/>
      <c r="F123" s="52"/>
      <c r="G123" s="52"/>
      <c r="H123" s="52"/>
      <c r="I123" s="51"/>
      <c r="J123" s="242"/>
      <c r="K123" s="226"/>
      <c r="L123" s="630"/>
      <c r="M123" s="630"/>
      <c r="N123" s="630"/>
      <c r="O123" s="630"/>
      <c r="P123" s="637"/>
      <c r="Q123" s="627"/>
      <c r="S123" s="52"/>
      <c r="T123" s="52"/>
      <c r="U123" s="52"/>
      <c r="V123" s="52"/>
      <c r="W123" s="52"/>
      <c r="X123" s="641"/>
      <c r="AP123" s="409"/>
      <c r="AQ123" s="409"/>
      <c r="AR123" s="409"/>
      <c r="AS123" s="409"/>
      <c r="AT123" s="409"/>
      <c r="AU123" s="409"/>
      <c r="AV123" s="409"/>
      <c r="BF123" s="409"/>
      <c r="BG123" s="409"/>
      <c r="BH123" s="409"/>
      <c r="BI123" s="409"/>
      <c r="BJ123" s="409"/>
      <c r="BK123" s="409"/>
      <c r="BL123" s="409"/>
      <c r="BV123" s="409"/>
      <c r="BW123" s="409"/>
      <c r="BX123" s="409"/>
      <c r="BY123" s="409"/>
      <c r="BZ123" s="409"/>
      <c r="CA123" s="409"/>
      <c r="CB123" s="409"/>
      <c r="CL123" s="409"/>
      <c r="CM123" s="409"/>
      <c r="CN123" s="409"/>
      <c r="CO123" s="409"/>
      <c r="CP123" s="409"/>
      <c r="CQ123" s="409"/>
      <c r="CR123" s="409"/>
      <c r="DB123" s="409"/>
      <c r="DC123" s="409"/>
      <c r="DD123" s="409"/>
      <c r="DE123" s="409"/>
      <c r="DF123" s="409"/>
      <c r="DG123" s="409"/>
      <c r="DH123" s="409"/>
      <c r="DR123" s="409"/>
      <c r="DS123" s="409"/>
      <c r="DT123" s="409"/>
      <c r="DU123" s="409"/>
      <c r="DV123" s="409"/>
      <c r="DW123" s="409"/>
      <c r="DX123" s="409"/>
      <c r="EH123" s="409"/>
      <c r="EI123" s="409"/>
      <c r="EJ123" s="409"/>
      <c r="EK123" s="409"/>
      <c r="EL123" s="409"/>
      <c r="EM123" s="409"/>
      <c r="EN123" s="409"/>
      <c r="EX123" s="409"/>
      <c r="EY123" s="409"/>
      <c r="EZ123" s="409"/>
      <c r="FA123" s="409"/>
      <c r="FB123" s="409"/>
      <c r="FC123" s="409"/>
      <c r="FD123" s="409"/>
      <c r="FN123" s="409"/>
      <c r="FO123" s="409"/>
      <c r="FP123" s="409"/>
      <c r="FQ123" s="409"/>
      <c r="FR123" s="409"/>
      <c r="FS123" s="409"/>
      <c r="FT123" s="409"/>
      <c r="GD123" s="409"/>
      <c r="GE123" s="409"/>
      <c r="GF123" s="409"/>
      <c r="GG123" s="409"/>
      <c r="GH123" s="409"/>
      <c r="GI123" s="409"/>
      <c r="GJ123" s="409"/>
      <c r="GT123" s="409"/>
      <c r="GU123" s="409"/>
      <c r="GV123" s="409"/>
      <c r="GW123" s="409"/>
      <c r="GX123" s="409"/>
      <c r="GY123" s="409"/>
      <c r="GZ123" s="409"/>
      <c r="HJ123" s="409"/>
      <c r="HK123" s="409"/>
      <c r="HL123" s="409"/>
      <c r="HM123" s="409"/>
      <c r="HN123" s="409"/>
      <c r="HO123" s="409"/>
      <c r="HP123" s="409"/>
      <c r="HZ123" s="409"/>
      <c r="IA123" s="409"/>
      <c r="IB123" s="409"/>
      <c r="IC123" s="409"/>
      <c r="ID123" s="409"/>
      <c r="IE123" s="409"/>
      <c r="IF123" s="409"/>
      <c r="IP123" s="409"/>
      <c r="IQ123" s="409"/>
      <c r="IR123" s="409"/>
      <c r="IS123" s="409"/>
      <c r="IT123" s="409"/>
      <c r="IU123" s="409"/>
      <c r="IV123" s="409"/>
    </row>
    <row r="124" spans="1:256">
      <c r="A124" s="54"/>
      <c r="B124" s="139"/>
      <c r="C124" s="137"/>
      <c r="D124" s="138"/>
      <c r="E124" s="138"/>
      <c r="F124" s="138"/>
      <c r="G124" s="138"/>
      <c r="H124" s="138"/>
      <c r="I124" s="417"/>
      <c r="J124" s="243"/>
      <c r="K124" s="227"/>
      <c r="L124" s="227"/>
      <c r="M124" s="227"/>
      <c r="N124" s="227"/>
      <c r="O124" s="237"/>
      <c r="P124" s="631"/>
      <c r="Q124" s="627"/>
      <c r="S124" s="52"/>
      <c r="T124" s="52"/>
      <c r="U124" s="52"/>
      <c r="V124" s="52"/>
      <c r="W124" s="52"/>
      <c r="X124" s="641"/>
      <c r="AP124" s="409"/>
      <c r="AQ124" s="409"/>
      <c r="AR124" s="409"/>
      <c r="AS124" s="409"/>
      <c r="AT124" s="409"/>
      <c r="AU124" s="409"/>
      <c r="AV124" s="409"/>
      <c r="BF124" s="409"/>
      <c r="BG124" s="409"/>
      <c r="BH124" s="409"/>
      <c r="BI124" s="409"/>
      <c r="BJ124" s="409"/>
      <c r="BK124" s="409"/>
      <c r="BL124" s="409"/>
      <c r="BV124" s="409"/>
      <c r="BW124" s="409"/>
      <c r="BX124" s="409"/>
      <c r="BY124" s="409"/>
      <c r="BZ124" s="409"/>
      <c r="CA124" s="409"/>
      <c r="CB124" s="409"/>
      <c r="CL124" s="409"/>
      <c r="CM124" s="409"/>
      <c r="CN124" s="409"/>
      <c r="CO124" s="409"/>
      <c r="CP124" s="409"/>
      <c r="CQ124" s="409"/>
      <c r="CR124" s="409"/>
      <c r="DB124" s="409"/>
      <c r="DC124" s="409"/>
      <c r="DD124" s="409"/>
      <c r="DE124" s="409"/>
      <c r="DF124" s="409"/>
      <c r="DG124" s="409"/>
      <c r="DH124" s="409"/>
      <c r="DR124" s="409"/>
      <c r="DS124" s="409"/>
      <c r="DT124" s="409"/>
      <c r="DU124" s="409"/>
      <c r="DV124" s="409"/>
      <c r="DW124" s="409"/>
      <c r="DX124" s="409"/>
      <c r="EH124" s="409"/>
      <c r="EI124" s="409"/>
      <c r="EJ124" s="409"/>
      <c r="EK124" s="409"/>
      <c r="EL124" s="409"/>
      <c r="EM124" s="409"/>
      <c r="EN124" s="409"/>
      <c r="EX124" s="409"/>
      <c r="EY124" s="409"/>
      <c r="EZ124" s="409"/>
      <c r="FA124" s="409"/>
      <c r="FB124" s="409"/>
      <c r="FC124" s="409"/>
      <c r="FD124" s="409"/>
      <c r="FN124" s="409"/>
      <c r="FO124" s="409"/>
      <c r="FP124" s="409"/>
      <c r="FQ124" s="409"/>
      <c r="FR124" s="409"/>
      <c r="FS124" s="409"/>
      <c r="FT124" s="409"/>
      <c r="GD124" s="409"/>
      <c r="GE124" s="409"/>
      <c r="GF124" s="409"/>
      <c r="GG124" s="409"/>
      <c r="GH124" s="409"/>
      <c r="GI124" s="409"/>
      <c r="GJ124" s="409"/>
      <c r="GT124" s="409"/>
      <c r="GU124" s="409"/>
      <c r="GV124" s="409"/>
      <c r="GW124" s="409"/>
      <c r="GX124" s="409"/>
      <c r="GY124" s="409"/>
      <c r="GZ124" s="409"/>
      <c r="HJ124" s="409"/>
      <c r="HK124" s="409"/>
      <c r="HL124" s="409"/>
      <c r="HM124" s="409"/>
      <c r="HN124" s="409"/>
      <c r="HO124" s="409"/>
      <c r="HP124" s="409"/>
      <c r="HZ124" s="409"/>
      <c r="IA124" s="409"/>
      <c r="IB124" s="409"/>
      <c r="IC124" s="409"/>
      <c r="ID124" s="409"/>
      <c r="IE124" s="409"/>
      <c r="IF124" s="409"/>
      <c r="IP124" s="409"/>
      <c r="IQ124" s="409"/>
      <c r="IR124" s="409"/>
      <c r="IS124" s="409"/>
      <c r="IT124" s="409"/>
      <c r="IU124" s="409"/>
      <c r="IV124" s="409"/>
    </row>
    <row r="125" spans="1:256">
      <c r="A125" s="54"/>
      <c r="B125" s="16"/>
      <c r="C125" s="51"/>
      <c r="D125" s="52"/>
      <c r="E125" s="52"/>
      <c r="F125" s="52"/>
      <c r="G125" s="52"/>
      <c r="H125" s="52"/>
      <c r="I125" s="51"/>
      <c r="J125" s="242"/>
      <c r="K125" s="226"/>
      <c r="L125" s="630"/>
      <c r="M125" s="630"/>
      <c r="N125" s="630"/>
      <c r="O125" s="630"/>
      <c r="P125" s="637"/>
      <c r="Q125" s="627"/>
      <c r="S125" s="52"/>
      <c r="T125" s="52"/>
      <c r="U125" s="52"/>
      <c r="V125" s="52"/>
      <c r="W125" s="52"/>
      <c r="X125" s="641"/>
      <c r="AP125" s="409"/>
      <c r="AQ125" s="409"/>
      <c r="AR125" s="409"/>
      <c r="AS125" s="409"/>
      <c r="AT125" s="409"/>
      <c r="AU125" s="409"/>
      <c r="AV125" s="409"/>
      <c r="BF125" s="409"/>
      <c r="BG125" s="409"/>
      <c r="BH125" s="409"/>
      <c r="BI125" s="409"/>
      <c r="BJ125" s="409"/>
      <c r="BK125" s="409"/>
      <c r="BL125" s="409"/>
      <c r="BV125" s="409"/>
      <c r="BW125" s="409"/>
      <c r="BX125" s="409"/>
      <c r="BY125" s="409"/>
      <c r="BZ125" s="409"/>
      <c r="CA125" s="409"/>
      <c r="CB125" s="409"/>
      <c r="CL125" s="409"/>
      <c r="CM125" s="409"/>
      <c r="CN125" s="409"/>
      <c r="CO125" s="409"/>
      <c r="CP125" s="409"/>
      <c r="CQ125" s="409"/>
      <c r="CR125" s="409"/>
      <c r="DB125" s="409"/>
      <c r="DC125" s="409"/>
      <c r="DD125" s="409"/>
      <c r="DE125" s="409"/>
      <c r="DF125" s="409"/>
      <c r="DG125" s="409"/>
      <c r="DH125" s="409"/>
      <c r="DR125" s="409"/>
      <c r="DS125" s="409"/>
      <c r="DT125" s="409"/>
      <c r="DU125" s="409"/>
      <c r="DV125" s="409"/>
      <c r="DW125" s="409"/>
      <c r="DX125" s="409"/>
      <c r="EH125" s="409"/>
      <c r="EI125" s="409"/>
      <c r="EJ125" s="409"/>
      <c r="EK125" s="409"/>
      <c r="EL125" s="409"/>
      <c r="EM125" s="409"/>
      <c r="EN125" s="409"/>
      <c r="EX125" s="409"/>
      <c r="EY125" s="409"/>
      <c r="EZ125" s="409"/>
      <c r="FA125" s="409"/>
      <c r="FB125" s="409"/>
      <c r="FC125" s="409"/>
      <c r="FD125" s="409"/>
      <c r="FN125" s="409"/>
      <c r="FO125" s="409"/>
      <c r="FP125" s="409"/>
      <c r="FQ125" s="409"/>
      <c r="FR125" s="409"/>
      <c r="FS125" s="409"/>
      <c r="FT125" s="409"/>
      <c r="GD125" s="409"/>
      <c r="GE125" s="409"/>
      <c r="GF125" s="409"/>
      <c r="GG125" s="409"/>
      <c r="GH125" s="409"/>
      <c r="GI125" s="409"/>
      <c r="GJ125" s="409"/>
      <c r="GT125" s="409"/>
      <c r="GU125" s="409"/>
      <c r="GV125" s="409"/>
      <c r="GW125" s="409"/>
      <c r="GX125" s="409"/>
      <c r="GY125" s="409"/>
      <c r="GZ125" s="409"/>
      <c r="HJ125" s="409"/>
      <c r="HK125" s="409"/>
      <c r="HL125" s="409"/>
      <c r="HM125" s="409"/>
      <c r="HN125" s="409"/>
      <c r="HO125" s="409"/>
      <c r="HP125" s="409"/>
      <c r="HZ125" s="409"/>
      <c r="IA125" s="409"/>
      <c r="IB125" s="409"/>
      <c r="IC125" s="409"/>
      <c r="ID125" s="409"/>
      <c r="IE125" s="409"/>
      <c r="IF125" s="409"/>
      <c r="IP125" s="409"/>
      <c r="IQ125" s="409"/>
      <c r="IR125" s="409"/>
      <c r="IS125" s="409"/>
      <c r="IT125" s="409"/>
      <c r="IU125" s="409"/>
      <c r="IV125" s="409"/>
    </row>
    <row r="126" spans="1:256">
      <c r="A126" s="54"/>
      <c r="B126" s="16"/>
      <c r="C126" s="51"/>
      <c r="D126" s="52"/>
      <c r="E126" s="52"/>
      <c r="F126" s="52"/>
      <c r="G126" s="52"/>
      <c r="H126" s="52"/>
      <c r="I126" s="51"/>
      <c r="J126" s="242"/>
      <c r="K126" s="226"/>
      <c r="L126" s="630"/>
      <c r="M126" s="630"/>
      <c r="N126" s="630"/>
      <c r="O126" s="630"/>
      <c r="P126" s="637"/>
      <c r="Q126" s="627"/>
      <c r="S126" s="52"/>
      <c r="T126" s="52"/>
      <c r="U126" s="52"/>
      <c r="V126" s="52"/>
      <c r="W126" s="52"/>
      <c r="X126" s="641"/>
      <c r="AP126" s="409"/>
      <c r="AQ126" s="409"/>
      <c r="AR126" s="409"/>
      <c r="AS126" s="409"/>
      <c r="AT126" s="409"/>
      <c r="AU126" s="409"/>
      <c r="AV126" s="409"/>
      <c r="BF126" s="409"/>
      <c r="BG126" s="409"/>
      <c r="BH126" s="409"/>
      <c r="BI126" s="409"/>
      <c r="BJ126" s="409"/>
      <c r="BK126" s="409"/>
      <c r="BL126" s="409"/>
      <c r="BV126" s="409"/>
      <c r="BW126" s="409"/>
      <c r="BX126" s="409"/>
      <c r="BY126" s="409"/>
      <c r="BZ126" s="409"/>
      <c r="CA126" s="409"/>
      <c r="CB126" s="409"/>
      <c r="CL126" s="409"/>
      <c r="CM126" s="409"/>
      <c r="CN126" s="409"/>
      <c r="CO126" s="409"/>
      <c r="CP126" s="409"/>
      <c r="CQ126" s="409"/>
      <c r="CR126" s="409"/>
      <c r="DB126" s="409"/>
      <c r="DC126" s="409"/>
      <c r="DD126" s="409"/>
      <c r="DE126" s="409"/>
      <c r="DF126" s="409"/>
      <c r="DG126" s="409"/>
      <c r="DH126" s="409"/>
      <c r="DR126" s="409"/>
      <c r="DS126" s="409"/>
      <c r="DT126" s="409"/>
      <c r="DU126" s="409"/>
      <c r="DV126" s="409"/>
      <c r="DW126" s="409"/>
      <c r="DX126" s="409"/>
      <c r="EH126" s="409"/>
      <c r="EI126" s="409"/>
      <c r="EJ126" s="409"/>
      <c r="EK126" s="409"/>
      <c r="EL126" s="409"/>
      <c r="EM126" s="409"/>
      <c r="EN126" s="409"/>
      <c r="EX126" s="409"/>
      <c r="EY126" s="409"/>
      <c r="EZ126" s="409"/>
      <c r="FA126" s="409"/>
      <c r="FB126" s="409"/>
      <c r="FC126" s="409"/>
      <c r="FD126" s="409"/>
      <c r="FN126" s="409"/>
      <c r="FO126" s="409"/>
      <c r="FP126" s="409"/>
      <c r="FQ126" s="409"/>
      <c r="FR126" s="409"/>
      <c r="FS126" s="409"/>
      <c r="FT126" s="409"/>
      <c r="GD126" s="409"/>
      <c r="GE126" s="409"/>
      <c r="GF126" s="409"/>
      <c r="GG126" s="409"/>
      <c r="GH126" s="409"/>
      <c r="GI126" s="409"/>
      <c r="GJ126" s="409"/>
      <c r="GT126" s="409"/>
      <c r="GU126" s="409"/>
      <c r="GV126" s="409"/>
      <c r="GW126" s="409"/>
      <c r="GX126" s="409"/>
      <c r="GY126" s="409"/>
      <c r="GZ126" s="409"/>
      <c r="HJ126" s="409"/>
      <c r="HK126" s="409"/>
      <c r="HL126" s="409"/>
      <c r="HM126" s="409"/>
      <c r="HN126" s="409"/>
      <c r="HO126" s="409"/>
      <c r="HP126" s="409"/>
      <c r="HZ126" s="409"/>
      <c r="IA126" s="409"/>
      <c r="IB126" s="409"/>
      <c r="IC126" s="409"/>
      <c r="ID126" s="409"/>
      <c r="IE126" s="409"/>
      <c r="IF126" s="409"/>
      <c r="IP126" s="409"/>
      <c r="IQ126" s="409"/>
      <c r="IR126" s="409"/>
      <c r="IS126" s="409"/>
      <c r="IT126" s="409"/>
      <c r="IU126" s="409"/>
      <c r="IV126" s="409"/>
    </row>
    <row r="127" spans="1:256">
      <c r="A127" s="54"/>
      <c r="B127" s="141"/>
      <c r="C127" s="142"/>
      <c r="D127" s="143"/>
      <c r="E127" s="143"/>
      <c r="F127" s="143"/>
      <c r="G127" s="143"/>
      <c r="H127" s="143"/>
      <c r="I127" s="414"/>
      <c r="J127" s="243"/>
      <c r="K127" s="227"/>
      <c r="L127" s="227"/>
      <c r="M127" s="227"/>
      <c r="N127" s="227"/>
      <c r="O127" s="237"/>
      <c r="P127" s="631"/>
      <c r="Q127" s="627"/>
      <c r="S127" s="52"/>
      <c r="T127" s="52"/>
      <c r="U127" s="52"/>
      <c r="V127" s="52"/>
      <c r="W127" s="52"/>
      <c r="X127" s="641"/>
      <c r="AP127" s="409"/>
      <c r="AQ127" s="409"/>
      <c r="AR127" s="409"/>
      <c r="AS127" s="409"/>
      <c r="AT127" s="409"/>
      <c r="AU127" s="409"/>
      <c r="AV127" s="409"/>
      <c r="BF127" s="409"/>
      <c r="BG127" s="409"/>
      <c r="BH127" s="409"/>
      <c r="BI127" s="409"/>
      <c r="BJ127" s="409"/>
      <c r="BK127" s="409"/>
      <c r="BL127" s="409"/>
      <c r="BV127" s="409"/>
      <c r="BW127" s="409"/>
      <c r="BX127" s="409"/>
      <c r="BY127" s="409"/>
      <c r="BZ127" s="409"/>
      <c r="CA127" s="409"/>
      <c r="CB127" s="409"/>
      <c r="CL127" s="409"/>
      <c r="CM127" s="409"/>
      <c r="CN127" s="409"/>
      <c r="CO127" s="409"/>
      <c r="CP127" s="409"/>
      <c r="CQ127" s="409"/>
      <c r="CR127" s="409"/>
      <c r="DB127" s="409"/>
      <c r="DC127" s="409"/>
      <c r="DD127" s="409"/>
      <c r="DE127" s="409"/>
      <c r="DF127" s="409"/>
      <c r="DG127" s="409"/>
      <c r="DH127" s="409"/>
      <c r="DR127" s="409"/>
      <c r="DS127" s="409"/>
      <c r="DT127" s="409"/>
      <c r="DU127" s="409"/>
      <c r="DV127" s="409"/>
      <c r="DW127" s="409"/>
      <c r="DX127" s="409"/>
      <c r="EH127" s="409"/>
      <c r="EI127" s="409"/>
      <c r="EJ127" s="409"/>
      <c r="EK127" s="409"/>
      <c r="EL127" s="409"/>
      <c r="EM127" s="409"/>
      <c r="EN127" s="409"/>
      <c r="EX127" s="409"/>
      <c r="EY127" s="409"/>
      <c r="EZ127" s="409"/>
      <c r="FA127" s="409"/>
      <c r="FB127" s="409"/>
      <c r="FC127" s="409"/>
      <c r="FD127" s="409"/>
      <c r="FN127" s="409"/>
      <c r="FO127" s="409"/>
      <c r="FP127" s="409"/>
      <c r="FQ127" s="409"/>
      <c r="FR127" s="409"/>
      <c r="FS127" s="409"/>
      <c r="FT127" s="409"/>
      <c r="GD127" s="409"/>
      <c r="GE127" s="409"/>
      <c r="GF127" s="409"/>
      <c r="GG127" s="409"/>
      <c r="GH127" s="409"/>
      <c r="GI127" s="409"/>
      <c r="GJ127" s="409"/>
      <c r="GT127" s="409"/>
      <c r="GU127" s="409"/>
      <c r="GV127" s="409"/>
      <c r="GW127" s="409"/>
      <c r="GX127" s="409"/>
      <c r="GY127" s="409"/>
      <c r="GZ127" s="409"/>
      <c r="HJ127" s="409"/>
      <c r="HK127" s="409"/>
      <c r="HL127" s="409"/>
      <c r="HM127" s="409"/>
      <c r="HN127" s="409"/>
      <c r="HO127" s="409"/>
      <c r="HP127" s="409"/>
      <c r="HZ127" s="409"/>
      <c r="IA127" s="409"/>
      <c r="IB127" s="409"/>
      <c r="IC127" s="409"/>
      <c r="ID127" s="409"/>
      <c r="IE127" s="409"/>
      <c r="IF127" s="409"/>
      <c r="IP127" s="409"/>
      <c r="IQ127" s="409"/>
      <c r="IR127" s="409"/>
      <c r="IS127" s="409"/>
      <c r="IT127" s="409"/>
      <c r="IU127" s="409"/>
      <c r="IV127" s="409"/>
    </row>
    <row r="128" spans="1:256">
      <c r="A128" s="54"/>
      <c r="B128" s="16"/>
      <c r="C128" s="51"/>
      <c r="D128" s="52"/>
      <c r="E128" s="52"/>
      <c r="F128" s="52"/>
      <c r="G128" s="52"/>
      <c r="H128" s="52"/>
      <c r="I128" s="51"/>
      <c r="J128" s="242"/>
      <c r="K128" s="226"/>
      <c r="L128" s="630"/>
      <c r="M128" s="630"/>
      <c r="N128" s="630"/>
      <c r="O128" s="630"/>
      <c r="P128" s="637"/>
      <c r="Q128" s="627"/>
      <c r="S128" s="52"/>
      <c r="T128" s="52"/>
      <c r="U128" s="52"/>
      <c r="V128" s="52"/>
      <c r="W128" s="52"/>
      <c r="X128" s="641"/>
      <c r="AP128" s="409"/>
      <c r="AQ128" s="409"/>
      <c r="AR128" s="409"/>
      <c r="AS128" s="409"/>
      <c r="AT128" s="409"/>
      <c r="AU128" s="409"/>
      <c r="AV128" s="409"/>
      <c r="BF128" s="409"/>
      <c r="BG128" s="409"/>
      <c r="BH128" s="409"/>
      <c r="BI128" s="409"/>
      <c r="BJ128" s="409"/>
      <c r="BK128" s="409"/>
      <c r="BL128" s="409"/>
      <c r="BV128" s="409"/>
      <c r="BW128" s="409"/>
      <c r="BX128" s="409"/>
      <c r="BY128" s="409"/>
      <c r="BZ128" s="409"/>
      <c r="CA128" s="409"/>
      <c r="CB128" s="409"/>
      <c r="CL128" s="409"/>
      <c r="CM128" s="409"/>
      <c r="CN128" s="409"/>
      <c r="CO128" s="409"/>
      <c r="CP128" s="409"/>
      <c r="CQ128" s="409"/>
      <c r="CR128" s="409"/>
      <c r="DB128" s="409"/>
      <c r="DC128" s="409"/>
      <c r="DD128" s="409"/>
      <c r="DE128" s="409"/>
      <c r="DF128" s="409"/>
      <c r="DG128" s="409"/>
      <c r="DH128" s="409"/>
      <c r="DR128" s="409"/>
      <c r="DS128" s="409"/>
      <c r="DT128" s="409"/>
      <c r="DU128" s="409"/>
      <c r="DV128" s="409"/>
      <c r="DW128" s="409"/>
      <c r="DX128" s="409"/>
      <c r="EH128" s="409"/>
      <c r="EI128" s="409"/>
      <c r="EJ128" s="409"/>
      <c r="EK128" s="409"/>
      <c r="EL128" s="409"/>
      <c r="EM128" s="409"/>
      <c r="EN128" s="409"/>
      <c r="EX128" s="409"/>
      <c r="EY128" s="409"/>
      <c r="EZ128" s="409"/>
      <c r="FA128" s="409"/>
      <c r="FB128" s="409"/>
      <c r="FC128" s="409"/>
      <c r="FD128" s="409"/>
      <c r="FN128" s="409"/>
      <c r="FO128" s="409"/>
      <c r="FP128" s="409"/>
      <c r="FQ128" s="409"/>
      <c r="FR128" s="409"/>
      <c r="FS128" s="409"/>
      <c r="FT128" s="409"/>
      <c r="GD128" s="409"/>
      <c r="GE128" s="409"/>
      <c r="GF128" s="409"/>
      <c r="GG128" s="409"/>
      <c r="GH128" s="409"/>
      <c r="GI128" s="409"/>
      <c r="GJ128" s="409"/>
      <c r="GT128" s="409"/>
      <c r="GU128" s="409"/>
      <c r="GV128" s="409"/>
      <c r="GW128" s="409"/>
      <c r="GX128" s="409"/>
      <c r="GY128" s="409"/>
      <c r="GZ128" s="409"/>
      <c r="HJ128" s="409"/>
      <c r="HK128" s="409"/>
      <c r="HL128" s="409"/>
      <c r="HM128" s="409"/>
      <c r="HN128" s="409"/>
      <c r="HO128" s="409"/>
      <c r="HP128" s="409"/>
      <c r="HZ128" s="409"/>
      <c r="IA128" s="409"/>
      <c r="IB128" s="409"/>
      <c r="IC128" s="409"/>
      <c r="ID128" s="409"/>
      <c r="IE128" s="409"/>
      <c r="IF128" s="409"/>
      <c r="IP128" s="409"/>
      <c r="IQ128" s="409"/>
      <c r="IR128" s="409"/>
      <c r="IS128" s="409"/>
      <c r="IT128" s="409"/>
      <c r="IU128" s="409"/>
      <c r="IV128" s="409"/>
    </row>
    <row r="129" spans="1:256">
      <c r="A129" s="54"/>
      <c r="B129" s="16"/>
      <c r="C129" s="51"/>
      <c r="D129" s="52"/>
      <c r="E129" s="52"/>
      <c r="F129" s="52"/>
      <c r="G129" s="52"/>
      <c r="H129" s="52"/>
      <c r="I129" s="51"/>
      <c r="J129" s="242"/>
      <c r="K129" s="226"/>
      <c r="L129" s="630"/>
      <c r="M129" s="630"/>
      <c r="N129" s="630"/>
      <c r="O129" s="630"/>
      <c r="P129" s="637"/>
      <c r="Q129" s="627"/>
      <c r="S129" s="52"/>
      <c r="T129" s="52"/>
      <c r="U129" s="52"/>
      <c r="V129" s="52"/>
      <c r="W129" s="52"/>
      <c r="X129" s="641"/>
      <c r="AP129" s="409"/>
      <c r="AQ129" s="409"/>
      <c r="AR129" s="409"/>
      <c r="AS129" s="409"/>
      <c r="AT129" s="409"/>
      <c r="AU129" s="409"/>
      <c r="AV129" s="409"/>
      <c r="BF129" s="409"/>
      <c r="BG129" s="409"/>
      <c r="BH129" s="409"/>
      <c r="BI129" s="409"/>
      <c r="BJ129" s="409"/>
      <c r="BK129" s="409"/>
      <c r="BL129" s="409"/>
      <c r="BV129" s="409"/>
      <c r="BW129" s="409"/>
      <c r="BX129" s="409"/>
      <c r="BY129" s="409"/>
      <c r="BZ129" s="409"/>
      <c r="CA129" s="409"/>
      <c r="CB129" s="409"/>
      <c r="CL129" s="409"/>
      <c r="CM129" s="409"/>
      <c r="CN129" s="409"/>
      <c r="CO129" s="409"/>
      <c r="CP129" s="409"/>
      <c r="CQ129" s="409"/>
      <c r="CR129" s="409"/>
      <c r="DB129" s="409"/>
      <c r="DC129" s="409"/>
      <c r="DD129" s="409"/>
      <c r="DE129" s="409"/>
      <c r="DF129" s="409"/>
      <c r="DG129" s="409"/>
      <c r="DH129" s="409"/>
      <c r="DR129" s="409"/>
      <c r="DS129" s="409"/>
      <c r="DT129" s="409"/>
      <c r="DU129" s="409"/>
      <c r="DV129" s="409"/>
      <c r="DW129" s="409"/>
      <c r="DX129" s="409"/>
      <c r="EH129" s="409"/>
      <c r="EI129" s="409"/>
      <c r="EJ129" s="409"/>
      <c r="EK129" s="409"/>
      <c r="EL129" s="409"/>
      <c r="EM129" s="409"/>
      <c r="EN129" s="409"/>
      <c r="EX129" s="409"/>
      <c r="EY129" s="409"/>
      <c r="EZ129" s="409"/>
      <c r="FA129" s="409"/>
      <c r="FB129" s="409"/>
      <c r="FC129" s="409"/>
      <c r="FD129" s="409"/>
      <c r="FN129" s="409"/>
      <c r="FO129" s="409"/>
      <c r="FP129" s="409"/>
      <c r="FQ129" s="409"/>
      <c r="FR129" s="409"/>
      <c r="FS129" s="409"/>
      <c r="FT129" s="409"/>
      <c r="GD129" s="409"/>
      <c r="GE129" s="409"/>
      <c r="GF129" s="409"/>
      <c r="GG129" s="409"/>
      <c r="GH129" s="409"/>
      <c r="GI129" s="409"/>
      <c r="GJ129" s="409"/>
      <c r="GT129" s="409"/>
      <c r="GU129" s="409"/>
      <c r="GV129" s="409"/>
      <c r="GW129" s="409"/>
      <c r="GX129" s="409"/>
      <c r="GY129" s="409"/>
      <c r="GZ129" s="409"/>
      <c r="HJ129" s="409"/>
      <c r="HK129" s="409"/>
      <c r="HL129" s="409"/>
      <c r="HM129" s="409"/>
      <c r="HN129" s="409"/>
      <c r="HO129" s="409"/>
      <c r="HP129" s="409"/>
      <c r="HZ129" s="409"/>
      <c r="IA129" s="409"/>
      <c r="IB129" s="409"/>
      <c r="IC129" s="409"/>
      <c r="ID129" s="409"/>
      <c r="IE129" s="409"/>
      <c r="IF129" s="409"/>
      <c r="IP129" s="409"/>
      <c r="IQ129" s="409"/>
      <c r="IR129" s="409"/>
      <c r="IS129" s="409"/>
      <c r="IT129" s="409"/>
      <c r="IU129" s="409"/>
      <c r="IV129" s="409"/>
    </row>
    <row r="130" spans="1:256">
      <c r="A130" s="54"/>
      <c r="B130" s="139"/>
      <c r="C130" s="137"/>
      <c r="D130" s="138"/>
      <c r="E130" s="138"/>
      <c r="F130" s="138"/>
      <c r="G130" s="138"/>
      <c r="H130" s="138"/>
      <c r="I130" s="417"/>
      <c r="J130" s="243"/>
      <c r="K130" s="227"/>
      <c r="L130" s="227"/>
      <c r="M130" s="227"/>
      <c r="N130" s="227"/>
      <c r="O130" s="237"/>
      <c r="P130" s="631"/>
      <c r="Q130" s="627"/>
      <c r="S130" s="52"/>
      <c r="T130" s="52"/>
      <c r="U130" s="52"/>
      <c r="V130" s="52"/>
      <c r="W130" s="52"/>
      <c r="X130" s="641"/>
      <c r="AP130" s="409"/>
      <c r="AQ130" s="409"/>
      <c r="AR130" s="409"/>
      <c r="AS130" s="409"/>
      <c r="AT130" s="409"/>
      <c r="AU130" s="409"/>
      <c r="AV130" s="409"/>
      <c r="BF130" s="409"/>
      <c r="BG130" s="409"/>
      <c r="BH130" s="409"/>
      <c r="BI130" s="409"/>
      <c r="BJ130" s="409"/>
      <c r="BK130" s="409"/>
      <c r="BL130" s="409"/>
      <c r="BV130" s="409"/>
      <c r="BW130" s="409"/>
      <c r="BX130" s="409"/>
      <c r="BY130" s="409"/>
      <c r="BZ130" s="409"/>
      <c r="CA130" s="409"/>
      <c r="CB130" s="409"/>
      <c r="CL130" s="409"/>
      <c r="CM130" s="409"/>
      <c r="CN130" s="409"/>
      <c r="CO130" s="409"/>
      <c r="CP130" s="409"/>
      <c r="CQ130" s="409"/>
      <c r="CR130" s="409"/>
      <c r="DB130" s="409"/>
      <c r="DC130" s="409"/>
      <c r="DD130" s="409"/>
      <c r="DE130" s="409"/>
      <c r="DF130" s="409"/>
      <c r="DG130" s="409"/>
      <c r="DH130" s="409"/>
      <c r="DR130" s="409"/>
      <c r="DS130" s="409"/>
      <c r="DT130" s="409"/>
      <c r="DU130" s="409"/>
      <c r="DV130" s="409"/>
      <c r="DW130" s="409"/>
      <c r="DX130" s="409"/>
      <c r="EH130" s="409"/>
      <c r="EI130" s="409"/>
      <c r="EJ130" s="409"/>
      <c r="EK130" s="409"/>
      <c r="EL130" s="409"/>
      <c r="EM130" s="409"/>
      <c r="EN130" s="409"/>
      <c r="EX130" s="409"/>
      <c r="EY130" s="409"/>
      <c r="EZ130" s="409"/>
      <c r="FA130" s="409"/>
      <c r="FB130" s="409"/>
      <c r="FC130" s="409"/>
      <c r="FD130" s="409"/>
      <c r="FN130" s="409"/>
      <c r="FO130" s="409"/>
      <c r="FP130" s="409"/>
      <c r="FQ130" s="409"/>
      <c r="FR130" s="409"/>
      <c r="FS130" s="409"/>
      <c r="FT130" s="409"/>
      <c r="GD130" s="409"/>
      <c r="GE130" s="409"/>
      <c r="GF130" s="409"/>
      <c r="GG130" s="409"/>
      <c r="GH130" s="409"/>
      <c r="GI130" s="409"/>
      <c r="GJ130" s="409"/>
      <c r="GT130" s="409"/>
      <c r="GU130" s="409"/>
      <c r="GV130" s="409"/>
      <c r="GW130" s="409"/>
      <c r="GX130" s="409"/>
      <c r="GY130" s="409"/>
      <c r="GZ130" s="409"/>
      <c r="HJ130" s="409"/>
      <c r="HK130" s="409"/>
      <c r="HL130" s="409"/>
      <c r="HM130" s="409"/>
      <c r="HN130" s="409"/>
      <c r="HO130" s="409"/>
      <c r="HP130" s="409"/>
      <c r="HZ130" s="409"/>
      <c r="IA130" s="409"/>
      <c r="IB130" s="409"/>
      <c r="IC130" s="409"/>
      <c r="ID130" s="409"/>
      <c r="IE130" s="409"/>
      <c r="IF130" s="409"/>
      <c r="IP130" s="409"/>
      <c r="IQ130" s="409"/>
      <c r="IR130" s="409"/>
      <c r="IS130" s="409"/>
      <c r="IT130" s="409"/>
      <c r="IU130" s="409"/>
      <c r="IV130" s="409"/>
    </row>
    <row r="131" spans="1:256">
      <c r="A131" s="53"/>
      <c r="B131" s="238"/>
      <c r="C131" s="239"/>
      <c r="D131" s="240"/>
      <c r="E131" s="240"/>
      <c r="F131" s="74"/>
      <c r="G131" s="240"/>
      <c r="H131" s="240"/>
      <c r="I131" s="241"/>
      <c r="J131" s="228"/>
      <c r="K131" s="229"/>
      <c r="L131" s="230"/>
      <c r="M131" s="230"/>
      <c r="N131" s="230"/>
      <c r="O131" s="230"/>
      <c r="P131" s="623"/>
      <c r="Q131" s="627"/>
      <c r="S131" s="52"/>
      <c r="T131" s="52"/>
      <c r="U131" s="52"/>
      <c r="V131" s="52"/>
      <c r="W131" s="52"/>
      <c r="X131" s="641"/>
      <c r="AP131" s="409"/>
      <c r="AQ131" s="409"/>
      <c r="AR131" s="409"/>
      <c r="AS131" s="409"/>
      <c r="AT131" s="409"/>
      <c r="AU131" s="409"/>
      <c r="AV131" s="409"/>
      <c r="BF131" s="409"/>
      <c r="BG131" s="409"/>
      <c r="BH131" s="409"/>
      <c r="BI131" s="409"/>
      <c r="BJ131" s="409"/>
      <c r="BK131" s="409"/>
      <c r="BL131" s="409"/>
      <c r="BV131" s="409"/>
      <c r="BW131" s="409"/>
      <c r="BX131" s="409"/>
      <c r="BY131" s="409"/>
      <c r="BZ131" s="409"/>
      <c r="CA131" s="409"/>
      <c r="CB131" s="409"/>
      <c r="CL131" s="409"/>
      <c r="CM131" s="409"/>
      <c r="CN131" s="409"/>
      <c r="CO131" s="409"/>
      <c r="CP131" s="409"/>
      <c r="CQ131" s="409"/>
      <c r="CR131" s="409"/>
      <c r="DB131" s="409"/>
      <c r="DC131" s="409"/>
      <c r="DD131" s="409"/>
      <c r="DE131" s="409"/>
      <c r="DF131" s="409"/>
      <c r="DG131" s="409"/>
      <c r="DH131" s="409"/>
      <c r="DR131" s="409"/>
      <c r="DS131" s="409"/>
      <c r="DT131" s="409"/>
      <c r="DU131" s="409"/>
      <c r="DV131" s="409"/>
      <c r="DW131" s="409"/>
      <c r="DX131" s="409"/>
      <c r="EH131" s="409"/>
      <c r="EI131" s="409"/>
      <c r="EJ131" s="409"/>
      <c r="EK131" s="409"/>
      <c r="EL131" s="409"/>
      <c r="EM131" s="409"/>
      <c r="EN131" s="409"/>
      <c r="EX131" s="409"/>
      <c r="EY131" s="409"/>
      <c r="EZ131" s="409"/>
      <c r="FA131" s="409"/>
      <c r="FB131" s="409"/>
      <c r="FC131" s="409"/>
      <c r="FD131" s="409"/>
      <c r="FN131" s="409"/>
      <c r="FO131" s="409"/>
      <c r="FP131" s="409"/>
      <c r="FQ131" s="409"/>
      <c r="FR131" s="409"/>
      <c r="FS131" s="409"/>
      <c r="FT131" s="409"/>
      <c r="GD131" s="409"/>
      <c r="GE131" s="409"/>
      <c r="GF131" s="409"/>
      <c r="GG131" s="409"/>
      <c r="GH131" s="409"/>
      <c r="GI131" s="409"/>
      <c r="GJ131" s="409"/>
      <c r="GT131" s="409"/>
      <c r="GU131" s="409"/>
      <c r="GV131" s="409"/>
      <c r="GW131" s="409"/>
      <c r="GX131" s="409"/>
      <c r="GY131" s="409"/>
      <c r="GZ131" s="409"/>
      <c r="HJ131" s="409"/>
      <c r="HK131" s="409"/>
      <c r="HL131" s="409"/>
      <c r="HM131" s="409"/>
      <c r="HN131" s="409"/>
      <c r="HO131" s="409"/>
      <c r="HP131" s="409"/>
      <c r="HZ131" s="409"/>
      <c r="IA131" s="409"/>
      <c r="IB131" s="409"/>
      <c r="IC131" s="409"/>
      <c r="ID131" s="409"/>
      <c r="IE131" s="409"/>
      <c r="IF131" s="409"/>
      <c r="IP131" s="409"/>
      <c r="IQ131" s="409"/>
      <c r="IR131" s="409"/>
      <c r="IS131" s="409"/>
      <c r="IT131" s="409"/>
      <c r="IU131" s="409"/>
      <c r="IV131" s="409"/>
    </row>
    <row r="132" spans="1:256">
      <c r="A132" s="54"/>
      <c r="B132" s="16"/>
      <c r="C132" s="51"/>
      <c r="D132" s="52"/>
      <c r="E132" s="52"/>
      <c r="F132" s="52"/>
      <c r="G132" s="52"/>
      <c r="H132" s="52"/>
      <c r="I132" s="75"/>
      <c r="J132" s="232"/>
      <c r="K132" s="233"/>
      <c r="L132" s="234"/>
      <c r="M132" s="234"/>
      <c r="N132" s="234"/>
      <c r="O132" s="234"/>
      <c r="P132" s="635"/>
      <c r="Q132" s="627"/>
      <c r="S132" s="52"/>
      <c r="T132" s="52"/>
      <c r="U132" s="52"/>
      <c r="V132" s="52"/>
      <c r="W132" s="52"/>
      <c r="X132" s="641"/>
      <c r="AP132" s="409"/>
      <c r="AQ132" s="409"/>
      <c r="AR132" s="409"/>
      <c r="AS132" s="409"/>
      <c r="AT132" s="409"/>
      <c r="AU132" s="409"/>
      <c r="AV132" s="409"/>
      <c r="BF132" s="409"/>
      <c r="BG132" s="409"/>
      <c r="BH132" s="409"/>
      <c r="BI132" s="409"/>
      <c r="BJ132" s="409"/>
      <c r="BK132" s="409"/>
      <c r="BL132" s="409"/>
      <c r="BV132" s="409"/>
      <c r="BW132" s="409"/>
      <c r="BX132" s="409"/>
      <c r="BY132" s="409"/>
      <c r="BZ132" s="409"/>
      <c r="CA132" s="409"/>
      <c r="CB132" s="409"/>
      <c r="CL132" s="409"/>
      <c r="CM132" s="409"/>
      <c r="CN132" s="409"/>
      <c r="CO132" s="409"/>
      <c r="CP132" s="409"/>
      <c r="CQ132" s="409"/>
      <c r="CR132" s="409"/>
      <c r="DB132" s="409"/>
      <c r="DC132" s="409"/>
      <c r="DD132" s="409"/>
      <c r="DE132" s="409"/>
      <c r="DF132" s="409"/>
      <c r="DG132" s="409"/>
      <c r="DH132" s="409"/>
      <c r="DR132" s="409"/>
      <c r="DS132" s="409"/>
      <c r="DT132" s="409"/>
      <c r="DU132" s="409"/>
      <c r="DV132" s="409"/>
      <c r="DW132" s="409"/>
      <c r="DX132" s="409"/>
      <c r="EH132" s="409"/>
      <c r="EI132" s="409"/>
      <c r="EJ132" s="409"/>
      <c r="EK132" s="409"/>
      <c r="EL132" s="409"/>
      <c r="EM132" s="409"/>
      <c r="EN132" s="409"/>
      <c r="EX132" s="409"/>
      <c r="EY132" s="409"/>
      <c r="EZ132" s="409"/>
      <c r="FA132" s="409"/>
      <c r="FB132" s="409"/>
      <c r="FC132" s="409"/>
      <c r="FD132" s="409"/>
      <c r="FN132" s="409"/>
      <c r="FO132" s="409"/>
      <c r="FP132" s="409"/>
      <c r="FQ132" s="409"/>
      <c r="FR132" s="409"/>
      <c r="FS132" s="409"/>
      <c r="FT132" s="409"/>
      <c r="GD132" s="409"/>
      <c r="GE132" s="409"/>
      <c r="GF132" s="409"/>
      <c r="GG132" s="409"/>
      <c r="GH132" s="409"/>
      <c r="GI132" s="409"/>
      <c r="GJ132" s="409"/>
      <c r="GT132" s="409"/>
      <c r="GU132" s="409"/>
      <c r="GV132" s="409"/>
      <c r="GW132" s="409"/>
      <c r="GX132" s="409"/>
      <c r="GY132" s="409"/>
      <c r="GZ132" s="409"/>
      <c r="HJ132" s="409"/>
      <c r="HK132" s="409"/>
      <c r="HL132" s="409"/>
      <c r="HM132" s="409"/>
      <c r="HN132" s="409"/>
      <c r="HO132" s="409"/>
      <c r="HP132" s="409"/>
      <c r="HZ132" s="409"/>
      <c r="IA132" s="409"/>
      <c r="IB132" s="409"/>
      <c r="IC132" s="409"/>
      <c r="ID132" s="409"/>
      <c r="IE132" s="409"/>
      <c r="IF132" s="409"/>
      <c r="IP132" s="409"/>
      <c r="IQ132" s="409"/>
      <c r="IR132" s="409"/>
      <c r="IS132" s="409"/>
      <c r="IT132" s="409"/>
      <c r="IU132" s="409"/>
      <c r="IV132" s="409"/>
    </row>
    <row r="133" spans="1:256">
      <c r="A133" s="54"/>
      <c r="B133" s="16"/>
      <c r="C133" s="51"/>
      <c r="D133" s="52"/>
      <c r="E133" s="52"/>
      <c r="F133" s="52"/>
      <c r="G133" s="52"/>
      <c r="H133" s="52"/>
      <c r="I133" s="75"/>
      <c r="J133" s="232"/>
      <c r="K133" s="233"/>
      <c r="L133" s="234"/>
      <c r="M133" s="234"/>
      <c r="N133" s="234"/>
      <c r="O133" s="234"/>
      <c r="P133" s="635"/>
      <c r="Q133" s="627"/>
      <c r="S133" s="52"/>
      <c r="T133" s="52"/>
      <c r="U133" s="52"/>
      <c r="V133" s="52"/>
      <c r="W133" s="52"/>
      <c r="X133" s="641"/>
      <c r="AP133" s="409"/>
      <c r="AQ133" s="409"/>
      <c r="AR133" s="409"/>
      <c r="AS133" s="409"/>
      <c r="AT133" s="409"/>
      <c r="AU133" s="409"/>
      <c r="AV133" s="409"/>
      <c r="BF133" s="409"/>
      <c r="BG133" s="409"/>
      <c r="BH133" s="409"/>
      <c r="BI133" s="409"/>
      <c r="BJ133" s="409"/>
      <c r="BK133" s="409"/>
      <c r="BL133" s="409"/>
      <c r="BV133" s="409"/>
      <c r="BW133" s="409"/>
      <c r="BX133" s="409"/>
      <c r="BY133" s="409"/>
      <c r="BZ133" s="409"/>
      <c r="CA133" s="409"/>
      <c r="CB133" s="409"/>
      <c r="CL133" s="409"/>
      <c r="CM133" s="409"/>
      <c r="CN133" s="409"/>
      <c r="CO133" s="409"/>
      <c r="CP133" s="409"/>
      <c r="CQ133" s="409"/>
      <c r="CR133" s="409"/>
      <c r="DB133" s="409"/>
      <c r="DC133" s="409"/>
      <c r="DD133" s="409"/>
      <c r="DE133" s="409"/>
      <c r="DF133" s="409"/>
      <c r="DG133" s="409"/>
      <c r="DH133" s="409"/>
      <c r="DR133" s="409"/>
      <c r="DS133" s="409"/>
      <c r="DT133" s="409"/>
      <c r="DU133" s="409"/>
      <c r="DV133" s="409"/>
      <c r="DW133" s="409"/>
      <c r="DX133" s="409"/>
      <c r="EH133" s="409"/>
      <c r="EI133" s="409"/>
      <c r="EJ133" s="409"/>
      <c r="EK133" s="409"/>
      <c r="EL133" s="409"/>
      <c r="EM133" s="409"/>
      <c r="EN133" s="409"/>
      <c r="EX133" s="409"/>
      <c r="EY133" s="409"/>
      <c r="EZ133" s="409"/>
      <c r="FA133" s="409"/>
      <c r="FB133" s="409"/>
      <c r="FC133" s="409"/>
      <c r="FD133" s="409"/>
      <c r="FN133" s="409"/>
      <c r="FO133" s="409"/>
      <c r="FP133" s="409"/>
      <c r="FQ133" s="409"/>
      <c r="FR133" s="409"/>
      <c r="FS133" s="409"/>
      <c r="FT133" s="409"/>
      <c r="GD133" s="409"/>
      <c r="GE133" s="409"/>
      <c r="GF133" s="409"/>
      <c r="GG133" s="409"/>
      <c r="GH133" s="409"/>
      <c r="GI133" s="409"/>
      <c r="GJ133" s="409"/>
      <c r="GT133" s="409"/>
      <c r="GU133" s="409"/>
      <c r="GV133" s="409"/>
      <c r="GW133" s="409"/>
      <c r="GX133" s="409"/>
      <c r="GY133" s="409"/>
      <c r="GZ133" s="409"/>
      <c r="HJ133" s="409"/>
      <c r="HK133" s="409"/>
      <c r="HL133" s="409"/>
      <c r="HM133" s="409"/>
      <c r="HN133" s="409"/>
      <c r="HO133" s="409"/>
      <c r="HP133" s="409"/>
      <c r="HZ133" s="409"/>
      <c r="IA133" s="409"/>
      <c r="IB133" s="409"/>
      <c r="IC133" s="409"/>
      <c r="ID133" s="409"/>
      <c r="IE133" s="409"/>
      <c r="IF133" s="409"/>
      <c r="IP133" s="409"/>
      <c r="IQ133" s="409"/>
      <c r="IR133" s="409"/>
      <c r="IS133" s="409"/>
      <c r="IT133" s="409"/>
      <c r="IU133" s="409"/>
      <c r="IV133" s="409"/>
    </row>
    <row r="134" spans="1:256">
      <c r="A134" s="54"/>
      <c r="B134" s="16"/>
      <c r="C134" s="51"/>
      <c r="D134" s="52"/>
      <c r="E134" s="52"/>
      <c r="F134" s="52"/>
      <c r="G134" s="52"/>
      <c r="H134" s="52"/>
      <c r="I134" s="75"/>
      <c r="J134" s="232"/>
      <c r="K134" s="233"/>
      <c r="L134" s="234"/>
      <c r="M134" s="234"/>
      <c r="N134" s="234"/>
      <c r="O134" s="234"/>
      <c r="P134" s="635"/>
      <c r="Q134" s="627"/>
      <c r="S134" s="52"/>
      <c r="T134" s="52"/>
      <c r="U134" s="52"/>
      <c r="V134" s="52"/>
      <c r="W134" s="52"/>
      <c r="X134" s="641"/>
      <c r="AP134" s="409"/>
      <c r="AQ134" s="409"/>
      <c r="AR134" s="409"/>
      <c r="AS134" s="409"/>
      <c r="AT134" s="409"/>
      <c r="AU134" s="409"/>
      <c r="AV134" s="409"/>
      <c r="BF134" s="409"/>
      <c r="BG134" s="409"/>
      <c r="BH134" s="409"/>
      <c r="BI134" s="409"/>
      <c r="BJ134" s="409"/>
      <c r="BK134" s="409"/>
      <c r="BL134" s="409"/>
      <c r="BV134" s="409"/>
      <c r="BW134" s="409"/>
      <c r="BX134" s="409"/>
      <c r="BY134" s="409"/>
      <c r="BZ134" s="409"/>
      <c r="CA134" s="409"/>
      <c r="CB134" s="409"/>
      <c r="CL134" s="409"/>
      <c r="CM134" s="409"/>
      <c r="CN134" s="409"/>
      <c r="CO134" s="409"/>
      <c r="CP134" s="409"/>
      <c r="CQ134" s="409"/>
      <c r="CR134" s="409"/>
      <c r="DB134" s="409"/>
      <c r="DC134" s="409"/>
      <c r="DD134" s="409"/>
      <c r="DE134" s="409"/>
      <c r="DF134" s="409"/>
      <c r="DG134" s="409"/>
      <c r="DH134" s="409"/>
      <c r="DR134" s="409"/>
      <c r="DS134" s="409"/>
      <c r="DT134" s="409"/>
      <c r="DU134" s="409"/>
      <c r="DV134" s="409"/>
      <c r="DW134" s="409"/>
      <c r="DX134" s="409"/>
      <c r="EH134" s="409"/>
      <c r="EI134" s="409"/>
      <c r="EJ134" s="409"/>
      <c r="EK134" s="409"/>
      <c r="EL134" s="409"/>
      <c r="EM134" s="409"/>
      <c r="EN134" s="409"/>
      <c r="EX134" s="409"/>
      <c r="EY134" s="409"/>
      <c r="EZ134" s="409"/>
      <c r="FA134" s="409"/>
      <c r="FB134" s="409"/>
      <c r="FC134" s="409"/>
      <c r="FD134" s="409"/>
      <c r="FN134" s="409"/>
      <c r="FO134" s="409"/>
      <c r="FP134" s="409"/>
      <c r="FQ134" s="409"/>
      <c r="FR134" s="409"/>
      <c r="FS134" s="409"/>
      <c r="FT134" s="409"/>
      <c r="GD134" s="409"/>
      <c r="GE134" s="409"/>
      <c r="GF134" s="409"/>
      <c r="GG134" s="409"/>
      <c r="GH134" s="409"/>
      <c r="GI134" s="409"/>
      <c r="GJ134" s="409"/>
      <c r="GT134" s="409"/>
      <c r="GU134" s="409"/>
      <c r="GV134" s="409"/>
      <c r="GW134" s="409"/>
      <c r="GX134" s="409"/>
      <c r="GY134" s="409"/>
      <c r="GZ134" s="409"/>
      <c r="HJ134" s="409"/>
      <c r="HK134" s="409"/>
      <c r="HL134" s="409"/>
      <c r="HM134" s="409"/>
      <c r="HN134" s="409"/>
      <c r="HO134" s="409"/>
      <c r="HP134" s="409"/>
      <c r="HZ134" s="409"/>
      <c r="IA134" s="409"/>
      <c r="IB134" s="409"/>
      <c r="IC134" s="409"/>
      <c r="ID134" s="409"/>
      <c r="IE134" s="409"/>
      <c r="IF134" s="409"/>
      <c r="IP134" s="409"/>
      <c r="IQ134" s="409"/>
      <c r="IR134" s="409"/>
      <c r="IS134" s="409"/>
      <c r="IT134" s="409"/>
      <c r="IU134" s="409"/>
      <c r="IV134" s="409"/>
    </row>
    <row r="135" spans="1:256">
      <c r="A135" s="54"/>
      <c r="B135" s="16"/>
      <c r="C135" s="51"/>
      <c r="D135" s="52"/>
      <c r="E135" s="52"/>
      <c r="F135" s="52"/>
      <c r="G135" s="52"/>
      <c r="H135" s="52"/>
      <c r="I135" s="75"/>
      <c r="J135" s="232"/>
      <c r="K135" s="233"/>
      <c r="L135" s="234"/>
      <c r="M135" s="234"/>
      <c r="N135" s="234"/>
      <c r="O135" s="234"/>
      <c r="P135" s="635"/>
      <c r="Q135" s="627"/>
      <c r="S135" s="52"/>
      <c r="T135" s="52"/>
      <c r="U135" s="52"/>
      <c r="V135" s="52"/>
      <c r="W135" s="52"/>
      <c r="X135" s="641"/>
      <c r="AP135" s="409"/>
      <c r="AQ135" s="409"/>
      <c r="AR135" s="409"/>
      <c r="AS135" s="409"/>
      <c r="AT135" s="409"/>
      <c r="AU135" s="409"/>
      <c r="AV135" s="409"/>
      <c r="BF135" s="409"/>
      <c r="BG135" s="409"/>
      <c r="BH135" s="409"/>
      <c r="BI135" s="409"/>
      <c r="BJ135" s="409"/>
      <c r="BK135" s="409"/>
      <c r="BL135" s="409"/>
      <c r="BV135" s="409"/>
      <c r="BW135" s="409"/>
      <c r="BX135" s="409"/>
      <c r="BY135" s="409"/>
      <c r="BZ135" s="409"/>
      <c r="CA135" s="409"/>
      <c r="CB135" s="409"/>
      <c r="CL135" s="409"/>
      <c r="CM135" s="409"/>
      <c r="CN135" s="409"/>
      <c r="CO135" s="409"/>
      <c r="CP135" s="409"/>
      <c r="CQ135" s="409"/>
      <c r="CR135" s="409"/>
      <c r="DB135" s="409"/>
      <c r="DC135" s="409"/>
      <c r="DD135" s="409"/>
      <c r="DE135" s="409"/>
      <c r="DF135" s="409"/>
      <c r="DG135" s="409"/>
      <c r="DH135" s="409"/>
      <c r="DR135" s="409"/>
      <c r="DS135" s="409"/>
      <c r="DT135" s="409"/>
      <c r="DU135" s="409"/>
      <c r="DV135" s="409"/>
      <c r="DW135" s="409"/>
      <c r="DX135" s="409"/>
      <c r="EH135" s="409"/>
      <c r="EI135" s="409"/>
      <c r="EJ135" s="409"/>
      <c r="EK135" s="409"/>
      <c r="EL135" s="409"/>
      <c r="EM135" s="409"/>
      <c r="EN135" s="409"/>
      <c r="EX135" s="409"/>
      <c r="EY135" s="409"/>
      <c r="EZ135" s="409"/>
      <c r="FA135" s="409"/>
      <c r="FB135" s="409"/>
      <c r="FC135" s="409"/>
      <c r="FD135" s="409"/>
      <c r="FN135" s="409"/>
      <c r="FO135" s="409"/>
      <c r="FP135" s="409"/>
      <c r="FQ135" s="409"/>
      <c r="FR135" s="409"/>
      <c r="FS135" s="409"/>
      <c r="FT135" s="409"/>
      <c r="GD135" s="409"/>
      <c r="GE135" s="409"/>
      <c r="GF135" s="409"/>
      <c r="GG135" s="409"/>
      <c r="GH135" s="409"/>
      <c r="GI135" s="409"/>
      <c r="GJ135" s="409"/>
      <c r="GT135" s="409"/>
      <c r="GU135" s="409"/>
      <c r="GV135" s="409"/>
      <c r="GW135" s="409"/>
      <c r="GX135" s="409"/>
      <c r="GY135" s="409"/>
      <c r="GZ135" s="409"/>
      <c r="HJ135" s="409"/>
      <c r="HK135" s="409"/>
      <c r="HL135" s="409"/>
      <c r="HM135" s="409"/>
      <c r="HN135" s="409"/>
      <c r="HO135" s="409"/>
      <c r="HP135" s="409"/>
      <c r="HZ135" s="409"/>
      <c r="IA135" s="409"/>
      <c r="IB135" s="409"/>
      <c r="IC135" s="409"/>
      <c r="ID135" s="409"/>
      <c r="IE135" s="409"/>
      <c r="IF135" s="409"/>
      <c r="IP135" s="409"/>
      <c r="IQ135" s="409"/>
      <c r="IR135" s="409"/>
      <c r="IS135" s="409"/>
      <c r="IT135" s="409"/>
      <c r="IU135" s="409"/>
      <c r="IV135" s="409"/>
    </row>
    <row r="136" spans="1:256">
      <c r="A136" s="54"/>
      <c r="B136" s="139"/>
      <c r="C136" s="137"/>
      <c r="D136" s="138"/>
      <c r="E136" s="138"/>
      <c r="F136" s="138"/>
      <c r="G136" s="138"/>
      <c r="H136" s="138"/>
      <c r="I136" s="417"/>
      <c r="J136" s="632"/>
      <c r="K136" s="235"/>
      <c r="L136" s="236"/>
      <c r="M136" s="236"/>
      <c r="N136" s="236"/>
      <c r="O136" s="236"/>
      <c r="P136" s="636"/>
      <c r="Q136" s="627"/>
      <c r="S136" s="52"/>
      <c r="T136" s="52"/>
      <c r="U136" s="52"/>
      <c r="V136" s="52"/>
      <c r="W136" s="52"/>
      <c r="X136" s="641"/>
      <c r="AP136" s="409"/>
      <c r="AQ136" s="409"/>
      <c r="AR136" s="409"/>
      <c r="AS136" s="409"/>
      <c r="AT136" s="409"/>
      <c r="AU136" s="409"/>
      <c r="AV136" s="409"/>
      <c r="BF136" s="409"/>
      <c r="BG136" s="409"/>
      <c r="BH136" s="409"/>
      <c r="BI136" s="409"/>
      <c r="BJ136" s="409"/>
      <c r="BK136" s="409"/>
      <c r="BL136" s="409"/>
      <c r="BV136" s="409"/>
      <c r="BW136" s="409"/>
      <c r="BX136" s="409"/>
      <c r="BY136" s="409"/>
      <c r="BZ136" s="409"/>
      <c r="CA136" s="409"/>
      <c r="CB136" s="409"/>
      <c r="CL136" s="409"/>
      <c r="CM136" s="409"/>
      <c r="CN136" s="409"/>
      <c r="CO136" s="409"/>
      <c r="CP136" s="409"/>
      <c r="CQ136" s="409"/>
      <c r="CR136" s="409"/>
      <c r="DB136" s="409"/>
      <c r="DC136" s="409"/>
      <c r="DD136" s="409"/>
      <c r="DE136" s="409"/>
      <c r="DF136" s="409"/>
      <c r="DG136" s="409"/>
      <c r="DH136" s="409"/>
      <c r="DR136" s="409"/>
      <c r="DS136" s="409"/>
      <c r="DT136" s="409"/>
      <c r="DU136" s="409"/>
      <c r="DV136" s="409"/>
      <c r="DW136" s="409"/>
      <c r="DX136" s="409"/>
      <c r="EH136" s="409"/>
      <c r="EI136" s="409"/>
      <c r="EJ136" s="409"/>
      <c r="EK136" s="409"/>
      <c r="EL136" s="409"/>
      <c r="EM136" s="409"/>
      <c r="EN136" s="409"/>
      <c r="EX136" s="409"/>
      <c r="EY136" s="409"/>
      <c r="EZ136" s="409"/>
      <c r="FA136" s="409"/>
      <c r="FB136" s="409"/>
      <c r="FC136" s="409"/>
      <c r="FD136" s="409"/>
      <c r="FN136" s="409"/>
      <c r="FO136" s="409"/>
      <c r="FP136" s="409"/>
      <c r="FQ136" s="409"/>
      <c r="FR136" s="409"/>
      <c r="FS136" s="409"/>
      <c r="FT136" s="409"/>
      <c r="GD136" s="409"/>
      <c r="GE136" s="409"/>
      <c r="GF136" s="409"/>
      <c r="GG136" s="409"/>
      <c r="GH136" s="409"/>
      <c r="GI136" s="409"/>
      <c r="GJ136" s="409"/>
      <c r="GT136" s="409"/>
      <c r="GU136" s="409"/>
      <c r="GV136" s="409"/>
      <c r="GW136" s="409"/>
      <c r="GX136" s="409"/>
      <c r="GY136" s="409"/>
      <c r="GZ136" s="409"/>
      <c r="HJ136" s="409"/>
      <c r="HK136" s="409"/>
      <c r="HL136" s="409"/>
      <c r="HM136" s="409"/>
      <c r="HN136" s="409"/>
      <c r="HO136" s="409"/>
      <c r="HP136" s="409"/>
      <c r="HZ136" s="409"/>
      <c r="IA136" s="409"/>
      <c r="IB136" s="409"/>
      <c r="IC136" s="409"/>
      <c r="ID136" s="409"/>
      <c r="IE136" s="409"/>
      <c r="IF136" s="409"/>
      <c r="IP136" s="409"/>
      <c r="IQ136" s="409"/>
      <c r="IR136" s="409"/>
      <c r="IS136" s="409"/>
      <c r="IT136" s="409"/>
      <c r="IU136" s="409"/>
      <c r="IV136" s="409"/>
    </row>
    <row r="137" spans="1:256">
      <c r="A137" s="54"/>
      <c r="B137" s="16"/>
      <c r="C137" s="51"/>
      <c r="D137" s="52"/>
      <c r="E137" s="52"/>
      <c r="F137" s="52"/>
      <c r="G137" s="52"/>
      <c r="H137" s="52"/>
      <c r="I137" s="75"/>
      <c r="J137" s="232"/>
      <c r="K137" s="233"/>
      <c r="L137" s="234"/>
      <c r="M137" s="234"/>
      <c r="N137" s="234"/>
      <c r="O137" s="234"/>
      <c r="P137" s="635"/>
      <c r="Q137" s="627"/>
      <c r="S137" s="52"/>
      <c r="T137" s="52"/>
      <c r="U137" s="52"/>
      <c r="V137" s="52"/>
      <c r="W137" s="52"/>
      <c r="X137" s="641"/>
      <c r="AP137" s="409"/>
      <c r="AQ137" s="409"/>
      <c r="AR137" s="409"/>
      <c r="AS137" s="409"/>
      <c r="AT137" s="409"/>
      <c r="AU137" s="409"/>
      <c r="AV137" s="409"/>
      <c r="BF137" s="409"/>
      <c r="BG137" s="409"/>
      <c r="BH137" s="409"/>
      <c r="BI137" s="409"/>
      <c r="BJ137" s="409"/>
      <c r="BK137" s="409"/>
      <c r="BL137" s="409"/>
      <c r="BV137" s="409"/>
      <c r="BW137" s="409"/>
      <c r="BX137" s="409"/>
      <c r="BY137" s="409"/>
      <c r="BZ137" s="409"/>
      <c r="CA137" s="409"/>
      <c r="CB137" s="409"/>
      <c r="CL137" s="409"/>
      <c r="CM137" s="409"/>
      <c r="CN137" s="409"/>
      <c r="CO137" s="409"/>
      <c r="CP137" s="409"/>
      <c r="CQ137" s="409"/>
      <c r="CR137" s="409"/>
      <c r="DB137" s="409"/>
      <c r="DC137" s="409"/>
      <c r="DD137" s="409"/>
      <c r="DE137" s="409"/>
      <c r="DF137" s="409"/>
      <c r="DG137" s="409"/>
      <c r="DH137" s="409"/>
      <c r="DR137" s="409"/>
      <c r="DS137" s="409"/>
      <c r="DT137" s="409"/>
      <c r="DU137" s="409"/>
      <c r="DV137" s="409"/>
      <c r="DW137" s="409"/>
      <c r="DX137" s="409"/>
      <c r="EH137" s="409"/>
      <c r="EI137" s="409"/>
      <c r="EJ137" s="409"/>
      <c r="EK137" s="409"/>
      <c r="EL137" s="409"/>
      <c r="EM137" s="409"/>
      <c r="EN137" s="409"/>
      <c r="EX137" s="409"/>
      <c r="EY137" s="409"/>
      <c r="EZ137" s="409"/>
      <c r="FA137" s="409"/>
      <c r="FB137" s="409"/>
      <c r="FC137" s="409"/>
      <c r="FD137" s="409"/>
      <c r="FN137" s="409"/>
      <c r="FO137" s="409"/>
      <c r="FP137" s="409"/>
      <c r="FQ137" s="409"/>
      <c r="FR137" s="409"/>
      <c r="FS137" s="409"/>
      <c r="FT137" s="409"/>
      <c r="GD137" s="409"/>
      <c r="GE137" s="409"/>
      <c r="GF137" s="409"/>
      <c r="GG137" s="409"/>
      <c r="GH137" s="409"/>
      <c r="GI137" s="409"/>
      <c r="GJ137" s="409"/>
      <c r="GT137" s="409"/>
      <c r="GU137" s="409"/>
      <c r="GV137" s="409"/>
      <c r="GW137" s="409"/>
      <c r="GX137" s="409"/>
      <c r="GY137" s="409"/>
      <c r="GZ137" s="409"/>
      <c r="HJ137" s="409"/>
      <c r="HK137" s="409"/>
      <c r="HL137" s="409"/>
      <c r="HM137" s="409"/>
      <c r="HN137" s="409"/>
      <c r="HO137" s="409"/>
      <c r="HP137" s="409"/>
      <c r="HZ137" s="409"/>
      <c r="IA137" s="409"/>
      <c r="IB137" s="409"/>
      <c r="IC137" s="409"/>
      <c r="ID137" s="409"/>
      <c r="IE137" s="409"/>
      <c r="IF137" s="409"/>
      <c r="IP137" s="409"/>
      <c r="IQ137" s="409"/>
      <c r="IR137" s="409"/>
      <c r="IS137" s="409"/>
      <c r="IT137" s="409"/>
      <c r="IU137" s="409"/>
      <c r="IV137" s="409"/>
    </row>
    <row r="138" spans="1:256">
      <c r="A138" s="54"/>
      <c r="B138" s="16"/>
      <c r="C138" s="51"/>
      <c r="D138" s="52"/>
      <c r="E138" s="52"/>
      <c r="F138" s="52"/>
      <c r="G138" s="52"/>
      <c r="H138" s="52"/>
      <c r="I138" s="75"/>
      <c r="J138" s="232"/>
      <c r="K138" s="233"/>
      <c r="L138" s="234"/>
      <c r="M138" s="234"/>
      <c r="N138" s="234"/>
      <c r="O138" s="234"/>
      <c r="P138" s="635"/>
      <c r="Q138" s="627"/>
      <c r="S138" s="52"/>
      <c r="T138" s="52"/>
      <c r="U138" s="52"/>
      <c r="V138" s="52"/>
      <c r="W138" s="52"/>
      <c r="X138" s="641"/>
      <c r="AP138" s="409"/>
      <c r="AQ138" s="409"/>
      <c r="AR138" s="409"/>
      <c r="AS138" s="409"/>
      <c r="AT138" s="409"/>
      <c r="AU138" s="409"/>
      <c r="AV138" s="409"/>
      <c r="BF138" s="409"/>
      <c r="BG138" s="409"/>
      <c r="BH138" s="409"/>
      <c r="BI138" s="409"/>
      <c r="BJ138" s="409"/>
      <c r="BK138" s="409"/>
      <c r="BL138" s="409"/>
      <c r="BV138" s="409"/>
      <c r="BW138" s="409"/>
      <c r="BX138" s="409"/>
      <c r="BY138" s="409"/>
      <c r="BZ138" s="409"/>
      <c r="CA138" s="409"/>
      <c r="CB138" s="409"/>
      <c r="CL138" s="409"/>
      <c r="CM138" s="409"/>
      <c r="CN138" s="409"/>
      <c r="CO138" s="409"/>
      <c r="CP138" s="409"/>
      <c r="CQ138" s="409"/>
      <c r="CR138" s="409"/>
      <c r="DB138" s="409"/>
      <c r="DC138" s="409"/>
      <c r="DD138" s="409"/>
      <c r="DE138" s="409"/>
      <c r="DF138" s="409"/>
      <c r="DG138" s="409"/>
      <c r="DH138" s="409"/>
      <c r="DR138" s="409"/>
      <c r="DS138" s="409"/>
      <c r="DT138" s="409"/>
      <c r="DU138" s="409"/>
      <c r="DV138" s="409"/>
      <c r="DW138" s="409"/>
      <c r="DX138" s="409"/>
      <c r="EH138" s="409"/>
      <c r="EI138" s="409"/>
      <c r="EJ138" s="409"/>
      <c r="EK138" s="409"/>
      <c r="EL138" s="409"/>
      <c r="EM138" s="409"/>
      <c r="EN138" s="409"/>
      <c r="EX138" s="409"/>
      <c r="EY138" s="409"/>
      <c r="EZ138" s="409"/>
      <c r="FA138" s="409"/>
      <c r="FB138" s="409"/>
      <c r="FC138" s="409"/>
      <c r="FD138" s="409"/>
      <c r="FN138" s="409"/>
      <c r="FO138" s="409"/>
      <c r="FP138" s="409"/>
      <c r="FQ138" s="409"/>
      <c r="FR138" s="409"/>
      <c r="FS138" s="409"/>
      <c r="FT138" s="409"/>
      <c r="GD138" s="409"/>
      <c r="GE138" s="409"/>
      <c r="GF138" s="409"/>
      <c r="GG138" s="409"/>
      <c r="GH138" s="409"/>
      <c r="GI138" s="409"/>
      <c r="GJ138" s="409"/>
      <c r="GT138" s="409"/>
      <c r="GU138" s="409"/>
      <c r="GV138" s="409"/>
      <c r="GW138" s="409"/>
      <c r="GX138" s="409"/>
      <c r="GY138" s="409"/>
      <c r="GZ138" s="409"/>
      <c r="HJ138" s="409"/>
      <c r="HK138" s="409"/>
      <c r="HL138" s="409"/>
      <c r="HM138" s="409"/>
      <c r="HN138" s="409"/>
      <c r="HO138" s="409"/>
      <c r="HP138" s="409"/>
      <c r="HZ138" s="409"/>
      <c r="IA138" s="409"/>
      <c r="IB138" s="409"/>
      <c r="IC138" s="409"/>
      <c r="ID138" s="409"/>
      <c r="IE138" s="409"/>
      <c r="IF138" s="409"/>
      <c r="IP138" s="409"/>
      <c r="IQ138" s="409"/>
      <c r="IR138" s="409"/>
      <c r="IS138" s="409"/>
      <c r="IT138" s="409"/>
      <c r="IU138" s="409"/>
      <c r="IV138" s="409"/>
    </row>
    <row r="139" spans="1:256">
      <c r="A139" s="54"/>
      <c r="B139" s="16"/>
      <c r="C139" s="51"/>
      <c r="D139" s="52"/>
      <c r="E139" s="52"/>
      <c r="F139" s="52"/>
      <c r="G139" s="52"/>
      <c r="H139" s="52"/>
      <c r="I139" s="75"/>
      <c r="J139" s="232"/>
      <c r="K139" s="233"/>
      <c r="L139" s="234"/>
      <c r="M139" s="234"/>
      <c r="N139" s="234"/>
      <c r="O139" s="234"/>
      <c r="P139" s="635"/>
      <c r="Q139" s="627"/>
      <c r="S139" s="52"/>
      <c r="T139" s="52"/>
      <c r="U139" s="52"/>
      <c r="V139" s="52"/>
      <c r="W139" s="52"/>
      <c r="X139" s="641"/>
      <c r="AP139" s="409"/>
      <c r="AQ139" s="409"/>
      <c r="AR139" s="409"/>
      <c r="AS139" s="409"/>
      <c r="AT139" s="409"/>
      <c r="AU139" s="409"/>
      <c r="AV139" s="409"/>
      <c r="BF139" s="409"/>
      <c r="BG139" s="409"/>
      <c r="BH139" s="409"/>
      <c r="BI139" s="409"/>
      <c r="BJ139" s="409"/>
      <c r="BK139" s="409"/>
      <c r="BL139" s="409"/>
      <c r="BV139" s="409"/>
      <c r="BW139" s="409"/>
      <c r="BX139" s="409"/>
      <c r="BY139" s="409"/>
      <c r="BZ139" s="409"/>
      <c r="CA139" s="409"/>
      <c r="CB139" s="409"/>
      <c r="CL139" s="409"/>
      <c r="CM139" s="409"/>
      <c r="CN139" s="409"/>
      <c r="CO139" s="409"/>
      <c r="CP139" s="409"/>
      <c r="CQ139" s="409"/>
      <c r="CR139" s="409"/>
      <c r="DB139" s="409"/>
      <c r="DC139" s="409"/>
      <c r="DD139" s="409"/>
      <c r="DE139" s="409"/>
      <c r="DF139" s="409"/>
      <c r="DG139" s="409"/>
      <c r="DH139" s="409"/>
      <c r="DR139" s="409"/>
      <c r="DS139" s="409"/>
      <c r="DT139" s="409"/>
      <c r="DU139" s="409"/>
      <c r="DV139" s="409"/>
      <c r="DW139" s="409"/>
      <c r="DX139" s="409"/>
      <c r="EH139" s="409"/>
      <c r="EI139" s="409"/>
      <c r="EJ139" s="409"/>
      <c r="EK139" s="409"/>
      <c r="EL139" s="409"/>
      <c r="EM139" s="409"/>
      <c r="EN139" s="409"/>
      <c r="EX139" s="409"/>
      <c r="EY139" s="409"/>
      <c r="EZ139" s="409"/>
      <c r="FA139" s="409"/>
      <c r="FB139" s="409"/>
      <c r="FC139" s="409"/>
      <c r="FD139" s="409"/>
      <c r="FN139" s="409"/>
      <c r="FO139" s="409"/>
      <c r="FP139" s="409"/>
      <c r="FQ139" s="409"/>
      <c r="FR139" s="409"/>
      <c r="FS139" s="409"/>
      <c r="FT139" s="409"/>
      <c r="GD139" s="409"/>
      <c r="GE139" s="409"/>
      <c r="GF139" s="409"/>
      <c r="GG139" s="409"/>
      <c r="GH139" s="409"/>
      <c r="GI139" s="409"/>
      <c r="GJ139" s="409"/>
      <c r="GT139" s="409"/>
      <c r="GU139" s="409"/>
      <c r="GV139" s="409"/>
      <c r="GW139" s="409"/>
      <c r="GX139" s="409"/>
      <c r="GY139" s="409"/>
      <c r="GZ139" s="409"/>
      <c r="HJ139" s="409"/>
      <c r="HK139" s="409"/>
      <c r="HL139" s="409"/>
      <c r="HM139" s="409"/>
      <c r="HN139" s="409"/>
      <c r="HO139" s="409"/>
      <c r="HP139" s="409"/>
      <c r="HZ139" s="409"/>
      <c r="IA139" s="409"/>
      <c r="IB139" s="409"/>
      <c r="IC139" s="409"/>
      <c r="ID139" s="409"/>
      <c r="IE139" s="409"/>
      <c r="IF139" s="409"/>
      <c r="IP139" s="409"/>
      <c r="IQ139" s="409"/>
      <c r="IR139" s="409"/>
      <c r="IS139" s="409"/>
      <c r="IT139" s="409"/>
      <c r="IU139" s="409"/>
      <c r="IV139" s="409"/>
    </row>
    <row r="140" spans="1:256">
      <c r="A140" s="54"/>
      <c r="B140" s="16"/>
      <c r="C140" s="51"/>
      <c r="D140" s="52"/>
      <c r="E140" s="52"/>
      <c r="F140" s="52"/>
      <c r="G140" s="52"/>
      <c r="H140" s="52"/>
      <c r="I140" s="75"/>
      <c r="J140" s="232"/>
      <c r="K140" s="233"/>
      <c r="L140" s="234"/>
      <c r="M140" s="234"/>
      <c r="N140" s="234"/>
      <c r="O140" s="234"/>
      <c r="P140" s="635"/>
      <c r="Q140" s="627"/>
      <c r="S140" s="52"/>
      <c r="T140" s="52"/>
      <c r="U140" s="52"/>
      <c r="V140" s="52"/>
      <c r="W140" s="52"/>
      <c r="X140" s="641"/>
      <c r="AP140" s="409"/>
      <c r="AQ140" s="409"/>
      <c r="AR140" s="409"/>
      <c r="AS140" s="409"/>
      <c r="AT140" s="409"/>
      <c r="AU140" s="409"/>
      <c r="AV140" s="409"/>
      <c r="BF140" s="409"/>
      <c r="BG140" s="409"/>
      <c r="BH140" s="409"/>
      <c r="BI140" s="409"/>
      <c r="BJ140" s="409"/>
      <c r="BK140" s="409"/>
      <c r="BL140" s="409"/>
      <c r="BV140" s="409"/>
      <c r="BW140" s="409"/>
      <c r="BX140" s="409"/>
      <c r="BY140" s="409"/>
      <c r="BZ140" s="409"/>
      <c r="CA140" s="409"/>
      <c r="CB140" s="409"/>
      <c r="CL140" s="409"/>
      <c r="CM140" s="409"/>
      <c r="CN140" s="409"/>
      <c r="CO140" s="409"/>
      <c r="CP140" s="409"/>
      <c r="CQ140" s="409"/>
      <c r="CR140" s="409"/>
      <c r="DB140" s="409"/>
      <c r="DC140" s="409"/>
      <c r="DD140" s="409"/>
      <c r="DE140" s="409"/>
      <c r="DF140" s="409"/>
      <c r="DG140" s="409"/>
      <c r="DH140" s="409"/>
      <c r="DR140" s="409"/>
      <c r="DS140" s="409"/>
      <c r="DT140" s="409"/>
      <c r="DU140" s="409"/>
      <c r="DV140" s="409"/>
      <c r="DW140" s="409"/>
      <c r="DX140" s="409"/>
      <c r="EH140" s="409"/>
      <c r="EI140" s="409"/>
      <c r="EJ140" s="409"/>
      <c r="EK140" s="409"/>
      <c r="EL140" s="409"/>
      <c r="EM140" s="409"/>
      <c r="EN140" s="409"/>
      <c r="EX140" s="409"/>
      <c r="EY140" s="409"/>
      <c r="EZ140" s="409"/>
      <c r="FA140" s="409"/>
      <c r="FB140" s="409"/>
      <c r="FC140" s="409"/>
      <c r="FD140" s="409"/>
      <c r="FN140" s="409"/>
      <c r="FO140" s="409"/>
      <c r="FP140" s="409"/>
      <c r="FQ140" s="409"/>
      <c r="FR140" s="409"/>
      <c r="FS140" s="409"/>
      <c r="FT140" s="409"/>
      <c r="GD140" s="409"/>
      <c r="GE140" s="409"/>
      <c r="GF140" s="409"/>
      <c r="GG140" s="409"/>
      <c r="GH140" s="409"/>
      <c r="GI140" s="409"/>
      <c r="GJ140" s="409"/>
      <c r="GT140" s="409"/>
      <c r="GU140" s="409"/>
      <c r="GV140" s="409"/>
      <c r="GW140" s="409"/>
      <c r="GX140" s="409"/>
      <c r="GY140" s="409"/>
      <c r="GZ140" s="409"/>
      <c r="HJ140" s="409"/>
      <c r="HK140" s="409"/>
      <c r="HL140" s="409"/>
      <c r="HM140" s="409"/>
      <c r="HN140" s="409"/>
      <c r="HO140" s="409"/>
      <c r="HP140" s="409"/>
      <c r="HZ140" s="409"/>
      <c r="IA140" s="409"/>
      <c r="IB140" s="409"/>
      <c r="IC140" s="409"/>
      <c r="ID140" s="409"/>
      <c r="IE140" s="409"/>
      <c r="IF140" s="409"/>
      <c r="IP140" s="409"/>
      <c r="IQ140" s="409"/>
      <c r="IR140" s="409"/>
      <c r="IS140" s="409"/>
      <c r="IT140" s="409"/>
      <c r="IU140" s="409"/>
      <c r="IV140" s="409"/>
    </row>
    <row r="141" spans="1:256">
      <c r="A141" s="54"/>
      <c r="B141" s="16"/>
      <c r="C141" s="51"/>
      <c r="D141" s="52"/>
      <c r="E141" s="52"/>
      <c r="F141" s="52"/>
      <c r="G141" s="52"/>
      <c r="H141" s="52"/>
      <c r="I141" s="75"/>
      <c r="J141" s="232"/>
      <c r="K141" s="233"/>
      <c r="L141" s="234"/>
      <c r="M141" s="234"/>
      <c r="N141" s="234"/>
      <c r="O141" s="234"/>
      <c r="P141" s="635"/>
      <c r="Q141" s="627"/>
      <c r="S141" s="52"/>
      <c r="T141" s="52"/>
      <c r="U141" s="52"/>
      <c r="V141" s="52"/>
      <c r="W141" s="52"/>
      <c r="X141" s="641"/>
      <c r="AP141" s="409"/>
      <c r="AQ141" s="409"/>
      <c r="AR141" s="409"/>
      <c r="AS141" s="409"/>
      <c r="AT141" s="409"/>
      <c r="AU141" s="409"/>
      <c r="AV141" s="409"/>
      <c r="BF141" s="409"/>
      <c r="BG141" s="409"/>
      <c r="BH141" s="409"/>
      <c r="BI141" s="409"/>
      <c r="BJ141" s="409"/>
      <c r="BK141" s="409"/>
      <c r="BL141" s="409"/>
      <c r="BV141" s="409"/>
      <c r="BW141" s="409"/>
      <c r="BX141" s="409"/>
      <c r="BY141" s="409"/>
      <c r="BZ141" s="409"/>
      <c r="CA141" s="409"/>
      <c r="CB141" s="409"/>
      <c r="CL141" s="409"/>
      <c r="CM141" s="409"/>
      <c r="CN141" s="409"/>
      <c r="CO141" s="409"/>
      <c r="CP141" s="409"/>
      <c r="CQ141" s="409"/>
      <c r="CR141" s="409"/>
      <c r="DB141" s="409"/>
      <c r="DC141" s="409"/>
      <c r="DD141" s="409"/>
      <c r="DE141" s="409"/>
      <c r="DF141" s="409"/>
      <c r="DG141" s="409"/>
      <c r="DH141" s="409"/>
      <c r="DR141" s="409"/>
      <c r="DS141" s="409"/>
      <c r="DT141" s="409"/>
      <c r="DU141" s="409"/>
      <c r="DV141" s="409"/>
      <c r="DW141" s="409"/>
      <c r="DX141" s="409"/>
      <c r="EH141" s="409"/>
      <c r="EI141" s="409"/>
      <c r="EJ141" s="409"/>
      <c r="EK141" s="409"/>
      <c r="EL141" s="409"/>
      <c r="EM141" s="409"/>
      <c r="EN141" s="409"/>
      <c r="EX141" s="409"/>
      <c r="EY141" s="409"/>
      <c r="EZ141" s="409"/>
      <c r="FA141" s="409"/>
      <c r="FB141" s="409"/>
      <c r="FC141" s="409"/>
      <c r="FD141" s="409"/>
      <c r="FN141" s="409"/>
      <c r="FO141" s="409"/>
      <c r="FP141" s="409"/>
      <c r="FQ141" s="409"/>
      <c r="FR141" s="409"/>
      <c r="FS141" s="409"/>
      <c r="FT141" s="409"/>
      <c r="GD141" s="409"/>
      <c r="GE141" s="409"/>
      <c r="GF141" s="409"/>
      <c r="GG141" s="409"/>
      <c r="GH141" s="409"/>
      <c r="GI141" s="409"/>
      <c r="GJ141" s="409"/>
      <c r="GT141" s="409"/>
      <c r="GU141" s="409"/>
      <c r="GV141" s="409"/>
      <c r="GW141" s="409"/>
      <c r="GX141" s="409"/>
      <c r="GY141" s="409"/>
      <c r="GZ141" s="409"/>
      <c r="HJ141" s="409"/>
      <c r="HK141" s="409"/>
      <c r="HL141" s="409"/>
      <c r="HM141" s="409"/>
      <c r="HN141" s="409"/>
      <c r="HO141" s="409"/>
      <c r="HP141" s="409"/>
      <c r="HZ141" s="409"/>
      <c r="IA141" s="409"/>
      <c r="IB141" s="409"/>
      <c r="IC141" s="409"/>
      <c r="ID141" s="409"/>
      <c r="IE141" s="409"/>
      <c r="IF141" s="409"/>
      <c r="IP141" s="409"/>
      <c r="IQ141" s="409"/>
      <c r="IR141" s="409"/>
      <c r="IS141" s="409"/>
      <c r="IT141" s="409"/>
      <c r="IU141" s="409"/>
      <c r="IV141" s="409"/>
    </row>
    <row r="142" spans="1:256">
      <c r="A142" s="54"/>
      <c r="B142" s="16"/>
      <c r="C142" s="51"/>
      <c r="D142" s="52"/>
      <c r="E142" s="52"/>
      <c r="F142" s="52"/>
      <c r="G142" s="52"/>
      <c r="H142" s="52"/>
      <c r="I142" s="75"/>
      <c r="J142" s="232"/>
      <c r="K142" s="233"/>
      <c r="L142" s="234"/>
      <c r="M142" s="234"/>
      <c r="N142" s="234"/>
      <c r="O142" s="234"/>
      <c r="P142" s="635"/>
      <c r="Q142" s="627"/>
      <c r="S142" s="52"/>
      <c r="T142" s="52"/>
      <c r="U142" s="52"/>
      <c r="V142" s="52"/>
      <c r="W142" s="52"/>
      <c r="X142" s="641"/>
      <c r="AP142" s="409"/>
      <c r="AQ142" s="409"/>
      <c r="AR142" s="409"/>
      <c r="AS142" s="409"/>
      <c r="AT142" s="409"/>
      <c r="AU142" s="409"/>
      <c r="AV142" s="409"/>
      <c r="BF142" s="409"/>
      <c r="BG142" s="409"/>
      <c r="BH142" s="409"/>
      <c r="BI142" s="409"/>
      <c r="BJ142" s="409"/>
      <c r="BK142" s="409"/>
      <c r="BL142" s="409"/>
      <c r="BV142" s="409"/>
      <c r="BW142" s="409"/>
      <c r="BX142" s="409"/>
      <c r="BY142" s="409"/>
      <c r="BZ142" s="409"/>
      <c r="CA142" s="409"/>
      <c r="CB142" s="409"/>
      <c r="CL142" s="409"/>
      <c r="CM142" s="409"/>
      <c r="CN142" s="409"/>
      <c r="CO142" s="409"/>
      <c r="CP142" s="409"/>
      <c r="CQ142" s="409"/>
      <c r="CR142" s="409"/>
      <c r="DB142" s="409"/>
      <c r="DC142" s="409"/>
      <c r="DD142" s="409"/>
      <c r="DE142" s="409"/>
      <c r="DF142" s="409"/>
      <c r="DG142" s="409"/>
      <c r="DH142" s="409"/>
      <c r="DR142" s="409"/>
      <c r="DS142" s="409"/>
      <c r="DT142" s="409"/>
      <c r="DU142" s="409"/>
      <c r="DV142" s="409"/>
      <c r="DW142" s="409"/>
      <c r="DX142" s="409"/>
      <c r="EH142" s="409"/>
      <c r="EI142" s="409"/>
      <c r="EJ142" s="409"/>
      <c r="EK142" s="409"/>
      <c r="EL142" s="409"/>
      <c r="EM142" s="409"/>
      <c r="EN142" s="409"/>
      <c r="EX142" s="409"/>
      <c r="EY142" s="409"/>
      <c r="EZ142" s="409"/>
      <c r="FA142" s="409"/>
      <c r="FB142" s="409"/>
      <c r="FC142" s="409"/>
      <c r="FD142" s="409"/>
      <c r="FN142" s="409"/>
      <c r="FO142" s="409"/>
      <c r="FP142" s="409"/>
      <c r="FQ142" s="409"/>
      <c r="FR142" s="409"/>
      <c r="FS142" s="409"/>
      <c r="FT142" s="409"/>
      <c r="GD142" s="409"/>
      <c r="GE142" s="409"/>
      <c r="GF142" s="409"/>
      <c r="GG142" s="409"/>
      <c r="GH142" s="409"/>
      <c r="GI142" s="409"/>
      <c r="GJ142" s="409"/>
      <c r="GT142" s="409"/>
      <c r="GU142" s="409"/>
      <c r="GV142" s="409"/>
      <c r="GW142" s="409"/>
      <c r="GX142" s="409"/>
      <c r="GY142" s="409"/>
      <c r="GZ142" s="409"/>
      <c r="HJ142" s="409"/>
      <c r="HK142" s="409"/>
      <c r="HL142" s="409"/>
      <c r="HM142" s="409"/>
      <c r="HN142" s="409"/>
      <c r="HO142" s="409"/>
      <c r="HP142" s="409"/>
      <c r="HZ142" s="409"/>
      <c r="IA142" s="409"/>
      <c r="IB142" s="409"/>
      <c r="IC142" s="409"/>
      <c r="ID142" s="409"/>
      <c r="IE142" s="409"/>
      <c r="IF142" s="409"/>
      <c r="IP142" s="409"/>
      <c r="IQ142" s="409"/>
      <c r="IR142" s="409"/>
      <c r="IS142" s="409"/>
      <c r="IT142" s="409"/>
      <c r="IU142" s="409"/>
      <c r="IV142" s="409"/>
    </row>
    <row r="143" spans="1:256">
      <c r="A143" s="54"/>
      <c r="B143" s="16"/>
      <c r="C143" s="51"/>
      <c r="D143" s="52"/>
      <c r="E143" s="52"/>
      <c r="F143" s="52"/>
      <c r="G143" s="52"/>
      <c r="H143" s="52"/>
      <c r="I143" s="75"/>
      <c r="J143" s="232"/>
      <c r="K143" s="233"/>
      <c r="L143" s="234"/>
      <c r="M143" s="234"/>
      <c r="N143" s="234"/>
      <c r="O143" s="234"/>
      <c r="P143" s="635"/>
      <c r="Q143" s="627"/>
      <c r="S143" s="52"/>
      <c r="T143" s="52"/>
      <c r="U143" s="52"/>
      <c r="V143" s="52"/>
      <c r="W143" s="52"/>
      <c r="X143" s="641"/>
      <c r="AP143" s="409"/>
      <c r="AQ143" s="409"/>
      <c r="AR143" s="409"/>
      <c r="AS143" s="409"/>
      <c r="AT143" s="409"/>
      <c r="AU143" s="409"/>
      <c r="AV143" s="409"/>
      <c r="BF143" s="409"/>
      <c r="BG143" s="409"/>
      <c r="BH143" s="409"/>
      <c r="BI143" s="409"/>
      <c r="BJ143" s="409"/>
      <c r="BK143" s="409"/>
      <c r="BL143" s="409"/>
      <c r="BV143" s="409"/>
      <c r="BW143" s="409"/>
      <c r="BX143" s="409"/>
      <c r="BY143" s="409"/>
      <c r="BZ143" s="409"/>
      <c r="CA143" s="409"/>
      <c r="CB143" s="409"/>
      <c r="CL143" s="409"/>
      <c r="CM143" s="409"/>
      <c r="CN143" s="409"/>
      <c r="CO143" s="409"/>
      <c r="CP143" s="409"/>
      <c r="CQ143" s="409"/>
      <c r="CR143" s="409"/>
      <c r="DB143" s="409"/>
      <c r="DC143" s="409"/>
      <c r="DD143" s="409"/>
      <c r="DE143" s="409"/>
      <c r="DF143" s="409"/>
      <c r="DG143" s="409"/>
      <c r="DH143" s="409"/>
      <c r="DR143" s="409"/>
      <c r="DS143" s="409"/>
      <c r="DT143" s="409"/>
      <c r="DU143" s="409"/>
      <c r="DV143" s="409"/>
      <c r="DW143" s="409"/>
      <c r="DX143" s="409"/>
      <c r="EH143" s="409"/>
      <c r="EI143" s="409"/>
      <c r="EJ143" s="409"/>
      <c r="EK143" s="409"/>
      <c r="EL143" s="409"/>
      <c r="EM143" s="409"/>
      <c r="EN143" s="409"/>
      <c r="EX143" s="409"/>
      <c r="EY143" s="409"/>
      <c r="EZ143" s="409"/>
      <c r="FA143" s="409"/>
      <c r="FB143" s="409"/>
      <c r="FC143" s="409"/>
      <c r="FD143" s="409"/>
      <c r="FN143" s="409"/>
      <c r="FO143" s="409"/>
      <c r="FP143" s="409"/>
      <c r="FQ143" s="409"/>
      <c r="FR143" s="409"/>
      <c r="FS143" s="409"/>
      <c r="FT143" s="409"/>
      <c r="GD143" s="409"/>
      <c r="GE143" s="409"/>
      <c r="GF143" s="409"/>
      <c r="GG143" s="409"/>
      <c r="GH143" s="409"/>
      <c r="GI143" s="409"/>
      <c r="GJ143" s="409"/>
      <c r="GT143" s="409"/>
      <c r="GU143" s="409"/>
      <c r="GV143" s="409"/>
      <c r="GW143" s="409"/>
      <c r="GX143" s="409"/>
      <c r="GY143" s="409"/>
      <c r="GZ143" s="409"/>
      <c r="HJ143" s="409"/>
      <c r="HK143" s="409"/>
      <c r="HL143" s="409"/>
      <c r="HM143" s="409"/>
      <c r="HN143" s="409"/>
      <c r="HO143" s="409"/>
      <c r="HP143" s="409"/>
      <c r="HZ143" s="409"/>
      <c r="IA143" s="409"/>
      <c r="IB143" s="409"/>
      <c r="IC143" s="409"/>
      <c r="ID143" s="409"/>
      <c r="IE143" s="409"/>
      <c r="IF143" s="409"/>
      <c r="IP143" s="409"/>
      <c r="IQ143" s="409"/>
      <c r="IR143" s="409"/>
      <c r="IS143" s="409"/>
      <c r="IT143" s="409"/>
      <c r="IU143" s="409"/>
      <c r="IV143" s="409"/>
    </row>
    <row r="144" spans="1:256">
      <c r="A144" s="54"/>
      <c r="B144" s="16"/>
      <c r="C144" s="51"/>
      <c r="D144" s="52"/>
      <c r="E144" s="52"/>
      <c r="F144" s="52"/>
      <c r="G144" s="52"/>
      <c r="H144" s="52"/>
      <c r="I144" s="75"/>
      <c r="J144" s="232"/>
      <c r="K144" s="233"/>
      <c r="L144" s="234"/>
      <c r="M144" s="234"/>
      <c r="N144" s="234"/>
      <c r="O144" s="234"/>
      <c r="P144" s="635"/>
      <c r="Q144" s="627"/>
      <c r="S144" s="52"/>
      <c r="T144" s="52"/>
      <c r="U144" s="52"/>
      <c r="V144" s="52"/>
      <c r="W144" s="52"/>
      <c r="X144" s="641"/>
      <c r="AP144" s="409"/>
      <c r="AQ144" s="409"/>
      <c r="AR144" s="409"/>
      <c r="AS144" s="409"/>
      <c r="AT144" s="409"/>
      <c r="AU144" s="409"/>
      <c r="AV144" s="409"/>
      <c r="BF144" s="409"/>
      <c r="BG144" s="409"/>
      <c r="BH144" s="409"/>
      <c r="BI144" s="409"/>
      <c r="BJ144" s="409"/>
      <c r="BK144" s="409"/>
      <c r="BL144" s="409"/>
      <c r="BV144" s="409"/>
      <c r="BW144" s="409"/>
      <c r="BX144" s="409"/>
      <c r="BY144" s="409"/>
      <c r="BZ144" s="409"/>
      <c r="CA144" s="409"/>
      <c r="CB144" s="409"/>
      <c r="CL144" s="409"/>
      <c r="CM144" s="409"/>
      <c r="CN144" s="409"/>
      <c r="CO144" s="409"/>
      <c r="CP144" s="409"/>
      <c r="CQ144" s="409"/>
      <c r="CR144" s="409"/>
      <c r="DB144" s="409"/>
      <c r="DC144" s="409"/>
      <c r="DD144" s="409"/>
      <c r="DE144" s="409"/>
      <c r="DF144" s="409"/>
      <c r="DG144" s="409"/>
      <c r="DH144" s="409"/>
      <c r="DR144" s="409"/>
      <c r="DS144" s="409"/>
      <c r="DT144" s="409"/>
      <c r="DU144" s="409"/>
      <c r="DV144" s="409"/>
      <c r="DW144" s="409"/>
      <c r="DX144" s="409"/>
      <c r="EH144" s="409"/>
      <c r="EI144" s="409"/>
      <c r="EJ144" s="409"/>
      <c r="EK144" s="409"/>
      <c r="EL144" s="409"/>
      <c r="EM144" s="409"/>
      <c r="EN144" s="409"/>
      <c r="EX144" s="409"/>
      <c r="EY144" s="409"/>
      <c r="EZ144" s="409"/>
      <c r="FA144" s="409"/>
      <c r="FB144" s="409"/>
      <c r="FC144" s="409"/>
      <c r="FD144" s="409"/>
      <c r="FN144" s="409"/>
      <c r="FO144" s="409"/>
      <c r="FP144" s="409"/>
      <c r="FQ144" s="409"/>
      <c r="FR144" s="409"/>
      <c r="FS144" s="409"/>
      <c r="FT144" s="409"/>
      <c r="GD144" s="409"/>
      <c r="GE144" s="409"/>
      <c r="GF144" s="409"/>
      <c r="GG144" s="409"/>
      <c r="GH144" s="409"/>
      <c r="GI144" s="409"/>
      <c r="GJ144" s="409"/>
      <c r="GT144" s="409"/>
      <c r="GU144" s="409"/>
      <c r="GV144" s="409"/>
      <c r="GW144" s="409"/>
      <c r="GX144" s="409"/>
      <c r="GY144" s="409"/>
      <c r="GZ144" s="409"/>
      <c r="HJ144" s="409"/>
      <c r="HK144" s="409"/>
      <c r="HL144" s="409"/>
      <c r="HM144" s="409"/>
      <c r="HN144" s="409"/>
      <c r="HO144" s="409"/>
      <c r="HP144" s="409"/>
      <c r="HZ144" s="409"/>
      <c r="IA144" s="409"/>
      <c r="IB144" s="409"/>
      <c r="IC144" s="409"/>
      <c r="ID144" s="409"/>
      <c r="IE144" s="409"/>
      <c r="IF144" s="409"/>
      <c r="IP144" s="409"/>
      <c r="IQ144" s="409"/>
      <c r="IR144" s="409"/>
      <c r="IS144" s="409"/>
      <c r="IT144" s="409"/>
      <c r="IU144" s="409"/>
      <c r="IV144" s="409"/>
    </row>
    <row r="145" spans="1:256">
      <c r="A145" s="54"/>
      <c r="B145" s="16"/>
      <c r="C145" s="51"/>
      <c r="D145" s="52"/>
      <c r="E145" s="52"/>
      <c r="F145" s="52"/>
      <c r="G145" s="52"/>
      <c r="H145" s="52"/>
      <c r="I145" s="413"/>
      <c r="J145" s="232"/>
      <c r="K145" s="233"/>
      <c r="L145" s="234"/>
      <c r="M145" s="234"/>
      <c r="N145" s="234"/>
      <c r="O145" s="234"/>
      <c r="P145" s="635"/>
      <c r="Q145" s="627"/>
      <c r="S145" s="52"/>
      <c r="T145" s="52"/>
      <c r="U145" s="52"/>
      <c r="V145" s="52"/>
      <c r="W145" s="52"/>
      <c r="X145" s="641"/>
      <c r="AP145" s="409"/>
      <c r="AQ145" s="409"/>
      <c r="AR145" s="409"/>
      <c r="AS145" s="409"/>
      <c r="AT145" s="409"/>
      <c r="AU145" s="409"/>
      <c r="AV145" s="409"/>
      <c r="BF145" s="409"/>
      <c r="BG145" s="409"/>
      <c r="BH145" s="409"/>
      <c r="BI145" s="409"/>
      <c r="BJ145" s="409"/>
      <c r="BK145" s="409"/>
      <c r="BL145" s="409"/>
      <c r="BV145" s="409"/>
      <c r="BW145" s="409"/>
      <c r="BX145" s="409"/>
      <c r="BY145" s="409"/>
      <c r="BZ145" s="409"/>
      <c r="CA145" s="409"/>
      <c r="CB145" s="409"/>
      <c r="CL145" s="409"/>
      <c r="CM145" s="409"/>
      <c r="CN145" s="409"/>
      <c r="CO145" s="409"/>
      <c r="CP145" s="409"/>
      <c r="CQ145" s="409"/>
      <c r="CR145" s="409"/>
      <c r="DB145" s="409"/>
      <c r="DC145" s="409"/>
      <c r="DD145" s="409"/>
      <c r="DE145" s="409"/>
      <c r="DF145" s="409"/>
      <c r="DG145" s="409"/>
      <c r="DH145" s="409"/>
      <c r="DR145" s="409"/>
      <c r="DS145" s="409"/>
      <c r="DT145" s="409"/>
      <c r="DU145" s="409"/>
      <c r="DV145" s="409"/>
      <c r="DW145" s="409"/>
      <c r="DX145" s="409"/>
      <c r="EH145" s="409"/>
      <c r="EI145" s="409"/>
      <c r="EJ145" s="409"/>
      <c r="EK145" s="409"/>
      <c r="EL145" s="409"/>
      <c r="EM145" s="409"/>
      <c r="EN145" s="409"/>
      <c r="EX145" s="409"/>
      <c r="EY145" s="409"/>
      <c r="EZ145" s="409"/>
      <c r="FA145" s="409"/>
      <c r="FB145" s="409"/>
      <c r="FC145" s="409"/>
      <c r="FD145" s="409"/>
      <c r="FN145" s="409"/>
      <c r="FO145" s="409"/>
      <c r="FP145" s="409"/>
      <c r="FQ145" s="409"/>
      <c r="FR145" s="409"/>
      <c r="FS145" s="409"/>
      <c r="FT145" s="409"/>
      <c r="GD145" s="409"/>
      <c r="GE145" s="409"/>
      <c r="GF145" s="409"/>
      <c r="GG145" s="409"/>
      <c r="GH145" s="409"/>
      <c r="GI145" s="409"/>
      <c r="GJ145" s="409"/>
      <c r="GT145" s="409"/>
      <c r="GU145" s="409"/>
      <c r="GV145" s="409"/>
      <c r="GW145" s="409"/>
      <c r="GX145" s="409"/>
      <c r="GY145" s="409"/>
      <c r="GZ145" s="409"/>
      <c r="HJ145" s="409"/>
      <c r="HK145" s="409"/>
      <c r="HL145" s="409"/>
      <c r="HM145" s="409"/>
      <c r="HN145" s="409"/>
      <c r="HO145" s="409"/>
      <c r="HP145" s="409"/>
      <c r="HZ145" s="409"/>
      <c r="IA145" s="409"/>
      <c r="IB145" s="409"/>
      <c r="IC145" s="409"/>
      <c r="ID145" s="409"/>
      <c r="IE145" s="409"/>
      <c r="IF145" s="409"/>
      <c r="IP145" s="409"/>
      <c r="IQ145" s="409"/>
      <c r="IR145" s="409"/>
      <c r="IS145" s="409"/>
      <c r="IT145" s="409"/>
      <c r="IU145" s="409"/>
      <c r="IV145" s="409"/>
    </row>
    <row r="146" spans="1:256">
      <c r="A146" s="54"/>
      <c r="B146" s="16"/>
      <c r="C146" s="51"/>
      <c r="D146" s="52"/>
      <c r="E146" s="52"/>
      <c r="F146" s="52"/>
      <c r="G146" s="52"/>
      <c r="H146" s="52"/>
      <c r="I146" s="413"/>
      <c r="J146" s="232"/>
      <c r="K146" s="233"/>
      <c r="L146" s="234"/>
      <c r="M146" s="234"/>
      <c r="N146" s="234"/>
      <c r="O146" s="234"/>
      <c r="P146" s="635"/>
      <c r="Q146" s="627"/>
      <c r="S146" s="52"/>
      <c r="T146" s="52"/>
      <c r="U146" s="52"/>
      <c r="V146" s="52"/>
      <c r="W146" s="52"/>
      <c r="X146" s="641"/>
      <c r="AP146" s="409"/>
      <c r="AQ146" s="409"/>
      <c r="AR146" s="409"/>
      <c r="AS146" s="409"/>
      <c r="AT146" s="409"/>
      <c r="AU146" s="409"/>
      <c r="AV146" s="409"/>
      <c r="BF146" s="409"/>
      <c r="BG146" s="409"/>
      <c r="BH146" s="409"/>
      <c r="BI146" s="409"/>
      <c r="BJ146" s="409"/>
      <c r="BK146" s="409"/>
      <c r="BL146" s="409"/>
      <c r="BV146" s="409"/>
      <c r="BW146" s="409"/>
      <c r="BX146" s="409"/>
      <c r="BY146" s="409"/>
      <c r="BZ146" s="409"/>
      <c r="CA146" s="409"/>
      <c r="CB146" s="409"/>
      <c r="CL146" s="409"/>
      <c r="CM146" s="409"/>
      <c r="CN146" s="409"/>
      <c r="CO146" s="409"/>
      <c r="CP146" s="409"/>
      <c r="CQ146" s="409"/>
      <c r="CR146" s="409"/>
      <c r="DB146" s="409"/>
      <c r="DC146" s="409"/>
      <c r="DD146" s="409"/>
      <c r="DE146" s="409"/>
      <c r="DF146" s="409"/>
      <c r="DG146" s="409"/>
      <c r="DH146" s="409"/>
      <c r="DR146" s="409"/>
      <c r="DS146" s="409"/>
      <c r="DT146" s="409"/>
      <c r="DU146" s="409"/>
      <c r="DV146" s="409"/>
      <c r="DW146" s="409"/>
      <c r="DX146" s="409"/>
      <c r="EH146" s="409"/>
      <c r="EI146" s="409"/>
      <c r="EJ146" s="409"/>
      <c r="EK146" s="409"/>
      <c r="EL146" s="409"/>
      <c r="EM146" s="409"/>
      <c r="EN146" s="409"/>
      <c r="EX146" s="409"/>
      <c r="EY146" s="409"/>
      <c r="EZ146" s="409"/>
      <c r="FA146" s="409"/>
      <c r="FB146" s="409"/>
      <c r="FC146" s="409"/>
      <c r="FD146" s="409"/>
      <c r="FN146" s="409"/>
      <c r="FO146" s="409"/>
      <c r="FP146" s="409"/>
      <c r="FQ146" s="409"/>
      <c r="FR146" s="409"/>
      <c r="FS146" s="409"/>
      <c r="FT146" s="409"/>
      <c r="GD146" s="409"/>
      <c r="GE146" s="409"/>
      <c r="GF146" s="409"/>
      <c r="GG146" s="409"/>
      <c r="GH146" s="409"/>
      <c r="GI146" s="409"/>
      <c r="GJ146" s="409"/>
      <c r="GT146" s="409"/>
      <c r="GU146" s="409"/>
      <c r="GV146" s="409"/>
      <c r="GW146" s="409"/>
      <c r="GX146" s="409"/>
      <c r="GY146" s="409"/>
      <c r="GZ146" s="409"/>
      <c r="HJ146" s="409"/>
      <c r="HK146" s="409"/>
      <c r="HL146" s="409"/>
      <c r="HM146" s="409"/>
      <c r="HN146" s="409"/>
      <c r="HO146" s="409"/>
      <c r="HP146" s="409"/>
      <c r="HZ146" s="409"/>
      <c r="IA146" s="409"/>
      <c r="IB146" s="409"/>
      <c r="IC146" s="409"/>
      <c r="ID146" s="409"/>
      <c r="IE146" s="409"/>
      <c r="IF146" s="409"/>
      <c r="IP146" s="409"/>
      <c r="IQ146" s="409"/>
      <c r="IR146" s="409"/>
      <c r="IS146" s="409"/>
      <c r="IT146" s="409"/>
      <c r="IU146" s="409"/>
      <c r="IV146" s="409"/>
    </row>
    <row r="147" spans="1:256">
      <c r="A147" s="54"/>
      <c r="B147" s="16"/>
      <c r="C147" s="51"/>
      <c r="D147" s="52"/>
      <c r="E147" s="52"/>
      <c r="F147" s="52"/>
      <c r="G147" s="52"/>
      <c r="H147" s="52"/>
      <c r="I147" s="413"/>
      <c r="J147" s="232"/>
      <c r="K147" s="233"/>
      <c r="L147" s="234"/>
      <c r="M147" s="234"/>
      <c r="N147" s="234"/>
      <c r="O147" s="234"/>
      <c r="P147" s="635"/>
      <c r="Q147" s="627"/>
      <c r="S147" s="52"/>
      <c r="T147" s="52"/>
      <c r="U147" s="52"/>
      <c r="V147" s="52"/>
      <c r="W147" s="52"/>
      <c r="X147" s="641"/>
      <c r="AP147" s="409"/>
      <c r="AQ147" s="409"/>
      <c r="AR147" s="409"/>
      <c r="AS147" s="409"/>
      <c r="AT147" s="409"/>
      <c r="AU147" s="409"/>
      <c r="AV147" s="409"/>
      <c r="BF147" s="409"/>
      <c r="BG147" s="409"/>
      <c r="BH147" s="409"/>
      <c r="BI147" s="409"/>
      <c r="BJ147" s="409"/>
      <c r="BK147" s="409"/>
      <c r="BL147" s="409"/>
      <c r="BV147" s="409"/>
      <c r="BW147" s="409"/>
      <c r="BX147" s="409"/>
      <c r="BY147" s="409"/>
      <c r="BZ147" s="409"/>
      <c r="CA147" s="409"/>
      <c r="CB147" s="409"/>
      <c r="CL147" s="409"/>
      <c r="CM147" s="409"/>
      <c r="CN147" s="409"/>
      <c r="CO147" s="409"/>
      <c r="CP147" s="409"/>
      <c r="CQ147" s="409"/>
      <c r="CR147" s="409"/>
      <c r="DB147" s="409"/>
      <c r="DC147" s="409"/>
      <c r="DD147" s="409"/>
      <c r="DE147" s="409"/>
      <c r="DF147" s="409"/>
      <c r="DG147" s="409"/>
      <c r="DH147" s="409"/>
      <c r="DR147" s="409"/>
      <c r="DS147" s="409"/>
      <c r="DT147" s="409"/>
      <c r="DU147" s="409"/>
      <c r="DV147" s="409"/>
      <c r="DW147" s="409"/>
      <c r="DX147" s="409"/>
      <c r="EH147" s="409"/>
      <c r="EI147" s="409"/>
      <c r="EJ147" s="409"/>
      <c r="EK147" s="409"/>
      <c r="EL147" s="409"/>
      <c r="EM147" s="409"/>
      <c r="EN147" s="409"/>
      <c r="EX147" s="409"/>
      <c r="EY147" s="409"/>
      <c r="EZ147" s="409"/>
      <c r="FA147" s="409"/>
      <c r="FB147" s="409"/>
      <c r="FC147" s="409"/>
      <c r="FD147" s="409"/>
      <c r="FN147" s="409"/>
      <c r="FO147" s="409"/>
      <c r="FP147" s="409"/>
      <c r="FQ147" s="409"/>
      <c r="FR147" s="409"/>
      <c r="FS147" s="409"/>
      <c r="FT147" s="409"/>
      <c r="GD147" s="409"/>
      <c r="GE147" s="409"/>
      <c r="GF147" s="409"/>
      <c r="GG147" s="409"/>
      <c r="GH147" s="409"/>
      <c r="GI147" s="409"/>
      <c r="GJ147" s="409"/>
      <c r="GT147" s="409"/>
      <c r="GU147" s="409"/>
      <c r="GV147" s="409"/>
      <c r="GW147" s="409"/>
      <c r="GX147" s="409"/>
      <c r="GY147" s="409"/>
      <c r="GZ147" s="409"/>
      <c r="HJ147" s="409"/>
      <c r="HK147" s="409"/>
      <c r="HL147" s="409"/>
      <c r="HM147" s="409"/>
      <c r="HN147" s="409"/>
      <c r="HO147" s="409"/>
      <c r="HP147" s="409"/>
      <c r="HZ147" s="409"/>
      <c r="IA147" s="409"/>
      <c r="IB147" s="409"/>
      <c r="IC147" s="409"/>
      <c r="ID147" s="409"/>
      <c r="IE147" s="409"/>
      <c r="IF147" s="409"/>
      <c r="IP147" s="409"/>
      <c r="IQ147" s="409"/>
      <c r="IR147" s="409"/>
      <c r="IS147" s="409"/>
      <c r="IT147" s="409"/>
      <c r="IU147" s="409"/>
      <c r="IV147" s="409"/>
    </row>
    <row r="148" spans="1:256">
      <c r="A148" s="54"/>
      <c r="B148" s="141"/>
      <c r="C148" s="142"/>
      <c r="D148" s="143"/>
      <c r="E148" s="143"/>
      <c r="F148" s="143"/>
      <c r="G148" s="143"/>
      <c r="H148" s="143"/>
      <c r="I148" s="414"/>
      <c r="J148" s="632"/>
      <c r="K148" s="235"/>
      <c r="L148" s="236"/>
      <c r="M148" s="236"/>
      <c r="N148" s="236"/>
      <c r="O148" s="236"/>
      <c r="P148" s="636"/>
      <c r="Q148" s="627"/>
      <c r="S148" s="52"/>
      <c r="T148" s="52"/>
      <c r="U148" s="52"/>
      <c r="V148" s="52"/>
      <c r="W148" s="52"/>
      <c r="X148" s="641"/>
      <c r="AP148" s="409"/>
      <c r="AQ148" s="409"/>
      <c r="AR148" s="409"/>
      <c r="AS148" s="409"/>
      <c r="AT148" s="409"/>
      <c r="AU148" s="409"/>
      <c r="AV148" s="409"/>
      <c r="BF148" s="409"/>
      <c r="BG148" s="409"/>
      <c r="BH148" s="409"/>
      <c r="BI148" s="409"/>
      <c r="BJ148" s="409"/>
      <c r="BK148" s="409"/>
      <c r="BL148" s="409"/>
      <c r="BV148" s="409"/>
      <c r="BW148" s="409"/>
      <c r="BX148" s="409"/>
      <c r="BY148" s="409"/>
      <c r="BZ148" s="409"/>
      <c r="CA148" s="409"/>
      <c r="CB148" s="409"/>
      <c r="CL148" s="409"/>
      <c r="CM148" s="409"/>
      <c r="CN148" s="409"/>
      <c r="CO148" s="409"/>
      <c r="CP148" s="409"/>
      <c r="CQ148" s="409"/>
      <c r="CR148" s="409"/>
      <c r="DB148" s="409"/>
      <c r="DC148" s="409"/>
      <c r="DD148" s="409"/>
      <c r="DE148" s="409"/>
      <c r="DF148" s="409"/>
      <c r="DG148" s="409"/>
      <c r="DH148" s="409"/>
      <c r="DR148" s="409"/>
      <c r="DS148" s="409"/>
      <c r="DT148" s="409"/>
      <c r="DU148" s="409"/>
      <c r="DV148" s="409"/>
      <c r="DW148" s="409"/>
      <c r="DX148" s="409"/>
      <c r="EH148" s="409"/>
      <c r="EI148" s="409"/>
      <c r="EJ148" s="409"/>
      <c r="EK148" s="409"/>
      <c r="EL148" s="409"/>
      <c r="EM148" s="409"/>
      <c r="EN148" s="409"/>
      <c r="EX148" s="409"/>
      <c r="EY148" s="409"/>
      <c r="EZ148" s="409"/>
      <c r="FA148" s="409"/>
      <c r="FB148" s="409"/>
      <c r="FC148" s="409"/>
      <c r="FD148" s="409"/>
      <c r="FN148" s="409"/>
      <c r="FO148" s="409"/>
      <c r="FP148" s="409"/>
      <c r="FQ148" s="409"/>
      <c r="FR148" s="409"/>
      <c r="FS148" s="409"/>
      <c r="FT148" s="409"/>
      <c r="GD148" s="409"/>
      <c r="GE148" s="409"/>
      <c r="GF148" s="409"/>
      <c r="GG148" s="409"/>
      <c r="GH148" s="409"/>
      <c r="GI148" s="409"/>
      <c r="GJ148" s="409"/>
      <c r="GT148" s="409"/>
      <c r="GU148" s="409"/>
      <c r="GV148" s="409"/>
      <c r="GW148" s="409"/>
      <c r="GX148" s="409"/>
      <c r="GY148" s="409"/>
      <c r="GZ148" s="409"/>
      <c r="HJ148" s="409"/>
      <c r="HK148" s="409"/>
      <c r="HL148" s="409"/>
      <c r="HM148" s="409"/>
      <c r="HN148" s="409"/>
      <c r="HO148" s="409"/>
      <c r="HP148" s="409"/>
      <c r="HZ148" s="409"/>
      <c r="IA148" s="409"/>
      <c r="IB148" s="409"/>
      <c r="IC148" s="409"/>
      <c r="ID148" s="409"/>
      <c r="IE148" s="409"/>
      <c r="IF148" s="409"/>
      <c r="IP148" s="409"/>
      <c r="IQ148" s="409"/>
      <c r="IR148" s="409"/>
      <c r="IS148" s="409"/>
      <c r="IT148" s="409"/>
      <c r="IU148" s="409"/>
      <c r="IV148" s="409"/>
    </row>
    <row r="149" spans="1:256">
      <c r="A149" s="54"/>
      <c r="B149" s="16"/>
      <c r="C149" s="51"/>
      <c r="D149" s="52"/>
      <c r="E149" s="52"/>
      <c r="F149" s="52"/>
      <c r="G149" s="52"/>
      <c r="H149" s="52"/>
      <c r="I149" s="51"/>
      <c r="J149" s="242"/>
      <c r="K149" s="226"/>
      <c r="L149" s="630"/>
      <c r="M149" s="630"/>
      <c r="N149" s="630"/>
      <c r="O149" s="630"/>
      <c r="P149" s="637"/>
      <c r="X149" s="641"/>
      <c r="AP149" s="409"/>
      <c r="AQ149" s="409"/>
      <c r="AR149" s="409"/>
      <c r="AS149" s="409"/>
      <c r="AT149" s="409"/>
      <c r="AU149" s="409"/>
      <c r="AV149" s="409"/>
      <c r="BF149" s="409"/>
      <c r="BG149" s="409"/>
      <c r="BH149" s="409"/>
      <c r="BI149" s="409"/>
      <c r="BJ149" s="409"/>
      <c r="BK149" s="409"/>
      <c r="BL149" s="409"/>
      <c r="BV149" s="409"/>
      <c r="BW149" s="409"/>
      <c r="BX149" s="409"/>
      <c r="BY149" s="409"/>
      <c r="BZ149" s="409"/>
      <c r="CA149" s="409"/>
      <c r="CB149" s="409"/>
      <c r="CL149" s="409"/>
      <c r="CM149" s="409"/>
      <c r="CN149" s="409"/>
      <c r="CO149" s="409"/>
      <c r="CP149" s="409"/>
      <c r="CQ149" s="409"/>
      <c r="CR149" s="409"/>
      <c r="DB149" s="409"/>
      <c r="DC149" s="409"/>
      <c r="DD149" s="409"/>
      <c r="DE149" s="409"/>
      <c r="DF149" s="409"/>
      <c r="DG149" s="409"/>
      <c r="DH149" s="409"/>
      <c r="DR149" s="409"/>
      <c r="DS149" s="409"/>
      <c r="DT149" s="409"/>
      <c r="DU149" s="409"/>
      <c r="DV149" s="409"/>
      <c r="DW149" s="409"/>
      <c r="DX149" s="409"/>
      <c r="EH149" s="409"/>
      <c r="EI149" s="409"/>
      <c r="EJ149" s="409"/>
      <c r="EK149" s="409"/>
      <c r="EL149" s="409"/>
      <c r="EM149" s="409"/>
      <c r="EN149" s="409"/>
      <c r="EX149" s="409"/>
      <c r="EY149" s="409"/>
      <c r="EZ149" s="409"/>
      <c r="FA149" s="409"/>
      <c r="FB149" s="409"/>
      <c r="FC149" s="409"/>
      <c r="FD149" s="409"/>
      <c r="FN149" s="409"/>
      <c r="FO149" s="409"/>
      <c r="FP149" s="409"/>
      <c r="FQ149" s="409"/>
      <c r="FR149" s="409"/>
      <c r="FS149" s="409"/>
      <c r="FT149" s="409"/>
      <c r="GD149" s="409"/>
      <c r="GE149" s="409"/>
      <c r="GF149" s="409"/>
      <c r="GG149" s="409"/>
      <c r="GH149" s="409"/>
      <c r="GI149" s="409"/>
      <c r="GJ149" s="409"/>
      <c r="GT149" s="409"/>
      <c r="GU149" s="409"/>
      <c r="GV149" s="409"/>
      <c r="GW149" s="409"/>
      <c r="GX149" s="409"/>
      <c r="GY149" s="409"/>
      <c r="GZ149" s="409"/>
      <c r="HJ149" s="409"/>
      <c r="HK149" s="409"/>
      <c r="HL149" s="409"/>
      <c r="HM149" s="409"/>
      <c r="HN149" s="409"/>
      <c r="HO149" s="409"/>
      <c r="HP149" s="409"/>
      <c r="HZ149" s="409"/>
      <c r="IA149" s="409"/>
      <c r="IB149" s="409"/>
      <c r="IC149" s="409"/>
      <c r="ID149" s="409"/>
      <c r="IE149" s="409"/>
      <c r="IF149" s="409"/>
      <c r="IP149" s="409"/>
      <c r="IQ149" s="409"/>
      <c r="IR149" s="409"/>
      <c r="IS149" s="409"/>
      <c r="IT149" s="409"/>
      <c r="IU149" s="409"/>
      <c r="IV149" s="409"/>
    </row>
    <row r="150" spans="1:256">
      <c r="A150" s="54"/>
      <c r="B150" s="16"/>
      <c r="C150" s="51"/>
      <c r="D150" s="52"/>
      <c r="E150" s="52"/>
      <c r="F150" s="52"/>
      <c r="G150" s="52"/>
      <c r="H150" s="52"/>
      <c r="I150" s="51"/>
      <c r="J150" s="242"/>
      <c r="K150" s="226"/>
      <c r="L150" s="630"/>
      <c r="M150" s="630"/>
      <c r="N150" s="630"/>
      <c r="O150" s="630"/>
      <c r="P150" s="637"/>
      <c r="X150" s="641"/>
      <c r="AP150" s="409"/>
      <c r="AQ150" s="409"/>
      <c r="AR150" s="409"/>
      <c r="AS150" s="409"/>
      <c r="AT150" s="409"/>
      <c r="AU150" s="409"/>
      <c r="AV150" s="409"/>
      <c r="BF150" s="409"/>
      <c r="BG150" s="409"/>
      <c r="BH150" s="409"/>
      <c r="BI150" s="409"/>
      <c r="BJ150" s="409"/>
      <c r="BK150" s="409"/>
      <c r="BL150" s="409"/>
      <c r="BV150" s="409"/>
      <c r="BW150" s="409"/>
      <c r="BX150" s="409"/>
      <c r="BY150" s="409"/>
      <c r="BZ150" s="409"/>
      <c r="CA150" s="409"/>
      <c r="CB150" s="409"/>
      <c r="CL150" s="409"/>
      <c r="CM150" s="409"/>
      <c r="CN150" s="409"/>
      <c r="CO150" s="409"/>
      <c r="CP150" s="409"/>
      <c r="CQ150" s="409"/>
      <c r="CR150" s="409"/>
      <c r="DB150" s="409"/>
      <c r="DC150" s="409"/>
      <c r="DD150" s="409"/>
      <c r="DE150" s="409"/>
      <c r="DF150" s="409"/>
      <c r="DG150" s="409"/>
      <c r="DH150" s="409"/>
      <c r="DR150" s="409"/>
      <c r="DS150" s="409"/>
      <c r="DT150" s="409"/>
      <c r="DU150" s="409"/>
      <c r="DV150" s="409"/>
      <c r="DW150" s="409"/>
      <c r="DX150" s="409"/>
      <c r="EH150" s="409"/>
      <c r="EI150" s="409"/>
      <c r="EJ150" s="409"/>
      <c r="EK150" s="409"/>
      <c r="EL150" s="409"/>
      <c r="EM150" s="409"/>
      <c r="EN150" s="409"/>
      <c r="EX150" s="409"/>
      <c r="EY150" s="409"/>
      <c r="EZ150" s="409"/>
      <c r="FA150" s="409"/>
      <c r="FB150" s="409"/>
      <c r="FC150" s="409"/>
      <c r="FD150" s="409"/>
      <c r="FN150" s="409"/>
      <c r="FO150" s="409"/>
      <c r="FP150" s="409"/>
      <c r="FQ150" s="409"/>
      <c r="FR150" s="409"/>
      <c r="FS150" s="409"/>
      <c r="FT150" s="409"/>
      <c r="GD150" s="409"/>
      <c r="GE150" s="409"/>
      <c r="GF150" s="409"/>
      <c r="GG150" s="409"/>
      <c r="GH150" s="409"/>
      <c r="GI150" s="409"/>
      <c r="GJ150" s="409"/>
      <c r="GT150" s="409"/>
      <c r="GU150" s="409"/>
      <c r="GV150" s="409"/>
      <c r="GW150" s="409"/>
      <c r="GX150" s="409"/>
      <c r="GY150" s="409"/>
      <c r="GZ150" s="409"/>
      <c r="HJ150" s="409"/>
      <c r="HK150" s="409"/>
      <c r="HL150" s="409"/>
      <c r="HM150" s="409"/>
      <c r="HN150" s="409"/>
      <c r="HO150" s="409"/>
      <c r="HP150" s="409"/>
      <c r="HZ150" s="409"/>
      <c r="IA150" s="409"/>
      <c r="IB150" s="409"/>
      <c r="IC150" s="409"/>
      <c r="ID150" s="409"/>
      <c r="IE150" s="409"/>
      <c r="IF150" s="409"/>
      <c r="IP150" s="409"/>
      <c r="IQ150" s="409"/>
      <c r="IR150" s="409"/>
      <c r="IS150" s="409"/>
      <c r="IT150" s="409"/>
      <c r="IU150" s="409"/>
      <c r="IV150" s="409"/>
    </row>
    <row r="151" spans="1:256">
      <c r="A151" s="54"/>
      <c r="B151" s="139"/>
      <c r="C151" s="137"/>
      <c r="D151" s="138"/>
      <c r="E151" s="138"/>
      <c r="F151" s="138"/>
      <c r="G151" s="138"/>
      <c r="H151" s="138"/>
      <c r="I151" s="417"/>
      <c r="J151" s="243"/>
      <c r="K151" s="227"/>
      <c r="L151" s="227"/>
      <c r="M151" s="227"/>
      <c r="N151" s="227"/>
      <c r="O151" s="237"/>
      <c r="P151" s="631"/>
      <c r="X151" s="641"/>
      <c r="AP151" s="409"/>
      <c r="AQ151" s="409"/>
      <c r="AR151" s="409"/>
      <c r="AS151" s="409"/>
      <c r="AT151" s="409"/>
      <c r="AU151" s="409"/>
      <c r="AV151" s="409"/>
      <c r="BF151" s="409"/>
      <c r="BG151" s="409"/>
      <c r="BH151" s="409"/>
      <c r="BI151" s="409"/>
      <c r="BJ151" s="409"/>
      <c r="BK151" s="409"/>
      <c r="BL151" s="409"/>
      <c r="BV151" s="409"/>
      <c r="BW151" s="409"/>
      <c r="BX151" s="409"/>
      <c r="BY151" s="409"/>
      <c r="BZ151" s="409"/>
      <c r="CA151" s="409"/>
      <c r="CB151" s="409"/>
      <c r="CL151" s="409"/>
      <c r="CM151" s="409"/>
      <c r="CN151" s="409"/>
      <c r="CO151" s="409"/>
      <c r="CP151" s="409"/>
      <c r="CQ151" s="409"/>
      <c r="CR151" s="409"/>
      <c r="DB151" s="409"/>
      <c r="DC151" s="409"/>
      <c r="DD151" s="409"/>
      <c r="DE151" s="409"/>
      <c r="DF151" s="409"/>
      <c r="DG151" s="409"/>
      <c r="DH151" s="409"/>
      <c r="DR151" s="409"/>
      <c r="DS151" s="409"/>
      <c r="DT151" s="409"/>
      <c r="DU151" s="409"/>
      <c r="DV151" s="409"/>
      <c r="DW151" s="409"/>
      <c r="DX151" s="409"/>
      <c r="EH151" s="409"/>
      <c r="EI151" s="409"/>
      <c r="EJ151" s="409"/>
      <c r="EK151" s="409"/>
      <c r="EL151" s="409"/>
      <c r="EM151" s="409"/>
      <c r="EN151" s="409"/>
      <c r="EX151" s="409"/>
      <c r="EY151" s="409"/>
      <c r="EZ151" s="409"/>
      <c r="FA151" s="409"/>
      <c r="FB151" s="409"/>
      <c r="FC151" s="409"/>
      <c r="FD151" s="409"/>
      <c r="FN151" s="409"/>
      <c r="FO151" s="409"/>
      <c r="FP151" s="409"/>
      <c r="FQ151" s="409"/>
      <c r="FR151" s="409"/>
      <c r="FS151" s="409"/>
      <c r="FT151" s="409"/>
      <c r="GD151" s="409"/>
      <c r="GE151" s="409"/>
      <c r="GF151" s="409"/>
      <c r="GG151" s="409"/>
      <c r="GH151" s="409"/>
      <c r="GI151" s="409"/>
      <c r="GJ151" s="409"/>
      <c r="GT151" s="409"/>
      <c r="GU151" s="409"/>
      <c r="GV151" s="409"/>
      <c r="GW151" s="409"/>
      <c r="GX151" s="409"/>
      <c r="GY151" s="409"/>
      <c r="GZ151" s="409"/>
      <c r="HJ151" s="409"/>
      <c r="HK151" s="409"/>
      <c r="HL151" s="409"/>
      <c r="HM151" s="409"/>
      <c r="HN151" s="409"/>
      <c r="HO151" s="409"/>
      <c r="HP151" s="409"/>
      <c r="HZ151" s="409"/>
      <c r="IA151" s="409"/>
      <c r="IB151" s="409"/>
      <c r="IC151" s="409"/>
      <c r="ID151" s="409"/>
      <c r="IE151" s="409"/>
      <c r="IF151" s="409"/>
      <c r="IP151" s="409"/>
      <c r="IQ151" s="409"/>
      <c r="IR151" s="409"/>
      <c r="IS151" s="409"/>
      <c r="IT151" s="409"/>
      <c r="IU151" s="409"/>
      <c r="IV151" s="409"/>
    </row>
    <row r="152" spans="1:256">
      <c r="A152" s="54"/>
      <c r="B152" s="16"/>
      <c r="C152" s="51"/>
      <c r="D152" s="52"/>
      <c r="E152" s="52"/>
      <c r="F152" s="52"/>
      <c r="G152" s="52"/>
      <c r="H152" s="52"/>
      <c r="I152" s="51"/>
      <c r="J152" s="242"/>
      <c r="K152" s="226"/>
      <c r="L152" s="630"/>
      <c r="M152" s="630"/>
      <c r="N152" s="630"/>
      <c r="O152" s="630"/>
      <c r="P152" s="637"/>
      <c r="Q152" s="627"/>
      <c r="S152" s="52"/>
      <c r="T152" s="52"/>
      <c r="U152" s="52"/>
      <c r="V152" s="52"/>
      <c r="W152" s="52"/>
      <c r="X152" s="641"/>
      <c r="AP152" s="409"/>
      <c r="AQ152" s="409"/>
      <c r="AR152" s="409"/>
      <c r="AS152" s="409"/>
      <c r="AT152" s="409"/>
      <c r="AU152" s="409"/>
      <c r="AV152" s="409"/>
      <c r="BF152" s="409"/>
      <c r="BG152" s="409"/>
      <c r="BH152" s="409"/>
      <c r="BI152" s="409"/>
      <c r="BJ152" s="409"/>
      <c r="BK152" s="409"/>
      <c r="BL152" s="409"/>
      <c r="BV152" s="409"/>
      <c r="BW152" s="409"/>
      <c r="BX152" s="409"/>
      <c r="BY152" s="409"/>
      <c r="BZ152" s="409"/>
      <c r="CA152" s="409"/>
      <c r="CB152" s="409"/>
      <c r="CL152" s="409"/>
      <c r="CM152" s="409"/>
      <c r="CN152" s="409"/>
      <c r="CO152" s="409"/>
      <c r="CP152" s="409"/>
      <c r="CQ152" s="409"/>
      <c r="CR152" s="409"/>
      <c r="DB152" s="409"/>
      <c r="DC152" s="409"/>
      <c r="DD152" s="409"/>
      <c r="DE152" s="409"/>
      <c r="DF152" s="409"/>
      <c r="DG152" s="409"/>
      <c r="DH152" s="409"/>
      <c r="DR152" s="409"/>
      <c r="DS152" s="409"/>
      <c r="DT152" s="409"/>
      <c r="DU152" s="409"/>
      <c r="DV152" s="409"/>
      <c r="DW152" s="409"/>
      <c r="DX152" s="409"/>
      <c r="EH152" s="409"/>
      <c r="EI152" s="409"/>
      <c r="EJ152" s="409"/>
      <c r="EK152" s="409"/>
      <c r="EL152" s="409"/>
      <c r="EM152" s="409"/>
      <c r="EN152" s="409"/>
      <c r="EX152" s="409"/>
      <c r="EY152" s="409"/>
      <c r="EZ152" s="409"/>
      <c r="FA152" s="409"/>
      <c r="FB152" s="409"/>
      <c r="FC152" s="409"/>
      <c r="FD152" s="409"/>
      <c r="FN152" s="409"/>
      <c r="FO152" s="409"/>
      <c r="FP152" s="409"/>
      <c r="FQ152" s="409"/>
      <c r="FR152" s="409"/>
      <c r="FS152" s="409"/>
      <c r="FT152" s="409"/>
      <c r="GD152" s="409"/>
      <c r="GE152" s="409"/>
      <c r="GF152" s="409"/>
      <c r="GG152" s="409"/>
      <c r="GH152" s="409"/>
      <c r="GI152" s="409"/>
      <c r="GJ152" s="409"/>
      <c r="GT152" s="409"/>
      <c r="GU152" s="409"/>
      <c r="GV152" s="409"/>
      <c r="GW152" s="409"/>
      <c r="GX152" s="409"/>
      <c r="GY152" s="409"/>
      <c r="GZ152" s="409"/>
      <c r="HJ152" s="409"/>
      <c r="HK152" s="409"/>
      <c r="HL152" s="409"/>
      <c r="HM152" s="409"/>
      <c r="HN152" s="409"/>
      <c r="HO152" s="409"/>
      <c r="HP152" s="409"/>
      <c r="HZ152" s="409"/>
      <c r="IA152" s="409"/>
      <c r="IB152" s="409"/>
      <c r="IC152" s="409"/>
      <c r="ID152" s="409"/>
      <c r="IE152" s="409"/>
      <c r="IF152" s="409"/>
      <c r="IP152" s="409"/>
      <c r="IQ152" s="409"/>
      <c r="IR152" s="409"/>
      <c r="IS152" s="409"/>
      <c r="IT152" s="409"/>
      <c r="IU152" s="409"/>
      <c r="IV152" s="409"/>
    </row>
    <row r="153" spans="1:256">
      <c r="A153" s="54"/>
      <c r="B153" s="16"/>
      <c r="C153" s="51"/>
      <c r="D153" s="52"/>
      <c r="E153" s="52"/>
      <c r="F153" s="52"/>
      <c r="G153" s="52"/>
      <c r="H153" s="52"/>
      <c r="I153" s="51"/>
      <c r="J153" s="242"/>
      <c r="K153" s="226"/>
      <c r="L153" s="630"/>
      <c r="M153" s="630"/>
      <c r="N153" s="630"/>
      <c r="O153" s="630"/>
      <c r="P153" s="637"/>
      <c r="Q153" s="627"/>
      <c r="S153" s="52"/>
      <c r="T153" s="52"/>
      <c r="U153" s="52"/>
      <c r="V153" s="52"/>
      <c r="W153" s="52"/>
      <c r="X153" s="641"/>
      <c r="AP153" s="409"/>
      <c r="AQ153" s="409"/>
      <c r="AR153" s="409"/>
      <c r="AS153" s="409"/>
      <c r="AT153" s="409"/>
      <c r="AU153" s="409"/>
      <c r="AV153" s="409"/>
      <c r="BF153" s="409"/>
      <c r="BG153" s="409"/>
      <c r="BH153" s="409"/>
      <c r="BI153" s="409"/>
      <c r="BJ153" s="409"/>
      <c r="BK153" s="409"/>
      <c r="BL153" s="409"/>
      <c r="BV153" s="409"/>
      <c r="BW153" s="409"/>
      <c r="BX153" s="409"/>
      <c r="BY153" s="409"/>
      <c r="BZ153" s="409"/>
      <c r="CA153" s="409"/>
      <c r="CB153" s="409"/>
      <c r="CL153" s="409"/>
      <c r="CM153" s="409"/>
      <c r="CN153" s="409"/>
      <c r="CO153" s="409"/>
      <c r="CP153" s="409"/>
      <c r="CQ153" s="409"/>
      <c r="CR153" s="409"/>
      <c r="DB153" s="409"/>
      <c r="DC153" s="409"/>
      <c r="DD153" s="409"/>
      <c r="DE153" s="409"/>
      <c r="DF153" s="409"/>
      <c r="DG153" s="409"/>
      <c r="DH153" s="409"/>
      <c r="DR153" s="409"/>
      <c r="DS153" s="409"/>
      <c r="DT153" s="409"/>
      <c r="DU153" s="409"/>
      <c r="DV153" s="409"/>
      <c r="DW153" s="409"/>
      <c r="DX153" s="409"/>
      <c r="EH153" s="409"/>
      <c r="EI153" s="409"/>
      <c r="EJ153" s="409"/>
      <c r="EK153" s="409"/>
      <c r="EL153" s="409"/>
      <c r="EM153" s="409"/>
      <c r="EN153" s="409"/>
      <c r="EX153" s="409"/>
      <c r="EY153" s="409"/>
      <c r="EZ153" s="409"/>
      <c r="FA153" s="409"/>
      <c r="FB153" s="409"/>
      <c r="FC153" s="409"/>
      <c r="FD153" s="409"/>
      <c r="FN153" s="409"/>
      <c r="FO153" s="409"/>
      <c r="FP153" s="409"/>
      <c r="FQ153" s="409"/>
      <c r="FR153" s="409"/>
      <c r="FS153" s="409"/>
      <c r="FT153" s="409"/>
      <c r="GD153" s="409"/>
      <c r="GE153" s="409"/>
      <c r="GF153" s="409"/>
      <c r="GG153" s="409"/>
      <c r="GH153" s="409"/>
      <c r="GI153" s="409"/>
      <c r="GJ153" s="409"/>
      <c r="GT153" s="409"/>
      <c r="GU153" s="409"/>
      <c r="GV153" s="409"/>
      <c r="GW153" s="409"/>
      <c r="GX153" s="409"/>
      <c r="GY153" s="409"/>
      <c r="GZ153" s="409"/>
      <c r="HJ153" s="409"/>
      <c r="HK153" s="409"/>
      <c r="HL153" s="409"/>
      <c r="HM153" s="409"/>
      <c r="HN153" s="409"/>
      <c r="HO153" s="409"/>
      <c r="HP153" s="409"/>
      <c r="HZ153" s="409"/>
      <c r="IA153" s="409"/>
      <c r="IB153" s="409"/>
      <c r="IC153" s="409"/>
      <c r="ID153" s="409"/>
      <c r="IE153" s="409"/>
      <c r="IF153" s="409"/>
      <c r="IP153" s="409"/>
      <c r="IQ153" s="409"/>
      <c r="IR153" s="409"/>
      <c r="IS153" s="409"/>
      <c r="IT153" s="409"/>
      <c r="IU153" s="409"/>
      <c r="IV153" s="409"/>
    </row>
    <row r="154" spans="1:256">
      <c r="A154" s="54"/>
      <c r="B154" s="139"/>
      <c r="C154" s="137"/>
      <c r="D154" s="138"/>
      <c r="E154" s="138"/>
      <c r="F154" s="138"/>
      <c r="G154" s="138"/>
      <c r="H154" s="138"/>
      <c r="I154" s="417"/>
      <c r="J154" s="243"/>
      <c r="K154" s="227"/>
      <c r="L154" s="227"/>
      <c r="M154" s="227"/>
      <c r="N154" s="227"/>
      <c r="O154" s="237"/>
      <c r="P154" s="631"/>
      <c r="Q154" s="627"/>
      <c r="S154" s="52"/>
      <c r="T154" s="52"/>
      <c r="U154" s="52"/>
      <c r="V154" s="52"/>
      <c r="W154" s="52"/>
      <c r="X154" s="641"/>
      <c r="AP154" s="409"/>
      <c r="AQ154" s="409"/>
      <c r="AR154" s="409"/>
      <c r="AS154" s="409"/>
      <c r="AT154" s="409"/>
      <c r="AU154" s="409"/>
      <c r="AV154" s="409"/>
      <c r="BF154" s="409"/>
      <c r="BG154" s="409"/>
      <c r="BH154" s="409"/>
      <c r="BI154" s="409"/>
      <c r="BJ154" s="409"/>
      <c r="BK154" s="409"/>
      <c r="BL154" s="409"/>
      <c r="BV154" s="409"/>
      <c r="BW154" s="409"/>
      <c r="BX154" s="409"/>
      <c r="BY154" s="409"/>
      <c r="BZ154" s="409"/>
      <c r="CA154" s="409"/>
      <c r="CB154" s="409"/>
      <c r="CL154" s="409"/>
      <c r="CM154" s="409"/>
      <c r="CN154" s="409"/>
      <c r="CO154" s="409"/>
      <c r="CP154" s="409"/>
      <c r="CQ154" s="409"/>
      <c r="CR154" s="409"/>
      <c r="DB154" s="409"/>
      <c r="DC154" s="409"/>
      <c r="DD154" s="409"/>
      <c r="DE154" s="409"/>
      <c r="DF154" s="409"/>
      <c r="DG154" s="409"/>
      <c r="DH154" s="409"/>
      <c r="DR154" s="409"/>
      <c r="DS154" s="409"/>
      <c r="DT154" s="409"/>
      <c r="DU154" s="409"/>
      <c r="DV154" s="409"/>
      <c r="DW154" s="409"/>
      <c r="DX154" s="409"/>
      <c r="EH154" s="409"/>
      <c r="EI154" s="409"/>
      <c r="EJ154" s="409"/>
      <c r="EK154" s="409"/>
      <c r="EL154" s="409"/>
      <c r="EM154" s="409"/>
      <c r="EN154" s="409"/>
      <c r="EX154" s="409"/>
      <c r="EY154" s="409"/>
      <c r="EZ154" s="409"/>
      <c r="FA154" s="409"/>
      <c r="FB154" s="409"/>
      <c r="FC154" s="409"/>
      <c r="FD154" s="409"/>
      <c r="FN154" s="409"/>
      <c r="FO154" s="409"/>
      <c r="FP154" s="409"/>
      <c r="FQ154" s="409"/>
      <c r="FR154" s="409"/>
      <c r="FS154" s="409"/>
      <c r="FT154" s="409"/>
      <c r="GD154" s="409"/>
      <c r="GE154" s="409"/>
      <c r="GF154" s="409"/>
      <c r="GG154" s="409"/>
      <c r="GH154" s="409"/>
      <c r="GI154" s="409"/>
      <c r="GJ154" s="409"/>
      <c r="GT154" s="409"/>
      <c r="GU154" s="409"/>
      <c r="GV154" s="409"/>
      <c r="GW154" s="409"/>
      <c r="GX154" s="409"/>
      <c r="GY154" s="409"/>
      <c r="GZ154" s="409"/>
      <c r="HJ154" s="409"/>
      <c r="HK154" s="409"/>
      <c r="HL154" s="409"/>
      <c r="HM154" s="409"/>
      <c r="HN154" s="409"/>
      <c r="HO154" s="409"/>
      <c r="HP154" s="409"/>
      <c r="HZ154" s="409"/>
      <c r="IA154" s="409"/>
      <c r="IB154" s="409"/>
      <c r="IC154" s="409"/>
      <c r="ID154" s="409"/>
      <c r="IE154" s="409"/>
      <c r="IF154" s="409"/>
      <c r="IP154" s="409"/>
      <c r="IQ154" s="409"/>
      <c r="IR154" s="409"/>
      <c r="IS154" s="409"/>
      <c r="IT154" s="409"/>
      <c r="IU154" s="409"/>
      <c r="IV154" s="409"/>
    </row>
    <row r="155" spans="1:256">
      <c r="A155" s="54"/>
      <c r="B155" s="16"/>
      <c r="C155" s="51"/>
      <c r="D155" s="52"/>
      <c r="E155" s="52"/>
      <c r="F155" s="52"/>
      <c r="G155" s="52"/>
      <c r="H155" s="52"/>
      <c r="I155" s="51"/>
      <c r="J155" s="242"/>
      <c r="K155" s="226"/>
      <c r="L155" s="630"/>
      <c r="M155" s="630"/>
      <c r="N155" s="630"/>
      <c r="O155" s="630"/>
      <c r="P155" s="637"/>
      <c r="Q155" s="627"/>
      <c r="S155" s="52"/>
      <c r="T155" s="52"/>
      <c r="U155" s="52"/>
      <c r="V155" s="52"/>
      <c r="W155" s="52"/>
      <c r="X155" s="641"/>
      <c r="AP155" s="409"/>
      <c r="AQ155" s="409"/>
      <c r="AR155" s="409"/>
      <c r="AS155" s="409"/>
      <c r="AT155" s="409"/>
      <c r="AU155" s="409"/>
      <c r="AV155" s="409"/>
      <c r="BF155" s="409"/>
      <c r="BG155" s="409"/>
      <c r="BH155" s="409"/>
      <c r="BI155" s="409"/>
      <c r="BJ155" s="409"/>
      <c r="BK155" s="409"/>
      <c r="BL155" s="409"/>
      <c r="BV155" s="409"/>
      <c r="BW155" s="409"/>
      <c r="BX155" s="409"/>
      <c r="BY155" s="409"/>
      <c r="BZ155" s="409"/>
      <c r="CA155" s="409"/>
      <c r="CB155" s="409"/>
      <c r="CL155" s="409"/>
      <c r="CM155" s="409"/>
      <c r="CN155" s="409"/>
      <c r="CO155" s="409"/>
      <c r="CP155" s="409"/>
      <c r="CQ155" s="409"/>
      <c r="CR155" s="409"/>
      <c r="DB155" s="409"/>
      <c r="DC155" s="409"/>
      <c r="DD155" s="409"/>
      <c r="DE155" s="409"/>
      <c r="DF155" s="409"/>
      <c r="DG155" s="409"/>
      <c r="DH155" s="409"/>
      <c r="DR155" s="409"/>
      <c r="DS155" s="409"/>
      <c r="DT155" s="409"/>
      <c r="DU155" s="409"/>
      <c r="DV155" s="409"/>
      <c r="DW155" s="409"/>
      <c r="DX155" s="409"/>
      <c r="EH155" s="409"/>
      <c r="EI155" s="409"/>
      <c r="EJ155" s="409"/>
      <c r="EK155" s="409"/>
      <c r="EL155" s="409"/>
      <c r="EM155" s="409"/>
      <c r="EN155" s="409"/>
      <c r="EX155" s="409"/>
      <c r="EY155" s="409"/>
      <c r="EZ155" s="409"/>
      <c r="FA155" s="409"/>
      <c r="FB155" s="409"/>
      <c r="FC155" s="409"/>
      <c r="FD155" s="409"/>
      <c r="FN155" s="409"/>
      <c r="FO155" s="409"/>
      <c r="FP155" s="409"/>
      <c r="FQ155" s="409"/>
      <c r="FR155" s="409"/>
      <c r="FS155" s="409"/>
      <c r="FT155" s="409"/>
      <c r="GD155" s="409"/>
      <c r="GE155" s="409"/>
      <c r="GF155" s="409"/>
      <c r="GG155" s="409"/>
      <c r="GH155" s="409"/>
      <c r="GI155" s="409"/>
      <c r="GJ155" s="409"/>
      <c r="GT155" s="409"/>
      <c r="GU155" s="409"/>
      <c r="GV155" s="409"/>
      <c r="GW155" s="409"/>
      <c r="GX155" s="409"/>
      <c r="GY155" s="409"/>
      <c r="GZ155" s="409"/>
      <c r="HJ155" s="409"/>
      <c r="HK155" s="409"/>
      <c r="HL155" s="409"/>
      <c r="HM155" s="409"/>
      <c r="HN155" s="409"/>
      <c r="HO155" s="409"/>
      <c r="HP155" s="409"/>
      <c r="HZ155" s="409"/>
      <c r="IA155" s="409"/>
      <c r="IB155" s="409"/>
      <c r="IC155" s="409"/>
      <c r="ID155" s="409"/>
      <c r="IE155" s="409"/>
      <c r="IF155" s="409"/>
      <c r="IP155" s="409"/>
      <c r="IQ155" s="409"/>
      <c r="IR155" s="409"/>
      <c r="IS155" s="409"/>
      <c r="IT155" s="409"/>
      <c r="IU155" s="409"/>
      <c r="IV155" s="409"/>
    </row>
    <row r="156" spans="1:256">
      <c r="A156" s="54"/>
      <c r="B156" s="16"/>
      <c r="C156" s="51"/>
      <c r="D156" s="52"/>
      <c r="E156" s="52"/>
      <c r="F156" s="52"/>
      <c r="G156" s="52"/>
      <c r="H156" s="52"/>
      <c r="I156" s="51"/>
      <c r="J156" s="242"/>
      <c r="K156" s="226"/>
      <c r="L156" s="630"/>
      <c r="M156" s="630"/>
      <c r="N156" s="630"/>
      <c r="O156" s="630"/>
      <c r="P156" s="637"/>
      <c r="Q156" s="627"/>
      <c r="S156" s="52"/>
      <c r="T156" s="52"/>
      <c r="U156" s="52"/>
      <c r="V156" s="52"/>
      <c r="W156" s="52"/>
      <c r="X156" s="641"/>
      <c r="AP156" s="409"/>
      <c r="AQ156" s="409"/>
      <c r="AR156" s="409"/>
      <c r="AS156" s="409"/>
      <c r="AT156" s="409"/>
      <c r="AU156" s="409"/>
      <c r="AV156" s="409"/>
      <c r="BF156" s="409"/>
      <c r="BG156" s="409"/>
      <c r="BH156" s="409"/>
      <c r="BI156" s="409"/>
      <c r="BJ156" s="409"/>
      <c r="BK156" s="409"/>
      <c r="BL156" s="409"/>
      <c r="BV156" s="409"/>
      <c r="BW156" s="409"/>
      <c r="BX156" s="409"/>
      <c r="BY156" s="409"/>
      <c r="BZ156" s="409"/>
      <c r="CA156" s="409"/>
      <c r="CB156" s="409"/>
      <c r="CL156" s="409"/>
      <c r="CM156" s="409"/>
      <c r="CN156" s="409"/>
      <c r="CO156" s="409"/>
      <c r="CP156" s="409"/>
      <c r="CQ156" s="409"/>
      <c r="CR156" s="409"/>
      <c r="DB156" s="409"/>
      <c r="DC156" s="409"/>
      <c r="DD156" s="409"/>
      <c r="DE156" s="409"/>
      <c r="DF156" s="409"/>
      <c r="DG156" s="409"/>
      <c r="DH156" s="409"/>
      <c r="DR156" s="409"/>
      <c r="DS156" s="409"/>
      <c r="DT156" s="409"/>
      <c r="DU156" s="409"/>
      <c r="DV156" s="409"/>
      <c r="DW156" s="409"/>
      <c r="DX156" s="409"/>
      <c r="EH156" s="409"/>
      <c r="EI156" s="409"/>
      <c r="EJ156" s="409"/>
      <c r="EK156" s="409"/>
      <c r="EL156" s="409"/>
      <c r="EM156" s="409"/>
      <c r="EN156" s="409"/>
      <c r="EX156" s="409"/>
      <c r="EY156" s="409"/>
      <c r="EZ156" s="409"/>
      <c r="FA156" s="409"/>
      <c r="FB156" s="409"/>
      <c r="FC156" s="409"/>
      <c r="FD156" s="409"/>
      <c r="FN156" s="409"/>
      <c r="FO156" s="409"/>
      <c r="FP156" s="409"/>
      <c r="FQ156" s="409"/>
      <c r="FR156" s="409"/>
      <c r="FS156" s="409"/>
      <c r="FT156" s="409"/>
      <c r="GD156" s="409"/>
      <c r="GE156" s="409"/>
      <c r="GF156" s="409"/>
      <c r="GG156" s="409"/>
      <c r="GH156" s="409"/>
      <c r="GI156" s="409"/>
      <c r="GJ156" s="409"/>
      <c r="GT156" s="409"/>
      <c r="GU156" s="409"/>
      <c r="GV156" s="409"/>
      <c r="GW156" s="409"/>
      <c r="GX156" s="409"/>
      <c r="GY156" s="409"/>
      <c r="GZ156" s="409"/>
      <c r="HJ156" s="409"/>
      <c r="HK156" s="409"/>
      <c r="HL156" s="409"/>
      <c r="HM156" s="409"/>
      <c r="HN156" s="409"/>
      <c r="HO156" s="409"/>
      <c r="HP156" s="409"/>
      <c r="HZ156" s="409"/>
      <c r="IA156" s="409"/>
      <c r="IB156" s="409"/>
      <c r="IC156" s="409"/>
      <c r="ID156" s="409"/>
      <c r="IE156" s="409"/>
      <c r="IF156" s="409"/>
      <c r="IP156" s="409"/>
      <c r="IQ156" s="409"/>
      <c r="IR156" s="409"/>
      <c r="IS156" s="409"/>
      <c r="IT156" s="409"/>
      <c r="IU156" s="409"/>
      <c r="IV156" s="409"/>
    </row>
    <row r="157" spans="1:256">
      <c r="A157" s="66"/>
      <c r="B157" s="16"/>
      <c r="C157" s="51"/>
      <c r="D157" s="52"/>
      <c r="E157" s="52"/>
      <c r="F157" s="52"/>
      <c r="G157" s="52"/>
      <c r="H157" s="52"/>
      <c r="I157" s="51"/>
      <c r="J157" s="243"/>
      <c r="K157" s="227"/>
      <c r="L157" s="227"/>
      <c r="M157" s="227"/>
      <c r="N157" s="227"/>
      <c r="O157" s="237"/>
      <c r="P157" s="631"/>
      <c r="Q157" s="627"/>
      <c r="S157" s="52"/>
      <c r="T157" s="52"/>
      <c r="U157" s="52"/>
      <c r="V157" s="52"/>
      <c r="W157" s="52"/>
      <c r="X157" s="641"/>
      <c r="AP157" s="409"/>
      <c r="AQ157" s="409"/>
      <c r="AR157" s="409"/>
      <c r="AS157" s="409"/>
      <c r="AT157" s="409"/>
      <c r="AU157" s="409"/>
      <c r="AV157" s="409"/>
      <c r="BF157" s="409"/>
      <c r="BG157" s="409"/>
      <c r="BH157" s="409"/>
      <c r="BI157" s="409"/>
      <c r="BJ157" s="409"/>
      <c r="BK157" s="409"/>
      <c r="BL157" s="409"/>
      <c r="BV157" s="409"/>
      <c r="BW157" s="409"/>
      <c r="BX157" s="409"/>
      <c r="BY157" s="409"/>
      <c r="BZ157" s="409"/>
      <c r="CA157" s="409"/>
      <c r="CB157" s="409"/>
      <c r="CL157" s="409"/>
      <c r="CM157" s="409"/>
      <c r="CN157" s="409"/>
      <c r="CO157" s="409"/>
      <c r="CP157" s="409"/>
      <c r="CQ157" s="409"/>
      <c r="CR157" s="409"/>
      <c r="DB157" s="409"/>
      <c r="DC157" s="409"/>
      <c r="DD157" s="409"/>
      <c r="DE157" s="409"/>
      <c r="DF157" s="409"/>
      <c r="DG157" s="409"/>
      <c r="DH157" s="409"/>
      <c r="DR157" s="409"/>
      <c r="DS157" s="409"/>
      <c r="DT157" s="409"/>
      <c r="DU157" s="409"/>
      <c r="DV157" s="409"/>
      <c r="DW157" s="409"/>
      <c r="DX157" s="409"/>
      <c r="EH157" s="409"/>
      <c r="EI157" s="409"/>
      <c r="EJ157" s="409"/>
      <c r="EK157" s="409"/>
      <c r="EL157" s="409"/>
      <c r="EM157" s="409"/>
      <c r="EN157" s="409"/>
      <c r="EX157" s="409"/>
      <c r="EY157" s="409"/>
      <c r="EZ157" s="409"/>
      <c r="FA157" s="409"/>
      <c r="FB157" s="409"/>
      <c r="FC157" s="409"/>
      <c r="FD157" s="409"/>
      <c r="FN157" s="409"/>
      <c r="FO157" s="409"/>
      <c r="FP157" s="409"/>
      <c r="FQ157" s="409"/>
      <c r="FR157" s="409"/>
      <c r="FS157" s="409"/>
      <c r="FT157" s="409"/>
      <c r="GD157" s="409"/>
      <c r="GE157" s="409"/>
      <c r="GF157" s="409"/>
      <c r="GG157" s="409"/>
      <c r="GH157" s="409"/>
      <c r="GI157" s="409"/>
      <c r="GJ157" s="409"/>
      <c r="GT157" s="409"/>
      <c r="GU157" s="409"/>
      <c r="GV157" s="409"/>
      <c r="GW157" s="409"/>
      <c r="GX157" s="409"/>
      <c r="GY157" s="409"/>
      <c r="GZ157" s="409"/>
      <c r="HJ157" s="409"/>
      <c r="HK157" s="409"/>
      <c r="HL157" s="409"/>
      <c r="HM157" s="409"/>
      <c r="HN157" s="409"/>
      <c r="HO157" s="409"/>
      <c r="HP157" s="409"/>
      <c r="HZ157" s="409"/>
      <c r="IA157" s="409"/>
      <c r="IB157" s="409"/>
      <c r="IC157" s="409"/>
      <c r="ID157" s="409"/>
      <c r="IE157" s="409"/>
      <c r="IF157" s="409"/>
      <c r="IP157" s="409"/>
      <c r="IQ157" s="409"/>
      <c r="IR157" s="409"/>
      <c r="IS157" s="409"/>
      <c r="IT157" s="409"/>
      <c r="IU157" s="409"/>
      <c r="IV157" s="409"/>
    </row>
    <row r="158" spans="1:256">
      <c r="A158" s="54"/>
      <c r="B158" s="238"/>
      <c r="C158" s="239"/>
      <c r="D158" s="240"/>
      <c r="E158" s="240"/>
      <c r="F158" s="240"/>
      <c r="G158" s="240"/>
      <c r="H158" s="240"/>
      <c r="I158" s="415"/>
      <c r="J158" s="242"/>
      <c r="K158" s="226"/>
      <c r="L158" s="630"/>
      <c r="M158" s="630"/>
      <c r="N158" s="630"/>
      <c r="O158" s="630"/>
      <c r="P158" s="637"/>
      <c r="X158" s="641"/>
      <c r="AP158" s="409"/>
      <c r="AQ158" s="409"/>
      <c r="AR158" s="409"/>
      <c r="AS158" s="409"/>
      <c r="AT158" s="409"/>
      <c r="AU158" s="409"/>
      <c r="AV158" s="409"/>
      <c r="BF158" s="409"/>
      <c r="BG158" s="409"/>
      <c r="BH158" s="409"/>
      <c r="BI158" s="409"/>
      <c r="BJ158" s="409"/>
      <c r="BK158" s="409"/>
      <c r="BL158" s="409"/>
      <c r="BV158" s="409"/>
      <c r="BW158" s="409"/>
      <c r="BX158" s="409"/>
      <c r="BY158" s="409"/>
      <c r="BZ158" s="409"/>
      <c r="CA158" s="409"/>
      <c r="CB158" s="409"/>
      <c r="CL158" s="409"/>
      <c r="CM158" s="409"/>
      <c r="CN158" s="409"/>
      <c r="CO158" s="409"/>
      <c r="CP158" s="409"/>
      <c r="CQ158" s="409"/>
      <c r="CR158" s="409"/>
      <c r="DB158" s="409"/>
      <c r="DC158" s="409"/>
      <c r="DD158" s="409"/>
      <c r="DE158" s="409"/>
      <c r="DF158" s="409"/>
      <c r="DG158" s="409"/>
      <c r="DH158" s="409"/>
      <c r="DR158" s="409"/>
      <c r="DS158" s="409"/>
      <c r="DT158" s="409"/>
      <c r="DU158" s="409"/>
      <c r="DV158" s="409"/>
      <c r="DW158" s="409"/>
      <c r="DX158" s="409"/>
      <c r="EH158" s="409"/>
      <c r="EI158" s="409"/>
      <c r="EJ158" s="409"/>
      <c r="EK158" s="409"/>
      <c r="EL158" s="409"/>
      <c r="EM158" s="409"/>
      <c r="EN158" s="409"/>
      <c r="EX158" s="409"/>
      <c r="EY158" s="409"/>
      <c r="EZ158" s="409"/>
      <c r="FA158" s="409"/>
      <c r="FB158" s="409"/>
      <c r="FC158" s="409"/>
      <c r="FD158" s="409"/>
      <c r="FN158" s="409"/>
      <c r="FO158" s="409"/>
      <c r="FP158" s="409"/>
      <c r="FQ158" s="409"/>
      <c r="FR158" s="409"/>
      <c r="FS158" s="409"/>
      <c r="FT158" s="409"/>
      <c r="GD158" s="409"/>
      <c r="GE158" s="409"/>
      <c r="GF158" s="409"/>
      <c r="GG158" s="409"/>
      <c r="GH158" s="409"/>
      <c r="GI158" s="409"/>
      <c r="GJ158" s="409"/>
      <c r="GT158" s="409"/>
      <c r="GU158" s="409"/>
      <c r="GV158" s="409"/>
      <c r="GW158" s="409"/>
      <c r="GX158" s="409"/>
      <c r="GY158" s="409"/>
      <c r="GZ158" s="409"/>
      <c r="HJ158" s="409"/>
      <c r="HK158" s="409"/>
      <c r="HL158" s="409"/>
      <c r="HM158" s="409"/>
      <c r="HN158" s="409"/>
      <c r="HO158" s="409"/>
      <c r="HP158" s="409"/>
      <c r="HZ158" s="409"/>
      <c r="IA158" s="409"/>
      <c r="IB158" s="409"/>
      <c r="IC158" s="409"/>
      <c r="ID158" s="409"/>
      <c r="IE158" s="409"/>
      <c r="IF158" s="409"/>
      <c r="IP158" s="409"/>
      <c r="IQ158" s="409"/>
      <c r="IR158" s="409"/>
      <c r="IS158" s="409"/>
      <c r="IT158" s="409"/>
      <c r="IU158" s="409"/>
      <c r="IV158" s="409"/>
    </row>
    <row r="159" spans="1:256">
      <c r="A159" s="54"/>
      <c r="B159" s="16"/>
      <c r="C159" s="51"/>
      <c r="D159" s="52"/>
      <c r="E159" s="52"/>
      <c r="F159" s="52"/>
      <c r="G159" s="52"/>
      <c r="H159" s="52"/>
      <c r="I159" s="51"/>
      <c r="J159" s="242"/>
      <c r="K159" s="226"/>
      <c r="L159" s="630"/>
      <c r="M159" s="630"/>
      <c r="N159" s="630"/>
      <c r="O159" s="630"/>
      <c r="P159" s="637"/>
      <c r="X159" s="641"/>
      <c r="AP159" s="409"/>
      <c r="AQ159" s="409"/>
      <c r="AR159" s="409"/>
      <c r="AS159" s="409"/>
      <c r="AT159" s="409"/>
      <c r="AU159" s="409"/>
      <c r="AV159" s="409"/>
      <c r="BF159" s="409"/>
      <c r="BG159" s="409"/>
      <c r="BH159" s="409"/>
      <c r="BI159" s="409"/>
      <c r="BJ159" s="409"/>
      <c r="BK159" s="409"/>
      <c r="BL159" s="409"/>
      <c r="BV159" s="409"/>
      <c r="BW159" s="409"/>
      <c r="BX159" s="409"/>
      <c r="BY159" s="409"/>
      <c r="BZ159" s="409"/>
      <c r="CA159" s="409"/>
      <c r="CB159" s="409"/>
      <c r="CL159" s="409"/>
      <c r="CM159" s="409"/>
      <c r="CN159" s="409"/>
      <c r="CO159" s="409"/>
      <c r="CP159" s="409"/>
      <c r="CQ159" s="409"/>
      <c r="CR159" s="409"/>
      <c r="DB159" s="409"/>
      <c r="DC159" s="409"/>
      <c r="DD159" s="409"/>
      <c r="DE159" s="409"/>
      <c r="DF159" s="409"/>
      <c r="DG159" s="409"/>
      <c r="DH159" s="409"/>
      <c r="DR159" s="409"/>
      <c r="DS159" s="409"/>
      <c r="DT159" s="409"/>
      <c r="DU159" s="409"/>
      <c r="DV159" s="409"/>
      <c r="DW159" s="409"/>
      <c r="DX159" s="409"/>
      <c r="EH159" s="409"/>
      <c r="EI159" s="409"/>
      <c r="EJ159" s="409"/>
      <c r="EK159" s="409"/>
      <c r="EL159" s="409"/>
      <c r="EM159" s="409"/>
      <c r="EN159" s="409"/>
      <c r="EX159" s="409"/>
      <c r="EY159" s="409"/>
      <c r="EZ159" s="409"/>
      <c r="FA159" s="409"/>
      <c r="FB159" s="409"/>
      <c r="FC159" s="409"/>
      <c r="FD159" s="409"/>
      <c r="FN159" s="409"/>
      <c r="FO159" s="409"/>
      <c r="FP159" s="409"/>
      <c r="FQ159" s="409"/>
      <c r="FR159" s="409"/>
      <c r="FS159" s="409"/>
      <c r="FT159" s="409"/>
      <c r="GD159" s="409"/>
      <c r="GE159" s="409"/>
      <c r="GF159" s="409"/>
      <c r="GG159" s="409"/>
      <c r="GH159" s="409"/>
      <c r="GI159" s="409"/>
      <c r="GJ159" s="409"/>
      <c r="GT159" s="409"/>
      <c r="GU159" s="409"/>
      <c r="GV159" s="409"/>
      <c r="GW159" s="409"/>
      <c r="GX159" s="409"/>
      <c r="GY159" s="409"/>
      <c r="GZ159" s="409"/>
      <c r="HJ159" s="409"/>
      <c r="HK159" s="409"/>
      <c r="HL159" s="409"/>
      <c r="HM159" s="409"/>
      <c r="HN159" s="409"/>
      <c r="HO159" s="409"/>
      <c r="HP159" s="409"/>
      <c r="HZ159" s="409"/>
      <c r="IA159" s="409"/>
      <c r="IB159" s="409"/>
      <c r="IC159" s="409"/>
      <c r="ID159" s="409"/>
      <c r="IE159" s="409"/>
      <c r="IF159" s="409"/>
      <c r="IP159" s="409"/>
      <c r="IQ159" s="409"/>
      <c r="IR159" s="409"/>
      <c r="IS159" s="409"/>
      <c r="IT159" s="409"/>
      <c r="IU159" s="409"/>
      <c r="IV159" s="409"/>
    </row>
    <row r="160" spans="1:256">
      <c r="A160" s="54"/>
      <c r="B160" s="139"/>
      <c r="C160" s="137"/>
      <c r="D160" s="138"/>
      <c r="E160" s="138"/>
      <c r="F160" s="138"/>
      <c r="G160" s="138"/>
      <c r="H160" s="138"/>
      <c r="I160" s="417"/>
      <c r="J160" s="243"/>
      <c r="K160" s="227"/>
      <c r="L160" s="227"/>
      <c r="M160" s="227"/>
      <c r="N160" s="227"/>
      <c r="O160" s="237"/>
      <c r="P160" s="631"/>
      <c r="X160" s="641"/>
      <c r="AP160" s="409"/>
      <c r="AQ160" s="409"/>
      <c r="AR160" s="409"/>
      <c r="AS160" s="409"/>
      <c r="AT160" s="409"/>
      <c r="AU160" s="409"/>
      <c r="AV160" s="409"/>
      <c r="BF160" s="409"/>
      <c r="BG160" s="409"/>
      <c r="BH160" s="409"/>
      <c r="BI160" s="409"/>
      <c r="BJ160" s="409"/>
      <c r="BK160" s="409"/>
      <c r="BL160" s="409"/>
      <c r="BV160" s="409"/>
      <c r="BW160" s="409"/>
      <c r="BX160" s="409"/>
      <c r="BY160" s="409"/>
      <c r="BZ160" s="409"/>
      <c r="CA160" s="409"/>
      <c r="CB160" s="409"/>
      <c r="CL160" s="409"/>
      <c r="CM160" s="409"/>
      <c r="CN160" s="409"/>
      <c r="CO160" s="409"/>
      <c r="CP160" s="409"/>
      <c r="CQ160" s="409"/>
      <c r="CR160" s="409"/>
      <c r="DB160" s="409"/>
      <c r="DC160" s="409"/>
      <c r="DD160" s="409"/>
      <c r="DE160" s="409"/>
      <c r="DF160" s="409"/>
      <c r="DG160" s="409"/>
      <c r="DH160" s="409"/>
      <c r="DR160" s="409"/>
      <c r="DS160" s="409"/>
      <c r="DT160" s="409"/>
      <c r="DU160" s="409"/>
      <c r="DV160" s="409"/>
      <c r="DW160" s="409"/>
      <c r="DX160" s="409"/>
      <c r="EH160" s="409"/>
      <c r="EI160" s="409"/>
      <c r="EJ160" s="409"/>
      <c r="EK160" s="409"/>
      <c r="EL160" s="409"/>
      <c r="EM160" s="409"/>
      <c r="EN160" s="409"/>
      <c r="EX160" s="409"/>
      <c r="EY160" s="409"/>
      <c r="EZ160" s="409"/>
      <c r="FA160" s="409"/>
      <c r="FB160" s="409"/>
      <c r="FC160" s="409"/>
      <c r="FD160" s="409"/>
      <c r="FN160" s="409"/>
      <c r="FO160" s="409"/>
      <c r="FP160" s="409"/>
      <c r="FQ160" s="409"/>
      <c r="FR160" s="409"/>
      <c r="FS160" s="409"/>
      <c r="FT160" s="409"/>
      <c r="GD160" s="409"/>
      <c r="GE160" s="409"/>
      <c r="GF160" s="409"/>
      <c r="GG160" s="409"/>
      <c r="GH160" s="409"/>
      <c r="GI160" s="409"/>
      <c r="GJ160" s="409"/>
      <c r="GT160" s="409"/>
      <c r="GU160" s="409"/>
      <c r="GV160" s="409"/>
      <c r="GW160" s="409"/>
      <c r="GX160" s="409"/>
      <c r="GY160" s="409"/>
      <c r="GZ160" s="409"/>
      <c r="HJ160" s="409"/>
      <c r="HK160" s="409"/>
      <c r="HL160" s="409"/>
      <c r="HM160" s="409"/>
      <c r="HN160" s="409"/>
      <c r="HO160" s="409"/>
      <c r="HP160" s="409"/>
      <c r="HZ160" s="409"/>
      <c r="IA160" s="409"/>
      <c r="IB160" s="409"/>
      <c r="IC160" s="409"/>
      <c r="ID160" s="409"/>
      <c r="IE160" s="409"/>
      <c r="IF160" s="409"/>
      <c r="IP160" s="409"/>
      <c r="IQ160" s="409"/>
      <c r="IR160" s="409"/>
      <c r="IS160" s="409"/>
      <c r="IT160" s="409"/>
      <c r="IU160" s="409"/>
      <c r="IV160" s="409"/>
    </row>
    <row r="161" spans="1:256">
      <c r="A161" s="54"/>
      <c r="B161" s="16"/>
      <c r="C161" s="51"/>
      <c r="D161" s="52"/>
      <c r="E161" s="52"/>
      <c r="F161" s="52"/>
      <c r="G161" s="52"/>
      <c r="H161" s="52"/>
      <c r="I161" s="51"/>
      <c r="J161" s="242"/>
      <c r="K161" s="226"/>
      <c r="L161" s="630"/>
      <c r="M161" s="630"/>
      <c r="N161" s="630"/>
      <c r="O161" s="630"/>
      <c r="P161" s="637"/>
      <c r="Q161" s="627"/>
      <c r="S161" s="52"/>
      <c r="T161" s="52"/>
      <c r="U161" s="52"/>
      <c r="V161" s="52"/>
      <c r="W161" s="52"/>
      <c r="X161" s="641"/>
      <c r="AP161" s="409"/>
      <c r="AQ161" s="409"/>
      <c r="AR161" s="409"/>
      <c r="AS161" s="409"/>
      <c r="AT161" s="409"/>
      <c r="AU161" s="409"/>
      <c r="AV161" s="409"/>
      <c r="BF161" s="409"/>
      <c r="BG161" s="409"/>
      <c r="BH161" s="409"/>
      <c r="BI161" s="409"/>
      <c r="BJ161" s="409"/>
      <c r="BK161" s="409"/>
      <c r="BL161" s="409"/>
      <c r="BV161" s="409"/>
      <c r="BW161" s="409"/>
      <c r="BX161" s="409"/>
      <c r="BY161" s="409"/>
      <c r="BZ161" s="409"/>
      <c r="CA161" s="409"/>
      <c r="CB161" s="409"/>
      <c r="CL161" s="409"/>
      <c r="CM161" s="409"/>
      <c r="CN161" s="409"/>
      <c r="CO161" s="409"/>
      <c r="CP161" s="409"/>
      <c r="CQ161" s="409"/>
      <c r="CR161" s="409"/>
      <c r="DB161" s="409"/>
      <c r="DC161" s="409"/>
      <c r="DD161" s="409"/>
      <c r="DE161" s="409"/>
      <c r="DF161" s="409"/>
      <c r="DG161" s="409"/>
      <c r="DH161" s="409"/>
      <c r="DR161" s="409"/>
      <c r="DS161" s="409"/>
      <c r="DT161" s="409"/>
      <c r="DU161" s="409"/>
      <c r="DV161" s="409"/>
      <c r="DW161" s="409"/>
      <c r="DX161" s="409"/>
      <c r="EH161" s="409"/>
      <c r="EI161" s="409"/>
      <c r="EJ161" s="409"/>
      <c r="EK161" s="409"/>
      <c r="EL161" s="409"/>
      <c r="EM161" s="409"/>
      <c r="EN161" s="409"/>
      <c r="EX161" s="409"/>
      <c r="EY161" s="409"/>
      <c r="EZ161" s="409"/>
      <c r="FA161" s="409"/>
      <c r="FB161" s="409"/>
      <c r="FC161" s="409"/>
      <c r="FD161" s="409"/>
      <c r="FN161" s="409"/>
      <c r="FO161" s="409"/>
      <c r="FP161" s="409"/>
      <c r="FQ161" s="409"/>
      <c r="FR161" s="409"/>
      <c r="FS161" s="409"/>
      <c r="FT161" s="409"/>
      <c r="GD161" s="409"/>
      <c r="GE161" s="409"/>
      <c r="GF161" s="409"/>
      <c r="GG161" s="409"/>
      <c r="GH161" s="409"/>
      <c r="GI161" s="409"/>
      <c r="GJ161" s="409"/>
      <c r="GT161" s="409"/>
      <c r="GU161" s="409"/>
      <c r="GV161" s="409"/>
      <c r="GW161" s="409"/>
      <c r="GX161" s="409"/>
      <c r="GY161" s="409"/>
      <c r="GZ161" s="409"/>
      <c r="HJ161" s="409"/>
      <c r="HK161" s="409"/>
      <c r="HL161" s="409"/>
      <c r="HM161" s="409"/>
      <c r="HN161" s="409"/>
      <c r="HO161" s="409"/>
      <c r="HP161" s="409"/>
      <c r="HZ161" s="409"/>
      <c r="IA161" s="409"/>
      <c r="IB161" s="409"/>
      <c r="IC161" s="409"/>
      <c r="ID161" s="409"/>
      <c r="IE161" s="409"/>
      <c r="IF161" s="409"/>
      <c r="IP161" s="409"/>
      <c r="IQ161" s="409"/>
      <c r="IR161" s="409"/>
      <c r="IS161" s="409"/>
      <c r="IT161" s="409"/>
      <c r="IU161" s="409"/>
      <c r="IV161" s="409"/>
    </row>
    <row r="162" spans="1:256">
      <c r="A162" s="144"/>
      <c r="B162" s="16"/>
      <c r="C162" s="51"/>
      <c r="D162" s="52"/>
      <c r="E162" s="52"/>
      <c r="F162" s="52"/>
      <c r="G162" s="52"/>
      <c r="H162" s="52"/>
      <c r="I162" s="51"/>
      <c r="J162" s="242"/>
      <c r="K162" s="226"/>
      <c r="L162" s="630"/>
      <c r="M162" s="630"/>
      <c r="N162" s="630"/>
      <c r="O162" s="630"/>
      <c r="P162" s="637"/>
      <c r="Q162" s="627"/>
      <c r="S162" s="52"/>
      <c r="T162" s="52"/>
      <c r="U162" s="52"/>
      <c r="V162" s="52"/>
      <c r="W162" s="52"/>
      <c r="X162" s="641"/>
      <c r="AP162" s="409"/>
      <c r="AQ162" s="409"/>
      <c r="AR162" s="409"/>
      <c r="AS162" s="409"/>
      <c r="AT162" s="409"/>
      <c r="AU162" s="409"/>
      <c r="AV162" s="409"/>
      <c r="BF162" s="409"/>
      <c r="BG162" s="409"/>
      <c r="BH162" s="409"/>
      <c r="BI162" s="409"/>
      <c r="BJ162" s="409"/>
      <c r="BK162" s="409"/>
      <c r="BL162" s="409"/>
      <c r="BV162" s="409"/>
      <c r="BW162" s="409"/>
      <c r="BX162" s="409"/>
      <c r="BY162" s="409"/>
      <c r="BZ162" s="409"/>
      <c r="CA162" s="409"/>
      <c r="CB162" s="409"/>
      <c r="CL162" s="409"/>
      <c r="CM162" s="409"/>
      <c r="CN162" s="409"/>
      <c r="CO162" s="409"/>
      <c r="CP162" s="409"/>
      <c r="CQ162" s="409"/>
      <c r="CR162" s="409"/>
      <c r="DB162" s="409"/>
      <c r="DC162" s="409"/>
      <c r="DD162" s="409"/>
      <c r="DE162" s="409"/>
      <c r="DF162" s="409"/>
      <c r="DG162" s="409"/>
      <c r="DH162" s="409"/>
      <c r="DR162" s="409"/>
      <c r="DS162" s="409"/>
      <c r="DT162" s="409"/>
      <c r="DU162" s="409"/>
      <c r="DV162" s="409"/>
      <c r="DW162" s="409"/>
      <c r="DX162" s="409"/>
      <c r="EH162" s="409"/>
      <c r="EI162" s="409"/>
      <c r="EJ162" s="409"/>
      <c r="EK162" s="409"/>
      <c r="EL162" s="409"/>
      <c r="EM162" s="409"/>
      <c r="EN162" s="409"/>
      <c r="EX162" s="409"/>
      <c r="EY162" s="409"/>
      <c r="EZ162" s="409"/>
      <c r="FA162" s="409"/>
      <c r="FB162" s="409"/>
      <c r="FC162" s="409"/>
      <c r="FD162" s="409"/>
      <c r="FN162" s="409"/>
      <c r="FO162" s="409"/>
      <c r="FP162" s="409"/>
      <c r="FQ162" s="409"/>
      <c r="FR162" s="409"/>
      <c r="FS162" s="409"/>
      <c r="FT162" s="409"/>
      <c r="GD162" s="409"/>
      <c r="GE162" s="409"/>
      <c r="GF162" s="409"/>
      <c r="GG162" s="409"/>
      <c r="GH162" s="409"/>
      <c r="GI162" s="409"/>
      <c r="GJ162" s="409"/>
      <c r="GT162" s="409"/>
      <c r="GU162" s="409"/>
      <c r="GV162" s="409"/>
      <c r="GW162" s="409"/>
      <c r="GX162" s="409"/>
      <c r="GY162" s="409"/>
      <c r="GZ162" s="409"/>
      <c r="HJ162" s="409"/>
      <c r="HK162" s="409"/>
      <c r="HL162" s="409"/>
      <c r="HM162" s="409"/>
      <c r="HN162" s="409"/>
      <c r="HO162" s="409"/>
      <c r="HP162" s="409"/>
      <c r="HZ162" s="409"/>
      <c r="IA162" s="409"/>
      <c r="IB162" s="409"/>
      <c r="IC162" s="409"/>
      <c r="ID162" s="409"/>
      <c r="IE162" s="409"/>
      <c r="IF162" s="409"/>
      <c r="IP162" s="409"/>
      <c r="IQ162" s="409"/>
      <c r="IR162" s="409"/>
      <c r="IS162" s="409"/>
      <c r="IT162" s="409"/>
      <c r="IU162" s="409"/>
      <c r="IV162" s="409"/>
    </row>
    <row r="163" spans="1:256">
      <c r="A163" s="66"/>
      <c r="B163" s="139"/>
      <c r="C163" s="137"/>
      <c r="D163" s="138"/>
      <c r="E163" s="138"/>
      <c r="F163" s="138"/>
      <c r="G163" s="138"/>
      <c r="H163" s="138"/>
      <c r="I163" s="417"/>
      <c r="J163" s="243"/>
      <c r="K163" s="227"/>
      <c r="L163" s="227"/>
      <c r="M163" s="227"/>
      <c r="N163" s="227"/>
      <c r="O163" s="237"/>
      <c r="P163" s="631"/>
      <c r="Q163" s="627"/>
      <c r="S163" s="52"/>
      <c r="T163" s="52"/>
      <c r="U163" s="52"/>
      <c r="V163" s="52"/>
      <c r="W163" s="52"/>
      <c r="X163" s="641"/>
      <c r="AP163" s="409"/>
      <c r="AQ163" s="409"/>
      <c r="AR163" s="409"/>
      <c r="AS163" s="409"/>
      <c r="AT163" s="409"/>
      <c r="AU163" s="409"/>
      <c r="AV163" s="409"/>
      <c r="BF163" s="409"/>
      <c r="BG163" s="409"/>
      <c r="BH163" s="409"/>
      <c r="BI163" s="409"/>
      <c r="BJ163" s="409"/>
      <c r="BK163" s="409"/>
      <c r="BL163" s="409"/>
      <c r="BV163" s="409"/>
      <c r="BW163" s="409"/>
      <c r="BX163" s="409"/>
      <c r="BY163" s="409"/>
      <c r="BZ163" s="409"/>
      <c r="CA163" s="409"/>
      <c r="CB163" s="409"/>
      <c r="CL163" s="409"/>
      <c r="CM163" s="409"/>
      <c r="CN163" s="409"/>
      <c r="CO163" s="409"/>
      <c r="CP163" s="409"/>
      <c r="CQ163" s="409"/>
      <c r="CR163" s="409"/>
      <c r="DB163" s="409"/>
      <c r="DC163" s="409"/>
      <c r="DD163" s="409"/>
      <c r="DE163" s="409"/>
      <c r="DF163" s="409"/>
      <c r="DG163" s="409"/>
      <c r="DH163" s="409"/>
      <c r="DR163" s="409"/>
      <c r="DS163" s="409"/>
      <c r="DT163" s="409"/>
      <c r="DU163" s="409"/>
      <c r="DV163" s="409"/>
      <c r="DW163" s="409"/>
      <c r="DX163" s="409"/>
      <c r="EH163" s="409"/>
      <c r="EI163" s="409"/>
      <c r="EJ163" s="409"/>
      <c r="EK163" s="409"/>
      <c r="EL163" s="409"/>
      <c r="EM163" s="409"/>
      <c r="EN163" s="409"/>
      <c r="EX163" s="409"/>
      <c r="EY163" s="409"/>
      <c r="EZ163" s="409"/>
      <c r="FA163" s="409"/>
      <c r="FB163" s="409"/>
      <c r="FC163" s="409"/>
      <c r="FD163" s="409"/>
      <c r="FN163" s="409"/>
      <c r="FO163" s="409"/>
      <c r="FP163" s="409"/>
      <c r="FQ163" s="409"/>
      <c r="FR163" s="409"/>
      <c r="FS163" s="409"/>
      <c r="FT163" s="409"/>
      <c r="GD163" s="409"/>
      <c r="GE163" s="409"/>
      <c r="GF163" s="409"/>
      <c r="GG163" s="409"/>
      <c r="GH163" s="409"/>
      <c r="GI163" s="409"/>
      <c r="GJ163" s="409"/>
      <c r="GT163" s="409"/>
      <c r="GU163" s="409"/>
      <c r="GV163" s="409"/>
      <c r="GW163" s="409"/>
      <c r="GX163" s="409"/>
      <c r="GY163" s="409"/>
      <c r="GZ163" s="409"/>
      <c r="HJ163" s="409"/>
      <c r="HK163" s="409"/>
      <c r="HL163" s="409"/>
      <c r="HM163" s="409"/>
      <c r="HN163" s="409"/>
      <c r="HO163" s="409"/>
      <c r="HP163" s="409"/>
      <c r="HZ163" s="409"/>
      <c r="IA163" s="409"/>
      <c r="IB163" s="409"/>
      <c r="IC163" s="409"/>
      <c r="ID163" s="409"/>
      <c r="IE163" s="409"/>
      <c r="IF163" s="409"/>
      <c r="IP163" s="409"/>
      <c r="IQ163" s="409"/>
      <c r="IR163" s="409"/>
      <c r="IS163" s="409"/>
      <c r="IT163" s="409"/>
      <c r="IU163" s="409"/>
      <c r="IV163" s="409"/>
    </row>
    <row r="164" spans="1:256">
      <c r="A164" s="54"/>
      <c r="B164" s="16"/>
      <c r="C164" s="51"/>
      <c r="D164" s="52"/>
      <c r="E164" s="52"/>
      <c r="F164" s="52"/>
      <c r="G164" s="52"/>
      <c r="H164" s="52"/>
      <c r="I164" s="51"/>
      <c r="J164" s="242"/>
      <c r="K164" s="226"/>
      <c r="L164" s="630"/>
      <c r="M164" s="630"/>
      <c r="N164" s="630"/>
      <c r="O164" s="630"/>
      <c r="P164" s="637"/>
      <c r="Q164" s="627"/>
      <c r="S164" s="52"/>
      <c r="T164" s="52"/>
      <c r="U164" s="52"/>
      <c r="V164" s="52"/>
      <c r="W164" s="52"/>
      <c r="X164" s="641"/>
      <c r="AP164" s="409"/>
      <c r="AQ164" s="409"/>
      <c r="AR164" s="409"/>
      <c r="AS164" s="409"/>
      <c r="AT164" s="409"/>
      <c r="AU164" s="409"/>
      <c r="AV164" s="409"/>
      <c r="BF164" s="409"/>
      <c r="BG164" s="409"/>
      <c r="BH164" s="409"/>
      <c r="BI164" s="409"/>
      <c r="BJ164" s="409"/>
      <c r="BK164" s="409"/>
      <c r="BL164" s="409"/>
      <c r="BV164" s="409"/>
      <c r="BW164" s="409"/>
      <c r="BX164" s="409"/>
      <c r="BY164" s="409"/>
      <c r="BZ164" s="409"/>
      <c r="CA164" s="409"/>
      <c r="CB164" s="409"/>
      <c r="CL164" s="409"/>
      <c r="CM164" s="409"/>
      <c r="CN164" s="409"/>
      <c r="CO164" s="409"/>
      <c r="CP164" s="409"/>
      <c r="CQ164" s="409"/>
      <c r="CR164" s="409"/>
      <c r="DB164" s="409"/>
      <c r="DC164" s="409"/>
      <c r="DD164" s="409"/>
      <c r="DE164" s="409"/>
      <c r="DF164" s="409"/>
      <c r="DG164" s="409"/>
      <c r="DH164" s="409"/>
      <c r="DR164" s="409"/>
      <c r="DS164" s="409"/>
      <c r="DT164" s="409"/>
      <c r="DU164" s="409"/>
      <c r="DV164" s="409"/>
      <c r="DW164" s="409"/>
      <c r="DX164" s="409"/>
      <c r="EH164" s="409"/>
      <c r="EI164" s="409"/>
      <c r="EJ164" s="409"/>
      <c r="EK164" s="409"/>
      <c r="EL164" s="409"/>
      <c r="EM164" s="409"/>
      <c r="EN164" s="409"/>
      <c r="EX164" s="409"/>
      <c r="EY164" s="409"/>
      <c r="EZ164" s="409"/>
      <c r="FA164" s="409"/>
      <c r="FB164" s="409"/>
      <c r="FC164" s="409"/>
      <c r="FD164" s="409"/>
      <c r="FN164" s="409"/>
      <c r="FO164" s="409"/>
      <c r="FP164" s="409"/>
      <c r="FQ164" s="409"/>
      <c r="FR164" s="409"/>
      <c r="FS164" s="409"/>
      <c r="FT164" s="409"/>
      <c r="GD164" s="409"/>
      <c r="GE164" s="409"/>
      <c r="GF164" s="409"/>
      <c r="GG164" s="409"/>
      <c r="GH164" s="409"/>
      <c r="GI164" s="409"/>
      <c r="GJ164" s="409"/>
      <c r="GT164" s="409"/>
      <c r="GU164" s="409"/>
      <c r="GV164" s="409"/>
      <c r="GW164" s="409"/>
      <c r="GX164" s="409"/>
      <c r="GY164" s="409"/>
      <c r="GZ164" s="409"/>
      <c r="HJ164" s="409"/>
      <c r="HK164" s="409"/>
      <c r="HL164" s="409"/>
      <c r="HM164" s="409"/>
      <c r="HN164" s="409"/>
      <c r="HO164" s="409"/>
      <c r="HP164" s="409"/>
      <c r="HZ164" s="409"/>
      <c r="IA164" s="409"/>
      <c r="IB164" s="409"/>
      <c r="IC164" s="409"/>
      <c r="ID164" s="409"/>
      <c r="IE164" s="409"/>
      <c r="IF164" s="409"/>
      <c r="IP164" s="409"/>
      <c r="IQ164" s="409"/>
      <c r="IR164" s="409"/>
      <c r="IS164" s="409"/>
      <c r="IT164" s="409"/>
      <c r="IU164" s="409"/>
      <c r="IV164" s="409"/>
    </row>
    <row r="165" spans="1:256">
      <c r="A165" s="54"/>
      <c r="B165" s="16"/>
      <c r="C165" s="51"/>
      <c r="D165" s="52"/>
      <c r="E165" s="52"/>
      <c r="F165" s="52"/>
      <c r="G165" s="52"/>
      <c r="H165" s="52"/>
      <c r="I165" s="51"/>
      <c r="J165" s="242"/>
      <c r="K165" s="226"/>
      <c r="L165" s="630"/>
      <c r="M165" s="630"/>
      <c r="N165" s="630"/>
      <c r="O165" s="630"/>
      <c r="P165" s="637"/>
      <c r="Q165" s="627"/>
      <c r="S165" s="52"/>
      <c r="T165" s="52"/>
      <c r="U165" s="52"/>
      <c r="V165" s="52"/>
      <c r="W165" s="52"/>
      <c r="X165" s="641"/>
      <c r="AP165" s="409"/>
      <c r="AQ165" s="409"/>
      <c r="AR165" s="409"/>
      <c r="AS165" s="409"/>
      <c r="AT165" s="409"/>
      <c r="AU165" s="409"/>
      <c r="AV165" s="409"/>
      <c r="BF165" s="409"/>
      <c r="BG165" s="409"/>
      <c r="BH165" s="409"/>
      <c r="BI165" s="409"/>
      <c r="BJ165" s="409"/>
      <c r="BK165" s="409"/>
      <c r="BL165" s="409"/>
      <c r="BV165" s="409"/>
      <c r="BW165" s="409"/>
      <c r="BX165" s="409"/>
      <c r="BY165" s="409"/>
      <c r="BZ165" s="409"/>
      <c r="CA165" s="409"/>
      <c r="CB165" s="409"/>
      <c r="CL165" s="409"/>
      <c r="CM165" s="409"/>
      <c r="CN165" s="409"/>
      <c r="CO165" s="409"/>
      <c r="CP165" s="409"/>
      <c r="CQ165" s="409"/>
      <c r="CR165" s="409"/>
      <c r="DB165" s="409"/>
      <c r="DC165" s="409"/>
      <c r="DD165" s="409"/>
      <c r="DE165" s="409"/>
      <c r="DF165" s="409"/>
      <c r="DG165" s="409"/>
      <c r="DH165" s="409"/>
      <c r="DR165" s="409"/>
      <c r="DS165" s="409"/>
      <c r="DT165" s="409"/>
      <c r="DU165" s="409"/>
      <c r="DV165" s="409"/>
      <c r="DW165" s="409"/>
      <c r="DX165" s="409"/>
      <c r="EH165" s="409"/>
      <c r="EI165" s="409"/>
      <c r="EJ165" s="409"/>
      <c r="EK165" s="409"/>
      <c r="EL165" s="409"/>
      <c r="EM165" s="409"/>
      <c r="EN165" s="409"/>
      <c r="EX165" s="409"/>
      <c r="EY165" s="409"/>
      <c r="EZ165" s="409"/>
      <c r="FA165" s="409"/>
      <c r="FB165" s="409"/>
      <c r="FC165" s="409"/>
      <c r="FD165" s="409"/>
      <c r="FN165" s="409"/>
      <c r="FO165" s="409"/>
      <c r="FP165" s="409"/>
      <c r="FQ165" s="409"/>
      <c r="FR165" s="409"/>
      <c r="FS165" s="409"/>
      <c r="FT165" s="409"/>
      <c r="GD165" s="409"/>
      <c r="GE165" s="409"/>
      <c r="GF165" s="409"/>
      <c r="GG165" s="409"/>
      <c r="GH165" s="409"/>
      <c r="GI165" s="409"/>
      <c r="GJ165" s="409"/>
      <c r="GT165" s="409"/>
      <c r="GU165" s="409"/>
      <c r="GV165" s="409"/>
      <c r="GW165" s="409"/>
      <c r="GX165" s="409"/>
      <c r="GY165" s="409"/>
      <c r="GZ165" s="409"/>
      <c r="HJ165" s="409"/>
      <c r="HK165" s="409"/>
      <c r="HL165" s="409"/>
      <c r="HM165" s="409"/>
      <c r="HN165" s="409"/>
      <c r="HO165" s="409"/>
      <c r="HP165" s="409"/>
      <c r="HZ165" s="409"/>
      <c r="IA165" s="409"/>
      <c r="IB165" s="409"/>
      <c r="IC165" s="409"/>
      <c r="ID165" s="409"/>
      <c r="IE165" s="409"/>
      <c r="IF165" s="409"/>
      <c r="IP165" s="409"/>
      <c r="IQ165" s="409"/>
      <c r="IR165" s="409"/>
      <c r="IS165" s="409"/>
      <c r="IT165" s="409"/>
      <c r="IU165" s="409"/>
      <c r="IV165" s="409"/>
    </row>
    <row r="166" spans="1:256">
      <c r="A166" s="54"/>
      <c r="B166" s="139"/>
      <c r="C166" s="137"/>
      <c r="D166" s="138"/>
      <c r="E166" s="138"/>
      <c r="F166" s="138"/>
      <c r="G166" s="138"/>
      <c r="H166" s="138"/>
      <c r="I166" s="417"/>
      <c r="J166" s="243"/>
      <c r="K166" s="227"/>
      <c r="L166" s="227"/>
      <c r="M166" s="227"/>
      <c r="N166" s="227"/>
      <c r="O166" s="237"/>
      <c r="P166" s="631"/>
      <c r="Q166" s="627"/>
      <c r="S166" s="52"/>
      <c r="T166" s="52"/>
      <c r="U166" s="52"/>
      <c r="V166" s="52"/>
      <c r="W166" s="52"/>
      <c r="X166" s="641"/>
      <c r="AP166" s="409"/>
      <c r="AQ166" s="409"/>
      <c r="AR166" s="409"/>
      <c r="AS166" s="409"/>
      <c r="AT166" s="409"/>
      <c r="AU166" s="409"/>
      <c r="AV166" s="409"/>
      <c r="BF166" s="409"/>
      <c r="BG166" s="409"/>
      <c r="BH166" s="409"/>
      <c r="BI166" s="409"/>
      <c r="BJ166" s="409"/>
      <c r="BK166" s="409"/>
      <c r="BL166" s="409"/>
      <c r="BV166" s="409"/>
      <c r="BW166" s="409"/>
      <c r="BX166" s="409"/>
      <c r="BY166" s="409"/>
      <c r="BZ166" s="409"/>
      <c r="CA166" s="409"/>
      <c r="CB166" s="409"/>
      <c r="CL166" s="409"/>
      <c r="CM166" s="409"/>
      <c r="CN166" s="409"/>
      <c r="CO166" s="409"/>
      <c r="CP166" s="409"/>
      <c r="CQ166" s="409"/>
      <c r="CR166" s="409"/>
      <c r="DB166" s="409"/>
      <c r="DC166" s="409"/>
      <c r="DD166" s="409"/>
      <c r="DE166" s="409"/>
      <c r="DF166" s="409"/>
      <c r="DG166" s="409"/>
      <c r="DH166" s="409"/>
      <c r="DR166" s="409"/>
      <c r="DS166" s="409"/>
      <c r="DT166" s="409"/>
      <c r="DU166" s="409"/>
      <c r="DV166" s="409"/>
      <c r="DW166" s="409"/>
      <c r="DX166" s="409"/>
      <c r="EH166" s="409"/>
      <c r="EI166" s="409"/>
      <c r="EJ166" s="409"/>
      <c r="EK166" s="409"/>
      <c r="EL166" s="409"/>
      <c r="EM166" s="409"/>
      <c r="EN166" s="409"/>
      <c r="EX166" s="409"/>
      <c r="EY166" s="409"/>
      <c r="EZ166" s="409"/>
      <c r="FA166" s="409"/>
      <c r="FB166" s="409"/>
      <c r="FC166" s="409"/>
      <c r="FD166" s="409"/>
      <c r="FN166" s="409"/>
      <c r="FO166" s="409"/>
      <c r="FP166" s="409"/>
      <c r="FQ166" s="409"/>
      <c r="FR166" s="409"/>
      <c r="FS166" s="409"/>
      <c r="FT166" s="409"/>
      <c r="GD166" s="409"/>
      <c r="GE166" s="409"/>
      <c r="GF166" s="409"/>
      <c r="GG166" s="409"/>
      <c r="GH166" s="409"/>
      <c r="GI166" s="409"/>
      <c r="GJ166" s="409"/>
      <c r="GT166" s="409"/>
      <c r="GU166" s="409"/>
      <c r="GV166" s="409"/>
      <c r="GW166" s="409"/>
      <c r="GX166" s="409"/>
      <c r="GY166" s="409"/>
      <c r="GZ166" s="409"/>
      <c r="HJ166" s="409"/>
      <c r="HK166" s="409"/>
      <c r="HL166" s="409"/>
      <c r="HM166" s="409"/>
      <c r="HN166" s="409"/>
      <c r="HO166" s="409"/>
      <c r="HP166" s="409"/>
      <c r="HZ166" s="409"/>
      <c r="IA166" s="409"/>
      <c r="IB166" s="409"/>
      <c r="IC166" s="409"/>
      <c r="ID166" s="409"/>
      <c r="IE166" s="409"/>
      <c r="IF166" s="409"/>
      <c r="IP166" s="409"/>
      <c r="IQ166" s="409"/>
      <c r="IR166" s="409"/>
      <c r="IS166" s="409"/>
      <c r="IT166" s="409"/>
      <c r="IU166" s="409"/>
      <c r="IV166" s="409"/>
    </row>
    <row r="167" spans="1:256">
      <c r="A167" s="54"/>
      <c r="B167" s="16"/>
      <c r="C167" s="51"/>
      <c r="D167" s="52"/>
      <c r="E167" s="52"/>
      <c r="F167" s="52"/>
      <c r="G167" s="52"/>
      <c r="H167" s="52"/>
      <c r="I167" s="51"/>
      <c r="J167" s="242"/>
      <c r="K167" s="226"/>
      <c r="L167" s="630"/>
      <c r="M167" s="630"/>
      <c r="N167" s="630"/>
      <c r="O167" s="630"/>
      <c r="P167" s="637"/>
      <c r="Q167" s="627"/>
      <c r="S167" s="52"/>
      <c r="T167" s="52"/>
      <c r="U167" s="52"/>
      <c r="V167" s="52"/>
      <c r="W167" s="52"/>
      <c r="X167" s="641"/>
      <c r="AP167" s="409"/>
      <c r="AQ167" s="409"/>
      <c r="AR167" s="409"/>
      <c r="AS167" s="409"/>
      <c r="AT167" s="409"/>
      <c r="AU167" s="409"/>
      <c r="AV167" s="409"/>
      <c r="BF167" s="409"/>
      <c r="BG167" s="409"/>
      <c r="BH167" s="409"/>
      <c r="BI167" s="409"/>
      <c r="BJ167" s="409"/>
      <c r="BK167" s="409"/>
      <c r="BL167" s="409"/>
      <c r="BV167" s="409"/>
      <c r="BW167" s="409"/>
      <c r="BX167" s="409"/>
      <c r="BY167" s="409"/>
      <c r="BZ167" s="409"/>
      <c r="CA167" s="409"/>
      <c r="CB167" s="409"/>
      <c r="CL167" s="409"/>
      <c r="CM167" s="409"/>
      <c r="CN167" s="409"/>
      <c r="CO167" s="409"/>
      <c r="CP167" s="409"/>
      <c r="CQ167" s="409"/>
      <c r="CR167" s="409"/>
      <c r="DB167" s="409"/>
      <c r="DC167" s="409"/>
      <c r="DD167" s="409"/>
      <c r="DE167" s="409"/>
      <c r="DF167" s="409"/>
      <c r="DG167" s="409"/>
      <c r="DH167" s="409"/>
      <c r="DR167" s="409"/>
      <c r="DS167" s="409"/>
      <c r="DT167" s="409"/>
      <c r="DU167" s="409"/>
      <c r="DV167" s="409"/>
      <c r="DW167" s="409"/>
      <c r="DX167" s="409"/>
      <c r="EH167" s="409"/>
      <c r="EI167" s="409"/>
      <c r="EJ167" s="409"/>
      <c r="EK167" s="409"/>
      <c r="EL167" s="409"/>
      <c r="EM167" s="409"/>
      <c r="EN167" s="409"/>
      <c r="EX167" s="409"/>
      <c r="EY167" s="409"/>
      <c r="EZ167" s="409"/>
      <c r="FA167" s="409"/>
      <c r="FB167" s="409"/>
      <c r="FC167" s="409"/>
      <c r="FD167" s="409"/>
      <c r="FN167" s="409"/>
      <c r="FO167" s="409"/>
      <c r="FP167" s="409"/>
      <c r="FQ167" s="409"/>
      <c r="FR167" s="409"/>
      <c r="FS167" s="409"/>
      <c r="FT167" s="409"/>
      <c r="GD167" s="409"/>
      <c r="GE167" s="409"/>
      <c r="GF167" s="409"/>
      <c r="GG167" s="409"/>
      <c r="GH167" s="409"/>
      <c r="GI167" s="409"/>
      <c r="GJ167" s="409"/>
      <c r="GT167" s="409"/>
      <c r="GU167" s="409"/>
      <c r="GV167" s="409"/>
      <c r="GW167" s="409"/>
      <c r="GX167" s="409"/>
      <c r="GY167" s="409"/>
      <c r="GZ167" s="409"/>
      <c r="HJ167" s="409"/>
      <c r="HK167" s="409"/>
      <c r="HL167" s="409"/>
      <c r="HM167" s="409"/>
      <c r="HN167" s="409"/>
      <c r="HO167" s="409"/>
      <c r="HP167" s="409"/>
      <c r="HZ167" s="409"/>
      <c r="IA167" s="409"/>
      <c r="IB167" s="409"/>
      <c r="IC167" s="409"/>
      <c r="ID167" s="409"/>
      <c r="IE167" s="409"/>
      <c r="IF167" s="409"/>
      <c r="IP167" s="409"/>
      <c r="IQ167" s="409"/>
      <c r="IR167" s="409"/>
      <c r="IS167" s="409"/>
      <c r="IT167" s="409"/>
      <c r="IU167" s="409"/>
      <c r="IV167" s="409"/>
    </row>
    <row r="168" spans="1:256">
      <c r="A168" s="54"/>
      <c r="B168" s="16"/>
      <c r="C168" s="51"/>
      <c r="D168" s="52"/>
      <c r="E168" s="52"/>
      <c r="F168" s="52"/>
      <c r="G168" s="52"/>
      <c r="H168" s="52"/>
      <c r="I168" s="51"/>
      <c r="J168" s="242"/>
      <c r="K168" s="226"/>
      <c r="L168" s="630"/>
      <c r="M168" s="630"/>
      <c r="N168" s="630"/>
      <c r="O168" s="630"/>
      <c r="P168" s="637"/>
      <c r="Q168" s="627"/>
      <c r="S168" s="52"/>
      <c r="T168" s="52"/>
      <c r="U168" s="52"/>
      <c r="V168" s="52"/>
      <c r="W168" s="52"/>
      <c r="X168" s="641"/>
      <c r="AP168" s="409"/>
      <c r="AQ168" s="409"/>
      <c r="AR168" s="409"/>
      <c r="AS168" s="409"/>
      <c r="AT168" s="409"/>
      <c r="AU168" s="409"/>
      <c r="AV168" s="409"/>
      <c r="BF168" s="409"/>
      <c r="BG168" s="409"/>
      <c r="BH168" s="409"/>
      <c r="BI168" s="409"/>
      <c r="BJ168" s="409"/>
      <c r="BK168" s="409"/>
      <c r="BL168" s="409"/>
      <c r="BV168" s="409"/>
      <c r="BW168" s="409"/>
      <c r="BX168" s="409"/>
      <c r="BY168" s="409"/>
      <c r="BZ168" s="409"/>
      <c r="CA168" s="409"/>
      <c r="CB168" s="409"/>
      <c r="CL168" s="409"/>
      <c r="CM168" s="409"/>
      <c r="CN168" s="409"/>
      <c r="CO168" s="409"/>
      <c r="CP168" s="409"/>
      <c r="CQ168" s="409"/>
      <c r="CR168" s="409"/>
      <c r="DB168" s="409"/>
      <c r="DC168" s="409"/>
      <c r="DD168" s="409"/>
      <c r="DE168" s="409"/>
      <c r="DF168" s="409"/>
      <c r="DG168" s="409"/>
      <c r="DH168" s="409"/>
      <c r="DR168" s="409"/>
      <c r="DS168" s="409"/>
      <c r="DT168" s="409"/>
      <c r="DU168" s="409"/>
      <c r="DV168" s="409"/>
      <c r="DW168" s="409"/>
      <c r="DX168" s="409"/>
      <c r="EH168" s="409"/>
      <c r="EI168" s="409"/>
      <c r="EJ168" s="409"/>
      <c r="EK168" s="409"/>
      <c r="EL168" s="409"/>
      <c r="EM168" s="409"/>
      <c r="EN168" s="409"/>
      <c r="EX168" s="409"/>
      <c r="EY168" s="409"/>
      <c r="EZ168" s="409"/>
      <c r="FA168" s="409"/>
      <c r="FB168" s="409"/>
      <c r="FC168" s="409"/>
      <c r="FD168" s="409"/>
      <c r="FN168" s="409"/>
      <c r="FO168" s="409"/>
      <c r="FP168" s="409"/>
      <c r="FQ168" s="409"/>
      <c r="FR168" s="409"/>
      <c r="FS168" s="409"/>
      <c r="FT168" s="409"/>
      <c r="GD168" s="409"/>
      <c r="GE168" s="409"/>
      <c r="GF168" s="409"/>
      <c r="GG168" s="409"/>
      <c r="GH168" s="409"/>
      <c r="GI168" s="409"/>
      <c r="GJ168" s="409"/>
      <c r="GT168" s="409"/>
      <c r="GU168" s="409"/>
      <c r="GV168" s="409"/>
      <c r="GW168" s="409"/>
      <c r="GX168" s="409"/>
      <c r="GY168" s="409"/>
      <c r="GZ168" s="409"/>
      <c r="HJ168" s="409"/>
      <c r="HK168" s="409"/>
      <c r="HL168" s="409"/>
      <c r="HM168" s="409"/>
      <c r="HN168" s="409"/>
      <c r="HO168" s="409"/>
      <c r="HP168" s="409"/>
      <c r="HZ168" s="409"/>
      <c r="IA168" s="409"/>
      <c r="IB168" s="409"/>
      <c r="IC168" s="409"/>
      <c r="ID168" s="409"/>
      <c r="IE168" s="409"/>
      <c r="IF168" s="409"/>
      <c r="IP168" s="409"/>
      <c r="IQ168" s="409"/>
      <c r="IR168" s="409"/>
      <c r="IS168" s="409"/>
      <c r="IT168" s="409"/>
      <c r="IU168" s="409"/>
      <c r="IV168" s="409"/>
    </row>
    <row r="169" spans="1:256">
      <c r="A169" s="54"/>
      <c r="B169" s="141"/>
      <c r="C169" s="142"/>
      <c r="D169" s="143"/>
      <c r="E169" s="143"/>
      <c r="F169" s="143"/>
      <c r="G169" s="143"/>
      <c r="H169" s="143"/>
      <c r="I169" s="414"/>
      <c r="J169" s="243"/>
      <c r="K169" s="227"/>
      <c r="L169" s="227"/>
      <c r="M169" s="227"/>
      <c r="N169" s="227"/>
      <c r="O169" s="237"/>
      <c r="P169" s="631"/>
      <c r="Q169" s="627"/>
      <c r="S169" s="52"/>
      <c r="T169" s="52"/>
      <c r="U169" s="52"/>
      <c r="V169" s="52"/>
      <c r="W169" s="52"/>
      <c r="X169" s="641"/>
      <c r="AP169" s="409"/>
      <c r="AQ169" s="409"/>
      <c r="AR169" s="409"/>
      <c r="AS169" s="409"/>
      <c r="AT169" s="409"/>
      <c r="AU169" s="409"/>
      <c r="AV169" s="409"/>
      <c r="BF169" s="409"/>
      <c r="BG169" s="409"/>
      <c r="BH169" s="409"/>
      <c r="BI169" s="409"/>
      <c r="BJ169" s="409"/>
      <c r="BK169" s="409"/>
      <c r="BL169" s="409"/>
      <c r="BV169" s="409"/>
      <c r="BW169" s="409"/>
      <c r="BX169" s="409"/>
      <c r="BY169" s="409"/>
      <c r="BZ169" s="409"/>
      <c r="CA169" s="409"/>
      <c r="CB169" s="409"/>
      <c r="CL169" s="409"/>
      <c r="CM169" s="409"/>
      <c r="CN169" s="409"/>
      <c r="CO169" s="409"/>
      <c r="CP169" s="409"/>
      <c r="CQ169" s="409"/>
      <c r="CR169" s="409"/>
      <c r="DB169" s="409"/>
      <c r="DC169" s="409"/>
      <c r="DD169" s="409"/>
      <c r="DE169" s="409"/>
      <c r="DF169" s="409"/>
      <c r="DG169" s="409"/>
      <c r="DH169" s="409"/>
      <c r="DR169" s="409"/>
      <c r="DS169" s="409"/>
      <c r="DT169" s="409"/>
      <c r="DU169" s="409"/>
      <c r="DV169" s="409"/>
      <c r="DW169" s="409"/>
      <c r="DX169" s="409"/>
      <c r="EH169" s="409"/>
      <c r="EI169" s="409"/>
      <c r="EJ169" s="409"/>
      <c r="EK169" s="409"/>
      <c r="EL169" s="409"/>
      <c r="EM169" s="409"/>
      <c r="EN169" s="409"/>
      <c r="EX169" s="409"/>
      <c r="EY169" s="409"/>
      <c r="EZ169" s="409"/>
      <c r="FA169" s="409"/>
      <c r="FB169" s="409"/>
      <c r="FC169" s="409"/>
      <c r="FD169" s="409"/>
      <c r="FN169" s="409"/>
      <c r="FO169" s="409"/>
      <c r="FP169" s="409"/>
      <c r="FQ169" s="409"/>
      <c r="FR169" s="409"/>
      <c r="FS169" s="409"/>
      <c r="FT169" s="409"/>
      <c r="GD169" s="409"/>
      <c r="GE169" s="409"/>
      <c r="GF169" s="409"/>
      <c r="GG169" s="409"/>
      <c r="GH169" s="409"/>
      <c r="GI169" s="409"/>
      <c r="GJ169" s="409"/>
      <c r="GT169" s="409"/>
      <c r="GU169" s="409"/>
      <c r="GV169" s="409"/>
      <c r="GW169" s="409"/>
      <c r="GX169" s="409"/>
      <c r="GY169" s="409"/>
      <c r="GZ169" s="409"/>
      <c r="HJ169" s="409"/>
      <c r="HK169" s="409"/>
      <c r="HL169" s="409"/>
      <c r="HM169" s="409"/>
      <c r="HN169" s="409"/>
      <c r="HO169" s="409"/>
      <c r="HP169" s="409"/>
      <c r="HZ169" s="409"/>
      <c r="IA169" s="409"/>
      <c r="IB169" s="409"/>
      <c r="IC169" s="409"/>
      <c r="ID169" s="409"/>
      <c r="IE169" s="409"/>
      <c r="IF169" s="409"/>
      <c r="IP169" s="409"/>
      <c r="IQ169" s="409"/>
      <c r="IR169" s="409"/>
      <c r="IS169" s="409"/>
      <c r="IT169" s="409"/>
      <c r="IU169" s="409"/>
      <c r="IV169" s="409"/>
    </row>
    <row r="170" spans="1:256">
      <c r="A170" s="54"/>
      <c r="B170" s="16"/>
      <c r="C170" s="51"/>
      <c r="D170" s="52"/>
      <c r="E170" s="52"/>
      <c r="F170" s="52"/>
      <c r="G170" s="52"/>
      <c r="H170" s="52"/>
      <c r="I170" s="51"/>
      <c r="J170" s="242"/>
      <c r="K170" s="226"/>
      <c r="L170" s="630"/>
      <c r="M170" s="630"/>
      <c r="N170" s="630"/>
      <c r="O170" s="630"/>
      <c r="P170" s="637"/>
      <c r="Q170" s="627"/>
      <c r="S170" s="52"/>
      <c r="T170" s="52"/>
      <c r="U170" s="52"/>
      <c r="V170" s="52"/>
      <c r="W170" s="52"/>
      <c r="X170" s="641"/>
      <c r="AP170" s="409"/>
      <c r="AQ170" s="409"/>
      <c r="AR170" s="409"/>
      <c r="AS170" s="409"/>
      <c r="AT170" s="409"/>
      <c r="AU170" s="409"/>
      <c r="AV170" s="409"/>
      <c r="BF170" s="409"/>
      <c r="BG170" s="409"/>
      <c r="BH170" s="409"/>
      <c r="BI170" s="409"/>
      <c r="BJ170" s="409"/>
      <c r="BK170" s="409"/>
      <c r="BL170" s="409"/>
      <c r="BV170" s="409"/>
      <c r="BW170" s="409"/>
      <c r="BX170" s="409"/>
      <c r="BY170" s="409"/>
      <c r="BZ170" s="409"/>
      <c r="CA170" s="409"/>
      <c r="CB170" s="409"/>
      <c r="CL170" s="409"/>
      <c r="CM170" s="409"/>
      <c r="CN170" s="409"/>
      <c r="CO170" s="409"/>
      <c r="CP170" s="409"/>
      <c r="CQ170" s="409"/>
      <c r="CR170" s="409"/>
      <c r="DB170" s="409"/>
      <c r="DC170" s="409"/>
      <c r="DD170" s="409"/>
      <c r="DE170" s="409"/>
      <c r="DF170" s="409"/>
      <c r="DG170" s="409"/>
      <c r="DH170" s="409"/>
      <c r="DR170" s="409"/>
      <c r="DS170" s="409"/>
      <c r="DT170" s="409"/>
      <c r="DU170" s="409"/>
      <c r="DV170" s="409"/>
      <c r="DW170" s="409"/>
      <c r="DX170" s="409"/>
      <c r="EH170" s="409"/>
      <c r="EI170" s="409"/>
      <c r="EJ170" s="409"/>
      <c r="EK170" s="409"/>
      <c r="EL170" s="409"/>
      <c r="EM170" s="409"/>
      <c r="EN170" s="409"/>
      <c r="EX170" s="409"/>
      <c r="EY170" s="409"/>
      <c r="EZ170" s="409"/>
      <c r="FA170" s="409"/>
      <c r="FB170" s="409"/>
      <c r="FC170" s="409"/>
      <c r="FD170" s="409"/>
      <c r="FN170" s="409"/>
      <c r="FO170" s="409"/>
      <c r="FP170" s="409"/>
      <c r="FQ170" s="409"/>
      <c r="FR170" s="409"/>
      <c r="FS170" s="409"/>
      <c r="FT170" s="409"/>
      <c r="GD170" s="409"/>
      <c r="GE170" s="409"/>
      <c r="GF170" s="409"/>
      <c r="GG170" s="409"/>
      <c r="GH170" s="409"/>
      <c r="GI170" s="409"/>
      <c r="GJ170" s="409"/>
      <c r="GT170" s="409"/>
      <c r="GU170" s="409"/>
      <c r="GV170" s="409"/>
      <c r="GW170" s="409"/>
      <c r="GX170" s="409"/>
      <c r="GY170" s="409"/>
      <c r="GZ170" s="409"/>
      <c r="HJ170" s="409"/>
      <c r="HK170" s="409"/>
      <c r="HL170" s="409"/>
      <c r="HM170" s="409"/>
      <c r="HN170" s="409"/>
      <c r="HO170" s="409"/>
      <c r="HP170" s="409"/>
      <c r="HZ170" s="409"/>
      <c r="IA170" s="409"/>
      <c r="IB170" s="409"/>
      <c r="IC170" s="409"/>
      <c r="ID170" s="409"/>
      <c r="IE170" s="409"/>
      <c r="IF170" s="409"/>
      <c r="IP170" s="409"/>
      <c r="IQ170" s="409"/>
      <c r="IR170" s="409"/>
      <c r="IS170" s="409"/>
      <c r="IT170" s="409"/>
      <c r="IU170" s="409"/>
      <c r="IV170" s="409"/>
    </row>
    <row r="171" spans="1:256">
      <c r="A171" s="54"/>
      <c r="B171" s="16"/>
      <c r="C171" s="51"/>
      <c r="D171" s="52"/>
      <c r="E171" s="52"/>
      <c r="F171" s="52"/>
      <c r="G171" s="52"/>
      <c r="H171" s="52"/>
      <c r="I171" s="51"/>
      <c r="J171" s="242"/>
      <c r="K171" s="226"/>
      <c r="L171" s="630"/>
      <c r="M171" s="630"/>
      <c r="N171" s="630"/>
      <c r="O171" s="630"/>
      <c r="P171" s="637"/>
      <c r="Q171" s="627"/>
      <c r="S171" s="52"/>
      <c r="T171" s="52"/>
      <c r="U171" s="52"/>
      <c r="V171" s="52"/>
      <c r="W171" s="52"/>
      <c r="X171" s="641"/>
      <c r="AP171" s="409"/>
      <c r="AQ171" s="409"/>
      <c r="AR171" s="409"/>
      <c r="AS171" s="409"/>
      <c r="AT171" s="409"/>
      <c r="AU171" s="409"/>
      <c r="AV171" s="409"/>
      <c r="BF171" s="409"/>
      <c r="BG171" s="409"/>
      <c r="BH171" s="409"/>
      <c r="BI171" s="409"/>
      <c r="BJ171" s="409"/>
      <c r="BK171" s="409"/>
      <c r="BL171" s="409"/>
      <c r="BV171" s="409"/>
      <c r="BW171" s="409"/>
      <c r="BX171" s="409"/>
      <c r="BY171" s="409"/>
      <c r="BZ171" s="409"/>
      <c r="CA171" s="409"/>
      <c r="CB171" s="409"/>
      <c r="CL171" s="409"/>
      <c r="CM171" s="409"/>
      <c r="CN171" s="409"/>
      <c r="CO171" s="409"/>
      <c r="CP171" s="409"/>
      <c r="CQ171" s="409"/>
      <c r="CR171" s="409"/>
      <c r="DB171" s="409"/>
      <c r="DC171" s="409"/>
      <c r="DD171" s="409"/>
      <c r="DE171" s="409"/>
      <c r="DF171" s="409"/>
      <c r="DG171" s="409"/>
      <c r="DH171" s="409"/>
      <c r="DR171" s="409"/>
      <c r="DS171" s="409"/>
      <c r="DT171" s="409"/>
      <c r="DU171" s="409"/>
      <c r="DV171" s="409"/>
      <c r="DW171" s="409"/>
      <c r="DX171" s="409"/>
      <c r="EH171" s="409"/>
      <c r="EI171" s="409"/>
      <c r="EJ171" s="409"/>
      <c r="EK171" s="409"/>
      <c r="EL171" s="409"/>
      <c r="EM171" s="409"/>
      <c r="EN171" s="409"/>
      <c r="EX171" s="409"/>
      <c r="EY171" s="409"/>
      <c r="EZ171" s="409"/>
      <c r="FA171" s="409"/>
      <c r="FB171" s="409"/>
      <c r="FC171" s="409"/>
      <c r="FD171" s="409"/>
      <c r="FN171" s="409"/>
      <c r="FO171" s="409"/>
      <c r="FP171" s="409"/>
      <c r="FQ171" s="409"/>
      <c r="FR171" s="409"/>
      <c r="FS171" s="409"/>
      <c r="FT171" s="409"/>
      <c r="GD171" s="409"/>
      <c r="GE171" s="409"/>
      <c r="GF171" s="409"/>
      <c r="GG171" s="409"/>
      <c r="GH171" s="409"/>
      <c r="GI171" s="409"/>
      <c r="GJ171" s="409"/>
      <c r="GT171" s="409"/>
      <c r="GU171" s="409"/>
      <c r="GV171" s="409"/>
      <c r="GW171" s="409"/>
      <c r="GX171" s="409"/>
      <c r="GY171" s="409"/>
      <c r="GZ171" s="409"/>
      <c r="HJ171" s="409"/>
      <c r="HK171" s="409"/>
      <c r="HL171" s="409"/>
      <c r="HM171" s="409"/>
      <c r="HN171" s="409"/>
      <c r="HO171" s="409"/>
      <c r="HP171" s="409"/>
      <c r="HZ171" s="409"/>
      <c r="IA171" s="409"/>
      <c r="IB171" s="409"/>
      <c r="IC171" s="409"/>
      <c r="ID171" s="409"/>
      <c r="IE171" s="409"/>
      <c r="IF171" s="409"/>
      <c r="IP171" s="409"/>
      <c r="IQ171" s="409"/>
      <c r="IR171" s="409"/>
      <c r="IS171" s="409"/>
      <c r="IT171" s="409"/>
      <c r="IU171" s="409"/>
      <c r="IV171" s="409"/>
    </row>
    <row r="172" spans="1:256">
      <c r="A172" s="54"/>
      <c r="B172" s="139"/>
      <c r="C172" s="137"/>
      <c r="D172" s="138"/>
      <c r="E172" s="138"/>
      <c r="F172" s="138"/>
      <c r="G172" s="138"/>
      <c r="H172" s="138"/>
      <c r="I172" s="417"/>
      <c r="J172" s="243"/>
      <c r="K172" s="227"/>
      <c r="L172" s="227"/>
      <c r="M172" s="227"/>
      <c r="N172" s="227"/>
      <c r="O172" s="237"/>
      <c r="P172" s="631"/>
      <c r="Q172" s="627"/>
      <c r="S172" s="52"/>
      <c r="T172" s="52"/>
      <c r="U172" s="52"/>
      <c r="V172" s="52"/>
      <c r="W172" s="52"/>
      <c r="X172" s="641"/>
      <c r="AP172" s="409"/>
      <c r="AQ172" s="409"/>
      <c r="AR172" s="409"/>
      <c r="AS172" s="409"/>
      <c r="AT172" s="409"/>
      <c r="AU172" s="409"/>
      <c r="AV172" s="409"/>
      <c r="BF172" s="409"/>
      <c r="BG172" s="409"/>
      <c r="BH172" s="409"/>
      <c r="BI172" s="409"/>
      <c r="BJ172" s="409"/>
      <c r="BK172" s="409"/>
      <c r="BL172" s="409"/>
      <c r="BV172" s="409"/>
      <c r="BW172" s="409"/>
      <c r="BX172" s="409"/>
      <c r="BY172" s="409"/>
      <c r="BZ172" s="409"/>
      <c r="CA172" s="409"/>
      <c r="CB172" s="409"/>
      <c r="CL172" s="409"/>
      <c r="CM172" s="409"/>
      <c r="CN172" s="409"/>
      <c r="CO172" s="409"/>
      <c r="CP172" s="409"/>
      <c r="CQ172" s="409"/>
      <c r="CR172" s="409"/>
      <c r="DB172" s="409"/>
      <c r="DC172" s="409"/>
      <c r="DD172" s="409"/>
      <c r="DE172" s="409"/>
      <c r="DF172" s="409"/>
      <c r="DG172" s="409"/>
      <c r="DH172" s="409"/>
      <c r="DR172" s="409"/>
      <c r="DS172" s="409"/>
      <c r="DT172" s="409"/>
      <c r="DU172" s="409"/>
      <c r="DV172" s="409"/>
      <c r="DW172" s="409"/>
      <c r="DX172" s="409"/>
      <c r="EH172" s="409"/>
      <c r="EI172" s="409"/>
      <c r="EJ172" s="409"/>
      <c r="EK172" s="409"/>
      <c r="EL172" s="409"/>
      <c r="EM172" s="409"/>
      <c r="EN172" s="409"/>
      <c r="EX172" s="409"/>
      <c r="EY172" s="409"/>
      <c r="EZ172" s="409"/>
      <c r="FA172" s="409"/>
      <c r="FB172" s="409"/>
      <c r="FC172" s="409"/>
      <c r="FD172" s="409"/>
      <c r="FN172" s="409"/>
      <c r="FO172" s="409"/>
      <c r="FP172" s="409"/>
      <c r="FQ172" s="409"/>
      <c r="FR172" s="409"/>
      <c r="FS172" s="409"/>
      <c r="FT172" s="409"/>
      <c r="GD172" s="409"/>
      <c r="GE172" s="409"/>
      <c r="GF172" s="409"/>
      <c r="GG172" s="409"/>
      <c r="GH172" s="409"/>
      <c r="GI172" s="409"/>
      <c r="GJ172" s="409"/>
      <c r="GT172" s="409"/>
      <c r="GU172" s="409"/>
      <c r="GV172" s="409"/>
      <c r="GW172" s="409"/>
      <c r="GX172" s="409"/>
      <c r="GY172" s="409"/>
      <c r="GZ172" s="409"/>
      <c r="HJ172" s="409"/>
      <c r="HK172" s="409"/>
      <c r="HL172" s="409"/>
      <c r="HM172" s="409"/>
      <c r="HN172" s="409"/>
      <c r="HO172" s="409"/>
      <c r="HP172" s="409"/>
      <c r="HZ172" s="409"/>
      <c r="IA172" s="409"/>
      <c r="IB172" s="409"/>
      <c r="IC172" s="409"/>
      <c r="ID172" s="409"/>
      <c r="IE172" s="409"/>
      <c r="IF172" s="409"/>
      <c r="IP172" s="409"/>
      <c r="IQ172" s="409"/>
      <c r="IR172" s="409"/>
      <c r="IS172" s="409"/>
      <c r="IT172" s="409"/>
      <c r="IU172" s="409"/>
      <c r="IV172" s="409"/>
    </row>
    <row r="173" spans="1:256">
      <c r="A173" s="53"/>
      <c r="B173" s="238"/>
      <c r="C173" s="239"/>
      <c r="D173" s="240"/>
      <c r="E173" s="240"/>
      <c r="F173" s="74"/>
      <c r="G173" s="240"/>
      <c r="H173" s="240"/>
      <c r="I173" s="241"/>
      <c r="J173" s="228"/>
      <c r="K173" s="229"/>
      <c r="L173" s="230"/>
      <c r="M173" s="230"/>
      <c r="N173" s="230"/>
      <c r="O173" s="230"/>
      <c r="P173" s="623"/>
      <c r="Q173" s="627"/>
      <c r="S173" s="52"/>
      <c r="T173" s="52"/>
      <c r="U173" s="52"/>
      <c r="V173" s="52"/>
      <c r="W173" s="52"/>
      <c r="X173" s="641"/>
      <c r="AP173" s="409"/>
      <c r="AQ173" s="409"/>
      <c r="AR173" s="409"/>
      <c r="AS173" s="409"/>
      <c r="AT173" s="409"/>
      <c r="AU173" s="409"/>
      <c r="AV173" s="409"/>
      <c r="BF173" s="409"/>
      <c r="BG173" s="409"/>
      <c r="BH173" s="409"/>
      <c r="BI173" s="409"/>
      <c r="BJ173" s="409"/>
      <c r="BK173" s="409"/>
      <c r="BL173" s="409"/>
      <c r="BV173" s="409"/>
      <c r="BW173" s="409"/>
      <c r="BX173" s="409"/>
      <c r="BY173" s="409"/>
      <c r="BZ173" s="409"/>
      <c r="CA173" s="409"/>
      <c r="CB173" s="409"/>
      <c r="CL173" s="409"/>
      <c r="CM173" s="409"/>
      <c r="CN173" s="409"/>
      <c r="CO173" s="409"/>
      <c r="CP173" s="409"/>
      <c r="CQ173" s="409"/>
      <c r="CR173" s="409"/>
      <c r="DB173" s="409"/>
      <c r="DC173" s="409"/>
      <c r="DD173" s="409"/>
      <c r="DE173" s="409"/>
      <c r="DF173" s="409"/>
      <c r="DG173" s="409"/>
      <c r="DH173" s="409"/>
      <c r="DR173" s="409"/>
      <c r="DS173" s="409"/>
      <c r="DT173" s="409"/>
      <c r="DU173" s="409"/>
      <c r="DV173" s="409"/>
      <c r="DW173" s="409"/>
      <c r="DX173" s="409"/>
      <c r="EH173" s="409"/>
      <c r="EI173" s="409"/>
      <c r="EJ173" s="409"/>
      <c r="EK173" s="409"/>
      <c r="EL173" s="409"/>
      <c r="EM173" s="409"/>
      <c r="EN173" s="409"/>
      <c r="EX173" s="409"/>
      <c r="EY173" s="409"/>
      <c r="EZ173" s="409"/>
      <c r="FA173" s="409"/>
      <c r="FB173" s="409"/>
      <c r="FC173" s="409"/>
      <c r="FD173" s="409"/>
      <c r="FN173" s="409"/>
      <c r="FO173" s="409"/>
      <c r="FP173" s="409"/>
      <c r="FQ173" s="409"/>
      <c r="FR173" s="409"/>
      <c r="FS173" s="409"/>
      <c r="FT173" s="409"/>
      <c r="GD173" s="409"/>
      <c r="GE173" s="409"/>
      <c r="GF173" s="409"/>
      <c r="GG173" s="409"/>
      <c r="GH173" s="409"/>
      <c r="GI173" s="409"/>
      <c r="GJ173" s="409"/>
      <c r="GT173" s="409"/>
      <c r="GU173" s="409"/>
      <c r="GV173" s="409"/>
      <c r="GW173" s="409"/>
      <c r="GX173" s="409"/>
      <c r="GY173" s="409"/>
      <c r="GZ173" s="409"/>
      <c r="HJ173" s="409"/>
      <c r="HK173" s="409"/>
      <c r="HL173" s="409"/>
      <c r="HM173" s="409"/>
      <c r="HN173" s="409"/>
      <c r="HO173" s="409"/>
      <c r="HP173" s="409"/>
      <c r="HZ173" s="409"/>
      <c r="IA173" s="409"/>
      <c r="IB173" s="409"/>
      <c r="IC173" s="409"/>
      <c r="ID173" s="409"/>
      <c r="IE173" s="409"/>
      <c r="IF173" s="409"/>
      <c r="IP173" s="409"/>
      <c r="IQ173" s="409"/>
      <c r="IR173" s="409"/>
      <c r="IS173" s="409"/>
      <c r="IT173" s="409"/>
      <c r="IU173" s="409"/>
      <c r="IV173" s="409"/>
    </row>
    <row r="174" spans="1:256">
      <c r="A174" s="54"/>
      <c r="B174" s="16"/>
      <c r="C174" s="51"/>
      <c r="D174" s="52"/>
      <c r="E174" s="52"/>
      <c r="F174" s="52"/>
      <c r="G174" s="52"/>
      <c r="H174" s="52"/>
      <c r="I174" s="75"/>
      <c r="J174" s="232"/>
      <c r="K174" s="233"/>
      <c r="L174" s="234"/>
      <c r="M174" s="234"/>
      <c r="N174" s="234"/>
      <c r="O174" s="234"/>
      <c r="P174" s="635"/>
      <c r="Q174" s="627"/>
      <c r="S174" s="52"/>
      <c r="T174" s="52"/>
      <c r="U174" s="52"/>
      <c r="V174" s="52"/>
      <c r="W174" s="52"/>
      <c r="X174" s="641"/>
      <c r="AP174" s="409"/>
      <c r="AQ174" s="409"/>
      <c r="AR174" s="409"/>
      <c r="AS174" s="409"/>
      <c r="AT174" s="409"/>
      <c r="AU174" s="409"/>
      <c r="AV174" s="409"/>
      <c r="BF174" s="409"/>
      <c r="BG174" s="409"/>
      <c r="BH174" s="409"/>
      <c r="BI174" s="409"/>
      <c r="BJ174" s="409"/>
      <c r="BK174" s="409"/>
      <c r="BL174" s="409"/>
      <c r="BV174" s="409"/>
      <c r="BW174" s="409"/>
      <c r="BX174" s="409"/>
      <c r="BY174" s="409"/>
      <c r="BZ174" s="409"/>
      <c r="CA174" s="409"/>
      <c r="CB174" s="409"/>
      <c r="CL174" s="409"/>
      <c r="CM174" s="409"/>
      <c r="CN174" s="409"/>
      <c r="CO174" s="409"/>
      <c r="CP174" s="409"/>
      <c r="CQ174" s="409"/>
      <c r="CR174" s="409"/>
      <c r="DB174" s="409"/>
      <c r="DC174" s="409"/>
      <c r="DD174" s="409"/>
      <c r="DE174" s="409"/>
      <c r="DF174" s="409"/>
      <c r="DG174" s="409"/>
      <c r="DH174" s="409"/>
      <c r="DR174" s="409"/>
      <c r="DS174" s="409"/>
      <c r="DT174" s="409"/>
      <c r="DU174" s="409"/>
      <c r="DV174" s="409"/>
      <c r="DW174" s="409"/>
      <c r="DX174" s="409"/>
      <c r="EH174" s="409"/>
      <c r="EI174" s="409"/>
      <c r="EJ174" s="409"/>
      <c r="EK174" s="409"/>
      <c r="EL174" s="409"/>
      <c r="EM174" s="409"/>
      <c r="EN174" s="409"/>
      <c r="EX174" s="409"/>
      <c r="EY174" s="409"/>
      <c r="EZ174" s="409"/>
      <c r="FA174" s="409"/>
      <c r="FB174" s="409"/>
      <c r="FC174" s="409"/>
      <c r="FD174" s="409"/>
      <c r="FN174" s="409"/>
      <c r="FO174" s="409"/>
      <c r="FP174" s="409"/>
      <c r="FQ174" s="409"/>
      <c r="FR174" s="409"/>
      <c r="FS174" s="409"/>
      <c r="FT174" s="409"/>
      <c r="GD174" s="409"/>
      <c r="GE174" s="409"/>
      <c r="GF174" s="409"/>
      <c r="GG174" s="409"/>
      <c r="GH174" s="409"/>
      <c r="GI174" s="409"/>
      <c r="GJ174" s="409"/>
      <c r="GT174" s="409"/>
      <c r="GU174" s="409"/>
      <c r="GV174" s="409"/>
      <c r="GW174" s="409"/>
      <c r="GX174" s="409"/>
      <c r="GY174" s="409"/>
      <c r="GZ174" s="409"/>
      <c r="HJ174" s="409"/>
      <c r="HK174" s="409"/>
      <c r="HL174" s="409"/>
      <c r="HM174" s="409"/>
      <c r="HN174" s="409"/>
      <c r="HO174" s="409"/>
      <c r="HP174" s="409"/>
      <c r="HZ174" s="409"/>
      <c r="IA174" s="409"/>
      <c r="IB174" s="409"/>
      <c r="IC174" s="409"/>
      <c r="ID174" s="409"/>
      <c r="IE174" s="409"/>
      <c r="IF174" s="409"/>
      <c r="IP174" s="409"/>
      <c r="IQ174" s="409"/>
      <c r="IR174" s="409"/>
      <c r="IS174" s="409"/>
      <c r="IT174" s="409"/>
      <c r="IU174" s="409"/>
      <c r="IV174" s="409"/>
    </row>
    <row r="175" spans="1:256">
      <c r="A175" s="54"/>
      <c r="B175" s="16"/>
      <c r="C175" s="51"/>
      <c r="D175" s="52"/>
      <c r="E175" s="52"/>
      <c r="F175" s="52"/>
      <c r="G175" s="52"/>
      <c r="H175" s="52"/>
      <c r="I175" s="75"/>
      <c r="J175" s="232"/>
      <c r="K175" s="233"/>
      <c r="L175" s="234"/>
      <c r="M175" s="234"/>
      <c r="N175" s="234"/>
      <c r="O175" s="234"/>
      <c r="P175" s="635"/>
      <c r="Q175" s="627"/>
      <c r="S175" s="52"/>
      <c r="T175" s="52"/>
      <c r="U175" s="52"/>
      <c r="V175" s="52"/>
      <c r="W175" s="52"/>
      <c r="X175" s="641"/>
      <c r="AP175" s="409"/>
      <c r="AQ175" s="409"/>
      <c r="AR175" s="409"/>
      <c r="AS175" s="409"/>
      <c r="AT175" s="409"/>
      <c r="AU175" s="409"/>
      <c r="AV175" s="409"/>
      <c r="BF175" s="409"/>
      <c r="BG175" s="409"/>
      <c r="BH175" s="409"/>
      <c r="BI175" s="409"/>
      <c r="BJ175" s="409"/>
      <c r="BK175" s="409"/>
      <c r="BL175" s="409"/>
      <c r="BV175" s="409"/>
      <c r="BW175" s="409"/>
      <c r="BX175" s="409"/>
      <c r="BY175" s="409"/>
      <c r="BZ175" s="409"/>
      <c r="CA175" s="409"/>
      <c r="CB175" s="409"/>
      <c r="CL175" s="409"/>
      <c r="CM175" s="409"/>
      <c r="CN175" s="409"/>
      <c r="CO175" s="409"/>
      <c r="CP175" s="409"/>
      <c r="CQ175" s="409"/>
      <c r="CR175" s="409"/>
      <c r="DB175" s="409"/>
      <c r="DC175" s="409"/>
      <c r="DD175" s="409"/>
      <c r="DE175" s="409"/>
      <c r="DF175" s="409"/>
      <c r="DG175" s="409"/>
      <c r="DH175" s="409"/>
      <c r="DR175" s="409"/>
      <c r="DS175" s="409"/>
      <c r="DT175" s="409"/>
      <c r="DU175" s="409"/>
      <c r="DV175" s="409"/>
      <c r="DW175" s="409"/>
      <c r="DX175" s="409"/>
      <c r="EH175" s="409"/>
      <c r="EI175" s="409"/>
      <c r="EJ175" s="409"/>
      <c r="EK175" s="409"/>
      <c r="EL175" s="409"/>
      <c r="EM175" s="409"/>
      <c r="EN175" s="409"/>
      <c r="EX175" s="409"/>
      <c r="EY175" s="409"/>
      <c r="EZ175" s="409"/>
      <c r="FA175" s="409"/>
      <c r="FB175" s="409"/>
      <c r="FC175" s="409"/>
      <c r="FD175" s="409"/>
      <c r="FN175" s="409"/>
      <c r="FO175" s="409"/>
      <c r="FP175" s="409"/>
      <c r="FQ175" s="409"/>
      <c r="FR175" s="409"/>
      <c r="FS175" s="409"/>
      <c r="FT175" s="409"/>
      <c r="GD175" s="409"/>
      <c r="GE175" s="409"/>
      <c r="GF175" s="409"/>
      <c r="GG175" s="409"/>
      <c r="GH175" s="409"/>
      <c r="GI175" s="409"/>
      <c r="GJ175" s="409"/>
      <c r="GT175" s="409"/>
      <c r="GU175" s="409"/>
      <c r="GV175" s="409"/>
      <c r="GW175" s="409"/>
      <c r="GX175" s="409"/>
      <c r="GY175" s="409"/>
      <c r="GZ175" s="409"/>
      <c r="HJ175" s="409"/>
      <c r="HK175" s="409"/>
      <c r="HL175" s="409"/>
      <c r="HM175" s="409"/>
      <c r="HN175" s="409"/>
      <c r="HO175" s="409"/>
      <c r="HP175" s="409"/>
      <c r="HZ175" s="409"/>
      <c r="IA175" s="409"/>
      <c r="IB175" s="409"/>
      <c r="IC175" s="409"/>
      <c r="ID175" s="409"/>
      <c r="IE175" s="409"/>
      <c r="IF175" s="409"/>
      <c r="IP175" s="409"/>
      <c r="IQ175" s="409"/>
      <c r="IR175" s="409"/>
      <c r="IS175" s="409"/>
      <c r="IT175" s="409"/>
      <c r="IU175" s="409"/>
      <c r="IV175" s="409"/>
    </row>
    <row r="176" spans="1:256">
      <c r="A176" s="54"/>
      <c r="B176" s="16"/>
      <c r="C176" s="51"/>
      <c r="D176" s="52"/>
      <c r="E176" s="52"/>
      <c r="F176" s="52"/>
      <c r="G176" s="52"/>
      <c r="H176" s="52"/>
      <c r="I176" s="75"/>
      <c r="J176" s="232"/>
      <c r="K176" s="233"/>
      <c r="L176" s="234"/>
      <c r="M176" s="234"/>
      <c r="N176" s="234"/>
      <c r="O176" s="234"/>
      <c r="P176" s="635"/>
      <c r="Q176" s="627"/>
      <c r="S176" s="52"/>
      <c r="T176" s="52"/>
      <c r="U176" s="52"/>
      <c r="V176" s="52"/>
      <c r="W176" s="52"/>
      <c r="X176" s="641"/>
      <c r="AP176" s="409"/>
      <c r="AQ176" s="409"/>
      <c r="AR176" s="409"/>
      <c r="AS176" s="409"/>
      <c r="AT176" s="409"/>
      <c r="AU176" s="409"/>
      <c r="AV176" s="409"/>
      <c r="BF176" s="409"/>
      <c r="BG176" s="409"/>
      <c r="BH176" s="409"/>
      <c r="BI176" s="409"/>
      <c r="BJ176" s="409"/>
      <c r="BK176" s="409"/>
      <c r="BL176" s="409"/>
      <c r="BV176" s="409"/>
      <c r="BW176" s="409"/>
      <c r="BX176" s="409"/>
      <c r="BY176" s="409"/>
      <c r="BZ176" s="409"/>
      <c r="CA176" s="409"/>
      <c r="CB176" s="409"/>
      <c r="CL176" s="409"/>
      <c r="CM176" s="409"/>
      <c r="CN176" s="409"/>
      <c r="CO176" s="409"/>
      <c r="CP176" s="409"/>
      <c r="CQ176" s="409"/>
      <c r="CR176" s="409"/>
      <c r="DB176" s="409"/>
      <c r="DC176" s="409"/>
      <c r="DD176" s="409"/>
      <c r="DE176" s="409"/>
      <c r="DF176" s="409"/>
      <c r="DG176" s="409"/>
      <c r="DH176" s="409"/>
      <c r="DR176" s="409"/>
      <c r="DS176" s="409"/>
      <c r="DT176" s="409"/>
      <c r="DU176" s="409"/>
      <c r="DV176" s="409"/>
      <c r="DW176" s="409"/>
      <c r="DX176" s="409"/>
      <c r="EH176" s="409"/>
      <c r="EI176" s="409"/>
      <c r="EJ176" s="409"/>
      <c r="EK176" s="409"/>
      <c r="EL176" s="409"/>
      <c r="EM176" s="409"/>
      <c r="EN176" s="409"/>
      <c r="EX176" s="409"/>
      <c r="EY176" s="409"/>
      <c r="EZ176" s="409"/>
      <c r="FA176" s="409"/>
      <c r="FB176" s="409"/>
      <c r="FC176" s="409"/>
      <c r="FD176" s="409"/>
      <c r="FN176" s="409"/>
      <c r="FO176" s="409"/>
      <c r="FP176" s="409"/>
      <c r="FQ176" s="409"/>
      <c r="FR176" s="409"/>
      <c r="FS176" s="409"/>
      <c r="FT176" s="409"/>
      <c r="GD176" s="409"/>
      <c r="GE176" s="409"/>
      <c r="GF176" s="409"/>
      <c r="GG176" s="409"/>
      <c r="GH176" s="409"/>
      <c r="GI176" s="409"/>
      <c r="GJ176" s="409"/>
      <c r="GT176" s="409"/>
      <c r="GU176" s="409"/>
      <c r="GV176" s="409"/>
      <c r="GW176" s="409"/>
      <c r="GX176" s="409"/>
      <c r="GY176" s="409"/>
      <c r="GZ176" s="409"/>
      <c r="HJ176" s="409"/>
      <c r="HK176" s="409"/>
      <c r="HL176" s="409"/>
      <c r="HM176" s="409"/>
      <c r="HN176" s="409"/>
      <c r="HO176" s="409"/>
      <c r="HP176" s="409"/>
      <c r="HZ176" s="409"/>
      <c r="IA176" s="409"/>
      <c r="IB176" s="409"/>
      <c r="IC176" s="409"/>
      <c r="ID176" s="409"/>
      <c r="IE176" s="409"/>
      <c r="IF176" s="409"/>
      <c r="IP176" s="409"/>
      <c r="IQ176" s="409"/>
      <c r="IR176" s="409"/>
      <c r="IS176" s="409"/>
      <c r="IT176" s="409"/>
      <c r="IU176" s="409"/>
      <c r="IV176" s="409"/>
    </row>
    <row r="177" spans="1:256">
      <c r="A177" s="54"/>
      <c r="B177" s="16"/>
      <c r="C177" s="51"/>
      <c r="D177" s="52"/>
      <c r="E177" s="52"/>
      <c r="F177" s="52"/>
      <c r="G177" s="52"/>
      <c r="H177" s="52"/>
      <c r="I177" s="75"/>
      <c r="J177" s="232"/>
      <c r="K177" s="233"/>
      <c r="L177" s="234"/>
      <c r="M177" s="234"/>
      <c r="N177" s="234"/>
      <c r="O177" s="234"/>
      <c r="P177" s="635"/>
      <c r="Q177" s="627"/>
      <c r="S177" s="52"/>
      <c r="T177" s="52"/>
      <c r="U177" s="52"/>
      <c r="V177" s="52"/>
      <c r="W177" s="52"/>
      <c r="X177" s="641"/>
      <c r="AP177" s="409"/>
      <c r="AQ177" s="409"/>
      <c r="AR177" s="409"/>
      <c r="AS177" s="409"/>
      <c r="AT177" s="409"/>
      <c r="AU177" s="409"/>
      <c r="AV177" s="409"/>
      <c r="BF177" s="409"/>
      <c r="BG177" s="409"/>
      <c r="BH177" s="409"/>
      <c r="BI177" s="409"/>
      <c r="BJ177" s="409"/>
      <c r="BK177" s="409"/>
      <c r="BL177" s="409"/>
      <c r="BV177" s="409"/>
      <c r="BW177" s="409"/>
      <c r="BX177" s="409"/>
      <c r="BY177" s="409"/>
      <c r="BZ177" s="409"/>
      <c r="CA177" s="409"/>
      <c r="CB177" s="409"/>
      <c r="CL177" s="409"/>
      <c r="CM177" s="409"/>
      <c r="CN177" s="409"/>
      <c r="CO177" s="409"/>
      <c r="CP177" s="409"/>
      <c r="CQ177" s="409"/>
      <c r="CR177" s="409"/>
      <c r="DB177" s="409"/>
      <c r="DC177" s="409"/>
      <c r="DD177" s="409"/>
      <c r="DE177" s="409"/>
      <c r="DF177" s="409"/>
      <c r="DG177" s="409"/>
      <c r="DH177" s="409"/>
      <c r="DR177" s="409"/>
      <c r="DS177" s="409"/>
      <c r="DT177" s="409"/>
      <c r="DU177" s="409"/>
      <c r="DV177" s="409"/>
      <c r="DW177" s="409"/>
      <c r="DX177" s="409"/>
      <c r="EH177" s="409"/>
      <c r="EI177" s="409"/>
      <c r="EJ177" s="409"/>
      <c r="EK177" s="409"/>
      <c r="EL177" s="409"/>
      <c r="EM177" s="409"/>
      <c r="EN177" s="409"/>
      <c r="EX177" s="409"/>
      <c r="EY177" s="409"/>
      <c r="EZ177" s="409"/>
      <c r="FA177" s="409"/>
      <c r="FB177" s="409"/>
      <c r="FC177" s="409"/>
      <c r="FD177" s="409"/>
      <c r="FN177" s="409"/>
      <c r="FO177" s="409"/>
      <c r="FP177" s="409"/>
      <c r="FQ177" s="409"/>
      <c r="FR177" s="409"/>
      <c r="FS177" s="409"/>
      <c r="FT177" s="409"/>
      <c r="GD177" s="409"/>
      <c r="GE177" s="409"/>
      <c r="GF177" s="409"/>
      <c r="GG177" s="409"/>
      <c r="GH177" s="409"/>
      <c r="GI177" s="409"/>
      <c r="GJ177" s="409"/>
      <c r="GT177" s="409"/>
      <c r="GU177" s="409"/>
      <c r="GV177" s="409"/>
      <c r="GW177" s="409"/>
      <c r="GX177" s="409"/>
      <c r="GY177" s="409"/>
      <c r="GZ177" s="409"/>
      <c r="HJ177" s="409"/>
      <c r="HK177" s="409"/>
      <c r="HL177" s="409"/>
      <c r="HM177" s="409"/>
      <c r="HN177" s="409"/>
      <c r="HO177" s="409"/>
      <c r="HP177" s="409"/>
      <c r="HZ177" s="409"/>
      <c r="IA177" s="409"/>
      <c r="IB177" s="409"/>
      <c r="IC177" s="409"/>
      <c r="ID177" s="409"/>
      <c r="IE177" s="409"/>
      <c r="IF177" s="409"/>
      <c r="IP177" s="409"/>
      <c r="IQ177" s="409"/>
      <c r="IR177" s="409"/>
      <c r="IS177" s="409"/>
      <c r="IT177" s="409"/>
      <c r="IU177" s="409"/>
      <c r="IV177" s="409"/>
    </row>
    <row r="178" spans="1:256">
      <c r="A178" s="54"/>
      <c r="B178" s="139"/>
      <c r="C178" s="137"/>
      <c r="D178" s="138"/>
      <c r="E178" s="138"/>
      <c r="F178" s="138"/>
      <c r="G178" s="138"/>
      <c r="H178" s="138"/>
      <c r="I178" s="417"/>
      <c r="J178" s="632"/>
      <c r="K178" s="235"/>
      <c r="L178" s="236"/>
      <c r="M178" s="236"/>
      <c r="N178" s="236"/>
      <c r="O178" s="236"/>
      <c r="P178" s="636"/>
      <c r="Q178" s="627"/>
      <c r="S178" s="52"/>
      <c r="T178" s="52"/>
      <c r="U178" s="52"/>
      <c r="V178" s="52"/>
      <c r="W178" s="52"/>
      <c r="X178" s="641"/>
      <c r="AP178" s="409"/>
      <c r="AQ178" s="409"/>
      <c r="AR178" s="409"/>
      <c r="AS178" s="409"/>
      <c r="AT178" s="409"/>
      <c r="AU178" s="409"/>
      <c r="AV178" s="409"/>
      <c r="BF178" s="409"/>
      <c r="BG178" s="409"/>
      <c r="BH178" s="409"/>
      <c r="BI178" s="409"/>
      <c r="BJ178" s="409"/>
      <c r="BK178" s="409"/>
      <c r="BL178" s="409"/>
      <c r="BV178" s="409"/>
      <c r="BW178" s="409"/>
      <c r="BX178" s="409"/>
      <c r="BY178" s="409"/>
      <c r="BZ178" s="409"/>
      <c r="CA178" s="409"/>
      <c r="CB178" s="409"/>
      <c r="CL178" s="409"/>
      <c r="CM178" s="409"/>
      <c r="CN178" s="409"/>
      <c r="CO178" s="409"/>
      <c r="CP178" s="409"/>
      <c r="CQ178" s="409"/>
      <c r="CR178" s="409"/>
      <c r="DB178" s="409"/>
      <c r="DC178" s="409"/>
      <c r="DD178" s="409"/>
      <c r="DE178" s="409"/>
      <c r="DF178" s="409"/>
      <c r="DG178" s="409"/>
      <c r="DH178" s="409"/>
      <c r="DR178" s="409"/>
      <c r="DS178" s="409"/>
      <c r="DT178" s="409"/>
      <c r="DU178" s="409"/>
      <c r="DV178" s="409"/>
      <c r="DW178" s="409"/>
      <c r="DX178" s="409"/>
      <c r="EH178" s="409"/>
      <c r="EI178" s="409"/>
      <c r="EJ178" s="409"/>
      <c r="EK178" s="409"/>
      <c r="EL178" s="409"/>
      <c r="EM178" s="409"/>
      <c r="EN178" s="409"/>
      <c r="EX178" s="409"/>
      <c r="EY178" s="409"/>
      <c r="EZ178" s="409"/>
      <c r="FA178" s="409"/>
      <c r="FB178" s="409"/>
      <c r="FC178" s="409"/>
      <c r="FD178" s="409"/>
      <c r="FN178" s="409"/>
      <c r="FO178" s="409"/>
      <c r="FP178" s="409"/>
      <c r="FQ178" s="409"/>
      <c r="FR178" s="409"/>
      <c r="FS178" s="409"/>
      <c r="FT178" s="409"/>
      <c r="GD178" s="409"/>
      <c r="GE178" s="409"/>
      <c r="GF178" s="409"/>
      <c r="GG178" s="409"/>
      <c r="GH178" s="409"/>
      <c r="GI178" s="409"/>
      <c r="GJ178" s="409"/>
      <c r="GT178" s="409"/>
      <c r="GU178" s="409"/>
      <c r="GV178" s="409"/>
      <c r="GW178" s="409"/>
      <c r="GX178" s="409"/>
      <c r="GY178" s="409"/>
      <c r="GZ178" s="409"/>
      <c r="HJ178" s="409"/>
      <c r="HK178" s="409"/>
      <c r="HL178" s="409"/>
      <c r="HM178" s="409"/>
      <c r="HN178" s="409"/>
      <c r="HO178" s="409"/>
      <c r="HP178" s="409"/>
      <c r="HZ178" s="409"/>
      <c r="IA178" s="409"/>
      <c r="IB178" s="409"/>
      <c r="IC178" s="409"/>
      <c r="ID178" s="409"/>
      <c r="IE178" s="409"/>
      <c r="IF178" s="409"/>
      <c r="IP178" s="409"/>
      <c r="IQ178" s="409"/>
      <c r="IR178" s="409"/>
      <c r="IS178" s="409"/>
      <c r="IT178" s="409"/>
      <c r="IU178" s="409"/>
      <c r="IV178" s="409"/>
    </row>
    <row r="179" spans="1:256">
      <c r="A179" s="54"/>
      <c r="B179" s="16"/>
      <c r="C179" s="51"/>
      <c r="D179" s="52"/>
      <c r="E179" s="52"/>
      <c r="F179" s="52"/>
      <c r="G179" s="52"/>
      <c r="H179" s="52"/>
      <c r="I179" s="75"/>
      <c r="J179" s="232"/>
      <c r="K179" s="233"/>
      <c r="L179" s="234"/>
      <c r="M179" s="234"/>
      <c r="N179" s="234"/>
      <c r="O179" s="234"/>
      <c r="P179" s="635"/>
      <c r="Q179" s="627"/>
      <c r="S179" s="52"/>
      <c r="T179" s="52"/>
      <c r="U179" s="52"/>
      <c r="V179" s="52"/>
      <c r="W179" s="52"/>
      <c r="X179" s="641"/>
      <c r="AP179" s="409"/>
      <c r="AQ179" s="409"/>
      <c r="AR179" s="409"/>
      <c r="AS179" s="409"/>
      <c r="AT179" s="409"/>
      <c r="AU179" s="409"/>
      <c r="AV179" s="409"/>
      <c r="BF179" s="409"/>
      <c r="BG179" s="409"/>
      <c r="BH179" s="409"/>
      <c r="BI179" s="409"/>
      <c r="BJ179" s="409"/>
      <c r="BK179" s="409"/>
      <c r="BL179" s="409"/>
      <c r="BV179" s="409"/>
      <c r="BW179" s="409"/>
      <c r="BX179" s="409"/>
      <c r="BY179" s="409"/>
      <c r="BZ179" s="409"/>
      <c r="CA179" s="409"/>
      <c r="CB179" s="409"/>
      <c r="CL179" s="409"/>
      <c r="CM179" s="409"/>
      <c r="CN179" s="409"/>
      <c r="CO179" s="409"/>
      <c r="CP179" s="409"/>
      <c r="CQ179" s="409"/>
      <c r="CR179" s="409"/>
      <c r="DB179" s="409"/>
      <c r="DC179" s="409"/>
      <c r="DD179" s="409"/>
      <c r="DE179" s="409"/>
      <c r="DF179" s="409"/>
      <c r="DG179" s="409"/>
      <c r="DH179" s="409"/>
      <c r="DR179" s="409"/>
      <c r="DS179" s="409"/>
      <c r="DT179" s="409"/>
      <c r="DU179" s="409"/>
      <c r="DV179" s="409"/>
      <c r="DW179" s="409"/>
      <c r="DX179" s="409"/>
      <c r="EH179" s="409"/>
      <c r="EI179" s="409"/>
      <c r="EJ179" s="409"/>
      <c r="EK179" s="409"/>
      <c r="EL179" s="409"/>
      <c r="EM179" s="409"/>
      <c r="EN179" s="409"/>
      <c r="EX179" s="409"/>
      <c r="EY179" s="409"/>
      <c r="EZ179" s="409"/>
      <c r="FA179" s="409"/>
      <c r="FB179" s="409"/>
      <c r="FC179" s="409"/>
      <c r="FD179" s="409"/>
      <c r="FN179" s="409"/>
      <c r="FO179" s="409"/>
      <c r="FP179" s="409"/>
      <c r="FQ179" s="409"/>
      <c r="FR179" s="409"/>
      <c r="FS179" s="409"/>
      <c r="FT179" s="409"/>
      <c r="GD179" s="409"/>
      <c r="GE179" s="409"/>
      <c r="GF179" s="409"/>
      <c r="GG179" s="409"/>
      <c r="GH179" s="409"/>
      <c r="GI179" s="409"/>
      <c r="GJ179" s="409"/>
      <c r="GT179" s="409"/>
      <c r="GU179" s="409"/>
      <c r="GV179" s="409"/>
      <c r="GW179" s="409"/>
      <c r="GX179" s="409"/>
      <c r="GY179" s="409"/>
      <c r="GZ179" s="409"/>
      <c r="HJ179" s="409"/>
      <c r="HK179" s="409"/>
      <c r="HL179" s="409"/>
      <c r="HM179" s="409"/>
      <c r="HN179" s="409"/>
      <c r="HO179" s="409"/>
      <c r="HP179" s="409"/>
      <c r="HZ179" s="409"/>
      <c r="IA179" s="409"/>
      <c r="IB179" s="409"/>
      <c r="IC179" s="409"/>
      <c r="ID179" s="409"/>
      <c r="IE179" s="409"/>
      <c r="IF179" s="409"/>
      <c r="IP179" s="409"/>
      <c r="IQ179" s="409"/>
      <c r="IR179" s="409"/>
      <c r="IS179" s="409"/>
      <c r="IT179" s="409"/>
      <c r="IU179" s="409"/>
      <c r="IV179" s="409"/>
    </row>
    <row r="180" spans="1:256">
      <c r="A180" s="54"/>
      <c r="B180" s="16"/>
      <c r="C180" s="51"/>
      <c r="D180" s="52"/>
      <c r="E180" s="52"/>
      <c r="F180" s="52"/>
      <c r="G180" s="52"/>
      <c r="H180" s="52"/>
      <c r="I180" s="75"/>
      <c r="J180" s="232"/>
      <c r="K180" s="233"/>
      <c r="L180" s="234"/>
      <c r="M180" s="234"/>
      <c r="N180" s="234"/>
      <c r="O180" s="234"/>
      <c r="P180" s="635"/>
      <c r="Q180" s="627"/>
      <c r="S180" s="52"/>
      <c r="T180" s="52"/>
      <c r="U180" s="52"/>
      <c r="V180" s="52"/>
      <c r="W180" s="52"/>
      <c r="X180" s="641"/>
      <c r="AP180" s="409"/>
      <c r="AQ180" s="409"/>
      <c r="AR180" s="409"/>
      <c r="AS180" s="409"/>
      <c r="AT180" s="409"/>
      <c r="AU180" s="409"/>
      <c r="AV180" s="409"/>
      <c r="BF180" s="409"/>
      <c r="BG180" s="409"/>
      <c r="BH180" s="409"/>
      <c r="BI180" s="409"/>
      <c r="BJ180" s="409"/>
      <c r="BK180" s="409"/>
      <c r="BL180" s="409"/>
      <c r="BV180" s="409"/>
      <c r="BW180" s="409"/>
      <c r="BX180" s="409"/>
      <c r="BY180" s="409"/>
      <c r="BZ180" s="409"/>
      <c r="CA180" s="409"/>
      <c r="CB180" s="409"/>
      <c r="CL180" s="409"/>
      <c r="CM180" s="409"/>
      <c r="CN180" s="409"/>
      <c r="CO180" s="409"/>
      <c r="CP180" s="409"/>
      <c r="CQ180" s="409"/>
      <c r="CR180" s="409"/>
      <c r="DB180" s="409"/>
      <c r="DC180" s="409"/>
      <c r="DD180" s="409"/>
      <c r="DE180" s="409"/>
      <c r="DF180" s="409"/>
      <c r="DG180" s="409"/>
      <c r="DH180" s="409"/>
      <c r="DR180" s="409"/>
      <c r="DS180" s="409"/>
      <c r="DT180" s="409"/>
      <c r="DU180" s="409"/>
      <c r="DV180" s="409"/>
      <c r="DW180" s="409"/>
      <c r="DX180" s="409"/>
      <c r="EH180" s="409"/>
      <c r="EI180" s="409"/>
      <c r="EJ180" s="409"/>
      <c r="EK180" s="409"/>
      <c r="EL180" s="409"/>
      <c r="EM180" s="409"/>
      <c r="EN180" s="409"/>
      <c r="EX180" s="409"/>
      <c r="EY180" s="409"/>
      <c r="EZ180" s="409"/>
      <c r="FA180" s="409"/>
      <c r="FB180" s="409"/>
      <c r="FC180" s="409"/>
      <c r="FD180" s="409"/>
      <c r="FN180" s="409"/>
      <c r="FO180" s="409"/>
      <c r="FP180" s="409"/>
      <c r="FQ180" s="409"/>
      <c r="FR180" s="409"/>
      <c r="FS180" s="409"/>
      <c r="FT180" s="409"/>
      <c r="GD180" s="409"/>
      <c r="GE180" s="409"/>
      <c r="GF180" s="409"/>
      <c r="GG180" s="409"/>
      <c r="GH180" s="409"/>
      <c r="GI180" s="409"/>
      <c r="GJ180" s="409"/>
      <c r="GT180" s="409"/>
      <c r="GU180" s="409"/>
      <c r="GV180" s="409"/>
      <c r="GW180" s="409"/>
      <c r="GX180" s="409"/>
      <c r="GY180" s="409"/>
      <c r="GZ180" s="409"/>
      <c r="HJ180" s="409"/>
      <c r="HK180" s="409"/>
      <c r="HL180" s="409"/>
      <c r="HM180" s="409"/>
      <c r="HN180" s="409"/>
      <c r="HO180" s="409"/>
      <c r="HP180" s="409"/>
      <c r="HZ180" s="409"/>
      <c r="IA180" s="409"/>
      <c r="IB180" s="409"/>
      <c r="IC180" s="409"/>
      <c r="ID180" s="409"/>
      <c r="IE180" s="409"/>
      <c r="IF180" s="409"/>
      <c r="IP180" s="409"/>
      <c r="IQ180" s="409"/>
      <c r="IR180" s="409"/>
      <c r="IS180" s="409"/>
      <c r="IT180" s="409"/>
      <c r="IU180" s="409"/>
      <c r="IV180" s="409"/>
    </row>
    <row r="181" spans="1:256">
      <c r="A181" s="54"/>
      <c r="B181" s="16"/>
      <c r="C181" s="51"/>
      <c r="D181" s="52"/>
      <c r="E181" s="52"/>
      <c r="F181" s="52"/>
      <c r="G181" s="52"/>
      <c r="H181" s="52"/>
      <c r="I181" s="75"/>
      <c r="J181" s="232"/>
      <c r="K181" s="233"/>
      <c r="L181" s="234"/>
      <c r="M181" s="234"/>
      <c r="N181" s="234"/>
      <c r="O181" s="234"/>
      <c r="P181" s="635"/>
      <c r="Q181" s="627"/>
      <c r="S181" s="52"/>
      <c r="T181" s="52"/>
      <c r="U181" s="52"/>
      <c r="V181" s="52"/>
      <c r="W181" s="52"/>
      <c r="X181" s="641"/>
      <c r="AP181" s="409"/>
      <c r="AQ181" s="409"/>
      <c r="AR181" s="409"/>
      <c r="AS181" s="409"/>
      <c r="AT181" s="409"/>
      <c r="AU181" s="409"/>
      <c r="AV181" s="409"/>
      <c r="BF181" s="409"/>
      <c r="BG181" s="409"/>
      <c r="BH181" s="409"/>
      <c r="BI181" s="409"/>
      <c r="BJ181" s="409"/>
      <c r="BK181" s="409"/>
      <c r="BL181" s="409"/>
      <c r="BV181" s="409"/>
      <c r="BW181" s="409"/>
      <c r="BX181" s="409"/>
      <c r="BY181" s="409"/>
      <c r="BZ181" s="409"/>
      <c r="CA181" s="409"/>
      <c r="CB181" s="409"/>
      <c r="CL181" s="409"/>
      <c r="CM181" s="409"/>
      <c r="CN181" s="409"/>
      <c r="CO181" s="409"/>
      <c r="CP181" s="409"/>
      <c r="CQ181" s="409"/>
      <c r="CR181" s="409"/>
      <c r="DB181" s="409"/>
      <c r="DC181" s="409"/>
      <c r="DD181" s="409"/>
      <c r="DE181" s="409"/>
      <c r="DF181" s="409"/>
      <c r="DG181" s="409"/>
      <c r="DH181" s="409"/>
      <c r="DR181" s="409"/>
      <c r="DS181" s="409"/>
      <c r="DT181" s="409"/>
      <c r="DU181" s="409"/>
      <c r="DV181" s="409"/>
      <c r="DW181" s="409"/>
      <c r="DX181" s="409"/>
      <c r="EH181" s="409"/>
      <c r="EI181" s="409"/>
      <c r="EJ181" s="409"/>
      <c r="EK181" s="409"/>
      <c r="EL181" s="409"/>
      <c r="EM181" s="409"/>
      <c r="EN181" s="409"/>
      <c r="EX181" s="409"/>
      <c r="EY181" s="409"/>
      <c r="EZ181" s="409"/>
      <c r="FA181" s="409"/>
      <c r="FB181" s="409"/>
      <c r="FC181" s="409"/>
      <c r="FD181" s="409"/>
      <c r="FN181" s="409"/>
      <c r="FO181" s="409"/>
      <c r="FP181" s="409"/>
      <c r="FQ181" s="409"/>
      <c r="FR181" s="409"/>
      <c r="FS181" s="409"/>
      <c r="FT181" s="409"/>
      <c r="GD181" s="409"/>
      <c r="GE181" s="409"/>
      <c r="GF181" s="409"/>
      <c r="GG181" s="409"/>
      <c r="GH181" s="409"/>
      <c r="GI181" s="409"/>
      <c r="GJ181" s="409"/>
      <c r="GT181" s="409"/>
      <c r="GU181" s="409"/>
      <c r="GV181" s="409"/>
      <c r="GW181" s="409"/>
      <c r="GX181" s="409"/>
      <c r="GY181" s="409"/>
      <c r="GZ181" s="409"/>
      <c r="HJ181" s="409"/>
      <c r="HK181" s="409"/>
      <c r="HL181" s="409"/>
      <c r="HM181" s="409"/>
      <c r="HN181" s="409"/>
      <c r="HO181" s="409"/>
      <c r="HP181" s="409"/>
      <c r="HZ181" s="409"/>
      <c r="IA181" s="409"/>
      <c r="IB181" s="409"/>
      <c r="IC181" s="409"/>
      <c r="ID181" s="409"/>
      <c r="IE181" s="409"/>
      <c r="IF181" s="409"/>
      <c r="IP181" s="409"/>
      <c r="IQ181" s="409"/>
      <c r="IR181" s="409"/>
      <c r="IS181" s="409"/>
      <c r="IT181" s="409"/>
      <c r="IU181" s="409"/>
      <c r="IV181" s="409"/>
    </row>
    <row r="182" spans="1:256">
      <c r="A182" s="54"/>
      <c r="B182" s="16"/>
      <c r="C182" s="51"/>
      <c r="D182" s="52"/>
      <c r="E182" s="52"/>
      <c r="F182" s="52"/>
      <c r="G182" s="52"/>
      <c r="H182" s="52"/>
      <c r="I182" s="75"/>
      <c r="J182" s="232"/>
      <c r="K182" s="233"/>
      <c r="L182" s="234"/>
      <c r="M182" s="234"/>
      <c r="N182" s="234"/>
      <c r="O182" s="234"/>
      <c r="P182" s="635"/>
      <c r="Q182" s="627"/>
      <c r="S182" s="52"/>
      <c r="T182" s="52"/>
      <c r="U182" s="52"/>
      <c r="V182" s="52"/>
      <c r="W182" s="52"/>
      <c r="X182" s="641"/>
      <c r="AP182" s="409"/>
      <c r="AQ182" s="409"/>
      <c r="AR182" s="409"/>
      <c r="AS182" s="409"/>
      <c r="AT182" s="409"/>
      <c r="AU182" s="409"/>
      <c r="AV182" s="409"/>
      <c r="BF182" s="409"/>
      <c r="BG182" s="409"/>
      <c r="BH182" s="409"/>
      <c r="BI182" s="409"/>
      <c r="BJ182" s="409"/>
      <c r="BK182" s="409"/>
      <c r="BL182" s="409"/>
      <c r="BV182" s="409"/>
      <c r="BW182" s="409"/>
      <c r="BX182" s="409"/>
      <c r="BY182" s="409"/>
      <c r="BZ182" s="409"/>
      <c r="CA182" s="409"/>
      <c r="CB182" s="409"/>
      <c r="CL182" s="409"/>
      <c r="CM182" s="409"/>
      <c r="CN182" s="409"/>
      <c r="CO182" s="409"/>
      <c r="CP182" s="409"/>
      <c r="CQ182" s="409"/>
      <c r="CR182" s="409"/>
      <c r="DB182" s="409"/>
      <c r="DC182" s="409"/>
      <c r="DD182" s="409"/>
      <c r="DE182" s="409"/>
      <c r="DF182" s="409"/>
      <c r="DG182" s="409"/>
      <c r="DH182" s="409"/>
      <c r="DR182" s="409"/>
      <c r="DS182" s="409"/>
      <c r="DT182" s="409"/>
      <c r="DU182" s="409"/>
      <c r="DV182" s="409"/>
      <c r="DW182" s="409"/>
      <c r="DX182" s="409"/>
      <c r="EH182" s="409"/>
      <c r="EI182" s="409"/>
      <c r="EJ182" s="409"/>
      <c r="EK182" s="409"/>
      <c r="EL182" s="409"/>
      <c r="EM182" s="409"/>
      <c r="EN182" s="409"/>
      <c r="EX182" s="409"/>
      <c r="EY182" s="409"/>
      <c r="EZ182" s="409"/>
      <c r="FA182" s="409"/>
      <c r="FB182" s="409"/>
      <c r="FC182" s="409"/>
      <c r="FD182" s="409"/>
      <c r="FN182" s="409"/>
      <c r="FO182" s="409"/>
      <c r="FP182" s="409"/>
      <c r="FQ182" s="409"/>
      <c r="FR182" s="409"/>
      <c r="FS182" s="409"/>
      <c r="FT182" s="409"/>
      <c r="GD182" s="409"/>
      <c r="GE182" s="409"/>
      <c r="GF182" s="409"/>
      <c r="GG182" s="409"/>
      <c r="GH182" s="409"/>
      <c r="GI182" s="409"/>
      <c r="GJ182" s="409"/>
      <c r="GT182" s="409"/>
      <c r="GU182" s="409"/>
      <c r="GV182" s="409"/>
      <c r="GW182" s="409"/>
      <c r="GX182" s="409"/>
      <c r="GY182" s="409"/>
      <c r="GZ182" s="409"/>
      <c r="HJ182" s="409"/>
      <c r="HK182" s="409"/>
      <c r="HL182" s="409"/>
      <c r="HM182" s="409"/>
      <c r="HN182" s="409"/>
      <c r="HO182" s="409"/>
      <c r="HP182" s="409"/>
      <c r="HZ182" s="409"/>
      <c r="IA182" s="409"/>
      <c r="IB182" s="409"/>
      <c r="IC182" s="409"/>
      <c r="ID182" s="409"/>
      <c r="IE182" s="409"/>
      <c r="IF182" s="409"/>
      <c r="IP182" s="409"/>
      <c r="IQ182" s="409"/>
      <c r="IR182" s="409"/>
      <c r="IS182" s="409"/>
      <c r="IT182" s="409"/>
      <c r="IU182" s="409"/>
      <c r="IV182" s="409"/>
    </row>
    <row r="183" spans="1:256">
      <c r="A183" s="54"/>
      <c r="B183" s="16"/>
      <c r="C183" s="51"/>
      <c r="D183" s="52"/>
      <c r="E183" s="52"/>
      <c r="F183" s="52"/>
      <c r="G183" s="52"/>
      <c r="H183" s="52"/>
      <c r="I183" s="75"/>
      <c r="J183" s="232"/>
      <c r="K183" s="233"/>
      <c r="L183" s="234"/>
      <c r="M183" s="234"/>
      <c r="N183" s="234"/>
      <c r="O183" s="234"/>
      <c r="P183" s="635"/>
      <c r="Q183" s="627"/>
      <c r="S183" s="52"/>
      <c r="T183" s="52"/>
      <c r="U183" s="52"/>
      <c r="V183" s="52"/>
      <c r="W183" s="52"/>
      <c r="X183" s="641"/>
      <c r="AP183" s="409"/>
      <c r="AQ183" s="409"/>
      <c r="AR183" s="409"/>
      <c r="AS183" s="409"/>
      <c r="AT183" s="409"/>
      <c r="AU183" s="409"/>
      <c r="AV183" s="409"/>
      <c r="BF183" s="409"/>
      <c r="BG183" s="409"/>
      <c r="BH183" s="409"/>
      <c r="BI183" s="409"/>
      <c r="BJ183" s="409"/>
      <c r="BK183" s="409"/>
      <c r="BL183" s="409"/>
      <c r="BV183" s="409"/>
      <c r="BW183" s="409"/>
      <c r="BX183" s="409"/>
      <c r="BY183" s="409"/>
      <c r="BZ183" s="409"/>
      <c r="CA183" s="409"/>
      <c r="CB183" s="409"/>
      <c r="CL183" s="409"/>
      <c r="CM183" s="409"/>
      <c r="CN183" s="409"/>
      <c r="CO183" s="409"/>
      <c r="CP183" s="409"/>
      <c r="CQ183" s="409"/>
      <c r="CR183" s="409"/>
      <c r="DB183" s="409"/>
      <c r="DC183" s="409"/>
      <c r="DD183" s="409"/>
      <c r="DE183" s="409"/>
      <c r="DF183" s="409"/>
      <c r="DG183" s="409"/>
      <c r="DH183" s="409"/>
      <c r="DR183" s="409"/>
      <c r="DS183" s="409"/>
      <c r="DT183" s="409"/>
      <c r="DU183" s="409"/>
      <c r="DV183" s="409"/>
      <c r="DW183" s="409"/>
      <c r="DX183" s="409"/>
      <c r="EH183" s="409"/>
      <c r="EI183" s="409"/>
      <c r="EJ183" s="409"/>
      <c r="EK183" s="409"/>
      <c r="EL183" s="409"/>
      <c r="EM183" s="409"/>
      <c r="EN183" s="409"/>
      <c r="EX183" s="409"/>
      <c r="EY183" s="409"/>
      <c r="EZ183" s="409"/>
      <c r="FA183" s="409"/>
      <c r="FB183" s="409"/>
      <c r="FC183" s="409"/>
      <c r="FD183" s="409"/>
      <c r="FN183" s="409"/>
      <c r="FO183" s="409"/>
      <c r="FP183" s="409"/>
      <c r="FQ183" s="409"/>
      <c r="FR183" s="409"/>
      <c r="FS183" s="409"/>
      <c r="FT183" s="409"/>
      <c r="GD183" s="409"/>
      <c r="GE183" s="409"/>
      <c r="GF183" s="409"/>
      <c r="GG183" s="409"/>
      <c r="GH183" s="409"/>
      <c r="GI183" s="409"/>
      <c r="GJ183" s="409"/>
      <c r="GT183" s="409"/>
      <c r="GU183" s="409"/>
      <c r="GV183" s="409"/>
      <c r="GW183" s="409"/>
      <c r="GX183" s="409"/>
      <c r="GY183" s="409"/>
      <c r="GZ183" s="409"/>
      <c r="HJ183" s="409"/>
      <c r="HK183" s="409"/>
      <c r="HL183" s="409"/>
      <c r="HM183" s="409"/>
      <c r="HN183" s="409"/>
      <c r="HO183" s="409"/>
      <c r="HP183" s="409"/>
      <c r="HZ183" s="409"/>
      <c r="IA183" s="409"/>
      <c r="IB183" s="409"/>
      <c r="IC183" s="409"/>
      <c r="ID183" s="409"/>
      <c r="IE183" s="409"/>
      <c r="IF183" s="409"/>
      <c r="IP183" s="409"/>
      <c r="IQ183" s="409"/>
      <c r="IR183" s="409"/>
      <c r="IS183" s="409"/>
      <c r="IT183" s="409"/>
      <c r="IU183" s="409"/>
      <c r="IV183" s="409"/>
    </row>
    <row r="184" spans="1:256">
      <c r="A184" s="54"/>
      <c r="B184" s="16"/>
      <c r="C184" s="51"/>
      <c r="D184" s="52"/>
      <c r="E184" s="52"/>
      <c r="F184" s="52"/>
      <c r="G184" s="52"/>
      <c r="H184" s="52"/>
      <c r="I184" s="75"/>
      <c r="J184" s="232"/>
      <c r="K184" s="233"/>
      <c r="L184" s="234"/>
      <c r="M184" s="234"/>
      <c r="N184" s="234"/>
      <c r="O184" s="234"/>
      <c r="P184" s="635"/>
      <c r="Q184" s="627"/>
      <c r="S184" s="52"/>
      <c r="T184" s="52"/>
      <c r="U184" s="52"/>
      <c r="V184" s="52"/>
      <c r="W184" s="52"/>
      <c r="X184" s="641"/>
      <c r="AP184" s="409"/>
      <c r="AQ184" s="409"/>
      <c r="AR184" s="409"/>
      <c r="AS184" s="409"/>
      <c r="AT184" s="409"/>
      <c r="AU184" s="409"/>
      <c r="AV184" s="409"/>
      <c r="BF184" s="409"/>
      <c r="BG184" s="409"/>
      <c r="BH184" s="409"/>
      <c r="BI184" s="409"/>
      <c r="BJ184" s="409"/>
      <c r="BK184" s="409"/>
      <c r="BL184" s="409"/>
      <c r="BV184" s="409"/>
      <c r="BW184" s="409"/>
      <c r="BX184" s="409"/>
      <c r="BY184" s="409"/>
      <c r="BZ184" s="409"/>
      <c r="CA184" s="409"/>
      <c r="CB184" s="409"/>
      <c r="CL184" s="409"/>
      <c r="CM184" s="409"/>
      <c r="CN184" s="409"/>
      <c r="CO184" s="409"/>
      <c r="CP184" s="409"/>
      <c r="CQ184" s="409"/>
      <c r="CR184" s="409"/>
      <c r="DB184" s="409"/>
      <c r="DC184" s="409"/>
      <c r="DD184" s="409"/>
      <c r="DE184" s="409"/>
      <c r="DF184" s="409"/>
      <c r="DG184" s="409"/>
      <c r="DH184" s="409"/>
      <c r="DR184" s="409"/>
      <c r="DS184" s="409"/>
      <c r="DT184" s="409"/>
      <c r="DU184" s="409"/>
      <c r="DV184" s="409"/>
      <c r="DW184" s="409"/>
      <c r="DX184" s="409"/>
      <c r="EH184" s="409"/>
      <c r="EI184" s="409"/>
      <c r="EJ184" s="409"/>
      <c r="EK184" s="409"/>
      <c r="EL184" s="409"/>
      <c r="EM184" s="409"/>
      <c r="EN184" s="409"/>
      <c r="EX184" s="409"/>
      <c r="EY184" s="409"/>
      <c r="EZ184" s="409"/>
      <c r="FA184" s="409"/>
      <c r="FB184" s="409"/>
      <c r="FC184" s="409"/>
      <c r="FD184" s="409"/>
      <c r="FN184" s="409"/>
      <c r="FO184" s="409"/>
      <c r="FP184" s="409"/>
      <c r="FQ184" s="409"/>
      <c r="FR184" s="409"/>
      <c r="FS184" s="409"/>
      <c r="FT184" s="409"/>
      <c r="GD184" s="409"/>
      <c r="GE184" s="409"/>
      <c r="GF184" s="409"/>
      <c r="GG184" s="409"/>
      <c r="GH184" s="409"/>
      <c r="GI184" s="409"/>
      <c r="GJ184" s="409"/>
      <c r="GT184" s="409"/>
      <c r="GU184" s="409"/>
      <c r="GV184" s="409"/>
      <c r="GW184" s="409"/>
      <c r="GX184" s="409"/>
      <c r="GY184" s="409"/>
      <c r="GZ184" s="409"/>
      <c r="HJ184" s="409"/>
      <c r="HK184" s="409"/>
      <c r="HL184" s="409"/>
      <c r="HM184" s="409"/>
      <c r="HN184" s="409"/>
      <c r="HO184" s="409"/>
      <c r="HP184" s="409"/>
      <c r="HZ184" s="409"/>
      <c r="IA184" s="409"/>
      <c r="IB184" s="409"/>
      <c r="IC184" s="409"/>
      <c r="ID184" s="409"/>
      <c r="IE184" s="409"/>
      <c r="IF184" s="409"/>
      <c r="IP184" s="409"/>
      <c r="IQ184" s="409"/>
      <c r="IR184" s="409"/>
      <c r="IS184" s="409"/>
      <c r="IT184" s="409"/>
      <c r="IU184" s="409"/>
      <c r="IV184" s="409"/>
    </row>
    <row r="185" spans="1:256">
      <c r="A185" s="54"/>
      <c r="B185" s="16"/>
      <c r="C185" s="51"/>
      <c r="D185" s="52"/>
      <c r="E185" s="52"/>
      <c r="F185" s="52"/>
      <c r="G185" s="52"/>
      <c r="H185" s="52"/>
      <c r="I185" s="75"/>
      <c r="J185" s="232"/>
      <c r="K185" s="233"/>
      <c r="L185" s="234"/>
      <c r="M185" s="234"/>
      <c r="N185" s="234"/>
      <c r="O185" s="234"/>
      <c r="P185" s="635"/>
      <c r="Q185" s="627"/>
      <c r="S185" s="52"/>
      <c r="T185" s="52"/>
      <c r="U185" s="52"/>
      <c r="V185" s="52"/>
      <c r="W185" s="52"/>
      <c r="X185" s="641"/>
      <c r="AP185" s="409"/>
      <c r="AQ185" s="409"/>
      <c r="AR185" s="409"/>
      <c r="AS185" s="409"/>
      <c r="AT185" s="409"/>
      <c r="AU185" s="409"/>
      <c r="AV185" s="409"/>
      <c r="BF185" s="409"/>
      <c r="BG185" s="409"/>
      <c r="BH185" s="409"/>
      <c r="BI185" s="409"/>
      <c r="BJ185" s="409"/>
      <c r="BK185" s="409"/>
      <c r="BL185" s="409"/>
      <c r="BV185" s="409"/>
      <c r="BW185" s="409"/>
      <c r="BX185" s="409"/>
      <c r="BY185" s="409"/>
      <c r="BZ185" s="409"/>
      <c r="CA185" s="409"/>
      <c r="CB185" s="409"/>
      <c r="CL185" s="409"/>
      <c r="CM185" s="409"/>
      <c r="CN185" s="409"/>
      <c r="CO185" s="409"/>
      <c r="CP185" s="409"/>
      <c r="CQ185" s="409"/>
      <c r="CR185" s="409"/>
      <c r="DB185" s="409"/>
      <c r="DC185" s="409"/>
      <c r="DD185" s="409"/>
      <c r="DE185" s="409"/>
      <c r="DF185" s="409"/>
      <c r="DG185" s="409"/>
      <c r="DH185" s="409"/>
      <c r="DR185" s="409"/>
      <c r="DS185" s="409"/>
      <c r="DT185" s="409"/>
      <c r="DU185" s="409"/>
      <c r="DV185" s="409"/>
      <c r="DW185" s="409"/>
      <c r="DX185" s="409"/>
      <c r="EH185" s="409"/>
      <c r="EI185" s="409"/>
      <c r="EJ185" s="409"/>
      <c r="EK185" s="409"/>
      <c r="EL185" s="409"/>
      <c r="EM185" s="409"/>
      <c r="EN185" s="409"/>
      <c r="EX185" s="409"/>
      <c r="EY185" s="409"/>
      <c r="EZ185" s="409"/>
      <c r="FA185" s="409"/>
      <c r="FB185" s="409"/>
      <c r="FC185" s="409"/>
      <c r="FD185" s="409"/>
      <c r="FN185" s="409"/>
      <c r="FO185" s="409"/>
      <c r="FP185" s="409"/>
      <c r="FQ185" s="409"/>
      <c r="FR185" s="409"/>
      <c r="FS185" s="409"/>
      <c r="FT185" s="409"/>
      <c r="GD185" s="409"/>
      <c r="GE185" s="409"/>
      <c r="GF185" s="409"/>
      <c r="GG185" s="409"/>
      <c r="GH185" s="409"/>
      <c r="GI185" s="409"/>
      <c r="GJ185" s="409"/>
      <c r="GT185" s="409"/>
      <c r="GU185" s="409"/>
      <c r="GV185" s="409"/>
      <c r="GW185" s="409"/>
      <c r="GX185" s="409"/>
      <c r="GY185" s="409"/>
      <c r="GZ185" s="409"/>
      <c r="HJ185" s="409"/>
      <c r="HK185" s="409"/>
      <c r="HL185" s="409"/>
      <c r="HM185" s="409"/>
      <c r="HN185" s="409"/>
      <c r="HO185" s="409"/>
      <c r="HP185" s="409"/>
      <c r="HZ185" s="409"/>
      <c r="IA185" s="409"/>
      <c r="IB185" s="409"/>
      <c r="IC185" s="409"/>
      <c r="ID185" s="409"/>
      <c r="IE185" s="409"/>
      <c r="IF185" s="409"/>
      <c r="IP185" s="409"/>
      <c r="IQ185" s="409"/>
      <c r="IR185" s="409"/>
      <c r="IS185" s="409"/>
      <c r="IT185" s="409"/>
      <c r="IU185" s="409"/>
      <c r="IV185" s="409"/>
    </row>
    <row r="186" spans="1:256">
      <c r="A186" s="54"/>
      <c r="B186" s="16"/>
      <c r="C186" s="51"/>
      <c r="D186" s="52"/>
      <c r="E186" s="52"/>
      <c r="F186" s="52"/>
      <c r="G186" s="52"/>
      <c r="H186" s="52"/>
      <c r="I186" s="75"/>
      <c r="J186" s="232"/>
      <c r="K186" s="233"/>
      <c r="L186" s="234"/>
      <c r="M186" s="234"/>
      <c r="N186" s="234"/>
      <c r="O186" s="234"/>
      <c r="P186" s="635"/>
      <c r="Q186" s="627"/>
      <c r="S186" s="52"/>
      <c r="T186" s="52"/>
      <c r="U186" s="52"/>
      <c r="V186" s="52"/>
      <c r="W186" s="52"/>
      <c r="X186" s="641"/>
      <c r="AP186" s="409"/>
      <c r="AQ186" s="409"/>
      <c r="AR186" s="409"/>
      <c r="AS186" s="409"/>
      <c r="AT186" s="409"/>
      <c r="AU186" s="409"/>
      <c r="AV186" s="409"/>
      <c r="BF186" s="409"/>
      <c r="BG186" s="409"/>
      <c r="BH186" s="409"/>
      <c r="BI186" s="409"/>
      <c r="BJ186" s="409"/>
      <c r="BK186" s="409"/>
      <c r="BL186" s="409"/>
      <c r="BV186" s="409"/>
      <c r="BW186" s="409"/>
      <c r="BX186" s="409"/>
      <c r="BY186" s="409"/>
      <c r="BZ186" s="409"/>
      <c r="CA186" s="409"/>
      <c r="CB186" s="409"/>
      <c r="CL186" s="409"/>
      <c r="CM186" s="409"/>
      <c r="CN186" s="409"/>
      <c r="CO186" s="409"/>
      <c r="CP186" s="409"/>
      <c r="CQ186" s="409"/>
      <c r="CR186" s="409"/>
      <c r="DB186" s="409"/>
      <c r="DC186" s="409"/>
      <c r="DD186" s="409"/>
      <c r="DE186" s="409"/>
      <c r="DF186" s="409"/>
      <c r="DG186" s="409"/>
      <c r="DH186" s="409"/>
      <c r="DR186" s="409"/>
      <c r="DS186" s="409"/>
      <c r="DT186" s="409"/>
      <c r="DU186" s="409"/>
      <c r="DV186" s="409"/>
      <c r="DW186" s="409"/>
      <c r="DX186" s="409"/>
      <c r="EH186" s="409"/>
      <c r="EI186" s="409"/>
      <c r="EJ186" s="409"/>
      <c r="EK186" s="409"/>
      <c r="EL186" s="409"/>
      <c r="EM186" s="409"/>
      <c r="EN186" s="409"/>
      <c r="EX186" s="409"/>
      <c r="EY186" s="409"/>
      <c r="EZ186" s="409"/>
      <c r="FA186" s="409"/>
      <c r="FB186" s="409"/>
      <c r="FC186" s="409"/>
      <c r="FD186" s="409"/>
      <c r="FN186" s="409"/>
      <c r="FO186" s="409"/>
      <c r="FP186" s="409"/>
      <c r="FQ186" s="409"/>
      <c r="FR186" s="409"/>
      <c r="FS186" s="409"/>
      <c r="FT186" s="409"/>
      <c r="GD186" s="409"/>
      <c r="GE186" s="409"/>
      <c r="GF186" s="409"/>
      <c r="GG186" s="409"/>
      <c r="GH186" s="409"/>
      <c r="GI186" s="409"/>
      <c r="GJ186" s="409"/>
      <c r="GT186" s="409"/>
      <c r="GU186" s="409"/>
      <c r="GV186" s="409"/>
      <c r="GW186" s="409"/>
      <c r="GX186" s="409"/>
      <c r="GY186" s="409"/>
      <c r="GZ186" s="409"/>
      <c r="HJ186" s="409"/>
      <c r="HK186" s="409"/>
      <c r="HL186" s="409"/>
      <c r="HM186" s="409"/>
      <c r="HN186" s="409"/>
      <c r="HO186" s="409"/>
      <c r="HP186" s="409"/>
      <c r="HZ186" s="409"/>
      <c r="IA186" s="409"/>
      <c r="IB186" s="409"/>
      <c r="IC186" s="409"/>
      <c r="ID186" s="409"/>
      <c r="IE186" s="409"/>
      <c r="IF186" s="409"/>
      <c r="IP186" s="409"/>
      <c r="IQ186" s="409"/>
      <c r="IR186" s="409"/>
      <c r="IS186" s="409"/>
      <c r="IT186" s="409"/>
      <c r="IU186" s="409"/>
      <c r="IV186" s="409"/>
    </row>
    <row r="187" spans="1:256">
      <c r="A187" s="54"/>
      <c r="B187" s="16"/>
      <c r="C187" s="51"/>
      <c r="D187" s="52"/>
      <c r="E187" s="52"/>
      <c r="F187" s="52"/>
      <c r="G187" s="52"/>
      <c r="H187" s="52"/>
      <c r="I187" s="413"/>
      <c r="J187" s="232"/>
      <c r="K187" s="233"/>
      <c r="L187" s="234"/>
      <c r="M187" s="234"/>
      <c r="N187" s="234"/>
      <c r="O187" s="234"/>
      <c r="P187" s="635"/>
      <c r="Q187" s="627"/>
      <c r="S187" s="52"/>
      <c r="T187" s="52"/>
      <c r="U187" s="52"/>
      <c r="V187" s="52"/>
      <c r="W187" s="52"/>
      <c r="X187" s="641"/>
      <c r="AP187" s="409"/>
      <c r="AQ187" s="409"/>
      <c r="AR187" s="409"/>
      <c r="AS187" s="409"/>
      <c r="AT187" s="409"/>
      <c r="AU187" s="409"/>
      <c r="AV187" s="409"/>
      <c r="BF187" s="409"/>
      <c r="BG187" s="409"/>
      <c r="BH187" s="409"/>
      <c r="BI187" s="409"/>
      <c r="BJ187" s="409"/>
      <c r="BK187" s="409"/>
      <c r="BL187" s="409"/>
      <c r="BV187" s="409"/>
      <c r="BW187" s="409"/>
      <c r="BX187" s="409"/>
      <c r="BY187" s="409"/>
      <c r="BZ187" s="409"/>
      <c r="CA187" s="409"/>
      <c r="CB187" s="409"/>
      <c r="CL187" s="409"/>
      <c r="CM187" s="409"/>
      <c r="CN187" s="409"/>
      <c r="CO187" s="409"/>
      <c r="CP187" s="409"/>
      <c r="CQ187" s="409"/>
      <c r="CR187" s="409"/>
      <c r="DB187" s="409"/>
      <c r="DC187" s="409"/>
      <c r="DD187" s="409"/>
      <c r="DE187" s="409"/>
      <c r="DF187" s="409"/>
      <c r="DG187" s="409"/>
      <c r="DH187" s="409"/>
      <c r="DR187" s="409"/>
      <c r="DS187" s="409"/>
      <c r="DT187" s="409"/>
      <c r="DU187" s="409"/>
      <c r="DV187" s="409"/>
      <c r="DW187" s="409"/>
      <c r="DX187" s="409"/>
      <c r="EH187" s="409"/>
      <c r="EI187" s="409"/>
      <c r="EJ187" s="409"/>
      <c r="EK187" s="409"/>
      <c r="EL187" s="409"/>
      <c r="EM187" s="409"/>
      <c r="EN187" s="409"/>
      <c r="EX187" s="409"/>
      <c r="EY187" s="409"/>
      <c r="EZ187" s="409"/>
      <c r="FA187" s="409"/>
      <c r="FB187" s="409"/>
      <c r="FC187" s="409"/>
      <c r="FD187" s="409"/>
      <c r="FN187" s="409"/>
      <c r="FO187" s="409"/>
      <c r="FP187" s="409"/>
      <c r="FQ187" s="409"/>
      <c r="FR187" s="409"/>
      <c r="FS187" s="409"/>
      <c r="FT187" s="409"/>
      <c r="GD187" s="409"/>
      <c r="GE187" s="409"/>
      <c r="GF187" s="409"/>
      <c r="GG187" s="409"/>
      <c r="GH187" s="409"/>
      <c r="GI187" s="409"/>
      <c r="GJ187" s="409"/>
      <c r="GT187" s="409"/>
      <c r="GU187" s="409"/>
      <c r="GV187" s="409"/>
      <c r="GW187" s="409"/>
      <c r="GX187" s="409"/>
      <c r="GY187" s="409"/>
      <c r="GZ187" s="409"/>
      <c r="HJ187" s="409"/>
      <c r="HK187" s="409"/>
      <c r="HL187" s="409"/>
      <c r="HM187" s="409"/>
      <c r="HN187" s="409"/>
      <c r="HO187" s="409"/>
      <c r="HP187" s="409"/>
      <c r="HZ187" s="409"/>
      <c r="IA187" s="409"/>
      <c r="IB187" s="409"/>
      <c r="IC187" s="409"/>
      <c r="ID187" s="409"/>
      <c r="IE187" s="409"/>
      <c r="IF187" s="409"/>
      <c r="IP187" s="409"/>
      <c r="IQ187" s="409"/>
      <c r="IR187" s="409"/>
      <c r="IS187" s="409"/>
      <c r="IT187" s="409"/>
      <c r="IU187" s="409"/>
      <c r="IV187" s="409"/>
    </row>
    <row r="188" spans="1:256">
      <c r="A188" s="54"/>
      <c r="B188" s="16"/>
      <c r="C188" s="51"/>
      <c r="D188" s="52"/>
      <c r="E188" s="52"/>
      <c r="F188" s="52"/>
      <c r="G188" s="52"/>
      <c r="H188" s="52"/>
      <c r="I188" s="413"/>
      <c r="J188" s="232"/>
      <c r="K188" s="233"/>
      <c r="L188" s="234"/>
      <c r="M188" s="234"/>
      <c r="N188" s="234"/>
      <c r="O188" s="234"/>
      <c r="P188" s="635"/>
      <c r="Q188" s="627"/>
      <c r="S188" s="52"/>
      <c r="T188" s="52"/>
      <c r="U188" s="52"/>
      <c r="V188" s="52"/>
      <c r="W188" s="52"/>
      <c r="X188" s="641"/>
      <c r="AP188" s="409"/>
      <c r="AQ188" s="409"/>
      <c r="AR188" s="409"/>
      <c r="AS188" s="409"/>
      <c r="AT188" s="409"/>
      <c r="AU188" s="409"/>
      <c r="AV188" s="409"/>
      <c r="BF188" s="409"/>
      <c r="BG188" s="409"/>
      <c r="BH188" s="409"/>
      <c r="BI188" s="409"/>
      <c r="BJ188" s="409"/>
      <c r="BK188" s="409"/>
      <c r="BL188" s="409"/>
      <c r="BV188" s="409"/>
      <c r="BW188" s="409"/>
      <c r="BX188" s="409"/>
      <c r="BY188" s="409"/>
      <c r="BZ188" s="409"/>
      <c r="CA188" s="409"/>
      <c r="CB188" s="409"/>
      <c r="CL188" s="409"/>
      <c r="CM188" s="409"/>
      <c r="CN188" s="409"/>
      <c r="CO188" s="409"/>
      <c r="CP188" s="409"/>
      <c r="CQ188" s="409"/>
      <c r="CR188" s="409"/>
      <c r="DB188" s="409"/>
      <c r="DC188" s="409"/>
      <c r="DD188" s="409"/>
      <c r="DE188" s="409"/>
      <c r="DF188" s="409"/>
      <c r="DG188" s="409"/>
      <c r="DH188" s="409"/>
      <c r="DR188" s="409"/>
      <c r="DS188" s="409"/>
      <c r="DT188" s="409"/>
      <c r="DU188" s="409"/>
      <c r="DV188" s="409"/>
      <c r="DW188" s="409"/>
      <c r="DX188" s="409"/>
      <c r="EH188" s="409"/>
      <c r="EI188" s="409"/>
      <c r="EJ188" s="409"/>
      <c r="EK188" s="409"/>
      <c r="EL188" s="409"/>
      <c r="EM188" s="409"/>
      <c r="EN188" s="409"/>
      <c r="EX188" s="409"/>
      <c r="EY188" s="409"/>
      <c r="EZ188" s="409"/>
      <c r="FA188" s="409"/>
      <c r="FB188" s="409"/>
      <c r="FC188" s="409"/>
      <c r="FD188" s="409"/>
      <c r="FN188" s="409"/>
      <c r="FO188" s="409"/>
      <c r="FP188" s="409"/>
      <c r="FQ188" s="409"/>
      <c r="FR188" s="409"/>
      <c r="FS188" s="409"/>
      <c r="FT188" s="409"/>
      <c r="GD188" s="409"/>
      <c r="GE188" s="409"/>
      <c r="GF188" s="409"/>
      <c r="GG188" s="409"/>
      <c r="GH188" s="409"/>
      <c r="GI188" s="409"/>
      <c r="GJ188" s="409"/>
      <c r="GT188" s="409"/>
      <c r="GU188" s="409"/>
      <c r="GV188" s="409"/>
      <c r="GW188" s="409"/>
      <c r="GX188" s="409"/>
      <c r="GY188" s="409"/>
      <c r="GZ188" s="409"/>
      <c r="HJ188" s="409"/>
      <c r="HK188" s="409"/>
      <c r="HL188" s="409"/>
      <c r="HM188" s="409"/>
      <c r="HN188" s="409"/>
      <c r="HO188" s="409"/>
      <c r="HP188" s="409"/>
      <c r="HZ188" s="409"/>
      <c r="IA188" s="409"/>
      <c r="IB188" s="409"/>
      <c r="IC188" s="409"/>
      <c r="ID188" s="409"/>
      <c r="IE188" s="409"/>
      <c r="IF188" s="409"/>
      <c r="IP188" s="409"/>
      <c r="IQ188" s="409"/>
      <c r="IR188" s="409"/>
      <c r="IS188" s="409"/>
      <c r="IT188" s="409"/>
      <c r="IU188" s="409"/>
      <c r="IV188" s="409"/>
    </row>
    <row r="189" spans="1:256">
      <c r="A189" s="54"/>
      <c r="B189" s="16"/>
      <c r="C189" s="51"/>
      <c r="D189" s="52"/>
      <c r="E189" s="52"/>
      <c r="F189" s="52"/>
      <c r="G189" s="52"/>
      <c r="H189" s="52"/>
      <c r="I189" s="413"/>
      <c r="J189" s="232"/>
      <c r="K189" s="233"/>
      <c r="L189" s="234"/>
      <c r="M189" s="234"/>
      <c r="N189" s="234"/>
      <c r="O189" s="234"/>
      <c r="P189" s="635"/>
      <c r="Q189" s="627"/>
      <c r="S189" s="52"/>
      <c r="T189" s="52"/>
      <c r="U189" s="52"/>
      <c r="V189" s="52"/>
      <c r="W189" s="52"/>
      <c r="X189" s="641"/>
      <c r="AP189" s="409"/>
      <c r="AQ189" s="409"/>
      <c r="AR189" s="409"/>
      <c r="AS189" s="409"/>
      <c r="AT189" s="409"/>
      <c r="AU189" s="409"/>
      <c r="AV189" s="409"/>
      <c r="BF189" s="409"/>
      <c r="BG189" s="409"/>
      <c r="BH189" s="409"/>
      <c r="BI189" s="409"/>
      <c r="BJ189" s="409"/>
      <c r="BK189" s="409"/>
      <c r="BL189" s="409"/>
      <c r="BV189" s="409"/>
      <c r="BW189" s="409"/>
      <c r="BX189" s="409"/>
      <c r="BY189" s="409"/>
      <c r="BZ189" s="409"/>
      <c r="CA189" s="409"/>
      <c r="CB189" s="409"/>
      <c r="CL189" s="409"/>
      <c r="CM189" s="409"/>
      <c r="CN189" s="409"/>
      <c r="CO189" s="409"/>
      <c r="CP189" s="409"/>
      <c r="CQ189" s="409"/>
      <c r="CR189" s="409"/>
      <c r="DB189" s="409"/>
      <c r="DC189" s="409"/>
      <c r="DD189" s="409"/>
      <c r="DE189" s="409"/>
      <c r="DF189" s="409"/>
      <c r="DG189" s="409"/>
      <c r="DH189" s="409"/>
      <c r="DR189" s="409"/>
      <c r="DS189" s="409"/>
      <c r="DT189" s="409"/>
      <c r="DU189" s="409"/>
      <c r="DV189" s="409"/>
      <c r="DW189" s="409"/>
      <c r="DX189" s="409"/>
      <c r="EH189" s="409"/>
      <c r="EI189" s="409"/>
      <c r="EJ189" s="409"/>
      <c r="EK189" s="409"/>
      <c r="EL189" s="409"/>
      <c r="EM189" s="409"/>
      <c r="EN189" s="409"/>
      <c r="EX189" s="409"/>
      <c r="EY189" s="409"/>
      <c r="EZ189" s="409"/>
      <c r="FA189" s="409"/>
      <c r="FB189" s="409"/>
      <c r="FC189" s="409"/>
      <c r="FD189" s="409"/>
      <c r="FN189" s="409"/>
      <c r="FO189" s="409"/>
      <c r="FP189" s="409"/>
      <c r="FQ189" s="409"/>
      <c r="FR189" s="409"/>
      <c r="FS189" s="409"/>
      <c r="FT189" s="409"/>
      <c r="GD189" s="409"/>
      <c r="GE189" s="409"/>
      <c r="GF189" s="409"/>
      <c r="GG189" s="409"/>
      <c r="GH189" s="409"/>
      <c r="GI189" s="409"/>
      <c r="GJ189" s="409"/>
      <c r="GT189" s="409"/>
      <c r="GU189" s="409"/>
      <c r="GV189" s="409"/>
      <c r="GW189" s="409"/>
      <c r="GX189" s="409"/>
      <c r="GY189" s="409"/>
      <c r="GZ189" s="409"/>
      <c r="HJ189" s="409"/>
      <c r="HK189" s="409"/>
      <c r="HL189" s="409"/>
      <c r="HM189" s="409"/>
      <c r="HN189" s="409"/>
      <c r="HO189" s="409"/>
      <c r="HP189" s="409"/>
      <c r="HZ189" s="409"/>
      <c r="IA189" s="409"/>
      <c r="IB189" s="409"/>
      <c r="IC189" s="409"/>
      <c r="ID189" s="409"/>
      <c r="IE189" s="409"/>
      <c r="IF189" s="409"/>
      <c r="IP189" s="409"/>
      <c r="IQ189" s="409"/>
      <c r="IR189" s="409"/>
      <c r="IS189" s="409"/>
      <c r="IT189" s="409"/>
      <c r="IU189" s="409"/>
      <c r="IV189" s="409"/>
    </row>
    <row r="190" spans="1:256">
      <c r="A190" s="54"/>
      <c r="B190" s="141"/>
      <c r="C190" s="142"/>
      <c r="D190" s="143"/>
      <c r="E190" s="143"/>
      <c r="F190" s="143"/>
      <c r="G190" s="143"/>
      <c r="H190" s="143"/>
      <c r="I190" s="414"/>
      <c r="J190" s="632"/>
      <c r="K190" s="235"/>
      <c r="L190" s="236"/>
      <c r="M190" s="236"/>
      <c r="N190" s="236"/>
      <c r="O190" s="236"/>
      <c r="P190" s="636"/>
      <c r="Q190" s="627"/>
      <c r="S190" s="52"/>
      <c r="T190" s="52"/>
      <c r="U190" s="52"/>
      <c r="V190" s="52"/>
      <c r="W190" s="52"/>
      <c r="X190" s="641"/>
      <c r="AP190" s="409"/>
      <c r="AQ190" s="409"/>
      <c r="AR190" s="409"/>
      <c r="AS190" s="409"/>
      <c r="AT190" s="409"/>
      <c r="AU190" s="409"/>
      <c r="AV190" s="409"/>
      <c r="BF190" s="409"/>
      <c r="BG190" s="409"/>
      <c r="BH190" s="409"/>
      <c r="BI190" s="409"/>
      <c r="BJ190" s="409"/>
      <c r="BK190" s="409"/>
      <c r="BL190" s="409"/>
      <c r="BV190" s="409"/>
      <c r="BW190" s="409"/>
      <c r="BX190" s="409"/>
      <c r="BY190" s="409"/>
      <c r="BZ190" s="409"/>
      <c r="CA190" s="409"/>
      <c r="CB190" s="409"/>
      <c r="CL190" s="409"/>
      <c r="CM190" s="409"/>
      <c r="CN190" s="409"/>
      <c r="CO190" s="409"/>
      <c r="CP190" s="409"/>
      <c r="CQ190" s="409"/>
      <c r="CR190" s="409"/>
      <c r="DB190" s="409"/>
      <c r="DC190" s="409"/>
      <c r="DD190" s="409"/>
      <c r="DE190" s="409"/>
      <c r="DF190" s="409"/>
      <c r="DG190" s="409"/>
      <c r="DH190" s="409"/>
      <c r="DR190" s="409"/>
      <c r="DS190" s="409"/>
      <c r="DT190" s="409"/>
      <c r="DU190" s="409"/>
      <c r="DV190" s="409"/>
      <c r="DW190" s="409"/>
      <c r="DX190" s="409"/>
      <c r="EH190" s="409"/>
      <c r="EI190" s="409"/>
      <c r="EJ190" s="409"/>
      <c r="EK190" s="409"/>
      <c r="EL190" s="409"/>
      <c r="EM190" s="409"/>
      <c r="EN190" s="409"/>
      <c r="EX190" s="409"/>
      <c r="EY190" s="409"/>
      <c r="EZ190" s="409"/>
      <c r="FA190" s="409"/>
      <c r="FB190" s="409"/>
      <c r="FC190" s="409"/>
      <c r="FD190" s="409"/>
      <c r="FN190" s="409"/>
      <c r="FO190" s="409"/>
      <c r="FP190" s="409"/>
      <c r="FQ190" s="409"/>
      <c r="FR190" s="409"/>
      <c r="FS190" s="409"/>
      <c r="FT190" s="409"/>
      <c r="GD190" s="409"/>
      <c r="GE190" s="409"/>
      <c r="GF190" s="409"/>
      <c r="GG190" s="409"/>
      <c r="GH190" s="409"/>
      <c r="GI190" s="409"/>
      <c r="GJ190" s="409"/>
      <c r="GT190" s="409"/>
      <c r="GU190" s="409"/>
      <c r="GV190" s="409"/>
      <c r="GW190" s="409"/>
      <c r="GX190" s="409"/>
      <c r="GY190" s="409"/>
      <c r="GZ190" s="409"/>
      <c r="HJ190" s="409"/>
      <c r="HK190" s="409"/>
      <c r="HL190" s="409"/>
      <c r="HM190" s="409"/>
      <c r="HN190" s="409"/>
      <c r="HO190" s="409"/>
      <c r="HP190" s="409"/>
      <c r="HZ190" s="409"/>
      <c r="IA190" s="409"/>
      <c r="IB190" s="409"/>
      <c r="IC190" s="409"/>
      <c r="ID190" s="409"/>
      <c r="IE190" s="409"/>
      <c r="IF190" s="409"/>
      <c r="IP190" s="409"/>
      <c r="IQ190" s="409"/>
      <c r="IR190" s="409"/>
      <c r="IS190" s="409"/>
      <c r="IT190" s="409"/>
      <c r="IU190" s="409"/>
      <c r="IV190" s="409"/>
    </row>
    <row r="191" spans="1:256">
      <c r="A191" s="54"/>
      <c r="B191" s="16"/>
      <c r="C191" s="51"/>
      <c r="D191" s="52"/>
      <c r="E191" s="52"/>
      <c r="F191" s="52"/>
      <c r="G191" s="52"/>
      <c r="H191" s="52"/>
      <c r="I191" s="51"/>
      <c r="J191" s="242"/>
      <c r="K191" s="226"/>
      <c r="L191" s="630"/>
      <c r="M191" s="630"/>
      <c r="N191" s="630"/>
      <c r="O191" s="630"/>
      <c r="P191" s="637"/>
      <c r="X191" s="641"/>
      <c r="AP191" s="409"/>
      <c r="AQ191" s="409"/>
      <c r="AR191" s="409"/>
      <c r="AS191" s="409"/>
      <c r="AT191" s="409"/>
      <c r="AU191" s="409"/>
      <c r="AV191" s="409"/>
      <c r="BF191" s="409"/>
      <c r="BG191" s="409"/>
      <c r="BH191" s="409"/>
      <c r="BI191" s="409"/>
      <c r="BJ191" s="409"/>
      <c r="BK191" s="409"/>
      <c r="BL191" s="409"/>
      <c r="BV191" s="409"/>
      <c r="BW191" s="409"/>
      <c r="BX191" s="409"/>
      <c r="BY191" s="409"/>
      <c r="BZ191" s="409"/>
      <c r="CA191" s="409"/>
      <c r="CB191" s="409"/>
      <c r="CL191" s="409"/>
      <c r="CM191" s="409"/>
      <c r="CN191" s="409"/>
      <c r="CO191" s="409"/>
      <c r="CP191" s="409"/>
      <c r="CQ191" s="409"/>
      <c r="CR191" s="409"/>
      <c r="DB191" s="409"/>
      <c r="DC191" s="409"/>
      <c r="DD191" s="409"/>
      <c r="DE191" s="409"/>
      <c r="DF191" s="409"/>
      <c r="DG191" s="409"/>
      <c r="DH191" s="409"/>
      <c r="DR191" s="409"/>
      <c r="DS191" s="409"/>
      <c r="DT191" s="409"/>
      <c r="DU191" s="409"/>
      <c r="DV191" s="409"/>
      <c r="DW191" s="409"/>
      <c r="DX191" s="409"/>
      <c r="EH191" s="409"/>
      <c r="EI191" s="409"/>
      <c r="EJ191" s="409"/>
      <c r="EK191" s="409"/>
      <c r="EL191" s="409"/>
      <c r="EM191" s="409"/>
      <c r="EN191" s="409"/>
      <c r="EX191" s="409"/>
      <c r="EY191" s="409"/>
      <c r="EZ191" s="409"/>
      <c r="FA191" s="409"/>
      <c r="FB191" s="409"/>
      <c r="FC191" s="409"/>
      <c r="FD191" s="409"/>
      <c r="FN191" s="409"/>
      <c r="FO191" s="409"/>
      <c r="FP191" s="409"/>
      <c r="FQ191" s="409"/>
      <c r="FR191" s="409"/>
      <c r="FS191" s="409"/>
      <c r="FT191" s="409"/>
      <c r="GD191" s="409"/>
      <c r="GE191" s="409"/>
      <c r="GF191" s="409"/>
      <c r="GG191" s="409"/>
      <c r="GH191" s="409"/>
      <c r="GI191" s="409"/>
      <c r="GJ191" s="409"/>
      <c r="GT191" s="409"/>
      <c r="GU191" s="409"/>
      <c r="GV191" s="409"/>
      <c r="GW191" s="409"/>
      <c r="GX191" s="409"/>
      <c r="GY191" s="409"/>
      <c r="GZ191" s="409"/>
      <c r="HJ191" s="409"/>
      <c r="HK191" s="409"/>
      <c r="HL191" s="409"/>
      <c r="HM191" s="409"/>
      <c r="HN191" s="409"/>
      <c r="HO191" s="409"/>
      <c r="HP191" s="409"/>
      <c r="HZ191" s="409"/>
      <c r="IA191" s="409"/>
      <c r="IB191" s="409"/>
      <c r="IC191" s="409"/>
      <c r="ID191" s="409"/>
      <c r="IE191" s="409"/>
      <c r="IF191" s="409"/>
      <c r="IP191" s="409"/>
      <c r="IQ191" s="409"/>
      <c r="IR191" s="409"/>
      <c r="IS191" s="409"/>
      <c r="IT191" s="409"/>
      <c r="IU191" s="409"/>
      <c r="IV191" s="409"/>
    </row>
    <row r="192" spans="1:256">
      <c r="A192" s="54"/>
      <c r="B192" s="16"/>
      <c r="C192" s="51"/>
      <c r="D192" s="52"/>
      <c r="E192" s="52"/>
      <c r="F192" s="52"/>
      <c r="G192" s="52"/>
      <c r="H192" s="52"/>
      <c r="I192" s="51"/>
      <c r="J192" s="242"/>
      <c r="K192" s="226"/>
      <c r="L192" s="630"/>
      <c r="M192" s="630"/>
      <c r="N192" s="630"/>
      <c r="O192" s="630"/>
      <c r="P192" s="637"/>
      <c r="X192" s="641"/>
      <c r="AP192" s="409"/>
      <c r="AQ192" s="409"/>
      <c r="AR192" s="409"/>
      <c r="AS192" s="409"/>
      <c r="AT192" s="409"/>
      <c r="AU192" s="409"/>
      <c r="AV192" s="409"/>
      <c r="BF192" s="409"/>
      <c r="BG192" s="409"/>
      <c r="BH192" s="409"/>
      <c r="BI192" s="409"/>
      <c r="BJ192" s="409"/>
      <c r="BK192" s="409"/>
      <c r="BL192" s="409"/>
      <c r="BV192" s="409"/>
      <c r="BW192" s="409"/>
      <c r="BX192" s="409"/>
      <c r="BY192" s="409"/>
      <c r="BZ192" s="409"/>
      <c r="CA192" s="409"/>
      <c r="CB192" s="409"/>
      <c r="CL192" s="409"/>
      <c r="CM192" s="409"/>
      <c r="CN192" s="409"/>
      <c r="CO192" s="409"/>
      <c r="CP192" s="409"/>
      <c r="CQ192" s="409"/>
      <c r="CR192" s="409"/>
      <c r="DB192" s="409"/>
      <c r="DC192" s="409"/>
      <c r="DD192" s="409"/>
      <c r="DE192" s="409"/>
      <c r="DF192" s="409"/>
      <c r="DG192" s="409"/>
      <c r="DH192" s="409"/>
      <c r="DR192" s="409"/>
      <c r="DS192" s="409"/>
      <c r="DT192" s="409"/>
      <c r="DU192" s="409"/>
      <c r="DV192" s="409"/>
      <c r="DW192" s="409"/>
      <c r="DX192" s="409"/>
      <c r="EH192" s="409"/>
      <c r="EI192" s="409"/>
      <c r="EJ192" s="409"/>
      <c r="EK192" s="409"/>
      <c r="EL192" s="409"/>
      <c r="EM192" s="409"/>
      <c r="EN192" s="409"/>
      <c r="EX192" s="409"/>
      <c r="EY192" s="409"/>
      <c r="EZ192" s="409"/>
      <c r="FA192" s="409"/>
      <c r="FB192" s="409"/>
      <c r="FC192" s="409"/>
      <c r="FD192" s="409"/>
      <c r="FN192" s="409"/>
      <c r="FO192" s="409"/>
      <c r="FP192" s="409"/>
      <c r="FQ192" s="409"/>
      <c r="FR192" s="409"/>
      <c r="FS192" s="409"/>
      <c r="FT192" s="409"/>
      <c r="GD192" s="409"/>
      <c r="GE192" s="409"/>
      <c r="GF192" s="409"/>
      <c r="GG192" s="409"/>
      <c r="GH192" s="409"/>
      <c r="GI192" s="409"/>
      <c r="GJ192" s="409"/>
      <c r="GT192" s="409"/>
      <c r="GU192" s="409"/>
      <c r="GV192" s="409"/>
      <c r="GW192" s="409"/>
      <c r="GX192" s="409"/>
      <c r="GY192" s="409"/>
      <c r="GZ192" s="409"/>
      <c r="HJ192" s="409"/>
      <c r="HK192" s="409"/>
      <c r="HL192" s="409"/>
      <c r="HM192" s="409"/>
      <c r="HN192" s="409"/>
      <c r="HO192" s="409"/>
      <c r="HP192" s="409"/>
      <c r="HZ192" s="409"/>
      <c r="IA192" s="409"/>
      <c r="IB192" s="409"/>
      <c r="IC192" s="409"/>
      <c r="ID192" s="409"/>
      <c r="IE192" s="409"/>
      <c r="IF192" s="409"/>
      <c r="IP192" s="409"/>
      <c r="IQ192" s="409"/>
      <c r="IR192" s="409"/>
      <c r="IS192" s="409"/>
      <c r="IT192" s="409"/>
      <c r="IU192" s="409"/>
      <c r="IV192" s="409"/>
    </row>
    <row r="193" spans="1:256">
      <c r="A193" s="54"/>
      <c r="B193" s="139"/>
      <c r="C193" s="137"/>
      <c r="D193" s="138"/>
      <c r="E193" s="138"/>
      <c r="F193" s="138"/>
      <c r="G193" s="138"/>
      <c r="H193" s="138"/>
      <c r="I193" s="417"/>
      <c r="J193" s="243"/>
      <c r="K193" s="227"/>
      <c r="L193" s="227"/>
      <c r="M193" s="227"/>
      <c r="N193" s="227"/>
      <c r="O193" s="237"/>
      <c r="P193" s="631"/>
      <c r="X193" s="641"/>
      <c r="AP193" s="409"/>
      <c r="AQ193" s="409"/>
      <c r="AR193" s="409"/>
      <c r="AS193" s="409"/>
      <c r="AT193" s="409"/>
      <c r="AU193" s="409"/>
      <c r="AV193" s="409"/>
      <c r="BF193" s="409"/>
      <c r="BG193" s="409"/>
      <c r="BH193" s="409"/>
      <c r="BI193" s="409"/>
      <c r="BJ193" s="409"/>
      <c r="BK193" s="409"/>
      <c r="BL193" s="409"/>
      <c r="BV193" s="409"/>
      <c r="BW193" s="409"/>
      <c r="BX193" s="409"/>
      <c r="BY193" s="409"/>
      <c r="BZ193" s="409"/>
      <c r="CA193" s="409"/>
      <c r="CB193" s="409"/>
      <c r="CL193" s="409"/>
      <c r="CM193" s="409"/>
      <c r="CN193" s="409"/>
      <c r="CO193" s="409"/>
      <c r="CP193" s="409"/>
      <c r="CQ193" s="409"/>
      <c r="CR193" s="409"/>
      <c r="DB193" s="409"/>
      <c r="DC193" s="409"/>
      <c r="DD193" s="409"/>
      <c r="DE193" s="409"/>
      <c r="DF193" s="409"/>
      <c r="DG193" s="409"/>
      <c r="DH193" s="409"/>
      <c r="DR193" s="409"/>
      <c r="DS193" s="409"/>
      <c r="DT193" s="409"/>
      <c r="DU193" s="409"/>
      <c r="DV193" s="409"/>
      <c r="DW193" s="409"/>
      <c r="DX193" s="409"/>
      <c r="EH193" s="409"/>
      <c r="EI193" s="409"/>
      <c r="EJ193" s="409"/>
      <c r="EK193" s="409"/>
      <c r="EL193" s="409"/>
      <c r="EM193" s="409"/>
      <c r="EN193" s="409"/>
      <c r="EX193" s="409"/>
      <c r="EY193" s="409"/>
      <c r="EZ193" s="409"/>
      <c r="FA193" s="409"/>
      <c r="FB193" s="409"/>
      <c r="FC193" s="409"/>
      <c r="FD193" s="409"/>
      <c r="FN193" s="409"/>
      <c r="FO193" s="409"/>
      <c r="FP193" s="409"/>
      <c r="FQ193" s="409"/>
      <c r="FR193" s="409"/>
      <c r="FS193" s="409"/>
      <c r="FT193" s="409"/>
      <c r="GD193" s="409"/>
      <c r="GE193" s="409"/>
      <c r="GF193" s="409"/>
      <c r="GG193" s="409"/>
      <c r="GH193" s="409"/>
      <c r="GI193" s="409"/>
      <c r="GJ193" s="409"/>
      <c r="GT193" s="409"/>
      <c r="GU193" s="409"/>
      <c r="GV193" s="409"/>
      <c r="GW193" s="409"/>
      <c r="GX193" s="409"/>
      <c r="GY193" s="409"/>
      <c r="GZ193" s="409"/>
      <c r="HJ193" s="409"/>
      <c r="HK193" s="409"/>
      <c r="HL193" s="409"/>
      <c r="HM193" s="409"/>
      <c r="HN193" s="409"/>
      <c r="HO193" s="409"/>
      <c r="HP193" s="409"/>
      <c r="HZ193" s="409"/>
      <c r="IA193" s="409"/>
      <c r="IB193" s="409"/>
      <c r="IC193" s="409"/>
      <c r="ID193" s="409"/>
      <c r="IE193" s="409"/>
      <c r="IF193" s="409"/>
      <c r="IP193" s="409"/>
      <c r="IQ193" s="409"/>
      <c r="IR193" s="409"/>
      <c r="IS193" s="409"/>
      <c r="IT193" s="409"/>
      <c r="IU193" s="409"/>
      <c r="IV193" s="409"/>
    </row>
    <row r="194" spans="1:256">
      <c r="A194" s="54"/>
      <c r="B194" s="16"/>
      <c r="C194" s="51"/>
      <c r="D194" s="52"/>
      <c r="E194" s="52"/>
      <c r="F194" s="52"/>
      <c r="G194" s="52"/>
      <c r="H194" s="52"/>
      <c r="I194" s="51"/>
      <c r="J194" s="242"/>
      <c r="K194" s="226"/>
      <c r="L194" s="630"/>
      <c r="M194" s="630"/>
      <c r="N194" s="630"/>
      <c r="O194" s="630"/>
      <c r="P194" s="637"/>
      <c r="Q194" s="627"/>
      <c r="S194" s="52"/>
      <c r="T194" s="52"/>
      <c r="U194" s="52"/>
      <c r="V194" s="52"/>
      <c r="W194" s="52"/>
      <c r="X194" s="641"/>
      <c r="AP194" s="409"/>
      <c r="AQ194" s="409"/>
      <c r="AR194" s="409"/>
      <c r="AS194" s="409"/>
      <c r="AT194" s="409"/>
      <c r="AU194" s="409"/>
      <c r="AV194" s="409"/>
      <c r="BF194" s="409"/>
      <c r="BG194" s="409"/>
      <c r="BH194" s="409"/>
      <c r="BI194" s="409"/>
      <c r="BJ194" s="409"/>
      <c r="BK194" s="409"/>
      <c r="BL194" s="409"/>
      <c r="BV194" s="409"/>
      <c r="BW194" s="409"/>
      <c r="BX194" s="409"/>
      <c r="BY194" s="409"/>
      <c r="BZ194" s="409"/>
      <c r="CA194" s="409"/>
      <c r="CB194" s="409"/>
      <c r="CL194" s="409"/>
      <c r="CM194" s="409"/>
      <c r="CN194" s="409"/>
      <c r="CO194" s="409"/>
      <c r="CP194" s="409"/>
      <c r="CQ194" s="409"/>
      <c r="CR194" s="409"/>
      <c r="DB194" s="409"/>
      <c r="DC194" s="409"/>
      <c r="DD194" s="409"/>
      <c r="DE194" s="409"/>
      <c r="DF194" s="409"/>
      <c r="DG194" s="409"/>
      <c r="DH194" s="409"/>
      <c r="DR194" s="409"/>
      <c r="DS194" s="409"/>
      <c r="DT194" s="409"/>
      <c r="DU194" s="409"/>
      <c r="DV194" s="409"/>
      <c r="DW194" s="409"/>
      <c r="DX194" s="409"/>
      <c r="EH194" s="409"/>
      <c r="EI194" s="409"/>
      <c r="EJ194" s="409"/>
      <c r="EK194" s="409"/>
      <c r="EL194" s="409"/>
      <c r="EM194" s="409"/>
      <c r="EN194" s="409"/>
      <c r="EX194" s="409"/>
      <c r="EY194" s="409"/>
      <c r="EZ194" s="409"/>
      <c r="FA194" s="409"/>
      <c r="FB194" s="409"/>
      <c r="FC194" s="409"/>
      <c r="FD194" s="409"/>
      <c r="FN194" s="409"/>
      <c r="FO194" s="409"/>
      <c r="FP194" s="409"/>
      <c r="FQ194" s="409"/>
      <c r="FR194" s="409"/>
      <c r="FS194" s="409"/>
      <c r="FT194" s="409"/>
      <c r="GD194" s="409"/>
      <c r="GE194" s="409"/>
      <c r="GF194" s="409"/>
      <c r="GG194" s="409"/>
      <c r="GH194" s="409"/>
      <c r="GI194" s="409"/>
      <c r="GJ194" s="409"/>
      <c r="GT194" s="409"/>
      <c r="GU194" s="409"/>
      <c r="GV194" s="409"/>
      <c r="GW194" s="409"/>
      <c r="GX194" s="409"/>
      <c r="GY194" s="409"/>
      <c r="GZ194" s="409"/>
      <c r="HJ194" s="409"/>
      <c r="HK194" s="409"/>
      <c r="HL194" s="409"/>
      <c r="HM194" s="409"/>
      <c r="HN194" s="409"/>
      <c r="HO194" s="409"/>
      <c r="HP194" s="409"/>
      <c r="HZ194" s="409"/>
      <c r="IA194" s="409"/>
      <c r="IB194" s="409"/>
      <c r="IC194" s="409"/>
      <c r="ID194" s="409"/>
      <c r="IE194" s="409"/>
      <c r="IF194" s="409"/>
      <c r="IP194" s="409"/>
      <c r="IQ194" s="409"/>
      <c r="IR194" s="409"/>
      <c r="IS194" s="409"/>
      <c r="IT194" s="409"/>
      <c r="IU194" s="409"/>
      <c r="IV194" s="409"/>
    </row>
    <row r="195" spans="1:256">
      <c r="A195" s="54"/>
      <c r="B195" s="16"/>
      <c r="C195" s="51"/>
      <c r="D195" s="52"/>
      <c r="E195" s="52"/>
      <c r="F195" s="52"/>
      <c r="G195" s="52"/>
      <c r="H195" s="52"/>
      <c r="I195" s="51"/>
      <c r="J195" s="242"/>
      <c r="K195" s="226"/>
      <c r="L195" s="630"/>
      <c r="M195" s="630"/>
      <c r="N195" s="630"/>
      <c r="O195" s="630"/>
      <c r="P195" s="637"/>
      <c r="Q195" s="627"/>
      <c r="S195" s="52"/>
      <c r="T195" s="52"/>
      <c r="U195" s="52"/>
      <c r="V195" s="52"/>
      <c r="W195" s="52"/>
      <c r="X195" s="641"/>
      <c r="AP195" s="409"/>
      <c r="AQ195" s="409"/>
      <c r="AR195" s="409"/>
      <c r="AS195" s="409"/>
      <c r="AT195" s="409"/>
      <c r="AU195" s="409"/>
      <c r="AV195" s="409"/>
      <c r="BF195" s="409"/>
      <c r="BG195" s="409"/>
      <c r="BH195" s="409"/>
      <c r="BI195" s="409"/>
      <c r="BJ195" s="409"/>
      <c r="BK195" s="409"/>
      <c r="BL195" s="409"/>
      <c r="BV195" s="409"/>
      <c r="BW195" s="409"/>
      <c r="BX195" s="409"/>
      <c r="BY195" s="409"/>
      <c r="BZ195" s="409"/>
      <c r="CA195" s="409"/>
      <c r="CB195" s="409"/>
      <c r="CL195" s="409"/>
      <c r="CM195" s="409"/>
      <c r="CN195" s="409"/>
      <c r="CO195" s="409"/>
      <c r="CP195" s="409"/>
      <c r="CQ195" s="409"/>
      <c r="CR195" s="409"/>
      <c r="DB195" s="409"/>
      <c r="DC195" s="409"/>
      <c r="DD195" s="409"/>
      <c r="DE195" s="409"/>
      <c r="DF195" s="409"/>
      <c r="DG195" s="409"/>
      <c r="DH195" s="409"/>
      <c r="DR195" s="409"/>
      <c r="DS195" s="409"/>
      <c r="DT195" s="409"/>
      <c r="DU195" s="409"/>
      <c r="DV195" s="409"/>
      <c r="DW195" s="409"/>
      <c r="DX195" s="409"/>
      <c r="EH195" s="409"/>
      <c r="EI195" s="409"/>
      <c r="EJ195" s="409"/>
      <c r="EK195" s="409"/>
      <c r="EL195" s="409"/>
      <c r="EM195" s="409"/>
      <c r="EN195" s="409"/>
      <c r="EX195" s="409"/>
      <c r="EY195" s="409"/>
      <c r="EZ195" s="409"/>
      <c r="FA195" s="409"/>
      <c r="FB195" s="409"/>
      <c r="FC195" s="409"/>
      <c r="FD195" s="409"/>
      <c r="FN195" s="409"/>
      <c r="FO195" s="409"/>
      <c r="FP195" s="409"/>
      <c r="FQ195" s="409"/>
      <c r="FR195" s="409"/>
      <c r="FS195" s="409"/>
      <c r="FT195" s="409"/>
      <c r="GD195" s="409"/>
      <c r="GE195" s="409"/>
      <c r="GF195" s="409"/>
      <c r="GG195" s="409"/>
      <c r="GH195" s="409"/>
      <c r="GI195" s="409"/>
      <c r="GJ195" s="409"/>
      <c r="GT195" s="409"/>
      <c r="GU195" s="409"/>
      <c r="GV195" s="409"/>
      <c r="GW195" s="409"/>
      <c r="GX195" s="409"/>
      <c r="GY195" s="409"/>
      <c r="GZ195" s="409"/>
      <c r="HJ195" s="409"/>
      <c r="HK195" s="409"/>
      <c r="HL195" s="409"/>
      <c r="HM195" s="409"/>
      <c r="HN195" s="409"/>
      <c r="HO195" s="409"/>
      <c r="HP195" s="409"/>
      <c r="HZ195" s="409"/>
      <c r="IA195" s="409"/>
      <c r="IB195" s="409"/>
      <c r="IC195" s="409"/>
      <c r="ID195" s="409"/>
      <c r="IE195" s="409"/>
      <c r="IF195" s="409"/>
      <c r="IP195" s="409"/>
      <c r="IQ195" s="409"/>
      <c r="IR195" s="409"/>
      <c r="IS195" s="409"/>
      <c r="IT195" s="409"/>
      <c r="IU195" s="409"/>
      <c r="IV195" s="409"/>
    </row>
    <row r="196" spans="1:256">
      <c r="A196" s="54"/>
      <c r="B196" s="139"/>
      <c r="C196" s="137"/>
      <c r="D196" s="138"/>
      <c r="E196" s="138"/>
      <c r="F196" s="138"/>
      <c r="G196" s="138"/>
      <c r="H196" s="138"/>
      <c r="I196" s="417"/>
      <c r="J196" s="243"/>
      <c r="K196" s="227"/>
      <c r="L196" s="227"/>
      <c r="M196" s="227"/>
      <c r="N196" s="227"/>
      <c r="O196" s="237"/>
      <c r="P196" s="631"/>
      <c r="Q196" s="627"/>
      <c r="S196" s="52"/>
      <c r="T196" s="52"/>
      <c r="U196" s="52"/>
      <c r="V196" s="52"/>
      <c r="W196" s="52"/>
      <c r="X196" s="641"/>
      <c r="AP196" s="409"/>
      <c r="AQ196" s="409"/>
      <c r="AR196" s="409"/>
      <c r="AS196" s="409"/>
      <c r="AT196" s="409"/>
      <c r="AU196" s="409"/>
      <c r="AV196" s="409"/>
      <c r="BF196" s="409"/>
      <c r="BG196" s="409"/>
      <c r="BH196" s="409"/>
      <c r="BI196" s="409"/>
      <c r="BJ196" s="409"/>
      <c r="BK196" s="409"/>
      <c r="BL196" s="409"/>
      <c r="BV196" s="409"/>
      <c r="BW196" s="409"/>
      <c r="BX196" s="409"/>
      <c r="BY196" s="409"/>
      <c r="BZ196" s="409"/>
      <c r="CA196" s="409"/>
      <c r="CB196" s="409"/>
      <c r="CL196" s="409"/>
      <c r="CM196" s="409"/>
      <c r="CN196" s="409"/>
      <c r="CO196" s="409"/>
      <c r="CP196" s="409"/>
      <c r="CQ196" s="409"/>
      <c r="CR196" s="409"/>
      <c r="DB196" s="409"/>
      <c r="DC196" s="409"/>
      <c r="DD196" s="409"/>
      <c r="DE196" s="409"/>
      <c r="DF196" s="409"/>
      <c r="DG196" s="409"/>
      <c r="DH196" s="409"/>
      <c r="DR196" s="409"/>
      <c r="DS196" s="409"/>
      <c r="DT196" s="409"/>
      <c r="DU196" s="409"/>
      <c r="DV196" s="409"/>
      <c r="DW196" s="409"/>
      <c r="DX196" s="409"/>
      <c r="EH196" s="409"/>
      <c r="EI196" s="409"/>
      <c r="EJ196" s="409"/>
      <c r="EK196" s="409"/>
      <c r="EL196" s="409"/>
      <c r="EM196" s="409"/>
      <c r="EN196" s="409"/>
      <c r="EX196" s="409"/>
      <c r="EY196" s="409"/>
      <c r="EZ196" s="409"/>
      <c r="FA196" s="409"/>
      <c r="FB196" s="409"/>
      <c r="FC196" s="409"/>
      <c r="FD196" s="409"/>
      <c r="FN196" s="409"/>
      <c r="FO196" s="409"/>
      <c r="FP196" s="409"/>
      <c r="FQ196" s="409"/>
      <c r="FR196" s="409"/>
      <c r="FS196" s="409"/>
      <c r="FT196" s="409"/>
      <c r="GD196" s="409"/>
      <c r="GE196" s="409"/>
      <c r="GF196" s="409"/>
      <c r="GG196" s="409"/>
      <c r="GH196" s="409"/>
      <c r="GI196" s="409"/>
      <c r="GJ196" s="409"/>
      <c r="GT196" s="409"/>
      <c r="GU196" s="409"/>
      <c r="GV196" s="409"/>
      <c r="GW196" s="409"/>
      <c r="GX196" s="409"/>
      <c r="GY196" s="409"/>
      <c r="GZ196" s="409"/>
      <c r="HJ196" s="409"/>
      <c r="HK196" s="409"/>
      <c r="HL196" s="409"/>
      <c r="HM196" s="409"/>
      <c r="HN196" s="409"/>
      <c r="HO196" s="409"/>
      <c r="HP196" s="409"/>
      <c r="HZ196" s="409"/>
      <c r="IA196" s="409"/>
      <c r="IB196" s="409"/>
      <c r="IC196" s="409"/>
      <c r="ID196" s="409"/>
      <c r="IE196" s="409"/>
      <c r="IF196" s="409"/>
      <c r="IP196" s="409"/>
      <c r="IQ196" s="409"/>
      <c r="IR196" s="409"/>
      <c r="IS196" s="409"/>
      <c r="IT196" s="409"/>
      <c r="IU196" s="409"/>
      <c r="IV196" s="409"/>
    </row>
    <row r="197" spans="1:256">
      <c r="A197" s="54"/>
      <c r="B197" s="16"/>
      <c r="C197" s="51"/>
      <c r="D197" s="52"/>
      <c r="E197" s="52"/>
      <c r="F197" s="52"/>
      <c r="G197" s="52"/>
      <c r="H197" s="52"/>
      <c r="I197" s="51"/>
      <c r="J197" s="242"/>
      <c r="K197" s="226"/>
      <c r="L197" s="630"/>
      <c r="M197" s="630"/>
      <c r="N197" s="630"/>
      <c r="O197" s="630"/>
      <c r="P197" s="637"/>
      <c r="Q197" s="627"/>
      <c r="S197" s="52"/>
      <c r="T197" s="52"/>
      <c r="U197" s="52"/>
      <c r="V197" s="52"/>
      <c r="W197" s="52"/>
      <c r="X197" s="641"/>
      <c r="AP197" s="409"/>
      <c r="AQ197" s="409"/>
      <c r="AR197" s="409"/>
      <c r="AS197" s="409"/>
      <c r="AT197" s="409"/>
      <c r="AU197" s="409"/>
      <c r="AV197" s="409"/>
      <c r="BF197" s="409"/>
      <c r="BG197" s="409"/>
      <c r="BH197" s="409"/>
      <c r="BI197" s="409"/>
      <c r="BJ197" s="409"/>
      <c r="BK197" s="409"/>
      <c r="BL197" s="409"/>
      <c r="BV197" s="409"/>
      <c r="BW197" s="409"/>
      <c r="BX197" s="409"/>
      <c r="BY197" s="409"/>
      <c r="BZ197" s="409"/>
      <c r="CA197" s="409"/>
      <c r="CB197" s="409"/>
      <c r="CL197" s="409"/>
      <c r="CM197" s="409"/>
      <c r="CN197" s="409"/>
      <c r="CO197" s="409"/>
      <c r="CP197" s="409"/>
      <c r="CQ197" s="409"/>
      <c r="CR197" s="409"/>
      <c r="DB197" s="409"/>
      <c r="DC197" s="409"/>
      <c r="DD197" s="409"/>
      <c r="DE197" s="409"/>
      <c r="DF197" s="409"/>
      <c r="DG197" s="409"/>
      <c r="DH197" s="409"/>
      <c r="DR197" s="409"/>
      <c r="DS197" s="409"/>
      <c r="DT197" s="409"/>
      <c r="DU197" s="409"/>
      <c r="DV197" s="409"/>
      <c r="DW197" s="409"/>
      <c r="DX197" s="409"/>
      <c r="EH197" s="409"/>
      <c r="EI197" s="409"/>
      <c r="EJ197" s="409"/>
      <c r="EK197" s="409"/>
      <c r="EL197" s="409"/>
      <c r="EM197" s="409"/>
      <c r="EN197" s="409"/>
      <c r="EX197" s="409"/>
      <c r="EY197" s="409"/>
      <c r="EZ197" s="409"/>
      <c r="FA197" s="409"/>
      <c r="FB197" s="409"/>
      <c r="FC197" s="409"/>
      <c r="FD197" s="409"/>
      <c r="FN197" s="409"/>
      <c r="FO197" s="409"/>
      <c r="FP197" s="409"/>
      <c r="FQ197" s="409"/>
      <c r="FR197" s="409"/>
      <c r="FS197" s="409"/>
      <c r="FT197" s="409"/>
      <c r="GD197" s="409"/>
      <c r="GE197" s="409"/>
      <c r="GF197" s="409"/>
      <c r="GG197" s="409"/>
      <c r="GH197" s="409"/>
      <c r="GI197" s="409"/>
      <c r="GJ197" s="409"/>
      <c r="GT197" s="409"/>
      <c r="GU197" s="409"/>
      <c r="GV197" s="409"/>
      <c r="GW197" s="409"/>
      <c r="GX197" s="409"/>
      <c r="GY197" s="409"/>
      <c r="GZ197" s="409"/>
      <c r="HJ197" s="409"/>
      <c r="HK197" s="409"/>
      <c r="HL197" s="409"/>
      <c r="HM197" s="409"/>
      <c r="HN197" s="409"/>
      <c r="HO197" s="409"/>
      <c r="HP197" s="409"/>
      <c r="HZ197" s="409"/>
      <c r="IA197" s="409"/>
      <c r="IB197" s="409"/>
      <c r="IC197" s="409"/>
      <c r="ID197" s="409"/>
      <c r="IE197" s="409"/>
      <c r="IF197" s="409"/>
      <c r="IP197" s="409"/>
      <c r="IQ197" s="409"/>
      <c r="IR197" s="409"/>
      <c r="IS197" s="409"/>
      <c r="IT197" s="409"/>
      <c r="IU197" s="409"/>
      <c r="IV197" s="409"/>
    </row>
    <row r="198" spans="1:256">
      <c r="A198" s="54"/>
      <c r="B198" s="16"/>
      <c r="C198" s="51"/>
      <c r="D198" s="52"/>
      <c r="E198" s="52"/>
      <c r="F198" s="52"/>
      <c r="G198" s="52"/>
      <c r="H198" s="52"/>
      <c r="I198" s="51"/>
      <c r="J198" s="242"/>
      <c r="K198" s="226"/>
      <c r="L198" s="630"/>
      <c r="M198" s="630"/>
      <c r="N198" s="630"/>
      <c r="O198" s="630"/>
      <c r="P198" s="637"/>
      <c r="Q198" s="627"/>
      <c r="S198" s="52"/>
      <c r="T198" s="52"/>
      <c r="U198" s="52"/>
      <c r="V198" s="52"/>
      <c r="W198" s="52"/>
      <c r="X198" s="641"/>
      <c r="AP198" s="409"/>
      <c r="AQ198" s="409"/>
      <c r="AR198" s="409"/>
      <c r="AS198" s="409"/>
      <c r="AT198" s="409"/>
      <c r="AU198" s="409"/>
      <c r="AV198" s="409"/>
      <c r="BF198" s="409"/>
      <c r="BG198" s="409"/>
      <c r="BH198" s="409"/>
      <c r="BI198" s="409"/>
      <c r="BJ198" s="409"/>
      <c r="BK198" s="409"/>
      <c r="BL198" s="409"/>
      <c r="BV198" s="409"/>
      <c r="BW198" s="409"/>
      <c r="BX198" s="409"/>
      <c r="BY198" s="409"/>
      <c r="BZ198" s="409"/>
      <c r="CA198" s="409"/>
      <c r="CB198" s="409"/>
      <c r="CL198" s="409"/>
      <c r="CM198" s="409"/>
      <c r="CN198" s="409"/>
      <c r="CO198" s="409"/>
      <c r="CP198" s="409"/>
      <c r="CQ198" s="409"/>
      <c r="CR198" s="409"/>
      <c r="DB198" s="409"/>
      <c r="DC198" s="409"/>
      <c r="DD198" s="409"/>
      <c r="DE198" s="409"/>
      <c r="DF198" s="409"/>
      <c r="DG198" s="409"/>
      <c r="DH198" s="409"/>
      <c r="DR198" s="409"/>
      <c r="DS198" s="409"/>
      <c r="DT198" s="409"/>
      <c r="DU198" s="409"/>
      <c r="DV198" s="409"/>
      <c r="DW198" s="409"/>
      <c r="DX198" s="409"/>
      <c r="EH198" s="409"/>
      <c r="EI198" s="409"/>
      <c r="EJ198" s="409"/>
      <c r="EK198" s="409"/>
      <c r="EL198" s="409"/>
      <c r="EM198" s="409"/>
      <c r="EN198" s="409"/>
      <c r="EX198" s="409"/>
      <c r="EY198" s="409"/>
      <c r="EZ198" s="409"/>
      <c r="FA198" s="409"/>
      <c r="FB198" s="409"/>
      <c r="FC198" s="409"/>
      <c r="FD198" s="409"/>
      <c r="FN198" s="409"/>
      <c r="FO198" s="409"/>
      <c r="FP198" s="409"/>
      <c r="FQ198" s="409"/>
      <c r="FR198" s="409"/>
      <c r="FS198" s="409"/>
      <c r="FT198" s="409"/>
      <c r="GD198" s="409"/>
      <c r="GE198" s="409"/>
      <c r="GF198" s="409"/>
      <c r="GG198" s="409"/>
      <c r="GH198" s="409"/>
      <c r="GI198" s="409"/>
      <c r="GJ198" s="409"/>
      <c r="GT198" s="409"/>
      <c r="GU198" s="409"/>
      <c r="GV198" s="409"/>
      <c r="GW198" s="409"/>
      <c r="GX198" s="409"/>
      <c r="GY198" s="409"/>
      <c r="GZ198" s="409"/>
      <c r="HJ198" s="409"/>
      <c r="HK198" s="409"/>
      <c r="HL198" s="409"/>
      <c r="HM198" s="409"/>
      <c r="HN198" s="409"/>
      <c r="HO198" s="409"/>
      <c r="HP198" s="409"/>
      <c r="HZ198" s="409"/>
      <c r="IA198" s="409"/>
      <c r="IB198" s="409"/>
      <c r="IC198" s="409"/>
      <c r="ID198" s="409"/>
      <c r="IE198" s="409"/>
      <c r="IF198" s="409"/>
      <c r="IP198" s="409"/>
      <c r="IQ198" s="409"/>
      <c r="IR198" s="409"/>
      <c r="IS198" s="409"/>
      <c r="IT198" s="409"/>
      <c r="IU198" s="409"/>
      <c r="IV198" s="409"/>
    </row>
    <row r="199" spans="1:256">
      <c r="A199" s="66"/>
      <c r="B199" s="16"/>
      <c r="C199" s="51"/>
      <c r="D199" s="52"/>
      <c r="E199" s="52"/>
      <c r="F199" s="52"/>
      <c r="G199" s="52"/>
      <c r="H199" s="52"/>
      <c r="I199" s="51"/>
      <c r="J199" s="243"/>
      <c r="K199" s="227"/>
      <c r="L199" s="227"/>
      <c r="M199" s="227"/>
      <c r="N199" s="227"/>
      <c r="O199" s="237"/>
      <c r="P199" s="631"/>
      <c r="Q199" s="627"/>
      <c r="S199" s="52"/>
      <c r="T199" s="52"/>
      <c r="U199" s="52"/>
      <c r="V199" s="52"/>
      <c r="W199" s="52"/>
      <c r="X199" s="641"/>
      <c r="AP199" s="409"/>
      <c r="AQ199" s="409"/>
      <c r="AR199" s="409"/>
      <c r="AS199" s="409"/>
      <c r="AT199" s="409"/>
      <c r="AU199" s="409"/>
      <c r="AV199" s="409"/>
      <c r="BF199" s="409"/>
      <c r="BG199" s="409"/>
      <c r="BH199" s="409"/>
      <c r="BI199" s="409"/>
      <c r="BJ199" s="409"/>
      <c r="BK199" s="409"/>
      <c r="BL199" s="409"/>
      <c r="BV199" s="409"/>
      <c r="BW199" s="409"/>
      <c r="BX199" s="409"/>
      <c r="BY199" s="409"/>
      <c r="BZ199" s="409"/>
      <c r="CA199" s="409"/>
      <c r="CB199" s="409"/>
      <c r="CL199" s="409"/>
      <c r="CM199" s="409"/>
      <c r="CN199" s="409"/>
      <c r="CO199" s="409"/>
      <c r="CP199" s="409"/>
      <c r="CQ199" s="409"/>
      <c r="CR199" s="409"/>
      <c r="DB199" s="409"/>
      <c r="DC199" s="409"/>
      <c r="DD199" s="409"/>
      <c r="DE199" s="409"/>
      <c r="DF199" s="409"/>
      <c r="DG199" s="409"/>
      <c r="DH199" s="409"/>
      <c r="DR199" s="409"/>
      <c r="DS199" s="409"/>
      <c r="DT199" s="409"/>
      <c r="DU199" s="409"/>
      <c r="DV199" s="409"/>
      <c r="DW199" s="409"/>
      <c r="DX199" s="409"/>
      <c r="EH199" s="409"/>
      <c r="EI199" s="409"/>
      <c r="EJ199" s="409"/>
      <c r="EK199" s="409"/>
      <c r="EL199" s="409"/>
      <c r="EM199" s="409"/>
      <c r="EN199" s="409"/>
      <c r="EX199" s="409"/>
      <c r="EY199" s="409"/>
      <c r="EZ199" s="409"/>
      <c r="FA199" s="409"/>
      <c r="FB199" s="409"/>
      <c r="FC199" s="409"/>
      <c r="FD199" s="409"/>
      <c r="FN199" s="409"/>
      <c r="FO199" s="409"/>
      <c r="FP199" s="409"/>
      <c r="FQ199" s="409"/>
      <c r="FR199" s="409"/>
      <c r="FS199" s="409"/>
      <c r="FT199" s="409"/>
      <c r="GD199" s="409"/>
      <c r="GE199" s="409"/>
      <c r="GF199" s="409"/>
      <c r="GG199" s="409"/>
      <c r="GH199" s="409"/>
      <c r="GI199" s="409"/>
      <c r="GJ199" s="409"/>
      <c r="GT199" s="409"/>
      <c r="GU199" s="409"/>
      <c r="GV199" s="409"/>
      <c r="GW199" s="409"/>
      <c r="GX199" s="409"/>
      <c r="GY199" s="409"/>
      <c r="GZ199" s="409"/>
      <c r="HJ199" s="409"/>
      <c r="HK199" s="409"/>
      <c r="HL199" s="409"/>
      <c r="HM199" s="409"/>
      <c r="HN199" s="409"/>
      <c r="HO199" s="409"/>
      <c r="HP199" s="409"/>
      <c r="HZ199" s="409"/>
      <c r="IA199" s="409"/>
      <c r="IB199" s="409"/>
      <c r="IC199" s="409"/>
      <c r="ID199" s="409"/>
      <c r="IE199" s="409"/>
      <c r="IF199" s="409"/>
      <c r="IP199" s="409"/>
      <c r="IQ199" s="409"/>
      <c r="IR199" s="409"/>
      <c r="IS199" s="409"/>
      <c r="IT199" s="409"/>
      <c r="IU199" s="409"/>
      <c r="IV199" s="409"/>
    </row>
    <row r="200" spans="1:256">
      <c r="A200" s="54"/>
      <c r="B200" s="238"/>
      <c r="C200" s="239"/>
      <c r="D200" s="240"/>
      <c r="E200" s="240"/>
      <c r="F200" s="240"/>
      <c r="G200" s="240"/>
      <c r="H200" s="240"/>
      <c r="I200" s="415"/>
      <c r="J200" s="242"/>
      <c r="K200" s="226"/>
      <c r="L200" s="630"/>
      <c r="M200" s="630"/>
      <c r="N200" s="630"/>
      <c r="O200" s="630"/>
      <c r="P200" s="637"/>
      <c r="X200" s="641"/>
      <c r="AP200" s="409"/>
      <c r="AQ200" s="409"/>
      <c r="AR200" s="409"/>
      <c r="AS200" s="409"/>
      <c r="AT200" s="409"/>
      <c r="AU200" s="409"/>
      <c r="AV200" s="409"/>
      <c r="BF200" s="409"/>
      <c r="BG200" s="409"/>
      <c r="BH200" s="409"/>
      <c r="BI200" s="409"/>
      <c r="BJ200" s="409"/>
      <c r="BK200" s="409"/>
      <c r="BL200" s="409"/>
      <c r="BV200" s="409"/>
      <c r="BW200" s="409"/>
      <c r="BX200" s="409"/>
      <c r="BY200" s="409"/>
      <c r="BZ200" s="409"/>
      <c r="CA200" s="409"/>
      <c r="CB200" s="409"/>
      <c r="CL200" s="409"/>
      <c r="CM200" s="409"/>
      <c r="CN200" s="409"/>
      <c r="CO200" s="409"/>
      <c r="CP200" s="409"/>
      <c r="CQ200" s="409"/>
      <c r="CR200" s="409"/>
      <c r="DB200" s="409"/>
      <c r="DC200" s="409"/>
      <c r="DD200" s="409"/>
      <c r="DE200" s="409"/>
      <c r="DF200" s="409"/>
      <c r="DG200" s="409"/>
      <c r="DH200" s="409"/>
      <c r="DR200" s="409"/>
      <c r="DS200" s="409"/>
      <c r="DT200" s="409"/>
      <c r="DU200" s="409"/>
      <c r="DV200" s="409"/>
      <c r="DW200" s="409"/>
      <c r="DX200" s="409"/>
      <c r="EH200" s="409"/>
      <c r="EI200" s="409"/>
      <c r="EJ200" s="409"/>
      <c r="EK200" s="409"/>
      <c r="EL200" s="409"/>
      <c r="EM200" s="409"/>
      <c r="EN200" s="409"/>
      <c r="EX200" s="409"/>
      <c r="EY200" s="409"/>
      <c r="EZ200" s="409"/>
      <c r="FA200" s="409"/>
      <c r="FB200" s="409"/>
      <c r="FC200" s="409"/>
      <c r="FD200" s="409"/>
      <c r="FN200" s="409"/>
      <c r="FO200" s="409"/>
      <c r="FP200" s="409"/>
      <c r="FQ200" s="409"/>
      <c r="FR200" s="409"/>
      <c r="FS200" s="409"/>
      <c r="FT200" s="409"/>
      <c r="GD200" s="409"/>
      <c r="GE200" s="409"/>
      <c r="GF200" s="409"/>
      <c r="GG200" s="409"/>
      <c r="GH200" s="409"/>
      <c r="GI200" s="409"/>
      <c r="GJ200" s="409"/>
      <c r="GT200" s="409"/>
      <c r="GU200" s="409"/>
      <c r="GV200" s="409"/>
      <c r="GW200" s="409"/>
      <c r="GX200" s="409"/>
      <c r="GY200" s="409"/>
      <c r="GZ200" s="409"/>
      <c r="HJ200" s="409"/>
      <c r="HK200" s="409"/>
      <c r="HL200" s="409"/>
      <c r="HM200" s="409"/>
      <c r="HN200" s="409"/>
      <c r="HO200" s="409"/>
      <c r="HP200" s="409"/>
      <c r="HZ200" s="409"/>
      <c r="IA200" s="409"/>
      <c r="IB200" s="409"/>
      <c r="IC200" s="409"/>
      <c r="ID200" s="409"/>
      <c r="IE200" s="409"/>
      <c r="IF200" s="409"/>
      <c r="IP200" s="409"/>
      <c r="IQ200" s="409"/>
      <c r="IR200" s="409"/>
      <c r="IS200" s="409"/>
      <c r="IT200" s="409"/>
      <c r="IU200" s="409"/>
      <c r="IV200" s="409"/>
    </row>
    <row r="201" spans="1:256">
      <c r="A201" s="54"/>
      <c r="B201" s="16"/>
      <c r="C201" s="51"/>
      <c r="D201" s="52"/>
      <c r="E201" s="52"/>
      <c r="F201" s="52"/>
      <c r="G201" s="52"/>
      <c r="H201" s="52"/>
      <c r="I201" s="51"/>
      <c r="J201" s="242"/>
      <c r="K201" s="226"/>
      <c r="L201" s="630"/>
      <c r="M201" s="630"/>
      <c r="N201" s="630"/>
      <c r="O201" s="630"/>
      <c r="P201" s="637"/>
      <c r="X201" s="641"/>
      <c r="AP201" s="409"/>
      <c r="AQ201" s="409"/>
      <c r="AR201" s="409"/>
      <c r="AS201" s="409"/>
      <c r="AT201" s="409"/>
      <c r="AU201" s="409"/>
      <c r="AV201" s="409"/>
      <c r="BF201" s="409"/>
      <c r="BG201" s="409"/>
      <c r="BH201" s="409"/>
      <c r="BI201" s="409"/>
      <c r="BJ201" s="409"/>
      <c r="BK201" s="409"/>
      <c r="BL201" s="409"/>
      <c r="BV201" s="409"/>
      <c r="BW201" s="409"/>
      <c r="BX201" s="409"/>
      <c r="BY201" s="409"/>
      <c r="BZ201" s="409"/>
      <c r="CA201" s="409"/>
      <c r="CB201" s="409"/>
      <c r="CL201" s="409"/>
      <c r="CM201" s="409"/>
      <c r="CN201" s="409"/>
      <c r="CO201" s="409"/>
      <c r="CP201" s="409"/>
      <c r="CQ201" s="409"/>
      <c r="CR201" s="409"/>
      <c r="DB201" s="409"/>
      <c r="DC201" s="409"/>
      <c r="DD201" s="409"/>
      <c r="DE201" s="409"/>
      <c r="DF201" s="409"/>
      <c r="DG201" s="409"/>
      <c r="DH201" s="409"/>
      <c r="DR201" s="409"/>
      <c r="DS201" s="409"/>
      <c r="DT201" s="409"/>
      <c r="DU201" s="409"/>
      <c r="DV201" s="409"/>
      <c r="DW201" s="409"/>
      <c r="DX201" s="409"/>
      <c r="EH201" s="409"/>
      <c r="EI201" s="409"/>
      <c r="EJ201" s="409"/>
      <c r="EK201" s="409"/>
      <c r="EL201" s="409"/>
      <c r="EM201" s="409"/>
      <c r="EN201" s="409"/>
      <c r="EX201" s="409"/>
      <c r="EY201" s="409"/>
      <c r="EZ201" s="409"/>
      <c r="FA201" s="409"/>
      <c r="FB201" s="409"/>
      <c r="FC201" s="409"/>
      <c r="FD201" s="409"/>
      <c r="FN201" s="409"/>
      <c r="FO201" s="409"/>
      <c r="FP201" s="409"/>
      <c r="FQ201" s="409"/>
      <c r="FR201" s="409"/>
      <c r="FS201" s="409"/>
      <c r="FT201" s="409"/>
      <c r="GD201" s="409"/>
      <c r="GE201" s="409"/>
      <c r="GF201" s="409"/>
      <c r="GG201" s="409"/>
      <c r="GH201" s="409"/>
      <c r="GI201" s="409"/>
      <c r="GJ201" s="409"/>
      <c r="GT201" s="409"/>
      <c r="GU201" s="409"/>
      <c r="GV201" s="409"/>
      <c r="GW201" s="409"/>
      <c r="GX201" s="409"/>
      <c r="GY201" s="409"/>
      <c r="GZ201" s="409"/>
      <c r="HJ201" s="409"/>
      <c r="HK201" s="409"/>
      <c r="HL201" s="409"/>
      <c r="HM201" s="409"/>
      <c r="HN201" s="409"/>
      <c r="HO201" s="409"/>
      <c r="HP201" s="409"/>
      <c r="HZ201" s="409"/>
      <c r="IA201" s="409"/>
      <c r="IB201" s="409"/>
      <c r="IC201" s="409"/>
      <c r="ID201" s="409"/>
      <c r="IE201" s="409"/>
      <c r="IF201" s="409"/>
      <c r="IP201" s="409"/>
      <c r="IQ201" s="409"/>
      <c r="IR201" s="409"/>
      <c r="IS201" s="409"/>
      <c r="IT201" s="409"/>
      <c r="IU201" s="409"/>
      <c r="IV201" s="409"/>
    </row>
    <row r="202" spans="1:256">
      <c r="A202" s="54"/>
      <c r="B202" s="139"/>
      <c r="C202" s="137"/>
      <c r="D202" s="138"/>
      <c r="E202" s="138"/>
      <c r="F202" s="138"/>
      <c r="G202" s="138"/>
      <c r="H202" s="138"/>
      <c r="I202" s="417"/>
      <c r="J202" s="243"/>
      <c r="K202" s="227"/>
      <c r="L202" s="227"/>
      <c r="M202" s="227"/>
      <c r="N202" s="227"/>
      <c r="O202" s="237"/>
      <c r="P202" s="631"/>
      <c r="X202" s="641"/>
      <c r="AP202" s="409"/>
      <c r="AQ202" s="409"/>
      <c r="AR202" s="409"/>
      <c r="AS202" s="409"/>
      <c r="AT202" s="409"/>
      <c r="AU202" s="409"/>
      <c r="AV202" s="409"/>
      <c r="BF202" s="409"/>
      <c r="BG202" s="409"/>
      <c r="BH202" s="409"/>
      <c r="BI202" s="409"/>
      <c r="BJ202" s="409"/>
      <c r="BK202" s="409"/>
      <c r="BL202" s="409"/>
      <c r="BV202" s="409"/>
      <c r="BW202" s="409"/>
      <c r="BX202" s="409"/>
      <c r="BY202" s="409"/>
      <c r="BZ202" s="409"/>
      <c r="CA202" s="409"/>
      <c r="CB202" s="409"/>
      <c r="CL202" s="409"/>
      <c r="CM202" s="409"/>
      <c r="CN202" s="409"/>
      <c r="CO202" s="409"/>
      <c r="CP202" s="409"/>
      <c r="CQ202" s="409"/>
      <c r="CR202" s="409"/>
      <c r="DB202" s="409"/>
      <c r="DC202" s="409"/>
      <c r="DD202" s="409"/>
      <c r="DE202" s="409"/>
      <c r="DF202" s="409"/>
      <c r="DG202" s="409"/>
      <c r="DH202" s="409"/>
      <c r="DR202" s="409"/>
      <c r="DS202" s="409"/>
      <c r="DT202" s="409"/>
      <c r="DU202" s="409"/>
      <c r="DV202" s="409"/>
      <c r="DW202" s="409"/>
      <c r="DX202" s="409"/>
      <c r="EH202" s="409"/>
      <c r="EI202" s="409"/>
      <c r="EJ202" s="409"/>
      <c r="EK202" s="409"/>
      <c r="EL202" s="409"/>
      <c r="EM202" s="409"/>
      <c r="EN202" s="409"/>
      <c r="EX202" s="409"/>
      <c r="EY202" s="409"/>
      <c r="EZ202" s="409"/>
      <c r="FA202" s="409"/>
      <c r="FB202" s="409"/>
      <c r="FC202" s="409"/>
      <c r="FD202" s="409"/>
      <c r="FN202" s="409"/>
      <c r="FO202" s="409"/>
      <c r="FP202" s="409"/>
      <c r="FQ202" s="409"/>
      <c r="FR202" s="409"/>
      <c r="FS202" s="409"/>
      <c r="FT202" s="409"/>
      <c r="GD202" s="409"/>
      <c r="GE202" s="409"/>
      <c r="GF202" s="409"/>
      <c r="GG202" s="409"/>
      <c r="GH202" s="409"/>
      <c r="GI202" s="409"/>
      <c r="GJ202" s="409"/>
      <c r="GT202" s="409"/>
      <c r="GU202" s="409"/>
      <c r="GV202" s="409"/>
      <c r="GW202" s="409"/>
      <c r="GX202" s="409"/>
      <c r="GY202" s="409"/>
      <c r="GZ202" s="409"/>
      <c r="HJ202" s="409"/>
      <c r="HK202" s="409"/>
      <c r="HL202" s="409"/>
      <c r="HM202" s="409"/>
      <c r="HN202" s="409"/>
      <c r="HO202" s="409"/>
      <c r="HP202" s="409"/>
      <c r="HZ202" s="409"/>
      <c r="IA202" s="409"/>
      <c r="IB202" s="409"/>
      <c r="IC202" s="409"/>
      <c r="ID202" s="409"/>
      <c r="IE202" s="409"/>
      <c r="IF202" s="409"/>
      <c r="IP202" s="409"/>
      <c r="IQ202" s="409"/>
      <c r="IR202" s="409"/>
      <c r="IS202" s="409"/>
      <c r="IT202" s="409"/>
      <c r="IU202" s="409"/>
      <c r="IV202" s="409"/>
    </row>
    <row r="203" spans="1:256">
      <c r="A203" s="54"/>
      <c r="B203" s="16"/>
      <c r="C203" s="51"/>
      <c r="D203" s="52"/>
      <c r="E203" s="52"/>
      <c r="F203" s="52"/>
      <c r="G203" s="52"/>
      <c r="H203" s="52"/>
      <c r="I203" s="51"/>
      <c r="J203" s="242"/>
      <c r="K203" s="226"/>
      <c r="L203" s="630"/>
      <c r="M203" s="630"/>
      <c r="N203" s="630"/>
      <c r="O203" s="630"/>
      <c r="P203" s="637"/>
      <c r="Q203" s="627"/>
      <c r="S203" s="52"/>
      <c r="T203" s="52"/>
      <c r="U203" s="52"/>
      <c r="V203" s="52"/>
      <c r="W203" s="52"/>
      <c r="X203" s="641"/>
      <c r="AP203" s="409"/>
      <c r="AQ203" s="409"/>
      <c r="AR203" s="409"/>
      <c r="AS203" s="409"/>
      <c r="AT203" s="409"/>
      <c r="AU203" s="409"/>
      <c r="AV203" s="409"/>
      <c r="BF203" s="409"/>
      <c r="BG203" s="409"/>
      <c r="BH203" s="409"/>
      <c r="BI203" s="409"/>
      <c r="BJ203" s="409"/>
      <c r="BK203" s="409"/>
      <c r="BL203" s="409"/>
      <c r="BV203" s="409"/>
      <c r="BW203" s="409"/>
      <c r="BX203" s="409"/>
      <c r="BY203" s="409"/>
      <c r="BZ203" s="409"/>
      <c r="CA203" s="409"/>
      <c r="CB203" s="409"/>
      <c r="CL203" s="409"/>
      <c r="CM203" s="409"/>
      <c r="CN203" s="409"/>
      <c r="CO203" s="409"/>
      <c r="CP203" s="409"/>
      <c r="CQ203" s="409"/>
      <c r="CR203" s="409"/>
      <c r="DB203" s="409"/>
      <c r="DC203" s="409"/>
      <c r="DD203" s="409"/>
      <c r="DE203" s="409"/>
      <c r="DF203" s="409"/>
      <c r="DG203" s="409"/>
      <c r="DH203" s="409"/>
      <c r="DR203" s="409"/>
      <c r="DS203" s="409"/>
      <c r="DT203" s="409"/>
      <c r="DU203" s="409"/>
      <c r="DV203" s="409"/>
      <c r="DW203" s="409"/>
      <c r="DX203" s="409"/>
      <c r="EH203" s="409"/>
      <c r="EI203" s="409"/>
      <c r="EJ203" s="409"/>
      <c r="EK203" s="409"/>
      <c r="EL203" s="409"/>
      <c r="EM203" s="409"/>
      <c r="EN203" s="409"/>
      <c r="EX203" s="409"/>
      <c r="EY203" s="409"/>
      <c r="EZ203" s="409"/>
      <c r="FA203" s="409"/>
      <c r="FB203" s="409"/>
      <c r="FC203" s="409"/>
      <c r="FD203" s="409"/>
      <c r="FN203" s="409"/>
      <c r="FO203" s="409"/>
      <c r="FP203" s="409"/>
      <c r="FQ203" s="409"/>
      <c r="FR203" s="409"/>
      <c r="FS203" s="409"/>
      <c r="FT203" s="409"/>
      <c r="GD203" s="409"/>
      <c r="GE203" s="409"/>
      <c r="GF203" s="409"/>
      <c r="GG203" s="409"/>
      <c r="GH203" s="409"/>
      <c r="GI203" s="409"/>
      <c r="GJ203" s="409"/>
      <c r="GT203" s="409"/>
      <c r="GU203" s="409"/>
      <c r="GV203" s="409"/>
      <c r="GW203" s="409"/>
      <c r="GX203" s="409"/>
      <c r="GY203" s="409"/>
      <c r="GZ203" s="409"/>
      <c r="HJ203" s="409"/>
      <c r="HK203" s="409"/>
      <c r="HL203" s="409"/>
      <c r="HM203" s="409"/>
      <c r="HN203" s="409"/>
      <c r="HO203" s="409"/>
      <c r="HP203" s="409"/>
      <c r="HZ203" s="409"/>
      <c r="IA203" s="409"/>
      <c r="IB203" s="409"/>
      <c r="IC203" s="409"/>
      <c r="ID203" s="409"/>
      <c r="IE203" s="409"/>
      <c r="IF203" s="409"/>
      <c r="IP203" s="409"/>
      <c r="IQ203" s="409"/>
      <c r="IR203" s="409"/>
      <c r="IS203" s="409"/>
      <c r="IT203" s="409"/>
      <c r="IU203" s="409"/>
      <c r="IV203" s="409"/>
    </row>
    <row r="204" spans="1:256">
      <c r="A204" s="144"/>
      <c r="B204" s="16"/>
      <c r="C204" s="51"/>
      <c r="D204" s="52"/>
      <c r="E204" s="52"/>
      <c r="F204" s="52"/>
      <c r="G204" s="52"/>
      <c r="H204" s="52"/>
      <c r="I204" s="51"/>
      <c r="J204" s="242"/>
      <c r="K204" s="226"/>
      <c r="L204" s="630"/>
      <c r="M204" s="630"/>
      <c r="N204" s="630"/>
      <c r="O204" s="630"/>
      <c r="P204" s="637"/>
      <c r="Q204" s="627"/>
      <c r="S204" s="52"/>
      <c r="T204" s="52"/>
      <c r="U204" s="52"/>
      <c r="V204" s="52"/>
      <c r="W204" s="52"/>
      <c r="X204" s="641"/>
      <c r="AP204" s="409"/>
      <c r="AQ204" s="409"/>
      <c r="AR204" s="409"/>
      <c r="AS204" s="409"/>
      <c r="AT204" s="409"/>
      <c r="AU204" s="409"/>
      <c r="AV204" s="409"/>
      <c r="BF204" s="409"/>
      <c r="BG204" s="409"/>
      <c r="BH204" s="409"/>
      <c r="BI204" s="409"/>
      <c r="BJ204" s="409"/>
      <c r="BK204" s="409"/>
      <c r="BL204" s="409"/>
      <c r="BV204" s="409"/>
      <c r="BW204" s="409"/>
      <c r="BX204" s="409"/>
      <c r="BY204" s="409"/>
      <c r="BZ204" s="409"/>
      <c r="CA204" s="409"/>
      <c r="CB204" s="409"/>
      <c r="CL204" s="409"/>
      <c r="CM204" s="409"/>
      <c r="CN204" s="409"/>
      <c r="CO204" s="409"/>
      <c r="CP204" s="409"/>
      <c r="CQ204" s="409"/>
      <c r="CR204" s="409"/>
      <c r="DB204" s="409"/>
      <c r="DC204" s="409"/>
      <c r="DD204" s="409"/>
      <c r="DE204" s="409"/>
      <c r="DF204" s="409"/>
      <c r="DG204" s="409"/>
      <c r="DH204" s="409"/>
      <c r="DR204" s="409"/>
      <c r="DS204" s="409"/>
      <c r="DT204" s="409"/>
      <c r="DU204" s="409"/>
      <c r="DV204" s="409"/>
      <c r="DW204" s="409"/>
      <c r="DX204" s="409"/>
      <c r="EH204" s="409"/>
      <c r="EI204" s="409"/>
      <c r="EJ204" s="409"/>
      <c r="EK204" s="409"/>
      <c r="EL204" s="409"/>
      <c r="EM204" s="409"/>
      <c r="EN204" s="409"/>
      <c r="EX204" s="409"/>
      <c r="EY204" s="409"/>
      <c r="EZ204" s="409"/>
      <c r="FA204" s="409"/>
      <c r="FB204" s="409"/>
      <c r="FC204" s="409"/>
      <c r="FD204" s="409"/>
      <c r="FN204" s="409"/>
      <c r="FO204" s="409"/>
      <c r="FP204" s="409"/>
      <c r="FQ204" s="409"/>
      <c r="FR204" s="409"/>
      <c r="FS204" s="409"/>
      <c r="FT204" s="409"/>
      <c r="GD204" s="409"/>
      <c r="GE204" s="409"/>
      <c r="GF204" s="409"/>
      <c r="GG204" s="409"/>
      <c r="GH204" s="409"/>
      <c r="GI204" s="409"/>
      <c r="GJ204" s="409"/>
      <c r="GT204" s="409"/>
      <c r="GU204" s="409"/>
      <c r="GV204" s="409"/>
      <c r="GW204" s="409"/>
      <c r="GX204" s="409"/>
      <c r="GY204" s="409"/>
      <c r="GZ204" s="409"/>
      <c r="HJ204" s="409"/>
      <c r="HK204" s="409"/>
      <c r="HL204" s="409"/>
      <c r="HM204" s="409"/>
      <c r="HN204" s="409"/>
      <c r="HO204" s="409"/>
      <c r="HP204" s="409"/>
      <c r="HZ204" s="409"/>
      <c r="IA204" s="409"/>
      <c r="IB204" s="409"/>
      <c r="IC204" s="409"/>
      <c r="ID204" s="409"/>
      <c r="IE204" s="409"/>
      <c r="IF204" s="409"/>
      <c r="IP204" s="409"/>
      <c r="IQ204" s="409"/>
      <c r="IR204" s="409"/>
      <c r="IS204" s="409"/>
      <c r="IT204" s="409"/>
      <c r="IU204" s="409"/>
      <c r="IV204" s="409"/>
    </row>
    <row r="205" spans="1:256">
      <c r="A205" s="66"/>
      <c r="B205" s="139"/>
      <c r="C205" s="137"/>
      <c r="D205" s="138"/>
      <c r="E205" s="138"/>
      <c r="F205" s="138"/>
      <c r="G205" s="138"/>
      <c r="H205" s="138"/>
      <c r="I205" s="417"/>
      <c r="J205" s="243"/>
      <c r="K205" s="227"/>
      <c r="L205" s="227"/>
      <c r="M205" s="227"/>
      <c r="N205" s="227"/>
      <c r="O205" s="237"/>
      <c r="P205" s="631"/>
      <c r="Q205" s="627"/>
      <c r="S205" s="52"/>
      <c r="T205" s="52"/>
      <c r="U205" s="52"/>
      <c r="V205" s="52"/>
      <c r="W205" s="52"/>
      <c r="X205" s="641"/>
      <c r="AP205" s="409"/>
      <c r="AQ205" s="409"/>
      <c r="AR205" s="409"/>
      <c r="AS205" s="409"/>
      <c r="AT205" s="409"/>
      <c r="AU205" s="409"/>
      <c r="AV205" s="409"/>
      <c r="BF205" s="409"/>
      <c r="BG205" s="409"/>
      <c r="BH205" s="409"/>
      <c r="BI205" s="409"/>
      <c r="BJ205" s="409"/>
      <c r="BK205" s="409"/>
      <c r="BL205" s="409"/>
      <c r="BV205" s="409"/>
      <c r="BW205" s="409"/>
      <c r="BX205" s="409"/>
      <c r="BY205" s="409"/>
      <c r="BZ205" s="409"/>
      <c r="CA205" s="409"/>
      <c r="CB205" s="409"/>
      <c r="CL205" s="409"/>
      <c r="CM205" s="409"/>
      <c r="CN205" s="409"/>
      <c r="CO205" s="409"/>
      <c r="CP205" s="409"/>
      <c r="CQ205" s="409"/>
      <c r="CR205" s="409"/>
      <c r="DB205" s="409"/>
      <c r="DC205" s="409"/>
      <c r="DD205" s="409"/>
      <c r="DE205" s="409"/>
      <c r="DF205" s="409"/>
      <c r="DG205" s="409"/>
      <c r="DH205" s="409"/>
      <c r="DR205" s="409"/>
      <c r="DS205" s="409"/>
      <c r="DT205" s="409"/>
      <c r="DU205" s="409"/>
      <c r="DV205" s="409"/>
      <c r="DW205" s="409"/>
      <c r="DX205" s="409"/>
      <c r="EH205" s="409"/>
      <c r="EI205" s="409"/>
      <c r="EJ205" s="409"/>
      <c r="EK205" s="409"/>
      <c r="EL205" s="409"/>
      <c r="EM205" s="409"/>
      <c r="EN205" s="409"/>
      <c r="EX205" s="409"/>
      <c r="EY205" s="409"/>
      <c r="EZ205" s="409"/>
      <c r="FA205" s="409"/>
      <c r="FB205" s="409"/>
      <c r="FC205" s="409"/>
      <c r="FD205" s="409"/>
      <c r="FN205" s="409"/>
      <c r="FO205" s="409"/>
      <c r="FP205" s="409"/>
      <c r="FQ205" s="409"/>
      <c r="FR205" s="409"/>
      <c r="FS205" s="409"/>
      <c r="FT205" s="409"/>
      <c r="GD205" s="409"/>
      <c r="GE205" s="409"/>
      <c r="GF205" s="409"/>
      <c r="GG205" s="409"/>
      <c r="GH205" s="409"/>
      <c r="GI205" s="409"/>
      <c r="GJ205" s="409"/>
      <c r="GT205" s="409"/>
      <c r="GU205" s="409"/>
      <c r="GV205" s="409"/>
      <c r="GW205" s="409"/>
      <c r="GX205" s="409"/>
      <c r="GY205" s="409"/>
      <c r="GZ205" s="409"/>
      <c r="HJ205" s="409"/>
      <c r="HK205" s="409"/>
      <c r="HL205" s="409"/>
      <c r="HM205" s="409"/>
      <c r="HN205" s="409"/>
      <c r="HO205" s="409"/>
      <c r="HP205" s="409"/>
      <c r="HZ205" s="409"/>
      <c r="IA205" s="409"/>
      <c r="IB205" s="409"/>
      <c r="IC205" s="409"/>
      <c r="ID205" s="409"/>
      <c r="IE205" s="409"/>
      <c r="IF205" s="409"/>
      <c r="IP205" s="409"/>
      <c r="IQ205" s="409"/>
      <c r="IR205" s="409"/>
      <c r="IS205" s="409"/>
      <c r="IT205" s="409"/>
      <c r="IU205" s="409"/>
      <c r="IV205" s="409"/>
    </row>
    <row r="206" spans="1:256">
      <c r="A206" s="54"/>
      <c r="B206" s="16"/>
      <c r="C206" s="51"/>
      <c r="D206" s="52"/>
      <c r="E206" s="52"/>
      <c r="F206" s="52"/>
      <c r="G206" s="52"/>
      <c r="H206" s="52"/>
      <c r="I206" s="51"/>
      <c r="J206" s="242"/>
      <c r="K206" s="226"/>
      <c r="L206" s="630"/>
      <c r="M206" s="630"/>
      <c r="N206" s="630"/>
      <c r="O206" s="630"/>
      <c r="P206" s="637"/>
      <c r="Q206" s="627"/>
      <c r="S206" s="52"/>
      <c r="T206" s="52"/>
      <c r="U206" s="52"/>
      <c r="V206" s="52"/>
      <c r="W206" s="52"/>
      <c r="X206" s="641"/>
      <c r="AP206" s="409"/>
      <c r="AQ206" s="409"/>
      <c r="AR206" s="409"/>
      <c r="AS206" s="409"/>
      <c r="AT206" s="409"/>
      <c r="AU206" s="409"/>
      <c r="AV206" s="409"/>
      <c r="BF206" s="409"/>
      <c r="BG206" s="409"/>
      <c r="BH206" s="409"/>
      <c r="BI206" s="409"/>
      <c r="BJ206" s="409"/>
      <c r="BK206" s="409"/>
      <c r="BL206" s="409"/>
      <c r="BV206" s="409"/>
      <c r="BW206" s="409"/>
      <c r="BX206" s="409"/>
      <c r="BY206" s="409"/>
      <c r="BZ206" s="409"/>
      <c r="CA206" s="409"/>
      <c r="CB206" s="409"/>
      <c r="CL206" s="409"/>
      <c r="CM206" s="409"/>
      <c r="CN206" s="409"/>
      <c r="CO206" s="409"/>
      <c r="CP206" s="409"/>
      <c r="CQ206" s="409"/>
      <c r="CR206" s="409"/>
      <c r="DB206" s="409"/>
      <c r="DC206" s="409"/>
      <c r="DD206" s="409"/>
      <c r="DE206" s="409"/>
      <c r="DF206" s="409"/>
      <c r="DG206" s="409"/>
      <c r="DH206" s="409"/>
      <c r="DR206" s="409"/>
      <c r="DS206" s="409"/>
      <c r="DT206" s="409"/>
      <c r="DU206" s="409"/>
      <c r="DV206" s="409"/>
      <c r="DW206" s="409"/>
      <c r="DX206" s="409"/>
      <c r="EH206" s="409"/>
      <c r="EI206" s="409"/>
      <c r="EJ206" s="409"/>
      <c r="EK206" s="409"/>
      <c r="EL206" s="409"/>
      <c r="EM206" s="409"/>
      <c r="EN206" s="409"/>
      <c r="EX206" s="409"/>
      <c r="EY206" s="409"/>
      <c r="EZ206" s="409"/>
      <c r="FA206" s="409"/>
      <c r="FB206" s="409"/>
      <c r="FC206" s="409"/>
      <c r="FD206" s="409"/>
      <c r="FN206" s="409"/>
      <c r="FO206" s="409"/>
      <c r="FP206" s="409"/>
      <c r="FQ206" s="409"/>
      <c r="FR206" s="409"/>
      <c r="FS206" s="409"/>
      <c r="FT206" s="409"/>
      <c r="GD206" s="409"/>
      <c r="GE206" s="409"/>
      <c r="GF206" s="409"/>
      <c r="GG206" s="409"/>
      <c r="GH206" s="409"/>
      <c r="GI206" s="409"/>
      <c r="GJ206" s="409"/>
      <c r="GT206" s="409"/>
      <c r="GU206" s="409"/>
      <c r="GV206" s="409"/>
      <c r="GW206" s="409"/>
      <c r="GX206" s="409"/>
      <c r="GY206" s="409"/>
      <c r="GZ206" s="409"/>
      <c r="HJ206" s="409"/>
      <c r="HK206" s="409"/>
      <c r="HL206" s="409"/>
      <c r="HM206" s="409"/>
      <c r="HN206" s="409"/>
      <c r="HO206" s="409"/>
      <c r="HP206" s="409"/>
      <c r="HZ206" s="409"/>
      <c r="IA206" s="409"/>
      <c r="IB206" s="409"/>
      <c r="IC206" s="409"/>
      <c r="ID206" s="409"/>
      <c r="IE206" s="409"/>
      <c r="IF206" s="409"/>
      <c r="IP206" s="409"/>
      <c r="IQ206" s="409"/>
      <c r="IR206" s="409"/>
      <c r="IS206" s="409"/>
      <c r="IT206" s="409"/>
      <c r="IU206" s="409"/>
      <c r="IV206" s="409"/>
    </row>
    <row r="207" spans="1:256">
      <c r="A207" s="54"/>
      <c r="B207" s="16"/>
      <c r="C207" s="51"/>
      <c r="D207" s="52"/>
      <c r="E207" s="52"/>
      <c r="F207" s="52"/>
      <c r="G207" s="52"/>
      <c r="H207" s="52"/>
      <c r="I207" s="51"/>
      <c r="J207" s="242"/>
      <c r="K207" s="226"/>
      <c r="L207" s="630"/>
      <c r="M207" s="630"/>
      <c r="N207" s="630"/>
      <c r="O207" s="630"/>
      <c r="P207" s="637"/>
      <c r="Q207" s="627"/>
      <c r="S207" s="52"/>
      <c r="T207" s="52"/>
      <c r="U207" s="52"/>
      <c r="V207" s="52"/>
      <c r="W207" s="52"/>
      <c r="X207" s="641"/>
      <c r="AP207" s="409"/>
      <c r="AQ207" s="409"/>
      <c r="AR207" s="409"/>
      <c r="AS207" s="409"/>
      <c r="AT207" s="409"/>
      <c r="AU207" s="409"/>
      <c r="AV207" s="409"/>
      <c r="BF207" s="409"/>
      <c r="BG207" s="409"/>
      <c r="BH207" s="409"/>
      <c r="BI207" s="409"/>
      <c r="BJ207" s="409"/>
      <c r="BK207" s="409"/>
      <c r="BL207" s="409"/>
      <c r="BV207" s="409"/>
      <c r="BW207" s="409"/>
      <c r="BX207" s="409"/>
      <c r="BY207" s="409"/>
      <c r="BZ207" s="409"/>
      <c r="CA207" s="409"/>
      <c r="CB207" s="409"/>
      <c r="CL207" s="409"/>
      <c r="CM207" s="409"/>
      <c r="CN207" s="409"/>
      <c r="CO207" s="409"/>
      <c r="CP207" s="409"/>
      <c r="CQ207" s="409"/>
      <c r="CR207" s="409"/>
      <c r="DB207" s="409"/>
      <c r="DC207" s="409"/>
      <c r="DD207" s="409"/>
      <c r="DE207" s="409"/>
      <c r="DF207" s="409"/>
      <c r="DG207" s="409"/>
      <c r="DH207" s="409"/>
      <c r="DR207" s="409"/>
      <c r="DS207" s="409"/>
      <c r="DT207" s="409"/>
      <c r="DU207" s="409"/>
      <c r="DV207" s="409"/>
      <c r="DW207" s="409"/>
      <c r="DX207" s="409"/>
      <c r="EH207" s="409"/>
      <c r="EI207" s="409"/>
      <c r="EJ207" s="409"/>
      <c r="EK207" s="409"/>
      <c r="EL207" s="409"/>
      <c r="EM207" s="409"/>
      <c r="EN207" s="409"/>
      <c r="EX207" s="409"/>
      <c r="EY207" s="409"/>
      <c r="EZ207" s="409"/>
      <c r="FA207" s="409"/>
      <c r="FB207" s="409"/>
      <c r="FC207" s="409"/>
      <c r="FD207" s="409"/>
      <c r="FN207" s="409"/>
      <c r="FO207" s="409"/>
      <c r="FP207" s="409"/>
      <c r="FQ207" s="409"/>
      <c r="FR207" s="409"/>
      <c r="FS207" s="409"/>
      <c r="FT207" s="409"/>
      <c r="GD207" s="409"/>
      <c r="GE207" s="409"/>
      <c r="GF207" s="409"/>
      <c r="GG207" s="409"/>
      <c r="GH207" s="409"/>
      <c r="GI207" s="409"/>
      <c r="GJ207" s="409"/>
      <c r="GT207" s="409"/>
      <c r="GU207" s="409"/>
      <c r="GV207" s="409"/>
      <c r="GW207" s="409"/>
      <c r="GX207" s="409"/>
      <c r="GY207" s="409"/>
      <c r="GZ207" s="409"/>
      <c r="HJ207" s="409"/>
      <c r="HK207" s="409"/>
      <c r="HL207" s="409"/>
      <c r="HM207" s="409"/>
      <c r="HN207" s="409"/>
      <c r="HO207" s="409"/>
      <c r="HP207" s="409"/>
      <c r="HZ207" s="409"/>
      <c r="IA207" s="409"/>
      <c r="IB207" s="409"/>
      <c r="IC207" s="409"/>
      <c r="ID207" s="409"/>
      <c r="IE207" s="409"/>
      <c r="IF207" s="409"/>
      <c r="IP207" s="409"/>
      <c r="IQ207" s="409"/>
      <c r="IR207" s="409"/>
      <c r="IS207" s="409"/>
      <c r="IT207" s="409"/>
      <c r="IU207" s="409"/>
      <c r="IV207" s="409"/>
    </row>
    <row r="208" spans="1:256">
      <c r="A208" s="54"/>
      <c r="B208" s="139"/>
      <c r="C208" s="137"/>
      <c r="D208" s="138"/>
      <c r="E208" s="138"/>
      <c r="F208" s="138"/>
      <c r="G208" s="138"/>
      <c r="H208" s="138"/>
      <c r="I208" s="417"/>
      <c r="J208" s="243"/>
      <c r="K208" s="227"/>
      <c r="L208" s="227"/>
      <c r="M208" s="227"/>
      <c r="N208" s="227"/>
      <c r="O208" s="237"/>
      <c r="P208" s="631"/>
      <c r="Q208" s="627"/>
      <c r="S208" s="52"/>
      <c r="T208" s="52"/>
      <c r="U208" s="52"/>
      <c r="V208" s="52"/>
      <c r="W208" s="52"/>
      <c r="X208" s="641"/>
      <c r="AP208" s="409"/>
      <c r="AQ208" s="409"/>
      <c r="AR208" s="409"/>
      <c r="AS208" s="409"/>
      <c r="AT208" s="409"/>
      <c r="AU208" s="409"/>
      <c r="AV208" s="409"/>
      <c r="BF208" s="409"/>
      <c r="BG208" s="409"/>
      <c r="BH208" s="409"/>
      <c r="BI208" s="409"/>
      <c r="BJ208" s="409"/>
      <c r="BK208" s="409"/>
      <c r="BL208" s="409"/>
      <c r="BV208" s="409"/>
      <c r="BW208" s="409"/>
      <c r="BX208" s="409"/>
      <c r="BY208" s="409"/>
      <c r="BZ208" s="409"/>
      <c r="CA208" s="409"/>
      <c r="CB208" s="409"/>
      <c r="CL208" s="409"/>
      <c r="CM208" s="409"/>
      <c r="CN208" s="409"/>
      <c r="CO208" s="409"/>
      <c r="CP208" s="409"/>
      <c r="CQ208" s="409"/>
      <c r="CR208" s="409"/>
      <c r="DB208" s="409"/>
      <c r="DC208" s="409"/>
      <c r="DD208" s="409"/>
      <c r="DE208" s="409"/>
      <c r="DF208" s="409"/>
      <c r="DG208" s="409"/>
      <c r="DH208" s="409"/>
      <c r="DR208" s="409"/>
      <c r="DS208" s="409"/>
      <c r="DT208" s="409"/>
      <c r="DU208" s="409"/>
      <c r="DV208" s="409"/>
      <c r="DW208" s="409"/>
      <c r="DX208" s="409"/>
      <c r="EH208" s="409"/>
      <c r="EI208" s="409"/>
      <c r="EJ208" s="409"/>
      <c r="EK208" s="409"/>
      <c r="EL208" s="409"/>
      <c r="EM208" s="409"/>
      <c r="EN208" s="409"/>
      <c r="EX208" s="409"/>
      <c r="EY208" s="409"/>
      <c r="EZ208" s="409"/>
      <c r="FA208" s="409"/>
      <c r="FB208" s="409"/>
      <c r="FC208" s="409"/>
      <c r="FD208" s="409"/>
      <c r="FN208" s="409"/>
      <c r="FO208" s="409"/>
      <c r="FP208" s="409"/>
      <c r="FQ208" s="409"/>
      <c r="FR208" s="409"/>
      <c r="FS208" s="409"/>
      <c r="FT208" s="409"/>
      <c r="GD208" s="409"/>
      <c r="GE208" s="409"/>
      <c r="GF208" s="409"/>
      <c r="GG208" s="409"/>
      <c r="GH208" s="409"/>
      <c r="GI208" s="409"/>
      <c r="GJ208" s="409"/>
      <c r="GT208" s="409"/>
      <c r="GU208" s="409"/>
      <c r="GV208" s="409"/>
      <c r="GW208" s="409"/>
      <c r="GX208" s="409"/>
      <c r="GY208" s="409"/>
      <c r="GZ208" s="409"/>
      <c r="HJ208" s="409"/>
      <c r="HK208" s="409"/>
      <c r="HL208" s="409"/>
      <c r="HM208" s="409"/>
      <c r="HN208" s="409"/>
      <c r="HO208" s="409"/>
      <c r="HP208" s="409"/>
      <c r="HZ208" s="409"/>
      <c r="IA208" s="409"/>
      <c r="IB208" s="409"/>
      <c r="IC208" s="409"/>
      <c r="ID208" s="409"/>
      <c r="IE208" s="409"/>
      <c r="IF208" s="409"/>
      <c r="IP208" s="409"/>
      <c r="IQ208" s="409"/>
      <c r="IR208" s="409"/>
      <c r="IS208" s="409"/>
      <c r="IT208" s="409"/>
      <c r="IU208" s="409"/>
      <c r="IV208" s="409"/>
    </row>
    <row r="209" spans="1:256">
      <c r="A209" s="54"/>
      <c r="B209" s="16"/>
      <c r="C209" s="51"/>
      <c r="D209" s="52"/>
      <c r="E209" s="52"/>
      <c r="F209" s="52"/>
      <c r="G209" s="52"/>
      <c r="H209" s="52"/>
      <c r="I209" s="51"/>
      <c r="J209" s="242"/>
      <c r="K209" s="226"/>
      <c r="L209" s="630"/>
      <c r="M209" s="630"/>
      <c r="N209" s="630"/>
      <c r="O209" s="630"/>
      <c r="P209" s="637"/>
      <c r="Q209" s="627"/>
      <c r="S209" s="52"/>
      <c r="T209" s="52"/>
      <c r="U209" s="52"/>
      <c r="V209" s="52"/>
      <c r="W209" s="52"/>
      <c r="X209" s="641"/>
      <c r="AP209" s="409"/>
      <c r="AQ209" s="409"/>
      <c r="AR209" s="409"/>
      <c r="AS209" s="409"/>
      <c r="AT209" s="409"/>
      <c r="AU209" s="409"/>
      <c r="AV209" s="409"/>
      <c r="BF209" s="409"/>
      <c r="BG209" s="409"/>
      <c r="BH209" s="409"/>
      <c r="BI209" s="409"/>
      <c r="BJ209" s="409"/>
      <c r="BK209" s="409"/>
      <c r="BL209" s="409"/>
      <c r="BV209" s="409"/>
      <c r="BW209" s="409"/>
      <c r="BX209" s="409"/>
      <c r="BY209" s="409"/>
      <c r="BZ209" s="409"/>
      <c r="CA209" s="409"/>
      <c r="CB209" s="409"/>
      <c r="CL209" s="409"/>
      <c r="CM209" s="409"/>
      <c r="CN209" s="409"/>
      <c r="CO209" s="409"/>
      <c r="CP209" s="409"/>
      <c r="CQ209" s="409"/>
      <c r="CR209" s="409"/>
      <c r="DB209" s="409"/>
      <c r="DC209" s="409"/>
      <c r="DD209" s="409"/>
      <c r="DE209" s="409"/>
      <c r="DF209" s="409"/>
      <c r="DG209" s="409"/>
      <c r="DH209" s="409"/>
      <c r="DR209" s="409"/>
      <c r="DS209" s="409"/>
      <c r="DT209" s="409"/>
      <c r="DU209" s="409"/>
      <c r="DV209" s="409"/>
      <c r="DW209" s="409"/>
      <c r="DX209" s="409"/>
      <c r="EH209" s="409"/>
      <c r="EI209" s="409"/>
      <c r="EJ209" s="409"/>
      <c r="EK209" s="409"/>
      <c r="EL209" s="409"/>
      <c r="EM209" s="409"/>
      <c r="EN209" s="409"/>
      <c r="EX209" s="409"/>
      <c r="EY209" s="409"/>
      <c r="EZ209" s="409"/>
      <c r="FA209" s="409"/>
      <c r="FB209" s="409"/>
      <c r="FC209" s="409"/>
      <c r="FD209" s="409"/>
      <c r="FN209" s="409"/>
      <c r="FO209" s="409"/>
      <c r="FP209" s="409"/>
      <c r="FQ209" s="409"/>
      <c r="FR209" s="409"/>
      <c r="FS209" s="409"/>
      <c r="FT209" s="409"/>
      <c r="GD209" s="409"/>
      <c r="GE209" s="409"/>
      <c r="GF209" s="409"/>
      <c r="GG209" s="409"/>
      <c r="GH209" s="409"/>
      <c r="GI209" s="409"/>
      <c r="GJ209" s="409"/>
      <c r="GT209" s="409"/>
      <c r="GU209" s="409"/>
      <c r="GV209" s="409"/>
      <c r="GW209" s="409"/>
      <c r="GX209" s="409"/>
      <c r="GY209" s="409"/>
      <c r="GZ209" s="409"/>
      <c r="HJ209" s="409"/>
      <c r="HK209" s="409"/>
      <c r="HL209" s="409"/>
      <c r="HM209" s="409"/>
      <c r="HN209" s="409"/>
      <c r="HO209" s="409"/>
      <c r="HP209" s="409"/>
      <c r="HZ209" s="409"/>
      <c r="IA209" s="409"/>
      <c r="IB209" s="409"/>
      <c r="IC209" s="409"/>
      <c r="ID209" s="409"/>
      <c r="IE209" s="409"/>
      <c r="IF209" s="409"/>
      <c r="IP209" s="409"/>
      <c r="IQ209" s="409"/>
      <c r="IR209" s="409"/>
      <c r="IS209" s="409"/>
      <c r="IT209" s="409"/>
      <c r="IU209" s="409"/>
      <c r="IV209" s="409"/>
    </row>
    <row r="210" spans="1:256">
      <c r="A210" s="54"/>
      <c r="B210" s="16"/>
      <c r="C210" s="51"/>
      <c r="D210" s="52"/>
      <c r="E210" s="52"/>
      <c r="F210" s="52"/>
      <c r="G210" s="52"/>
      <c r="H210" s="52"/>
      <c r="I210" s="51"/>
      <c r="J210" s="242"/>
      <c r="K210" s="226"/>
      <c r="L210" s="630"/>
      <c r="M210" s="630"/>
      <c r="N210" s="630"/>
      <c r="O210" s="630"/>
      <c r="P210" s="637"/>
      <c r="Q210" s="627"/>
      <c r="S210" s="52"/>
      <c r="T210" s="52"/>
      <c r="U210" s="52"/>
      <c r="V210" s="52"/>
      <c r="W210" s="52"/>
      <c r="X210" s="641"/>
      <c r="AP210" s="409"/>
      <c r="AQ210" s="409"/>
      <c r="AR210" s="409"/>
      <c r="AS210" s="409"/>
      <c r="AT210" s="409"/>
      <c r="AU210" s="409"/>
      <c r="AV210" s="409"/>
      <c r="BF210" s="409"/>
      <c r="BG210" s="409"/>
      <c r="BH210" s="409"/>
      <c r="BI210" s="409"/>
      <c r="BJ210" s="409"/>
      <c r="BK210" s="409"/>
      <c r="BL210" s="409"/>
      <c r="BV210" s="409"/>
      <c r="BW210" s="409"/>
      <c r="BX210" s="409"/>
      <c r="BY210" s="409"/>
      <c r="BZ210" s="409"/>
      <c r="CA210" s="409"/>
      <c r="CB210" s="409"/>
      <c r="CL210" s="409"/>
      <c r="CM210" s="409"/>
      <c r="CN210" s="409"/>
      <c r="CO210" s="409"/>
      <c r="CP210" s="409"/>
      <c r="CQ210" s="409"/>
      <c r="CR210" s="409"/>
      <c r="DB210" s="409"/>
      <c r="DC210" s="409"/>
      <c r="DD210" s="409"/>
      <c r="DE210" s="409"/>
      <c r="DF210" s="409"/>
      <c r="DG210" s="409"/>
      <c r="DH210" s="409"/>
      <c r="DR210" s="409"/>
      <c r="DS210" s="409"/>
      <c r="DT210" s="409"/>
      <c r="DU210" s="409"/>
      <c r="DV210" s="409"/>
      <c r="DW210" s="409"/>
      <c r="DX210" s="409"/>
      <c r="EH210" s="409"/>
      <c r="EI210" s="409"/>
      <c r="EJ210" s="409"/>
      <c r="EK210" s="409"/>
      <c r="EL210" s="409"/>
      <c r="EM210" s="409"/>
      <c r="EN210" s="409"/>
      <c r="EX210" s="409"/>
      <c r="EY210" s="409"/>
      <c r="EZ210" s="409"/>
      <c r="FA210" s="409"/>
      <c r="FB210" s="409"/>
      <c r="FC210" s="409"/>
      <c r="FD210" s="409"/>
      <c r="FN210" s="409"/>
      <c r="FO210" s="409"/>
      <c r="FP210" s="409"/>
      <c r="FQ210" s="409"/>
      <c r="FR210" s="409"/>
      <c r="FS210" s="409"/>
      <c r="FT210" s="409"/>
      <c r="GD210" s="409"/>
      <c r="GE210" s="409"/>
      <c r="GF210" s="409"/>
      <c r="GG210" s="409"/>
      <c r="GH210" s="409"/>
      <c r="GI210" s="409"/>
      <c r="GJ210" s="409"/>
      <c r="GT210" s="409"/>
      <c r="GU210" s="409"/>
      <c r="GV210" s="409"/>
      <c r="GW210" s="409"/>
      <c r="GX210" s="409"/>
      <c r="GY210" s="409"/>
      <c r="GZ210" s="409"/>
      <c r="HJ210" s="409"/>
      <c r="HK210" s="409"/>
      <c r="HL210" s="409"/>
      <c r="HM210" s="409"/>
      <c r="HN210" s="409"/>
      <c r="HO210" s="409"/>
      <c r="HP210" s="409"/>
      <c r="HZ210" s="409"/>
      <c r="IA210" s="409"/>
      <c r="IB210" s="409"/>
      <c r="IC210" s="409"/>
      <c r="ID210" s="409"/>
      <c r="IE210" s="409"/>
      <c r="IF210" s="409"/>
      <c r="IP210" s="409"/>
      <c r="IQ210" s="409"/>
      <c r="IR210" s="409"/>
      <c r="IS210" s="409"/>
      <c r="IT210" s="409"/>
      <c r="IU210" s="409"/>
      <c r="IV210" s="409"/>
    </row>
    <row r="211" spans="1:256">
      <c r="A211" s="54"/>
      <c r="B211" s="141"/>
      <c r="C211" s="142"/>
      <c r="D211" s="143"/>
      <c r="E211" s="143"/>
      <c r="F211" s="143"/>
      <c r="G211" s="143"/>
      <c r="H211" s="143"/>
      <c r="I211" s="414"/>
      <c r="J211" s="243"/>
      <c r="K211" s="227"/>
      <c r="L211" s="227"/>
      <c r="M211" s="227"/>
      <c r="N211" s="227"/>
      <c r="O211" s="237"/>
      <c r="P211" s="631"/>
      <c r="Q211" s="627"/>
      <c r="S211" s="52"/>
      <c r="T211" s="52"/>
      <c r="U211" s="52"/>
      <c r="V211" s="52"/>
      <c r="W211" s="52"/>
      <c r="X211" s="641"/>
      <c r="AP211" s="409"/>
      <c r="AQ211" s="409"/>
      <c r="AR211" s="409"/>
      <c r="AS211" s="409"/>
      <c r="AT211" s="409"/>
      <c r="AU211" s="409"/>
      <c r="AV211" s="409"/>
      <c r="BF211" s="409"/>
      <c r="BG211" s="409"/>
      <c r="BH211" s="409"/>
      <c r="BI211" s="409"/>
      <c r="BJ211" s="409"/>
      <c r="BK211" s="409"/>
      <c r="BL211" s="409"/>
      <c r="BV211" s="409"/>
      <c r="BW211" s="409"/>
      <c r="BX211" s="409"/>
      <c r="BY211" s="409"/>
      <c r="BZ211" s="409"/>
      <c r="CA211" s="409"/>
      <c r="CB211" s="409"/>
      <c r="CL211" s="409"/>
      <c r="CM211" s="409"/>
      <c r="CN211" s="409"/>
      <c r="CO211" s="409"/>
      <c r="CP211" s="409"/>
      <c r="CQ211" s="409"/>
      <c r="CR211" s="409"/>
      <c r="DB211" s="409"/>
      <c r="DC211" s="409"/>
      <c r="DD211" s="409"/>
      <c r="DE211" s="409"/>
      <c r="DF211" s="409"/>
      <c r="DG211" s="409"/>
      <c r="DH211" s="409"/>
      <c r="DR211" s="409"/>
      <c r="DS211" s="409"/>
      <c r="DT211" s="409"/>
      <c r="DU211" s="409"/>
      <c r="DV211" s="409"/>
      <c r="DW211" s="409"/>
      <c r="DX211" s="409"/>
      <c r="EH211" s="409"/>
      <c r="EI211" s="409"/>
      <c r="EJ211" s="409"/>
      <c r="EK211" s="409"/>
      <c r="EL211" s="409"/>
      <c r="EM211" s="409"/>
      <c r="EN211" s="409"/>
      <c r="EX211" s="409"/>
      <c r="EY211" s="409"/>
      <c r="EZ211" s="409"/>
      <c r="FA211" s="409"/>
      <c r="FB211" s="409"/>
      <c r="FC211" s="409"/>
      <c r="FD211" s="409"/>
      <c r="FN211" s="409"/>
      <c r="FO211" s="409"/>
      <c r="FP211" s="409"/>
      <c r="FQ211" s="409"/>
      <c r="FR211" s="409"/>
      <c r="FS211" s="409"/>
      <c r="FT211" s="409"/>
      <c r="GD211" s="409"/>
      <c r="GE211" s="409"/>
      <c r="GF211" s="409"/>
      <c r="GG211" s="409"/>
      <c r="GH211" s="409"/>
      <c r="GI211" s="409"/>
      <c r="GJ211" s="409"/>
      <c r="GT211" s="409"/>
      <c r="GU211" s="409"/>
      <c r="GV211" s="409"/>
      <c r="GW211" s="409"/>
      <c r="GX211" s="409"/>
      <c r="GY211" s="409"/>
      <c r="GZ211" s="409"/>
      <c r="HJ211" s="409"/>
      <c r="HK211" s="409"/>
      <c r="HL211" s="409"/>
      <c r="HM211" s="409"/>
      <c r="HN211" s="409"/>
      <c r="HO211" s="409"/>
      <c r="HP211" s="409"/>
      <c r="HZ211" s="409"/>
      <c r="IA211" s="409"/>
      <c r="IB211" s="409"/>
      <c r="IC211" s="409"/>
      <c r="ID211" s="409"/>
      <c r="IE211" s="409"/>
      <c r="IF211" s="409"/>
      <c r="IP211" s="409"/>
      <c r="IQ211" s="409"/>
      <c r="IR211" s="409"/>
      <c r="IS211" s="409"/>
      <c r="IT211" s="409"/>
      <c r="IU211" s="409"/>
      <c r="IV211" s="409"/>
    </row>
    <row r="212" spans="1:256">
      <c r="A212" s="54"/>
      <c r="B212" s="16"/>
      <c r="C212" s="51"/>
      <c r="D212" s="52"/>
      <c r="E212" s="52"/>
      <c r="F212" s="52"/>
      <c r="G212" s="52"/>
      <c r="H212" s="52"/>
      <c r="I212" s="51"/>
      <c r="J212" s="242"/>
      <c r="K212" s="226"/>
      <c r="L212" s="630"/>
      <c r="M212" s="630"/>
      <c r="N212" s="630"/>
      <c r="O212" s="630"/>
      <c r="P212" s="637"/>
      <c r="Q212" s="627"/>
      <c r="S212" s="52"/>
      <c r="T212" s="52"/>
      <c r="U212" s="52"/>
      <c r="V212" s="52"/>
      <c r="W212" s="52"/>
      <c r="X212" s="641"/>
      <c r="AP212" s="409"/>
      <c r="AQ212" s="409"/>
      <c r="AR212" s="409"/>
      <c r="AS212" s="409"/>
      <c r="AT212" s="409"/>
      <c r="AU212" s="409"/>
      <c r="AV212" s="409"/>
      <c r="BF212" s="409"/>
      <c r="BG212" s="409"/>
      <c r="BH212" s="409"/>
      <c r="BI212" s="409"/>
      <c r="BJ212" s="409"/>
      <c r="BK212" s="409"/>
      <c r="BL212" s="409"/>
      <c r="BV212" s="409"/>
      <c r="BW212" s="409"/>
      <c r="BX212" s="409"/>
      <c r="BY212" s="409"/>
      <c r="BZ212" s="409"/>
      <c r="CA212" s="409"/>
      <c r="CB212" s="409"/>
      <c r="CL212" s="409"/>
      <c r="CM212" s="409"/>
      <c r="CN212" s="409"/>
      <c r="CO212" s="409"/>
      <c r="CP212" s="409"/>
      <c r="CQ212" s="409"/>
      <c r="CR212" s="409"/>
      <c r="DB212" s="409"/>
      <c r="DC212" s="409"/>
      <c r="DD212" s="409"/>
      <c r="DE212" s="409"/>
      <c r="DF212" s="409"/>
      <c r="DG212" s="409"/>
      <c r="DH212" s="409"/>
      <c r="DR212" s="409"/>
      <c r="DS212" s="409"/>
      <c r="DT212" s="409"/>
      <c r="DU212" s="409"/>
      <c r="DV212" s="409"/>
      <c r="DW212" s="409"/>
      <c r="DX212" s="409"/>
      <c r="EH212" s="409"/>
      <c r="EI212" s="409"/>
      <c r="EJ212" s="409"/>
      <c r="EK212" s="409"/>
      <c r="EL212" s="409"/>
      <c r="EM212" s="409"/>
      <c r="EN212" s="409"/>
      <c r="EX212" s="409"/>
      <c r="EY212" s="409"/>
      <c r="EZ212" s="409"/>
      <c r="FA212" s="409"/>
      <c r="FB212" s="409"/>
      <c r="FC212" s="409"/>
      <c r="FD212" s="409"/>
      <c r="FN212" s="409"/>
      <c r="FO212" s="409"/>
      <c r="FP212" s="409"/>
      <c r="FQ212" s="409"/>
      <c r="FR212" s="409"/>
      <c r="FS212" s="409"/>
      <c r="FT212" s="409"/>
      <c r="GD212" s="409"/>
      <c r="GE212" s="409"/>
      <c r="GF212" s="409"/>
      <c r="GG212" s="409"/>
      <c r="GH212" s="409"/>
      <c r="GI212" s="409"/>
      <c r="GJ212" s="409"/>
      <c r="GT212" s="409"/>
      <c r="GU212" s="409"/>
      <c r="GV212" s="409"/>
      <c r="GW212" s="409"/>
      <c r="GX212" s="409"/>
      <c r="GY212" s="409"/>
      <c r="GZ212" s="409"/>
      <c r="HJ212" s="409"/>
      <c r="HK212" s="409"/>
      <c r="HL212" s="409"/>
      <c r="HM212" s="409"/>
      <c r="HN212" s="409"/>
      <c r="HO212" s="409"/>
      <c r="HP212" s="409"/>
      <c r="HZ212" s="409"/>
      <c r="IA212" s="409"/>
      <c r="IB212" s="409"/>
      <c r="IC212" s="409"/>
      <c r="ID212" s="409"/>
      <c r="IE212" s="409"/>
      <c r="IF212" s="409"/>
      <c r="IP212" s="409"/>
      <c r="IQ212" s="409"/>
      <c r="IR212" s="409"/>
      <c r="IS212" s="409"/>
      <c r="IT212" s="409"/>
      <c r="IU212" s="409"/>
      <c r="IV212" s="409"/>
    </row>
    <row r="213" spans="1:256">
      <c r="A213" s="54"/>
      <c r="B213" s="16"/>
      <c r="C213" s="51"/>
      <c r="D213" s="52"/>
      <c r="E213" s="52"/>
      <c r="F213" s="52"/>
      <c r="G213" s="52"/>
      <c r="H213" s="52"/>
      <c r="I213" s="51"/>
      <c r="J213" s="242"/>
      <c r="K213" s="226"/>
      <c r="L213" s="630"/>
      <c r="M213" s="630"/>
      <c r="N213" s="630"/>
      <c r="O213" s="630"/>
      <c r="P213" s="637"/>
      <c r="Q213" s="627"/>
      <c r="S213" s="52"/>
      <c r="T213" s="52"/>
      <c r="U213" s="52"/>
      <c r="V213" s="52"/>
      <c r="W213" s="52"/>
      <c r="X213" s="641"/>
      <c r="AP213" s="409"/>
      <c r="AQ213" s="409"/>
      <c r="AR213" s="409"/>
      <c r="AS213" s="409"/>
      <c r="AT213" s="409"/>
      <c r="AU213" s="409"/>
      <c r="AV213" s="409"/>
      <c r="BF213" s="409"/>
      <c r="BG213" s="409"/>
      <c r="BH213" s="409"/>
      <c r="BI213" s="409"/>
      <c r="BJ213" s="409"/>
      <c r="BK213" s="409"/>
      <c r="BL213" s="409"/>
      <c r="BV213" s="409"/>
      <c r="BW213" s="409"/>
      <c r="BX213" s="409"/>
      <c r="BY213" s="409"/>
      <c r="BZ213" s="409"/>
      <c r="CA213" s="409"/>
      <c r="CB213" s="409"/>
      <c r="CL213" s="409"/>
      <c r="CM213" s="409"/>
      <c r="CN213" s="409"/>
      <c r="CO213" s="409"/>
      <c r="CP213" s="409"/>
      <c r="CQ213" s="409"/>
      <c r="CR213" s="409"/>
      <c r="DB213" s="409"/>
      <c r="DC213" s="409"/>
      <c r="DD213" s="409"/>
      <c r="DE213" s="409"/>
      <c r="DF213" s="409"/>
      <c r="DG213" s="409"/>
      <c r="DH213" s="409"/>
      <c r="DR213" s="409"/>
      <c r="DS213" s="409"/>
      <c r="DT213" s="409"/>
      <c r="DU213" s="409"/>
      <c r="DV213" s="409"/>
      <c r="DW213" s="409"/>
      <c r="DX213" s="409"/>
      <c r="EH213" s="409"/>
      <c r="EI213" s="409"/>
      <c r="EJ213" s="409"/>
      <c r="EK213" s="409"/>
      <c r="EL213" s="409"/>
      <c r="EM213" s="409"/>
      <c r="EN213" s="409"/>
      <c r="EX213" s="409"/>
      <c r="EY213" s="409"/>
      <c r="EZ213" s="409"/>
      <c r="FA213" s="409"/>
      <c r="FB213" s="409"/>
      <c r="FC213" s="409"/>
      <c r="FD213" s="409"/>
      <c r="FN213" s="409"/>
      <c r="FO213" s="409"/>
      <c r="FP213" s="409"/>
      <c r="FQ213" s="409"/>
      <c r="FR213" s="409"/>
      <c r="FS213" s="409"/>
      <c r="FT213" s="409"/>
      <c r="GD213" s="409"/>
      <c r="GE213" s="409"/>
      <c r="GF213" s="409"/>
      <c r="GG213" s="409"/>
      <c r="GH213" s="409"/>
      <c r="GI213" s="409"/>
      <c r="GJ213" s="409"/>
      <c r="GT213" s="409"/>
      <c r="GU213" s="409"/>
      <c r="GV213" s="409"/>
      <c r="GW213" s="409"/>
      <c r="GX213" s="409"/>
      <c r="GY213" s="409"/>
      <c r="GZ213" s="409"/>
      <c r="HJ213" s="409"/>
      <c r="HK213" s="409"/>
      <c r="HL213" s="409"/>
      <c r="HM213" s="409"/>
      <c r="HN213" s="409"/>
      <c r="HO213" s="409"/>
      <c r="HP213" s="409"/>
      <c r="HZ213" s="409"/>
      <c r="IA213" s="409"/>
      <c r="IB213" s="409"/>
      <c r="IC213" s="409"/>
      <c r="ID213" s="409"/>
      <c r="IE213" s="409"/>
      <c r="IF213" s="409"/>
      <c r="IP213" s="409"/>
      <c r="IQ213" s="409"/>
      <c r="IR213" s="409"/>
      <c r="IS213" s="409"/>
      <c r="IT213" s="409"/>
      <c r="IU213" s="409"/>
      <c r="IV213" s="409"/>
    </row>
    <row r="214" spans="1:256">
      <c r="A214" s="54"/>
      <c r="B214" s="139"/>
      <c r="C214" s="137"/>
      <c r="D214" s="138"/>
      <c r="E214" s="138"/>
      <c r="F214" s="138"/>
      <c r="G214" s="138"/>
      <c r="H214" s="138"/>
      <c r="I214" s="417"/>
      <c r="J214" s="243"/>
      <c r="K214" s="227"/>
      <c r="L214" s="227"/>
      <c r="M214" s="227"/>
      <c r="N214" s="227"/>
      <c r="O214" s="237"/>
      <c r="P214" s="631"/>
      <c r="Q214" s="627"/>
      <c r="S214" s="52"/>
      <c r="T214" s="52"/>
      <c r="U214" s="52"/>
      <c r="V214" s="52"/>
      <c r="W214" s="52"/>
      <c r="X214" s="641"/>
      <c r="AP214" s="409"/>
      <c r="AQ214" s="409"/>
      <c r="AR214" s="409"/>
      <c r="AS214" s="409"/>
      <c r="AT214" s="409"/>
      <c r="AU214" s="409"/>
      <c r="AV214" s="409"/>
      <c r="BF214" s="409"/>
      <c r="BG214" s="409"/>
      <c r="BH214" s="409"/>
      <c r="BI214" s="409"/>
      <c r="BJ214" s="409"/>
      <c r="BK214" s="409"/>
      <c r="BL214" s="409"/>
      <c r="BV214" s="409"/>
      <c r="BW214" s="409"/>
      <c r="BX214" s="409"/>
      <c r="BY214" s="409"/>
      <c r="BZ214" s="409"/>
      <c r="CA214" s="409"/>
      <c r="CB214" s="409"/>
      <c r="CL214" s="409"/>
      <c r="CM214" s="409"/>
      <c r="CN214" s="409"/>
      <c r="CO214" s="409"/>
      <c r="CP214" s="409"/>
      <c r="CQ214" s="409"/>
      <c r="CR214" s="409"/>
      <c r="DB214" s="409"/>
      <c r="DC214" s="409"/>
      <c r="DD214" s="409"/>
      <c r="DE214" s="409"/>
      <c r="DF214" s="409"/>
      <c r="DG214" s="409"/>
      <c r="DH214" s="409"/>
      <c r="DR214" s="409"/>
      <c r="DS214" s="409"/>
      <c r="DT214" s="409"/>
      <c r="DU214" s="409"/>
      <c r="DV214" s="409"/>
      <c r="DW214" s="409"/>
      <c r="DX214" s="409"/>
      <c r="EH214" s="409"/>
      <c r="EI214" s="409"/>
      <c r="EJ214" s="409"/>
      <c r="EK214" s="409"/>
      <c r="EL214" s="409"/>
      <c r="EM214" s="409"/>
      <c r="EN214" s="409"/>
      <c r="EX214" s="409"/>
      <c r="EY214" s="409"/>
      <c r="EZ214" s="409"/>
      <c r="FA214" s="409"/>
      <c r="FB214" s="409"/>
      <c r="FC214" s="409"/>
      <c r="FD214" s="409"/>
      <c r="FN214" s="409"/>
      <c r="FO214" s="409"/>
      <c r="FP214" s="409"/>
      <c r="FQ214" s="409"/>
      <c r="FR214" s="409"/>
      <c r="FS214" s="409"/>
      <c r="FT214" s="409"/>
      <c r="GD214" s="409"/>
      <c r="GE214" s="409"/>
      <c r="GF214" s="409"/>
      <c r="GG214" s="409"/>
      <c r="GH214" s="409"/>
      <c r="GI214" s="409"/>
      <c r="GJ214" s="409"/>
      <c r="GT214" s="409"/>
      <c r="GU214" s="409"/>
      <c r="GV214" s="409"/>
      <c r="GW214" s="409"/>
      <c r="GX214" s="409"/>
      <c r="GY214" s="409"/>
      <c r="GZ214" s="409"/>
      <c r="HJ214" s="409"/>
      <c r="HK214" s="409"/>
      <c r="HL214" s="409"/>
      <c r="HM214" s="409"/>
      <c r="HN214" s="409"/>
      <c r="HO214" s="409"/>
      <c r="HP214" s="409"/>
      <c r="HZ214" s="409"/>
      <c r="IA214" s="409"/>
      <c r="IB214" s="409"/>
      <c r="IC214" s="409"/>
      <c r="ID214" s="409"/>
      <c r="IE214" s="409"/>
      <c r="IF214" s="409"/>
      <c r="IP214" s="409"/>
      <c r="IQ214" s="409"/>
      <c r="IR214" s="409"/>
      <c r="IS214" s="409"/>
      <c r="IT214" s="409"/>
      <c r="IU214" s="409"/>
      <c r="IV214" s="409"/>
    </row>
    <row r="215" spans="1:256">
      <c r="A215" s="53"/>
      <c r="B215" s="238"/>
      <c r="C215" s="239"/>
      <c r="D215" s="240"/>
      <c r="E215" s="240"/>
      <c r="F215" s="74"/>
      <c r="G215" s="240"/>
      <c r="H215" s="240"/>
      <c r="I215" s="241"/>
      <c r="J215" s="228"/>
      <c r="K215" s="229"/>
      <c r="L215" s="230"/>
      <c r="M215" s="230"/>
      <c r="N215" s="230"/>
      <c r="O215" s="230"/>
      <c r="P215" s="623"/>
      <c r="Q215" s="627"/>
      <c r="S215" s="52"/>
      <c r="T215" s="52"/>
      <c r="U215" s="52"/>
      <c r="V215" s="52"/>
      <c r="W215" s="52"/>
      <c r="X215" s="641"/>
      <c r="AP215" s="409"/>
      <c r="AQ215" s="409"/>
      <c r="AR215" s="409"/>
      <c r="AS215" s="409"/>
      <c r="AT215" s="409"/>
      <c r="AU215" s="409"/>
      <c r="AV215" s="409"/>
      <c r="BF215" s="409"/>
      <c r="BG215" s="409"/>
      <c r="BH215" s="409"/>
      <c r="BI215" s="409"/>
      <c r="BJ215" s="409"/>
      <c r="BK215" s="409"/>
      <c r="BL215" s="409"/>
      <c r="BV215" s="409"/>
      <c r="BW215" s="409"/>
      <c r="BX215" s="409"/>
      <c r="BY215" s="409"/>
      <c r="BZ215" s="409"/>
      <c r="CA215" s="409"/>
      <c r="CB215" s="409"/>
      <c r="CL215" s="409"/>
      <c r="CM215" s="409"/>
      <c r="CN215" s="409"/>
      <c r="CO215" s="409"/>
      <c r="CP215" s="409"/>
      <c r="CQ215" s="409"/>
      <c r="CR215" s="409"/>
      <c r="DB215" s="409"/>
      <c r="DC215" s="409"/>
      <c r="DD215" s="409"/>
      <c r="DE215" s="409"/>
      <c r="DF215" s="409"/>
      <c r="DG215" s="409"/>
      <c r="DH215" s="409"/>
      <c r="DR215" s="409"/>
      <c r="DS215" s="409"/>
      <c r="DT215" s="409"/>
      <c r="DU215" s="409"/>
      <c r="DV215" s="409"/>
      <c r="DW215" s="409"/>
      <c r="DX215" s="409"/>
      <c r="EH215" s="409"/>
      <c r="EI215" s="409"/>
      <c r="EJ215" s="409"/>
      <c r="EK215" s="409"/>
      <c r="EL215" s="409"/>
      <c r="EM215" s="409"/>
      <c r="EN215" s="409"/>
      <c r="EX215" s="409"/>
      <c r="EY215" s="409"/>
      <c r="EZ215" s="409"/>
      <c r="FA215" s="409"/>
      <c r="FB215" s="409"/>
      <c r="FC215" s="409"/>
      <c r="FD215" s="409"/>
      <c r="FN215" s="409"/>
      <c r="FO215" s="409"/>
      <c r="FP215" s="409"/>
      <c r="FQ215" s="409"/>
      <c r="FR215" s="409"/>
      <c r="FS215" s="409"/>
      <c r="FT215" s="409"/>
      <c r="GD215" s="409"/>
      <c r="GE215" s="409"/>
      <c r="GF215" s="409"/>
      <c r="GG215" s="409"/>
      <c r="GH215" s="409"/>
      <c r="GI215" s="409"/>
      <c r="GJ215" s="409"/>
      <c r="GT215" s="409"/>
      <c r="GU215" s="409"/>
      <c r="GV215" s="409"/>
      <c r="GW215" s="409"/>
      <c r="GX215" s="409"/>
      <c r="GY215" s="409"/>
      <c r="GZ215" s="409"/>
      <c r="HJ215" s="409"/>
      <c r="HK215" s="409"/>
      <c r="HL215" s="409"/>
      <c r="HM215" s="409"/>
      <c r="HN215" s="409"/>
      <c r="HO215" s="409"/>
      <c r="HP215" s="409"/>
      <c r="HZ215" s="409"/>
      <c r="IA215" s="409"/>
      <c r="IB215" s="409"/>
      <c r="IC215" s="409"/>
      <c r="ID215" s="409"/>
      <c r="IE215" s="409"/>
      <c r="IF215" s="409"/>
      <c r="IP215" s="409"/>
      <c r="IQ215" s="409"/>
      <c r="IR215" s="409"/>
      <c r="IS215" s="409"/>
      <c r="IT215" s="409"/>
      <c r="IU215" s="409"/>
      <c r="IV215" s="409"/>
    </row>
    <row r="216" spans="1:256">
      <c r="A216" s="54"/>
      <c r="B216" s="16"/>
      <c r="C216" s="51"/>
      <c r="D216" s="52"/>
      <c r="E216" s="52"/>
      <c r="F216" s="52"/>
      <c r="G216" s="52"/>
      <c r="H216" s="52"/>
      <c r="I216" s="75"/>
      <c r="J216" s="232"/>
      <c r="K216" s="233"/>
      <c r="L216" s="234"/>
      <c r="M216" s="234"/>
      <c r="N216" s="234"/>
      <c r="O216" s="234"/>
      <c r="P216" s="635"/>
      <c r="Q216" s="627"/>
      <c r="S216" s="52"/>
      <c r="T216" s="52"/>
      <c r="U216" s="52"/>
      <c r="V216" s="52"/>
      <c r="W216" s="52"/>
      <c r="X216" s="641"/>
      <c r="AP216" s="409"/>
      <c r="AQ216" s="409"/>
      <c r="AR216" s="409"/>
      <c r="AS216" s="409"/>
      <c r="AT216" s="409"/>
      <c r="AU216" s="409"/>
      <c r="AV216" s="409"/>
      <c r="BF216" s="409"/>
      <c r="BG216" s="409"/>
      <c r="BH216" s="409"/>
      <c r="BI216" s="409"/>
      <c r="BJ216" s="409"/>
      <c r="BK216" s="409"/>
      <c r="BL216" s="409"/>
      <c r="BV216" s="409"/>
      <c r="BW216" s="409"/>
      <c r="BX216" s="409"/>
      <c r="BY216" s="409"/>
      <c r="BZ216" s="409"/>
      <c r="CA216" s="409"/>
      <c r="CB216" s="409"/>
      <c r="CL216" s="409"/>
      <c r="CM216" s="409"/>
      <c r="CN216" s="409"/>
      <c r="CO216" s="409"/>
      <c r="CP216" s="409"/>
      <c r="CQ216" s="409"/>
      <c r="CR216" s="409"/>
      <c r="DB216" s="409"/>
      <c r="DC216" s="409"/>
      <c r="DD216" s="409"/>
      <c r="DE216" s="409"/>
      <c r="DF216" s="409"/>
      <c r="DG216" s="409"/>
      <c r="DH216" s="409"/>
      <c r="DR216" s="409"/>
      <c r="DS216" s="409"/>
      <c r="DT216" s="409"/>
      <c r="DU216" s="409"/>
      <c r="DV216" s="409"/>
      <c r="DW216" s="409"/>
      <c r="DX216" s="409"/>
      <c r="EH216" s="409"/>
      <c r="EI216" s="409"/>
      <c r="EJ216" s="409"/>
      <c r="EK216" s="409"/>
      <c r="EL216" s="409"/>
      <c r="EM216" s="409"/>
      <c r="EN216" s="409"/>
      <c r="EX216" s="409"/>
      <c r="EY216" s="409"/>
      <c r="EZ216" s="409"/>
      <c r="FA216" s="409"/>
      <c r="FB216" s="409"/>
      <c r="FC216" s="409"/>
      <c r="FD216" s="409"/>
      <c r="FN216" s="409"/>
      <c r="FO216" s="409"/>
      <c r="FP216" s="409"/>
      <c r="FQ216" s="409"/>
      <c r="FR216" s="409"/>
      <c r="FS216" s="409"/>
      <c r="FT216" s="409"/>
      <c r="GD216" s="409"/>
      <c r="GE216" s="409"/>
      <c r="GF216" s="409"/>
      <c r="GG216" s="409"/>
      <c r="GH216" s="409"/>
      <c r="GI216" s="409"/>
      <c r="GJ216" s="409"/>
      <c r="GT216" s="409"/>
      <c r="GU216" s="409"/>
      <c r="GV216" s="409"/>
      <c r="GW216" s="409"/>
      <c r="GX216" s="409"/>
      <c r="GY216" s="409"/>
      <c r="GZ216" s="409"/>
      <c r="HJ216" s="409"/>
      <c r="HK216" s="409"/>
      <c r="HL216" s="409"/>
      <c r="HM216" s="409"/>
      <c r="HN216" s="409"/>
      <c r="HO216" s="409"/>
      <c r="HP216" s="409"/>
      <c r="HZ216" s="409"/>
      <c r="IA216" s="409"/>
      <c r="IB216" s="409"/>
      <c r="IC216" s="409"/>
      <c r="ID216" s="409"/>
      <c r="IE216" s="409"/>
      <c r="IF216" s="409"/>
      <c r="IP216" s="409"/>
      <c r="IQ216" s="409"/>
      <c r="IR216" s="409"/>
      <c r="IS216" s="409"/>
      <c r="IT216" s="409"/>
      <c r="IU216" s="409"/>
      <c r="IV216" s="409"/>
    </row>
    <row r="217" spans="1:256">
      <c r="A217" s="54"/>
      <c r="B217" s="16"/>
      <c r="C217" s="51"/>
      <c r="D217" s="52"/>
      <c r="E217" s="52"/>
      <c r="F217" s="52"/>
      <c r="G217" s="52"/>
      <c r="H217" s="52"/>
      <c r="I217" s="75"/>
      <c r="J217" s="232"/>
      <c r="K217" s="233"/>
      <c r="L217" s="234"/>
      <c r="M217" s="234"/>
      <c r="N217" s="234"/>
      <c r="O217" s="234"/>
      <c r="P217" s="635"/>
      <c r="Q217" s="627"/>
      <c r="S217" s="52"/>
      <c r="T217" s="52"/>
      <c r="U217" s="52"/>
      <c r="V217" s="52"/>
      <c r="W217" s="52"/>
      <c r="X217" s="641"/>
      <c r="AP217" s="409"/>
      <c r="AQ217" s="409"/>
      <c r="AR217" s="409"/>
      <c r="AS217" s="409"/>
      <c r="AT217" s="409"/>
      <c r="AU217" s="409"/>
      <c r="AV217" s="409"/>
      <c r="BF217" s="409"/>
      <c r="BG217" s="409"/>
      <c r="BH217" s="409"/>
      <c r="BI217" s="409"/>
      <c r="BJ217" s="409"/>
      <c r="BK217" s="409"/>
      <c r="BL217" s="409"/>
      <c r="BV217" s="409"/>
      <c r="BW217" s="409"/>
      <c r="BX217" s="409"/>
      <c r="BY217" s="409"/>
      <c r="BZ217" s="409"/>
      <c r="CA217" s="409"/>
      <c r="CB217" s="409"/>
      <c r="CL217" s="409"/>
      <c r="CM217" s="409"/>
      <c r="CN217" s="409"/>
      <c r="CO217" s="409"/>
      <c r="CP217" s="409"/>
      <c r="CQ217" s="409"/>
      <c r="CR217" s="409"/>
      <c r="DB217" s="409"/>
      <c r="DC217" s="409"/>
      <c r="DD217" s="409"/>
      <c r="DE217" s="409"/>
      <c r="DF217" s="409"/>
      <c r="DG217" s="409"/>
      <c r="DH217" s="409"/>
      <c r="DR217" s="409"/>
      <c r="DS217" s="409"/>
      <c r="DT217" s="409"/>
      <c r="DU217" s="409"/>
      <c r="DV217" s="409"/>
      <c r="DW217" s="409"/>
      <c r="DX217" s="409"/>
      <c r="EH217" s="409"/>
      <c r="EI217" s="409"/>
      <c r="EJ217" s="409"/>
      <c r="EK217" s="409"/>
      <c r="EL217" s="409"/>
      <c r="EM217" s="409"/>
      <c r="EN217" s="409"/>
      <c r="EX217" s="409"/>
      <c r="EY217" s="409"/>
      <c r="EZ217" s="409"/>
      <c r="FA217" s="409"/>
      <c r="FB217" s="409"/>
      <c r="FC217" s="409"/>
      <c r="FD217" s="409"/>
      <c r="FN217" s="409"/>
      <c r="FO217" s="409"/>
      <c r="FP217" s="409"/>
      <c r="FQ217" s="409"/>
      <c r="FR217" s="409"/>
      <c r="FS217" s="409"/>
      <c r="FT217" s="409"/>
      <c r="GD217" s="409"/>
      <c r="GE217" s="409"/>
      <c r="GF217" s="409"/>
      <c r="GG217" s="409"/>
      <c r="GH217" s="409"/>
      <c r="GI217" s="409"/>
      <c r="GJ217" s="409"/>
      <c r="GT217" s="409"/>
      <c r="GU217" s="409"/>
      <c r="GV217" s="409"/>
      <c r="GW217" s="409"/>
      <c r="GX217" s="409"/>
      <c r="GY217" s="409"/>
      <c r="GZ217" s="409"/>
      <c r="HJ217" s="409"/>
      <c r="HK217" s="409"/>
      <c r="HL217" s="409"/>
      <c r="HM217" s="409"/>
      <c r="HN217" s="409"/>
      <c r="HO217" s="409"/>
      <c r="HP217" s="409"/>
      <c r="HZ217" s="409"/>
      <c r="IA217" s="409"/>
      <c r="IB217" s="409"/>
      <c r="IC217" s="409"/>
      <c r="ID217" s="409"/>
      <c r="IE217" s="409"/>
      <c r="IF217" s="409"/>
      <c r="IP217" s="409"/>
      <c r="IQ217" s="409"/>
      <c r="IR217" s="409"/>
      <c r="IS217" s="409"/>
      <c r="IT217" s="409"/>
      <c r="IU217" s="409"/>
      <c r="IV217" s="409"/>
    </row>
    <row r="218" spans="1:256">
      <c r="A218" s="54"/>
      <c r="B218" s="16"/>
      <c r="C218" s="51"/>
      <c r="D218" s="52"/>
      <c r="E218" s="52"/>
      <c r="F218" s="52"/>
      <c r="G218" s="52"/>
      <c r="H218" s="52"/>
      <c r="I218" s="75"/>
      <c r="J218" s="232"/>
      <c r="K218" s="233"/>
      <c r="L218" s="234"/>
      <c r="M218" s="234"/>
      <c r="N218" s="234"/>
      <c r="O218" s="234"/>
      <c r="P218" s="635"/>
      <c r="Q218" s="627"/>
      <c r="S218" s="52"/>
      <c r="T218" s="52"/>
      <c r="U218" s="52"/>
      <c r="V218" s="52"/>
      <c r="W218" s="52"/>
      <c r="X218" s="641"/>
      <c r="AP218" s="409"/>
      <c r="AQ218" s="409"/>
      <c r="AR218" s="409"/>
      <c r="AS218" s="409"/>
      <c r="AT218" s="409"/>
      <c r="AU218" s="409"/>
      <c r="AV218" s="409"/>
      <c r="BF218" s="409"/>
      <c r="BG218" s="409"/>
      <c r="BH218" s="409"/>
      <c r="BI218" s="409"/>
      <c r="BJ218" s="409"/>
      <c r="BK218" s="409"/>
      <c r="BL218" s="409"/>
      <c r="BV218" s="409"/>
      <c r="BW218" s="409"/>
      <c r="BX218" s="409"/>
      <c r="BY218" s="409"/>
      <c r="BZ218" s="409"/>
      <c r="CA218" s="409"/>
      <c r="CB218" s="409"/>
      <c r="CL218" s="409"/>
      <c r="CM218" s="409"/>
      <c r="CN218" s="409"/>
      <c r="CO218" s="409"/>
      <c r="CP218" s="409"/>
      <c r="CQ218" s="409"/>
      <c r="CR218" s="409"/>
      <c r="DB218" s="409"/>
      <c r="DC218" s="409"/>
      <c r="DD218" s="409"/>
      <c r="DE218" s="409"/>
      <c r="DF218" s="409"/>
      <c r="DG218" s="409"/>
      <c r="DH218" s="409"/>
      <c r="DR218" s="409"/>
      <c r="DS218" s="409"/>
      <c r="DT218" s="409"/>
      <c r="DU218" s="409"/>
      <c r="DV218" s="409"/>
      <c r="DW218" s="409"/>
      <c r="DX218" s="409"/>
      <c r="EH218" s="409"/>
      <c r="EI218" s="409"/>
      <c r="EJ218" s="409"/>
      <c r="EK218" s="409"/>
      <c r="EL218" s="409"/>
      <c r="EM218" s="409"/>
      <c r="EN218" s="409"/>
      <c r="EX218" s="409"/>
      <c r="EY218" s="409"/>
      <c r="EZ218" s="409"/>
      <c r="FA218" s="409"/>
      <c r="FB218" s="409"/>
      <c r="FC218" s="409"/>
      <c r="FD218" s="409"/>
      <c r="FN218" s="409"/>
      <c r="FO218" s="409"/>
      <c r="FP218" s="409"/>
      <c r="FQ218" s="409"/>
      <c r="FR218" s="409"/>
      <c r="FS218" s="409"/>
      <c r="FT218" s="409"/>
      <c r="GD218" s="409"/>
      <c r="GE218" s="409"/>
      <c r="GF218" s="409"/>
      <c r="GG218" s="409"/>
      <c r="GH218" s="409"/>
      <c r="GI218" s="409"/>
      <c r="GJ218" s="409"/>
      <c r="GT218" s="409"/>
      <c r="GU218" s="409"/>
      <c r="GV218" s="409"/>
      <c r="GW218" s="409"/>
      <c r="GX218" s="409"/>
      <c r="GY218" s="409"/>
      <c r="GZ218" s="409"/>
      <c r="HJ218" s="409"/>
      <c r="HK218" s="409"/>
      <c r="HL218" s="409"/>
      <c r="HM218" s="409"/>
      <c r="HN218" s="409"/>
      <c r="HO218" s="409"/>
      <c r="HP218" s="409"/>
      <c r="HZ218" s="409"/>
      <c r="IA218" s="409"/>
      <c r="IB218" s="409"/>
      <c r="IC218" s="409"/>
      <c r="ID218" s="409"/>
      <c r="IE218" s="409"/>
      <c r="IF218" s="409"/>
      <c r="IP218" s="409"/>
      <c r="IQ218" s="409"/>
      <c r="IR218" s="409"/>
      <c r="IS218" s="409"/>
      <c r="IT218" s="409"/>
      <c r="IU218" s="409"/>
      <c r="IV218" s="409"/>
    </row>
    <row r="219" spans="1:256">
      <c r="A219" s="54"/>
      <c r="B219" s="16"/>
      <c r="C219" s="51"/>
      <c r="D219" s="52"/>
      <c r="E219" s="52"/>
      <c r="F219" s="52"/>
      <c r="G219" s="52"/>
      <c r="H219" s="52"/>
      <c r="I219" s="75"/>
      <c r="J219" s="232"/>
      <c r="K219" s="233"/>
      <c r="L219" s="234"/>
      <c r="M219" s="234"/>
      <c r="N219" s="234"/>
      <c r="O219" s="234"/>
      <c r="P219" s="635"/>
      <c r="Q219" s="627"/>
      <c r="S219" s="52"/>
      <c r="T219" s="52"/>
      <c r="U219" s="52"/>
      <c r="V219" s="52"/>
      <c r="W219" s="52"/>
      <c r="X219" s="641"/>
      <c r="AP219" s="409"/>
      <c r="AQ219" s="409"/>
      <c r="AR219" s="409"/>
      <c r="AS219" s="409"/>
      <c r="AT219" s="409"/>
      <c r="AU219" s="409"/>
      <c r="AV219" s="409"/>
      <c r="BF219" s="409"/>
      <c r="BG219" s="409"/>
      <c r="BH219" s="409"/>
      <c r="BI219" s="409"/>
      <c r="BJ219" s="409"/>
      <c r="BK219" s="409"/>
      <c r="BL219" s="409"/>
      <c r="BV219" s="409"/>
      <c r="BW219" s="409"/>
      <c r="BX219" s="409"/>
      <c r="BY219" s="409"/>
      <c r="BZ219" s="409"/>
      <c r="CA219" s="409"/>
      <c r="CB219" s="409"/>
      <c r="CL219" s="409"/>
      <c r="CM219" s="409"/>
      <c r="CN219" s="409"/>
      <c r="CO219" s="409"/>
      <c r="CP219" s="409"/>
      <c r="CQ219" s="409"/>
      <c r="CR219" s="409"/>
      <c r="DB219" s="409"/>
      <c r="DC219" s="409"/>
      <c r="DD219" s="409"/>
      <c r="DE219" s="409"/>
      <c r="DF219" s="409"/>
      <c r="DG219" s="409"/>
      <c r="DH219" s="409"/>
      <c r="DR219" s="409"/>
      <c r="DS219" s="409"/>
      <c r="DT219" s="409"/>
      <c r="DU219" s="409"/>
      <c r="DV219" s="409"/>
      <c r="DW219" s="409"/>
      <c r="DX219" s="409"/>
      <c r="EH219" s="409"/>
      <c r="EI219" s="409"/>
      <c r="EJ219" s="409"/>
      <c r="EK219" s="409"/>
      <c r="EL219" s="409"/>
      <c r="EM219" s="409"/>
      <c r="EN219" s="409"/>
      <c r="EX219" s="409"/>
      <c r="EY219" s="409"/>
      <c r="EZ219" s="409"/>
      <c r="FA219" s="409"/>
      <c r="FB219" s="409"/>
      <c r="FC219" s="409"/>
      <c r="FD219" s="409"/>
      <c r="FN219" s="409"/>
      <c r="FO219" s="409"/>
      <c r="FP219" s="409"/>
      <c r="FQ219" s="409"/>
      <c r="FR219" s="409"/>
      <c r="FS219" s="409"/>
      <c r="FT219" s="409"/>
      <c r="GD219" s="409"/>
      <c r="GE219" s="409"/>
      <c r="GF219" s="409"/>
      <c r="GG219" s="409"/>
      <c r="GH219" s="409"/>
      <c r="GI219" s="409"/>
      <c r="GJ219" s="409"/>
      <c r="GT219" s="409"/>
      <c r="GU219" s="409"/>
      <c r="GV219" s="409"/>
      <c r="GW219" s="409"/>
      <c r="GX219" s="409"/>
      <c r="GY219" s="409"/>
      <c r="GZ219" s="409"/>
      <c r="HJ219" s="409"/>
      <c r="HK219" s="409"/>
      <c r="HL219" s="409"/>
      <c r="HM219" s="409"/>
      <c r="HN219" s="409"/>
      <c r="HO219" s="409"/>
      <c r="HP219" s="409"/>
      <c r="HZ219" s="409"/>
      <c r="IA219" s="409"/>
      <c r="IB219" s="409"/>
      <c r="IC219" s="409"/>
      <c r="ID219" s="409"/>
      <c r="IE219" s="409"/>
      <c r="IF219" s="409"/>
      <c r="IP219" s="409"/>
      <c r="IQ219" s="409"/>
      <c r="IR219" s="409"/>
      <c r="IS219" s="409"/>
      <c r="IT219" s="409"/>
      <c r="IU219" s="409"/>
      <c r="IV219" s="409"/>
    </row>
    <row r="220" spans="1:256">
      <c r="A220" s="54"/>
      <c r="B220" s="139"/>
      <c r="C220" s="137"/>
      <c r="D220" s="138"/>
      <c r="E220" s="138"/>
      <c r="F220" s="138"/>
      <c r="G220" s="138"/>
      <c r="H220" s="138"/>
      <c r="I220" s="417"/>
      <c r="J220" s="632"/>
      <c r="K220" s="235"/>
      <c r="L220" s="236"/>
      <c r="M220" s="236"/>
      <c r="N220" s="236"/>
      <c r="O220" s="236"/>
      <c r="P220" s="636"/>
      <c r="Q220" s="627"/>
      <c r="S220" s="52"/>
      <c r="T220" s="52"/>
      <c r="U220" s="52"/>
      <c r="V220" s="52"/>
      <c r="W220" s="52"/>
      <c r="X220" s="641"/>
      <c r="AP220" s="409"/>
      <c r="AQ220" s="409"/>
      <c r="AR220" s="409"/>
      <c r="AS220" s="409"/>
      <c r="AT220" s="409"/>
      <c r="AU220" s="409"/>
      <c r="AV220" s="409"/>
      <c r="BF220" s="409"/>
      <c r="BG220" s="409"/>
      <c r="BH220" s="409"/>
      <c r="BI220" s="409"/>
      <c r="BJ220" s="409"/>
      <c r="BK220" s="409"/>
      <c r="BL220" s="409"/>
      <c r="BV220" s="409"/>
      <c r="BW220" s="409"/>
      <c r="BX220" s="409"/>
      <c r="BY220" s="409"/>
      <c r="BZ220" s="409"/>
      <c r="CA220" s="409"/>
      <c r="CB220" s="409"/>
      <c r="CL220" s="409"/>
      <c r="CM220" s="409"/>
      <c r="CN220" s="409"/>
      <c r="CO220" s="409"/>
      <c r="CP220" s="409"/>
      <c r="CQ220" s="409"/>
      <c r="CR220" s="409"/>
      <c r="DB220" s="409"/>
      <c r="DC220" s="409"/>
      <c r="DD220" s="409"/>
      <c r="DE220" s="409"/>
      <c r="DF220" s="409"/>
      <c r="DG220" s="409"/>
      <c r="DH220" s="409"/>
      <c r="DR220" s="409"/>
      <c r="DS220" s="409"/>
      <c r="DT220" s="409"/>
      <c r="DU220" s="409"/>
      <c r="DV220" s="409"/>
      <c r="DW220" s="409"/>
      <c r="DX220" s="409"/>
      <c r="EH220" s="409"/>
      <c r="EI220" s="409"/>
      <c r="EJ220" s="409"/>
      <c r="EK220" s="409"/>
      <c r="EL220" s="409"/>
      <c r="EM220" s="409"/>
      <c r="EN220" s="409"/>
      <c r="EX220" s="409"/>
      <c r="EY220" s="409"/>
      <c r="EZ220" s="409"/>
      <c r="FA220" s="409"/>
      <c r="FB220" s="409"/>
      <c r="FC220" s="409"/>
      <c r="FD220" s="409"/>
      <c r="FN220" s="409"/>
      <c r="FO220" s="409"/>
      <c r="FP220" s="409"/>
      <c r="FQ220" s="409"/>
      <c r="FR220" s="409"/>
      <c r="FS220" s="409"/>
      <c r="FT220" s="409"/>
      <c r="GD220" s="409"/>
      <c r="GE220" s="409"/>
      <c r="GF220" s="409"/>
      <c r="GG220" s="409"/>
      <c r="GH220" s="409"/>
      <c r="GI220" s="409"/>
      <c r="GJ220" s="409"/>
      <c r="GT220" s="409"/>
      <c r="GU220" s="409"/>
      <c r="GV220" s="409"/>
      <c r="GW220" s="409"/>
      <c r="GX220" s="409"/>
      <c r="GY220" s="409"/>
      <c r="GZ220" s="409"/>
      <c r="HJ220" s="409"/>
      <c r="HK220" s="409"/>
      <c r="HL220" s="409"/>
      <c r="HM220" s="409"/>
      <c r="HN220" s="409"/>
      <c r="HO220" s="409"/>
      <c r="HP220" s="409"/>
      <c r="HZ220" s="409"/>
      <c r="IA220" s="409"/>
      <c r="IB220" s="409"/>
      <c r="IC220" s="409"/>
      <c r="ID220" s="409"/>
      <c r="IE220" s="409"/>
      <c r="IF220" s="409"/>
      <c r="IP220" s="409"/>
      <c r="IQ220" s="409"/>
      <c r="IR220" s="409"/>
      <c r="IS220" s="409"/>
      <c r="IT220" s="409"/>
      <c r="IU220" s="409"/>
      <c r="IV220" s="409"/>
    </row>
    <row r="221" spans="1:256">
      <c r="A221" s="54"/>
      <c r="B221" s="16"/>
      <c r="C221" s="51"/>
      <c r="D221" s="52"/>
      <c r="E221" s="52"/>
      <c r="F221" s="52"/>
      <c r="G221" s="52"/>
      <c r="H221" s="52"/>
      <c r="I221" s="75"/>
      <c r="J221" s="232"/>
      <c r="K221" s="233"/>
      <c r="L221" s="234"/>
      <c r="M221" s="234"/>
      <c r="N221" s="234"/>
      <c r="O221" s="234"/>
      <c r="P221" s="635"/>
      <c r="Q221" s="627"/>
      <c r="S221" s="52"/>
      <c r="T221" s="52"/>
      <c r="U221" s="52"/>
      <c r="V221" s="52"/>
      <c r="W221" s="52"/>
      <c r="X221" s="641"/>
      <c r="AP221" s="409"/>
      <c r="AQ221" s="409"/>
      <c r="AR221" s="409"/>
      <c r="AS221" s="409"/>
      <c r="AT221" s="409"/>
      <c r="AU221" s="409"/>
      <c r="AV221" s="409"/>
      <c r="BF221" s="409"/>
      <c r="BG221" s="409"/>
      <c r="BH221" s="409"/>
      <c r="BI221" s="409"/>
      <c r="BJ221" s="409"/>
      <c r="BK221" s="409"/>
      <c r="BL221" s="409"/>
      <c r="BV221" s="409"/>
      <c r="BW221" s="409"/>
      <c r="BX221" s="409"/>
      <c r="BY221" s="409"/>
      <c r="BZ221" s="409"/>
      <c r="CA221" s="409"/>
      <c r="CB221" s="409"/>
      <c r="CL221" s="409"/>
      <c r="CM221" s="409"/>
      <c r="CN221" s="409"/>
      <c r="CO221" s="409"/>
      <c r="CP221" s="409"/>
      <c r="CQ221" s="409"/>
      <c r="CR221" s="409"/>
      <c r="DB221" s="409"/>
      <c r="DC221" s="409"/>
      <c r="DD221" s="409"/>
      <c r="DE221" s="409"/>
      <c r="DF221" s="409"/>
      <c r="DG221" s="409"/>
      <c r="DH221" s="409"/>
      <c r="DR221" s="409"/>
      <c r="DS221" s="409"/>
      <c r="DT221" s="409"/>
      <c r="DU221" s="409"/>
      <c r="DV221" s="409"/>
      <c r="DW221" s="409"/>
      <c r="DX221" s="409"/>
      <c r="EH221" s="409"/>
      <c r="EI221" s="409"/>
      <c r="EJ221" s="409"/>
      <c r="EK221" s="409"/>
      <c r="EL221" s="409"/>
      <c r="EM221" s="409"/>
      <c r="EN221" s="409"/>
      <c r="EX221" s="409"/>
      <c r="EY221" s="409"/>
      <c r="EZ221" s="409"/>
      <c r="FA221" s="409"/>
      <c r="FB221" s="409"/>
      <c r="FC221" s="409"/>
      <c r="FD221" s="409"/>
      <c r="FN221" s="409"/>
      <c r="FO221" s="409"/>
      <c r="FP221" s="409"/>
      <c r="FQ221" s="409"/>
      <c r="FR221" s="409"/>
      <c r="FS221" s="409"/>
      <c r="FT221" s="409"/>
      <c r="GD221" s="409"/>
      <c r="GE221" s="409"/>
      <c r="GF221" s="409"/>
      <c r="GG221" s="409"/>
      <c r="GH221" s="409"/>
      <c r="GI221" s="409"/>
      <c r="GJ221" s="409"/>
      <c r="GT221" s="409"/>
      <c r="GU221" s="409"/>
      <c r="GV221" s="409"/>
      <c r="GW221" s="409"/>
      <c r="GX221" s="409"/>
      <c r="GY221" s="409"/>
      <c r="GZ221" s="409"/>
      <c r="HJ221" s="409"/>
      <c r="HK221" s="409"/>
      <c r="HL221" s="409"/>
      <c r="HM221" s="409"/>
      <c r="HN221" s="409"/>
      <c r="HO221" s="409"/>
      <c r="HP221" s="409"/>
      <c r="HZ221" s="409"/>
      <c r="IA221" s="409"/>
      <c r="IB221" s="409"/>
      <c r="IC221" s="409"/>
      <c r="ID221" s="409"/>
      <c r="IE221" s="409"/>
      <c r="IF221" s="409"/>
      <c r="IP221" s="409"/>
      <c r="IQ221" s="409"/>
      <c r="IR221" s="409"/>
      <c r="IS221" s="409"/>
      <c r="IT221" s="409"/>
      <c r="IU221" s="409"/>
      <c r="IV221" s="409"/>
    </row>
    <row r="222" spans="1:256">
      <c r="A222" s="54"/>
      <c r="B222" s="16"/>
      <c r="C222" s="51"/>
      <c r="D222" s="52"/>
      <c r="E222" s="52"/>
      <c r="F222" s="52"/>
      <c r="G222" s="52"/>
      <c r="H222" s="52"/>
      <c r="I222" s="75"/>
      <c r="J222" s="232"/>
      <c r="K222" s="233"/>
      <c r="L222" s="234"/>
      <c r="M222" s="234"/>
      <c r="N222" s="234"/>
      <c r="O222" s="234"/>
      <c r="P222" s="635"/>
      <c r="Q222" s="627"/>
      <c r="S222" s="52"/>
      <c r="T222" s="52"/>
      <c r="U222" s="52"/>
      <c r="V222" s="52"/>
      <c r="W222" s="52"/>
      <c r="X222" s="641"/>
      <c r="AP222" s="409"/>
      <c r="AQ222" s="409"/>
      <c r="AR222" s="409"/>
      <c r="AS222" s="409"/>
      <c r="AT222" s="409"/>
      <c r="AU222" s="409"/>
      <c r="AV222" s="409"/>
      <c r="BF222" s="409"/>
      <c r="BG222" s="409"/>
      <c r="BH222" s="409"/>
      <c r="BI222" s="409"/>
      <c r="BJ222" s="409"/>
      <c r="BK222" s="409"/>
      <c r="BL222" s="409"/>
      <c r="BV222" s="409"/>
      <c r="BW222" s="409"/>
      <c r="BX222" s="409"/>
      <c r="BY222" s="409"/>
      <c r="BZ222" s="409"/>
      <c r="CA222" s="409"/>
      <c r="CB222" s="409"/>
      <c r="CL222" s="409"/>
      <c r="CM222" s="409"/>
      <c r="CN222" s="409"/>
      <c r="CO222" s="409"/>
      <c r="CP222" s="409"/>
      <c r="CQ222" s="409"/>
      <c r="CR222" s="409"/>
      <c r="DB222" s="409"/>
      <c r="DC222" s="409"/>
      <c r="DD222" s="409"/>
      <c r="DE222" s="409"/>
      <c r="DF222" s="409"/>
      <c r="DG222" s="409"/>
      <c r="DH222" s="409"/>
      <c r="DR222" s="409"/>
      <c r="DS222" s="409"/>
      <c r="DT222" s="409"/>
      <c r="DU222" s="409"/>
      <c r="DV222" s="409"/>
      <c r="DW222" s="409"/>
      <c r="DX222" s="409"/>
      <c r="EH222" s="409"/>
      <c r="EI222" s="409"/>
      <c r="EJ222" s="409"/>
      <c r="EK222" s="409"/>
      <c r="EL222" s="409"/>
      <c r="EM222" s="409"/>
      <c r="EN222" s="409"/>
      <c r="EX222" s="409"/>
      <c r="EY222" s="409"/>
      <c r="EZ222" s="409"/>
      <c r="FA222" s="409"/>
      <c r="FB222" s="409"/>
      <c r="FC222" s="409"/>
      <c r="FD222" s="409"/>
      <c r="FN222" s="409"/>
      <c r="FO222" s="409"/>
      <c r="FP222" s="409"/>
      <c r="FQ222" s="409"/>
      <c r="FR222" s="409"/>
      <c r="FS222" s="409"/>
      <c r="FT222" s="409"/>
      <c r="GD222" s="409"/>
      <c r="GE222" s="409"/>
      <c r="GF222" s="409"/>
      <c r="GG222" s="409"/>
      <c r="GH222" s="409"/>
      <c r="GI222" s="409"/>
      <c r="GJ222" s="409"/>
      <c r="GT222" s="409"/>
      <c r="GU222" s="409"/>
      <c r="GV222" s="409"/>
      <c r="GW222" s="409"/>
      <c r="GX222" s="409"/>
      <c r="GY222" s="409"/>
      <c r="GZ222" s="409"/>
      <c r="HJ222" s="409"/>
      <c r="HK222" s="409"/>
      <c r="HL222" s="409"/>
      <c r="HM222" s="409"/>
      <c r="HN222" s="409"/>
      <c r="HO222" s="409"/>
      <c r="HP222" s="409"/>
      <c r="HZ222" s="409"/>
      <c r="IA222" s="409"/>
      <c r="IB222" s="409"/>
      <c r="IC222" s="409"/>
      <c r="ID222" s="409"/>
      <c r="IE222" s="409"/>
      <c r="IF222" s="409"/>
      <c r="IP222" s="409"/>
      <c r="IQ222" s="409"/>
      <c r="IR222" s="409"/>
      <c r="IS222" s="409"/>
      <c r="IT222" s="409"/>
      <c r="IU222" s="409"/>
      <c r="IV222" s="409"/>
    </row>
    <row r="223" spans="1:256">
      <c r="A223" s="54"/>
      <c r="B223" s="16"/>
      <c r="C223" s="51"/>
      <c r="D223" s="52"/>
      <c r="E223" s="52"/>
      <c r="F223" s="52"/>
      <c r="G223" s="52"/>
      <c r="H223" s="52"/>
      <c r="I223" s="75"/>
      <c r="J223" s="232"/>
      <c r="K223" s="233"/>
      <c r="L223" s="234"/>
      <c r="M223" s="234"/>
      <c r="N223" s="234"/>
      <c r="O223" s="234"/>
      <c r="P223" s="635"/>
      <c r="Q223" s="627"/>
      <c r="S223" s="52"/>
      <c r="T223" s="52"/>
      <c r="U223" s="52"/>
      <c r="V223" s="52"/>
      <c r="W223" s="52"/>
      <c r="X223" s="641"/>
      <c r="AP223" s="409"/>
      <c r="AQ223" s="409"/>
      <c r="AR223" s="409"/>
      <c r="AS223" s="409"/>
      <c r="AT223" s="409"/>
      <c r="AU223" s="409"/>
      <c r="AV223" s="409"/>
      <c r="BF223" s="409"/>
      <c r="BG223" s="409"/>
      <c r="BH223" s="409"/>
      <c r="BI223" s="409"/>
      <c r="BJ223" s="409"/>
      <c r="BK223" s="409"/>
      <c r="BL223" s="409"/>
      <c r="BV223" s="409"/>
      <c r="BW223" s="409"/>
      <c r="BX223" s="409"/>
      <c r="BY223" s="409"/>
      <c r="BZ223" s="409"/>
      <c r="CA223" s="409"/>
      <c r="CB223" s="409"/>
      <c r="CL223" s="409"/>
      <c r="CM223" s="409"/>
      <c r="CN223" s="409"/>
      <c r="CO223" s="409"/>
      <c r="CP223" s="409"/>
      <c r="CQ223" s="409"/>
      <c r="CR223" s="409"/>
      <c r="DB223" s="409"/>
      <c r="DC223" s="409"/>
      <c r="DD223" s="409"/>
      <c r="DE223" s="409"/>
      <c r="DF223" s="409"/>
      <c r="DG223" s="409"/>
      <c r="DH223" s="409"/>
      <c r="DR223" s="409"/>
      <c r="DS223" s="409"/>
      <c r="DT223" s="409"/>
      <c r="DU223" s="409"/>
      <c r="DV223" s="409"/>
      <c r="DW223" s="409"/>
      <c r="DX223" s="409"/>
      <c r="EH223" s="409"/>
      <c r="EI223" s="409"/>
      <c r="EJ223" s="409"/>
      <c r="EK223" s="409"/>
      <c r="EL223" s="409"/>
      <c r="EM223" s="409"/>
      <c r="EN223" s="409"/>
      <c r="EX223" s="409"/>
      <c r="EY223" s="409"/>
      <c r="EZ223" s="409"/>
      <c r="FA223" s="409"/>
      <c r="FB223" s="409"/>
      <c r="FC223" s="409"/>
      <c r="FD223" s="409"/>
      <c r="FN223" s="409"/>
      <c r="FO223" s="409"/>
      <c r="FP223" s="409"/>
      <c r="FQ223" s="409"/>
      <c r="FR223" s="409"/>
      <c r="FS223" s="409"/>
      <c r="FT223" s="409"/>
      <c r="GD223" s="409"/>
      <c r="GE223" s="409"/>
      <c r="GF223" s="409"/>
      <c r="GG223" s="409"/>
      <c r="GH223" s="409"/>
      <c r="GI223" s="409"/>
      <c r="GJ223" s="409"/>
      <c r="GT223" s="409"/>
      <c r="GU223" s="409"/>
      <c r="GV223" s="409"/>
      <c r="GW223" s="409"/>
      <c r="GX223" s="409"/>
      <c r="GY223" s="409"/>
      <c r="GZ223" s="409"/>
      <c r="HJ223" s="409"/>
      <c r="HK223" s="409"/>
      <c r="HL223" s="409"/>
      <c r="HM223" s="409"/>
      <c r="HN223" s="409"/>
      <c r="HO223" s="409"/>
      <c r="HP223" s="409"/>
      <c r="HZ223" s="409"/>
      <c r="IA223" s="409"/>
      <c r="IB223" s="409"/>
      <c r="IC223" s="409"/>
      <c r="ID223" s="409"/>
      <c r="IE223" s="409"/>
      <c r="IF223" s="409"/>
      <c r="IP223" s="409"/>
      <c r="IQ223" s="409"/>
      <c r="IR223" s="409"/>
      <c r="IS223" s="409"/>
      <c r="IT223" s="409"/>
      <c r="IU223" s="409"/>
      <c r="IV223" s="409"/>
    </row>
    <row r="224" spans="1:256">
      <c r="A224" s="54"/>
      <c r="B224" s="16"/>
      <c r="C224" s="51"/>
      <c r="D224" s="52"/>
      <c r="E224" s="52"/>
      <c r="F224" s="52"/>
      <c r="G224" s="52"/>
      <c r="H224" s="52"/>
      <c r="I224" s="75"/>
      <c r="J224" s="232"/>
      <c r="K224" s="233"/>
      <c r="L224" s="234"/>
      <c r="M224" s="234"/>
      <c r="N224" s="234"/>
      <c r="O224" s="234"/>
      <c r="P224" s="635"/>
      <c r="Q224" s="627"/>
      <c r="S224" s="52"/>
      <c r="T224" s="52"/>
      <c r="U224" s="52"/>
      <c r="V224" s="52"/>
      <c r="W224" s="52"/>
      <c r="X224" s="641"/>
      <c r="AP224" s="409"/>
      <c r="AQ224" s="409"/>
      <c r="AR224" s="409"/>
      <c r="AS224" s="409"/>
      <c r="AT224" s="409"/>
      <c r="AU224" s="409"/>
      <c r="AV224" s="409"/>
      <c r="BF224" s="409"/>
      <c r="BG224" s="409"/>
      <c r="BH224" s="409"/>
      <c r="BI224" s="409"/>
      <c r="BJ224" s="409"/>
      <c r="BK224" s="409"/>
      <c r="BL224" s="409"/>
      <c r="BV224" s="409"/>
      <c r="BW224" s="409"/>
      <c r="BX224" s="409"/>
      <c r="BY224" s="409"/>
      <c r="BZ224" s="409"/>
      <c r="CA224" s="409"/>
      <c r="CB224" s="409"/>
      <c r="CL224" s="409"/>
      <c r="CM224" s="409"/>
      <c r="CN224" s="409"/>
      <c r="CO224" s="409"/>
      <c r="CP224" s="409"/>
      <c r="CQ224" s="409"/>
      <c r="CR224" s="409"/>
      <c r="DB224" s="409"/>
      <c r="DC224" s="409"/>
      <c r="DD224" s="409"/>
      <c r="DE224" s="409"/>
      <c r="DF224" s="409"/>
      <c r="DG224" s="409"/>
      <c r="DH224" s="409"/>
      <c r="DR224" s="409"/>
      <c r="DS224" s="409"/>
      <c r="DT224" s="409"/>
      <c r="DU224" s="409"/>
      <c r="DV224" s="409"/>
      <c r="DW224" s="409"/>
      <c r="DX224" s="409"/>
      <c r="EH224" s="409"/>
      <c r="EI224" s="409"/>
      <c r="EJ224" s="409"/>
      <c r="EK224" s="409"/>
      <c r="EL224" s="409"/>
      <c r="EM224" s="409"/>
      <c r="EN224" s="409"/>
      <c r="EX224" s="409"/>
      <c r="EY224" s="409"/>
      <c r="EZ224" s="409"/>
      <c r="FA224" s="409"/>
      <c r="FB224" s="409"/>
      <c r="FC224" s="409"/>
      <c r="FD224" s="409"/>
      <c r="FN224" s="409"/>
      <c r="FO224" s="409"/>
      <c r="FP224" s="409"/>
      <c r="FQ224" s="409"/>
      <c r="FR224" s="409"/>
      <c r="FS224" s="409"/>
      <c r="FT224" s="409"/>
      <c r="GD224" s="409"/>
      <c r="GE224" s="409"/>
      <c r="GF224" s="409"/>
      <c r="GG224" s="409"/>
      <c r="GH224" s="409"/>
      <c r="GI224" s="409"/>
      <c r="GJ224" s="409"/>
      <c r="GT224" s="409"/>
      <c r="GU224" s="409"/>
      <c r="GV224" s="409"/>
      <c r="GW224" s="409"/>
      <c r="GX224" s="409"/>
      <c r="GY224" s="409"/>
      <c r="GZ224" s="409"/>
      <c r="HJ224" s="409"/>
      <c r="HK224" s="409"/>
      <c r="HL224" s="409"/>
      <c r="HM224" s="409"/>
      <c r="HN224" s="409"/>
      <c r="HO224" s="409"/>
      <c r="HP224" s="409"/>
      <c r="HZ224" s="409"/>
      <c r="IA224" s="409"/>
      <c r="IB224" s="409"/>
      <c r="IC224" s="409"/>
      <c r="ID224" s="409"/>
      <c r="IE224" s="409"/>
      <c r="IF224" s="409"/>
      <c r="IP224" s="409"/>
      <c r="IQ224" s="409"/>
      <c r="IR224" s="409"/>
      <c r="IS224" s="409"/>
      <c r="IT224" s="409"/>
      <c r="IU224" s="409"/>
      <c r="IV224" s="409"/>
    </row>
    <row r="225" spans="1:256">
      <c r="A225" s="54"/>
      <c r="B225" s="16"/>
      <c r="C225" s="51"/>
      <c r="D225" s="52"/>
      <c r="E225" s="52"/>
      <c r="F225" s="52"/>
      <c r="G225" s="52"/>
      <c r="H225" s="52"/>
      <c r="I225" s="75"/>
      <c r="J225" s="232"/>
      <c r="K225" s="233"/>
      <c r="L225" s="234"/>
      <c r="M225" s="234"/>
      <c r="N225" s="234"/>
      <c r="O225" s="234"/>
      <c r="P225" s="635"/>
      <c r="Q225" s="627"/>
      <c r="S225" s="52"/>
      <c r="T225" s="52"/>
      <c r="U225" s="52"/>
      <c r="V225" s="52"/>
      <c r="W225" s="52"/>
      <c r="X225" s="641"/>
      <c r="AP225" s="409"/>
      <c r="AQ225" s="409"/>
      <c r="AR225" s="409"/>
      <c r="AS225" s="409"/>
      <c r="AT225" s="409"/>
      <c r="AU225" s="409"/>
      <c r="AV225" s="409"/>
      <c r="BF225" s="409"/>
      <c r="BG225" s="409"/>
      <c r="BH225" s="409"/>
      <c r="BI225" s="409"/>
      <c r="BJ225" s="409"/>
      <c r="BK225" s="409"/>
      <c r="BL225" s="409"/>
      <c r="BV225" s="409"/>
      <c r="BW225" s="409"/>
      <c r="BX225" s="409"/>
      <c r="BY225" s="409"/>
      <c r="BZ225" s="409"/>
      <c r="CA225" s="409"/>
      <c r="CB225" s="409"/>
      <c r="CL225" s="409"/>
      <c r="CM225" s="409"/>
      <c r="CN225" s="409"/>
      <c r="CO225" s="409"/>
      <c r="CP225" s="409"/>
      <c r="CQ225" s="409"/>
      <c r="CR225" s="409"/>
      <c r="DB225" s="409"/>
      <c r="DC225" s="409"/>
      <c r="DD225" s="409"/>
      <c r="DE225" s="409"/>
      <c r="DF225" s="409"/>
      <c r="DG225" s="409"/>
      <c r="DH225" s="409"/>
      <c r="DR225" s="409"/>
      <c r="DS225" s="409"/>
      <c r="DT225" s="409"/>
      <c r="DU225" s="409"/>
      <c r="DV225" s="409"/>
      <c r="DW225" s="409"/>
      <c r="DX225" s="409"/>
      <c r="EH225" s="409"/>
      <c r="EI225" s="409"/>
      <c r="EJ225" s="409"/>
      <c r="EK225" s="409"/>
      <c r="EL225" s="409"/>
      <c r="EM225" s="409"/>
      <c r="EN225" s="409"/>
      <c r="EX225" s="409"/>
      <c r="EY225" s="409"/>
      <c r="EZ225" s="409"/>
      <c r="FA225" s="409"/>
      <c r="FB225" s="409"/>
      <c r="FC225" s="409"/>
      <c r="FD225" s="409"/>
      <c r="FN225" s="409"/>
      <c r="FO225" s="409"/>
      <c r="FP225" s="409"/>
      <c r="FQ225" s="409"/>
      <c r="FR225" s="409"/>
      <c r="FS225" s="409"/>
      <c r="FT225" s="409"/>
      <c r="GD225" s="409"/>
      <c r="GE225" s="409"/>
      <c r="GF225" s="409"/>
      <c r="GG225" s="409"/>
      <c r="GH225" s="409"/>
      <c r="GI225" s="409"/>
      <c r="GJ225" s="409"/>
      <c r="GT225" s="409"/>
      <c r="GU225" s="409"/>
      <c r="GV225" s="409"/>
      <c r="GW225" s="409"/>
      <c r="GX225" s="409"/>
      <c r="GY225" s="409"/>
      <c r="GZ225" s="409"/>
      <c r="HJ225" s="409"/>
      <c r="HK225" s="409"/>
      <c r="HL225" s="409"/>
      <c r="HM225" s="409"/>
      <c r="HN225" s="409"/>
      <c r="HO225" s="409"/>
      <c r="HP225" s="409"/>
      <c r="HZ225" s="409"/>
      <c r="IA225" s="409"/>
      <c r="IB225" s="409"/>
      <c r="IC225" s="409"/>
      <c r="ID225" s="409"/>
      <c r="IE225" s="409"/>
      <c r="IF225" s="409"/>
      <c r="IP225" s="409"/>
      <c r="IQ225" s="409"/>
      <c r="IR225" s="409"/>
      <c r="IS225" s="409"/>
      <c r="IT225" s="409"/>
      <c r="IU225" s="409"/>
      <c r="IV225" s="409"/>
    </row>
    <row r="226" spans="1:256">
      <c r="A226" s="54"/>
      <c r="B226" s="16"/>
      <c r="C226" s="51"/>
      <c r="D226" s="52"/>
      <c r="E226" s="52"/>
      <c r="F226" s="52"/>
      <c r="G226" s="52"/>
      <c r="H226" s="52"/>
      <c r="I226" s="75"/>
      <c r="J226" s="232"/>
      <c r="K226" s="233"/>
      <c r="L226" s="234"/>
      <c r="M226" s="234"/>
      <c r="N226" s="234"/>
      <c r="O226" s="234"/>
      <c r="P226" s="635"/>
      <c r="Q226" s="627"/>
      <c r="S226" s="52"/>
      <c r="T226" s="52"/>
      <c r="U226" s="52"/>
      <c r="V226" s="52"/>
      <c r="W226" s="52"/>
      <c r="X226" s="641"/>
      <c r="AP226" s="409"/>
      <c r="AQ226" s="409"/>
      <c r="AR226" s="409"/>
      <c r="AS226" s="409"/>
      <c r="AT226" s="409"/>
      <c r="AU226" s="409"/>
      <c r="AV226" s="409"/>
      <c r="BF226" s="409"/>
      <c r="BG226" s="409"/>
      <c r="BH226" s="409"/>
      <c r="BI226" s="409"/>
      <c r="BJ226" s="409"/>
      <c r="BK226" s="409"/>
      <c r="BL226" s="409"/>
      <c r="BV226" s="409"/>
      <c r="BW226" s="409"/>
      <c r="BX226" s="409"/>
      <c r="BY226" s="409"/>
      <c r="BZ226" s="409"/>
      <c r="CA226" s="409"/>
      <c r="CB226" s="409"/>
      <c r="CL226" s="409"/>
      <c r="CM226" s="409"/>
      <c r="CN226" s="409"/>
      <c r="CO226" s="409"/>
      <c r="CP226" s="409"/>
      <c r="CQ226" s="409"/>
      <c r="CR226" s="409"/>
      <c r="DB226" s="409"/>
      <c r="DC226" s="409"/>
      <c r="DD226" s="409"/>
      <c r="DE226" s="409"/>
      <c r="DF226" s="409"/>
      <c r="DG226" s="409"/>
      <c r="DH226" s="409"/>
      <c r="DR226" s="409"/>
      <c r="DS226" s="409"/>
      <c r="DT226" s="409"/>
      <c r="DU226" s="409"/>
      <c r="DV226" s="409"/>
      <c r="DW226" s="409"/>
      <c r="DX226" s="409"/>
      <c r="EH226" s="409"/>
      <c r="EI226" s="409"/>
      <c r="EJ226" s="409"/>
      <c r="EK226" s="409"/>
      <c r="EL226" s="409"/>
      <c r="EM226" s="409"/>
      <c r="EN226" s="409"/>
      <c r="EX226" s="409"/>
      <c r="EY226" s="409"/>
      <c r="EZ226" s="409"/>
      <c r="FA226" s="409"/>
      <c r="FB226" s="409"/>
      <c r="FC226" s="409"/>
      <c r="FD226" s="409"/>
      <c r="FN226" s="409"/>
      <c r="FO226" s="409"/>
      <c r="FP226" s="409"/>
      <c r="FQ226" s="409"/>
      <c r="FR226" s="409"/>
      <c r="FS226" s="409"/>
      <c r="FT226" s="409"/>
      <c r="GD226" s="409"/>
      <c r="GE226" s="409"/>
      <c r="GF226" s="409"/>
      <c r="GG226" s="409"/>
      <c r="GH226" s="409"/>
      <c r="GI226" s="409"/>
      <c r="GJ226" s="409"/>
      <c r="GT226" s="409"/>
      <c r="GU226" s="409"/>
      <c r="GV226" s="409"/>
      <c r="GW226" s="409"/>
      <c r="GX226" s="409"/>
      <c r="GY226" s="409"/>
      <c r="GZ226" s="409"/>
      <c r="HJ226" s="409"/>
      <c r="HK226" s="409"/>
      <c r="HL226" s="409"/>
      <c r="HM226" s="409"/>
      <c r="HN226" s="409"/>
      <c r="HO226" s="409"/>
      <c r="HP226" s="409"/>
      <c r="HZ226" s="409"/>
      <c r="IA226" s="409"/>
      <c r="IB226" s="409"/>
      <c r="IC226" s="409"/>
      <c r="ID226" s="409"/>
      <c r="IE226" s="409"/>
      <c r="IF226" s="409"/>
      <c r="IP226" s="409"/>
      <c r="IQ226" s="409"/>
      <c r="IR226" s="409"/>
      <c r="IS226" s="409"/>
      <c r="IT226" s="409"/>
      <c r="IU226" s="409"/>
      <c r="IV226" s="409"/>
    </row>
    <row r="227" spans="1:256">
      <c r="A227" s="54"/>
      <c r="B227" s="16"/>
      <c r="C227" s="51"/>
      <c r="D227" s="52"/>
      <c r="E227" s="52"/>
      <c r="F227" s="52"/>
      <c r="G227" s="52"/>
      <c r="H227" s="52"/>
      <c r="I227" s="75"/>
      <c r="J227" s="232"/>
      <c r="K227" s="233"/>
      <c r="L227" s="234"/>
      <c r="M227" s="234"/>
      <c r="N227" s="234"/>
      <c r="O227" s="234"/>
      <c r="P227" s="635"/>
      <c r="Q227" s="627"/>
      <c r="S227" s="52"/>
      <c r="T227" s="52"/>
      <c r="U227" s="52"/>
      <c r="V227" s="52"/>
      <c r="W227" s="52"/>
      <c r="X227" s="641"/>
      <c r="AP227" s="409"/>
      <c r="AQ227" s="409"/>
      <c r="AR227" s="409"/>
      <c r="AS227" s="409"/>
      <c r="AT227" s="409"/>
      <c r="AU227" s="409"/>
      <c r="AV227" s="409"/>
      <c r="BF227" s="409"/>
      <c r="BG227" s="409"/>
      <c r="BH227" s="409"/>
      <c r="BI227" s="409"/>
      <c r="BJ227" s="409"/>
      <c r="BK227" s="409"/>
      <c r="BL227" s="409"/>
      <c r="BV227" s="409"/>
      <c r="BW227" s="409"/>
      <c r="BX227" s="409"/>
      <c r="BY227" s="409"/>
      <c r="BZ227" s="409"/>
      <c r="CA227" s="409"/>
      <c r="CB227" s="409"/>
      <c r="CL227" s="409"/>
      <c r="CM227" s="409"/>
      <c r="CN227" s="409"/>
      <c r="CO227" s="409"/>
      <c r="CP227" s="409"/>
      <c r="CQ227" s="409"/>
      <c r="CR227" s="409"/>
      <c r="DB227" s="409"/>
      <c r="DC227" s="409"/>
      <c r="DD227" s="409"/>
      <c r="DE227" s="409"/>
      <c r="DF227" s="409"/>
      <c r="DG227" s="409"/>
      <c r="DH227" s="409"/>
      <c r="DR227" s="409"/>
      <c r="DS227" s="409"/>
      <c r="DT227" s="409"/>
      <c r="DU227" s="409"/>
      <c r="DV227" s="409"/>
      <c r="DW227" s="409"/>
      <c r="DX227" s="409"/>
      <c r="EH227" s="409"/>
      <c r="EI227" s="409"/>
      <c r="EJ227" s="409"/>
      <c r="EK227" s="409"/>
      <c r="EL227" s="409"/>
      <c r="EM227" s="409"/>
      <c r="EN227" s="409"/>
      <c r="EX227" s="409"/>
      <c r="EY227" s="409"/>
      <c r="EZ227" s="409"/>
      <c r="FA227" s="409"/>
      <c r="FB227" s="409"/>
      <c r="FC227" s="409"/>
      <c r="FD227" s="409"/>
      <c r="FN227" s="409"/>
      <c r="FO227" s="409"/>
      <c r="FP227" s="409"/>
      <c r="FQ227" s="409"/>
      <c r="FR227" s="409"/>
      <c r="FS227" s="409"/>
      <c r="FT227" s="409"/>
      <c r="GD227" s="409"/>
      <c r="GE227" s="409"/>
      <c r="GF227" s="409"/>
      <c r="GG227" s="409"/>
      <c r="GH227" s="409"/>
      <c r="GI227" s="409"/>
      <c r="GJ227" s="409"/>
      <c r="GT227" s="409"/>
      <c r="GU227" s="409"/>
      <c r="GV227" s="409"/>
      <c r="GW227" s="409"/>
      <c r="GX227" s="409"/>
      <c r="GY227" s="409"/>
      <c r="GZ227" s="409"/>
      <c r="HJ227" s="409"/>
      <c r="HK227" s="409"/>
      <c r="HL227" s="409"/>
      <c r="HM227" s="409"/>
      <c r="HN227" s="409"/>
      <c r="HO227" s="409"/>
      <c r="HP227" s="409"/>
      <c r="HZ227" s="409"/>
      <c r="IA227" s="409"/>
      <c r="IB227" s="409"/>
      <c r="IC227" s="409"/>
      <c r="ID227" s="409"/>
      <c r="IE227" s="409"/>
      <c r="IF227" s="409"/>
      <c r="IP227" s="409"/>
      <c r="IQ227" s="409"/>
      <c r="IR227" s="409"/>
      <c r="IS227" s="409"/>
      <c r="IT227" s="409"/>
      <c r="IU227" s="409"/>
      <c r="IV227" s="409"/>
    </row>
    <row r="228" spans="1:256">
      <c r="A228" s="54"/>
      <c r="B228" s="16"/>
      <c r="C228" s="51"/>
      <c r="D228" s="52"/>
      <c r="E228" s="52"/>
      <c r="F228" s="52"/>
      <c r="G228" s="52"/>
      <c r="H228" s="52"/>
      <c r="I228" s="75"/>
      <c r="J228" s="232"/>
      <c r="K228" s="233"/>
      <c r="L228" s="234"/>
      <c r="M228" s="234"/>
      <c r="N228" s="234"/>
      <c r="O228" s="234"/>
      <c r="P228" s="635"/>
      <c r="Q228" s="627"/>
      <c r="S228" s="52"/>
      <c r="T228" s="52"/>
      <c r="U228" s="52"/>
      <c r="V228" s="52"/>
      <c r="W228" s="52"/>
      <c r="X228" s="641"/>
      <c r="AP228" s="409"/>
      <c r="AQ228" s="409"/>
      <c r="AR228" s="409"/>
      <c r="AS228" s="409"/>
      <c r="AT228" s="409"/>
      <c r="AU228" s="409"/>
      <c r="AV228" s="409"/>
      <c r="BF228" s="409"/>
      <c r="BG228" s="409"/>
      <c r="BH228" s="409"/>
      <c r="BI228" s="409"/>
      <c r="BJ228" s="409"/>
      <c r="BK228" s="409"/>
      <c r="BL228" s="409"/>
      <c r="BV228" s="409"/>
      <c r="BW228" s="409"/>
      <c r="BX228" s="409"/>
      <c r="BY228" s="409"/>
      <c r="BZ228" s="409"/>
      <c r="CA228" s="409"/>
      <c r="CB228" s="409"/>
      <c r="CL228" s="409"/>
      <c r="CM228" s="409"/>
      <c r="CN228" s="409"/>
      <c r="CO228" s="409"/>
      <c r="CP228" s="409"/>
      <c r="CQ228" s="409"/>
      <c r="CR228" s="409"/>
      <c r="DB228" s="409"/>
      <c r="DC228" s="409"/>
      <c r="DD228" s="409"/>
      <c r="DE228" s="409"/>
      <c r="DF228" s="409"/>
      <c r="DG228" s="409"/>
      <c r="DH228" s="409"/>
      <c r="DR228" s="409"/>
      <c r="DS228" s="409"/>
      <c r="DT228" s="409"/>
      <c r="DU228" s="409"/>
      <c r="DV228" s="409"/>
      <c r="DW228" s="409"/>
      <c r="DX228" s="409"/>
      <c r="EH228" s="409"/>
      <c r="EI228" s="409"/>
      <c r="EJ228" s="409"/>
      <c r="EK228" s="409"/>
      <c r="EL228" s="409"/>
      <c r="EM228" s="409"/>
      <c r="EN228" s="409"/>
      <c r="EX228" s="409"/>
      <c r="EY228" s="409"/>
      <c r="EZ228" s="409"/>
      <c r="FA228" s="409"/>
      <c r="FB228" s="409"/>
      <c r="FC228" s="409"/>
      <c r="FD228" s="409"/>
      <c r="FN228" s="409"/>
      <c r="FO228" s="409"/>
      <c r="FP228" s="409"/>
      <c r="FQ228" s="409"/>
      <c r="FR228" s="409"/>
      <c r="FS228" s="409"/>
      <c r="FT228" s="409"/>
      <c r="GD228" s="409"/>
      <c r="GE228" s="409"/>
      <c r="GF228" s="409"/>
      <c r="GG228" s="409"/>
      <c r="GH228" s="409"/>
      <c r="GI228" s="409"/>
      <c r="GJ228" s="409"/>
      <c r="GT228" s="409"/>
      <c r="GU228" s="409"/>
      <c r="GV228" s="409"/>
      <c r="GW228" s="409"/>
      <c r="GX228" s="409"/>
      <c r="GY228" s="409"/>
      <c r="GZ228" s="409"/>
      <c r="HJ228" s="409"/>
      <c r="HK228" s="409"/>
      <c r="HL228" s="409"/>
      <c r="HM228" s="409"/>
      <c r="HN228" s="409"/>
      <c r="HO228" s="409"/>
      <c r="HP228" s="409"/>
      <c r="HZ228" s="409"/>
      <c r="IA228" s="409"/>
      <c r="IB228" s="409"/>
      <c r="IC228" s="409"/>
      <c r="ID228" s="409"/>
      <c r="IE228" s="409"/>
      <c r="IF228" s="409"/>
      <c r="IP228" s="409"/>
      <c r="IQ228" s="409"/>
      <c r="IR228" s="409"/>
      <c r="IS228" s="409"/>
      <c r="IT228" s="409"/>
      <c r="IU228" s="409"/>
      <c r="IV228" s="409"/>
    </row>
    <row r="229" spans="1:256">
      <c r="A229" s="54"/>
      <c r="B229" s="16"/>
      <c r="C229" s="51"/>
      <c r="D229" s="52"/>
      <c r="E229" s="52"/>
      <c r="F229" s="52"/>
      <c r="G229" s="52"/>
      <c r="H229" s="52"/>
      <c r="I229" s="413"/>
      <c r="J229" s="232"/>
      <c r="K229" s="233"/>
      <c r="L229" s="234"/>
      <c r="M229" s="234"/>
      <c r="N229" s="234"/>
      <c r="O229" s="234"/>
      <c r="P229" s="635"/>
      <c r="Q229" s="627"/>
      <c r="S229" s="52"/>
      <c r="T229" s="52"/>
      <c r="U229" s="52"/>
      <c r="V229" s="52"/>
      <c r="W229" s="52"/>
      <c r="X229" s="641"/>
      <c r="AP229" s="409"/>
      <c r="AQ229" s="409"/>
      <c r="AR229" s="409"/>
      <c r="AS229" s="409"/>
      <c r="AT229" s="409"/>
      <c r="AU229" s="409"/>
      <c r="AV229" s="409"/>
      <c r="BF229" s="409"/>
      <c r="BG229" s="409"/>
      <c r="BH229" s="409"/>
      <c r="BI229" s="409"/>
      <c r="BJ229" s="409"/>
      <c r="BK229" s="409"/>
      <c r="BL229" s="409"/>
      <c r="BV229" s="409"/>
      <c r="BW229" s="409"/>
      <c r="BX229" s="409"/>
      <c r="BY229" s="409"/>
      <c r="BZ229" s="409"/>
      <c r="CA229" s="409"/>
      <c r="CB229" s="409"/>
      <c r="CL229" s="409"/>
      <c r="CM229" s="409"/>
      <c r="CN229" s="409"/>
      <c r="CO229" s="409"/>
      <c r="CP229" s="409"/>
      <c r="CQ229" s="409"/>
      <c r="CR229" s="409"/>
      <c r="DB229" s="409"/>
      <c r="DC229" s="409"/>
      <c r="DD229" s="409"/>
      <c r="DE229" s="409"/>
      <c r="DF229" s="409"/>
      <c r="DG229" s="409"/>
      <c r="DH229" s="409"/>
      <c r="DR229" s="409"/>
      <c r="DS229" s="409"/>
      <c r="DT229" s="409"/>
      <c r="DU229" s="409"/>
      <c r="DV229" s="409"/>
      <c r="DW229" s="409"/>
      <c r="DX229" s="409"/>
      <c r="EH229" s="409"/>
      <c r="EI229" s="409"/>
      <c r="EJ229" s="409"/>
      <c r="EK229" s="409"/>
      <c r="EL229" s="409"/>
      <c r="EM229" s="409"/>
      <c r="EN229" s="409"/>
      <c r="EX229" s="409"/>
      <c r="EY229" s="409"/>
      <c r="EZ229" s="409"/>
      <c r="FA229" s="409"/>
      <c r="FB229" s="409"/>
      <c r="FC229" s="409"/>
      <c r="FD229" s="409"/>
      <c r="FN229" s="409"/>
      <c r="FO229" s="409"/>
      <c r="FP229" s="409"/>
      <c r="FQ229" s="409"/>
      <c r="FR229" s="409"/>
      <c r="FS229" s="409"/>
      <c r="FT229" s="409"/>
      <c r="GD229" s="409"/>
      <c r="GE229" s="409"/>
      <c r="GF229" s="409"/>
      <c r="GG229" s="409"/>
      <c r="GH229" s="409"/>
      <c r="GI229" s="409"/>
      <c r="GJ229" s="409"/>
      <c r="GT229" s="409"/>
      <c r="GU229" s="409"/>
      <c r="GV229" s="409"/>
      <c r="GW229" s="409"/>
      <c r="GX229" s="409"/>
      <c r="GY229" s="409"/>
      <c r="GZ229" s="409"/>
      <c r="HJ229" s="409"/>
      <c r="HK229" s="409"/>
      <c r="HL229" s="409"/>
      <c r="HM229" s="409"/>
      <c r="HN229" s="409"/>
      <c r="HO229" s="409"/>
      <c r="HP229" s="409"/>
      <c r="HZ229" s="409"/>
      <c r="IA229" s="409"/>
      <c r="IB229" s="409"/>
      <c r="IC229" s="409"/>
      <c r="ID229" s="409"/>
      <c r="IE229" s="409"/>
      <c r="IF229" s="409"/>
      <c r="IP229" s="409"/>
      <c r="IQ229" s="409"/>
      <c r="IR229" s="409"/>
      <c r="IS229" s="409"/>
      <c r="IT229" s="409"/>
      <c r="IU229" s="409"/>
      <c r="IV229" s="409"/>
    </row>
    <row r="230" spans="1:256">
      <c r="A230" s="54"/>
      <c r="B230" s="16"/>
      <c r="C230" s="51"/>
      <c r="D230" s="52"/>
      <c r="E230" s="52"/>
      <c r="F230" s="52"/>
      <c r="G230" s="52"/>
      <c r="H230" s="52"/>
      <c r="I230" s="413"/>
      <c r="J230" s="232"/>
      <c r="K230" s="233"/>
      <c r="L230" s="234"/>
      <c r="M230" s="234"/>
      <c r="N230" s="234"/>
      <c r="O230" s="234"/>
      <c r="P230" s="635"/>
      <c r="Q230" s="627"/>
      <c r="S230" s="52"/>
      <c r="T230" s="52"/>
      <c r="U230" s="52"/>
      <c r="V230" s="52"/>
      <c r="W230" s="52"/>
      <c r="X230" s="641"/>
      <c r="AP230" s="409"/>
      <c r="AQ230" s="409"/>
      <c r="AR230" s="409"/>
      <c r="AS230" s="409"/>
      <c r="AT230" s="409"/>
      <c r="AU230" s="409"/>
      <c r="AV230" s="409"/>
      <c r="BF230" s="409"/>
      <c r="BG230" s="409"/>
      <c r="BH230" s="409"/>
      <c r="BI230" s="409"/>
      <c r="BJ230" s="409"/>
      <c r="BK230" s="409"/>
      <c r="BL230" s="409"/>
      <c r="BV230" s="409"/>
      <c r="BW230" s="409"/>
      <c r="BX230" s="409"/>
      <c r="BY230" s="409"/>
      <c r="BZ230" s="409"/>
      <c r="CA230" s="409"/>
      <c r="CB230" s="409"/>
      <c r="CL230" s="409"/>
      <c r="CM230" s="409"/>
      <c r="CN230" s="409"/>
      <c r="CO230" s="409"/>
      <c r="CP230" s="409"/>
      <c r="CQ230" s="409"/>
      <c r="CR230" s="409"/>
      <c r="DB230" s="409"/>
      <c r="DC230" s="409"/>
      <c r="DD230" s="409"/>
      <c r="DE230" s="409"/>
      <c r="DF230" s="409"/>
      <c r="DG230" s="409"/>
      <c r="DH230" s="409"/>
      <c r="DR230" s="409"/>
      <c r="DS230" s="409"/>
      <c r="DT230" s="409"/>
      <c r="DU230" s="409"/>
      <c r="DV230" s="409"/>
      <c r="DW230" s="409"/>
      <c r="DX230" s="409"/>
      <c r="EH230" s="409"/>
      <c r="EI230" s="409"/>
      <c r="EJ230" s="409"/>
      <c r="EK230" s="409"/>
      <c r="EL230" s="409"/>
      <c r="EM230" s="409"/>
      <c r="EN230" s="409"/>
      <c r="EX230" s="409"/>
      <c r="EY230" s="409"/>
      <c r="EZ230" s="409"/>
      <c r="FA230" s="409"/>
      <c r="FB230" s="409"/>
      <c r="FC230" s="409"/>
      <c r="FD230" s="409"/>
      <c r="FN230" s="409"/>
      <c r="FO230" s="409"/>
      <c r="FP230" s="409"/>
      <c r="FQ230" s="409"/>
      <c r="FR230" s="409"/>
      <c r="FS230" s="409"/>
      <c r="FT230" s="409"/>
      <c r="GD230" s="409"/>
      <c r="GE230" s="409"/>
      <c r="GF230" s="409"/>
      <c r="GG230" s="409"/>
      <c r="GH230" s="409"/>
      <c r="GI230" s="409"/>
      <c r="GJ230" s="409"/>
      <c r="GT230" s="409"/>
      <c r="GU230" s="409"/>
      <c r="GV230" s="409"/>
      <c r="GW230" s="409"/>
      <c r="GX230" s="409"/>
      <c r="GY230" s="409"/>
      <c r="GZ230" s="409"/>
      <c r="HJ230" s="409"/>
      <c r="HK230" s="409"/>
      <c r="HL230" s="409"/>
      <c r="HM230" s="409"/>
      <c r="HN230" s="409"/>
      <c r="HO230" s="409"/>
      <c r="HP230" s="409"/>
      <c r="HZ230" s="409"/>
      <c r="IA230" s="409"/>
      <c r="IB230" s="409"/>
      <c r="IC230" s="409"/>
      <c r="ID230" s="409"/>
      <c r="IE230" s="409"/>
      <c r="IF230" s="409"/>
      <c r="IP230" s="409"/>
      <c r="IQ230" s="409"/>
      <c r="IR230" s="409"/>
      <c r="IS230" s="409"/>
      <c r="IT230" s="409"/>
      <c r="IU230" s="409"/>
      <c r="IV230" s="409"/>
    </row>
    <row r="231" spans="1:256">
      <c r="A231" s="54"/>
      <c r="B231" s="16"/>
      <c r="C231" s="51"/>
      <c r="D231" s="52"/>
      <c r="E231" s="52"/>
      <c r="F231" s="52"/>
      <c r="G231" s="52"/>
      <c r="H231" s="52"/>
      <c r="I231" s="413"/>
      <c r="J231" s="232"/>
      <c r="K231" s="233"/>
      <c r="L231" s="234"/>
      <c r="M231" s="234"/>
      <c r="N231" s="234"/>
      <c r="O231" s="234"/>
      <c r="P231" s="635"/>
      <c r="Q231" s="627"/>
      <c r="S231" s="52"/>
      <c r="T231" s="52"/>
      <c r="U231" s="52"/>
      <c r="V231" s="52"/>
      <c r="W231" s="52"/>
      <c r="X231" s="641"/>
      <c r="AP231" s="409"/>
      <c r="AQ231" s="409"/>
      <c r="AR231" s="409"/>
      <c r="AS231" s="409"/>
      <c r="AT231" s="409"/>
      <c r="AU231" s="409"/>
      <c r="AV231" s="409"/>
      <c r="BF231" s="409"/>
      <c r="BG231" s="409"/>
      <c r="BH231" s="409"/>
      <c r="BI231" s="409"/>
      <c r="BJ231" s="409"/>
      <c r="BK231" s="409"/>
      <c r="BL231" s="409"/>
      <c r="BV231" s="409"/>
      <c r="BW231" s="409"/>
      <c r="BX231" s="409"/>
      <c r="BY231" s="409"/>
      <c r="BZ231" s="409"/>
      <c r="CA231" s="409"/>
      <c r="CB231" s="409"/>
      <c r="CL231" s="409"/>
      <c r="CM231" s="409"/>
      <c r="CN231" s="409"/>
      <c r="CO231" s="409"/>
      <c r="CP231" s="409"/>
      <c r="CQ231" s="409"/>
      <c r="CR231" s="409"/>
      <c r="DB231" s="409"/>
      <c r="DC231" s="409"/>
      <c r="DD231" s="409"/>
      <c r="DE231" s="409"/>
      <c r="DF231" s="409"/>
      <c r="DG231" s="409"/>
      <c r="DH231" s="409"/>
      <c r="DR231" s="409"/>
      <c r="DS231" s="409"/>
      <c r="DT231" s="409"/>
      <c r="DU231" s="409"/>
      <c r="DV231" s="409"/>
      <c r="DW231" s="409"/>
      <c r="DX231" s="409"/>
      <c r="EH231" s="409"/>
      <c r="EI231" s="409"/>
      <c r="EJ231" s="409"/>
      <c r="EK231" s="409"/>
      <c r="EL231" s="409"/>
      <c r="EM231" s="409"/>
      <c r="EN231" s="409"/>
      <c r="EX231" s="409"/>
      <c r="EY231" s="409"/>
      <c r="EZ231" s="409"/>
      <c r="FA231" s="409"/>
      <c r="FB231" s="409"/>
      <c r="FC231" s="409"/>
      <c r="FD231" s="409"/>
      <c r="FN231" s="409"/>
      <c r="FO231" s="409"/>
      <c r="FP231" s="409"/>
      <c r="FQ231" s="409"/>
      <c r="FR231" s="409"/>
      <c r="FS231" s="409"/>
      <c r="FT231" s="409"/>
      <c r="GD231" s="409"/>
      <c r="GE231" s="409"/>
      <c r="GF231" s="409"/>
      <c r="GG231" s="409"/>
      <c r="GH231" s="409"/>
      <c r="GI231" s="409"/>
      <c r="GJ231" s="409"/>
      <c r="GT231" s="409"/>
      <c r="GU231" s="409"/>
      <c r="GV231" s="409"/>
      <c r="GW231" s="409"/>
      <c r="GX231" s="409"/>
      <c r="GY231" s="409"/>
      <c r="GZ231" s="409"/>
      <c r="HJ231" s="409"/>
      <c r="HK231" s="409"/>
      <c r="HL231" s="409"/>
      <c r="HM231" s="409"/>
      <c r="HN231" s="409"/>
      <c r="HO231" s="409"/>
      <c r="HP231" s="409"/>
      <c r="HZ231" s="409"/>
      <c r="IA231" s="409"/>
      <c r="IB231" s="409"/>
      <c r="IC231" s="409"/>
      <c r="ID231" s="409"/>
      <c r="IE231" s="409"/>
      <c r="IF231" s="409"/>
      <c r="IP231" s="409"/>
      <c r="IQ231" s="409"/>
      <c r="IR231" s="409"/>
      <c r="IS231" s="409"/>
      <c r="IT231" s="409"/>
      <c r="IU231" s="409"/>
      <c r="IV231" s="409"/>
    </row>
    <row r="232" spans="1:256">
      <c r="A232" s="54"/>
      <c r="B232" s="141"/>
      <c r="C232" s="142"/>
      <c r="D232" s="143"/>
      <c r="E232" s="143"/>
      <c r="F232" s="143"/>
      <c r="G232" s="143"/>
      <c r="H232" s="143"/>
      <c r="I232" s="414"/>
      <c r="J232" s="632"/>
      <c r="K232" s="235"/>
      <c r="L232" s="236"/>
      <c r="M232" s="236"/>
      <c r="N232" s="236"/>
      <c r="O232" s="236"/>
      <c r="P232" s="636"/>
      <c r="Q232" s="627"/>
      <c r="S232" s="52"/>
      <c r="T232" s="52"/>
      <c r="U232" s="52"/>
      <c r="V232" s="52"/>
      <c r="W232" s="52"/>
      <c r="X232" s="641"/>
      <c r="AP232" s="409"/>
      <c r="AQ232" s="409"/>
      <c r="AR232" s="409"/>
      <c r="AS232" s="409"/>
      <c r="AT232" s="409"/>
      <c r="AU232" s="409"/>
      <c r="AV232" s="409"/>
      <c r="BF232" s="409"/>
      <c r="BG232" s="409"/>
      <c r="BH232" s="409"/>
      <c r="BI232" s="409"/>
      <c r="BJ232" s="409"/>
      <c r="BK232" s="409"/>
      <c r="BL232" s="409"/>
      <c r="BV232" s="409"/>
      <c r="BW232" s="409"/>
      <c r="BX232" s="409"/>
      <c r="BY232" s="409"/>
      <c r="BZ232" s="409"/>
      <c r="CA232" s="409"/>
      <c r="CB232" s="409"/>
      <c r="CL232" s="409"/>
      <c r="CM232" s="409"/>
      <c r="CN232" s="409"/>
      <c r="CO232" s="409"/>
      <c r="CP232" s="409"/>
      <c r="CQ232" s="409"/>
      <c r="CR232" s="409"/>
      <c r="DB232" s="409"/>
      <c r="DC232" s="409"/>
      <c r="DD232" s="409"/>
      <c r="DE232" s="409"/>
      <c r="DF232" s="409"/>
      <c r="DG232" s="409"/>
      <c r="DH232" s="409"/>
      <c r="DR232" s="409"/>
      <c r="DS232" s="409"/>
      <c r="DT232" s="409"/>
      <c r="DU232" s="409"/>
      <c r="DV232" s="409"/>
      <c r="DW232" s="409"/>
      <c r="DX232" s="409"/>
      <c r="EH232" s="409"/>
      <c r="EI232" s="409"/>
      <c r="EJ232" s="409"/>
      <c r="EK232" s="409"/>
      <c r="EL232" s="409"/>
      <c r="EM232" s="409"/>
      <c r="EN232" s="409"/>
      <c r="EX232" s="409"/>
      <c r="EY232" s="409"/>
      <c r="EZ232" s="409"/>
      <c r="FA232" s="409"/>
      <c r="FB232" s="409"/>
      <c r="FC232" s="409"/>
      <c r="FD232" s="409"/>
      <c r="FN232" s="409"/>
      <c r="FO232" s="409"/>
      <c r="FP232" s="409"/>
      <c r="FQ232" s="409"/>
      <c r="FR232" s="409"/>
      <c r="FS232" s="409"/>
      <c r="FT232" s="409"/>
      <c r="GD232" s="409"/>
      <c r="GE232" s="409"/>
      <c r="GF232" s="409"/>
      <c r="GG232" s="409"/>
      <c r="GH232" s="409"/>
      <c r="GI232" s="409"/>
      <c r="GJ232" s="409"/>
      <c r="GT232" s="409"/>
      <c r="GU232" s="409"/>
      <c r="GV232" s="409"/>
      <c r="GW232" s="409"/>
      <c r="GX232" s="409"/>
      <c r="GY232" s="409"/>
      <c r="GZ232" s="409"/>
      <c r="HJ232" s="409"/>
      <c r="HK232" s="409"/>
      <c r="HL232" s="409"/>
      <c r="HM232" s="409"/>
      <c r="HN232" s="409"/>
      <c r="HO232" s="409"/>
      <c r="HP232" s="409"/>
      <c r="HZ232" s="409"/>
      <c r="IA232" s="409"/>
      <c r="IB232" s="409"/>
      <c r="IC232" s="409"/>
      <c r="ID232" s="409"/>
      <c r="IE232" s="409"/>
      <c r="IF232" s="409"/>
      <c r="IP232" s="409"/>
      <c r="IQ232" s="409"/>
      <c r="IR232" s="409"/>
      <c r="IS232" s="409"/>
      <c r="IT232" s="409"/>
      <c r="IU232" s="409"/>
      <c r="IV232" s="409"/>
    </row>
    <row r="233" spans="1:256">
      <c r="A233" s="54"/>
      <c r="B233" s="16"/>
      <c r="C233" s="51"/>
      <c r="D233" s="52"/>
      <c r="E233" s="52"/>
      <c r="F233" s="52"/>
      <c r="G233" s="52"/>
      <c r="H233" s="52"/>
      <c r="I233" s="51"/>
      <c r="J233" s="242"/>
      <c r="K233" s="226"/>
      <c r="L233" s="630"/>
      <c r="M233" s="630"/>
      <c r="N233" s="630"/>
      <c r="O233" s="630"/>
      <c r="P233" s="637"/>
      <c r="X233" s="641"/>
      <c r="AP233" s="409"/>
      <c r="AQ233" s="409"/>
      <c r="AR233" s="409"/>
      <c r="AS233" s="409"/>
      <c r="AT233" s="409"/>
      <c r="AU233" s="409"/>
      <c r="AV233" s="409"/>
      <c r="BF233" s="409"/>
      <c r="BG233" s="409"/>
      <c r="BH233" s="409"/>
      <c r="BI233" s="409"/>
      <c r="BJ233" s="409"/>
      <c r="BK233" s="409"/>
      <c r="BL233" s="409"/>
      <c r="BV233" s="409"/>
      <c r="BW233" s="409"/>
      <c r="BX233" s="409"/>
      <c r="BY233" s="409"/>
      <c r="BZ233" s="409"/>
      <c r="CA233" s="409"/>
      <c r="CB233" s="409"/>
      <c r="CL233" s="409"/>
      <c r="CM233" s="409"/>
      <c r="CN233" s="409"/>
      <c r="CO233" s="409"/>
      <c r="CP233" s="409"/>
      <c r="CQ233" s="409"/>
      <c r="CR233" s="409"/>
      <c r="DB233" s="409"/>
      <c r="DC233" s="409"/>
      <c r="DD233" s="409"/>
      <c r="DE233" s="409"/>
      <c r="DF233" s="409"/>
      <c r="DG233" s="409"/>
      <c r="DH233" s="409"/>
      <c r="DR233" s="409"/>
      <c r="DS233" s="409"/>
      <c r="DT233" s="409"/>
      <c r="DU233" s="409"/>
      <c r="DV233" s="409"/>
      <c r="DW233" s="409"/>
      <c r="DX233" s="409"/>
      <c r="EH233" s="409"/>
      <c r="EI233" s="409"/>
      <c r="EJ233" s="409"/>
      <c r="EK233" s="409"/>
      <c r="EL233" s="409"/>
      <c r="EM233" s="409"/>
      <c r="EN233" s="409"/>
      <c r="EX233" s="409"/>
      <c r="EY233" s="409"/>
      <c r="EZ233" s="409"/>
      <c r="FA233" s="409"/>
      <c r="FB233" s="409"/>
      <c r="FC233" s="409"/>
      <c r="FD233" s="409"/>
      <c r="FN233" s="409"/>
      <c r="FO233" s="409"/>
      <c r="FP233" s="409"/>
      <c r="FQ233" s="409"/>
      <c r="FR233" s="409"/>
      <c r="FS233" s="409"/>
      <c r="FT233" s="409"/>
      <c r="GD233" s="409"/>
      <c r="GE233" s="409"/>
      <c r="GF233" s="409"/>
      <c r="GG233" s="409"/>
      <c r="GH233" s="409"/>
      <c r="GI233" s="409"/>
      <c r="GJ233" s="409"/>
      <c r="GT233" s="409"/>
      <c r="GU233" s="409"/>
      <c r="GV233" s="409"/>
      <c r="GW233" s="409"/>
      <c r="GX233" s="409"/>
      <c r="GY233" s="409"/>
      <c r="GZ233" s="409"/>
      <c r="HJ233" s="409"/>
      <c r="HK233" s="409"/>
      <c r="HL233" s="409"/>
      <c r="HM233" s="409"/>
      <c r="HN233" s="409"/>
      <c r="HO233" s="409"/>
      <c r="HP233" s="409"/>
      <c r="HZ233" s="409"/>
      <c r="IA233" s="409"/>
      <c r="IB233" s="409"/>
      <c r="IC233" s="409"/>
      <c r="ID233" s="409"/>
      <c r="IE233" s="409"/>
      <c r="IF233" s="409"/>
      <c r="IP233" s="409"/>
      <c r="IQ233" s="409"/>
      <c r="IR233" s="409"/>
      <c r="IS233" s="409"/>
      <c r="IT233" s="409"/>
      <c r="IU233" s="409"/>
      <c r="IV233" s="409"/>
    </row>
    <row r="234" spans="1:256">
      <c r="A234" s="54"/>
      <c r="B234" s="16"/>
      <c r="C234" s="51"/>
      <c r="D234" s="52"/>
      <c r="E234" s="52"/>
      <c r="F234" s="52"/>
      <c r="G234" s="52"/>
      <c r="H234" s="52"/>
      <c r="I234" s="51"/>
      <c r="J234" s="242"/>
      <c r="K234" s="226"/>
      <c r="L234" s="630"/>
      <c r="M234" s="630"/>
      <c r="N234" s="630"/>
      <c r="O234" s="630"/>
      <c r="P234" s="637"/>
      <c r="X234" s="641"/>
      <c r="AP234" s="409"/>
      <c r="AQ234" s="409"/>
      <c r="AR234" s="409"/>
      <c r="AS234" s="409"/>
      <c r="AT234" s="409"/>
      <c r="AU234" s="409"/>
      <c r="AV234" s="409"/>
      <c r="BF234" s="409"/>
      <c r="BG234" s="409"/>
      <c r="BH234" s="409"/>
      <c r="BI234" s="409"/>
      <c r="BJ234" s="409"/>
      <c r="BK234" s="409"/>
      <c r="BL234" s="409"/>
      <c r="BV234" s="409"/>
      <c r="BW234" s="409"/>
      <c r="BX234" s="409"/>
      <c r="BY234" s="409"/>
      <c r="BZ234" s="409"/>
      <c r="CA234" s="409"/>
      <c r="CB234" s="409"/>
      <c r="CL234" s="409"/>
      <c r="CM234" s="409"/>
      <c r="CN234" s="409"/>
      <c r="CO234" s="409"/>
      <c r="CP234" s="409"/>
      <c r="CQ234" s="409"/>
      <c r="CR234" s="409"/>
      <c r="DB234" s="409"/>
      <c r="DC234" s="409"/>
      <c r="DD234" s="409"/>
      <c r="DE234" s="409"/>
      <c r="DF234" s="409"/>
      <c r="DG234" s="409"/>
      <c r="DH234" s="409"/>
      <c r="DR234" s="409"/>
      <c r="DS234" s="409"/>
      <c r="DT234" s="409"/>
      <c r="DU234" s="409"/>
      <c r="DV234" s="409"/>
      <c r="DW234" s="409"/>
      <c r="DX234" s="409"/>
      <c r="EH234" s="409"/>
      <c r="EI234" s="409"/>
      <c r="EJ234" s="409"/>
      <c r="EK234" s="409"/>
      <c r="EL234" s="409"/>
      <c r="EM234" s="409"/>
      <c r="EN234" s="409"/>
      <c r="EX234" s="409"/>
      <c r="EY234" s="409"/>
      <c r="EZ234" s="409"/>
      <c r="FA234" s="409"/>
      <c r="FB234" s="409"/>
      <c r="FC234" s="409"/>
      <c r="FD234" s="409"/>
      <c r="FN234" s="409"/>
      <c r="FO234" s="409"/>
      <c r="FP234" s="409"/>
      <c r="FQ234" s="409"/>
      <c r="FR234" s="409"/>
      <c r="FS234" s="409"/>
      <c r="FT234" s="409"/>
      <c r="GD234" s="409"/>
      <c r="GE234" s="409"/>
      <c r="GF234" s="409"/>
      <c r="GG234" s="409"/>
      <c r="GH234" s="409"/>
      <c r="GI234" s="409"/>
      <c r="GJ234" s="409"/>
      <c r="GT234" s="409"/>
      <c r="GU234" s="409"/>
      <c r="GV234" s="409"/>
      <c r="GW234" s="409"/>
      <c r="GX234" s="409"/>
      <c r="GY234" s="409"/>
      <c r="GZ234" s="409"/>
      <c r="HJ234" s="409"/>
      <c r="HK234" s="409"/>
      <c r="HL234" s="409"/>
      <c r="HM234" s="409"/>
      <c r="HN234" s="409"/>
      <c r="HO234" s="409"/>
      <c r="HP234" s="409"/>
      <c r="HZ234" s="409"/>
      <c r="IA234" s="409"/>
      <c r="IB234" s="409"/>
      <c r="IC234" s="409"/>
      <c r="ID234" s="409"/>
      <c r="IE234" s="409"/>
      <c r="IF234" s="409"/>
      <c r="IP234" s="409"/>
      <c r="IQ234" s="409"/>
      <c r="IR234" s="409"/>
      <c r="IS234" s="409"/>
      <c r="IT234" s="409"/>
      <c r="IU234" s="409"/>
      <c r="IV234" s="409"/>
    </row>
    <row r="235" spans="1:256">
      <c r="A235" s="54"/>
      <c r="B235" s="139"/>
      <c r="C235" s="137"/>
      <c r="D235" s="138"/>
      <c r="E235" s="138"/>
      <c r="F235" s="138"/>
      <c r="G235" s="138"/>
      <c r="H235" s="138"/>
      <c r="I235" s="417"/>
      <c r="J235" s="243"/>
      <c r="K235" s="227"/>
      <c r="L235" s="227"/>
      <c r="M235" s="227"/>
      <c r="N235" s="227"/>
      <c r="O235" s="237"/>
      <c r="P235" s="631"/>
      <c r="X235" s="641"/>
      <c r="AP235" s="409"/>
      <c r="AQ235" s="409"/>
      <c r="AR235" s="409"/>
      <c r="AS235" s="409"/>
      <c r="AT235" s="409"/>
      <c r="AU235" s="409"/>
      <c r="AV235" s="409"/>
      <c r="BF235" s="409"/>
      <c r="BG235" s="409"/>
      <c r="BH235" s="409"/>
      <c r="BI235" s="409"/>
      <c r="BJ235" s="409"/>
      <c r="BK235" s="409"/>
      <c r="BL235" s="409"/>
      <c r="BV235" s="409"/>
      <c r="BW235" s="409"/>
      <c r="BX235" s="409"/>
      <c r="BY235" s="409"/>
      <c r="BZ235" s="409"/>
      <c r="CA235" s="409"/>
      <c r="CB235" s="409"/>
      <c r="CL235" s="409"/>
      <c r="CM235" s="409"/>
      <c r="CN235" s="409"/>
      <c r="CO235" s="409"/>
      <c r="CP235" s="409"/>
      <c r="CQ235" s="409"/>
      <c r="CR235" s="409"/>
      <c r="DB235" s="409"/>
      <c r="DC235" s="409"/>
      <c r="DD235" s="409"/>
      <c r="DE235" s="409"/>
      <c r="DF235" s="409"/>
      <c r="DG235" s="409"/>
      <c r="DH235" s="409"/>
      <c r="DR235" s="409"/>
      <c r="DS235" s="409"/>
      <c r="DT235" s="409"/>
      <c r="DU235" s="409"/>
      <c r="DV235" s="409"/>
      <c r="DW235" s="409"/>
      <c r="DX235" s="409"/>
      <c r="EH235" s="409"/>
      <c r="EI235" s="409"/>
      <c r="EJ235" s="409"/>
      <c r="EK235" s="409"/>
      <c r="EL235" s="409"/>
      <c r="EM235" s="409"/>
      <c r="EN235" s="409"/>
      <c r="EX235" s="409"/>
      <c r="EY235" s="409"/>
      <c r="EZ235" s="409"/>
      <c r="FA235" s="409"/>
      <c r="FB235" s="409"/>
      <c r="FC235" s="409"/>
      <c r="FD235" s="409"/>
      <c r="FN235" s="409"/>
      <c r="FO235" s="409"/>
      <c r="FP235" s="409"/>
      <c r="FQ235" s="409"/>
      <c r="FR235" s="409"/>
      <c r="FS235" s="409"/>
      <c r="FT235" s="409"/>
      <c r="GD235" s="409"/>
      <c r="GE235" s="409"/>
      <c r="GF235" s="409"/>
      <c r="GG235" s="409"/>
      <c r="GH235" s="409"/>
      <c r="GI235" s="409"/>
      <c r="GJ235" s="409"/>
      <c r="GT235" s="409"/>
      <c r="GU235" s="409"/>
      <c r="GV235" s="409"/>
      <c r="GW235" s="409"/>
      <c r="GX235" s="409"/>
      <c r="GY235" s="409"/>
      <c r="GZ235" s="409"/>
      <c r="HJ235" s="409"/>
      <c r="HK235" s="409"/>
      <c r="HL235" s="409"/>
      <c r="HM235" s="409"/>
      <c r="HN235" s="409"/>
      <c r="HO235" s="409"/>
      <c r="HP235" s="409"/>
      <c r="HZ235" s="409"/>
      <c r="IA235" s="409"/>
      <c r="IB235" s="409"/>
      <c r="IC235" s="409"/>
      <c r="ID235" s="409"/>
      <c r="IE235" s="409"/>
      <c r="IF235" s="409"/>
      <c r="IP235" s="409"/>
      <c r="IQ235" s="409"/>
      <c r="IR235" s="409"/>
      <c r="IS235" s="409"/>
      <c r="IT235" s="409"/>
      <c r="IU235" s="409"/>
      <c r="IV235" s="409"/>
    </row>
    <row r="236" spans="1:256">
      <c r="A236" s="54"/>
      <c r="B236" s="16"/>
      <c r="C236" s="51"/>
      <c r="D236" s="52"/>
      <c r="E236" s="52"/>
      <c r="F236" s="52"/>
      <c r="G236" s="52"/>
      <c r="H236" s="52"/>
      <c r="I236" s="51"/>
      <c r="J236" s="242"/>
      <c r="K236" s="226"/>
      <c r="L236" s="630"/>
      <c r="M236" s="630"/>
      <c r="N236" s="630"/>
      <c r="O236" s="630"/>
      <c r="P236" s="637"/>
      <c r="Q236" s="627"/>
      <c r="S236" s="52"/>
      <c r="T236" s="52"/>
      <c r="U236" s="52"/>
      <c r="V236" s="52"/>
      <c r="W236" s="52"/>
      <c r="X236" s="641"/>
      <c r="AP236" s="409"/>
      <c r="AQ236" s="409"/>
      <c r="AR236" s="409"/>
      <c r="AS236" s="409"/>
      <c r="AT236" s="409"/>
      <c r="AU236" s="409"/>
      <c r="AV236" s="409"/>
      <c r="BF236" s="409"/>
      <c r="BG236" s="409"/>
      <c r="BH236" s="409"/>
      <c r="BI236" s="409"/>
      <c r="BJ236" s="409"/>
      <c r="BK236" s="409"/>
      <c r="BL236" s="409"/>
      <c r="BV236" s="409"/>
      <c r="BW236" s="409"/>
      <c r="BX236" s="409"/>
      <c r="BY236" s="409"/>
      <c r="BZ236" s="409"/>
      <c r="CA236" s="409"/>
      <c r="CB236" s="409"/>
      <c r="CL236" s="409"/>
      <c r="CM236" s="409"/>
      <c r="CN236" s="409"/>
      <c r="CO236" s="409"/>
      <c r="CP236" s="409"/>
      <c r="CQ236" s="409"/>
      <c r="CR236" s="409"/>
      <c r="DB236" s="409"/>
      <c r="DC236" s="409"/>
      <c r="DD236" s="409"/>
      <c r="DE236" s="409"/>
      <c r="DF236" s="409"/>
      <c r="DG236" s="409"/>
      <c r="DH236" s="409"/>
      <c r="DR236" s="409"/>
      <c r="DS236" s="409"/>
      <c r="DT236" s="409"/>
      <c r="DU236" s="409"/>
      <c r="DV236" s="409"/>
      <c r="DW236" s="409"/>
      <c r="DX236" s="409"/>
      <c r="EH236" s="409"/>
      <c r="EI236" s="409"/>
      <c r="EJ236" s="409"/>
      <c r="EK236" s="409"/>
      <c r="EL236" s="409"/>
      <c r="EM236" s="409"/>
      <c r="EN236" s="409"/>
      <c r="EX236" s="409"/>
      <c r="EY236" s="409"/>
      <c r="EZ236" s="409"/>
      <c r="FA236" s="409"/>
      <c r="FB236" s="409"/>
      <c r="FC236" s="409"/>
      <c r="FD236" s="409"/>
      <c r="FN236" s="409"/>
      <c r="FO236" s="409"/>
      <c r="FP236" s="409"/>
      <c r="FQ236" s="409"/>
      <c r="FR236" s="409"/>
      <c r="FS236" s="409"/>
      <c r="FT236" s="409"/>
      <c r="GD236" s="409"/>
      <c r="GE236" s="409"/>
      <c r="GF236" s="409"/>
      <c r="GG236" s="409"/>
      <c r="GH236" s="409"/>
      <c r="GI236" s="409"/>
      <c r="GJ236" s="409"/>
      <c r="GT236" s="409"/>
      <c r="GU236" s="409"/>
      <c r="GV236" s="409"/>
      <c r="GW236" s="409"/>
      <c r="GX236" s="409"/>
      <c r="GY236" s="409"/>
      <c r="GZ236" s="409"/>
      <c r="HJ236" s="409"/>
      <c r="HK236" s="409"/>
      <c r="HL236" s="409"/>
      <c r="HM236" s="409"/>
      <c r="HN236" s="409"/>
      <c r="HO236" s="409"/>
      <c r="HP236" s="409"/>
      <c r="HZ236" s="409"/>
      <c r="IA236" s="409"/>
      <c r="IB236" s="409"/>
      <c r="IC236" s="409"/>
      <c r="ID236" s="409"/>
      <c r="IE236" s="409"/>
      <c r="IF236" s="409"/>
      <c r="IP236" s="409"/>
      <c r="IQ236" s="409"/>
      <c r="IR236" s="409"/>
      <c r="IS236" s="409"/>
      <c r="IT236" s="409"/>
      <c r="IU236" s="409"/>
      <c r="IV236" s="409"/>
    </row>
    <row r="237" spans="1:256">
      <c r="A237" s="54"/>
      <c r="B237" s="16"/>
      <c r="C237" s="51"/>
      <c r="D237" s="52"/>
      <c r="E237" s="52"/>
      <c r="F237" s="52"/>
      <c r="G237" s="52"/>
      <c r="H237" s="52"/>
      <c r="I237" s="51"/>
      <c r="J237" s="242"/>
      <c r="K237" s="226"/>
      <c r="L237" s="630"/>
      <c r="M237" s="630"/>
      <c r="N237" s="630"/>
      <c r="O237" s="630"/>
      <c r="P237" s="637"/>
      <c r="Q237" s="627"/>
      <c r="S237" s="52"/>
      <c r="T237" s="52"/>
      <c r="U237" s="52"/>
      <c r="V237" s="52"/>
      <c r="W237" s="52"/>
      <c r="X237" s="641"/>
      <c r="AP237" s="409"/>
      <c r="AQ237" s="409"/>
      <c r="AR237" s="409"/>
      <c r="AS237" s="409"/>
      <c r="AT237" s="409"/>
      <c r="AU237" s="409"/>
      <c r="AV237" s="409"/>
      <c r="BF237" s="409"/>
      <c r="BG237" s="409"/>
      <c r="BH237" s="409"/>
      <c r="BI237" s="409"/>
      <c r="BJ237" s="409"/>
      <c r="BK237" s="409"/>
      <c r="BL237" s="409"/>
      <c r="BV237" s="409"/>
      <c r="BW237" s="409"/>
      <c r="BX237" s="409"/>
      <c r="BY237" s="409"/>
      <c r="BZ237" s="409"/>
      <c r="CA237" s="409"/>
      <c r="CB237" s="409"/>
      <c r="CL237" s="409"/>
      <c r="CM237" s="409"/>
      <c r="CN237" s="409"/>
      <c r="CO237" s="409"/>
      <c r="CP237" s="409"/>
      <c r="CQ237" s="409"/>
      <c r="CR237" s="409"/>
      <c r="DB237" s="409"/>
      <c r="DC237" s="409"/>
      <c r="DD237" s="409"/>
      <c r="DE237" s="409"/>
      <c r="DF237" s="409"/>
      <c r="DG237" s="409"/>
      <c r="DH237" s="409"/>
      <c r="DR237" s="409"/>
      <c r="DS237" s="409"/>
      <c r="DT237" s="409"/>
      <c r="DU237" s="409"/>
      <c r="DV237" s="409"/>
      <c r="DW237" s="409"/>
      <c r="DX237" s="409"/>
      <c r="EH237" s="409"/>
      <c r="EI237" s="409"/>
      <c r="EJ237" s="409"/>
      <c r="EK237" s="409"/>
      <c r="EL237" s="409"/>
      <c r="EM237" s="409"/>
      <c r="EN237" s="409"/>
      <c r="EX237" s="409"/>
      <c r="EY237" s="409"/>
      <c r="EZ237" s="409"/>
      <c r="FA237" s="409"/>
      <c r="FB237" s="409"/>
      <c r="FC237" s="409"/>
      <c r="FD237" s="409"/>
      <c r="FN237" s="409"/>
      <c r="FO237" s="409"/>
      <c r="FP237" s="409"/>
      <c r="FQ237" s="409"/>
      <c r="FR237" s="409"/>
      <c r="FS237" s="409"/>
      <c r="FT237" s="409"/>
      <c r="GD237" s="409"/>
      <c r="GE237" s="409"/>
      <c r="GF237" s="409"/>
      <c r="GG237" s="409"/>
      <c r="GH237" s="409"/>
      <c r="GI237" s="409"/>
      <c r="GJ237" s="409"/>
      <c r="GT237" s="409"/>
      <c r="GU237" s="409"/>
      <c r="GV237" s="409"/>
      <c r="GW237" s="409"/>
      <c r="GX237" s="409"/>
      <c r="GY237" s="409"/>
      <c r="GZ237" s="409"/>
      <c r="HJ237" s="409"/>
      <c r="HK237" s="409"/>
      <c r="HL237" s="409"/>
      <c r="HM237" s="409"/>
      <c r="HN237" s="409"/>
      <c r="HO237" s="409"/>
      <c r="HP237" s="409"/>
      <c r="HZ237" s="409"/>
      <c r="IA237" s="409"/>
      <c r="IB237" s="409"/>
      <c r="IC237" s="409"/>
      <c r="ID237" s="409"/>
      <c r="IE237" s="409"/>
      <c r="IF237" s="409"/>
      <c r="IP237" s="409"/>
      <c r="IQ237" s="409"/>
      <c r="IR237" s="409"/>
      <c r="IS237" s="409"/>
      <c r="IT237" s="409"/>
      <c r="IU237" s="409"/>
      <c r="IV237" s="409"/>
    </row>
    <row r="238" spans="1:256">
      <c r="A238" s="54"/>
      <c r="B238" s="139"/>
      <c r="C238" s="137"/>
      <c r="D238" s="138"/>
      <c r="E238" s="138"/>
      <c r="F238" s="138"/>
      <c r="G238" s="138"/>
      <c r="H238" s="138"/>
      <c r="I238" s="417"/>
      <c r="J238" s="243"/>
      <c r="K238" s="227"/>
      <c r="L238" s="227"/>
      <c r="M238" s="227"/>
      <c r="N238" s="227"/>
      <c r="O238" s="237"/>
      <c r="P238" s="631"/>
      <c r="Q238" s="627"/>
      <c r="S238" s="52"/>
      <c r="T238" s="52"/>
      <c r="U238" s="52"/>
      <c r="V238" s="52"/>
      <c r="W238" s="52"/>
      <c r="X238" s="641"/>
      <c r="AP238" s="409"/>
      <c r="AQ238" s="409"/>
      <c r="AR238" s="409"/>
      <c r="AS238" s="409"/>
      <c r="AT238" s="409"/>
      <c r="AU238" s="409"/>
      <c r="AV238" s="409"/>
      <c r="BF238" s="409"/>
      <c r="BG238" s="409"/>
      <c r="BH238" s="409"/>
      <c r="BI238" s="409"/>
      <c r="BJ238" s="409"/>
      <c r="BK238" s="409"/>
      <c r="BL238" s="409"/>
      <c r="BV238" s="409"/>
      <c r="BW238" s="409"/>
      <c r="BX238" s="409"/>
      <c r="BY238" s="409"/>
      <c r="BZ238" s="409"/>
      <c r="CA238" s="409"/>
      <c r="CB238" s="409"/>
      <c r="CL238" s="409"/>
      <c r="CM238" s="409"/>
      <c r="CN238" s="409"/>
      <c r="CO238" s="409"/>
      <c r="CP238" s="409"/>
      <c r="CQ238" s="409"/>
      <c r="CR238" s="409"/>
      <c r="DB238" s="409"/>
      <c r="DC238" s="409"/>
      <c r="DD238" s="409"/>
      <c r="DE238" s="409"/>
      <c r="DF238" s="409"/>
      <c r="DG238" s="409"/>
      <c r="DH238" s="409"/>
      <c r="DR238" s="409"/>
      <c r="DS238" s="409"/>
      <c r="DT238" s="409"/>
      <c r="DU238" s="409"/>
      <c r="DV238" s="409"/>
      <c r="DW238" s="409"/>
      <c r="DX238" s="409"/>
      <c r="EH238" s="409"/>
      <c r="EI238" s="409"/>
      <c r="EJ238" s="409"/>
      <c r="EK238" s="409"/>
      <c r="EL238" s="409"/>
      <c r="EM238" s="409"/>
      <c r="EN238" s="409"/>
      <c r="EX238" s="409"/>
      <c r="EY238" s="409"/>
      <c r="EZ238" s="409"/>
      <c r="FA238" s="409"/>
      <c r="FB238" s="409"/>
      <c r="FC238" s="409"/>
      <c r="FD238" s="409"/>
      <c r="FN238" s="409"/>
      <c r="FO238" s="409"/>
      <c r="FP238" s="409"/>
      <c r="FQ238" s="409"/>
      <c r="FR238" s="409"/>
      <c r="FS238" s="409"/>
      <c r="FT238" s="409"/>
      <c r="GD238" s="409"/>
      <c r="GE238" s="409"/>
      <c r="GF238" s="409"/>
      <c r="GG238" s="409"/>
      <c r="GH238" s="409"/>
      <c r="GI238" s="409"/>
      <c r="GJ238" s="409"/>
      <c r="GT238" s="409"/>
      <c r="GU238" s="409"/>
      <c r="GV238" s="409"/>
      <c r="GW238" s="409"/>
      <c r="GX238" s="409"/>
      <c r="GY238" s="409"/>
      <c r="GZ238" s="409"/>
      <c r="HJ238" s="409"/>
      <c r="HK238" s="409"/>
      <c r="HL238" s="409"/>
      <c r="HM238" s="409"/>
      <c r="HN238" s="409"/>
      <c r="HO238" s="409"/>
      <c r="HP238" s="409"/>
      <c r="HZ238" s="409"/>
      <c r="IA238" s="409"/>
      <c r="IB238" s="409"/>
      <c r="IC238" s="409"/>
      <c r="ID238" s="409"/>
      <c r="IE238" s="409"/>
      <c r="IF238" s="409"/>
      <c r="IP238" s="409"/>
      <c r="IQ238" s="409"/>
      <c r="IR238" s="409"/>
      <c r="IS238" s="409"/>
      <c r="IT238" s="409"/>
      <c r="IU238" s="409"/>
      <c r="IV238" s="409"/>
    </row>
    <row r="239" spans="1:256">
      <c r="A239" s="54"/>
      <c r="B239" s="16"/>
      <c r="C239" s="51"/>
      <c r="D239" s="52"/>
      <c r="E239" s="52"/>
      <c r="F239" s="52"/>
      <c r="G239" s="52"/>
      <c r="H239" s="52"/>
      <c r="I239" s="51"/>
      <c r="J239" s="242"/>
      <c r="K239" s="226"/>
      <c r="L239" s="630"/>
      <c r="M239" s="630"/>
      <c r="N239" s="630"/>
      <c r="O239" s="630"/>
      <c r="P239" s="637"/>
      <c r="Q239" s="627"/>
      <c r="S239" s="52"/>
      <c r="T239" s="52"/>
      <c r="U239" s="52"/>
      <c r="V239" s="52"/>
      <c r="W239" s="52"/>
      <c r="X239" s="641"/>
      <c r="AP239" s="409"/>
      <c r="AQ239" s="409"/>
      <c r="AR239" s="409"/>
      <c r="AS239" s="409"/>
      <c r="AT239" s="409"/>
      <c r="AU239" s="409"/>
      <c r="AV239" s="409"/>
      <c r="BF239" s="409"/>
      <c r="BG239" s="409"/>
      <c r="BH239" s="409"/>
      <c r="BI239" s="409"/>
      <c r="BJ239" s="409"/>
      <c r="BK239" s="409"/>
      <c r="BL239" s="409"/>
      <c r="BV239" s="409"/>
      <c r="BW239" s="409"/>
      <c r="BX239" s="409"/>
      <c r="BY239" s="409"/>
      <c r="BZ239" s="409"/>
      <c r="CA239" s="409"/>
      <c r="CB239" s="409"/>
      <c r="CL239" s="409"/>
      <c r="CM239" s="409"/>
      <c r="CN239" s="409"/>
      <c r="CO239" s="409"/>
      <c r="CP239" s="409"/>
      <c r="CQ239" s="409"/>
      <c r="CR239" s="409"/>
      <c r="DB239" s="409"/>
      <c r="DC239" s="409"/>
      <c r="DD239" s="409"/>
      <c r="DE239" s="409"/>
      <c r="DF239" s="409"/>
      <c r="DG239" s="409"/>
      <c r="DH239" s="409"/>
      <c r="DR239" s="409"/>
      <c r="DS239" s="409"/>
      <c r="DT239" s="409"/>
      <c r="DU239" s="409"/>
      <c r="DV239" s="409"/>
      <c r="DW239" s="409"/>
      <c r="DX239" s="409"/>
      <c r="EH239" s="409"/>
      <c r="EI239" s="409"/>
      <c r="EJ239" s="409"/>
      <c r="EK239" s="409"/>
      <c r="EL239" s="409"/>
      <c r="EM239" s="409"/>
      <c r="EN239" s="409"/>
      <c r="EX239" s="409"/>
      <c r="EY239" s="409"/>
      <c r="EZ239" s="409"/>
      <c r="FA239" s="409"/>
      <c r="FB239" s="409"/>
      <c r="FC239" s="409"/>
      <c r="FD239" s="409"/>
      <c r="FN239" s="409"/>
      <c r="FO239" s="409"/>
      <c r="FP239" s="409"/>
      <c r="FQ239" s="409"/>
      <c r="FR239" s="409"/>
      <c r="FS239" s="409"/>
      <c r="FT239" s="409"/>
      <c r="GD239" s="409"/>
      <c r="GE239" s="409"/>
      <c r="GF239" s="409"/>
      <c r="GG239" s="409"/>
      <c r="GH239" s="409"/>
      <c r="GI239" s="409"/>
      <c r="GJ239" s="409"/>
      <c r="GT239" s="409"/>
      <c r="GU239" s="409"/>
      <c r="GV239" s="409"/>
      <c r="GW239" s="409"/>
      <c r="GX239" s="409"/>
      <c r="GY239" s="409"/>
      <c r="GZ239" s="409"/>
      <c r="HJ239" s="409"/>
      <c r="HK239" s="409"/>
      <c r="HL239" s="409"/>
      <c r="HM239" s="409"/>
      <c r="HN239" s="409"/>
      <c r="HO239" s="409"/>
      <c r="HP239" s="409"/>
      <c r="HZ239" s="409"/>
      <c r="IA239" s="409"/>
      <c r="IB239" s="409"/>
      <c r="IC239" s="409"/>
      <c r="ID239" s="409"/>
      <c r="IE239" s="409"/>
      <c r="IF239" s="409"/>
      <c r="IP239" s="409"/>
      <c r="IQ239" s="409"/>
      <c r="IR239" s="409"/>
      <c r="IS239" s="409"/>
      <c r="IT239" s="409"/>
      <c r="IU239" s="409"/>
      <c r="IV239" s="409"/>
    </row>
    <row r="240" spans="1:256">
      <c r="A240" s="54"/>
      <c r="B240" s="16"/>
      <c r="C240" s="51"/>
      <c r="D240" s="52"/>
      <c r="E240" s="52"/>
      <c r="F240" s="52"/>
      <c r="G240" s="52"/>
      <c r="H240" s="52"/>
      <c r="I240" s="51"/>
      <c r="J240" s="242"/>
      <c r="K240" s="226"/>
      <c r="L240" s="630"/>
      <c r="M240" s="630"/>
      <c r="N240" s="630"/>
      <c r="O240" s="630"/>
      <c r="P240" s="637"/>
      <c r="Q240" s="627"/>
      <c r="S240" s="52"/>
      <c r="T240" s="52"/>
      <c r="U240" s="52"/>
      <c r="V240" s="52"/>
      <c r="W240" s="52"/>
      <c r="X240" s="641"/>
      <c r="AP240" s="409"/>
      <c r="AQ240" s="409"/>
      <c r="AR240" s="409"/>
      <c r="AS240" s="409"/>
      <c r="AT240" s="409"/>
      <c r="AU240" s="409"/>
      <c r="AV240" s="409"/>
      <c r="BF240" s="409"/>
      <c r="BG240" s="409"/>
      <c r="BH240" s="409"/>
      <c r="BI240" s="409"/>
      <c r="BJ240" s="409"/>
      <c r="BK240" s="409"/>
      <c r="BL240" s="409"/>
      <c r="BV240" s="409"/>
      <c r="BW240" s="409"/>
      <c r="BX240" s="409"/>
      <c r="BY240" s="409"/>
      <c r="BZ240" s="409"/>
      <c r="CA240" s="409"/>
      <c r="CB240" s="409"/>
      <c r="CL240" s="409"/>
      <c r="CM240" s="409"/>
      <c r="CN240" s="409"/>
      <c r="CO240" s="409"/>
      <c r="CP240" s="409"/>
      <c r="CQ240" s="409"/>
      <c r="CR240" s="409"/>
      <c r="DB240" s="409"/>
      <c r="DC240" s="409"/>
      <c r="DD240" s="409"/>
      <c r="DE240" s="409"/>
      <c r="DF240" s="409"/>
      <c r="DG240" s="409"/>
      <c r="DH240" s="409"/>
      <c r="DR240" s="409"/>
      <c r="DS240" s="409"/>
      <c r="DT240" s="409"/>
      <c r="DU240" s="409"/>
      <c r="DV240" s="409"/>
      <c r="DW240" s="409"/>
      <c r="DX240" s="409"/>
      <c r="EH240" s="409"/>
      <c r="EI240" s="409"/>
      <c r="EJ240" s="409"/>
      <c r="EK240" s="409"/>
      <c r="EL240" s="409"/>
      <c r="EM240" s="409"/>
      <c r="EN240" s="409"/>
      <c r="EX240" s="409"/>
      <c r="EY240" s="409"/>
      <c r="EZ240" s="409"/>
      <c r="FA240" s="409"/>
      <c r="FB240" s="409"/>
      <c r="FC240" s="409"/>
      <c r="FD240" s="409"/>
      <c r="FN240" s="409"/>
      <c r="FO240" s="409"/>
      <c r="FP240" s="409"/>
      <c r="FQ240" s="409"/>
      <c r="FR240" s="409"/>
      <c r="FS240" s="409"/>
      <c r="FT240" s="409"/>
      <c r="GD240" s="409"/>
      <c r="GE240" s="409"/>
      <c r="GF240" s="409"/>
      <c r="GG240" s="409"/>
      <c r="GH240" s="409"/>
      <c r="GI240" s="409"/>
      <c r="GJ240" s="409"/>
      <c r="GT240" s="409"/>
      <c r="GU240" s="409"/>
      <c r="GV240" s="409"/>
      <c r="GW240" s="409"/>
      <c r="GX240" s="409"/>
      <c r="GY240" s="409"/>
      <c r="GZ240" s="409"/>
      <c r="HJ240" s="409"/>
      <c r="HK240" s="409"/>
      <c r="HL240" s="409"/>
      <c r="HM240" s="409"/>
      <c r="HN240" s="409"/>
      <c r="HO240" s="409"/>
      <c r="HP240" s="409"/>
      <c r="HZ240" s="409"/>
      <c r="IA240" s="409"/>
      <c r="IB240" s="409"/>
      <c r="IC240" s="409"/>
      <c r="ID240" s="409"/>
      <c r="IE240" s="409"/>
      <c r="IF240" s="409"/>
      <c r="IP240" s="409"/>
      <c r="IQ240" s="409"/>
      <c r="IR240" s="409"/>
      <c r="IS240" s="409"/>
      <c r="IT240" s="409"/>
      <c r="IU240" s="409"/>
      <c r="IV240" s="409"/>
    </row>
    <row r="241" spans="1:256">
      <c r="A241" s="66"/>
      <c r="B241" s="16"/>
      <c r="C241" s="51"/>
      <c r="D241" s="52"/>
      <c r="E241" s="52"/>
      <c r="F241" s="52"/>
      <c r="G241" s="52"/>
      <c r="H241" s="52"/>
      <c r="I241" s="51"/>
      <c r="J241" s="243"/>
      <c r="K241" s="227"/>
      <c r="L241" s="227"/>
      <c r="M241" s="227"/>
      <c r="N241" s="227"/>
      <c r="O241" s="237"/>
      <c r="P241" s="631"/>
      <c r="Q241" s="627"/>
      <c r="S241" s="52"/>
      <c r="T241" s="52"/>
      <c r="U241" s="52"/>
      <c r="V241" s="52"/>
      <c r="W241" s="52"/>
      <c r="X241" s="641"/>
      <c r="AP241" s="409"/>
      <c r="AQ241" s="409"/>
      <c r="AR241" s="409"/>
      <c r="AS241" s="409"/>
      <c r="AT241" s="409"/>
      <c r="AU241" s="409"/>
      <c r="AV241" s="409"/>
      <c r="BF241" s="409"/>
      <c r="BG241" s="409"/>
      <c r="BH241" s="409"/>
      <c r="BI241" s="409"/>
      <c r="BJ241" s="409"/>
      <c r="BK241" s="409"/>
      <c r="BL241" s="409"/>
      <c r="BV241" s="409"/>
      <c r="BW241" s="409"/>
      <c r="BX241" s="409"/>
      <c r="BY241" s="409"/>
      <c r="BZ241" s="409"/>
      <c r="CA241" s="409"/>
      <c r="CB241" s="409"/>
      <c r="CL241" s="409"/>
      <c r="CM241" s="409"/>
      <c r="CN241" s="409"/>
      <c r="CO241" s="409"/>
      <c r="CP241" s="409"/>
      <c r="CQ241" s="409"/>
      <c r="CR241" s="409"/>
      <c r="DB241" s="409"/>
      <c r="DC241" s="409"/>
      <c r="DD241" s="409"/>
      <c r="DE241" s="409"/>
      <c r="DF241" s="409"/>
      <c r="DG241" s="409"/>
      <c r="DH241" s="409"/>
      <c r="DR241" s="409"/>
      <c r="DS241" s="409"/>
      <c r="DT241" s="409"/>
      <c r="DU241" s="409"/>
      <c r="DV241" s="409"/>
      <c r="DW241" s="409"/>
      <c r="DX241" s="409"/>
      <c r="EH241" s="409"/>
      <c r="EI241" s="409"/>
      <c r="EJ241" s="409"/>
      <c r="EK241" s="409"/>
      <c r="EL241" s="409"/>
      <c r="EM241" s="409"/>
      <c r="EN241" s="409"/>
      <c r="EX241" s="409"/>
      <c r="EY241" s="409"/>
      <c r="EZ241" s="409"/>
      <c r="FA241" s="409"/>
      <c r="FB241" s="409"/>
      <c r="FC241" s="409"/>
      <c r="FD241" s="409"/>
      <c r="FN241" s="409"/>
      <c r="FO241" s="409"/>
      <c r="FP241" s="409"/>
      <c r="FQ241" s="409"/>
      <c r="FR241" s="409"/>
      <c r="FS241" s="409"/>
      <c r="FT241" s="409"/>
      <c r="GD241" s="409"/>
      <c r="GE241" s="409"/>
      <c r="GF241" s="409"/>
      <c r="GG241" s="409"/>
      <c r="GH241" s="409"/>
      <c r="GI241" s="409"/>
      <c r="GJ241" s="409"/>
      <c r="GT241" s="409"/>
      <c r="GU241" s="409"/>
      <c r="GV241" s="409"/>
      <c r="GW241" s="409"/>
      <c r="GX241" s="409"/>
      <c r="GY241" s="409"/>
      <c r="GZ241" s="409"/>
      <c r="HJ241" s="409"/>
      <c r="HK241" s="409"/>
      <c r="HL241" s="409"/>
      <c r="HM241" s="409"/>
      <c r="HN241" s="409"/>
      <c r="HO241" s="409"/>
      <c r="HP241" s="409"/>
      <c r="HZ241" s="409"/>
      <c r="IA241" s="409"/>
      <c r="IB241" s="409"/>
      <c r="IC241" s="409"/>
      <c r="ID241" s="409"/>
      <c r="IE241" s="409"/>
      <c r="IF241" s="409"/>
      <c r="IP241" s="409"/>
      <c r="IQ241" s="409"/>
      <c r="IR241" s="409"/>
      <c r="IS241" s="409"/>
      <c r="IT241" s="409"/>
      <c r="IU241" s="409"/>
      <c r="IV241" s="409"/>
    </row>
    <row r="242" spans="1:256">
      <c r="A242" s="54"/>
      <c r="B242" s="238"/>
      <c r="C242" s="239"/>
      <c r="D242" s="240"/>
      <c r="E242" s="240"/>
      <c r="F242" s="240"/>
      <c r="G242" s="240"/>
      <c r="H242" s="240"/>
      <c r="I242" s="415"/>
      <c r="J242" s="242"/>
      <c r="K242" s="226"/>
      <c r="L242" s="630"/>
      <c r="M242" s="630"/>
      <c r="N242" s="630"/>
      <c r="O242" s="630"/>
      <c r="P242" s="637"/>
      <c r="X242" s="641"/>
      <c r="AP242" s="409"/>
      <c r="AQ242" s="409"/>
      <c r="AR242" s="409"/>
      <c r="AS242" s="409"/>
      <c r="AT242" s="409"/>
      <c r="AU242" s="409"/>
      <c r="AV242" s="409"/>
      <c r="BF242" s="409"/>
      <c r="BG242" s="409"/>
      <c r="BH242" s="409"/>
      <c r="BI242" s="409"/>
      <c r="BJ242" s="409"/>
      <c r="BK242" s="409"/>
      <c r="BL242" s="409"/>
      <c r="BV242" s="409"/>
      <c r="BW242" s="409"/>
      <c r="BX242" s="409"/>
      <c r="BY242" s="409"/>
      <c r="BZ242" s="409"/>
      <c r="CA242" s="409"/>
      <c r="CB242" s="409"/>
      <c r="CL242" s="409"/>
      <c r="CM242" s="409"/>
      <c r="CN242" s="409"/>
      <c r="CO242" s="409"/>
      <c r="CP242" s="409"/>
      <c r="CQ242" s="409"/>
      <c r="CR242" s="409"/>
      <c r="DB242" s="409"/>
      <c r="DC242" s="409"/>
      <c r="DD242" s="409"/>
      <c r="DE242" s="409"/>
      <c r="DF242" s="409"/>
      <c r="DG242" s="409"/>
      <c r="DH242" s="409"/>
      <c r="DR242" s="409"/>
      <c r="DS242" s="409"/>
      <c r="DT242" s="409"/>
      <c r="DU242" s="409"/>
      <c r="DV242" s="409"/>
      <c r="DW242" s="409"/>
      <c r="DX242" s="409"/>
      <c r="EH242" s="409"/>
      <c r="EI242" s="409"/>
      <c r="EJ242" s="409"/>
      <c r="EK242" s="409"/>
      <c r="EL242" s="409"/>
      <c r="EM242" s="409"/>
      <c r="EN242" s="409"/>
      <c r="EX242" s="409"/>
      <c r="EY242" s="409"/>
      <c r="EZ242" s="409"/>
      <c r="FA242" s="409"/>
      <c r="FB242" s="409"/>
      <c r="FC242" s="409"/>
      <c r="FD242" s="409"/>
      <c r="FN242" s="409"/>
      <c r="FO242" s="409"/>
      <c r="FP242" s="409"/>
      <c r="FQ242" s="409"/>
      <c r="FR242" s="409"/>
      <c r="FS242" s="409"/>
      <c r="FT242" s="409"/>
      <c r="GD242" s="409"/>
      <c r="GE242" s="409"/>
      <c r="GF242" s="409"/>
      <c r="GG242" s="409"/>
      <c r="GH242" s="409"/>
      <c r="GI242" s="409"/>
      <c r="GJ242" s="409"/>
      <c r="GT242" s="409"/>
      <c r="GU242" s="409"/>
      <c r="GV242" s="409"/>
      <c r="GW242" s="409"/>
      <c r="GX242" s="409"/>
      <c r="GY242" s="409"/>
      <c r="GZ242" s="409"/>
      <c r="HJ242" s="409"/>
      <c r="HK242" s="409"/>
      <c r="HL242" s="409"/>
      <c r="HM242" s="409"/>
      <c r="HN242" s="409"/>
      <c r="HO242" s="409"/>
      <c r="HP242" s="409"/>
      <c r="HZ242" s="409"/>
      <c r="IA242" s="409"/>
      <c r="IB242" s="409"/>
      <c r="IC242" s="409"/>
      <c r="ID242" s="409"/>
      <c r="IE242" s="409"/>
      <c r="IF242" s="409"/>
      <c r="IP242" s="409"/>
      <c r="IQ242" s="409"/>
      <c r="IR242" s="409"/>
      <c r="IS242" s="409"/>
      <c r="IT242" s="409"/>
      <c r="IU242" s="409"/>
      <c r="IV242" s="409"/>
    </row>
    <row r="243" spans="1:256">
      <c r="A243" s="54"/>
      <c r="B243" s="16"/>
      <c r="C243" s="51"/>
      <c r="D243" s="52"/>
      <c r="E243" s="52"/>
      <c r="F243" s="52"/>
      <c r="G243" s="52"/>
      <c r="H243" s="52"/>
      <c r="I243" s="51"/>
      <c r="J243" s="242"/>
      <c r="K243" s="226"/>
      <c r="L243" s="630"/>
      <c r="M243" s="630"/>
      <c r="N243" s="630"/>
      <c r="O243" s="630"/>
      <c r="P243" s="637"/>
      <c r="X243" s="641"/>
      <c r="AP243" s="409"/>
      <c r="AQ243" s="409"/>
      <c r="AR243" s="409"/>
      <c r="AS243" s="409"/>
      <c r="AT243" s="409"/>
      <c r="AU243" s="409"/>
      <c r="AV243" s="409"/>
      <c r="BF243" s="409"/>
      <c r="BG243" s="409"/>
      <c r="BH243" s="409"/>
      <c r="BI243" s="409"/>
      <c r="BJ243" s="409"/>
      <c r="BK243" s="409"/>
      <c r="BL243" s="409"/>
      <c r="BV243" s="409"/>
      <c r="BW243" s="409"/>
      <c r="BX243" s="409"/>
      <c r="BY243" s="409"/>
      <c r="BZ243" s="409"/>
      <c r="CA243" s="409"/>
      <c r="CB243" s="409"/>
      <c r="CL243" s="409"/>
      <c r="CM243" s="409"/>
      <c r="CN243" s="409"/>
      <c r="CO243" s="409"/>
      <c r="CP243" s="409"/>
      <c r="CQ243" s="409"/>
      <c r="CR243" s="409"/>
      <c r="DB243" s="409"/>
      <c r="DC243" s="409"/>
      <c r="DD243" s="409"/>
      <c r="DE243" s="409"/>
      <c r="DF243" s="409"/>
      <c r="DG243" s="409"/>
      <c r="DH243" s="409"/>
      <c r="DR243" s="409"/>
      <c r="DS243" s="409"/>
      <c r="DT243" s="409"/>
      <c r="DU243" s="409"/>
      <c r="DV243" s="409"/>
      <c r="DW243" s="409"/>
      <c r="DX243" s="409"/>
      <c r="EH243" s="409"/>
      <c r="EI243" s="409"/>
      <c r="EJ243" s="409"/>
      <c r="EK243" s="409"/>
      <c r="EL243" s="409"/>
      <c r="EM243" s="409"/>
      <c r="EN243" s="409"/>
      <c r="EX243" s="409"/>
      <c r="EY243" s="409"/>
      <c r="EZ243" s="409"/>
      <c r="FA243" s="409"/>
      <c r="FB243" s="409"/>
      <c r="FC243" s="409"/>
      <c r="FD243" s="409"/>
      <c r="FN243" s="409"/>
      <c r="FO243" s="409"/>
      <c r="FP243" s="409"/>
      <c r="FQ243" s="409"/>
      <c r="FR243" s="409"/>
      <c r="FS243" s="409"/>
      <c r="FT243" s="409"/>
      <c r="GD243" s="409"/>
      <c r="GE243" s="409"/>
      <c r="GF243" s="409"/>
      <c r="GG243" s="409"/>
      <c r="GH243" s="409"/>
      <c r="GI243" s="409"/>
      <c r="GJ243" s="409"/>
      <c r="GT243" s="409"/>
      <c r="GU243" s="409"/>
      <c r="GV243" s="409"/>
      <c r="GW243" s="409"/>
      <c r="GX243" s="409"/>
      <c r="GY243" s="409"/>
      <c r="GZ243" s="409"/>
      <c r="HJ243" s="409"/>
      <c r="HK243" s="409"/>
      <c r="HL243" s="409"/>
      <c r="HM243" s="409"/>
      <c r="HN243" s="409"/>
      <c r="HO243" s="409"/>
      <c r="HP243" s="409"/>
      <c r="HZ243" s="409"/>
      <c r="IA243" s="409"/>
      <c r="IB243" s="409"/>
      <c r="IC243" s="409"/>
      <c r="ID243" s="409"/>
      <c r="IE243" s="409"/>
      <c r="IF243" s="409"/>
      <c r="IP243" s="409"/>
      <c r="IQ243" s="409"/>
      <c r="IR243" s="409"/>
      <c r="IS243" s="409"/>
      <c r="IT243" s="409"/>
      <c r="IU243" s="409"/>
      <c r="IV243" s="409"/>
    </row>
    <row r="244" spans="1:256">
      <c r="A244" s="54"/>
      <c r="B244" s="139"/>
      <c r="C244" s="137"/>
      <c r="D244" s="138"/>
      <c r="E244" s="138"/>
      <c r="F244" s="138"/>
      <c r="G244" s="138"/>
      <c r="H244" s="138"/>
      <c r="I244" s="417"/>
      <c r="J244" s="243"/>
      <c r="K244" s="227"/>
      <c r="L244" s="227"/>
      <c r="M244" s="227"/>
      <c r="N244" s="227"/>
      <c r="O244" s="237"/>
      <c r="P244" s="631"/>
      <c r="X244" s="641"/>
      <c r="AP244" s="409"/>
      <c r="AQ244" s="409"/>
      <c r="AR244" s="409"/>
      <c r="AS244" s="409"/>
      <c r="AT244" s="409"/>
      <c r="AU244" s="409"/>
      <c r="AV244" s="409"/>
      <c r="BF244" s="409"/>
      <c r="BG244" s="409"/>
      <c r="BH244" s="409"/>
      <c r="BI244" s="409"/>
      <c r="BJ244" s="409"/>
      <c r="BK244" s="409"/>
      <c r="BL244" s="409"/>
      <c r="BV244" s="409"/>
      <c r="BW244" s="409"/>
      <c r="BX244" s="409"/>
      <c r="BY244" s="409"/>
      <c r="BZ244" s="409"/>
      <c r="CA244" s="409"/>
      <c r="CB244" s="409"/>
      <c r="CL244" s="409"/>
      <c r="CM244" s="409"/>
      <c r="CN244" s="409"/>
      <c r="CO244" s="409"/>
      <c r="CP244" s="409"/>
      <c r="CQ244" s="409"/>
      <c r="CR244" s="409"/>
      <c r="DB244" s="409"/>
      <c r="DC244" s="409"/>
      <c r="DD244" s="409"/>
      <c r="DE244" s="409"/>
      <c r="DF244" s="409"/>
      <c r="DG244" s="409"/>
      <c r="DH244" s="409"/>
      <c r="DR244" s="409"/>
      <c r="DS244" s="409"/>
      <c r="DT244" s="409"/>
      <c r="DU244" s="409"/>
      <c r="DV244" s="409"/>
      <c r="DW244" s="409"/>
      <c r="DX244" s="409"/>
      <c r="EH244" s="409"/>
      <c r="EI244" s="409"/>
      <c r="EJ244" s="409"/>
      <c r="EK244" s="409"/>
      <c r="EL244" s="409"/>
      <c r="EM244" s="409"/>
      <c r="EN244" s="409"/>
      <c r="EX244" s="409"/>
      <c r="EY244" s="409"/>
      <c r="EZ244" s="409"/>
      <c r="FA244" s="409"/>
      <c r="FB244" s="409"/>
      <c r="FC244" s="409"/>
      <c r="FD244" s="409"/>
      <c r="FN244" s="409"/>
      <c r="FO244" s="409"/>
      <c r="FP244" s="409"/>
      <c r="FQ244" s="409"/>
      <c r="FR244" s="409"/>
      <c r="FS244" s="409"/>
      <c r="FT244" s="409"/>
      <c r="GD244" s="409"/>
      <c r="GE244" s="409"/>
      <c r="GF244" s="409"/>
      <c r="GG244" s="409"/>
      <c r="GH244" s="409"/>
      <c r="GI244" s="409"/>
      <c r="GJ244" s="409"/>
      <c r="GT244" s="409"/>
      <c r="GU244" s="409"/>
      <c r="GV244" s="409"/>
      <c r="GW244" s="409"/>
      <c r="GX244" s="409"/>
      <c r="GY244" s="409"/>
      <c r="GZ244" s="409"/>
      <c r="HJ244" s="409"/>
      <c r="HK244" s="409"/>
      <c r="HL244" s="409"/>
      <c r="HM244" s="409"/>
      <c r="HN244" s="409"/>
      <c r="HO244" s="409"/>
      <c r="HP244" s="409"/>
      <c r="HZ244" s="409"/>
      <c r="IA244" s="409"/>
      <c r="IB244" s="409"/>
      <c r="IC244" s="409"/>
      <c r="ID244" s="409"/>
      <c r="IE244" s="409"/>
      <c r="IF244" s="409"/>
      <c r="IP244" s="409"/>
      <c r="IQ244" s="409"/>
      <c r="IR244" s="409"/>
      <c r="IS244" s="409"/>
      <c r="IT244" s="409"/>
      <c r="IU244" s="409"/>
      <c r="IV244" s="409"/>
    </row>
    <row r="245" spans="1:256">
      <c r="A245" s="54"/>
      <c r="B245" s="16"/>
      <c r="C245" s="51"/>
      <c r="D245" s="52"/>
      <c r="E245" s="52"/>
      <c r="F245" s="52"/>
      <c r="G245" s="52"/>
      <c r="H245" s="52"/>
      <c r="I245" s="51"/>
      <c r="J245" s="242"/>
      <c r="K245" s="226"/>
      <c r="L245" s="630"/>
      <c r="M245" s="630"/>
      <c r="N245" s="630"/>
      <c r="O245" s="630"/>
      <c r="P245" s="637"/>
      <c r="Q245" s="627"/>
      <c r="S245" s="52"/>
      <c r="T245" s="52"/>
      <c r="U245" s="52"/>
      <c r="V245" s="52"/>
      <c r="W245" s="52"/>
      <c r="X245" s="641"/>
      <c r="AP245" s="409"/>
      <c r="AQ245" s="409"/>
      <c r="AR245" s="409"/>
      <c r="AS245" s="409"/>
      <c r="AT245" s="409"/>
      <c r="AU245" s="409"/>
      <c r="AV245" s="409"/>
      <c r="BF245" s="409"/>
      <c r="BG245" s="409"/>
      <c r="BH245" s="409"/>
      <c r="BI245" s="409"/>
      <c r="BJ245" s="409"/>
      <c r="BK245" s="409"/>
      <c r="BL245" s="409"/>
      <c r="BV245" s="409"/>
      <c r="BW245" s="409"/>
      <c r="BX245" s="409"/>
      <c r="BY245" s="409"/>
      <c r="BZ245" s="409"/>
      <c r="CA245" s="409"/>
      <c r="CB245" s="409"/>
      <c r="CL245" s="409"/>
      <c r="CM245" s="409"/>
      <c r="CN245" s="409"/>
      <c r="CO245" s="409"/>
      <c r="CP245" s="409"/>
      <c r="CQ245" s="409"/>
      <c r="CR245" s="409"/>
      <c r="DB245" s="409"/>
      <c r="DC245" s="409"/>
      <c r="DD245" s="409"/>
      <c r="DE245" s="409"/>
      <c r="DF245" s="409"/>
      <c r="DG245" s="409"/>
      <c r="DH245" s="409"/>
      <c r="DR245" s="409"/>
      <c r="DS245" s="409"/>
      <c r="DT245" s="409"/>
      <c r="DU245" s="409"/>
      <c r="DV245" s="409"/>
      <c r="DW245" s="409"/>
      <c r="DX245" s="409"/>
      <c r="EH245" s="409"/>
      <c r="EI245" s="409"/>
      <c r="EJ245" s="409"/>
      <c r="EK245" s="409"/>
      <c r="EL245" s="409"/>
      <c r="EM245" s="409"/>
      <c r="EN245" s="409"/>
      <c r="EX245" s="409"/>
      <c r="EY245" s="409"/>
      <c r="EZ245" s="409"/>
      <c r="FA245" s="409"/>
      <c r="FB245" s="409"/>
      <c r="FC245" s="409"/>
      <c r="FD245" s="409"/>
      <c r="FN245" s="409"/>
      <c r="FO245" s="409"/>
      <c r="FP245" s="409"/>
      <c r="FQ245" s="409"/>
      <c r="FR245" s="409"/>
      <c r="FS245" s="409"/>
      <c r="FT245" s="409"/>
      <c r="GD245" s="409"/>
      <c r="GE245" s="409"/>
      <c r="GF245" s="409"/>
      <c r="GG245" s="409"/>
      <c r="GH245" s="409"/>
      <c r="GI245" s="409"/>
      <c r="GJ245" s="409"/>
      <c r="GT245" s="409"/>
      <c r="GU245" s="409"/>
      <c r="GV245" s="409"/>
      <c r="GW245" s="409"/>
      <c r="GX245" s="409"/>
      <c r="GY245" s="409"/>
      <c r="GZ245" s="409"/>
      <c r="HJ245" s="409"/>
      <c r="HK245" s="409"/>
      <c r="HL245" s="409"/>
      <c r="HM245" s="409"/>
      <c r="HN245" s="409"/>
      <c r="HO245" s="409"/>
      <c r="HP245" s="409"/>
      <c r="HZ245" s="409"/>
      <c r="IA245" s="409"/>
      <c r="IB245" s="409"/>
      <c r="IC245" s="409"/>
      <c r="ID245" s="409"/>
      <c r="IE245" s="409"/>
      <c r="IF245" s="409"/>
      <c r="IP245" s="409"/>
      <c r="IQ245" s="409"/>
      <c r="IR245" s="409"/>
      <c r="IS245" s="409"/>
      <c r="IT245" s="409"/>
      <c r="IU245" s="409"/>
      <c r="IV245" s="409"/>
    </row>
    <row r="246" spans="1:256">
      <c r="A246" s="144"/>
      <c r="B246" s="16"/>
      <c r="C246" s="51"/>
      <c r="D246" s="52"/>
      <c r="E246" s="52"/>
      <c r="F246" s="52"/>
      <c r="G246" s="52"/>
      <c r="H246" s="52"/>
      <c r="I246" s="51"/>
      <c r="J246" s="242"/>
      <c r="K246" s="226"/>
      <c r="L246" s="630"/>
      <c r="M246" s="630"/>
      <c r="N246" s="630"/>
      <c r="O246" s="630"/>
      <c r="P246" s="637"/>
      <c r="Q246" s="627"/>
      <c r="S246" s="52"/>
      <c r="T246" s="52"/>
      <c r="U246" s="52"/>
      <c r="V246" s="52"/>
      <c r="W246" s="52"/>
      <c r="X246" s="641"/>
      <c r="AP246" s="409"/>
      <c r="AQ246" s="409"/>
      <c r="AR246" s="409"/>
      <c r="AS246" s="409"/>
      <c r="AT246" s="409"/>
      <c r="AU246" s="409"/>
      <c r="AV246" s="409"/>
      <c r="BF246" s="409"/>
      <c r="BG246" s="409"/>
      <c r="BH246" s="409"/>
      <c r="BI246" s="409"/>
      <c r="BJ246" s="409"/>
      <c r="BK246" s="409"/>
      <c r="BL246" s="409"/>
      <c r="BV246" s="409"/>
      <c r="BW246" s="409"/>
      <c r="BX246" s="409"/>
      <c r="BY246" s="409"/>
      <c r="BZ246" s="409"/>
      <c r="CA246" s="409"/>
      <c r="CB246" s="409"/>
      <c r="CL246" s="409"/>
      <c r="CM246" s="409"/>
      <c r="CN246" s="409"/>
      <c r="CO246" s="409"/>
      <c r="CP246" s="409"/>
      <c r="CQ246" s="409"/>
      <c r="CR246" s="409"/>
      <c r="DB246" s="409"/>
      <c r="DC246" s="409"/>
      <c r="DD246" s="409"/>
      <c r="DE246" s="409"/>
      <c r="DF246" s="409"/>
      <c r="DG246" s="409"/>
      <c r="DH246" s="409"/>
      <c r="DR246" s="409"/>
      <c r="DS246" s="409"/>
      <c r="DT246" s="409"/>
      <c r="DU246" s="409"/>
      <c r="DV246" s="409"/>
      <c r="DW246" s="409"/>
      <c r="DX246" s="409"/>
      <c r="EH246" s="409"/>
      <c r="EI246" s="409"/>
      <c r="EJ246" s="409"/>
      <c r="EK246" s="409"/>
      <c r="EL246" s="409"/>
      <c r="EM246" s="409"/>
      <c r="EN246" s="409"/>
      <c r="EX246" s="409"/>
      <c r="EY246" s="409"/>
      <c r="EZ246" s="409"/>
      <c r="FA246" s="409"/>
      <c r="FB246" s="409"/>
      <c r="FC246" s="409"/>
      <c r="FD246" s="409"/>
      <c r="FN246" s="409"/>
      <c r="FO246" s="409"/>
      <c r="FP246" s="409"/>
      <c r="FQ246" s="409"/>
      <c r="FR246" s="409"/>
      <c r="FS246" s="409"/>
      <c r="FT246" s="409"/>
      <c r="GD246" s="409"/>
      <c r="GE246" s="409"/>
      <c r="GF246" s="409"/>
      <c r="GG246" s="409"/>
      <c r="GH246" s="409"/>
      <c r="GI246" s="409"/>
      <c r="GJ246" s="409"/>
      <c r="GT246" s="409"/>
      <c r="GU246" s="409"/>
      <c r="GV246" s="409"/>
      <c r="GW246" s="409"/>
      <c r="GX246" s="409"/>
      <c r="GY246" s="409"/>
      <c r="GZ246" s="409"/>
      <c r="HJ246" s="409"/>
      <c r="HK246" s="409"/>
      <c r="HL246" s="409"/>
      <c r="HM246" s="409"/>
      <c r="HN246" s="409"/>
      <c r="HO246" s="409"/>
      <c r="HP246" s="409"/>
      <c r="HZ246" s="409"/>
      <c r="IA246" s="409"/>
      <c r="IB246" s="409"/>
      <c r="IC246" s="409"/>
      <c r="ID246" s="409"/>
      <c r="IE246" s="409"/>
      <c r="IF246" s="409"/>
      <c r="IP246" s="409"/>
      <c r="IQ246" s="409"/>
      <c r="IR246" s="409"/>
      <c r="IS246" s="409"/>
      <c r="IT246" s="409"/>
      <c r="IU246" s="409"/>
      <c r="IV246" s="409"/>
    </row>
    <row r="247" spans="1:256">
      <c r="A247" s="66"/>
      <c r="B247" s="139"/>
      <c r="C247" s="137"/>
      <c r="D247" s="138"/>
      <c r="E247" s="138"/>
      <c r="F247" s="138"/>
      <c r="G247" s="138"/>
      <c r="H247" s="138"/>
      <c r="I247" s="417"/>
      <c r="J247" s="243"/>
      <c r="K247" s="227"/>
      <c r="L247" s="227"/>
      <c r="M247" s="227"/>
      <c r="N247" s="227"/>
      <c r="O247" s="237"/>
      <c r="P247" s="631"/>
      <c r="Q247" s="627"/>
      <c r="S247" s="52"/>
      <c r="T247" s="52"/>
      <c r="U247" s="52"/>
      <c r="V247" s="52"/>
      <c r="W247" s="52"/>
      <c r="X247" s="641"/>
      <c r="AP247" s="409"/>
      <c r="AQ247" s="409"/>
      <c r="AR247" s="409"/>
      <c r="AS247" s="409"/>
      <c r="AT247" s="409"/>
      <c r="AU247" s="409"/>
      <c r="AV247" s="409"/>
      <c r="BF247" s="409"/>
      <c r="BG247" s="409"/>
      <c r="BH247" s="409"/>
      <c r="BI247" s="409"/>
      <c r="BJ247" s="409"/>
      <c r="BK247" s="409"/>
      <c r="BL247" s="409"/>
      <c r="BV247" s="409"/>
      <c r="BW247" s="409"/>
      <c r="BX247" s="409"/>
      <c r="BY247" s="409"/>
      <c r="BZ247" s="409"/>
      <c r="CA247" s="409"/>
      <c r="CB247" s="409"/>
      <c r="CL247" s="409"/>
      <c r="CM247" s="409"/>
      <c r="CN247" s="409"/>
      <c r="CO247" s="409"/>
      <c r="CP247" s="409"/>
      <c r="CQ247" s="409"/>
      <c r="CR247" s="409"/>
      <c r="DB247" s="409"/>
      <c r="DC247" s="409"/>
      <c r="DD247" s="409"/>
      <c r="DE247" s="409"/>
      <c r="DF247" s="409"/>
      <c r="DG247" s="409"/>
      <c r="DH247" s="409"/>
      <c r="DR247" s="409"/>
      <c r="DS247" s="409"/>
      <c r="DT247" s="409"/>
      <c r="DU247" s="409"/>
      <c r="DV247" s="409"/>
      <c r="DW247" s="409"/>
      <c r="DX247" s="409"/>
      <c r="EH247" s="409"/>
      <c r="EI247" s="409"/>
      <c r="EJ247" s="409"/>
      <c r="EK247" s="409"/>
      <c r="EL247" s="409"/>
      <c r="EM247" s="409"/>
      <c r="EN247" s="409"/>
      <c r="EX247" s="409"/>
      <c r="EY247" s="409"/>
      <c r="EZ247" s="409"/>
      <c r="FA247" s="409"/>
      <c r="FB247" s="409"/>
      <c r="FC247" s="409"/>
      <c r="FD247" s="409"/>
      <c r="FN247" s="409"/>
      <c r="FO247" s="409"/>
      <c r="FP247" s="409"/>
      <c r="FQ247" s="409"/>
      <c r="FR247" s="409"/>
      <c r="FS247" s="409"/>
      <c r="FT247" s="409"/>
      <c r="GD247" s="409"/>
      <c r="GE247" s="409"/>
      <c r="GF247" s="409"/>
      <c r="GG247" s="409"/>
      <c r="GH247" s="409"/>
      <c r="GI247" s="409"/>
      <c r="GJ247" s="409"/>
      <c r="GT247" s="409"/>
      <c r="GU247" s="409"/>
      <c r="GV247" s="409"/>
      <c r="GW247" s="409"/>
      <c r="GX247" s="409"/>
      <c r="GY247" s="409"/>
      <c r="GZ247" s="409"/>
      <c r="HJ247" s="409"/>
      <c r="HK247" s="409"/>
      <c r="HL247" s="409"/>
      <c r="HM247" s="409"/>
      <c r="HN247" s="409"/>
      <c r="HO247" s="409"/>
      <c r="HP247" s="409"/>
      <c r="HZ247" s="409"/>
      <c r="IA247" s="409"/>
      <c r="IB247" s="409"/>
      <c r="IC247" s="409"/>
      <c r="ID247" s="409"/>
      <c r="IE247" s="409"/>
      <c r="IF247" s="409"/>
      <c r="IP247" s="409"/>
      <c r="IQ247" s="409"/>
      <c r="IR247" s="409"/>
      <c r="IS247" s="409"/>
      <c r="IT247" s="409"/>
      <c r="IU247" s="409"/>
      <c r="IV247" s="409"/>
    </row>
    <row r="248" spans="1:256">
      <c r="A248" s="54"/>
      <c r="B248" s="16"/>
      <c r="C248" s="51"/>
      <c r="D248" s="52"/>
      <c r="E248" s="52"/>
      <c r="F248" s="52"/>
      <c r="G248" s="52"/>
      <c r="H248" s="52"/>
      <c r="I248" s="51"/>
      <c r="J248" s="242"/>
      <c r="K248" s="226"/>
      <c r="L248" s="630"/>
      <c r="M248" s="630"/>
      <c r="N248" s="630"/>
      <c r="O248" s="630"/>
      <c r="P248" s="637"/>
      <c r="Q248" s="627"/>
      <c r="S248" s="52"/>
      <c r="T248" s="52"/>
      <c r="U248" s="52"/>
      <c r="V248" s="52"/>
      <c r="W248" s="52"/>
      <c r="X248" s="641"/>
      <c r="AP248" s="409"/>
      <c r="AQ248" s="409"/>
      <c r="AR248" s="409"/>
      <c r="AS248" s="409"/>
      <c r="AT248" s="409"/>
      <c r="AU248" s="409"/>
      <c r="AV248" s="409"/>
      <c r="BF248" s="409"/>
      <c r="BG248" s="409"/>
      <c r="BH248" s="409"/>
      <c r="BI248" s="409"/>
      <c r="BJ248" s="409"/>
      <c r="BK248" s="409"/>
      <c r="BL248" s="409"/>
      <c r="BV248" s="409"/>
      <c r="BW248" s="409"/>
      <c r="BX248" s="409"/>
      <c r="BY248" s="409"/>
      <c r="BZ248" s="409"/>
      <c r="CA248" s="409"/>
      <c r="CB248" s="409"/>
      <c r="CL248" s="409"/>
      <c r="CM248" s="409"/>
      <c r="CN248" s="409"/>
      <c r="CO248" s="409"/>
      <c r="CP248" s="409"/>
      <c r="CQ248" s="409"/>
      <c r="CR248" s="409"/>
      <c r="DB248" s="409"/>
      <c r="DC248" s="409"/>
      <c r="DD248" s="409"/>
      <c r="DE248" s="409"/>
      <c r="DF248" s="409"/>
      <c r="DG248" s="409"/>
      <c r="DH248" s="409"/>
      <c r="DR248" s="409"/>
      <c r="DS248" s="409"/>
      <c r="DT248" s="409"/>
      <c r="DU248" s="409"/>
      <c r="DV248" s="409"/>
      <c r="DW248" s="409"/>
      <c r="DX248" s="409"/>
      <c r="EH248" s="409"/>
      <c r="EI248" s="409"/>
      <c r="EJ248" s="409"/>
      <c r="EK248" s="409"/>
      <c r="EL248" s="409"/>
      <c r="EM248" s="409"/>
      <c r="EN248" s="409"/>
      <c r="EX248" s="409"/>
      <c r="EY248" s="409"/>
      <c r="EZ248" s="409"/>
      <c r="FA248" s="409"/>
      <c r="FB248" s="409"/>
      <c r="FC248" s="409"/>
      <c r="FD248" s="409"/>
      <c r="FN248" s="409"/>
      <c r="FO248" s="409"/>
      <c r="FP248" s="409"/>
      <c r="FQ248" s="409"/>
      <c r="FR248" s="409"/>
      <c r="FS248" s="409"/>
      <c r="FT248" s="409"/>
      <c r="GD248" s="409"/>
      <c r="GE248" s="409"/>
      <c r="GF248" s="409"/>
      <c r="GG248" s="409"/>
      <c r="GH248" s="409"/>
      <c r="GI248" s="409"/>
      <c r="GJ248" s="409"/>
      <c r="GT248" s="409"/>
      <c r="GU248" s="409"/>
      <c r="GV248" s="409"/>
      <c r="GW248" s="409"/>
      <c r="GX248" s="409"/>
      <c r="GY248" s="409"/>
      <c r="GZ248" s="409"/>
      <c r="HJ248" s="409"/>
      <c r="HK248" s="409"/>
      <c r="HL248" s="409"/>
      <c r="HM248" s="409"/>
      <c r="HN248" s="409"/>
      <c r="HO248" s="409"/>
      <c r="HP248" s="409"/>
      <c r="HZ248" s="409"/>
      <c r="IA248" s="409"/>
      <c r="IB248" s="409"/>
      <c r="IC248" s="409"/>
      <c r="ID248" s="409"/>
      <c r="IE248" s="409"/>
      <c r="IF248" s="409"/>
      <c r="IP248" s="409"/>
      <c r="IQ248" s="409"/>
      <c r="IR248" s="409"/>
      <c r="IS248" s="409"/>
      <c r="IT248" s="409"/>
      <c r="IU248" s="409"/>
      <c r="IV248" s="409"/>
    </row>
    <row r="249" spans="1:256">
      <c r="A249" s="54"/>
      <c r="B249" s="16"/>
      <c r="C249" s="51"/>
      <c r="D249" s="52"/>
      <c r="E249" s="52"/>
      <c r="F249" s="52"/>
      <c r="G249" s="52"/>
      <c r="H249" s="52"/>
      <c r="I249" s="51"/>
      <c r="J249" s="242"/>
      <c r="K249" s="226"/>
      <c r="L249" s="630"/>
      <c r="M249" s="630"/>
      <c r="N249" s="630"/>
      <c r="O249" s="630"/>
      <c r="P249" s="637"/>
      <c r="Q249" s="627"/>
      <c r="S249" s="52"/>
      <c r="T249" s="52"/>
      <c r="U249" s="52"/>
      <c r="V249" s="52"/>
      <c r="W249" s="52"/>
      <c r="X249" s="641"/>
      <c r="AP249" s="409"/>
      <c r="AQ249" s="409"/>
      <c r="AR249" s="409"/>
      <c r="AS249" s="409"/>
      <c r="AT249" s="409"/>
      <c r="AU249" s="409"/>
      <c r="AV249" s="409"/>
      <c r="BF249" s="409"/>
      <c r="BG249" s="409"/>
      <c r="BH249" s="409"/>
      <c r="BI249" s="409"/>
      <c r="BJ249" s="409"/>
      <c r="BK249" s="409"/>
      <c r="BL249" s="409"/>
      <c r="BV249" s="409"/>
      <c r="BW249" s="409"/>
      <c r="BX249" s="409"/>
      <c r="BY249" s="409"/>
      <c r="BZ249" s="409"/>
      <c r="CA249" s="409"/>
      <c r="CB249" s="409"/>
      <c r="CL249" s="409"/>
      <c r="CM249" s="409"/>
      <c r="CN249" s="409"/>
      <c r="CO249" s="409"/>
      <c r="CP249" s="409"/>
      <c r="CQ249" s="409"/>
      <c r="CR249" s="409"/>
      <c r="DB249" s="409"/>
      <c r="DC249" s="409"/>
      <c r="DD249" s="409"/>
      <c r="DE249" s="409"/>
      <c r="DF249" s="409"/>
      <c r="DG249" s="409"/>
      <c r="DH249" s="409"/>
      <c r="DR249" s="409"/>
      <c r="DS249" s="409"/>
      <c r="DT249" s="409"/>
      <c r="DU249" s="409"/>
      <c r="DV249" s="409"/>
      <c r="DW249" s="409"/>
      <c r="DX249" s="409"/>
      <c r="EH249" s="409"/>
      <c r="EI249" s="409"/>
      <c r="EJ249" s="409"/>
      <c r="EK249" s="409"/>
      <c r="EL249" s="409"/>
      <c r="EM249" s="409"/>
      <c r="EN249" s="409"/>
      <c r="EX249" s="409"/>
      <c r="EY249" s="409"/>
      <c r="EZ249" s="409"/>
      <c r="FA249" s="409"/>
      <c r="FB249" s="409"/>
      <c r="FC249" s="409"/>
      <c r="FD249" s="409"/>
      <c r="FN249" s="409"/>
      <c r="FO249" s="409"/>
      <c r="FP249" s="409"/>
      <c r="FQ249" s="409"/>
      <c r="FR249" s="409"/>
      <c r="FS249" s="409"/>
      <c r="FT249" s="409"/>
      <c r="GD249" s="409"/>
      <c r="GE249" s="409"/>
      <c r="GF249" s="409"/>
      <c r="GG249" s="409"/>
      <c r="GH249" s="409"/>
      <c r="GI249" s="409"/>
      <c r="GJ249" s="409"/>
      <c r="GT249" s="409"/>
      <c r="GU249" s="409"/>
      <c r="GV249" s="409"/>
      <c r="GW249" s="409"/>
      <c r="GX249" s="409"/>
      <c r="GY249" s="409"/>
      <c r="GZ249" s="409"/>
      <c r="HJ249" s="409"/>
      <c r="HK249" s="409"/>
      <c r="HL249" s="409"/>
      <c r="HM249" s="409"/>
      <c r="HN249" s="409"/>
      <c r="HO249" s="409"/>
      <c r="HP249" s="409"/>
      <c r="HZ249" s="409"/>
      <c r="IA249" s="409"/>
      <c r="IB249" s="409"/>
      <c r="IC249" s="409"/>
      <c r="ID249" s="409"/>
      <c r="IE249" s="409"/>
      <c r="IF249" s="409"/>
      <c r="IP249" s="409"/>
      <c r="IQ249" s="409"/>
      <c r="IR249" s="409"/>
      <c r="IS249" s="409"/>
      <c r="IT249" s="409"/>
      <c r="IU249" s="409"/>
      <c r="IV249" s="409"/>
    </row>
    <row r="250" spans="1:256">
      <c r="A250" s="54"/>
      <c r="B250" s="139"/>
      <c r="C250" s="137"/>
      <c r="D250" s="138"/>
      <c r="E250" s="138"/>
      <c r="F250" s="138"/>
      <c r="G250" s="138"/>
      <c r="H250" s="138"/>
      <c r="I250" s="417"/>
      <c r="J250" s="243"/>
      <c r="K250" s="227"/>
      <c r="L250" s="227"/>
      <c r="M250" s="227"/>
      <c r="N250" s="227"/>
      <c r="O250" s="237"/>
      <c r="P250" s="631"/>
      <c r="Q250" s="627"/>
      <c r="S250" s="52"/>
      <c r="T250" s="52"/>
      <c r="U250" s="52"/>
      <c r="V250" s="52"/>
      <c r="W250" s="52"/>
      <c r="X250" s="641"/>
      <c r="AP250" s="409"/>
      <c r="AQ250" s="409"/>
      <c r="AR250" s="409"/>
      <c r="AS250" s="409"/>
      <c r="AT250" s="409"/>
      <c r="AU250" s="409"/>
      <c r="AV250" s="409"/>
      <c r="BF250" s="409"/>
      <c r="BG250" s="409"/>
      <c r="BH250" s="409"/>
      <c r="BI250" s="409"/>
      <c r="BJ250" s="409"/>
      <c r="BK250" s="409"/>
      <c r="BL250" s="409"/>
      <c r="BV250" s="409"/>
      <c r="BW250" s="409"/>
      <c r="BX250" s="409"/>
      <c r="BY250" s="409"/>
      <c r="BZ250" s="409"/>
      <c r="CA250" s="409"/>
      <c r="CB250" s="409"/>
      <c r="CL250" s="409"/>
      <c r="CM250" s="409"/>
      <c r="CN250" s="409"/>
      <c r="CO250" s="409"/>
      <c r="CP250" s="409"/>
      <c r="CQ250" s="409"/>
      <c r="CR250" s="409"/>
      <c r="DB250" s="409"/>
      <c r="DC250" s="409"/>
      <c r="DD250" s="409"/>
      <c r="DE250" s="409"/>
      <c r="DF250" s="409"/>
      <c r="DG250" s="409"/>
      <c r="DH250" s="409"/>
      <c r="DR250" s="409"/>
      <c r="DS250" s="409"/>
      <c r="DT250" s="409"/>
      <c r="DU250" s="409"/>
      <c r="DV250" s="409"/>
      <c r="DW250" s="409"/>
      <c r="DX250" s="409"/>
      <c r="EH250" s="409"/>
      <c r="EI250" s="409"/>
      <c r="EJ250" s="409"/>
      <c r="EK250" s="409"/>
      <c r="EL250" s="409"/>
      <c r="EM250" s="409"/>
      <c r="EN250" s="409"/>
      <c r="EX250" s="409"/>
      <c r="EY250" s="409"/>
      <c r="EZ250" s="409"/>
      <c r="FA250" s="409"/>
      <c r="FB250" s="409"/>
      <c r="FC250" s="409"/>
      <c r="FD250" s="409"/>
      <c r="FN250" s="409"/>
      <c r="FO250" s="409"/>
      <c r="FP250" s="409"/>
      <c r="FQ250" s="409"/>
      <c r="FR250" s="409"/>
      <c r="FS250" s="409"/>
      <c r="FT250" s="409"/>
      <c r="GD250" s="409"/>
      <c r="GE250" s="409"/>
      <c r="GF250" s="409"/>
      <c r="GG250" s="409"/>
      <c r="GH250" s="409"/>
      <c r="GI250" s="409"/>
      <c r="GJ250" s="409"/>
      <c r="GT250" s="409"/>
      <c r="GU250" s="409"/>
      <c r="GV250" s="409"/>
      <c r="GW250" s="409"/>
      <c r="GX250" s="409"/>
      <c r="GY250" s="409"/>
      <c r="GZ250" s="409"/>
      <c r="HJ250" s="409"/>
      <c r="HK250" s="409"/>
      <c r="HL250" s="409"/>
      <c r="HM250" s="409"/>
      <c r="HN250" s="409"/>
      <c r="HO250" s="409"/>
      <c r="HP250" s="409"/>
      <c r="HZ250" s="409"/>
      <c r="IA250" s="409"/>
      <c r="IB250" s="409"/>
      <c r="IC250" s="409"/>
      <c r="ID250" s="409"/>
      <c r="IE250" s="409"/>
      <c r="IF250" s="409"/>
      <c r="IP250" s="409"/>
      <c r="IQ250" s="409"/>
      <c r="IR250" s="409"/>
      <c r="IS250" s="409"/>
      <c r="IT250" s="409"/>
      <c r="IU250" s="409"/>
      <c r="IV250" s="409"/>
    </row>
    <row r="251" spans="1:256">
      <c r="A251" s="54"/>
      <c r="B251" s="16"/>
      <c r="C251" s="51"/>
      <c r="D251" s="52"/>
      <c r="E251" s="52"/>
      <c r="F251" s="52"/>
      <c r="G251" s="52"/>
      <c r="H251" s="52"/>
      <c r="I251" s="51"/>
      <c r="J251" s="242"/>
      <c r="K251" s="226"/>
      <c r="L251" s="630"/>
      <c r="M251" s="630"/>
      <c r="N251" s="630"/>
      <c r="O251" s="630"/>
      <c r="P251" s="637"/>
      <c r="Q251" s="627"/>
      <c r="S251" s="52"/>
      <c r="T251" s="52"/>
      <c r="U251" s="52"/>
      <c r="V251" s="52"/>
      <c r="W251" s="52"/>
      <c r="X251" s="641"/>
      <c r="AP251" s="409"/>
      <c r="AQ251" s="409"/>
      <c r="AR251" s="409"/>
      <c r="AS251" s="409"/>
      <c r="AT251" s="409"/>
      <c r="AU251" s="409"/>
      <c r="AV251" s="409"/>
      <c r="BF251" s="409"/>
      <c r="BG251" s="409"/>
      <c r="BH251" s="409"/>
      <c r="BI251" s="409"/>
      <c r="BJ251" s="409"/>
      <c r="BK251" s="409"/>
      <c r="BL251" s="409"/>
      <c r="BV251" s="409"/>
      <c r="BW251" s="409"/>
      <c r="BX251" s="409"/>
      <c r="BY251" s="409"/>
      <c r="BZ251" s="409"/>
      <c r="CA251" s="409"/>
      <c r="CB251" s="409"/>
      <c r="CL251" s="409"/>
      <c r="CM251" s="409"/>
      <c r="CN251" s="409"/>
      <c r="CO251" s="409"/>
      <c r="CP251" s="409"/>
      <c r="CQ251" s="409"/>
      <c r="CR251" s="409"/>
      <c r="DB251" s="409"/>
      <c r="DC251" s="409"/>
      <c r="DD251" s="409"/>
      <c r="DE251" s="409"/>
      <c r="DF251" s="409"/>
      <c r="DG251" s="409"/>
      <c r="DH251" s="409"/>
      <c r="DR251" s="409"/>
      <c r="DS251" s="409"/>
      <c r="DT251" s="409"/>
      <c r="DU251" s="409"/>
      <c r="DV251" s="409"/>
      <c r="DW251" s="409"/>
      <c r="DX251" s="409"/>
      <c r="EH251" s="409"/>
      <c r="EI251" s="409"/>
      <c r="EJ251" s="409"/>
      <c r="EK251" s="409"/>
      <c r="EL251" s="409"/>
      <c r="EM251" s="409"/>
      <c r="EN251" s="409"/>
      <c r="EX251" s="409"/>
      <c r="EY251" s="409"/>
      <c r="EZ251" s="409"/>
      <c r="FA251" s="409"/>
      <c r="FB251" s="409"/>
      <c r="FC251" s="409"/>
      <c r="FD251" s="409"/>
      <c r="FN251" s="409"/>
      <c r="FO251" s="409"/>
      <c r="FP251" s="409"/>
      <c r="FQ251" s="409"/>
      <c r="FR251" s="409"/>
      <c r="FS251" s="409"/>
      <c r="FT251" s="409"/>
      <c r="GD251" s="409"/>
      <c r="GE251" s="409"/>
      <c r="GF251" s="409"/>
      <c r="GG251" s="409"/>
      <c r="GH251" s="409"/>
      <c r="GI251" s="409"/>
      <c r="GJ251" s="409"/>
      <c r="GT251" s="409"/>
      <c r="GU251" s="409"/>
      <c r="GV251" s="409"/>
      <c r="GW251" s="409"/>
      <c r="GX251" s="409"/>
      <c r="GY251" s="409"/>
      <c r="GZ251" s="409"/>
      <c r="HJ251" s="409"/>
      <c r="HK251" s="409"/>
      <c r="HL251" s="409"/>
      <c r="HM251" s="409"/>
      <c r="HN251" s="409"/>
      <c r="HO251" s="409"/>
      <c r="HP251" s="409"/>
      <c r="HZ251" s="409"/>
      <c r="IA251" s="409"/>
      <c r="IB251" s="409"/>
      <c r="IC251" s="409"/>
      <c r="ID251" s="409"/>
      <c r="IE251" s="409"/>
      <c r="IF251" s="409"/>
      <c r="IP251" s="409"/>
      <c r="IQ251" s="409"/>
      <c r="IR251" s="409"/>
      <c r="IS251" s="409"/>
      <c r="IT251" s="409"/>
      <c r="IU251" s="409"/>
      <c r="IV251" s="409"/>
    </row>
    <row r="252" spans="1:256">
      <c r="A252" s="54"/>
      <c r="B252" s="16"/>
      <c r="C252" s="51"/>
      <c r="D252" s="52"/>
      <c r="E252" s="52"/>
      <c r="F252" s="52"/>
      <c r="G252" s="52"/>
      <c r="H252" s="52"/>
      <c r="I252" s="51"/>
      <c r="J252" s="242"/>
      <c r="K252" s="226"/>
      <c r="L252" s="630"/>
      <c r="M252" s="630"/>
      <c r="N252" s="630"/>
      <c r="O252" s="630"/>
      <c r="P252" s="637"/>
      <c r="Q252" s="627"/>
      <c r="S252" s="52"/>
      <c r="T252" s="52"/>
      <c r="U252" s="52"/>
      <c r="V252" s="52"/>
      <c r="W252" s="52"/>
      <c r="X252" s="641"/>
      <c r="AP252" s="409"/>
      <c r="AQ252" s="409"/>
      <c r="AR252" s="409"/>
      <c r="AS252" s="409"/>
      <c r="AT252" s="409"/>
      <c r="AU252" s="409"/>
      <c r="AV252" s="409"/>
      <c r="BF252" s="409"/>
      <c r="BG252" s="409"/>
      <c r="BH252" s="409"/>
      <c r="BI252" s="409"/>
      <c r="BJ252" s="409"/>
      <c r="BK252" s="409"/>
      <c r="BL252" s="409"/>
      <c r="BV252" s="409"/>
      <c r="BW252" s="409"/>
      <c r="BX252" s="409"/>
      <c r="BY252" s="409"/>
      <c r="BZ252" s="409"/>
      <c r="CA252" s="409"/>
      <c r="CB252" s="409"/>
      <c r="CL252" s="409"/>
      <c r="CM252" s="409"/>
      <c r="CN252" s="409"/>
      <c r="CO252" s="409"/>
      <c r="CP252" s="409"/>
      <c r="CQ252" s="409"/>
      <c r="CR252" s="409"/>
      <c r="DB252" s="409"/>
      <c r="DC252" s="409"/>
      <c r="DD252" s="409"/>
      <c r="DE252" s="409"/>
      <c r="DF252" s="409"/>
      <c r="DG252" s="409"/>
      <c r="DH252" s="409"/>
      <c r="DR252" s="409"/>
      <c r="DS252" s="409"/>
      <c r="DT252" s="409"/>
      <c r="DU252" s="409"/>
      <c r="DV252" s="409"/>
      <c r="DW252" s="409"/>
      <c r="DX252" s="409"/>
      <c r="EH252" s="409"/>
      <c r="EI252" s="409"/>
      <c r="EJ252" s="409"/>
      <c r="EK252" s="409"/>
      <c r="EL252" s="409"/>
      <c r="EM252" s="409"/>
      <c r="EN252" s="409"/>
      <c r="EX252" s="409"/>
      <c r="EY252" s="409"/>
      <c r="EZ252" s="409"/>
      <c r="FA252" s="409"/>
      <c r="FB252" s="409"/>
      <c r="FC252" s="409"/>
      <c r="FD252" s="409"/>
      <c r="FN252" s="409"/>
      <c r="FO252" s="409"/>
      <c r="FP252" s="409"/>
      <c r="FQ252" s="409"/>
      <c r="FR252" s="409"/>
      <c r="FS252" s="409"/>
      <c r="FT252" s="409"/>
      <c r="GD252" s="409"/>
      <c r="GE252" s="409"/>
      <c r="GF252" s="409"/>
      <c r="GG252" s="409"/>
      <c r="GH252" s="409"/>
      <c r="GI252" s="409"/>
      <c r="GJ252" s="409"/>
      <c r="GT252" s="409"/>
      <c r="GU252" s="409"/>
      <c r="GV252" s="409"/>
      <c r="GW252" s="409"/>
      <c r="GX252" s="409"/>
      <c r="GY252" s="409"/>
      <c r="GZ252" s="409"/>
      <c r="HJ252" s="409"/>
      <c r="HK252" s="409"/>
      <c r="HL252" s="409"/>
      <c r="HM252" s="409"/>
      <c r="HN252" s="409"/>
      <c r="HO252" s="409"/>
      <c r="HP252" s="409"/>
      <c r="HZ252" s="409"/>
      <c r="IA252" s="409"/>
      <c r="IB252" s="409"/>
      <c r="IC252" s="409"/>
      <c r="ID252" s="409"/>
      <c r="IE252" s="409"/>
      <c r="IF252" s="409"/>
      <c r="IP252" s="409"/>
      <c r="IQ252" s="409"/>
      <c r="IR252" s="409"/>
      <c r="IS252" s="409"/>
      <c r="IT252" s="409"/>
      <c r="IU252" s="409"/>
      <c r="IV252" s="409"/>
    </row>
    <row r="253" spans="1:256">
      <c r="A253" s="54"/>
      <c r="B253" s="141"/>
      <c r="C253" s="142"/>
      <c r="D253" s="143"/>
      <c r="E253" s="143"/>
      <c r="F253" s="143"/>
      <c r="G253" s="143"/>
      <c r="H253" s="143"/>
      <c r="I253" s="414"/>
      <c r="J253" s="243"/>
      <c r="K253" s="227"/>
      <c r="L253" s="227"/>
      <c r="M253" s="227"/>
      <c r="N253" s="227"/>
      <c r="O253" s="237"/>
      <c r="P253" s="631"/>
      <c r="Q253" s="627"/>
      <c r="S253" s="52"/>
      <c r="T253" s="52"/>
      <c r="U253" s="52"/>
      <c r="V253" s="52"/>
      <c r="W253" s="52"/>
      <c r="X253" s="641"/>
      <c r="AP253" s="409"/>
      <c r="AQ253" s="409"/>
      <c r="AR253" s="409"/>
      <c r="AS253" s="409"/>
      <c r="AT253" s="409"/>
      <c r="AU253" s="409"/>
      <c r="AV253" s="409"/>
      <c r="BF253" s="409"/>
      <c r="BG253" s="409"/>
      <c r="BH253" s="409"/>
      <c r="BI253" s="409"/>
      <c r="BJ253" s="409"/>
      <c r="BK253" s="409"/>
      <c r="BL253" s="409"/>
      <c r="BV253" s="409"/>
      <c r="BW253" s="409"/>
      <c r="BX253" s="409"/>
      <c r="BY253" s="409"/>
      <c r="BZ253" s="409"/>
      <c r="CA253" s="409"/>
      <c r="CB253" s="409"/>
      <c r="CL253" s="409"/>
      <c r="CM253" s="409"/>
      <c r="CN253" s="409"/>
      <c r="CO253" s="409"/>
      <c r="CP253" s="409"/>
      <c r="CQ253" s="409"/>
      <c r="CR253" s="409"/>
      <c r="DB253" s="409"/>
      <c r="DC253" s="409"/>
      <c r="DD253" s="409"/>
      <c r="DE253" s="409"/>
      <c r="DF253" s="409"/>
      <c r="DG253" s="409"/>
      <c r="DH253" s="409"/>
      <c r="DR253" s="409"/>
      <c r="DS253" s="409"/>
      <c r="DT253" s="409"/>
      <c r="DU253" s="409"/>
      <c r="DV253" s="409"/>
      <c r="DW253" s="409"/>
      <c r="DX253" s="409"/>
      <c r="EH253" s="409"/>
      <c r="EI253" s="409"/>
      <c r="EJ253" s="409"/>
      <c r="EK253" s="409"/>
      <c r="EL253" s="409"/>
      <c r="EM253" s="409"/>
      <c r="EN253" s="409"/>
      <c r="EX253" s="409"/>
      <c r="EY253" s="409"/>
      <c r="EZ253" s="409"/>
      <c r="FA253" s="409"/>
      <c r="FB253" s="409"/>
      <c r="FC253" s="409"/>
      <c r="FD253" s="409"/>
      <c r="FN253" s="409"/>
      <c r="FO253" s="409"/>
      <c r="FP253" s="409"/>
      <c r="FQ253" s="409"/>
      <c r="FR253" s="409"/>
      <c r="FS253" s="409"/>
      <c r="FT253" s="409"/>
      <c r="GD253" s="409"/>
      <c r="GE253" s="409"/>
      <c r="GF253" s="409"/>
      <c r="GG253" s="409"/>
      <c r="GH253" s="409"/>
      <c r="GI253" s="409"/>
      <c r="GJ253" s="409"/>
      <c r="GT253" s="409"/>
      <c r="GU253" s="409"/>
      <c r="GV253" s="409"/>
      <c r="GW253" s="409"/>
      <c r="GX253" s="409"/>
      <c r="GY253" s="409"/>
      <c r="GZ253" s="409"/>
      <c r="HJ253" s="409"/>
      <c r="HK253" s="409"/>
      <c r="HL253" s="409"/>
      <c r="HM253" s="409"/>
      <c r="HN253" s="409"/>
      <c r="HO253" s="409"/>
      <c r="HP253" s="409"/>
      <c r="HZ253" s="409"/>
      <c r="IA253" s="409"/>
      <c r="IB253" s="409"/>
      <c r="IC253" s="409"/>
      <c r="ID253" s="409"/>
      <c r="IE253" s="409"/>
      <c r="IF253" s="409"/>
      <c r="IP253" s="409"/>
      <c r="IQ253" s="409"/>
      <c r="IR253" s="409"/>
      <c r="IS253" s="409"/>
      <c r="IT253" s="409"/>
      <c r="IU253" s="409"/>
      <c r="IV253" s="409"/>
    </row>
    <row r="254" spans="1:256">
      <c r="A254" s="54"/>
      <c r="B254" s="16"/>
      <c r="C254" s="51"/>
      <c r="D254" s="52"/>
      <c r="E254" s="52"/>
      <c r="F254" s="52"/>
      <c r="G254" s="52"/>
      <c r="H254" s="52"/>
      <c r="I254" s="51"/>
      <c r="J254" s="242"/>
      <c r="K254" s="226"/>
      <c r="L254" s="630"/>
      <c r="M254" s="630"/>
      <c r="N254" s="630"/>
      <c r="O254" s="630"/>
      <c r="P254" s="637"/>
      <c r="Q254" s="627"/>
      <c r="S254" s="52"/>
      <c r="T254" s="52"/>
      <c r="U254" s="52"/>
      <c r="V254" s="52"/>
      <c r="W254" s="52"/>
      <c r="X254" s="641"/>
      <c r="AP254" s="409"/>
      <c r="AQ254" s="409"/>
      <c r="AR254" s="409"/>
      <c r="AS254" s="409"/>
      <c r="AT254" s="409"/>
      <c r="AU254" s="409"/>
      <c r="AV254" s="409"/>
      <c r="BF254" s="409"/>
      <c r="BG254" s="409"/>
      <c r="BH254" s="409"/>
      <c r="BI254" s="409"/>
      <c r="BJ254" s="409"/>
      <c r="BK254" s="409"/>
      <c r="BL254" s="409"/>
      <c r="BV254" s="409"/>
      <c r="BW254" s="409"/>
      <c r="BX254" s="409"/>
      <c r="BY254" s="409"/>
      <c r="BZ254" s="409"/>
      <c r="CA254" s="409"/>
      <c r="CB254" s="409"/>
      <c r="CL254" s="409"/>
      <c r="CM254" s="409"/>
      <c r="CN254" s="409"/>
      <c r="CO254" s="409"/>
      <c r="CP254" s="409"/>
      <c r="CQ254" s="409"/>
      <c r="CR254" s="409"/>
      <c r="DB254" s="409"/>
      <c r="DC254" s="409"/>
      <c r="DD254" s="409"/>
      <c r="DE254" s="409"/>
      <c r="DF254" s="409"/>
      <c r="DG254" s="409"/>
      <c r="DH254" s="409"/>
      <c r="DR254" s="409"/>
      <c r="DS254" s="409"/>
      <c r="DT254" s="409"/>
      <c r="DU254" s="409"/>
      <c r="DV254" s="409"/>
      <c r="DW254" s="409"/>
      <c r="DX254" s="409"/>
      <c r="EH254" s="409"/>
      <c r="EI254" s="409"/>
      <c r="EJ254" s="409"/>
      <c r="EK254" s="409"/>
      <c r="EL254" s="409"/>
      <c r="EM254" s="409"/>
      <c r="EN254" s="409"/>
      <c r="EX254" s="409"/>
      <c r="EY254" s="409"/>
      <c r="EZ254" s="409"/>
      <c r="FA254" s="409"/>
      <c r="FB254" s="409"/>
      <c r="FC254" s="409"/>
      <c r="FD254" s="409"/>
      <c r="FN254" s="409"/>
      <c r="FO254" s="409"/>
      <c r="FP254" s="409"/>
      <c r="FQ254" s="409"/>
      <c r="FR254" s="409"/>
      <c r="FS254" s="409"/>
      <c r="FT254" s="409"/>
      <c r="GD254" s="409"/>
      <c r="GE254" s="409"/>
      <c r="GF254" s="409"/>
      <c r="GG254" s="409"/>
      <c r="GH254" s="409"/>
      <c r="GI254" s="409"/>
      <c r="GJ254" s="409"/>
      <c r="GT254" s="409"/>
      <c r="GU254" s="409"/>
      <c r="GV254" s="409"/>
      <c r="GW254" s="409"/>
      <c r="GX254" s="409"/>
      <c r="GY254" s="409"/>
      <c r="GZ254" s="409"/>
      <c r="HJ254" s="409"/>
      <c r="HK254" s="409"/>
      <c r="HL254" s="409"/>
      <c r="HM254" s="409"/>
      <c r="HN254" s="409"/>
      <c r="HO254" s="409"/>
      <c r="HP254" s="409"/>
      <c r="HZ254" s="409"/>
      <c r="IA254" s="409"/>
      <c r="IB254" s="409"/>
      <c r="IC254" s="409"/>
      <c r="ID254" s="409"/>
      <c r="IE254" s="409"/>
      <c r="IF254" s="409"/>
      <c r="IP254" s="409"/>
      <c r="IQ254" s="409"/>
      <c r="IR254" s="409"/>
      <c r="IS254" s="409"/>
      <c r="IT254" s="409"/>
      <c r="IU254" s="409"/>
      <c r="IV254" s="409"/>
    </row>
    <row r="255" spans="1:256">
      <c r="A255" s="54"/>
      <c r="B255" s="16"/>
      <c r="C255" s="51"/>
      <c r="D255" s="52"/>
      <c r="E255" s="52"/>
      <c r="F255" s="52"/>
      <c r="G255" s="52"/>
      <c r="H255" s="52"/>
      <c r="I255" s="51"/>
      <c r="J255" s="242"/>
      <c r="K255" s="226"/>
      <c r="L255" s="630"/>
      <c r="M255" s="630"/>
      <c r="N255" s="630"/>
      <c r="O255" s="630"/>
      <c r="P255" s="637"/>
      <c r="Q255" s="627"/>
      <c r="S255" s="52"/>
      <c r="T255" s="52"/>
      <c r="U255" s="52"/>
      <c r="V255" s="52"/>
      <c r="W255" s="52"/>
      <c r="X255" s="641"/>
      <c r="AP255" s="409"/>
      <c r="AQ255" s="409"/>
      <c r="AR255" s="409"/>
      <c r="AS255" s="409"/>
      <c r="AT255" s="409"/>
      <c r="AU255" s="409"/>
      <c r="AV255" s="409"/>
      <c r="BF255" s="409"/>
      <c r="BG255" s="409"/>
      <c r="BH255" s="409"/>
      <c r="BI255" s="409"/>
      <c r="BJ255" s="409"/>
      <c r="BK255" s="409"/>
      <c r="BL255" s="409"/>
      <c r="BV255" s="409"/>
      <c r="BW255" s="409"/>
      <c r="BX255" s="409"/>
      <c r="BY255" s="409"/>
      <c r="BZ255" s="409"/>
      <c r="CA255" s="409"/>
      <c r="CB255" s="409"/>
      <c r="CL255" s="409"/>
      <c r="CM255" s="409"/>
      <c r="CN255" s="409"/>
      <c r="CO255" s="409"/>
      <c r="CP255" s="409"/>
      <c r="CQ255" s="409"/>
      <c r="CR255" s="409"/>
      <c r="DB255" s="409"/>
      <c r="DC255" s="409"/>
      <c r="DD255" s="409"/>
      <c r="DE255" s="409"/>
      <c r="DF255" s="409"/>
      <c r="DG255" s="409"/>
      <c r="DH255" s="409"/>
      <c r="DR255" s="409"/>
      <c r="DS255" s="409"/>
      <c r="DT255" s="409"/>
      <c r="DU255" s="409"/>
      <c r="DV255" s="409"/>
      <c r="DW255" s="409"/>
      <c r="DX255" s="409"/>
      <c r="EH255" s="409"/>
      <c r="EI255" s="409"/>
      <c r="EJ255" s="409"/>
      <c r="EK255" s="409"/>
      <c r="EL255" s="409"/>
      <c r="EM255" s="409"/>
      <c r="EN255" s="409"/>
      <c r="EX255" s="409"/>
      <c r="EY255" s="409"/>
      <c r="EZ255" s="409"/>
      <c r="FA255" s="409"/>
      <c r="FB255" s="409"/>
      <c r="FC255" s="409"/>
      <c r="FD255" s="409"/>
      <c r="FN255" s="409"/>
      <c r="FO255" s="409"/>
      <c r="FP255" s="409"/>
      <c r="FQ255" s="409"/>
      <c r="FR255" s="409"/>
      <c r="FS255" s="409"/>
      <c r="FT255" s="409"/>
      <c r="GD255" s="409"/>
      <c r="GE255" s="409"/>
      <c r="GF255" s="409"/>
      <c r="GG255" s="409"/>
      <c r="GH255" s="409"/>
      <c r="GI255" s="409"/>
      <c r="GJ255" s="409"/>
      <c r="GT255" s="409"/>
      <c r="GU255" s="409"/>
      <c r="GV255" s="409"/>
      <c r="GW255" s="409"/>
      <c r="GX255" s="409"/>
      <c r="GY255" s="409"/>
      <c r="GZ255" s="409"/>
      <c r="HJ255" s="409"/>
      <c r="HK255" s="409"/>
      <c r="HL255" s="409"/>
      <c r="HM255" s="409"/>
      <c r="HN255" s="409"/>
      <c r="HO255" s="409"/>
      <c r="HP255" s="409"/>
      <c r="HZ255" s="409"/>
      <c r="IA255" s="409"/>
      <c r="IB255" s="409"/>
      <c r="IC255" s="409"/>
      <c r="ID255" s="409"/>
      <c r="IE255" s="409"/>
      <c r="IF255" s="409"/>
      <c r="IP255" s="409"/>
      <c r="IQ255" s="409"/>
      <c r="IR255" s="409"/>
      <c r="IS255" s="409"/>
      <c r="IT255" s="409"/>
      <c r="IU255" s="409"/>
      <c r="IV255" s="409"/>
    </row>
    <row r="256" spans="1:256">
      <c r="A256" s="54"/>
      <c r="B256" s="139"/>
      <c r="C256" s="137"/>
      <c r="D256" s="138"/>
      <c r="E256" s="138"/>
      <c r="F256" s="138"/>
      <c r="G256" s="138"/>
      <c r="H256" s="138"/>
      <c r="I256" s="417"/>
      <c r="J256" s="243"/>
      <c r="K256" s="227"/>
      <c r="L256" s="227"/>
      <c r="M256" s="227"/>
      <c r="N256" s="227"/>
      <c r="O256" s="237"/>
      <c r="P256" s="631"/>
      <c r="Q256" s="627"/>
      <c r="S256" s="52"/>
      <c r="T256" s="52"/>
      <c r="U256" s="52"/>
      <c r="V256" s="52"/>
      <c r="W256" s="52"/>
      <c r="X256" s="641"/>
      <c r="AP256" s="409"/>
      <c r="AQ256" s="409"/>
      <c r="AR256" s="409"/>
      <c r="AS256" s="409"/>
      <c r="AT256" s="409"/>
      <c r="AU256" s="409"/>
      <c r="AV256" s="409"/>
      <c r="BF256" s="409"/>
      <c r="BG256" s="409"/>
      <c r="BH256" s="409"/>
      <c r="BI256" s="409"/>
      <c r="BJ256" s="409"/>
      <c r="BK256" s="409"/>
      <c r="BL256" s="409"/>
      <c r="BV256" s="409"/>
      <c r="BW256" s="409"/>
      <c r="BX256" s="409"/>
      <c r="BY256" s="409"/>
      <c r="BZ256" s="409"/>
      <c r="CA256" s="409"/>
      <c r="CB256" s="409"/>
      <c r="CL256" s="409"/>
      <c r="CM256" s="409"/>
      <c r="CN256" s="409"/>
      <c r="CO256" s="409"/>
      <c r="CP256" s="409"/>
      <c r="CQ256" s="409"/>
      <c r="CR256" s="409"/>
      <c r="DB256" s="409"/>
      <c r="DC256" s="409"/>
      <c r="DD256" s="409"/>
      <c r="DE256" s="409"/>
      <c r="DF256" s="409"/>
      <c r="DG256" s="409"/>
      <c r="DH256" s="409"/>
      <c r="DR256" s="409"/>
      <c r="DS256" s="409"/>
      <c r="DT256" s="409"/>
      <c r="DU256" s="409"/>
      <c r="DV256" s="409"/>
      <c r="DW256" s="409"/>
      <c r="DX256" s="409"/>
      <c r="EH256" s="409"/>
      <c r="EI256" s="409"/>
      <c r="EJ256" s="409"/>
      <c r="EK256" s="409"/>
      <c r="EL256" s="409"/>
      <c r="EM256" s="409"/>
      <c r="EN256" s="409"/>
      <c r="EX256" s="409"/>
      <c r="EY256" s="409"/>
      <c r="EZ256" s="409"/>
      <c r="FA256" s="409"/>
      <c r="FB256" s="409"/>
      <c r="FC256" s="409"/>
      <c r="FD256" s="409"/>
      <c r="FN256" s="409"/>
      <c r="FO256" s="409"/>
      <c r="FP256" s="409"/>
      <c r="FQ256" s="409"/>
      <c r="FR256" s="409"/>
      <c r="FS256" s="409"/>
      <c r="FT256" s="409"/>
      <c r="GD256" s="409"/>
      <c r="GE256" s="409"/>
      <c r="GF256" s="409"/>
      <c r="GG256" s="409"/>
      <c r="GH256" s="409"/>
      <c r="GI256" s="409"/>
      <c r="GJ256" s="409"/>
      <c r="GT256" s="409"/>
      <c r="GU256" s="409"/>
      <c r="GV256" s="409"/>
      <c r="GW256" s="409"/>
      <c r="GX256" s="409"/>
      <c r="GY256" s="409"/>
      <c r="GZ256" s="409"/>
      <c r="HJ256" s="409"/>
      <c r="HK256" s="409"/>
      <c r="HL256" s="409"/>
      <c r="HM256" s="409"/>
      <c r="HN256" s="409"/>
      <c r="HO256" s="409"/>
      <c r="HP256" s="409"/>
      <c r="HZ256" s="409"/>
      <c r="IA256" s="409"/>
      <c r="IB256" s="409"/>
      <c r="IC256" s="409"/>
      <c r="ID256" s="409"/>
      <c r="IE256" s="409"/>
      <c r="IF256" s="409"/>
      <c r="IP256" s="409"/>
      <c r="IQ256" s="409"/>
      <c r="IR256" s="409"/>
      <c r="IS256" s="409"/>
      <c r="IT256" s="409"/>
      <c r="IU256" s="409"/>
      <c r="IV256" s="409"/>
    </row>
    <row r="257" spans="1:256">
      <c r="A257" s="53"/>
      <c r="B257" s="238"/>
      <c r="C257" s="239"/>
      <c r="D257" s="240"/>
      <c r="E257" s="240"/>
      <c r="F257" s="74"/>
      <c r="G257" s="240"/>
      <c r="H257" s="240"/>
      <c r="I257" s="241"/>
      <c r="J257" s="228"/>
      <c r="K257" s="229"/>
      <c r="L257" s="230"/>
      <c r="M257" s="230"/>
      <c r="N257" s="230"/>
      <c r="O257" s="230"/>
      <c r="P257" s="623"/>
      <c r="Q257" s="627"/>
      <c r="S257" s="52"/>
      <c r="T257" s="52"/>
      <c r="U257" s="52"/>
      <c r="V257" s="52"/>
      <c r="W257" s="52"/>
      <c r="X257" s="641"/>
      <c r="AP257" s="409"/>
      <c r="AQ257" s="409"/>
      <c r="AR257" s="409"/>
      <c r="AS257" s="409"/>
      <c r="AT257" s="409"/>
      <c r="AU257" s="409"/>
      <c r="AV257" s="409"/>
      <c r="BF257" s="409"/>
      <c r="BG257" s="409"/>
      <c r="BH257" s="409"/>
      <c r="BI257" s="409"/>
      <c r="BJ257" s="409"/>
      <c r="BK257" s="409"/>
      <c r="BL257" s="409"/>
      <c r="BV257" s="409"/>
      <c r="BW257" s="409"/>
      <c r="BX257" s="409"/>
      <c r="BY257" s="409"/>
      <c r="BZ257" s="409"/>
      <c r="CA257" s="409"/>
      <c r="CB257" s="409"/>
      <c r="CL257" s="409"/>
      <c r="CM257" s="409"/>
      <c r="CN257" s="409"/>
      <c r="CO257" s="409"/>
      <c r="CP257" s="409"/>
      <c r="CQ257" s="409"/>
      <c r="CR257" s="409"/>
      <c r="DB257" s="409"/>
      <c r="DC257" s="409"/>
      <c r="DD257" s="409"/>
      <c r="DE257" s="409"/>
      <c r="DF257" s="409"/>
      <c r="DG257" s="409"/>
      <c r="DH257" s="409"/>
      <c r="DR257" s="409"/>
      <c r="DS257" s="409"/>
      <c r="DT257" s="409"/>
      <c r="DU257" s="409"/>
      <c r="DV257" s="409"/>
      <c r="DW257" s="409"/>
      <c r="DX257" s="409"/>
      <c r="EH257" s="409"/>
      <c r="EI257" s="409"/>
      <c r="EJ257" s="409"/>
      <c r="EK257" s="409"/>
      <c r="EL257" s="409"/>
      <c r="EM257" s="409"/>
      <c r="EN257" s="409"/>
      <c r="EX257" s="409"/>
      <c r="EY257" s="409"/>
      <c r="EZ257" s="409"/>
      <c r="FA257" s="409"/>
      <c r="FB257" s="409"/>
      <c r="FC257" s="409"/>
      <c r="FD257" s="409"/>
      <c r="FN257" s="409"/>
      <c r="FO257" s="409"/>
      <c r="FP257" s="409"/>
      <c r="FQ257" s="409"/>
      <c r="FR257" s="409"/>
      <c r="FS257" s="409"/>
      <c r="FT257" s="409"/>
      <c r="GD257" s="409"/>
      <c r="GE257" s="409"/>
      <c r="GF257" s="409"/>
      <c r="GG257" s="409"/>
      <c r="GH257" s="409"/>
      <c r="GI257" s="409"/>
      <c r="GJ257" s="409"/>
      <c r="GT257" s="409"/>
      <c r="GU257" s="409"/>
      <c r="GV257" s="409"/>
      <c r="GW257" s="409"/>
      <c r="GX257" s="409"/>
      <c r="GY257" s="409"/>
      <c r="GZ257" s="409"/>
      <c r="HJ257" s="409"/>
      <c r="HK257" s="409"/>
      <c r="HL257" s="409"/>
      <c r="HM257" s="409"/>
      <c r="HN257" s="409"/>
      <c r="HO257" s="409"/>
      <c r="HP257" s="409"/>
      <c r="HZ257" s="409"/>
      <c r="IA257" s="409"/>
      <c r="IB257" s="409"/>
      <c r="IC257" s="409"/>
      <c r="ID257" s="409"/>
      <c r="IE257" s="409"/>
      <c r="IF257" s="409"/>
      <c r="IP257" s="409"/>
      <c r="IQ257" s="409"/>
      <c r="IR257" s="409"/>
      <c r="IS257" s="409"/>
      <c r="IT257" s="409"/>
      <c r="IU257" s="409"/>
      <c r="IV257" s="409"/>
    </row>
    <row r="258" spans="1:256">
      <c r="A258" s="54"/>
      <c r="B258" s="16"/>
      <c r="C258" s="51"/>
      <c r="D258" s="52"/>
      <c r="E258" s="52"/>
      <c r="F258" s="52"/>
      <c r="G258" s="52"/>
      <c r="H258" s="52"/>
      <c r="I258" s="75"/>
      <c r="J258" s="232"/>
      <c r="K258" s="233"/>
      <c r="L258" s="234"/>
      <c r="M258" s="234"/>
      <c r="N258" s="234"/>
      <c r="O258" s="234"/>
      <c r="P258" s="635"/>
      <c r="Q258" s="627"/>
      <c r="S258" s="52"/>
      <c r="T258" s="52"/>
      <c r="U258" s="52"/>
      <c r="V258" s="52"/>
      <c r="W258" s="52"/>
      <c r="X258" s="641"/>
      <c r="AP258" s="409"/>
      <c r="AQ258" s="409"/>
      <c r="AR258" s="409"/>
      <c r="AS258" s="409"/>
      <c r="AT258" s="409"/>
      <c r="AU258" s="409"/>
      <c r="AV258" s="409"/>
      <c r="BF258" s="409"/>
      <c r="BG258" s="409"/>
      <c r="BH258" s="409"/>
      <c r="BI258" s="409"/>
      <c r="BJ258" s="409"/>
      <c r="BK258" s="409"/>
      <c r="BL258" s="409"/>
      <c r="BV258" s="409"/>
      <c r="BW258" s="409"/>
      <c r="BX258" s="409"/>
      <c r="BY258" s="409"/>
      <c r="BZ258" s="409"/>
      <c r="CA258" s="409"/>
      <c r="CB258" s="409"/>
      <c r="CL258" s="409"/>
      <c r="CM258" s="409"/>
      <c r="CN258" s="409"/>
      <c r="CO258" s="409"/>
      <c r="CP258" s="409"/>
      <c r="CQ258" s="409"/>
      <c r="CR258" s="409"/>
      <c r="DB258" s="409"/>
      <c r="DC258" s="409"/>
      <c r="DD258" s="409"/>
      <c r="DE258" s="409"/>
      <c r="DF258" s="409"/>
      <c r="DG258" s="409"/>
      <c r="DH258" s="409"/>
      <c r="DR258" s="409"/>
      <c r="DS258" s="409"/>
      <c r="DT258" s="409"/>
      <c r="DU258" s="409"/>
      <c r="DV258" s="409"/>
      <c r="DW258" s="409"/>
      <c r="DX258" s="409"/>
      <c r="EH258" s="409"/>
      <c r="EI258" s="409"/>
      <c r="EJ258" s="409"/>
      <c r="EK258" s="409"/>
      <c r="EL258" s="409"/>
      <c r="EM258" s="409"/>
      <c r="EN258" s="409"/>
      <c r="EX258" s="409"/>
      <c r="EY258" s="409"/>
      <c r="EZ258" s="409"/>
      <c r="FA258" s="409"/>
      <c r="FB258" s="409"/>
      <c r="FC258" s="409"/>
      <c r="FD258" s="409"/>
      <c r="FN258" s="409"/>
      <c r="FO258" s="409"/>
      <c r="FP258" s="409"/>
      <c r="FQ258" s="409"/>
      <c r="FR258" s="409"/>
      <c r="FS258" s="409"/>
      <c r="FT258" s="409"/>
      <c r="GD258" s="409"/>
      <c r="GE258" s="409"/>
      <c r="GF258" s="409"/>
      <c r="GG258" s="409"/>
      <c r="GH258" s="409"/>
      <c r="GI258" s="409"/>
      <c r="GJ258" s="409"/>
      <c r="GT258" s="409"/>
      <c r="GU258" s="409"/>
      <c r="GV258" s="409"/>
      <c r="GW258" s="409"/>
      <c r="GX258" s="409"/>
      <c r="GY258" s="409"/>
      <c r="GZ258" s="409"/>
      <c r="HJ258" s="409"/>
      <c r="HK258" s="409"/>
      <c r="HL258" s="409"/>
      <c r="HM258" s="409"/>
      <c r="HN258" s="409"/>
      <c r="HO258" s="409"/>
      <c r="HP258" s="409"/>
      <c r="HZ258" s="409"/>
      <c r="IA258" s="409"/>
      <c r="IB258" s="409"/>
      <c r="IC258" s="409"/>
      <c r="ID258" s="409"/>
      <c r="IE258" s="409"/>
      <c r="IF258" s="409"/>
      <c r="IP258" s="409"/>
      <c r="IQ258" s="409"/>
      <c r="IR258" s="409"/>
      <c r="IS258" s="409"/>
      <c r="IT258" s="409"/>
      <c r="IU258" s="409"/>
      <c r="IV258" s="409"/>
    </row>
    <row r="259" spans="1:256">
      <c r="A259" s="54"/>
      <c r="B259" s="16"/>
      <c r="C259" s="51"/>
      <c r="D259" s="52"/>
      <c r="E259" s="52"/>
      <c r="F259" s="52"/>
      <c r="G259" s="52"/>
      <c r="H259" s="52"/>
      <c r="I259" s="75"/>
      <c r="J259" s="232"/>
      <c r="K259" s="233"/>
      <c r="L259" s="234"/>
      <c r="M259" s="234"/>
      <c r="N259" s="234"/>
      <c r="O259" s="234"/>
      <c r="P259" s="635"/>
      <c r="Q259" s="627"/>
      <c r="S259" s="52"/>
      <c r="T259" s="52"/>
      <c r="U259" s="52"/>
      <c r="V259" s="52"/>
      <c r="W259" s="52"/>
      <c r="X259" s="641"/>
      <c r="AP259" s="409"/>
      <c r="AQ259" s="409"/>
      <c r="AR259" s="409"/>
      <c r="AS259" s="409"/>
      <c r="AT259" s="409"/>
      <c r="AU259" s="409"/>
      <c r="AV259" s="409"/>
      <c r="BF259" s="409"/>
      <c r="BG259" s="409"/>
      <c r="BH259" s="409"/>
      <c r="BI259" s="409"/>
      <c r="BJ259" s="409"/>
      <c r="BK259" s="409"/>
      <c r="BL259" s="409"/>
      <c r="BV259" s="409"/>
      <c r="BW259" s="409"/>
      <c r="BX259" s="409"/>
      <c r="BY259" s="409"/>
      <c r="BZ259" s="409"/>
      <c r="CA259" s="409"/>
      <c r="CB259" s="409"/>
      <c r="CL259" s="409"/>
      <c r="CM259" s="409"/>
      <c r="CN259" s="409"/>
      <c r="CO259" s="409"/>
      <c r="CP259" s="409"/>
      <c r="CQ259" s="409"/>
      <c r="CR259" s="409"/>
      <c r="DB259" s="409"/>
      <c r="DC259" s="409"/>
      <c r="DD259" s="409"/>
      <c r="DE259" s="409"/>
      <c r="DF259" s="409"/>
      <c r="DG259" s="409"/>
      <c r="DH259" s="409"/>
      <c r="DR259" s="409"/>
      <c r="DS259" s="409"/>
      <c r="DT259" s="409"/>
      <c r="DU259" s="409"/>
      <c r="DV259" s="409"/>
      <c r="DW259" s="409"/>
      <c r="DX259" s="409"/>
      <c r="EH259" s="409"/>
      <c r="EI259" s="409"/>
      <c r="EJ259" s="409"/>
      <c r="EK259" s="409"/>
      <c r="EL259" s="409"/>
      <c r="EM259" s="409"/>
      <c r="EN259" s="409"/>
      <c r="EX259" s="409"/>
      <c r="EY259" s="409"/>
      <c r="EZ259" s="409"/>
      <c r="FA259" s="409"/>
      <c r="FB259" s="409"/>
      <c r="FC259" s="409"/>
      <c r="FD259" s="409"/>
      <c r="FN259" s="409"/>
      <c r="FO259" s="409"/>
      <c r="FP259" s="409"/>
      <c r="FQ259" s="409"/>
      <c r="FR259" s="409"/>
      <c r="FS259" s="409"/>
      <c r="FT259" s="409"/>
      <c r="GD259" s="409"/>
      <c r="GE259" s="409"/>
      <c r="GF259" s="409"/>
      <c r="GG259" s="409"/>
      <c r="GH259" s="409"/>
      <c r="GI259" s="409"/>
      <c r="GJ259" s="409"/>
      <c r="GT259" s="409"/>
      <c r="GU259" s="409"/>
      <c r="GV259" s="409"/>
      <c r="GW259" s="409"/>
      <c r="GX259" s="409"/>
      <c r="GY259" s="409"/>
      <c r="GZ259" s="409"/>
      <c r="HJ259" s="409"/>
      <c r="HK259" s="409"/>
      <c r="HL259" s="409"/>
      <c r="HM259" s="409"/>
      <c r="HN259" s="409"/>
      <c r="HO259" s="409"/>
      <c r="HP259" s="409"/>
      <c r="HZ259" s="409"/>
      <c r="IA259" s="409"/>
      <c r="IB259" s="409"/>
      <c r="IC259" s="409"/>
      <c r="ID259" s="409"/>
      <c r="IE259" s="409"/>
      <c r="IF259" s="409"/>
      <c r="IP259" s="409"/>
      <c r="IQ259" s="409"/>
      <c r="IR259" s="409"/>
      <c r="IS259" s="409"/>
      <c r="IT259" s="409"/>
      <c r="IU259" s="409"/>
      <c r="IV259" s="409"/>
    </row>
    <row r="260" spans="1:256">
      <c r="A260" s="54"/>
      <c r="B260" s="16"/>
      <c r="C260" s="51"/>
      <c r="D260" s="52"/>
      <c r="E260" s="52"/>
      <c r="F260" s="52"/>
      <c r="G260" s="52"/>
      <c r="H260" s="52"/>
      <c r="I260" s="75"/>
      <c r="J260" s="232"/>
      <c r="K260" s="233"/>
      <c r="L260" s="234"/>
      <c r="M260" s="234"/>
      <c r="N260" s="234"/>
      <c r="O260" s="234"/>
      <c r="P260" s="635"/>
      <c r="Q260" s="627"/>
      <c r="S260" s="52"/>
      <c r="T260" s="52"/>
      <c r="U260" s="52"/>
      <c r="V260" s="52"/>
      <c r="W260" s="52"/>
      <c r="X260" s="641"/>
      <c r="AP260" s="409"/>
      <c r="AQ260" s="409"/>
      <c r="AR260" s="409"/>
      <c r="AS260" s="409"/>
      <c r="AT260" s="409"/>
      <c r="AU260" s="409"/>
      <c r="AV260" s="409"/>
      <c r="BF260" s="409"/>
      <c r="BG260" s="409"/>
      <c r="BH260" s="409"/>
      <c r="BI260" s="409"/>
      <c r="BJ260" s="409"/>
      <c r="BK260" s="409"/>
      <c r="BL260" s="409"/>
      <c r="BV260" s="409"/>
      <c r="BW260" s="409"/>
      <c r="BX260" s="409"/>
      <c r="BY260" s="409"/>
      <c r="BZ260" s="409"/>
      <c r="CA260" s="409"/>
      <c r="CB260" s="409"/>
      <c r="CL260" s="409"/>
      <c r="CM260" s="409"/>
      <c r="CN260" s="409"/>
      <c r="CO260" s="409"/>
      <c r="CP260" s="409"/>
      <c r="CQ260" s="409"/>
      <c r="CR260" s="409"/>
      <c r="DB260" s="409"/>
      <c r="DC260" s="409"/>
      <c r="DD260" s="409"/>
      <c r="DE260" s="409"/>
      <c r="DF260" s="409"/>
      <c r="DG260" s="409"/>
      <c r="DH260" s="409"/>
      <c r="DR260" s="409"/>
      <c r="DS260" s="409"/>
      <c r="DT260" s="409"/>
      <c r="DU260" s="409"/>
      <c r="DV260" s="409"/>
      <c r="DW260" s="409"/>
      <c r="DX260" s="409"/>
      <c r="EH260" s="409"/>
      <c r="EI260" s="409"/>
      <c r="EJ260" s="409"/>
      <c r="EK260" s="409"/>
      <c r="EL260" s="409"/>
      <c r="EM260" s="409"/>
      <c r="EN260" s="409"/>
      <c r="EX260" s="409"/>
      <c r="EY260" s="409"/>
      <c r="EZ260" s="409"/>
      <c r="FA260" s="409"/>
      <c r="FB260" s="409"/>
      <c r="FC260" s="409"/>
      <c r="FD260" s="409"/>
      <c r="FN260" s="409"/>
      <c r="FO260" s="409"/>
      <c r="FP260" s="409"/>
      <c r="FQ260" s="409"/>
      <c r="FR260" s="409"/>
      <c r="FS260" s="409"/>
      <c r="FT260" s="409"/>
      <c r="GD260" s="409"/>
      <c r="GE260" s="409"/>
      <c r="GF260" s="409"/>
      <c r="GG260" s="409"/>
      <c r="GH260" s="409"/>
      <c r="GI260" s="409"/>
      <c r="GJ260" s="409"/>
      <c r="GT260" s="409"/>
      <c r="GU260" s="409"/>
      <c r="GV260" s="409"/>
      <c r="GW260" s="409"/>
      <c r="GX260" s="409"/>
      <c r="GY260" s="409"/>
      <c r="GZ260" s="409"/>
      <c r="HJ260" s="409"/>
      <c r="HK260" s="409"/>
      <c r="HL260" s="409"/>
      <c r="HM260" s="409"/>
      <c r="HN260" s="409"/>
      <c r="HO260" s="409"/>
      <c r="HP260" s="409"/>
      <c r="HZ260" s="409"/>
      <c r="IA260" s="409"/>
      <c r="IB260" s="409"/>
      <c r="IC260" s="409"/>
      <c r="ID260" s="409"/>
      <c r="IE260" s="409"/>
      <c r="IF260" s="409"/>
      <c r="IP260" s="409"/>
      <c r="IQ260" s="409"/>
      <c r="IR260" s="409"/>
      <c r="IS260" s="409"/>
      <c r="IT260" s="409"/>
      <c r="IU260" s="409"/>
      <c r="IV260" s="409"/>
    </row>
    <row r="261" spans="1:256">
      <c r="A261" s="54"/>
      <c r="B261" s="16"/>
      <c r="C261" s="51"/>
      <c r="D261" s="52"/>
      <c r="E261" s="52"/>
      <c r="F261" s="52"/>
      <c r="G261" s="52"/>
      <c r="H261" s="52"/>
      <c r="I261" s="75"/>
      <c r="J261" s="232"/>
      <c r="K261" s="233"/>
      <c r="L261" s="234"/>
      <c r="M261" s="234"/>
      <c r="N261" s="234"/>
      <c r="O261" s="234"/>
      <c r="P261" s="635"/>
      <c r="Q261" s="627"/>
      <c r="S261" s="52"/>
      <c r="T261" s="52"/>
      <c r="U261" s="52"/>
      <c r="V261" s="52"/>
      <c r="W261" s="52"/>
      <c r="X261" s="641"/>
      <c r="AP261" s="409"/>
      <c r="AQ261" s="409"/>
      <c r="AR261" s="409"/>
      <c r="AS261" s="409"/>
      <c r="AT261" s="409"/>
      <c r="AU261" s="409"/>
      <c r="AV261" s="409"/>
      <c r="BF261" s="409"/>
      <c r="BG261" s="409"/>
      <c r="BH261" s="409"/>
      <c r="BI261" s="409"/>
      <c r="BJ261" s="409"/>
      <c r="BK261" s="409"/>
      <c r="BL261" s="409"/>
      <c r="BV261" s="409"/>
      <c r="BW261" s="409"/>
      <c r="BX261" s="409"/>
      <c r="BY261" s="409"/>
      <c r="BZ261" s="409"/>
      <c r="CA261" s="409"/>
      <c r="CB261" s="409"/>
      <c r="CL261" s="409"/>
      <c r="CM261" s="409"/>
      <c r="CN261" s="409"/>
      <c r="CO261" s="409"/>
      <c r="CP261" s="409"/>
      <c r="CQ261" s="409"/>
      <c r="CR261" s="409"/>
      <c r="DB261" s="409"/>
      <c r="DC261" s="409"/>
      <c r="DD261" s="409"/>
      <c r="DE261" s="409"/>
      <c r="DF261" s="409"/>
      <c r="DG261" s="409"/>
      <c r="DH261" s="409"/>
      <c r="DR261" s="409"/>
      <c r="DS261" s="409"/>
      <c r="DT261" s="409"/>
      <c r="DU261" s="409"/>
      <c r="DV261" s="409"/>
      <c r="DW261" s="409"/>
      <c r="DX261" s="409"/>
      <c r="EH261" s="409"/>
      <c r="EI261" s="409"/>
      <c r="EJ261" s="409"/>
      <c r="EK261" s="409"/>
      <c r="EL261" s="409"/>
      <c r="EM261" s="409"/>
      <c r="EN261" s="409"/>
      <c r="EX261" s="409"/>
      <c r="EY261" s="409"/>
      <c r="EZ261" s="409"/>
      <c r="FA261" s="409"/>
      <c r="FB261" s="409"/>
      <c r="FC261" s="409"/>
      <c r="FD261" s="409"/>
      <c r="FN261" s="409"/>
      <c r="FO261" s="409"/>
      <c r="FP261" s="409"/>
      <c r="FQ261" s="409"/>
      <c r="FR261" s="409"/>
      <c r="FS261" s="409"/>
      <c r="FT261" s="409"/>
      <c r="GD261" s="409"/>
      <c r="GE261" s="409"/>
      <c r="GF261" s="409"/>
      <c r="GG261" s="409"/>
      <c r="GH261" s="409"/>
      <c r="GI261" s="409"/>
      <c r="GJ261" s="409"/>
      <c r="GT261" s="409"/>
      <c r="GU261" s="409"/>
      <c r="GV261" s="409"/>
      <c r="GW261" s="409"/>
      <c r="GX261" s="409"/>
      <c r="GY261" s="409"/>
      <c r="GZ261" s="409"/>
      <c r="HJ261" s="409"/>
      <c r="HK261" s="409"/>
      <c r="HL261" s="409"/>
      <c r="HM261" s="409"/>
      <c r="HN261" s="409"/>
      <c r="HO261" s="409"/>
      <c r="HP261" s="409"/>
      <c r="HZ261" s="409"/>
      <c r="IA261" s="409"/>
      <c r="IB261" s="409"/>
      <c r="IC261" s="409"/>
      <c r="ID261" s="409"/>
      <c r="IE261" s="409"/>
      <c r="IF261" s="409"/>
      <c r="IP261" s="409"/>
      <c r="IQ261" s="409"/>
      <c r="IR261" s="409"/>
      <c r="IS261" s="409"/>
      <c r="IT261" s="409"/>
      <c r="IU261" s="409"/>
      <c r="IV261" s="409"/>
    </row>
    <row r="262" spans="1:256">
      <c r="A262" s="54"/>
      <c r="B262" s="139"/>
      <c r="C262" s="137"/>
      <c r="D262" s="138"/>
      <c r="E262" s="138"/>
      <c r="F262" s="138"/>
      <c r="G262" s="138"/>
      <c r="H262" s="138"/>
      <c r="I262" s="417"/>
      <c r="J262" s="632"/>
      <c r="K262" s="235"/>
      <c r="L262" s="236"/>
      <c r="M262" s="236"/>
      <c r="N262" s="236"/>
      <c r="O262" s="236"/>
      <c r="P262" s="636"/>
      <c r="Q262" s="627"/>
      <c r="S262" s="52"/>
      <c r="T262" s="52"/>
      <c r="U262" s="52"/>
      <c r="V262" s="52"/>
      <c r="W262" s="52"/>
      <c r="X262" s="641"/>
      <c r="AP262" s="409"/>
      <c r="AQ262" s="409"/>
      <c r="AR262" s="409"/>
      <c r="AS262" s="409"/>
      <c r="AT262" s="409"/>
      <c r="AU262" s="409"/>
      <c r="AV262" s="409"/>
      <c r="BF262" s="409"/>
      <c r="BG262" s="409"/>
      <c r="BH262" s="409"/>
      <c r="BI262" s="409"/>
      <c r="BJ262" s="409"/>
      <c r="BK262" s="409"/>
      <c r="BL262" s="409"/>
      <c r="BV262" s="409"/>
      <c r="BW262" s="409"/>
      <c r="BX262" s="409"/>
      <c r="BY262" s="409"/>
      <c r="BZ262" s="409"/>
      <c r="CA262" s="409"/>
      <c r="CB262" s="409"/>
      <c r="CL262" s="409"/>
      <c r="CM262" s="409"/>
      <c r="CN262" s="409"/>
      <c r="CO262" s="409"/>
      <c r="CP262" s="409"/>
      <c r="CQ262" s="409"/>
      <c r="CR262" s="409"/>
      <c r="DB262" s="409"/>
      <c r="DC262" s="409"/>
      <c r="DD262" s="409"/>
      <c r="DE262" s="409"/>
      <c r="DF262" s="409"/>
      <c r="DG262" s="409"/>
      <c r="DH262" s="409"/>
      <c r="DR262" s="409"/>
      <c r="DS262" s="409"/>
      <c r="DT262" s="409"/>
      <c r="DU262" s="409"/>
      <c r="DV262" s="409"/>
      <c r="DW262" s="409"/>
      <c r="DX262" s="409"/>
      <c r="EH262" s="409"/>
      <c r="EI262" s="409"/>
      <c r="EJ262" s="409"/>
      <c r="EK262" s="409"/>
      <c r="EL262" s="409"/>
      <c r="EM262" s="409"/>
      <c r="EN262" s="409"/>
      <c r="EX262" s="409"/>
      <c r="EY262" s="409"/>
      <c r="EZ262" s="409"/>
      <c r="FA262" s="409"/>
      <c r="FB262" s="409"/>
      <c r="FC262" s="409"/>
      <c r="FD262" s="409"/>
      <c r="FN262" s="409"/>
      <c r="FO262" s="409"/>
      <c r="FP262" s="409"/>
      <c r="FQ262" s="409"/>
      <c r="FR262" s="409"/>
      <c r="FS262" s="409"/>
      <c r="FT262" s="409"/>
      <c r="GD262" s="409"/>
      <c r="GE262" s="409"/>
      <c r="GF262" s="409"/>
      <c r="GG262" s="409"/>
      <c r="GH262" s="409"/>
      <c r="GI262" s="409"/>
      <c r="GJ262" s="409"/>
      <c r="GT262" s="409"/>
      <c r="GU262" s="409"/>
      <c r="GV262" s="409"/>
      <c r="GW262" s="409"/>
      <c r="GX262" s="409"/>
      <c r="GY262" s="409"/>
      <c r="GZ262" s="409"/>
      <c r="HJ262" s="409"/>
      <c r="HK262" s="409"/>
      <c r="HL262" s="409"/>
      <c r="HM262" s="409"/>
      <c r="HN262" s="409"/>
      <c r="HO262" s="409"/>
      <c r="HP262" s="409"/>
      <c r="HZ262" s="409"/>
      <c r="IA262" s="409"/>
      <c r="IB262" s="409"/>
      <c r="IC262" s="409"/>
      <c r="ID262" s="409"/>
      <c r="IE262" s="409"/>
      <c r="IF262" s="409"/>
      <c r="IP262" s="409"/>
      <c r="IQ262" s="409"/>
      <c r="IR262" s="409"/>
      <c r="IS262" s="409"/>
      <c r="IT262" s="409"/>
      <c r="IU262" s="409"/>
      <c r="IV262" s="409"/>
    </row>
    <row r="263" spans="1:256">
      <c r="A263" s="54"/>
      <c r="B263" s="16"/>
      <c r="C263" s="51"/>
      <c r="D263" s="52"/>
      <c r="E263" s="52"/>
      <c r="F263" s="52"/>
      <c r="G263" s="52"/>
      <c r="H263" s="52"/>
      <c r="I263" s="75"/>
      <c r="J263" s="232"/>
      <c r="K263" s="233"/>
      <c r="L263" s="234"/>
      <c r="M263" s="234"/>
      <c r="N263" s="234"/>
      <c r="O263" s="234"/>
      <c r="P263" s="635"/>
      <c r="Q263" s="627"/>
      <c r="S263" s="52"/>
      <c r="T263" s="52"/>
      <c r="U263" s="52"/>
      <c r="V263" s="52"/>
      <c r="W263" s="52"/>
      <c r="X263" s="641"/>
      <c r="AP263" s="409"/>
      <c r="AQ263" s="409"/>
      <c r="AR263" s="409"/>
      <c r="AS263" s="409"/>
      <c r="AT263" s="409"/>
      <c r="AU263" s="409"/>
      <c r="AV263" s="409"/>
      <c r="BF263" s="409"/>
      <c r="BG263" s="409"/>
      <c r="BH263" s="409"/>
      <c r="BI263" s="409"/>
      <c r="BJ263" s="409"/>
      <c r="BK263" s="409"/>
      <c r="BL263" s="409"/>
      <c r="BV263" s="409"/>
      <c r="BW263" s="409"/>
      <c r="BX263" s="409"/>
      <c r="BY263" s="409"/>
      <c r="BZ263" s="409"/>
      <c r="CA263" s="409"/>
      <c r="CB263" s="409"/>
      <c r="CL263" s="409"/>
      <c r="CM263" s="409"/>
      <c r="CN263" s="409"/>
      <c r="CO263" s="409"/>
      <c r="CP263" s="409"/>
      <c r="CQ263" s="409"/>
      <c r="CR263" s="409"/>
      <c r="DB263" s="409"/>
      <c r="DC263" s="409"/>
      <c r="DD263" s="409"/>
      <c r="DE263" s="409"/>
      <c r="DF263" s="409"/>
      <c r="DG263" s="409"/>
      <c r="DH263" s="409"/>
      <c r="DR263" s="409"/>
      <c r="DS263" s="409"/>
      <c r="DT263" s="409"/>
      <c r="DU263" s="409"/>
      <c r="DV263" s="409"/>
      <c r="DW263" s="409"/>
      <c r="DX263" s="409"/>
      <c r="EH263" s="409"/>
      <c r="EI263" s="409"/>
      <c r="EJ263" s="409"/>
      <c r="EK263" s="409"/>
      <c r="EL263" s="409"/>
      <c r="EM263" s="409"/>
      <c r="EN263" s="409"/>
      <c r="EX263" s="409"/>
      <c r="EY263" s="409"/>
      <c r="EZ263" s="409"/>
      <c r="FA263" s="409"/>
      <c r="FB263" s="409"/>
      <c r="FC263" s="409"/>
      <c r="FD263" s="409"/>
      <c r="FN263" s="409"/>
      <c r="FO263" s="409"/>
      <c r="FP263" s="409"/>
      <c r="FQ263" s="409"/>
      <c r="FR263" s="409"/>
      <c r="FS263" s="409"/>
      <c r="FT263" s="409"/>
      <c r="GD263" s="409"/>
      <c r="GE263" s="409"/>
      <c r="GF263" s="409"/>
      <c r="GG263" s="409"/>
      <c r="GH263" s="409"/>
      <c r="GI263" s="409"/>
      <c r="GJ263" s="409"/>
      <c r="GT263" s="409"/>
      <c r="GU263" s="409"/>
      <c r="GV263" s="409"/>
      <c r="GW263" s="409"/>
      <c r="GX263" s="409"/>
      <c r="GY263" s="409"/>
      <c r="GZ263" s="409"/>
      <c r="HJ263" s="409"/>
      <c r="HK263" s="409"/>
      <c r="HL263" s="409"/>
      <c r="HM263" s="409"/>
      <c r="HN263" s="409"/>
      <c r="HO263" s="409"/>
      <c r="HP263" s="409"/>
      <c r="HZ263" s="409"/>
      <c r="IA263" s="409"/>
      <c r="IB263" s="409"/>
      <c r="IC263" s="409"/>
      <c r="ID263" s="409"/>
      <c r="IE263" s="409"/>
      <c r="IF263" s="409"/>
      <c r="IP263" s="409"/>
      <c r="IQ263" s="409"/>
      <c r="IR263" s="409"/>
      <c r="IS263" s="409"/>
      <c r="IT263" s="409"/>
      <c r="IU263" s="409"/>
      <c r="IV263" s="409"/>
    </row>
    <row r="264" spans="1:256">
      <c r="A264" s="54"/>
      <c r="B264" s="16"/>
      <c r="C264" s="51"/>
      <c r="D264" s="52"/>
      <c r="E264" s="52"/>
      <c r="F264" s="52"/>
      <c r="G264" s="52"/>
      <c r="H264" s="52"/>
      <c r="I264" s="75"/>
      <c r="J264" s="232"/>
      <c r="K264" s="233"/>
      <c r="L264" s="234"/>
      <c r="M264" s="234"/>
      <c r="N264" s="234"/>
      <c r="O264" s="234"/>
      <c r="P264" s="635"/>
      <c r="Q264" s="627"/>
      <c r="S264" s="52"/>
      <c r="T264" s="52"/>
      <c r="U264" s="52"/>
      <c r="V264" s="52"/>
      <c r="W264" s="52"/>
      <c r="X264" s="641"/>
      <c r="AP264" s="409"/>
      <c r="AQ264" s="409"/>
      <c r="AR264" s="409"/>
      <c r="AS264" s="409"/>
      <c r="AT264" s="409"/>
      <c r="AU264" s="409"/>
      <c r="AV264" s="409"/>
      <c r="BF264" s="409"/>
      <c r="BG264" s="409"/>
      <c r="BH264" s="409"/>
      <c r="BI264" s="409"/>
      <c r="BJ264" s="409"/>
      <c r="BK264" s="409"/>
      <c r="BL264" s="409"/>
      <c r="BV264" s="409"/>
      <c r="BW264" s="409"/>
      <c r="BX264" s="409"/>
      <c r="BY264" s="409"/>
      <c r="BZ264" s="409"/>
      <c r="CA264" s="409"/>
      <c r="CB264" s="409"/>
      <c r="CL264" s="409"/>
      <c r="CM264" s="409"/>
      <c r="CN264" s="409"/>
      <c r="CO264" s="409"/>
      <c r="CP264" s="409"/>
      <c r="CQ264" s="409"/>
      <c r="CR264" s="409"/>
      <c r="DB264" s="409"/>
      <c r="DC264" s="409"/>
      <c r="DD264" s="409"/>
      <c r="DE264" s="409"/>
      <c r="DF264" s="409"/>
      <c r="DG264" s="409"/>
      <c r="DH264" s="409"/>
      <c r="DR264" s="409"/>
      <c r="DS264" s="409"/>
      <c r="DT264" s="409"/>
      <c r="DU264" s="409"/>
      <c r="DV264" s="409"/>
      <c r="DW264" s="409"/>
      <c r="DX264" s="409"/>
      <c r="EH264" s="409"/>
      <c r="EI264" s="409"/>
      <c r="EJ264" s="409"/>
      <c r="EK264" s="409"/>
      <c r="EL264" s="409"/>
      <c r="EM264" s="409"/>
      <c r="EN264" s="409"/>
      <c r="EX264" s="409"/>
      <c r="EY264" s="409"/>
      <c r="EZ264" s="409"/>
      <c r="FA264" s="409"/>
      <c r="FB264" s="409"/>
      <c r="FC264" s="409"/>
      <c r="FD264" s="409"/>
      <c r="FN264" s="409"/>
      <c r="FO264" s="409"/>
      <c r="FP264" s="409"/>
      <c r="FQ264" s="409"/>
      <c r="FR264" s="409"/>
      <c r="FS264" s="409"/>
      <c r="FT264" s="409"/>
      <c r="GD264" s="409"/>
      <c r="GE264" s="409"/>
      <c r="GF264" s="409"/>
      <c r="GG264" s="409"/>
      <c r="GH264" s="409"/>
      <c r="GI264" s="409"/>
      <c r="GJ264" s="409"/>
      <c r="GT264" s="409"/>
      <c r="GU264" s="409"/>
      <c r="GV264" s="409"/>
      <c r="GW264" s="409"/>
      <c r="GX264" s="409"/>
      <c r="GY264" s="409"/>
      <c r="GZ264" s="409"/>
      <c r="HJ264" s="409"/>
      <c r="HK264" s="409"/>
      <c r="HL264" s="409"/>
      <c r="HM264" s="409"/>
      <c r="HN264" s="409"/>
      <c r="HO264" s="409"/>
      <c r="HP264" s="409"/>
      <c r="HZ264" s="409"/>
      <c r="IA264" s="409"/>
      <c r="IB264" s="409"/>
      <c r="IC264" s="409"/>
      <c r="ID264" s="409"/>
      <c r="IE264" s="409"/>
      <c r="IF264" s="409"/>
      <c r="IP264" s="409"/>
      <c r="IQ264" s="409"/>
      <c r="IR264" s="409"/>
      <c r="IS264" s="409"/>
      <c r="IT264" s="409"/>
      <c r="IU264" s="409"/>
      <c r="IV264" s="409"/>
    </row>
    <row r="265" spans="1:256">
      <c r="A265" s="54"/>
      <c r="B265" s="16"/>
      <c r="C265" s="51"/>
      <c r="D265" s="52"/>
      <c r="E265" s="52"/>
      <c r="F265" s="52"/>
      <c r="G265" s="52"/>
      <c r="H265" s="52"/>
      <c r="I265" s="75"/>
      <c r="J265" s="232"/>
      <c r="K265" s="233"/>
      <c r="L265" s="234"/>
      <c r="M265" s="234"/>
      <c r="N265" s="234"/>
      <c r="O265" s="234"/>
      <c r="P265" s="635"/>
      <c r="Q265" s="627"/>
      <c r="S265" s="52"/>
      <c r="T265" s="52"/>
      <c r="U265" s="52"/>
      <c r="V265" s="52"/>
      <c r="W265" s="52"/>
      <c r="X265" s="641"/>
      <c r="AP265" s="409"/>
      <c r="AQ265" s="409"/>
      <c r="AR265" s="409"/>
      <c r="AS265" s="409"/>
      <c r="AT265" s="409"/>
      <c r="AU265" s="409"/>
      <c r="AV265" s="409"/>
      <c r="BF265" s="409"/>
      <c r="BG265" s="409"/>
      <c r="BH265" s="409"/>
      <c r="BI265" s="409"/>
      <c r="BJ265" s="409"/>
      <c r="BK265" s="409"/>
      <c r="BL265" s="409"/>
      <c r="BV265" s="409"/>
      <c r="BW265" s="409"/>
      <c r="BX265" s="409"/>
      <c r="BY265" s="409"/>
      <c r="BZ265" s="409"/>
      <c r="CA265" s="409"/>
      <c r="CB265" s="409"/>
      <c r="CL265" s="409"/>
      <c r="CM265" s="409"/>
      <c r="CN265" s="409"/>
      <c r="CO265" s="409"/>
      <c r="CP265" s="409"/>
      <c r="CQ265" s="409"/>
      <c r="CR265" s="409"/>
      <c r="DB265" s="409"/>
      <c r="DC265" s="409"/>
      <c r="DD265" s="409"/>
      <c r="DE265" s="409"/>
      <c r="DF265" s="409"/>
      <c r="DG265" s="409"/>
      <c r="DH265" s="409"/>
      <c r="DR265" s="409"/>
      <c r="DS265" s="409"/>
      <c r="DT265" s="409"/>
      <c r="DU265" s="409"/>
      <c r="DV265" s="409"/>
      <c r="DW265" s="409"/>
      <c r="DX265" s="409"/>
      <c r="EH265" s="409"/>
      <c r="EI265" s="409"/>
      <c r="EJ265" s="409"/>
      <c r="EK265" s="409"/>
      <c r="EL265" s="409"/>
      <c r="EM265" s="409"/>
      <c r="EN265" s="409"/>
      <c r="EX265" s="409"/>
      <c r="EY265" s="409"/>
      <c r="EZ265" s="409"/>
      <c r="FA265" s="409"/>
      <c r="FB265" s="409"/>
      <c r="FC265" s="409"/>
      <c r="FD265" s="409"/>
      <c r="FN265" s="409"/>
      <c r="FO265" s="409"/>
      <c r="FP265" s="409"/>
      <c r="FQ265" s="409"/>
      <c r="FR265" s="409"/>
      <c r="FS265" s="409"/>
      <c r="FT265" s="409"/>
      <c r="GD265" s="409"/>
      <c r="GE265" s="409"/>
      <c r="GF265" s="409"/>
      <c r="GG265" s="409"/>
      <c r="GH265" s="409"/>
      <c r="GI265" s="409"/>
      <c r="GJ265" s="409"/>
      <c r="GT265" s="409"/>
      <c r="GU265" s="409"/>
      <c r="GV265" s="409"/>
      <c r="GW265" s="409"/>
      <c r="GX265" s="409"/>
      <c r="GY265" s="409"/>
      <c r="GZ265" s="409"/>
      <c r="HJ265" s="409"/>
      <c r="HK265" s="409"/>
      <c r="HL265" s="409"/>
      <c r="HM265" s="409"/>
      <c r="HN265" s="409"/>
      <c r="HO265" s="409"/>
      <c r="HP265" s="409"/>
      <c r="HZ265" s="409"/>
      <c r="IA265" s="409"/>
      <c r="IB265" s="409"/>
      <c r="IC265" s="409"/>
      <c r="ID265" s="409"/>
      <c r="IE265" s="409"/>
      <c r="IF265" s="409"/>
      <c r="IP265" s="409"/>
      <c r="IQ265" s="409"/>
      <c r="IR265" s="409"/>
      <c r="IS265" s="409"/>
      <c r="IT265" s="409"/>
      <c r="IU265" s="409"/>
      <c r="IV265" s="409"/>
    </row>
    <row r="266" spans="1:256">
      <c r="A266" s="54"/>
      <c r="B266" s="16"/>
      <c r="C266" s="51"/>
      <c r="D266" s="52"/>
      <c r="E266" s="52"/>
      <c r="F266" s="52"/>
      <c r="G266" s="52"/>
      <c r="H266" s="52"/>
      <c r="I266" s="75"/>
      <c r="J266" s="232"/>
      <c r="K266" s="233"/>
      <c r="L266" s="234"/>
      <c r="M266" s="234"/>
      <c r="N266" s="234"/>
      <c r="O266" s="234"/>
      <c r="P266" s="635"/>
      <c r="Q266" s="627"/>
      <c r="S266" s="52"/>
      <c r="T266" s="52"/>
      <c r="U266" s="52"/>
      <c r="V266" s="52"/>
      <c r="W266" s="52"/>
      <c r="X266" s="641"/>
      <c r="AP266" s="409"/>
      <c r="AQ266" s="409"/>
      <c r="AR266" s="409"/>
      <c r="AS266" s="409"/>
      <c r="AT266" s="409"/>
      <c r="AU266" s="409"/>
      <c r="AV266" s="409"/>
      <c r="BF266" s="409"/>
      <c r="BG266" s="409"/>
      <c r="BH266" s="409"/>
      <c r="BI266" s="409"/>
      <c r="BJ266" s="409"/>
      <c r="BK266" s="409"/>
      <c r="BL266" s="409"/>
      <c r="BV266" s="409"/>
      <c r="BW266" s="409"/>
      <c r="BX266" s="409"/>
      <c r="BY266" s="409"/>
      <c r="BZ266" s="409"/>
      <c r="CA266" s="409"/>
      <c r="CB266" s="409"/>
      <c r="CL266" s="409"/>
      <c r="CM266" s="409"/>
      <c r="CN266" s="409"/>
      <c r="CO266" s="409"/>
      <c r="CP266" s="409"/>
      <c r="CQ266" s="409"/>
      <c r="CR266" s="409"/>
      <c r="DB266" s="409"/>
      <c r="DC266" s="409"/>
      <c r="DD266" s="409"/>
      <c r="DE266" s="409"/>
      <c r="DF266" s="409"/>
      <c r="DG266" s="409"/>
      <c r="DH266" s="409"/>
      <c r="DR266" s="409"/>
      <c r="DS266" s="409"/>
      <c r="DT266" s="409"/>
      <c r="DU266" s="409"/>
      <c r="DV266" s="409"/>
      <c r="DW266" s="409"/>
      <c r="DX266" s="409"/>
      <c r="EH266" s="409"/>
      <c r="EI266" s="409"/>
      <c r="EJ266" s="409"/>
      <c r="EK266" s="409"/>
      <c r="EL266" s="409"/>
      <c r="EM266" s="409"/>
      <c r="EN266" s="409"/>
      <c r="EX266" s="409"/>
      <c r="EY266" s="409"/>
      <c r="EZ266" s="409"/>
      <c r="FA266" s="409"/>
      <c r="FB266" s="409"/>
      <c r="FC266" s="409"/>
      <c r="FD266" s="409"/>
      <c r="FN266" s="409"/>
      <c r="FO266" s="409"/>
      <c r="FP266" s="409"/>
      <c r="FQ266" s="409"/>
      <c r="FR266" s="409"/>
      <c r="FS266" s="409"/>
      <c r="FT266" s="409"/>
      <c r="GD266" s="409"/>
      <c r="GE266" s="409"/>
      <c r="GF266" s="409"/>
      <c r="GG266" s="409"/>
      <c r="GH266" s="409"/>
      <c r="GI266" s="409"/>
      <c r="GJ266" s="409"/>
      <c r="GT266" s="409"/>
      <c r="GU266" s="409"/>
      <c r="GV266" s="409"/>
      <c r="GW266" s="409"/>
      <c r="GX266" s="409"/>
      <c r="GY266" s="409"/>
      <c r="GZ266" s="409"/>
      <c r="HJ266" s="409"/>
      <c r="HK266" s="409"/>
      <c r="HL266" s="409"/>
      <c r="HM266" s="409"/>
      <c r="HN266" s="409"/>
      <c r="HO266" s="409"/>
      <c r="HP266" s="409"/>
      <c r="HZ266" s="409"/>
      <c r="IA266" s="409"/>
      <c r="IB266" s="409"/>
      <c r="IC266" s="409"/>
      <c r="ID266" s="409"/>
      <c r="IE266" s="409"/>
      <c r="IF266" s="409"/>
      <c r="IP266" s="409"/>
      <c r="IQ266" s="409"/>
      <c r="IR266" s="409"/>
      <c r="IS266" s="409"/>
      <c r="IT266" s="409"/>
      <c r="IU266" s="409"/>
      <c r="IV266" s="409"/>
    </row>
    <row r="267" spans="1:256">
      <c r="A267" s="54"/>
      <c r="B267" s="16"/>
      <c r="C267" s="51"/>
      <c r="D267" s="52"/>
      <c r="E267" s="52"/>
      <c r="F267" s="52"/>
      <c r="G267" s="52"/>
      <c r="H267" s="52"/>
      <c r="I267" s="75"/>
      <c r="J267" s="232"/>
      <c r="K267" s="233"/>
      <c r="L267" s="234"/>
      <c r="M267" s="234"/>
      <c r="N267" s="234"/>
      <c r="O267" s="234"/>
      <c r="P267" s="635"/>
      <c r="Q267" s="627"/>
      <c r="S267" s="52"/>
      <c r="T267" s="52"/>
      <c r="U267" s="52"/>
      <c r="V267" s="52"/>
      <c r="W267" s="52"/>
      <c r="X267" s="641"/>
      <c r="AP267" s="409"/>
      <c r="AQ267" s="409"/>
      <c r="AR267" s="409"/>
      <c r="AS267" s="409"/>
      <c r="AT267" s="409"/>
      <c r="AU267" s="409"/>
      <c r="AV267" s="409"/>
      <c r="BF267" s="409"/>
      <c r="BG267" s="409"/>
      <c r="BH267" s="409"/>
      <c r="BI267" s="409"/>
      <c r="BJ267" s="409"/>
      <c r="BK267" s="409"/>
      <c r="BL267" s="409"/>
      <c r="BV267" s="409"/>
      <c r="BW267" s="409"/>
      <c r="BX267" s="409"/>
      <c r="BY267" s="409"/>
      <c r="BZ267" s="409"/>
      <c r="CA267" s="409"/>
      <c r="CB267" s="409"/>
      <c r="CL267" s="409"/>
      <c r="CM267" s="409"/>
      <c r="CN267" s="409"/>
      <c r="CO267" s="409"/>
      <c r="CP267" s="409"/>
      <c r="CQ267" s="409"/>
      <c r="CR267" s="409"/>
      <c r="DB267" s="409"/>
      <c r="DC267" s="409"/>
      <c r="DD267" s="409"/>
      <c r="DE267" s="409"/>
      <c r="DF267" s="409"/>
      <c r="DG267" s="409"/>
      <c r="DH267" s="409"/>
      <c r="DR267" s="409"/>
      <c r="DS267" s="409"/>
      <c r="DT267" s="409"/>
      <c r="DU267" s="409"/>
      <c r="DV267" s="409"/>
      <c r="DW267" s="409"/>
      <c r="DX267" s="409"/>
      <c r="EH267" s="409"/>
      <c r="EI267" s="409"/>
      <c r="EJ267" s="409"/>
      <c r="EK267" s="409"/>
      <c r="EL267" s="409"/>
      <c r="EM267" s="409"/>
      <c r="EN267" s="409"/>
      <c r="EX267" s="409"/>
      <c r="EY267" s="409"/>
      <c r="EZ267" s="409"/>
      <c r="FA267" s="409"/>
      <c r="FB267" s="409"/>
      <c r="FC267" s="409"/>
      <c r="FD267" s="409"/>
      <c r="FN267" s="409"/>
      <c r="FO267" s="409"/>
      <c r="FP267" s="409"/>
      <c r="FQ267" s="409"/>
      <c r="FR267" s="409"/>
      <c r="FS267" s="409"/>
      <c r="FT267" s="409"/>
      <c r="GD267" s="409"/>
      <c r="GE267" s="409"/>
      <c r="GF267" s="409"/>
      <c r="GG267" s="409"/>
      <c r="GH267" s="409"/>
      <c r="GI267" s="409"/>
      <c r="GJ267" s="409"/>
      <c r="GT267" s="409"/>
      <c r="GU267" s="409"/>
      <c r="GV267" s="409"/>
      <c r="GW267" s="409"/>
      <c r="GX267" s="409"/>
      <c r="GY267" s="409"/>
      <c r="GZ267" s="409"/>
      <c r="HJ267" s="409"/>
      <c r="HK267" s="409"/>
      <c r="HL267" s="409"/>
      <c r="HM267" s="409"/>
      <c r="HN267" s="409"/>
      <c r="HO267" s="409"/>
      <c r="HP267" s="409"/>
      <c r="HZ267" s="409"/>
      <c r="IA267" s="409"/>
      <c r="IB267" s="409"/>
      <c r="IC267" s="409"/>
      <c r="ID267" s="409"/>
      <c r="IE267" s="409"/>
      <c r="IF267" s="409"/>
      <c r="IP267" s="409"/>
      <c r="IQ267" s="409"/>
      <c r="IR267" s="409"/>
      <c r="IS267" s="409"/>
      <c r="IT267" s="409"/>
      <c r="IU267" s="409"/>
      <c r="IV267" s="409"/>
    </row>
    <row r="268" spans="1:256">
      <c r="A268" s="54"/>
      <c r="B268" s="16"/>
      <c r="C268" s="51"/>
      <c r="D268" s="52"/>
      <c r="E268" s="52"/>
      <c r="F268" s="52"/>
      <c r="G268" s="52"/>
      <c r="H268" s="52"/>
      <c r="I268" s="75"/>
      <c r="J268" s="232"/>
      <c r="K268" s="233"/>
      <c r="L268" s="234"/>
      <c r="M268" s="234"/>
      <c r="N268" s="234"/>
      <c r="O268" s="234"/>
      <c r="P268" s="635"/>
      <c r="Q268" s="627"/>
      <c r="S268" s="52"/>
      <c r="T268" s="52"/>
      <c r="U268" s="52"/>
      <c r="V268" s="52"/>
      <c r="W268" s="52"/>
      <c r="X268" s="641"/>
      <c r="AP268" s="409"/>
      <c r="AQ268" s="409"/>
      <c r="AR268" s="409"/>
      <c r="AS268" s="409"/>
      <c r="AT268" s="409"/>
      <c r="AU268" s="409"/>
      <c r="AV268" s="409"/>
      <c r="BF268" s="409"/>
      <c r="BG268" s="409"/>
      <c r="BH268" s="409"/>
      <c r="BI268" s="409"/>
      <c r="BJ268" s="409"/>
      <c r="BK268" s="409"/>
      <c r="BL268" s="409"/>
      <c r="BV268" s="409"/>
      <c r="BW268" s="409"/>
      <c r="BX268" s="409"/>
      <c r="BY268" s="409"/>
      <c r="BZ268" s="409"/>
      <c r="CA268" s="409"/>
      <c r="CB268" s="409"/>
      <c r="CL268" s="409"/>
      <c r="CM268" s="409"/>
      <c r="CN268" s="409"/>
      <c r="CO268" s="409"/>
      <c r="CP268" s="409"/>
      <c r="CQ268" s="409"/>
      <c r="CR268" s="409"/>
      <c r="DB268" s="409"/>
      <c r="DC268" s="409"/>
      <c r="DD268" s="409"/>
      <c r="DE268" s="409"/>
      <c r="DF268" s="409"/>
      <c r="DG268" s="409"/>
      <c r="DH268" s="409"/>
      <c r="DR268" s="409"/>
      <c r="DS268" s="409"/>
      <c r="DT268" s="409"/>
      <c r="DU268" s="409"/>
      <c r="DV268" s="409"/>
      <c r="DW268" s="409"/>
      <c r="DX268" s="409"/>
      <c r="EH268" s="409"/>
      <c r="EI268" s="409"/>
      <c r="EJ268" s="409"/>
      <c r="EK268" s="409"/>
      <c r="EL268" s="409"/>
      <c r="EM268" s="409"/>
      <c r="EN268" s="409"/>
      <c r="EX268" s="409"/>
      <c r="EY268" s="409"/>
      <c r="EZ268" s="409"/>
      <c r="FA268" s="409"/>
      <c r="FB268" s="409"/>
      <c r="FC268" s="409"/>
      <c r="FD268" s="409"/>
      <c r="FN268" s="409"/>
      <c r="FO268" s="409"/>
      <c r="FP268" s="409"/>
      <c r="FQ268" s="409"/>
      <c r="FR268" s="409"/>
      <c r="FS268" s="409"/>
      <c r="FT268" s="409"/>
      <c r="GD268" s="409"/>
      <c r="GE268" s="409"/>
      <c r="GF268" s="409"/>
      <c r="GG268" s="409"/>
      <c r="GH268" s="409"/>
      <c r="GI268" s="409"/>
      <c r="GJ268" s="409"/>
      <c r="GT268" s="409"/>
      <c r="GU268" s="409"/>
      <c r="GV268" s="409"/>
      <c r="GW268" s="409"/>
      <c r="GX268" s="409"/>
      <c r="GY268" s="409"/>
      <c r="GZ268" s="409"/>
      <c r="HJ268" s="409"/>
      <c r="HK268" s="409"/>
      <c r="HL268" s="409"/>
      <c r="HM268" s="409"/>
      <c r="HN268" s="409"/>
      <c r="HO268" s="409"/>
      <c r="HP268" s="409"/>
      <c r="HZ268" s="409"/>
      <c r="IA268" s="409"/>
      <c r="IB268" s="409"/>
      <c r="IC268" s="409"/>
      <c r="ID268" s="409"/>
      <c r="IE268" s="409"/>
      <c r="IF268" s="409"/>
      <c r="IP268" s="409"/>
      <c r="IQ268" s="409"/>
      <c r="IR268" s="409"/>
      <c r="IS268" s="409"/>
      <c r="IT268" s="409"/>
      <c r="IU268" s="409"/>
      <c r="IV268" s="409"/>
    </row>
    <row r="269" spans="1:256">
      <c r="A269" s="54"/>
      <c r="B269" s="16"/>
      <c r="C269" s="51"/>
      <c r="D269" s="52"/>
      <c r="E269" s="52"/>
      <c r="F269" s="52"/>
      <c r="G269" s="52"/>
      <c r="H269" s="52"/>
      <c r="I269" s="75"/>
      <c r="J269" s="232"/>
      <c r="K269" s="233"/>
      <c r="L269" s="234"/>
      <c r="M269" s="234"/>
      <c r="N269" s="234"/>
      <c r="O269" s="234"/>
      <c r="P269" s="635"/>
      <c r="Q269" s="627"/>
      <c r="S269" s="52"/>
      <c r="T269" s="52"/>
      <c r="U269" s="52"/>
      <c r="V269" s="52"/>
      <c r="W269" s="52"/>
      <c r="X269" s="641"/>
      <c r="AP269" s="409"/>
      <c r="AQ269" s="409"/>
      <c r="AR269" s="409"/>
      <c r="AS269" s="409"/>
      <c r="AT269" s="409"/>
      <c r="AU269" s="409"/>
      <c r="AV269" s="409"/>
      <c r="BF269" s="409"/>
      <c r="BG269" s="409"/>
      <c r="BH269" s="409"/>
      <c r="BI269" s="409"/>
      <c r="BJ269" s="409"/>
      <c r="BK269" s="409"/>
      <c r="BL269" s="409"/>
      <c r="BV269" s="409"/>
      <c r="BW269" s="409"/>
      <c r="BX269" s="409"/>
      <c r="BY269" s="409"/>
      <c r="BZ269" s="409"/>
      <c r="CA269" s="409"/>
      <c r="CB269" s="409"/>
      <c r="CL269" s="409"/>
      <c r="CM269" s="409"/>
      <c r="CN269" s="409"/>
      <c r="CO269" s="409"/>
      <c r="CP269" s="409"/>
      <c r="CQ269" s="409"/>
      <c r="CR269" s="409"/>
      <c r="DB269" s="409"/>
      <c r="DC269" s="409"/>
      <c r="DD269" s="409"/>
      <c r="DE269" s="409"/>
      <c r="DF269" s="409"/>
      <c r="DG269" s="409"/>
      <c r="DH269" s="409"/>
      <c r="DR269" s="409"/>
      <c r="DS269" s="409"/>
      <c r="DT269" s="409"/>
      <c r="DU269" s="409"/>
      <c r="DV269" s="409"/>
      <c r="DW269" s="409"/>
      <c r="DX269" s="409"/>
      <c r="EH269" s="409"/>
      <c r="EI269" s="409"/>
      <c r="EJ269" s="409"/>
      <c r="EK269" s="409"/>
      <c r="EL269" s="409"/>
      <c r="EM269" s="409"/>
      <c r="EN269" s="409"/>
      <c r="EX269" s="409"/>
      <c r="EY269" s="409"/>
      <c r="EZ269" s="409"/>
      <c r="FA269" s="409"/>
      <c r="FB269" s="409"/>
      <c r="FC269" s="409"/>
      <c r="FD269" s="409"/>
      <c r="FN269" s="409"/>
      <c r="FO269" s="409"/>
      <c r="FP269" s="409"/>
      <c r="FQ269" s="409"/>
      <c r="FR269" s="409"/>
      <c r="FS269" s="409"/>
      <c r="FT269" s="409"/>
      <c r="GD269" s="409"/>
      <c r="GE269" s="409"/>
      <c r="GF269" s="409"/>
      <c r="GG269" s="409"/>
      <c r="GH269" s="409"/>
      <c r="GI269" s="409"/>
      <c r="GJ269" s="409"/>
      <c r="GT269" s="409"/>
      <c r="GU269" s="409"/>
      <c r="GV269" s="409"/>
      <c r="GW269" s="409"/>
      <c r="GX269" s="409"/>
      <c r="GY269" s="409"/>
      <c r="GZ269" s="409"/>
      <c r="HJ269" s="409"/>
      <c r="HK269" s="409"/>
      <c r="HL269" s="409"/>
      <c r="HM269" s="409"/>
      <c r="HN269" s="409"/>
      <c r="HO269" s="409"/>
      <c r="HP269" s="409"/>
      <c r="HZ269" s="409"/>
      <c r="IA269" s="409"/>
      <c r="IB269" s="409"/>
      <c r="IC269" s="409"/>
      <c r="ID269" s="409"/>
      <c r="IE269" s="409"/>
      <c r="IF269" s="409"/>
      <c r="IP269" s="409"/>
      <c r="IQ269" s="409"/>
      <c r="IR269" s="409"/>
      <c r="IS269" s="409"/>
      <c r="IT269" s="409"/>
      <c r="IU269" s="409"/>
      <c r="IV269" s="409"/>
    </row>
    <row r="270" spans="1:256">
      <c r="A270" s="54"/>
      <c r="B270" s="16"/>
      <c r="C270" s="51"/>
      <c r="D270" s="52"/>
      <c r="E270" s="52"/>
      <c r="F270" s="52"/>
      <c r="G270" s="52"/>
      <c r="H270" s="52"/>
      <c r="I270" s="75"/>
      <c r="J270" s="232"/>
      <c r="K270" s="233"/>
      <c r="L270" s="234"/>
      <c r="M270" s="234"/>
      <c r="N270" s="234"/>
      <c r="O270" s="234"/>
      <c r="P270" s="635"/>
      <c r="Q270" s="627"/>
      <c r="S270" s="52"/>
      <c r="T270" s="52"/>
      <c r="U270" s="52"/>
      <c r="V270" s="52"/>
      <c r="W270" s="52"/>
      <c r="X270" s="641"/>
      <c r="AP270" s="409"/>
      <c r="AQ270" s="409"/>
      <c r="AR270" s="409"/>
      <c r="AS270" s="409"/>
      <c r="AT270" s="409"/>
      <c r="AU270" s="409"/>
      <c r="AV270" s="409"/>
      <c r="BF270" s="409"/>
      <c r="BG270" s="409"/>
      <c r="BH270" s="409"/>
      <c r="BI270" s="409"/>
      <c r="BJ270" s="409"/>
      <c r="BK270" s="409"/>
      <c r="BL270" s="409"/>
      <c r="BV270" s="409"/>
      <c r="BW270" s="409"/>
      <c r="BX270" s="409"/>
      <c r="BY270" s="409"/>
      <c r="BZ270" s="409"/>
      <c r="CA270" s="409"/>
      <c r="CB270" s="409"/>
      <c r="CL270" s="409"/>
      <c r="CM270" s="409"/>
      <c r="CN270" s="409"/>
      <c r="CO270" s="409"/>
      <c r="CP270" s="409"/>
      <c r="CQ270" s="409"/>
      <c r="CR270" s="409"/>
      <c r="DB270" s="409"/>
      <c r="DC270" s="409"/>
      <c r="DD270" s="409"/>
      <c r="DE270" s="409"/>
      <c r="DF270" s="409"/>
      <c r="DG270" s="409"/>
      <c r="DH270" s="409"/>
      <c r="DR270" s="409"/>
      <c r="DS270" s="409"/>
      <c r="DT270" s="409"/>
      <c r="DU270" s="409"/>
      <c r="DV270" s="409"/>
      <c r="DW270" s="409"/>
      <c r="DX270" s="409"/>
      <c r="EH270" s="409"/>
      <c r="EI270" s="409"/>
      <c r="EJ270" s="409"/>
      <c r="EK270" s="409"/>
      <c r="EL270" s="409"/>
      <c r="EM270" s="409"/>
      <c r="EN270" s="409"/>
      <c r="EX270" s="409"/>
      <c r="EY270" s="409"/>
      <c r="EZ270" s="409"/>
      <c r="FA270" s="409"/>
      <c r="FB270" s="409"/>
      <c r="FC270" s="409"/>
      <c r="FD270" s="409"/>
      <c r="FN270" s="409"/>
      <c r="FO270" s="409"/>
      <c r="FP270" s="409"/>
      <c r="FQ270" s="409"/>
      <c r="FR270" s="409"/>
      <c r="FS270" s="409"/>
      <c r="FT270" s="409"/>
      <c r="GD270" s="409"/>
      <c r="GE270" s="409"/>
      <c r="GF270" s="409"/>
      <c r="GG270" s="409"/>
      <c r="GH270" s="409"/>
      <c r="GI270" s="409"/>
      <c r="GJ270" s="409"/>
      <c r="GT270" s="409"/>
      <c r="GU270" s="409"/>
      <c r="GV270" s="409"/>
      <c r="GW270" s="409"/>
      <c r="GX270" s="409"/>
      <c r="GY270" s="409"/>
      <c r="GZ270" s="409"/>
      <c r="HJ270" s="409"/>
      <c r="HK270" s="409"/>
      <c r="HL270" s="409"/>
      <c r="HM270" s="409"/>
      <c r="HN270" s="409"/>
      <c r="HO270" s="409"/>
      <c r="HP270" s="409"/>
      <c r="HZ270" s="409"/>
      <c r="IA270" s="409"/>
      <c r="IB270" s="409"/>
      <c r="IC270" s="409"/>
      <c r="ID270" s="409"/>
      <c r="IE270" s="409"/>
      <c r="IF270" s="409"/>
      <c r="IP270" s="409"/>
      <c r="IQ270" s="409"/>
      <c r="IR270" s="409"/>
      <c r="IS270" s="409"/>
      <c r="IT270" s="409"/>
      <c r="IU270" s="409"/>
      <c r="IV270" s="409"/>
    </row>
    <row r="271" spans="1:256">
      <c r="A271" s="54"/>
      <c r="B271" s="16"/>
      <c r="C271" s="51"/>
      <c r="D271" s="52"/>
      <c r="E271" s="52"/>
      <c r="F271" s="52"/>
      <c r="G271" s="52"/>
      <c r="H271" s="52"/>
      <c r="I271" s="413"/>
      <c r="J271" s="232"/>
      <c r="K271" s="233"/>
      <c r="L271" s="234"/>
      <c r="M271" s="234"/>
      <c r="N271" s="234"/>
      <c r="O271" s="234"/>
      <c r="P271" s="635"/>
      <c r="Q271" s="627"/>
      <c r="S271" s="52"/>
      <c r="T271" s="52"/>
      <c r="U271" s="52"/>
      <c r="V271" s="52"/>
      <c r="W271" s="52"/>
      <c r="X271" s="641"/>
      <c r="AP271" s="409"/>
      <c r="AQ271" s="409"/>
      <c r="AR271" s="409"/>
      <c r="AS271" s="409"/>
      <c r="AT271" s="409"/>
      <c r="AU271" s="409"/>
      <c r="AV271" s="409"/>
      <c r="BF271" s="409"/>
      <c r="BG271" s="409"/>
      <c r="BH271" s="409"/>
      <c r="BI271" s="409"/>
      <c r="BJ271" s="409"/>
      <c r="BK271" s="409"/>
      <c r="BL271" s="409"/>
      <c r="BV271" s="409"/>
      <c r="BW271" s="409"/>
      <c r="BX271" s="409"/>
      <c r="BY271" s="409"/>
      <c r="BZ271" s="409"/>
      <c r="CA271" s="409"/>
      <c r="CB271" s="409"/>
      <c r="CL271" s="409"/>
      <c r="CM271" s="409"/>
      <c r="CN271" s="409"/>
      <c r="CO271" s="409"/>
      <c r="CP271" s="409"/>
      <c r="CQ271" s="409"/>
      <c r="CR271" s="409"/>
      <c r="DB271" s="409"/>
      <c r="DC271" s="409"/>
      <c r="DD271" s="409"/>
      <c r="DE271" s="409"/>
      <c r="DF271" s="409"/>
      <c r="DG271" s="409"/>
      <c r="DH271" s="409"/>
      <c r="DR271" s="409"/>
      <c r="DS271" s="409"/>
      <c r="DT271" s="409"/>
      <c r="DU271" s="409"/>
      <c r="DV271" s="409"/>
      <c r="DW271" s="409"/>
      <c r="DX271" s="409"/>
      <c r="EH271" s="409"/>
      <c r="EI271" s="409"/>
      <c r="EJ271" s="409"/>
      <c r="EK271" s="409"/>
      <c r="EL271" s="409"/>
      <c r="EM271" s="409"/>
      <c r="EN271" s="409"/>
      <c r="EX271" s="409"/>
      <c r="EY271" s="409"/>
      <c r="EZ271" s="409"/>
      <c r="FA271" s="409"/>
      <c r="FB271" s="409"/>
      <c r="FC271" s="409"/>
      <c r="FD271" s="409"/>
      <c r="FN271" s="409"/>
      <c r="FO271" s="409"/>
      <c r="FP271" s="409"/>
      <c r="FQ271" s="409"/>
      <c r="FR271" s="409"/>
      <c r="FS271" s="409"/>
      <c r="FT271" s="409"/>
      <c r="GD271" s="409"/>
      <c r="GE271" s="409"/>
      <c r="GF271" s="409"/>
      <c r="GG271" s="409"/>
      <c r="GH271" s="409"/>
      <c r="GI271" s="409"/>
      <c r="GJ271" s="409"/>
      <c r="GT271" s="409"/>
      <c r="GU271" s="409"/>
      <c r="GV271" s="409"/>
      <c r="GW271" s="409"/>
      <c r="GX271" s="409"/>
      <c r="GY271" s="409"/>
      <c r="GZ271" s="409"/>
      <c r="HJ271" s="409"/>
      <c r="HK271" s="409"/>
      <c r="HL271" s="409"/>
      <c r="HM271" s="409"/>
      <c r="HN271" s="409"/>
      <c r="HO271" s="409"/>
      <c r="HP271" s="409"/>
      <c r="HZ271" s="409"/>
      <c r="IA271" s="409"/>
      <c r="IB271" s="409"/>
      <c r="IC271" s="409"/>
      <c r="ID271" s="409"/>
      <c r="IE271" s="409"/>
      <c r="IF271" s="409"/>
      <c r="IP271" s="409"/>
      <c r="IQ271" s="409"/>
      <c r="IR271" s="409"/>
      <c r="IS271" s="409"/>
      <c r="IT271" s="409"/>
      <c r="IU271" s="409"/>
      <c r="IV271" s="409"/>
    </row>
    <row r="272" spans="1:256">
      <c r="A272" s="54"/>
      <c r="B272" s="16"/>
      <c r="C272" s="51"/>
      <c r="D272" s="52"/>
      <c r="E272" s="52"/>
      <c r="F272" s="52"/>
      <c r="G272" s="52"/>
      <c r="H272" s="52"/>
      <c r="I272" s="413"/>
      <c r="J272" s="232"/>
      <c r="K272" s="233"/>
      <c r="L272" s="234"/>
      <c r="M272" s="234"/>
      <c r="N272" s="234"/>
      <c r="O272" s="234"/>
      <c r="P272" s="635"/>
      <c r="Q272" s="627"/>
      <c r="S272" s="52"/>
      <c r="T272" s="52"/>
      <c r="U272" s="52"/>
      <c r="V272" s="52"/>
      <c r="W272" s="52"/>
      <c r="X272" s="641"/>
      <c r="AP272" s="409"/>
      <c r="AQ272" s="409"/>
      <c r="AR272" s="409"/>
      <c r="AS272" s="409"/>
      <c r="AT272" s="409"/>
      <c r="AU272" s="409"/>
      <c r="AV272" s="409"/>
      <c r="BF272" s="409"/>
      <c r="BG272" s="409"/>
      <c r="BH272" s="409"/>
      <c r="BI272" s="409"/>
      <c r="BJ272" s="409"/>
      <c r="BK272" s="409"/>
      <c r="BL272" s="409"/>
      <c r="BV272" s="409"/>
      <c r="BW272" s="409"/>
      <c r="BX272" s="409"/>
      <c r="BY272" s="409"/>
      <c r="BZ272" s="409"/>
      <c r="CA272" s="409"/>
      <c r="CB272" s="409"/>
      <c r="CL272" s="409"/>
      <c r="CM272" s="409"/>
      <c r="CN272" s="409"/>
      <c r="CO272" s="409"/>
      <c r="CP272" s="409"/>
      <c r="CQ272" s="409"/>
      <c r="CR272" s="409"/>
      <c r="DB272" s="409"/>
      <c r="DC272" s="409"/>
      <c r="DD272" s="409"/>
      <c r="DE272" s="409"/>
      <c r="DF272" s="409"/>
      <c r="DG272" s="409"/>
      <c r="DH272" s="409"/>
      <c r="DR272" s="409"/>
      <c r="DS272" s="409"/>
      <c r="DT272" s="409"/>
      <c r="DU272" s="409"/>
      <c r="DV272" s="409"/>
      <c r="DW272" s="409"/>
      <c r="DX272" s="409"/>
      <c r="EH272" s="409"/>
      <c r="EI272" s="409"/>
      <c r="EJ272" s="409"/>
      <c r="EK272" s="409"/>
      <c r="EL272" s="409"/>
      <c r="EM272" s="409"/>
      <c r="EN272" s="409"/>
      <c r="EX272" s="409"/>
      <c r="EY272" s="409"/>
      <c r="EZ272" s="409"/>
      <c r="FA272" s="409"/>
      <c r="FB272" s="409"/>
      <c r="FC272" s="409"/>
      <c r="FD272" s="409"/>
      <c r="FN272" s="409"/>
      <c r="FO272" s="409"/>
      <c r="FP272" s="409"/>
      <c r="FQ272" s="409"/>
      <c r="FR272" s="409"/>
      <c r="FS272" s="409"/>
      <c r="FT272" s="409"/>
      <c r="GD272" s="409"/>
      <c r="GE272" s="409"/>
      <c r="GF272" s="409"/>
      <c r="GG272" s="409"/>
      <c r="GH272" s="409"/>
      <c r="GI272" s="409"/>
      <c r="GJ272" s="409"/>
      <c r="GT272" s="409"/>
      <c r="GU272" s="409"/>
      <c r="GV272" s="409"/>
      <c r="GW272" s="409"/>
      <c r="GX272" s="409"/>
      <c r="GY272" s="409"/>
      <c r="GZ272" s="409"/>
      <c r="HJ272" s="409"/>
      <c r="HK272" s="409"/>
      <c r="HL272" s="409"/>
      <c r="HM272" s="409"/>
      <c r="HN272" s="409"/>
      <c r="HO272" s="409"/>
      <c r="HP272" s="409"/>
      <c r="HZ272" s="409"/>
      <c r="IA272" s="409"/>
      <c r="IB272" s="409"/>
      <c r="IC272" s="409"/>
      <c r="ID272" s="409"/>
      <c r="IE272" s="409"/>
      <c r="IF272" s="409"/>
      <c r="IP272" s="409"/>
      <c r="IQ272" s="409"/>
      <c r="IR272" s="409"/>
      <c r="IS272" s="409"/>
      <c r="IT272" s="409"/>
      <c r="IU272" s="409"/>
      <c r="IV272" s="409"/>
    </row>
    <row r="273" spans="1:256">
      <c r="A273" s="54"/>
      <c r="B273" s="16"/>
      <c r="C273" s="51"/>
      <c r="D273" s="52"/>
      <c r="E273" s="52"/>
      <c r="F273" s="52"/>
      <c r="G273" s="52"/>
      <c r="H273" s="52"/>
      <c r="I273" s="413"/>
      <c r="J273" s="232"/>
      <c r="K273" s="233"/>
      <c r="L273" s="234"/>
      <c r="M273" s="234"/>
      <c r="N273" s="234"/>
      <c r="O273" s="234"/>
      <c r="P273" s="635"/>
      <c r="Q273" s="627"/>
      <c r="S273" s="52"/>
      <c r="T273" s="52"/>
      <c r="U273" s="52"/>
      <c r="V273" s="52"/>
      <c r="W273" s="52"/>
      <c r="X273" s="641"/>
      <c r="AP273" s="409"/>
      <c r="AQ273" s="409"/>
      <c r="AR273" s="409"/>
      <c r="AS273" s="409"/>
      <c r="AT273" s="409"/>
      <c r="AU273" s="409"/>
      <c r="AV273" s="409"/>
      <c r="BF273" s="409"/>
      <c r="BG273" s="409"/>
      <c r="BH273" s="409"/>
      <c r="BI273" s="409"/>
      <c r="BJ273" s="409"/>
      <c r="BK273" s="409"/>
      <c r="BL273" s="409"/>
      <c r="BV273" s="409"/>
      <c r="BW273" s="409"/>
      <c r="BX273" s="409"/>
      <c r="BY273" s="409"/>
      <c r="BZ273" s="409"/>
      <c r="CA273" s="409"/>
      <c r="CB273" s="409"/>
      <c r="CL273" s="409"/>
      <c r="CM273" s="409"/>
      <c r="CN273" s="409"/>
      <c r="CO273" s="409"/>
      <c r="CP273" s="409"/>
      <c r="CQ273" s="409"/>
      <c r="CR273" s="409"/>
      <c r="DB273" s="409"/>
      <c r="DC273" s="409"/>
      <c r="DD273" s="409"/>
      <c r="DE273" s="409"/>
      <c r="DF273" s="409"/>
      <c r="DG273" s="409"/>
      <c r="DH273" s="409"/>
      <c r="DR273" s="409"/>
      <c r="DS273" s="409"/>
      <c r="DT273" s="409"/>
      <c r="DU273" s="409"/>
      <c r="DV273" s="409"/>
      <c r="DW273" s="409"/>
      <c r="DX273" s="409"/>
      <c r="EH273" s="409"/>
      <c r="EI273" s="409"/>
      <c r="EJ273" s="409"/>
      <c r="EK273" s="409"/>
      <c r="EL273" s="409"/>
      <c r="EM273" s="409"/>
      <c r="EN273" s="409"/>
      <c r="EX273" s="409"/>
      <c r="EY273" s="409"/>
      <c r="EZ273" s="409"/>
      <c r="FA273" s="409"/>
      <c r="FB273" s="409"/>
      <c r="FC273" s="409"/>
      <c r="FD273" s="409"/>
      <c r="FN273" s="409"/>
      <c r="FO273" s="409"/>
      <c r="FP273" s="409"/>
      <c r="FQ273" s="409"/>
      <c r="FR273" s="409"/>
      <c r="FS273" s="409"/>
      <c r="FT273" s="409"/>
      <c r="GD273" s="409"/>
      <c r="GE273" s="409"/>
      <c r="GF273" s="409"/>
      <c r="GG273" s="409"/>
      <c r="GH273" s="409"/>
      <c r="GI273" s="409"/>
      <c r="GJ273" s="409"/>
      <c r="GT273" s="409"/>
      <c r="GU273" s="409"/>
      <c r="GV273" s="409"/>
      <c r="GW273" s="409"/>
      <c r="GX273" s="409"/>
      <c r="GY273" s="409"/>
      <c r="GZ273" s="409"/>
      <c r="HJ273" s="409"/>
      <c r="HK273" s="409"/>
      <c r="HL273" s="409"/>
      <c r="HM273" s="409"/>
      <c r="HN273" s="409"/>
      <c r="HO273" s="409"/>
      <c r="HP273" s="409"/>
      <c r="HZ273" s="409"/>
      <c r="IA273" s="409"/>
      <c r="IB273" s="409"/>
      <c r="IC273" s="409"/>
      <c r="ID273" s="409"/>
      <c r="IE273" s="409"/>
      <c r="IF273" s="409"/>
      <c r="IP273" s="409"/>
      <c r="IQ273" s="409"/>
      <c r="IR273" s="409"/>
      <c r="IS273" s="409"/>
      <c r="IT273" s="409"/>
      <c r="IU273" s="409"/>
      <c r="IV273" s="409"/>
    </row>
    <row r="274" spans="1:256">
      <c r="A274" s="54"/>
      <c r="B274" s="141"/>
      <c r="C274" s="142"/>
      <c r="D274" s="143"/>
      <c r="E274" s="143"/>
      <c r="F274" s="143"/>
      <c r="G274" s="143"/>
      <c r="H274" s="143"/>
      <c r="I274" s="414"/>
      <c r="J274" s="632"/>
      <c r="K274" s="235"/>
      <c r="L274" s="236"/>
      <c r="M274" s="236"/>
      <c r="N274" s="236"/>
      <c r="O274" s="236"/>
      <c r="P274" s="636"/>
      <c r="Q274" s="627"/>
      <c r="S274" s="52"/>
      <c r="T274" s="52"/>
      <c r="U274" s="52"/>
      <c r="V274" s="52"/>
      <c r="W274" s="52"/>
      <c r="X274" s="641"/>
      <c r="AP274" s="409"/>
      <c r="AQ274" s="409"/>
      <c r="AR274" s="409"/>
      <c r="AS274" s="409"/>
      <c r="AT274" s="409"/>
      <c r="AU274" s="409"/>
      <c r="AV274" s="409"/>
      <c r="BF274" s="409"/>
      <c r="BG274" s="409"/>
      <c r="BH274" s="409"/>
      <c r="BI274" s="409"/>
      <c r="BJ274" s="409"/>
      <c r="BK274" s="409"/>
      <c r="BL274" s="409"/>
      <c r="BV274" s="409"/>
      <c r="BW274" s="409"/>
      <c r="BX274" s="409"/>
      <c r="BY274" s="409"/>
      <c r="BZ274" s="409"/>
      <c r="CA274" s="409"/>
      <c r="CB274" s="409"/>
      <c r="CL274" s="409"/>
      <c r="CM274" s="409"/>
      <c r="CN274" s="409"/>
      <c r="CO274" s="409"/>
      <c r="CP274" s="409"/>
      <c r="CQ274" s="409"/>
      <c r="CR274" s="409"/>
      <c r="DB274" s="409"/>
      <c r="DC274" s="409"/>
      <c r="DD274" s="409"/>
      <c r="DE274" s="409"/>
      <c r="DF274" s="409"/>
      <c r="DG274" s="409"/>
      <c r="DH274" s="409"/>
      <c r="DR274" s="409"/>
      <c r="DS274" s="409"/>
      <c r="DT274" s="409"/>
      <c r="DU274" s="409"/>
      <c r="DV274" s="409"/>
      <c r="DW274" s="409"/>
      <c r="DX274" s="409"/>
      <c r="EH274" s="409"/>
      <c r="EI274" s="409"/>
      <c r="EJ274" s="409"/>
      <c r="EK274" s="409"/>
      <c r="EL274" s="409"/>
      <c r="EM274" s="409"/>
      <c r="EN274" s="409"/>
      <c r="EX274" s="409"/>
      <c r="EY274" s="409"/>
      <c r="EZ274" s="409"/>
      <c r="FA274" s="409"/>
      <c r="FB274" s="409"/>
      <c r="FC274" s="409"/>
      <c r="FD274" s="409"/>
      <c r="FN274" s="409"/>
      <c r="FO274" s="409"/>
      <c r="FP274" s="409"/>
      <c r="FQ274" s="409"/>
      <c r="FR274" s="409"/>
      <c r="FS274" s="409"/>
      <c r="FT274" s="409"/>
      <c r="GD274" s="409"/>
      <c r="GE274" s="409"/>
      <c r="GF274" s="409"/>
      <c r="GG274" s="409"/>
      <c r="GH274" s="409"/>
      <c r="GI274" s="409"/>
      <c r="GJ274" s="409"/>
      <c r="GT274" s="409"/>
      <c r="GU274" s="409"/>
      <c r="GV274" s="409"/>
      <c r="GW274" s="409"/>
      <c r="GX274" s="409"/>
      <c r="GY274" s="409"/>
      <c r="GZ274" s="409"/>
      <c r="HJ274" s="409"/>
      <c r="HK274" s="409"/>
      <c r="HL274" s="409"/>
      <c r="HM274" s="409"/>
      <c r="HN274" s="409"/>
      <c r="HO274" s="409"/>
      <c r="HP274" s="409"/>
      <c r="HZ274" s="409"/>
      <c r="IA274" s="409"/>
      <c r="IB274" s="409"/>
      <c r="IC274" s="409"/>
      <c r="ID274" s="409"/>
      <c r="IE274" s="409"/>
      <c r="IF274" s="409"/>
      <c r="IP274" s="409"/>
      <c r="IQ274" s="409"/>
      <c r="IR274" s="409"/>
      <c r="IS274" s="409"/>
      <c r="IT274" s="409"/>
      <c r="IU274" s="409"/>
      <c r="IV274" s="409"/>
    </row>
    <row r="275" spans="1:256">
      <c r="A275" s="54"/>
      <c r="B275" s="16"/>
      <c r="C275" s="51"/>
      <c r="D275" s="52"/>
      <c r="E275" s="52"/>
      <c r="F275" s="52"/>
      <c r="G275" s="52"/>
      <c r="H275" s="52"/>
      <c r="I275" s="51"/>
      <c r="J275" s="242"/>
      <c r="K275" s="226"/>
      <c r="L275" s="630"/>
      <c r="M275" s="630"/>
      <c r="N275" s="630"/>
      <c r="O275" s="630"/>
      <c r="P275" s="637"/>
      <c r="X275" s="641"/>
      <c r="AP275" s="409"/>
      <c r="AQ275" s="409"/>
      <c r="AR275" s="409"/>
      <c r="AS275" s="409"/>
      <c r="AT275" s="409"/>
      <c r="AU275" s="409"/>
      <c r="AV275" s="409"/>
      <c r="BF275" s="409"/>
      <c r="BG275" s="409"/>
      <c r="BH275" s="409"/>
      <c r="BI275" s="409"/>
      <c r="BJ275" s="409"/>
      <c r="BK275" s="409"/>
      <c r="BL275" s="409"/>
      <c r="BV275" s="409"/>
      <c r="BW275" s="409"/>
      <c r="BX275" s="409"/>
      <c r="BY275" s="409"/>
      <c r="BZ275" s="409"/>
      <c r="CA275" s="409"/>
      <c r="CB275" s="409"/>
      <c r="CL275" s="409"/>
      <c r="CM275" s="409"/>
      <c r="CN275" s="409"/>
      <c r="CO275" s="409"/>
      <c r="CP275" s="409"/>
      <c r="CQ275" s="409"/>
      <c r="CR275" s="409"/>
      <c r="DB275" s="409"/>
      <c r="DC275" s="409"/>
      <c r="DD275" s="409"/>
      <c r="DE275" s="409"/>
      <c r="DF275" s="409"/>
      <c r="DG275" s="409"/>
      <c r="DH275" s="409"/>
      <c r="DR275" s="409"/>
      <c r="DS275" s="409"/>
      <c r="DT275" s="409"/>
      <c r="DU275" s="409"/>
      <c r="DV275" s="409"/>
      <c r="DW275" s="409"/>
      <c r="DX275" s="409"/>
      <c r="EH275" s="409"/>
      <c r="EI275" s="409"/>
      <c r="EJ275" s="409"/>
      <c r="EK275" s="409"/>
      <c r="EL275" s="409"/>
      <c r="EM275" s="409"/>
      <c r="EN275" s="409"/>
      <c r="EX275" s="409"/>
      <c r="EY275" s="409"/>
      <c r="EZ275" s="409"/>
      <c r="FA275" s="409"/>
      <c r="FB275" s="409"/>
      <c r="FC275" s="409"/>
      <c r="FD275" s="409"/>
      <c r="FN275" s="409"/>
      <c r="FO275" s="409"/>
      <c r="FP275" s="409"/>
      <c r="FQ275" s="409"/>
      <c r="FR275" s="409"/>
      <c r="FS275" s="409"/>
      <c r="FT275" s="409"/>
      <c r="GD275" s="409"/>
      <c r="GE275" s="409"/>
      <c r="GF275" s="409"/>
      <c r="GG275" s="409"/>
      <c r="GH275" s="409"/>
      <c r="GI275" s="409"/>
      <c r="GJ275" s="409"/>
      <c r="GT275" s="409"/>
      <c r="GU275" s="409"/>
      <c r="GV275" s="409"/>
      <c r="GW275" s="409"/>
      <c r="GX275" s="409"/>
      <c r="GY275" s="409"/>
      <c r="GZ275" s="409"/>
      <c r="HJ275" s="409"/>
      <c r="HK275" s="409"/>
      <c r="HL275" s="409"/>
      <c r="HM275" s="409"/>
      <c r="HN275" s="409"/>
      <c r="HO275" s="409"/>
      <c r="HP275" s="409"/>
      <c r="HZ275" s="409"/>
      <c r="IA275" s="409"/>
      <c r="IB275" s="409"/>
      <c r="IC275" s="409"/>
      <c r="ID275" s="409"/>
      <c r="IE275" s="409"/>
      <c r="IF275" s="409"/>
      <c r="IP275" s="409"/>
      <c r="IQ275" s="409"/>
      <c r="IR275" s="409"/>
      <c r="IS275" s="409"/>
      <c r="IT275" s="409"/>
      <c r="IU275" s="409"/>
      <c r="IV275" s="409"/>
    </row>
    <row r="276" spans="1:256">
      <c r="A276" s="54"/>
      <c r="B276" s="16"/>
      <c r="C276" s="51"/>
      <c r="D276" s="52"/>
      <c r="E276" s="52"/>
      <c r="F276" s="52"/>
      <c r="G276" s="52"/>
      <c r="H276" s="52"/>
      <c r="I276" s="51"/>
      <c r="J276" s="242"/>
      <c r="K276" s="226"/>
      <c r="L276" s="630"/>
      <c r="M276" s="630"/>
      <c r="N276" s="630"/>
      <c r="O276" s="630"/>
      <c r="P276" s="637"/>
      <c r="X276" s="641"/>
      <c r="AP276" s="409"/>
      <c r="AQ276" s="409"/>
      <c r="AR276" s="409"/>
      <c r="AS276" s="409"/>
      <c r="AT276" s="409"/>
      <c r="AU276" s="409"/>
      <c r="AV276" s="409"/>
      <c r="BF276" s="409"/>
      <c r="BG276" s="409"/>
      <c r="BH276" s="409"/>
      <c r="BI276" s="409"/>
      <c r="BJ276" s="409"/>
      <c r="BK276" s="409"/>
      <c r="BL276" s="409"/>
      <c r="BV276" s="409"/>
      <c r="BW276" s="409"/>
      <c r="BX276" s="409"/>
      <c r="BY276" s="409"/>
      <c r="BZ276" s="409"/>
      <c r="CA276" s="409"/>
      <c r="CB276" s="409"/>
      <c r="CL276" s="409"/>
      <c r="CM276" s="409"/>
      <c r="CN276" s="409"/>
      <c r="CO276" s="409"/>
      <c r="CP276" s="409"/>
      <c r="CQ276" s="409"/>
      <c r="CR276" s="409"/>
      <c r="DB276" s="409"/>
      <c r="DC276" s="409"/>
      <c r="DD276" s="409"/>
      <c r="DE276" s="409"/>
      <c r="DF276" s="409"/>
      <c r="DG276" s="409"/>
      <c r="DH276" s="409"/>
      <c r="DR276" s="409"/>
      <c r="DS276" s="409"/>
      <c r="DT276" s="409"/>
      <c r="DU276" s="409"/>
      <c r="DV276" s="409"/>
      <c r="DW276" s="409"/>
      <c r="DX276" s="409"/>
      <c r="EH276" s="409"/>
      <c r="EI276" s="409"/>
      <c r="EJ276" s="409"/>
      <c r="EK276" s="409"/>
      <c r="EL276" s="409"/>
      <c r="EM276" s="409"/>
      <c r="EN276" s="409"/>
      <c r="EX276" s="409"/>
      <c r="EY276" s="409"/>
      <c r="EZ276" s="409"/>
      <c r="FA276" s="409"/>
      <c r="FB276" s="409"/>
      <c r="FC276" s="409"/>
      <c r="FD276" s="409"/>
      <c r="FN276" s="409"/>
      <c r="FO276" s="409"/>
      <c r="FP276" s="409"/>
      <c r="FQ276" s="409"/>
      <c r="FR276" s="409"/>
      <c r="FS276" s="409"/>
      <c r="FT276" s="409"/>
      <c r="GD276" s="409"/>
      <c r="GE276" s="409"/>
      <c r="GF276" s="409"/>
      <c r="GG276" s="409"/>
      <c r="GH276" s="409"/>
      <c r="GI276" s="409"/>
      <c r="GJ276" s="409"/>
      <c r="GT276" s="409"/>
      <c r="GU276" s="409"/>
      <c r="GV276" s="409"/>
      <c r="GW276" s="409"/>
      <c r="GX276" s="409"/>
      <c r="GY276" s="409"/>
      <c r="GZ276" s="409"/>
      <c r="HJ276" s="409"/>
      <c r="HK276" s="409"/>
      <c r="HL276" s="409"/>
      <c r="HM276" s="409"/>
      <c r="HN276" s="409"/>
      <c r="HO276" s="409"/>
      <c r="HP276" s="409"/>
      <c r="HZ276" s="409"/>
      <c r="IA276" s="409"/>
      <c r="IB276" s="409"/>
      <c r="IC276" s="409"/>
      <c r="ID276" s="409"/>
      <c r="IE276" s="409"/>
      <c r="IF276" s="409"/>
      <c r="IP276" s="409"/>
      <c r="IQ276" s="409"/>
      <c r="IR276" s="409"/>
      <c r="IS276" s="409"/>
      <c r="IT276" s="409"/>
      <c r="IU276" s="409"/>
      <c r="IV276" s="409"/>
    </row>
    <row r="277" spans="1:256">
      <c r="A277" s="54"/>
      <c r="B277" s="139"/>
      <c r="C277" s="137"/>
      <c r="D277" s="138"/>
      <c r="E277" s="138"/>
      <c r="F277" s="138"/>
      <c r="G277" s="138"/>
      <c r="H277" s="138"/>
      <c r="I277" s="417"/>
      <c r="J277" s="243"/>
      <c r="K277" s="227"/>
      <c r="L277" s="227"/>
      <c r="M277" s="227"/>
      <c r="N277" s="227"/>
      <c r="O277" s="237"/>
      <c r="P277" s="631"/>
      <c r="X277" s="641"/>
      <c r="AP277" s="409"/>
      <c r="AQ277" s="409"/>
      <c r="AR277" s="409"/>
      <c r="AS277" s="409"/>
      <c r="AT277" s="409"/>
      <c r="AU277" s="409"/>
      <c r="AV277" s="409"/>
      <c r="BF277" s="409"/>
      <c r="BG277" s="409"/>
      <c r="BH277" s="409"/>
      <c r="BI277" s="409"/>
      <c r="BJ277" s="409"/>
      <c r="BK277" s="409"/>
      <c r="BL277" s="409"/>
      <c r="BV277" s="409"/>
      <c r="BW277" s="409"/>
      <c r="BX277" s="409"/>
      <c r="BY277" s="409"/>
      <c r="BZ277" s="409"/>
      <c r="CA277" s="409"/>
      <c r="CB277" s="409"/>
      <c r="CL277" s="409"/>
      <c r="CM277" s="409"/>
      <c r="CN277" s="409"/>
      <c r="CO277" s="409"/>
      <c r="CP277" s="409"/>
      <c r="CQ277" s="409"/>
      <c r="CR277" s="409"/>
      <c r="DB277" s="409"/>
      <c r="DC277" s="409"/>
      <c r="DD277" s="409"/>
      <c r="DE277" s="409"/>
      <c r="DF277" s="409"/>
      <c r="DG277" s="409"/>
      <c r="DH277" s="409"/>
      <c r="DR277" s="409"/>
      <c r="DS277" s="409"/>
      <c r="DT277" s="409"/>
      <c r="DU277" s="409"/>
      <c r="DV277" s="409"/>
      <c r="DW277" s="409"/>
      <c r="DX277" s="409"/>
      <c r="EH277" s="409"/>
      <c r="EI277" s="409"/>
      <c r="EJ277" s="409"/>
      <c r="EK277" s="409"/>
      <c r="EL277" s="409"/>
      <c r="EM277" s="409"/>
      <c r="EN277" s="409"/>
      <c r="EX277" s="409"/>
      <c r="EY277" s="409"/>
      <c r="EZ277" s="409"/>
      <c r="FA277" s="409"/>
      <c r="FB277" s="409"/>
      <c r="FC277" s="409"/>
      <c r="FD277" s="409"/>
      <c r="FN277" s="409"/>
      <c r="FO277" s="409"/>
      <c r="FP277" s="409"/>
      <c r="FQ277" s="409"/>
      <c r="FR277" s="409"/>
      <c r="FS277" s="409"/>
      <c r="FT277" s="409"/>
      <c r="GD277" s="409"/>
      <c r="GE277" s="409"/>
      <c r="GF277" s="409"/>
      <c r="GG277" s="409"/>
      <c r="GH277" s="409"/>
      <c r="GI277" s="409"/>
      <c r="GJ277" s="409"/>
      <c r="GT277" s="409"/>
      <c r="GU277" s="409"/>
      <c r="GV277" s="409"/>
      <c r="GW277" s="409"/>
      <c r="GX277" s="409"/>
      <c r="GY277" s="409"/>
      <c r="GZ277" s="409"/>
      <c r="HJ277" s="409"/>
      <c r="HK277" s="409"/>
      <c r="HL277" s="409"/>
      <c r="HM277" s="409"/>
      <c r="HN277" s="409"/>
      <c r="HO277" s="409"/>
      <c r="HP277" s="409"/>
      <c r="HZ277" s="409"/>
      <c r="IA277" s="409"/>
      <c r="IB277" s="409"/>
      <c r="IC277" s="409"/>
      <c r="ID277" s="409"/>
      <c r="IE277" s="409"/>
      <c r="IF277" s="409"/>
      <c r="IP277" s="409"/>
      <c r="IQ277" s="409"/>
      <c r="IR277" s="409"/>
      <c r="IS277" s="409"/>
      <c r="IT277" s="409"/>
      <c r="IU277" s="409"/>
      <c r="IV277" s="409"/>
    </row>
    <row r="278" spans="1:256">
      <c r="A278" s="54"/>
      <c r="B278" s="16"/>
      <c r="C278" s="51"/>
      <c r="D278" s="52"/>
      <c r="E278" s="52"/>
      <c r="F278" s="52"/>
      <c r="G278" s="52"/>
      <c r="H278" s="52"/>
      <c r="I278" s="51"/>
      <c r="J278" s="242"/>
      <c r="K278" s="226"/>
      <c r="L278" s="630"/>
      <c r="M278" s="630"/>
      <c r="N278" s="630"/>
      <c r="O278" s="630"/>
      <c r="P278" s="637"/>
      <c r="Q278" s="627"/>
      <c r="S278" s="52"/>
      <c r="T278" s="52"/>
      <c r="U278" s="52"/>
      <c r="V278" s="52"/>
      <c r="W278" s="52"/>
      <c r="X278" s="641"/>
      <c r="AP278" s="409"/>
      <c r="AQ278" s="409"/>
      <c r="AR278" s="409"/>
      <c r="AS278" s="409"/>
      <c r="AT278" s="409"/>
      <c r="AU278" s="409"/>
      <c r="AV278" s="409"/>
      <c r="BF278" s="409"/>
      <c r="BG278" s="409"/>
      <c r="BH278" s="409"/>
      <c r="BI278" s="409"/>
      <c r="BJ278" s="409"/>
      <c r="BK278" s="409"/>
      <c r="BL278" s="409"/>
      <c r="BV278" s="409"/>
      <c r="BW278" s="409"/>
      <c r="BX278" s="409"/>
      <c r="BY278" s="409"/>
      <c r="BZ278" s="409"/>
      <c r="CA278" s="409"/>
      <c r="CB278" s="409"/>
      <c r="CL278" s="409"/>
      <c r="CM278" s="409"/>
      <c r="CN278" s="409"/>
      <c r="CO278" s="409"/>
      <c r="CP278" s="409"/>
      <c r="CQ278" s="409"/>
      <c r="CR278" s="409"/>
      <c r="DB278" s="409"/>
      <c r="DC278" s="409"/>
      <c r="DD278" s="409"/>
      <c r="DE278" s="409"/>
      <c r="DF278" s="409"/>
      <c r="DG278" s="409"/>
      <c r="DH278" s="409"/>
      <c r="DR278" s="409"/>
      <c r="DS278" s="409"/>
      <c r="DT278" s="409"/>
      <c r="DU278" s="409"/>
      <c r="DV278" s="409"/>
      <c r="DW278" s="409"/>
      <c r="DX278" s="409"/>
      <c r="EH278" s="409"/>
      <c r="EI278" s="409"/>
      <c r="EJ278" s="409"/>
      <c r="EK278" s="409"/>
      <c r="EL278" s="409"/>
      <c r="EM278" s="409"/>
      <c r="EN278" s="409"/>
      <c r="EX278" s="409"/>
      <c r="EY278" s="409"/>
      <c r="EZ278" s="409"/>
      <c r="FA278" s="409"/>
      <c r="FB278" s="409"/>
      <c r="FC278" s="409"/>
      <c r="FD278" s="409"/>
      <c r="FN278" s="409"/>
      <c r="FO278" s="409"/>
      <c r="FP278" s="409"/>
      <c r="FQ278" s="409"/>
      <c r="FR278" s="409"/>
      <c r="FS278" s="409"/>
      <c r="FT278" s="409"/>
      <c r="GD278" s="409"/>
      <c r="GE278" s="409"/>
      <c r="GF278" s="409"/>
      <c r="GG278" s="409"/>
      <c r="GH278" s="409"/>
      <c r="GI278" s="409"/>
      <c r="GJ278" s="409"/>
      <c r="GT278" s="409"/>
      <c r="GU278" s="409"/>
      <c r="GV278" s="409"/>
      <c r="GW278" s="409"/>
      <c r="GX278" s="409"/>
      <c r="GY278" s="409"/>
      <c r="GZ278" s="409"/>
      <c r="HJ278" s="409"/>
      <c r="HK278" s="409"/>
      <c r="HL278" s="409"/>
      <c r="HM278" s="409"/>
      <c r="HN278" s="409"/>
      <c r="HO278" s="409"/>
      <c r="HP278" s="409"/>
      <c r="HZ278" s="409"/>
      <c r="IA278" s="409"/>
      <c r="IB278" s="409"/>
      <c r="IC278" s="409"/>
      <c r="ID278" s="409"/>
      <c r="IE278" s="409"/>
      <c r="IF278" s="409"/>
      <c r="IP278" s="409"/>
      <c r="IQ278" s="409"/>
      <c r="IR278" s="409"/>
      <c r="IS278" s="409"/>
      <c r="IT278" s="409"/>
      <c r="IU278" s="409"/>
      <c r="IV278" s="409"/>
    </row>
    <row r="279" spans="1:256">
      <c r="A279" s="54"/>
      <c r="B279" s="16"/>
      <c r="C279" s="51"/>
      <c r="D279" s="52"/>
      <c r="E279" s="52"/>
      <c r="F279" s="52"/>
      <c r="G279" s="52"/>
      <c r="H279" s="52"/>
      <c r="I279" s="51"/>
      <c r="J279" s="242"/>
      <c r="K279" s="226"/>
      <c r="L279" s="630"/>
      <c r="M279" s="630"/>
      <c r="N279" s="630"/>
      <c r="O279" s="630"/>
      <c r="P279" s="637"/>
      <c r="Q279" s="627"/>
      <c r="S279" s="52"/>
      <c r="T279" s="52"/>
      <c r="U279" s="52"/>
      <c r="V279" s="52"/>
      <c r="W279" s="52"/>
      <c r="X279" s="641"/>
      <c r="AP279" s="409"/>
      <c r="AQ279" s="409"/>
      <c r="AR279" s="409"/>
      <c r="AS279" s="409"/>
      <c r="AT279" s="409"/>
      <c r="AU279" s="409"/>
      <c r="AV279" s="409"/>
      <c r="BF279" s="409"/>
      <c r="BG279" s="409"/>
      <c r="BH279" s="409"/>
      <c r="BI279" s="409"/>
      <c r="BJ279" s="409"/>
      <c r="BK279" s="409"/>
      <c r="BL279" s="409"/>
      <c r="BV279" s="409"/>
      <c r="BW279" s="409"/>
      <c r="BX279" s="409"/>
      <c r="BY279" s="409"/>
      <c r="BZ279" s="409"/>
      <c r="CA279" s="409"/>
      <c r="CB279" s="409"/>
      <c r="CL279" s="409"/>
      <c r="CM279" s="409"/>
      <c r="CN279" s="409"/>
      <c r="CO279" s="409"/>
      <c r="CP279" s="409"/>
      <c r="CQ279" s="409"/>
      <c r="CR279" s="409"/>
      <c r="DB279" s="409"/>
      <c r="DC279" s="409"/>
      <c r="DD279" s="409"/>
      <c r="DE279" s="409"/>
      <c r="DF279" s="409"/>
      <c r="DG279" s="409"/>
      <c r="DH279" s="409"/>
      <c r="DR279" s="409"/>
      <c r="DS279" s="409"/>
      <c r="DT279" s="409"/>
      <c r="DU279" s="409"/>
      <c r="DV279" s="409"/>
      <c r="DW279" s="409"/>
      <c r="DX279" s="409"/>
      <c r="EH279" s="409"/>
      <c r="EI279" s="409"/>
      <c r="EJ279" s="409"/>
      <c r="EK279" s="409"/>
      <c r="EL279" s="409"/>
      <c r="EM279" s="409"/>
      <c r="EN279" s="409"/>
      <c r="EX279" s="409"/>
      <c r="EY279" s="409"/>
      <c r="EZ279" s="409"/>
      <c r="FA279" s="409"/>
      <c r="FB279" s="409"/>
      <c r="FC279" s="409"/>
      <c r="FD279" s="409"/>
      <c r="FN279" s="409"/>
      <c r="FO279" s="409"/>
      <c r="FP279" s="409"/>
      <c r="FQ279" s="409"/>
      <c r="FR279" s="409"/>
      <c r="FS279" s="409"/>
      <c r="FT279" s="409"/>
      <c r="GD279" s="409"/>
      <c r="GE279" s="409"/>
      <c r="GF279" s="409"/>
      <c r="GG279" s="409"/>
      <c r="GH279" s="409"/>
      <c r="GI279" s="409"/>
      <c r="GJ279" s="409"/>
      <c r="GT279" s="409"/>
      <c r="GU279" s="409"/>
      <c r="GV279" s="409"/>
      <c r="GW279" s="409"/>
      <c r="GX279" s="409"/>
      <c r="GY279" s="409"/>
      <c r="GZ279" s="409"/>
      <c r="HJ279" s="409"/>
      <c r="HK279" s="409"/>
      <c r="HL279" s="409"/>
      <c r="HM279" s="409"/>
      <c r="HN279" s="409"/>
      <c r="HO279" s="409"/>
      <c r="HP279" s="409"/>
      <c r="HZ279" s="409"/>
      <c r="IA279" s="409"/>
      <c r="IB279" s="409"/>
      <c r="IC279" s="409"/>
      <c r="ID279" s="409"/>
      <c r="IE279" s="409"/>
      <c r="IF279" s="409"/>
      <c r="IP279" s="409"/>
      <c r="IQ279" s="409"/>
      <c r="IR279" s="409"/>
      <c r="IS279" s="409"/>
      <c r="IT279" s="409"/>
      <c r="IU279" s="409"/>
      <c r="IV279" s="409"/>
    </row>
    <row r="280" spans="1:256">
      <c r="A280" s="54"/>
      <c r="B280" s="139"/>
      <c r="C280" s="137"/>
      <c r="D280" s="138"/>
      <c r="E280" s="138"/>
      <c r="F280" s="138"/>
      <c r="G280" s="138"/>
      <c r="H280" s="138"/>
      <c r="I280" s="417"/>
      <c r="J280" s="243"/>
      <c r="K280" s="227"/>
      <c r="L280" s="227"/>
      <c r="M280" s="227"/>
      <c r="N280" s="227"/>
      <c r="O280" s="237"/>
      <c r="P280" s="631"/>
      <c r="Q280" s="627"/>
      <c r="S280" s="52"/>
      <c r="T280" s="52"/>
      <c r="U280" s="52"/>
      <c r="V280" s="52"/>
      <c r="W280" s="52"/>
      <c r="X280" s="641"/>
      <c r="AP280" s="409"/>
      <c r="AQ280" s="409"/>
      <c r="AR280" s="409"/>
      <c r="AS280" s="409"/>
      <c r="AT280" s="409"/>
      <c r="AU280" s="409"/>
      <c r="AV280" s="409"/>
      <c r="BF280" s="409"/>
      <c r="BG280" s="409"/>
      <c r="BH280" s="409"/>
      <c r="BI280" s="409"/>
      <c r="BJ280" s="409"/>
      <c r="BK280" s="409"/>
      <c r="BL280" s="409"/>
      <c r="BV280" s="409"/>
      <c r="BW280" s="409"/>
      <c r="BX280" s="409"/>
      <c r="BY280" s="409"/>
      <c r="BZ280" s="409"/>
      <c r="CA280" s="409"/>
      <c r="CB280" s="409"/>
      <c r="CL280" s="409"/>
      <c r="CM280" s="409"/>
      <c r="CN280" s="409"/>
      <c r="CO280" s="409"/>
      <c r="CP280" s="409"/>
      <c r="CQ280" s="409"/>
      <c r="CR280" s="409"/>
      <c r="DB280" s="409"/>
      <c r="DC280" s="409"/>
      <c r="DD280" s="409"/>
      <c r="DE280" s="409"/>
      <c r="DF280" s="409"/>
      <c r="DG280" s="409"/>
      <c r="DH280" s="409"/>
      <c r="DR280" s="409"/>
      <c r="DS280" s="409"/>
      <c r="DT280" s="409"/>
      <c r="DU280" s="409"/>
      <c r="DV280" s="409"/>
      <c r="DW280" s="409"/>
      <c r="DX280" s="409"/>
      <c r="EH280" s="409"/>
      <c r="EI280" s="409"/>
      <c r="EJ280" s="409"/>
      <c r="EK280" s="409"/>
      <c r="EL280" s="409"/>
      <c r="EM280" s="409"/>
      <c r="EN280" s="409"/>
      <c r="EX280" s="409"/>
      <c r="EY280" s="409"/>
      <c r="EZ280" s="409"/>
      <c r="FA280" s="409"/>
      <c r="FB280" s="409"/>
      <c r="FC280" s="409"/>
      <c r="FD280" s="409"/>
      <c r="FN280" s="409"/>
      <c r="FO280" s="409"/>
      <c r="FP280" s="409"/>
      <c r="FQ280" s="409"/>
      <c r="FR280" s="409"/>
      <c r="FS280" s="409"/>
      <c r="FT280" s="409"/>
      <c r="GD280" s="409"/>
      <c r="GE280" s="409"/>
      <c r="GF280" s="409"/>
      <c r="GG280" s="409"/>
      <c r="GH280" s="409"/>
      <c r="GI280" s="409"/>
      <c r="GJ280" s="409"/>
      <c r="GT280" s="409"/>
      <c r="GU280" s="409"/>
      <c r="GV280" s="409"/>
      <c r="GW280" s="409"/>
      <c r="GX280" s="409"/>
      <c r="GY280" s="409"/>
      <c r="GZ280" s="409"/>
      <c r="HJ280" s="409"/>
      <c r="HK280" s="409"/>
      <c r="HL280" s="409"/>
      <c r="HM280" s="409"/>
      <c r="HN280" s="409"/>
      <c r="HO280" s="409"/>
      <c r="HP280" s="409"/>
      <c r="HZ280" s="409"/>
      <c r="IA280" s="409"/>
      <c r="IB280" s="409"/>
      <c r="IC280" s="409"/>
      <c r="ID280" s="409"/>
      <c r="IE280" s="409"/>
      <c r="IF280" s="409"/>
      <c r="IP280" s="409"/>
      <c r="IQ280" s="409"/>
      <c r="IR280" s="409"/>
      <c r="IS280" s="409"/>
      <c r="IT280" s="409"/>
      <c r="IU280" s="409"/>
      <c r="IV280" s="409"/>
    </row>
    <row r="281" spans="1:256">
      <c r="A281" s="54"/>
      <c r="B281" s="16"/>
      <c r="C281" s="51"/>
      <c r="D281" s="52"/>
      <c r="E281" s="52"/>
      <c r="F281" s="52"/>
      <c r="G281" s="52"/>
      <c r="H281" s="52"/>
      <c r="I281" s="51"/>
      <c r="J281" s="242"/>
      <c r="K281" s="226"/>
      <c r="L281" s="630"/>
      <c r="M281" s="630"/>
      <c r="N281" s="630"/>
      <c r="O281" s="630"/>
      <c r="P281" s="637"/>
      <c r="Q281" s="627"/>
      <c r="S281" s="52"/>
      <c r="T281" s="52"/>
      <c r="U281" s="52"/>
      <c r="V281" s="52"/>
      <c r="W281" s="52"/>
      <c r="X281" s="641"/>
      <c r="AP281" s="409"/>
      <c r="AQ281" s="409"/>
      <c r="AR281" s="409"/>
      <c r="AS281" s="409"/>
      <c r="AT281" s="409"/>
      <c r="AU281" s="409"/>
      <c r="AV281" s="409"/>
      <c r="BF281" s="409"/>
      <c r="BG281" s="409"/>
      <c r="BH281" s="409"/>
      <c r="BI281" s="409"/>
      <c r="BJ281" s="409"/>
      <c r="BK281" s="409"/>
      <c r="BL281" s="409"/>
      <c r="BV281" s="409"/>
      <c r="BW281" s="409"/>
      <c r="BX281" s="409"/>
      <c r="BY281" s="409"/>
      <c r="BZ281" s="409"/>
      <c r="CA281" s="409"/>
      <c r="CB281" s="409"/>
      <c r="CL281" s="409"/>
      <c r="CM281" s="409"/>
      <c r="CN281" s="409"/>
      <c r="CO281" s="409"/>
      <c r="CP281" s="409"/>
      <c r="CQ281" s="409"/>
      <c r="CR281" s="409"/>
      <c r="DB281" s="409"/>
      <c r="DC281" s="409"/>
      <c r="DD281" s="409"/>
      <c r="DE281" s="409"/>
      <c r="DF281" s="409"/>
      <c r="DG281" s="409"/>
      <c r="DH281" s="409"/>
      <c r="DR281" s="409"/>
      <c r="DS281" s="409"/>
      <c r="DT281" s="409"/>
      <c r="DU281" s="409"/>
      <c r="DV281" s="409"/>
      <c r="DW281" s="409"/>
      <c r="DX281" s="409"/>
      <c r="EH281" s="409"/>
      <c r="EI281" s="409"/>
      <c r="EJ281" s="409"/>
      <c r="EK281" s="409"/>
      <c r="EL281" s="409"/>
      <c r="EM281" s="409"/>
      <c r="EN281" s="409"/>
      <c r="EX281" s="409"/>
      <c r="EY281" s="409"/>
      <c r="EZ281" s="409"/>
      <c r="FA281" s="409"/>
      <c r="FB281" s="409"/>
      <c r="FC281" s="409"/>
      <c r="FD281" s="409"/>
      <c r="FN281" s="409"/>
      <c r="FO281" s="409"/>
      <c r="FP281" s="409"/>
      <c r="FQ281" s="409"/>
      <c r="FR281" s="409"/>
      <c r="FS281" s="409"/>
      <c r="FT281" s="409"/>
      <c r="GD281" s="409"/>
      <c r="GE281" s="409"/>
      <c r="GF281" s="409"/>
      <c r="GG281" s="409"/>
      <c r="GH281" s="409"/>
      <c r="GI281" s="409"/>
      <c r="GJ281" s="409"/>
      <c r="GT281" s="409"/>
      <c r="GU281" s="409"/>
      <c r="GV281" s="409"/>
      <c r="GW281" s="409"/>
      <c r="GX281" s="409"/>
      <c r="GY281" s="409"/>
      <c r="GZ281" s="409"/>
      <c r="HJ281" s="409"/>
      <c r="HK281" s="409"/>
      <c r="HL281" s="409"/>
      <c r="HM281" s="409"/>
      <c r="HN281" s="409"/>
      <c r="HO281" s="409"/>
      <c r="HP281" s="409"/>
      <c r="HZ281" s="409"/>
      <c r="IA281" s="409"/>
      <c r="IB281" s="409"/>
      <c r="IC281" s="409"/>
      <c r="ID281" s="409"/>
      <c r="IE281" s="409"/>
      <c r="IF281" s="409"/>
      <c r="IP281" s="409"/>
      <c r="IQ281" s="409"/>
      <c r="IR281" s="409"/>
      <c r="IS281" s="409"/>
      <c r="IT281" s="409"/>
      <c r="IU281" s="409"/>
      <c r="IV281" s="409"/>
    </row>
    <row r="282" spans="1:256">
      <c r="A282" s="54"/>
      <c r="B282" s="16"/>
      <c r="C282" s="51"/>
      <c r="D282" s="52"/>
      <c r="E282" s="52"/>
      <c r="F282" s="52"/>
      <c r="G282" s="52"/>
      <c r="H282" s="52"/>
      <c r="I282" s="51"/>
      <c r="J282" s="242"/>
      <c r="K282" s="226"/>
      <c r="L282" s="630"/>
      <c r="M282" s="630"/>
      <c r="N282" s="630"/>
      <c r="O282" s="630"/>
      <c r="P282" s="637"/>
      <c r="Q282" s="627"/>
      <c r="S282" s="52"/>
      <c r="T282" s="52"/>
      <c r="U282" s="52"/>
      <c r="V282" s="52"/>
      <c r="W282" s="52"/>
      <c r="X282" s="641"/>
      <c r="AP282" s="409"/>
      <c r="AQ282" s="409"/>
      <c r="AR282" s="409"/>
      <c r="AS282" s="409"/>
      <c r="AT282" s="409"/>
      <c r="AU282" s="409"/>
      <c r="AV282" s="409"/>
      <c r="BF282" s="409"/>
      <c r="BG282" s="409"/>
      <c r="BH282" s="409"/>
      <c r="BI282" s="409"/>
      <c r="BJ282" s="409"/>
      <c r="BK282" s="409"/>
      <c r="BL282" s="409"/>
      <c r="BV282" s="409"/>
      <c r="BW282" s="409"/>
      <c r="BX282" s="409"/>
      <c r="BY282" s="409"/>
      <c r="BZ282" s="409"/>
      <c r="CA282" s="409"/>
      <c r="CB282" s="409"/>
      <c r="CL282" s="409"/>
      <c r="CM282" s="409"/>
      <c r="CN282" s="409"/>
      <c r="CO282" s="409"/>
      <c r="CP282" s="409"/>
      <c r="CQ282" s="409"/>
      <c r="CR282" s="409"/>
      <c r="DB282" s="409"/>
      <c r="DC282" s="409"/>
      <c r="DD282" s="409"/>
      <c r="DE282" s="409"/>
      <c r="DF282" s="409"/>
      <c r="DG282" s="409"/>
      <c r="DH282" s="409"/>
      <c r="DR282" s="409"/>
      <c r="DS282" s="409"/>
      <c r="DT282" s="409"/>
      <c r="DU282" s="409"/>
      <c r="DV282" s="409"/>
      <c r="DW282" s="409"/>
      <c r="DX282" s="409"/>
      <c r="EH282" s="409"/>
      <c r="EI282" s="409"/>
      <c r="EJ282" s="409"/>
      <c r="EK282" s="409"/>
      <c r="EL282" s="409"/>
      <c r="EM282" s="409"/>
      <c r="EN282" s="409"/>
      <c r="EX282" s="409"/>
      <c r="EY282" s="409"/>
      <c r="EZ282" s="409"/>
      <c r="FA282" s="409"/>
      <c r="FB282" s="409"/>
      <c r="FC282" s="409"/>
      <c r="FD282" s="409"/>
      <c r="FN282" s="409"/>
      <c r="FO282" s="409"/>
      <c r="FP282" s="409"/>
      <c r="FQ282" s="409"/>
      <c r="FR282" s="409"/>
      <c r="FS282" s="409"/>
      <c r="FT282" s="409"/>
      <c r="GD282" s="409"/>
      <c r="GE282" s="409"/>
      <c r="GF282" s="409"/>
      <c r="GG282" s="409"/>
      <c r="GH282" s="409"/>
      <c r="GI282" s="409"/>
      <c r="GJ282" s="409"/>
      <c r="GT282" s="409"/>
      <c r="GU282" s="409"/>
      <c r="GV282" s="409"/>
      <c r="GW282" s="409"/>
      <c r="GX282" s="409"/>
      <c r="GY282" s="409"/>
      <c r="GZ282" s="409"/>
      <c r="HJ282" s="409"/>
      <c r="HK282" s="409"/>
      <c r="HL282" s="409"/>
      <c r="HM282" s="409"/>
      <c r="HN282" s="409"/>
      <c r="HO282" s="409"/>
      <c r="HP282" s="409"/>
      <c r="HZ282" s="409"/>
      <c r="IA282" s="409"/>
      <c r="IB282" s="409"/>
      <c r="IC282" s="409"/>
      <c r="ID282" s="409"/>
      <c r="IE282" s="409"/>
      <c r="IF282" s="409"/>
      <c r="IP282" s="409"/>
      <c r="IQ282" s="409"/>
      <c r="IR282" s="409"/>
      <c r="IS282" s="409"/>
      <c r="IT282" s="409"/>
      <c r="IU282" s="409"/>
      <c r="IV282" s="409"/>
    </row>
    <row r="283" spans="1:256">
      <c r="A283" s="66"/>
      <c r="B283" s="16"/>
      <c r="C283" s="51"/>
      <c r="D283" s="52"/>
      <c r="E283" s="52"/>
      <c r="F283" s="52"/>
      <c r="G283" s="52"/>
      <c r="H283" s="52"/>
      <c r="I283" s="51"/>
      <c r="J283" s="243"/>
      <c r="K283" s="227"/>
      <c r="L283" s="227"/>
      <c r="M283" s="227"/>
      <c r="N283" s="227"/>
      <c r="O283" s="237"/>
      <c r="P283" s="631"/>
      <c r="Q283" s="627"/>
      <c r="S283" s="52"/>
      <c r="T283" s="52"/>
      <c r="U283" s="52"/>
      <c r="V283" s="52"/>
      <c r="W283" s="52"/>
      <c r="X283" s="641"/>
      <c r="AP283" s="409"/>
      <c r="AQ283" s="409"/>
      <c r="AR283" s="409"/>
      <c r="AS283" s="409"/>
      <c r="AT283" s="409"/>
      <c r="AU283" s="409"/>
      <c r="AV283" s="409"/>
      <c r="BF283" s="409"/>
      <c r="BG283" s="409"/>
      <c r="BH283" s="409"/>
      <c r="BI283" s="409"/>
      <c r="BJ283" s="409"/>
      <c r="BK283" s="409"/>
      <c r="BL283" s="409"/>
      <c r="BV283" s="409"/>
      <c r="BW283" s="409"/>
      <c r="BX283" s="409"/>
      <c r="BY283" s="409"/>
      <c r="BZ283" s="409"/>
      <c r="CA283" s="409"/>
      <c r="CB283" s="409"/>
      <c r="CL283" s="409"/>
      <c r="CM283" s="409"/>
      <c r="CN283" s="409"/>
      <c r="CO283" s="409"/>
      <c r="CP283" s="409"/>
      <c r="CQ283" s="409"/>
      <c r="CR283" s="409"/>
      <c r="DB283" s="409"/>
      <c r="DC283" s="409"/>
      <c r="DD283" s="409"/>
      <c r="DE283" s="409"/>
      <c r="DF283" s="409"/>
      <c r="DG283" s="409"/>
      <c r="DH283" s="409"/>
      <c r="DR283" s="409"/>
      <c r="DS283" s="409"/>
      <c r="DT283" s="409"/>
      <c r="DU283" s="409"/>
      <c r="DV283" s="409"/>
      <c r="DW283" s="409"/>
      <c r="DX283" s="409"/>
      <c r="EH283" s="409"/>
      <c r="EI283" s="409"/>
      <c r="EJ283" s="409"/>
      <c r="EK283" s="409"/>
      <c r="EL283" s="409"/>
      <c r="EM283" s="409"/>
      <c r="EN283" s="409"/>
      <c r="EX283" s="409"/>
      <c r="EY283" s="409"/>
      <c r="EZ283" s="409"/>
      <c r="FA283" s="409"/>
      <c r="FB283" s="409"/>
      <c r="FC283" s="409"/>
      <c r="FD283" s="409"/>
      <c r="FN283" s="409"/>
      <c r="FO283" s="409"/>
      <c r="FP283" s="409"/>
      <c r="FQ283" s="409"/>
      <c r="FR283" s="409"/>
      <c r="FS283" s="409"/>
      <c r="FT283" s="409"/>
      <c r="GD283" s="409"/>
      <c r="GE283" s="409"/>
      <c r="GF283" s="409"/>
      <c r="GG283" s="409"/>
      <c r="GH283" s="409"/>
      <c r="GI283" s="409"/>
      <c r="GJ283" s="409"/>
      <c r="GT283" s="409"/>
      <c r="GU283" s="409"/>
      <c r="GV283" s="409"/>
      <c r="GW283" s="409"/>
      <c r="GX283" s="409"/>
      <c r="GY283" s="409"/>
      <c r="GZ283" s="409"/>
      <c r="HJ283" s="409"/>
      <c r="HK283" s="409"/>
      <c r="HL283" s="409"/>
      <c r="HM283" s="409"/>
      <c r="HN283" s="409"/>
      <c r="HO283" s="409"/>
      <c r="HP283" s="409"/>
      <c r="HZ283" s="409"/>
      <c r="IA283" s="409"/>
      <c r="IB283" s="409"/>
      <c r="IC283" s="409"/>
      <c r="ID283" s="409"/>
      <c r="IE283" s="409"/>
      <c r="IF283" s="409"/>
      <c r="IP283" s="409"/>
      <c r="IQ283" s="409"/>
      <c r="IR283" s="409"/>
      <c r="IS283" s="409"/>
      <c r="IT283" s="409"/>
      <c r="IU283" s="409"/>
      <c r="IV283" s="409"/>
    </row>
    <row r="284" spans="1:256">
      <c r="A284" s="54"/>
      <c r="B284" s="238"/>
      <c r="C284" s="239"/>
      <c r="D284" s="240"/>
      <c r="E284" s="240"/>
      <c r="F284" s="240"/>
      <c r="G284" s="240"/>
      <c r="H284" s="240"/>
      <c r="I284" s="415"/>
      <c r="J284" s="242"/>
      <c r="K284" s="226"/>
      <c r="L284" s="630"/>
      <c r="M284" s="630"/>
      <c r="N284" s="630"/>
      <c r="O284" s="630"/>
      <c r="P284" s="637"/>
      <c r="X284" s="641"/>
      <c r="AP284" s="409"/>
      <c r="AQ284" s="409"/>
      <c r="AR284" s="409"/>
      <c r="AS284" s="409"/>
      <c r="AT284" s="409"/>
      <c r="AU284" s="409"/>
      <c r="AV284" s="409"/>
      <c r="BF284" s="409"/>
      <c r="BG284" s="409"/>
      <c r="BH284" s="409"/>
      <c r="BI284" s="409"/>
      <c r="BJ284" s="409"/>
      <c r="BK284" s="409"/>
      <c r="BL284" s="409"/>
      <c r="BV284" s="409"/>
      <c r="BW284" s="409"/>
      <c r="BX284" s="409"/>
      <c r="BY284" s="409"/>
      <c r="BZ284" s="409"/>
      <c r="CA284" s="409"/>
      <c r="CB284" s="409"/>
      <c r="CL284" s="409"/>
      <c r="CM284" s="409"/>
      <c r="CN284" s="409"/>
      <c r="CO284" s="409"/>
      <c r="CP284" s="409"/>
      <c r="CQ284" s="409"/>
      <c r="CR284" s="409"/>
      <c r="DB284" s="409"/>
      <c r="DC284" s="409"/>
      <c r="DD284" s="409"/>
      <c r="DE284" s="409"/>
      <c r="DF284" s="409"/>
      <c r="DG284" s="409"/>
      <c r="DH284" s="409"/>
      <c r="DR284" s="409"/>
      <c r="DS284" s="409"/>
      <c r="DT284" s="409"/>
      <c r="DU284" s="409"/>
      <c r="DV284" s="409"/>
      <c r="DW284" s="409"/>
      <c r="DX284" s="409"/>
      <c r="EH284" s="409"/>
      <c r="EI284" s="409"/>
      <c r="EJ284" s="409"/>
      <c r="EK284" s="409"/>
      <c r="EL284" s="409"/>
      <c r="EM284" s="409"/>
      <c r="EN284" s="409"/>
      <c r="EX284" s="409"/>
      <c r="EY284" s="409"/>
      <c r="EZ284" s="409"/>
      <c r="FA284" s="409"/>
      <c r="FB284" s="409"/>
      <c r="FC284" s="409"/>
      <c r="FD284" s="409"/>
      <c r="FN284" s="409"/>
      <c r="FO284" s="409"/>
      <c r="FP284" s="409"/>
      <c r="FQ284" s="409"/>
      <c r="FR284" s="409"/>
      <c r="FS284" s="409"/>
      <c r="FT284" s="409"/>
      <c r="GD284" s="409"/>
      <c r="GE284" s="409"/>
      <c r="GF284" s="409"/>
      <c r="GG284" s="409"/>
      <c r="GH284" s="409"/>
      <c r="GI284" s="409"/>
      <c r="GJ284" s="409"/>
      <c r="GT284" s="409"/>
      <c r="GU284" s="409"/>
      <c r="GV284" s="409"/>
      <c r="GW284" s="409"/>
      <c r="GX284" s="409"/>
      <c r="GY284" s="409"/>
      <c r="GZ284" s="409"/>
      <c r="HJ284" s="409"/>
      <c r="HK284" s="409"/>
      <c r="HL284" s="409"/>
      <c r="HM284" s="409"/>
      <c r="HN284" s="409"/>
      <c r="HO284" s="409"/>
      <c r="HP284" s="409"/>
      <c r="HZ284" s="409"/>
      <c r="IA284" s="409"/>
      <c r="IB284" s="409"/>
      <c r="IC284" s="409"/>
      <c r="ID284" s="409"/>
      <c r="IE284" s="409"/>
      <c r="IF284" s="409"/>
      <c r="IP284" s="409"/>
      <c r="IQ284" s="409"/>
      <c r="IR284" s="409"/>
      <c r="IS284" s="409"/>
      <c r="IT284" s="409"/>
      <c r="IU284" s="409"/>
      <c r="IV284" s="409"/>
    </row>
    <row r="285" spans="1:256">
      <c r="A285" s="54"/>
      <c r="B285" s="16"/>
      <c r="C285" s="51"/>
      <c r="D285" s="52"/>
      <c r="E285" s="52"/>
      <c r="F285" s="52"/>
      <c r="G285" s="52"/>
      <c r="H285" s="52"/>
      <c r="I285" s="51"/>
      <c r="J285" s="242"/>
      <c r="K285" s="226"/>
      <c r="L285" s="630"/>
      <c r="M285" s="630"/>
      <c r="N285" s="630"/>
      <c r="O285" s="630"/>
      <c r="P285" s="637"/>
      <c r="X285" s="641"/>
      <c r="AP285" s="409"/>
      <c r="AQ285" s="409"/>
      <c r="AR285" s="409"/>
      <c r="AS285" s="409"/>
      <c r="AT285" s="409"/>
      <c r="AU285" s="409"/>
      <c r="AV285" s="409"/>
      <c r="BF285" s="409"/>
      <c r="BG285" s="409"/>
      <c r="BH285" s="409"/>
      <c r="BI285" s="409"/>
      <c r="BJ285" s="409"/>
      <c r="BK285" s="409"/>
      <c r="BL285" s="409"/>
      <c r="BV285" s="409"/>
      <c r="BW285" s="409"/>
      <c r="BX285" s="409"/>
      <c r="BY285" s="409"/>
      <c r="BZ285" s="409"/>
      <c r="CA285" s="409"/>
      <c r="CB285" s="409"/>
      <c r="CL285" s="409"/>
      <c r="CM285" s="409"/>
      <c r="CN285" s="409"/>
      <c r="CO285" s="409"/>
      <c r="CP285" s="409"/>
      <c r="CQ285" s="409"/>
      <c r="CR285" s="409"/>
      <c r="DB285" s="409"/>
      <c r="DC285" s="409"/>
      <c r="DD285" s="409"/>
      <c r="DE285" s="409"/>
      <c r="DF285" s="409"/>
      <c r="DG285" s="409"/>
      <c r="DH285" s="409"/>
      <c r="DR285" s="409"/>
      <c r="DS285" s="409"/>
      <c r="DT285" s="409"/>
      <c r="DU285" s="409"/>
      <c r="DV285" s="409"/>
      <c r="DW285" s="409"/>
      <c r="DX285" s="409"/>
      <c r="EH285" s="409"/>
      <c r="EI285" s="409"/>
      <c r="EJ285" s="409"/>
      <c r="EK285" s="409"/>
      <c r="EL285" s="409"/>
      <c r="EM285" s="409"/>
      <c r="EN285" s="409"/>
      <c r="EX285" s="409"/>
      <c r="EY285" s="409"/>
      <c r="EZ285" s="409"/>
      <c r="FA285" s="409"/>
      <c r="FB285" s="409"/>
      <c r="FC285" s="409"/>
      <c r="FD285" s="409"/>
      <c r="FN285" s="409"/>
      <c r="FO285" s="409"/>
      <c r="FP285" s="409"/>
      <c r="FQ285" s="409"/>
      <c r="FR285" s="409"/>
      <c r="FS285" s="409"/>
      <c r="FT285" s="409"/>
      <c r="GD285" s="409"/>
      <c r="GE285" s="409"/>
      <c r="GF285" s="409"/>
      <c r="GG285" s="409"/>
      <c r="GH285" s="409"/>
      <c r="GI285" s="409"/>
      <c r="GJ285" s="409"/>
      <c r="GT285" s="409"/>
      <c r="GU285" s="409"/>
      <c r="GV285" s="409"/>
      <c r="GW285" s="409"/>
      <c r="GX285" s="409"/>
      <c r="GY285" s="409"/>
      <c r="GZ285" s="409"/>
      <c r="HJ285" s="409"/>
      <c r="HK285" s="409"/>
      <c r="HL285" s="409"/>
      <c r="HM285" s="409"/>
      <c r="HN285" s="409"/>
      <c r="HO285" s="409"/>
      <c r="HP285" s="409"/>
      <c r="HZ285" s="409"/>
      <c r="IA285" s="409"/>
      <c r="IB285" s="409"/>
      <c r="IC285" s="409"/>
      <c r="ID285" s="409"/>
      <c r="IE285" s="409"/>
      <c r="IF285" s="409"/>
      <c r="IP285" s="409"/>
      <c r="IQ285" s="409"/>
      <c r="IR285" s="409"/>
      <c r="IS285" s="409"/>
      <c r="IT285" s="409"/>
      <c r="IU285" s="409"/>
      <c r="IV285" s="409"/>
    </row>
    <row r="286" spans="1:256">
      <c r="A286" s="54"/>
      <c r="B286" s="139"/>
      <c r="C286" s="137"/>
      <c r="D286" s="138"/>
      <c r="E286" s="138"/>
      <c r="F286" s="138"/>
      <c r="G286" s="138"/>
      <c r="H286" s="138"/>
      <c r="I286" s="417"/>
      <c r="J286" s="243"/>
      <c r="K286" s="227"/>
      <c r="L286" s="227"/>
      <c r="M286" s="227"/>
      <c r="N286" s="227"/>
      <c r="O286" s="237"/>
      <c r="P286" s="631"/>
      <c r="X286" s="641"/>
      <c r="AP286" s="409"/>
      <c r="AQ286" s="409"/>
      <c r="AR286" s="409"/>
      <c r="AS286" s="409"/>
      <c r="AT286" s="409"/>
      <c r="AU286" s="409"/>
      <c r="AV286" s="409"/>
      <c r="BF286" s="409"/>
      <c r="BG286" s="409"/>
      <c r="BH286" s="409"/>
      <c r="BI286" s="409"/>
      <c r="BJ286" s="409"/>
      <c r="BK286" s="409"/>
      <c r="BL286" s="409"/>
      <c r="BV286" s="409"/>
      <c r="BW286" s="409"/>
      <c r="BX286" s="409"/>
      <c r="BY286" s="409"/>
      <c r="BZ286" s="409"/>
      <c r="CA286" s="409"/>
      <c r="CB286" s="409"/>
      <c r="CL286" s="409"/>
      <c r="CM286" s="409"/>
      <c r="CN286" s="409"/>
      <c r="CO286" s="409"/>
      <c r="CP286" s="409"/>
      <c r="CQ286" s="409"/>
      <c r="CR286" s="409"/>
      <c r="DB286" s="409"/>
      <c r="DC286" s="409"/>
      <c r="DD286" s="409"/>
      <c r="DE286" s="409"/>
      <c r="DF286" s="409"/>
      <c r="DG286" s="409"/>
      <c r="DH286" s="409"/>
      <c r="DR286" s="409"/>
      <c r="DS286" s="409"/>
      <c r="DT286" s="409"/>
      <c r="DU286" s="409"/>
      <c r="DV286" s="409"/>
      <c r="DW286" s="409"/>
      <c r="DX286" s="409"/>
      <c r="EH286" s="409"/>
      <c r="EI286" s="409"/>
      <c r="EJ286" s="409"/>
      <c r="EK286" s="409"/>
      <c r="EL286" s="409"/>
      <c r="EM286" s="409"/>
      <c r="EN286" s="409"/>
      <c r="EX286" s="409"/>
      <c r="EY286" s="409"/>
      <c r="EZ286" s="409"/>
      <c r="FA286" s="409"/>
      <c r="FB286" s="409"/>
      <c r="FC286" s="409"/>
      <c r="FD286" s="409"/>
      <c r="FN286" s="409"/>
      <c r="FO286" s="409"/>
      <c r="FP286" s="409"/>
      <c r="FQ286" s="409"/>
      <c r="FR286" s="409"/>
      <c r="FS286" s="409"/>
      <c r="FT286" s="409"/>
      <c r="GD286" s="409"/>
      <c r="GE286" s="409"/>
      <c r="GF286" s="409"/>
      <c r="GG286" s="409"/>
      <c r="GH286" s="409"/>
      <c r="GI286" s="409"/>
      <c r="GJ286" s="409"/>
      <c r="GT286" s="409"/>
      <c r="GU286" s="409"/>
      <c r="GV286" s="409"/>
      <c r="GW286" s="409"/>
      <c r="GX286" s="409"/>
      <c r="GY286" s="409"/>
      <c r="GZ286" s="409"/>
      <c r="HJ286" s="409"/>
      <c r="HK286" s="409"/>
      <c r="HL286" s="409"/>
      <c r="HM286" s="409"/>
      <c r="HN286" s="409"/>
      <c r="HO286" s="409"/>
      <c r="HP286" s="409"/>
      <c r="HZ286" s="409"/>
      <c r="IA286" s="409"/>
      <c r="IB286" s="409"/>
      <c r="IC286" s="409"/>
      <c r="ID286" s="409"/>
      <c r="IE286" s="409"/>
      <c r="IF286" s="409"/>
      <c r="IP286" s="409"/>
      <c r="IQ286" s="409"/>
      <c r="IR286" s="409"/>
      <c r="IS286" s="409"/>
      <c r="IT286" s="409"/>
      <c r="IU286" s="409"/>
      <c r="IV286" s="409"/>
    </row>
    <row r="287" spans="1:256">
      <c r="A287" s="54"/>
      <c r="B287" s="16"/>
      <c r="C287" s="51"/>
      <c r="D287" s="52"/>
      <c r="E287" s="52"/>
      <c r="F287" s="52"/>
      <c r="G287" s="52"/>
      <c r="H287" s="52"/>
      <c r="I287" s="51"/>
      <c r="J287" s="242"/>
      <c r="K287" s="226"/>
      <c r="L287" s="630"/>
      <c r="M287" s="630"/>
      <c r="N287" s="630"/>
      <c r="O287" s="630"/>
      <c r="P287" s="637"/>
      <c r="Q287" s="627"/>
      <c r="S287" s="52"/>
      <c r="T287" s="52"/>
      <c r="U287" s="52"/>
      <c r="V287" s="52"/>
      <c r="W287" s="52"/>
      <c r="X287" s="641"/>
      <c r="AP287" s="409"/>
      <c r="AQ287" s="409"/>
      <c r="AR287" s="409"/>
      <c r="AS287" s="409"/>
      <c r="AT287" s="409"/>
      <c r="AU287" s="409"/>
      <c r="AV287" s="409"/>
      <c r="BF287" s="409"/>
      <c r="BG287" s="409"/>
      <c r="BH287" s="409"/>
      <c r="BI287" s="409"/>
      <c r="BJ287" s="409"/>
      <c r="BK287" s="409"/>
      <c r="BL287" s="409"/>
      <c r="BV287" s="409"/>
      <c r="BW287" s="409"/>
      <c r="BX287" s="409"/>
      <c r="BY287" s="409"/>
      <c r="BZ287" s="409"/>
      <c r="CA287" s="409"/>
      <c r="CB287" s="409"/>
      <c r="CL287" s="409"/>
      <c r="CM287" s="409"/>
      <c r="CN287" s="409"/>
      <c r="CO287" s="409"/>
      <c r="CP287" s="409"/>
      <c r="CQ287" s="409"/>
      <c r="CR287" s="409"/>
      <c r="DB287" s="409"/>
      <c r="DC287" s="409"/>
      <c r="DD287" s="409"/>
      <c r="DE287" s="409"/>
      <c r="DF287" s="409"/>
      <c r="DG287" s="409"/>
      <c r="DH287" s="409"/>
      <c r="DR287" s="409"/>
      <c r="DS287" s="409"/>
      <c r="DT287" s="409"/>
      <c r="DU287" s="409"/>
      <c r="DV287" s="409"/>
      <c r="DW287" s="409"/>
      <c r="DX287" s="409"/>
      <c r="EH287" s="409"/>
      <c r="EI287" s="409"/>
      <c r="EJ287" s="409"/>
      <c r="EK287" s="409"/>
      <c r="EL287" s="409"/>
      <c r="EM287" s="409"/>
      <c r="EN287" s="409"/>
      <c r="EX287" s="409"/>
      <c r="EY287" s="409"/>
      <c r="EZ287" s="409"/>
      <c r="FA287" s="409"/>
      <c r="FB287" s="409"/>
      <c r="FC287" s="409"/>
      <c r="FD287" s="409"/>
      <c r="FN287" s="409"/>
      <c r="FO287" s="409"/>
      <c r="FP287" s="409"/>
      <c r="FQ287" s="409"/>
      <c r="FR287" s="409"/>
      <c r="FS287" s="409"/>
      <c r="FT287" s="409"/>
      <c r="GD287" s="409"/>
      <c r="GE287" s="409"/>
      <c r="GF287" s="409"/>
      <c r="GG287" s="409"/>
      <c r="GH287" s="409"/>
      <c r="GI287" s="409"/>
      <c r="GJ287" s="409"/>
      <c r="GT287" s="409"/>
      <c r="GU287" s="409"/>
      <c r="GV287" s="409"/>
      <c r="GW287" s="409"/>
      <c r="GX287" s="409"/>
      <c r="GY287" s="409"/>
      <c r="GZ287" s="409"/>
      <c r="HJ287" s="409"/>
      <c r="HK287" s="409"/>
      <c r="HL287" s="409"/>
      <c r="HM287" s="409"/>
      <c r="HN287" s="409"/>
      <c r="HO287" s="409"/>
      <c r="HP287" s="409"/>
      <c r="HZ287" s="409"/>
      <c r="IA287" s="409"/>
      <c r="IB287" s="409"/>
      <c r="IC287" s="409"/>
      <c r="ID287" s="409"/>
      <c r="IE287" s="409"/>
      <c r="IF287" s="409"/>
      <c r="IP287" s="409"/>
      <c r="IQ287" s="409"/>
      <c r="IR287" s="409"/>
      <c r="IS287" s="409"/>
      <c r="IT287" s="409"/>
      <c r="IU287" s="409"/>
      <c r="IV287" s="409"/>
    </row>
    <row r="288" spans="1:256">
      <c r="A288" s="144"/>
      <c r="B288" s="16"/>
      <c r="C288" s="51"/>
      <c r="D288" s="52"/>
      <c r="E288" s="52"/>
      <c r="F288" s="52"/>
      <c r="G288" s="52"/>
      <c r="H288" s="52"/>
      <c r="I288" s="51"/>
      <c r="J288" s="242"/>
      <c r="K288" s="226"/>
      <c r="L288" s="630"/>
      <c r="M288" s="630"/>
      <c r="N288" s="630"/>
      <c r="O288" s="630"/>
      <c r="P288" s="637"/>
      <c r="Q288" s="627"/>
      <c r="S288" s="52"/>
      <c r="T288" s="52"/>
      <c r="U288" s="52"/>
      <c r="V288" s="52"/>
      <c r="W288" s="52"/>
      <c r="X288" s="641"/>
      <c r="AP288" s="409"/>
      <c r="AQ288" s="409"/>
      <c r="AR288" s="409"/>
      <c r="AS288" s="409"/>
      <c r="AT288" s="409"/>
      <c r="AU288" s="409"/>
      <c r="AV288" s="409"/>
      <c r="BF288" s="409"/>
      <c r="BG288" s="409"/>
      <c r="BH288" s="409"/>
      <c r="BI288" s="409"/>
      <c r="BJ288" s="409"/>
      <c r="BK288" s="409"/>
      <c r="BL288" s="409"/>
      <c r="BV288" s="409"/>
      <c r="BW288" s="409"/>
      <c r="BX288" s="409"/>
      <c r="BY288" s="409"/>
      <c r="BZ288" s="409"/>
      <c r="CA288" s="409"/>
      <c r="CB288" s="409"/>
      <c r="CL288" s="409"/>
      <c r="CM288" s="409"/>
      <c r="CN288" s="409"/>
      <c r="CO288" s="409"/>
      <c r="CP288" s="409"/>
      <c r="CQ288" s="409"/>
      <c r="CR288" s="409"/>
      <c r="DB288" s="409"/>
      <c r="DC288" s="409"/>
      <c r="DD288" s="409"/>
      <c r="DE288" s="409"/>
      <c r="DF288" s="409"/>
      <c r="DG288" s="409"/>
      <c r="DH288" s="409"/>
      <c r="DR288" s="409"/>
      <c r="DS288" s="409"/>
      <c r="DT288" s="409"/>
      <c r="DU288" s="409"/>
      <c r="DV288" s="409"/>
      <c r="DW288" s="409"/>
      <c r="DX288" s="409"/>
      <c r="EH288" s="409"/>
      <c r="EI288" s="409"/>
      <c r="EJ288" s="409"/>
      <c r="EK288" s="409"/>
      <c r="EL288" s="409"/>
      <c r="EM288" s="409"/>
      <c r="EN288" s="409"/>
      <c r="EX288" s="409"/>
      <c r="EY288" s="409"/>
      <c r="EZ288" s="409"/>
      <c r="FA288" s="409"/>
      <c r="FB288" s="409"/>
      <c r="FC288" s="409"/>
      <c r="FD288" s="409"/>
      <c r="FN288" s="409"/>
      <c r="FO288" s="409"/>
      <c r="FP288" s="409"/>
      <c r="FQ288" s="409"/>
      <c r="FR288" s="409"/>
      <c r="FS288" s="409"/>
      <c r="FT288" s="409"/>
      <c r="GD288" s="409"/>
      <c r="GE288" s="409"/>
      <c r="GF288" s="409"/>
      <c r="GG288" s="409"/>
      <c r="GH288" s="409"/>
      <c r="GI288" s="409"/>
      <c r="GJ288" s="409"/>
      <c r="GT288" s="409"/>
      <c r="GU288" s="409"/>
      <c r="GV288" s="409"/>
      <c r="GW288" s="409"/>
      <c r="GX288" s="409"/>
      <c r="GY288" s="409"/>
      <c r="GZ288" s="409"/>
      <c r="HJ288" s="409"/>
      <c r="HK288" s="409"/>
      <c r="HL288" s="409"/>
      <c r="HM288" s="409"/>
      <c r="HN288" s="409"/>
      <c r="HO288" s="409"/>
      <c r="HP288" s="409"/>
      <c r="HZ288" s="409"/>
      <c r="IA288" s="409"/>
      <c r="IB288" s="409"/>
      <c r="IC288" s="409"/>
      <c r="ID288" s="409"/>
      <c r="IE288" s="409"/>
      <c r="IF288" s="409"/>
      <c r="IP288" s="409"/>
      <c r="IQ288" s="409"/>
      <c r="IR288" s="409"/>
      <c r="IS288" s="409"/>
      <c r="IT288" s="409"/>
      <c r="IU288" s="409"/>
      <c r="IV288" s="409"/>
    </row>
    <row r="289" spans="1:256">
      <c r="A289" s="66"/>
      <c r="B289" s="139"/>
      <c r="C289" s="137"/>
      <c r="D289" s="138"/>
      <c r="E289" s="138"/>
      <c r="F289" s="138"/>
      <c r="G289" s="138"/>
      <c r="H289" s="138"/>
      <c r="I289" s="417"/>
      <c r="J289" s="243"/>
      <c r="K289" s="227"/>
      <c r="L289" s="227"/>
      <c r="M289" s="227"/>
      <c r="N289" s="227"/>
      <c r="O289" s="237"/>
      <c r="P289" s="631"/>
      <c r="Q289" s="627"/>
      <c r="S289" s="52"/>
      <c r="T289" s="52"/>
      <c r="U289" s="52"/>
      <c r="V289" s="52"/>
      <c r="W289" s="52"/>
      <c r="X289" s="641"/>
      <c r="AP289" s="409"/>
      <c r="AQ289" s="409"/>
      <c r="AR289" s="409"/>
      <c r="AS289" s="409"/>
      <c r="AT289" s="409"/>
      <c r="AU289" s="409"/>
      <c r="AV289" s="409"/>
      <c r="BF289" s="409"/>
      <c r="BG289" s="409"/>
      <c r="BH289" s="409"/>
      <c r="BI289" s="409"/>
      <c r="BJ289" s="409"/>
      <c r="BK289" s="409"/>
      <c r="BL289" s="409"/>
      <c r="BV289" s="409"/>
      <c r="BW289" s="409"/>
      <c r="BX289" s="409"/>
      <c r="BY289" s="409"/>
      <c r="BZ289" s="409"/>
      <c r="CA289" s="409"/>
      <c r="CB289" s="409"/>
      <c r="CL289" s="409"/>
      <c r="CM289" s="409"/>
      <c r="CN289" s="409"/>
      <c r="CO289" s="409"/>
      <c r="CP289" s="409"/>
      <c r="CQ289" s="409"/>
      <c r="CR289" s="409"/>
      <c r="DB289" s="409"/>
      <c r="DC289" s="409"/>
      <c r="DD289" s="409"/>
      <c r="DE289" s="409"/>
      <c r="DF289" s="409"/>
      <c r="DG289" s="409"/>
      <c r="DH289" s="409"/>
      <c r="DR289" s="409"/>
      <c r="DS289" s="409"/>
      <c r="DT289" s="409"/>
      <c r="DU289" s="409"/>
      <c r="DV289" s="409"/>
      <c r="DW289" s="409"/>
      <c r="DX289" s="409"/>
      <c r="EH289" s="409"/>
      <c r="EI289" s="409"/>
      <c r="EJ289" s="409"/>
      <c r="EK289" s="409"/>
      <c r="EL289" s="409"/>
      <c r="EM289" s="409"/>
      <c r="EN289" s="409"/>
      <c r="EX289" s="409"/>
      <c r="EY289" s="409"/>
      <c r="EZ289" s="409"/>
      <c r="FA289" s="409"/>
      <c r="FB289" s="409"/>
      <c r="FC289" s="409"/>
      <c r="FD289" s="409"/>
      <c r="FN289" s="409"/>
      <c r="FO289" s="409"/>
      <c r="FP289" s="409"/>
      <c r="FQ289" s="409"/>
      <c r="FR289" s="409"/>
      <c r="FS289" s="409"/>
      <c r="FT289" s="409"/>
      <c r="GD289" s="409"/>
      <c r="GE289" s="409"/>
      <c r="GF289" s="409"/>
      <c r="GG289" s="409"/>
      <c r="GH289" s="409"/>
      <c r="GI289" s="409"/>
      <c r="GJ289" s="409"/>
      <c r="GT289" s="409"/>
      <c r="GU289" s="409"/>
      <c r="GV289" s="409"/>
      <c r="GW289" s="409"/>
      <c r="GX289" s="409"/>
      <c r="GY289" s="409"/>
      <c r="GZ289" s="409"/>
      <c r="HJ289" s="409"/>
      <c r="HK289" s="409"/>
      <c r="HL289" s="409"/>
      <c r="HM289" s="409"/>
      <c r="HN289" s="409"/>
      <c r="HO289" s="409"/>
      <c r="HP289" s="409"/>
      <c r="HZ289" s="409"/>
      <c r="IA289" s="409"/>
      <c r="IB289" s="409"/>
      <c r="IC289" s="409"/>
      <c r="ID289" s="409"/>
      <c r="IE289" s="409"/>
      <c r="IF289" s="409"/>
      <c r="IP289" s="409"/>
      <c r="IQ289" s="409"/>
      <c r="IR289" s="409"/>
      <c r="IS289" s="409"/>
      <c r="IT289" s="409"/>
      <c r="IU289" s="409"/>
      <c r="IV289" s="409"/>
    </row>
    <row r="290" spans="1:256">
      <c r="A290" s="54"/>
      <c r="B290" s="16"/>
      <c r="C290" s="51"/>
      <c r="D290" s="52"/>
      <c r="E290" s="52"/>
      <c r="F290" s="52"/>
      <c r="G290" s="52"/>
      <c r="H290" s="52"/>
      <c r="I290" s="51"/>
      <c r="J290" s="242"/>
      <c r="K290" s="226"/>
      <c r="L290" s="630"/>
      <c r="M290" s="630"/>
      <c r="N290" s="630"/>
      <c r="O290" s="630"/>
      <c r="P290" s="637"/>
      <c r="Q290" s="627"/>
      <c r="S290" s="52"/>
      <c r="T290" s="52"/>
      <c r="U290" s="52"/>
      <c r="V290" s="52"/>
      <c r="W290" s="52"/>
      <c r="X290" s="641"/>
      <c r="AP290" s="409"/>
      <c r="AQ290" s="409"/>
      <c r="AR290" s="409"/>
      <c r="AS290" s="409"/>
      <c r="AT290" s="409"/>
      <c r="AU290" s="409"/>
      <c r="AV290" s="409"/>
      <c r="BF290" s="409"/>
      <c r="BG290" s="409"/>
      <c r="BH290" s="409"/>
      <c r="BI290" s="409"/>
      <c r="BJ290" s="409"/>
      <c r="BK290" s="409"/>
      <c r="BL290" s="409"/>
      <c r="BV290" s="409"/>
      <c r="BW290" s="409"/>
      <c r="BX290" s="409"/>
      <c r="BY290" s="409"/>
      <c r="BZ290" s="409"/>
      <c r="CA290" s="409"/>
      <c r="CB290" s="409"/>
      <c r="CL290" s="409"/>
      <c r="CM290" s="409"/>
      <c r="CN290" s="409"/>
      <c r="CO290" s="409"/>
      <c r="CP290" s="409"/>
      <c r="CQ290" s="409"/>
      <c r="CR290" s="409"/>
      <c r="DB290" s="409"/>
      <c r="DC290" s="409"/>
      <c r="DD290" s="409"/>
      <c r="DE290" s="409"/>
      <c r="DF290" s="409"/>
      <c r="DG290" s="409"/>
      <c r="DH290" s="409"/>
      <c r="DR290" s="409"/>
      <c r="DS290" s="409"/>
      <c r="DT290" s="409"/>
      <c r="DU290" s="409"/>
      <c r="DV290" s="409"/>
      <c r="DW290" s="409"/>
      <c r="DX290" s="409"/>
      <c r="EH290" s="409"/>
      <c r="EI290" s="409"/>
      <c r="EJ290" s="409"/>
      <c r="EK290" s="409"/>
      <c r="EL290" s="409"/>
      <c r="EM290" s="409"/>
      <c r="EN290" s="409"/>
      <c r="EX290" s="409"/>
      <c r="EY290" s="409"/>
      <c r="EZ290" s="409"/>
      <c r="FA290" s="409"/>
      <c r="FB290" s="409"/>
      <c r="FC290" s="409"/>
      <c r="FD290" s="409"/>
      <c r="FN290" s="409"/>
      <c r="FO290" s="409"/>
      <c r="FP290" s="409"/>
      <c r="FQ290" s="409"/>
      <c r="FR290" s="409"/>
      <c r="FS290" s="409"/>
      <c r="FT290" s="409"/>
      <c r="GD290" s="409"/>
      <c r="GE290" s="409"/>
      <c r="GF290" s="409"/>
      <c r="GG290" s="409"/>
      <c r="GH290" s="409"/>
      <c r="GI290" s="409"/>
      <c r="GJ290" s="409"/>
      <c r="GT290" s="409"/>
      <c r="GU290" s="409"/>
      <c r="GV290" s="409"/>
      <c r="GW290" s="409"/>
      <c r="GX290" s="409"/>
      <c r="GY290" s="409"/>
      <c r="GZ290" s="409"/>
      <c r="HJ290" s="409"/>
      <c r="HK290" s="409"/>
      <c r="HL290" s="409"/>
      <c r="HM290" s="409"/>
      <c r="HN290" s="409"/>
      <c r="HO290" s="409"/>
      <c r="HP290" s="409"/>
      <c r="HZ290" s="409"/>
      <c r="IA290" s="409"/>
      <c r="IB290" s="409"/>
      <c r="IC290" s="409"/>
      <c r="ID290" s="409"/>
      <c r="IE290" s="409"/>
      <c r="IF290" s="409"/>
      <c r="IP290" s="409"/>
      <c r="IQ290" s="409"/>
      <c r="IR290" s="409"/>
      <c r="IS290" s="409"/>
      <c r="IT290" s="409"/>
      <c r="IU290" s="409"/>
      <c r="IV290" s="409"/>
    </row>
    <row r="291" spans="1:256">
      <c r="A291" s="54"/>
      <c r="B291" s="16"/>
      <c r="C291" s="51"/>
      <c r="D291" s="52"/>
      <c r="E291" s="52"/>
      <c r="F291" s="52"/>
      <c r="G291" s="52"/>
      <c r="H291" s="52"/>
      <c r="I291" s="51"/>
      <c r="J291" s="242"/>
      <c r="K291" s="226"/>
      <c r="L291" s="630"/>
      <c r="M291" s="630"/>
      <c r="N291" s="630"/>
      <c r="O291" s="630"/>
      <c r="P291" s="637"/>
      <c r="Q291" s="627"/>
      <c r="S291" s="52"/>
      <c r="T291" s="52"/>
      <c r="U291" s="52"/>
      <c r="V291" s="52"/>
      <c r="W291" s="52"/>
      <c r="X291" s="641"/>
      <c r="AP291" s="409"/>
      <c r="AQ291" s="409"/>
      <c r="AR291" s="409"/>
      <c r="AS291" s="409"/>
      <c r="AT291" s="409"/>
      <c r="AU291" s="409"/>
      <c r="AV291" s="409"/>
      <c r="BF291" s="409"/>
      <c r="BG291" s="409"/>
      <c r="BH291" s="409"/>
      <c r="BI291" s="409"/>
      <c r="BJ291" s="409"/>
      <c r="BK291" s="409"/>
      <c r="BL291" s="409"/>
      <c r="BV291" s="409"/>
      <c r="BW291" s="409"/>
      <c r="BX291" s="409"/>
      <c r="BY291" s="409"/>
      <c r="BZ291" s="409"/>
      <c r="CA291" s="409"/>
      <c r="CB291" s="409"/>
      <c r="CL291" s="409"/>
      <c r="CM291" s="409"/>
      <c r="CN291" s="409"/>
      <c r="CO291" s="409"/>
      <c r="CP291" s="409"/>
      <c r="CQ291" s="409"/>
      <c r="CR291" s="409"/>
      <c r="DB291" s="409"/>
      <c r="DC291" s="409"/>
      <c r="DD291" s="409"/>
      <c r="DE291" s="409"/>
      <c r="DF291" s="409"/>
      <c r="DG291" s="409"/>
      <c r="DH291" s="409"/>
      <c r="DR291" s="409"/>
      <c r="DS291" s="409"/>
      <c r="DT291" s="409"/>
      <c r="DU291" s="409"/>
      <c r="DV291" s="409"/>
      <c r="DW291" s="409"/>
      <c r="DX291" s="409"/>
      <c r="EH291" s="409"/>
      <c r="EI291" s="409"/>
      <c r="EJ291" s="409"/>
      <c r="EK291" s="409"/>
      <c r="EL291" s="409"/>
      <c r="EM291" s="409"/>
      <c r="EN291" s="409"/>
      <c r="EX291" s="409"/>
      <c r="EY291" s="409"/>
      <c r="EZ291" s="409"/>
      <c r="FA291" s="409"/>
      <c r="FB291" s="409"/>
      <c r="FC291" s="409"/>
      <c r="FD291" s="409"/>
      <c r="FN291" s="409"/>
      <c r="FO291" s="409"/>
      <c r="FP291" s="409"/>
      <c r="FQ291" s="409"/>
      <c r="FR291" s="409"/>
      <c r="FS291" s="409"/>
      <c r="FT291" s="409"/>
      <c r="GD291" s="409"/>
      <c r="GE291" s="409"/>
      <c r="GF291" s="409"/>
      <c r="GG291" s="409"/>
      <c r="GH291" s="409"/>
      <c r="GI291" s="409"/>
      <c r="GJ291" s="409"/>
      <c r="GT291" s="409"/>
      <c r="GU291" s="409"/>
      <c r="GV291" s="409"/>
      <c r="GW291" s="409"/>
      <c r="GX291" s="409"/>
      <c r="GY291" s="409"/>
      <c r="GZ291" s="409"/>
      <c r="HJ291" s="409"/>
      <c r="HK291" s="409"/>
      <c r="HL291" s="409"/>
      <c r="HM291" s="409"/>
      <c r="HN291" s="409"/>
      <c r="HO291" s="409"/>
      <c r="HP291" s="409"/>
      <c r="HZ291" s="409"/>
      <c r="IA291" s="409"/>
      <c r="IB291" s="409"/>
      <c r="IC291" s="409"/>
      <c r="ID291" s="409"/>
      <c r="IE291" s="409"/>
      <c r="IF291" s="409"/>
      <c r="IP291" s="409"/>
      <c r="IQ291" s="409"/>
      <c r="IR291" s="409"/>
      <c r="IS291" s="409"/>
      <c r="IT291" s="409"/>
      <c r="IU291" s="409"/>
      <c r="IV291" s="409"/>
    </row>
    <row r="292" spans="1:256">
      <c r="A292" s="54"/>
      <c r="B292" s="139"/>
      <c r="C292" s="137"/>
      <c r="D292" s="138"/>
      <c r="E292" s="138"/>
      <c r="F292" s="138"/>
      <c r="G292" s="138"/>
      <c r="H292" s="138"/>
      <c r="I292" s="417"/>
      <c r="J292" s="243"/>
      <c r="K292" s="227"/>
      <c r="L292" s="227"/>
      <c r="M292" s="227"/>
      <c r="N292" s="227"/>
      <c r="O292" s="237"/>
      <c r="P292" s="631"/>
      <c r="Q292" s="627"/>
      <c r="S292" s="52"/>
      <c r="T292" s="52"/>
      <c r="U292" s="52"/>
      <c r="V292" s="52"/>
      <c r="W292" s="52"/>
      <c r="X292" s="641"/>
      <c r="AP292" s="409"/>
      <c r="AQ292" s="409"/>
      <c r="AR292" s="409"/>
      <c r="AS292" s="409"/>
      <c r="AT292" s="409"/>
      <c r="AU292" s="409"/>
      <c r="AV292" s="409"/>
      <c r="BF292" s="409"/>
      <c r="BG292" s="409"/>
      <c r="BH292" s="409"/>
      <c r="BI292" s="409"/>
      <c r="BJ292" s="409"/>
      <c r="BK292" s="409"/>
      <c r="BL292" s="409"/>
      <c r="BV292" s="409"/>
      <c r="BW292" s="409"/>
      <c r="BX292" s="409"/>
      <c r="BY292" s="409"/>
      <c r="BZ292" s="409"/>
      <c r="CA292" s="409"/>
      <c r="CB292" s="409"/>
      <c r="CL292" s="409"/>
      <c r="CM292" s="409"/>
      <c r="CN292" s="409"/>
      <c r="CO292" s="409"/>
      <c r="CP292" s="409"/>
      <c r="CQ292" s="409"/>
      <c r="CR292" s="409"/>
      <c r="DB292" s="409"/>
      <c r="DC292" s="409"/>
      <c r="DD292" s="409"/>
      <c r="DE292" s="409"/>
      <c r="DF292" s="409"/>
      <c r="DG292" s="409"/>
      <c r="DH292" s="409"/>
      <c r="DR292" s="409"/>
      <c r="DS292" s="409"/>
      <c r="DT292" s="409"/>
      <c r="DU292" s="409"/>
      <c r="DV292" s="409"/>
      <c r="DW292" s="409"/>
      <c r="DX292" s="409"/>
      <c r="EH292" s="409"/>
      <c r="EI292" s="409"/>
      <c r="EJ292" s="409"/>
      <c r="EK292" s="409"/>
      <c r="EL292" s="409"/>
      <c r="EM292" s="409"/>
      <c r="EN292" s="409"/>
      <c r="EX292" s="409"/>
      <c r="EY292" s="409"/>
      <c r="EZ292" s="409"/>
      <c r="FA292" s="409"/>
      <c r="FB292" s="409"/>
      <c r="FC292" s="409"/>
      <c r="FD292" s="409"/>
      <c r="FN292" s="409"/>
      <c r="FO292" s="409"/>
      <c r="FP292" s="409"/>
      <c r="FQ292" s="409"/>
      <c r="FR292" s="409"/>
      <c r="FS292" s="409"/>
      <c r="FT292" s="409"/>
      <c r="GD292" s="409"/>
      <c r="GE292" s="409"/>
      <c r="GF292" s="409"/>
      <c r="GG292" s="409"/>
      <c r="GH292" s="409"/>
      <c r="GI292" s="409"/>
      <c r="GJ292" s="409"/>
      <c r="GT292" s="409"/>
      <c r="GU292" s="409"/>
      <c r="GV292" s="409"/>
      <c r="GW292" s="409"/>
      <c r="GX292" s="409"/>
      <c r="GY292" s="409"/>
      <c r="GZ292" s="409"/>
      <c r="HJ292" s="409"/>
      <c r="HK292" s="409"/>
      <c r="HL292" s="409"/>
      <c r="HM292" s="409"/>
      <c r="HN292" s="409"/>
      <c r="HO292" s="409"/>
      <c r="HP292" s="409"/>
      <c r="HZ292" s="409"/>
      <c r="IA292" s="409"/>
      <c r="IB292" s="409"/>
      <c r="IC292" s="409"/>
      <c r="ID292" s="409"/>
      <c r="IE292" s="409"/>
      <c r="IF292" s="409"/>
      <c r="IP292" s="409"/>
      <c r="IQ292" s="409"/>
      <c r="IR292" s="409"/>
      <c r="IS292" s="409"/>
      <c r="IT292" s="409"/>
      <c r="IU292" s="409"/>
      <c r="IV292" s="409"/>
    </row>
    <row r="293" spans="1:256">
      <c r="A293" s="54"/>
      <c r="B293" s="16"/>
      <c r="C293" s="51"/>
      <c r="D293" s="52"/>
      <c r="E293" s="52"/>
      <c r="F293" s="52"/>
      <c r="G293" s="52"/>
      <c r="H293" s="52"/>
      <c r="I293" s="51"/>
      <c r="J293" s="242"/>
      <c r="K293" s="226"/>
      <c r="L293" s="630"/>
      <c r="M293" s="630"/>
      <c r="N293" s="630"/>
      <c r="O293" s="630"/>
      <c r="P293" s="637"/>
      <c r="Q293" s="627"/>
      <c r="S293" s="52"/>
      <c r="T293" s="52"/>
      <c r="U293" s="52"/>
      <c r="V293" s="52"/>
      <c r="W293" s="52"/>
      <c r="X293" s="641"/>
      <c r="AP293" s="409"/>
      <c r="AQ293" s="409"/>
      <c r="AR293" s="409"/>
      <c r="AS293" s="409"/>
      <c r="AT293" s="409"/>
      <c r="AU293" s="409"/>
      <c r="AV293" s="409"/>
      <c r="BF293" s="409"/>
      <c r="BG293" s="409"/>
      <c r="BH293" s="409"/>
      <c r="BI293" s="409"/>
      <c r="BJ293" s="409"/>
      <c r="BK293" s="409"/>
      <c r="BL293" s="409"/>
      <c r="BV293" s="409"/>
      <c r="BW293" s="409"/>
      <c r="BX293" s="409"/>
      <c r="BY293" s="409"/>
      <c r="BZ293" s="409"/>
      <c r="CA293" s="409"/>
      <c r="CB293" s="409"/>
      <c r="CL293" s="409"/>
      <c r="CM293" s="409"/>
      <c r="CN293" s="409"/>
      <c r="CO293" s="409"/>
      <c r="CP293" s="409"/>
      <c r="CQ293" s="409"/>
      <c r="CR293" s="409"/>
      <c r="DB293" s="409"/>
      <c r="DC293" s="409"/>
      <c r="DD293" s="409"/>
      <c r="DE293" s="409"/>
      <c r="DF293" s="409"/>
      <c r="DG293" s="409"/>
      <c r="DH293" s="409"/>
      <c r="DR293" s="409"/>
      <c r="DS293" s="409"/>
      <c r="DT293" s="409"/>
      <c r="DU293" s="409"/>
      <c r="DV293" s="409"/>
      <c r="DW293" s="409"/>
      <c r="DX293" s="409"/>
      <c r="EH293" s="409"/>
      <c r="EI293" s="409"/>
      <c r="EJ293" s="409"/>
      <c r="EK293" s="409"/>
      <c r="EL293" s="409"/>
      <c r="EM293" s="409"/>
      <c r="EN293" s="409"/>
      <c r="EX293" s="409"/>
      <c r="EY293" s="409"/>
      <c r="EZ293" s="409"/>
      <c r="FA293" s="409"/>
      <c r="FB293" s="409"/>
      <c r="FC293" s="409"/>
      <c r="FD293" s="409"/>
      <c r="FN293" s="409"/>
      <c r="FO293" s="409"/>
      <c r="FP293" s="409"/>
      <c r="FQ293" s="409"/>
      <c r="FR293" s="409"/>
      <c r="FS293" s="409"/>
      <c r="FT293" s="409"/>
      <c r="GD293" s="409"/>
      <c r="GE293" s="409"/>
      <c r="GF293" s="409"/>
      <c r="GG293" s="409"/>
      <c r="GH293" s="409"/>
      <c r="GI293" s="409"/>
      <c r="GJ293" s="409"/>
      <c r="GT293" s="409"/>
      <c r="GU293" s="409"/>
      <c r="GV293" s="409"/>
      <c r="GW293" s="409"/>
      <c r="GX293" s="409"/>
      <c r="GY293" s="409"/>
      <c r="GZ293" s="409"/>
      <c r="HJ293" s="409"/>
      <c r="HK293" s="409"/>
      <c r="HL293" s="409"/>
      <c r="HM293" s="409"/>
      <c r="HN293" s="409"/>
      <c r="HO293" s="409"/>
      <c r="HP293" s="409"/>
      <c r="HZ293" s="409"/>
      <c r="IA293" s="409"/>
      <c r="IB293" s="409"/>
      <c r="IC293" s="409"/>
      <c r="ID293" s="409"/>
      <c r="IE293" s="409"/>
      <c r="IF293" s="409"/>
      <c r="IP293" s="409"/>
      <c r="IQ293" s="409"/>
      <c r="IR293" s="409"/>
      <c r="IS293" s="409"/>
      <c r="IT293" s="409"/>
      <c r="IU293" s="409"/>
      <c r="IV293" s="409"/>
    </row>
    <row r="294" spans="1:256">
      <c r="A294" s="54"/>
      <c r="B294" s="16"/>
      <c r="C294" s="51"/>
      <c r="D294" s="52"/>
      <c r="E294" s="52"/>
      <c r="F294" s="52"/>
      <c r="G294" s="52"/>
      <c r="H294" s="52"/>
      <c r="I294" s="51"/>
      <c r="J294" s="242"/>
      <c r="K294" s="226"/>
      <c r="L294" s="630"/>
      <c r="M294" s="630"/>
      <c r="N294" s="630"/>
      <c r="O294" s="630"/>
      <c r="P294" s="637"/>
      <c r="Q294" s="627"/>
      <c r="S294" s="52"/>
      <c r="T294" s="52"/>
      <c r="U294" s="52"/>
      <c r="V294" s="52"/>
      <c r="W294" s="52"/>
      <c r="X294" s="641"/>
      <c r="AP294" s="409"/>
      <c r="AQ294" s="409"/>
      <c r="AR294" s="409"/>
      <c r="AS294" s="409"/>
      <c r="AT294" s="409"/>
      <c r="AU294" s="409"/>
      <c r="AV294" s="409"/>
      <c r="BF294" s="409"/>
      <c r="BG294" s="409"/>
      <c r="BH294" s="409"/>
      <c r="BI294" s="409"/>
      <c r="BJ294" s="409"/>
      <c r="BK294" s="409"/>
      <c r="BL294" s="409"/>
      <c r="BV294" s="409"/>
      <c r="BW294" s="409"/>
      <c r="BX294" s="409"/>
      <c r="BY294" s="409"/>
      <c r="BZ294" s="409"/>
      <c r="CA294" s="409"/>
      <c r="CB294" s="409"/>
      <c r="CL294" s="409"/>
      <c r="CM294" s="409"/>
      <c r="CN294" s="409"/>
      <c r="CO294" s="409"/>
      <c r="CP294" s="409"/>
      <c r="CQ294" s="409"/>
      <c r="CR294" s="409"/>
      <c r="DB294" s="409"/>
      <c r="DC294" s="409"/>
      <c r="DD294" s="409"/>
      <c r="DE294" s="409"/>
      <c r="DF294" s="409"/>
      <c r="DG294" s="409"/>
      <c r="DH294" s="409"/>
      <c r="DR294" s="409"/>
      <c r="DS294" s="409"/>
      <c r="DT294" s="409"/>
      <c r="DU294" s="409"/>
      <c r="DV294" s="409"/>
      <c r="DW294" s="409"/>
      <c r="DX294" s="409"/>
      <c r="EH294" s="409"/>
      <c r="EI294" s="409"/>
      <c r="EJ294" s="409"/>
      <c r="EK294" s="409"/>
      <c r="EL294" s="409"/>
      <c r="EM294" s="409"/>
      <c r="EN294" s="409"/>
      <c r="EX294" s="409"/>
      <c r="EY294" s="409"/>
      <c r="EZ294" s="409"/>
      <c r="FA294" s="409"/>
      <c r="FB294" s="409"/>
      <c r="FC294" s="409"/>
      <c r="FD294" s="409"/>
      <c r="FN294" s="409"/>
      <c r="FO294" s="409"/>
      <c r="FP294" s="409"/>
      <c r="FQ294" s="409"/>
      <c r="FR294" s="409"/>
      <c r="FS294" s="409"/>
      <c r="FT294" s="409"/>
      <c r="GD294" s="409"/>
      <c r="GE294" s="409"/>
      <c r="GF294" s="409"/>
      <c r="GG294" s="409"/>
      <c r="GH294" s="409"/>
      <c r="GI294" s="409"/>
      <c r="GJ294" s="409"/>
      <c r="GT294" s="409"/>
      <c r="GU294" s="409"/>
      <c r="GV294" s="409"/>
      <c r="GW294" s="409"/>
      <c r="GX294" s="409"/>
      <c r="GY294" s="409"/>
      <c r="GZ294" s="409"/>
      <c r="HJ294" s="409"/>
      <c r="HK294" s="409"/>
      <c r="HL294" s="409"/>
      <c r="HM294" s="409"/>
      <c r="HN294" s="409"/>
      <c r="HO294" s="409"/>
      <c r="HP294" s="409"/>
      <c r="HZ294" s="409"/>
      <c r="IA294" s="409"/>
      <c r="IB294" s="409"/>
      <c r="IC294" s="409"/>
      <c r="ID294" s="409"/>
      <c r="IE294" s="409"/>
      <c r="IF294" s="409"/>
      <c r="IP294" s="409"/>
      <c r="IQ294" s="409"/>
      <c r="IR294" s="409"/>
      <c r="IS294" s="409"/>
      <c r="IT294" s="409"/>
      <c r="IU294" s="409"/>
      <c r="IV294" s="409"/>
    </row>
    <row r="295" spans="1:256">
      <c r="A295" s="54"/>
      <c r="B295" s="141"/>
      <c r="C295" s="142"/>
      <c r="D295" s="143"/>
      <c r="E295" s="143"/>
      <c r="F295" s="143"/>
      <c r="G295" s="143"/>
      <c r="H295" s="143"/>
      <c r="I295" s="414"/>
      <c r="J295" s="243"/>
      <c r="K295" s="227"/>
      <c r="L295" s="227"/>
      <c r="M295" s="227"/>
      <c r="N295" s="227"/>
      <c r="O295" s="237"/>
      <c r="P295" s="631"/>
      <c r="Q295" s="627"/>
      <c r="S295" s="52"/>
      <c r="T295" s="52"/>
      <c r="U295" s="52"/>
      <c r="V295" s="52"/>
      <c r="W295" s="52"/>
      <c r="X295" s="641"/>
      <c r="AP295" s="409"/>
      <c r="AQ295" s="409"/>
      <c r="AR295" s="409"/>
      <c r="AS295" s="409"/>
      <c r="AT295" s="409"/>
      <c r="AU295" s="409"/>
      <c r="AV295" s="409"/>
      <c r="BF295" s="409"/>
      <c r="BG295" s="409"/>
      <c r="BH295" s="409"/>
      <c r="BI295" s="409"/>
      <c r="BJ295" s="409"/>
      <c r="BK295" s="409"/>
      <c r="BL295" s="409"/>
      <c r="BV295" s="409"/>
      <c r="BW295" s="409"/>
      <c r="BX295" s="409"/>
      <c r="BY295" s="409"/>
      <c r="BZ295" s="409"/>
      <c r="CA295" s="409"/>
      <c r="CB295" s="409"/>
      <c r="CL295" s="409"/>
      <c r="CM295" s="409"/>
      <c r="CN295" s="409"/>
      <c r="CO295" s="409"/>
      <c r="CP295" s="409"/>
      <c r="CQ295" s="409"/>
      <c r="CR295" s="409"/>
      <c r="DB295" s="409"/>
      <c r="DC295" s="409"/>
      <c r="DD295" s="409"/>
      <c r="DE295" s="409"/>
      <c r="DF295" s="409"/>
      <c r="DG295" s="409"/>
      <c r="DH295" s="409"/>
      <c r="DR295" s="409"/>
      <c r="DS295" s="409"/>
      <c r="DT295" s="409"/>
      <c r="DU295" s="409"/>
      <c r="DV295" s="409"/>
      <c r="DW295" s="409"/>
      <c r="DX295" s="409"/>
      <c r="EH295" s="409"/>
      <c r="EI295" s="409"/>
      <c r="EJ295" s="409"/>
      <c r="EK295" s="409"/>
      <c r="EL295" s="409"/>
      <c r="EM295" s="409"/>
      <c r="EN295" s="409"/>
      <c r="EX295" s="409"/>
      <c r="EY295" s="409"/>
      <c r="EZ295" s="409"/>
      <c r="FA295" s="409"/>
      <c r="FB295" s="409"/>
      <c r="FC295" s="409"/>
      <c r="FD295" s="409"/>
      <c r="FN295" s="409"/>
      <c r="FO295" s="409"/>
      <c r="FP295" s="409"/>
      <c r="FQ295" s="409"/>
      <c r="FR295" s="409"/>
      <c r="FS295" s="409"/>
      <c r="FT295" s="409"/>
      <c r="GD295" s="409"/>
      <c r="GE295" s="409"/>
      <c r="GF295" s="409"/>
      <c r="GG295" s="409"/>
      <c r="GH295" s="409"/>
      <c r="GI295" s="409"/>
      <c r="GJ295" s="409"/>
      <c r="GT295" s="409"/>
      <c r="GU295" s="409"/>
      <c r="GV295" s="409"/>
      <c r="GW295" s="409"/>
      <c r="GX295" s="409"/>
      <c r="GY295" s="409"/>
      <c r="GZ295" s="409"/>
      <c r="HJ295" s="409"/>
      <c r="HK295" s="409"/>
      <c r="HL295" s="409"/>
      <c r="HM295" s="409"/>
      <c r="HN295" s="409"/>
      <c r="HO295" s="409"/>
      <c r="HP295" s="409"/>
      <c r="HZ295" s="409"/>
      <c r="IA295" s="409"/>
      <c r="IB295" s="409"/>
      <c r="IC295" s="409"/>
      <c r="ID295" s="409"/>
      <c r="IE295" s="409"/>
      <c r="IF295" s="409"/>
      <c r="IP295" s="409"/>
      <c r="IQ295" s="409"/>
      <c r="IR295" s="409"/>
      <c r="IS295" s="409"/>
      <c r="IT295" s="409"/>
      <c r="IU295" s="409"/>
      <c r="IV295" s="409"/>
    </row>
    <row r="296" spans="1:256">
      <c r="A296" s="54"/>
      <c r="B296" s="16"/>
      <c r="C296" s="51"/>
      <c r="D296" s="52"/>
      <c r="E296" s="52"/>
      <c r="F296" s="52"/>
      <c r="G296" s="52"/>
      <c r="H296" s="52"/>
      <c r="I296" s="51"/>
      <c r="J296" s="242"/>
      <c r="K296" s="226"/>
      <c r="L296" s="630"/>
      <c r="M296" s="630"/>
      <c r="N296" s="630"/>
      <c r="O296" s="630"/>
      <c r="P296" s="637"/>
      <c r="Q296" s="627"/>
      <c r="S296" s="52"/>
      <c r="T296" s="52"/>
      <c r="U296" s="52"/>
      <c r="V296" s="52"/>
      <c r="W296" s="52"/>
      <c r="X296" s="641"/>
      <c r="AP296" s="409"/>
      <c r="AQ296" s="409"/>
      <c r="AR296" s="409"/>
      <c r="AS296" s="409"/>
      <c r="AT296" s="409"/>
      <c r="AU296" s="409"/>
      <c r="AV296" s="409"/>
      <c r="BF296" s="409"/>
      <c r="BG296" s="409"/>
      <c r="BH296" s="409"/>
      <c r="BI296" s="409"/>
      <c r="BJ296" s="409"/>
      <c r="BK296" s="409"/>
      <c r="BL296" s="409"/>
      <c r="BV296" s="409"/>
      <c r="BW296" s="409"/>
      <c r="BX296" s="409"/>
      <c r="BY296" s="409"/>
      <c r="BZ296" s="409"/>
      <c r="CA296" s="409"/>
      <c r="CB296" s="409"/>
      <c r="CL296" s="409"/>
      <c r="CM296" s="409"/>
      <c r="CN296" s="409"/>
      <c r="CO296" s="409"/>
      <c r="CP296" s="409"/>
      <c r="CQ296" s="409"/>
      <c r="CR296" s="409"/>
      <c r="DB296" s="409"/>
      <c r="DC296" s="409"/>
      <c r="DD296" s="409"/>
      <c r="DE296" s="409"/>
      <c r="DF296" s="409"/>
      <c r="DG296" s="409"/>
      <c r="DH296" s="409"/>
      <c r="DR296" s="409"/>
      <c r="DS296" s="409"/>
      <c r="DT296" s="409"/>
      <c r="DU296" s="409"/>
      <c r="DV296" s="409"/>
      <c r="DW296" s="409"/>
      <c r="DX296" s="409"/>
      <c r="EH296" s="409"/>
      <c r="EI296" s="409"/>
      <c r="EJ296" s="409"/>
      <c r="EK296" s="409"/>
      <c r="EL296" s="409"/>
      <c r="EM296" s="409"/>
      <c r="EN296" s="409"/>
      <c r="EX296" s="409"/>
      <c r="EY296" s="409"/>
      <c r="EZ296" s="409"/>
      <c r="FA296" s="409"/>
      <c r="FB296" s="409"/>
      <c r="FC296" s="409"/>
      <c r="FD296" s="409"/>
      <c r="FN296" s="409"/>
      <c r="FO296" s="409"/>
      <c r="FP296" s="409"/>
      <c r="FQ296" s="409"/>
      <c r="FR296" s="409"/>
      <c r="FS296" s="409"/>
      <c r="FT296" s="409"/>
      <c r="GD296" s="409"/>
      <c r="GE296" s="409"/>
      <c r="GF296" s="409"/>
      <c r="GG296" s="409"/>
      <c r="GH296" s="409"/>
      <c r="GI296" s="409"/>
      <c r="GJ296" s="409"/>
      <c r="GT296" s="409"/>
      <c r="GU296" s="409"/>
      <c r="GV296" s="409"/>
      <c r="GW296" s="409"/>
      <c r="GX296" s="409"/>
      <c r="GY296" s="409"/>
      <c r="GZ296" s="409"/>
      <c r="HJ296" s="409"/>
      <c r="HK296" s="409"/>
      <c r="HL296" s="409"/>
      <c r="HM296" s="409"/>
      <c r="HN296" s="409"/>
      <c r="HO296" s="409"/>
      <c r="HP296" s="409"/>
      <c r="HZ296" s="409"/>
      <c r="IA296" s="409"/>
      <c r="IB296" s="409"/>
      <c r="IC296" s="409"/>
      <c r="ID296" s="409"/>
      <c r="IE296" s="409"/>
      <c r="IF296" s="409"/>
      <c r="IP296" s="409"/>
      <c r="IQ296" s="409"/>
      <c r="IR296" s="409"/>
      <c r="IS296" s="409"/>
      <c r="IT296" s="409"/>
      <c r="IU296" s="409"/>
      <c r="IV296" s="409"/>
    </row>
    <row r="297" spans="1:256">
      <c r="A297" s="54"/>
      <c r="B297" s="16"/>
      <c r="C297" s="51"/>
      <c r="D297" s="52"/>
      <c r="E297" s="52"/>
      <c r="F297" s="52"/>
      <c r="G297" s="52"/>
      <c r="H297" s="52"/>
      <c r="I297" s="51"/>
      <c r="J297" s="242"/>
      <c r="K297" s="226"/>
      <c r="L297" s="630"/>
      <c r="M297" s="630"/>
      <c r="N297" s="630"/>
      <c r="O297" s="630"/>
      <c r="P297" s="637"/>
      <c r="Q297" s="627"/>
      <c r="S297" s="52"/>
      <c r="T297" s="52"/>
      <c r="U297" s="52"/>
      <c r="V297" s="52"/>
      <c r="W297" s="52"/>
      <c r="X297" s="641"/>
      <c r="AP297" s="409"/>
      <c r="AQ297" s="409"/>
      <c r="AR297" s="409"/>
      <c r="AS297" s="409"/>
      <c r="AT297" s="409"/>
      <c r="AU297" s="409"/>
      <c r="AV297" s="409"/>
      <c r="BF297" s="409"/>
      <c r="BG297" s="409"/>
      <c r="BH297" s="409"/>
      <c r="BI297" s="409"/>
      <c r="BJ297" s="409"/>
      <c r="BK297" s="409"/>
      <c r="BL297" s="409"/>
      <c r="BV297" s="409"/>
      <c r="BW297" s="409"/>
      <c r="BX297" s="409"/>
      <c r="BY297" s="409"/>
      <c r="BZ297" s="409"/>
      <c r="CA297" s="409"/>
      <c r="CB297" s="409"/>
      <c r="CL297" s="409"/>
      <c r="CM297" s="409"/>
      <c r="CN297" s="409"/>
      <c r="CO297" s="409"/>
      <c r="CP297" s="409"/>
      <c r="CQ297" s="409"/>
      <c r="CR297" s="409"/>
      <c r="DB297" s="409"/>
      <c r="DC297" s="409"/>
      <c r="DD297" s="409"/>
      <c r="DE297" s="409"/>
      <c r="DF297" s="409"/>
      <c r="DG297" s="409"/>
      <c r="DH297" s="409"/>
      <c r="DR297" s="409"/>
      <c r="DS297" s="409"/>
      <c r="DT297" s="409"/>
      <c r="DU297" s="409"/>
      <c r="DV297" s="409"/>
      <c r="DW297" s="409"/>
      <c r="DX297" s="409"/>
      <c r="EH297" s="409"/>
      <c r="EI297" s="409"/>
      <c r="EJ297" s="409"/>
      <c r="EK297" s="409"/>
      <c r="EL297" s="409"/>
      <c r="EM297" s="409"/>
      <c r="EN297" s="409"/>
      <c r="EX297" s="409"/>
      <c r="EY297" s="409"/>
      <c r="EZ297" s="409"/>
      <c r="FA297" s="409"/>
      <c r="FB297" s="409"/>
      <c r="FC297" s="409"/>
      <c r="FD297" s="409"/>
      <c r="FN297" s="409"/>
      <c r="FO297" s="409"/>
      <c r="FP297" s="409"/>
      <c r="FQ297" s="409"/>
      <c r="FR297" s="409"/>
      <c r="FS297" s="409"/>
      <c r="FT297" s="409"/>
      <c r="GD297" s="409"/>
      <c r="GE297" s="409"/>
      <c r="GF297" s="409"/>
      <c r="GG297" s="409"/>
      <c r="GH297" s="409"/>
      <c r="GI297" s="409"/>
      <c r="GJ297" s="409"/>
      <c r="GT297" s="409"/>
      <c r="GU297" s="409"/>
      <c r="GV297" s="409"/>
      <c r="GW297" s="409"/>
      <c r="GX297" s="409"/>
      <c r="GY297" s="409"/>
      <c r="GZ297" s="409"/>
      <c r="HJ297" s="409"/>
      <c r="HK297" s="409"/>
      <c r="HL297" s="409"/>
      <c r="HM297" s="409"/>
      <c r="HN297" s="409"/>
      <c r="HO297" s="409"/>
      <c r="HP297" s="409"/>
      <c r="HZ297" s="409"/>
      <c r="IA297" s="409"/>
      <c r="IB297" s="409"/>
      <c r="IC297" s="409"/>
      <c r="ID297" s="409"/>
      <c r="IE297" s="409"/>
      <c r="IF297" s="409"/>
      <c r="IP297" s="409"/>
      <c r="IQ297" s="409"/>
      <c r="IR297" s="409"/>
      <c r="IS297" s="409"/>
      <c r="IT297" s="409"/>
      <c r="IU297" s="409"/>
      <c r="IV297" s="409"/>
    </row>
    <row r="298" spans="1:256">
      <c r="A298" s="54"/>
      <c r="B298" s="139"/>
      <c r="C298" s="137"/>
      <c r="D298" s="138"/>
      <c r="E298" s="138"/>
      <c r="F298" s="138"/>
      <c r="G298" s="138"/>
      <c r="H298" s="138"/>
      <c r="I298" s="417"/>
      <c r="J298" s="243"/>
      <c r="K298" s="227"/>
      <c r="L298" s="227"/>
      <c r="M298" s="227"/>
      <c r="N298" s="227"/>
      <c r="O298" s="237"/>
      <c r="P298" s="631"/>
      <c r="Q298" s="627"/>
      <c r="S298" s="52"/>
      <c r="T298" s="52"/>
      <c r="U298" s="52"/>
      <c r="V298" s="52"/>
      <c r="W298" s="52"/>
      <c r="X298" s="641"/>
      <c r="AP298" s="409"/>
      <c r="AQ298" s="409"/>
      <c r="AR298" s="409"/>
      <c r="AS298" s="409"/>
      <c r="AT298" s="409"/>
      <c r="AU298" s="409"/>
      <c r="AV298" s="409"/>
      <c r="BF298" s="409"/>
      <c r="BG298" s="409"/>
      <c r="BH298" s="409"/>
      <c r="BI298" s="409"/>
      <c r="BJ298" s="409"/>
      <c r="BK298" s="409"/>
      <c r="BL298" s="409"/>
      <c r="BV298" s="409"/>
      <c r="BW298" s="409"/>
      <c r="BX298" s="409"/>
      <c r="BY298" s="409"/>
      <c r="BZ298" s="409"/>
      <c r="CA298" s="409"/>
      <c r="CB298" s="409"/>
      <c r="CL298" s="409"/>
      <c r="CM298" s="409"/>
      <c r="CN298" s="409"/>
      <c r="CO298" s="409"/>
      <c r="CP298" s="409"/>
      <c r="CQ298" s="409"/>
      <c r="CR298" s="409"/>
      <c r="DB298" s="409"/>
      <c r="DC298" s="409"/>
      <c r="DD298" s="409"/>
      <c r="DE298" s="409"/>
      <c r="DF298" s="409"/>
      <c r="DG298" s="409"/>
      <c r="DH298" s="409"/>
      <c r="DR298" s="409"/>
      <c r="DS298" s="409"/>
      <c r="DT298" s="409"/>
      <c r="DU298" s="409"/>
      <c r="DV298" s="409"/>
      <c r="DW298" s="409"/>
      <c r="DX298" s="409"/>
      <c r="EH298" s="409"/>
      <c r="EI298" s="409"/>
      <c r="EJ298" s="409"/>
      <c r="EK298" s="409"/>
      <c r="EL298" s="409"/>
      <c r="EM298" s="409"/>
      <c r="EN298" s="409"/>
      <c r="EX298" s="409"/>
      <c r="EY298" s="409"/>
      <c r="EZ298" s="409"/>
      <c r="FA298" s="409"/>
      <c r="FB298" s="409"/>
      <c r="FC298" s="409"/>
      <c r="FD298" s="409"/>
      <c r="FN298" s="409"/>
      <c r="FO298" s="409"/>
      <c r="FP298" s="409"/>
      <c r="FQ298" s="409"/>
      <c r="FR298" s="409"/>
      <c r="FS298" s="409"/>
      <c r="FT298" s="409"/>
      <c r="GD298" s="409"/>
      <c r="GE298" s="409"/>
      <c r="GF298" s="409"/>
      <c r="GG298" s="409"/>
      <c r="GH298" s="409"/>
      <c r="GI298" s="409"/>
      <c r="GJ298" s="409"/>
      <c r="GT298" s="409"/>
      <c r="GU298" s="409"/>
      <c r="GV298" s="409"/>
      <c r="GW298" s="409"/>
      <c r="GX298" s="409"/>
      <c r="GY298" s="409"/>
      <c r="GZ298" s="409"/>
      <c r="HJ298" s="409"/>
      <c r="HK298" s="409"/>
      <c r="HL298" s="409"/>
      <c r="HM298" s="409"/>
      <c r="HN298" s="409"/>
      <c r="HO298" s="409"/>
      <c r="HP298" s="409"/>
      <c r="HZ298" s="409"/>
      <c r="IA298" s="409"/>
      <c r="IB298" s="409"/>
      <c r="IC298" s="409"/>
      <c r="ID298" s="409"/>
      <c r="IE298" s="409"/>
      <c r="IF298" s="409"/>
      <c r="IP298" s="409"/>
      <c r="IQ298" s="409"/>
      <c r="IR298" s="409"/>
      <c r="IS298" s="409"/>
      <c r="IT298" s="409"/>
      <c r="IU298" s="409"/>
      <c r="IV298" s="409"/>
    </row>
    <row r="299" spans="1:256">
      <c r="A299" s="53"/>
      <c r="B299" s="238"/>
      <c r="C299" s="239"/>
      <c r="D299" s="240"/>
      <c r="E299" s="240"/>
      <c r="F299" s="74"/>
      <c r="G299" s="240"/>
      <c r="H299" s="240"/>
      <c r="I299" s="241"/>
      <c r="J299" s="228"/>
      <c r="K299" s="229"/>
      <c r="L299" s="230"/>
      <c r="M299" s="230"/>
      <c r="N299" s="230"/>
      <c r="O299" s="230"/>
      <c r="P299" s="623"/>
      <c r="Q299" s="627"/>
      <c r="S299" s="52"/>
      <c r="T299" s="52"/>
      <c r="U299" s="52"/>
      <c r="V299" s="52"/>
      <c r="W299" s="52"/>
      <c r="X299" s="641"/>
      <c r="AP299" s="409"/>
      <c r="AQ299" s="409"/>
      <c r="AR299" s="409"/>
      <c r="AS299" s="409"/>
      <c r="AT299" s="409"/>
      <c r="AU299" s="409"/>
      <c r="AV299" s="409"/>
      <c r="BF299" s="409"/>
      <c r="BG299" s="409"/>
      <c r="BH299" s="409"/>
      <c r="BI299" s="409"/>
      <c r="BJ299" s="409"/>
      <c r="BK299" s="409"/>
      <c r="BL299" s="409"/>
      <c r="BV299" s="409"/>
      <c r="BW299" s="409"/>
      <c r="BX299" s="409"/>
      <c r="BY299" s="409"/>
      <c r="BZ299" s="409"/>
      <c r="CA299" s="409"/>
      <c r="CB299" s="409"/>
      <c r="CL299" s="409"/>
      <c r="CM299" s="409"/>
      <c r="CN299" s="409"/>
      <c r="CO299" s="409"/>
      <c r="CP299" s="409"/>
      <c r="CQ299" s="409"/>
      <c r="CR299" s="409"/>
      <c r="DB299" s="409"/>
      <c r="DC299" s="409"/>
      <c r="DD299" s="409"/>
      <c r="DE299" s="409"/>
      <c r="DF299" s="409"/>
      <c r="DG299" s="409"/>
      <c r="DH299" s="409"/>
      <c r="DR299" s="409"/>
      <c r="DS299" s="409"/>
      <c r="DT299" s="409"/>
      <c r="DU299" s="409"/>
      <c r="DV299" s="409"/>
      <c r="DW299" s="409"/>
      <c r="DX299" s="409"/>
      <c r="EH299" s="409"/>
      <c r="EI299" s="409"/>
      <c r="EJ299" s="409"/>
      <c r="EK299" s="409"/>
      <c r="EL299" s="409"/>
      <c r="EM299" s="409"/>
      <c r="EN299" s="409"/>
      <c r="EX299" s="409"/>
      <c r="EY299" s="409"/>
      <c r="EZ299" s="409"/>
      <c r="FA299" s="409"/>
      <c r="FB299" s="409"/>
      <c r="FC299" s="409"/>
      <c r="FD299" s="409"/>
      <c r="FN299" s="409"/>
      <c r="FO299" s="409"/>
      <c r="FP299" s="409"/>
      <c r="FQ299" s="409"/>
      <c r="FR299" s="409"/>
      <c r="FS299" s="409"/>
      <c r="FT299" s="409"/>
      <c r="GD299" s="409"/>
      <c r="GE299" s="409"/>
      <c r="GF299" s="409"/>
      <c r="GG299" s="409"/>
      <c r="GH299" s="409"/>
      <c r="GI299" s="409"/>
      <c r="GJ299" s="409"/>
      <c r="GT299" s="409"/>
      <c r="GU299" s="409"/>
      <c r="GV299" s="409"/>
      <c r="GW299" s="409"/>
      <c r="GX299" s="409"/>
      <c r="GY299" s="409"/>
      <c r="GZ299" s="409"/>
      <c r="HJ299" s="409"/>
      <c r="HK299" s="409"/>
      <c r="HL299" s="409"/>
      <c r="HM299" s="409"/>
      <c r="HN299" s="409"/>
      <c r="HO299" s="409"/>
      <c r="HP299" s="409"/>
      <c r="HZ299" s="409"/>
      <c r="IA299" s="409"/>
      <c r="IB299" s="409"/>
      <c r="IC299" s="409"/>
      <c r="ID299" s="409"/>
      <c r="IE299" s="409"/>
      <c r="IF299" s="409"/>
      <c r="IP299" s="409"/>
      <c r="IQ299" s="409"/>
      <c r="IR299" s="409"/>
      <c r="IS299" s="409"/>
      <c r="IT299" s="409"/>
      <c r="IU299" s="409"/>
      <c r="IV299" s="409"/>
    </row>
    <row r="300" spans="1:256">
      <c r="A300" s="54"/>
      <c r="B300" s="16"/>
      <c r="C300" s="51"/>
      <c r="D300" s="52"/>
      <c r="E300" s="52"/>
      <c r="F300" s="52"/>
      <c r="G300" s="52"/>
      <c r="H300" s="52"/>
      <c r="I300" s="75"/>
      <c r="J300" s="232"/>
      <c r="K300" s="233"/>
      <c r="L300" s="234"/>
      <c r="M300" s="234"/>
      <c r="N300" s="234"/>
      <c r="O300" s="234"/>
      <c r="P300" s="635"/>
      <c r="Q300" s="627"/>
      <c r="S300" s="52"/>
      <c r="T300" s="52"/>
      <c r="U300" s="52"/>
      <c r="V300" s="52"/>
      <c r="W300" s="52"/>
      <c r="X300" s="641"/>
      <c r="AP300" s="409"/>
      <c r="AQ300" s="409"/>
      <c r="AR300" s="409"/>
      <c r="AS300" s="409"/>
      <c r="AT300" s="409"/>
      <c r="AU300" s="409"/>
      <c r="AV300" s="409"/>
      <c r="BF300" s="409"/>
      <c r="BG300" s="409"/>
      <c r="BH300" s="409"/>
      <c r="BI300" s="409"/>
      <c r="BJ300" s="409"/>
      <c r="BK300" s="409"/>
      <c r="BL300" s="409"/>
      <c r="BV300" s="409"/>
      <c r="BW300" s="409"/>
      <c r="BX300" s="409"/>
      <c r="BY300" s="409"/>
      <c r="BZ300" s="409"/>
      <c r="CA300" s="409"/>
      <c r="CB300" s="409"/>
      <c r="CL300" s="409"/>
      <c r="CM300" s="409"/>
      <c r="CN300" s="409"/>
      <c r="CO300" s="409"/>
      <c r="CP300" s="409"/>
      <c r="CQ300" s="409"/>
      <c r="CR300" s="409"/>
      <c r="DB300" s="409"/>
      <c r="DC300" s="409"/>
      <c r="DD300" s="409"/>
      <c r="DE300" s="409"/>
      <c r="DF300" s="409"/>
      <c r="DG300" s="409"/>
      <c r="DH300" s="409"/>
      <c r="DR300" s="409"/>
      <c r="DS300" s="409"/>
      <c r="DT300" s="409"/>
      <c r="DU300" s="409"/>
      <c r="DV300" s="409"/>
      <c r="DW300" s="409"/>
      <c r="DX300" s="409"/>
      <c r="EH300" s="409"/>
      <c r="EI300" s="409"/>
      <c r="EJ300" s="409"/>
      <c r="EK300" s="409"/>
      <c r="EL300" s="409"/>
      <c r="EM300" s="409"/>
      <c r="EN300" s="409"/>
      <c r="EX300" s="409"/>
      <c r="EY300" s="409"/>
      <c r="EZ300" s="409"/>
      <c r="FA300" s="409"/>
      <c r="FB300" s="409"/>
      <c r="FC300" s="409"/>
      <c r="FD300" s="409"/>
      <c r="FN300" s="409"/>
      <c r="FO300" s="409"/>
      <c r="FP300" s="409"/>
      <c r="FQ300" s="409"/>
      <c r="FR300" s="409"/>
      <c r="FS300" s="409"/>
      <c r="FT300" s="409"/>
      <c r="GD300" s="409"/>
      <c r="GE300" s="409"/>
      <c r="GF300" s="409"/>
      <c r="GG300" s="409"/>
      <c r="GH300" s="409"/>
      <c r="GI300" s="409"/>
      <c r="GJ300" s="409"/>
      <c r="GT300" s="409"/>
      <c r="GU300" s="409"/>
      <c r="GV300" s="409"/>
      <c r="GW300" s="409"/>
      <c r="GX300" s="409"/>
      <c r="GY300" s="409"/>
      <c r="GZ300" s="409"/>
      <c r="HJ300" s="409"/>
      <c r="HK300" s="409"/>
      <c r="HL300" s="409"/>
      <c r="HM300" s="409"/>
      <c r="HN300" s="409"/>
      <c r="HO300" s="409"/>
      <c r="HP300" s="409"/>
      <c r="HZ300" s="409"/>
      <c r="IA300" s="409"/>
      <c r="IB300" s="409"/>
      <c r="IC300" s="409"/>
      <c r="ID300" s="409"/>
      <c r="IE300" s="409"/>
      <c r="IF300" s="409"/>
      <c r="IP300" s="409"/>
      <c r="IQ300" s="409"/>
      <c r="IR300" s="409"/>
      <c r="IS300" s="409"/>
      <c r="IT300" s="409"/>
      <c r="IU300" s="409"/>
      <c r="IV300" s="409"/>
    </row>
    <row r="301" spans="1:256">
      <c r="A301" s="54"/>
      <c r="B301" s="16"/>
      <c r="C301" s="51"/>
      <c r="D301" s="52"/>
      <c r="E301" s="52"/>
      <c r="F301" s="52"/>
      <c r="G301" s="52"/>
      <c r="H301" s="52"/>
      <c r="I301" s="75"/>
      <c r="J301" s="232"/>
      <c r="K301" s="233"/>
      <c r="L301" s="234"/>
      <c r="M301" s="234"/>
      <c r="N301" s="234"/>
      <c r="O301" s="234"/>
      <c r="P301" s="635"/>
      <c r="Q301" s="627"/>
      <c r="S301" s="52"/>
      <c r="T301" s="52"/>
      <c r="U301" s="52"/>
      <c r="V301" s="52"/>
      <c r="W301" s="52"/>
      <c r="X301" s="641"/>
      <c r="AP301" s="409"/>
      <c r="AQ301" s="409"/>
      <c r="AR301" s="409"/>
      <c r="AS301" s="409"/>
      <c r="AT301" s="409"/>
      <c r="AU301" s="409"/>
      <c r="AV301" s="409"/>
      <c r="BF301" s="409"/>
      <c r="BG301" s="409"/>
      <c r="BH301" s="409"/>
      <c r="BI301" s="409"/>
      <c r="BJ301" s="409"/>
      <c r="BK301" s="409"/>
      <c r="BL301" s="409"/>
      <c r="BV301" s="409"/>
      <c r="BW301" s="409"/>
      <c r="BX301" s="409"/>
      <c r="BY301" s="409"/>
      <c r="BZ301" s="409"/>
      <c r="CA301" s="409"/>
      <c r="CB301" s="409"/>
      <c r="CL301" s="409"/>
      <c r="CM301" s="409"/>
      <c r="CN301" s="409"/>
      <c r="CO301" s="409"/>
      <c r="CP301" s="409"/>
      <c r="CQ301" s="409"/>
      <c r="CR301" s="409"/>
      <c r="DB301" s="409"/>
      <c r="DC301" s="409"/>
      <c r="DD301" s="409"/>
      <c r="DE301" s="409"/>
      <c r="DF301" s="409"/>
      <c r="DG301" s="409"/>
      <c r="DH301" s="409"/>
      <c r="DR301" s="409"/>
      <c r="DS301" s="409"/>
      <c r="DT301" s="409"/>
      <c r="DU301" s="409"/>
      <c r="DV301" s="409"/>
      <c r="DW301" s="409"/>
      <c r="DX301" s="409"/>
      <c r="EH301" s="409"/>
      <c r="EI301" s="409"/>
      <c r="EJ301" s="409"/>
      <c r="EK301" s="409"/>
      <c r="EL301" s="409"/>
      <c r="EM301" s="409"/>
      <c r="EN301" s="409"/>
      <c r="EX301" s="409"/>
      <c r="EY301" s="409"/>
      <c r="EZ301" s="409"/>
      <c r="FA301" s="409"/>
      <c r="FB301" s="409"/>
      <c r="FC301" s="409"/>
      <c r="FD301" s="409"/>
      <c r="FN301" s="409"/>
      <c r="FO301" s="409"/>
      <c r="FP301" s="409"/>
      <c r="FQ301" s="409"/>
      <c r="FR301" s="409"/>
      <c r="FS301" s="409"/>
      <c r="FT301" s="409"/>
      <c r="GD301" s="409"/>
      <c r="GE301" s="409"/>
      <c r="GF301" s="409"/>
      <c r="GG301" s="409"/>
      <c r="GH301" s="409"/>
      <c r="GI301" s="409"/>
      <c r="GJ301" s="409"/>
      <c r="GT301" s="409"/>
      <c r="GU301" s="409"/>
      <c r="GV301" s="409"/>
      <c r="GW301" s="409"/>
      <c r="GX301" s="409"/>
      <c r="GY301" s="409"/>
      <c r="GZ301" s="409"/>
      <c r="HJ301" s="409"/>
      <c r="HK301" s="409"/>
      <c r="HL301" s="409"/>
      <c r="HM301" s="409"/>
      <c r="HN301" s="409"/>
      <c r="HO301" s="409"/>
      <c r="HP301" s="409"/>
      <c r="HZ301" s="409"/>
      <c r="IA301" s="409"/>
      <c r="IB301" s="409"/>
      <c r="IC301" s="409"/>
      <c r="ID301" s="409"/>
      <c r="IE301" s="409"/>
      <c r="IF301" s="409"/>
      <c r="IP301" s="409"/>
      <c r="IQ301" s="409"/>
      <c r="IR301" s="409"/>
      <c r="IS301" s="409"/>
      <c r="IT301" s="409"/>
      <c r="IU301" s="409"/>
      <c r="IV301" s="409"/>
    </row>
    <row r="302" spans="1:256">
      <c r="A302" s="54"/>
      <c r="B302" s="16"/>
      <c r="C302" s="51"/>
      <c r="D302" s="52"/>
      <c r="E302" s="52"/>
      <c r="F302" s="52"/>
      <c r="G302" s="52"/>
      <c r="H302" s="52"/>
      <c r="I302" s="75"/>
      <c r="J302" s="232"/>
      <c r="K302" s="233"/>
      <c r="L302" s="234"/>
      <c r="M302" s="234"/>
      <c r="N302" s="234"/>
      <c r="O302" s="234"/>
      <c r="P302" s="635"/>
      <c r="Q302" s="627"/>
      <c r="S302" s="52"/>
      <c r="T302" s="52"/>
      <c r="U302" s="52"/>
      <c r="V302" s="52"/>
      <c r="W302" s="52"/>
      <c r="X302" s="641"/>
      <c r="AP302" s="409"/>
      <c r="AQ302" s="409"/>
      <c r="AR302" s="409"/>
      <c r="AS302" s="409"/>
      <c r="AT302" s="409"/>
      <c r="AU302" s="409"/>
      <c r="AV302" s="409"/>
      <c r="BF302" s="409"/>
      <c r="BG302" s="409"/>
      <c r="BH302" s="409"/>
      <c r="BI302" s="409"/>
      <c r="BJ302" s="409"/>
      <c r="BK302" s="409"/>
      <c r="BL302" s="409"/>
      <c r="BV302" s="409"/>
      <c r="BW302" s="409"/>
      <c r="BX302" s="409"/>
      <c r="BY302" s="409"/>
      <c r="BZ302" s="409"/>
      <c r="CA302" s="409"/>
      <c r="CB302" s="409"/>
      <c r="CL302" s="409"/>
      <c r="CM302" s="409"/>
      <c r="CN302" s="409"/>
      <c r="CO302" s="409"/>
      <c r="CP302" s="409"/>
      <c r="CQ302" s="409"/>
      <c r="CR302" s="409"/>
      <c r="DB302" s="409"/>
      <c r="DC302" s="409"/>
      <c r="DD302" s="409"/>
      <c r="DE302" s="409"/>
      <c r="DF302" s="409"/>
      <c r="DG302" s="409"/>
      <c r="DH302" s="409"/>
      <c r="DR302" s="409"/>
      <c r="DS302" s="409"/>
      <c r="DT302" s="409"/>
      <c r="DU302" s="409"/>
      <c r="DV302" s="409"/>
      <c r="DW302" s="409"/>
      <c r="DX302" s="409"/>
      <c r="EH302" s="409"/>
      <c r="EI302" s="409"/>
      <c r="EJ302" s="409"/>
      <c r="EK302" s="409"/>
      <c r="EL302" s="409"/>
      <c r="EM302" s="409"/>
      <c r="EN302" s="409"/>
      <c r="EX302" s="409"/>
      <c r="EY302" s="409"/>
      <c r="EZ302" s="409"/>
      <c r="FA302" s="409"/>
      <c r="FB302" s="409"/>
      <c r="FC302" s="409"/>
      <c r="FD302" s="409"/>
      <c r="FN302" s="409"/>
      <c r="FO302" s="409"/>
      <c r="FP302" s="409"/>
      <c r="FQ302" s="409"/>
      <c r="FR302" s="409"/>
      <c r="FS302" s="409"/>
      <c r="FT302" s="409"/>
      <c r="GD302" s="409"/>
      <c r="GE302" s="409"/>
      <c r="GF302" s="409"/>
      <c r="GG302" s="409"/>
      <c r="GH302" s="409"/>
      <c r="GI302" s="409"/>
      <c r="GJ302" s="409"/>
      <c r="GT302" s="409"/>
      <c r="GU302" s="409"/>
      <c r="GV302" s="409"/>
      <c r="GW302" s="409"/>
      <c r="GX302" s="409"/>
      <c r="GY302" s="409"/>
      <c r="GZ302" s="409"/>
      <c r="HJ302" s="409"/>
      <c r="HK302" s="409"/>
      <c r="HL302" s="409"/>
      <c r="HM302" s="409"/>
      <c r="HN302" s="409"/>
      <c r="HO302" s="409"/>
      <c r="HP302" s="409"/>
      <c r="HZ302" s="409"/>
      <c r="IA302" s="409"/>
      <c r="IB302" s="409"/>
      <c r="IC302" s="409"/>
      <c r="ID302" s="409"/>
      <c r="IE302" s="409"/>
      <c r="IF302" s="409"/>
      <c r="IP302" s="409"/>
      <c r="IQ302" s="409"/>
      <c r="IR302" s="409"/>
      <c r="IS302" s="409"/>
      <c r="IT302" s="409"/>
      <c r="IU302" s="409"/>
      <c r="IV302" s="409"/>
    </row>
    <row r="303" spans="1:256">
      <c r="A303" s="54"/>
      <c r="B303" s="16"/>
      <c r="C303" s="51"/>
      <c r="D303" s="52"/>
      <c r="E303" s="52"/>
      <c r="F303" s="52"/>
      <c r="G303" s="52"/>
      <c r="H303" s="52"/>
      <c r="I303" s="75"/>
      <c r="J303" s="232"/>
      <c r="K303" s="233"/>
      <c r="L303" s="234"/>
      <c r="M303" s="234"/>
      <c r="N303" s="234"/>
      <c r="O303" s="234"/>
      <c r="P303" s="635"/>
      <c r="Q303" s="627"/>
      <c r="S303" s="52"/>
      <c r="T303" s="52"/>
      <c r="U303" s="52"/>
      <c r="V303" s="52"/>
      <c r="W303" s="52"/>
      <c r="X303" s="641"/>
      <c r="AP303" s="409"/>
      <c r="AQ303" s="409"/>
      <c r="AR303" s="409"/>
      <c r="AS303" s="409"/>
      <c r="AT303" s="409"/>
      <c r="AU303" s="409"/>
      <c r="AV303" s="409"/>
      <c r="BF303" s="409"/>
      <c r="BG303" s="409"/>
      <c r="BH303" s="409"/>
      <c r="BI303" s="409"/>
      <c r="BJ303" s="409"/>
      <c r="BK303" s="409"/>
      <c r="BL303" s="409"/>
      <c r="BV303" s="409"/>
      <c r="BW303" s="409"/>
      <c r="BX303" s="409"/>
      <c r="BY303" s="409"/>
      <c r="BZ303" s="409"/>
      <c r="CA303" s="409"/>
      <c r="CB303" s="409"/>
      <c r="CL303" s="409"/>
      <c r="CM303" s="409"/>
      <c r="CN303" s="409"/>
      <c r="CO303" s="409"/>
      <c r="CP303" s="409"/>
      <c r="CQ303" s="409"/>
      <c r="CR303" s="409"/>
      <c r="DB303" s="409"/>
      <c r="DC303" s="409"/>
      <c r="DD303" s="409"/>
      <c r="DE303" s="409"/>
      <c r="DF303" s="409"/>
      <c r="DG303" s="409"/>
      <c r="DH303" s="409"/>
      <c r="DR303" s="409"/>
      <c r="DS303" s="409"/>
      <c r="DT303" s="409"/>
      <c r="DU303" s="409"/>
      <c r="DV303" s="409"/>
      <c r="DW303" s="409"/>
      <c r="DX303" s="409"/>
      <c r="EH303" s="409"/>
      <c r="EI303" s="409"/>
      <c r="EJ303" s="409"/>
      <c r="EK303" s="409"/>
      <c r="EL303" s="409"/>
      <c r="EM303" s="409"/>
      <c r="EN303" s="409"/>
      <c r="EX303" s="409"/>
      <c r="EY303" s="409"/>
      <c r="EZ303" s="409"/>
      <c r="FA303" s="409"/>
      <c r="FB303" s="409"/>
      <c r="FC303" s="409"/>
      <c r="FD303" s="409"/>
      <c r="FN303" s="409"/>
      <c r="FO303" s="409"/>
      <c r="FP303" s="409"/>
      <c r="FQ303" s="409"/>
      <c r="FR303" s="409"/>
      <c r="FS303" s="409"/>
      <c r="FT303" s="409"/>
      <c r="GD303" s="409"/>
      <c r="GE303" s="409"/>
      <c r="GF303" s="409"/>
      <c r="GG303" s="409"/>
      <c r="GH303" s="409"/>
      <c r="GI303" s="409"/>
      <c r="GJ303" s="409"/>
      <c r="GT303" s="409"/>
      <c r="GU303" s="409"/>
      <c r="GV303" s="409"/>
      <c r="GW303" s="409"/>
      <c r="GX303" s="409"/>
      <c r="GY303" s="409"/>
      <c r="GZ303" s="409"/>
      <c r="HJ303" s="409"/>
      <c r="HK303" s="409"/>
      <c r="HL303" s="409"/>
      <c r="HM303" s="409"/>
      <c r="HN303" s="409"/>
      <c r="HO303" s="409"/>
      <c r="HP303" s="409"/>
      <c r="HZ303" s="409"/>
      <c r="IA303" s="409"/>
      <c r="IB303" s="409"/>
      <c r="IC303" s="409"/>
      <c r="ID303" s="409"/>
      <c r="IE303" s="409"/>
      <c r="IF303" s="409"/>
      <c r="IP303" s="409"/>
      <c r="IQ303" s="409"/>
      <c r="IR303" s="409"/>
      <c r="IS303" s="409"/>
      <c r="IT303" s="409"/>
      <c r="IU303" s="409"/>
      <c r="IV303" s="409"/>
    </row>
    <row r="304" spans="1:256">
      <c r="A304" s="54"/>
      <c r="B304" s="139"/>
      <c r="C304" s="137"/>
      <c r="D304" s="138"/>
      <c r="E304" s="138"/>
      <c r="F304" s="138"/>
      <c r="G304" s="138"/>
      <c r="H304" s="138"/>
      <c r="I304" s="417"/>
      <c r="J304" s="632"/>
      <c r="K304" s="235"/>
      <c r="L304" s="236"/>
      <c r="M304" s="236"/>
      <c r="N304" s="236"/>
      <c r="O304" s="236"/>
      <c r="P304" s="636"/>
      <c r="Q304" s="627"/>
      <c r="S304" s="52"/>
      <c r="T304" s="52"/>
      <c r="U304" s="52"/>
      <c r="V304" s="52"/>
      <c r="W304" s="52"/>
      <c r="X304" s="641"/>
      <c r="AP304" s="409"/>
      <c r="AQ304" s="409"/>
      <c r="AR304" s="409"/>
      <c r="AS304" s="409"/>
      <c r="AT304" s="409"/>
      <c r="AU304" s="409"/>
      <c r="AV304" s="409"/>
      <c r="BF304" s="409"/>
      <c r="BG304" s="409"/>
      <c r="BH304" s="409"/>
      <c r="BI304" s="409"/>
      <c r="BJ304" s="409"/>
      <c r="BK304" s="409"/>
      <c r="BL304" s="409"/>
      <c r="BV304" s="409"/>
      <c r="BW304" s="409"/>
      <c r="BX304" s="409"/>
      <c r="BY304" s="409"/>
      <c r="BZ304" s="409"/>
      <c r="CA304" s="409"/>
      <c r="CB304" s="409"/>
      <c r="CL304" s="409"/>
      <c r="CM304" s="409"/>
      <c r="CN304" s="409"/>
      <c r="CO304" s="409"/>
      <c r="CP304" s="409"/>
      <c r="CQ304" s="409"/>
      <c r="CR304" s="409"/>
      <c r="DB304" s="409"/>
      <c r="DC304" s="409"/>
      <c r="DD304" s="409"/>
      <c r="DE304" s="409"/>
      <c r="DF304" s="409"/>
      <c r="DG304" s="409"/>
      <c r="DH304" s="409"/>
      <c r="DR304" s="409"/>
      <c r="DS304" s="409"/>
      <c r="DT304" s="409"/>
      <c r="DU304" s="409"/>
      <c r="DV304" s="409"/>
      <c r="DW304" s="409"/>
      <c r="DX304" s="409"/>
      <c r="EH304" s="409"/>
      <c r="EI304" s="409"/>
      <c r="EJ304" s="409"/>
      <c r="EK304" s="409"/>
      <c r="EL304" s="409"/>
      <c r="EM304" s="409"/>
      <c r="EN304" s="409"/>
      <c r="EX304" s="409"/>
      <c r="EY304" s="409"/>
      <c r="EZ304" s="409"/>
      <c r="FA304" s="409"/>
      <c r="FB304" s="409"/>
      <c r="FC304" s="409"/>
      <c r="FD304" s="409"/>
      <c r="FN304" s="409"/>
      <c r="FO304" s="409"/>
      <c r="FP304" s="409"/>
      <c r="FQ304" s="409"/>
      <c r="FR304" s="409"/>
      <c r="FS304" s="409"/>
      <c r="FT304" s="409"/>
      <c r="GD304" s="409"/>
      <c r="GE304" s="409"/>
      <c r="GF304" s="409"/>
      <c r="GG304" s="409"/>
      <c r="GH304" s="409"/>
      <c r="GI304" s="409"/>
      <c r="GJ304" s="409"/>
      <c r="GT304" s="409"/>
      <c r="GU304" s="409"/>
      <c r="GV304" s="409"/>
      <c r="GW304" s="409"/>
      <c r="GX304" s="409"/>
      <c r="GY304" s="409"/>
      <c r="GZ304" s="409"/>
      <c r="HJ304" s="409"/>
      <c r="HK304" s="409"/>
      <c r="HL304" s="409"/>
      <c r="HM304" s="409"/>
      <c r="HN304" s="409"/>
      <c r="HO304" s="409"/>
      <c r="HP304" s="409"/>
      <c r="HZ304" s="409"/>
      <c r="IA304" s="409"/>
      <c r="IB304" s="409"/>
      <c r="IC304" s="409"/>
      <c r="ID304" s="409"/>
      <c r="IE304" s="409"/>
      <c r="IF304" s="409"/>
      <c r="IP304" s="409"/>
      <c r="IQ304" s="409"/>
      <c r="IR304" s="409"/>
      <c r="IS304" s="409"/>
      <c r="IT304" s="409"/>
      <c r="IU304" s="409"/>
      <c r="IV304" s="409"/>
    </row>
    <row r="305" spans="1:256">
      <c r="A305" s="54"/>
      <c r="B305" s="16"/>
      <c r="C305" s="51"/>
      <c r="D305" s="52"/>
      <c r="E305" s="52"/>
      <c r="F305" s="52"/>
      <c r="G305" s="52"/>
      <c r="H305" s="52"/>
      <c r="I305" s="75"/>
      <c r="J305" s="232"/>
      <c r="K305" s="233"/>
      <c r="L305" s="234"/>
      <c r="M305" s="234"/>
      <c r="N305" s="234"/>
      <c r="O305" s="234"/>
      <c r="P305" s="635"/>
      <c r="Q305" s="627"/>
      <c r="S305" s="52"/>
      <c r="T305" s="52"/>
      <c r="U305" s="52"/>
      <c r="V305" s="52"/>
      <c r="W305" s="52"/>
      <c r="X305" s="641"/>
      <c r="AP305" s="409"/>
      <c r="AQ305" s="409"/>
      <c r="AR305" s="409"/>
      <c r="AS305" s="409"/>
      <c r="AT305" s="409"/>
      <c r="AU305" s="409"/>
      <c r="AV305" s="409"/>
      <c r="BF305" s="409"/>
      <c r="BG305" s="409"/>
      <c r="BH305" s="409"/>
      <c r="BI305" s="409"/>
      <c r="BJ305" s="409"/>
      <c r="BK305" s="409"/>
      <c r="BL305" s="409"/>
      <c r="BV305" s="409"/>
      <c r="BW305" s="409"/>
      <c r="BX305" s="409"/>
      <c r="BY305" s="409"/>
      <c r="BZ305" s="409"/>
      <c r="CA305" s="409"/>
      <c r="CB305" s="409"/>
      <c r="CL305" s="409"/>
      <c r="CM305" s="409"/>
      <c r="CN305" s="409"/>
      <c r="CO305" s="409"/>
      <c r="CP305" s="409"/>
      <c r="CQ305" s="409"/>
      <c r="CR305" s="409"/>
      <c r="DB305" s="409"/>
      <c r="DC305" s="409"/>
      <c r="DD305" s="409"/>
      <c r="DE305" s="409"/>
      <c r="DF305" s="409"/>
      <c r="DG305" s="409"/>
      <c r="DH305" s="409"/>
      <c r="DR305" s="409"/>
      <c r="DS305" s="409"/>
      <c r="DT305" s="409"/>
      <c r="DU305" s="409"/>
      <c r="DV305" s="409"/>
      <c r="DW305" s="409"/>
      <c r="DX305" s="409"/>
      <c r="EH305" s="409"/>
      <c r="EI305" s="409"/>
      <c r="EJ305" s="409"/>
      <c r="EK305" s="409"/>
      <c r="EL305" s="409"/>
      <c r="EM305" s="409"/>
      <c r="EN305" s="409"/>
      <c r="EX305" s="409"/>
      <c r="EY305" s="409"/>
      <c r="EZ305" s="409"/>
      <c r="FA305" s="409"/>
      <c r="FB305" s="409"/>
      <c r="FC305" s="409"/>
      <c r="FD305" s="409"/>
      <c r="FN305" s="409"/>
      <c r="FO305" s="409"/>
      <c r="FP305" s="409"/>
      <c r="FQ305" s="409"/>
      <c r="FR305" s="409"/>
      <c r="FS305" s="409"/>
      <c r="FT305" s="409"/>
      <c r="GD305" s="409"/>
      <c r="GE305" s="409"/>
      <c r="GF305" s="409"/>
      <c r="GG305" s="409"/>
      <c r="GH305" s="409"/>
      <c r="GI305" s="409"/>
      <c r="GJ305" s="409"/>
      <c r="GT305" s="409"/>
      <c r="GU305" s="409"/>
      <c r="GV305" s="409"/>
      <c r="GW305" s="409"/>
      <c r="GX305" s="409"/>
      <c r="GY305" s="409"/>
      <c r="GZ305" s="409"/>
      <c r="HJ305" s="409"/>
      <c r="HK305" s="409"/>
      <c r="HL305" s="409"/>
      <c r="HM305" s="409"/>
      <c r="HN305" s="409"/>
      <c r="HO305" s="409"/>
      <c r="HP305" s="409"/>
      <c r="HZ305" s="409"/>
      <c r="IA305" s="409"/>
      <c r="IB305" s="409"/>
      <c r="IC305" s="409"/>
      <c r="ID305" s="409"/>
      <c r="IE305" s="409"/>
      <c r="IF305" s="409"/>
      <c r="IP305" s="409"/>
      <c r="IQ305" s="409"/>
      <c r="IR305" s="409"/>
      <c r="IS305" s="409"/>
      <c r="IT305" s="409"/>
      <c r="IU305" s="409"/>
      <c r="IV305" s="409"/>
    </row>
    <row r="306" spans="1:256">
      <c r="A306" s="54"/>
      <c r="B306" s="16"/>
      <c r="C306" s="51"/>
      <c r="D306" s="52"/>
      <c r="E306" s="52"/>
      <c r="F306" s="52"/>
      <c r="G306" s="52"/>
      <c r="H306" s="52"/>
      <c r="I306" s="75"/>
      <c r="J306" s="232"/>
      <c r="K306" s="233"/>
      <c r="L306" s="234"/>
      <c r="M306" s="234"/>
      <c r="N306" s="234"/>
      <c r="O306" s="234"/>
      <c r="P306" s="635"/>
      <c r="Q306" s="627"/>
      <c r="S306" s="52"/>
      <c r="T306" s="52"/>
      <c r="U306" s="52"/>
      <c r="V306" s="52"/>
      <c r="W306" s="52"/>
      <c r="X306" s="641"/>
      <c r="AP306" s="409"/>
      <c r="AQ306" s="409"/>
      <c r="AR306" s="409"/>
      <c r="AS306" s="409"/>
      <c r="AT306" s="409"/>
      <c r="AU306" s="409"/>
      <c r="AV306" s="409"/>
      <c r="BF306" s="409"/>
      <c r="BG306" s="409"/>
      <c r="BH306" s="409"/>
      <c r="BI306" s="409"/>
      <c r="BJ306" s="409"/>
      <c r="BK306" s="409"/>
      <c r="BL306" s="409"/>
      <c r="BV306" s="409"/>
      <c r="BW306" s="409"/>
      <c r="BX306" s="409"/>
      <c r="BY306" s="409"/>
      <c r="BZ306" s="409"/>
      <c r="CA306" s="409"/>
      <c r="CB306" s="409"/>
      <c r="CL306" s="409"/>
      <c r="CM306" s="409"/>
      <c r="CN306" s="409"/>
      <c r="CO306" s="409"/>
      <c r="CP306" s="409"/>
      <c r="CQ306" s="409"/>
      <c r="CR306" s="409"/>
      <c r="DB306" s="409"/>
      <c r="DC306" s="409"/>
      <c r="DD306" s="409"/>
      <c r="DE306" s="409"/>
      <c r="DF306" s="409"/>
      <c r="DG306" s="409"/>
      <c r="DH306" s="409"/>
      <c r="DR306" s="409"/>
      <c r="DS306" s="409"/>
      <c r="DT306" s="409"/>
      <c r="DU306" s="409"/>
      <c r="DV306" s="409"/>
      <c r="DW306" s="409"/>
      <c r="DX306" s="409"/>
      <c r="EH306" s="409"/>
      <c r="EI306" s="409"/>
      <c r="EJ306" s="409"/>
      <c r="EK306" s="409"/>
      <c r="EL306" s="409"/>
      <c r="EM306" s="409"/>
      <c r="EN306" s="409"/>
      <c r="EX306" s="409"/>
      <c r="EY306" s="409"/>
      <c r="EZ306" s="409"/>
      <c r="FA306" s="409"/>
      <c r="FB306" s="409"/>
      <c r="FC306" s="409"/>
      <c r="FD306" s="409"/>
      <c r="FN306" s="409"/>
      <c r="FO306" s="409"/>
      <c r="FP306" s="409"/>
      <c r="FQ306" s="409"/>
      <c r="FR306" s="409"/>
      <c r="FS306" s="409"/>
      <c r="FT306" s="409"/>
      <c r="GD306" s="409"/>
      <c r="GE306" s="409"/>
      <c r="GF306" s="409"/>
      <c r="GG306" s="409"/>
      <c r="GH306" s="409"/>
      <c r="GI306" s="409"/>
      <c r="GJ306" s="409"/>
      <c r="GT306" s="409"/>
      <c r="GU306" s="409"/>
      <c r="GV306" s="409"/>
      <c r="GW306" s="409"/>
      <c r="GX306" s="409"/>
      <c r="GY306" s="409"/>
      <c r="GZ306" s="409"/>
      <c r="HJ306" s="409"/>
      <c r="HK306" s="409"/>
      <c r="HL306" s="409"/>
      <c r="HM306" s="409"/>
      <c r="HN306" s="409"/>
      <c r="HO306" s="409"/>
      <c r="HP306" s="409"/>
      <c r="HZ306" s="409"/>
      <c r="IA306" s="409"/>
      <c r="IB306" s="409"/>
      <c r="IC306" s="409"/>
      <c r="ID306" s="409"/>
      <c r="IE306" s="409"/>
      <c r="IF306" s="409"/>
      <c r="IP306" s="409"/>
      <c r="IQ306" s="409"/>
      <c r="IR306" s="409"/>
      <c r="IS306" s="409"/>
      <c r="IT306" s="409"/>
      <c r="IU306" s="409"/>
      <c r="IV306" s="409"/>
    </row>
    <row r="307" spans="1:256">
      <c r="A307" s="54"/>
      <c r="B307" s="16"/>
      <c r="C307" s="51"/>
      <c r="D307" s="52"/>
      <c r="E307" s="52"/>
      <c r="F307" s="52"/>
      <c r="G307" s="52"/>
      <c r="H307" s="52"/>
      <c r="I307" s="75"/>
      <c r="J307" s="232"/>
      <c r="K307" s="233"/>
      <c r="L307" s="234"/>
      <c r="M307" s="234"/>
      <c r="N307" s="234"/>
      <c r="O307" s="234"/>
      <c r="P307" s="635"/>
      <c r="Q307" s="627"/>
      <c r="S307" s="52"/>
      <c r="T307" s="52"/>
      <c r="U307" s="52"/>
      <c r="V307" s="52"/>
      <c r="W307" s="52"/>
      <c r="X307" s="641"/>
      <c r="AP307" s="409"/>
      <c r="AQ307" s="409"/>
      <c r="AR307" s="409"/>
      <c r="AS307" s="409"/>
      <c r="AT307" s="409"/>
      <c r="AU307" s="409"/>
      <c r="AV307" s="409"/>
      <c r="BF307" s="409"/>
      <c r="BG307" s="409"/>
      <c r="BH307" s="409"/>
      <c r="BI307" s="409"/>
      <c r="BJ307" s="409"/>
      <c r="BK307" s="409"/>
      <c r="BL307" s="409"/>
      <c r="BV307" s="409"/>
      <c r="BW307" s="409"/>
      <c r="BX307" s="409"/>
      <c r="BY307" s="409"/>
      <c r="BZ307" s="409"/>
      <c r="CA307" s="409"/>
      <c r="CB307" s="409"/>
      <c r="CL307" s="409"/>
      <c r="CM307" s="409"/>
      <c r="CN307" s="409"/>
      <c r="CO307" s="409"/>
      <c r="CP307" s="409"/>
      <c r="CQ307" s="409"/>
      <c r="CR307" s="409"/>
      <c r="DB307" s="409"/>
      <c r="DC307" s="409"/>
      <c r="DD307" s="409"/>
      <c r="DE307" s="409"/>
      <c r="DF307" s="409"/>
      <c r="DG307" s="409"/>
      <c r="DH307" s="409"/>
      <c r="DR307" s="409"/>
      <c r="DS307" s="409"/>
      <c r="DT307" s="409"/>
      <c r="DU307" s="409"/>
      <c r="DV307" s="409"/>
      <c r="DW307" s="409"/>
      <c r="DX307" s="409"/>
      <c r="EH307" s="409"/>
      <c r="EI307" s="409"/>
      <c r="EJ307" s="409"/>
      <c r="EK307" s="409"/>
      <c r="EL307" s="409"/>
      <c r="EM307" s="409"/>
      <c r="EN307" s="409"/>
      <c r="EX307" s="409"/>
      <c r="EY307" s="409"/>
      <c r="EZ307" s="409"/>
      <c r="FA307" s="409"/>
      <c r="FB307" s="409"/>
      <c r="FC307" s="409"/>
      <c r="FD307" s="409"/>
      <c r="FN307" s="409"/>
      <c r="FO307" s="409"/>
      <c r="FP307" s="409"/>
      <c r="FQ307" s="409"/>
      <c r="FR307" s="409"/>
      <c r="FS307" s="409"/>
      <c r="FT307" s="409"/>
      <c r="GD307" s="409"/>
      <c r="GE307" s="409"/>
      <c r="GF307" s="409"/>
      <c r="GG307" s="409"/>
      <c r="GH307" s="409"/>
      <c r="GI307" s="409"/>
      <c r="GJ307" s="409"/>
      <c r="GT307" s="409"/>
      <c r="GU307" s="409"/>
      <c r="GV307" s="409"/>
      <c r="GW307" s="409"/>
      <c r="GX307" s="409"/>
      <c r="GY307" s="409"/>
      <c r="GZ307" s="409"/>
      <c r="HJ307" s="409"/>
      <c r="HK307" s="409"/>
      <c r="HL307" s="409"/>
      <c r="HM307" s="409"/>
      <c r="HN307" s="409"/>
      <c r="HO307" s="409"/>
      <c r="HP307" s="409"/>
      <c r="HZ307" s="409"/>
      <c r="IA307" s="409"/>
      <c r="IB307" s="409"/>
      <c r="IC307" s="409"/>
      <c r="ID307" s="409"/>
      <c r="IE307" s="409"/>
      <c r="IF307" s="409"/>
      <c r="IP307" s="409"/>
      <c r="IQ307" s="409"/>
      <c r="IR307" s="409"/>
      <c r="IS307" s="409"/>
      <c r="IT307" s="409"/>
      <c r="IU307" s="409"/>
      <c r="IV307" s="409"/>
    </row>
    <row r="308" spans="1:256">
      <c r="A308" s="54"/>
      <c r="B308" s="16"/>
      <c r="C308" s="51"/>
      <c r="D308" s="52"/>
      <c r="E308" s="52"/>
      <c r="F308" s="52"/>
      <c r="G308" s="52"/>
      <c r="H308" s="52"/>
      <c r="I308" s="75"/>
      <c r="J308" s="232"/>
      <c r="K308" s="233"/>
      <c r="L308" s="234"/>
      <c r="M308" s="234"/>
      <c r="N308" s="234"/>
      <c r="O308" s="234"/>
      <c r="P308" s="635"/>
      <c r="Q308" s="627"/>
      <c r="S308" s="52"/>
      <c r="T308" s="52"/>
      <c r="U308" s="52"/>
      <c r="V308" s="52"/>
      <c r="W308" s="52"/>
      <c r="X308" s="641"/>
      <c r="AP308" s="409"/>
      <c r="AQ308" s="409"/>
      <c r="AR308" s="409"/>
      <c r="AS308" s="409"/>
      <c r="AT308" s="409"/>
      <c r="AU308" s="409"/>
      <c r="AV308" s="409"/>
      <c r="BF308" s="409"/>
      <c r="BG308" s="409"/>
      <c r="BH308" s="409"/>
      <c r="BI308" s="409"/>
      <c r="BJ308" s="409"/>
      <c r="BK308" s="409"/>
      <c r="BL308" s="409"/>
      <c r="BV308" s="409"/>
      <c r="BW308" s="409"/>
      <c r="BX308" s="409"/>
      <c r="BY308" s="409"/>
      <c r="BZ308" s="409"/>
      <c r="CA308" s="409"/>
      <c r="CB308" s="409"/>
      <c r="CL308" s="409"/>
      <c r="CM308" s="409"/>
      <c r="CN308" s="409"/>
      <c r="CO308" s="409"/>
      <c r="CP308" s="409"/>
      <c r="CQ308" s="409"/>
      <c r="CR308" s="409"/>
      <c r="DB308" s="409"/>
      <c r="DC308" s="409"/>
      <c r="DD308" s="409"/>
      <c r="DE308" s="409"/>
      <c r="DF308" s="409"/>
      <c r="DG308" s="409"/>
      <c r="DH308" s="409"/>
      <c r="DR308" s="409"/>
      <c r="DS308" s="409"/>
      <c r="DT308" s="409"/>
      <c r="DU308" s="409"/>
      <c r="DV308" s="409"/>
      <c r="DW308" s="409"/>
      <c r="DX308" s="409"/>
      <c r="EH308" s="409"/>
      <c r="EI308" s="409"/>
      <c r="EJ308" s="409"/>
      <c r="EK308" s="409"/>
      <c r="EL308" s="409"/>
      <c r="EM308" s="409"/>
      <c r="EN308" s="409"/>
      <c r="EX308" s="409"/>
      <c r="EY308" s="409"/>
      <c r="EZ308" s="409"/>
      <c r="FA308" s="409"/>
      <c r="FB308" s="409"/>
      <c r="FC308" s="409"/>
      <c r="FD308" s="409"/>
      <c r="FN308" s="409"/>
      <c r="FO308" s="409"/>
      <c r="FP308" s="409"/>
      <c r="FQ308" s="409"/>
      <c r="FR308" s="409"/>
      <c r="FS308" s="409"/>
      <c r="FT308" s="409"/>
      <c r="GD308" s="409"/>
      <c r="GE308" s="409"/>
      <c r="GF308" s="409"/>
      <c r="GG308" s="409"/>
      <c r="GH308" s="409"/>
      <c r="GI308" s="409"/>
      <c r="GJ308" s="409"/>
      <c r="GT308" s="409"/>
      <c r="GU308" s="409"/>
      <c r="GV308" s="409"/>
      <c r="GW308" s="409"/>
      <c r="GX308" s="409"/>
      <c r="GY308" s="409"/>
      <c r="GZ308" s="409"/>
      <c r="HJ308" s="409"/>
      <c r="HK308" s="409"/>
      <c r="HL308" s="409"/>
      <c r="HM308" s="409"/>
      <c r="HN308" s="409"/>
      <c r="HO308" s="409"/>
      <c r="HP308" s="409"/>
      <c r="HZ308" s="409"/>
      <c r="IA308" s="409"/>
      <c r="IB308" s="409"/>
      <c r="IC308" s="409"/>
      <c r="ID308" s="409"/>
      <c r="IE308" s="409"/>
      <c r="IF308" s="409"/>
      <c r="IP308" s="409"/>
      <c r="IQ308" s="409"/>
      <c r="IR308" s="409"/>
      <c r="IS308" s="409"/>
      <c r="IT308" s="409"/>
      <c r="IU308" s="409"/>
      <c r="IV308" s="409"/>
    </row>
    <row r="309" spans="1:256">
      <c r="A309" s="54"/>
      <c r="B309" s="16"/>
      <c r="C309" s="51"/>
      <c r="D309" s="52"/>
      <c r="E309" s="52"/>
      <c r="F309" s="52"/>
      <c r="G309" s="52"/>
      <c r="H309" s="52"/>
      <c r="I309" s="75"/>
      <c r="J309" s="232"/>
      <c r="K309" s="233"/>
      <c r="L309" s="234"/>
      <c r="M309" s="234"/>
      <c r="N309" s="234"/>
      <c r="O309" s="234"/>
      <c r="P309" s="635"/>
      <c r="Q309" s="627"/>
      <c r="S309" s="52"/>
      <c r="T309" s="52"/>
      <c r="U309" s="52"/>
      <c r="V309" s="52"/>
      <c r="W309" s="52"/>
      <c r="X309" s="641"/>
      <c r="AP309" s="409"/>
      <c r="AQ309" s="409"/>
      <c r="AR309" s="409"/>
      <c r="AS309" s="409"/>
      <c r="AT309" s="409"/>
      <c r="AU309" s="409"/>
      <c r="AV309" s="409"/>
      <c r="BF309" s="409"/>
      <c r="BG309" s="409"/>
      <c r="BH309" s="409"/>
      <c r="BI309" s="409"/>
      <c r="BJ309" s="409"/>
      <c r="BK309" s="409"/>
      <c r="BL309" s="409"/>
      <c r="BV309" s="409"/>
      <c r="BW309" s="409"/>
      <c r="BX309" s="409"/>
      <c r="BY309" s="409"/>
      <c r="BZ309" s="409"/>
      <c r="CA309" s="409"/>
      <c r="CB309" s="409"/>
      <c r="CL309" s="409"/>
      <c r="CM309" s="409"/>
      <c r="CN309" s="409"/>
      <c r="CO309" s="409"/>
      <c r="CP309" s="409"/>
      <c r="CQ309" s="409"/>
      <c r="CR309" s="409"/>
      <c r="DB309" s="409"/>
      <c r="DC309" s="409"/>
      <c r="DD309" s="409"/>
      <c r="DE309" s="409"/>
      <c r="DF309" s="409"/>
      <c r="DG309" s="409"/>
      <c r="DH309" s="409"/>
      <c r="DR309" s="409"/>
      <c r="DS309" s="409"/>
      <c r="DT309" s="409"/>
      <c r="DU309" s="409"/>
      <c r="DV309" s="409"/>
      <c r="DW309" s="409"/>
      <c r="DX309" s="409"/>
      <c r="EH309" s="409"/>
      <c r="EI309" s="409"/>
      <c r="EJ309" s="409"/>
      <c r="EK309" s="409"/>
      <c r="EL309" s="409"/>
      <c r="EM309" s="409"/>
      <c r="EN309" s="409"/>
      <c r="EX309" s="409"/>
      <c r="EY309" s="409"/>
      <c r="EZ309" s="409"/>
      <c r="FA309" s="409"/>
      <c r="FB309" s="409"/>
      <c r="FC309" s="409"/>
      <c r="FD309" s="409"/>
      <c r="FN309" s="409"/>
      <c r="FO309" s="409"/>
      <c r="FP309" s="409"/>
      <c r="FQ309" s="409"/>
      <c r="FR309" s="409"/>
      <c r="FS309" s="409"/>
      <c r="FT309" s="409"/>
      <c r="GD309" s="409"/>
      <c r="GE309" s="409"/>
      <c r="GF309" s="409"/>
      <c r="GG309" s="409"/>
      <c r="GH309" s="409"/>
      <c r="GI309" s="409"/>
      <c r="GJ309" s="409"/>
      <c r="GT309" s="409"/>
      <c r="GU309" s="409"/>
      <c r="GV309" s="409"/>
      <c r="GW309" s="409"/>
      <c r="GX309" s="409"/>
      <c r="GY309" s="409"/>
      <c r="GZ309" s="409"/>
      <c r="HJ309" s="409"/>
      <c r="HK309" s="409"/>
      <c r="HL309" s="409"/>
      <c r="HM309" s="409"/>
      <c r="HN309" s="409"/>
      <c r="HO309" s="409"/>
      <c r="HP309" s="409"/>
      <c r="HZ309" s="409"/>
      <c r="IA309" s="409"/>
      <c r="IB309" s="409"/>
      <c r="IC309" s="409"/>
      <c r="ID309" s="409"/>
      <c r="IE309" s="409"/>
      <c r="IF309" s="409"/>
      <c r="IP309" s="409"/>
      <c r="IQ309" s="409"/>
      <c r="IR309" s="409"/>
      <c r="IS309" s="409"/>
      <c r="IT309" s="409"/>
      <c r="IU309" s="409"/>
      <c r="IV309" s="409"/>
    </row>
    <row r="310" spans="1:256">
      <c r="A310" s="54"/>
      <c r="B310" s="16"/>
      <c r="C310" s="51"/>
      <c r="D310" s="52"/>
      <c r="E310" s="52"/>
      <c r="F310" s="52"/>
      <c r="G310" s="52"/>
      <c r="H310" s="52"/>
      <c r="I310" s="75"/>
      <c r="J310" s="232"/>
      <c r="K310" s="233"/>
      <c r="L310" s="234"/>
      <c r="M310" s="234"/>
      <c r="N310" s="234"/>
      <c r="O310" s="234"/>
      <c r="P310" s="635"/>
      <c r="Q310" s="627"/>
      <c r="S310" s="52"/>
      <c r="T310" s="52"/>
      <c r="U310" s="52"/>
      <c r="V310" s="52"/>
      <c r="W310" s="52"/>
      <c r="X310" s="641"/>
      <c r="AP310" s="409"/>
      <c r="AQ310" s="409"/>
      <c r="AR310" s="409"/>
      <c r="AS310" s="409"/>
      <c r="AT310" s="409"/>
      <c r="AU310" s="409"/>
      <c r="AV310" s="409"/>
      <c r="BF310" s="409"/>
      <c r="BG310" s="409"/>
      <c r="BH310" s="409"/>
      <c r="BI310" s="409"/>
      <c r="BJ310" s="409"/>
      <c r="BK310" s="409"/>
      <c r="BL310" s="409"/>
      <c r="BV310" s="409"/>
      <c r="BW310" s="409"/>
      <c r="BX310" s="409"/>
      <c r="BY310" s="409"/>
      <c r="BZ310" s="409"/>
      <c r="CA310" s="409"/>
      <c r="CB310" s="409"/>
      <c r="CL310" s="409"/>
      <c r="CM310" s="409"/>
      <c r="CN310" s="409"/>
      <c r="CO310" s="409"/>
      <c r="CP310" s="409"/>
      <c r="CQ310" s="409"/>
      <c r="CR310" s="409"/>
      <c r="DB310" s="409"/>
      <c r="DC310" s="409"/>
      <c r="DD310" s="409"/>
      <c r="DE310" s="409"/>
      <c r="DF310" s="409"/>
      <c r="DG310" s="409"/>
      <c r="DH310" s="409"/>
      <c r="DR310" s="409"/>
      <c r="DS310" s="409"/>
      <c r="DT310" s="409"/>
      <c r="DU310" s="409"/>
      <c r="DV310" s="409"/>
      <c r="DW310" s="409"/>
      <c r="DX310" s="409"/>
      <c r="EH310" s="409"/>
      <c r="EI310" s="409"/>
      <c r="EJ310" s="409"/>
      <c r="EK310" s="409"/>
      <c r="EL310" s="409"/>
      <c r="EM310" s="409"/>
      <c r="EN310" s="409"/>
      <c r="EX310" s="409"/>
      <c r="EY310" s="409"/>
      <c r="EZ310" s="409"/>
      <c r="FA310" s="409"/>
      <c r="FB310" s="409"/>
      <c r="FC310" s="409"/>
      <c r="FD310" s="409"/>
      <c r="FN310" s="409"/>
      <c r="FO310" s="409"/>
      <c r="FP310" s="409"/>
      <c r="FQ310" s="409"/>
      <c r="FR310" s="409"/>
      <c r="FS310" s="409"/>
      <c r="FT310" s="409"/>
      <c r="GD310" s="409"/>
      <c r="GE310" s="409"/>
      <c r="GF310" s="409"/>
      <c r="GG310" s="409"/>
      <c r="GH310" s="409"/>
      <c r="GI310" s="409"/>
      <c r="GJ310" s="409"/>
      <c r="GT310" s="409"/>
      <c r="GU310" s="409"/>
      <c r="GV310" s="409"/>
      <c r="GW310" s="409"/>
      <c r="GX310" s="409"/>
      <c r="GY310" s="409"/>
      <c r="GZ310" s="409"/>
      <c r="HJ310" s="409"/>
      <c r="HK310" s="409"/>
      <c r="HL310" s="409"/>
      <c r="HM310" s="409"/>
      <c r="HN310" s="409"/>
      <c r="HO310" s="409"/>
      <c r="HP310" s="409"/>
      <c r="HZ310" s="409"/>
      <c r="IA310" s="409"/>
      <c r="IB310" s="409"/>
      <c r="IC310" s="409"/>
      <c r="ID310" s="409"/>
      <c r="IE310" s="409"/>
      <c r="IF310" s="409"/>
      <c r="IP310" s="409"/>
      <c r="IQ310" s="409"/>
      <c r="IR310" s="409"/>
      <c r="IS310" s="409"/>
      <c r="IT310" s="409"/>
      <c r="IU310" s="409"/>
      <c r="IV310" s="409"/>
    </row>
    <row r="311" spans="1:256">
      <c r="A311" s="54"/>
      <c r="B311" s="16"/>
      <c r="C311" s="51"/>
      <c r="D311" s="52"/>
      <c r="E311" s="52"/>
      <c r="F311" s="52"/>
      <c r="G311" s="52"/>
      <c r="H311" s="52"/>
      <c r="I311" s="75"/>
      <c r="J311" s="232"/>
      <c r="K311" s="233"/>
      <c r="L311" s="234"/>
      <c r="M311" s="234"/>
      <c r="N311" s="234"/>
      <c r="O311" s="234"/>
      <c r="P311" s="635"/>
      <c r="Q311" s="627"/>
      <c r="S311" s="52"/>
      <c r="T311" s="52"/>
      <c r="U311" s="52"/>
      <c r="V311" s="52"/>
      <c r="W311" s="52"/>
      <c r="X311" s="641"/>
      <c r="AP311" s="409"/>
      <c r="AQ311" s="409"/>
      <c r="AR311" s="409"/>
      <c r="AS311" s="409"/>
      <c r="AT311" s="409"/>
      <c r="AU311" s="409"/>
      <c r="AV311" s="409"/>
      <c r="BF311" s="409"/>
      <c r="BG311" s="409"/>
      <c r="BH311" s="409"/>
      <c r="BI311" s="409"/>
      <c r="BJ311" s="409"/>
      <c r="BK311" s="409"/>
      <c r="BL311" s="409"/>
      <c r="BV311" s="409"/>
      <c r="BW311" s="409"/>
      <c r="BX311" s="409"/>
      <c r="BY311" s="409"/>
      <c r="BZ311" s="409"/>
      <c r="CA311" s="409"/>
      <c r="CB311" s="409"/>
      <c r="CL311" s="409"/>
      <c r="CM311" s="409"/>
      <c r="CN311" s="409"/>
      <c r="CO311" s="409"/>
      <c r="CP311" s="409"/>
      <c r="CQ311" s="409"/>
      <c r="CR311" s="409"/>
      <c r="DB311" s="409"/>
      <c r="DC311" s="409"/>
      <c r="DD311" s="409"/>
      <c r="DE311" s="409"/>
      <c r="DF311" s="409"/>
      <c r="DG311" s="409"/>
      <c r="DH311" s="409"/>
      <c r="DR311" s="409"/>
      <c r="DS311" s="409"/>
      <c r="DT311" s="409"/>
      <c r="DU311" s="409"/>
      <c r="DV311" s="409"/>
      <c r="DW311" s="409"/>
      <c r="DX311" s="409"/>
      <c r="EH311" s="409"/>
      <c r="EI311" s="409"/>
      <c r="EJ311" s="409"/>
      <c r="EK311" s="409"/>
      <c r="EL311" s="409"/>
      <c r="EM311" s="409"/>
      <c r="EN311" s="409"/>
      <c r="EX311" s="409"/>
      <c r="EY311" s="409"/>
      <c r="EZ311" s="409"/>
      <c r="FA311" s="409"/>
      <c r="FB311" s="409"/>
      <c r="FC311" s="409"/>
      <c r="FD311" s="409"/>
      <c r="FN311" s="409"/>
      <c r="FO311" s="409"/>
      <c r="FP311" s="409"/>
      <c r="FQ311" s="409"/>
      <c r="FR311" s="409"/>
      <c r="FS311" s="409"/>
      <c r="FT311" s="409"/>
      <c r="GD311" s="409"/>
      <c r="GE311" s="409"/>
      <c r="GF311" s="409"/>
      <c r="GG311" s="409"/>
      <c r="GH311" s="409"/>
      <c r="GI311" s="409"/>
      <c r="GJ311" s="409"/>
      <c r="GT311" s="409"/>
      <c r="GU311" s="409"/>
      <c r="GV311" s="409"/>
      <c r="GW311" s="409"/>
      <c r="GX311" s="409"/>
      <c r="GY311" s="409"/>
      <c r="GZ311" s="409"/>
      <c r="HJ311" s="409"/>
      <c r="HK311" s="409"/>
      <c r="HL311" s="409"/>
      <c r="HM311" s="409"/>
      <c r="HN311" s="409"/>
      <c r="HO311" s="409"/>
      <c r="HP311" s="409"/>
      <c r="HZ311" s="409"/>
      <c r="IA311" s="409"/>
      <c r="IB311" s="409"/>
      <c r="IC311" s="409"/>
      <c r="ID311" s="409"/>
      <c r="IE311" s="409"/>
      <c r="IF311" s="409"/>
      <c r="IP311" s="409"/>
      <c r="IQ311" s="409"/>
      <c r="IR311" s="409"/>
      <c r="IS311" s="409"/>
      <c r="IT311" s="409"/>
      <c r="IU311" s="409"/>
      <c r="IV311" s="409"/>
    </row>
    <row r="312" spans="1:256">
      <c r="A312" s="54"/>
      <c r="B312" s="16"/>
      <c r="C312" s="51"/>
      <c r="D312" s="52"/>
      <c r="E312" s="52"/>
      <c r="F312" s="52"/>
      <c r="G312" s="52"/>
      <c r="H312" s="52"/>
      <c r="I312" s="75"/>
      <c r="J312" s="232"/>
      <c r="K312" s="233"/>
      <c r="L312" s="234"/>
      <c r="M312" s="234"/>
      <c r="N312" s="234"/>
      <c r="O312" s="234"/>
      <c r="P312" s="635"/>
      <c r="Q312" s="627"/>
      <c r="S312" s="52"/>
      <c r="T312" s="52"/>
      <c r="U312" s="52"/>
      <c r="V312" s="52"/>
      <c r="W312" s="52"/>
      <c r="X312" s="641"/>
      <c r="AP312" s="409"/>
      <c r="AQ312" s="409"/>
      <c r="AR312" s="409"/>
      <c r="AS312" s="409"/>
      <c r="AT312" s="409"/>
      <c r="AU312" s="409"/>
      <c r="AV312" s="409"/>
      <c r="BF312" s="409"/>
      <c r="BG312" s="409"/>
      <c r="BH312" s="409"/>
      <c r="BI312" s="409"/>
      <c r="BJ312" s="409"/>
      <c r="BK312" s="409"/>
      <c r="BL312" s="409"/>
      <c r="BV312" s="409"/>
      <c r="BW312" s="409"/>
      <c r="BX312" s="409"/>
      <c r="BY312" s="409"/>
      <c r="BZ312" s="409"/>
      <c r="CA312" s="409"/>
      <c r="CB312" s="409"/>
      <c r="CL312" s="409"/>
      <c r="CM312" s="409"/>
      <c r="CN312" s="409"/>
      <c r="CO312" s="409"/>
      <c r="CP312" s="409"/>
      <c r="CQ312" s="409"/>
      <c r="CR312" s="409"/>
      <c r="DB312" s="409"/>
      <c r="DC312" s="409"/>
      <c r="DD312" s="409"/>
      <c r="DE312" s="409"/>
      <c r="DF312" s="409"/>
      <c r="DG312" s="409"/>
      <c r="DH312" s="409"/>
      <c r="DR312" s="409"/>
      <c r="DS312" s="409"/>
      <c r="DT312" s="409"/>
      <c r="DU312" s="409"/>
      <c r="DV312" s="409"/>
      <c r="DW312" s="409"/>
      <c r="DX312" s="409"/>
      <c r="EH312" s="409"/>
      <c r="EI312" s="409"/>
      <c r="EJ312" s="409"/>
      <c r="EK312" s="409"/>
      <c r="EL312" s="409"/>
      <c r="EM312" s="409"/>
      <c r="EN312" s="409"/>
      <c r="EX312" s="409"/>
      <c r="EY312" s="409"/>
      <c r="EZ312" s="409"/>
      <c r="FA312" s="409"/>
      <c r="FB312" s="409"/>
      <c r="FC312" s="409"/>
      <c r="FD312" s="409"/>
      <c r="FN312" s="409"/>
      <c r="FO312" s="409"/>
      <c r="FP312" s="409"/>
      <c r="FQ312" s="409"/>
      <c r="FR312" s="409"/>
      <c r="FS312" s="409"/>
      <c r="FT312" s="409"/>
      <c r="GD312" s="409"/>
      <c r="GE312" s="409"/>
      <c r="GF312" s="409"/>
      <c r="GG312" s="409"/>
      <c r="GH312" s="409"/>
      <c r="GI312" s="409"/>
      <c r="GJ312" s="409"/>
      <c r="GT312" s="409"/>
      <c r="GU312" s="409"/>
      <c r="GV312" s="409"/>
      <c r="GW312" s="409"/>
      <c r="GX312" s="409"/>
      <c r="GY312" s="409"/>
      <c r="GZ312" s="409"/>
      <c r="HJ312" s="409"/>
      <c r="HK312" s="409"/>
      <c r="HL312" s="409"/>
      <c r="HM312" s="409"/>
      <c r="HN312" s="409"/>
      <c r="HO312" s="409"/>
      <c r="HP312" s="409"/>
      <c r="HZ312" s="409"/>
      <c r="IA312" s="409"/>
      <c r="IB312" s="409"/>
      <c r="IC312" s="409"/>
      <c r="ID312" s="409"/>
      <c r="IE312" s="409"/>
      <c r="IF312" s="409"/>
      <c r="IP312" s="409"/>
      <c r="IQ312" s="409"/>
      <c r="IR312" s="409"/>
      <c r="IS312" s="409"/>
      <c r="IT312" s="409"/>
      <c r="IU312" s="409"/>
      <c r="IV312" s="409"/>
    </row>
    <row r="313" spans="1:256">
      <c r="A313" s="54"/>
      <c r="B313" s="16"/>
      <c r="C313" s="51"/>
      <c r="D313" s="52"/>
      <c r="E313" s="52"/>
      <c r="F313" s="52"/>
      <c r="G313" s="52"/>
      <c r="H313" s="52"/>
      <c r="I313" s="413"/>
      <c r="J313" s="232"/>
      <c r="K313" s="233"/>
      <c r="L313" s="234"/>
      <c r="M313" s="234"/>
      <c r="N313" s="234"/>
      <c r="O313" s="234"/>
      <c r="P313" s="635"/>
      <c r="Q313" s="627"/>
      <c r="S313" s="52"/>
      <c r="T313" s="52"/>
      <c r="U313" s="52"/>
      <c r="V313" s="52"/>
      <c r="W313" s="52"/>
      <c r="X313" s="641"/>
      <c r="AP313" s="409"/>
      <c r="AQ313" s="409"/>
      <c r="AR313" s="409"/>
      <c r="AS313" s="409"/>
      <c r="AT313" s="409"/>
      <c r="AU313" s="409"/>
      <c r="AV313" s="409"/>
      <c r="BF313" s="409"/>
      <c r="BG313" s="409"/>
      <c r="BH313" s="409"/>
      <c r="BI313" s="409"/>
      <c r="BJ313" s="409"/>
      <c r="BK313" s="409"/>
      <c r="BL313" s="409"/>
      <c r="BV313" s="409"/>
      <c r="BW313" s="409"/>
      <c r="BX313" s="409"/>
      <c r="BY313" s="409"/>
      <c r="BZ313" s="409"/>
      <c r="CA313" s="409"/>
      <c r="CB313" s="409"/>
      <c r="CL313" s="409"/>
      <c r="CM313" s="409"/>
      <c r="CN313" s="409"/>
      <c r="CO313" s="409"/>
      <c r="CP313" s="409"/>
      <c r="CQ313" s="409"/>
      <c r="CR313" s="409"/>
      <c r="DB313" s="409"/>
      <c r="DC313" s="409"/>
      <c r="DD313" s="409"/>
      <c r="DE313" s="409"/>
      <c r="DF313" s="409"/>
      <c r="DG313" s="409"/>
      <c r="DH313" s="409"/>
      <c r="DR313" s="409"/>
      <c r="DS313" s="409"/>
      <c r="DT313" s="409"/>
      <c r="DU313" s="409"/>
      <c r="DV313" s="409"/>
      <c r="DW313" s="409"/>
      <c r="DX313" s="409"/>
      <c r="EH313" s="409"/>
      <c r="EI313" s="409"/>
      <c r="EJ313" s="409"/>
      <c r="EK313" s="409"/>
      <c r="EL313" s="409"/>
      <c r="EM313" s="409"/>
      <c r="EN313" s="409"/>
      <c r="EX313" s="409"/>
      <c r="EY313" s="409"/>
      <c r="EZ313" s="409"/>
      <c r="FA313" s="409"/>
      <c r="FB313" s="409"/>
      <c r="FC313" s="409"/>
      <c r="FD313" s="409"/>
      <c r="FN313" s="409"/>
      <c r="FO313" s="409"/>
      <c r="FP313" s="409"/>
      <c r="FQ313" s="409"/>
      <c r="FR313" s="409"/>
      <c r="FS313" s="409"/>
      <c r="FT313" s="409"/>
      <c r="GD313" s="409"/>
      <c r="GE313" s="409"/>
      <c r="GF313" s="409"/>
      <c r="GG313" s="409"/>
      <c r="GH313" s="409"/>
      <c r="GI313" s="409"/>
      <c r="GJ313" s="409"/>
      <c r="GT313" s="409"/>
      <c r="GU313" s="409"/>
      <c r="GV313" s="409"/>
      <c r="GW313" s="409"/>
      <c r="GX313" s="409"/>
      <c r="GY313" s="409"/>
      <c r="GZ313" s="409"/>
      <c r="HJ313" s="409"/>
      <c r="HK313" s="409"/>
      <c r="HL313" s="409"/>
      <c r="HM313" s="409"/>
      <c r="HN313" s="409"/>
      <c r="HO313" s="409"/>
      <c r="HP313" s="409"/>
      <c r="HZ313" s="409"/>
      <c r="IA313" s="409"/>
      <c r="IB313" s="409"/>
      <c r="IC313" s="409"/>
      <c r="ID313" s="409"/>
      <c r="IE313" s="409"/>
      <c r="IF313" s="409"/>
      <c r="IP313" s="409"/>
      <c r="IQ313" s="409"/>
      <c r="IR313" s="409"/>
      <c r="IS313" s="409"/>
      <c r="IT313" s="409"/>
      <c r="IU313" s="409"/>
      <c r="IV313" s="409"/>
    </row>
    <row r="314" spans="1:256">
      <c r="A314" s="54"/>
      <c r="B314" s="16"/>
      <c r="C314" s="51"/>
      <c r="D314" s="52"/>
      <c r="E314" s="52"/>
      <c r="F314" s="52"/>
      <c r="G314" s="52"/>
      <c r="H314" s="52"/>
      <c r="I314" s="413"/>
      <c r="J314" s="232"/>
      <c r="K314" s="233"/>
      <c r="L314" s="234"/>
      <c r="M314" s="234"/>
      <c r="N314" s="234"/>
      <c r="O314" s="234"/>
      <c r="P314" s="635"/>
      <c r="Q314" s="627"/>
      <c r="S314" s="52"/>
      <c r="T314" s="52"/>
      <c r="U314" s="52"/>
      <c r="V314" s="52"/>
      <c r="W314" s="52"/>
      <c r="X314" s="641"/>
      <c r="AP314" s="409"/>
      <c r="AQ314" s="409"/>
      <c r="AR314" s="409"/>
      <c r="AS314" s="409"/>
      <c r="AT314" s="409"/>
      <c r="AU314" s="409"/>
      <c r="AV314" s="409"/>
      <c r="BF314" s="409"/>
      <c r="BG314" s="409"/>
      <c r="BH314" s="409"/>
      <c r="BI314" s="409"/>
      <c r="BJ314" s="409"/>
      <c r="BK314" s="409"/>
      <c r="BL314" s="409"/>
      <c r="BV314" s="409"/>
      <c r="BW314" s="409"/>
      <c r="BX314" s="409"/>
      <c r="BY314" s="409"/>
      <c r="BZ314" s="409"/>
      <c r="CA314" s="409"/>
      <c r="CB314" s="409"/>
      <c r="CL314" s="409"/>
      <c r="CM314" s="409"/>
      <c r="CN314" s="409"/>
      <c r="CO314" s="409"/>
      <c r="CP314" s="409"/>
      <c r="CQ314" s="409"/>
      <c r="CR314" s="409"/>
      <c r="DB314" s="409"/>
      <c r="DC314" s="409"/>
      <c r="DD314" s="409"/>
      <c r="DE314" s="409"/>
      <c r="DF314" s="409"/>
      <c r="DG314" s="409"/>
      <c r="DH314" s="409"/>
      <c r="DR314" s="409"/>
      <c r="DS314" s="409"/>
      <c r="DT314" s="409"/>
      <c r="DU314" s="409"/>
      <c r="DV314" s="409"/>
      <c r="DW314" s="409"/>
      <c r="DX314" s="409"/>
      <c r="EH314" s="409"/>
      <c r="EI314" s="409"/>
      <c r="EJ314" s="409"/>
      <c r="EK314" s="409"/>
      <c r="EL314" s="409"/>
      <c r="EM314" s="409"/>
      <c r="EN314" s="409"/>
      <c r="EX314" s="409"/>
      <c r="EY314" s="409"/>
      <c r="EZ314" s="409"/>
      <c r="FA314" s="409"/>
      <c r="FB314" s="409"/>
      <c r="FC314" s="409"/>
      <c r="FD314" s="409"/>
      <c r="FN314" s="409"/>
      <c r="FO314" s="409"/>
      <c r="FP314" s="409"/>
      <c r="FQ314" s="409"/>
      <c r="FR314" s="409"/>
      <c r="FS314" s="409"/>
      <c r="FT314" s="409"/>
      <c r="GD314" s="409"/>
      <c r="GE314" s="409"/>
      <c r="GF314" s="409"/>
      <c r="GG314" s="409"/>
      <c r="GH314" s="409"/>
      <c r="GI314" s="409"/>
      <c r="GJ314" s="409"/>
      <c r="GT314" s="409"/>
      <c r="GU314" s="409"/>
      <c r="GV314" s="409"/>
      <c r="GW314" s="409"/>
      <c r="GX314" s="409"/>
      <c r="GY314" s="409"/>
      <c r="GZ314" s="409"/>
      <c r="HJ314" s="409"/>
      <c r="HK314" s="409"/>
      <c r="HL314" s="409"/>
      <c r="HM314" s="409"/>
      <c r="HN314" s="409"/>
      <c r="HO314" s="409"/>
      <c r="HP314" s="409"/>
      <c r="HZ314" s="409"/>
      <c r="IA314" s="409"/>
      <c r="IB314" s="409"/>
      <c r="IC314" s="409"/>
      <c r="ID314" s="409"/>
      <c r="IE314" s="409"/>
      <c r="IF314" s="409"/>
      <c r="IP314" s="409"/>
      <c r="IQ314" s="409"/>
      <c r="IR314" s="409"/>
      <c r="IS314" s="409"/>
      <c r="IT314" s="409"/>
      <c r="IU314" s="409"/>
      <c r="IV314" s="409"/>
    </row>
    <row r="315" spans="1:256">
      <c r="A315" s="54"/>
      <c r="B315" s="16"/>
      <c r="C315" s="51"/>
      <c r="D315" s="52"/>
      <c r="E315" s="52"/>
      <c r="F315" s="52"/>
      <c r="G315" s="52"/>
      <c r="H315" s="52"/>
      <c r="I315" s="413"/>
      <c r="J315" s="232"/>
      <c r="K315" s="233"/>
      <c r="L315" s="234"/>
      <c r="M315" s="234"/>
      <c r="N315" s="234"/>
      <c r="O315" s="234"/>
      <c r="P315" s="635"/>
      <c r="Q315" s="627"/>
      <c r="S315" s="52"/>
      <c r="T315" s="52"/>
      <c r="U315" s="52"/>
      <c r="V315" s="52"/>
      <c r="W315" s="52"/>
      <c r="X315" s="641"/>
      <c r="AP315" s="409"/>
      <c r="AQ315" s="409"/>
      <c r="AR315" s="409"/>
      <c r="AS315" s="409"/>
      <c r="AT315" s="409"/>
      <c r="AU315" s="409"/>
      <c r="AV315" s="409"/>
      <c r="BF315" s="409"/>
      <c r="BG315" s="409"/>
      <c r="BH315" s="409"/>
      <c r="BI315" s="409"/>
      <c r="BJ315" s="409"/>
      <c r="BK315" s="409"/>
      <c r="BL315" s="409"/>
      <c r="BV315" s="409"/>
      <c r="BW315" s="409"/>
      <c r="BX315" s="409"/>
      <c r="BY315" s="409"/>
      <c r="BZ315" s="409"/>
      <c r="CA315" s="409"/>
      <c r="CB315" s="409"/>
      <c r="CL315" s="409"/>
      <c r="CM315" s="409"/>
      <c r="CN315" s="409"/>
      <c r="CO315" s="409"/>
      <c r="CP315" s="409"/>
      <c r="CQ315" s="409"/>
      <c r="CR315" s="409"/>
      <c r="DB315" s="409"/>
      <c r="DC315" s="409"/>
      <c r="DD315" s="409"/>
      <c r="DE315" s="409"/>
      <c r="DF315" s="409"/>
      <c r="DG315" s="409"/>
      <c r="DH315" s="409"/>
      <c r="DR315" s="409"/>
      <c r="DS315" s="409"/>
      <c r="DT315" s="409"/>
      <c r="DU315" s="409"/>
      <c r="DV315" s="409"/>
      <c r="DW315" s="409"/>
      <c r="DX315" s="409"/>
      <c r="EH315" s="409"/>
      <c r="EI315" s="409"/>
      <c r="EJ315" s="409"/>
      <c r="EK315" s="409"/>
      <c r="EL315" s="409"/>
      <c r="EM315" s="409"/>
      <c r="EN315" s="409"/>
      <c r="EX315" s="409"/>
      <c r="EY315" s="409"/>
      <c r="EZ315" s="409"/>
      <c r="FA315" s="409"/>
      <c r="FB315" s="409"/>
      <c r="FC315" s="409"/>
      <c r="FD315" s="409"/>
      <c r="FN315" s="409"/>
      <c r="FO315" s="409"/>
      <c r="FP315" s="409"/>
      <c r="FQ315" s="409"/>
      <c r="FR315" s="409"/>
      <c r="FS315" s="409"/>
      <c r="FT315" s="409"/>
      <c r="GD315" s="409"/>
      <c r="GE315" s="409"/>
      <c r="GF315" s="409"/>
      <c r="GG315" s="409"/>
      <c r="GH315" s="409"/>
      <c r="GI315" s="409"/>
      <c r="GJ315" s="409"/>
      <c r="GT315" s="409"/>
      <c r="GU315" s="409"/>
      <c r="GV315" s="409"/>
      <c r="GW315" s="409"/>
      <c r="GX315" s="409"/>
      <c r="GY315" s="409"/>
      <c r="GZ315" s="409"/>
      <c r="HJ315" s="409"/>
      <c r="HK315" s="409"/>
      <c r="HL315" s="409"/>
      <c r="HM315" s="409"/>
      <c r="HN315" s="409"/>
      <c r="HO315" s="409"/>
      <c r="HP315" s="409"/>
      <c r="HZ315" s="409"/>
      <c r="IA315" s="409"/>
      <c r="IB315" s="409"/>
      <c r="IC315" s="409"/>
      <c r="ID315" s="409"/>
      <c r="IE315" s="409"/>
      <c r="IF315" s="409"/>
      <c r="IP315" s="409"/>
      <c r="IQ315" s="409"/>
      <c r="IR315" s="409"/>
      <c r="IS315" s="409"/>
      <c r="IT315" s="409"/>
      <c r="IU315" s="409"/>
      <c r="IV315" s="409"/>
    </row>
    <row r="316" spans="1:256">
      <c r="A316" s="54"/>
      <c r="B316" s="141"/>
      <c r="C316" s="142"/>
      <c r="D316" s="143"/>
      <c r="E316" s="143"/>
      <c r="F316" s="143"/>
      <c r="G316" s="143"/>
      <c r="H316" s="143"/>
      <c r="I316" s="414"/>
      <c r="J316" s="632"/>
      <c r="K316" s="235"/>
      <c r="L316" s="236"/>
      <c r="M316" s="236"/>
      <c r="N316" s="236"/>
      <c r="O316" s="236"/>
      <c r="P316" s="636"/>
      <c r="Q316" s="627"/>
      <c r="S316" s="52"/>
      <c r="T316" s="52"/>
      <c r="U316" s="52"/>
      <c r="V316" s="52"/>
      <c r="W316" s="52"/>
      <c r="X316" s="641"/>
      <c r="AP316" s="409"/>
      <c r="AQ316" s="409"/>
      <c r="AR316" s="409"/>
      <c r="AS316" s="409"/>
      <c r="AT316" s="409"/>
      <c r="AU316" s="409"/>
      <c r="AV316" s="409"/>
      <c r="BF316" s="409"/>
      <c r="BG316" s="409"/>
      <c r="BH316" s="409"/>
      <c r="BI316" s="409"/>
      <c r="BJ316" s="409"/>
      <c r="BK316" s="409"/>
      <c r="BL316" s="409"/>
      <c r="BV316" s="409"/>
      <c r="BW316" s="409"/>
      <c r="BX316" s="409"/>
      <c r="BY316" s="409"/>
      <c r="BZ316" s="409"/>
      <c r="CA316" s="409"/>
      <c r="CB316" s="409"/>
      <c r="CL316" s="409"/>
      <c r="CM316" s="409"/>
      <c r="CN316" s="409"/>
      <c r="CO316" s="409"/>
      <c r="CP316" s="409"/>
      <c r="CQ316" s="409"/>
      <c r="CR316" s="409"/>
      <c r="DB316" s="409"/>
      <c r="DC316" s="409"/>
      <c r="DD316" s="409"/>
      <c r="DE316" s="409"/>
      <c r="DF316" s="409"/>
      <c r="DG316" s="409"/>
      <c r="DH316" s="409"/>
      <c r="DR316" s="409"/>
      <c r="DS316" s="409"/>
      <c r="DT316" s="409"/>
      <c r="DU316" s="409"/>
      <c r="DV316" s="409"/>
      <c r="DW316" s="409"/>
      <c r="DX316" s="409"/>
      <c r="EH316" s="409"/>
      <c r="EI316" s="409"/>
      <c r="EJ316" s="409"/>
      <c r="EK316" s="409"/>
      <c r="EL316" s="409"/>
      <c r="EM316" s="409"/>
      <c r="EN316" s="409"/>
      <c r="EX316" s="409"/>
      <c r="EY316" s="409"/>
      <c r="EZ316" s="409"/>
      <c r="FA316" s="409"/>
      <c r="FB316" s="409"/>
      <c r="FC316" s="409"/>
      <c r="FD316" s="409"/>
      <c r="FN316" s="409"/>
      <c r="FO316" s="409"/>
      <c r="FP316" s="409"/>
      <c r="FQ316" s="409"/>
      <c r="FR316" s="409"/>
      <c r="FS316" s="409"/>
      <c r="FT316" s="409"/>
      <c r="GD316" s="409"/>
      <c r="GE316" s="409"/>
      <c r="GF316" s="409"/>
      <c r="GG316" s="409"/>
      <c r="GH316" s="409"/>
      <c r="GI316" s="409"/>
      <c r="GJ316" s="409"/>
      <c r="GT316" s="409"/>
      <c r="GU316" s="409"/>
      <c r="GV316" s="409"/>
      <c r="GW316" s="409"/>
      <c r="GX316" s="409"/>
      <c r="GY316" s="409"/>
      <c r="GZ316" s="409"/>
      <c r="HJ316" s="409"/>
      <c r="HK316" s="409"/>
      <c r="HL316" s="409"/>
      <c r="HM316" s="409"/>
      <c r="HN316" s="409"/>
      <c r="HO316" s="409"/>
      <c r="HP316" s="409"/>
      <c r="HZ316" s="409"/>
      <c r="IA316" s="409"/>
      <c r="IB316" s="409"/>
      <c r="IC316" s="409"/>
      <c r="ID316" s="409"/>
      <c r="IE316" s="409"/>
      <c r="IF316" s="409"/>
      <c r="IP316" s="409"/>
      <c r="IQ316" s="409"/>
      <c r="IR316" s="409"/>
      <c r="IS316" s="409"/>
      <c r="IT316" s="409"/>
      <c r="IU316" s="409"/>
      <c r="IV316" s="409"/>
    </row>
    <row r="317" spans="1:256">
      <c r="A317" s="54"/>
      <c r="B317" s="16"/>
      <c r="C317" s="51"/>
      <c r="D317" s="52"/>
      <c r="E317" s="52"/>
      <c r="F317" s="52"/>
      <c r="G317" s="52"/>
      <c r="H317" s="52"/>
      <c r="I317" s="51"/>
      <c r="J317" s="242"/>
      <c r="K317" s="226"/>
      <c r="L317" s="630"/>
      <c r="M317" s="630"/>
      <c r="N317" s="630"/>
      <c r="O317" s="630"/>
      <c r="P317" s="637"/>
      <c r="X317" s="641"/>
      <c r="AP317" s="409"/>
      <c r="AQ317" s="409"/>
      <c r="AR317" s="409"/>
      <c r="AS317" s="409"/>
      <c r="AT317" s="409"/>
      <c r="AU317" s="409"/>
      <c r="AV317" s="409"/>
      <c r="BF317" s="409"/>
      <c r="BG317" s="409"/>
      <c r="BH317" s="409"/>
      <c r="BI317" s="409"/>
      <c r="BJ317" s="409"/>
      <c r="BK317" s="409"/>
      <c r="BL317" s="409"/>
      <c r="BV317" s="409"/>
      <c r="BW317" s="409"/>
      <c r="BX317" s="409"/>
      <c r="BY317" s="409"/>
      <c r="BZ317" s="409"/>
      <c r="CA317" s="409"/>
      <c r="CB317" s="409"/>
      <c r="CL317" s="409"/>
      <c r="CM317" s="409"/>
      <c r="CN317" s="409"/>
      <c r="CO317" s="409"/>
      <c r="CP317" s="409"/>
      <c r="CQ317" s="409"/>
      <c r="CR317" s="409"/>
      <c r="DB317" s="409"/>
      <c r="DC317" s="409"/>
      <c r="DD317" s="409"/>
      <c r="DE317" s="409"/>
      <c r="DF317" s="409"/>
      <c r="DG317" s="409"/>
      <c r="DH317" s="409"/>
      <c r="DR317" s="409"/>
      <c r="DS317" s="409"/>
      <c r="DT317" s="409"/>
      <c r="DU317" s="409"/>
      <c r="DV317" s="409"/>
      <c r="DW317" s="409"/>
      <c r="DX317" s="409"/>
      <c r="EH317" s="409"/>
      <c r="EI317" s="409"/>
      <c r="EJ317" s="409"/>
      <c r="EK317" s="409"/>
      <c r="EL317" s="409"/>
      <c r="EM317" s="409"/>
      <c r="EN317" s="409"/>
      <c r="EX317" s="409"/>
      <c r="EY317" s="409"/>
      <c r="EZ317" s="409"/>
      <c r="FA317" s="409"/>
      <c r="FB317" s="409"/>
      <c r="FC317" s="409"/>
      <c r="FD317" s="409"/>
      <c r="FN317" s="409"/>
      <c r="FO317" s="409"/>
      <c r="FP317" s="409"/>
      <c r="FQ317" s="409"/>
      <c r="FR317" s="409"/>
      <c r="FS317" s="409"/>
      <c r="FT317" s="409"/>
      <c r="GD317" s="409"/>
      <c r="GE317" s="409"/>
      <c r="GF317" s="409"/>
      <c r="GG317" s="409"/>
      <c r="GH317" s="409"/>
      <c r="GI317" s="409"/>
      <c r="GJ317" s="409"/>
      <c r="GT317" s="409"/>
      <c r="GU317" s="409"/>
      <c r="GV317" s="409"/>
      <c r="GW317" s="409"/>
      <c r="GX317" s="409"/>
      <c r="GY317" s="409"/>
      <c r="GZ317" s="409"/>
      <c r="HJ317" s="409"/>
      <c r="HK317" s="409"/>
      <c r="HL317" s="409"/>
      <c r="HM317" s="409"/>
      <c r="HN317" s="409"/>
      <c r="HO317" s="409"/>
      <c r="HP317" s="409"/>
      <c r="HZ317" s="409"/>
      <c r="IA317" s="409"/>
      <c r="IB317" s="409"/>
      <c r="IC317" s="409"/>
      <c r="ID317" s="409"/>
      <c r="IE317" s="409"/>
      <c r="IF317" s="409"/>
      <c r="IP317" s="409"/>
      <c r="IQ317" s="409"/>
      <c r="IR317" s="409"/>
      <c r="IS317" s="409"/>
      <c r="IT317" s="409"/>
      <c r="IU317" s="409"/>
      <c r="IV317" s="409"/>
    </row>
    <row r="318" spans="1:256">
      <c r="A318" s="54"/>
      <c r="B318" s="16"/>
      <c r="C318" s="51"/>
      <c r="D318" s="52"/>
      <c r="E318" s="52"/>
      <c r="F318" s="52"/>
      <c r="G318" s="52"/>
      <c r="H318" s="52"/>
      <c r="I318" s="51"/>
      <c r="J318" s="242"/>
      <c r="K318" s="226"/>
      <c r="L318" s="630"/>
      <c r="M318" s="630"/>
      <c r="N318" s="630"/>
      <c r="O318" s="630"/>
      <c r="P318" s="637"/>
      <c r="X318" s="641"/>
      <c r="AP318" s="409"/>
      <c r="AQ318" s="409"/>
      <c r="AR318" s="409"/>
      <c r="AS318" s="409"/>
      <c r="AT318" s="409"/>
      <c r="AU318" s="409"/>
      <c r="AV318" s="409"/>
      <c r="BF318" s="409"/>
      <c r="BG318" s="409"/>
      <c r="BH318" s="409"/>
      <c r="BI318" s="409"/>
      <c r="BJ318" s="409"/>
      <c r="BK318" s="409"/>
      <c r="BL318" s="409"/>
      <c r="BV318" s="409"/>
      <c r="BW318" s="409"/>
      <c r="BX318" s="409"/>
      <c r="BY318" s="409"/>
      <c r="BZ318" s="409"/>
      <c r="CA318" s="409"/>
      <c r="CB318" s="409"/>
      <c r="CL318" s="409"/>
      <c r="CM318" s="409"/>
      <c r="CN318" s="409"/>
      <c r="CO318" s="409"/>
      <c r="CP318" s="409"/>
      <c r="CQ318" s="409"/>
      <c r="CR318" s="409"/>
      <c r="DB318" s="409"/>
      <c r="DC318" s="409"/>
      <c r="DD318" s="409"/>
      <c r="DE318" s="409"/>
      <c r="DF318" s="409"/>
      <c r="DG318" s="409"/>
      <c r="DH318" s="409"/>
      <c r="DR318" s="409"/>
      <c r="DS318" s="409"/>
      <c r="DT318" s="409"/>
      <c r="DU318" s="409"/>
      <c r="DV318" s="409"/>
      <c r="DW318" s="409"/>
      <c r="DX318" s="409"/>
      <c r="EH318" s="409"/>
      <c r="EI318" s="409"/>
      <c r="EJ318" s="409"/>
      <c r="EK318" s="409"/>
      <c r="EL318" s="409"/>
      <c r="EM318" s="409"/>
      <c r="EN318" s="409"/>
      <c r="EX318" s="409"/>
      <c r="EY318" s="409"/>
      <c r="EZ318" s="409"/>
      <c r="FA318" s="409"/>
      <c r="FB318" s="409"/>
      <c r="FC318" s="409"/>
      <c r="FD318" s="409"/>
      <c r="FN318" s="409"/>
      <c r="FO318" s="409"/>
      <c r="FP318" s="409"/>
      <c r="FQ318" s="409"/>
      <c r="FR318" s="409"/>
      <c r="FS318" s="409"/>
      <c r="FT318" s="409"/>
      <c r="GD318" s="409"/>
      <c r="GE318" s="409"/>
      <c r="GF318" s="409"/>
      <c r="GG318" s="409"/>
      <c r="GH318" s="409"/>
      <c r="GI318" s="409"/>
      <c r="GJ318" s="409"/>
      <c r="GT318" s="409"/>
      <c r="GU318" s="409"/>
      <c r="GV318" s="409"/>
      <c r="GW318" s="409"/>
      <c r="GX318" s="409"/>
      <c r="GY318" s="409"/>
      <c r="GZ318" s="409"/>
      <c r="HJ318" s="409"/>
      <c r="HK318" s="409"/>
      <c r="HL318" s="409"/>
      <c r="HM318" s="409"/>
      <c r="HN318" s="409"/>
      <c r="HO318" s="409"/>
      <c r="HP318" s="409"/>
      <c r="HZ318" s="409"/>
      <c r="IA318" s="409"/>
      <c r="IB318" s="409"/>
      <c r="IC318" s="409"/>
      <c r="ID318" s="409"/>
      <c r="IE318" s="409"/>
      <c r="IF318" s="409"/>
      <c r="IP318" s="409"/>
      <c r="IQ318" s="409"/>
      <c r="IR318" s="409"/>
      <c r="IS318" s="409"/>
      <c r="IT318" s="409"/>
      <c r="IU318" s="409"/>
      <c r="IV318" s="409"/>
    </row>
    <row r="319" spans="1:256">
      <c r="A319" s="54"/>
      <c r="B319" s="139"/>
      <c r="C319" s="137"/>
      <c r="D319" s="138"/>
      <c r="E319" s="138"/>
      <c r="F319" s="138"/>
      <c r="G319" s="138"/>
      <c r="H319" s="138"/>
      <c r="I319" s="417"/>
      <c r="J319" s="243"/>
      <c r="K319" s="227"/>
      <c r="L319" s="227"/>
      <c r="M319" s="227"/>
      <c r="N319" s="227"/>
      <c r="O319" s="237"/>
      <c r="P319" s="631"/>
      <c r="X319" s="641"/>
      <c r="AP319" s="409"/>
      <c r="AQ319" s="409"/>
      <c r="AR319" s="409"/>
      <c r="AS319" s="409"/>
      <c r="AT319" s="409"/>
      <c r="AU319" s="409"/>
      <c r="AV319" s="409"/>
      <c r="BF319" s="409"/>
      <c r="BG319" s="409"/>
      <c r="BH319" s="409"/>
      <c r="BI319" s="409"/>
      <c r="BJ319" s="409"/>
      <c r="BK319" s="409"/>
      <c r="BL319" s="409"/>
      <c r="BV319" s="409"/>
      <c r="BW319" s="409"/>
      <c r="BX319" s="409"/>
      <c r="BY319" s="409"/>
      <c r="BZ319" s="409"/>
      <c r="CA319" s="409"/>
      <c r="CB319" s="409"/>
      <c r="CL319" s="409"/>
      <c r="CM319" s="409"/>
      <c r="CN319" s="409"/>
      <c r="CO319" s="409"/>
      <c r="CP319" s="409"/>
      <c r="CQ319" s="409"/>
      <c r="CR319" s="409"/>
      <c r="DB319" s="409"/>
      <c r="DC319" s="409"/>
      <c r="DD319" s="409"/>
      <c r="DE319" s="409"/>
      <c r="DF319" s="409"/>
      <c r="DG319" s="409"/>
      <c r="DH319" s="409"/>
      <c r="DR319" s="409"/>
      <c r="DS319" s="409"/>
      <c r="DT319" s="409"/>
      <c r="DU319" s="409"/>
      <c r="DV319" s="409"/>
      <c r="DW319" s="409"/>
      <c r="DX319" s="409"/>
      <c r="EH319" s="409"/>
      <c r="EI319" s="409"/>
      <c r="EJ319" s="409"/>
      <c r="EK319" s="409"/>
      <c r="EL319" s="409"/>
      <c r="EM319" s="409"/>
      <c r="EN319" s="409"/>
      <c r="EX319" s="409"/>
      <c r="EY319" s="409"/>
      <c r="EZ319" s="409"/>
      <c r="FA319" s="409"/>
      <c r="FB319" s="409"/>
      <c r="FC319" s="409"/>
      <c r="FD319" s="409"/>
      <c r="FN319" s="409"/>
      <c r="FO319" s="409"/>
      <c r="FP319" s="409"/>
      <c r="FQ319" s="409"/>
      <c r="FR319" s="409"/>
      <c r="FS319" s="409"/>
      <c r="FT319" s="409"/>
      <c r="GD319" s="409"/>
      <c r="GE319" s="409"/>
      <c r="GF319" s="409"/>
      <c r="GG319" s="409"/>
      <c r="GH319" s="409"/>
      <c r="GI319" s="409"/>
      <c r="GJ319" s="409"/>
      <c r="GT319" s="409"/>
      <c r="GU319" s="409"/>
      <c r="GV319" s="409"/>
      <c r="GW319" s="409"/>
      <c r="GX319" s="409"/>
      <c r="GY319" s="409"/>
      <c r="GZ319" s="409"/>
      <c r="HJ319" s="409"/>
      <c r="HK319" s="409"/>
      <c r="HL319" s="409"/>
      <c r="HM319" s="409"/>
      <c r="HN319" s="409"/>
      <c r="HO319" s="409"/>
      <c r="HP319" s="409"/>
      <c r="HZ319" s="409"/>
      <c r="IA319" s="409"/>
      <c r="IB319" s="409"/>
      <c r="IC319" s="409"/>
      <c r="ID319" s="409"/>
      <c r="IE319" s="409"/>
      <c r="IF319" s="409"/>
      <c r="IP319" s="409"/>
      <c r="IQ319" s="409"/>
      <c r="IR319" s="409"/>
      <c r="IS319" s="409"/>
      <c r="IT319" s="409"/>
      <c r="IU319" s="409"/>
      <c r="IV319" s="409"/>
    </row>
    <row r="320" spans="1:256">
      <c r="A320" s="54"/>
      <c r="B320" s="16"/>
      <c r="C320" s="51"/>
      <c r="D320" s="52"/>
      <c r="E320" s="52"/>
      <c r="F320" s="52"/>
      <c r="G320" s="52"/>
      <c r="H320" s="52"/>
      <c r="I320" s="51"/>
      <c r="J320" s="242"/>
      <c r="K320" s="226"/>
      <c r="L320" s="630"/>
      <c r="M320" s="630"/>
      <c r="N320" s="630"/>
      <c r="O320" s="630"/>
      <c r="P320" s="637"/>
      <c r="Q320" s="627"/>
      <c r="S320" s="52"/>
      <c r="T320" s="52"/>
      <c r="U320" s="52"/>
      <c r="V320" s="52"/>
      <c r="W320" s="52"/>
      <c r="X320" s="641"/>
      <c r="AP320" s="409"/>
      <c r="AQ320" s="409"/>
      <c r="AR320" s="409"/>
      <c r="AS320" s="409"/>
      <c r="AT320" s="409"/>
      <c r="AU320" s="409"/>
      <c r="AV320" s="409"/>
      <c r="BF320" s="409"/>
      <c r="BG320" s="409"/>
      <c r="BH320" s="409"/>
      <c r="BI320" s="409"/>
      <c r="BJ320" s="409"/>
      <c r="BK320" s="409"/>
      <c r="BL320" s="409"/>
      <c r="BV320" s="409"/>
      <c r="BW320" s="409"/>
      <c r="BX320" s="409"/>
      <c r="BY320" s="409"/>
      <c r="BZ320" s="409"/>
      <c r="CA320" s="409"/>
      <c r="CB320" s="409"/>
      <c r="CL320" s="409"/>
      <c r="CM320" s="409"/>
      <c r="CN320" s="409"/>
      <c r="CO320" s="409"/>
      <c r="CP320" s="409"/>
      <c r="CQ320" s="409"/>
      <c r="CR320" s="409"/>
      <c r="DB320" s="409"/>
      <c r="DC320" s="409"/>
      <c r="DD320" s="409"/>
      <c r="DE320" s="409"/>
      <c r="DF320" s="409"/>
      <c r="DG320" s="409"/>
      <c r="DH320" s="409"/>
      <c r="DR320" s="409"/>
      <c r="DS320" s="409"/>
      <c r="DT320" s="409"/>
      <c r="DU320" s="409"/>
      <c r="DV320" s="409"/>
      <c r="DW320" s="409"/>
      <c r="DX320" s="409"/>
      <c r="EH320" s="409"/>
      <c r="EI320" s="409"/>
      <c r="EJ320" s="409"/>
      <c r="EK320" s="409"/>
      <c r="EL320" s="409"/>
      <c r="EM320" s="409"/>
      <c r="EN320" s="409"/>
      <c r="EX320" s="409"/>
      <c r="EY320" s="409"/>
      <c r="EZ320" s="409"/>
      <c r="FA320" s="409"/>
      <c r="FB320" s="409"/>
      <c r="FC320" s="409"/>
      <c r="FD320" s="409"/>
      <c r="FN320" s="409"/>
      <c r="FO320" s="409"/>
      <c r="FP320" s="409"/>
      <c r="FQ320" s="409"/>
      <c r="FR320" s="409"/>
      <c r="FS320" s="409"/>
      <c r="FT320" s="409"/>
      <c r="GD320" s="409"/>
      <c r="GE320" s="409"/>
      <c r="GF320" s="409"/>
      <c r="GG320" s="409"/>
      <c r="GH320" s="409"/>
      <c r="GI320" s="409"/>
      <c r="GJ320" s="409"/>
      <c r="GT320" s="409"/>
      <c r="GU320" s="409"/>
      <c r="GV320" s="409"/>
      <c r="GW320" s="409"/>
      <c r="GX320" s="409"/>
      <c r="GY320" s="409"/>
      <c r="GZ320" s="409"/>
      <c r="HJ320" s="409"/>
      <c r="HK320" s="409"/>
      <c r="HL320" s="409"/>
      <c r="HM320" s="409"/>
      <c r="HN320" s="409"/>
      <c r="HO320" s="409"/>
      <c r="HP320" s="409"/>
      <c r="HZ320" s="409"/>
      <c r="IA320" s="409"/>
      <c r="IB320" s="409"/>
      <c r="IC320" s="409"/>
      <c r="ID320" s="409"/>
      <c r="IE320" s="409"/>
      <c r="IF320" s="409"/>
      <c r="IP320" s="409"/>
      <c r="IQ320" s="409"/>
      <c r="IR320" s="409"/>
      <c r="IS320" s="409"/>
      <c r="IT320" s="409"/>
      <c r="IU320" s="409"/>
      <c r="IV320" s="409"/>
    </row>
    <row r="321" spans="1:256">
      <c r="A321" s="54"/>
      <c r="B321" s="16"/>
      <c r="C321" s="51"/>
      <c r="D321" s="52"/>
      <c r="E321" s="52"/>
      <c r="F321" s="52"/>
      <c r="G321" s="52"/>
      <c r="H321" s="52"/>
      <c r="I321" s="51"/>
      <c r="J321" s="242"/>
      <c r="K321" s="226"/>
      <c r="L321" s="630"/>
      <c r="M321" s="630"/>
      <c r="N321" s="630"/>
      <c r="O321" s="630"/>
      <c r="P321" s="637"/>
      <c r="Q321" s="627"/>
      <c r="S321" s="52"/>
      <c r="T321" s="52"/>
      <c r="U321" s="52"/>
      <c r="V321" s="52"/>
      <c r="W321" s="52"/>
      <c r="X321" s="641"/>
      <c r="AP321" s="409"/>
      <c r="AQ321" s="409"/>
      <c r="AR321" s="409"/>
      <c r="AS321" s="409"/>
      <c r="AT321" s="409"/>
      <c r="AU321" s="409"/>
      <c r="AV321" s="409"/>
      <c r="BF321" s="409"/>
      <c r="BG321" s="409"/>
      <c r="BH321" s="409"/>
      <c r="BI321" s="409"/>
      <c r="BJ321" s="409"/>
      <c r="BK321" s="409"/>
      <c r="BL321" s="409"/>
      <c r="BV321" s="409"/>
      <c r="BW321" s="409"/>
      <c r="BX321" s="409"/>
      <c r="BY321" s="409"/>
      <c r="BZ321" s="409"/>
      <c r="CA321" s="409"/>
      <c r="CB321" s="409"/>
      <c r="CL321" s="409"/>
      <c r="CM321" s="409"/>
      <c r="CN321" s="409"/>
      <c r="CO321" s="409"/>
      <c r="CP321" s="409"/>
      <c r="CQ321" s="409"/>
      <c r="CR321" s="409"/>
      <c r="DB321" s="409"/>
      <c r="DC321" s="409"/>
      <c r="DD321" s="409"/>
      <c r="DE321" s="409"/>
      <c r="DF321" s="409"/>
      <c r="DG321" s="409"/>
      <c r="DH321" s="409"/>
      <c r="DR321" s="409"/>
      <c r="DS321" s="409"/>
      <c r="DT321" s="409"/>
      <c r="DU321" s="409"/>
      <c r="DV321" s="409"/>
      <c r="DW321" s="409"/>
      <c r="DX321" s="409"/>
      <c r="EH321" s="409"/>
      <c r="EI321" s="409"/>
      <c r="EJ321" s="409"/>
      <c r="EK321" s="409"/>
      <c r="EL321" s="409"/>
      <c r="EM321" s="409"/>
      <c r="EN321" s="409"/>
      <c r="EX321" s="409"/>
      <c r="EY321" s="409"/>
      <c r="EZ321" s="409"/>
      <c r="FA321" s="409"/>
      <c r="FB321" s="409"/>
      <c r="FC321" s="409"/>
      <c r="FD321" s="409"/>
      <c r="FN321" s="409"/>
      <c r="FO321" s="409"/>
      <c r="FP321" s="409"/>
      <c r="FQ321" s="409"/>
      <c r="FR321" s="409"/>
      <c r="FS321" s="409"/>
      <c r="FT321" s="409"/>
      <c r="GD321" s="409"/>
      <c r="GE321" s="409"/>
      <c r="GF321" s="409"/>
      <c r="GG321" s="409"/>
      <c r="GH321" s="409"/>
      <c r="GI321" s="409"/>
      <c r="GJ321" s="409"/>
      <c r="GT321" s="409"/>
      <c r="GU321" s="409"/>
      <c r="GV321" s="409"/>
      <c r="GW321" s="409"/>
      <c r="GX321" s="409"/>
      <c r="GY321" s="409"/>
      <c r="GZ321" s="409"/>
      <c r="HJ321" s="409"/>
      <c r="HK321" s="409"/>
      <c r="HL321" s="409"/>
      <c r="HM321" s="409"/>
      <c r="HN321" s="409"/>
      <c r="HO321" s="409"/>
      <c r="HP321" s="409"/>
      <c r="HZ321" s="409"/>
      <c r="IA321" s="409"/>
      <c r="IB321" s="409"/>
      <c r="IC321" s="409"/>
      <c r="ID321" s="409"/>
      <c r="IE321" s="409"/>
      <c r="IF321" s="409"/>
      <c r="IP321" s="409"/>
      <c r="IQ321" s="409"/>
      <c r="IR321" s="409"/>
      <c r="IS321" s="409"/>
      <c r="IT321" s="409"/>
      <c r="IU321" s="409"/>
      <c r="IV321" s="409"/>
    </row>
    <row r="322" spans="1:256">
      <c r="A322" s="54"/>
      <c r="B322" s="139"/>
      <c r="C322" s="137"/>
      <c r="D322" s="138"/>
      <c r="E322" s="138"/>
      <c r="F322" s="138"/>
      <c r="G322" s="138"/>
      <c r="H322" s="138"/>
      <c r="I322" s="417"/>
      <c r="J322" s="243"/>
      <c r="K322" s="227"/>
      <c r="L322" s="227"/>
      <c r="M322" s="227"/>
      <c r="N322" s="227"/>
      <c r="O322" s="237"/>
      <c r="P322" s="631"/>
      <c r="Q322" s="627"/>
      <c r="S322" s="52"/>
      <c r="T322" s="52"/>
      <c r="U322" s="52"/>
      <c r="V322" s="52"/>
      <c r="W322" s="52"/>
      <c r="X322" s="641"/>
      <c r="AP322" s="409"/>
      <c r="AQ322" s="409"/>
      <c r="AR322" s="409"/>
      <c r="AS322" s="409"/>
      <c r="AT322" s="409"/>
      <c r="AU322" s="409"/>
      <c r="AV322" s="409"/>
      <c r="BF322" s="409"/>
      <c r="BG322" s="409"/>
      <c r="BH322" s="409"/>
      <c r="BI322" s="409"/>
      <c r="BJ322" s="409"/>
      <c r="BK322" s="409"/>
      <c r="BL322" s="409"/>
      <c r="BV322" s="409"/>
      <c r="BW322" s="409"/>
      <c r="BX322" s="409"/>
      <c r="BY322" s="409"/>
      <c r="BZ322" s="409"/>
      <c r="CA322" s="409"/>
      <c r="CB322" s="409"/>
      <c r="CL322" s="409"/>
      <c r="CM322" s="409"/>
      <c r="CN322" s="409"/>
      <c r="CO322" s="409"/>
      <c r="CP322" s="409"/>
      <c r="CQ322" s="409"/>
      <c r="CR322" s="409"/>
      <c r="DB322" s="409"/>
      <c r="DC322" s="409"/>
      <c r="DD322" s="409"/>
      <c r="DE322" s="409"/>
      <c r="DF322" s="409"/>
      <c r="DG322" s="409"/>
      <c r="DH322" s="409"/>
      <c r="DR322" s="409"/>
      <c r="DS322" s="409"/>
      <c r="DT322" s="409"/>
      <c r="DU322" s="409"/>
      <c r="DV322" s="409"/>
      <c r="DW322" s="409"/>
      <c r="DX322" s="409"/>
      <c r="EH322" s="409"/>
      <c r="EI322" s="409"/>
      <c r="EJ322" s="409"/>
      <c r="EK322" s="409"/>
      <c r="EL322" s="409"/>
      <c r="EM322" s="409"/>
      <c r="EN322" s="409"/>
      <c r="EX322" s="409"/>
      <c r="EY322" s="409"/>
      <c r="EZ322" s="409"/>
      <c r="FA322" s="409"/>
      <c r="FB322" s="409"/>
      <c r="FC322" s="409"/>
      <c r="FD322" s="409"/>
      <c r="FN322" s="409"/>
      <c r="FO322" s="409"/>
      <c r="FP322" s="409"/>
      <c r="FQ322" s="409"/>
      <c r="FR322" s="409"/>
      <c r="FS322" s="409"/>
      <c r="FT322" s="409"/>
      <c r="GD322" s="409"/>
      <c r="GE322" s="409"/>
      <c r="GF322" s="409"/>
      <c r="GG322" s="409"/>
      <c r="GH322" s="409"/>
      <c r="GI322" s="409"/>
      <c r="GJ322" s="409"/>
      <c r="GT322" s="409"/>
      <c r="GU322" s="409"/>
      <c r="GV322" s="409"/>
      <c r="GW322" s="409"/>
      <c r="GX322" s="409"/>
      <c r="GY322" s="409"/>
      <c r="GZ322" s="409"/>
      <c r="HJ322" s="409"/>
      <c r="HK322" s="409"/>
      <c r="HL322" s="409"/>
      <c r="HM322" s="409"/>
      <c r="HN322" s="409"/>
      <c r="HO322" s="409"/>
      <c r="HP322" s="409"/>
      <c r="HZ322" s="409"/>
      <c r="IA322" s="409"/>
      <c r="IB322" s="409"/>
      <c r="IC322" s="409"/>
      <c r="ID322" s="409"/>
      <c r="IE322" s="409"/>
      <c r="IF322" s="409"/>
      <c r="IP322" s="409"/>
      <c r="IQ322" s="409"/>
      <c r="IR322" s="409"/>
      <c r="IS322" s="409"/>
      <c r="IT322" s="409"/>
      <c r="IU322" s="409"/>
      <c r="IV322" s="409"/>
    </row>
    <row r="323" spans="1:256">
      <c r="A323" s="54"/>
      <c r="B323" s="16"/>
      <c r="C323" s="51"/>
      <c r="D323" s="52"/>
      <c r="E323" s="52"/>
      <c r="F323" s="52"/>
      <c r="G323" s="52"/>
      <c r="H323" s="52"/>
      <c r="I323" s="51"/>
      <c r="J323" s="242"/>
      <c r="K323" s="226"/>
      <c r="L323" s="630"/>
      <c r="M323" s="630"/>
      <c r="N323" s="630"/>
      <c r="O323" s="630"/>
      <c r="P323" s="637"/>
      <c r="Q323" s="627"/>
      <c r="S323" s="52"/>
      <c r="T323" s="52"/>
      <c r="U323" s="52"/>
      <c r="V323" s="52"/>
      <c r="W323" s="52"/>
      <c r="X323" s="641"/>
      <c r="AP323" s="409"/>
      <c r="AQ323" s="409"/>
      <c r="AR323" s="409"/>
      <c r="AS323" s="409"/>
      <c r="AT323" s="409"/>
      <c r="AU323" s="409"/>
      <c r="AV323" s="409"/>
      <c r="BF323" s="409"/>
      <c r="BG323" s="409"/>
      <c r="BH323" s="409"/>
      <c r="BI323" s="409"/>
      <c r="BJ323" s="409"/>
      <c r="BK323" s="409"/>
      <c r="BL323" s="409"/>
      <c r="BV323" s="409"/>
      <c r="BW323" s="409"/>
      <c r="BX323" s="409"/>
      <c r="BY323" s="409"/>
      <c r="BZ323" s="409"/>
      <c r="CA323" s="409"/>
      <c r="CB323" s="409"/>
      <c r="CL323" s="409"/>
      <c r="CM323" s="409"/>
      <c r="CN323" s="409"/>
      <c r="CO323" s="409"/>
      <c r="CP323" s="409"/>
      <c r="CQ323" s="409"/>
      <c r="CR323" s="409"/>
      <c r="DB323" s="409"/>
      <c r="DC323" s="409"/>
      <c r="DD323" s="409"/>
      <c r="DE323" s="409"/>
      <c r="DF323" s="409"/>
      <c r="DG323" s="409"/>
      <c r="DH323" s="409"/>
      <c r="DR323" s="409"/>
      <c r="DS323" s="409"/>
      <c r="DT323" s="409"/>
      <c r="DU323" s="409"/>
      <c r="DV323" s="409"/>
      <c r="DW323" s="409"/>
      <c r="DX323" s="409"/>
      <c r="EH323" s="409"/>
      <c r="EI323" s="409"/>
      <c r="EJ323" s="409"/>
      <c r="EK323" s="409"/>
      <c r="EL323" s="409"/>
      <c r="EM323" s="409"/>
      <c r="EN323" s="409"/>
      <c r="EX323" s="409"/>
      <c r="EY323" s="409"/>
      <c r="EZ323" s="409"/>
      <c r="FA323" s="409"/>
      <c r="FB323" s="409"/>
      <c r="FC323" s="409"/>
      <c r="FD323" s="409"/>
      <c r="FN323" s="409"/>
      <c r="FO323" s="409"/>
      <c r="FP323" s="409"/>
      <c r="FQ323" s="409"/>
      <c r="FR323" s="409"/>
      <c r="FS323" s="409"/>
      <c r="FT323" s="409"/>
      <c r="GD323" s="409"/>
      <c r="GE323" s="409"/>
      <c r="GF323" s="409"/>
      <c r="GG323" s="409"/>
      <c r="GH323" s="409"/>
      <c r="GI323" s="409"/>
      <c r="GJ323" s="409"/>
      <c r="GT323" s="409"/>
      <c r="GU323" s="409"/>
      <c r="GV323" s="409"/>
      <c r="GW323" s="409"/>
      <c r="GX323" s="409"/>
      <c r="GY323" s="409"/>
      <c r="GZ323" s="409"/>
      <c r="HJ323" s="409"/>
      <c r="HK323" s="409"/>
      <c r="HL323" s="409"/>
      <c r="HM323" s="409"/>
      <c r="HN323" s="409"/>
      <c r="HO323" s="409"/>
      <c r="HP323" s="409"/>
      <c r="HZ323" s="409"/>
      <c r="IA323" s="409"/>
      <c r="IB323" s="409"/>
      <c r="IC323" s="409"/>
      <c r="ID323" s="409"/>
      <c r="IE323" s="409"/>
      <c r="IF323" s="409"/>
      <c r="IP323" s="409"/>
      <c r="IQ323" s="409"/>
      <c r="IR323" s="409"/>
      <c r="IS323" s="409"/>
      <c r="IT323" s="409"/>
      <c r="IU323" s="409"/>
      <c r="IV323" s="409"/>
    </row>
    <row r="324" spans="1:256">
      <c r="A324" s="54"/>
      <c r="B324" s="16"/>
      <c r="C324" s="51"/>
      <c r="D324" s="52"/>
      <c r="E324" s="52"/>
      <c r="F324" s="52"/>
      <c r="G324" s="52"/>
      <c r="H324" s="52"/>
      <c r="I324" s="51"/>
      <c r="J324" s="242"/>
      <c r="K324" s="226"/>
      <c r="L324" s="630"/>
      <c r="M324" s="630"/>
      <c r="N324" s="630"/>
      <c r="O324" s="630"/>
      <c r="P324" s="637"/>
      <c r="Q324" s="627"/>
      <c r="S324" s="52"/>
      <c r="T324" s="52"/>
      <c r="U324" s="52"/>
      <c r="V324" s="52"/>
      <c r="W324" s="52"/>
      <c r="X324" s="641"/>
      <c r="AP324" s="409"/>
      <c r="AQ324" s="409"/>
      <c r="AR324" s="409"/>
      <c r="AS324" s="409"/>
      <c r="AT324" s="409"/>
      <c r="AU324" s="409"/>
      <c r="AV324" s="409"/>
      <c r="BF324" s="409"/>
      <c r="BG324" s="409"/>
      <c r="BH324" s="409"/>
      <c r="BI324" s="409"/>
      <c r="BJ324" s="409"/>
      <c r="BK324" s="409"/>
      <c r="BL324" s="409"/>
      <c r="BV324" s="409"/>
      <c r="BW324" s="409"/>
      <c r="BX324" s="409"/>
      <c r="BY324" s="409"/>
      <c r="BZ324" s="409"/>
      <c r="CA324" s="409"/>
      <c r="CB324" s="409"/>
      <c r="CL324" s="409"/>
      <c r="CM324" s="409"/>
      <c r="CN324" s="409"/>
      <c r="CO324" s="409"/>
      <c r="CP324" s="409"/>
      <c r="CQ324" s="409"/>
      <c r="CR324" s="409"/>
      <c r="DB324" s="409"/>
      <c r="DC324" s="409"/>
      <c r="DD324" s="409"/>
      <c r="DE324" s="409"/>
      <c r="DF324" s="409"/>
      <c r="DG324" s="409"/>
      <c r="DH324" s="409"/>
      <c r="DR324" s="409"/>
      <c r="DS324" s="409"/>
      <c r="DT324" s="409"/>
      <c r="DU324" s="409"/>
      <c r="DV324" s="409"/>
      <c r="DW324" s="409"/>
      <c r="DX324" s="409"/>
      <c r="EH324" s="409"/>
      <c r="EI324" s="409"/>
      <c r="EJ324" s="409"/>
      <c r="EK324" s="409"/>
      <c r="EL324" s="409"/>
      <c r="EM324" s="409"/>
      <c r="EN324" s="409"/>
      <c r="EX324" s="409"/>
      <c r="EY324" s="409"/>
      <c r="EZ324" s="409"/>
      <c r="FA324" s="409"/>
      <c r="FB324" s="409"/>
      <c r="FC324" s="409"/>
      <c r="FD324" s="409"/>
      <c r="FN324" s="409"/>
      <c r="FO324" s="409"/>
      <c r="FP324" s="409"/>
      <c r="FQ324" s="409"/>
      <c r="FR324" s="409"/>
      <c r="FS324" s="409"/>
      <c r="FT324" s="409"/>
      <c r="GD324" s="409"/>
      <c r="GE324" s="409"/>
      <c r="GF324" s="409"/>
      <c r="GG324" s="409"/>
      <c r="GH324" s="409"/>
      <c r="GI324" s="409"/>
      <c r="GJ324" s="409"/>
      <c r="GT324" s="409"/>
      <c r="GU324" s="409"/>
      <c r="GV324" s="409"/>
      <c r="GW324" s="409"/>
      <c r="GX324" s="409"/>
      <c r="GY324" s="409"/>
      <c r="GZ324" s="409"/>
      <c r="HJ324" s="409"/>
      <c r="HK324" s="409"/>
      <c r="HL324" s="409"/>
      <c r="HM324" s="409"/>
      <c r="HN324" s="409"/>
      <c r="HO324" s="409"/>
      <c r="HP324" s="409"/>
      <c r="HZ324" s="409"/>
      <c r="IA324" s="409"/>
      <c r="IB324" s="409"/>
      <c r="IC324" s="409"/>
      <c r="ID324" s="409"/>
      <c r="IE324" s="409"/>
      <c r="IF324" s="409"/>
      <c r="IP324" s="409"/>
      <c r="IQ324" s="409"/>
      <c r="IR324" s="409"/>
      <c r="IS324" s="409"/>
      <c r="IT324" s="409"/>
      <c r="IU324" s="409"/>
      <c r="IV324" s="409"/>
    </row>
    <row r="325" spans="1:256">
      <c r="A325" s="66"/>
      <c r="B325" s="16"/>
      <c r="C325" s="51"/>
      <c r="D325" s="52"/>
      <c r="E325" s="52"/>
      <c r="F325" s="52"/>
      <c r="G325" s="52"/>
      <c r="H325" s="52"/>
      <c r="I325" s="51"/>
      <c r="J325" s="243"/>
      <c r="K325" s="227"/>
      <c r="L325" s="227"/>
      <c r="M325" s="227"/>
      <c r="N325" s="227"/>
      <c r="O325" s="237"/>
      <c r="P325" s="631"/>
      <c r="Q325" s="627"/>
      <c r="S325" s="52"/>
      <c r="T325" s="52"/>
      <c r="U325" s="52"/>
      <c r="V325" s="52"/>
      <c r="W325" s="52"/>
      <c r="X325" s="641"/>
      <c r="AP325" s="409"/>
      <c r="AQ325" s="409"/>
      <c r="AR325" s="409"/>
      <c r="AS325" s="409"/>
      <c r="AT325" s="409"/>
      <c r="AU325" s="409"/>
      <c r="AV325" s="409"/>
      <c r="BF325" s="409"/>
      <c r="BG325" s="409"/>
      <c r="BH325" s="409"/>
      <c r="BI325" s="409"/>
      <c r="BJ325" s="409"/>
      <c r="BK325" s="409"/>
      <c r="BL325" s="409"/>
      <c r="BV325" s="409"/>
      <c r="BW325" s="409"/>
      <c r="BX325" s="409"/>
      <c r="BY325" s="409"/>
      <c r="BZ325" s="409"/>
      <c r="CA325" s="409"/>
      <c r="CB325" s="409"/>
      <c r="CL325" s="409"/>
      <c r="CM325" s="409"/>
      <c r="CN325" s="409"/>
      <c r="CO325" s="409"/>
      <c r="CP325" s="409"/>
      <c r="CQ325" s="409"/>
      <c r="CR325" s="409"/>
      <c r="DB325" s="409"/>
      <c r="DC325" s="409"/>
      <c r="DD325" s="409"/>
      <c r="DE325" s="409"/>
      <c r="DF325" s="409"/>
      <c r="DG325" s="409"/>
      <c r="DH325" s="409"/>
      <c r="DR325" s="409"/>
      <c r="DS325" s="409"/>
      <c r="DT325" s="409"/>
      <c r="DU325" s="409"/>
      <c r="DV325" s="409"/>
      <c r="DW325" s="409"/>
      <c r="DX325" s="409"/>
      <c r="EH325" s="409"/>
      <c r="EI325" s="409"/>
      <c r="EJ325" s="409"/>
      <c r="EK325" s="409"/>
      <c r="EL325" s="409"/>
      <c r="EM325" s="409"/>
      <c r="EN325" s="409"/>
      <c r="EX325" s="409"/>
      <c r="EY325" s="409"/>
      <c r="EZ325" s="409"/>
      <c r="FA325" s="409"/>
      <c r="FB325" s="409"/>
      <c r="FC325" s="409"/>
      <c r="FD325" s="409"/>
      <c r="FN325" s="409"/>
      <c r="FO325" s="409"/>
      <c r="FP325" s="409"/>
      <c r="FQ325" s="409"/>
      <c r="FR325" s="409"/>
      <c r="FS325" s="409"/>
      <c r="FT325" s="409"/>
      <c r="GD325" s="409"/>
      <c r="GE325" s="409"/>
      <c r="GF325" s="409"/>
      <c r="GG325" s="409"/>
      <c r="GH325" s="409"/>
      <c r="GI325" s="409"/>
      <c r="GJ325" s="409"/>
      <c r="GT325" s="409"/>
      <c r="GU325" s="409"/>
      <c r="GV325" s="409"/>
      <c r="GW325" s="409"/>
      <c r="GX325" s="409"/>
      <c r="GY325" s="409"/>
      <c r="GZ325" s="409"/>
      <c r="HJ325" s="409"/>
      <c r="HK325" s="409"/>
      <c r="HL325" s="409"/>
      <c r="HM325" s="409"/>
      <c r="HN325" s="409"/>
      <c r="HO325" s="409"/>
      <c r="HP325" s="409"/>
      <c r="HZ325" s="409"/>
      <c r="IA325" s="409"/>
      <c r="IB325" s="409"/>
      <c r="IC325" s="409"/>
      <c r="ID325" s="409"/>
      <c r="IE325" s="409"/>
      <c r="IF325" s="409"/>
      <c r="IP325" s="409"/>
      <c r="IQ325" s="409"/>
      <c r="IR325" s="409"/>
      <c r="IS325" s="409"/>
      <c r="IT325" s="409"/>
      <c r="IU325" s="409"/>
      <c r="IV325" s="409"/>
    </row>
    <row r="326" spans="1:256">
      <c r="A326" s="54"/>
      <c r="B326" s="238"/>
      <c r="C326" s="239"/>
      <c r="D326" s="240"/>
      <c r="E326" s="240"/>
      <c r="F326" s="240"/>
      <c r="G326" s="240"/>
      <c r="H326" s="240"/>
      <c r="I326" s="415"/>
      <c r="J326" s="242"/>
      <c r="K326" s="226"/>
      <c r="L326" s="630"/>
      <c r="M326" s="630"/>
      <c r="N326" s="630"/>
      <c r="O326" s="630"/>
      <c r="P326" s="637"/>
      <c r="X326" s="641"/>
      <c r="AP326" s="409"/>
      <c r="AQ326" s="409"/>
      <c r="AR326" s="409"/>
      <c r="AS326" s="409"/>
      <c r="AT326" s="409"/>
      <c r="AU326" s="409"/>
      <c r="AV326" s="409"/>
      <c r="BF326" s="409"/>
      <c r="BG326" s="409"/>
      <c r="BH326" s="409"/>
      <c r="BI326" s="409"/>
      <c r="BJ326" s="409"/>
      <c r="BK326" s="409"/>
      <c r="BL326" s="409"/>
      <c r="BV326" s="409"/>
      <c r="BW326" s="409"/>
      <c r="BX326" s="409"/>
      <c r="BY326" s="409"/>
      <c r="BZ326" s="409"/>
      <c r="CA326" s="409"/>
      <c r="CB326" s="409"/>
      <c r="CL326" s="409"/>
      <c r="CM326" s="409"/>
      <c r="CN326" s="409"/>
      <c r="CO326" s="409"/>
      <c r="CP326" s="409"/>
      <c r="CQ326" s="409"/>
      <c r="CR326" s="409"/>
      <c r="DB326" s="409"/>
      <c r="DC326" s="409"/>
      <c r="DD326" s="409"/>
      <c r="DE326" s="409"/>
      <c r="DF326" s="409"/>
      <c r="DG326" s="409"/>
      <c r="DH326" s="409"/>
      <c r="DR326" s="409"/>
      <c r="DS326" s="409"/>
      <c r="DT326" s="409"/>
      <c r="DU326" s="409"/>
      <c r="DV326" s="409"/>
      <c r="DW326" s="409"/>
      <c r="DX326" s="409"/>
      <c r="EH326" s="409"/>
      <c r="EI326" s="409"/>
      <c r="EJ326" s="409"/>
      <c r="EK326" s="409"/>
      <c r="EL326" s="409"/>
      <c r="EM326" s="409"/>
      <c r="EN326" s="409"/>
      <c r="EX326" s="409"/>
      <c r="EY326" s="409"/>
      <c r="EZ326" s="409"/>
      <c r="FA326" s="409"/>
      <c r="FB326" s="409"/>
      <c r="FC326" s="409"/>
      <c r="FD326" s="409"/>
      <c r="FN326" s="409"/>
      <c r="FO326" s="409"/>
      <c r="FP326" s="409"/>
      <c r="FQ326" s="409"/>
      <c r="FR326" s="409"/>
      <c r="FS326" s="409"/>
      <c r="FT326" s="409"/>
      <c r="GD326" s="409"/>
      <c r="GE326" s="409"/>
      <c r="GF326" s="409"/>
      <c r="GG326" s="409"/>
      <c r="GH326" s="409"/>
      <c r="GI326" s="409"/>
      <c r="GJ326" s="409"/>
      <c r="GT326" s="409"/>
      <c r="GU326" s="409"/>
      <c r="GV326" s="409"/>
      <c r="GW326" s="409"/>
      <c r="GX326" s="409"/>
      <c r="GY326" s="409"/>
      <c r="GZ326" s="409"/>
      <c r="HJ326" s="409"/>
      <c r="HK326" s="409"/>
      <c r="HL326" s="409"/>
      <c r="HM326" s="409"/>
      <c r="HN326" s="409"/>
      <c r="HO326" s="409"/>
      <c r="HP326" s="409"/>
      <c r="HZ326" s="409"/>
      <c r="IA326" s="409"/>
      <c r="IB326" s="409"/>
      <c r="IC326" s="409"/>
      <c r="ID326" s="409"/>
      <c r="IE326" s="409"/>
      <c r="IF326" s="409"/>
      <c r="IP326" s="409"/>
      <c r="IQ326" s="409"/>
      <c r="IR326" s="409"/>
      <c r="IS326" s="409"/>
      <c r="IT326" s="409"/>
      <c r="IU326" s="409"/>
      <c r="IV326" s="409"/>
    </row>
    <row r="327" spans="1:256">
      <c r="A327" s="54"/>
      <c r="B327" s="16"/>
      <c r="C327" s="51"/>
      <c r="D327" s="52"/>
      <c r="E327" s="52"/>
      <c r="F327" s="52"/>
      <c r="G327" s="52"/>
      <c r="H327" s="52"/>
      <c r="I327" s="51"/>
      <c r="J327" s="242"/>
      <c r="K327" s="226"/>
      <c r="L327" s="630"/>
      <c r="M327" s="630"/>
      <c r="N327" s="630"/>
      <c r="O327" s="630"/>
      <c r="P327" s="637"/>
      <c r="X327" s="641"/>
      <c r="AP327" s="409"/>
      <c r="AQ327" s="409"/>
      <c r="AR327" s="409"/>
      <c r="AS327" s="409"/>
      <c r="AT327" s="409"/>
      <c r="AU327" s="409"/>
      <c r="AV327" s="409"/>
      <c r="BF327" s="409"/>
      <c r="BG327" s="409"/>
      <c r="BH327" s="409"/>
      <c r="BI327" s="409"/>
      <c r="BJ327" s="409"/>
      <c r="BK327" s="409"/>
      <c r="BL327" s="409"/>
      <c r="BV327" s="409"/>
      <c r="BW327" s="409"/>
      <c r="BX327" s="409"/>
      <c r="BY327" s="409"/>
      <c r="BZ327" s="409"/>
      <c r="CA327" s="409"/>
      <c r="CB327" s="409"/>
      <c r="CL327" s="409"/>
      <c r="CM327" s="409"/>
      <c r="CN327" s="409"/>
      <c r="CO327" s="409"/>
      <c r="CP327" s="409"/>
      <c r="CQ327" s="409"/>
      <c r="CR327" s="409"/>
      <c r="DB327" s="409"/>
      <c r="DC327" s="409"/>
      <c r="DD327" s="409"/>
      <c r="DE327" s="409"/>
      <c r="DF327" s="409"/>
      <c r="DG327" s="409"/>
      <c r="DH327" s="409"/>
      <c r="DR327" s="409"/>
      <c r="DS327" s="409"/>
      <c r="DT327" s="409"/>
      <c r="DU327" s="409"/>
      <c r="DV327" s="409"/>
      <c r="DW327" s="409"/>
      <c r="DX327" s="409"/>
      <c r="EH327" s="409"/>
      <c r="EI327" s="409"/>
      <c r="EJ327" s="409"/>
      <c r="EK327" s="409"/>
      <c r="EL327" s="409"/>
      <c r="EM327" s="409"/>
      <c r="EN327" s="409"/>
      <c r="EX327" s="409"/>
      <c r="EY327" s="409"/>
      <c r="EZ327" s="409"/>
      <c r="FA327" s="409"/>
      <c r="FB327" s="409"/>
      <c r="FC327" s="409"/>
      <c r="FD327" s="409"/>
      <c r="FN327" s="409"/>
      <c r="FO327" s="409"/>
      <c r="FP327" s="409"/>
      <c r="FQ327" s="409"/>
      <c r="FR327" s="409"/>
      <c r="FS327" s="409"/>
      <c r="FT327" s="409"/>
      <c r="GD327" s="409"/>
      <c r="GE327" s="409"/>
      <c r="GF327" s="409"/>
      <c r="GG327" s="409"/>
      <c r="GH327" s="409"/>
      <c r="GI327" s="409"/>
      <c r="GJ327" s="409"/>
      <c r="GT327" s="409"/>
      <c r="GU327" s="409"/>
      <c r="GV327" s="409"/>
      <c r="GW327" s="409"/>
      <c r="GX327" s="409"/>
      <c r="GY327" s="409"/>
      <c r="GZ327" s="409"/>
      <c r="HJ327" s="409"/>
      <c r="HK327" s="409"/>
      <c r="HL327" s="409"/>
      <c r="HM327" s="409"/>
      <c r="HN327" s="409"/>
      <c r="HO327" s="409"/>
      <c r="HP327" s="409"/>
      <c r="HZ327" s="409"/>
      <c r="IA327" s="409"/>
      <c r="IB327" s="409"/>
      <c r="IC327" s="409"/>
      <c r="ID327" s="409"/>
      <c r="IE327" s="409"/>
      <c r="IF327" s="409"/>
      <c r="IP327" s="409"/>
      <c r="IQ327" s="409"/>
      <c r="IR327" s="409"/>
      <c r="IS327" s="409"/>
      <c r="IT327" s="409"/>
      <c r="IU327" s="409"/>
      <c r="IV327" s="409"/>
    </row>
    <row r="328" spans="1:256">
      <c r="A328" s="54"/>
      <c r="B328" s="139"/>
      <c r="C328" s="137"/>
      <c r="D328" s="138"/>
      <c r="E328" s="138"/>
      <c r="F328" s="138"/>
      <c r="G328" s="138"/>
      <c r="H328" s="138"/>
      <c r="I328" s="417"/>
      <c r="J328" s="243"/>
      <c r="K328" s="227"/>
      <c r="L328" s="227"/>
      <c r="M328" s="227"/>
      <c r="N328" s="227"/>
      <c r="O328" s="237"/>
      <c r="P328" s="631"/>
      <c r="X328" s="641"/>
      <c r="AP328" s="409"/>
      <c r="AQ328" s="409"/>
      <c r="AR328" s="409"/>
      <c r="AS328" s="409"/>
      <c r="AT328" s="409"/>
      <c r="AU328" s="409"/>
      <c r="AV328" s="409"/>
      <c r="BF328" s="409"/>
      <c r="BG328" s="409"/>
      <c r="BH328" s="409"/>
      <c r="BI328" s="409"/>
      <c r="BJ328" s="409"/>
      <c r="BK328" s="409"/>
      <c r="BL328" s="409"/>
      <c r="BV328" s="409"/>
      <c r="BW328" s="409"/>
      <c r="BX328" s="409"/>
      <c r="BY328" s="409"/>
      <c r="BZ328" s="409"/>
      <c r="CA328" s="409"/>
      <c r="CB328" s="409"/>
      <c r="CL328" s="409"/>
      <c r="CM328" s="409"/>
      <c r="CN328" s="409"/>
      <c r="CO328" s="409"/>
      <c r="CP328" s="409"/>
      <c r="CQ328" s="409"/>
      <c r="CR328" s="409"/>
      <c r="DB328" s="409"/>
      <c r="DC328" s="409"/>
      <c r="DD328" s="409"/>
      <c r="DE328" s="409"/>
      <c r="DF328" s="409"/>
      <c r="DG328" s="409"/>
      <c r="DH328" s="409"/>
      <c r="DR328" s="409"/>
      <c r="DS328" s="409"/>
      <c r="DT328" s="409"/>
      <c r="DU328" s="409"/>
      <c r="DV328" s="409"/>
      <c r="DW328" s="409"/>
      <c r="DX328" s="409"/>
      <c r="EH328" s="409"/>
      <c r="EI328" s="409"/>
      <c r="EJ328" s="409"/>
      <c r="EK328" s="409"/>
      <c r="EL328" s="409"/>
      <c r="EM328" s="409"/>
      <c r="EN328" s="409"/>
      <c r="EX328" s="409"/>
      <c r="EY328" s="409"/>
      <c r="EZ328" s="409"/>
      <c r="FA328" s="409"/>
      <c r="FB328" s="409"/>
      <c r="FC328" s="409"/>
      <c r="FD328" s="409"/>
      <c r="FN328" s="409"/>
      <c r="FO328" s="409"/>
      <c r="FP328" s="409"/>
      <c r="FQ328" s="409"/>
      <c r="FR328" s="409"/>
      <c r="FS328" s="409"/>
      <c r="FT328" s="409"/>
      <c r="GD328" s="409"/>
      <c r="GE328" s="409"/>
      <c r="GF328" s="409"/>
      <c r="GG328" s="409"/>
      <c r="GH328" s="409"/>
      <c r="GI328" s="409"/>
      <c r="GJ328" s="409"/>
      <c r="GT328" s="409"/>
      <c r="GU328" s="409"/>
      <c r="GV328" s="409"/>
      <c r="GW328" s="409"/>
      <c r="GX328" s="409"/>
      <c r="GY328" s="409"/>
      <c r="GZ328" s="409"/>
      <c r="HJ328" s="409"/>
      <c r="HK328" s="409"/>
      <c r="HL328" s="409"/>
      <c r="HM328" s="409"/>
      <c r="HN328" s="409"/>
      <c r="HO328" s="409"/>
      <c r="HP328" s="409"/>
      <c r="HZ328" s="409"/>
      <c r="IA328" s="409"/>
      <c r="IB328" s="409"/>
      <c r="IC328" s="409"/>
      <c r="ID328" s="409"/>
      <c r="IE328" s="409"/>
      <c r="IF328" s="409"/>
      <c r="IP328" s="409"/>
      <c r="IQ328" s="409"/>
      <c r="IR328" s="409"/>
      <c r="IS328" s="409"/>
      <c r="IT328" s="409"/>
      <c r="IU328" s="409"/>
      <c r="IV328" s="409"/>
    </row>
    <row r="329" spans="1:256">
      <c r="A329" s="54"/>
      <c r="B329" s="16"/>
      <c r="C329" s="51"/>
      <c r="D329" s="52"/>
      <c r="E329" s="52"/>
      <c r="F329" s="52"/>
      <c r="G329" s="52"/>
      <c r="H329" s="52"/>
      <c r="I329" s="51"/>
      <c r="J329" s="242"/>
      <c r="K329" s="226"/>
      <c r="L329" s="630"/>
      <c r="M329" s="630"/>
      <c r="N329" s="630"/>
      <c r="O329" s="630"/>
      <c r="P329" s="637"/>
      <c r="Q329" s="627"/>
      <c r="S329" s="52"/>
      <c r="T329" s="52"/>
      <c r="U329" s="52"/>
      <c r="V329" s="52"/>
      <c r="W329" s="52"/>
      <c r="X329" s="641"/>
      <c r="AP329" s="409"/>
      <c r="AQ329" s="409"/>
      <c r="AR329" s="409"/>
      <c r="AS329" s="409"/>
      <c r="AT329" s="409"/>
      <c r="AU329" s="409"/>
      <c r="AV329" s="409"/>
      <c r="BF329" s="409"/>
      <c r="BG329" s="409"/>
      <c r="BH329" s="409"/>
      <c r="BI329" s="409"/>
      <c r="BJ329" s="409"/>
      <c r="BK329" s="409"/>
      <c r="BL329" s="409"/>
      <c r="BV329" s="409"/>
      <c r="BW329" s="409"/>
      <c r="BX329" s="409"/>
      <c r="BY329" s="409"/>
      <c r="BZ329" s="409"/>
      <c r="CA329" s="409"/>
      <c r="CB329" s="409"/>
      <c r="CL329" s="409"/>
      <c r="CM329" s="409"/>
      <c r="CN329" s="409"/>
      <c r="CO329" s="409"/>
      <c r="CP329" s="409"/>
      <c r="CQ329" s="409"/>
      <c r="CR329" s="409"/>
      <c r="DB329" s="409"/>
      <c r="DC329" s="409"/>
      <c r="DD329" s="409"/>
      <c r="DE329" s="409"/>
      <c r="DF329" s="409"/>
      <c r="DG329" s="409"/>
      <c r="DH329" s="409"/>
      <c r="DR329" s="409"/>
      <c r="DS329" s="409"/>
      <c r="DT329" s="409"/>
      <c r="DU329" s="409"/>
      <c r="DV329" s="409"/>
      <c r="DW329" s="409"/>
      <c r="DX329" s="409"/>
      <c r="EH329" s="409"/>
      <c r="EI329" s="409"/>
      <c r="EJ329" s="409"/>
      <c r="EK329" s="409"/>
      <c r="EL329" s="409"/>
      <c r="EM329" s="409"/>
      <c r="EN329" s="409"/>
      <c r="EX329" s="409"/>
      <c r="EY329" s="409"/>
      <c r="EZ329" s="409"/>
      <c r="FA329" s="409"/>
      <c r="FB329" s="409"/>
      <c r="FC329" s="409"/>
      <c r="FD329" s="409"/>
      <c r="FN329" s="409"/>
      <c r="FO329" s="409"/>
      <c r="FP329" s="409"/>
      <c r="FQ329" s="409"/>
      <c r="FR329" s="409"/>
      <c r="FS329" s="409"/>
      <c r="FT329" s="409"/>
      <c r="GD329" s="409"/>
      <c r="GE329" s="409"/>
      <c r="GF329" s="409"/>
      <c r="GG329" s="409"/>
      <c r="GH329" s="409"/>
      <c r="GI329" s="409"/>
      <c r="GJ329" s="409"/>
      <c r="GT329" s="409"/>
      <c r="GU329" s="409"/>
      <c r="GV329" s="409"/>
      <c r="GW329" s="409"/>
      <c r="GX329" s="409"/>
      <c r="GY329" s="409"/>
      <c r="GZ329" s="409"/>
      <c r="HJ329" s="409"/>
      <c r="HK329" s="409"/>
      <c r="HL329" s="409"/>
      <c r="HM329" s="409"/>
      <c r="HN329" s="409"/>
      <c r="HO329" s="409"/>
      <c r="HP329" s="409"/>
      <c r="HZ329" s="409"/>
      <c r="IA329" s="409"/>
      <c r="IB329" s="409"/>
      <c r="IC329" s="409"/>
      <c r="ID329" s="409"/>
      <c r="IE329" s="409"/>
      <c r="IF329" s="409"/>
      <c r="IP329" s="409"/>
      <c r="IQ329" s="409"/>
      <c r="IR329" s="409"/>
      <c r="IS329" s="409"/>
      <c r="IT329" s="409"/>
      <c r="IU329" s="409"/>
      <c r="IV329" s="409"/>
    </row>
    <row r="330" spans="1:256">
      <c r="A330" s="144"/>
      <c r="B330" s="16"/>
      <c r="C330" s="51"/>
      <c r="D330" s="52"/>
      <c r="E330" s="52"/>
      <c r="F330" s="52"/>
      <c r="G330" s="52"/>
      <c r="H330" s="52"/>
      <c r="I330" s="51"/>
      <c r="J330" s="242"/>
      <c r="K330" s="226"/>
      <c r="L330" s="630"/>
      <c r="M330" s="630"/>
      <c r="N330" s="630"/>
      <c r="O330" s="630"/>
      <c r="P330" s="637"/>
      <c r="Q330" s="627"/>
      <c r="S330" s="52"/>
      <c r="T330" s="52"/>
      <c r="U330" s="52"/>
      <c r="V330" s="52"/>
      <c r="W330" s="52"/>
      <c r="X330" s="641"/>
      <c r="AP330" s="409"/>
      <c r="AQ330" s="409"/>
      <c r="AR330" s="409"/>
      <c r="AS330" s="409"/>
      <c r="AT330" s="409"/>
      <c r="AU330" s="409"/>
      <c r="AV330" s="409"/>
      <c r="BF330" s="409"/>
      <c r="BG330" s="409"/>
      <c r="BH330" s="409"/>
      <c r="BI330" s="409"/>
      <c r="BJ330" s="409"/>
      <c r="BK330" s="409"/>
      <c r="BL330" s="409"/>
      <c r="BV330" s="409"/>
      <c r="BW330" s="409"/>
      <c r="BX330" s="409"/>
      <c r="BY330" s="409"/>
      <c r="BZ330" s="409"/>
      <c r="CA330" s="409"/>
      <c r="CB330" s="409"/>
      <c r="CL330" s="409"/>
      <c r="CM330" s="409"/>
      <c r="CN330" s="409"/>
      <c r="CO330" s="409"/>
      <c r="CP330" s="409"/>
      <c r="CQ330" s="409"/>
      <c r="CR330" s="409"/>
      <c r="DB330" s="409"/>
      <c r="DC330" s="409"/>
      <c r="DD330" s="409"/>
      <c r="DE330" s="409"/>
      <c r="DF330" s="409"/>
      <c r="DG330" s="409"/>
      <c r="DH330" s="409"/>
      <c r="DR330" s="409"/>
      <c r="DS330" s="409"/>
      <c r="DT330" s="409"/>
      <c r="DU330" s="409"/>
      <c r="DV330" s="409"/>
      <c r="DW330" s="409"/>
      <c r="DX330" s="409"/>
      <c r="EH330" s="409"/>
      <c r="EI330" s="409"/>
      <c r="EJ330" s="409"/>
      <c r="EK330" s="409"/>
      <c r="EL330" s="409"/>
      <c r="EM330" s="409"/>
      <c r="EN330" s="409"/>
      <c r="EX330" s="409"/>
      <c r="EY330" s="409"/>
      <c r="EZ330" s="409"/>
      <c r="FA330" s="409"/>
      <c r="FB330" s="409"/>
      <c r="FC330" s="409"/>
      <c r="FD330" s="409"/>
      <c r="FN330" s="409"/>
      <c r="FO330" s="409"/>
      <c r="FP330" s="409"/>
      <c r="FQ330" s="409"/>
      <c r="FR330" s="409"/>
      <c r="FS330" s="409"/>
      <c r="FT330" s="409"/>
      <c r="GD330" s="409"/>
      <c r="GE330" s="409"/>
      <c r="GF330" s="409"/>
      <c r="GG330" s="409"/>
      <c r="GH330" s="409"/>
      <c r="GI330" s="409"/>
      <c r="GJ330" s="409"/>
      <c r="GT330" s="409"/>
      <c r="GU330" s="409"/>
      <c r="GV330" s="409"/>
      <c r="GW330" s="409"/>
      <c r="GX330" s="409"/>
      <c r="GY330" s="409"/>
      <c r="GZ330" s="409"/>
      <c r="HJ330" s="409"/>
      <c r="HK330" s="409"/>
      <c r="HL330" s="409"/>
      <c r="HM330" s="409"/>
      <c r="HN330" s="409"/>
      <c r="HO330" s="409"/>
      <c r="HP330" s="409"/>
      <c r="HZ330" s="409"/>
      <c r="IA330" s="409"/>
      <c r="IB330" s="409"/>
      <c r="IC330" s="409"/>
      <c r="ID330" s="409"/>
      <c r="IE330" s="409"/>
      <c r="IF330" s="409"/>
      <c r="IP330" s="409"/>
      <c r="IQ330" s="409"/>
      <c r="IR330" s="409"/>
      <c r="IS330" s="409"/>
      <c r="IT330" s="409"/>
      <c r="IU330" s="409"/>
      <c r="IV330" s="409"/>
    </row>
    <row r="331" spans="1:256">
      <c r="A331" s="66"/>
      <c r="B331" s="139"/>
      <c r="C331" s="137"/>
      <c r="D331" s="138"/>
      <c r="E331" s="138"/>
      <c r="F331" s="138"/>
      <c r="G331" s="138"/>
      <c r="H331" s="138"/>
      <c r="I331" s="417"/>
      <c r="J331" s="243"/>
      <c r="K331" s="227"/>
      <c r="L331" s="227"/>
      <c r="M331" s="227"/>
      <c r="N331" s="227"/>
      <c r="O331" s="237"/>
      <c r="P331" s="631"/>
      <c r="Q331" s="627"/>
      <c r="S331" s="52"/>
      <c r="T331" s="52"/>
      <c r="U331" s="52"/>
      <c r="V331" s="52"/>
      <c r="W331" s="52"/>
      <c r="X331" s="641"/>
      <c r="AP331" s="409"/>
      <c r="AQ331" s="409"/>
      <c r="AR331" s="409"/>
      <c r="AS331" s="409"/>
      <c r="AT331" s="409"/>
      <c r="AU331" s="409"/>
      <c r="AV331" s="409"/>
      <c r="BF331" s="409"/>
      <c r="BG331" s="409"/>
      <c r="BH331" s="409"/>
      <c r="BI331" s="409"/>
      <c r="BJ331" s="409"/>
      <c r="BK331" s="409"/>
      <c r="BL331" s="409"/>
      <c r="BV331" s="409"/>
      <c r="BW331" s="409"/>
      <c r="BX331" s="409"/>
      <c r="BY331" s="409"/>
      <c r="BZ331" s="409"/>
      <c r="CA331" s="409"/>
      <c r="CB331" s="409"/>
      <c r="CL331" s="409"/>
      <c r="CM331" s="409"/>
      <c r="CN331" s="409"/>
      <c r="CO331" s="409"/>
      <c r="CP331" s="409"/>
      <c r="CQ331" s="409"/>
      <c r="CR331" s="409"/>
      <c r="DB331" s="409"/>
      <c r="DC331" s="409"/>
      <c r="DD331" s="409"/>
      <c r="DE331" s="409"/>
      <c r="DF331" s="409"/>
      <c r="DG331" s="409"/>
      <c r="DH331" s="409"/>
      <c r="DR331" s="409"/>
      <c r="DS331" s="409"/>
      <c r="DT331" s="409"/>
      <c r="DU331" s="409"/>
      <c r="DV331" s="409"/>
      <c r="DW331" s="409"/>
      <c r="DX331" s="409"/>
      <c r="EH331" s="409"/>
      <c r="EI331" s="409"/>
      <c r="EJ331" s="409"/>
      <c r="EK331" s="409"/>
      <c r="EL331" s="409"/>
      <c r="EM331" s="409"/>
      <c r="EN331" s="409"/>
      <c r="EX331" s="409"/>
      <c r="EY331" s="409"/>
      <c r="EZ331" s="409"/>
      <c r="FA331" s="409"/>
      <c r="FB331" s="409"/>
      <c r="FC331" s="409"/>
      <c r="FD331" s="409"/>
      <c r="FN331" s="409"/>
      <c r="FO331" s="409"/>
      <c r="FP331" s="409"/>
      <c r="FQ331" s="409"/>
      <c r="FR331" s="409"/>
      <c r="FS331" s="409"/>
      <c r="FT331" s="409"/>
      <c r="GD331" s="409"/>
      <c r="GE331" s="409"/>
      <c r="GF331" s="409"/>
      <c r="GG331" s="409"/>
      <c r="GH331" s="409"/>
      <c r="GI331" s="409"/>
      <c r="GJ331" s="409"/>
      <c r="GT331" s="409"/>
      <c r="GU331" s="409"/>
      <c r="GV331" s="409"/>
      <c r="GW331" s="409"/>
      <c r="GX331" s="409"/>
      <c r="GY331" s="409"/>
      <c r="GZ331" s="409"/>
      <c r="HJ331" s="409"/>
      <c r="HK331" s="409"/>
      <c r="HL331" s="409"/>
      <c r="HM331" s="409"/>
      <c r="HN331" s="409"/>
      <c r="HO331" s="409"/>
      <c r="HP331" s="409"/>
      <c r="HZ331" s="409"/>
      <c r="IA331" s="409"/>
      <c r="IB331" s="409"/>
      <c r="IC331" s="409"/>
      <c r="ID331" s="409"/>
      <c r="IE331" s="409"/>
      <c r="IF331" s="409"/>
      <c r="IP331" s="409"/>
      <c r="IQ331" s="409"/>
      <c r="IR331" s="409"/>
      <c r="IS331" s="409"/>
      <c r="IT331" s="409"/>
      <c r="IU331" s="409"/>
      <c r="IV331" s="409"/>
    </row>
    <row r="332" spans="1:256">
      <c r="A332" s="54"/>
      <c r="B332" s="16"/>
      <c r="C332" s="51"/>
      <c r="D332" s="52"/>
      <c r="E332" s="52"/>
      <c r="F332" s="52"/>
      <c r="G332" s="52"/>
      <c r="H332" s="52"/>
      <c r="I332" s="51"/>
      <c r="J332" s="242"/>
      <c r="K332" s="226"/>
      <c r="L332" s="630"/>
      <c r="M332" s="630"/>
      <c r="N332" s="630"/>
      <c r="O332" s="630"/>
      <c r="P332" s="637"/>
      <c r="Q332" s="627"/>
      <c r="S332" s="52"/>
      <c r="T332" s="52"/>
      <c r="U332" s="52"/>
      <c r="V332" s="52"/>
      <c r="W332" s="52"/>
      <c r="X332" s="641"/>
      <c r="AP332" s="409"/>
      <c r="AQ332" s="409"/>
      <c r="AR332" s="409"/>
      <c r="AS332" s="409"/>
      <c r="AT332" s="409"/>
      <c r="AU332" s="409"/>
      <c r="AV332" s="409"/>
      <c r="BF332" s="409"/>
      <c r="BG332" s="409"/>
      <c r="BH332" s="409"/>
      <c r="BI332" s="409"/>
      <c r="BJ332" s="409"/>
      <c r="BK332" s="409"/>
      <c r="BL332" s="409"/>
      <c r="BV332" s="409"/>
      <c r="BW332" s="409"/>
      <c r="BX332" s="409"/>
      <c r="BY332" s="409"/>
      <c r="BZ332" s="409"/>
      <c r="CA332" s="409"/>
      <c r="CB332" s="409"/>
      <c r="CL332" s="409"/>
      <c r="CM332" s="409"/>
      <c r="CN332" s="409"/>
      <c r="CO332" s="409"/>
      <c r="CP332" s="409"/>
      <c r="CQ332" s="409"/>
      <c r="CR332" s="409"/>
      <c r="DB332" s="409"/>
      <c r="DC332" s="409"/>
      <c r="DD332" s="409"/>
      <c r="DE332" s="409"/>
      <c r="DF332" s="409"/>
      <c r="DG332" s="409"/>
      <c r="DH332" s="409"/>
      <c r="DR332" s="409"/>
      <c r="DS332" s="409"/>
      <c r="DT332" s="409"/>
      <c r="DU332" s="409"/>
      <c r="DV332" s="409"/>
      <c r="DW332" s="409"/>
      <c r="DX332" s="409"/>
      <c r="EH332" s="409"/>
      <c r="EI332" s="409"/>
      <c r="EJ332" s="409"/>
      <c r="EK332" s="409"/>
      <c r="EL332" s="409"/>
      <c r="EM332" s="409"/>
      <c r="EN332" s="409"/>
      <c r="EX332" s="409"/>
      <c r="EY332" s="409"/>
      <c r="EZ332" s="409"/>
      <c r="FA332" s="409"/>
      <c r="FB332" s="409"/>
      <c r="FC332" s="409"/>
      <c r="FD332" s="409"/>
      <c r="FN332" s="409"/>
      <c r="FO332" s="409"/>
      <c r="FP332" s="409"/>
      <c r="FQ332" s="409"/>
      <c r="FR332" s="409"/>
      <c r="FS332" s="409"/>
      <c r="FT332" s="409"/>
      <c r="GD332" s="409"/>
      <c r="GE332" s="409"/>
      <c r="GF332" s="409"/>
      <c r="GG332" s="409"/>
      <c r="GH332" s="409"/>
      <c r="GI332" s="409"/>
      <c r="GJ332" s="409"/>
      <c r="GT332" s="409"/>
      <c r="GU332" s="409"/>
      <c r="GV332" s="409"/>
      <c r="GW332" s="409"/>
      <c r="GX332" s="409"/>
      <c r="GY332" s="409"/>
      <c r="GZ332" s="409"/>
      <c r="HJ332" s="409"/>
      <c r="HK332" s="409"/>
      <c r="HL332" s="409"/>
      <c r="HM332" s="409"/>
      <c r="HN332" s="409"/>
      <c r="HO332" s="409"/>
      <c r="HP332" s="409"/>
      <c r="HZ332" s="409"/>
      <c r="IA332" s="409"/>
      <c r="IB332" s="409"/>
      <c r="IC332" s="409"/>
      <c r="ID332" s="409"/>
      <c r="IE332" s="409"/>
      <c r="IF332" s="409"/>
      <c r="IP332" s="409"/>
      <c r="IQ332" s="409"/>
      <c r="IR332" s="409"/>
      <c r="IS332" s="409"/>
      <c r="IT332" s="409"/>
      <c r="IU332" s="409"/>
      <c r="IV332" s="409"/>
    </row>
    <row r="333" spans="1:256">
      <c r="A333" s="54"/>
      <c r="B333" s="16"/>
      <c r="C333" s="51"/>
      <c r="D333" s="52"/>
      <c r="E333" s="52"/>
      <c r="F333" s="52"/>
      <c r="G333" s="52"/>
      <c r="H333" s="52"/>
      <c r="I333" s="51"/>
      <c r="J333" s="242"/>
      <c r="K333" s="226"/>
      <c r="L333" s="630"/>
      <c r="M333" s="630"/>
      <c r="N333" s="630"/>
      <c r="O333" s="630"/>
      <c r="P333" s="637"/>
      <c r="Q333" s="627"/>
      <c r="S333" s="52"/>
      <c r="T333" s="52"/>
      <c r="U333" s="52"/>
      <c r="V333" s="52"/>
      <c r="W333" s="52"/>
      <c r="X333" s="641"/>
      <c r="AP333" s="409"/>
      <c r="AQ333" s="409"/>
      <c r="AR333" s="409"/>
      <c r="AS333" s="409"/>
      <c r="AT333" s="409"/>
      <c r="AU333" s="409"/>
      <c r="AV333" s="409"/>
      <c r="BF333" s="409"/>
      <c r="BG333" s="409"/>
      <c r="BH333" s="409"/>
      <c r="BI333" s="409"/>
      <c r="BJ333" s="409"/>
      <c r="BK333" s="409"/>
      <c r="BL333" s="409"/>
      <c r="BV333" s="409"/>
      <c r="BW333" s="409"/>
      <c r="BX333" s="409"/>
      <c r="BY333" s="409"/>
      <c r="BZ333" s="409"/>
      <c r="CA333" s="409"/>
      <c r="CB333" s="409"/>
      <c r="CL333" s="409"/>
      <c r="CM333" s="409"/>
      <c r="CN333" s="409"/>
      <c r="CO333" s="409"/>
      <c r="CP333" s="409"/>
      <c r="CQ333" s="409"/>
      <c r="CR333" s="409"/>
      <c r="DB333" s="409"/>
      <c r="DC333" s="409"/>
      <c r="DD333" s="409"/>
      <c r="DE333" s="409"/>
      <c r="DF333" s="409"/>
      <c r="DG333" s="409"/>
      <c r="DH333" s="409"/>
      <c r="DR333" s="409"/>
      <c r="DS333" s="409"/>
      <c r="DT333" s="409"/>
      <c r="DU333" s="409"/>
      <c r="DV333" s="409"/>
      <c r="DW333" s="409"/>
      <c r="DX333" s="409"/>
      <c r="EH333" s="409"/>
      <c r="EI333" s="409"/>
      <c r="EJ333" s="409"/>
      <c r="EK333" s="409"/>
      <c r="EL333" s="409"/>
      <c r="EM333" s="409"/>
      <c r="EN333" s="409"/>
      <c r="EX333" s="409"/>
      <c r="EY333" s="409"/>
      <c r="EZ333" s="409"/>
      <c r="FA333" s="409"/>
      <c r="FB333" s="409"/>
      <c r="FC333" s="409"/>
      <c r="FD333" s="409"/>
      <c r="FN333" s="409"/>
      <c r="FO333" s="409"/>
      <c r="FP333" s="409"/>
      <c r="FQ333" s="409"/>
      <c r="FR333" s="409"/>
      <c r="FS333" s="409"/>
      <c r="FT333" s="409"/>
      <c r="GD333" s="409"/>
      <c r="GE333" s="409"/>
      <c r="GF333" s="409"/>
      <c r="GG333" s="409"/>
      <c r="GH333" s="409"/>
      <c r="GI333" s="409"/>
      <c r="GJ333" s="409"/>
      <c r="GT333" s="409"/>
      <c r="GU333" s="409"/>
      <c r="GV333" s="409"/>
      <c r="GW333" s="409"/>
      <c r="GX333" s="409"/>
      <c r="GY333" s="409"/>
      <c r="GZ333" s="409"/>
      <c r="HJ333" s="409"/>
      <c r="HK333" s="409"/>
      <c r="HL333" s="409"/>
      <c r="HM333" s="409"/>
      <c r="HN333" s="409"/>
      <c r="HO333" s="409"/>
      <c r="HP333" s="409"/>
      <c r="HZ333" s="409"/>
      <c r="IA333" s="409"/>
      <c r="IB333" s="409"/>
      <c r="IC333" s="409"/>
      <c r="ID333" s="409"/>
      <c r="IE333" s="409"/>
      <c r="IF333" s="409"/>
      <c r="IP333" s="409"/>
      <c r="IQ333" s="409"/>
      <c r="IR333" s="409"/>
      <c r="IS333" s="409"/>
      <c r="IT333" s="409"/>
      <c r="IU333" s="409"/>
      <c r="IV333" s="409"/>
    </row>
    <row r="334" spans="1:256">
      <c r="A334" s="54"/>
      <c r="B334" s="139"/>
      <c r="C334" s="137"/>
      <c r="D334" s="138"/>
      <c r="E334" s="138"/>
      <c r="F334" s="138"/>
      <c r="G334" s="138"/>
      <c r="H334" s="138"/>
      <c r="I334" s="417"/>
      <c r="J334" s="243"/>
      <c r="K334" s="227"/>
      <c r="L334" s="227"/>
      <c r="M334" s="227"/>
      <c r="N334" s="227"/>
      <c r="O334" s="237"/>
      <c r="P334" s="631"/>
      <c r="Q334" s="627"/>
      <c r="S334" s="52"/>
      <c r="T334" s="52"/>
      <c r="U334" s="52"/>
      <c r="V334" s="52"/>
      <c r="W334" s="52"/>
      <c r="X334" s="641"/>
      <c r="AP334" s="409"/>
      <c r="AQ334" s="409"/>
      <c r="AR334" s="409"/>
      <c r="AS334" s="409"/>
      <c r="AT334" s="409"/>
      <c r="AU334" s="409"/>
      <c r="AV334" s="409"/>
      <c r="BF334" s="409"/>
      <c r="BG334" s="409"/>
      <c r="BH334" s="409"/>
      <c r="BI334" s="409"/>
      <c r="BJ334" s="409"/>
      <c r="BK334" s="409"/>
      <c r="BL334" s="409"/>
      <c r="BV334" s="409"/>
      <c r="BW334" s="409"/>
      <c r="BX334" s="409"/>
      <c r="BY334" s="409"/>
      <c r="BZ334" s="409"/>
      <c r="CA334" s="409"/>
      <c r="CB334" s="409"/>
      <c r="CL334" s="409"/>
      <c r="CM334" s="409"/>
      <c r="CN334" s="409"/>
      <c r="CO334" s="409"/>
      <c r="CP334" s="409"/>
      <c r="CQ334" s="409"/>
      <c r="CR334" s="409"/>
      <c r="DB334" s="409"/>
      <c r="DC334" s="409"/>
      <c r="DD334" s="409"/>
      <c r="DE334" s="409"/>
      <c r="DF334" s="409"/>
      <c r="DG334" s="409"/>
      <c r="DH334" s="409"/>
      <c r="DR334" s="409"/>
      <c r="DS334" s="409"/>
      <c r="DT334" s="409"/>
      <c r="DU334" s="409"/>
      <c r="DV334" s="409"/>
      <c r="DW334" s="409"/>
      <c r="DX334" s="409"/>
      <c r="EH334" s="409"/>
      <c r="EI334" s="409"/>
      <c r="EJ334" s="409"/>
      <c r="EK334" s="409"/>
      <c r="EL334" s="409"/>
      <c r="EM334" s="409"/>
      <c r="EN334" s="409"/>
      <c r="EX334" s="409"/>
      <c r="EY334" s="409"/>
      <c r="EZ334" s="409"/>
      <c r="FA334" s="409"/>
      <c r="FB334" s="409"/>
      <c r="FC334" s="409"/>
      <c r="FD334" s="409"/>
      <c r="FN334" s="409"/>
      <c r="FO334" s="409"/>
      <c r="FP334" s="409"/>
      <c r="FQ334" s="409"/>
      <c r="FR334" s="409"/>
      <c r="FS334" s="409"/>
      <c r="FT334" s="409"/>
      <c r="GD334" s="409"/>
      <c r="GE334" s="409"/>
      <c r="GF334" s="409"/>
      <c r="GG334" s="409"/>
      <c r="GH334" s="409"/>
      <c r="GI334" s="409"/>
      <c r="GJ334" s="409"/>
      <c r="GT334" s="409"/>
      <c r="GU334" s="409"/>
      <c r="GV334" s="409"/>
      <c r="GW334" s="409"/>
      <c r="GX334" s="409"/>
      <c r="GY334" s="409"/>
      <c r="GZ334" s="409"/>
      <c r="HJ334" s="409"/>
      <c r="HK334" s="409"/>
      <c r="HL334" s="409"/>
      <c r="HM334" s="409"/>
      <c r="HN334" s="409"/>
      <c r="HO334" s="409"/>
      <c r="HP334" s="409"/>
      <c r="HZ334" s="409"/>
      <c r="IA334" s="409"/>
      <c r="IB334" s="409"/>
      <c r="IC334" s="409"/>
      <c r="ID334" s="409"/>
      <c r="IE334" s="409"/>
      <c r="IF334" s="409"/>
      <c r="IP334" s="409"/>
      <c r="IQ334" s="409"/>
      <c r="IR334" s="409"/>
      <c r="IS334" s="409"/>
      <c r="IT334" s="409"/>
      <c r="IU334" s="409"/>
      <c r="IV334" s="409"/>
    </row>
    <row r="335" spans="1:256">
      <c r="A335" s="54"/>
      <c r="B335" s="16"/>
      <c r="C335" s="51"/>
      <c r="D335" s="52"/>
      <c r="E335" s="52"/>
      <c r="F335" s="52"/>
      <c r="G335" s="52"/>
      <c r="H335" s="52"/>
      <c r="I335" s="51"/>
      <c r="J335" s="242"/>
      <c r="K335" s="226"/>
      <c r="L335" s="630"/>
      <c r="M335" s="630"/>
      <c r="N335" s="630"/>
      <c r="O335" s="630"/>
      <c r="P335" s="637"/>
      <c r="Q335" s="627"/>
      <c r="S335" s="52"/>
      <c r="T335" s="52"/>
      <c r="U335" s="52"/>
      <c r="V335" s="52"/>
      <c r="W335" s="52"/>
      <c r="X335" s="641"/>
      <c r="AP335" s="409"/>
      <c r="AQ335" s="409"/>
      <c r="AR335" s="409"/>
      <c r="AS335" s="409"/>
      <c r="AT335" s="409"/>
      <c r="AU335" s="409"/>
      <c r="AV335" s="409"/>
      <c r="BF335" s="409"/>
      <c r="BG335" s="409"/>
      <c r="BH335" s="409"/>
      <c r="BI335" s="409"/>
      <c r="BJ335" s="409"/>
      <c r="BK335" s="409"/>
      <c r="BL335" s="409"/>
      <c r="BV335" s="409"/>
      <c r="BW335" s="409"/>
      <c r="BX335" s="409"/>
      <c r="BY335" s="409"/>
      <c r="BZ335" s="409"/>
      <c r="CA335" s="409"/>
      <c r="CB335" s="409"/>
      <c r="CL335" s="409"/>
      <c r="CM335" s="409"/>
      <c r="CN335" s="409"/>
      <c r="CO335" s="409"/>
      <c r="CP335" s="409"/>
      <c r="CQ335" s="409"/>
      <c r="CR335" s="409"/>
      <c r="DB335" s="409"/>
      <c r="DC335" s="409"/>
      <c r="DD335" s="409"/>
      <c r="DE335" s="409"/>
      <c r="DF335" s="409"/>
      <c r="DG335" s="409"/>
      <c r="DH335" s="409"/>
      <c r="DR335" s="409"/>
      <c r="DS335" s="409"/>
      <c r="DT335" s="409"/>
      <c r="DU335" s="409"/>
      <c r="DV335" s="409"/>
      <c r="DW335" s="409"/>
      <c r="DX335" s="409"/>
      <c r="EH335" s="409"/>
      <c r="EI335" s="409"/>
      <c r="EJ335" s="409"/>
      <c r="EK335" s="409"/>
      <c r="EL335" s="409"/>
      <c r="EM335" s="409"/>
      <c r="EN335" s="409"/>
      <c r="EX335" s="409"/>
      <c r="EY335" s="409"/>
      <c r="EZ335" s="409"/>
      <c r="FA335" s="409"/>
      <c r="FB335" s="409"/>
      <c r="FC335" s="409"/>
      <c r="FD335" s="409"/>
      <c r="FN335" s="409"/>
      <c r="FO335" s="409"/>
      <c r="FP335" s="409"/>
      <c r="FQ335" s="409"/>
      <c r="FR335" s="409"/>
      <c r="FS335" s="409"/>
      <c r="FT335" s="409"/>
      <c r="GD335" s="409"/>
      <c r="GE335" s="409"/>
      <c r="GF335" s="409"/>
      <c r="GG335" s="409"/>
      <c r="GH335" s="409"/>
      <c r="GI335" s="409"/>
      <c r="GJ335" s="409"/>
      <c r="GT335" s="409"/>
      <c r="GU335" s="409"/>
      <c r="GV335" s="409"/>
      <c r="GW335" s="409"/>
      <c r="GX335" s="409"/>
      <c r="GY335" s="409"/>
      <c r="GZ335" s="409"/>
      <c r="HJ335" s="409"/>
      <c r="HK335" s="409"/>
      <c r="HL335" s="409"/>
      <c r="HM335" s="409"/>
      <c r="HN335" s="409"/>
      <c r="HO335" s="409"/>
      <c r="HP335" s="409"/>
      <c r="HZ335" s="409"/>
      <c r="IA335" s="409"/>
      <c r="IB335" s="409"/>
      <c r="IC335" s="409"/>
      <c r="ID335" s="409"/>
      <c r="IE335" s="409"/>
      <c r="IF335" s="409"/>
      <c r="IP335" s="409"/>
      <c r="IQ335" s="409"/>
      <c r="IR335" s="409"/>
      <c r="IS335" s="409"/>
      <c r="IT335" s="409"/>
      <c r="IU335" s="409"/>
      <c r="IV335" s="409"/>
    </row>
    <row r="336" spans="1:256">
      <c r="A336" s="54"/>
      <c r="B336" s="16"/>
      <c r="C336" s="51"/>
      <c r="D336" s="52"/>
      <c r="E336" s="52"/>
      <c r="F336" s="52"/>
      <c r="G336" s="52"/>
      <c r="H336" s="52"/>
      <c r="I336" s="51"/>
      <c r="J336" s="242"/>
      <c r="K336" s="226"/>
      <c r="L336" s="630"/>
      <c r="M336" s="630"/>
      <c r="N336" s="630"/>
      <c r="O336" s="630"/>
      <c r="P336" s="637"/>
      <c r="Q336" s="627"/>
      <c r="S336" s="52"/>
      <c r="T336" s="52"/>
      <c r="U336" s="52"/>
      <c r="V336" s="52"/>
      <c r="W336" s="52"/>
      <c r="X336" s="641"/>
      <c r="AP336" s="409"/>
      <c r="AQ336" s="409"/>
      <c r="AR336" s="409"/>
      <c r="AS336" s="409"/>
      <c r="AT336" s="409"/>
      <c r="AU336" s="409"/>
      <c r="AV336" s="409"/>
      <c r="BF336" s="409"/>
      <c r="BG336" s="409"/>
      <c r="BH336" s="409"/>
      <c r="BI336" s="409"/>
      <c r="BJ336" s="409"/>
      <c r="BK336" s="409"/>
      <c r="BL336" s="409"/>
      <c r="BV336" s="409"/>
      <c r="BW336" s="409"/>
      <c r="BX336" s="409"/>
      <c r="BY336" s="409"/>
      <c r="BZ336" s="409"/>
      <c r="CA336" s="409"/>
      <c r="CB336" s="409"/>
      <c r="CL336" s="409"/>
      <c r="CM336" s="409"/>
      <c r="CN336" s="409"/>
      <c r="CO336" s="409"/>
      <c r="CP336" s="409"/>
      <c r="CQ336" s="409"/>
      <c r="CR336" s="409"/>
      <c r="DB336" s="409"/>
      <c r="DC336" s="409"/>
      <c r="DD336" s="409"/>
      <c r="DE336" s="409"/>
      <c r="DF336" s="409"/>
      <c r="DG336" s="409"/>
      <c r="DH336" s="409"/>
      <c r="DR336" s="409"/>
      <c r="DS336" s="409"/>
      <c r="DT336" s="409"/>
      <c r="DU336" s="409"/>
      <c r="DV336" s="409"/>
      <c r="DW336" s="409"/>
      <c r="DX336" s="409"/>
      <c r="EH336" s="409"/>
      <c r="EI336" s="409"/>
      <c r="EJ336" s="409"/>
      <c r="EK336" s="409"/>
      <c r="EL336" s="409"/>
      <c r="EM336" s="409"/>
      <c r="EN336" s="409"/>
      <c r="EX336" s="409"/>
      <c r="EY336" s="409"/>
      <c r="EZ336" s="409"/>
      <c r="FA336" s="409"/>
      <c r="FB336" s="409"/>
      <c r="FC336" s="409"/>
      <c r="FD336" s="409"/>
      <c r="FN336" s="409"/>
      <c r="FO336" s="409"/>
      <c r="FP336" s="409"/>
      <c r="FQ336" s="409"/>
      <c r="FR336" s="409"/>
      <c r="FS336" s="409"/>
      <c r="FT336" s="409"/>
      <c r="GD336" s="409"/>
      <c r="GE336" s="409"/>
      <c r="GF336" s="409"/>
      <c r="GG336" s="409"/>
      <c r="GH336" s="409"/>
      <c r="GI336" s="409"/>
      <c r="GJ336" s="409"/>
      <c r="GT336" s="409"/>
      <c r="GU336" s="409"/>
      <c r="GV336" s="409"/>
      <c r="GW336" s="409"/>
      <c r="GX336" s="409"/>
      <c r="GY336" s="409"/>
      <c r="GZ336" s="409"/>
      <c r="HJ336" s="409"/>
      <c r="HK336" s="409"/>
      <c r="HL336" s="409"/>
      <c r="HM336" s="409"/>
      <c r="HN336" s="409"/>
      <c r="HO336" s="409"/>
      <c r="HP336" s="409"/>
      <c r="HZ336" s="409"/>
      <c r="IA336" s="409"/>
      <c r="IB336" s="409"/>
      <c r="IC336" s="409"/>
      <c r="ID336" s="409"/>
      <c r="IE336" s="409"/>
      <c r="IF336" s="409"/>
      <c r="IP336" s="409"/>
      <c r="IQ336" s="409"/>
      <c r="IR336" s="409"/>
      <c r="IS336" s="409"/>
      <c r="IT336" s="409"/>
      <c r="IU336" s="409"/>
      <c r="IV336" s="409"/>
    </row>
    <row r="337" spans="1:256">
      <c r="A337" s="54"/>
      <c r="B337" s="141"/>
      <c r="C337" s="142"/>
      <c r="D337" s="143"/>
      <c r="E337" s="143"/>
      <c r="F337" s="143"/>
      <c r="G337" s="143"/>
      <c r="H337" s="143"/>
      <c r="I337" s="414"/>
      <c r="J337" s="243"/>
      <c r="K337" s="227"/>
      <c r="L337" s="227"/>
      <c r="M337" s="227"/>
      <c r="N337" s="227"/>
      <c r="O337" s="237"/>
      <c r="P337" s="631"/>
      <c r="Q337" s="627"/>
      <c r="S337" s="52"/>
      <c r="T337" s="52"/>
      <c r="U337" s="52"/>
      <c r="V337" s="52"/>
      <c r="W337" s="52"/>
      <c r="X337" s="641"/>
      <c r="AP337" s="409"/>
      <c r="AQ337" s="409"/>
      <c r="AR337" s="409"/>
      <c r="AS337" s="409"/>
      <c r="AT337" s="409"/>
      <c r="AU337" s="409"/>
      <c r="AV337" s="409"/>
      <c r="BF337" s="409"/>
      <c r="BG337" s="409"/>
      <c r="BH337" s="409"/>
      <c r="BI337" s="409"/>
      <c r="BJ337" s="409"/>
      <c r="BK337" s="409"/>
      <c r="BL337" s="409"/>
      <c r="BV337" s="409"/>
      <c r="BW337" s="409"/>
      <c r="BX337" s="409"/>
      <c r="BY337" s="409"/>
      <c r="BZ337" s="409"/>
      <c r="CA337" s="409"/>
      <c r="CB337" s="409"/>
      <c r="CL337" s="409"/>
      <c r="CM337" s="409"/>
      <c r="CN337" s="409"/>
      <c r="CO337" s="409"/>
      <c r="CP337" s="409"/>
      <c r="CQ337" s="409"/>
      <c r="CR337" s="409"/>
      <c r="DB337" s="409"/>
      <c r="DC337" s="409"/>
      <c r="DD337" s="409"/>
      <c r="DE337" s="409"/>
      <c r="DF337" s="409"/>
      <c r="DG337" s="409"/>
      <c r="DH337" s="409"/>
      <c r="DR337" s="409"/>
      <c r="DS337" s="409"/>
      <c r="DT337" s="409"/>
      <c r="DU337" s="409"/>
      <c r="DV337" s="409"/>
      <c r="DW337" s="409"/>
      <c r="DX337" s="409"/>
      <c r="EH337" s="409"/>
      <c r="EI337" s="409"/>
      <c r="EJ337" s="409"/>
      <c r="EK337" s="409"/>
      <c r="EL337" s="409"/>
      <c r="EM337" s="409"/>
      <c r="EN337" s="409"/>
      <c r="EX337" s="409"/>
      <c r="EY337" s="409"/>
      <c r="EZ337" s="409"/>
      <c r="FA337" s="409"/>
      <c r="FB337" s="409"/>
      <c r="FC337" s="409"/>
      <c r="FD337" s="409"/>
      <c r="FN337" s="409"/>
      <c r="FO337" s="409"/>
      <c r="FP337" s="409"/>
      <c r="FQ337" s="409"/>
      <c r="FR337" s="409"/>
      <c r="FS337" s="409"/>
      <c r="FT337" s="409"/>
      <c r="GD337" s="409"/>
      <c r="GE337" s="409"/>
      <c r="GF337" s="409"/>
      <c r="GG337" s="409"/>
      <c r="GH337" s="409"/>
      <c r="GI337" s="409"/>
      <c r="GJ337" s="409"/>
      <c r="GT337" s="409"/>
      <c r="GU337" s="409"/>
      <c r="GV337" s="409"/>
      <c r="GW337" s="409"/>
      <c r="GX337" s="409"/>
      <c r="GY337" s="409"/>
      <c r="GZ337" s="409"/>
      <c r="HJ337" s="409"/>
      <c r="HK337" s="409"/>
      <c r="HL337" s="409"/>
      <c r="HM337" s="409"/>
      <c r="HN337" s="409"/>
      <c r="HO337" s="409"/>
      <c r="HP337" s="409"/>
      <c r="HZ337" s="409"/>
      <c r="IA337" s="409"/>
      <c r="IB337" s="409"/>
      <c r="IC337" s="409"/>
      <c r="ID337" s="409"/>
      <c r="IE337" s="409"/>
      <c r="IF337" s="409"/>
      <c r="IP337" s="409"/>
      <c r="IQ337" s="409"/>
      <c r="IR337" s="409"/>
      <c r="IS337" s="409"/>
      <c r="IT337" s="409"/>
      <c r="IU337" s="409"/>
      <c r="IV337" s="409"/>
    </row>
    <row r="338" spans="1:256">
      <c r="A338" s="54"/>
      <c r="B338" s="16"/>
      <c r="C338" s="51"/>
      <c r="D338" s="52"/>
      <c r="E338" s="52"/>
      <c r="F338" s="52"/>
      <c r="G338" s="52"/>
      <c r="H338" s="52"/>
      <c r="I338" s="51"/>
      <c r="J338" s="242"/>
      <c r="K338" s="226"/>
      <c r="L338" s="630"/>
      <c r="M338" s="630"/>
      <c r="N338" s="630"/>
      <c r="O338" s="630"/>
      <c r="P338" s="637"/>
      <c r="Q338" s="627"/>
      <c r="S338" s="52"/>
      <c r="T338" s="52"/>
      <c r="U338" s="52"/>
      <c r="V338" s="52"/>
      <c r="W338" s="52"/>
      <c r="X338" s="641"/>
      <c r="AP338" s="409"/>
      <c r="AQ338" s="409"/>
      <c r="AR338" s="409"/>
      <c r="AS338" s="409"/>
      <c r="AT338" s="409"/>
      <c r="AU338" s="409"/>
      <c r="AV338" s="409"/>
      <c r="BF338" s="409"/>
      <c r="BG338" s="409"/>
      <c r="BH338" s="409"/>
      <c r="BI338" s="409"/>
      <c r="BJ338" s="409"/>
      <c r="BK338" s="409"/>
      <c r="BL338" s="409"/>
      <c r="BV338" s="409"/>
      <c r="BW338" s="409"/>
      <c r="BX338" s="409"/>
      <c r="BY338" s="409"/>
      <c r="BZ338" s="409"/>
      <c r="CA338" s="409"/>
      <c r="CB338" s="409"/>
      <c r="CL338" s="409"/>
      <c r="CM338" s="409"/>
      <c r="CN338" s="409"/>
      <c r="CO338" s="409"/>
      <c r="CP338" s="409"/>
      <c r="CQ338" s="409"/>
      <c r="CR338" s="409"/>
      <c r="DB338" s="409"/>
      <c r="DC338" s="409"/>
      <c r="DD338" s="409"/>
      <c r="DE338" s="409"/>
      <c r="DF338" s="409"/>
      <c r="DG338" s="409"/>
      <c r="DH338" s="409"/>
      <c r="DR338" s="409"/>
      <c r="DS338" s="409"/>
      <c r="DT338" s="409"/>
      <c r="DU338" s="409"/>
      <c r="DV338" s="409"/>
      <c r="DW338" s="409"/>
      <c r="DX338" s="409"/>
      <c r="EH338" s="409"/>
      <c r="EI338" s="409"/>
      <c r="EJ338" s="409"/>
      <c r="EK338" s="409"/>
      <c r="EL338" s="409"/>
      <c r="EM338" s="409"/>
      <c r="EN338" s="409"/>
      <c r="EX338" s="409"/>
      <c r="EY338" s="409"/>
      <c r="EZ338" s="409"/>
      <c r="FA338" s="409"/>
      <c r="FB338" s="409"/>
      <c r="FC338" s="409"/>
      <c r="FD338" s="409"/>
      <c r="FN338" s="409"/>
      <c r="FO338" s="409"/>
      <c r="FP338" s="409"/>
      <c r="FQ338" s="409"/>
      <c r="FR338" s="409"/>
      <c r="FS338" s="409"/>
      <c r="FT338" s="409"/>
      <c r="GD338" s="409"/>
      <c r="GE338" s="409"/>
      <c r="GF338" s="409"/>
      <c r="GG338" s="409"/>
      <c r="GH338" s="409"/>
      <c r="GI338" s="409"/>
      <c r="GJ338" s="409"/>
      <c r="GT338" s="409"/>
      <c r="GU338" s="409"/>
      <c r="GV338" s="409"/>
      <c r="GW338" s="409"/>
      <c r="GX338" s="409"/>
      <c r="GY338" s="409"/>
      <c r="GZ338" s="409"/>
      <c r="HJ338" s="409"/>
      <c r="HK338" s="409"/>
      <c r="HL338" s="409"/>
      <c r="HM338" s="409"/>
      <c r="HN338" s="409"/>
      <c r="HO338" s="409"/>
      <c r="HP338" s="409"/>
      <c r="HZ338" s="409"/>
      <c r="IA338" s="409"/>
      <c r="IB338" s="409"/>
      <c r="IC338" s="409"/>
      <c r="ID338" s="409"/>
      <c r="IE338" s="409"/>
      <c r="IF338" s="409"/>
      <c r="IP338" s="409"/>
      <c r="IQ338" s="409"/>
      <c r="IR338" s="409"/>
      <c r="IS338" s="409"/>
      <c r="IT338" s="409"/>
      <c r="IU338" s="409"/>
      <c r="IV338" s="409"/>
    </row>
    <row r="339" spans="1:256">
      <c r="A339" s="54"/>
      <c r="B339" s="16"/>
      <c r="C339" s="51"/>
      <c r="D339" s="52"/>
      <c r="E339" s="52"/>
      <c r="F339" s="52"/>
      <c r="G339" s="52"/>
      <c r="H339" s="52"/>
      <c r="I339" s="51"/>
      <c r="J339" s="242"/>
      <c r="K339" s="226"/>
      <c r="L339" s="630"/>
      <c r="M339" s="630"/>
      <c r="N339" s="630"/>
      <c r="O339" s="630"/>
      <c r="P339" s="637"/>
      <c r="Q339" s="627"/>
      <c r="S339" s="52"/>
      <c r="T339" s="52"/>
      <c r="U339" s="52"/>
      <c r="V339" s="52"/>
      <c r="W339" s="52"/>
      <c r="X339" s="641"/>
      <c r="AP339" s="409"/>
      <c r="AQ339" s="409"/>
      <c r="AR339" s="409"/>
      <c r="AS339" s="409"/>
      <c r="AT339" s="409"/>
      <c r="AU339" s="409"/>
      <c r="AV339" s="409"/>
      <c r="BF339" s="409"/>
      <c r="BG339" s="409"/>
      <c r="BH339" s="409"/>
      <c r="BI339" s="409"/>
      <c r="BJ339" s="409"/>
      <c r="BK339" s="409"/>
      <c r="BL339" s="409"/>
      <c r="BV339" s="409"/>
      <c r="BW339" s="409"/>
      <c r="BX339" s="409"/>
      <c r="BY339" s="409"/>
      <c r="BZ339" s="409"/>
      <c r="CA339" s="409"/>
      <c r="CB339" s="409"/>
      <c r="CL339" s="409"/>
      <c r="CM339" s="409"/>
      <c r="CN339" s="409"/>
      <c r="CO339" s="409"/>
      <c r="CP339" s="409"/>
      <c r="CQ339" s="409"/>
      <c r="CR339" s="409"/>
      <c r="DB339" s="409"/>
      <c r="DC339" s="409"/>
      <c r="DD339" s="409"/>
      <c r="DE339" s="409"/>
      <c r="DF339" s="409"/>
      <c r="DG339" s="409"/>
      <c r="DH339" s="409"/>
      <c r="DR339" s="409"/>
      <c r="DS339" s="409"/>
      <c r="DT339" s="409"/>
      <c r="DU339" s="409"/>
      <c r="DV339" s="409"/>
      <c r="DW339" s="409"/>
      <c r="DX339" s="409"/>
      <c r="EH339" s="409"/>
      <c r="EI339" s="409"/>
      <c r="EJ339" s="409"/>
      <c r="EK339" s="409"/>
      <c r="EL339" s="409"/>
      <c r="EM339" s="409"/>
      <c r="EN339" s="409"/>
      <c r="EX339" s="409"/>
      <c r="EY339" s="409"/>
      <c r="EZ339" s="409"/>
      <c r="FA339" s="409"/>
      <c r="FB339" s="409"/>
      <c r="FC339" s="409"/>
      <c r="FD339" s="409"/>
      <c r="FN339" s="409"/>
      <c r="FO339" s="409"/>
      <c r="FP339" s="409"/>
      <c r="FQ339" s="409"/>
      <c r="FR339" s="409"/>
      <c r="FS339" s="409"/>
      <c r="FT339" s="409"/>
      <c r="GD339" s="409"/>
      <c r="GE339" s="409"/>
      <c r="GF339" s="409"/>
      <c r="GG339" s="409"/>
      <c r="GH339" s="409"/>
      <c r="GI339" s="409"/>
      <c r="GJ339" s="409"/>
      <c r="GT339" s="409"/>
      <c r="GU339" s="409"/>
      <c r="GV339" s="409"/>
      <c r="GW339" s="409"/>
      <c r="GX339" s="409"/>
      <c r="GY339" s="409"/>
      <c r="GZ339" s="409"/>
      <c r="HJ339" s="409"/>
      <c r="HK339" s="409"/>
      <c r="HL339" s="409"/>
      <c r="HM339" s="409"/>
      <c r="HN339" s="409"/>
      <c r="HO339" s="409"/>
      <c r="HP339" s="409"/>
      <c r="HZ339" s="409"/>
      <c r="IA339" s="409"/>
      <c r="IB339" s="409"/>
      <c r="IC339" s="409"/>
      <c r="ID339" s="409"/>
      <c r="IE339" s="409"/>
      <c r="IF339" s="409"/>
      <c r="IP339" s="409"/>
      <c r="IQ339" s="409"/>
      <c r="IR339" s="409"/>
      <c r="IS339" s="409"/>
      <c r="IT339" s="409"/>
      <c r="IU339" s="409"/>
      <c r="IV339" s="409"/>
    </row>
    <row r="340" spans="1:256">
      <c r="A340" s="54"/>
      <c r="B340" s="139"/>
      <c r="C340" s="137"/>
      <c r="D340" s="138"/>
      <c r="E340" s="138"/>
      <c r="F340" s="138"/>
      <c r="G340" s="138"/>
      <c r="H340" s="138"/>
      <c r="I340" s="417"/>
      <c r="J340" s="243"/>
      <c r="K340" s="227"/>
      <c r="L340" s="227"/>
      <c r="M340" s="227"/>
      <c r="N340" s="227"/>
      <c r="O340" s="237"/>
      <c r="P340" s="631"/>
      <c r="Q340" s="627"/>
      <c r="S340" s="52"/>
      <c r="T340" s="52"/>
      <c r="U340" s="52"/>
      <c r="V340" s="52"/>
      <c r="W340" s="52"/>
      <c r="X340" s="641"/>
      <c r="AP340" s="409"/>
      <c r="AQ340" s="409"/>
      <c r="AR340" s="409"/>
      <c r="AS340" s="409"/>
      <c r="AT340" s="409"/>
      <c r="AU340" s="409"/>
      <c r="AV340" s="409"/>
      <c r="BF340" s="409"/>
      <c r="BG340" s="409"/>
      <c r="BH340" s="409"/>
      <c r="BI340" s="409"/>
      <c r="BJ340" s="409"/>
      <c r="BK340" s="409"/>
      <c r="BL340" s="409"/>
      <c r="BV340" s="409"/>
      <c r="BW340" s="409"/>
      <c r="BX340" s="409"/>
      <c r="BY340" s="409"/>
      <c r="BZ340" s="409"/>
      <c r="CA340" s="409"/>
      <c r="CB340" s="409"/>
      <c r="CL340" s="409"/>
      <c r="CM340" s="409"/>
      <c r="CN340" s="409"/>
      <c r="CO340" s="409"/>
      <c r="CP340" s="409"/>
      <c r="CQ340" s="409"/>
      <c r="CR340" s="409"/>
      <c r="DB340" s="409"/>
      <c r="DC340" s="409"/>
      <c r="DD340" s="409"/>
      <c r="DE340" s="409"/>
      <c r="DF340" s="409"/>
      <c r="DG340" s="409"/>
      <c r="DH340" s="409"/>
      <c r="DR340" s="409"/>
      <c r="DS340" s="409"/>
      <c r="DT340" s="409"/>
      <c r="DU340" s="409"/>
      <c r="DV340" s="409"/>
      <c r="DW340" s="409"/>
      <c r="DX340" s="409"/>
      <c r="EH340" s="409"/>
      <c r="EI340" s="409"/>
      <c r="EJ340" s="409"/>
      <c r="EK340" s="409"/>
      <c r="EL340" s="409"/>
      <c r="EM340" s="409"/>
      <c r="EN340" s="409"/>
      <c r="EX340" s="409"/>
      <c r="EY340" s="409"/>
      <c r="EZ340" s="409"/>
      <c r="FA340" s="409"/>
      <c r="FB340" s="409"/>
      <c r="FC340" s="409"/>
      <c r="FD340" s="409"/>
      <c r="FN340" s="409"/>
      <c r="FO340" s="409"/>
      <c r="FP340" s="409"/>
      <c r="FQ340" s="409"/>
      <c r="FR340" s="409"/>
      <c r="FS340" s="409"/>
      <c r="FT340" s="409"/>
      <c r="GD340" s="409"/>
      <c r="GE340" s="409"/>
      <c r="GF340" s="409"/>
      <c r="GG340" s="409"/>
      <c r="GH340" s="409"/>
      <c r="GI340" s="409"/>
      <c r="GJ340" s="409"/>
      <c r="GT340" s="409"/>
      <c r="GU340" s="409"/>
      <c r="GV340" s="409"/>
      <c r="GW340" s="409"/>
      <c r="GX340" s="409"/>
      <c r="GY340" s="409"/>
      <c r="GZ340" s="409"/>
      <c r="HJ340" s="409"/>
      <c r="HK340" s="409"/>
      <c r="HL340" s="409"/>
      <c r="HM340" s="409"/>
      <c r="HN340" s="409"/>
      <c r="HO340" s="409"/>
      <c r="HP340" s="409"/>
      <c r="HZ340" s="409"/>
      <c r="IA340" s="409"/>
      <c r="IB340" s="409"/>
      <c r="IC340" s="409"/>
      <c r="ID340" s="409"/>
      <c r="IE340" s="409"/>
      <c r="IF340" s="409"/>
      <c r="IP340" s="409"/>
      <c r="IQ340" s="409"/>
      <c r="IR340" s="409"/>
      <c r="IS340" s="409"/>
      <c r="IT340" s="409"/>
      <c r="IU340" s="409"/>
      <c r="IV340" s="409"/>
    </row>
    <row r="341" spans="1:256">
      <c r="A341" s="53"/>
      <c r="B341" s="238"/>
      <c r="C341" s="239"/>
      <c r="D341" s="240"/>
      <c r="E341" s="240"/>
      <c r="F341" s="74"/>
      <c r="G341" s="240"/>
      <c r="H341" s="240"/>
      <c r="I341" s="241"/>
      <c r="J341" s="228"/>
      <c r="K341" s="229"/>
      <c r="L341" s="230"/>
      <c r="M341" s="230"/>
      <c r="N341" s="230"/>
      <c r="O341" s="230"/>
      <c r="P341" s="623"/>
      <c r="Q341" s="627"/>
      <c r="S341" s="52"/>
      <c r="T341" s="52"/>
      <c r="U341" s="52"/>
      <c r="V341" s="52"/>
      <c r="W341" s="52"/>
      <c r="X341" s="641"/>
      <c r="AP341" s="409"/>
      <c r="AQ341" s="409"/>
      <c r="AR341" s="409"/>
      <c r="AS341" s="409"/>
      <c r="AT341" s="409"/>
      <c r="AU341" s="409"/>
      <c r="AV341" s="409"/>
      <c r="BF341" s="409"/>
      <c r="BG341" s="409"/>
      <c r="BH341" s="409"/>
      <c r="BI341" s="409"/>
      <c r="BJ341" s="409"/>
      <c r="BK341" s="409"/>
      <c r="BL341" s="409"/>
      <c r="BV341" s="409"/>
      <c r="BW341" s="409"/>
      <c r="BX341" s="409"/>
      <c r="BY341" s="409"/>
      <c r="BZ341" s="409"/>
      <c r="CA341" s="409"/>
      <c r="CB341" s="409"/>
      <c r="CL341" s="409"/>
      <c r="CM341" s="409"/>
      <c r="CN341" s="409"/>
      <c r="CO341" s="409"/>
      <c r="CP341" s="409"/>
      <c r="CQ341" s="409"/>
      <c r="CR341" s="409"/>
      <c r="DB341" s="409"/>
      <c r="DC341" s="409"/>
      <c r="DD341" s="409"/>
      <c r="DE341" s="409"/>
      <c r="DF341" s="409"/>
      <c r="DG341" s="409"/>
      <c r="DH341" s="409"/>
      <c r="DR341" s="409"/>
      <c r="DS341" s="409"/>
      <c r="DT341" s="409"/>
      <c r="DU341" s="409"/>
      <c r="DV341" s="409"/>
      <c r="DW341" s="409"/>
      <c r="DX341" s="409"/>
      <c r="EH341" s="409"/>
      <c r="EI341" s="409"/>
      <c r="EJ341" s="409"/>
      <c r="EK341" s="409"/>
      <c r="EL341" s="409"/>
      <c r="EM341" s="409"/>
      <c r="EN341" s="409"/>
      <c r="EX341" s="409"/>
      <c r="EY341" s="409"/>
      <c r="EZ341" s="409"/>
      <c r="FA341" s="409"/>
      <c r="FB341" s="409"/>
      <c r="FC341" s="409"/>
      <c r="FD341" s="409"/>
      <c r="FN341" s="409"/>
      <c r="FO341" s="409"/>
      <c r="FP341" s="409"/>
      <c r="FQ341" s="409"/>
      <c r="FR341" s="409"/>
      <c r="FS341" s="409"/>
      <c r="FT341" s="409"/>
      <c r="GD341" s="409"/>
      <c r="GE341" s="409"/>
      <c r="GF341" s="409"/>
      <c r="GG341" s="409"/>
      <c r="GH341" s="409"/>
      <c r="GI341" s="409"/>
      <c r="GJ341" s="409"/>
      <c r="GT341" s="409"/>
      <c r="GU341" s="409"/>
      <c r="GV341" s="409"/>
      <c r="GW341" s="409"/>
      <c r="GX341" s="409"/>
      <c r="GY341" s="409"/>
      <c r="GZ341" s="409"/>
      <c r="HJ341" s="409"/>
      <c r="HK341" s="409"/>
      <c r="HL341" s="409"/>
      <c r="HM341" s="409"/>
      <c r="HN341" s="409"/>
      <c r="HO341" s="409"/>
      <c r="HP341" s="409"/>
      <c r="HZ341" s="409"/>
      <c r="IA341" s="409"/>
      <c r="IB341" s="409"/>
      <c r="IC341" s="409"/>
      <c r="ID341" s="409"/>
      <c r="IE341" s="409"/>
      <c r="IF341" s="409"/>
      <c r="IP341" s="409"/>
      <c r="IQ341" s="409"/>
      <c r="IR341" s="409"/>
      <c r="IS341" s="409"/>
      <c r="IT341" s="409"/>
      <c r="IU341" s="409"/>
      <c r="IV341" s="409"/>
    </row>
    <row r="342" spans="1:256">
      <c r="A342" s="54"/>
      <c r="B342" s="16"/>
      <c r="C342" s="51"/>
      <c r="D342" s="52"/>
      <c r="E342" s="52"/>
      <c r="F342" s="52"/>
      <c r="G342" s="52"/>
      <c r="H342" s="52"/>
      <c r="I342" s="75"/>
      <c r="J342" s="232"/>
      <c r="K342" s="233"/>
      <c r="L342" s="234"/>
      <c r="M342" s="234"/>
      <c r="N342" s="234"/>
      <c r="O342" s="234"/>
      <c r="P342" s="635"/>
      <c r="Q342" s="627"/>
      <c r="S342" s="52"/>
      <c r="T342" s="52"/>
      <c r="U342" s="52"/>
      <c r="V342" s="52"/>
      <c r="W342" s="52"/>
      <c r="X342" s="641"/>
      <c r="AP342" s="409"/>
      <c r="AQ342" s="409"/>
      <c r="AR342" s="409"/>
      <c r="AS342" s="409"/>
      <c r="AT342" s="409"/>
      <c r="AU342" s="409"/>
      <c r="AV342" s="409"/>
      <c r="BF342" s="409"/>
      <c r="BG342" s="409"/>
      <c r="BH342" s="409"/>
      <c r="BI342" s="409"/>
      <c r="BJ342" s="409"/>
      <c r="BK342" s="409"/>
      <c r="BL342" s="409"/>
      <c r="BV342" s="409"/>
      <c r="BW342" s="409"/>
      <c r="BX342" s="409"/>
      <c r="BY342" s="409"/>
      <c r="BZ342" s="409"/>
      <c r="CA342" s="409"/>
      <c r="CB342" s="409"/>
      <c r="CL342" s="409"/>
      <c r="CM342" s="409"/>
      <c r="CN342" s="409"/>
      <c r="CO342" s="409"/>
      <c r="CP342" s="409"/>
      <c r="CQ342" s="409"/>
      <c r="CR342" s="409"/>
      <c r="DB342" s="409"/>
      <c r="DC342" s="409"/>
      <c r="DD342" s="409"/>
      <c r="DE342" s="409"/>
      <c r="DF342" s="409"/>
      <c r="DG342" s="409"/>
      <c r="DH342" s="409"/>
      <c r="DR342" s="409"/>
      <c r="DS342" s="409"/>
      <c r="DT342" s="409"/>
      <c r="DU342" s="409"/>
      <c r="DV342" s="409"/>
      <c r="DW342" s="409"/>
      <c r="DX342" s="409"/>
      <c r="EH342" s="409"/>
      <c r="EI342" s="409"/>
      <c r="EJ342" s="409"/>
      <c r="EK342" s="409"/>
      <c r="EL342" s="409"/>
      <c r="EM342" s="409"/>
      <c r="EN342" s="409"/>
      <c r="EX342" s="409"/>
      <c r="EY342" s="409"/>
      <c r="EZ342" s="409"/>
      <c r="FA342" s="409"/>
      <c r="FB342" s="409"/>
      <c r="FC342" s="409"/>
      <c r="FD342" s="409"/>
      <c r="FN342" s="409"/>
      <c r="FO342" s="409"/>
      <c r="FP342" s="409"/>
      <c r="FQ342" s="409"/>
      <c r="FR342" s="409"/>
      <c r="FS342" s="409"/>
      <c r="FT342" s="409"/>
      <c r="GD342" s="409"/>
      <c r="GE342" s="409"/>
      <c r="GF342" s="409"/>
      <c r="GG342" s="409"/>
      <c r="GH342" s="409"/>
      <c r="GI342" s="409"/>
      <c r="GJ342" s="409"/>
      <c r="GT342" s="409"/>
      <c r="GU342" s="409"/>
      <c r="GV342" s="409"/>
      <c r="GW342" s="409"/>
      <c r="GX342" s="409"/>
      <c r="GY342" s="409"/>
      <c r="GZ342" s="409"/>
      <c r="HJ342" s="409"/>
      <c r="HK342" s="409"/>
      <c r="HL342" s="409"/>
      <c r="HM342" s="409"/>
      <c r="HN342" s="409"/>
      <c r="HO342" s="409"/>
      <c r="HP342" s="409"/>
      <c r="HZ342" s="409"/>
      <c r="IA342" s="409"/>
      <c r="IB342" s="409"/>
      <c r="IC342" s="409"/>
      <c r="ID342" s="409"/>
      <c r="IE342" s="409"/>
      <c r="IF342" s="409"/>
      <c r="IP342" s="409"/>
      <c r="IQ342" s="409"/>
      <c r="IR342" s="409"/>
      <c r="IS342" s="409"/>
      <c r="IT342" s="409"/>
      <c r="IU342" s="409"/>
      <c r="IV342" s="409"/>
    </row>
    <row r="343" spans="1:256">
      <c r="A343" s="54"/>
      <c r="B343" s="16"/>
      <c r="C343" s="51"/>
      <c r="D343" s="52"/>
      <c r="E343" s="52"/>
      <c r="F343" s="52"/>
      <c r="G343" s="52"/>
      <c r="H343" s="52"/>
      <c r="I343" s="75"/>
      <c r="J343" s="232"/>
      <c r="K343" s="233"/>
      <c r="L343" s="234"/>
      <c r="M343" s="234"/>
      <c r="N343" s="234"/>
      <c r="O343" s="234"/>
      <c r="P343" s="635"/>
      <c r="Q343" s="627"/>
      <c r="S343" s="52"/>
      <c r="T343" s="52"/>
      <c r="U343" s="52"/>
      <c r="V343" s="52"/>
      <c r="W343" s="52"/>
      <c r="X343" s="641"/>
      <c r="AP343" s="409"/>
      <c r="AQ343" s="409"/>
      <c r="AR343" s="409"/>
      <c r="AS343" s="409"/>
      <c r="AT343" s="409"/>
      <c r="AU343" s="409"/>
      <c r="AV343" s="409"/>
      <c r="BF343" s="409"/>
      <c r="BG343" s="409"/>
      <c r="BH343" s="409"/>
      <c r="BI343" s="409"/>
      <c r="BJ343" s="409"/>
      <c r="BK343" s="409"/>
      <c r="BL343" s="409"/>
      <c r="BV343" s="409"/>
      <c r="BW343" s="409"/>
      <c r="BX343" s="409"/>
      <c r="BY343" s="409"/>
      <c r="BZ343" s="409"/>
      <c r="CA343" s="409"/>
      <c r="CB343" s="409"/>
      <c r="CL343" s="409"/>
      <c r="CM343" s="409"/>
      <c r="CN343" s="409"/>
      <c r="CO343" s="409"/>
      <c r="CP343" s="409"/>
      <c r="CQ343" s="409"/>
      <c r="CR343" s="409"/>
      <c r="DB343" s="409"/>
      <c r="DC343" s="409"/>
      <c r="DD343" s="409"/>
      <c r="DE343" s="409"/>
      <c r="DF343" s="409"/>
      <c r="DG343" s="409"/>
      <c r="DH343" s="409"/>
      <c r="DR343" s="409"/>
      <c r="DS343" s="409"/>
      <c r="DT343" s="409"/>
      <c r="DU343" s="409"/>
      <c r="DV343" s="409"/>
      <c r="DW343" s="409"/>
      <c r="DX343" s="409"/>
      <c r="EH343" s="409"/>
      <c r="EI343" s="409"/>
      <c r="EJ343" s="409"/>
      <c r="EK343" s="409"/>
      <c r="EL343" s="409"/>
      <c r="EM343" s="409"/>
      <c r="EN343" s="409"/>
      <c r="EX343" s="409"/>
      <c r="EY343" s="409"/>
      <c r="EZ343" s="409"/>
      <c r="FA343" s="409"/>
      <c r="FB343" s="409"/>
      <c r="FC343" s="409"/>
      <c r="FD343" s="409"/>
      <c r="FN343" s="409"/>
      <c r="FO343" s="409"/>
      <c r="FP343" s="409"/>
      <c r="FQ343" s="409"/>
      <c r="FR343" s="409"/>
      <c r="FS343" s="409"/>
      <c r="FT343" s="409"/>
      <c r="GD343" s="409"/>
      <c r="GE343" s="409"/>
      <c r="GF343" s="409"/>
      <c r="GG343" s="409"/>
      <c r="GH343" s="409"/>
      <c r="GI343" s="409"/>
      <c r="GJ343" s="409"/>
      <c r="GT343" s="409"/>
      <c r="GU343" s="409"/>
      <c r="GV343" s="409"/>
      <c r="GW343" s="409"/>
      <c r="GX343" s="409"/>
      <c r="GY343" s="409"/>
      <c r="GZ343" s="409"/>
      <c r="HJ343" s="409"/>
      <c r="HK343" s="409"/>
      <c r="HL343" s="409"/>
      <c r="HM343" s="409"/>
      <c r="HN343" s="409"/>
      <c r="HO343" s="409"/>
      <c r="HP343" s="409"/>
      <c r="HZ343" s="409"/>
      <c r="IA343" s="409"/>
      <c r="IB343" s="409"/>
      <c r="IC343" s="409"/>
      <c r="ID343" s="409"/>
      <c r="IE343" s="409"/>
      <c r="IF343" s="409"/>
      <c r="IP343" s="409"/>
      <c r="IQ343" s="409"/>
      <c r="IR343" s="409"/>
      <c r="IS343" s="409"/>
      <c r="IT343" s="409"/>
      <c r="IU343" s="409"/>
      <c r="IV343" s="409"/>
    </row>
    <row r="344" spans="1:256">
      <c r="A344" s="54"/>
      <c r="B344" s="16"/>
      <c r="C344" s="51"/>
      <c r="D344" s="52"/>
      <c r="E344" s="52"/>
      <c r="F344" s="52"/>
      <c r="G344" s="52"/>
      <c r="H344" s="52"/>
      <c r="I344" s="75"/>
      <c r="J344" s="232"/>
      <c r="K344" s="233"/>
      <c r="L344" s="234"/>
      <c r="M344" s="234"/>
      <c r="N344" s="234"/>
      <c r="O344" s="234"/>
      <c r="P344" s="635"/>
      <c r="Q344" s="627"/>
      <c r="S344" s="52"/>
      <c r="T344" s="52"/>
      <c r="U344" s="52"/>
      <c r="V344" s="52"/>
      <c r="W344" s="52"/>
      <c r="X344" s="641"/>
      <c r="AP344" s="409"/>
      <c r="AQ344" s="409"/>
      <c r="AR344" s="409"/>
      <c r="AS344" s="409"/>
      <c r="AT344" s="409"/>
      <c r="AU344" s="409"/>
      <c r="AV344" s="409"/>
      <c r="BF344" s="409"/>
      <c r="BG344" s="409"/>
      <c r="BH344" s="409"/>
      <c r="BI344" s="409"/>
      <c r="BJ344" s="409"/>
      <c r="BK344" s="409"/>
      <c r="BL344" s="409"/>
      <c r="BV344" s="409"/>
      <c r="BW344" s="409"/>
      <c r="BX344" s="409"/>
      <c r="BY344" s="409"/>
      <c r="BZ344" s="409"/>
      <c r="CA344" s="409"/>
      <c r="CB344" s="409"/>
      <c r="CL344" s="409"/>
      <c r="CM344" s="409"/>
      <c r="CN344" s="409"/>
      <c r="CO344" s="409"/>
      <c r="CP344" s="409"/>
      <c r="CQ344" s="409"/>
      <c r="CR344" s="409"/>
      <c r="DB344" s="409"/>
      <c r="DC344" s="409"/>
      <c r="DD344" s="409"/>
      <c r="DE344" s="409"/>
      <c r="DF344" s="409"/>
      <c r="DG344" s="409"/>
      <c r="DH344" s="409"/>
      <c r="DR344" s="409"/>
      <c r="DS344" s="409"/>
      <c r="DT344" s="409"/>
      <c r="DU344" s="409"/>
      <c r="DV344" s="409"/>
      <c r="DW344" s="409"/>
      <c r="DX344" s="409"/>
      <c r="EH344" s="409"/>
      <c r="EI344" s="409"/>
      <c r="EJ344" s="409"/>
      <c r="EK344" s="409"/>
      <c r="EL344" s="409"/>
      <c r="EM344" s="409"/>
      <c r="EN344" s="409"/>
      <c r="EX344" s="409"/>
      <c r="EY344" s="409"/>
      <c r="EZ344" s="409"/>
      <c r="FA344" s="409"/>
      <c r="FB344" s="409"/>
      <c r="FC344" s="409"/>
      <c r="FD344" s="409"/>
      <c r="FN344" s="409"/>
      <c r="FO344" s="409"/>
      <c r="FP344" s="409"/>
      <c r="FQ344" s="409"/>
      <c r="FR344" s="409"/>
      <c r="FS344" s="409"/>
      <c r="FT344" s="409"/>
      <c r="GD344" s="409"/>
      <c r="GE344" s="409"/>
      <c r="GF344" s="409"/>
      <c r="GG344" s="409"/>
      <c r="GH344" s="409"/>
      <c r="GI344" s="409"/>
      <c r="GJ344" s="409"/>
      <c r="GT344" s="409"/>
      <c r="GU344" s="409"/>
      <c r="GV344" s="409"/>
      <c r="GW344" s="409"/>
      <c r="GX344" s="409"/>
      <c r="GY344" s="409"/>
      <c r="GZ344" s="409"/>
      <c r="HJ344" s="409"/>
      <c r="HK344" s="409"/>
      <c r="HL344" s="409"/>
      <c r="HM344" s="409"/>
      <c r="HN344" s="409"/>
      <c r="HO344" s="409"/>
      <c r="HP344" s="409"/>
      <c r="HZ344" s="409"/>
      <c r="IA344" s="409"/>
      <c r="IB344" s="409"/>
      <c r="IC344" s="409"/>
      <c r="ID344" s="409"/>
      <c r="IE344" s="409"/>
      <c r="IF344" s="409"/>
      <c r="IP344" s="409"/>
      <c r="IQ344" s="409"/>
      <c r="IR344" s="409"/>
      <c r="IS344" s="409"/>
      <c r="IT344" s="409"/>
      <c r="IU344" s="409"/>
      <c r="IV344" s="409"/>
    </row>
    <row r="345" spans="1:256">
      <c r="A345" s="54"/>
      <c r="B345" s="16"/>
      <c r="C345" s="51"/>
      <c r="D345" s="52"/>
      <c r="E345" s="52"/>
      <c r="F345" s="52"/>
      <c r="G345" s="52"/>
      <c r="H345" s="52"/>
      <c r="I345" s="75"/>
      <c r="J345" s="232"/>
      <c r="K345" s="233"/>
      <c r="L345" s="234"/>
      <c r="M345" s="234"/>
      <c r="N345" s="234"/>
      <c r="O345" s="234"/>
      <c r="P345" s="635"/>
      <c r="Q345" s="627"/>
      <c r="S345" s="52"/>
      <c r="T345" s="52"/>
      <c r="U345" s="52"/>
      <c r="V345" s="52"/>
      <c r="W345" s="52"/>
      <c r="X345" s="641"/>
      <c r="AP345" s="409"/>
      <c r="AQ345" s="409"/>
      <c r="AR345" s="409"/>
      <c r="AS345" s="409"/>
      <c r="AT345" s="409"/>
      <c r="AU345" s="409"/>
      <c r="AV345" s="409"/>
      <c r="BF345" s="409"/>
      <c r="BG345" s="409"/>
      <c r="BH345" s="409"/>
      <c r="BI345" s="409"/>
      <c r="BJ345" s="409"/>
      <c r="BK345" s="409"/>
      <c r="BL345" s="409"/>
      <c r="BV345" s="409"/>
      <c r="BW345" s="409"/>
      <c r="BX345" s="409"/>
      <c r="BY345" s="409"/>
      <c r="BZ345" s="409"/>
      <c r="CA345" s="409"/>
      <c r="CB345" s="409"/>
      <c r="CL345" s="409"/>
      <c r="CM345" s="409"/>
      <c r="CN345" s="409"/>
      <c r="CO345" s="409"/>
      <c r="CP345" s="409"/>
      <c r="CQ345" s="409"/>
      <c r="CR345" s="409"/>
      <c r="DB345" s="409"/>
      <c r="DC345" s="409"/>
      <c r="DD345" s="409"/>
      <c r="DE345" s="409"/>
      <c r="DF345" s="409"/>
      <c r="DG345" s="409"/>
      <c r="DH345" s="409"/>
      <c r="DR345" s="409"/>
      <c r="DS345" s="409"/>
      <c r="DT345" s="409"/>
      <c r="DU345" s="409"/>
      <c r="DV345" s="409"/>
      <c r="DW345" s="409"/>
      <c r="DX345" s="409"/>
      <c r="EH345" s="409"/>
      <c r="EI345" s="409"/>
      <c r="EJ345" s="409"/>
      <c r="EK345" s="409"/>
      <c r="EL345" s="409"/>
      <c r="EM345" s="409"/>
      <c r="EN345" s="409"/>
      <c r="EX345" s="409"/>
      <c r="EY345" s="409"/>
      <c r="EZ345" s="409"/>
      <c r="FA345" s="409"/>
      <c r="FB345" s="409"/>
      <c r="FC345" s="409"/>
      <c r="FD345" s="409"/>
      <c r="FN345" s="409"/>
      <c r="FO345" s="409"/>
      <c r="FP345" s="409"/>
      <c r="FQ345" s="409"/>
      <c r="FR345" s="409"/>
      <c r="FS345" s="409"/>
      <c r="FT345" s="409"/>
      <c r="GD345" s="409"/>
      <c r="GE345" s="409"/>
      <c r="GF345" s="409"/>
      <c r="GG345" s="409"/>
      <c r="GH345" s="409"/>
      <c r="GI345" s="409"/>
      <c r="GJ345" s="409"/>
      <c r="GT345" s="409"/>
      <c r="GU345" s="409"/>
      <c r="GV345" s="409"/>
      <c r="GW345" s="409"/>
      <c r="GX345" s="409"/>
      <c r="GY345" s="409"/>
      <c r="GZ345" s="409"/>
      <c r="HJ345" s="409"/>
      <c r="HK345" s="409"/>
      <c r="HL345" s="409"/>
      <c r="HM345" s="409"/>
      <c r="HN345" s="409"/>
      <c r="HO345" s="409"/>
      <c r="HP345" s="409"/>
      <c r="HZ345" s="409"/>
      <c r="IA345" s="409"/>
      <c r="IB345" s="409"/>
      <c r="IC345" s="409"/>
      <c r="ID345" s="409"/>
      <c r="IE345" s="409"/>
      <c r="IF345" s="409"/>
      <c r="IP345" s="409"/>
      <c r="IQ345" s="409"/>
      <c r="IR345" s="409"/>
      <c r="IS345" s="409"/>
      <c r="IT345" s="409"/>
      <c r="IU345" s="409"/>
      <c r="IV345" s="409"/>
    </row>
    <row r="346" spans="1:256">
      <c r="A346" s="54"/>
      <c r="B346" s="139"/>
      <c r="C346" s="137"/>
      <c r="D346" s="138"/>
      <c r="E346" s="138"/>
      <c r="F346" s="138"/>
      <c r="G346" s="138"/>
      <c r="H346" s="138"/>
      <c r="I346" s="417"/>
      <c r="J346" s="632"/>
      <c r="K346" s="235"/>
      <c r="L346" s="236"/>
      <c r="M346" s="236"/>
      <c r="N346" s="236"/>
      <c r="O346" s="236"/>
      <c r="P346" s="636"/>
      <c r="Q346" s="627"/>
      <c r="S346" s="52"/>
      <c r="T346" s="52"/>
      <c r="U346" s="52"/>
      <c r="V346" s="52"/>
      <c r="W346" s="52"/>
      <c r="X346" s="641"/>
      <c r="AP346" s="409"/>
      <c r="AQ346" s="409"/>
      <c r="AR346" s="409"/>
      <c r="AS346" s="409"/>
      <c r="AT346" s="409"/>
      <c r="AU346" s="409"/>
      <c r="AV346" s="409"/>
      <c r="BF346" s="409"/>
      <c r="BG346" s="409"/>
      <c r="BH346" s="409"/>
      <c r="BI346" s="409"/>
      <c r="BJ346" s="409"/>
      <c r="BK346" s="409"/>
      <c r="BL346" s="409"/>
      <c r="BV346" s="409"/>
      <c r="BW346" s="409"/>
      <c r="BX346" s="409"/>
      <c r="BY346" s="409"/>
      <c r="BZ346" s="409"/>
      <c r="CA346" s="409"/>
      <c r="CB346" s="409"/>
      <c r="CL346" s="409"/>
      <c r="CM346" s="409"/>
      <c r="CN346" s="409"/>
      <c r="CO346" s="409"/>
      <c r="CP346" s="409"/>
      <c r="CQ346" s="409"/>
      <c r="CR346" s="409"/>
      <c r="DB346" s="409"/>
      <c r="DC346" s="409"/>
      <c r="DD346" s="409"/>
      <c r="DE346" s="409"/>
      <c r="DF346" s="409"/>
      <c r="DG346" s="409"/>
      <c r="DH346" s="409"/>
      <c r="DR346" s="409"/>
      <c r="DS346" s="409"/>
      <c r="DT346" s="409"/>
      <c r="DU346" s="409"/>
      <c r="DV346" s="409"/>
      <c r="DW346" s="409"/>
      <c r="DX346" s="409"/>
      <c r="EH346" s="409"/>
      <c r="EI346" s="409"/>
      <c r="EJ346" s="409"/>
      <c r="EK346" s="409"/>
      <c r="EL346" s="409"/>
      <c r="EM346" s="409"/>
      <c r="EN346" s="409"/>
      <c r="EX346" s="409"/>
      <c r="EY346" s="409"/>
      <c r="EZ346" s="409"/>
      <c r="FA346" s="409"/>
      <c r="FB346" s="409"/>
      <c r="FC346" s="409"/>
      <c r="FD346" s="409"/>
      <c r="FN346" s="409"/>
      <c r="FO346" s="409"/>
      <c r="FP346" s="409"/>
      <c r="FQ346" s="409"/>
      <c r="FR346" s="409"/>
      <c r="FS346" s="409"/>
      <c r="FT346" s="409"/>
      <c r="GD346" s="409"/>
      <c r="GE346" s="409"/>
      <c r="GF346" s="409"/>
      <c r="GG346" s="409"/>
      <c r="GH346" s="409"/>
      <c r="GI346" s="409"/>
      <c r="GJ346" s="409"/>
      <c r="GT346" s="409"/>
      <c r="GU346" s="409"/>
      <c r="GV346" s="409"/>
      <c r="GW346" s="409"/>
      <c r="GX346" s="409"/>
      <c r="GY346" s="409"/>
      <c r="GZ346" s="409"/>
      <c r="HJ346" s="409"/>
      <c r="HK346" s="409"/>
      <c r="HL346" s="409"/>
      <c r="HM346" s="409"/>
      <c r="HN346" s="409"/>
      <c r="HO346" s="409"/>
      <c r="HP346" s="409"/>
      <c r="HZ346" s="409"/>
      <c r="IA346" s="409"/>
      <c r="IB346" s="409"/>
      <c r="IC346" s="409"/>
      <c r="ID346" s="409"/>
      <c r="IE346" s="409"/>
      <c r="IF346" s="409"/>
      <c r="IP346" s="409"/>
      <c r="IQ346" s="409"/>
      <c r="IR346" s="409"/>
      <c r="IS346" s="409"/>
      <c r="IT346" s="409"/>
      <c r="IU346" s="409"/>
      <c r="IV346" s="409"/>
    </row>
    <row r="347" spans="1:256">
      <c r="A347" s="54"/>
      <c r="B347" s="16"/>
      <c r="C347" s="51"/>
      <c r="D347" s="52"/>
      <c r="E347" s="52"/>
      <c r="F347" s="52"/>
      <c r="G347" s="52"/>
      <c r="H347" s="52"/>
      <c r="I347" s="75"/>
      <c r="J347" s="232"/>
      <c r="K347" s="233"/>
      <c r="L347" s="234"/>
      <c r="M347" s="234"/>
      <c r="N347" s="234"/>
      <c r="O347" s="234"/>
      <c r="P347" s="635"/>
      <c r="Q347" s="627"/>
      <c r="S347" s="52"/>
      <c r="T347" s="52"/>
      <c r="U347" s="52"/>
      <c r="V347" s="52"/>
      <c r="W347" s="52"/>
      <c r="X347" s="641"/>
      <c r="AP347" s="409"/>
      <c r="AQ347" s="409"/>
      <c r="AR347" s="409"/>
      <c r="AS347" s="409"/>
      <c r="AT347" s="409"/>
      <c r="AU347" s="409"/>
      <c r="AV347" s="409"/>
      <c r="BF347" s="409"/>
      <c r="BG347" s="409"/>
      <c r="BH347" s="409"/>
      <c r="BI347" s="409"/>
      <c r="BJ347" s="409"/>
      <c r="BK347" s="409"/>
      <c r="BL347" s="409"/>
      <c r="BV347" s="409"/>
      <c r="BW347" s="409"/>
      <c r="BX347" s="409"/>
      <c r="BY347" s="409"/>
      <c r="BZ347" s="409"/>
      <c r="CA347" s="409"/>
      <c r="CB347" s="409"/>
      <c r="CL347" s="409"/>
      <c r="CM347" s="409"/>
      <c r="CN347" s="409"/>
      <c r="CO347" s="409"/>
      <c r="CP347" s="409"/>
      <c r="CQ347" s="409"/>
      <c r="CR347" s="409"/>
      <c r="DB347" s="409"/>
      <c r="DC347" s="409"/>
      <c r="DD347" s="409"/>
      <c r="DE347" s="409"/>
      <c r="DF347" s="409"/>
      <c r="DG347" s="409"/>
      <c r="DH347" s="409"/>
      <c r="DR347" s="409"/>
      <c r="DS347" s="409"/>
      <c r="DT347" s="409"/>
      <c r="DU347" s="409"/>
      <c r="DV347" s="409"/>
      <c r="DW347" s="409"/>
      <c r="DX347" s="409"/>
      <c r="EH347" s="409"/>
      <c r="EI347" s="409"/>
      <c r="EJ347" s="409"/>
      <c r="EK347" s="409"/>
      <c r="EL347" s="409"/>
      <c r="EM347" s="409"/>
      <c r="EN347" s="409"/>
      <c r="EX347" s="409"/>
      <c r="EY347" s="409"/>
      <c r="EZ347" s="409"/>
      <c r="FA347" s="409"/>
      <c r="FB347" s="409"/>
      <c r="FC347" s="409"/>
      <c r="FD347" s="409"/>
      <c r="FN347" s="409"/>
      <c r="FO347" s="409"/>
      <c r="FP347" s="409"/>
      <c r="FQ347" s="409"/>
      <c r="FR347" s="409"/>
      <c r="FS347" s="409"/>
      <c r="FT347" s="409"/>
      <c r="GD347" s="409"/>
      <c r="GE347" s="409"/>
      <c r="GF347" s="409"/>
      <c r="GG347" s="409"/>
      <c r="GH347" s="409"/>
      <c r="GI347" s="409"/>
      <c r="GJ347" s="409"/>
      <c r="GT347" s="409"/>
      <c r="GU347" s="409"/>
      <c r="GV347" s="409"/>
      <c r="GW347" s="409"/>
      <c r="GX347" s="409"/>
      <c r="GY347" s="409"/>
      <c r="GZ347" s="409"/>
      <c r="HJ347" s="409"/>
      <c r="HK347" s="409"/>
      <c r="HL347" s="409"/>
      <c r="HM347" s="409"/>
      <c r="HN347" s="409"/>
      <c r="HO347" s="409"/>
      <c r="HP347" s="409"/>
      <c r="HZ347" s="409"/>
      <c r="IA347" s="409"/>
      <c r="IB347" s="409"/>
      <c r="IC347" s="409"/>
      <c r="ID347" s="409"/>
      <c r="IE347" s="409"/>
      <c r="IF347" s="409"/>
      <c r="IP347" s="409"/>
      <c r="IQ347" s="409"/>
      <c r="IR347" s="409"/>
      <c r="IS347" s="409"/>
      <c r="IT347" s="409"/>
      <c r="IU347" s="409"/>
      <c r="IV347" s="409"/>
    </row>
    <row r="348" spans="1:256">
      <c r="A348" s="54"/>
      <c r="B348" s="16"/>
      <c r="C348" s="51"/>
      <c r="D348" s="52"/>
      <c r="E348" s="52"/>
      <c r="F348" s="52"/>
      <c r="G348" s="52"/>
      <c r="H348" s="52"/>
      <c r="I348" s="75"/>
      <c r="J348" s="232"/>
      <c r="K348" s="233"/>
      <c r="L348" s="234"/>
      <c r="M348" s="234"/>
      <c r="N348" s="234"/>
      <c r="O348" s="234"/>
      <c r="P348" s="635"/>
      <c r="Q348" s="627"/>
      <c r="S348" s="52"/>
      <c r="T348" s="52"/>
      <c r="U348" s="52"/>
      <c r="V348" s="52"/>
      <c r="W348" s="52"/>
      <c r="X348" s="641"/>
      <c r="AP348" s="409"/>
      <c r="AQ348" s="409"/>
      <c r="AR348" s="409"/>
      <c r="AS348" s="409"/>
      <c r="AT348" s="409"/>
      <c r="AU348" s="409"/>
      <c r="AV348" s="409"/>
      <c r="BF348" s="409"/>
      <c r="BG348" s="409"/>
      <c r="BH348" s="409"/>
      <c r="BI348" s="409"/>
      <c r="BJ348" s="409"/>
      <c r="BK348" s="409"/>
      <c r="BL348" s="409"/>
      <c r="BV348" s="409"/>
      <c r="BW348" s="409"/>
      <c r="BX348" s="409"/>
      <c r="BY348" s="409"/>
      <c r="BZ348" s="409"/>
      <c r="CA348" s="409"/>
      <c r="CB348" s="409"/>
      <c r="CL348" s="409"/>
      <c r="CM348" s="409"/>
      <c r="CN348" s="409"/>
      <c r="CO348" s="409"/>
      <c r="CP348" s="409"/>
      <c r="CQ348" s="409"/>
      <c r="CR348" s="409"/>
      <c r="DB348" s="409"/>
      <c r="DC348" s="409"/>
      <c r="DD348" s="409"/>
      <c r="DE348" s="409"/>
      <c r="DF348" s="409"/>
      <c r="DG348" s="409"/>
      <c r="DH348" s="409"/>
      <c r="DR348" s="409"/>
      <c r="DS348" s="409"/>
      <c r="DT348" s="409"/>
      <c r="DU348" s="409"/>
      <c r="DV348" s="409"/>
      <c r="DW348" s="409"/>
      <c r="DX348" s="409"/>
      <c r="EH348" s="409"/>
      <c r="EI348" s="409"/>
      <c r="EJ348" s="409"/>
      <c r="EK348" s="409"/>
      <c r="EL348" s="409"/>
      <c r="EM348" s="409"/>
      <c r="EN348" s="409"/>
      <c r="EX348" s="409"/>
      <c r="EY348" s="409"/>
      <c r="EZ348" s="409"/>
      <c r="FA348" s="409"/>
      <c r="FB348" s="409"/>
      <c r="FC348" s="409"/>
      <c r="FD348" s="409"/>
      <c r="FN348" s="409"/>
      <c r="FO348" s="409"/>
      <c r="FP348" s="409"/>
      <c r="FQ348" s="409"/>
      <c r="FR348" s="409"/>
      <c r="FS348" s="409"/>
      <c r="FT348" s="409"/>
      <c r="GD348" s="409"/>
      <c r="GE348" s="409"/>
      <c r="GF348" s="409"/>
      <c r="GG348" s="409"/>
      <c r="GH348" s="409"/>
      <c r="GI348" s="409"/>
      <c r="GJ348" s="409"/>
      <c r="GT348" s="409"/>
      <c r="GU348" s="409"/>
      <c r="GV348" s="409"/>
      <c r="GW348" s="409"/>
      <c r="GX348" s="409"/>
      <c r="GY348" s="409"/>
      <c r="GZ348" s="409"/>
      <c r="HJ348" s="409"/>
      <c r="HK348" s="409"/>
      <c r="HL348" s="409"/>
      <c r="HM348" s="409"/>
      <c r="HN348" s="409"/>
      <c r="HO348" s="409"/>
      <c r="HP348" s="409"/>
      <c r="HZ348" s="409"/>
      <c r="IA348" s="409"/>
      <c r="IB348" s="409"/>
      <c r="IC348" s="409"/>
      <c r="ID348" s="409"/>
      <c r="IE348" s="409"/>
      <c r="IF348" s="409"/>
      <c r="IP348" s="409"/>
      <c r="IQ348" s="409"/>
      <c r="IR348" s="409"/>
      <c r="IS348" s="409"/>
      <c r="IT348" s="409"/>
      <c r="IU348" s="409"/>
      <c r="IV348" s="409"/>
    </row>
    <row r="349" spans="1:256">
      <c r="A349" s="54"/>
      <c r="B349" s="16"/>
      <c r="C349" s="51"/>
      <c r="D349" s="52"/>
      <c r="E349" s="52"/>
      <c r="F349" s="52"/>
      <c r="G349" s="52"/>
      <c r="H349" s="52"/>
      <c r="I349" s="75"/>
      <c r="J349" s="232"/>
      <c r="K349" s="233"/>
      <c r="L349" s="234"/>
      <c r="M349" s="234"/>
      <c r="N349" s="234"/>
      <c r="O349" s="234"/>
      <c r="P349" s="635"/>
      <c r="Q349" s="627"/>
      <c r="S349" s="52"/>
      <c r="T349" s="52"/>
      <c r="U349" s="52"/>
      <c r="V349" s="52"/>
      <c r="W349" s="52"/>
      <c r="X349" s="641"/>
      <c r="AP349" s="409"/>
      <c r="AQ349" s="409"/>
      <c r="AR349" s="409"/>
      <c r="AS349" s="409"/>
      <c r="AT349" s="409"/>
      <c r="AU349" s="409"/>
      <c r="AV349" s="409"/>
      <c r="BF349" s="409"/>
      <c r="BG349" s="409"/>
      <c r="BH349" s="409"/>
      <c r="BI349" s="409"/>
      <c r="BJ349" s="409"/>
      <c r="BK349" s="409"/>
      <c r="BL349" s="409"/>
      <c r="BV349" s="409"/>
      <c r="BW349" s="409"/>
      <c r="BX349" s="409"/>
      <c r="BY349" s="409"/>
      <c r="BZ349" s="409"/>
      <c r="CA349" s="409"/>
      <c r="CB349" s="409"/>
      <c r="CL349" s="409"/>
      <c r="CM349" s="409"/>
      <c r="CN349" s="409"/>
      <c r="CO349" s="409"/>
      <c r="CP349" s="409"/>
      <c r="CQ349" s="409"/>
      <c r="CR349" s="409"/>
      <c r="DB349" s="409"/>
      <c r="DC349" s="409"/>
      <c r="DD349" s="409"/>
      <c r="DE349" s="409"/>
      <c r="DF349" s="409"/>
      <c r="DG349" s="409"/>
      <c r="DH349" s="409"/>
      <c r="DR349" s="409"/>
      <c r="DS349" s="409"/>
      <c r="DT349" s="409"/>
      <c r="DU349" s="409"/>
      <c r="DV349" s="409"/>
      <c r="DW349" s="409"/>
      <c r="DX349" s="409"/>
      <c r="EH349" s="409"/>
      <c r="EI349" s="409"/>
      <c r="EJ349" s="409"/>
      <c r="EK349" s="409"/>
      <c r="EL349" s="409"/>
      <c r="EM349" s="409"/>
      <c r="EN349" s="409"/>
      <c r="EX349" s="409"/>
      <c r="EY349" s="409"/>
      <c r="EZ349" s="409"/>
      <c r="FA349" s="409"/>
      <c r="FB349" s="409"/>
      <c r="FC349" s="409"/>
      <c r="FD349" s="409"/>
      <c r="FN349" s="409"/>
      <c r="FO349" s="409"/>
      <c r="FP349" s="409"/>
      <c r="FQ349" s="409"/>
      <c r="FR349" s="409"/>
      <c r="FS349" s="409"/>
      <c r="FT349" s="409"/>
      <c r="GD349" s="409"/>
      <c r="GE349" s="409"/>
      <c r="GF349" s="409"/>
      <c r="GG349" s="409"/>
      <c r="GH349" s="409"/>
      <c r="GI349" s="409"/>
      <c r="GJ349" s="409"/>
      <c r="GT349" s="409"/>
      <c r="GU349" s="409"/>
      <c r="GV349" s="409"/>
      <c r="GW349" s="409"/>
      <c r="GX349" s="409"/>
      <c r="GY349" s="409"/>
      <c r="GZ349" s="409"/>
      <c r="HJ349" s="409"/>
      <c r="HK349" s="409"/>
      <c r="HL349" s="409"/>
      <c r="HM349" s="409"/>
      <c r="HN349" s="409"/>
      <c r="HO349" s="409"/>
      <c r="HP349" s="409"/>
      <c r="HZ349" s="409"/>
      <c r="IA349" s="409"/>
      <c r="IB349" s="409"/>
      <c r="IC349" s="409"/>
      <c r="ID349" s="409"/>
      <c r="IE349" s="409"/>
      <c r="IF349" s="409"/>
      <c r="IP349" s="409"/>
      <c r="IQ349" s="409"/>
      <c r="IR349" s="409"/>
      <c r="IS349" s="409"/>
      <c r="IT349" s="409"/>
      <c r="IU349" s="409"/>
      <c r="IV349" s="409"/>
    </row>
    <row r="350" spans="1:256">
      <c r="A350" s="54"/>
      <c r="B350" s="16"/>
      <c r="C350" s="51"/>
      <c r="D350" s="52"/>
      <c r="E350" s="52"/>
      <c r="F350" s="52"/>
      <c r="G350" s="52"/>
      <c r="H350" s="52"/>
      <c r="I350" s="75"/>
      <c r="J350" s="232"/>
      <c r="K350" s="233"/>
      <c r="L350" s="234"/>
      <c r="M350" s="234"/>
      <c r="N350" s="234"/>
      <c r="O350" s="234"/>
      <c r="P350" s="635"/>
      <c r="Q350" s="627"/>
      <c r="S350" s="52"/>
      <c r="T350" s="52"/>
      <c r="U350" s="52"/>
      <c r="V350" s="52"/>
      <c r="W350" s="52"/>
      <c r="X350" s="641"/>
      <c r="AP350" s="409"/>
      <c r="AQ350" s="409"/>
      <c r="AR350" s="409"/>
      <c r="AS350" s="409"/>
      <c r="AT350" s="409"/>
      <c r="AU350" s="409"/>
      <c r="AV350" s="409"/>
      <c r="BF350" s="409"/>
      <c r="BG350" s="409"/>
      <c r="BH350" s="409"/>
      <c r="BI350" s="409"/>
      <c r="BJ350" s="409"/>
      <c r="BK350" s="409"/>
      <c r="BL350" s="409"/>
      <c r="BV350" s="409"/>
      <c r="BW350" s="409"/>
      <c r="BX350" s="409"/>
      <c r="BY350" s="409"/>
      <c r="BZ350" s="409"/>
      <c r="CA350" s="409"/>
      <c r="CB350" s="409"/>
      <c r="CL350" s="409"/>
      <c r="CM350" s="409"/>
      <c r="CN350" s="409"/>
      <c r="CO350" s="409"/>
      <c r="CP350" s="409"/>
      <c r="CQ350" s="409"/>
      <c r="CR350" s="409"/>
      <c r="DB350" s="409"/>
      <c r="DC350" s="409"/>
      <c r="DD350" s="409"/>
      <c r="DE350" s="409"/>
      <c r="DF350" s="409"/>
      <c r="DG350" s="409"/>
      <c r="DH350" s="409"/>
      <c r="DR350" s="409"/>
      <c r="DS350" s="409"/>
      <c r="DT350" s="409"/>
      <c r="DU350" s="409"/>
      <c r="DV350" s="409"/>
      <c r="DW350" s="409"/>
      <c r="DX350" s="409"/>
      <c r="EH350" s="409"/>
      <c r="EI350" s="409"/>
      <c r="EJ350" s="409"/>
      <c r="EK350" s="409"/>
      <c r="EL350" s="409"/>
      <c r="EM350" s="409"/>
      <c r="EN350" s="409"/>
      <c r="EX350" s="409"/>
      <c r="EY350" s="409"/>
      <c r="EZ350" s="409"/>
      <c r="FA350" s="409"/>
      <c r="FB350" s="409"/>
      <c r="FC350" s="409"/>
      <c r="FD350" s="409"/>
      <c r="FN350" s="409"/>
      <c r="FO350" s="409"/>
      <c r="FP350" s="409"/>
      <c r="FQ350" s="409"/>
      <c r="FR350" s="409"/>
      <c r="FS350" s="409"/>
      <c r="FT350" s="409"/>
      <c r="GD350" s="409"/>
      <c r="GE350" s="409"/>
      <c r="GF350" s="409"/>
      <c r="GG350" s="409"/>
      <c r="GH350" s="409"/>
      <c r="GI350" s="409"/>
      <c r="GJ350" s="409"/>
      <c r="GT350" s="409"/>
      <c r="GU350" s="409"/>
      <c r="GV350" s="409"/>
      <c r="GW350" s="409"/>
      <c r="GX350" s="409"/>
      <c r="GY350" s="409"/>
      <c r="GZ350" s="409"/>
      <c r="HJ350" s="409"/>
      <c r="HK350" s="409"/>
      <c r="HL350" s="409"/>
      <c r="HM350" s="409"/>
      <c r="HN350" s="409"/>
      <c r="HO350" s="409"/>
      <c r="HP350" s="409"/>
      <c r="HZ350" s="409"/>
      <c r="IA350" s="409"/>
      <c r="IB350" s="409"/>
      <c r="IC350" s="409"/>
      <c r="ID350" s="409"/>
      <c r="IE350" s="409"/>
      <c r="IF350" s="409"/>
      <c r="IP350" s="409"/>
      <c r="IQ350" s="409"/>
      <c r="IR350" s="409"/>
      <c r="IS350" s="409"/>
      <c r="IT350" s="409"/>
      <c r="IU350" s="409"/>
      <c r="IV350" s="409"/>
    </row>
    <row r="351" spans="1:256">
      <c r="A351" s="54"/>
      <c r="B351" s="16"/>
      <c r="C351" s="51"/>
      <c r="D351" s="52"/>
      <c r="E351" s="52"/>
      <c r="F351" s="52"/>
      <c r="G351" s="52"/>
      <c r="H351" s="52"/>
      <c r="I351" s="75"/>
      <c r="J351" s="232"/>
      <c r="K351" s="233"/>
      <c r="L351" s="234"/>
      <c r="M351" s="234"/>
      <c r="N351" s="234"/>
      <c r="O351" s="234"/>
      <c r="P351" s="635"/>
      <c r="Q351" s="627"/>
      <c r="S351" s="52"/>
      <c r="T351" s="52"/>
      <c r="U351" s="52"/>
      <c r="V351" s="52"/>
      <c r="W351" s="52"/>
      <c r="X351" s="641"/>
      <c r="AP351" s="409"/>
      <c r="AQ351" s="409"/>
      <c r="AR351" s="409"/>
      <c r="AS351" s="409"/>
      <c r="AT351" s="409"/>
      <c r="AU351" s="409"/>
      <c r="AV351" s="409"/>
      <c r="BF351" s="409"/>
      <c r="BG351" s="409"/>
      <c r="BH351" s="409"/>
      <c r="BI351" s="409"/>
      <c r="BJ351" s="409"/>
      <c r="BK351" s="409"/>
      <c r="BL351" s="409"/>
      <c r="BV351" s="409"/>
      <c r="BW351" s="409"/>
      <c r="BX351" s="409"/>
      <c r="BY351" s="409"/>
      <c r="BZ351" s="409"/>
      <c r="CA351" s="409"/>
      <c r="CB351" s="409"/>
      <c r="CL351" s="409"/>
      <c r="CM351" s="409"/>
      <c r="CN351" s="409"/>
      <c r="CO351" s="409"/>
      <c r="CP351" s="409"/>
      <c r="CQ351" s="409"/>
      <c r="CR351" s="409"/>
      <c r="DB351" s="409"/>
      <c r="DC351" s="409"/>
      <c r="DD351" s="409"/>
      <c r="DE351" s="409"/>
      <c r="DF351" s="409"/>
      <c r="DG351" s="409"/>
      <c r="DH351" s="409"/>
      <c r="DR351" s="409"/>
      <c r="DS351" s="409"/>
      <c r="DT351" s="409"/>
      <c r="DU351" s="409"/>
      <c r="DV351" s="409"/>
      <c r="DW351" s="409"/>
      <c r="DX351" s="409"/>
      <c r="EH351" s="409"/>
      <c r="EI351" s="409"/>
      <c r="EJ351" s="409"/>
      <c r="EK351" s="409"/>
      <c r="EL351" s="409"/>
      <c r="EM351" s="409"/>
      <c r="EN351" s="409"/>
      <c r="EX351" s="409"/>
      <c r="EY351" s="409"/>
      <c r="EZ351" s="409"/>
      <c r="FA351" s="409"/>
      <c r="FB351" s="409"/>
      <c r="FC351" s="409"/>
      <c r="FD351" s="409"/>
      <c r="FN351" s="409"/>
      <c r="FO351" s="409"/>
      <c r="FP351" s="409"/>
      <c r="FQ351" s="409"/>
      <c r="FR351" s="409"/>
      <c r="FS351" s="409"/>
      <c r="FT351" s="409"/>
      <c r="GD351" s="409"/>
      <c r="GE351" s="409"/>
      <c r="GF351" s="409"/>
      <c r="GG351" s="409"/>
      <c r="GH351" s="409"/>
      <c r="GI351" s="409"/>
      <c r="GJ351" s="409"/>
      <c r="GT351" s="409"/>
      <c r="GU351" s="409"/>
      <c r="GV351" s="409"/>
      <c r="GW351" s="409"/>
      <c r="GX351" s="409"/>
      <c r="GY351" s="409"/>
      <c r="GZ351" s="409"/>
      <c r="HJ351" s="409"/>
      <c r="HK351" s="409"/>
      <c r="HL351" s="409"/>
      <c r="HM351" s="409"/>
      <c r="HN351" s="409"/>
      <c r="HO351" s="409"/>
      <c r="HP351" s="409"/>
      <c r="HZ351" s="409"/>
      <c r="IA351" s="409"/>
      <c r="IB351" s="409"/>
      <c r="IC351" s="409"/>
      <c r="ID351" s="409"/>
      <c r="IE351" s="409"/>
      <c r="IF351" s="409"/>
      <c r="IP351" s="409"/>
      <c r="IQ351" s="409"/>
      <c r="IR351" s="409"/>
      <c r="IS351" s="409"/>
      <c r="IT351" s="409"/>
      <c r="IU351" s="409"/>
      <c r="IV351" s="409"/>
    </row>
    <row r="352" spans="1:256">
      <c r="A352" s="54"/>
      <c r="B352" s="16"/>
      <c r="C352" s="51"/>
      <c r="D352" s="52"/>
      <c r="E352" s="52"/>
      <c r="F352" s="52"/>
      <c r="G352" s="52"/>
      <c r="H352" s="52"/>
      <c r="I352" s="75"/>
      <c r="J352" s="232"/>
      <c r="K352" s="233"/>
      <c r="L352" s="234"/>
      <c r="M352" s="234"/>
      <c r="N352" s="234"/>
      <c r="O352" s="234"/>
      <c r="P352" s="635"/>
      <c r="Q352" s="627"/>
      <c r="S352" s="52"/>
      <c r="T352" s="52"/>
      <c r="U352" s="52"/>
      <c r="V352" s="52"/>
      <c r="W352" s="52"/>
      <c r="X352" s="641"/>
      <c r="AP352" s="409"/>
      <c r="AQ352" s="409"/>
      <c r="AR352" s="409"/>
      <c r="AS352" s="409"/>
      <c r="AT352" s="409"/>
      <c r="AU352" s="409"/>
      <c r="AV352" s="409"/>
      <c r="BF352" s="409"/>
      <c r="BG352" s="409"/>
      <c r="BH352" s="409"/>
      <c r="BI352" s="409"/>
      <c r="BJ352" s="409"/>
      <c r="BK352" s="409"/>
      <c r="BL352" s="409"/>
      <c r="BV352" s="409"/>
      <c r="BW352" s="409"/>
      <c r="BX352" s="409"/>
      <c r="BY352" s="409"/>
      <c r="BZ352" s="409"/>
      <c r="CA352" s="409"/>
      <c r="CB352" s="409"/>
      <c r="CL352" s="409"/>
      <c r="CM352" s="409"/>
      <c r="CN352" s="409"/>
      <c r="CO352" s="409"/>
      <c r="CP352" s="409"/>
      <c r="CQ352" s="409"/>
      <c r="CR352" s="409"/>
      <c r="DB352" s="409"/>
      <c r="DC352" s="409"/>
      <c r="DD352" s="409"/>
      <c r="DE352" s="409"/>
      <c r="DF352" s="409"/>
      <c r="DG352" s="409"/>
      <c r="DH352" s="409"/>
      <c r="DR352" s="409"/>
      <c r="DS352" s="409"/>
      <c r="DT352" s="409"/>
      <c r="DU352" s="409"/>
      <c r="DV352" s="409"/>
      <c r="DW352" s="409"/>
      <c r="DX352" s="409"/>
      <c r="EH352" s="409"/>
      <c r="EI352" s="409"/>
      <c r="EJ352" s="409"/>
      <c r="EK352" s="409"/>
      <c r="EL352" s="409"/>
      <c r="EM352" s="409"/>
      <c r="EN352" s="409"/>
      <c r="EX352" s="409"/>
      <c r="EY352" s="409"/>
      <c r="EZ352" s="409"/>
      <c r="FA352" s="409"/>
      <c r="FB352" s="409"/>
      <c r="FC352" s="409"/>
      <c r="FD352" s="409"/>
      <c r="FN352" s="409"/>
      <c r="FO352" s="409"/>
      <c r="FP352" s="409"/>
      <c r="FQ352" s="409"/>
      <c r="FR352" s="409"/>
      <c r="FS352" s="409"/>
      <c r="FT352" s="409"/>
      <c r="GD352" s="409"/>
      <c r="GE352" s="409"/>
      <c r="GF352" s="409"/>
      <c r="GG352" s="409"/>
      <c r="GH352" s="409"/>
      <c r="GI352" s="409"/>
      <c r="GJ352" s="409"/>
      <c r="GT352" s="409"/>
      <c r="GU352" s="409"/>
      <c r="GV352" s="409"/>
      <c r="GW352" s="409"/>
      <c r="GX352" s="409"/>
      <c r="GY352" s="409"/>
      <c r="GZ352" s="409"/>
      <c r="HJ352" s="409"/>
      <c r="HK352" s="409"/>
      <c r="HL352" s="409"/>
      <c r="HM352" s="409"/>
      <c r="HN352" s="409"/>
      <c r="HO352" s="409"/>
      <c r="HP352" s="409"/>
      <c r="HZ352" s="409"/>
      <c r="IA352" s="409"/>
      <c r="IB352" s="409"/>
      <c r="IC352" s="409"/>
      <c r="ID352" s="409"/>
      <c r="IE352" s="409"/>
      <c r="IF352" s="409"/>
      <c r="IP352" s="409"/>
      <c r="IQ352" s="409"/>
      <c r="IR352" s="409"/>
      <c r="IS352" s="409"/>
      <c r="IT352" s="409"/>
      <c r="IU352" s="409"/>
      <c r="IV352" s="409"/>
    </row>
    <row r="353" spans="1:256">
      <c r="A353" s="54"/>
      <c r="B353" s="16"/>
      <c r="C353" s="51"/>
      <c r="D353" s="52"/>
      <c r="E353" s="52"/>
      <c r="F353" s="52"/>
      <c r="G353" s="52"/>
      <c r="H353" s="52"/>
      <c r="I353" s="75"/>
      <c r="J353" s="232"/>
      <c r="K353" s="233"/>
      <c r="L353" s="234"/>
      <c r="M353" s="234"/>
      <c r="N353" s="234"/>
      <c r="O353" s="234"/>
      <c r="P353" s="635"/>
      <c r="Q353" s="627"/>
      <c r="S353" s="52"/>
      <c r="T353" s="52"/>
      <c r="U353" s="52"/>
      <c r="V353" s="52"/>
      <c r="W353" s="52"/>
      <c r="X353" s="641"/>
      <c r="AP353" s="409"/>
      <c r="AQ353" s="409"/>
      <c r="AR353" s="409"/>
      <c r="AS353" s="409"/>
      <c r="AT353" s="409"/>
      <c r="AU353" s="409"/>
      <c r="AV353" s="409"/>
      <c r="BF353" s="409"/>
      <c r="BG353" s="409"/>
      <c r="BH353" s="409"/>
      <c r="BI353" s="409"/>
      <c r="BJ353" s="409"/>
      <c r="BK353" s="409"/>
      <c r="BL353" s="409"/>
      <c r="BV353" s="409"/>
      <c r="BW353" s="409"/>
      <c r="BX353" s="409"/>
      <c r="BY353" s="409"/>
      <c r="BZ353" s="409"/>
      <c r="CA353" s="409"/>
      <c r="CB353" s="409"/>
      <c r="CL353" s="409"/>
      <c r="CM353" s="409"/>
      <c r="CN353" s="409"/>
      <c r="CO353" s="409"/>
      <c r="CP353" s="409"/>
      <c r="CQ353" s="409"/>
      <c r="CR353" s="409"/>
      <c r="DB353" s="409"/>
      <c r="DC353" s="409"/>
      <c r="DD353" s="409"/>
      <c r="DE353" s="409"/>
      <c r="DF353" s="409"/>
      <c r="DG353" s="409"/>
      <c r="DH353" s="409"/>
      <c r="DR353" s="409"/>
      <c r="DS353" s="409"/>
      <c r="DT353" s="409"/>
      <c r="DU353" s="409"/>
      <c r="DV353" s="409"/>
      <c r="DW353" s="409"/>
      <c r="DX353" s="409"/>
      <c r="EH353" s="409"/>
      <c r="EI353" s="409"/>
      <c r="EJ353" s="409"/>
      <c r="EK353" s="409"/>
      <c r="EL353" s="409"/>
      <c r="EM353" s="409"/>
      <c r="EN353" s="409"/>
      <c r="EX353" s="409"/>
      <c r="EY353" s="409"/>
      <c r="EZ353" s="409"/>
      <c r="FA353" s="409"/>
      <c r="FB353" s="409"/>
      <c r="FC353" s="409"/>
      <c r="FD353" s="409"/>
      <c r="FN353" s="409"/>
      <c r="FO353" s="409"/>
      <c r="FP353" s="409"/>
      <c r="FQ353" s="409"/>
      <c r="FR353" s="409"/>
      <c r="FS353" s="409"/>
      <c r="FT353" s="409"/>
      <c r="GD353" s="409"/>
      <c r="GE353" s="409"/>
      <c r="GF353" s="409"/>
      <c r="GG353" s="409"/>
      <c r="GH353" s="409"/>
      <c r="GI353" s="409"/>
      <c r="GJ353" s="409"/>
      <c r="GT353" s="409"/>
      <c r="GU353" s="409"/>
      <c r="GV353" s="409"/>
      <c r="GW353" s="409"/>
      <c r="GX353" s="409"/>
      <c r="GY353" s="409"/>
      <c r="GZ353" s="409"/>
      <c r="HJ353" s="409"/>
      <c r="HK353" s="409"/>
      <c r="HL353" s="409"/>
      <c r="HM353" s="409"/>
      <c r="HN353" s="409"/>
      <c r="HO353" s="409"/>
      <c r="HP353" s="409"/>
      <c r="HZ353" s="409"/>
      <c r="IA353" s="409"/>
      <c r="IB353" s="409"/>
      <c r="IC353" s="409"/>
      <c r="ID353" s="409"/>
      <c r="IE353" s="409"/>
      <c r="IF353" s="409"/>
      <c r="IP353" s="409"/>
      <c r="IQ353" s="409"/>
      <c r="IR353" s="409"/>
      <c r="IS353" s="409"/>
      <c r="IT353" s="409"/>
      <c r="IU353" s="409"/>
      <c r="IV353" s="409"/>
    </row>
    <row r="354" spans="1:256">
      <c r="A354" s="54"/>
      <c r="B354" s="16"/>
      <c r="C354" s="51"/>
      <c r="D354" s="52"/>
      <c r="E354" s="52"/>
      <c r="F354" s="52"/>
      <c r="G354" s="52"/>
      <c r="H354" s="52"/>
      <c r="I354" s="75"/>
      <c r="J354" s="232"/>
      <c r="K354" s="233"/>
      <c r="L354" s="234"/>
      <c r="M354" s="234"/>
      <c r="N354" s="234"/>
      <c r="O354" s="234"/>
      <c r="P354" s="635"/>
      <c r="Q354" s="627"/>
      <c r="S354" s="52"/>
      <c r="T354" s="52"/>
      <c r="U354" s="52"/>
      <c r="V354" s="52"/>
      <c r="W354" s="52"/>
      <c r="X354" s="641"/>
      <c r="AP354" s="409"/>
      <c r="AQ354" s="409"/>
      <c r="AR354" s="409"/>
      <c r="AS354" s="409"/>
      <c r="AT354" s="409"/>
      <c r="AU354" s="409"/>
      <c r="AV354" s="409"/>
      <c r="BF354" s="409"/>
      <c r="BG354" s="409"/>
      <c r="BH354" s="409"/>
      <c r="BI354" s="409"/>
      <c r="BJ354" s="409"/>
      <c r="BK354" s="409"/>
      <c r="BL354" s="409"/>
      <c r="BV354" s="409"/>
      <c r="BW354" s="409"/>
      <c r="BX354" s="409"/>
      <c r="BY354" s="409"/>
      <c r="BZ354" s="409"/>
      <c r="CA354" s="409"/>
      <c r="CB354" s="409"/>
      <c r="CL354" s="409"/>
      <c r="CM354" s="409"/>
      <c r="CN354" s="409"/>
      <c r="CO354" s="409"/>
      <c r="CP354" s="409"/>
      <c r="CQ354" s="409"/>
      <c r="CR354" s="409"/>
      <c r="DB354" s="409"/>
      <c r="DC354" s="409"/>
      <c r="DD354" s="409"/>
      <c r="DE354" s="409"/>
      <c r="DF354" s="409"/>
      <c r="DG354" s="409"/>
      <c r="DH354" s="409"/>
      <c r="DR354" s="409"/>
      <c r="DS354" s="409"/>
      <c r="DT354" s="409"/>
      <c r="DU354" s="409"/>
      <c r="DV354" s="409"/>
      <c r="DW354" s="409"/>
      <c r="DX354" s="409"/>
      <c r="EH354" s="409"/>
      <c r="EI354" s="409"/>
      <c r="EJ354" s="409"/>
      <c r="EK354" s="409"/>
      <c r="EL354" s="409"/>
      <c r="EM354" s="409"/>
      <c r="EN354" s="409"/>
      <c r="EX354" s="409"/>
      <c r="EY354" s="409"/>
      <c r="EZ354" s="409"/>
      <c r="FA354" s="409"/>
      <c r="FB354" s="409"/>
      <c r="FC354" s="409"/>
      <c r="FD354" s="409"/>
      <c r="FN354" s="409"/>
      <c r="FO354" s="409"/>
      <c r="FP354" s="409"/>
      <c r="FQ354" s="409"/>
      <c r="FR354" s="409"/>
      <c r="FS354" s="409"/>
      <c r="FT354" s="409"/>
      <c r="GD354" s="409"/>
      <c r="GE354" s="409"/>
      <c r="GF354" s="409"/>
      <c r="GG354" s="409"/>
      <c r="GH354" s="409"/>
      <c r="GI354" s="409"/>
      <c r="GJ354" s="409"/>
      <c r="GT354" s="409"/>
      <c r="GU354" s="409"/>
      <c r="GV354" s="409"/>
      <c r="GW354" s="409"/>
      <c r="GX354" s="409"/>
      <c r="GY354" s="409"/>
      <c r="GZ354" s="409"/>
      <c r="HJ354" s="409"/>
      <c r="HK354" s="409"/>
      <c r="HL354" s="409"/>
      <c r="HM354" s="409"/>
      <c r="HN354" s="409"/>
      <c r="HO354" s="409"/>
      <c r="HP354" s="409"/>
      <c r="HZ354" s="409"/>
      <c r="IA354" s="409"/>
      <c r="IB354" s="409"/>
      <c r="IC354" s="409"/>
      <c r="ID354" s="409"/>
      <c r="IE354" s="409"/>
      <c r="IF354" s="409"/>
      <c r="IP354" s="409"/>
      <c r="IQ354" s="409"/>
      <c r="IR354" s="409"/>
      <c r="IS354" s="409"/>
      <c r="IT354" s="409"/>
      <c r="IU354" s="409"/>
      <c r="IV354" s="409"/>
    </row>
    <row r="355" spans="1:256">
      <c r="A355" s="54"/>
      <c r="B355" s="16"/>
      <c r="C355" s="51"/>
      <c r="D355" s="52"/>
      <c r="E355" s="52"/>
      <c r="F355" s="52"/>
      <c r="G355" s="52"/>
      <c r="H355" s="52"/>
      <c r="I355" s="413"/>
      <c r="J355" s="232"/>
      <c r="K355" s="233"/>
      <c r="L355" s="234"/>
      <c r="M355" s="234"/>
      <c r="N355" s="234"/>
      <c r="O355" s="234"/>
      <c r="P355" s="635"/>
      <c r="Q355" s="627"/>
      <c r="S355" s="52"/>
      <c r="T355" s="52"/>
      <c r="U355" s="52"/>
      <c r="V355" s="52"/>
      <c r="W355" s="52"/>
      <c r="X355" s="641"/>
      <c r="AP355" s="409"/>
      <c r="AQ355" s="409"/>
      <c r="AR355" s="409"/>
      <c r="AS355" s="409"/>
      <c r="AT355" s="409"/>
      <c r="AU355" s="409"/>
      <c r="AV355" s="409"/>
      <c r="BF355" s="409"/>
      <c r="BG355" s="409"/>
      <c r="BH355" s="409"/>
      <c r="BI355" s="409"/>
      <c r="BJ355" s="409"/>
      <c r="BK355" s="409"/>
      <c r="BL355" s="409"/>
      <c r="BV355" s="409"/>
      <c r="BW355" s="409"/>
      <c r="BX355" s="409"/>
      <c r="BY355" s="409"/>
      <c r="BZ355" s="409"/>
      <c r="CA355" s="409"/>
      <c r="CB355" s="409"/>
      <c r="CL355" s="409"/>
      <c r="CM355" s="409"/>
      <c r="CN355" s="409"/>
      <c r="CO355" s="409"/>
      <c r="CP355" s="409"/>
      <c r="CQ355" s="409"/>
      <c r="CR355" s="409"/>
      <c r="DB355" s="409"/>
      <c r="DC355" s="409"/>
      <c r="DD355" s="409"/>
      <c r="DE355" s="409"/>
      <c r="DF355" s="409"/>
      <c r="DG355" s="409"/>
      <c r="DH355" s="409"/>
      <c r="DR355" s="409"/>
      <c r="DS355" s="409"/>
      <c r="DT355" s="409"/>
      <c r="DU355" s="409"/>
      <c r="DV355" s="409"/>
      <c r="DW355" s="409"/>
      <c r="DX355" s="409"/>
      <c r="EH355" s="409"/>
      <c r="EI355" s="409"/>
      <c r="EJ355" s="409"/>
      <c r="EK355" s="409"/>
      <c r="EL355" s="409"/>
      <c r="EM355" s="409"/>
      <c r="EN355" s="409"/>
      <c r="EX355" s="409"/>
      <c r="EY355" s="409"/>
      <c r="EZ355" s="409"/>
      <c r="FA355" s="409"/>
      <c r="FB355" s="409"/>
      <c r="FC355" s="409"/>
      <c r="FD355" s="409"/>
      <c r="FN355" s="409"/>
      <c r="FO355" s="409"/>
      <c r="FP355" s="409"/>
      <c r="FQ355" s="409"/>
      <c r="FR355" s="409"/>
      <c r="FS355" s="409"/>
      <c r="FT355" s="409"/>
      <c r="GD355" s="409"/>
      <c r="GE355" s="409"/>
      <c r="GF355" s="409"/>
      <c r="GG355" s="409"/>
      <c r="GH355" s="409"/>
      <c r="GI355" s="409"/>
      <c r="GJ355" s="409"/>
      <c r="GT355" s="409"/>
      <c r="GU355" s="409"/>
      <c r="GV355" s="409"/>
      <c r="GW355" s="409"/>
      <c r="GX355" s="409"/>
      <c r="GY355" s="409"/>
      <c r="GZ355" s="409"/>
      <c r="HJ355" s="409"/>
      <c r="HK355" s="409"/>
      <c r="HL355" s="409"/>
      <c r="HM355" s="409"/>
      <c r="HN355" s="409"/>
      <c r="HO355" s="409"/>
      <c r="HP355" s="409"/>
      <c r="HZ355" s="409"/>
      <c r="IA355" s="409"/>
      <c r="IB355" s="409"/>
      <c r="IC355" s="409"/>
      <c r="ID355" s="409"/>
      <c r="IE355" s="409"/>
      <c r="IF355" s="409"/>
      <c r="IP355" s="409"/>
      <c r="IQ355" s="409"/>
      <c r="IR355" s="409"/>
      <c r="IS355" s="409"/>
      <c r="IT355" s="409"/>
      <c r="IU355" s="409"/>
      <c r="IV355" s="409"/>
    </row>
    <row r="356" spans="1:256">
      <c r="A356" s="54"/>
      <c r="B356" s="16"/>
      <c r="C356" s="51"/>
      <c r="D356" s="52"/>
      <c r="E356" s="52"/>
      <c r="F356" s="52"/>
      <c r="G356" s="52"/>
      <c r="H356" s="52"/>
      <c r="I356" s="413"/>
      <c r="J356" s="232"/>
      <c r="K356" s="233"/>
      <c r="L356" s="234"/>
      <c r="M356" s="234"/>
      <c r="N356" s="234"/>
      <c r="O356" s="234"/>
      <c r="P356" s="635"/>
      <c r="Q356" s="627"/>
      <c r="S356" s="52"/>
      <c r="T356" s="52"/>
      <c r="U356" s="52"/>
      <c r="V356" s="52"/>
      <c r="W356" s="52"/>
      <c r="X356" s="641"/>
      <c r="AP356" s="409"/>
      <c r="AQ356" s="409"/>
      <c r="AR356" s="409"/>
      <c r="AS356" s="409"/>
      <c r="AT356" s="409"/>
      <c r="AU356" s="409"/>
      <c r="AV356" s="409"/>
      <c r="BF356" s="409"/>
      <c r="BG356" s="409"/>
      <c r="BH356" s="409"/>
      <c r="BI356" s="409"/>
      <c r="BJ356" s="409"/>
      <c r="BK356" s="409"/>
      <c r="BL356" s="409"/>
      <c r="BV356" s="409"/>
      <c r="BW356" s="409"/>
      <c r="BX356" s="409"/>
      <c r="BY356" s="409"/>
      <c r="BZ356" s="409"/>
      <c r="CA356" s="409"/>
      <c r="CB356" s="409"/>
      <c r="CL356" s="409"/>
      <c r="CM356" s="409"/>
      <c r="CN356" s="409"/>
      <c r="CO356" s="409"/>
      <c r="CP356" s="409"/>
      <c r="CQ356" s="409"/>
      <c r="CR356" s="409"/>
      <c r="DB356" s="409"/>
      <c r="DC356" s="409"/>
      <c r="DD356" s="409"/>
      <c r="DE356" s="409"/>
      <c r="DF356" s="409"/>
      <c r="DG356" s="409"/>
      <c r="DH356" s="409"/>
      <c r="DR356" s="409"/>
      <c r="DS356" s="409"/>
      <c r="DT356" s="409"/>
      <c r="DU356" s="409"/>
      <c r="DV356" s="409"/>
      <c r="DW356" s="409"/>
      <c r="DX356" s="409"/>
      <c r="EH356" s="409"/>
      <c r="EI356" s="409"/>
      <c r="EJ356" s="409"/>
      <c r="EK356" s="409"/>
      <c r="EL356" s="409"/>
      <c r="EM356" s="409"/>
      <c r="EN356" s="409"/>
      <c r="EX356" s="409"/>
      <c r="EY356" s="409"/>
      <c r="EZ356" s="409"/>
      <c r="FA356" s="409"/>
      <c r="FB356" s="409"/>
      <c r="FC356" s="409"/>
      <c r="FD356" s="409"/>
      <c r="FN356" s="409"/>
      <c r="FO356" s="409"/>
      <c r="FP356" s="409"/>
      <c r="FQ356" s="409"/>
      <c r="FR356" s="409"/>
      <c r="FS356" s="409"/>
      <c r="FT356" s="409"/>
      <c r="GD356" s="409"/>
      <c r="GE356" s="409"/>
      <c r="GF356" s="409"/>
      <c r="GG356" s="409"/>
      <c r="GH356" s="409"/>
      <c r="GI356" s="409"/>
      <c r="GJ356" s="409"/>
      <c r="GT356" s="409"/>
      <c r="GU356" s="409"/>
      <c r="GV356" s="409"/>
      <c r="GW356" s="409"/>
      <c r="GX356" s="409"/>
      <c r="GY356" s="409"/>
      <c r="GZ356" s="409"/>
      <c r="HJ356" s="409"/>
      <c r="HK356" s="409"/>
      <c r="HL356" s="409"/>
      <c r="HM356" s="409"/>
      <c r="HN356" s="409"/>
      <c r="HO356" s="409"/>
      <c r="HP356" s="409"/>
      <c r="HZ356" s="409"/>
      <c r="IA356" s="409"/>
      <c r="IB356" s="409"/>
      <c r="IC356" s="409"/>
      <c r="ID356" s="409"/>
      <c r="IE356" s="409"/>
      <c r="IF356" s="409"/>
      <c r="IP356" s="409"/>
      <c r="IQ356" s="409"/>
      <c r="IR356" s="409"/>
      <c r="IS356" s="409"/>
      <c r="IT356" s="409"/>
      <c r="IU356" s="409"/>
      <c r="IV356" s="409"/>
    </row>
    <row r="357" spans="1:256">
      <c r="A357" s="54"/>
      <c r="B357" s="16"/>
      <c r="C357" s="51"/>
      <c r="D357" s="52"/>
      <c r="E357" s="52"/>
      <c r="F357" s="52"/>
      <c r="G357" s="52"/>
      <c r="H357" s="52"/>
      <c r="I357" s="413"/>
      <c r="J357" s="232"/>
      <c r="K357" s="233"/>
      <c r="L357" s="234"/>
      <c r="M357" s="234"/>
      <c r="N357" s="234"/>
      <c r="O357" s="234"/>
      <c r="P357" s="635"/>
      <c r="Q357" s="627"/>
      <c r="S357" s="52"/>
      <c r="T357" s="52"/>
      <c r="U357" s="52"/>
      <c r="V357" s="52"/>
      <c r="W357" s="52"/>
      <c r="X357" s="641"/>
      <c r="AP357" s="409"/>
      <c r="AQ357" s="409"/>
      <c r="AR357" s="409"/>
      <c r="AS357" s="409"/>
      <c r="AT357" s="409"/>
      <c r="AU357" s="409"/>
      <c r="AV357" s="409"/>
      <c r="BF357" s="409"/>
      <c r="BG357" s="409"/>
      <c r="BH357" s="409"/>
      <c r="BI357" s="409"/>
      <c r="BJ357" s="409"/>
      <c r="BK357" s="409"/>
      <c r="BL357" s="409"/>
      <c r="BV357" s="409"/>
      <c r="BW357" s="409"/>
      <c r="BX357" s="409"/>
      <c r="BY357" s="409"/>
      <c r="BZ357" s="409"/>
      <c r="CA357" s="409"/>
      <c r="CB357" s="409"/>
      <c r="CL357" s="409"/>
      <c r="CM357" s="409"/>
      <c r="CN357" s="409"/>
      <c r="CO357" s="409"/>
      <c r="CP357" s="409"/>
      <c r="CQ357" s="409"/>
      <c r="CR357" s="409"/>
      <c r="DB357" s="409"/>
      <c r="DC357" s="409"/>
      <c r="DD357" s="409"/>
      <c r="DE357" s="409"/>
      <c r="DF357" s="409"/>
      <c r="DG357" s="409"/>
      <c r="DH357" s="409"/>
      <c r="DR357" s="409"/>
      <c r="DS357" s="409"/>
      <c r="DT357" s="409"/>
      <c r="DU357" s="409"/>
      <c r="DV357" s="409"/>
      <c r="DW357" s="409"/>
      <c r="DX357" s="409"/>
      <c r="EH357" s="409"/>
      <c r="EI357" s="409"/>
      <c r="EJ357" s="409"/>
      <c r="EK357" s="409"/>
      <c r="EL357" s="409"/>
      <c r="EM357" s="409"/>
      <c r="EN357" s="409"/>
      <c r="EX357" s="409"/>
      <c r="EY357" s="409"/>
      <c r="EZ357" s="409"/>
      <c r="FA357" s="409"/>
      <c r="FB357" s="409"/>
      <c r="FC357" s="409"/>
      <c r="FD357" s="409"/>
      <c r="FN357" s="409"/>
      <c r="FO357" s="409"/>
      <c r="FP357" s="409"/>
      <c r="FQ357" s="409"/>
      <c r="FR357" s="409"/>
      <c r="FS357" s="409"/>
      <c r="FT357" s="409"/>
      <c r="GD357" s="409"/>
      <c r="GE357" s="409"/>
      <c r="GF357" s="409"/>
      <c r="GG357" s="409"/>
      <c r="GH357" s="409"/>
      <c r="GI357" s="409"/>
      <c r="GJ357" s="409"/>
      <c r="GT357" s="409"/>
      <c r="GU357" s="409"/>
      <c r="GV357" s="409"/>
      <c r="GW357" s="409"/>
      <c r="GX357" s="409"/>
      <c r="GY357" s="409"/>
      <c r="GZ357" s="409"/>
      <c r="HJ357" s="409"/>
      <c r="HK357" s="409"/>
      <c r="HL357" s="409"/>
      <c r="HM357" s="409"/>
      <c r="HN357" s="409"/>
      <c r="HO357" s="409"/>
      <c r="HP357" s="409"/>
      <c r="HZ357" s="409"/>
      <c r="IA357" s="409"/>
      <c r="IB357" s="409"/>
      <c r="IC357" s="409"/>
      <c r="ID357" s="409"/>
      <c r="IE357" s="409"/>
      <c r="IF357" s="409"/>
      <c r="IP357" s="409"/>
      <c r="IQ357" s="409"/>
      <c r="IR357" s="409"/>
      <c r="IS357" s="409"/>
      <c r="IT357" s="409"/>
      <c r="IU357" s="409"/>
      <c r="IV357" s="409"/>
    </row>
    <row r="358" spans="1:256">
      <c r="A358" s="54"/>
      <c r="B358" s="141"/>
      <c r="C358" s="142"/>
      <c r="D358" s="143"/>
      <c r="E358" s="143"/>
      <c r="F358" s="143"/>
      <c r="G358" s="143"/>
      <c r="H358" s="143"/>
      <c r="I358" s="414"/>
      <c r="J358" s="632"/>
      <c r="K358" s="235"/>
      <c r="L358" s="236"/>
      <c r="M358" s="236"/>
      <c r="N358" s="236"/>
      <c r="O358" s="236"/>
      <c r="P358" s="636"/>
      <c r="Q358" s="627"/>
      <c r="S358" s="52"/>
      <c r="T358" s="52"/>
      <c r="U358" s="52"/>
      <c r="V358" s="52"/>
      <c r="W358" s="52"/>
      <c r="X358" s="641"/>
      <c r="AP358" s="409"/>
      <c r="AQ358" s="409"/>
      <c r="AR358" s="409"/>
      <c r="AS358" s="409"/>
      <c r="AT358" s="409"/>
      <c r="AU358" s="409"/>
      <c r="AV358" s="409"/>
      <c r="BF358" s="409"/>
      <c r="BG358" s="409"/>
      <c r="BH358" s="409"/>
      <c r="BI358" s="409"/>
      <c r="BJ358" s="409"/>
      <c r="BK358" s="409"/>
      <c r="BL358" s="409"/>
      <c r="BV358" s="409"/>
      <c r="BW358" s="409"/>
      <c r="BX358" s="409"/>
      <c r="BY358" s="409"/>
      <c r="BZ358" s="409"/>
      <c r="CA358" s="409"/>
      <c r="CB358" s="409"/>
      <c r="CL358" s="409"/>
      <c r="CM358" s="409"/>
      <c r="CN358" s="409"/>
      <c r="CO358" s="409"/>
      <c r="CP358" s="409"/>
      <c r="CQ358" s="409"/>
      <c r="CR358" s="409"/>
      <c r="DB358" s="409"/>
      <c r="DC358" s="409"/>
      <c r="DD358" s="409"/>
      <c r="DE358" s="409"/>
      <c r="DF358" s="409"/>
      <c r="DG358" s="409"/>
      <c r="DH358" s="409"/>
      <c r="DR358" s="409"/>
      <c r="DS358" s="409"/>
      <c r="DT358" s="409"/>
      <c r="DU358" s="409"/>
      <c r="DV358" s="409"/>
      <c r="DW358" s="409"/>
      <c r="DX358" s="409"/>
      <c r="EH358" s="409"/>
      <c r="EI358" s="409"/>
      <c r="EJ358" s="409"/>
      <c r="EK358" s="409"/>
      <c r="EL358" s="409"/>
      <c r="EM358" s="409"/>
      <c r="EN358" s="409"/>
      <c r="EX358" s="409"/>
      <c r="EY358" s="409"/>
      <c r="EZ358" s="409"/>
      <c r="FA358" s="409"/>
      <c r="FB358" s="409"/>
      <c r="FC358" s="409"/>
      <c r="FD358" s="409"/>
      <c r="FN358" s="409"/>
      <c r="FO358" s="409"/>
      <c r="FP358" s="409"/>
      <c r="FQ358" s="409"/>
      <c r="FR358" s="409"/>
      <c r="FS358" s="409"/>
      <c r="FT358" s="409"/>
      <c r="GD358" s="409"/>
      <c r="GE358" s="409"/>
      <c r="GF358" s="409"/>
      <c r="GG358" s="409"/>
      <c r="GH358" s="409"/>
      <c r="GI358" s="409"/>
      <c r="GJ358" s="409"/>
      <c r="GT358" s="409"/>
      <c r="GU358" s="409"/>
      <c r="GV358" s="409"/>
      <c r="GW358" s="409"/>
      <c r="GX358" s="409"/>
      <c r="GY358" s="409"/>
      <c r="GZ358" s="409"/>
      <c r="HJ358" s="409"/>
      <c r="HK358" s="409"/>
      <c r="HL358" s="409"/>
      <c r="HM358" s="409"/>
      <c r="HN358" s="409"/>
      <c r="HO358" s="409"/>
      <c r="HP358" s="409"/>
      <c r="HZ358" s="409"/>
      <c r="IA358" s="409"/>
      <c r="IB358" s="409"/>
      <c r="IC358" s="409"/>
      <c r="ID358" s="409"/>
      <c r="IE358" s="409"/>
      <c r="IF358" s="409"/>
      <c r="IP358" s="409"/>
      <c r="IQ358" s="409"/>
      <c r="IR358" s="409"/>
      <c r="IS358" s="409"/>
      <c r="IT358" s="409"/>
      <c r="IU358" s="409"/>
      <c r="IV358" s="409"/>
    </row>
    <row r="359" spans="1:256">
      <c r="A359" s="54"/>
      <c r="B359" s="16"/>
      <c r="C359" s="51"/>
      <c r="D359" s="52"/>
      <c r="E359" s="52"/>
      <c r="F359" s="52"/>
      <c r="G359" s="52"/>
      <c r="H359" s="52"/>
      <c r="I359" s="51"/>
      <c r="J359" s="242"/>
      <c r="K359" s="226"/>
      <c r="L359" s="630"/>
      <c r="M359" s="630"/>
      <c r="N359" s="630"/>
      <c r="O359" s="630"/>
      <c r="P359" s="637"/>
      <c r="X359" s="641"/>
      <c r="AP359" s="409"/>
      <c r="AQ359" s="409"/>
      <c r="AR359" s="409"/>
      <c r="AS359" s="409"/>
      <c r="AT359" s="409"/>
      <c r="AU359" s="409"/>
      <c r="AV359" s="409"/>
      <c r="BF359" s="409"/>
      <c r="BG359" s="409"/>
      <c r="BH359" s="409"/>
      <c r="BI359" s="409"/>
      <c r="BJ359" s="409"/>
      <c r="BK359" s="409"/>
      <c r="BL359" s="409"/>
      <c r="BV359" s="409"/>
      <c r="BW359" s="409"/>
      <c r="BX359" s="409"/>
      <c r="BY359" s="409"/>
      <c r="BZ359" s="409"/>
      <c r="CA359" s="409"/>
      <c r="CB359" s="409"/>
      <c r="CL359" s="409"/>
      <c r="CM359" s="409"/>
      <c r="CN359" s="409"/>
      <c r="CO359" s="409"/>
      <c r="CP359" s="409"/>
      <c r="CQ359" s="409"/>
      <c r="CR359" s="409"/>
      <c r="DB359" s="409"/>
      <c r="DC359" s="409"/>
      <c r="DD359" s="409"/>
      <c r="DE359" s="409"/>
      <c r="DF359" s="409"/>
      <c r="DG359" s="409"/>
      <c r="DH359" s="409"/>
      <c r="DR359" s="409"/>
      <c r="DS359" s="409"/>
      <c r="DT359" s="409"/>
      <c r="DU359" s="409"/>
      <c r="DV359" s="409"/>
      <c r="DW359" s="409"/>
      <c r="DX359" s="409"/>
      <c r="EH359" s="409"/>
      <c r="EI359" s="409"/>
      <c r="EJ359" s="409"/>
      <c r="EK359" s="409"/>
      <c r="EL359" s="409"/>
      <c r="EM359" s="409"/>
      <c r="EN359" s="409"/>
      <c r="EX359" s="409"/>
      <c r="EY359" s="409"/>
      <c r="EZ359" s="409"/>
      <c r="FA359" s="409"/>
      <c r="FB359" s="409"/>
      <c r="FC359" s="409"/>
      <c r="FD359" s="409"/>
      <c r="FN359" s="409"/>
      <c r="FO359" s="409"/>
      <c r="FP359" s="409"/>
      <c r="FQ359" s="409"/>
      <c r="FR359" s="409"/>
      <c r="FS359" s="409"/>
      <c r="FT359" s="409"/>
      <c r="GD359" s="409"/>
      <c r="GE359" s="409"/>
      <c r="GF359" s="409"/>
      <c r="GG359" s="409"/>
      <c r="GH359" s="409"/>
      <c r="GI359" s="409"/>
      <c r="GJ359" s="409"/>
      <c r="GT359" s="409"/>
      <c r="GU359" s="409"/>
      <c r="GV359" s="409"/>
      <c r="GW359" s="409"/>
      <c r="GX359" s="409"/>
      <c r="GY359" s="409"/>
      <c r="GZ359" s="409"/>
      <c r="HJ359" s="409"/>
      <c r="HK359" s="409"/>
      <c r="HL359" s="409"/>
      <c r="HM359" s="409"/>
      <c r="HN359" s="409"/>
      <c r="HO359" s="409"/>
      <c r="HP359" s="409"/>
      <c r="HZ359" s="409"/>
      <c r="IA359" s="409"/>
      <c r="IB359" s="409"/>
      <c r="IC359" s="409"/>
      <c r="ID359" s="409"/>
      <c r="IE359" s="409"/>
      <c r="IF359" s="409"/>
      <c r="IP359" s="409"/>
      <c r="IQ359" s="409"/>
      <c r="IR359" s="409"/>
      <c r="IS359" s="409"/>
      <c r="IT359" s="409"/>
      <c r="IU359" s="409"/>
      <c r="IV359" s="409"/>
    </row>
    <row r="360" spans="1:256">
      <c r="A360" s="54"/>
      <c r="B360" s="16"/>
      <c r="C360" s="51"/>
      <c r="D360" s="52"/>
      <c r="E360" s="52"/>
      <c r="F360" s="52"/>
      <c r="G360" s="52"/>
      <c r="H360" s="52"/>
      <c r="I360" s="51"/>
      <c r="J360" s="242"/>
      <c r="K360" s="226"/>
      <c r="L360" s="630"/>
      <c r="M360" s="630"/>
      <c r="N360" s="630"/>
      <c r="O360" s="630"/>
      <c r="P360" s="637"/>
      <c r="X360" s="641"/>
      <c r="AP360" s="409"/>
      <c r="AQ360" s="409"/>
      <c r="AR360" s="409"/>
      <c r="AS360" s="409"/>
      <c r="AT360" s="409"/>
      <c r="AU360" s="409"/>
      <c r="AV360" s="409"/>
      <c r="BF360" s="409"/>
      <c r="BG360" s="409"/>
      <c r="BH360" s="409"/>
      <c r="BI360" s="409"/>
      <c r="BJ360" s="409"/>
      <c r="BK360" s="409"/>
      <c r="BL360" s="409"/>
      <c r="BV360" s="409"/>
      <c r="BW360" s="409"/>
      <c r="BX360" s="409"/>
      <c r="BY360" s="409"/>
      <c r="BZ360" s="409"/>
      <c r="CA360" s="409"/>
      <c r="CB360" s="409"/>
      <c r="CL360" s="409"/>
      <c r="CM360" s="409"/>
      <c r="CN360" s="409"/>
      <c r="CO360" s="409"/>
      <c r="CP360" s="409"/>
      <c r="CQ360" s="409"/>
      <c r="CR360" s="409"/>
      <c r="DB360" s="409"/>
      <c r="DC360" s="409"/>
      <c r="DD360" s="409"/>
      <c r="DE360" s="409"/>
      <c r="DF360" s="409"/>
      <c r="DG360" s="409"/>
      <c r="DH360" s="409"/>
      <c r="DR360" s="409"/>
      <c r="DS360" s="409"/>
      <c r="DT360" s="409"/>
      <c r="DU360" s="409"/>
      <c r="DV360" s="409"/>
      <c r="DW360" s="409"/>
      <c r="DX360" s="409"/>
      <c r="EH360" s="409"/>
      <c r="EI360" s="409"/>
      <c r="EJ360" s="409"/>
      <c r="EK360" s="409"/>
      <c r="EL360" s="409"/>
      <c r="EM360" s="409"/>
      <c r="EN360" s="409"/>
      <c r="EX360" s="409"/>
      <c r="EY360" s="409"/>
      <c r="EZ360" s="409"/>
      <c r="FA360" s="409"/>
      <c r="FB360" s="409"/>
      <c r="FC360" s="409"/>
      <c r="FD360" s="409"/>
      <c r="FN360" s="409"/>
      <c r="FO360" s="409"/>
      <c r="FP360" s="409"/>
      <c r="FQ360" s="409"/>
      <c r="FR360" s="409"/>
      <c r="FS360" s="409"/>
      <c r="FT360" s="409"/>
      <c r="GD360" s="409"/>
      <c r="GE360" s="409"/>
      <c r="GF360" s="409"/>
      <c r="GG360" s="409"/>
      <c r="GH360" s="409"/>
      <c r="GI360" s="409"/>
      <c r="GJ360" s="409"/>
      <c r="GT360" s="409"/>
      <c r="GU360" s="409"/>
      <c r="GV360" s="409"/>
      <c r="GW360" s="409"/>
      <c r="GX360" s="409"/>
      <c r="GY360" s="409"/>
      <c r="GZ360" s="409"/>
      <c r="HJ360" s="409"/>
      <c r="HK360" s="409"/>
      <c r="HL360" s="409"/>
      <c r="HM360" s="409"/>
      <c r="HN360" s="409"/>
      <c r="HO360" s="409"/>
      <c r="HP360" s="409"/>
      <c r="HZ360" s="409"/>
      <c r="IA360" s="409"/>
      <c r="IB360" s="409"/>
      <c r="IC360" s="409"/>
      <c r="ID360" s="409"/>
      <c r="IE360" s="409"/>
      <c r="IF360" s="409"/>
      <c r="IP360" s="409"/>
      <c r="IQ360" s="409"/>
      <c r="IR360" s="409"/>
      <c r="IS360" s="409"/>
      <c r="IT360" s="409"/>
      <c r="IU360" s="409"/>
      <c r="IV360" s="409"/>
    </row>
    <row r="361" spans="1:256">
      <c r="A361" s="54"/>
      <c r="B361" s="139"/>
      <c r="C361" s="137"/>
      <c r="D361" s="138"/>
      <c r="E361" s="138"/>
      <c r="F361" s="138"/>
      <c r="G361" s="138"/>
      <c r="H361" s="138"/>
      <c r="I361" s="417"/>
      <c r="J361" s="243"/>
      <c r="K361" s="227"/>
      <c r="L361" s="227"/>
      <c r="M361" s="227"/>
      <c r="N361" s="227"/>
      <c r="O361" s="237"/>
      <c r="P361" s="631"/>
      <c r="X361" s="641"/>
      <c r="AP361" s="409"/>
      <c r="AQ361" s="409"/>
      <c r="AR361" s="409"/>
      <c r="AS361" s="409"/>
      <c r="AT361" s="409"/>
      <c r="AU361" s="409"/>
      <c r="AV361" s="409"/>
      <c r="BF361" s="409"/>
      <c r="BG361" s="409"/>
      <c r="BH361" s="409"/>
      <c r="BI361" s="409"/>
      <c r="BJ361" s="409"/>
      <c r="BK361" s="409"/>
      <c r="BL361" s="409"/>
      <c r="BV361" s="409"/>
      <c r="BW361" s="409"/>
      <c r="BX361" s="409"/>
      <c r="BY361" s="409"/>
      <c r="BZ361" s="409"/>
      <c r="CA361" s="409"/>
      <c r="CB361" s="409"/>
      <c r="CL361" s="409"/>
      <c r="CM361" s="409"/>
      <c r="CN361" s="409"/>
      <c r="CO361" s="409"/>
      <c r="CP361" s="409"/>
      <c r="CQ361" s="409"/>
      <c r="CR361" s="409"/>
      <c r="DB361" s="409"/>
      <c r="DC361" s="409"/>
      <c r="DD361" s="409"/>
      <c r="DE361" s="409"/>
      <c r="DF361" s="409"/>
      <c r="DG361" s="409"/>
      <c r="DH361" s="409"/>
      <c r="DR361" s="409"/>
      <c r="DS361" s="409"/>
      <c r="DT361" s="409"/>
      <c r="DU361" s="409"/>
      <c r="DV361" s="409"/>
      <c r="DW361" s="409"/>
      <c r="DX361" s="409"/>
      <c r="EH361" s="409"/>
      <c r="EI361" s="409"/>
      <c r="EJ361" s="409"/>
      <c r="EK361" s="409"/>
      <c r="EL361" s="409"/>
      <c r="EM361" s="409"/>
      <c r="EN361" s="409"/>
      <c r="EX361" s="409"/>
      <c r="EY361" s="409"/>
      <c r="EZ361" s="409"/>
      <c r="FA361" s="409"/>
      <c r="FB361" s="409"/>
      <c r="FC361" s="409"/>
      <c r="FD361" s="409"/>
      <c r="FN361" s="409"/>
      <c r="FO361" s="409"/>
      <c r="FP361" s="409"/>
      <c r="FQ361" s="409"/>
      <c r="FR361" s="409"/>
      <c r="FS361" s="409"/>
      <c r="FT361" s="409"/>
      <c r="GD361" s="409"/>
      <c r="GE361" s="409"/>
      <c r="GF361" s="409"/>
      <c r="GG361" s="409"/>
      <c r="GH361" s="409"/>
      <c r="GI361" s="409"/>
      <c r="GJ361" s="409"/>
      <c r="GT361" s="409"/>
      <c r="GU361" s="409"/>
      <c r="GV361" s="409"/>
      <c r="GW361" s="409"/>
      <c r="GX361" s="409"/>
      <c r="GY361" s="409"/>
      <c r="GZ361" s="409"/>
      <c r="HJ361" s="409"/>
      <c r="HK361" s="409"/>
      <c r="HL361" s="409"/>
      <c r="HM361" s="409"/>
      <c r="HN361" s="409"/>
      <c r="HO361" s="409"/>
      <c r="HP361" s="409"/>
      <c r="HZ361" s="409"/>
      <c r="IA361" s="409"/>
      <c r="IB361" s="409"/>
      <c r="IC361" s="409"/>
      <c r="ID361" s="409"/>
      <c r="IE361" s="409"/>
      <c r="IF361" s="409"/>
      <c r="IP361" s="409"/>
      <c r="IQ361" s="409"/>
      <c r="IR361" s="409"/>
      <c r="IS361" s="409"/>
      <c r="IT361" s="409"/>
      <c r="IU361" s="409"/>
      <c r="IV361" s="409"/>
    </row>
    <row r="362" spans="1:256">
      <c r="A362" s="54"/>
      <c r="B362" s="16"/>
      <c r="C362" s="51"/>
      <c r="D362" s="52"/>
      <c r="E362" s="52"/>
      <c r="F362" s="52"/>
      <c r="G362" s="52"/>
      <c r="H362" s="52"/>
      <c r="I362" s="51"/>
      <c r="J362" s="242"/>
      <c r="K362" s="226"/>
      <c r="L362" s="630"/>
      <c r="M362" s="630"/>
      <c r="N362" s="630"/>
      <c r="O362" s="630"/>
      <c r="P362" s="637"/>
      <c r="Q362" s="627"/>
      <c r="S362" s="52"/>
      <c r="T362" s="52"/>
      <c r="U362" s="52"/>
      <c r="V362" s="52"/>
      <c r="W362" s="52"/>
      <c r="X362" s="641"/>
      <c r="AP362" s="409"/>
      <c r="AQ362" s="409"/>
      <c r="AR362" s="409"/>
      <c r="AS362" s="409"/>
      <c r="AT362" s="409"/>
      <c r="AU362" s="409"/>
      <c r="AV362" s="409"/>
      <c r="BF362" s="409"/>
      <c r="BG362" s="409"/>
      <c r="BH362" s="409"/>
      <c r="BI362" s="409"/>
      <c r="BJ362" s="409"/>
      <c r="BK362" s="409"/>
      <c r="BL362" s="409"/>
      <c r="BV362" s="409"/>
      <c r="BW362" s="409"/>
      <c r="BX362" s="409"/>
      <c r="BY362" s="409"/>
      <c r="BZ362" s="409"/>
      <c r="CA362" s="409"/>
      <c r="CB362" s="409"/>
      <c r="CL362" s="409"/>
      <c r="CM362" s="409"/>
      <c r="CN362" s="409"/>
      <c r="CO362" s="409"/>
      <c r="CP362" s="409"/>
      <c r="CQ362" s="409"/>
      <c r="CR362" s="409"/>
      <c r="DB362" s="409"/>
      <c r="DC362" s="409"/>
      <c r="DD362" s="409"/>
      <c r="DE362" s="409"/>
      <c r="DF362" s="409"/>
      <c r="DG362" s="409"/>
      <c r="DH362" s="409"/>
      <c r="DR362" s="409"/>
      <c r="DS362" s="409"/>
      <c r="DT362" s="409"/>
      <c r="DU362" s="409"/>
      <c r="DV362" s="409"/>
      <c r="DW362" s="409"/>
      <c r="DX362" s="409"/>
      <c r="EH362" s="409"/>
      <c r="EI362" s="409"/>
      <c r="EJ362" s="409"/>
      <c r="EK362" s="409"/>
      <c r="EL362" s="409"/>
      <c r="EM362" s="409"/>
      <c r="EN362" s="409"/>
      <c r="EX362" s="409"/>
      <c r="EY362" s="409"/>
      <c r="EZ362" s="409"/>
      <c r="FA362" s="409"/>
      <c r="FB362" s="409"/>
      <c r="FC362" s="409"/>
      <c r="FD362" s="409"/>
      <c r="FN362" s="409"/>
      <c r="FO362" s="409"/>
      <c r="FP362" s="409"/>
      <c r="FQ362" s="409"/>
      <c r="FR362" s="409"/>
      <c r="FS362" s="409"/>
      <c r="FT362" s="409"/>
      <c r="GD362" s="409"/>
      <c r="GE362" s="409"/>
      <c r="GF362" s="409"/>
      <c r="GG362" s="409"/>
      <c r="GH362" s="409"/>
      <c r="GI362" s="409"/>
      <c r="GJ362" s="409"/>
      <c r="GT362" s="409"/>
      <c r="GU362" s="409"/>
      <c r="GV362" s="409"/>
      <c r="GW362" s="409"/>
      <c r="GX362" s="409"/>
      <c r="GY362" s="409"/>
      <c r="GZ362" s="409"/>
      <c r="HJ362" s="409"/>
      <c r="HK362" s="409"/>
      <c r="HL362" s="409"/>
      <c r="HM362" s="409"/>
      <c r="HN362" s="409"/>
      <c r="HO362" s="409"/>
      <c r="HP362" s="409"/>
      <c r="HZ362" s="409"/>
      <c r="IA362" s="409"/>
      <c r="IB362" s="409"/>
      <c r="IC362" s="409"/>
      <c r="ID362" s="409"/>
      <c r="IE362" s="409"/>
      <c r="IF362" s="409"/>
      <c r="IP362" s="409"/>
      <c r="IQ362" s="409"/>
      <c r="IR362" s="409"/>
      <c r="IS362" s="409"/>
      <c r="IT362" s="409"/>
      <c r="IU362" s="409"/>
      <c r="IV362" s="409"/>
    </row>
    <row r="363" spans="1:256">
      <c r="A363" s="54"/>
      <c r="B363" s="16"/>
      <c r="C363" s="51"/>
      <c r="D363" s="52"/>
      <c r="E363" s="52"/>
      <c r="F363" s="52"/>
      <c r="G363" s="52"/>
      <c r="H363" s="52"/>
      <c r="I363" s="51"/>
      <c r="J363" s="242"/>
      <c r="K363" s="226"/>
      <c r="L363" s="630"/>
      <c r="M363" s="630"/>
      <c r="N363" s="630"/>
      <c r="O363" s="630"/>
      <c r="P363" s="637"/>
      <c r="Q363" s="627"/>
      <c r="S363" s="52"/>
      <c r="T363" s="52"/>
      <c r="U363" s="52"/>
      <c r="V363" s="52"/>
      <c r="W363" s="52"/>
      <c r="X363" s="641"/>
      <c r="AP363" s="409"/>
      <c r="AQ363" s="409"/>
      <c r="AR363" s="409"/>
      <c r="AS363" s="409"/>
      <c r="AT363" s="409"/>
      <c r="AU363" s="409"/>
      <c r="AV363" s="409"/>
      <c r="BF363" s="409"/>
      <c r="BG363" s="409"/>
      <c r="BH363" s="409"/>
      <c r="BI363" s="409"/>
      <c r="BJ363" s="409"/>
      <c r="BK363" s="409"/>
      <c r="BL363" s="409"/>
      <c r="BV363" s="409"/>
      <c r="BW363" s="409"/>
      <c r="BX363" s="409"/>
      <c r="BY363" s="409"/>
      <c r="BZ363" s="409"/>
      <c r="CA363" s="409"/>
      <c r="CB363" s="409"/>
      <c r="CL363" s="409"/>
      <c r="CM363" s="409"/>
      <c r="CN363" s="409"/>
      <c r="CO363" s="409"/>
      <c r="CP363" s="409"/>
      <c r="CQ363" s="409"/>
      <c r="CR363" s="409"/>
      <c r="DB363" s="409"/>
      <c r="DC363" s="409"/>
      <c r="DD363" s="409"/>
      <c r="DE363" s="409"/>
      <c r="DF363" s="409"/>
      <c r="DG363" s="409"/>
      <c r="DH363" s="409"/>
      <c r="DR363" s="409"/>
      <c r="DS363" s="409"/>
      <c r="DT363" s="409"/>
      <c r="DU363" s="409"/>
      <c r="DV363" s="409"/>
      <c r="DW363" s="409"/>
      <c r="DX363" s="409"/>
      <c r="EH363" s="409"/>
      <c r="EI363" s="409"/>
      <c r="EJ363" s="409"/>
      <c r="EK363" s="409"/>
      <c r="EL363" s="409"/>
      <c r="EM363" s="409"/>
      <c r="EN363" s="409"/>
      <c r="EX363" s="409"/>
      <c r="EY363" s="409"/>
      <c r="EZ363" s="409"/>
      <c r="FA363" s="409"/>
      <c r="FB363" s="409"/>
      <c r="FC363" s="409"/>
      <c r="FD363" s="409"/>
      <c r="FN363" s="409"/>
      <c r="FO363" s="409"/>
      <c r="FP363" s="409"/>
      <c r="FQ363" s="409"/>
      <c r="FR363" s="409"/>
      <c r="FS363" s="409"/>
      <c r="FT363" s="409"/>
      <c r="GD363" s="409"/>
      <c r="GE363" s="409"/>
      <c r="GF363" s="409"/>
      <c r="GG363" s="409"/>
      <c r="GH363" s="409"/>
      <c r="GI363" s="409"/>
      <c r="GJ363" s="409"/>
      <c r="GT363" s="409"/>
      <c r="GU363" s="409"/>
      <c r="GV363" s="409"/>
      <c r="GW363" s="409"/>
      <c r="GX363" s="409"/>
      <c r="GY363" s="409"/>
      <c r="GZ363" s="409"/>
      <c r="HJ363" s="409"/>
      <c r="HK363" s="409"/>
      <c r="HL363" s="409"/>
      <c r="HM363" s="409"/>
      <c r="HN363" s="409"/>
      <c r="HO363" s="409"/>
      <c r="HP363" s="409"/>
      <c r="HZ363" s="409"/>
      <c r="IA363" s="409"/>
      <c r="IB363" s="409"/>
      <c r="IC363" s="409"/>
      <c r="ID363" s="409"/>
      <c r="IE363" s="409"/>
      <c r="IF363" s="409"/>
      <c r="IP363" s="409"/>
      <c r="IQ363" s="409"/>
      <c r="IR363" s="409"/>
      <c r="IS363" s="409"/>
      <c r="IT363" s="409"/>
      <c r="IU363" s="409"/>
      <c r="IV363" s="409"/>
    </row>
    <row r="364" spans="1:256">
      <c r="A364" s="54"/>
      <c r="B364" s="139"/>
      <c r="C364" s="137"/>
      <c r="D364" s="138"/>
      <c r="E364" s="138"/>
      <c r="F364" s="138"/>
      <c r="G364" s="138"/>
      <c r="H364" s="138"/>
      <c r="I364" s="417"/>
      <c r="J364" s="243"/>
      <c r="K364" s="227"/>
      <c r="L364" s="227"/>
      <c r="M364" s="227"/>
      <c r="N364" s="227"/>
      <c r="O364" s="237"/>
      <c r="P364" s="631"/>
      <c r="Q364" s="627"/>
      <c r="S364" s="52"/>
      <c r="T364" s="52"/>
      <c r="U364" s="52"/>
      <c r="V364" s="52"/>
      <c r="W364" s="52"/>
      <c r="X364" s="641"/>
      <c r="AP364" s="409"/>
      <c r="AQ364" s="409"/>
      <c r="AR364" s="409"/>
      <c r="AS364" s="409"/>
      <c r="AT364" s="409"/>
      <c r="AU364" s="409"/>
      <c r="AV364" s="409"/>
      <c r="BF364" s="409"/>
      <c r="BG364" s="409"/>
      <c r="BH364" s="409"/>
      <c r="BI364" s="409"/>
      <c r="BJ364" s="409"/>
      <c r="BK364" s="409"/>
      <c r="BL364" s="409"/>
      <c r="BV364" s="409"/>
      <c r="BW364" s="409"/>
      <c r="BX364" s="409"/>
      <c r="BY364" s="409"/>
      <c r="BZ364" s="409"/>
      <c r="CA364" s="409"/>
      <c r="CB364" s="409"/>
      <c r="CL364" s="409"/>
      <c r="CM364" s="409"/>
      <c r="CN364" s="409"/>
      <c r="CO364" s="409"/>
      <c r="CP364" s="409"/>
      <c r="CQ364" s="409"/>
      <c r="CR364" s="409"/>
      <c r="DB364" s="409"/>
      <c r="DC364" s="409"/>
      <c r="DD364" s="409"/>
      <c r="DE364" s="409"/>
      <c r="DF364" s="409"/>
      <c r="DG364" s="409"/>
      <c r="DH364" s="409"/>
      <c r="DR364" s="409"/>
      <c r="DS364" s="409"/>
      <c r="DT364" s="409"/>
      <c r="DU364" s="409"/>
      <c r="DV364" s="409"/>
      <c r="DW364" s="409"/>
      <c r="DX364" s="409"/>
      <c r="EH364" s="409"/>
      <c r="EI364" s="409"/>
      <c r="EJ364" s="409"/>
      <c r="EK364" s="409"/>
      <c r="EL364" s="409"/>
      <c r="EM364" s="409"/>
      <c r="EN364" s="409"/>
      <c r="EX364" s="409"/>
      <c r="EY364" s="409"/>
      <c r="EZ364" s="409"/>
      <c r="FA364" s="409"/>
      <c r="FB364" s="409"/>
      <c r="FC364" s="409"/>
      <c r="FD364" s="409"/>
      <c r="FN364" s="409"/>
      <c r="FO364" s="409"/>
      <c r="FP364" s="409"/>
      <c r="FQ364" s="409"/>
      <c r="FR364" s="409"/>
      <c r="FS364" s="409"/>
      <c r="FT364" s="409"/>
      <c r="GD364" s="409"/>
      <c r="GE364" s="409"/>
      <c r="GF364" s="409"/>
      <c r="GG364" s="409"/>
      <c r="GH364" s="409"/>
      <c r="GI364" s="409"/>
      <c r="GJ364" s="409"/>
      <c r="GT364" s="409"/>
      <c r="GU364" s="409"/>
      <c r="GV364" s="409"/>
      <c r="GW364" s="409"/>
      <c r="GX364" s="409"/>
      <c r="GY364" s="409"/>
      <c r="GZ364" s="409"/>
      <c r="HJ364" s="409"/>
      <c r="HK364" s="409"/>
      <c r="HL364" s="409"/>
      <c r="HM364" s="409"/>
      <c r="HN364" s="409"/>
      <c r="HO364" s="409"/>
      <c r="HP364" s="409"/>
      <c r="HZ364" s="409"/>
      <c r="IA364" s="409"/>
      <c r="IB364" s="409"/>
      <c r="IC364" s="409"/>
      <c r="ID364" s="409"/>
      <c r="IE364" s="409"/>
      <c r="IF364" s="409"/>
      <c r="IP364" s="409"/>
      <c r="IQ364" s="409"/>
      <c r="IR364" s="409"/>
      <c r="IS364" s="409"/>
      <c r="IT364" s="409"/>
      <c r="IU364" s="409"/>
      <c r="IV364" s="409"/>
    </row>
    <row r="365" spans="1:256">
      <c r="A365" s="54"/>
      <c r="B365" s="16"/>
      <c r="C365" s="51"/>
      <c r="D365" s="52"/>
      <c r="E365" s="52"/>
      <c r="F365" s="52"/>
      <c r="G365" s="52"/>
      <c r="H365" s="52"/>
      <c r="I365" s="51"/>
      <c r="J365" s="242"/>
      <c r="K365" s="226"/>
      <c r="L365" s="630"/>
      <c r="M365" s="630"/>
      <c r="N365" s="630"/>
      <c r="O365" s="630"/>
      <c r="P365" s="637"/>
      <c r="Q365" s="627"/>
      <c r="S365" s="52"/>
      <c r="T365" s="52"/>
      <c r="U365" s="52"/>
      <c r="V365" s="52"/>
      <c r="W365" s="52"/>
      <c r="X365" s="641"/>
      <c r="AP365" s="409"/>
      <c r="AQ365" s="409"/>
      <c r="AR365" s="409"/>
      <c r="AS365" s="409"/>
      <c r="AT365" s="409"/>
      <c r="AU365" s="409"/>
      <c r="AV365" s="409"/>
      <c r="BF365" s="409"/>
      <c r="BG365" s="409"/>
      <c r="BH365" s="409"/>
      <c r="BI365" s="409"/>
      <c r="BJ365" s="409"/>
      <c r="BK365" s="409"/>
      <c r="BL365" s="409"/>
      <c r="BV365" s="409"/>
      <c r="BW365" s="409"/>
      <c r="BX365" s="409"/>
      <c r="BY365" s="409"/>
      <c r="BZ365" s="409"/>
      <c r="CA365" s="409"/>
      <c r="CB365" s="409"/>
      <c r="CL365" s="409"/>
      <c r="CM365" s="409"/>
      <c r="CN365" s="409"/>
      <c r="CO365" s="409"/>
      <c r="CP365" s="409"/>
      <c r="CQ365" s="409"/>
      <c r="CR365" s="409"/>
      <c r="DB365" s="409"/>
      <c r="DC365" s="409"/>
      <c r="DD365" s="409"/>
      <c r="DE365" s="409"/>
      <c r="DF365" s="409"/>
      <c r="DG365" s="409"/>
      <c r="DH365" s="409"/>
      <c r="DR365" s="409"/>
      <c r="DS365" s="409"/>
      <c r="DT365" s="409"/>
      <c r="DU365" s="409"/>
      <c r="DV365" s="409"/>
      <c r="DW365" s="409"/>
      <c r="DX365" s="409"/>
      <c r="EH365" s="409"/>
      <c r="EI365" s="409"/>
      <c r="EJ365" s="409"/>
      <c r="EK365" s="409"/>
      <c r="EL365" s="409"/>
      <c r="EM365" s="409"/>
      <c r="EN365" s="409"/>
      <c r="EX365" s="409"/>
      <c r="EY365" s="409"/>
      <c r="EZ365" s="409"/>
      <c r="FA365" s="409"/>
      <c r="FB365" s="409"/>
      <c r="FC365" s="409"/>
      <c r="FD365" s="409"/>
      <c r="FN365" s="409"/>
      <c r="FO365" s="409"/>
      <c r="FP365" s="409"/>
      <c r="FQ365" s="409"/>
      <c r="FR365" s="409"/>
      <c r="FS365" s="409"/>
      <c r="FT365" s="409"/>
      <c r="GD365" s="409"/>
      <c r="GE365" s="409"/>
      <c r="GF365" s="409"/>
      <c r="GG365" s="409"/>
      <c r="GH365" s="409"/>
      <c r="GI365" s="409"/>
      <c r="GJ365" s="409"/>
      <c r="GT365" s="409"/>
      <c r="GU365" s="409"/>
      <c r="GV365" s="409"/>
      <c r="GW365" s="409"/>
      <c r="GX365" s="409"/>
      <c r="GY365" s="409"/>
      <c r="GZ365" s="409"/>
      <c r="HJ365" s="409"/>
      <c r="HK365" s="409"/>
      <c r="HL365" s="409"/>
      <c r="HM365" s="409"/>
      <c r="HN365" s="409"/>
      <c r="HO365" s="409"/>
      <c r="HP365" s="409"/>
      <c r="HZ365" s="409"/>
      <c r="IA365" s="409"/>
      <c r="IB365" s="409"/>
      <c r="IC365" s="409"/>
      <c r="ID365" s="409"/>
      <c r="IE365" s="409"/>
      <c r="IF365" s="409"/>
      <c r="IP365" s="409"/>
      <c r="IQ365" s="409"/>
      <c r="IR365" s="409"/>
      <c r="IS365" s="409"/>
      <c r="IT365" s="409"/>
      <c r="IU365" s="409"/>
      <c r="IV365" s="409"/>
    </row>
    <row r="366" spans="1:256">
      <c r="A366" s="54"/>
      <c r="B366" s="16"/>
      <c r="C366" s="51"/>
      <c r="D366" s="52"/>
      <c r="E366" s="52"/>
      <c r="F366" s="52"/>
      <c r="G366" s="52"/>
      <c r="H366" s="52"/>
      <c r="I366" s="51"/>
      <c r="J366" s="242"/>
      <c r="K366" s="226"/>
      <c r="L366" s="630"/>
      <c r="M366" s="630"/>
      <c r="N366" s="630"/>
      <c r="O366" s="630"/>
      <c r="P366" s="637"/>
      <c r="Q366" s="627"/>
      <c r="S366" s="52"/>
      <c r="T366" s="52"/>
      <c r="U366" s="52"/>
      <c r="V366" s="52"/>
      <c r="W366" s="52"/>
      <c r="X366" s="641"/>
      <c r="AP366" s="409"/>
      <c r="AQ366" s="409"/>
      <c r="AR366" s="409"/>
      <c r="AS366" s="409"/>
      <c r="AT366" s="409"/>
      <c r="AU366" s="409"/>
      <c r="AV366" s="409"/>
      <c r="BF366" s="409"/>
      <c r="BG366" s="409"/>
      <c r="BH366" s="409"/>
      <c r="BI366" s="409"/>
      <c r="BJ366" s="409"/>
      <c r="BK366" s="409"/>
      <c r="BL366" s="409"/>
      <c r="BV366" s="409"/>
      <c r="BW366" s="409"/>
      <c r="BX366" s="409"/>
      <c r="BY366" s="409"/>
      <c r="BZ366" s="409"/>
      <c r="CA366" s="409"/>
      <c r="CB366" s="409"/>
      <c r="CL366" s="409"/>
      <c r="CM366" s="409"/>
      <c r="CN366" s="409"/>
      <c r="CO366" s="409"/>
      <c r="CP366" s="409"/>
      <c r="CQ366" s="409"/>
      <c r="CR366" s="409"/>
      <c r="DB366" s="409"/>
      <c r="DC366" s="409"/>
      <c r="DD366" s="409"/>
      <c r="DE366" s="409"/>
      <c r="DF366" s="409"/>
      <c r="DG366" s="409"/>
      <c r="DH366" s="409"/>
      <c r="DR366" s="409"/>
      <c r="DS366" s="409"/>
      <c r="DT366" s="409"/>
      <c r="DU366" s="409"/>
      <c r="DV366" s="409"/>
      <c r="DW366" s="409"/>
      <c r="DX366" s="409"/>
      <c r="EH366" s="409"/>
      <c r="EI366" s="409"/>
      <c r="EJ366" s="409"/>
      <c r="EK366" s="409"/>
      <c r="EL366" s="409"/>
      <c r="EM366" s="409"/>
      <c r="EN366" s="409"/>
      <c r="EX366" s="409"/>
      <c r="EY366" s="409"/>
      <c r="EZ366" s="409"/>
      <c r="FA366" s="409"/>
      <c r="FB366" s="409"/>
      <c r="FC366" s="409"/>
      <c r="FD366" s="409"/>
      <c r="FN366" s="409"/>
      <c r="FO366" s="409"/>
      <c r="FP366" s="409"/>
      <c r="FQ366" s="409"/>
      <c r="FR366" s="409"/>
      <c r="FS366" s="409"/>
      <c r="FT366" s="409"/>
      <c r="GD366" s="409"/>
      <c r="GE366" s="409"/>
      <c r="GF366" s="409"/>
      <c r="GG366" s="409"/>
      <c r="GH366" s="409"/>
      <c r="GI366" s="409"/>
      <c r="GJ366" s="409"/>
      <c r="GT366" s="409"/>
      <c r="GU366" s="409"/>
      <c r="GV366" s="409"/>
      <c r="GW366" s="409"/>
      <c r="GX366" s="409"/>
      <c r="GY366" s="409"/>
      <c r="GZ366" s="409"/>
      <c r="HJ366" s="409"/>
      <c r="HK366" s="409"/>
      <c r="HL366" s="409"/>
      <c r="HM366" s="409"/>
      <c r="HN366" s="409"/>
      <c r="HO366" s="409"/>
      <c r="HP366" s="409"/>
      <c r="HZ366" s="409"/>
      <c r="IA366" s="409"/>
      <c r="IB366" s="409"/>
      <c r="IC366" s="409"/>
      <c r="ID366" s="409"/>
      <c r="IE366" s="409"/>
      <c r="IF366" s="409"/>
      <c r="IP366" s="409"/>
      <c r="IQ366" s="409"/>
      <c r="IR366" s="409"/>
      <c r="IS366" s="409"/>
      <c r="IT366" s="409"/>
      <c r="IU366" s="409"/>
      <c r="IV366" s="409"/>
    </row>
    <row r="367" spans="1:256">
      <c r="A367" s="66"/>
      <c r="B367" s="16"/>
      <c r="C367" s="51"/>
      <c r="D367" s="52"/>
      <c r="E367" s="52"/>
      <c r="F367" s="52"/>
      <c r="G367" s="52"/>
      <c r="H367" s="52"/>
      <c r="I367" s="51"/>
      <c r="J367" s="243"/>
      <c r="K367" s="227"/>
      <c r="L367" s="227"/>
      <c r="M367" s="227"/>
      <c r="N367" s="227"/>
      <c r="O367" s="237"/>
      <c r="P367" s="631"/>
      <c r="Q367" s="627"/>
      <c r="S367" s="52"/>
      <c r="T367" s="52"/>
      <c r="U367" s="52"/>
      <c r="V367" s="52"/>
      <c r="W367" s="52"/>
      <c r="X367" s="641"/>
      <c r="AP367" s="409"/>
      <c r="AQ367" s="409"/>
      <c r="AR367" s="409"/>
      <c r="AS367" s="409"/>
      <c r="AT367" s="409"/>
      <c r="AU367" s="409"/>
      <c r="AV367" s="409"/>
      <c r="BF367" s="409"/>
      <c r="BG367" s="409"/>
      <c r="BH367" s="409"/>
      <c r="BI367" s="409"/>
      <c r="BJ367" s="409"/>
      <c r="BK367" s="409"/>
      <c r="BL367" s="409"/>
      <c r="BV367" s="409"/>
      <c r="BW367" s="409"/>
      <c r="BX367" s="409"/>
      <c r="BY367" s="409"/>
      <c r="BZ367" s="409"/>
      <c r="CA367" s="409"/>
      <c r="CB367" s="409"/>
      <c r="CL367" s="409"/>
      <c r="CM367" s="409"/>
      <c r="CN367" s="409"/>
      <c r="CO367" s="409"/>
      <c r="CP367" s="409"/>
      <c r="CQ367" s="409"/>
      <c r="CR367" s="409"/>
      <c r="DB367" s="409"/>
      <c r="DC367" s="409"/>
      <c r="DD367" s="409"/>
      <c r="DE367" s="409"/>
      <c r="DF367" s="409"/>
      <c r="DG367" s="409"/>
      <c r="DH367" s="409"/>
      <c r="DR367" s="409"/>
      <c r="DS367" s="409"/>
      <c r="DT367" s="409"/>
      <c r="DU367" s="409"/>
      <c r="DV367" s="409"/>
      <c r="DW367" s="409"/>
      <c r="DX367" s="409"/>
      <c r="EH367" s="409"/>
      <c r="EI367" s="409"/>
      <c r="EJ367" s="409"/>
      <c r="EK367" s="409"/>
      <c r="EL367" s="409"/>
      <c r="EM367" s="409"/>
      <c r="EN367" s="409"/>
      <c r="EX367" s="409"/>
      <c r="EY367" s="409"/>
      <c r="EZ367" s="409"/>
      <c r="FA367" s="409"/>
      <c r="FB367" s="409"/>
      <c r="FC367" s="409"/>
      <c r="FD367" s="409"/>
      <c r="FN367" s="409"/>
      <c r="FO367" s="409"/>
      <c r="FP367" s="409"/>
      <c r="FQ367" s="409"/>
      <c r="FR367" s="409"/>
      <c r="FS367" s="409"/>
      <c r="FT367" s="409"/>
      <c r="GD367" s="409"/>
      <c r="GE367" s="409"/>
      <c r="GF367" s="409"/>
      <c r="GG367" s="409"/>
      <c r="GH367" s="409"/>
      <c r="GI367" s="409"/>
      <c r="GJ367" s="409"/>
      <c r="GT367" s="409"/>
      <c r="GU367" s="409"/>
      <c r="GV367" s="409"/>
      <c r="GW367" s="409"/>
      <c r="GX367" s="409"/>
      <c r="GY367" s="409"/>
      <c r="GZ367" s="409"/>
      <c r="HJ367" s="409"/>
      <c r="HK367" s="409"/>
      <c r="HL367" s="409"/>
      <c r="HM367" s="409"/>
      <c r="HN367" s="409"/>
      <c r="HO367" s="409"/>
      <c r="HP367" s="409"/>
      <c r="HZ367" s="409"/>
      <c r="IA367" s="409"/>
      <c r="IB367" s="409"/>
      <c r="IC367" s="409"/>
      <c r="ID367" s="409"/>
      <c r="IE367" s="409"/>
      <c r="IF367" s="409"/>
      <c r="IP367" s="409"/>
      <c r="IQ367" s="409"/>
      <c r="IR367" s="409"/>
      <c r="IS367" s="409"/>
      <c r="IT367" s="409"/>
      <c r="IU367" s="409"/>
      <c r="IV367" s="409"/>
    </row>
    <row r="368" spans="1:256">
      <c r="A368" s="54"/>
      <c r="B368" s="238"/>
      <c r="C368" s="239"/>
      <c r="D368" s="240"/>
      <c r="E368" s="240"/>
      <c r="F368" s="240"/>
      <c r="G368" s="240"/>
      <c r="H368" s="240"/>
      <c r="I368" s="415"/>
      <c r="J368" s="242"/>
      <c r="K368" s="226"/>
      <c r="L368" s="630"/>
      <c r="M368" s="630"/>
      <c r="N368" s="630"/>
      <c r="O368" s="630"/>
      <c r="P368" s="637"/>
      <c r="X368" s="641"/>
      <c r="AP368" s="409"/>
      <c r="AQ368" s="409"/>
      <c r="AR368" s="409"/>
      <c r="AS368" s="409"/>
      <c r="AT368" s="409"/>
      <c r="AU368" s="409"/>
      <c r="AV368" s="409"/>
      <c r="BF368" s="409"/>
      <c r="BG368" s="409"/>
      <c r="BH368" s="409"/>
      <c r="BI368" s="409"/>
      <c r="BJ368" s="409"/>
      <c r="BK368" s="409"/>
      <c r="BL368" s="409"/>
      <c r="BV368" s="409"/>
      <c r="BW368" s="409"/>
      <c r="BX368" s="409"/>
      <c r="BY368" s="409"/>
      <c r="BZ368" s="409"/>
      <c r="CA368" s="409"/>
      <c r="CB368" s="409"/>
      <c r="CL368" s="409"/>
      <c r="CM368" s="409"/>
      <c r="CN368" s="409"/>
      <c r="CO368" s="409"/>
      <c r="CP368" s="409"/>
      <c r="CQ368" s="409"/>
      <c r="CR368" s="409"/>
      <c r="DB368" s="409"/>
      <c r="DC368" s="409"/>
      <c r="DD368" s="409"/>
      <c r="DE368" s="409"/>
      <c r="DF368" s="409"/>
      <c r="DG368" s="409"/>
      <c r="DH368" s="409"/>
      <c r="DR368" s="409"/>
      <c r="DS368" s="409"/>
      <c r="DT368" s="409"/>
      <c r="DU368" s="409"/>
      <c r="DV368" s="409"/>
      <c r="DW368" s="409"/>
      <c r="DX368" s="409"/>
      <c r="EH368" s="409"/>
      <c r="EI368" s="409"/>
      <c r="EJ368" s="409"/>
      <c r="EK368" s="409"/>
      <c r="EL368" s="409"/>
      <c r="EM368" s="409"/>
      <c r="EN368" s="409"/>
      <c r="EX368" s="409"/>
      <c r="EY368" s="409"/>
      <c r="EZ368" s="409"/>
      <c r="FA368" s="409"/>
      <c r="FB368" s="409"/>
      <c r="FC368" s="409"/>
      <c r="FD368" s="409"/>
      <c r="FN368" s="409"/>
      <c r="FO368" s="409"/>
      <c r="FP368" s="409"/>
      <c r="FQ368" s="409"/>
      <c r="FR368" s="409"/>
      <c r="FS368" s="409"/>
      <c r="FT368" s="409"/>
      <c r="GD368" s="409"/>
      <c r="GE368" s="409"/>
      <c r="GF368" s="409"/>
      <c r="GG368" s="409"/>
      <c r="GH368" s="409"/>
      <c r="GI368" s="409"/>
      <c r="GJ368" s="409"/>
      <c r="GT368" s="409"/>
      <c r="GU368" s="409"/>
      <c r="GV368" s="409"/>
      <c r="GW368" s="409"/>
      <c r="GX368" s="409"/>
      <c r="GY368" s="409"/>
      <c r="GZ368" s="409"/>
      <c r="HJ368" s="409"/>
      <c r="HK368" s="409"/>
      <c r="HL368" s="409"/>
      <c r="HM368" s="409"/>
      <c r="HN368" s="409"/>
      <c r="HO368" s="409"/>
      <c r="HP368" s="409"/>
      <c r="HZ368" s="409"/>
      <c r="IA368" s="409"/>
      <c r="IB368" s="409"/>
      <c r="IC368" s="409"/>
      <c r="ID368" s="409"/>
      <c r="IE368" s="409"/>
      <c r="IF368" s="409"/>
      <c r="IP368" s="409"/>
      <c r="IQ368" s="409"/>
      <c r="IR368" s="409"/>
      <c r="IS368" s="409"/>
      <c r="IT368" s="409"/>
      <c r="IU368" s="409"/>
      <c r="IV368" s="409"/>
    </row>
    <row r="369" spans="1:256">
      <c r="A369" s="54"/>
      <c r="B369" s="16"/>
      <c r="C369" s="51"/>
      <c r="D369" s="52"/>
      <c r="E369" s="52"/>
      <c r="F369" s="52"/>
      <c r="G369" s="52"/>
      <c r="H369" s="52"/>
      <c r="I369" s="51"/>
      <c r="J369" s="242"/>
      <c r="K369" s="226"/>
      <c r="L369" s="630"/>
      <c r="M369" s="630"/>
      <c r="N369" s="630"/>
      <c r="O369" s="630"/>
      <c r="P369" s="637"/>
      <c r="X369" s="641"/>
      <c r="AP369" s="409"/>
      <c r="AQ369" s="409"/>
      <c r="AR369" s="409"/>
      <c r="AS369" s="409"/>
      <c r="AT369" s="409"/>
      <c r="AU369" s="409"/>
      <c r="AV369" s="409"/>
      <c r="BF369" s="409"/>
      <c r="BG369" s="409"/>
      <c r="BH369" s="409"/>
      <c r="BI369" s="409"/>
      <c r="BJ369" s="409"/>
      <c r="BK369" s="409"/>
      <c r="BL369" s="409"/>
      <c r="BV369" s="409"/>
      <c r="BW369" s="409"/>
      <c r="BX369" s="409"/>
      <c r="BY369" s="409"/>
      <c r="BZ369" s="409"/>
      <c r="CA369" s="409"/>
      <c r="CB369" s="409"/>
      <c r="CL369" s="409"/>
      <c r="CM369" s="409"/>
      <c r="CN369" s="409"/>
      <c r="CO369" s="409"/>
      <c r="CP369" s="409"/>
      <c r="CQ369" s="409"/>
      <c r="CR369" s="409"/>
      <c r="DB369" s="409"/>
      <c r="DC369" s="409"/>
      <c r="DD369" s="409"/>
      <c r="DE369" s="409"/>
      <c r="DF369" s="409"/>
      <c r="DG369" s="409"/>
      <c r="DH369" s="409"/>
      <c r="DR369" s="409"/>
      <c r="DS369" s="409"/>
      <c r="DT369" s="409"/>
      <c r="DU369" s="409"/>
      <c r="DV369" s="409"/>
      <c r="DW369" s="409"/>
      <c r="DX369" s="409"/>
      <c r="EH369" s="409"/>
      <c r="EI369" s="409"/>
      <c r="EJ369" s="409"/>
      <c r="EK369" s="409"/>
      <c r="EL369" s="409"/>
      <c r="EM369" s="409"/>
      <c r="EN369" s="409"/>
      <c r="EX369" s="409"/>
      <c r="EY369" s="409"/>
      <c r="EZ369" s="409"/>
      <c r="FA369" s="409"/>
      <c r="FB369" s="409"/>
      <c r="FC369" s="409"/>
      <c r="FD369" s="409"/>
      <c r="FN369" s="409"/>
      <c r="FO369" s="409"/>
      <c r="FP369" s="409"/>
      <c r="FQ369" s="409"/>
      <c r="FR369" s="409"/>
      <c r="FS369" s="409"/>
      <c r="FT369" s="409"/>
      <c r="GD369" s="409"/>
      <c r="GE369" s="409"/>
      <c r="GF369" s="409"/>
      <c r="GG369" s="409"/>
      <c r="GH369" s="409"/>
      <c r="GI369" s="409"/>
      <c r="GJ369" s="409"/>
      <c r="GT369" s="409"/>
      <c r="GU369" s="409"/>
      <c r="GV369" s="409"/>
      <c r="GW369" s="409"/>
      <c r="GX369" s="409"/>
      <c r="GY369" s="409"/>
      <c r="GZ369" s="409"/>
      <c r="HJ369" s="409"/>
      <c r="HK369" s="409"/>
      <c r="HL369" s="409"/>
      <c r="HM369" s="409"/>
      <c r="HN369" s="409"/>
      <c r="HO369" s="409"/>
      <c r="HP369" s="409"/>
      <c r="HZ369" s="409"/>
      <c r="IA369" s="409"/>
      <c r="IB369" s="409"/>
      <c r="IC369" s="409"/>
      <c r="ID369" s="409"/>
      <c r="IE369" s="409"/>
      <c r="IF369" s="409"/>
      <c r="IP369" s="409"/>
      <c r="IQ369" s="409"/>
      <c r="IR369" s="409"/>
      <c r="IS369" s="409"/>
      <c r="IT369" s="409"/>
      <c r="IU369" s="409"/>
      <c r="IV369" s="409"/>
    </row>
    <row r="370" spans="1:256">
      <c r="A370" s="54"/>
      <c r="B370" s="139"/>
      <c r="C370" s="137"/>
      <c r="D370" s="138"/>
      <c r="E370" s="138"/>
      <c r="F370" s="138"/>
      <c r="G370" s="138"/>
      <c r="H370" s="138"/>
      <c r="I370" s="417"/>
      <c r="J370" s="243"/>
      <c r="K370" s="227"/>
      <c r="L370" s="227"/>
      <c r="M370" s="227"/>
      <c r="N370" s="227"/>
      <c r="O370" s="237"/>
      <c r="P370" s="631"/>
      <c r="X370" s="641"/>
      <c r="AP370" s="409"/>
      <c r="AQ370" s="409"/>
      <c r="AR370" s="409"/>
      <c r="AS370" s="409"/>
      <c r="AT370" s="409"/>
      <c r="AU370" s="409"/>
      <c r="AV370" s="409"/>
      <c r="BF370" s="409"/>
      <c r="BG370" s="409"/>
      <c r="BH370" s="409"/>
      <c r="BI370" s="409"/>
      <c r="BJ370" s="409"/>
      <c r="BK370" s="409"/>
      <c r="BL370" s="409"/>
      <c r="BV370" s="409"/>
      <c r="BW370" s="409"/>
      <c r="BX370" s="409"/>
      <c r="BY370" s="409"/>
      <c r="BZ370" s="409"/>
      <c r="CA370" s="409"/>
      <c r="CB370" s="409"/>
      <c r="CL370" s="409"/>
      <c r="CM370" s="409"/>
      <c r="CN370" s="409"/>
      <c r="CO370" s="409"/>
      <c r="CP370" s="409"/>
      <c r="CQ370" s="409"/>
      <c r="CR370" s="409"/>
      <c r="DB370" s="409"/>
      <c r="DC370" s="409"/>
      <c r="DD370" s="409"/>
      <c r="DE370" s="409"/>
      <c r="DF370" s="409"/>
      <c r="DG370" s="409"/>
      <c r="DH370" s="409"/>
      <c r="DR370" s="409"/>
      <c r="DS370" s="409"/>
      <c r="DT370" s="409"/>
      <c r="DU370" s="409"/>
      <c r="DV370" s="409"/>
      <c r="DW370" s="409"/>
      <c r="DX370" s="409"/>
      <c r="EH370" s="409"/>
      <c r="EI370" s="409"/>
      <c r="EJ370" s="409"/>
      <c r="EK370" s="409"/>
      <c r="EL370" s="409"/>
      <c r="EM370" s="409"/>
      <c r="EN370" s="409"/>
      <c r="EX370" s="409"/>
      <c r="EY370" s="409"/>
      <c r="EZ370" s="409"/>
      <c r="FA370" s="409"/>
      <c r="FB370" s="409"/>
      <c r="FC370" s="409"/>
      <c r="FD370" s="409"/>
      <c r="FN370" s="409"/>
      <c r="FO370" s="409"/>
      <c r="FP370" s="409"/>
      <c r="FQ370" s="409"/>
      <c r="FR370" s="409"/>
      <c r="FS370" s="409"/>
      <c r="FT370" s="409"/>
      <c r="GD370" s="409"/>
      <c r="GE370" s="409"/>
      <c r="GF370" s="409"/>
      <c r="GG370" s="409"/>
      <c r="GH370" s="409"/>
      <c r="GI370" s="409"/>
      <c r="GJ370" s="409"/>
      <c r="GT370" s="409"/>
      <c r="GU370" s="409"/>
      <c r="GV370" s="409"/>
      <c r="GW370" s="409"/>
      <c r="GX370" s="409"/>
      <c r="GY370" s="409"/>
      <c r="GZ370" s="409"/>
      <c r="HJ370" s="409"/>
      <c r="HK370" s="409"/>
      <c r="HL370" s="409"/>
      <c r="HM370" s="409"/>
      <c r="HN370" s="409"/>
      <c r="HO370" s="409"/>
      <c r="HP370" s="409"/>
      <c r="HZ370" s="409"/>
      <c r="IA370" s="409"/>
      <c r="IB370" s="409"/>
      <c r="IC370" s="409"/>
      <c r="ID370" s="409"/>
      <c r="IE370" s="409"/>
      <c r="IF370" s="409"/>
      <c r="IP370" s="409"/>
      <c r="IQ370" s="409"/>
      <c r="IR370" s="409"/>
      <c r="IS370" s="409"/>
      <c r="IT370" s="409"/>
      <c r="IU370" s="409"/>
      <c r="IV370" s="409"/>
    </row>
    <row r="371" spans="1:256">
      <c r="A371" s="54"/>
      <c r="B371" s="16"/>
      <c r="C371" s="51"/>
      <c r="D371" s="52"/>
      <c r="E371" s="52"/>
      <c r="F371" s="52"/>
      <c r="G371" s="52"/>
      <c r="H371" s="52"/>
      <c r="I371" s="51"/>
      <c r="J371" s="242"/>
      <c r="K371" s="226"/>
      <c r="L371" s="630"/>
      <c r="M371" s="630"/>
      <c r="N371" s="630"/>
      <c r="O371" s="630"/>
      <c r="P371" s="637"/>
      <c r="Q371" s="627"/>
      <c r="S371" s="52"/>
      <c r="T371" s="52"/>
      <c r="U371" s="52"/>
      <c r="V371" s="52"/>
      <c r="W371" s="52"/>
      <c r="X371" s="641"/>
      <c r="AP371" s="409"/>
      <c r="AQ371" s="409"/>
      <c r="AR371" s="409"/>
      <c r="AS371" s="409"/>
      <c r="AT371" s="409"/>
      <c r="AU371" s="409"/>
      <c r="AV371" s="409"/>
      <c r="BF371" s="409"/>
      <c r="BG371" s="409"/>
      <c r="BH371" s="409"/>
      <c r="BI371" s="409"/>
      <c r="BJ371" s="409"/>
      <c r="BK371" s="409"/>
      <c r="BL371" s="409"/>
      <c r="BV371" s="409"/>
      <c r="BW371" s="409"/>
      <c r="BX371" s="409"/>
      <c r="BY371" s="409"/>
      <c r="BZ371" s="409"/>
      <c r="CA371" s="409"/>
      <c r="CB371" s="409"/>
      <c r="CL371" s="409"/>
      <c r="CM371" s="409"/>
      <c r="CN371" s="409"/>
      <c r="CO371" s="409"/>
      <c r="CP371" s="409"/>
      <c r="CQ371" s="409"/>
      <c r="CR371" s="409"/>
      <c r="DB371" s="409"/>
      <c r="DC371" s="409"/>
      <c r="DD371" s="409"/>
      <c r="DE371" s="409"/>
      <c r="DF371" s="409"/>
      <c r="DG371" s="409"/>
      <c r="DH371" s="409"/>
      <c r="DR371" s="409"/>
      <c r="DS371" s="409"/>
      <c r="DT371" s="409"/>
      <c r="DU371" s="409"/>
      <c r="DV371" s="409"/>
      <c r="DW371" s="409"/>
      <c r="DX371" s="409"/>
      <c r="EH371" s="409"/>
      <c r="EI371" s="409"/>
      <c r="EJ371" s="409"/>
      <c r="EK371" s="409"/>
      <c r="EL371" s="409"/>
      <c r="EM371" s="409"/>
      <c r="EN371" s="409"/>
      <c r="EX371" s="409"/>
      <c r="EY371" s="409"/>
      <c r="EZ371" s="409"/>
      <c r="FA371" s="409"/>
      <c r="FB371" s="409"/>
      <c r="FC371" s="409"/>
      <c r="FD371" s="409"/>
      <c r="FN371" s="409"/>
      <c r="FO371" s="409"/>
      <c r="FP371" s="409"/>
      <c r="FQ371" s="409"/>
      <c r="FR371" s="409"/>
      <c r="FS371" s="409"/>
      <c r="FT371" s="409"/>
      <c r="GD371" s="409"/>
      <c r="GE371" s="409"/>
      <c r="GF371" s="409"/>
      <c r="GG371" s="409"/>
      <c r="GH371" s="409"/>
      <c r="GI371" s="409"/>
      <c r="GJ371" s="409"/>
      <c r="GT371" s="409"/>
      <c r="GU371" s="409"/>
      <c r="GV371" s="409"/>
      <c r="GW371" s="409"/>
      <c r="GX371" s="409"/>
      <c r="GY371" s="409"/>
      <c r="GZ371" s="409"/>
      <c r="HJ371" s="409"/>
      <c r="HK371" s="409"/>
      <c r="HL371" s="409"/>
      <c r="HM371" s="409"/>
      <c r="HN371" s="409"/>
      <c r="HO371" s="409"/>
      <c r="HP371" s="409"/>
      <c r="HZ371" s="409"/>
      <c r="IA371" s="409"/>
      <c r="IB371" s="409"/>
      <c r="IC371" s="409"/>
      <c r="ID371" s="409"/>
      <c r="IE371" s="409"/>
      <c r="IF371" s="409"/>
      <c r="IP371" s="409"/>
      <c r="IQ371" s="409"/>
      <c r="IR371" s="409"/>
      <c r="IS371" s="409"/>
      <c r="IT371" s="409"/>
      <c r="IU371" s="409"/>
      <c r="IV371" s="409"/>
    </row>
    <row r="372" spans="1:256">
      <c r="A372" s="144"/>
      <c r="B372" s="16"/>
      <c r="C372" s="51"/>
      <c r="D372" s="52"/>
      <c r="E372" s="52"/>
      <c r="F372" s="52"/>
      <c r="G372" s="52"/>
      <c r="H372" s="52"/>
      <c r="I372" s="51"/>
      <c r="J372" s="242"/>
      <c r="K372" s="226"/>
      <c r="L372" s="630"/>
      <c r="M372" s="630"/>
      <c r="N372" s="630"/>
      <c r="O372" s="630"/>
      <c r="P372" s="637"/>
      <c r="Q372" s="627"/>
      <c r="S372" s="52"/>
      <c r="T372" s="52"/>
      <c r="U372" s="52"/>
      <c r="V372" s="52"/>
      <c r="W372" s="52"/>
      <c r="X372" s="641"/>
      <c r="AP372" s="409"/>
      <c r="AQ372" s="409"/>
      <c r="AR372" s="409"/>
      <c r="AS372" s="409"/>
      <c r="AT372" s="409"/>
      <c r="AU372" s="409"/>
      <c r="AV372" s="409"/>
      <c r="BF372" s="409"/>
      <c r="BG372" s="409"/>
      <c r="BH372" s="409"/>
      <c r="BI372" s="409"/>
      <c r="BJ372" s="409"/>
      <c r="BK372" s="409"/>
      <c r="BL372" s="409"/>
      <c r="BV372" s="409"/>
      <c r="BW372" s="409"/>
      <c r="BX372" s="409"/>
      <c r="BY372" s="409"/>
      <c r="BZ372" s="409"/>
      <c r="CA372" s="409"/>
      <c r="CB372" s="409"/>
      <c r="CL372" s="409"/>
      <c r="CM372" s="409"/>
      <c r="CN372" s="409"/>
      <c r="CO372" s="409"/>
      <c r="CP372" s="409"/>
      <c r="CQ372" s="409"/>
      <c r="CR372" s="409"/>
      <c r="DB372" s="409"/>
      <c r="DC372" s="409"/>
      <c r="DD372" s="409"/>
      <c r="DE372" s="409"/>
      <c r="DF372" s="409"/>
      <c r="DG372" s="409"/>
      <c r="DH372" s="409"/>
      <c r="DR372" s="409"/>
      <c r="DS372" s="409"/>
      <c r="DT372" s="409"/>
      <c r="DU372" s="409"/>
      <c r="DV372" s="409"/>
      <c r="DW372" s="409"/>
      <c r="DX372" s="409"/>
      <c r="EH372" s="409"/>
      <c r="EI372" s="409"/>
      <c r="EJ372" s="409"/>
      <c r="EK372" s="409"/>
      <c r="EL372" s="409"/>
      <c r="EM372" s="409"/>
      <c r="EN372" s="409"/>
      <c r="EX372" s="409"/>
      <c r="EY372" s="409"/>
      <c r="EZ372" s="409"/>
      <c r="FA372" s="409"/>
      <c r="FB372" s="409"/>
      <c r="FC372" s="409"/>
      <c r="FD372" s="409"/>
      <c r="FN372" s="409"/>
      <c r="FO372" s="409"/>
      <c r="FP372" s="409"/>
      <c r="FQ372" s="409"/>
      <c r="FR372" s="409"/>
      <c r="FS372" s="409"/>
      <c r="FT372" s="409"/>
      <c r="GD372" s="409"/>
      <c r="GE372" s="409"/>
      <c r="GF372" s="409"/>
      <c r="GG372" s="409"/>
      <c r="GH372" s="409"/>
      <c r="GI372" s="409"/>
      <c r="GJ372" s="409"/>
      <c r="GT372" s="409"/>
      <c r="GU372" s="409"/>
      <c r="GV372" s="409"/>
      <c r="GW372" s="409"/>
      <c r="GX372" s="409"/>
      <c r="GY372" s="409"/>
      <c r="GZ372" s="409"/>
      <c r="HJ372" s="409"/>
      <c r="HK372" s="409"/>
      <c r="HL372" s="409"/>
      <c r="HM372" s="409"/>
      <c r="HN372" s="409"/>
      <c r="HO372" s="409"/>
      <c r="HP372" s="409"/>
      <c r="HZ372" s="409"/>
      <c r="IA372" s="409"/>
      <c r="IB372" s="409"/>
      <c r="IC372" s="409"/>
      <c r="ID372" s="409"/>
      <c r="IE372" s="409"/>
      <c r="IF372" s="409"/>
      <c r="IP372" s="409"/>
      <c r="IQ372" s="409"/>
      <c r="IR372" s="409"/>
      <c r="IS372" s="409"/>
      <c r="IT372" s="409"/>
      <c r="IU372" s="409"/>
      <c r="IV372" s="409"/>
    </row>
    <row r="373" spans="1:256">
      <c r="A373" s="66"/>
      <c r="B373" s="139"/>
      <c r="C373" s="137"/>
      <c r="D373" s="138"/>
      <c r="E373" s="138"/>
      <c r="F373" s="138"/>
      <c r="G373" s="138"/>
      <c r="H373" s="138"/>
      <c r="I373" s="417"/>
      <c r="J373" s="243"/>
      <c r="K373" s="227"/>
      <c r="L373" s="227"/>
      <c r="M373" s="227"/>
      <c r="N373" s="227"/>
      <c r="O373" s="237"/>
      <c r="P373" s="631"/>
      <c r="Q373" s="627"/>
      <c r="S373" s="52"/>
      <c r="T373" s="52"/>
      <c r="U373" s="52"/>
      <c r="V373" s="52"/>
      <c r="W373" s="52"/>
      <c r="X373" s="641"/>
      <c r="AP373" s="409"/>
      <c r="AQ373" s="409"/>
      <c r="AR373" s="409"/>
      <c r="AS373" s="409"/>
      <c r="AT373" s="409"/>
      <c r="AU373" s="409"/>
      <c r="AV373" s="409"/>
      <c r="BF373" s="409"/>
      <c r="BG373" s="409"/>
      <c r="BH373" s="409"/>
      <c r="BI373" s="409"/>
      <c r="BJ373" s="409"/>
      <c r="BK373" s="409"/>
      <c r="BL373" s="409"/>
      <c r="BV373" s="409"/>
      <c r="BW373" s="409"/>
      <c r="BX373" s="409"/>
      <c r="BY373" s="409"/>
      <c r="BZ373" s="409"/>
      <c r="CA373" s="409"/>
      <c r="CB373" s="409"/>
      <c r="CL373" s="409"/>
      <c r="CM373" s="409"/>
      <c r="CN373" s="409"/>
      <c r="CO373" s="409"/>
      <c r="CP373" s="409"/>
      <c r="CQ373" s="409"/>
      <c r="CR373" s="409"/>
      <c r="DB373" s="409"/>
      <c r="DC373" s="409"/>
      <c r="DD373" s="409"/>
      <c r="DE373" s="409"/>
      <c r="DF373" s="409"/>
      <c r="DG373" s="409"/>
      <c r="DH373" s="409"/>
      <c r="DR373" s="409"/>
      <c r="DS373" s="409"/>
      <c r="DT373" s="409"/>
      <c r="DU373" s="409"/>
      <c r="DV373" s="409"/>
      <c r="DW373" s="409"/>
      <c r="DX373" s="409"/>
      <c r="EH373" s="409"/>
      <c r="EI373" s="409"/>
      <c r="EJ373" s="409"/>
      <c r="EK373" s="409"/>
      <c r="EL373" s="409"/>
      <c r="EM373" s="409"/>
      <c r="EN373" s="409"/>
      <c r="EX373" s="409"/>
      <c r="EY373" s="409"/>
      <c r="EZ373" s="409"/>
      <c r="FA373" s="409"/>
      <c r="FB373" s="409"/>
      <c r="FC373" s="409"/>
      <c r="FD373" s="409"/>
      <c r="FN373" s="409"/>
      <c r="FO373" s="409"/>
      <c r="FP373" s="409"/>
      <c r="FQ373" s="409"/>
      <c r="FR373" s="409"/>
      <c r="FS373" s="409"/>
      <c r="FT373" s="409"/>
      <c r="GD373" s="409"/>
      <c r="GE373" s="409"/>
      <c r="GF373" s="409"/>
      <c r="GG373" s="409"/>
      <c r="GH373" s="409"/>
      <c r="GI373" s="409"/>
      <c r="GJ373" s="409"/>
      <c r="GT373" s="409"/>
      <c r="GU373" s="409"/>
      <c r="GV373" s="409"/>
      <c r="GW373" s="409"/>
      <c r="GX373" s="409"/>
      <c r="GY373" s="409"/>
      <c r="GZ373" s="409"/>
      <c r="HJ373" s="409"/>
      <c r="HK373" s="409"/>
      <c r="HL373" s="409"/>
      <c r="HM373" s="409"/>
      <c r="HN373" s="409"/>
      <c r="HO373" s="409"/>
      <c r="HP373" s="409"/>
      <c r="HZ373" s="409"/>
      <c r="IA373" s="409"/>
      <c r="IB373" s="409"/>
      <c r="IC373" s="409"/>
      <c r="ID373" s="409"/>
      <c r="IE373" s="409"/>
      <c r="IF373" s="409"/>
      <c r="IP373" s="409"/>
      <c r="IQ373" s="409"/>
      <c r="IR373" s="409"/>
      <c r="IS373" s="409"/>
      <c r="IT373" s="409"/>
      <c r="IU373" s="409"/>
      <c r="IV373" s="409"/>
    </row>
    <row r="374" spans="1:256">
      <c r="A374" s="54"/>
      <c r="B374" s="16"/>
      <c r="C374" s="51"/>
      <c r="D374" s="52"/>
      <c r="E374" s="52"/>
      <c r="F374" s="52"/>
      <c r="G374" s="52"/>
      <c r="H374" s="52"/>
      <c r="I374" s="51"/>
      <c r="J374" s="242"/>
      <c r="K374" s="226"/>
      <c r="L374" s="630"/>
      <c r="M374" s="630"/>
      <c r="N374" s="630"/>
      <c r="O374" s="630"/>
      <c r="P374" s="637"/>
      <c r="Q374" s="627"/>
      <c r="S374" s="52"/>
      <c r="T374" s="52"/>
      <c r="U374" s="52"/>
      <c r="V374" s="52"/>
      <c r="W374" s="52"/>
      <c r="X374" s="641"/>
      <c r="AP374" s="409"/>
      <c r="AQ374" s="409"/>
      <c r="AR374" s="409"/>
      <c r="AS374" s="409"/>
      <c r="AT374" s="409"/>
      <c r="AU374" s="409"/>
      <c r="AV374" s="409"/>
      <c r="BF374" s="409"/>
      <c r="BG374" s="409"/>
      <c r="BH374" s="409"/>
      <c r="BI374" s="409"/>
      <c r="BJ374" s="409"/>
      <c r="BK374" s="409"/>
      <c r="BL374" s="409"/>
      <c r="BV374" s="409"/>
      <c r="BW374" s="409"/>
      <c r="BX374" s="409"/>
      <c r="BY374" s="409"/>
      <c r="BZ374" s="409"/>
      <c r="CA374" s="409"/>
      <c r="CB374" s="409"/>
      <c r="CL374" s="409"/>
      <c r="CM374" s="409"/>
      <c r="CN374" s="409"/>
      <c r="CO374" s="409"/>
      <c r="CP374" s="409"/>
      <c r="CQ374" s="409"/>
      <c r="CR374" s="409"/>
      <c r="DB374" s="409"/>
      <c r="DC374" s="409"/>
      <c r="DD374" s="409"/>
      <c r="DE374" s="409"/>
      <c r="DF374" s="409"/>
      <c r="DG374" s="409"/>
      <c r="DH374" s="409"/>
      <c r="DR374" s="409"/>
      <c r="DS374" s="409"/>
      <c r="DT374" s="409"/>
      <c r="DU374" s="409"/>
      <c r="DV374" s="409"/>
      <c r="DW374" s="409"/>
      <c r="DX374" s="409"/>
      <c r="EH374" s="409"/>
      <c r="EI374" s="409"/>
      <c r="EJ374" s="409"/>
      <c r="EK374" s="409"/>
      <c r="EL374" s="409"/>
      <c r="EM374" s="409"/>
      <c r="EN374" s="409"/>
      <c r="EX374" s="409"/>
      <c r="EY374" s="409"/>
      <c r="EZ374" s="409"/>
      <c r="FA374" s="409"/>
      <c r="FB374" s="409"/>
      <c r="FC374" s="409"/>
      <c r="FD374" s="409"/>
      <c r="FN374" s="409"/>
      <c r="FO374" s="409"/>
      <c r="FP374" s="409"/>
      <c r="FQ374" s="409"/>
      <c r="FR374" s="409"/>
      <c r="FS374" s="409"/>
      <c r="FT374" s="409"/>
      <c r="GD374" s="409"/>
      <c r="GE374" s="409"/>
      <c r="GF374" s="409"/>
      <c r="GG374" s="409"/>
      <c r="GH374" s="409"/>
      <c r="GI374" s="409"/>
      <c r="GJ374" s="409"/>
      <c r="GT374" s="409"/>
      <c r="GU374" s="409"/>
      <c r="GV374" s="409"/>
      <c r="GW374" s="409"/>
      <c r="GX374" s="409"/>
      <c r="GY374" s="409"/>
      <c r="GZ374" s="409"/>
      <c r="HJ374" s="409"/>
      <c r="HK374" s="409"/>
      <c r="HL374" s="409"/>
      <c r="HM374" s="409"/>
      <c r="HN374" s="409"/>
      <c r="HO374" s="409"/>
      <c r="HP374" s="409"/>
      <c r="HZ374" s="409"/>
      <c r="IA374" s="409"/>
      <c r="IB374" s="409"/>
      <c r="IC374" s="409"/>
      <c r="ID374" s="409"/>
      <c r="IE374" s="409"/>
      <c r="IF374" s="409"/>
      <c r="IP374" s="409"/>
      <c r="IQ374" s="409"/>
      <c r="IR374" s="409"/>
      <c r="IS374" s="409"/>
      <c r="IT374" s="409"/>
      <c r="IU374" s="409"/>
      <c r="IV374" s="409"/>
    </row>
    <row r="375" spans="1:256">
      <c r="A375" s="54"/>
      <c r="B375" s="16"/>
      <c r="C375" s="51"/>
      <c r="D375" s="52"/>
      <c r="E375" s="52"/>
      <c r="F375" s="52"/>
      <c r="G375" s="52"/>
      <c r="H375" s="52"/>
      <c r="I375" s="51"/>
      <c r="J375" s="242"/>
      <c r="K375" s="226"/>
      <c r="L375" s="630"/>
      <c r="M375" s="630"/>
      <c r="N375" s="630"/>
      <c r="O375" s="630"/>
      <c r="P375" s="637"/>
      <c r="Q375" s="627"/>
      <c r="S375" s="52"/>
      <c r="T375" s="52"/>
      <c r="U375" s="52"/>
      <c r="V375" s="52"/>
      <c r="W375" s="52"/>
      <c r="X375" s="641"/>
      <c r="AP375" s="409"/>
      <c r="AQ375" s="409"/>
      <c r="AR375" s="409"/>
      <c r="AS375" s="409"/>
      <c r="AT375" s="409"/>
      <c r="AU375" s="409"/>
      <c r="AV375" s="409"/>
      <c r="BF375" s="409"/>
      <c r="BG375" s="409"/>
      <c r="BH375" s="409"/>
      <c r="BI375" s="409"/>
      <c r="BJ375" s="409"/>
      <c r="BK375" s="409"/>
      <c r="BL375" s="409"/>
      <c r="BV375" s="409"/>
      <c r="BW375" s="409"/>
      <c r="BX375" s="409"/>
      <c r="BY375" s="409"/>
      <c r="BZ375" s="409"/>
      <c r="CA375" s="409"/>
      <c r="CB375" s="409"/>
      <c r="CL375" s="409"/>
      <c r="CM375" s="409"/>
      <c r="CN375" s="409"/>
      <c r="CO375" s="409"/>
      <c r="CP375" s="409"/>
      <c r="CQ375" s="409"/>
      <c r="CR375" s="409"/>
      <c r="DB375" s="409"/>
      <c r="DC375" s="409"/>
      <c r="DD375" s="409"/>
      <c r="DE375" s="409"/>
      <c r="DF375" s="409"/>
      <c r="DG375" s="409"/>
      <c r="DH375" s="409"/>
      <c r="DR375" s="409"/>
      <c r="DS375" s="409"/>
      <c r="DT375" s="409"/>
      <c r="DU375" s="409"/>
      <c r="DV375" s="409"/>
      <c r="DW375" s="409"/>
      <c r="DX375" s="409"/>
      <c r="EH375" s="409"/>
      <c r="EI375" s="409"/>
      <c r="EJ375" s="409"/>
      <c r="EK375" s="409"/>
      <c r="EL375" s="409"/>
      <c r="EM375" s="409"/>
      <c r="EN375" s="409"/>
      <c r="EX375" s="409"/>
      <c r="EY375" s="409"/>
      <c r="EZ375" s="409"/>
      <c r="FA375" s="409"/>
      <c r="FB375" s="409"/>
      <c r="FC375" s="409"/>
      <c r="FD375" s="409"/>
      <c r="FN375" s="409"/>
      <c r="FO375" s="409"/>
      <c r="FP375" s="409"/>
      <c r="FQ375" s="409"/>
      <c r="FR375" s="409"/>
      <c r="FS375" s="409"/>
      <c r="FT375" s="409"/>
      <c r="GD375" s="409"/>
      <c r="GE375" s="409"/>
      <c r="GF375" s="409"/>
      <c r="GG375" s="409"/>
      <c r="GH375" s="409"/>
      <c r="GI375" s="409"/>
      <c r="GJ375" s="409"/>
      <c r="GT375" s="409"/>
      <c r="GU375" s="409"/>
      <c r="GV375" s="409"/>
      <c r="GW375" s="409"/>
      <c r="GX375" s="409"/>
      <c r="GY375" s="409"/>
      <c r="GZ375" s="409"/>
      <c r="HJ375" s="409"/>
      <c r="HK375" s="409"/>
      <c r="HL375" s="409"/>
      <c r="HM375" s="409"/>
      <c r="HN375" s="409"/>
      <c r="HO375" s="409"/>
      <c r="HP375" s="409"/>
      <c r="HZ375" s="409"/>
      <c r="IA375" s="409"/>
      <c r="IB375" s="409"/>
      <c r="IC375" s="409"/>
      <c r="ID375" s="409"/>
      <c r="IE375" s="409"/>
      <c r="IF375" s="409"/>
      <c r="IP375" s="409"/>
      <c r="IQ375" s="409"/>
      <c r="IR375" s="409"/>
      <c r="IS375" s="409"/>
      <c r="IT375" s="409"/>
      <c r="IU375" s="409"/>
      <c r="IV375" s="409"/>
    </row>
    <row r="376" spans="1:256">
      <c r="A376" s="54"/>
      <c r="B376" s="139"/>
      <c r="C376" s="137"/>
      <c r="D376" s="138"/>
      <c r="E376" s="138"/>
      <c r="F376" s="138"/>
      <c r="G376" s="138"/>
      <c r="H376" s="138"/>
      <c r="I376" s="417"/>
      <c r="J376" s="243"/>
      <c r="K376" s="227"/>
      <c r="L376" s="227"/>
      <c r="M376" s="227"/>
      <c r="N376" s="227"/>
      <c r="O376" s="237"/>
      <c r="P376" s="631"/>
      <c r="Q376" s="627"/>
      <c r="S376" s="52"/>
      <c r="T376" s="52"/>
      <c r="U376" s="52"/>
      <c r="V376" s="52"/>
      <c r="W376" s="52"/>
      <c r="X376" s="641"/>
      <c r="AP376" s="409"/>
      <c r="AQ376" s="409"/>
      <c r="AR376" s="409"/>
      <c r="AS376" s="409"/>
      <c r="AT376" s="409"/>
      <c r="AU376" s="409"/>
      <c r="AV376" s="409"/>
      <c r="BF376" s="409"/>
      <c r="BG376" s="409"/>
      <c r="BH376" s="409"/>
      <c r="BI376" s="409"/>
      <c r="BJ376" s="409"/>
      <c r="BK376" s="409"/>
      <c r="BL376" s="409"/>
      <c r="BV376" s="409"/>
      <c r="BW376" s="409"/>
      <c r="BX376" s="409"/>
      <c r="BY376" s="409"/>
      <c r="BZ376" s="409"/>
      <c r="CA376" s="409"/>
      <c r="CB376" s="409"/>
      <c r="CL376" s="409"/>
      <c r="CM376" s="409"/>
      <c r="CN376" s="409"/>
      <c r="CO376" s="409"/>
      <c r="CP376" s="409"/>
      <c r="CQ376" s="409"/>
      <c r="CR376" s="409"/>
      <c r="DB376" s="409"/>
      <c r="DC376" s="409"/>
      <c r="DD376" s="409"/>
      <c r="DE376" s="409"/>
      <c r="DF376" s="409"/>
      <c r="DG376" s="409"/>
      <c r="DH376" s="409"/>
      <c r="DR376" s="409"/>
      <c r="DS376" s="409"/>
      <c r="DT376" s="409"/>
      <c r="DU376" s="409"/>
      <c r="DV376" s="409"/>
      <c r="DW376" s="409"/>
      <c r="DX376" s="409"/>
      <c r="EH376" s="409"/>
      <c r="EI376" s="409"/>
      <c r="EJ376" s="409"/>
      <c r="EK376" s="409"/>
      <c r="EL376" s="409"/>
      <c r="EM376" s="409"/>
      <c r="EN376" s="409"/>
      <c r="EX376" s="409"/>
      <c r="EY376" s="409"/>
      <c r="EZ376" s="409"/>
      <c r="FA376" s="409"/>
      <c r="FB376" s="409"/>
      <c r="FC376" s="409"/>
      <c r="FD376" s="409"/>
      <c r="FN376" s="409"/>
      <c r="FO376" s="409"/>
      <c r="FP376" s="409"/>
      <c r="FQ376" s="409"/>
      <c r="FR376" s="409"/>
      <c r="FS376" s="409"/>
      <c r="FT376" s="409"/>
      <c r="GD376" s="409"/>
      <c r="GE376" s="409"/>
      <c r="GF376" s="409"/>
      <c r="GG376" s="409"/>
      <c r="GH376" s="409"/>
      <c r="GI376" s="409"/>
      <c r="GJ376" s="409"/>
      <c r="GT376" s="409"/>
      <c r="GU376" s="409"/>
      <c r="GV376" s="409"/>
      <c r="GW376" s="409"/>
      <c r="GX376" s="409"/>
      <c r="GY376" s="409"/>
      <c r="GZ376" s="409"/>
      <c r="HJ376" s="409"/>
      <c r="HK376" s="409"/>
      <c r="HL376" s="409"/>
      <c r="HM376" s="409"/>
      <c r="HN376" s="409"/>
      <c r="HO376" s="409"/>
      <c r="HP376" s="409"/>
      <c r="HZ376" s="409"/>
      <c r="IA376" s="409"/>
      <c r="IB376" s="409"/>
      <c r="IC376" s="409"/>
      <c r="ID376" s="409"/>
      <c r="IE376" s="409"/>
      <c r="IF376" s="409"/>
      <c r="IP376" s="409"/>
      <c r="IQ376" s="409"/>
      <c r="IR376" s="409"/>
      <c r="IS376" s="409"/>
      <c r="IT376" s="409"/>
      <c r="IU376" s="409"/>
      <c r="IV376" s="409"/>
    </row>
    <row r="377" spans="1:256">
      <c r="A377" s="54"/>
      <c r="B377" s="16"/>
      <c r="C377" s="51"/>
      <c r="D377" s="52"/>
      <c r="E377" s="52"/>
      <c r="F377" s="52"/>
      <c r="G377" s="52"/>
      <c r="H377" s="52"/>
      <c r="I377" s="51"/>
      <c r="J377" s="242"/>
      <c r="K377" s="226"/>
      <c r="L377" s="630"/>
      <c r="M377" s="630"/>
      <c r="N377" s="630"/>
      <c r="O377" s="630"/>
      <c r="P377" s="637"/>
      <c r="Q377" s="627"/>
      <c r="S377" s="52"/>
      <c r="T377" s="52"/>
      <c r="U377" s="52"/>
      <c r="V377" s="52"/>
      <c r="W377" s="52"/>
      <c r="X377" s="641"/>
      <c r="AP377" s="409"/>
      <c r="AQ377" s="409"/>
      <c r="AR377" s="409"/>
      <c r="AS377" s="409"/>
      <c r="AT377" s="409"/>
      <c r="AU377" s="409"/>
      <c r="AV377" s="409"/>
      <c r="BF377" s="409"/>
      <c r="BG377" s="409"/>
      <c r="BH377" s="409"/>
      <c r="BI377" s="409"/>
      <c r="BJ377" s="409"/>
      <c r="BK377" s="409"/>
      <c r="BL377" s="409"/>
      <c r="BV377" s="409"/>
      <c r="BW377" s="409"/>
      <c r="BX377" s="409"/>
      <c r="BY377" s="409"/>
      <c r="BZ377" s="409"/>
      <c r="CA377" s="409"/>
      <c r="CB377" s="409"/>
      <c r="CL377" s="409"/>
      <c r="CM377" s="409"/>
      <c r="CN377" s="409"/>
      <c r="CO377" s="409"/>
      <c r="CP377" s="409"/>
      <c r="CQ377" s="409"/>
      <c r="CR377" s="409"/>
      <c r="DB377" s="409"/>
      <c r="DC377" s="409"/>
      <c r="DD377" s="409"/>
      <c r="DE377" s="409"/>
      <c r="DF377" s="409"/>
      <c r="DG377" s="409"/>
      <c r="DH377" s="409"/>
      <c r="DR377" s="409"/>
      <c r="DS377" s="409"/>
      <c r="DT377" s="409"/>
      <c r="DU377" s="409"/>
      <c r="DV377" s="409"/>
      <c r="DW377" s="409"/>
      <c r="DX377" s="409"/>
      <c r="EH377" s="409"/>
      <c r="EI377" s="409"/>
      <c r="EJ377" s="409"/>
      <c r="EK377" s="409"/>
      <c r="EL377" s="409"/>
      <c r="EM377" s="409"/>
      <c r="EN377" s="409"/>
      <c r="EX377" s="409"/>
      <c r="EY377" s="409"/>
      <c r="EZ377" s="409"/>
      <c r="FA377" s="409"/>
      <c r="FB377" s="409"/>
      <c r="FC377" s="409"/>
      <c r="FD377" s="409"/>
      <c r="FN377" s="409"/>
      <c r="FO377" s="409"/>
      <c r="FP377" s="409"/>
      <c r="FQ377" s="409"/>
      <c r="FR377" s="409"/>
      <c r="FS377" s="409"/>
      <c r="FT377" s="409"/>
      <c r="GD377" s="409"/>
      <c r="GE377" s="409"/>
      <c r="GF377" s="409"/>
      <c r="GG377" s="409"/>
      <c r="GH377" s="409"/>
      <c r="GI377" s="409"/>
      <c r="GJ377" s="409"/>
      <c r="GT377" s="409"/>
      <c r="GU377" s="409"/>
      <c r="GV377" s="409"/>
      <c r="GW377" s="409"/>
      <c r="GX377" s="409"/>
      <c r="GY377" s="409"/>
      <c r="GZ377" s="409"/>
      <c r="HJ377" s="409"/>
      <c r="HK377" s="409"/>
      <c r="HL377" s="409"/>
      <c r="HM377" s="409"/>
      <c r="HN377" s="409"/>
      <c r="HO377" s="409"/>
      <c r="HP377" s="409"/>
      <c r="HZ377" s="409"/>
      <c r="IA377" s="409"/>
      <c r="IB377" s="409"/>
      <c r="IC377" s="409"/>
      <c r="ID377" s="409"/>
      <c r="IE377" s="409"/>
      <c r="IF377" s="409"/>
      <c r="IP377" s="409"/>
      <c r="IQ377" s="409"/>
      <c r="IR377" s="409"/>
      <c r="IS377" s="409"/>
      <c r="IT377" s="409"/>
      <c r="IU377" s="409"/>
      <c r="IV377" s="409"/>
    </row>
    <row r="378" spans="1:256">
      <c r="A378" s="54"/>
      <c r="B378" s="16"/>
      <c r="C378" s="51"/>
      <c r="D378" s="52"/>
      <c r="E378" s="52"/>
      <c r="F378" s="52"/>
      <c r="G378" s="52"/>
      <c r="H378" s="52"/>
      <c r="I378" s="51"/>
      <c r="J378" s="242"/>
      <c r="K378" s="226"/>
      <c r="L378" s="630"/>
      <c r="M378" s="630"/>
      <c r="N378" s="630"/>
      <c r="O378" s="630"/>
      <c r="P378" s="637"/>
      <c r="Q378" s="627"/>
      <c r="S378" s="52"/>
      <c r="T378" s="52"/>
      <c r="U378" s="52"/>
      <c r="V378" s="52"/>
      <c r="W378" s="52"/>
      <c r="X378" s="641"/>
      <c r="AP378" s="409"/>
      <c r="AQ378" s="409"/>
      <c r="AR378" s="409"/>
      <c r="AS378" s="409"/>
      <c r="AT378" s="409"/>
      <c r="AU378" s="409"/>
      <c r="AV378" s="409"/>
      <c r="BF378" s="409"/>
      <c r="BG378" s="409"/>
      <c r="BH378" s="409"/>
      <c r="BI378" s="409"/>
      <c r="BJ378" s="409"/>
      <c r="BK378" s="409"/>
      <c r="BL378" s="409"/>
      <c r="BV378" s="409"/>
      <c r="BW378" s="409"/>
      <c r="BX378" s="409"/>
      <c r="BY378" s="409"/>
      <c r="BZ378" s="409"/>
      <c r="CA378" s="409"/>
      <c r="CB378" s="409"/>
      <c r="CL378" s="409"/>
      <c r="CM378" s="409"/>
      <c r="CN378" s="409"/>
      <c r="CO378" s="409"/>
      <c r="CP378" s="409"/>
      <c r="CQ378" s="409"/>
      <c r="CR378" s="409"/>
      <c r="DB378" s="409"/>
      <c r="DC378" s="409"/>
      <c r="DD378" s="409"/>
      <c r="DE378" s="409"/>
      <c r="DF378" s="409"/>
      <c r="DG378" s="409"/>
      <c r="DH378" s="409"/>
      <c r="DR378" s="409"/>
      <c r="DS378" s="409"/>
      <c r="DT378" s="409"/>
      <c r="DU378" s="409"/>
      <c r="DV378" s="409"/>
      <c r="DW378" s="409"/>
      <c r="DX378" s="409"/>
      <c r="EH378" s="409"/>
      <c r="EI378" s="409"/>
      <c r="EJ378" s="409"/>
      <c r="EK378" s="409"/>
      <c r="EL378" s="409"/>
      <c r="EM378" s="409"/>
      <c r="EN378" s="409"/>
      <c r="EX378" s="409"/>
      <c r="EY378" s="409"/>
      <c r="EZ378" s="409"/>
      <c r="FA378" s="409"/>
      <c r="FB378" s="409"/>
      <c r="FC378" s="409"/>
      <c r="FD378" s="409"/>
      <c r="FN378" s="409"/>
      <c r="FO378" s="409"/>
      <c r="FP378" s="409"/>
      <c r="FQ378" s="409"/>
      <c r="FR378" s="409"/>
      <c r="FS378" s="409"/>
      <c r="FT378" s="409"/>
      <c r="GD378" s="409"/>
      <c r="GE378" s="409"/>
      <c r="GF378" s="409"/>
      <c r="GG378" s="409"/>
      <c r="GH378" s="409"/>
      <c r="GI378" s="409"/>
      <c r="GJ378" s="409"/>
      <c r="GT378" s="409"/>
      <c r="GU378" s="409"/>
      <c r="GV378" s="409"/>
      <c r="GW378" s="409"/>
      <c r="GX378" s="409"/>
      <c r="GY378" s="409"/>
      <c r="GZ378" s="409"/>
      <c r="HJ378" s="409"/>
      <c r="HK378" s="409"/>
      <c r="HL378" s="409"/>
      <c r="HM378" s="409"/>
      <c r="HN378" s="409"/>
      <c r="HO378" s="409"/>
      <c r="HP378" s="409"/>
      <c r="HZ378" s="409"/>
      <c r="IA378" s="409"/>
      <c r="IB378" s="409"/>
      <c r="IC378" s="409"/>
      <c r="ID378" s="409"/>
      <c r="IE378" s="409"/>
      <c r="IF378" s="409"/>
      <c r="IP378" s="409"/>
      <c r="IQ378" s="409"/>
      <c r="IR378" s="409"/>
      <c r="IS378" s="409"/>
      <c r="IT378" s="409"/>
      <c r="IU378" s="409"/>
      <c r="IV378" s="409"/>
    </row>
    <row r="379" spans="1:256">
      <c r="A379" s="54"/>
      <c r="B379" s="141"/>
      <c r="C379" s="142"/>
      <c r="D379" s="143"/>
      <c r="E379" s="143"/>
      <c r="F379" s="143"/>
      <c r="G379" s="143"/>
      <c r="H379" s="143"/>
      <c r="I379" s="414"/>
      <c r="J379" s="243"/>
      <c r="K379" s="227"/>
      <c r="L379" s="227"/>
      <c r="M379" s="227"/>
      <c r="N379" s="227"/>
      <c r="O379" s="237"/>
      <c r="P379" s="631"/>
      <c r="Q379" s="627"/>
      <c r="S379" s="52"/>
      <c r="T379" s="52"/>
      <c r="U379" s="52"/>
      <c r="V379" s="52"/>
      <c r="W379" s="52"/>
      <c r="X379" s="641"/>
      <c r="AP379" s="409"/>
      <c r="AQ379" s="409"/>
      <c r="AR379" s="409"/>
      <c r="AS379" s="409"/>
      <c r="AT379" s="409"/>
      <c r="AU379" s="409"/>
      <c r="AV379" s="409"/>
      <c r="BF379" s="409"/>
      <c r="BG379" s="409"/>
      <c r="BH379" s="409"/>
      <c r="BI379" s="409"/>
      <c r="BJ379" s="409"/>
      <c r="BK379" s="409"/>
      <c r="BL379" s="409"/>
      <c r="BV379" s="409"/>
      <c r="BW379" s="409"/>
      <c r="BX379" s="409"/>
      <c r="BY379" s="409"/>
      <c r="BZ379" s="409"/>
      <c r="CA379" s="409"/>
      <c r="CB379" s="409"/>
      <c r="CL379" s="409"/>
      <c r="CM379" s="409"/>
      <c r="CN379" s="409"/>
      <c r="CO379" s="409"/>
      <c r="CP379" s="409"/>
      <c r="CQ379" s="409"/>
      <c r="CR379" s="409"/>
      <c r="DB379" s="409"/>
      <c r="DC379" s="409"/>
      <c r="DD379" s="409"/>
      <c r="DE379" s="409"/>
      <c r="DF379" s="409"/>
      <c r="DG379" s="409"/>
      <c r="DH379" s="409"/>
      <c r="DR379" s="409"/>
      <c r="DS379" s="409"/>
      <c r="DT379" s="409"/>
      <c r="DU379" s="409"/>
      <c r="DV379" s="409"/>
      <c r="DW379" s="409"/>
      <c r="DX379" s="409"/>
      <c r="EH379" s="409"/>
      <c r="EI379" s="409"/>
      <c r="EJ379" s="409"/>
      <c r="EK379" s="409"/>
      <c r="EL379" s="409"/>
      <c r="EM379" s="409"/>
      <c r="EN379" s="409"/>
      <c r="EX379" s="409"/>
      <c r="EY379" s="409"/>
      <c r="EZ379" s="409"/>
      <c r="FA379" s="409"/>
      <c r="FB379" s="409"/>
      <c r="FC379" s="409"/>
      <c r="FD379" s="409"/>
      <c r="FN379" s="409"/>
      <c r="FO379" s="409"/>
      <c r="FP379" s="409"/>
      <c r="FQ379" s="409"/>
      <c r="FR379" s="409"/>
      <c r="FS379" s="409"/>
      <c r="FT379" s="409"/>
      <c r="GD379" s="409"/>
      <c r="GE379" s="409"/>
      <c r="GF379" s="409"/>
      <c r="GG379" s="409"/>
      <c r="GH379" s="409"/>
      <c r="GI379" s="409"/>
      <c r="GJ379" s="409"/>
      <c r="GT379" s="409"/>
      <c r="GU379" s="409"/>
      <c r="GV379" s="409"/>
      <c r="GW379" s="409"/>
      <c r="GX379" s="409"/>
      <c r="GY379" s="409"/>
      <c r="GZ379" s="409"/>
      <c r="HJ379" s="409"/>
      <c r="HK379" s="409"/>
      <c r="HL379" s="409"/>
      <c r="HM379" s="409"/>
      <c r="HN379" s="409"/>
      <c r="HO379" s="409"/>
      <c r="HP379" s="409"/>
      <c r="HZ379" s="409"/>
      <c r="IA379" s="409"/>
      <c r="IB379" s="409"/>
      <c r="IC379" s="409"/>
      <c r="ID379" s="409"/>
      <c r="IE379" s="409"/>
      <c r="IF379" s="409"/>
      <c r="IP379" s="409"/>
      <c r="IQ379" s="409"/>
      <c r="IR379" s="409"/>
      <c r="IS379" s="409"/>
      <c r="IT379" s="409"/>
      <c r="IU379" s="409"/>
      <c r="IV379" s="409"/>
    </row>
    <row r="380" spans="1:256">
      <c r="A380" s="54"/>
      <c r="B380" s="16"/>
      <c r="C380" s="51"/>
      <c r="D380" s="52"/>
      <c r="E380" s="52"/>
      <c r="F380" s="52"/>
      <c r="G380" s="52"/>
      <c r="H380" s="52"/>
      <c r="I380" s="51"/>
      <c r="J380" s="242"/>
      <c r="K380" s="226"/>
      <c r="L380" s="630"/>
      <c r="M380" s="630"/>
      <c r="N380" s="630"/>
      <c r="O380" s="630"/>
      <c r="P380" s="637"/>
      <c r="Q380" s="627"/>
      <c r="S380" s="52"/>
      <c r="T380" s="52"/>
      <c r="U380" s="52"/>
      <c r="V380" s="52"/>
      <c r="W380" s="52"/>
      <c r="X380" s="641"/>
      <c r="AP380" s="409"/>
      <c r="AQ380" s="409"/>
      <c r="AR380" s="409"/>
      <c r="AS380" s="409"/>
      <c r="AT380" s="409"/>
      <c r="AU380" s="409"/>
      <c r="AV380" s="409"/>
      <c r="BF380" s="409"/>
      <c r="BG380" s="409"/>
      <c r="BH380" s="409"/>
      <c r="BI380" s="409"/>
      <c r="BJ380" s="409"/>
      <c r="BK380" s="409"/>
      <c r="BL380" s="409"/>
      <c r="BV380" s="409"/>
      <c r="BW380" s="409"/>
      <c r="BX380" s="409"/>
      <c r="BY380" s="409"/>
      <c r="BZ380" s="409"/>
      <c r="CA380" s="409"/>
      <c r="CB380" s="409"/>
      <c r="CL380" s="409"/>
      <c r="CM380" s="409"/>
      <c r="CN380" s="409"/>
      <c r="CO380" s="409"/>
      <c r="CP380" s="409"/>
      <c r="CQ380" s="409"/>
      <c r="CR380" s="409"/>
      <c r="DB380" s="409"/>
      <c r="DC380" s="409"/>
      <c r="DD380" s="409"/>
      <c r="DE380" s="409"/>
      <c r="DF380" s="409"/>
      <c r="DG380" s="409"/>
      <c r="DH380" s="409"/>
      <c r="DR380" s="409"/>
      <c r="DS380" s="409"/>
      <c r="DT380" s="409"/>
      <c r="DU380" s="409"/>
      <c r="DV380" s="409"/>
      <c r="DW380" s="409"/>
      <c r="DX380" s="409"/>
      <c r="EH380" s="409"/>
      <c r="EI380" s="409"/>
      <c r="EJ380" s="409"/>
      <c r="EK380" s="409"/>
      <c r="EL380" s="409"/>
      <c r="EM380" s="409"/>
      <c r="EN380" s="409"/>
      <c r="EX380" s="409"/>
      <c r="EY380" s="409"/>
      <c r="EZ380" s="409"/>
      <c r="FA380" s="409"/>
      <c r="FB380" s="409"/>
      <c r="FC380" s="409"/>
      <c r="FD380" s="409"/>
      <c r="FN380" s="409"/>
      <c r="FO380" s="409"/>
      <c r="FP380" s="409"/>
      <c r="FQ380" s="409"/>
      <c r="FR380" s="409"/>
      <c r="FS380" s="409"/>
      <c r="FT380" s="409"/>
      <c r="GD380" s="409"/>
      <c r="GE380" s="409"/>
      <c r="GF380" s="409"/>
      <c r="GG380" s="409"/>
      <c r="GH380" s="409"/>
      <c r="GI380" s="409"/>
      <c r="GJ380" s="409"/>
      <c r="GT380" s="409"/>
      <c r="GU380" s="409"/>
      <c r="GV380" s="409"/>
      <c r="GW380" s="409"/>
      <c r="GX380" s="409"/>
      <c r="GY380" s="409"/>
      <c r="GZ380" s="409"/>
      <c r="HJ380" s="409"/>
      <c r="HK380" s="409"/>
      <c r="HL380" s="409"/>
      <c r="HM380" s="409"/>
      <c r="HN380" s="409"/>
      <c r="HO380" s="409"/>
      <c r="HP380" s="409"/>
      <c r="HZ380" s="409"/>
      <c r="IA380" s="409"/>
      <c r="IB380" s="409"/>
      <c r="IC380" s="409"/>
      <c r="ID380" s="409"/>
      <c r="IE380" s="409"/>
      <c r="IF380" s="409"/>
      <c r="IP380" s="409"/>
      <c r="IQ380" s="409"/>
      <c r="IR380" s="409"/>
      <c r="IS380" s="409"/>
      <c r="IT380" s="409"/>
      <c r="IU380" s="409"/>
      <c r="IV380" s="409"/>
    </row>
    <row r="381" spans="1:256">
      <c r="A381" s="54"/>
      <c r="B381" s="16"/>
      <c r="C381" s="51"/>
      <c r="D381" s="52"/>
      <c r="E381" s="52"/>
      <c r="F381" s="52"/>
      <c r="G381" s="52"/>
      <c r="H381" s="52"/>
      <c r="I381" s="51"/>
      <c r="J381" s="242"/>
      <c r="K381" s="226"/>
      <c r="L381" s="630"/>
      <c r="M381" s="630"/>
      <c r="N381" s="630"/>
      <c r="O381" s="630"/>
      <c r="P381" s="637"/>
      <c r="Q381" s="627"/>
      <c r="S381" s="52"/>
      <c r="T381" s="52"/>
      <c r="U381" s="52"/>
      <c r="V381" s="52"/>
      <c r="W381" s="52"/>
      <c r="X381" s="641"/>
      <c r="AP381" s="409"/>
      <c r="AQ381" s="409"/>
      <c r="AR381" s="409"/>
      <c r="AS381" s="409"/>
      <c r="AT381" s="409"/>
      <c r="AU381" s="409"/>
      <c r="AV381" s="409"/>
      <c r="BF381" s="409"/>
      <c r="BG381" s="409"/>
      <c r="BH381" s="409"/>
      <c r="BI381" s="409"/>
      <c r="BJ381" s="409"/>
      <c r="BK381" s="409"/>
      <c r="BL381" s="409"/>
      <c r="BV381" s="409"/>
      <c r="BW381" s="409"/>
      <c r="BX381" s="409"/>
      <c r="BY381" s="409"/>
      <c r="BZ381" s="409"/>
      <c r="CA381" s="409"/>
      <c r="CB381" s="409"/>
      <c r="CL381" s="409"/>
      <c r="CM381" s="409"/>
      <c r="CN381" s="409"/>
      <c r="CO381" s="409"/>
      <c r="CP381" s="409"/>
      <c r="CQ381" s="409"/>
      <c r="CR381" s="409"/>
      <c r="DB381" s="409"/>
      <c r="DC381" s="409"/>
      <c r="DD381" s="409"/>
      <c r="DE381" s="409"/>
      <c r="DF381" s="409"/>
      <c r="DG381" s="409"/>
      <c r="DH381" s="409"/>
      <c r="DR381" s="409"/>
      <c r="DS381" s="409"/>
      <c r="DT381" s="409"/>
      <c r="DU381" s="409"/>
      <c r="DV381" s="409"/>
      <c r="DW381" s="409"/>
      <c r="DX381" s="409"/>
      <c r="EH381" s="409"/>
      <c r="EI381" s="409"/>
      <c r="EJ381" s="409"/>
      <c r="EK381" s="409"/>
      <c r="EL381" s="409"/>
      <c r="EM381" s="409"/>
      <c r="EN381" s="409"/>
      <c r="EX381" s="409"/>
      <c r="EY381" s="409"/>
      <c r="EZ381" s="409"/>
      <c r="FA381" s="409"/>
      <c r="FB381" s="409"/>
      <c r="FC381" s="409"/>
      <c r="FD381" s="409"/>
      <c r="FN381" s="409"/>
      <c r="FO381" s="409"/>
      <c r="FP381" s="409"/>
      <c r="FQ381" s="409"/>
      <c r="FR381" s="409"/>
      <c r="FS381" s="409"/>
      <c r="FT381" s="409"/>
      <c r="GD381" s="409"/>
      <c r="GE381" s="409"/>
      <c r="GF381" s="409"/>
      <c r="GG381" s="409"/>
      <c r="GH381" s="409"/>
      <c r="GI381" s="409"/>
      <c r="GJ381" s="409"/>
      <c r="GT381" s="409"/>
      <c r="GU381" s="409"/>
      <c r="GV381" s="409"/>
      <c r="GW381" s="409"/>
      <c r="GX381" s="409"/>
      <c r="GY381" s="409"/>
      <c r="GZ381" s="409"/>
      <c r="HJ381" s="409"/>
      <c r="HK381" s="409"/>
      <c r="HL381" s="409"/>
      <c r="HM381" s="409"/>
      <c r="HN381" s="409"/>
      <c r="HO381" s="409"/>
      <c r="HP381" s="409"/>
      <c r="HZ381" s="409"/>
      <c r="IA381" s="409"/>
      <c r="IB381" s="409"/>
      <c r="IC381" s="409"/>
      <c r="ID381" s="409"/>
      <c r="IE381" s="409"/>
      <c r="IF381" s="409"/>
      <c r="IP381" s="409"/>
      <c r="IQ381" s="409"/>
      <c r="IR381" s="409"/>
      <c r="IS381" s="409"/>
      <c r="IT381" s="409"/>
      <c r="IU381" s="409"/>
      <c r="IV381" s="409"/>
    </row>
    <row r="382" spans="1:256">
      <c r="A382" s="54"/>
      <c r="B382" s="139"/>
      <c r="C382" s="137"/>
      <c r="D382" s="138"/>
      <c r="E382" s="138"/>
      <c r="F382" s="138"/>
      <c r="G382" s="138"/>
      <c r="H382" s="138"/>
      <c r="I382" s="417"/>
      <c r="J382" s="243"/>
      <c r="K382" s="227"/>
      <c r="L382" s="227"/>
      <c r="M382" s="227"/>
      <c r="N382" s="227"/>
      <c r="O382" s="237"/>
      <c r="P382" s="631"/>
      <c r="Q382" s="627"/>
      <c r="S382" s="52"/>
      <c r="T382" s="52"/>
      <c r="U382" s="52"/>
      <c r="V382" s="52"/>
      <c r="W382" s="52"/>
      <c r="X382" s="641"/>
      <c r="AP382" s="409"/>
      <c r="AQ382" s="409"/>
      <c r="AR382" s="409"/>
      <c r="AS382" s="409"/>
      <c r="AT382" s="409"/>
      <c r="AU382" s="409"/>
      <c r="AV382" s="409"/>
      <c r="BF382" s="409"/>
      <c r="BG382" s="409"/>
      <c r="BH382" s="409"/>
      <c r="BI382" s="409"/>
      <c r="BJ382" s="409"/>
      <c r="BK382" s="409"/>
      <c r="BL382" s="409"/>
      <c r="BV382" s="409"/>
      <c r="BW382" s="409"/>
      <c r="BX382" s="409"/>
      <c r="BY382" s="409"/>
      <c r="BZ382" s="409"/>
      <c r="CA382" s="409"/>
      <c r="CB382" s="409"/>
      <c r="CL382" s="409"/>
      <c r="CM382" s="409"/>
      <c r="CN382" s="409"/>
      <c r="CO382" s="409"/>
      <c r="CP382" s="409"/>
      <c r="CQ382" s="409"/>
      <c r="CR382" s="409"/>
      <c r="DB382" s="409"/>
      <c r="DC382" s="409"/>
      <c r="DD382" s="409"/>
      <c r="DE382" s="409"/>
      <c r="DF382" s="409"/>
      <c r="DG382" s="409"/>
      <c r="DH382" s="409"/>
      <c r="DR382" s="409"/>
      <c r="DS382" s="409"/>
      <c r="DT382" s="409"/>
      <c r="DU382" s="409"/>
      <c r="DV382" s="409"/>
      <c r="DW382" s="409"/>
      <c r="DX382" s="409"/>
      <c r="EH382" s="409"/>
      <c r="EI382" s="409"/>
      <c r="EJ382" s="409"/>
      <c r="EK382" s="409"/>
      <c r="EL382" s="409"/>
      <c r="EM382" s="409"/>
      <c r="EN382" s="409"/>
      <c r="EX382" s="409"/>
      <c r="EY382" s="409"/>
      <c r="EZ382" s="409"/>
      <c r="FA382" s="409"/>
      <c r="FB382" s="409"/>
      <c r="FC382" s="409"/>
      <c r="FD382" s="409"/>
      <c r="FN382" s="409"/>
      <c r="FO382" s="409"/>
      <c r="FP382" s="409"/>
      <c r="FQ382" s="409"/>
      <c r="FR382" s="409"/>
      <c r="FS382" s="409"/>
      <c r="FT382" s="409"/>
      <c r="GD382" s="409"/>
      <c r="GE382" s="409"/>
      <c r="GF382" s="409"/>
      <c r="GG382" s="409"/>
      <c r="GH382" s="409"/>
      <c r="GI382" s="409"/>
      <c r="GJ382" s="409"/>
      <c r="GT382" s="409"/>
      <c r="GU382" s="409"/>
      <c r="GV382" s="409"/>
      <c r="GW382" s="409"/>
      <c r="GX382" s="409"/>
      <c r="GY382" s="409"/>
      <c r="GZ382" s="409"/>
      <c r="HJ382" s="409"/>
      <c r="HK382" s="409"/>
      <c r="HL382" s="409"/>
      <c r="HM382" s="409"/>
      <c r="HN382" s="409"/>
      <c r="HO382" s="409"/>
      <c r="HP382" s="409"/>
      <c r="HZ382" s="409"/>
      <c r="IA382" s="409"/>
      <c r="IB382" s="409"/>
      <c r="IC382" s="409"/>
      <c r="ID382" s="409"/>
      <c r="IE382" s="409"/>
      <c r="IF382" s="409"/>
      <c r="IP382" s="409"/>
      <c r="IQ382" s="409"/>
      <c r="IR382" s="409"/>
      <c r="IS382" s="409"/>
      <c r="IT382" s="409"/>
      <c r="IU382" s="409"/>
      <c r="IV382" s="409"/>
    </row>
    <row r="383" spans="1:256">
      <c r="A383" s="53"/>
      <c r="B383" s="238"/>
      <c r="C383" s="239"/>
      <c r="D383" s="240"/>
      <c r="E383" s="240"/>
      <c r="F383" s="74"/>
      <c r="G383" s="240"/>
      <c r="H383" s="240"/>
      <c r="I383" s="241"/>
      <c r="J383" s="228"/>
      <c r="K383" s="229"/>
      <c r="L383" s="230"/>
      <c r="M383" s="230"/>
      <c r="N383" s="230"/>
      <c r="O383" s="230"/>
      <c r="P383" s="623"/>
      <c r="Q383" s="627"/>
      <c r="S383" s="52"/>
      <c r="T383" s="52"/>
      <c r="U383" s="52"/>
      <c r="V383" s="52"/>
      <c r="W383" s="52"/>
      <c r="X383" s="641"/>
      <c r="AP383" s="409"/>
      <c r="AQ383" s="409"/>
      <c r="AR383" s="409"/>
      <c r="AS383" s="409"/>
      <c r="AT383" s="409"/>
      <c r="AU383" s="409"/>
      <c r="AV383" s="409"/>
      <c r="BF383" s="409"/>
      <c r="BG383" s="409"/>
      <c r="BH383" s="409"/>
      <c r="BI383" s="409"/>
      <c r="BJ383" s="409"/>
      <c r="BK383" s="409"/>
      <c r="BL383" s="409"/>
      <c r="BV383" s="409"/>
      <c r="BW383" s="409"/>
      <c r="BX383" s="409"/>
      <c r="BY383" s="409"/>
      <c r="BZ383" s="409"/>
      <c r="CA383" s="409"/>
      <c r="CB383" s="409"/>
      <c r="CL383" s="409"/>
      <c r="CM383" s="409"/>
      <c r="CN383" s="409"/>
      <c r="CO383" s="409"/>
      <c r="CP383" s="409"/>
      <c r="CQ383" s="409"/>
      <c r="CR383" s="409"/>
      <c r="DB383" s="409"/>
      <c r="DC383" s="409"/>
      <c r="DD383" s="409"/>
      <c r="DE383" s="409"/>
      <c r="DF383" s="409"/>
      <c r="DG383" s="409"/>
      <c r="DH383" s="409"/>
      <c r="DR383" s="409"/>
      <c r="DS383" s="409"/>
      <c r="DT383" s="409"/>
      <c r="DU383" s="409"/>
      <c r="DV383" s="409"/>
      <c r="DW383" s="409"/>
      <c r="DX383" s="409"/>
      <c r="EH383" s="409"/>
      <c r="EI383" s="409"/>
      <c r="EJ383" s="409"/>
      <c r="EK383" s="409"/>
      <c r="EL383" s="409"/>
      <c r="EM383" s="409"/>
      <c r="EN383" s="409"/>
      <c r="EX383" s="409"/>
      <c r="EY383" s="409"/>
      <c r="EZ383" s="409"/>
      <c r="FA383" s="409"/>
      <c r="FB383" s="409"/>
      <c r="FC383" s="409"/>
      <c r="FD383" s="409"/>
      <c r="FN383" s="409"/>
      <c r="FO383" s="409"/>
      <c r="FP383" s="409"/>
      <c r="FQ383" s="409"/>
      <c r="FR383" s="409"/>
      <c r="FS383" s="409"/>
      <c r="FT383" s="409"/>
      <c r="GD383" s="409"/>
      <c r="GE383" s="409"/>
      <c r="GF383" s="409"/>
      <c r="GG383" s="409"/>
      <c r="GH383" s="409"/>
      <c r="GI383" s="409"/>
      <c r="GJ383" s="409"/>
      <c r="GT383" s="409"/>
      <c r="GU383" s="409"/>
      <c r="GV383" s="409"/>
      <c r="GW383" s="409"/>
      <c r="GX383" s="409"/>
      <c r="GY383" s="409"/>
      <c r="GZ383" s="409"/>
      <c r="HJ383" s="409"/>
      <c r="HK383" s="409"/>
      <c r="HL383" s="409"/>
      <c r="HM383" s="409"/>
      <c r="HN383" s="409"/>
      <c r="HO383" s="409"/>
      <c r="HP383" s="409"/>
      <c r="HZ383" s="409"/>
      <c r="IA383" s="409"/>
      <c r="IB383" s="409"/>
      <c r="IC383" s="409"/>
      <c r="ID383" s="409"/>
      <c r="IE383" s="409"/>
      <c r="IF383" s="409"/>
      <c r="IP383" s="409"/>
      <c r="IQ383" s="409"/>
      <c r="IR383" s="409"/>
      <c r="IS383" s="409"/>
      <c r="IT383" s="409"/>
      <c r="IU383" s="409"/>
      <c r="IV383" s="409"/>
    </row>
    <row r="384" spans="1:256">
      <c r="A384" s="54"/>
      <c r="B384" s="16"/>
      <c r="C384" s="51"/>
      <c r="D384" s="52"/>
      <c r="E384" s="52"/>
      <c r="F384" s="52"/>
      <c r="G384" s="52"/>
      <c r="H384" s="52"/>
      <c r="I384" s="75"/>
      <c r="J384" s="232"/>
      <c r="K384" s="233"/>
      <c r="L384" s="234"/>
      <c r="M384" s="234"/>
      <c r="N384" s="234"/>
      <c r="O384" s="234"/>
      <c r="P384" s="635"/>
      <c r="Q384" s="627"/>
      <c r="S384" s="52"/>
      <c r="T384" s="52"/>
      <c r="U384" s="52"/>
      <c r="V384" s="52"/>
      <c r="W384" s="52"/>
      <c r="X384" s="641"/>
      <c r="AP384" s="409"/>
      <c r="AQ384" s="409"/>
      <c r="AR384" s="409"/>
      <c r="AS384" s="409"/>
      <c r="AT384" s="409"/>
      <c r="AU384" s="409"/>
      <c r="AV384" s="409"/>
      <c r="BF384" s="409"/>
      <c r="BG384" s="409"/>
      <c r="BH384" s="409"/>
      <c r="BI384" s="409"/>
      <c r="BJ384" s="409"/>
      <c r="BK384" s="409"/>
      <c r="BL384" s="409"/>
      <c r="BV384" s="409"/>
      <c r="BW384" s="409"/>
      <c r="BX384" s="409"/>
      <c r="BY384" s="409"/>
      <c r="BZ384" s="409"/>
      <c r="CA384" s="409"/>
      <c r="CB384" s="409"/>
      <c r="CL384" s="409"/>
      <c r="CM384" s="409"/>
      <c r="CN384" s="409"/>
      <c r="CO384" s="409"/>
      <c r="CP384" s="409"/>
      <c r="CQ384" s="409"/>
      <c r="CR384" s="409"/>
      <c r="DB384" s="409"/>
      <c r="DC384" s="409"/>
      <c r="DD384" s="409"/>
      <c r="DE384" s="409"/>
      <c r="DF384" s="409"/>
      <c r="DG384" s="409"/>
      <c r="DH384" s="409"/>
      <c r="DR384" s="409"/>
      <c r="DS384" s="409"/>
      <c r="DT384" s="409"/>
      <c r="DU384" s="409"/>
      <c r="DV384" s="409"/>
      <c r="DW384" s="409"/>
      <c r="DX384" s="409"/>
      <c r="EH384" s="409"/>
      <c r="EI384" s="409"/>
      <c r="EJ384" s="409"/>
      <c r="EK384" s="409"/>
      <c r="EL384" s="409"/>
      <c r="EM384" s="409"/>
      <c r="EN384" s="409"/>
      <c r="EX384" s="409"/>
      <c r="EY384" s="409"/>
      <c r="EZ384" s="409"/>
      <c r="FA384" s="409"/>
      <c r="FB384" s="409"/>
      <c r="FC384" s="409"/>
      <c r="FD384" s="409"/>
      <c r="FN384" s="409"/>
      <c r="FO384" s="409"/>
      <c r="FP384" s="409"/>
      <c r="FQ384" s="409"/>
      <c r="FR384" s="409"/>
      <c r="FS384" s="409"/>
      <c r="FT384" s="409"/>
      <c r="GD384" s="409"/>
      <c r="GE384" s="409"/>
      <c r="GF384" s="409"/>
      <c r="GG384" s="409"/>
      <c r="GH384" s="409"/>
      <c r="GI384" s="409"/>
      <c r="GJ384" s="409"/>
      <c r="GT384" s="409"/>
      <c r="GU384" s="409"/>
      <c r="GV384" s="409"/>
      <c r="GW384" s="409"/>
      <c r="GX384" s="409"/>
      <c r="GY384" s="409"/>
      <c r="GZ384" s="409"/>
      <c r="HJ384" s="409"/>
      <c r="HK384" s="409"/>
      <c r="HL384" s="409"/>
      <c r="HM384" s="409"/>
      <c r="HN384" s="409"/>
      <c r="HO384" s="409"/>
      <c r="HP384" s="409"/>
      <c r="HZ384" s="409"/>
      <c r="IA384" s="409"/>
      <c r="IB384" s="409"/>
      <c r="IC384" s="409"/>
      <c r="ID384" s="409"/>
      <c r="IE384" s="409"/>
      <c r="IF384" s="409"/>
      <c r="IP384" s="409"/>
      <c r="IQ384" s="409"/>
      <c r="IR384" s="409"/>
      <c r="IS384" s="409"/>
      <c r="IT384" s="409"/>
      <c r="IU384" s="409"/>
      <c r="IV384" s="409"/>
    </row>
    <row r="385" spans="1:256">
      <c r="A385" s="54"/>
      <c r="B385" s="16"/>
      <c r="C385" s="51"/>
      <c r="D385" s="52"/>
      <c r="E385" s="52"/>
      <c r="F385" s="52"/>
      <c r="G385" s="52"/>
      <c r="H385" s="52"/>
      <c r="I385" s="75"/>
      <c r="J385" s="232"/>
      <c r="K385" s="233"/>
      <c r="L385" s="234"/>
      <c r="M385" s="234"/>
      <c r="N385" s="234"/>
      <c r="O385" s="234"/>
      <c r="P385" s="635"/>
      <c r="Q385" s="627"/>
      <c r="S385" s="52"/>
      <c r="T385" s="52"/>
      <c r="U385" s="52"/>
      <c r="V385" s="52"/>
      <c r="W385" s="52"/>
      <c r="X385" s="641"/>
      <c r="AP385" s="409"/>
      <c r="AQ385" s="409"/>
      <c r="AR385" s="409"/>
      <c r="AS385" s="409"/>
      <c r="AT385" s="409"/>
      <c r="AU385" s="409"/>
      <c r="AV385" s="409"/>
      <c r="BF385" s="409"/>
      <c r="BG385" s="409"/>
      <c r="BH385" s="409"/>
      <c r="BI385" s="409"/>
      <c r="BJ385" s="409"/>
      <c r="BK385" s="409"/>
      <c r="BL385" s="409"/>
      <c r="BV385" s="409"/>
      <c r="BW385" s="409"/>
      <c r="BX385" s="409"/>
      <c r="BY385" s="409"/>
      <c r="BZ385" s="409"/>
      <c r="CA385" s="409"/>
      <c r="CB385" s="409"/>
      <c r="CL385" s="409"/>
      <c r="CM385" s="409"/>
      <c r="CN385" s="409"/>
      <c r="CO385" s="409"/>
      <c r="CP385" s="409"/>
      <c r="CQ385" s="409"/>
      <c r="CR385" s="409"/>
      <c r="DB385" s="409"/>
      <c r="DC385" s="409"/>
      <c r="DD385" s="409"/>
      <c r="DE385" s="409"/>
      <c r="DF385" s="409"/>
      <c r="DG385" s="409"/>
      <c r="DH385" s="409"/>
      <c r="DR385" s="409"/>
      <c r="DS385" s="409"/>
      <c r="DT385" s="409"/>
      <c r="DU385" s="409"/>
      <c r="DV385" s="409"/>
      <c r="DW385" s="409"/>
      <c r="DX385" s="409"/>
      <c r="EH385" s="409"/>
      <c r="EI385" s="409"/>
      <c r="EJ385" s="409"/>
      <c r="EK385" s="409"/>
      <c r="EL385" s="409"/>
      <c r="EM385" s="409"/>
      <c r="EN385" s="409"/>
      <c r="EX385" s="409"/>
      <c r="EY385" s="409"/>
      <c r="EZ385" s="409"/>
      <c r="FA385" s="409"/>
      <c r="FB385" s="409"/>
      <c r="FC385" s="409"/>
      <c r="FD385" s="409"/>
      <c r="FN385" s="409"/>
      <c r="FO385" s="409"/>
      <c r="FP385" s="409"/>
      <c r="FQ385" s="409"/>
      <c r="FR385" s="409"/>
      <c r="FS385" s="409"/>
      <c r="FT385" s="409"/>
      <c r="GD385" s="409"/>
      <c r="GE385" s="409"/>
      <c r="GF385" s="409"/>
      <c r="GG385" s="409"/>
      <c r="GH385" s="409"/>
      <c r="GI385" s="409"/>
      <c r="GJ385" s="409"/>
      <c r="GT385" s="409"/>
      <c r="GU385" s="409"/>
      <c r="GV385" s="409"/>
      <c r="GW385" s="409"/>
      <c r="GX385" s="409"/>
      <c r="GY385" s="409"/>
      <c r="GZ385" s="409"/>
      <c r="HJ385" s="409"/>
      <c r="HK385" s="409"/>
      <c r="HL385" s="409"/>
      <c r="HM385" s="409"/>
      <c r="HN385" s="409"/>
      <c r="HO385" s="409"/>
      <c r="HP385" s="409"/>
      <c r="HZ385" s="409"/>
      <c r="IA385" s="409"/>
      <c r="IB385" s="409"/>
      <c r="IC385" s="409"/>
      <c r="ID385" s="409"/>
      <c r="IE385" s="409"/>
      <c r="IF385" s="409"/>
      <c r="IP385" s="409"/>
      <c r="IQ385" s="409"/>
      <c r="IR385" s="409"/>
      <c r="IS385" s="409"/>
      <c r="IT385" s="409"/>
      <c r="IU385" s="409"/>
      <c r="IV385" s="409"/>
    </row>
    <row r="386" spans="1:256">
      <c r="A386" s="54"/>
      <c r="B386" s="16"/>
      <c r="C386" s="51"/>
      <c r="D386" s="52"/>
      <c r="E386" s="52"/>
      <c r="F386" s="52"/>
      <c r="G386" s="52"/>
      <c r="H386" s="52"/>
      <c r="I386" s="75"/>
      <c r="J386" s="232"/>
      <c r="K386" s="233"/>
      <c r="L386" s="234"/>
      <c r="M386" s="234"/>
      <c r="N386" s="234"/>
      <c r="O386" s="234"/>
      <c r="P386" s="635"/>
      <c r="Q386" s="627"/>
      <c r="S386" s="52"/>
      <c r="T386" s="52"/>
      <c r="U386" s="52"/>
      <c r="V386" s="52"/>
      <c r="W386" s="52"/>
      <c r="X386" s="641"/>
      <c r="AP386" s="409"/>
      <c r="AQ386" s="409"/>
      <c r="AR386" s="409"/>
      <c r="AS386" s="409"/>
      <c r="AT386" s="409"/>
      <c r="AU386" s="409"/>
      <c r="AV386" s="409"/>
      <c r="BF386" s="409"/>
      <c r="BG386" s="409"/>
      <c r="BH386" s="409"/>
      <c r="BI386" s="409"/>
      <c r="BJ386" s="409"/>
      <c r="BK386" s="409"/>
      <c r="BL386" s="409"/>
      <c r="BV386" s="409"/>
      <c r="BW386" s="409"/>
      <c r="BX386" s="409"/>
      <c r="BY386" s="409"/>
      <c r="BZ386" s="409"/>
      <c r="CA386" s="409"/>
      <c r="CB386" s="409"/>
      <c r="CL386" s="409"/>
      <c r="CM386" s="409"/>
      <c r="CN386" s="409"/>
      <c r="CO386" s="409"/>
      <c r="CP386" s="409"/>
      <c r="CQ386" s="409"/>
      <c r="CR386" s="409"/>
      <c r="DB386" s="409"/>
      <c r="DC386" s="409"/>
      <c r="DD386" s="409"/>
      <c r="DE386" s="409"/>
      <c r="DF386" s="409"/>
      <c r="DG386" s="409"/>
      <c r="DH386" s="409"/>
      <c r="DR386" s="409"/>
      <c r="DS386" s="409"/>
      <c r="DT386" s="409"/>
      <c r="DU386" s="409"/>
      <c r="DV386" s="409"/>
      <c r="DW386" s="409"/>
      <c r="DX386" s="409"/>
      <c r="EH386" s="409"/>
      <c r="EI386" s="409"/>
      <c r="EJ386" s="409"/>
      <c r="EK386" s="409"/>
      <c r="EL386" s="409"/>
      <c r="EM386" s="409"/>
      <c r="EN386" s="409"/>
      <c r="EX386" s="409"/>
      <c r="EY386" s="409"/>
      <c r="EZ386" s="409"/>
      <c r="FA386" s="409"/>
      <c r="FB386" s="409"/>
      <c r="FC386" s="409"/>
      <c r="FD386" s="409"/>
      <c r="FN386" s="409"/>
      <c r="FO386" s="409"/>
      <c r="FP386" s="409"/>
      <c r="FQ386" s="409"/>
      <c r="FR386" s="409"/>
      <c r="FS386" s="409"/>
      <c r="FT386" s="409"/>
      <c r="GD386" s="409"/>
      <c r="GE386" s="409"/>
      <c r="GF386" s="409"/>
      <c r="GG386" s="409"/>
      <c r="GH386" s="409"/>
      <c r="GI386" s="409"/>
      <c r="GJ386" s="409"/>
      <c r="GT386" s="409"/>
      <c r="GU386" s="409"/>
      <c r="GV386" s="409"/>
      <c r="GW386" s="409"/>
      <c r="GX386" s="409"/>
      <c r="GY386" s="409"/>
      <c r="GZ386" s="409"/>
      <c r="HJ386" s="409"/>
      <c r="HK386" s="409"/>
      <c r="HL386" s="409"/>
      <c r="HM386" s="409"/>
      <c r="HN386" s="409"/>
      <c r="HO386" s="409"/>
      <c r="HP386" s="409"/>
      <c r="HZ386" s="409"/>
      <c r="IA386" s="409"/>
      <c r="IB386" s="409"/>
      <c r="IC386" s="409"/>
      <c r="ID386" s="409"/>
      <c r="IE386" s="409"/>
      <c r="IF386" s="409"/>
      <c r="IP386" s="409"/>
      <c r="IQ386" s="409"/>
      <c r="IR386" s="409"/>
      <c r="IS386" s="409"/>
      <c r="IT386" s="409"/>
      <c r="IU386" s="409"/>
      <c r="IV386" s="409"/>
    </row>
    <row r="387" spans="1:256">
      <c r="A387" s="54"/>
      <c r="B387" s="16"/>
      <c r="C387" s="51"/>
      <c r="D387" s="52"/>
      <c r="E387" s="52"/>
      <c r="F387" s="52"/>
      <c r="G387" s="52"/>
      <c r="H387" s="52"/>
      <c r="I387" s="75"/>
      <c r="J387" s="232"/>
      <c r="K387" s="233"/>
      <c r="L387" s="234"/>
      <c r="M387" s="234"/>
      <c r="N387" s="234"/>
      <c r="O387" s="234"/>
      <c r="P387" s="635"/>
      <c r="Q387" s="627"/>
      <c r="S387" s="52"/>
      <c r="T387" s="52"/>
      <c r="U387" s="52"/>
      <c r="V387" s="52"/>
      <c r="W387" s="52"/>
      <c r="X387" s="641"/>
      <c r="AP387" s="409"/>
      <c r="AQ387" s="409"/>
      <c r="AR387" s="409"/>
      <c r="AS387" s="409"/>
      <c r="AT387" s="409"/>
      <c r="AU387" s="409"/>
      <c r="AV387" s="409"/>
      <c r="BF387" s="409"/>
      <c r="BG387" s="409"/>
      <c r="BH387" s="409"/>
      <c r="BI387" s="409"/>
      <c r="BJ387" s="409"/>
      <c r="BK387" s="409"/>
      <c r="BL387" s="409"/>
      <c r="BV387" s="409"/>
      <c r="BW387" s="409"/>
      <c r="BX387" s="409"/>
      <c r="BY387" s="409"/>
      <c r="BZ387" s="409"/>
      <c r="CA387" s="409"/>
      <c r="CB387" s="409"/>
      <c r="CL387" s="409"/>
      <c r="CM387" s="409"/>
      <c r="CN387" s="409"/>
      <c r="CO387" s="409"/>
      <c r="CP387" s="409"/>
      <c r="CQ387" s="409"/>
      <c r="CR387" s="409"/>
      <c r="DB387" s="409"/>
      <c r="DC387" s="409"/>
      <c r="DD387" s="409"/>
      <c r="DE387" s="409"/>
      <c r="DF387" s="409"/>
      <c r="DG387" s="409"/>
      <c r="DH387" s="409"/>
      <c r="DR387" s="409"/>
      <c r="DS387" s="409"/>
      <c r="DT387" s="409"/>
      <c r="DU387" s="409"/>
      <c r="DV387" s="409"/>
      <c r="DW387" s="409"/>
      <c r="DX387" s="409"/>
      <c r="EH387" s="409"/>
      <c r="EI387" s="409"/>
      <c r="EJ387" s="409"/>
      <c r="EK387" s="409"/>
      <c r="EL387" s="409"/>
      <c r="EM387" s="409"/>
      <c r="EN387" s="409"/>
      <c r="EX387" s="409"/>
      <c r="EY387" s="409"/>
      <c r="EZ387" s="409"/>
      <c r="FA387" s="409"/>
      <c r="FB387" s="409"/>
      <c r="FC387" s="409"/>
      <c r="FD387" s="409"/>
      <c r="FN387" s="409"/>
      <c r="FO387" s="409"/>
      <c r="FP387" s="409"/>
      <c r="FQ387" s="409"/>
      <c r="FR387" s="409"/>
      <c r="FS387" s="409"/>
      <c r="FT387" s="409"/>
      <c r="GD387" s="409"/>
      <c r="GE387" s="409"/>
      <c r="GF387" s="409"/>
      <c r="GG387" s="409"/>
      <c r="GH387" s="409"/>
      <c r="GI387" s="409"/>
      <c r="GJ387" s="409"/>
      <c r="GT387" s="409"/>
      <c r="GU387" s="409"/>
      <c r="GV387" s="409"/>
      <c r="GW387" s="409"/>
      <c r="GX387" s="409"/>
      <c r="GY387" s="409"/>
      <c r="GZ387" s="409"/>
      <c r="HJ387" s="409"/>
      <c r="HK387" s="409"/>
      <c r="HL387" s="409"/>
      <c r="HM387" s="409"/>
      <c r="HN387" s="409"/>
      <c r="HO387" s="409"/>
      <c r="HP387" s="409"/>
      <c r="HZ387" s="409"/>
      <c r="IA387" s="409"/>
      <c r="IB387" s="409"/>
      <c r="IC387" s="409"/>
      <c r="ID387" s="409"/>
      <c r="IE387" s="409"/>
      <c r="IF387" s="409"/>
      <c r="IP387" s="409"/>
      <c r="IQ387" s="409"/>
      <c r="IR387" s="409"/>
      <c r="IS387" s="409"/>
      <c r="IT387" s="409"/>
      <c r="IU387" s="409"/>
      <c r="IV387" s="409"/>
    </row>
    <row r="388" spans="1:256">
      <c r="A388" s="54"/>
      <c r="B388" s="139"/>
      <c r="C388" s="137"/>
      <c r="D388" s="138"/>
      <c r="E388" s="138"/>
      <c r="F388" s="138"/>
      <c r="G388" s="138"/>
      <c r="H388" s="138"/>
      <c r="I388" s="417"/>
      <c r="J388" s="632"/>
      <c r="K388" s="235"/>
      <c r="L388" s="236"/>
      <c r="M388" s="236"/>
      <c r="N388" s="236"/>
      <c r="O388" s="236"/>
      <c r="P388" s="636"/>
      <c r="Q388" s="627"/>
      <c r="S388" s="52"/>
      <c r="T388" s="52"/>
      <c r="U388" s="52"/>
      <c r="V388" s="52"/>
      <c r="W388" s="52"/>
      <c r="X388" s="641"/>
      <c r="AP388" s="409"/>
      <c r="AQ388" s="409"/>
      <c r="AR388" s="409"/>
      <c r="AS388" s="409"/>
      <c r="AT388" s="409"/>
      <c r="AU388" s="409"/>
      <c r="AV388" s="409"/>
      <c r="BF388" s="409"/>
      <c r="BG388" s="409"/>
      <c r="BH388" s="409"/>
      <c r="BI388" s="409"/>
      <c r="BJ388" s="409"/>
      <c r="BK388" s="409"/>
      <c r="BL388" s="409"/>
      <c r="BV388" s="409"/>
      <c r="BW388" s="409"/>
      <c r="BX388" s="409"/>
      <c r="BY388" s="409"/>
      <c r="BZ388" s="409"/>
      <c r="CA388" s="409"/>
      <c r="CB388" s="409"/>
      <c r="CL388" s="409"/>
      <c r="CM388" s="409"/>
      <c r="CN388" s="409"/>
      <c r="CO388" s="409"/>
      <c r="CP388" s="409"/>
      <c r="CQ388" s="409"/>
      <c r="CR388" s="409"/>
      <c r="DB388" s="409"/>
      <c r="DC388" s="409"/>
      <c r="DD388" s="409"/>
      <c r="DE388" s="409"/>
      <c r="DF388" s="409"/>
      <c r="DG388" s="409"/>
      <c r="DH388" s="409"/>
      <c r="DR388" s="409"/>
      <c r="DS388" s="409"/>
      <c r="DT388" s="409"/>
      <c r="DU388" s="409"/>
      <c r="DV388" s="409"/>
      <c r="DW388" s="409"/>
      <c r="DX388" s="409"/>
      <c r="EH388" s="409"/>
      <c r="EI388" s="409"/>
      <c r="EJ388" s="409"/>
      <c r="EK388" s="409"/>
      <c r="EL388" s="409"/>
      <c r="EM388" s="409"/>
      <c r="EN388" s="409"/>
      <c r="EX388" s="409"/>
      <c r="EY388" s="409"/>
      <c r="EZ388" s="409"/>
      <c r="FA388" s="409"/>
      <c r="FB388" s="409"/>
      <c r="FC388" s="409"/>
      <c r="FD388" s="409"/>
      <c r="FN388" s="409"/>
      <c r="FO388" s="409"/>
      <c r="FP388" s="409"/>
      <c r="FQ388" s="409"/>
      <c r="FR388" s="409"/>
      <c r="FS388" s="409"/>
      <c r="FT388" s="409"/>
      <c r="GD388" s="409"/>
      <c r="GE388" s="409"/>
      <c r="GF388" s="409"/>
      <c r="GG388" s="409"/>
      <c r="GH388" s="409"/>
      <c r="GI388" s="409"/>
      <c r="GJ388" s="409"/>
      <c r="GT388" s="409"/>
      <c r="GU388" s="409"/>
      <c r="GV388" s="409"/>
      <c r="GW388" s="409"/>
      <c r="GX388" s="409"/>
      <c r="GY388" s="409"/>
      <c r="GZ388" s="409"/>
      <c r="HJ388" s="409"/>
      <c r="HK388" s="409"/>
      <c r="HL388" s="409"/>
      <c r="HM388" s="409"/>
      <c r="HN388" s="409"/>
      <c r="HO388" s="409"/>
      <c r="HP388" s="409"/>
      <c r="HZ388" s="409"/>
      <c r="IA388" s="409"/>
      <c r="IB388" s="409"/>
      <c r="IC388" s="409"/>
      <c r="ID388" s="409"/>
      <c r="IE388" s="409"/>
      <c r="IF388" s="409"/>
      <c r="IP388" s="409"/>
      <c r="IQ388" s="409"/>
      <c r="IR388" s="409"/>
      <c r="IS388" s="409"/>
      <c r="IT388" s="409"/>
      <c r="IU388" s="409"/>
      <c r="IV388" s="409"/>
    </row>
    <row r="389" spans="1:256">
      <c r="A389" s="54"/>
      <c r="B389" s="16"/>
      <c r="C389" s="51"/>
      <c r="D389" s="52"/>
      <c r="E389" s="52"/>
      <c r="F389" s="52"/>
      <c r="G389" s="52"/>
      <c r="H389" s="52"/>
      <c r="I389" s="75"/>
      <c r="J389" s="232"/>
      <c r="K389" s="233"/>
      <c r="L389" s="234"/>
      <c r="M389" s="234"/>
      <c r="N389" s="234"/>
      <c r="O389" s="234"/>
      <c r="P389" s="635"/>
      <c r="Q389" s="627"/>
      <c r="S389" s="52"/>
      <c r="T389" s="52"/>
      <c r="U389" s="52"/>
      <c r="V389" s="52"/>
      <c r="W389" s="52"/>
      <c r="X389" s="641"/>
      <c r="AP389" s="409"/>
      <c r="AQ389" s="409"/>
      <c r="AR389" s="409"/>
      <c r="AS389" s="409"/>
      <c r="AT389" s="409"/>
      <c r="AU389" s="409"/>
      <c r="AV389" s="409"/>
      <c r="BF389" s="409"/>
      <c r="BG389" s="409"/>
      <c r="BH389" s="409"/>
      <c r="BI389" s="409"/>
      <c r="BJ389" s="409"/>
      <c r="BK389" s="409"/>
      <c r="BL389" s="409"/>
      <c r="BV389" s="409"/>
      <c r="BW389" s="409"/>
      <c r="BX389" s="409"/>
      <c r="BY389" s="409"/>
      <c r="BZ389" s="409"/>
      <c r="CA389" s="409"/>
      <c r="CB389" s="409"/>
      <c r="CL389" s="409"/>
      <c r="CM389" s="409"/>
      <c r="CN389" s="409"/>
      <c r="CO389" s="409"/>
      <c r="CP389" s="409"/>
      <c r="CQ389" s="409"/>
      <c r="CR389" s="409"/>
      <c r="DB389" s="409"/>
      <c r="DC389" s="409"/>
      <c r="DD389" s="409"/>
      <c r="DE389" s="409"/>
      <c r="DF389" s="409"/>
      <c r="DG389" s="409"/>
      <c r="DH389" s="409"/>
      <c r="DR389" s="409"/>
      <c r="DS389" s="409"/>
      <c r="DT389" s="409"/>
      <c r="DU389" s="409"/>
      <c r="DV389" s="409"/>
      <c r="DW389" s="409"/>
      <c r="DX389" s="409"/>
      <c r="EH389" s="409"/>
      <c r="EI389" s="409"/>
      <c r="EJ389" s="409"/>
      <c r="EK389" s="409"/>
      <c r="EL389" s="409"/>
      <c r="EM389" s="409"/>
      <c r="EN389" s="409"/>
      <c r="EX389" s="409"/>
      <c r="EY389" s="409"/>
      <c r="EZ389" s="409"/>
      <c r="FA389" s="409"/>
      <c r="FB389" s="409"/>
      <c r="FC389" s="409"/>
      <c r="FD389" s="409"/>
      <c r="FN389" s="409"/>
      <c r="FO389" s="409"/>
      <c r="FP389" s="409"/>
      <c r="FQ389" s="409"/>
      <c r="FR389" s="409"/>
      <c r="FS389" s="409"/>
      <c r="FT389" s="409"/>
      <c r="GD389" s="409"/>
      <c r="GE389" s="409"/>
      <c r="GF389" s="409"/>
      <c r="GG389" s="409"/>
      <c r="GH389" s="409"/>
      <c r="GI389" s="409"/>
      <c r="GJ389" s="409"/>
      <c r="GT389" s="409"/>
      <c r="GU389" s="409"/>
      <c r="GV389" s="409"/>
      <c r="GW389" s="409"/>
      <c r="GX389" s="409"/>
      <c r="GY389" s="409"/>
      <c r="GZ389" s="409"/>
      <c r="HJ389" s="409"/>
      <c r="HK389" s="409"/>
      <c r="HL389" s="409"/>
      <c r="HM389" s="409"/>
      <c r="HN389" s="409"/>
      <c r="HO389" s="409"/>
      <c r="HP389" s="409"/>
      <c r="HZ389" s="409"/>
      <c r="IA389" s="409"/>
      <c r="IB389" s="409"/>
      <c r="IC389" s="409"/>
      <c r="ID389" s="409"/>
      <c r="IE389" s="409"/>
      <c r="IF389" s="409"/>
      <c r="IP389" s="409"/>
      <c r="IQ389" s="409"/>
      <c r="IR389" s="409"/>
      <c r="IS389" s="409"/>
      <c r="IT389" s="409"/>
      <c r="IU389" s="409"/>
      <c r="IV389" s="409"/>
    </row>
    <row r="390" spans="1:256">
      <c r="A390" s="54"/>
      <c r="B390" s="16"/>
      <c r="C390" s="51"/>
      <c r="D390" s="52"/>
      <c r="E390" s="52"/>
      <c r="F390" s="52"/>
      <c r="G390" s="52"/>
      <c r="H390" s="52"/>
      <c r="I390" s="75"/>
      <c r="J390" s="232"/>
      <c r="K390" s="233"/>
      <c r="L390" s="234"/>
      <c r="M390" s="234"/>
      <c r="N390" s="234"/>
      <c r="O390" s="234"/>
      <c r="P390" s="635"/>
      <c r="Q390" s="627"/>
      <c r="S390" s="52"/>
      <c r="T390" s="52"/>
      <c r="U390" s="52"/>
      <c r="V390" s="52"/>
      <c r="W390" s="52"/>
      <c r="X390" s="641"/>
      <c r="AP390" s="409"/>
      <c r="AQ390" s="409"/>
      <c r="AR390" s="409"/>
      <c r="AS390" s="409"/>
      <c r="AT390" s="409"/>
      <c r="AU390" s="409"/>
      <c r="AV390" s="409"/>
      <c r="BF390" s="409"/>
      <c r="BG390" s="409"/>
      <c r="BH390" s="409"/>
      <c r="BI390" s="409"/>
      <c r="BJ390" s="409"/>
      <c r="BK390" s="409"/>
      <c r="BL390" s="409"/>
      <c r="BV390" s="409"/>
      <c r="BW390" s="409"/>
      <c r="BX390" s="409"/>
      <c r="BY390" s="409"/>
      <c r="BZ390" s="409"/>
      <c r="CA390" s="409"/>
      <c r="CB390" s="409"/>
      <c r="CL390" s="409"/>
      <c r="CM390" s="409"/>
      <c r="CN390" s="409"/>
      <c r="CO390" s="409"/>
      <c r="CP390" s="409"/>
      <c r="CQ390" s="409"/>
      <c r="CR390" s="409"/>
      <c r="DB390" s="409"/>
      <c r="DC390" s="409"/>
      <c r="DD390" s="409"/>
      <c r="DE390" s="409"/>
      <c r="DF390" s="409"/>
      <c r="DG390" s="409"/>
      <c r="DH390" s="409"/>
      <c r="DR390" s="409"/>
      <c r="DS390" s="409"/>
      <c r="DT390" s="409"/>
      <c r="DU390" s="409"/>
      <c r="DV390" s="409"/>
      <c r="DW390" s="409"/>
      <c r="DX390" s="409"/>
      <c r="EH390" s="409"/>
      <c r="EI390" s="409"/>
      <c r="EJ390" s="409"/>
      <c r="EK390" s="409"/>
      <c r="EL390" s="409"/>
      <c r="EM390" s="409"/>
      <c r="EN390" s="409"/>
      <c r="EX390" s="409"/>
      <c r="EY390" s="409"/>
      <c r="EZ390" s="409"/>
      <c r="FA390" s="409"/>
      <c r="FB390" s="409"/>
      <c r="FC390" s="409"/>
      <c r="FD390" s="409"/>
      <c r="FN390" s="409"/>
      <c r="FO390" s="409"/>
      <c r="FP390" s="409"/>
      <c r="FQ390" s="409"/>
      <c r="FR390" s="409"/>
      <c r="FS390" s="409"/>
      <c r="FT390" s="409"/>
      <c r="GD390" s="409"/>
      <c r="GE390" s="409"/>
      <c r="GF390" s="409"/>
      <c r="GG390" s="409"/>
      <c r="GH390" s="409"/>
      <c r="GI390" s="409"/>
      <c r="GJ390" s="409"/>
      <c r="GT390" s="409"/>
      <c r="GU390" s="409"/>
      <c r="GV390" s="409"/>
      <c r="GW390" s="409"/>
      <c r="GX390" s="409"/>
      <c r="GY390" s="409"/>
      <c r="GZ390" s="409"/>
      <c r="HJ390" s="409"/>
      <c r="HK390" s="409"/>
      <c r="HL390" s="409"/>
      <c r="HM390" s="409"/>
      <c r="HN390" s="409"/>
      <c r="HO390" s="409"/>
      <c r="HP390" s="409"/>
      <c r="HZ390" s="409"/>
      <c r="IA390" s="409"/>
      <c r="IB390" s="409"/>
      <c r="IC390" s="409"/>
      <c r="ID390" s="409"/>
      <c r="IE390" s="409"/>
      <c r="IF390" s="409"/>
      <c r="IP390" s="409"/>
      <c r="IQ390" s="409"/>
      <c r="IR390" s="409"/>
      <c r="IS390" s="409"/>
      <c r="IT390" s="409"/>
      <c r="IU390" s="409"/>
      <c r="IV390" s="409"/>
    </row>
    <row r="391" spans="1:256">
      <c r="A391" s="54"/>
      <c r="B391" s="16"/>
      <c r="C391" s="51"/>
      <c r="D391" s="52"/>
      <c r="E391" s="52"/>
      <c r="F391" s="52"/>
      <c r="G391" s="52"/>
      <c r="H391" s="52"/>
      <c r="I391" s="75"/>
      <c r="J391" s="232"/>
      <c r="K391" s="233"/>
      <c r="L391" s="234"/>
      <c r="M391" s="234"/>
      <c r="N391" s="234"/>
      <c r="O391" s="234"/>
      <c r="P391" s="635"/>
      <c r="Q391" s="627"/>
      <c r="S391" s="52"/>
      <c r="T391" s="52"/>
      <c r="U391" s="52"/>
      <c r="V391" s="52"/>
      <c r="W391" s="52"/>
      <c r="X391" s="641"/>
      <c r="AP391" s="409"/>
      <c r="AQ391" s="409"/>
      <c r="AR391" s="409"/>
      <c r="AS391" s="409"/>
      <c r="AT391" s="409"/>
      <c r="AU391" s="409"/>
      <c r="AV391" s="409"/>
      <c r="BF391" s="409"/>
      <c r="BG391" s="409"/>
      <c r="BH391" s="409"/>
      <c r="BI391" s="409"/>
      <c r="BJ391" s="409"/>
      <c r="BK391" s="409"/>
      <c r="BL391" s="409"/>
      <c r="BV391" s="409"/>
      <c r="BW391" s="409"/>
      <c r="BX391" s="409"/>
      <c r="BY391" s="409"/>
      <c r="BZ391" s="409"/>
      <c r="CA391" s="409"/>
      <c r="CB391" s="409"/>
      <c r="CL391" s="409"/>
      <c r="CM391" s="409"/>
      <c r="CN391" s="409"/>
      <c r="CO391" s="409"/>
      <c r="CP391" s="409"/>
      <c r="CQ391" s="409"/>
      <c r="CR391" s="409"/>
      <c r="DB391" s="409"/>
      <c r="DC391" s="409"/>
      <c r="DD391" s="409"/>
      <c r="DE391" s="409"/>
      <c r="DF391" s="409"/>
      <c r="DG391" s="409"/>
      <c r="DH391" s="409"/>
      <c r="DR391" s="409"/>
      <c r="DS391" s="409"/>
      <c r="DT391" s="409"/>
      <c r="DU391" s="409"/>
      <c r="DV391" s="409"/>
      <c r="DW391" s="409"/>
      <c r="DX391" s="409"/>
      <c r="EH391" s="409"/>
      <c r="EI391" s="409"/>
      <c r="EJ391" s="409"/>
      <c r="EK391" s="409"/>
      <c r="EL391" s="409"/>
      <c r="EM391" s="409"/>
      <c r="EN391" s="409"/>
      <c r="EX391" s="409"/>
      <c r="EY391" s="409"/>
      <c r="EZ391" s="409"/>
      <c r="FA391" s="409"/>
      <c r="FB391" s="409"/>
      <c r="FC391" s="409"/>
      <c r="FD391" s="409"/>
      <c r="FN391" s="409"/>
      <c r="FO391" s="409"/>
      <c r="FP391" s="409"/>
      <c r="FQ391" s="409"/>
      <c r="FR391" s="409"/>
      <c r="FS391" s="409"/>
      <c r="FT391" s="409"/>
      <c r="GD391" s="409"/>
      <c r="GE391" s="409"/>
      <c r="GF391" s="409"/>
      <c r="GG391" s="409"/>
      <c r="GH391" s="409"/>
      <c r="GI391" s="409"/>
      <c r="GJ391" s="409"/>
      <c r="GT391" s="409"/>
      <c r="GU391" s="409"/>
      <c r="GV391" s="409"/>
      <c r="GW391" s="409"/>
      <c r="GX391" s="409"/>
      <c r="GY391" s="409"/>
      <c r="GZ391" s="409"/>
      <c r="HJ391" s="409"/>
      <c r="HK391" s="409"/>
      <c r="HL391" s="409"/>
      <c r="HM391" s="409"/>
      <c r="HN391" s="409"/>
      <c r="HO391" s="409"/>
      <c r="HP391" s="409"/>
      <c r="HZ391" s="409"/>
      <c r="IA391" s="409"/>
      <c r="IB391" s="409"/>
      <c r="IC391" s="409"/>
      <c r="ID391" s="409"/>
      <c r="IE391" s="409"/>
      <c r="IF391" s="409"/>
      <c r="IP391" s="409"/>
      <c r="IQ391" s="409"/>
      <c r="IR391" s="409"/>
      <c r="IS391" s="409"/>
      <c r="IT391" s="409"/>
      <c r="IU391" s="409"/>
      <c r="IV391" s="409"/>
    </row>
    <row r="392" spans="1:256">
      <c r="A392" s="54"/>
      <c r="B392" s="16"/>
      <c r="C392" s="51"/>
      <c r="D392" s="52"/>
      <c r="E392" s="52"/>
      <c r="F392" s="52"/>
      <c r="G392" s="52"/>
      <c r="H392" s="52"/>
      <c r="I392" s="75"/>
      <c r="J392" s="232"/>
      <c r="K392" s="233"/>
      <c r="L392" s="234"/>
      <c r="M392" s="234"/>
      <c r="N392" s="234"/>
      <c r="O392" s="234"/>
      <c r="P392" s="635"/>
      <c r="Q392" s="627"/>
      <c r="S392" s="52"/>
      <c r="T392" s="52"/>
      <c r="U392" s="52"/>
      <c r="V392" s="52"/>
      <c r="W392" s="52"/>
      <c r="X392" s="641"/>
      <c r="AP392" s="409"/>
      <c r="AQ392" s="409"/>
      <c r="AR392" s="409"/>
      <c r="AS392" s="409"/>
      <c r="AT392" s="409"/>
      <c r="AU392" s="409"/>
      <c r="AV392" s="409"/>
      <c r="BF392" s="409"/>
      <c r="BG392" s="409"/>
      <c r="BH392" s="409"/>
      <c r="BI392" s="409"/>
      <c r="BJ392" s="409"/>
      <c r="BK392" s="409"/>
      <c r="BL392" s="409"/>
      <c r="BV392" s="409"/>
      <c r="BW392" s="409"/>
      <c r="BX392" s="409"/>
      <c r="BY392" s="409"/>
      <c r="BZ392" s="409"/>
      <c r="CA392" s="409"/>
      <c r="CB392" s="409"/>
      <c r="CL392" s="409"/>
      <c r="CM392" s="409"/>
      <c r="CN392" s="409"/>
      <c r="CO392" s="409"/>
      <c r="CP392" s="409"/>
      <c r="CQ392" s="409"/>
      <c r="CR392" s="409"/>
      <c r="DB392" s="409"/>
      <c r="DC392" s="409"/>
      <c r="DD392" s="409"/>
      <c r="DE392" s="409"/>
      <c r="DF392" s="409"/>
      <c r="DG392" s="409"/>
      <c r="DH392" s="409"/>
      <c r="DR392" s="409"/>
      <c r="DS392" s="409"/>
      <c r="DT392" s="409"/>
      <c r="DU392" s="409"/>
      <c r="DV392" s="409"/>
      <c r="DW392" s="409"/>
      <c r="DX392" s="409"/>
      <c r="EH392" s="409"/>
      <c r="EI392" s="409"/>
      <c r="EJ392" s="409"/>
      <c r="EK392" s="409"/>
      <c r="EL392" s="409"/>
      <c r="EM392" s="409"/>
      <c r="EN392" s="409"/>
      <c r="EX392" s="409"/>
      <c r="EY392" s="409"/>
      <c r="EZ392" s="409"/>
      <c r="FA392" s="409"/>
      <c r="FB392" s="409"/>
      <c r="FC392" s="409"/>
      <c r="FD392" s="409"/>
      <c r="FN392" s="409"/>
      <c r="FO392" s="409"/>
      <c r="FP392" s="409"/>
      <c r="FQ392" s="409"/>
      <c r="FR392" s="409"/>
      <c r="FS392" s="409"/>
      <c r="FT392" s="409"/>
      <c r="GD392" s="409"/>
      <c r="GE392" s="409"/>
      <c r="GF392" s="409"/>
      <c r="GG392" s="409"/>
      <c r="GH392" s="409"/>
      <c r="GI392" s="409"/>
      <c r="GJ392" s="409"/>
      <c r="GT392" s="409"/>
      <c r="GU392" s="409"/>
      <c r="GV392" s="409"/>
      <c r="GW392" s="409"/>
      <c r="GX392" s="409"/>
      <c r="GY392" s="409"/>
      <c r="GZ392" s="409"/>
      <c r="HJ392" s="409"/>
      <c r="HK392" s="409"/>
      <c r="HL392" s="409"/>
      <c r="HM392" s="409"/>
      <c r="HN392" s="409"/>
      <c r="HO392" s="409"/>
      <c r="HP392" s="409"/>
      <c r="HZ392" s="409"/>
      <c r="IA392" s="409"/>
      <c r="IB392" s="409"/>
      <c r="IC392" s="409"/>
      <c r="ID392" s="409"/>
      <c r="IE392" s="409"/>
      <c r="IF392" s="409"/>
      <c r="IP392" s="409"/>
      <c r="IQ392" s="409"/>
      <c r="IR392" s="409"/>
      <c r="IS392" s="409"/>
      <c r="IT392" s="409"/>
      <c r="IU392" s="409"/>
      <c r="IV392" s="409"/>
    </row>
    <row r="393" spans="1:256">
      <c r="A393" s="54"/>
      <c r="B393" s="16"/>
      <c r="C393" s="51"/>
      <c r="D393" s="52"/>
      <c r="E393" s="52"/>
      <c r="F393" s="52"/>
      <c r="G393" s="52"/>
      <c r="H393" s="52"/>
      <c r="I393" s="75"/>
      <c r="J393" s="232"/>
      <c r="K393" s="233"/>
      <c r="L393" s="234"/>
      <c r="M393" s="234"/>
      <c r="N393" s="234"/>
      <c r="O393" s="234"/>
      <c r="P393" s="635"/>
      <c r="Q393" s="627"/>
      <c r="S393" s="52"/>
      <c r="T393" s="52"/>
      <c r="U393" s="52"/>
      <c r="V393" s="52"/>
      <c r="W393" s="52"/>
      <c r="X393" s="641"/>
      <c r="AP393" s="409"/>
      <c r="AQ393" s="409"/>
      <c r="AR393" s="409"/>
      <c r="AS393" s="409"/>
      <c r="AT393" s="409"/>
      <c r="AU393" s="409"/>
      <c r="AV393" s="409"/>
      <c r="BF393" s="409"/>
      <c r="BG393" s="409"/>
      <c r="BH393" s="409"/>
      <c r="BI393" s="409"/>
      <c r="BJ393" s="409"/>
      <c r="BK393" s="409"/>
      <c r="BL393" s="409"/>
      <c r="BV393" s="409"/>
      <c r="BW393" s="409"/>
      <c r="BX393" s="409"/>
      <c r="BY393" s="409"/>
      <c r="BZ393" s="409"/>
      <c r="CA393" s="409"/>
      <c r="CB393" s="409"/>
      <c r="CL393" s="409"/>
      <c r="CM393" s="409"/>
      <c r="CN393" s="409"/>
      <c r="CO393" s="409"/>
      <c r="CP393" s="409"/>
      <c r="CQ393" s="409"/>
      <c r="CR393" s="409"/>
      <c r="DB393" s="409"/>
      <c r="DC393" s="409"/>
      <c r="DD393" s="409"/>
      <c r="DE393" s="409"/>
      <c r="DF393" s="409"/>
      <c r="DG393" s="409"/>
      <c r="DH393" s="409"/>
      <c r="DR393" s="409"/>
      <c r="DS393" s="409"/>
      <c r="DT393" s="409"/>
      <c r="DU393" s="409"/>
      <c r="DV393" s="409"/>
      <c r="DW393" s="409"/>
      <c r="DX393" s="409"/>
      <c r="EH393" s="409"/>
      <c r="EI393" s="409"/>
      <c r="EJ393" s="409"/>
      <c r="EK393" s="409"/>
      <c r="EL393" s="409"/>
      <c r="EM393" s="409"/>
      <c r="EN393" s="409"/>
      <c r="EX393" s="409"/>
      <c r="EY393" s="409"/>
      <c r="EZ393" s="409"/>
      <c r="FA393" s="409"/>
      <c r="FB393" s="409"/>
      <c r="FC393" s="409"/>
      <c r="FD393" s="409"/>
      <c r="FN393" s="409"/>
      <c r="FO393" s="409"/>
      <c r="FP393" s="409"/>
      <c r="FQ393" s="409"/>
      <c r="FR393" s="409"/>
      <c r="FS393" s="409"/>
      <c r="FT393" s="409"/>
      <c r="GD393" s="409"/>
      <c r="GE393" s="409"/>
      <c r="GF393" s="409"/>
      <c r="GG393" s="409"/>
      <c r="GH393" s="409"/>
      <c r="GI393" s="409"/>
      <c r="GJ393" s="409"/>
      <c r="GT393" s="409"/>
      <c r="GU393" s="409"/>
      <c r="GV393" s="409"/>
      <c r="GW393" s="409"/>
      <c r="GX393" s="409"/>
      <c r="GY393" s="409"/>
      <c r="GZ393" s="409"/>
      <c r="HJ393" s="409"/>
      <c r="HK393" s="409"/>
      <c r="HL393" s="409"/>
      <c r="HM393" s="409"/>
      <c r="HN393" s="409"/>
      <c r="HO393" s="409"/>
      <c r="HP393" s="409"/>
      <c r="HZ393" s="409"/>
      <c r="IA393" s="409"/>
      <c r="IB393" s="409"/>
      <c r="IC393" s="409"/>
      <c r="ID393" s="409"/>
      <c r="IE393" s="409"/>
      <c r="IF393" s="409"/>
      <c r="IP393" s="409"/>
      <c r="IQ393" s="409"/>
      <c r="IR393" s="409"/>
      <c r="IS393" s="409"/>
      <c r="IT393" s="409"/>
      <c r="IU393" s="409"/>
      <c r="IV393" s="409"/>
    </row>
    <row r="394" spans="1:256">
      <c r="A394" s="54"/>
      <c r="B394" s="16"/>
      <c r="C394" s="51"/>
      <c r="D394" s="52"/>
      <c r="E394" s="52"/>
      <c r="F394" s="52"/>
      <c r="G394" s="52"/>
      <c r="H394" s="52"/>
      <c r="I394" s="75"/>
      <c r="J394" s="232"/>
      <c r="K394" s="233"/>
      <c r="L394" s="234"/>
      <c r="M394" s="234"/>
      <c r="N394" s="234"/>
      <c r="O394" s="234"/>
      <c r="P394" s="635"/>
      <c r="Q394" s="627"/>
      <c r="S394" s="52"/>
      <c r="T394" s="52"/>
      <c r="U394" s="52"/>
      <c r="V394" s="52"/>
      <c r="W394" s="52"/>
      <c r="X394" s="641"/>
      <c r="AP394" s="409"/>
      <c r="AQ394" s="409"/>
      <c r="AR394" s="409"/>
      <c r="AS394" s="409"/>
      <c r="AT394" s="409"/>
      <c r="AU394" s="409"/>
      <c r="AV394" s="409"/>
      <c r="BF394" s="409"/>
      <c r="BG394" s="409"/>
      <c r="BH394" s="409"/>
      <c r="BI394" s="409"/>
      <c r="BJ394" s="409"/>
      <c r="BK394" s="409"/>
      <c r="BL394" s="409"/>
      <c r="BV394" s="409"/>
      <c r="BW394" s="409"/>
      <c r="BX394" s="409"/>
      <c r="BY394" s="409"/>
      <c r="BZ394" s="409"/>
      <c r="CA394" s="409"/>
      <c r="CB394" s="409"/>
      <c r="CL394" s="409"/>
      <c r="CM394" s="409"/>
      <c r="CN394" s="409"/>
      <c r="CO394" s="409"/>
      <c r="CP394" s="409"/>
      <c r="CQ394" s="409"/>
      <c r="CR394" s="409"/>
      <c r="DB394" s="409"/>
      <c r="DC394" s="409"/>
      <c r="DD394" s="409"/>
      <c r="DE394" s="409"/>
      <c r="DF394" s="409"/>
      <c r="DG394" s="409"/>
      <c r="DH394" s="409"/>
      <c r="DR394" s="409"/>
      <c r="DS394" s="409"/>
      <c r="DT394" s="409"/>
      <c r="DU394" s="409"/>
      <c r="DV394" s="409"/>
      <c r="DW394" s="409"/>
      <c r="DX394" s="409"/>
      <c r="EH394" s="409"/>
      <c r="EI394" s="409"/>
      <c r="EJ394" s="409"/>
      <c r="EK394" s="409"/>
      <c r="EL394" s="409"/>
      <c r="EM394" s="409"/>
      <c r="EN394" s="409"/>
      <c r="EX394" s="409"/>
      <c r="EY394" s="409"/>
      <c r="EZ394" s="409"/>
      <c r="FA394" s="409"/>
      <c r="FB394" s="409"/>
      <c r="FC394" s="409"/>
      <c r="FD394" s="409"/>
      <c r="FN394" s="409"/>
      <c r="FO394" s="409"/>
      <c r="FP394" s="409"/>
      <c r="FQ394" s="409"/>
      <c r="FR394" s="409"/>
      <c r="FS394" s="409"/>
      <c r="FT394" s="409"/>
      <c r="GD394" s="409"/>
      <c r="GE394" s="409"/>
      <c r="GF394" s="409"/>
      <c r="GG394" s="409"/>
      <c r="GH394" s="409"/>
      <c r="GI394" s="409"/>
      <c r="GJ394" s="409"/>
      <c r="GT394" s="409"/>
      <c r="GU394" s="409"/>
      <c r="GV394" s="409"/>
      <c r="GW394" s="409"/>
      <c r="GX394" s="409"/>
      <c r="GY394" s="409"/>
      <c r="GZ394" s="409"/>
      <c r="HJ394" s="409"/>
      <c r="HK394" s="409"/>
      <c r="HL394" s="409"/>
      <c r="HM394" s="409"/>
      <c r="HN394" s="409"/>
      <c r="HO394" s="409"/>
      <c r="HP394" s="409"/>
      <c r="HZ394" s="409"/>
      <c r="IA394" s="409"/>
      <c r="IB394" s="409"/>
      <c r="IC394" s="409"/>
      <c r="ID394" s="409"/>
      <c r="IE394" s="409"/>
      <c r="IF394" s="409"/>
      <c r="IP394" s="409"/>
      <c r="IQ394" s="409"/>
      <c r="IR394" s="409"/>
      <c r="IS394" s="409"/>
      <c r="IT394" s="409"/>
      <c r="IU394" s="409"/>
      <c r="IV394" s="409"/>
    </row>
    <row r="395" spans="1:256">
      <c r="A395" s="54"/>
      <c r="B395" s="16"/>
      <c r="C395" s="51"/>
      <c r="D395" s="52"/>
      <c r="E395" s="52"/>
      <c r="F395" s="52"/>
      <c r="G395" s="52"/>
      <c r="H395" s="52"/>
      <c r="I395" s="75"/>
      <c r="J395" s="232"/>
      <c r="K395" s="233"/>
      <c r="L395" s="234"/>
      <c r="M395" s="234"/>
      <c r="N395" s="234"/>
      <c r="O395" s="234"/>
      <c r="P395" s="635"/>
      <c r="Q395" s="627"/>
      <c r="S395" s="52"/>
      <c r="T395" s="52"/>
      <c r="U395" s="52"/>
      <c r="V395" s="52"/>
      <c r="W395" s="52"/>
      <c r="X395" s="641"/>
      <c r="AP395" s="409"/>
      <c r="AQ395" s="409"/>
      <c r="AR395" s="409"/>
      <c r="AS395" s="409"/>
      <c r="AT395" s="409"/>
      <c r="AU395" s="409"/>
      <c r="AV395" s="409"/>
      <c r="BF395" s="409"/>
      <c r="BG395" s="409"/>
      <c r="BH395" s="409"/>
      <c r="BI395" s="409"/>
      <c r="BJ395" s="409"/>
      <c r="BK395" s="409"/>
      <c r="BL395" s="409"/>
      <c r="BV395" s="409"/>
      <c r="BW395" s="409"/>
      <c r="BX395" s="409"/>
      <c r="BY395" s="409"/>
      <c r="BZ395" s="409"/>
      <c r="CA395" s="409"/>
      <c r="CB395" s="409"/>
      <c r="CL395" s="409"/>
      <c r="CM395" s="409"/>
      <c r="CN395" s="409"/>
      <c r="CO395" s="409"/>
      <c r="CP395" s="409"/>
      <c r="CQ395" s="409"/>
      <c r="CR395" s="409"/>
      <c r="DB395" s="409"/>
      <c r="DC395" s="409"/>
      <c r="DD395" s="409"/>
      <c r="DE395" s="409"/>
      <c r="DF395" s="409"/>
      <c r="DG395" s="409"/>
      <c r="DH395" s="409"/>
      <c r="DR395" s="409"/>
      <c r="DS395" s="409"/>
      <c r="DT395" s="409"/>
      <c r="DU395" s="409"/>
      <c r="DV395" s="409"/>
      <c r="DW395" s="409"/>
      <c r="DX395" s="409"/>
      <c r="EH395" s="409"/>
      <c r="EI395" s="409"/>
      <c r="EJ395" s="409"/>
      <c r="EK395" s="409"/>
      <c r="EL395" s="409"/>
      <c r="EM395" s="409"/>
      <c r="EN395" s="409"/>
      <c r="EX395" s="409"/>
      <c r="EY395" s="409"/>
      <c r="EZ395" s="409"/>
      <c r="FA395" s="409"/>
      <c r="FB395" s="409"/>
      <c r="FC395" s="409"/>
      <c r="FD395" s="409"/>
      <c r="FN395" s="409"/>
      <c r="FO395" s="409"/>
      <c r="FP395" s="409"/>
      <c r="FQ395" s="409"/>
      <c r="FR395" s="409"/>
      <c r="FS395" s="409"/>
      <c r="FT395" s="409"/>
      <c r="GD395" s="409"/>
      <c r="GE395" s="409"/>
      <c r="GF395" s="409"/>
      <c r="GG395" s="409"/>
      <c r="GH395" s="409"/>
      <c r="GI395" s="409"/>
      <c r="GJ395" s="409"/>
      <c r="GT395" s="409"/>
      <c r="GU395" s="409"/>
      <c r="GV395" s="409"/>
      <c r="GW395" s="409"/>
      <c r="GX395" s="409"/>
      <c r="GY395" s="409"/>
      <c r="GZ395" s="409"/>
      <c r="HJ395" s="409"/>
      <c r="HK395" s="409"/>
      <c r="HL395" s="409"/>
      <c r="HM395" s="409"/>
      <c r="HN395" s="409"/>
      <c r="HO395" s="409"/>
      <c r="HP395" s="409"/>
      <c r="HZ395" s="409"/>
      <c r="IA395" s="409"/>
      <c r="IB395" s="409"/>
      <c r="IC395" s="409"/>
      <c r="ID395" s="409"/>
      <c r="IE395" s="409"/>
      <c r="IF395" s="409"/>
      <c r="IP395" s="409"/>
      <c r="IQ395" s="409"/>
      <c r="IR395" s="409"/>
      <c r="IS395" s="409"/>
      <c r="IT395" s="409"/>
      <c r="IU395" s="409"/>
      <c r="IV395" s="409"/>
    </row>
    <row r="396" spans="1:256">
      <c r="A396" s="54"/>
      <c r="B396" s="16"/>
      <c r="C396" s="51"/>
      <c r="D396" s="52"/>
      <c r="E396" s="52"/>
      <c r="F396" s="52"/>
      <c r="G396" s="52"/>
      <c r="H396" s="52"/>
      <c r="I396" s="75"/>
      <c r="J396" s="232"/>
      <c r="K396" s="233"/>
      <c r="L396" s="234"/>
      <c r="M396" s="234"/>
      <c r="N396" s="234"/>
      <c r="O396" s="234"/>
      <c r="P396" s="635"/>
      <c r="Q396" s="627"/>
      <c r="S396" s="52"/>
      <c r="T396" s="52"/>
      <c r="U396" s="52"/>
      <c r="V396" s="52"/>
      <c r="W396" s="52"/>
      <c r="X396" s="641"/>
      <c r="AP396" s="409"/>
      <c r="AQ396" s="409"/>
      <c r="AR396" s="409"/>
      <c r="AS396" s="409"/>
      <c r="AT396" s="409"/>
      <c r="AU396" s="409"/>
      <c r="AV396" s="409"/>
      <c r="BF396" s="409"/>
      <c r="BG396" s="409"/>
      <c r="BH396" s="409"/>
      <c r="BI396" s="409"/>
      <c r="BJ396" s="409"/>
      <c r="BK396" s="409"/>
      <c r="BL396" s="409"/>
      <c r="BV396" s="409"/>
      <c r="BW396" s="409"/>
      <c r="BX396" s="409"/>
      <c r="BY396" s="409"/>
      <c r="BZ396" s="409"/>
      <c r="CA396" s="409"/>
      <c r="CB396" s="409"/>
      <c r="CL396" s="409"/>
      <c r="CM396" s="409"/>
      <c r="CN396" s="409"/>
      <c r="CO396" s="409"/>
      <c r="CP396" s="409"/>
      <c r="CQ396" s="409"/>
      <c r="CR396" s="409"/>
      <c r="DB396" s="409"/>
      <c r="DC396" s="409"/>
      <c r="DD396" s="409"/>
      <c r="DE396" s="409"/>
      <c r="DF396" s="409"/>
      <c r="DG396" s="409"/>
      <c r="DH396" s="409"/>
      <c r="DR396" s="409"/>
      <c r="DS396" s="409"/>
      <c r="DT396" s="409"/>
      <c r="DU396" s="409"/>
      <c r="DV396" s="409"/>
      <c r="DW396" s="409"/>
      <c r="DX396" s="409"/>
      <c r="EH396" s="409"/>
      <c r="EI396" s="409"/>
      <c r="EJ396" s="409"/>
      <c r="EK396" s="409"/>
      <c r="EL396" s="409"/>
      <c r="EM396" s="409"/>
      <c r="EN396" s="409"/>
      <c r="EX396" s="409"/>
      <c r="EY396" s="409"/>
      <c r="EZ396" s="409"/>
      <c r="FA396" s="409"/>
      <c r="FB396" s="409"/>
      <c r="FC396" s="409"/>
      <c r="FD396" s="409"/>
      <c r="FN396" s="409"/>
      <c r="FO396" s="409"/>
      <c r="FP396" s="409"/>
      <c r="FQ396" s="409"/>
      <c r="FR396" s="409"/>
      <c r="FS396" s="409"/>
      <c r="FT396" s="409"/>
      <c r="GD396" s="409"/>
      <c r="GE396" s="409"/>
      <c r="GF396" s="409"/>
      <c r="GG396" s="409"/>
      <c r="GH396" s="409"/>
      <c r="GI396" s="409"/>
      <c r="GJ396" s="409"/>
      <c r="GT396" s="409"/>
      <c r="GU396" s="409"/>
      <c r="GV396" s="409"/>
      <c r="GW396" s="409"/>
      <c r="GX396" s="409"/>
      <c r="GY396" s="409"/>
      <c r="GZ396" s="409"/>
      <c r="HJ396" s="409"/>
      <c r="HK396" s="409"/>
      <c r="HL396" s="409"/>
      <c r="HM396" s="409"/>
      <c r="HN396" s="409"/>
      <c r="HO396" s="409"/>
      <c r="HP396" s="409"/>
      <c r="HZ396" s="409"/>
      <c r="IA396" s="409"/>
      <c r="IB396" s="409"/>
      <c r="IC396" s="409"/>
      <c r="ID396" s="409"/>
      <c r="IE396" s="409"/>
      <c r="IF396" s="409"/>
      <c r="IP396" s="409"/>
      <c r="IQ396" s="409"/>
      <c r="IR396" s="409"/>
      <c r="IS396" s="409"/>
      <c r="IT396" s="409"/>
      <c r="IU396" s="409"/>
      <c r="IV396" s="409"/>
    </row>
    <row r="397" spans="1:256">
      <c r="A397" s="54"/>
      <c r="B397" s="16"/>
      <c r="C397" s="51"/>
      <c r="D397" s="52"/>
      <c r="E397" s="52"/>
      <c r="F397" s="52"/>
      <c r="G397" s="52"/>
      <c r="H397" s="52"/>
      <c r="I397" s="413"/>
      <c r="J397" s="232"/>
      <c r="K397" s="233"/>
      <c r="L397" s="234"/>
      <c r="M397" s="234"/>
      <c r="N397" s="234"/>
      <c r="O397" s="234"/>
      <c r="P397" s="635"/>
      <c r="Q397" s="627"/>
      <c r="S397" s="52"/>
      <c r="T397" s="52"/>
      <c r="U397" s="52"/>
      <c r="V397" s="52"/>
      <c r="W397" s="52"/>
      <c r="X397" s="641"/>
      <c r="AP397" s="409"/>
      <c r="AQ397" s="409"/>
      <c r="AR397" s="409"/>
      <c r="AS397" s="409"/>
      <c r="AT397" s="409"/>
      <c r="AU397" s="409"/>
      <c r="AV397" s="409"/>
      <c r="BF397" s="409"/>
      <c r="BG397" s="409"/>
      <c r="BH397" s="409"/>
      <c r="BI397" s="409"/>
      <c r="BJ397" s="409"/>
      <c r="BK397" s="409"/>
      <c r="BL397" s="409"/>
      <c r="BV397" s="409"/>
      <c r="BW397" s="409"/>
      <c r="BX397" s="409"/>
      <c r="BY397" s="409"/>
      <c r="BZ397" s="409"/>
      <c r="CA397" s="409"/>
      <c r="CB397" s="409"/>
      <c r="CL397" s="409"/>
      <c r="CM397" s="409"/>
      <c r="CN397" s="409"/>
      <c r="CO397" s="409"/>
      <c r="CP397" s="409"/>
      <c r="CQ397" s="409"/>
      <c r="CR397" s="409"/>
      <c r="DB397" s="409"/>
      <c r="DC397" s="409"/>
      <c r="DD397" s="409"/>
      <c r="DE397" s="409"/>
      <c r="DF397" s="409"/>
      <c r="DG397" s="409"/>
      <c r="DH397" s="409"/>
      <c r="DR397" s="409"/>
      <c r="DS397" s="409"/>
      <c r="DT397" s="409"/>
      <c r="DU397" s="409"/>
      <c r="DV397" s="409"/>
      <c r="DW397" s="409"/>
      <c r="DX397" s="409"/>
      <c r="EH397" s="409"/>
      <c r="EI397" s="409"/>
      <c r="EJ397" s="409"/>
      <c r="EK397" s="409"/>
      <c r="EL397" s="409"/>
      <c r="EM397" s="409"/>
      <c r="EN397" s="409"/>
      <c r="EX397" s="409"/>
      <c r="EY397" s="409"/>
      <c r="EZ397" s="409"/>
      <c r="FA397" s="409"/>
      <c r="FB397" s="409"/>
      <c r="FC397" s="409"/>
      <c r="FD397" s="409"/>
      <c r="FN397" s="409"/>
      <c r="FO397" s="409"/>
      <c r="FP397" s="409"/>
      <c r="FQ397" s="409"/>
      <c r="FR397" s="409"/>
      <c r="FS397" s="409"/>
      <c r="FT397" s="409"/>
      <c r="GD397" s="409"/>
      <c r="GE397" s="409"/>
      <c r="GF397" s="409"/>
      <c r="GG397" s="409"/>
      <c r="GH397" s="409"/>
      <c r="GI397" s="409"/>
      <c r="GJ397" s="409"/>
      <c r="GT397" s="409"/>
      <c r="GU397" s="409"/>
      <c r="GV397" s="409"/>
      <c r="GW397" s="409"/>
      <c r="GX397" s="409"/>
      <c r="GY397" s="409"/>
      <c r="GZ397" s="409"/>
      <c r="HJ397" s="409"/>
      <c r="HK397" s="409"/>
      <c r="HL397" s="409"/>
      <c r="HM397" s="409"/>
      <c r="HN397" s="409"/>
      <c r="HO397" s="409"/>
      <c r="HP397" s="409"/>
      <c r="HZ397" s="409"/>
      <c r="IA397" s="409"/>
      <c r="IB397" s="409"/>
      <c r="IC397" s="409"/>
      <c r="ID397" s="409"/>
      <c r="IE397" s="409"/>
      <c r="IF397" s="409"/>
      <c r="IP397" s="409"/>
      <c r="IQ397" s="409"/>
      <c r="IR397" s="409"/>
      <c r="IS397" s="409"/>
      <c r="IT397" s="409"/>
      <c r="IU397" s="409"/>
      <c r="IV397" s="409"/>
    </row>
    <row r="398" spans="1:256">
      <c r="A398" s="54"/>
      <c r="B398" s="16"/>
      <c r="C398" s="51"/>
      <c r="D398" s="52"/>
      <c r="E398" s="52"/>
      <c r="F398" s="52"/>
      <c r="G398" s="52"/>
      <c r="H398" s="52"/>
      <c r="I398" s="413"/>
      <c r="J398" s="232"/>
      <c r="K398" s="233"/>
      <c r="L398" s="234"/>
      <c r="M398" s="234"/>
      <c r="N398" s="234"/>
      <c r="O398" s="234"/>
      <c r="P398" s="635"/>
      <c r="Q398" s="627"/>
      <c r="S398" s="52"/>
      <c r="T398" s="52"/>
      <c r="U398" s="52"/>
      <c r="V398" s="52"/>
      <c r="W398" s="52"/>
      <c r="X398" s="641"/>
      <c r="AP398" s="409"/>
      <c r="AQ398" s="409"/>
      <c r="AR398" s="409"/>
      <c r="AS398" s="409"/>
      <c r="AT398" s="409"/>
      <c r="AU398" s="409"/>
      <c r="AV398" s="409"/>
      <c r="BF398" s="409"/>
      <c r="BG398" s="409"/>
      <c r="BH398" s="409"/>
      <c r="BI398" s="409"/>
      <c r="BJ398" s="409"/>
      <c r="BK398" s="409"/>
      <c r="BL398" s="409"/>
      <c r="BV398" s="409"/>
      <c r="BW398" s="409"/>
      <c r="BX398" s="409"/>
      <c r="BY398" s="409"/>
      <c r="BZ398" s="409"/>
      <c r="CA398" s="409"/>
      <c r="CB398" s="409"/>
      <c r="CL398" s="409"/>
      <c r="CM398" s="409"/>
      <c r="CN398" s="409"/>
      <c r="CO398" s="409"/>
      <c r="CP398" s="409"/>
      <c r="CQ398" s="409"/>
      <c r="CR398" s="409"/>
      <c r="DB398" s="409"/>
      <c r="DC398" s="409"/>
      <c r="DD398" s="409"/>
      <c r="DE398" s="409"/>
      <c r="DF398" s="409"/>
      <c r="DG398" s="409"/>
      <c r="DH398" s="409"/>
      <c r="DR398" s="409"/>
      <c r="DS398" s="409"/>
      <c r="DT398" s="409"/>
      <c r="DU398" s="409"/>
      <c r="DV398" s="409"/>
      <c r="DW398" s="409"/>
      <c r="DX398" s="409"/>
      <c r="EH398" s="409"/>
      <c r="EI398" s="409"/>
      <c r="EJ398" s="409"/>
      <c r="EK398" s="409"/>
      <c r="EL398" s="409"/>
      <c r="EM398" s="409"/>
      <c r="EN398" s="409"/>
      <c r="EX398" s="409"/>
      <c r="EY398" s="409"/>
      <c r="EZ398" s="409"/>
      <c r="FA398" s="409"/>
      <c r="FB398" s="409"/>
      <c r="FC398" s="409"/>
      <c r="FD398" s="409"/>
      <c r="FN398" s="409"/>
      <c r="FO398" s="409"/>
      <c r="FP398" s="409"/>
      <c r="FQ398" s="409"/>
      <c r="FR398" s="409"/>
      <c r="FS398" s="409"/>
      <c r="FT398" s="409"/>
      <c r="GD398" s="409"/>
      <c r="GE398" s="409"/>
      <c r="GF398" s="409"/>
      <c r="GG398" s="409"/>
      <c r="GH398" s="409"/>
      <c r="GI398" s="409"/>
      <c r="GJ398" s="409"/>
      <c r="GT398" s="409"/>
      <c r="GU398" s="409"/>
      <c r="GV398" s="409"/>
      <c r="GW398" s="409"/>
      <c r="GX398" s="409"/>
      <c r="GY398" s="409"/>
      <c r="GZ398" s="409"/>
      <c r="HJ398" s="409"/>
      <c r="HK398" s="409"/>
      <c r="HL398" s="409"/>
      <c r="HM398" s="409"/>
      <c r="HN398" s="409"/>
      <c r="HO398" s="409"/>
      <c r="HP398" s="409"/>
      <c r="HZ398" s="409"/>
      <c r="IA398" s="409"/>
      <c r="IB398" s="409"/>
      <c r="IC398" s="409"/>
      <c r="ID398" s="409"/>
      <c r="IE398" s="409"/>
      <c r="IF398" s="409"/>
      <c r="IP398" s="409"/>
      <c r="IQ398" s="409"/>
      <c r="IR398" s="409"/>
      <c r="IS398" s="409"/>
      <c r="IT398" s="409"/>
      <c r="IU398" s="409"/>
      <c r="IV398" s="409"/>
    </row>
    <row r="399" spans="1:256">
      <c r="A399" s="54"/>
      <c r="B399" s="16"/>
      <c r="C399" s="51"/>
      <c r="D399" s="52"/>
      <c r="E399" s="52"/>
      <c r="F399" s="52"/>
      <c r="G399" s="52"/>
      <c r="H399" s="52"/>
      <c r="I399" s="413"/>
      <c r="J399" s="232"/>
      <c r="K399" s="233"/>
      <c r="L399" s="234"/>
      <c r="M399" s="234"/>
      <c r="N399" s="234"/>
      <c r="O399" s="234"/>
      <c r="P399" s="635"/>
      <c r="Q399" s="627"/>
      <c r="S399" s="52"/>
      <c r="T399" s="52"/>
      <c r="U399" s="52"/>
      <c r="V399" s="52"/>
      <c r="W399" s="52"/>
      <c r="X399" s="641"/>
      <c r="AP399" s="409"/>
      <c r="AQ399" s="409"/>
      <c r="AR399" s="409"/>
      <c r="AS399" s="409"/>
      <c r="AT399" s="409"/>
      <c r="AU399" s="409"/>
      <c r="AV399" s="409"/>
      <c r="BF399" s="409"/>
      <c r="BG399" s="409"/>
      <c r="BH399" s="409"/>
      <c r="BI399" s="409"/>
      <c r="BJ399" s="409"/>
      <c r="BK399" s="409"/>
      <c r="BL399" s="409"/>
      <c r="BV399" s="409"/>
      <c r="BW399" s="409"/>
      <c r="BX399" s="409"/>
      <c r="BY399" s="409"/>
      <c r="BZ399" s="409"/>
      <c r="CA399" s="409"/>
      <c r="CB399" s="409"/>
      <c r="CL399" s="409"/>
      <c r="CM399" s="409"/>
      <c r="CN399" s="409"/>
      <c r="CO399" s="409"/>
      <c r="CP399" s="409"/>
      <c r="CQ399" s="409"/>
      <c r="CR399" s="409"/>
      <c r="DB399" s="409"/>
      <c r="DC399" s="409"/>
      <c r="DD399" s="409"/>
      <c r="DE399" s="409"/>
      <c r="DF399" s="409"/>
      <c r="DG399" s="409"/>
      <c r="DH399" s="409"/>
      <c r="DR399" s="409"/>
      <c r="DS399" s="409"/>
      <c r="DT399" s="409"/>
      <c r="DU399" s="409"/>
      <c r="DV399" s="409"/>
      <c r="DW399" s="409"/>
      <c r="DX399" s="409"/>
      <c r="EH399" s="409"/>
      <c r="EI399" s="409"/>
      <c r="EJ399" s="409"/>
      <c r="EK399" s="409"/>
      <c r="EL399" s="409"/>
      <c r="EM399" s="409"/>
      <c r="EN399" s="409"/>
      <c r="EX399" s="409"/>
      <c r="EY399" s="409"/>
      <c r="EZ399" s="409"/>
      <c r="FA399" s="409"/>
      <c r="FB399" s="409"/>
      <c r="FC399" s="409"/>
      <c r="FD399" s="409"/>
      <c r="FN399" s="409"/>
      <c r="FO399" s="409"/>
      <c r="FP399" s="409"/>
      <c r="FQ399" s="409"/>
      <c r="FR399" s="409"/>
      <c r="FS399" s="409"/>
      <c r="FT399" s="409"/>
      <c r="GD399" s="409"/>
      <c r="GE399" s="409"/>
      <c r="GF399" s="409"/>
      <c r="GG399" s="409"/>
      <c r="GH399" s="409"/>
      <c r="GI399" s="409"/>
      <c r="GJ399" s="409"/>
      <c r="GT399" s="409"/>
      <c r="GU399" s="409"/>
      <c r="GV399" s="409"/>
      <c r="GW399" s="409"/>
      <c r="GX399" s="409"/>
      <c r="GY399" s="409"/>
      <c r="GZ399" s="409"/>
      <c r="HJ399" s="409"/>
      <c r="HK399" s="409"/>
      <c r="HL399" s="409"/>
      <c r="HM399" s="409"/>
      <c r="HN399" s="409"/>
      <c r="HO399" s="409"/>
      <c r="HP399" s="409"/>
      <c r="HZ399" s="409"/>
      <c r="IA399" s="409"/>
      <c r="IB399" s="409"/>
      <c r="IC399" s="409"/>
      <c r="ID399" s="409"/>
      <c r="IE399" s="409"/>
      <c r="IF399" s="409"/>
      <c r="IP399" s="409"/>
      <c r="IQ399" s="409"/>
      <c r="IR399" s="409"/>
      <c r="IS399" s="409"/>
      <c r="IT399" s="409"/>
      <c r="IU399" s="409"/>
      <c r="IV399" s="409"/>
    </row>
    <row r="400" spans="1:256">
      <c r="A400" s="54"/>
      <c r="B400" s="141"/>
      <c r="C400" s="142"/>
      <c r="D400" s="143"/>
      <c r="E400" s="143"/>
      <c r="F400" s="143"/>
      <c r="G400" s="143"/>
      <c r="H400" s="143"/>
      <c r="I400" s="414"/>
      <c r="J400" s="632"/>
      <c r="K400" s="235"/>
      <c r="L400" s="236"/>
      <c r="M400" s="236"/>
      <c r="N400" s="236"/>
      <c r="O400" s="236"/>
      <c r="P400" s="636"/>
      <c r="Q400" s="627"/>
      <c r="S400" s="52"/>
      <c r="T400" s="52"/>
      <c r="U400" s="52"/>
      <c r="V400" s="52"/>
      <c r="W400" s="52"/>
      <c r="X400" s="641"/>
      <c r="AP400" s="409"/>
      <c r="AQ400" s="409"/>
      <c r="AR400" s="409"/>
      <c r="AS400" s="409"/>
      <c r="AT400" s="409"/>
      <c r="AU400" s="409"/>
      <c r="AV400" s="409"/>
      <c r="BF400" s="409"/>
      <c r="BG400" s="409"/>
      <c r="BH400" s="409"/>
      <c r="BI400" s="409"/>
      <c r="BJ400" s="409"/>
      <c r="BK400" s="409"/>
      <c r="BL400" s="409"/>
      <c r="BV400" s="409"/>
      <c r="BW400" s="409"/>
      <c r="BX400" s="409"/>
      <c r="BY400" s="409"/>
      <c r="BZ400" s="409"/>
      <c r="CA400" s="409"/>
      <c r="CB400" s="409"/>
      <c r="CL400" s="409"/>
      <c r="CM400" s="409"/>
      <c r="CN400" s="409"/>
      <c r="CO400" s="409"/>
      <c r="CP400" s="409"/>
      <c r="CQ400" s="409"/>
      <c r="CR400" s="409"/>
      <c r="DB400" s="409"/>
      <c r="DC400" s="409"/>
      <c r="DD400" s="409"/>
      <c r="DE400" s="409"/>
      <c r="DF400" s="409"/>
      <c r="DG400" s="409"/>
      <c r="DH400" s="409"/>
      <c r="DR400" s="409"/>
      <c r="DS400" s="409"/>
      <c r="DT400" s="409"/>
      <c r="DU400" s="409"/>
      <c r="DV400" s="409"/>
      <c r="DW400" s="409"/>
      <c r="DX400" s="409"/>
      <c r="EH400" s="409"/>
      <c r="EI400" s="409"/>
      <c r="EJ400" s="409"/>
      <c r="EK400" s="409"/>
      <c r="EL400" s="409"/>
      <c r="EM400" s="409"/>
      <c r="EN400" s="409"/>
      <c r="EX400" s="409"/>
      <c r="EY400" s="409"/>
      <c r="EZ400" s="409"/>
      <c r="FA400" s="409"/>
      <c r="FB400" s="409"/>
      <c r="FC400" s="409"/>
      <c r="FD400" s="409"/>
      <c r="FN400" s="409"/>
      <c r="FO400" s="409"/>
      <c r="FP400" s="409"/>
      <c r="FQ400" s="409"/>
      <c r="FR400" s="409"/>
      <c r="FS400" s="409"/>
      <c r="FT400" s="409"/>
      <c r="GD400" s="409"/>
      <c r="GE400" s="409"/>
      <c r="GF400" s="409"/>
      <c r="GG400" s="409"/>
      <c r="GH400" s="409"/>
      <c r="GI400" s="409"/>
      <c r="GJ400" s="409"/>
      <c r="GT400" s="409"/>
      <c r="GU400" s="409"/>
      <c r="GV400" s="409"/>
      <c r="GW400" s="409"/>
      <c r="GX400" s="409"/>
      <c r="GY400" s="409"/>
      <c r="GZ400" s="409"/>
      <c r="HJ400" s="409"/>
      <c r="HK400" s="409"/>
      <c r="HL400" s="409"/>
      <c r="HM400" s="409"/>
      <c r="HN400" s="409"/>
      <c r="HO400" s="409"/>
      <c r="HP400" s="409"/>
      <c r="HZ400" s="409"/>
      <c r="IA400" s="409"/>
      <c r="IB400" s="409"/>
      <c r="IC400" s="409"/>
      <c r="ID400" s="409"/>
      <c r="IE400" s="409"/>
      <c r="IF400" s="409"/>
      <c r="IP400" s="409"/>
      <c r="IQ400" s="409"/>
      <c r="IR400" s="409"/>
      <c r="IS400" s="409"/>
      <c r="IT400" s="409"/>
      <c r="IU400" s="409"/>
      <c r="IV400" s="409"/>
    </row>
    <row r="401" spans="1:256">
      <c r="A401" s="54"/>
      <c r="B401" s="16"/>
      <c r="C401" s="51"/>
      <c r="D401" s="52"/>
      <c r="E401" s="52"/>
      <c r="F401" s="52"/>
      <c r="G401" s="52"/>
      <c r="H401" s="52"/>
      <c r="I401" s="51"/>
      <c r="J401" s="242"/>
      <c r="K401" s="226"/>
      <c r="L401" s="630"/>
      <c r="M401" s="630"/>
      <c r="N401" s="630"/>
      <c r="O401" s="630"/>
      <c r="P401" s="637"/>
      <c r="X401" s="641"/>
      <c r="AP401" s="409"/>
      <c r="AQ401" s="409"/>
      <c r="AR401" s="409"/>
      <c r="AS401" s="409"/>
      <c r="AT401" s="409"/>
      <c r="AU401" s="409"/>
      <c r="AV401" s="409"/>
      <c r="BF401" s="409"/>
      <c r="BG401" s="409"/>
      <c r="BH401" s="409"/>
      <c r="BI401" s="409"/>
      <c r="BJ401" s="409"/>
      <c r="BK401" s="409"/>
      <c r="BL401" s="409"/>
      <c r="BV401" s="409"/>
      <c r="BW401" s="409"/>
      <c r="BX401" s="409"/>
      <c r="BY401" s="409"/>
      <c r="BZ401" s="409"/>
      <c r="CA401" s="409"/>
      <c r="CB401" s="409"/>
      <c r="CL401" s="409"/>
      <c r="CM401" s="409"/>
      <c r="CN401" s="409"/>
      <c r="CO401" s="409"/>
      <c r="CP401" s="409"/>
      <c r="CQ401" s="409"/>
      <c r="CR401" s="409"/>
      <c r="DB401" s="409"/>
      <c r="DC401" s="409"/>
      <c r="DD401" s="409"/>
      <c r="DE401" s="409"/>
      <c r="DF401" s="409"/>
      <c r="DG401" s="409"/>
      <c r="DH401" s="409"/>
      <c r="DR401" s="409"/>
      <c r="DS401" s="409"/>
      <c r="DT401" s="409"/>
      <c r="DU401" s="409"/>
      <c r="DV401" s="409"/>
      <c r="DW401" s="409"/>
      <c r="DX401" s="409"/>
      <c r="EH401" s="409"/>
      <c r="EI401" s="409"/>
      <c r="EJ401" s="409"/>
      <c r="EK401" s="409"/>
      <c r="EL401" s="409"/>
      <c r="EM401" s="409"/>
      <c r="EN401" s="409"/>
      <c r="EX401" s="409"/>
      <c r="EY401" s="409"/>
      <c r="EZ401" s="409"/>
      <c r="FA401" s="409"/>
      <c r="FB401" s="409"/>
      <c r="FC401" s="409"/>
      <c r="FD401" s="409"/>
      <c r="FN401" s="409"/>
      <c r="FO401" s="409"/>
      <c r="FP401" s="409"/>
      <c r="FQ401" s="409"/>
      <c r="FR401" s="409"/>
      <c r="FS401" s="409"/>
      <c r="FT401" s="409"/>
      <c r="GD401" s="409"/>
      <c r="GE401" s="409"/>
      <c r="GF401" s="409"/>
      <c r="GG401" s="409"/>
      <c r="GH401" s="409"/>
      <c r="GI401" s="409"/>
      <c r="GJ401" s="409"/>
      <c r="GT401" s="409"/>
      <c r="GU401" s="409"/>
      <c r="GV401" s="409"/>
      <c r="GW401" s="409"/>
      <c r="GX401" s="409"/>
      <c r="GY401" s="409"/>
      <c r="GZ401" s="409"/>
      <c r="HJ401" s="409"/>
      <c r="HK401" s="409"/>
      <c r="HL401" s="409"/>
      <c r="HM401" s="409"/>
      <c r="HN401" s="409"/>
      <c r="HO401" s="409"/>
      <c r="HP401" s="409"/>
      <c r="HZ401" s="409"/>
      <c r="IA401" s="409"/>
      <c r="IB401" s="409"/>
      <c r="IC401" s="409"/>
      <c r="ID401" s="409"/>
      <c r="IE401" s="409"/>
      <c r="IF401" s="409"/>
      <c r="IP401" s="409"/>
      <c r="IQ401" s="409"/>
      <c r="IR401" s="409"/>
      <c r="IS401" s="409"/>
      <c r="IT401" s="409"/>
      <c r="IU401" s="409"/>
      <c r="IV401" s="409"/>
    </row>
    <row r="402" spans="1:256">
      <c r="A402" s="54"/>
      <c r="B402" s="16"/>
      <c r="C402" s="51"/>
      <c r="D402" s="52"/>
      <c r="E402" s="52"/>
      <c r="F402" s="52"/>
      <c r="G402" s="52"/>
      <c r="H402" s="52"/>
      <c r="I402" s="51"/>
      <c r="J402" s="242"/>
      <c r="K402" s="226"/>
      <c r="L402" s="630"/>
      <c r="M402" s="630"/>
      <c r="N402" s="630"/>
      <c r="O402" s="630"/>
      <c r="P402" s="637"/>
      <c r="X402" s="641"/>
      <c r="AP402" s="409"/>
      <c r="AQ402" s="409"/>
      <c r="AR402" s="409"/>
      <c r="AS402" s="409"/>
      <c r="AT402" s="409"/>
      <c r="AU402" s="409"/>
      <c r="AV402" s="409"/>
      <c r="BF402" s="409"/>
      <c r="BG402" s="409"/>
      <c r="BH402" s="409"/>
      <c r="BI402" s="409"/>
      <c r="BJ402" s="409"/>
      <c r="BK402" s="409"/>
      <c r="BL402" s="409"/>
      <c r="BV402" s="409"/>
      <c r="BW402" s="409"/>
      <c r="BX402" s="409"/>
      <c r="BY402" s="409"/>
      <c r="BZ402" s="409"/>
      <c r="CA402" s="409"/>
      <c r="CB402" s="409"/>
      <c r="CL402" s="409"/>
      <c r="CM402" s="409"/>
      <c r="CN402" s="409"/>
      <c r="CO402" s="409"/>
      <c r="CP402" s="409"/>
      <c r="CQ402" s="409"/>
      <c r="CR402" s="409"/>
      <c r="DB402" s="409"/>
      <c r="DC402" s="409"/>
      <c r="DD402" s="409"/>
      <c r="DE402" s="409"/>
      <c r="DF402" s="409"/>
      <c r="DG402" s="409"/>
      <c r="DH402" s="409"/>
      <c r="DR402" s="409"/>
      <c r="DS402" s="409"/>
      <c r="DT402" s="409"/>
      <c r="DU402" s="409"/>
      <c r="DV402" s="409"/>
      <c r="DW402" s="409"/>
      <c r="DX402" s="409"/>
      <c r="EH402" s="409"/>
      <c r="EI402" s="409"/>
      <c r="EJ402" s="409"/>
      <c r="EK402" s="409"/>
      <c r="EL402" s="409"/>
      <c r="EM402" s="409"/>
      <c r="EN402" s="409"/>
      <c r="EX402" s="409"/>
      <c r="EY402" s="409"/>
      <c r="EZ402" s="409"/>
      <c r="FA402" s="409"/>
      <c r="FB402" s="409"/>
      <c r="FC402" s="409"/>
      <c r="FD402" s="409"/>
      <c r="FN402" s="409"/>
      <c r="FO402" s="409"/>
      <c r="FP402" s="409"/>
      <c r="FQ402" s="409"/>
      <c r="FR402" s="409"/>
      <c r="FS402" s="409"/>
      <c r="FT402" s="409"/>
      <c r="GD402" s="409"/>
      <c r="GE402" s="409"/>
      <c r="GF402" s="409"/>
      <c r="GG402" s="409"/>
      <c r="GH402" s="409"/>
      <c r="GI402" s="409"/>
      <c r="GJ402" s="409"/>
      <c r="GT402" s="409"/>
      <c r="GU402" s="409"/>
      <c r="GV402" s="409"/>
      <c r="GW402" s="409"/>
      <c r="GX402" s="409"/>
      <c r="GY402" s="409"/>
      <c r="GZ402" s="409"/>
      <c r="HJ402" s="409"/>
      <c r="HK402" s="409"/>
      <c r="HL402" s="409"/>
      <c r="HM402" s="409"/>
      <c r="HN402" s="409"/>
      <c r="HO402" s="409"/>
      <c r="HP402" s="409"/>
      <c r="HZ402" s="409"/>
      <c r="IA402" s="409"/>
      <c r="IB402" s="409"/>
      <c r="IC402" s="409"/>
      <c r="ID402" s="409"/>
      <c r="IE402" s="409"/>
      <c r="IF402" s="409"/>
      <c r="IP402" s="409"/>
      <c r="IQ402" s="409"/>
      <c r="IR402" s="409"/>
      <c r="IS402" s="409"/>
      <c r="IT402" s="409"/>
      <c r="IU402" s="409"/>
      <c r="IV402" s="409"/>
    </row>
    <row r="403" spans="1:256">
      <c r="A403" s="54"/>
      <c r="B403" s="139"/>
      <c r="C403" s="137"/>
      <c r="D403" s="138"/>
      <c r="E403" s="138"/>
      <c r="F403" s="138"/>
      <c r="G403" s="138"/>
      <c r="H403" s="138"/>
      <c r="I403" s="417"/>
      <c r="J403" s="243"/>
      <c r="K403" s="227"/>
      <c r="L403" s="227"/>
      <c r="M403" s="227"/>
      <c r="N403" s="227"/>
      <c r="O403" s="237"/>
      <c r="P403" s="631"/>
      <c r="X403" s="641"/>
      <c r="AP403" s="409"/>
      <c r="AQ403" s="409"/>
      <c r="AR403" s="409"/>
      <c r="AS403" s="409"/>
      <c r="AT403" s="409"/>
      <c r="AU403" s="409"/>
      <c r="AV403" s="409"/>
      <c r="BF403" s="409"/>
      <c r="BG403" s="409"/>
      <c r="BH403" s="409"/>
      <c r="BI403" s="409"/>
      <c r="BJ403" s="409"/>
      <c r="BK403" s="409"/>
      <c r="BL403" s="409"/>
      <c r="BV403" s="409"/>
      <c r="BW403" s="409"/>
      <c r="BX403" s="409"/>
      <c r="BY403" s="409"/>
      <c r="BZ403" s="409"/>
      <c r="CA403" s="409"/>
      <c r="CB403" s="409"/>
      <c r="CL403" s="409"/>
      <c r="CM403" s="409"/>
      <c r="CN403" s="409"/>
      <c r="CO403" s="409"/>
      <c r="CP403" s="409"/>
      <c r="CQ403" s="409"/>
      <c r="CR403" s="409"/>
      <c r="DB403" s="409"/>
      <c r="DC403" s="409"/>
      <c r="DD403" s="409"/>
      <c r="DE403" s="409"/>
      <c r="DF403" s="409"/>
      <c r="DG403" s="409"/>
      <c r="DH403" s="409"/>
      <c r="DR403" s="409"/>
      <c r="DS403" s="409"/>
      <c r="DT403" s="409"/>
      <c r="DU403" s="409"/>
      <c r="DV403" s="409"/>
      <c r="DW403" s="409"/>
      <c r="DX403" s="409"/>
      <c r="EH403" s="409"/>
      <c r="EI403" s="409"/>
      <c r="EJ403" s="409"/>
      <c r="EK403" s="409"/>
      <c r="EL403" s="409"/>
      <c r="EM403" s="409"/>
      <c r="EN403" s="409"/>
      <c r="EX403" s="409"/>
      <c r="EY403" s="409"/>
      <c r="EZ403" s="409"/>
      <c r="FA403" s="409"/>
      <c r="FB403" s="409"/>
      <c r="FC403" s="409"/>
      <c r="FD403" s="409"/>
      <c r="FN403" s="409"/>
      <c r="FO403" s="409"/>
      <c r="FP403" s="409"/>
      <c r="FQ403" s="409"/>
      <c r="FR403" s="409"/>
      <c r="FS403" s="409"/>
      <c r="FT403" s="409"/>
      <c r="GD403" s="409"/>
      <c r="GE403" s="409"/>
      <c r="GF403" s="409"/>
      <c r="GG403" s="409"/>
      <c r="GH403" s="409"/>
      <c r="GI403" s="409"/>
      <c r="GJ403" s="409"/>
      <c r="GT403" s="409"/>
      <c r="GU403" s="409"/>
      <c r="GV403" s="409"/>
      <c r="GW403" s="409"/>
      <c r="GX403" s="409"/>
      <c r="GY403" s="409"/>
      <c r="GZ403" s="409"/>
      <c r="HJ403" s="409"/>
      <c r="HK403" s="409"/>
      <c r="HL403" s="409"/>
      <c r="HM403" s="409"/>
      <c r="HN403" s="409"/>
      <c r="HO403" s="409"/>
      <c r="HP403" s="409"/>
      <c r="HZ403" s="409"/>
      <c r="IA403" s="409"/>
      <c r="IB403" s="409"/>
      <c r="IC403" s="409"/>
      <c r="ID403" s="409"/>
      <c r="IE403" s="409"/>
      <c r="IF403" s="409"/>
      <c r="IP403" s="409"/>
      <c r="IQ403" s="409"/>
      <c r="IR403" s="409"/>
      <c r="IS403" s="409"/>
      <c r="IT403" s="409"/>
      <c r="IU403" s="409"/>
      <c r="IV403" s="409"/>
    </row>
    <row r="404" spans="1:256">
      <c r="A404" s="54"/>
      <c r="B404" s="16"/>
      <c r="C404" s="51"/>
      <c r="D404" s="52"/>
      <c r="E404" s="52"/>
      <c r="F404" s="52"/>
      <c r="G404" s="52"/>
      <c r="H404" s="52"/>
      <c r="I404" s="51"/>
      <c r="J404" s="242"/>
      <c r="K404" s="226"/>
      <c r="L404" s="630"/>
      <c r="M404" s="630"/>
      <c r="N404" s="630"/>
      <c r="O404" s="630"/>
      <c r="P404" s="637"/>
      <c r="Q404" s="627"/>
      <c r="S404" s="52"/>
      <c r="T404" s="52"/>
      <c r="U404" s="52"/>
      <c r="V404" s="52"/>
      <c r="W404" s="52"/>
      <c r="X404" s="641"/>
      <c r="AP404" s="409"/>
      <c r="AQ404" s="409"/>
      <c r="AR404" s="409"/>
      <c r="AS404" s="409"/>
      <c r="AT404" s="409"/>
      <c r="AU404" s="409"/>
      <c r="AV404" s="409"/>
      <c r="BF404" s="409"/>
      <c r="BG404" s="409"/>
      <c r="BH404" s="409"/>
      <c r="BI404" s="409"/>
      <c r="BJ404" s="409"/>
      <c r="BK404" s="409"/>
      <c r="BL404" s="409"/>
      <c r="BV404" s="409"/>
      <c r="BW404" s="409"/>
      <c r="BX404" s="409"/>
      <c r="BY404" s="409"/>
      <c r="BZ404" s="409"/>
      <c r="CA404" s="409"/>
      <c r="CB404" s="409"/>
      <c r="CL404" s="409"/>
      <c r="CM404" s="409"/>
      <c r="CN404" s="409"/>
      <c r="CO404" s="409"/>
      <c r="CP404" s="409"/>
      <c r="CQ404" s="409"/>
      <c r="CR404" s="409"/>
      <c r="DB404" s="409"/>
      <c r="DC404" s="409"/>
      <c r="DD404" s="409"/>
      <c r="DE404" s="409"/>
      <c r="DF404" s="409"/>
      <c r="DG404" s="409"/>
      <c r="DH404" s="409"/>
      <c r="DR404" s="409"/>
      <c r="DS404" s="409"/>
      <c r="DT404" s="409"/>
      <c r="DU404" s="409"/>
      <c r="DV404" s="409"/>
      <c r="DW404" s="409"/>
      <c r="DX404" s="409"/>
      <c r="EH404" s="409"/>
      <c r="EI404" s="409"/>
      <c r="EJ404" s="409"/>
      <c r="EK404" s="409"/>
      <c r="EL404" s="409"/>
      <c r="EM404" s="409"/>
      <c r="EN404" s="409"/>
      <c r="EX404" s="409"/>
      <c r="EY404" s="409"/>
      <c r="EZ404" s="409"/>
      <c r="FA404" s="409"/>
      <c r="FB404" s="409"/>
      <c r="FC404" s="409"/>
      <c r="FD404" s="409"/>
      <c r="FN404" s="409"/>
      <c r="FO404" s="409"/>
      <c r="FP404" s="409"/>
      <c r="FQ404" s="409"/>
      <c r="FR404" s="409"/>
      <c r="FS404" s="409"/>
      <c r="FT404" s="409"/>
      <c r="GD404" s="409"/>
      <c r="GE404" s="409"/>
      <c r="GF404" s="409"/>
      <c r="GG404" s="409"/>
      <c r="GH404" s="409"/>
      <c r="GI404" s="409"/>
      <c r="GJ404" s="409"/>
      <c r="GT404" s="409"/>
      <c r="GU404" s="409"/>
      <c r="GV404" s="409"/>
      <c r="GW404" s="409"/>
      <c r="GX404" s="409"/>
      <c r="GY404" s="409"/>
      <c r="GZ404" s="409"/>
      <c r="HJ404" s="409"/>
      <c r="HK404" s="409"/>
      <c r="HL404" s="409"/>
      <c r="HM404" s="409"/>
      <c r="HN404" s="409"/>
      <c r="HO404" s="409"/>
      <c r="HP404" s="409"/>
      <c r="HZ404" s="409"/>
      <c r="IA404" s="409"/>
      <c r="IB404" s="409"/>
      <c r="IC404" s="409"/>
      <c r="ID404" s="409"/>
      <c r="IE404" s="409"/>
      <c r="IF404" s="409"/>
      <c r="IP404" s="409"/>
      <c r="IQ404" s="409"/>
      <c r="IR404" s="409"/>
      <c r="IS404" s="409"/>
      <c r="IT404" s="409"/>
      <c r="IU404" s="409"/>
      <c r="IV404" s="409"/>
    </row>
    <row r="405" spans="1:256">
      <c r="A405" s="54"/>
      <c r="B405" s="16"/>
      <c r="C405" s="51"/>
      <c r="D405" s="52"/>
      <c r="E405" s="52"/>
      <c r="F405" s="52"/>
      <c r="G405" s="52"/>
      <c r="H405" s="52"/>
      <c r="I405" s="51"/>
      <c r="J405" s="242"/>
      <c r="K405" s="226"/>
      <c r="L405" s="630"/>
      <c r="M405" s="630"/>
      <c r="N405" s="630"/>
      <c r="O405" s="630"/>
      <c r="P405" s="637"/>
      <c r="Q405" s="627"/>
      <c r="S405" s="52"/>
      <c r="T405" s="52"/>
      <c r="U405" s="52"/>
      <c r="V405" s="52"/>
      <c r="W405" s="52"/>
      <c r="X405" s="641"/>
      <c r="AP405" s="409"/>
      <c r="AQ405" s="409"/>
      <c r="AR405" s="409"/>
      <c r="AS405" s="409"/>
      <c r="AT405" s="409"/>
      <c r="AU405" s="409"/>
      <c r="AV405" s="409"/>
      <c r="BF405" s="409"/>
      <c r="BG405" s="409"/>
      <c r="BH405" s="409"/>
      <c r="BI405" s="409"/>
      <c r="BJ405" s="409"/>
      <c r="BK405" s="409"/>
      <c r="BL405" s="409"/>
      <c r="BV405" s="409"/>
      <c r="BW405" s="409"/>
      <c r="BX405" s="409"/>
      <c r="BY405" s="409"/>
      <c r="BZ405" s="409"/>
      <c r="CA405" s="409"/>
      <c r="CB405" s="409"/>
      <c r="CL405" s="409"/>
      <c r="CM405" s="409"/>
      <c r="CN405" s="409"/>
      <c r="CO405" s="409"/>
      <c r="CP405" s="409"/>
      <c r="CQ405" s="409"/>
      <c r="CR405" s="409"/>
      <c r="DB405" s="409"/>
      <c r="DC405" s="409"/>
      <c r="DD405" s="409"/>
      <c r="DE405" s="409"/>
      <c r="DF405" s="409"/>
      <c r="DG405" s="409"/>
      <c r="DH405" s="409"/>
      <c r="DR405" s="409"/>
      <c r="DS405" s="409"/>
      <c r="DT405" s="409"/>
      <c r="DU405" s="409"/>
      <c r="DV405" s="409"/>
      <c r="DW405" s="409"/>
      <c r="DX405" s="409"/>
      <c r="EH405" s="409"/>
      <c r="EI405" s="409"/>
      <c r="EJ405" s="409"/>
      <c r="EK405" s="409"/>
      <c r="EL405" s="409"/>
      <c r="EM405" s="409"/>
      <c r="EN405" s="409"/>
      <c r="EX405" s="409"/>
      <c r="EY405" s="409"/>
      <c r="EZ405" s="409"/>
      <c r="FA405" s="409"/>
      <c r="FB405" s="409"/>
      <c r="FC405" s="409"/>
      <c r="FD405" s="409"/>
      <c r="FN405" s="409"/>
      <c r="FO405" s="409"/>
      <c r="FP405" s="409"/>
      <c r="FQ405" s="409"/>
      <c r="FR405" s="409"/>
      <c r="FS405" s="409"/>
      <c r="FT405" s="409"/>
      <c r="GD405" s="409"/>
      <c r="GE405" s="409"/>
      <c r="GF405" s="409"/>
      <c r="GG405" s="409"/>
      <c r="GH405" s="409"/>
      <c r="GI405" s="409"/>
      <c r="GJ405" s="409"/>
      <c r="GT405" s="409"/>
      <c r="GU405" s="409"/>
      <c r="GV405" s="409"/>
      <c r="GW405" s="409"/>
      <c r="GX405" s="409"/>
      <c r="GY405" s="409"/>
      <c r="GZ405" s="409"/>
      <c r="HJ405" s="409"/>
      <c r="HK405" s="409"/>
      <c r="HL405" s="409"/>
      <c r="HM405" s="409"/>
      <c r="HN405" s="409"/>
      <c r="HO405" s="409"/>
      <c r="HP405" s="409"/>
      <c r="HZ405" s="409"/>
      <c r="IA405" s="409"/>
      <c r="IB405" s="409"/>
      <c r="IC405" s="409"/>
      <c r="ID405" s="409"/>
      <c r="IE405" s="409"/>
      <c r="IF405" s="409"/>
      <c r="IP405" s="409"/>
      <c r="IQ405" s="409"/>
      <c r="IR405" s="409"/>
      <c r="IS405" s="409"/>
      <c r="IT405" s="409"/>
      <c r="IU405" s="409"/>
      <c r="IV405" s="409"/>
    </row>
    <row r="406" spans="1:256">
      <c r="A406" s="54"/>
      <c r="B406" s="139"/>
      <c r="C406" s="137"/>
      <c r="D406" s="138"/>
      <c r="E406" s="138"/>
      <c r="F406" s="138"/>
      <c r="G406" s="138"/>
      <c r="H406" s="138"/>
      <c r="I406" s="417"/>
      <c r="J406" s="243"/>
      <c r="K406" s="227"/>
      <c r="L406" s="227"/>
      <c r="M406" s="227"/>
      <c r="N406" s="227"/>
      <c r="O406" s="237"/>
      <c r="P406" s="631"/>
      <c r="Q406" s="627"/>
      <c r="S406" s="52"/>
      <c r="T406" s="52"/>
      <c r="U406" s="52"/>
      <c r="V406" s="52"/>
      <c r="W406" s="52"/>
      <c r="X406" s="641"/>
      <c r="AP406" s="409"/>
      <c r="AQ406" s="409"/>
      <c r="AR406" s="409"/>
      <c r="AS406" s="409"/>
      <c r="AT406" s="409"/>
      <c r="AU406" s="409"/>
      <c r="AV406" s="409"/>
      <c r="BF406" s="409"/>
      <c r="BG406" s="409"/>
      <c r="BH406" s="409"/>
      <c r="BI406" s="409"/>
      <c r="BJ406" s="409"/>
      <c r="BK406" s="409"/>
      <c r="BL406" s="409"/>
      <c r="BV406" s="409"/>
      <c r="BW406" s="409"/>
      <c r="BX406" s="409"/>
      <c r="BY406" s="409"/>
      <c r="BZ406" s="409"/>
      <c r="CA406" s="409"/>
      <c r="CB406" s="409"/>
      <c r="CL406" s="409"/>
      <c r="CM406" s="409"/>
      <c r="CN406" s="409"/>
      <c r="CO406" s="409"/>
      <c r="CP406" s="409"/>
      <c r="CQ406" s="409"/>
      <c r="CR406" s="409"/>
      <c r="DB406" s="409"/>
      <c r="DC406" s="409"/>
      <c r="DD406" s="409"/>
      <c r="DE406" s="409"/>
      <c r="DF406" s="409"/>
      <c r="DG406" s="409"/>
      <c r="DH406" s="409"/>
      <c r="DR406" s="409"/>
      <c r="DS406" s="409"/>
      <c r="DT406" s="409"/>
      <c r="DU406" s="409"/>
      <c r="DV406" s="409"/>
      <c r="DW406" s="409"/>
      <c r="DX406" s="409"/>
      <c r="EH406" s="409"/>
      <c r="EI406" s="409"/>
      <c r="EJ406" s="409"/>
      <c r="EK406" s="409"/>
      <c r="EL406" s="409"/>
      <c r="EM406" s="409"/>
      <c r="EN406" s="409"/>
      <c r="EX406" s="409"/>
      <c r="EY406" s="409"/>
      <c r="EZ406" s="409"/>
      <c r="FA406" s="409"/>
      <c r="FB406" s="409"/>
      <c r="FC406" s="409"/>
      <c r="FD406" s="409"/>
      <c r="FN406" s="409"/>
      <c r="FO406" s="409"/>
      <c r="FP406" s="409"/>
      <c r="FQ406" s="409"/>
      <c r="FR406" s="409"/>
      <c r="FS406" s="409"/>
      <c r="FT406" s="409"/>
      <c r="GD406" s="409"/>
      <c r="GE406" s="409"/>
      <c r="GF406" s="409"/>
      <c r="GG406" s="409"/>
      <c r="GH406" s="409"/>
      <c r="GI406" s="409"/>
      <c r="GJ406" s="409"/>
      <c r="GT406" s="409"/>
      <c r="GU406" s="409"/>
      <c r="GV406" s="409"/>
      <c r="GW406" s="409"/>
      <c r="GX406" s="409"/>
      <c r="GY406" s="409"/>
      <c r="GZ406" s="409"/>
      <c r="HJ406" s="409"/>
      <c r="HK406" s="409"/>
      <c r="HL406" s="409"/>
      <c r="HM406" s="409"/>
      <c r="HN406" s="409"/>
      <c r="HO406" s="409"/>
      <c r="HP406" s="409"/>
      <c r="HZ406" s="409"/>
      <c r="IA406" s="409"/>
      <c r="IB406" s="409"/>
      <c r="IC406" s="409"/>
      <c r="ID406" s="409"/>
      <c r="IE406" s="409"/>
      <c r="IF406" s="409"/>
      <c r="IP406" s="409"/>
      <c r="IQ406" s="409"/>
      <c r="IR406" s="409"/>
      <c r="IS406" s="409"/>
      <c r="IT406" s="409"/>
      <c r="IU406" s="409"/>
      <c r="IV406" s="409"/>
    </row>
    <row r="407" spans="1:256">
      <c r="A407" s="54"/>
      <c r="B407" s="16"/>
      <c r="C407" s="51"/>
      <c r="D407" s="52"/>
      <c r="E407" s="52"/>
      <c r="F407" s="52"/>
      <c r="G407" s="52"/>
      <c r="H407" s="52"/>
      <c r="I407" s="51"/>
      <c r="J407" s="242"/>
      <c r="K407" s="226"/>
      <c r="L407" s="630"/>
      <c r="M407" s="630"/>
      <c r="N407" s="630"/>
      <c r="O407" s="630"/>
      <c r="P407" s="637"/>
      <c r="Q407" s="627"/>
      <c r="S407" s="52"/>
      <c r="T407" s="52"/>
      <c r="U407" s="52"/>
      <c r="V407" s="52"/>
      <c r="W407" s="52"/>
      <c r="X407" s="641"/>
      <c r="AP407" s="409"/>
      <c r="AQ407" s="409"/>
      <c r="AR407" s="409"/>
      <c r="AS407" s="409"/>
      <c r="AT407" s="409"/>
      <c r="AU407" s="409"/>
      <c r="AV407" s="409"/>
      <c r="BF407" s="409"/>
      <c r="BG407" s="409"/>
      <c r="BH407" s="409"/>
      <c r="BI407" s="409"/>
      <c r="BJ407" s="409"/>
      <c r="BK407" s="409"/>
      <c r="BL407" s="409"/>
      <c r="BV407" s="409"/>
      <c r="BW407" s="409"/>
      <c r="BX407" s="409"/>
      <c r="BY407" s="409"/>
      <c r="BZ407" s="409"/>
      <c r="CA407" s="409"/>
      <c r="CB407" s="409"/>
      <c r="CL407" s="409"/>
      <c r="CM407" s="409"/>
      <c r="CN407" s="409"/>
      <c r="CO407" s="409"/>
      <c r="CP407" s="409"/>
      <c r="CQ407" s="409"/>
      <c r="CR407" s="409"/>
      <c r="DB407" s="409"/>
      <c r="DC407" s="409"/>
      <c r="DD407" s="409"/>
      <c r="DE407" s="409"/>
      <c r="DF407" s="409"/>
      <c r="DG407" s="409"/>
      <c r="DH407" s="409"/>
      <c r="DR407" s="409"/>
      <c r="DS407" s="409"/>
      <c r="DT407" s="409"/>
      <c r="DU407" s="409"/>
      <c r="DV407" s="409"/>
      <c r="DW407" s="409"/>
      <c r="DX407" s="409"/>
      <c r="EH407" s="409"/>
      <c r="EI407" s="409"/>
      <c r="EJ407" s="409"/>
      <c r="EK407" s="409"/>
      <c r="EL407" s="409"/>
      <c r="EM407" s="409"/>
      <c r="EN407" s="409"/>
      <c r="EX407" s="409"/>
      <c r="EY407" s="409"/>
      <c r="EZ407" s="409"/>
      <c r="FA407" s="409"/>
      <c r="FB407" s="409"/>
      <c r="FC407" s="409"/>
      <c r="FD407" s="409"/>
      <c r="FN407" s="409"/>
      <c r="FO407" s="409"/>
      <c r="FP407" s="409"/>
      <c r="FQ407" s="409"/>
      <c r="FR407" s="409"/>
      <c r="FS407" s="409"/>
      <c r="FT407" s="409"/>
      <c r="GD407" s="409"/>
      <c r="GE407" s="409"/>
      <c r="GF407" s="409"/>
      <c r="GG407" s="409"/>
      <c r="GH407" s="409"/>
      <c r="GI407" s="409"/>
      <c r="GJ407" s="409"/>
      <c r="GT407" s="409"/>
      <c r="GU407" s="409"/>
      <c r="GV407" s="409"/>
      <c r="GW407" s="409"/>
      <c r="GX407" s="409"/>
      <c r="GY407" s="409"/>
      <c r="GZ407" s="409"/>
      <c r="HJ407" s="409"/>
      <c r="HK407" s="409"/>
      <c r="HL407" s="409"/>
      <c r="HM407" s="409"/>
      <c r="HN407" s="409"/>
      <c r="HO407" s="409"/>
      <c r="HP407" s="409"/>
      <c r="HZ407" s="409"/>
      <c r="IA407" s="409"/>
      <c r="IB407" s="409"/>
      <c r="IC407" s="409"/>
      <c r="ID407" s="409"/>
      <c r="IE407" s="409"/>
      <c r="IF407" s="409"/>
      <c r="IP407" s="409"/>
      <c r="IQ407" s="409"/>
      <c r="IR407" s="409"/>
      <c r="IS407" s="409"/>
      <c r="IT407" s="409"/>
      <c r="IU407" s="409"/>
      <c r="IV407" s="409"/>
    </row>
    <row r="408" spans="1:256">
      <c r="A408" s="54"/>
      <c r="B408" s="16"/>
      <c r="C408" s="51"/>
      <c r="D408" s="52"/>
      <c r="E408" s="52"/>
      <c r="F408" s="52"/>
      <c r="G408" s="52"/>
      <c r="H408" s="52"/>
      <c r="I408" s="51"/>
      <c r="J408" s="242"/>
      <c r="K408" s="226"/>
      <c r="L408" s="630"/>
      <c r="M408" s="630"/>
      <c r="N408" s="630"/>
      <c r="O408" s="630"/>
      <c r="P408" s="637"/>
      <c r="Q408" s="627"/>
      <c r="S408" s="52"/>
      <c r="T408" s="52"/>
      <c r="U408" s="52"/>
      <c r="V408" s="52"/>
      <c r="W408" s="52"/>
      <c r="X408" s="641"/>
      <c r="AP408" s="409"/>
      <c r="AQ408" s="409"/>
      <c r="AR408" s="409"/>
      <c r="AS408" s="409"/>
      <c r="AT408" s="409"/>
      <c r="AU408" s="409"/>
      <c r="AV408" s="409"/>
      <c r="BF408" s="409"/>
      <c r="BG408" s="409"/>
      <c r="BH408" s="409"/>
      <c r="BI408" s="409"/>
      <c r="BJ408" s="409"/>
      <c r="BK408" s="409"/>
      <c r="BL408" s="409"/>
      <c r="BV408" s="409"/>
      <c r="BW408" s="409"/>
      <c r="BX408" s="409"/>
      <c r="BY408" s="409"/>
      <c r="BZ408" s="409"/>
      <c r="CA408" s="409"/>
      <c r="CB408" s="409"/>
      <c r="CL408" s="409"/>
      <c r="CM408" s="409"/>
      <c r="CN408" s="409"/>
      <c r="CO408" s="409"/>
      <c r="CP408" s="409"/>
      <c r="CQ408" s="409"/>
      <c r="CR408" s="409"/>
      <c r="DB408" s="409"/>
      <c r="DC408" s="409"/>
      <c r="DD408" s="409"/>
      <c r="DE408" s="409"/>
      <c r="DF408" s="409"/>
      <c r="DG408" s="409"/>
      <c r="DH408" s="409"/>
      <c r="DR408" s="409"/>
      <c r="DS408" s="409"/>
      <c r="DT408" s="409"/>
      <c r="DU408" s="409"/>
      <c r="DV408" s="409"/>
      <c r="DW408" s="409"/>
      <c r="DX408" s="409"/>
      <c r="EH408" s="409"/>
      <c r="EI408" s="409"/>
      <c r="EJ408" s="409"/>
      <c r="EK408" s="409"/>
      <c r="EL408" s="409"/>
      <c r="EM408" s="409"/>
      <c r="EN408" s="409"/>
      <c r="EX408" s="409"/>
      <c r="EY408" s="409"/>
      <c r="EZ408" s="409"/>
      <c r="FA408" s="409"/>
      <c r="FB408" s="409"/>
      <c r="FC408" s="409"/>
      <c r="FD408" s="409"/>
      <c r="FN408" s="409"/>
      <c r="FO408" s="409"/>
      <c r="FP408" s="409"/>
      <c r="FQ408" s="409"/>
      <c r="FR408" s="409"/>
      <c r="FS408" s="409"/>
      <c r="FT408" s="409"/>
      <c r="GD408" s="409"/>
      <c r="GE408" s="409"/>
      <c r="GF408" s="409"/>
      <c r="GG408" s="409"/>
      <c r="GH408" s="409"/>
      <c r="GI408" s="409"/>
      <c r="GJ408" s="409"/>
      <c r="GT408" s="409"/>
      <c r="GU408" s="409"/>
      <c r="GV408" s="409"/>
      <c r="GW408" s="409"/>
      <c r="GX408" s="409"/>
      <c r="GY408" s="409"/>
      <c r="GZ408" s="409"/>
      <c r="HJ408" s="409"/>
      <c r="HK408" s="409"/>
      <c r="HL408" s="409"/>
      <c r="HM408" s="409"/>
      <c r="HN408" s="409"/>
      <c r="HO408" s="409"/>
      <c r="HP408" s="409"/>
      <c r="HZ408" s="409"/>
      <c r="IA408" s="409"/>
      <c r="IB408" s="409"/>
      <c r="IC408" s="409"/>
      <c r="ID408" s="409"/>
      <c r="IE408" s="409"/>
      <c r="IF408" s="409"/>
      <c r="IP408" s="409"/>
      <c r="IQ408" s="409"/>
      <c r="IR408" s="409"/>
      <c r="IS408" s="409"/>
      <c r="IT408" s="409"/>
      <c r="IU408" s="409"/>
      <c r="IV408" s="409"/>
    </row>
    <row r="409" spans="1:256">
      <c r="A409" s="66"/>
      <c r="B409" s="16"/>
      <c r="C409" s="51"/>
      <c r="D409" s="52"/>
      <c r="E409" s="52"/>
      <c r="F409" s="52"/>
      <c r="G409" s="52"/>
      <c r="H409" s="52"/>
      <c r="I409" s="51"/>
      <c r="J409" s="243"/>
      <c r="K409" s="227"/>
      <c r="L409" s="227"/>
      <c r="M409" s="227"/>
      <c r="N409" s="227"/>
      <c r="O409" s="237"/>
      <c r="P409" s="631"/>
      <c r="Q409" s="627"/>
      <c r="S409" s="52"/>
      <c r="T409" s="52"/>
      <c r="U409" s="52"/>
      <c r="V409" s="52"/>
      <c r="W409" s="52"/>
      <c r="X409" s="641"/>
      <c r="AP409" s="409"/>
      <c r="AQ409" s="409"/>
      <c r="AR409" s="409"/>
      <c r="AS409" s="409"/>
      <c r="AT409" s="409"/>
      <c r="AU409" s="409"/>
      <c r="AV409" s="409"/>
      <c r="BF409" s="409"/>
      <c r="BG409" s="409"/>
      <c r="BH409" s="409"/>
      <c r="BI409" s="409"/>
      <c r="BJ409" s="409"/>
      <c r="BK409" s="409"/>
      <c r="BL409" s="409"/>
      <c r="BV409" s="409"/>
      <c r="BW409" s="409"/>
      <c r="BX409" s="409"/>
      <c r="BY409" s="409"/>
      <c r="BZ409" s="409"/>
      <c r="CA409" s="409"/>
      <c r="CB409" s="409"/>
      <c r="CL409" s="409"/>
      <c r="CM409" s="409"/>
      <c r="CN409" s="409"/>
      <c r="CO409" s="409"/>
      <c r="CP409" s="409"/>
      <c r="CQ409" s="409"/>
      <c r="CR409" s="409"/>
      <c r="DB409" s="409"/>
      <c r="DC409" s="409"/>
      <c r="DD409" s="409"/>
      <c r="DE409" s="409"/>
      <c r="DF409" s="409"/>
      <c r="DG409" s="409"/>
      <c r="DH409" s="409"/>
      <c r="DR409" s="409"/>
      <c r="DS409" s="409"/>
      <c r="DT409" s="409"/>
      <c r="DU409" s="409"/>
      <c r="DV409" s="409"/>
      <c r="DW409" s="409"/>
      <c r="DX409" s="409"/>
      <c r="EH409" s="409"/>
      <c r="EI409" s="409"/>
      <c r="EJ409" s="409"/>
      <c r="EK409" s="409"/>
      <c r="EL409" s="409"/>
      <c r="EM409" s="409"/>
      <c r="EN409" s="409"/>
      <c r="EX409" s="409"/>
      <c r="EY409" s="409"/>
      <c r="EZ409" s="409"/>
      <c r="FA409" s="409"/>
      <c r="FB409" s="409"/>
      <c r="FC409" s="409"/>
      <c r="FD409" s="409"/>
      <c r="FN409" s="409"/>
      <c r="FO409" s="409"/>
      <c r="FP409" s="409"/>
      <c r="FQ409" s="409"/>
      <c r="FR409" s="409"/>
      <c r="FS409" s="409"/>
      <c r="FT409" s="409"/>
      <c r="GD409" s="409"/>
      <c r="GE409" s="409"/>
      <c r="GF409" s="409"/>
      <c r="GG409" s="409"/>
      <c r="GH409" s="409"/>
      <c r="GI409" s="409"/>
      <c r="GJ409" s="409"/>
      <c r="GT409" s="409"/>
      <c r="GU409" s="409"/>
      <c r="GV409" s="409"/>
      <c r="GW409" s="409"/>
      <c r="GX409" s="409"/>
      <c r="GY409" s="409"/>
      <c r="GZ409" s="409"/>
      <c r="HJ409" s="409"/>
      <c r="HK409" s="409"/>
      <c r="HL409" s="409"/>
      <c r="HM409" s="409"/>
      <c r="HN409" s="409"/>
      <c r="HO409" s="409"/>
      <c r="HP409" s="409"/>
      <c r="HZ409" s="409"/>
      <c r="IA409" s="409"/>
      <c r="IB409" s="409"/>
      <c r="IC409" s="409"/>
      <c r="ID409" s="409"/>
      <c r="IE409" s="409"/>
      <c r="IF409" s="409"/>
      <c r="IP409" s="409"/>
      <c r="IQ409" s="409"/>
      <c r="IR409" s="409"/>
      <c r="IS409" s="409"/>
      <c r="IT409" s="409"/>
      <c r="IU409" s="409"/>
      <c r="IV409" s="409"/>
    </row>
    <row r="410" spans="1:256">
      <c r="A410" s="54"/>
      <c r="B410" s="238"/>
      <c r="C410" s="239"/>
      <c r="D410" s="240"/>
      <c r="E410" s="240"/>
      <c r="F410" s="240"/>
      <c r="G410" s="240"/>
      <c r="H410" s="240"/>
      <c r="I410" s="415"/>
      <c r="J410" s="242"/>
      <c r="K410" s="226"/>
      <c r="L410" s="630"/>
      <c r="M410" s="630"/>
      <c r="N410" s="630"/>
      <c r="O410" s="630"/>
      <c r="P410" s="637"/>
      <c r="X410" s="641"/>
      <c r="AP410" s="409"/>
      <c r="AQ410" s="409"/>
      <c r="AR410" s="409"/>
      <c r="AS410" s="409"/>
      <c r="AT410" s="409"/>
      <c r="AU410" s="409"/>
      <c r="AV410" s="409"/>
      <c r="BF410" s="409"/>
      <c r="BG410" s="409"/>
      <c r="BH410" s="409"/>
      <c r="BI410" s="409"/>
      <c r="BJ410" s="409"/>
      <c r="BK410" s="409"/>
      <c r="BL410" s="409"/>
      <c r="BV410" s="409"/>
      <c r="BW410" s="409"/>
      <c r="BX410" s="409"/>
      <c r="BY410" s="409"/>
      <c r="BZ410" s="409"/>
      <c r="CA410" s="409"/>
      <c r="CB410" s="409"/>
      <c r="CL410" s="409"/>
      <c r="CM410" s="409"/>
      <c r="CN410" s="409"/>
      <c r="CO410" s="409"/>
      <c r="CP410" s="409"/>
      <c r="CQ410" s="409"/>
      <c r="CR410" s="409"/>
      <c r="DB410" s="409"/>
      <c r="DC410" s="409"/>
      <c r="DD410" s="409"/>
      <c r="DE410" s="409"/>
      <c r="DF410" s="409"/>
      <c r="DG410" s="409"/>
      <c r="DH410" s="409"/>
      <c r="DR410" s="409"/>
      <c r="DS410" s="409"/>
      <c r="DT410" s="409"/>
      <c r="DU410" s="409"/>
      <c r="DV410" s="409"/>
      <c r="DW410" s="409"/>
      <c r="DX410" s="409"/>
      <c r="EH410" s="409"/>
      <c r="EI410" s="409"/>
      <c r="EJ410" s="409"/>
      <c r="EK410" s="409"/>
      <c r="EL410" s="409"/>
      <c r="EM410" s="409"/>
      <c r="EN410" s="409"/>
      <c r="EX410" s="409"/>
      <c r="EY410" s="409"/>
      <c r="EZ410" s="409"/>
      <c r="FA410" s="409"/>
      <c r="FB410" s="409"/>
      <c r="FC410" s="409"/>
      <c r="FD410" s="409"/>
      <c r="FN410" s="409"/>
      <c r="FO410" s="409"/>
      <c r="FP410" s="409"/>
      <c r="FQ410" s="409"/>
      <c r="FR410" s="409"/>
      <c r="FS410" s="409"/>
      <c r="FT410" s="409"/>
      <c r="GD410" s="409"/>
      <c r="GE410" s="409"/>
      <c r="GF410" s="409"/>
      <c r="GG410" s="409"/>
      <c r="GH410" s="409"/>
      <c r="GI410" s="409"/>
      <c r="GJ410" s="409"/>
      <c r="GT410" s="409"/>
      <c r="GU410" s="409"/>
      <c r="GV410" s="409"/>
      <c r="GW410" s="409"/>
      <c r="GX410" s="409"/>
      <c r="GY410" s="409"/>
      <c r="GZ410" s="409"/>
      <c r="HJ410" s="409"/>
      <c r="HK410" s="409"/>
      <c r="HL410" s="409"/>
      <c r="HM410" s="409"/>
      <c r="HN410" s="409"/>
      <c r="HO410" s="409"/>
      <c r="HP410" s="409"/>
      <c r="HZ410" s="409"/>
      <c r="IA410" s="409"/>
      <c r="IB410" s="409"/>
      <c r="IC410" s="409"/>
      <c r="ID410" s="409"/>
      <c r="IE410" s="409"/>
      <c r="IF410" s="409"/>
      <c r="IP410" s="409"/>
      <c r="IQ410" s="409"/>
      <c r="IR410" s="409"/>
      <c r="IS410" s="409"/>
      <c r="IT410" s="409"/>
      <c r="IU410" s="409"/>
      <c r="IV410" s="409"/>
    </row>
    <row r="411" spans="1:256">
      <c r="A411" s="54"/>
      <c r="B411" s="16"/>
      <c r="C411" s="51"/>
      <c r="D411" s="52"/>
      <c r="E411" s="52"/>
      <c r="F411" s="52"/>
      <c r="G411" s="52"/>
      <c r="H411" s="52"/>
      <c r="I411" s="51"/>
      <c r="J411" s="242"/>
      <c r="K411" s="226"/>
      <c r="L411" s="630"/>
      <c r="M411" s="630"/>
      <c r="N411" s="630"/>
      <c r="O411" s="630"/>
      <c r="P411" s="637"/>
      <c r="X411" s="641"/>
      <c r="AP411" s="409"/>
      <c r="AQ411" s="409"/>
      <c r="AR411" s="409"/>
      <c r="AS411" s="409"/>
      <c r="AT411" s="409"/>
      <c r="AU411" s="409"/>
      <c r="AV411" s="409"/>
      <c r="BF411" s="409"/>
      <c r="BG411" s="409"/>
      <c r="BH411" s="409"/>
      <c r="BI411" s="409"/>
      <c r="BJ411" s="409"/>
      <c r="BK411" s="409"/>
      <c r="BL411" s="409"/>
      <c r="BV411" s="409"/>
      <c r="BW411" s="409"/>
      <c r="BX411" s="409"/>
      <c r="BY411" s="409"/>
      <c r="BZ411" s="409"/>
      <c r="CA411" s="409"/>
      <c r="CB411" s="409"/>
      <c r="CL411" s="409"/>
      <c r="CM411" s="409"/>
      <c r="CN411" s="409"/>
      <c r="CO411" s="409"/>
      <c r="CP411" s="409"/>
      <c r="CQ411" s="409"/>
      <c r="CR411" s="409"/>
      <c r="DB411" s="409"/>
      <c r="DC411" s="409"/>
      <c r="DD411" s="409"/>
      <c r="DE411" s="409"/>
      <c r="DF411" s="409"/>
      <c r="DG411" s="409"/>
      <c r="DH411" s="409"/>
      <c r="DR411" s="409"/>
      <c r="DS411" s="409"/>
      <c r="DT411" s="409"/>
      <c r="DU411" s="409"/>
      <c r="DV411" s="409"/>
      <c r="DW411" s="409"/>
      <c r="DX411" s="409"/>
      <c r="EH411" s="409"/>
      <c r="EI411" s="409"/>
      <c r="EJ411" s="409"/>
      <c r="EK411" s="409"/>
      <c r="EL411" s="409"/>
      <c r="EM411" s="409"/>
      <c r="EN411" s="409"/>
      <c r="EX411" s="409"/>
      <c r="EY411" s="409"/>
      <c r="EZ411" s="409"/>
      <c r="FA411" s="409"/>
      <c r="FB411" s="409"/>
      <c r="FC411" s="409"/>
      <c r="FD411" s="409"/>
      <c r="FN411" s="409"/>
      <c r="FO411" s="409"/>
      <c r="FP411" s="409"/>
      <c r="FQ411" s="409"/>
      <c r="FR411" s="409"/>
      <c r="FS411" s="409"/>
      <c r="FT411" s="409"/>
      <c r="GD411" s="409"/>
      <c r="GE411" s="409"/>
      <c r="GF411" s="409"/>
      <c r="GG411" s="409"/>
      <c r="GH411" s="409"/>
      <c r="GI411" s="409"/>
      <c r="GJ411" s="409"/>
      <c r="GT411" s="409"/>
      <c r="GU411" s="409"/>
      <c r="GV411" s="409"/>
      <c r="GW411" s="409"/>
      <c r="GX411" s="409"/>
      <c r="GY411" s="409"/>
      <c r="GZ411" s="409"/>
      <c r="HJ411" s="409"/>
      <c r="HK411" s="409"/>
      <c r="HL411" s="409"/>
      <c r="HM411" s="409"/>
      <c r="HN411" s="409"/>
      <c r="HO411" s="409"/>
      <c r="HP411" s="409"/>
      <c r="HZ411" s="409"/>
      <c r="IA411" s="409"/>
      <c r="IB411" s="409"/>
      <c r="IC411" s="409"/>
      <c r="ID411" s="409"/>
      <c r="IE411" s="409"/>
      <c r="IF411" s="409"/>
      <c r="IP411" s="409"/>
      <c r="IQ411" s="409"/>
      <c r="IR411" s="409"/>
      <c r="IS411" s="409"/>
      <c r="IT411" s="409"/>
      <c r="IU411" s="409"/>
      <c r="IV411" s="409"/>
    </row>
    <row r="412" spans="1:256">
      <c r="A412" s="54"/>
      <c r="B412" s="139"/>
      <c r="C412" s="137"/>
      <c r="D412" s="138"/>
      <c r="E412" s="138"/>
      <c r="F412" s="138"/>
      <c r="G412" s="138"/>
      <c r="H412" s="138"/>
      <c r="I412" s="417"/>
      <c r="J412" s="243"/>
      <c r="K412" s="227"/>
      <c r="L412" s="227"/>
      <c r="M412" s="227"/>
      <c r="N412" s="227"/>
      <c r="O412" s="237"/>
      <c r="P412" s="631"/>
      <c r="X412" s="641"/>
      <c r="AP412" s="409"/>
      <c r="AQ412" s="409"/>
      <c r="AR412" s="409"/>
      <c r="AS412" s="409"/>
      <c r="AT412" s="409"/>
      <c r="AU412" s="409"/>
      <c r="AV412" s="409"/>
      <c r="BF412" s="409"/>
      <c r="BG412" s="409"/>
      <c r="BH412" s="409"/>
      <c r="BI412" s="409"/>
      <c r="BJ412" s="409"/>
      <c r="BK412" s="409"/>
      <c r="BL412" s="409"/>
      <c r="BV412" s="409"/>
      <c r="BW412" s="409"/>
      <c r="BX412" s="409"/>
      <c r="BY412" s="409"/>
      <c r="BZ412" s="409"/>
      <c r="CA412" s="409"/>
      <c r="CB412" s="409"/>
      <c r="CL412" s="409"/>
      <c r="CM412" s="409"/>
      <c r="CN412" s="409"/>
      <c r="CO412" s="409"/>
      <c r="CP412" s="409"/>
      <c r="CQ412" s="409"/>
      <c r="CR412" s="409"/>
      <c r="DB412" s="409"/>
      <c r="DC412" s="409"/>
      <c r="DD412" s="409"/>
      <c r="DE412" s="409"/>
      <c r="DF412" s="409"/>
      <c r="DG412" s="409"/>
      <c r="DH412" s="409"/>
      <c r="DR412" s="409"/>
      <c r="DS412" s="409"/>
      <c r="DT412" s="409"/>
      <c r="DU412" s="409"/>
      <c r="DV412" s="409"/>
      <c r="DW412" s="409"/>
      <c r="DX412" s="409"/>
      <c r="EH412" s="409"/>
      <c r="EI412" s="409"/>
      <c r="EJ412" s="409"/>
      <c r="EK412" s="409"/>
      <c r="EL412" s="409"/>
      <c r="EM412" s="409"/>
      <c r="EN412" s="409"/>
      <c r="EX412" s="409"/>
      <c r="EY412" s="409"/>
      <c r="EZ412" s="409"/>
      <c r="FA412" s="409"/>
      <c r="FB412" s="409"/>
      <c r="FC412" s="409"/>
      <c r="FD412" s="409"/>
      <c r="FN412" s="409"/>
      <c r="FO412" s="409"/>
      <c r="FP412" s="409"/>
      <c r="FQ412" s="409"/>
      <c r="FR412" s="409"/>
      <c r="FS412" s="409"/>
      <c r="FT412" s="409"/>
      <c r="GD412" s="409"/>
      <c r="GE412" s="409"/>
      <c r="GF412" s="409"/>
      <c r="GG412" s="409"/>
      <c r="GH412" s="409"/>
      <c r="GI412" s="409"/>
      <c r="GJ412" s="409"/>
      <c r="GT412" s="409"/>
      <c r="GU412" s="409"/>
      <c r="GV412" s="409"/>
      <c r="GW412" s="409"/>
      <c r="GX412" s="409"/>
      <c r="GY412" s="409"/>
      <c r="GZ412" s="409"/>
      <c r="HJ412" s="409"/>
      <c r="HK412" s="409"/>
      <c r="HL412" s="409"/>
      <c r="HM412" s="409"/>
      <c r="HN412" s="409"/>
      <c r="HO412" s="409"/>
      <c r="HP412" s="409"/>
      <c r="HZ412" s="409"/>
      <c r="IA412" s="409"/>
      <c r="IB412" s="409"/>
      <c r="IC412" s="409"/>
      <c r="ID412" s="409"/>
      <c r="IE412" s="409"/>
      <c r="IF412" s="409"/>
      <c r="IP412" s="409"/>
      <c r="IQ412" s="409"/>
      <c r="IR412" s="409"/>
      <c r="IS412" s="409"/>
      <c r="IT412" s="409"/>
      <c r="IU412" s="409"/>
      <c r="IV412" s="409"/>
    </row>
    <row r="413" spans="1:256">
      <c r="A413" s="54"/>
      <c r="B413" s="16"/>
      <c r="C413" s="51"/>
      <c r="D413" s="52"/>
      <c r="E413" s="52"/>
      <c r="F413" s="52"/>
      <c r="G413" s="52"/>
      <c r="H413" s="52"/>
      <c r="I413" s="51"/>
      <c r="J413" s="242"/>
      <c r="K413" s="226"/>
      <c r="L413" s="630"/>
      <c r="M413" s="630"/>
      <c r="N413" s="630"/>
      <c r="O413" s="630"/>
      <c r="P413" s="637"/>
      <c r="Q413" s="627"/>
      <c r="S413" s="52"/>
      <c r="T413" s="52"/>
      <c r="U413" s="52"/>
      <c r="V413" s="52"/>
      <c r="W413" s="52"/>
      <c r="X413" s="641"/>
      <c r="AP413" s="409"/>
      <c r="AQ413" s="409"/>
      <c r="AR413" s="409"/>
      <c r="AS413" s="409"/>
      <c r="AT413" s="409"/>
      <c r="AU413" s="409"/>
      <c r="AV413" s="409"/>
      <c r="BF413" s="409"/>
      <c r="BG413" s="409"/>
      <c r="BH413" s="409"/>
      <c r="BI413" s="409"/>
      <c r="BJ413" s="409"/>
      <c r="BK413" s="409"/>
      <c r="BL413" s="409"/>
      <c r="BV413" s="409"/>
      <c r="BW413" s="409"/>
      <c r="BX413" s="409"/>
      <c r="BY413" s="409"/>
      <c r="BZ413" s="409"/>
      <c r="CA413" s="409"/>
      <c r="CB413" s="409"/>
      <c r="CL413" s="409"/>
      <c r="CM413" s="409"/>
      <c r="CN413" s="409"/>
      <c r="CO413" s="409"/>
      <c r="CP413" s="409"/>
      <c r="CQ413" s="409"/>
      <c r="CR413" s="409"/>
      <c r="DB413" s="409"/>
      <c r="DC413" s="409"/>
      <c r="DD413" s="409"/>
      <c r="DE413" s="409"/>
      <c r="DF413" s="409"/>
      <c r="DG413" s="409"/>
      <c r="DH413" s="409"/>
      <c r="DR413" s="409"/>
      <c r="DS413" s="409"/>
      <c r="DT413" s="409"/>
      <c r="DU413" s="409"/>
      <c r="DV413" s="409"/>
      <c r="DW413" s="409"/>
      <c r="DX413" s="409"/>
      <c r="EH413" s="409"/>
      <c r="EI413" s="409"/>
      <c r="EJ413" s="409"/>
      <c r="EK413" s="409"/>
      <c r="EL413" s="409"/>
      <c r="EM413" s="409"/>
      <c r="EN413" s="409"/>
      <c r="EX413" s="409"/>
      <c r="EY413" s="409"/>
      <c r="EZ413" s="409"/>
      <c r="FA413" s="409"/>
      <c r="FB413" s="409"/>
      <c r="FC413" s="409"/>
      <c r="FD413" s="409"/>
      <c r="FN413" s="409"/>
      <c r="FO413" s="409"/>
      <c r="FP413" s="409"/>
      <c r="FQ413" s="409"/>
      <c r="FR413" s="409"/>
      <c r="FS413" s="409"/>
      <c r="FT413" s="409"/>
      <c r="GD413" s="409"/>
      <c r="GE413" s="409"/>
      <c r="GF413" s="409"/>
      <c r="GG413" s="409"/>
      <c r="GH413" s="409"/>
      <c r="GI413" s="409"/>
      <c r="GJ413" s="409"/>
      <c r="GT413" s="409"/>
      <c r="GU413" s="409"/>
      <c r="GV413" s="409"/>
      <c r="GW413" s="409"/>
      <c r="GX413" s="409"/>
      <c r="GY413" s="409"/>
      <c r="GZ413" s="409"/>
      <c r="HJ413" s="409"/>
      <c r="HK413" s="409"/>
      <c r="HL413" s="409"/>
      <c r="HM413" s="409"/>
      <c r="HN413" s="409"/>
      <c r="HO413" s="409"/>
      <c r="HP413" s="409"/>
      <c r="HZ413" s="409"/>
      <c r="IA413" s="409"/>
      <c r="IB413" s="409"/>
      <c r="IC413" s="409"/>
      <c r="ID413" s="409"/>
      <c r="IE413" s="409"/>
      <c r="IF413" s="409"/>
      <c r="IP413" s="409"/>
      <c r="IQ413" s="409"/>
      <c r="IR413" s="409"/>
      <c r="IS413" s="409"/>
      <c r="IT413" s="409"/>
      <c r="IU413" s="409"/>
      <c r="IV413" s="409"/>
    </row>
    <row r="414" spans="1:256">
      <c r="A414" s="144"/>
      <c r="B414" s="16"/>
      <c r="C414" s="51"/>
      <c r="D414" s="52"/>
      <c r="E414" s="52"/>
      <c r="F414" s="52"/>
      <c r="G414" s="52"/>
      <c r="H414" s="52"/>
      <c r="I414" s="51"/>
      <c r="J414" s="242"/>
      <c r="K414" s="226"/>
      <c r="L414" s="630"/>
      <c r="M414" s="630"/>
      <c r="N414" s="630"/>
      <c r="O414" s="630"/>
      <c r="P414" s="637"/>
      <c r="Q414" s="627"/>
      <c r="S414" s="52"/>
      <c r="T414" s="52"/>
      <c r="U414" s="52"/>
      <c r="V414" s="52"/>
      <c r="W414" s="52"/>
      <c r="X414" s="641"/>
      <c r="AP414" s="409"/>
      <c r="AQ414" s="409"/>
      <c r="AR414" s="409"/>
      <c r="AS414" s="409"/>
      <c r="AT414" s="409"/>
      <c r="AU414" s="409"/>
      <c r="AV414" s="409"/>
      <c r="BF414" s="409"/>
      <c r="BG414" s="409"/>
      <c r="BH414" s="409"/>
      <c r="BI414" s="409"/>
      <c r="BJ414" s="409"/>
      <c r="BK414" s="409"/>
      <c r="BL414" s="409"/>
      <c r="BV414" s="409"/>
      <c r="BW414" s="409"/>
      <c r="BX414" s="409"/>
      <c r="BY414" s="409"/>
      <c r="BZ414" s="409"/>
      <c r="CA414" s="409"/>
      <c r="CB414" s="409"/>
      <c r="CL414" s="409"/>
      <c r="CM414" s="409"/>
      <c r="CN414" s="409"/>
      <c r="CO414" s="409"/>
      <c r="CP414" s="409"/>
      <c r="CQ414" s="409"/>
      <c r="CR414" s="409"/>
      <c r="DB414" s="409"/>
      <c r="DC414" s="409"/>
      <c r="DD414" s="409"/>
      <c r="DE414" s="409"/>
      <c r="DF414" s="409"/>
      <c r="DG414" s="409"/>
      <c r="DH414" s="409"/>
      <c r="DR414" s="409"/>
      <c r="DS414" s="409"/>
      <c r="DT414" s="409"/>
      <c r="DU414" s="409"/>
      <c r="DV414" s="409"/>
      <c r="DW414" s="409"/>
      <c r="DX414" s="409"/>
      <c r="EH414" s="409"/>
      <c r="EI414" s="409"/>
      <c r="EJ414" s="409"/>
      <c r="EK414" s="409"/>
      <c r="EL414" s="409"/>
      <c r="EM414" s="409"/>
      <c r="EN414" s="409"/>
      <c r="EX414" s="409"/>
      <c r="EY414" s="409"/>
      <c r="EZ414" s="409"/>
      <c r="FA414" s="409"/>
      <c r="FB414" s="409"/>
      <c r="FC414" s="409"/>
      <c r="FD414" s="409"/>
      <c r="FN414" s="409"/>
      <c r="FO414" s="409"/>
      <c r="FP414" s="409"/>
      <c r="FQ414" s="409"/>
      <c r="FR414" s="409"/>
      <c r="FS414" s="409"/>
      <c r="FT414" s="409"/>
      <c r="GD414" s="409"/>
      <c r="GE414" s="409"/>
      <c r="GF414" s="409"/>
      <c r="GG414" s="409"/>
      <c r="GH414" s="409"/>
      <c r="GI414" s="409"/>
      <c r="GJ414" s="409"/>
      <c r="GT414" s="409"/>
      <c r="GU414" s="409"/>
      <c r="GV414" s="409"/>
      <c r="GW414" s="409"/>
      <c r="GX414" s="409"/>
      <c r="GY414" s="409"/>
      <c r="GZ414" s="409"/>
      <c r="HJ414" s="409"/>
      <c r="HK414" s="409"/>
      <c r="HL414" s="409"/>
      <c r="HM414" s="409"/>
      <c r="HN414" s="409"/>
      <c r="HO414" s="409"/>
      <c r="HP414" s="409"/>
      <c r="HZ414" s="409"/>
      <c r="IA414" s="409"/>
      <c r="IB414" s="409"/>
      <c r="IC414" s="409"/>
      <c r="ID414" s="409"/>
      <c r="IE414" s="409"/>
      <c r="IF414" s="409"/>
      <c r="IP414" s="409"/>
      <c r="IQ414" s="409"/>
      <c r="IR414" s="409"/>
      <c r="IS414" s="409"/>
      <c r="IT414" s="409"/>
      <c r="IU414" s="409"/>
      <c r="IV414" s="409"/>
    </row>
    <row r="415" spans="1:256">
      <c r="A415" s="66"/>
      <c r="B415" s="139"/>
      <c r="C415" s="137"/>
      <c r="D415" s="138"/>
      <c r="E415" s="138"/>
      <c r="F415" s="138"/>
      <c r="G415" s="138"/>
      <c r="H415" s="138"/>
      <c r="I415" s="417"/>
      <c r="J415" s="243"/>
      <c r="K415" s="227"/>
      <c r="L415" s="227"/>
      <c r="M415" s="227"/>
      <c r="N415" s="227"/>
      <c r="O415" s="237"/>
      <c r="P415" s="631"/>
      <c r="Q415" s="627"/>
      <c r="S415" s="52"/>
      <c r="T415" s="52"/>
      <c r="U415" s="52"/>
      <c r="V415" s="52"/>
      <c r="W415" s="52"/>
      <c r="X415" s="641"/>
      <c r="AP415" s="409"/>
      <c r="AQ415" s="409"/>
      <c r="AR415" s="409"/>
      <c r="AS415" s="409"/>
      <c r="AT415" s="409"/>
      <c r="AU415" s="409"/>
      <c r="AV415" s="409"/>
      <c r="BF415" s="409"/>
      <c r="BG415" s="409"/>
      <c r="BH415" s="409"/>
      <c r="BI415" s="409"/>
      <c r="BJ415" s="409"/>
      <c r="BK415" s="409"/>
      <c r="BL415" s="409"/>
      <c r="BV415" s="409"/>
      <c r="BW415" s="409"/>
      <c r="BX415" s="409"/>
      <c r="BY415" s="409"/>
      <c r="BZ415" s="409"/>
      <c r="CA415" s="409"/>
      <c r="CB415" s="409"/>
      <c r="CL415" s="409"/>
      <c r="CM415" s="409"/>
      <c r="CN415" s="409"/>
      <c r="CO415" s="409"/>
      <c r="CP415" s="409"/>
      <c r="CQ415" s="409"/>
      <c r="CR415" s="409"/>
      <c r="DB415" s="409"/>
      <c r="DC415" s="409"/>
      <c r="DD415" s="409"/>
      <c r="DE415" s="409"/>
      <c r="DF415" s="409"/>
      <c r="DG415" s="409"/>
      <c r="DH415" s="409"/>
      <c r="DR415" s="409"/>
      <c r="DS415" s="409"/>
      <c r="DT415" s="409"/>
      <c r="DU415" s="409"/>
      <c r="DV415" s="409"/>
      <c r="DW415" s="409"/>
      <c r="DX415" s="409"/>
      <c r="EH415" s="409"/>
      <c r="EI415" s="409"/>
      <c r="EJ415" s="409"/>
      <c r="EK415" s="409"/>
      <c r="EL415" s="409"/>
      <c r="EM415" s="409"/>
      <c r="EN415" s="409"/>
      <c r="EX415" s="409"/>
      <c r="EY415" s="409"/>
      <c r="EZ415" s="409"/>
      <c r="FA415" s="409"/>
      <c r="FB415" s="409"/>
      <c r="FC415" s="409"/>
      <c r="FD415" s="409"/>
      <c r="FN415" s="409"/>
      <c r="FO415" s="409"/>
      <c r="FP415" s="409"/>
      <c r="FQ415" s="409"/>
      <c r="FR415" s="409"/>
      <c r="FS415" s="409"/>
      <c r="FT415" s="409"/>
      <c r="GD415" s="409"/>
      <c r="GE415" s="409"/>
      <c r="GF415" s="409"/>
      <c r="GG415" s="409"/>
      <c r="GH415" s="409"/>
      <c r="GI415" s="409"/>
      <c r="GJ415" s="409"/>
      <c r="GT415" s="409"/>
      <c r="GU415" s="409"/>
      <c r="GV415" s="409"/>
      <c r="GW415" s="409"/>
      <c r="GX415" s="409"/>
      <c r="GY415" s="409"/>
      <c r="GZ415" s="409"/>
      <c r="HJ415" s="409"/>
      <c r="HK415" s="409"/>
      <c r="HL415" s="409"/>
      <c r="HM415" s="409"/>
      <c r="HN415" s="409"/>
      <c r="HO415" s="409"/>
      <c r="HP415" s="409"/>
      <c r="HZ415" s="409"/>
      <c r="IA415" s="409"/>
      <c r="IB415" s="409"/>
      <c r="IC415" s="409"/>
      <c r="ID415" s="409"/>
      <c r="IE415" s="409"/>
      <c r="IF415" s="409"/>
      <c r="IP415" s="409"/>
      <c r="IQ415" s="409"/>
      <c r="IR415" s="409"/>
      <c r="IS415" s="409"/>
      <c r="IT415" s="409"/>
      <c r="IU415" s="409"/>
      <c r="IV415" s="409"/>
    </row>
    <row r="416" spans="1:256">
      <c r="A416" s="54"/>
      <c r="B416" s="16"/>
      <c r="C416" s="51"/>
      <c r="D416" s="52"/>
      <c r="E416" s="52"/>
      <c r="F416" s="52"/>
      <c r="G416" s="52"/>
      <c r="H416" s="52"/>
      <c r="I416" s="51"/>
      <c r="J416" s="242"/>
      <c r="K416" s="226"/>
      <c r="L416" s="630"/>
      <c r="M416" s="630"/>
      <c r="N416" s="630"/>
      <c r="O416" s="630"/>
      <c r="P416" s="637"/>
      <c r="Q416" s="627"/>
      <c r="S416" s="52"/>
      <c r="T416" s="52"/>
      <c r="U416" s="52"/>
      <c r="V416" s="52"/>
      <c r="W416" s="52"/>
      <c r="X416" s="641"/>
      <c r="AP416" s="409"/>
      <c r="AQ416" s="409"/>
      <c r="AR416" s="409"/>
      <c r="AS416" s="409"/>
      <c r="AT416" s="409"/>
      <c r="AU416" s="409"/>
      <c r="AV416" s="409"/>
      <c r="BF416" s="409"/>
      <c r="BG416" s="409"/>
      <c r="BH416" s="409"/>
      <c r="BI416" s="409"/>
      <c r="BJ416" s="409"/>
      <c r="BK416" s="409"/>
      <c r="BL416" s="409"/>
      <c r="BV416" s="409"/>
      <c r="BW416" s="409"/>
      <c r="BX416" s="409"/>
      <c r="BY416" s="409"/>
      <c r="BZ416" s="409"/>
      <c r="CA416" s="409"/>
      <c r="CB416" s="409"/>
      <c r="CL416" s="409"/>
      <c r="CM416" s="409"/>
      <c r="CN416" s="409"/>
      <c r="CO416" s="409"/>
      <c r="CP416" s="409"/>
      <c r="CQ416" s="409"/>
      <c r="CR416" s="409"/>
      <c r="DB416" s="409"/>
      <c r="DC416" s="409"/>
      <c r="DD416" s="409"/>
      <c r="DE416" s="409"/>
      <c r="DF416" s="409"/>
      <c r="DG416" s="409"/>
      <c r="DH416" s="409"/>
      <c r="DR416" s="409"/>
      <c r="DS416" s="409"/>
      <c r="DT416" s="409"/>
      <c r="DU416" s="409"/>
      <c r="DV416" s="409"/>
      <c r="DW416" s="409"/>
      <c r="DX416" s="409"/>
      <c r="EH416" s="409"/>
      <c r="EI416" s="409"/>
      <c r="EJ416" s="409"/>
      <c r="EK416" s="409"/>
      <c r="EL416" s="409"/>
      <c r="EM416" s="409"/>
      <c r="EN416" s="409"/>
      <c r="EX416" s="409"/>
      <c r="EY416" s="409"/>
      <c r="EZ416" s="409"/>
      <c r="FA416" s="409"/>
      <c r="FB416" s="409"/>
      <c r="FC416" s="409"/>
      <c r="FD416" s="409"/>
      <c r="FN416" s="409"/>
      <c r="FO416" s="409"/>
      <c r="FP416" s="409"/>
      <c r="FQ416" s="409"/>
      <c r="FR416" s="409"/>
      <c r="FS416" s="409"/>
      <c r="FT416" s="409"/>
      <c r="GD416" s="409"/>
      <c r="GE416" s="409"/>
      <c r="GF416" s="409"/>
      <c r="GG416" s="409"/>
      <c r="GH416" s="409"/>
      <c r="GI416" s="409"/>
      <c r="GJ416" s="409"/>
      <c r="GT416" s="409"/>
      <c r="GU416" s="409"/>
      <c r="GV416" s="409"/>
      <c r="GW416" s="409"/>
      <c r="GX416" s="409"/>
      <c r="GY416" s="409"/>
      <c r="GZ416" s="409"/>
      <c r="HJ416" s="409"/>
      <c r="HK416" s="409"/>
      <c r="HL416" s="409"/>
      <c r="HM416" s="409"/>
      <c r="HN416" s="409"/>
      <c r="HO416" s="409"/>
      <c r="HP416" s="409"/>
      <c r="HZ416" s="409"/>
      <c r="IA416" s="409"/>
      <c r="IB416" s="409"/>
      <c r="IC416" s="409"/>
      <c r="ID416" s="409"/>
      <c r="IE416" s="409"/>
      <c r="IF416" s="409"/>
      <c r="IP416" s="409"/>
      <c r="IQ416" s="409"/>
      <c r="IR416" s="409"/>
      <c r="IS416" s="409"/>
      <c r="IT416" s="409"/>
      <c r="IU416" s="409"/>
      <c r="IV416" s="409"/>
    </row>
    <row r="417" spans="1:256">
      <c r="A417" s="54"/>
      <c r="B417" s="16"/>
      <c r="C417" s="51"/>
      <c r="D417" s="52"/>
      <c r="E417" s="52"/>
      <c r="F417" s="52"/>
      <c r="G417" s="52"/>
      <c r="H417" s="52"/>
      <c r="I417" s="51"/>
      <c r="J417" s="242"/>
      <c r="K417" s="226"/>
      <c r="L417" s="630"/>
      <c r="M417" s="630"/>
      <c r="N417" s="630"/>
      <c r="O417" s="630"/>
      <c r="P417" s="637"/>
      <c r="Q417" s="627"/>
      <c r="S417" s="52"/>
      <c r="T417" s="52"/>
      <c r="U417" s="52"/>
      <c r="V417" s="52"/>
      <c r="W417" s="52"/>
      <c r="X417" s="641"/>
      <c r="AP417" s="409"/>
      <c r="AQ417" s="409"/>
      <c r="AR417" s="409"/>
      <c r="AS417" s="409"/>
      <c r="AT417" s="409"/>
      <c r="AU417" s="409"/>
      <c r="AV417" s="409"/>
      <c r="BF417" s="409"/>
      <c r="BG417" s="409"/>
      <c r="BH417" s="409"/>
      <c r="BI417" s="409"/>
      <c r="BJ417" s="409"/>
      <c r="BK417" s="409"/>
      <c r="BL417" s="409"/>
      <c r="BV417" s="409"/>
      <c r="BW417" s="409"/>
      <c r="BX417" s="409"/>
      <c r="BY417" s="409"/>
      <c r="BZ417" s="409"/>
      <c r="CA417" s="409"/>
      <c r="CB417" s="409"/>
      <c r="CL417" s="409"/>
      <c r="CM417" s="409"/>
      <c r="CN417" s="409"/>
      <c r="CO417" s="409"/>
      <c r="CP417" s="409"/>
      <c r="CQ417" s="409"/>
      <c r="CR417" s="409"/>
      <c r="DB417" s="409"/>
      <c r="DC417" s="409"/>
      <c r="DD417" s="409"/>
      <c r="DE417" s="409"/>
      <c r="DF417" s="409"/>
      <c r="DG417" s="409"/>
      <c r="DH417" s="409"/>
      <c r="DR417" s="409"/>
      <c r="DS417" s="409"/>
      <c r="DT417" s="409"/>
      <c r="DU417" s="409"/>
      <c r="DV417" s="409"/>
      <c r="DW417" s="409"/>
      <c r="DX417" s="409"/>
      <c r="EH417" s="409"/>
      <c r="EI417" s="409"/>
      <c r="EJ417" s="409"/>
      <c r="EK417" s="409"/>
      <c r="EL417" s="409"/>
      <c r="EM417" s="409"/>
      <c r="EN417" s="409"/>
      <c r="EX417" s="409"/>
      <c r="EY417" s="409"/>
      <c r="EZ417" s="409"/>
      <c r="FA417" s="409"/>
      <c r="FB417" s="409"/>
      <c r="FC417" s="409"/>
      <c r="FD417" s="409"/>
      <c r="FN417" s="409"/>
      <c r="FO417" s="409"/>
      <c r="FP417" s="409"/>
      <c r="FQ417" s="409"/>
      <c r="FR417" s="409"/>
      <c r="FS417" s="409"/>
      <c r="FT417" s="409"/>
      <c r="GD417" s="409"/>
      <c r="GE417" s="409"/>
      <c r="GF417" s="409"/>
      <c r="GG417" s="409"/>
      <c r="GH417" s="409"/>
      <c r="GI417" s="409"/>
      <c r="GJ417" s="409"/>
      <c r="GT417" s="409"/>
      <c r="GU417" s="409"/>
      <c r="GV417" s="409"/>
      <c r="GW417" s="409"/>
      <c r="GX417" s="409"/>
      <c r="GY417" s="409"/>
      <c r="GZ417" s="409"/>
      <c r="HJ417" s="409"/>
      <c r="HK417" s="409"/>
      <c r="HL417" s="409"/>
      <c r="HM417" s="409"/>
      <c r="HN417" s="409"/>
      <c r="HO417" s="409"/>
      <c r="HP417" s="409"/>
      <c r="HZ417" s="409"/>
      <c r="IA417" s="409"/>
      <c r="IB417" s="409"/>
      <c r="IC417" s="409"/>
      <c r="ID417" s="409"/>
      <c r="IE417" s="409"/>
      <c r="IF417" s="409"/>
      <c r="IP417" s="409"/>
      <c r="IQ417" s="409"/>
      <c r="IR417" s="409"/>
      <c r="IS417" s="409"/>
      <c r="IT417" s="409"/>
      <c r="IU417" s="409"/>
      <c r="IV417" s="409"/>
    </row>
    <row r="418" spans="1:256">
      <c r="A418" s="54"/>
      <c r="B418" s="139"/>
      <c r="C418" s="137"/>
      <c r="D418" s="138"/>
      <c r="E418" s="138"/>
      <c r="F418" s="138"/>
      <c r="G418" s="138"/>
      <c r="H418" s="138"/>
      <c r="I418" s="417"/>
      <c r="J418" s="243"/>
      <c r="K418" s="227"/>
      <c r="L418" s="227"/>
      <c r="M418" s="227"/>
      <c r="N418" s="227"/>
      <c r="O418" s="237"/>
      <c r="P418" s="631"/>
      <c r="Q418" s="627"/>
      <c r="S418" s="52"/>
      <c r="T418" s="52"/>
      <c r="U418" s="52"/>
      <c r="V418" s="52"/>
      <c r="W418" s="52"/>
      <c r="X418" s="641"/>
      <c r="AP418" s="409"/>
      <c r="AQ418" s="409"/>
      <c r="AR418" s="409"/>
      <c r="AS418" s="409"/>
      <c r="AT418" s="409"/>
      <c r="AU418" s="409"/>
      <c r="AV418" s="409"/>
      <c r="BF418" s="409"/>
      <c r="BG418" s="409"/>
      <c r="BH418" s="409"/>
      <c r="BI418" s="409"/>
      <c r="BJ418" s="409"/>
      <c r="BK418" s="409"/>
      <c r="BL418" s="409"/>
      <c r="BV418" s="409"/>
      <c r="BW418" s="409"/>
      <c r="BX418" s="409"/>
      <c r="BY418" s="409"/>
      <c r="BZ418" s="409"/>
      <c r="CA418" s="409"/>
      <c r="CB418" s="409"/>
      <c r="CL418" s="409"/>
      <c r="CM418" s="409"/>
      <c r="CN418" s="409"/>
      <c r="CO418" s="409"/>
      <c r="CP418" s="409"/>
      <c r="CQ418" s="409"/>
      <c r="CR418" s="409"/>
      <c r="DB418" s="409"/>
      <c r="DC418" s="409"/>
      <c r="DD418" s="409"/>
      <c r="DE418" s="409"/>
      <c r="DF418" s="409"/>
      <c r="DG418" s="409"/>
      <c r="DH418" s="409"/>
      <c r="DR418" s="409"/>
      <c r="DS418" s="409"/>
      <c r="DT418" s="409"/>
      <c r="DU418" s="409"/>
      <c r="DV418" s="409"/>
      <c r="DW418" s="409"/>
      <c r="DX418" s="409"/>
      <c r="EH418" s="409"/>
      <c r="EI418" s="409"/>
      <c r="EJ418" s="409"/>
      <c r="EK418" s="409"/>
      <c r="EL418" s="409"/>
      <c r="EM418" s="409"/>
      <c r="EN418" s="409"/>
      <c r="EX418" s="409"/>
      <c r="EY418" s="409"/>
      <c r="EZ418" s="409"/>
      <c r="FA418" s="409"/>
      <c r="FB418" s="409"/>
      <c r="FC418" s="409"/>
      <c r="FD418" s="409"/>
      <c r="FN418" s="409"/>
      <c r="FO418" s="409"/>
      <c r="FP418" s="409"/>
      <c r="FQ418" s="409"/>
      <c r="FR418" s="409"/>
      <c r="FS418" s="409"/>
      <c r="FT418" s="409"/>
      <c r="GD418" s="409"/>
      <c r="GE418" s="409"/>
      <c r="GF418" s="409"/>
      <c r="GG418" s="409"/>
      <c r="GH418" s="409"/>
      <c r="GI418" s="409"/>
      <c r="GJ418" s="409"/>
      <c r="GT418" s="409"/>
      <c r="GU418" s="409"/>
      <c r="GV418" s="409"/>
      <c r="GW418" s="409"/>
      <c r="GX418" s="409"/>
      <c r="GY418" s="409"/>
      <c r="GZ418" s="409"/>
      <c r="HJ418" s="409"/>
      <c r="HK418" s="409"/>
      <c r="HL418" s="409"/>
      <c r="HM418" s="409"/>
      <c r="HN418" s="409"/>
      <c r="HO418" s="409"/>
      <c r="HP418" s="409"/>
      <c r="HZ418" s="409"/>
      <c r="IA418" s="409"/>
      <c r="IB418" s="409"/>
      <c r="IC418" s="409"/>
      <c r="ID418" s="409"/>
      <c r="IE418" s="409"/>
      <c r="IF418" s="409"/>
      <c r="IP418" s="409"/>
      <c r="IQ418" s="409"/>
      <c r="IR418" s="409"/>
      <c r="IS418" s="409"/>
      <c r="IT418" s="409"/>
      <c r="IU418" s="409"/>
      <c r="IV418" s="409"/>
    </row>
    <row r="419" spans="1:256">
      <c r="A419" s="54"/>
      <c r="B419" s="16"/>
      <c r="C419" s="51"/>
      <c r="D419" s="52"/>
      <c r="E419" s="52"/>
      <c r="F419" s="52"/>
      <c r="G419" s="52"/>
      <c r="H419" s="52"/>
      <c r="I419" s="51"/>
      <c r="J419" s="242"/>
      <c r="K419" s="226"/>
      <c r="L419" s="630"/>
      <c r="M419" s="630"/>
      <c r="N419" s="630"/>
      <c r="O419" s="630"/>
      <c r="P419" s="637"/>
      <c r="Q419" s="627"/>
      <c r="S419" s="52"/>
      <c r="T419" s="52"/>
      <c r="U419" s="52"/>
      <c r="V419" s="52"/>
      <c r="W419" s="52"/>
      <c r="X419" s="641"/>
      <c r="AP419" s="409"/>
      <c r="AQ419" s="409"/>
      <c r="AR419" s="409"/>
      <c r="AS419" s="409"/>
      <c r="AT419" s="409"/>
      <c r="AU419" s="409"/>
      <c r="AV419" s="409"/>
      <c r="BF419" s="409"/>
      <c r="BG419" s="409"/>
      <c r="BH419" s="409"/>
      <c r="BI419" s="409"/>
      <c r="BJ419" s="409"/>
      <c r="BK419" s="409"/>
      <c r="BL419" s="409"/>
      <c r="BV419" s="409"/>
      <c r="BW419" s="409"/>
      <c r="BX419" s="409"/>
      <c r="BY419" s="409"/>
      <c r="BZ419" s="409"/>
      <c r="CA419" s="409"/>
      <c r="CB419" s="409"/>
      <c r="CL419" s="409"/>
      <c r="CM419" s="409"/>
      <c r="CN419" s="409"/>
      <c r="CO419" s="409"/>
      <c r="CP419" s="409"/>
      <c r="CQ419" s="409"/>
      <c r="CR419" s="409"/>
      <c r="DB419" s="409"/>
      <c r="DC419" s="409"/>
      <c r="DD419" s="409"/>
      <c r="DE419" s="409"/>
      <c r="DF419" s="409"/>
      <c r="DG419" s="409"/>
      <c r="DH419" s="409"/>
      <c r="DR419" s="409"/>
      <c r="DS419" s="409"/>
      <c r="DT419" s="409"/>
      <c r="DU419" s="409"/>
      <c r="DV419" s="409"/>
      <c r="DW419" s="409"/>
      <c r="DX419" s="409"/>
      <c r="EH419" s="409"/>
      <c r="EI419" s="409"/>
      <c r="EJ419" s="409"/>
      <c r="EK419" s="409"/>
      <c r="EL419" s="409"/>
      <c r="EM419" s="409"/>
      <c r="EN419" s="409"/>
      <c r="EX419" s="409"/>
      <c r="EY419" s="409"/>
      <c r="EZ419" s="409"/>
      <c r="FA419" s="409"/>
      <c r="FB419" s="409"/>
      <c r="FC419" s="409"/>
      <c r="FD419" s="409"/>
      <c r="FN419" s="409"/>
      <c r="FO419" s="409"/>
      <c r="FP419" s="409"/>
      <c r="FQ419" s="409"/>
      <c r="FR419" s="409"/>
      <c r="FS419" s="409"/>
      <c r="FT419" s="409"/>
      <c r="GD419" s="409"/>
      <c r="GE419" s="409"/>
      <c r="GF419" s="409"/>
      <c r="GG419" s="409"/>
      <c r="GH419" s="409"/>
      <c r="GI419" s="409"/>
      <c r="GJ419" s="409"/>
      <c r="GT419" s="409"/>
      <c r="GU419" s="409"/>
      <c r="GV419" s="409"/>
      <c r="GW419" s="409"/>
      <c r="GX419" s="409"/>
      <c r="GY419" s="409"/>
      <c r="GZ419" s="409"/>
      <c r="HJ419" s="409"/>
      <c r="HK419" s="409"/>
      <c r="HL419" s="409"/>
      <c r="HM419" s="409"/>
      <c r="HN419" s="409"/>
      <c r="HO419" s="409"/>
      <c r="HP419" s="409"/>
      <c r="HZ419" s="409"/>
      <c r="IA419" s="409"/>
      <c r="IB419" s="409"/>
      <c r="IC419" s="409"/>
      <c r="ID419" s="409"/>
      <c r="IE419" s="409"/>
      <c r="IF419" s="409"/>
      <c r="IP419" s="409"/>
      <c r="IQ419" s="409"/>
      <c r="IR419" s="409"/>
      <c r="IS419" s="409"/>
      <c r="IT419" s="409"/>
      <c r="IU419" s="409"/>
      <c r="IV419" s="409"/>
    </row>
    <row r="420" spans="1:256">
      <c r="A420" s="54"/>
      <c r="B420" s="16"/>
      <c r="C420" s="51"/>
      <c r="D420" s="52"/>
      <c r="E420" s="52"/>
      <c r="F420" s="52"/>
      <c r="G420" s="52"/>
      <c r="H420" s="52"/>
      <c r="I420" s="51"/>
      <c r="J420" s="242"/>
      <c r="K420" s="226"/>
      <c r="L420" s="630"/>
      <c r="M420" s="630"/>
      <c r="N420" s="630"/>
      <c r="O420" s="630"/>
      <c r="P420" s="637"/>
      <c r="Q420" s="627"/>
      <c r="S420" s="52"/>
      <c r="T420" s="52"/>
      <c r="U420" s="52"/>
      <c r="V420" s="52"/>
      <c r="W420" s="52"/>
      <c r="X420" s="641"/>
      <c r="AP420" s="409"/>
      <c r="AQ420" s="409"/>
      <c r="AR420" s="409"/>
      <c r="AS420" s="409"/>
      <c r="AT420" s="409"/>
      <c r="AU420" s="409"/>
      <c r="AV420" s="409"/>
      <c r="BF420" s="409"/>
      <c r="BG420" s="409"/>
      <c r="BH420" s="409"/>
      <c r="BI420" s="409"/>
      <c r="BJ420" s="409"/>
      <c r="BK420" s="409"/>
      <c r="BL420" s="409"/>
      <c r="BV420" s="409"/>
      <c r="BW420" s="409"/>
      <c r="BX420" s="409"/>
      <c r="BY420" s="409"/>
      <c r="BZ420" s="409"/>
      <c r="CA420" s="409"/>
      <c r="CB420" s="409"/>
      <c r="CL420" s="409"/>
      <c r="CM420" s="409"/>
      <c r="CN420" s="409"/>
      <c r="CO420" s="409"/>
      <c r="CP420" s="409"/>
      <c r="CQ420" s="409"/>
      <c r="CR420" s="409"/>
      <c r="DB420" s="409"/>
      <c r="DC420" s="409"/>
      <c r="DD420" s="409"/>
      <c r="DE420" s="409"/>
      <c r="DF420" s="409"/>
      <c r="DG420" s="409"/>
      <c r="DH420" s="409"/>
      <c r="DR420" s="409"/>
      <c r="DS420" s="409"/>
      <c r="DT420" s="409"/>
      <c r="DU420" s="409"/>
      <c r="DV420" s="409"/>
      <c r="DW420" s="409"/>
      <c r="DX420" s="409"/>
      <c r="EH420" s="409"/>
      <c r="EI420" s="409"/>
      <c r="EJ420" s="409"/>
      <c r="EK420" s="409"/>
      <c r="EL420" s="409"/>
      <c r="EM420" s="409"/>
      <c r="EN420" s="409"/>
      <c r="EX420" s="409"/>
      <c r="EY420" s="409"/>
      <c r="EZ420" s="409"/>
      <c r="FA420" s="409"/>
      <c r="FB420" s="409"/>
      <c r="FC420" s="409"/>
      <c r="FD420" s="409"/>
      <c r="FN420" s="409"/>
      <c r="FO420" s="409"/>
      <c r="FP420" s="409"/>
      <c r="FQ420" s="409"/>
      <c r="FR420" s="409"/>
      <c r="FS420" s="409"/>
      <c r="FT420" s="409"/>
      <c r="GD420" s="409"/>
      <c r="GE420" s="409"/>
      <c r="GF420" s="409"/>
      <c r="GG420" s="409"/>
      <c r="GH420" s="409"/>
      <c r="GI420" s="409"/>
      <c r="GJ420" s="409"/>
      <c r="GT420" s="409"/>
      <c r="GU420" s="409"/>
      <c r="GV420" s="409"/>
      <c r="GW420" s="409"/>
      <c r="GX420" s="409"/>
      <c r="GY420" s="409"/>
      <c r="GZ420" s="409"/>
      <c r="HJ420" s="409"/>
      <c r="HK420" s="409"/>
      <c r="HL420" s="409"/>
      <c r="HM420" s="409"/>
      <c r="HN420" s="409"/>
      <c r="HO420" s="409"/>
      <c r="HP420" s="409"/>
      <c r="HZ420" s="409"/>
      <c r="IA420" s="409"/>
      <c r="IB420" s="409"/>
      <c r="IC420" s="409"/>
      <c r="ID420" s="409"/>
      <c r="IE420" s="409"/>
      <c r="IF420" s="409"/>
      <c r="IP420" s="409"/>
      <c r="IQ420" s="409"/>
      <c r="IR420" s="409"/>
      <c r="IS420" s="409"/>
      <c r="IT420" s="409"/>
      <c r="IU420" s="409"/>
      <c r="IV420" s="409"/>
    </row>
    <row r="421" spans="1:256">
      <c r="A421" s="54"/>
      <c r="B421" s="141"/>
      <c r="C421" s="142"/>
      <c r="D421" s="143"/>
      <c r="E421" s="143"/>
      <c r="F421" s="143"/>
      <c r="G421" s="143"/>
      <c r="H421" s="143"/>
      <c r="I421" s="414"/>
      <c r="J421" s="243"/>
      <c r="K421" s="227"/>
      <c r="L421" s="227"/>
      <c r="M421" s="227"/>
      <c r="N421" s="227"/>
      <c r="O421" s="237"/>
      <c r="P421" s="631"/>
      <c r="Q421" s="627"/>
      <c r="S421" s="52"/>
      <c r="T421" s="52"/>
      <c r="U421" s="52"/>
      <c r="V421" s="52"/>
      <c r="W421" s="52"/>
      <c r="X421" s="641"/>
      <c r="AP421" s="409"/>
      <c r="AQ421" s="409"/>
      <c r="AR421" s="409"/>
      <c r="AS421" s="409"/>
      <c r="AT421" s="409"/>
      <c r="AU421" s="409"/>
      <c r="AV421" s="409"/>
      <c r="BF421" s="409"/>
      <c r="BG421" s="409"/>
      <c r="BH421" s="409"/>
      <c r="BI421" s="409"/>
      <c r="BJ421" s="409"/>
      <c r="BK421" s="409"/>
      <c r="BL421" s="409"/>
      <c r="BV421" s="409"/>
      <c r="BW421" s="409"/>
      <c r="BX421" s="409"/>
      <c r="BY421" s="409"/>
      <c r="BZ421" s="409"/>
      <c r="CA421" s="409"/>
      <c r="CB421" s="409"/>
      <c r="CL421" s="409"/>
      <c r="CM421" s="409"/>
      <c r="CN421" s="409"/>
      <c r="CO421" s="409"/>
      <c r="CP421" s="409"/>
      <c r="CQ421" s="409"/>
      <c r="CR421" s="409"/>
      <c r="DB421" s="409"/>
      <c r="DC421" s="409"/>
      <c r="DD421" s="409"/>
      <c r="DE421" s="409"/>
      <c r="DF421" s="409"/>
      <c r="DG421" s="409"/>
      <c r="DH421" s="409"/>
      <c r="DR421" s="409"/>
      <c r="DS421" s="409"/>
      <c r="DT421" s="409"/>
      <c r="DU421" s="409"/>
      <c r="DV421" s="409"/>
      <c r="DW421" s="409"/>
      <c r="DX421" s="409"/>
      <c r="EH421" s="409"/>
      <c r="EI421" s="409"/>
      <c r="EJ421" s="409"/>
      <c r="EK421" s="409"/>
      <c r="EL421" s="409"/>
      <c r="EM421" s="409"/>
      <c r="EN421" s="409"/>
      <c r="EX421" s="409"/>
      <c r="EY421" s="409"/>
      <c r="EZ421" s="409"/>
      <c r="FA421" s="409"/>
      <c r="FB421" s="409"/>
      <c r="FC421" s="409"/>
      <c r="FD421" s="409"/>
      <c r="FN421" s="409"/>
      <c r="FO421" s="409"/>
      <c r="FP421" s="409"/>
      <c r="FQ421" s="409"/>
      <c r="FR421" s="409"/>
      <c r="FS421" s="409"/>
      <c r="FT421" s="409"/>
      <c r="GD421" s="409"/>
      <c r="GE421" s="409"/>
      <c r="GF421" s="409"/>
      <c r="GG421" s="409"/>
      <c r="GH421" s="409"/>
      <c r="GI421" s="409"/>
      <c r="GJ421" s="409"/>
      <c r="GT421" s="409"/>
      <c r="GU421" s="409"/>
      <c r="GV421" s="409"/>
      <c r="GW421" s="409"/>
      <c r="GX421" s="409"/>
      <c r="GY421" s="409"/>
      <c r="GZ421" s="409"/>
      <c r="HJ421" s="409"/>
      <c r="HK421" s="409"/>
      <c r="HL421" s="409"/>
      <c r="HM421" s="409"/>
      <c r="HN421" s="409"/>
      <c r="HO421" s="409"/>
      <c r="HP421" s="409"/>
      <c r="HZ421" s="409"/>
      <c r="IA421" s="409"/>
      <c r="IB421" s="409"/>
      <c r="IC421" s="409"/>
      <c r="ID421" s="409"/>
      <c r="IE421" s="409"/>
      <c r="IF421" s="409"/>
      <c r="IP421" s="409"/>
      <c r="IQ421" s="409"/>
      <c r="IR421" s="409"/>
      <c r="IS421" s="409"/>
      <c r="IT421" s="409"/>
      <c r="IU421" s="409"/>
      <c r="IV421" s="409"/>
    </row>
    <row r="422" spans="1:256">
      <c r="A422" s="54"/>
      <c r="B422" s="16"/>
      <c r="C422" s="51"/>
      <c r="D422" s="52"/>
      <c r="E422" s="52"/>
      <c r="F422" s="52"/>
      <c r="G422" s="52"/>
      <c r="H422" s="52"/>
      <c r="I422" s="51"/>
      <c r="J422" s="242"/>
      <c r="K422" s="226"/>
      <c r="L422" s="630"/>
      <c r="M422" s="630"/>
      <c r="N422" s="630"/>
      <c r="O422" s="630"/>
      <c r="P422" s="637"/>
      <c r="Q422" s="627"/>
      <c r="S422" s="52"/>
      <c r="T422" s="52"/>
      <c r="U422" s="52"/>
      <c r="V422" s="52"/>
      <c r="W422" s="52"/>
      <c r="X422" s="641"/>
      <c r="AP422" s="409"/>
      <c r="AQ422" s="409"/>
      <c r="AR422" s="409"/>
      <c r="AS422" s="409"/>
      <c r="AT422" s="409"/>
      <c r="AU422" s="409"/>
      <c r="AV422" s="409"/>
      <c r="BF422" s="409"/>
      <c r="BG422" s="409"/>
      <c r="BH422" s="409"/>
      <c r="BI422" s="409"/>
      <c r="BJ422" s="409"/>
      <c r="BK422" s="409"/>
      <c r="BL422" s="409"/>
      <c r="BV422" s="409"/>
      <c r="BW422" s="409"/>
      <c r="BX422" s="409"/>
      <c r="BY422" s="409"/>
      <c r="BZ422" s="409"/>
      <c r="CA422" s="409"/>
      <c r="CB422" s="409"/>
      <c r="CL422" s="409"/>
      <c r="CM422" s="409"/>
      <c r="CN422" s="409"/>
      <c r="CO422" s="409"/>
      <c r="CP422" s="409"/>
      <c r="CQ422" s="409"/>
      <c r="CR422" s="409"/>
      <c r="DB422" s="409"/>
      <c r="DC422" s="409"/>
      <c r="DD422" s="409"/>
      <c r="DE422" s="409"/>
      <c r="DF422" s="409"/>
      <c r="DG422" s="409"/>
      <c r="DH422" s="409"/>
      <c r="DR422" s="409"/>
      <c r="DS422" s="409"/>
      <c r="DT422" s="409"/>
      <c r="DU422" s="409"/>
      <c r="DV422" s="409"/>
      <c r="DW422" s="409"/>
      <c r="DX422" s="409"/>
      <c r="EH422" s="409"/>
      <c r="EI422" s="409"/>
      <c r="EJ422" s="409"/>
      <c r="EK422" s="409"/>
      <c r="EL422" s="409"/>
      <c r="EM422" s="409"/>
      <c r="EN422" s="409"/>
      <c r="EX422" s="409"/>
      <c r="EY422" s="409"/>
      <c r="EZ422" s="409"/>
      <c r="FA422" s="409"/>
      <c r="FB422" s="409"/>
      <c r="FC422" s="409"/>
      <c r="FD422" s="409"/>
      <c r="FN422" s="409"/>
      <c r="FO422" s="409"/>
      <c r="FP422" s="409"/>
      <c r="FQ422" s="409"/>
      <c r="FR422" s="409"/>
      <c r="FS422" s="409"/>
      <c r="FT422" s="409"/>
      <c r="GD422" s="409"/>
      <c r="GE422" s="409"/>
      <c r="GF422" s="409"/>
      <c r="GG422" s="409"/>
      <c r="GH422" s="409"/>
      <c r="GI422" s="409"/>
      <c r="GJ422" s="409"/>
      <c r="GT422" s="409"/>
      <c r="GU422" s="409"/>
      <c r="GV422" s="409"/>
      <c r="GW422" s="409"/>
      <c r="GX422" s="409"/>
      <c r="GY422" s="409"/>
      <c r="GZ422" s="409"/>
      <c r="HJ422" s="409"/>
      <c r="HK422" s="409"/>
      <c r="HL422" s="409"/>
      <c r="HM422" s="409"/>
      <c r="HN422" s="409"/>
      <c r="HO422" s="409"/>
      <c r="HP422" s="409"/>
      <c r="HZ422" s="409"/>
      <c r="IA422" s="409"/>
      <c r="IB422" s="409"/>
      <c r="IC422" s="409"/>
      <c r="ID422" s="409"/>
      <c r="IE422" s="409"/>
      <c r="IF422" s="409"/>
      <c r="IP422" s="409"/>
      <c r="IQ422" s="409"/>
      <c r="IR422" s="409"/>
      <c r="IS422" s="409"/>
      <c r="IT422" s="409"/>
      <c r="IU422" s="409"/>
      <c r="IV422" s="409"/>
    </row>
    <row r="423" spans="1:256">
      <c r="A423" s="54"/>
      <c r="B423" s="16"/>
      <c r="C423" s="51"/>
      <c r="D423" s="52"/>
      <c r="E423" s="52"/>
      <c r="F423" s="52"/>
      <c r="G423" s="52"/>
      <c r="H423" s="52"/>
      <c r="I423" s="51"/>
      <c r="J423" s="242"/>
      <c r="K423" s="226"/>
      <c r="L423" s="630"/>
      <c r="M423" s="630"/>
      <c r="N423" s="630"/>
      <c r="O423" s="630"/>
      <c r="P423" s="637"/>
      <c r="Q423" s="627"/>
      <c r="S423" s="52"/>
      <c r="T423" s="52"/>
      <c r="U423" s="52"/>
      <c r="V423" s="52"/>
      <c r="W423" s="52"/>
      <c r="X423" s="641"/>
      <c r="AP423" s="409"/>
      <c r="AQ423" s="409"/>
      <c r="AR423" s="409"/>
      <c r="AS423" s="409"/>
      <c r="AT423" s="409"/>
      <c r="AU423" s="409"/>
      <c r="AV423" s="409"/>
      <c r="BF423" s="409"/>
      <c r="BG423" s="409"/>
      <c r="BH423" s="409"/>
      <c r="BI423" s="409"/>
      <c r="BJ423" s="409"/>
      <c r="BK423" s="409"/>
      <c r="BL423" s="409"/>
      <c r="BV423" s="409"/>
      <c r="BW423" s="409"/>
      <c r="BX423" s="409"/>
      <c r="BY423" s="409"/>
      <c r="BZ423" s="409"/>
      <c r="CA423" s="409"/>
      <c r="CB423" s="409"/>
      <c r="CL423" s="409"/>
      <c r="CM423" s="409"/>
      <c r="CN423" s="409"/>
      <c r="CO423" s="409"/>
      <c r="CP423" s="409"/>
      <c r="CQ423" s="409"/>
      <c r="CR423" s="409"/>
      <c r="DB423" s="409"/>
      <c r="DC423" s="409"/>
      <c r="DD423" s="409"/>
      <c r="DE423" s="409"/>
      <c r="DF423" s="409"/>
      <c r="DG423" s="409"/>
      <c r="DH423" s="409"/>
      <c r="DR423" s="409"/>
      <c r="DS423" s="409"/>
      <c r="DT423" s="409"/>
      <c r="DU423" s="409"/>
      <c r="DV423" s="409"/>
      <c r="DW423" s="409"/>
      <c r="DX423" s="409"/>
      <c r="EH423" s="409"/>
      <c r="EI423" s="409"/>
      <c r="EJ423" s="409"/>
      <c r="EK423" s="409"/>
      <c r="EL423" s="409"/>
      <c r="EM423" s="409"/>
      <c r="EN423" s="409"/>
      <c r="EX423" s="409"/>
      <c r="EY423" s="409"/>
      <c r="EZ423" s="409"/>
      <c r="FA423" s="409"/>
      <c r="FB423" s="409"/>
      <c r="FC423" s="409"/>
      <c r="FD423" s="409"/>
      <c r="FN423" s="409"/>
      <c r="FO423" s="409"/>
      <c r="FP423" s="409"/>
      <c r="FQ423" s="409"/>
      <c r="FR423" s="409"/>
      <c r="FS423" s="409"/>
      <c r="FT423" s="409"/>
      <c r="GD423" s="409"/>
      <c r="GE423" s="409"/>
      <c r="GF423" s="409"/>
      <c r="GG423" s="409"/>
      <c r="GH423" s="409"/>
      <c r="GI423" s="409"/>
      <c r="GJ423" s="409"/>
      <c r="GT423" s="409"/>
      <c r="GU423" s="409"/>
      <c r="GV423" s="409"/>
      <c r="GW423" s="409"/>
      <c r="GX423" s="409"/>
      <c r="GY423" s="409"/>
      <c r="GZ423" s="409"/>
      <c r="HJ423" s="409"/>
      <c r="HK423" s="409"/>
      <c r="HL423" s="409"/>
      <c r="HM423" s="409"/>
      <c r="HN423" s="409"/>
      <c r="HO423" s="409"/>
      <c r="HP423" s="409"/>
      <c r="HZ423" s="409"/>
      <c r="IA423" s="409"/>
      <c r="IB423" s="409"/>
      <c r="IC423" s="409"/>
      <c r="ID423" s="409"/>
      <c r="IE423" s="409"/>
      <c r="IF423" s="409"/>
      <c r="IP423" s="409"/>
      <c r="IQ423" s="409"/>
      <c r="IR423" s="409"/>
      <c r="IS423" s="409"/>
      <c r="IT423" s="409"/>
      <c r="IU423" s="409"/>
      <c r="IV423" s="409"/>
    </row>
    <row r="424" spans="1:256">
      <c r="A424" s="54"/>
      <c r="B424" s="139"/>
      <c r="C424" s="137"/>
      <c r="D424" s="138"/>
      <c r="E424" s="138"/>
      <c r="F424" s="138"/>
      <c r="G424" s="138"/>
      <c r="H424" s="138"/>
      <c r="I424" s="417"/>
      <c r="J424" s="243"/>
      <c r="K424" s="227"/>
      <c r="L424" s="227"/>
      <c r="M424" s="227"/>
      <c r="N424" s="227"/>
      <c r="O424" s="237"/>
      <c r="P424" s="631"/>
      <c r="Q424" s="627"/>
      <c r="S424" s="52"/>
      <c r="T424" s="52"/>
      <c r="U424" s="52"/>
      <c r="V424" s="52"/>
      <c r="W424" s="52"/>
      <c r="X424" s="641"/>
      <c r="AP424" s="409"/>
      <c r="AQ424" s="409"/>
      <c r="AR424" s="409"/>
      <c r="AS424" s="409"/>
      <c r="AT424" s="409"/>
      <c r="AU424" s="409"/>
      <c r="AV424" s="409"/>
      <c r="BF424" s="409"/>
      <c r="BG424" s="409"/>
      <c r="BH424" s="409"/>
      <c r="BI424" s="409"/>
      <c r="BJ424" s="409"/>
      <c r="BK424" s="409"/>
      <c r="BL424" s="409"/>
      <c r="BV424" s="409"/>
      <c r="BW424" s="409"/>
      <c r="BX424" s="409"/>
      <c r="BY424" s="409"/>
      <c r="BZ424" s="409"/>
      <c r="CA424" s="409"/>
      <c r="CB424" s="409"/>
      <c r="CL424" s="409"/>
      <c r="CM424" s="409"/>
      <c r="CN424" s="409"/>
      <c r="CO424" s="409"/>
      <c r="CP424" s="409"/>
      <c r="CQ424" s="409"/>
      <c r="CR424" s="409"/>
      <c r="DB424" s="409"/>
      <c r="DC424" s="409"/>
      <c r="DD424" s="409"/>
      <c r="DE424" s="409"/>
      <c r="DF424" s="409"/>
      <c r="DG424" s="409"/>
      <c r="DH424" s="409"/>
      <c r="DR424" s="409"/>
      <c r="DS424" s="409"/>
      <c r="DT424" s="409"/>
      <c r="DU424" s="409"/>
      <c r="DV424" s="409"/>
      <c r="DW424" s="409"/>
      <c r="DX424" s="409"/>
      <c r="EH424" s="409"/>
      <c r="EI424" s="409"/>
      <c r="EJ424" s="409"/>
      <c r="EK424" s="409"/>
      <c r="EL424" s="409"/>
      <c r="EM424" s="409"/>
      <c r="EN424" s="409"/>
      <c r="EX424" s="409"/>
      <c r="EY424" s="409"/>
      <c r="EZ424" s="409"/>
      <c r="FA424" s="409"/>
      <c r="FB424" s="409"/>
      <c r="FC424" s="409"/>
      <c r="FD424" s="409"/>
      <c r="FN424" s="409"/>
      <c r="FO424" s="409"/>
      <c r="FP424" s="409"/>
      <c r="FQ424" s="409"/>
      <c r="FR424" s="409"/>
      <c r="FS424" s="409"/>
      <c r="FT424" s="409"/>
      <c r="GD424" s="409"/>
      <c r="GE424" s="409"/>
      <c r="GF424" s="409"/>
      <c r="GG424" s="409"/>
      <c r="GH424" s="409"/>
      <c r="GI424" s="409"/>
      <c r="GJ424" s="409"/>
      <c r="GT424" s="409"/>
      <c r="GU424" s="409"/>
      <c r="GV424" s="409"/>
      <c r="GW424" s="409"/>
      <c r="GX424" s="409"/>
      <c r="GY424" s="409"/>
      <c r="GZ424" s="409"/>
      <c r="HJ424" s="409"/>
      <c r="HK424" s="409"/>
      <c r="HL424" s="409"/>
      <c r="HM424" s="409"/>
      <c r="HN424" s="409"/>
      <c r="HO424" s="409"/>
      <c r="HP424" s="409"/>
      <c r="HZ424" s="409"/>
      <c r="IA424" s="409"/>
      <c r="IB424" s="409"/>
      <c r="IC424" s="409"/>
      <c r="ID424" s="409"/>
      <c r="IE424" s="409"/>
      <c r="IF424" s="409"/>
      <c r="IP424" s="409"/>
      <c r="IQ424" s="409"/>
      <c r="IR424" s="409"/>
      <c r="IS424" s="409"/>
      <c r="IT424" s="409"/>
      <c r="IU424" s="409"/>
      <c r="IV424" s="409"/>
    </row>
    <row r="425" spans="1:256">
      <c r="A425" s="53"/>
      <c r="B425" s="238"/>
      <c r="C425" s="239"/>
      <c r="D425" s="240"/>
      <c r="E425" s="240"/>
      <c r="F425" s="74"/>
      <c r="G425" s="240"/>
      <c r="H425" s="240"/>
      <c r="I425" s="241"/>
      <c r="J425" s="228"/>
      <c r="K425" s="229"/>
      <c r="L425" s="230"/>
      <c r="M425" s="230"/>
      <c r="N425" s="230"/>
      <c r="O425" s="230"/>
      <c r="P425" s="623"/>
      <c r="Q425" s="627"/>
      <c r="S425" s="52"/>
      <c r="T425" s="52"/>
      <c r="U425" s="52"/>
      <c r="V425" s="52"/>
      <c r="W425" s="52"/>
      <c r="X425" s="641"/>
      <c r="AP425" s="409"/>
      <c r="AQ425" s="409"/>
      <c r="AR425" s="409"/>
      <c r="AS425" s="409"/>
      <c r="AT425" s="409"/>
      <c r="AU425" s="409"/>
      <c r="AV425" s="409"/>
      <c r="BF425" s="409"/>
      <c r="BG425" s="409"/>
      <c r="BH425" s="409"/>
      <c r="BI425" s="409"/>
      <c r="BJ425" s="409"/>
      <c r="BK425" s="409"/>
      <c r="BL425" s="409"/>
      <c r="BV425" s="409"/>
      <c r="BW425" s="409"/>
      <c r="BX425" s="409"/>
      <c r="BY425" s="409"/>
      <c r="BZ425" s="409"/>
      <c r="CA425" s="409"/>
      <c r="CB425" s="409"/>
      <c r="CL425" s="409"/>
      <c r="CM425" s="409"/>
      <c r="CN425" s="409"/>
      <c r="CO425" s="409"/>
      <c r="CP425" s="409"/>
      <c r="CQ425" s="409"/>
      <c r="CR425" s="409"/>
      <c r="DB425" s="409"/>
      <c r="DC425" s="409"/>
      <c r="DD425" s="409"/>
      <c r="DE425" s="409"/>
      <c r="DF425" s="409"/>
      <c r="DG425" s="409"/>
      <c r="DH425" s="409"/>
      <c r="DR425" s="409"/>
      <c r="DS425" s="409"/>
      <c r="DT425" s="409"/>
      <c r="DU425" s="409"/>
      <c r="DV425" s="409"/>
      <c r="DW425" s="409"/>
      <c r="DX425" s="409"/>
      <c r="EH425" s="409"/>
      <c r="EI425" s="409"/>
      <c r="EJ425" s="409"/>
      <c r="EK425" s="409"/>
      <c r="EL425" s="409"/>
      <c r="EM425" s="409"/>
      <c r="EN425" s="409"/>
      <c r="EX425" s="409"/>
      <c r="EY425" s="409"/>
      <c r="EZ425" s="409"/>
      <c r="FA425" s="409"/>
      <c r="FB425" s="409"/>
      <c r="FC425" s="409"/>
      <c r="FD425" s="409"/>
      <c r="FN425" s="409"/>
      <c r="FO425" s="409"/>
      <c r="FP425" s="409"/>
      <c r="FQ425" s="409"/>
      <c r="FR425" s="409"/>
      <c r="FS425" s="409"/>
      <c r="FT425" s="409"/>
      <c r="GD425" s="409"/>
      <c r="GE425" s="409"/>
      <c r="GF425" s="409"/>
      <c r="GG425" s="409"/>
      <c r="GH425" s="409"/>
      <c r="GI425" s="409"/>
      <c r="GJ425" s="409"/>
      <c r="GT425" s="409"/>
      <c r="GU425" s="409"/>
      <c r="GV425" s="409"/>
      <c r="GW425" s="409"/>
      <c r="GX425" s="409"/>
      <c r="GY425" s="409"/>
      <c r="GZ425" s="409"/>
      <c r="HJ425" s="409"/>
      <c r="HK425" s="409"/>
      <c r="HL425" s="409"/>
      <c r="HM425" s="409"/>
      <c r="HN425" s="409"/>
      <c r="HO425" s="409"/>
      <c r="HP425" s="409"/>
      <c r="HZ425" s="409"/>
      <c r="IA425" s="409"/>
      <c r="IB425" s="409"/>
      <c r="IC425" s="409"/>
      <c r="ID425" s="409"/>
      <c r="IE425" s="409"/>
      <c r="IF425" s="409"/>
      <c r="IP425" s="409"/>
      <c r="IQ425" s="409"/>
      <c r="IR425" s="409"/>
      <c r="IS425" s="409"/>
      <c r="IT425" s="409"/>
      <c r="IU425" s="409"/>
      <c r="IV425" s="409"/>
    </row>
    <row r="426" spans="1:256">
      <c r="A426" s="54"/>
      <c r="B426" s="16"/>
      <c r="C426" s="51"/>
      <c r="D426" s="52"/>
      <c r="E426" s="52"/>
      <c r="F426" s="52"/>
      <c r="G426" s="52"/>
      <c r="H426" s="52"/>
      <c r="I426" s="75"/>
      <c r="J426" s="232"/>
      <c r="K426" s="233"/>
      <c r="L426" s="234"/>
      <c r="M426" s="234"/>
      <c r="N426" s="234"/>
      <c r="O426" s="234"/>
      <c r="P426" s="635"/>
      <c r="Q426" s="627"/>
      <c r="S426" s="52"/>
      <c r="T426" s="52"/>
      <c r="U426" s="52"/>
      <c r="V426" s="52"/>
      <c r="W426" s="52"/>
      <c r="X426" s="641"/>
      <c r="AP426" s="409"/>
      <c r="AQ426" s="409"/>
      <c r="AR426" s="409"/>
      <c r="AS426" s="409"/>
      <c r="AT426" s="409"/>
      <c r="AU426" s="409"/>
      <c r="AV426" s="409"/>
      <c r="BF426" s="409"/>
      <c r="BG426" s="409"/>
      <c r="BH426" s="409"/>
      <c r="BI426" s="409"/>
      <c r="BJ426" s="409"/>
      <c r="BK426" s="409"/>
      <c r="BL426" s="409"/>
      <c r="BV426" s="409"/>
      <c r="BW426" s="409"/>
      <c r="BX426" s="409"/>
      <c r="BY426" s="409"/>
      <c r="BZ426" s="409"/>
      <c r="CA426" s="409"/>
      <c r="CB426" s="409"/>
      <c r="CL426" s="409"/>
      <c r="CM426" s="409"/>
      <c r="CN426" s="409"/>
      <c r="CO426" s="409"/>
      <c r="CP426" s="409"/>
      <c r="CQ426" s="409"/>
      <c r="CR426" s="409"/>
      <c r="DB426" s="409"/>
      <c r="DC426" s="409"/>
      <c r="DD426" s="409"/>
      <c r="DE426" s="409"/>
      <c r="DF426" s="409"/>
      <c r="DG426" s="409"/>
      <c r="DH426" s="409"/>
      <c r="DR426" s="409"/>
      <c r="DS426" s="409"/>
      <c r="DT426" s="409"/>
      <c r="DU426" s="409"/>
      <c r="DV426" s="409"/>
      <c r="DW426" s="409"/>
      <c r="DX426" s="409"/>
      <c r="EH426" s="409"/>
      <c r="EI426" s="409"/>
      <c r="EJ426" s="409"/>
      <c r="EK426" s="409"/>
      <c r="EL426" s="409"/>
      <c r="EM426" s="409"/>
      <c r="EN426" s="409"/>
      <c r="EX426" s="409"/>
      <c r="EY426" s="409"/>
      <c r="EZ426" s="409"/>
      <c r="FA426" s="409"/>
      <c r="FB426" s="409"/>
      <c r="FC426" s="409"/>
      <c r="FD426" s="409"/>
      <c r="FN426" s="409"/>
      <c r="FO426" s="409"/>
      <c r="FP426" s="409"/>
      <c r="FQ426" s="409"/>
      <c r="FR426" s="409"/>
      <c r="FS426" s="409"/>
      <c r="FT426" s="409"/>
      <c r="GD426" s="409"/>
      <c r="GE426" s="409"/>
      <c r="GF426" s="409"/>
      <c r="GG426" s="409"/>
      <c r="GH426" s="409"/>
      <c r="GI426" s="409"/>
      <c r="GJ426" s="409"/>
      <c r="GT426" s="409"/>
      <c r="GU426" s="409"/>
      <c r="GV426" s="409"/>
      <c r="GW426" s="409"/>
      <c r="GX426" s="409"/>
      <c r="GY426" s="409"/>
      <c r="GZ426" s="409"/>
      <c r="HJ426" s="409"/>
      <c r="HK426" s="409"/>
      <c r="HL426" s="409"/>
      <c r="HM426" s="409"/>
      <c r="HN426" s="409"/>
      <c r="HO426" s="409"/>
      <c r="HP426" s="409"/>
      <c r="HZ426" s="409"/>
      <c r="IA426" s="409"/>
      <c r="IB426" s="409"/>
      <c r="IC426" s="409"/>
      <c r="ID426" s="409"/>
      <c r="IE426" s="409"/>
      <c r="IF426" s="409"/>
      <c r="IP426" s="409"/>
      <c r="IQ426" s="409"/>
      <c r="IR426" s="409"/>
      <c r="IS426" s="409"/>
      <c r="IT426" s="409"/>
      <c r="IU426" s="409"/>
      <c r="IV426" s="409"/>
    </row>
    <row r="427" spans="1:256">
      <c r="A427" s="54"/>
      <c r="B427" s="16"/>
      <c r="C427" s="51"/>
      <c r="D427" s="52"/>
      <c r="E427" s="52"/>
      <c r="F427" s="52"/>
      <c r="G427" s="52"/>
      <c r="H427" s="52"/>
      <c r="I427" s="75"/>
      <c r="J427" s="232"/>
      <c r="K427" s="233"/>
      <c r="L427" s="234"/>
      <c r="M427" s="234"/>
      <c r="N427" s="234"/>
      <c r="O427" s="234"/>
      <c r="P427" s="635"/>
      <c r="Q427" s="627"/>
      <c r="S427" s="52"/>
      <c r="T427" s="52"/>
      <c r="U427" s="52"/>
      <c r="V427" s="52"/>
      <c r="W427" s="52"/>
      <c r="X427" s="641"/>
      <c r="AP427" s="409"/>
      <c r="AQ427" s="409"/>
      <c r="AR427" s="409"/>
      <c r="AS427" s="409"/>
      <c r="AT427" s="409"/>
      <c r="AU427" s="409"/>
      <c r="AV427" s="409"/>
      <c r="BF427" s="409"/>
      <c r="BG427" s="409"/>
      <c r="BH427" s="409"/>
      <c r="BI427" s="409"/>
      <c r="BJ427" s="409"/>
      <c r="BK427" s="409"/>
      <c r="BL427" s="409"/>
      <c r="BV427" s="409"/>
      <c r="BW427" s="409"/>
      <c r="BX427" s="409"/>
      <c r="BY427" s="409"/>
      <c r="BZ427" s="409"/>
      <c r="CA427" s="409"/>
      <c r="CB427" s="409"/>
      <c r="CL427" s="409"/>
      <c r="CM427" s="409"/>
      <c r="CN427" s="409"/>
      <c r="CO427" s="409"/>
      <c r="CP427" s="409"/>
      <c r="CQ427" s="409"/>
      <c r="CR427" s="409"/>
      <c r="DB427" s="409"/>
      <c r="DC427" s="409"/>
      <c r="DD427" s="409"/>
      <c r="DE427" s="409"/>
      <c r="DF427" s="409"/>
      <c r="DG427" s="409"/>
      <c r="DH427" s="409"/>
      <c r="DR427" s="409"/>
      <c r="DS427" s="409"/>
      <c r="DT427" s="409"/>
      <c r="DU427" s="409"/>
      <c r="DV427" s="409"/>
      <c r="DW427" s="409"/>
      <c r="DX427" s="409"/>
      <c r="EH427" s="409"/>
      <c r="EI427" s="409"/>
      <c r="EJ427" s="409"/>
      <c r="EK427" s="409"/>
      <c r="EL427" s="409"/>
      <c r="EM427" s="409"/>
      <c r="EN427" s="409"/>
      <c r="EX427" s="409"/>
      <c r="EY427" s="409"/>
      <c r="EZ427" s="409"/>
      <c r="FA427" s="409"/>
      <c r="FB427" s="409"/>
      <c r="FC427" s="409"/>
      <c r="FD427" s="409"/>
      <c r="FN427" s="409"/>
      <c r="FO427" s="409"/>
      <c r="FP427" s="409"/>
      <c r="FQ427" s="409"/>
      <c r="FR427" s="409"/>
      <c r="FS427" s="409"/>
      <c r="FT427" s="409"/>
      <c r="GD427" s="409"/>
      <c r="GE427" s="409"/>
      <c r="GF427" s="409"/>
      <c r="GG427" s="409"/>
      <c r="GH427" s="409"/>
      <c r="GI427" s="409"/>
      <c r="GJ427" s="409"/>
      <c r="GT427" s="409"/>
      <c r="GU427" s="409"/>
      <c r="GV427" s="409"/>
      <c r="GW427" s="409"/>
      <c r="GX427" s="409"/>
      <c r="GY427" s="409"/>
      <c r="GZ427" s="409"/>
      <c r="HJ427" s="409"/>
      <c r="HK427" s="409"/>
      <c r="HL427" s="409"/>
      <c r="HM427" s="409"/>
      <c r="HN427" s="409"/>
      <c r="HO427" s="409"/>
      <c r="HP427" s="409"/>
      <c r="HZ427" s="409"/>
      <c r="IA427" s="409"/>
      <c r="IB427" s="409"/>
      <c r="IC427" s="409"/>
      <c r="ID427" s="409"/>
      <c r="IE427" s="409"/>
      <c r="IF427" s="409"/>
      <c r="IP427" s="409"/>
      <c r="IQ427" s="409"/>
      <c r="IR427" s="409"/>
      <c r="IS427" s="409"/>
      <c r="IT427" s="409"/>
      <c r="IU427" s="409"/>
      <c r="IV427" s="409"/>
    </row>
    <row r="428" spans="1:256">
      <c r="A428" s="54"/>
      <c r="B428" s="16"/>
      <c r="C428" s="51"/>
      <c r="D428" s="52"/>
      <c r="E428" s="52"/>
      <c r="F428" s="52"/>
      <c r="G428" s="52"/>
      <c r="H428" s="52"/>
      <c r="I428" s="75"/>
      <c r="J428" s="232"/>
      <c r="K428" s="233"/>
      <c r="L428" s="234"/>
      <c r="M428" s="234"/>
      <c r="N428" s="234"/>
      <c r="O428" s="234"/>
      <c r="P428" s="635"/>
      <c r="Q428" s="627"/>
      <c r="S428" s="52"/>
      <c r="T428" s="52"/>
      <c r="U428" s="52"/>
      <c r="V428" s="52"/>
      <c r="W428" s="52"/>
      <c r="X428" s="641"/>
      <c r="AP428" s="409"/>
      <c r="AQ428" s="409"/>
      <c r="AR428" s="409"/>
      <c r="AS428" s="409"/>
      <c r="AT428" s="409"/>
      <c r="AU428" s="409"/>
      <c r="AV428" s="409"/>
      <c r="BF428" s="409"/>
      <c r="BG428" s="409"/>
      <c r="BH428" s="409"/>
      <c r="BI428" s="409"/>
      <c r="BJ428" s="409"/>
      <c r="BK428" s="409"/>
      <c r="BL428" s="409"/>
      <c r="BV428" s="409"/>
      <c r="BW428" s="409"/>
      <c r="BX428" s="409"/>
      <c r="BY428" s="409"/>
      <c r="BZ428" s="409"/>
      <c r="CA428" s="409"/>
      <c r="CB428" s="409"/>
      <c r="CL428" s="409"/>
      <c r="CM428" s="409"/>
      <c r="CN428" s="409"/>
      <c r="CO428" s="409"/>
      <c r="CP428" s="409"/>
      <c r="CQ428" s="409"/>
      <c r="CR428" s="409"/>
      <c r="DB428" s="409"/>
      <c r="DC428" s="409"/>
      <c r="DD428" s="409"/>
      <c r="DE428" s="409"/>
      <c r="DF428" s="409"/>
      <c r="DG428" s="409"/>
      <c r="DH428" s="409"/>
      <c r="DR428" s="409"/>
      <c r="DS428" s="409"/>
      <c r="DT428" s="409"/>
      <c r="DU428" s="409"/>
      <c r="DV428" s="409"/>
      <c r="DW428" s="409"/>
      <c r="DX428" s="409"/>
      <c r="EH428" s="409"/>
      <c r="EI428" s="409"/>
      <c r="EJ428" s="409"/>
      <c r="EK428" s="409"/>
      <c r="EL428" s="409"/>
      <c r="EM428" s="409"/>
      <c r="EN428" s="409"/>
      <c r="EX428" s="409"/>
      <c r="EY428" s="409"/>
      <c r="EZ428" s="409"/>
      <c r="FA428" s="409"/>
      <c r="FB428" s="409"/>
      <c r="FC428" s="409"/>
      <c r="FD428" s="409"/>
      <c r="FN428" s="409"/>
      <c r="FO428" s="409"/>
      <c r="FP428" s="409"/>
      <c r="FQ428" s="409"/>
      <c r="FR428" s="409"/>
      <c r="FS428" s="409"/>
      <c r="FT428" s="409"/>
      <c r="GD428" s="409"/>
      <c r="GE428" s="409"/>
      <c r="GF428" s="409"/>
      <c r="GG428" s="409"/>
      <c r="GH428" s="409"/>
      <c r="GI428" s="409"/>
      <c r="GJ428" s="409"/>
      <c r="GT428" s="409"/>
      <c r="GU428" s="409"/>
      <c r="GV428" s="409"/>
      <c r="GW428" s="409"/>
      <c r="GX428" s="409"/>
      <c r="GY428" s="409"/>
      <c r="GZ428" s="409"/>
      <c r="HJ428" s="409"/>
      <c r="HK428" s="409"/>
      <c r="HL428" s="409"/>
      <c r="HM428" s="409"/>
      <c r="HN428" s="409"/>
      <c r="HO428" s="409"/>
      <c r="HP428" s="409"/>
      <c r="HZ428" s="409"/>
      <c r="IA428" s="409"/>
      <c r="IB428" s="409"/>
      <c r="IC428" s="409"/>
      <c r="ID428" s="409"/>
      <c r="IE428" s="409"/>
      <c r="IF428" s="409"/>
      <c r="IP428" s="409"/>
      <c r="IQ428" s="409"/>
      <c r="IR428" s="409"/>
      <c r="IS428" s="409"/>
      <c r="IT428" s="409"/>
      <c r="IU428" s="409"/>
      <c r="IV428" s="409"/>
    </row>
    <row r="429" spans="1:256">
      <c r="A429" s="54"/>
      <c r="B429" s="16"/>
      <c r="C429" s="51"/>
      <c r="D429" s="52"/>
      <c r="E429" s="52"/>
      <c r="F429" s="52"/>
      <c r="G429" s="52"/>
      <c r="H429" s="52"/>
      <c r="I429" s="75"/>
      <c r="J429" s="232"/>
      <c r="K429" s="233"/>
      <c r="L429" s="234"/>
      <c r="M429" s="234"/>
      <c r="N429" s="234"/>
      <c r="O429" s="234"/>
      <c r="P429" s="635"/>
      <c r="Q429" s="627"/>
      <c r="S429" s="52"/>
      <c r="T429" s="52"/>
      <c r="U429" s="52"/>
      <c r="V429" s="52"/>
      <c r="W429" s="52"/>
      <c r="X429" s="641"/>
      <c r="AP429" s="409"/>
      <c r="AQ429" s="409"/>
      <c r="AR429" s="409"/>
      <c r="AS429" s="409"/>
      <c r="AT429" s="409"/>
      <c r="AU429" s="409"/>
      <c r="AV429" s="409"/>
      <c r="BF429" s="409"/>
      <c r="BG429" s="409"/>
      <c r="BH429" s="409"/>
      <c r="BI429" s="409"/>
      <c r="BJ429" s="409"/>
      <c r="BK429" s="409"/>
      <c r="BL429" s="409"/>
      <c r="BV429" s="409"/>
      <c r="BW429" s="409"/>
      <c r="BX429" s="409"/>
      <c r="BY429" s="409"/>
      <c r="BZ429" s="409"/>
      <c r="CA429" s="409"/>
      <c r="CB429" s="409"/>
      <c r="CL429" s="409"/>
      <c r="CM429" s="409"/>
      <c r="CN429" s="409"/>
      <c r="CO429" s="409"/>
      <c r="CP429" s="409"/>
      <c r="CQ429" s="409"/>
      <c r="CR429" s="409"/>
      <c r="DB429" s="409"/>
      <c r="DC429" s="409"/>
      <c r="DD429" s="409"/>
      <c r="DE429" s="409"/>
      <c r="DF429" s="409"/>
      <c r="DG429" s="409"/>
      <c r="DH429" s="409"/>
      <c r="DR429" s="409"/>
      <c r="DS429" s="409"/>
      <c r="DT429" s="409"/>
      <c r="DU429" s="409"/>
      <c r="DV429" s="409"/>
      <c r="DW429" s="409"/>
      <c r="DX429" s="409"/>
      <c r="EH429" s="409"/>
      <c r="EI429" s="409"/>
      <c r="EJ429" s="409"/>
      <c r="EK429" s="409"/>
      <c r="EL429" s="409"/>
      <c r="EM429" s="409"/>
      <c r="EN429" s="409"/>
      <c r="EX429" s="409"/>
      <c r="EY429" s="409"/>
      <c r="EZ429" s="409"/>
      <c r="FA429" s="409"/>
      <c r="FB429" s="409"/>
      <c r="FC429" s="409"/>
      <c r="FD429" s="409"/>
      <c r="FN429" s="409"/>
      <c r="FO429" s="409"/>
      <c r="FP429" s="409"/>
      <c r="FQ429" s="409"/>
      <c r="FR429" s="409"/>
      <c r="FS429" s="409"/>
      <c r="FT429" s="409"/>
      <c r="GD429" s="409"/>
      <c r="GE429" s="409"/>
      <c r="GF429" s="409"/>
      <c r="GG429" s="409"/>
      <c r="GH429" s="409"/>
      <c r="GI429" s="409"/>
      <c r="GJ429" s="409"/>
      <c r="GT429" s="409"/>
      <c r="GU429" s="409"/>
      <c r="GV429" s="409"/>
      <c r="GW429" s="409"/>
      <c r="GX429" s="409"/>
      <c r="GY429" s="409"/>
      <c r="GZ429" s="409"/>
      <c r="HJ429" s="409"/>
      <c r="HK429" s="409"/>
      <c r="HL429" s="409"/>
      <c r="HM429" s="409"/>
      <c r="HN429" s="409"/>
      <c r="HO429" s="409"/>
      <c r="HP429" s="409"/>
      <c r="HZ429" s="409"/>
      <c r="IA429" s="409"/>
      <c r="IB429" s="409"/>
      <c r="IC429" s="409"/>
      <c r="ID429" s="409"/>
      <c r="IE429" s="409"/>
      <c r="IF429" s="409"/>
      <c r="IP429" s="409"/>
      <c r="IQ429" s="409"/>
      <c r="IR429" s="409"/>
      <c r="IS429" s="409"/>
      <c r="IT429" s="409"/>
      <c r="IU429" s="409"/>
      <c r="IV429" s="409"/>
    </row>
    <row r="430" spans="1:256">
      <c r="A430" s="54"/>
      <c r="B430" s="139"/>
      <c r="C430" s="137"/>
      <c r="D430" s="138"/>
      <c r="E430" s="138"/>
      <c r="F430" s="138"/>
      <c r="G430" s="138"/>
      <c r="H430" s="138"/>
      <c r="I430" s="417"/>
      <c r="J430" s="632"/>
      <c r="K430" s="235"/>
      <c r="L430" s="236"/>
      <c r="M430" s="236"/>
      <c r="N430" s="236"/>
      <c r="O430" s="236"/>
      <c r="P430" s="636"/>
      <c r="Q430" s="627"/>
      <c r="S430" s="52"/>
      <c r="T430" s="52"/>
      <c r="U430" s="52"/>
      <c r="V430" s="52"/>
      <c r="W430" s="52"/>
      <c r="X430" s="641"/>
      <c r="AP430" s="409"/>
      <c r="AQ430" s="409"/>
      <c r="AR430" s="409"/>
      <c r="AS430" s="409"/>
      <c r="AT430" s="409"/>
      <c r="AU430" s="409"/>
      <c r="AV430" s="409"/>
      <c r="BF430" s="409"/>
      <c r="BG430" s="409"/>
      <c r="BH430" s="409"/>
      <c r="BI430" s="409"/>
      <c r="BJ430" s="409"/>
      <c r="BK430" s="409"/>
      <c r="BL430" s="409"/>
      <c r="BV430" s="409"/>
      <c r="BW430" s="409"/>
      <c r="BX430" s="409"/>
      <c r="BY430" s="409"/>
      <c r="BZ430" s="409"/>
      <c r="CA430" s="409"/>
      <c r="CB430" s="409"/>
      <c r="CL430" s="409"/>
      <c r="CM430" s="409"/>
      <c r="CN430" s="409"/>
      <c r="CO430" s="409"/>
      <c r="CP430" s="409"/>
      <c r="CQ430" s="409"/>
      <c r="CR430" s="409"/>
      <c r="DB430" s="409"/>
      <c r="DC430" s="409"/>
      <c r="DD430" s="409"/>
      <c r="DE430" s="409"/>
      <c r="DF430" s="409"/>
      <c r="DG430" s="409"/>
      <c r="DH430" s="409"/>
      <c r="DR430" s="409"/>
      <c r="DS430" s="409"/>
      <c r="DT430" s="409"/>
      <c r="DU430" s="409"/>
      <c r="DV430" s="409"/>
      <c r="DW430" s="409"/>
      <c r="DX430" s="409"/>
      <c r="EH430" s="409"/>
      <c r="EI430" s="409"/>
      <c r="EJ430" s="409"/>
      <c r="EK430" s="409"/>
      <c r="EL430" s="409"/>
      <c r="EM430" s="409"/>
      <c r="EN430" s="409"/>
      <c r="EX430" s="409"/>
      <c r="EY430" s="409"/>
      <c r="EZ430" s="409"/>
      <c r="FA430" s="409"/>
      <c r="FB430" s="409"/>
      <c r="FC430" s="409"/>
      <c r="FD430" s="409"/>
      <c r="FN430" s="409"/>
      <c r="FO430" s="409"/>
      <c r="FP430" s="409"/>
      <c r="FQ430" s="409"/>
      <c r="FR430" s="409"/>
      <c r="FS430" s="409"/>
      <c r="FT430" s="409"/>
      <c r="GD430" s="409"/>
      <c r="GE430" s="409"/>
      <c r="GF430" s="409"/>
      <c r="GG430" s="409"/>
      <c r="GH430" s="409"/>
      <c r="GI430" s="409"/>
      <c r="GJ430" s="409"/>
      <c r="GT430" s="409"/>
      <c r="GU430" s="409"/>
      <c r="GV430" s="409"/>
      <c r="GW430" s="409"/>
      <c r="GX430" s="409"/>
      <c r="GY430" s="409"/>
      <c r="GZ430" s="409"/>
      <c r="HJ430" s="409"/>
      <c r="HK430" s="409"/>
      <c r="HL430" s="409"/>
      <c r="HM430" s="409"/>
      <c r="HN430" s="409"/>
      <c r="HO430" s="409"/>
      <c r="HP430" s="409"/>
      <c r="HZ430" s="409"/>
      <c r="IA430" s="409"/>
      <c r="IB430" s="409"/>
      <c r="IC430" s="409"/>
      <c r="ID430" s="409"/>
      <c r="IE430" s="409"/>
      <c r="IF430" s="409"/>
      <c r="IP430" s="409"/>
      <c r="IQ430" s="409"/>
      <c r="IR430" s="409"/>
      <c r="IS430" s="409"/>
      <c r="IT430" s="409"/>
      <c r="IU430" s="409"/>
      <c r="IV430" s="409"/>
    </row>
    <row r="431" spans="1:256">
      <c r="A431" s="54"/>
      <c r="B431" s="16"/>
      <c r="C431" s="51"/>
      <c r="D431" s="52"/>
      <c r="E431" s="52"/>
      <c r="F431" s="52"/>
      <c r="G431" s="52"/>
      <c r="H431" s="52"/>
      <c r="I431" s="75"/>
      <c r="J431" s="232"/>
      <c r="K431" s="233"/>
      <c r="L431" s="234"/>
      <c r="M431" s="234"/>
      <c r="N431" s="234"/>
      <c r="O431" s="234"/>
      <c r="P431" s="635"/>
      <c r="Q431" s="627"/>
      <c r="S431" s="52"/>
      <c r="T431" s="52"/>
      <c r="U431" s="52"/>
      <c r="V431" s="52"/>
      <c r="W431" s="52"/>
      <c r="X431" s="641"/>
      <c r="AP431" s="409"/>
      <c r="AQ431" s="409"/>
      <c r="AR431" s="409"/>
      <c r="AS431" s="409"/>
      <c r="AT431" s="409"/>
      <c r="AU431" s="409"/>
      <c r="AV431" s="409"/>
      <c r="BF431" s="409"/>
      <c r="BG431" s="409"/>
      <c r="BH431" s="409"/>
      <c r="BI431" s="409"/>
      <c r="BJ431" s="409"/>
      <c r="BK431" s="409"/>
      <c r="BL431" s="409"/>
      <c r="BV431" s="409"/>
      <c r="BW431" s="409"/>
      <c r="BX431" s="409"/>
      <c r="BY431" s="409"/>
      <c r="BZ431" s="409"/>
      <c r="CA431" s="409"/>
      <c r="CB431" s="409"/>
      <c r="CL431" s="409"/>
      <c r="CM431" s="409"/>
      <c r="CN431" s="409"/>
      <c r="CO431" s="409"/>
      <c r="CP431" s="409"/>
      <c r="CQ431" s="409"/>
      <c r="CR431" s="409"/>
      <c r="DB431" s="409"/>
      <c r="DC431" s="409"/>
      <c r="DD431" s="409"/>
      <c r="DE431" s="409"/>
      <c r="DF431" s="409"/>
      <c r="DG431" s="409"/>
      <c r="DH431" s="409"/>
      <c r="DR431" s="409"/>
      <c r="DS431" s="409"/>
      <c r="DT431" s="409"/>
      <c r="DU431" s="409"/>
      <c r="DV431" s="409"/>
      <c r="DW431" s="409"/>
      <c r="DX431" s="409"/>
      <c r="EH431" s="409"/>
      <c r="EI431" s="409"/>
      <c r="EJ431" s="409"/>
      <c r="EK431" s="409"/>
      <c r="EL431" s="409"/>
      <c r="EM431" s="409"/>
      <c r="EN431" s="409"/>
      <c r="EX431" s="409"/>
      <c r="EY431" s="409"/>
      <c r="EZ431" s="409"/>
      <c r="FA431" s="409"/>
      <c r="FB431" s="409"/>
      <c r="FC431" s="409"/>
      <c r="FD431" s="409"/>
      <c r="FN431" s="409"/>
      <c r="FO431" s="409"/>
      <c r="FP431" s="409"/>
      <c r="FQ431" s="409"/>
      <c r="FR431" s="409"/>
      <c r="FS431" s="409"/>
      <c r="FT431" s="409"/>
      <c r="GD431" s="409"/>
      <c r="GE431" s="409"/>
      <c r="GF431" s="409"/>
      <c r="GG431" s="409"/>
      <c r="GH431" s="409"/>
      <c r="GI431" s="409"/>
      <c r="GJ431" s="409"/>
      <c r="GT431" s="409"/>
      <c r="GU431" s="409"/>
      <c r="GV431" s="409"/>
      <c r="GW431" s="409"/>
      <c r="GX431" s="409"/>
      <c r="GY431" s="409"/>
      <c r="GZ431" s="409"/>
      <c r="HJ431" s="409"/>
      <c r="HK431" s="409"/>
      <c r="HL431" s="409"/>
      <c r="HM431" s="409"/>
      <c r="HN431" s="409"/>
      <c r="HO431" s="409"/>
      <c r="HP431" s="409"/>
      <c r="HZ431" s="409"/>
      <c r="IA431" s="409"/>
      <c r="IB431" s="409"/>
      <c r="IC431" s="409"/>
      <c r="ID431" s="409"/>
      <c r="IE431" s="409"/>
      <c r="IF431" s="409"/>
      <c r="IP431" s="409"/>
      <c r="IQ431" s="409"/>
      <c r="IR431" s="409"/>
      <c r="IS431" s="409"/>
      <c r="IT431" s="409"/>
      <c r="IU431" s="409"/>
      <c r="IV431" s="409"/>
    </row>
    <row r="432" spans="1:256">
      <c r="A432" s="54"/>
      <c r="B432" s="16"/>
      <c r="C432" s="51"/>
      <c r="D432" s="52"/>
      <c r="E432" s="52"/>
      <c r="F432" s="52"/>
      <c r="G432" s="52"/>
      <c r="H432" s="52"/>
      <c r="I432" s="75"/>
      <c r="J432" s="232"/>
      <c r="K432" s="233"/>
      <c r="L432" s="234"/>
      <c r="M432" s="234"/>
      <c r="N432" s="234"/>
      <c r="O432" s="234"/>
      <c r="P432" s="635"/>
      <c r="Q432" s="627"/>
      <c r="S432" s="52"/>
      <c r="T432" s="52"/>
      <c r="U432" s="52"/>
      <c r="V432" s="52"/>
      <c r="W432" s="52"/>
      <c r="X432" s="641"/>
      <c r="AP432" s="409"/>
      <c r="AQ432" s="409"/>
      <c r="AR432" s="409"/>
      <c r="AS432" s="409"/>
      <c r="AT432" s="409"/>
      <c r="AU432" s="409"/>
      <c r="AV432" s="409"/>
      <c r="BF432" s="409"/>
      <c r="BG432" s="409"/>
      <c r="BH432" s="409"/>
      <c r="BI432" s="409"/>
      <c r="BJ432" s="409"/>
      <c r="BK432" s="409"/>
      <c r="BL432" s="409"/>
      <c r="BV432" s="409"/>
      <c r="BW432" s="409"/>
      <c r="BX432" s="409"/>
      <c r="BY432" s="409"/>
      <c r="BZ432" s="409"/>
      <c r="CA432" s="409"/>
      <c r="CB432" s="409"/>
      <c r="CL432" s="409"/>
      <c r="CM432" s="409"/>
      <c r="CN432" s="409"/>
      <c r="CO432" s="409"/>
      <c r="CP432" s="409"/>
      <c r="CQ432" s="409"/>
      <c r="CR432" s="409"/>
      <c r="DB432" s="409"/>
      <c r="DC432" s="409"/>
      <c r="DD432" s="409"/>
      <c r="DE432" s="409"/>
      <c r="DF432" s="409"/>
      <c r="DG432" s="409"/>
      <c r="DH432" s="409"/>
      <c r="DR432" s="409"/>
      <c r="DS432" s="409"/>
      <c r="DT432" s="409"/>
      <c r="DU432" s="409"/>
      <c r="DV432" s="409"/>
      <c r="DW432" s="409"/>
      <c r="DX432" s="409"/>
      <c r="EH432" s="409"/>
      <c r="EI432" s="409"/>
      <c r="EJ432" s="409"/>
      <c r="EK432" s="409"/>
      <c r="EL432" s="409"/>
      <c r="EM432" s="409"/>
      <c r="EN432" s="409"/>
      <c r="EX432" s="409"/>
      <c r="EY432" s="409"/>
      <c r="EZ432" s="409"/>
      <c r="FA432" s="409"/>
      <c r="FB432" s="409"/>
      <c r="FC432" s="409"/>
      <c r="FD432" s="409"/>
      <c r="FN432" s="409"/>
      <c r="FO432" s="409"/>
      <c r="FP432" s="409"/>
      <c r="FQ432" s="409"/>
      <c r="FR432" s="409"/>
      <c r="FS432" s="409"/>
      <c r="FT432" s="409"/>
      <c r="GD432" s="409"/>
      <c r="GE432" s="409"/>
      <c r="GF432" s="409"/>
      <c r="GG432" s="409"/>
      <c r="GH432" s="409"/>
      <c r="GI432" s="409"/>
      <c r="GJ432" s="409"/>
      <c r="GT432" s="409"/>
      <c r="GU432" s="409"/>
      <c r="GV432" s="409"/>
      <c r="GW432" s="409"/>
      <c r="GX432" s="409"/>
      <c r="GY432" s="409"/>
      <c r="GZ432" s="409"/>
      <c r="HJ432" s="409"/>
      <c r="HK432" s="409"/>
      <c r="HL432" s="409"/>
      <c r="HM432" s="409"/>
      <c r="HN432" s="409"/>
      <c r="HO432" s="409"/>
      <c r="HP432" s="409"/>
      <c r="HZ432" s="409"/>
      <c r="IA432" s="409"/>
      <c r="IB432" s="409"/>
      <c r="IC432" s="409"/>
      <c r="ID432" s="409"/>
      <c r="IE432" s="409"/>
      <c r="IF432" s="409"/>
      <c r="IP432" s="409"/>
      <c r="IQ432" s="409"/>
      <c r="IR432" s="409"/>
      <c r="IS432" s="409"/>
      <c r="IT432" s="409"/>
      <c r="IU432" s="409"/>
      <c r="IV432" s="409"/>
    </row>
    <row r="433" spans="1:256">
      <c r="A433" s="54"/>
      <c r="B433" s="16"/>
      <c r="C433" s="51"/>
      <c r="D433" s="52"/>
      <c r="E433" s="52"/>
      <c r="F433" s="52"/>
      <c r="G433" s="52"/>
      <c r="H433" s="52"/>
      <c r="I433" s="75"/>
      <c r="J433" s="232"/>
      <c r="K433" s="233"/>
      <c r="L433" s="234"/>
      <c r="M433" s="234"/>
      <c r="N433" s="234"/>
      <c r="O433" s="234"/>
      <c r="P433" s="635"/>
      <c r="Q433" s="627"/>
      <c r="S433" s="52"/>
      <c r="T433" s="52"/>
      <c r="U433" s="52"/>
      <c r="V433" s="52"/>
      <c r="W433" s="52"/>
      <c r="X433" s="641"/>
      <c r="AP433" s="409"/>
      <c r="AQ433" s="409"/>
      <c r="AR433" s="409"/>
      <c r="AS433" s="409"/>
      <c r="AT433" s="409"/>
      <c r="AU433" s="409"/>
      <c r="AV433" s="409"/>
      <c r="BF433" s="409"/>
      <c r="BG433" s="409"/>
      <c r="BH433" s="409"/>
      <c r="BI433" s="409"/>
      <c r="BJ433" s="409"/>
      <c r="BK433" s="409"/>
      <c r="BL433" s="409"/>
      <c r="BV433" s="409"/>
      <c r="BW433" s="409"/>
      <c r="BX433" s="409"/>
      <c r="BY433" s="409"/>
      <c r="BZ433" s="409"/>
      <c r="CA433" s="409"/>
      <c r="CB433" s="409"/>
      <c r="CL433" s="409"/>
      <c r="CM433" s="409"/>
      <c r="CN433" s="409"/>
      <c r="CO433" s="409"/>
      <c r="CP433" s="409"/>
      <c r="CQ433" s="409"/>
      <c r="CR433" s="409"/>
      <c r="DB433" s="409"/>
      <c r="DC433" s="409"/>
      <c r="DD433" s="409"/>
      <c r="DE433" s="409"/>
      <c r="DF433" s="409"/>
      <c r="DG433" s="409"/>
      <c r="DH433" s="409"/>
      <c r="DR433" s="409"/>
      <c r="DS433" s="409"/>
      <c r="DT433" s="409"/>
      <c r="DU433" s="409"/>
      <c r="DV433" s="409"/>
      <c r="DW433" s="409"/>
      <c r="DX433" s="409"/>
      <c r="EH433" s="409"/>
      <c r="EI433" s="409"/>
      <c r="EJ433" s="409"/>
      <c r="EK433" s="409"/>
      <c r="EL433" s="409"/>
      <c r="EM433" s="409"/>
      <c r="EN433" s="409"/>
      <c r="EX433" s="409"/>
      <c r="EY433" s="409"/>
      <c r="EZ433" s="409"/>
      <c r="FA433" s="409"/>
      <c r="FB433" s="409"/>
      <c r="FC433" s="409"/>
      <c r="FD433" s="409"/>
      <c r="FN433" s="409"/>
      <c r="FO433" s="409"/>
      <c r="FP433" s="409"/>
      <c r="FQ433" s="409"/>
      <c r="FR433" s="409"/>
      <c r="FS433" s="409"/>
      <c r="FT433" s="409"/>
      <c r="GD433" s="409"/>
      <c r="GE433" s="409"/>
      <c r="GF433" s="409"/>
      <c r="GG433" s="409"/>
      <c r="GH433" s="409"/>
      <c r="GI433" s="409"/>
      <c r="GJ433" s="409"/>
      <c r="GT433" s="409"/>
      <c r="GU433" s="409"/>
      <c r="GV433" s="409"/>
      <c r="GW433" s="409"/>
      <c r="GX433" s="409"/>
      <c r="GY433" s="409"/>
      <c r="GZ433" s="409"/>
      <c r="HJ433" s="409"/>
      <c r="HK433" s="409"/>
      <c r="HL433" s="409"/>
      <c r="HM433" s="409"/>
      <c r="HN433" s="409"/>
      <c r="HO433" s="409"/>
      <c r="HP433" s="409"/>
      <c r="HZ433" s="409"/>
      <c r="IA433" s="409"/>
      <c r="IB433" s="409"/>
      <c r="IC433" s="409"/>
      <c r="ID433" s="409"/>
      <c r="IE433" s="409"/>
      <c r="IF433" s="409"/>
      <c r="IP433" s="409"/>
      <c r="IQ433" s="409"/>
      <c r="IR433" s="409"/>
      <c r="IS433" s="409"/>
      <c r="IT433" s="409"/>
      <c r="IU433" s="409"/>
      <c r="IV433" s="409"/>
    </row>
    <row r="434" spans="1:256">
      <c r="A434" s="54"/>
      <c r="B434" s="16"/>
      <c r="C434" s="51"/>
      <c r="D434" s="52"/>
      <c r="E434" s="52"/>
      <c r="F434" s="52"/>
      <c r="G434" s="52"/>
      <c r="H434" s="52"/>
      <c r="I434" s="75"/>
      <c r="J434" s="232"/>
      <c r="K434" s="233"/>
      <c r="L434" s="234"/>
      <c r="M434" s="234"/>
      <c r="N434" s="234"/>
      <c r="O434" s="234"/>
      <c r="P434" s="635"/>
      <c r="Q434" s="627"/>
      <c r="S434" s="52"/>
      <c r="T434" s="52"/>
      <c r="U434" s="52"/>
      <c r="V434" s="52"/>
      <c r="W434" s="52"/>
      <c r="X434" s="641"/>
      <c r="AP434" s="409"/>
      <c r="AQ434" s="409"/>
      <c r="AR434" s="409"/>
      <c r="AS434" s="409"/>
      <c r="AT434" s="409"/>
      <c r="AU434" s="409"/>
      <c r="AV434" s="409"/>
      <c r="BF434" s="409"/>
      <c r="BG434" s="409"/>
      <c r="BH434" s="409"/>
      <c r="BI434" s="409"/>
      <c r="BJ434" s="409"/>
      <c r="BK434" s="409"/>
      <c r="BL434" s="409"/>
      <c r="BV434" s="409"/>
      <c r="BW434" s="409"/>
      <c r="BX434" s="409"/>
      <c r="BY434" s="409"/>
      <c r="BZ434" s="409"/>
      <c r="CA434" s="409"/>
      <c r="CB434" s="409"/>
      <c r="CL434" s="409"/>
      <c r="CM434" s="409"/>
      <c r="CN434" s="409"/>
      <c r="CO434" s="409"/>
      <c r="CP434" s="409"/>
      <c r="CQ434" s="409"/>
      <c r="CR434" s="409"/>
      <c r="DB434" s="409"/>
      <c r="DC434" s="409"/>
      <c r="DD434" s="409"/>
      <c r="DE434" s="409"/>
      <c r="DF434" s="409"/>
      <c r="DG434" s="409"/>
      <c r="DH434" s="409"/>
      <c r="DR434" s="409"/>
      <c r="DS434" s="409"/>
      <c r="DT434" s="409"/>
      <c r="DU434" s="409"/>
      <c r="DV434" s="409"/>
      <c r="DW434" s="409"/>
      <c r="DX434" s="409"/>
      <c r="EH434" s="409"/>
      <c r="EI434" s="409"/>
      <c r="EJ434" s="409"/>
      <c r="EK434" s="409"/>
      <c r="EL434" s="409"/>
      <c r="EM434" s="409"/>
      <c r="EN434" s="409"/>
      <c r="EX434" s="409"/>
      <c r="EY434" s="409"/>
      <c r="EZ434" s="409"/>
      <c r="FA434" s="409"/>
      <c r="FB434" s="409"/>
      <c r="FC434" s="409"/>
      <c r="FD434" s="409"/>
      <c r="FN434" s="409"/>
      <c r="FO434" s="409"/>
      <c r="FP434" s="409"/>
      <c r="FQ434" s="409"/>
      <c r="FR434" s="409"/>
      <c r="FS434" s="409"/>
      <c r="FT434" s="409"/>
      <c r="GD434" s="409"/>
      <c r="GE434" s="409"/>
      <c r="GF434" s="409"/>
      <c r="GG434" s="409"/>
      <c r="GH434" s="409"/>
      <c r="GI434" s="409"/>
      <c r="GJ434" s="409"/>
      <c r="GT434" s="409"/>
      <c r="GU434" s="409"/>
      <c r="GV434" s="409"/>
      <c r="GW434" s="409"/>
      <c r="GX434" s="409"/>
      <c r="GY434" s="409"/>
      <c r="GZ434" s="409"/>
      <c r="HJ434" s="409"/>
      <c r="HK434" s="409"/>
      <c r="HL434" s="409"/>
      <c r="HM434" s="409"/>
      <c r="HN434" s="409"/>
      <c r="HO434" s="409"/>
      <c r="HP434" s="409"/>
      <c r="HZ434" s="409"/>
      <c r="IA434" s="409"/>
      <c r="IB434" s="409"/>
      <c r="IC434" s="409"/>
      <c r="ID434" s="409"/>
      <c r="IE434" s="409"/>
      <c r="IF434" s="409"/>
      <c r="IP434" s="409"/>
      <c r="IQ434" s="409"/>
      <c r="IR434" s="409"/>
      <c r="IS434" s="409"/>
      <c r="IT434" s="409"/>
      <c r="IU434" s="409"/>
      <c r="IV434" s="409"/>
    </row>
    <row r="435" spans="1:256">
      <c r="A435" s="54"/>
      <c r="B435" s="16"/>
      <c r="C435" s="51"/>
      <c r="D435" s="52"/>
      <c r="E435" s="52"/>
      <c r="F435" s="52"/>
      <c r="G435" s="52"/>
      <c r="H435" s="52"/>
      <c r="I435" s="75"/>
      <c r="J435" s="232"/>
      <c r="K435" s="233"/>
      <c r="L435" s="234"/>
      <c r="M435" s="234"/>
      <c r="N435" s="234"/>
      <c r="O435" s="234"/>
      <c r="P435" s="635"/>
      <c r="Q435" s="627"/>
      <c r="S435" s="52"/>
      <c r="T435" s="52"/>
      <c r="U435" s="52"/>
      <c r="V435" s="52"/>
      <c r="W435" s="52"/>
      <c r="X435" s="641"/>
      <c r="AP435" s="409"/>
      <c r="AQ435" s="409"/>
      <c r="AR435" s="409"/>
      <c r="AS435" s="409"/>
      <c r="AT435" s="409"/>
      <c r="AU435" s="409"/>
      <c r="AV435" s="409"/>
      <c r="BF435" s="409"/>
      <c r="BG435" s="409"/>
      <c r="BH435" s="409"/>
      <c r="BI435" s="409"/>
      <c r="BJ435" s="409"/>
      <c r="BK435" s="409"/>
      <c r="BL435" s="409"/>
      <c r="BV435" s="409"/>
      <c r="BW435" s="409"/>
      <c r="BX435" s="409"/>
      <c r="BY435" s="409"/>
      <c r="BZ435" s="409"/>
      <c r="CA435" s="409"/>
      <c r="CB435" s="409"/>
      <c r="CL435" s="409"/>
      <c r="CM435" s="409"/>
      <c r="CN435" s="409"/>
      <c r="CO435" s="409"/>
      <c r="CP435" s="409"/>
      <c r="CQ435" s="409"/>
      <c r="CR435" s="409"/>
      <c r="DB435" s="409"/>
      <c r="DC435" s="409"/>
      <c r="DD435" s="409"/>
      <c r="DE435" s="409"/>
      <c r="DF435" s="409"/>
      <c r="DG435" s="409"/>
      <c r="DH435" s="409"/>
      <c r="DR435" s="409"/>
      <c r="DS435" s="409"/>
      <c r="DT435" s="409"/>
      <c r="DU435" s="409"/>
      <c r="DV435" s="409"/>
      <c r="DW435" s="409"/>
      <c r="DX435" s="409"/>
      <c r="EH435" s="409"/>
      <c r="EI435" s="409"/>
      <c r="EJ435" s="409"/>
      <c r="EK435" s="409"/>
      <c r="EL435" s="409"/>
      <c r="EM435" s="409"/>
      <c r="EN435" s="409"/>
      <c r="EX435" s="409"/>
      <c r="EY435" s="409"/>
      <c r="EZ435" s="409"/>
      <c r="FA435" s="409"/>
      <c r="FB435" s="409"/>
      <c r="FC435" s="409"/>
      <c r="FD435" s="409"/>
      <c r="FN435" s="409"/>
      <c r="FO435" s="409"/>
      <c r="FP435" s="409"/>
      <c r="FQ435" s="409"/>
      <c r="FR435" s="409"/>
      <c r="FS435" s="409"/>
      <c r="FT435" s="409"/>
      <c r="GD435" s="409"/>
      <c r="GE435" s="409"/>
      <c r="GF435" s="409"/>
      <c r="GG435" s="409"/>
      <c r="GH435" s="409"/>
      <c r="GI435" s="409"/>
      <c r="GJ435" s="409"/>
      <c r="GT435" s="409"/>
      <c r="GU435" s="409"/>
      <c r="GV435" s="409"/>
      <c r="GW435" s="409"/>
      <c r="GX435" s="409"/>
      <c r="GY435" s="409"/>
      <c r="GZ435" s="409"/>
      <c r="HJ435" s="409"/>
      <c r="HK435" s="409"/>
      <c r="HL435" s="409"/>
      <c r="HM435" s="409"/>
      <c r="HN435" s="409"/>
      <c r="HO435" s="409"/>
      <c r="HP435" s="409"/>
      <c r="HZ435" s="409"/>
      <c r="IA435" s="409"/>
      <c r="IB435" s="409"/>
      <c r="IC435" s="409"/>
      <c r="ID435" s="409"/>
      <c r="IE435" s="409"/>
      <c r="IF435" s="409"/>
      <c r="IP435" s="409"/>
      <c r="IQ435" s="409"/>
      <c r="IR435" s="409"/>
      <c r="IS435" s="409"/>
      <c r="IT435" s="409"/>
      <c r="IU435" s="409"/>
      <c r="IV435" s="409"/>
    </row>
    <row r="436" spans="1:256">
      <c r="A436" s="54"/>
      <c r="B436" s="16"/>
      <c r="C436" s="51"/>
      <c r="D436" s="52"/>
      <c r="E436" s="52"/>
      <c r="F436" s="52"/>
      <c r="G436" s="52"/>
      <c r="H436" s="52"/>
      <c r="I436" s="75"/>
      <c r="J436" s="232"/>
      <c r="K436" s="233"/>
      <c r="L436" s="234"/>
      <c r="M436" s="234"/>
      <c r="N436" s="234"/>
      <c r="O436" s="234"/>
      <c r="P436" s="635"/>
      <c r="Q436" s="627"/>
      <c r="S436" s="52"/>
      <c r="T436" s="52"/>
      <c r="U436" s="52"/>
      <c r="V436" s="52"/>
      <c r="W436" s="52"/>
      <c r="X436" s="641"/>
      <c r="AP436" s="409"/>
      <c r="AQ436" s="409"/>
      <c r="AR436" s="409"/>
      <c r="AS436" s="409"/>
      <c r="AT436" s="409"/>
      <c r="AU436" s="409"/>
      <c r="AV436" s="409"/>
      <c r="BF436" s="409"/>
      <c r="BG436" s="409"/>
      <c r="BH436" s="409"/>
      <c r="BI436" s="409"/>
      <c r="BJ436" s="409"/>
      <c r="BK436" s="409"/>
      <c r="BL436" s="409"/>
      <c r="BV436" s="409"/>
      <c r="BW436" s="409"/>
      <c r="BX436" s="409"/>
      <c r="BY436" s="409"/>
      <c r="BZ436" s="409"/>
      <c r="CA436" s="409"/>
      <c r="CB436" s="409"/>
      <c r="CL436" s="409"/>
      <c r="CM436" s="409"/>
      <c r="CN436" s="409"/>
      <c r="CO436" s="409"/>
      <c r="CP436" s="409"/>
      <c r="CQ436" s="409"/>
      <c r="CR436" s="409"/>
      <c r="DB436" s="409"/>
      <c r="DC436" s="409"/>
      <c r="DD436" s="409"/>
      <c r="DE436" s="409"/>
      <c r="DF436" s="409"/>
      <c r="DG436" s="409"/>
      <c r="DH436" s="409"/>
      <c r="DR436" s="409"/>
      <c r="DS436" s="409"/>
      <c r="DT436" s="409"/>
      <c r="DU436" s="409"/>
      <c r="DV436" s="409"/>
      <c r="DW436" s="409"/>
      <c r="DX436" s="409"/>
      <c r="EH436" s="409"/>
      <c r="EI436" s="409"/>
      <c r="EJ436" s="409"/>
      <c r="EK436" s="409"/>
      <c r="EL436" s="409"/>
      <c r="EM436" s="409"/>
      <c r="EN436" s="409"/>
      <c r="EX436" s="409"/>
      <c r="EY436" s="409"/>
      <c r="EZ436" s="409"/>
      <c r="FA436" s="409"/>
      <c r="FB436" s="409"/>
      <c r="FC436" s="409"/>
      <c r="FD436" s="409"/>
      <c r="FN436" s="409"/>
      <c r="FO436" s="409"/>
      <c r="FP436" s="409"/>
      <c r="FQ436" s="409"/>
      <c r="FR436" s="409"/>
      <c r="FS436" s="409"/>
      <c r="FT436" s="409"/>
      <c r="GD436" s="409"/>
      <c r="GE436" s="409"/>
      <c r="GF436" s="409"/>
      <c r="GG436" s="409"/>
      <c r="GH436" s="409"/>
      <c r="GI436" s="409"/>
      <c r="GJ436" s="409"/>
      <c r="GT436" s="409"/>
      <c r="GU436" s="409"/>
      <c r="GV436" s="409"/>
      <c r="GW436" s="409"/>
      <c r="GX436" s="409"/>
      <c r="GY436" s="409"/>
      <c r="GZ436" s="409"/>
      <c r="HJ436" s="409"/>
      <c r="HK436" s="409"/>
      <c r="HL436" s="409"/>
      <c r="HM436" s="409"/>
      <c r="HN436" s="409"/>
      <c r="HO436" s="409"/>
      <c r="HP436" s="409"/>
      <c r="HZ436" s="409"/>
      <c r="IA436" s="409"/>
      <c r="IB436" s="409"/>
      <c r="IC436" s="409"/>
      <c r="ID436" s="409"/>
      <c r="IE436" s="409"/>
      <c r="IF436" s="409"/>
      <c r="IP436" s="409"/>
      <c r="IQ436" s="409"/>
      <c r="IR436" s="409"/>
      <c r="IS436" s="409"/>
      <c r="IT436" s="409"/>
      <c r="IU436" s="409"/>
      <c r="IV436" s="409"/>
    </row>
    <row r="437" spans="1:256">
      <c r="A437" s="54"/>
      <c r="B437" s="16"/>
      <c r="C437" s="51"/>
      <c r="D437" s="52"/>
      <c r="E437" s="52"/>
      <c r="F437" s="52"/>
      <c r="G437" s="52"/>
      <c r="H437" s="52"/>
      <c r="I437" s="75"/>
      <c r="J437" s="232"/>
      <c r="K437" s="233"/>
      <c r="L437" s="234"/>
      <c r="M437" s="234"/>
      <c r="N437" s="234"/>
      <c r="O437" s="234"/>
      <c r="P437" s="635"/>
      <c r="Q437" s="627"/>
      <c r="S437" s="52"/>
      <c r="T437" s="52"/>
      <c r="U437" s="52"/>
      <c r="V437" s="52"/>
      <c r="W437" s="52"/>
      <c r="X437" s="641"/>
      <c r="AP437" s="409"/>
      <c r="AQ437" s="409"/>
      <c r="AR437" s="409"/>
      <c r="AS437" s="409"/>
      <c r="AT437" s="409"/>
      <c r="AU437" s="409"/>
      <c r="AV437" s="409"/>
      <c r="BF437" s="409"/>
      <c r="BG437" s="409"/>
      <c r="BH437" s="409"/>
      <c r="BI437" s="409"/>
      <c r="BJ437" s="409"/>
      <c r="BK437" s="409"/>
      <c r="BL437" s="409"/>
      <c r="BV437" s="409"/>
      <c r="BW437" s="409"/>
      <c r="BX437" s="409"/>
      <c r="BY437" s="409"/>
      <c r="BZ437" s="409"/>
      <c r="CA437" s="409"/>
      <c r="CB437" s="409"/>
      <c r="CL437" s="409"/>
      <c r="CM437" s="409"/>
      <c r="CN437" s="409"/>
      <c r="CO437" s="409"/>
      <c r="CP437" s="409"/>
      <c r="CQ437" s="409"/>
      <c r="CR437" s="409"/>
      <c r="DB437" s="409"/>
      <c r="DC437" s="409"/>
      <c r="DD437" s="409"/>
      <c r="DE437" s="409"/>
      <c r="DF437" s="409"/>
      <c r="DG437" s="409"/>
      <c r="DH437" s="409"/>
      <c r="DR437" s="409"/>
      <c r="DS437" s="409"/>
      <c r="DT437" s="409"/>
      <c r="DU437" s="409"/>
      <c r="DV437" s="409"/>
      <c r="DW437" s="409"/>
      <c r="DX437" s="409"/>
      <c r="EH437" s="409"/>
      <c r="EI437" s="409"/>
      <c r="EJ437" s="409"/>
      <c r="EK437" s="409"/>
      <c r="EL437" s="409"/>
      <c r="EM437" s="409"/>
      <c r="EN437" s="409"/>
      <c r="EX437" s="409"/>
      <c r="EY437" s="409"/>
      <c r="EZ437" s="409"/>
      <c r="FA437" s="409"/>
      <c r="FB437" s="409"/>
      <c r="FC437" s="409"/>
      <c r="FD437" s="409"/>
      <c r="FN437" s="409"/>
      <c r="FO437" s="409"/>
      <c r="FP437" s="409"/>
      <c r="FQ437" s="409"/>
      <c r="FR437" s="409"/>
      <c r="FS437" s="409"/>
      <c r="FT437" s="409"/>
      <c r="GD437" s="409"/>
      <c r="GE437" s="409"/>
      <c r="GF437" s="409"/>
      <c r="GG437" s="409"/>
      <c r="GH437" s="409"/>
      <c r="GI437" s="409"/>
      <c r="GJ437" s="409"/>
      <c r="GT437" s="409"/>
      <c r="GU437" s="409"/>
      <c r="GV437" s="409"/>
      <c r="GW437" s="409"/>
      <c r="GX437" s="409"/>
      <c r="GY437" s="409"/>
      <c r="GZ437" s="409"/>
      <c r="HJ437" s="409"/>
      <c r="HK437" s="409"/>
      <c r="HL437" s="409"/>
      <c r="HM437" s="409"/>
      <c r="HN437" s="409"/>
      <c r="HO437" s="409"/>
      <c r="HP437" s="409"/>
      <c r="HZ437" s="409"/>
      <c r="IA437" s="409"/>
      <c r="IB437" s="409"/>
      <c r="IC437" s="409"/>
      <c r="ID437" s="409"/>
      <c r="IE437" s="409"/>
      <c r="IF437" s="409"/>
      <c r="IP437" s="409"/>
      <c r="IQ437" s="409"/>
      <c r="IR437" s="409"/>
      <c r="IS437" s="409"/>
      <c r="IT437" s="409"/>
      <c r="IU437" s="409"/>
      <c r="IV437" s="409"/>
    </row>
    <row r="438" spans="1:256">
      <c r="A438" s="54"/>
      <c r="B438" s="16"/>
      <c r="C438" s="51"/>
      <c r="D438" s="52"/>
      <c r="E438" s="52"/>
      <c r="F438" s="52"/>
      <c r="G438" s="52"/>
      <c r="H438" s="52"/>
      <c r="I438" s="75"/>
      <c r="J438" s="232"/>
      <c r="K438" s="233"/>
      <c r="L438" s="234"/>
      <c r="M438" s="234"/>
      <c r="N438" s="234"/>
      <c r="O438" s="234"/>
      <c r="P438" s="635"/>
      <c r="Q438" s="627"/>
      <c r="S438" s="52"/>
      <c r="T438" s="52"/>
      <c r="U438" s="52"/>
      <c r="V438" s="52"/>
      <c r="W438" s="52"/>
      <c r="X438" s="641"/>
      <c r="AP438" s="409"/>
      <c r="AQ438" s="409"/>
      <c r="AR438" s="409"/>
      <c r="AS438" s="409"/>
      <c r="AT438" s="409"/>
      <c r="AU438" s="409"/>
      <c r="AV438" s="409"/>
      <c r="BF438" s="409"/>
      <c r="BG438" s="409"/>
      <c r="BH438" s="409"/>
      <c r="BI438" s="409"/>
      <c r="BJ438" s="409"/>
      <c r="BK438" s="409"/>
      <c r="BL438" s="409"/>
      <c r="BV438" s="409"/>
      <c r="BW438" s="409"/>
      <c r="BX438" s="409"/>
      <c r="BY438" s="409"/>
      <c r="BZ438" s="409"/>
      <c r="CA438" s="409"/>
      <c r="CB438" s="409"/>
      <c r="CL438" s="409"/>
      <c r="CM438" s="409"/>
      <c r="CN438" s="409"/>
      <c r="CO438" s="409"/>
      <c r="CP438" s="409"/>
      <c r="CQ438" s="409"/>
      <c r="CR438" s="409"/>
      <c r="DB438" s="409"/>
      <c r="DC438" s="409"/>
      <c r="DD438" s="409"/>
      <c r="DE438" s="409"/>
      <c r="DF438" s="409"/>
      <c r="DG438" s="409"/>
      <c r="DH438" s="409"/>
      <c r="DR438" s="409"/>
      <c r="DS438" s="409"/>
      <c r="DT438" s="409"/>
      <c r="DU438" s="409"/>
      <c r="DV438" s="409"/>
      <c r="DW438" s="409"/>
      <c r="DX438" s="409"/>
      <c r="EH438" s="409"/>
      <c r="EI438" s="409"/>
      <c r="EJ438" s="409"/>
      <c r="EK438" s="409"/>
      <c r="EL438" s="409"/>
      <c r="EM438" s="409"/>
      <c r="EN438" s="409"/>
      <c r="EX438" s="409"/>
      <c r="EY438" s="409"/>
      <c r="EZ438" s="409"/>
      <c r="FA438" s="409"/>
      <c r="FB438" s="409"/>
      <c r="FC438" s="409"/>
      <c r="FD438" s="409"/>
      <c r="FN438" s="409"/>
      <c r="FO438" s="409"/>
      <c r="FP438" s="409"/>
      <c r="FQ438" s="409"/>
      <c r="FR438" s="409"/>
      <c r="FS438" s="409"/>
      <c r="FT438" s="409"/>
      <c r="GD438" s="409"/>
      <c r="GE438" s="409"/>
      <c r="GF438" s="409"/>
      <c r="GG438" s="409"/>
      <c r="GH438" s="409"/>
      <c r="GI438" s="409"/>
      <c r="GJ438" s="409"/>
      <c r="GT438" s="409"/>
      <c r="GU438" s="409"/>
      <c r="GV438" s="409"/>
      <c r="GW438" s="409"/>
      <c r="GX438" s="409"/>
      <c r="GY438" s="409"/>
      <c r="GZ438" s="409"/>
      <c r="HJ438" s="409"/>
      <c r="HK438" s="409"/>
      <c r="HL438" s="409"/>
      <c r="HM438" s="409"/>
      <c r="HN438" s="409"/>
      <c r="HO438" s="409"/>
      <c r="HP438" s="409"/>
      <c r="HZ438" s="409"/>
      <c r="IA438" s="409"/>
      <c r="IB438" s="409"/>
      <c r="IC438" s="409"/>
      <c r="ID438" s="409"/>
      <c r="IE438" s="409"/>
      <c r="IF438" s="409"/>
      <c r="IP438" s="409"/>
      <c r="IQ438" s="409"/>
      <c r="IR438" s="409"/>
      <c r="IS438" s="409"/>
      <c r="IT438" s="409"/>
      <c r="IU438" s="409"/>
      <c r="IV438" s="409"/>
    </row>
    <row r="439" spans="1:256">
      <c r="A439" s="54"/>
      <c r="B439" s="16"/>
      <c r="C439" s="51"/>
      <c r="D439" s="52"/>
      <c r="E439" s="52"/>
      <c r="F439" s="52"/>
      <c r="G439" s="52"/>
      <c r="H439" s="52"/>
      <c r="I439" s="413"/>
      <c r="J439" s="232"/>
      <c r="K439" s="233"/>
      <c r="L439" s="234"/>
      <c r="M439" s="234"/>
      <c r="N439" s="234"/>
      <c r="O439" s="234"/>
      <c r="P439" s="635"/>
      <c r="Q439" s="627"/>
      <c r="S439" s="52"/>
      <c r="T439" s="52"/>
      <c r="U439" s="52"/>
      <c r="V439" s="52"/>
      <c r="W439" s="52"/>
      <c r="X439" s="641"/>
      <c r="AP439" s="409"/>
      <c r="AQ439" s="409"/>
      <c r="AR439" s="409"/>
      <c r="AS439" s="409"/>
      <c r="AT439" s="409"/>
      <c r="AU439" s="409"/>
      <c r="AV439" s="409"/>
      <c r="BF439" s="409"/>
      <c r="BG439" s="409"/>
      <c r="BH439" s="409"/>
      <c r="BI439" s="409"/>
      <c r="BJ439" s="409"/>
      <c r="BK439" s="409"/>
      <c r="BL439" s="409"/>
      <c r="BV439" s="409"/>
      <c r="BW439" s="409"/>
      <c r="BX439" s="409"/>
      <c r="BY439" s="409"/>
      <c r="BZ439" s="409"/>
      <c r="CA439" s="409"/>
      <c r="CB439" s="409"/>
      <c r="CL439" s="409"/>
      <c r="CM439" s="409"/>
      <c r="CN439" s="409"/>
      <c r="CO439" s="409"/>
      <c r="CP439" s="409"/>
      <c r="CQ439" s="409"/>
      <c r="CR439" s="409"/>
      <c r="DB439" s="409"/>
      <c r="DC439" s="409"/>
      <c r="DD439" s="409"/>
      <c r="DE439" s="409"/>
      <c r="DF439" s="409"/>
      <c r="DG439" s="409"/>
      <c r="DH439" s="409"/>
      <c r="DR439" s="409"/>
      <c r="DS439" s="409"/>
      <c r="DT439" s="409"/>
      <c r="DU439" s="409"/>
      <c r="DV439" s="409"/>
      <c r="DW439" s="409"/>
      <c r="DX439" s="409"/>
      <c r="EH439" s="409"/>
      <c r="EI439" s="409"/>
      <c r="EJ439" s="409"/>
      <c r="EK439" s="409"/>
      <c r="EL439" s="409"/>
      <c r="EM439" s="409"/>
      <c r="EN439" s="409"/>
      <c r="EX439" s="409"/>
      <c r="EY439" s="409"/>
      <c r="EZ439" s="409"/>
      <c r="FA439" s="409"/>
      <c r="FB439" s="409"/>
      <c r="FC439" s="409"/>
      <c r="FD439" s="409"/>
      <c r="FN439" s="409"/>
      <c r="FO439" s="409"/>
      <c r="FP439" s="409"/>
      <c r="FQ439" s="409"/>
      <c r="FR439" s="409"/>
      <c r="FS439" s="409"/>
      <c r="FT439" s="409"/>
      <c r="GD439" s="409"/>
      <c r="GE439" s="409"/>
      <c r="GF439" s="409"/>
      <c r="GG439" s="409"/>
      <c r="GH439" s="409"/>
      <c r="GI439" s="409"/>
      <c r="GJ439" s="409"/>
      <c r="GT439" s="409"/>
      <c r="GU439" s="409"/>
      <c r="GV439" s="409"/>
      <c r="GW439" s="409"/>
      <c r="GX439" s="409"/>
      <c r="GY439" s="409"/>
      <c r="GZ439" s="409"/>
      <c r="HJ439" s="409"/>
      <c r="HK439" s="409"/>
      <c r="HL439" s="409"/>
      <c r="HM439" s="409"/>
      <c r="HN439" s="409"/>
      <c r="HO439" s="409"/>
      <c r="HP439" s="409"/>
      <c r="HZ439" s="409"/>
      <c r="IA439" s="409"/>
      <c r="IB439" s="409"/>
      <c r="IC439" s="409"/>
      <c r="ID439" s="409"/>
      <c r="IE439" s="409"/>
      <c r="IF439" s="409"/>
      <c r="IP439" s="409"/>
      <c r="IQ439" s="409"/>
      <c r="IR439" s="409"/>
      <c r="IS439" s="409"/>
      <c r="IT439" s="409"/>
      <c r="IU439" s="409"/>
      <c r="IV439" s="409"/>
    </row>
    <row r="440" spans="1:256">
      <c r="A440" s="54"/>
      <c r="B440" s="16"/>
      <c r="C440" s="51"/>
      <c r="D440" s="52"/>
      <c r="E440" s="52"/>
      <c r="F440" s="52"/>
      <c r="G440" s="52"/>
      <c r="H440" s="52"/>
      <c r="I440" s="413"/>
      <c r="J440" s="232"/>
      <c r="K440" s="233"/>
      <c r="L440" s="234"/>
      <c r="M440" s="234"/>
      <c r="N440" s="234"/>
      <c r="O440" s="234"/>
      <c r="P440" s="635"/>
      <c r="Q440" s="627"/>
      <c r="S440" s="52"/>
      <c r="T440" s="52"/>
      <c r="U440" s="52"/>
      <c r="V440" s="52"/>
      <c r="W440" s="52"/>
      <c r="X440" s="641"/>
      <c r="AP440" s="409"/>
      <c r="AQ440" s="409"/>
      <c r="AR440" s="409"/>
      <c r="AS440" s="409"/>
      <c r="AT440" s="409"/>
      <c r="AU440" s="409"/>
      <c r="AV440" s="409"/>
      <c r="BF440" s="409"/>
      <c r="BG440" s="409"/>
      <c r="BH440" s="409"/>
      <c r="BI440" s="409"/>
      <c r="BJ440" s="409"/>
      <c r="BK440" s="409"/>
      <c r="BL440" s="409"/>
      <c r="BV440" s="409"/>
      <c r="BW440" s="409"/>
      <c r="BX440" s="409"/>
      <c r="BY440" s="409"/>
      <c r="BZ440" s="409"/>
      <c r="CA440" s="409"/>
      <c r="CB440" s="409"/>
      <c r="CL440" s="409"/>
      <c r="CM440" s="409"/>
      <c r="CN440" s="409"/>
      <c r="CO440" s="409"/>
      <c r="CP440" s="409"/>
      <c r="CQ440" s="409"/>
      <c r="CR440" s="409"/>
      <c r="DB440" s="409"/>
      <c r="DC440" s="409"/>
      <c r="DD440" s="409"/>
      <c r="DE440" s="409"/>
      <c r="DF440" s="409"/>
      <c r="DG440" s="409"/>
      <c r="DH440" s="409"/>
      <c r="DR440" s="409"/>
      <c r="DS440" s="409"/>
      <c r="DT440" s="409"/>
      <c r="DU440" s="409"/>
      <c r="DV440" s="409"/>
      <c r="DW440" s="409"/>
      <c r="DX440" s="409"/>
      <c r="EH440" s="409"/>
      <c r="EI440" s="409"/>
      <c r="EJ440" s="409"/>
      <c r="EK440" s="409"/>
      <c r="EL440" s="409"/>
      <c r="EM440" s="409"/>
      <c r="EN440" s="409"/>
      <c r="EX440" s="409"/>
      <c r="EY440" s="409"/>
      <c r="EZ440" s="409"/>
      <c r="FA440" s="409"/>
      <c r="FB440" s="409"/>
      <c r="FC440" s="409"/>
      <c r="FD440" s="409"/>
      <c r="FN440" s="409"/>
      <c r="FO440" s="409"/>
      <c r="FP440" s="409"/>
      <c r="FQ440" s="409"/>
      <c r="FR440" s="409"/>
      <c r="FS440" s="409"/>
      <c r="FT440" s="409"/>
      <c r="GD440" s="409"/>
      <c r="GE440" s="409"/>
      <c r="GF440" s="409"/>
      <c r="GG440" s="409"/>
      <c r="GH440" s="409"/>
      <c r="GI440" s="409"/>
      <c r="GJ440" s="409"/>
      <c r="GT440" s="409"/>
      <c r="GU440" s="409"/>
      <c r="GV440" s="409"/>
      <c r="GW440" s="409"/>
      <c r="GX440" s="409"/>
      <c r="GY440" s="409"/>
      <c r="GZ440" s="409"/>
      <c r="HJ440" s="409"/>
      <c r="HK440" s="409"/>
      <c r="HL440" s="409"/>
      <c r="HM440" s="409"/>
      <c r="HN440" s="409"/>
      <c r="HO440" s="409"/>
      <c r="HP440" s="409"/>
      <c r="HZ440" s="409"/>
      <c r="IA440" s="409"/>
      <c r="IB440" s="409"/>
      <c r="IC440" s="409"/>
      <c r="ID440" s="409"/>
      <c r="IE440" s="409"/>
      <c r="IF440" s="409"/>
      <c r="IP440" s="409"/>
      <c r="IQ440" s="409"/>
      <c r="IR440" s="409"/>
      <c r="IS440" s="409"/>
      <c r="IT440" s="409"/>
      <c r="IU440" s="409"/>
      <c r="IV440" s="409"/>
    </row>
    <row r="441" spans="1:256">
      <c r="A441" s="54"/>
      <c r="B441" s="16"/>
      <c r="C441" s="51"/>
      <c r="D441" s="52"/>
      <c r="E441" s="52"/>
      <c r="F441" s="52"/>
      <c r="G441" s="52"/>
      <c r="H441" s="52"/>
      <c r="I441" s="413"/>
      <c r="J441" s="232"/>
      <c r="K441" s="233"/>
      <c r="L441" s="234"/>
      <c r="M441" s="234"/>
      <c r="N441" s="234"/>
      <c r="O441" s="234"/>
      <c r="P441" s="635"/>
      <c r="Q441" s="627"/>
      <c r="S441" s="52"/>
      <c r="T441" s="52"/>
      <c r="U441" s="52"/>
      <c r="V441" s="52"/>
      <c r="W441" s="52"/>
      <c r="X441" s="641"/>
      <c r="AP441" s="409"/>
      <c r="AQ441" s="409"/>
      <c r="AR441" s="409"/>
      <c r="AS441" s="409"/>
      <c r="AT441" s="409"/>
      <c r="AU441" s="409"/>
      <c r="AV441" s="409"/>
      <c r="BF441" s="409"/>
      <c r="BG441" s="409"/>
      <c r="BH441" s="409"/>
      <c r="BI441" s="409"/>
      <c r="BJ441" s="409"/>
      <c r="BK441" s="409"/>
      <c r="BL441" s="409"/>
      <c r="BV441" s="409"/>
      <c r="BW441" s="409"/>
      <c r="BX441" s="409"/>
      <c r="BY441" s="409"/>
      <c r="BZ441" s="409"/>
      <c r="CA441" s="409"/>
      <c r="CB441" s="409"/>
      <c r="CL441" s="409"/>
      <c r="CM441" s="409"/>
      <c r="CN441" s="409"/>
      <c r="CO441" s="409"/>
      <c r="CP441" s="409"/>
      <c r="CQ441" s="409"/>
      <c r="CR441" s="409"/>
      <c r="DB441" s="409"/>
      <c r="DC441" s="409"/>
      <c r="DD441" s="409"/>
      <c r="DE441" s="409"/>
      <c r="DF441" s="409"/>
      <c r="DG441" s="409"/>
      <c r="DH441" s="409"/>
      <c r="DR441" s="409"/>
      <c r="DS441" s="409"/>
      <c r="DT441" s="409"/>
      <c r="DU441" s="409"/>
      <c r="DV441" s="409"/>
      <c r="DW441" s="409"/>
      <c r="DX441" s="409"/>
      <c r="EH441" s="409"/>
      <c r="EI441" s="409"/>
      <c r="EJ441" s="409"/>
      <c r="EK441" s="409"/>
      <c r="EL441" s="409"/>
      <c r="EM441" s="409"/>
      <c r="EN441" s="409"/>
      <c r="EX441" s="409"/>
      <c r="EY441" s="409"/>
      <c r="EZ441" s="409"/>
      <c r="FA441" s="409"/>
      <c r="FB441" s="409"/>
      <c r="FC441" s="409"/>
      <c r="FD441" s="409"/>
      <c r="FN441" s="409"/>
      <c r="FO441" s="409"/>
      <c r="FP441" s="409"/>
      <c r="FQ441" s="409"/>
      <c r="FR441" s="409"/>
      <c r="FS441" s="409"/>
      <c r="FT441" s="409"/>
      <c r="GD441" s="409"/>
      <c r="GE441" s="409"/>
      <c r="GF441" s="409"/>
      <c r="GG441" s="409"/>
      <c r="GH441" s="409"/>
      <c r="GI441" s="409"/>
      <c r="GJ441" s="409"/>
      <c r="GT441" s="409"/>
      <c r="GU441" s="409"/>
      <c r="GV441" s="409"/>
      <c r="GW441" s="409"/>
      <c r="GX441" s="409"/>
      <c r="GY441" s="409"/>
      <c r="GZ441" s="409"/>
      <c r="HJ441" s="409"/>
      <c r="HK441" s="409"/>
      <c r="HL441" s="409"/>
      <c r="HM441" s="409"/>
      <c r="HN441" s="409"/>
      <c r="HO441" s="409"/>
      <c r="HP441" s="409"/>
      <c r="HZ441" s="409"/>
      <c r="IA441" s="409"/>
      <c r="IB441" s="409"/>
      <c r="IC441" s="409"/>
      <c r="ID441" s="409"/>
      <c r="IE441" s="409"/>
      <c r="IF441" s="409"/>
      <c r="IP441" s="409"/>
      <c r="IQ441" s="409"/>
      <c r="IR441" s="409"/>
      <c r="IS441" s="409"/>
      <c r="IT441" s="409"/>
      <c r="IU441" s="409"/>
      <c r="IV441" s="409"/>
    </row>
    <row r="442" spans="1:256">
      <c r="A442" s="54"/>
      <c r="B442" s="141"/>
      <c r="C442" s="142"/>
      <c r="D442" s="143"/>
      <c r="E442" s="143"/>
      <c r="F442" s="143"/>
      <c r="G442" s="143"/>
      <c r="H442" s="143"/>
      <c r="I442" s="414"/>
      <c r="J442" s="632"/>
      <c r="K442" s="235"/>
      <c r="L442" s="236"/>
      <c r="M442" s="236"/>
      <c r="N442" s="236"/>
      <c r="O442" s="236"/>
      <c r="P442" s="636"/>
      <c r="Q442" s="627"/>
      <c r="S442" s="52"/>
      <c r="T442" s="52"/>
      <c r="U442" s="52"/>
      <c r="V442" s="52"/>
      <c r="W442" s="52"/>
      <c r="X442" s="641"/>
      <c r="AP442" s="409"/>
      <c r="AQ442" s="409"/>
      <c r="AR442" s="409"/>
      <c r="AS442" s="409"/>
      <c r="AT442" s="409"/>
      <c r="AU442" s="409"/>
      <c r="AV442" s="409"/>
      <c r="BF442" s="409"/>
      <c r="BG442" s="409"/>
      <c r="BH442" s="409"/>
      <c r="BI442" s="409"/>
      <c r="BJ442" s="409"/>
      <c r="BK442" s="409"/>
      <c r="BL442" s="409"/>
      <c r="BV442" s="409"/>
      <c r="BW442" s="409"/>
      <c r="BX442" s="409"/>
      <c r="BY442" s="409"/>
      <c r="BZ442" s="409"/>
      <c r="CA442" s="409"/>
      <c r="CB442" s="409"/>
      <c r="CL442" s="409"/>
      <c r="CM442" s="409"/>
      <c r="CN442" s="409"/>
      <c r="CO442" s="409"/>
      <c r="CP442" s="409"/>
      <c r="CQ442" s="409"/>
      <c r="CR442" s="409"/>
      <c r="DB442" s="409"/>
      <c r="DC442" s="409"/>
      <c r="DD442" s="409"/>
      <c r="DE442" s="409"/>
      <c r="DF442" s="409"/>
      <c r="DG442" s="409"/>
      <c r="DH442" s="409"/>
      <c r="DR442" s="409"/>
      <c r="DS442" s="409"/>
      <c r="DT442" s="409"/>
      <c r="DU442" s="409"/>
      <c r="DV442" s="409"/>
      <c r="DW442" s="409"/>
      <c r="DX442" s="409"/>
      <c r="EH442" s="409"/>
      <c r="EI442" s="409"/>
      <c r="EJ442" s="409"/>
      <c r="EK442" s="409"/>
      <c r="EL442" s="409"/>
      <c r="EM442" s="409"/>
      <c r="EN442" s="409"/>
      <c r="EX442" s="409"/>
      <c r="EY442" s="409"/>
      <c r="EZ442" s="409"/>
      <c r="FA442" s="409"/>
      <c r="FB442" s="409"/>
      <c r="FC442" s="409"/>
      <c r="FD442" s="409"/>
      <c r="FN442" s="409"/>
      <c r="FO442" s="409"/>
      <c r="FP442" s="409"/>
      <c r="FQ442" s="409"/>
      <c r="FR442" s="409"/>
      <c r="FS442" s="409"/>
      <c r="FT442" s="409"/>
      <c r="GD442" s="409"/>
      <c r="GE442" s="409"/>
      <c r="GF442" s="409"/>
      <c r="GG442" s="409"/>
      <c r="GH442" s="409"/>
      <c r="GI442" s="409"/>
      <c r="GJ442" s="409"/>
      <c r="GT442" s="409"/>
      <c r="GU442" s="409"/>
      <c r="GV442" s="409"/>
      <c r="GW442" s="409"/>
      <c r="GX442" s="409"/>
      <c r="GY442" s="409"/>
      <c r="GZ442" s="409"/>
      <c r="HJ442" s="409"/>
      <c r="HK442" s="409"/>
      <c r="HL442" s="409"/>
      <c r="HM442" s="409"/>
      <c r="HN442" s="409"/>
      <c r="HO442" s="409"/>
      <c r="HP442" s="409"/>
      <c r="HZ442" s="409"/>
      <c r="IA442" s="409"/>
      <c r="IB442" s="409"/>
      <c r="IC442" s="409"/>
      <c r="ID442" s="409"/>
      <c r="IE442" s="409"/>
      <c r="IF442" s="409"/>
      <c r="IP442" s="409"/>
      <c r="IQ442" s="409"/>
      <c r="IR442" s="409"/>
      <c r="IS442" s="409"/>
      <c r="IT442" s="409"/>
      <c r="IU442" s="409"/>
      <c r="IV442" s="409"/>
    </row>
    <row r="443" spans="1:256">
      <c r="A443" s="54"/>
      <c r="B443" s="16"/>
      <c r="C443" s="51"/>
      <c r="D443" s="52"/>
      <c r="E443" s="52"/>
      <c r="F443" s="52"/>
      <c r="G443" s="52"/>
      <c r="H443" s="52"/>
      <c r="I443" s="51"/>
      <c r="J443" s="242"/>
      <c r="K443" s="226"/>
      <c r="L443" s="630"/>
      <c r="M443" s="630"/>
      <c r="N443" s="630"/>
      <c r="O443" s="630"/>
      <c r="P443" s="637"/>
      <c r="X443" s="641"/>
      <c r="AP443" s="409"/>
      <c r="AQ443" s="409"/>
      <c r="AR443" s="409"/>
      <c r="AS443" s="409"/>
      <c r="AT443" s="409"/>
      <c r="AU443" s="409"/>
      <c r="AV443" s="409"/>
      <c r="BF443" s="409"/>
      <c r="BG443" s="409"/>
      <c r="BH443" s="409"/>
      <c r="BI443" s="409"/>
      <c r="BJ443" s="409"/>
      <c r="BK443" s="409"/>
      <c r="BL443" s="409"/>
      <c r="BV443" s="409"/>
      <c r="BW443" s="409"/>
      <c r="BX443" s="409"/>
      <c r="BY443" s="409"/>
      <c r="BZ443" s="409"/>
      <c r="CA443" s="409"/>
      <c r="CB443" s="409"/>
      <c r="CL443" s="409"/>
      <c r="CM443" s="409"/>
      <c r="CN443" s="409"/>
      <c r="CO443" s="409"/>
      <c r="CP443" s="409"/>
      <c r="CQ443" s="409"/>
      <c r="CR443" s="409"/>
      <c r="DB443" s="409"/>
      <c r="DC443" s="409"/>
      <c r="DD443" s="409"/>
      <c r="DE443" s="409"/>
      <c r="DF443" s="409"/>
      <c r="DG443" s="409"/>
      <c r="DH443" s="409"/>
      <c r="DR443" s="409"/>
      <c r="DS443" s="409"/>
      <c r="DT443" s="409"/>
      <c r="DU443" s="409"/>
      <c r="DV443" s="409"/>
      <c r="DW443" s="409"/>
      <c r="DX443" s="409"/>
      <c r="EH443" s="409"/>
      <c r="EI443" s="409"/>
      <c r="EJ443" s="409"/>
      <c r="EK443" s="409"/>
      <c r="EL443" s="409"/>
      <c r="EM443" s="409"/>
      <c r="EN443" s="409"/>
      <c r="EX443" s="409"/>
      <c r="EY443" s="409"/>
      <c r="EZ443" s="409"/>
      <c r="FA443" s="409"/>
      <c r="FB443" s="409"/>
      <c r="FC443" s="409"/>
      <c r="FD443" s="409"/>
      <c r="FN443" s="409"/>
      <c r="FO443" s="409"/>
      <c r="FP443" s="409"/>
      <c r="FQ443" s="409"/>
      <c r="FR443" s="409"/>
      <c r="FS443" s="409"/>
      <c r="FT443" s="409"/>
      <c r="GD443" s="409"/>
      <c r="GE443" s="409"/>
      <c r="GF443" s="409"/>
      <c r="GG443" s="409"/>
      <c r="GH443" s="409"/>
      <c r="GI443" s="409"/>
      <c r="GJ443" s="409"/>
      <c r="GT443" s="409"/>
      <c r="GU443" s="409"/>
      <c r="GV443" s="409"/>
      <c r="GW443" s="409"/>
      <c r="GX443" s="409"/>
      <c r="GY443" s="409"/>
      <c r="GZ443" s="409"/>
      <c r="HJ443" s="409"/>
      <c r="HK443" s="409"/>
      <c r="HL443" s="409"/>
      <c r="HM443" s="409"/>
      <c r="HN443" s="409"/>
      <c r="HO443" s="409"/>
      <c r="HP443" s="409"/>
      <c r="HZ443" s="409"/>
      <c r="IA443" s="409"/>
      <c r="IB443" s="409"/>
      <c r="IC443" s="409"/>
      <c r="ID443" s="409"/>
      <c r="IE443" s="409"/>
      <c r="IF443" s="409"/>
      <c r="IP443" s="409"/>
      <c r="IQ443" s="409"/>
      <c r="IR443" s="409"/>
      <c r="IS443" s="409"/>
      <c r="IT443" s="409"/>
      <c r="IU443" s="409"/>
      <c r="IV443" s="409"/>
    </row>
    <row r="444" spans="1:256">
      <c r="A444" s="54"/>
      <c r="B444" s="16"/>
      <c r="C444" s="51"/>
      <c r="D444" s="52"/>
      <c r="E444" s="52"/>
      <c r="F444" s="52"/>
      <c r="G444" s="52"/>
      <c r="H444" s="52"/>
      <c r="I444" s="51"/>
      <c r="J444" s="242"/>
      <c r="K444" s="226"/>
      <c r="L444" s="630"/>
      <c r="M444" s="630"/>
      <c r="N444" s="630"/>
      <c r="O444" s="630"/>
      <c r="P444" s="637"/>
      <c r="X444" s="641"/>
      <c r="AP444" s="409"/>
      <c r="AQ444" s="409"/>
      <c r="AR444" s="409"/>
      <c r="AS444" s="409"/>
      <c r="AT444" s="409"/>
      <c r="AU444" s="409"/>
      <c r="AV444" s="409"/>
      <c r="BF444" s="409"/>
      <c r="BG444" s="409"/>
      <c r="BH444" s="409"/>
      <c r="BI444" s="409"/>
      <c r="BJ444" s="409"/>
      <c r="BK444" s="409"/>
      <c r="BL444" s="409"/>
      <c r="BV444" s="409"/>
      <c r="BW444" s="409"/>
      <c r="BX444" s="409"/>
      <c r="BY444" s="409"/>
      <c r="BZ444" s="409"/>
      <c r="CA444" s="409"/>
      <c r="CB444" s="409"/>
      <c r="CL444" s="409"/>
      <c r="CM444" s="409"/>
      <c r="CN444" s="409"/>
      <c r="CO444" s="409"/>
      <c r="CP444" s="409"/>
      <c r="CQ444" s="409"/>
      <c r="CR444" s="409"/>
      <c r="DB444" s="409"/>
      <c r="DC444" s="409"/>
      <c r="DD444" s="409"/>
      <c r="DE444" s="409"/>
      <c r="DF444" s="409"/>
      <c r="DG444" s="409"/>
      <c r="DH444" s="409"/>
      <c r="DR444" s="409"/>
      <c r="DS444" s="409"/>
      <c r="DT444" s="409"/>
      <c r="DU444" s="409"/>
      <c r="DV444" s="409"/>
      <c r="DW444" s="409"/>
      <c r="DX444" s="409"/>
      <c r="EH444" s="409"/>
      <c r="EI444" s="409"/>
      <c r="EJ444" s="409"/>
      <c r="EK444" s="409"/>
      <c r="EL444" s="409"/>
      <c r="EM444" s="409"/>
      <c r="EN444" s="409"/>
      <c r="EX444" s="409"/>
      <c r="EY444" s="409"/>
      <c r="EZ444" s="409"/>
      <c r="FA444" s="409"/>
      <c r="FB444" s="409"/>
      <c r="FC444" s="409"/>
      <c r="FD444" s="409"/>
      <c r="FN444" s="409"/>
      <c r="FO444" s="409"/>
      <c r="FP444" s="409"/>
      <c r="FQ444" s="409"/>
      <c r="FR444" s="409"/>
      <c r="FS444" s="409"/>
      <c r="FT444" s="409"/>
      <c r="GD444" s="409"/>
      <c r="GE444" s="409"/>
      <c r="GF444" s="409"/>
      <c r="GG444" s="409"/>
      <c r="GH444" s="409"/>
      <c r="GI444" s="409"/>
      <c r="GJ444" s="409"/>
      <c r="GT444" s="409"/>
      <c r="GU444" s="409"/>
      <c r="GV444" s="409"/>
      <c r="GW444" s="409"/>
      <c r="GX444" s="409"/>
      <c r="GY444" s="409"/>
      <c r="GZ444" s="409"/>
      <c r="HJ444" s="409"/>
      <c r="HK444" s="409"/>
      <c r="HL444" s="409"/>
      <c r="HM444" s="409"/>
      <c r="HN444" s="409"/>
      <c r="HO444" s="409"/>
      <c r="HP444" s="409"/>
      <c r="HZ444" s="409"/>
      <c r="IA444" s="409"/>
      <c r="IB444" s="409"/>
      <c r="IC444" s="409"/>
      <c r="ID444" s="409"/>
      <c r="IE444" s="409"/>
      <c r="IF444" s="409"/>
      <c r="IP444" s="409"/>
      <c r="IQ444" s="409"/>
      <c r="IR444" s="409"/>
      <c r="IS444" s="409"/>
      <c r="IT444" s="409"/>
      <c r="IU444" s="409"/>
      <c r="IV444" s="409"/>
    </row>
    <row r="445" spans="1:256">
      <c r="A445" s="54"/>
      <c r="B445" s="139"/>
      <c r="C445" s="137"/>
      <c r="D445" s="138"/>
      <c r="E445" s="138"/>
      <c r="F445" s="138"/>
      <c r="G445" s="138"/>
      <c r="H445" s="138"/>
      <c r="I445" s="417"/>
      <c r="J445" s="243"/>
      <c r="K445" s="227"/>
      <c r="L445" s="227"/>
      <c r="M445" s="227"/>
      <c r="N445" s="227"/>
      <c r="O445" s="237"/>
      <c r="P445" s="631"/>
      <c r="X445" s="641"/>
      <c r="AP445" s="409"/>
      <c r="AQ445" s="409"/>
      <c r="AR445" s="409"/>
      <c r="AS445" s="409"/>
      <c r="AT445" s="409"/>
      <c r="AU445" s="409"/>
      <c r="AV445" s="409"/>
      <c r="BF445" s="409"/>
      <c r="BG445" s="409"/>
      <c r="BH445" s="409"/>
      <c r="BI445" s="409"/>
      <c r="BJ445" s="409"/>
      <c r="BK445" s="409"/>
      <c r="BL445" s="409"/>
      <c r="BV445" s="409"/>
      <c r="BW445" s="409"/>
      <c r="BX445" s="409"/>
      <c r="BY445" s="409"/>
      <c r="BZ445" s="409"/>
      <c r="CA445" s="409"/>
      <c r="CB445" s="409"/>
      <c r="CL445" s="409"/>
      <c r="CM445" s="409"/>
      <c r="CN445" s="409"/>
      <c r="CO445" s="409"/>
      <c r="CP445" s="409"/>
      <c r="CQ445" s="409"/>
      <c r="CR445" s="409"/>
      <c r="DB445" s="409"/>
      <c r="DC445" s="409"/>
      <c r="DD445" s="409"/>
      <c r="DE445" s="409"/>
      <c r="DF445" s="409"/>
      <c r="DG445" s="409"/>
      <c r="DH445" s="409"/>
      <c r="DR445" s="409"/>
      <c r="DS445" s="409"/>
      <c r="DT445" s="409"/>
      <c r="DU445" s="409"/>
      <c r="DV445" s="409"/>
      <c r="DW445" s="409"/>
      <c r="DX445" s="409"/>
      <c r="EH445" s="409"/>
      <c r="EI445" s="409"/>
      <c r="EJ445" s="409"/>
      <c r="EK445" s="409"/>
      <c r="EL445" s="409"/>
      <c r="EM445" s="409"/>
      <c r="EN445" s="409"/>
      <c r="EX445" s="409"/>
      <c r="EY445" s="409"/>
      <c r="EZ445" s="409"/>
      <c r="FA445" s="409"/>
      <c r="FB445" s="409"/>
      <c r="FC445" s="409"/>
      <c r="FD445" s="409"/>
      <c r="FN445" s="409"/>
      <c r="FO445" s="409"/>
      <c r="FP445" s="409"/>
      <c r="FQ445" s="409"/>
      <c r="FR445" s="409"/>
      <c r="FS445" s="409"/>
      <c r="FT445" s="409"/>
      <c r="GD445" s="409"/>
      <c r="GE445" s="409"/>
      <c r="GF445" s="409"/>
      <c r="GG445" s="409"/>
      <c r="GH445" s="409"/>
      <c r="GI445" s="409"/>
      <c r="GJ445" s="409"/>
      <c r="GT445" s="409"/>
      <c r="GU445" s="409"/>
      <c r="GV445" s="409"/>
      <c r="GW445" s="409"/>
      <c r="GX445" s="409"/>
      <c r="GY445" s="409"/>
      <c r="GZ445" s="409"/>
      <c r="HJ445" s="409"/>
      <c r="HK445" s="409"/>
      <c r="HL445" s="409"/>
      <c r="HM445" s="409"/>
      <c r="HN445" s="409"/>
      <c r="HO445" s="409"/>
      <c r="HP445" s="409"/>
      <c r="HZ445" s="409"/>
      <c r="IA445" s="409"/>
      <c r="IB445" s="409"/>
      <c r="IC445" s="409"/>
      <c r="ID445" s="409"/>
      <c r="IE445" s="409"/>
      <c r="IF445" s="409"/>
      <c r="IP445" s="409"/>
      <c r="IQ445" s="409"/>
      <c r="IR445" s="409"/>
      <c r="IS445" s="409"/>
      <c r="IT445" s="409"/>
      <c r="IU445" s="409"/>
      <c r="IV445" s="409"/>
    </row>
    <row r="446" spans="1:256">
      <c r="A446" s="54"/>
      <c r="B446" s="16"/>
      <c r="C446" s="51"/>
      <c r="D446" s="52"/>
      <c r="E446" s="52"/>
      <c r="F446" s="52"/>
      <c r="G446" s="52"/>
      <c r="H446" s="52"/>
      <c r="I446" s="51"/>
      <c r="J446" s="242"/>
      <c r="K446" s="226"/>
      <c r="L446" s="630"/>
      <c r="M446" s="630"/>
      <c r="N446" s="630"/>
      <c r="O446" s="630"/>
      <c r="P446" s="637"/>
      <c r="Q446" s="627"/>
      <c r="S446" s="52"/>
      <c r="T446" s="52"/>
      <c r="U446" s="52"/>
      <c r="V446" s="52"/>
      <c r="W446" s="52"/>
      <c r="X446" s="641"/>
      <c r="AP446" s="409"/>
      <c r="AQ446" s="409"/>
      <c r="AR446" s="409"/>
      <c r="AS446" s="409"/>
      <c r="AT446" s="409"/>
      <c r="AU446" s="409"/>
      <c r="AV446" s="409"/>
      <c r="BF446" s="409"/>
      <c r="BG446" s="409"/>
      <c r="BH446" s="409"/>
      <c r="BI446" s="409"/>
      <c r="BJ446" s="409"/>
      <c r="BK446" s="409"/>
      <c r="BL446" s="409"/>
      <c r="BV446" s="409"/>
      <c r="BW446" s="409"/>
      <c r="BX446" s="409"/>
      <c r="BY446" s="409"/>
      <c r="BZ446" s="409"/>
      <c r="CA446" s="409"/>
      <c r="CB446" s="409"/>
      <c r="CL446" s="409"/>
      <c r="CM446" s="409"/>
      <c r="CN446" s="409"/>
      <c r="CO446" s="409"/>
      <c r="CP446" s="409"/>
      <c r="CQ446" s="409"/>
      <c r="CR446" s="409"/>
      <c r="DB446" s="409"/>
      <c r="DC446" s="409"/>
      <c r="DD446" s="409"/>
      <c r="DE446" s="409"/>
      <c r="DF446" s="409"/>
      <c r="DG446" s="409"/>
      <c r="DH446" s="409"/>
      <c r="DR446" s="409"/>
      <c r="DS446" s="409"/>
      <c r="DT446" s="409"/>
      <c r="DU446" s="409"/>
      <c r="DV446" s="409"/>
      <c r="DW446" s="409"/>
      <c r="DX446" s="409"/>
      <c r="EH446" s="409"/>
      <c r="EI446" s="409"/>
      <c r="EJ446" s="409"/>
      <c r="EK446" s="409"/>
      <c r="EL446" s="409"/>
      <c r="EM446" s="409"/>
      <c r="EN446" s="409"/>
      <c r="EX446" s="409"/>
      <c r="EY446" s="409"/>
      <c r="EZ446" s="409"/>
      <c r="FA446" s="409"/>
      <c r="FB446" s="409"/>
      <c r="FC446" s="409"/>
      <c r="FD446" s="409"/>
      <c r="FN446" s="409"/>
      <c r="FO446" s="409"/>
      <c r="FP446" s="409"/>
      <c r="FQ446" s="409"/>
      <c r="FR446" s="409"/>
      <c r="FS446" s="409"/>
      <c r="FT446" s="409"/>
      <c r="GD446" s="409"/>
      <c r="GE446" s="409"/>
      <c r="GF446" s="409"/>
      <c r="GG446" s="409"/>
      <c r="GH446" s="409"/>
      <c r="GI446" s="409"/>
      <c r="GJ446" s="409"/>
      <c r="GT446" s="409"/>
      <c r="GU446" s="409"/>
      <c r="GV446" s="409"/>
      <c r="GW446" s="409"/>
      <c r="GX446" s="409"/>
      <c r="GY446" s="409"/>
      <c r="GZ446" s="409"/>
      <c r="HJ446" s="409"/>
      <c r="HK446" s="409"/>
      <c r="HL446" s="409"/>
      <c r="HM446" s="409"/>
      <c r="HN446" s="409"/>
      <c r="HO446" s="409"/>
      <c r="HP446" s="409"/>
      <c r="HZ446" s="409"/>
      <c r="IA446" s="409"/>
      <c r="IB446" s="409"/>
      <c r="IC446" s="409"/>
      <c r="ID446" s="409"/>
      <c r="IE446" s="409"/>
      <c r="IF446" s="409"/>
      <c r="IP446" s="409"/>
      <c r="IQ446" s="409"/>
      <c r="IR446" s="409"/>
      <c r="IS446" s="409"/>
      <c r="IT446" s="409"/>
      <c r="IU446" s="409"/>
      <c r="IV446" s="409"/>
    </row>
    <row r="447" spans="1:256">
      <c r="A447" s="54"/>
      <c r="B447" s="16"/>
      <c r="C447" s="51"/>
      <c r="D447" s="52"/>
      <c r="E447" s="52"/>
      <c r="F447" s="52"/>
      <c r="G447" s="52"/>
      <c r="H447" s="52"/>
      <c r="I447" s="51"/>
      <c r="J447" s="242"/>
      <c r="K447" s="226"/>
      <c r="L447" s="630"/>
      <c r="M447" s="630"/>
      <c r="N447" s="630"/>
      <c r="O447" s="630"/>
      <c r="P447" s="637"/>
      <c r="Q447" s="627"/>
      <c r="S447" s="52"/>
      <c r="T447" s="52"/>
      <c r="U447" s="52"/>
      <c r="V447" s="52"/>
      <c r="W447" s="52"/>
      <c r="X447" s="641"/>
      <c r="AP447" s="409"/>
      <c r="AQ447" s="409"/>
      <c r="AR447" s="409"/>
      <c r="AS447" s="409"/>
      <c r="AT447" s="409"/>
      <c r="AU447" s="409"/>
      <c r="AV447" s="409"/>
      <c r="BF447" s="409"/>
      <c r="BG447" s="409"/>
      <c r="BH447" s="409"/>
      <c r="BI447" s="409"/>
      <c r="BJ447" s="409"/>
      <c r="BK447" s="409"/>
      <c r="BL447" s="409"/>
      <c r="BV447" s="409"/>
      <c r="BW447" s="409"/>
      <c r="BX447" s="409"/>
      <c r="BY447" s="409"/>
      <c r="BZ447" s="409"/>
      <c r="CA447" s="409"/>
      <c r="CB447" s="409"/>
      <c r="CL447" s="409"/>
      <c r="CM447" s="409"/>
      <c r="CN447" s="409"/>
      <c r="CO447" s="409"/>
      <c r="CP447" s="409"/>
      <c r="CQ447" s="409"/>
      <c r="CR447" s="409"/>
      <c r="DB447" s="409"/>
      <c r="DC447" s="409"/>
      <c r="DD447" s="409"/>
      <c r="DE447" s="409"/>
      <c r="DF447" s="409"/>
      <c r="DG447" s="409"/>
      <c r="DH447" s="409"/>
      <c r="DR447" s="409"/>
      <c r="DS447" s="409"/>
      <c r="DT447" s="409"/>
      <c r="DU447" s="409"/>
      <c r="DV447" s="409"/>
      <c r="DW447" s="409"/>
      <c r="DX447" s="409"/>
      <c r="EH447" s="409"/>
      <c r="EI447" s="409"/>
      <c r="EJ447" s="409"/>
      <c r="EK447" s="409"/>
      <c r="EL447" s="409"/>
      <c r="EM447" s="409"/>
      <c r="EN447" s="409"/>
      <c r="EX447" s="409"/>
      <c r="EY447" s="409"/>
      <c r="EZ447" s="409"/>
      <c r="FA447" s="409"/>
      <c r="FB447" s="409"/>
      <c r="FC447" s="409"/>
      <c r="FD447" s="409"/>
      <c r="FN447" s="409"/>
      <c r="FO447" s="409"/>
      <c r="FP447" s="409"/>
      <c r="FQ447" s="409"/>
      <c r="FR447" s="409"/>
      <c r="FS447" s="409"/>
      <c r="FT447" s="409"/>
      <c r="GD447" s="409"/>
      <c r="GE447" s="409"/>
      <c r="GF447" s="409"/>
      <c r="GG447" s="409"/>
      <c r="GH447" s="409"/>
      <c r="GI447" s="409"/>
      <c r="GJ447" s="409"/>
      <c r="GT447" s="409"/>
      <c r="GU447" s="409"/>
      <c r="GV447" s="409"/>
      <c r="GW447" s="409"/>
      <c r="GX447" s="409"/>
      <c r="GY447" s="409"/>
      <c r="GZ447" s="409"/>
      <c r="HJ447" s="409"/>
      <c r="HK447" s="409"/>
      <c r="HL447" s="409"/>
      <c r="HM447" s="409"/>
      <c r="HN447" s="409"/>
      <c r="HO447" s="409"/>
      <c r="HP447" s="409"/>
      <c r="HZ447" s="409"/>
      <c r="IA447" s="409"/>
      <c r="IB447" s="409"/>
      <c r="IC447" s="409"/>
      <c r="ID447" s="409"/>
      <c r="IE447" s="409"/>
      <c r="IF447" s="409"/>
      <c r="IP447" s="409"/>
      <c r="IQ447" s="409"/>
      <c r="IR447" s="409"/>
      <c r="IS447" s="409"/>
      <c r="IT447" s="409"/>
      <c r="IU447" s="409"/>
      <c r="IV447" s="409"/>
    </row>
    <row r="448" spans="1:256">
      <c r="A448" s="54"/>
      <c r="B448" s="139"/>
      <c r="C448" s="137"/>
      <c r="D448" s="138"/>
      <c r="E448" s="138"/>
      <c r="F448" s="138"/>
      <c r="G448" s="138"/>
      <c r="H448" s="138"/>
      <c r="I448" s="417"/>
      <c r="J448" s="243"/>
      <c r="K448" s="227"/>
      <c r="L448" s="227"/>
      <c r="M448" s="227"/>
      <c r="N448" s="227"/>
      <c r="O448" s="237"/>
      <c r="P448" s="631"/>
      <c r="Q448" s="627"/>
      <c r="S448" s="52"/>
      <c r="T448" s="52"/>
      <c r="U448" s="52"/>
      <c r="V448" s="52"/>
      <c r="W448" s="52"/>
      <c r="X448" s="641"/>
      <c r="AP448" s="409"/>
      <c r="AQ448" s="409"/>
      <c r="AR448" s="409"/>
      <c r="AS448" s="409"/>
      <c r="AT448" s="409"/>
      <c r="AU448" s="409"/>
      <c r="AV448" s="409"/>
      <c r="BF448" s="409"/>
      <c r="BG448" s="409"/>
      <c r="BH448" s="409"/>
      <c r="BI448" s="409"/>
      <c r="BJ448" s="409"/>
      <c r="BK448" s="409"/>
      <c r="BL448" s="409"/>
      <c r="BV448" s="409"/>
      <c r="BW448" s="409"/>
      <c r="BX448" s="409"/>
      <c r="BY448" s="409"/>
      <c r="BZ448" s="409"/>
      <c r="CA448" s="409"/>
      <c r="CB448" s="409"/>
      <c r="CL448" s="409"/>
      <c r="CM448" s="409"/>
      <c r="CN448" s="409"/>
      <c r="CO448" s="409"/>
      <c r="CP448" s="409"/>
      <c r="CQ448" s="409"/>
      <c r="CR448" s="409"/>
      <c r="DB448" s="409"/>
      <c r="DC448" s="409"/>
      <c r="DD448" s="409"/>
      <c r="DE448" s="409"/>
      <c r="DF448" s="409"/>
      <c r="DG448" s="409"/>
      <c r="DH448" s="409"/>
      <c r="DR448" s="409"/>
      <c r="DS448" s="409"/>
      <c r="DT448" s="409"/>
      <c r="DU448" s="409"/>
      <c r="DV448" s="409"/>
      <c r="DW448" s="409"/>
      <c r="DX448" s="409"/>
      <c r="EH448" s="409"/>
      <c r="EI448" s="409"/>
      <c r="EJ448" s="409"/>
      <c r="EK448" s="409"/>
      <c r="EL448" s="409"/>
      <c r="EM448" s="409"/>
      <c r="EN448" s="409"/>
      <c r="EX448" s="409"/>
      <c r="EY448" s="409"/>
      <c r="EZ448" s="409"/>
      <c r="FA448" s="409"/>
      <c r="FB448" s="409"/>
      <c r="FC448" s="409"/>
      <c r="FD448" s="409"/>
      <c r="FN448" s="409"/>
      <c r="FO448" s="409"/>
      <c r="FP448" s="409"/>
      <c r="FQ448" s="409"/>
      <c r="FR448" s="409"/>
      <c r="FS448" s="409"/>
      <c r="FT448" s="409"/>
      <c r="GD448" s="409"/>
      <c r="GE448" s="409"/>
      <c r="GF448" s="409"/>
      <c r="GG448" s="409"/>
      <c r="GH448" s="409"/>
      <c r="GI448" s="409"/>
      <c r="GJ448" s="409"/>
      <c r="GT448" s="409"/>
      <c r="GU448" s="409"/>
      <c r="GV448" s="409"/>
      <c r="GW448" s="409"/>
      <c r="GX448" s="409"/>
      <c r="GY448" s="409"/>
      <c r="GZ448" s="409"/>
      <c r="HJ448" s="409"/>
      <c r="HK448" s="409"/>
      <c r="HL448" s="409"/>
      <c r="HM448" s="409"/>
      <c r="HN448" s="409"/>
      <c r="HO448" s="409"/>
      <c r="HP448" s="409"/>
      <c r="HZ448" s="409"/>
      <c r="IA448" s="409"/>
      <c r="IB448" s="409"/>
      <c r="IC448" s="409"/>
      <c r="ID448" s="409"/>
      <c r="IE448" s="409"/>
      <c r="IF448" s="409"/>
      <c r="IP448" s="409"/>
      <c r="IQ448" s="409"/>
      <c r="IR448" s="409"/>
      <c r="IS448" s="409"/>
      <c r="IT448" s="409"/>
      <c r="IU448" s="409"/>
      <c r="IV448" s="409"/>
    </row>
    <row r="449" spans="1:256">
      <c r="A449" s="54"/>
      <c r="B449" s="16"/>
      <c r="C449" s="51"/>
      <c r="D449" s="52"/>
      <c r="E449" s="52"/>
      <c r="F449" s="52"/>
      <c r="G449" s="52"/>
      <c r="H449" s="52"/>
      <c r="I449" s="51"/>
      <c r="J449" s="242"/>
      <c r="K449" s="226"/>
      <c r="L449" s="630"/>
      <c r="M449" s="630"/>
      <c r="N449" s="630"/>
      <c r="O449" s="630"/>
      <c r="P449" s="637"/>
      <c r="Q449" s="627"/>
      <c r="S449" s="52"/>
      <c r="T449" s="52"/>
      <c r="U449" s="52"/>
      <c r="V449" s="52"/>
      <c r="W449" s="52"/>
      <c r="X449" s="641"/>
      <c r="AP449" s="409"/>
      <c r="AQ449" s="409"/>
      <c r="AR449" s="409"/>
      <c r="AS449" s="409"/>
      <c r="AT449" s="409"/>
      <c r="AU449" s="409"/>
      <c r="AV449" s="409"/>
      <c r="BF449" s="409"/>
      <c r="BG449" s="409"/>
      <c r="BH449" s="409"/>
      <c r="BI449" s="409"/>
      <c r="BJ449" s="409"/>
      <c r="BK449" s="409"/>
      <c r="BL449" s="409"/>
      <c r="BV449" s="409"/>
      <c r="BW449" s="409"/>
      <c r="BX449" s="409"/>
      <c r="BY449" s="409"/>
      <c r="BZ449" s="409"/>
      <c r="CA449" s="409"/>
      <c r="CB449" s="409"/>
      <c r="CL449" s="409"/>
      <c r="CM449" s="409"/>
      <c r="CN449" s="409"/>
      <c r="CO449" s="409"/>
      <c r="CP449" s="409"/>
      <c r="CQ449" s="409"/>
      <c r="CR449" s="409"/>
      <c r="DB449" s="409"/>
      <c r="DC449" s="409"/>
      <c r="DD449" s="409"/>
      <c r="DE449" s="409"/>
      <c r="DF449" s="409"/>
      <c r="DG449" s="409"/>
      <c r="DH449" s="409"/>
      <c r="DR449" s="409"/>
      <c r="DS449" s="409"/>
      <c r="DT449" s="409"/>
      <c r="DU449" s="409"/>
      <c r="DV449" s="409"/>
      <c r="DW449" s="409"/>
      <c r="DX449" s="409"/>
      <c r="EH449" s="409"/>
      <c r="EI449" s="409"/>
      <c r="EJ449" s="409"/>
      <c r="EK449" s="409"/>
      <c r="EL449" s="409"/>
      <c r="EM449" s="409"/>
      <c r="EN449" s="409"/>
      <c r="EX449" s="409"/>
      <c r="EY449" s="409"/>
      <c r="EZ449" s="409"/>
      <c r="FA449" s="409"/>
      <c r="FB449" s="409"/>
      <c r="FC449" s="409"/>
      <c r="FD449" s="409"/>
      <c r="FN449" s="409"/>
      <c r="FO449" s="409"/>
      <c r="FP449" s="409"/>
      <c r="FQ449" s="409"/>
      <c r="FR449" s="409"/>
      <c r="FS449" s="409"/>
      <c r="FT449" s="409"/>
      <c r="GD449" s="409"/>
      <c r="GE449" s="409"/>
      <c r="GF449" s="409"/>
      <c r="GG449" s="409"/>
      <c r="GH449" s="409"/>
      <c r="GI449" s="409"/>
      <c r="GJ449" s="409"/>
      <c r="GT449" s="409"/>
      <c r="GU449" s="409"/>
      <c r="GV449" s="409"/>
      <c r="GW449" s="409"/>
      <c r="GX449" s="409"/>
      <c r="GY449" s="409"/>
      <c r="GZ449" s="409"/>
      <c r="HJ449" s="409"/>
      <c r="HK449" s="409"/>
      <c r="HL449" s="409"/>
      <c r="HM449" s="409"/>
      <c r="HN449" s="409"/>
      <c r="HO449" s="409"/>
      <c r="HP449" s="409"/>
      <c r="HZ449" s="409"/>
      <c r="IA449" s="409"/>
      <c r="IB449" s="409"/>
      <c r="IC449" s="409"/>
      <c r="ID449" s="409"/>
      <c r="IE449" s="409"/>
      <c r="IF449" s="409"/>
      <c r="IP449" s="409"/>
      <c r="IQ449" s="409"/>
      <c r="IR449" s="409"/>
      <c r="IS449" s="409"/>
      <c r="IT449" s="409"/>
      <c r="IU449" s="409"/>
      <c r="IV449" s="409"/>
    </row>
    <row r="450" spans="1:256">
      <c r="A450" s="54"/>
      <c r="B450" s="16"/>
      <c r="C450" s="51"/>
      <c r="D450" s="52"/>
      <c r="E450" s="52"/>
      <c r="F450" s="52"/>
      <c r="G450" s="52"/>
      <c r="H450" s="52"/>
      <c r="I450" s="51"/>
      <c r="J450" s="242"/>
      <c r="K450" s="226"/>
      <c r="L450" s="630"/>
      <c r="M450" s="630"/>
      <c r="N450" s="630"/>
      <c r="O450" s="630"/>
      <c r="P450" s="637"/>
      <c r="Q450" s="627"/>
      <c r="S450" s="52"/>
      <c r="T450" s="52"/>
      <c r="U450" s="52"/>
      <c r="V450" s="52"/>
      <c r="W450" s="52"/>
      <c r="X450" s="641"/>
      <c r="AP450" s="409"/>
      <c r="AQ450" s="409"/>
      <c r="AR450" s="409"/>
      <c r="AS450" s="409"/>
      <c r="AT450" s="409"/>
      <c r="AU450" s="409"/>
      <c r="AV450" s="409"/>
      <c r="BF450" s="409"/>
      <c r="BG450" s="409"/>
      <c r="BH450" s="409"/>
      <c r="BI450" s="409"/>
      <c r="BJ450" s="409"/>
      <c r="BK450" s="409"/>
      <c r="BL450" s="409"/>
      <c r="BV450" s="409"/>
      <c r="BW450" s="409"/>
      <c r="BX450" s="409"/>
      <c r="BY450" s="409"/>
      <c r="BZ450" s="409"/>
      <c r="CA450" s="409"/>
      <c r="CB450" s="409"/>
      <c r="CL450" s="409"/>
      <c r="CM450" s="409"/>
      <c r="CN450" s="409"/>
      <c r="CO450" s="409"/>
      <c r="CP450" s="409"/>
      <c r="CQ450" s="409"/>
      <c r="CR450" s="409"/>
      <c r="DB450" s="409"/>
      <c r="DC450" s="409"/>
      <c r="DD450" s="409"/>
      <c r="DE450" s="409"/>
      <c r="DF450" s="409"/>
      <c r="DG450" s="409"/>
      <c r="DH450" s="409"/>
      <c r="DR450" s="409"/>
      <c r="DS450" s="409"/>
      <c r="DT450" s="409"/>
      <c r="DU450" s="409"/>
      <c r="DV450" s="409"/>
      <c r="DW450" s="409"/>
      <c r="DX450" s="409"/>
      <c r="EH450" s="409"/>
      <c r="EI450" s="409"/>
      <c r="EJ450" s="409"/>
      <c r="EK450" s="409"/>
      <c r="EL450" s="409"/>
      <c r="EM450" s="409"/>
      <c r="EN450" s="409"/>
      <c r="EX450" s="409"/>
      <c r="EY450" s="409"/>
      <c r="EZ450" s="409"/>
      <c r="FA450" s="409"/>
      <c r="FB450" s="409"/>
      <c r="FC450" s="409"/>
      <c r="FD450" s="409"/>
      <c r="FN450" s="409"/>
      <c r="FO450" s="409"/>
      <c r="FP450" s="409"/>
      <c r="FQ450" s="409"/>
      <c r="FR450" s="409"/>
      <c r="FS450" s="409"/>
      <c r="FT450" s="409"/>
      <c r="GD450" s="409"/>
      <c r="GE450" s="409"/>
      <c r="GF450" s="409"/>
      <c r="GG450" s="409"/>
      <c r="GH450" s="409"/>
      <c r="GI450" s="409"/>
      <c r="GJ450" s="409"/>
      <c r="GT450" s="409"/>
      <c r="GU450" s="409"/>
      <c r="GV450" s="409"/>
      <c r="GW450" s="409"/>
      <c r="GX450" s="409"/>
      <c r="GY450" s="409"/>
      <c r="GZ450" s="409"/>
      <c r="HJ450" s="409"/>
      <c r="HK450" s="409"/>
      <c r="HL450" s="409"/>
      <c r="HM450" s="409"/>
      <c r="HN450" s="409"/>
      <c r="HO450" s="409"/>
      <c r="HP450" s="409"/>
      <c r="HZ450" s="409"/>
      <c r="IA450" s="409"/>
      <c r="IB450" s="409"/>
      <c r="IC450" s="409"/>
      <c r="ID450" s="409"/>
      <c r="IE450" s="409"/>
      <c r="IF450" s="409"/>
      <c r="IP450" s="409"/>
      <c r="IQ450" s="409"/>
      <c r="IR450" s="409"/>
      <c r="IS450" s="409"/>
      <c r="IT450" s="409"/>
      <c r="IU450" s="409"/>
      <c r="IV450" s="409"/>
    </row>
    <row r="451" spans="1:256">
      <c r="A451" s="66"/>
      <c r="B451" s="16"/>
      <c r="C451" s="51"/>
      <c r="D451" s="52"/>
      <c r="E451" s="52"/>
      <c r="F451" s="52"/>
      <c r="G451" s="52"/>
      <c r="H451" s="52"/>
      <c r="I451" s="51"/>
      <c r="J451" s="243"/>
      <c r="K451" s="227"/>
      <c r="L451" s="227"/>
      <c r="M451" s="227"/>
      <c r="N451" s="227"/>
      <c r="O451" s="237"/>
      <c r="P451" s="631"/>
      <c r="Q451" s="627"/>
      <c r="S451" s="52"/>
      <c r="T451" s="52"/>
      <c r="U451" s="52"/>
      <c r="V451" s="52"/>
      <c r="W451" s="52"/>
      <c r="X451" s="641"/>
      <c r="AP451" s="409"/>
      <c r="AQ451" s="409"/>
      <c r="AR451" s="409"/>
      <c r="AS451" s="409"/>
      <c r="AT451" s="409"/>
      <c r="AU451" s="409"/>
      <c r="AV451" s="409"/>
      <c r="BF451" s="409"/>
      <c r="BG451" s="409"/>
      <c r="BH451" s="409"/>
      <c r="BI451" s="409"/>
      <c r="BJ451" s="409"/>
      <c r="BK451" s="409"/>
      <c r="BL451" s="409"/>
      <c r="BV451" s="409"/>
      <c r="BW451" s="409"/>
      <c r="BX451" s="409"/>
      <c r="BY451" s="409"/>
      <c r="BZ451" s="409"/>
      <c r="CA451" s="409"/>
      <c r="CB451" s="409"/>
      <c r="CL451" s="409"/>
      <c r="CM451" s="409"/>
      <c r="CN451" s="409"/>
      <c r="CO451" s="409"/>
      <c r="CP451" s="409"/>
      <c r="CQ451" s="409"/>
      <c r="CR451" s="409"/>
      <c r="DB451" s="409"/>
      <c r="DC451" s="409"/>
      <c r="DD451" s="409"/>
      <c r="DE451" s="409"/>
      <c r="DF451" s="409"/>
      <c r="DG451" s="409"/>
      <c r="DH451" s="409"/>
      <c r="DR451" s="409"/>
      <c r="DS451" s="409"/>
      <c r="DT451" s="409"/>
      <c r="DU451" s="409"/>
      <c r="DV451" s="409"/>
      <c r="DW451" s="409"/>
      <c r="DX451" s="409"/>
      <c r="EH451" s="409"/>
      <c r="EI451" s="409"/>
      <c r="EJ451" s="409"/>
      <c r="EK451" s="409"/>
      <c r="EL451" s="409"/>
      <c r="EM451" s="409"/>
      <c r="EN451" s="409"/>
      <c r="EX451" s="409"/>
      <c r="EY451" s="409"/>
      <c r="EZ451" s="409"/>
      <c r="FA451" s="409"/>
      <c r="FB451" s="409"/>
      <c r="FC451" s="409"/>
      <c r="FD451" s="409"/>
      <c r="FN451" s="409"/>
      <c r="FO451" s="409"/>
      <c r="FP451" s="409"/>
      <c r="FQ451" s="409"/>
      <c r="FR451" s="409"/>
      <c r="FS451" s="409"/>
      <c r="FT451" s="409"/>
      <c r="GD451" s="409"/>
      <c r="GE451" s="409"/>
      <c r="GF451" s="409"/>
      <c r="GG451" s="409"/>
      <c r="GH451" s="409"/>
      <c r="GI451" s="409"/>
      <c r="GJ451" s="409"/>
      <c r="GT451" s="409"/>
      <c r="GU451" s="409"/>
      <c r="GV451" s="409"/>
      <c r="GW451" s="409"/>
      <c r="GX451" s="409"/>
      <c r="GY451" s="409"/>
      <c r="GZ451" s="409"/>
      <c r="HJ451" s="409"/>
      <c r="HK451" s="409"/>
      <c r="HL451" s="409"/>
      <c r="HM451" s="409"/>
      <c r="HN451" s="409"/>
      <c r="HO451" s="409"/>
      <c r="HP451" s="409"/>
      <c r="HZ451" s="409"/>
      <c r="IA451" s="409"/>
      <c r="IB451" s="409"/>
      <c r="IC451" s="409"/>
      <c r="ID451" s="409"/>
      <c r="IE451" s="409"/>
      <c r="IF451" s="409"/>
      <c r="IP451" s="409"/>
      <c r="IQ451" s="409"/>
      <c r="IR451" s="409"/>
      <c r="IS451" s="409"/>
      <c r="IT451" s="409"/>
      <c r="IU451" s="409"/>
      <c r="IV451" s="409"/>
    </row>
    <row r="452" spans="1:256">
      <c r="A452" s="54"/>
      <c r="B452" s="238"/>
      <c r="C452" s="239"/>
      <c r="D452" s="240"/>
      <c r="E452" s="240"/>
      <c r="F452" s="240"/>
      <c r="G452" s="240"/>
      <c r="H452" s="240"/>
      <c r="I452" s="415"/>
      <c r="J452" s="242"/>
      <c r="K452" s="226"/>
      <c r="L452" s="630"/>
      <c r="M452" s="630"/>
      <c r="N452" s="630"/>
      <c r="O452" s="630"/>
      <c r="P452" s="637"/>
      <c r="X452" s="641"/>
      <c r="AP452" s="409"/>
      <c r="AQ452" s="409"/>
      <c r="AR452" s="409"/>
      <c r="AS452" s="409"/>
      <c r="AT452" s="409"/>
      <c r="AU452" s="409"/>
      <c r="AV452" s="409"/>
      <c r="BF452" s="409"/>
      <c r="BG452" s="409"/>
      <c r="BH452" s="409"/>
      <c r="BI452" s="409"/>
      <c r="BJ452" s="409"/>
      <c r="BK452" s="409"/>
      <c r="BL452" s="409"/>
      <c r="BV452" s="409"/>
      <c r="BW452" s="409"/>
      <c r="BX452" s="409"/>
      <c r="BY452" s="409"/>
      <c r="BZ452" s="409"/>
      <c r="CA452" s="409"/>
      <c r="CB452" s="409"/>
      <c r="CL452" s="409"/>
      <c r="CM452" s="409"/>
      <c r="CN452" s="409"/>
      <c r="CO452" s="409"/>
      <c r="CP452" s="409"/>
      <c r="CQ452" s="409"/>
      <c r="CR452" s="409"/>
      <c r="DB452" s="409"/>
      <c r="DC452" s="409"/>
      <c r="DD452" s="409"/>
      <c r="DE452" s="409"/>
      <c r="DF452" s="409"/>
      <c r="DG452" s="409"/>
      <c r="DH452" s="409"/>
      <c r="DR452" s="409"/>
      <c r="DS452" s="409"/>
      <c r="DT452" s="409"/>
      <c r="DU452" s="409"/>
      <c r="DV452" s="409"/>
      <c r="DW452" s="409"/>
      <c r="DX452" s="409"/>
      <c r="EH452" s="409"/>
      <c r="EI452" s="409"/>
      <c r="EJ452" s="409"/>
      <c r="EK452" s="409"/>
      <c r="EL452" s="409"/>
      <c r="EM452" s="409"/>
      <c r="EN452" s="409"/>
      <c r="EX452" s="409"/>
      <c r="EY452" s="409"/>
      <c r="EZ452" s="409"/>
      <c r="FA452" s="409"/>
      <c r="FB452" s="409"/>
      <c r="FC452" s="409"/>
      <c r="FD452" s="409"/>
      <c r="FN452" s="409"/>
      <c r="FO452" s="409"/>
      <c r="FP452" s="409"/>
      <c r="FQ452" s="409"/>
      <c r="FR452" s="409"/>
      <c r="FS452" s="409"/>
      <c r="FT452" s="409"/>
      <c r="GD452" s="409"/>
      <c r="GE452" s="409"/>
      <c r="GF452" s="409"/>
      <c r="GG452" s="409"/>
      <c r="GH452" s="409"/>
      <c r="GI452" s="409"/>
      <c r="GJ452" s="409"/>
      <c r="GT452" s="409"/>
      <c r="GU452" s="409"/>
      <c r="GV452" s="409"/>
      <c r="GW452" s="409"/>
      <c r="GX452" s="409"/>
      <c r="GY452" s="409"/>
      <c r="GZ452" s="409"/>
      <c r="HJ452" s="409"/>
      <c r="HK452" s="409"/>
      <c r="HL452" s="409"/>
      <c r="HM452" s="409"/>
      <c r="HN452" s="409"/>
      <c r="HO452" s="409"/>
      <c r="HP452" s="409"/>
      <c r="HZ452" s="409"/>
      <c r="IA452" s="409"/>
      <c r="IB452" s="409"/>
      <c r="IC452" s="409"/>
      <c r="ID452" s="409"/>
      <c r="IE452" s="409"/>
      <c r="IF452" s="409"/>
      <c r="IP452" s="409"/>
      <c r="IQ452" s="409"/>
      <c r="IR452" s="409"/>
      <c r="IS452" s="409"/>
      <c r="IT452" s="409"/>
      <c r="IU452" s="409"/>
      <c r="IV452" s="409"/>
    </row>
    <row r="453" spans="1:256">
      <c r="A453" s="54"/>
      <c r="B453" s="16"/>
      <c r="C453" s="51"/>
      <c r="D453" s="52"/>
      <c r="E453" s="52"/>
      <c r="F453" s="52"/>
      <c r="G453" s="52"/>
      <c r="H453" s="52"/>
      <c r="I453" s="51"/>
      <c r="J453" s="242"/>
      <c r="K453" s="226"/>
      <c r="L453" s="630"/>
      <c r="M453" s="630"/>
      <c r="N453" s="630"/>
      <c r="O453" s="630"/>
      <c r="P453" s="637"/>
      <c r="X453" s="641"/>
      <c r="AP453" s="409"/>
      <c r="AQ453" s="409"/>
      <c r="AR453" s="409"/>
      <c r="AS453" s="409"/>
      <c r="AT453" s="409"/>
      <c r="AU453" s="409"/>
      <c r="AV453" s="409"/>
      <c r="BF453" s="409"/>
      <c r="BG453" s="409"/>
      <c r="BH453" s="409"/>
      <c r="BI453" s="409"/>
      <c r="BJ453" s="409"/>
      <c r="BK453" s="409"/>
      <c r="BL453" s="409"/>
      <c r="BV453" s="409"/>
      <c r="BW453" s="409"/>
      <c r="BX453" s="409"/>
      <c r="BY453" s="409"/>
      <c r="BZ453" s="409"/>
      <c r="CA453" s="409"/>
      <c r="CB453" s="409"/>
      <c r="CL453" s="409"/>
      <c r="CM453" s="409"/>
      <c r="CN453" s="409"/>
      <c r="CO453" s="409"/>
      <c r="CP453" s="409"/>
      <c r="CQ453" s="409"/>
      <c r="CR453" s="409"/>
      <c r="DB453" s="409"/>
      <c r="DC453" s="409"/>
      <c r="DD453" s="409"/>
      <c r="DE453" s="409"/>
      <c r="DF453" s="409"/>
      <c r="DG453" s="409"/>
      <c r="DH453" s="409"/>
      <c r="DR453" s="409"/>
      <c r="DS453" s="409"/>
      <c r="DT453" s="409"/>
      <c r="DU453" s="409"/>
      <c r="DV453" s="409"/>
      <c r="DW453" s="409"/>
      <c r="DX453" s="409"/>
      <c r="EH453" s="409"/>
      <c r="EI453" s="409"/>
      <c r="EJ453" s="409"/>
      <c r="EK453" s="409"/>
      <c r="EL453" s="409"/>
      <c r="EM453" s="409"/>
      <c r="EN453" s="409"/>
      <c r="EX453" s="409"/>
      <c r="EY453" s="409"/>
      <c r="EZ453" s="409"/>
      <c r="FA453" s="409"/>
      <c r="FB453" s="409"/>
      <c r="FC453" s="409"/>
      <c r="FD453" s="409"/>
      <c r="FN453" s="409"/>
      <c r="FO453" s="409"/>
      <c r="FP453" s="409"/>
      <c r="FQ453" s="409"/>
      <c r="FR453" s="409"/>
      <c r="FS453" s="409"/>
      <c r="FT453" s="409"/>
      <c r="GD453" s="409"/>
      <c r="GE453" s="409"/>
      <c r="GF453" s="409"/>
      <c r="GG453" s="409"/>
      <c r="GH453" s="409"/>
      <c r="GI453" s="409"/>
      <c r="GJ453" s="409"/>
      <c r="GT453" s="409"/>
      <c r="GU453" s="409"/>
      <c r="GV453" s="409"/>
      <c r="GW453" s="409"/>
      <c r="GX453" s="409"/>
      <c r="GY453" s="409"/>
      <c r="GZ453" s="409"/>
      <c r="HJ453" s="409"/>
      <c r="HK453" s="409"/>
      <c r="HL453" s="409"/>
      <c r="HM453" s="409"/>
      <c r="HN453" s="409"/>
      <c r="HO453" s="409"/>
      <c r="HP453" s="409"/>
      <c r="HZ453" s="409"/>
      <c r="IA453" s="409"/>
      <c r="IB453" s="409"/>
      <c r="IC453" s="409"/>
      <c r="ID453" s="409"/>
      <c r="IE453" s="409"/>
      <c r="IF453" s="409"/>
      <c r="IP453" s="409"/>
      <c r="IQ453" s="409"/>
      <c r="IR453" s="409"/>
      <c r="IS453" s="409"/>
      <c r="IT453" s="409"/>
      <c r="IU453" s="409"/>
      <c r="IV453" s="409"/>
    </row>
    <row r="454" spans="1:256">
      <c r="A454" s="54"/>
      <c r="B454" s="139"/>
      <c r="C454" s="137"/>
      <c r="D454" s="138"/>
      <c r="E454" s="138"/>
      <c r="F454" s="138"/>
      <c r="G454" s="138"/>
      <c r="H454" s="138"/>
      <c r="I454" s="417"/>
      <c r="J454" s="243"/>
      <c r="K454" s="227"/>
      <c r="L454" s="227"/>
      <c r="M454" s="227"/>
      <c r="N454" s="227"/>
      <c r="O454" s="237"/>
      <c r="P454" s="631"/>
      <c r="X454" s="641"/>
      <c r="AP454" s="409"/>
      <c r="AQ454" s="409"/>
      <c r="AR454" s="409"/>
      <c r="AS454" s="409"/>
      <c r="AT454" s="409"/>
      <c r="AU454" s="409"/>
      <c r="AV454" s="409"/>
      <c r="BF454" s="409"/>
      <c r="BG454" s="409"/>
      <c r="BH454" s="409"/>
      <c r="BI454" s="409"/>
      <c r="BJ454" s="409"/>
      <c r="BK454" s="409"/>
      <c r="BL454" s="409"/>
      <c r="BV454" s="409"/>
      <c r="BW454" s="409"/>
      <c r="BX454" s="409"/>
      <c r="BY454" s="409"/>
      <c r="BZ454" s="409"/>
      <c r="CA454" s="409"/>
      <c r="CB454" s="409"/>
      <c r="CL454" s="409"/>
      <c r="CM454" s="409"/>
      <c r="CN454" s="409"/>
      <c r="CO454" s="409"/>
      <c r="CP454" s="409"/>
      <c r="CQ454" s="409"/>
      <c r="CR454" s="409"/>
      <c r="DB454" s="409"/>
      <c r="DC454" s="409"/>
      <c r="DD454" s="409"/>
      <c r="DE454" s="409"/>
      <c r="DF454" s="409"/>
      <c r="DG454" s="409"/>
      <c r="DH454" s="409"/>
      <c r="DR454" s="409"/>
      <c r="DS454" s="409"/>
      <c r="DT454" s="409"/>
      <c r="DU454" s="409"/>
      <c r="DV454" s="409"/>
      <c r="DW454" s="409"/>
      <c r="DX454" s="409"/>
      <c r="EH454" s="409"/>
      <c r="EI454" s="409"/>
      <c r="EJ454" s="409"/>
      <c r="EK454" s="409"/>
      <c r="EL454" s="409"/>
      <c r="EM454" s="409"/>
      <c r="EN454" s="409"/>
      <c r="EX454" s="409"/>
      <c r="EY454" s="409"/>
      <c r="EZ454" s="409"/>
      <c r="FA454" s="409"/>
      <c r="FB454" s="409"/>
      <c r="FC454" s="409"/>
      <c r="FD454" s="409"/>
      <c r="FN454" s="409"/>
      <c r="FO454" s="409"/>
      <c r="FP454" s="409"/>
      <c r="FQ454" s="409"/>
      <c r="FR454" s="409"/>
      <c r="FS454" s="409"/>
      <c r="FT454" s="409"/>
      <c r="GD454" s="409"/>
      <c r="GE454" s="409"/>
      <c r="GF454" s="409"/>
      <c r="GG454" s="409"/>
      <c r="GH454" s="409"/>
      <c r="GI454" s="409"/>
      <c r="GJ454" s="409"/>
      <c r="GT454" s="409"/>
      <c r="GU454" s="409"/>
      <c r="GV454" s="409"/>
      <c r="GW454" s="409"/>
      <c r="GX454" s="409"/>
      <c r="GY454" s="409"/>
      <c r="GZ454" s="409"/>
      <c r="HJ454" s="409"/>
      <c r="HK454" s="409"/>
      <c r="HL454" s="409"/>
      <c r="HM454" s="409"/>
      <c r="HN454" s="409"/>
      <c r="HO454" s="409"/>
      <c r="HP454" s="409"/>
      <c r="HZ454" s="409"/>
      <c r="IA454" s="409"/>
      <c r="IB454" s="409"/>
      <c r="IC454" s="409"/>
      <c r="ID454" s="409"/>
      <c r="IE454" s="409"/>
      <c r="IF454" s="409"/>
      <c r="IP454" s="409"/>
      <c r="IQ454" s="409"/>
      <c r="IR454" s="409"/>
      <c r="IS454" s="409"/>
      <c r="IT454" s="409"/>
      <c r="IU454" s="409"/>
      <c r="IV454" s="409"/>
    </row>
    <row r="455" spans="1:256">
      <c r="A455" s="54"/>
      <c r="B455" s="16"/>
      <c r="C455" s="51"/>
      <c r="D455" s="52"/>
      <c r="E455" s="52"/>
      <c r="F455" s="52"/>
      <c r="G455" s="52"/>
      <c r="H455" s="52"/>
      <c r="I455" s="51"/>
      <c r="J455" s="242"/>
      <c r="K455" s="226"/>
      <c r="L455" s="630"/>
      <c r="M455" s="630"/>
      <c r="N455" s="630"/>
      <c r="O455" s="630"/>
      <c r="P455" s="637"/>
      <c r="Q455" s="627"/>
      <c r="S455" s="52"/>
      <c r="T455" s="52"/>
      <c r="U455" s="52"/>
      <c r="V455" s="52"/>
      <c r="W455" s="52"/>
      <c r="X455" s="641"/>
      <c r="AP455" s="409"/>
      <c r="AQ455" s="409"/>
      <c r="AR455" s="409"/>
      <c r="AS455" s="409"/>
      <c r="AT455" s="409"/>
      <c r="AU455" s="409"/>
      <c r="AV455" s="409"/>
      <c r="BF455" s="409"/>
      <c r="BG455" s="409"/>
      <c r="BH455" s="409"/>
      <c r="BI455" s="409"/>
      <c r="BJ455" s="409"/>
      <c r="BK455" s="409"/>
      <c r="BL455" s="409"/>
      <c r="BV455" s="409"/>
      <c r="BW455" s="409"/>
      <c r="BX455" s="409"/>
      <c r="BY455" s="409"/>
      <c r="BZ455" s="409"/>
      <c r="CA455" s="409"/>
      <c r="CB455" s="409"/>
      <c r="CL455" s="409"/>
      <c r="CM455" s="409"/>
      <c r="CN455" s="409"/>
      <c r="CO455" s="409"/>
      <c r="CP455" s="409"/>
      <c r="CQ455" s="409"/>
      <c r="CR455" s="409"/>
      <c r="DB455" s="409"/>
      <c r="DC455" s="409"/>
      <c r="DD455" s="409"/>
      <c r="DE455" s="409"/>
      <c r="DF455" s="409"/>
      <c r="DG455" s="409"/>
      <c r="DH455" s="409"/>
      <c r="DR455" s="409"/>
      <c r="DS455" s="409"/>
      <c r="DT455" s="409"/>
      <c r="DU455" s="409"/>
      <c r="DV455" s="409"/>
      <c r="DW455" s="409"/>
      <c r="DX455" s="409"/>
      <c r="EH455" s="409"/>
      <c r="EI455" s="409"/>
      <c r="EJ455" s="409"/>
      <c r="EK455" s="409"/>
      <c r="EL455" s="409"/>
      <c r="EM455" s="409"/>
      <c r="EN455" s="409"/>
      <c r="EX455" s="409"/>
      <c r="EY455" s="409"/>
      <c r="EZ455" s="409"/>
      <c r="FA455" s="409"/>
      <c r="FB455" s="409"/>
      <c r="FC455" s="409"/>
      <c r="FD455" s="409"/>
      <c r="FN455" s="409"/>
      <c r="FO455" s="409"/>
      <c r="FP455" s="409"/>
      <c r="FQ455" s="409"/>
      <c r="FR455" s="409"/>
      <c r="FS455" s="409"/>
      <c r="FT455" s="409"/>
      <c r="GD455" s="409"/>
      <c r="GE455" s="409"/>
      <c r="GF455" s="409"/>
      <c r="GG455" s="409"/>
      <c r="GH455" s="409"/>
      <c r="GI455" s="409"/>
      <c r="GJ455" s="409"/>
      <c r="GT455" s="409"/>
      <c r="GU455" s="409"/>
      <c r="GV455" s="409"/>
      <c r="GW455" s="409"/>
      <c r="GX455" s="409"/>
      <c r="GY455" s="409"/>
      <c r="GZ455" s="409"/>
      <c r="HJ455" s="409"/>
      <c r="HK455" s="409"/>
      <c r="HL455" s="409"/>
      <c r="HM455" s="409"/>
      <c r="HN455" s="409"/>
      <c r="HO455" s="409"/>
      <c r="HP455" s="409"/>
      <c r="HZ455" s="409"/>
      <c r="IA455" s="409"/>
      <c r="IB455" s="409"/>
      <c r="IC455" s="409"/>
      <c r="ID455" s="409"/>
      <c r="IE455" s="409"/>
      <c r="IF455" s="409"/>
      <c r="IP455" s="409"/>
      <c r="IQ455" s="409"/>
      <c r="IR455" s="409"/>
      <c r="IS455" s="409"/>
      <c r="IT455" s="409"/>
      <c r="IU455" s="409"/>
      <c r="IV455" s="409"/>
    </row>
    <row r="456" spans="1:256">
      <c r="A456" s="144"/>
      <c r="B456" s="16"/>
      <c r="C456" s="51"/>
      <c r="D456" s="52"/>
      <c r="E456" s="52"/>
      <c r="F456" s="52"/>
      <c r="G456" s="52"/>
      <c r="H456" s="52"/>
      <c r="I456" s="51"/>
      <c r="J456" s="242"/>
      <c r="K456" s="226"/>
      <c r="L456" s="630"/>
      <c r="M456" s="630"/>
      <c r="N456" s="630"/>
      <c r="O456" s="630"/>
      <c r="P456" s="637"/>
      <c r="Q456" s="627"/>
      <c r="S456" s="52"/>
      <c r="T456" s="52"/>
      <c r="U456" s="52"/>
      <c r="V456" s="52"/>
      <c r="W456" s="52"/>
      <c r="X456" s="641"/>
      <c r="AP456" s="409"/>
      <c r="AQ456" s="409"/>
      <c r="AR456" s="409"/>
      <c r="AS456" s="409"/>
      <c r="AT456" s="409"/>
      <c r="AU456" s="409"/>
      <c r="AV456" s="409"/>
      <c r="BF456" s="409"/>
      <c r="BG456" s="409"/>
      <c r="BH456" s="409"/>
      <c r="BI456" s="409"/>
      <c r="BJ456" s="409"/>
      <c r="BK456" s="409"/>
      <c r="BL456" s="409"/>
      <c r="BV456" s="409"/>
      <c r="BW456" s="409"/>
      <c r="BX456" s="409"/>
      <c r="BY456" s="409"/>
      <c r="BZ456" s="409"/>
      <c r="CA456" s="409"/>
      <c r="CB456" s="409"/>
      <c r="CL456" s="409"/>
      <c r="CM456" s="409"/>
      <c r="CN456" s="409"/>
      <c r="CO456" s="409"/>
      <c r="CP456" s="409"/>
      <c r="CQ456" s="409"/>
      <c r="CR456" s="409"/>
      <c r="DB456" s="409"/>
      <c r="DC456" s="409"/>
      <c r="DD456" s="409"/>
      <c r="DE456" s="409"/>
      <c r="DF456" s="409"/>
      <c r="DG456" s="409"/>
      <c r="DH456" s="409"/>
      <c r="DR456" s="409"/>
      <c r="DS456" s="409"/>
      <c r="DT456" s="409"/>
      <c r="DU456" s="409"/>
      <c r="DV456" s="409"/>
      <c r="DW456" s="409"/>
      <c r="DX456" s="409"/>
      <c r="EH456" s="409"/>
      <c r="EI456" s="409"/>
      <c r="EJ456" s="409"/>
      <c r="EK456" s="409"/>
      <c r="EL456" s="409"/>
      <c r="EM456" s="409"/>
      <c r="EN456" s="409"/>
      <c r="EX456" s="409"/>
      <c r="EY456" s="409"/>
      <c r="EZ456" s="409"/>
      <c r="FA456" s="409"/>
      <c r="FB456" s="409"/>
      <c r="FC456" s="409"/>
      <c r="FD456" s="409"/>
      <c r="FN456" s="409"/>
      <c r="FO456" s="409"/>
      <c r="FP456" s="409"/>
      <c r="FQ456" s="409"/>
      <c r="FR456" s="409"/>
      <c r="FS456" s="409"/>
      <c r="FT456" s="409"/>
      <c r="GD456" s="409"/>
      <c r="GE456" s="409"/>
      <c r="GF456" s="409"/>
      <c r="GG456" s="409"/>
      <c r="GH456" s="409"/>
      <c r="GI456" s="409"/>
      <c r="GJ456" s="409"/>
      <c r="GT456" s="409"/>
      <c r="GU456" s="409"/>
      <c r="GV456" s="409"/>
      <c r="GW456" s="409"/>
      <c r="GX456" s="409"/>
      <c r="GY456" s="409"/>
      <c r="GZ456" s="409"/>
      <c r="HJ456" s="409"/>
      <c r="HK456" s="409"/>
      <c r="HL456" s="409"/>
      <c r="HM456" s="409"/>
      <c r="HN456" s="409"/>
      <c r="HO456" s="409"/>
      <c r="HP456" s="409"/>
      <c r="HZ456" s="409"/>
      <c r="IA456" s="409"/>
      <c r="IB456" s="409"/>
      <c r="IC456" s="409"/>
      <c r="ID456" s="409"/>
      <c r="IE456" s="409"/>
      <c r="IF456" s="409"/>
      <c r="IP456" s="409"/>
      <c r="IQ456" s="409"/>
      <c r="IR456" s="409"/>
      <c r="IS456" s="409"/>
      <c r="IT456" s="409"/>
      <c r="IU456" s="409"/>
      <c r="IV456" s="409"/>
    </row>
    <row r="457" spans="1:256">
      <c r="A457" s="66"/>
      <c r="B457" s="139"/>
      <c r="C457" s="137"/>
      <c r="D457" s="138"/>
      <c r="E457" s="138"/>
      <c r="F457" s="138"/>
      <c r="G457" s="138"/>
      <c r="H457" s="138"/>
      <c r="I457" s="417"/>
      <c r="J457" s="243"/>
      <c r="K457" s="227"/>
      <c r="L457" s="227"/>
      <c r="M457" s="227"/>
      <c r="N457" s="227"/>
      <c r="O457" s="237"/>
      <c r="P457" s="631"/>
      <c r="Q457" s="627"/>
      <c r="S457" s="52"/>
      <c r="T457" s="52"/>
      <c r="U457" s="52"/>
      <c r="V457" s="52"/>
      <c r="W457" s="52"/>
      <c r="X457" s="641"/>
      <c r="AP457" s="409"/>
      <c r="AQ457" s="409"/>
      <c r="AR457" s="409"/>
      <c r="AS457" s="409"/>
      <c r="AT457" s="409"/>
      <c r="AU457" s="409"/>
      <c r="AV457" s="409"/>
      <c r="BF457" s="409"/>
      <c r="BG457" s="409"/>
      <c r="BH457" s="409"/>
      <c r="BI457" s="409"/>
      <c r="BJ457" s="409"/>
      <c r="BK457" s="409"/>
      <c r="BL457" s="409"/>
      <c r="BV457" s="409"/>
      <c r="BW457" s="409"/>
      <c r="BX457" s="409"/>
      <c r="BY457" s="409"/>
      <c r="BZ457" s="409"/>
      <c r="CA457" s="409"/>
      <c r="CB457" s="409"/>
      <c r="CL457" s="409"/>
      <c r="CM457" s="409"/>
      <c r="CN457" s="409"/>
      <c r="CO457" s="409"/>
      <c r="CP457" s="409"/>
      <c r="CQ457" s="409"/>
      <c r="CR457" s="409"/>
      <c r="DB457" s="409"/>
      <c r="DC457" s="409"/>
      <c r="DD457" s="409"/>
      <c r="DE457" s="409"/>
      <c r="DF457" s="409"/>
      <c r="DG457" s="409"/>
      <c r="DH457" s="409"/>
      <c r="DR457" s="409"/>
      <c r="DS457" s="409"/>
      <c r="DT457" s="409"/>
      <c r="DU457" s="409"/>
      <c r="DV457" s="409"/>
      <c r="DW457" s="409"/>
      <c r="DX457" s="409"/>
      <c r="EH457" s="409"/>
      <c r="EI457" s="409"/>
      <c r="EJ457" s="409"/>
      <c r="EK457" s="409"/>
      <c r="EL457" s="409"/>
      <c r="EM457" s="409"/>
      <c r="EN457" s="409"/>
      <c r="EX457" s="409"/>
      <c r="EY457" s="409"/>
      <c r="EZ457" s="409"/>
      <c r="FA457" s="409"/>
      <c r="FB457" s="409"/>
      <c r="FC457" s="409"/>
      <c r="FD457" s="409"/>
      <c r="FN457" s="409"/>
      <c r="FO457" s="409"/>
      <c r="FP457" s="409"/>
      <c r="FQ457" s="409"/>
      <c r="FR457" s="409"/>
      <c r="FS457" s="409"/>
      <c r="FT457" s="409"/>
      <c r="GD457" s="409"/>
      <c r="GE457" s="409"/>
      <c r="GF457" s="409"/>
      <c r="GG457" s="409"/>
      <c r="GH457" s="409"/>
      <c r="GI457" s="409"/>
      <c r="GJ457" s="409"/>
      <c r="GT457" s="409"/>
      <c r="GU457" s="409"/>
      <c r="GV457" s="409"/>
      <c r="GW457" s="409"/>
      <c r="GX457" s="409"/>
      <c r="GY457" s="409"/>
      <c r="GZ457" s="409"/>
      <c r="HJ457" s="409"/>
      <c r="HK457" s="409"/>
      <c r="HL457" s="409"/>
      <c r="HM457" s="409"/>
      <c r="HN457" s="409"/>
      <c r="HO457" s="409"/>
      <c r="HP457" s="409"/>
      <c r="HZ457" s="409"/>
      <c r="IA457" s="409"/>
      <c r="IB457" s="409"/>
      <c r="IC457" s="409"/>
      <c r="ID457" s="409"/>
      <c r="IE457" s="409"/>
      <c r="IF457" s="409"/>
      <c r="IP457" s="409"/>
      <c r="IQ457" s="409"/>
      <c r="IR457" s="409"/>
      <c r="IS457" s="409"/>
      <c r="IT457" s="409"/>
      <c r="IU457" s="409"/>
      <c r="IV457" s="409"/>
    </row>
    <row r="458" spans="1:256">
      <c r="A458" s="54"/>
      <c r="B458" s="16"/>
      <c r="C458" s="51"/>
      <c r="D458" s="52"/>
      <c r="E458" s="52"/>
      <c r="F458" s="52"/>
      <c r="G458" s="52"/>
      <c r="H458" s="52"/>
      <c r="I458" s="51"/>
      <c r="J458" s="242"/>
      <c r="K458" s="226"/>
      <c r="L458" s="630"/>
      <c r="M458" s="630"/>
      <c r="N458" s="630"/>
      <c r="O458" s="630"/>
      <c r="P458" s="637"/>
      <c r="Q458" s="627"/>
      <c r="S458" s="52"/>
      <c r="T458" s="52"/>
      <c r="U458" s="52"/>
      <c r="V458" s="52"/>
      <c r="W458" s="52"/>
      <c r="X458" s="641"/>
      <c r="AP458" s="409"/>
      <c r="AQ458" s="409"/>
      <c r="AR458" s="409"/>
      <c r="AS458" s="409"/>
      <c r="AT458" s="409"/>
      <c r="AU458" s="409"/>
      <c r="AV458" s="409"/>
      <c r="BF458" s="409"/>
      <c r="BG458" s="409"/>
      <c r="BH458" s="409"/>
      <c r="BI458" s="409"/>
      <c r="BJ458" s="409"/>
      <c r="BK458" s="409"/>
      <c r="BL458" s="409"/>
      <c r="BV458" s="409"/>
      <c r="BW458" s="409"/>
      <c r="BX458" s="409"/>
      <c r="BY458" s="409"/>
      <c r="BZ458" s="409"/>
      <c r="CA458" s="409"/>
      <c r="CB458" s="409"/>
      <c r="CL458" s="409"/>
      <c r="CM458" s="409"/>
      <c r="CN458" s="409"/>
      <c r="CO458" s="409"/>
      <c r="CP458" s="409"/>
      <c r="CQ458" s="409"/>
      <c r="CR458" s="409"/>
      <c r="DB458" s="409"/>
      <c r="DC458" s="409"/>
      <c r="DD458" s="409"/>
      <c r="DE458" s="409"/>
      <c r="DF458" s="409"/>
      <c r="DG458" s="409"/>
      <c r="DH458" s="409"/>
      <c r="DR458" s="409"/>
      <c r="DS458" s="409"/>
      <c r="DT458" s="409"/>
      <c r="DU458" s="409"/>
      <c r="DV458" s="409"/>
      <c r="DW458" s="409"/>
      <c r="DX458" s="409"/>
      <c r="EH458" s="409"/>
      <c r="EI458" s="409"/>
      <c r="EJ458" s="409"/>
      <c r="EK458" s="409"/>
      <c r="EL458" s="409"/>
      <c r="EM458" s="409"/>
      <c r="EN458" s="409"/>
      <c r="EX458" s="409"/>
      <c r="EY458" s="409"/>
      <c r="EZ458" s="409"/>
      <c r="FA458" s="409"/>
      <c r="FB458" s="409"/>
      <c r="FC458" s="409"/>
      <c r="FD458" s="409"/>
      <c r="FN458" s="409"/>
      <c r="FO458" s="409"/>
      <c r="FP458" s="409"/>
      <c r="FQ458" s="409"/>
      <c r="FR458" s="409"/>
      <c r="FS458" s="409"/>
      <c r="FT458" s="409"/>
      <c r="GD458" s="409"/>
      <c r="GE458" s="409"/>
      <c r="GF458" s="409"/>
      <c r="GG458" s="409"/>
      <c r="GH458" s="409"/>
      <c r="GI458" s="409"/>
      <c r="GJ458" s="409"/>
      <c r="GT458" s="409"/>
      <c r="GU458" s="409"/>
      <c r="GV458" s="409"/>
      <c r="GW458" s="409"/>
      <c r="GX458" s="409"/>
      <c r="GY458" s="409"/>
      <c r="GZ458" s="409"/>
      <c r="HJ458" s="409"/>
      <c r="HK458" s="409"/>
      <c r="HL458" s="409"/>
      <c r="HM458" s="409"/>
      <c r="HN458" s="409"/>
      <c r="HO458" s="409"/>
      <c r="HP458" s="409"/>
      <c r="HZ458" s="409"/>
      <c r="IA458" s="409"/>
      <c r="IB458" s="409"/>
      <c r="IC458" s="409"/>
      <c r="ID458" s="409"/>
      <c r="IE458" s="409"/>
      <c r="IF458" s="409"/>
      <c r="IP458" s="409"/>
      <c r="IQ458" s="409"/>
      <c r="IR458" s="409"/>
      <c r="IS458" s="409"/>
      <c r="IT458" s="409"/>
      <c r="IU458" s="409"/>
      <c r="IV458" s="409"/>
    </row>
    <row r="459" spans="1:256">
      <c r="A459" s="54"/>
      <c r="B459" s="16"/>
      <c r="C459" s="51"/>
      <c r="D459" s="52"/>
      <c r="E459" s="52"/>
      <c r="F459" s="52"/>
      <c r="G459" s="52"/>
      <c r="H459" s="52"/>
      <c r="I459" s="51"/>
      <c r="J459" s="242"/>
      <c r="K459" s="226"/>
      <c r="L459" s="630"/>
      <c r="M459" s="630"/>
      <c r="N459" s="630"/>
      <c r="O459" s="630"/>
      <c r="P459" s="637"/>
      <c r="Q459" s="627"/>
      <c r="S459" s="52"/>
      <c r="T459" s="52"/>
      <c r="U459" s="52"/>
      <c r="V459" s="52"/>
      <c r="W459" s="52"/>
      <c r="X459" s="641"/>
      <c r="AP459" s="409"/>
      <c r="AQ459" s="409"/>
      <c r="AR459" s="409"/>
      <c r="AS459" s="409"/>
      <c r="AT459" s="409"/>
      <c r="AU459" s="409"/>
      <c r="AV459" s="409"/>
      <c r="BF459" s="409"/>
      <c r="BG459" s="409"/>
      <c r="BH459" s="409"/>
      <c r="BI459" s="409"/>
      <c r="BJ459" s="409"/>
      <c r="BK459" s="409"/>
      <c r="BL459" s="409"/>
      <c r="BV459" s="409"/>
      <c r="BW459" s="409"/>
      <c r="BX459" s="409"/>
      <c r="BY459" s="409"/>
      <c r="BZ459" s="409"/>
      <c r="CA459" s="409"/>
      <c r="CB459" s="409"/>
      <c r="CL459" s="409"/>
      <c r="CM459" s="409"/>
      <c r="CN459" s="409"/>
      <c r="CO459" s="409"/>
      <c r="CP459" s="409"/>
      <c r="CQ459" s="409"/>
      <c r="CR459" s="409"/>
      <c r="DB459" s="409"/>
      <c r="DC459" s="409"/>
      <c r="DD459" s="409"/>
      <c r="DE459" s="409"/>
      <c r="DF459" s="409"/>
      <c r="DG459" s="409"/>
      <c r="DH459" s="409"/>
      <c r="DR459" s="409"/>
      <c r="DS459" s="409"/>
      <c r="DT459" s="409"/>
      <c r="DU459" s="409"/>
      <c r="DV459" s="409"/>
      <c r="DW459" s="409"/>
      <c r="DX459" s="409"/>
      <c r="EH459" s="409"/>
      <c r="EI459" s="409"/>
      <c r="EJ459" s="409"/>
      <c r="EK459" s="409"/>
      <c r="EL459" s="409"/>
      <c r="EM459" s="409"/>
      <c r="EN459" s="409"/>
      <c r="EX459" s="409"/>
      <c r="EY459" s="409"/>
      <c r="EZ459" s="409"/>
      <c r="FA459" s="409"/>
      <c r="FB459" s="409"/>
      <c r="FC459" s="409"/>
      <c r="FD459" s="409"/>
      <c r="FN459" s="409"/>
      <c r="FO459" s="409"/>
      <c r="FP459" s="409"/>
      <c r="FQ459" s="409"/>
      <c r="FR459" s="409"/>
      <c r="FS459" s="409"/>
      <c r="FT459" s="409"/>
      <c r="GD459" s="409"/>
      <c r="GE459" s="409"/>
      <c r="GF459" s="409"/>
      <c r="GG459" s="409"/>
      <c r="GH459" s="409"/>
      <c r="GI459" s="409"/>
      <c r="GJ459" s="409"/>
      <c r="GT459" s="409"/>
      <c r="GU459" s="409"/>
      <c r="GV459" s="409"/>
      <c r="GW459" s="409"/>
      <c r="GX459" s="409"/>
      <c r="GY459" s="409"/>
      <c r="GZ459" s="409"/>
      <c r="HJ459" s="409"/>
      <c r="HK459" s="409"/>
      <c r="HL459" s="409"/>
      <c r="HM459" s="409"/>
      <c r="HN459" s="409"/>
      <c r="HO459" s="409"/>
      <c r="HP459" s="409"/>
      <c r="HZ459" s="409"/>
      <c r="IA459" s="409"/>
      <c r="IB459" s="409"/>
      <c r="IC459" s="409"/>
      <c r="ID459" s="409"/>
      <c r="IE459" s="409"/>
      <c r="IF459" s="409"/>
      <c r="IP459" s="409"/>
      <c r="IQ459" s="409"/>
      <c r="IR459" s="409"/>
      <c r="IS459" s="409"/>
      <c r="IT459" s="409"/>
      <c r="IU459" s="409"/>
      <c r="IV459" s="409"/>
    </row>
    <row r="460" spans="1:256">
      <c r="A460" s="54"/>
      <c r="B460" s="139"/>
      <c r="C460" s="137"/>
      <c r="D460" s="138"/>
      <c r="E460" s="138"/>
      <c r="F460" s="138"/>
      <c r="G460" s="138"/>
      <c r="H460" s="138"/>
      <c r="I460" s="417"/>
      <c r="J460" s="243"/>
      <c r="K460" s="227"/>
      <c r="L460" s="227"/>
      <c r="M460" s="227"/>
      <c r="N460" s="227"/>
      <c r="O460" s="237"/>
      <c r="P460" s="631"/>
      <c r="Q460" s="627"/>
      <c r="S460" s="52"/>
      <c r="T460" s="52"/>
      <c r="U460" s="52"/>
      <c r="V460" s="52"/>
      <c r="W460" s="52"/>
      <c r="X460" s="641"/>
      <c r="AP460" s="409"/>
      <c r="AQ460" s="409"/>
      <c r="AR460" s="409"/>
      <c r="AS460" s="409"/>
      <c r="AT460" s="409"/>
      <c r="AU460" s="409"/>
      <c r="AV460" s="409"/>
      <c r="BF460" s="409"/>
      <c r="BG460" s="409"/>
      <c r="BH460" s="409"/>
      <c r="BI460" s="409"/>
      <c r="BJ460" s="409"/>
      <c r="BK460" s="409"/>
      <c r="BL460" s="409"/>
      <c r="BV460" s="409"/>
      <c r="BW460" s="409"/>
      <c r="BX460" s="409"/>
      <c r="BY460" s="409"/>
      <c r="BZ460" s="409"/>
      <c r="CA460" s="409"/>
      <c r="CB460" s="409"/>
      <c r="CL460" s="409"/>
      <c r="CM460" s="409"/>
      <c r="CN460" s="409"/>
      <c r="CO460" s="409"/>
      <c r="CP460" s="409"/>
      <c r="CQ460" s="409"/>
      <c r="CR460" s="409"/>
      <c r="DB460" s="409"/>
      <c r="DC460" s="409"/>
      <c r="DD460" s="409"/>
      <c r="DE460" s="409"/>
      <c r="DF460" s="409"/>
      <c r="DG460" s="409"/>
      <c r="DH460" s="409"/>
      <c r="DR460" s="409"/>
      <c r="DS460" s="409"/>
      <c r="DT460" s="409"/>
      <c r="DU460" s="409"/>
      <c r="DV460" s="409"/>
      <c r="DW460" s="409"/>
      <c r="DX460" s="409"/>
      <c r="EH460" s="409"/>
      <c r="EI460" s="409"/>
      <c r="EJ460" s="409"/>
      <c r="EK460" s="409"/>
      <c r="EL460" s="409"/>
      <c r="EM460" s="409"/>
      <c r="EN460" s="409"/>
      <c r="EX460" s="409"/>
      <c r="EY460" s="409"/>
      <c r="EZ460" s="409"/>
      <c r="FA460" s="409"/>
      <c r="FB460" s="409"/>
      <c r="FC460" s="409"/>
      <c r="FD460" s="409"/>
      <c r="FN460" s="409"/>
      <c r="FO460" s="409"/>
      <c r="FP460" s="409"/>
      <c r="FQ460" s="409"/>
      <c r="FR460" s="409"/>
      <c r="FS460" s="409"/>
      <c r="FT460" s="409"/>
      <c r="GD460" s="409"/>
      <c r="GE460" s="409"/>
      <c r="GF460" s="409"/>
      <c r="GG460" s="409"/>
      <c r="GH460" s="409"/>
      <c r="GI460" s="409"/>
      <c r="GJ460" s="409"/>
      <c r="GT460" s="409"/>
      <c r="GU460" s="409"/>
      <c r="GV460" s="409"/>
      <c r="GW460" s="409"/>
      <c r="GX460" s="409"/>
      <c r="GY460" s="409"/>
      <c r="GZ460" s="409"/>
      <c r="HJ460" s="409"/>
      <c r="HK460" s="409"/>
      <c r="HL460" s="409"/>
      <c r="HM460" s="409"/>
      <c r="HN460" s="409"/>
      <c r="HO460" s="409"/>
      <c r="HP460" s="409"/>
      <c r="HZ460" s="409"/>
      <c r="IA460" s="409"/>
      <c r="IB460" s="409"/>
      <c r="IC460" s="409"/>
      <c r="ID460" s="409"/>
      <c r="IE460" s="409"/>
      <c r="IF460" s="409"/>
      <c r="IP460" s="409"/>
      <c r="IQ460" s="409"/>
      <c r="IR460" s="409"/>
      <c r="IS460" s="409"/>
      <c r="IT460" s="409"/>
      <c r="IU460" s="409"/>
      <c r="IV460" s="409"/>
    </row>
    <row r="461" spans="1:256">
      <c r="A461" s="54"/>
      <c r="B461" s="16"/>
      <c r="C461" s="51"/>
      <c r="D461" s="52"/>
      <c r="E461" s="52"/>
      <c r="F461" s="52"/>
      <c r="G461" s="52"/>
      <c r="H461" s="52"/>
      <c r="I461" s="51"/>
      <c r="J461" s="242"/>
      <c r="K461" s="226"/>
      <c r="L461" s="630"/>
      <c r="M461" s="630"/>
      <c r="N461" s="630"/>
      <c r="O461" s="630"/>
      <c r="P461" s="637"/>
      <c r="Q461" s="627"/>
      <c r="S461" s="52"/>
      <c r="T461" s="52"/>
      <c r="U461" s="52"/>
      <c r="V461" s="52"/>
      <c r="W461" s="52"/>
      <c r="X461" s="641"/>
      <c r="AP461" s="409"/>
      <c r="AQ461" s="409"/>
      <c r="AR461" s="409"/>
      <c r="AS461" s="409"/>
      <c r="AT461" s="409"/>
      <c r="AU461" s="409"/>
      <c r="AV461" s="409"/>
      <c r="BF461" s="409"/>
      <c r="BG461" s="409"/>
      <c r="BH461" s="409"/>
      <c r="BI461" s="409"/>
      <c r="BJ461" s="409"/>
      <c r="BK461" s="409"/>
      <c r="BL461" s="409"/>
      <c r="BV461" s="409"/>
      <c r="BW461" s="409"/>
      <c r="BX461" s="409"/>
      <c r="BY461" s="409"/>
      <c r="BZ461" s="409"/>
      <c r="CA461" s="409"/>
      <c r="CB461" s="409"/>
      <c r="CL461" s="409"/>
      <c r="CM461" s="409"/>
      <c r="CN461" s="409"/>
      <c r="CO461" s="409"/>
      <c r="CP461" s="409"/>
      <c r="CQ461" s="409"/>
      <c r="CR461" s="409"/>
      <c r="DB461" s="409"/>
      <c r="DC461" s="409"/>
      <c r="DD461" s="409"/>
      <c r="DE461" s="409"/>
      <c r="DF461" s="409"/>
      <c r="DG461" s="409"/>
      <c r="DH461" s="409"/>
      <c r="DR461" s="409"/>
      <c r="DS461" s="409"/>
      <c r="DT461" s="409"/>
      <c r="DU461" s="409"/>
      <c r="DV461" s="409"/>
      <c r="DW461" s="409"/>
      <c r="DX461" s="409"/>
      <c r="EH461" s="409"/>
      <c r="EI461" s="409"/>
      <c r="EJ461" s="409"/>
      <c r="EK461" s="409"/>
      <c r="EL461" s="409"/>
      <c r="EM461" s="409"/>
      <c r="EN461" s="409"/>
      <c r="EX461" s="409"/>
      <c r="EY461" s="409"/>
      <c r="EZ461" s="409"/>
      <c r="FA461" s="409"/>
      <c r="FB461" s="409"/>
      <c r="FC461" s="409"/>
      <c r="FD461" s="409"/>
      <c r="FN461" s="409"/>
      <c r="FO461" s="409"/>
      <c r="FP461" s="409"/>
      <c r="FQ461" s="409"/>
      <c r="FR461" s="409"/>
      <c r="FS461" s="409"/>
      <c r="FT461" s="409"/>
      <c r="GD461" s="409"/>
      <c r="GE461" s="409"/>
      <c r="GF461" s="409"/>
      <c r="GG461" s="409"/>
      <c r="GH461" s="409"/>
      <c r="GI461" s="409"/>
      <c r="GJ461" s="409"/>
      <c r="GT461" s="409"/>
      <c r="GU461" s="409"/>
      <c r="GV461" s="409"/>
      <c r="GW461" s="409"/>
      <c r="GX461" s="409"/>
      <c r="GY461" s="409"/>
      <c r="GZ461" s="409"/>
      <c r="HJ461" s="409"/>
      <c r="HK461" s="409"/>
      <c r="HL461" s="409"/>
      <c r="HM461" s="409"/>
      <c r="HN461" s="409"/>
      <c r="HO461" s="409"/>
      <c r="HP461" s="409"/>
      <c r="HZ461" s="409"/>
      <c r="IA461" s="409"/>
      <c r="IB461" s="409"/>
      <c r="IC461" s="409"/>
      <c r="ID461" s="409"/>
      <c r="IE461" s="409"/>
      <c r="IF461" s="409"/>
      <c r="IP461" s="409"/>
      <c r="IQ461" s="409"/>
      <c r="IR461" s="409"/>
      <c r="IS461" s="409"/>
      <c r="IT461" s="409"/>
      <c r="IU461" s="409"/>
      <c r="IV461" s="409"/>
    </row>
    <row r="462" spans="1:256">
      <c r="A462" s="54"/>
      <c r="B462" s="16"/>
      <c r="C462" s="51"/>
      <c r="D462" s="52"/>
      <c r="E462" s="52"/>
      <c r="F462" s="52"/>
      <c r="G462" s="52"/>
      <c r="H462" s="52"/>
      <c r="I462" s="51"/>
      <c r="J462" s="242"/>
      <c r="K462" s="226"/>
      <c r="L462" s="630"/>
      <c r="M462" s="630"/>
      <c r="N462" s="630"/>
      <c r="O462" s="630"/>
      <c r="P462" s="637"/>
      <c r="Q462" s="627"/>
      <c r="S462" s="52"/>
      <c r="T462" s="52"/>
      <c r="U462" s="52"/>
      <c r="V462" s="52"/>
      <c r="W462" s="52"/>
      <c r="X462" s="641"/>
      <c r="AP462" s="409"/>
      <c r="AQ462" s="409"/>
      <c r="AR462" s="409"/>
      <c r="AS462" s="409"/>
      <c r="AT462" s="409"/>
      <c r="AU462" s="409"/>
      <c r="AV462" s="409"/>
      <c r="BF462" s="409"/>
      <c r="BG462" s="409"/>
      <c r="BH462" s="409"/>
      <c r="BI462" s="409"/>
      <c r="BJ462" s="409"/>
      <c r="BK462" s="409"/>
      <c r="BL462" s="409"/>
      <c r="BV462" s="409"/>
      <c r="BW462" s="409"/>
      <c r="BX462" s="409"/>
      <c r="BY462" s="409"/>
      <c r="BZ462" s="409"/>
      <c r="CA462" s="409"/>
      <c r="CB462" s="409"/>
      <c r="CL462" s="409"/>
      <c r="CM462" s="409"/>
      <c r="CN462" s="409"/>
      <c r="CO462" s="409"/>
      <c r="CP462" s="409"/>
      <c r="CQ462" s="409"/>
      <c r="CR462" s="409"/>
      <c r="DB462" s="409"/>
      <c r="DC462" s="409"/>
      <c r="DD462" s="409"/>
      <c r="DE462" s="409"/>
      <c r="DF462" s="409"/>
      <c r="DG462" s="409"/>
      <c r="DH462" s="409"/>
      <c r="DR462" s="409"/>
      <c r="DS462" s="409"/>
      <c r="DT462" s="409"/>
      <c r="DU462" s="409"/>
      <c r="DV462" s="409"/>
      <c r="DW462" s="409"/>
      <c r="DX462" s="409"/>
      <c r="EH462" s="409"/>
      <c r="EI462" s="409"/>
      <c r="EJ462" s="409"/>
      <c r="EK462" s="409"/>
      <c r="EL462" s="409"/>
      <c r="EM462" s="409"/>
      <c r="EN462" s="409"/>
      <c r="EX462" s="409"/>
      <c r="EY462" s="409"/>
      <c r="EZ462" s="409"/>
      <c r="FA462" s="409"/>
      <c r="FB462" s="409"/>
      <c r="FC462" s="409"/>
      <c r="FD462" s="409"/>
      <c r="FN462" s="409"/>
      <c r="FO462" s="409"/>
      <c r="FP462" s="409"/>
      <c r="FQ462" s="409"/>
      <c r="FR462" s="409"/>
      <c r="FS462" s="409"/>
      <c r="FT462" s="409"/>
      <c r="GD462" s="409"/>
      <c r="GE462" s="409"/>
      <c r="GF462" s="409"/>
      <c r="GG462" s="409"/>
      <c r="GH462" s="409"/>
      <c r="GI462" s="409"/>
      <c r="GJ462" s="409"/>
      <c r="GT462" s="409"/>
      <c r="GU462" s="409"/>
      <c r="GV462" s="409"/>
      <c r="GW462" s="409"/>
      <c r="GX462" s="409"/>
      <c r="GY462" s="409"/>
      <c r="GZ462" s="409"/>
      <c r="HJ462" s="409"/>
      <c r="HK462" s="409"/>
      <c r="HL462" s="409"/>
      <c r="HM462" s="409"/>
      <c r="HN462" s="409"/>
      <c r="HO462" s="409"/>
      <c r="HP462" s="409"/>
      <c r="HZ462" s="409"/>
      <c r="IA462" s="409"/>
      <c r="IB462" s="409"/>
      <c r="IC462" s="409"/>
      <c r="ID462" s="409"/>
      <c r="IE462" s="409"/>
      <c r="IF462" s="409"/>
      <c r="IP462" s="409"/>
      <c r="IQ462" s="409"/>
      <c r="IR462" s="409"/>
      <c r="IS462" s="409"/>
      <c r="IT462" s="409"/>
      <c r="IU462" s="409"/>
      <c r="IV462" s="409"/>
    </row>
    <row r="463" spans="1:256">
      <c r="A463" s="54"/>
      <c r="B463" s="141"/>
      <c r="C463" s="142"/>
      <c r="D463" s="143"/>
      <c r="E463" s="143"/>
      <c r="F463" s="143"/>
      <c r="G463" s="143"/>
      <c r="H463" s="143"/>
      <c r="I463" s="414"/>
      <c r="J463" s="243"/>
      <c r="K463" s="227"/>
      <c r="L463" s="227"/>
      <c r="M463" s="227"/>
      <c r="N463" s="227"/>
      <c r="O463" s="237"/>
      <c r="P463" s="631"/>
      <c r="Q463" s="627"/>
      <c r="S463" s="52"/>
      <c r="T463" s="52"/>
      <c r="U463" s="52"/>
      <c r="V463" s="52"/>
      <c r="W463" s="52"/>
      <c r="X463" s="641"/>
      <c r="AP463" s="409"/>
      <c r="AQ463" s="409"/>
      <c r="AR463" s="409"/>
      <c r="AS463" s="409"/>
      <c r="AT463" s="409"/>
      <c r="AU463" s="409"/>
      <c r="AV463" s="409"/>
      <c r="BF463" s="409"/>
      <c r="BG463" s="409"/>
      <c r="BH463" s="409"/>
      <c r="BI463" s="409"/>
      <c r="BJ463" s="409"/>
      <c r="BK463" s="409"/>
      <c r="BL463" s="409"/>
      <c r="BV463" s="409"/>
      <c r="BW463" s="409"/>
      <c r="BX463" s="409"/>
      <c r="BY463" s="409"/>
      <c r="BZ463" s="409"/>
      <c r="CA463" s="409"/>
      <c r="CB463" s="409"/>
      <c r="CL463" s="409"/>
      <c r="CM463" s="409"/>
      <c r="CN463" s="409"/>
      <c r="CO463" s="409"/>
      <c r="CP463" s="409"/>
      <c r="CQ463" s="409"/>
      <c r="CR463" s="409"/>
      <c r="DB463" s="409"/>
      <c r="DC463" s="409"/>
      <c r="DD463" s="409"/>
      <c r="DE463" s="409"/>
      <c r="DF463" s="409"/>
      <c r="DG463" s="409"/>
      <c r="DH463" s="409"/>
      <c r="DR463" s="409"/>
      <c r="DS463" s="409"/>
      <c r="DT463" s="409"/>
      <c r="DU463" s="409"/>
      <c r="DV463" s="409"/>
      <c r="DW463" s="409"/>
      <c r="DX463" s="409"/>
      <c r="EH463" s="409"/>
      <c r="EI463" s="409"/>
      <c r="EJ463" s="409"/>
      <c r="EK463" s="409"/>
      <c r="EL463" s="409"/>
      <c r="EM463" s="409"/>
      <c r="EN463" s="409"/>
      <c r="EX463" s="409"/>
      <c r="EY463" s="409"/>
      <c r="EZ463" s="409"/>
      <c r="FA463" s="409"/>
      <c r="FB463" s="409"/>
      <c r="FC463" s="409"/>
      <c r="FD463" s="409"/>
      <c r="FN463" s="409"/>
      <c r="FO463" s="409"/>
      <c r="FP463" s="409"/>
      <c r="FQ463" s="409"/>
      <c r="FR463" s="409"/>
      <c r="FS463" s="409"/>
      <c r="FT463" s="409"/>
      <c r="GD463" s="409"/>
      <c r="GE463" s="409"/>
      <c r="GF463" s="409"/>
      <c r="GG463" s="409"/>
      <c r="GH463" s="409"/>
      <c r="GI463" s="409"/>
      <c r="GJ463" s="409"/>
      <c r="GT463" s="409"/>
      <c r="GU463" s="409"/>
      <c r="GV463" s="409"/>
      <c r="GW463" s="409"/>
      <c r="GX463" s="409"/>
      <c r="GY463" s="409"/>
      <c r="GZ463" s="409"/>
      <c r="HJ463" s="409"/>
      <c r="HK463" s="409"/>
      <c r="HL463" s="409"/>
      <c r="HM463" s="409"/>
      <c r="HN463" s="409"/>
      <c r="HO463" s="409"/>
      <c r="HP463" s="409"/>
      <c r="HZ463" s="409"/>
      <c r="IA463" s="409"/>
      <c r="IB463" s="409"/>
      <c r="IC463" s="409"/>
      <c r="ID463" s="409"/>
      <c r="IE463" s="409"/>
      <c r="IF463" s="409"/>
      <c r="IP463" s="409"/>
      <c r="IQ463" s="409"/>
      <c r="IR463" s="409"/>
      <c r="IS463" s="409"/>
      <c r="IT463" s="409"/>
      <c r="IU463" s="409"/>
      <c r="IV463" s="409"/>
    </row>
    <row r="464" spans="1:256">
      <c r="A464" s="54"/>
      <c r="B464" s="16"/>
      <c r="C464" s="51"/>
      <c r="D464" s="52"/>
      <c r="E464" s="52"/>
      <c r="F464" s="52"/>
      <c r="G464" s="52"/>
      <c r="H464" s="52"/>
      <c r="I464" s="51"/>
      <c r="J464" s="242"/>
      <c r="K464" s="226"/>
      <c r="L464" s="630"/>
      <c r="M464" s="630"/>
      <c r="N464" s="630"/>
      <c r="O464" s="630"/>
      <c r="P464" s="637"/>
      <c r="Q464" s="627"/>
      <c r="S464" s="52"/>
      <c r="T464" s="52"/>
      <c r="U464" s="52"/>
      <c r="V464" s="52"/>
      <c r="W464" s="52"/>
      <c r="X464" s="641"/>
      <c r="AP464" s="409"/>
      <c r="AQ464" s="409"/>
      <c r="AR464" s="409"/>
      <c r="AS464" s="409"/>
      <c r="AT464" s="409"/>
      <c r="AU464" s="409"/>
      <c r="AV464" s="409"/>
      <c r="BF464" s="409"/>
      <c r="BG464" s="409"/>
      <c r="BH464" s="409"/>
      <c r="BI464" s="409"/>
      <c r="BJ464" s="409"/>
      <c r="BK464" s="409"/>
      <c r="BL464" s="409"/>
      <c r="BV464" s="409"/>
      <c r="BW464" s="409"/>
      <c r="BX464" s="409"/>
      <c r="BY464" s="409"/>
      <c r="BZ464" s="409"/>
      <c r="CA464" s="409"/>
      <c r="CB464" s="409"/>
      <c r="CL464" s="409"/>
      <c r="CM464" s="409"/>
      <c r="CN464" s="409"/>
      <c r="CO464" s="409"/>
      <c r="CP464" s="409"/>
      <c r="CQ464" s="409"/>
      <c r="CR464" s="409"/>
      <c r="DB464" s="409"/>
      <c r="DC464" s="409"/>
      <c r="DD464" s="409"/>
      <c r="DE464" s="409"/>
      <c r="DF464" s="409"/>
      <c r="DG464" s="409"/>
      <c r="DH464" s="409"/>
      <c r="DR464" s="409"/>
      <c r="DS464" s="409"/>
      <c r="DT464" s="409"/>
      <c r="DU464" s="409"/>
      <c r="DV464" s="409"/>
      <c r="DW464" s="409"/>
      <c r="DX464" s="409"/>
      <c r="EH464" s="409"/>
      <c r="EI464" s="409"/>
      <c r="EJ464" s="409"/>
      <c r="EK464" s="409"/>
      <c r="EL464" s="409"/>
      <c r="EM464" s="409"/>
      <c r="EN464" s="409"/>
      <c r="EX464" s="409"/>
      <c r="EY464" s="409"/>
      <c r="EZ464" s="409"/>
      <c r="FA464" s="409"/>
      <c r="FB464" s="409"/>
      <c r="FC464" s="409"/>
      <c r="FD464" s="409"/>
      <c r="FN464" s="409"/>
      <c r="FO464" s="409"/>
      <c r="FP464" s="409"/>
      <c r="FQ464" s="409"/>
      <c r="FR464" s="409"/>
      <c r="FS464" s="409"/>
      <c r="FT464" s="409"/>
      <c r="GD464" s="409"/>
      <c r="GE464" s="409"/>
      <c r="GF464" s="409"/>
      <c r="GG464" s="409"/>
      <c r="GH464" s="409"/>
      <c r="GI464" s="409"/>
      <c r="GJ464" s="409"/>
      <c r="GT464" s="409"/>
      <c r="GU464" s="409"/>
      <c r="GV464" s="409"/>
      <c r="GW464" s="409"/>
      <c r="GX464" s="409"/>
      <c r="GY464" s="409"/>
      <c r="GZ464" s="409"/>
      <c r="HJ464" s="409"/>
      <c r="HK464" s="409"/>
      <c r="HL464" s="409"/>
      <c r="HM464" s="409"/>
      <c r="HN464" s="409"/>
      <c r="HO464" s="409"/>
      <c r="HP464" s="409"/>
      <c r="HZ464" s="409"/>
      <c r="IA464" s="409"/>
      <c r="IB464" s="409"/>
      <c r="IC464" s="409"/>
      <c r="ID464" s="409"/>
      <c r="IE464" s="409"/>
      <c r="IF464" s="409"/>
      <c r="IP464" s="409"/>
      <c r="IQ464" s="409"/>
      <c r="IR464" s="409"/>
      <c r="IS464" s="409"/>
      <c r="IT464" s="409"/>
      <c r="IU464" s="409"/>
      <c r="IV464" s="409"/>
    </row>
    <row r="465" spans="1:256">
      <c r="A465" s="54"/>
      <c r="B465" s="16"/>
      <c r="C465" s="51"/>
      <c r="D465" s="52"/>
      <c r="E465" s="52"/>
      <c r="F465" s="52"/>
      <c r="G465" s="52"/>
      <c r="H465" s="52"/>
      <c r="I465" s="51"/>
      <c r="J465" s="242"/>
      <c r="K465" s="226"/>
      <c r="L465" s="630"/>
      <c r="M465" s="630"/>
      <c r="N465" s="630"/>
      <c r="O465" s="630"/>
      <c r="P465" s="637"/>
      <c r="Q465" s="627"/>
      <c r="S465" s="52"/>
      <c r="T465" s="52"/>
      <c r="U465" s="52"/>
      <c r="V465" s="52"/>
      <c r="W465" s="52"/>
      <c r="X465" s="641"/>
      <c r="AP465" s="409"/>
      <c r="AQ465" s="409"/>
      <c r="AR465" s="409"/>
      <c r="AS465" s="409"/>
      <c r="AT465" s="409"/>
      <c r="AU465" s="409"/>
      <c r="AV465" s="409"/>
      <c r="BF465" s="409"/>
      <c r="BG465" s="409"/>
      <c r="BH465" s="409"/>
      <c r="BI465" s="409"/>
      <c r="BJ465" s="409"/>
      <c r="BK465" s="409"/>
      <c r="BL465" s="409"/>
      <c r="BV465" s="409"/>
      <c r="BW465" s="409"/>
      <c r="BX465" s="409"/>
      <c r="BY465" s="409"/>
      <c r="BZ465" s="409"/>
      <c r="CA465" s="409"/>
      <c r="CB465" s="409"/>
      <c r="CL465" s="409"/>
      <c r="CM465" s="409"/>
      <c r="CN465" s="409"/>
      <c r="CO465" s="409"/>
      <c r="CP465" s="409"/>
      <c r="CQ465" s="409"/>
      <c r="CR465" s="409"/>
      <c r="DB465" s="409"/>
      <c r="DC465" s="409"/>
      <c r="DD465" s="409"/>
      <c r="DE465" s="409"/>
      <c r="DF465" s="409"/>
      <c r="DG465" s="409"/>
      <c r="DH465" s="409"/>
      <c r="DR465" s="409"/>
      <c r="DS465" s="409"/>
      <c r="DT465" s="409"/>
      <c r="DU465" s="409"/>
      <c r="DV465" s="409"/>
      <c r="DW465" s="409"/>
      <c r="DX465" s="409"/>
      <c r="EH465" s="409"/>
      <c r="EI465" s="409"/>
      <c r="EJ465" s="409"/>
      <c r="EK465" s="409"/>
      <c r="EL465" s="409"/>
      <c r="EM465" s="409"/>
      <c r="EN465" s="409"/>
      <c r="EX465" s="409"/>
      <c r="EY465" s="409"/>
      <c r="EZ465" s="409"/>
      <c r="FA465" s="409"/>
      <c r="FB465" s="409"/>
      <c r="FC465" s="409"/>
      <c r="FD465" s="409"/>
      <c r="FN465" s="409"/>
      <c r="FO465" s="409"/>
      <c r="FP465" s="409"/>
      <c r="FQ465" s="409"/>
      <c r="FR465" s="409"/>
      <c r="FS465" s="409"/>
      <c r="FT465" s="409"/>
      <c r="GD465" s="409"/>
      <c r="GE465" s="409"/>
      <c r="GF465" s="409"/>
      <c r="GG465" s="409"/>
      <c r="GH465" s="409"/>
      <c r="GI465" s="409"/>
      <c r="GJ465" s="409"/>
      <c r="GT465" s="409"/>
      <c r="GU465" s="409"/>
      <c r="GV465" s="409"/>
      <c r="GW465" s="409"/>
      <c r="GX465" s="409"/>
      <c r="GY465" s="409"/>
      <c r="GZ465" s="409"/>
      <c r="HJ465" s="409"/>
      <c r="HK465" s="409"/>
      <c r="HL465" s="409"/>
      <c r="HM465" s="409"/>
      <c r="HN465" s="409"/>
      <c r="HO465" s="409"/>
      <c r="HP465" s="409"/>
      <c r="HZ465" s="409"/>
      <c r="IA465" s="409"/>
      <c r="IB465" s="409"/>
      <c r="IC465" s="409"/>
      <c r="ID465" s="409"/>
      <c r="IE465" s="409"/>
      <c r="IF465" s="409"/>
      <c r="IP465" s="409"/>
      <c r="IQ465" s="409"/>
      <c r="IR465" s="409"/>
      <c r="IS465" s="409"/>
      <c r="IT465" s="409"/>
      <c r="IU465" s="409"/>
      <c r="IV465" s="409"/>
    </row>
    <row r="466" spans="1:256">
      <c r="A466" s="54"/>
      <c r="B466" s="139"/>
      <c r="C466" s="137"/>
      <c r="D466" s="138"/>
      <c r="E466" s="138"/>
      <c r="F466" s="138"/>
      <c r="G466" s="138"/>
      <c r="H466" s="138"/>
      <c r="I466" s="417"/>
      <c r="J466" s="243"/>
      <c r="K466" s="227"/>
      <c r="L466" s="227"/>
      <c r="M466" s="227"/>
      <c r="N466" s="227"/>
      <c r="O466" s="237"/>
      <c r="P466" s="631"/>
      <c r="Q466" s="627"/>
      <c r="S466" s="52"/>
      <c r="T466" s="52"/>
      <c r="U466" s="52"/>
      <c r="V466" s="52"/>
      <c r="W466" s="52"/>
      <c r="X466" s="641"/>
      <c r="AP466" s="409"/>
      <c r="AQ466" s="409"/>
      <c r="AR466" s="409"/>
      <c r="AS466" s="409"/>
      <c r="AT466" s="409"/>
      <c r="AU466" s="409"/>
      <c r="AV466" s="409"/>
      <c r="BF466" s="409"/>
      <c r="BG466" s="409"/>
      <c r="BH466" s="409"/>
      <c r="BI466" s="409"/>
      <c r="BJ466" s="409"/>
      <c r="BK466" s="409"/>
      <c r="BL466" s="409"/>
      <c r="BV466" s="409"/>
      <c r="BW466" s="409"/>
      <c r="BX466" s="409"/>
      <c r="BY466" s="409"/>
      <c r="BZ466" s="409"/>
      <c r="CA466" s="409"/>
      <c r="CB466" s="409"/>
      <c r="CL466" s="409"/>
      <c r="CM466" s="409"/>
      <c r="CN466" s="409"/>
      <c r="CO466" s="409"/>
      <c r="CP466" s="409"/>
      <c r="CQ466" s="409"/>
      <c r="CR466" s="409"/>
      <c r="DB466" s="409"/>
      <c r="DC466" s="409"/>
      <c r="DD466" s="409"/>
      <c r="DE466" s="409"/>
      <c r="DF466" s="409"/>
      <c r="DG466" s="409"/>
      <c r="DH466" s="409"/>
      <c r="DR466" s="409"/>
      <c r="DS466" s="409"/>
      <c r="DT466" s="409"/>
      <c r="DU466" s="409"/>
      <c r="DV466" s="409"/>
      <c r="DW466" s="409"/>
      <c r="DX466" s="409"/>
      <c r="EH466" s="409"/>
      <c r="EI466" s="409"/>
      <c r="EJ466" s="409"/>
      <c r="EK466" s="409"/>
      <c r="EL466" s="409"/>
      <c r="EM466" s="409"/>
      <c r="EN466" s="409"/>
      <c r="EX466" s="409"/>
      <c r="EY466" s="409"/>
      <c r="EZ466" s="409"/>
      <c r="FA466" s="409"/>
      <c r="FB466" s="409"/>
      <c r="FC466" s="409"/>
      <c r="FD466" s="409"/>
      <c r="FN466" s="409"/>
      <c r="FO466" s="409"/>
      <c r="FP466" s="409"/>
      <c r="FQ466" s="409"/>
      <c r="FR466" s="409"/>
      <c r="FS466" s="409"/>
      <c r="FT466" s="409"/>
      <c r="GD466" s="409"/>
      <c r="GE466" s="409"/>
      <c r="GF466" s="409"/>
      <c r="GG466" s="409"/>
      <c r="GH466" s="409"/>
      <c r="GI466" s="409"/>
      <c r="GJ466" s="409"/>
      <c r="GT466" s="409"/>
      <c r="GU466" s="409"/>
      <c r="GV466" s="409"/>
      <c r="GW466" s="409"/>
      <c r="GX466" s="409"/>
      <c r="GY466" s="409"/>
      <c r="GZ466" s="409"/>
      <c r="HJ466" s="409"/>
      <c r="HK466" s="409"/>
      <c r="HL466" s="409"/>
      <c r="HM466" s="409"/>
      <c r="HN466" s="409"/>
      <c r="HO466" s="409"/>
      <c r="HP466" s="409"/>
      <c r="HZ466" s="409"/>
      <c r="IA466" s="409"/>
      <c r="IB466" s="409"/>
      <c r="IC466" s="409"/>
      <c r="ID466" s="409"/>
      <c r="IE466" s="409"/>
      <c r="IF466" s="409"/>
      <c r="IP466" s="409"/>
      <c r="IQ466" s="409"/>
      <c r="IR466" s="409"/>
      <c r="IS466" s="409"/>
      <c r="IT466" s="409"/>
      <c r="IU466" s="409"/>
      <c r="IV466" s="409"/>
    </row>
    <row r="467" spans="1:256">
      <c r="A467" s="53"/>
      <c r="B467" s="238"/>
      <c r="C467" s="239"/>
      <c r="D467" s="240"/>
      <c r="E467" s="240"/>
      <c r="F467" s="74"/>
      <c r="G467" s="240"/>
      <c r="H467" s="240"/>
      <c r="I467" s="241"/>
      <c r="J467" s="228"/>
      <c r="K467" s="229"/>
      <c r="L467" s="230"/>
      <c r="M467" s="230"/>
      <c r="N467" s="230"/>
      <c r="O467" s="230"/>
      <c r="P467" s="623"/>
      <c r="Q467" s="627"/>
      <c r="S467" s="52"/>
      <c r="T467" s="52"/>
      <c r="U467" s="52"/>
      <c r="V467" s="52"/>
      <c r="W467" s="52"/>
      <c r="X467" s="641"/>
      <c r="AP467" s="409"/>
      <c r="AQ467" s="409"/>
      <c r="AR467" s="409"/>
      <c r="AS467" s="409"/>
      <c r="AT467" s="409"/>
      <c r="AU467" s="409"/>
      <c r="AV467" s="409"/>
      <c r="BF467" s="409"/>
      <c r="BG467" s="409"/>
      <c r="BH467" s="409"/>
      <c r="BI467" s="409"/>
      <c r="BJ467" s="409"/>
      <c r="BK467" s="409"/>
      <c r="BL467" s="409"/>
      <c r="BV467" s="409"/>
      <c r="BW467" s="409"/>
      <c r="BX467" s="409"/>
      <c r="BY467" s="409"/>
      <c r="BZ467" s="409"/>
      <c r="CA467" s="409"/>
      <c r="CB467" s="409"/>
      <c r="CL467" s="409"/>
      <c r="CM467" s="409"/>
      <c r="CN467" s="409"/>
      <c r="CO467" s="409"/>
      <c r="CP467" s="409"/>
      <c r="CQ467" s="409"/>
      <c r="CR467" s="409"/>
      <c r="DB467" s="409"/>
      <c r="DC467" s="409"/>
      <c r="DD467" s="409"/>
      <c r="DE467" s="409"/>
      <c r="DF467" s="409"/>
      <c r="DG467" s="409"/>
      <c r="DH467" s="409"/>
      <c r="DR467" s="409"/>
      <c r="DS467" s="409"/>
      <c r="DT467" s="409"/>
      <c r="DU467" s="409"/>
      <c r="DV467" s="409"/>
      <c r="DW467" s="409"/>
      <c r="DX467" s="409"/>
      <c r="EH467" s="409"/>
      <c r="EI467" s="409"/>
      <c r="EJ467" s="409"/>
      <c r="EK467" s="409"/>
      <c r="EL467" s="409"/>
      <c r="EM467" s="409"/>
      <c r="EN467" s="409"/>
      <c r="EX467" s="409"/>
      <c r="EY467" s="409"/>
      <c r="EZ467" s="409"/>
      <c r="FA467" s="409"/>
      <c r="FB467" s="409"/>
      <c r="FC467" s="409"/>
      <c r="FD467" s="409"/>
      <c r="FN467" s="409"/>
      <c r="FO467" s="409"/>
      <c r="FP467" s="409"/>
      <c r="FQ467" s="409"/>
      <c r="FR467" s="409"/>
      <c r="FS467" s="409"/>
      <c r="FT467" s="409"/>
      <c r="GD467" s="409"/>
      <c r="GE467" s="409"/>
      <c r="GF467" s="409"/>
      <c r="GG467" s="409"/>
      <c r="GH467" s="409"/>
      <c r="GI467" s="409"/>
      <c r="GJ467" s="409"/>
      <c r="GT467" s="409"/>
      <c r="GU467" s="409"/>
      <c r="GV467" s="409"/>
      <c r="GW467" s="409"/>
      <c r="GX467" s="409"/>
      <c r="GY467" s="409"/>
      <c r="GZ467" s="409"/>
      <c r="HJ467" s="409"/>
      <c r="HK467" s="409"/>
      <c r="HL467" s="409"/>
      <c r="HM467" s="409"/>
      <c r="HN467" s="409"/>
      <c r="HO467" s="409"/>
      <c r="HP467" s="409"/>
      <c r="HZ467" s="409"/>
      <c r="IA467" s="409"/>
      <c r="IB467" s="409"/>
      <c r="IC467" s="409"/>
      <c r="ID467" s="409"/>
      <c r="IE467" s="409"/>
      <c r="IF467" s="409"/>
      <c r="IP467" s="409"/>
      <c r="IQ467" s="409"/>
      <c r="IR467" s="409"/>
      <c r="IS467" s="409"/>
      <c r="IT467" s="409"/>
      <c r="IU467" s="409"/>
      <c r="IV467" s="409"/>
    </row>
    <row r="468" spans="1:256">
      <c r="A468" s="54"/>
      <c r="B468" s="16"/>
      <c r="C468" s="51"/>
      <c r="D468" s="52"/>
      <c r="E468" s="52"/>
      <c r="F468" s="52"/>
      <c r="G468" s="52"/>
      <c r="H468" s="52"/>
      <c r="I468" s="75"/>
      <c r="J468" s="232"/>
      <c r="K468" s="233"/>
      <c r="L468" s="234"/>
      <c r="M468" s="234"/>
      <c r="N468" s="234"/>
      <c r="O468" s="234"/>
      <c r="P468" s="635"/>
      <c r="Q468" s="627"/>
      <c r="S468" s="52"/>
      <c r="T468" s="52"/>
      <c r="U468" s="52"/>
      <c r="V468" s="52"/>
      <c r="W468" s="52"/>
      <c r="X468" s="641"/>
      <c r="AP468" s="409"/>
      <c r="AQ468" s="409"/>
      <c r="AR468" s="409"/>
      <c r="AS468" s="409"/>
      <c r="AT468" s="409"/>
      <c r="AU468" s="409"/>
      <c r="AV468" s="409"/>
      <c r="BF468" s="409"/>
      <c r="BG468" s="409"/>
      <c r="BH468" s="409"/>
      <c r="BI468" s="409"/>
      <c r="BJ468" s="409"/>
      <c r="BK468" s="409"/>
      <c r="BL468" s="409"/>
      <c r="BV468" s="409"/>
      <c r="BW468" s="409"/>
      <c r="BX468" s="409"/>
      <c r="BY468" s="409"/>
      <c r="BZ468" s="409"/>
      <c r="CA468" s="409"/>
      <c r="CB468" s="409"/>
      <c r="CL468" s="409"/>
      <c r="CM468" s="409"/>
      <c r="CN468" s="409"/>
      <c r="CO468" s="409"/>
      <c r="CP468" s="409"/>
      <c r="CQ468" s="409"/>
      <c r="CR468" s="409"/>
      <c r="DB468" s="409"/>
      <c r="DC468" s="409"/>
      <c r="DD468" s="409"/>
      <c r="DE468" s="409"/>
      <c r="DF468" s="409"/>
      <c r="DG468" s="409"/>
      <c r="DH468" s="409"/>
      <c r="DR468" s="409"/>
      <c r="DS468" s="409"/>
      <c r="DT468" s="409"/>
      <c r="DU468" s="409"/>
      <c r="DV468" s="409"/>
      <c r="DW468" s="409"/>
      <c r="DX468" s="409"/>
      <c r="EH468" s="409"/>
      <c r="EI468" s="409"/>
      <c r="EJ468" s="409"/>
      <c r="EK468" s="409"/>
      <c r="EL468" s="409"/>
      <c r="EM468" s="409"/>
      <c r="EN468" s="409"/>
      <c r="EX468" s="409"/>
      <c r="EY468" s="409"/>
      <c r="EZ468" s="409"/>
      <c r="FA468" s="409"/>
      <c r="FB468" s="409"/>
      <c r="FC468" s="409"/>
      <c r="FD468" s="409"/>
      <c r="FN468" s="409"/>
      <c r="FO468" s="409"/>
      <c r="FP468" s="409"/>
      <c r="FQ468" s="409"/>
      <c r="FR468" s="409"/>
      <c r="FS468" s="409"/>
      <c r="FT468" s="409"/>
      <c r="GD468" s="409"/>
      <c r="GE468" s="409"/>
      <c r="GF468" s="409"/>
      <c r="GG468" s="409"/>
      <c r="GH468" s="409"/>
      <c r="GI468" s="409"/>
      <c r="GJ468" s="409"/>
      <c r="GT468" s="409"/>
      <c r="GU468" s="409"/>
      <c r="GV468" s="409"/>
      <c r="GW468" s="409"/>
      <c r="GX468" s="409"/>
      <c r="GY468" s="409"/>
      <c r="GZ468" s="409"/>
      <c r="HJ468" s="409"/>
      <c r="HK468" s="409"/>
      <c r="HL468" s="409"/>
      <c r="HM468" s="409"/>
      <c r="HN468" s="409"/>
      <c r="HO468" s="409"/>
      <c r="HP468" s="409"/>
      <c r="HZ468" s="409"/>
      <c r="IA468" s="409"/>
      <c r="IB468" s="409"/>
      <c r="IC468" s="409"/>
      <c r="ID468" s="409"/>
      <c r="IE468" s="409"/>
      <c r="IF468" s="409"/>
      <c r="IP468" s="409"/>
      <c r="IQ468" s="409"/>
      <c r="IR468" s="409"/>
      <c r="IS468" s="409"/>
      <c r="IT468" s="409"/>
      <c r="IU468" s="409"/>
      <c r="IV468" s="409"/>
    </row>
    <row r="469" spans="1:256">
      <c r="A469" s="54"/>
      <c r="B469" s="16"/>
      <c r="C469" s="51"/>
      <c r="D469" s="52"/>
      <c r="E469" s="52"/>
      <c r="F469" s="52"/>
      <c r="G469" s="52"/>
      <c r="H469" s="52"/>
      <c r="I469" s="75"/>
      <c r="J469" s="232"/>
      <c r="K469" s="233"/>
      <c r="L469" s="234"/>
      <c r="M469" s="234"/>
      <c r="N469" s="234"/>
      <c r="O469" s="234"/>
      <c r="P469" s="635"/>
      <c r="Q469" s="627"/>
      <c r="S469" s="52"/>
      <c r="T469" s="52"/>
      <c r="U469" s="52"/>
      <c r="V469" s="52"/>
      <c r="W469" s="52"/>
      <c r="X469" s="641"/>
      <c r="AP469" s="409"/>
      <c r="AQ469" s="409"/>
      <c r="AR469" s="409"/>
      <c r="AS469" s="409"/>
      <c r="AT469" s="409"/>
      <c r="AU469" s="409"/>
      <c r="AV469" s="409"/>
      <c r="BF469" s="409"/>
      <c r="BG469" s="409"/>
      <c r="BH469" s="409"/>
      <c r="BI469" s="409"/>
      <c r="BJ469" s="409"/>
      <c r="BK469" s="409"/>
      <c r="BL469" s="409"/>
      <c r="BV469" s="409"/>
      <c r="BW469" s="409"/>
      <c r="BX469" s="409"/>
      <c r="BY469" s="409"/>
      <c r="BZ469" s="409"/>
      <c r="CA469" s="409"/>
      <c r="CB469" s="409"/>
      <c r="CL469" s="409"/>
      <c r="CM469" s="409"/>
      <c r="CN469" s="409"/>
      <c r="CO469" s="409"/>
      <c r="CP469" s="409"/>
      <c r="CQ469" s="409"/>
      <c r="CR469" s="409"/>
      <c r="DB469" s="409"/>
      <c r="DC469" s="409"/>
      <c r="DD469" s="409"/>
      <c r="DE469" s="409"/>
      <c r="DF469" s="409"/>
      <c r="DG469" s="409"/>
      <c r="DH469" s="409"/>
      <c r="DR469" s="409"/>
      <c r="DS469" s="409"/>
      <c r="DT469" s="409"/>
      <c r="DU469" s="409"/>
      <c r="DV469" s="409"/>
      <c r="DW469" s="409"/>
      <c r="DX469" s="409"/>
      <c r="EH469" s="409"/>
      <c r="EI469" s="409"/>
      <c r="EJ469" s="409"/>
      <c r="EK469" s="409"/>
      <c r="EL469" s="409"/>
      <c r="EM469" s="409"/>
      <c r="EN469" s="409"/>
      <c r="EX469" s="409"/>
      <c r="EY469" s="409"/>
      <c r="EZ469" s="409"/>
      <c r="FA469" s="409"/>
      <c r="FB469" s="409"/>
      <c r="FC469" s="409"/>
      <c r="FD469" s="409"/>
      <c r="FN469" s="409"/>
      <c r="FO469" s="409"/>
      <c r="FP469" s="409"/>
      <c r="FQ469" s="409"/>
      <c r="FR469" s="409"/>
      <c r="FS469" s="409"/>
      <c r="FT469" s="409"/>
      <c r="GD469" s="409"/>
      <c r="GE469" s="409"/>
      <c r="GF469" s="409"/>
      <c r="GG469" s="409"/>
      <c r="GH469" s="409"/>
      <c r="GI469" s="409"/>
      <c r="GJ469" s="409"/>
      <c r="GT469" s="409"/>
      <c r="GU469" s="409"/>
      <c r="GV469" s="409"/>
      <c r="GW469" s="409"/>
      <c r="GX469" s="409"/>
      <c r="GY469" s="409"/>
      <c r="GZ469" s="409"/>
      <c r="HJ469" s="409"/>
      <c r="HK469" s="409"/>
      <c r="HL469" s="409"/>
      <c r="HM469" s="409"/>
      <c r="HN469" s="409"/>
      <c r="HO469" s="409"/>
      <c r="HP469" s="409"/>
      <c r="HZ469" s="409"/>
      <c r="IA469" s="409"/>
      <c r="IB469" s="409"/>
      <c r="IC469" s="409"/>
      <c r="ID469" s="409"/>
      <c r="IE469" s="409"/>
      <c r="IF469" s="409"/>
      <c r="IP469" s="409"/>
      <c r="IQ469" s="409"/>
      <c r="IR469" s="409"/>
      <c r="IS469" s="409"/>
      <c r="IT469" s="409"/>
      <c r="IU469" s="409"/>
      <c r="IV469" s="409"/>
    </row>
    <row r="470" spans="1:256">
      <c r="A470" s="54"/>
      <c r="B470" s="16"/>
      <c r="C470" s="51"/>
      <c r="D470" s="52"/>
      <c r="E470" s="52"/>
      <c r="F470" s="52"/>
      <c r="G470" s="52"/>
      <c r="H470" s="52"/>
      <c r="I470" s="75"/>
      <c r="J470" s="232"/>
      <c r="K470" s="233"/>
      <c r="L470" s="234"/>
      <c r="M470" s="234"/>
      <c r="N470" s="234"/>
      <c r="O470" s="234"/>
      <c r="P470" s="635"/>
      <c r="Q470" s="627"/>
      <c r="S470" s="52"/>
      <c r="T470" s="52"/>
      <c r="U470" s="52"/>
      <c r="V470" s="52"/>
      <c r="W470" s="52"/>
      <c r="X470" s="641"/>
      <c r="AP470" s="409"/>
      <c r="AQ470" s="409"/>
      <c r="AR470" s="409"/>
      <c r="AS470" s="409"/>
      <c r="AT470" s="409"/>
      <c r="AU470" s="409"/>
      <c r="AV470" s="409"/>
      <c r="BF470" s="409"/>
      <c r="BG470" s="409"/>
      <c r="BH470" s="409"/>
      <c r="BI470" s="409"/>
      <c r="BJ470" s="409"/>
      <c r="BK470" s="409"/>
      <c r="BL470" s="409"/>
      <c r="BV470" s="409"/>
      <c r="BW470" s="409"/>
      <c r="BX470" s="409"/>
      <c r="BY470" s="409"/>
      <c r="BZ470" s="409"/>
      <c r="CA470" s="409"/>
      <c r="CB470" s="409"/>
      <c r="CL470" s="409"/>
      <c r="CM470" s="409"/>
      <c r="CN470" s="409"/>
      <c r="CO470" s="409"/>
      <c r="CP470" s="409"/>
      <c r="CQ470" s="409"/>
      <c r="CR470" s="409"/>
      <c r="DB470" s="409"/>
      <c r="DC470" s="409"/>
      <c r="DD470" s="409"/>
      <c r="DE470" s="409"/>
      <c r="DF470" s="409"/>
      <c r="DG470" s="409"/>
      <c r="DH470" s="409"/>
      <c r="DR470" s="409"/>
      <c r="DS470" s="409"/>
      <c r="DT470" s="409"/>
      <c r="DU470" s="409"/>
      <c r="DV470" s="409"/>
      <c r="DW470" s="409"/>
      <c r="DX470" s="409"/>
      <c r="EH470" s="409"/>
      <c r="EI470" s="409"/>
      <c r="EJ470" s="409"/>
      <c r="EK470" s="409"/>
      <c r="EL470" s="409"/>
      <c r="EM470" s="409"/>
      <c r="EN470" s="409"/>
      <c r="EX470" s="409"/>
      <c r="EY470" s="409"/>
      <c r="EZ470" s="409"/>
      <c r="FA470" s="409"/>
      <c r="FB470" s="409"/>
      <c r="FC470" s="409"/>
      <c r="FD470" s="409"/>
      <c r="FN470" s="409"/>
      <c r="FO470" s="409"/>
      <c r="FP470" s="409"/>
      <c r="FQ470" s="409"/>
      <c r="FR470" s="409"/>
      <c r="FS470" s="409"/>
      <c r="FT470" s="409"/>
      <c r="GD470" s="409"/>
      <c r="GE470" s="409"/>
      <c r="GF470" s="409"/>
      <c r="GG470" s="409"/>
      <c r="GH470" s="409"/>
      <c r="GI470" s="409"/>
      <c r="GJ470" s="409"/>
      <c r="GT470" s="409"/>
      <c r="GU470" s="409"/>
      <c r="GV470" s="409"/>
      <c r="GW470" s="409"/>
      <c r="GX470" s="409"/>
      <c r="GY470" s="409"/>
      <c r="GZ470" s="409"/>
      <c r="HJ470" s="409"/>
      <c r="HK470" s="409"/>
      <c r="HL470" s="409"/>
      <c r="HM470" s="409"/>
      <c r="HN470" s="409"/>
      <c r="HO470" s="409"/>
      <c r="HP470" s="409"/>
      <c r="HZ470" s="409"/>
      <c r="IA470" s="409"/>
      <c r="IB470" s="409"/>
      <c r="IC470" s="409"/>
      <c r="ID470" s="409"/>
      <c r="IE470" s="409"/>
      <c r="IF470" s="409"/>
      <c r="IP470" s="409"/>
      <c r="IQ470" s="409"/>
      <c r="IR470" s="409"/>
      <c r="IS470" s="409"/>
      <c r="IT470" s="409"/>
      <c r="IU470" s="409"/>
      <c r="IV470" s="409"/>
    </row>
    <row r="471" spans="1:256">
      <c r="A471" s="54"/>
      <c r="B471" s="16"/>
      <c r="C471" s="51"/>
      <c r="D471" s="52"/>
      <c r="E471" s="52"/>
      <c r="F471" s="52"/>
      <c r="G471" s="52"/>
      <c r="H471" s="52"/>
      <c r="I471" s="75"/>
      <c r="J471" s="232"/>
      <c r="K471" s="233"/>
      <c r="L471" s="234"/>
      <c r="M471" s="234"/>
      <c r="N471" s="234"/>
      <c r="O471" s="234"/>
      <c r="P471" s="635"/>
      <c r="Q471" s="627"/>
      <c r="S471" s="52"/>
      <c r="T471" s="52"/>
      <c r="U471" s="52"/>
      <c r="V471" s="52"/>
      <c r="W471" s="52"/>
      <c r="X471" s="641"/>
      <c r="AP471" s="409"/>
      <c r="AQ471" s="409"/>
      <c r="AR471" s="409"/>
      <c r="AS471" s="409"/>
      <c r="AT471" s="409"/>
      <c r="AU471" s="409"/>
      <c r="AV471" s="409"/>
      <c r="BF471" s="409"/>
      <c r="BG471" s="409"/>
      <c r="BH471" s="409"/>
      <c r="BI471" s="409"/>
      <c r="BJ471" s="409"/>
      <c r="BK471" s="409"/>
      <c r="BL471" s="409"/>
      <c r="BV471" s="409"/>
      <c r="BW471" s="409"/>
      <c r="BX471" s="409"/>
      <c r="BY471" s="409"/>
      <c r="BZ471" s="409"/>
      <c r="CA471" s="409"/>
      <c r="CB471" s="409"/>
      <c r="CL471" s="409"/>
      <c r="CM471" s="409"/>
      <c r="CN471" s="409"/>
      <c r="CO471" s="409"/>
      <c r="CP471" s="409"/>
      <c r="CQ471" s="409"/>
      <c r="CR471" s="409"/>
      <c r="DB471" s="409"/>
      <c r="DC471" s="409"/>
      <c r="DD471" s="409"/>
      <c r="DE471" s="409"/>
      <c r="DF471" s="409"/>
      <c r="DG471" s="409"/>
      <c r="DH471" s="409"/>
      <c r="DR471" s="409"/>
      <c r="DS471" s="409"/>
      <c r="DT471" s="409"/>
      <c r="DU471" s="409"/>
      <c r="DV471" s="409"/>
      <c r="DW471" s="409"/>
      <c r="DX471" s="409"/>
      <c r="EH471" s="409"/>
      <c r="EI471" s="409"/>
      <c r="EJ471" s="409"/>
      <c r="EK471" s="409"/>
      <c r="EL471" s="409"/>
      <c r="EM471" s="409"/>
      <c r="EN471" s="409"/>
      <c r="EX471" s="409"/>
      <c r="EY471" s="409"/>
      <c r="EZ471" s="409"/>
      <c r="FA471" s="409"/>
      <c r="FB471" s="409"/>
      <c r="FC471" s="409"/>
      <c r="FD471" s="409"/>
      <c r="FN471" s="409"/>
      <c r="FO471" s="409"/>
      <c r="FP471" s="409"/>
      <c r="FQ471" s="409"/>
      <c r="FR471" s="409"/>
      <c r="FS471" s="409"/>
      <c r="FT471" s="409"/>
      <c r="GD471" s="409"/>
      <c r="GE471" s="409"/>
      <c r="GF471" s="409"/>
      <c r="GG471" s="409"/>
      <c r="GH471" s="409"/>
      <c r="GI471" s="409"/>
      <c r="GJ471" s="409"/>
      <c r="GT471" s="409"/>
      <c r="GU471" s="409"/>
      <c r="GV471" s="409"/>
      <c r="GW471" s="409"/>
      <c r="GX471" s="409"/>
      <c r="GY471" s="409"/>
      <c r="GZ471" s="409"/>
      <c r="HJ471" s="409"/>
      <c r="HK471" s="409"/>
      <c r="HL471" s="409"/>
      <c r="HM471" s="409"/>
      <c r="HN471" s="409"/>
      <c r="HO471" s="409"/>
      <c r="HP471" s="409"/>
      <c r="HZ471" s="409"/>
      <c r="IA471" s="409"/>
      <c r="IB471" s="409"/>
      <c r="IC471" s="409"/>
      <c r="ID471" s="409"/>
      <c r="IE471" s="409"/>
      <c r="IF471" s="409"/>
      <c r="IP471" s="409"/>
      <c r="IQ471" s="409"/>
      <c r="IR471" s="409"/>
      <c r="IS471" s="409"/>
      <c r="IT471" s="409"/>
      <c r="IU471" s="409"/>
      <c r="IV471" s="409"/>
    </row>
    <row r="472" spans="1:256">
      <c r="A472" s="54"/>
      <c r="B472" s="139"/>
      <c r="C472" s="137"/>
      <c r="D472" s="138"/>
      <c r="E472" s="138"/>
      <c r="F472" s="138"/>
      <c r="G472" s="138"/>
      <c r="H472" s="138"/>
      <c r="I472" s="417"/>
      <c r="J472" s="632"/>
      <c r="K472" s="235"/>
      <c r="L472" s="236"/>
      <c r="M472" s="236"/>
      <c r="N472" s="236"/>
      <c r="O472" s="236"/>
      <c r="P472" s="636"/>
      <c r="Q472" s="627"/>
      <c r="S472" s="52"/>
      <c r="T472" s="52"/>
      <c r="U472" s="52"/>
      <c r="V472" s="52"/>
      <c r="W472" s="52"/>
      <c r="X472" s="641"/>
      <c r="AP472" s="409"/>
      <c r="AQ472" s="409"/>
      <c r="AR472" s="409"/>
      <c r="AS472" s="409"/>
      <c r="AT472" s="409"/>
      <c r="AU472" s="409"/>
      <c r="AV472" s="409"/>
      <c r="BF472" s="409"/>
      <c r="BG472" s="409"/>
      <c r="BH472" s="409"/>
      <c r="BI472" s="409"/>
      <c r="BJ472" s="409"/>
      <c r="BK472" s="409"/>
      <c r="BL472" s="409"/>
      <c r="BV472" s="409"/>
      <c r="BW472" s="409"/>
      <c r="BX472" s="409"/>
      <c r="BY472" s="409"/>
      <c r="BZ472" s="409"/>
      <c r="CA472" s="409"/>
      <c r="CB472" s="409"/>
      <c r="CL472" s="409"/>
      <c r="CM472" s="409"/>
      <c r="CN472" s="409"/>
      <c r="CO472" s="409"/>
      <c r="CP472" s="409"/>
      <c r="CQ472" s="409"/>
      <c r="CR472" s="409"/>
      <c r="DB472" s="409"/>
      <c r="DC472" s="409"/>
      <c r="DD472" s="409"/>
      <c r="DE472" s="409"/>
      <c r="DF472" s="409"/>
      <c r="DG472" s="409"/>
      <c r="DH472" s="409"/>
      <c r="DR472" s="409"/>
      <c r="DS472" s="409"/>
      <c r="DT472" s="409"/>
      <c r="DU472" s="409"/>
      <c r="DV472" s="409"/>
      <c r="DW472" s="409"/>
      <c r="DX472" s="409"/>
      <c r="EH472" s="409"/>
      <c r="EI472" s="409"/>
      <c r="EJ472" s="409"/>
      <c r="EK472" s="409"/>
      <c r="EL472" s="409"/>
      <c r="EM472" s="409"/>
      <c r="EN472" s="409"/>
      <c r="EX472" s="409"/>
      <c r="EY472" s="409"/>
      <c r="EZ472" s="409"/>
      <c r="FA472" s="409"/>
      <c r="FB472" s="409"/>
      <c r="FC472" s="409"/>
      <c r="FD472" s="409"/>
      <c r="FN472" s="409"/>
      <c r="FO472" s="409"/>
      <c r="FP472" s="409"/>
      <c r="FQ472" s="409"/>
      <c r="FR472" s="409"/>
      <c r="FS472" s="409"/>
      <c r="FT472" s="409"/>
      <c r="GD472" s="409"/>
      <c r="GE472" s="409"/>
      <c r="GF472" s="409"/>
      <c r="GG472" s="409"/>
      <c r="GH472" s="409"/>
      <c r="GI472" s="409"/>
      <c r="GJ472" s="409"/>
      <c r="GT472" s="409"/>
      <c r="GU472" s="409"/>
      <c r="GV472" s="409"/>
      <c r="GW472" s="409"/>
      <c r="GX472" s="409"/>
      <c r="GY472" s="409"/>
      <c r="GZ472" s="409"/>
      <c r="HJ472" s="409"/>
      <c r="HK472" s="409"/>
      <c r="HL472" s="409"/>
      <c r="HM472" s="409"/>
      <c r="HN472" s="409"/>
      <c r="HO472" s="409"/>
      <c r="HP472" s="409"/>
      <c r="HZ472" s="409"/>
      <c r="IA472" s="409"/>
      <c r="IB472" s="409"/>
      <c r="IC472" s="409"/>
      <c r="ID472" s="409"/>
      <c r="IE472" s="409"/>
      <c r="IF472" s="409"/>
      <c r="IP472" s="409"/>
      <c r="IQ472" s="409"/>
      <c r="IR472" s="409"/>
      <c r="IS472" s="409"/>
      <c r="IT472" s="409"/>
      <c r="IU472" s="409"/>
      <c r="IV472" s="409"/>
    </row>
    <row r="473" spans="1:256">
      <c r="A473" s="54"/>
      <c r="B473" s="16"/>
      <c r="C473" s="51"/>
      <c r="D473" s="52"/>
      <c r="E473" s="52"/>
      <c r="F473" s="52"/>
      <c r="G473" s="52"/>
      <c r="H473" s="52"/>
      <c r="I473" s="75"/>
      <c r="J473" s="232"/>
      <c r="K473" s="233"/>
      <c r="L473" s="234"/>
      <c r="M473" s="234"/>
      <c r="N473" s="234"/>
      <c r="O473" s="234"/>
      <c r="P473" s="635"/>
      <c r="Q473" s="627"/>
      <c r="S473" s="52"/>
      <c r="T473" s="52"/>
      <c r="U473" s="52"/>
      <c r="V473" s="52"/>
      <c r="W473" s="52"/>
      <c r="X473" s="641"/>
      <c r="AP473" s="409"/>
      <c r="AQ473" s="409"/>
      <c r="AR473" s="409"/>
      <c r="AS473" s="409"/>
      <c r="AT473" s="409"/>
      <c r="AU473" s="409"/>
      <c r="AV473" s="409"/>
      <c r="BF473" s="409"/>
      <c r="BG473" s="409"/>
      <c r="BH473" s="409"/>
      <c r="BI473" s="409"/>
      <c r="BJ473" s="409"/>
      <c r="BK473" s="409"/>
      <c r="BL473" s="409"/>
      <c r="BV473" s="409"/>
      <c r="BW473" s="409"/>
      <c r="BX473" s="409"/>
      <c r="BY473" s="409"/>
      <c r="BZ473" s="409"/>
      <c r="CA473" s="409"/>
      <c r="CB473" s="409"/>
      <c r="CL473" s="409"/>
      <c r="CM473" s="409"/>
      <c r="CN473" s="409"/>
      <c r="CO473" s="409"/>
      <c r="CP473" s="409"/>
      <c r="CQ473" s="409"/>
      <c r="CR473" s="409"/>
      <c r="DB473" s="409"/>
      <c r="DC473" s="409"/>
      <c r="DD473" s="409"/>
      <c r="DE473" s="409"/>
      <c r="DF473" s="409"/>
      <c r="DG473" s="409"/>
      <c r="DH473" s="409"/>
      <c r="DR473" s="409"/>
      <c r="DS473" s="409"/>
      <c r="DT473" s="409"/>
      <c r="DU473" s="409"/>
      <c r="DV473" s="409"/>
      <c r="DW473" s="409"/>
      <c r="DX473" s="409"/>
      <c r="EH473" s="409"/>
      <c r="EI473" s="409"/>
      <c r="EJ473" s="409"/>
      <c r="EK473" s="409"/>
      <c r="EL473" s="409"/>
      <c r="EM473" s="409"/>
      <c r="EN473" s="409"/>
      <c r="EX473" s="409"/>
      <c r="EY473" s="409"/>
      <c r="EZ473" s="409"/>
      <c r="FA473" s="409"/>
      <c r="FB473" s="409"/>
      <c r="FC473" s="409"/>
      <c r="FD473" s="409"/>
      <c r="FN473" s="409"/>
      <c r="FO473" s="409"/>
      <c r="FP473" s="409"/>
      <c r="FQ473" s="409"/>
      <c r="FR473" s="409"/>
      <c r="FS473" s="409"/>
      <c r="FT473" s="409"/>
      <c r="GD473" s="409"/>
      <c r="GE473" s="409"/>
      <c r="GF473" s="409"/>
      <c r="GG473" s="409"/>
      <c r="GH473" s="409"/>
      <c r="GI473" s="409"/>
      <c r="GJ473" s="409"/>
      <c r="GT473" s="409"/>
      <c r="GU473" s="409"/>
      <c r="GV473" s="409"/>
      <c r="GW473" s="409"/>
      <c r="GX473" s="409"/>
      <c r="GY473" s="409"/>
      <c r="GZ473" s="409"/>
      <c r="HJ473" s="409"/>
      <c r="HK473" s="409"/>
      <c r="HL473" s="409"/>
      <c r="HM473" s="409"/>
      <c r="HN473" s="409"/>
      <c r="HO473" s="409"/>
      <c r="HP473" s="409"/>
      <c r="HZ473" s="409"/>
      <c r="IA473" s="409"/>
      <c r="IB473" s="409"/>
      <c r="IC473" s="409"/>
      <c r="ID473" s="409"/>
      <c r="IE473" s="409"/>
      <c r="IF473" s="409"/>
      <c r="IP473" s="409"/>
      <c r="IQ473" s="409"/>
      <c r="IR473" s="409"/>
      <c r="IS473" s="409"/>
      <c r="IT473" s="409"/>
      <c r="IU473" s="409"/>
      <c r="IV473" s="409"/>
    </row>
    <row r="474" spans="1:256">
      <c r="A474" s="54"/>
      <c r="B474" s="16"/>
      <c r="C474" s="51"/>
      <c r="D474" s="52"/>
      <c r="E474" s="52"/>
      <c r="F474" s="52"/>
      <c r="G474" s="52"/>
      <c r="H474" s="52"/>
      <c r="I474" s="75"/>
      <c r="J474" s="232"/>
      <c r="K474" s="233"/>
      <c r="L474" s="234"/>
      <c r="M474" s="234"/>
      <c r="N474" s="234"/>
      <c r="O474" s="234"/>
      <c r="P474" s="635"/>
      <c r="Q474" s="627"/>
      <c r="S474" s="52"/>
      <c r="T474" s="52"/>
      <c r="U474" s="52"/>
      <c r="V474" s="52"/>
      <c r="W474" s="52"/>
      <c r="X474" s="641"/>
      <c r="AP474" s="409"/>
      <c r="AQ474" s="409"/>
      <c r="AR474" s="409"/>
      <c r="AS474" s="409"/>
      <c r="AT474" s="409"/>
      <c r="AU474" s="409"/>
      <c r="AV474" s="409"/>
      <c r="BF474" s="409"/>
      <c r="BG474" s="409"/>
      <c r="BH474" s="409"/>
      <c r="BI474" s="409"/>
      <c r="BJ474" s="409"/>
      <c r="BK474" s="409"/>
      <c r="BL474" s="409"/>
      <c r="BV474" s="409"/>
      <c r="BW474" s="409"/>
      <c r="BX474" s="409"/>
      <c r="BY474" s="409"/>
      <c r="BZ474" s="409"/>
      <c r="CA474" s="409"/>
      <c r="CB474" s="409"/>
      <c r="CL474" s="409"/>
      <c r="CM474" s="409"/>
      <c r="CN474" s="409"/>
      <c r="CO474" s="409"/>
      <c r="CP474" s="409"/>
      <c r="CQ474" s="409"/>
      <c r="CR474" s="409"/>
      <c r="DB474" s="409"/>
      <c r="DC474" s="409"/>
      <c r="DD474" s="409"/>
      <c r="DE474" s="409"/>
      <c r="DF474" s="409"/>
      <c r="DG474" s="409"/>
      <c r="DH474" s="409"/>
      <c r="DR474" s="409"/>
      <c r="DS474" s="409"/>
      <c r="DT474" s="409"/>
      <c r="DU474" s="409"/>
      <c r="DV474" s="409"/>
      <c r="DW474" s="409"/>
      <c r="DX474" s="409"/>
      <c r="EH474" s="409"/>
      <c r="EI474" s="409"/>
      <c r="EJ474" s="409"/>
      <c r="EK474" s="409"/>
      <c r="EL474" s="409"/>
      <c r="EM474" s="409"/>
      <c r="EN474" s="409"/>
      <c r="EX474" s="409"/>
      <c r="EY474" s="409"/>
      <c r="EZ474" s="409"/>
      <c r="FA474" s="409"/>
      <c r="FB474" s="409"/>
      <c r="FC474" s="409"/>
      <c r="FD474" s="409"/>
      <c r="FN474" s="409"/>
      <c r="FO474" s="409"/>
      <c r="FP474" s="409"/>
      <c r="FQ474" s="409"/>
      <c r="FR474" s="409"/>
      <c r="FS474" s="409"/>
      <c r="FT474" s="409"/>
      <c r="GD474" s="409"/>
      <c r="GE474" s="409"/>
      <c r="GF474" s="409"/>
      <c r="GG474" s="409"/>
      <c r="GH474" s="409"/>
      <c r="GI474" s="409"/>
      <c r="GJ474" s="409"/>
      <c r="GT474" s="409"/>
      <c r="GU474" s="409"/>
      <c r="GV474" s="409"/>
      <c r="GW474" s="409"/>
      <c r="GX474" s="409"/>
      <c r="GY474" s="409"/>
      <c r="GZ474" s="409"/>
      <c r="HJ474" s="409"/>
      <c r="HK474" s="409"/>
      <c r="HL474" s="409"/>
      <c r="HM474" s="409"/>
      <c r="HN474" s="409"/>
      <c r="HO474" s="409"/>
      <c r="HP474" s="409"/>
      <c r="HZ474" s="409"/>
      <c r="IA474" s="409"/>
      <c r="IB474" s="409"/>
      <c r="IC474" s="409"/>
      <c r="ID474" s="409"/>
      <c r="IE474" s="409"/>
      <c r="IF474" s="409"/>
      <c r="IP474" s="409"/>
      <c r="IQ474" s="409"/>
      <c r="IR474" s="409"/>
      <c r="IS474" s="409"/>
      <c r="IT474" s="409"/>
      <c r="IU474" s="409"/>
      <c r="IV474" s="409"/>
    </row>
    <row r="475" spans="1:256">
      <c r="A475" s="54"/>
      <c r="B475" s="16"/>
      <c r="C475" s="51"/>
      <c r="D475" s="52"/>
      <c r="E475" s="52"/>
      <c r="F475" s="52"/>
      <c r="G475" s="52"/>
      <c r="H475" s="52"/>
      <c r="I475" s="75"/>
      <c r="J475" s="232"/>
      <c r="K475" s="233"/>
      <c r="L475" s="234"/>
      <c r="M475" s="234"/>
      <c r="N475" s="234"/>
      <c r="O475" s="234"/>
      <c r="P475" s="635"/>
      <c r="Q475" s="627"/>
      <c r="S475" s="52"/>
      <c r="T475" s="52"/>
      <c r="U475" s="52"/>
      <c r="V475" s="52"/>
      <c r="W475" s="52"/>
      <c r="X475" s="641"/>
      <c r="AP475" s="409"/>
      <c r="AQ475" s="409"/>
      <c r="AR475" s="409"/>
      <c r="AS475" s="409"/>
      <c r="AT475" s="409"/>
      <c r="AU475" s="409"/>
      <c r="AV475" s="409"/>
      <c r="BF475" s="409"/>
      <c r="BG475" s="409"/>
      <c r="BH475" s="409"/>
      <c r="BI475" s="409"/>
      <c r="BJ475" s="409"/>
      <c r="BK475" s="409"/>
      <c r="BL475" s="409"/>
      <c r="BV475" s="409"/>
      <c r="BW475" s="409"/>
      <c r="BX475" s="409"/>
      <c r="BY475" s="409"/>
      <c r="BZ475" s="409"/>
      <c r="CA475" s="409"/>
      <c r="CB475" s="409"/>
      <c r="CL475" s="409"/>
      <c r="CM475" s="409"/>
      <c r="CN475" s="409"/>
      <c r="CO475" s="409"/>
      <c r="CP475" s="409"/>
      <c r="CQ475" s="409"/>
      <c r="CR475" s="409"/>
      <c r="DB475" s="409"/>
      <c r="DC475" s="409"/>
      <c r="DD475" s="409"/>
      <c r="DE475" s="409"/>
      <c r="DF475" s="409"/>
      <c r="DG475" s="409"/>
      <c r="DH475" s="409"/>
      <c r="DR475" s="409"/>
      <c r="DS475" s="409"/>
      <c r="DT475" s="409"/>
      <c r="DU475" s="409"/>
      <c r="DV475" s="409"/>
      <c r="DW475" s="409"/>
      <c r="DX475" s="409"/>
      <c r="EH475" s="409"/>
      <c r="EI475" s="409"/>
      <c r="EJ475" s="409"/>
      <c r="EK475" s="409"/>
      <c r="EL475" s="409"/>
      <c r="EM475" s="409"/>
      <c r="EN475" s="409"/>
      <c r="EX475" s="409"/>
      <c r="EY475" s="409"/>
      <c r="EZ475" s="409"/>
      <c r="FA475" s="409"/>
      <c r="FB475" s="409"/>
      <c r="FC475" s="409"/>
      <c r="FD475" s="409"/>
      <c r="FN475" s="409"/>
      <c r="FO475" s="409"/>
      <c r="FP475" s="409"/>
      <c r="FQ475" s="409"/>
      <c r="FR475" s="409"/>
      <c r="FS475" s="409"/>
      <c r="FT475" s="409"/>
      <c r="GD475" s="409"/>
      <c r="GE475" s="409"/>
      <c r="GF475" s="409"/>
      <c r="GG475" s="409"/>
      <c r="GH475" s="409"/>
      <c r="GI475" s="409"/>
      <c r="GJ475" s="409"/>
      <c r="GT475" s="409"/>
      <c r="GU475" s="409"/>
      <c r="GV475" s="409"/>
      <c r="GW475" s="409"/>
      <c r="GX475" s="409"/>
      <c r="GY475" s="409"/>
      <c r="GZ475" s="409"/>
      <c r="HJ475" s="409"/>
      <c r="HK475" s="409"/>
      <c r="HL475" s="409"/>
      <c r="HM475" s="409"/>
      <c r="HN475" s="409"/>
      <c r="HO475" s="409"/>
      <c r="HP475" s="409"/>
      <c r="HZ475" s="409"/>
      <c r="IA475" s="409"/>
      <c r="IB475" s="409"/>
      <c r="IC475" s="409"/>
      <c r="ID475" s="409"/>
      <c r="IE475" s="409"/>
      <c r="IF475" s="409"/>
      <c r="IP475" s="409"/>
      <c r="IQ475" s="409"/>
      <c r="IR475" s="409"/>
      <c r="IS475" s="409"/>
      <c r="IT475" s="409"/>
      <c r="IU475" s="409"/>
      <c r="IV475" s="409"/>
    </row>
    <row r="476" spans="1:256">
      <c r="A476" s="54"/>
      <c r="B476" s="16"/>
      <c r="C476" s="51"/>
      <c r="D476" s="52"/>
      <c r="E476" s="52"/>
      <c r="F476" s="52"/>
      <c r="G476" s="52"/>
      <c r="H476" s="52"/>
      <c r="I476" s="75"/>
      <c r="J476" s="232"/>
      <c r="K476" s="233"/>
      <c r="L476" s="234"/>
      <c r="M476" s="234"/>
      <c r="N476" s="234"/>
      <c r="O476" s="234"/>
      <c r="P476" s="635"/>
      <c r="Q476" s="627"/>
      <c r="S476" s="52"/>
      <c r="T476" s="52"/>
      <c r="U476" s="52"/>
      <c r="V476" s="52"/>
      <c r="W476" s="52"/>
      <c r="X476" s="641"/>
      <c r="AP476" s="409"/>
      <c r="AQ476" s="409"/>
      <c r="AR476" s="409"/>
      <c r="AS476" s="409"/>
      <c r="AT476" s="409"/>
      <c r="AU476" s="409"/>
      <c r="AV476" s="409"/>
      <c r="BF476" s="409"/>
      <c r="BG476" s="409"/>
      <c r="BH476" s="409"/>
      <c r="BI476" s="409"/>
      <c r="BJ476" s="409"/>
      <c r="BK476" s="409"/>
      <c r="BL476" s="409"/>
      <c r="BV476" s="409"/>
      <c r="BW476" s="409"/>
      <c r="BX476" s="409"/>
      <c r="BY476" s="409"/>
      <c r="BZ476" s="409"/>
      <c r="CA476" s="409"/>
      <c r="CB476" s="409"/>
      <c r="CL476" s="409"/>
      <c r="CM476" s="409"/>
      <c r="CN476" s="409"/>
      <c r="CO476" s="409"/>
      <c r="CP476" s="409"/>
      <c r="CQ476" s="409"/>
      <c r="CR476" s="409"/>
      <c r="DB476" s="409"/>
      <c r="DC476" s="409"/>
      <c r="DD476" s="409"/>
      <c r="DE476" s="409"/>
      <c r="DF476" s="409"/>
      <c r="DG476" s="409"/>
      <c r="DH476" s="409"/>
      <c r="DR476" s="409"/>
      <c r="DS476" s="409"/>
      <c r="DT476" s="409"/>
      <c r="DU476" s="409"/>
      <c r="DV476" s="409"/>
      <c r="DW476" s="409"/>
      <c r="DX476" s="409"/>
      <c r="EH476" s="409"/>
      <c r="EI476" s="409"/>
      <c r="EJ476" s="409"/>
      <c r="EK476" s="409"/>
      <c r="EL476" s="409"/>
      <c r="EM476" s="409"/>
      <c r="EN476" s="409"/>
      <c r="EX476" s="409"/>
      <c r="EY476" s="409"/>
      <c r="EZ476" s="409"/>
      <c r="FA476" s="409"/>
      <c r="FB476" s="409"/>
      <c r="FC476" s="409"/>
      <c r="FD476" s="409"/>
      <c r="FN476" s="409"/>
      <c r="FO476" s="409"/>
      <c r="FP476" s="409"/>
      <c r="FQ476" s="409"/>
      <c r="FR476" s="409"/>
      <c r="FS476" s="409"/>
      <c r="FT476" s="409"/>
      <c r="GD476" s="409"/>
      <c r="GE476" s="409"/>
      <c r="GF476" s="409"/>
      <c r="GG476" s="409"/>
      <c r="GH476" s="409"/>
      <c r="GI476" s="409"/>
      <c r="GJ476" s="409"/>
      <c r="GT476" s="409"/>
      <c r="GU476" s="409"/>
      <c r="GV476" s="409"/>
      <c r="GW476" s="409"/>
      <c r="GX476" s="409"/>
      <c r="GY476" s="409"/>
      <c r="GZ476" s="409"/>
      <c r="HJ476" s="409"/>
      <c r="HK476" s="409"/>
      <c r="HL476" s="409"/>
      <c r="HM476" s="409"/>
      <c r="HN476" s="409"/>
      <c r="HO476" s="409"/>
      <c r="HP476" s="409"/>
      <c r="HZ476" s="409"/>
      <c r="IA476" s="409"/>
      <c r="IB476" s="409"/>
      <c r="IC476" s="409"/>
      <c r="ID476" s="409"/>
      <c r="IE476" s="409"/>
      <c r="IF476" s="409"/>
      <c r="IP476" s="409"/>
      <c r="IQ476" s="409"/>
      <c r="IR476" s="409"/>
      <c r="IS476" s="409"/>
      <c r="IT476" s="409"/>
      <c r="IU476" s="409"/>
      <c r="IV476" s="409"/>
    </row>
    <row r="477" spans="1:256">
      <c r="A477" s="54"/>
      <c r="B477" s="16"/>
      <c r="C477" s="51"/>
      <c r="D477" s="52"/>
      <c r="E477" s="52"/>
      <c r="F477" s="52"/>
      <c r="G477" s="52"/>
      <c r="H477" s="52"/>
      <c r="I477" s="75"/>
      <c r="J477" s="232"/>
      <c r="K477" s="233"/>
      <c r="L477" s="234"/>
      <c r="M477" s="234"/>
      <c r="N477" s="234"/>
      <c r="O477" s="234"/>
      <c r="P477" s="635"/>
      <c r="Q477" s="627"/>
      <c r="S477" s="52"/>
      <c r="T477" s="52"/>
      <c r="U477" s="52"/>
      <c r="V477" s="52"/>
      <c r="W477" s="52"/>
      <c r="X477" s="641"/>
      <c r="AP477" s="409"/>
      <c r="AQ477" s="409"/>
      <c r="AR477" s="409"/>
      <c r="AS477" s="409"/>
      <c r="AT477" s="409"/>
      <c r="AU477" s="409"/>
      <c r="AV477" s="409"/>
      <c r="BF477" s="409"/>
      <c r="BG477" s="409"/>
      <c r="BH477" s="409"/>
      <c r="BI477" s="409"/>
      <c r="BJ477" s="409"/>
      <c r="BK477" s="409"/>
      <c r="BL477" s="409"/>
      <c r="BV477" s="409"/>
      <c r="BW477" s="409"/>
      <c r="BX477" s="409"/>
      <c r="BY477" s="409"/>
      <c r="BZ477" s="409"/>
      <c r="CA477" s="409"/>
      <c r="CB477" s="409"/>
      <c r="CL477" s="409"/>
      <c r="CM477" s="409"/>
      <c r="CN477" s="409"/>
      <c r="CO477" s="409"/>
      <c r="CP477" s="409"/>
      <c r="CQ477" s="409"/>
      <c r="CR477" s="409"/>
      <c r="DB477" s="409"/>
      <c r="DC477" s="409"/>
      <c r="DD477" s="409"/>
      <c r="DE477" s="409"/>
      <c r="DF477" s="409"/>
      <c r="DG477" s="409"/>
      <c r="DH477" s="409"/>
      <c r="DR477" s="409"/>
      <c r="DS477" s="409"/>
      <c r="DT477" s="409"/>
      <c r="DU477" s="409"/>
      <c r="DV477" s="409"/>
      <c r="DW477" s="409"/>
      <c r="DX477" s="409"/>
      <c r="EH477" s="409"/>
      <c r="EI477" s="409"/>
      <c r="EJ477" s="409"/>
      <c r="EK477" s="409"/>
      <c r="EL477" s="409"/>
      <c r="EM477" s="409"/>
      <c r="EN477" s="409"/>
      <c r="EX477" s="409"/>
      <c r="EY477" s="409"/>
      <c r="EZ477" s="409"/>
      <c r="FA477" s="409"/>
      <c r="FB477" s="409"/>
      <c r="FC477" s="409"/>
      <c r="FD477" s="409"/>
      <c r="FN477" s="409"/>
      <c r="FO477" s="409"/>
      <c r="FP477" s="409"/>
      <c r="FQ477" s="409"/>
      <c r="FR477" s="409"/>
      <c r="FS477" s="409"/>
      <c r="FT477" s="409"/>
      <c r="GD477" s="409"/>
      <c r="GE477" s="409"/>
      <c r="GF477" s="409"/>
      <c r="GG477" s="409"/>
      <c r="GH477" s="409"/>
      <c r="GI477" s="409"/>
      <c r="GJ477" s="409"/>
      <c r="GT477" s="409"/>
      <c r="GU477" s="409"/>
      <c r="GV477" s="409"/>
      <c r="GW477" s="409"/>
      <c r="GX477" s="409"/>
      <c r="GY477" s="409"/>
      <c r="GZ477" s="409"/>
      <c r="HJ477" s="409"/>
      <c r="HK477" s="409"/>
      <c r="HL477" s="409"/>
      <c r="HM477" s="409"/>
      <c r="HN477" s="409"/>
      <c r="HO477" s="409"/>
      <c r="HP477" s="409"/>
      <c r="HZ477" s="409"/>
      <c r="IA477" s="409"/>
      <c r="IB477" s="409"/>
      <c r="IC477" s="409"/>
      <c r="ID477" s="409"/>
      <c r="IE477" s="409"/>
      <c r="IF477" s="409"/>
      <c r="IP477" s="409"/>
      <c r="IQ477" s="409"/>
      <c r="IR477" s="409"/>
      <c r="IS477" s="409"/>
      <c r="IT477" s="409"/>
      <c r="IU477" s="409"/>
      <c r="IV477" s="409"/>
    </row>
    <row r="478" spans="1:256">
      <c r="A478" s="54"/>
      <c r="B478" s="16"/>
      <c r="C478" s="51"/>
      <c r="D478" s="52"/>
      <c r="E478" s="52"/>
      <c r="F478" s="52"/>
      <c r="G478" s="52"/>
      <c r="H478" s="52"/>
      <c r="I478" s="75"/>
      <c r="J478" s="232"/>
      <c r="K478" s="233"/>
      <c r="L478" s="234"/>
      <c r="M478" s="234"/>
      <c r="N478" s="234"/>
      <c r="O478" s="234"/>
      <c r="P478" s="635"/>
      <c r="Q478" s="627"/>
      <c r="S478" s="52"/>
      <c r="T478" s="52"/>
      <c r="U478" s="52"/>
      <c r="V478" s="52"/>
      <c r="W478" s="52"/>
      <c r="X478" s="641"/>
      <c r="AP478" s="409"/>
      <c r="AQ478" s="409"/>
      <c r="AR478" s="409"/>
      <c r="AS478" s="409"/>
      <c r="AT478" s="409"/>
      <c r="AU478" s="409"/>
      <c r="AV478" s="409"/>
      <c r="BF478" s="409"/>
      <c r="BG478" s="409"/>
      <c r="BH478" s="409"/>
      <c r="BI478" s="409"/>
      <c r="BJ478" s="409"/>
      <c r="BK478" s="409"/>
      <c r="BL478" s="409"/>
      <c r="BV478" s="409"/>
      <c r="BW478" s="409"/>
      <c r="BX478" s="409"/>
      <c r="BY478" s="409"/>
      <c r="BZ478" s="409"/>
      <c r="CA478" s="409"/>
      <c r="CB478" s="409"/>
      <c r="CL478" s="409"/>
      <c r="CM478" s="409"/>
      <c r="CN478" s="409"/>
      <c r="CO478" s="409"/>
      <c r="CP478" s="409"/>
      <c r="CQ478" s="409"/>
      <c r="CR478" s="409"/>
      <c r="DB478" s="409"/>
      <c r="DC478" s="409"/>
      <c r="DD478" s="409"/>
      <c r="DE478" s="409"/>
      <c r="DF478" s="409"/>
      <c r="DG478" s="409"/>
      <c r="DH478" s="409"/>
      <c r="DR478" s="409"/>
      <c r="DS478" s="409"/>
      <c r="DT478" s="409"/>
      <c r="DU478" s="409"/>
      <c r="DV478" s="409"/>
      <c r="DW478" s="409"/>
      <c r="DX478" s="409"/>
      <c r="EH478" s="409"/>
      <c r="EI478" s="409"/>
      <c r="EJ478" s="409"/>
      <c r="EK478" s="409"/>
      <c r="EL478" s="409"/>
      <c r="EM478" s="409"/>
      <c r="EN478" s="409"/>
      <c r="EX478" s="409"/>
      <c r="EY478" s="409"/>
      <c r="EZ478" s="409"/>
      <c r="FA478" s="409"/>
      <c r="FB478" s="409"/>
      <c r="FC478" s="409"/>
      <c r="FD478" s="409"/>
      <c r="FN478" s="409"/>
      <c r="FO478" s="409"/>
      <c r="FP478" s="409"/>
      <c r="FQ478" s="409"/>
      <c r="FR478" s="409"/>
      <c r="FS478" s="409"/>
      <c r="FT478" s="409"/>
      <c r="GD478" s="409"/>
      <c r="GE478" s="409"/>
      <c r="GF478" s="409"/>
      <c r="GG478" s="409"/>
      <c r="GH478" s="409"/>
      <c r="GI478" s="409"/>
      <c r="GJ478" s="409"/>
      <c r="GT478" s="409"/>
      <c r="GU478" s="409"/>
      <c r="GV478" s="409"/>
      <c r="GW478" s="409"/>
      <c r="GX478" s="409"/>
      <c r="GY478" s="409"/>
      <c r="GZ478" s="409"/>
      <c r="HJ478" s="409"/>
      <c r="HK478" s="409"/>
      <c r="HL478" s="409"/>
      <c r="HM478" s="409"/>
      <c r="HN478" s="409"/>
      <c r="HO478" s="409"/>
      <c r="HP478" s="409"/>
      <c r="HZ478" s="409"/>
      <c r="IA478" s="409"/>
      <c r="IB478" s="409"/>
      <c r="IC478" s="409"/>
      <c r="ID478" s="409"/>
      <c r="IE478" s="409"/>
      <c r="IF478" s="409"/>
      <c r="IP478" s="409"/>
      <c r="IQ478" s="409"/>
      <c r="IR478" s="409"/>
      <c r="IS478" s="409"/>
      <c r="IT478" s="409"/>
      <c r="IU478" s="409"/>
      <c r="IV478" s="409"/>
    </row>
    <row r="479" spans="1:256">
      <c r="A479" s="54"/>
      <c r="B479" s="16"/>
      <c r="C479" s="51"/>
      <c r="D479" s="52"/>
      <c r="E479" s="52"/>
      <c r="F479" s="52"/>
      <c r="G479" s="52"/>
      <c r="H479" s="52"/>
      <c r="I479" s="75"/>
      <c r="J479" s="232"/>
      <c r="K479" s="233"/>
      <c r="L479" s="234"/>
      <c r="M479" s="234"/>
      <c r="N479" s="234"/>
      <c r="O479" s="234"/>
      <c r="P479" s="635"/>
      <c r="Q479" s="627"/>
      <c r="S479" s="52"/>
      <c r="T479" s="52"/>
      <c r="U479" s="52"/>
      <c r="V479" s="52"/>
      <c r="W479" s="52"/>
      <c r="X479" s="641"/>
      <c r="AP479" s="409"/>
      <c r="AQ479" s="409"/>
      <c r="AR479" s="409"/>
      <c r="AS479" s="409"/>
      <c r="AT479" s="409"/>
      <c r="AU479" s="409"/>
      <c r="AV479" s="409"/>
      <c r="BF479" s="409"/>
      <c r="BG479" s="409"/>
      <c r="BH479" s="409"/>
      <c r="BI479" s="409"/>
      <c r="BJ479" s="409"/>
      <c r="BK479" s="409"/>
      <c r="BL479" s="409"/>
      <c r="BV479" s="409"/>
      <c r="BW479" s="409"/>
      <c r="BX479" s="409"/>
      <c r="BY479" s="409"/>
      <c r="BZ479" s="409"/>
      <c r="CA479" s="409"/>
      <c r="CB479" s="409"/>
      <c r="CL479" s="409"/>
      <c r="CM479" s="409"/>
      <c r="CN479" s="409"/>
      <c r="CO479" s="409"/>
      <c r="CP479" s="409"/>
      <c r="CQ479" s="409"/>
      <c r="CR479" s="409"/>
      <c r="DB479" s="409"/>
      <c r="DC479" s="409"/>
      <c r="DD479" s="409"/>
      <c r="DE479" s="409"/>
      <c r="DF479" s="409"/>
      <c r="DG479" s="409"/>
      <c r="DH479" s="409"/>
      <c r="DR479" s="409"/>
      <c r="DS479" s="409"/>
      <c r="DT479" s="409"/>
      <c r="DU479" s="409"/>
      <c r="DV479" s="409"/>
      <c r="DW479" s="409"/>
      <c r="DX479" s="409"/>
      <c r="EH479" s="409"/>
      <c r="EI479" s="409"/>
      <c r="EJ479" s="409"/>
      <c r="EK479" s="409"/>
      <c r="EL479" s="409"/>
      <c r="EM479" s="409"/>
      <c r="EN479" s="409"/>
      <c r="EX479" s="409"/>
      <c r="EY479" s="409"/>
      <c r="EZ479" s="409"/>
      <c r="FA479" s="409"/>
      <c r="FB479" s="409"/>
      <c r="FC479" s="409"/>
      <c r="FD479" s="409"/>
      <c r="FN479" s="409"/>
      <c r="FO479" s="409"/>
      <c r="FP479" s="409"/>
      <c r="FQ479" s="409"/>
      <c r="FR479" s="409"/>
      <c r="FS479" s="409"/>
      <c r="FT479" s="409"/>
      <c r="GD479" s="409"/>
      <c r="GE479" s="409"/>
      <c r="GF479" s="409"/>
      <c r="GG479" s="409"/>
      <c r="GH479" s="409"/>
      <c r="GI479" s="409"/>
      <c r="GJ479" s="409"/>
      <c r="GT479" s="409"/>
      <c r="GU479" s="409"/>
      <c r="GV479" s="409"/>
      <c r="GW479" s="409"/>
      <c r="GX479" s="409"/>
      <c r="GY479" s="409"/>
      <c r="GZ479" s="409"/>
      <c r="HJ479" s="409"/>
      <c r="HK479" s="409"/>
      <c r="HL479" s="409"/>
      <c r="HM479" s="409"/>
      <c r="HN479" s="409"/>
      <c r="HO479" s="409"/>
      <c r="HP479" s="409"/>
      <c r="HZ479" s="409"/>
      <c r="IA479" s="409"/>
      <c r="IB479" s="409"/>
      <c r="IC479" s="409"/>
      <c r="ID479" s="409"/>
      <c r="IE479" s="409"/>
      <c r="IF479" s="409"/>
      <c r="IP479" s="409"/>
      <c r="IQ479" s="409"/>
      <c r="IR479" s="409"/>
      <c r="IS479" s="409"/>
      <c r="IT479" s="409"/>
      <c r="IU479" s="409"/>
      <c r="IV479" s="409"/>
    </row>
    <row r="480" spans="1:256">
      <c r="A480" s="54"/>
      <c r="B480" s="16"/>
      <c r="C480" s="51"/>
      <c r="D480" s="52"/>
      <c r="E480" s="52"/>
      <c r="F480" s="52"/>
      <c r="G480" s="52"/>
      <c r="H480" s="52"/>
      <c r="I480" s="75"/>
      <c r="J480" s="232"/>
      <c r="K480" s="233"/>
      <c r="L480" s="234"/>
      <c r="M480" s="234"/>
      <c r="N480" s="234"/>
      <c r="O480" s="234"/>
      <c r="P480" s="635"/>
      <c r="Q480" s="627"/>
      <c r="S480" s="52"/>
      <c r="T480" s="52"/>
      <c r="U480" s="52"/>
      <c r="V480" s="52"/>
      <c r="W480" s="52"/>
      <c r="X480" s="641"/>
      <c r="AP480" s="409"/>
      <c r="AQ480" s="409"/>
      <c r="AR480" s="409"/>
      <c r="AS480" s="409"/>
      <c r="AT480" s="409"/>
      <c r="AU480" s="409"/>
      <c r="AV480" s="409"/>
      <c r="BF480" s="409"/>
      <c r="BG480" s="409"/>
      <c r="BH480" s="409"/>
      <c r="BI480" s="409"/>
      <c r="BJ480" s="409"/>
      <c r="BK480" s="409"/>
      <c r="BL480" s="409"/>
      <c r="BV480" s="409"/>
      <c r="BW480" s="409"/>
      <c r="BX480" s="409"/>
      <c r="BY480" s="409"/>
      <c r="BZ480" s="409"/>
      <c r="CA480" s="409"/>
      <c r="CB480" s="409"/>
      <c r="CL480" s="409"/>
      <c r="CM480" s="409"/>
      <c r="CN480" s="409"/>
      <c r="CO480" s="409"/>
      <c r="CP480" s="409"/>
      <c r="CQ480" s="409"/>
      <c r="CR480" s="409"/>
      <c r="DB480" s="409"/>
      <c r="DC480" s="409"/>
      <c r="DD480" s="409"/>
      <c r="DE480" s="409"/>
      <c r="DF480" s="409"/>
      <c r="DG480" s="409"/>
      <c r="DH480" s="409"/>
      <c r="DR480" s="409"/>
      <c r="DS480" s="409"/>
      <c r="DT480" s="409"/>
      <c r="DU480" s="409"/>
      <c r="DV480" s="409"/>
      <c r="DW480" s="409"/>
      <c r="DX480" s="409"/>
      <c r="EH480" s="409"/>
      <c r="EI480" s="409"/>
      <c r="EJ480" s="409"/>
      <c r="EK480" s="409"/>
      <c r="EL480" s="409"/>
      <c r="EM480" s="409"/>
      <c r="EN480" s="409"/>
      <c r="EX480" s="409"/>
      <c r="EY480" s="409"/>
      <c r="EZ480" s="409"/>
      <c r="FA480" s="409"/>
      <c r="FB480" s="409"/>
      <c r="FC480" s="409"/>
      <c r="FD480" s="409"/>
      <c r="FN480" s="409"/>
      <c r="FO480" s="409"/>
      <c r="FP480" s="409"/>
      <c r="FQ480" s="409"/>
      <c r="FR480" s="409"/>
      <c r="FS480" s="409"/>
      <c r="FT480" s="409"/>
      <c r="GD480" s="409"/>
      <c r="GE480" s="409"/>
      <c r="GF480" s="409"/>
      <c r="GG480" s="409"/>
      <c r="GH480" s="409"/>
      <c r="GI480" s="409"/>
      <c r="GJ480" s="409"/>
      <c r="GT480" s="409"/>
      <c r="GU480" s="409"/>
      <c r="GV480" s="409"/>
      <c r="GW480" s="409"/>
      <c r="GX480" s="409"/>
      <c r="GY480" s="409"/>
      <c r="GZ480" s="409"/>
      <c r="HJ480" s="409"/>
      <c r="HK480" s="409"/>
      <c r="HL480" s="409"/>
      <c r="HM480" s="409"/>
      <c r="HN480" s="409"/>
      <c r="HO480" s="409"/>
      <c r="HP480" s="409"/>
      <c r="HZ480" s="409"/>
      <c r="IA480" s="409"/>
      <c r="IB480" s="409"/>
      <c r="IC480" s="409"/>
      <c r="ID480" s="409"/>
      <c r="IE480" s="409"/>
      <c r="IF480" s="409"/>
      <c r="IP480" s="409"/>
      <c r="IQ480" s="409"/>
      <c r="IR480" s="409"/>
      <c r="IS480" s="409"/>
      <c r="IT480" s="409"/>
      <c r="IU480" s="409"/>
      <c r="IV480" s="409"/>
    </row>
    <row r="481" spans="1:256">
      <c r="A481" s="54"/>
      <c r="B481" s="16"/>
      <c r="C481" s="51"/>
      <c r="D481" s="52"/>
      <c r="E481" s="52"/>
      <c r="F481" s="52"/>
      <c r="G481" s="52"/>
      <c r="H481" s="52"/>
      <c r="I481" s="413"/>
      <c r="J481" s="232"/>
      <c r="K481" s="233"/>
      <c r="L481" s="234"/>
      <c r="M481" s="234"/>
      <c r="N481" s="234"/>
      <c r="O481" s="234"/>
      <c r="P481" s="635"/>
      <c r="Q481" s="627"/>
      <c r="S481" s="52"/>
      <c r="T481" s="52"/>
      <c r="U481" s="52"/>
      <c r="V481" s="52"/>
      <c r="W481" s="52"/>
      <c r="X481" s="641"/>
      <c r="AP481" s="409"/>
      <c r="AQ481" s="409"/>
      <c r="AR481" s="409"/>
      <c r="AS481" s="409"/>
      <c r="AT481" s="409"/>
      <c r="AU481" s="409"/>
      <c r="AV481" s="409"/>
      <c r="BF481" s="409"/>
      <c r="BG481" s="409"/>
      <c r="BH481" s="409"/>
      <c r="BI481" s="409"/>
      <c r="BJ481" s="409"/>
      <c r="BK481" s="409"/>
      <c r="BL481" s="409"/>
      <c r="BV481" s="409"/>
      <c r="BW481" s="409"/>
      <c r="BX481" s="409"/>
      <c r="BY481" s="409"/>
      <c r="BZ481" s="409"/>
      <c r="CA481" s="409"/>
      <c r="CB481" s="409"/>
      <c r="CL481" s="409"/>
      <c r="CM481" s="409"/>
      <c r="CN481" s="409"/>
      <c r="CO481" s="409"/>
      <c r="CP481" s="409"/>
      <c r="CQ481" s="409"/>
      <c r="CR481" s="409"/>
      <c r="DB481" s="409"/>
      <c r="DC481" s="409"/>
      <c r="DD481" s="409"/>
      <c r="DE481" s="409"/>
      <c r="DF481" s="409"/>
      <c r="DG481" s="409"/>
      <c r="DH481" s="409"/>
      <c r="DR481" s="409"/>
      <c r="DS481" s="409"/>
      <c r="DT481" s="409"/>
      <c r="DU481" s="409"/>
      <c r="DV481" s="409"/>
      <c r="DW481" s="409"/>
      <c r="DX481" s="409"/>
      <c r="EH481" s="409"/>
      <c r="EI481" s="409"/>
      <c r="EJ481" s="409"/>
      <c r="EK481" s="409"/>
      <c r="EL481" s="409"/>
      <c r="EM481" s="409"/>
      <c r="EN481" s="409"/>
      <c r="EX481" s="409"/>
      <c r="EY481" s="409"/>
      <c r="EZ481" s="409"/>
      <c r="FA481" s="409"/>
      <c r="FB481" s="409"/>
      <c r="FC481" s="409"/>
      <c r="FD481" s="409"/>
      <c r="FN481" s="409"/>
      <c r="FO481" s="409"/>
      <c r="FP481" s="409"/>
      <c r="FQ481" s="409"/>
      <c r="FR481" s="409"/>
      <c r="FS481" s="409"/>
      <c r="FT481" s="409"/>
      <c r="GD481" s="409"/>
      <c r="GE481" s="409"/>
      <c r="GF481" s="409"/>
      <c r="GG481" s="409"/>
      <c r="GH481" s="409"/>
      <c r="GI481" s="409"/>
      <c r="GJ481" s="409"/>
      <c r="GT481" s="409"/>
      <c r="GU481" s="409"/>
      <c r="GV481" s="409"/>
      <c r="GW481" s="409"/>
      <c r="GX481" s="409"/>
      <c r="GY481" s="409"/>
      <c r="GZ481" s="409"/>
      <c r="HJ481" s="409"/>
      <c r="HK481" s="409"/>
      <c r="HL481" s="409"/>
      <c r="HM481" s="409"/>
      <c r="HN481" s="409"/>
      <c r="HO481" s="409"/>
      <c r="HP481" s="409"/>
      <c r="HZ481" s="409"/>
      <c r="IA481" s="409"/>
      <c r="IB481" s="409"/>
      <c r="IC481" s="409"/>
      <c r="ID481" s="409"/>
      <c r="IE481" s="409"/>
      <c r="IF481" s="409"/>
      <c r="IP481" s="409"/>
      <c r="IQ481" s="409"/>
      <c r="IR481" s="409"/>
      <c r="IS481" s="409"/>
      <c r="IT481" s="409"/>
      <c r="IU481" s="409"/>
      <c r="IV481" s="409"/>
    </row>
    <row r="482" spans="1:256">
      <c r="A482" s="54"/>
      <c r="B482" s="16"/>
      <c r="C482" s="51"/>
      <c r="D482" s="52"/>
      <c r="E482" s="52"/>
      <c r="F482" s="52"/>
      <c r="G482" s="52"/>
      <c r="H482" s="52"/>
      <c r="I482" s="413"/>
      <c r="J482" s="232"/>
      <c r="K482" s="233"/>
      <c r="L482" s="234"/>
      <c r="M482" s="234"/>
      <c r="N482" s="234"/>
      <c r="O482" s="234"/>
      <c r="P482" s="635"/>
      <c r="Q482" s="627"/>
      <c r="S482" s="52"/>
      <c r="T482" s="52"/>
      <c r="U482" s="52"/>
      <c r="V482" s="52"/>
      <c r="W482" s="52"/>
      <c r="X482" s="641"/>
      <c r="AP482" s="409"/>
      <c r="AQ482" s="409"/>
      <c r="AR482" s="409"/>
      <c r="AS482" s="409"/>
      <c r="AT482" s="409"/>
      <c r="AU482" s="409"/>
      <c r="AV482" s="409"/>
      <c r="BF482" s="409"/>
      <c r="BG482" s="409"/>
      <c r="BH482" s="409"/>
      <c r="BI482" s="409"/>
      <c r="BJ482" s="409"/>
      <c r="BK482" s="409"/>
      <c r="BL482" s="409"/>
      <c r="BV482" s="409"/>
      <c r="BW482" s="409"/>
      <c r="BX482" s="409"/>
      <c r="BY482" s="409"/>
      <c r="BZ482" s="409"/>
      <c r="CA482" s="409"/>
      <c r="CB482" s="409"/>
      <c r="CL482" s="409"/>
      <c r="CM482" s="409"/>
      <c r="CN482" s="409"/>
      <c r="CO482" s="409"/>
      <c r="CP482" s="409"/>
      <c r="CQ482" s="409"/>
      <c r="CR482" s="409"/>
      <c r="DB482" s="409"/>
      <c r="DC482" s="409"/>
      <c r="DD482" s="409"/>
      <c r="DE482" s="409"/>
      <c r="DF482" s="409"/>
      <c r="DG482" s="409"/>
      <c r="DH482" s="409"/>
      <c r="DR482" s="409"/>
      <c r="DS482" s="409"/>
      <c r="DT482" s="409"/>
      <c r="DU482" s="409"/>
      <c r="DV482" s="409"/>
      <c r="DW482" s="409"/>
      <c r="DX482" s="409"/>
      <c r="EH482" s="409"/>
      <c r="EI482" s="409"/>
      <c r="EJ482" s="409"/>
      <c r="EK482" s="409"/>
      <c r="EL482" s="409"/>
      <c r="EM482" s="409"/>
      <c r="EN482" s="409"/>
      <c r="EX482" s="409"/>
      <c r="EY482" s="409"/>
      <c r="EZ482" s="409"/>
      <c r="FA482" s="409"/>
      <c r="FB482" s="409"/>
      <c r="FC482" s="409"/>
      <c r="FD482" s="409"/>
      <c r="FN482" s="409"/>
      <c r="FO482" s="409"/>
      <c r="FP482" s="409"/>
      <c r="FQ482" s="409"/>
      <c r="FR482" s="409"/>
      <c r="FS482" s="409"/>
      <c r="FT482" s="409"/>
      <c r="GD482" s="409"/>
      <c r="GE482" s="409"/>
      <c r="GF482" s="409"/>
      <c r="GG482" s="409"/>
      <c r="GH482" s="409"/>
      <c r="GI482" s="409"/>
      <c r="GJ482" s="409"/>
      <c r="GT482" s="409"/>
      <c r="GU482" s="409"/>
      <c r="GV482" s="409"/>
      <c r="GW482" s="409"/>
      <c r="GX482" s="409"/>
      <c r="GY482" s="409"/>
      <c r="GZ482" s="409"/>
      <c r="HJ482" s="409"/>
      <c r="HK482" s="409"/>
      <c r="HL482" s="409"/>
      <c r="HM482" s="409"/>
      <c r="HN482" s="409"/>
      <c r="HO482" s="409"/>
      <c r="HP482" s="409"/>
      <c r="HZ482" s="409"/>
      <c r="IA482" s="409"/>
      <c r="IB482" s="409"/>
      <c r="IC482" s="409"/>
      <c r="ID482" s="409"/>
      <c r="IE482" s="409"/>
      <c r="IF482" s="409"/>
      <c r="IP482" s="409"/>
      <c r="IQ482" s="409"/>
      <c r="IR482" s="409"/>
      <c r="IS482" s="409"/>
      <c r="IT482" s="409"/>
      <c r="IU482" s="409"/>
      <c r="IV482" s="409"/>
    </row>
    <row r="483" spans="1:256">
      <c r="A483" s="54"/>
      <c r="B483" s="16"/>
      <c r="C483" s="51"/>
      <c r="D483" s="52"/>
      <c r="E483" s="52"/>
      <c r="F483" s="52"/>
      <c r="G483" s="52"/>
      <c r="H483" s="52"/>
      <c r="I483" s="413"/>
      <c r="J483" s="232"/>
      <c r="K483" s="233"/>
      <c r="L483" s="234"/>
      <c r="M483" s="234"/>
      <c r="N483" s="234"/>
      <c r="O483" s="234"/>
      <c r="P483" s="635"/>
      <c r="Q483" s="627"/>
      <c r="S483" s="52"/>
      <c r="T483" s="52"/>
      <c r="U483" s="52"/>
      <c r="V483" s="52"/>
      <c r="W483" s="52"/>
      <c r="X483" s="641"/>
      <c r="AP483" s="409"/>
      <c r="AQ483" s="409"/>
      <c r="AR483" s="409"/>
      <c r="AS483" s="409"/>
      <c r="AT483" s="409"/>
      <c r="AU483" s="409"/>
      <c r="AV483" s="409"/>
      <c r="BF483" s="409"/>
      <c r="BG483" s="409"/>
      <c r="BH483" s="409"/>
      <c r="BI483" s="409"/>
      <c r="BJ483" s="409"/>
      <c r="BK483" s="409"/>
      <c r="BL483" s="409"/>
      <c r="BV483" s="409"/>
      <c r="BW483" s="409"/>
      <c r="BX483" s="409"/>
      <c r="BY483" s="409"/>
      <c r="BZ483" s="409"/>
      <c r="CA483" s="409"/>
      <c r="CB483" s="409"/>
      <c r="CL483" s="409"/>
      <c r="CM483" s="409"/>
      <c r="CN483" s="409"/>
      <c r="CO483" s="409"/>
      <c r="CP483" s="409"/>
      <c r="CQ483" s="409"/>
      <c r="CR483" s="409"/>
      <c r="DB483" s="409"/>
      <c r="DC483" s="409"/>
      <c r="DD483" s="409"/>
      <c r="DE483" s="409"/>
      <c r="DF483" s="409"/>
      <c r="DG483" s="409"/>
      <c r="DH483" s="409"/>
      <c r="DR483" s="409"/>
      <c r="DS483" s="409"/>
      <c r="DT483" s="409"/>
      <c r="DU483" s="409"/>
      <c r="DV483" s="409"/>
      <c r="DW483" s="409"/>
      <c r="DX483" s="409"/>
      <c r="EH483" s="409"/>
      <c r="EI483" s="409"/>
      <c r="EJ483" s="409"/>
      <c r="EK483" s="409"/>
      <c r="EL483" s="409"/>
      <c r="EM483" s="409"/>
      <c r="EN483" s="409"/>
      <c r="EX483" s="409"/>
      <c r="EY483" s="409"/>
      <c r="EZ483" s="409"/>
      <c r="FA483" s="409"/>
      <c r="FB483" s="409"/>
      <c r="FC483" s="409"/>
      <c r="FD483" s="409"/>
      <c r="FN483" s="409"/>
      <c r="FO483" s="409"/>
      <c r="FP483" s="409"/>
      <c r="FQ483" s="409"/>
      <c r="FR483" s="409"/>
      <c r="FS483" s="409"/>
      <c r="FT483" s="409"/>
      <c r="GD483" s="409"/>
      <c r="GE483" s="409"/>
      <c r="GF483" s="409"/>
      <c r="GG483" s="409"/>
      <c r="GH483" s="409"/>
      <c r="GI483" s="409"/>
      <c r="GJ483" s="409"/>
      <c r="GT483" s="409"/>
      <c r="GU483" s="409"/>
      <c r="GV483" s="409"/>
      <c r="GW483" s="409"/>
      <c r="GX483" s="409"/>
      <c r="GY483" s="409"/>
      <c r="GZ483" s="409"/>
      <c r="HJ483" s="409"/>
      <c r="HK483" s="409"/>
      <c r="HL483" s="409"/>
      <c r="HM483" s="409"/>
      <c r="HN483" s="409"/>
      <c r="HO483" s="409"/>
      <c r="HP483" s="409"/>
      <c r="HZ483" s="409"/>
      <c r="IA483" s="409"/>
      <c r="IB483" s="409"/>
      <c r="IC483" s="409"/>
      <c r="ID483" s="409"/>
      <c r="IE483" s="409"/>
      <c r="IF483" s="409"/>
      <c r="IP483" s="409"/>
      <c r="IQ483" s="409"/>
      <c r="IR483" s="409"/>
      <c r="IS483" s="409"/>
      <c r="IT483" s="409"/>
      <c r="IU483" s="409"/>
      <c r="IV483" s="409"/>
    </row>
    <row r="484" spans="1:256">
      <c r="A484" s="54"/>
      <c r="B484" s="141"/>
      <c r="C484" s="142"/>
      <c r="D484" s="143"/>
      <c r="E484" s="143"/>
      <c r="F484" s="143"/>
      <c r="G484" s="143"/>
      <c r="H484" s="143"/>
      <c r="I484" s="414"/>
      <c r="J484" s="632"/>
      <c r="K484" s="235"/>
      <c r="L484" s="236"/>
      <c r="M484" s="236"/>
      <c r="N484" s="236"/>
      <c r="O484" s="236"/>
      <c r="P484" s="636"/>
      <c r="Q484" s="627"/>
      <c r="S484" s="52"/>
      <c r="T484" s="52"/>
      <c r="U484" s="52"/>
      <c r="V484" s="52"/>
      <c r="W484" s="52"/>
      <c r="X484" s="641"/>
      <c r="AP484" s="409"/>
      <c r="AQ484" s="409"/>
      <c r="AR484" s="409"/>
      <c r="AS484" s="409"/>
      <c r="AT484" s="409"/>
      <c r="AU484" s="409"/>
      <c r="AV484" s="409"/>
      <c r="BF484" s="409"/>
      <c r="BG484" s="409"/>
      <c r="BH484" s="409"/>
      <c r="BI484" s="409"/>
      <c r="BJ484" s="409"/>
      <c r="BK484" s="409"/>
      <c r="BL484" s="409"/>
      <c r="BV484" s="409"/>
      <c r="BW484" s="409"/>
      <c r="BX484" s="409"/>
      <c r="BY484" s="409"/>
      <c r="BZ484" s="409"/>
      <c r="CA484" s="409"/>
      <c r="CB484" s="409"/>
      <c r="CL484" s="409"/>
      <c r="CM484" s="409"/>
      <c r="CN484" s="409"/>
      <c r="CO484" s="409"/>
      <c r="CP484" s="409"/>
      <c r="CQ484" s="409"/>
      <c r="CR484" s="409"/>
      <c r="DB484" s="409"/>
      <c r="DC484" s="409"/>
      <c r="DD484" s="409"/>
      <c r="DE484" s="409"/>
      <c r="DF484" s="409"/>
      <c r="DG484" s="409"/>
      <c r="DH484" s="409"/>
      <c r="DR484" s="409"/>
      <c r="DS484" s="409"/>
      <c r="DT484" s="409"/>
      <c r="DU484" s="409"/>
      <c r="DV484" s="409"/>
      <c r="DW484" s="409"/>
      <c r="DX484" s="409"/>
      <c r="EH484" s="409"/>
      <c r="EI484" s="409"/>
      <c r="EJ484" s="409"/>
      <c r="EK484" s="409"/>
      <c r="EL484" s="409"/>
      <c r="EM484" s="409"/>
      <c r="EN484" s="409"/>
      <c r="EX484" s="409"/>
      <c r="EY484" s="409"/>
      <c r="EZ484" s="409"/>
      <c r="FA484" s="409"/>
      <c r="FB484" s="409"/>
      <c r="FC484" s="409"/>
      <c r="FD484" s="409"/>
      <c r="FN484" s="409"/>
      <c r="FO484" s="409"/>
      <c r="FP484" s="409"/>
      <c r="FQ484" s="409"/>
      <c r="FR484" s="409"/>
      <c r="FS484" s="409"/>
      <c r="FT484" s="409"/>
      <c r="GD484" s="409"/>
      <c r="GE484" s="409"/>
      <c r="GF484" s="409"/>
      <c r="GG484" s="409"/>
      <c r="GH484" s="409"/>
      <c r="GI484" s="409"/>
      <c r="GJ484" s="409"/>
      <c r="GT484" s="409"/>
      <c r="GU484" s="409"/>
      <c r="GV484" s="409"/>
      <c r="GW484" s="409"/>
      <c r="GX484" s="409"/>
      <c r="GY484" s="409"/>
      <c r="GZ484" s="409"/>
      <c r="HJ484" s="409"/>
      <c r="HK484" s="409"/>
      <c r="HL484" s="409"/>
      <c r="HM484" s="409"/>
      <c r="HN484" s="409"/>
      <c r="HO484" s="409"/>
      <c r="HP484" s="409"/>
      <c r="HZ484" s="409"/>
      <c r="IA484" s="409"/>
      <c r="IB484" s="409"/>
      <c r="IC484" s="409"/>
      <c r="ID484" s="409"/>
      <c r="IE484" s="409"/>
      <c r="IF484" s="409"/>
      <c r="IP484" s="409"/>
      <c r="IQ484" s="409"/>
      <c r="IR484" s="409"/>
      <c r="IS484" s="409"/>
      <c r="IT484" s="409"/>
      <c r="IU484" s="409"/>
      <c r="IV484" s="409"/>
    </row>
    <row r="485" spans="1:256">
      <c r="A485" s="54"/>
      <c r="B485" s="16"/>
      <c r="C485" s="51"/>
      <c r="D485" s="52"/>
      <c r="E485" s="52"/>
      <c r="F485" s="52"/>
      <c r="G485" s="52"/>
      <c r="H485" s="52"/>
      <c r="I485" s="51"/>
      <c r="J485" s="242"/>
      <c r="K485" s="226"/>
      <c r="L485" s="630"/>
      <c r="M485" s="630"/>
      <c r="N485" s="630"/>
      <c r="O485" s="630"/>
      <c r="P485" s="637"/>
      <c r="X485" s="641"/>
      <c r="AP485" s="409"/>
      <c r="AQ485" s="409"/>
      <c r="AR485" s="409"/>
      <c r="AS485" s="409"/>
      <c r="AT485" s="409"/>
      <c r="AU485" s="409"/>
      <c r="AV485" s="409"/>
      <c r="BF485" s="409"/>
      <c r="BG485" s="409"/>
      <c r="BH485" s="409"/>
      <c r="BI485" s="409"/>
      <c r="BJ485" s="409"/>
      <c r="BK485" s="409"/>
      <c r="BL485" s="409"/>
      <c r="BV485" s="409"/>
      <c r="BW485" s="409"/>
      <c r="BX485" s="409"/>
      <c r="BY485" s="409"/>
      <c r="BZ485" s="409"/>
      <c r="CA485" s="409"/>
      <c r="CB485" s="409"/>
      <c r="CL485" s="409"/>
      <c r="CM485" s="409"/>
      <c r="CN485" s="409"/>
      <c r="CO485" s="409"/>
      <c r="CP485" s="409"/>
      <c r="CQ485" s="409"/>
      <c r="CR485" s="409"/>
      <c r="DB485" s="409"/>
      <c r="DC485" s="409"/>
      <c r="DD485" s="409"/>
      <c r="DE485" s="409"/>
      <c r="DF485" s="409"/>
      <c r="DG485" s="409"/>
      <c r="DH485" s="409"/>
      <c r="DR485" s="409"/>
      <c r="DS485" s="409"/>
      <c r="DT485" s="409"/>
      <c r="DU485" s="409"/>
      <c r="DV485" s="409"/>
      <c r="DW485" s="409"/>
      <c r="DX485" s="409"/>
      <c r="EH485" s="409"/>
      <c r="EI485" s="409"/>
      <c r="EJ485" s="409"/>
      <c r="EK485" s="409"/>
      <c r="EL485" s="409"/>
      <c r="EM485" s="409"/>
      <c r="EN485" s="409"/>
      <c r="EX485" s="409"/>
      <c r="EY485" s="409"/>
      <c r="EZ485" s="409"/>
      <c r="FA485" s="409"/>
      <c r="FB485" s="409"/>
      <c r="FC485" s="409"/>
      <c r="FD485" s="409"/>
      <c r="FN485" s="409"/>
      <c r="FO485" s="409"/>
      <c r="FP485" s="409"/>
      <c r="FQ485" s="409"/>
      <c r="FR485" s="409"/>
      <c r="FS485" s="409"/>
      <c r="FT485" s="409"/>
      <c r="GD485" s="409"/>
      <c r="GE485" s="409"/>
      <c r="GF485" s="409"/>
      <c r="GG485" s="409"/>
      <c r="GH485" s="409"/>
      <c r="GI485" s="409"/>
      <c r="GJ485" s="409"/>
      <c r="GT485" s="409"/>
      <c r="GU485" s="409"/>
      <c r="GV485" s="409"/>
      <c r="GW485" s="409"/>
      <c r="GX485" s="409"/>
      <c r="GY485" s="409"/>
      <c r="GZ485" s="409"/>
      <c r="HJ485" s="409"/>
      <c r="HK485" s="409"/>
      <c r="HL485" s="409"/>
      <c r="HM485" s="409"/>
      <c r="HN485" s="409"/>
      <c r="HO485" s="409"/>
      <c r="HP485" s="409"/>
      <c r="HZ485" s="409"/>
      <c r="IA485" s="409"/>
      <c r="IB485" s="409"/>
      <c r="IC485" s="409"/>
      <c r="ID485" s="409"/>
      <c r="IE485" s="409"/>
      <c r="IF485" s="409"/>
      <c r="IP485" s="409"/>
      <c r="IQ485" s="409"/>
      <c r="IR485" s="409"/>
      <c r="IS485" s="409"/>
      <c r="IT485" s="409"/>
      <c r="IU485" s="409"/>
      <c r="IV485" s="409"/>
    </row>
    <row r="486" spans="1:256">
      <c r="A486" s="54"/>
      <c r="B486" s="16"/>
      <c r="C486" s="51"/>
      <c r="D486" s="52"/>
      <c r="E486" s="52"/>
      <c r="F486" s="52"/>
      <c r="G486" s="52"/>
      <c r="H486" s="52"/>
      <c r="I486" s="51"/>
      <c r="J486" s="242"/>
      <c r="K486" s="226"/>
      <c r="L486" s="630"/>
      <c r="M486" s="630"/>
      <c r="N486" s="630"/>
      <c r="O486" s="630"/>
      <c r="P486" s="637"/>
      <c r="X486" s="641"/>
      <c r="AP486" s="409"/>
      <c r="AQ486" s="409"/>
      <c r="AR486" s="409"/>
      <c r="AS486" s="409"/>
      <c r="AT486" s="409"/>
      <c r="AU486" s="409"/>
      <c r="AV486" s="409"/>
      <c r="BF486" s="409"/>
      <c r="BG486" s="409"/>
      <c r="BH486" s="409"/>
      <c r="BI486" s="409"/>
      <c r="BJ486" s="409"/>
      <c r="BK486" s="409"/>
      <c r="BL486" s="409"/>
      <c r="BV486" s="409"/>
      <c r="BW486" s="409"/>
      <c r="BX486" s="409"/>
      <c r="BY486" s="409"/>
      <c r="BZ486" s="409"/>
      <c r="CA486" s="409"/>
      <c r="CB486" s="409"/>
      <c r="CL486" s="409"/>
      <c r="CM486" s="409"/>
      <c r="CN486" s="409"/>
      <c r="CO486" s="409"/>
      <c r="CP486" s="409"/>
      <c r="CQ486" s="409"/>
      <c r="CR486" s="409"/>
      <c r="DB486" s="409"/>
      <c r="DC486" s="409"/>
      <c r="DD486" s="409"/>
      <c r="DE486" s="409"/>
      <c r="DF486" s="409"/>
      <c r="DG486" s="409"/>
      <c r="DH486" s="409"/>
      <c r="DR486" s="409"/>
      <c r="DS486" s="409"/>
      <c r="DT486" s="409"/>
      <c r="DU486" s="409"/>
      <c r="DV486" s="409"/>
      <c r="DW486" s="409"/>
      <c r="DX486" s="409"/>
      <c r="EH486" s="409"/>
      <c r="EI486" s="409"/>
      <c r="EJ486" s="409"/>
      <c r="EK486" s="409"/>
      <c r="EL486" s="409"/>
      <c r="EM486" s="409"/>
      <c r="EN486" s="409"/>
      <c r="EX486" s="409"/>
      <c r="EY486" s="409"/>
      <c r="EZ486" s="409"/>
      <c r="FA486" s="409"/>
      <c r="FB486" s="409"/>
      <c r="FC486" s="409"/>
      <c r="FD486" s="409"/>
      <c r="FN486" s="409"/>
      <c r="FO486" s="409"/>
      <c r="FP486" s="409"/>
      <c r="FQ486" s="409"/>
      <c r="FR486" s="409"/>
      <c r="FS486" s="409"/>
      <c r="FT486" s="409"/>
      <c r="GD486" s="409"/>
      <c r="GE486" s="409"/>
      <c r="GF486" s="409"/>
      <c r="GG486" s="409"/>
      <c r="GH486" s="409"/>
      <c r="GI486" s="409"/>
      <c r="GJ486" s="409"/>
      <c r="GT486" s="409"/>
      <c r="GU486" s="409"/>
      <c r="GV486" s="409"/>
      <c r="GW486" s="409"/>
      <c r="GX486" s="409"/>
      <c r="GY486" s="409"/>
      <c r="GZ486" s="409"/>
      <c r="HJ486" s="409"/>
      <c r="HK486" s="409"/>
      <c r="HL486" s="409"/>
      <c r="HM486" s="409"/>
      <c r="HN486" s="409"/>
      <c r="HO486" s="409"/>
      <c r="HP486" s="409"/>
      <c r="HZ486" s="409"/>
      <c r="IA486" s="409"/>
      <c r="IB486" s="409"/>
      <c r="IC486" s="409"/>
      <c r="ID486" s="409"/>
      <c r="IE486" s="409"/>
      <c r="IF486" s="409"/>
      <c r="IP486" s="409"/>
      <c r="IQ486" s="409"/>
      <c r="IR486" s="409"/>
      <c r="IS486" s="409"/>
      <c r="IT486" s="409"/>
      <c r="IU486" s="409"/>
      <c r="IV486" s="409"/>
    </row>
    <row r="487" spans="1:256">
      <c r="A487" s="54"/>
      <c r="B487" s="139"/>
      <c r="C487" s="137"/>
      <c r="D487" s="138"/>
      <c r="E487" s="138"/>
      <c r="F487" s="138"/>
      <c r="G487" s="138"/>
      <c r="H487" s="138"/>
      <c r="I487" s="417"/>
      <c r="J487" s="243"/>
      <c r="K487" s="227"/>
      <c r="L487" s="227"/>
      <c r="M487" s="227"/>
      <c r="N487" s="227"/>
      <c r="O487" s="237"/>
      <c r="P487" s="631"/>
      <c r="X487" s="641"/>
      <c r="AP487" s="409"/>
      <c r="AQ487" s="409"/>
      <c r="AR487" s="409"/>
      <c r="AS487" s="409"/>
      <c r="AT487" s="409"/>
      <c r="AU487" s="409"/>
      <c r="AV487" s="409"/>
      <c r="BF487" s="409"/>
      <c r="BG487" s="409"/>
      <c r="BH487" s="409"/>
      <c r="BI487" s="409"/>
      <c r="BJ487" s="409"/>
      <c r="BK487" s="409"/>
      <c r="BL487" s="409"/>
      <c r="BV487" s="409"/>
      <c r="BW487" s="409"/>
      <c r="BX487" s="409"/>
      <c r="BY487" s="409"/>
      <c r="BZ487" s="409"/>
      <c r="CA487" s="409"/>
      <c r="CB487" s="409"/>
      <c r="CL487" s="409"/>
      <c r="CM487" s="409"/>
      <c r="CN487" s="409"/>
      <c r="CO487" s="409"/>
      <c r="CP487" s="409"/>
      <c r="CQ487" s="409"/>
      <c r="CR487" s="409"/>
      <c r="DB487" s="409"/>
      <c r="DC487" s="409"/>
      <c r="DD487" s="409"/>
      <c r="DE487" s="409"/>
      <c r="DF487" s="409"/>
      <c r="DG487" s="409"/>
      <c r="DH487" s="409"/>
      <c r="DR487" s="409"/>
      <c r="DS487" s="409"/>
      <c r="DT487" s="409"/>
      <c r="DU487" s="409"/>
      <c r="DV487" s="409"/>
      <c r="DW487" s="409"/>
      <c r="DX487" s="409"/>
      <c r="EH487" s="409"/>
      <c r="EI487" s="409"/>
      <c r="EJ487" s="409"/>
      <c r="EK487" s="409"/>
      <c r="EL487" s="409"/>
      <c r="EM487" s="409"/>
      <c r="EN487" s="409"/>
      <c r="EX487" s="409"/>
      <c r="EY487" s="409"/>
      <c r="EZ487" s="409"/>
      <c r="FA487" s="409"/>
      <c r="FB487" s="409"/>
      <c r="FC487" s="409"/>
      <c r="FD487" s="409"/>
      <c r="FN487" s="409"/>
      <c r="FO487" s="409"/>
      <c r="FP487" s="409"/>
      <c r="FQ487" s="409"/>
      <c r="FR487" s="409"/>
      <c r="FS487" s="409"/>
      <c r="FT487" s="409"/>
      <c r="GD487" s="409"/>
      <c r="GE487" s="409"/>
      <c r="GF487" s="409"/>
      <c r="GG487" s="409"/>
      <c r="GH487" s="409"/>
      <c r="GI487" s="409"/>
      <c r="GJ487" s="409"/>
      <c r="GT487" s="409"/>
      <c r="GU487" s="409"/>
      <c r="GV487" s="409"/>
      <c r="GW487" s="409"/>
      <c r="GX487" s="409"/>
      <c r="GY487" s="409"/>
      <c r="GZ487" s="409"/>
      <c r="HJ487" s="409"/>
      <c r="HK487" s="409"/>
      <c r="HL487" s="409"/>
      <c r="HM487" s="409"/>
      <c r="HN487" s="409"/>
      <c r="HO487" s="409"/>
      <c r="HP487" s="409"/>
      <c r="HZ487" s="409"/>
      <c r="IA487" s="409"/>
      <c r="IB487" s="409"/>
      <c r="IC487" s="409"/>
      <c r="ID487" s="409"/>
      <c r="IE487" s="409"/>
      <c r="IF487" s="409"/>
      <c r="IP487" s="409"/>
      <c r="IQ487" s="409"/>
      <c r="IR487" s="409"/>
      <c r="IS487" s="409"/>
      <c r="IT487" s="409"/>
      <c r="IU487" s="409"/>
      <c r="IV487" s="409"/>
    </row>
    <row r="488" spans="1:256">
      <c r="A488" s="54"/>
      <c r="B488" s="16"/>
      <c r="C488" s="51"/>
      <c r="D488" s="52"/>
      <c r="E488" s="52"/>
      <c r="F488" s="52"/>
      <c r="G488" s="52"/>
      <c r="H488" s="52"/>
      <c r="I488" s="51"/>
      <c r="J488" s="242"/>
      <c r="K488" s="226"/>
      <c r="L488" s="630"/>
      <c r="M488" s="630"/>
      <c r="N488" s="630"/>
      <c r="O488" s="630"/>
      <c r="P488" s="637"/>
      <c r="Q488" s="627"/>
      <c r="S488" s="52"/>
      <c r="T488" s="52"/>
      <c r="U488" s="52"/>
      <c r="V488" s="52"/>
      <c r="W488" s="52"/>
      <c r="X488" s="641"/>
      <c r="AP488" s="409"/>
      <c r="AQ488" s="409"/>
      <c r="AR488" s="409"/>
      <c r="AS488" s="409"/>
      <c r="AT488" s="409"/>
      <c r="AU488" s="409"/>
      <c r="AV488" s="409"/>
      <c r="BF488" s="409"/>
      <c r="BG488" s="409"/>
      <c r="BH488" s="409"/>
      <c r="BI488" s="409"/>
      <c r="BJ488" s="409"/>
      <c r="BK488" s="409"/>
      <c r="BL488" s="409"/>
      <c r="BV488" s="409"/>
      <c r="BW488" s="409"/>
      <c r="BX488" s="409"/>
      <c r="BY488" s="409"/>
      <c r="BZ488" s="409"/>
      <c r="CA488" s="409"/>
      <c r="CB488" s="409"/>
      <c r="CL488" s="409"/>
      <c r="CM488" s="409"/>
      <c r="CN488" s="409"/>
      <c r="CO488" s="409"/>
      <c r="CP488" s="409"/>
      <c r="CQ488" s="409"/>
      <c r="CR488" s="409"/>
      <c r="DB488" s="409"/>
      <c r="DC488" s="409"/>
      <c r="DD488" s="409"/>
      <c r="DE488" s="409"/>
      <c r="DF488" s="409"/>
      <c r="DG488" s="409"/>
      <c r="DH488" s="409"/>
      <c r="DR488" s="409"/>
      <c r="DS488" s="409"/>
      <c r="DT488" s="409"/>
      <c r="DU488" s="409"/>
      <c r="DV488" s="409"/>
      <c r="DW488" s="409"/>
      <c r="DX488" s="409"/>
      <c r="EH488" s="409"/>
      <c r="EI488" s="409"/>
      <c r="EJ488" s="409"/>
      <c r="EK488" s="409"/>
      <c r="EL488" s="409"/>
      <c r="EM488" s="409"/>
      <c r="EN488" s="409"/>
      <c r="EX488" s="409"/>
      <c r="EY488" s="409"/>
      <c r="EZ488" s="409"/>
      <c r="FA488" s="409"/>
      <c r="FB488" s="409"/>
      <c r="FC488" s="409"/>
      <c r="FD488" s="409"/>
      <c r="FN488" s="409"/>
      <c r="FO488" s="409"/>
      <c r="FP488" s="409"/>
      <c r="FQ488" s="409"/>
      <c r="FR488" s="409"/>
      <c r="FS488" s="409"/>
      <c r="FT488" s="409"/>
      <c r="GD488" s="409"/>
      <c r="GE488" s="409"/>
      <c r="GF488" s="409"/>
      <c r="GG488" s="409"/>
      <c r="GH488" s="409"/>
      <c r="GI488" s="409"/>
      <c r="GJ488" s="409"/>
      <c r="GT488" s="409"/>
      <c r="GU488" s="409"/>
      <c r="GV488" s="409"/>
      <c r="GW488" s="409"/>
      <c r="GX488" s="409"/>
      <c r="GY488" s="409"/>
      <c r="GZ488" s="409"/>
      <c r="HJ488" s="409"/>
      <c r="HK488" s="409"/>
      <c r="HL488" s="409"/>
      <c r="HM488" s="409"/>
      <c r="HN488" s="409"/>
      <c r="HO488" s="409"/>
      <c r="HP488" s="409"/>
      <c r="HZ488" s="409"/>
      <c r="IA488" s="409"/>
      <c r="IB488" s="409"/>
      <c r="IC488" s="409"/>
      <c r="ID488" s="409"/>
      <c r="IE488" s="409"/>
      <c r="IF488" s="409"/>
      <c r="IP488" s="409"/>
      <c r="IQ488" s="409"/>
      <c r="IR488" s="409"/>
      <c r="IS488" s="409"/>
      <c r="IT488" s="409"/>
      <c r="IU488" s="409"/>
      <c r="IV488" s="409"/>
    </row>
    <row r="489" spans="1:256">
      <c r="A489" s="54"/>
      <c r="B489" s="16"/>
      <c r="C489" s="51"/>
      <c r="D489" s="52"/>
      <c r="E489" s="52"/>
      <c r="F489" s="52"/>
      <c r="G489" s="52"/>
      <c r="H489" s="52"/>
      <c r="I489" s="51"/>
      <c r="J489" s="242"/>
      <c r="K489" s="226"/>
      <c r="L489" s="630"/>
      <c r="M489" s="630"/>
      <c r="N489" s="630"/>
      <c r="O489" s="630"/>
      <c r="P489" s="637"/>
      <c r="Q489" s="627"/>
      <c r="S489" s="52"/>
      <c r="T489" s="52"/>
      <c r="U489" s="52"/>
      <c r="V489" s="52"/>
      <c r="W489" s="52"/>
      <c r="X489" s="641"/>
      <c r="AP489" s="409"/>
      <c r="AQ489" s="409"/>
      <c r="AR489" s="409"/>
      <c r="AS489" s="409"/>
      <c r="AT489" s="409"/>
      <c r="AU489" s="409"/>
      <c r="AV489" s="409"/>
      <c r="BF489" s="409"/>
      <c r="BG489" s="409"/>
      <c r="BH489" s="409"/>
      <c r="BI489" s="409"/>
      <c r="BJ489" s="409"/>
      <c r="BK489" s="409"/>
      <c r="BL489" s="409"/>
      <c r="BV489" s="409"/>
      <c r="BW489" s="409"/>
      <c r="BX489" s="409"/>
      <c r="BY489" s="409"/>
      <c r="BZ489" s="409"/>
      <c r="CA489" s="409"/>
      <c r="CB489" s="409"/>
      <c r="CL489" s="409"/>
      <c r="CM489" s="409"/>
      <c r="CN489" s="409"/>
      <c r="CO489" s="409"/>
      <c r="CP489" s="409"/>
      <c r="CQ489" s="409"/>
      <c r="CR489" s="409"/>
      <c r="DB489" s="409"/>
      <c r="DC489" s="409"/>
      <c r="DD489" s="409"/>
      <c r="DE489" s="409"/>
      <c r="DF489" s="409"/>
      <c r="DG489" s="409"/>
      <c r="DH489" s="409"/>
      <c r="DR489" s="409"/>
      <c r="DS489" s="409"/>
      <c r="DT489" s="409"/>
      <c r="DU489" s="409"/>
      <c r="DV489" s="409"/>
      <c r="DW489" s="409"/>
      <c r="DX489" s="409"/>
      <c r="EH489" s="409"/>
      <c r="EI489" s="409"/>
      <c r="EJ489" s="409"/>
      <c r="EK489" s="409"/>
      <c r="EL489" s="409"/>
      <c r="EM489" s="409"/>
      <c r="EN489" s="409"/>
      <c r="EX489" s="409"/>
      <c r="EY489" s="409"/>
      <c r="EZ489" s="409"/>
      <c r="FA489" s="409"/>
      <c r="FB489" s="409"/>
      <c r="FC489" s="409"/>
      <c r="FD489" s="409"/>
      <c r="FN489" s="409"/>
      <c r="FO489" s="409"/>
      <c r="FP489" s="409"/>
      <c r="FQ489" s="409"/>
      <c r="FR489" s="409"/>
      <c r="FS489" s="409"/>
      <c r="FT489" s="409"/>
      <c r="GD489" s="409"/>
      <c r="GE489" s="409"/>
      <c r="GF489" s="409"/>
      <c r="GG489" s="409"/>
      <c r="GH489" s="409"/>
      <c r="GI489" s="409"/>
      <c r="GJ489" s="409"/>
      <c r="GT489" s="409"/>
      <c r="GU489" s="409"/>
      <c r="GV489" s="409"/>
      <c r="GW489" s="409"/>
      <c r="GX489" s="409"/>
      <c r="GY489" s="409"/>
      <c r="GZ489" s="409"/>
      <c r="HJ489" s="409"/>
      <c r="HK489" s="409"/>
      <c r="HL489" s="409"/>
      <c r="HM489" s="409"/>
      <c r="HN489" s="409"/>
      <c r="HO489" s="409"/>
      <c r="HP489" s="409"/>
      <c r="HZ489" s="409"/>
      <c r="IA489" s="409"/>
      <c r="IB489" s="409"/>
      <c r="IC489" s="409"/>
      <c r="ID489" s="409"/>
      <c r="IE489" s="409"/>
      <c r="IF489" s="409"/>
      <c r="IP489" s="409"/>
      <c r="IQ489" s="409"/>
      <c r="IR489" s="409"/>
      <c r="IS489" s="409"/>
      <c r="IT489" s="409"/>
      <c r="IU489" s="409"/>
      <c r="IV489" s="409"/>
    </row>
    <row r="490" spans="1:256">
      <c r="A490" s="54"/>
      <c r="B490" s="139"/>
      <c r="C490" s="137"/>
      <c r="D490" s="138"/>
      <c r="E490" s="138"/>
      <c r="F490" s="138"/>
      <c r="G490" s="138"/>
      <c r="H490" s="138"/>
      <c r="I490" s="417"/>
      <c r="J490" s="243"/>
      <c r="K490" s="227"/>
      <c r="L490" s="227"/>
      <c r="M490" s="227"/>
      <c r="N490" s="227"/>
      <c r="O490" s="237"/>
      <c r="P490" s="631"/>
      <c r="Q490" s="627"/>
      <c r="S490" s="52"/>
      <c r="T490" s="52"/>
      <c r="U490" s="52"/>
      <c r="V490" s="52"/>
      <c r="W490" s="52"/>
      <c r="X490" s="641"/>
      <c r="AP490" s="409"/>
      <c r="AQ490" s="409"/>
      <c r="AR490" s="409"/>
      <c r="AS490" s="409"/>
      <c r="AT490" s="409"/>
      <c r="AU490" s="409"/>
      <c r="AV490" s="409"/>
      <c r="BF490" s="409"/>
      <c r="BG490" s="409"/>
      <c r="BH490" s="409"/>
      <c r="BI490" s="409"/>
      <c r="BJ490" s="409"/>
      <c r="BK490" s="409"/>
      <c r="BL490" s="409"/>
      <c r="BV490" s="409"/>
      <c r="BW490" s="409"/>
      <c r="BX490" s="409"/>
      <c r="BY490" s="409"/>
      <c r="BZ490" s="409"/>
      <c r="CA490" s="409"/>
      <c r="CB490" s="409"/>
      <c r="CL490" s="409"/>
      <c r="CM490" s="409"/>
      <c r="CN490" s="409"/>
      <c r="CO490" s="409"/>
      <c r="CP490" s="409"/>
      <c r="CQ490" s="409"/>
      <c r="CR490" s="409"/>
      <c r="DB490" s="409"/>
      <c r="DC490" s="409"/>
      <c r="DD490" s="409"/>
      <c r="DE490" s="409"/>
      <c r="DF490" s="409"/>
      <c r="DG490" s="409"/>
      <c r="DH490" s="409"/>
      <c r="DR490" s="409"/>
      <c r="DS490" s="409"/>
      <c r="DT490" s="409"/>
      <c r="DU490" s="409"/>
      <c r="DV490" s="409"/>
      <c r="DW490" s="409"/>
      <c r="DX490" s="409"/>
      <c r="EH490" s="409"/>
      <c r="EI490" s="409"/>
      <c r="EJ490" s="409"/>
      <c r="EK490" s="409"/>
      <c r="EL490" s="409"/>
      <c r="EM490" s="409"/>
      <c r="EN490" s="409"/>
      <c r="EX490" s="409"/>
      <c r="EY490" s="409"/>
      <c r="EZ490" s="409"/>
      <c r="FA490" s="409"/>
      <c r="FB490" s="409"/>
      <c r="FC490" s="409"/>
      <c r="FD490" s="409"/>
      <c r="FN490" s="409"/>
      <c r="FO490" s="409"/>
      <c r="FP490" s="409"/>
      <c r="FQ490" s="409"/>
      <c r="FR490" s="409"/>
      <c r="FS490" s="409"/>
      <c r="FT490" s="409"/>
      <c r="GD490" s="409"/>
      <c r="GE490" s="409"/>
      <c r="GF490" s="409"/>
      <c r="GG490" s="409"/>
      <c r="GH490" s="409"/>
      <c r="GI490" s="409"/>
      <c r="GJ490" s="409"/>
      <c r="GT490" s="409"/>
      <c r="GU490" s="409"/>
      <c r="GV490" s="409"/>
      <c r="GW490" s="409"/>
      <c r="GX490" s="409"/>
      <c r="GY490" s="409"/>
      <c r="GZ490" s="409"/>
      <c r="HJ490" s="409"/>
      <c r="HK490" s="409"/>
      <c r="HL490" s="409"/>
      <c r="HM490" s="409"/>
      <c r="HN490" s="409"/>
      <c r="HO490" s="409"/>
      <c r="HP490" s="409"/>
      <c r="HZ490" s="409"/>
      <c r="IA490" s="409"/>
      <c r="IB490" s="409"/>
      <c r="IC490" s="409"/>
      <c r="ID490" s="409"/>
      <c r="IE490" s="409"/>
      <c r="IF490" s="409"/>
      <c r="IP490" s="409"/>
      <c r="IQ490" s="409"/>
      <c r="IR490" s="409"/>
      <c r="IS490" s="409"/>
      <c r="IT490" s="409"/>
      <c r="IU490" s="409"/>
      <c r="IV490" s="409"/>
    </row>
    <row r="491" spans="1:256">
      <c r="A491" s="54"/>
      <c r="B491" s="16"/>
      <c r="C491" s="51"/>
      <c r="D491" s="52"/>
      <c r="E491" s="52"/>
      <c r="F491" s="52"/>
      <c r="G491" s="52"/>
      <c r="H491" s="52"/>
      <c r="I491" s="51"/>
      <c r="J491" s="242"/>
      <c r="K491" s="226"/>
      <c r="L491" s="630"/>
      <c r="M491" s="630"/>
      <c r="N491" s="630"/>
      <c r="O491" s="630"/>
      <c r="P491" s="637"/>
      <c r="Q491" s="627"/>
      <c r="S491" s="52"/>
      <c r="T491" s="52"/>
      <c r="U491" s="52"/>
      <c r="V491" s="52"/>
      <c r="W491" s="52"/>
      <c r="X491" s="641"/>
      <c r="AP491" s="409"/>
      <c r="AQ491" s="409"/>
      <c r="AR491" s="409"/>
      <c r="AS491" s="409"/>
      <c r="AT491" s="409"/>
      <c r="AU491" s="409"/>
      <c r="AV491" s="409"/>
      <c r="BF491" s="409"/>
      <c r="BG491" s="409"/>
      <c r="BH491" s="409"/>
      <c r="BI491" s="409"/>
      <c r="BJ491" s="409"/>
      <c r="BK491" s="409"/>
      <c r="BL491" s="409"/>
      <c r="BV491" s="409"/>
      <c r="BW491" s="409"/>
      <c r="BX491" s="409"/>
      <c r="BY491" s="409"/>
      <c r="BZ491" s="409"/>
      <c r="CA491" s="409"/>
      <c r="CB491" s="409"/>
      <c r="CL491" s="409"/>
      <c r="CM491" s="409"/>
      <c r="CN491" s="409"/>
      <c r="CO491" s="409"/>
      <c r="CP491" s="409"/>
      <c r="CQ491" s="409"/>
      <c r="CR491" s="409"/>
      <c r="DB491" s="409"/>
      <c r="DC491" s="409"/>
      <c r="DD491" s="409"/>
      <c r="DE491" s="409"/>
      <c r="DF491" s="409"/>
      <c r="DG491" s="409"/>
      <c r="DH491" s="409"/>
      <c r="DR491" s="409"/>
      <c r="DS491" s="409"/>
      <c r="DT491" s="409"/>
      <c r="DU491" s="409"/>
      <c r="DV491" s="409"/>
      <c r="DW491" s="409"/>
      <c r="DX491" s="409"/>
      <c r="EH491" s="409"/>
      <c r="EI491" s="409"/>
      <c r="EJ491" s="409"/>
      <c r="EK491" s="409"/>
      <c r="EL491" s="409"/>
      <c r="EM491" s="409"/>
      <c r="EN491" s="409"/>
      <c r="EX491" s="409"/>
      <c r="EY491" s="409"/>
      <c r="EZ491" s="409"/>
      <c r="FA491" s="409"/>
      <c r="FB491" s="409"/>
      <c r="FC491" s="409"/>
      <c r="FD491" s="409"/>
      <c r="FN491" s="409"/>
      <c r="FO491" s="409"/>
      <c r="FP491" s="409"/>
      <c r="FQ491" s="409"/>
      <c r="FR491" s="409"/>
      <c r="FS491" s="409"/>
      <c r="FT491" s="409"/>
      <c r="GD491" s="409"/>
      <c r="GE491" s="409"/>
      <c r="GF491" s="409"/>
      <c r="GG491" s="409"/>
      <c r="GH491" s="409"/>
      <c r="GI491" s="409"/>
      <c r="GJ491" s="409"/>
      <c r="GT491" s="409"/>
      <c r="GU491" s="409"/>
      <c r="GV491" s="409"/>
      <c r="GW491" s="409"/>
      <c r="GX491" s="409"/>
      <c r="GY491" s="409"/>
      <c r="GZ491" s="409"/>
      <c r="HJ491" s="409"/>
      <c r="HK491" s="409"/>
      <c r="HL491" s="409"/>
      <c r="HM491" s="409"/>
      <c r="HN491" s="409"/>
      <c r="HO491" s="409"/>
      <c r="HP491" s="409"/>
      <c r="HZ491" s="409"/>
      <c r="IA491" s="409"/>
      <c r="IB491" s="409"/>
      <c r="IC491" s="409"/>
      <c r="ID491" s="409"/>
      <c r="IE491" s="409"/>
      <c r="IF491" s="409"/>
      <c r="IP491" s="409"/>
      <c r="IQ491" s="409"/>
      <c r="IR491" s="409"/>
      <c r="IS491" s="409"/>
      <c r="IT491" s="409"/>
      <c r="IU491" s="409"/>
      <c r="IV491" s="409"/>
    </row>
    <row r="492" spans="1:256">
      <c r="A492" s="54"/>
      <c r="B492" s="16"/>
      <c r="C492" s="51"/>
      <c r="D492" s="52"/>
      <c r="E492" s="52"/>
      <c r="F492" s="52"/>
      <c r="G492" s="52"/>
      <c r="H492" s="52"/>
      <c r="I492" s="51"/>
      <c r="J492" s="242"/>
      <c r="K492" s="226"/>
      <c r="L492" s="630"/>
      <c r="M492" s="630"/>
      <c r="N492" s="630"/>
      <c r="O492" s="630"/>
      <c r="P492" s="637"/>
      <c r="Q492" s="627"/>
      <c r="S492" s="52"/>
      <c r="T492" s="52"/>
      <c r="U492" s="52"/>
      <c r="V492" s="52"/>
      <c r="W492" s="52"/>
      <c r="X492" s="641"/>
      <c r="AP492" s="409"/>
      <c r="AQ492" s="409"/>
      <c r="AR492" s="409"/>
      <c r="AS492" s="409"/>
      <c r="AT492" s="409"/>
      <c r="AU492" s="409"/>
      <c r="AV492" s="409"/>
      <c r="BF492" s="409"/>
      <c r="BG492" s="409"/>
      <c r="BH492" s="409"/>
      <c r="BI492" s="409"/>
      <c r="BJ492" s="409"/>
      <c r="BK492" s="409"/>
      <c r="BL492" s="409"/>
      <c r="BV492" s="409"/>
      <c r="BW492" s="409"/>
      <c r="BX492" s="409"/>
      <c r="BY492" s="409"/>
      <c r="BZ492" s="409"/>
      <c r="CA492" s="409"/>
      <c r="CB492" s="409"/>
      <c r="CL492" s="409"/>
      <c r="CM492" s="409"/>
      <c r="CN492" s="409"/>
      <c r="CO492" s="409"/>
      <c r="CP492" s="409"/>
      <c r="CQ492" s="409"/>
      <c r="CR492" s="409"/>
      <c r="DB492" s="409"/>
      <c r="DC492" s="409"/>
      <c r="DD492" s="409"/>
      <c r="DE492" s="409"/>
      <c r="DF492" s="409"/>
      <c r="DG492" s="409"/>
      <c r="DH492" s="409"/>
      <c r="DR492" s="409"/>
      <c r="DS492" s="409"/>
      <c r="DT492" s="409"/>
      <c r="DU492" s="409"/>
      <c r="DV492" s="409"/>
      <c r="DW492" s="409"/>
      <c r="DX492" s="409"/>
      <c r="EH492" s="409"/>
      <c r="EI492" s="409"/>
      <c r="EJ492" s="409"/>
      <c r="EK492" s="409"/>
      <c r="EL492" s="409"/>
      <c r="EM492" s="409"/>
      <c r="EN492" s="409"/>
      <c r="EX492" s="409"/>
      <c r="EY492" s="409"/>
      <c r="EZ492" s="409"/>
      <c r="FA492" s="409"/>
      <c r="FB492" s="409"/>
      <c r="FC492" s="409"/>
      <c r="FD492" s="409"/>
      <c r="FN492" s="409"/>
      <c r="FO492" s="409"/>
      <c r="FP492" s="409"/>
      <c r="FQ492" s="409"/>
      <c r="FR492" s="409"/>
      <c r="FS492" s="409"/>
      <c r="FT492" s="409"/>
      <c r="GD492" s="409"/>
      <c r="GE492" s="409"/>
      <c r="GF492" s="409"/>
      <c r="GG492" s="409"/>
      <c r="GH492" s="409"/>
      <c r="GI492" s="409"/>
      <c r="GJ492" s="409"/>
      <c r="GT492" s="409"/>
      <c r="GU492" s="409"/>
      <c r="GV492" s="409"/>
      <c r="GW492" s="409"/>
      <c r="GX492" s="409"/>
      <c r="GY492" s="409"/>
      <c r="GZ492" s="409"/>
      <c r="HJ492" s="409"/>
      <c r="HK492" s="409"/>
      <c r="HL492" s="409"/>
      <c r="HM492" s="409"/>
      <c r="HN492" s="409"/>
      <c r="HO492" s="409"/>
      <c r="HP492" s="409"/>
      <c r="HZ492" s="409"/>
      <c r="IA492" s="409"/>
      <c r="IB492" s="409"/>
      <c r="IC492" s="409"/>
      <c r="ID492" s="409"/>
      <c r="IE492" s="409"/>
      <c r="IF492" s="409"/>
      <c r="IP492" s="409"/>
      <c r="IQ492" s="409"/>
      <c r="IR492" s="409"/>
      <c r="IS492" s="409"/>
      <c r="IT492" s="409"/>
      <c r="IU492" s="409"/>
      <c r="IV492" s="409"/>
    </row>
    <row r="493" spans="1:256">
      <c r="A493" s="66"/>
      <c r="B493" s="16"/>
      <c r="C493" s="51"/>
      <c r="D493" s="52"/>
      <c r="E493" s="52"/>
      <c r="F493" s="52"/>
      <c r="G493" s="52"/>
      <c r="H493" s="52"/>
      <c r="I493" s="51"/>
      <c r="J493" s="243"/>
      <c r="K493" s="227"/>
      <c r="L493" s="227"/>
      <c r="M493" s="227"/>
      <c r="N493" s="227"/>
      <c r="O493" s="237"/>
      <c r="P493" s="631"/>
      <c r="Q493" s="627"/>
      <c r="S493" s="52"/>
      <c r="T493" s="52"/>
      <c r="U493" s="52"/>
      <c r="V493" s="52"/>
      <c r="W493" s="52"/>
      <c r="X493" s="641"/>
      <c r="AP493" s="409"/>
      <c r="AQ493" s="409"/>
      <c r="AR493" s="409"/>
      <c r="AS493" s="409"/>
      <c r="AT493" s="409"/>
      <c r="AU493" s="409"/>
      <c r="AV493" s="409"/>
      <c r="BF493" s="409"/>
      <c r="BG493" s="409"/>
      <c r="BH493" s="409"/>
      <c r="BI493" s="409"/>
      <c r="BJ493" s="409"/>
      <c r="BK493" s="409"/>
      <c r="BL493" s="409"/>
      <c r="BV493" s="409"/>
      <c r="BW493" s="409"/>
      <c r="BX493" s="409"/>
      <c r="BY493" s="409"/>
      <c r="BZ493" s="409"/>
      <c r="CA493" s="409"/>
      <c r="CB493" s="409"/>
      <c r="CL493" s="409"/>
      <c r="CM493" s="409"/>
      <c r="CN493" s="409"/>
      <c r="CO493" s="409"/>
      <c r="CP493" s="409"/>
      <c r="CQ493" s="409"/>
      <c r="CR493" s="409"/>
      <c r="DB493" s="409"/>
      <c r="DC493" s="409"/>
      <c r="DD493" s="409"/>
      <c r="DE493" s="409"/>
      <c r="DF493" s="409"/>
      <c r="DG493" s="409"/>
      <c r="DH493" s="409"/>
      <c r="DR493" s="409"/>
      <c r="DS493" s="409"/>
      <c r="DT493" s="409"/>
      <c r="DU493" s="409"/>
      <c r="DV493" s="409"/>
      <c r="DW493" s="409"/>
      <c r="DX493" s="409"/>
      <c r="EH493" s="409"/>
      <c r="EI493" s="409"/>
      <c r="EJ493" s="409"/>
      <c r="EK493" s="409"/>
      <c r="EL493" s="409"/>
      <c r="EM493" s="409"/>
      <c r="EN493" s="409"/>
      <c r="EX493" s="409"/>
      <c r="EY493" s="409"/>
      <c r="EZ493" s="409"/>
      <c r="FA493" s="409"/>
      <c r="FB493" s="409"/>
      <c r="FC493" s="409"/>
      <c r="FD493" s="409"/>
      <c r="FN493" s="409"/>
      <c r="FO493" s="409"/>
      <c r="FP493" s="409"/>
      <c r="FQ493" s="409"/>
      <c r="FR493" s="409"/>
      <c r="FS493" s="409"/>
      <c r="FT493" s="409"/>
      <c r="GD493" s="409"/>
      <c r="GE493" s="409"/>
      <c r="GF493" s="409"/>
      <c r="GG493" s="409"/>
      <c r="GH493" s="409"/>
      <c r="GI493" s="409"/>
      <c r="GJ493" s="409"/>
      <c r="GT493" s="409"/>
      <c r="GU493" s="409"/>
      <c r="GV493" s="409"/>
      <c r="GW493" s="409"/>
      <c r="GX493" s="409"/>
      <c r="GY493" s="409"/>
      <c r="GZ493" s="409"/>
      <c r="HJ493" s="409"/>
      <c r="HK493" s="409"/>
      <c r="HL493" s="409"/>
      <c r="HM493" s="409"/>
      <c r="HN493" s="409"/>
      <c r="HO493" s="409"/>
      <c r="HP493" s="409"/>
      <c r="HZ493" s="409"/>
      <c r="IA493" s="409"/>
      <c r="IB493" s="409"/>
      <c r="IC493" s="409"/>
      <c r="ID493" s="409"/>
      <c r="IE493" s="409"/>
      <c r="IF493" s="409"/>
      <c r="IP493" s="409"/>
      <c r="IQ493" s="409"/>
      <c r="IR493" s="409"/>
      <c r="IS493" s="409"/>
      <c r="IT493" s="409"/>
      <c r="IU493" s="409"/>
      <c r="IV493" s="409"/>
    </row>
    <row r="494" spans="1:256">
      <c r="A494" s="54"/>
      <c r="B494" s="238"/>
      <c r="C494" s="239"/>
      <c r="D494" s="240"/>
      <c r="E494" s="240"/>
      <c r="F494" s="240"/>
      <c r="G494" s="240"/>
      <c r="H494" s="240"/>
      <c r="I494" s="415"/>
      <c r="J494" s="242"/>
      <c r="K494" s="226"/>
      <c r="L494" s="630"/>
      <c r="M494" s="630"/>
      <c r="N494" s="630"/>
      <c r="O494" s="630"/>
      <c r="P494" s="637"/>
      <c r="X494" s="641"/>
      <c r="AP494" s="409"/>
      <c r="AQ494" s="409"/>
      <c r="AR494" s="409"/>
      <c r="AS494" s="409"/>
      <c r="AT494" s="409"/>
      <c r="AU494" s="409"/>
      <c r="AV494" s="409"/>
      <c r="BF494" s="409"/>
      <c r="BG494" s="409"/>
      <c r="BH494" s="409"/>
      <c r="BI494" s="409"/>
      <c r="BJ494" s="409"/>
      <c r="BK494" s="409"/>
      <c r="BL494" s="409"/>
      <c r="BV494" s="409"/>
      <c r="BW494" s="409"/>
      <c r="BX494" s="409"/>
      <c r="BY494" s="409"/>
      <c r="BZ494" s="409"/>
      <c r="CA494" s="409"/>
      <c r="CB494" s="409"/>
      <c r="CL494" s="409"/>
      <c r="CM494" s="409"/>
      <c r="CN494" s="409"/>
      <c r="CO494" s="409"/>
      <c r="CP494" s="409"/>
      <c r="CQ494" s="409"/>
      <c r="CR494" s="409"/>
      <c r="DB494" s="409"/>
      <c r="DC494" s="409"/>
      <c r="DD494" s="409"/>
      <c r="DE494" s="409"/>
      <c r="DF494" s="409"/>
      <c r="DG494" s="409"/>
      <c r="DH494" s="409"/>
      <c r="DR494" s="409"/>
      <c r="DS494" s="409"/>
      <c r="DT494" s="409"/>
      <c r="DU494" s="409"/>
      <c r="DV494" s="409"/>
      <c r="DW494" s="409"/>
      <c r="DX494" s="409"/>
      <c r="EH494" s="409"/>
      <c r="EI494" s="409"/>
      <c r="EJ494" s="409"/>
      <c r="EK494" s="409"/>
      <c r="EL494" s="409"/>
      <c r="EM494" s="409"/>
      <c r="EN494" s="409"/>
      <c r="EX494" s="409"/>
      <c r="EY494" s="409"/>
      <c r="EZ494" s="409"/>
      <c r="FA494" s="409"/>
      <c r="FB494" s="409"/>
      <c r="FC494" s="409"/>
      <c r="FD494" s="409"/>
      <c r="FN494" s="409"/>
      <c r="FO494" s="409"/>
      <c r="FP494" s="409"/>
      <c r="FQ494" s="409"/>
      <c r="FR494" s="409"/>
      <c r="FS494" s="409"/>
      <c r="FT494" s="409"/>
      <c r="GD494" s="409"/>
      <c r="GE494" s="409"/>
      <c r="GF494" s="409"/>
      <c r="GG494" s="409"/>
      <c r="GH494" s="409"/>
      <c r="GI494" s="409"/>
      <c r="GJ494" s="409"/>
      <c r="GT494" s="409"/>
      <c r="GU494" s="409"/>
      <c r="GV494" s="409"/>
      <c r="GW494" s="409"/>
      <c r="GX494" s="409"/>
      <c r="GY494" s="409"/>
      <c r="GZ494" s="409"/>
      <c r="HJ494" s="409"/>
      <c r="HK494" s="409"/>
      <c r="HL494" s="409"/>
      <c r="HM494" s="409"/>
      <c r="HN494" s="409"/>
      <c r="HO494" s="409"/>
      <c r="HP494" s="409"/>
      <c r="HZ494" s="409"/>
      <c r="IA494" s="409"/>
      <c r="IB494" s="409"/>
      <c r="IC494" s="409"/>
      <c r="ID494" s="409"/>
      <c r="IE494" s="409"/>
      <c r="IF494" s="409"/>
      <c r="IP494" s="409"/>
      <c r="IQ494" s="409"/>
      <c r="IR494" s="409"/>
      <c r="IS494" s="409"/>
      <c r="IT494" s="409"/>
      <c r="IU494" s="409"/>
      <c r="IV494" s="409"/>
    </row>
    <row r="495" spans="1:256">
      <c r="A495" s="54"/>
      <c r="B495" s="16"/>
      <c r="C495" s="51"/>
      <c r="D495" s="52"/>
      <c r="E495" s="52"/>
      <c r="F495" s="52"/>
      <c r="G495" s="52"/>
      <c r="H495" s="52"/>
      <c r="I495" s="51"/>
      <c r="J495" s="242"/>
      <c r="K495" s="226"/>
      <c r="L495" s="630"/>
      <c r="M495" s="630"/>
      <c r="N495" s="630"/>
      <c r="O495" s="630"/>
      <c r="P495" s="637"/>
      <c r="X495" s="641"/>
      <c r="AP495" s="409"/>
      <c r="AQ495" s="409"/>
      <c r="AR495" s="409"/>
      <c r="AS495" s="409"/>
      <c r="AT495" s="409"/>
      <c r="AU495" s="409"/>
      <c r="AV495" s="409"/>
      <c r="BF495" s="409"/>
      <c r="BG495" s="409"/>
      <c r="BH495" s="409"/>
      <c r="BI495" s="409"/>
      <c r="BJ495" s="409"/>
      <c r="BK495" s="409"/>
      <c r="BL495" s="409"/>
      <c r="BV495" s="409"/>
      <c r="BW495" s="409"/>
      <c r="BX495" s="409"/>
      <c r="BY495" s="409"/>
      <c r="BZ495" s="409"/>
      <c r="CA495" s="409"/>
      <c r="CB495" s="409"/>
      <c r="CL495" s="409"/>
      <c r="CM495" s="409"/>
      <c r="CN495" s="409"/>
      <c r="CO495" s="409"/>
      <c r="CP495" s="409"/>
      <c r="CQ495" s="409"/>
      <c r="CR495" s="409"/>
      <c r="DB495" s="409"/>
      <c r="DC495" s="409"/>
      <c r="DD495" s="409"/>
      <c r="DE495" s="409"/>
      <c r="DF495" s="409"/>
      <c r="DG495" s="409"/>
      <c r="DH495" s="409"/>
      <c r="DR495" s="409"/>
      <c r="DS495" s="409"/>
      <c r="DT495" s="409"/>
      <c r="DU495" s="409"/>
      <c r="DV495" s="409"/>
      <c r="DW495" s="409"/>
      <c r="DX495" s="409"/>
      <c r="EH495" s="409"/>
      <c r="EI495" s="409"/>
      <c r="EJ495" s="409"/>
      <c r="EK495" s="409"/>
      <c r="EL495" s="409"/>
      <c r="EM495" s="409"/>
      <c r="EN495" s="409"/>
      <c r="EX495" s="409"/>
      <c r="EY495" s="409"/>
      <c r="EZ495" s="409"/>
      <c r="FA495" s="409"/>
      <c r="FB495" s="409"/>
      <c r="FC495" s="409"/>
      <c r="FD495" s="409"/>
      <c r="FN495" s="409"/>
      <c r="FO495" s="409"/>
      <c r="FP495" s="409"/>
      <c r="FQ495" s="409"/>
      <c r="FR495" s="409"/>
      <c r="FS495" s="409"/>
      <c r="FT495" s="409"/>
      <c r="GD495" s="409"/>
      <c r="GE495" s="409"/>
      <c r="GF495" s="409"/>
      <c r="GG495" s="409"/>
      <c r="GH495" s="409"/>
      <c r="GI495" s="409"/>
      <c r="GJ495" s="409"/>
      <c r="GT495" s="409"/>
      <c r="GU495" s="409"/>
      <c r="GV495" s="409"/>
      <c r="GW495" s="409"/>
      <c r="GX495" s="409"/>
      <c r="GY495" s="409"/>
      <c r="GZ495" s="409"/>
      <c r="HJ495" s="409"/>
      <c r="HK495" s="409"/>
      <c r="HL495" s="409"/>
      <c r="HM495" s="409"/>
      <c r="HN495" s="409"/>
      <c r="HO495" s="409"/>
      <c r="HP495" s="409"/>
      <c r="HZ495" s="409"/>
      <c r="IA495" s="409"/>
      <c r="IB495" s="409"/>
      <c r="IC495" s="409"/>
      <c r="ID495" s="409"/>
      <c r="IE495" s="409"/>
      <c r="IF495" s="409"/>
      <c r="IP495" s="409"/>
      <c r="IQ495" s="409"/>
      <c r="IR495" s="409"/>
      <c r="IS495" s="409"/>
      <c r="IT495" s="409"/>
      <c r="IU495" s="409"/>
      <c r="IV495" s="409"/>
    </row>
    <row r="496" spans="1:256">
      <c r="A496" s="54"/>
      <c r="B496" s="139"/>
      <c r="C496" s="137"/>
      <c r="D496" s="138"/>
      <c r="E496" s="138"/>
      <c r="F496" s="138"/>
      <c r="G496" s="138"/>
      <c r="H496" s="138"/>
      <c r="I496" s="417"/>
      <c r="J496" s="243"/>
      <c r="K496" s="227"/>
      <c r="L496" s="227"/>
      <c r="M496" s="227"/>
      <c r="N496" s="227"/>
      <c r="O496" s="237"/>
      <c r="P496" s="631"/>
      <c r="X496" s="641"/>
      <c r="AP496" s="409"/>
      <c r="AQ496" s="409"/>
      <c r="AR496" s="409"/>
      <c r="AS496" s="409"/>
      <c r="AT496" s="409"/>
      <c r="AU496" s="409"/>
      <c r="AV496" s="409"/>
      <c r="BF496" s="409"/>
      <c r="BG496" s="409"/>
      <c r="BH496" s="409"/>
      <c r="BI496" s="409"/>
      <c r="BJ496" s="409"/>
      <c r="BK496" s="409"/>
      <c r="BL496" s="409"/>
      <c r="BV496" s="409"/>
      <c r="BW496" s="409"/>
      <c r="BX496" s="409"/>
      <c r="BY496" s="409"/>
      <c r="BZ496" s="409"/>
      <c r="CA496" s="409"/>
      <c r="CB496" s="409"/>
      <c r="CL496" s="409"/>
      <c r="CM496" s="409"/>
      <c r="CN496" s="409"/>
      <c r="CO496" s="409"/>
      <c r="CP496" s="409"/>
      <c r="CQ496" s="409"/>
      <c r="CR496" s="409"/>
      <c r="DB496" s="409"/>
      <c r="DC496" s="409"/>
      <c r="DD496" s="409"/>
      <c r="DE496" s="409"/>
      <c r="DF496" s="409"/>
      <c r="DG496" s="409"/>
      <c r="DH496" s="409"/>
      <c r="DR496" s="409"/>
      <c r="DS496" s="409"/>
      <c r="DT496" s="409"/>
      <c r="DU496" s="409"/>
      <c r="DV496" s="409"/>
      <c r="DW496" s="409"/>
      <c r="DX496" s="409"/>
      <c r="EH496" s="409"/>
      <c r="EI496" s="409"/>
      <c r="EJ496" s="409"/>
      <c r="EK496" s="409"/>
      <c r="EL496" s="409"/>
      <c r="EM496" s="409"/>
      <c r="EN496" s="409"/>
      <c r="EX496" s="409"/>
      <c r="EY496" s="409"/>
      <c r="EZ496" s="409"/>
      <c r="FA496" s="409"/>
      <c r="FB496" s="409"/>
      <c r="FC496" s="409"/>
      <c r="FD496" s="409"/>
      <c r="FN496" s="409"/>
      <c r="FO496" s="409"/>
      <c r="FP496" s="409"/>
      <c r="FQ496" s="409"/>
      <c r="FR496" s="409"/>
      <c r="FS496" s="409"/>
      <c r="FT496" s="409"/>
      <c r="GD496" s="409"/>
      <c r="GE496" s="409"/>
      <c r="GF496" s="409"/>
      <c r="GG496" s="409"/>
      <c r="GH496" s="409"/>
      <c r="GI496" s="409"/>
      <c r="GJ496" s="409"/>
      <c r="GT496" s="409"/>
      <c r="GU496" s="409"/>
      <c r="GV496" s="409"/>
      <c r="GW496" s="409"/>
      <c r="GX496" s="409"/>
      <c r="GY496" s="409"/>
      <c r="GZ496" s="409"/>
      <c r="HJ496" s="409"/>
      <c r="HK496" s="409"/>
      <c r="HL496" s="409"/>
      <c r="HM496" s="409"/>
      <c r="HN496" s="409"/>
      <c r="HO496" s="409"/>
      <c r="HP496" s="409"/>
      <c r="HZ496" s="409"/>
      <c r="IA496" s="409"/>
      <c r="IB496" s="409"/>
      <c r="IC496" s="409"/>
      <c r="ID496" s="409"/>
      <c r="IE496" s="409"/>
      <c r="IF496" s="409"/>
      <c r="IP496" s="409"/>
      <c r="IQ496" s="409"/>
      <c r="IR496" s="409"/>
      <c r="IS496" s="409"/>
      <c r="IT496" s="409"/>
      <c r="IU496" s="409"/>
      <c r="IV496" s="409"/>
    </row>
    <row r="497" spans="1:256">
      <c r="A497" s="54"/>
      <c r="B497" s="16"/>
      <c r="C497" s="51"/>
      <c r="D497" s="52"/>
      <c r="E497" s="52"/>
      <c r="F497" s="52"/>
      <c r="G497" s="52"/>
      <c r="H497" s="52"/>
      <c r="I497" s="51"/>
      <c r="J497" s="242"/>
      <c r="K497" s="226"/>
      <c r="L497" s="630"/>
      <c r="M497" s="630"/>
      <c r="N497" s="630"/>
      <c r="O497" s="630"/>
      <c r="P497" s="637"/>
      <c r="Q497" s="627"/>
      <c r="S497" s="52"/>
      <c r="T497" s="52"/>
      <c r="U497" s="52"/>
      <c r="V497" s="52"/>
      <c r="W497" s="52"/>
      <c r="X497" s="641"/>
      <c r="AP497" s="409"/>
      <c r="AQ497" s="409"/>
      <c r="AR497" s="409"/>
      <c r="AS497" s="409"/>
      <c r="AT497" s="409"/>
      <c r="AU497" s="409"/>
      <c r="AV497" s="409"/>
      <c r="BF497" s="409"/>
      <c r="BG497" s="409"/>
      <c r="BH497" s="409"/>
      <c r="BI497" s="409"/>
      <c r="BJ497" s="409"/>
      <c r="BK497" s="409"/>
      <c r="BL497" s="409"/>
      <c r="BV497" s="409"/>
      <c r="BW497" s="409"/>
      <c r="BX497" s="409"/>
      <c r="BY497" s="409"/>
      <c r="BZ497" s="409"/>
      <c r="CA497" s="409"/>
      <c r="CB497" s="409"/>
      <c r="CL497" s="409"/>
      <c r="CM497" s="409"/>
      <c r="CN497" s="409"/>
      <c r="CO497" s="409"/>
      <c r="CP497" s="409"/>
      <c r="CQ497" s="409"/>
      <c r="CR497" s="409"/>
      <c r="DB497" s="409"/>
      <c r="DC497" s="409"/>
      <c r="DD497" s="409"/>
      <c r="DE497" s="409"/>
      <c r="DF497" s="409"/>
      <c r="DG497" s="409"/>
      <c r="DH497" s="409"/>
      <c r="DR497" s="409"/>
      <c r="DS497" s="409"/>
      <c r="DT497" s="409"/>
      <c r="DU497" s="409"/>
      <c r="DV497" s="409"/>
      <c r="DW497" s="409"/>
      <c r="DX497" s="409"/>
      <c r="EH497" s="409"/>
      <c r="EI497" s="409"/>
      <c r="EJ497" s="409"/>
      <c r="EK497" s="409"/>
      <c r="EL497" s="409"/>
      <c r="EM497" s="409"/>
      <c r="EN497" s="409"/>
      <c r="EX497" s="409"/>
      <c r="EY497" s="409"/>
      <c r="EZ497" s="409"/>
      <c r="FA497" s="409"/>
      <c r="FB497" s="409"/>
      <c r="FC497" s="409"/>
      <c r="FD497" s="409"/>
      <c r="FN497" s="409"/>
      <c r="FO497" s="409"/>
      <c r="FP497" s="409"/>
      <c r="FQ497" s="409"/>
      <c r="FR497" s="409"/>
      <c r="FS497" s="409"/>
      <c r="FT497" s="409"/>
      <c r="GD497" s="409"/>
      <c r="GE497" s="409"/>
      <c r="GF497" s="409"/>
      <c r="GG497" s="409"/>
      <c r="GH497" s="409"/>
      <c r="GI497" s="409"/>
      <c r="GJ497" s="409"/>
      <c r="GT497" s="409"/>
      <c r="GU497" s="409"/>
      <c r="GV497" s="409"/>
      <c r="GW497" s="409"/>
      <c r="GX497" s="409"/>
      <c r="GY497" s="409"/>
      <c r="GZ497" s="409"/>
      <c r="HJ497" s="409"/>
      <c r="HK497" s="409"/>
      <c r="HL497" s="409"/>
      <c r="HM497" s="409"/>
      <c r="HN497" s="409"/>
      <c r="HO497" s="409"/>
      <c r="HP497" s="409"/>
      <c r="HZ497" s="409"/>
      <c r="IA497" s="409"/>
      <c r="IB497" s="409"/>
      <c r="IC497" s="409"/>
      <c r="ID497" s="409"/>
      <c r="IE497" s="409"/>
      <c r="IF497" s="409"/>
      <c r="IP497" s="409"/>
      <c r="IQ497" s="409"/>
      <c r="IR497" s="409"/>
      <c r="IS497" s="409"/>
      <c r="IT497" s="409"/>
      <c r="IU497" s="409"/>
      <c r="IV497" s="409"/>
    </row>
    <row r="498" spans="1:256">
      <c r="A498" s="144"/>
      <c r="B498" s="16"/>
      <c r="C498" s="51"/>
      <c r="D498" s="52"/>
      <c r="E498" s="52"/>
      <c r="F498" s="52"/>
      <c r="G498" s="52"/>
      <c r="H498" s="52"/>
      <c r="I498" s="51"/>
      <c r="J498" s="242"/>
      <c r="K498" s="226"/>
      <c r="L498" s="630"/>
      <c r="M498" s="630"/>
      <c r="N498" s="630"/>
      <c r="O498" s="630"/>
      <c r="P498" s="637"/>
      <c r="Q498" s="627"/>
      <c r="S498" s="52"/>
      <c r="T498" s="52"/>
      <c r="U498" s="52"/>
      <c r="V498" s="52"/>
      <c r="W498" s="52"/>
      <c r="X498" s="641"/>
      <c r="AP498" s="409"/>
      <c r="AQ498" s="409"/>
      <c r="AR498" s="409"/>
      <c r="AS498" s="409"/>
      <c r="AT498" s="409"/>
      <c r="AU498" s="409"/>
      <c r="AV498" s="409"/>
      <c r="BF498" s="409"/>
      <c r="BG498" s="409"/>
      <c r="BH498" s="409"/>
      <c r="BI498" s="409"/>
      <c r="BJ498" s="409"/>
      <c r="BK498" s="409"/>
      <c r="BL498" s="409"/>
      <c r="BV498" s="409"/>
      <c r="BW498" s="409"/>
      <c r="BX498" s="409"/>
      <c r="BY498" s="409"/>
      <c r="BZ498" s="409"/>
      <c r="CA498" s="409"/>
      <c r="CB498" s="409"/>
      <c r="CL498" s="409"/>
      <c r="CM498" s="409"/>
      <c r="CN498" s="409"/>
      <c r="CO498" s="409"/>
      <c r="CP498" s="409"/>
      <c r="CQ498" s="409"/>
      <c r="CR498" s="409"/>
      <c r="DB498" s="409"/>
      <c r="DC498" s="409"/>
      <c r="DD498" s="409"/>
      <c r="DE498" s="409"/>
      <c r="DF498" s="409"/>
      <c r="DG498" s="409"/>
      <c r="DH498" s="409"/>
      <c r="DR498" s="409"/>
      <c r="DS498" s="409"/>
      <c r="DT498" s="409"/>
      <c r="DU498" s="409"/>
      <c r="DV498" s="409"/>
      <c r="DW498" s="409"/>
      <c r="DX498" s="409"/>
      <c r="EH498" s="409"/>
      <c r="EI498" s="409"/>
      <c r="EJ498" s="409"/>
      <c r="EK498" s="409"/>
      <c r="EL498" s="409"/>
      <c r="EM498" s="409"/>
      <c r="EN498" s="409"/>
      <c r="EX498" s="409"/>
      <c r="EY498" s="409"/>
      <c r="EZ498" s="409"/>
      <c r="FA498" s="409"/>
      <c r="FB498" s="409"/>
      <c r="FC498" s="409"/>
      <c r="FD498" s="409"/>
      <c r="FN498" s="409"/>
      <c r="FO498" s="409"/>
      <c r="FP498" s="409"/>
      <c r="FQ498" s="409"/>
      <c r="FR498" s="409"/>
      <c r="FS498" s="409"/>
      <c r="FT498" s="409"/>
      <c r="GD498" s="409"/>
      <c r="GE498" s="409"/>
      <c r="GF498" s="409"/>
      <c r="GG498" s="409"/>
      <c r="GH498" s="409"/>
      <c r="GI498" s="409"/>
      <c r="GJ498" s="409"/>
      <c r="GT498" s="409"/>
      <c r="GU498" s="409"/>
      <c r="GV498" s="409"/>
      <c r="GW498" s="409"/>
      <c r="GX498" s="409"/>
      <c r="GY498" s="409"/>
      <c r="GZ498" s="409"/>
      <c r="HJ498" s="409"/>
      <c r="HK498" s="409"/>
      <c r="HL498" s="409"/>
      <c r="HM498" s="409"/>
      <c r="HN498" s="409"/>
      <c r="HO498" s="409"/>
      <c r="HP498" s="409"/>
      <c r="HZ498" s="409"/>
      <c r="IA498" s="409"/>
      <c r="IB498" s="409"/>
      <c r="IC498" s="409"/>
      <c r="ID498" s="409"/>
      <c r="IE498" s="409"/>
      <c r="IF498" s="409"/>
      <c r="IP498" s="409"/>
      <c r="IQ498" s="409"/>
      <c r="IR498" s="409"/>
      <c r="IS498" s="409"/>
      <c r="IT498" s="409"/>
      <c r="IU498" s="409"/>
      <c r="IV498" s="409"/>
    </row>
    <row r="499" spans="1:256">
      <c r="A499" s="66"/>
      <c r="B499" s="139"/>
      <c r="C499" s="137"/>
      <c r="D499" s="138"/>
      <c r="E499" s="138"/>
      <c r="F499" s="138"/>
      <c r="G499" s="138"/>
      <c r="H499" s="138"/>
      <c r="I499" s="417"/>
      <c r="J499" s="243"/>
      <c r="K499" s="227"/>
      <c r="L499" s="227"/>
      <c r="M499" s="227"/>
      <c r="N499" s="227"/>
      <c r="O499" s="237"/>
      <c r="P499" s="631"/>
      <c r="Q499" s="627"/>
      <c r="S499" s="52"/>
      <c r="T499" s="52"/>
      <c r="U499" s="52"/>
      <c r="V499" s="52"/>
      <c r="W499" s="52"/>
      <c r="X499" s="641"/>
      <c r="AP499" s="409"/>
      <c r="AQ499" s="409"/>
      <c r="AR499" s="409"/>
      <c r="AS499" s="409"/>
      <c r="AT499" s="409"/>
      <c r="AU499" s="409"/>
      <c r="AV499" s="409"/>
      <c r="BF499" s="409"/>
      <c r="BG499" s="409"/>
      <c r="BH499" s="409"/>
      <c r="BI499" s="409"/>
      <c r="BJ499" s="409"/>
      <c r="BK499" s="409"/>
      <c r="BL499" s="409"/>
      <c r="BV499" s="409"/>
      <c r="BW499" s="409"/>
      <c r="BX499" s="409"/>
      <c r="BY499" s="409"/>
      <c r="BZ499" s="409"/>
      <c r="CA499" s="409"/>
      <c r="CB499" s="409"/>
      <c r="CL499" s="409"/>
      <c r="CM499" s="409"/>
      <c r="CN499" s="409"/>
      <c r="CO499" s="409"/>
      <c r="CP499" s="409"/>
      <c r="CQ499" s="409"/>
      <c r="CR499" s="409"/>
      <c r="DB499" s="409"/>
      <c r="DC499" s="409"/>
      <c r="DD499" s="409"/>
      <c r="DE499" s="409"/>
      <c r="DF499" s="409"/>
      <c r="DG499" s="409"/>
      <c r="DH499" s="409"/>
      <c r="DR499" s="409"/>
      <c r="DS499" s="409"/>
      <c r="DT499" s="409"/>
      <c r="DU499" s="409"/>
      <c r="DV499" s="409"/>
      <c r="DW499" s="409"/>
      <c r="DX499" s="409"/>
      <c r="EH499" s="409"/>
      <c r="EI499" s="409"/>
      <c r="EJ499" s="409"/>
      <c r="EK499" s="409"/>
      <c r="EL499" s="409"/>
      <c r="EM499" s="409"/>
      <c r="EN499" s="409"/>
      <c r="EX499" s="409"/>
      <c r="EY499" s="409"/>
      <c r="EZ499" s="409"/>
      <c r="FA499" s="409"/>
      <c r="FB499" s="409"/>
      <c r="FC499" s="409"/>
      <c r="FD499" s="409"/>
      <c r="FN499" s="409"/>
      <c r="FO499" s="409"/>
      <c r="FP499" s="409"/>
      <c r="FQ499" s="409"/>
      <c r="FR499" s="409"/>
      <c r="FS499" s="409"/>
      <c r="FT499" s="409"/>
      <c r="GD499" s="409"/>
      <c r="GE499" s="409"/>
      <c r="GF499" s="409"/>
      <c r="GG499" s="409"/>
      <c r="GH499" s="409"/>
      <c r="GI499" s="409"/>
      <c r="GJ499" s="409"/>
      <c r="GT499" s="409"/>
      <c r="GU499" s="409"/>
      <c r="GV499" s="409"/>
      <c r="GW499" s="409"/>
      <c r="GX499" s="409"/>
      <c r="GY499" s="409"/>
      <c r="GZ499" s="409"/>
      <c r="HJ499" s="409"/>
      <c r="HK499" s="409"/>
      <c r="HL499" s="409"/>
      <c r="HM499" s="409"/>
      <c r="HN499" s="409"/>
      <c r="HO499" s="409"/>
      <c r="HP499" s="409"/>
      <c r="HZ499" s="409"/>
      <c r="IA499" s="409"/>
      <c r="IB499" s="409"/>
      <c r="IC499" s="409"/>
      <c r="ID499" s="409"/>
      <c r="IE499" s="409"/>
      <c r="IF499" s="409"/>
      <c r="IP499" s="409"/>
      <c r="IQ499" s="409"/>
      <c r="IR499" s="409"/>
      <c r="IS499" s="409"/>
      <c r="IT499" s="409"/>
      <c r="IU499" s="409"/>
      <c r="IV499" s="409"/>
    </row>
    <row r="500" spans="1:256">
      <c r="A500" s="54"/>
      <c r="B500" s="16"/>
      <c r="C500" s="51"/>
      <c r="D500" s="52"/>
      <c r="E500" s="52"/>
      <c r="F500" s="52"/>
      <c r="G500" s="52"/>
      <c r="H500" s="52"/>
      <c r="I500" s="51"/>
      <c r="J500" s="242"/>
      <c r="K500" s="226"/>
      <c r="L500" s="630"/>
      <c r="M500" s="630"/>
      <c r="N500" s="630"/>
      <c r="O500" s="630"/>
      <c r="P500" s="637"/>
      <c r="Q500" s="627"/>
      <c r="S500" s="52"/>
      <c r="T500" s="52"/>
      <c r="U500" s="52"/>
      <c r="V500" s="52"/>
      <c r="W500" s="52"/>
      <c r="X500" s="641"/>
      <c r="AP500" s="409"/>
      <c r="AQ500" s="409"/>
      <c r="AR500" s="409"/>
      <c r="AS500" s="409"/>
      <c r="AT500" s="409"/>
      <c r="AU500" s="409"/>
      <c r="AV500" s="409"/>
      <c r="BF500" s="409"/>
      <c r="BG500" s="409"/>
      <c r="BH500" s="409"/>
      <c r="BI500" s="409"/>
      <c r="BJ500" s="409"/>
      <c r="BK500" s="409"/>
      <c r="BL500" s="409"/>
      <c r="BV500" s="409"/>
      <c r="BW500" s="409"/>
      <c r="BX500" s="409"/>
      <c r="BY500" s="409"/>
      <c r="BZ500" s="409"/>
      <c r="CA500" s="409"/>
      <c r="CB500" s="409"/>
      <c r="CL500" s="409"/>
      <c r="CM500" s="409"/>
      <c r="CN500" s="409"/>
      <c r="CO500" s="409"/>
      <c r="CP500" s="409"/>
      <c r="CQ500" s="409"/>
      <c r="CR500" s="409"/>
      <c r="DB500" s="409"/>
      <c r="DC500" s="409"/>
      <c r="DD500" s="409"/>
      <c r="DE500" s="409"/>
      <c r="DF500" s="409"/>
      <c r="DG500" s="409"/>
      <c r="DH500" s="409"/>
      <c r="DR500" s="409"/>
      <c r="DS500" s="409"/>
      <c r="DT500" s="409"/>
      <c r="DU500" s="409"/>
      <c r="DV500" s="409"/>
      <c r="DW500" s="409"/>
      <c r="DX500" s="409"/>
      <c r="EH500" s="409"/>
      <c r="EI500" s="409"/>
      <c r="EJ500" s="409"/>
      <c r="EK500" s="409"/>
      <c r="EL500" s="409"/>
      <c r="EM500" s="409"/>
      <c r="EN500" s="409"/>
      <c r="EX500" s="409"/>
      <c r="EY500" s="409"/>
      <c r="EZ500" s="409"/>
      <c r="FA500" s="409"/>
      <c r="FB500" s="409"/>
      <c r="FC500" s="409"/>
      <c r="FD500" s="409"/>
      <c r="FN500" s="409"/>
      <c r="FO500" s="409"/>
      <c r="FP500" s="409"/>
      <c r="FQ500" s="409"/>
      <c r="FR500" s="409"/>
      <c r="FS500" s="409"/>
      <c r="FT500" s="409"/>
      <c r="GD500" s="409"/>
      <c r="GE500" s="409"/>
      <c r="GF500" s="409"/>
      <c r="GG500" s="409"/>
      <c r="GH500" s="409"/>
      <c r="GI500" s="409"/>
      <c r="GJ500" s="409"/>
      <c r="GT500" s="409"/>
      <c r="GU500" s="409"/>
      <c r="GV500" s="409"/>
      <c r="GW500" s="409"/>
      <c r="GX500" s="409"/>
      <c r="GY500" s="409"/>
      <c r="GZ500" s="409"/>
      <c r="HJ500" s="409"/>
      <c r="HK500" s="409"/>
      <c r="HL500" s="409"/>
      <c r="HM500" s="409"/>
      <c r="HN500" s="409"/>
      <c r="HO500" s="409"/>
      <c r="HP500" s="409"/>
      <c r="HZ500" s="409"/>
      <c r="IA500" s="409"/>
      <c r="IB500" s="409"/>
      <c r="IC500" s="409"/>
      <c r="ID500" s="409"/>
      <c r="IE500" s="409"/>
      <c r="IF500" s="409"/>
      <c r="IP500" s="409"/>
      <c r="IQ500" s="409"/>
      <c r="IR500" s="409"/>
      <c r="IS500" s="409"/>
      <c r="IT500" s="409"/>
      <c r="IU500" s="409"/>
      <c r="IV500" s="409"/>
    </row>
    <row r="501" spans="1:256">
      <c r="A501" s="54"/>
      <c r="B501" s="16"/>
      <c r="C501" s="51"/>
      <c r="D501" s="52"/>
      <c r="E501" s="52"/>
      <c r="F501" s="52"/>
      <c r="G501" s="52"/>
      <c r="H501" s="52"/>
      <c r="I501" s="51"/>
      <c r="J501" s="242"/>
      <c r="K501" s="226"/>
      <c r="L501" s="630"/>
      <c r="M501" s="630"/>
      <c r="N501" s="630"/>
      <c r="O501" s="630"/>
      <c r="P501" s="637"/>
      <c r="Q501" s="627"/>
      <c r="S501" s="52"/>
      <c r="T501" s="52"/>
      <c r="U501" s="52"/>
      <c r="V501" s="52"/>
      <c r="W501" s="52"/>
      <c r="X501" s="641"/>
      <c r="AP501" s="409"/>
      <c r="AQ501" s="409"/>
      <c r="AR501" s="409"/>
      <c r="AS501" s="409"/>
      <c r="AT501" s="409"/>
      <c r="AU501" s="409"/>
      <c r="AV501" s="409"/>
      <c r="BF501" s="409"/>
      <c r="BG501" s="409"/>
      <c r="BH501" s="409"/>
      <c r="BI501" s="409"/>
      <c r="BJ501" s="409"/>
      <c r="BK501" s="409"/>
      <c r="BL501" s="409"/>
      <c r="BV501" s="409"/>
      <c r="BW501" s="409"/>
      <c r="BX501" s="409"/>
      <c r="BY501" s="409"/>
      <c r="BZ501" s="409"/>
      <c r="CA501" s="409"/>
      <c r="CB501" s="409"/>
      <c r="CL501" s="409"/>
      <c r="CM501" s="409"/>
      <c r="CN501" s="409"/>
      <c r="CO501" s="409"/>
      <c r="CP501" s="409"/>
      <c r="CQ501" s="409"/>
      <c r="CR501" s="409"/>
      <c r="DB501" s="409"/>
      <c r="DC501" s="409"/>
      <c r="DD501" s="409"/>
      <c r="DE501" s="409"/>
      <c r="DF501" s="409"/>
      <c r="DG501" s="409"/>
      <c r="DH501" s="409"/>
      <c r="DR501" s="409"/>
      <c r="DS501" s="409"/>
      <c r="DT501" s="409"/>
      <c r="DU501" s="409"/>
      <c r="DV501" s="409"/>
      <c r="DW501" s="409"/>
      <c r="DX501" s="409"/>
      <c r="EH501" s="409"/>
      <c r="EI501" s="409"/>
      <c r="EJ501" s="409"/>
      <c r="EK501" s="409"/>
      <c r="EL501" s="409"/>
      <c r="EM501" s="409"/>
      <c r="EN501" s="409"/>
      <c r="EX501" s="409"/>
      <c r="EY501" s="409"/>
      <c r="EZ501" s="409"/>
      <c r="FA501" s="409"/>
      <c r="FB501" s="409"/>
      <c r="FC501" s="409"/>
      <c r="FD501" s="409"/>
      <c r="FN501" s="409"/>
      <c r="FO501" s="409"/>
      <c r="FP501" s="409"/>
      <c r="FQ501" s="409"/>
      <c r="FR501" s="409"/>
      <c r="FS501" s="409"/>
      <c r="FT501" s="409"/>
      <c r="GD501" s="409"/>
      <c r="GE501" s="409"/>
      <c r="GF501" s="409"/>
      <c r="GG501" s="409"/>
      <c r="GH501" s="409"/>
      <c r="GI501" s="409"/>
      <c r="GJ501" s="409"/>
      <c r="GT501" s="409"/>
      <c r="GU501" s="409"/>
      <c r="GV501" s="409"/>
      <c r="GW501" s="409"/>
      <c r="GX501" s="409"/>
      <c r="GY501" s="409"/>
      <c r="GZ501" s="409"/>
      <c r="HJ501" s="409"/>
      <c r="HK501" s="409"/>
      <c r="HL501" s="409"/>
      <c r="HM501" s="409"/>
      <c r="HN501" s="409"/>
      <c r="HO501" s="409"/>
      <c r="HP501" s="409"/>
      <c r="HZ501" s="409"/>
      <c r="IA501" s="409"/>
      <c r="IB501" s="409"/>
      <c r="IC501" s="409"/>
      <c r="ID501" s="409"/>
      <c r="IE501" s="409"/>
      <c r="IF501" s="409"/>
      <c r="IP501" s="409"/>
      <c r="IQ501" s="409"/>
      <c r="IR501" s="409"/>
      <c r="IS501" s="409"/>
      <c r="IT501" s="409"/>
      <c r="IU501" s="409"/>
      <c r="IV501" s="409"/>
    </row>
    <row r="502" spans="1:256">
      <c r="A502" s="54"/>
      <c r="B502" s="139"/>
      <c r="C502" s="137"/>
      <c r="D502" s="138"/>
      <c r="E502" s="138"/>
      <c r="F502" s="138"/>
      <c r="G502" s="138"/>
      <c r="H502" s="138"/>
      <c r="I502" s="417"/>
      <c r="J502" s="243"/>
      <c r="K502" s="227"/>
      <c r="L502" s="227"/>
      <c r="M502" s="227"/>
      <c r="N502" s="227"/>
      <c r="O502" s="237"/>
      <c r="P502" s="631"/>
      <c r="Q502" s="627"/>
      <c r="S502" s="52"/>
      <c r="T502" s="52"/>
      <c r="U502" s="52"/>
      <c r="V502" s="52"/>
      <c r="W502" s="52"/>
      <c r="X502" s="641"/>
      <c r="AP502" s="409"/>
      <c r="AQ502" s="409"/>
      <c r="AR502" s="409"/>
      <c r="AS502" s="409"/>
      <c r="AT502" s="409"/>
      <c r="AU502" s="409"/>
      <c r="AV502" s="409"/>
      <c r="BF502" s="409"/>
      <c r="BG502" s="409"/>
      <c r="BH502" s="409"/>
      <c r="BI502" s="409"/>
      <c r="BJ502" s="409"/>
      <c r="BK502" s="409"/>
      <c r="BL502" s="409"/>
      <c r="BV502" s="409"/>
      <c r="BW502" s="409"/>
      <c r="BX502" s="409"/>
      <c r="BY502" s="409"/>
      <c r="BZ502" s="409"/>
      <c r="CA502" s="409"/>
      <c r="CB502" s="409"/>
      <c r="CL502" s="409"/>
      <c r="CM502" s="409"/>
      <c r="CN502" s="409"/>
      <c r="CO502" s="409"/>
      <c r="CP502" s="409"/>
      <c r="CQ502" s="409"/>
      <c r="CR502" s="409"/>
      <c r="DB502" s="409"/>
      <c r="DC502" s="409"/>
      <c r="DD502" s="409"/>
      <c r="DE502" s="409"/>
      <c r="DF502" s="409"/>
      <c r="DG502" s="409"/>
      <c r="DH502" s="409"/>
      <c r="DR502" s="409"/>
      <c r="DS502" s="409"/>
      <c r="DT502" s="409"/>
      <c r="DU502" s="409"/>
      <c r="DV502" s="409"/>
      <c r="DW502" s="409"/>
      <c r="DX502" s="409"/>
      <c r="EH502" s="409"/>
      <c r="EI502" s="409"/>
      <c r="EJ502" s="409"/>
      <c r="EK502" s="409"/>
      <c r="EL502" s="409"/>
      <c r="EM502" s="409"/>
      <c r="EN502" s="409"/>
      <c r="EX502" s="409"/>
      <c r="EY502" s="409"/>
      <c r="EZ502" s="409"/>
      <c r="FA502" s="409"/>
      <c r="FB502" s="409"/>
      <c r="FC502" s="409"/>
      <c r="FD502" s="409"/>
      <c r="FN502" s="409"/>
      <c r="FO502" s="409"/>
      <c r="FP502" s="409"/>
      <c r="FQ502" s="409"/>
      <c r="FR502" s="409"/>
      <c r="FS502" s="409"/>
      <c r="FT502" s="409"/>
      <c r="GD502" s="409"/>
      <c r="GE502" s="409"/>
      <c r="GF502" s="409"/>
      <c r="GG502" s="409"/>
      <c r="GH502" s="409"/>
      <c r="GI502" s="409"/>
      <c r="GJ502" s="409"/>
      <c r="GT502" s="409"/>
      <c r="GU502" s="409"/>
      <c r="GV502" s="409"/>
      <c r="GW502" s="409"/>
      <c r="GX502" s="409"/>
      <c r="GY502" s="409"/>
      <c r="GZ502" s="409"/>
      <c r="HJ502" s="409"/>
      <c r="HK502" s="409"/>
      <c r="HL502" s="409"/>
      <c r="HM502" s="409"/>
      <c r="HN502" s="409"/>
      <c r="HO502" s="409"/>
      <c r="HP502" s="409"/>
      <c r="HZ502" s="409"/>
      <c r="IA502" s="409"/>
      <c r="IB502" s="409"/>
      <c r="IC502" s="409"/>
      <c r="ID502" s="409"/>
      <c r="IE502" s="409"/>
      <c r="IF502" s="409"/>
      <c r="IP502" s="409"/>
      <c r="IQ502" s="409"/>
      <c r="IR502" s="409"/>
      <c r="IS502" s="409"/>
      <c r="IT502" s="409"/>
      <c r="IU502" s="409"/>
      <c r="IV502" s="409"/>
    </row>
    <row r="503" spans="1:256">
      <c r="A503" s="54"/>
      <c r="B503" s="16"/>
      <c r="C503" s="51"/>
      <c r="D503" s="52"/>
      <c r="E503" s="52"/>
      <c r="F503" s="52"/>
      <c r="G503" s="52"/>
      <c r="H503" s="52"/>
      <c r="I503" s="51"/>
      <c r="J503" s="242"/>
      <c r="K503" s="226"/>
      <c r="L503" s="630"/>
      <c r="M503" s="630"/>
      <c r="N503" s="630"/>
      <c r="O503" s="630"/>
      <c r="P503" s="637"/>
      <c r="Q503" s="627"/>
      <c r="S503" s="52"/>
      <c r="T503" s="52"/>
      <c r="U503" s="52"/>
      <c r="V503" s="52"/>
      <c r="W503" s="52"/>
      <c r="X503" s="641"/>
      <c r="AP503" s="409"/>
      <c r="AQ503" s="409"/>
      <c r="AR503" s="409"/>
      <c r="AS503" s="409"/>
      <c r="AT503" s="409"/>
      <c r="AU503" s="409"/>
      <c r="AV503" s="409"/>
      <c r="BF503" s="409"/>
      <c r="BG503" s="409"/>
      <c r="BH503" s="409"/>
      <c r="BI503" s="409"/>
      <c r="BJ503" s="409"/>
      <c r="BK503" s="409"/>
      <c r="BL503" s="409"/>
      <c r="BV503" s="409"/>
      <c r="BW503" s="409"/>
      <c r="BX503" s="409"/>
      <c r="BY503" s="409"/>
      <c r="BZ503" s="409"/>
      <c r="CA503" s="409"/>
      <c r="CB503" s="409"/>
      <c r="CL503" s="409"/>
      <c r="CM503" s="409"/>
      <c r="CN503" s="409"/>
      <c r="CO503" s="409"/>
      <c r="CP503" s="409"/>
      <c r="CQ503" s="409"/>
      <c r="CR503" s="409"/>
      <c r="DB503" s="409"/>
      <c r="DC503" s="409"/>
      <c r="DD503" s="409"/>
      <c r="DE503" s="409"/>
      <c r="DF503" s="409"/>
      <c r="DG503" s="409"/>
      <c r="DH503" s="409"/>
      <c r="DR503" s="409"/>
      <c r="DS503" s="409"/>
      <c r="DT503" s="409"/>
      <c r="DU503" s="409"/>
      <c r="DV503" s="409"/>
      <c r="DW503" s="409"/>
      <c r="DX503" s="409"/>
      <c r="EH503" s="409"/>
      <c r="EI503" s="409"/>
      <c r="EJ503" s="409"/>
      <c r="EK503" s="409"/>
      <c r="EL503" s="409"/>
      <c r="EM503" s="409"/>
      <c r="EN503" s="409"/>
      <c r="EX503" s="409"/>
      <c r="EY503" s="409"/>
      <c r="EZ503" s="409"/>
      <c r="FA503" s="409"/>
      <c r="FB503" s="409"/>
      <c r="FC503" s="409"/>
      <c r="FD503" s="409"/>
      <c r="FN503" s="409"/>
      <c r="FO503" s="409"/>
      <c r="FP503" s="409"/>
      <c r="FQ503" s="409"/>
      <c r="FR503" s="409"/>
      <c r="FS503" s="409"/>
      <c r="FT503" s="409"/>
      <c r="GD503" s="409"/>
      <c r="GE503" s="409"/>
      <c r="GF503" s="409"/>
      <c r="GG503" s="409"/>
      <c r="GH503" s="409"/>
      <c r="GI503" s="409"/>
      <c r="GJ503" s="409"/>
      <c r="GT503" s="409"/>
      <c r="GU503" s="409"/>
      <c r="GV503" s="409"/>
      <c r="GW503" s="409"/>
      <c r="GX503" s="409"/>
      <c r="GY503" s="409"/>
      <c r="GZ503" s="409"/>
      <c r="HJ503" s="409"/>
      <c r="HK503" s="409"/>
      <c r="HL503" s="409"/>
      <c r="HM503" s="409"/>
      <c r="HN503" s="409"/>
      <c r="HO503" s="409"/>
      <c r="HP503" s="409"/>
      <c r="HZ503" s="409"/>
      <c r="IA503" s="409"/>
      <c r="IB503" s="409"/>
      <c r="IC503" s="409"/>
      <c r="ID503" s="409"/>
      <c r="IE503" s="409"/>
      <c r="IF503" s="409"/>
      <c r="IP503" s="409"/>
      <c r="IQ503" s="409"/>
      <c r="IR503" s="409"/>
      <c r="IS503" s="409"/>
      <c r="IT503" s="409"/>
      <c r="IU503" s="409"/>
      <c r="IV503" s="409"/>
    </row>
    <row r="504" spans="1:256">
      <c r="A504" s="54"/>
      <c r="B504" s="16"/>
      <c r="C504" s="51"/>
      <c r="D504" s="52"/>
      <c r="E504" s="52"/>
      <c r="F504" s="52"/>
      <c r="G504" s="52"/>
      <c r="H504" s="52"/>
      <c r="I504" s="51"/>
      <c r="J504" s="242"/>
      <c r="K504" s="226"/>
      <c r="L504" s="630"/>
      <c r="M504" s="630"/>
      <c r="N504" s="630"/>
      <c r="O504" s="630"/>
      <c r="P504" s="637"/>
      <c r="Q504" s="627"/>
      <c r="S504" s="52"/>
      <c r="T504" s="52"/>
      <c r="U504" s="52"/>
      <c r="V504" s="52"/>
      <c r="W504" s="52"/>
      <c r="X504" s="641"/>
      <c r="AP504" s="409"/>
      <c r="AQ504" s="409"/>
      <c r="AR504" s="409"/>
      <c r="AS504" s="409"/>
      <c r="AT504" s="409"/>
      <c r="AU504" s="409"/>
      <c r="AV504" s="409"/>
      <c r="BF504" s="409"/>
      <c r="BG504" s="409"/>
      <c r="BH504" s="409"/>
      <c r="BI504" s="409"/>
      <c r="BJ504" s="409"/>
      <c r="BK504" s="409"/>
      <c r="BL504" s="409"/>
      <c r="BV504" s="409"/>
      <c r="BW504" s="409"/>
      <c r="BX504" s="409"/>
      <c r="BY504" s="409"/>
      <c r="BZ504" s="409"/>
      <c r="CA504" s="409"/>
      <c r="CB504" s="409"/>
      <c r="CL504" s="409"/>
      <c r="CM504" s="409"/>
      <c r="CN504" s="409"/>
      <c r="CO504" s="409"/>
      <c r="CP504" s="409"/>
      <c r="CQ504" s="409"/>
      <c r="CR504" s="409"/>
      <c r="DB504" s="409"/>
      <c r="DC504" s="409"/>
      <c r="DD504" s="409"/>
      <c r="DE504" s="409"/>
      <c r="DF504" s="409"/>
      <c r="DG504" s="409"/>
      <c r="DH504" s="409"/>
      <c r="DR504" s="409"/>
      <c r="DS504" s="409"/>
      <c r="DT504" s="409"/>
      <c r="DU504" s="409"/>
      <c r="DV504" s="409"/>
      <c r="DW504" s="409"/>
      <c r="DX504" s="409"/>
      <c r="EH504" s="409"/>
      <c r="EI504" s="409"/>
      <c r="EJ504" s="409"/>
      <c r="EK504" s="409"/>
      <c r="EL504" s="409"/>
      <c r="EM504" s="409"/>
      <c r="EN504" s="409"/>
      <c r="EX504" s="409"/>
      <c r="EY504" s="409"/>
      <c r="EZ504" s="409"/>
      <c r="FA504" s="409"/>
      <c r="FB504" s="409"/>
      <c r="FC504" s="409"/>
      <c r="FD504" s="409"/>
      <c r="FN504" s="409"/>
      <c r="FO504" s="409"/>
      <c r="FP504" s="409"/>
      <c r="FQ504" s="409"/>
      <c r="FR504" s="409"/>
      <c r="FS504" s="409"/>
      <c r="FT504" s="409"/>
      <c r="GD504" s="409"/>
      <c r="GE504" s="409"/>
      <c r="GF504" s="409"/>
      <c r="GG504" s="409"/>
      <c r="GH504" s="409"/>
      <c r="GI504" s="409"/>
      <c r="GJ504" s="409"/>
      <c r="GT504" s="409"/>
      <c r="GU504" s="409"/>
      <c r="GV504" s="409"/>
      <c r="GW504" s="409"/>
      <c r="GX504" s="409"/>
      <c r="GY504" s="409"/>
      <c r="GZ504" s="409"/>
      <c r="HJ504" s="409"/>
      <c r="HK504" s="409"/>
      <c r="HL504" s="409"/>
      <c r="HM504" s="409"/>
      <c r="HN504" s="409"/>
      <c r="HO504" s="409"/>
      <c r="HP504" s="409"/>
      <c r="HZ504" s="409"/>
      <c r="IA504" s="409"/>
      <c r="IB504" s="409"/>
      <c r="IC504" s="409"/>
      <c r="ID504" s="409"/>
      <c r="IE504" s="409"/>
      <c r="IF504" s="409"/>
      <c r="IP504" s="409"/>
      <c r="IQ504" s="409"/>
      <c r="IR504" s="409"/>
      <c r="IS504" s="409"/>
      <c r="IT504" s="409"/>
      <c r="IU504" s="409"/>
      <c r="IV504" s="409"/>
    </row>
    <row r="505" spans="1:256">
      <c r="A505" s="54"/>
      <c r="B505" s="141"/>
      <c r="C505" s="142"/>
      <c r="D505" s="143"/>
      <c r="E505" s="143"/>
      <c r="F505" s="143"/>
      <c r="G505" s="143"/>
      <c r="H505" s="143"/>
      <c r="I505" s="414"/>
      <c r="J505" s="243"/>
      <c r="K505" s="227"/>
      <c r="L505" s="227"/>
      <c r="M505" s="227"/>
      <c r="N505" s="227"/>
      <c r="O505" s="237"/>
      <c r="P505" s="631"/>
      <c r="Q505" s="627"/>
      <c r="S505" s="52"/>
      <c r="T505" s="52"/>
      <c r="U505" s="52"/>
      <c r="V505" s="52"/>
      <c r="W505" s="52"/>
      <c r="X505" s="641"/>
      <c r="AP505" s="409"/>
      <c r="AQ505" s="409"/>
      <c r="AR505" s="409"/>
      <c r="AS505" s="409"/>
      <c r="AT505" s="409"/>
      <c r="AU505" s="409"/>
      <c r="AV505" s="409"/>
      <c r="BF505" s="409"/>
      <c r="BG505" s="409"/>
      <c r="BH505" s="409"/>
      <c r="BI505" s="409"/>
      <c r="BJ505" s="409"/>
      <c r="BK505" s="409"/>
      <c r="BL505" s="409"/>
      <c r="BV505" s="409"/>
      <c r="BW505" s="409"/>
      <c r="BX505" s="409"/>
      <c r="BY505" s="409"/>
      <c r="BZ505" s="409"/>
      <c r="CA505" s="409"/>
      <c r="CB505" s="409"/>
      <c r="CL505" s="409"/>
      <c r="CM505" s="409"/>
      <c r="CN505" s="409"/>
      <c r="CO505" s="409"/>
      <c r="CP505" s="409"/>
      <c r="CQ505" s="409"/>
      <c r="CR505" s="409"/>
      <c r="DB505" s="409"/>
      <c r="DC505" s="409"/>
      <c r="DD505" s="409"/>
      <c r="DE505" s="409"/>
      <c r="DF505" s="409"/>
      <c r="DG505" s="409"/>
      <c r="DH505" s="409"/>
      <c r="DR505" s="409"/>
      <c r="DS505" s="409"/>
      <c r="DT505" s="409"/>
      <c r="DU505" s="409"/>
      <c r="DV505" s="409"/>
      <c r="DW505" s="409"/>
      <c r="DX505" s="409"/>
      <c r="EH505" s="409"/>
      <c r="EI505" s="409"/>
      <c r="EJ505" s="409"/>
      <c r="EK505" s="409"/>
      <c r="EL505" s="409"/>
      <c r="EM505" s="409"/>
      <c r="EN505" s="409"/>
      <c r="EX505" s="409"/>
      <c r="EY505" s="409"/>
      <c r="EZ505" s="409"/>
      <c r="FA505" s="409"/>
      <c r="FB505" s="409"/>
      <c r="FC505" s="409"/>
      <c r="FD505" s="409"/>
      <c r="FN505" s="409"/>
      <c r="FO505" s="409"/>
      <c r="FP505" s="409"/>
      <c r="FQ505" s="409"/>
      <c r="FR505" s="409"/>
      <c r="FS505" s="409"/>
      <c r="FT505" s="409"/>
      <c r="GD505" s="409"/>
      <c r="GE505" s="409"/>
      <c r="GF505" s="409"/>
      <c r="GG505" s="409"/>
      <c r="GH505" s="409"/>
      <c r="GI505" s="409"/>
      <c r="GJ505" s="409"/>
      <c r="GT505" s="409"/>
      <c r="GU505" s="409"/>
      <c r="GV505" s="409"/>
      <c r="GW505" s="409"/>
      <c r="GX505" s="409"/>
      <c r="GY505" s="409"/>
      <c r="GZ505" s="409"/>
      <c r="HJ505" s="409"/>
      <c r="HK505" s="409"/>
      <c r="HL505" s="409"/>
      <c r="HM505" s="409"/>
      <c r="HN505" s="409"/>
      <c r="HO505" s="409"/>
      <c r="HP505" s="409"/>
      <c r="HZ505" s="409"/>
      <c r="IA505" s="409"/>
      <c r="IB505" s="409"/>
      <c r="IC505" s="409"/>
      <c r="ID505" s="409"/>
      <c r="IE505" s="409"/>
      <c r="IF505" s="409"/>
      <c r="IP505" s="409"/>
      <c r="IQ505" s="409"/>
      <c r="IR505" s="409"/>
      <c r="IS505" s="409"/>
      <c r="IT505" s="409"/>
      <c r="IU505" s="409"/>
      <c r="IV505" s="409"/>
    </row>
    <row r="506" spans="1:256">
      <c r="A506" s="54"/>
      <c r="B506" s="16"/>
      <c r="C506" s="51"/>
      <c r="D506" s="52"/>
      <c r="E506" s="52"/>
      <c r="F506" s="52"/>
      <c r="G506" s="52"/>
      <c r="H506" s="52"/>
      <c r="I506" s="51"/>
      <c r="J506" s="242"/>
      <c r="K506" s="226"/>
      <c r="L506" s="630"/>
      <c r="M506" s="630"/>
      <c r="N506" s="630"/>
      <c r="O506" s="630"/>
      <c r="P506" s="637"/>
      <c r="Q506" s="627"/>
      <c r="S506" s="52"/>
      <c r="T506" s="52"/>
      <c r="U506" s="52"/>
      <c r="V506" s="52"/>
      <c r="W506" s="52"/>
      <c r="X506" s="641"/>
      <c r="AP506" s="409"/>
      <c r="AQ506" s="409"/>
      <c r="AR506" s="409"/>
      <c r="AS506" s="409"/>
      <c r="AT506" s="409"/>
      <c r="AU506" s="409"/>
      <c r="AV506" s="409"/>
      <c r="BF506" s="409"/>
      <c r="BG506" s="409"/>
      <c r="BH506" s="409"/>
      <c r="BI506" s="409"/>
      <c r="BJ506" s="409"/>
      <c r="BK506" s="409"/>
      <c r="BL506" s="409"/>
      <c r="BV506" s="409"/>
      <c r="BW506" s="409"/>
      <c r="BX506" s="409"/>
      <c r="BY506" s="409"/>
      <c r="BZ506" s="409"/>
      <c r="CA506" s="409"/>
      <c r="CB506" s="409"/>
      <c r="CL506" s="409"/>
      <c r="CM506" s="409"/>
      <c r="CN506" s="409"/>
      <c r="CO506" s="409"/>
      <c r="CP506" s="409"/>
      <c r="CQ506" s="409"/>
      <c r="CR506" s="409"/>
      <c r="DB506" s="409"/>
      <c r="DC506" s="409"/>
      <c r="DD506" s="409"/>
      <c r="DE506" s="409"/>
      <c r="DF506" s="409"/>
      <c r="DG506" s="409"/>
      <c r="DH506" s="409"/>
      <c r="DR506" s="409"/>
      <c r="DS506" s="409"/>
      <c r="DT506" s="409"/>
      <c r="DU506" s="409"/>
      <c r="DV506" s="409"/>
      <c r="DW506" s="409"/>
      <c r="DX506" s="409"/>
      <c r="EH506" s="409"/>
      <c r="EI506" s="409"/>
      <c r="EJ506" s="409"/>
      <c r="EK506" s="409"/>
      <c r="EL506" s="409"/>
      <c r="EM506" s="409"/>
      <c r="EN506" s="409"/>
      <c r="EX506" s="409"/>
      <c r="EY506" s="409"/>
      <c r="EZ506" s="409"/>
      <c r="FA506" s="409"/>
      <c r="FB506" s="409"/>
      <c r="FC506" s="409"/>
      <c r="FD506" s="409"/>
      <c r="FN506" s="409"/>
      <c r="FO506" s="409"/>
      <c r="FP506" s="409"/>
      <c r="FQ506" s="409"/>
      <c r="FR506" s="409"/>
      <c r="FS506" s="409"/>
      <c r="FT506" s="409"/>
      <c r="GD506" s="409"/>
      <c r="GE506" s="409"/>
      <c r="GF506" s="409"/>
      <c r="GG506" s="409"/>
      <c r="GH506" s="409"/>
      <c r="GI506" s="409"/>
      <c r="GJ506" s="409"/>
      <c r="GT506" s="409"/>
      <c r="GU506" s="409"/>
      <c r="GV506" s="409"/>
      <c r="GW506" s="409"/>
      <c r="GX506" s="409"/>
      <c r="GY506" s="409"/>
      <c r="GZ506" s="409"/>
      <c r="HJ506" s="409"/>
      <c r="HK506" s="409"/>
      <c r="HL506" s="409"/>
      <c r="HM506" s="409"/>
      <c r="HN506" s="409"/>
      <c r="HO506" s="409"/>
      <c r="HP506" s="409"/>
      <c r="HZ506" s="409"/>
      <c r="IA506" s="409"/>
      <c r="IB506" s="409"/>
      <c r="IC506" s="409"/>
      <c r="ID506" s="409"/>
      <c r="IE506" s="409"/>
      <c r="IF506" s="409"/>
      <c r="IP506" s="409"/>
      <c r="IQ506" s="409"/>
      <c r="IR506" s="409"/>
      <c r="IS506" s="409"/>
      <c r="IT506" s="409"/>
      <c r="IU506" s="409"/>
      <c r="IV506" s="409"/>
    </row>
    <row r="507" spans="1:256">
      <c r="A507" s="54"/>
      <c r="B507" s="16"/>
      <c r="C507" s="51"/>
      <c r="D507" s="52"/>
      <c r="E507" s="52"/>
      <c r="F507" s="52"/>
      <c r="G507" s="52"/>
      <c r="H507" s="52"/>
      <c r="I507" s="51"/>
      <c r="J507" s="242"/>
      <c r="K507" s="226"/>
      <c r="L507" s="630"/>
      <c r="M507" s="630"/>
      <c r="N507" s="630"/>
      <c r="O507" s="630"/>
      <c r="P507" s="637"/>
      <c r="Q507" s="627"/>
      <c r="S507" s="52"/>
      <c r="T507" s="52"/>
      <c r="U507" s="52"/>
      <c r="V507" s="52"/>
      <c r="W507" s="52"/>
      <c r="X507" s="641"/>
      <c r="AP507" s="409"/>
      <c r="AQ507" s="409"/>
      <c r="AR507" s="409"/>
      <c r="AS507" s="409"/>
      <c r="AT507" s="409"/>
      <c r="AU507" s="409"/>
      <c r="AV507" s="409"/>
      <c r="BF507" s="409"/>
      <c r="BG507" s="409"/>
      <c r="BH507" s="409"/>
      <c r="BI507" s="409"/>
      <c r="BJ507" s="409"/>
      <c r="BK507" s="409"/>
      <c r="BL507" s="409"/>
      <c r="BV507" s="409"/>
      <c r="BW507" s="409"/>
      <c r="BX507" s="409"/>
      <c r="BY507" s="409"/>
      <c r="BZ507" s="409"/>
      <c r="CA507" s="409"/>
      <c r="CB507" s="409"/>
      <c r="CL507" s="409"/>
      <c r="CM507" s="409"/>
      <c r="CN507" s="409"/>
      <c r="CO507" s="409"/>
      <c r="CP507" s="409"/>
      <c r="CQ507" s="409"/>
      <c r="CR507" s="409"/>
      <c r="DB507" s="409"/>
      <c r="DC507" s="409"/>
      <c r="DD507" s="409"/>
      <c r="DE507" s="409"/>
      <c r="DF507" s="409"/>
      <c r="DG507" s="409"/>
      <c r="DH507" s="409"/>
      <c r="DR507" s="409"/>
      <c r="DS507" s="409"/>
      <c r="DT507" s="409"/>
      <c r="DU507" s="409"/>
      <c r="DV507" s="409"/>
      <c r="DW507" s="409"/>
      <c r="DX507" s="409"/>
      <c r="EH507" s="409"/>
      <c r="EI507" s="409"/>
      <c r="EJ507" s="409"/>
      <c r="EK507" s="409"/>
      <c r="EL507" s="409"/>
      <c r="EM507" s="409"/>
      <c r="EN507" s="409"/>
      <c r="EX507" s="409"/>
      <c r="EY507" s="409"/>
      <c r="EZ507" s="409"/>
      <c r="FA507" s="409"/>
      <c r="FB507" s="409"/>
      <c r="FC507" s="409"/>
      <c r="FD507" s="409"/>
      <c r="FN507" s="409"/>
      <c r="FO507" s="409"/>
      <c r="FP507" s="409"/>
      <c r="FQ507" s="409"/>
      <c r="FR507" s="409"/>
      <c r="FS507" s="409"/>
      <c r="FT507" s="409"/>
      <c r="GD507" s="409"/>
      <c r="GE507" s="409"/>
      <c r="GF507" s="409"/>
      <c r="GG507" s="409"/>
      <c r="GH507" s="409"/>
      <c r="GI507" s="409"/>
      <c r="GJ507" s="409"/>
      <c r="GT507" s="409"/>
      <c r="GU507" s="409"/>
      <c r="GV507" s="409"/>
      <c r="GW507" s="409"/>
      <c r="GX507" s="409"/>
      <c r="GY507" s="409"/>
      <c r="GZ507" s="409"/>
      <c r="HJ507" s="409"/>
      <c r="HK507" s="409"/>
      <c r="HL507" s="409"/>
      <c r="HM507" s="409"/>
      <c r="HN507" s="409"/>
      <c r="HO507" s="409"/>
      <c r="HP507" s="409"/>
      <c r="HZ507" s="409"/>
      <c r="IA507" s="409"/>
      <c r="IB507" s="409"/>
      <c r="IC507" s="409"/>
      <c r="ID507" s="409"/>
      <c r="IE507" s="409"/>
      <c r="IF507" s="409"/>
      <c r="IP507" s="409"/>
      <c r="IQ507" s="409"/>
      <c r="IR507" s="409"/>
      <c r="IS507" s="409"/>
      <c r="IT507" s="409"/>
      <c r="IU507" s="409"/>
      <c r="IV507" s="409"/>
    </row>
    <row r="508" spans="1:256">
      <c r="A508" s="54"/>
      <c r="B508" s="139"/>
      <c r="C508" s="137"/>
      <c r="D508" s="138"/>
      <c r="E508" s="138"/>
      <c r="F508" s="138"/>
      <c r="G508" s="138"/>
      <c r="H508" s="138"/>
      <c r="I508" s="417"/>
      <c r="J508" s="243"/>
      <c r="K508" s="227"/>
      <c r="L508" s="227"/>
      <c r="M508" s="227"/>
      <c r="N508" s="227"/>
      <c r="O508" s="237"/>
      <c r="P508" s="631"/>
      <c r="Q508" s="627"/>
      <c r="S508" s="52"/>
      <c r="T508" s="52"/>
      <c r="U508" s="52"/>
      <c r="V508" s="52"/>
      <c r="W508" s="52"/>
      <c r="X508" s="641"/>
      <c r="AP508" s="409"/>
      <c r="AQ508" s="409"/>
      <c r="AR508" s="409"/>
      <c r="AS508" s="409"/>
      <c r="AT508" s="409"/>
      <c r="AU508" s="409"/>
      <c r="AV508" s="409"/>
      <c r="BF508" s="409"/>
      <c r="BG508" s="409"/>
      <c r="BH508" s="409"/>
      <c r="BI508" s="409"/>
      <c r="BJ508" s="409"/>
      <c r="BK508" s="409"/>
      <c r="BL508" s="409"/>
      <c r="BV508" s="409"/>
      <c r="BW508" s="409"/>
      <c r="BX508" s="409"/>
      <c r="BY508" s="409"/>
      <c r="BZ508" s="409"/>
      <c r="CA508" s="409"/>
      <c r="CB508" s="409"/>
      <c r="CL508" s="409"/>
      <c r="CM508" s="409"/>
      <c r="CN508" s="409"/>
      <c r="CO508" s="409"/>
      <c r="CP508" s="409"/>
      <c r="CQ508" s="409"/>
      <c r="CR508" s="409"/>
      <c r="DB508" s="409"/>
      <c r="DC508" s="409"/>
      <c r="DD508" s="409"/>
      <c r="DE508" s="409"/>
      <c r="DF508" s="409"/>
      <c r="DG508" s="409"/>
      <c r="DH508" s="409"/>
      <c r="DR508" s="409"/>
      <c r="DS508" s="409"/>
      <c r="DT508" s="409"/>
      <c r="DU508" s="409"/>
      <c r="DV508" s="409"/>
      <c r="DW508" s="409"/>
      <c r="DX508" s="409"/>
      <c r="EH508" s="409"/>
      <c r="EI508" s="409"/>
      <c r="EJ508" s="409"/>
      <c r="EK508" s="409"/>
      <c r="EL508" s="409"/>
      <c r="EM508" s="409"/>
      <c r="EN508" s="409"/>
      <c r="EX508" s="409"/>
      <c r="EY508" s="409"/>
      <c r="EZ508" s="409"/>
      <c r="FA508" s="409"/>
      <c r="FB508" s="409"/>
      <c r="FC508" s="409"/>
      <c r="FD508" s="409"/>
      <c r="FN508" s="409"/>
      <c r="FO508" s="409"/>
      <c r="FP508" s="409"/>
      <c r="FQ508" s="409"/>
      <c r="FR508" s="409"/>
      <c r="FS508" s="409"/>
      <c r="FT508" s="409"/>
      <c r="GD508" s="409"/>
      <c r="GE508" s="409"/>
      <c r="GF508" s="409"/>
      <c r="GG508" s="409"/>
      <c r="GH508" s="409"/>
      <c r="GI508" s="409"/>
      <c r="GJ508" s="409"/>
      <c r="GT508" s="409"/>
      <c r="GU508" s="409"/>
      <c r="GV508" s="409"/>
      <c r="GW508" s="409"/>
      <c r="GX508" s="409"/>
      <c r="GY508" s="409"/>
      <c r="GZ508" s="409"/>
      <c r="HJ508" s="409"/>
      <c r="HK508" s="409"/>
      <c r="HL508" s="409"/>
      <c r="HM508" s="409"/>
      <c r="HN508" s="409"/>
      <c r="HO508" s="409"/>
      <c r="HP508" s="409"/>
      <c r="HZ508" s="409"/>
      <c r="IA508" s="409"/>
      <c r="IB508" s="409"/>
      <c r="IC508" s="409"/>
      <c r="ID508" s="409"/>
      <c r="IE508" s="409"/>
      <c r="IF508" s="409"/>
      <c r="IP508" s="409"/>
      <c r="IQ508" s="409"/>
      <c r="IR508" s="409"/>
      <c r="IS508" s="409"/>
      <c r="IT508" s="409"/>
      <c r="IU508" s="409"/>
      <c r="IV508" s="409"/>
    </row>
    <row r="509" spans="1:256">
      <c r="A509" s="53"/>
      <c r="B509" s="238"/>
      <c r="C509" s="239"/>
      <c r="D509" s="240"/>
      <c r="E509" s="240"/>
      <c r="F509" s="74"/>
      <c r="G509" s="240"/>
      <c r="H509" s="240"/>
      <c r="I509" s="241"/>
      <c r="J509" s="228"/>
      <c r="K509" s="229"/>
      <c r="L509" s="230"/>
      <c r="M509" s="230"/>
      <c r="N509" s="230"/>
      <c r="O509" s="230"/>
      <c r="P509" s="623"/>
      <c r="Q509" s="627"/>
      <c r="S509" s="52"/>
      <c r="T509" s="52"/>
      <c r="U509" s="52"/>
      <c r="V509" s="52"/>
      <c r="W509" s="52"/>
      <c r="X509" s="641"/>
      <c r="AP509" s="409"/>
      <c r="AQ509" s="409"/>
      <c r="AR509" s="409"/>
      <c r="AS509" s="409"/>
      <c r="AT509" s="409"/>
      <c r="AU509" s="409"/>
      <c r="AV509" s="409"/>
      <c r="BF509" s="409"/>
      <c r="BG509" s="409"/>
      <c r="BH509" s="409"/>
      <c r="BI509" s="409"/>
      <c r="BJ509" s="409"/>
      <c r="BK509" s="409"/>
      <c r="BL509" s="409"/>
      <c r="BV509" s="409"/>
      <c r="BW509" s="409"/>
      <c r="BX509" s="409"/>
      <c r="BY509" s="409"/>
      <c r="BZ509" s="409"/>
      <c r="CA509" s="409"/>
      <c r="CB509" s="409"/>
      <c r="CL509" s="409"/>
      <c r="CM509" s="409"/>
      <c r="CN509" s="409"/>
      <c r="CO509" s="409"/>
      <c r="CP509" s="409"/>
      <c r="CQ509" s="409"/>
      <c r="CR509" s="409"/>
      <c r="DB509" s="409"/>
      <c r="DC509" s="409"/>
      <c r="DD509" s="409"/>
      <c r="DE509" s="409"/>
      <c r="DF509" s="409"/>
      <c r="DG509" s="409"/>
      <c r="DH509" s="409"/>
      <c r="DR509" s="409"/>
      <c r="DS509" s="409"/>
      <c r="DT509" s="409"/>
      <c r="DU509" s="409"/>
      <c r="DV509" s="409"/>
      <c r="DW509" s="409"/>
      <c r="DX509" s="409"/>
      <c r="EH509" s="409"/>
      <c r="EI509" s="409"/>
      <c r="EJ509" s="409"/>
      <c r="EK509" s="409"/>
      <c r="EL509" s="409"/>
      <c r="EM509" s="409"/>
      <c r="EN509" s="409"/>
      <c r="EX509" s="409"/>
      <c r="EY509" s="409"/>
      <c r="EZ509" s="409"/>
      <c r="FA509" s="409"/>
      <c r="FB509" s="409"/>
      <c r="FC509" s="409"/>
      <c r="FD509" s="409"/>
      <c r="FN509" s="409"/>
      <c r="FO509" s="409"/>
      <c r="FP509" s="409"/>
      <c r="FQ509" s="409"/>
      <c r="FR509" s="409"/>
      <c r="FS509" s="409"/>
      <c r="FT509" s="409"/>
      <c r="GD509" s="409"/>
      <c r="GE509" s="409"/>
      <c r="GF509" s="409"/>
      <c r="GG509" s="409"/>
      <c r="GH509" s="409"/>
      <c r="GI509" s="409"/>
      <c r="GJ509" s="409"/>
      <c r="GT509" s="409"/>
      <c r="GU509" s="409"/>
      <c r="GV509" s="409"/>
      <c r="GW509" s="409"/>
      <c r="GX509" s="409"/>
      <c r="GY509" s="409"/>
      <c r="GZ509" s="409"/>
      <c r="HJ509" s="409"/>
      <c r="HK509" s="409"/>
      <c r="HL509" s="409"/>
      <c r="HM509" s="409"/>
      <c r="HN509" s="409"/>
      <c r="HO509" s="409"/>
      <c r="HP509" s="409"/>
      <c r="HZ509" s="409"/>
      <c r="IA509" s="409"/>
      <c r="IB509" s="409"/>
      <c r="IC509" s="409"/>
      <c r="ID509" s="409"/>
      <c r="IE509" s="409"/>
      <c r="IF509" s="409"/>
      <c r="IP509" s="409"/>
      <c r="IQ509" s="409"/>
      <c r="IR509" s="409"/>
      <c r="IS509" s="409"/>
      <c r="IT509" s="409"/>
      <c r="IU509" s="409"/>
      <c r="IV509" s="409"/>
    </row>
    <row r="510" spans="1:256">
      <c r="A510" s="54"/>
      <c r="B510" s="16"/>
      <c r="C510" s="51"/>
      <c r="D510" s="52"/>
      <c r="E510" s="52"/>
      <c r="F510" s="52"/>
      <c r="G510" s="52"/>
      <c r="H510" s="52"/>
      <c r="I510" s="75"/>
      <c r="J510" s="232"/>
      <c r="K510" s="233"/>
      <c r="L510" s="234"/>
      <c r="M510" s="234"/>
      <c r="N510" s="234"/>
      <c r="O510" s="234"/>
      <c r="P510" s="635"/>
      <c r="Q510" s="627"/>
      <c r="S510" s="52"/>
      <c r="T510" s="52"/>
      <c r="U510" s="52"/>
      <c r="V510" s="52"/>
      <c r="W510" s="52"/>
      <c r="X510" s="641"/>
      <c r="AP510" s="409"/>
      <c r="AQ510" s="409"/>
      <c r="AR510" s="409"/>
      <c r="AS510" s="409"/>
      <c r="AT510" s="409"/>
      <c r="AU510" s="409"/>
      <c r="AV510" s="409"/>
      <c r="BF510" s="409"/>
      <c r="BG510" s="409"/>
      <c r="BH510" s="409"/>
      <c r="BI510" s="409"/>
      <c r="BJ510" s="409"/>
      <c r="BK510" s="409"/>
      <c r="BL510" s="409"/>
      <c r="BV510" s="409"/>
      <c r="BW510" s="409"/>
      <c r="BX510" s="409"/>
      <c r="BY510" s="409"/>
      <c r="BZ510" s="409"/>
      <c r="CA510" s="409"/>
      <c r="CB510" s="409"/>
      <c r="CL510" s="409"/>
      <c r="CM510" s="409"/>
      <c r="CN510" s="409"/>
      <c r="CO510" s="409"/>
      <c r="CP510" s="409"/>
      <c r="CQ510" s="409"/>
      <c r="CR510" s="409"/>
      <c r="DB510" s="409"/>
      <c r="DC510" s="409"/>
      <c r="DD510" s="409"/>
      <c r="DE510" s="409"/>
      <c r="DF510" s="409"/>
      <c r="DG510" s="409"/>
      <c r="DH510" s="409"/>
      <c r="DR510" s="409"/>
      <c r="DS510" s="409"/>
      <c r="DT510" s="409"/>
      <c r="DU510" s="409"/>
      <c r="DV510" s="409"/>
      <c r="DW510" s="409"/>
      <c r="DX510" s="409"/>
      <c r="EH510" s="409"/>
      <c r="EI510" s="409"/>
      <c r="EJ510" s="409"/>
      <c r="EK510" s="409"/>
      <c r="EL510" s="409"/>
      <c r="EM510" s="409"/>
      <c r="EN510" s="409"/>
      <c r="EX510" s="409"/>
      <c r="EY510" s="409"/>
      <c r="EZ510" s="409"/>
      <c r="FA510" s="409"/>
      <c r="FB510" s="409"/>
      <c r="FC510" s="409"/>
      <c r="FD510" s="409"/>
      <c r="FN510" s="409"/>
      <c r="FO510" s="409"/>
      <c r="FP510" s="409"/>
      <c r="FQ510" s="409"/>
      <c r="FR510" s="409"/>
      <c r="FS510" s="409"/>
      <c r="FT510" s="409"/>
      <c r="GD510" s="409"/>
      <c r="GE510" s="409"/>
      <c r="GF510" s="409"/>
      <c r="GG510" s="409"/>
      <c r="GH510" s="409"/>
      <c r="GI510" s="409"/>
      <c r="GJ510" s="409"/>
      <c r="GT510" s="409"/>
      <c r="GU510" s="409"/>
      <c r="GV510" s="409"/>
      <c r="GW510" s="409"/>
      <c r="GX510" s="409"/>
      <c r="GY510" s="409"/>
      <c r="GZ510" s="409"/>
      <c r="HJ510" s="409"/>
      <c r="HK510" s="409"/>
      <c r="HL510" s="409"/>
      <c r="HM510" s="409"/>
      <c r="HN510" s="409"/>
      <c r="HO510" s="409"/>
      <c r="HP510" s="409"/>
      <c r="HZ510" s="409"/>
      <c r="IA510" s="409"/>
      <c r="IB510" s="409"/>
      <c r="IC510" s="409"/>
      <c r="ID510" s="409"/>
      <c r="IE510" s="409"/>
      <c r="IF510" s="409"/>
      <c r="IP510" s="409"/>
      <c r="IQ510" s="409"/>
      <c r="IR510" s="409"/>
      <c r="IS510" s="409"/>
      <c r="IT510" s="409"/>
      <c r="IU510" s="409"/>
      <c r="IV510" s="409"/>
    </row>
    <row r="511" spans="1:256">
      <c r="A511" s="54"/>
      <c r="B511" s="16"/>
      <c r="C511" s="51"/>
      <c r="D511" s="52"/>
      <c r="E511" s="52"/>
      <c r="F511" s="52"/>
      <c r="G511" s="52"/>
      <c r="H511" s="52"/>
      <c r="I511" s="75"/>
      <c r="J511" s="232"/>
      <c r="K511" s="233"/>
      <c r="L511" s="234"/>
      <c r="M511" s="234"/>
      <c r="N511" s="234"/>
      <c r="O511" s="234"/>
      <c r="P511" s="635"/>
      <c r="Q511" s="627"/>
      <c r="S511" s="52"/>
      <c r="T511" s="52"/>
      <c r="U511" s="52"/>
      <c r="V511" s="52"/>
      <c r="W511" s="52"/>
      <c r="X511" s="641"/>
      <c r="AP511" s="409"/>
      <c r="AQ511" s="409"/>
      <c r="AR511" s="409"/>
      <c r="AS511" s="409"/>
      <c r="AT511" s="409"/>
      <c r="AU511" s="409"/>
      <c r="AV511" s="409"/>
      <c r="BF511" s="409"/>
      <c r="BG511" s="409"/>
      <c r="BH511" s="409"/>
      <c r="BI511" s="409"/>
      <c r="BJ511" s="409"/>
      <c r="BK511" s="409"/>
      <c r="BL511" s="409"/>
      <c r="BV511" s="409"/>
      <c r="BW511" s="409"/>
      <c r="BX511" s="409"/>
      <c r="BY511" s="409"/>
      <c r="BZ511" s="409"/>
      <c r="CA511" s="409"/>
      <c r="CB511" s="409"/>
      <c r="CL511" s="409"/>
      <c r="CM511" s="409"/>
      <c r="CN511" s="409"/>
      <c r="CO511" s="409"/>
      <c r="CP511" s="409"/>
      <c r="CQ511" s="409"/>
      <c r="CR511" s="409"/>
      <c r="DB511" s="409"/>
      <c r="DC511" s="409"/>
      <c r="DD511" s="409"/>
      <c r="DE511" s="409"/>
      <c r="DF511" s="409"/>
      <c r="DG511" s="409"/>
      <c r="DH511" s="409"/>
      <c r="DR511" s="409"/>
      <c r="DS511" s="409"/>
      <c r="DT511" s="409"/>
      <c r="DU511" s="409"/>
      <c r="DV511" s="409"/>
      <c r="DW511" s="409"/>
      <c r="DX511" s="409"/>
      <c r="EH511" s="409"/>
      <c r="EI511" s="409"/>
      <c r="EJ511" s="409"/>
      <c r="EK511" s="409"/>
      <c r="EL511" s="409"/>
      <c r="EM511" s="409"/>
      <c r="EN511" s="409"/>
      <c r="EX511" s="409"/>
      <c r="EY511" s="409"/>
      <c r="EZ511" s="409"/>
      <c r="FA511" s="409"/>
      <c r="FB511" s="409"/>
      <c r="FC511" s="409"/>
      <c r="FD511" s="409"/>
      <c r="FN511" s="409"/>
      <c r="FO511" s="409"/>
      <c r="FP511" s="409"/>
      <c r="FQ511" s="409"/>
      <c r="FR511" s="409"/>
      <c r="FS511" s="409"/>
      <c r="FT511" s="409"/>
      <c r="GD511" s="409"/>
      <c r="GE511" s="409"/>
      <c r="GF511" s="409"/>
      <c r="GG511" s="409"/>
      <c r="GH511" s="409"/>
      <c r="GI511" s="409"/>
      <c r="GJ511" s="409"/>
      <c r="GT511" s="409"/>
      <c r="GU511" s="409"/>
      <c r="GV511" s="409"/>
      <c r="GW511" s="409"/>
      <c r="GX511" s="409"/>
      <c r="GY511" s="409"/>
      <c r="GZ511" s="409"/>
      <c r="HJ511" s="409"/>
      <c r="HK511" s="409"/>
      <c r="HL511" s="409"/>
      <c r="HM511" s="409"/>
      <c r="HN511" s="409"/>
      <c r="HO511" s="409"/>
      <c r="HP511" s="409"/>
      <c r="HZ511" s="409"/>
      <c r="IA511" s="409"/>
      <c r="IB511" s="409"/>
      <c r="IC511" s="409"/>
      <c r="ID511" s="409"/>
      <c r="IE511" s="409"/>
      <c r="IF511" s="409"/>
      <c r="IP511" s="409"/>
      <c r="IQ511" s="409"/>
      <c r="IR511" s="409"/>
      <c r="IS511" s="409"/>
      <c r="IT511" s="409"/>
      <c r="IU511" s="409"/>
      <c r="IV511" s="409"/>
    </row>
    <row r="512" spans="1:256">
      <c r="A512" s="54"/>
      <c r="B512" s="16"/>
      <c r="C512" s="51"/>
      <c r="D512" s="52"/>
      <c r="E512" s="52"/>
      <c r="F512" s="52"/>
      <c r="G512" s="52"/>
      <c r="H512" s="52"/>
      <c r="I512" s="75"/>
      <c r="J512" s="232"/>
      <c r="K512" s="233"/>
      <c r="L512" s="234"/>
      <c r="M512" s="234"/>
      <c r="N512" s="234"/>
      <c r="O512" s="234"/>
      <c r="P512" s="635"/>
      <c r="Q512" s="627"/>
      <c r="S512" s="52"/>
      <c r="T512" s="52"/>
      <c r="U512" s="52"/>
      <c r="V512" s="52"/>
      <c r="W512" s="52"/>
      <c r="X512" s="641"/>
      <c r="AP512" s="409"/>
      <c r="AQ512" s="409"/>
      <c r="AR512" s="409"/>
      <c r="AS512" s="409"/>
      <c r="AT512" s="409"/>
      <c r="AU512" s="409"/>
      <c r="AV512" s="409"/>
      <c r="BF512" s="409"/>
      <c r="BG512" s="409"/>
      <c r="BH512" s="409"/>
      <c r="BI512" s="409"/>
      <c r="BJ512" s="409"/>
      <c r="BK512" s="409"/>
      <c r="BL512" s="409"/>
      <c r="BV512" s="409"/>
      <c r="BW512" s="409"/>
      <c r="BX512" s="409"/>
      <c r="BY512" s="409"/>
      <c r="BZ512" s="409"/>
      <c r="CA512" s="409"/>
      <c r="CB512" s="409"/>
      <c r="CL512" s="409"/>
      <c r="CM512" s="409"/>
      <c r="CN512" s="409"/>
      <c r="CO512" s="409"/>
      <c r="CP512" s="409"/>
      <c r="CQ512" s="409"/>
      <c r="CR512" s="409"/>
      <c r="DB512" s="409"/>
      <c r="DC512" s="409"/>
      <c r="DD512" s="409"/>
      <c r="DE512" s="409"/>
      <c r="DF512" s="409"/>
      <c r="DG512" s="409"/>
      <c r="DH512" s="409"/>
      <c r="DR512" s="409"/>
      <c r="DS512" s="409"/>
      <c r="DT512" s="409"/>
      <c r="DU512" s="409"/>
      <c r="DV512" s="409"/>
      <c r="DW512" s="409"/>
      <c r="DX512" s="409"/>
      <c r="EH512" s="409"/>
      <c r="EI512" s="409"/>
      <c r="EJ512" s="409"/>
      <c r="EK512" s="409"/>
      <c r="EL512" s="409"/>
      <c r="EM512" s="409"/>
      <c r="EN512" s="409"/>
      <c r="EX512" s="409"/>
      <c r="EY512" s="409"/>
      <c r="EZ512" s="409"/>
      <c r="FA512" s="409"/>
      <c r="FB512" s="409"/>
      <c r="FC512" s="409"/>
      <c r="FD512" s="409"/>
      <c r="FN512" s="409"/>
      <c r="FO512" s="409"/>
      <c r="FP512" s="409"/>
      <c r="FQ512" s="409"/>
      <c r="FR512" s="409"/>
      <c r="FS512" s="409"/>
      <c r="FT512" s="409"/>
      <c r="GD512" s="409"/>
      <c r="GE512" s="409"/>
      <c r="GF512" s="409"/>
      <c r="GG512" s="409"/>
      <c r="GH512" s="409"/>
      <c r="GI512" s="409"/>
      <c r="GJ512" s="409"/>
      <c r="GT512" s="409"/>
      <c r="GU512" s="409"/>
      <c r="GV512" s="409"/>
      <c r="GW512" s="409"/>
      <c r="GX512" s="409"/>
      <c r="GY512" s="409"/>
      <c r="GZ512" s="409"/>
      <c r="HJ512" s="409"/>
      <c r="HK512" s="409"/>
      <c r="HL512" s="409"/>
      <c r="HM512" s="409"/>
      <c r="HN512" s="409"/>
      <c r="HO512" s="409"/>
      <c r="HP512" s="409"/>
      <c r="HZ512" s="409"/>
      <c r="IA512" s="409"/>
      <c r="IB512" s="409"/>
      <c r="IC512" s="409"/>
      <c r="ID512" s="409"/>
      <c r="IE512" s="409"/>
      <c r="IF512" s="409"/>
      <c r="IP512" s="409"/>
      <c r="IQ512" s="409"/>
      <c r="IR512" s="409"/>
      <c r="IS512" s="409"/>
      <c r="IT512" s="409"/>
      <c r="IU512" s="409"/>
      <c r="IV512" s="409"/>
    </row>
    <row r="513" spans="1:256">
      <c r="A513" s="54"/>
      <c r="B513" s="16"/>
      <c r="C513" s="51"/>
      <c r="D513" s="52"/>
      <c r="E513" s="52"/>
      <c r="F513" s="52"/>
      <c r="G513" s="52"/>
      <c r="H513" s="52"/>
      <c r="I513" s="75"/>
      <c r="J513" s="232"/>
      <c r="K513" s="233"/>
      <c r="L513" s="234"/>
      <c r="M513" s="234"/>
      <c r="N513" s="234"/>
      <c r="O513" s="234"/>
      <c r="P513" s="635"/>
      <c r="Q513" s="627"/>
      <c r="S513" s="52"/>
      <c r="T513" s="52"/>
      <c r="U513" s="52"/>
      <c r="V513" s="52"/>
      <c r="W513" s="52"/>
      <c r="X513" s="641"/>
      <c r="AP513" s="409"/>
      <c r="AQ513" s="409"/>
      <c r="AR513" s="409"/>
      <c r="AS513" s="409"/>
      <c r="AT513" s="409"/>
      <c r="AU513" s="409"/>
      <c r="AV513" s="409"/>
      <c r="BF513" s="409"/>
      <c r="BG513" s="409"/>
      <c r="BH513" s="409"/>
      <c r="BI513" s="409"/>
      <c r="BJ513" s="409"/>
      <c r="BK513" s="409"/>
      <c r="BL513" s="409"/>
      <c r="BV513" s="409"/>
      <c r="BW513" s="409"/>
      <c r="BX513" s="409"/>
      <c r="BY513" s="409"/>
      <c r="BZ513" s="409"/>
      <c r="CA513" s="409"/>
      <c r="CB513" s="409"/>
      <c r="CL513" s="409"/>
      <c r="CM513" s="409"/>
      <c r="CN513" s="409"/>
      <c r="CO513" s="409"/>
      <c r="CP513" s="409"/>
      <c r="CQ513" s="409"/>
      <c r="CR513" s="409"/>
      <c r="DB513" s="409"/>
      <c r="DC513" s="409"/>
      <c r="DD513" s="409"/>
      <c r="DE513" s="409"/>
      <c r="DF513" s="409"/>
      <c r="DG513" s="409"/>
      <c r="DH513" s="409"/>
      <c r="DR513" s="409"/>
      <c r="DS513" s="409"/>
      <c r="DT513" s="409"/>
      <c r="DU513" s="409"/>
      <c r="DV513" s="409"/>
      <c r="DW513" s="409"/>
      <c r="DX513" s="409"/>
      <c r="EH513" s="409"/>
      <c r="EI513" s="409"/>
      <c r="EJ513" s="409"/>
      <c r="EK513" s="409"/>
      <c r="EL513" s="409"/>
      <c r="EM513" s="409"/>
      <c r="EN513" s="409"/>
      <c r="EX513" s="409"/>
      <c r="EY513" s="409"/>
      <c r="EZ513" s="409"/>
      <c r="FA513" s="409"/>
      <c r="FB513" s="409"/>
      <c r="FC513" s="409"/>
      <c r="FD513" s="409"/>
      <c r="FN513" s="409"/>
      <c r="FO513" s="409"/>
      <c r="FP513" s="409"/>
      <c r="FQ513" s="409"/>
      <c r="FR513" s="409"/>
      <c r="FS513" s="409"/>
      <c r="FT513" s="409"/>
      <c r="GD513" s="409"/>
      <c r="GE513" s="409"/>
      <c r="GF513" s="409"/>
      <c r="GG513" s="409"/>
      <c r="GH513" s="409"/>
      <c r="GI513" s="409"/>
      <c r="GJ513" s="409"/>
      <c r="GT513" s="409"/>
      <c r="GU513" s="409"/>
      <c r="GV513" s="409"/>
      <c r="GW513" s="409"/>
      <c r="GX513" s="409"/>
      <c r="GY513" s="409"/>
      <c r="GZ513" s="409"/>
      <c r="HJ513" s="409"/>
      <c r="HK513" s="409"/>
      <c r="HL513" s="409"/>
      <c r="HM513" s="409"/>
      <c r="HN513" s="409"/>
      <c r="HO513" s="409"/>
      <c r="HP513" s="409"/>
      <c r="HZ513" s="409"/>
      <c r="IA513" s="409"/>
      <c r="IB513" s="409"/>
      <c r="IC513" s="409"/>
      <c r="ID513" s="409"/>
      <c r="IE513" s="409"/>
      <c r="IF513" s="409"/>
      <c r="IP513" s="409"/>
      <c r="IQ513" s="409"/>
      <c r="IR513" s="409"/>
      <c r="IS513" s="409"/>
      <c r="IT513" s="409"/>
      <c r="IU513" s="409"/>
      <c r="IV513" s="409"/>
    </row>
    <row r="514" spans="1:256">
      <c r="A514" s="54"/>
      <c r="B514" s="139"/>
      <c r="C514" s="137"/>
      <c r="D514" s="138"/>
      <c r="E514" s="138"/>
      <c r="F514" s="138"/>
      <c r="G514" s="138"/>
      <c r="H514" s="138"/>
      <c r="I514" s="417"/>
      <c r="J514" s="632"/>
      <c r="K514" s="235"/>
      <c r="L514" s="236"/>
      <c r="M514" s="236"/>
      <c r="N514" s="236"/>
      <c r="O514" s="236"/>
      <c r="P514" s="636"/>
      <c r="Q514" s="627"/>
      <c r="S514" s="52"/>
      <c r="T514" s="52"/>
      <c r="U514" s="52"/>
      <c r="V514" s="52"/>
      <c r="W514" s="52"/>
      <c r="X514" s="641"/>
      <c r="AP514" s="409"/>
      <c r="AQ514" s="409"/>
      <c r="AR514" s="409"/>
      <c r="AS514" s="409"/>
      <c r="AT514" s="409"/>
      <c r="AU514" s="409"/>
      <c r="AV514" s="409"/>
      <c r="BF514" s="409"/>
      <c r="BG514" s="409"/>
      <c r="BH514" s="409"/>
      <c r="BI514" s="409"/>
      <c r="BJ514" s="409"/>
      <c r="BK514" s="409"/>
      <c r="BL514" s="409"/>
      <c r="BV514" s="409"/>
      <c r="BW514" s="409"/>
      <c r="BX514" s="409"/>
      <c r="BY514" s="409"/>
      <c r="BZ514" s="409"/>
      <c r="CA514" s="409"/>
      <c r="CB514" s="409"/>
      <c r="CL514" s="409"/>
      <c r="CM514" s="409"/>
      <c r="CN514" s="409"/>
      <c r="CO514" s="409"/>
      <c r="CP514" s="409"/>
      <c r="CQ514" s="409"/>
      <c r="CR514" s="409"/>
      <c r="DB514" s="409"/>
      <c r="DC514" s="409"/>
      <c r="DD514" s="409"/>
      <c r="DE514" s="409"/>
      <c r="DF514" s="409"/>
      <c r="DG514" s="409"/>
      <c r="DH514" s="409"/>
      <c r="DR514" s="409"/>
      <c r="DS514" s="409"/>
      <c r="DT514" s="409"/>
      <c r="DU514" s="409"/>
      <c r="DV514" s="409"/>
      <c r="DW514" s="409"/>
      <c r="DX514" s="409"/>
      <c r="EH514" s="409"/>
      <c r="EI514" s="409"/>
      <c r="EJ514" s="409"/>
      <c r="EK514" s="409"/>
      <c r="EL514" s="409"/>
      <c r="EM514" s="409"/>
      <c r="EN514" s="409"/>
      <c r="EX514" s="409"/>
      <c r="EY514" s="409"/>
      <c r="EZ514" s="409"/>
      <c r="FA514" s="409"/>
      <c r="FB514" s="409"/>
      <c r="FC514" s="409"/>
      <c r="FD514" s="409"/>
      <c r="FN514" s="409"/>
      <c r="FO514" s="409"/>
      <c r="FP514" s="409"/>
      <c r="FQ514" s="409"/>
      <c r="FR514" s="409"/>
      <c r="FS514" s="409"/>
      <c r="FT514" s="409"/>
      <c r="GD514" s="409"/>
      <c r="GE514" s="409"/>
      <c r="GF514" s="409"/>
      <c r="GG514" s="409"/>
      <c r="GH514" s="409"/>
      <c r="GI514" s="409"/>
      <c r="GJ514" s="409"/>
      <c r="GT514" s="409"/>
      <c r="GU514" s="409"/>
      <c r="GV514" s="409"/>
      <c r="GW514" s="409"/>
      <c r="GX514" s="409"/>
      <c r="GY514" s="409"/>
      <c r="GZ514" s="409"/>
      <c r="HJ514" s="409"/>
      <c r="HK514" s="409"/>
      <c r="HL514" s="409"/>
      <c r="HM514" s="409"/>
      <c r="HN514" s="409"/>
      <c r="HO514" s="409"/>
      <c r="HP514" s="409"/>
      <c r="HZ514" s="409"/>
      <c r="IA514" s="409"/>
      <c r="IB514" s="409"/>
      <c r="IC514" s="409"/>
      <c r="ID514" s="409"/>
      <c r="IE514" s="409"/>
      <c r="IF514" s="409"/>
      <c r="IP514" s="409"/>
      <c r="IQ514" s="409"/>
      <c r="IR514" s="409"/>
      <c r="IS514" s="409"/>
      <c r="IT514" s="409"/>
      <c r="IU514" s="409"/>
      <c r="IV514" s="409"/>
    </row>
    <row r="515" spans="1:256">
      <c r="A515" s="54"/>
      <c r="B515" s="16"/>
      <c r="C515" s="51"/>
      <c r="D515" s="52"/>
      <c r="E515" s="52"/>
      <c r="F515" s="52"/>
      <c r="G515" s="52"/>
      <c r="H515" s="52"/>
      <c r="I515" s="75"/>
      <c r="J515" s="232"/>
      <c r="K515" s="233"/>
      <c r="L515" s="234"/>
      <c r="M515" s="234"/>
      <c r="N515" s="234"/>
      <c r="O515" s="234"/>
      <c r="P515" s="635"/>
      <c r="Q515" s="627"/>
      <c r="S515" s="52"/>
      <c r="T515" s="52"/>
      <c r="U515" s="52"/>
      <c r="V515" s="52"/>
      <c r="W515" s="52"/>
      <c r="X515" s="641"/>
      <c r="AP515" s="409"/>
      <c r="AQ515" s="409"/>
      <c r="AR515" s="409"/>
      <c r="AS515" s="409"/>
      <c r="AT515" s="409"/>
      <c r="AU515" s="409"/>
      <c r="AV515" s="409"/>
      <c r="BF515" s="409"/>
      <c r="BG515" s="409"/>
      <c r="BH515" s="409"/>
      <c r="BI515" s="409"/>
      <c r="BJ515" s="409"/>
      <c r="BK515" s="409"/>
      <c r="BL515" s="409"/>
      <c r="BV515" s="409"/>
      <c r="BW515" s="409"/>
      <c r="BX515" s="409"/>
      <c r="BY515" s="409"/>
      <c r="BZ515" s="409"/>
      <c r="CA515" s="409"/>
      <c r="CB515" s="409"/>
      <c r="CL515" s="409"/>
      <c r="CM515" s="409"/>
      <c r="CN515" s="409"/>
      <c r="CO515" s="409"/>
      <c r="CP515" s="409"/>
      <c r="CQ515" s="409"/>
      <c r="CR515" s="409"/>
      <c r="DB515" s="409"/>
      <c r="DC515" s="409"/>
      <c r="DD515" s="409"/>
      <c r="DE515" s="409"/>
      <c r="DF515" s="409"/>
      <c r="DG515" s="409"/>
      <c r="DH515" s="409"/>
      <c r="DR515" s="409"/>
      <c r="DS515" s="409"/>
      <c r="DT515" s="409"/>
      <c r="DU515" s="409"/>
      <c r="DV515" s="409"/>
      <c r="DW515" s="409"/>
      <c r="DX515" s="409"/>
      <c r="EH515" s="409"/>
      <c r="EI515" s="409"/>
      <c r="EJ515" s="409"/>
      <c r="EK515" s="409"/>
      <c r="EL515" s="409"/>
      <c r="EM515" s="409"/>
      <c r="EN515" s="409"/>
      <c r="EX515" s="409"/>
      <c r="EY515" s="409"/>
      <c r="EZ515" s="409"/>
      <c r="FA515" s="409"/>
      <c r="FB515" s="409"/>
      <c r="FC515" s="409"/>
      <c r="FD515" s="409"/>
      <c r="FN515" s="409"/>
      <c r="FO515" s="409"/>
      <c r="FP515" s="409"/>
      <c r="FQ515" s="409"/>
      <c r="FR515" s="409"/>
      <c r="FS515" s="409"/>
      <c r="FT515" s="409"/>
      <c r="GD515" s="409"/>
      <c r="GE515" s="409"/>
      <c r="GF515" s="409"/>
      <c r="GG515" s="409"/>
      <c r="GH515" s="409"/>
      <c r="GI515" s="409"/>
      <c r="GJ515" s="409"/>
      <c r="GT515" s="409"/>
      <c r="GU515" s="409"/>
      <c r="GV515" s="409"/>
      <c r="GW515" s="409"/>
      <c r="GX515" s="409"/>
      <c r="GY515" s="409"/>
      <c r="GZ515" s="409"/>
      <c r="HJ515" s="409"/>
      <c r="HK515" s="409"/>
      <c r="HL515" s="409"/>
      <c r="HM515" s="409"/>
      <c r="HN515" s="409"/>
      <c r="HO515" s="409"/>
      <c r="HP515" s="409"/>
      <c r="HZ515" s="409"/>
      <c r="IA515" s="409"/>
      <c r="IB515" s="409"/>
      <c r="IC515" s="409"/>
      <c r="ID515" s="409"/>
      <c r="IE515" s="409"/>
      <c r="IF515" s="409"/>
      <c r="IP515" s="409"/>
      <c r="IQ515" s="409"/>
      <c r="IR515" s="409"/>
      <c r="IS515" s="409"/>
      <c r="IT515" s="409"/>
      <c r="IU515" s="409"/>
      <c r="IV515" s="409"/>
    </row>
    <row r="516" spans="1:256">
      <c r="A516" s="54"/>
      <c r="B516" s="16"/>
      <c r="C516" s="51"/>
      <c r="D516" s="52"/>
      <c r="E516" s="52"/>
      <c r="F516" s="52"/>
      <c r="G516" s="52"/>
      <c r="H516" s="52"/>
      <c r="I516" s="75"/>
      <c r="J516" s="232"/>
      <c r="K516" s="233"/>
      <c r="L516" s="234"/>
      <c r="M516" s="234"/>
      <c r="N516" s="234"/>
      <c r="O516" s="234"/>
      <c r="P516" s="635"/>
      <c r="Q516" s="627"/>
      <c r="S516" s="52"/>
      <c r="T516" s="52"/>
      <c r="U516" s="52"/>
      <c r="V516" s="52"/>
      <c r="W516" s="52"/>
      <c r="X516" s="641"/>
      <c r="AP516" s="409"/>
      <c r="AQ516" s="409"/>
      <c r="AR516" s="409"/>
      <c r="AS516" s="409"/>
      <c r="AT516" s="409"/>
      <c r="AU516" s="409"/>
      <c r="AV516" s="409"/>
      <c r="BF516" s="409"/>
      <c r="BG516" s="409"/>
      <c r="BH516" s="409"/>
      <c r="BI516" s="409"/>
      <c r="BJ516" s="409"/>
      <c r="BK516" s="409"/>
      <c r="BL516" s="409"/>
      <c r="BV516" s="409"/>
      <c r="BW516" s="409"/>
      <c r="BX516" s="409"/>
      <c r="BY516" s="409"/>
      <c r="BZ516" s="409"/>
      <c r="CA516" s="409"/>
      <c r="CB516" s="409"/>
      <c r="CL516" s="409"/>
      <c r="CM516" s="409"/>
      <c r="CN516" s="409"/>
      <c r="CO516" s="409"/>
      <c r="CP516" s="409"/>
      <c r="CQ516" s="409"/>
      <c r="CR516" s="409"/>
      <c r="DB516" s="409"/>
      <c r="DC516" s="409"/>
      <c r="DD516" s="409"/>
      <c r="DE516" s="409"/>
      <c r="DF516" s="409"/>
      <c r="DG516" s="409"/>
      <c r="DH516" s="409"/>
      <c r="DR516" s="409"/>
      <c r="DS516" s="409"/>
      <c r="DT516" s="409"/>
      <c r="DU516" s="409"/>
      <c r="DV516" s="409"/>
      <c r="DW516" s="409"/>
      <c r="DX516" s="409"/>
      <c r="EH516" s="409"/>
      <c r="EI516" s="409"/>
      <c r="EJ516" s="409"/>
      <c r="EK516" s="409"/>
      <c r="EL516" s="409"/>
      <c r="EM516" s="409"/>
      <c r="EN516" s="409"/>
      <c r="EX516" s="409"/>
      <c r="EY516" s="409"/>
      <c r="EZ516" s="409"/>
      <c r="FA516" s="409"/>
      <c r="FB516" s="409"/>
      <c r="FC516" s="409"/>
      <c r="FD516" s="409"/>
      <c r="FN516" s="409"/>
      <c r="FO516" s="409"/>
      <c r="FP516" s="409"/>
      <c r="FQ516" s="409"/>
      <c r="FR516" s="409"/>
      <c r="FS516" s="409"/>
      <c r="FT516" s="409"/>
      <c r="GD516" s="409"/>
      <c r="GE516" s="409"/>
      <c r="GF516" s="409"/>
      <c r="GG516" s="409"/>
      <c r="GH516" s="409"/>
      <c r="GI516" s="409"/>
      <c r="GJ516" s="409"/>
      <c r="GT516" s="409"/>
      <c r="GU516" s="409"/>
      <c r="GV516" s="409"/>
      <c r="GW516" s="409"/>
      <c r="GX516" s="409"/>
      <c r="GY516" s="409"/>
      <c r="GZ516" s="409"/>
      <c r="HJ516" s="409"/>
      <c r="HK516" s="409"/>
      <c r="HL516" s="409"/>
      <c r="HM516" s="409"/>
      <c r="HN516" s="409"/>
      <c r="HO516" s="409"/>
      <c r="HP516" s="409"/>
      <c r="HZ516" s="409"/>
      <c r="IA516" s="409"/>
      <c r="IB516" s="409"/>
      <c r="IC516" s="409"/>
      <c r="ID516" s="409"/>
      <c r="IE516" s="409"/>
      <c r="IF516" s="409"/>
      <c r="IP516" s="409"/>
      <c r="IQ516" s="409"/>
      <c r="IR516" s="409"/>
      <c r="IS516" s="409"/>
      <c r="IT516" s="409"/>
      <c r="IU516" s="409"/>
      <c r="IV516" s="409"/>
    </row>
    <row r="517" spans="1:256">
      <c r="A517" s="54"/>
      <c r="B517" s="16"/>
      <c r="C517" s="51"/>
      <c r="D517" s="52"/>
      <c r="E517" s="52"/>
      <c r="F517" s="52"/>
      <c r="G517" s="52"/>
      <c r="H517" s="52"/>
      <c r="I517" s="75"/>
      <c r="J517" s="232"/>
      <c r="K517" s="233"/>
      <c r="L517" s="234"/>
      <c r="M517" s="234"/>
      <c r="N517" s="234"/>
      <c r="O517" s="234"/>
      <c r="P517" s="635"/>
      <c r="Q517" s="627"/>
      <c r="S517" s="52"/>
      <c r="T517" s="52"/>
      <c r="U517" s="52"/>
      <c r="V517" s="52"/>
      <c r="W517" s="52"/>
      <c r="X517" s="641"/>
      <c r="AP517" s="409"/>
      <c r="AQ517" s="409"/>
      <c r="AR517" s="409"/>
      <c r="AS517" s="409"/>
      <c r="AT517" s="409"/>
      <c r="AU517" s="409"/>
      <c r="AV517" s="409"/>
      <c r="BF517" s="409"/>
      <c r="BG517" s="409"/>
      <c r="BH517" s="409"/>
      <c r="BI517" s="409"/>
      <c r="BJ517" s="409"/>
      <c r="BK517" s="409"/>
      <c r="BL517" s="409"/>
      <c r="BV517" s="409"/>
      <c r="BW517" s="409"/>
      <c r="BX517" s="409"/>
      <c r="BY517" s="409"/>
      <c r="BZ517" s="409"/>
      <c r="CA517" s="409"/>
      <c r="CB517" s="409"/>
      <c r="CL517" s="409"/>
      <c r="CM517" s="409"/>
      <c r="CN517" s="409"/>
      <c r="CO517" s="409"/>
      <c r="CP517" s="409"/>
      <c r="CQ517" s="409"/>
      <c r="CR517" s="409"/>
      <c r="DB517" s="409"/>
      <c r="DC517" s="409"/>
      <c r="DD517" s="409"/>
      <c r="DE517" s="409"/>
      <c r="DF517" s="409"/>
      <c r="DG517" s="409"/>
      <c r="DH517" s="409"/>
      <c r="DR517" s="409"/>
      <c r="DS517" s="409"/>
      <c r="DT517" s="409"/>
      <c r="DU517" s="409"/>
      <c r="DV517" s="409"/>
      <c r="DW517" s="409"/>
      <c r="DX517" s="409"/>
      <c r="EH517" s="409"/>
      <c r="EI517" s="409"/>
      <c r="EJ517" s="409"/>
      <c r="EK517" s="409"/>
      <c r="EL517" s="409"/>
      <c r="EM517" s="409"/>
      <c r="EN517" s="409"/>
      <c r="EX517" s="409"/>
      <c r="EY517" s="409"/>
      <c r="EZ517" s="409"/>
      <c r="FA517" s="409"/>
      <c r="FB517" s="409"/>
      <c r="FC517" s="409"/>
      <c r="FD517" s="409"/>
      <c r="FN517" s="409"/>
      <c r="FO517" s="409"/>
      <c r="FP517" s="409"/>
      <c r="FQ517" s="409"/>
      <c r="FR517" s="409"/>
      <c r="FS517" s="409"/>
      <c r="FT517" s="409"/>
      <c r="GD517" s="409"/>
      <c r="GE517" s="409"/>
      <c r="GF517" s="409"/>
      <c r="GG517" s="409"/>
      <c r="GH517" s="409"/>
      <c r="GI517" s="409"/>
      <c r="GJ517" s="409"/>
      <c r="GT517" s="409"/>
      <c r="GU517" s="409"/>
      <c r="GV517" s="409"/>
      <c r="GW517" s="409"/>
      <c r="GX517" s="409"/>
      <c r="GY517" s="409"/>
      <c r="GZ517" s="409"/>
      <c r="HJ517" s="409"/>
      <c r="HK517" s="409"/>
      <c r="HL517" s="409"/>
      <c r="HM517" s="409"/>
      <c r="HN517" s="409"/>
      <c r="HO517" s="409"/>
      <c r="HP517" s="409"/>
      <c r="HZ517" s="409"/>
      <c r="IA517" s="409"/>
      <c r="IB517" s="409"/>
      <c r="IC517" s="409"/>
      <c r="ID517" s="409"/>
      <c r="IE517" s="409"/>
      <c r="IF517" s="409"/>
      <c r="IP517" s="409"/>
      <c r="IQ517" s="409"/>
      <c r="IR517" s="409"/>
      <c r="IS517" s="409"/>
      <c r="IT517" s="409"/>
      <c r="IU517" s="409"/>
      <c r="IV517" s="409"/>
    </row>
    <row r="518" spans="1:256">
      <c r="A518" s="54"/>
      <c r="B518" s="16"/>
      <c r="C518" s="51"/>
      <c r="D518" s="52"/>
      <c r="E518" s="52"/>
      <c r="F518" s="52"/>
      <c r="G518" s="52"/>
      <c r="H518" s="52"/>
      <c r="I518" s="75"/>
      <c r="J518" s="232"/>
      <c r="K518" s="233"/>
      <c r="L518" s="234"/>
      <c r="M518" s="234"/>
      <c r="N518" s="234"/>
      <c r="O518" s="234"/>
      <c r="P518" s="635"/>
      <c r="Q518" s="627"/>
      <c r="S518" s="52"/>
      <c r="T518" s="52"/>
      <c r="U518" s="52"/>
      <c r="V518" s="52"/>
      <c r="W518" s="52"/>
      <c r="X518" s="641"/>
      <c r="AP518" s="409"/>
      <c r="AQ518" s="409"/>
      <c r="AR518" s="409"/>
      <c r="AS518" s="409"/>
      <c r="AT518" s="409"/>
      <c r="AU518" s="409"/>
      <c r="AV518" s="409"/>
      <c r="BF518" s="409"/>
      <c r="BG518" s="409"/>
      <c r="BH518" s="409"/>
      <c r="BI518" s="409"/>
      <c r="BJ518" s="409"/>
      <c r="BK518" s="409"/>
      <c r="BL518" s="409"/>
      <c r="BV518" s="409"/>
      <c r="BW518" s="409"/>
      <c r="BX518" s="409"/>
      <c r="BY518" s="409"/>
      <c r="BZ518" s="409"/>
      <c r="CA518" s="409"/>
      <c r="CB518" s="409"/>
      <c r="CL518" s="409"/>
      <c r="CM518" s="409"/>
      <c r="CN518" s="409"/>
      <c r="CO518" s="409"/>
      <c r="CP518" s="409"/>
      <c r="CQ518" s="409"/>
      <c r="CR518" s="409"/>
      <c r="DB518" s="409"/>
      <c r="DC518" s="409"/>
      <c r="DD518" s="409"/>
      <c r="DE518" s="409"/>
      <c r="DF518" s="409"/>
      <c r="DG518" s="409"/>
      <c r="DH518" s="409"/>
      <c r="DR518" s="409"/>
      <c r="DS518" s="409"/>
      <c r="DT518" s="409"/>
      <c r="DU518" s="409"/>
      <c r="DV518" s="409"/>
      <c r="DW518" s="409"/>
      <c r="DX518" s="409"/>
      <c r="EH518" s="409"/>
      <c r="EI518" s="409"/>
      <c r="EJ518" s="409"/>
      <c r="EK518" s="409"/>
      <c r="EL518" s="409"/>
      <c r="EM518" s="409"/>
      <c r="EN518" s="409"/>
      <c r="EX518" s="409"/>
      <c r="EY518" s="409"/>
      <c r="EZ518" s="409"/>
      <c r="FA518" s="409"/>
      <c r="FB518" s="409"/>
      <c r="FC518" s="409"/>
      <c r="FD518" s="409"/>
      <c r="FN518" s="409"/>
      <c r="FO518" s="409"/>
      <c r="FP518" s="409"/>
      <c r="FQ518" s="409"/>
      <c r="FR518" s="409"/>
      <c r="FS518" s="409"/>
      <c r="FT518" s="409"/>
      <c r="GD518" s="409"/>
      <c r="GE518" s="409"/>
      <c r="GF518" s="409"/>
      <c r="GG518" s="409"/>
      <c r="GH518" s="409"/>
      <c r="GI518" s="409"/>
      <c r="GJ518" s="409"/>
      <c r="GT518" s="409"/>
      <c r="GU518" s="409"/>
      <c r="GV518" s="409"/>
      <c r="GW518" s="409"/>
      <c r="GX518" s="409"/>
      <c r="GY518" s="409"/>
      <c r="GZ518" s="409"/>
      <c r="HJ518" s="409"/>
      <c r="HK518" s="409"/>
      <c r="HL518" s="409"/>
      <c r="HM518" s="409"/>
      <c r="HN518" s="409"/>
      <c r="HO518" s="409"/>
      <c r="HP518" s="409"/>
      <c r="HZ518" s="409"/>
      <c r="IA518" s="409"/>
      <c r="IB518" s="409"/>
      <c r="IC518" s="409"/>
      <c r="ID518" s="409"/>
      <c r="IE518" s="409"/>
      <c r="IF518" s="409"/>
      <c r="IP518" s="409"/>
      <c r="IQ518" s="409"/>
      <c r="IR518" s="409"/>
      <c r="IS518" s="409"/>
      <c r="IT518" s="409"/>
      <c r="IU518" s="409"/>
      <c r="IV518" s="409"/>
    </row>
    <row r="519" spans="1:256">
      <c r="A519" s="54"/>
      <c r="B519" s="16"/>
      <c r="C519" s="51"/>
      <c r="D519" s="52"/>
      <c r="E519" s="52"/>
      <c r="F519" s="52"/>
      <c r="G519" s="52"/>
      <c r="H519" s="52"/>
      <c r="I519" s="75"/>
      <c r="J519" s="232"/>
      <c r="K519" s="233"/>
      <c r="L519" s="234"/>
      <c r="M519" s="234"/>
      <c r="N519" s="234"/>
      <c r="O519" s="234"/>
      <c r="P519" s="635"/>
      <c r="Q519" s="627"/>
      <c r="S519" s="52"/>
      <c r="T519" s="52"/>
      <c r="U519" s="52"/>
      <c r="V519" s="52"/>
      <c r="W519" s="52"/>
      <c r="X519" s="641"/>
      <c r="AP519" s="409"/>
      <c r="AQ519" s="409"/>
      <c r="AR519" s="409"/>
      <c r="AS519" s="409"/>
      <c r="AT519" s="409"/>
      <c r="AU519" s="409"/>
      <c r="AV519" s="409"/>
      <c r="BF519" s="409"/>
      <c r="BG519" s="409"/>
      <c r="BH519" s="409"/>
      <c r="BI519" s="409"/>
      <c r="BJ519" s="409"/>
      <c r="BK519" s="409"/>
      <c r="BL519" s="409"/>
      <c r="BV519" s="409"/>
      <c r="BW519" s="409"/>
      <c r="BX519" s="409"/>
      <c r="BY519" s="409"/>
      <c r="BZ519" s="409"/>
      <c r="CA519" s="409"/>
      <c r="CB519" s="409"/>
      <c r="CL519" s="409"/>
      <c r="CM519" s="409"/>
      <c r="CN519" s="409"/>
      <c r="CO519" s="409"/>
      <c r="CP519" s="409"/>
      <c r="CQ519" s="409"/>
      <c r="CR519" s="409"/>
      <c r="DB519" s="409"/>
      <c r="DC519" s="409"/>
      <c r="DD519" s="409"/>
      <c r="DE519" s="409"/>
      <c r="DF519" s="409"/>
      <c r="DG519" s="409"/>
      <c r="DH519" s="409"/>
      <c r="DR519" s="409"/>
      <c r="DS519" s="409"/>
      <c r="DT519" s="409"/>
      <c r="DU519" s="409"/>
      <c r="DV519" s="409"/>
      <c r="DW519" s="409"/>
      <c r="DX519" s="409"/>
      <c r="EH519" s="409"/>
      <c r="EI519" s="409"/>
      <c r="EJ519" s="409"/>
      <c r="EK519" s="409"/>
      <c r="EL519" s="409"/>
      <c r="EM519" s="409"/>
      <c r="EN519" s="409"/>
      <c r="EX519" s="409"/>
      <c r="EY519" s="409"/>
      <c r="EZ519" s="409"/>
      <c r="FA519" s="409"/>
      <c r="FB519" s="409"/>
      <c r="FC519" s="409"/>
      <c r="FD519" s="409"/>
      <c r="FN519" s="409"/>
      <c r="FO519" s="409"/>
      <c r="FP519" s="409"/>
      <c r="FQ519" s="409"/>
      <c r="FR519" s="409"/>
      <c r="FS519" s="409"/>
      <c r="FT519" s="409"/>
      <c r="GD519" s="409"/>
      <c r="GE519" s="409"/>
      <c r="GF519" s="409"/>
      <c r="GG519" s="409"/>
      <c r="GH519" s="409"/>
      <c r="GI519" s="409"/>
      <c r="GJ519" s="409"/>
      <c r="GT519" s="409"/>
      <c r="GU519" s="409"/>
      <c r="GV519" s="409"/>
      <c r="GW519" s="409"/>
      <c r="GX519" s="409"/>
      <c r="GY519" s="409"/>
      <c r="GZ519" s="409"/>
      <c r="HJ519" s="409"/>
      <c r="HK519" s="409"/>
      <c r="HL519" s="409"/>
      <c r="HM519" s="409"/>
      <c r="HN519" s="409"/>
      <c r="HO519" s="409"/>
      <c r="HP519" s="409"/>
      <c r="HZ519" s="409"/>
      <c r="IA519" s="409"/>
      <c r="IB519" s="409"/>
      <c r="IC519" s="409"/>
      <c r="ID519" s="409"/>
      <c r="IE519" s="409"/>
      <c r="IF519" s="409"/>
      <c r="IP519" s="409"/>
      <c r="IQ519" s="409"/>
      <c r="IR519" s="409"/>
      <c r="IS519" s="409"/>
      <c r="IT519" s="409"/>
      <c r="IU519" s="409"/>
      <c r="IV519" s="409"/>
    </row>
    <row r="520" spans="1:256">
      <c r="A520" s="54"/>
      <c r="B520" s="16"/>
      <c r="C520" s="51"/>
      <c r="D520" s="52"/>
      <c r="E520" s="52"/>
      <c r="F520" s="52"/>
      <c r="G520" s="52"/>
      <c r="H520" s="52"/>
      <c r="I520" s="75"/>
      <c r="J520" s="232"/>
      <c r="K520" s="233"/>
      <c r="L520" s="234"/>
      <c r="M520" s="234"/>
      <c r="N520" s="234"/>
      <c r="O520" s="234"/>
      <c r="P520" s="635"/>
      <c r="Q520" s="627"/>
      <c r="S520" s="52"/>
      <c r="T520" s="52"/>
      <c r="U520" s="52"/>
      <c r="V520" s="52"/>
      <c r="W520" s="52"/>
      <c r="X520" s="641"/>
      <c r="AP520" s="409"/>
      <c r="AQ520" s="409"/>
      <c r="AR520" s="409"/>
      <c r="AS520" s="409"/>
      <c r="AT520" s="409"/>
      <c r="AU520" s="409"/>
      <c r="AV520" s="409"/>
      <c r="BF520" s="409"/>
      <c r="BG520" s="409"/>
      <c r="BH520" s="409"/>
      <c r="BI520" s="409"/>
      <c r="BJ520" s="409"/>
      <c r="BK520" s="409"/>
      <c r="BL520" s="409"/>
      <c r="BV520" s="409"/>
      <c r="BW520" s="409"/>
      <c r="BX520" s="409"/>
      <c r="BY520" s="409"/>
      <c r="BZ520" s="409"/>
      <c r="CA520" s="409"/>
      <c r="CB520" s="409"/>
      <c r="CL520" s="409"/>
      <c r="CM520" s="409"/>
      <c r="CN520" s="409"/>
      <c r="CO520" s="409"/>
      <c r="CP520" s="409"/>
      <c r="CQ520" s="409"/>
      <c r="CR520" s="409"/>
      <c r="DB520" s="409"/>
      <c r="DC520" s="409"/>
      <c r="DD520" s="409"/>
      <c r="DE520" s="409"/>
      <c r="DF520" s="409"/>
      <c r="DG520" s="409"/>
      <c r="DH520" s="409"/>
      <c r="DR520" s="409"/>
      <c r="DS520" s="409"/>
      <c r="DT520" s="409"/>
      <c r="DU520" s="409"/>
      <c r="DV520" s="409"/>
      <c r="DW520" s="409"/>
      <c r="DX520" s="409"/>
      <c r="EH520" s="409"/>
      <c r="EI520" s="409"/>
      <c r="EJ520" s="409"/>
      <c r="EK520" s="409"/>
      <c r="EL520" s="409"/>
      <c r="EM520" s="409"/>
      <c r="EN520" s="409"/>
      <c r="EX520" s="409"/>
      <c r="EY520" s="409"/>
      <c r="EZ520" s="409"/>
      <c r="FA520" s="409"/>
      <c r="FB520" s="409"/>
      <c r="FC520" s="409"/>
      <c r="FD520" s="409"/>
      <c r="FN520" s="409"/>
      <c r="FO520" s="409"/>
      <c r="FP520" s="409"/>
      <c r="FQ520" s="409"/>
      <c r="FR520" s="409"/>
      <c r="FS520" s="409"/>
      <c r="FT520" s="409"/>
      <c r="GD520" s="409"/>
      <c r="GE520" s="409"/>
      <c r="GF520" s="409"/>
      <c r="GG520" s="409"/>
      <c r="GH520" s="409"/>
      <c r="GI520" s="409"/>
      <c r="GJ520" s="409"/>
      <c r="GT520" s="409"/>
      <c r="GU520" s="409"/>
      <c r="GV520" s="409"/>
      <c r="GW520" s="409"/>
      <c r="GX520" s="409"/>
      <c r="GY520" s="409"/>
      <c r="GZ520" s="409"/>
      <c r="HJ520" s="409"/>
      <c r="HK520" s="409"/>
      <c r="HL520" s="409"/>
      <c r="HM520" s="409"/>
      <c r="HN520" s="409"/>
      <c r="HO520" s="409"/>
      <c r="HP520" s="409"/>
      <c r="HZ520" s="409"/>
      <c r="IA520" s="409"/>
      <c r="IB520" s="409"/>
      <c r="IC520" s="409"/>
      <c r="ID520" s="409"/>
      <c r="IE520" s="409"/>
      <c r="IF520" s="409"/>
      <c r="IP520" s="409"/>
      <c r="IQ520" s="409"/>
      <c r="IR520" s="409"/>
      <c r="IS520" s="409"/>
      <c r="IT520" s="409"/>
      <c r="IU520" s="409"/>
      <c r="IV520" s="409"/>
    </row>
    <row r="521" spans="1:256">
      <c r="A521" s="54"/>
      <c r="B521" s="16"/>
      <c r="C521" s="51"/>
      <c r="D521" s="52"/>
      <c r="E521" s="52"/>
      <c r="F521" s="52"/>
      <c r="G521" s="52"/>
      <c r="H521" s="52"/>
      <c r="I521" s="75"/>
      <c r="J521" s="232"/>
      <c r="K521" s="233"/>
      <c r="L521" s="234"/>
      <c r="M521" s="234"/>
      <c r="N521" s="234"/>
      <c r="O521" s="234"/>
      <c r="P521" s="635"/>
      <c r="Q521" s="627"/>
      <c r="S521" s="52"/>
      <c r="T521" s="52"/>
      <c r="U521" s="52"/>
      <c r="V521" s="52"/>
      <c r="W521" s="52"/>
      <c r="X521" s="641"/>
      <c r="AP521" s="409"/>
      <c r="AQ521" s="409"/>
      <c r="AR521" s="409"/>
      <c r="AS521" s="409"/>
      <c r="AT521" s="409"/>
      <c r="AU521" s="409"/>
      <c r="AV521" s="409"/>
      <c r="BF521" s="409"/>
      <c r="BG521" s="409"/>
      <c r="BH521" s="409"/>
      <c r="BI521" s="409"/>
      <c r="BJ521" s="409"/>
      <c r="BK521" s="409"/>
      <c r="BL521" s="409"/>
      <c r="BV521" s="409"/>
      <c r="BW521" s="409"/>
      <c r="BX521" s="409"/>
      <c r="BY521" s="409"/>
      <c r="BZ521" s="409"/>
      <c r="CA521" s="409"/>
      <c r="CB521" s="409"/>
      <c r="CL521" s="409"/>
      <c r="CM521" s="409"/>
      <c r="CN521" s="409"/>
      <c r="CO521" s="409"/>
      <c r="CP521" s="409"/>
      <c r="CQ521" s="409"/>
      <c r="CR521" s="409"/>
      <c r="DB521" s="409"/>
      <c r="DC521" s="409"/>
      <c r="DD521" s="409"/>
      <c r="DE521" s="409"/>
      <c r="DF521" s="409"/>
      <c r="DG521" s="409"/>
      <c r="DH521" s="409"/>
      <c r="DR521" s="409"/>
      <c r="DS521" s="409"/>
      <c r="DT521" s="409"/>
      <c r="DU521" s="409"/>
      <c r="DV521" s="409"/>
      <c r="DW521" s="409"/>
      <c r="DX521" s="409"/>
      <c r="EH521" s="409"/>
      <c r="EI521" s="409"/>
      <c r="EJ521" s="409"/>
      <c r="EK521" s="409"/>
      <c r="EL521" s="409"/>
      <c r="EM521" s="409"/>
      <c r="EN521" s="409"/>
      <c r="EX521" s="409"/>
      <c r="EY521" s="409"/>
      <c r="EZ521" s="409"/>
      <c r="FA521" s="409"/>
      <c r="FB521" s="409"/>
      <c r="FC521" s="409"/>
      <c r="FD521" s="409"/>
      <c r="FN521" s="409"/>
      <c r="FO521" s="409"/>
      <c r="FP521" s="409"/>
      <c r="FQ521" s="409"/>
      <c r="FR521" s="409"/>
      <c r="FS521" s="409"/>
      <c r="FT521" s="409"/>
      <c r="GD521" s="409"/>
      <c r="GE521" s="409"/>
      <c r="GF521" s="409"/>
      <c r="GG521" s="409"/>
      <c r="GH521" s="409"/>
      <c r="GI521" s="409"/>
      <c r="GJ521" s="409"/>
      <c r="GT521" s="409"/>
      <c r="GU521" s="409"/>
      <c r="GV521" s="409"/>
      <c r="GW521" s="409"/>
      <c r="GX521" s="409"/>
      <c r="GY521" s="409"/>
      <c r="GZ521" s="409"/>
      <c r="HJ521" s="409"/>
      <c r="HK521" s="409"/>
      <c r="HL521" s="409"/>
      <c r="HM521" s="409"/>
      <c r="HN521" s="409"/>
      <c r="HO521" s="409"/>
      <c r="HP521" s="409"/>
      <c r="HZ521" s="409"/>
      <c r="IA521" s="409"/>
      <c r="IB521" s="409"/>
      <c r="IC521" s="409"/>
      <c r="ID521" s="409"/>
      <c r="IE521" s="409"/>
      <c r="IF521" s="409"/>
      <c r="IP521" s="409"/>
      <c r="IQ521" s="409"/>
      <c r="IR521" s="409"/>
      <c r="IS521" s="409"/>
      <c r="IT521" s="409"/>
      <c r="IU521" s="409"/>
      <c r="IV521" s="409"/>
    </row>
    <row r="522" spans="1:256">
      <c r="A522" s="54"/>
      <c r="B522" s="16"/>
      <c r="C522" s="51"/>
      <c r="D522" s="52"/>
      <c r="E522" s="52"/>
      <c r="F522" s="52"/>
      <c r="G522" s="52"/>
      <c r="H522" s="52"/>
      <c r="I522" s="75"/>
      <c r="J522" s="232"/>
      <c r="K522" s="233"/>
      <c r="L522" s="234"/>
      <c r="M522" s="234"/>
      <c r="N522" s="234"/>
      <c r="O522" s="234"/>
      <c r="P522" s="635"/>
      <c r="Q522" s="627"/>
      <c r="S522" s="52"/>
      <c r="T522" s="52"/>
      <c r="U522" s="52"/>
      <c r="V522" s="52"/>
      <c r="W522" s="52"/>
      <c r="X522" s="641"/>
      <c r="AP522" s="409"/>
      <c r="AQ522" s="409"/>
      <c r="AR522" s="409"/>
      <c r="AS522" s="409"/>
      <c r="AT522" s="409"/>
      <c r="AU522" s="409"/>
      <c r="AV522" s="409"/>
      <c r="BF522" s="409"/>
      <c r="BG522" s="409"/>
      <c r="BH522" s="409"/>
      <c r="BI522" s="409"/>
      <c r="BJ522" s="409"/>
      <c r="BK522" s="409"/>
      <c r="BL522" s="409"/>
      <c r="BV522" s="409"/>
      <c r="BW522" s="409"/>
      <c r="BX522" s="409"/>
      <c r="BY522" s="409"/>
      <c r="BZ522" s="409"/>
      <c r="CA522" s="409"/>
      <c r="CB522" s="409"/>
      <c r="CL522" s="409"/>
      <c r="CM522" s="409"/>
      <c r="CN522" s="409"/>
      <c r="CO522" s="409"/>
      <c r="CP522" s="409"/>
      <c r="CQ522" s="409"/>
      <c r="CR522" s="409"/>
      <c r="DB522" s="409"/>
      <c r="DC522" s="409"/>
      <c r="DD522" s="409"/>
      <c r="DE522" s="409"/>
      <c r="DF522" s="409"/>
      <c r="DG522" s="409"/>
      <c r="DH522" s="409"/>
      <c r="DR522" s="409"/>
      <c r="DS522" s="409"/>
      <c r="DT522" s="409"/>
      <c r="DU522" s="409"/>
      <c r="DV522" s="409"/>
      <c r="DW522" s="409"/>
      <c r="DX522" s="409"/>
      <c r="EH522" s="409"/>
      <c r="EI522" s="409"/>
      <c r="EJ522" s="409"/>
      <c r="EK522" s="409"/>
      <c r="EL522" s="409"/>
      <c r="EM522" s="409"/>
      <c r="EN522" s="409"/>
      <c r="EX522" s="409"/>
      <c r="EY522" s="409"/>
      <c r="EZ522" s="409"/>
      <c r="FA522" s="409"/>
      <c r="FB522" s="409"/>
      <c r="FC522" s="409"/>
      <c r="FD522" s="409"/>
      <c r="FN522" s="409"/>
      <c r="FO522" s="409"/>
      <c r="FP522" s="409"/>
      <c r="FQ522" s="409"/>
      <c r="FR522" s="409"/>
      <c r="FS522" s="409"/>
      <c r="FT522" s="409"/>
      <c r="GD522" s="409"/>
      <c r="GE522" s="409"/>
      <c r="GF522" s="409"/>
      <c r="GG522" s="409"/>
      <c r="GH522" s="409"/>
      <c r="GI522" s="409"/>
      <c r="GJ522" s="409"/>
      <c r="GT522" s="409"/>
      <c r="GU522" s="409"/>
      <c r="GV522" s="409"/>
      <c r="GW522" s="409"/>
      <c r="GX522" s="409"/>
      <c r="GY522" s="409"/>
      <c r="GZ522" s="409"/>
      <c r="HJ522" s="409"/>
      <c r="HK522" s="409"/>
      <c r="HL522" s="409"/>
      <c r="HM522" s="409"/>
      <c r="HN522" s="409"/>
      <c r="HO522" s="409"/>
      <c r="HP522" s="409"/>
      <c r="HZ522" s="409"/>
      <c r="IA522" s="409"/>
      <c r="IB522" s="409"/>
      <c r="IC522" s="409"/>
      <c r="ID522" s="409"/>
      <c r="IE522" s="409"/>
      <c r="IF522" s="409"/>
      <c r="IP522" s="409"/>
      <c r="IQ522" s="409"/>
      <c r="IR522" s="409"/>
      <c r="IS522" s="409"/>
      <c r="IT522" s="409"/>
      <c r="IU522" s="409"/>
      <c r="IV522" s="409"/>
    </row>
    <row r="523" spans="1:256">
      <c r="A523" s="54"/>
      <c r="B523" s="16"/>
      <c r="C523" s="51"/>
      <c r="D523" s="52"/>
      <c r="E523" s="52"/>
      <c r="F523" s="52"/>
      <c r="G523" s="52"/>
      <c r="H523" s="52"/>
      <c r="I523" s="413"/>
      <c r="J523" s="232"/>
      <c r="K523" s="233"/>
      <c r="L523" s="234"/>
      <c r="M523" s="234"/>
      <c r="N523" s="234"/>
      <c r="O523" s="234"/>
      <c r="P523" s="635"/>
      <c r="Q523" s="627"/>
      <c r="S523" s="52"/>
      <c r="T523" s="52"/>
      <c r="U523" s="52"/>
      <c r="V523" s="52"/>
      <c r="W523" s="52"/>
      <c r="X523" s="641"/>
      <c r="AP523" s="409"/>
      <c r="AQ523" s="409"/>
      <c r="AR523" s="409"/>
      <c r="AS523" s="409"/>
      <c r="AT523" s="409"/>
      <c r="AU523" s="409"/>
      <c r="AV523" s="409"/>
      <c r="BF523" s="409"/>
      <c r="BG523" s="409"/>
      <c r="BH523" s="409"/>
      <c r="BI523" s="409"/>
      <c r="BJ523" s="409"/>
      <c r="BK523" s="409"/>
      <c r="BL523" s="409"/>
      <c r="BV523" s="409"/>
      <c r="BW523" s="409"/>
      <c r="BX523" s="409"/>
      <c r="BY523" s="409"/>
      <c r="BZ523" s="409"/>
      <c r="CA523" s="409"/>
      <c r="CB523" s="409"/>
      <c r="CL523" s="409"/>
      <c r="CM523" s="409"/>
      <c r="CN523" s="409"/>
      <c r="CO523" s="409"/>
      <c r="CP523" s="409"/>
      <c r="CQ523" s="409"/>
      <c r="CR523" s="409"/>
      <c r="DB523" s="409"/>
      <c r="DC523" s="409"/>
      <c r="DD523" s="409"/>
      <c r="DE523" s="409"/>
      <c r="DF523" s="409"/>
      <c r="DG523" s="409"/>
      <c r="DH523" s="409"/>
      <c r="DR523" s="409"/>
      <c r="DS523" s="409"/>
      <c r="DT523" s="409"/>
      <c r="DU523" s="409"/>
      <c r="DV523" s="409"/>
      <c r="DW523" s="409"/>
      <c r="DX523" s="409"/>
      <c r="EH523" s="409"/>
      <c r="EI523" s="409"/>
      <c r="EJ523" s="409"/>
      <c r="EK523" s="409"/>
      <c r="EL523" s="409"/>
      <c r="EM523" s="409"/>
      <c r="EN523" s="409"/>
      <c r="EX523" s="409"/>
      <c r="EY523" s="409"/>
      <c r="EZ523" s="409"/>
      <c r="FA523" s="409"/>
      <c r="FB523" s="409"/>
      <c r="FC523" s="409"/>
      <c r="FD523" s="409"/>
      <c r="FN523" s="409"/>
      <c r="FO523" s="409"/>
      <c r="FP523" s="409"/>
      <c r="FQ523" s="409"/>
      <c r="FR523" s="409"/>
      <c r="FS523" s="409"/>
      <c r="FT523" s="409"/>
      <c r="GD523" s="409"/>
      <c r="GE523" s="409"/>
      <c r="GF523" s="409"/>
      <c r="GG523" s="409"/>
      <c r="GH523" s="409"/>
      <c r="GI523" s="409"/>
      <c r="GJ523" s="409"/>
      <c r="GT523" s="409"/>
      <c r="GU523" s="409"/>
      <c r="GV523" s="409"/>
      <c r="GW523" s="409"/>
      <c r="GX523" s="409"/>
      <c r="GY523" s="409"/>
      <c r="GZ523" s="409"/>
      <c r="HJ523" s="409"/>
      <c r="HK523" s="409"/>
      <c r="HL523" s="409"/>
      <c r="HM523" s="409"/>
      <c r="HN523" s="409"/>
      <c r="HO523" s="409"/>
      <c r="HP523" s="409"/>
      <c r="HZ523" s="409"/>
      <c r="IA523" s="409"/>
      <c r="IB523" s="409"/>
      <c r="IC523" s="409"/>
      <c r="ID523" s="409"/>
      <c r="IE523" s="409"/>
      <c r="IF523" s="409"/>
      <c r="IP523" s="409"/>
      <c r="IQ523" s="409"/>
      <c r="IR523" s="409"/>
      <c r="IS523" s="409"/>
      <c r="IT523" s="409"/>
      <c r="IU523" s="409"/>
      <c r="IV523" s="409"/>
    </row>
    <row r="524" spans="1:256">
      <c r="A524" s="54"/>
      <c r="B524" s="16"/>
      <c r="C524" s="51"/>
      <c r="D524" s="52"/>
      <c r="E524" s="52"/>
      <c r="F524" s="52"/>
      <c r="G524" s="52"/>
      <c r="H524" s="52"/>
      <c r="I524" s="413"/>
      <c r="J524" s="232"/>
      <c r="K524" s="233"/>
      <c r="L524" s="234"/>
      <c r="M524" s="234"/>
      <c r="N524" s="234"/>
      <c r="O524" s="234"/>
      <c r="P524" s="635"/>
      <c r="Q524" s="627"/>
      <c r="S524" s="52"/>
      <c r="T524" s="52"/>
      <c r="U524" s="52"/>
      <c r="V524" s="52"/>
      <c r="W524" s="52"/>
      <c r="X524" s="641"/>
      <c r="AP524" s="409"/>
      <c r="AQ524" s="409"/>
      <c r="AR524" s="409"/>
      <c r="AS524" s="409"/>
      <c r="AT524" s="409"/>
      <c r="AU524" s="409"/>
      <c r="AV524" s="409"/>
      <c r="BF524" s="409"/>
      <c r="BG524" s="409"/>
      <c r="BH524" s="409"/>
      <c r="BI524" s="409"/>
      <c r="BJ524" s="409"/>
      <c r="BK524" s="409"/>
      <c r="BL524" s="409"/>
      <c r="BV524" s="409"/>
      <c r="BW524" s="409"/>
      <c r="BX524" s="409"/>
      <c r="BY524" s="409"/>
      <c r="BZ524" s="409"/>
      <c r="CA524" s="409"/>
      <c r="CB524" s="409"/>
      <c r="CL524" s="409"/>
      <c r="CM524" s="409"/>
      <c r="CN524" s="409"/>
      <c r="CO524" s="409"/>
      <c r="CP524" s="409"/>
      <c r="CQ524" s="409"/>
      <c r="CR524" s="409"/>
      <c r="DB524" s="409"/>
      <c r="DC524" s="409"/>
      <c r="DD524" s="409"/>
      <c r="DE524" s="409"/>
      <c r="DF524" s="409"/>
      <c r="DG524" s="409"/>
      <c r="DH524" s="409"/>
      <c r="DR524" s="409"/>
      <c r="DS524" s="409"/>
      <c r="DT524" s="409"/>
      <c r="DU524" s="409"/>
      <c r="DV524" s="409"/>
      <c r="DW524" s="409"/>
      <c r="DX524" s="409"/>
      <c r="EH524" s="409"/>
      <c r="EI524" s="409"/>
      <c r="EJ524" s="409"/>
      <c r="EK524" s="409"/>
      <c r="EL524" s="409"/>
      <c r="EM524" s="409"/>
      <c r="EN524" s="409"/>
      <c r="EX524" s="409"/>
      <c r="EY524" s="409"/>
      <c r="EZ524" s="409"/>
      <c r="FA524" s="409"/>
      <c r="FB524" s="409"/>
      <c r="FC524" s="409"/>
      <c r="FD524" s="409"/>
      <c r="FN524" s="409"/>
      <c r="FO524" s="409"/>
      <c r="FP524" s="409"/>
      <c r="FQ524" s="409"/>
      <c r="FR524" s="409"/>
      <c r="FS524" s="409"/>
      <c r="FT524" s="409"/>
      <c r="GD524" s="409"/>
      <c r="GE524" s="409"/>
      <c r="GF524" s="409"/>
      <c r="GG524" s="409"/>
      <c r="GH524" s="409"/>
      <c r="GI524" s="409"/>
      <c r="GJ524" s="409"/>
      <c r="GT524" s="409"/>
      <c r="GU524" s="409"/>
      <c r="GV524" s="409"/>
      <c r="GW524" s="409"/>
      <c r="GX524" s="409"/>
      <c r="GY524" s="409"/>
      <c r="GZ524" s="409"/>
      <c r="HJ524" s="409"/>
      <c r="HK524" s="409"/>
      <c r="HL524" s="409"/>
      <c r="HM524" s="409"/>
      <c r="HN524" s="409"/>
      <c r="HO524" s="409"/>
      <c r="HP524" s="409"/>
      <c r="HZ524" s="409"/>
      <c r="IA524" s="409"/>
      <c r="IB524" s="409"/>
      <c r="IC524" s="409"/>
      <c r="ID524" s="409"/>
      <c r="IE524" s="409"/>
      <c r="IF524" s="409"/>
      <c r="IP524" s="409"/>
      <c r="IQ524" s="409"/>
      <c r="IR524" s="409"/>
      <c r="IS524" s="409"/>
      <c r="IT524" s="409"/>
      <c r="IU524" s="409"/>
      <c r="IV524" s="409"/>
    </row>
    <row r="525" spans="1:256">
      <c r="A525" s="54"/>
      <c r="B525" s="16"/>
      <c r="C525" s="51"/>
      <c r="D525" s="52"/>
      <c r="E525" s="52"/>
      <c r="F525" s="52"/>
      <c r="G525" s="52"/>
      <c r="H525" s="52"/>
      <c r="I525" s="413"/>
      <c r="J525" s="232"/>
      <c r="K525" s="233"/>
      <c r="L525" s="234"/>
      <c r="M525" s="234"/>
      <c r="N525" s="234"/>
      <c r="O525" s="234"/>
      <c r="P525" s="635"/>
      <c r="Q525" s="627"/>
      <c r="S525" s="52"/>
      <c r="T525" s="52"/>
      <c r="U525" s="52"/>
      <c r="V525" s="52"/>
      <c r="W525" s="52"/>
      <c r="X525" s="641"/>
      <c r="AP525" s="409"/>
      <c r="AQ525" s="409"/>
      <c r="AR525" s="409"/>
      <c r="AS525" s="409"/>
      <c r="AT525" s="409"/>
      <c r="AU525" s="409"/>
      <c r="AV525" s="409"/>
      <c r="BF525" s="409"/>
      <c r="BG525" s="409"/>
      <c r="BH525" s="409"/>
      <c r="BI525" s="409"/>
      <c r="BJ525" s="409"/>
      <c r="BK525" s="409"/>
      <c r="BL525" s="409"/>
      <c r="BV525" s="409"/>
      <c r="BW525" s="409"/>
      <c r="BX525" s="409"/>
      <c r="BY525" s="409"/>
      <c r="BZ525" s="409"/>
      <c r="CA525" s="409"/>
      <c r="CB525" s="409"/>
      <c r="CL525" s="409"/>
      <c r="CM525" s="409"/>
      <c r="CN525" s="409"/>
      <c r="CO525" s="409"/>
      <c r="CP525" s="409"/>
      <c r="CQ525" s="409"/>
      <c r="CR525" s="409"/>
      <c r="DB525" s="409"/>
      <c r="DC525" s="409"/>
      <c r="DD525" s="409"/>
      <c r="DE525" s="409"/>
      <c r="DF525" s="409"/>
      <c r="DG525" s="409"/>
      <c r="DH525" s="409"/>
      <c r="DR525" s="409"/>
      <c r="DS525" s="409"/>
      <c r="DT525" s="409"/>
      <c r="DU525" s="409"/>
      <c r="DV525" s="409"/>
      <c r="DW525" s="409"/>
      <c r="DX525" s="409"/>
      <c r="EH525" s="409"/>
      <c r="EI525" s="409"/>
      <c r="EJ525" s="409"/>
      <c r="EK525" s="409"/>
      <c r="EL525" s="409"/>
      <c r="EM525" s="409"/>
      <c r="EN525" s="409"/>
      <c r="EX525" s="409"/>
      <c r="EY525" s="409"/>
      <c r="EZ525" s="409"/>
      <c r="FA525" s="409"/>
      <c r="FB525" s="409"/>
      <c r="FC525" s="409"/>
      <c r="FD525" s="409"/>
      <c r="FN525" s="409"/>
      <c r="FO525" s="409"/>
      <c r="FP525" s="409"/>
      <c r="FQ525" s="409"/>
      <c r="FR525" s="409"/>
      <c r="FS525" s="409"/>
      <c r="FT525" s="409"/>
      <c r="GD525" s="409"/>
      <c r="GE525" s="409"/>
      <c r="GF525" s="409"/>
      <c r="GG525" s="409"/>
      <c r="GH525" s="409"/>
      <c r="GI525" s="409"/>
      <c r="GJ525" s="409"/>
      <c r="GT525" s="409"/>
      <c r="GU525" s="409"/>
      <c r="GV525" s="409"/>
      <c r="GW525" s="409"/>
      <c r="GX525" s="409"/>
      <c r="GY525" s="409"/>
      <c r="GZ525" s="409"/>
      <c r="HJ525" s="409"/>
      <c r="HK525" s="409"/>
      <c r="HL525" s="409"/>
      <c r="HM525" s="409"/>
      <c r="HN525" s="409"/>
      <c r="HO525" s="409"/>
      <c r="HP525" s="409"/>
      <c r="HZ525" s="409"/>
      <c r="IA525" s="409"/>
      <c r="IB525" s="409"/>
      <c r="IC525" s="409"/>
      <c r="ID525" s="409"/>
      <c r="IE525" s="409"/>
      <c r="IF525" s="409"/>
      <c r="IP525" s="409"/>
      <c r="IQ525" s="409"/>
      <c r="IR525" s="409"/>
      <c r="IS525" s="409"/>
      <c r="IT525" s="409"/>
      <c r="IU525" s="409"/>
      <c r="IV525" s="409"/>
    </row>
    <row r="526" spans="1:256">
      <c r="A526" s="54"/>
      <c r="B526" s="141"/>
      <c r="C526" s="142"/>
      <c r="D526" s="143"/>
      <c r="E526" s="143"/>
      <c r="F526" s="143"/>
      <c r="G526" s="143"/>
      <c r="H526" s="143"/>
      <c r="I526" s="414"/>
      <c r="J526" s="632"/>
      <c r="K526" s="235"/>
      <c r="L526" s="236"/>
      <c r="M526" s="236"/>
      <c r="N526" s="236"/>
      <c r="O526" s="236"/>
      <c r="P526" s="636"/>
      <c r="Q526" s="627"/>
      <c r="S526" s="52"/>
      <c r="T526" s="52"/>
      <c r="U526" s="52"/>
      <c r="V526" s="52"/>
      <c r="W526" s="52"/>
      <c r="X526" s="641"/>
      <c r="AP526" s="409"/>
      <c r="AQ526" s="409"/>
      <c r="AR526" s="409"/>
      <c r="AS526" s="409"/>
      <c r="AT526" s="409"/>
      <c r="AU526" s="409"/>
      <c r="AV526" s="409"/>
      <c r="BF526" s="409"/>
      <c r="BG526" s="409"/>
      <c r="BH526" s="409"/>
      <c r="BI526" s="409"/>
      <c r="BJ526" s="409"/>
      <c r="BK526" s="409"/>
      <c r="BL526" s="409"/>
      <c r="BV526" s="409"/>
      <c r="BW526" s="409"/>
      <c r="BX526" s="409"/>
      <c r="BY526" s="409"/>
      <c r="BZ526" s="409"/>
      <c r="CA526" s="409"/>
      <c r="CB526" s="409"/>
      <c r="CL526" s="409"/>
      <c r="CM526" s="409"/>
      <c r="CN526" s="409"/>
      <c r="CO526" s="409"/>
      <c r="CP526" s="409"/>
      <c r="CQ526" s="409"/>
      <c r="CR526" s="409"/>
      <c r="DB526" s="409"/>
      <c r="DC526" s="409"/>
      <c r="DD526" s="409"/>
      <c r="DE526" s="409"/>
      <c r="DF526" s="409"/>
      <c r="DG526" s="409"/>
      <c r="DH526" s="409"/>
      <c r="DR526" s="409"/>
      <c r="DS526" s="409"/>
      <c r="DT526" s="409"/>
      <c r="DU526" s="409"/>
      <c r="DV526" s="409"/>
      <c r="DW526" s="409"/>
      <c r="DX526" s="409"/>
      <c r="EH526" s="409"/>
      <c r="EI526" s="409"/>
      <c r="EJ526" s="409"/>
      <c r="EK526" s="409"/>
      <c r="EL526" s="409"/>
      <c r="EM526" s="409"/>
      <c r="EN526" s="409"/>
      <c r="EX526" s="409"/>
      <c r="EY526" s="409"/>
      <c r="EZ526" s="409"/>
      <c r="FA526" s="409"/>
      <c r="FB526" s="409"/>
      <c r="FC526" s="409"/>
      <c r="FD526" s="409"/>
      <c r="FN526" s="409"/>
      <c r="FO526" s="409"/>
      <c r="FP526" s="409"/>
      <c r="FQ526" s="409"/>
      <c r="FR526" s="409"/>
      <c r="FS526" s="409"/>
      <c r="FT526" s="409"/>
      <c r="GD526" s="409"/>
      <c r="GE526" s="409"/>
      <c r="GF526" s="409"/>
      <c r="GG526" s="409"/>
      <c r="GH526" s="409"/>
      <c r="GI526" s="409"/>
      <c r="GJ526" s="409"/>
      <c r="GT526" s="409"/>
      <c r="GU526" s="409"/>
      <c r="GV526" s="409"/>
      <c r="GW526" s="409"/>
      <c r="GX526" s="409"/>
      <c r="GY526" s="409"/>
      <c r="GZ526" s="409"/>
      <c r="HJ526" s="409"/>
      <c r="HK526" s="409"/>
      <c r="HL526" s="409"/>
      <c r="HM526" s="409"/>
      <c r="HN526" s="409"/>
      <c r="HO526" s="409"/>
      <c r="HP526" s="409"/>
      <c r="HZ526" s="409"/>
      <c r="IA526" s="409"/>
      <c r="IB526" s="409"/>
      <c r="IC526" s="409"/>
      <c r="ID526" s="409"/>
      <c r="IE526" s="409"/>
      <c r="IF526" s="409"/>
      <c r="IP526" s="409"/>
      <c r="IQ526" s="409"/>
      <c r="IR526" s="409"/>
      <c r="IS526" s="409"/>
      <c r="IT526" s="409"/>
      <c r="IU526" s="409"/>
      <c r="IV526" s="409"/>
    </row>
    <row r="527" spans="1:256">
      <c r="A527" s="54"/>
      <c r="B527" s="16"/>
      <c r="C527" s="51"/>
      <c r="D527" s="52"/>
      <c r="E527" s="52"/>
      <c r="F527" s="52"/>
      <c r="G527" s="52"/>
      <c r="H527" s="52"/>
      <c r="I527" s="51"/>
      <c r="J527" s="242"/>
      <c r="K527" s="226"/>
      <c r="L527" s="630"/>
      <c r="M527" s="630"/>
      <c r="N527" s="630"/>
      <c r="O527" s="630"/>
      <c r="P527" s="637"/>
      <c r="X527" s="641"/>
      <c r="AP527" s="409"/>
      <c r="AQ527" s="409"/>
      <c r="AR527" s="409"/>
      <c r="AS527" s="409"/>
      <c r="AT527" s="409"/>
      <c r="AU527" s="409"/>
      <c r="AV527" s="409"/>
      <c r="BF527" s="409"/>
      <c r="BG527" s="409"/>
      <c r="BH527" s="409"/>
      <c r="BI527" s="409"/>
      <c r="BJ527" s="409"/>
      <c r="BK527" s="409"/>
      <c r="BL527" s="409"/>
      <c r="BV527" s="409"/>
      <c r="BW527" s="409"/>
      <c r="BX527" s="409"/>
      <c r="BY527" s="409"/>
      <c r="BZ527" s="409"/>
      <c r="CA527" s="409"/>
      <c r="CB527" s="409"/>
      <c r="CL527" s="409"/>
      <c r="CM527" s="409"/>
      <c r="CN527" s="409"/>
      <c r="CO527" s="409"/>
      <c r="CP527" s="409"/>
      <c r="CQ527" s="409"/>
      <c r="CR527" s="409"/>
      <c r="DB527" s="409"/>
      <c r="DC527" s="409"/>
      <c r="DD527" s="409"/>
      <c r="DE527" s="409"/>
      <c r="DF527" s="409"/>
      <c r="DG527" s="409"/>
      <c r="DH527" s="409"/>
      <c r="DR527" s="409"/>
      <c r="DS527" s="409"/>
      <c r="DT527" s="409"/>
      <c r="DU527" s="409"/>
      <c r="DV527" s="409"/>
      <c r="DW527" s="409"/>
      <c r="DX527" s="409"/>
      <c r="EH527" s="409"/>
      <c r="EI527" s="409"/>
      <c r="EJ527" s="409"/>
      <c r="EK527" s="409"/>
      <c r="EL527" s="409"/>
      <c r="EM527" s="409"/>
      <c r="EN527" s="409"/>
      <c r="EX527" s="409"/>
      <c r="EY527" s="409"/>
      <c r="EZ527" s="409"/>
      <c r="FA527" s="409"/>
      <c r="FB527" s="409"/>
      <c r="FC527" s="409"/>
      <c r="FD527" s="409"/>
      <c r="FN527" s="409"/>
      <c r="FO527" s="409"/>
      <c r="FP527" s="409"/>
      <c r="FQ527" s="409"/>
      <c r="FR527" s="409"/>
      <c r="FS527" s="409"/>
      <c r="FT527" s="409"/>
      <c r="GD527" s="409"/>
      <c r="GE527" s="409"/>
      <c r="GF527" s="409"/>
      <c r="GG527" s="409"/>
      <c r="GH527" s="409"/>
      <c r="GI527" s="409"/>
      <c r="GJ527" s="409"/>
      <c r="GT527" s="409"/>
      <c r="GU527" s="409"/>
      <c r="GV527" s="409"/>
      <c r="GW527" s="409"/>
      <c r="GX527" s="409"/>
      <c r="GY527" s="409"/>
      <c r="GZ527" s="409"/>
      <c r="HJ527" s="409"/>
      <c r="HK527" s="409"/>
      <c r="HL527" s="409"/>
      <c r="HM527" s="409"/>
      <c r="HN527" s="409"/>
      <c r="HO527" s="409"/>
      <c r="HP527" s="409"/>
      <c r="HZ527" s="409"/>
      <c r="IA527" s="409"/>
      <c r="IB527" s="409"/>
      <c r="IC527" s="409"/>
      <c r="ID527" s="409"/>
      <c r="IE527" s="409"/>
      <c r="IF527" s="409"/>
      <c r="IP527" s="409"/>
      <c r="IQ527" s="409"/>
      <c r="IR527" s="409"/>
      <c r="IS527" s="409"/>
      <c r="IT527" s="409"/>
      <c r="IU527" s="409"/>
      <c r="IV527" s="409"/>
    </row>
    <row r="528" spans="1:256">
      <c r="A528" s="54"/>
      <c r="B528" s="16"/>
      <c r="C528" s="51"/>
      <c r="D528" s="52"/>
      <c r="E528" s="52"/>
      <c r="F528" s="52"/>
      <c r="G528" s="52"/>
      <c r="H528" s="52"/>
      <c r="I528" s="51"/>
      <c r="J528" s="242"/>
      <c r="K528" s="226"/>
      <c r="L528" s="630"/>
      <c r="M528" s="630"/>
      <c r="N528" s="630"/>
      <c r="O528" s="630"/>
      <c r="P528" s="637"/>
      <c r="X528" s="641"/>
      <c r="AP528" s="409"/>
      <c r="AQ528" s="409"/>
      <c r="AR528" s="409"/>
      <c r="AS528" s="409"/>
      <c r="AT528" s="409"/>
      <c r="AU528" s="409"/>
      <c r="AV528" s="409"/>
      <c r="BF528" s="409"/>
      <c r="BG528" s="409"/>
      <c r="BH528" s="409"/>
      <c r="BI528" s="409"/>
      <c r="BJ528" s="409"/>
      <c r="BK528" s="409"/>
      <c r="BL528" s="409"/>
      <c r="BV528" s="409"/>
      <c r="BW528" s="409"/>
      <c r="BX528" s="409"/>
      <c r="BY528" s="409"/>
      <c r="BZ528" s="409"/>
      <c r="CA528" s="409"/>
      <c r="CB528" s="409"/>
      <c r="CL528" s="409"/>
      <c r="CM528" s="409"/>
      <c r="CN528" s="409"/>
      <c r="CO528" s="409"/>
      <c r="CP528" s="409"/>
      <c r="CQ528" s="409"/>
      <c r="CR528" s="409"/>
      <c r="DB528" s="409"/>
      <c r="DC528" s="409"/>
      <c r="DD528" s="409"/>
      <c r="DE528" s="409"/>
      <c r="DF528" s="409"/>
      <c r="DG528" s="409"/>
      <c r="DH528" s="409"/>
      <c r="DR528" s="409"/>
      <c r="DS528" s="409"/>
      <c r="DT528" s="409"/>
      <c r="DU528" s="409"/>
      <c r="DV528" s="409"/>
      <c r="DW528" s="409"/>
      <c r="DX528" s="409"/>
      <c r="EH528" s="409"/>
      <c r="EI528" s="409"/>
      <c r="EJ528" s="409"/>
      <c r="EK528" s="409"/>
      <c r="EL528" s="409"/>
      <c r="EM528" s="409"/>
      <c r="EN528" s="409"/>
      <c r="EX528" s="409"/>
      <c r="EY528" s="409"/>
      <c r="EZ528" s="409"/>
      <c r="FA528" s="409"/>
      <c r="FB528" s="409"/>
      <c r="FC528" s="409"/>
      <c r="FD528" s="409"/>
      <c r="FN528" s="409"/>
      <c r="FO528" s="409"/>
      <c r="FP528" s="409"/>
      <c r="FQ528" s="409"/>
      <c r="FR528" s="409"/>
      <c r="FS528" s="409"/>
      <c r="FT528" s="409"/>
      <c r="GD528" s="409"/>
      <c r="GE528" s="409"/>
      <c r="GF528" s="409"/>
      <c r="GG528" s="409"/>
      <c r="GH528" s="409"/>
      <c r="GI528" s="409"/>
      <c r="GJ528" s="409"/>
      <c r="GT528" s="409"/>
      <c r="GU528" s="409"/>
      <c r="GV528" s="409"/>
      <c r="GW528" s="409"/>
      <c r="GX528" s="409"/>
      <c r="GY528" s="409"/>
      <c r="GZ528" s="409"/>
      <c r="HJ528" s="409"/>
      <c r="HK528" s="409"/>
      <c r="HL528" s="409"/>
      <c r="HM528" s="409"/>
      <c r="HN528" s="409"/>
      <c r="HO528" s="409"/>
      <c r="HP528" s="409"/>
      <c r="HZ528" s="409"/>
      <c r="IA528" s="409"/>
      <c r="IB528" s="409"/>
      <c r="IC528" s="409"/>
      <c r="ID528" s="409"/>
      <c r="IE528" s="409"/>
      <c r="IF528" s="409"/>
      <c r="IP528" s="409"/>
      <c r="IQ528" s="409"/>
      <c r="IR528" s="409"/>
      <c r="IS528" s="409"/>
      <c r="IT528" s="409"/>
      <c r="IU528" s="409"/>
      <c r="IV528" s="409"/>
    </row>
    <row r="529" spans="1:256">
      <c r="A529" s="54"/>
      <c r="B529" s="139"/>
      <c r="C529" s="137"/>
      <c r="D529" s="138"/>
      <c r="E529" s="138"/>
      <c r="F529" s="138"/>
      <c r="G529" s="138"/>
      <c r="H529" s="138"/>
      <c r="I529" s="417"/>
      <c r="J529" s="243"/>
      <c r="K529" s="227"/>
      <c r="L529" s="227"/>
      <c r="M529" s="227"/>
      <c r="N529" s="227"/>
      <c r="O529" s="237"/>
      <c r="P529" s="631"/>
      <c r="X529" s="641"/>
      <c r="AP529" s="409"/>
      <c r="AQ529" s="409"/>
      <c r="AR529" s="409"/>
      <c r="AS529" s="409"/>
      <c r="AT529" s="409"/>
      <c r="AU529" s="409"/>
      <c r="AV529" s="409"/>
      <c r="BF529" s="409"/>
      <c r="BG529" s="409"/>
      <c r="BH529" s="409"/>
      <c r="BI529" s="409"/>
      <c r="BJ529" s="409"/>
      <c r="BK529" s="409"/>
      <c r="BL529" s="409"/>
      <c r="BV529" s="409"/>
      <c r="BW529" s="409"/>
      <c r="BX529" s="409"/>
      <c r="BY529" s="409"/>
      <c r="BZ529" s="409"/>
      <c r="CA529" s="409"/>
      <c r="CB529" s="409"/>
      <c r="CL529" s="409"/>
      <c r="CM529" s="409"/>
      <c r="CN529" s="409"/>
      <c r="CO529" s="409"/>
      <c r="CP529" s="409"/>
      <c r="CQ529" s="409"/>
      <c r="CR529" s="409"/>
      <c r="DB529" s="409"/>
      <c r="DC529" s="409"/>
      <c r="DD529" s="409"/>
      <c r="DE529" s="409"/>
      <c r="DF529" s="409"/>
      <c r="DG529" s="409"/>
      <c r="DH529" s="409"/>
      <c r="DR529" s="409"/>
      <c r="DS529" s="409"/>
      <c r="DT529" s="409"/>
      <c r="DU529" s="409"/>
      <c r="DV529" s="409"/>
      <c r="DW529" s="409"/>
      <c r="DX529" s="409"/>
      <c r="EH529" s="409"/>
      <c r="EI529" s="409"/>
      <c r="EJ529" s="409"/>
      <c r="EK529" s="409"/>
      <c r="EL529" s="409"/>
      <c r="EM529" s="409"/>
      <c r="EN529" s="409"/>
      <c r="EX529" s="409"/>
      <c r="EY529" s="409"/>
      <c r="EZ529" s="409"/>
      <c r="FA529" s="409"/>
      <c r="FB529" s="409"/>
      <c r="FC529" s="409"/>
      <c r="FD529" s="409"/>
      <c r="FN529" s="409"/>
      <c r="FO529" s="409"/>
      <c r="FP529" s="409"/>
      <c r="FQ529" s="409"/>
      <c r="FR529" s="409"/>
      <c r="FS529" s="409"/>
      <c r="FT529" s="409"/>
      <c r="GD529" s="409"/>
      <c r="GE529" s="409"/>
      <c r="GF529" s="409"/>
      <c r="GG529" s="409"/>
      <c r="GH529" s="409"/>
      <c r="GI529" s="409"/>
      <c r="GJ529" s="409"/>
      <c r="GT529" s="409"/>
      <c r="GU529" s="409"/>
      <c r="GV529" s="409"/>
      <c r="GW529" s="409"/>
      <c r="GX529" s="409"/>
      <c r="GY529" s="409"/>
      <c r="GZ529" s="409"/>
      <c r="HJ529" s="409"/>
      <c r="HK529" s="409"/>
      <c r="HL529" s="409"/>
      <c r="HM529" s="409"/>
      <c r="HN529" s="409"/>
      <c r="HO529" s="409"/>
      <c r="HP529" s="409"/>
      <c r="HZ529" s="409"/>
      <c r="IA529" s="409"/>
      <c r="IB529" s="409"/>
      <c r="IC529" s="409"/>
      <c r="ID529" s="409"/>
      <c r="IE529" s="409"/>
      <c r="IF529" s="409"/>
      <c r="IP529" s="409"/>
      <c r="IQ529" s="409"/>
      <c r="IR529" s="409"/>
      <c r="IS529" s="409"/>
      <c r="IT529" s="409"/>
      <c r="IU529" s="409"/>
      <c r="IV529" s="409"/>
    </row>
    <row r="530" spans="1:256">
      <c r="A530" s="54"/>
      <c r="B530" s="16"/>
      <c r="C530" s="51"/>
      <c r="D530" s="52"/>
      <c r="E530" s="52"/>
      <c r="F530" s="52"/>
      <c r="G530" s="52"/>
      <c r="H530" s="52"/>
      <c r="I530" s="51"/>
      <c r="J530" s="242"/>
      <c r="K530" s="226"/>
      <c r="L530" s="630"/>
      <c r="M530" s="630"/>
      <c r="N530" s="630"/>
      <c r="O530" s="630"/>
      <c r="P530" s="637"/>
      <c r="Q530" s="627"/>
      <c r="S530" s="52"/>
      <c r="T530" s="52"/>
      <c r="U530" s="52"/>
      <c r="V530" s="52"/>
      <c r="W530" s="52"/>
      <c r="X530" s="641"/>
      <c r="AP530" s="409"/>
      <c r="AQ530" s="409"/>
      <c r="AR530" s="409"/>
      <c r="AS530" s="409"/>
      <c r="AT530" s="409"/>
      <c r="AU530" s="409"/>
      <c r="AV530" s="409"/>
      <c r="BF530" s="409"/>
      <c r="BG530" s="409"/>
      <c r="BH530" s="409"/>
      <c r="BI530" s="409"/>
      <c r="BJ530" s="409"/>
      <c r="BK530" s="409"/>
      <c r="BL530" s="409"/>
      <c r="BV530" s="409"/>
      <c r="BW530" s="409"/>
      <c r="BX530" s="409"/>
      <c r="BY530" s="409"/>
      <c r="BZ530" s="409"/>
      <c r="CA530" s="409"/>
      <c r="CB530" s="409"/>
      <c r="CL530" s="409"/>
      <c r="CM530" s="409"/>
      <c r="CN530" s="409"/>
      <c r="CO530" s="409"/>
      <c r="CP530" s="409"/>
      <c r="CQ530" s="409"/>
      <c r="CR530" s="409"/>
      <c r="DB530" s="409"/>
      <c r="DC530" s="409"/>
      <c r="DD530" s="409"/>
      <c r="DE530" s="409"/>
      <c r="DF530" s="409"/>
      <c r="DG530" s="409"/>
      <c r="DH530" s="409"/>
      <c r="DR530" s="409"/>
      <c r="DS530" s="409"/>
      <c r="DT530" s="409"/>
      <c r="DU530" s="409"/>
      <c r="DV530" s="409"/>
      <c r="DW530" s="409"/>
      <c r="DX530" s="409"/>
      <c r="EH530" s="409"/>
      <c r="EI530" s="409"/>
      <c r="EJ530" s="409"/>
      <c r="EK530" s="409"/>
      <c r="EL530" s="409"/>
      <c r="EM530" s="409"/>
      <c r="EN530" s="409"/>
      <c r="EX530" s="409"/>
      <c r="EY530" s="409"/>
      <c r="EZ530" s="409"/>
      <c r="FA530" s="409"/>
      <c r="FB530" s="409"/>
      <c r="FC530" s="409"/>
      <c r="FD530" s="409"/>
      <c r="FN530" s="409"/>
      <c r="FO530" s="409"/>
      <c r="FP530" s="409"/>
      <c r="FQ530" s="409"/>
      <c r="FR530" s="409"/>
      <c r="FS530" s="409"/>
      <c r="FT530" s="409"/>
      <c r="GD530" s="409"/>
      <c r="GE530" s="409"/>
      <c r="GF530" s="409"/>
      <c r="GG530" s="409"/>
      <c r="GH530" s="409"/>
      <c r="GI530" s="409"/>
      <c r="GJ530" s="409"/>
      <c r="GT530" s="409"/>
      <c r="GU530" s="409"/>
      <c r="GV530" s="409"/>
      <c r="GW530" s="409"/>
      <c r="GX530" s="409"/>
      <c r="GY530" s="409"/>
      <c r="GZ530" s="409"/>
      <c r="HJ530" s="409"/>
      <c r="HK530" s="409"/>
      <c r="HL530" s="409"/>
      <c r="HM530" s="409"/>
      <c r="HN530" s="409"/>
      <c r="HO530" s="409"/>
      <c r="HP530" s="409"/>
      <c r="HZ530" s="409"/>
      <c r="IA530" s="409"/>
      <c r="IB530" s="409"/>
      <c r="IC530" s="409"/>
      <c r="ID530" s="409"/>
      <c r="IE530" s="409"/>
      <c r="IF530" s="409"/>
      <c r="IP530" s="409"/>
      <c r="IQ530" s="409"/>
      <c r="IR530" s="409"/>
      <c r="IS530" s="409"/>
      <c r="IT530" s="409"/>
      <c r="IU530" s="409"/>
      <c r="IV530" s="409"/>
    </row>
    <row r="531" spans="1:256">
      <c r="A531" s="54"/>
      <c r="B531" s="16"/>
      <c r="C531" s="51"/>
      <c r="D531" s="52"/>
      <c r="E531" s="52"/>
      <c r="F531" s="52"/>
      <c r="G531" s="52"/>
      <c r="H531" s="52"/>
      <c r="I531" s="51"/>
      <c r="J531" s="242"/>
      <c r="K531" s="226"/>
      <c r="L531" s="630"/>
      <c r="M531" s="630"/>
      <c r="N531" s="630"/>
      <c r="O531" s="630"/>
      <c r="P531" s="637"/>
      <c r="Q531" s="627"/>
      <c r="S531" s="52"/>
      <c r="T531" s="52"/>
      <c r="U531" s="52"/>
      <c r="V531" s="52"/>
      <c r="W531" s="52"/>
      <c r="X531" s="641"/>
      <c r="AP531" s="409"/>
      <c r="AQ531" s="409"/>
      <c r="AR531" s="409"/>
      <c r="AS531" s="409"/>
      <c r="AT531" s="409"/>
      <c r="AU531" s="409"/>
      <c r="AV531" s="409"/>
      <c r="BF531" s="409"/>
      <c r="BG531" s="409"/>
      <c r="BH531" s="409"/>
      <c r="BI531" s="409"/>
      <c r="BJ531" s="409"/>
      <c r="BK531" s="409"/>
      <c r="BL531" s="409"/>
      <c r="BV531" s="409"/>
      <c r="BW531" s="409"/>
      <c r="BX531" s="409"/>
      <c r="BY531" s="409"/>
      <c r="BZ531" s="409"/>
      <c r="CA531" s="409"/>
      <c r="CB531" s="409"/>
      <c r="CL531" s="409"/>
      <c r="CM531" s="409"/>
      <c r="CN531" s="409"/>
      <c r="CO531" s="409"/>
      <c r="CP531" s="409"/>
      <c r="CQ531" s="409"/>
      <c r="CR531" s="409"/>
      <c r="DB531" s="409"/>
      <c r="DC531" s="409"/>
      <c r="DD531" s="409"/>
      <c r="DE531" s="409"/>
      <c r="DF531" s="409"/>
      <c r="DG531" s="409"/>
      <c r="DH531" s="409"/>
      <c r="DR531" s="409"/>
      <c r="DS531" s="409"/>
      <c r="DT531" s="409"/>
      <c r="DU531" s="409"/>
      <c r="DV531" s="409"/>
      <c r="DW531" s="409"/>
      <c r="DX531" s="409"/>
      <c r="EH531" s="409"/>
      <c r="EI531" s="409"/>
      <c r="EJ531" s="409"/>
      <c r="EK531" s="409"/>
      <c r="EL531" s="409"/>
      <c r="EM531" s="409"/>
      <c r="EN531" s="409"/>
      <c r="EX531" s="409"/>
      <c r="EY531" s="409"/>
      <c r="EZ531" s="409"/>
      <c r="FA531" s="409"/>
      <c r="FB531" s="409"/>
      <c r="FC531" s="409"/>
      <c r="FD531" s="409"/>
      <c r="FN531" s="409"/>
      <c r="FO531" s="409"/>
      <c r="FP531" s="409"/>
      <c r="FQ531" s="409"/>
      <c r="FR531" s="409"/>
      <c r="FS531" s="409"/>
      <c r="FT531" s="409"/>
      <c r="GD531" s="409"/>
      <c r="GE531" s="409"/>
      <c r="GF531" s="409"/>
      <c r="GG531" s="409"/>
      <c r="GH531" s="409"/>
      <c r="GI531" s="409"/>
      <c r="GJ531" s="409"/>
      <c r="GT531" s="409"/>
      <c r="GU531" s="409"/>
      <c r="GV531" s="409"/>
      <c r="GW531" s="409"/>
      <c r="GX531" s="409"/>
      <c r="GY531" s="409"/>
      <c r="GZ531" s="409"/>
      <c r="HJ531" s="409"/>
      <c r="HK531" s="409"/>
      <c r="HL531" s="409"/>
      <c r="HM531" s="409"/>
      <c r="HN531" s="409"/>
      <c r="HO531" s="409"/>
      <c r="HP531" s="409"/>
      <c r="HZ531" s="409"/>
      <c r="IA531" s="409"/>
      <c r="IB531" s="409"/>
      <c r="IC531" s="409"/>
      <c r="ID531" s="409"/>
      <c r="IE531" s="409"/>
      <c r="IF531" s="409"/>
      <c r="IP531" s="409"/>
      <c r="IQ531" s="409"/>
      <c r="IR531" s="409"/>
      <c r="IS531" s="409"/>
      <c r="IT531" s="409"/>
      <c r="IU531" s="409"/>
      <c r="IV531" s="409"/>
    </row>
    <row r="532" spans="1:256">
      <c r="A532" s="54"/>
      <c r="B532" s="139"/>
      <c r="C532" s="137"/>
      <c r="D532" s="138"/>
      <c r="E532" s="138"/>
      <c r="F532" s="138"/>
      <c r="G532" s="138"/>
      <c r="H532" s="138"/>
      <c r="I532" s="417"/>
      <c r="J532" s="243"/>
      <c r="K532" s="227"/>
      <c r="L532" s="227"/>
      <c r="M532" s="227"/>
      <c r="N532" s="227"/>
      <c r="O532" s="237"/>
      <c r="P532" s="631"/>
      <c r="Q532" s="627"/>
      <c r="S532" s="52"/>
      <c r="T532" s="52"/>
      <c r="U532" s="52"/>
      <c r="V532" s="52"/>
      <c r="W532" s="52"/>
      <c r="X532" s="641"/>
      <c r="AP532" s="409"/>
      <c r="AQ532" s="409"/>
      <c r="AR532" s="409"/>
      <c r="AS532" s="409"/>
      <c r="AT532" s="409"/>
      <c r="AU532" s="409"/>
      <c r="AV532" s="409"/>
      <c r="BF532" s="409"/>
      <c r="BG532" s="409"/>
      <c r="BH532" s="409"/>
      <c r="BI532" s="409"/>
      <c r="BJ532" s="409"/>
      <c r="BK532" s="409"/>
      <c r="BL532" s="409"/>
      <c r="BV532" s="409"/>
      <c r="BW532" s="409"/>
      <c r="BX532" s="409"/>
      <c r="BY532" s="409"/>
      <c r="BZ532" s="409"/>
      <c r="CA532" s="409"/>
      <c r="CB532" s="409"/>
      <c r="CL532" s="409"/>
      <c r="CM532" s="409"/>
      <c r="CN532" s="409"/>
      <c r="CO532" s="409"/>
      <c r="CP532" s="409"/>
      <c r="CQ532" s="409"/>
      <c r="CR532" s="409"/>
      <c r="DB532" s="409"/>
      <c r="DC532" s="409"/>
      <c r="DD532" s="409"/>
      <c r="DE532" s="409"/>
      <c r="DF532" s="409"/>
      <c r="DG532" s="409"/>
      <c r="DH532" s="409"/>
      <c r="DR532" s="409"/>
      <c r="DS532" s="409"/>
      <c r="DT532" s="409"/>
      <c r="DU532" s="409"/>
      <c r="DV532" s="409"/>
      <c r="DW532" s="409"/>
      <c r="DX532" s="409"/>
      <c r="EH532" s="409"/>
      <c r="EI532" s="409"/>
      <c r="EJ532" s="409"/>
      <c r="EK532" s="409"/>
      <c r="EL532" s="409"/>
      <c r="EM532" s="409"/>
      <c r="EN532" s="409"/>
      <c r="EX532" s="409"/>
      <c r="EY532" s="409"/>
      <c r="EZ532" s="409"/>
      <c r="FA532" s="409"/>
      <c r="FB532" s="409"/>
      <c r="FC532" s="409"/>
      <c r="FD532" s="409"/>
      <c r="FN532" s="409"/>
      <c r="FO532" s="409"/>
      <c r="FP532" s="409"/>
      <c r="FQ532" s="409"/>
      <c r="FR532" s="409"/>
      <c r="FS532" s="409"/>
      <c r="FT532" s="409"/>
      <c r="GD532" s="409"/>
      <c r="GE532" s="409"/>
      <c r="GF532" s="409"/>
      <c r="GG532" s="409"/>
      <c r="GH532" s="409"/>
      <c r="GI532" s="409"/>
      <c r="GJ532" s="409"/>
      <c r="GT532" s="409"/>
      <c r="GU532" s="409"/>
      <c r="GV532" s="409"/>
      <c r="GW532" s="409"/>
      <c r="GX532" s="409"/>
      <c r="GY532" s="409"/>
      <c r="GZ532" s="409"/>
      <c r="HJ532" s="409"/>
      <c r="HK532" s="409"/>
      <c r="HL532" s="409"/>
      <c r="HM532" s="409"/>
      <c r="HN532" s="409"/>
      <c r="HO532" s="409"/>
      <c r="HP532" s="409"/>
      <c r="HZ532" s="409"/>
      <c r="IA532" s="409"/>
      <c r="IB532" s="409"/>
      <c r="IC532" s="409"/>
      <c r="ID532" s="409"/>
      <c r="IE532" s="409"/>
      <c r="IF532" s="409"/>
      <c r="IP532" s="409"/>
      <c r="IQ532" s="409"/>
      <c r="IR532" s="409"/>
      <c r="IS532" s="409"/>
      <c r="IT532" s="409"/>
      <c r="IU532" s="409"/>
      <c r="IV532" s="409"/>
    </row>
    <row r="533" spans="1:256">
      <c r="A533" s="54"/>
      <c r="B533" s="16"/>
      <c r="C533" s="51"/>
      <c r="D533" s="52"/>
      <c r="E533" s="52"/>
      <c r="F533" s="52"/>
      <c r="G533" s="52"/>
      <c r="H533" s="52"/>
      <c r="I533" s="51"/>
      <c r="J533" s="242"/>
      <c r="K533" s="226"/>
      <c r="L533" s="630"/>
      <c r="M533" s="630"/>
      <c r="N533" s="630"/>
      <c r="O533" s="630"/>
      <c r="P533" s="637"/>
      <c r="Q533" s="627"/>
      <c r="S533" s="52"/>
      <c r="T533" s="52"/>
      <c r="U533" s="52"/>
      <c r="V533" s="52"/>
      <c r="W533" s="52"/>
      <c r="X533" s="641"/>
      <c r="AP533" s="409"/>
      <c r="AQ533" s="409"/>
      <c r="AR533" s="409"/>
      <c r="AS533" s="409"/>
      <c r="AT533" s="409"/>
      <c r="AU533" s="409"/>
      <c r="AV533" s="409"/>
      <c r="BF533" s="409"/>
      <c r="BG533" s="409"/>
      <c r="BH533" s="409"/>
      <c r="BI533" s="409"/>
      <c r="BJ533" s="409"/>
      <c r="BK533" s="409"/>
      <c r="BL533" s="409"/>
      <c r="BV533" s="409"/>
      <c r="BW533" s="409"/>
      <c r="BX533" s="409"/>
      <c r="BY533" s="409"/>
      <c r="BZ533" s="409"/>
      <c r="CA533" s="409"/>
      <c r="CB533" s="409"/>
      <c r="CL533" s="409"/>
      <c r="CM533" s="409"/>
      <c r="CN533" s="409"/>
      <c r="CO533" s="409"/>
      <c r="CP533" s="409"/>
      <c r="CQ533" s="409"/>
      <c r="CR533" s="409"/>
      <c r="DB533" s="409"/>
      <c r="DC533" s="409"/>
      <c r="DD533" s="409"/>
      <c r="DE533" s="409"/>
      <c r="DF533" s="409"/>
      <c r="DG533" s="409"/>
      <c r="DH533" s="409"/>
      <c r="DR533" s="409"/>
      <c r="DS533" s="409"/>
      <c r="DT533" s="409"/>
      <c r="DU533" s="409"/>
      <c r="DV533" s="409"/>
      <c r="DW533" s="409"/>
      <c r="DX533" s="409"/>
      <c r="EH533" s="409"/>
      <c r="EI533" s="409"/>
      <c r="EJ533" s="409"/>
      <c r="EK533" s="409"/>
      <c r="EL533" s="409"/>
      <c r="EM533" s="409"/>
      <c r="EN533" s="409"/>
      <c r="EX533" s="409"/>
      <c r="EY533" s="409"/>
      <c r="EZ533" s="409"/>
      <c r="FA533" s="409"/>
      <c r="FB533" s="409"/>
      <c r="FC533" s="409"/>
      <c r="FD533" s="409"/>
      <c r="FN533" s="409"/>
      <c r="FO533" s="409"/>
      <c r="FP533" s="409"/>
      <c r="FQ533" s="409"/>
      <c r="FR533" s="409"/>
      <c r="FS533" s="409"/>
      <c r="FT533" s="409"/>
      <c r="GD533" s="409"/>
      <c r="GE533" s="409"/>
      <c r="GF533" s="409"/>
      <c r="GG533" s="409"/>
      <c r="GH533" s="409"/>
      <c r="GI533" s="409"/>
      <c r="GJ533" s="409"/>
      <c r="GT533" s="409"/>
      <c r="GU533" s="409"/>
      <c r="GV533" s="409"/>
      <c r="GW533" s="409"/>
      <c r="GX533" s="409"/>
      <c r="GY533" s="409"/>
      <c r="GZ533" s="409"/>
      <c r="HJ533" s="409"/>
      <c r="HK533" s="409"/>
      <c r="HL533" s="409"/>
      <c r="HM533" s="409"/>
      <c r="HN533" s="409"/>
      <c r="HO533" s="409"/>
      <c r="HP533" s="409"/>
      <c r="HZ533" s="409"/>
      <c r="IA533" s="409"/>
      <c r="IB533" s="409"/>
      <c r="IC533" s="409"/>
      <c r="ID533" s="409"/>
      <c r="IE533" s="409"/>
      <c r="IF533" s="409"/>
      <c r="IP533" s="409"/>
      <c r="IQ533" s="409"/>
      <c r="IR533" s="409"/>
      <c r="IS533" s="409"/>
      <c r="IT533" s="409"/>
      <c r="IU533" s="409"/>
      <c r="IV533" s="409"/>
    </row>
    <row r="534" spans="1:256">
      <c r="A534" s="54"/>
      <c r="B534" s="16"/>
      <c r="C534" s="51"/>
      <c r="D534" s="52"/>
      <c r="E534" s="52"/>
      <c r="F534" s="52"/>
      <c r="G534" s="52"/>
      <c r="H534" s="52"/>
      <c r="I534" s="51"/>
      <c r="J534" s="242"/>
      <c r="K534" s="226"/>
      <c r="L534" s="630"/>
      <c r="M534" s="630"/>
      <c r="N534" s="630"/>
      <c r="O534" s="630"/>
      <c r="P534" s="637"/>
      <c r="Q534" s="627"/>
      <c r="S534" s="52"/>
      <c r="T534" s="52"/>
      <c r="U534" s="52"/>
      <c r="V534" s="52"/>
      <c r="W534" s="52"/>
      <c r="X534" s="641"/>
      <c r="AP534" s="409"/>
      <c r="AQ534" s="409"/>
      <c r="AR534" s="409"/>
      <c r="AS534" s="409"/>
      <c r="AT534" s="409"/>
      <c r="AU534" s="409"/>
      <c r="AV534" s="409"/>
      <c r="BF534" s="409"/>
      <c r="BG534" s="409"/>
      <c r="BH534" s="409"/>
      <c r="BI534" s="409"/>
      <c r="BJ534" s="409"/>
      <c r="BK534" s="409"/>
      <c r="BL534" s="409"/>
      <c r="BV534" s="409"/>
      <c r="BW534" s="409"/>
      <c r="BX534" s="409"/>
      <c r="BY534" s="409"/>
      <c r="BZ534" s="409"/>
      <c r="CA534" s="409"/>
      <c r="CB534" s="409"/>
      <c r="CL534" s="409"/>
      <c r="CM534" s="409"/>
      <c r="CN534" s="409"/>
      <c r="CO534" s="409"/>
      <c r="CP534" s="409"/>
      <c r="CQ534" s="409"/>
      <c r="CR534" s="409"/>
      <c r="DB534" s="409"/>
      <c r="DC534" s="409"/>
      <c r="DD534" s="409"/>
      <c r="DE534" s="409"/>
      <c r="DF534" s="409"/>
      <c r="DG534" s="409"/>
      <c r="DH534" s="409"/>
      <c r="DR534" s="409"/>
      <c r="DS534" s="409"/>
      <c r="DT534" s="409"/>
      <c r="DU534" s="409"/>
      <c r="DV534" s="409"/>
      <c r="DW534" s="409"/>
      <c r="DX534" s="409"/>
      <c r="EH534" s="409"/>
      <c r="EI534" s="409"/>
      <c r="EJ534" s="409"/>
      <c r="EK534" s="409"/>
      <c r="EL534" s="409"/>
      <c r="EM534" s="409"/>
      <c r="EN534" s="409"/>
      <c r="EX534" s="409"/>
      <c r="EY534" s="409"/>
      <c r="EZ534" s="409"/>
      <c r="FA534" s="409"/>
      <c r="FB534" s="409"/>
      <c r="FC534" s="409"/>
      <c r="FD534" s="409"/>
      <c r="FN534" s="409"/>
      <c r="FO534" s="409"/>
      <c r="FP534" s="409"/>
      <c r="FQ534" s="409"/>
      <c r="FR534" s="409"/>
      <c r="FS534" s="409"/>
      <c r="FT534" s="409"/>
      <c r="GD534" s="409"/>
      <c r="GE534" s="409"/>
      <c r="GF534" s="409"/>
      <c r="GG534" s="409"/>
      <c r="GH534" s="409"/>
      <c r="GI534" s="409"/>
      <c r="GJ534" s="409"/>
      <c r="GT534" s="409"/>
      <c r="GU534" s="409"/>
      <c r="GV534" s="409"/>
      <c r="GW534" s="409"/>
      <c r="GX534" s="409"/>
      <c r="GY534" s="409"/>
      <c r="GZ534" s="409"/>
      <c r="HJ534" s="409"/>
      <c r="HK534" s="409"/>
      <c r="HL534" s="409"/>
      <c r="HM534" s="409"/>
      <c r="HN534" s="409"/>
      <c r="HO534" s="409"/>
      <c r="HP534" s="409"/>
      <c r="HZ534" s="409"/>
      <c r="IA534" s="409"/>
      <c r="IB534" s="409"/>
      <c r="IC534" s="409"/>
      <c r="ID534" s="409"/>
      <c r="IE534" s="409"/>
      <c r="IF534" s="409"/>
      <c r="IP534" s="409"/>
      <c r="IQ534" s="409"/>
      <c r="IR534" s="409"/>
      <c r="IS534" s="409"/>
      <c r="IT534" s="409"/>
      <c r="IU534" s="409"/>
      <c r="IV534" s="409"/>
    </row>
    <row r="535" spans="1:256">
      <c r="A535" s="66"/>
      <c r="B535" s="16"/>
      <c r="C535" s="51"/>
      <c r="D535" s="52"/>
      <c r="E535" s="52"/>
      <c r="F535" s="52"/>
      <c r="G535" s="52"/>
      <c r="H535" s="52"/>
      <c r="I535" s="51"/>
      <c r="J535" s="243"/>
      <c r="K535" s="227"/>
      <c r="L535" s="227"/>
      <c r="M535" s="227"/>
      <c r="N535" s="227"/>
      <c r="O535" s="237"/>
      <c r="P535" s="631"/>
      <c r="Q535" s="627"/>
      <c r="S535" s="52"/>
      <c r="T535" s="52"/>
      <c r="U535" s="52"/>
      <c r="V535" s="52"/>
      <c r="W535" s="52"/>
      <c r="X535" s="641"/>
      <c r="AP535" s="409"/>
      <c r="AQ535" s="409"/>
      <c r="AR535" s="409"/>
      <c r="AS535" s="409"/>
      <c r="AT535" s="409"/>
      <c r="AU535" s="409"/>
      <c r="AV535" s="409"/>
      <c r="BF535" s="409"/>
      <c r="BG535" s="409"/>
      <c r="BH535" s="409"/>
      <c r="BI535" s="409"/>
      <c r="BJ535" s="409"/>
      <c r="BK535" s="409"/>
      <c r="BL535" s="409"/>
      <c r="BV535" s="409"/>
      <c r="BW535" s="409"/>
      <c r="BX535" s="409"/>
      <c r="BY535" s="409"/>
      <c r="BZ535" s="409"/>
      <c r="CA535" s="409"/>
      <c r="CB535" s="409"/>
      <c r="CL535" s="409"/>
      <c r="CM535" s="409"/>
      <c r="CN535" s="409"/>
      <c r="CO535" s="409"/>
      <c r="CP535" s="409"/>
      <c r="CQ535" s="409"/>
      <c r="CR535" s="409"/>
      <c r="DB535" s="409"/>
      <c r="DC535" s="409"/>
      <c r="DD535" s="409"/>
      <c r="DE535" s="409"/>
      <c r="DF535" s="409"/>
      <c r="DG535" s="409"/>
      <c r="DH535" s="409"/>
      <c r="DR535" s="409"/>
      <c r="DS535" s="409"/>
      <c r="DT535" s="409"/>
      <c r="DU535" s="409"/>
      <c r="DV535" s="409"/>
      <c r="DW535" s="409"/>
      <c r="DX535" s="409"/>
      <c r="EH535" s="409"/>
      <c r="EI535" s="409"/>
      <c r="EJ535" s="409"/>
      <c r="EK535" s="409"/>
      <c r="EL535" s="409"/>
      <c r="EM535" s="409"/>
      <c r="EN535" s="409"/>
      <c r="EX535" s="409"/>
      <c r="EY535" s="409"/>
      <c r="EZ535" s="409"/>
      <c r="FA535" s="409"/>
      <c r="FB535" s="409"/>
      <c r="FC535" s="409"/>
      <c r="FD535" s="409"/>
      <c r="FN535" s="409"/>
      <c r="FO535" s="409"/>
      <c r="FP535" s="409"/>
      <c r="FQ535" s="409"/>
      <c r="FR535" s="409"/>
      <c r="FS535" s="409"/>
      <c r="FT535" s="409"/>
      <c r="GD535" s="409"/>
      <c r="GE535" s="409"/>
      <c r="GF535" s="409"/>
      <c r="GG535" s="409"/>
      <c r="GH535" s="409"/>
      <c r="GI535" s="409"/>
      <c r="GJ535" s="409"/>
      <c r="GT535" s="409"/>
      <c r="GU535" s="409"/>
      <c r="GV535" s="409"/>
      <c r="GW535" s="409"/>
      <c r="GX535" s="409"/>
      <c r="GY535" s="409"/>
      <c r="GZ535" s="409"/>
      <c r="HJ535" s="409"/>
      <c r="HK535" s="409"/>
      <c r="HL535" s="409"/>
      <c r="HM535" s="409"/>
      <c r="HN535" s="409"/>
      <c r="HO535" s="409"/>
      <c r="HP535" s="409"/>
      <c r="HZ535" s="409"/>
      <c r="IA535" s="409"/>
      <c r="IB535" s="409"/>
      <c r="IC535" s="409"/>
      <c r="ID535" s="409"/>
      <c r="IE535" s="409"/>
      <c r="IF535" s="409"/>
      <c r="IP535" s="409"/>
      <c r="IQ535" s="409"/>
      <c r="IR535" s="409"/>
      <c r="IS535" s="409"/>
      <c r="IT535" s="409"/>
      <c r="IU535" s="409"/>
      <c r="IV535" s="409"/>
    </row>
    <row r="536" spans="1:256">
      <c r="A536" s="54"/>
      <c r="B536" s="238"/>
      <c r="C536" s="239"/>
      <c r="D536" s="240"/>
      <c r="E536" s="240"/>
      <c r="F536" s="240"/>
      <c r="G536" s="240"/>
      <c r="H536" s="240"/>
      <c r="I536" s="415"/>
      <c r="J536" s="242"/>
      <c r="K536" s="226"/>
      <c r="L536" s="630"/>
      <c r="M536" s="630"/>
      <c r="N536" s="630"/>
      <c r="O536" s="630"/>
      <c r="P536" s="637"/>
      <c r="X536" s="641"/>
      <c r="AP536" s="409"/>
      <c r="AQ536" s="409"/>
      <c r="AR536" s="409"/>
      <c r="AS536" s="409"/>
      <c r="AT536" s="409"/>
      <c r="AU536" s="409"/>
      <c r="AV536" s="409"/>
      <c r="BF536" s="409"/>
      <c r="BG536" s="409"/>
      <c r="BH536" s="409"/>
      <c r="BI536" s="409"/>
      <c r="BJ536" s="409"/>
      <c r="BK536" s="409"/>
      <c r="BL536" s="409"/>
      <c r="BV536" s="409"/>
      <c r="BW536" s="409"/>
      <c r="BX536" s="409"/>
      <c r="BY536" s="409"/>
      <c r="BZ536" s="409"/>
      <c r="CA536" s="409"/>
      <c r="CB536" s="409"/>
      <c r="CL536" s="409"/>
      <c r="CM536" s="409"/>
      <c r="CN536" s="409"/>
      <c r="CO536" s="409"/>
      <c r="CP536" s="409"/>
      <c r="CQ536" s="409"/>
      <c r="CR536" s="409"/>
      <c r="DB536" s="409"/>
      <c r="DC536" s="409"/>
      <c r="DD536" s="409"/>
      <c r="DE536" s="409"/>
      <c r="DF536" s="409"/>
      <c r="DG536" s="409"/>
      <c r="DH536" s="409"/>
      <c r="DR536" s="409"/>
      <c r="DS536" s="409"/>
      <c r="DT536" s="409"/>
      <c r="DU536" s="409"/>
      <c r="DV536" s="409"/>
      <c r="DW536" s="409"/>
      <c r="DX536" s="409"/>
      <c r="EH536" s="409"/>
      <c r="EI536" s="409"/>
      <c r="EJ536" s="409"/>
      <c r="EK536" s="409"/>
      <c r="EL536" s="409"/>
      <c r="EM536" s="409"/>
      <c r="EN536" s="409"/>
      <c r="EX536" s="409"/>
      <c r="EY536" s="409"/>
      <c r="EZ536" s="409"/>
      <c r="FA536" s="409"/>
      <c r="FB536" s="409"/>
      <c r="FC536" s="409"/>
      <c r="FD536" s="409"/>
      <c r="FN536" s="409"/>
      <c r="FO536" s="409"/>
      <c r="FP536" s="409"/>
      <c r="FQ536" s="409"/>
      <c r="FR536" s="409"/>
      <c r="FS536" s="409"/>
      <c r="FT536" s="409"/>
      <c r="GD536" s="409"/>
      <c r="GE536" s="409"/>
      <c r="GF536" s="409"/>
      <c r="GG536" s="409"/>
      <c r="GH536" s="409"/>
      <c r="GI536" s="409"/>
      <c r="GJ536" s="409"/>
      <c r="GT536" s="409"/>
      <c r="GU536" s="409"/>
      <c r="GV536" s="409"/>
      <c r="GW536" s="409"/>
      <c r="GX536" s="409"/>
      <c r="GY536" s="409"/>
      <c r="GZ536" s="409"/>
      <c r="HJ536" s="409"/>
      <c r="HK536" s="409"/>
      <c r="HL536" s="409"/>
      <c r="HM536" s="409"/>
      <c r="HN536" s="409"/>
      <c r="HO536" s="409"/>
      <c r="HP536" s="409"/>
      <c r="HZ536" s="409"/>
      <c r="IA536" s="409"/>
      <c r="IB536" s="409"/>
      <c r="IC536" s="409"/>
      <c r="ID536" s="409"/>
      <c r="IE536" s="409"/>
      <c r="IF536" s="409"/>
      <c r="IP536" s="409"/>
      <c r="IQ536" s="409"/>
      <c r="IR536" s="409"/>
      <c r="IS536" s="409"/>
      <c r="IT536" s="409"/>
      <c r="IU536" s="409"/>
      <c r="IV536" s="409"/>
    </row>
    <row r="537" spans="1:256">
      <c r="A537" s="54"/>
      <c r="B537" s="16"/>
      <c r="C537" s="51"/>
      <c r="D537" s="52"/>
      <c r="E537" s="52"/>
      <c r="F537" s="52"/>
      <c r="G537" s="52"/>
      <c r="H537" s="52"/>
      <c r="I537" s="51"/>
      <c r="J537" s="242"/>
      <c r="K537" s="226"/>
      <c r="L537" s="630"/>
      <c r="M537" s="630"/>
      <c r="N537" s="630"/>
      <c r="O537" s="630"/>
      <c r="P537" s="637"/>
      <c r="X537" s="641"/>
      <c r="AP537" s="409"/>
      <c r="AQ537" s="409"/>
      <c r="AR537" s="409"/>
      <c r="AS537" s="409"/>
      <c r="AT537" s="409"/>
      <c r="AU537" s="409"/>
      <c r="AV537" s="409"/>
      <c r="BF537" s="409"/>
      <c r="BG537" s="409"/>
      <c r="BH537" s="409"/>
      <c r="BI537" s="409"/>
      <c r="BJ537" s="409"/>
      <c r="BK537" s="409"/>
      <c r="BL537" s="409"/>
      <c r="BV537" s="409"/>
      <c r="BW537" s="409"/>
      <c r="BX537" s="409"/>
      <c r="BY537" s="409"/>
      <c r="BZ537" s="409"/>
      <c r="CA537" s="409"/>
      <c r="CB537" s="409"/>
      <c r="CL537" s="409"/>
      <c r="CM537" s="409"/>
      <c r="CN537" s="409"/>
      <c r="CO537" s="409"/>
      <c r="CP537" s="409"/>
      <c r="CQ537" s="409"/>
      <c r="CR537" s="409"/>
      <c r="DB537" s="409"/>
      <c r="DC537" s="409"/>
      <c r="DD537" s="409"/>
      <c r="DE537" s="409"/>
      <c r="DF537" s="409"/>
      <c r="DG537" s="409"/>
      <c r="DH537" s="409"/>
      <c r="DR537" s="409"/>
      <c r="DS537" s="409"/>
      <c r="DT537" s="409"/>
      <c r="DU537" s="409"/>
      <c r="DV537" s="409"/>
      <c r="DW537" s="409"/>
      <c r="DX537" s="409"/>
      <c r="EH537" s="409"/>
      <c r="EI537" s="409"/>
      <c r="EJ537" s="409"/>
      <c r="EK537" s="409"/>
      <c r="EL537" s="409"/>
      <c r="EM537" s="409"/>
      <c r="EN537" s="409"/>
      <c r="EX537" s="409"/>
      <c r="EY537" s="409"/>
      <c r="EZ537" s="409"/>
      <c r="FA537" s="409"/>
      <c r="FB537" s="409"/>
      <c r="FC537" s="409"/>
      <c r="FD537" s="409"/>
      <c r="FN537" s="409"/>
      <c r="FO537" s="409"/>
      <c r="FP537" s="409"/>
      <c r="FQ537" s="409"/>
      <c r="FR537" s="409"/>
      <c r="FS537" s="409"/>
      <c r="FT537" s="409"/>
      <c r="GD537" s="409"/>
      <c r="GE537" s="409"/>
      <c r="GF537" s="409"/>
      <c r="GG537" s="409"/>
      <c r="GH537" s="409"/>
      <c r="GI537" s="409"/>
      <c r="GJ537" s="409"/>
      <c r="GT537" s="409"/>
      <c r="GU537" s="409"/>
      <c r="GV537" s="409"/>
      <c r="GW537" s="409"/>
      <c r="GX537" s="409"/>
      <c r="GY537" s="409"/>
      <c r="GZ537" s="409"/>
      <c r="HJ537" s="409"/>
      <c r="HK537" s="409"/>
      <c r="HL537" s="409"/>
      <c r="HM537" s="409"/>
      <c r="HN537" s="409"/>
      <c r="HO537" s="409"/>
      <c r="HP537" s="409"/>
      <c r="HZ537" s="409"/>
      <c r="IA537" s="409"/>
      <c r="IB537" s="409"/>
      <c r="IC537" s="409"/>
      <c r="ID537" s="409"/>
      <c r="IE537" s="409"/>
      <c r="IF537" s="409"/>
      <c r="IP537" s="409"/>
      <c r="IQ537" s="409"/>
      <c r="IR537" s="409"/>
      <c r="IS537" s="409"/>
      <c r="IT537" s="409"/>
      <c r="IU537" s="409"/>
      <c r="IV537" s="409"/>
    </row>
    <row r="538" spans="1:256">
      <c r="A538" s="54"/>
      <c r="B538" s="139"/>
      <c r="C538" s="137"/>
      <c r="D538" s="138"/>
      <c r="E538" s="138"/>
      <c r="F538" s="138"/>
      <c r="G538" s="138"/>
      <c r="H538" s="138"/>
      <c r="I538" s="417"/>
      <c r="J538" s="243"/>
      <c r="K538" s="227"/>
      <c r="L538" s="227"/>
      <c r="M538" s="227"/>
      <c r="N538" s="227"/>
      <c r="O538" s="237"/>
      <c r="P538" s="631"/>
      <c r="X538" s="641"/>
      <c r="AP538" s="409"/>
      <c r="AQ538" s="409"/>
      <c r="AR538" s="409"/>
      <c r="AS538" s="409"/>
      <c r="AT538" s="409"/>
      <c r="AU538" s="409"/>
      <c r="AV538" s="409"/>
      <c r="BF538" s="409"/>
      <c r="BG538" s="409"/>
      <c r="BH538" s="409"/>
      <c r="BI538" s="409"/>
      <c r="BJ538" s="409"/>
      <c r="BK538" s="409"/>
      <c r="BL538" s="409"/>
      <c r="BV538" s="409"/>
      <c r="BW538" s="409"/>
      <c r="BX538" s="409"/>
      <c r="BY538" s="409"/>
      <c r="BZ538" s="409"/>
      <c r="CA538" s="409"/>
      <c r="CB538" s="409"/>
      <c r="CL538" s="409"/>
      <c r="CM538" s="409"/>
      <c r="CN538" s="409"/>
      <c r="CO538" s="409"/>
      <c r="CP538" s="409"/>
      <c r="CQ538" s="409"/>
      <c r="CR538" s="409"/>
      <c r="DB538" s="409"/>
      <c r="DC538" s="409"/>
      <c r="DD538" s="409"/>
      <c r="DE538" s="409"/>
      <c r="DF538" s="409"/>
      <c r="DG538" s="409"/>
      <c r="DH538" s="409"/>
      <c r="DR538" s="409"/>
      <c r="DS538" s="409"/>
      <c r="DT538" s="409"/>
      <c r="DU538" s="409"/>
      <c r="DV538" s="409"/>
      <c r="DW538" s="409"/>
      <c r="DX538" s="409"/>
      <c r="EH538" s="409"/>
      <c r="EI538" s="409"/>
      <c r="EJ538" s="409"/>
      <c r="EK538" s="409"/>
      <c r="EL538" s="409"/>
      <c r="EM538" s="409"/>
      <c r="EN538" s="409"/>
      <c r="EX538" s="409"/>
      <c r="EY538" s="409"/>
      <c r="EZ538" s="409"/>
      <c r="FA538" s="409"/>
      <c r="FB538" s="409"/>
      <c r="FC538" s="409"/>
      <c r="FD538" s="409"/>
      <c r="FN538" s="409"/>
      <c r="FO538" s="409"/>
      <c r="FP538" s="409"/>
      <c r="FQ538" s="409"/>
      <c r="FR538" s="409"/>
      <c r="FS538" s="409"/>
      <c r="FT538" s="409"/>
      <c r="GD538" s="409"/>
      <c r="GE538" s="409"/>
      <c r="GF538" s="409"/>
      <c r="GG538" s="409"/>
      <c r="GH538" s="409"/>
      <c r="GI538" s="409"/>
      <c r="GJ538" s="409"/>
      <c r="GT538" s="409"/>
      <c r="GU538" s="409"/>
      <c r="GV538" s="409"/>
      <c r="GW538" s="409"/>
      <c r="GX538" s="409"/>
      <c r="GY538" s="409"/>
      <c r="GZ538" s="409"/>
      <c r="HJ538" s="409"/>
      <c r="HK538" s="409"/>
      <c r="HL538" s="409"/>
      <c r="HM538" s="409"/>
      <c r="HN538" s="409"/>
      <c r="HO538" s="409"/>
      <c r="HP538" s="409"/>
      <c r="HZ538" s="409"/>
      <c r="IA538" s="409"/>
      <c r="IB538" s="409"/>
      <c r="IC538" s="409"/>
      <c r="ID538" s="409"/>
      <c r="IE538" s="409"/>
      <c r="IF538" s="409"/>
      <c r="IP538" s="409"/>
      <c r="IQ538" s="409"/>
      <c r="IR538" s="409"/>
      <c r="IS538" s="409"/>
      <c r="IT538" s="409"/>
      <c r="IU538" s="409"/>
      <c r="IV538" s="409"/>
    </row>
    <row r="539" spans="1:256">
      <c r="A539" s="54"/>
      <c r="B539" s="16"/>
      <c r="C539" s="51"/>
      <c r="D539" s="52"/>
      <c r="E539" s="52"/>
      <c r="F539" s="52"/>
      <c r="G539" s="52"/>
      <c r="H539" s="52"/>
      <c r="I539" s="51"/>
      <c r="J539" s="242"/>
      <c r="K539" s="226"/>
      <c r="L539" s="630"/>
      <c r="M539" s="630"/>
      <c r="N539" s="630"/>
      <c r="O539" s="630"/>
      <c r="P539" s="637"/>
      <c r="Q539" s="627"/>
      <c r="S539" s="52"/>
      <c r="T539" s="52"/>
      <c r="U539" s="52"/>
      <c r="V539" s="52"/>
      <c r="W539" s="52"/>
      <c r="X539" s="641"/>
      <c r="AP539" s="409"/>
      <c r="AQ539" s="409"/>
      <c r="AR539" s="409"/>
      <c r="AS539" s="409"/>
      <c r="AT539" s="409"/>
      <c r="AU539" s="409"/>
      <c r="AV539" s="409"/>
      <c r="BF539" s="409"/>
      <c r="BG539" s="409"/>
      <c r="BH539" s="409"/>
      <c r="BI539" s="409"/>
      <c r="BJ539" s="409"/>
      <c r="BK539" s="409"/>
      <c r="BL539" s="409"/>
      <c r="BV539" s="409"/>
      <c r="BW539" s="409"/>
      <c r="BX539" s="409"/>
      <c r="BY539" s="409"/>
      <c r="BZ539" s="409"/>
      <c r="CA539" s="409"/>
      <c r="CB539" s="409"/>
      <c r="CL539" s="409"/>
      <c r="CM539" s="409"/>
      <c r="CN539" s="409"/>
      <c r="CO539" s="409"/>
      <c r="CP539" s="409"/>
      <c r="CQ539" s="409"/>
      <c r="CR539" s="409"/>
      <c r="DB539" s="409"/>
      <c r="DC539" s="409"/>
      <c r="DD539" s="409"/>
      <c r="DE539" s="409"/>
      <c r="DF539" s="409"/>
      <c r="DG539" s="409"/>
      <c r="DH539" s="409"/>
      <c r="DR539" s="409"/>
      <c r="DS539" s="409"/>
      <c r="DT539" s="409"/>
      <c r="DU539" s="409"/>
      <c r="DV539" s="409"/>
      <c r="DW539" s="409"/>
      <c r="DX539" s="409"/>
      <c r="EH539" s="409"/>
      <c r="EI539" s="409"/>
      <c r="EJ539" s="409"/>
      <c r="EK539" s="409"/>
      <c r="EL539" s="409"/>
      <c r="EM539" s="409"/>
      <c r="EN539" s="409"/>
      <c r="EX539" s="409"/>
      <c r="EY539" s="409"/>
      <c r="EZ539" s="409"/>
      <c r="FA539" s="409"/>
      <c r="FB539" s="409"/>
      <c r="FC539" s="409"/>
      <c r="FD539" s="409"/>
      <c r="FN539" s="409"/>
      <c r="FO539" s="409"/>
      <c r="FP539" s="409"/>
      <c r="FQ539" s="409"/>
      <c r="FR539" s="409"/>
      <c r="FS539" s="409"/>
      <c r="FT539" s="409"/>
      <c r="GD539" s="409"/>
      <c r="GE539" s="409"/>
      <c r="GF539" s="409"/>
      <c r="GG539" s="409"/>
      <c r="GH539" s="409"/>
      <c r="GI539" s="409"/>
      <c r="GJ539" s="409"/>
      <c r="GT539" s="409"/>
      <c r="GU539" s="409"/>
      <c r="GV539" s="409"/>
      <c r="GW539" s="409"/>
      <c r="GX539" s="409"/>
      <c r="GY539" s="409"/>
      <c r="GZ539" s="409"/>
      <c r="HJ539" s="409"/>
      <c r="HK539" s="409"/>
      <c r="HL539" s="409"/>
      <c r="HM539" s="409"/>
      <c r="HN539" s="409"/>
      <c r="HO539" s="409"/>
      <c r="HP539" s="409"/>
      <c r="HZ539" s="409"/>
      <c r="IA539" s="409"/>
      <c r="IB539" s="409"/>
      <c r="IC539" s="409"/>
      <c r="ID539" s="409"/>
      <c r="IE539" s="409"/>
      <c r="IF539" s="409"/>
      <c r="IP539" s="409"/>
      <c r="IQ539" s="409"/>
      <c r="IR539" s="409"/>
      <c r="IS539" s="409"/>
      <c r="IT539" s="409"/>
      <c r="IU539" s="409"/>
      <c r="IV539" s="409"/>
    </row>
    <row r="540" spans="1:256">
      <c r="A540" s="144"/>
      <c r="B540" s="16"/>
      <c r="C540" s="51"/>
      <c r="D540" s="52"/>
      <c r="E540" s="52"/>
      <c r="F540" s="52"/>
      <c r="G540" s="52"/>
      <c r="H540" s="52"/>
      <c r="I540" s="51"/>
      <c r="J540" s="242"/>
      <c r="K540" s="226"/>
      <c r="L540" s="630"/>
      <c r="M540" s="630"/>
      <c r="N540" s="630"/>
      <c r="O540" s="630"/>
      <c r="P540" s="637"/>
      <c r="Q540" s="627"/>
      <c r="S540" s="52"/>
      <c r="T540" s="52"/>
      <c r="U540" s="52"/>
      <c r="V540" s="52"/>
      <c r="W540" s="52"/>
      <c r="X540" s="641"/>
      <c r="AP540" s="409"/>
      <c r="AQ540" s="409"/>
      <c r="AR540" s="409"/>
      <c r="AS540" s="409"/>
      <c r="AT540" s="409"/>
      <c r="AU540" s="409"/>
      <c r="AV540" s="409"/>
      <c r="BF540" s="409"/>
      <c r="BG540" s="409"/>
      <c r="BH540" s="409"/>
      <c r="BI540" s="409"/>
      <c r="BJ540" s="409"/>
      <c r="BK540" s="409"/>
      <c r="BL540" s="409"/>
      <c r="BV540" s="409"/>
      <c r="BW540" s="409"/>
      <c r="BX540" s="409"/>
      <c r="BY540" s="409"/>
      <c r="BZ540" s="409"/>
      <c r="CA540" s="409"/>
      <c r="CB540" s="409"/>
      <c r="CL540" s="409"/>
      <c r="CM540" s="409"/>
      <c r="CN540" s="409"/>
      <c r="CO540" s="409"/>
      <c r="CP540" s="409"/>
      <c r="CQ540" s="409"/>
      <c r="CR540" s="409"/>
      <c r="DB540" s="409"/>
      <c r="DC540" s="409"/>
      <c r="DD540" s="409"/>
      <c r="DE540" s="409"/>
      <c r="DF540" s="409"/>
      <c r="DG540" s="409"/>
      <c r="DH540" s="409"/>
      <c r="DR540" s="409"/>
      <c r="DS540" s="409"/>
      <c r="DT540" s="409"/>
      <c r="DU540" s="409"/>
      <c r="DV540" s="409"/>
      <c r="DW540" s="409"/>
      <c r="DX540" s="409"/>
      <c r="EH540" s="409"/>
      <c r="EI540" s="409"/>
      <c r="EJ540" s="409"/>
      <c r="EK540" s="409"/>
      <c r="EL540" s="409"/>
      <c r="EM540" s="409"/>
      <c r="EN540" s="409"/>
      <c r="EX540" s="409"/>
      <c r="EY540" s="409"/>
      <c r="EZ540" s="409"/>
      <c r="FA540" s="409"/>
      <c r="FB540" s="409"/>
      <c r="FC540" s="409"/>
      <c r="FD540" s="409"/>
      <c r="FN540" s="409"/>
      <c r="FO540" s="409"/>
      <c r="FP540" s="409"/>
      <c r="FQ540" s="409"/>
      <c r="FR540" s="409"/>
      <c r="FS540" s="409"/>
      <c r="FT540" s="409"/>
      <c r="GD540" s="409"/>
      <c r="GE540" s="409"/>
      <c r="GF540" s="409"/>
      <c r="GG540" s="409"/>
      <c r="GH540" s="409"/>
      <c r="GI540" s="409"/>
      <c r="GJ540" s="409"/>
      <c r="GT540" s="409"/>
      <c r="GU540" s="409"/>
      <c r="GV540" s="409"/>
      <c r="GW540" s="409"/>
      <c r="GX540" s="409"/>
      <c r="GY540" s="409"/>
      <c r="GZ540" s="409"/>
      <c r="HJ540" s="409"/>
      <c r="HK540" s="409"/>
      <c r="HL540" s="409"/>
      <c r="HM540" s="409"/>
      <c r="HN540" s="409"/>
      <c r="HO540" s="409"/>
      <c r="HP540" s="409"/>
      <c r="HZ540" s="409"/>
      <c r="IA540" s="409"/>
      <c r="IB540" s="409"/>
      <c r="IC540" s="409"/>
      <c r="ID540" s="409"/>
      <c r="IE540" s="409"/>
      <c r="IF540" s="409"/>
      <c r="IP540" s="409"/>
      <c r="IQ540" s="409"/>
      <c r="IR540" s="409"/>
      <c r="IS540" s="409"/>
      <c r="IT540" s="409"/>
      <c r="IU540" s="409"/>
      <c r="IV540" s="409"/>
    </row>
    <row r="541" spans="1:256">
      <c r="A541" s="66"/>
      <c r="B541" s="139"/>
      <c r="C541" s="137"/>
      <c r="D541" s="138"/>
      <c r="E541" s="138"/>
      <c r="F541" s="138"/>
      <c r="G541" s="138"/>
      <c r="H541" s="138"/>
      <c r="I541" s="417"/>
      <c r="J541" s="243"/>
      <c r="K541" s="227"/>
      <c r="L541" s="227"/>
      <c r="M541" s="227"/>
      <c r="N541" s="227"/>
      <c r="O541" s="237"/>
      <c r="P541" s="631"/>
      <c r="Q541" s="627"/>
      <c r="S541" s="52"/>
      <c r="T541" s="52"/>
      <c r="U541" s="52"/>
      <c r="V541" s="52"/>
      <c r="W541" s="52"/>
      <c r="X541" s="641"/>
      <c r="AP541" s="409"/>
      <c r="AQ541" s="409"/>
      <c r="AR541" s="409"/>
      <c r="AS541" s="409"/>
      <c r="AT541" s="409"/>
      <c r="AU541" s="409"/>
      <c r="AV541" s="409"/>
      <c r="BF541" s="409"/>
      <c r="BG541" s="409"/>
      <c r="BH541" s="409"/>
      <c r="BI541" s="409"/>
      <c r="BJ541" s="409"/>
      <c r="BK541" s="409"/>
      <c r="BL541" s="409"/>
      <c r="BV541" s="409"/>
      <c r="BW541" s="409"/>
      <c r="BX541" s="409"/>
      <c r="BY541" s="409"/>
      <c r="BZ541" s="409"/>
      <c r="CA541" s="409"/>
      <c r="CB541" s="409"/>
      <c r="CL541" s="409"/>
      <c r="CM541" s="409"/>
      <c r="CN541" s="409"/>
      <c r="CO541" s="409"/>
      <c r="CP541" s="409"/>
      <c r="CQ541" s="409"/>
      <c r="CR541" s="409"/>
      <c r="DB541" s="409"/>
      <c r="DC541" s="409"/>
      <c r="DD541" s="409"/>
      <c r="DE541" s="409"/>
      <c r="DF541" s="409"/>
      <c r="DG541" s="409"/>
      <c r="DH541" s="409"/>
      <c r="DR541" s="409"/>
      <c r="DS541" s="409"/>
      <c r="DT541" s="409"/>
      <c r="DU541" s="409"/>
      <c r="DV541" s="409"/>
      <c r="DW541" s="409"/>
      <c r="DX541" s="409"/>
      <c r="EH541" s="409"/>
      <c r="EI541" s="409"/>
      <c r="EJ541" s="409"/>
      <c r="EK541" s="409"/>
      <c r="EL541" s="409"/>
      <c r="EM541" s="409"/>
      <c r="EN541" s="409"/>
      <c r="EX541" s="409"/>
      <c r="EY541" s="409"/>
      <c r="EZ541" s="409"/>
      <c r="FA541" s="409"/>
      <c r="FB541" s="409"/>
      <c r="FC541" s="409"/>
      <c r="FD541" s="409"/>
      <c r="FN541" s="409"/>
      <c r="FO541" s="409"/>
      <c r="FP541" s="409"/>
      <c r="FQ541" s="409"/>
      <c r="FR541" s="409"/>
      <c r="FS541" s="409"/>
      <c r="FT541" s="409"/>
      <c r="GD541" s="409"/>
      <c r="GE541" s="409"/>
      <c r="GF541" s="409"/>
      <c r="GG541" s="409"/>
      <c r="GH541" s="409"/>
      <c r="GI541" s="409"/>
      <c r="GJ541" s="409"/>
      <c r="GT541" s="409"/>
      <c r="GU541" s="409"/>
      <c r="GV541" s="409"/>
      <c r="GW541" s="409"/>
      <c r="GX541" s="409"/>
      <c r="GY541" s="409"/>
      <c r="GZ541" s="409"/>
      <c r="HJ541" s="409"/>
      <c r="HK541" s="409"/>
      <c r="HL541" s="409"/>
      <c r="HM541" s="409"/>
      <c r="HN541" s="409"/>
      <c r="HO541" s="409"/>
      <c r="HP541" s="409"/>
      <c r="HZ541" s="409"/>
      <c r="IA541" s="409"/>
      <c r="IB541" s="409"/>
      <c r="IC541" s="409"/>
      <c r="ID541" s="409"/>
      <c r="IE541" s="409"/>
      <c r="IF541" s="409"/>
      <c r="IP541" s="409"/>
      <c r="IQ541" s="409"/>
      <c r="IR541" s="409"/>
      <c r="IS541" s="409"/>
      <c r="IT541" s="409"/>
      <c r="IU541" s="409"/>
      <c r="IV541" s="409"/>
    </row>
    <row r="542" spans="1:256">
      <c r="A542" s="54"/>
      <c r="B542" s="16"/>
      <c r="C542" s="51"/>
      <c r="D542" s="52"/>
      <c r="E542" s="52"/>
      <c r="F542" s="52"/>
      <c r="G542" s="52"/>
      <c r="H542" s="52"/>
      <c r="I542" s="51"/>
      <c r="J542" s="242"/>
      <c r="K542" s="226"/>
      <c r="L542" s="630"/>
      <c r="M542" s="630"/>
      <c r="N542" s="630"/>
      <c r="O542" s="630"/>
      <c r="P542" s="637"/>
      <c r="Q542" s="627"/>
      <c r="S542" s="52"/>
      <c r="T542" s="52"/>
      <c r="U542" s="52"/>
      <c r="V542" s="52"/>
      <c r="W542" s="52"/>
      <c r="X542" s="641"/>
      <c r="AP542" s="409"/>
      <c r="AQ542" s="409"/>
      <c r="AR542" s="409"/>
      <c r="AS542" s="409"/>
      <c r="AT542" s="409"/>
      <c r="AU542" s="409"/>
      <c r="AV542" s="409"/>
      <c r="BF542" s="409"/>
      <c r="BG542" s="409"/>
      <c r="BH542" s="409"/>
      <c r="BI542" s="409"/>
      <c r="BJ542" s="409"/>
      <c r="BK542" s="409"/>
      <c r="BL542" s="409"/>
      <c r="BV542" s="409"/>
      <c r="BW542" s="409"/>
      <c r="BX542" s="409"/>
      <c r="BY542" s="409"/>
      <c r="BZ542" s="409"/>
      <c r="CA542" s="409"/>
      <c r="CB542" s="409"/>
      <c r="CL542" s="409"/>
      <c r="CM542" s="409"/>
      <c r="CN542" s="409"/>
      <c r="CO542" s="409"/>
      <c r="CP542" s="409"/>
      <c r="CQ542" s="409"/>
      <c r="CR542" s="409"/>
      <c r="DB542" s="409"/>
      <c r="DC542" s="409"/>
      <c r="DD542" s="409"/>
      <c r="DE542" s="409"/>
      <c r="DF542" s="409"/>
      <c r="DG542" s="409"/>
      <c r="DH542" s="409"/>
      <c r="DR542" s="409"/>
      <c r="DS542" s="409"/>
      <c r="DT542" s="409"/>
      <c r="DU542" s="409"/>
      <c r="DV542" s="409"/>
      <c r="DW542" s="409"/>
      <c r="DX542" s="409"/>
      <c r="EH542" s="409"/>
      <c r="EI542" s="409"/>
      <c r="EJ542" s="409"/>
      <c r="EK542" s="409"/>
      <c r="EL542" s="409"/>
      <c r="EM542" s="409"/>
      <c r="EN542" s="409"/>
      <c r="EX542" s="409"/>
      <c r="EY542" s="409"/>
      <c r="EZ542" s="409"/>
      <c r="FA542" s="409"/>
      <c r="FB542" s="409"/>
      <c r="FC542" s="409"/>
      <c r="FD542" s="409"/>
      <c r="FN542" s="409"/>
      <c r="FO542" s="409"/>
      <c r="FP542" s="409"/>
      <c r="FQ542" s="409"/>
      <c r="FR542" s="409"/>
      <c r="FS542" s="409"/>
      <c r="FT542" s="409"/>
      <c r="GD542" s="409"/>
      <c r="GE542" s="409"/>
      <c r="GF542" s="409"/>
      <c r="GG542" s="409"/>
      <c r="GH542" s="409"/>
      <c r="GI542" s="409"/>
      <c r="GJ542" s="409"/>
      <c r="GT542" s="409"/>
      <c r="GU542" s="409"/>
      <c r="GV542" s="409"/>
      <c r="GW542" s="409"/>
      <c r="GX542" s="409"/>
      <c r="GY542" s="409"/>
      <c r="GZ542" s="409"/>
      <c r="HJ542" s="409"/>
      <c r="HK542" s="409"/>
      <c r="HL542" s="409"/>
      <c r="HM542" s="409"/>
      <c r="HN542" s="409"/>
      <c r="HO542" s="409"/>
      <c r="HP542" s="409"/>
      <c r="HZ542" s="409"/>
      <c r="IA542" s="409"/>
      <c r="IB542" s="409"/>
      <c r="IC542" s="409"/>
      <c r="ID542" s="409"/>
      <c r="IE542" s="409"/>
      <c r="IF542" s="409"/>
      <c r="IP542" s="409"/>
      <c r="IQ542" s="409"/>
      <c r="IR542" s="409"/>
      <c r="IS542" s="409"/>
      <c r="IT542" s="409"/>
      <c r="IU542" s="409"/>
      <c r="IV542" s="409"/>
    </row>
    <row r="543" spans="1:256">
      <c r="A543" s="54"/>
      <c r="B543" s="16"/>
      <c r="C543" s="51"/>
      <c r="D543" s="52"/>
      <c r="E543" s="52"/>
      <c r="F543" s="52"/>
      <c r="G543" s="52"/>
      <c r="H543" s="52"/>
      <c r="I543" s="51"/>
      <c r="J543" s="242"/>
      <c r="K543" s="226"/>
      <c r="L543" s="630"/>
      <c r="M543" s="630"/>
      <c r="N543" s="630"/>
      <c r="O543" s="630"/>
      <c r="P543" s="637"/>
      <c r="Q543" s="627"/>
      <c r="S543" s="52"/>
      <c r="T543" s="52"/>
      <c r="U543" s="52"/>
      <c r="V543" s="52"/>
      <c r="W543" s="52"/>
      <c r="X543" s="641"/>
      <c r="AP543" s="409"/>
      <c r="AQ543" s="409"/>
      <c r="AR543" s="409"/>
      <c r="AS543" s="409"/>
      <c r="AT543" s="409"/>
      <c r="AU543" s="409"/>
      <c r="AV543" s="409"/>
      <c r="BF543" s="409"/>
      <c r="BG543" s="409"/>
      <c r="BH543" s="409"/>
      <c r="BI543" s="409"/>
      <c r="BJ543" s="409"/>
      <c r="BK543" s="409"/>
      <c r="BL543" s="409"/>
      <c r="BV543" s="409"/>
      <c r="BW543" s="409"/>
      <c r="BX543" s="409"/>
      <c r="BY543" s="409"/>
      <c r="BZ543" s="409"/>
      <c r="CA543" s="409"/>
      <c r="CB543" s="409"/>
      <c r="CL543" s="409"/>
      <c r="CM543" s="409"/>
      <c r="CN543" s="409"/>
      <c r="CO543" s="409"/>
      <c r="CP543" s="409"/>
      <c r="CQ543" s="409"/>
      <c r="CR543" s="409"/>
      <c r="DB543" s="409"/>
      <c r="DC543" s="409"/>
      <c r="DD543" s="409"/>
      <c r="DE543" s="409"/>
      <c r="DF543" s="409"/>
      <c r="DG543" s="409"/>
      <c r="DH543" s="409"/>
      <c r="DR543" s="409"/>
      <c r="DS543" s="409"/>
      <c r="DT543" s="409"/>
      <c r="DU543" s="409"/>
      <c r="DV543" s="409"/>
      <c r="DW543" s="409"/>
      <c r="DX543" s="409"/>
      <c r="EH543" s="409"/>
      <c r="EI543" s="409"/>
      <c r="EJ543" s="409"/>
      <c r="EK543" s="409"/>
      <c r="EL543" s="409"/>
      <c r="EM543" s="409"/>
      <c r="EN543" s="409"/>
      <c r="EX543" s="409"/>
      <c r="EY543" s="409"/>
      <c r="EZ543" s="409"/>
      <c r="FA543" s="409"/>
      <c r="FB543" s="409"/>
      <c r="FC543" s="409"/>
      <c r="FD543" s="409"/>
      <c r="FN543" s="409"/>
      <c r="FO543" s="409"/>
      <c r="FP543" s="409"/>
      <c r="FQ543" s="409"/>
      <c r="FR543" s="409"/>
      <c r="FS543" s="409"/>
      <c r="FT543" s="409"/>
      <c r="GD543" s="409"/>
      <c r="GE543" s="409"/>
      <c r="GF543" s="409"/>
      <c r="GG543" s="409"/>
      <c r="GH543" s="409"/>
      <c r="GI543" s="409"/>
      <c r="GJ543" s="409"/>
      <c r="GT543" s="409"/>
      <c r="GU543" s="409"/>
      <c r="GV543" s="409"/>
      <c r="GW543" s="409"/>
      <c r="GX543" s="409"/>
      <c r="GY543" s="409"/>
      <c r="GZ543" s="409"/>
      <c r="HJ543" s="409"/>
      <c r="HK543" s="409"/>
      <c r="HL543" s="409"/>
      <c r="HM543" s="409"/>
      <c r="HN543" s="409"/>
      <c r="HO543" s="409"/>
      <c r="HP543" s="409"/>
      <c r="HZ543" s="409"/>
      <c r="IA543" s="409"/>
      <c r="IB543" s="409"/>
      <c r="IC543" s="409"/>
      <c r="ID543" s="409"/>
      <c r="IE543" s="409"/>
      <c r="IF543" s="409"/>
      <c r="IP543" s="409"/>
      <c r="IQ543" s="409"/>
      <c r="IR543" s="409"/>
      <c r="IS543" s="409"/>
      <c r="IT543" s="409"/>
      <c r="IU543" s="409"/>
      <c r="IV543" s="409"/>
    </row>
    <row r="544" spans="1:256">
      <c r="A544" s="54"/>
      <c r="B544" s="139"/>
      <c r="C544" s="137"/>
      <c r="D544" s="138"/>
      <c r="E544" s="138"/>
      <c r="F544" s="138"/>
      <c r="G544" s="138"/>
      <c r="H544" s="138"/>
      <c r="I544" s="417"/>
      <c r="J544" s="243"/>
      <c r="K544" s="227"/>
      <c r="L544" s="227"/>
      <c r="M544" s="227"/>
      <c r="N544" s="227"/>
      <c r="O544" s="237"/>
      <c r="P544" s="631"/>
      <c r="Q544" s="627"/>
      <c r="S544" s="52"/>
      <c r="T544" s="52"/>
      <c r="U544" s="52"/>
      <c r="V544" s="52"/>
      <c r="W544" s="52"/>
      <c r="X544" s="641"/>
      <c r="AP544" s="409"/>
      <c r="AQ544" s="409"/>
      <c r="AR544" s="409"/>
      <c r="AS544" s="409"/>
      <c r="AT544" s="409"/>
      <c r="AU544" s="409"/>
      <c r="AV544" s="409"/>
      <c r="BF544" s="409"/>
      <c r="BG544" s="409"/>
      <c r="BH544" s="409"/>
      <c r="BI544" s="409"/>
      <c r="BJ544" s="409"/>
      <c r="BK544" s="409"/>
      <c r="BL544" s="409"/>
      <c r="BV544" s="409"/>
      <c r="BW544" s="409"/>
      <c r="BX544" s="409"/>
      <c r="BY544" s="409"/>
      <c r="BZ544" s="409"/>
      <c r="CA544" s="409"/>
      <c r="CB544" s="409"/>
      <c r="CL544" s="409"/>
      <c r="CM544" s="409"/>
      <c r="CN544" s="409"/>
      <c r="CO544" s="409"/>
      <c r="CP544" s="409"/>
      <c r="CQ544" s="409"/>
      <c r="CR544" s="409"/>
      <c r="DB544" s="409"/>
      <c r="DC544" s="409"/>
      <c r="DD544" s="409"/>
      <c r="DE544" s="409"/>
      <c r="DF544" s="409"/>
      <c r="DG544" s="409"/>
      <c r="DH544" s="409"/>
      <c r="DR544" s="409"/>
      <c r="DS544" s="409"/>
      <c r="DT544" s="409"/>
      <c r="DU544" s="409"/>
      <c r="DV544" s="409"/>
      <c r="DW544" s="409"/>
      <c r="DX544" s="409"/>
      <c r="EH544" s="409"/>
      <c r="EI544" s="409"/>
      <c r="EJ544" s="409"/>
      <c r="EK544" s="409"/>
      <c r="EL544" s="409"/>
      <c r="EM544" s="409"/>
      <c r="EN544" s="409"/>
      <c r="EX544" s="409"/>
      <c r="EY544" s="409"/>
      <c r="EZ544" s="409"/>
      <c r="FA544" s="409"/>
      <c r="FB544" s="409"/>
      <c r="FC544" s="409"/>
      <c r="FD544" s="409"/>
      <c r="FN544" s="409"/>
      <c r="FO544" s="409"/>
      <c r="FP544" s="409"/>
      <c r="FQ544" s="409"/>
      <c r="FR544" s="409"/>
      <c r="FS544" s="409"/>
      <c r="FT544" s="409"/>
      <c r="GD544" s="409"/>
      <c r="GE544" s="409"/>
      <c r="GF544" s="409"/>
      <c r="GG544" s="409"/>
      <c r="GH544" s="409"/>
      <c r="GI544" s="409"/>
      <c r="GJ544" s="409"/>
      <c r="GT544" s="409"/>
      <c r="GU544" s="409"/>
      <c r="GV544" s="409"/>
      <c r="GW544" s="409"/>
      <c r="GX544" s="409"/>
      <c r="GY544" s="409"/>
      <c r="GZ544" s="409"/>
      <c r="HJ544" s="409"/>
      <c r="HK544" s="409"/>
      <c r="HL544" s="409"/>
      <c r="HM544" s="409"/>
      <c r="HN544" s="409"/>
      <c r="HO544" s="409"/>
      <c r="HP544" s="409"/>
      <c r="HZ544" s="409"/>
      <c r="IA544" s="409"/>
      <c r="IB544" s="409"/>
      <c r="IC544" s="409"/>
      <c r="ID544" s="409"/>
      <c r="IE544" s="409"/>
      <c r="IF544" s="409"/>
      <c r="IP544" s="409"/>
      <c r="IQ544" s="409"/>
      <c r="IR544" s="409"/>
      <c r="IS544" s="409"/>
      <c r="IT544" s="409"/>
      <c r="IU544" s="409"/>
      <c r="IV544" s="409"/>
    </row>
    <row r="545" spans="1:256">
      <c r="A545" s="54"/>
      <c r="B545" s="16"/>
      <c r="C545" s="51"/>
      <c r="D545" s="52"/>
      <c r="E545" s="52"/>
      <c r="F545" s="52"/>
      <c r="G545" s="52"/>
      <c r="H545" s="52"/>
      <c r="I545" s="51"/>
      <c r="J545" s="242"/>
      <c r="K545" s="226"/>
      <c r="L545" s="630"/>
      <c r="M545" s="630"/>
      <c r="N545" s="630"/>
      <c r="O545" s="630"/>
      <c r="P545" s="637"/>
      <c r="Q545" s="627"/>
      <c r="S545" s="52"/>
      <c r="T545" s="52"/>
      <c r="U545" s="52"/>
      <c r="V545" s="52"/>
      <c r="W545" s="52"/>
      <c r="X545" s="641"/>
      <c r="AP545" s="409"/>
      <c r="AQ545" s="409"/>
      <c r="AR545" s="409"/>
      <c r="AS545" s="409"/>
      <c r="AT545" s="409"/>
      <c r="AU545" s="409"/>
      <c r="AV545" s="409"/>
      <c r="BF545" s="409"/>
      <c r="BG545" s="409"/>
      <c r="BH545" s="409"/>
      <c r="BI545" s="409"/>
      <c r="BJ545" s="409"/>
      <c r="BK545" s="409"/>
      <c r="BL545" s="409"/>
      <c r="BV545" s="409"/>
      <c r="BW545" s="409"/>
      <c r="BX545" s="409"/>
      <c r="BY545" s="409"/>
      <c r="BZ545" s="409"/>
      <c r="CA545" s="409"/>
      <c r="CB545" s="409"/>
      <c r="CL545" s="409"/>
      <c r="CM545" s="409"/>
      <c r="CN545" s="409"/>
      <c r="CO545" s="409"/>
      <c r="CP545" s="409"/>
      <c r="CQ545" s="409"/>
      <c r="CR545" s="409"/>
      <c r="DB545" s="409"/>
      <c r="DC545" s="409"/>
      <c r="DD545" s="409"/>
      <c r="DE545" s="409"/>
      <c r="DF545" s="409"/>
      <c r="DG545" s="409"/>
      <c r="DH545" s="409"/>
      <c r="DR545" s="409"/>
      <c r="DS545" s="409"/>
      <c r="DT545" s="409"/>
      <c r="DU545" s="409"/>
      <c r="DV545" s="409"/>
      <c r="DW545" s="409"/>
      <c r="DX545" s="409"/>
      <c r="EH545" s="409"/>
      <c r="EI545" s="409"/>
      <c r="EJ545" s="409"/>
      <c r="EK545" s="409"/>
      <c r="EL545" s="409"/>
      <c r="EM545" s="409"/>
      <c r="EN545" s="409"/>
      <c r="EX545" s="409"/>
      <c r="EY545" s="409"/>
      <c r="EZ545" s="409"/>
      <c r="FA545" s="409"/>
      <c r="FB545" s="409"/>
      <c r="FC545" s="409"/>
      <c r="FD545" s="409"/>
      <c r="FN545" s="409"/>
      <c r="FO545" s="409"/>
      <c r="FP545" s="409"/>
      <c r="FQ545" s="409"/>
      <c r="FR545" s="409"/>
      <c r="FS545" s="409"/>
      <c r="FT545" s="409"/>
      <c r="GD545" s="409"/>
      <c r="GE545" s="409"/>
      <c r="GF545" s="409"/>
      <c r="GG545" s="409"/>
      <c r="GH545" s="409"/>
      <c r="GI545" s="409"/>
      <c r="GJ545" s="409"/>
      <c r="GT545" s="409"/>
      <c r="GU545" s="409"/>
      <c r="GV545" s="409"/>
      <c r="GW545" s="409"/>
      <c r="GX545" s="409"/>
      <c r="GY545" s="409"/>
      <c r="GZ545" s="409"/>
      <c r="HJ545" s="409"/>
      <c r="HK545" s="409"/>
      <c r="HL545" s="409"/>
      <c r="HM545" s="409"/>
      <c r="HN545" s="409"/>
      <c r="HO545" s="409"/>
      <c r="HP545" s="409"/>
      <c r="HZ545" s="409"/>
      <c r="IA545" s="409"/>
      <c r="IB545" s="409"/>
      <c r="IC545" s="409"/>
      <c r="ID545" s="409"/>
      <c r="IE545" s="409"/>
      <c r="IF545" s="409"/>
      <c r="IP545" s="409"/>
      <c r="IQ545" s="409"/>
      <c r="IR545" s="409"/>
      <c r="IS545" s="409"/>
      <c r="IT545" s="409"/>
      <c r="IU545" s="409"/>
      <c r="IV545" s="409"/>
    </row>
    <row r="546" spans="1:256">
      <c r="A546" s="54"/>
      <c r="B546" s="16"/>
      <c r="C546" s="51"/>
      <c r="D546" s="52"/>
      <c r="E546" s="52"/>
      <c r="F546" s="52"/>
      <c r="G546" s="52"/>
      <c r="H546" s="52"/>
      <c r="I546" s="51"/>
      <c r="J546" s="242"/>
      <c r="K546" s="226"/>
      <c r="L546" s="630"/>
      <c r="M546" s="630"/>
      <c r="N546" s="630"/>
      <c r="O546" s="630"/>
      <c r="P546" s="637"/>
      <c r="Q546" s="627"/>
      <c r="S546" s="52"/>
      <c r="T546" s="52"/>
      <c r="U546" s="52"/>
      <c r="V546" s="52"/>
      <c r="W546" s="52"/>
      <c r="X546" s="641"/>
      <c r="AP546" s="409"/>
      <c r="AQ546" s="409"/>
      <c r="AR546" s="409"/>
      <c r="AS546" s="409"/>
      <c r="AT546" s="409"/>
      <c r="AU546" s="409"/>
      <c r="AV546" s="409"/>
      <c r="BF546" s="409"/>
      <c r="BG546" s="409"/>
      <c r="BH546" s="409"/>
      <c r="BI546" s="409"/>
      <c r="BJ546" s="409"/>
      <c r="BK546" s="409"/>
      <c r="BL546" s="409"/>
      <c r="BV546" s="409"/>
      <c r="BW546" s="409"/>
      <c r="BX546" s="409"/>
      <c r="BY546" s="409"/>
      <c r="BZ546" s="409"/>
      <c r="CA546" s="409"/>
      <c r="CB546" s="409"/>
      <c r="CL546" s="409"/>
      <c r="CM546" s="409"/>
      <c r="CN546" s="409"/>
      <c r="CO546" s="409"/>
      <c r="CP546" s="409"/>
      <c r="CQ546" s="409"/>
      <c r="CR546" s="409"/>
      <c r="DB546" s="409"/>
      <c r="DC546" s="409"/>
      <c r="DD546" s="409"/>
      <c r="DE546" s="409"/>
      <c r="DF546" s="409"/>
      <c r="DG546" s="409"/>
      <c r="DH546" s="409"/>
      <c r="DR546" s="409"/>
      <c r="DS546" s="409"/>
      <c r="DT546" s="409"/>
      <c r="DU546" s="409"/>
      <c r="DV546" s="409"/>
      <c r="DW546" s="409"/>
      <c r="DX546" s="409"/>
      <c r="EH546" s="409"/>
      <c r="EI546" s="409"/>
      <c r="EJ546" s="409"/>
      <c r="EK546" s="409"/>
      <c r="EL546" s="409"/>
      <c r="EM546" s="409"/>
      <c r="EN546" s="409"/>
      <c r="EX546" s="409"/>
      <c r="EY546" s="409"/>
      <c r="EZ546" s="409"/>
      <c r="FA546" s="409"/>
      <c r="FB546" s="409"/>
      <c r="FC546" s="409"/>
      <c r="FD546" s="409"/>
      <c r="FN546" s="409"/>
      <c r="FO546" s="409"/>
      <c r="FP546" s="409"/>
      <c r="FQ546" s="409"/>
      <c r="FR546" s="409"/>
      <c r="FS546" s="409"/>
      <c r="FT546" s="409"/>
      <c r="GD546" s="409"/>
      <c r="GE546" s="409"/>
      <c r="GF546" s="409"/>
      <c r="GG546" s="409"/>
      <c r="GH546" s="409"/>
      <c r="GI546" s="409"/>
      <c r="GJ546" s="409"/>
      <c r="GT546" s="409"/>
      <c r="GU546" s="409"/>
      <c r="GV546" s="409"/>
      <c r="GW546" s="409"/>
      <c r="GX546" s="409"/>
      <c r="GY546" s="409"/>
      <c r="GZ546" s="409"/>
      <c r="HJ546" s="409"/>
      <c r="HK546" s="409"/>
      <c r="HL546" s="409"/>
      <c r="HM546" s="409"/>
      <c r="HN546" s="409"/>
      <c r="HO546" s="409"/>
      <c r="HP546" s="409"/>
      <c r="HZ546" s="409"/>
      <c r="IA546" s="409"/>
      <c r="IB546" s="409"/>
      <c r="IC546" s="409"/>
      <c r="ID546" s="409"/>
      <c r="IE546" s="409"/>
      <c r="IF546" s="409"/>
      <c r="IP546" s="409"/>
      <c r="IQ546" s="409"/>
      <c r="IR546" s="409"/>
      <c r="IS546" s="409"/>
      <c r="IT546" s="409"/>
      <c r="IU546" s="409"/>
      <c r="IV546" s="409"/>
    </row>
    <row r="547" spans="1:256">
      <c r="A547" s="54"/>
      <c r="B547" s="141"/>
      <c r="C547" s="142"/>
      <c r="D547" s="143"/>
      <c r="E547" s="143"/>
      <c r="F547" s="143"/>
      <c r="G547" s="143"/>
      <c r="H547" s="143"/>
      <c r="I547" s="414"/>
      <c r="J547" s="243"/>
      <c r="K547" s="227"/>
      <c r="L547" s="227"/>
      <c r="M547" s="227"/>
      <c r="N547" s="227"/>
      <c r="O547" s="237"/>
      <c r="P547" s="631"/>
      <c r="Q547" s="627"/>
      <c r="S547" s="52"/>
      <c r="T547" s="52"/>
      <c r="U547" s="52"/>
      <c r="V547" s="52"/>
      <c r="W547" s="52"/>
      <c r="X547" s="641"/>
      <c r="AP547" s="409"/>
      <c r="AQ547" s="409"/>
      <c r="AR547" s="409"/>
      <c r="AS547" s="409"/>
      <c r="AT547" s="409"/>
      <c r="AU547" s="409"/>
      <c r="AV547" s="409"/>
      <c r="BF547" s="409"/>
      <c r="BG547" s="409"/>
      <c r="BH547" s="409"/>
      <c r="BI547" s="409"/>
      <c r="BJ547" s="409"/>
      <c r="BK547" s="409"/>
      <c r="BL547" s="409"/>
      <c r="BV547" s="409"/>
      <c r="BW547" s="409"/>
      <c r="BX547" s="409"/>
      <c r="BY547" s="409"/>
      <c r="BZ547" s="409"/>
      <c r="CA547" s="409"/>
      <c r="CB547" s="409"/>
      <c r="CL547" s="409"/>
      <c r="CM547" s="409"/>
      <c r="CN547" s="409"/>
      <c r="CO547" s="409"/>
      <c r="CP547" s="409"/>
      <c r="CQ547" s="409"/>
      <c r="CR547" s="409"/>
      <c r="DB547" s="409"/>
      <c r="DC547" s="409"/>
      <c r="DD547" s="409"/>
      <c r="DE547" s="409"/>
      <c r="DF547" s="409"/>
      <c r="DG547" s="409"/>
      <c r="DH547" s="409"/>
      <c r="DR547" s="409"/>
      <c r="DS547" s="409"/>
      <c r="DT547" s="409"/>
      <c r="DU547" s="409"/>
      <c r="DV547" s="409"/>
      <c r="DW547" s="409"/>
      <c r="DX547" s="409"/>
      <c r="EH547" s="409"/>
      <c r="EI547" s="409"/>
      <c r="EJ547" s="409"/>
      <c r="EK547" s="409"/>
      <c r="EL547" s="409"/>
      <c r="EM547" s="409"/>
      <c r="EN547" s="409"/>
      <c r="EX547" s="409"/>
      <c r="EY547" s="409"/>
      <c r="EZ547" s="409"/>
      <c r="FA547" s="409"/>
      <c r="FB547" s="409"/>
      <c r="FC547" s="409"/>
      <c r="FD547" s="409"/>
      <c r="FN547" s="409"/>
      <c r="FO547" s="409"/>
      <c r="FP547" s="409"/>
      <c r="FQ547" s="409"/>
      <c r="FR547" s="409"/>
      <c r="FS547" s="409"/>
      <c r="FT547" s="409"/>
      <c r="GD547" s="409"/>
      <c r="GE547" s="409"/>
      <c r="GF547" s="409"/>
      <c r="GG547" s="409"/>
      <c r="GH547" s="409"/>
      <c r="GI547" s="409"/>
      <c r="GJ547" s="409"/>
      <c r="GT547" s="409"/>
      <c r="GU547" s="409"/>
      <c r="GV547" s="409"/>
      <c r="GW547" s="409"/>
      <c r="GX547" s="409"/>
      <c r="GY547" s="409"/>
      <c r="GZ547" s="409"/>
      <c r="HJ547" s="409"/>
      <c r="HK547" s="409"/>
      <c r="HL547" s="409"/>
      <c r="HM547" s="409"/>
      <c r="HN547" s="409"/>
      <c r="HO547" s="409"/>
      <c r="HP547" s="409"/>
      <c r="HZ547" s="409"/>
      <c r="IA547" s="409"/>
      <c r="IB547" s="409"/>
      <c r="IC547" s="409"/>
      <c r="ID547" s="409"/>
      <c r="IE547" s="409"/>
      <c r="IF547" s="409"/>
      <c r="IP547" s="409"/>
      <c r="IQ547" s="409"/>
      <c r="IR547" s="409"/>
      <c r="IS547" s="409"/>
      <c r="IT547" s="409"/>
      <c r="IU547" s="409"/>
      <c r="IV547" s="409"/>
    </row>
    <row r="548" spans="1:256">
      <c r="A548" s="54"/>
      <c r="B548" s="16"/>
      <c r="C548" s="51"/>
      <c r="D548" s="52"/>
      <c r="E548" s="52"/>
      <c r="F548" s="52"/>
      <c r="G548" s="52"/>
      <c r="H548" s="52"/>
      <c r="I548" s="51"/>
      <c r="J548" s="242"/>
      <c r="K548" s="226"/>
      <c r="L548" s="630"/>
      <c r="M548" s="630"/>
      <c r="N548" s="630"/>
      <c r="O548" s="630"/>
      <c r="P548" s="637"/>
      <c r="Q548" s="627"/>
      <c r="S548" s="52"/>
      <c r="T548" s="52"/>
      <c r="U548" s="52"/>
      <c r="V548" s="52"/>
      <c r="W548" s="52"/>
      <c r="X548" s="641"/>
      <c r="AP548" s="409"/>
      <c r="AQ548" s="409"/>
      <c r="AR548" s="409"/>
      <c r="AS548" s="409"/>
      <c r="AT548" s="409"/>
      <c r="AU548" s="409"/>
      <c r="AV548" s="409"/>
      <c r="BF548" s="409"/>
      <c r="BG548" s="409"/>
      <c r="BH548" s="409"/>
      <c r="BI548" s="409"/>
      <c r="BJ548" s="409"/>
      <c r="BK548" s="409"/>
      <c r="BL548" s="409"/>
      <c r="BV548" s="409"/>
      <c r="BW548" s="409"/>
      <c r="BX548" s="409"/>
      <c r="BY548" s="409"/>
      <c r="BZ548" s="409"/>
      <c r="CA548" s="409"/>
      <c r="CB548" s="409"/>
      <c r="CL548" s="409"/>
      <c r="CM548" s="409"/>
      <c r="CN548" s="409"/>
      <c r="CO548" s="409"/>
      <c r="CP548" s="409"/>
      <c r="CQ548" s="409"/>
      <c r="CR548" s="409"/>
      <c r="DB548" s="409"/>
      <c r="DC548" s="409"/>
      <c r="DD548" s="409"/>
      <c r="DE548" s="409"/>
      <c r="DF548" s="409"/>
      <c r="DG548" s="409"/>
      <c r="DH548" s="409"/>
      <c r="DR548" s="409"/>
      <c r="DS548" s="409"/>
      <c r="DT548" s="409"/>
      <c r="DU548" s="409"/>
      <c r="DV548" s="409"/>
      <c r="DW548" s="409"/>
      <c r="DX548" s="409"/>
      <c r="EH548" s="409"/>
      <c r="EI548" s="409"/>
      <c r="EJ548" s="409"/>
      <c r="EK548" s="409"/>
      <c r="EL548" s="409"/>
      <c r="EM548" s="409"/>
      <c r="EN548" s="409"/>
      <c r="EX548" s="409"/>
      <c r="EY548" s="409"/>
      <c r="EZ548" s="409"/>
      <c r="FA548" s="409"/>
      <c r="FB548" s="409"/>
      <c r="FC548" s="409"/>
      <c r="FD548" s="409"/>
      <c r="FN548" s="409"/>
      <c r="FO548" s="409"/>
      <c r="FP548" s="409"/>
      <c r="FQ548" s="409"/>
      <c r="FR548" s="409"/>
      <c r="FS548" s="409"/>
      <c r="FT548" s="409"/>
      <c r="GD548" s="409"/>
      <c r="GE548" s="409"/>
      <c r="GF548" s="409"/>
      <c r="GG548" s="409"/>
      <c r="GH548" s="409"/>
      <c r="GI548" s="409"/>
      <c r="GJ548" s="409"/>
      <c r="GT548" s="409"/>
      <c r="GU548" s="409"/>
      <c r="GV548" s="409"/>
      <c r="GW548" s="409"/>
      <c r="GX548" s="409"/>
      <c r="GY548" s="409"/>
      <c r="GZ548" s="409"/>
      <c r="HJ548" s="409"/>
      <c r="HK548" s="409"/>
      <c r="HL548" s="409"/>
      <c r="HM548" s="409"/>
      <c r="HN548" s="409"/>
      <c r="HO548" s="409"/>
      <c r="HP548" s="409"/>
      <c r="HZ548" s="409"/>
      <c r="IA548" s="409"/>
      <c r="IB548" s="409"/>
      <c r="IC548" s="409"/>
      <c r="ID548" s="409"/>
      <c r="IE548" s="409"/>
      <c r="IF548" s="409"/>
      <c r="IP548" s="409"/>
      <c r="IQ548" s="409"/>
      <c r="IR548" s="409"/>
      <c r="IS548" s="409"/>
      <c r="IT548" s="409"/>
      <c r="IU548" s="409"/>
      <c r="IV548" s="409"/>
    </row>
    <row r="549" spans="1:256">
      <c r="A549" s="54"/>
      <c r="B549" s="16"/>
      <c r="C549" s="51"/>
      <c r="D549" s="52"/>
      <c r="E549" s="52"/>
      <c r="F549" s="52"/>
      <c r="G549" s="52"/>
      <c r="H549" s="52"/>
      <c r="I549" s="51"/>
      <c r="J549" s="242"/>
      <c r="K549" s="226"/>
      <c r="L549" s="630"/>
      <c r="M549" s="630"/>
      <c r="N549" s="630"/>
      <c r="O549" s="630"/>
      <c r="P549" s="637"/>
      <c r="Q549" s="627"/>
      <c r="S549" s="52"/>
      <c r="T549" s="52"/>
      <c r="U549" s="52"/>
      <c r="V549" s="52"/>
      <c r="W549" s="52"/>
      <c r="X549" s="641"/>
      <c r="AP549" s="409"/>
      <c r="AQ549" s="409"/>
      <c r="AR549" s="409"/>
      <c r="AS549" s="409"/>
      <c r="AT549" s="409"/>
      <c r="AU549" s="409"/>
      <c r="AV549" s="409"/>
      <c r="BF549" s="409"/>
      <c r="BG549" s="409"/>
      <c r="BH549" s="409"/>
      <c r="BI549" s="409"/>
      <c r="BJ549" s="409"/>
      <c r="BK549" s="409"/>
      <c r="BL549" s="409"/>
      <c r="BV549" s="409"/>
      <c r="BW549" s="409"/>
      <c r="BX549" s="409"/>
      <c r="BY549" s="409"/>
      <c r="BZ549" s="409"/>
      <c r="CA549" s="409"/>
      <c r="CB549" s="409"/>
      <c r="CL549" s="409"/>
      <c r="CM549" s="409"/>
      <c r="CN549" s="409"/>
      <c r="CO549" s="409"/>
      <c r="CP549" s="409"/>
      <c r="CQ549" s="409"/>
      <c r="CR549" s="409"/>
      <c r="DB549" s="409"/>
      <c r="DC549" s="409"/>
      <c r="DD549" s="409"/>
      <c r="DE549" s="409"/>
      <c r="DF549" s="409"/>
      <c r="DG549" s="409"/>
      <c r="DH549" s="409"/>
      <c r="DR549" s="409"/>
      <c r="DS549" s="409"/>
      <c r="DT549" s="409"/>
      <c r="DU549" s="409"/>
      <c r="DV549" s="409"/>
      <c r="DW549" s="409"/>
      <c r="DX549" s="409"/>
      <c r="EH549" s="409"/>
      <c r="EI549" s="409"/>
      <c r="EJ549" s="409"/>
      <c r="EK549" s="409"/>
      <c r="EL549" s="409"/>
      <c r="EM549" s="409"/>
      <c r="EN549" s="409"/>
      <c r="EX549" s="409"/>
      <c r="EY549" s="409"/>
      <c r="EZ549" s="409"/>
      <c r="FA549" s="409"/>
      <c r="FB549" s="409"/>
      <c r="FC549" s="409"/>
      <c r="FD549" s="409"/>
      <c r="FN549" s="409"/>
      <c r="FO549" s="409"/>
      <c r="FP549" s="409"/>
      <c r="FQ549" s="409"/>
      <c r="FR549" s="409"/>
      <c r="FS549" s="409"/>
      <c r="FT549" s="409"/>
      <c r="GD549" s="409"/>
      <c r="GE549" s="409"/>
      <c r="GF549" s="409"/>
      <c r="GG549" s="409"/>
      <c r="GH549" s="409"/>
      <c r="GI549" s="409"/>
      <c r="GJ549" s="409"/>
      <c r="GT549" s="409"/>
      <c r="GU549" s="409"/>
      <c r="GV549" s="409"/>
      <c r="GW549" s="409"/>
      <c r="GX549" s="409"/>
      <c r="GY549" s="409"/>
      <c r="GZ549" s="409"/>
      <c r="HJ549" s="409"/>
      <c r="HK549" s="409"/>
      <c r="HL549" s="409"/>
      <c r="HM549" s="409"/>
      <c r="HN549" s="409"/>
      <c r="HO549" s="409"/>
      <c r="HP549" s="409"/>
      <c r="HZ549" s="409"/>
      <c r="IA549" s="409"/>
      <c r="IB549" s="409"/>
      <c r="IC549" s="409"/>
      <c r="ID549" s="409"/>
      <c r="IE549" s="409"/>
      <c r="IF549" s="409"/>
      <c r="IP549" s="409"/>
      <c r="IQ549" s="409"/>
      <c r="IR549" s="409"/>
      <c r="IS549" s="409"/>
      <c r="IT549" s="409"/>
      <c r="IU549" s="409"/>
      <c r="IV549" s="409"/>
    </row>
    <row r="550" spans="1:256">
      <c r="A550" s="54"/>
      <c r="B550" s="139"/>
      <c r="C550" s="137"/>
      <c r="D550" s="138"/>
      <c r="E550" s="138"/>
      <c r="F550" s="138"/>
      <c r="G550" s="138"/>
      <c r="H550" s="138"/>
      <c r="I550" s="417"/>
      <c r="J550" s="243"/>
      <c r="K550" s="227"/>
      <c r="L550" s="227"/>
      <c r="M550" s="227"/>
      <c r="N550" s="227"/>
      <c r="O550" s="237"/>
      <c r="P550" s="631"/>
      <c r="Q550" s="627"/>
      <c r="S550" s="52"/>
      <c r="T550" s="52"/>
      <c r="U550" s="52"/>
      <c r="V550" s="52"/>
      <c r="W550" s="52"/>
      <c r="X550" s="641"/>
      <c r="AP550" s="409"/>
      <c r="AQ550" s="409"/>
      <c r="AR550" s="409"/>
      <c r="AS550" s="409"/>
      <c r="AT550" s="409"/>
      <c r="AU550" s="409"/>
      <c r="AV550" s="409"/>
      <c r="BF550" s="409"/>
      <c r="BG550" s="409"/>
      <c r="BH550" s="409"/>
      <c r="BI550" s="409"/>
      <c r="BJ550" s="409"/>
      <c r="BK550" s="409"/>
      <c r="BL550" s="409"/>
      <c r="BV550" s="409"/>
      <c r="BW550" s="409"/>
      <c r="BX550" s="409"/>
      <c r="BY550" s="409"/>
      <c r="BZ550" s="409"/>
      <c r="CA550" s="409"/>
      <c r="CB550" s="409"/>
      <c r="CL550" s="409"/>
      <c r="CM550" s="409"/>
      <c r="CN550" s="409"/>
      <c r="CO550" s="409"/>
      <c r="CP550" s="409"/>
      <c r="CQ550" s="409"/>
      <c r="CR550" s="409"/>
      <c r="DB550" s="409"/>
      <c r="DC550" s="409"/>
      <c r="DD550" s="409"/>
      <c r="DE550" s="409"/>
      <c r="DF550" s="409"/>
      <c r="DG550" s="409"/>
      <c r="DH550" s="409"/>
      <c r="DR550" s="409"/>
      <c r="DS550" s="409"/>
      <c r="DT550" s="409"/>
      <c r="DU550" s="409"/>
      <c r="DV550" s="409"/>
      <c r="DW550" s="409"/>
      <c r="DX550" s="409"/>
      <c r="EH550" s="409"/>
      <c r="EI550" s="409"/>
      <c r="EJ550" s="409"/>
      <c r="EK550" s="409"/>
      <c r="EL550" s="409"/>
      <c r="EM550" s="409"/>
      <c r="EN550" s="409"/>
      <c r="EX550" s="409"/>
      <c r="EY550" s="409"/>
      <c r="EZ550" s="409"/>
      <c r="FA550" s="409"/>
      <c r="FB550" s="409"/>
      <c r="FC550" s="409"/>
      <c r="FD550" s="409"/>
      <c r="FN550" s="409"/>
      <c r="FO550" s="409"/>
      <c r="FP550" s="409"/>
      <c r="FQ550" s="409"/>
      <c r="FR550" s="409"/>
      <c r="FS550" s="409"/>
      <c r="FT550" s="409"/>
      <c r="GD550" s="409"/>
      <c r="GE550" s="409"/>
      <c r="GF550" s="409"/>
      <c r="GG550" s="409"/>
      <c r="GH550" s="409"/>
      <c r="GI550" s="409"/>
      <c r="GJ550" s="409"/>
      <c r="GT550" s="409"/>
      <c r="GU550" s="409"/>
      <c r="GV550" s="409"/>
      <c r="GW550" s="409"/>
      <c r="GX550" s="409"/>
      <c r="GY550" s="409"/>
      <c r="GZ550" s="409"/>
      <c r="HJ550" s="409"/>
      <c r="HK550" s="409"/>
      <c r="HL550" s="409"/>
      <c r="HM550" s="409"/>
      <c r="HN550" s="409"/>
      <c r="HO550" s="409"/>
      <c r="HP550" s="409"/>
      <c r="HZ550" s="409"/>
      <c r="IA550" s="409"/>
      <c r="IB550" s="409"/>
      <c r="IC550" s="409"/>
      <c r="ID550" s="409"/>
      <c r="IE550" s="409"/>
      <c r="IF550" s="409"/>
      <c r="IP550" s="409"/>
      <c r="IQ550" s="409"/>
      <c r="IR550" s="409"/>
      <c r="IS550" s="409"/>
      <c r="IT550" s="409"/>
      <c r="IU550" s="409"/>
      <c r="IV550" s="409"/>
    </row>
    <row r="551" spans="1:256">
      <c r="A551" s="53"/>
      <c r="B551" s="238"/>
      <c r="C551" s="239"/>
      <c r="D551" s="240"/>
      <c r="E551" s="240"/>
      <c r="F551" s="74"/>
      <c r="G551" s="240"/>
      <c r="H551" s="240"/>
      <c r="I551" s="241"/>
      <c r="J551" s="228"/>
      <c r="K551" s="229"/>
      <c r="L551" s="230"/>
      <c r="M551" s="230"/>
      <c r="N551" s="230"/>
      <c r="O551" s="230"/>
      <c r="P551" s="623"/>
      <c r="Q551" s="627"/>
      <c r="S551" s="52"/>
      <c r="T551" s="52"/>
      <c r="U551" s="52"/>
      <c r="V551" s="52"/>
      <c r="W551" s="52"/>
      <c r="X551" s="641"/>
      <c r="AP551" s="409"/>
      <c r="AQ551" s="409"/>
      <c r="AR551" s="409"/>
      <c r="AS551" s="409"/>
      <c r="AT551" s="409"/>
      <c r="AU551" s="409"/>
      <c r="AV551" s="409"/>
      <c r="BF551" s="409"/>
      <c r="BG551" s="409"/>
      <c r="BH551" s="409"/>
      <c r="BI551" s="409"/>
      <c r="BJ551" s="409"/>
      <c r="BK551" s="409"/>
      <c r="BL551" s="409"/>
      <c r="BV551" s="409"/>
      <c r="BW551" s="409"/>
      <c r="BX551" s="409"/>
      <c r="BY551" s="409"/>
      <c r="BZ551" s="409"/>
      <c r="CA551" s="409"/>
      <c r="CB551" s="409"/>
      <c r="CL551" s="409"/>
      <c r="CM551" s="409"/>
      <c r="CN551" s="409"/>
      <c r="CO551" s="409"/>
      <c r="CP551" s="409"/>
      <c r="CQ551" s="409"/>
      <c r="CR551" s="409"/>
      <c r="DB551" s="409"/>
      <c r="DC551" s="409"/>
      <c r="DD551" s="409"/>
      <c r="DE551" s="409"/>
      <c r="DF551" s="409"/>
      <c r="DG551" s="409"/>
      <c r="DH551" s="409"/>
      <c r="DR551" s="409"/>
      <c r="DS551" s="409"/>
      <c r="DT551" s="409"/>
      <c r="DU551" s="409"/>
      <c r="DV551" s="409"/>
      <c r="DW551" s="409"/>
      <c r="DX551" s="409"/>
      <c r="EH551" s="409"/>
      <c r="EI551" s="409"/>
      <c r="EJ551" s="409"/>
      <c r="EK551" s="409"/>
      <c r="EL551" s="409"/>
      <c r="EM551" s="409"/>
      <c r="EN551" s="409"/>
      <c r="EX551" s="409"/>
      <c r="EY551" s="409"/>
      <c r="EZ551" s="409"/>
      <c r="FA551" s="409"/>
      <c r="FB551" s="409"/>
      <c r="FC551" s="409"/>
      <c r="FD551" s="409"/>
      <c r="FN551" s="409"/>
      <c r="FO551" s="409"/>
      <c r="FP551" s="409"/>
      <c r="FQ551" s="409"/>
      <c r="FR551" s="409"/>
      <c r="FS551" s="409"/>
      <c r="FT551" s="409"/>
      <c r="GD551" s="409"/>
      <c r="GE551" s="409"/>
      <c r="GF551" s="409"/>
      <c r="GG551" s="409"/>
      <c r="GH551" s="409"/>
      <c r="GI551" s="409"/>
      <c r="GJ551" s="409"/>
      <c r="GT551" s="409"/>
      <c r="GU551" s="409"/>
      <c r="GV551" s="409"/>
      <c r="GW551" s="409"/>
      <c r="GX551" s="409"/>
      <c r="GY551" s="409"/>
      <c r="GZ551" s="409"/>
      <c r="HJ551" s="409"/>
      <c r="HK551" s="409"/>
      <c r="HL551" s="409"/>
      <c r="HM551" s="409"/>
      <c r="HN551" s="409"/>
      <c r="HO551" s="409"/>
      <c r="HP551" s="409"/>
      <c r="HZ551" s="409"/>
      <c r="IA551" s="409"/>
      <c r="IB551" s="409"/>
      <c r="IC551" s="409"/>
      <c r="ID551" s="409"/>
      <c r="IE551" s="409"/>
      <c r="IF551" s="409"/>
      <c r="IP551" s="409"/>
      <c r="IQ551" s="409"/>
      <c r="IR551" s="409"/>
      <c r="IS551" s="409"/>
      <c r="IT551" s="409"/>
      <c r="IU551" s="409"/>
      <c r="IV551" s="409"/>
    </row>
    <row r="552" spans="1:256">
      <c r="A552" s="54"/>
      <c r="B552" s="16"/>
      <c r="C552" s="51"/>
      <c r="D552" s="52"/>
      <c r="E552" s="52"/>
      <c r="F552" s="52"/>
      <c r="G552" s="52"/>
      <c r="H552" s="52"/>
      <c r="I552" s="75"/>
      <c r="J552" s="232"/>
      <c r="K552" s="233"/>
      <c r="L552" s="234"/>
      <c r="M552" s="234"/>
      <c r="N552" s="234"/>
      <c r="O552" s="234"/>
      <c r="P552" s="635"/>
      <c r="Q552" s="627"/>
      <c r="S552" s="52"/>
      <c r="T552" s="52"/>
      <c r="U552" s="52"/>
      <c r="V552" s="52"/>
      <c r="W552" s="52"/>
      <c r="X552" s="641"/>
      <c r="AP552" s="409"/>
      <c r="AQ552" s="409"/>
      <c r="AR552" s="409"/>
      <c r="AS552" s="409"/>
      <c r="AT552" s="409"/>
      <c r="AU552" s="409"/>
      <c r="AV552" s="409"/>
      <c r="BF552" s="409"/>
      <c r="BG552" s="409"/>
      <c r="BH552" s="409"/>
      <c r="BI552" s="409"/>
      <c r="BJ552" s="409"/>
      <c r="BK552" s="409"/>
      <c r="BL552" s="409"/>
      <c r="BV552" s="409"/>
      <c r="BW552" s="409"/>
      <c r="BX552" s="409"/>
      <c r="BY552" s="409"/>
      <c r="BZ552" s="409"/>
      <c r="CA552" s="409"/>
      <c r="CB552" s="409"/>
      <c r="CL552" s="409"/>
      <c r="CM552" s="409"/>
      <c r="CN552" s="409"/>
      <c r="CO552" s="409"/>
      <c r="CP552" s="409"/>
      <c r="CQ552" s="409"/>
      <c r="CR552" s="409"/>
      <c r="DB552" s="409"/>
      <c r="DC552" s="409"/>
      <c r="DD552" s="409"/>
      <c r="DE552" s="409"/>
      <c r="DF552" s="409"/>
      <c r="DG552" s="409"/>
      <c r="DH552" s="409"/>
      <c r="DR552" s="409"/>
      <c r="DS552" s="409"/>
      <c r="DT552" s="409"/>
      <c r="DU552" s="409"/>
      <c r="DV552" s="409"/>
      <c r="DW552" s="409"/>
      <c r="DX552" s="409"/>
      <c r="EH552" s="409"/>
      <c r="EI552" s="409"/>
      <c r="EJ552" s="409"/>
      <c r="EK552" s="409"/>
      <c r="EL552" s="409"/>
      <c r="EM552" s="409"/>
      <c r="EN552" s="409"/>
      <c r="EX552" s="409"/>
      <c r="EY552" s="409"/>
      <c r="EZ552" s="409"/>
      <c r="FA552" s="409"/>
      <c r="FB552" s="409"/>
      <c r="FC552" s="409"/>
      <c r="FD552" s="409"/>
      <c r="FN552" s="409"/>
      <c r="FO552" s="409"/>
      <c r="FP552" s="409"/>
      <c r="FQ552" s="409"/>
      <c r="FR552" s="409"/>
      <c r="FS552" s="409"/>
      <c r="FT552" s="409"/>
      <c r="GD552" s="409"/>
      <c r="GE552" s="409"/>
      <c r="GF552" s="409"/>
      <c r="GG552" s="409"/>
      <c r="GH552" s="409"/>
      <c r="GI552" s="409"/>
      <c r="GJ552" s="409"/>
      <c r="GT552" s="409"/>
      <c r="GU552" s="409"/>
      <c r="GV552" s="409"/>
      <c r="GW552" s="409"/>
      <c r="GX552" s="409"/>
      <c r="GY552" s="409"/>
      <c r="GZ552" s="409"/>
      <c r="HJ552" s="409"/>
      <c r="HK552" s="409"/>
      <c r="HL552" s="409"/>
      <c r="HM552" s="409"/>
      <c r="HN552" s="409"/>
      <c r="HO552" s="409"/>
      <c r="HP552" s="409"/>
      <c r="HZ552" s="409"/>
      <c r="IA552" s="409"/>
      <c r="IB552" s="409"/>
      <c r="IC552" s="409"/>
      <c r="ID552" s="409"/>
      <c r="IE552" s="409"/>
      <c r="IF552" s="409"/>
      <c r="IP552" s="409"/>
      <c r="IQ552" s="409"/>
      <c r="IR552" s="409"/>
      <c r="IS552" s="409"/>
      <c r="IT552" s="409"/>
      <c r="IU552" s="409"/>
      <c r="IV552" s="409"/>
    </row>
    <row r="553" spans="1:256">
      <c r="A553" s="54"/>
      <c r="B553" s="16"/>
      <c r="C553" s="51"/>
      <c r="D553" s="52"/>
      <c r="E553" s="52"/>
      <c r="F553" s="52"/>
      <c r="G553" s="52"/>
      <c r="H553" s="52"/>
      <c r="I553" s="75"/>
      <c r="J553" s="232"/>
      <c r="K553" s="233"/>
      <c r="L553" s="234"/>
      <c r="M553" s="234"/>
      <c r="N553" s="234"/>
      <c r="O553" s="234"/>
      <c r="P553" s="635"/>
      <c r="Q553" s="627"/>
      <c r="S553" s="52"/>
      <c r="T553" s="52"/>
      <c r="U553" s="52"/>
      <c r="V553" s="52"/>
      <c r="W553" s="52"/>
      <c r="X553" s="641"/>
      <c r="AP553" s="409"/>
      <c r="AQ553" s="409"/>
      <c r="AR553" s="409"/>
      <c r="AS553" s="409"/>
      <c r="AT553" s="409"/>
      <c r="AU553" s="409"/>
      <c r="AV553" s="409"/>
      <c r="BF553" s="409"/>
      <c r="BG553" s="409"/>
      <c r="BH553" s="409"/>
      <c r="BI553" s="409"/>
      <c r="BJ553" s="409"/>
      <c r="BK553" s="409"/>
      <c r="BL553" s="409"/>
      <c r="BV553" s="409"/>
      <c r="BW553" s="409"/>
      <c r="BX553" s="409"/>
      <c r="BY553" s="409"/>
      <c r="BZ553" s="409"/>
      <c r="CA553" s="409"/>
      <c r="CB553" s="409"/>
      <c r="CL553" s="409"/>
      <c r="CM553" s="409"/>
      <c r="CN553" s="409"/>
      <c r="CO553" s="409"/>
      <c r="CP553" s="409"/>
      <c r="CQ553" s="409"/>
      <c r="CR553" s="409"/>
      <c r="DB553" s="409"/>
      <c r="DC553" s="409"/>
      <c r="DD553" s="409"/>
      <c r="DE553" s="409"/>
      <c r="DF553" s="409"/>
      <c r="DG553" s="409"/>
      <c r="DH553" s="409"/>
      <c r="DR553" s="409"/>
      <c r="DS553" s="409"/>
      <c r="DT553" s="409"/>
      <c r="DU553" s="409"/>
      <c r="DV553" s="409"/>
      <c r="DW553" s="409"/>
      <c r="DX553" s="409"/>
      <c r="EH553" s="409"/>
      <c r="EI553" s="409"/>
      <c r="EJ553" s="409"/>
      <c r="EK553" s="409"/>
      <c r="EL553" s="409"/>
      <c r="EM553" s="409"/>
      <c r="EN553" s="409"/>
      <c r="EX553" s="409"/>
      <c r="EY553" s="409"/>
      <c r="EZ553" s="409"/>
      <c r="FA553" s="409"/>
      <c r="FB553" s="409"/>
      <c r="FC553" s="409"/>
      <c r="FD553" s="409"/>
      <c r="FN553" s="409"/>
      <c r="FO553" s="409"/>
      <c r="FP553" s="409"/>
      <c r="FQ553" s="409"/>
      <c r="FR553" s="409"/>
      <c r="FS553" s="409"/>
      <c r="FT553" s="409"/>
      <c r="GD553" s="409"/>
      <c r="GE553" s="409"/>
      <c r="GF553" s="409"/>
      <c r="GG553" s="409"/>
      <c r="GH553" s="409"/>
      <c r="GI553" s="409"/>
      <c r="GJ553" s="409"/>
      <c r="GT553" s="409"/>
      <c r="GU553" s="409"/>
      <c r="GV553" s="409"/>
      <c r="GW553" s="409"/>
      <c r="GX553" s="409"/>
      <c r="GY553" s="409"/>
      <c r="GZ553" s="409"/>
      <c r="HJ553" s="409"/>
      <c r="HK553" s="409"/>
      <c r="HL553" s="409"/>
      <c r="HM553" s="409"/>
      <c r="HN553" s="409"/>
      <c r="HO553" s="409"/>
      <c r="HP553" s="409"/>
      <c r="HZ553" s="409"/>
      <c r="IA553" s="409"/>
      <c r="IB553" s="409"/>
      <c r="IC553" s="409"/>
      <c r="ID553" s="409"/>
      <c r="IE553" s="409"/>
      <c r="IF553" s="409"/>
      <c r="IP553" s="409"/>
      <c r="IQ553" s="409"/>
      <c r="IR553" s="409"/>
      <c r="IS553" s="409"/>
      <c r="IT553" s="409"/>
      <c r="IU553" s="409"/>
      <c r="IV553" s="409"/>
    </row>
    <row r="554" spans="1:256">
      <c r="A554" s="54"/>
      <c r="B554" s="16"/>
      <c r="C554" s="51"/>
      <c r="D554" s="52"/>
      <c r="E554" s="52"/>
      <c r="F554" s="52"/>
      <c r="G554" s="52"/>
      <c r="H554" s="52"/>
      <c r="I554" s="75"/>
      <c r="J554" s="232"/>
      <c r="K554" s="233"/>
      <c r="L554" s="234"/>
      <c r="M554" s="234"/>
      <c r="N554" s="234"/>
      <c r="O554" s="234"/>
      <c r="P554" s="635"/>
      <c r="Q554" s="627"/>
      <c r="S554" s="52"/>
      <c r="T554" s="52"/>
      <c r="U554" s="52"/>
      <c r="V554" s="52"/>
      <c r="W554" s="52"/>
      <c r="X554" s="641"/>
      <c r="AP554" s="409"/>
      <c r="AQ554" s="409"/>
      <c r="AR554" s="409"/>
      <c r="AS554" s="409"/>
      <c r="AT554" s="409"/>
      <c r="AU554" s="409"/>
      <c r="AV554" s="409"/>
      <c r="BF554" s="409"/>
      <c r="BG554" s="409"/>
      <c r="BH554" s="409"/>
      <c r="BI554" s="409"/>
      <c r="BJ554" s="409"/>
      <c r="BK554" s="409"/>
      <c r="BL554" s="409"/>
      <c r="BV554" s="409"/>
      <c r="BW554" s="409"/>
      <c r="BX554" s="409"/>
      <c r="BY554" s="409"/>
      <c r="BZ554" s="409"/>
      <c r="CA554" s="409"/>
      <c r="CB554" s="409"/>
      <c r="CL554" s="409"/>
      <c r="CM554" s="409"/>
      <c r="CN554" s="409"/>
      <c r="CO554" s="409"/>
      <c r="CP554" s="409"/>
      <c r="CQ554" s="409"/>
      <c r="CR554" s="409"/>
      <c r="DB554" s="409"/>
      <c r="DC554" s="409"/>
      <c r="DD554" s="409"/>
      <c r="DE554" s="409"/>
      <c r="DF554" s="409"/>
      <c r="DG554" s="409"/>
      <c r="DH554" s="409"/>
      <c r="DR554" s="409"/>
      <c r="DS554" s="409"/>
      <c r="DT554" s="409"/>
      <c r="DU554" s="409"/>
      <c r="DV554" s="409"/>
      <c r="DW554" s="409"/>
      <c r="DX554" s="409"/>
      <c r="EH554" s="409"/>
      <c r="EI554" s="409"/>
      <c r="EJ554" s="409"/>
      <c r="EK554" s="409"/>
      <c r="EL554" s="409"/>
      <c r="EM554" s="409"/>
      <c r="EN554" s="409"/>
      <c r="EX554" s="409"/>
      <c r="EY554" s="409"/>
      <c r="EZ554" s="409"/>
      <c r="FA554" s="409"/>
      <c r="FB554" s="409"/>
      <c r="FC554" s="409"/>
      <c r="FD554" s="409"/>
      <c r="FN554" s="409"/>
      <c r="FO554" s="409"/>
      <c r="FP554" s="409"/>
      <c r="FQ554" s="409"/>
      <c r="FR554" s="409"/>
      <c r="FS554" s="409"/>
      <c r="FT554" s="409"/>
      <c r="GD554" s="409"/>
      <c r="GE554" s="409"/>
      <c r="GF554" s="409"/>
      <c r="GG554" s="409"/>
      <c r="GH554" s="409"/>
      <c r="GI554" s="409"/>
      <c r="GJ554" s="409"/>
      <c r="GT554" s="409"/>
      <c r="GU554" s="409"/>
      <c r="GV554" s="409"/>
      <c r="GW554" s="409"/>
      <c r="GX554" s="409"/>
      <c r="GY554" s="409"/>
      <c r="GZ554" s="409"/>
      <c r="HJ554" s="409"/>
      <c r="HK554" s="409"/>
      <c r="HL554" s="409"/>
      <c r="HM554" s="409"/>
      <c r="HN554" s="409"/>
      <c r="HO554" s="409"/>
      <c r="HP554" s="409"/>
      <c r="HZ554" s="409"/>
      <c r="IA554" s="409"/>
      <c r="IB554" s="409"/>
      <c r="IC554" s="409"/>
      <c r="ID554" s="409"/>
      <c r="IE554" s="409"/>
      <c r="IF554" s="409"/>
      <c r="IP554" s="409"/>
      <c r="IQ554" s="409"/>
      <c r="IR554" s="409"/>
      <c r="IS554" s="409"/>
      <c r="IT554" s="409"/>
      <c r="IU554" s="409"/>
      <c r="IV554" s="409"/>
    </row>
    <row r="555" spans="1:256">
      <c r="A555" s="54"/>
      <c r="B555" s="16"/>
      <c r="C555" s="51"/>
      <c r="D555" s="52"/>
      <c r="E555" s="52"/>
      <c r="F555" s="52"/>
      <c r="G555" s="52"/>
      <c r="H555" s="52"/>
      <c r="I555" s="75"/>
      <c r="J555" s="232"/>
      <c r="K555" s="233"/>
      <c r="L555" s="234"/>
      <c r="M555" s="234"/>
      <c r="N555" s="234"/>
      <c r="O555" s="234"/>
      <c r="P555" s="635"/>
      <c r="Q555" s="627"/>
      <c r="S555" s="52"/>
      <c r="T555" s="52"/>
      <c r="U555" s="52"/>
      <c r="V555" s="52"/>
      <c r="W555" s="52"/>
      <c r="X555" s="641"/>
      <c r="AP555" s="409"/>
      <c r="AQ555" s="409"/>
      <c r="AR555" s="409"/>
      <c r="AS555" s="409"/>
      <c r="AT555" s="409"/>
      <c r="AU555" s="409"/>
      <c r="AV555" s="409"/>
      <c r="BF555" s="409"/>
      <c r="BG555" s="409"/>
      <c r="BH555" s="409"/>
      <c r="BI555" s="409"/>
      <c r="BJ555" s="409"/>
      <c r="BK555" s="409"/>
      <c r="BL555" s="409"/>
      <c r="BV555" s="409"/>
      <c r="BW555" s="409"/>
      <c r="BX555" s="409"/>
      <c r="BY555" s="409"/>
      <c r="BZ555" s="409"/>
      <c r="CA555" s="409"/>
      <c r="CB555" s="409"/>
      <c r="CL555" s="409"/>
      <c r="CM555" s="409"/>
      <c r="CN555" s="409"/>
      <c r="CO555" s="409"/>
      <c r="CP555" s="409"/>
      <c r="CQ555" s="409"/>
      <c r="CR555" s="409"/>
      <c r="DB555" s="409"/>
      <c r="DC555" s="409"/>
      <c r="DD555" s="409"/>
      <c r="DE555" s="409"/>
      <c r="DF555" s="409"/>
      <c r="DG555" s="409"/>
      <c r="DH555" s="409"/>
      <c r="DR555" s="409"/>
      <c r="DS555" s="409"/>
      <c r="DT555" s="409"/>
      <c r="DU555" s="409"/>
      <c r="DV555" s="409"/>
      <c r="DW555" s="409"/>
      <c r="DX555" s="409"/>
      <c r="EH555" s="409"/>
      <c r="EI555" s="409"/>
      <c r="EJ555" s="409"/>
      <c r="EK555" s="409"/>
      <c r="EL555" s="409"/>
      <c r="EM555" s="409"/>
      <c r="EN555" s="409"/>
      <c r="EX555" s="409"/>
      <c r="EY555" s="409"/>
      <c r="EZ555" s="409"/>
      <c r="FA555" s="409"/>
      <c r="FB555" s="409"/>
      <c r="FC555" s="409"/>
      <c r="FD555" s="409"/>
      <c r="FN555" s="409"/>
      <c r="FO555" s="409"/>
      <c r="FP555" s="409"/>
      <c r="FQ555" s="409"/>
      <c r="FR555" s="409"/>
      <c r="FS555" s="409"/>
      <c r="FT555" s="409"/>
      <c r="GD555" s="409"/>
      <c r="GE555" s="409"/>
      <c r="GF555" s="409"/>
      <c r="GG555" s="409"/>
      <c r="GH555" s="409"/>
      <c r="GI555" s="409"/>
      <c r="GJ555" s="409"/>
      <c r="GT555" s="409"/>
      <c r="GU555" s="409"/>
      <c r="GV555" s="409"/>
      <c r="GW555" s="409"/>
      <c r="GX555" s="409"/>
      <c r="GY555" s="409"/>
      <c r="GZ555" s="409"/>
      <c r="HJ555" s="409"/>
      <c r="HK555" s="409"/>
      <c r="HL555" s="409"/>
      <c r="HM555" s="409"/>
      <c r="HN555" s="409"/>
      <c r="HO555" s="409"/>
      <c r="HP555" s="409"/>
      <c r="HZ555" s="409"/>
      <c r="IA555" s="409"/>
      <c r="IB555" s="409"/>
      <c r="IC555" s="409"/>
      <c r="ID555" s="409"/>
      <c r="IE555" s="409"/>
      <c r="IF555" s="409"/>
      <c r="IP555" s="409"/>
      <c r="IQ555" s="409"/>
      <c r="IR555" s="409"/>
      <c r="IS555" s="409"/>
      <c r="IT555" s="409"/>
      <c r="IU555" s="409"/>
      <c r="IV555" s="409"/>
    </row>
    <row r="556" spans="1:256">
      <c r="A556" s="54"/>
      <c r="B556" s="139"/>
      <c r="C556" s="137"/>
      <c r="D556" s="138"/>
      <c r="E556" s="138"/>
      <c r="F556" s="138"/>
      <c r="G556" s="138"/>
      <c r="H556" s="138"/>
      <c r="I556" s="417"/>
      <c r="J556" s="632"/>
      <c r="K556" s="235"/>
      <c r="L556" s="236"/>
      <c r="M556" s="236"/>
      <c r="N556" s="236"/>
      <c r="O556" s="236"/>
      <c r="P556" s="636"/>
      <c r="Q556" s="627"/>
      <c r="S556" s="52"/>
      <c r="T556" s="52"/>
      <c r="U556" s="52"/>
      <c r="V556" s="52"/>
      <c r="W556" s="52"/>
      <c r="X556" s="641"/>
      <c r="AP556" s="409"/>
      <c r="AQ556" s="409"/>
      <c r="AR556" s="409"/>
      <c r="AS556" s="409"/>
      <c r="AT556" s="409"/>
      <c r="AU556" s="409"/>
      <c r="AV556" s="409"/>
      <c r="BF556" s="409"/>
      <c r="BG556" s="409"/>
      <c r="BH556" s="409"/>
      <c r="BI556" s="409"/>
      <c r="BJ556" s="409"/>
      <c r="BK556" s="409"/>
      <c r="BL556" s="409"/>
      <c r="BV556" s="409"/>
      <c r="BW556" s="409"/>
      <c r="BX556" s="409"/>
      <c r="BY556" s="409"/>
      <c r="BZ556" s="409"/>
      <c r="CA556" s="409"/>
      <c r="CB556" s="409"/>
      <c r="CL556" s="409"/>
      <c r="CM556" s="409"/>
      <c r="CN556" s="409"/>
      <c r="CO556" s="409"/>
      <c r="CP556" s="409"/>
      <c r="CQ556" s="409"/>
      <c r="CR556" s="409"/>
      <c r="DB556" s="409"/>
      <c r="DC556" s="409"/>
      <c r="DD556" s="409"/>
      <c r="DE556" s="409"/>
      <c r="DF556" s="409"/>
      <c r="DG556" s="409"/>
      <c r="DH556" s="409"/>
      <c r="DR556" s="409"/>
      <c r="DS556" s="409"/>
      <c r="DT556" s="409"/>
      <c r="DU556" s="409"/>
      <c r="DV556" s="409"/>
      <c r="DW556" s="409"/>
      <c r="DX556" s="409"/>
      <c r="EH556" s="409"/>
      <c r="EI556" s="409"/>
      <c r="EJ556" s="409"/>
      <c r="EK556" s="409"/>
      <c r="EL556" s="409"/>
      <c r="EM556" s="409"/>
      <c r="EN556" s="409"/>
      <c r="EX556" s="409"/>
      <c r="EY556" s="409"/>
      <c r="EZ556" s="409"/>
      <c r="FA556" s="409"/>
      <c r="FB556" s="409"/>
      <c r="FC556" s="409"/>
      <c r="FD556" s="409"/>
      <c r="FN556" s="409"/>
      <c r="FO556" s="409"/>
      <c r="FP556" s="409"/>
      <c r="FQ556" s="409"/>
      <c r="FR556" s="409"/>
      <c r="FS556" s="409"/>
      <c r="FT556" s="409"/>
      <c r="GD556" s="409"/>
      <c r="GE556" s="409"/>
      <c r="GF556" s="409"/>
      <c r="GG556" s="409"/>
      <c r="GH556" s="409"/>
      <c r="GI556" s="409"/>
      <c r="GJ556" s="409"/>
      <c r="GT556" s="409"/>
      <c r="GU556" s="409"/>
      <c r="GV556" s="409"/>
      <c r="GW556" s="409"/>
      <c r="GX556" s="409"/>
      <c r="GY556" s="409"/>
      <c r="GZ556" s="409"/>
      <c r="HJ556" s="409"/>
      <c r="HK556" s="409"/>
      <c r="HL556" s="409"/>
      <c r="HM556" s="409"/>
      <c r="HN556" s="409"/>
      <c r="HO556" s="409"/>
      <c r="HP556" s="409"/>
      <c r="HZ556" s="409"/>
      <c r="IA556" s="409"/>
      <c r="IB556" s="409"/>
      <c r="IC556" s="409"/>
      <c r="ID556" s="409"/>
      <c r="IE556" s="409"/>
      <c r="IF556" s="409"/>
      <c r="IP556" s="409"/>
      <c r="IQ556" s="409"/>
      <c r="IR556" s="409"/>
      <c r="IS556" s="409"/>
      <c r="IT556" s="409"/>
      <c r="IU556" s="409"/>
      <c r="IV556" s="409"/>
    </row>
    <row r="557" spans="1:256">
      <c r="A557" s="54"/>
      <c r="B557" s="16"/>
      <c r="C557" s="51"/>
      <c r="D557" s="52"/>
      <c r="E557" s="52"/>
      <c r="F557" s="52"/>
      <c r="G557" s="52"/>
      <c r="H557" s="52"/>
      <c r="I557" s="75"/>
      <c r="J557" s="232"/>
      <c r="K557" s="233"/>
      <c r="L557" s="234"/>
      <c r="M557" s="234"/>
      <c r="N557" s="234"/>
      <c r="O557" s="234"/>
      <c r="P557" s="635"/>
      <c r="Q557" s="627"/>
      <c r="S557" s="52"/>
      <c r="T557" s="52"/>
      <c r="U557" s="52"/>
      <c r="V557" s="52"/>
      <c r="W557" s="52"/>
      <c r="X557" s="641"/>
      <c r="AP557" s="409"/>
      <c r="AQ557" s="409"/>
      <c r="AR557" s="409"/>
      <c r="AS557" s="409"/>
      <c r="AT557" s="409"/>
      <c r="AU557" s="409"/>
      <c r="AV557" s="409"/>
      <c r="BF557" s="409"/>
      <c r="BG557" s="409"/>
      <c r="BH557" s="409"/>
      <c r="BI557" s="409"/>
      <c r="BJ557" s="409"/>
      <c r="BK557" s="409"/>
      <c r="BL557" s="409"/>
      <c r="BV557" s="409"/>
      <c r="BW557" s="409"/>
      <c r="BX557" s="409"/>
      <c r="BY557" s="409"/>
      <c r="BZ557" s="409"/>
      <c r="CA557" s="409"/>
      <c r="CB557" s="409"/>
      <c r="CL557" s="409"/>
      <c r="CM557" s="409"/>
      <c r="CN557" s="409"/>
      <c r="CO557" s="409"/>
      <c r="CP557" s="409"/>
      <c r="CQ557" s="409"/>
      <c r="CR557" s="409"/>
      <c r="DB557" s="409"/>
      <c r="DC557" s="409"/>
      <c r="DD557" s="409"/>
      <c r="DE557" s="409"/>
      <c r="DF557" s="409"/>
      <c r="DG557" s="409"/>
      <c r="DH557" s="409"/>
      <c r="DR557" s="409"/>
      <c r="DS557" s="409"/>
      <c r="DT557" s="409"/>
      <c r="DU557" s="409"/>
      <c r="DV557" s="409"/>
      <c r="DW557" s="409"/>
      <c r="DX557" s="409"/>
      <c r="EH557" s="409"/>
      <c r="EI557" s="409"/>
      <c r="EJ557" s="409"/>
      <c r="EK557" s="409"/>
      <c r="EL557" s="409"/>
      <c r="EM557" s="409"/>
      <c r="EN557" s="409"/>
      <c r="EX557" s="409"/>
      <c r="EY557" s="409"/>
      <c r="EZ557" s="409"/>
      <c r="FA557" s="409"/>
      <c r="FB557" s="409"/>
      <c r="FC557" s="409"/>
      <c r="FD557" s="409"/>
      <c r="FN557" s="409"/>
      <c r="FO557" s="409"/>
      <c r="FP557" s="409"/>
      <c r="FQ557" s="409"/>
      <c r="FR557" s="409"/>
      <c r="FS557" s="409"/>
      <c r="FT557" s="409"/>
      <c r="GD557" s="409"/>
      <c r="GE557" s="409"/>
      <c r="GF557" s="409"/>
      <c r="GG557" s="409"/>
      <c r="GH557" s="409"/>
      <c r="GI557" s="409"/>
      <c r="GJ557" s="409"/>
      <c r="GT557" s="409"/>
      <c r="GU557" s="409"/>
      <c r="GV557" s="409"/>
      <c r="GW557" s="409"/>
      <c r="GX557" s="409"/>
      <c r="GY557" s="409"/>
      <c r="GZ557" s="409"/>
      <c r="HJ557" s="409"/>
      <c r="HK557" s="409"/>
      <c r="HL557" s="409"/>
      <c r="HM557" s="409"/>
      <c r="HN557" s="409"/>
      <c r="HO557" s="409"/>
      <c r="HP557" s="409"/>
      <c r="HZ557" s="409"/>
      <c r="IA557" s="409"/>
      <c r="IB557" s="409"/>
      <c r="IC557" s="409"/>
      <c r="ID557" s="409"/>
      <c r="IE557" s="409"/>
      <c r="IF557" s="409"/>
      <c r="IP557" s="409"/>
      <c r="IQ557" s="409"/>
      <c r="IR557" s="409"/>
      <c r="IS557" s="409"/>
      <c r="IT557" s="409"/>
      <c r="IU557" s="409"/>
      <c r="IV557" s="409"/>
    </row>
    <row r="558" spans="1:256">
      <c r="A558" s="54"/>
      <c r="B558" s="16"/>
      <c r="C558" s="51"/>
      <c r="D558" s="52"/>
      <c r="E558" s="52"/>
      <c r="F558" s="52"/>
      <c r="G558" s="52"/>
      <c r="H558" s="52"/>
      <c r="I558" s="75"/>
      <c r="J558" s="232"/>
      <c r="K558" s="233"/>
      <c r="L558" s="234"/>
      <c r="M558" s="234"/>
      <c r="N558" s="234"/>
      <c r="O558" s="234"/>
      <c r="P558" s="635"/>
      <c r="Q558" s="627"/>
      <c r="S558" s="52"/>
      <c r="T558" s="52"/>
      <c r="U558" s="52"/>
      <c r="V558" s="52"/>
      <c r="W558" s="52"/>
      <c r="X558" s="641"/>
      <c r="AP558" s="409"/>
      <c r="AQ558" s="409"/>
      <c r="AR558" s="409"/>
      <c r="AS558" s="409"/>
      <c r="AT558" s="409"/>
      <c r="AU558" s="409"/>
      <c r="AV558" s="409"/>
      <c r="BF558" s="409"/>
      <c r="BG558" s="409"/>
      <c r="BH558" s="409"/>
      <c r="BI558" s="409"/>
      <c r="BJ558" s="409"/>
      <c r="BK558" s="409"/>
      <c r="BL558" s="409"/>
      <c r="BV558" s="409"/>
      <c r="BW558" s="409"/>
      <c r="BX558" s="409"/>
      <c r="BY558" s="409"/>
      <c r="BZ558" s="409"/>
      <c r="CA558" s="409"/>
      <c r="CB558" s="409"/>
      <c r="CL558" s="409"/>
      <c r="CM558" s="409"/>
      <c r="CN558" s="409"/>
      <c r="CO558" s="409"/>
      <c r="CP558" s="409"/>
      <c r="CQ558" s="409"/>
      <c r="CR558" s="409"/>
      <c r="DB558" s="409"/>
      <c r="DC558" s="409"/>
      <c r="DD558" s="409"/>
      <c r="DE558" s="409"/>
      <c r="DF558" s="409"/>
      <c r="DG558" s="409"/>
      <c r="DH558" s="409"/>
      <c r="DR558" s="409"/>
      <c r="DS558" s="409"/>
      <c r="DT558" s="409"/>
      <c r="DU558" s="409"/>
      <c r="DV558" s="409"/>
      <c r="DW558" s="409"/>
      <c r="DX558" s="409"/>
      <c r="EH558" s="409"/>
      <c r="EI558" s="409"/>
      <c r="EJ558" s="409"/>
      <c r="EK558" s="409"/>
      <c r="EL558" s="409"/>
      <c r="EM558" s="409"/>
      <c r="EN558" s="409"/>
      <c r="EX558" s="409"/>
      <c r="EY558" s="409"/>
      <c r="EZ558" s="409"/>
      <c r="FA558" s="409"/>
      <c r="FB558" s="409"/>
      <c r="FC558" s="409"/>
      <c r="FD558" s="409"/>
      <c r="FN558" s="409"/>
      <c r="FO558" s="409"/>
      <c r="FP558" s="409"/>
      <c r="FQ558" s="409"/>
      <c r="FR558" s="409"/>
      <c r="FS558" s="409"/>
      <c r="FT558" s="409"/>
      <c r="GD558" s="409"/>
      <c r="GE558" s="409"/>
      <c r="GF558" s="409"/>
      <c r="GG558" s="409"/>
      <c r="GH558" s="409"/>
      <c r="GI558" s="409"/>
      <c r="GJ558" s="409"/>
      <c r="GT558" s="409"/>
      <c r="GU558" s="409"/>
      <c r="GV558" s="409"/>
      <c r="GW558" s="409"/>
      <c r="GX558" s="409"/>
      <c r="GY558" s="409"/>
      <c r="GZ558" s="409"/>
      <c r="HJ558" s="409"/>
      <c r="HK558" s="409"/>
      <c r="HL558" s="409"/>
      <c r="HM558" s="409"/>
      <c r="HN558" s="409"/>
      <c r="HO558" s="409"/>
      <c r="HP558" s="409"/>
      <c r="HZ558" s="409"/>
      <c r="IA558" s="409"/>
      <c r="IB558" s="409"/>
      <c r="IC558" s="409"/>
      <c r="ID558" s="409"/>
      <c r="IE558" s="409"/>
      <c r="IF558" s="409"/>
      <c r="IP558" s="409"/>
      <c r="IQ558" s="409"/>
      <c r="IR558" s="409"/>
      <c r="IS558" s="409"/>
      <c r="IT558" s="409"/>
      <c r="IU558" s="409"/>
      <c r="IV558" s="409"/>
    </row>
    <row r="559" spans="1:256">
      <c r="A559" s="54"/>
      <c r="B559" s="16"/>
      <c r="C559" s="51"/>
      <c r="D559" s="52"/>
      <c r="E559" s="52"/>
      <c r="F559" s="52"/>
      <c r="G559" s="52"/>
      <c r="H559" s="52"/>
      <c r="I559" s="75"/>
      <c r="J559" s="232"/>
      <c r="K559" s="233"/>
      <c r="L559" s="234"/>
      <c r="M559" s="234"/>
      <c r="N559" s="234"/>
      <c r="O559" s="234"/>
      <c r="P559" s="635"/>
      <c r="Q559" s="627"/>
      <c r="S559" s="52"/>
      <c r="T559" s="52"/>
      <c r="U559" s="52"/>
      <c r="V559" s="52"/>
      <c r="W559" s="52"/>
      <c r="X559" s="641"/>
      <c r="AP559" s="409"/>
      <c r="AQ559" s="409"/>
      <c r="AR559" s="409"/>
      <c r="AS559" s="409"/>
      <c r="AT559" s="409"/>
      <c r="AU559" s="409"/>
      <c r="AV559" s="409"/>
      <c r="BF559" s="409"/>
      <c r="BG559" s="409"/>
      <c r="BH559" s="409"/>
      <c r="BI559" s="409"/>
      <c r="BJ559" s="409"/>
      <c r="BK559" s="409"/>
      <c r="BL559" s="409"/>
      <c r="BV559" s="409"/>
      <c r="BW559" s="409"/>
      <c r="BX559" s="409"/>
      <c r="BY559" s="409"/>
      <c r="BZ559" s="409"/>
      <c r="CA559" s="409"/>
      <c r="CB559" s="409"/>
      <c r="CL559" s="409"/>
      <c r="CM559" s="409"/>
      <c r="CN559" s="409"/>
      <c r="CO559" s="409"/>
      <c r="CP559" s="409"/>
      <c r="CQ559" s="409"/>
      <c r="CR559" s="409"/>
      <c r="DB559" s="409"/>
      <c r="DC559" s="409"/>
      <c r="DD559" s="409"/>
      <c r="DE559" s="409"/>
      <c r="DF559" s="409"/>
      <c r="DG559" s="409"/>
      <c r="DH559" s="409"/>
      <c r="DR559" s="409"/>
      <c r="DS559" s="409"/>
      <c r="DT559" s="409"/>
      <c r="DU559" s="409"/>
      <c r="DV559" s="409"/>
      <c r="DW559" s="409"/>
      <c r="DX559" s="409"/>
      <c r="EH559" s="409"/>
      <c r="EI559" s="409"/>
      <c r="EJ559" s="409"/>
      <c r="EK559" s="409"/>
      <c r="EL559" s="409"/>
      <c r="EM559" s="409"/>
      <c r="EN559" s="409"/>
      <c r="EX559" s="409"/>
      <c r="EY559" s="409"/>
      <c r="EZ559" s="409"/>
      <c r="FA559" s="409"/>
      <c r="FB559" s="409"/>
      <c r="FC559" s="409"/>
      <c r="FD559" s="409"/>
      <c r="FN559" s="409"/>
      <c r="FO559" s="409"/>
      <c r="FP559" s="409"/>
      <c r="FQ559" s="409"/>
      <c r="FR559" s="409"/>
      <c r="FS559" s="409"/>
      <c r="FT559" s="409"/>
      <c r="GD559" s="409"/>
      <c r="GE559" s="409"/>
      <c r="GF559" s="409"/>
      <c r="GG559" s="409"/>
      <c r="GH559" s="409"/>
      <c r="GI559" s="409"/>
      <c r="GJ559" s="409"/>
      <c r="GT559" s="409"/>
      <c r="GU559" s="409"/>
      <c r="GV559" s="409"/>
      <c r="GW559" s="409"/>
      <c r="GX559" s="409"/>
      <c r="GY559" s="409"/>
      <c r="GZ559" s="409"/>
      <c r="HJ559" s="409"/>
      <c r="HK559" s="409"/>
      <c r="HL559" s="409"/>
      <c r="HM559" s="409"/>
      <c r="HN559" s="409"/>
      <c r="HO559" s="409"/>
      <c r="HP559" s="409"/>
      <c r="HZ559" s="409"/>
      <c r="IA559" s="409"/>
      <c r="IB559" s="409"/>
      <c r="IC559" s="409"/>
      <c r="ID559" s="409"/>
      <c r="IE559" s="409"/>
      <c r="IF559" s="409"/>
      <c r="IP559" s="409"/>
      <c r="IQ559" s="409"/>
      <c r="IR559" s="409"/>
      <c r="IS559" s="409"/>
      <c r="IT559" s="409"/>
      <c r="IU559" s="409"/>
      <c r="IV559" s="409"/>
    </row>
    <row r="560" spans="1:256">
      <c r="A560" s="54"/>
      <c r="B560" s="16"/>
      <c r="C560" s="51"/>
      <c r="D560" s="52"/>
      <c r="E560" s="52"/>
      <c r="F560" s="52"/>
      <c r="G560" s="52"/>
      <c r="H560" s="52"/>
      <c r="I560" s="75"/>
      <c r="J560" s="232"/>
      <c r="K560" s="233"/>
      <c r="L560" s="234"/>
      <c r="M560" s="234"/>
      <c r="N560" s="234"/>
      <c r="O560" s="234"/>
      <c r="P560" s="635"/>
      <c r="Q560" s="627"/>
      <c r="S560" s="52"/>
      <c r="T560" s="52"/>
      <c r="U560" s="52"/>
      <c r="V560" s="52"/>
      <c r="W560" s="52"/>
      <c r="X560" s="641"/>
      <c r="AP560" s="409"/>
      <c r="AQ560" s="409"/>
      <c r="AR560" s="409"/>
      <c r="AS560" s="409"/>
      <c r="AT560" s="409"/>
      <c r="AU560" s="409"/>
      <c r="AV560" s="409"/>
      <c r="BF560" s="409"/>
      <c r="BG560" s="409"/>
      <c r="BH560" s="409"/>
      <c r="BI560" s="409"/>
      <c r="BJ560" s="409"/>
      <c r="BK560" s="409"/>
      <c r="BL560" s="409"/>
      <c r="BV560" s="409"/>
      <c r="BW560" s="409"/>
      <c r="BX560" s="409"/>
      <c r="BY560" s="409"/>
      <c r="BZ560" s="409"/>
      <c r="CA560" s="409"/>
      <c r="CB560" s="409"/>
      <c r="CL560" s="409"/>
      <c r="CM560" s="409"/>
      <c r="CN560" s="409"/>
      <c r="CO560" s="409"/>
      <c r="CP560" s="409"/>
      <c r="CQ560" s="409"/>
      <c r="CR560" s="409"/>
      <c r="DB560" s="409"/>
      <c r="DC560" s="409"/>
      <c r="DD560" s="409"/>
      <c r="DE560" s="409"/>
      <c r="DF560" s="409"/>
      <c r="DG560" s="409"/>
      <c r="DH560" s="409"/>
      <c r="DR560" s="409"/>
      <c r="DS560" s="409"/>
      <c r="DT560" s="409"/>
      <c r="DU560" s="409"/>
      <c r="DV560" s="409"/>
      <c r="DW560" s="409"/>
      <c r="DX560" s="409"/>
      <c r="EH560" s="409"/>
      <c r="EI560" s="409"/>
      <c r="EJ560" s="409"/>
      <c r="EK560" s="409"/>
      <c r="EL560" s="409"/>
      <c r="EM560" s="409"/>
      <c r="EN560" s="409"/>
      <c r="EX560" s="409"/>
      <c r="EY560" s="409"/>
      <c r="EZ560" s="409"/>
      <c r="FA560" s="409"/>
      <c r="FB560" s="409"/>
      <c r="FC560" s="409"/>
      <c r="FD560" s="409"/>
      <c r="FN560" s="409"/>
      <c r="FO560" s="409"/>
      <c r="FP560" s="409"/>
      <c r="FQ560" s="409"/>
      <c r="FR560" s="409"/>
      <c r="FS560" s="409"/>
      <c r="FT560" s="409"/>
      <c r="GD560" s="409"/>
      <c r="GE560" s="409"/>
      <c r="GF560" s="409"/>
      <c r="GG560" s="409"/>
      <c r="GH560" s="409"/>
      <c r="GI560" s="409"/>
      <c r="GJ560" s="409"/>
      <c r="GT560" s="409"/>
      <c r="GU560" s="409"/>
      <c r="GV560" s="409"/>
      <c r="GW560" s="409"/>
      <c r="GX560" s="409"/>
      <c r="GY560" s="409"/>
      <c r="GZ560" s="409"/>
      <c r="HJ560" s="409"/>
      <c r="HK560" s="409"/>
      <c r="HL560" s="409"/>
      <c r="HM560" s="409"/>
      <c r="HN560" s="409"/>
      <c r="HO560" s="409"/>
      <c r="HP560" s="409"/>
      <c r="HZ560" s="409"/>
      <c r="IA560" s="409"/>
      <c r="IB560" s="409"/>
      <c r="IC560" s="409"/>
      <c r="ID560" s="409"/>
      <c r="IE560" s="409"/>
      <c r="IF560" s="409"/>
      <c r="IP560" s="409"/>
      <c r="IQ560" s="409"/>
      <c r="IR560" s="409"/>
      <c r="IS560" s="409"/>
      <c r="IT560" s="409"/>
      <c r="IU560" s="409"/>
      <c r="IV560" s="409"/>
    </row>
    <row r="561" spans="1:256">
      <c r="A561" s="54"/>
      <c r="B561" s="16"/>
      <c r="C561" s="51"/>
      <c r="D561" s="52"/>
      <c r="E561" s="52"/>
      <c r="F561" s="52"/>
      <c r="G561" s="52"/>
      <c r="H561" s="52"/>
      <c r="I561" s="75"/>
      <c r="J561" s="232"/>
      <c r="K561" s="233"/>
      <c r="L561" s="234"/>
      <c r="M561" s="234"/>
      <c r="N561" s="234"/>
      <c r="O561" s="234"/>
      <c r="P561" s="635"/>
      <c r="Q561" s="627"/>
      <c r="S561" s="52"/>
      <c r="T561" s="52"/>
      <c r="U561" s="52"/>
      <c r="V561" s="52"/>
      <c r="W561" s="52"/>
      <c r="X561" s="641"/>
      <c r="AP561" s="409"/>
      <c r="AQ561" s="409"/>
      <c r="AR561" s="409"/>
      <c r="AS561" s="409"/>
      <c r="AT561" s="409"/>
      <c r="AU561" s="409"/>
      <c r="AV561" s="409"/>
      <c r="BF561" s="409"/>
      <c r="BG561" s="409"/>
      <c r="BH561" s="409"/>
      <c r="BI561" s="409"/>
      <c r="BJ561" s="409"/>
      <c r="BK561" s="409"/>
      <c r="BL561" s="409"/>
      <c r="BV561" s="409"/>
      <c r="BW561" s="409"/>
      <c r="BX561" s="409"/>
      <c r="BY561" s="409"/>
      <c r="BZ561" s="409"/>
      <c r="CA561" s="409"/>
      <c r="CB561" s="409"/>
      <c r="CL561" s="409"/>
      <c r="CM561" s="409"/>
      <c r="CN561" s="409"/>
      <c r="CO561" s="409"/>
      <c r="CP561" s="409"/>
      <c r="CQ561" s="409"/>
      <c r="CR561" s="409"/>
      <c r="DB561" s="409"/>
      <c r="DC561" s="409"/>
      <c r="DD561" s="409"/>
      <c r="DE561" s="409"/>
      <c r="DF561" s="409"/>
      <c r="DG561" s="409"/>
      <c r="DH561" s="409"/>
      <c r="DR561" s="409"/>
      <c r="DS561" s="409"/>
      <c r="DT561" s="409"/>
      <c r="DU561" s="409"/>
      <c r="DV561" s="409"/>
      <c r="DW561" s="409"/>
      <c r="DX561" s="409"/>
      <c r="EH561" s="409"/>
      <c r="EI561" s="409"/>
      <c r="EJ561" s="409"/>
      <c r="EK561" s="409"/>
      <c r="EL561" s="409"/>
      <c r="EM561" s="409"/>
      <c r="EN561" s="409"/>
      <c r="EX561" s="409"/>
      <c r="EY561" s="409"/>
      <c r="EZ561" s="409"/>
      <c r="FA561" s="409"/>
      <c r="FB561" s="409"/>
      <c r="FC561" s="409"/>
      <c r="FD561" s="409"/>
      <c r="FN561" s="409"/>
      <c r="FO561" s="409"/>
      <c r="FP561" s="409"/>
      <c r="FQ561" s="409"/>
      <c r="FR561" s="409"/>
      <c r="FS561" s="409"/>
      <c r="FT561" s="409"/>
      <c r="GD561" s="409"/>
      <c r="GE561" s="409"/>
      <c r="GF561" s="409"/>
      <c r="GG561" s="409"/>
      <c r="GH561" s="409"/>
      <c r="GI561" s="409"/>
      <c r="GJ561" s="409"/>
      <c r="GT561" s="409"/>
      <c r="GU561" s="409"/>
      <c r="GV561" s="409"/>
      <c r="GW561" s="409"/>
      <c r="GX561" s="409"/>
      <c r="GY561" s="409"/>
      <c r="GZ561" s="409"/>
      <c r="HJ561" s="409"/>
      <c r="HK561" s="409"/>
      <c r="HL561" s="409"/>
      <c r="HM561" s="409"/>
      <c r="HN561" s="409"/>
      <c r="HO561" s="409"/>
      <c r="HP561" s="409"/>
      <c r="HZ561" s="409"/>
      <c r="IA561" s="409"/>
      <c r="IB561" s="409"/>
      <c r="IC561" s="409"/>
      <c r="ID561" s="409"/>
      <c r="IE561" s="409"/>
      <c r="IF561" s="409"/>
      <c r="IP561" s="409"/>
      <c r="IQ561" s="409"/>
      <c r="IR561" s="409"/>
      <c r="IS561" s="409"/>
      <c r="IT561" s="409"/>
      <c r="IU561" s="409"/>
      <c r="IV561" s="409"/>
    </row>
    <row r="562" spans="1:256">
      <c r="A562" s="54"/>
      <c r="B562" s="16"/>
      <c r="C562" s="51"/>
      <c r="D562" s="52"/>
      <c r="E562" s="52"/>
      <c r="F562" s="52"/>
      <c r="G562" s="52"/>
      <c r="H562" s="52"/>
      <c r="I562" s="75"/>
      <c r="J562" s="232"/>
      <c r="K562" s="233"/>
      <c r="L562" s="234"/>
      <c r="M562" s="234"/>
      <c r="N562" s="234"/>
      <c r="O562" s="234"/>
      <c r="P562" s="635"/>
      <c r="Q562" s="627"/>
      <c r="S562" s="52"/>
      <c r="T562" s="52"/>
      <c r="U562" s="52"/>
      <c r="V562" s="52"/>
      <c r="W562" s="52"/>
      <c r="X562" s="641"/>
      <c r="AP562" s="409"/>
      <c r="AQ562" s="409"/>
      <c r="AR562" s="409"/>
      <c r="AS562" s="409"/>
      <c r="AT562" s="409"/>
      <c r="AU562" s="409"/>
      <c r="AV562" s="409"/>
      <c r="BF562" s="409"/>
      <c r="BG562" s="409"/>
      <c r="BH562" s="409"/>
      <c r="BI562" s="409"/>
      <c r="BJ562" s="409"/>
      <c r="BK562" s="409"/>
      <c r="BL562" s="409"/>
      <c r="BV562" s="409"/>
      <c r="BW562" s="409"/>
      <c r="BX562" s="409"/>
      <c r="BY562" s="409"/>
      <c r="BZ562" s="409"/>
      <c r="CA562" s="409"/>
      <c r="CB562" s="409"/>
      <c r="CL562" s="409"/>
      <c r="CM562" s="409"/>
      <c r="CN562" s="409"/>
      <c r="CO562" s="409"/>
      <c r="CP562" s="409"/>
      <c r="CQ562" s="409"/>
      <c r="CR562" s="409"/>
      <c r="DB562" s="409"/>
      <c r="DC562" s="409"/>
      <c r="DD562" s="409"/>
      <c r="DE562" s="409"/>
      <c r="DF562" s="409"/>
      <c r="DG562" s="409"/>
      <c r="DH562" s="409"/>
      <c r="DR562" s="409"/>
      <c r="DS562" s="409"/>
      <c r="DT562" s="409"/>
      <c r="DU562" s="409"/>
      <c r="DV562" s="409"/>
      <c r="DW562" s="409"/>
      <c r="DX562" s="409"/>
      <c r="EH562" s="409"/>
      <c r="EI562" s="409"/>
      <c r="EJ562" s="409"/>
      <c r="EK562" s="409"/>
      <c r="EL562" s="409"/>
      <c r="EM562" s="409"/>
      <c r="EN562" s="409"/>
      <c r="EX562" s="409"/>
      <c r="EY562" s="409"/>
      <c r="EZ562" s="409"/>
      <c r="FA562" s="409"/>
      <c r="FB562" s="409"/>
      <c r="FC562" s="409"/>
      <c r="FD562" s="409"/>
      <c r="FN562" s="409"/>
      <c r="FO562" s="409"/>
      <c r="FP562" s="409"/>
      <c r="FQ562" s="409"/>
      <c r="FR562" s="409"/>
      <c r="FS562" s="409"/>
      <c r="FT562" s="409"/>
      <c r="GD562" s="409"/>
      <c r="GE562" s="409"/>
      <c r="GF562" s="409"/>
      <c r="GG562" s="409"/>
      <c r="GH562" s="409"/>
      <c r="GI562" s="409"/>
      <c r="GJ562" s="409"/>
      <c r="GT562" s="409"/>
      <c r="GU562" s="409"/>
      <c r="GV562" s="409"/>
      <c r="GW562" s="409"/>
      <c r="GX562" s="409"/>
      <c r="GY562" s="409"/>
      <c r="GZ562" s="409"/>
      <c r="HJ562" s="409"/>
      <c r="HK562" s="409"/>
      <c r="HL562" s="409"/>
      <c r="HM562" s="409"/>
      <c r="HN562" s="409"/>
      <c r="HO562" s="409"/>
      <c r="HP562" s="409"/>
      <c r="HZ562" s="409"/>
      <c r="IA562" s="409"/>
      <c r="IB562" s="409"/>
      <c r="IC562" s="409"/>
      <c r="ID562" s="409"/>
      <c r="IE562" s="409"/>
      <c r="IF562" s="409"/>
      <c r="IP562" s="409"/>
      <c r="IQ562" s="409"/>
      <c r="IR562" s="409"/>
      <c r="IS562" s="409"/>
      <c r="IT562" s="409"/>
      <c r="IU562" s="409"/>
      <c r="IV562" s="409"/>
    </row>
    <row r="563" spans="1:256">
      <c r="A563" s="54"/>
      <c r="B563" s="16"/>
      <c r="C563" s="51"/>
      <c r="D563" s="52"/>
      <c r="E563" s="52"/>
      <c r="F563" s="52"/>
      <c r="G563" s="52"/>
      <c r="H563" s="52"/>
      <c r="I563" s="75"/>
      <c r="J563" s="232"/>
      <c r="K563" s="233"/>
      <c r="L563" s="234"/>
      <c r="M563" s="234"/>
      <c r="N563" s="234"/>
      <c r="O563" s="234"/>
      <c r="P563" s="635"/>
      <c r="Q563" s="627"/>
      <c r="S563" s="52"/>
      <c r="T563" s="52"/>
      <c r="U563" s="52"/>
      <c r="V563" s="52"/>
      <c r="W563" s="52"/>
      <c r="X563" s="641"/>
      <c r="AP563" s="409"/>
      <c r="AQ563" s="409"/>
      <c r="AR563" s="409"/>
      <c r="AS563" s="409"/>
      <c r="AT563" s="409"/>
      <c r="AU563" s="409"/>
      <c r="AV563" s="409"/>
      <c r="BF563" s="409"/>
      <c r="BG563" s="409"/>
      <c r="BH563" s="409"/>
      <c r="BI563" s="409"/>
      <c r="BJ563" s="409"/>
      <c r="BK563" s="409"/>
      <c r="BL563" s="409"/>
      <c r="BV563" s="409"/>
      <c r="BW563" s="409"/>
      <c r="BX563" s="409"/>
      <c r="BY563" s="409"/>
      <c r="BZ563" s="409"/>
      <c r="CA563" s="409"/>
      <c r="CB563" s="409"/>
      <c r="CL563" s="409"/>
      <c r="CM563" s="409"/>
      <c r="CN563" s="409"/>
      <c r="CO563" s="409"/>
      <c r="CP563" s="409"/>
      <c r="CQ563" s="409"/>
      <c r="CR563" s="409"/>
      <c r="DB563" s="409"/>
      <c r="DC563" s="409"/>
      <c r="DD563" s="409"/>
      <c r="DE563" s="409"/>
      <c r="DF563" s="409"/>
      <c r="DG563" s="409"/>
      <c r="DH563" s="409"/>
      <c r="DR563" s="409"/>
      <c r="DS563" s="409"/>
      <c r="DT563" s="409"/>
      <c r="DU563" s="409"/>
      <c r="DV563" s="409"/>
      <c r="DW563" s="409"/>
      <c r="DX563" s="409"/>
      <c r="EH563" s="409"/>
      <c r="EI563" s="409"/>
      <c r="EJ563" s="409"/>
      <c r="EK563" s="409"/>
      <c r="EL563" s="409"/>
      <c r="EM563" s="409"/>
      <c r="EN563" s="409"/>
      <c r="EX563" s="409"/>
      <c r="EY563" s="409"/>
      <c r="EZ563" s="409"/>
      <c r="FA563" s="409"/>
      <c r="FB563" s="409"/>
      <c r="FC563" s="409"/>
      <c r="FD563" s="409"/>
      <c r="FN563" s="409"/>
      <c r="FO563" s="409"/>
      <c r="FP563" s="409"/>
      <c r="FQ563" s="409"/>
      <c r="FR563" s="409"/>
      <c r="FS563" s="409"/>
      <c r="FT563" s="409"/>
      <c r="GD563" s="409"/>
      <c r="GE563" s="409"/>
      <c r="GF563" s="409"/>
      <c r="GG563" s="409"/>
      <c r="GH563" s="409"/>
      <c r="GI563" s="409"/>
      <c r="GJ563" s="409"/>
      <c r="GT563" s="409"/>
      <c r="GU563" s="409"/>
      <c r="GV563" s="409"/>
      <c r="GW563" s="409"/>
      <c r="GX563" s="409"/>
      <c r="GY563" s="409"/>
      <c r="GZ563" s="409"/>
      <c r="HJ563" s="409"/>
      <c r="HK563" s="409"/>
      <c r="HL563" s="409"/>
      <c r="HM563" s="409"/>
      <c r="HN563" s="409"/>
      <c r="HO563" s="409"/>
      <c r="HP563" s="409"/>
      <c r="HZ563" s="409"/>
      <c r="IA563" s="409"/>
      <c r="IB563" s="409"/>
      <c r="IC563" s="409"/>
      <c r="ID563" s="409"/>
      <c r="IE563" s="409"/>
      <c r="IF563" s="409"/>
      <c r="IP563" s="409"/>
      <c r="IQ563" s="409"/>
      <c r="IR563" s="409"/>
      <c r="IS563" s="409"/>
      <c r="IT563" s="409"/>
      <c r="IU563" s="409"/>
      <c r="IV563" s="409"/>
    </row>
    <row r="564" spans="1:256">
      <c r="A564" s="54"/>
      <c r="B564" s="16"/>
      <c r="C564" s="51"/>
      <c r="D564" s="52"/>
      <c r="E564" s="52"/>
      <c r="F564" s="52"/>
      <c r="G564" s="52"/>
      <c r="H564" s="52"/>
      <c r="I564" s="75"/>
      <c r="J564" s="232"/>
      <c r="K564" s="233"/>
      <c r="L564" s="234"/>
      <c r="M564" s="234"/>
      <c r="N564" s="234"/>
      <c r="O564" s="234"/>
      <c r="P564" s="635"/>
      <c r="Q564" s="627"/>
      <c r="S564" s="52"/>
      <c r="T564" s="52"/>
      <c r="U564" s="52"/>
      <c r="V564" s="52"/>
      <c r="W564" s="52"/>
      <c r="X564" s="641"/>
      <c r="AP564" s="409"/>
      <c r="AQ564" s="409"/>
      <c r="AR564" s="409"/>
      <c r="AS564" s="409"/>
      <c r="AT564" s="409"/>
      <c r="AU564" s="409"/>
      <c r="AV564" s="409"/>
      <c r="BF564" s="409"/>
      <c r="BG564" s="409"/>
      <c r="BH564" s="409"/>
      <c r="BI564" s="409"/>
      <c r="BJ564" s="409"/>
      <c r="BK564" s="409"/>
      <c r="BL564" s="409"/>
      <c r="BV564" s="409"/>
      <c r="BW564" s="409"/>
      <c r="BX564" s="409"/>
      <c r="BY564" s="409"/>
      <c r="BZ564" s="409"/>
      <c r="CA564" s="409"/>
      <c r="CB564" s="409"/>
      <c r="CL564" s="409"/>
      <c r="CM564" s="409"/>
      <c r="CN564" s="409"/>
      <c r="CO564" s="409"/>
      <c r="CP564" s="409"/>
      <c r="CQ564" s="409"/>
      <c r="CR564" s="409"/>
      <c r="DB564" s="409"/>
      <c r="DC564" s="409"/>
      <c r="DD564" s="409"/>
      <c r="DE564" s="409"/>
      <c r="DF564" s="409"/>
      <c r="DG564" s="409"/>
      <c r="DH564" s="409"/>
      <c r="DR564" s="409"/>
      <c r="DS564" s="409"/>
      <c r="DT564" s="409"/>
      <c r="DU564" s="409"/>
      <c r="DV564" s="409"/>
      <c r="DW564" s="409"/>
      <c r="DX564" s="409"/>
      <c r="EH564" s="409"/>
      <c r="EI564" s="409"/>
      <c r="EJ564" s="409"/>
      <c r="EK564" s="409"/>
      <c r="EL564" s="409"/>
      <c r="EM564" s="409"/>
      <c r="EN564" s="409"/>
      <c r="EX564" s="409"/>
      <c r="EY564" s="409"/>
      <c r="EZ564" s="409"/>
      <c r="FA564" s="409"/>
      <c r="FB564" s="409"/>
      <c r="FC564" s="409"/>
      <c r="FD564" s="409"/>
      <c r="FN564" s="409"/>
      <c r="FO564" s="409"/>
      <c r="FP564" s="409"/>
      <c r="FQ564" s="409"/>
      <c r="FR564" s="409"/>
      <c r="FS564" s="409"/>
      <c r="FT564" s="409"/>
      <c r="GD564" s="409"/>
      <c r="GE564" s="409"/>
      <c r="GF564" s="409"/>
      <c r="GG564" s="409"/>
      <c r="GH564" s="409"/>
      <c r="GI564" s="409"/>
      <c r="GJ564" s="409"/>
      <c r="GT564" s="409"/>
      <c r="GU564" s="409"/>
      <c r="GV564" s="409"/>
      <c r="GW564" s="409"/>
      <c r="GX564" s="409"/>
      <c r="GY564" s="409"/>
      <c r="GZ564" s="409"/>
      <c r="HJ564" s="409"/>
      <c r="HK564" s="409"/>
      <c r="HL564" s="409"/>
      <c r="HM564" s="409"/>
      <c r="HN564" s="409"/>
      <c r="HO564" s="409"/>
      <c r="HP564" s="409"/>
      <c r="HZ564" s="409"/>
      <c r="IA564" s="409"/>
      <c r="IB564" s="409"/>
      <c r="IC564" s="409"/>
      <c r="ID564" s="409"/>
      <c r="IE564" s="409"/>
      <c r="IF564" s="409"/>
      <c r="IP564" s="409"/>
      <c r="IQ564" s="409"/>
      <c r="IR564" s="409"/>
      <c r="IS564" s="409"/>
      <c r="IT564" s="409"/>
      <c r="IU564" s="409"/>
      <c r="IV564" s="409"/>
    </row>
    <row r="565" spans="1:256">
      <c r="A565" s="54"/>
      <c r="B565" s="16"/>
      <c r="C565" s="51"/>
      <c r="D565" s="52"/>
      <c r="E565" s="52"/>
      <c r="F565" s="52"/>
      <c r="G565" s="52"/>
      <c r="H565" s="52"/>
      <c r="I565" s="413"/>
      <c r="J565" s="232"/>
      <c r="K565" s="233"/>
      <c r="L565" s="234"/>
      <c r="M565" s="234"/>
      <c r="N565" s="234"/>
      <c r="O565" s="234"/>
      <c r="P565" s="635"/>
      <c r="Q565" s="627"/>
      <c r="S565" s="52"/>
      <c r="T565" s="52"/>
      <c r="U565" s="52"/>
      <c r="V565" s="52"/>
      <c r="W565" s="52"/>
      <c r="X565" s="641"/>
      <c r="AP565" s="409"/>
      <c r="AQ565" s="409"/>
      <c r="AR565" s="409"/>
      <c r="AS565" s="409"/>
      <c r="AT565" s="409"/>
      <c r="AU565" s="409"/>
      <c r="AV565" s="409"/>
      <c r="BF565" s="409"/>
      <c r="BG565" s="409"/>
      <c r="BH565" s="409"/>
      <c r="BI565" s="409"/>
      <c r="BJ565" s="409"/>
      <c r="BK565" s="409"/>
      <c r="BL565" s="409"/>
      <c r="BV565" s="409"/>
      <c r="BW565" s="409"/>
      <c r="BX565" s="409"/>
      <c r="BY565" s="409"/>
      <c r="BZ565" s="409"/>
      <c r="CA565" s="409"/>
      <c r="CB565" s="409"/>
      <c r="CL565" s="409"/>
      <c r="CM565" s="409"/>
      <c r="CN565" s="409"/>
      <c r="CO565" s="409"/>
      <c r="CP565" s="409"/>
      <c r="CQ565" s="409"/>
      <c r="CR565" s="409"/>
      <c r="DB565" s="409"/>
      <c r="DC565" s="409"/>
      <c r="DD565" s="409"/>
      <c r="DE565" s="409"/>
      <c r="DF565" s="409"/>
      <c r="DG565" s="409"/>
      <c r="DH565" s="409"/>
      <c r="DR565" s="409"/>
      <c r="DS565" s="409"/>
      <c r="DT565" s="409"/>
      <c r="DU565" s="409"/>
      <c r="DV565" s="409"/>
      <c r="DW565" s="409"/>
      <c r="DX565" s="409"/>
      <c r="EH565" s="409"/>
      <c r="EI565" s="409"/>
      <c r="EJ565" s="409"/>
      <c r="EK565" s="409"/>
      <c r="EL565" s="409"/>
      <c r="EM565" s="409"/>
      <c r="EN565" s="409"/>
      <c r="EX565" s="409"/>
      <c r="EY565" s="409"/>
      <c r="EZ565" s="409"/>
      <c r="FA565" s="409"/>
      <c r="FB565" s="409"/>
      <c r="FC565" s="409"/>
      <c r="FD565" s="409"/>
      <c r="FN565" s="409"/>
      <c r="FO565" s="409"/>
      <c r="FP565" s="409"/>
      <c r="FQ565" s="409"/>
      <c r="FR565" s="409"/>
      <c r="FS565" s="409"/>
      <c r="FT565" s="409"/>
      <c r="GD565" s="409"/>
      <c r="GE565" s="409"/>
      <c r="GF565" s="409"/>
      <c r="GG565" s="409"/>
      <c r="GH565" s="409"/>
      <c r="GI565" s="409"/>
      <c r="GJ565" s="409"/>
      <c r="GT565" s="409"/>
      <c r="GU565" s="409"/>
      <c r="GV565" s="409"/>
      <c r="GW565" s="409"/>
      <c r="GX565" s="409"/>
      <c r="GY565" s="409"/>
      <c r="GZ565" s="409"/>
      <c r="HJ565" s="409"/>
      <c r="HK565" s="409"/>
      <c r="HL565" s="409"/>
      <c r="HM565" s="409"/>
      <c r="HN565" s="409"/>
      <c r="HO565" s="409"/>
      <c r="HP565" s="409"/>
      <c r="HZ565" s="409"/>
      <c r="IA565" s="409"/>
      <c r="IB565" s="409"/>
      <c r="IC565" s="409"/>
      <c r="ID565" s="409"/>
      <c r="IE565" s="409"/>
      <c r="IF565" s="409"/>
      <c r="IP565" s="409"/>
      <c r="IQ565" s="409"/>
      <c r="IR565" s="409"/>
      <c r="IS565" s="409"/>
      <c r="IT565" s="409"/>
      <c r="IU565" s="409"/>
      <c r="IV565" s="409"/>
    </row>
    <row r="566" spans="1:256">
      <c r="A566" s="54"/>
      <c r="B566" s="16"/>
      <c r="C566" s="51"/>
      <c r="D566" s="52"/>
      <c r="E566" s="52"/>
      <c r="F566" s="52"/>
      <c r="G566" s="52"/>
      <c r="H566" s="52"/>
      <c r="I566" s="413"/>
      <c r="J566" s="232"/>
      <c r="K566" s="233"/>
      <c r="L566" s="234"/>
      <c r="M566" s="234"/>
      <c r="N566" s="234"/>
      <c r="O566" s="234"/>
      <c r="P566" s="635"/>
      <c r="Q566" s="627"/>
      <c r="S566" s="52"/>
      <c r="T566" s="52"/>
      <c r="U566" s="52"/>
      <c r="V566" s="52"/>
      <c r="W566" s="52"/>
      <c r="X566" s="641"/>
      <c r="AP566" s="409"/>
      <c r="AQ566" s="409"/>
      <c r="AR566" s="409"/>
      <c r="AS566" s="409"/>
      <c r="AT566" s="409"/>
      <c r="AU566" s="409"/>
      <c r="AV566" s="409"/>
      <c r="BF566" s="409"/>
      <c r="BG566" s="409"/>
      <c r="BH566" s="409"/>
      <c r="BI566" s="409"/>
      <c r="BJ566" s="409"/>
      <c r="BK566" s="409"/>
      <c r="BL566" s="409"/>
      <c r="BV566" s="409"/>
      <c r="BW566" s="409"/>
      <c r="BX566" s="409"/>
      <c r="BY566" s="409"/>
      <c r="BZ566" s="409"/>
      <c r="CA566" s="409"/>
      <c r="CB566" s="409"/>
      <c r="CL566" s="409"/>
      <c r="CM566" s="409"/>
      <c r="CN566" s="409"/>
      <c r="CO566" s="409"/>
      <c r="CP566" s="409"/>
      <c r="CQ566" s="409"/>
      <c r="CR566" s="409"/>
      <c r="DB566" s="409"/>
      <c r="DC566" s="409"/>
      <c r="DD566" s="409"/>
      <c r="DE566" s="409"/>
      <c r="DF566" s="409"/>
      <c r="DG566" s="409"/>
      <c r="DH566" s="409"/>
      <c r="DR566" s="409"/>
      <c r="DS566" s="409"/>
      <c r="DT566" s="409"/>
      <c r="DU566" s="409"/>
      <c r="DV566" s="409"/>
      <c r="DW566" s="409"/>
      <c r="DX566" s="409"/>
      <c r="EH566" s="409"/>
      <c r="EI566" s="409"/>
      <c r="EJ566" s="409"/>
      <c r="EK566" s="409"/>
      <c r="EL566" s="409"/>
      <c r="EM566" s="409"/>
      <c r="EN566" s="409"/>
      <c r="EX566" s="409"/>
      <c r="EY566" s="409"/>
      <c r="EZ566" s="409"/>
      <c r="FA566" s="409"/>
      <c r="FB566" s="409"/>
      <c r="FC566" s="409"/>
      <c r="FD566" s="409"/>
      <c r="FN566" s="409"/>
      <c r="FO566" s="409"/>
      <c r="FP566" s="409"/>
      <c r="FQ566" s="409"/>
      <c r="FR566" s="409"/>
      <c r="FS566" s="409"/>
      <c r="FT566" s="409"/>
      <c r="GD566" s="409"/>
      <c r="GE566" s="409"/>
      <c r="GF566" s="409"/>
      <c r="GG566" s="409"/>
      <c r="GH566" s="409"/>
      <c r="GI566" s="409"/>
      <c r="GJ566" s="409"/>
      <c r="GT566" s="409"/>
      <c r="GU566" s="409"/>
      <c r="GV566" s="409"/>
      <c r="GW566" s="409"/>
      <c r="GX566" s="409"/>
      <c r="GY566" s="409"/>
      <c r="GZ566" s="409"/>
      <c r="HJ566" s="409"/>
      <c r="HK566" s="409"/>
      <c r="HL566" s="409"/>
      <c r="HM566" s="409"/>
      <c r="HN566" s="409"/>
      <c r="HO566" s="409"/>
      <c r="HP566" s="409"/>
      <c r="HZ566" s="409"/>
      <c r="IA566" s="409"/>
      <c r="IB566" s="409"/>
      <c r="IC566" s="409"/>
      <c r="ID566" s="409"/>
      <c r="IE566" s="409"/>
      <c r="IF566" s="409"/>
      <c r="IP566" s="409"/>
      <c r="IQ566" s="409"/>
      <c r="IR566" s="409"/>
      <c r="IS566" s="409"/>
      <c r="IT566" s="409"/>
      <c r="IU566" s="409"/>
      <c r="IV566" s="409"/>
    </row>
    <row r="567" spans="1:256">
      <c r="A567" s="54"/>
      <c r="B567" s="16"/>
      <c r="C567" s="51"/>
      <c r="D567" s="52"/>
      <c r="E567" s="52"/>
      <c r="F567" s="52"/>
      <c r="G567" s="52"/>
      <c r="H567" s="52"/>
      <c r="I567" s="413"/>
      <c r="J567" s="232"/>
      <c r="K567" s="233"/>
      <c r="L567" s="234"/>
      <c r="M567" s="234"/>
      <c r="N567" s="234"/>
      <c r="O567" s="234"/>
      <c r="P567" s="635"/>
      <c r="Q567" s="627"/>
      <c r="S567" s="52"/>
      <c r="T567" s="52"/>
      <c r="U567" s="52"/>
      <c r="V567" s="52"/>
      <c r="W567" s="52"/>
      <c r="X567" s="641"/>
      <c r="AP567" s="409"/>
      <c r="AQ567" s="409"/>
      <c r="AR567" s="409"/>
      <c r="AS567" s="409"/>
      <c r="AT567" s="409"/>
      <c r="AU567" s="409"/>
      <c r="AV567" s="409"/>
      <c r="BF567" s="409"/>
      <c r="BG567" s="409"/>
      <c r="BH567" s="409"/>
      <c r="BI567" s="409"/>
      <c r="BJ567" s="409"/>
      <c r="BK567" s="409"/>
      <c r="BL567" s="409"/>
      <c r="BV567" s="409"/>
      <c r="BW567" s="409"/>
      <c r="BX567" s="409"/>
      <c r="BY567" s="409"/>
      <c r="BZ567" s="409"/>
      <c r="CA567" s="409"/>
      <c r="CB567" s="409"/>
      <c r="CL567" s="409"/>
      <c r="CM567" s="409"/>
      <c r="CN567" s="409"/>
      <c r="CO567" s="409"/>
      <c r="CP567" s="409"/>
      <c r="CQ567" s="409"/>
      <c r="CR567" s="409"/>
      <c r="DB567" s="409"/>
      <c r="DC567" s="409"/>
      <c r="DD567" s="409"/>
      <c r="DE567" s="409"/>
      <c r="DF567" s="409"/>
      <c r="DG567" s="409"/>
      <c r="DH567" s="409"/>
      <c r="DR567" s="409"/>
      <c r="DS567" s="409"/>
      <c r="DT567" s="409"/>
      <c r="DU567" s="409"/>
      <c r="DV567" s="409"/>
      <c r="DW567" s="409"/>
      <c r="DX567" s="409"/>
      <c r="EH567" s="409"/>
      <c r="EI567" s="409"/>
      <c r="EJ567" s="409"/>
      <c r="EK567" s="409"/>
      <c r="EL567" s="409"/>
      <c r="EM567" s="409"/>
      <c r="EN567" s="409"/>
      <c r="EX567" s="409"/>
      <c r="EY567" s="409"/>
      <c r="EZ567" s="409"/>
      <c r="FA567" s="409"/>
      <c r="FB567" s="409"/>
      <c r="FC567" s="409"/>
      <c r="FD567" s="409"/>
      <c r="FN567" s="409"/>
      <c r="FO567" s="409"/>
      <c r="FP567" s="409"/>
      <c r="FQ567" s="409"/>
      <c r="FR567" s="409"/>
      <c r="FS567" s="409"/>
      <c r="FT567" s="409"/>
      <c r="GD567" s="409"/>
      <c r="GE567" s="409"/>
      <c r="GF567" s="409"/>
      <c r="GG567" s="409"/>
      <c r="GH567" s="409"/>
      <c r="GI567" s="409"/>
      <c r="GJ567" s="409"/>
      <c r="GT567" s="409"/>
      <c r="GU567" s="409"/>
      <c r="GV567" s="409"/>
      <c r="GW567" s="409"/>
      <c r="GX567" s="409"/>
      <c r="GY567" s="409"/>
      <c r="GZ567" s="409"/>
      <c r="HJ567" s="409"/>
      <c r="HK567" s="409"/>
      <c r="HL567" s="409"/>
      <c r="HM567" s="409"/>
      <c r="HN567" s="409"/>
      <c r="HO567" s="409"/>
      <c r="HP567" s="409"/>
      <c r="HZ567" s="409"/>
      <c r="IA567" s="409"/>
      <c r="IB567" s="409"/>
      <c r="IC567" s="409"/>
      <c r="ID567" s="409"/>
      <c r="IE567" s="409"/>
      <c r="IF567" s="409"/>
      <c r="IP567" s="409"/>
      <c r="IQ567" s="409"/>
      <c r="IR567" s="409"/>
      <c r="IS567" s="409"/>
      <c r="IT567" s="409"/>
      <c r="IU567" s="409"/>
      <c r="IV567" s="409"/>
    </row>
    <row r="568" spans="1:256">
      <c r="A568" s="54"/>
      <c r="B568" s="141"/>
      <c r="C568" s="142"/>
      <c r="D568" s="143"/>
      <c r="E568" s="143"/>
      <c r="F568" s="143"/>
      <c r="G568" s="143"/>
      <c r="H568" s="143"/>
      <c r="I568" s="414"/>
      <c r="J568" s="632"/>
      <c r="K568" s="235"/>
      <c r="L568" s="236"/>
      <c r="M568" s="236"/>
      <c r="N568" s="236"/>
      <c r="O568" s="236"/>
      <c r="P568" s="636"/>
      <c r="Q568" s="627"/>
      <c r="S568" s="52"/>
      <c r="T568" s="52"/>
      <c r="U568" s="52"/>
      <c r="V568" s="52"/>
      <c r="W568" s="52"/>
      <c r="X568" s="641"/>
      <c r="AP568" s="409"/>
      <c r="AQ568" s="409"/>
      <c r="AR568" s="409"/>
      <c r="AS568" s="409"/>
      <c r="AT568" s="409"/>
      <c r="AU568" s="409"/>
      <c r="AV568" s="409"/>
      <c r="BF568" s="409"/>
      <c r="BG568" s="409"/>
      <c r="BH568" s="409"/>
      <c r="BI568" s="409"/>
      <c r="BJ568" s="409"/>
      <c r="BK568" s="409"/>
      <c r="BL568" s="409"/>
      <c r="BV568" s="409"/>
      <c r="BW568" s="409"/>
      <c r="BX568" s="409"/>
      <c r="BY568" s="409"/>
      <c r="BZ568" s="409"/>
      <c r="CA568" s="409"/>
      <c r="CB568" s="409"/>
      <c r="CL568" s="409"/>
      <c r="CM568" s="409"/>
      <c r="CN568" s="409"/>
      <c r="CO568" s="409"/>
      <c r="CP568" s="409"/>
      <c r="CQ568" s="409"/>
      <c r="CR568" s="409"/>
      <c r="DB568" s="409"/>
      <c r="DC568" s="409"/>
      <c r="DD568" s="409"/>
      <c r="DE568" s="409"/>
      <c r="DF568" s="409"/>
      <c r="DG568" s="409"/>
      <c r="DH568" s="409"/>
      <c r="DR568" s="409"/>
      <c r="DS568" s="409"/>
      <c r="DT568" s="409"/>
      <c r="DU568" s="409"/>
      <c r="DV568" s="409"/>
      <c r="DW568" s="409"/>
      <c r="DX568" s="409"/>
      <c r="EH568" s="409"/>
      <c r="EI568" s="409"/>
      <c r="EJ568" s="409"/>
      <c r="EK568" s="409"/>
      <c r="EL568" s="409"/>
      <c r="EM568" s="409"/>
      <c r="EN568" s="409"/>
      <c r="EX568" s="409"/>
      <c r="EY568" s="409"/>
      <c r="EZ568" s="409"/>
      <c r="FA568" s="409"/>
      <c r="FB568" s="409"/>
      <c r="FC568" s="409"/>
      <c r="FD568" s="409"/>
      <c r="FN568" s="409"/>
      <c r="FO568" s="409"/>
      <c r="FP568" s="409"/>
      <c r="FQ568" s="409"/>
      <c r="FR568" s="409"/>
      <c r="FS568" s="409"/>
      <c r="FT568" s="409"/>
      <c r="GD568" s="409"/>
      <c r="GE568" s="409"/>
      <c r="GF568" s="409"/>
      <c r="GG568" s="409"/>
      <c r="GH568" s="409"/>
      <c r="GI568" s="409"/>
      <c r="GJ568" s="409"/>
      <c r="GT568" s="409"/>
      <c r="GU568" s="409"/>
      <c r="GV568" s="409"/>
      <c r="GW568" s="409"/>
      <c r="GX568" s="409"/>
      <c r="GY568" s="409"/>
      <c r="GZ568" s="409"/>
      <c r="HJ568" s="409"/>
      <c r="HK568" s="409"/>
      <c r="HL568" s="409"/>
      <c r="HM568" s="409"/>
      <c r="HN568" s="409"/>
      <c r="HO568" s="409"/>
      <c r="HP568" s="409"/>
      <c r="HZ568" s="409"/>
      <c r="IA568" s="409"/>
      <c r="IB568" s="409"/>
      <c r="IC568" s="409"/>
      <c r="ID568" s="409"/>
      <c r="IE568" s="409"/>
      <c r="IF568" s="409"/>
      <c r="IP568" s="409"/>
      <c r="IQ568" s="409"/>
      <c r="IR568" s="409"/>
      <c r="IS568" s="409"/>
      <c r="IT568" s="409"/>
      <c r="IU568" s="409"/>
      <c r="IV568" s="409"/>
    </row>
    <row r="569" spans="1:256">
      <c r="A569" s="54"/>
      <c r="B569" s="16"/>
      <c r="C569" s="51"/>
      <c r="D569" s="52"/>
      <c r="E569" s="52"/>
      <c r="F569" s="52"/>
      <c r="G569" s="52"/>
      <c r="H569" s="52"/>
      <c r="I569" s="51"/>
      <c r="J569" s="242"/>
      <c r="K569" s="226"/>
      <c r="L569" s="630"/>
      <c r="M569" s="630"/>
      <c r="N569" s="630"/>
      <c r="O569" s="630"/>
      <c r="P569" s="637"/>
      <c r="X569" s="641"/>
      <c r="AP569" s="409"/>
      <c r="AQ569" s="409"/>
      <c r="AR569" s="409"/>
      <c r="AS569" s="409"/>
      <c r="AT569" s="409"/>
      <c r="AU569" s="409"/>
      <c r="AV569" s="409"/>
      <c r="BF569" s="409"/>
      <c r="BG569" s="409"/>
      <c r="BH569" s="409"/>
      <c r="BI569" s="409"/>
      <c r="BJ569" s="409"/>
      <c r="BK569" s="409"/>
      <c r="BL569" s="409"/>
      <c r="BV569" s="409"/>
      <c r="BW569" s="409"/>
      <c r="BX569" s="409"/>
      <c r="BY569" s="409"/>
      <c r="BZ569" s="409"/>
      <c r="CA569" s="409"/>
      <c r="CB569" s="409"/>
      <c r="CL569" s="409"/>
      <c r="CM569" s="409"/>
      <c r="CN569" s="409"/>
      <c r="CO569" s="409"/>
      <c r="CP569" s="409"/>
      <c r="CQ569" s="409"/>
      <c r="CR569" s="409"/>
      <c r="DB569" s="409"/>
      <c r="DC569" s="409"/>
      <c r="DD569" s="409"/>
      <c r="DE569" s="409"/>
      <c r="DF569" s="409"/>
      <c r="DG569" s="409"/>
      <c r="DH569" s="409"/>
      <c r="DR569" s="409"/>
      <c r="DS569" s="409"/>
      <c r="DT569" s="409"/>
      <c r="DU569" s="409"/>
      <c r="DV569" s="409"/>
      <c r="DW569" s="409"/>
      <c r="DX569" s="409"/>
      <c r="EH569" s="409"/>
      <c r="EI569" s="409"/>
      <c r="EJ569" s="409"/>
      <c r="EK569" s="409"/>
      <c r="EL569" s="409"/>
      <c r="EM569" s="409"/>
      <c r="EN569" s="409"/>
      <c r="EX569" s="409"/>
      <c r="EY569" s="409"/>
      <c r="EZ569" s="409"/>
      <c r="FA569" s="409"/>
      <c r="FB569" s="409"/>
      <c r="FC569" s="409"/>
      <c r="FD569" s="409"/>
      <c r="FN569" s="409"/>
      <c r="FO569" s="409"/>
      <c r="FP569" s="409"/>
      <c r="FQ569" s="409"/>
      <c r="FR569" s="409"/>
      <c r="FS569" s="409"/>
      <c r="FT569" s="409"/>
      <c r="GD569" s="409"/>
      <c r="GE569" s="409"/>
      <c r="GF569" s="409"/>
      <c r="GG569" s="409"/>
      <c r="GH569" s="409"/>
      <c r="GI569" s="409"/>
      <c r="GJ569" s="409"/>
      <c r="GT569" s="409"/>
      <c r="GU569" s="409"/>
      <c r="GV569" s="409"/>
      <c r="GW569" s="409"/>
      <c r="GX569" s="409"/>
      <c r="GY569" s="409"/>
      <c r="GZ569" s="409"/>
      <c r="HJ569" s="409"/>
      <c r="HK569" s="409"/>
      <c r="HL569" s="409"/>
      <c r="HM569" s="409"/>
      <c r="HN569" s="409"/>
      <c r="HO569" s="409"/>
      <c r="HP569" s="409"/>
      <c r="HZ569" s="409"/>
      <c r="IA569" s="409"/>
      <c r="IB569" s="409"/>
      <c r="IC569" s="409"/>
      <c r="ID569" s="409"/>
      <c r="IE569" s="409"/>
      <c r="IF569" s="409"/>
      <c r="IP569" s="409"/>
      <c r="IQ569" s="409"/>
      <c r="IR569" s="409"/>
      <c r="IS569" s="409"/>
      <c r="IT569" s="409"/>
      <c r="IU569" s="409"/>
      <c r="IV569" s="409"/>
    </row>
    <row r="570" spans="1:256">
      <c r="A570" s="54"/>
      <c r="B570" s="16"/>
      <c r="C570" s="51"/>
      <c r="D570" s="52"/>
      <c r="E570" s="52"/>
      <c r="F570" s="52"/>
      <c r="G570" s="52"/>
      <c r="H570" s="52"/>
      <c r="I570" s="51"/>
      <c r="J570" s="242"/>
      <c r="K570" s="226"/>
      <c r="L570" s="630"/>
      <c r="M570" s="630"/>
      <c r="N570" s="630"/>
      <c r="O570" s="630"/>
      <c r="P570" s="637"/>
      <c r="X570" s="641"/>
      <c r="AP570" s="409"/>
      <c r="AQ570" s="409"/>
      <c r="AR570" s="409"/>
      <c r="AS570" s="409"/>
      <c r="AT570" s="409"/>
      <c r="AU570" s="409"/>
      <c r="AV570" s="409"/>
      <c r="BF570" s="409"/>
      <c r="BG570" s="409"/>
      <c r="BH570" s="409"/>
      <c r="BI570" s="409"/>
      <c r="BJ570" s="409"/>
      <c r="BK570" s="409"/>
      <c r="BL570" s="409"/>
      <c r="BV570" s="409"/>
      <c r="BW570" s="409"/>
      <c r="BX570" s="409"/>
      <c r="BY570" s="409"/>
      <c r="BZ570" s="409"/>
      <c r="CA570" s="409"/>
      <c r="CB570" s="409"/>
      <c r="CL570" s="409"/>
      <c r="CM570" s="409"/>
      <c r="CN570" s="409"/>
      <c r="CO570" s="409"/>
      <c r="CP570" s="409"/>
      <c r="CQ570" s="409"/>
      <c r="CR570" s="409"/>
      <c r="DB570" s="409"/>
      <c r="DC570" s="409"/>
      <c r="DD570" s="409"/>
      <c r="DE570" s="409"/>
      <c r="DF570" s="409"/>
      <c r="DG570" s="409"/>
      <c r="DH570" s="409"/>
      <c r="DR570" s="409"/>
      <c r="DS570" s="409"/>
      <c r="DT570" s="409"/>
      <c r="DU570" s="409"/>
      <c r="DV570" s="409"/>
      <c r="DW570" s="409"/>
      <c r="DX570" s="409"/>
      <c r="EH570" s="409"/>
      <c r="EI570" s="409"/>
      <c r="EJ570" s="409"/>
      <c r="EK570" s="409"/>
      <c r="EL570" s="409"/>
      <c r="EM570" s="409"/>
      <c r="EN570" s="409"/>
      <c r="EX570" s="409"/>
      <c r="EY570" s="409"/>
      <c r="EZ570" s="409"/>
      <c r="FA570" s="409"/>
      <c r="FB570" s="409"/>
      <c r="FC570" s="409"/>
      <c r="FD570" s="409"/>
      <c r="FN570" s="409"/>
      <c r="FO570" s="409"/>
      <c r="FP570" s="409"/>
      <c r="FQ570" s="409"/>
      <c r="FR570" s="409"/>
      <c r="FS570" s="409"/>
      <c r="FT570" s="409"/>
      <c r="GD570" s="409"/>
      <c r="GE570" s="409"/>
      <c r="GF570" s="409"/>
      <c r="GG570" s="409"/>
      <c r="GH570" s="409"/>
      <c r="GI570" s="409"/>
      <c r="GJ570" s="409"/>
      <c r="GT570" s="409"/>
      <c r="GU570" s="409"/>
      <c r="GV570" s="409"/>
      <c r="GW570" s="409"/>
      <c r="GX570" s="409"/>
      <c r="GY570" s="409"/>
      <c r="GZ570" s="409"/>
      <c r="HJ570" s="409"/>
      <c r="HK570" s="409"/>
      <c r="HL570" s="409"/>
      <c r="HM570" s="409"/>
      <c r="HN570" s="409"/>
      <c r="HO570" s="409"/>
      <c r="HP570" s="409"/>
      <c r="HZ570" s="409"/>
      <c r="IA570" s="409"/>
      <c r="IB570" s="409"/>
      <c r="IC570" s="409"/>
      <c r="ID570" s="409"/>
      <c r="IE570" s="409"/>
      <c r="IF570" s="409"/>
      <c r="IP570" s="409"/>
      <c r="IQ570" s="409"/>
      <c r="IR570" s="409"/>
      <c r="IS570" s="409"/>
      <c r="IT570" s="409"/>
      <c r="IU570" s="409"/>
      <c r="IV570" s="409"/>
    </row>
    <row r="571" spans="1:256">
      <c r="A571" s="54"/>
      <c r="B571" s="139"/>
      <c r="C571" s="137"/>
      <c r="D571" s="138"/>
      <c r="E571" s="138"/>
      <c r="F571" s="138"/>
      <c r="G571" s="138"/>
      <c r="H571" s="138"/>
      <c r="I571" s="417"/>
      <c r="J571" s="243"/>
      <c r="K571" s="227"/>
      <c r="L571" s="227"/>
      <c r="M571" s="227"/>
      <c r="N571" s="227"/>
      <c r="O571" s="237"/>
      <c r="P571" s="631"/>
      <c r="X571" s="641"/>
      <c r="AP571" s="409"/>
      <c r="AQ571" s="409"/>
      <c r="AR571" s="409"/>
      <c r="AS571" s="409"/>
      <c r="AT571" s="409"/>
      <c r="AU571" s="409"/>
      <c r="AV571" s="409"/>
      <c r="BF571" s="409"/>
      <c r="BG571" s="409"/>
      <c r="BH571" s="409"/>
      <c r="BI571" s="409"/>
      <c r="BJ571" s="409"/>
      <c r="BK571" s="409"/>
      <c r="BL571" s="409"/>
      <c r="BV571" s="409"/>
      <c r="BW571" s="409"/>
      <c r="BX571" s="409"/>
      <c r="BY571" s="409"/>
      <c r="BZ571" s="409"/>
      <c r="CA571" s="409"/>
      <c r="CB571" s="409"/>
      <c r="CL571" s="409"/>
      <c r="CM571" s="409"/>
      <c r="CN571" s="409"/>
      <c r="CO571" s="409"/>
      <c r="CP571" s="409"/>
      <c r="CQ571" s="409"/>
      <c r="CR571" s="409"/>
      <c r="DB571" s="409"/>
      <c r="DC571" s="409"/>
      <c r="DD571" s="409"/>
      <c r="DE571" s="409"/>
      <c r="DF571" s="409"/>
      <c r="DG571" s="409"/>
      <c r="DH571" s="409"/>
      <c r="DR571" s="409"/>
      <c r="DS571" s="409"/>
      <c r="DT571" s="409"/>
      <c r="DU571" s="409"/>
      <c r="DV571" s="409"/>
      <c r="DW571" s="409"/>
      <c r="DX571" s="409"/>
      <c r="EH571" s="409"/>
      <c r="EI571" s="409"/>
      <c r="EJ571" s="409"/>
      <c r="EK571" s="409"/>
      <c r="EL571" s="409"/>
      <c r="EM571" s="409"/>
      <c r="EN571" s="409"/>
      <c r="EX571" s="409"/>
      <c r="EY571" s="409"/>
      <c r="EZ571" s="409"/>
      <c r="FA571" s="409"/>
      <c r="FB571" s="409"/>
      <c r="FC571" s="409"/>
      <c r="FD571" s="409"/>
      <c r="FN571" s="409"/>
      <c r="FO571" s="409"/>
      <c r="FP571" s="409"/>
      <c r="FQ571" s="409"/>
      <c r="FR571" s="409"/>
      <c r="FS571" s="409"/>
      <c r="FT571" s="409"/>
      <c r="GD571" s="409"/>
      <c r="GE571" s="409"/>
      <c r="GF571" s="409"/>
      <c r="GG571" s="409"/>
      <c r="GH571" s="409"/>
      <c r="GI571" s="409"/>
      <c r="GJ571" s="409"/>
      <c r="GT571" s="409"/>
      <c r="GU571" s="409"/>
      <c r="GV571" s="409"/>
      <c r="GW571" s="409"/>
      <c r="GX571" s="409"/>
      <c r="GY571" s="409"/>
      <c r="GZ571" s="409"/>
      <c r="HJ571" s="409"/>
      <c r="HK571" s="409"/>
      <c r="HL571" s="409"/>
      <c r="HM571" s="409"/>
      <c r="HN571" s="409"/>
      <c r="HO571" s="409"/>
      <c r="HP571" s="409"/>
      <c r="HZ571" s="409"/>
      <c r="IA571" s="409"/>
      <c r="IB571" s="409"/>
      <c r="IC571" s="409"/>
      <c r="ID571" s="409"/>
      <c r="IE571" s="409"/>
      <c r="IF571" s="409"/>
      <c r="IP571" s="409"/>
      <c r="IQ571" s="409"/>
      <c r="IR571" s="409"/>
      <c r="IS571" s="409"/>
      <c r="IT571" s="409"/>
      <c r="IU571" s="409"/>
      <c r="IV571" s="409"/>
    </row>
    <row r="572" spans="1:256">
      <c r="A572" s="54"/>
      <c r="B572" s="16"/>
      <c r="C572" s="51"/>
      <c r="D572" s="52"/>
      <c r="E572" s="52"/>
      <c r="F572" s="52"/>
      <c r="G572" s="52"/>
      <c r="H572" s="52"/>
      <c r="I572" s="51"/>
      <c r="J572" s="242"/>
      <c r="K572" s="226"/>
      <c r="L572" s="630"/>
      <c r="M572" s="630"/>
      <c r="N572" s="630"/>
      <c r="O572" s="630"/>
      <c r="P572" s="637"/>
      <c r="Q572" s="627"/>
      <c r="S572" s="52"/>
      <c r="T572" s="52"/>
      <c r="U572" s="52"/>
      <c r="V572" s="52"/>
      <c r="W572" s="52"/>
      <c r="X572" s="641"/>
      <c r="AP572" s="409"/>
      <c r="AQ572" s="409"/>
      <c r="AR572" s="409"/>
      <c r="AS572" s="409"/>
      <c r="AT572" s="409"/>
      <c r="AU572" s="409"/>
      <c r="AV572" s="409"/>
      <c r="BF572" s="409"/>
      <c r="BG572" s="409"/>
      <c r="BH572" s="409"/>
      <c r="BI572" s="409"/>
      <c r="BJ572" s="409"/>
      <c r="BK572" s="409"/>
      <c r="BL572" s="409"/>
      <c r="BV572" s="409"/>
      <c r="BW572" s="409"/>
      <c r="BX572" s="409"/>
      <c r="BY572" s="409"/>
      <c r="BZ572" s="409"/>
      <c r="CA572" s="409"/>
      <c r="CB572" s="409"/>
      <c r="CL572" s="409"/>
      <c r="CM572" s="409"/>
      <c r="CN572" s="409"/>
      <c r="CO572" s="409"/>
      <c r="CP572" s="409"/>
      <c r="CQ572" s="409"/>
      <c r="CR572" s="409"/>
      <c r="DB572" s="409"/>
      <c r="DC572" s="409"/>
      <c r="DD572" s="409"/>
      <c r="DE572" s="409"/>
      <c r="DF572" s="409"/>
      <c r="DG572" s="409"/>
      <c r="DH572" s="409"/>
      <c r="DR572" s="409"/>
      <c r="DS572" s="409"/>
      <c r="DT572" s="409"/>
      <c r="DU572" s="409"/>
      <c r="DV572" s="409"/>
      <c r="DW572" s="409"/>
      <c r="DX572" s="409"/>
      <c r="EH572" s="409"/>
      <c r="EI572" s="409"/>
      <c r="EJ572" s="409"/>
      <c r="EK572" s="409"/>
      <c r="EL572" s="409"/>
      <c r="EM572" s="409"/>
      <c r="EN572" s="409"/>
      <c r="EX572" s="409"/>
      <c r="EY572" s="409"/>
      <c r="EZ572" s="409"/>
      <c r="FA572" s="409"/>
      <c r="FB572" s="409"/>
      <c r="FC572" s="409"/>
      <c r="FD572" s="409"/>
      <c r="FN572" s="409"/>
      <c r="FO572" s="409"/>
      <c r="FP572" s="409"/>
      <c r="FQ572" s="409"/>
      <c r="FR572" s="409"/>
      <c r="FS572" s="409"/>
      <c r="FT572" s="409"/>
      <c r="GD572" s="409"/>
      <c r="GE572" s="409"/>
      <c r="GF572" s="409"/>
      <c r="GG572" s="409"/>
      <c r="GH572" s="409"/>
      <c r="GI572" s="409"/>
      <c r="GJ572" s="409"/>
      <c r="GT572" s="409"/>
      <c r="GU572" s="409"/>
      <c r="GV572" s="409"/>
      <c r="GW572" s="409"/>
      <c r="GX572" s="409"/>
      <c r="GY572" s="409"/>
      <c r="GZ572" s="409"/>
      <c r="HJ572" s="409"/>
      <c r="HK572" s="409"/>
      <c r="HL572" s="409"/>
      <c r="HM572" s="409"/>
      <c r="HN572" s="409"/>
      <c r="HO572" s="409"/>
      <c r="HP572" s="409"/>
      <c r="HZ572" s="409"/>
      <c r="IA572" s="409"/>
      <c r="IB572" s="409"/>
      <c r="IC572" s="409"/>
      <c r="ID572" s="409"/>
      <c r="IE572" s="409"/>
      <c r="IF572" s="409"/>
      <c r="IP572" s="409"/>
      <c r="IQ572" s="409"/>
      <c r="IR572" s="409"/>
      <c r="IS572" s="409"/>
      <c r="IT572" s="409"/>
      <c r="IU572" s="409"/>
      <c r="IV572" s="409"/>
    </row>
    <row r="573" spans="1:256">
      <c r="A573" s="54"/>
      <c r="B573" s="16"/>
      <c r="C573" s="51"/>
      <c r="D573" s="52"/>
      <c r="E573" s="52"/>
      <c r="F573" s="52"/>
      <c r="G573" s="52"/>
      <c r="H573" s="52"/>
      <c r="I573" s="51"/>
      <c r="J573" s="242"/>
      <c r="K573" s="226"/>
      <c r="L573" s="630"/>
      <c r="M573" s="630"/>
      <c r="N573" s="630"/>
      <c r="O573" s="630"/>
      <c r="P573" s="637"/>
      <c r="Q573" s="627"/>
      <c r="S573" s="52"/>
      <c r="T573" s="52"/>
      <c r="U573" s="52"/>
      <c r="V573" s="52"/>
      <c r="W573" s="52"/>
      <c r="X573" s="641"/>
      <c r="AP573" s="409"/>
      <c r="AQ573" s="409"/>
      <c r="AR573" s="409"/>
      <c r="AS573" s="409"/>
      <c r="AT573" s="409"/>
      <c r="AU573" s="409"/>
      <c r="AV573" s="409"/>
      <c r="BF573" s="409"/>
      <c r="BG573" s="409"/>
      <c r="BH573" s="409"/>
      <c r="BI573" s="409"/>
      <c r="BJ573" s="409"/>
      <c r="BK573" s="409"/>
      <c r="BL573" s="409"/>
      <c r="BV573" s="409"/>
      <c r="BW573" s="409"/>
      <c r="BX573" s="409"/>
      <c r="BY573" s="409"/>
      <c r="BZ573" s="409"/>
      <c r="CA573" s="409"/>
      <c r="CB573" s="409"/>
      <c r="CL573" s="409"/>
      <c r="CM573" s="409"/>
      <c r="CN573" s="409"/>
      <c r="CO573" s="409"/>
      <c r="CP573" s="409"/>
      <c r="CQ573" s="409"/>
      <c r="CR573" s="409"/>
      <c r="DB573" s="409"/>
      <c r="DC573" s="409"/>
      <c r="DD573" s="409"/>
      <c r="DE573" s="409"/>
      <c r="DF573" s="409"/>
      <c r="DG573" s="409"/>
      <c r="DH573" s="409"/>
      <c r="DR573" s="409"/>
      <c r="DS573" s="409"/>
      <c r="DT573" s="409"/>
      <c r="DU573" s="409"/>
      <c r="DV573" s="409"/>
      <c r="DW573" s="409"/>
      <c r="DX573" s="409"/>
      <c r="EH573" s="409"/>
      <c r="EI573" s="409"/>
      <c r="EJ573" s="409"/>
      <c r="EK573" s="409"/>
      <c r="EL573" s="409"/>
      <c r="EM573" s="409"/>
      <c r="EN573" s="409"/>
      <c r="EX573" s="409"/>
      <c r="EY573" s="409"/>
      <c r="EZ573" s="409"/>
      <c r="FA573" s="409"/>
      <c r="FB573" s="409"/>
      <c r="FC573" s="409"/>
      <c r="FD573" s="409"/>
      <c r="FN573" s="409"/>
      <c r="FO573" s="409"/>
      <c r="FP573" s="409"/>
      <c r="FQ573" s="409"/>
      <c r="FR573" s="409"/>
      <c r="FS573" s="409"/>
      <c r="FT573" s="409"/>
      <c r="GD573" s="409"/>
      <c r="GE573" s="409"/>
      <c r="GF573" s="409"/>
      <c r="GG573" s="409"/>
      <c r="GH573" s="409"/>
      <c r="GI573" s="409"/>
      <c r="GJ573" s="409"/>
      <c r="GT573" s="409"/>
      <c r="GU573" s="409"/>
      <c r="GV573" s="409"/>
      <c r="GW573" s="409"/>
      <c r="GX573" s="409"/>
      <c r="GY573" s="409"/>
      <c r="GZ573" s="409"/>
      <c r="HJ573" s="409"/>
      <c r="HK573" s="409"/>
      <c r="HL573" s="409"/>
      <c r="HM573" s="409"/>
      <c r="HN573" s="409"/>
      <c r="HO573" s="409"/>
      <c r="HP573" s="409"/>
      <c r="HZ573" s="409"/>
      <c r="IA573" s="409"/>
      <c r="IB573" s="409"/>
      <c r="IC573" s="409"/>
      <c r="ID573" s="409"/>
      <c r="IE573" s="409"/>
      <c r="IF573" s="409"/>
      <c r="IP573" s="409"/>
      <c r="IQ573" s="409"/>
      <c r="IR573" s="409"/>
      <c r="IS573" s="409"/>
      <c r="IT573" s="409"/>
      <c r="IU573" s="409"/>
      <c r="IV573" s="409"/>
    </row>
    <row r="574" spans="1:256">
      <c r="A574" s="54"/>
      <c r="B574" s="139"/>
      <c r="C574" s="137"/>
      <c r="D574" s="138"/>
      <c r="E574" s="138"/>
      <c r="F574" s="138"/>
      <c r="G574" s="138"/>
      <c r="H574" s="138"/>
      <c r="I574" s="417"/>
      <c r="J574" s="243"/>
      <c r="K574" s="227"/>
      <c r="L574" s="227"/>
      <c r="M574" s="227"/>
      <c r="N574" s="227"/>
      <c r="O574" s="237"/>
      <c r="P574" s="631"/>
      <c r="Q574" s="627"/>
      <c r="S574" s="52"/>
      <c r="T574" s="52"/>
      <c r="U574" s="52"/>
      <c r="V574" s="52"/>
      <c r="W574" s="52"/>
      <c r="X574" s="641"/>
      <c r="AP574" s="409"/>
      <c r="AQ574" s="409"/>
      <c r="AR574" s="409"/>
      <c r="AS574" s="409"/>
      <c r="AT574" s="409"/>
      <c r="AU574" s="409"/>
      <c r="AV574" s="409"/>
      <c r="BF574" s="409"/>
      <c r="BG574" s="409"/>
      <c r="BH574" s="409"/>
      <c r="BI574" s="409"/>
      <c r="BJ574" s="409"/>
      <c r="BK574" s="409"/>
      <c r="BL574" s="409"/>
      <c r="BV574" s="409"/>
      <c r="BW574" s="409"/>
      <c r="BX574" s="409"/>
      <c r="BY574" s="409"/>
      <c r="BZ574" s="409"/>
      <c r="CA574" s="409"/>
      <c r="CB574" s="409"/>
      <c r="CL574" s="409"/>
      <c r="CM574" s="409"/>
      <c r="CN574" s="409"/>
      <c r="CO574" s="409"/>
      <c r="CP574" s="409"/>
      <c r="CQ574" s="409"/>
      <c r="CR574" s="409"/>
      <c r="DB574" s="409"/>
      <c r="DC574" s="409"/>
      <c r="DD574" s="409"/>
      <c r="DE574" s="409"/>
      <c r="DF574" s="409"/>
      <c r="DG574" s="409"/>
      <c r="DH574" s="409"/>
      <c r="DR574" s="409"/>
      <c r="DS574" s="409"/>
      <c r="DT574" s="409"/>
      <c r="DU574" s="409"/>
      <c r="DV574" s="409"/>
      <c r="DW574" s="409"/>
      <c r="DX574" s="409"/>
      <c r="EH574" s="409"/>
      <c r="EI574" s="409"/>
      <c r="EJ574" s="409"/>
      <c r="EK574" s="409"/>
      <c r="EL574" s="409"/>
      <c r="EM574" s="409"/>
      <c r="EN574" s="409"/>
      <c r="EX574" s="409"/>
      <c r="EY574" s="409"/>
      <c r="EZ574" s="409"/>
      <c r="FA574" s="409"/>
      <c r="FB574" s="409"/>
      <c r="FC574" s="409"/>
      <c r="FD574" s="409"/>
      <c r="FN574" s="409"/>
      <c r="FO574" s="409"/>
      <c r="FP574" s="409"/>
      <c r="FQ574" s="409"/>
      <c r="FR574" s="409"/>
      <c r="FS574" s="409"/>
      <c r="FT574" s="409"/>
      <c r="GD574" s="409"/>
      <c r="GE574" s="409"/>
      <c r="GF574" s="409"/>
      <c r="GG574" s="409"/>
      <c r="GH574" s="409"/>
      <c r="GI574" s="409"/>
      <c r="GJ574" s="409"/>
      <c r="GT574" s="409"/>
      <c r="GU574" s="409"/>
      <c r="GV574" s="409"/>
      <c r="GW574" s="409"/>
      <c r="GX574" s="409"/>
      <c r="GY574" s="409"/>
      <c r="GZ574" s="409"/>
      <c r="HJ574" s="409"/>
      <c r="HK574" s="409"/>
      <c r="HL574" s="409"/>
      <c r="HM574" s="409"/>
      <c r="HN574" s="409"/>
      <c r="HO574" s="409"/>
      <c r="HP574" s="409"/>
      <c r="HZ574" s="409"/>
      <c r="IA574" s="409"/>
      <c r="IB574" s="409"/>
      <c r="IC574" s="409"/>
      <c r="ID574" s="409"/>
      <c r="IE574" s="409"/>
      <c r="IF574" s="409"/>
      <c r="IP574" s="409"/>
      <c r="IQ574" s="409"/>
      <c r="IR574" s="409"/>
      <c r="IS574" s="409"/>
      <c r="IT574" s="409"/>
      <c r="IU574" s="409"/>
      <c r="IV574" s="409"/>
    </row>
    <row r="575" spans="1:256">
      <c r="A575" s="54"/>
      <c r="B575" s="16"/>
      <c r="C575" s="51"/>
      <c r="D575" s="52"/>
      <c r="E575" s="52"/>
      <c r="F575" s="52"/>
      <c r="G575" s="52"/>
      <c r="H575" s="52"/>
      <c r="I575" s="51"/>
      <c r="J575" s="242"/>
      <c r="K575" s="226"/>
      <c r="L575" s="630"/>
      <c r="M575" s="630"/>
      <c r="N575" s="630"/>
      <c r="O575" s="630"/>
      <c r="P575" s="637"/>
      <c r="Q575" s="627"/>
      <c r="S575" s="52"/>
      <c r="T575" s="52"/>
      <c r="U575" s="52"/>
      <c r="V575" s="52"/>
      <c r="W575" s="52"/>
      <c r="X575" s="641"/>
      <c r="AP575" s="409"/>
      <c r="AQ575" s="409"/>
      <c r="AR575" s="409"/>
      <c r="AS575" s="409"/>
      <c r="AT575" s="409"/>
      <c r="AU575" s="409"/>
      <c r="AV575" s="409"/>
      <c r="BF575" s="409"/>
      <c r="BG575" s="409"/>
      <c r="BH575" s="409"/>
      <c r="BI575" s="409"/>
      <c r="BJ575" s="409"/>
      <c r="BK575" s="409"/>
      <c r="BL575" s="409"/>
      <c r="BV575" s="409"/>
      <c r="BW575" s="409"/>
      <c r="BX575" s="409"/>
      <c r="BY575" s="409"/>
      <c r="BZ575" s="409"/>
      <c r="CA575" s="409"/>
      <c r="CB575" s="409"/>
      <c r="CL575" s="409"/>
      <c r="CM575" s="409"/>
      <c r="CN575" s="409"/>
      <c r="CO575" s="409"/>
      <c r="CP575" s="409"/>
      <c r="CQ575" s="409"/>
      <c r="CR575" s="409"/>
      <c r="DB575" s="409"/>
      <c r="DC575" s="409"/>
      <c r="DD575" s="409"/>
      <c r="DE575" s="409"/>
      <c r="DF575" s="409"/>
      <c r="DG575" s="409"/>
      <c r="DH575" s="409"/>
      <c r="DR575" s="409"/>
      <c r="DS575" s="409"/>
      <c r="DT575" s="409"/>
      <c r="DU575" s="409"/>
      <c r="DV575" s="409"/>
      <c r="DW575" s="409"/>
      <c r="DX575" s="409"/>
      <c r="EH575" s="409"/>
      <c r="EI575" s="409"/>
      <c r="EJ575" s="409"/>
      <c r="EK575" s="409"/>
      <c r="EL575" s="409"/>
      <c r="EM575" s="409"/>
      <c r="EN575" s="409"/>
      <c r="EX575" s="409"/>
      <c r="EY575" s="409"/>
      <c r="EZ575" s="409"/>
      <c r="FA575" s="409"/>
      <c r="FB575" s="409"/>
      <c r="FC575" s="409"/>
      <c r="FD575" s="409"/>
      <c r="FN575" s="409"/>
      <c r="FO575" s="409"/>
      <c r="FP575" s="409"/>
      <c r="FQ575" s="409"/>
      <c r="FR575" s="409"/>
      <c r="FS575" s="409"/>
      <c r="FT575" s="409"/>
      <c r="GD575" s="409"/>
      <c r="GE575" s="409"/>
      <c r="GF575" s="409"/>
      <c r="GG575" s="409"/>
      <c r="GH575" s="409"/>
      <c r="GI575" s="409"/>
      <c r="GJ575" s="409"/>
      <c r="GT575" s="409"/>
      <c r="GU575" s="409"/>
      <c r="GV575" s="409"/>
      <c r="GW575" s="409"/>
      <c r="GX575" s="409"/>
      <c r="GY575" s="409"/>
      <c r="GZ575" s="409"/>
      <c r="HJ575" s="409"/>
      <c r="HK575" s="409"/>
      <c r="HL575" s="409"/>
      <c r="HM575" s="409"/>
      <c r="HN575" s="409"/>
      <c r="HO575" s="409"/>
      <c r="HP575" s="409"/>
      <c r="HZ575" s="409"/>
      <c r="IA575" s="409"/>
      <c r="IB575" s="409"/>
      <c r="IC575" s="409"/>
      <c r="ID575" s="409"/>
      <c r="IE575" s="409"/>
      <c r="IF575" s="409"/>
      <c r="IP575" s="409"/>
      <c r="IQ575" s="409"/>
      <c r="IR575" s="409"/>
      <c r="IS575" s="409"/>
      <c r="IT575" s="409"/>
      <c r="IU575" s="409"/>
      <c r="IV575" s="409"/>
    </row>
    <row r="576" spans="1:256">
      <c r="A576" s="54"/>
      <c r="B576" s="16"/>
      <c r="C576" s="51"/>
      <c r="D576" s="52"/>
      <c r="E576" s="52"/>
      <c r="F576" s="52"/>
      <c r="G576" s="52"/>
      <c r="H576" s="52"/>
      <c r="I576" s="51"/>
      <c r="J576" s="242"/>
      <c r="K576" s="226"/>
      <c r="L576" s="630"/>
      <c r="M576" s="630"/>
      <c r="N576" s="630"/>
      <c r="O576" s="630"/>
      <c r="P576" s="637"/>
      <c r="Q576" s="627"/>
      <c r="S576" s="52"/>
      <c r="T576" s="52"/>
      <c r="U576" s="52"/>
      <c r="V576" s="52"/>
      <c r="W576" s="52"/>
      <c r="X576" s="641"/>
      <c r="AP576" s="409"/>
      <c r="AQ576" s="409"/>
      <c r="AR576" s="409"/>
      <c r="AS576" s="409"/>
      <c r="AT576" s="409"/>
      <c r="AU576" s="409"/>
      <c r="AV576" s="409"/>
      <c r="BF576" s="409"/>
      <c r="BG576" s="409"/>
      <c r="BH576" s="409"/>
      <c r="BI576" s="409"/>
      <c r="BJ576" s="409"/>
      <c r="BK576" s="409"/>
      <c r="BL576" s="409"/>
      <c r="BV576" s="409"/>
      <c r="BW576" s="409"/>
      <c r="BX576" s="409"/>
      <c r="BY576" s="409"/>
      <c r="BZ576" s="409"/>
      <c r="CA576" s="409"/>
      <c r="CB576" s="409"/>
      <c r="CL576" s="409"/>
      <c r="CM576" s="409"/>
      <c r="CN576" s="409"/>
      <c r="CO576" s="409"/>
      <c r="CP576" s="409"/>
      <c r="CQ576" s="409"/>
      <c r="CR576" s="409"/>
      <c r="DB576" s="409"/>
      <c r="DC576" s="409"/>
      <c r="DD576" s="409"/>
      <c r="DE576" s="409"/>
      <c r="DF576" s="409"/>
      <c r="DG576" s="409"/>
      <c r="DH576" s="409"/>
      <c r="DR576" s="409"/>
      <c r="DS576" s="409"/>
      <c r="DT576" s="409"/>
      <c r="DU576" s="409"/>
      <c r="DV576" s="409"/>
      <c r="DW576" s="409"/>
      <c r="DX576" s="409"/>
      <c r="EH576" s="409"/>
      <c r="EI576" s="409"/>
      <c r="EJ576" s="409"/>
      <c r="EK576" s="409"/>
      <c r="EL576" s="409"/>
      <c r="EM576" s="409"/>
      <c r="EN576" s="409"/>
      <c r="EX576" s="409"/>
      <c r="EY576" s="409"/>
      <c r="EZ576" s="409"/>
      <c r="FA576" s="409"/>
      <c r="FB576" s="409"/>
      <c r="FC576" s="409"/>
      <c r="FD576" s="409"/>
      <c r="FN576" s="409"/>
      <c r="FO576" s="409"/>
      <c r="FP576" s="409"/>
      <c r="FQ576" s="409"/>
      <c r="FR576" s="409"/>
      <c r="FS576" s="409"/>
      <c r="FT576" s="409"/>
      <c r="GD576" s="409"/>
      <c r="GE576" s="409"/>
      <c r="GF576" s="409"/>
      <c r="GG576" s="409"/>
      <c r="GH576" s="409"/>
      <c r="GI576" s="409"/>
      <c r="GJ576" s="409"/>
      <c r="GT576" s="409"/>
      <c r="GU576" s="409"/>
      <c r="GV576" s="409"/>
      <c r="GW576" s="409"/>
      <c r="GX576" s="409"/>
      <c r="GY576" s="409"/>
      <c r="GZ576" s="409"/>
      <c r="HJ576" s="409"/>
      <c r="HK576" s="409"/>
      <c r="HL576" s="409"/>
      <c r="HM576" s="409"/>
      <c r="HN576" s="409"/>
      <c r="HO576" s="409"/>
      <c r="HP576" s="409"/>
      <c r="HZ576" s="409"/>
      <c r="IA576" s="409"/>
      <c r="IB576" s="409"/>
      <c r="IC576" s="409"/>
      <c r="ID576" s="409"/>
      <c r="IE576" s="409"/>
      <c r="IF576" s="409"/>
      <c r="IP576" s="409"/>
      <c r="IQ576" s="409"/>
      <c r="IR576" s="409"/>
      <c r="IS576" s="409"/>
      <c r="IT576" s="409"/>
      <c r="IU576" s="409"/>
      <c r="IV576" s="409"/>
    </row>
    <row r="577" spans="1:256">
      <c r="A577" s="66"/>
      <c r="B577" s="16"/>
      <c r="C577" s="51"/>
      <c r="D577" s="52"/>
      <c r="E577" s="52"/>
      <c r="F577" s="52"/>
      <c r="G577" s="52"/>
      <c r="H577" s="52"/>
      <c r="I577" s="51"/>
      <c r="J577" s="243"/>
      <c r="K577" s="227"/>
      <c r="L577" s="227"/>
      <c r="M577" s="227"/>
      <c r="N577" s="227"/>
      <c r="O577" s="237"/>
      <c r="P577" s="631"/>
      <c r="Q577" s="627"/>
      <c r="S577" s="52"/>
      <c r="T577" s="52"/>
      <c r="U577" s="52"/>
      <c r="V577" s="52"/>
      <c r="W577" s="52"/>
      <c r="X577" s="641"/>
      <c r="AP577" s="409"/>
      <c r="AQ577" s="409"/>
      <c r="AR577" s="409"/>
      <c r="AS577" s="409"/>
      <c r="AT577" s="409"/>
      <c r="AU577" s="409"/>
      <c r="AV577" s="409"/>
      <c r="BF577" s="409"/>
      <c r="BG577" s="409"/>
      <c r="BH577" s="409"/>
      <c r="BI577" s="409"/>
      <c r="BJ577" s="409"/>
      <c r="BK577" s="409"/>
      <c r="BL577" s="409"/>
      <c r="BV577" s="409"/>
      <c r="BW577" s="409"/>
      <c r="BX577" s="409"/>
      <c r="BY577" s="409"/>
      <c r="BZ577" s="409"/>
      <c r="CA577" s="409"/>
      <c r="CB577" s="409"/>
      <c r="CL577" s="409"/>
      <c r="CM577" s="409"/>
      <c r="CN577" s="409"/>
      <c r="CO577" s="409"/>
      <c r="CP577" s="409"/>
      <c r="CQ577" s="409"/>
      <c r="CR577" s="409"/>
      <c r="DB577" s="409"/>
      <c r="DC577" s="409"/>
      <c r="DD577" s="409"/>
      <c r="DE577" s="409"/>
      <c r="DF577" s="409"/>
      <c r="DG577" s="409"/>
      <c r="DH577" s="409"/>
      <c r="DR577" s="409"/>
      <c r="DS577" s="409"/>
      <c r="DT577" s="409"/>
      <c r="DU577" s="409"/>
      <c r="DV577" s="409"/>
      <c r="DW577" s="409"/>
      <c r="DX577" s="409"/>
      <c r="EH577" s="409"/>
      <c r="EI577" s="409"/>
      <c r="EJ577" s="409"/>
      <c r="EK577" s="409"/>
      <c r="EL577" s="409"/>
      <c r="EM577" s="409"/>
      <c r="EN577" s="409"/>
      <c r="EX577" s="409"/>
      <c r="EY577" s="409"/>
      <c r="EZ577" s="409"/>
      <c r="FA577" s="409"/>
      <c r="FB577" s="409"/>
      <c r="FC577" s="409"/>
      <c r="FD577" s="409"/>
      <c r="FN577" s="409"/>
      <c r="FO577" s="409"/>
      <c r="FP577" s="409"/>
      <c r="FQ577" s="409"/>
      <c r="FR577" s="409"/>
      <c r="FS577" s="409"/>
      <c r="FT577" s="409"/>
      <c r="GD577" s="409"/>
      <c r="GE577" s="409"/>
      <c r="GF577" s="409"/>
      <c r="GG577" s="409"/>
      <c r="GH577" s="409"/>
      <c r="GI577" s="409"/>
      <c r="GJ577" s="409"/>
      <c r="GT577" s="409"/>
      <c r="GU577" s="409"/>
      <c r="GV577" s="409"/>
      <c r="GW577" s="409"/>
      <c r="GX577" s="409"/>
      <c r="GY577" s="409"/>
      <c r="GZ577" s="409"/>
      <c r="HJ577" s="409"/>
      <c r="HK577" s="409"/>
      <c r="HL577" s="409"/>
      <c r="HM577" s="409"/>
      <c r="HN577" s="409"/>
      <c r="HO577" s="409"/>
      <c r="HP577" s="409"/>
      <c r="HZ577" s="409"/>
      <c r="IA577" s="409"/>
      <c r="IB577" s="409"/>
      <c r="IC577" s="409"/>
      <c r="ID577" s="409"/>
      <c r="IE577" s="409"/>
      <c r="IF577" s="409"/>
      <c r="IP577" s="409"/>
      <c r="IQ577" s="409"/>
      <c r="IR577" s="409"/>
      <c r="IS577" s="409"/>
      <c r="IT577" s="409"/>
      <c r="IU577" s="409"/>
      <c r="IV577" s="409"/>
    </row>
    <row r="578" spans="1:256">
      <c r="A578" s="54"/>
      <c r="B578" s="238"/>
      <c r="C578" s="239"/>
      <c r="D578" s="240"/>
      <c r="E578" s="240"/>
      <c r="F578" s="240"/>
      <c r="G578" s="240"/>
      <c r="H578" s="240"/>
      <c r="I578" s="415"/>
      <c r="J578" s="242"/>
      <c r="K578" s="226"/>
      <c r="L578" s="630"/>
      <c r="M578" s="630"/>
      <c r="N578" s="630"/>
      <c r="O578" s="630"/>
      <c r="P578" s="637"/>
      <c r="X578" s="641"/>
      <c r="AP578" s="409"/>
      <c r="AQ578" s="409"/>
      <c r="AR578" s="409"/>
      <c r="AS578" s="409"/>
      <c r="AT578" s="409"/>
      <c r="AU578" s="409"/>
      <c r="AV578" s="409"/>
      <c r="BF578" s="409"/>
      <c r="BG578" s="409"/>
      <c r="BH578" s="409"/>
      <c r="BI578" s="409"/>
      <c r="BJ578" s="409"/>
      <c r="BK578" s="409"/>
      <c r="BL578" s="409"/>
      <c r="BV578" s="409"/>
      <c r="BW578" s="409"/>
      <c r="BX578" s="409"/>
      <c r="BY578" s="409"/>
      <c r="BZ578" s="409"/>
      <c r="CA578" s="409"/>
      <c r="CB578" s="409"/>
      <c r="CL578" s="409"/>
      <c r="CM578" s="409"/>
      <c r="CN578" s="409"/>
      <c r="CO578" s="409"/>
      <c r="CP578" s="409"/>
      <c r="CQ578" s="409"/>
      <c r="CR578" s="409"/>
      <c r="DB578" s="409"/>
      <c r="DC578" s="409"/>
      <c r="DD578" s="409"/>
      <c r="DE578" s="409"/>
      <c r="DF578" s="409"/>
      <c r="DG578" s="409"/>
      <c r="DH578" s="409"/>
      <c r="DR578" s="409"/>
      <c r="DS578" s="409"/>
      <c r="DT578" s="409"/>
      <c r="DU578" s="409"/>
      <c r="DV578" s="409"/>
      <c r="DW578" s="409"/>
      <c r="DX578" s="409"/>
      <c r="EH578" s="409"/>
      <c r="EI578" s="409"/>
      <c r="EJ578" s="409"/>
      <c r="EK578" s="409"/>
      <c r="EL578" s="409"/>
      <c r="EM578" s="409"/>
      <c r="EN578" s="409"/>
      <c r="EX578" s="409"/>
      <c r="EY578" s="409"/>
      <c r="EZ578" s="409"/>
      <c r="FA578" s="409"/>
      <c r="FB578" s="409"/>
      <c r="FC578" s="409"/>
      <c r="FD578" s="409"/>
      <c r="FN578" s="409"/>
      <c r="FO578" s="409"/>
      <c r="FP578" s="409"/>
      <c r="FQ578" s="409"/>
      <c r="FR578" s="409"/>
      <c r="FS578" s="409"/>
      <c r="FT578" s="409"/>
      <c r="GD578" s="409"/>
      <c r="GE578" s="409"/>
      <c r="GF578" s="409"/>
      <c r="GG578" s="409"/>
      <c r="GH578" s="409"/>
      <c r="GI578" s="409"/>
      <c r="GJ578" s="409"/>
      <c r="GT578" s="409"/>
      <c r="GU578" s="409"/>
      <c r="GV578" s="409"/>
      <c r="GW578" s="409"/>
      <c r="GX578" s="409"/>
      <c r="GY578" s="409"/>
      <c r="GZ578" s="409"/>
      <c r="HJ578" s="409"/>
      <c r="HK578" s="409"/>
      <c r="HL578" s="409"/>
      <c r="HM578" s="409"/>
      <c r="HN578" s="409"/>
      <c r="HO578" s="409"/>
      <c r="HP578" s="409"/>
      <c r="HZ578" s="409"/>
      <c r="IA578" s="409"/>
      <c r="IB578" s="409"/>
      <c r="IC578" s="409"/>
      <c r="ID578" s="409"/>
      <c r="IE578" s="409"/>
      <c r="IF578" s="409"/>
      <c r="IP578" s="409"/>
      <c r="IQ578" s="409"/>
      <c r="IR578" s="409"/>
      <c r="IS578" s="409"/>
      <c r="IT578" s="409"/>
      <c r="IU578" s="409"/>
      <c r="IV578" s="409"/>
    </row>
    <row r="579" spans="1:256">
      <c r="A579" s="54"/>
      <c r="B579" s="16"/>
      <c r="C579" s="51"/>
      <c r="D579" s="52"/>
      <c r="E579" s="52"/>
      <c r="F579" s="52"/>
      <c r="G579" s="52"/>
      <c r="H579" s="52"/>
      <c r="I579" s="51"/>
      <c r="J579" s="242"/>
      <c r="K579" s="226"/>
      <c r="L579" s="630"/>
      <c r="M579" s="630"/>
      <c r="N579" s="630"/>
      <c r="O579" s="630"/>
      <c r="P579" s="637"/>
      <c r="X579" s="641"/>
      <c r="AP579" s="409"/>
      <c r="AQ579" s="409"/>
      <c r="AR579" s="409"/>
      <c r="AS579" s="409"/>
      <c r="AT579" s="409"/>
      <c r="AU579" s="409"/>
      <c r="AV579" s="409"/>
      <c r="BF579" s="409"/>
      <c r="BG579" s="409"/>
      <c r="BH579" s="409"/>
      <c r="BI579" s="409"/>
      <c r="BJ579" s="409"/>
      <c r="BK579" s="409"/>
      <c r="BL579" s="409"/>
      <c r="BV579" s="409"/>
      <c r="BW579" s="409"/>
      <c r="BX579" s="409"/>
      <c r="BY579" s="409"/>
      <c r="BZ579" s="409"/>
      <c r="CA579" s="409"/>
      <c r="CB579" s="409"/>
      <c r="CL579" s="409"/>
      <c r="CM579" s="409"/>
      <c r="CN579" s="409"/>
      <c r="CO579" s="409"/>
      <c r="CP579" s="409"/>
      <c r="CQ579" s="409"/>
      <c r="CR579" s="409"/>
      <c r="DB579" s="409"/>
      <c r="DC579" s="409"/>
      <c r="DD579" s="409"/>
      <c r="DE579" s="409"/>
      <c r="DF579" s="409"/>
      <c r="DG579" s="409"/>
      <c r="DH579" s="409"/>
      <c r="DR579" s="409"/>
      <c r="DS579" s="409"/>
      <c r="DT579" s="409"/>
      <c r="DU579" s="409"/>
      <c r="DV579" s="409"/>
      <c r="DW579" s="409"/>
      <c r="DX579" s="409"/>
      <c r="EH579" s="409"/>
      <c r="EI579" s="409"/>
      <c r="EJ579" s="409"/>
      <c r="EK579" s="409"/>
      <c r="EL579" s="409"/>
      <c r="EM579" s="409"/>
      <c r="EN579" s="409"/>
      <c r="EX579" s="409"/>
      <c r="EY579" s="409"/>
      <c r="EZ579" s="409"/>
      <c r="FA579" s="409"/>
      <c r="FB579" s="409"/>
      <c r="FC579" s="409"/>
      <c r="FD579" s="409"/>
      <c r="FN579" s="409"/>
      <c r="FO579" s="409"/>
      <c r="FP579" s="409"/>
      <c r="FQ579" s="409"/>
      <c r="FR579" s="409"/>
      <c r="FS579" s="409"/>
      <c r="FT579" s="409"/>
      <c r="GD579" s="409"/>
      <c r="GE579" s="409"/>
      <c r="GF579" s="409"/>
      <c r="GG579" s="409"/>
      <c r="GH579" s="409"/>
      <c r="GI579" s="409"/>
      <c r="GJ579" s="409"/>
      <c r="GT579" s="409"/>
      <c r="GU579" s="409"/>
      <c r="GV579" s="409"/>
      <c r="GW579" s="409"/>
      <c r="GX579" s="409"/>
      <c r="GY579" s="409"/>
      <c r="GZ579" s="409"/>
      <c r="HJ579" s="409"/>
      <c r="HK579" s="409"/>
      <c r="HL579" s="409"/>
      <c r="HM579" s="409"/>
      <c r="HN579" s="409"/>
      <c r="HO579" s="409"/>
      <c r="HP579" s="409"/>
      <c r="HZ579" s="409"/>
      <c r="IA579" s="409"/>
      <c r="IB579" s="409"/>
      <c r="IC579" s="409"/>
      <c r="ID579" s="409"/>
      <c r="IE579" s="409"/>
      <c r="IF579" s="409"/>
      <c r="IP579" s="409"/>
      <c r="IQ579" s="409"/>
      <c r="IR579" s="409"/>
      <c r="IS579" s="409"/>
      <c r="IT579" s="409"/>
      <c r="IU579" s="409"/>
      <c r="IV579" s="409"/>
    </row>
    <row r="580" spans="1:256">
      <c r="A580" s="54"/>
      <c r="B580" s="139"/>
      <c r="C580" s="137"/>
      <c r="D580" s="138"/>
      <c r="E580" s="138"/>
      <c r="F580" s="138"/>
      <c r="G580" s="138"/>
      <c r="H580" s="138"/>
      <c r="I580" s="417"/>
      <c r="J580" s="243"/>
      <c r="K580" s="227"/>
      <c r="L580" s="227"/>
      <c r="M580" s="227"/>
      <c r="N580" s="227"/>
      <c r="O580" s="237"/>
      <c r="P580" s="631"/>
      <c r="X580" s="641"/>
      <c r="AP580" s="409"/>
      <c r="AQ580" s="409"/>
      <c r="AR580" s="409"/>
      <c r="AS580" s="409"/>
      <c r="AT580" s="409"/>
      <c r="AU580" s="409"/>
      <c r="AV580" s="409"/>
      <c r="BF580" s="409"/>
      <c r="BG580" s="409"/>
      <c r="BH580" s="409"/>
      <c r="BI580" s="409"/>
      <c r="BJ580" s="409"/>
      <c r="BK580" s="409"/>
      <c r="BL580" s="409"/>
      <c r="BV580" s="409"/>
      <c r="BW580" s="409"/>
      <c r="BX580" s="409"/>
      <c r="BY580" s="409"/>
      <c r="BZ580" s="409"/>
      <c r="CA580" s="409"/>
      <c r="CB580" s="409"/>
      <c r="CL580" s="409"/>
      <c r="CM580" s="409"/>
      <c r="CN580" s="409"/>
      <c r="CO580" s="409"/>
      <c r="CP580" s="409"/>
      <c r="CQ580" s="409"/>
      <c r="CR580" s="409"/>
      <c r="DB580" s="409"/>
      <c r="DC580" s="409"/>
      <c r="DD580" s="409"/>
      <c r="DE580" s="409"/>
      <c r="DF580" s="409"/>
      <c r="DG580" s="409"/>
      <c r="DH580" s="409"/>
      <c r="DR580" s="409"/>
      <c r="DS580" s="409"/>
      <c r="DT580" s="409"/>
      <c r="DU580" s="409"/>
      <c r="DV580" s="409"/>
      <c r="DW580" s="409"/>
      <c r="DX580" s="409"/>
      <c r="EH580" s="409"/>
      <c r="EI580" s="409"/>
      <c r="EJ580" s="409"/>
      <c r="EK580" s="409"/>
      <c r="EL580" s="409"/>
      <c r="EM580" s="409"/>
      <c r="EN580" s="409"/>
      <c r="EX580" s="409"/>
      <c r="EY580" s="409"/>
      <c r="EZ580" s="409"/>
      <c r="FA580" s="409"/>
      <c r="FB580" s="409"/>
      <c r="FC580" s="409"/>
      <c r="FD580" s="409"/>
      <c r="FN580" s="409"/>
      <c r="FO580" s="409"/>
      <c r="FP580" s="409"/>
      <c r="FQ580" s="409"/>
      <c r="FR580" s="409"/>
      <c r="FS580" s="409"/>
      <c r="FT580" s="409"/>
      <c r="GD580" s="409"/>
      <c r="GE580" s="409"/>
      <c r="GF580" s="409"/>
      <c r="GG580" s="409"/>
      <c r="GH580" s="409"/>
      <c r="GI580" s="409"/>
      <c r="GJ580" s="409"/>
      <c r="GT580" s="409"/>
      <c r="GU580" s="409"/>
      <c r="GV580" s="409"/>
      <c r="GW580" s="409"/>
      <c r="GX580" s="409"/>
      <c r="GY580" s="409"/>
      <c r="GZ580" s="409"/>
      <c r="HJ580" s="409"/>
      <c r="HK580" s="409"/>
      <c r="HL580" s="409"/>
      <c r="HM580" s="409"/>
      <c r="HN580" s="409"/>
      <c r="HO580" s="409"/>
      <c r="HP580" s="409"/>
      <c r="HZ580" s="409"/>
      <c r="IA580" s="409"/>
      <c r="IB580" s="409"/>
      <c r="IC580" s="409"/>
      <c r="ID580" s="409"/>
      <c r="IE580" s="409"/>
      <c r="IF580" s="409"/>
      <c r="IP580" s="409"/>
      <c r="IQ580" s="409"/>
      <c r="IR580" s="409"/>
      <c r="IS580" s="409"/>
      <c r="IT580" s="409"/>
      <c r="IU580" s="409"/>
      <c r="IV580" s="409"/>
    </row>
    <row r="581" spans="1:256">
      <c r="A581" s="54"/>
      <c r="B581" s="16"/>
      <c r="C581" s="51"/>
      <c r="D581" s="52"/>
      <c r="E581" s="52"/>
      <c r="F581" s="52"/>
      <c r="G581" s="52"/>
      <c r="H581" s="52"/>
      <c r="I581" s="51"/>
      <c r="J581" s="242"/>
      <c r="K581" s="226"/>
      <c r="L581" s="630"/>
      <c r="M581" s="630"/>
      <c r="N581" s="630"/>
      <c r="O581" s="630"/>
      <c r="P581" s="637"/>
      <c r="Q581" s="627"/>
      <c r="S581" s="52"/>
      <c r="T581" s="52"/>
      <c r="U581" s="52"/>
      <c r="V581" s="52"/>
      <c r="W581" s="52"/>
      <c r="X581" s="641"/>
      <c r="AP581" s="409"/>
      <c r="AQ581" s="409"/>
      <c r="AR581" s="409"/>
      <c r="AS581" s="409"/>
      <c r="AT581" s="409"/>
      <c r="AU581" s="409"/>
      <c r="AV581" s="409"/>
      <c r="BF581" s="409"/>
      <c r="BG581" s="409"/>
      <c r="BH581" s="409"/>
      <c r="BI581" s="409"/>
      <c r="BJ581" s="409"/>
      <c r="BK581" s="409"/>
      <c r="BL581" s="409"/>
      <c r="BV581" s="409"/>
      <c r="BW581" s="409"/>
      <c r="BX581" s="409"/>
      <c r="BY581" s="409"/>
      <c r="BZ581" s="409"/>
      <c r="CA581" s="409"/>
      <c r="CB581" s="409"/>
      <c r="CL581" s="409"/>
      <c r="CM581" s="409"/>
      <c r="CN581" s="409"/>
      <c r="CO581" s="409"/>
      <c r="CP581" s="409"/>
      <c r="CQ581" s="409"/>
      <c r="CR581" s="409"/>
      <c r="DB581" s="409"/>
      <c r="DC581" s="409"/>
      <c r="DD581" s="409"/>
      <c r="DE581" s="409"/>
      <c r="DF581" s="409"/>
      <c r="DG581" s="409"/>
      <c r="DH581" s="409"/>
      <c r="DR581" s="409"/>
      <c r="DS581" s="409"/>
      <c r="DT581" s="409"/>
      <c r="DU581" s="409"/>
      <c r="DV581" s="409"/>
      <c r="DW581" s="409"/>
      <c r="DX581" s="409"/>
      <c r="EH581" s="409"/>
      <c r="EI581" s="409"/>
      <c r="EJ581" s="409"/>
      <c r="EK581" s="409"/>
      <c r="EL581" s="409"/>
      <c r="EM581" s="409"/>
      <c r="EN581" s="409"/>
      <c r="EX581" s="409"/>
      <c r="EY581" s="409"/>
      <c r="EZ581" s="409"/>
      <c r="FA581" s="409"/>
      <c r="FB581" s="409"/>
      <c r="FC581" s="409"/>
      <c r="FD581" s="409"/>
      <c r="FN581" s="409"/>
      <c r="FO581" s="409"/>
      <c r="FP581" s="409"/>
      <c r="FQ581" s="409"/>
      <c r="FR581" s="409"/>
      <c r="FS581" s="409"/>
      <c r="FT581" s="409"/>
      <c r="GD581" s="409"/>
      <c r="GE581" s="409"/>
      <c r="GF581" s="409"/>
      <c r="GG581" s="409"/>
      <c r="GH581" s="409"/>
      <c r="GI581" s="409"/>
      <c r="GJ581" s="409"/>
      <c r="GT581" s="409"/>
      <c r="GU581" s="409"/>
      <c r="GV581" s="409"/>
      <c r="GW581" s="409"/>
      <c r="GX581" s="409"/>
      <c r="GY581" s="409"/>
      <c r="GZ581" s="409"/>
      <c r="HJ581" s="409"/>
      <c r="HK581" s="409"/>
      <c r="HL581" s="409"/>
      <c r="HM581" s="409"/>
      <c r="HN581" s="409"/>
      <c r="HO581" s="409"/>
      <c r="HP581" s="409"/>
      <c r="HZ581" s="409"/>
      <c r="IA581" s="409"/>
      <c r="IB581" s="409"/>
      <c r="IC581" s="409"/>
      <c r="ID581" s="409"/>
      <c r="IE581" s="409"/>
      <c r="IF581" s="409"/>
      <c r="IP581" s="409"/>
      <c r="IQ581" s="409"/>
      <c r="IR581" s="409"/>
      <c r="IS581" s="409"/>
      <c r="IT581" s="409"/>
      <c r="IU581" s="409"/>
      <c r="IV581" s="409"/>
    </row>
    <row r="582" spans="1:256">
      <c r="A582" s="144"/>
      <c r="B582" s="16"/>
      <c r="C582" s="51"/>
      <c r="D582" s="52"/>
      <c r="E582" s="52"/>
      <c r="F582" s="52"/>
      <c r="G582" s="52"/>
      <c r="H582" s="52"/>
      <c r="I582" s="51"/>
      <c r="J582" s="242"/>
      <c r="K582" s="226"/>
      <c r="L582" s="630"/>
      <c r="M582" s="630"/>
      <c r="N582" s="630"/>
      <c r="O582" s="630"/>
      <c r="P582" s="637"/>
      <c r="Q582" s="627"/>
      <c r="S582" s="52"/>
      <c r="T582" s="52"/>
      <c r="U582" s="52"/>
      <c r="V582" s="52"/>
      <c r="W582" s="52"/>
      <c r="X582" s="641"/>
      <c r="AP582" s="409"/>
      <c r="AQ582" s="409"/>
      <c r="AR582" s="409"/>
      <c r="AS582" s="409"/>
      <c r="AT582" s="409"/>
      <c r="AU582" s="409"/>
      <c r="AV582" s="409"/>
      <c r="BF582" s="409"/>
      <c r="BG582" s="409"/>
      <c r="BH582" s="409"/>
      <c r="BI582" s="409"/>
      <c r="BJ582" s="409"/>
      <c r="BK582" s="409"/>
      <c r="BL582" s="409"/>
      <c r="BV582" s="409"/>
      <c r="BW582" s="409"/>
      <c r="BX582" s="409"/>
      <c r="BY582" s="409"/>
      <c r="BZ582" s="409"/>
      <c r="CA582" s="409"/>
      <c r="CB582" s="409"/>
      <c r="CL582" s="409"/>
      <c r="CM582" s="409"/>
      <c r="CN582" s="409"/>
      <c r="CO582" s="409"/>
      <c r="CP582" s="409"/>
      <c r="CQ582" s="409"/>
      <c r="CR582" s="409"/>
      <c r="DB582" s="409"/>
      <c r="DC582" s="409"/>
      <c r="DD582" s="409"/>
      <c r="DE582" s="409"/>
      <c r="DF582" s="409"/>
      <c r="DG582" s="409"/>
      <c r="DH582" s="409"/>
      <c r="DR582" s="409"/>
      <c r="DS582" s="409"/>
      <c r="DT582" s="409"/>
      <c r="DU582" s="409"/>
      <c r="DV582" s="409"/>
      <c r="DW582" s="409"/>
      <c r="DX582" s="409"/>
      <c r="EH582" s="409"/>
      <c r="EI582" s="409"/>
      <c r="EJ582" s="409"/>
      <c r="EK582" s="409"/>
      <c r="EL582" s="409"/>
      <c r="EM582" s="409"/>
      <c r="EN582" s="409"/>
      <c r="EX582" s="409"/>
      <c r="EY582" s="409"/>
      <c r="EZ582" s="409"/>
      <c r="FA582" s="409"/>
      <c r="FB582" s="409"/>
      <c r="FC582" s="409"/>
      <c r="FD582" s="409"/>
      <c r="FN582" s="409"/>
      <c r="FO582" s="409"/>
      <c r="FP582" s="409"/>
      <c r="FQ582" s="409"/>
      <c r="FR582" s="409"/>
      <c r="FS582" s="409"/>
      <c r="FT582" s="409"/>
      <c r="GD582" s="409"/>
      <c r="GE582" s="409"/>
      <c r="GF582" s="409"/>
      <c r="GG582" s="409"/>
      <c r="GH582" s="409"/>
      <c r="GI582" s="409"/>
      <c r="GJ582" s="409"/>
      <c r="GT582" s="409"/>
      <c r="GU582" s="409"/>
      <c r="GV582" s="409"/>
      <c r="GW582" s="409"/>
      <c r="GX582" s="409"/>
      <c r="GY582" s="409"/>
      <c r="GZ582" s="409"/>
      <c r="HJ582" s="409"/>
      <c r="HK582" s="409"/>
      <c r="HL582" s="409"/>
      <c r="HM582" s="409"/>
      <c r="HN582" s="409"/>
      <c r="HO582" s="409"/>
      <c r="HP582" s="409"/>
      <c r="HZ582" s="409"/>
      <c r="IA582" s="409"/>
      <c r="IB582" s="409"/>
      <c r="IC582" s="409"/>
      <c r="ID582" s="409"/>
      <c r="IE582" s="409"/>
      <c r="IF582" s="409"/>
      <c r="IP582" s="409"/>
      <c r="IQ582" s="409"/>
      <c r="IR582" s="409"/>
      <c r="IS582" s="409"/>
      <c r="IT582" s="409"/>
      <c r="IU582" s="409"/>
      <c r="IV582" s="409"/>
    </row>
    <row r="583" spans="1:256">
      <c r="A583" s="66"/>
      <c r="B583" s="139"/>
      <c r="C583" s="137"/>
      <c r="D583" s="138"/>
      <c r="E583" s="138"/>
      <c r="F583" s="138"/>
      <c r="G583" s="138"/>
      <c r="H583" s="138"/>
      <c r="I583" s="417"/>
      <c r="J583" s="243"/>
      <c r="K583" s="227"/>
      <c r="L583" s="227"/>
      <c r="M583" s="227"/>
      <c r="N583" s="227"/>
      <c r="O583" s="237"/>
      <c r="P583" s="631"/>
      <c r="Q583" s="627"/>
      <c r="S583" s="52"/>
      <c r="T583" s="52"/>
      <c r="U583" s="52"/>
      <c r="V583" s="52"/>
      <c r="W583" s="52"/>
      <c r="X583" s="641"/>
      <c r="AP583" s="409"/>
      <c r="AQ583" s="409"/>
      <c r="AR583" s="409"/>
      <c r="AS583" s="409"/>
      <c r="AT583" s="409"/>
      <c r="AU583" s="409"/>
      <c r="AV583" s="409"/>
      <c r="BF583" s="409"/>
      <c r="BG583" s="409"/>
      <c r="BH583" s="409"/>
      <c r="BI583" s="409"/>
      <c r="BJ583" s="409"/>
      <c r="BK583" s="409"/>
      <c r="BL583" s="409"/>
      <c r="BV583" s="409"/>
      <c r="BW583" s="409"/>
      <c r="BX583" s="409"/>
      <c r="BY583" s="409"/>
      <c r="BZ583" s="409"/>
      <c r="CA583" s="409"/>
      <c r="CB583" s="409"/>
      <c r="CL583" s="409"/>
      <c r="CM583" s="409"/>
      <c r="CN583" s="409"/>
      <c r="CO583" s="409"/>
      <c r="CP583" s="409"/>
      <c r="CQ583" s="409"/>
      <c r="CR583" s="409"/>
      <c r="DB583" s="409"/>
      <c r="DC583" s="409"/>
      <c r="DD583" s="409"/>
      <c r="DE583" s="409"/>
      <c r="DF583" s="409"/>
      <c r="DG583" s="409"/>
      <c r="DH583" s="409"/>
      <c r="DR583" s="409"/>
      <c r="DS583" s="409"/>
      <c r="DT583" s="409"/>
      <c r="DU583" s="409"/>
      <c r="DV583" s="409"/>
      <c r="DW583" s="409"/>
      <c r="DX583" s="409"/>
      <c r="EH583" s="409"/>
      <c r="EI583" s="409"/>
      <c r="EJ583" s="409"/>
      <c r="EK583" s="409"/>
      <c r="EL583" s="409"/>
      <c r="EM583" s="409"/>
      <c r="EN583" s="409"/>
      <c r="EX583" s="409"/>
      <c r="EY583" s="409"/>
      <c r="EZ583" s="409"/>
      <c r="FA583" s="409"/>
      <c r="FB583" s="409"/>
      <c r="FC583" s="409"/>
      <c r="FD583" s="409"/>
      <c r="FN583" s="409"/>
      <c r="FO583" s="409"/>
      <c r="FP583" s="409"/>
      <c r="FQ583" s="409"/>
      <c r="FR583" s="409"/>
      <c r="FS583" s="409"/>
      <c r="FT583" s="409"/>
      <c r="GD583" s="409"/>
      <c r="GE583" s="409"/>
      <c r="GF583" s="409"/>
      <c r="GG583" s="409"/>
      <c r="GH583" s="409"/>
      <c r="GI583" s="409"/>
      <c r="GJ583" s="409"/>
      <c r="GT583" s="409"/>
      <c r="GU583" s="409"/>
      <c r="GV583" s="409"/>
      <c r="GW583" s="409"/>
      <c r="GX583" s="409"/>
      <c r="GY583" s="409"/>
      <c r="GZ583" s="409"/>
      <c r="HJ583" s="409"/>
      <c r="HK583" s="409"/>
      <c r="HL583" s="409"/>
      <c r="HM583" s="409"/>
      <c r="HN583" s="409"/>
      <c r="HO583" s="409"/>
      <c r="HP583" s="409"/>
      <c r="HZ583" s="409"/>
      <c r="IA583" s="409"/>
      <c r="IB583" s="409"/>
      <c r="IC583" s="409"/>
      <c r="ID583" s="409"/>
      <c r="IE583" s="409"/>
      <c r="IF583" s="409"/>
      <c r="IP583" s="409"/>
      <c r="IQ583" s="409"/>
      <c r="IR583" s="409"/>
      <c r="IS583" s="409"/>
      <c r="IT583" s="409"/>
      <c r="IU583" s="409"/>
      <c r="IV583" s="409"/>
    </row>
    <row r="584" spans="1:256">
      <c r="A584" s="54"/>
      <c r="B584" s="16"/>
      <c r="C584" s="51"/>
      <c r="D584" s="52"/>
      <c r="E584" s="52"/>
      <c r="F584" s="52"/>
      <c r="G584" s="52"/>
      <c r="H584" s="52"/>
      <c r="I584" s="51"/>
      <c r="J584" s="242"/>
      <c r="K584" s="226"/>
      <c r="L584" s="630"/>
      <c r="M584" s="630"/>
      <c r="N584" s="630"/>
      <c r="O584" s="630"/>
      <c r="P584" s="637"/>
      <c r="Q584" s="627"/>
      <c r="S584" s="52"/>
      <c r="T584" s="52"/>
      <c r="U584" s="52"/>
      <c r="V584" s="52"/>
      <c r="W584" s="52"/>
      <c r="X584" s="641"/>
      <c r="AP584" s="409"/>
      <c r="AQ584" s="409"/>
      <c r="AR584" s="409"/>
      <c r="AS584" s="409"/>
      <c r="AT584" s="409"/>
      <c r="AU584" s="409"/>
      <c r="AV584" s="409"/>
      <c r="BF584" s="409"/>
      <c r="BG584" s="409"/>
      <c r="BH584" s="409"/>
      <c r="BI584" s="409"/>
      <c r="BJ584" s="409"/>
      <c r="BK584" s="409"/>
      <c r="BL584" s="409"/>
      <c r="BV584" s="409"/>
      <c r="BW584" s="409"/>
      <c r="BX584" s="409"/>
      <c r="BY584" s="409"/>
      <c r="BZ584" s="409"/>
      <c r="CA584" s="409"/>
      <c r="CB584" s="409"/>
      <c r="CL584" s="409"/>
      <c r="CM584" s="409"/>
      <c r="CN584" s="409"/>
      <c r="CO584" s="409"/>
      <c r="CP584" s="409"/>
      <c r="CQ584" s="409"/>
      <c r="CR584" s="409"/>
      <c r="DB584" s="409"/>
      <c r="DC584" s="409"/>
      <c r="DD584" s="409"/>
      <c r="DE584" s="409"/>
      <c r="DF584" s="409"/>
      <c r="DG584" s="409"/>
      <c r="DH584" s="409"/>
      <c r="DR584" s="409"/>
      <c r="DS584" s="409"/>
      <c r="DT584" s="409"/>
      <c r="DU584" s="409"/>
      <c r="DV584" s="409"/>
      <c r="DW584" s="409"/>
      <c r="DX584" s="409"/>
      <c r="EH584" s="409"/>
      <c r="EI584" s="409"/>
      <c r="EJ584" s="409"/>
      <c r="EK584" s="409"/>
      <c r="EL584" s="409"/>
      <c r="EM584" s="409"/>
      <c r="EN584" s="409"/>
      <c r="EX584" s="409"/>
      <c r="EY584" s="409"/>
      <c r="EZ584" s="409"/>
      <c r="FA584" s="409"/>
      <c r="FB584" s="409"/>
      <c r="FC584" s="409"/>
      <c r="FD584" s="409"/>
      <c r="FN584" s="409"/>
      <c r="FO584" s="409"/>
      <c r="FP584" s="409"/>
      <c r="FQ584" s="409"/>
      <c r="FR584" s="409"/>
      <c r="FS584" s="409"/>
      <c r="FT584" s="409"/>
      <c r="GD584" s="409"/>
      <c r="GE584" s="409"/>
      <c r="GF584" s="409"/>
      <c r="GG584" s="409"/>
      <c r="GH584" s="409"/>
      <c r="GI584" s="409"/>
      <c r="GJ584" s="409"/>
      <c r="GT584" s="409"/>
      <c r="GU584" s="409"/>
      <c r="GV584" s="409"/>
      <c r="GW584" s="409"/>
      <c r="GX584" s="409"/>
      <c r="GY584" s="409"/>
      <c r="GZ584" s="409"/>
      <c r="HJ584" s="409"/>
      <c r="HK584" s="409"/>
      <c r="HL584" s="409"/>
      <c r="HM584" s="409"/>
      <c r="HN584" s="409"/>
      <c r="HO584" s="409"/>
      <c r="HP584" s="409"/>
      <c r="HZ584" s="409"/>
      <c r="IA584" s="409"/>
      <c r="IB584" s="409"/>
      <c r="IC584" s="409"/>
      <c r="ID584" s="409"/>
      <c r="IE584" s="409"/>
      <c r="IF584" s="409"/>
      <c r="IP584" s="409"/>
      <c r="IQ584" s="409"/>
      <c r="IR584" s="409"/>
      <c r="IS584" s="409"/>
      <c r="IT584" s="409"/>
      <c r="IU584" s="409"/>
      <c r="IV584" s="409"/>
    </row>
    <row r="585" spans="1:256">
      <c r="A585" s="54"/>
      <c r="B585" s="16"/>
      <c r="C585" s="51"/>
      <c r="D585" s="52"/>
      <c r="E585" s="52"/>
      <c r="F585" s="52"/>
      <c r="G585" s="52"/>
      <c r="H585" s="52"/>
      <c r="I585" s="51"/>
      <c r="J585" s="242"/>
      <c r="K585" s="226"/>
      <c r="L585" s="630"/>
      <c r="M585" s="630"/>
      <c r="N585" s="630"/>
      <c r="O585" s="630"/>
      <c r="P585" s="637"/>
      <c r="Q585" s="627"/>
      <c r="S585" s="52"/>
      <c r="T585" s="52"/>
      <c r="U585" s="52"/>
      <c r="V585" s="52"/>
      <c r="W585" s="52"/>
      <c r="X585" s="641"/>
      <c r="AP585" s="409"/>
      <c r="AQ585" s="409"/>
      <c r="AR585" s="409"/>
      <c r="AS585" s="409"/>
      <c r="AT585" s="409"/>
      <c r="AU585" s="409"/>
      <c r="AV585" s="409"/>
      <c r="BF585" s="409"/>
      <c r="BG585" s="409"/>
      <c r="BH585" s="409"/>
      <c r="BI585" s="409"/>
      <c r="BJ585" s="409"/>
      <c r="BK585" s="409"/>
      <c r="BL585" s="409"/>
      <c r="BV585" s="409"/>
      <c r="BW585" s="409"/>
      <c r="BX585" s="409"/>
      <c r="BY585" s="409"/>
      <c r="BZ585" s="409"/>
      <c r="CA585" s="409"/>
      <c r="CB585" s="409"/>
      <c r="CL585" s="409"/>
      <c r="CM585" s="409"/>
      <c r="CN585" s="409"/>
      <c r="CO585" s="409"/>
      <c r="CP585" s="409"/>
      <c r="CQ585" s="409"/>
      <c r="CR585" s="409"/>
      <c r="DB585" s="409"/>
      <c r="DC585" s="409"/>
      <c r="DD585" s="409"/>
      <c r="DE585" s="409"/>
      <c r="DF585" s="409"/>
      <c r="DG585" s="409"/>
      <c r="DH585" s="409"/>
      <c r="DR585" s="409"/>
      <c r="DS585" s="409"/>
      <c r="DT585" s="409"/>
      <c r="DU585" s="409"/>
      <c r="DV585" s="409"/>
      <c r="DW585" s="409"/>
      <c r="DX585" s="409"/>
      <c r="EH585" s="409"/>
      <c r="EI585" s="409"/>
      <c r="EJ585" s="409"/>
      <c r="EK585" s="409"/>
      <c r="EL585" s="409"/>
      <c r="EM585" s="409"/>
      <c r="EN585" s="409"/>
      <c r="EX585" s="409"/>
      <c r="EY585" s="409"/>
      <c r="EZ585" s="409"/>
      <c r="FA585" s="409"/>
      <c r="FB585" s="409"/>
      <c r="FC585" s="409"/>
      <c r="FD585" s="409"/>
      <c r="FN585" s="409"/>
      <c r="FO585" s="409"/>
      <c r="FP585" s="409"/>
      <c r="FQ585" s="409"/>
      <c r="FR585" s="409"/>
      <c r="FS585" s="409"/>
      <c r="FT585" s="409"/>
      <c r="GD585" s="409"/>
      <c r="GE585" s="409"/>
      <c r="GF585" s="409"/>
      <c r="GG585" s="409"/>
      <c r="GH585" s="409"/>
      <c r="GI585" s="409"/>
      <c r="GJ585" s="409"/>
      <c r="GT585" s="409"/>
      <c r="GU585" s="409"/>
      <c r="GV585" s="409"/>
      <c r="GW585" s="409"/>
      <c r="GX585" s="409"/>
      <c r="GY585" s="409"/>
      <c r="GZ585" s="409"/>
      <c r="HJ585" s="409"/>
      <c r="HK585" s="409"/>
      <c r="HL585" s="409"/>
      <c r="HM585" s="409"/>
      <c r="HN585" s="409"/>
      <c r="HO585" s="409"/>
      <c r="HP585" s="409"/>
      <c r="HZ585" s="409"/>
      <c r="IA585" s="409"/>
      <c r="IB585" s="409"/>
      <c r="IC585" s="409"/>
      <c r="ID585" s="409"/>
      <c r="IE585" s="409"/>
      <c r="IF585" s="409"/>
      <c r="IP585" s="409"/>
      <c r="IQ585" s="409"/>
      <c r="IR585" s="409"/>
      <c r="IS585" s="409"/>
      <c r="IT585" s="409"/>
      <c r="IU585" s="409"/>
      <c r="IV585" s="409"/>
    </row>
    <row r="586" spans="1:256">
      <c r="A586" s="54"/>
      <c r="B586" s="139"/>
      <c r="C586" s="137"/>
      <c r="D586" s="138"/>
      <c r="E586" s="138"/>
      <c r="F586" s="138"/>
      <c r="G586" s="138"/>
      <c r="H586" s="138"/>
      <c r="I586" s="417"/>
      <c r="J586" s="243"/>
      <c r="K586" s="227"/>
      <c r="L586" s="227"/>
      <c r="M586" s="227"/>
      <c r="N586" s="227"/>
      <c r="O586" s="237"/>
      <c r="P586" s="631"/>
      <c r="Q586" s="627"/>
      <c r="S586" s="52"/>
      <c r="T586" s="52"/>
      <c r="U586" s="52"/>
      <c r="V586" s="52"/>
      <c r="W586" s="52"/>
      <c r="X586" s="641"/>
      <c r="AP586" s="409"/>
      <c r="AQ586" s="409"/>
      <c r="AR586" s="409"/>
      <c r="AS586" s="409"/>
      <c r="AT586" s="409"/>
      <c r="AU586" s="409"/>
      <c r="AV586" s="409"/>
      <c r="BF586" s="409"/>
      <c r="BG586" s="409"/>
      <c r="BH586" s="409"/>
      <c r="BI586" s="409"/>
      <c r="BJ586" s="409"/>
      <c r="BK586" s="409"/>
      <c r="BL586" s="409"/>
      <c r="BV586" s="409"/>
      <c r="BW586" s="409"/>
      <c r="BX586" s="409"/>
      <c r="BY586" s="409"/>
      <c r="BZ586" s="409"/>
      <c r="CA586" s="409"/>
      <c r="CB586" s="409"/>
      <c r="CL586" s="409"/>
      <c r="CM586" s="409"/>
      <c r="CN586" s="409"/>
      <c r="CO586" s="409"/>
      <c r="CP586" s="409"/>
      <c r="CQ586" s="409"/>
      <c r="CR586" s="409"/>
      <c r="DB586" s="409"/>
      <c r="DC586" s="409"/>
      <c r="DD586" s="409"/>
      <c r="DE586" s="409"/>
      <c r="DF586" s="409"/>
      <c r="DG586" s="409"/>
      <c r="DH586" s="409"/>
      <c r="DR586" s="409"/>
      <c r="DS586" s="409"/>
      <c r="DT586" s="409"/>
      <c r="DU586" s="409"/>
      <c r="DV586" s="409"/>
      <c r="DW586" s="409"/>
      <c r="DX586" s="409"/>
      <c r="EH586" s="409"/>
      <c r="EI586" s="409"/>
      <c r="EJ586" s="409"/>
      <c r="EK586" s="409"/>
      <c r="EL586" s="409"/>
      <c r="EM586" s="409"/>
      <c r="EN586" s="409"/>
      <c r="EX586" s="409"/>
      <c r="EY586" s="409"/>
      <c r="EZ586" s="409"/>
      <c r="FA586" s="409"/>
      <c r="FB586" s="409"/>
      <c r="FC586" s="409"/>
      <c r="FD586" s="409"/>
      <c r="FN586" s="409"/>
      <c r="FO586" s="409"/>
      <c r="FP586" s="409"/>
      <c r="FQ586" s="409"/>
      <c r="FR586" s="409"/>
      <c r="FS586" s="409"/>
      <c r="FT586" s="409"/>
      <c r="GD586" s="409"/>
      <c r="GE586" s="409"/>
      <c r="GF586" s="409"/>
      <c r="GG586" s="409"/>
      <c r="GH586" s="409"/>
      <c r="GI586" s="409"/>
      <c r="GJ586" s="409"/>
      <c r="GT586" s="409"/>
      <c r="GU586" s="409"/>
      <c r="GV586" s="409"/>
      <c r="GW586" s="409"/>
      <c r="GX586" s="409"/>
      <c r="GY586" s="409"/>
      <c r="GZ586" s="409"/>
      <c r="HJ586" s="409"/>
      <c r="HK586" s="409"/>
      <c r="HL586" s="409"/>
      <c r="HM586" s="409"/>
      <c r="HN586" s="409"/>
      <c r="HO586" s="409"/>
      <c r="HP586" s="409"/>
      <c r="HZ586" s="409"/>
      <c r="IA586" s="409"/>
      <c r="IB586" s="409"/>
      <c r="IC586" s="409"/>
      <c r="ID586" s="409"/>
      <c r="IE586" s="409"/>
      <c r="IF586" s="409"/>
      <c r="IP586" s="409"/>
      <c r="IQ586" s="409"/>
      <c r="IR586" s="409"/>
      <c r="IS586" s="409"/>
      <c r="IT586" s="409"/>
      <c r="IU586" s="409"/>
      <c r="IV586" s="409"/>
    </row>
    <row r="587" spans="1:256">
      <c r="A587" s="54"/>
      <c r="B587" s="16"/>
      <c r="C587" s="51"/>
      <c r="D587" s="52"/>
      <c r="E587" s="52"/>
      <c r="F587" s="52"/>
      <c r="G587" s="52"/>
      <c r="H587" s="52"/>
      <c r="I587" s="51"/>
      <c r="J587" s="242"/>
      <c r="K587" s="226"/>
      <c r="L587" s="630"/>
      <c r="M587" s="630"/>
      <c r="N587" s="630"/>
      <c r="O587" s="630"/>
      <c r="P587" s="637"/>
      <c r="Q587" s="627"/>
      <c r="S587" s="52"/>
      <c r="T587" s="52"/>
      <c r="U587" s="52"/>
      <c r="V587" s="52"/>
      <c r="W587" s="52"/>
      <c r="X587" s="641"/>
      <c r="AP587" s="409"/>
      <c r="AQ587" s="409"/>
      <c r="AR587" s="409"/>
      <c r="AS587" s="409"/>
      <c r="AT587" s="409"/>
      <c r="AU587" s="409"/>
      <c r="AV587" s="409"/>
      <c r="BF587" s="409"/>
      <c r="BG587" s="409"/>
      <c r="BH587" s="409"/>
      <c r="BI587" s="409"/>
      <c r="BJ587" s="409"/>
      <c r="BK587" s="409"/>
      <c r="BL587" s="409"/>
      <c r="BV587" s="409"/>
      <c r="BW587" s="409"/>
      <c r="BX587" s="409"/>
      <c r="BY587" s="409"/>
      <c r="BZ587" s="409"/>
      <c r="CA587" s="409"/>
      <c r="CB587" s="409"/>
      <c r="CL587" s="409"/>
      <c r="CM587" s="409"/>
      <c r="CN587" s="409"/>
      <c r="CO587" s="409"/>
      <c r="CP587" s="409"/>
      <c r="CQ587" s="409"/>
      <c r="CR587" s="409"/>
      <c r="DB587" s="409"/>
      <c r="DC587" s="409"/>
      <c r="DD587" s="409"/>
      <c r="DE587" s="409"/>
      <c r="DF587" s="409"/>
      <c r="DG587" s="409"/>
      <c r="DH587" s="409"/>
      <c r="DR587" s="409"/>
      <c r="DS587" s="409"/>
      <c r="DT587" s="409"/>
      <c r="DU587" s="409"/>
      <c r="DV587" s="409"/>
      <c r="DW587" s="409"/>
      <c r="DX587" s="409"/>
      <c r="EH587" s="409"/>
      <c r="EI587" s="409"/>
      <c r="EJ587" s="409"/>
      <c r="EK587" s="409"/>
      <c r="EL587" s="409"/>
      <c r="EM587" s="409"/>
      <c r="EN587" s="409"/>
      <c r="EX587" s="409"/>
      <c r="EY587" s="409"/>
      <c r="EZ587" s="409"/>
      <c r="FA587" s="409"/>
      <c r="FB587" s="409"/>
      <c r="FC587" s="409"/>
      <c r="FD587" s="409"/>
      <c r="FN587" s="409"/>
      <c r="FO587" s="409"/>
      <c r="FP587" s="409"/>
      <c r="FQ587" s="409"/>
      <c r="FR587" s="409"/>
      <c r="FS587" s="409"/>
      <c r="FT587" s="409"/>
      <c r="GD587" s="409"/>
      <c r="GE587" s="409"/>
      <c r="GF587" s="409"/>
      <c r="GG587" s="409"/>
      <c r="GH587" s="409"/>
      <c r="GI587" s="409"/>
      <c r="GJ587" s="409"/>
      <c r="GT587" s="409"/>
      <c r="GU587" s="409"/>
      <c r="GV587" s="409"/>
      <c r="GW587" s="409"/>
      <c r="GX587" s="409"/>
      <c r="GY587" s="409"/>
      <c r="GZ587" s="409"/>
      <c r="HJ587" s="409"/>
      <c r="HK587" s="409"/>
      <c r="HL587" s="409"/>
      <c r="HM587" s="409"/>
      <c r="HN587" s="409"/>
      <c r="HO587" s="409"/>
      <c r="HP587" s="409"/>
      <c r="HZ587" s="409"/>
      <c r="IA587" s="409"/>
      <c r="IB587" s="409"/>
      <c r="IC587" s="409"/>
      <c r="ID587" s="409"/>
      <c r="IE587" s="409"/>
      <c r="IF587" s="409"/>
      <c r="IP587" s="409"/>
      <c r="IQ587" s="409"/>
      <c r="IR587" s="409"/>
      <c r="IS587" s="409"/>
      <c r="IT587" s="409"/>
      <c r="IU587" s="409"/>
      <c r="IV587" s="409"/>
    </row>
    <row r="588" spans="1:256">
      <c r="A588" s="54"/>
      <c r="B588" s="16"/>
      <c r="C588" s="51"/>
      <c r="D588" s="52"/>
      <c r="E588" s="52"/>
      <c r="F588" s="52"/>
      <c r="G588" s="52"/>
      <c r="H588" s="52"/>
      <c r="I588" s="51"/>
      <c r="J588" s="242"/>
      <c r="K588" s="226"/>
      <c r="L588" s="630"/>
      <c r="M588" s="630"/>
      <c r="N588" s="630"/>
      <c r="O588" s="630"/>
      <c r="P588" s="637"/>
      <c r="Q588" s="627"/>
      <c r="S588" s="52"/>
      <c r="T588" s="52"/>
      <c r="U588" s="52"/>
      <c r="V588" s="52"/>
      <c r="W588" s="52"/>
      <c r="X588" s="641"/>
      <c r="AP588" s="409"/>
      <c r="AQ588" s="409"/>
      <c r="AR588" s="409"/>
      <c r="AS588" s="409"/>
      <c r="AT588" s="409"/>
      <c r="AU588" s="409"/>
      <c r="AV588" s="409"/>
      <c r="BF588" s="409"/>
      <c r="BG588" s="409"/>
      <c r="BH588" s="409"/>
      <c r="BI588" s="409"/>
      <c r="BJ588" s="409"/>
      <c r="BK588" s="409"/>
      <c r="BL588" s="409"/>
      <c r="BV588" s="409"/>
      <c r="BW588" s="409"/>
      <c r="BX588" s="409"/>
      <c r="BY588" s="409"/>
      <c r="BZ588" s="409"/>
      <c r="CA588" s="409"/>
      <c r="CB588" s="409"/>
      <c r="CL588" s="409"/>
      <c r="CM588" s="409"/>
      <c r="CN588" s="409"/>
      <c r="CO588" s="409"/>
      <c r="CP588" s="409"/>
      <c r="CQ588" s="409"/>
      <c r="CR588" s="409"/>
      <c r="DB588" s="409"/>
      <c r="DC588" s="409"/>
      <c r="DD588" s="409"/>
      <c r="DE588" s="409"/>
      <c r="DF588" s="409"/>
      <c r="DG588" s="409"/>
      <c r="DH588" s="409"/>
      <c r="DR588" s="409"/>
      <c r="DS588" s="409"/>
      <c r="DT588" s="409"/>
      <c r="DU588" s="409"/>
      <c r="DV588" s="409"/>
      <c r="DW588" s="409"/>
      <c r="DX588" s="409"/>
      <c r="EH588" s="409"/>
      <c r="EI588" s="409"/>
      <c r="EJ588" s="409"/>
      <c r="EK588" s="409"/>
      <c r="EL588" s="409"/>
      <c r="EM588" s="409"/>
      <c r="EN588" s="409"/>
      <c r="EX588" s="409"/>
      <c r="EY588" s="409"/>
      <c r="EZ588" s="409"/>
      <c r="FA588" s="409"/>
      <c r="FB588" s="409"/>
      <c r="FC588" s="409"/>
      <c r="FD588" s="409"/>
      <c r="FN588" s="409"/>
      <c r="FO588" s="409"/>
      <c r="FP588" s="409"/>
      <c r="FQ588" s="409"/>
      <c r="FR588" s="409"/>
      <c r="FS588" s="409"/>
      <c r="FT588" s="409"/>
      <c r="GD588" s="409"/>
      <c r="GE588" s="409"/>
      <c r="GF588" s="409"/>
      <c r="GG588" s="409"/>
      <c r="GH588" s="409"/>
      <c r="GI588" s="409"/>
      <c r="GJ588" s="409"/>
      <c r="GT588" s="409"/>
      <c r="GU588" s="409"/>
      <c r="GV588" s="409"/>
      <c r="GW588" s="409"/>
      <c r="GX588" s="409"/>
      <c r="GY588" s="409"/>
      <c r="GZ588" s="409"/>
      <c r="HJ588" s="409"/>
      <c r="HK588" s="409"/>
      <c r="HL588" s="409"/>
      <c r="HM588" s="409"/>
      <c r="HN588" s="409"/>
      <c r="HO588" s="409"/>
      <c r="HP588" s="409"/>
      <c r="HZ588" s="409"/>
      <c r="IA588" s="409"/>
      <c r="IB588" s="409"/>
      <c r="IC588" s="409"/>
      <c r="ID588" s="409"/>
      <c r="IE588" s="409"/>
      <c r="IF588" s="409"/>
      <c r="IP588" s="409"/>
      <c r="IQ588" s="409"/>
      <c r="IR588" s="409"/>
      <c r="IS588" s="409"/>
      <c r="IT588" s="409"/>
      <c r="IU588" s="409"/>
      <c r="IV588" s="409"/>
    </row>
    <row r="589" spans="1:256">
      <c r="A589" s="54"/>
      <c r="B589" s="141"/>
      <c r="C589" s="142"/>
      <c r="D589" s="143"/>
      <c r="E589" s="143"/>
      <c r="F589" s="143"/>
      <c r="G589" s="143"/>
      <c r="H589" s="143"/>
      <c r="I589" s="414"/>
      <c r="J589" s="243"/>
      <c r="K589" s="227"/>
      <c r="L589" s="227"/>
      <c r="M589" s="227"/>
      <c r="N589" s="227"/>
      <c r="O589" s="237"/>
      <c r="P589" s="631"/>
      <c r="Q589" s="627"/>
      <c r="S589" s="52"/>
      <c r="T589" s="52"/>
      <c r="U589" s="52"/>
      <c r="V589" s="52"/>
      <c r="W589" s="52"/>
      <c r="X589" s="641"/>
      <c r="AP589" s="409"/>
      <c r="AQ589" s="409"/>
      <c r="AR589" s="409"/>
      <c r="AS589" s="409"/>
      <c r="AT589" s="409"/>
      <c r="AU589" s="409"/>
      <c r="AV589" s="409"/>
      <c r="BF589" s="409"/>
      <c r="BG589" s="409"/>
      <c r="BH589" s="409"/>
      <c r="BI589" s="409"/>
      <c r="BJ589" s="409"/>
      <c r="BK589" s="409"/>
      <c r="BL589" s="409"/>
      <c r="BV589" s="409"/>
      <c r="BW589" s="409"/>
      <c r="BX589" s="409"/>
      <c r="BY589" s="409"/>
      <c r="BZ589" s="409"/>
      <c r="CA589" s="409"/>
      <c r="CB589" s="409"/>
      <c r="CL589" s="409"/>
      <c r="CM589" s="409"/>
      <c r="CN589" s="409"/>
      <c r="CO589" s="409"/>
      <c r="CP589" s="409"/>
      <c r="CQ589" s="409"/>
      <c r="CR589" s="409"/>
      <c r="DB589" s="409"/>
      <c r="DC589" s="409"/>
      <c r="DD589" s="409"/>
      <c r="DE589" s="409"/>
      <c r="DF589" s="409"/>
      <c r="DG589" s="409"/>
      <c r="DH589" s="409"/>
      <c r="DR589" s="409"/>
      <c r="DS589" s="409"/>
      <c r="DT589" s="409"/>
      <c r="DU589" s="409"/>
      <c r="DV589" s="409"/>
      <c r="DW589" s="409"/>
      <c r="DX589" s="409"/>
      <c r="EH589" s="409"/>
      <c r="EI589" s="409"/>
      <c r="EJ589" s="409"/>
      <c r="EK589" s="409"/>
      <c r="EL589" s="409"/>
      <c r="EM589" s="409"/>
      <c r="EN589" s="409"/>
      <c r="EX589" s="409"/>
      <c r="EY589" s="409"/>
      <c r="EZ589" s="409"/>
      <c r="FA589" s="409"/>
      <c r="FB589" s="409"/>
      <c r="FC589" s="409"/>
      <c r="FD589" s="409"/>
      <c r="FN589" s="409"/>
      <c r="FO589" s="409"/>
      <c r="FP589" s="409"/>
      <c r="FQ589" s="409"/>
      <c r="FR589" s="409"/>
      <c r="FS589" s="409"/>
      <c r="FT589" s="409"/>
      <c r="GD589" s="409"/>
      <c r="GE589" s="409"/>
      <c r="GF589" s="409"/>
      <c r="GG589" s="409"/>
      <c r="GH589" s="409"/>
      <c r="GI589" s="409"/>
      <c r="GJ589" s="409"/>
      <c r="GT589" s="409"/>
      <c r="GU589" s="409"/>
      <c r="GV589" s="409"/>
      <c r="GW589" s="409"/>
      <c r="GX589" s="409"/>
      <c r="GY589" s="409"/>
      <c r="GZ589" s="409"/>
      <c r="HJ589" s="409"/>
      <c r="HK589" s="409"/>
      <c r="HL589" s="409"/>
      <c r="HM589" s="409"/>
      <c r="HN589" s="409"/>
      <c r="HO589" s="409"/>
      <c r="HP589" s="409"/>
      <c r="HZ589" s="409"/>
      <c r="IA589" s="409"/>
      <c r="IB589" s="409"/>
      <c r="IC589" s="409"/>
      <c r="ID589" s="409"/>
      <c r="IE589" s="409"/>
      <c r="IF589" s="409"/>
      <c r="IP589" s="409"/>
      <c r="IQ589" s="409"/>
      <c r="IR589" s="409"/>
      <c r="IS589" s="409"/>
      <c r="IT589" s="409"/>
      <c r="IU589" s="409"/>
      <c r="IV589" s="409"/>
    </row>
    <row r="590" spans="1:256">
      <c r="A590" s="54"/>
      <c r="B590" s="16"/>
      <c r="C590" s="51"/>
      <c r="D590" s="52"/>
      <c r="E590" s="52"/>
      <c r="F590" s="52"/>
      <c r="G590" s="52"/>
      <c r="H590" s="52"/>
      <c r="I590" s="51"/>
      <c r="J590" s="242"/>
      <c r="K590" s="226"/>
      <c r="L590" s="630"/>
      <c r="M590" s="630"/>
      <c r="N590" s="630"/>
      <c r="O590" s="630"/>
      <c r="P590" s="637"/>
      <c r="Q590" s="627"/>
      <c r="S590" s="52"/>
      <c r="T590" s="52"/>
      <c r="U590" s="52"/>
      <c r="V590" s="52"/>
      <c r="W590" s="52"/>
      <c r="X590" s="641"/>
      <c r="AP590" s="409"/>
      <c r="AQ590" s="409"/>
      <c r="AR590" s="409"/>
      <c r="AS590" s="409"/>
      <c r="AT590" s="409"/>
      <c r="AU590" s="409"/>
      <c r="AV590" s="409"/>
      <c r="BF590" s="409"/>
      <c r="BG590" s="409"/>
      <c r="BH590" s="409"/>
      <c r="BI590" s="409"/>
      <c r="BJ590" s="409"/>
      <c r="BK590" s="409"/>
      <c r="BL590" s="409"/>
      <c r="BV590" s="409"/>
      <c r="BW590" s="409"/>
      <c r="BX590" s="409"/>
      <c r="BY590" s="409"/>
      <c r="BZ590" s="409"/>
      <c r="CA590" s="409"/>
      <c r="CB590" s="409"/>
      <c r="CL590" s="409"/>
      <c r="CM590" s="409"/>
      <c r="CN590" s="409"/>
      <c r="CO590" s="409"/>
      <c r="CP590" s="409"/>
      <c r="CQ590" s="409"/>
      <c r="CR590" s="409"/>
      <c r="DB590" s="409"/>
      <c r="DC590" s="409"/>
      <c r="DD590" s="409"/>
      <c r="DE590" s="409"/>
      <c r="DF590" s="409"/>
      <c r="DG590" s="409"/>
      <c r="DH590" s="409"/>
      <c r="DR590" s="409"/>
      <c r="DS590" s="409"/>
      <c r="DT590" s="409"/>
      <c r="DU590" s="409"/>
      <c r="DV590" s="409"/>
      <c r="DW590" s="409"/>
      <c r="DX590" s="409"/>
      <c r="EH590" s="409"/>
      <c r="EI590" s="409"/>
      <c r="EJ590" s="409"/>
      <c r="EK590" s="409"/>
      <c r="EL590" s="409"/>
      <c r="EM590" s="409"/>
      <c r="EN590" s="409"/>
      <c r="EX590" s="409"/>
      <c r="EY590" s="409"/>
      <c r="EZ590" s="409"/>
      <c r="FA590" s="409"/>
      <c r="FB590" s="409"/>
      <c r="FC590" s="409"/>
      <c r="FD590" s="409"/>
      <c r="FN590" s="409"/>
      <c r="FO590" s="409"/>
      <c r="FP590" s="409"/>
      <c r="FQ590" s="409"/>
      <c r="FR590" s="409"/>
      <c r="FS590" s="409"/>
      <c r="FT590" s="409"/>
      <c r="GD590" s="409"/>
      <c r="GE590" s="409"/>
      <c r="GF590" s="409"/>
      <c r="GG590" s="409"/>
      <c r="GH590" s="409"/>
      <c r="GI590" s="409"/>
      <c r="GJ590" s="409"/>
      <c r="GT590" s="409"/>
      <c r="GU590" s="409"/>
      <c r="GV590" s="409"/>
      <c r="GW590" s="409"/>
      <c r="GX590" s="409"/>
      <c r="GY590" s="409"/>
      <c r="GZ590" s="409"/>
      <c r="HJ590" s="409"/>
      <c r="HK590" s="409"/>
      <c r="HL590" s="409"/>
      <c r="HM590" s="409"/>
      <c r="HN590" s="409"/>
      <c r="HO590" s="409"/>
      <c r="HP590" s="409"/>
      <c r="HZ590" s="409"/>
      <c r="IA590" s="409"/>
      <c r="IB590" s="409"/>
      <c r="IC590" s="409"/>
      <c r="ID590" s="409"/>
      <c r="IE590" s="409"/>
      <c r="IF590" s="409"/>
      <c r="IP590" s="409"/>
      <c r="IQ590" s="409"/>
      <c r="IR590" s="409"/>
      <c r="IS590" s="409"/>
      <c r="IT590" s="409"/>
      <c r="IU590" s="409"/>
      <c r="IV590" s="409"/>
    </row>
    <row r="591" spans="1:256">
      <c r="A591" s="54"/>
      <c r="B591" s="16"/>
      <c r="C591" s="51"/>
      <c r="D591" s="52"/>
      <c r="E591" s="52"/>
      <c r="F591" s="52"/>
      <c r="G591" s="52"/>
      <c r="H591" s="52"/>
      <c r="I591" s="51"/>
      <c r="J591" s="242"/>
      <c r="K591" s="226"/>
      <c r="L591" s="630"/>
      <c r="M591" s="630"/>
      <c r="N591" s="630"/>
      <c r="O591" s="630"/>
      <c r="P591" s="637"/>
      <c r="Q591" s="627"/>
      <c r="S591" s="52"/>
      <c r="T591" s="52"/>
      <c r="U591" s="52"/>
      <c r="V591" s="52"/>
      <c r="W591" s="52"/>
      <c r="X591" s="641"/>
      <c r="AP591" s="409"/>
      <c r="AQ591" s="409"/>
      <c r="AR591" s="409"/>
      <c r="AS591" s="409"/>
      <c r="AT591" s="409"/>
      <c r="AU591" s="409"/>
      <c r="AV591" s="409"/>
      <c r="BF591" s="409"/>
      <c r="BG591" s="409"/>
      <c r="BH591" s="409"/>
      <c r="BI591" s="409"/>
      <c r="BJ591" s="409"/>
      <c r="BK591" s="409"/>
      <c r="BL591" s="409"/>
      <c r="BV591" s="409"/>
      <c r="BW591" s="409"/>
      <c r="BX591" s="409"/>
      <c r="BY591" s="409"/>
      <c r="BZ591" s="409"/>
      <c r="CA591" s="409"/>
      <c r="CB591" s="409"/>
      <c r="CL591" s="409"/>
      <c r="CM591" s="409"/>
      <c r="CN591" s="409"/>
      <c r="CO591" s="409"/>
      <c r="CP591" s="409"/>
      <c r="CQ591" s="409"/>
      <c r="CR591" s="409"/>
      <c r="DB591" s="409"/>
      <c r="DC591" s="409"/>
      <c r="DD591" s="409"/>
      <c r="DE591" s="409"/>
      <c r="DF591" s="409"/>
      <c r="DG591" s="409"/>
      <c r="DH591" s="409"/>
      <c r="DR591" s="409"/>
      <c r="DS591" s="409"/>
      <c r="DT591" s="409"/>
      <c r="DU591" s="409"/>
      <c r="DV591" s="409"/>
      <c r="DW591" s="409"/>
      <c r="DX591" s="409"/>
      <c r="EH591" s="409"/>
      <c r="EI591" s="409"/>
      <c r="EJ591" s="409"/>
      <c r="EK591" s="409"/>
      <c r="EL591" s="409"/>
      <c r="EM591" s="409"/>
      <c r="EN591" s="409"/>
      <c r="EX591" s="409"/>
      <c r="EY591" s="409"/>
      <c r="EZ591" s="409"/>
      <c r="FA591" s="409"/>
      <c r="FB591" s="409"/>
      <c r="FC591" s="409"/>
      <c r="FD591" s="409"/>
      <c r="FN591" s="409"/>
      <c r="FO591" s="409"/>
      <c r="FP591" s="409"/>
      <c r="FQ591" s="409"/>
      <c r="FR591" s="409"/>
      <c r="FS591" s="409"/>
      <c r="FT591" s="409"/>
      <c r="GD591" s="409"/>
      <c r="GE591" s="409"/>
      <c r="GF591" s="409"/>
      <c r="GG591" s="409"/>
      <c r="GH591" s="409"/>
      <c r="GI591" s="409"/>
      <c r="GJ591" s="409"/>
      <c r="GT591" s="409"/>
      <c r="GU591" s="409"/>
      <c r="GV591" s="409"/>
      <c r="GW591" s="409"/>
      <c r="GX591" s="409"/>
      <c r="GY591" s="409"/>
      <c r="GZ591" s="409"/>
      <c r="HJ591" s="409"/>
      <c r="HK591" s="409"/>
      <c r="HL591" s="409"/>
      <c r="HM591" s="409"/>
      <c r="HN591" s="409"/>
      <c r="HO591" s="409"/>
      <c r="HP591" s="409"/>
      <c r="HZ591" s="409"/>
      <c r="IA591" s="409"/>
      <c r="IB591" s="409"/>
      <c r="IC591" s="409"/>
      <c r="ID591" s="409"/>
      <c r="IE591" s="409"/>
      <c r="IF591" s="409"/>
      <c r="IP591" s="409"/>
      <c r="IQ591" s="409"/>
      <c r="IR591" s="409"/>
      <c r="IS591" s="409"/>
      <c r="IT591" s="409"/>
      <c r="IU591" s="409"/>
      <c r="IV591" s="409"/>
    </row>
    <row r="592" spans="1:256">
      <c r="A592" s="54"/>
      <c r="B592" s="139"/>
      <c r="C592" s="137"/>
      <c r="D592" s="138"/>
      <c r="E592" s="138"/>
      <c r="F592" s="138"/>
      <c r="G592" s="138"/>
      <c r="H592" s="138"/>
      <c r="I592" s="417"/>
      <c r="J592" s="243"/>
      <c r="K592" s="227"/>
      <c r="L592" s="227"/>
      <c r="M592" s="227"/>
      <c r="N592" s="227"/>
      <c r="O592" s="237"/>
      <c r="P592" s="631"/>
      <c r="Q592" s="627"/>
      <c r="S592" s="52"/>
      <c r="T592" s="52"/>
      <c r="U592" s="52"/>
      <c r="V592" s="52"/>
      <c r="W592" s="52"/>
      <c r="X592" s="641"/>
      <c r="AP592" s="409"/>
      <c r="AQ592" s="409"/>
      <c r="AR592" s="409"/>
      <c r="AS592" s="409"/>
      <c r="AT592" s="409"/>
      <c r="AU592" s="409"/>
      <c r="AV592" s="409"/>
      <c r="BF592" s="409"/>
      <c r="BG592" s="409"/>
      <c r="BH592" s="409"/>
      <c r="BI592" s="409"/>
      <c r="BJ592" s="409"/>
      <c r="BK592" s="409"/>
      <c r="BL592" s="409"/>
      <c r="BV592" s="409"/>
      <c r="BW592" s="409"/>
      <c r="BX592" s="409"/>
      <c r="BY592" s="409"/>
      <c r="BZ592" s="409"/>
      <c r="CA592" s="409"/>
      <c r="CB592" s="409"/>
      <c r="CL592" s="409"/>
      <c r="CM592" s="409"/>
      <c r="CN592" s="409"/>
      <c r="CO592" s="409"/>
      <c r="CP592" s="409"/>
      <c r="CQ592" s="409"/>
      <c r="CR592" s="409"/>
      <c r="DB592" s="409"/>
      <c r="DC592" s="409"/>
      <c r="DD592" s="409"/>
      <c r="DE592" s="409"/>
      <c r="DF592" s="409"/>
      <c r="DG592" s="409"/>
      <c r="DH592" s="409"/>
      <c r="DR592" s="409"/>
      <c r="DS592" s="409"/>
      <c r="DT592" s="409"/>
      <c r="DU592" s="409"/>
      <c r="DV592" s="409"/>
      <c r="DW592" s="409"/>
      <c r="DX592" s="409"/>
      <c r="EH592" s="409"/>
      <c r="EI592" s="409"/>
      <c r="EJ592" s="409"/>
      <c r="EK592" s="409"/>
      <c r="EL592" s="409"/>
      <c r="EM592" s="409"/>
      <c r="EN592" s="409"/>
      <c r="EX592" s="409"/>
      <c r="EY592" s="409"/>
      <c r="EZ592" s="409"/>
      <c r="FA592" s="409"/>
      <c r="FB592" s="409"/>
      <c r="FC592" s="409"/>
      <c r="FD592" s="409"/>
      <c r="FN592" s="409"/>
      <c r="FO592" s="409"/>
      <c r="FP592" s="409"/>
      <c r="FQ592" s="409"/>
      <c r="FR592" s="409"/>
      <c r="FS592" s="409"/>
      <c r="FT592" s="409"/>
      <c r="GD592" s="409"/>
      <c r="GE592" s="409"/>
      <c r="GF592" s="409"/>
      <c r="GG592" s="409"/>
      <c r="GH592" s="409"/>
      <c r="GI592" s="409"/>
      <c r="GJ592" s="409"/>
      <c r="GT592" s="409"/>
      <c r="GU592" s="409"/>
      <c r="GV592" s="409"/>
      <c r="GW592" s="409"/>
      <c r="GX592" s="409"/>
      <c r="GY592" s="409"/>
      <c r="GZ592" s="409"/>
      <c r="HJ592" s="409"/>
      <c r="HK592" s="409"/>
      <c r="HL592" s="409"/>
      <c r="HM592" s="409"/>
      <c r="HN592" s="409"/>
      <c r="HO592" s="409"/>
      <c r="HP592" s="409"/>
      <c r="HZ592" s="409"/>
      <c r="IA592" s="409"/>
      <c r="IB592" s="409"/>
      <c r="IC592" s="409"/>
      <c r="ID592" s="409"/>
      <c r="IE592" s="409"/>
      <c r="IF592" s="409"/>
      <c r="IP592" s="409"/>
      <c r="IQ592" s="409"/>
      <c r="IR592" s="409"/>
      <c r="IS592" s="409"/>
      <c r="IT592" s="409"/>
      <c r="IU592" s="409"/>
      <c r="IV592" s="409"/>
    </row>
    <row r="593" spans="1:256">
      <c r="A593" s="53"/>
      <c r="B593" s="238"/>
      <c r="C593" s="239"/>
      <c r="D593" s="240"/>
      <c r="E593" s="240"/>
      <c r="F593" s="74"/>
      <c r="G593" s="240"/>
      <c r="H593" s="240"/>
      <c r="I593" s="241"/>
      <c r="J593" s="228"/>
      <c r="K593" s="229"/>
      <c r="L593" s="230"/>
      <c r="M593" s="230"/>
      <c r="N593" s="230"/>
      <c r="O593" s="230"/>
      <c r="P593" s="623"/>
      <c r="Q593" s="627"/>
      <c r="S593" s="52"/>
      <c r="T593" s="52"/>
      <c r="U593" s="52"/>
      <c r="V593" s="52"/>
      <c r="W593" s="52"/>
      <c r="X593" s="641"/>
      <c r="AP593" s="409"/>
      <c r="AQ593" s="409"/>
      <c r="AR593" s="409"/>
      <c r="AS593" s="409"/>
      <c r="AT593" s="409"/>
      <c r="AU593" s="409"/>
      <c r="AV593" s="409"/>
      <c r="BF593" s="409"/>
      <c r="BG593" s="409"/>
      <c r="BH593" s="409"/>
      <c r="BI593" s="409"/>
      <c r="BJ593" s="409"/>
      <c r="BK593" s="409"/>
      <c r="BL593" s="409"/>
      <c r="BV593" s="409"/>
      <c r="BW593" s="409"/>
      <c r="BX593" s="409"/>
      <c r="BY593" s="409"/>
      <c r="BZ593" s="409"/>
      <c r="CA593" s="409"/>
      <c r="CB593" s="409"/>
      <c r="CL593" s="409"/>
      <c r="CM593" s="409"/>
      <c r="CN593" s="409"/>
      <c r="CO593" s="409"/>
      <c r="CP593" s="409"/>
      <c r="CQ593" s="409"/>
      <c r="CR593" s="409"/>
      <c r="DB593" s="409"/>
      <c r="DC593" s="409"/>
      <c r="DD593" s="409"/>
      <c r="DE593" s="409"/>
      <c r="DF593" s="409"/>
      <c r="DG593" s="409"/>
      <c r="DH593" s="409"/>
      <c r="DR593" s="409"/>
      <c r="DS593" s="409"/>
      <c r="DT593" s="409"/>
      <c r="DU593" s="409"/>
      <c r="DV593" s="409"/>
      <c r="DW593" s="409"/>
      <c r="DX593" s="409"/>
      <c r="EH593" s="409"/>
      <c r="EI593" s="409"/>
      <c r="EJ593" s="409"/>
      <c r="EK593" s="409"/>
      <c r="EL593" s="409"/>
      <c r="EM593" s="409"/>
      <c r="EN593" s="409"/>
      <c r="EX593" s="409"/>
      <c r="EY593" s="409"/>
      <c r="EZ593" s="409"/>
      <c r="FA593" s="409"/>
      <c r="FB593" s="409"/>
      <c r="FC593" s="409"/>
      <c r="FD593" s="409"/>
      <c r="FN593" s="409"/>
      <c r="FO593" s="409"/>
      <c r="FP593" s="409"/>
      <c r="FQ593" s="409"/>
      <c r="FR593" s="409"/>
      <c r="FS593" s="409"/>
      <c r="FT593" s="409"/>
      <c r="GD593" s="409"/>
      <c r="GE593" s="409"/>
      <c r="GF593" s="409"/>
      <c r="GG593" s="409"/>
      <c r="GH593" s="409"/>
      <c r="GI593" s="409"/>
      <c r="GJ593" s="409"/>
      <c r="GT593" s="409"/>
      <c r="GU593" s="409"/>
      <c r="GV593" s="409"/>
      <c r="GW593" s="409"/>
      <c r="GX593" s="409"/>
      <c r="GY593" s="409"/>
      <c r="GZ593" s="409"/>
      <c r="HJ593" s="409"/>
      <c r="HK593" s="409"/>
      <c r="HL593" s="409"/>
      <c r="HM593" s="409"/>
      <c r="HN593" s="409"/>
      <c r="HO593" s="409"/>
      <c r="HP593" s="409"/>
      <c r="HZ593" s="409"/>
      <c r="IA593" s="409"/>
      <c r="IB593" s="409"/>
      <c r="IC593" s="409"/>
      <c r="ID593" s="409"/>
      <c r="IE593" s="409"/>
      <c r="IF593" s="409"/>
      <c r="IP593" s="409"/>
      <c r="IQ593" s="409"/>
      <c r="IR593" s="409"/>
      <c r="IS593" s="409"/>
      <c r="IT593" s="409"/>
      <c r="IU593" s="409"/>
      <c r="IV593" s="409"/>
    </row>
    <row r="594" spans="1:256">
      <c r="A594" s="54"/>
      <c r="B594" s="16"/>
      <c r="C594" s="51"/>
      <c r="D594" s="52"/>
      <c r="E594" s="52"/>
      <c r="F594" s="52"/>
      <c r="G594" s="52"/>
      <c r="H594" s="52"/>
      <c r="I594" s="75"/>
      <c r="J594" s="232"/>
      <c r="K594" s="233"/>
      <c r="L594" s="234"/>
      <c r="M594" s="234"/>
      <c r="N594" s="234"/>
      <c r="O594" s="234"/>
      <c r="P594" s="635"/>
      <c r="Q594" s="627"/>
      <c r="S594" s="52"/>
      <c r="T594" s="52"/>
      <c r="U594" s="52"/>
      <c r="V594" s="52"/>
      <c r="W594" s="52"/>
      <c r="X594" s="641"/>
      <c r="AP594" s="409"/>
      <c r="AQ594" s="409"/>
      <c r="AR594" s="409"/>
      <c r="AS594" s="409"/>
      <c r="AT594" s="409"/>
      <c r="AU594" s="409"/>
      <c r="AV594" s="409"/>
      <c r="BF594" s="409"/>
      <c r="BG594" s="409"/>
      <c r="BH594" s="409"/>
      <c r="BI594" s="409"/>
      <c r="BJ594" s="409"/>
      <c r="BK594" s="409"/>
      <c r="BL594" s="409"/>
      <c r="BV594" s="409"/>
      <c r="BW594" s="409"/>
      <c r="BX594" s="409"/>
      <c r="BY594" s="409"/>
      <c r="BZ594" s="409"/>
      <c r="CA594" s="409"/>
      <c r="CB594" s="409"/>
      <c r="CL594" s="409"/>
      <c r="CM594" s="409"/>
      <c r="CN594" s="409"/>
      <c r="CO594" s="409"/>
      <c r="CP594" s="409"/>
      <c r="CQ594" s="409"/>
      <c r="CR594" s="409"/>
      <c r="DB594" s="409"/>
      <c r="DC594" s="409"/>
      <c r="DD594" s="409"/>
      <c r="DE594" s="409"/>
      <c r="DF594" s="409"/>
      <c r="DG594" s="409"/>
      <c r="DH594" s="409"/>
      <c r="DR594" s="409"/>
      <c r="DS594" s="409"/>
      <c r="DT594" s="409"/>
      <c r="DU594" s="409"/>
      <c r="DV594" s="409"/>
      <c r="DW594" s="409"/>
      <c r="DX594" s="409"/>
      <c r="EH594" s="409"/>
      <c r="EI594" s="409"/>
      <c r="EJ594" s="409"/>
      <c r="EK594" s="409"/>
      <c r="EL594" s="409"/>
      <c r="EM594" s="409"/>
      <c r="EN594" s="409"/>
      <c r="EX594" s="409"/>
      <c r="EY594" s="409"/>
      <c r="EZ594" s="409"/>
      <c r="FA594" s="409"/>
      <c r="FB594" s="409"/>
      <c r="FC594" s="409"/>
      <c r="FD594" s="409"/>
      <c r="FN594" s="409"/>
      <c r="FO594" s="409"/>
      <c r="FP594" s="409"/>
      <c r="FQ594" s="409"/>
      <c r="FR594" s="409"/>
      <c r="FS594" s="409"/>
      <c r="FT594" s="409"/>
      <c r="GD594" s="409"/>
      <c r="GE594" s="409"/>
      <c r="GF594" s="409"/>
      <c r="GG594" s="409"/>
      <c r="GH594" s="409"/>
      <c r="GI594" s="409"/>
      <c r="GJ594" s="409"/>
      <c r="GT594" s="409"/>
      <c r="GU594" s="409"/>
      <c r="GV594" s="409"/>
      <c r="GW594" s="409"/>
      <c r="GX594" s="409"/>
      <c r="GY594" s="409"/>
      <c r="GZ594" s="409"/>
      <c r="HJ594" s="409"/>
      <c r="HK594" s="409"/>
      <c r="HL594" s="409"/>
      <c r="HM594" s="409"/>
      <c r="HN594" s="409"/>
      <c r="HO594" s="409"/>
      <c r="HP594" s="409"/>
      <c r="HZ594" s="409"/>
      <c r="IA594" s="409"/>
      <c r="IB594" s="409"/>
      <c r="IC594" s="409"/>
      <c r="ID594" s="409"/>
      <c r="IE594" s="409"/>
      <c r="IF594" s="409"/>
      <c r="IP594" s="409"/>
      <c r="IQ594" s="409"/>
      <c r="IR594" s="409"/>
      <c r="IS594" s="409"/>
      <c r="IT594" s="409"/>
      <c r="IU594" s="409"/>
      <c r="IV594" s="409"/>
    </row>
    <row r="595" spans="1:256">
      <c r="A595" s="54"/>
      <c r="B595" s="16"/>
      <c r="C595" s="51"/>
      <c r="D595" s="52"/>
      <c r="E595" s="52"/>
      <c r="F595" s="52"/>
      <c r="G595" s="52"/>
      <c r="H595" s="52"/>
      <c r="I595" s="75"/>
      <c r="J595" s="232"/>
      <c r="K595" s="233"/>
      <c r="L595" s="234"/>
      <c r="M595" s="234"/>
      <c r="N595" s="234"/>
      <c r="O595" s="234"/>
      <c r="P595" s="635"/>
      <c r="Q595" s="627"/>
      <c r="S595" s="52"/>
      <c r="T595" s="52"/>
      <c r="U595" s="52"/>
      <c r="V595" s="52"/>
      <c r="W595" s="52"/>
      <c r="X595" s="641"/>
      <c r="AP595" s="409"/>
      <c r="AQ595" s="409"/>
      <c r="AR595" s="409"/>
      <c r="AS595" s="409"/>
      <c r="AT595" s="409"/>
      <c r="AU595" s="409"/>
      <c r="AV595" s="409"/>
      <c r="BF595" s="409"/>
      <c r="BG595" s="409"/>
      <c r="BH595" s="409"/>
      <c r="BI595" s="409"/>
      <c r="BJ595" s="409"/>
      <c r="BK595" s="409"/>
      <c r="BL595" s="409"/>
      <c r="BV595" s="409"/>
      <c r="BW595" s="409"/>
      <c r="BX595" s="409"/>
      <c r="BY595" s="409"/>
      <c r="BZ595" s="409"/>
      <c r="CA595" s="409"/>
      <c r="CB595" s="409"/>
      <c r="CL595" s="409"/>
      <c r="CM595" s="409"/>
      <c r="CN595" s="409"/>
      <c r="CO595" s="409"/>
      <c r="CP595" s="409"/>
      <c r="CQ595" s="409"/>
      <c r="CR595" s="409"/>
      <c r="DB595" s="409"/>
      <c r="DC595" s="409"/>
      <c r="DD595" s="409"/>
      <c r="DE595" s="409"/>
      <c r="DF595" s="409"/>
      <c r="DG595" s="409"/>
      <c r="DH595" s="409"/>
      <c r="DR595" s="409"/>
      <c r="DS595" s="409"/>
      <c r="DT595" s="409"/>
      <c r="DU595" s="409"/>
      <c r="DV595" s="409"/>
      <c r="DW595" s="409"/>
      <c r="DX595" s="409"/>
      <c r="EH595" s="409"/>
      <c r="EI595" s="409"/>
      <c r="EJ595" s="409"/>
      <c r="EK595" s="409"/>
      <c r="EL595" s="409"/>
      <c r="EM595" s="409"/>
      <c r="EN595" s="409"/>
      <c r="EX595" s="409"/>
      <c r="EY595" s="409"/>
      <c r="EZ595" s="409"/>
      <c r="FA595" s="409"/>
      <c r="FB595" s="409"/>
      <c r="FC595" s="409"/>
      <c r="FD595" s="409"/>
      <c r="FN595" s="409"/>
      <c r="FO595" s="409"/>
      <c r="FP595" s="409"/>
      <c r="FQ595" s="409"/>
      <c r="FR595" s="409"/>
      <c r="FS595" s="409"/>
      <c r="FT595" s="409"/>
      <c r="GD595" s="409"/>
      <c r="GE595" s="409"/>
      <c r="GF595" s="409"/>
      <c r="GG595" s="409"/>
      <c r="GH595" s="409"/>
      <c r="GI595" s="409"/>
      <c r="GJ595" s="409"/>
      <c r="GT595" s="409"/>
      <c r="GU595" s="409"/>
      <c r="GV595" s="409"/>
      <c r="GW595" s="409"/>
      <c r="GX595" s="409"/>
      <c r="GY595" s="409"/>
      <c r="GZ595" s="409"/>
      <c r="HJ595" s="409"/>
      <c r="HK595" s="409"/>
      <c r="HL595" s="409"/>
      <c r="HM595" s="409"/>
      <c r="HN595" s="409"/>
      <c r="HO595" s="409"/>
      <c r="HP595" s="409"/>
      <c r="HZ595" s="409"/>
      <c r="IA595" s="409"/>
      <c r="IB595" s="409"/>
      <c r="IC595" s="409"/>
      <c r="ID595" s="409"/>
      <c r="IE595" s="409"/>
      <c r="IF595" s="409"/>
      <c r="IP595" s="409"/>
      <c r="IQ595" s="409"/>
      <c r="IR595" s="409"/>
      <c r="IS595" s="409"/>
      <c r="IT595" s="409"/>
      <c r="IU595" s="409"/>
      <c r="IV595" s="409"/>
    </row>
    <row r="596" spans="1:256">
      <c r="A596" s="54"/>
      <c r="B596" s="16"/>
      <c r="C596" s="51"/>
      <c r="D596" s="52"/>
      <c r="E596" s="52"/>
      <c r="F596" s="52"/>
      <c r="G596" s="52"/>
      <c r="H596" s="52"/>
      <c r="I596" s="75"/>
      <c r="J596" s="232"/>
      <c r="K596" s="233"/>
      <c r="L596" s="234"/>
      <c r="M596" s="234"/>
      <c r="N596" s="234"/>
      <c r="O596" s="234"/>
      <c r="P596" s="635"/>
      <c r="Q596" s="627"/>
      <c r="S596" s="52"/>
      <c r="T596" s="52"/>
      <c r="U596" s="52"/>
      <c r="V596" s="52"/>
      <c r="W596" s="52"/>
      <c r="X596" s="641"/>
      <c r="AP596" s="409"/>
      <c r="AQ596" s="409"/>
      <c r="AR596" s="409"/>
      <c r="AS596" s="409"/>
      <c r="AT596" s="409"/>
      <c r="AU596" s="409"/>
      <c r="AV596" s="409"/>
      <c r="BF596" s="409"/>
      <c r="BG596" s="409"/>
      <c r="BH596" s="409"/>
      <c r="BI596" s="409"/>
      <c r="BJ596" s="409"/>
      <c r="BK596" s="409"/>
      <c r="BL596" s="409"/>
      <c r="BV596" s="409"/>
      <c r="BW596" s="409"/>
      <c r="BX596" s="409"/>
      <c r="BY596" s="409"/>
      <c r="BZ596" s="409"/>
      <c r="CA596" s="409"/>
      <c r="CB596" s="409"/>
      <c r="CL596" s="409"/>
      <c r="CM596" s="409"/>
      <c r="CN596" s="409"/>
      <c r="CO596" s="409"/>
      <c r="CP596" s="409"/>
      <c r="CQ596" s="409"/>
      <c r="CR596" s="409"/>
      <c r="DB596" s="409"/>
      <c r="DC596" s="409"/>
      <c r="DD596" s="409"/>
      <c r="DE596" s="409"/>
      <c r="DF596" s="409"/>
      <c r="DG596" s="409"/>
      <c r="DH596" s="409"/>
      <c r="DR596" s="409"/>
      <c r="DS596" s="409"/>
      <c r="DT596" s="409"/>
      <c r="DU596" s="409"/>
      <c r="DV596" s="409"/>
      <c r="DW596" s="409"/>
      <c r="DX596" s="409"/>
      <c r="EH596" s="409"/>
      <c r="EI596" s="409"/>
      <c r="EJ596" s="409"/>
      <c r="EK596" s="409"/>
      <c r="EL596" s="409"/>
      <c r="EM596" s="409"/>
      <c r="EN596" s="409"/>
      <c r="EX596" s="409"/>
      <c r="EY596" s="409"/>
      <c r="EZ596" s="409"/>
      <c r="FA596" s="409"/>
      <c r="FB596" s="409"/>
      <c r="FC596" s="409"/>
      <c r="FD596" s="409"/>
      <c r="FN596" s="409"/>
      <c r="FO596" s="409"/>
      <c r="FP596" s="409"/>
      <c r="FQ596" s="409"/>
      <c r="FR596" s="409"/>
      <c r="FS596" s="409"/>
      <c r="FT596" s="409"/>
      <c r="GD596" s="409"/>
      <c r="GE596" s="409"/>
      <c r="GF596" s="409"/>
      <c r="GG596" s="409"/>
      <c r="GH596" s="409"/>
      <c r="GI596" s="409"/>
      <c r="GJ596" s="409"/>
      <c r="GT596" s="409"/>
      <c r="GU596" s="409"/>
      <c r="GV596" s="409"/>
      <c r="GW596" s="409"/>
      <c r="GX596" s="409"/>
      <c r="GY596" s="409"/>
      <c r="GZ596" s="409"/>
      <c r="HJ596" s="409"/>
      <c r="HK596" s="409"/>
      <c r="HL596" s="409"/>
      <c r="HM596" s="409"/>
      <c r="HN596" s="409"/>
      <c r="HO596" s="409"/>
      <c r="HP596" s="409"/>
      <c r="HZ596" s="409"/>
      <c r="IA596" s="409"/>
      <c r="IB596" s="409"/>
      <c r="IC596" s="409"/>
      <c r="ID596" s="409"/>
      <c r="IE596" s="409"/>
      <c r="IF596" s="409"/>
      <c r="IP596" s="409"/>
      <c r="IQ596" s="409"/>
      <c r="IR596" s="409"/>
      <c r="IS596" s="409"/>
      <c r="IT596" s="409"/>
      <c r="IU596" s="409"/>
      <c r="IV596" s="409"/>
    </row>
    <row r="597" spans="1:256">
      <c r="A597" s="54"/>
      <c r="B597" s="16"/>
      <c r="C597" s="51"/>
      <c r="D597" s="52"/>
      <c r="E597" s="52"/>
      <c r="F597" s="52"/>
      <c r="G597" s="52"/>
      <c r="H597" s="52"/>
      <c r="I597" s="75"/>
      <c r="J597" s="232"/>
      <c r="K597" s="233"/>
      <c r="L597" s="234"/>
      <c r="M597" s="234"/>
      <c r="N597" s="234"/>
      <c r="O597" s="234"/>
      <c r="P597" s="635"/>
      <c r="Q597" s="627"/>
      <c r="S597" s="52"/>
      <c r="T597" s="52"/>
      <c r="U597" s="52"/>
      <c r="V597" s="52"/>
      <c r="W597" s="52"/>
      <c r="X597" s="641"/>
      <c r="AP597" s="409"/>
      <c r="AQ597" s="409"/>
      <c r="AR597" s="409"/>
      <c r="AS597" s="409"/>
      <c r="AT597" s="409"/>
      <c r="AU597" s="409"/>
      <c r="AV597" s="409"/>
      <c r="BF597" s="409"/>
      <c r="BG597" s="409"/>
      <c r="BH597" s="409"/>
      <c r="BI597" s="409"/>
      <c r="BJ597" s="409"/>
      <c r="BK597" s="409"/>
      <c r="BL597" s="409"/>
      <c r="BV597" s="409"/>
      <c r="BW597" s="409"/>
      <c r="BX597" s="409"/>
      <c r="BY597" s="409"/>
      <c r="BZ597" s="409"/>
      <c r="CA597" s="409"/>
      <c r="CB597" s="409"/>
      <c r="CL597" s="409"/>
      <c r="CM597" s="409"/>
      <c r="CN597" s="409"/>
      <c r="CO597" s="409"/>
      <c r="CP597" s="409"/>
      <c r="CQ597" s="409"/>
      <c r="CR597" s="409"/>
      <c r="DB597" s="409"/>
      <c r="DC597" s="409"/>
      <c r="DD597" s="409"/>
      <c r="DE597" s="409"/>
      <c r="DF597" s="409"/>
      <c r="DG597" s="409"/>
      <c r="DH597" s="409"/>
      <c r="DR597" s="409"/>
      <c r="DS597" s="409"/>
      <c r="DT597" s="409"/>
      <c r="DU597" s="409"/>
      <c r="DV597" s="409"/>
      <c r="DW597" s="409"/>
      <c r="DX597" s="409"/>
      <c r="EH597" s="409"/>
      <c r="EI597" s="409"/>
      <c r="EJ597" s="409"/>
      <c r="EK597" s="409"/>
      <c r="EL597" s="409"/>
      <c r="EM597" s="409"/>
      <c r="EN597" s="409"/>
      <c r="EX597" s="409"/>
      <c r="EY597" s="409"/>
      <c r="EZ597" s="409"/>
      <c r="FA597" s="409"/>
      <c r="FB597" s="409"/>
      <c r="FC597" s="409"/>
      <c r="FD597" s="409"/>
      <c r="FN597" s="409"/>
      <c r="FO597" s="409"/>
      <c r="FP597" s="409"/>
      <c r="FQ597" s="409"/>
      <c r="FR597" s="409"/>
      <c r="FS597" s="409"/>
      <c r="FT597" s="409"/>
      <c r="GD597" s="409"/>
      <c r="GE597" s="409"/>
      <c r="GF597" s="409"/>
      <c r="GG597" s="409"/>
      <c r="GH597" s="409"/>
      <c r="GI597" s="409"/>
      <c r="GJ597" s="409"/>
      <c r="GT597" s="409"/>
      <c r="GU597" s="409"/>
      <c r="GV597" s="409"/>
      <c r="GW597" s="409"/>
      <c r="GX597" s="409"/>
      <c r="GY597" s="409"/>
      <c r="GZ597" s="409"/>
      <c r="HJ597" s="409"/>
      <c r="HK597" s="409"/>
      <c r="HL597" s="409"/>
      <c r="HM597" s="409"/>
      <c r="HN597" s="409"/>
      <c r="HO597" s="409"/>
      <c r="HP597" s="409"/>
      <c r="HZ597" s="409"/>
      <c r="IA597" s="409"/>
      <c r="IB597" s="409"/>
      <c r="IC597" s="409"/>
      <c r="ID597" s="409"/>
      <c r="IE597" s="409"/>
      <c r="IF597" s="409"/>
      <c r="IP597" s="409"/>
      <c r="IQ597" s="409"/>
      <c r="IR597" s="409"/>
      <c r="IS597" s="409"/>
      <c r="IT597" s="409"/>
      <c r="IU597" s="409"/>
      <c r="IV597" s="409"/>
    </row>
    <row r="598" spans="1:256">
      <c r="A598" s="54"/>
      <c r="B598" s="139"/>
      <c r="C598" s="137"/>
      <c r="D598" s="138"/>
      <c r="E598" s="138"/>
      <c r="F598" s="138"/>
      <c r="G598" s="138"/>
      <c r="H598" s="138"/>
      <c r="I598" s="417"/>
      <c r="J598" s="632"/>
      <c r="K598" s="235"/>
      <c r="L598" s="236"/>
      <c r="M598" s="236"/>
      <c r="N598" s="236"/>
      <c r="O598" s="236"/>
      <c r="P598" s="636"/>
      <c r="Q598" s="627"/>
      <c r="S598" s="52"/>
      <c r="T598" s="52"/>
      <c r="U598" s="52"/>
      <c r="V598" s="52"/>
      <c r="W598" s="52"/>
      <c r="X598" s="641"/>
      <c r="AP598" s="409"/>
      <c r="AQ598" s="409"/>
      <c r="AR598" s="409"/>
      <c r="AS598" s="409"/>
      <c r="AT598" s="409"/>
      <c r="AU598" s="409"/>
      <c r="AV598" s="409"/>
      <c r="BF598" s="409"/>
      <c r="BG598" s="409"/>
      <c r="BH598" s="409"/>
      <c r="BI598" s="409"/>
      <c r="BJ598" s="409"/>
      <c r="BK598" s="409"/>
      <c r="BL598" s="409"/>
      <c r="BV598" s="409"/>
      <c r="BW598" s="409"/>
      <c r="BX598" s="409"/>
      <c r="BY598" s="409"/>
      <c r="BZ598" s="409"/>
      <c r="CA598" s="409"/>
      <c r="CB598" s="409"/>
      <c r="CL598" s="409"/>
      <c r="CM598" s="409"/>
      <c r="CN598" s="409"/>
      <c r="CO598" s="409"/>
      <c r="CP598" s="409"/>
      <c r="CQ598" s="409"/>
      <c r="CR598" s="409"/>
      <c r="DB598" s="409"/>
      <c r="DC598" s="409"/>
      <c r="DD598" s="409"/>
      <c r="DE598" s="409"/>
      <c r="DF598" s="409"/>
      <c r="DG598" s="409"/>
      <c r="DH598" s="409"/>
      <c r="DR598" s="409"/>
      <c r="DS598" s="409"/>
      <c r="DT598" s="409"/>
      <c r="DU598" s="409"/>
      <c r="DV598" s="409"/>
      <c r="DW598" s="409"/>
      <c r="DX598" s="409"/>
      <c r="EH598" s="409"/>
      <c r="EI598" s="409"/>
      <c r="EJ598" s="409"/>
      <c r="EK598" s="409"/>
      <c r="EL598" s="409"/>
      <c r="EM598" s="409"/>
      <c r="EN598" s="409"/>
      <c r="EX598" s="409"/>
      <c r="EY598" s="409"/>
      <c r="EZ598" s="409"/>
      <c r="FA598" s="409"/>
      <c r="FB598" s="409"/>
      <c r="FC598" s="409"/>
      <c r="FD598" s="409"/>
      <c r="FN598" s="409"/>
      <c r="FO598" s="409"/>
      <c r="FP598" s="409"/>
      <c r="FQ598" s="409"/>
      <c r="FR598" s="409"/>
      <c r="FS598" s="409"/>
      <c r="FT598" s="409"/>
      <c r="GD598" s="409"/>
      <c r="GE598" s="409"/>
      <c r="GF598" s="409"/>
      <c r="GG598" s="409"/>
      <c r="GH598" s="409"/>
      <c r="GI598" s="409"/>
      <c r="GJ598" s="409"/>
      <c r="GT598" s="409"/>
      <c r="GU598" s="409"/>
      <c r="GV598" s="409"/>
      <c r="GW598" s="409"/>
      <c r="GX598" s="409"/>
      <c r="GY598" s="409"/>
      <c r="GZ598" s="409"/>
      <c r="HJ598" s="409"/>
      <c r="HK598" s="409"/>
      <c r="HL598" s="409"/>
      <c r="HM598" s="409"/>
      <c r="HN598" s="409"/>
      <c r="HO598" s="409"/>
      <c r="HP598" s="409"/>
      <c r="HZ598" s="409"/>
      <c r="IA598" s="409"/>
      <c r="IB598" s="409"/>
      <c r="IC598" s="409"/>
      <c r="ID598" s="409"/>
      <c r="IE598" s="409"/>
      <c r="IF598" s="409"/>
      <c r="IP598" s="409"/>
      <c r="IQ598" s="409"/>
      <c r="IR598" s="409"/>
      <c r="IS598" s="409"/>
      <c r="IT598" s="409"/>
      <c r="IU598" s="409"/>
      <c r="IV598" s="409"/>
    </row>
    <row r="599" spans="1:256">
      <c r="A599" s="54"/>
      <c r="B599" s="16"/>
      <c r="C599" s="51"/>
      <c r="D599" s="52"/>
      <c r="E599" s="52"/>
      <c r="F599" s="52"/>
      <c r="G599" s="52"/>
      <c r="H599" s="52"/>
      <c r="I599" s="75"/>
      <c r="J599" s="232"/>
      <c r="K599" s="233"/>
      <c r="L599" s="234"/>
      <c r="M599" s="234"/>
      <c r="N599" s="234"/>
      <c r="O599" s="234"/>
      <c r="P599" s="635"/>
      <c r="Q599" s="627"/>
      <c r="S599" s="52"/>
      <c r="T599" s="52"/>
      <c r="U599" s="52"/>
      <c r="V599" s="52"/>
      <c r="W599" s="52"/>
      <c r="X599" s="641"/>
      <c r="AP599" s="409"/>
      <c r="AQ599" s="409"/>
      <c r="AR599" s="409"/>
      <c r="AS599" s="409"/>
      <c r="AT599" s="409"/>
      <c r="AU599" s="409"/>
      <c r="AV599" s="409"/>
      <c r="BF599" s="409"/>
      <c r="BG599" s="409"/>
      <c r="BH599" s="409"/>
      <c r="BI599" s="409"/>
      <c r="BJ599" s="409"/>
      <c r="BK599" s="409"/>
      <c r="BL599" s="409"/>
      <c r="BV599" s="409"/>
      <c r="BW599" s="409"/>
      <c r="BX599" s="409"/>
      <c r="BY599" s="409"/>
      <c r="BZ599" s="409"/>
      <c r="CA599" s="409"/>
      <c r="CB599" s="409"/>
      <c r="CL599" s="409"/>
      <c r="CM599" s="409"/>
      <c r="CN599" s="409"/>
      <c r="CO599" s="409"/>
      <c r="CP599" s="409"/>
      <c r="CQ599" s="409"/>
      <c r="CR599" s="409"/>
      <c r="DB599" s="409"/>
      <c r="DC599" s="409"/>
      <c r="DD599" s="409"/>
      <c r="DE599" s="409"/>
      <c r="DF599" s="409"/>
      <c r="DG599" s="409"/>
      <c r="DH599" s="409"/>
      <c r="DR599" s="409"/>
      <c r="DS599" s="409"/>
      <c r="DT599" s="409"/>
      <c r="DU599" s="409"/>
      <c r="DV599" s="409"/>
      <c r="DW599" s="409"/>
      <c r="DX599" s="409"/>
      <c r="EH599" s="409"/>
      <c r="EI599" s="409"/>
      <c r="EJ599" s="409"/>
      <c r="EK599" s="409"/>
      <c r="EL599" s="409"/>
      <c r="EM599" s="409"/>
      <c r="EN599" s="409"/>
      <c r="EX599" s="409"/>
      <c r="EY599" s="409"/>
      <c r="EZ599" s="409"/>
      <c r="FA599" s="409"/>
      <c r="FB599" s="409"/>
      <c r="FC599" s="409"/>
      <c r="FD599" s="409"/>
      <c r="FN599" s="409"/>
      <c r="FO599" s="409"/>
      <c r="FP599" s="409"/>
      <c r="FQ599" s="409"/>
      <c r="FR599" s="409"/>
      <c r="FS599" s="409"/>
      <c r="FT599" s="409"/>
      <c r="GD599" s="409"/>
      <c r="GE599" s="409"/>
      <c r="GF599" s="409"/>
      <c r="GG599" s="409"/>
      <c r="GH599" s="409"/>
      <c r="GI599" s="409"/>
      <c r="GJ599" s="409"/>
      <c r="GT599" s="409"/>
      <c r="GU599" s="409"/>
      <c r="GV599" s="409"/>
      <c r="GW599" s="409"/>
      <c r="GX599" s="409"/>
      <c r="GY599" s="409"/>
      <c r="GZ599" s="409"/>
      <c r="HJ599" s="409"/>
      <c r="HK599" s="409"/>
      <c r="HL599" s="409"/>
      <c r="HM599" s="409"/>
      <c r="HN599" s="409"/>
      <c r="HO599" s="409"/>
      <c r="HP599" s="409"/>
      <c r="HZ599" s="409"/>
      <c r="IA599" s="409"/>
      <c r="IB599" s="409"/>
      <c r="IC599" s="409"/>
      <c r="ID599" s="409"/>
      <c r="IE599" s="409"/>
      <c r="IF599" s="409"/>
      <c r="IP599" s="409"/>
      <c r="IQ599" s="409"/>
      <c r="IR599" s="409"/>
      <c r="IS599" s="409"/>
      <c r="IT599" s="409"/>
      <c r="IU599" s="409"/>
      <c r="IV599" s="409"/>
    </row>
    <row r="600" spans="1:256">
      <c r="A600" s="54"/>
      <c r="B600" s="16"/>
      <c r="C600" s="51"/>
      <c r="D600" s="52"/>
      <c r="E600" s="52"/>
      <c r="F600" s="52"/>
      <c r="G600" s="52"/>
      <c r="H600" s="52"/>
      <c r="I600" s="75"/>
      <c r="J600" s="232"/>
      <c r="K600" s="233"/>
      <c r="L600" s="234"/>
      <c r="M600" s="234"/>
      <c r="N600" s="234"/>
      <c r="O600" s="234"/>
      <c r="P600" s="635"/>
      <c r="Q600" s="627"/>
      <c r="S600" s="52"/>
      <c r="T600" s="52"/>
      <c r="U600" s="52"/>
      <c r="V600" s="52"/>
      <c r="W600" s="52"/>
      <c r="X600" s="641"/>
      <c r="AP600" s="409"/>
      <c r="AQ600" s="409"/>
      <c r="AR600" s="409"/>
      <c r="AS600" s="409"/>
      <c r="AT600" s="409"/>
      <c r="AU600" s="409"/>
      <c r="AV600" s="409"/>
      <c r="BF600" s="409"/>
      <c r="BG600" s="409"/>
      <c r="BH600" s="409"/>
      <c r="BI600" s="409"/>
      <c r="BJ600" s="409"/>
      <c r="BK600" s="409"/>
      <c r="BL600" s="409"/>
      <c r="BV600" s="409"/>
      <c r="BW600" s="409"/>
      <c r="BX600" s="409"/>
      <c r="BY600" s="409"/>
      <c r="BZ600" s="409"/>
      <c r="CA600" s="409"/>
      <c r="CB600" s="409"/>
      <c r="CL600" s="409"/>
      <c r="CM600" s="409"/>
      <c r="CN600" s="409"/>
      <c r="CO600" s="409"/>
      <c r="CP600" s="409"/>
      <c r="CQ600" s="409"/>
      <c r="CR600" s="409"/>
      <c r="DB600" s="409"/>
      <c r="DC600" s="409"/>
      <c r="DD600" s="409"/>
      <c r="DE600" s="409"/>
      <c r="DF600" s="409"/>
      <c r="DG600" s="409"/>
      <c r="DH600" s="409"/>
      <c r="DR600" s="409"/>
      <c r="DS600" s="409"/>
      <c r="DT600" s="409"/>
      <c r="DU600" s="409"/>
      <c r="DV600" s="409"/>
      <c r="DW600" s="409"/>
      <c r="DX600" s="409"/>
      <c r="EH600" s="409"/>
      <c r="EI600" s="409"/>
      <c r="EJ600" s="409"/>
      <c r="EK600" s="409"/>
      <c r="EL600" s="409"/>
      <c r="EM600" s="409"/>
      <c r="EN600" s="409"/>
      <c r="EX600" s="409"/>
      <c r="EY600" s="409"/>
      <c r="EZ600" s="409"/>
      <c r="FA600" s="409"/>
      <c r="FB600" s="409"/>
      <c r="FC600" s="409"/>
      <c r="FD600" s="409"/>
      <c r="FN600" s="409"/>
      <c r="FO600" s="409"/>
      <c r="FP600" s="409"/>
      <c r="FQ600" s="409"/>
      <c r="FR600" s="409"/>
      <c r="FS600" s="409"/>
      <c r="FT600" s="409"/>
      <c r="GD600" s="409"/>
      <c r="GE600" s="409"/>
      <c r="GF600" s="409"/>
      <c r="GG600" s="409"/>
      <c r="GH600" s="409"/>
      <c r="GI600" s="409"/>
      <c r="GJ600" s="409"/>
      <c r="GT600" s="409"/>
      <c r="GU600" s="409"/>
      <c r="GV600" s="409"/>
      <c r="GW600" s="409"/>
      <c r="GX600" s="409"/>
      <c r="GY600" s="409"/>
      <c r="GZ600" s="409"/>
      <c r="HJ600" s="409"/>
      <c r="HK600" s="409"/>
      <c r="HL600" s="409"/>
      <c r="HM600" s="409"/>
      <c r="HN600" s="409"/>
      <c r="HO600" s="409"/>
      <c r="HP600" s="409"/>
      <c r="HZ600" s="409"/>
      <c r="IA600" s="409"/>
      <c r="IB600" s="409"/>
      <c r="IC600" s="409"/>
      <c r="ID600" s="409"/>
      <c r="IE600" s="409"/>
      <c r="IF600" s="409"/>
      <c r="IP600" s="409"/>
      <c r="IQ600" s="409"/>
      <c r="IR600" s="409"/>
      <c r="IS600" s="409"/>
      <c r="IT600" s="409"/>
      <c r="IU600" s="409"/>
      <c r="IV600" s="409"/>
    </row>
    <row r="601" spans="1:256">
      <c r="A601" s="54"/>
      <c r="B601" s="16"/>
      <c r="C601" s="51"/>
      <c r="D601" s="52"/>
      <c r="E601" s="52"/>
      <c r="F601" s="52"/>
      <c r="G601" s="52"/>
      <c r="H601" s="52"/>
      <c r="I601" s="75"/>
      <c r="J601" s="232"/>
      <c r="K601" s="233"/>
      <c r="L601" s="234"/>
      <c r="M601" s="234"/>
      <c r="N601" s="234"/>
      <c r="O601" s="234"/>
      <c r="P601" s="635"/>
      <c r="Q601" s="627"/>
      <c r="S601" s="52"/>
      <c r="T601" s="52"/>
      <c r="U601" s="52"/>
      <c r="V601" s="52"/>
      <c r="W601" s="52"/>
      <c r="X601" s="641"/>
      <c r="AP601" s="409"/>
      <c r="AQ601" s="409"/>
      <c r="AR601" s="409"/>
      <c r="AS601" s="409"/>
      <c r="AT601" s="409"/>
      <c r="AU601" s="409"/>
      <c r="AV601" s="409"/>
      <c r="BF601" s="409"/>
      <c r="BG601" s="409"/>
      <c r="BH601" s="409"/>
      <c r="BI601" s="409"/>
      <c r="BJ601" s="409"/>
      <c r="BK601" s="409"/>
      <c r="BL601" s="409"/>
      <c r="BV601" s="409"/>
      <c r="BW601" s="409"/>
      <c r="BX601" s="409"/>
      <c r="BY601" s="409"/>
      <c r="BZ601" s="409"/>
      <c r="CA601" s="409"/>
      <c r="CB601" s="409"/>
      <c r="CL601" s="409"/>
      <c r="CM601" s="409"/>
      <c r="CN601" s="409"/>
      <c r="CO601" s="409"/>
      <c r="CP601" s="409"/>
      <c r="CQ601" s="409"/>
      <c r="CR601" s="409"/>
      <c r="DB601" s="409"/>
      <c r="DC601" s="409"/>
      <c r="DD601" s="409"/>
      <c r="DE601" s="409"/>
      <c r="DF601" s="409"/>
      <c r="DG601" s="409"/>
      <c r="DH601" s="409"/>
      <c r="DR601" s="409"/>
      <c r="DS601" s="409"/>
      <c r="DT601" s="409"/>
      <c r="DU601" s="409"/>
      <c r="DV601" s="409"/>
      <c r="DW601" s="409"/>
      <c r="DX601" s="409"/>
      <c r="EH601" s="409"/>
      <c r="EI601" s="409"/>
      <c r="EJ601" s="409"/>
      <c r="EK601" s="409"/>
      <c r="EL601" s="409"/>
      <c r="EM601" s="409"/>
      <c r="EN601" s="409"/>
      <c r="EX601" s="409"/>
      <c r="EY601" s="409"/>
      <c r="EZ601" s="409"/>
      <c r="FA601" s="409"/>
      <c r="FB601" s="409"/>
      <c r="FC601" s="409"/>
      <c r="FD601" s="409"/>
      <c r="FN601" s="409"/>
      <c r="FO601" s="409"/>
      <c r="FP601" s="409"/>
      <c r="FQ601" s="409"/>
      <c r="FR601" s="409"/>
      <c r="FS601" s="409"/>
      <c r="FT601" s="409"/>
      <c r="GD601" s="409"/>
      <c r="GE601" s="409"/>
      <c r="GF601" s="409"/>
      <c r="GG601" s="409"/>
      <c r="GH601" s="409"/>
      <c r="GI601" s="409"/>
      <c r="GJ601" s="409"/>
      <c r="GT601" s="409"/>
      <c r="GU601" s="409"/>
      <c r="GV601" s="409"/>
      <c r="GW601" s="409"/>
      <c r="GX601" s="409"/>
      <c r="GY601" s="409"/>
      <c r="GZ601" s="409"/>
      <c r="HJ601" s="409"/>
      <c r="HK601" s="409"/>
      <c r="HL601" s="409"/>
      <c r="HM601" s="409"/>
      <c r="HN601" s="409"/>
      <c r="HO601" s="409"/>
      <c r="HP601" s="409"/>
      <c r="HZ601" s="409"/>
      <c r="IA601" s="409"/>
      <c r="IB601" s="409"/>
      <c r="IC601" s="409"/>
      <c r="ID601" s="409"/>
      <c r="IE601" s="409"/>
      <c r="IF601" s="409"/>
      <c r="IP601" s="409"/>
      <c r="IQ601" s="409"/>
      <c r="IR601" s="409"/>
      <c r="IS601" s="409"/>
      <c r="IT601" s="409"/>
      <c r="IU601" s="409"/>
      <c r="IV601" s="409"/>
    </row>
    <row r="602" spans="1:256">
      <c r="A602" s="54"/>
      <c r="B602" s="16"/>
      <c r="C602" s="51"/>
      <c r="D602" s="52"/>
      <c r="E602" s="52"/>
      <c r="F602" s="52"/>
      <c r="G602" s="52"/>
      <c r="H602" s="52"/>
      <c r="I602" s="75"/>
      <c r="J602" s="232"/>
      <c r="K602" s="233"/>
      <c r="L602" s="234"/>
      <c r="M602" s="234"/>
      <c r="N602" s="234"/>
      <c r="O602" s="234"/>
      <c r="P602" s="635"/>
      <c r="Q602" s="627"/>
      <c r="S602" s="52"/>
      <c r="T602" s="52"/>
      <c r="U602" s="52"/>
      <c r="V602" s="52"/>
      <c r="W602" s="52"/>
      <c r="X602" s="641"/>
      <c r="AP602" s="409"/>
      <c r="AQ602" s="409"/>
      <c r="AR602" s="409"/>
      <c r="AS602" s="409"/>
      <c r="AT602" s="409"/>
      <c r="AU602" s="409"/>
      <c r="AV602" s="409"/>
      <c r="BF602" s="409"/>
      <c r="BG602" s="409"/>
      <c r="BH602" s="409"/>
      <c r="BI602" s="409"/>
      <c r="BJ602" s="409"/>
      <c r="BK602" s="409"/>
      <c r="BL602" s="409"/>
      <c r="BV602" s="409"/>
      <c r="BW602" s="409"/>
      <c r="BX602" s="409"/>
      <c r="BY602" s="409"/>
      <c r="BZ602" s="409"/>
      <c r="CA602" s="409"/>
      <c r="CB602" s="409"/>
      <c r="CL602" s="409"/>
      <c r="CM602" s="409"/>
      <c r="CN602" s="409"/>
      <c r="CO602" s="409"/>
      <c r="CP602" s="409"/>
      <c r="CQ602" s="409"/>
      <c r="CR602" s="409"/>
      <c r="DB602" s="409"/>
      <c r="DC602" s="409"/>
      <c r="DD602" s="409"/>
      <c r="DE602" s="409"/>
      <c r="DF602" s="409"/>
      <c r="DG602" s="409"/>
      <c r="DH602" s="409"/>
      <c r="DR602" s="409"/>
      <c r="DS602" s="409"/>
      <c r="DT602" s="409"/>
      <c r="DU602" s="409"/>
      <c r="DV602" s="409"/>
      <c r="DW602" s="409"/>
      <c r="DX602" s="409"/>
      <c r="EH602" s="409"/>
      <c r="EI602" s="409"/>
      <c r="EJ602" s="409"/>
      <c r="EK602" s="409"/>
      <c r="EL602" s="409"/>
      <c r="EM602" s="409"/>
      <c r="EN602" s="409"/>
      <c r="EX602" s="409"/>
      <c r="EY602" s="409"/>
      <c r="EZ602" s="409"/>
      <c r="FA602" s="409"/>
      <c r="FB602" s="409"/>
      <c r="FC602" s="409"/>
      <c r="FD602" s="409"/>
      <c r="FN602" s="409"/>
      <c r="FO602" s="409"/>
      <c r="FP602" s="409"/>
      <c r="FQ602" s="409"/>
      <c r="FR602" s="409"/>
      <c r="FS602" s="409"/>
      <c r="FT602" s="409"/>
      <c r="GD602" s="409"/>
      <c r="GE602" s="409"/>
      <c r="GF602" s="409"/>
      <c r="GG602" s="409"/>
      <c r="GH602" s="409"/>
      <c r="GI602" s="409"/>
      <c r="GJ602" s="409"/>
      <c r="GT602" s="409"/>
      <c r="GU602" s="409"/>
      <c r="GV602" s="409"/>
      <c r="GW602" s="409"/>
      <c r="GX602" s="409"/>
      <c r="GY602" s="409"/>
      <c r="GZ602" s="409"/>
      <c r="HJ602" s="409"/>
      <c r="HK602" s="409"/>
      <c r="HL602" s="409"/>
      <c r="HM602" s="409"/>
      <c r="HN602" s="409"/>
      <c r="HO602" s="409"/>
      <c r="HP602" s="409"/>
      <c r="HZ602" s="409"/>
      <c r="IA602" s="409"/>
      <c r="IB602" s="409"/>
      <c r="IC602" s="409"/>
      <c r="ID602" s="409"/>
      <c r="IE602" s="409"/>
      <c r="IF602" s="409"/>
      <c r="IP602" s="409"/>
      <c r="IQ602" s="409"/>
      <c r="IR602" s="409"/>
      <c r="IS602" s="409"/>
      <c r="IT602" s="409"/>
      <c r="IU602" s="409"/>
      <c r="IV602" s="409"/>
    </row>
    <row r="603" spans="1:256">
      <c r="A603" s="54"/>
      <c r="B603" s="16"/>
      <c r="C603" s="51"/>
      <c r="D603" s="52"/>
      <c r="E603" s="52"/>
      <c r="F603" s="52"/>
      <c r="G603" s="52"/>
      <c r="H603" s="52"/>
      <c r="I603" s="75"/>
      <c r="J603" s="232"/>
      <c r="K603" s="233"/>
      <c r="L603" s="234"/>
      <c r="M603" s="234"/>
      <c r="N603" s="234"/>
      <c r="O603" s="234"/>
      <c r="P603" s="635"/>
      <c r="Q603" s="627"/>
      <c r="S603" s="52"/>
      <c r="T603" s="52"/>
      <c r="U603" s="52"/>
      <c r="V603" s="52"/>
      <c r="W603" s="52"/>
      <c r="X603" s="641"/>
      <c r="AP603" s="409"/>
      <c r="AQ603" s="409"/>
      <c r="AR603" s="409"/>
      <c r="AS603" s="409"/>
      <c r="AT603" s="409"/>
      <c r="AU603" s="409"/>
      <c r="AV603" s="409"/>
      <c r="BF603" s="409"/>
      <c r="BG603" s="409"/>
      <c r="BH603" s="409"/>
      <c r="BI603" s="409"/>
      <c r="BJ603" s="409"/>
      <c r="BK603" s="409"/>
      <c r="BL603" s="409"/>
      <c r="BV603" s="409"/>
      <c r="BW603" s="409"/>
      <c r="BX603" s="409"/>
      <c r="BY603" s="409"/>
      <c r="BZ603" s="409"/>
      <c r="CA603" s="409"/>
      <c r="CB603" s="409"/>
      <c r="CL603" s="409"/>
      <c r="CM603" s="409"/>
      <c r="CN603" s="409"/>
      <c r="CO603" s="409"/>
      <c r="CP603" s="409"/>
      <c r="CQ603" s="409"/>
      <c r="CR603" s="409"/>
      <c r="DB603" s="409"/>
      <c r="DC603" s="409"/>
      <c r="DD603" s="409"/>
      <c r="DE603" s="409"/>
      <c r="DF603" s="409"/>
      <c r="DG603" s="409"/>
      <c r="DH603" s="409"/>
      <c r="DR603" s="409"/>
      <c r="DS603" s="409"/>
      <c r="DT603" s="409"/>
      <c r="DU603" s="409"/>
      <c r="DV603" s="409"/>
      <c r="DW603" s="409"/>
      <c r="DX603" s="409"/>
      <c r="EH603" s="409"/>
      <c r="EI603" s="409"/>
      <c r="EJ603" s="409"/>
      <c r="EK603" s="409"/>
      <c r="EL603" s="409"/>
      <c r="EM603" s="409"/>
      <c r="EN603" s="409"/>
      <c r="EX603" s="409"/>
      <c r="EY603" s="409"/>
      <c r="EZ603" s="409"/>
      <c r="FA603" s="409"/>
      <c r="FB603" s="409"/>
      <c r="FC603" s="409"/>
      <c r="FD603" s="409"/>
      <c r="FN603" s="409"/>
      <c r="FO603" s="409"/>
      <c r="FP603" s="409"/>
      <c r="FQ603" s="409"/>
      <c r="FR603" s="409"/>
      <c r="FS603" s="409"/>
      <c r="FT603" s="409"/>
      <c r="GD603" s="409"/>
      <c r="GE603" s="409"/>
      <c r="GF603" s="409"/>
      <c r="GG603" s="409"/>
      <c r="GH603" s="409"/>
      <c r="GI603" s="409"/>
      <c r="GJ603" s="409"/>
      <c r="GT603" s="409"/>
      <c r="GU603" s="409"/>
      <c r="GV603" s="409"/>
      <c r="GW603" s="409"/>
      <c r="GX603" s="409"/>
      <c r="GY603" s="409"/>
      <c r="GZ603" s="409"/>
      <c r="HJ603" s="409"/>
      <c r="HK603" s="409"/>
      <c r="HL603" s="409"/>
      <c r="HM603" s="409"/>
      <c r="HN603" s="409"/>
      <c r="HO603" s="409"/>
      <c r="HP603" s="409"/>
      <c r="HZ603" s="409"/>
      <c r="IA603" s="409"/>
      <c r="IB603" s="409"/>
      <c r="IC603" s="409"/>
      <c r="ID603" s="409"/>
      <c r="IE603" s="409"/>
      <c r="IF603" s="409"/>
      <c r="IP603" s="409"/>
      <c r="IQ603" s="409"/>
      <c r="IR603" s="409"/>
      <c r="IS603" s="409"/>
      <c r="IT603" s="409"/>
      <c r="IU603" s="409"/>
      <c r="IV603" s="409"/>
    </row>
    <row r="604" spans="1:256">
      <c r="A604" s="54"/>
      <c r="B604" s="16"/>
      <c r="C604" s="51"/>
      <c r="D604" s="52"/>
      <c r="E604" s="52"/>
      <c r="F604" s="52"/>
      <c r="G604" s="52"/>
      <c r="H604" s="52"/>
      <c r="I604" s="75"/>
      <c r="J604" s="232"/>
      <c r="K604" s="233"/>
      <c r="L604" s="234"/>
      <c r="M604" s="234"/>
      <c r="N604" s="234"/>
      <c r="O604" s="234"/>
      <c r="P604" s="635"/>
      <c r="Q604" s="627"/>
      <c r="S604" s="52"/>
      <c r="T604" s="52"/>
      <c r="U604" s="52"/>
      <c r="V604" s="52"/>
      <c r="W604" s="52"/>
      <c r="X604" s="641"/>
      <c r="AP604" s="409"/>
      <c r="AQ604" s="409"/>
      <c r="AR604" s="409"/>
      <c r="AS604" s="409"/>
      <c r="AT604" s="409"/>
      <c r="AU604" s="409"/>
      <c r="AV604" s="409"/>
      <c r="BF604" s="409"/>
      <c r="BG604" s="409"/>
      <c r="BH604" s="409"/>
      <c r="BI604" s="409"/>
      <c r="BJ604" s="409"/>
      <c r="BK604" s="409"/>
      <c r="BL604" s="409"/>
      <c r="BV604" s="409"/>
      <c r="BW604" s="409"/>
      <c r="BX604" s="409"/>
      <c r="BY604" s="409"/>
      <c r="BZ604" s="409"/>
      <c r="CA604" s="409"/>
      <c r="CB604" s="409"/>
      <c r="CL604" s="409"/>
      <c r="CM604" s="409"/>
      <c r="CN604" s="409"/>
      <c r="CO604" s="409"/>
      <c r="CP604" s="409"/>
      <c r="CQ604" s="409"/>
      <c r="CR604" s="409"/>
      <c r="DB604" s="409"/>
      <c r="DC604" s="409"/>
      <c r="DD604" s="409"/>
      <c r="DE604" s="409"/>
      <c r="DF604" s="409"/>
      <c r="DG604" s="409"/>
      <c r="DH604" s="409"/>
      <c r="DR604" s="409"/>
      <c r="DS604" s="409"/>
      <c r="DT604" s="409"/>
      <c r="DU604" s="409"/>
      <c r="DV604" s="409"/>
      <c r="DW604" s="409"/>
      <c r="DX604" s="409"/>
      <c r="EH604" s="409"/>
      <c r="EI604" s="409"/>
      <c r="EJ604" s="409"/>
      <c r="EK604" s="409"/>
      <c r="EL604" s="409"/>
      <c r="EM604" s="409"/>
      <c r="EN604" s="409"/>
      <c r="EX604" s="409"/>
      <c r="EY604" s="409"/>
      <c r="EZ604" s="409"/>
      <c r="FA604" s="409"/>
      <c r="FB604" s="409"/>
      <c r="FC604" s="409"/>
      <c r="FD604" s="409"/>
      <c r="FN604" s="409"/>
      <c r="FO604" s="409"/>
      <c r="FP604" s="409"/>
      <c r="FQ604" s="409"/>
      <c r="FR604" s="409"/>
      <c r="FS604" s="409"/>
      <c r="FT604" s="409"/>
      <c r="GD604" s="409"/>
      <c r="GE604" s="409"/>
      <c r="GF604" s="409"/>
      <c r="GG604" s="409"/>
      <c r="GH604" s="409"/>
      <c r="GI604" s="409"/>
      <c r="GJ604" s="409"/>
      <c r="GT604" s="409"/>
      <c r="GU604" s="409"/>
      <c r="GV604" s="409"/>
      <c r="GW604" s="409"/>
      <c r="GX604" s="409"/>
      <c r="GY604" s="409"/>
      <c r="GZ604" s="409"/>
      <c r="HJ604" s="409"/>
      <c r="HK604" s="409"/>
      <c r="HL604" s="409"/>
      <c r="HM604" s="409"/>
      <c r="HN604" s="409"/>
      <c r="HO604" s="409"/>
      <c r="HP604" s="409"/>
      <c r="HZ604" s="409"/>
      <c r="IA604" s="409"/>
      <c r="IB604" s="409"/>
      <c r="IC604" s="409"/>
      <c r="ID604" s="409"/>
      <c r="IE604" s="409"/>
      <c r="IF604" s="409"/>
      <c r="IP604" s="409"/>
      <c r="IQ604" s="409"/>
      <c r="IR604" s="409"/>
      <c r="IS604" s="409"/>
      <c r="IT604" s="409"/>
      <c r="IU604" s="409"/>
      <c r="IV604" s="409"/>
    </row>
    <row r="605" spans="1:256">
      <c r="A605" s="54"/>
      <c r="B605" s="16"/>
      <c r="C605" s="51"/>
      <c r="D605" s="52"/>
      <c r="E605" s="52"/>
      <c r="F605" s="52"/>
      <c r="G605" s="52"/>
      <c r="H605" s="52"/>
      <c r="I605" s="75"/>
      <c r="J605" s="232"/>
      <c r="K605" s="233"/>
      <c r="L605" s="234"/>
      <c r="M605" s="234"/>
      <c r="N605" s="234"/>
      <c r="O605" s="234"/>
      <c r="P605" s="635"/>
      <c r="Q605" s="627"/>
      <c r="S605" s="52"/>
      <c r="T605" s="52"/>
      <c r="U605" s="52"/>
      <c r="V605" s="52"/>
      <c r="W605" s="52"/>
      <c r="X605" s="641"/>
      <c r="AP605" s="409"/>
      <c r="AQ605" s="409"/>
      <c r="AR605" s="409"/>
      <c r="AS605" s="409"/>
      <c r="AT605" s="409"/>
      <c r="AU605" s="409"/>
      <c r="AV605" s="409"/>
      <c r="BF605" s="409"/>
      <c r="BG605" s="409"/>
      <c r="BH605" s="409"/>
      <c r="BI605" s="409"/>
      <c r="BJ605" s="409"/>
      <c r="BK605" s="409"/>
      <c r="BL605" s="409"/>
      <c r="BV605" s="409"/>
      <c r="BW605" s="409"/>
      <c r="BX605" s="409"/>
      <c r="BY605" s="409"/>
      <c r="BZ605" s="409"/>
      <c r="CA605" s="409"/>
      <c r="CB605" s="409"/>
      <c r="CL605" s="409"/>
      <c r="CM605" s="409"/>
      <c r="CN605" s="409"/>
      <c r="CO605" s="409"/>
      <c r="CP605" s="409"/>
      <c r="CQ605" s="409"/>
      <c r="CR605" s="409"/>
      <c r="DB605" s="409"/>
      <c r="DC605" s="409"/>
      <c r="DD605" s="409"/>
      <c r="DE605" s="409"/>
      <c r="DF605" s="409"/>
      <c r="DG605" s="409"/>
      <c r="DH605" s="409"/>
      <c r="DR605" s="409"/>
      <c r="DS605" s="409"/>
      <c r="DT605" s="409"/>
      <c r="DU605" s="409"/>
      <c r="DV605" s="409"/>
      <c r="DW605" s="409"/>
      <c r="DX605" s="409"/>
      <c r="EH605" s="409"/>
      <c r="EI605" s="409"/>
      <c r="EJ605" s="409"/>
      <c r="EK605" s="409"/>
      <c r="EL605" s="409"/>
      <c r="EM605" s="409"/>
      <c r="EN605" s="409"/>
      <c r="EX605" s="409"/>
      <c r="EY605" s="409"/>
      <c r="EZ605" s="409"/>
      <c r="FA605" s="409"/>
      <c r="FB605" s="409"/>
      <c r="FC605" s="409"/>
      <c r="FD605" s="409"/>
      <c r="FN605" s="409"/>
      <c r="FO605" s="409"/>
      <c r="FP605" s="409"/>
      <c r="FQ605" s="409"/>
      <c r="FR605" s="409"/>
      <c r="FS605" s="409"/>
      <c r="FT605" s="409"/>
      <c r="GD605" s="409"/>
      <c r="GE605" s="409"/>
      <c r="GF605" s="409"/>
      <c r="GG605" s="409"/>
      <c r="GH605" s="409"/>
      <c r="GI605" s="409"/>
      <c r="GJ605" s="409"/>
      <c r="GT605" s="409"/>
      <c r="GU605" s="409"/>
      <c r="GV605" s="409"/>
      <c r="GW605" s="409"/>
      <c r="GX605" s="409"/>
      <c r="GY605" s="409"/>
      <c r="GZ605" s="409"/>
      <c r="HJ605" s="409"/>
      <c r="HK605" s="409"/>
      <c r="HL605" s="409"/>
      <c r="HM605" s="409"/>
      <c r="HN605" s="409"/>
      <c r="HO605" s="409"/>
      <c r="HP605" s="409"/>
      <c r="HZ605" s="409"/>
      <c r="IA605" s="409"/>
      <c r="IB605" s="409"/>
      <c r="IC605" s="409"/>
      <c r="ID605" s="409"/>
      <c r="IE605" s="409"/>
      <c r="IF605" s="409"/>
      <c r="IP605" s="409"/>
      <c r="IQ605" s="409"/>
      <c r="IR605" s="409"/>
      <c r="IS605" s="409"/>
      <c r="IT605" s="409"/>
      <c r="IU605" s="409"/>
      <c r="IV605" s="409"/>
    </row>
    <row r="606" spans="1:256">
      <c r="A606" s="54"/>
      <c r="B606" s="16"/>
      <c r="C606" s="51"/>
      <c r="D606" s="52"/>
      <c r="E606" s="52"/>
      <c r="F606" s="52"/>
      <c r="G606" s="52"/>
      <c r="H606" s="52"/>
      <c r="I606" s="75"/>
      <c r="J606" s="232"/>
      <c r="K606" s="233"/>
      <c r="L606" s="234"/>
      <c r="M606" s="234"/>
      <c r="N606" s="234"/>
      <c r="O606" s="234"/>
      <c r="P606" s="635"/>
      <c r="Q606" s="627"/>
      <c r="S606" s="52"/>
      <c r="T606" s="52"/>
      <c r="U606" s="52"/>
      <c r="V606" s="52"/>
      <c r="W606" s="52"/>
      <c r="X606" s="641"/>
      <c r="AP606" s="409"/>
      <c r="AQ606" s="409"/>
      <c r="AR606" s="409"/>
      <c r="AS606" s="409"/>
      <c r="AT606" s="409"/>
      <c r="AU606" s="409"/>
      <c r="AV606" s="409"/>
      <c r="BF606" s="409"/>
      <c r="BG606" s="409"/>
      <c r="BH606" s="409"/>
      <c r="BI606" s="409"/>
      <c r="BJ606" s="409"/>
      <c r="BK606" s="409"/>
      <c r="BL606" s="409"/>
      <c r="BV606" s="409"/>
      <c r="BW606" s="409"/>
      <c r="BX606" s="409"/>
      <c r="BY606" s="409"/>
      <c r="BZ606" s="409"/>
      <c r="CA606" s="409"/>
      <c r="CB606" s="409"/>
      <c r="CL606" s="409"/>
      <c r="CM606" s="409"/>
      <c r="CN606" s="409"/>
      <c r="CO606" s="409"/>
      <c r="CP606" s="409"/>
      <c r="CQ606" s="409"/>
      <c r="CR606" s="409"/>
      <c r="DB606" s="409"/>
      <c r="DC606" s="409"/>
      <c r="DD606" s="409"/>
      <c r="DE606" s="409"/>
      <c r="DF606" s="409"/>
      <c r="DG606" s="409"/>
      <c r="DH606" s="409"/>
      <c r="DR606" s="409"/>
      <c r="DS606" s="409"/>
      <c r="DT606" s="409"/>
      <c r="DU606" s="409"/>
      <c r="DV606" s="409"/>
      <c r="DW606" s="409"/>
      <c r="DX606" s="409"/>
      <c r="EH606" s="409"/>
      <c r="EI606" s="409"/>
      <c r="EJ606" s="409"/>
      <c r="EK606" s="409"/>
      <c r="EL606" s="409"/>
      <c r="EM606" s="409"/>
      <c r="EN606" s="409"/>
      <c r="EX606" s="409"/>
      <c r="EY606" s="409"/>
      <c r="EZ606" s="409"/>
      <c r="FA606" s="409"/>
      <c r="FB606" s="409"/>
      <c r="FC606" s="409"/>
      <c r="FD606" s="409"/>
      <c r="FN606" s="409"/>
      <c r="FO606" s="409"/>
      <c r="FP606" s="409"/>
      <c r="FQ606" s="409"/>
      <c r="FR606" s="409"/>
      <c r="FS606" s="409"/>
      <c r="FT606" s="409"/>
      <c r="GD606" s="409"/>
      <c r="GE606" s="409"/>
      <c r="GF606" s="409"/>
      <c r="GG606" s="409"/>
      <c r="GH606" s="409"/>
      <c r="GI606" s="409"/>
      <c r="GJ606" s="409"/>
      <c r="GT606" s="409"/>
      <c r="GU606" s="409"/>
      <c r="GV606" s="409"/>
      <c r="GW606" s="409"/>
      <c r="GX606" s="409"/>
      <c r="GY606" s="409"/>
      <c r="GZ606" s="409"/>
      <c r="HJ606" s="409"/>
      <c r="HK606" s="409"/>
      <c r="HL606" s="409"/>
      <c r="HM606" s="409"/>
      <c r="HN606" s="409"/>
      <c r="HO606" s="409"/>
      <c r="HP606" s="409"/>
      <c r="HZ606" s="409"/>
      <c r="IA606" s="409"/>
      <c r="IB606" s="409"/>
      <c r="IC606" s="409"/>
      <c r="ID606" s="409"/>
      <c r="IE606" s="409"/>
      <c r="IF606" s="409"/>
      <c r="IP606" s="409"/>
      <c r="IQ606" s="409"/>
      <c r="IR606" s="409"/>
      <c r="IS606" s="409"/>
      <c r="IT606" s="409"/>
      <c r="IU606" s="409"/>
      <c r="IV606" s="409"/>
    </row>
    <row r="607" spans="1:256">
      <c r="A607" s="54"/>
      <c r="B607" s="16"/>
      <c r="C607" s="51"/>
      <c r="D607" s="52"/>
      <c r="E607" s="52"/>
      <c r="F607" s="52"/>
      <c r="G607" s="52"/>
      <c r="H607" s="52"/>
      <c r="I607" s="413"/>
      <c r="J607" s="232"/>
      <c r="K607" s="233"/>
      <c r="L607" s="234"/>
      <c r="M607" s="234"/>
      <c r="N607" s="234"/>
      <c r="O607" s="234"/>
      <c r="P607" s="635"/>
      <c r="Q607" s="627"/>
      <c r="S607" s="52"/>
      <c r="T607" s="52"/>
      <c r="U607" s="52"/>
      <c r="V607" s="52"/>
      <c r="W607" s="52"/>
      <c r="X607" s="641"/>
      <c r="AP607" s="409"/>
      <c r="AQ607" s="409"/>
      <c r="AR607" s="409"/>
      <c r="AS607" s="409"/>
      <c r="AT607" s="409"/>
      <c r="AU607" s="409"/>
      <c r="AV607" s="409"/>
      <c r="BF607" s="409"/>
      <c r="BG607" s="409"/>
      <c r="BH607" s="409"/>
      <c r="BI607" s="409"/>
      <c r="BJ607" s="409"/>
      <c r="BK607" s="409"/>
      <c r="BL607" s="409"/>
      <c r="BV607" s="409"/>
      <c r="BW607" s="409"/>
      <c r="BX607" s="409"/>
      <c r="BY607" s="409"/>
      <c r="BZ607" s="409"/>
      <c r="CA607" s="409"/>
      <c r="CB607" s="409"/>
      <c r="CL607" s="409"/>
      <c r="CM607" s="409"/>
      <c r="CN607" s="409"/>
      <c r="CO607" s="409"/>
      <c r="CP607" s="409"/>
      <c r="CQ607" s="409"/>
      <c r="CR607" s="409"/>
      <c r="DB607" s="409"/>
      <c r="DC607" s="409"/>
      <c r="DD607" s="409"/>
      <c r="DE607" s="409"/>
      <c r="DF607" s="409"/>
      <c r="DG607" s="409"/>
      <c r="DH607" s="409"/>
      <c r="DR607" s="409"/>
      <c r="DS607" s="409"/>
      <c r="DT607" s="409"/>
      <c r="DU607" s="409"/>
      <c r="DV607" s="409"/>
      <c r="DW607" s="409"/>
      <c r="DX607" s="409"/>
      <c r="EH607" s="409"/>
      <c r="EI607" s="409"/>
      <c r="EJ607" s="409"/>
      <c r="EK607" s="409"/>
      <c r="EL607" s="409"/>
      <c r="EM607" s="409"/>
      <c r="EN607" s="409"/>
      <c r="EX607" s="409"/>
      <c r="EY607" s="409"/>
      <c r="EZ607" s="409"/>
      <c r="FA607" s="409"/>
      <c r="FB607" s="409"/>
      <c r="FC607" s="409"/>
      <c r="FD607" s="409"/>
      <c r="FN607" s="409"/>
      <c r="FO607" s="409"/>
      <c r="FP607" s="409"/>
      <c r="FQ607" s="409"/>
      <c r="FR607" s="409"/>
      <c r="FS607" s="409"/>
      <c r="FT607" s="409"/>
      <c r="GD607" s="409"/>
      <c r="GE607" s="409"/>
      <c r="GF607" s="409"/>
      <c r="GG607" s="409"/>
      <c r="GH607" s="409"/>
      <c r="GI607" s="409"/>
      <c r="GJ607" s="409"/>
      <c r="GT607" s="409"/>
      <c r="GU607" s="409"/>
      <c r="GV607" s="409"/>
      <c r="GW607" s="409"/>
      <c r="GX607" s="409"/>
      <c r="GY607" s="409"/>
      <c r="GZ607" s="409"/>
      <c r="HJ607" s="409"/>
      <c r="HK607" s="409"/>
      <c r="HL607" s="409"/>
      <c r="HM607" s="409"/>
      <c r="HN607" s="409"/>
      <c r="HO607" s="409"/>
      <c r="HP607" s="409"/>
      <c r="HZ607" s="409"/>
      <c r="IA607" s="409"/>
      <c r="IB607" s="409"/>
      <c r="IC607" s="409"/>
      <c r="ID607" s="409"/>
      <c r="IE607" s="409"/>
      <c r="IF607" s="409"/>
      <c r="IP607" s="409"/>
      <c r="IQ607" s="409"/>
      <c r="IR607" s="409"/>
      <c r="IS607" s="409"/>
      <c r="IT607" s="409"/>
      <c r="IU607" s="409"/>
      <c r="IV607" s="409"/>
    </row>
    <row r="608" spans="1:256">
      <c r="A608" s="54"/>
      <c r="B608" s="16"/>
      <c r="C608" s="51"/>
      <c r="D608" s="52"/>
      <c r="E608" s="52"/>
      <c r="F608" s="52"/>
      <c r="G608" s="52"/>
      <c r="H608" s="52"/>
      <c r="I608" s="413"/>
      <c r="J608" s="232"/>
      <c r="K608" s="233"/>
      <c r="L608" s="234"/>
      <c r="M608" s="234"/>
      <c r="N608" s="234"/>
      <c r="O608" s="234"/>
      <c r="P608" s="635"/>
      <c r="Q608" s="627"/>
      <c r="S608" s="52"/>
      <c r="T608" s="52"/>
      <c r="U608" s="52"/>
      <c r="V608" s="52"/>
      <c r="W608" s="52"/>
      <c r="X608" s="641"/>
      <c r="AP608" s="409"/>
      <c r="AQ608" s="409"/>
      <c r="AR608" s="409"/>
      <c r="AS608" s="409"/>
      <c r="AT608" s="409"/>
      <c r="AU608" s="409"/>
      <c r="AV608" s="409"/>
      <c r="BF608" s="409"/>
      <c r="BG608" s="409"/>
      <c r="BH608" s="409"/>
      <c r="BI608" s="409"/>
      <c r="BJ608" s="409"/>
      <c r="BK608" s="409"/>
      <c r="BL608" s="409"/>
      <c r="BV608" s="409"/>
      <c r="BW608" s="409"/>
      <c r="BX608" s="409"/>
      <c r="BY608" s="409"/>
      <c r="BZ608" s="409"/>
      <c r="CA608" s="409"/>
      <c r="CB608" s="409"/>
      <c r="CL608" s="409"/>
      <c r="CM608" s="409"/>
      <c r="CN608" s="409"/>
      <c r="CO608" s="409"/>
      <c r="CP608" s="409"/>
      <c r="CQ608" s="409"/>
      <c r="CR608" s="409"/>
      <c r="DB608" s="409"/>
      <c r="DC608" s="409"/>
      <c r="DD608" s="409"/>
      <c r="DE608" s="409"/>
      <c r="DF608" s="409"/>
      <c r="DG608" s="409"/>
      <c r="DH608" s="409"/>
      <c r="DR608" s="409"/>
      <c r="DS608" s="409"/>
      <c r="DT608" s="409"/>
      <c r="DU608" s="409"/>
      <c r="DV608" s="409"/>
      <c r="DW608" s="409"/>
      <c r="DX608" s="409"/>
      <c r="EH608" s="409"/>
      <c r="EI608" s="409"/>
      <c r="EJ608" s="409"/>
      <c r="EK608" s="409"/>
      <c r="EL608" s="409"/>
      <c r="EM608" s="409"/>
      <c r="EN608" s="409"/>
      <c r="EX608" s="409"/>
      <c r="EY608" s="409"/>
      <c r="EZ608" s="409"/>
      <c r="FA608" s="409"/>
      <c r="FB608" s="409"/>
      <c r="FC608" s="409"/>
      <c r="FD608" s="409"/>
      <c r="FN608" s="409"/>
      <c r="FO608" s="409"/>
      <c r="FP608" s="409"/>
      <c r="FQ608" s="409"/>
      <c r="FR608" s="409"/>
      <c r="FS608" s="409"/>
      <c r="FT608" s="409"/>
      <c r="GD608" s="409"/>
      <c r="GE608" s="409"/>
      <c r="GF608" s="409"/>
      <c r="GG608" s="409"/>
      <c r="GH608" s="409"/>
      <c r="GI608" s="409"/>
      <c r="GJ608" s="409"/>
      <c r="GT608" s="409"/>
      <c r="GU608" s="409"/>
      <c r="GV608" s="409"/>
      <c r="GW608" s="409"/>
      <c r="GX608" s="409"/>
      <c r="GY608" s="409"/>
      <c r="GZ608" s="409"/>
      <c r="HJ608" s="409"/>
      <c r="HK608" s="409"/>
      <c r="HL608" s="409"/>
      <c r="HM608" s="409"/>
      <c r="HN608" s="409"/>
      <c r="HO608" s="409"/>
      <c r="HP608" s="409"/>
      <c r="HZ608" s="409"/>
      <c r="IA608" s="409"/>
      <c r="IB608" s="409"/>
      <c r="IC608" s="409"/>
      <c r="ID608" s="409"/>
      <c r="IE608" s="409"/>
      <c r="IF608" s="409"/>
      <c r="IP608" s="409"/>
      <c r="IQ608" s="409"/>
      <c r="IR608" s="409"/>
      <c r="IS608" s="409"/>
      <c r="IT608" s="409"/>
      <c r="IU608" s="409"/>
      <c r="IV608" s="409"/>
    </row>
    <row r="609" spans="1:256">
      <c r="A609" s="54"/>
      <c r="B609" s="16"/>
      <c r="C609" s="51"/>
      <c r="D609" s="52"/>
      <c r="E609" s="52"/>
      <c r="F609" s="52"/>
      <c r="G609" s="52"/>
      <c r="H609" s="52"/>
      <c r="I609" s="413"/>
      <c r="J609" s="232"/>
      <c r="K609" s="233"/>
      <c r="L609" s="234"/>
      <c r="M609" s="234"/>
      <c r="N609" s="234"/>
      <c r="O609" s="234"/>
      <c r="P609" s="635"/>
      <c r="Q609" s="627"/>
      <c r="S609" s="52"/>
      <c r="T609" s="52"/>
      <c r="U609" s="52"/>
      <c r="V609" s="52"/>
      <c r="W609" s="52"/>
      <c r="X609" s="641"/>
      <c r="AP609" s="409"/>
      <c r="AQ609" s="409"/>
      <c r="AR609" s="409"/>
      <c r="AS609" s="409"/>
      <c r="AT609" s="409"/>
      <c r="AU609" s="409"/>
      <c r="AV609" s="409"/>
      <c r="BF609" s="409"/>
      <c r="BG609" s="409"/>
      <c r="BH609" s="409"/>
      <c r="BI609" s="409"/>
      <c r="BJ609" s="409"/>
      <c r="BK609" s="409"/>
      <c r="BL609" s="409"/>
      <c r="BV609" s="409"/>
      <c r="BW609" s="409"/>
      <c r="BX609" s="409"/>
      <c r="BY609" s="409"/>
      <c r="BZ609" s="409"/>
      <c r="CA609" s="409"/>
      <c r="CB609" s="409"/>
      <c r="CL609" s="409"/>
      <c r="CM609" s="409"/>
      <c r="CN609" s="409"/>
      <c r="CO609" s="409"/>
      <c r="CP609" s="409"/>
      <c r="CQ609" s="409"/>
      <c r="CR609" s="409"/>
      <c r="DB609" s="409"/>
      <c r="DC609" s="409"/>
      <c r="DD609" s="409"/>
      <c r="DE609" s="409"/>
      <c r="DF609" s="409"/>
      <c r="DG609" s="409"/>
      <c r="DH609" s="409"/>
      <c r="DR609" s="409"/>
      <c r="DS609" s="409"/>
      <c r="DT609" s="409"/>
      <c r="DU609" s="409"/>
      <c r="DV609" s="409"/>
      <c r="DW609" s="409"/>
      <c r="DX609" s="409"/>
      <c r="EH609" s="409"/>
      <c r="EI609" s="409"/>
      <c r="EJ609" s="409"/>
      <c r="EK609" s="409"/>
      <c r="EL609" s="409"/>
      <c r="EM609" s="409"/>
      <c r="EN609" s="409"/>
      <c r="EX609" s="409"/>
      <c r="EY609" s="409"/>
      <c r="EZ609" s="409"/>
      <c r="FA609" s="409"/>
      <c r="FB609" s="409"/>
      <c r="FC609" s="409"/>
      <c r="FD609" s="409"/>
      <c r="FN609" s="409"/>
      <c r="FO609" s="409"/>
      <c r="FP609" s="409"/>
      <c r="FQ609" s="409"/>
      <c r="FR609" s="409"/>
      <c r="FS609" s="409"/>
      <c r="FT609" s="409"/>
      <c r="GD609" s="409"/>
      <c r="GE609" s="409"/>
      <c r="GF609" s="409"/>
      <c r="GG609" s="409"/>
      <c r="GH609" s="409"/>
      <c r="GI609" s="409"/>
      <c r="GJ609" s="409"/>
      <c r="GT609" s="409"/>
      <c r="GU609" s="409"/>
      <c r="GV609" s="409"/>
      <c r="GW609" s="409"/>
      <c r="GX609" s="409"/>
      <c r="GY609" s="409"/>
      <c r="GZ609" s="409"/>
      <c r="HJ609" s="409"/>
      <c r="HK609" s="409"/>
      <c r="HL609" s="409"/>
      <c r="HM609" s="409"/>
      <c r="HN609" s="409"/>
      <c r="HO609" s="409"/>
      <c r="HP609" s="409"/>
      <c r="HZ609" s="409"/>
      <c r="IA609" s="409"/>
      <c r="IB609" s="409"/>
      <c r="IC609" s="409"/>
      <c r="ID609" s="409"/>
      <c r="IE609" s="409"/>
      <c r="IF609" s="409"/>
      <c r="IP609" s="409"/>
      <c r="IQ609" s="409"/>
      <c r="IR609" s="409"/>
      <c r="IS609" s="409"/>
      <c r="IT609" s="409"/>
      <c r="IU609" s="409"/>
      <c r="IV609" s="409"/>
    </row>
    <row r="610" spans="1:256">
      <c r="A610" s="54"/>
      <c r="B610" s="141"/>
      <c r="C610" s="142"/>
      <c r="D610" s="143"/>
      <c r="E610" s="143"/>
      <c r="F610" s="143"/>
      <c r="G610" s="143"/>
      <c r="H610" s="143"/>
      <c r="I610" s="414"/>
      <c r="J610" s="632"/>
      <c r="K610" s="235"/>
      <c r="L610" s="236"/>
      <c r="M610" s="236"/>
      <c r="N610" s="236"/>
      <c r="O610" s="236"/>
      <c r="P610" s="636"/>
      <c r="Q610" s="627"/>
      <c r="S610" s="52"/>
      <c r="T610" s="52"/>
      <c r="U610" s="52"/>
      <c r="V610" s="52"/>
      <c r="W610" s="52"/>
      <c r="X610" s="641"/>
      <c r="AP610" s="409"/>
      <c r="AQ610" s="409"/>
      <c r="AR610" s="409"/>
      <c r="AS610" s="409"/>
      <c r="AT610" s="409"/>
      <c r="AU610" s="409"/>
      <c r="AV610" s="409"/>
      <c r="BF610" s="409"/>
      <c r="BG610" s="409"/>
      <c r="BH610" s="409"/>
      <c r="BI610" s="409"/>
      <c r="BJ610" s="409"/>
      <c r="BK610" s="409"/>
      <c r="BL610" s="409"/>
      <c r="BV610" s="409"/>
      <c r="BW610" s="409"/>
      <c r="BX610" s="409"/>
      <c r="BY610" s="409"/>
      <c r="BZ610" s="409"/>
      <c r="CA610" s="409"/>
      <c r="CB610" s="409"/>
      <c r="CL610" s="409"/>
      <c r="CM610" s="409"/>
      <c r="CN610" s="409"/>
      <c r="CO610" s="409"/>
      <c r="CP610" s="409"/>
      <c r="CQ610" s="409"/>
      <c r="CR610" s="409"/>
      <c r="DB610" s="409"/>
      <c r="DC610" s="409"/>
      <c r="DD610" s="409"/>
      <c r="DE610" s="409"/>
      <c r="DF610" s="409"/>
      <c r="DG610" s="409"/>
      <c r="DH610" s="409"/>
      <c r="DR610" s="409"/>
      <c r="DS610" s="409"/>
      <c r="DT610" s="409"/>
      <c r="DU610" s="409"/>
      <c r="DV610" s="409"/>
      <c r="DW610" s="409"/>
      <c r="DX610" s="409"/>
      <c r="EH610" s="409"/>
      <c r="EI610" s="409"/>
      <c r="EJ610" s="409"/>
      <c r="EK610" s="409"/>
      <c r="EL610" s="409"/>
      <c r="EM610" s="409"/>
      <c r="EN610" s="409"/>
      <c r="EX610" s="409"/>
      <c r="EY610" s="409"/>
      <c r="EZ610" s="409"/>
      <c r="FA610" s="409"/>
      <c r="FB610" s="409"/>
      <c r="FC610" s="409"/>
      <c r="FD610" s="409"/>
      <c r="FN610" s="409"/>
      <c r="FO610" s="409"/>
      <c r="FP610" s="409"/>
      <c r="FQ610" s="409"/>
      <c r="FR610" s="409"/>
      <c r="FS610" s="409"/>
      <c r="FT610" s="409"/>
      <c r="GD610" s="409"/>
      <c r="GE610" s="409"/>
      <c r="GF610" s="409"/>
      <c r="GG610" s="409"/>
      <c r="GH610" s="409"/>
      <c r="GI610" s="409"/>
      <c r="GJ610" s="409"/>
      <c r="GT610" s="409"/>
      <c r="GU610" s="409"/>
      <c r="GV610" s="409"/>
      <c r="GW610" s="409"/>
      <c r="GX610" s="409"/>
      <c r="GY610" s="409"/>
      <c r="GZ610" s="409"/>
      <c r="HJ610" s="409"/>
      <c r="HK610" s="409"/>
      <c r="HL610" s="409"/>
      <c r="HM610" s="409"/>
      <c r="HN610" s="409"/>
      <c r="HO610" s="409"/>
      <c r="HP610" s="409"/>
      <c r="HZ610" s="409"/>
      <c r="IA610" s="409"/>
      <c r="IB610" s="409"/>
      <c r="IC610" s="409"/>
      <c r="ID610" s="409"/>
      <c r="IE610" s="409"/>
      <c r="IF610" s="409"/>
      <c r="IP610" s="409"/>
      <c r="IQ610" s="409"/>
      <c r="IR610" s="409"/>
      <c r="IS610" s="409"/>
      <c r="IT610" s="409"/>
      <c r="IU610" s="409"/>
      <c r="IV610" s="409"/>
    </row>
    <row r="611" spans="1:256">
      <c r="A611" s="54"/>
      <c r="B611" s="16"/>
      <c r="C611" s="51"/>
      <c r="D611" s="52"/>
      <c r="E611" s="52"/>
      <c r="F611" s="52"/>
      <c r="G611" s="52"/>
      <c r="H611" s="52"/>
      <c r="I611" s="51"/>
      <c r="J611" s="242"/>
      <c r="K611" s="226"/>
      <c r="L611" s="630"/>
      <c r="M611" s="630"/>
      <c r="N611" s="630"/>
      <c r="O611" s="630"/>
      <c r="P611" s="637"/>
      <c r="X611" s="641"/>
      <c r="AP611" s="409"/>
      <c r="AQ611" s="409"/>
      <c r="AR611" s="409"/>
      <c r="AS611" s="409"/>
      <c r="AT611" s="409"/>
      <c r="AU611" s="409"/>
      <c r="AV611" s="409"/>
      <c r="BF611" s="409"/>
      <c r="BG611" s="409"/>
      <c r="BH611" s="409"/>
      <c r="BI611" s="409"/>
      <c r="BJ611" s="409"/>
      <c r="BK611" s="409"/>
      <c r="BL611" s="409"/>
      <c r="BV611" s="409"/>
      <c r="BW611" s="409"/>
      <c r="BX611" s="409"/>
      <c r="BY611" s="409"/>
      <c r="BZ611" s="409"/>
      <c r="CA611" s="409"/>
      <c r="CB611" s="409"/>
      <c r="CL611" s="409"/>
      <c r="CM611" s="409"/>
      <c r="CN611" s="409"/>
      <c r="CO611" s="409"/>
      <c r="CP611" s="409"/>
      <c r="CQ611" s="409"/>
      <c r="CR611" s="409"/>
      <c r="DB611" s="409"/>
      <c r="DC611" s="409"/>
      <c r="DD611" s="409"/>
      <c r="DE611" s="409"/>
      <c r="DF611" s="409"/>
      <c r="DG611" s="409"/>
      <c r="DH611" s="409"/>
      <c r="DR611" s="409"/>
      <c r="DS611" s="409"/>
      <c r="DT611" s="409"/>
      <c r="DU611" s="409"/>
      <c r="DV611" s="409"/>
      <c r="DW611" s="409"/>
      <c r="DX611" s="409"/>
      <c r="EH611" s="409"/>
      <c r="EI611" s="409"/>
      <c r="EJ611" s="409"/>
      <c r="EK611" s="409"/>
      <c r="EL611" s="409"/>
      <c r="EM611" s="409"/>
      <c r="EN611" s="409"/>
      <c r="EX611" s="409"/>
      <c r="EY611" s="409"/>
      <c r="EZ611" s="409"/>
      <c r="FA611" s="409"/>
      <c r="FB611" s="409"/>
      <c r="FC611" s="409"/>
      <c r="FD611" s="409"/>
      <c r="FN611" s="409"/>
      <c r="FO611" s="409"/>
      <c r="FP611" s="409"/>
      <c r="FQ611" s="409"/>
      <c r="FR611" s="409"/>
      <c r="FS611" s="409"/>
      <c r="FT611" s="409"/>
      <c r="GD611" s="409"/>
      <c r="GE611" s="409"/>
      <c r="GF611" s="409"/>
      <c r="GG611" s="409"/>
      <c r="GH611" s="409"/>
      <c r="GI611" s="409"/>
      <c r="GJ611" s="409"/>
      <c r="GT611" s="409"/>
      <c r="GU611" s="409"/>
      <c r="GV611" s="409"/>
      <c r="GW611" s="409"/>
      <c r="GX611" s="409"/>
      <c r="GY611" s="409"/>
      <c r="GZ611" s="409"/>
      <c r="HJ611" s="409"/>
      <c r="HK611" s="409"/>
      <c r="HL611" s="409"/>
      <c r="HM611" s="409"/>
      <c r="HN611" s="409"/>
      <c r="HO611" s="409"/>
      <c r="HP611" s="409"/>
      <c r="HZ611" s="409"/>
      <c r="IA611" s="409"/>
      <c r="IB611" s="409"/>
      <c r="IC611" s="409"/>
      <c r="ID611" s="409"/>
      <c r="IE611" s="409"/>
      <c r="IF611" s="409"/>
      <c r="IP611" s="409"/>
      <c r="IQ611" s="409"/>
      <c r="IR611" s="409"/>
      <c r="IS611" s="409"/>
      <c r="IT611" s="409"/>
      <c r="IU611" s="409"/>
      <c r="IV611" s="409"/>
    </row>
    <row r="612" spans="1:256">
      <c r="A612" s="54"/>
      <c r="B612" s="16"/>
      <c r="C612" s="51"/>
      <c r="D612" s="52"/>
      <c r="E612" s="52"/>
      <c r="F612" s="52"/>
      <c r="G612" s="52"/>
      <c r="H612" s="52"/>
      <c r="I612" s="51"/>
      <c r="J612" s="242"/>
      <c r="K612" s="226"/>
      <c r="L612" s="630"/>
      <c r="M612" s="630"/>
      <c r="N612" s="630"/>
      <c r="O612" s="630"/>
      <c r="P612" s="637"/>
      <c r="X612" s="641"/>
      <c r="AP612" s="409"/>
      <c r="AQ612" s="409"/>
      <c r="AR612" s="409"/>
      <c r="AS612" s="409"/>
      <c r="AT612" s="409"/>
      <c r="AU612" s="409"/>
      <c r="AV612" s="409"/>
      <c r="BF612" s="409"/>
      <c r="BG612" s="409"/>
      <c r="BH612" s="409"/>
      <c r="BI612" s="409"/>
      <c r="BJ612" s="409"/>
      <c r="BK612" s="409"/>
      <c r="BL612" s="409"/>
      <c r="BV612" s="409"/>
      <c r="BW612" s="409"/>
      <c r="BX612" s="409"/>
      <c r="BY612" s="409"/>
      <c r="BZ612" s="409"/>
      <c r="CA612" s="409"/>
      <c r="CB612" s="409"/>
      <c r="CL612" s="409"/>
      <c r="CM612" s="409"/>
      <c r="CN612" s="409"/>
      <c r="CO612" s="409"/>
      <c r="CP612" s="409"/>
      <c r="CQ612" s="409"/>
      <c r="CR612" s="409"/>
      <c r="DB612" s="409"/>
      <c r="DC612" s="409"/>
      <c r="DD612" s="409"/>
      <c r="DE612" s="409"/>
      <c r="DF612" s="409"/>
      <c r="DG612" s="409"/>
      <c r="DH612" s="409"/>
      <c r="DR612" s="409"/>
      <c r="DS612" s="409"/>
      <c r="DT612" s="409"/>
      <c r="DU612" s="409"/>
      <c r="DV612" s="409"/>
      <c r="DW612" s="409"/>
      <c r="DX612" s="409"/>
      <c r="EH612" s="409"/>
      <c r="EI612" s="409"/>
      <c r="EJ612" s="409"/>
      <c r="EK612" s="409"/>
      <c r="EL612" s="409"/>
      <c r="EM612" s="409"/>
      <c r="EN612" s="409"/>
      <c r="EX612" s="409"/>
      <c r="EY612" s="409"/>
      <c r="EZ612" s="409"/>
      <c r="FA612" s="409"/>
      <c r="FB612" s="409"/>
      <c r="FC612" s="409"/>
      <c r="FD612" s="409"/>
      <c r="FN612" s="409"/>
      <c r="FO612" s="409"/>
      <c r="FP612" s="409"/>
      <c r="FQ612" s="409"/>
      <c r="FR612" s="409"/>
      <c r="FS612" s="409"/>
      <c r="FT612" s="409"/>
      <c r="GD612" s="409"/>
      <c r="GE612" s="409"/>
      <c r="GF612" s="409"/>
      <c r="GG612" s="409"/>
      <c r="GH612" s="409"/>
      <c r="GI612" s="409"/>
      <c r="GJ612" s="409"/>
      <c r="GT612" s="409"/>
      <c r="GU612" s="409"/>
      <c r="GV612" s="409"/>
      <c r="GW612" s="409"/>
      <c r="GX612" s="409"/>
      <c r="GY612" s="409"/>
      <c r="GZ612" s="409"/>
      <c r="HJ612" s="409"/>
      <c r="HK612" s="409"/>
      <c r="HL612" s="409"/>
      <c r="HM612" s="409"/>
      <c r="HN612" s="409"/>
      <c r="HO612" s="409"/>
      <c r="HP612" s="409"/>
      <c r="HZ612" s="409"/>
      <c r="IA612" s="409"/>
      <c r="IB612" s="409"/>
      <c r="IC612" s="409"/>
      <c r="ID612" s="409"/>
      <c r="IE612" s="409"/>
      <c r="IF612" s="409"/>
      <c r="IP612" s="409"/>
      <c r="IQ612" s="409"/>
      <c r="IR612" s="409"/>
      <c r="IS612" s="409"/>
      <c r="IT612" s="409"/>
      <c r="IU612" s="409"/>
      <c r="IV612" s="409"/>
    </row>
    <row r="613" spans="1:256">
      <c r="A613" s="54"/>
      <c r="B613" s="139"/>
      <c r="C613" s="137"/>
      <c r="D613" s="138"/>
      <c r="E613" s="138"/>
      <c r="F613" s="138"/>
      <c r="G613" s="138"/>
      <c r="H613" s="138"/>
      <c r="I613" s="417"/>
      <c r="J613" s="243"/>
      <c r="K613" s="227"/>
      <c r="L613" s="227"/>
      <c r="M613" s="227"/>
      <c r="N613" s="227"/>
      <c r="O613" s="237"/>
      <c r="P613" s="631"/>
      <c r="X613" s="641"/>
      <c r="AP613" s="409"/>
      <c r="AQ613" s="409"/>
      <c r="AR613" s="409"/>
      <c r="AS613" s="409"/>
      <c r="AT613" s="409"/>
      <c r="AU613" s="409"/>
      <c r="AV613" s="409"/>
      <c r="BF613" s="409"/>
      <c r="BG613" s="409"/>
      <c r="BH613" s="409"/>
      <c r="BI613" s="409"/>
      <c r="BJ613" s="409"/>
      <c r="BK613" s="409"/>
      <c r="BL613" s="409"/>
      <c r="BV613" s="409"/>
      <c r="BW613" s="409"/>
      <c r="BX613" s="409"/>
      <c r="BY613" s="409"/>
      <c r="BZ613" s="409"/>
      <c r="CA613" s="409"/>
      <c r="CB613" s="409"/>
      <c r="CL613" s="409"/>
      <c r="CM613" s="409"/>
      <c r="CN613" s="409"/>
      <c r="CO613" s="409"/>
      <c r="CP613" s="409"/>
      <c r="CQ613" s="409"/>
      <c r="CR613" s="409"/>
      <c r="DB613" s="409"/>
      <c r="DC613" s="409"/>
      <c r="DD613" s="409"/>
      <c r="DE613" s="409"/>
      <c r="DF613" s="409"/>
      <c r="DG613" s="409"/>
      <c r="DH613" s="409"/>
      <c r="DR613" s="409"/>
      <c r="DS613" s="409"/>
      <c r="DT613" s="409"/>
      <c r="DU613" s="409"/>
      <c r="DV613" s="409"/>
      <c r="DW613" s="409"/>
      <c r="DX613" s="409"/>
      <c r="EH613" s="409"/>
      <c r="EI613" s="409"/>
      <c r="EJ613" s="409"/>
      <c r="EK613" s="409"/>
      <c r="EL613" s="409"/>
      <c r="EM613" s="409"/>
      <c r="EN613" s="409"/>
      <c r="EX613" s="409"/>
      <c r="EY613" s="409"/>
      <c r="EZ613" s="409"/>
      <c r="FA613" s="409"/>
      <c r="FB613" s="409"/>
      <c r="FC613" s="409"/>
      <c r="FD613" s="409"/>
      <c r="FN613" s="409"/>
      <c r="FO613" s="409"/>
      <c r="FP613" s="409"/>
      <c r="FQ613" s="409"/>
      <c r="FR613" s="409"/>
      <c r="FS613" s="409"/>
      <c r="FT613" s="409"/>
      <c r="GD613" s="409"/>
      <c r="GE613" s="409"/>
      <c r="GF613" s="409"/>
      <c r="GG613" s="409"/>
      <c r="GH613" s="409"/>
      <c r="GI613" s="409"/>
      <c r="GJ613" s="409"/>
      <c r="GT613" s="409"/>
      <c r="GU613" s="409"/>
      <c r="GV613" s="409"/>
      <c r="GW613" s="409"/>
      <c r="GX613" s="409"/>
      <c r="GY613" s="409"/>
      <c r="GZ613" s="409"/>
      <c r="HJ613" s="409"/>
      <c r="HK613" s="409"/>
      <c r="HL613" s="409"/>
      <c r="HM613" s="409"/>
      <c r="HN613" s="409"/>
      <c r="HO613" s="409"/>
      <c r="HP613" s="409"/>
      <c r="HZ613" s="409"/>
      <c r="IA613" s="409"/>
      <c r="IB613" s="409"/>
      <c r="IC613" s="409"/>
      <c r="ID613" s="409"/>
      <c r="IE613" s="409"/>
      <c r="IF613" s="409"/>
      <c r="IP613" s="409"/>
      <c r="IQ613" s="409"/>
      <c r="IR613" s="409"/>
      <c r="IS613" s="409"/>
      <c r="IT613" s="409"/>
      <c r="IU613" s="409"/>
      <c r="IV613" s="409"/>
    </row>
    <row r="614" spans="1:256">
      <c r="A614" s="54"/>
      <c r="B614" s="16"/>
      <c r="C614" s="51"/>
      <c r="D614" s="52"/>
      <c r="E614" s="52"/>
      <c r="F614" s="52"/>
      <c r="G614" s="52"/>
      <c r="H614" s="52"/>
      <c r="I614" s="51"/>
      <c r="J614" s="242"/>
      <c r="K614" s="226"/>
      <c r="L614" s="630"/>
      <c r="M614" s="630"/>
      <c r="N614" s="630"/>
      <c r="O614" s="630"/>
      <c r="P614" s="637"/>
      <c r="Q614" s="627"/>
      <c r="S614" s="52"/>
      <c r="T614" s="52"/>
      <c r="U614" s="52"/>
      <c r="V614" s="52"/>
      <c r="W614" s="52"/>
      <c r="X614" s="641"/>
      <c r="AP614" s="409"/>
      <c r="AQ614" s="409"/>
      <c r="AR614" s="409"/>
      <c r="AS614" s="409"/>
      <c r="AT614" s="409"/>
      <c r="AU614" s="409"/>
      <c r="AV614" s="409"/>
      <c r="BF614" s="409"/>
      <c r="BG614" s="409"/>
      <c r="BH614" s="409"/>
      <c r="BI614" s="409"/>
      <c r="BJ614" s="409"/>
      <c r="BK614" s="409"/>
      <c r="BL614" s="409"/>
      <c r="BV614" s="409"/>
      <c r="BW614" s="409"/>
      <c r="BX614" s="409"/>
      <c r="BY614" s="409"/>
      <c r="BZ614" s="409"/>
      <c r="CA614" s="409"/>
      <c r="CB614" s="409"/>
      <c r="CL614" s="409"/>
      <c r="CM614" s="409"/>
      <c r="CN614" s="409"/>
      <c r="CO614" s="409"/>
      <c r="CP614" s="409"/>
      <c r="CQ614" s="409"/>
      <c r="CR614" s="409"/>
      <c r="DB614" s="409"/>
      <c r="DC614" s="409"/>
      <c r="DD614" s="409"/>
      <c r="DE614" s="409"/>
      <c r="DF614" s="409"/>
      <c r="DG614" s="409"/>
      <c r="DH614" s="409"/>
      <c r="DR614" s="409"/>
      <c r="DS614" s="409"/>
      <c r="DT614" s="409"/>
      <c r="DU614" s="409"/>
      <c r="DV614" s="409"/>
      <c r="DW614" s="409"/>
      <c r="DX614" s="409"/>
      <c r="EH614" s="409"/>
      <c r="EI614" s="409"/>
      <c r="EJ614" s="409"/>
      <c r="EK614" s="409"/>
      <c r="EL614" s="409"/>
      <c r="EM614" s="409"/>
      <c r="EN614" s="409"/>
      <c r="EX614" s="409"/>
      <c r="EY614" s="409"/>
      <c r="EZ614" s="409"/>
      <c r="FA614" s="409"/>
      <c r="FB614" s="409"/>
      <c r="FC614" s="409"/>
      <c r="FD614" s="409"/>
      <c r="FN614" s="409"/>
      <c r="FO614" s="409"/>
      <c r="FP614" s="409"/>
      <c r="FQ614" s="409"/>
      <c r="FR614" s="409"/>
      <c r="FS614" s="409"/>
      <c r="FT614" s="409"/>
      <c r="GD614" s="409"/>
      <c r="GE614" s="409"/>
      <c r="GF614" s="409"/>
      <c r="GG614" s="409"/>
      <c r="GH614" s="409"/>
      <c r="GI614" s="409"/>
      <c r="GJ614" s="409"/>
      <c r="GT614" s="409"/>
      <c r="GU614" s="409"/>
      <c r="GV614" s="409"/>
      <c r="GW614" s="409"/>
      <c r="GX614" s="409"/>
      <c r="GY614" s="409"/>
      <c r="GZ614" s="409"/>
      <c r="HJ614" s="409"/>
      <c r="HK614" s="409"/>
      <c r="HL614" s="409"/>
      <c r="HM614" s="409"/>
      <c r="HN614" s="409"/>
      <c r="HO614" s="409"/>
      <c r="HP614" s="409"/>
      <c r="HZ614" s="409"/>
      <c r="IA614" s="409"/>
      <c r="IB614" s="409"/>
      <c r="IC614" s="409"/>
      <c r="ID614" s="409"/>
      <c r="IE614" s="409"/>
      <c r="IF614" s="409"/>
      <c r="IP614" s="409"/>
      <c r="IQ614" s="409"/>
      <c r="IR614" s="409"/>
      <c r="IS614" s="409"/>
      <c r="IT614" s="409"/>
      <c r="IU614" s="409"/>
      <c r="IV614" s="409"/>
    </row>
    <row r="615" spans="1:256">
      <c r="A615" s="54"/>
      <c r="B615" s="16"/>
      <c r="C615" s="51"/>
      <c r="D615" s="52"/>
      <c r="E615" s="52"/>
      <c r="F615" s="52"/>
      <c r="G615" s="52"/>
      <c r="H615" s="52"/>
      <c r="I615" s="51"/>
      <c r="J615" s="242"/>
      <c r="K615" s="226"/>
      <c r="L615" s="630"/>
      <c r="M615" s="630"/>
      <c r="N615" s="630"/>
      <c r="O615" s="630"/>
      <c r="P615" s="637"/>
      <c r="Q615" s="627"/>
      <c r="S615" s="52"/>
      <c r="T615" s="52"/>
      <c r="U615" s="52"/>
      <c r="V615" s="52"/>
      <c r="W615" s="52"/>
      <c r="X615" s="641"/>
      <c r="AP615" s="409"/>
      <c r="AQ615" s="409"/>
      <c r="AR615" s="409"/>
      <c r="AS615" s="409"/>
      <c r="AT615" s="409"/>
      <c r="AU615" s="409"/>
      <c r="AV615" s="409"/>
      <c r="BF615" s="409"/>
      <c r="BG615" s="409"/>
      <c r="BH615" s="409"/>
      <c r="BI615" s="409"/>
      <c r="BJ615" s="409"/>
      <c r="BK615" s="409"/>
      <c r="BL615" s="409"/>
      <c r="BV615" s="409"/>
      <c r="BW615" s="409"/>
      <c r="BX615" s="409"/>
      <c r="BY615" s="409"/>
      <c r="BZ615" s="409"/>
      <c r="CA615" s="409"/>
      <c r="CB615" s="409"/>
      <c r="CL615" s="409"/>
      <c r="CM615" s="409"/>
      <c r="CN615" s="409"/>
      <c r="CO615" s="409"/>
      <c r="CP615" s="409"/>
      <c r="CQ615" s="409"/>
      <c r="CR615" s="409"/>
      <c r="DB615" s="409"/>
      <c r="DC615" s="409"/>
      <c r="DD615" s="409"/>
      <c r="DE615" s="409"/>
      <c r="DF615" s="409"/>
      <c r="DG615" s="409"/>
      <c r="DH615" s="409"/>
      <c r="DR615" s="409"/>
      <c r="DS615" s="409"/>
      <c r="DT615" s="409"/>
      <c r="DU615" s="409"/>
      <c r="DV615" s="409"/>
      <c r="DW615" s="409"/>
      <c r="DX615" s="409"/>
      <c r="EH615" s="409"/>
      <c r="EI615" s="409"/>
      <c r="EJ615" s="409"/>
      <c r="EK615" s="409"/>
      <c r="EL615" s="409"/>
      <c r="EM615" s="409"/>
      <c r="EN615" s="409"/>
      <c r="EX615" s="409"/>
      <c r="EY615" s="409"/>
      <c r="EZ615" s="409"/>
      <c r="FA615" s="409"/>
      <c r="FB615" s="409"/>
      <c r="FC615" s="409"/>
      <c r="FD615" s="409"/>
      <c r="FN615" s="409"/>
      <c r="FO615" s="409"/>
      <c r="FP615" s="409"/>
      <c r="FQ615" s="409"/>
      <c r="FR615" s="409"/>
      <c r="FS615" s="409"/>
      <c r="FT615" s="409"/>
      <c r="GD615" s="409"/>
      <c r="GE615" s="409"/>
      <c r="GF615" s="409"/>
      <c r="GG615" s="409"/>
      <c r="GH615" s="409"/>
      <c r="GI615" s="409"/>
      <c r="GJ615" s="409"/>
      <c r="GT615" s="409"/>
      <c r="GU615" s="409"/>
      <c r="GV615" s="409"/>
      <c r="GW615" s="409"/>
      <c r="GX615" s="409"/>
      <c r="GY615" s="409"/>
      <c r="GZ615" s="409"/>
      <c r="HJ615" s="409"/>
      <c r="HK615" s="409"/>
      <c r="HL615" s="409"/>
      <c r="HM615" s="409"/>
      <c r="HN615" s="409"/>
      <c r="HO615" s="409"/>
      <c r="HP615" s="409"/>
      <c r="HZ615" s="409"/>
      <c r="IA615" s="409"/>
      <c r="IB615" s="409"/>
      <c r="IC615" s="409"/>
      <c r="ID615" s="409"/>
      <c r="IE615" s="409"/>
      <c r="IF615" s="409"/>
      <c r="IP615" s="409"/>
      <c r="IQ615" s="409"/>
      <c r="IR615" s="409"/>
      <c r="IS615" s="409"/>
      <c r="IT615" s="409"/>
      <c r="IU615" s="409"/>
      <c r="IV615" s="409"/>
    </row>
    <row r="616" spans="1:256">
      <c r="A616" s="54"/>
      <c r="B616" s="139"/>
      <c r="C616" s="137"/>
      <c r="D616" s="138"/>
      <c r="E616" s="138"/>
      <c r="F616" s="138"/>
      <c r="G616" s="138"/>
      <c r="H616" s="138"/>
      <c r="I616" s="417"/>
      <c r="J616" s="243"/>
      <c r="K616" s="227"/>
      <c r="L616" s="227"/>
      <c r="M616" s="227"/>
      <c r="N616" s="227"/>
      <c r="O616" s="237"/>
      <c r="P616" s="631"/>
      <c r="Q616" s="627"/>
      <c r="S616" s="52"/>
      <c r="T616" s="52"/>
      <c r="U616" s="52"/>
      <c r="V616" s="52"/>
      <c r="W616" s="52"/>
      <c r="X616" s="641"/>
      <c r="AP616" s="409"/>
      <c r="AQ616" s="409"/>
      <c r="AR616" s="409"/>
      <c r="AS616" s="409"/>
      <c r="AT616" s="409"/>
      <c r="AU616" s="409"/>
      <c r="AV616" s="409"/>
      <c r="BF616" s="409"/>
      <c r="BG616" s="409"/>
      <c r="BH616" s="409"/>
      <c r="BI616" s="409"/>
      <c r="BJ616" s="409"/>
      <c r="BK616" s="409"/>
      <c r="BL616" s="409"/>
      <c r="BV616" s="409"/>
      <c r="BW616" s="409"/>
      <c r="BX616" s="409"/>
      <c r="BY616" s="409"/>
      <c r="BZ616" s="409"/>
      <c r="CA616" s="409"/>
      <c r="CB616" s="409"/>
      <c r="CL616" s="409"/>
      <c r="CM616" s="409"/>
      <c r="CN616" s="409"/>
      <c r="CO616" s="409"/>
      <c r="CP616" s="409"/>
      <c r="CQ616" s="409"/>
      <c r="CR616" s="409"/>
      <c r="DB616" s="409"/>
      <c r="DC616" s="409"/>
      <c r="DD616" s="409"/>
      <c r="DE616" s="409"/>
      <c r="DF616" s="409"/>
      <c r="DG616" s="409"/>
      <c r="DH616" s="409"/>
      <c r="DR616" s="409"/>
      <c r="DS616" s="409"/>
      <c r="DT616" s="409"/>
      <c r="DU616" s="409"/>
      <c r="DV616" s="409"/>
      <c r="DW616" s="409"/>
      <c r="DX616" s="409"/>
      <c r="EH616" s="409"/>
      <c r="EI616" s="409"/>
      <c r="EJ616" s="409"/>
      <c r="EK616" s="409"/>
      <c r="EL616" s="409"/>
      <c r="EM616" s="409"/>
      <c r="EN616" s="409"/>
      <c r="EX616" s="409"/>
      <c r="EY616" s="409"/>
      <c r="EZ616" s="409"/>
      <c r="FA616" s="409"/>
      <c r="FB616" s="409"/>
      <c r="FC616" s="409"/>
      <c r="FD616" s="409"/>
      <c r="FN616" s="409"/>
      <c r="FO616" s="409"/>
      <c r="FP616" s="409"/>
      <c r="FQ616" s="409"/>
      <c r="FR616" s="409"/>
      <c r="FS616" s="409"/>
      <c r="FT616" s="409"/>
      <c r="GD616" s="409"/>
      <c r="GE616" s="409"/>
      <c r="GF616" s="409"/>
      <c r="GG616" s="409"/>
      <c r="GH616" s="409"/>
      <c r="GI616" s="409"/>
      <c r="GJ616" s="409"/>
      <c r="GT616" s="409"/>
      <c r="GU616" s="409"/>
      <c r="GV616" s="409"/>
      <c r="GW616" s="409"/>
      <c r="GX616" s="409"/>
      <c r="GY616" s="409"/>
      <c r="GZ616" s="409"/>
      <c r="HJ616" s="409"/>
      <c r="HK616" s="409"/>
      <c r="HL616" s="409"/>
      <c r="HM616" s="409"/>
      <c r="HN616" s="409"/>
      <c r="HO616" s="409"/>
      <c r="HP616" s="409"/>
      <c r="HZ616" s="409"/>
      <c r="IA616" s="409"/>
      <c r="IB616" s="409"/>
      <c r="IC616" s="409"/>
      <c r="ID616" s="409"/>
      <c r="IE616" s="409"/>
      <c r="IF616" s="409"/>
      <c r="IP616" s="409"/>
      <c r="IQ616" s="409"/>
      <c r="IR616" s="409"/>
      <c r="IS616" s="409"/>
      <c r="IT616" s="409"/>
      <c r="IU616" s="409"/>
      <c r="IV616" s="409"/>
    </row>
    <row r="617" spans="1:256">
      <c r="A617" s="54"/>
      <c r="B617" s="16"/>
      <c r="C617" s="51"/>
      <c r="D617" s="52"/>
      <c r="E617" s="52"/>
      <c r="F617" s="52"/>
      <c r="G617" s="52"/>
      <c r="H617" s="52"/>
      <c r="I617" s="51"/>
      <c r="J617" s="242"/>
      <c r="K617" s="226"/>
      <c r="L617" s="630"/>
      <c r="M617" s="630"/>
      <c r="N617" s="630"/>
      <c r="O617" s="630"/>
      <c r="P617" s="637"/>
      <c r="Q617" s="627"/>
      <c r="S617" s="52"/>
      <c r="T617" s="52"/>
      <c r="U617" s="52"/>
      <c r="V617" s="52"/>
      <c r="W617" s="52"/>
      <c r="X617" s="641"/>
      <c r="AP617" s="409"/>
      <c r="AQ617" s="409"/>
      <c r="AR617" s="409"/>
      <c r="AS617" s="409"/>
      <c r="AT617" s="409"/>
      <c r="AU617" s="409"/>
      <c r="AV617" s="409"/>
      <c r="BF617" s="409"/>
      <c r="BG617" s="409"/>
      <c r="BH617" s="409"/>
      <c r="BI617" s="409"/>
      <c r="BJ617" s="409"/>
      <c r="BK617" s="409"/>
      <c r="BL617" s="409"/>
      <c r="BV617" s="409"/>
      <c r="BW617" s="409"/>
      <c r="BX617" s="409"/>
      <c r="BY617" s="409"/>
      <c r="BZ617" s="409"/>
      <c r="CA617" s="409"/>
      <c r="CB617" s="409"/>
      <c r="CL617" s="409"/>
      <c r="CM617" s="409"/>
      <c r="CN617" s="409"/>
      <c r="CO617" s="409"/>
      <c r="CP617" s="409"/>
      <c r="CQ617" s="409"/>
      <c r="CR617" s="409"/>
      <c r="DB617" s="409"/>
      <c r="DC617" s="409"/>
      <c r="DD617" s="409"/>
      <c r="DE617" s="409"/>
      <c r="DF617" s="409"/>
      <c r="DG617" s="409"/>
      <c r="DH617" s="409"/>
      <c r="DR617" s="409"/>
      <c r="DS617" s="409"/>
      <c r="DT617" s="409"/>
      <c r="DU617" s="409"/>
      <c r="DV617" s="409"/>
      <c r="DW617" s="409"/>
      <c r="DX617" s="409"/>
      <c r="EH617" s="409"/>
      <c r="EI617" s="409"/>
      <c r="EJ617" s="409"/>
      <c r="EK617" s="409"/>
      <c r="EL617" s="409"/>
      <c r="EM617" s="409"/>
      <c r="EN617" s="409"/>
      <c r="EX617" s="409"/>
      <c r="EY617" s="409"/>
      <c r="EZ617" s="409"/>
      <c r="FA617" s="409"/>
      <c r="FB617" s="409"/>
      <c r="FC617" s="409"/>
      <c r="FD617" s="409"/>
      <c r="FN617" s="409"/>
      <c r="FO617" s="409"/>
      <c r="FP617" s="409"/>
      <c r="FQ617" s="409"/>
      <c r="FR617" s="409"/>
      <c r="FS617" s="409"/>
      <c r="FT617" s="409"/>
      <c r="GD617" s="409"/>
      <c r="GE617" s="409"/>
      <c r="GF617" s="409"/>
      <c r="GG617" s="409"/>
      <c r="GH617" s="409"/>
      <c r="GI617" s="409"/>
      <c r="GJ617" s="409"/>
      <c r="GT617" s="409"/>
      <c r="GU617" s="409"/>
      <c r="GV617" s="409"/>
      <c r="GW617" s="409"/>
      <c r="GX617" s="409"/>
      <c r="GY617" s="409"/>
      <c r="GZ617" s="409"/>
      <c r="HJ617" s="409"/>
      <c r="HK617" s="409"/>
      <c r="HL617" s="409"/>
      <c r="HM617" s="409"/>
      <c r="HN617" s="409"/>
      <c r="HO617" s="409"/>
      <c r="HP617" s="409"/>
      <c r="HZ617" s="409"/>
      <c r="IA617" s="409"/>
      <c r="IB617" s="409"/>
      <c r="IC617" s="409"/>
      <c r="ID617" s="409"/>
      <c r="IE617" s="409"/>
      <c r="IF617" s="409"/>
      <c r="IP617" s="409"/>
      <c r="IQ617" s="409"/>
      <c r="IR617" s="409"/>
      <c r="IS617" s="409"/>
      <c r="IT617" s="409"/>
      <c r="IU617" s="409"/>
      <c r="IV617" s="409"/>
    </row>
    <row r="618" spans="1:256">
      <c r="A618" s="54"/>
      <c r="B618" s="16"/>
      <c r="C618" s="51"/>
      <c r="D618" s="52"/>
      <c r="E618" s="52"/>
      <c r="F618" s="52"/>
      <c r="G618" s="52"/>
      <c r="H618" s="52"/>
      <c r="I618" s="51"/>
      <c r="J618" s="242"/>
      <c r="K618" s="226"/>
      <c r="L618" s="630"/>
      <c r="M618" s="630"/>
      <c r="N618" s="630"/>
      <c r="O618" s="630"/>
      <c r="P618" s="637"/>
      <c r="Q618" s="627"/>
      <c r="S618" s="52"/>
      <c r="T618" s="52"/>
      <c r="U618" s="52"/>
      <c r="V618" s="52"/>
      <c r="W618" s="52"/>
      <c r="X618" s="641"/>
      <c r="AP618" s="409"/>
      <c r="AQ618" s="409"/>
      <c r="AR618" s="409"/>
      <c r="AS618" s="409"/>
      <c r="AT618" s="409"/>
      <c r="AU618" s="409"/>
      <c r="AV618" s="409"/>
      <c r="BF618" s="409"/>
      <c r="BG618" s="409"/>
      <c r="BH618" s="409"/>
      <c r="BI618" s="409"/>
      <c r="BJ618" s="409"/>
      <c r="BK618" s="409"/>
      <c r="BL618" s="409"/>
      <c r="BV618" s="409"/>
      <c r="BW618" s="409"/>
      <c r="BX618" s="409"/>
      <c r="BY618" s="409"/>
      <c r="BZ618" s="409"/>
      <c r="CA618" s="409"/>
      <c r="CB618" s="409"/>
      <c r="CL618" s="409"/>
      <c r="CM618" s="409"/>
      <c r="CN618" s="409"/>
      <c r="CO618" s="409"/>
      <c r="CP618" s="409"/>
      <c r="CQ618" s="409"/>
      <c r="CR618" s="409"/>
      <c r="DB618" s="409"/>
      <c r="DC618" s="409"/>
      <c r="DD618" s="409"/>
      <c r="DE618" s="409"/>
      <c r="DF618" s="409"/>
      <c r="DG618" s="409"/>
      <c r="DH618" s="409"/>
      <c r="DR618" s="409"/>
      <c r="DS618" s="409"/>
      <c r="DT618" s="409"/>
      <c r="DU618" s="409"/>
      <c r="DV618" s="409"/>
      <c r="DW618" s="409"/>
      <c r="DX618" s="409"/>
      <c r="EH618" s="409"/>
      <c r="EI618" s="409"/>
      <c r="EJ618" s="409"/>
      <c r="EK618" s="409"/>
      <c r="EL618" s="409"/>
      <c r="EM618" s="409"/>
      <c r="EN618" s="409"/>
      <c r="EX618" s="409"/>
      <c r="EY618" s="409"/>
      <c r="EZ618" s="409"/>
      <c r="FA618" s="409"/>
      <c r="FB618" s="409"/>
      <c r="FC618" s="409"/>
      <c r="FD618" s="409"/>
      <c r="FN618" s="409"/>
      <c r="FO618" s="409"/>
      <c r="FP618" s="409"/>
      <c r="FQ618" s="409"/>
      <c r="FR618" s="409"/>
      <c r="FS618" s="409"/>
      <c r="FT618" s="409"/>
      <c r="GD618" s="409"/>
      <c r="GE618" s="409"/>
      <c r="GF618" s="409"/>
      <c r="GG618" s="409"/>
      <c r="GH618" s="409"/>
      <c r="GI618" s="409"/>
      <c r="GJ618" s="409"/>
      <c r="GT618" s="409"/>
      <c r="GU618" s="409"/>
      <c r="GV618" s="409"/>
      <c r="GW618" s="409"/>
      <c r="GX618" s="409"/>
      <c r="GY618" s="409"/>
      <c r="GZ618" s="409"/>
      <c r="HJ618" s="409"/>
      <c r="HK618" s="409"/>
      <c r="HL618" s="409"/>
      <c r="HM618" s="409"/>
      <c r="HN618" s="409"/>
      <c r="HO618" s="409"/>
      <c r="HP618" s="409"/>
      <c r="HZ618" s="409"/>
      <c r="IA618" s="409"/>
      <c r="IB618" s="409"/>
      <c r="IC618" s="409"/>
      <c r="ID618" s="409"/>
      <c r="IE618" s="409"/>
      <c r="IF618" s="409"/>
      <c r="IP618" s="409"/>
      <c r="IQ618" s="409"/>
      <c r="IR618" s="409"/>
      <c r="IS618" s="409"/>
      <c r="IT618" s="409"/>
      <c r="IU618" s="409"/>
      <c r="IV618" s="409"/>
    </row>
    <row r="619" spans="1:256">
      <c r="A619" s="66"/>
      <c r="B619" s="16"/>
      <c r="C619" s="51"/>
      <c r="D619" s="52"/>
      <c r="E619" s="52"/>
      <c r="F619" s="52"/>
      <c r="G619" s="52"/>
      <c r="H619" s="52"/>
      <c r="I619" s="51"/>
      <c r="J619" s="243"/>
      <c r="K619" s="227"/>
      <c r="L619" s="227"/>
      <c r="M619" s="227"/>
      <c r="N619" s="227"/>
      <c r="O619" s="237"/>
      <c r="P619" s="631"/>
      <c r="Q619" s="627"/>
      <c r="S619" s="52"/>
      <c r="T619" s="52"/>
      <c r="U619" s="52"/>
      <c r="V619" s="52"/>
      <c r="W619" s="52"/>
      <c r="X619" s="641"/>
      <c r="AP619" s="409"/>
      <c r="AQ619" s="409"/>
      <c r="AR619" s="409"/>
      <c r="AS619" s="409"/>
      <c r="AT619" s="409"/>
      <c r="AU619" s="409"/>
      <c r="AV619" s="409"/>
      <c r="BF619" s="409"/>
      <c r="BG619" s="409"/>
      <c r="BH619" s="409"/>
      <c r="BI619" s="409"/>
      <c r="BJ619" s="409"/>
      <c r="BK619" s="409"/>
      <c r="BL619" s="409"/>
      <c r="BV619" s="409"/>
      <c r="BW619" s="409"/>
      <c r="BX619" s="409"/>
      <c r="BY619" s="409"/>
      <c r="BZ619" s="409"/>
      <c r="CA619" s="409"/>
      <c r="CB619" s="409"/>
      <c r="CL619" s="409"/>
      <c r="CM619" s="409"/>
      <c r="CN619" s="409"/>
      <c r="CO619" s="409"/>
      <c r="CP619" s="409"/>
      <c r="CQ619" s="409"/>
      <c r="CR619" s="409"/>
      <c r="DB619" s="409"/>
      <c r="DC619" s="409"/>
      <c r="DD619" s="409"/>
      <c r="DE619" s="409"/>
      <c r="DF619" s="409"/>
      <c r="DG619" s="409"/>
      <c r="DH619" s="409"/>
      <c r="DR619" s="409"/>
      <c r="DS619" s="409"/>
      <c r="DT619" s="409"/>
      <c r="DU619" s="409"/>
      <c r="DV619" s="409"/>
      <c r="DW619" s="409"/>
      <c r="DX619" s="409"/>
      <c r="EH619" s="409"/>
      <c r="EI619" s="409"/>
      <c r="EJ619" s="409"/>
      <c r="EK619" s="409"/>
      <c r="EL619" s="409"/>
      <c r="EM619" s="409"/>
      <c r="EN619" s="409"/>
      <c r="EX619" s="409"/>
      <c r="EY619" s="409"/>
      <c r="EZ619" s="409"/>
      <c r="FA619" s="409"/>
      <c r="FB619" s="409"/>
      <c r="FC619" s="409"/>
      <c r="FD619" s="409"/>
      <c r="FN619" s="409"/>
      <c r="FO619" s="409"/>
      <c r="FP619" s="409"/>
      <c r="FQ619" s="409"/>
      <c r="FR619" s="409"/>
      <c r="FS619" s="409"/>
      <c r="FT619" s="409"/>
      <c r="GD619" s="409"/>
      <c r="GE619" s="409"/>
      <c r="GF619" s="409"/>
      <c r="GG619" s="409"/>
      <c r="GH619" s="409"/>
      <c r="GI619" s="409"/>
      <c r="GJ619" s="409"/>
      <c r="GT619" s="409"/>
      <c r="GU619" s="409"/>
      <c r="GV619" s="409"/>
      <c r="GW619" s="409"/>
      <c r="GX619" s="409"/>
      <c r="GY619" s="409"/>
      <c r="GZ619" s="409"/>
      <c r="HJ619" s="409"/>
      <c r="HK619" s="409"/>
      <c r="HL619" s="409"/>
      <c r="HM619" s="409"/>
      <c r="HN619" s="409"/>
      <c r="HO619" s="409"/>
      <c r="HP619" s="409"/>
      <c r="HZ619" s="409"/>
      <c r="IA619" s="409"/>
      <c r="IB619" s="409"/>
      <c r="IC619" s="409"/>
      <c r="ID619" s="409"/>
      <c r="IE619" s="409"/>
      <c r="IF619" s="409"/>
      <c r="IP619" s="409"/>
      <c r="IQ619" s="409"/>
      <c r="IR619" s="409"/>
      <c r="IS619" s="409"/>
      <c r="IT619" s="409"/>
      <c r="IU619" s="409"/>
      <c r="IV619" s="409"/>
    </row>
    <row r="620" spans="1:256">
      <c r="A620" s="54"/>
      <c r="B620" s="238"/>
      <c r="C620" s="239"/>
      <c r="D620" s="240"/>
      <c r="E620" s="240"/>
      <c r="F620" s="240"/>
      <c r="G620" s="240"/>
      <c r="H620" s="240"/>
      <c r="I620" s="415"/>
      <c r="J620" s="242"/>
      <c r="K620" s="226"/>
      <c r="L620" s="630"/>
      <c r="M620" s="630"/>
      <c r="N620" s="630"/>
      <c r="O620" s="630"/>
      <c r="P620" s="637"/>
      <c r="X620" s="641"/>
      <c r="AP620" s="409"/>
      <c r="AQ620" s="409"/>
      <c r="AR620" s="409"/>
      <c r="AS620" s="409"/>
      <c r="AT620" s="409"/>
      <c r="AU620" s="409"/>
      <c r="AV620" s="409"/>
      <c r="BF620" s="409"/>
      <c r="BG620" s="409"/>
      <c r="BH620" s="409"/>
      <c r="BI620" s="409"/>
      <c r="BJ620" s="409"/>
      <c r="BK620" s="409"/>
      <c r="BL620" s="409"/>
      <c r="BV620" s="409"/>
      <c r="BW620" s="409"/>
      <c r="BX620" s="409"/>
      <c r="BY620" s="409"/>
      <c r="BZ620" s="409"/>
      <c r="CA620" s="409"/>
      <c r="CB620" s="409"/>
      <c r="CL620" s="409"/>
      <c r="CM620" s="409"/>
      <c r="CN620" s="409"/>
      <c r="CO620" s="409"/>
      <c r="CP620" s="409"/>
      <c r="CQ620" s="409"/>
      <c r="CR620" s="409"/>
      <c r="DB620" s="409"/>
      <c r="DC620" s="409"/>
      <c r="DD620" s="409"/>
      <c r="DE620" s="409"/>
      <c r="DF620" s="409"/>
      <c r="DG620" s="409"/>
      <c r="DH620" s="409"/>
      <c r="DR620" s="409"/>
      <c r="DS620" s="409"/>
      <c r="DT620" s="409"/>
      <c r="DU620" s="409"/>
      <c r="DV620" s="409"/>
      <c r="DW620" s="409"/>
      <c r="DX620" s="409"/>
      <c r="EH620" s="409"/>
      <c r="EI620" s="409"/>
      <c r="EJ620" s="409"/>
      <c r="EK620" s="409"/>
      <c r="EL620" s="409"/>
      <c r="EM620" s="409"/>
      <c r="EN620" s="409"/>
      <c r="EX620" s="409"/>
      <c r="EY620" s="409"/>
      <c r="EZ620" s="409"/>
      <c r="FA620" s="409"/>
      <c r="FB620" s="409"/>
      <c r="FC620" s="409"/>
      <c r="FD620" s="409"/>
      <c r="FN620" s="409"/>
      <c r="FO620" s="409"/>
      <c r="FP620" s="409"/>
      <c r="FQ620" s="409"/>
      <c r="FR620" s="409"/>
      <c r="FS620" s="409"/>
      <c r="FT620" s="409"/>
      <c r="GD620" s="409"/>
      <c r="GE620" s="409"/>
      <c r="GF620" s="409"/>
      <c r="GG620" s="409"/>
      <c r="GH620" s="409"/>
      <c r="GI620" s="409"/>
      <c r="GJ620" s="409"/>
      <c r="GT620" s="409"/>
      <c r="GU620" s="409"/>
      <c r="GV620" s="409"/>
      <c r="GW620" s="409"/>
      <c r="GX620" s="409"/>
      <c r="GY620" s="409"/>
      <c r="GZ620" s="409"/>
      <c r="HJ620" s="409"/>
      <c r="HK620" s="409"/>
      <c r="HL620" s="409"/>
      <c r="HM620" s="409"/>
      <c r="HN620" s="409"/>
      <c r="HO620" s="409"/>
      <c r="HP620" s="409"/>
      <c r="HZ620" s="409"/>
      <c r="IA620" s="409"/>
      <c r="IB620" s="409"/>
      <c r="IC620" s="409"/>
      <c r="ID620" s="409"/>
      <c r="IE620" s="409"/>
      <c r="IF620" s="409"/>
      <c r="IP620" s="409"/>
      <c r="IQ620" s="409"/>
      <c r="IR620" s="409"/>
      <c r="IS620" s="409"/>
      <c r="IT620" s="409"/>
      <c r="IU620" s="409"/>
      <c r="IV620" s="409"/>
    </row>
    <row r="621" spans="1:256">
      <c r="A621" s="54"/>
      <c r="B621" s="16"/>
      <c r="C621" s="51"/>
      <c r="D621" s="52"/>
      <c r="E621" s="52"/>
      <c r="F621" s="52"/>
      <c r="G621" s="52"/>
      <c r="H621" s="52"/>
      <c r="I621" s="51"/>
      <c r="J621" s="242"/>
      <c r="K621" s="226"/>
      <c r="L621" s="630"/>
      <c r="M621" s="630"/>
      <c r="N621" s="630"/>
      <c r="O621" s="630"/>
      <c r="P621" s="637"/>
      <c r="X621" s="641"/>
      <c r="AP621" s="409"/>
      <c r="AQ621" s="409"/>
      <c r="AR621" s="409"/>
      <c r="AS621" s="409"/>
      <c r="AT621" s="409"/>
      <c r="AU621" s="409"/>
      <c r="AV621" s="409"/>
      <c r="BF621" s="409"/>
      <c r="BG621" s="409"/>
      <c r="BH621" s="409"/>
      <c r="BI621" s="409"/>
      <c r="BJ621" s="409"/>
      <c r="BK621" s="409"/>
      <c r="BL621" s="409"/>
      <c r="BV621" s="409"/>
      <c r="BW621" s="409"/>
      <c r="BX621" s="409"/>
      <c r="BY621" s="409"/>
      <c r="BZ621" s="409"/>
      <c r="CA621" s="409"/>
      <c r="CB621" s="409"/>
      <c r="CL621" s="409"/>
      <c r="CM621" s="409"/>
      <c r="CN621" s="409"/>
      <c r="CO621" s="409"/>
      <c r="CP621" s="409"/>
      <c r="CQ621" s="409"/>
      <c r="CR621" s="409"/>
      <c r="DB621" s="409"/>
      <c r="DC621" s="409"/>
      <c r="DD621" s="409"/>
      <c r="DE621" s="409"/>
      <c r="DF621" s="409"/>
      <c r="DG621" s="409"/>
      <c r="DH621" s="409"/>
      <c r="DR621" s="409"/>
      <c r="DS621" s="409"/>
      <c r="DT621" s="409"/>
      <c r="DU621" s="409"/>
      <c r="DV621" s="409"/>
      <c r="DW621" s="409"/>
      <c r="DX621" s="409"/>
      <c r="EH621" s="409"/>
      <c r="EI621" s="409"/>
      <c r="EJ621" s="409"/>
      <c r="EK621" s="409"/>
      <c r="EL621" s="409"/>
      <c r="EM621" s="409"/>
      <c r="EN621" s="409"/>
      <c r="EX621" s="409"/>
      <c r="EY621" s="409"/>
      <c r="EZ621" s="409"/>
      <c r="FA621" s="409"/>
      <c r="FB621" s="409"/>
      <c r="FC621" s="409"/>
      <c r="FD621" s="409"/>
      <c r="FN621" s="409"/>
      <c r="FO621" s="409"/>
      <c r="FP621" s="409"/>
      <c r="FQ621" s="409"/>
      <c r="FR621" s="409"/>
      <c r="FS621" s="409"/>
      <c r="FT621" s="409"/>
      <c r="GD621" s="409"/>
      <c r="GE621" s="409"/>
      <c r="GF621" s="409"/>
      <c r="GG621" s="409"/>
      <c r="GH621" s="409"/>
      <c r="GI621" s="409"/>
      <c r="GJ621" s="409"/>
      <c r="GT621" s="409"/>
      <c r="GU621" s="409"/>
      <c r="GV621" s="409"/>
      <c r="GW621" s="409"/>
      <c r="GX621" s="409"/>
      <c r="GY621" s="409"/>
      <c r="GZ621" s="409"/>
      <c r="HJ621" s="409"/>
      <c r="HK621" s="409"/>
      <c r="HL621" s="409"/>
      <c r="HM621" s="409"/>
      <c r="HN621" s="409"/>
      <c r="HO621" s="409"/>
      <c r="HP621" s="409"/>
      <c r="HZ621" s="409"/>
      <c r="IA621" s="409"/>
      <c r="IB621" s="409"/>
      <c r="IC621" s="409"/>
      <c r="ID621" s="409"/>
      <c r="IE621" s="409"/>
      <c r="IF621" s="409"/>
      <c r="IP621" s="409"/>
      <c r="IQ621" s="409"/>
      <c r="IR621" s="409"/>
      <c r="IS621" s="409"/>
      <c r="IT621" s="409"/>
      <c r="IU621" s="409"/>
      <c r="IV621" s="409"/>
    </row>
    <row r="622" spans="1:256">
      <c r="A622" s="54"/>
      <c r="B622" s="139"/>
      <c r="C622" s="137"/>
      <c r="D622" s="138"/>
      <c r="E622" s="138"/>
      <c r="F622" s="138"/>
      <c r="G622" s="138"/>
      <c r="H622" s="138"/>
      <c r="I622" s="417"/>
      <c r="J622" s="243"/>
      <c r="K622" s="227"/>
      <c r="L622" s="227"/>
      <c r="M622" s="227"/>
      <c r="N622" s="227"/>
      <c r="O622" s="237"/>
      <c r="P622" s="631"/>
      <c r="X622" s="641"/>
      <c r="AP622" s="409"/>
      <c r="AQ622" s="409"/>
      <c r="AR622" s="409"/>
      <c r="AS622" s="409"/>
      <c r="AT622" s="409"/>
      <c r="AU622" s="409"/>
      <c r="AV622" s="409"/>
      <c r="BF622" s="409"/>
      <c r="BG622" s="409"/>
      <c r="BH622" s="409"/>
      <c r="BI622" s="409"/>
      <c r="BJ622" s="409"/>
      <c r="BK622" s="409"/>
      <c r="BL622" s="409"/>
      <c r="BV622" s="409"/>
      <c r="BW622" s="409"/>
      <c r="BX622" s="409"/>
      <c r="BY622" s="409"/>
      <c r="BZ622" s="409"/>
      <c r="CA622" s="409"/>
      <c r="CB622" s="409"/>
      <c r="CL622" s="409"/>
      <c r="CM622" s="409"/>
      <c r="CN622" s="409"/>
      <c r="CO622" s="409"/>
      <c r="CP622" s="409"/>
      <c r="CQ622" s="409"/>
      <c r="CR622" s="409"/>
      <c r="DB622" s="409"/>
      <c r="DC622" s="409"/>
      <c r="DD622" s="409"/>
      <c r="DE622" s="409"/>
      <c r="DF622" s="409"/>
      <c r="DG622" s="409"/>
      <c r="DH622" s="409"/>
      <c r="DR622" s="409"/>
      <c r="DS622" s="409"/>
      <c r="DT622" s="409"/>
      <c r="DU622" s="409"/>
      <c r="DV622" s="409"/>
      <c r="DW622" s="409"/>
      <c r="DX622" s="409"/>
      <c r="EH622" s="409"/>
      <c r="EI622" s="409"/>
      <c r="EJ622" s="409"/>
      <c r="EK622" s="409"/>
      <c r="EL622" s="409"/>
      <c r="EM622" s="409"/>
      <c r="EN622" s="409"/>
      <c r="EX622" s="409"/>
      <c r="EY622" s="409"/>
      <c r="EZ622" s="409"/>
      <c r="FA622" s="409"/>
      <c r="FB622" s="409"/>
      <c r="FC622" s="409"/>
      <c r="FD622" s="409"/>
      <c r="FN622" s="409"/>
      <c r="FO622" s="409"/>
      <c r="FP622" s="409"/>
      <c r="FQ622" s="409"/>
      <c r="FR622" s="409"/>
      <c r="FS622" s="409"/>
      <c r="FT622" s="409"/>
      <c r="GD622" s="409"/>
      <c r="GE622" s="409"/>
      <c r="GF622" s="409"/>
      <c r="GG622" s="409"/>
      <c r="GH622" s="409"/>
      <c r="GI622" s="409"/>
      <c r="GJ622" s="409"/>
      <c r="GT622" s="409"/>
      <c r="GU622" s="409"/>
      <c r="GV622" s="409"/>
      <c r="GW622" s="409"/>
      <c r="GX622" s="409"/>
      <c r="GY622" s="409"/>
      <c r="GZ622" s="409"/>
      <c r="HJ622" s="409"/>
      <c r="HK622" s="409"/>
      <c r="HL622" s="409"/>
      <c r="HM622" s="409"/>
      <c r="HN622" s="409"/>
      <c r="HO622" s="409"/>
      <c r="HP622" s="409"/>
      <c r="HZ622" s="409"/>
      <c r="IA622" s="409"/>
      <c r="IB622" s="409"/>
      <c r="IC622" s="409"/>
      <c r="ID622" s="409"/>
      <c r="IE622" s="409"/>
      <c r="IF622" s="409"/>
      <c r="IP622" s="409"/>
      <c r="IQ622" s="409"/>
      <c r="IR622" s="409"/>
      <c r="IS622" s="409"/>
      <c r="IT622" s="409"/>
      <c r="IU622" s="409"/>
      <c r="IV622" s="409"/>
    </row>
    <row r="623" spans="1:256">
      <c r="A623" s="54"/>
      <c r="B623" s="16"/>
      <c r="C623" s="51"/>
      <c r="D623" s="52"/>
      <c r="E623" s="52"/>
      <c r="F623" s="52"/>
      <c r="G623" s="52"/>
      <c r="H623" s="52"/>
      <c r="I623" s="51"/>
      <c r="J623" s="242"/>
      <c r="K623" s="226"/>
      <c r="L623" s="630"/>
      <c r="M623" s="630"/>
      <c r="N623" s="630"/>
      <c r="O623" s="630"/>
      <c r="P623" s="637"/>
      <c r="Q623" s="627"/>
      <c r="S623" s="52"/>
      <c r="T623" s="52"/>
      <c r="U623" s="52"/>
      <c r="V623" s="52"/>
      <c r="W623" s="52"/>
      <c r="X623" s="641"/>
      <c r="AP623" s="409"/>
      <c r="AQ623" s="409"/>
      <c r="AR623" s="409"/>
      <c r="AS623" s="409"/>
      <c r="AT623" s="409"/>
      <c r="AU623" s="409"/>
      <c r="AV623" s="409"/>
      <c r="BF623" s="409"/>
      <c r="BG623" s="409"/>
      <c r="BH623" s="409"/>
      <c r="BI623" s="409"/>
      <c r="BJ623" s="409"/>
      <c r="BK623" s="409"/>
      <c r="BL623" s="409"/>
      <c r="BV623" s="409"/>
      <c r="BW623" s="409"/>
      <c r="BX623" s="409"/>
      <c r="BY623" s="409"/>
      <c r="BZ623" s="409"/>
      <c r="CA623" s="409"/>
      <c r="CB623" s="409"/>
      <c r="CL623" s="409"/>
      <c r="CM623" s="409"/>
      <c r="CN623" s="409"/>
      <c r="CO623" s="409"/>
      <c r="CP623" s="409"/>
      <c r="CQ623" s="409"/>
      <c r="CR623" s="409"/>
      <c r="DB623" s="409"/>
      <c r="DC623" s="409"/>
      <c r="DD623" s="409"/>
      <c r="DE623" s="409"/>
      <c r="DF623" s="409"/>
      <c r="DG623" s="409"/>
      <c r="DH623" s="409"/>
      <c r="DR623" s="409"/>
      <c r="DS623" s="409"/>
      <c r="DT623" s="409"/>
      <c r="DU623" s="409"/>
      <c r="DV623" s="409"/>
      <c r="DW623" s="409"/>
      <c r="DX623" s="409"/>
      <c r="EH623" s="409"/>
      <c r="EI623" s="409"/>
      <c r="EJ623" s="409"/>
      <c r="EK623" s="409"/>
      <c r="EL623" s="409"/>
      <c r="EM623" s="409"/>
      <c r="EN623" s="409"/>
      <c r="EX623" s="409"/>
      <c r="EY623" s="409"/>
      <c r="EZ623" s="409"/>
      <c r="FA623" s="409"/>
      <c r="FB623" s="409"/>
      <c r="FC623" s="409"/>
      <c r="FD623" s="409"/>
      <c r="FN623" s="409"/>
      <c r="FO623" s="409"/>
      <c r="FP623" s="409"/>
      <c r="FQ623" s="409"/>
      <c r="FR623" s="409"/>
      <c r="FS623" s="409"/>
      <c r="FT623" s="409"/>
      <c r="GD623" s="409"/>
      <c r="GE623" s="409"/>
      <c r="GF623" s="409"/>
      <c r="GG623" s="409"/>
      <c r="GH623" s="409"/>
      <c r="GI623" s="409"/>
      <c r="GJ623" s="409"/>
      <c r="GT623" s="409"/>
      <c r="GU623" s="409"/>
      <c r="GV623" s="409"/>
      <c r="GW623" s="409"/>
      <c r="GX623" s="409"/>
      <c r="GY623" s="409"/>
      <c r="GZ623" s="409"/>
      <c r="HJ623" s="409"/>
      <c r="HK623" s="409"/>
      <c r="HL623" s="409"/>
      <c r="HM623" s="409"/>
      <c r="HN623" s="409"/>
      <c r="HO623" s="409"/>
      <c r="HP623" s="409"/>
      <c r="HZ623" s="409"/>
      <c r="IA623" s="409"/>
      <c r="IB623" s="409"/>
      <c r="IC623" s="409"/>
      <c r="ID623" s="409"/>
      <c r="IE623" s="409"/>
      <c r="IF623" s="409"/>
      <c r="IP623" s="409"/>
      <c r="IQ623" s="409"/>
      <c r="IR623" s="409"/>
      <c r="IS623" s="409"/>
      <c r="IT623" s="409"/>
      <c r="IU623" s="409"/>
      <c r="IV623" s="409"/>
    </row>
    <row r="624" spans="1:256">
      <c r="A624" s="144"/>
      <c r="B624" s="16"/>
      <c r="C624" s="51"/>
      <c r="D624" s="52"/>
      <c r="E624" s="52"/>
      <c r="F624" s="52"/>
      <c r="G624" s="52"/>
      <c r="H624" s="52"/>
      <c r="I624" s="51"/>
      <c r="J624" s="242"/>
      <c r="K624" s="226"/>
      <c r="L624" s="630"/>
      <c r="M624" s="630"/>
      <c r="N624" s="630"/>
      <c r="O624" s="630"/>
      <c r="P624" s="637"/>
      <c r="Q624" s="627"/>
      <c r="S624" s="52"/>
      <c r="T624" s="52"/>
      <c r="U624" s="52"/>
      <c r="V624" s="52"/>
      <c r="W624" s="52"/>
      <c r="X624" s="641"/>
      <c r="AP624" s="409"/>
      <c r="AQ624" s="409"/>
      <c r="AR624" s="409"/>
      <c r="AS624" s="409"/>
      <c r="AT624" s="409"/>
      <c r="AU624" s="409"/>
      <c r="AV624" s="409"/>
      <c r="BF624" s="409"/>
      <c r="BG624" s="409"/>
      <c r="BH624" s="409"/>
      <c r="BI624" s="409"/>
      <c r="BJ624" s="409"/>
      <c r="BK624" s="409"/>
      <c r="BL624" s="409"/>
      <c r="BV624" s="409"/>
      <c r="BW624" s="409"/>
      <c r="BX624" s="409"/>
      <c r="BY624" s="409"/>
      <c r="BZ624" s="409"/>
      <c r="CA624" s="409"/>
      <c r="CB624" s="409"/>
      <c r="CL624" s="409"/>
      <c r="CM624" s="409"/>
      <c r="CN624" s="409"/>
      <c r="CO624" s="409"/>
      <c r="CP624" s="409"/>
      <c r="CQ624" s="409"/>
      <c r="CR624" s="409"/>
      <c r="DB624" s="409"/>
      <c r="DC624" s="409"/>
      <c r="DD624" s="409"/>
      <c r="DE624" s="409"/>
      <c r="DF624" s="409"/>
      <c r="DG624" s="409"/>
      <c r="DH624" s="409"/>
      <c r="DR624" s="409"/>
      <c r="DS624" s="409"/>
      <c r="DT624" s="409"/>
      <c r="DU624" s="409"/>
      <c r="DV624" s="409"/>
      <c r="DW624" s="409"/>
      <c r="DX624" s="409"/>
      <c r="EH624" s="409"/>
      <c r="EI624" s="409"/>
      <c r="EJ624" s="409"/>
      <c r="EK624" s="409"/>
      <c r="EL624" s="409"/>
      <c r="EM624" s="409"/>
      <c r="EN624" s="409"/>
      <c r="EX624" s="409"/>
      <c r="EY624" s="409"/>
      <c r="EZ624" s="409"/>
      <c r="FA624" s="409"/>
      <c r="FB624" s="409"/>
      <c r="FC624" s="409"/>
      <c r="FD624" s="409"/>
      <c r="FN624" s="409"/>
      <c r="FO624" s="409"/>
      <c r="FP624" s="409"/>
      <c r="FQ624" s="409"/>
      <c r="FR624" s="409"/>
      <c r="FS624" s="409"/>
      <c r="FT624" s="409"/>
      <c r="GD624" s="409"/>
      <c r="GE624" s="409"/>
      <c r="GF624" s="409"/>
      <c r="GG624" s="409"/>
      <c r="GH624" s="409"/>
      <c r="GI624" s="409"/>
      <c r="GJ624" s="409"/>
      <c r="GT624" s="409"/>
      <c r="GU624" s="409"/>
      <c r="GV624" s="409"/>
      <c r="GW624" s="409"/>
      <c r="GX624" s="409"/>
      <c r="GY624" s="409"/>
      <c r="GZ624" s="409"/>
      <c r="HJ624" s="409"/>
      <c r="HK624" s="409"/>
      <c r="HL624" s="409"/>
      <c r="HM624" s="409"/>
      <c r="HN624" s="409"/>
      <c r="HO624" s="409"/>
      <c r="HP624" s="409"/>
      <c r="HZ624" s="409"/>
      <c r="IA624" s="409"/>
      <c r="IB624" s="409"/>
      <c r="IC624" s="409"/>
      <c r="ID624" s="409"/>
      <c r="IE624" s="409"/>
      <c r="IF624" s="409"/>
      <c r="IP624" s="409"/>
      <c r="IQ624" s="409"/>
      <c r="IR624" s="409"/>
      <c r="IS624" s="409"/>
      <c r="IT624" s="409"/>
      <c r="IU624" s="409"/>
      <c r="IV624" s="409"/>
    </row>
    <row r="625" spans="1:256">
      <c r="A625" s="66"/>
      <c r="B625" s="139"/>
      <c r="C625" s="137"/>
      <c r="D625" s="138"/>
      <c r="E625" s="138"/>
      <c r="F625" s="138"/>
      <c r="G625" s="138"/>
      <c r="H625" s="138"/>
      <c r="I625" s="417"/>
      <c r="J625" s="243"/>
      <c r="K625" s="227"/>
      <c r="L625" s="227"/>
      <c r="M625" s="227"/>
      <c r="N625" s="227"/>
      <c r="O625" s="237"/>
      <c r="P625" s="631"/>
      <c r="Q625" s="627"/>
      <c r="S625" s="52"/>
      <c r="T625" s="52"/>
      <c r="U625" s="52"/>
      <c r="V625" s="52"/>
      <c r="W625" s="52"/>
      <c r="X625" s="641"/>
      <c r="AP625" s="409"/>
      <c r="AQ625" s="409"/>
      <c r="AR625" s="409"/>
      <c r="AS625" s="409"/>
      <c r="AT625" s="409"/>
      <c r="AU625" s="409"/>
      <c r="AV625" s="409"/>
      <c r="BF625" s="409"/>
      <c r="BG625" s="409"/>
      <c r="BH625" s="409"/>
      <c r="BI625" s="409"/>
      <c r="BJ625" s="409"/>
      <c r="BK625" s="409"/>
      <c r="BL625" s="409"/>
      <c r="BV625" s="409"/>
      <c r="BW625" s="409"/>
      <c r="BX625" s="409"/>
      <c r="BY625" s="409"/>
      <c r="BZ625" s="409"/>
      <c r="CA625" s="409"/>
      <c r="CB625" s="409"/>
      <c r="CL625" s="409"/>
      <c r="CM625" s="409"/>
      <c r="CN625" s="409"/>
      <c r="CO625" s="409"/>
      <c r="CP625" s="409"/>
      <c r="CQ625" s="409"/>
      <c r="CR625" s="409"/>
      <c r="DB625" s="409"/>
      <c r="DC625" s="409"/>
      <c r="DD625" s="409"/>
      <c r="DE625" s="409"/>
      <c r="DF625" s="409"/>
      <c r="DG625" s="409"/>
      <c r="DH625" s="409"/>
      <c r="DR625" s="409"/>
      <c r="DS625" s="409"/>
      <c r="DT625" s="409"/>
      <c r="DU625" s="409"/>
      <c r="DV625" s="409"/>
      <c r="DW625" s="409"/>
      <c r="DX625" s="409"/>
      <c r="EH625" s="409"/>
      <c r="EI625" s="409"/>
      <c r="EJ625" s="409"/>
      <c r="EK625" s="409"/>
      <c r="EL625" s="409"/>
      <c r="EM625" s="409"/>
      <c r="EN625" s="409"/>
      <c r="EX625" s="409"/>
      <c r="EY625" s="409"/>
      <c r="EZ625" s="409"/>
      <c r="FA625" s="409"/>
      <c r="FB625" s="409"/>
      <c r="FC625" s="409"/>
      <c r="FD625" s="409"/>
      <c r="FN625" s="409"/>
      <c r="FO625" s="409"/>
      <c r="FP625" s="409"/>
      <c r="FQ625" s="409"/>
      <c r="FR625" s="409"/>
      <c r="FS625" s="409"/>
      <c r="FT625" s="409"/>
      <c r="GD625" s="409"/>
      <c r="GE625" s="409"/>
      <c r="GF625" s="409"/>
      <c r="GG625" s="409"/>
      <c r="GH625" s="409"/>
      <c r="GI625" s="409"/>
      <c r="GJ625" s="409"/>
      <c r="GT625" s="409"/>
      <c r="GU625" s="409"/>
      <c r="GV625" s="409"/>
      <c r="GW625" s="409"/>
      <c r="GX625" s="409"/>
      <c r="GY625" s="409"/>
      <c r="GZ625" s="409"/>
      <c r="HJ625" s="409"/>
      <c r="HK625" s="409"/>
      <c r="HL625" s="409"/>
      <c r="HM625" s="409"/>
      <c r="HN625" s="409"/>
      <c r="HO625" s="409"/>
      <c r="HP625" s="409"/>
      <c r="HZ625" s="409"/>
      <c r="IA625" s="409"/>
      <c r="IB625" s="409"/>
      <c r="IC625" s="409"/>
      <c r="ID625" s="409"/>
      <c r="IE625" s="409"/>
      <c r="IF625" s="409"/>
      <c r="IP625" s="409"/>
      <c r="IQ625" s="409"/>
      <c r="IR625" s="409"/>
      <c r="IS625" s="409"/>
      <c r="IT625" s="409"/>
      <c r="IU625" s="409"/>
      <c r="IV625" s="409"/>
    </row>
    <row r="626" spans="1:256">
      <c r="A626" s="54"/>
      <c r="B626" s="16"/>
      <c r="C626" s="51"/>
      <c r="D626" s="52"/>
      <c r="E626" s="52"/>
      <c r="F626" s="52"/>
      <c r="G626" s="52"/>
      <c r="H626" s="52"/>
      <c r="I626" s="51"/>
      <c r="J626" s="242"/>
      <c r="K626" s="226"/>
      <c r="L626" s="630"/>
      <c r="M626" s="630"/>
      <c r="N626" s="630"/>
      <c r="O626" s="630"/>
      <c r="P626" s="637"/>
      <c r="Q626" s="627"/>
      <c r="S626" s="52"/>
      <c r="T626" s="52"/>
      <c r="U626" s="52"/>
      <c r="V626" s="52"/>
      <c r="W626" s="52"/>
      <c r="X626" s="641"/>
      <c r="AP626" s="409"/>
      <c r="AQ626" s="409"/>
      <c r="AR626" s="409"/>
      <c r="AS626" s="409"/>
      <c r="AT626" s="409"/>
      <c r="AU626" s="409"/>
      <c r="AV626" s="409"/>
      <c r="BF626" s="409"/>
      <c r="BG626" s="409"/>
      <c r="BH626" s="409"/>
      <c r="BI626" s="409"/>
      <c r="BJ626" s="409"/>
      <c r="BK626" s="409"/>
      <c r="BL626" s="409"/>
      <c r="BV626" s="409"/>
      <c r="BW626" s="409"/>
      <c r="BX626" s="409"/>
      <c r="BY626" s="409"/>
      <c r="BZ626" s="409"/>
      <c r="CA626" s="409"/>
      <c r="CB626" s="409"/>
      <c r="CL626" s="409"/>
      <c r="CM626" s="409"/>
      <c r="CN626" s="409"/>
      <c r="CO626" s="409"/>
      <c r="CP626" s="409"/>
      <c r="CQ626" s="409"/>
      <c r="CR626" s="409"/>
      <c r="DB626" s="409"/>
      <c r="DC626" s="409"/>
      <c r="DD626" s="409"/>
      <c r="DE626" s="409"/>
      <c r="DF626" s="409"/>
      <c r="DG626" s="409"/>
      <c r="DH626" s="409"/>
      <c r="DR626" s="409"/>
      <c r="DS626" s="409"/>
      <c r="DT626" s="409"/>
      <c r="DU626" s="409"/>
      <c r="DV626" s="409"/>
      <c r="DW626" s="409"/>
      <c r="DX626" s="409"/>
      <c r="EH626" s="409"/>
      <c r="EI626" s="409"/>
      <c r="EJ626" s="409"/>
      <c r="EK626" s="409"/>
      <c r="EL626" s="409"/>
      <c r="EM626" s="409"/>
      <c r="EN626" s="409"/>
      <c r="EX626" s="409"/>
      <c r="EY626" s="409"/>
      <c r="EZ626" s="409"/>
      <c r="FA626" s="409"/>
      <c r="FB626" s="409"/>
      <c r="FC626" s="409"/>
      <c r="FD626" s="409"/>
      <c r="FN626" s="409"/>
      <c r="FO626" s="409"/>
      <c r="FP626" s="409"/>
      <c r="FQ626" s="409"/>
      <c r="FR626" s="409"/>
      <c r="FS626" s="409"/>
      <c r="FT626" s="409"/>
      <c r="GD626" s="409"/>
      <c r="GE626" s="409"/>
      <c r="GF626" s="409"/>
      <c r="GG626" s="409"/>
      <c r="GH626" s="409"/>
      <c r="GI626" s="409"/>
      <c r="GJ626" s="409"/>
      <c r="GT626" s="409"/>
      <c r="GU626" s="409"/>
      <c r="GV626" s="409"/>
      <c r="GW626" s="409"/>
      <c r="GX626" s="409"/>
      <c r="GY626" s="409"/>
      <c r="GZ626" s="409"/>
      <c r="HJ626" s="409"/>
      <c r="HK626" s="409"/>
      <c r="HL626" s="409"/>
      <c r="HM626" s="409"/>
      <c r="HN626" s="409"/>
      <c r="HO626" s="409"/>
      <c r="HP626" s="409"/>
      <c r="HZ626" s="409"/>
      <c r="IA626" s="409"/>
      <c r="IB626" s="409"/>
      <c r="IC626" s="409"/>
      <c r="ID626" s="409"/>
      <c r="IE626" s="409"/>
      <c r="IF626" s="409"/>
      <c r="IP626" s="409"/>
      <c r="IQ626" s="409"/>
      <c r="IR626" s="409"/>
      <c r="IS626" s="409"/>
      <c r="IT626" s="409"/>
      <c r="IU626" s="409"/>
      <c r="IV626" s="409"/>
    </row>
    <row r="627" spans="1:256">
      <c r="A627" s="54"/>
      <c r="B627" s="16"/>
      <c r="C627" s="51"/>
      <c r="D627" s="52"/>
      <c r="E627" s="52"/>
      <c r="F627" s="52"/>
      <c r="G627" s="52"/>
      <c r="H627" s="52"/>
      <c r="I627" s="51"/>
      <c r="J627" s="242"/>
      <c r="K627" s="226"/>
      <c r="L627" s="630"/>
      <c r="M627" s="630"/>
      <c r="N627" s="630"/>
      <c r="O627" s="630"/>
      <c r="P627" s="637"/>
      <c r="Q627" s="627"/>
      <c r="S627" s="52"/>
      <c r="T627" s="52"/>
      <c r="U627" s="52"/>
      <c r="V627" s="52"/>
      <c r="W627" s="52"/>
      <c r="X627" s="641"/>
      <c r="AP627" s="409"/>
      <c r="AQ627" s="409"/>
      <c r="AR627" s="409"/>
      <c r="AS627" s="409"/>
      <c r="AT627" s="409"/>
      <c r="AU627" s="409"/>
      <c r="AV627" s="409"/>
      <c r="BF627" s="409"/>
      <c r="BG627" s="409"/>
      <c r="BH627" s="409"/>
      <c r="BI627" s="409"/>
      <c r="BJ627" s="409"/>
      <c r="BK627" s="409"/>
      <c r="BL627" s="409"/>
      <c r="BV627" s="409"/>
      <c r="BW627" s="409"/>
      <c r="BX627" s="409"/>
      <c r="BY627" s="409"/>
      <c r="BZ627" s="409"/>
      <c r="CA627" s="409"/>
      <c r="CB627" s="409"/>
      <c r="CL627" s="409"/>
      <c r="CM627" s="409"/>
      <c r="CN627" s="409"/>
      <c r="CO627" s="409"/>
      <c r="CP627" s="409"/>
      <c r="CQ627" s="409"/>
      <c r="CR627" s="409"/>
      <c r="DB627" s="409"/>
      <c r="DC627" s="409"/>
      <c r="DD627" s="409"/>
      <c r="DE627" s="409"/>
      <c r="DF627" s="409"/>
      <c r="DG627" s="409"/>
      <c r="DH627" s="409"/>
      <c r="DR627" s="409"/>
      <c r="DS627" s="409"/>
      <c r="DT627" s="409"/>
      <c r="DU627" s="409"/>
      <c r="DV627" s="409"/>
      <c r="DW627" s="409"/>
      <c r="DX627" s="409"/>
      <c r="EH627" s="409"/>
      <c r="EI627" s="409"/>
      <c r="EJ627" s="409"/>
      <c r="EK627" s="409"/>
      <c r="EL627" s="409"/>
      <c r="EM627" s="409"/>
      <c r="EN627" s="409"/>
      <c r="EX627" s="409"/>
      <c r="EY627" s="409"/>
      <c r="EZ627" s="409"/>
      <c r="FA627" s="409"/>
      <c r="FB627" s="409"/>
      <c r="FC627" s="409"/>
      <c r="FD627" s="409"/>
      <c r="FN627" s="409"/>
      <c r="FO627" s="409"/>
      <c r="FP627" s="409"/>
      <c r="FQ627" s="409"/>
      <c r="FR627" s="409"/>
      <c r="FS627" s="409"/>
      <c r="FT627" s="409"/>
      <c r="GD627" s="409"/>
      <c r="GE627" s="409"/>
      <c r="GF627" s="409"/>
      <c r="GG627" s="409"/>
      <c r="GH627" s="409"/>
      <c r="GI627" s="409"/>
      <c r="GJ627" s="409"/>
      <c r="GT627" s="409"/>
      <c r="GU627" s="409"/>
      <c r="GV627" s="409"/>
      <c r="GW627" s="409"/>
      <c r="GX627" s="409"/>
      <c r="GY627" s="409"/>
      <c r="GZ627" s="409"/>
      <c r="HJ627" s="409"/>
      <c r="HK627" s="409"/>
      <c r="HL627" s="409"/>
      <c r="HM627" s="409"/>
      <c r="HN627" s="409"/>
      <c r="HO627" s="409"/>
      <c r="HP627" s="409"/>
      <c r="HZ627" s="409"/>
      <c r="IA627" s="409"/>
      <c r="IB627" s="409"/>
      <c r="IC627" s="409"/>
      <c r="ID627" s="409"/>
      <c r="IE627" s="409"/>
      <c r="IF627" s="409"/>
      <c r="IP627" s="409"/>
      <c r="IQ627" s="409"/>
      <c r="IR627" s="409"/>
      <c r="IS627" s="409"/>
      <c r="IT627" s="409"/>
      <c r="IU627" s="409"/>
      <c r="IV627" s="409"/>
    </row>
    <row r="628" spans="1:256">
      <c r="A628" s="54"/>
      <c r="B628" s="139"/>
      <c r="C628" s="137"/>
      <c r="D628" s="138"/>
      <c r="E628" s="138"/>
      <c r="F628" s="138"/>
      <c r="G628" s="138"/>
      <c r="H628" s="138"/>
      <c r="I628" s="417"/>
      <c r="J628" s="243"/>
      <c r="K628" s="227"/>
      <c r="L628" s="227"/>
      <c r="M628" s="227"/>
      <c r="N628" s="227"/>
      <c r="O628" s="237"/>
      <c r="P628" s="631"/>
      <c r="Q628" s="627"/>
      <c r="S628" s="52"/>
      <c r="T628" s="52"/>
      <c r="U628" s="52"/>
      <c r="V628" s="52"/>
      <c r="W628" s="52"/>
      <c r="X628" s="641"/>
      <c r="AP628" s="409"/>
      <c r="AQ628" s="409"/>
      <c r="AR628" s="409"/>
      <c r="AS628" s="409"/>
      <c r="AT628" s="409"/>
      <c r="AU628" s="409"/>
      <c r="AV628" s="409"/>
      <c r="BF628" s="409"/>
      <c r="BG628" s="409"/>
      <c r="BH628" s="409"/>
      <c r="BI628" s="409"/>
      <c r="BJ628" s="409"/>
      <c r="BK628" s="409"/>
      <c r="BL628" s="409"/>
      <c r="BV628" s="409"/>
      <c r="BW628" s="409"/>
      <c r="BX628" s="409"/>
      <c r="BY628" s="409"/>
      <c r="BZ628" s="409"/>
      <c r="CA628" s="409"/>
      <c r="CB628" s="409"/>
      <c r="CL628" s="409"/>
      <c r="CM628" s="409"/>
      <c r="CN628" s="409"/>
      <c r="CO628" s="409"/>
      <c r="CP628" s="409"/>
      <c r="CQ628" s="409"/>
      <c r="CR628" s="409"/>
      <c r="DB628" s="409"/>
      <c r="DC628" s="409"/>
      <c r="DD628" s="409"/>
      <c r="DE628" s="409"/>
      <c r="DF628" s="409"/>
      <c r="DG628" s="409"/>
      <c r="DH628" s="409"/>
      <c r="DR628" s="409"/>
      <c r="DS628" s="409"/>
      <c r="DT628" s="409"/>
      <c r="DU628" s="409"/>
      <c r="DV628" s="409"/>
      <c r="DW628" s="409"/>
      <c r="DX628" s="409"/>
      <c r="EH628" s="409"/>
      <c r="EI628" s="409"/>
      <c r="EJ628" s="409"/>
      <c r="EK628" s="409"/>
      <c r="EL628" s="409"/>
      <c r="EM628" s="409"/>
      <c r="EN628" s="409"/>
      <c r="EX628" s="409"/>
      <c r="EY628" s="409"/>
      <c r="EZ628" s="409"/>
      <c r="FA628" s="409"/>
      <c r="FB628" s="409"/>
      <c r="FC628" s="409"/>
      <c r="FD628" s="409"/>
      <c r="FN628" s="409"/>
      <c r="FO628" s="409"/>
      <c r="FP628" s="409"/>
      <c r="FQ628" s="409"/>
      <c r="FR628" s="409"/>
      <c r="FS628" s="409"/>
      <c r="FT628" s="409"/>
      <c r="GD628" s="409"/>
      <c r="GE628" s="409"/>
      <c r="GF628" s="409"/>
      <c r="GG628" s="409"/>
      <c r="GH628" s="409"/>
      <c r="GI628" s="409"/>
      <c r="GJ628" s="409"/>
      <c r="GT628" s="409"/>
      <c r="GU628" s="409"/>
      <c r="GV628" s="409"/>
      <c r="GW628" s="409"/>
      <c r="GX628" s="409"/>
      <c r="GY628" s="409"/>
      <c r="GZ628" s="409"/>
      <c r="HJ628" s="409"/>
      <c r="HK628" s="409"/>
      <c r="HL628" s="409"/>
      <c r="HM628" s="409"/>
      <c r="HN628" s="409"/>
      <c r="HO628" s="409"/>
      <c r="HP628" s="409"/>
      <c r="HZ628" s="409"/>
      <c r="IA628" s="409"/>
      <c r="IB628" s="409"/>
      <c r="IC628" s="409"/>
      <c r="ID628" s="409"/>
      <c r="IE628" s="409"/>
      <c r="IF628" s="409"/>
      <c r="IP628" s="409"/>
      <c r="IQ628" s="409"/>
      <c r="IR628" s="409"/>
      <c r="IS628" s="409"/>
      <c r="IT628" s="409"/>
      <c r="IU628" s="409"/>
      <c r="IV628" s="409"/>
    </row>
    <row r="629" spans="1:256">
      <c r="A629" s="54"/>
      <c r="B629" s="16"/>
      <c r="C629" s="51"/>
      <c r="D629" s="52"/>
      <c r="E629" s="52"/>
      <c r="F629" s="52"/>
      <c r="G629" s="52"/>
      <c r="H629" s="52"/>
      <c r="I629" s="51"/>
      <c r="J629" s="242"/>
      <c r="K629" s="226"/>
      <c r="L629" s="630"/>
      <c r="M629" s="630"/>
      <c r="N629" s="630"/>
      <c r="O629" s="630"/>
      <c r="P629" s="637"/>
      <c r="Q629" s="627"/>
      <c r="S629" s="52"/>
      <c r="T629" s="52"/>
      <c r="U629" s="52"/>
      <c r="V629" s="52"/>
      <c r="W629" s="52"/>
      <c r="X629" s="641"/>
      <c r="AP629" s="409"/>
      <c r="AQ629" s="409"/>
      <c r="AR629" s="409"/>
      <c r="AS629" s="409"/>
      <c r="AT629" s="409"/>
      <c r="AU629" s="409"/>
      <c r="AV629" s="409"/>
      <c r="BF629" s="409"/>
      <c r="BG629" s="409"/>
      <c r="BH629" s="409"/>
      <c r="BI629" s="409"/>
      <c r="BJ629" s="409"/>
      <c r="BK629" s="409"/>
      <c r="BL629" s="409"/>
      <c r="BV629" s="409"/>
      <c r="BW629" s="409"/>
      <c r="BX629" s="409"/>
      <c r="BY629" s="409"/>
      <c r="BZ629" s="409"/>
      <c r="CA629" s="409"/>
      <c r="CB629" s="409"/>
      <c r="CL629" s="409"/>
      <c r="CM629" s="409"/>
      <c r="CN629" s="409"/>
      <c r="CO629" s="409"/>
      <c r="CP629" s="409"/>
      <c r="CQ629" s="409"/>
      <c r="CR629" s="409"/>
      <c r="DB629" s="409"/>
      <c r="DC629" s="409"/>
      <c r="DD629" s="409"/>
      <c r="DE629" s="409"/>
      <c r="DF629" s="409"/>
      <c r="DG629" s="409"/>
      <c r="DH629" s="409"/>
      <c r="DR629" s="409"/>
      <c r="DS629" s="409"/>
      <c r="DT629" s="409"/>
      <c r="DU629" s="409"/>
      <c r="DV629" s="409"/>
      <c r="DW629" s="409"/>
      <c r="DX629" s="409"/>
      <c r="EH629" s="409"/>
      <c r="EI629" s="409"/>
      <c r="EJ629" s="409"/>
      <c r="EK629" s="409"/>
      <c r="EL629" s="409"/>
      <c r="EM629" s="409"/>
      <c r="EN629" s="409"/>
      <c r="EX629" s="409"/>
      <c r="EY629" s="409"/>
      <c r="EZ629" s="409"/>
      <c r="FA629" s="409"/>
      <c r="FB629" s="409"/>
      <c r="FC629" s="409"/>
      <c r="FD629" s="409"/>
      <c r="FN629" s="409"/>
      <c r="FO629" s="409"/>
      <c r="FP629" s="409"/>
      <c r="FQ629" s="409"/>
      <c r="FR629" s="409"/>
      <c r="FS629" s="409"/>
      <c r="FT629" s="409"/>
      <c r="GD629" s="409"/>
      <c r="GE629" s="409"/>
      <c r="GF629" s="409"/>
      <c r="GG629" s="409"/>
      <c r="GH629" s="409"/>
      <c r="GI629" s="409"/>
      <c r="GJ629" s="409"/>
      <c r="GT629" s="409"/>
      <c r="GU629" s="409"/>
      <c r="GV629" s="409"/>
      <c r="GW629" s="409"/>
      <c r="GX629" s="409"/>
      <c r="GY629" s="409"/>
      <c r="GZ629" s="409"/>
      <c r="HJ629" s="409"/>
      <c r="HK629" s="409"/>
      <c r="HL629" s="409"/>
      <c r="HM629" s="409"/>
      <c r="HN629" s="409"/>
      <c r="HO629" s="409"/>
      <c r="HP629" s="409"/>
      <c r="HZ629" s="409"/>
      <c r="IA629" s="409"/>
      <c r="IB629" s="409"/>
      <c r="IC629" s="409"/>
      <c r="ID629" s="409"/>
      <c r="IE629" s="409"/>
      <c r="IF629" s="409"/>
      <c r="IP629" s="409"/>
      <c r="IQ629" s="409"/>
      <c r="IR629" s="409"/>
      <c r="IS629" s="409"/>
      <c r="IT629" s="409"/>
      <c r="IU629" s="409"/>
      <c r="IV629" s="409"/>
    </row>
    <row r="630" spans="1:256">
      <c r="A630" s="54"/>
      <c r="B630" s="16"/>
      <c r="C630" s="51"/>
      <c r="D630" s="52"/>
      <c r="E630" s="52"/>
      <c r="F630" s="52"/>
      <c r="G630" s="52"/>
      <c r="H630" s="52"/>
      <c r="I630" s="51"/>
      <c r="J630" s="242"/>
      <c r="K630" s="226"/>
      <c r="L630" s="630"/>
      <c r="M630" s="630"/>
      <c r="N630" s="630"/>
      <c r="O630" s="630"/>
      <c r="P630" s="637"/>
      <c r="Q630" s="627"/>
      <c r="S630" s="52"/>
      <c r="T630" s="52"/>
      <c r="U630" s="52"/>
      <c r="V630" s="52"/>
      <c r="W630" s="52"/>
      <c r="X630" s="641"/>
      <c r="AP630" s="409"/>
      <c r="AQ630" s="409"/>
      <c r="AR630" s="409"/>
      <c r="AS630" s="409"/>
      <c r="AT630" s="409"/>
      <c r="AU630" s="409"/>
      <c r="AV630" s="409"/>
      <c r="BF630" s="409"/>
      <c r="BG630" s="409"/>
      <c r="BH630" s="409"/>
      <c r="BI630" s="409"/>
      <c r="BJ630" s="409"/>
      <c r="BK630" s="409"/>
      <c r="BL630" s="409"/>
      <c r="BV630" s="409"/>
      <c r="BW630" s="409"/>
      <c r="BX630" s="409"/>
      <c r="BY630" s="409"/>
      <c r="BZ630" s="409"/>
      <c r="CA630" s="409"/>
      <c r="CB630" s="409"/>
      <c r="CL630" s="409"/>
      <c r="CM630" s="409"/>
      <c r="CN630" s="409"/>
      <c r="CO630" s="409"/>
      <c r="CP630" s="409"/>
      <c r="CQ630" s="409"/>
      <c r="CR630" s="409"/>
      <c r="DB630" s="409"/>
      <c r="DC630" s="409"/>
      <c r="DD630" s="409"/>
      <c r="DE630" s="409"/>
      <c r="DF630" s="409"/>
      <c r="DG630" s="409"/>
      <c r="DH630" s="409"/>
      <c r="DR630" s="409"/>
      <c r="DS630" s="409"/>
      <c r="DT630" s="409"/>
      <c r="DU630" s="409"/>
      <c r="DV630" s="409"/>
      <c r="DW630" s="409"/>
      <c r="DX630" s="409"/>
      <c r="EH630" s="409"/>
      <c r="EI630" s="409"/>
      <c r="EJ630" s="409"/>
      <c r="EK630" s="409"/>
      <c r="EL630" s="409"/>
      <c r="EM630" s="409"/>
      <c r="EN630" s="409"/>
      <c r="EX630" s="409"/>
      <c r="EY630" s="409"/>
      <c r="EZ630" s="409"/>
      <c r="FA630" s="409"/>
      <c r="FB630" s="409"/>
      <c r="FC630" s="409"/>
      <c r="FD630" s="409"/>
      <c r="FN630" s="409"/>
      <c r="FO630" s="409"/>
      <c r="FP630" s="409"/>
      <c r="FQ630" s="409"/>
      <c r="FR630" s="409"/>
      <c r="FS630" s="409"/>
      <c r="FT630" s="409"/>
      <c r="GD630" s="409"/>
      <c r="GE630" s="409"/>
      <c r="GF630" s="409"/>
      <c r="GG630" s="409"/>
      <c r="GH630" s="409"/>
      <c r="GI630" s="409"/>
      <c r="GJ630" s="409"/>
      <c r="GT630" s="409"/>
      <c r="GU630" s="409"/>
      <c r="GV630" s="409"/>
      <c r="GW630" s="409"/>
      <c r="GX630" s="409"/>
      <c r="GY630" s="409"/>
      <c r="GZ630" s="409"/>
      <c r="HJ630" s="409"/>
      <c r="HK630" s="409"/>
      <c r="HL630" s="409"/>
      <c r="HM630" s="409"/>
      <c r="HN630" s="409"/>
      <c r="HO630" s="409"/>
      <c r="HP630" s="409"/>
      <c r="HZ630" s="409"/>
      <c r="IA630" s="409"/>
      <c r="IB630" s="409"/>
      <c r="IC630" s="409"/>
      <c r="ID630" s="409"/>
      <c r="IE630" s="409"/>
      <c r="IF630" s="409"/>
      <c r="IP630" s="409"/>
      <c r="IQ630" s="409"/>
      <c r="IR630" s="409"/>
      <c r="IS630" s="409"/>
      <c r="IT630" s="409"/>
      <c r="IU630" s="409"/>
      <c r="IV630" s="409"/>
    </row>
    <row r="631" spans="1:256">
      <c r="A631" s="54"/>
      <c r="B631" s="141"/>
      <c r="C631" s="142"/>
      <c r="D631" s="143"/>
      <c r="E631" s="143"/>
      <c r="F631" s="143"/>
      <c r="G631" s="143"/>
      <c r="H631" s="143"/>
      <c r="I631" s="414"/>
      <c r="J631" s="243"/>
      <c r="K631" s="227"/>
      <c r="L631" s="227"/>
      <c r="M631" s="227"/>
      <c r="N631" s="227"/>
      <c r="O631" s="237"/>
      <c r="P631" s="631"/>
      <c r="Q631" s="627"/>
      <c r="S631" s="52"/>
      <c r="T631" s="52"/>
      <c r="U631" s="52"/>
      <c r="V631" s="52"/>
      <c r="W631" s="52"/>
      <c r="X631" s="641"/>
      <c r="AP631" s="409"/>
      <c r="AQ631" s="409"/>
      <c r="AR631" s="409"/>
      <c r="AS631" s="409"/>
      <c r="AT631" s="409"/>
      <c r="AU631" s="409"/>
      <c r="AV631" s="409"/>
      <c r="BF631" s="409"/>
      <c r="BG631" s="409"/>
      <c r="BH631" s="409"/>
      <c r="BI631" s="409"/>
      <c r="BJ631" s="409"/>
      <c r="BK631" s="409"/>
      <c r="BL631" s="409"/>
      <c r="BV631" s="409"/>
      <c r="BW631" s="409"/>
      <c r="BX631" s="409"/>
      <c r="BY631" s="409"/>
      <c r="BZ631" s="409"/>
      <c r="CA631" s="409"/>
      <c r="CB631" s="409"/>
      <c r="CL631" s="409"/>
      <c r="CM631" s="409"/>
      <c r="CN631" s="409"/>
      <c r="CO631" s="409"/>
      <c r="CP631" s="409"/>
      <c r="CQ631" s="409"/>
      <c r="CR631" s="409"/>
      <c r="DB631" s="409"/>
      <c r="DC631" s="409"/>
      <c r="DD631" s="409"/>
      <c r="DE631" s="409"/>
      <c r="DF631" s="409"/>
      <c r="DG631" s="409"/>
      <c r="DH631" s="409"/>
      <c r="DR631" s="409"/>
      <c r="DS631" s="409"/>
      <c r="DT631" s="409"/>
      <c r="DU631" s="409"/>
      <c r="DV631" s="409"/>
      <c r="DW631" s="409"/>
      <c r="DX631" s="409"/>
      <c r="EH631" s="409"/>
      <c r="EI631" s="409"/>
      <c r="EJ631" s="409"/>
      <c r="EK631" s="409"/>
      <c r="EL631" s="409"/>
      <c r="EM631" s="409"/>
      <c r="EN631" s="409"/>
      <c r="EX631" s="409"/>
      <c r="EY631" s="409"/>
      <c r="EZ631" s="409"/>
      <c r="FA631" s="409"/>
      <c r="FB631" s="409"/>
      <c r="FC631" s="409"/>
      <c r="FD631" s="409"/>
      <c r="FN631" s="409"/>
      <c r="FO631" s="409"/>
      <c r="FP631" s="409"/>
      <c r="FQ631" s="409"/>
      <c r="FR631" s="409"/>
      <c r="FS631" s="409"/>
      <c r="FT631" s="409"/>
      <c r="GD631" s="409"/>
      <c r="GE631" s="409"/>
      <c r="GF631" s="409"/>
      <c r="GG631" s="409"/>
      <c r="GH631" s="409"/>
      <c r="GI631" s="409"/>
      <c r="GJ631" s="409"/>
      <c r="GT631" s="409"/>
      <c r="GU631" s="409"/>
      <c r="GV631" s="409"/>
      <c r="GW631" s="409"/>
      <c r="GX631" s="409"/>
      <c r="GY631" s="409"/>
      <c r="GZ631" s="409"/>
      <c r="HJ631" s="409"/>
      <c r="HK631" s="409"/>
      <c r="HL631" s="409"/>
      <c r="HM631" s="409"/>
      <c r="HN631" s="409"/>
      <c r="HO631" s="409"/>
      <c r="HP631" s="409"/>
      <c r="HZ631" s="409"/>
      <c r="IA631" s="409"/>
      <c r="IB631" s="409"/>
      <c r="IC631" s="409"/>
      <c r="ID631" s="409"/>
      <c r="IE631" s="409"/>
      <c r="IF631" s="409"/>
      <c r="IP631" s="409"/>
      <c r="IQ631" s="409"/>
      <c r="IR631" s="409"/>
      <c r="IS631" s="409"/>
      <c r="IT631" s="409"/>
      <c r="IU631" s="409"/>
      <c r="IV631" s="409"/>
    </row>
    <row r="632" spans="1:256">
      <c r="A632" s="54"/>
      <c r="B632" s="16"/>
      <c r="C632" s="51"/>
      <c r="D632" s="52"/>
      <c r="E632" s="52"/>
      <c r="F632" s="52"/>
      <c r="G632" s="52"/>
      <c r="H632" s="52"/>
      <c r="I632" s="51"/>
      <c r="J632" s="242"/>
      <c r="K632" s="226"/>
      <c r="L632" s="630"/>
      <c r="M632" s="630"/>
      <c r="N632" s="630"/>
      <c r="O632" s="630"/>
      <c r="P632" s="637"/>
      <c r="Q632" s="627"/>
      <c r="S632" s="52"/>
      <c r="T632" s="52"/>
      <c r="U632" s="52"/>
      <c r="V632" s="52"/>
      <c r="W632" s="52"/>
      <c r="X632" s="641"/>
      <c r="AP632" s="409"/>
      <c r="AQ632" s="409"/>
      <c r="AR632" s="409"/>
      <c r="AS632" s="409"/>
      <c r="AT632" s="409"/>
      <c r="AU632" s="409"/>
      <c r="AV632" s="409"/>
      <c r="BF632" s="409"/>
      <c r="BG632" s="409"/>
      <c r="BH632" s="409"/>
      <c r="BI632" s="409"/>
      <c r="BJ632" s="409"/>
      <c r="BK632" s="409"/>
      <c r="BL632" s="409"/>
      <c r="BV632" s="409"/>
      <c r="BW632" s="409"/>
      <c r="BX632" s="409"/>
      <c r="BY632" s="409"/>
      <c r="BZ632" s="409"/>
      <c r="CA632" s="409"/>
      <c r="CB632" s="409"/>
      <c r="CL632" s="409"/>
      <c r="CM632" s="409"/>
      <c r="CN632" s="409"/>
      <c r="CO632" s="409"/>
      <c r="CP632" s="409"/>
      <c r="CQ632" s="409"/>
      <c r="CR632" s="409"/>
      <c r="DB632" s="409"/>
      <c r="DC632" s="409"/>
      <c r="DD632" s="409"/>
      <c r="DE632" s="409"/>
      <c r="DF632" s="409"/>
      <c r="DG632" s="409"/>
      <c r="DH632" s="409"/>
      <c r="DR632" s="409"/>
      <c r="DS632" s="409"/>
      <c r="DT632" s="409"/>
      <c r="DU632" s="409"/>
      <c r="DV632" s="409"/>
      <c r="DW632" s="409"/>
      <c r="DX632" s="409"/>
      <c r="EH632" s="409"/>
      <c r="EI632" s="409"/>
      <c r="EJ632" s="409"/>
      <c r="EK632" s="409"/>
      <c r="EL632" s="409"/>
      <c r="EM632" s="409"/>
      <c r="EN632" s="409"/>
      <c r="EX632" s="409"/>
      <c r="EY632" s="409"/>
      <c r="EZ632" s="409"/>
      <c r="FA632" s="409"/>
      <c r="FB632" s="409"/>
      <c r="FC632" s="409"/>
      <c r="FD632" s="409"/>
      <c r="FN632" s="409"/>
      <c r="FO632" s="409"/>
      <c r="FP632" s="409"/>
      <c r="FQ632" s="409"/>
      <c r="FR632" s="409"/>
      <c r="FS632" s="409"/>
      <c r="FT632" s="409"/>
      <c r="GD632" s="409"/>
      <c r="GE632" s="409"/>
      <c r="GF632" s="409"/>
      <c r="GG632" s="409"/>
      <c r="GH632" s="409"/>
      <c r="GI632" s="409"/>
      <c r="GJ632" s="409"/>
      <c r="GT632" s="409"/>
      <c r="GU632" s="409"/>
      <c r="GV632" s="409"/>
      <c r="GW632" s="409"/>
      <c r="GX632" s="409"/>
      <c r="GY632" s="409"/>
      <c r="GZ632" s="409"/>
      <c r="HJ632" s="409"/>
      <c r="HK632" s="409"/>
      <c r="HL632" s="409"/>
      <c r="HM632" s="409"/>
      <c r="HN632" s="409"/>
      <c r="HO632" s="409"/>
      <c r="HP632" s="409"/>
      <c r="HZ632" s="409"/>
      <c r="IA632" s="409"/>
      <c r="IB632" s="409"/>
      <c r="IC632" s="409"/>
      <c r="ID632" s="409"/>
      <c r="IE632" s="409"/>
      <c r="IF632" s="409"/>
      <c r="IP632" s="409"/>
      <c r="IQ632" s="409"/>
      <c r="IR632" s="409"/>
      <c r="IS632" s="409"/>
      <c r="IT632" s="409"/>
      <c r="IU632" s="409"/>
      <c r="IV632" s="409"/>
    </row>
    <row r="633" spans="1:256">
      <c r="A633" s="54"/>
      <c r="B633" s="16"/>
      <c r="C633" s="51"/>
      <c r="D633" s="52"/>
      <c r="E633" s="52"/>
      <c r="F633" s="52"/>
      <c r="G633" s="52"/>
      <c r="H633" s="52"/>
      <c r="I633" s="51"/>
      <c r="J633" s="242"/>
      <c r="K633" s="226"/>
      <c r="L633" s="630"/>
      <c r="M633" s="630"/>
      <c r="N633" s="630"/>
      <c r="O633" s="630"/>
      <c r="P633" s="637"/>
      <c r="Q633" s="627"/>
      <c r="S633" s="52"/>
      <c r="T633" s="52"/>
      <c r="U633" s="52"/>
      <c r="V633" s="52"/>
      <c r="W633" s="52"/>
      <c r="X633" s="641"/>
      <c r="AP633" s="409"/>
      <c r="AQ633" s="409"/>
      <c r="AR633" s="409"/>
      <c r="AS633" s="409"/>
      <c r="AT633" s="409"/>
      <c r="AU633" s="409"/>
      <c r="AV633" s="409"/>
      <c r="BF633" s="409"/>
      <c r="BG633" s="409"/>
      <c r="BH633" s="409"/>
      <c r="BI633" s="409"/>
      <c r="BJ633" s="409"/>
      <c r="BK633" s="409"/>
      <c r="BL633" s="409"/>
      <c r="BV633" s="409"/>
      <c r="BW633" s="409"/>
      <c r="BX633" s="409"/>
      <c r="BY633" s="409"/>
      <c r="BZ633" s="409"/>
      <c r="CA633" s="409"/>
      <c r="CB633" s="409"/>
      <c r="CL633" s="409"/>
      <c r="CM633" s="409"/>
      <c r="CN633" s="409"/>
      <c r="CO633" s="409"/>
      <c r="CP633" s="409"/>
      <c r="CQ633" s="409"/>
      <c r="CR633" s="409"/>
      <c r="DB633" s="409"/>
      <c r="DC633" s="409"/>
      <c r="DD633" s="409"/>
      <c r="DE633" s="409"/>
      <c r="DF633" s="409"/>
      <c r="DG633" s="409"/>
      <c r="DH633" s="409"/>
      <c r="DR633" s="409"/>
      <c r="DS633" s="409"/>
      <c r="DT633" s="409"/>
      <c r="DU633" s="409"/>
      <c r="DV633" s="409"/>
      <c r="DW633" s="409"/>
      <c r="DX633" s="409"/>
      <c r="EH633" s="409"/>
      <c r="EI633" s="409"/>
      <c r="EJ633" s="409"/>
      <c r="EK633" s="409"/>
      <c r="EL633" s="409"/>
      <c r="EM633" s="409"/>
      <c r="EN633" s="409"/>
      <c r="EX633" s="409"/>
      <c r="EY633" s="409"/>
      <c r="EZ633" s="409"/>
      <c r="FA633" s="409"/>
      <c r="FB633" s="409"/>
      <c r="FC633" s="409"/>
      <c r="FD633" s="409"/>
      <c r="FN633" s="409"/>
      <c r="FO633" s="409"/>
      <c r="FP633" s="409"/>
      <c r="FQ633" s="409"/>
      <c r="FR633" s="409"/>
      <c r="FS633" s="409"/>
      <c r="FT633" s="409"/>
      <c r="GD633" s="409"/>
      <c r="GE633" s="409"/>
      <c r="GF633" s="409"/>
      <c r="GG633" s="409"/>
      <c r="GH633" s="409"/>
      <c r="GI633" s="409"/>
      <c r="GJ633" s="409"/>
      <c r="GT633" s="409"/>
      <c r="GU633" s="409"/>
      <c r="GV633" s="409"/>
      <c r="GW633" s="409"/>
      <c r="GX633" s="409"/>
      <c r="GY633" s="409"/>
      <c r="GZ633" s="409"/>
      <c r="HJ633" s="409"/>
      <c r="HK633" s="409"/>
      <c r="HL633" s="409"/>
      <c r="HM633" s="409"/>
      <c r="HN633" s="409"/>
      <c r="HO633" s="409"/>
      <c r="HP633" s="409"/>
      <c r="HZ633" s="409"/>
      <c r="IA633" s="409"/>
      <c r="IB633" s="409"/>
      <c r="IC633" s="409"/>
      <c r="ID633" s="409"/>
      <c r="IE633" s="409"/>
      <c r="IF633" s="409"/>
      <c r="IP633" s="409"/>
      <c r="IQ633" s="409"/>
      <c r="IR633" s="409"/>
      <c r="IS633" s="409"/>
      <c r="IT633" s="409"/>
      <c r="IU633" s="409"/>
      <c r="IV633" s="409"/>
    </row>
    <row r="634" spans="1:256">
      <c r="A634" s="54"/>
      <c r="B634" s="139"/>
      <c r="C634" s="137"/>
      <c r="D634" s="138"/>
      <c r="E634" s="138"/>
      <c r="F634" s="138"/>
      <c r="G634" s="138"/>
      <c r="H634" s="138"/>
      <c r="I634" s="417"/>
      <c r="J634" s="243"/>
      <c r="K634" s="227"/>
      <c r="L634" s="227"/>
      <c r="M634" s="227"/>
      <c r="N634" s="227"/>
      <c r="O634" s="237"/>
      <c r="P634" s="631"/>
      <c r="Q634" s="627"/>
      <c r="S634" s="52"/>
      <c r="T634" s="52"/>
      <c r="U634" s="52"/>
      <c r="V634" s="52"/>
      <c r="W634" s="52"/>
      <c r="X634" s="641"/>
      <c r="AP634" s="409"/>
      <c r="AQ634" s="409"/>
      <c r="AR634" s="409"/>
      <c r="AS634" s="409"/>
      <c r="AT634" s="409"/>
      <c r="AU634" s="409"/>
      <c r="AV634" s="409"/>
      <c r="BF634" s="409"/>
      <c r="BG634" s="409"/>
      <c r="BH634" s="409"/>
      <c r="BI634" s="409"/>
      <c r="BJ634" s="409"/>
      <c r="BK634" s="409"/>
      <c r="BL634" s="409"/>
      <c r="BV634" s="409"/>
      <c r="BW634" s="409"/>
      <c r="BX634" s="409"/>
      <c r="BY634" s="409"/>
      <c r="BZ634" s="409"/>
      <c r="CA634" s="409"/>
      <c r="CB634" s="409"/>
      <c r="CL634" s="409"/>
      <c r="CM634" s="409"/>
      <c r="CN634" s="409"/>
      <c r="CO634" s="409"/>
      <c r="CP634" s="409"/>
      <c r="CQ634" s="409"/>
      <c r="CR634" s="409"/>
      <c r="DB634" s="409"/>
      <c r="DC634" s="409"/>
      <c r="DD634" s="409"/>
      <c r="DE634" s="409"/>
      <c r="DF634" s="409"/>
      <c r="DG634" s="409"/>
      <c r="DH634" s="409"/>
      <c r="DR634" s="409"/>
      <c r="DS634" s="409"/>
      <c r="DT634" s="409"/>
      <c r="DU634" s="409"/>
      <c r="DV634" s="409"/>
      <c r="DW634" s="409"/>
      <c r="DX634" s="409"/>
      <c r="EH634" s="409"/>
      <c r="EI634" s="409"/>
      <c r="EJ634" s="409"/>
      <c r="EK634" s="409"/>
      <c r="EL634" s="409"/>
      <c r="EM634" s="409"/>
      <c r="EN634" s="409"/>
      <c r="EX634" s="409"/>
      <c r="EY634" s="409"/>
      <c r="EZ634" s="409"/>
      <c r="FA634" s="409"/>
      <c r="FB634" s="409"/>
      <c r="FC634" s="409"/>
      <c r="FD634" s="409"/>
      <c r="FN634" s="409"/>
      <c r="FO634" s="409"/>
      <c r="FP634" s="409"/>
      <c r="FQ634" s="409"/>
      <c r="FR634" s="409"/>
      <c r="FS634" s="409"/>
      <c r="FT634" s="409"/>
      <c r="GD634" s="409"/>
      <c r="GE634" s="409"/>
      <c r="GF634" s="409"/>
      <c r="GG634" s="409"/>
      <c r="GH634" s="409"/>
      <c r="GI634" s="409"/>
      <c r="GJ634" s="409"/>
      <c r="GT634" s="409"/>
      <c r="GU634" s="409"/>
      <c r="GV634" s="409"/>
      <c r="GW634" s="409"/>
      <c r="GX634" s="409"/>
      <c r="GY634" s="409"/>
      <c r="GZ634" s="409"/>
      <c r="HJ634" s="409"/>
      <c r="HK634" s="409"/>
      <c r="HL634" s="409"/>
      <c r="HM634" s="409"/>
      <c r="HN634" s="409"/>
      <c r="HO634" s="409"/>
      <c r="HP634" s="409"/>
      <c r="HZ634" s="409"/>
      <c r="IA634" s="409"/>
      <c r="IB634" s="409"/>
      <c r="IC634" s="409"/>
      <c r="ID634" s="409"/>
      <c r="IE634" s="409"/>
      <c r="IF634" s="409"/>
      <c r="IP634" s="409"/>
      <c r="IQ634" s="409"/>
      <c r="IR634" s="409"/>
      <c r="IS634" s="409"/>
      <c r="IT634" s="409"/>
      <c r="IU634" s="409"/>
      <c r="IV634" s="409"/>
    </row>
    <row r="635" spans="1:256">
      <c r="A635" s="53"/>
      <c r="B635" s="238"/>
      <c r="C635" s="239"/>
      <c r="D635" s="240"/>
      <c r="E635" s="240"/>
      <c r="F635" s="74"/>
      <c r="G635" s="240"/>
      <c r="H635" s="240"/>
      <c r="I635" s="241"/>
      <c r="J635" s="228"/>
      <c r="K635" s="229"/>
      <c r="L635" s="230"/>
      <c r="M635" s="230"/>
      <c r="N635" s="230"/>
      <c r="O635" s="230"/>
      <c r="P635" s="623"/>
      <c r="Q635" s="627"/>
      <c r="S635" s="52"/>
      <c r="T635" s="52"/>
      <c r="U635" s="52"/>
      <c r="V635" s="52"/>
      <c r="W635" s="52"/>
      <c r="X635" s="641"/>
      <c r="AP635" s="409"/>
      <c r="AQ635" s="409"/>
      <c r="AR635" s="409"/>
      <c r="AS635" s="409"/>
      <c r="AT635" s="409"/>
      <c r="AU635" s="409"/>
      <c r="AV635" s="409"/>
      <c r="BF635" s="409"/>
      <c r="BG635" s="409"/>
      <c r="BH635" s="409"/>
      <c r="BI635" s="409"/>
      <c r="BJ635" s="409"/>
      <c r="BK635" s="409"/>
      <c r="BL635" s="409"/>
      <c r="BV635" s="409"/>
      <c r="BW635" s="409"/>
      <c r="BX635" s="409"/>
      <c r="BY635" s="409"/>
      <c r="BZ635" s="409"/>
      <c r="CA635" s="409"/>
      <c r="CB635" s="409"/>
      <c r="CL635" s="409"/>
      <c r="CM635" s="409"/>
      <c r="CN635" s="409"/>
      <c r="CO635" s="409"/>
      <c r="CP635" s="409"/>
      <c r="CQ635" s="409"/>
      <c r="CR635" s="409"/>
      <c r="DB635" s="409"/>
      <c r="DC635" s="409"/>
      <c r="DD635" s="409"/>
      <c r="DE635" s="409"/>
      <c r="DF635" s="409"/>
      <c r="DG635" s="409"/>
      <c r="DH635" s="409"/>
      <c r="DR635" s="409"/>
      <c r="DS635" s="409"/>
      <c r="DT635" s="409"/>
      <c r="DU635" s="409"/>
      <c r="DV635" s="409"/>
      <c r="DW635" s="409"/>
      <c r="DX635" s="409"/>
      <c r="EH635" s="409"/>
      <c r="EI635" s="409"/>
      <c r="EJ635" s="409"/>
      <c r="EK635" s="409"/>
      <c r="EL635" s="409"/>
      <c r="EM635" s="409"/>
      <c r="EN635" s="409"/>
      <c r="EX635" s="409"/>
      <c r="EY635" s="409"/>
      <c r="EZ635" s="409"/>
      <c r="FA635" s="409"/>
      <c r="FB635" s="409"/>
      <c r="FC635" s="409"/>
      <c r="FD635" s="409"/>
      <c r="FN635" s="409"/>
      <c r="FO635" s="409"/>
      <c r="FP635" s="409"/>
      <c r="FQ635" s="409"/>
      <c r="FR635" s="409"/>
      <c r="FS635" s="409"/>
      <c r="FT635" s="409"/>
      <c r="GD635" s="409"/>
      <c r="GE635" s="409"/>
      <c r="GF635" s="409"/>
      <c r="GG635" s="409"/>
      <c r="GH635" s="409"/>
      <c r="GI635" s="409"/>
      <c r="GJ635" s="409"/>
      <c r="GT635" s="409"/>
      <c r="GU635" s="409"/>
      <c r="GV635" s="409"/>
      <c r="GW635" s="409"/>
      <c r="GX635" s="409"/>
      <c r="GY635" s="409"/>
      <c r="GZ635" s="409"/>
      <c r="HJ635" s="409"/>
      <c r="HK635" s="409"/>
      <c r="HL635" s="409"/>
      <c r="HM635" s="409"/>
      <c r="HN635" s="409"/>
      <c r="HO635" s="409"/>
      <c r="HP635" s="409"/>
      <c r="HZ635" s="409"/>
      <c r="IA635" s="409"/>
      <c r="IB635" s="409"/>
      <c r="IC635" s="409"/>
      <c r="ID635" s="409"/>
      <c r="IE635" s="409"/>
      <c r="IF635" s="409"/>
      <c r="IP635" s="409"/>
      <c r="IQ635" s="409"/>
      <c r="IR635" s="409"/>
      <c r="IS635" s="409"/>
      <c r="IT635" s="409"/>
      <c r="IU635" s="409"/>
      <c r="IV635" s="409"/>
    </row>
    <row r="636" spans="1:256">
      <c r="A636" s="54"/>
      <c r="B636" s="16"/>
      <c r="C636" s="51"/>
      <c r="D636" s="52"/>
      <c r="E636" s="52"/>
      <c r="F636" s="52"/>
      <c r="G636" s="52"/>
      <c r="H636" s="52"/>
      <c r="I636" s="75"/>
      <c r="J636" s="232"/>
      <c r="K636" s="233"/>
      <c r="L636" s="234"/>
      <c r="M636" s="234"/>
      <c r="N636" s="234"/>
      <c r="O636" s="234"/>
      <c r="P636" s="635"/>
      <c r="Q636" s="627"/>
      <c r="S636" s="52"/>
      <c r="T636" s="52"/>
      <c r="U636" s="52"/>
      <c r="V636" s="52"/>
      <c r="W636" s="52"/>
      <c r="X636" s="641"/>
      <c r="AP636" s="409"/>
      <c r="AQ636" s="409"/>
      <c r="AR636" s="409"/>
      <c r="AS636" s="409"/>
      <c r="AT636" s="409"/>
      <c r="AU636" s="409"/>
      <c r="AV636" s="409"/>
      <c r="BF636" s="409"/>
      <c r="BG636" s="409"/>
      <c r="BH636" s="409"/>
      <c r="BI636" s="409"/>
      <c r="BJ636" s="409"/>
      <c r="BK636" s="409"/>
      <c r="BL636" s="409"/>
      <c r="BV636" s="409"/>
      <c r="BW636" s="409"/>
      <c r="BX636" s="409"/>
      <c r="BY636" s="409"/>
      <c r="BZ636" s="409"/>
      <c r="CA636" s="409"/>
      <c r="CB636" s="409"/>
      <c r="CL636" s="409"/>
      <c r="CM636" s="409"/>
      <c r="CN636" s="409"/>
      <c r="CO636" s="409"/>
      <c r="CP636" s="409"/>
      <c r="CQ636" s="409"/>
      <c r="CR636" s="409"/>
      <c r="DB636" s="409"/>
      <c r="DC636" s="409"/>
      <c r="DD636" s="409"/>
      <c r="DE636" s="409"/>
      <c r="DF636" s="409"/>
      <c r="DG636" s="409"/>
      <c r="DH636" s="409"/>
      <c r="DR636" s="409"/>
      <c r="DS636" s="409"/>
      <c r="DT636" s="409"/>
      <c r="DU636" s="409"/>
      <c r="DV636" s="409"/>
      <c r="DW636" s="409"/>
      <c r="DX636" s="409"/>
      <c r="EH636" s="409"/>
      <c r="EI636" s="409"/>
      <c r="EJ636" s="409"/>
      <c r="EK636" s="409"/>
      <c r="EL636" s="409"/>
      <c r="EM636" s="409"/>
      <c r="EN636" s="409"/>
      <c r="EX636" s="409"/>
      <c r="EY636" s="409"/>
      <c r="EZ636" s="409"/>
      <c r="FA636" s="409"/>
      <c r="FB636" s="409"/>
      <c r="FC636" s="409"/>
      <c r="FD636" s="409"/>
      <c r="FN636" s="409"/>
      <c r="FO636" s="409"/>
      <c r="FP636" s="409"/>
      <c r="FQ636" s="409"/>
      <c r="FR636" s="409"/>
      <c r="FS636" s="409"/>
      <c r="FT636" s="409"/>
      <c r="GD636" s="409"/>
      <c r="GE636" s="409"/>
      <c r="GF636" s="409"/>
      <c r="GG636" s="409"/>
      <c r="GH636" s="409"/>
      <c r="GI636" s="409"/>
      <c r="GJ636" s="409"/>
      <c r="GT636" s="409"/>
      <c r="GU636" s="409"/>
      <c r="GV636" s="409"/>
      <c r="GW636" s="409"/>
      <c r="GX636" s="409"/>
      <c r="GY636" s="409"/>
      <c r="GZ636" s="409"/>
      <c r="HJ636" s="409"/>
      <c r="HK636" s="409"/>
      <c r="HL636" s="409"/>
      <c r="HM636" s="409"/>
      <c r="HN636" s="409"/>
      <c r="HO636" s="409"/>
      <c r="HP636" s="409"/>
      <c r="HZ636" s="409"/>
      <c r="IA636" s="409"/>
      <c r="IB636" s="409"/>
      <c r="IC636" s="409"/>
      <c r="ID636" s="409"/>
      <c r="IE636" s="409"/>
      <c r="IF636" s="409"/>
      <c r="IP636" s="409"/>
      <c r="IQ636" s="409"/>
      <c r="IR636" s="409"/>
      <c r="IS636" s="409"/>
      <c r="IT636" s="409"/>
      <c r="IU636" s="409"/>
      <c r="IV636" s="409"/>
    </row>
    <row r="637" spans="1:256">
      <c r="A637" s="54"/>
      <c r="B637" s="16"/>
      <c r="C637" s="51"/>
      <c r="D637" s="52"/>
      <c r="E637" s="52"/>
      <c r="F637" s="52"/>
      <c r="G637" s="52"/>
      <c r="H637" s="52"/>
      <c r="I637" s="75"/>
      <c r="J637" s="232"/>
      <c r="K637" s="233"/>
      <c r="L637" s="234"/>
      <c r="M637" s="234"/>
      <c r="N637" s="234"/>
      <c r="O637" s="234"/>
      <c r="P637" s="635"/>
      <c r="Q637" s="627"/>
      <c r="S637" s="52"/>
      <c r="T637" s="52"/>
      <c r="U637" s="52"/>
      <c r="V637" s="52"/>
      <c r="W637" s="52"/>
      <c r="X637" s="641"/>
      <c r="AP637" s="409"/>
      <c r="AQ637" s="409"/>
      <c r="AR637" s="409"/>
      <c r="AS637" s="409"/>
      <c r="AT637" s="409"/>
      <c r="AU637" s="409"/>
      <c r="AV637" s="409"/>
      <c r="BF637" s="409"/>
      <c r="BG637" s="409"/>
      <c r="BH637" s="409"/>
      <c r="BI637" s="409"/>
      <c r="BJ637" s="409"/>
      <c r="BK637" s="409"/>
      <c r="BL637" s="409"/>
      <c r="BV637" s="409"/>
      <c r="BW637" s="409"/>
      <c r="BX637" s="409"/>
      <c r="BY637" s="409"/>
      <c r="BZ637" s="409"/>
      <c r="CA637" s="409"/>
      <c r="CB637" s="409"/>
      <c r="CL637" s="409"/>
      <c r="CM637" s="409"/>
      <c r="CN637" s="409"/>
      <c r="CO637" s="409"/>
      <c r="CP637" s="409"/>
      <c r="CQ637" s="409"/>
      <c r="CR637" s="409"/>
      <c r="DB637" s="409"/>
      <c r="DC637" s="409"/>
      <c r="DD637" s="409"/>
      <c r="DE637" s="409"/>
      <c r="DF637" s="409"/>
      <c r="DG637" s="409"/>
      <c r="DH637" s="409"/>
      <c r="DR637" s="409"/>
      <c r="DS637" s="409"/>
      <c r="DT637" s="409"/>
      <c r="DU637" s="409"/>
      <c r="DV637" s="409"/>
      <c r="DW637" s="409"/>
      <c r="DX637" s="409"/>
      <c r="EH637" s="409"/>
      <c r="EI637" s="409"/>
      <c r="EJ637" s="409"/>
      <c r="EK637" s="409"/>
      <c r="EL637" s="409"/>
      <c r="EM637" s="409"/>
      <c r="EN637" s="409"/>
      <c r="EX637" s="409"/>
      <c r="EY637" s="409"/>
      <c r="EZ637" s="409"/>
      <c r="FA637" s="409"/>
      <c r="FB637" s="409"/>
      <c r="FC637" s="409"/>
      <c r="FD637" s="409"/>
      <c r="FN637" s="409"/>
      <c r="FO637" s="409"/>
      <c r="FP637" s="409"/>
      <c r="FQ637" s="409"/>
      <c r="FR637" s="409"/>
      <c r="FS637" s="409"/>
      <c r="FT637" s="409"/>
      <c r="GD637" s="409"/>
      <c r="GE637" s="409"/>
      <c r="GF637" s="409"/>
      <c r="GG637" s="409"/>
      <c r="GH637" s="409"/>
      <c r="GI637" s="409"/>
      <c r="GJ637" s="409"/>
      <c r="GT637" s="409"/>
      <c r="GU637" s="409"/>
      <c r="GV637" s="409"/>
      <c r="GW637" s="409"/>
      <c r="GX637" s="409"/>
      <c r="GY637" s="409"/>
      <c r="GZ637" s="409"/>
      <c r="HJ637" s="409"/>
      <c r="HK637" s="409"/>
      <c r="HL637" s="409"/>
      <c r="HM637" s="409"/>
      <c r="HN637" s="409"/>
      <c r="HO637" s="409"/>
      <c r="HP637" s="409"/>
      <c r="HZ637" s="409"/>
      <c r="IA637" s="409"/>
      <c r="IB637" s="409"/>
      <c r="IC637" s="409"/>
      <c r="ID637" s="409"/>
      <c r="IE637" s="409"/>
      <c r="IF637" s="409"/>
      <c r="IP637" s="409"/>
      <c r="IQ637" s="409"/>
      <c r="IR637" s="409"/>
      <c r="IS637" s="409"/>
      <c r="IT637" s="409"/>
      <c r="IU637" s="409"/>
      <c r="IV637" s="409"/>
    </row>
    <row r="638" spans="1:256">
      <c r="A638" s="54"/>
      <c r="B638" s="16"/>
      <c r="C638" s="51"/>
      <c r="D638" s="52"/>
      <c r="E638" s="52"/>
      <c r="F638" s="52"/>
      <c r="G638" s="52"/>
      <c r="H638" s="52"/>
      <c r="I638" s="75"/>
      <c r="J638" s="232"/>
      <c r="K638" s="233"/>
      <c r="L638" s="234"/>
      <c r="M638" s="234"/>
      <c r="N638" s="234"/>
      <c r="O638" s="234"/>
      <c r="P638" s="635"/>
      <c r="Q638" s="627"/>
      <c r="S638" s="52"/>
      <c r="T638" s="52"/>
      <c r="U638" s="52"/>
      <c r="V638" s="52"/>
      <c r="W638" s="52"/>
      <c r="X638" s="641"/>
      <c r="AP638" s="409"/>
      <c r="AQ638" s="409"/>
      <c r="AR638" s="409"/>
      <c r="AS638" s="409"/>
      <c r="AT638" s="409"/>
      <c r="AU638" s="409"/>
      <c r="AV638" s="409"/>
      <c r="BF638" s="409"/>
      <c r="BG638" s="409"/>
      <c r="BH638" s="409"/>
      <c r="BI638" s="409"/>
      <c r="BJ638" s="409"/>
      <c r="BK638" s="409"/>
      <c r="BL638" s="409"/>
      <c r="BV638" s="409"/>
      <c r="BW638" s="409"/>
      <c r="BX638" s="409"/>
      <c r="BY638" s="409"/>
      <c r="BZ638" s="409"/>
      <c r="CA638" s="409"/>
      <c r="CB638" s="409"/>
      <c r="CL638" s="409"/>
      <c r="CM638" s="409"/>
      <c r="CN638" s="409"/>
      <c r="CO638" s="409"/>
      <c r="CP638" s="409"/>
      <c r="CQ638" s="409"/>
      <c r="CR638" s="409"/>
      <c r="DB638" s="409"/>
      <c r="DC638" s="409"/>
      <c r="DD638" s="409"/>
      <c r="DE638" s="409"/>
      <c r="DF638" s="409"/>
      <c r="DG638" s="409"/>
      <c r="DH638" s="409"/>
      <c r="DR638" s="409"/>
      <c r="DS638" s="409"/>
      <c r="DT638" s="409"/>
      <c r="DU638" s="409"/>
      <c r="DV638" s="409"/>
      <c r="DW638" s="409"/>
      <c r="DX638" s="409"/>
      <c r="EH638" s="409"/>
      <c r="EI638" s="409"/>
      <c r="EJ638" s="409"/>
      <c r="EK638" s="409"/>
      <c r="EL638" s="409"/>
      <c r="EM638" s="409"/>
      <c r="EN638" s="409"/>
      <c r="EX638" s="409"/>
      <c r="EY638" s="409"/>
      <c r="EZ638" s="409"/>
      <c r="FA638" s="409"/>
      <c r="FB638" s="409"/>
      <c r="FC638" s="409"/>
      <c r="FD638" s="409"/>
      <c r="FN638" s="409"/>
      <c r="FO638" s="409"/>
      <c r="FP638" s="409"/>
      <c r="FQ638" s="409"/>
      <c r="FR638" s="409"/>
      <c r="FS638" s="409"/>
      <c r="FT638" s="409"/>
      <c r="GD638" s="409"/>
      <c r="GE638" s="409"/>
      <c r="GF638" s="409"/>
      <c r="GG638" s="409"/>
      <c r="GH638" s="409"/>
      <c r="GI638" s="409"/>
      <c r="GJ638" s="409"/>
      <c r="GT638" s="409"/>
      <c r="GU638" s="409"/>
      <c r="GV638" s="409"/>
      <c r="GW638" s="409"/>
      <c r="GX638" s="409"/>
      <c r="GY638" s="409"/>
      <c r="GZ638" s="409"/>
      <c r="HJ638" s="409"/>
      <c r="HK638" s="409"/>
      <c r="HL638" s="409"/>
      <c r="HM638" s="409"/>
      <c r="HN638" s="409"/>
      <c r="HO638" s="409"/>
      <c r="HP638" s="409"/>
      <c r="HZ638" s="409"/>
      <c r="IA638" s="409"/>
      <c r="IB638" s="409"/>
      <c r="IC638" s="409"/>
      <c r="ID638" s="409"/>
      <c r="IE638" s="409"/>
      <c r="IF638" s="409"/>
      <c r="IP638" s="409"/>
      <c r="IQ638" s="409"/>
      <c r="IR638" s="409"/>
      <c r="IS638" s="409"/>
      <c r="IT638" s="409"/>
      <c r="IU638" s="409"/>
      <c r="IV638" s="409"/>
    </row>
    <row r="639" spans="1:256">
      <c r="A639" s="54"/>
      <c r="B639" s="16"/>
      <c r="C639" s="51"/>
      <c r="D639" s="52"/>
      <c r="E639" s="52"/>
      <c r="F639" s="52"/>
      <c r="G639" s="52"/>
      <c r="H639" s="52"/>
      <c r="I639" s="75"/>
      <c r="J639" s="232"/>
      <c r="K639" s="233"/>
      <c r="L639" s="234"/>
      <c r="M639" s="234"/>
      <c r="N639" s="234"/>
      <c r="O639" s="234"/>
      <c r="P639" s="635"/>
      <c r="Q639" s="627"/>
      <c r="S639" s="52"/>
      <c r="T639" s="52"/>
      <c r="U639" s="52"/>
      <c r="V639" s="52"/>
      <c r="W639" s="52"/>
      <c r="X639" s="641"/>
      <c r="AP639" s="409"/>
      <c r="AQ639" s="409"/>
      <c r="AR639" s="409"/>
      <c r="AS639" s="409"/>
      <c r="AT639" s="409"/>
      <c r="AU639" s="409"/>
      <c r="AV639" s="409"/>
      <c r="BF639" s="409"/>
      <c r="BG639" s="409"/>
      <c r="BH639" s="409"/>
      <c r="BI639" s="409"/>
      <c r="BJ639" s="409"/>
      <c r="BK639" s="409"/>
      <c r="BL639" s="409"/>
      <c r="BV639" s="409"/>
      <c r="BW639" s="409"/>
      <c r="BX639" s="409"/>
      <c r="BY639" s="409"/>
      <c r="BZ639" s="409"/>
      <c r="CA639" s="409"/>
      <c r="CB639" s="409"/>
      <c r="CL639" s="409"/>
      <c r="CM639" s="409"/>
      <c r="CN639" s="409"/>
      <c r="CO639" s="409"/>
      <c r="CP639" s="409"/>
      <c r="CQ639" s="409"/>
      <c r="CR639" s="409"/>
      <c r="DB639" s="409"/>
      <c r="DC639" s="409"/>
      <c r="DD639" s="409"/>
      <c r="DE639" s="409"/>
      <c r="DF639" s="409"/>
      <c r="DG639" s="409"/>
      <c r="DH639" s="409"/>
      <c r="DR639" s="409"/>
      <c r="DS639" s="409"/>
      <c r="DT639" s="409"/>
      <c r="DU639" s="409"/>
      <c r="DV639" s="409"/>
      <c r="DW639" s="409"/>
      <c r="DX639" s="409"/>
      <c r="EH639" s="409"/>
      <c r="EI639" s="409"/>
      <c r="EJ639" s="409"/>
      <c r="EK639" s="409"/>
      <c r="EL639" s="409"/>
      <c r="EM639" s="409"/>
      <c r="EN639" s="409"/>
      <c r="EX639" s="409"/>
      <c r="EY639" s="409"/>
      <c r="EZ639" s="409"/>
      <c r="FA639" s="409"/>
      <c r="FB639" s="409"/>
      <c r="FC639" s="409"/>
      <c r="FD639" s="409"/>
      <c r="FN639" s="409"/>
      <c r="FO639" s="409"/>
      <c r="FP639" s="409"/>
      <c r="FQ639" s="409"/>
      <c r="FR639" s="409"/>
      <c r="FS639" s="409"/>
      <c r="FT639" s="409"/>
      <c r="GD639" s="409"/>
      <c r="GE639" s="409"/>
      <c r="GF639" s="409"/>
      <c r="GG639" s="409"/>
      <c r="GH639" s="409"/>
      <c r="GI639" s="409"/>
      <c r="GJ639" s="409"/>
      <c r="GT639" s="409"/>
      <c r="GU639" s="409"/>
      <c r="GV639" s="409"/>
      <c r="GW639" s="409"/>
      <c r="GX639" s="409"/>
      <c r="GY639" s="409"/>
      <c r="GZ639" s="409"/>
      <c r="HJ639" s="409"/>
      <c r="HK639" s="409"/>
      <c r="HL639" s="409"/>
      <c r="HM639" s="409"/>
      <c r="HN639" s="409"/>
      <c r="HO639" s="409"/>
      <c r="HP639" s="409"/>
      <c r="HZ639" s="409"/>
      <c r="IA639" s="409"/>
      <c r="IB639" s="409"/>
      <c r="IC639" s="409"/>
      <c r="ID639" s="409"/>
      <c r="IE639" s="409"/>
      <c r="IF639" s="409"/>
      <c r="IP639" s="409"/>
      <c r="IQ639" s="409"/>
      <c r="IR639" s="409"/>
      <c r="IS639" s="409"/>
      <c r="IT639" s="409"/>
      <c r="IU639" s="409"/>
      <c r="IV639" s="409"/>
    </row>
    <row r="640" spans="1:256">
      <c r="A640" s="54"/>
      <c r="B640" s="139"/>
      <c r="C640" s="137"/>
      <c r="D640" s="138"/>
      <c r="E640" s="138"/>
      <c r="F640" s="138"/>
      <c r="G640" s="138"/>
      <c r="H640" s="138"/>
      <c r="I640" s="417"/>
      <c r="J640" s="632"/>
      <c r="K640" s="235"/>
      <c r="L640" s="236"/>
      <c r="M640" s="236"/>
      <c r="N640" s="236"/>
      <c r="O640" s="236"/>
      <c r="P640" s="636"/>
      <c r="Q640" s="627"/>
      <c r="S640" s="52"/>
      <c r="T640" s="52"/>
      <c r="U640" s="52"/>
      <c r="V640" s="52"/>
      <c r="W640" s="52"/>
      <c r="X640" s="641"/>
      <c r="AP640" s="409"/>
      <c r="AQ640" s="409"/>
      <c r="AR640" s="409"/>
      <c r="AS640" s="409"/>
      <c r="AT640" s="409"/>
      <c r="AU640" s="409"/>
      <c r="AV640" s="409"/>
      <c r="BF640" s="409"/>
      <c r="BG640" s="409"/>
      <c r="BH640" s="409"/>
      <c r="BI640" s="409"/>
      <c r="BJ640" s="409"/>
      <c r="BK640" s="409"/>
      <c r="BL640" s="409"/>
      <c r="BV640" s="409"/>
      <c r="BW640" s="409"/>
      <c r="BX640" s="409"/>
      <c r="BY640" s="409"/>
      <c r="BZ640" s="409"/>
      <c r="CA640" s="409"/>
      <c r="CB640" s="409"/>
      <c r="CL640" s="409"/>
      <c r="CM640" s="409"/>
      <c r="CN640" s="409"/>
      <c r="CO640" s="409"/>
      <c r="CP640" s="409"/>
      <c r="CQ640" s="409"/>
      <c r="CR640" s="409"/>
      <c r="DB640" s="409"/>
      <c r="DC640" s="409"/>
      <c r="DD640" s="409"/>
      <c r="DE640" s="409"/>
      <c r="DF640" s="409"/>
      <c r="DG640" s="409"/>
      <c r="DH640" s="409"/>
      <c r="DR640" s="409"/>
      <c r="DS640" s="409"/>
      <c r="DT640" s="409"/>
      <c r="DU640" s="409"/>
      <c r="DV640" s="409"/>
      <c r="DW640" s="409"/>
      <c r="DX640" s="409"/>
      <c r="EH640" s="409"/>
      <c r="EI640" s="409"/>
      <c r="EJ640" s="409"/>
      <c r="EK640" s="409"/>
      <c r="EL640" s="409"/>
      <c r="EM640" s="409"/>
      <c r="EN640" s="409"/>
      <c r="EX640" s="409"/>
      <c r="EY640" s="409"/>
      <c r="EZ640" s="409"/>
      <c r="FA640" s="409"/>
      <c r="FB640" s="409"/>
      <c r="FC640" s="409"/>
      <c r="FD640" s="409"/>
      <c r="FN640" s="409"/>
      <c r="FO640" s="409"/>
      <c r="FP640" s="409"/>
      <c r="FQ640" s="409"/>
      <c r="FR640" s="409"/>
      <c r="FS640" s="409"/>
      <c r="FT640" s="409"/>
      <c r="GD640" s="409"/>
      <c r="GE640" s="409"/>
      <c r="GF640" s="409"/>
      <c r="GG640" s="409"/>
      <c r="GH640" s="409"/>
      <c r="GI640" s="409"/>
      <c r="GJ640" s="409"/>
      <c r="GT640" s="409"/>
      <c r="GU640" s="409"/>
      <c r="GV640" s="409"/>
      <c r="GW640" s="409"/>
      <c r="GX640" s="409"/>
      <c r="GY640" s="409"/>
      <c r="GZ640" s="409"/>
      <c r="HJ640" s="409"/>
      <c r="HK640" s="409"/>
      <c r="HL640" s="409"/>
      <c r="HM640" s="409"/>
      <c r="HN640" s="409"/>
      <c r="HO640" s="409"/>
      <c r="HP640" s="409"/>
      <c r="HZ640" s="409"/>
      <c r="IA640" s="409"/>
      <c r="IB640" s="409"/>
      <c r="IC640" s="409"/>
      <c r="ID640" s="409"/>
      <c r="IE640" s="409"/>
      <c r="IF640" s="409"/>
      <c r="IP640" s="409"/>
      <c r="IQ640" s="409"/>
      <c r="IR640" s="409"/>
      <c r="IS640" s="409"/>
      <c r="IT640" s="409"/>
      <c r="IU640" s="409"/>
      <c r="IV640" s="409"/>
    </row>
    <row r="641" spans="1:256">
      <c r="A641" s="54"/>
      <c r="B641" s="16"/>
      <c r="C641" s="51"/>
      <c r="D641" s="52"/>
      <c r="E641" s="52"/>
      <c r="F641" s="52"/>
      <c r="G641" s="52"/>
      <c r="H641" s="52"/>
      <c r="I641" s="75"/>
      <c r="J641" s="232"/>
      <c r="K641" s="233"/>
      <c r="L641" s="234"/>
      <c r="M641" s="234"/>
      <c r="N641" s="234"/>
      <c r="O641" s="234"/>
      <c r="P641" s="635"/>
      <c r="Q641" s="627"/>
      <c r="S641" s="52"/>
      <c r="T641" s="52"/>
      <c r="U641" s="52"/>
      <c r="V641" s="52"/>
      <c r="W641" s="52"/>
      <c r="X641" s="641"/>
      <c r="AP641" s="409"/>
      <c r="AQ641" s="409"/>
      <c r="AR641" s="409"/>
      <c r="AS641" s="409"/>
      <c r="AT641" s="409"/>
      <c r="AU641" s="409"/>
      <c r="AV641" s="409"/>
      <c r="BF641" s="409"/>
      <c r="BG641" s="409"/>
      <c r="BH641" s="409"/>
      <c r="BI641" s="409"/>
      <c r="BJ641" s="409"/>
      <c r="BK641" s="409"/>
      <c r="BL641" s="409"/>
      <c r="BV641" s="409"/>
      <c r="BW641" s="409"/>
      <c r="BX641" s="409"/>
      <c r="BY641" s="409"/>
      <c r="BZ641" s="409"/>
      <c r="CA641" s="409"/>
      <c r="CB641" s="409"/>
      <c r="CL641" s="409"/>
      <c r="CM641" s="409"/>
      <c r="CN641" s="409"/>
      <c r="CO641" s="409"/>
      <c r="CP641" s="409"/>
      <c r="CQ641" s="409"/>
      <c r="CR641" s="409"/>
      <c r="DB641" s="409"/>
      <c r="DC641" s="409"/>
      <c r="DD641" s="409"/>
      <c r="DE641" s="409"/>
      <c r="DF641" s="409"/>
      <c r="DG641" s="409"/>
      <c r="DH641" s="409"/>
      <c r="DR641" s="409"/>
      <c r="DS641" s="409"/>
      <c r="DT641" s="409"/>
      <c r="DU641" s="409"/>
      <c r="DV641" s="409"/>
      <c r="DW641" s="409"/>
      <c r="DX641" s="409"/>
      <c r="EH641" s="409"/>
      <c r="EI641" s="409"/>
      <c r="EJ641" s="409"/>
      <c r="EK641" s="409"/>
      <c r="EL641" s="409"/>
      <c r="EM641" s="409"/>
      <c r="EN641" s="409"/>
      <c r="EX641" s="409"/>
      <c r="EY641" s="409"/>
      <c r="EZ641" s="409"/>
      <c r="FA641" s="409"/>
      <c r="FB641" s="409"/>
      <c r="FC641" s="409"/>
      <c r="FD641" s="409"/>
      <c r="FN641" s="409"/>
      <c r="FO641" s="409"/>
      <c r="FP641" s="409"/>
      <c r="FQ641" s="409"/>
      <c r="FR641" s="409"/>
      <c r="FS641" s="409"/>
      <c r="FT641" s="409"/>
      <c r="GD641" s="409"/>
      <c r="GE641" s="409"/>
      <c r="GF641" s="409"/>
      <c r="GG641" s="409"/>
      <c r="GH641" s="409"/>
      <c r="GI641" s="409"/>
      <c r="GJ641" s="409"/>
      <c r="GT641" s="409"/>
      <c r="GU641" s="409"/>
      <c r="GV641" s="409"/>
      <c r="GW641" s="409"/>
      <c r="GX641" s="409"/>
      <c r="GY641" s="409"/>
      <c r="GZ641" s="409"/>
      <c r="HJ641" s="409"/>
      <c r="HK641" s="409"/>
      <c r="HL641" s="409"/>
      <c r="HM641" s="409"/>
      <c r="HN641" s="409"/>
      <c r="HO641" s="409"/>
      <c r="HP641" s="409"/>
      <c r="HZ641" s="409"/>
      <c r="IA641" s="409"/>
      <c r="IB641" s="409"/>
      <c r="IC641" s="409"/>
      <c r="ID641" s="409"/>
      <c r="IE641" s="409"/>
      <c r="IF641" s="409"/>
      <c r="IP641" s="409"/>
      <c r="IQ641" s="409"/>
      <c r="IR641" s="409"/>
      <c r="IS641" s="409"/>
      <c r="IT641" s="409"/>
      <c r="IU641" s="409"/>
      <c r="IV641" s="409"/>
    </row>
    <row r="642" spans="1:256">
      <c r="A642" s="54"/>
      <c r="B642" s="16"/>
      <c r="C642" s="51"/>
      <c r="D642" s="52"/>
      <c r="E642" s="52"/>
      <c r="F642" s="52"/>
      <c r="G642" s="52"/>
      <c r="H642" s="52"/>
      <c r="I642" s="75"/>
      <c r="J642" s="232"/>
      <c r="K642" s="233"/>
      <c r="L642" s="234"/>
      <c r="M642" s="234"/>
      <c r="N642" s="234"/>
      <c r="O642" s="234"/>
      <c r="P642" s="635"/>
      <c r="Q642" s="627"/>
      <c r="S642" s="52"/>
      <c r="T642" s="52"/>
      <c r="U642" s="52"/>
      <c r="V642" s="52"/>
      <c r="W642" s="52"/>
      <c r="X642" s="641"/>
      <c r="AP642" s="409"/>
      <c r="AQ642" s="409"/>
      <c r="AR642" s="409"/>
      <c r="AS642" s="409"/>
      <c r="AT642" s="409"/>
      <c r="AU642" s="409"/>
      <c r="AV642" s="409"/>
      <c r="BF642" s="409"/>
      <c r="BG642" s="409"/>
      <c r="BH642" s="409"/>
      <c r="BI642" s="409"/>
      <c r="BJ642" s="409"/>
      <c r="BK642" s="409"/>
      <c r="BL642" s="409"/>
      <c r="BV642" s="409"/>
      <c r="BW642" s="409"/>
      <c r="BX642" s="409"/>
      <c r="BY642" s="409"/>
      <c r="BZ642" s="409"/>
      <c r="CA642" s="409"/>
      <c r="CB642" s="409"/>
      <c r="CL642" s="409"/>
      <c r="CM642" s="409"/>
      <c r="CN642" s="409"/>
      <c r="CO642" s="409"/>
      <c r="CP642" s="409"/>
      <c r="CQ642" s="409"/>
      <c r="CR642" s="409"/>
      <c r="DB642" s="409"/>
      <c r="DC642" s="409"/>
      <c r="DD642" s="409"/>
      <c r="DE642" s="409"/>
      <c r="DF642" s="409"/>
      <c r="DG642" s="409"/>
      <c r="DH642" s="409"/>
      <c r="DR642" s="409"/>
      <c r="DS642" s="409"/>
      <c r="DT642" s="409"/>
      <c r="DU642" s="409"/>
      <c r="DV642" s="409"/>
      <c r="DW642" s="409"/>
      <c r="DX642" s="409"/>
      <c r="EH642" s="409"/>
      <c r="EI642" s="409"/>
      <c r="EJ642" s="409"/>
      <c r="EK642" s="409"/>
      <c r="EL642" s="409"/>
      <c r="EM642" s="409"/>
      <c r="EN642" s="409"/>
      <c r="EX642" s="409"/>
      <c r="EY642" s="409"/>
      <c r="EZ642" s="409"/>
      <c r="FA642" s="409"/>
      <c r="FB642" s="409"/>
      <c r="FC642" s="409"/>
      <c r="FD642" s="409"/>
      <c r="FN642" s="409"/>
      <c r="FO642" s="409"/>
      <c r="FP642" s="409"/>
      <c r="FQ642" s="409"/>
      <c r="FR642" s="409"/>
      <c r="FS642" s="409"/>
      <c r="FT642" s="409"/>
      <c r="GD642" s="409"/>
      <c r="GE642" s="409"/>
      <c r="GF642" s="409"/>
      <c r="GG642" s="409"/>
      <c r="GH642" s="409"/>
      <c r="GI642" s="409"/>
      <c r="GJ642" s="409"/>
      <c r="GT642" s="409"/>
      <c r="GU642" s="409"/>
      <c r="GV642" s="409"/>
      <c r="GW642" s="409"/>
      <c r="GX642" s="409"/>
      <c r="GY642" s="409"/>
      <c r="GZ642" s="409"/>
      <c r="HJ642" s="409"/>
      <c r="HK642" s="409"/>
      <c r="HL642" s="409"/>
      <c r="HM642" s="409"/>
      <c r="HN642" s="409"/>
      <c r="HO642" s="409"/>
      <c r="HP642" s="409"/>
      <c r="HZ642" s="409"/>
      <c r="IA642" s="409"/>
      <c r="IB642" s="409"/>
      <c r="IC642" s="409"/>
      <c r="ID642" s="409"/>
      <c r="IE642" s="409"/>
      <c r="IF642" s="409"/>
      <c r="IP642" s="409"/>
      <c r="IQ642" s="409"/>
      <c r="IR642" s="409"/>
      <c r="IS642" s="409"/>
      <c r="IT642" s="409"/>
      <c r="IU642" s="409"/>
      <c r="IV642" s="409"/>
    </row>
    <row r="643" spans="1:256">
      <c r="A643" s="54"/>
      <c r="B643" s="16"/>
      <c r="C643" s="51"/>
      <c r="D643" s="52"/>
      <c r="E643" s="52"/>
      <c r="F643" s="52"/>
      <c r="G643" s="52"/>
      <c r="H643" s="52"/>
      <c r="I643" s="75"/>
      <c r="J643" s="232"/>
      <c r="K643" s="233"/>
      <c r="L643" s="234"/>
      <c r="M643" s="234"/>
      <c r="N643" s="234"/>
      <c r="O643" s="234"/>
      <c r="P643" s="635"/>
      <c r="Q643" s="627"/>
      <c r="S643" s="52"/>
      <c r="T643" s="52"/>
      <c r="U643" s="52"/>
      <c r="V643" s="52"/>
      <c r="W643" s="52"/>
      <c r="X643" s="641"/>
      <c r="AP643" s="409"/>
      <c r="AQ643" s="409"/>
      <c r="AR643" s="409"/>
      <c r="AS643" s="409"/>
      <c r="AT643" s="409"/>
      <c r="AU643" s="409"/>
      <c r="AV643" s="409"/>
      <c r="BF643" s="409"/>
      <c r="BG643" s="409"/>
      <c r="BH643" s="409"/>
      <c r="BI643" s="409"/>
      <c r="BJ643" s="409"/>
      <c r="BK643" s="409"/>
      <c r="BL643" s="409"/>
      <c r="BV643" s="409"/>
      <c r="BW643" s="409"/>
      <c r="BX643" s="409"/>
      <c r="BY643" s="409"/>
      <c r="BZ643" s="409"/>
      <c r="CA643" s="409"/>
      <c r="CB643" s="409"/>
      <c r="CL643" s="409"/>
      <c r="CM643" s="409"/>
      <c r="CN643" s="409"/>
      <c r="CO643" s="409"/>
      <c r="CP643" s="409"/>
      <c r="CQ643" s="409"/>
      <c r="CR643" s="409"/>
      <c r="DB643" s="409"/>
      <c r="DC643" s="409"/>
      <c r="DD643" s="409"/>
      <c r="DE643" s="409"/>
      <c r="DF643" s="409"/>
      <c r="DG643" s="409"/>
      <c r="DH643" s="409"/>
      <c r="DR643" s="409"/>
      <c r="DS643" s="409"/>
      <c r="DT643" s="409"/>
      <c r="DU643" s="409"/>
      <c r="DV643" s="409"/>
      <c r="DW643" s="409"/>
      <c r="DX643" s="409"/>
      <c r="EH643" s="409"/>
      <c r="EI643" s="409"/>
      <c r="EJ643" s="409"/>
      <c r="EK643" s="409"/>
      <c r="EL643" s="409"/>
      <c r="EM643" s="409"/>
      <c r="EN643" s="409"/>
      <c r="EX643" s="409"/>
      <c r="EY643" s="409"/>
      <c r="EZ643" s="409"/>
      <c r="FA643" s="409"/>
      <c r="FB643" s="409"/>
      <c r="FC643" s="409"/>
      <c r="FD643" s="409"/>
      <c r="FN643" s="409"/>
      <c r="FO643" s="409"/>
      <c r="FP643" s="409"/>
      <c r="FQ643" s="409"/>
      <c r="FR643" s="409"/>
      <c r="FS643" s="409"/>
      <c r="FT643" s="409"/>
      <c r="GD643" s="409"/>
      <c r="GE643" s="409"/>
      <c r="GF643" s="409"/>
      <c r="GG643" s="409"/>
      <c r="GH643" s="409"/>
      <c r="GI643" s="409"/>
      <c r="GJ643" s="409"/>
      <c r="GT643" s="409"/>
      <c r="GU643" s="409"/>
      <c r="GV643" s="409"/>
      <c r="GW643" s="409"/>
      <c r="GX643" s="409"/>
      <c r="GY643" s="409"/>
      <c r="GZ643" s="409"/>
      <c r="HJ643" s="409"/>
      <c r="HK643" s="409"/>
      <c r="HL643" s="409"/>
      <c r="HM643" s="409"/>
      <c r="HN643" s="409"/>
      <c r="HO643" s="409"/>
      <c r="HP643" s="409"/>
      <c r="HZ643" s="409"/>
      <c r="IA643" s="409"/>
      <c r="IB643" s="409"/>
      <c r="IC643" s="409"/>
      <c r="ID643" s="409"/>
      <c r="IE643" s="409"/>
      <c r="IF643" s="409"/>
      <c r="IP643" s="409"/>
      <c r="IQ643" s="409"/>
      <c r="IR643" s="409"/>
      <c r="IS643" s="409"/>
      <c r="IT643" s="409"/>
      <c r="IU643" s="409"/>
      <c r="IV643" s="409"/>
    </row>
    <row r="644" spans="1:256">
      <c r="A644" s="54"/>
      <c r="B644" s="16"/>
      <c r="C644" s="51"/>
      <c r="D644" s="52"/>
      <c r="E644" s="52"/>
      <c r="F644" s="52"/>
      <c r="G644" s="52"/>
      <c r="H644" s="52"/>
      <c r="I644" s="75"/>
      <c r="J644" s="232"/>
      <c r="K644" s="233"/>
      <c r="L644" s="234"/>
      <c r="M644" s="234"/>
      <c r="N644" s="234"/>
      <c r="O644" s="234"/>
      <c r="P644" s="635"/>
      <c r="Q644" s="627"/>
      <c r="S644" s="52"/>
      <c r="T644" s="52"/>
      <c r="U644" s="52"/>
      <c r="V644" s="52"/>
      <c r="W644" s="52"/>
      <c r="X644" s="641"/>
      <c r="AP644" s="409"/>
      <c r="AQ644" s="409"/>
      <c r="AR644" s="409"/>
      <c r="AS644" s="409"/>
      <c r="AT644" s="409"/>
      <c r="AU644" s="409"/>
      <c r="AV644" s="409"/>
      <c r="BF644" s="409"/>
      <c r="BG644" s="409"/>
      <c r="BH644" s="409"/>
      <c r="BI644" s="409"/>
      <c r="BJ644" s="409"/>
      <c r="BK644" s="409"/>
      <c r="BL644" s="409"/>
      <c r="BV644" s="409"/>
      <c r="BW644" s="409"/>
      <c r="BX644" s="409"/>
      <c r="BY644" s="409"/>
      <c r="BZ644" s="409"/>
      <c r="CA644" s="409"/>
      <c r="CB644" s="409"/>
      <c r="CL644" s="409"/>
      <c r="CM644" s="409"/>
      <c r="CN644" s="409"/>
      <c r="CO644" s="409"/>
      <c r="CP644" s="409"/>
      <c r="CQ644" s="409"/>
      <c r="CR644" s="409"/>
      <c r="DB644" s="409"/>
      <c r="DC644" s="409"/>
      <c r="DD644" s="409"/>
      <c r="DE644" s="409"/>
      <c r="DF644" s="409"/>
      <c r="DG644" s="409"/>
      <c r="DH644" s="409"/>
      <c r="DR644" s="409"/>
      <c r="DS644" s="409"/>
      <c r="DT644" s="409"/>
      <c r="DU644" s="409"/>
      <c r="DV644" s="409"/>
      <c r="DW644" s="409"/>
      <c r="DX644" s="409"/>
      <c r="EH644" s="409"/>
      <c r="EI644" s="409"/>
      <c r="EJ644" s="409"/>
      <c r="EK644" s="409"/>
      <c r="EL644" s="409"/>
      <c r="EM644" s="409"/>
      <c r="EN644" s="409"/>
      <c r="EX644" s="409"/>
      <c r="EY644" s="409"/>
      <c r="EZ644" s="409"/>
      <c r="FA644" s="409"/>
      <c r="FB644" s="409"/>
      <c r="FC644" s="409"/>
      <c r="FD644" s="409"/>
      <c r="FN644" s="409"/>
      <c r="FO644" s="409"/>
      <c r="FP644" s="409"/>
      <c r="FQ644" s="409"/>
      <c r="FR644" s="409"/>
      <c r="FS644" s="409"/>
      <c r="FT644" s="409"/>
      <c r="GD644" s="409"/>
      <c r="GE644" s="409"/>
      <c r="GF644" s="409"/>
      <c r="GG644" s="409"/>
      <c r="GH644" s="409"/>
      <c r="GI644" s="409"/>
      <c r="GJ644" s="409"/>
      <c r="GT644" s="409"/>
      <c r="GU644" s="409"/>
      <c r="GV644" s="409"/>
      <c r="GW644" s="409"/>
      <c r="GX644" s="409"/>
      <c r="GY644" s="409"/>
      <c r="GZ644" s="409"/>
      <c r="HJ644" s="409"/>
      <c r="HK644" s="409"/>
      <c r="HL644" s="409"/>
      <c r="HM644" s="409"/>
      <c r="HN644" s="409"/>
      <c r="HO644" s="409"/>
      <c r="HP644" s="409"/>
      <c r="HZ644" s="409"/>
      <c r="IA644" s="409"/>
      <c r="IB644" s="409"/>
      <c r="IC644" s="409"/>
      <c r="ID644" s="409"/>
      <c r="IE644" s="409"/>
      <c r="IF644" s="409"/>
      <c r="IP644" s="409"/>
      <c r="IQ644" s="409"/>
      <c r="IR644" s="409"/>
      <c r="IS644" s="409"/>
      <c r="IT644" s="409"/>
      <c r="IU644" s="409"/>
      <c r="IV644" s="409"/>
    </row>
    <row r="645" spans="1:256">
      <c r="A645" s="54"/>
      <c r="B645" s="16"/>
      <c r="C645" s="51"/>
      <c r="D645" s="52"/>
      <c r="E645" s="52"/>
      <c r="F645" s="52"/>
      <c r="G645" s="52"/>
      <c r="H645" s="52"/>
      <c r="I645" s="75"/>
      <c r="J645" s="232"/>
      <c r="K645" s="233"/>
      <c r="L645" s="234"/>
      <c r="M645" s="234"/>
      <c r="N645" s="234"/>
      <c r="O645" s="234"/>
      <c r="P645" s="635"/>
      <c r="Q645" s="627"/>
      <c r="S645" s="52"/>
      <c r="T645" s="52"/>
      <c r="U645" s="52"/>
      <c r="V645" s="52"/>
      <c r="W645" s="52"/>
      <c r="X645" s="641"/>
      <c r="AP645" s="409"/>
      <c r="AQ645" s="409"/>
      <c r="AR645" s="409"/>
      <c r="AS645" s="409"/>
      <c r="AT645" s="409"/>
      <c r="AU645" s="409"/>
      <c r="AV645" s="409"/>
      <c r="BF645" s="409"/>
      <c r="BG645" s="409"/>
      <c r="BH645" s="409"/>
      <c r="BI645" s="409"/>
      <c r="BJ645" s="409"/>
      <c r="BK645" s="409"/>
      <c r="BL645" s="409"/>
      <c r="BV645" s="409"/>
      <c r="BW645" s="409"/>
      <c r="BX645" s="409"/>
      <c r="BY645" s="409"/>
      <c r="BZ645" s="409"/>
      <c r="CA645" s="409"/>
      <c r="CB645" s="409"/>
      <c r="CL645" s="409"/>
      <c r="CM645" s="409"/>
      <c r="CN645" s="409"/>
      <c r="CO645" s="409"/>
      <c r="CP645" s="409"/>
      <c r="CQ645" s="409"/>
      <c r="CR645" s="409"/>
      <c r="DB645" s="409"/>
      <c r="DC645" s="409"/>
      <c r="DD645" s="409"/>
      <c r="DE645" s="409"/>
      <c r="DF645" s="409"/>
      <c r="DG645" s="409"/>
      <c r="DH645" s="409"/>
      <c r="DR645" s="409"/>
      <c r="DS645" s="409"/>
      <c r="DT645" s="409"/>
      <c r="DU645" s="409"/>
      <c r="DV645" s="409"/>
      <c r="DW645" s="409"/>
      <c r="DX645" s="409"/>
      <c r="EH645" s="409"/>
      <c r="EI645" s="409"/>
      <c r="EJ645" s="409"/>
      <c r="EK645" s="409"/>
      <c r="EL645" s="409"/>
      <c r="EM645" s="409"/>
      <c r="EN645" s="409"/>
      <c r="EX645" s="409"/>
      <c r="EY645" s="409"/>
      <c r="EZ645" s="409"/>
      <c r="FA645" s="409"/>
      <c r="FB645" s="409"/>
      <c r="FC645" s="409"/>
      <c r="FD645" s="409"/>
      <c r="FN645" s="409"/>
      <c r="FO645" s="409"/>
      <c r="FP645" s="409"/>
      <c r="FQ645" s="409"/>
      <c r="FR645" s="409"/>
      <c r="FS645" s="409"/>
      <c r="FT645" s="409"/>
      <c r="GD645" s="409"/>
      <c r="GE645" s="409"/>
      <c r="GF645" s="409"/>
      <c r="GG645" s="409"/>
      <c r="GH645" s="409"/>
      <c r="GI645" s="409"/>
      <c r="GJ645" s="409"/>
      <c r="GT645" s="409"/>
      <c r="GU645" s="409"/>
      <c r="GV645" s="409"/>
      <c r="GW645" s="409"/>
      <c r="GX645" s="409"/>
      <c r="GY645" s="409"/>
      <c r="GZ645" s="409"/>
      <c r="HJ645" s="409"/>
      <c r="HK645" s="409"/>
      <c r="HL645" s="409"/>
      <c r="HM645" s="409"/>
      <c r="HN645" s="409"/>
      <c r="HO645" s="409"/>
      <c r="HP645" s="409"/>
      <c r="HZ645" s="409"/>
      <c r="IA645" s="409"/>
      <c r="IB645" s="409"/>
      <c r="IC645" s="409"/>
      <c r="ID645" s="409"/>
      <c r="IE645" s="409"/>
      <c r="IF645" s="409"/>
      <c r="IP645" s="409"/>
      <c r="IQ645" s="409"/>
      <c r="IR645" s="409"/>
      <c r="IS645" s="409"/>
      <c r="IT645" s="409"/>
      <c r="IU645" s="409"/>
      <c r="IV645" s="409"/>
    </row>
    <row r="646" spans="1:256">
      <c r="A646" s="54"/>
      <c r="B646" s="16"/>
      <c r="C646" s="51"/>
      <c r="D646" s="52"/>
      <c r="E646" s="52"/>
      <c r="F646" s="52"/>
      <c r="G646" s="52"/>
      <c r="H646" s="52"/>
      <c r="I646" s="75"/>
      <c r="J646" s="232"/>
      <c r="K646" s="233"/>
      <c r="L646" s="234"/>
      <c r="M646" s="234"/>
      <c r="N646" s="234"/>
      <c r="O646" s="234"/>
      <c r="P646" s="635"/>
      <c r="Q646" s="627"/>
      <c r="S646" s="52"/>
      <c r="T646" s="52"/>
      <c r="U646" s="52"/>
      <c r="V646" s="52"/>
      <c r="W646" s="52"/>
      <c r="X646" s="641"/>
      <c r="AP646" s="409"/>
      <c r="AQ646" s="409"/>
      <c r="AR646" s="409"/>
      <c r="AS646" s="409"/>
      <c r="AT646" s="409"/>
      <c r="AU646" s="409"/>
      <c r="AV646" s="409"/>
      <c r="BF646" s="409"/>
      <c r="BG646" s="409"/>
      <c r="BH646" s="409"/>
      <c r="BI646" s="409"/>
      <c r="BJ646" s="409"/>
      <c r="BK646" s="409"/>
      <c r="BL646" s="409"/>
      <c r="BV646" s="409"/>
      <c r="BW646" s="409"/>
      <c r="BX646" s="409"/>
      <c r="BY646" s="409"/>
      <c r="BZ646" s="409"/>
      <c r="CA646" s="409"/>
      <c r="CB646" s="409"/>
      <c r="CL646" s="409"/>
      <c r="CM646" s="409"/>
      <c r="CN646" s="409"/>
      <c r="CO646" s="409"/>
      <c r="CP646" s="409"/>
      <c r="CQ646" s="409"/>
      <c r="CR646" s="409"/>
      <c r="DB646" s="409"/>
      <c r="DC646" s="409"/>
      <c r="DD646" s="409"/>
      <c r="DE646" s="409"/>
      <c r="DF646" s="409"/>
      <c r="DG646" s="409"/>
      <c r="DH646" s="409"/>
      <c r="DR646" s="409"/>
      <c r="DS646" s="409"/>
      <c r="DT646" s="409"/>
      <c r="DU646" s="409"/>
      <c r="DV646" s="409"/>
      <c r="DW646" s="409"/>
      <c r="DX646" s="409"/>
      <c r="EH646" s="409"/>
      <c r="EI646" s="409"/>
      <c r="EJ646" s="409"/>
      <c r="EK646" s="409"/>
      <c r="EL646" s="409"/>
      <c r="EM646" s="409"/>
      <c r="EN646" s="409"/>
      <c r="EX646" s="409"/>
      <c r="EY646" s="409"/>
      <c r="EZ646" s="409"/>
      <c r="FA646" s="409"/>
      <c r="FB646" s="409"/>
      <c r="FC646" s="409"/>
      <c r="FD646" s="409"/>
      <c r="FN646" s="409"/>
      <c r="FO646" s="409"/>
      <c r="FP646" s="409"/>
      <c r="FQ646" s="409"/>
      <c r="FR646" s="409"/>
      <c r="FS646" s="409"/>
      <c r="FT646" s="409"/>
      <c r="GD646" s="409"/>
      <c r="GE646" s="409"/>
      <c r="GF646" s="409"/>
      <c r="GG646" s="409"/>
      <c r="GH646" s="409"/>
      <c r="GI646" s="409"/>
      <c r="GJ646" s="409"/>
      <c r="GT646" s="409"/>
      <c r="GU646" s="409"/>
      <c r="GV646" s="409"/>
      <c r="GW646" s="409"/>
      <c r="GX646" s="409"/>
      <c r="GY646" s="409"/>
      <c r="GZ646" s="409"/>
      <c r="HJ646" s="409"/>
      <c r="HK646" s="409"/>
      <c r="HL646" s="409"/>
      <c r="HM646" s="409"/>
      <c r="HN646" s="409"/>
      <c r="HO646" s="409"/>
      <c r="HP646" s="409"/>
      <c r="HZ646" s="409"/>
      <c r="IA646" s="409"/>
      <c r="IB646" s="409"/>
      <c r="IC646" s="409"/>
      <c r="ID646" s="409"/>
      <c r="IE646" s="409"/>
      <c r="IF646" s="409"/>
      <c r="IP646" s="409"/>
      <c r="IQ646" s="409"/>
      <c r="IR646" s="409"/>
      <c r="IS646" s="409"/>
      <c r="IT646" s="409"/>
      <c r="IU646" s="409"/>
      <c r="IV646" s="409"/>
    </row>
    <row r="647" spans="1:256">
      <c r="A647" s="54"/>
      <c r="B647" s="16"/>
      <c r="C647" s="51"/>
      <c r="D647" s="52"/>
      <c r="E647" s="52"/>
      <c r="F647" s="52"/>
      <c r="G647" s="52"/>
      <c r="H647" s="52"/>
      <c r="I647" s="75"/>
      <c r="J647" s="232"/>
      <c r="K647" s="233"/>
      <c r="L647" s="234"/>
      <c r="M647" s="234"/>
      <c r="N647" s="234"/>
      <c r="O647" s="234"/>
      <c r="P647" s="635"/>
      <c r="Q647" s="627"/>
      <c r="S647" s="52"/>
      <c r="T647" s="52"/>
      <c r="U647" s="52"/>
      <c r="V647" s="52"/>
      <c r="W647" s="52"/>
      <c r="X647" s="641"/>
      <c r="AP647" s="409"/>
      <c r="AQ647" s="409"/>
      <c r="AR647" s="409"/>
      <c r="AS647" s="409"/>
      <c r="AT647" s="409"/>
      <c r="AU647" s="409"/>
      <c r="AV647" s="409"/>
      <c r="BF647" s="409"/>
      <c r="BG647" s="409"/>
      <c r="BH647" s="409"/>
      <c r="BI647" s="409"/>
      <c r="BJ647" s="409"/>
      <c r="BK647" s="409"/>
      <c r="BL647" s="409"/>
      <c r="BV647" s="409"/>
      <c r="BW647" s="409"/>
      <c r="BX647" s="409"/>
      <c r="BY647" s="409"/>
      <c r="BZ647" s="409"/>
      <c r="CA647" s="409"/>
      <c r="CB647" s="409"/>
      <c r="CL647" s="409"/>
      <c r="CM647" s="409"/>
      <c r="CN647" s="409"/>
      <c r="CO647" s="409"/>
      <c r="CP647" s="409"/>
      <c r="CQ647" s="409"/>
      <c r="CR647" s="409"/>
      <c r="DB647" s="409"/>
      <c r="DC647" s="409"/>
      <c r="DD647" s="409"/>
      <c r="DE647" s="409"/>
      <c r="DF647" s="409"/>
      <c r="DG647" s="409"/>
      <c r="DH647" s="409"/>
      <c r="DR647" s="409"/>
      <c r="DS647" s="409"/>
      <c r="DT647" s="409"/>
      <c r="DU647" s="409"/>
      <c r="DV647" s="409"/>
      <c r="DW647" s="409"/>
      <c r="DX647" s="409"/>
      <c r="EH647" s="409"/>
      <c r="EI647" s="409"/>
      <c r="EJ647" s="409"/>
      <c r="EK647" s="409"/>
      <c r="EL647" s="409"/>
      <c r="EM647" s="409"/>
      <c r="EN647" s="409"/>
      <c r="EX647" s="409"/>
      <c r="EY647" s="409"/>
      <c r="EZ647" s="409"/>
      <c r="FA647" s="409"/>
      <c r="FB647" s="409"/>
      <c r="FC647" s="409"/>
      <c r="FD647" s="409"/>
      <c r="FN647" s="409"/>
      <c r="FO647" s="409"/>
      <c r="FP647" s="409"/>
      <c r="FQ647" s="409"/>
      <c r="FR647" s="409"/>
      <c r="FS647" s="409"/>
      <c r="FT647" s="409"/>
      <c r="GD647" s="409"/>
      <c r="GE647" s="409"/>
      <c r="GF647" s="409"/>
      <c r="GG647" s="409"/>
      <c r="GH647" s="409"/>
      <c r="GI647" s="409"/>
      <c r="GJ647" s="409"/>
      <c r="GT647" s="409"/>
      <c r="GU647" s="409"/>
      <c r="GV647" s="409"/>
      <c r="GW647" s="409"/>
      <c r="GX647" s="409"/>
      <c r="GY647" s="409"/>
      <c r="GZ647" s="409"/>
      <c r="HJ647" s="409"/>
      <c r="HK647" s="409"/>
      <c r="HL647" s="409"/>
      <c r="HM647" s="409"/>
      <c r="HN647" s="409"/>
      <c r="HO647" s="409"/>
      <c r="HP647" s="409"/>
      <c r="HZ647" s="409"/>
      <c r="IA647" s="409"/>
      <c r="IB647" s="409"/>
      <c r="IC647" s="409"/>
      <c r="ID647" s="409"/>
      <c r="IE647" s="409"/>
      <c r="IF647" s="409"/>
      <c r="IP647" s="409"/>
      <c r="IQ647" s="409"/>
      <c r="IR647" s="409"/>
      <c r="IS647" s="409"/>
      <c r="IT647" s="409"/>
      <c r="IU647" s="409"/>
      <c r="IV647" s="409"/>
    </row>
    <row r="648" spans="1:256">
      <c r="A648" s="54"/>
      <c r="B648" s="16"/>
      <c r="C648" s="51"/>
      <c r="D648" s="52"/>
      <c r="E648" s="52"/>
      <c r="F648" s="52"/>
      <c r="G648" s="52"/>
      <c r="H648" s="52"/>
      <c r="I648" s="75"/>
      <c r="J648" s="232"/>
      <c r="K648" s="233"/>
      <c r="L648" s="234"/>
      <c r="M648" s="234"/>
      <c r="N648" s="234"/>
      <c r="O648" s="234"/>
      <c r="P648" s="635"/>
      <c r="Q648" s="627"/>
      <c r="S648" s="52"/>
      <c r="T648" s="52"/>
      <c r="U648" s="52"/>
      <c r="V648" s="52"/>
      <c r="W648" s="52"/>
      <c r="X648" s="641"/>
      <c r="AP648" s="409"/>
      <c r="AQ648" s="409"/>
      <c r="AR648" s="409"/>
      <c r="AS648" s="409"/>
      <c r="AT648" s="409"/>
      <c r="AU648" s="409"/>
      <c r="AV648" s="409"/>
      <c r="BF648" s="409"/>
      <c r="BG648" s="409"/>
      <c r="BH648" s="409"/>
      <c r="BI648" s="409"/>
      <c r="BJ648" s="409"/>
      <c r="BK648" s="409"/>
      <c r="BL648" s="409"/>
      <c r="BV648" s="409"/>
      <c r="BW648" s="409"/>
      <c r="BX648" s="409"/>
      <c r="BY648" s="409"/>
      <c r="BZ648" s="409"/>
      <c r="CA648" s="409"/>
      <c r="CB648" s="409"/>
      <c r="CL648" s="409"/>
      <c r="CM648" s="409"/>
      <c r="CN648" s="409"/>
      <c r="CO648" s="409"/>
      <c r="CP648" s="409"/>
      <c r="CQ648" s="409"/>
      <c r="CR648" s="409"/>
      <c r="DB648" s="409"/>
      <c r="DC648" s="409"/>
      <c r="DD648" s="409"/>
      <c r="DE648" s="409"/>
      <c r="DF648" s="409"/>
      <c r="DG648" s="409"/>
      <c r="DH648" s="409"/>
      <c r="DR648" s="409"/>
      <c r="DS648" s="409"/>
      <c r="DT648" s="409"/>
      <c r="DU648" s="409"/>
      <c r="DV648" s="409"/>
      <c r="DW648" s="409"/>
      <c r="DX648" s="409"/>
      <c r="EH648" s="409"/>
      <c r="EI648" s="409"/>
      <c r="EJ648" s="409"/>
      <c r="EK648" s="409"/>
      <c r="EL648" s="409"/>
      <c r="EM648" s="409"/>
      <c r="EN648" s="409"/>
      <c r="EX648" s="409"/>
      <c r="EY648" s="409"/>
      <c r="EZ648" s="409"/>
      <c r="FA648" s="409"/>
      <c r="FB648" s="409"/>
      <c r="FC648" s="409"/>
      <c r="FD648" s="409"/>
      <c r="FN648" s="409"/>
      <c r="FO648" s="409"/>
      <c r="FP648" s="409"/>
      <c r="FQ648" s="409"/>
      <c r="FR648" s="409"/>
      <c r="FS648" s="409"/>
      <c r="FT648" s="409"/>
      <c r="GD648" s="409"/>
      <c r="GE648" s="409"/>
      <c r="GF648" s="409"/>
      <c r="GG648" s="409"/>
      <c r="GH648" s="409"/>
      <c r="GI648" s="409"/>
      <c r="GJ648" s="409"/>
      <c r="GT648" s="409"/>
      <c r="GU648" s="409"/>
      <c r="GV648" s="409"/>
      <c r="GW648" s="409"/>
      <c r="GX648" s="409"/>
      <c r="GY648" s="409"/>
      <c r="GZ648" s="409"/>
      <c r="HJ648" s="409"/>
      <c r="HK648" s="409"/>
      <c r="HL648" s="409"/>
      <c r="HM648" s="409"/>
      <c r="HN648" s="409"/>
      <c r="HO648" s="409"/>
      <c r="HP648" s="409"/>
      <c r="HZ648" s="409"/>
      <c r="IA648" s="409"/>
      <c r="IB648" s="409"/>
      <c r="IC648" s="409"/>
      <c r="ID648" s="409"/>
      <c r="IE648" s="409"/>
      <c r="IF648" s="409"/>
      <c r="IP648" s="409"/>
      <c r="IQ648" s="409"/>
      <c r="IR648" s="409"/>
      <c r="IS648" s="409"/>
      <c r="IT648" s="409"/>
      <c r="IU648" s="409"/>
      <c r="IV648" s="409"/>
    </row>
    <row r="649" spans="1:256">
      <c r="A649" s="54"/>
      <c r="B649" s="16"/>
      <c r="C649" s="51"/>
      <c r="D649" s="52"/>
      <c r="E649" s="52"/>
      <c r="F649" s="52"/>
      <c r="G649" s="52"/>
      <c r="H649" s="52"/>
      <c r="I649" s="413"/>
      <c r="J649" s="232"/>
      <c r="K649" s="233"/>
      <c r="L649" s="234"/>
      <c r="M649" s="234"/>
      <c r="N649" s="234"/>
      <c r="O649" s="234"/>
      <c r="P649" s="635"/>
      <c r="Q649" s="627"/>
      <c r="S649" s="52"/>
      <c r="T649" s="52"/>
      <c r="U649" s="52"/>
      <c r="V649" s="52"/>
      <c r="W649" s="52"/>
      <c r="X649" s="641"/>
      <c r="AP649" s="409"/>
      <c r="AQ649" s="409"/>
      <c r="AR649" s="409"/>
      <c r="AS649" s="409"/>
      <c r="AT649" s="409"/>
      <c r="AU649" s="409"/>
      <c r="AV649" s="409"/>
      <c r="BF649" s="409"/>
      <c r="BG649" s="409"/>
      <c r="BH649" s="409"/>
      <c r="BI649" s="409"/>
      <c r="BJ649" s="409"/>
      <c r="BK649" s="409"/>
      <c r="BL649" s="409"/>
      <c r="BV649" s="409"/>
      <c r="BW649" s="409"/>
      <c r="BX649" s="409"/>
      <c r="BY649" s="409"/>
      <c r="BZ649" s="409"/>
      <c r="CA649" s="409"/>
      <c r="CB649" s="409"/>
      <c r="CL649" s="409"/>
      <c r="CM649" s="409"/>
      <c r="CN649" s="409"/>
      <c r="CO649" s="409"/>
      <c r="CP649" s="409"/>
      <c r="CQ649" s="409"/>
      <c r="CR649" s="409"/>
      <c r="DB649" s="409"/>
      <c r="DC649" s="409"/>
      <c r="DD649" s="409"/>
      <c r="DE649" s="409"/>
      <c r="DF649" s="409"/>
      <c r="DG649" s="409"/>
      <c r="DH649" s="409"/>
      <c r="DR649" s="409"/>
      <c r="DS649" s="409"/>
      <c r="DT649" s="409"/>
      <c r="DU649" s="409"/>
      <c r="DV649" s="409"/>
      <c r="DW649" s="409"/>
      <c r="DX649" s="409"/>
      <c r="EH649" s="409"/>
      <c r="EI649" s="409"/>
      <c r="EJ649" s="409"/>
      <c r="EK649" s="409"/>
      <c r="EL649" s="409"/>
      <c r="EM649" s="409"/>
      <c r="EN649" s="409"/>
      <c r="EX649" s="409"/>
      <c r="EY649" s="409"/>
      <c r="EZ649" s="409"/>
      <c r="FA649" s="409"/>
      <c r="FB649" s="409"/>
      <c r="FC649" s="409"/>
      <c r="FD649" s="409"/>
      <c r="FN649" s="409"/>
      <c r="FO649" s="409"/>
      <c r="FP649" s="409"/>
      <c r="FQ649" s="409"/>
      <c r="FR649" s="409"/>
      <c r="FS649" s="409"/>
      <c r="FT649" s="409"/>
      <c r="GD649" s="409"/>
      <c r="GE649" s="409"/>
      <c r="GF649" s="409"/>
      <c r="GG649" s="409"/>
      <c r="GH649" s="409"/>
      <c r="GI649" s="409"/>
      <c r="GJ649" s="409"/>
      <c r="GT649" s="409"/>
      <c r="GU649" s="409"/>
      <c r="GV649" s="409"/>
      <c r="GW649" s="409"/>
      <c r="GX649" s="409"/>
      <c r="GY649" s="409"/>
      <c r="GZ649" s="409"/>
      <c r="HJ649" s="409"/>
      <c r="HK649" s="409"/>
      <c r="HL649" s="409"/>
      <c r="HM649" s="409"/>
      <c r="HN649" s="409"/>
      <c r="HO649" s="409"/>
      <c r="HP649" s="409"/>
      <c r="HZ649" s="409"/>
      <c r="IA649" s="409"/>
      <c r="IB649" s="409"/>
      <c r="IC649" s="409"/>
      <c r="ID649" s="409"/>
      <c r="IE649" s="409"/>
      <c r="IF649" s="409"/>
      <c r="IP649" s="409"/>
      <c r="IQ649" s="409"/>
      <c r="IR649" s="409"/>
      <c r="IS649" s="409"/>
      <c r="IT649" s="409"/>
      <c r="IU649" s="409"/>
      <c r="IV649" s="409"/>
    </row>
    <row r="650" spans="1:256">
      <c r="A650" s="54"/>
      <c r="B650" s="16"/>
      <c r="C650" s="51"/>
      <c r="D650" s="52"/>
      <c r="E650" s="52"/>
      <c r="F650" s="52"/>
      <c r="G650" s="52"/>
      <c r="H650" s="52"/>
      <c r="I650" s="413"/>
      <c r="J650" s="232"/>
      <c r="K650" s="233"/>
      <c r="L650" s="234"/>
      <c r="M650" s="234"/>
      <c r="N650" s="234"/>
      <c r="O650" s="234"/>
      <c r="P650" s="635"/>
      <c r="Q650" s="627"/>
      <c r="S650" s="52"/>
      <c r="T650" s="52"/>
      <c r="U650" s="52"/>
      <c r="V650" s="52"/>
      <c r="W650" s="52"/>
      <c r="X650" s="641"/>
      <c r="AP650" s="409"/>
      <c r="AQ650" s="409"/>
      <c r="AR650" s="409"/>
      <c r="AS650" s="409"/>
      <c r="AT650" s="409"/>
      <c r="AU650" s="409"/>
      <c r="AV650" s="409"/>
      <c r="BF650" s="409"/>
      <c r="BG650" s="409"/>
      <c r="BH650" s="409"/>
      <c r="BI650" s="409"/>
      <c r="BJ650" s="409"/>
      <c r="BK650" s="409"/>
      <c r="BL650" s="409"/>
      <c r="BV650" s="409"/>
      <c r="BW650" s="409"/>
      <c r="BX650" s="409"/>
      <c r="BY650" s="409"/>
      <c r="BZ650" s="409"/>
      <c r="CA650" s="409"/>
      <c r="CB650" s="409"/>
      <c r="CL650" s="409"/>
      <c r="CM650" s="409"/>
      <c r="CN650" s="409"/>
      <c r="CO650" s="409"/>
      <c r="CP650" s="409"/>
      <c r="CQ650" s="409"/>
      <c r="CR650" s="409"/>
      <c r="DB650" s="409"/>
      <c r="DC650" s="409"/>
      <c r="DD650" s="409"/>
      <c r="DE650" s="409"/>
      <c r="DF650" s="409"/>
      <c r="DG650" s="409"/>
      <c r="DH650" s="409"/>
      <c r="DR650" s="409"/>
      <c r="DS650" s="409"/>
      <c r="DT650" s="409"/>
      <c r="DU650" s="409"/>
      <c r="DV650" s="409"/>
      <c r="DW650" s="409"/>
      <c r="DX650" s="409"/>
      <c r="EH650" s="409"/>
      <c r="EI650" s="409"/>
      <c r="EJ650" s="409"/>
      <c r="EK650" s="409"/>
      <c r="EL650" s="409"/>
      <c r="EM650" s="409"/>
      <c r="EN650" s="409"/>
      <c r="EX650" s="409"/>
      <c r="EY650" s="409"/>
      <c r="EZ650" s="409"/>
      <c r="FA650" s="409"/>
      <c r="FB650" s="409"/>
      <c r="FC650" s="409"/>
      <c r="FD650" s="409"/>
      <c r="FN650" s="409"/>
      <c r="FO650" s="409"/>
      <c r="FP650" s="409"/>
      <c r="FQ650" s="409"/>
      <c r="FR650" s="409"/>
      <c r="FS650" s="409"/>
      <c r="FT650" s="409"/>
      <c r="GD650" s="409"/>
      <c r="GE650" s="409"/>
      <c r="GF650" s="409"/>
      <c r="GG650" s="409"/>
      <c r="GH650" s="409"/>
      <c r="GI650" s="409"/>
      <c r="GJ650" s="409"/>
      <c r="GT650" s="409"/>
      <c r="GU650" s="409"/>
      <c r="GV650" s="409"/>
      <c r="GW650" s="409"/>
      <c r="GX650" s="409"/>
      <c r="GY650" s="409"/>
      <c r="GZ650" s="409"/>
      <c r="HJ650" s="409"/>
      <c r="HK650" s="409"/>
      <c r="HL650" s="409"/>
      <c r="HM650" s="409"/>
      <c r="HN650" s="409"/>
      <c r="HO650" s="409"/>
      <c r="HP650" s="409"/>
      <c r="HZ650" s="409"/>
      <c r="IA650" s="409"/>
      <c r="IB650" s="409"/>
      <c r="IC650" s="409"/>
      <c r="ID650" s="409"/>
      <c r="IE650" s="409"/>
      <c r="IF650" s="409"/>
      <c r="IP650" s="409"/>
      <c r="IQ650" s="409"/>
      <c r="IR650" s="409"/>
      <c r="IS650" s="409"/>
      <c r="IT650" s="409"/>
      <c r="IU650" s="409"/>
      <c r="IV650" s="409"/>
    </row>
    <row r="651" spans="1:256">
      <c r="A651" s="54"/>
      <c r="B651" s="16"/>
      <c r="C651" s="51"/>
      <c r="D651" s="52"/>
      <c r="E651" s="52"/>
      <c r="F651" s="52"/>
      <c r="G651" s="52"/>
      <c r="H651" s="52"/>
      <c r="I651" s="413"/>
      <c r="J651" s="232"/>
      <c r="K651" s="233"/>
      <c r="L651" s="234"/>
      <c r="M651" s="234"/>
      <c r="N651" s="234"/>
      <c r="O651" s="234"/>
      <c r="P651" s="635"/>
      <c r="Q651" s="627"/>
      <c r="S651" s="52"/>
      <c r="T651" s="52"/>
      <c r="U651" s="52"/>
      <c r="V651" s="52"/>
      <c r="W651" s="52"/>
      <c r="X651" s="641"/>
      <c r="AP651" s="409"/>
      <c r="AQ651" s="409"/>
      <c r="AR651" s="409"/>
      <c r="AS651" s="409"/>
      <c r="AT651" s="409"/>
      <c r="AU651" s="409"/>
      <c r="AV651" s="409"/>
      <c r="BF651" s="409"/>
      <c r="BG651" s="409"/>
      <c r="BH651" s="409"/>
      <c r="BI651" s="409"/>
      <c r="BJ651" s="409"/>
      <c r="BK651" s="409"/>
      <c r="BL651" s="409"/>
      <c r="BV651" s="409"/>
      <c r="BW651" s="409"/>
      <c r="BX651" s="409"/>
      <c r="BY651" s="409"/>
      <c r="BZ651" s="409"/>
      <c r="CA651" s="409"/>
      <c r="CB651" s="409"/>
      <c r="CL651" s="409"/>
      <c r="CM651" s="409"/>
      <c r="CN651" s="409"/>
      <c r="CO651" s="409"/>
      <c r="CP651" s="409"/>
      <c r="CQ651" s="409"/>
      <c r="CR651" s="409"/>
      <c r="DB651" s="409"/>
      <c r="DC651" s="409"/>
      <c r="DD651" s="409"/>
      <c r="DE651" s="409"/>
      <c r="DF651" s="409"/>
      <c r="DG651" s="409"/>
      <c r="DH651" s="409"/>
      <c r="DR651" s="409"/>
      <c r="DS651" s="409"/>
      <c r="DT651" s="409"/>
      <c r="DU651" s="409"/>
      <c r="DV651" s="409"/>
      <c r="DW651" s="409"/>
      <c r="DX651" s="409"/>
      <c r="EH651" s="409"/>
      <c r="EI651" s="409"/>
      <c r="EJ651" s="409"/>
      <c r="EK651" s="409"/>
      <c r="EL651" s="409"/>
      <c r="EM651" s="409"/>
      <c r="EN651" s="409"/>
      <c r="EX651" s="409"/>
      <c r="EY651" s="409"/>
      <c r="EZ651" s="409"/>
      <c r="FA651" s="409"/>
      <c r="FB651" s="409"/>
      <c r="FC651" s="409"/>
      <c r="FD651" s="409"/>
      <c r="FN651" s="409"/>
      <c r="FO651" s="409"/>
      <c r="FP651" s="409"/>
      <c r="FQ651" s="409"/>
      <c r="FR651" s="409"/>
      <c r="FS651" s="409"/>
      <c r="FT651" s="409"/>
      <c r="GD651" s="409"/>
      <c r="GE651" s="409"/>
      <c r="GF651" s="409"/>
      <c r="GG651" s="409"/>
      <c r="GH651" s="409"/>
      <c r="GI651" s="409"/>
      <c r="GJ651" s="409"/>
      <c r="GT651" s="409"/>
      <c r="GU651" s="409"/>
      <c r="GV651" s="409"/>
      <c r="GW651" s="409"/>
      <c r="GX651" s="409"/>
      <c r="GY651" s="409"/>
      <c r="GZ651" s="409"/>
      <c r="HJ651" s="409"/>
      <c r="HK651" s="409"/>
      <c r="HL651" s="409"/>
      <c r="HM651" s="409"/>
      <c r="HN651" s="409"/>
      <c r="HO651" s="409"/>
      <c r="HP651" s="409"/>
      <c r="HZ651" s="409"/>
      <c r="IA651" s="409"/>
      <c r="IB651" s="409"/>
      <c r="IC651" s="409"/>
      <c r="ID651" s="409"/>
      <c r="IE651" s="409"/>
      <c r="IF651" s="409"/>
      <c r="IP651" s="409"/>
      <c r="IQ651" s="409"/>
      <c r="IR651" s="409"/>
      <c r="IS651" s="409"/>
      <c r="IT651" s="409"/>
      <c r="IU651" s="409"/>
      <c r="IV651" s="409"/>
    </row>
    <row r="652" spans="1:256">
      <c r="A652" s="54"/>
      <c r="B652" s="141"/>
      <c r="C652" s="142"/>
      <c r="D652" s="143"/>
      <c r="E652" s="143"/>
      <c r="F652" s="143"/>
      <c r="G652" s="143"/>
      <c r="H652" s="143"/>
      <c r="I652" s="414"/>
      <c r="J652" s="632"/>
      <c r="K652" s="235"/>
      <c r="L652" s="236"/>
      <c r="M652" s="236"/>
      <c r="N652" s="236"/>
      <c r="O652" s="236"/>
      <c r="P652" s="636"/>
      <c r="Q652" s="627"/>
      <c r="S652" s="52"/>
      <c r="T652" s="52"/>
      <c r="U652" s="52"/>
      <c r="V652" s="52"/>
      <c r="W652" s="52"/>
      <c r="X652" s="641"/>
      <c r="AP652" s="409"/>
      <c r="AQ652" s="409"/>
      <c r="AR652" s="409"/>
      <c r="AS652" s="409"/>
      <c r="AT652" s="409"/>
      <c r="AU652" s="409"/>
      <c r="AV652" s="409"/>
      <c r="BF652" s="409"/>
      <c r="BG652" s="409"/>
      <c r="BH652" s="409"/>
      <c r="BI652" s="409"/>
      <c r="BJ652" s="409"/>
      <c r="BK652" s="409"/>
      <c r="BL652" s="409"/>
      <c r="BV652" s="409"/>
      <c r="BW652" s="409"/>
      <c r="BX652" s="409"/>
      <c r="BY652" s="409"/>
      <c r="BZ652" s="409"/>
      <c r="CA652" s="409"/>
      <c r="CB652" s="409"/>
      <c r="CL652" s="409"/>
      <c r="CM652" s="409"/>
      <c r="CN652" s="409"/>
      <c r="CO652" s="409"/>
      <c r="CP652" s="409"/>
      <c r="CQ652" s="409"/>
      <c r="CR652" s="409"/>
      <c r="DB652" s="409"/>
      <c r="DC652" s="409"/>
      <c r="DD652" s="409"/>
      <c r="DE652" s="409"/>
      <c r="DF652" s="409"/>
      <c r="DG652" s="409"/>
      <c r="DH652" s="409"/>
      <c r="DR652" s="409"/>
      <c r="DS652" s="409"/>
      <c r="DT652" s="409"/>
      <c r="DU652" s="409"/>
      <c r="DV652" s="409"/>
      <c r="DW652" s="409"/>
      <c r="DX652" s="409"/>
      <c r="EH652" s="409"/>
      <c r="EI652" s="409"/>
      <c r="EJ652" s="409"/>
      <c r="EK652" s="409"/>
      <c r="EL652" s="409"/>
      <c r="EM652" s="409"/>
      <c r="EN652" s="409"/>
      <c r="EX652" s="409"/>
      <c r="EY652" s="409"/>
      <c r="EZ652" s="409"/>
      <c r="FA652" s="409"/>
      <c r="FB652" s="409"/>
      <c r="FC652" s="409"/>
      <c r="FD652" s="409"/>
      <c r="FN652" s="409"/>
      <c r="FO652" s="409"/>
      <c r="FP652" s="409"/>
      <c r="FQ652" s="409"/>
      <c r="FR652" s="409"/>
      <c r="FS652" s="409"/>
      <c r="FT652" s="409"/>
      <c r="GD652" s="409"/>
      <c r="GE652" s="409"/>
      <c r="GF652" s="409"/>
      <c r="GG652" s="409"/>
      <c r="GH652" s="409"/>
      <c r="GI652" s="409"/>
      <c r="GJ652" s="409"/>
      <c r="GT652" s="409"/>
      <c r="GU652" s="409"/>
      <c r="GV652" s="409"/>
      <c r="GW652" s="409"/>
      <c r="GX652" s="409"/>
      <c r="GY652" s="409"/>
      <c r="GZ652" s="409"/>
      <c r="HJ652" s="409"/>
      <c r="HK652" s="409"/>
      <c r="HL652" s="409"/>
      <c r="HM652" s="409"/>
      <c r="HN652" s="409"/>
      <c r="HO652" s="409"/>
      <c r="HP652" s="409"/>
      <c r="HZ652" s="409"/>
      <c r="IA652" s="409"/>
      <c r="IB652" s="409"/>
      <c r="IC652" s="409"/>
      <c r="ID652" s="409"/>
      <c r="IE652" s="409"/>
      <c r="IF652" s="409"/>
      <c r="IP652" s="409"/>
      <c r="IQ652" s="409"/>
      <c r="IR652" s="409"/>
      <c r="IS652" s="409"/>
      <c r="IT652" s="409"/>
      <c r="IU652" s="409"/>
      <c r="IV652" s="409"/>
    </row>
    <row r="653" spans="1:256">
      <c r="A653" s="54"/>
      <c r="B653" s="16"/>
      <c r="C653" s="51"/>
      <c r="D653" s="52"/>
      <c r="E653" s="52"/>
      <c r="F653" s="52"/>
      <c r="G653" s="52"/>
      <c r="H653" s="52"/>
      <c r="I653" s="51"/>
      <c r="J653" s="242"/>
      <c r="K653" s="226"/>
      <c r="L653" s="630"/>
      <c r="M653" s="630"/>
      <c r="N653" s="630"/>
      <c r="O653" s="630"/>
      <c r="P653" s="637"/>
      <c r="X653" s="641"/>
      <c r="AP653" s="409"/>
      <c r="AQ653" s="409"/>
      <c r="AR653" s="409"/>
      <c r="AS653" s="409"/>
      <c r="AT653" s="409"/>
      <c r="AU653" s="409"/>
      <c r="AV653" s="409"/>
      <c r="BF653" s="409"/>
      <c r="BG653" s="409"/>
      <c r="BH653" s="409"/>
      <c r="BI653" s="409"/>
      <c r="BJ653" s="409"/>
      <c r="BK653" s="409"/>
      <c r="BL653" s="409"/>
      <c r="BV653" s="409"/>
      <c r="BW653" s="409"/>
      <c r="BX653" s="409"/>
      <c r="BY653" s="409"/>
      <c r="BZ653" s="409"/>
      <c r="CA653" s="409"/>
      <c r="CB653" s="409"/>
      <c r="CL653" s="409"/>
      <c r="CM653" s="409"/>
      <c r="CN653" s="409"/>
      <c r="CO653" s="409"/>
      <c r="CP653" s="409"/>
      <c r="CQ653" s="409"/>
      <c r="CR653" s="409"/>
      <c r="DB653" s="409"/>
      <c r="DC653" s="409"/>
      <c r="DD653" s="409"/>
      <c r="DE653" s="409"/>
      <c r="DF653" s="409"/>
      <c r="DG653" s="409"/>
      <c r="DH653" s="409"/>
      <c r="DR653" s="409"/>
      <c r="DS653" s="409"/>
      <c r="DT653" s="409"/>
      <c r="DU653" s="409"/>
      <c r="DV653" s="409"/>
      <c r="DW653" s="409"/>
      <c r="DX653" s="409"/>
      <c r="EH653" s="409"/>
      <c r="EI653" s="409"/>
      <c r="EJ653" s="409"/>
      <c r="EK653" s="409"/>
      <c r="EL653" s="409"/>
      <c r="EM653" s="409"/>
      <c r="EN653" s="409"/>
      <c r="EX653" s="409"/>
      <c r="EY653" s="409"/>
      <c r="EZ653" s="409"/>
      <c r="FA653" s="409"/>
      <c r="FB653" s="409"/>
      <c r="FC653" s="409"/>
      <c r="FD653" s="409"/>
      <c r="FN653" s="409"/>
      <c r="FO653" s="409"/>
      <c r="FP653" s="409"/>
      <c r="FQ653" s="409"/>
      <c r="FR653" s="409"/>
      <c r="FS653" s="409"/>
      <c r="FT653" s="409"/>
      <c r="GD653" s="409"/>
      <c r="GE653" s="409"/>
      <c r="GF653" s="409"/>
      <c r="GG653" s="409"/>
      <c r="GH653" s="409"/>
      <c r="GI653" s="409"/>
      <c r="GJ653" s="409"/>
      <c r="GT653" s="409"/>
      <c r="GU653" s="409"/>
      <c r="GV653" s="409"/>
      <c r="GW653" s="409"/>
      <c r="GX653" s="409"/>
      <c r="GY653" s="409"/>
      <c r="GZ653" s="409"/>
      <c r="HJ653" s="409"/>
      <c r="HK653" s="409"/>
      <c r="HL653" s="409"/>
      <c r="HM653" s="409"/>
      <c r="HN653" s="409"/>
      <c r="HO653" s="409"/>
      <c r="HP653" s="409"/>
      <c r="HZ653" s="409"/>
      <c r="IA653" s="409"/>
      <c r="IB653" s="409"/>
      <c r="IC653" s="409"/>
      <c r="ID653" s="409"/>
      <c r="IE653" s="409"/>
      <c r="IF653" s="409"/>
      <c r="IP653" s="409"/>
      <c r="IQ653" s="409"/>
      <c r="IR653" s="409"/>
      <c r="IS653" s="409"/>
      <c r="IT653" s="409"/>
      <c r="IU653" s="409"/>
      <c r="IV653" s="409"/>
    </row>
    <row r="654" spans="1:256">
      <c r="A654" s="54"/>
      <c r="B654" s="16"/>
      <c r="C654" s="51"/>
      <c r="D654" s="52"/>
      <c r="E654" s="52"/>
      <c r="F654" s="52"/>
      <c r="G654" s="52"/>
      <c r="H654" s="52"/>
      <c r="I654" s="51"/>
      <c r="J654" s="242"/>
      <c r="K654" s="226"/>
      <c r="L654" s="630"/>
      <c r="M654" s="630"/>
      <c r="N654" s="630"/>
      <c r="O654" s="630"/>
      <c r="P654" s="637"/>
      <c r="X654" s="641"/>
      <c r="AP654" s="409"/>
      <c r="AQ654" s="409"/>
      <c r="AR654" s="409"/>
      <c r="AS654" s="409"/>
      <c r="AT654" s="409"/>
      <c r="AU654" s="409"/>
      <c r="AV654" s="409"/>
      <c r="BF654" s="409"/>
      <c r="BG654" s="409"/>
      <c r="BH654" s="409"/>
      <c r="BI654" s="409"/>
      <c r="BJ654" s="409"/>
      <c r="BK654" s="409"/>
      <c r="BL654" s="409"/>
      <c r="BV654" s="409"/>
      <c r="BW654" s="409"/>
      <c r="BX654" s="409"/>
      <c r="BY654" s="409"/>
      <c r="BZ654" s="409"/>
      <c r="CA654" s="409"/>
      <c r="CB654" s="409"/>
      <c r="CL654" s="409"/>
      <c r="CM654" s="409"/>
      <c r="CN654" s="409"/>
      <c r="CO654" s="409"/>
      <c r="CP654" s="409"/>
      <c r="CQ654" s="409"/>
      <c r="CR654" s="409"/>
      <c r="DB654" s="409"/>
      <c r="DC654" s="409"/>
      <c r="DD654" s="409"/>
      <c r="DE654" s="409"/>
      <c r="DF654" s="409"/>
      <c r="DG654" s="409"/>
      <c r="DH654" s="409"/>
      <c r="DR654" s="409"/>
      <c r="DS654" s="409"/>
      <c r="DT654" s="409"/>
      <c r="DU654" s="409"/>
      <c r="DV654" s="409"/>
      <c r="DW654" s="409"/>
      <c r="DX654" s="409"/>
      <c r="EH654" s="409"/>
      <c r="EI654" s="409"/>
      <c r="EJ654" s="409"/>
      <c r="EK654" s="409"/>
      <c r="EL654" s="409"/>
      <c r="EM654" s="409"/>
      <c r="EN654" s="409"/>
      <c r="EX654" s="409"/>
      <c r="EY654" s="409"/>
      <c r="EZ654" s="409"/>
      <c r="FA654" s="409"/>
      <c r="FB654" s="409"/>
      <c r="FC654" s="409"/>
      <c r="FD654" s="409"/>
      <c r="FN654" s="409"/>
      <c r="FO654" s="409"/>
      <c r="FP654" s="409"/>
      <c r="FQ654" s="409"/>
      <c r="FR654" s="409"/>
      <c r="FS654" s="409"/>
      <c r="FT654" s="409"/>
      <c r="GD654" s="409"/>
      <c r="GE654" s="409"/>
      <c r="GF654" s="409"/>
      <c r="GG654" s="409"/>
      <c r="GH654" s="409"/>
      <c r="GI654" s="409"/>
      <c r="GJ654" s="409"/>
      <c r="GT654" s="409"/>
      <c r="GU654" s="409"/>
      <c r="GV654" s="409"/>
      <c r="GW654" s="409"/>
      <c r="GX654" s="409"/>
      <c r="GY654" s="409"/>
      <c r="GZ654" s="409"/>
      <c r="HJ654" s="409"/>
      <c r="HK654" s="409"/>
      <c r="HL654" s="409"/>
      <c r="HM654" s="409"/>
      <c r="HN654" s="409"/>
      <c r="HO654" s="409"/>
      <c r="HP654" s="409"/>
      <c r="HZ654" s="409"/>
      <c r="IA654" s="409"/>
      <c r="IB654" s="409"/>
      <c r="IC654" s="409"/>
      <c r="ID654" s="409"/>
      <c r="IE654" s="409"/>
      <c r="IF654" s="409"/>
      <c r="IP654" s="409"/>
      <c r="IQ654" s="409"/>
      <c r="IR654" s="409"/>
      <c r="IS654" s="409"/>
      <c r="IT654" s="409"/>
      <c r="IU654" s="409"/>
      <c r="IV654" s="409"/>
    </row>
    <row r="655" spans="1:256">
      <c r="A655" s="54"/>
      <c r="B655" s="139"/>
      <c r="C655" s="137"/>
      <c r="D655" s="138"/>
      <c r="E655" s="138"/>
      <c r="F655" s="138"/>
      <c r="G655" s="138"/>
      <c r="H655" s="138"/>
      <c r="I655" s="417"/>
      <c r="J655" s="243"/>
      <c r="K655" s="227"/>
      <c r="L655" s="227"/>
      <c r="M655" s="227"/>
      <c r="N655" s="227"/>
      <c r="O655" s="237"/>
      <c r="P655" s="631"/>
      <c r="X655" s="641"/>
      <c r="AP655" s="409"/>
      <c r="AQ655" s="409"/>
      <c r="AR655" s="409"/>
      <c r="AS655" s="409"/>
      <c r="AT655" s="409"/>
      <c r="AU655" s="409"/>
      <c r="AV655" s="409"/>
      <c r="BF655" s="409"/>
      <c r="BG655" s="409"/>
      <c r="BH655" s="409"/>
      <c r="BI655" s="409"/>
      <c r="BJ655" s="409"/>
      <c r="BK655" s="409"/>
      <c r="BL655" s="409"/>
      <c r="BV655" s="409"/>
      <c r="BW655" s="409"/>
      <c r="BX655" s="409"/>
      <c r="BY655" s="409"/>
      <c r="BZ655" s="409"/>
      <c r="CA655" s="409"/>
      <c r="CB655" s="409"/>
      <c r="CL655" s="409"/>
      <c r="CM655" s="409"/>
      <c r="CN655" s="409"/>
      <c r="CO655" s="409"/>
      <c r="CP655" s="409"/>
      <c r="CQ655" s="409"/>
      <c r="CR655" s="409"/>
      <c r="DB655" s="409"/>
      <c r="DC655" s="409"/>
      <c r="DD655" s="409"/>
      <c r="DE655" s="409"/>
      <c r="DF655" s="409"/>
      <c r="DG655" s="409"/>
      <c r="DH655" s="409"/>
      <c r="DR655" s="409"/>
      <c r="DS655" s="409"/>
      <c r="DT655" s="409"/>
      <c r="DU655" s="409"/>
      <c r="DV655" s="409"/>
      <c r="DW655" s="409"/>
      <c r="DX655" s="409"/>
      <c r="EH655" s="409"/>
      <c r="EI655" s="409"/>
      <c r="EJ655" s="409"/>
      <c r="EK655" s="409"/>
      <c r="EL655" s="409"/>
      <c r="EM655" s="409"/>
      <c r="EN655" s="409"/>
      <c r="EX655" s="409"/>
      <c r="EY655" s="409"/>
      <c r="EZ655" s="409"/>
      <c r="FA655" s="409"/>
      <c r="FB655" s="409"/>
      <c r="FC655" s="409"/>
      <c r="FD655" s="409"/>
      <c r="FN655" s="409"/>
      <c r="FO655" s="409"/>
      <c r="FP655" s="409"/>
      <c r="FQ655" s="409"/>
      <c r="FR655" s="409"/>
      <c r="FS655" s="409"/>
      <c r="FT655" s="409"/>
      <c r="GD655" s="409"/>
      <c r="GE655" s="409"/>
      <c r="GF655" s="409"/>
      <c r="GG655" s="409"/>
      <c r="GH655" s="409"/>
      <c r="GI655" s="409"/>
      <c r="GJ655" s="409"/>
      <c r="GT655" s="409"/>
      <c r="GU655" s="409"/>
      <c r="GV655" s="409"/>
      <c r="GW655" s="409"/>
      <c r="GX655" s="409"/>
      <c r="GY655" s="409"/>
      <c r="GZ655" s="409"/>
      <c r="HJ655" s="409"/>
      <c r="HK655" s="409"/>
      <c r="HL655" s="409"/>
      <c r="HM655" s="409"/>
      <c r="HN655" s="409"/>
      <c r="HO655" s="409"/>
      <c r="HP655" s="409"/>
      <c r="HZ655" s="409"/>
      <c r="IA655" s="409"/>
      <c r="IB655" s="409"/>
      <c r="IC655" s="409"/>
      <c r="ID655" s="409"/>
      <c r="IE655" s="409"/>
      <c r="IF655" s="409"/>
      <c r="IP655" s="409"/>
      <c r="IQ655" s="409"/>
      <c r="IR655" s="409"/>
      <c r="IS655" s="409"/>
      <c r="IT655" s="409"/>
      <c r="IU655" s="409"/>
      <c r="IV655" s="409"/>
    </row>
    <row r="656" spans="1:256">
      <c r="A656" s="54"/>
      <c r="B656" s="16"/>
      <c r="C656" s="51"/>
      <c r="D656" s="52"/>
      <c r="E656" s="52"/>
      <c r="F656" s="52"/>
      <c r="G656" s="52"/>
      <c r="H656" s="52"/>
      <c r="I656" s="51"/>
      <c r="J656" s="242"/>
      <c r="K656" s="226"/>
      <c r="L656" s="630"/>
      <c r="M656" s="630"/>
      <c r="N656" s="630"/>
      <c r="O656" s="630"/>
      <c r="P656" s="637"/>
      <c r="Q656" s="627"/>
      <c r="S656" s="52"/>
      <c r="T656" s="52"/>
      <c r="U656" s="52"/>
      <c r="V656" s="52"/>
      <c r="W656" s="52"/>
      <c r="X656" s="641"/>
      <c r="AP656" s="409"/>
      <c r="AQ656" s="409"/>
      <c r="AR656" s="409"/>
      <c r="AS656" s="409"/>
      <c r="AT656" s="409"/>
      <c r="AU656" s="409"/>
      <c r="AV656" s="409"/>
      <c r="BF656" s="409"/>
      <c r="BG656" s="409"/>
      <c r="BH656" s="409"/>
      <c r="BI656" s="409"/>
      <c r="BJ656" s="409"/>
      <c r="BK656" s="409"/>
      <c r="BL656" s="409"/>
      <c r="BV656" s="409"/>
      <c r="BW656" s="409"/>
      <c r="BX656" s="409"/>
      <c r="BY656" s="409"/>
      <c r="BZ656" s="409"/>
      <c r="CA656" s="409"/>
      <c r="CB656" s="409"/>
      <c r="CL656" s="409"/>
      <c r="CM656" s="409"/>
      <c r="CN656" s="409"/>
      <c r="CO656" s="409"/>
      <c r="CP656" s="409"/>
      <c r="CQ656" s="409"/>
      <c r="CR656" s="409"/>
      <c r="DB656" s="409"/>
      <c r="DC656" s="409"/>
      <c r="DD656" s="409"/>
      <c r="DE656" s="409"/>
      <c r="DF656" s="409"/>
      <c r="DG656" s="409"/>
      <c r="DH656" s="409"/>
      <c r="DR656" s="409"/>
      <c r="DS656" s="409"/>
      <c r="DT656" s="409"/>
      <c r="DU656" s="409"/>
      <c r="DV656" s="409"/>
      <c r="DW656" s="409"/>
      <c r="DX656" s="409"/>
      <c r="EH656" s="409"/>
      <c r="EI656" s="409"/>
      <c r="EJ656" s="409"/>
      <c r="EK656" s="409"/>
      <c r="EL656" s="409"/>
      <c r="EM656" s="409"/>
      <c r="EN656" s="409"/>
      <c r="EX656" s="409"/>
      <c r="EY656" s="409"/>
      <c r="EZ656" s="409"/>
      <c r="FA656" s="409"/>
      <c r="FB656" s="409"/>
      <c r="FC656" s="409"/>
      <c r="FD656" s="409"/>
      <c r="FN656" s="409"/>
      <c r="FO656" s="409"/>
      <c r="FP656" s="409"/>
      <c r="FQ656" s="409"/>
      <c r="FR656" s="409"/>
      <c r="FS656" s="409"/>
      <c r="FT656" s="409"/>
      <c r="GD656" s="409"/>
      <c r="GE656" s="409"/>
      <c r="GF656" s="409"/>
      <c r="GG656" s="409"/>
      <c r="GH656" s="409"/>
      <c r="GI656" s="409"/>
      <c r="GJ656" s="409"/>
      <c r="GT656" s="409"/>
      <c r="GU656" s="409"/>
      <c r="GV656" s="409"/>
      <c r="GW656" s="409"/>
      <c r="GX656" s="409"/>
      <c r="GY656" s="409"/>
      <c r="GZ656" s="409"/>
      <c r="HJ656" s="409"/>
      <c r="HK656" s="409"/>
      <c r="HL656" s="409"/>
      <c r="HM656" s="409"/>
      <c r="HN656" s="409"/>
      <c r="HO656" s="409"/>
      <c r="HP656" s="409"/>
      <c r="HZ656" s="409"/>
      <c r="IA656" s="409"/>
      <c r="IB656" s="409"/>
      <c r="IC656" s="409"/>
      <c r="ID656" s="409"/>
      <c r="IE656" s="409"/>
      <c r="IF656" s="409"/>
      <c r="IP656" s="409"/>
      <c r="IQ656" s="409"/>
      <c r="IR656" s="409"/>
      <c r="IS656" s="409"/>
      <c r="IT656" s="409"/>
      <c r="IU656" s="409"/>
      <c r="IV656" s="409"/>
    </row>
    <row r="657" spans="1:256">
      <c r="A657" s="54"/>
      <c r="B657" s="16"/>
      <c r="C657" s="51"/>
      <c r="D657" s="52"/>
      <c r="E657" s="52"/>
      <c r="F657" s="52"/>
      <c r="G657" s="52"/>
      <c r="H657" s="52"/>
      <c r="I657" s="51"/>
      <c r="J657" s="242"/>
      <c r="K657" s="226"/>
      <c r="L657" s="630"/>
      <c r="M657" s="630"/>
      <c r="N657" s="630"/>
      <c r="O657" s="630"/>
      <c r="P657" s="637"/>
      <c r="Q657" s="627"/>
      <c r="S657" s="52"/>
      <c r="T657" s="52"/>
      <c r="U657" s="52"/>
      <c r="V657" s="52"/>
      <c r="W657" s="52"/>
      <c r="X657" s="641"/>
      <c r="AP657" s="409"/>
      <c r="AQ657" s="409"/>
      <c r="AR657" s="409"/>
      <c r="AS657" s="409"/>
      <c r="AT657" s="409"/>
      <c r="AU657" s="409"/>
      <c r="AV657" s="409"/>
      <c r="BF657" s="409"/>
      <c r="BG657" s="409"/>
      <c r="BH657" s="409"/>
      <c r="BI657" s="409"/>
      <c r="BJ657" s="409"/>
      <c r="BK657" s="409"/>
      <c r="BL657" s="409"/>
      <c r="BV657" s="409"/>
      <c r="BW657" s="409"/>
      <c r="BX657" s="409"/>
      <c r="BY657" s="409"/>
      <c r="BZ657" s="409"/>
      <c r="CA657" s="409"/>
      <c r="CB657" s="409"/>
      <c r="CL657" s="409"/>
      <c r="CM657" s="409"/>
      <c r="CN657" s="409"/>
      <c r="CO657" s="409"/>
      <c r="CP657" s="409"/>
      <c r="CQ657" s="409"/>
      <c r="CR657" s="409"/>
      <c r="DB657" s="409"/>
      <c r="DC657" s="409"/>
      <c r="DD657" s="409"/>
      <c r="DE657" s="409"/>
      <c r="DF657" s="409"/>
      <c r="DG657" s="409"/>
      <c r="DH657" s="409"/>
      <c r="DR657" s="409"/>
      <c r="DS657" s="409"/>
      <c r="DT657" s="409"/>
      <c r="DU657" s="409"/>
      <c r="DV657" s="409"/>
      <c r="DW657" s="409"/>
      <c r="DX657" s="409"/>
      <c r="EH657" s="409"/>
      <c r="EI657" s="409"/>
      <c r="EJ657" s="409"/>
      <c r="EK657" s="409"/>
      <c r="EL657" s="409"/>
      <c r="EM657" s="409"/>
      <c r="EN657" s="409"/>
      <c r="EX657" s="409"/>
      <c r="EY657" s="409"/>
      <c r="EZ657" s="409"/>
      <c r="FA657" s="409"/>
      <c r="FB657" s="409"/>
      <c r="FC657" s="409"/>
      <c r="FD657" s="409"/>
      <c r="FN657" s="409"/>
      <c r="FO657" s="409"/>
      <c r="FP657" s="409"/>
      <c r="FQ657" s="409"/>
      <c r="FR657" s="409"/>
      <c r="FS657" s="409"/>
      <c r="FT657" s="409"/>
      <c r="GD657" s="409"/>
      <c r="GE657" s="409"/>
      <c r="GF657" s="409"/>
      <c r="GG657" s="409"/>
      <c r="GH657" s="409"/>
      <c r="GI657" s="409"/>
      <c r="GJ657" s="409"/>
      <c r="GT657" s="409"/>
      <c r="GU657" s="409"/>
      <c r="GV657" s="409"/>
      <c r="GW657" s="409"/>
      <c r="GX657" s="409"/>
      <c r="GY657" s="409"/>
      <c r="GZ657" s="409"/>
      <c r="HJ657" s="409"/>
      <c r="HK657" s="409"/>
      <c r="HL657" s="409"/>
      <c r="HM657" s="409"/>
      <c r="HN657" s="409"/>
      <c r="HO657" s="409"/>
      <c r="HP657" s="409"/>
      <c r="HZ657" s="409"/>
      <c r="IA657" s="409"/>
      <c r="IB657" s="409"/>
      <c r="IC657" s="409"/>
      <c r="ID657" s="409"/>
      <c r="IE657" s="409"/>
      <c r="IF657" s="409"/>
      <c r="IP657" s="409"/>
      <c r="IQ657" s="409"/>
      <c r="IR657" s="409"/>
      <c r="IS657" s="409"/>
      <c r="IT657" s="409"/>
      <c r="IU657" s="409"/>
      <c r="IV657" s="409"/>
    </row>
    <row r="658" spans="1:256">
      <c r="A658" s="54"/>
      <c r="B658" s="139"/>
      <c r="C658" s="137"/>
      <c r="D658" s="138"/>
      <c r="E658" s="138"/>
      <c r="F658" s="138"/>
      <c r="G658" s="138"/>
      <c r="H658" s="138"/>
      <c r="I658" s="417"/>
      <c r="J658" s="243"/>
      <c r="K658" s="227"/>
      <c r="L658" s="227"/>
      <c r="M658" s="227"/>
      <c r="N658" s="227"/>
      <c r="O658" s="237"/>
      <c r="P658" s="631"/>
      <c r="Q658" s="627"/>
      <c r="S658" s="52"/>
      <c r="T658" s="52"/>
      <c r="U658" s="52"/>
      <c r="V658" s="52"/>
      <c r="W658" s="52"/>
      <c r="X658" s="641"/>
      <c r="AP658" s="409"/>
      <c r="AQ658" s="409"/>
      <c r="AR658" s="409"/>
      <c r="AS658" s="409"/>
      <c r="AT658" s="409"/>
      <c r="AU658" s="409"/>
      <c r="AV658" s="409"/>
      <c r="BF658" s="409"/>
      <c r="BG658" s="409"/>
      <c r="BH658" s="409"/>
      <c r="BI658" s="409"/>
      <c r="BJ658" s="409"/>
      <c r="BK658" s="409"/>
      <c r="BL658" s="409"/>
      <c r="BV658" s="409"/>
      <c r="BW658" s="409"/>
      <c r="BX658" s="409"/>
      <c r="BY658" s="409"/>
      <c r="BZ658" s="409"/>
      <c r="CA658" s="409"/>
      <c r="CB658" s="409"/>
      <c r="CL658" s="409"/>
      <c r="CM658" s="409"/>
      <c r="CN658" s="409"/>
      <c r="CO658" s="409"/>
      <c r="CP658" s="409"/>
      <c r="CQ658" s="409"/>
      <c r="CR658" s="409"/>
      <c r="DB658" s="409"/>
      <c r="DC658" s="409"/>
      <c r="DD658" s="409"/>
      <c r="DE658" s="409"/>
      <c r="DF658" s="409"/>
      <c r="DG658" s="409"/>
      <c r="DH658" s="409"/>
      <c r="DR658" s="409"/>
      <c r="DS658" s="409"/>
      <c r="DT658" s="409"/>
      <c r="DU658" s="409"/>
      <c r="DV658" s="409"/>
      <c r="DW658" s="409"/>
      <c r="DX658" s="409"/>
      <c r="EH658" s="409"/>
      <c r="EI658" s="409"/>
      <c r="EJ658" s="409"/>
      <c r="EK658" s="409"/>
      <c r="EL658" s="409"/>
      <c r="EM658" s="409"/>
      <c r="EN658" s="409"/>
      <c r="EX658" s="409"/>
      <c r="EY658" s="409"/>
      <c r="EZ658" s="409"/>
      <c r="FA658" s="409"/>
      <c r="FB658" s="409"/>
      <c r="FC658" s="409"/>
      <c r="FD658" s="409"/>
      <c r="FN658" s="409"/>
      <c r="FO658" s="409"/>
      <c r="FP658" s="409"/>
      <c r="FQ658" s="409"/>
      <c r="FR658" s="409"/>
      <c r="FS658" s="409"/>
      <c r="FT658" s="409"/>
      <c r="GD658" s="409"/>
      <c r="GE658" s="409"/>
      <c r="GF658" s="409"/>
      <c r="GG658" s="409"/>
      <c r="GH658" s="409"/>
      <c r="GI658" s="409"/>
      <c r="GJ658" s="409"/>
      <c r="GT658" s="409"/>
      <c r="GU658" s="409"/>
      <c r="GV658" s="409"/>
      <c r="GW658" s="409"/>
      <c r="GX658" s="409"/>
      <c r="GY658" s="409"/>
      <c r="GZ658" s="409"/>
      <c r="HJ658" s="409"/>
      <c r="HK658" s="409"/>
      <c r="HL658" s="409"/>
      <c r="HM658" s="409"/>
      <c r="HN658" s="409"/>
      <c r="HO658" s="409"/>
      <c r="HP658" s="409"/>
      <c r="HZ658" s="409"/>
      <c r="IA658" s="409"/>
      <c r="IB658" s="409"/>
      <c r="IC658" s="409"/>
      <c r="ID658" s="409"/>
      <c r="IE658" s="409"/>
      <c r="IF658" s="409"/>
      <c r="IP658" s="409"/>
      <c r="IQ658" s="409"/>
      <c r="IR658" s="409"/>
      <c r="IS658" s="409"/>
      <c r="IT658" s="409"/>
      <c r="IU658" s="409"/>
      <c r="IV658" s="409"/>
    </row>
    <row r="659" spans="1:256">
      <c r="A659" s="54"/>
      <c r="B659" s="16"/>
      <c r="C659" s="51"/>
      <c r="D659" s="52"/>
      <c r="E659" s="52"/>
      <c r="F659" s="52"/>
      <c r="G659" s="52"/>
      <c r="H659" s="52"/>
      <c r="I659" s="51"/>
      <c r="J659" s="242"/>
      <c r="K659" s="226"/>
      <c r="L659" s="630"/>
      <c r="M659" s="630"/>
      <c r="N659" s="630"/>
      <c r="O659" s="630"/>
      <c r="P659" s="637"/>
      <c r="Q659" s="627"/>
      <c r="S659" s="52"/>
      <c r="T659" s="52"/>
      <c r="U659" s="52"/>
      <c r="V659" s="52"/>
      <c r="W659" s="52"/>
      <c r="X659" s="641"/>
      <c r="AP659" s="409"/>
      <c r="AQ659" s="409"/>
      <c r="AR659" s="409"/>
      <c r="AS659" s="409"/>
      <c r="AT659" s="409"/>
      <c r="AU659" s="409"/>
      <c r="AV659" s="409"/>
      <c r="BF659" s="409"/>
      <c r="BG659" s="409"/>
      <c r="BH659" s="409"/>
      <c r="BI659" s="409"/>
      <c r="BJ659" s="409"/>
      <c r="BK659" s="409"/>
      <c r="BL659" s="409"/>
      <c r="BV659" s="409"/>
      <c r="BW659" s="409"/>
      <c r="BX659" s="409"/>
      <c r="BY659" s="409"/>
      <c r="BZ659" s="409"/>
      <c r="CA659" s="409"/>
      <c r="CB659" s="409"/>
      <c r="CL659" s="409"/>
      <c r="CM659" s="409"/>
      <c r="CN659" s="409"/>
      <c r="CO659" s="409"/>
      <c r="CP659" s="409"/>
      <c r="CQ659" s="409"/>
      <c r="CR659" s="409"/>
      <c r="DB659" s="409"/>
      <c r="DC659" s="409"/>
      <c r="DD659" s="409"/>
      <c r="DE659" s="409"/>
      <c r="DF659" s="409"/>
      <c r="DG659" s="409"/>
      <c r="DH659" s="409"/>
      <c r="DR659" s="409"/>
      <c r="DS659" s="409"/>
      <c r="DT659" s="409"/>
      <c r="DU659" s="409"/>
      <c r="DV659" s="409"/>
      <c r="DW659" s="409"/>
      <c r="DX659" s="409"/>
      <c r="EH659" s="409"/>
      <c r="EI659" s="409"/>
      <c r="EJ659" s="409"/>
      <c r="EK659" s="409"/>
      <c r="EL659" s="409"/>
      <c r="EM659" s="409"/>
      <c r="EN659" s="409"/>
      <c r="EX659" s="409"/>
      <c r="EY659" s="409"/>
      <c r="EZ659" s="409"/>
      <c r="FA659" s="409"/>
      <c r="FB659" s="409"/>
      <c r="FC659" s="409"/>
      <c r="FD659" s="409"/>
      <c r="FN659" s="409"/>
      <c r="FO659" s="409"/>
      <c r="FP659" s="409"/>
      <c r="FQ659" s="409"/>
      <c r="FR659" s="409"/>
      <c r="FS659" s="409"/>
      <c r="FT659" s="409"/>
      <c r="GD659" s="409"/>
      <c r="GE659" s="409"/>
      <c r="GF659" s="409"/>
      <c r="GG659" s="409"/>
      <c r="GH659" s="409"/>
      <c r="GI659" s="409"/>
      <c r="GJ659" s="409"/>
      <c r="GT659" s="409"/>
      <c r="GU659" s="409"/>
      <c r="GV659" s="409"/>
      <c r="GW659" s="409"/>
      <c r="GX659" s="409"/>
      <c r="GY659" s="409"/>
      <c r="GZ659" s="409"/>
      <c r="HJ659" s="409"/>
      <c r="HK659" s="409"/>
      <c r="HL659" s="409"/>
      <c r="HM659" s="409"/>
      <c r="HN659" s="409"/>
      <c r="HO659" s="409"/>
      <c r="HP659" s="409"/>
      <c r="HZ659" s="409"/>
      <c r="IA659" s="409"/>
      <c r="IB659" s="409"/>
      <c r="IC659" s="409"/>
      <c r="ID659" s="409"/>
      <c r="IE659" s="409"/>
      <c r="IF659" s="409"/>
      <c r="IP659" s="409"/>
      <c r="IQ659" s="409"/>
      <c r="IR659" s="409"/>
      <c r="IS659" s="409"/>
      <c r="IT659" s="409"/>
      <c r="IU659" s="409"/>
      <c r="IV659" s="409"/>
    </row>
    <row r="660" spans="1:256">
      <c r="A660" s="54"/>
      <c r="B660" s="16"/>
      <c r="C660" s="51"/>
      <c r="D660" s="52"/>
      <c r="E660" s="52"/>
      <c r="F660" s="52"/>
      <c r="G660" s="52"/>
      <c r="H660" s="52"/>
      <c r="I660" s="51"/>
      <c r="J660" s="242"/>
      <c r="K660" s="226"/>
      <c r="L660" s="630"/>
      <c r="M660" s="630"/>
      <c r="N660" s="630"/>
      <c r="O660" s="630"/>
      <c r="P660" s="637"/>
      <c r="Q660" s="627"/>
      <c r="S660" s="52"/>
      <c r="T660" s="52"/>
      <c r="U660" s="52"/>
      <c r="V660" s="52"/>
      <c r="W660" s="52"/>
      <c r="X660" s="641"/>
      <c r="AP660" s="409"/>
      <c r="AQ660" s="409"/>
      <c r="AR660" s="409"/>
      <c r="AS660" s="409"/>
      <c r="AT660" s="409"/>
      <c r="AU660" s="409"/>
      <c r="AV660" s="409"/>
      <c r="BF660" s="409"/>
      <c r="BG660" s="409"/>
      <c r="BH660" s="409"/>
      <c r="BI660" s="409"/>
      <c r="BJ660" s="409"/>
      <c r="BK660" s="409"/>
      <c r="BL660" s="409"/>
      <c r="BV660" s="409"/>
      <c r="BW660" s="409"/>
      <c r="BX660" s="409"/>
      <c r="BY660" s="409"/>
      <c r="BZ660" s="409"/>
      <c r="CA660" s="409"/>
      <c r="CB660" s="409"/>
      <c r="CL660" s="409"/>
      <c r="CM660" s="409"/>
      <c r="CN660" s="409"/>
      <c r="CO660" s="409"/>
      <c r="CP660" s="409"/>
      <c r="CQ660" s="409"/>
      <c r="CR660" s="409"/>
      <c r="DB660" s="409"/>
      <c r="DC660" s="409"/>
      <c r="DD660" s="409"/>
      <c r="DE660" s="409"/>
      <c r="DF660" s="409"/>
      <c r="DG660" s="409"/>
      <c r="DH660" s="409"/>
      <c r="DR660" s="409"/>
      <c r="DS660" s="409"/>
      <c r="DT660" s="409"/>
      <c r="DU660" s="409"/>
      <c r="DV660" s="409"/>
      <c r="DW660" s="409"/>
      <c r="DX660" s="409"/>
      <c r="EH660" s="409"/>
      <c r="EI660" s="409"/>
      <c r="EJ660" s="409"/>
      <c r="EK660" s="409"/>
      <c r="EL660" s="409"/>
      <c r="EM660" s="409"/>
      <c r="EN660" s="409"/>
      <c r="EX660" s="409"/>
      <c r="EY660" s="409"/>
      <c r="EZ660" s="409"/>
      <c r="FA660" s="409"/>
      <c r="FB660" s="409"/>
      <c r="FC660" s="409"/>
      <c r="FD660" s="409"/>
      <c r="FN660" s="409"/>
      <c r="FO660" s="409"/>
      <c r="FP660" s="409"/>
      <c r="FQ660" s="409"/>
      <c r="FR660" s="409"/>
      <c r="FS660" s="409"/>
      <c r="FT660" s="409"/>
      <c r="GD660" s="409"/>
      <c r="GE660" s="409"/>
      <c r="GF660" s="409"/>
      <c r="GG660" s="409"/>
      <c r="GH660" s="409"/>
      <c r="GI660" s="409"/>
      <c r="GJ660" s="409"/>
      <c r="GT660" s="409"/>
      <c r="GU660" s="409"/>
      <c r="GV660" s="409"/>
      <c r="GW660" s="409"/>
      <c r="GX660" s="409"/>
      <c r="GY660" s="409"/>
      <c r="GZ660" s="409"/>
      <c r="HJ660" s="409"/>
      <c r="HK660" s="409"/>
      <c r="HL660" s="409"/>
      <c r="HM660" s="409"/>
      <c r="HN660" s="409"/>
      <c r="HO660" s="409"/>
      <c r="HP660" s="409"/>
      <c r="HZ660" s="409"/>
      <c r="IA660" s="409"/>
      <c r="IB660" s="409"/>
      <c r="IC660" s="409"/>
      <c r="ID660" s="409"/>
      <c r="IE660" s="409"/>
      <c r="IF660" s="409"/>
      <c r="IP660" s="409"/>
      <c r="IQ660" s="409"/>
      <c r="IR660" s="409"/>
      <c r="IS660" s="409"/>
      <c r="IT660" s="409"/>
      <c r="IU660" s="409"/>
      <c r="IV660" s="409"/>
    </row>
    <row r="661" spans="1:256">
      <c r="A661" s="66"/>
      <c r="B661" s="16"/>
      <c r="C661" s="51"/>
      <c r="D661" s="52"/>
      <c r="E661" s="52"/>
      <c r="F661" s="52"/>
      <c r="G661" s="52"/>
      <c r="H661" s="52"/>
      <c r="I661" s="51"/>
      <c r="J661" s="243"/>
      <c r="K661" s="227"/>
      <c r="L661" s="227"/>
      <c r="M661" s="227"/>
      <c r="N661" s="227"/>
      <c r="O661" s="237"/>
      <c r="P661" s="631"/>
      <c r="Q661" s="627"/>
      <c r="S661" s="52"/>
      <c r="T661" s="52"/>
      <c r="U661" s="52"/>
      <c r="V661" s="52"/>
      <c r="W661" s="52"/>
      <c r="X661" s="641"/>
      <c r="AP661" s="409"/>
      <c r="AQ661" s="409"/>
      <c r="AR661" s="409"/>
      <c r="AS661" s="409"/>
      <c r="AT661" s="409"/>
      <c r="AU661" s="409"/>
      <c r="AV661" s="409"/>
      <c r="BF661" s="409"/>
      <c r="BG661" s="409"/>
      <c r="BH661" s="409"/>
      <c r="BI661" s="409"/>
      <c r="BJ661" s="409"/>
      <c r="BK661" s="409"/>
      <c r="BL661" s="409"/>
      <c r="BV661" s="409"/>
      <c r="BW661" s="409"/>
      <c r="BX661" s="409"/>
      <c r="BY661" s="409"/>
      <c r="BZ661" s="409"/>
      <c r="CA661" s="409"/>
      <c r="CB661" s="409"/>
      <c r="CL661" s="409"/>
      <c r="CM661" s="409"/>
      <c r="CN661" s="409"/>
      <c r="CO661" s="409"/>
      <c r="CP661" s="409"/>
      <c r="CQ661" s="409"/>
      <c r="CR661" s="409"/>
      <c r="DB661" s="409"/>
      <c r="DC661" s="409"/>
      <c r="DD661" s="409"/>
      <c r="DE661" s="409"/>
      <c r="DF661" s="409"/>
      <c r="DG661" s="409"/>
      <c r="DH661" s="409"/>
      <c r="DR661" s="409"/>
      <c r="DS661" s="409"/>
      <c r="DT661" s="409"/>
      <c r="DU661" s="409"/>
      <c r="DV661" s="409"/>
      <c r="DW661" s="409"/>
      <c r="DX661" s="409"/>
      <c r="EH661" s="409"/>
      <c r="EI661" s="409"/>
      <c r="EJ661" s="409"/>
      <c r="EK661" s="409"/>
      <c r="EL661" s="409"/>
      <c r="EM661" s="409"/>
      <c r="EN661" s="409"/>
      <c r="EX661" s="409"/>
      <c r="EY661" s="409"/>
      <c r="EZ661" s="409"/>
      <c r="FA661" s="409"/>
      <c r="FB661" s="409"/>
      <c r="FC661" s="409"/>
      <c r="FD661" s="409"/>
      <c r="FN661" s="409"/>
      <c r="FO661" s="409"/>
      <c r="FP661" s="409"/>
      <c r="FQ661" s="409"/>
      <c r="FR661" s="409"/>
      <c r="FS661" s="409"/>
      <c r="FT661" s="409"/>
      <c r="GD661" s="409"/>
      <c r="GE661" s="409"/>
      <c r="GF661" s="409"/>
      <c r="GG661" s="409"/>
      <c r="GH661" s="409"/>
      <c r="GI661" s="409"/>
      <c r="GJ661" s="409"/>
      <c r="GT661" s="409"/>
      <c r="GU661" s="409"/>
      <c r="GV661" s="409"/>
      <c r="GW661" s="409"/>
      <c r="GX661" s="409"/>
      <c r="GY661" s="409"/>
      <c r="GZ661" s="409"/>
      <c r="HJ661" s="409"/>
      <c r="HK661" s="409"/>
      <c r="HL661" s="409"/>
      <c r="HM661" s="409"/>
      <c r="HN661" s="409"/>
      <c r="HO661" s="409"/>
      <c r="HP661" s="409"/>
      <c r="HZ661" s="409"/>
      <c r="IA661" s="409"/>
      <c r="IB661" s="409"/>
      <c r="IC661" s="409"/>
      <c r="ID661" s="409"/>
      <c r="IE661" s="409"/>
      <c r="IF661" s="409"/>
      <c r="IP661" s="409"/>
      <c r="IQ661" s="409"/>
      <c r="IR661" s="409"/>
      <c r="IS661" s="409"/>
      <c r="IT661" s="409"/>
      <c r="IU661" s="409"/>
      <c r="IV661" s="409"/>
    </row>
    <row r="662" spans="1:256">
      <c r="A662" s="54"/>
      <c r="B662" s="238"/>
      <c r="C662" s="239"/>
      <c r="D662" s="240"/>
      <c r="E662" s="240"/>
      <c r="F662" s="240"/>
      <c r="G662" s="240"/>
      <c r="H662" s="240"/>
      <c r="I662" s="415"/>
      <c r="J662" s="242"/>
      <c r="K662" s="226"/>
      <c r="L662" s="630"/>
      <c r="M662" s="630"/>
      <c r="N662" s="630"/>
      <c r="O662" s="630"/>
      <c r="P662" s="637"/>
      <c r="X662" s="641"/>
      <c r="AP662" s="409"/>
      <c r="AQ662" s="409"/>
      <c r="AR662" s="409"/>
      <c r="AS662" s="409"/>
      <c r="AT662" s="409"/>
      <c r="AU662" s="409"/>
      <c r="AV662" s="409"/>
      <c r="BF662" s="409"/>
      <c r="BG662" s="409"/>
      <c r="BH662" s="409"/>
      <c r="BI662" s="409"/>
      <c r="BJ662" s="409"/>
      <c r="BK662" s="409"/>
      <c r="BL662" s="409"/>
      <c r="BV662" s="409"/>
      <c r="BW662" s="409"/>
      <c r="BX662" s="409"/>
      <c r="BY662" s="409"/>
      <c r="BZ662" s="409"/>
      <c r="CA662" s="409"/>
      <c r="CB662" s="409"/>
      <c r="CL662" s="409"/>
      <c r="CM662" s="409"/>
      <c r="CN662" s="409"/>
      <c r="CO662" s="409"/>
      <c r="CP662" s="409"/>
      <c r="CQ662" s="409"/>
      <c r="CR662" s="409"/>
      <c r="DB662" s="409"/>
      <c r="DC662" s="409"/>
      <c r="DD662" s="409"/>
      <c r="DE662" s="409"/>
      <c r="DF662" s="409"/>
      <c r="DG662" s="409"/>
      <c r="DH662" s="409"/>
      <c r="DR662" s="409"/>
      <c r="DS662" s="409"/>
      <c r="DT662" s="409"/>
      <c r="DU662" s="409"/>
      <c r="DV662" s="409"/>
      <c r="DW662" s="409"/>
      <c r="DX662" s="409"/>
      <c r="EH662" s="409"/>
      <c r="EI662" s="409"/>
      <c r="EJ662" s="409"/>
      <c r="EK662" s="409"/>
      <c r="EL662" s="409"/>
      <c r="EM662" s="409"/>
      <c r="EN662" s="409"/>
      <c r="EX662" s="409"/>
      <c r="EY662" s="409"/>
      <c r="EZ662" s="409"/>
      <c r="FA662" s="409"/>
      <c r="FB662" s="409"/>
      <c r="FC662" s="409"/>
      <c r="FD662" s="409"/>
      <c r="FN662" s="409"/>
      <c r="FO662" s="409"/>
      <c r="FP662" s="409"/>
      <c r="FQ662" s="409"/>
      <c r="FR662" s="409"/>
      <c r="FS662" s="409"/>
      <c r="FT662" s="409"/>
      <c r="GD662" s="409"/>
      <c r="GE662" s="409"/>
      <c r="GF662" s="409"/>
      <c r="GG662" s="409"/>
      <c r="GH662" s="409"/>
      <c r="GI662" s="409"/>
      <c r="GJ662" s="409"/>
      <c r="GT662" s="409"/>
      <c r="GU662" s="409"/>
      <c r="GV662" s="409"/>
      <c r="GW662" s="409"/>
      <c r="GX662" s="409"/>
      <c r="GY662" s="409"/>
      <c r="GZ662" s="409"/>
      <c r="HJ662" s="409"/>
      <c r="HK662" s="409"/>
      <c r="HL662" s="409"/>
      <c r="HM662" s="409"/>
      <c r="HN662" s="409"/>
      <c r="HO662" s="409"/>
      <c r="HP662" s="409"/>
      <c r="HZ662" s="409"/>
      <c r="IA662" s="409"/>
      <c r="IB662" s="409"/>
      <c r="IC662" s="409"/>
      <c r="ID662" s="409"/>
      <c r="IE662" s="409"/>
      <c r="IF662" s="409"/>
      <c r="IP662" s="409"/>
      <c r="IQ662" s="409"/>
      <c r="IR662" s="409"/>
      <c r="IS662" s="409"/>
      <c r="IT662" s="409"/>
      <c r="IU662" s="409"/>
      <c r="IV662" s="409"/>
    </row>
    <row r="663" spans="1:256">
      <c r="A663" s="54"/>
      <c r="B663" s="16"/>
      <c r="C663" s="51"/>
      <c r="D663" s="52"/>
      <c r="E663" s="52"/>
      <c r="F663" s="52"/>
      <c r="G663" s="52"/>
      <c r="H663" s="52"/>
      <c r="I663" s="51"/>
      <c r="J663" s="242"/>
      <c r="K663" s="226"/>
      <c r="L663" s="630"/>
      <c r="M663" s="630"/>
      <c r="N663" s="630"/>
      <c r="O663" s="630"/>
      <c r="P663" s="637"/>
      <c r="X663" s="641"/>
      <c r="AP663" s="409"/>
      <c r="AQ663" s="409"/>
      <c r="AR663" s="409"/>
      <c r="AS663" s="409"/>
      <c r="AT663" s="409"/>
      <c r="AU663" s="409"/>
      <c r="AV663" s="409"/>
      <c r="BF663" s="409"/>
      <c r="BG663" s="409"/>
      <c r="BH663" s="409"/>
      <c r="BI663" s="409"/>
      <c r="BJ663" s="409"/>
      <c r="BK663" s="409"/>
      <c r="BL663" s="409"/>
      <c r="BV663" s="409"/>
      <c r="BW663" s="409"/>
      <c r="BX663" s="409"/>
      <c r="BY663" s="409"/>
      <c r="BZ663" s="409"/>
      <c r="CA663" s="409"/>
      <c r="CB663" s="409"/>
      <c r="CL663" s="409"/>
      <c r="CM663" s="409"/>
      <c r="CN663" s="409"/>
      <c r="CO663" s="409"/>
      <c r="CP663" s="409"/>
      <c r="CQ663" s="409"/>
      <c r="CR663" s="409"/>
      <c r="DB663" s="409"/>
      <c r="DC663" s="409"/>
      <c r="DD663" s="409"/>
      <c r="DE663" s="409"/>
      <c r="DF663" s="409"/>
      <c r="DG663" s="409"/>
      <c r="DH663" s="409"/>
      <c r="DR663" s="409"/>
      <c r="DS663" s="409"/>
      <c r="DT663" s="409"/>
      <c r="DU663" s="409"/>
      <c r="DV663" s="409"/>
      <c r="DW663" s="409"/>
      <c r="DX663" s="409"/>
      <c r="EH663" s="409"/>
      <c r="EI663" s="409"/>
      <c r="EJ663" s="409"/>
      <c r="EK663" s="409"/>
      <c r="EL663" s="409"/>
      <c r="EM663" s="409"/>
      <c r="EN663" s="409"/>
      <c r="EX663" s="409"/>
      <c r="EY663" s="409"/>
      <c r="EZ663" s="409"/>
      <c r="FA663" s="409"/>
      <c r="FB663" s="409"/>
      <c r="FC663" s="409"/>
      <c r="FD663" s="409"/>
      <c r="FN663" s="409"/>
      <c r="FO663" s="409"/>
      <c r="FP663" s="409"/>
      <c r="FQ663" s="409"/>
      <c r="FR663" s="409"/>
      <c r="FS663" s="409"/>
      <c r="FT663" s="409"/>
      <c r="GD663" s="409"/>
      <c r="GE663" s="409"/>
      <c r="GF663" s="409"/>
      <c r="GG663" s="409"/>
      <c r="GH663" s="409"/>
      <c r="GI663" s="409"/>
      <c r="GJ663" s="409"/>
      <c r="GT663" s="409"/>
      <c r="GU663" s="409"/>
      <c r="GV663" s="409"/>
      <c r="GW663" s="409"/>
      <c r="GX663" s="409"/>
      <c r="GY663" s="409"/>
      <c r="GZ663" s="409"/>
      <c r="HJ663" s="409"/>
      <c r="HK663" s="409"/>
      <c r="HL663" s="409"/>
      <c r="HM663" s="409"/>
      <c r="HN663" s="409"/>
      <c r="HO663" s="409"/>
      <c r="HP663" s="409"/>
      <c r="HZ663" s="409"/>
      <c r="IA663" s="409"/>
      <c r="IB663" s="409"/>
      <c r="IC663" s="409"/>
      <c r="ID663" s="409"/>
      <c r="IE663" s="409"/>
      <c r="IF663" s="409"/>
      <c r="IP663" s="409"/>
      <c r="IQ663" s="409"/>
      <c r="IR663" s="409"/>
      <c r="IS663" s="409"/>
      <c r="IT663" s="409"/>
      <c r="IU663" s="409"/>
      <c r="IV663" s="409"/>
    </row>
    <row r="664" spans="1:256">
      <c r="A664" s="54"/>
      <c r="B664" s="139"/>
      <c r="C664" s="137"/>
      <c r="D664" s="138"/>
      <c r="E664" s="138"/>
      <c r="F664" s="138"/>
      <c r="G664" s="138"/>
      <c r="H664" s="138"/>
      <c r="I664" s="417"/>
      <c r="J664" s="243"/>
      <c r="K664" s="227"/>
      <c r="L664" s="227"/>
      <c r="M664" s="227"/>
      <c r="N664" s="227"/>
      <c r="O664" s="237"/>
      <c r="P664" s="631"/>
      <c r="X664" s="641"/>
      <c r="AP664" s="409"/>
      <c r="AQ664" s="409"/>
      <c r="AR664" s="409"/>
      <c r="AS664" s="409"/>
      <c r="AT664" s="409"/>
      <c r="AU664" s="409"/>
      <c r="AV664" s="409"/>
      <c r="BF664" s="409"/>
      <c r="BG664" s="409"/>
      <c r="BH664" s="409"/>
      <c r="BI664" s="409"/>
      <c r="BJ664" s="409"/>
      <c r="BK664" s="409"/>
      <c r="BL664" s="409"/>
      <c r="BV664" s="409"/>
      <c r="BW664" s="409"/>
      <c r="BX664" s="409"/>
      <c r="BY664" s="409"/>
      <c r="BZ664" s="409"/>
      <c r="CA664" s="409"/>
      <c r="CB664" s="409"/>
      <c r="CL664" s="409"/>
      <c r="CM664" s="409"/>
      <c r="CN664" s="409"/>
      <c r="CO664" s="409"/>
      <c r="CP664" s="409"/>
      <c r="CQ664" s="409"/>
      <c r="CR664" s="409"/>
      <c r="DB664" s="409"/>
      <c r="DC664" s="409"/>
      <c r="DD664" s="409"/>
      <c r="DE664" s="409"/>
      <c r="DF664" s="409"/>
      <c r="DG664" s="409"/>
      <c r="DH664" s="409"/>
      <c r="DR664" s="409"/>
      <c r="DS664" s="409"/>
      <c r="DT664" s="409"/>
      <c r="DU664" s="409"/>
      <c r="DV664" s="409"/>
      <c r="DW664" s="409"/>
      <c r="DX664" s="409"/>
      <c r="EH664" s="409"/>
      <c r="EI664" s="409"/>
      <c r="EJ664" s="409"/>
      <c r="EK664" s="409"/>
      <c r="EL664" s="409"/>
      <c r="EM664" s="409"/>
      <c r="EN664" s="409"/>
      <c r="EX664" s="409"/>
      <c r="EY664" s="409"/>
      <c r="EZ664" s="409"/>
      <c r="FA664" s="409"/>
      <c r="FB664" s="409"/>
      <c r="FC664" s="409"/>
      <c r="FD664" s="409"/>
      <c r="FN664" s="409"/>
      <c r="FO664" s="409"/>
      <c r="FP664" s="409"/>
      <c r="FQ664" s="409"/>
      <c r="FR664" s="409"/>
      <c r="FS664" s="409"/>
      <c r="FT664" s="409"/>
      <c r="GD664" s="409"/>
      <c r="GE664" s="409"/>
      <c r="GF664" s="409"/>
      <c r="GG664" s="409"/>
      <c r="GH664" s="409"/>
      <c r="GI664" s="409"/>
      <c r="GJ664" s="409"/>
      <c r="GT664" s="409"/>
      <c r="GU664" s="409"/>
      <c r="GV664" s="409"/>
      <c r="GW664" s="409"/>
      <c r="GX664" s="409"/>
      <c r="GY664" s="409"/>
      <c r="GZ664" s="409"/>
      <c r="HJ664" s="409"/>
      <c r="HK664" s="409"/>
      <c r="HL664" s="409"/>
      <c r="HM664" s="409"/>
      <c r="HN664" s="409"/>
      <c r="HO664" s="409"/>
      <c r="HP664" s="409"/>
      <c r="HZ664" s="409"/>
      <c r="IA664" s="409"/>
      <c r="IB664" s="409"/>
      <c r="IC664" s="409"/>
      <c r="ID664" s="409"/>
      <c r="IE664" s="409"/>
      <c r="IF664" s="409"/>
      <c r="IP664" s="409"/>
      <c r="IQ664" s="409"/>
      <c r="IR664" s="409"/>
      <c r="IS664" s="409"/>
      <c r="IT664" s="409"/>
      <c r="IU664" s="409"/>
      <c r="IV664" s="409"/>
    </row>
    <row r="665" spans="1:256">
      <c r="A665" s="54"/>
      <c r="B665" s="16"/>
      <c r="C665" s="51"/>
      <c r="D665" s="52"/>
      <c r="E665" s="52"/>
      <c r="F665" s="52"/>
      <c r="G665" s="52"/>
      <c r="H665" s="52"/>
      <c r="I665" s="51"/>
      <c r="J665" s="242"/>
      <c r="K665" s="226"/>
      <c r="L665" s="630"/>
      <c r="M665" s="630"/>
      <c r="N665" s="630"/>
      <c r="O665" s="630"/>
      <c r="P665" s="637"/>
      <c r="Q665" s="627"/>
      <c r="S665" s="52"/>
      <c r="T665" s="52"/>
      <c r="U665" s="52"/>
      <c r="V665" s="52"/>
      <c r="W665" s="52"/>
      <c r="X665" s="641"/>
      <c r="AP665" s="409"/>
      <c r="AQ665" s="409"/>
      <c r="AR665" s="409"/>
      <c r="AS665" s="409"/>
      <c r="AT665" s="409"/>
      <c r="AU665" s="409"/>
      <c r="AV665" s="409"/>
      <c r="BF665" s="409"/>
      <c r="BG665" s="409"/>
      <c r="BH665" s="409"/>
      <c r="BI665" s="409"/>
      <c r="BJ665" s="409"/>
      <c r="BK665" s="409"/>
      <c r="BL665" s="409"/>
      <c r="BV665" s="409"/>
      <c r="BW665" s="409"/>
      <c r="BX665" s="409"/>
      <c r="BY665" s="409"/>
      <c r="BZ665" s="409"/>
      <c r="CA665" s="409"/>
      <c r="CB665" s="409"/>
      <c r="CL665" s="409"/>
      <c r="CM665" s="409"/>
      <c r="CN665" s="409"/>
      <c r="CO665" s="409"/>
      <c r="CP665" s="409"/>
      <c r="CQ665" s="409"/>
      <c r="CR665" s="409"/>
      <c r="DB665" s="409"/>
      <c r="DC665" s="409"/>
      <c r="DD665" s="409"/>
      <c r="DE665" s="409"/>
      <c r="DF665" s="409"/>
      <c r="DG665" s="409"/>
      <c r="DH665" s="409"/>
      <c r="DR665" s="409"/>
      <c r="DS665" s="409"/>
      <c r="DT665" s="409"/>
      <c r="DU665" s="409"/>
      <c r="DV665" s="409"/>
      <c r="DW665" s="409"/>
      <c r="DX665" s="409"/>
      <c r="EH665" s="409"/>
      <c r="EI665" s="409"/>
      <c r="EJ665" s="409"/>
      <c r="EK665" s="409"/>
      <c r="EL665" s="409"/>
      <c r="EM665" s="409"/>
      <c r="EN665" s="409"/>
      <c r="EX665" s="409"/>
      <c r="EY665" s="409"/>
      <c r="EZ665" s="409"/>
      <c r="FA665" s="409"/>
      <c r="FB665" s="409"/>
      <c r="FC665" s="409"/>
      <c r="FD665" s="409"/>
      <c r="FN665" s="409"/>
      <c r="FO665" s="409"/>
      <c r="FP665" s="409"/>
      <c r="FQ665" s="409"/>
      <c r="FR665" s="409"/>
      <c r="FS665" s="409"/>
      <c r="FT665" s="409"/>
      <c r="GD665" s="409"/>
      <c r="GE665" s="409"/>
      <c r="GF665" s="409"/>
      <c r="GG665" s="409"/>
      <c r="GH665" s="409"/>
      <c r="GI665" s="409"/>
      <c r="GJ665" s="409"/>
      <c r="GT665" s="409"/>
      <c r="GU665" s="409"/>
      <c r="GV665" s="409"/>
      <c r="GW665" s="409"/>
      <c r="GX665" s="409"/>
      <c r="GY665" s="409"/>
      <c r="GZ665" s="409"/>
      <c r="HJ665" s="409"/>
      <c r="HK665" s="409"/>
      <c r="HL665" s="409"/>
      <c r="HM665" s="409"/>
      <c r="HN665" s="409"/>
      <c r="HO665" s="409"/>
      <c r="HP665" s="409"/>
      <c r="HZ665" s="409"/>
      <c r="IA665" s="409"/>
      <c r="IB665" s="409"/>
      <c r="IC665" s="409"/>
      <c r="ID665" s="409"/>
      <c r="IE665" s="409"/>
      <c r="IF665" s="409"/>
      <c r="IP665" s="409"/>
      <c r="IQ665" s="409"/>
      <c r="IR665" s="409"/>
      <c r="IS665" s="409"/>
      <c r="IT665" s="409"/>
      <c r="IU665" s="409"/>
      <c r="IV665" s="409"/>
    </row>
    <row r="666" spans="1:256">
      <c r="A666" s="144"/>
      <c r="B666" s="16"/>
      <c r="C666" s="51"/>
      <c r="D666" s="52"/>
      <c r="E666" s="52"/>
      <c r="F666" s="52"/>
      <c r="G666" s="52"/>
      <c r="H666" s="52"/>
      <c r="I666" s="51"/>
      <c r="J666" s="242"/>
      <c r="K666" s="226"/>
      <c r="L666" s="630"/>
      <c r="M666" s="630"/>
      <c r="N666" s="630"/>
      <c r="O666" s="630"/>
      <c r="P666" s="637"/>
      <c r="Q666" s="627"/>
      <c r="S666" s="52"/>
      <c r="T666" s="52"/>
      <c r="U666" s="52"/>
      <c r="V666" s="52"/>
      <c r="W666" s="52"/>
      <c r="X666" s="641"/>
      <c r="AP666" s="409"/>
      <c r="AQ666" s="409"/>
      <c r="AR666" s="409"/>
      <c r="AS666" s="409"/>
      <c r="AT666" s="409"/>
      <c r="AU666" s="409"/>
      <c r="AV666" s="409"/>
      <c r="BF666" s="409"/>
      <c r="BG666" s="409"/>
      <c r="BH666" s="409"/>
      <c r="BI666" s="409"/>
      <c r="BJ666" s="409"/>
      <c r="BK666" s="409"/>
      <c r="BL666" s="409"/>
      <c r="BV666" s="409"/>
      <c r="BW666" s="409"/>
      <c r="BX666" s="409"/>
      <c r="BY666" s="409"/>
      <c r="BZ666" s="409"/>
      <c r="CA666" s="409"/>
      <c r="CB666" s="409"/>
      <c r="CL666" s="409"/>
      <c r="CM666" s="409"/>
      <c r="CN666" s="409"/>
      <c r="CO666" s="409"/>
      <c r="CP666" s="409"/>
      <c r="CQ666" s="409"/>
      <c r="CR666" s="409"/>
      <c r="DB666" s="409"/>
      <c r="DC666" s="409"/>
      <c r="DD666" s="409"/>
      <c r="DE666" s="409"/>
      <c r="DF666" s="409"/>
      <c r="DG666" s="409"/>
      <c r="DH666" s="409"/>
      <c r="DR666" s="409"/>
      <c r="DS666" s="409"/>
      <c r="DT666" s="409"/>
      <c r="DU666" s="409"/>
      <c r="DV666" s="409"/>
      <c r="DW666" s="409"/>
      <c r="DX666" s="409"/>
      <c r="EH666" s="409"/>
      <c r="EI666" s="409"/>
      <c r="EJ666" s="409"/>
      <c r="EK666" s="409"/>
      <c r="EL666" s="409"/>
      <c r="EM666" s="409"/>
      <c r="EN666" s="409"/>
      <c r="EX666" s="409"/>
      <c r="EY666" s="409"/>
      <c r="EZ666" s="409"/>
      <c r="FA666" s="409"/>
      <c r="FB666" s="409"/>
      <c r="FC666" s="409"/>
      <c r="FD666" s="409"/>
      <c r="FN666" s="409"/>
      <c r="FO666" s="409"/>
      <c r="FP666" s="409"/>
      <c r="FQ666" s="409"/>
      <c r="FR666" s="409"/>
      <c r="FS666" s="409"/>
      <c r="FT666" s="409"/>
      <c r="GD666" s="409"/>
      <c r="GE666" s="409"/>
      <c r="GF666" s="409"/>
      <c r="GG666" s="409"/>
      <c r="GH666" s="409"/>
      <c r="GI666" s="409"/>
      <c r="GJ666" s="409"/>
      <c r="GT666" s="409"/>
      <c r="GU666" s="409"/>
      <c r="GV666" s="409"/>
      <c r="GW666" s="409"/>
      <c r="GX666" s="409"/>
      <c r="GY666" s="409"/>
      <c r="GZ666" s="409"/>
      <c r="HJ666" s="409"/>
      <c r="HK666" s="409"/>
      <c r="HL666" s="409"/>
      <c r="HM666" s="409"/>
      <c r="HN666" s="409"/>
      <c r="HO666" s="409"/>
      <c r="HP666" s="409"/>
      <c r="HZ666" s="409"/>
      <c r="IA666" s="409"/>
      <c r="IB666" s="409"/>
      <c r="IC666" s="409"/>
      <c r="ID666" s="409"/>
      <c r="IE666" s="409"/>
      <c r="IF666" s="409"/>
      <c r="IP666" s="409"/>
      <c r="IQ666" s="409"/>
      <c r="IR666" s="409"/>
      <c r="IS666" s="409"/>
      <c r="IT666" s="409"/>
      <c r="IU666" s="409"/>
      <c r="IV666" s="409"/>
    </row>
    <row r="667" spans="1:256">
      <c r="A667" s="66"/>
      <c r="B667" s="139"/>
      <c r="C667" s="137"/>
      <c r="D667" s="138"/>
      <c r="E667" s="138"/>
      <c r="F667" s="138"/>
      <c r="G667" s="138"/>
      <c r="H667" s="138"/>
      <c r="I667" s="417"/>
      <c r="J667" s="243"/>
      <c r="K667" s="227"/>
      <c r="L667" s="227"/>
      <c r="M667" s="227"/>
      <c r="N667" s="227"/>
      <c r="O667" s="237"/>
      <c r="P667" s="631"/>
      <c r="Q667" s="627"/>
      <c r="S667" s="52"/>
      <c r="T667" s="52"/>
      <c r="U667" s="52"/>
      <c r="V667" s="52"/>
      <c r="W667" s="52"/>
      <c r="X667" s="641"/>
      <c r="AP667" s="409"/>
      <c r="AQ667" s="409"/>
      <c r="AR667" s="409"/>
      <c r="AS667" s="409"/>
      <c r="AT667" s="409"/>
      <c r="AU667" s="409"/>
      <c r="AV667" s="409"/>
      <c r="BF667" s="409"/>
      <c r="BG667" s="409"/>
      <c r="BH667" s="409"/>
      <c r="BI667" s="409"/>
      <c r="BJ667" s="409"/>
      <c r="BK667" s="409"/>
      <c r="BL667" s="409"/>
      <c r="BV667" s="409"/>
      <c r="BW667" s="409"/>
      <c r="BX667" s="409"/>
      <c r="BY667" s="409"/>
      <c r="BZ667" s="409"/>
      <c r="CA667" s="409"/>
      <c r="CB667" s="409"/>
      <c r="CL667" s="409"/>
      <c r="CM667" s="409"/>
      <c r="CN667" s="409"/>
      <c r="CO667" s="409"/>
      <c r="CP667" s="409"/>
      <c r="CQ667" s="409"/>
      <c r="CR667" s="409"/>
      <c r="DB667" s="409"/>
      <c r="DC667" s="409"/>
      <c r="DD667" s="409"/>
      <c r="DE667" s="409"/>
      <c r="DF667" s="409"/>
      <c r="DG667" s="409"/>
      <c r="DH667" s="409"/>
      <c r="DR667" s="409"/>
      <c r="DS667" s="409"/>
      <c r="DT667" s="409"/>
      <c r="DU667" s="409"/>
      <c r="DV667" s="409"/>
      <c r="DW667" s="409"/>
      <c r="DX667" s="409"/>
      <c r="EH667" s="409"/>
      <c r="EI667" s="409"/>
      <c r="EJ667" s="409"/>
      <c r="EK667" s="409"/>
      <c r="EL667" s="409"/>
      <c r="EM667" s="409"/>
      <c r="EN667" s="409"/>
      <c r="EX667" s="409"/>
      <c r="EY667" s="409"/>
      <c r="EZ667" s="409"/>
      <c r="FA667" s="409"/>
      <c r="FB667" s="409"/>
      <c r="FC667" s="409"/>
      <c r="FD667" s="409"/>
      <c r="FN667" s="409"/>
      <c r="FO667" s="409"/>
      <c r="FP667" s="409"/>
      <c r="FQ667" s="409"/>
      <c r="FR667" s="409"/>
      <c r="FS667" s="409"/>
      <c r="FT667" s="409"/>
      <c r="GD667" s="409"/>
      <c r="GE667" s="409"/>
      <c r="GF667" s="409"/>
      <c r="GG667" s="409"/>
      <c r="GH667" s="409"/>
      <c r="GI667" s="409"/>
      <c r="GJ667" s="409"/>
      <c r="GT667" s="409"/>
      <c r="GU667" s="409"/>
      <c r="GV667" s="409"/>
      <c r="GW667" s="409"/>
      <c r="GX667" s="409"/>
      <c r="GY667" s="409"/>
      <c r="GZ667" s="409"/>
      <c r="HJ667" s="409"/>
      <c r="HK667" s="409"/>
      <c r="HL667" s="409"/>
      <c r="HM667" s="409"/>
      <c r="HN667" s="409"/>
      <c r="HO667" s="409"/>
      <c r="HP667" s="409"/>
      <c r="HZ667" s="409"/>
      <c r="IA667" s="409"/>
      <c r="IB667" s="409"/>
      <c r="IC667" s="409"/>
      <c r="ID667" s="409"/>
      <c r="IE667" s="409"/>
      <c r="IF667" s="409"/>
      <c r="IP667" s="409"/>
      <c r="IQ667" s="409"/>
      <c r="IR667" s="409"/>
      <c r="IS667" s="409"/>
      <c r="IT667" s="409"/>
      <c r="IU667" s="409"/>
      <c r="IV667" s="409"/>
    </row>
    <row r="668" spans="1:256">
      <c r="A668" s="54"/>
      <c r="B668" s="16"/>
      <c r="C668" s="51"/>
      <c r="D668" s="52"/>
      <c r="E668" s="52"/>
      <c r="F668" s="52"/>
      <c r="G668" s="52"/>
      <c r="H668" s="52"/>
      <c r="I668" s="51"/>
      <c r="J668" s="242"/>
      <c r="K668" s="226"/>
      <c r="L668" s="630"/>
      <c r="M668" s="630"/>
      <c r="N668" s="630"/>
      <c r="O668" s="630"/>
      <c r="P668" s="637"/>
      <c r="Q668" s="627"/>
      <c r="S668" s="52"/>
      <c r="T668" s="52"/>
      <c r="U668" s="52"/>
      <c r="V668" s="52"/>
      <c r="W668" s="52"/>
      <c r="X668" s="641"/>
      <c r="AP668" s="409"/>
      <c r="AQ668" s="409"/>
      <c r="AR668" s="409"/>
      <c r="AS668" s="409"/>
      <c r="AT668" s="409"/>
      <c r="AU668" s="409"/>
      <c r="AV668" s="409"/>
      <c r="BF668" s="409"/>
      <c r="BG668" s="409"/>
      <c r="BH668" s="409"/>
      <c r="BI668" s="409"/>
      <c r="BJ668" s="409"/>
      <c r="BK668" s="409"/>
      <c r="BL668" s="409"/>
      <c r="BV668" s="409"/>
      <c r="BW668" s="409"/>
      <c r="BX668" s="409"/>
      <c r="BY668" s="409"/>
      <c r="BZ668" s="409"/>
      <c r="CA668" s="409"/>
      <c r="CB668" s="409"/>
      <c r="CL668" s="409"/>
      <c r="CM668" s="409"/>
      <c r="CN668" s="409"/>
      <c r="CO668" s="409"/>
      <c r="CP668" s="409"/>
      <c r="CQ668" s="409"/>
      <c r="CR668" s="409"/>
      <c r="DB668" s="409"/>
      <c r="DC668" s="409"/>
      <c r="DD668" s="409"/>
      <c r="DE668" s="409"/>
      <c r="DF668" s="409"/>
      <c r="DG668" s="409"/>
      <c r="DH668" s="409"/>
      <c r="DR668" s="409"/>
      <c r="DS668" s="409"/>
      <c r="DT668" s="409"/>
      <c r="DU668" s="409"/>
      <c r="DV668" s="409"/>
      <c r="DW668" s="409"/>
      <c r="DX668" s="409"/>
      <c r="EH668" s="409"/>
      <c r="EI668" s="409"/>
      <c r="EJ668" s="409"/>
      <c r="EK668" s="409"/>
      <c r="EL668" s="409"/>
      <c r="EM668" s="409"/>
      <c r="EN668" s="409"/>
      <c r="EX668" s="409"/>
      <c r="EY668" s="409"/>
      <c r="EZ668" s="409"/>
      <c r="FA668" s="409"/>
      <c r="FB668" s="409"/>
      <c r="FC668" s="409"/>
      <c r="FD668" s="409"/>
      <c r="FN668" s="409"/>
      <c r="FO668" s="409"/>
      <c r="FP668" s="409"/>
      <c r="FQ668" s="409"/>
      <c r="FR668" s="409"/>
      <c r="FS668" s="409"/>
      <c r="FT668" s="409"/>
      <c r="GD668" s="409"/>
      <c r="GE668" s="409"/>
      <c r="GF668" s="409"/>
      <c r="GG668" s="409"/>
      <c r="GH668" s="409"/>
      <c r="GI668" s="409"/>
      <c r="GJ668" s="409"/>
      <c r="GT668" s="409"/>
      <c r="GU668" s="409"/>
      <c r="GV668" s="409"/>
      <c r="GW668" s="409"/>
      <c r="GX668" s="409"/>
      <c r="GY668" s="409"/>
      <c r="GZ668" s="409"/>
      <c r="HJ668" s="409"/>
      <c r="HK668" s="409"/>
      <c r="HL668" s="409"/>
      <c r="HM668" s="409"/>
      <c r="HN668" s="409"/>
      <c r="HO668" s="409"/>
      <c r="HP668" s="409"/>
      <c r="HZ668" s="409"/>
      <c r="IA668" s="409"/>
      <c r="IB668" s="409"/>
      <c r="IC668" s="409"/>
      <c r="ID668" s="409"/>
      <c r="IE668" s="409"/>
      <c r="IF668" s="409"/>
      <c r="IP668" s="409"/>
      <c r="IQ668" s="409"/>
      <c r="IR668" s="409"/>
      <c r="IS668" s="409"/>
      <c r="IT668" s="409"/>
      <c r="IU668" s="409"/>
      <c r="IV668" s="409"/>
    </row>
    <row r="669" spans="1:256">
      <c r="A669" s="54"/>
      <c r="B669" s="16"/>
      <c r="C669" s="51"/>
      <c r="D669" s="52"/>
      <c r="E669" s="52"/>
      <c r="F669" s="52"/>
      <c r="G669" s="52"/>
      <c r="H669" s="52"/>
      <c r="I669" s="51"/>
      <c r="J669" s="242"/>
      <c r="K669" s="226"/>
      <c r="L669" s="630"/>
      <c r="M669" s="630"/>
      <c r="N669" s="630"/>
      <c r="O669" s="630"/>
      <c r="P669" s="637"/>
      <c r="Q669" s="627"/>
      <c r="S669" s="52"/>
      <c r="T669" s="52"/>
      <c r="U669" s="52"/>
      <c r="V669" s="52"/>
      <c r="W669" s="52"/>
      <c r="X669" s="641"/>
      <c r="AP669" s="409"/>
      <c r="AQ669" s="409"/>
      <c r="AR669" s="409"/>
      <c r="AS669" s="409"/>
      <c r="AT669" s="409"/>
      <c r="AU669" s="409"/>
      <c r="AV669" s="409"/>
      <c r="BF669" s="409"/>
      <c r="BG669" s="409"/>
      <c r="BH669" s="409"/>
      <c r="BI669" s="409"/>
      <c r="BJ669" s="409"/>
      <c r="BK669" s="409"/>
      <c r="BL669" s="409"/>
      <c r="BV669" s="409"/>
      <c r="BW669" s="409"/>
      <c r="BX669" s="409"/>
      <c r="BY669" s="409"/>
      <c r="BZ669" s="409"/>
      <c r="CA669" s="409"/>
      <c r="CB669" s="409"/>
      <c r="CL669" s="409"/>
      <c r="CM669" s="409"/>
      <c r="CN669" s="409"/>
      <c r="CO669" s="409"/>
      <c r="CP669" s="409"/>
      <c r="CQ669" s="409"/>
      <c r="CR669" s="409"/>
      <c r="DB669" s="409"/>
      <c r="DC669" s="409"/>
      <c r="DD669" s="409"/>
      <c r="DE669" s="409"/>
      <c r="DF669" s="409"/>
      <c r="DG669" s="409"/>
      <c r="DH669" s="409"/>
      <c r="DR669" s="409"/>
      <c r="DS669" s="409"/>
      <c r="DT669" s="409"/>
      <c r="DU669" s="409"/>
      <c r="DV669" s="409"/>
      <c r="DW669" s="409"/>
      <c r="DX669" s="409"/>
      <c r="EH669" s="409"/>
      <c r="EI669" s="409"/>
      <c r="EJ669" s="409"/>
      <c r="EK669" s="409"/>
      <c r="EL669" s="409"/>
      <c r="EM669" s="409"/>
      <c r="EN669" s="409"/>
      <c r="EX669" s="409"/>
      <c r="EY669" s="409"/>
      <c r="EZ669" s="409"/>
      <c r="FA669" s="409"/>
      <c r="FB669" s="409"/>
      <c r="FC669" s="409"/>
      <c r="FD669" s="409"/>
      <c r="FN669" s="409"/>
      <c r="FO669" s="409"/>
      <c r="FP669" s="409"/>
      <c r="FQ669" s="409"/>
      <c r="FR669" s="409"/>
      <c r="FS669" s="409"/>
      <c r="FT669" s="409"/>
      <c r="GD669" s="409"/>
      <c r="GE669" s="409"/>
      <c r="GF669" s="409"/>
      <c r="GG669" s="409"/>
      <c r="GH669" s="409"/>
      <c r="GI669" s="409"/>
      <c r="GJ669" s="409"/>
      <c r="GT669" s="409"/>
      <c r="GU669" s="409"/>
      <c r="GV669" s="409"/>
      <c r="GW669" s="409"/>
      <c r="GX669" s="409"/>
      <c r="GY669" s="409"/>
      <c r="GZ669" s="409"/>
      <c r="HJ669" s="409"/>
      <c r="HK669" s="409"/>
      <c r="HL669" s="409"/>
      <c r="HM669" s="409"/>
      <c r="HN669" s="409"/>
      <c r="HO669" s="409"/>
      <c r="HP669" s="409"/>
      <c r="HZ669" s="409"/>
      <c r="IA669" s="409"/>
      <c r="IB669" s="409"/>
      <c r="IC669" s="409"/>
      <c r="ID669" s="409"/>
      <c r="IE669" s="409"/>
      <c r="IF669" s="409"/>
      <c r="IP669" s="409"/>
      <c r="IQ669" s="409"/>
      <c r="IR669" s="409"/>
      <c r="IS669" s="409"/>
      <c r="IT669" s="409"/>
      <c r="IU669" s="409"/>
      <c r="IV669" s="409"/>
    </row>
    <row r="670" spans="1:256">
      <c r="A670" s="54"/>
      <c r="B670" s="139"/>
      <c r="C670" s="137"/>
      <c r="D670" s="138"/>
      <c r="E670" s="138"/>
      <c r="F670" s="138"/>
      <c r="G670" s="138"/>
      <c r="H670" s="138"/>
      <c r="I670" s="417"/>
      <c r="J670" s="243"/>
      <c r="K670" s="227"/>
      <c r="L670" s="227"/>
      <c r="M670" s="227"/>
      <c r="N670" s="227"/>
      <c r="O670" s="237"/>
      <c r="P670" s="631"/>
      <c r="Q670" s="627"/>
      <c r="S670" s="52"/>
      <c r="T670" s="52"/>
      <c r="U670" s="52"/>
      <c r="V670" s="52"/>
      <c r="W670" s="52"/>
      <c r="X670" s="641"/>
      <c r="AP670" s="409"/>
      <c r="AQ670" s="409"/>
      <c r="AR670" s="409"/>
      <c r="AS670" s="409"/>
      <c r="AT670" s="409"/>
      <c r="AU670" s="409"/>
      <c r="AV670" s="409"/>
      <c r="BF670" s="409"/>
      <c r="BG670" s="409"/>
      <c r="BH670" s="409"/>
      <c r="BI670" s="409"/>
      <c r="BJ670" s="409"/>
      <c r="BK670" s="409"/>
      <c r="BL670" s="409"/>
      <c r="BV670" s="409"/>
      <c r="BW670" s="409"/>
      <c r="BX670" s="409"/>
      <c r="BY670" s="409"/>
      <c r="BZ670" s="409"/>
      <c r="CA670" s="409"/>
      <c r="CB670" s="409"/>
      <c r="CL670" s="409"/>
      <c r="CM670" s="409"/>
      <c r="CN670" s="409"/>
      <c r="CO670" s="409"/>
      <c r="CP670" s="409"/>
      <c r="CQ670" s="409"/>
      <c r="CR670" s="409"/>
      <c r="DB670" s="409"/>
      <c r="DC670" s="409"/>
      <c r="DD670" s="409"/>
      <c r="DE670" s="409"/>
      <c r="DF670" s="409"/>
      <c r="DG670" s="409"/>
      <c r="DH670" s="409"/>
      <c r="DR670" s="409"/>
      <c r="DS670" s="409"/>
      <c r="DT670" s="409"/>
      <c r="DU670" s="409"/>
      <c r="DV670" s="409"/>
      <c r="DW670" s="409"/>
      <c r="DX670" s="409"/>
      <c r="EH670" s="409"/>
      <c r="EI670" s="409"/>
      <c r="EJ670" s="409"/>
      <c r="EK670" s="409"/>
      <c r="EL670" s="409"/>
      <c r="EM670" s="409"/>
      <c r="EN670" s="409"/>
      <c r="EX670" s="409"/>
      <c r="EY670" s="409"/>
      <c r="EZ670" s="409"/>
      <c r="FA670" s="409"/>
      <c r="FB670" s="409"/>
      <c r="FC670" s="409"/>
      <c r="FD670" s="409"/>
      <c r="FN670" s="409"/>
      <c r="FO670" s="409"/>
      <c r="FP670" s="409"/>
      <c r="FQ670" s="409"/>
      <c r="FR670" s="409"/>
      <c r="FS670" s="409"/>
      <c r="FT670" s="409"/>
      <c r="GD670" s="409"/>
      <c r="GE670" s="409"/>
      <c r="GF670" s="409"/>
      <c r="GG670" s="409"/>
      <c r="GH670" s="409"/>
      <c r="GI670" s="409"/>
      <c r="GJ670" s="409"/>
      <c r="GT670" s="409"/>
      <c r="GU670" s="409"/>
      <c r="GV670" s="409"/>
      <c r="GW670" s="409"/>
      <c r="GX670" s="409"/>
      <c r="GY670" s="409"/>
      <c r="GZ670" s="409"/>
      <c r="HJ670" s="409"/>
      <c r="HK670" s="409"/>
      <c r="HL670" s="409"/>
      <c r="HM670" s="409"/>
      <c r="HN670" s="409"/>
      <c r="HO670" s="409"/>
      <c r="HP670" s="409"/>
      <c r="HZ670" s="409"/>
      <c r="IA670" s="409"/>
      <c r="IB670" s="409"/>
      <c r="IC670" s="409"/>
      <c r="ID670" s="409"/>
      <c r="IE670" s="409"/>
      <c r="IF670" s="409"/>
      <c r="IP670" s="409"/>
      <c r="IQ670" s="409"/>
      <c r="IR670" s="409"/>
      <c r="IS670" s="409"/>
      <c r="IT670" s="409"/>
      <c r="IU670" s="409"/>
      <c r="IV670" s="409"/>
    </row>
    <row r="671" spans="1:256">
      <c r="A671" s="54"/>
      <c r="B671" s="16"/>
      <c r="C671" s="51"/>
      <c r="D671" s="52"/>
      <c r="E671" s="52"/>
      <c r="F671" s="52"/>
      <c r="G671" s="52"/>
      <c r="H671" s="52"/>
      <c r="I671" s="51"/>
      <c r="J671" s="242"/>
      <c r="K671" s="226"/>
      <c r="L671" s="630"/>
      <c r="M671" s="630"/>
      <c r="N671" s="630"/>
      <c r="O671" s="630"/>
      <c r="P671" s="637"/>
      <c r="Q671" s="627"/>
      <c r="S671" s="52"/>
      <c r="T671" s="52"/>
      <c r="U671" s="52"/>
      <c r="V671" s="52"/>
      <c r="W671" s="52"/>
      <c r="X671" s="641"/>
      <c r="AP671" s="409"/>
      <c r="AQ671" s="409"/>
      <c r="AR671" s="409"/>
      <c r="AS671" s="409"/>
      <c r="AT671" s="409"/>
      <c r="AU671" s="409"/>
      <c r="AV671" s="409"/>
      <c r="BF671" s="409"/>
      <c r="BG671" s="409"/>
      <c r="BH671" s="409"/>
      <c r="BI671" s="409"/>
      <c r="BJ671" s="409"/>
      <c r="BK671" s="409"/>
      <c r="BL671" s="409"/>
      <c r="BV671" s="409"/>
      <c r="BW671" s="409"/>
      <c r="BX671" s="409"/>
      <c r="BY671" s="409"/>
      <c r="BZ671" s="409"/>
      <c r="CA671" s="409"/>
      <c r="CB671" s="409"/>
      <c r="CL671" s="409"/>
      <c r="CM671" s="409"/>
      <c r="CN671" s="409"/>
      <c r="CO671" s="409"/>
      <c r="CP671" s="409"/>
      <c r="CQ671" s="409"/>
      <c r="CR671" s="409"/>
      <c r="DB671" s="409"/>
      <c r="DC671" s="409"/>
      <c r="DD671" s="409"/>
      <c r="DE671" s="409"/>
      <c r="DF671" s="409"/>
      <c r="DG671" s="409"/>
      <c r="DH671" s="409"/>
      <c r="DR671" s="409"/>
      <c r="DS671" s="409"/>
      <c r="DT671" s="409"/>
      <c r="DU671" s="409"/>
      <c r="DV671" s="409"/>
      <c r="DW671" s="409"/>
      <c r="DX671" s="409"/>
      <c r="EH671" s="409"/>
      <c r="EI671" s="409"/>
      <c r="EJ671" s="409"/>
      <c r="EK671" s="409"/>
      <c r="EL671" s="409"/>
      <c r="EM671" s="409"/>
      <c r="EN671" s="409"/>
      <c r="EX671" s="409"/>
      <c r="EY671" s="409"/>
      <c r="EZ671" s="409"/>
      <c r="FA671" s="409"/>
      <c r="FB671" s="409"/>
      <c r="FC671" s="409"/>
      <c r="FD671" s="409"/>
      <c r="FN671" s="409"/>
      <c r="FO671" s="409"/>
      <c r="FP671" s="409"/>
      <c r="FQ671" s="409"/>
      <c r="FR671" s="409"/>
      <c r="FS671" s="409"/>
      <c r="FT671" s="409"/>
      <c r="GD671" s="409"/>
      <c r="GE671" s="409"/>
      <c r="GF671" s="409"/>
      <c r="GG671" s="409"/>
      <c r="GH671" s="409"/>
      <c r="GI671" s="409"/>
      <c r="GJ671" s="409"/>
      <c r="GT671" s="409"/>
      <c r="GU671" s="409"/>
      <c r="GV671" s="409"/>
      <c r="GW671" s="409"/>
      <c r="GX671" s="409"/>
      <c r="GY671" s="409"/>
      <c r="GZ671" s="409"/>
      <c r="HJ671" s="409"/>
      <c r="HK671" s="409"/>
      <c r="HL671" s="409"/>
      <c r="HM671" s="409"/>
      <c r="HN671" s="409"/>
      <c r="HO671" s="409"/>
      <c r="HP671" s="409"/>
      <c r="HZ671" s="409"/>
      <c r="IA671" s="409"/>
      <c r="IB671" s="409"/>
      <c r="IC671" s="409"/>
      <c r="ID671" s="409"/>
      <c r="IE671" s="409"/>
      <c r="IF671" s="409"/>
      <c r="IP671" s="409"/>
      <c r="IQ671" s="409"/>
      <c r="IR671" s="409"/>
      <c r="IS671" s="409"/>
      <c r="IT671" s="409"/>
      <c r="IU671" s="409"/>
      <c r="IV671" s="409"/>
    </row>
    <row r="672" spans="1:256">
      <c r="A672" s="54"/>
      <c r="B672" s="16"/>
      <c r="C672" s="51"/>
      <c r="D672" s="52"/>
      <c r="E672" s="52"/>
      <c r="F672" s="52"/>
      <c r="G672" s="52"/>
      <c r="H672" s="52"/>
      <c r="I672" s="51"/>
      <c r="J672" s="242"/>
      <c r="K672" s="226"/>
      <c r="L672" s="630"/>
      <c r="M672" s="630"/>
      <c r="N672" s="630"/>
      <c r="O672" s="630"/>
      <c r="P672" s="637"/>
      <c r="Q672" s="627"/>
      <c r="S672" s="52"/>
      <c r="T672" s="52"/>
      <c r="U672" s="52"/>
      <c r="V672" s="52"/>
      <c r="W672" s="52"/>
      <c r="X672" s="641"/>
      <c r="AP672" s="409"/>
      <c r="AQ672" s="409"/>
      <c r="AR672" s="409"/>
      <c r="AS672" s="409"/>
      <c r="AT672" s="409"/>
      <c r="AU672" s="409"/>
      <c r="AV672" s="409"/>
      <c r="BF672" s="409"/>
      <c r="BG672" s="409"/>
      <c r="BH672" s="409"/>
      <c r="BI672" s="409"/>
      <c r="BJ672" s="409"/>
      <c r="BK672" s="409"/>
      <c r="BL672" s="409"/>
      <c r="BV672" s="409"/>
      <c r="BW672" s="409"/>
      <c r="BX672" s="409"/>
      <c r="BY672" s="409"/>
      <c r="BZ672" s="409"/>
      <c r="CA672" s="409"/>
      <c r="CB672" s="409"/>
      <c r="CL672" s="409"/>
      <c r="CM672" s="409"/>
      <c r="CN672" s="409"/>
      <c r="CO672" s="409"/>
      <c r="CP672" s="409"/>
      <c r="CQ672" s="409"/>
      <c r="CR672" s="409"/>
      <c r="DB672" s="409"/>
      <c r="DC672" s="409"/>
      <c r="DD672" s="409"/>
      <c r="DE672" s="409"/>
      <c r="DF672" s="409"/>
      <c r="DG672" s="409"/>
      <c r="DH672" s="409"/>
      <c r="DR672" s="409"/>
      <c r="DS672" s="409"/>
      <c r="DT672" s="409"/>
      <c r="DU672" s="409"/>
      <c r="DV672" s="409"/>
      <c r="DW672" s="409"/>
      <c r="DX672" s="409"/>
      <c r="EH672" s="409"/>
      <c r="EI672" s="409"/>
      <c r="EJ672" s="409"/>
      <c r="EK672" s="409"/>
      <c r="EL672" s="409"/>
      <c r="EM672" s="409"/>
      <c r="EN672" s="409"/>
      <c r="EX672" s="409"/>
      <c r="EY672" s="409"/>
      <c r="EZ672" s="409"/>
      <c r="FA672" s="409"/>
      <c r="FB672" s="409"/>
      <c r="FC672" s="409"/>
      <c r="FD672" s="409"/>
      <c r="FN672" s="409"/>
      <c r="FO672" s="409"/>
      <c r="FP672" s="409"/>
      <c r="FQ672" s="409"/>
      <c r="FR672" s="409"/>
      <c r="FS672" s="409"/>
      <c r="FT672" s="409"/>
      <c r="GD672" s="409"/>
      <c r="GE672" s="409"/>
      <c r="GF672" s="409"/>
      <c r="GG672" s="409"/>
      <c r="GH672" s="409"/>
      <c r="GI672" s="409"/>
      <c r="GJ672" s="409"/>
      <c r="GT672" s="409"/>
      <c r="GU672" s="409"/>
      <c r="GV672" s="409"/>
      <c r="GW672" s="409"/>
      <c r="GX672" s="409"/>
      <c r="GY672" s="409"/>
      <c r="GZ672" s="409"/>
      <c r="HJ672" s="409"/>
      <c r="HK672" s="409"/>
      <c r="HL672" s="409"/>
      <c r="HM672" s="409"/>
      <c r="HN672" s="409"/>
      <c r="HO672" s="409"/>
      <c r="HP672" s="409"/>
      <c r="HZ672" s="409"/>
      <c r="IA672" s="409"/>
      <c r="IB672" s="409"/>
      <c r="IC672" s="409"/>
      <c r="ID672" s="409"/>
      <c r="IE672" s="409"/>
      <c r="IF672" s="409"/>
      <c r="IP672" s="409"/>
      <c r="IQ672" s="409"/>
      <c r="IR672" s="409"/>
      <c r="IS672" s="409"/>
      <c r="IT672" s="409"/>
      <c r="IU672" s="409"/>
      <c r="IV672" s="409"/>
    </row>
    <row r="673" spans="1:256">
      <c r="A673" s="54"/>
      <c r="B673" s="141"/>
      <c r="C673" s="142"/>
      <c r="D673" s="143"/>
      <c r="E673" s="143"/>
      <c r="F673" s="143"/>
      <c r="G673" s="143"/>
      <c r="H673" s="143"/>
      <c r="I673" s="414"/>
      <c r="J673" s="243"/>
      <c r="K673" s="227"/>
      <c r="L673" s="227"/>
      <c r="M673" s="227"/>
      <c r="N673" s="227"/>
      <c r="O673" s="237"/>
      <c r="P673" s="631"/>
      <c r="Q673" s="627"/>
      <c r="S673" s="52"/>
      <c r="T673" s="52"/>
      <c r="U673" s="52"/>
      <c r="V673" s="52"/>
      <c r="W673" s="52"/>
      <c r="X673" s="641"/>
      <c r="AP673" s="409"/>
      <c r="AQ673" s="409"/>
      <c r="AR673" s="409"/>
      <c r="AS673" s="409"/>
      <c r="AT673" s="409"/>
      <c r="AU673" s="409"/>
      <c r="AV673" s="409"/>
      <c r="BF673" s="409"/>
      <c r="BG673" s="409"/>
      <c r="BH673" s="409"/>
      <c r="BI673" s="409"/>
      <c r="BJ673" s="409"/>
      <c r="BK673" s="409"/>
      <c r="BL673" s="409"/>
      <c r="BV673" s="409"/>
      <c r="BW673" s="409"/>
      <c r="BX673" s="409"/>
      <c r="BY673" s="409"/>
      <c r="BZ673" s="409"/>
      <c r="CA673" s="409"/>
      <c r="CB673" s="409"/>
      <c r="CL673" s="409"/>
      <c r="CM673" s="409"/>
      <c r="CN673" s="409"/>
      <c r="CO673" s="409"/>
      <c r="CP673" s="409"/>
      <c r="CQ673" s="409"/>
      <c r="CR673" s="409"/>
      <c r="DB673" s="409"/>
      <c r="DC673" s="409"/>
      <c r="DD673" s="409"/>
      <c r="DE673" s="409"/>
      <c r="DF673" s="409"/>
      <c r="DG673" s="409"/>
      <c r="DH673" s="409"/>
      <c r="DR673" s="409"/>
      <c r="DS673" s="409"/>
      <c r="DT673" s="409"/>
      <c r="DU673" s="409"/>
      <c r="DV673" s="409"/>
      <c r="DW673" s="409"/>
      <c r="DX673" s="409"/>
      <c r="EH673" s="409"/>
      <c r="EI673" s="409"/>
      <c r="EJ673" s="409"/>
      <c r="EK673" s="409"/>
      <c r="EL673" s="409"/>
      <c r="EM673" s="409"/>
      <c r="EN673" s="409"/>
      <c r="EX673" s="409"/>
      <c r="EY673" s="409"/>
      <c r="EZ673" s="409"/>
      <c r="FA673" s="409"/>
      <c r="FB673" s="409"/>
      <c r="FC673" s="409"/>
      <c r="FD673" s="409"/>
      <c r="FN673" s="409"/>
      <c r="FO673" s="409"/>
      <c r="FP673" s="409"/>
      <c r="FQ673" s="409"/>
      <c r="FR673" s="409"/>
      <c r="FS673" s="409"/>
      <c r="FT673" s="409"/>
      <c r="GD673" s="409"/>
      <c r="GE673" s="409"/>
      <c r="GF673" s="409"/>
      <c r="GG673" s="409"/>
      <c r="GH673" s="409"/>
      <c r="GI673" s="409"/>
      <c r="GJ673" s="409"/>
      <c r="GT673" s="409"/>
      <c r="GU673" s="409"/>
      <c r="GV673" s="409"/>
      <c r="GW673" s="409"/>
      <c r="GX673" s="409"/>
      <c r="GY673" s="409"/>
      <c r="GZ673" s="409"/>
      <c r="HJ673" s="409"/>
      <c r="HK673" s="409"/>
      <c r="HL673" s="409"/>
      <c r="HM673" s="409"/>
      <c r="HN673" s="409"/>
      <c r="HO673" s="409"/>
      <c r="HP673" s="409"/>
      <c r="HZ673" s="409"/>
      <c r="IA673" s="409"/>
      <c r="IB673" s="409"/>
      <c r="IC673" s="409"/>
      <c r="ID673" s="409"/>
      <c r="IE673" s="409"/>
      <c r="IF673" s="409"/>
      <c r="IP673" s="409"/>
      <c r="IQ673" s="409"/>
      <c r="IR673" s="409"/>
      <c r="IS673" s="409"/>
      <c r="IT673" s="409"/>
      <c r="IU673" s="409"/>
      <c r="IV673" s="409"/>
    </row>
    <row r="674" spans="1:256">
      <c r="A674" s="54"/>
      <c r="B674" s="16"/>
      <c r="C674" s="51"/>
      <c r="D674" s="52"/>
      <c r="E674" s="52"/>
      <c r="F674" s="52"/>
      <c r="G674" s="52"/>
      <c r="H674" s="52"/>
      <c r="I674" s="51"/>
      <c r="J674" s="242"/>
      <c r="K674" s="226"/>
      <c r="L674" s="630"/>
      <c r="M674" s="630"/>
      <c r="N674" s="630"/>
      <c r="O674" s="630"/>
      <c r="P674" s="637"/>
      <c r="Q674" s="627"/>
      <c r="S674" s="52"/>
      <c r="T674" s="52"/>
      <c r="U674" s="52"/>
      <c r="V674" s="52"/>
      <c r="W674" s="52"/>
      <c r="X674" s="641"/>
      <c r="AP674" s="409"/>
      <c r="AQ674" s="409"/>
      <c r="AR674" s="409"/>
      <c r="AS674" s="409"/>
      <c r="AT674" s="409"/>
      <c r="AU674" s="409"/>
      <c r="AV674" s="409"/>
      <c r="BF674" s="409"/>
      <c r="BG674" s="409"/>
      <c r="BH674" s="409"/>
      <c r="BI674" s="409"/>
      <c r="BJ674" s="409"/>
      <c r="BK674" s="409"/>
      <c r="BL674" s="409"/>
      <c r="BV674" s="409"/>
      <c r="BW674" s="409"/>
      <c r="BX674" s="409"/>
      <c r="BY674" s="409"/>
      <c r="BZ674" s="409"/>
      <c r="CA674" s="409"/>
      <c r="CB674" s="409"/>
      <c r="CL674" s="409"/>
      <c r="CM674" s="409"/>
      <c r="CN674" s="409"/>
      <c r="CO674" s="409"/>
      <c r="CP674" s="409"/>
      <c r="CQ674" s="409"/>
      <c r="CR674" s="409"/>
      <c r="DB674" s="409"/>
      <c r="DC674" s="409"/>
      <c r="DD674" s="409"/>
      <c r="DE674" s="409"/>
      <c r="DF674" s="409"/>
      <c r="DG674" s="409"/>
      <c r="DH674" s="409"/>
      <c r="DR674" s="409"/>
      <c r="DS674" s="409"/>
      <c r="DT674" s="409"/>
      <c r="DU674" s="409"/>
      <c r="DV674" s="409"/>
      <c r="DW674" s="409"/>
      <c r="DX674" s="409"/>
      <c r="EH674" s="409"/>
      <c r="EI674" s="409"/>
      <c r="EJ674" s="409"/>
      <c r="EK674" s="409"/>
      <c r="EL674" s="409"/>
      <c r="EM674" s="409"/>
      <c r="EN674" s="409"/>
      <c r="EX674" s="409"/>
      <c r="EY674" s="409"/>
      <c r="EZ674" s="409"/>
      <c r="FA674" s="409"/>
      <c r="FB674" s="409"/>
      <c r="FC674" s="409"/>
      <c r="FD674" s="409"/>
      <c r="FN674" s="409"/>
      <c r="FO674" s="409"/>
      <c r="FP674" s="409"/>
      <c r="FQ674" s="409"/>
      <c r="FR674" s="409"/>
      <c r="FS674" s="409"/>
      <c r="FT674" s="409"/>
      <c r="GD674" s="409"/>
      <c r="GE674" s="409"/>
      <c r="GF674" s="409"/>
      <c r="GG674" s="409"/>
      <c r="GH674" s="409"/>
      <c r="GI674" s="409"/>
      <c r="GJ674" s="409"/>
      <c r="GT674" s="409"/>
      <c r="GU674" s="409"/>
      <c r="GV674" s="409"/>
      <c r="GW674" s="409"/>
      <c r="GX674" s="409"/>
      <c r="GY674" s="409"/>
      <c r="GZ674" s="409"/>
      <c r="HJ674" s="409"/>
      <c r="HK674" s="409"/>
      <c r="HL674" s="409"/>
      <c r="HM674" s="409"/>
      <c r="HN674" s="409"/>
      <c r="HO674" s="409"/>
      <c r="HP674" s="409"/>
      <c r="HZ674" s="409"/>
      <c r="IA674" s="409"/>
      <c r="IB674" s="409"/>
      <c r="IC674" s="409"/>
      <c r="ID674" s="409"/>
      <c r="IE674" s="409"/>
      <c r="IF674" s="409"/>
      <c r="IP674" s="409"/>
      <c r="IQ674" s="409"/>
      <c r="IR674" s="409"/>
      <c r="IS674" s="409"/>
      <c r="IT674" s="409"/>
      <c r="IU674" s="409"/>
      <c r="IV674" s="409"/>
    </row>
    <row r="675" spans="1:256">
      <c r="A675" s="54"/>
      <c r="B675" s="16"/>
      <c r="C675" s="51"/>
      <c r="D675" s="52"/>
      <c r="E675" s="52"/>
      <c r="F675" s="52"/>
      <c r="G675" s="52"/>
      <c r="H675" s="52"/>
      <c r="I675" s="51"/>
      <c r="J675" s="242"/>
      <c r="K675" s="226"/>
      <c r="L675" s="630"/>
      <c r="M675" s="630"/>
      <c r="N675" s="630"/>
      <c r="O675" s="630"/>
      <c r="P675" s="637"/>
      <c r="Q675" s="627"/>
      <c r="S675" s="52"/>
      <c r="T675" s="52"/>
      <c r="U675" s="52"/>
      <c r="V675" s="52"/>
      <c r="W675" s="52"/>
      <c r="X675" s="641"/>
      <c r="AP675" s="409"/>
      <c r="AQ675" s="409"/>
      <c r="AR675" s="409"/>
      <c r="AS675" s="409"/>
      <c r="AT675" s="409"/>
      <c r="AU675" s="409"/>
      <c r="AV675" s="409"/>
      <c r="BF675" s="409"/>
      <c r="BG675" s="409"/>
      <c r="BH675" s="409"/>
      <c r="BI675" s="409"/>
      <c r="BJ675" s="409"/>
      <c r="BK675" s="409"/>
      <c r="BL675" s="409"/>
      <c r="BV675" s="409"/>
      <c r="BW675" s="409"/>
      <c r="BX675" s="409"/>
      <c r="BY675" s="409"/>
      <c r="BZ675" s="409"/>
      <c r="CA675" s="409"/>
      <c r="CB675" s="409"/>
      <c r="CL675" s="409"/>
      <c r="CM675" s="409"/>
      <c r="CN675" s="409"/>
      <c r="CO675" s="409"/>
      <c r="CP675" s="409"/>
      <c r="CQ675" s="409"/>
      <c r="CR675" s="409"/>
      <c r="DB675" s="409"/>
      <c r="DC675" s="409"/>
      <c r="DD675" s="409"/>
      <c r="DE675" s="409"/>
      <c r="DF675" s="409"/>
      <c r="DG675" s="409"/>
      <c r="DH675" s="409"/>
      <c r="DR675" s="409"/>
      <c r="DS675" s="409"/>
      <c r="DT675" s="409"/>
      <c r="DU675" s="409"/>
      <c r="DV675" s="409"/>
      <c r="DW675" s="409"/>
      <c r="DX675" s="409"/>
      <c r="EH675" s="409"/>
      <c r="EI675" s="409"/>
      <c r="EJ675" s="409"/>
      <c r="EK675" s="409"/>
      <c r="EL675" s="409"/>
      <c r="EM675" s="409"/>
      <c r="EN675" s="409"/>
      <c r="EX675" s="409"/>
      <c r="EY675" s="409"/>
      <c r="EZ675" s="409"/>
      <c r="FA675" s="409"/>
      <c r="FB675" s="409"/>
      <c r="FC675" s="409"/>
      <c r="FD675" s="409"/>
      <c r="FN675" s="409"/>
      <c r="FO675" s="409"/>
      <c r="FP675" s="409"/>
      <c r="FQ675" s="409"/>
      <c r="FR675" s="409"/>
      <c r="FS675" s="409"/>
      <c r="FT675" s="409"/>
      <c r="GD675" s="409"/>
      <c r="GE675" s="409"/>
      <c r="GF675" s="409"/>
      <c r="GG675" s="409"/>
      <c r="GH675" s="409"/>
      <c r="GI675" s="409"/>
      <c r="GJ675" s="409"/>
      <c r="GT675" s="409"/>
      <c r="GU675" s="409"/>
      <c r="GV675" s="409"/>
      <c r="GW675" s="409"/>
      <c r="GX675" s="409"/>
      <c r="GY675" s="409"/>
      <c r="GZ675" s="409"/>
      <c r="HJ675" s="409"/>
      <c r="HK675" s="409"/>
      <c r="HL675" s="409"/>
      <c r="HM675" s="409"/>
      <c r="HN675" s="409"/>
      <c r="HO675" s="409"/>
      <c r="HP675" s="409"/>
      <c r="HZ675" s="409"/>
      <c r="IA675" s="409"/>
      <c r="IB675" s="409"/>
      <c r="IC675" s="409"/>
      <c r="ID675" s="409"/>
      <c r="IE675" s="409"/>
      <c r="IF675" s="409"/>
      <c r="IP675" s="409"/>
      <c r="IQ675" s="409"/>
      <c r="IR675" s="409"/>
      <c r="IS675" s="409"/>
      <c r="IT675" s="409"/>
      <c r="IU675" s="409"/>
      <c r="IV675" s="409"/>
    </row>
    <row r="676" spans="1:256">
      <c r="A676" s="54"/>
      <c r="B676" s="139"/>
      <c r="C676" s="137"/>
      <c r="D676" s="138"/>
      <c r="E676" s="138"/>
      <c r="F676" s="138"/>
      <c r="G676" s="138"/>
      <c r="H676" s="138"/>
      <c r="I676" s="417"/>
      <c r="J676" s="243"/>
      <c r="K676" s="227"/>
      <c r="L676" s="227"/>
      <c r="M676" s="227"/>
      <c r="N676" s="227"/>
      <c r="O676" s="237"/>
      <c r="P676" s="631"/>
      <c r="Q676" s="627"/>
      <c r="S676" s="52"/>
      <c r="T676" s="52"/>
      <c r="U676" s="52"/>
      <c r="V676" s="52"/>
      <c r="W676" s="52"/>
      <c r="X676" s="641"/>
      <c r="AP676" s="409"/>
      <c r="AQ676" s="409"/>
      <c r="AR676" s="409"/>
      <c r="AS676" s="409"/>
      <c r="AT676" s="409"/>
      <c r="AU676" s="409"/>
      <c r="AV676" s="409"/>
      <c r="BF676" s="409"/>
      <c r="BG676" s="409"/>
      <c r="BH676" s="409"/>
      <c r="BI676" s="409"/>
      <c r="BJ676" s="409"/>
      <c r="BK676" s="409"/>
      <c r="BL676" s="409"/>
      <c r="BV676" s="409"/>
      <c r="BW676" s="409"/>
      <c r="BX676" s="409"/>
      <c r="BY676" s="409"/>
      <c r="BZ676" s="409"/>
      <c r="CA676" s="409"/>
      <c r="CB676" s="409"/>
      <c r="CL676" s="409"/>
      <c r="CM676" s="409"/>
      <c r="CN676" s="409"/>
      <c r="CO676" s="409"/>
      <c r="CP676" s="409"/>
      <c r="CQ676" s="409"/>
      <c r="CR676" s="409"/>
      <c r="DB676" s="409"/>
      <c r="DC676" s="409"/>
      <c r="DD676" s="409"/>
      <c r="DE676" s="409"/>
      <c r="DF676" s="409"/>
      <c r="DG676" s="409"/>
      <c r="DH676" s="409"/>
      <c r="DR676" s="409"/>
      <c r="DS676" s="409"/>
      <c r="DT676" s="409"/>
      <c r="DU676" s="409"/>
      <c r="DV676" s="409"/>
      <c r="DW676" s="409"/>
      <c r="DX676" s="409"/>
      <c r="EH676" s="409"/>
      <c r="EI676" s="409"/>
      <c r="EJ676" s="409"/>
      <c r="EK676" s="409"/>
      <c r="EL676" s="409"/>
      <c r="EM676" s="409"/>
      <c r="EN676" s="409"/>
      <c r="EX676" s="409"/>
      <c r="EY676" s="409"/>
      <c r="EZ676" s="409"/>
      <c r="FA676" s="409"/>
      <c r="FB676" s="409"/>
      <c r="FC676" s="409"/>
      <c r="FD676" s="409"/>
      <c r="FN676" s="409"/>
      <c r="FO676" s="409"/>
      <c r="FP676" s="409"/>
      <c r="FQ676" s="409"/>
      <c r="FR676" s="409"/>
      <c r="FS676" s="409"/>
      <c r="FT676" s="409"/>
      <c r="GD676" s="409"/>
      <c r="GE676" s="409"/>
      <c r="GF676" s="409"/>
      <c r="GG676" s="409"/>
      <c r="GH676" s="409"/>
      <c r="GI676" s="409"/>
      <c r="GJ676" s="409"/>
      <c r="GT676" s="409"/>
      <c r="GU676" s="409"/>
      <c r="GV676" s="409"/>
      <c r="GW676" s="409"/>
      <c r="GX676" s="409"/>
      <c r="GY676" s="409"/>
      <c r="GZ676" s="409"/>
      <c r="HJ676" s="409"/>
      <c r="HK676" s="409"/>
      <c r="HL676" s="409"/>
      <c r="HM676" s="409"/>
      <c r="HN676" s="409"/>
      <c r="HO676" s="409"/>
      <c r="HP676" s="409"/>
      <c r="HZ676" s="409"/>
      <c r="IA676" s="409"/>
      <c r="IB676" s="409"/>
      <c r="IC676" s="409"/>
      <c r="ID676" s="409"/>
      <c r="IE676" s="409"/>
      <c r="IF676" s="409"/>
      <c r="IP676" s="409"/>
      <c r="IQ676" s="409"/>
      <c r="IR676" s="409"/>
      <c r="IS676" s="409"/>
      <c r="IT676" s="409"/>
      <c r="IU676" s="409"/>
      <c r="IV676" s="409"/>
    </row>
    <row r="677" spans="1:256">
      <c r="A677" s="53"/>
      <c r="B677" s="238"/>
      <c r="C677" s="239"/>
      <c r="D677" s="240"/>
      <c r="E677" s="240"/>
      <c r="F677" s="74"/>
      <c r="G677" s="240"/>
      <c r="H677" s="240"/>
      <c r="I677" s="241"/>
      <c r="J677" s="228"/>
      <c r="K677" s="229"/>
      <c r="L677" s="230"/>
      <c r="M677" s="230"/>
      <c r="N677" s="230"/>
      <c r="O677" s="230"/>
      <c r="P677" s="623"/>
      <c r="Q677" s="627"/>
      <c r="S677" s="52"/>
      <c r="T677" s="52"/>
      <c r="U677" s="52"/>
      <c r="V677" s="52"/>
      <c r="W677" s="52"/>
      <c r="X677" s="641"/>
      <c r="AP677" s="409"/>
      <c r="AQ677" s="409"/>
      <c r="AR677" s="409"/>
      <c r="AS677" s="409"/>
      <c r="AT677" s="409"/>
      <c r="AU677" s="409"/>
      <c r="AV677" s="409"/>
      <c r="BF677" s="409"/>
      <c r="BG677" s="409"/>
      <c r="BH677" s="409"/>
      <c r="BI677" s="409"/>
      <c r="BJ677" s="409"/>
      <c r="BK677" s="409"/>
      <c r="BL677" s="409"/>
      <c r="BV677" s="409"/>
      <c r="BW677" s="409"/>
      <c r="BX677" s="409"/>
      <c r="BY677" s="409"/>
      <c r="BZ677" s="409"/>
      <c r="CA677" s="409"/>
      <c r="CB677" s="409"/>
      <c r="CL677" s="409"/>
      <c r="CM677" s="409"/>
      <c r="CN677" s="409"/>
      <c r="CO677" s="409"/>
      <c r="CP677" s="409"/>
      <c r="CQ677" s="409"/>
      <c r="CR677" s="409"/>
      <c r="DB677" s="409"/>
      <c r="DC677" s="409"/>
      <c r="DD677" s="409"/>
      <c r="DE677" s="409"/>
      <c r="DF677" s="409"/>
      <c r="DG677" s="409"/>
      <c r="DH677" s="409"/>
      <c r="DR677" s="409"/>
      <c r="DS677" s="409"/>
      <c r="DT677" s="409"/>
      <c r="DU677" s="409"/>
      <c r="DV677" s="409"/>
      <c r="DW677" s="409"/>
      <c r="DX677" s="409"/>
      <c r="EH677" s="409"/>
      <c r="EI677" s="409"/>
      <c r="EJ677" s="409"/>
      <c r="EK677" s="409"/>
      <c r="EL677" s="409"/>
      <c r="EM677" s="409"/>
      <c r="EN677" s="409"/>
      <c r="EX677" s="409"/>
      <c r="EY677" s="409"/>
      <c r="EZ677" s="409"/>
      <c r="FA677" s="409"/>
      <c r="FB677" s="409"/>
      <c r="FC677" s="409"/>
      <c r="FD677" s="409"/>
      <c r="FN677" s="409"/>
      <c r="FO677" s="409"/>
      <c r="FP677" s="409"/>
      <c r="FQ677" s="409"/>
      <c r="FR677" s="409"/>
      <c r="FS677" s="409"/>
      <c r="FT677" s="409"/>
      <c r="GD677" s="409"/>
      <c r="GE677" s="409"/>
      <c r="GF677" s="409"/>
      <c r="GG677" s="409"/>
      <c r="GH677" s="409"/>
      <c r="GI677" s="409"/>
      <c r="GJ677" s="409"/>
      <c r="GT677" s="409"/>
      <c r="GU677" s="409"/>
      <c r="GV677" s="409"/>
      <c r="GW677" s="409"/>
      <c r="GX677" s="409"/>
      <c r="GY677" s="409"/>
      <c r="GZ677" s="409"/>
      <c r="HJ677" s="409"/>
      <c r="HK677" s="409"/>
      <c r="HL677" s="409"/>
      <c r="HM677" s="409"/>
      <c r="HN677" s="409"/>
      <c r="HO677" s="409"/>
      <c r="HP677" s="409"/>
      <c r="HZ677" s="409"/>
      <c r="IA677" s="409"/>
      <c r="IB677" s="409"/>
      <c r="IC677" s="409"/>
      <c r="ID677" s="409"/>
      <c r="IE677" s="409"/>
      <c r="IF677" s="409"/>
      <c r="IP677" s="409"/>
      <c r="IQ677" s="409"/>
      <c r="IR677" s="409"/>
      <c r="IS677" s="409"/>
      <c r="IT677" s="409"/>
      <c r="IU677" s="409"/>
      <c r="IV677" s="409"/>
    </row>
    <row r="678" spans="1:256">
      <c r="A678" s="54"/>
      <c r="B678" s="16"/>
      <c r="C678" s="51"/>
      <c r="D678" s="52"/>
      <c r="E678" s="52"/>
      <c r="F678" s="52"/>
      <c r="G678" s="52"/>
      <c r="H678" s="52"/>
      <c r="I678" s="75"/>
      <c r="J678" s="232"/>
      <c r="K678" s="233"/>
      <c r="L678" s="234"/>
      <c r="M678" s="234"/>
      <c r="N678" s="234"/>
      <c r="O678" s="234"/>
      <c r="P678" s="635"/>
      <c r="Q678" s="627"/>
      <c r="S678" s="52"/>
      <c r="T678" s="52"/>
      <c r="U678" s="52"/>
      <c r="V678" s="52"/>
      <c r="W678" s="52"/>
      <c r="X678" s="641"/>
      <c r="AP678" s="409"/>
      <c r="AQ678" s="409"/>
      <c r="AR678" s="409"/>
      <c r="AS678" s="409"/>
      <c r="AT678" s="409"/>
      <c r="AU678" s="409"/>
      <c r="AV678" s="409"/>
      <c r="BF678" s="409"/>
      <c r="BG678" s="409"/>
      <c r="BH678" s="409"/>
      <c r="BI678" s="409"/>
      <c r="BJ678" s="409"/>
      <c r="BK678" s="409"/>
      <c r="BL678" s="409"/>
      <c r="BV678" s="409"/>
      <c r="BW678" s="409"/>
      <c r="BX678" s="409"/>
      <c r="BY678" s="409"/>
      <c r="BZ678" s="409"/>
      <c r="CA678" s="409"/>
      <c r="CB678" s="409"/>
      <c r="CL678" s="409"/>
      <c r="CM678" s="409"/>
      <c r="CN678" s="409"/>
      <c r="CO678" s="409"/>
      <c r="CP678" s="409"/>
      <c r="CQ678" s="409"/>
      <c r="CR678" s="409"/>
      <c r="DB678" s="409"/>
      <c r="DC678" s="409"/>
      <c r="DD678" s="409"/>
      <c r="DE678" s="409"/>
      <c r="DF678" s="409"/>
      <c r="DG678" s="409"/>
      <c r="DH678" s="409"/>
      <c r="DR678" s="409"/>
      <c r="DS678" s="409"/>
      <c r="DT678" s="409"/>
      <c r="DU678" s="409"/>
      <c r="DV678" s="409"/>
      <c r="DW678" s="409"/>
      <c r="DX678" s="409"/>
      <c r="EH678" s="409"/>
      <c r="EI678" s="409"/>
      <c r="EJ678" s="409"/>
      <c r="EK678" s="409"/>
      <c r="EL678" s="409"/>
      <c r="EM678" s="409"/>
      <c r="EN678" s="409"/>
      <c r="EX678" s="409"/>
      <c r="EY678" s="409"/>
      <c r="EZ678" s="409"/>
      <c r="FA678" s="409"/>
      <c r="FB678" s="409"/>
      <c r="FC678" s="409"/>
      <c r="FD678" s="409"/>
      <c r="FN678" s="409"/>
      <c r="FO678" s="409"/>
      <c r="FP678" s="409"/>
      <c r="FQ678" s="409"/>
      <c r="FR678" s="409"/>
      <c r="FS678" s="409"/>
      <c r="FT678" s="409"/>
      <c r="GD678" s="409"/>
      <c r="GE678" s="409"/>
      <c r="GF678" s="409"/>
      <c r="GG678" s="409"/>
      <c r="GH678" s="409"/>
      <c r="GI678" s="409"/>
      <c r="GJ678" s="409"/>
      <c r="GT678" s="409"/>
      <c r="GU678" s="409"/>
      <c r="GV678" s="409"/>
      <c r="GW678" s="409"/>
      <c r="GX678" s="409"/>
      <c r="GY678" s="409"/>
      <c r="GZ678" s="409"/>
      <c r="HJ678" s="409"/>
      <c r="HK678" s="409"/>
      <c r="HL678" s="409"/>
      <c r="HM678" s="409"/>
      <c r="HN678" s="409"/>
      <c r="HO678" s="409"/>
      <c r="HP678" s="409"/>
      <c r="HZ678" s="409"/>
      <c r="IA678" s="409"/>
      <c r="IB678" s="409"/>
      <c r="IC678" s="409"/>
      <c r="ID678" s="409"/>
      <c r="IE678" s="409"/>
      <c r="IF678" s="409"/>
      <c r="IP678" s="409"/>
      <c r="IQ678" s="409"/>
      <c r="IR678" s="409"/>
      <c r="IS678" s="409"/>
      <c r="IT678" s="409"/>
      <c r="IU678" s="409"/>
      <c r="IV678" s="409"/>
    </row>
    <row r="679" spans="1:256">
      <c r="A679" s="54"/>
      <c r="B679" s="16"/>
      <c r="C679" s="51"/>
      <c r="D679" s="52"/>
      <c r="E679" s="52"/>
      <c r="F679" s="52"/>
      <c r="G679" s="52"/>
      <c r="H679" s="52"/>
      <c r="I679" s="75"/>
      <c r="J679" s="232"/>
      <c r="K679" s="233"/>
      <c r="L679" s="234"/>
      <c r="M679" s="234"/>
      <c r="N679" s="234"/>
      <c r="O679" s="234"/>
      <c r="P679" s="635"/>
      <c r="Q679" s="627"/>
      <c r="S679" s="52"/>
      <c r="T679" s="52"/>
      <c r="U679" s="52"/>
      <c r="V679" s="52"/>
      <c r="W679" s="52"/>
      <c r="X679" s="641"/>
      <c r="AP679" s="409"/>
      <c r="AQ679" s="409"/>
      <c r="AR679" s="409"/>
      <c r="AS679" s="409"/>
      <c r="AT679" s="409"/>
      <c r="AU679" s="409"/>
      <c r="AV679" s="409"/>
      <c r="BF679" s="409"/>
      <c r="BG679" s="409"/>
      <c r="BH679" s="409"/>
      <c r="BI679" s="409"/>
      <c r="BJ679" s="409"/>
      <c r="BK679" s="409"/>
      <c r="BL679" s="409"/>
      <c r="BV679" s="409"/>
      <c r="BW679" s="409"/>
      <c r="BX679" s="409"/>
      <c r="BY679" s="409"/>
      <c r="BZ679" s="409"/>
      <c r="CA679" s="409"/>
      <c r="CB679" s="409"/>
      <c r="CL679" s="409"/>
      <c r="CM679" s="409"/>
      <c r="CN679" s="409"/>
      <c r="CO679" s="409"/>
      <c r="CP679" s="409"/>
      <c r="CQ679" s="409"/>
      <c r="CR679" s="409"/>
      <c r="DB679" s="409"/>
      <c r="DC679" s="409"/>
      <c r="DD679" s="409"/>
      <c r="DE679" s="409"/>
      <c r="DF679" s="409"/>
      <c r="DG679" s="409"/>
      <c r="DH679" s="409"/>
      <c r="DR679" s="409"/>
      <c r="DS679" s="409"/>
      <c r="DT679" s="409"/>
      <c r="DU679" s="409"/>
      <c r="DV679" s="409"/>
      <c r="DW679" s="409"/>
      <c r="DX679" s="409"/>
      <c r="EH679" s="409"/>
      <c r="EI679" s="409"/>
      <c r="EJ679" s="409"/>
      <c r="EK679" s="409"/>
      <c r="EL679" s="409"/>
      <c r="EM679" s="409"/>
      <c r="EN679" s="409"/>
      <c r="EX679" s="409"/>
      <c r="EY679" s="409"/>
      <c r="EZ679" s="409"/>
      <c r="FA679" s="409"/>
      <c r="FB679" s="409"/>
      <c r="FC679" s="409"/>
      <c r="FD679" s="409"/>
      <c r="FN679" s="409"/>
      <c r="FO679" s="409"/>
      <c r="FP679" s="409"/>
      <c r="FQ679" s="409"/>
      <c r="FR679" s="409"/>
      <c r="FS679" s="409"/>
      <c r="FT679" s="409"/>
      <c r="GD679" s="409"/>
      <c r="GE679" s="409"/>
      <c r="GF679" s="409"/>
      <c r="GG679" s="409"/>
      <c r="GH679" s="409"/>
      <c r="GI679" s="409"/>
      <c r="GJ679" s="409"/>
      <c r="GT679" s="409"/>
      <c r="GU679" s="409"/>
      <c r="GV679" s="409"/>
      <c r="GW679" s="409"/>
      <c r="GX679" s="409"/>
      <c r="GY679" s="409"/>
      <c r="GZ679" s="409"/>
      <c r="HJ679" s="409"/>
      <c r="HK679" s="409"/>
      <c r="HL679" s="409"/>
      <c r="HM679" s="409"/>
      <c r="HN679" s="409"/>
      <c r="HO679" s="409"/>
      <c r="HP679" s="409"/>
      <c r="HZ679" s="409"/>
      <c r="IA679" s="409"/>
      <c r="IB679" s="409"/>
      <c r="IC679" s="409"/>
      <c r="ID679" s="409"/>
      <c r="IE679" s="409"/>
      <c r="IF679" s="409"/>
      <c r="IP679" s="409"/>
      <c r="IQ679" s="409"/>
      <c r="IR679" s="409"/>
      <c r="IS679" s="409"/>
      <c r="IT679" s="409"/>
      <c r="IU679" s="409"/>
      <c r="IV679" s="409"/>
    </row>
    <row r="680" spans="1:256">
      <c r="A680" s="54"/>
      <c r="B680" s="16"/>
      <c r="C680" s="51"/>
      <c r="D680" s="52"/>
      <c r="E680" s="52"/>
      <c r="F680" s="52"/>
      <c r="G680" s="52"/>
      <c r="H680" s="52"/>
      <c r="I680" s="75"/>
      <c r="J680" s="232"/>
      <c r="K680" s="233"/>
      <c r="L680" s="234"/>
      <c r="M680" s="234"/>
      <c r="N680" s="234"/>
      <c r="O680" s="234"/>
      <c r="P680" s="635"/>
      <c r="Q680" s="627"/>
      <c r="S680" s="52"/>
      <c r="T680" s="52"/>
      <c r="U680" s="52"/>
      <c r="V680" s="52"/>
      <c r="W680" s="52"/>
      <c r="X680" s="641"/>
      <c r="AP680" s="409"/>
      <c r="AQ680" s="409"/>
      <c r="AR680" s="409"/>
      <c r="AS680" s="409"/>
      <c r="AT680" s="409"/>
      <c r="AU680" s="409"/>
      <c r="AV680" s="409"/>
      <c r="BF680" s="409"/>
      <c r="BG680" s="409"/>
      <c r="BH680" s="409"/>
      <c r="BI680" s="409"/>
      <c r="BJ680" s="409"/>
      <c r="BK680" s="409"/>
      <c r="BL680" s="409"/>
      <c r="BV680" s="409"/>
      <c r="BW680" s="409"/>
      <c r="BX680" s="409"/>
      <c r="BY680" s="409"/>
      <c r="BZ680" s="409"/>
      <c r="CA680" s="409"/>
      <c r="CB680" s="409"/>
      <c r="CL680" s="409"/>
      <c r="CM680" s="409"/>
      <c r="CN680" s="409"/>
      <c r="CO680" s="409"/>
      <c r="CP680" s="409"/>
      <c r="CQ680" s="409"/>
      <c r="CR680" s="409"/>
      <c r="DB680" s="409"/>
      <c r="DC680" s="409"/>
      <c r="DD680" s="409"/>
      <c r="DE680" s="409"/>
      <c r="DF680" s="409"/>
      <c r="DG680" s="409"/>
      <c r="DH680" s="409"/>
      <c r="DR680" s="409"/>
      <c r="DS680" s="409"/>
      <c r="DT680" s="409"/>
      <c r="DU680" s="409"/>
      <c r="DV680" s="409"/>
      <c r="DW680" s="409"/>
      <c r="DX680" s="409"/>
      <c r="EH680" s="409"/>
      <c r="EI680" s="409"/>
      <c r="EJ680" s="409"/>
      <c r="EK680" s="409"/>
      <c r="EL680" s="409"/>
      <c r="EM680" s="409"/>
      <c r="EN680" s="409"/>
      <c r="EX680" s="409"/>
      <c r="EY680" s="409"/>
      <c r="EZ680" s="409"/>
      <c r="FA680" s="409"/>
      <c r="FB680" s="409"/>
      <c r="FC680" s="409"/>
      <c r="FD680" s="409"/>
      <c r="FN680" s="409"/>
      <c r="FO680" s="409"/>
      <c r="FP680" s="409"/>
      <c r="FQ680" s="409"/>
      <c r="FR680" s="409"/>
      <c r="FS680" s="409"/>
      <c r="FT680" s="409"/>
      <c r="GD680" s="409"/>
      <c r="GE680" s="409"/>
      <c r="GF680" s="409"/>
      <c r="GG680" s="409"/>
      <c r="GH680" s="409"/>
      <c r="GI680" s="409"/>
      <c r="GJ680" s="409"/>
      <c r="GT680" s="409"/>
      <c r="GU680" s="409"/>
      <c r="GV680" s="409"/>
      <c r="GW680" s="409"/>
      <c r="GX680" s="409"/>
      <c r="GY680" s="409"/>
      <c r="GZ680" s="409"/>
      <c r="HJ680" s="409"/>
      <c r="HK680" s="409"/>
      <c r="HL680" s="409"/>
      <c r="HM680" s="409"/>
      <c r="HN680" s="409"/>
      <c r="HO680" s="409"/>
      <c r="HP680" s="409"/>
      <c r="HZ680" s="409"/>
      <c r="IA680" s="409"/>
      <c r="IB680" s="409"/>
      <c r="IC680" s="409"/>
      <c r="ID680" s="409"/>
      <c r="IE680" s="409"/>
      <c r="IF680" s="409"/>
      <c r="IP680" s="409"/>
      <c r="IQ680" s="409"/>
      <c r="IR680" s="409"/>
      <c r="IS680" s="409"/>
      <c r="IT680" s="409"/>
      <c r="IU680" s="409"/>
      <c r="IV680" s="409"/>
    </row>
    <row r="681" spans="1:256">
      <c r="A681" s="54"/>
      <c r="B681" s="16"/>
      <c r="C681" s="51"/>
      <c r="D681" s="52"/>
      <c r="E681" s="52"/>
      <c r="F681" s="52"/>
      <c r="G681" s="52"/>
      <c r="H681" s="52"/>
      <c r="I681" s="75"/>
      <c r="J681" s="232"/>
      <c r="K681" s="233"/>
      <c r="L681" s="234"/>
      <c r="M681" s="234"/>
      <c r="N681" s="234"/>
      <c r="O681" s="234"/>
      <c r="P681" s="635"/>
      <c r="Q681" s="627"/>
      <c r="S681" s="52"/>
      <c r="T681" s="52"/>
      <c r="U681" s="52"/>
      <c r="V681" s="52"/>
      <c r="W681" s="52"/>
      <c r="X681" s="641"/>
      <c r="AP681" s="409"/>
      <c r="AQ681" s="409"/>
      <c r="AR681" s="409"/>
      <c r="AS681" s="409"/>
      <c r="AT681" s="409"/>
      <c r="AU681" s="409"/>
      <c r="AV681" s="409"/>
      <c r="BF681" s="409"/>
      <c r="BG681" s="409"/>
      <c r="BH681" s="409"/>
      <c r="BI681" s="409"/>
      <c r="BJ681" s="409"/>
      <c r="BK681" s="409"/>
      <c r="BL681" s="409"/>
      <c r="BV681" s="409"/>
      <c r="BW681" s="409"/>
      <c r="BX681" s="409"/>
      <c r="BY681" s="409"/>
      <c r="BZ681" s="409"/>
      <c r="CA681" s="409"/>
      <c r="CB681" s="409"/>
      <c r="CL681" s="409"/>
      <c r="CM681" s="409"/>
      <c r="CN681" s="409"/>
      <c r="CO681" s="409"/>
      <c r="CP681" s="409"/>
      <c r="CQ681" s="409"/>
      <c r="CR681" s="409"/>
      <c r="DB681" s="409"/>
      <c r="DC681" s="409"/>
      <c r="DD681" s="409"/>
      <c r="DE681" s="409"/>
      <c r="DF681" s="409"/>
      <c r="DG681" s="409"/>
      <c r="DH681" s="409"/>
      <c r="DR681" s="409"/>
      <c r="DS681" s="409"/>
      <c r="DT681" s="409"/>
      <c r="DU681" s="409"/>
      <c r="DV681" s="409"/>
      <c r="DW681" s="409"/>
      <c r="DX681" s="409"/>
      <c r="EH681" s="409"/>
      <c r="EI681" s="409"/>
      <c r="EJ681" s="409"/>
      <c r="EK681" s="409"/>
      <c r="EL681" s="409"/>
      <c r="EM681" s="409"/>
      <c r="EN681" s="409"/>
      <c r="EX681" s="409"/>
      <c r="EY681" s="409"/>
      <c r="EZ681" s="409"/>
      <c r="FA681" s="409"/>
      <c r="FB681" s="409"/>
      <c r="FC681" s="409"/>
      <c r="FD681" s="409"/>
      <c r="FN681" s="409"/>
      <c r="FO681" s="409"/>
      <c r="FP681" s="409"/>
      <c r="FQ681" s="409"/>
      <c r="FR681" s="409"/>
      <c r="FS681" s="409"/>
      <c r="FT681" s="409"/>
      <c r="GD681" s="409"/>
      <c r="GE681" s="409"/>
      <c r="GF681" s="409"/>
      <c r="GG681" s="409"/>
      <c r="GH681" s="409"/>
      <c r="GI681" s="409"/>
      <c r="GJ681" s="409"/>
      <c r="GT681" s="409"/>
      <c r="GU681" s="409"/>
      <c r="GV681" s="409"/>
      <c r="GW681" s="409"/>
      <c r="GX681" s="409"/>
      <c r="GY681" s="409"/>
      <c r="GZ681" s="409"/>
      <c r="HJ681" s="409"/>
      <c r="HK681" s="409"/>
      <c r="HL681" s="409"/>
      <c r="HM681" s="409"/>
      <c r="HN681" s="409"/>
      <c r="HO681" s="409"/>
      <c r="HP681" s="409"/>
      <c r="HZ681" s="409"/>
      <c r="IA681" s="409"/>
      <c r="IB681" s="409"/>
      <c r="IC681" s="409"/>
      <c r="ID681" s="409"/>
      <c r="IE681" s="409"/>
      <c r="IF681" s="409"/>
      <c r="IP681" s="409"/>
      <c r="IQ681" s="409"/>
      <c r="IR681" s="409"/>
      <c r="IS681" s="409"/>
      <c r="IT681" s="409"/>
      <c r="IU681" s="409"/>
      <c r="IV681" s="409"/>
    </row>
    <row r="682" spans="1:256">
      <c r="A682" s="54"/>
      <c r="B682" s="139"/>
      <c r="C682" s="137"/>
      <c r="D682" s="138"/>
      <c r="E682" s="138"/>
      <c r="F682" s="138"/>
      <c r="G682" s="138"/>
      <c r="H682" s="138"/>
      <c r="I682" s="417"/>
      <c r="J682" s="632"/>
      <c r="K682" s="235"/>
      <c r="L682" s="236"/>
      <c r="M682" s="236"/>
      <c r="N682" s="236"/>
      <c r="O682" s="236"/>
      <c r="P682" s="636"/>
      <c r="Q682" s="627"/>
      <c r="S682" s="52"/>
      <c r="T682" s="52"/>
      <c r="U682" s="52"/>
      <c r="V682" s="52"/>
      <c r="W682" s="52"/>
      <c r="X682" s="641"/>
      <c r="AP682" s="409"/>
      <c r="AQ682" s="409"/>
      <c r="AR682" s="409"/>
      <c r="AS682" s="409"/>
      <c r="AT682" s="409"/>
      <c r="AU682" s="409"/>
      <c r="AV682" s="409"/>
      <c r="BF682" s="409"/>
      <c r="BG682" s="409"/>
      <c r="BH682" s="409"/>
      <c r="BI682" s="409"/>
      <c r="BJ682" s="409"/>
      <c r="BK682" s="409"/>
      <c r="BL682" s="409"/>
      <c r="BV682" s="409"/>
      <c r="BW682" s="409"/>
      <c r="BX682" s="409"/>
      <c r="BY682" s="409"/>
      <c r="BZ682" s="409"/>
      <c r="CA682" s="409"/>
      <c r="CB682" s="409"/>
      <c r="CL682" s="409"/>
      <c r="CM682" s="409"/>
      <c r="CN682" s="409"/>
      <c r="CO682" s="409"/>
      <c r="CP682" s="409"/>
      <c r="CQ682" s="409"/>
      <c r="CR682" s="409"/>
      <c r="DB682" s="409"/>
      <c r="DC682" s="409"/>
      <c r="DD682" s="409"/>
      <c r="DE682" s="409"/>
      <c r="DF682" s="409"/>
      <c r="DG682" s="409"/>
      <c r="DH682" s="409"/>
      <c r="DR682" s="409"/>
      <c r="DS682" s="409"/>
      <c r="DT682" s="409"/>
      <c r="DU682" s="409"/>
      <c r="DV682" s="409"/>
      <c r="DW682" s="409"/>
      <c r="DX682" s="409"/>
      <c r="EH682" s="409"/>
      <c r="EI682" s="409"/>
      <c r="EJ682" s="409"/>
      <c r="EK682" s="409"/>
      <c r="EL682" s="409"/>
      <c r="EM682" s="409"/>
      <c r="EN682" s="409"/>
      <c r="EX682" s="409"/>
      <c r="EY682" s="409"/>
      <c r="EZ682" s="409"/>
      <c r="FA682" s="409"/>
      <c r="FB682" s="409"/>
      <c r="FC682" s="409"/>
      <c r="FD682" s="409"/>
      <c r="FN682" s="409"/>
      <c r="FO682" s="409"/>
      <c r="FP682" s="409"/>
      <c r="FQ682" s="409"/>
      <c r="FR682" s="409"/>
      <c r="FS682" s="409"/>
      <c r="FT682" s="409"/>
      <c r="GD682" s="409"/>
      <c r="GE682" s="409"/>
      <c r="GF682" s="409"/>
      <c r="GG682" s="409"/>
      <c r="GH682" s="409"/>
      <c r="GI682" s="409"/>
      <c r="GJ682" s="409"/>
      <c r="GT682" s="409"/>
      <c r="GU682" s="409"/>
      <c r="GV682" s="409"/>
      <c r="GW682" s="409"/>
      <c r="GX682" s="409"/>
      <c r="GY682" s="409"/>
      <c r="GZ682" s="409"/>
      <c r="HJ682" s="409"/>
      <c r="HK682" s="409"/>
      <c r="HL682" s="409"/>
      <c r="HM682" s="409"/>
      <c r="HN682" s="409"/>
      <c r="HO682" s="409"/>
      <c r="HP682" s="409"/>
      <c r="HZ682" s="409"/>
      <c r="IA682" s="409"/>
      <c r="IB682" s="409"/>
      <c r="IC682" s="409"/>
      <c r="ID682" s="409"/>
      <c r="IE682" s="409"/>
      <c r="IF682" s="409"/>
      <c r="IP682" s="409"/>
      <c r="IQ682" s="409"/>
      <c r="IR682" s="409"/>
      <c r="IS682" s="409"/>
      <c r="IT682" s="409"/>
      <c r="IU682" s="409"/>
      <c r="IV682" s="409"/>
    </row>
    <row r="683" spans="1:256">
      <c r="A683" s="54"/>
      <c r="B683" s="16"/>
      <c r="C683" s="51"/>
      <c r="D683" s="52"/>
      <c r="E683" s="52"/>
      <c r="F683" s="52"/>
      <c r="G683" s="52"/>
      <c r="H683" s="52"/>
      <c r="I683" s="75"/>
      <c r="J683" s="232"/>
      <c r="K683" s="233"/>
      <c r="L683" s="234"/>
      <c r="M683" s="234"/>
      <c r="N683" s="234"/>
      <c r="O683" s="234"/>
      <c r="P683" s="635"/>
      <c r="Q683" s="627"/>
      <c r="S683" s="52"/>
      <c r="T683" s="52"/>
      <c r="U683" s="52"/>
      <c r="V683" s="52"/>
      <c r="W683" s="52"/>
      <c r="X683" s="641"/>
      <c r="AP683" s="409"/>
      <c r="AQ683" s="409"/>
      <c r="AR683" s="409"/>
      <c r="AS683" s="409"/>
      <c r="AT683" s="409"/>
      <c r="AU683" s="409"/>
      <c r="AV683" s="409"/>
      <c r="BF683" s="409"/>
      <c r="BG683" s="409"/>
      <c r="BH683" s="409"/>
      <c r="BI683" s="409"/>
      <c r="BJ683" s="409"/>
      <c r="BK683" s="409"/>
      <c r="BL683" s="409"/>
      <c r="BV683" s="409"/>
      <c r="BW683" s="409"/>
      <c r="BX683" s="409"/>
      <c r="BY683" s="409"/>
      <c r="BZ683" s="409"/>
      <c r="CA683" s="409"/>
      <c r="CB683" s="409"/>
      <c r="CL683" s="409"/>
      <c r="CM683" s="409"/>
      <c r="CN683" s="409"/>
      <c r="CO683" s="409"/>
      <c r="CP683" s="409"/>
      <c r="CQ683" s="409"/>
      <c r="CR683" s="409"/>
      <c r="DB683" s="409"/>
      <c r="DC683" s="409"/>
      <c r="DD683" s="409"/>
      <c r="DE683" s="409"/>
      <c r="DF683" s="409"/>
      <c r="DG683" s="409"/>
      <c r="DH683" s="409"/>
      <c r="DR683" s="409"/>
      <c r="DS683" s="409"/>
      <c r="DT683" s="409"/>
      <c r="DU683" s="409"/>
      <c r="DV683" s="409"/>
      <c r="DW683" s="409"/>
      <c r="DX683" s="409"/>
      <c r="EH683" s="409"/>
      <c r="EI683" s="409"/>
      <c r="EJ683" s="409"/>
      <c r="EK683" s="409"/>
      <c r="EL683" s="409"/>
      <c r="EM683" s="409"/>
      <c r="EN683" s="409"/>
      <c r="EX683" s="409"/>
      <c r="EY683" s="409"/>
      <c r="EZ683" s="409"/>
      <c r="FA683" s="409"/>
      <c r="FB683" s="409"/>
      <c r="FC683" s="409"/>
      <c r="FD683" s="409"/>
      <c r="FN683" s="409"/>
      <c r="FO683" s="409"/>
      <c r="FP683" s="409"/>
      <c r="FQ683" s="409"/>
      <c r="FR683" s="409"/>
      <c r="FS683" s="409"/>
      <c r="FT683" s="409"/>
      <c r="GD683" s="409"/>
      <c r="GE683" s="409"/>
      <c r="GF683" s="409"/>
      <c r="GG683" s="409"/>
      <c r="GH683" s="409"/>
      <c r="GI683" s="409"/>
      <c r="GJ683" s="409"/>
      <c r="GT683" s="409"/>
      <c r="GU683" s="409"/>
      <c r="GV683" s="409"/>
      <c r="GW683" s="409"/>
      <c r="GX683" s="409"/>
      <c r="GY683" s="409"/>
      <c r="GZ683" s="409"/>
      <c r="HJ683" s="409"/>
      <c r="HK683" s="409"/>
      <c r="HL683" s="409"/>
      <c r="HM683" s="409"/>
      <c r="HN683" s="409"/>
      <c r="HO683" s="409"/>
      <c r="HP683" s="409"/>
      <c r="HZ683" s="409"/>
      <c r="IA683" s="409"/>
      <c r="IB683" s="409"/>
      <c r="IC683" s="409"/>
      <c r="ID683" s="409"/>
      <c r="IE683" s="409"/>
      <c r="IF683" s="409"/>
      <c r="IP683" s="409"/>
      <c r="IQ683" s="409"/>
      <c r="IR683" s="409"/>
      <c r="IS683" s="409"/>
      <c r="IT683" s="409"/>
      <c r="IU683" s="409"/>
      <c r="IV683" s="409"/>
    </row>
    <row r="684" spans="1:256">
      <c r="A684" s="54"/>
      <c r="B684" s="16"/>
      <c r="C684" s="51"/>
      <c r="D684" s="52"/>
      <c r="E684" s="52"/>
      <c r="F684" s="52"/>
      <c r="G684" s="52"/>
      <c r="H684" s="52"/>
      <c r="I684" s="75"/>
      <c r="J684" s="232"/>
      <c r="K684" s="233"/>
      <c r="L684" s="234"/>
      <c r="M684" s="234"/>
      <c r="N684" s="234"/>
      <c r="O684" s="234"/>
      <c r="P684" s="635"/>
      <c r="Q684" s="627"/>
      <c r="S684" s="52"/>
      <c r="T684" s="52"/>
      <c r="U684" s="52"/>
      <c r="V684" s="52"/>
      <c r="W684" s="52"/>
      <c r="X684" s="641"/>
      <c r="AP684" s="409"/>
      <c r="AQ684" s="409"/>
      <c r="AR684" s="409"/>
      <c r="AS684" s="409"/>
      <c r="AT684" s="409"/>
      <c r="AU684" s="409"/>
      <c r="AV684" s="409"/>
      <c r="BF684" s="409"/>
      <c r="BG684" s="409"/>
      <c r="BH684" s="409"/>
      <c r="BI684" s="409"/>
      <c r="BJ684" s="409"/>
      <c r="BK684" s="409"/>
      <c r="BL684" s="409"/>
      <c r="BV684" s="409"/>
      <c r="BW684" s="409"/>
      <c r="BX684" s="409"/>
      <c r="BY684" s="409"/>
      <c r="BZ684" s="409"/>
      <c r="CA684" s="409"/>
      <c r="CB684" s="409"/>
      <c r="CL684" s="409"/>
      <c r="CM684" s="409"/>
      <c r="CN684" s="409"/>
      <c r="CO684" s="409"/>
      <c r="CP684" s="409"/>
      <c r="CQ684" s="409"/>
      <c r="CR684" s="409"/>
      <c r="DB684" s="409"/>
      <c r="DC684" s="409"/>
      <c r="DD684" s="409"/>
      <c r="DE684" s="409"/>
      <c r="DF684" s="409"/>
      <c r="DG684" s="409"/>
      <c r="DH684" s="409"/>
      <c r="DR684" s="409"/>
      <c r="DS684" s="409"/>
      <c r="DT684" s="409"/>
      <c r="DU684" s="409"/>
      <c r="DV684" s="409"/>
      <c r="DW684" s="409"/>
      <c r="DX684" s="409"/>
      <c r="EH684" s="409"/>
      <c r="EI684" s="409"/>
      <c r="EJ684" s="409"/>
      <c r="EK684" s="409"/>
      <c r="EL684" s="409"/>
      <c r="EM684" s="409"/>
      <c r="EN684" s="409"/>
      <c r="EX684" s="409"/>
      <c r="EY684" s="409"/>
      <c r="EZ684" s="409"/>
      <c r="FA684" s="409"/>
      <c r="FB684" s="409"/>
      <c r="FC684" s="409"/>
      <c r="FD684" s="409"/>
      <c r="FN684" s="409"/>
      <c r="FO684" s="409"/>
      <c r="FP684" s="409"/>
      <c r="FQ684" s="409"/>
      <c r="FR684" s="409"/>
      <c r="FS684" s="409"/>
      <c r="FT684" s="409"/>
      <c r="GD684" s="409"/>
      <c r="GE684" s="409"/>
      <c r="GF684" s="409"/>
      <c r="GG684" s="409"/>
      <c r="GH684" s="409"/>
      <c r="GI684" s="409"/>
      <c r="GJ684" s="409"/>
      <c r="GT684" s="409"/>
      <c r="GU684" s="409"/>
      <c r="GV684" s="409"/>
      <c r="GW684" s="409"/>
      <c r="GX684" s="409"/>
      <c r="GY684" s="409"/>
      <c r="GZ684" s="409"/>
      <c r="HJ684" s="409"/>
      <c r="HK684" s="409"/>
      <c r="HL684" s="409"/>
      <c r="HM684" s="409"/>
      <c r="HN684" s="409"/>
      <c r="HO684" s="409"/>
      <c r="HP684" s="409"/>
      <c r="HZ684" s="409"/>
      <c r="IA684" s="409"/>
      <c r="IB684" s="409"/>
      <c r="IC684" s="409"/>
      <c r="ID684" s="409"/>
      <c r="IE684" s="409"/>
      <c r="IF684" s="409"/>
      <c r="IP684" s="409"/>
      <c r="IQ684" s="409"/>
      <c r="IR684" s="409"/>
      <c r="IS684" s="409"/>
      <c r="IT684" s="409"/>
      <c r="IU684" s="409"/>
      <c r="IV684" s="409"/>
    </row>
    <row r="685" spans="1:256">
      <c r="A685" s="54"/>
      <c r="B685" s="16"/>
      <c r="C685" s="51"/>
      <c r="D685" s="52"/>
      <c r="E685" s="52"/>
      <c r="F685" s="52"/>
      <c r="G685" s="52"/>
      <c r="H685" s="52"/>
      <c r="I685" s="75"/>
      <c r="J685" s="232"/>
      <c r="K685" s="233"/>
      <c r="L685" s="234"/>
      <c r="M685" s="234"/>
      <c r="N685" s="234"/>
      <c r="O685" s="234"/>
      <c r="P685" s="635"/>
      <c r="Q685" s="627"/>
      <c r="S685" s="52"/>
      <c r="T685" s="52"/>
      <c r="U685" s="52"/>
      <c r="V685" s="52"/>
      <c r="W685" s="52"/>
      <c r="X685" s="641"/>
      <c r="AP685" s="409"/>
      <c r="AQ685" s="409"/>
      <c r="AR685" s="409"/>
      <c r="AS685" s="409"/>
      <c r="AT685" s="409"/>
      <c r="AU685" s="409"/>
      <c r="AV685" s="409"/>
      <c r="BF685" s="409"/>
      <c r="BG685" s="409"/>
      <c r="BH685" s="409"/>
      <c r="BI685" s="409"/>
      <c r="BJ685" s="409"/>
      <c r="BK685" s="409"/>
      <c r="BL685" s="409"/>
      <c r="BV685" s="409"/>
      <c r="BW685" s="409"/>
      <c r="BX685" s="409"/>
      <c r="BY685" s="409"/>
      <c r="BZ685" s="409"/>
      <c r="CA685" s="409"/>
      <c r="CB685" s="409"/>
      <c r="CL685" s="409"/>
      <c r="CM685" s="409"/>
      <c r="CN685" s="409"/>
      <c r="CO685" s="409"/>
      <c r="CP685" s="409"/>
      <c r="CQ685" s="409"/>
      <c r="CR685" s="409"/>
      <c r="DB685" s="409"/>
      <c r="DC685" s="409"/>
      <c r="DD685" s="409"/>
      <c r="DE685" s="409"/>
      <c r="DF685" s="409"/>
      <c r="DG685" s="409"/>
      <c r="DH685" s="409"/>
      <c r="DR685" s="409"/>
      <c r="DS685" s="409"/>
      <c r="DT685" s="409"/>
      <c r="DU685" s="409"/>
      <c r="DV685" s="409"/>
      <c r="DW685" s="409"/>
      <c r="DX685" s="409"/>
      <c r="EH685" s="409"/>
      <c r="EI685" s="409"/>
      <c r="EJ685" s="409"/>
      <c r="EK685" s="409"/>
      <c r="EL685" s="409"/>
      <c r="EM685" s="409"/>
      <c r="EN685" s="409"/>
      <c r="EX685" s="409"/>
      <c r="EY685" s="409"/>
      <c r="EZ685" s="409"/>
      <c r="FA685" s="409"/>
      <c r="FB685" s="409"/>
      <c r="FC685" s="409"/>
      <c r="FD685" s="409"/>
      <c r="FN685" s="409"/>
      <c r="FO685" s="409"/>
      <c r="FP685" s="409"/>
      <c r="FQ685" s="409"/>
      <c r="FR685" s="409"/>
      <c r="FS685" s="409"/>
      <c r="FT685" s="409"/>
      <c r="GD685" s="409"/>
      <c r="GE685" s="409"/>
      <c r="GF685" s="409"/>
      <c r="GG685" s="409"/>
      <c r="GH685" s="409"/>
      <c r="GI685" s="409"/>
      <c r="GJ685" s="409"/>
      <c r="GT685" s="409"/>
      <c r="GU685" s="409"/>
      <c r="GV685" s="409"/>
      <c r="GW685" s="409"/>
      <c r="GX685" s="409"/>
      <c r="GY685" s="409"/>
      <c r="GZ685" s="409"/>
      <c r="HJ685" s="409"/>
      <c r="HK685" s="409"/>
      <c r="HL685" s="409"/>
      <c r="HM685" s="409"/>
      <c r="HN685" s="409"/>
      <c r="HO685" s="409"/>
      <c r="HP685" s="409"/>
      <c r="HZ685" s="409"/>
      <c r="IA685" s="409"/>
      <c r="IB685" s="409"/>
      <c r="IC685" s="409"/>
      <c r="ID685" s="409"/>
      <c r="IE685" s="409"/>
      <c r="IF685" s="409"/>
      <c r="IP685" s="409"/>
      <c r="IQ685" s="409"/>
      <c r="IR685" s="409"/>
      <c r="IS685" s="409"/>
      <c r="IT685" s="409"/>
      <c r="IU685" s="409"/>
      <c r="IV685" s="409"/>
    </row>
    <row r="686" spans="1:256">
      <c r="A686" s="54"/>
      <c r="B686" s="16"/>
      <c r="C686" s="51"/>
      <c r="D686" s="52"/>
      <c r="E686" s="52"/>
      <c r="F686" s="52"/>
      <c r="G686" s="52"/>
      <c r="H686" s="52"/>
      <c r="I686" s="75"/>
      <c r="J686" s="232"/>
      <c r="K686" s="233"/>
      <c r="L686" s="234"/>
      <c r="M686" s="234"/>
      <c r="N686" s="234"/>
      <c r="O686" s="234"/>
      <c r="P686" s="635"/>
      <c r="Q686" s="627"/>
      <c r="S686" s="52"/>
      <c r="T686" s="52"/>
      <c r="U686" s="52"/>
      <c r="V686" s="52"/>
      <c r="W686" s="52"/>
      <c r="X686" s="641"/>
      <c r="AP686" s="409"/>
      <c r="AQ686" s="409"/>
      <c r="AR686" s="409"/>
      <c r="AS686" s="409"/>
      <c r="AT686" s="409"/>
      <c r="AU686" s="409"/>
      <c r="AV686" s="409"/>
      <c r="BF686" s="409"/>
      <c r="BG686" s="409"/>
      <c r="BH686" s="409"/>
      <c r="BI686" s="409"/>
      <c r="BJ686" s="409"/>
      <c r="BK686" s="409"/>
      <c r="BL686" s="409"/>
      <c r="BV686" s="409"/>
      <c r="BW686" s="409"/>
      <c r="BX686" s="409"/>
      <c r="BY686" s="409"/>
      <c r="BZ686" s="409"/>
      <c r="CA686" s="409"/>
      <c r="CB686" s="409"/>
      <c r="CL686" s="409"/>
      <c r="CM686" s="409"/>
      <c r="CN686" s="409"/>
      <c r="CO686" s="409"/>
      <c r="CP686" s="409"/>
      <c r="CQ686" s="409"/>
      <c r="CR686" s="409"/>
      <c r="DB686" s="409"/>
      <c r="DC686" s="409"/>
      <c r="DD686" s="409"/>
      <c r="DE686" s="409"/>
      <c r="DF686" s="409"/>
      <c r="DG686" s="409"/>
      <c r="DH686" s="409"/>
      <c r="DR686" s="409"/>
      <c r="DS686" s="409"/>
      <c r="DT686" s="409"/>
      <c r="DU686" s="409"/>
      <c r="DV686" s="409"/>
      <c r="DW686" s="409"/>
      <c r="DX686" s="409"/>
      <c r="EH686" s="409"/>
      <c r="EI686" s="409"/>
      <c r="EJ686" s="409"/>
      <c r="EK686" s="409"/>
      <c r="EL686" s="409"/>
      <c r="EM686" s="409"/>
      <c r="EN686" s="409"/>
      <c r="EX686" s="409"/>
      <c r="EY686" s="409"/>
      <c r="EZ686" s="409"/>
      <c r="FA686" s="409"/>
      <c r="FB686" s="409"/>
      <c r="FC686" s="409"/>
      <c r="FD686" s="409"/>
      <c r="FN686" s="409"/>
      <c r="FO686" s="409"/>
      <c r="FP686" s="409"/>
      <c r="FQ686" s="409"/>
      <c r="FR686" s="409"/>
      <c r="FS686" s="409"/>
      <c r="FT686" s="409"/>
      <c r="GD686" s="409"/>
      <c r="GE686" s="409"/>
      <c r="GF686" s="409"/>
      <c r="GG686" s="409"/>
      <c r="GH686" s="409"/>
      <c r="GI686" s="409"/>
      <c r="GJ686" s="409"/>
      <c r="GT686" s="409"/>
      <c r="GU686" s="409"/>
      <c r="GV686" s="409"/>
      <c r="GW686" s="409"/>
      <c r="GX686" s="409"/>
      <c r="GY686" s="409"/>
      <c r="GZ686" s="409"/>
      <c r="HJ686" s="409"/>
      <c r="HK686" s="409"/>
      <c r="HL686" s="409"/>
      <c r="HM686" s="409"/>
      <c r="HN686" s="409"/>
      <c r="HO686" s="409"/>
      <c r="HP686" s="409"/>
      <c r="HZ686" s="409"/>
      <c r="IA686" s="409"/>
      <c r="IB686" s="409"/>
      <c r="IC686" s="409"/>
      <c r="ID686" s="409"/>
      <c r="IE686" s="409"/>
      <c r="IF686" s="409"/>
      <c r="IP686" s="409"/>
      <c r="IQ686" s="409"/>
      <c r="IR686" s="409"/>
      <c r="IS686" s="409"/>
      <c r="IT686" s="409"/>
      <c r="IU686" s="409"/>
      <c r="IV686" s="409"/>
    </row>
    <row r="687" spans="1:256">
      <c r="A687" s="54"/>
      <c r="B687" s="16"/>
      <c r="C687" s="51"/>
      <c r="D687" s="52"/>
      <c r="E687" s="52"/>
      <c r="F687" s="52"/>
      <c r="G687" s="52"/>
      <c r="H687" s="52"/>
      <c r="I687" s="75"/>
      <c r="J687" s="232"/>
      <c r="K687" s="233"/>
      <c r="L687" s="234"/>
      <c r="M687" s="234"/>
      <c r="N687" s="234"/>
      <c r="O687" s="234"/>
      <c r="P687" s="635"/>
      <c r="Q687" s="627"/>
      <c r="S687" s="52"/>
      <c r="T687" s="52"/>
      <c r="U687" s="52"/>
      <c r="V687" s="52"/>
      <c r="W687" s="52"/>
      <c r="X687" s="641"/>
      <c r="AP687" s="409"/>
      <c r="AQ687" s="409"/>
      <c r="AR687" s="409"/>
      <c r="AS687" s="409"/>
      <c r="AT687" s="409"/>
      <c r="AU687" s="409"/>
      <c r="AV687" s="409"/>
      <c r="BF687" s="409"/>
      <c r="BG687" s="409"/>
      <c r="BH687" s="409"/>
      <c r="BI687" s="409"/>
      <c r="BJ687" s="409"/>
      <c r="BK687" s="409"/>
      <c r="BL687" s="409"/>
      <c r="BV687" s="409"/>
      <c r="BW687" s="409"/>
      <c r="BX687" s="409"/>
      <c r="BY687" s="409"/>
      <c r="BZ687" s="409"/>
      <c r="CA687" s="409"/>
      <c r="CB687" s="409"/>
      <c r="CL687" s="409"/>
      <c r="CM687" s="409"/>
      <c r="CN687" s="409"/>
      <c r="CO687" s="409"/>
      <c r="CP687" s="409"/>
      <c r="CQ687" s="409"/>
      <c r="CR687" s="409"/>
      <c r="DB687" s="409"/>
      <c r="DC687" s="409"/>
      <c r="DD687" s="409"/>
      <c r="DE687" s="409"/>
      <c r="DF687" s="409"/>
      <c r="DG687" s="409"/>
      <c r="DH687" s="409"/>
      <c r="DR687" s="409"/>
      <c r="DS687" s="409"/>
      <c r="DT687" s="409"/>
      <c r="DU687" s="409"/>
      <c r="DV687" s="409"/>
      <c r="DW687" s="409"/>
      <c r="DX687" s="409"/>
      <c r="EH687" s="409"/>
      <c r="EI687" s="409"/>
      <c r="EJ687" s="409"/>
      <c r="EK687" s="409"/>
      <c r="EL687" s="409"/>
      <c r="EM687" s="409"/>
      <c r="EN687" s="409"/>
      <c r="EX687" s="409"/>
      <c r="EY687" s="409"/>
      <c r="EZ687" s="409"/>
      <c r="FA687" s="409"/>
      <c r="FB687" s="409"/>
      <c r="FC687" s="409"/>
      <c r="FD687" s="409"/>
      <c r="FN687" s="409"/>
      <c r="FO687" s="409"/>
      <c r="FP687" s="409"/>
      <c r="FQ687" s="409"/>
      <c r="FR687" s="409"/>
      <c r="FS687" s="409"/>
      <c r="FT687" s="409"/>
      <c r="GD687" s="409"/>
      <c r="GE687" s="409"/>
      <c r="GF687" s="409"/>
      <c r="GG687" s="409"/>
      <c r="GH687" s="409"/>
      <c r="GI687" s="409"/>
      <c r="GJ687" s="409"/>
      <c r="GT687" s="409"/>
      <c r="GU687" s="409"/>
      <c r="GV687" s="409"/>
      <c r="GW687" s="409"/>
      <c r="GX687" s="409"/>
      <c r="GY687" s="409"/>
      <c r="GZ687" s="409"/>
      <c r="HJ687" s="409"/>
      <c r="HK687" s="409"/>
      <c r="HL687" s="409"/>
      <c r="HM687" s="409"/>
      <c r="HN687" s="409"/>
      <c r="HO687" s="409"/>
      <c r="HP687" s="409"/>
      <c r="HZ687" s="409"/>
      <c r="IA687" s="409"/>
      <c r="IB687" s="409"/>
      <c r="IC687" s="409"/>
      <c r="ID687" s="409"/>
      <c r="IE687" s="409"/>
      <c r="IF687" s="409"/>
      <c r="IP687" s="409"/>
      <c r="IQ687" s="409"/>
      <c r="IR687" s="409"/>
      <c r="IS687" s="409"/>
      <c r="IT687" s="409"/>
      <c r="IU687" s="409"/>
      <c r="IV687" s="409"/>
    </row>
    <row r="688" spans="1:256">
      <c r="A688" s="54"/>
      <c r="B688" s="16"/>
      <c r="C688" s="51"/>
      <c r="D688" s="52"/>
      <c r="E688" s="52"/>
      <c r="F688" s="52"/>
      <c r="G688" s="52"/>
      <c r="H688" s="52"/>
      <c r="I688" s="75"/>
      <c r="J688" s="232"/>
      <c r="K688" s="233"/>
      <c r="L688" s="234"/>
      <c r="M688" s="234"/>
      <c r="N688" s="234"/>
      <c r="O688" s="234"/>
      <c r="P688" s="635"/>
      <c r="Q688" s="627"/>
      <c r="S688" s="52"/>
      <c r="T688" s="52"/>
      <c r="U688" s="52"/>
      <c r="V688" s="52"/>
      <c r="W688" s="52"/>
      <c r="X688" s="641"/>
      <c r="AP688" s="409"/>
      <c r="AQ688" s="409"/>
      <c r="AR688" s="409"/>
      <c r="AS688" s="409"/>
      <c r="AT688" s="409"/>
      <c r="AU688" s="409"/>
      <c r="AV688" s="409"/>
      <c r="BF688" s="409"/>
      <c r="BG688" s="409"/>
      <c r="BH688" s="409"/>
      <c r="BI688" s="409"/>
      <c r="BJ688" s="409"/>
      <c r="BK688" s="409"/>
      <c r="BL688" s="409"/>
      <c r="BV688" s="409"/>
      <c r="BW688" s="409"/>
      <c r="BX688" s="409"/>
      <c r="BY688" s="409"/>
      <c r="BZ688" s="409"/>
      <c r="CA688" s="409"/>
      <c r="CB688" s="409"/>
      <c r="CL688" s="409"/>
      <c r="CM688" s="409"/>
      <c r="CN688" s="409"/>
      <c r="CO688" s="409"/>
      <c r="CP688" s="409"/>
      <c r="CQ688" s="409"/>
      <c r="CR688" s="409"/>
      <c r="DB688" s="409"/>
      <c r="DC688" s="409"/>
      <c r="DD688" s="409"/>
      <c r="DE688" s="409"/>
      <c r="DF688" s="409"/>
      <c r="DG688" s="409"/>
      <c r="DH688" s="409"/>
      <c r="DR688" s="409"/>
      <c r="DS688" s="409"/>
      <c r="DT688" s="409"/>
      <c r="DU688" s="409"/>
      <c r="DV688" s="409"/>
      <c r="DW688" s="409"/>
      <c r="DX688" s="409"/>
      <c r="EH688" s="409"/>
      <c r="EI688" s="409"/>
      <c r="EJ688" s="409"/>
      <c r="EK688" s="409"/>
      <c r="EL688" s="409"/>
      <c r="EM688" s="409"/>
      <c r="EN688" s="409"/>
      <c r="EX688" s="409"/>
      <c r="EY688" s="409"/>
      <c r="EZ688" s="409"/>
      <c r="FA688" s="409"/>
      <c r="FB688" s="409"/>
      <c r="FC688" s="409"/>
      <c r="FD688" s="409"/>
      <c r="FN688" s="409"/>
      <c r="FO688" s="409"/>
      <c r="FP688" s="409"/>
      <c r="FQ688" s="409"/>
      <c r="FR688" s="409"/>
      <c r="FS688" s="409"/>
      <c r="FT688" s="409"/>
      <c r="GD688" s="409"/>
      <c r="GE688" s="409"/>
      <c r="GF688" s="409"/>
      <c r="GG688" s="409"/>
      <c r="GH688" s="409"/>
      <c r="GI688" s="409"/>
      <c r="GJ688" s="409"/>
      <c r="GT688" s="409"/>
      <c r="GU688" s="409"/>
      <c r="GV688" s="409"/>
      <c r="GW688" s="409"/>
      <c r="GX688" s="409"/>
      <c r="GY688" s="409"/>
      <c r="GZ688" s="409"/>
      <c r="HJ688" s="409"/>
      <c r="HK688" s="409"/>
      <c r="HL688" s="409"/>
      <c r="HM688" s="409"/>
      <c r="HN688" s="409"/>
      <c r="HO688" s="409"/>
      <c r="HP688" s="409"/>
      <c r="HZ688" s="409"/>
      <c r="IA688" s="409"/>
      <c r="IB688" s="409"/>
      <c r="IC688" s="409"/>
      <c r="ID688" s="409"/>
      <c r="IE688" s="409"/>
      <c r="IF688" s="409"/>
      <c r="IP688" s="409"/>
      <c r="IQ688" s="409"/>
      <c r="IR688" s="409"/>
      <c r="IS688" s="409"/>
      <c r="IT688" s="409"/>
      <c r="IU688" s="409"/>
      <c r="IV688" s="409"/>
    </row>
    <row r="689" spans="1:256">
      <c r="A689" s="54"/>
      <c r="B689" s="16"/>
      <c r="C689" s="51"/>
      <c r="D689" s="52"/>
      <c r="E689" s="52"/>
      <c r="F689" s="52"/>
      <c r="G689" s="52"/>
      <c r="H689" s="52"/>
      <c r="I689" s="75"/>
      <c r="J689" s="232"/>
      <c r="K689" s="233"/>
      <c r="L689" s="234"/>
      <c r="M689" s="234"/>
      <c r="N689" s="234"/>
      <c r="O689" s="234"/>
      <c r="P689" s="635"/>
      <c r="Q689" s="627"/>
      <c r="S689" s="52"/>
      <c r="T689" s="52"/>
      <c r="U689" s="52"/>
      <c r="V689" s="52"/>
      <c r="W689" s="52"/>
      <c r="X689" s="641"/>
      <c r="AP689" s="409"/>
      <c r="AQ689" s="409"/>
      <c r="AR689" s="409"/>
      <c r="AS689" s="409"/>
      <c r="AT689" s="409"/>
      <c r="AU689" s="409"/>
      <c r="AV689" s="409"/>
      <c r="BF689" s="409"/>
      <c r="BG689" s="409"/>
      <c r="BH689" s="409"/>
      <c r="BI689" s="409"/>
      <c r="BJ689" s="409"/>
      <c r="BK689" s="409"/>
      <c r="BL689" s="409"/>
      <c r="BV689" s="409"/>
      <c r="BW689" s="409"/>
      <c r="BX689" s="409"/>
      <c r="BY689" s="409"/>
      <c r="BZ689" s="409"/>
      <c r="CA689" s="409"/>
      <c r="CB689" s="409"/>
      <c r="CL689" s="409"/>
      <c r="CM689" s="409"/>
      <c r="CN689" s="409"/>
      <c r="CO689" s="409"/>
      <c r="CP689" s="409"/>
      <c r="CQ689" s="409"/>
      <c r="CR689" s="409"/>
      <c r="DB689" s="409"/>
      <c r="DC689" s="409"/>
      <c r="DD689" s="409"/>
      <c r="DE689" s="409"/>
      <c r="DF689" s="409"/>
      <c r="DG689" s="409"/>
      <c r="DH689" s="409"/>
      <c r="DR689" s="409"/>
      <c r="DS689" s="409"/>
      <c r="DT689" s="409"/>
      <c r="DU689" s="409"/>
      <c r="DV689" s="409"/>
      <c r="DW689" s="409"/>
      <c r="DX689" s="409"/>
      <c r="EH689" s="409"/>
      <c r="EI689" s="409"/>
      <c r="EJ689" s="409"/>
      <c r="EK689" s="409"/>
      <c r="EL689" s="409"/>
      <c r="EM689" s="409"/>
      <c r="EN689" s="409"/>
      <c r="EX689" s="409"/>
      <c r="EY689" s="409"/>
      <c r="EZ689" s="409"/>
      <c r="FA689" s="409"/>
      <c r="FB689" s="409"/>
      <c r="FC689" s="409"/>
      <c r="FD689" s="409"/>
      <c r="FN689" s="409"/>
      <c r="FO689" s="409"/>
      <c r="FP689" s="409"/>
      <c r="FQ689" s="409"/>
      <c r="FR689" s="409"/>
      <c r="FS689" s="409"/>
      <c r="FT689" s="409"/>
      <c r="GD689" s="409"/>
      <c r="GE689" s="409"/>
      <c r="GF689" s="409"/>
      <c r="GG689" s="409"/>
      <c r="GH689" s="409"/>
      <c r="GI689" s="409"/>
      <c r="GJ689" s="409"/>
      <c r="GT689" s="409"/>
      <c r="GU689" s="409"/>
      <c r="GV689" s="409"/>
      <c r="GW689" s="409"/>
      <c r="GX689" s="409"/>
      <c r="GY689" s="409"/>
      <c r="GZ689" s="409"/>
      <c r="HJ689" s="409"/>
      <c r="HK689" s="409"/>
      <c r="HL689" s="409"/>
      <c r="HM689" s="409"/>
      <c r="HN689" s="409"/>
      <c r="HO689" s="409"/>
      <c r="HP689" s="409"/>
      <c r="HZ689" s="409"/>
      <c r="IA689" s="409"/>
      <c r="IB689" s="409"/>
      <c r="IC689" s="409"/>
      <c r="ID689" s="409"/>
      <c r="IE689" s="409"/>
      <c r="IF689" s="409"/>
      <c r="IP689" s="409"/>
      <c r="IQ689" s="409"/>
      <c r="IR689" s="409"/>
      <c r="IS689" s="409"/>
      <c r="IT689" s="409"/>
      <c r="IU689" s="409"/>
      <c r="IV689" s="409"/>
    </row>
    <row r="690" spans="1:256">
      <c r="A690" s="54"/>
      <c r="B690" s="16"/>
      <c r="C690" s="51"/>
      <c r="D690" s="52"/>
      <c r="E690" s="52"/>
      <c r="F690" s="52"/>
      <c r="G690" s="52"/>
      <c r="H690" s="52"/>
      <c r="I690" s="75"/>
      <c r="J690" s="232"/>
      <c r="K690" s="233"/>
      <c r="L690" s="234"/>
      <c r="M690" s="234"/>
      <c r="N690" s="234"/>
      <c r="O690" s="234"/>
      <c r="P690" s="635"/>
      <c r="Q690" s="627"/>
      <c r="S690" s="52"/>
      <c r="T690" s="52"/>
      <c r="U690" s="52"/>
      <c r="V690" s="52"/>
      <c r="W690" s="52"/>
      <c r="X690" s="641"/>
      <c r="AP690" s="409"/>
      <c r="AQ690" s="409"/>
      <c r="AR690" s="409"/>
      <c r="AS690" s="409"/>
      <c r="AT690" s="409"/>
      <c r="AU690" s="409"/>
      <c r="AV690" s="409"/>
      <c r="BF690" s="409"/>
      <c r="BG690" s="409"/>
      <c r="BH690" s="409"/>
      <c r="BI690" s="409"/>
      <c r="BJ690" s="409"/>
      <c r="BK690" s="409"/>
      <c r="BL690" s="409"/>
      <c r="BV690" s="409"/>
      <c r="BW690" s="409"/>
      <c r="BX690" s="409"/>
      <c r="BY690" s="409"/>
      <c r="BZ690" s="409"/>
      <c r="CA690" s="409"/>
      <c r="CB690" s="409"/>
      <c r="CL690" s="409"/>
      <c r="CM690" s="409"/>
      <c r="CN690" s="409"/>
      <c r="CO690" s="409"/>
      <c r="CP690" s="409"/>
      <c r="CQ690" s="409"/>
      <c r="CR690" s="409"/>
      <c r="DB690" s="409"/>
      <c r="DC690" s="409"/>
      <c r="DD690" s="409"/>
      <c r="DE690" s="409"/>
      <c r="DF690" s="409"/>
      <c r="DG690" s="409"/>
      <c r="DH690" s="409"/>
      <c r="DR690" s="409"/>
      <c r="DS690" s="409"/>
      <c r="DT690" s="409"/>
      <c r="DU690" s="409"/>
      <c r="DV690" s="409"/>
      <c r="DW690" s="409"/>
      <c r="DX690" s="409"/>
      <c r="EH690" s="409"/>
      <c r="EI690" s="409"/>
      <c r="EJ690" s="409"/>
      <c r="EK690" s="409"/>
      <c r="EL690" s="409"/>
      <c r="EM690" s="409"/>
      <c r="EN690" s="409"/>
      <c r="EX690" s="409"/>
      <c r="EY690" s="409"/>
      <c r="EZ690" s="409"/>
      <c r="FA690" s="409"/>
      <c r="FB690" s="409"/>
      <c r="FC690" s="409"/>
      <c r="FD690" s="409"/>
      <c r="FN690" s="409"/>
      <c r="FO690" s="409"/>
      <c r="FP690" s="409"/>
      <c r="FQ690" s="409"/>
      <c r="FR690" s="409"/>
      <c r="FS690" s="409"/>
      <c r="FT690" s="409"/>
      <c r="GD690" s="409"/>
      <c r="GE690" s="409"/>
      <c r="GF690" s="409"/>
      <c r="GG690" s="409"/>
      <c r="GH690" s="409"/>
      <c r="GI690" s="409"/>
      <c r="GJ690" s="409"/>
      <c r="GT690" s="409"/>
      <c r="GU690" s="409"/>
      <c r="GV690" s="409"/>
      <c r="GW690" s="409"/>
      <c r="GX690" s="409"/>
      <c r="GY690" s="409"/>
      <c r="GZ690" s="409"/>
      <c r="HJ690" s="409"/>
      <c r="HK690" s="409"/>
      <c r="HL690" s="409"/>
      <c r="HM690" s="409"/>
      <c r="HN690" s="409"/>
      <c r="HO690" s="409"/>
      <c r="HP690" s="409"/>
      <c r="HZ690" s="409"/>
      <c r="IA690" s="409"/>
      <c r="IB690" s="409"/>
      <c r="IC690" s="409"/>
      <c r="ID690" s="409"/>
      <c r="IE690" s="409"/>
      <c r="IF690" s="409"/>
      <c r="IP690" s="409"/>
      <c r="IQ690" s="409"/>
      <c r="IR690" s="409"/>
      <c r="IS690" s="409"/>
      <c r="IT690" s="409"/>
      <c r="IU690" s="409"/>
      <c r="IV690" s="409"/>
    </row>
    <row r="691" spans="1:256">
      <c r="A691" s="54"/>
      <c r="B691" s="16"/>
      <c r="C691" s="51"/>
      <c r="D691" s="52"/>
      <c r="E691" s="52"/>
      <c r="F691" s="52"/>
      <c r="G691" s="52"/>
      <c r="H691" s="52"/>
      <c r="I691" s="413"/>
      <c r="J691" s="232"/>
      <c r="K691" s="233"/>
      <c r="L691" s="234"/>
      <c r="M691" s="234"/>
      <c r="N691" s="234"/>
      <c r="O691" s="234"/>
      <c r="P691" s="635"/>
      <c r="Q691" s="627"/>
      <c r="S691" s="52"/>
      <c r="T691" s="52"/>
      <c r="U691" s="52"/>
      <c r="V691" s="52"/>
      <c r="W691" s="52"/>
      <c r="X691" s="641"/>
      <c r="AP691" s="409"/>
      <c r="AQ691" s="409"/>
      <c r="AR691" s="409"/>
      <c r="AS691" s="409"/>
      <c r="AT691" s="409"/>
      <c r="AU691" s="409"/>
      <c r="AV691" s="409"/>
      <c r="BF691" s="409"/>
      <c r="BG691" s="409"/>
      <c r="BH691" s="409"/>
      <c r="BI691" s="409"/>
      <c r="BJ691" s="409"/>
      <c r="BK691" s="409"/>
      <c r="BL691" s="409"/>
      <c r="BV691" s="409"/>
      <c r="BW691" s="409"/>
      <c r="BX691" s="409"/>
      <c r="BY691" s="409"/>
      <c r="BZ691" s="409"/>
      <c r="CA691" s="409"/>
      <c r="CB691" s="409"/>
      <c r="CL691" s="409"/>
      <c r="CM691" s="409"/>
      <c r="CN691" s="409"/>
      <c r="CO691" s="409"/>
      <c r="CP691" s="409"/>
      <c r="CQ691" s="409"/>
      <c r="CR691" s="409"/>
      <c r="DB691" s="409"/>
      <c r="DC691" s="409"/>
      <c r="DD691" s="409"/>
      <c r="DE691" s="409"/>
      <c r="DF691" s="409"/>
      <c r="DG691" s="409"/>
      <c r="DH691" s="409"/>
      <c r="DR691" s="409"/>
      <c r="DS691" s="409"/>
      <c r="DT691" s="409"/>
      <c r="DU691" s="409"/>
      <c r="DV691" s="409"/>
      <c r="DW691" s="409"/>
      <c r="DX691" s="409"/>
      <c r="EH691" s="409"/>
      <c r="EI691" s="409"/>
      <c r="EJ691" s="409"/>
      <c r="EK691" s="409"/>
      <c r="EL691" s="409"/>
      <c r="EM691" s="409"/>
      <c r="EN691" s="409"/>
      <c r="EX691" s="409"/>
      <c r="EY691" s="409"/>
      <c r="EZ691" s="409"/>
      <c r="FA691" s="409"/>
      <c r="FB691" s="409"/>
      <c r="FC691" s="409"/>
      <c r="FD691" s="409"/>
      <c r="FN691" s="409"/>
      <c r="FO691" s="409"/>
      <c r="FP691" s="409"/>
      <c r="FQ691" s="409"/>
      <c r="FR691" s="409"/>
      <c r="FS691" s="409"/>
      <c r="FT691" s="409"/>
      <c r="GD691" s="409"/>
      <c r="GE691" s="409"/>
      <c r="GF691" s="409"/>
      <c r="GG691" s="409"/>
      <c r="GH691" s="409"/>
      <c r="GI691" s="409"/>
      <c r="GJ691" s="409"/>
      <c r="GT691" s="409"/>
      <c r="GU691" s="409"/>
      <c r="GV691" s="409"/>
      <c r="GW691" s="409"/>
      <c r="GX691" s="409"/>
      <c r="GY691" s="409"/>
      <c r="GZ691" s="409"/>
      <c r="HJ691" s="409"/>
      <c r="HK691" s="409"/>
      <c r="HL691" s="409"/>
      <c r="HM691" s="409"/>
      <c r="HN691" s="409"/>
      <c r="HO691" s="409"/>
      <c r="HP691" s="409"/>
      <c r="HZ691" s="409"/>
      <c r="IA691" s="409"/>
      <c r="IB691" s="409"/>
      <c r="IC691" s="409"/>
      <c r="ID691" s="409"/>
      <c r="IE691" s="409"/>
      <c r="IF691" s="409"/>
      <c r="IP691" s="409"/>
      <c r="IQ691" s="409"/>
      <c r="IR691" s="409"/>
      <c r="IS691" s="409"/>
      <c r="IT691" s="409"/>
      <c r="IU691" s="409"/>
      <c r="IV691" s="409"/>
    </row>
    <row r="692" spans="1:256">
      <c r="A692" s="54"/>
      <c r="B692" s="16"/>
      <c r="C692" s="51"/>
      <c r="D692" s="52"/>
      <c r="E692" s="52"/>
      <c r="F692" s="52"/>
      <c r="G692" s="52"/>
      <c r="H692" s="52"/>
      <c r="I692" s="413"/>
      <c r="J692" s="232"/>
      <c r="K692" s="233"/>
      <c r="L692" s="234"/>
      <c r="M692" s="234"/>
      <c r="N692" s="234"/>
      <c r="O692" s="234"/>
      <c r="P692" s="635"/>
      <c r="Q692" s="627"/>
      <c r="S692" s="52"/>
      <c r="T692" s="52"/>
      <c r="U692" s="52"/>
      <c r="V692" s="52"/>
      <c r="W692" s="52"/>
      <c r="X692" s="641"/>
      <c r="AP692" s="409"/>
      <c r="AQ692" s="409"/>
      <c r="AR692" s="409"/>
      <c r="AS692" s="409"/>
      <c r="AT692" s="409"/>
      <c r="AU692" s="409"/>
      <c r="AV692" s="409"/>
      <c r="BF692" s="409"/>
      <c r="BG692" s="409"/>
      <c r="BH692" s="409"/>
      <c r="BI692" s="409"/>
      <c r="BJ692" s="409"/>
      <c r="BK692" s="409"/>
      <c r="BL692" s="409"/>
      <c r="BV692" s="409"/>
      <c r="BW692" s="409"/>
      <c r="BX692" s="409"/>
      <c r="BY692" s="409"/>
      <c r="BZ692" s="409"/>
      <c r="CA692" s="409"/>
      <c r="CB692" s="409"/>
      <c r="CL692" s="409"/>
      <c r="CM692" s="409"/>
      <c r="CN692" s="409"/>
      <c r="CO692" s="409"/>
      <c r="CP692" s="409"/>
      <c r="CQ692" s="409"/>
      <c r="CR692" s="409"/>
      <c r="DB692" s="409"/>
      <c r="DC692" s="409"/>
      <c r="DD692" s="409"/>
      <c r="DE692" s="409"/>
      <c r="DF692" s="409"/>
      <c r="DG692" s="409"/>
      <c r="DH692" s="409"/>
      <c r="DR692" s="409"/>
      <c r="DS692" s="409"/>
      <c r="DT692" s="409"/>
      <c r="DU692" s="409"/>
      <c r="DV692" s="409"/>
      <c r="DW692" s="409"/>
      <c r="DX692" s="409"/>
      <c r="EH692" s="409"/>
      <c r="EI692" s="409"/>
      <c r="EJ692" s="409"/>
      <c r="EK692" s="409"/>
      <c r="EL692" s="409"/>
      <c r="EM692" s="409"/>
      <c r="EN692" s="409"/>
      <c r="EX692" s="409"/>
      <c r="EY692" s="409"/>
      <c r="EZ692" s="409"/>
      <c r="FA692" s="409"/>
      <c r="FB692" s="409"/>
      <c r="FC692" s="409"/>
      <c r="FD692" s="409"/>
      <c r="FN692" s="409"/>
      <c r="FO692" s="409"/>
      <c r="FP692" s="409"/>
      <c r="FQ692" s="409"/>
      <c r="FR692" s="409"/>
      <c r="FS692" s="409"/>
      <c r="FT692" s="409"/>
      <c r="GD692" s="409"/>
      <c r="GE692" s="409"/>
      <c r="GF692" s="409"/>
      <c r="GG692" s="409"/>
      <c r="GH692" s="409"/>
      <c r="GI692" s="409"/>
      <c r="GJ692" s="409"/>
      <c r="GT692" s="409"/>
      <c r="GU692" s="409"/>
      <c r="GV692" s="409"/>
      <c r="GW692" s="409"/>
      <c r="GX692" s="409"/>
      <c r="GY692" s="409"/>
      <c r="GZ692" s="409"/>
      <c r="HJ692" s="409"/>
      <c r="HK692" s="409"/>
      <c r="HL692" s="409"/>
      <c r="HM692" s="409"/>
      <c r="HN692" s="409"/>
      <c r="HO692" s="409"/>
      <c r="HP692" s="409"/>
      <c r="HZ692" s="409"/>
      <c r="IA692" s="409"/>
      <c r="IB692" s="409"/>
      <c r="IC692" s="409"/>
      <c r="ID692" s="409"/>
      <c r="IE692" s="409"/>
      <c r="IF692" s="409"/>
      <c r="IP692" s="409"/>
      <c r="IQ692" s="409"/>
      <c r="IR692" s="409"/>
      <c r="IS692" s="409"/>
      <c r="IT692" s="409"/>
      <c r="IU692" s="409"/>
      <c r="IV692" s="409"/>
    </row>
    <row r="693" spans="1:256">
      <c r="A693" s="54"/>
      <c r="B693" s="16"/>
      <c r="C693" s="51"/>
      <c r="D693" s="52"/>
      <c r="E693" s="52"/>
      <c r="F693" s="52"/>
      <c r="G693" s="52"/>
      <c r="H693" s="52"/>
      <c r="I693" s="413"/>
      <c r="J693" s="232"/>
      <c r="K693" s="233"/>
      <c r="L693" s="234"/>
      <c r="M693" s="234"/>
      <c r="N693" s="234"/>
      <c r="O693" s="234"/>
      <c r="P693" s="635"/>
      <c r="Q693" s="627"/>
      <c r="S693" s="52"/>
      <c r="T693" s="52"/>
      <c r="U693" s="52"/>
      <c r="V693" s="52"/>
      <c r="W693" s="52"/>
      <c r="X693" s="641"/>
      <c r="AP693" s="409"/>
      <c r="AQ693" s="409"/>
      <c r="AR693" s="409"/>
      <c r="AS693" s="409"/>
      <c r="AT693" s="409"/>
      <c r="AU693" s="409"/>
      <c r="AV693" s="409"/>
      <c r="BF693" s="409"/>
      <c r="BG693" s="409"/>
      <c r="BH693" s="409"/>
      <c r="BI693" s="409"/>
      <c r="BJ693" s="409"/>
      <c r="BK693" s="409"/>
      <c r="BL693" s="409"/>
      <c r="BV693" s="409"/>
      <c r="BW693" s="409"/>
      <c r="BX693" s="409"/>
      <c r="BY693" s="409"/>
      <c r="BZ693" s="409"/>
      <c r="CA693" s="409"/>
      <c r="CB693" s="409"/>
      <c r="CL693" s="409"/>
      <c r="CM693" s="409"/>
      <c r="CN693" s="409"/>
      <c r="CO693" s="409"/>
      <c r="CP693" s="409"/>
      <c r="CQ693" s="409"/>
      <c r="CR693" s="409"/>
      <c r="DB693" s="409"/>
      <c r="DC693" s="409"/>
      <c r="DD693" s="409"/>
      <c r="DE693" s="409"/>
      <c r="DF693" s="409"/>
      <c r="DG693" s="409"/>
      <c r="DH693" s="409"/>
      <c r="DR693" s="409"/>
      <c r="DS693" s="409"/>
      <c r="DT693" s="409"/>
      <c r="DU693" s="409"/>
      <c r="DV693" s="409"/>
      <c r="DW693" s="409"/>
      <c r="DX693" s="409"/>
      <c r="EH693" s="409"/>
      <c r="EI693" s="409"/>
      <c r="EJ693" s="409"/>
      <c r="EK693" s="409"/>
      <c r="EL693" s="409"/>
      <c r="EM693" s="409"/>
      <c r="EN693" s="409"/>
      <c r="EX693" s="409"/>
      <c r="EY693" s="409"/>
      <c r="EZ693" s="409"/>
      <c r="FA693" s="409"/>
      <c r="FB693" s="409"/>
      <c r="FC693" s="409"/>
      <c r="FD693" s="409"/>
      <c r="FN693" s="409"/>
      <c r="FO693" s="409"/>
      <c r="FP693" s="409"/>
      <c r="FQ693" s="409"/>
      <c r="FR693" s="409"/>
      <c r="FS693" s="409"/>
      <c r="FT693" s="409"/>
      <c r="GD693" s="409"/>
      <c r="GE693" s="409"/>
      <c r="GF693" s="409"/>
      <c r="GG693" s="409"/>
      <c r="GH693" s="409"/>
      <c r="GI693" s="409"/>
      <c r="GJ693" s="409"/>
      <c r="GT693" s="409"/>
      <c r="GU693" s="409"/>
      <c r="GV693" s="409"/>
      <c r="GW693" s="409"/>
      <c r="GX693" s="409"/>
      <c r="GY693" s="409"/>
      <c r="GZ693" s="409"/>
      <c r="HJ693" s="409"/>
      <c r="HK693" s="409"/>
      <c r="HL693" s="409"/>
      <c r="HM693" s="409"/>
      <c r="HN693" s="409"/>
      <c r="HO693" s="409"/>
      <c r="HP693" s="409"/>
      <c r="HZ693" s="409"/>
      <c r="IA693" s="409"/>
      <c r="IB693" s="409"/>
      <c r="IC693" s="409"/>
      <c r="ID693" s="409"/>
      <c r="IE693" s="409"/>
      <c r="IF693" s="409"/>
      <c r="IP693" s="409"/>
      <c r="IQ693" s="409"/>
      <c r="IR693" s="409"/>
      <c r="IS693" s="409"/>
      <c r="IT693" s="409"/>
      <c r="IU693" s="409"/>
      <c r="IV693" s="409"/>
    </row>
    <row r="694" spans="1:256">
      <c r="A694" s="54"/>
      <c r="B694" s="141"/>
      <c r="C694" s="142"/>
      <c r="D694" s="143"/>
      <c r="E694" s="143"/>
      <c r="F694" s="143"/>
      <c r="G694" s="143"/>
      <c r="H694" s="143"/>
      <c r="I694" s="414"/>
      <c r="J694" s="632"/>
      <c r="K694" s="235"/>
      <c r="L694" s="236"/>
      <c r="M694" s="236"/>
      <c r="N694" s="236"/>
      <c r="O694" s="236"/>
      <c r="P694" s="636"/>
      <c r="Q694" s="627"/>
      <c r="S694" s="52"/>
      <c r="T694" s="52"/>
      <c r="U694" s="52"/>
      <c r="V694" s="52"/>
      <c r="W694" s="52"/>
      <c r="X694" s="641"/>
      <c r="AP694" s="409"/>
      <c r="AQ694" s="409"/>
      <c r="AR694" s="409"/>
      <c r="AS694" s="409"/>
      <c r="AT694" s="409"/>
      <c r="AU694" s="409"/>
      <c r="AV694" s="409"/>
      <c r="BF694" s="409"/>
      <c r="BG694" s="409"/>
      <c r="BH694" s="409"/>
      <c r="BI694" s="409"/>
      <c r="BJ694" s="409"/>
      <c r="BK694" s="409"/>
      <c r="BL694" s="409"/>
      <c r="BV694" s="409"/>
      <c r="BW694" s="409"/>
      <c r="BX694" s="409"/>
      <c r="BY694" s="409"/>
      <c r="BZ694" s="409"/>
      <c r="CA694" s="409"/>
      <c r="CB694" s="409"/>
      <c r="CL694" s="409"/>
      <c r="CM694" s="409"/>
      <c r="CN694" s="409"/>
      <c r="CO694" s="409"/>
      <c r="CP694" s="409"/>
      <c r="CQ694" s="409"/>
      <c r="CR694" s="409"/>
      <c r="DB694" s="409"/>
      <c r="DC694" s="409"/>
      <c r="DD694" s="409"/>
      <c r="DE694" s="409"/>
      <c r="DF694" s="409"/>
      <c r="DG694" s="409"/>
      <c r="DH694" s="409"/>
      <c r="DR694" s="409"/>
      <c r="DS694" s="409"/>
      <c r="DT694" s="409"/>
      <c r="DU694" s="409"/>
      <c r="DV694" s="409"/>
      <c r="DW694" s="409"/>
      <c r="DX694" s="409"/>
      <c r="EH694" s="409"/>
      <c r="EI694" s="409"/>
      <c r="EJ694" s="409"/>
      <c r="EK694" s="409"/>
      <c r="EL694" s="409"/>
      <c r="EM694" s="409"/>
      <c r="EN694" s="409"/>
      <c r="EX694" s="409"/>
      <c r="EY694" s="409"/>
      <c r="EZ694" s="409"/>
      <c r="FA694" s="409"/>
      <c r="FB694" s="409"/>
      <c r="FC694" s="409"/>
      <c r="FD694" s="409"/>
      <c r="FN694" s="409"/>
      <c r="FO694" s="409"/>
      <c r="FP694" s="409"/>
      <c r="FQ694" s="409"/>
      <c r="FR694" s="409"/>
      <c r="FS694" s="409"/>
      <c r="FT694" s="409"/>
      <c r="GD694" s="409"/>
      <c r="GE694" s="409"/>
      <c r="GF694" s="409"/>
      <c r="GG694" s="409"/>
      <c r="GH694" s="409"/>
      <c r="GI694" s="409"/>
      <c r="GJ694" s="409"/>
      <c r="GT694" s="409"/>
      <c r="GU694" s="409"/>
      <c r="GV694" s="409"/>
      <c r="GW694" s="409"/>
      <c r="GX694" s="409"/>
      <c r="GY694" s="409"/>
      <c r="GZ694" s="409"/>
      <c r="HJ694" s="409"/>
      <c r="HK694" s="409"/>
      <c r="HL694" s="409"/>
      <c r="HM694" s="409"/>
      <c r="HN694" s="409"/>
      <c r="HO694" s="409"/>
      <c r="HP694" s="409"/>
      <c r="HZ694" s="409"/>
      <c r="IA694" s="409"/>
      <c r="IB694" s="409"/>
      <c r="IC694" s="409"/>
      <c r="ID694" s="409"/>
      <c r="IE694" s="409"/>
      <c r="IF694" s="409"/>
      <c r="IP694" s="409"/>
      <c r="IQ694" s="409"/>
      <c r="IR694" s="409"/>
      <c r="IS694" s="409"/>
      <c r="IT694" s="409"/>
      <c r="IU694" s="409"/>
      <c r="IV694" s="409"/>
    </row>
    <row r="695" spans="1:256">
      <c r="A695" s="54"/>
      <c r="B695" s="16"/>
      <c r="C695" s="51"/>
      <c r="D695" s="52"/>
      <c r="E695" s="52"/>
      <c r="F695" s="52"/>
      <c r="G695" s="52"/>
      <c r="H695" s="52"/>
      <c r="I695" s="51"/>
      <c r="J695" s="242"/>
      <c r="K695" s="226"/>
      <c r="L695" s="630"/>
      <c r="M695" s="630"/>
      <c r="N695" s="630"/>
      <c r="O695" s="630"/>
      <c r="P695" s="637"/>
      <c r="X695" s="641"/>
      <c r="AP695" s="409"/>
      <c r="AQ695" s="409"/>
      <c r="AR695" s="409"/>
      <c r="AS695" s="409"/>
      <c r="AT695" s="409"/>
      <c r="AU695" s="409"/>
      <c r="AV695" s="409"/>
      <c r="BF695" s="409"/>
      <c r="BG695" s="409"/>
      <c r="BH695" s="409"/>
      <c r="BI695" s="409"/>
      <c r="BJ695" s="409"/>
      <c r="BK695" s="409"/>
      <c r="BL695" s="409"/>
      <c r="BV695" s="409"/>
      <c r="BW695" s="409"/>
      <c r="BX695" s="409"/>
      <c r="BY695" s="409"/>
      <c r="BZ695" s="409"/>
      <c r="CA695" s="409"/>
      <c r="CB695" s="409"/>
      <c r="CL695" s="409"/>
      <c r="CM695" s="409"/>
      <c r="CN695" s="409"/>
      <c r="CO695" s="409"/>
      <c r="CP695" s="409"/>
      <c r="CQ695" s="409"/>
      <c r="CR695" s="409"/>
      <c r="DB695" s="409"/>
      <c r="DC695" s="409"/>
      <c r="DD695" s="409"/>
      <c r="DE695" s="409"/>
      <c r="DF695" s="409"/>
      <c r="DG695" s="409"/>
      <c r="DH695" s="409"/>
      <c r="DR695" s="409"/>
      <c r="DS695" s="409"/>
      <c r="DT695" s="409"/>
      <c r="DU695" s="409"/>
      <c r="DV695" s="409"/>
      <c r="DW695" s="409"/>
      <c r="DX695" s="409"/>
      <c r="EH695" s="409"/>
      <c r="EI695" s="409"/>
      <c r="EJ695" s="409"/>
      <c r="EK695" s="409"/>
      <c r="EL695" s="409"/>
      <c r="EM695" s="409"/>
      <c r="EN695" s="409"/>
      <c r="EX695" s="409"/>
      <c r="EY695" s="409"/>
      <c r="EZ695" s="409"/>
      <c r="FA695" s="409"/>
      <c r="FB695" s="409"/>
      <c r="FC695" s="409"/>
      <c r="FD695" s="409"/>
      <c r="FN695" s="409"/>
      <c r="FO695" s="409"/>
      <c r="FP695" s="409"/>
      <c r="FQ695" s="409"/>
      <c r="FR695" s="409"/>
      <c r="FS695" s="409"/>
      <c r="FT695" s="409"/>
      <c r="GD695" s="409"/>
      <c r="GE695" s="409"/>
      <c r="GF695" s="409"/>
      <c r="GG695" s="409"/>
      <c r="GH695" s="409"/>
      <c r="GI695" s="409"/>
      <c r="GJ695" s="409"/>
      <c r="GT695" s="409"/>
      <c r="GU695" s="409"/>
      <c r="GV695" s="409"/>
      <c r="GW695" s="409"/>
      <c r="GX695" s="409"/>
      <c r="GY695" s="409"/>
      <c r="GZ695" s="409"/>
      <c r="HJ695" s="409"/>
      <c r="HK695" s="409"/>
      <c r="HL695" s="409"/>
      <c r="HM695" s="409"/>
      <c r="HN695" s="409"/>
      <c r="HO695" s="409"/>
      <c r="HP695" s="409"/>
      <c r="HZ695" s="409"/>
      <c r="IA695" s="409"/>
      <c r="IB695" s="409"/>
      <c r="IC695" s="409"/>
      <c r="ID695" s="409"/>
      <c r="IE695" s="409"/>
      <c r="IF695" s="409"/>
      <c r="IP695" s="409"/>
      <c r="IQ695" s="409"/>
      <c r="IR695" s="409"/>
      <c r="IS695" s="409"/>
      <c r="IT695" s="409"/>
      <c r="IU695" s="409"/>
      <c r="IV695" s="409"/>
    </row>
    <row r="696" spans="1:256">
      <c r="A696" s="54"/>
      <c r="B696" s="16"/>
      <c r="C696" s="51"/>
      <c r="D696" s="52"/>
      <c r="E696" s="52"/>
      <c r="F696" s="52"/>
      <c r="G696" s="52"/>
      <c r="H696" s="52"/>
      <c r="I696" s="51"/>
      <c r="J696" s="242"/>
      <c r="K696" s="226"/>
      <c r="L696" s="630"/>
      <c r="M696" s="630"/>
      <c r="N696" s="630"/>
      <c r="O696" s="630"/>
      <c r="P696" s="637"/>
      <c r="X696" s="641"/>
      <c r="AP696" s="409"/>
      <c r="AQ696" s="409"/>
      <c r="AR696" s="409"/>
      <c r="AS696" s="409"/>
      <c r="AT696" s="409"/>
      <c r="AU696" s="409"/>
      <c r="AV696" s="409"/>
      <c r="BF696" s="409"/>
      <c r="BG696" s="409"/>
      <c r="BH696" s="409"/>
      <c r="BI696" s="409"/>
      <c r="BJ696" s="409"/>
      <c r="BK696" s="409"/>
      <c r="BL696" s="409"/>
      <c r="BV696" s="409"/>
      <c r="BW696" s="409"/>
      <c r="BX696" s="409"/>
      <c r="BY696" s="409"/>
      <c r="BZ696" s="409"/>
      <c r="CA696" s="409"/>
      <c r="CB696" s="409"/>
      <c r="CL696" s="409"/>
      <c r="CM696" s="409"/>
      <c r="CN696" s="409"/>
      <c r="CO696" s="409"/>
      <c r="CP696" s="409"/>
      <c r="CQ696" s="409"/>
      <c r="CR696" s="409"/>
      <c r="DB696" s="409"/>
      <c r="DC696" s="409"/>
      <c r="DD696" s="409"/>
      <c r="DE696" s="409"/>
      <c r="DF696" s="409"/>
      <c r="DG696" s="409"/>
      <c r="DH696" s="409"/>
      <c r="DR696" s="409"/>
      <c r="DS696" s="409"/>
      <c r="DT696" s="409"/>
      <c r="DU696" s="409"/>
      <c r="DV696" s="409"/>
      <c r="DW696" s="409"/>
      <c r="DX696" s="409"/>
      <c r="EH696" s="409"/>
      <c r="EI696" s="409"/>
      <c r="EJ696" s="409"/>
      <c r="EK696" s="409"/>
      <c r="EL696" s="409"/>
      <c r="EM696" s="409"/>
      <c r="EN696" s="409"/>
      <c r="EX696" s="409"/>
      <c r="EY696" s="409"/>
      <c r="EZ696" s="409"/>
      <c r="FA696" s="409"/>
      <c r="FB696" s="409"/>
      <c r="FC696" s="409"/>
      <c r="FD696" s="409"/>
      <c r="FN696" s="409"/>
      <c r="FO696" s="409"/>
      <c r="FP696" s="409"/>
      <c r="FQ696" s="409"/>
      <c r="FR696" s="409"/>
      <c r="FS696" s="409"/>
      <c r="FT696" s="409"/>
      <c r="GD696" s="409"/>
      <c r="GE696" s="409"/>
      <c r="GF696" s="409"/>
      <c r="GG696" s="409"/>
      <c r="GH696" s="409"/>
      <c r="GI696" s="409"/>
      <c r="GJ696" s="409"/>
      <c r="GT696" s="409"/>
      <c r="GU696" s="409"/>
      <c r="GV696" s="409"/>
      <c r="GW696" s="409"/>
      <c r="GX696" s="409"/>
      <c r="GY696" s="409"/>
      <c r="GZ696" s="409"/>
      <c r="HJ696" s="409"/>
      <c r="HK696" s="409"/>
      <c r="HL696" s="409"/>
      <c r="HM696" s="409"/>
      <c r="HN696" s="409"/>
      <c r="HO696" s="409"/>
      <c r="HP696" s="409"/>
      <c r="HZ696" s="409"/>
      <c r="IA696" s="409"/>
      <c r="IB696" s="409"/>
      <c r="IC696" s="409"/>
      <c r="ID696" s="409"/>
      <c r="IE696" s="409"/>
      <c r="IF696" s="409"/>
      <c r="IP696" s="409"/>
      <c r="IQ696" s="409"/>
      <c r="IR696" s="409"/>
      <c r="IS696" s="409"/>
      <c r="IT696" s="409"/>
      <c r="IU696" s="409"/>
      <c r="IV696" s="409"/>
    </row>
    <row r="697" spans="1:256">
      <c r="A697" s="54"/>
      <c r="B697" s="139"/>
      <c r="C697" s="137"/>
      <c r="D697" s="138"/>
      <c r="E697" s="138"/>
      <c r="F697" s="138"/>
      <c r="G697" s="138"/>
      <c r="H697" s="138"/>
      <c r="I697" s="417"/>
      <c r="J697" s="243"/>
      <c r="K697" s="227"/>
      <c r="L697" s="227"/>
      <c r="M697" s="227"/>
      <c r="N697" s="227"/>
      <c r="O697" s="237"/>
      <c r="P697" s="631"/>
      <c r="X697" s="641"/>
      <c r="AP697" s="409"/>
      <c r="AQ697" s="409"/>
      <c r="AR697" s="409"/>
      <c r="AS697" s="409"/>
      <c r="AT697" s="409"/>
      <c r="AU697" s="409"/>
      <c r="AV697" s="409"/>
      <c r="BF697" s="409"/>
      <c r="BG697" s="409"/>
      <c r="BH697" s="409"/>
      <c r="BI697" s="409"/>
      <c r="BJ697" s="409"/>
      <c r="BK697" s="409"/>
      <c r="BL697" s="409"/>
      <c r="BV697" s="409"/>
      <c r="BW697" s="409"/>
      <c r="BX697" s="409"/>
      <c r="BY697" s="409"/>
      <c r="BZ697" s="409"/>
      <c r="CA697" s="409"/>
      <c r="CB697" s="409"/>
      <c r="CL697" s="409"/>
      <c r="CM697" s="409"/>
      <c r="CN697" s="409"/>
      <c r="CO697" s="409"/>
      <c r="CP697" s="409"/>
      <c r="CQ697" s="409"/>
      <c r="CR697" s="409"/>
      <c r="DB697" s="409"/>
      <c r="DC697" s="409"/>
      <c r="DD697" s="409"/>
      <c r="DE697" s="409"/>
      <c r="DF697" s="409"/>
      <c r="DG697" s="409"/>
      <c r="DH697" s="409"/>
      <c r="DR697" s="409"/>
      <c r="DS697" s="409"/>
      <c r="DT697" s="409"/>
      <c r="DU697" s="409"/>
      <c r="DV697" s="409"/>
      <c r="DW697" s="409"/>
      <c r="DX697" s="409"/>
      <c r="EH697" s="409"/>
      <c r="EI697" s="409"/>
      <c r="EJ697" s="409"/>
      <c r="EK697" s="409"/>
      <c r="EL697" s="409"/>
      <c r="EM697" s="409"/>
      <c r="EN697" s="409"/>
      <c r="EX697" s="409"/>
      <c r="EY697" s="409"/>
      <c r="EZ697" s="409"/>
      <c r="FA697" s="409"/>
      <c r="FB697" s="409"/>
      <c r="FC697" s="409"/>
      <c r="FD697" s="409"/>
      <c r="FN697" s="409"/>
      <c r="FO697" s="409"/>
      <c r="FP697" s="409"/>
      <c r="FQ697" s="409"/>
      <c r="FR697" s="409"/>
      <c r="FS697" s="409"/>
      <c r="FT697" s="409"/>
      <c r="GD697" s="409"/>
      <c r="GE697" s="409"/>
      <c r="GF697" s="409"/>
      <c r="GG697" s="409"/>
      <c r="GH697" s="409"/>
      <c r="GI697" s="409"/>
      <c r="GJ697" s="409"/>
      <c r="GT697" s="409"/>
      <c r="GU697" s="409"/>
      <c r="GV697" s="409"/>
      <c r="GW697" s="409"/>
      <c r="GX697" s="409"/>
      <c r="GY697" s="409"/>
      <c r="GZ697" s="409"/>
      <c r="HJ697" s="409"/>
      <c r="HK697" s="409"/>
      <c r="HL697" s="409"/>
      <c r="HM697" s="409"/>
      <c r="HN697" s="409"/>
      <c r="HO697" s="409"/>
      <c r="HP697" s="409"/>
      <c r="HZ697" s="409"/>
      <c r="IA697" s="409"/>
      <c r="IB697" s="409"/>
      <c r="IC697" s="409"/>
      <c r="ID697" s="409"/>
      <c r="IE697" s="409"/>
      <c r="IF697" s="409"/>
      <c r="IP697" s="409"/>
      <c r="IQ697" s="409"/>
      <c r="IR697" s="409"/>
      <c r="IS697" s="409"/>
      <c r="IT697" s="409"/>
      <c r="IU697" s="409"/>
      <c r="IV697" s="409"/>
    </row>
    <row r="698" spans="1:256">
      <c r="A698" s="54"/>
      <c r="B698" s="16"/>
      <c r="C698" s="51"/>
      <c r="D698" s="52"/>
      <c r="E698" s="52"/>
      <c r="F698" s="52"/>
      <c r="G698" s="52"/>
      <c r="H698" s="52"/>
      <c r="I698" s="51"/>
      <c r="J698" s="242"/>
      <c r="K698" s="226"/>
      <c r="L698" s="630"/>
      <c r="M698" s="630"/>
      <c r="N698" s="630"/>
      <c r="O698" s="630"/>
      <c r="P698" s="637"/>
      <c r="Q698" s="627"/>
      <c r="S698" s="52"/>
      <c r="T698" s="52"/>
      <c r="U698" s="52"/>
      <c r="V698" s="52"/>
      <c r="W698" s="52"/>
      <c r="X698" s="641"/>
      <c r="AP698" s="409"/>
      <c r="AQ698" s="409"/>
      <c r="AR698" s="409"/>
      <c r="AS698" s="409"/>
      <c r="AT698" s="409"/>
      <c r="AU698" s="409"/>
      <c r="AV698" s="409"/>
      <c r="BF698" s="409"/>
      <c r="BG698" s="409"/>
      <c r="BH698" s="409"/>
      <c r="BI698" s="409"/>
      <c r="BJ698" s="409"/>
      <c r="BK698" s="409"/>
      <c r="BL698" s="409"/>
      <c r="BV698" s="409"/>
      <c r="BW698" s="409"/>
      <c r="BX698" s="409"/>
      <c r="BY698" s="409"/>
      <c r="BZ698" s="409"/>
      <c r="CA698" s="409"/>
      <c r="CB698" s="409"/>
      <c r="CL698" s="409"/>
      <c r="CM698" s="409"/>
      <c r="CN698" s="409"/>
      <c r="CO698" s="409"/>
      <c r="CP698" s="409"/>
      <c r="CQ698" s="409"/>
      <c r="CR698" s="409"/>
      <c r="DB698" s="409"/>
      <c r="DC698" s="409"/>
      <c r="DD698" s="409"/>
      <c r="DE698" s="409"/>
      <c r="DF698" s="409"/>
      <c r="DG698" s="409"/>
      <c r="DH698" s="409"/>
      <c r="DR698" s="409"/>
      <c r="DS698" s="409"/>
      <c r="DT698" s="409"/>
      <c r="DU698" s="409"/>
      <c r="DV698" s="409"/>
      <c r="DW698" s="409"/>
      <c r="DX698" s="409"/>
      <c r="EH698" s="409"/>
      <c r="EI698" s="409"/>
      <c r="EJ698" s="409"/>
      <c r="EK698" s="409"/>
      <c r="EL698" s="409"/>
      <c r="EM698" s="409"/>
      <c r="EN698" s="409"/>
      <c r="EX698" s="409"/>
      <c r="EY698" s="409"/>
      <c r="EZ698" s="409"/>
      <c r="FA698" s="409"/>
      <c r="FB698" s="409"/>
      <c r="FC698" s="409"/>
      <c r="FD698" s="409"/>
      <c r="FN698" s="409"/>
      <c r="FO698" s="409"/>
      <c r="FP698" s="409"/>
      <c r="FQ698" s="409"/>
      <c r="FR698" s="409"/>
      <c r="FS698" s="409"/>
      <c r="FT698" s="409"/>
      <c r="GD698" s="409"/>
      <c r="GE698" s="409"/>
      <c r="GF698" s="409"/>
      <c r="GG698" s="409"/>
      <c r="GH698" s="409"/>
      <c r="GI698" s="409"/>
      <c r="GJ698" s="409"/>
      <c r="GT698" s="409"/>
      <c r="GU698" s="409"/>
      <c r="GV698" s="409"/>
      <c r="GW698" s="409"/>
      <c r="GX698" s="409"/>
      <c r="GY698" s="409"/>
      <c r="GZ698" s="409"/>
      <c r="HJ698" s="409"/>
      <c r="HK698" s="409"/>
      <c r="HL698" s="409"/>
      <c r="HM698" s="409"/>
      <c r="HN698" s="409"/>
      <c r="HO698" s="409"/>
      <c r="HP698" s="409"/>
      <c r="HZ698" s="409"/>
      <c r="IA698" s="409"/>
      <c r="IB698" s="409"/>
      <c r="IC698" s="409"/>
      <c r="ID698" s="409"/>
      <c r="IE698" s="409"/>
      <c r="IF698" s="409"/>
      <c r="IP698" s="409"/>
      <c r="IQ698" s="409"/>
      <c r="IR698" s="409"/>
      <c r="IS698" s="409"/>
      <c r="IT698" s="409"/>
      <c r="IU698" s="409"/>
      <c r="IV698" s="409"/>
    </row>
    <row r="699" spans="1:256">
      <c r="A699" s="54"/>
      <c r="B699" s="16"/>
      <c r="C699" s="51"/>
      <c r="D699" s="52"/>
      <c r="E699" s="52"/>
      <c r="F699" s="52"/>
      <c r="G699" s="52"/>
      <c r="H699" s="52"/>
      <c r="I699" s="51"/>
      <c r="J699" s="242"/>
      <c r="K699" s="226"/>
      <c r="L699" s="630"/>
      <c r="M699" s="630"/>
      <c r="N699" s="630"/>
      <c r="O699" s="630"/>
      <c r="P699" s="637"/>
      <c r="Q699" s="627"/>
      <c r="S699" s="52"/>
      <c r="T699" s="52"/>
      <c r="U699" s="52"/>
      <c r="V699" s="52"/>
      <c r="W699" s="52"/>
      <c r="X699" s="641"/>
      <c r="AP699" s="409"/>
      <c r="AQ699" s="409"/>
      <c r="AR699" s="409"/>
      <c r="AS699" s="409"/>
      <c r="AT699" s="409"/>
      <c r="AU699" s="409"/>
      <c r="AV699" s="409"/>
      <c r="BF699" s="409"/>
      <c r="BG699" s="409"/>
      <c r="BH699" s="409"/>
      <c r="BI699" s="409"/>
      <c r="BJ699" s="409"/>
      <c r="BK699" s="409"/>
      <c r="BL699" s="409"/>
      <c r="BV699" s="409"/>
      <c r="BW699" s="409"/>
      <c r="BX699" s="409"/>
      <c r="BY699" s="409"/>
      <c r="BZ699" s="409"/>
      <c r="CA699" s="409"/>
      <c r="CB699" s="409"/>
      <c r="CL699" s="409"/>
      <c r="CM699" s="409"/>
      <c r="CN699" s="409"/>
      <c r="CO699" s="409"/>
      <c r="CP699" s="409"/>
      <c r="CQ699" s="409"/>
      <c r="CR699" s="409"/>
      <c r="DB699" s="409"/>
      <c r="DC699" s="409"/>
      <c r="DD699" s="409"/>
      <c r="DE699" s="409"/>
      <c r="DF699" s="409"/>
      <c r="DG699" s="409"/>
      <c r="DH699" s="409"/>
      <c r="DR699" s="409"/>
      <c r="DS699" s="409"/>
      <c r="DT699" s="409"/>
      <c r="DU699" s="409"/>
      <c r="DV699" s="409"/>
      <c r="DW699" s="409"/>
      <c r="DX699" s="409"/>
      <c r="EH699" s="409"/>
      <c r="EI699" s="409"/>
      <c r="EJ699" s="409"/>
      <c r="EK699" s="409"/>
      <c r="EL699" s="409"/>
      <c r="EM699" s="409"/>
      <c r="EN699" s="409"/>
      <c r="EX699" s="409"/>
      <c r="EY699" s="409"/>
      <c r="EZ699" s="409"/>
      <c r="FA699" s="409"/>
      <c r="FB699" s="409"/>
      <c r="FC699" s="409"/>
      <c r="FD699" s="409"/>
      <c r="FN699" s="409"/>
      <c r="FO699" s="409"/>
      <c r="FP699" s="409"/>
      <c r="FQ699" s="409"/>
      <c r="FR699" s="409"/>
      <c r="FS699" s="409"/>
      <c r="FT699" s="409"/>
      <c r="GD699" s="409"/>
      <c r="GE699" s="409"/>
      <c r="GF699" s="409"/>
      <c r="GG699" s="409"/>
      <c r="GH699" s="409"/>
      <c r="GI699" s="409"/>
      <c r="GJ699" s="409"/>
      <c r="GT699" s="409"/>
      <c r="GU699" s="409"/>
      <c r="GV699" s="409"/>
      <c r="GW699" s="409"/>
      <c r="GX699" s="409"/>
      <c r="GY699" s="409"/>
      <c r="GZ699" s="409"/>
      <c r="HJ699" s="409"/>
      <c r="HK699" s="409"/>
      <c r="HL699" s="409"/>
      <c r="HM699" s="409"/>
      <c r="HN699" s="409"/>
      <c r="HO699" s="409"/>
      <c r="HP699" s="409"/>
      <c r="HZ699" s="409"/>
      <c r="IA699" s="409"/>
      <c r="IB699" s="409"/>
      <c r="IC699" s="409"/>
      <c r="ID699" s="409"/>
      <c r="IE699" s="409"/>
      <c r="IF699" s="409"/>
      <c r="IP699" s="409"/>
      <c r="IQ699" s="409"/>
      <c r="IR699" s="409"/>
      <c r="IS699" s="409"/>
      <c r="IT699" s="409"/>
      <c r="IU699" s="409"/>
      <c r="IV699" s="409"/>
    </row>
    <row r="700" spans="1:256">
      <c r="A700" s="54"/>
      <c r="B700" s="139"/>
      <c r="C700" s="137"/>
      <c r="D700" s="138"/>
      <c r="E700" s="138"/>
      <c r="F700" s="138"/>
      <c r="G700" s="138"/>
      <c r="H700" s="138"/>
      <c r="I700" s="417"/>
      <c r="J700" s="243"/>
      <c r="K700" s="227"/>
      <c r="L700" s="227"/>
      <c r="M700" s="227"/>
      <c r="N700" s="227"/>
      <c r="O700" s="237"/>
      <c r="P700" s="631"/>
      <c r="Q700" s="627"/>
      <c r="S700" s="52"/>
      <c r="T700" s="52"/>
      <c r="U700" s="52"/>
      <c r="V700" s="52"/>
      <c r="W700" s="52"/>
      <c r="X700" s="641"/>
      <c r="AP700" s="409"/>
      <c r="AQ700" s="409"/>
      <c r="AR700" s="409"/>
      <c r="AS700" s="409"/>
      <c r="AT700" s="409"/>
      <c r="AU700" s="409"/>
      <c r="AV700" s="409"/>
      <c r="BF700" s="409"/>
      <c r="BG700" s="409"/>
      <c r="BH700" s="409"/>
      <c r="BI700" s="409"/>
      <c r="BJ700" s="409"/>
      <c r="BK700" s="409"/>
      <c r="BL700" s="409"/>
      <c r="BV700" s="409"/>
      <c r="BW700" s="409"/>
      <c r="BX700" s="409"/>
      <c r="BY700" s="409"/>
      <c r="BZ700" s="409"/>
      <c r="CA700" s="409"/>
      <c r="CB700" s="409"/>
      <c r="CL700" s="409"/>
      <c r="CM700" s="409"/>
      <c r="CN700" s="409"/>
      <c r="CO700" s="409"/>
      <c r="CP700" s="409"/>
      <c r="CQ700" s="409"/>
      <c r="CR700" s="409"/>
      <c r="DB700" s="409"/>
      <c r="DC700" s="409"/>
      <c r="DD700" s="409"/>
      <c r="DE700" s="409"/>
      <c r="DF700" s="409"/>
      <c r="DG700" s="409"/>
      <c r="DH700" s="409"/>
      <c r="DR700" s="409"/>
      <c r="DS700" s="409"/>
      <c r="DT700" s="409"/>
      <c r="DU700" s="409"/>
      <c r="DV700" s="409"/>
      <c r="DW700" s="409"/>
      <c r="DX700" s="409"/>
      <c r="EH700" s="409"/>
      <c r="EI700" s="409"/>
      <c r="EJ700" s="409"/>
      <c r="EK700" s="409"/>
      <c r="EL700" s="409"/>
      <c r="EM700" s="409"/>
      <c r="EN700" s="409"/>
      <c r="EX700" s="409"/>
      <c r="EY700" s="409"/>
      <c r="EZ700" s="409"/>
      <c r="FA700" s="409"/>
      <c r="FB700" s="409"/>
      <c r="FC700" s="409"/>
      <c r="FD700" s="409"/>
      <c r="FN700" s="409"/>
      <c r="FO700" s="409"/>
      <c r="FP700" s="409"/>
      <c r="FQ700" s="409"/>
      <c r="FR700" s="409"/>
      <c r="FS700" s="409"/>
      <c r="FT700" s="409"/>
      <c r="GD700" s="409"/>
      <c r="GE700" s="409"/>
      <c r="GF700" s="409"/>
      <c r="GG700" s="409"/>
      <c r="GH700" s="409"/>
      <c r="GI700" s="409"/>
      <c r="GJ700" s="409"/>
      <c r="GT700" s="409"/>
      <c r="GU700" s="409"/>
      <c r="GV700" s="409"/>
      <c r="GW700" s="409"/>
      <c r="GX700" s="409"/>
      <c r="GY700" s="409"/>
      <c r="GZ700" s="409"/>
      <c r="HJ700" s="409"/>
      <c r="HK700" s="409"/>
      <c r="HL700" s="409"/>
      <c r="HM700" s="409"/>
      <c r="HN700" s="409"/>
      <c r="HO700" s="409"/>
      <c r="HP700" s="409"/>
      <c r="HZ700" s="409"/>
      <c r="IA700" s="409"/>
      <c r="IB700" s="409"/>
      <c r="IC700" s="409"/>
      <c r="ID700" s="409"/>
      <c r="IE700" s="409"/>
      <c r="IF700" s="409"/>
      <c r="IP700" s="409"/>
      <c r="IQ700" s="409"/>
      <c r="IR700" s="409"/>
      <c r="IS700" s="409"/>
      <c r="IT700" s="409"/>
      <c r="IU700" s="409"/>
      <c r="IV700" s="409"/>
    </row>
    <row r="701" spans="1:256">
      <c r="A701" s="54"/>
      <c r="B701" s="16"/>
      <c r="C701" s="51"/>
      <c r="D701" s="52"/>
      <c r="E701" s="52"/>
      <c r="F701" s="52"/>
      <c r="G701" s="52"/>
      <c r="H701" s="52"/>
      <c r="I701" s="51"/>
      <c r="J701" s="242"/>
      <c r="K701" s="226"/>
      <c r="L701" s="630"/>
      <c r="M701" s="630"/>
      <c r="N701" s="630"/>
      <c r="O701" s="630"/>
      <c r="P701" s="637"/>
      <c r="Q701" s="627"/>
      <c r="S701" s="52"/>
      <c r="T701" s="52"/>
      <c r="U701" s="52"/>
      <c r="V701" s="52"/>
      <c r="W701" s="52"/>
      <c r="X701" s="641"/>
      <c r="AP701" s="409"/>
      <c r="AQ701" s="409"/>
      <c r="AR701" s="409"/>
      <c r="AS701" s="409"/>
      <c r="AT701" s="409"/>
      <c r="AU701" s="409"/>
      <c r="AV701" s="409"/>
      <c r="BF701" s="409"/>
      <c r="BG701" s="409"/>
      <c r="BH701" s="409"/>
      <c r="BI701" s="409"/>
      <c r="BJ701" s="409"/>
      <c r="BK701" s="409"/>
      <c r="BL701" s="409"/>
      <c r="BV701" s="409"/>
      <c r="BW701" s="409"/>
      <c r="BX701" s="409"/>
      <c r="BY701" s="409"/>
      <c r="BZ701" s="409"/>
      <c r="CA701" s="409"/>
      <c r="CB701" s="409"/>
      <c r="CL701" s="409"/>
      <c r="CM701" s="409"/>
      <c r="CN701" s="409"/>
      <c r="CO701" s="409"/>
      <c r="CP701" s="409"/>
      <c r="CQ701" s="409"/>
      <c r="CR701" s="409"/>
      <c r="DB701" s="409"/>
      <c r="DC701" s="409"/>
      <c r="DD701" s="409"/>
      <c r="DE701" s="409"/>
      <c r="DF701" s="409"/>
      <c r="DG701" s="409"/>
      <c r="DH701" s="409"/>
      <c r="DR701" s="409"/>
      <c r="DS701" s="409"/>
      <c r="DT701" s="409"/>
      <c r="DU701" s="409"/>
      <c r="DV701" s="409"/>
      <c r="DW701" s="409"/>
      <c r="DX701" s="409"/>
      <c r="EH701" s="409"/>
      <c r="EI701" s="409"/>
      <c r="EJ701" s="409"/>
      <c r="EK701" s="409"/>
      <c r="EL701" s="409"/>
      <c r="EM701" s="409"/>
      <c r="EN701" s="409"/>
      <c r="EX701" s="409"/>
      <c r="EY701" s="409"/>
      <c r="EZ701" s="409"/>
      <c r="FA701" s="409"/>
      <c r="FB701" s="409"/>
      <c r="FC701" s="409"/>
      <c r="FD701" s="409"/>
      <c r="FN701" s="409"/>
      <c r="FO701" s="409"/>
      <c r="FP701" s="409"/>
      <c r="FQ701" s="409"/>
      <c r="FR701" s="409"/>
      <c r="FS701" s="409"/>
      <c r="FT701" s="409"/>
      <c r="GD701" s="409"/>
      <c r="GE701" s="409"/>
      <c r="GF701" s="409"/>
      <c r="GG701" s="409"/>
      <c r="GH701" s="409"/>
      <c r="GI701" s="409"/>
      <c r="GJ701" s="409"/>
      <c r="GT701" s="409"/>
      <c r="GU701" s="409"/>
      <c r="GV701" s="409"/>
      <c r="GW701" s="409"/>
      <c r="GX701" s="409"/>
      <c r="GY701" s="409"/>
      <c r="GZ701" s="409"/>
      <c r="HJ701" s="409"/>
      <c r="HK701" s="409"/>
      <c r="HL701" s="409"/>
      <c r="HM701" s="409"/>
      <c r="HN701" s="409"/>
      <c r="HO701" s="409"/>
      <c r="HP701" s="409"/>
      <c r="HZ701" s="409"/>
      <c r="IA701" s="409"/>
      <c r="IB701" s="409"/>
      <c r="IC701" s="409"/>
      <c r="ID701" s="409"/>
      <c r="IE701" s="409"/>
      <c r="IF701" s="409"/>
      <c r="IP701" s="409"/>
      <c r="IQ701" s="409"/>
      <c r="IR701" s="409"/>
      <c r="IS701" s="409"/>
      <c r="IT701" s="409"/>
      <c r="IU701" s="409"/>
      <c r="IV701" s="409"/>
    </row>
    <row r="702" spans="1:256">
      <c r="A702" s="54"/>
      <c r="B702" s="16"/>
      <c r="C702" s="51"/>
      <c r="D702" s="52"/>
      <c r="E702" s="52"/>
      <c r="F702" s="52"/>
      <c r="G702" s="52"/>
      <c r="H702" s="52"/>
      <c r="I702" s="51"/>
      <c r="J702" s="242"/>
      <c r="K702" s="226"/>
      <c r="L702" s="630"/>
      <c r="M702" s="630"/>
      <c r="N702" s="630"/>
      <c r="O702" s="630"/>
      <c r="P702" s="637"/>
      <c r="Q702" s="627"/>
      <c r="S702" s="52"/>
      <c r="T702" s="52"/>
      <c r="U702" s="52"/>
      <c r="V702" s="52"/>
      <c r="W702" s="52"/>
      <c r="X702" s="641"/>
      <c r="AP702" s="409"/>
      <c r="AQ702" s="409"/>
      <c r="AR702" s="409"/>
      <c r="AS702" s="409"/>
      <c r="AT702" s="409"/>
      <c r="AU702" s="409"/>
      <c r="AV702" s="409"/>
      <c r="BF702" s="409"/>
      <c r="BG702" s="409"/>
      <c r="BH702" s="409"/>
      <c r="BI702" s="409"/>
      <c r="BJ702" s="409"/>
      <c r="BK702" s="409"/>
      <c r="BL702" s="409"/>
      <c r="BV702" s="409"/>
      <c r="BW702" s="409"/>
      <c r="BX702" s="409"/>
      <c r="BY702" s="409"/>
      <c r="BZ702" s="409"/>
      <c r="CA702" s="409"/>
      <c r="CB702" s="409"/>
      <c r="CL702" s="409"/>
      <c r="CM702" s="409"/>
      <c r="CN702" s="409"/>
      <c r="CO702" s="409"/>
      <c r="CP702" s="409"/>
      <c r="CQ702" s="409"/>
      <c r="CR702" s="409"/>
      <c r="DB702" s="409"/>
      <c r="DC702" s="409"/>
      <c r="DD702" s="409"/>
      <c r="DE702" s="409"/>
      <c r="DF702" s="409"/>
      <c r="DG702" s="409"/>
      <c r="DH702" s="409"/>
      <c r="DR702" s="409"/>
      <c r="DS702" s="409"/>
      <c r="DT702" s="409"/>
      <c r="DU702" s="409"/>
      <c r="DV702" s="409"/>
      <c r="DW702" s="409"/>
      <c r="DX702" s="409"/>
      <c r="EH702" s="409"/>
      <c r="EI702" s="409"/>
      <c r="EJ702" s="409"/>
      <c r="EK702" s="409"/>
      <c r="EL702" s="409"/>
      <c r="EM702" s="409"/>
      <c r="EN702" s="409"/>
      <c r="EX702" s="409"/>
      <c r="EY702" s="409"/>
      <c r="EZ702" s="409"/>
      <c r="FA702" s="409"/>
      <c r="FB702" s="409"/>
      <c r="FC702" s="409"/>
      <c r="FD702" s="409"/>
      <c r="FN702" s="409"/>
      <c r="FO702" s="409"/>
      <c r="FP702" s="409"/>
      <c r="FQ702" s="409"/>
      <c r="FR702" s="409"/>
      <c r="FS702" s="409"/>
      <c r="FT702" s="409"/>
      <c r="GD702" s="409"/>
      <c r="GE702" s="409"/>
      <c r="GF702" s="409"/>
      <c r="GG702" s="409"/>
      <c r="GH702" s="409"/>
      <c r="GI702" s="409"/>
      <c r="GJ702" s="409"/>
      <c r="GT702" s="409"/>
      <c r="GU702" s="409"/>
      <c r="GV702" s="409"/>
      <c r="GW702" s="409"/>
      <c r="GX702" s="409"/>
      <c r="GY702" s="409"/>
      <c r="GZ702" s="409"/>
      <c r="HJ702" s="409"/>
      <c r="HK702" s="409"/>
      <c r="HL702" s="409"/>
      <c r="HM702" s="409"/>
      <c r="HN702" s="409"/>
      <c r="HO702" s="409"/>
      <c r="HP702" s="409"/>
      <c r="HZ702" s="409"/>
      <c r="IA702" s="409"/>
      <c r="IB702" s="409"/>
      <c r="IC702" s="409"/>
      <c r="ID702" s="409"/>
      <c r="IE702" s="409"/>
      <c r="IF702" s="409"/>
      <c r="IP702" s="409"/>
      <c r="IQ702" s="409"/>
      <c r="IR702" s="409"/>
      <c r="IS702" s="409"/>
      <c r="IT702" s="409"/>
      <c r="IU702" s="409"/>
      <c r="IV702" s="409"/>
    </row>
    <row r="703" spans="1:256">
      <c r="A703" s="66"/>
      <c r="B703" s="16"/>
      <c r="C703" s="51"/>
      <c r="D703" s="52"/>
      <c r="E703" s="52"/>
      <c r="F703" s="52"/>
      <c r="G703" s="52"/>
      <c r="H703" s="52"/>
      <c r="I703" s="51"/>
      <c r="J703" s="243"/>
      <c r="K703" s="227"/>
      <c r="L703" s="227"/>
      <c r="M703" s="227"/>
      <c r="N703" s="227"/>
      <c r="O703" s="237"/>
      <c r="P703" s="631"/>
      <c r="Q703" s="627"/>
      <c r="S703" s="52"/>
      <c r="T703" s="52"/>
      <c r="U703" s="52"/>
      <c r="V703" s="52"/>
      <c r="W703" s="52"/>
      <c r="X703" s="641"/>
      <c r="AP703" s="409"/>
      <c r="AQ703" s="409"/>
      <c r="AR703" s="409"/>
      <c r="AS703" s="409"/>
      <c r="AT703" s="409"/>
      <c r="AU703" s="409"/>
      <c r="AV703" s="409"/>
      <c r="BF703" s="409"/>
      <c r="BG703" s="409"/>
      <c r="BH703" s="409"/>
      <c r="BI703" s="409"/>
      <c r="BJ703" s="409"/>
      <c r="BK703" s="409"/>
      <c r="BL703" s="409"/>
      <c r="BV703" s="409"/>
      <c r="BW703" s="409"/>
      <c r="BX703" s="409"/>
      <c r="BY703" s="409"/>
      <c r="BZ703" s="409"/>
      <c r="CA703" s="409"/>
      <c r="CB703" s="409"/>
      <c r="CL703" s="409"/>
      <c r="CM703" s="409"/>
      <c r="CN703" s="409"/>
      <c r="CO703" s="409"/>
      <c r="CP703" s="409"/>
      <c r="CQ703" s="409"/>
      <c r="CR703" s="409"/>
      <c r="DB703" s="409"/>
      <c r="DC703" s="409"/>
      <c r="DD703" s="409"/>
      <c r="DE703" s="409"/>
      <c r="DF703" s="409"/>
      <c r="DG703" s="409"/>
      <c r="DH703" s="409"/>
      <c r="DR703" s="409"/>
      <c r="DS703" s="409"/>
      <c r="DT703" s="409"/>
      <c r="DU703" s="409"/>
      <c r="DV703" s="409"/>
      <c r="DW703" s="409"/>
      <c r="DX703" s="409"/>
      <c r="EH703" s="409"/>
      <c r="EI703" s="409"/>
      <c r="EJ703" s="409"/>
      <c r="EK703" s="409"/>
      <c r="EL703" s="409"/>
      <c r="EM703" s="409"/>
      <c r="EN703" s="409"/>
      <c r="EX703" s="409"/>
      <c r="EY703" s="409"/>
      <c r="EZ703" s="409"/>
      <c r="FA703" s="409"/>
      <c r="FB703" s="409"/>
      <c r="FC703" s="409"/>
      <c r="FD703" s="409"/>
      <c r="FN703" s="409"/>
      <c r="FO703" s="409"/>
      <c r="FP703" s="409"/>
      <c r="FQ703" s="409"/>
      <c r="FR703" s="409"/>
      <c r="FS703" s="409"/>
      <c r="FT703" s="409"/>
      <c r="GD703" s="409"/>
      <c r="GE703" s="409"/>
      <c r="GF703" s="409"/>
      <c r="GG703" s="409"/>
      <c r="GH703" s="409"/>
      <c r="GI703" s="409"/>
      <c r="GJ703" s="409"/>
      <c r="GT703" s="409"/>
      <c r="GU703" s="409"/>
      <c r="GV703" s="409"/>
      <c r="GW703" s="409"/>
      <c r="GX703" s="409"/>
      <c r="GY703" s="409"/>
      <c r="GZ703" s="409"/>
      <c r="HJ703" s="409"/>
      <c r="HK703" s="409"/>
      <c r="HL703" s="409"/>
      <c r="HM703" s="409"/>
      <c r="HN703" s="409"/>
      <c r="HO703" s="409"/>
      <c r="HP703" s="409"/>
      <c r="HZ703" s="409"/>
      <c r="IA703" s="409"/>
      <c r="IB703" s="409"/>
      <c r="IC703" s="409"/>
      <c r="ID703" s="409"/>
      <c r="IE703" s="409"/>
      <c r="IF703" s="409"/>
      <c r="IP703" s="409"/>
      <c r="IQ703" s="409"/>
      <c r="IR703" s="409"/>
      <c r="IS703" s="409"/>
      <c r="IT703" s="409"/>
      <c r="IU703" s="409"/>
      <c r="IV703" s="409"/>
    </row>
    <row r="704" spans="1:256">
      <c r="A704" s="54"/>
      <c r="B704" s="238"/>
      <c r="C704" s="239"/>
      <c r="D704" s="240"/>
      <c r="E704" s="240"/>
      <c r="F704" s="240"/>
      <c r="G704" s="240"/>
      <c r="H704" s="240"/>
      <c r="I704" s="415"/>
      <c r="J704" s="242"/>
      <c r="K704" s="226"/>
      <c r="L704" s="630"/>
      <c r="M704" s="630"/>
      <c r="N704" s="630"/>
      <c r="O704" s="630"/>
      <c r="P704" s="637"/>
      <c r="X704" s="641"/>
      <c r="AP704" s="409"/>
      <c r="AQ704" s="409"/>
      <c r="AR704" s="409"/>
      <c r="AS704" s="409"/>
      <c r="AT704" s="409"/>
      <c r="AU704" s="409"/>
      <c r="AV704" s="409"/>
      <c r="BF704" s="409"/>
      <c r="BG704" s="409"/>
      <c r="BH704" s="409"/>
      <c r="BI704" s="409"/>
      <c r="BJ704" s="409"/>
      <c r="BK704" s="409"/>
      <c r="BL704" s="409"/>
      <c r="BV704" s="409"/>
      <c r="BW704" s="409"/>
      <c r="BX704" s="409"/>
      <c r="BY704" s="409"/>
      <c r="BZ704" s="409"/>
      <c r="CA704" s="409"/>
      <c r="CB704" s="409"/>
      <c r="CL704" s="409"/>
      <c r="CM704" s="409"/>
      <c r="CN704" s="409"/>
      <c r="CO704" s="409"/>
      <c r="CP704" s="409"/>
      <c r="CQ704" s="409"/>
      <c r="CR704" s="409"/>
      <c r="DB704" s="409"/>
      <c r="DC704" s="409"/>
      <c r="DD704" s="409"/>
      <c r="DE704" s="409"/>
      <c r="DF704" s="409"/>
      <c r="DG704" s="409"/>
      <c r="DH704" s="409"/>
      <c r="DR704" s="409"/>
      <c r="DS704" s="409"/>
      <c r="DT704" s="409"/>
      <c r="DU704" s="409"/>
      <c r="DV704" s="409"/>
      <c r="DW704" s="409"/>
      <c r="DX704" s="409"/>
      <c r="EH704" s="409"/>
      <c r="EI704" s="409"/>
      <c r="EJ704" s="409"/>
      <c r="EK704" s="409"/>
      <c r="EL704" s="409"/>
      <c r="EM704" s="409"/>
      <c r="EN704" s="409"/>
      <c r="EX704" s="409"/>
      <c r="EY704" s="409"/>
      <c r="EZ704" s="409"/>
      <c r="FA704" s="409"/>
      <c r="FB704" s="409"/>
      <c r="FC704" s="409"/>
      <c r="FD704" s="409"/>
      <c r="FN704" s="409"/>
      <c r="FO704" s="409"/>
      <c r="FP704" s="409"/>
      <c r="FQ704" s="409"/>
      <c r="FR704" s="409"/>
      <c r="FS704" s="409"/>
      <c r="FT704" s="409"/>
      <c r="GD704" s="409"/>
      <c r="GE704" s="409"/>
      <c r="GF704" s="409"/>
      <c r="GG704" s="409"/>
      <c r="GH704" s="409"/>
      <c r="GI704" s="409"/>
      <c r="GJ704" s="409"/>
      <c r="GT704" s="409"/>
      <c r="GU704" s="409"/>
      <c r="GV704" s="409"/>
      <c r="GW704" s="409"/>
      <c r="GX704" s="409"/>
      <c r="GY704" s="409"/>
      <c r="GZ704" s="409"/>
      <c r="HJ704" s="409"/>
      <c r="HK704" s="409"/>
      <c r="HL704" s="409"/>
      <c r="HM704" s="409"/>
      <c r="HN704" s="409"/>
      <c r="HO704" s="409"/>
      <c r="HP704" s="409"/>
      <c r="HZ704" s="409"/>
      <c r="IA704" s="409"/>
      <c r="IB704" s="409"/>
      <c r="IC704" s="409"/>
      <c r="ID704" s="409"/>
      <c r="IE704" s="409"/>
      <c r="IF704" s="409"/>
      <c r="IP704" s="409"/>
      <c r="IQ704" s="409"/>
      <c r="IR704" s="409"/>
      <c r="IS704" s="409"/>
      <c r="IT704" s="409"/>
      <c r="IU704" s="409"/>
      <c r="IV704" s="409"/>
    </row>
    <row r="705" spans="1:256">
      <c r="A705" s="54"/>
      <c r="B705" s="16"/>
      <c r="C705" s="51"/>
      <c r="D705" s="52"/>
      <c r="E705" s="52"/>
      <c r="F705" s="52"/>
      <c r="G705" s="52"/>
      <c r="H705" s="52"/>
      <c r="I705" s="51"/>
      <c r="J705" s="242"/>
      <c r="K705" s="226"/>
      <c r="L705" s="630"/>
      <c r="M705" s="630"/>
      <c r="N705" s="630"/>
      <c r="O705" s="630"/>
      <c r="P705" s="637"/>
      <c r="X705" s="641"/>
      <c r="AP705" s="409"/>
      <c r="AQ705" s="409"/>
      <c r="AR705" s="409"/>
      <c r="AS705" s="409"/>
      <c r="AT705" s="409"/>
      <c r="AU705" s="409"/>
      <c r="AV705" s="409"/>
      <c r="BF705" s="409"/>
      <c r="BG705" s="409"/>
      <c r="BH705" s="409"/>
      <c r="BI705" s="409"/>
      <c r="BJ705" s="409"/>
      <c r="BK705" s="409"/>
      <c r="BL705" s="409"/>
      <c r="BV705" s="409"/>
      <c r="BW705" s="409"/>
      <c r="BX705" s="409"/>
      <c r="BY705" s="409"/>
      <c r="BZ705" s="409"/>
      <c r="CA705" s="409"/>
      <c r="CB705" s="409"/>
      <c r="CL705" s="409"/>
      <c r="CM705" s="409"/>
      <c r="CN705" s="409"/>
      <c r="CO705" s="409"/>
      <c r="CP705" s="409"/>
      <c r="CQ705" s="409"/>
      <c r="CR705" s="409"/>
      <c r="DB705" s="409"/>
      <c r="DC705" s="409"/>
      <c r="DD705" s="409"/>
      <c r="DE705" s="409"/>
      <c r="DF705" s="409"/>
      <c r="DG705" s="409"/>
      <c r="DH705" s="409"/>
      <c r="DR705" s="409"/>
      <c r="DS705" s="409"/>
      <c r="DT705" s="409"/>
      <c r="DU705" s="409"/>
      <c r="DV705" s="409"/>
      <c r="DW705" s="409"/>
      <c r="DX705" s="409"/>
      <c r="EH705" s="409"/>
      <c r="EI705" s="409"/>
      <c r="EJ705" s="409"/>
      <c r="EK705" s="409"/>
      <c r="EL705" s="409"/>
      <c r="EM705" s="409"/>
      <c r="EN705" s="409"/>
      <c r="EX705" s="409"/>
      <c r="EY705" s="409"/>
      <c r="EZ705" s="409"/>
      <c r="FA705" s="409"/>
      <c r="FB705" s="409"/>
      <c r="FC705" s="409"/>
      <c r="FD705" s="409"/>
      <c r="FN705" s="409"/>
      <c r="FO705" s="409"/>
      <c r="FP705" s="409"/>
      <c r="FQ705" s="409"/>
      <c r="FR705" s="409"/>
      <c r="FS705" s="409"/>
      <c r="FT705" s="409"/>
      <c r="GD705" s="409"/>
      <c r="GE705" s="409"/>
      <c r="GF705" s="409"/>
      <c r="GG705" s="409"/>
      <c r="GH705" s="409"/>
      <c r="GI705" s="409"/>
      <c r="GJ705" s="409"/>
      <c r="GT705" s="409"/>
      <c r="GU705" s="409"/>
      <c r="GV705" s="409"/>
      <c r="GW705" s="409"/>
      <c r="GX705" s="409"/>
      <c r="GY705" s="409"/>
      <c r="GZ705" s="409"/>
      <c r="HJ705" s="409"/>
      <c r="HK705" s="409"/>
      <c r="HL705" s="409"/>
      <c r="HM705" s="409"/>
      <c r="HN705" s="409"/>
      <c r="HO705" s="409"/>
      <c r="HP705" s="409"/>
      <c r="HZ705" s="409"/>
      <c r="IA705" s="409"/>
      <c r="IB705" s="409"/>
      <c r="IC705" s="409"/>
      <c r="ID705" s="409"/>
      <c r="IE705" s="409"/>
      <c r="IF705" s="409"/>
      <c r="IP705" s="409"/>
      <c r="IQ705" s="409"/>
      <c r="IR705" s="409"/>
      <c r="IS705" s="409"/>
      <c r="IT705" s="409"/>
      <c r="IU705" s="409"/>
      <c r="IV705" s="409"/>
    </row>
    <row r="706" spans="1:256">
      <c r="A706" s="54"/>
      <c r="B706" s="139"/>
      <c r="C706" s="137"/>
      <c r="D706" s="138"/>
      <c r="E706" s="138"/>
      <c r="F706" s="138"/>
      <c r="G706" s="138"/>
      <c r="H706" s="138"/>
      <c r="I706" s="417"/>
      <c r="J706" s="243"/>
      <c r="K706" s="227"/>
      <c r="L706" s="227"/>
      <c r="M706" s="227"/>
      <c r="N706" s="227"/>
      <c r="O706" s="237"/>
      <c r="P706" s="631"/>
      <c r="X706" s="641"/>
      <c r="AP706" s="409"/>
      <c r="AQ706" s="409"/>
      <c r="AR706" s="409"/>
      <c r="AS706" s="409"/>
      <c r="AT706" s="409"/>
      <c r="AU706" s="409"/>
      <c r="AV706" s="409"/>
      <c r="BF706" s="409"/>
      <c r="BG706" s="409"/>
      <c r="BH706" s="409"/>
      <c r="BI706" s="409"/>
      <c r="BJ706" s="409"/>
      <c r="BK706" s="409"/>
      <c r="BL706" s="409"/>
      <c r="BV706" s="409"/>
      <c r="BW706" s="409"/>
      <c r="BX706" s="409"/>
      <c r="BY706" s="409"/>
      <c r="BZ706" s="409"/>
      <c r="CA706" s="409"/>
      <c r="CB706" s="409"/>
      <c r="CL706" s="409"/>
      <c r="CM706" s="409"/>
      <c r="CN706" s="409"/>
      <c r="CO706" s="409"/>
      <c r="CP706" s="409"/>
      <c r="CQ706" s="409"/>
      <c r="CR706" s="409"/>
      <c r="DB706" s="409"/>
      <c r="DC706" s="409"/>
      <c r="DD706" s="409"/>
      <c r="DE706" s="409"/>
      <c r="DF706" s="409"/>
      <c r="DG706" s="409"/>
      <c r="DH706" s="409"/>
      <c r="DR706" s="409"/>
      <c r="DS706" s="409"/>
      <c r="DT706" s="409"/>
      <c r="DU706" s="409"/>
      <c r="DV706" s="409"/>
      <c r="DW706" s="409"/>
      <c r="DX706" s="409"/>
      <c r="EH706" s="409"/>
      <c r="EI706" s="409"/>
      <c r="EJ706" s="409"/>
      <c r="EK706" s="409"/>
      <c r="EL706" s="409"/>
      <c r="EM706" s="409"/>
      <c r="EN706" s="409"/>
      <c r="EX706" s="409"/>
      <c r="EY706" s="409"/>
      <c r="EZ706" s="409"/>
      <c r="FA706" s="409"/>
      <c r="FB706" s="409"/>
      <c r="FC706" s="409"/>
      <c r="FD706" s="409"/>
      <c r="FN706" s="409"/>
      <c r="FO706" s="409"/>
      <c r="FP706" s="409"/>
      <c r="FQ706" s="409"/>
      <c r="FR706" s="409"/>
      <c r="FS706" s="409"/>
      <c r="FT706" s="409"/>
      <c r="GD706" s="409"/>
      <c r="GE706" s="409"/>
      <c r="GF706" s="409"/>
      <c r="GG706" s="409"/>
      <c r="GH706" s="409"/>
      <c r="GI706" s="409"/>
      <c r="GJ706" s="409"/>
      <c r="GT706" s="409"/>
      <c r="GU706" s="409"/>
      <c r="GV706" s="409"/>
      <c r="GW706" s="409"/>
      <c r="GX706" s="409"/>
      <c r="GY706" s="409"/>
      <c r="GZ706" s="409"/>
      <c r="HJ706" s="409"/>
      <c r="HK706" s="409"/>
      <c r="HL706" s="409"/>
      <c r="HM706" s="409"/>
      <c r="HN706" s="409"/>
      <c r="HO706" s="409"/>
      <c r="HP706" s="409"/>
      <c r="HZ706" s="409"/>
      <c r="IA706" s="409"/>
      <c r="IB706" s="409"/>
      <c r="IC706" s="409"/>
      <c r="ID706" s="409"/>
      <c r="IE706" s="409"/>
      <c r="IF706" s="409"/>
      <c r="IP706" s="409"/>
      <c r="IQ706" s="409"/>
      <c r="IR706" s="409"/>
      <c r="IS706" s="409"/>
      <c r="IT706" s="409"/>
      <c r="IU706" s="409"/>
      <c r="IV706" s="409"/>
    </row>
    <row r="707" spans="1:256">
      <c r="A707" s="54"/>
      <c r="B707" s="16"/>
      <c r="C707" s="51"/>
      <c r="D707" s="52"/>
      <c r="E707" s="52"/>
      <c r="F707" s="52"/>
      <c r="G707" s="52"/>
      <c r="H707" s="52"/>
      <c r="I707" s="51"/>
      <c r="J707" s="242"/>
      <c r="K707" s="226"/>
      <c r="L707" s="630"/>
      <c r="M707" s="630"/>
      <c r="N707" s="630"/>
      <c r="O707" s="630"/>
      <c r="P707" s="637"/>
      <c r="Q707" s="627"/>
      <c r="S707" s="52"/>
      <c r="T707" s="52"/>
      <c r="U707" s="52"/>
      <c r="V707" s="52"/>
      <c r="W707" s="52"/>
      <c r="X707" s="641"/>
      <c r="AP707" s="409"/>
      <c r="AQ707" s="409"/>
      <c r="AR707" s="409"/>
      <c r="AS707" s="409"/>
      <c r="AT707" s="409"/>
      <c r="AU707" s="409"/>
      <c r="AV707" s="409"/>
      <c r="BF707" s="409"/>
      <c r="BG707" s="409"/>
      <c r="BH707" s="409"/>
      <c r="BI707" s="409"/>
      <c r="BJ707" s="409"/>
      <c r="BK707" s="409"/>
      <c r="BL707" s="409"/>
      <c r="BV707" s="409"/>
      <c r="BW707" s="409"/>
      <c r="BX707" s="409"/>
      <c r="BY707" s="409"/>
      <c r="BZ707" s="409"/>
      <c r="CA707" s="409"/>
      <c r="CB707" s="409"/>
      <c r="CL707" s="409"/>
      <c r="CM707" s="409"/>
      <c r="CN707" s="409"/>
      <c r="CO707" s="409"/>
      <c r="CP707" s="409"/>
      <c r="CQ707" s="409"/>
      <c r="CR707" s="409"/>
      <c r="DB707" s="409"/>
      <c r="DC707" s="409"/>
      <c r="DD707" s="409"/>
      <c r="DE707" s="409"/>
      <c r="DF707" s="409"/>
      <c r="DG707" s="409"/>
      <c r="DH707" s="409"/>
      <c r="DR707" s="409"/>
      <c r="DS707" s="409"/>
      <c r="DT707" s="409"/>
      <c r="DU707" s="409"/>
      <c r="DV707" s="409"/>
      <c r="DW707" s="409"/>
      <c r="DX707" s="409"/>
      <c r="EH707" s="409"/>
      <c r="EI707" s="409"/>
      <c r="EJ707" s="409"/>
      <c r="EK707" s="409"/>
      <c r="EL707" s="409"/>
      <c r="EM707" s="409"/>
      <c r="EN707" s="409"/>
      <c r="EX707" s="409"/>
      <c r="EY707" s="409"/>
      <c r="EZ707" s="409"/>
      <c r="FA707" s="409"/>
      <c r="FB707" s="409"/>
      <c r="FC707" s="409"/>
      <c r="FD707" s="409"/>
      <c r="FN707" s="409"/>
      <c r="FO707" s="409"/>
      <c r="FP707" s="409"/>
      <c r="FQ707" s="409"/>
      <c r="FR707" s="409"/>
      <c r="FS707" s="409"/>
      <c r="FT707" s="409"/>
      <c r="GD707" s="409"/>
      <c r="GE707" s="409"/>
      <c r="GF707" s="409"/>
      <c r="GG707" s="409"/>
      <c r="GH707" s="409"/>
      <c r="GI707" s="409"/>
      <c r="GJ707" s="409"/>
      <c r="GT707" s="409"/>
      <c r="GU707" s="409"/>
      <c r="GV707" s="409"/>
      <c r="GW707" s="409"/>
      <c r="GX707" s="409"/>
      <c r="GY707" s="409"/>
      <c r="GZ707" s="409"/>
      <c r="HJ707" s="409"/>
      <c r="HK707" s="409"/>
      <c r="HL707" s="409"/>
      <c r="HM707" s="409"/>
      <c r="HN707" s="409"/>
      <c r="HO707" s="409"/>
      <c r="HP707" s="409"/>
      <c r="HZ707" s="409"/>
      <c r="IA707" s="409"/>
      <c r="IB707" s="409"/>
      <c r="IC707" s="409"/>
      <c r="ID707" s="409"/>
      <c r="IE707" s="409"/>
      <c r="IF707" s="409"/>
      <c r="IP707" s="409"/>
      <c r="IQ707" s="409"/>
      <c r="IR707" s="409"/>
      <c r="IS707" s="409"/>
      <c r="IT707" s="409"/>
      <c r="IU707" s="409"/>
      <c r="IV707" s="409"/>
    </row>
    <row r="708" spans="1:256">
      <c r="A708" s="144"/>
      <c r="B708" s="16"/>
      <c r="C708" s="51"/>
      <c r="D708" s="52"/>
      <c r="E708" s="52"/>
      <c r="F708" s="52"/>
      <c r="G708" s="52"/>
      <c r="H708" s="52"/>
      <c r="I708" s="51"/>
      <c r="J708" s="242"/>
      <c r="K708" s="226"/>
      <c r="L708" s="630"/>
      <c r="M708" s="630"/>
      <c r="N708" s="630"/>
      <c r="O708" s="630"/>
      <c r="P708" s="637"/>
      <c r="Q708" s="627"/>
      <c r="S708" s="52"/>
      <c r="T708" s="52"/>
      <c r="U708" s="52"/>
      <c r="V708" s="52"/>
      <c r="W708" s="52"/>
      <c r="X708" s="641"/>
      <c r="AP708" s="409"/>
      <c r="AQ708" s="409"/>
      <c r="AR708" s="409"/>
      <c r="AS708" s="409"/>
      <c r="AT708" s="409"/>
      <c r="AU708" s="409"/>
      <c r="AV708" s="409"/>
      <c r="BF708" s="409"/>
      <c r="BG708" s="409"/>
      <c r="BH708" s="409"/>
      <c r="BI708" s="409"/>
      <c r="BJ708" s="409"/>
      <c r="BK708" s="409"/>
      <c r="BL708" s="409"/>
      <c r="BV708" s="409"/>
      <c r="BW708" s="409"/>
      <c r="BX708" s="409"/>
      <c r="BY708" s="409"/>
      <c r="BZ708" s="409"/>
      <c r="CA708" s="409"/>
      <c r="CB708" s="409"/>
      <c r="CL708" s="409"/>
      <c r="CM708" s="409"/>
      <c r="CN708" s="409"/>
      <c r="CO708" s="409"/>
      <c r="CP708" s="409"/>
      <c r="CQ708" s="409"/>
      <c r="CR708" s="409"/>
      <c r="DB708" s="409"/>
      <c r="DC708" s="409"/>
      <c r="DD708" s="409"/>
      <c r="DE708" s="409"/>
      <c r="DF708" s="409"/>
      <c r="DG708" s="409"/>
      <c r="DH708" s="409"/>
      <c r="DR708" s="409"/>
      <c r="DS708" s="409"/>
      <c r="DT708" s="409"/>
      <c r="DU708" s="409"/>
      <c r="DV708" s="409"/>
      <c r="DW708" s="409"/>
      <c r="DX708" s="409"/>
      <c r="EH708" s="409"/>
      <c r="EI708" s="409"/>
      <c r="EJ708" s="409"/>
      <c r="EK708" s="409"/>
      <c r="EL708" s="409"/>
      <c r="EM708" s="409"/>
      <c r="EN708" s="409"/>
      <c r="EX708" s="409"/>
      <c r="EY708" s="409"/>
      <c r="EZ708" s="409"/>
      <c r="FA708" s="409"/>
      <c r="FB708" s="409"/>
      <c r="FC708" s="409"/>
      <c r="FD708" s="409"/>
      <c r="FN708" s="409"/>
      <c r="FO708" s="409"/>
      <c r="FP708" s="409"/>
      <c r="FQ708" s="409"/>
      <c r="FR708" s="409"/>
      <c r="FS708" s="409"/>
      <c r="FT708" s="409"/>
      <c r="GD708" s="409"/>
      <c r="GE708" s="409"/>
      <c r="GF708" s="409"/>
      <c r="GG708" s="409"/>
      <c r="GH708" s="409"/>
      <c r="GI708" s="409"/>
      <c r="GJ708" s="409"/>
      <c r="GT708" s="409"/>
      <c r="GU708" s="409"/>
      <c r="GV708" s="409"/>
      <c r="GW708" s="409"/>
      <c r="GX708" s="409"/>
      <c r="GY708" s="409"/>
      <c r="GZ708" s="409"/>
      <c r="HJ708" s="409"/>
      <c r="HK708" s="409"/>
      <c r="HL708" s="409"/>
      <c r="HM708" s="409"/>
      <c r="HN708" s="409"/>
      <c r="HO708" s="409"/>
      <c r="HP708" s="409"/>
      <c r="HZ708" s="409"/>
      <c r="IA708" s="409"/>
      <c r="IB708" s="409"/>
      <c r="IC708" s="409"/>
      <c r="ID708" s="409"/>
      <c r="IE708" s="409"/>
      <c r="IF708" s="409"/>
      <c r="IP708" s="409"/>
      <c r="IQ708" s="409"/>
      <c r="IR708" s="409"/>
      <c r="IS708" s="409"/>
      <c r="IT708" s="409"/>
      <c r="IU708" s="409"/>
      <c r="IV708" s="409"/>
    </row>
    <row r="709" spans="1:256">
      <c r="A709" s="66"/>
      <c r="B709" s="139"/>
      <c r="C709" s="137"/>
      <c r="D709" s="138"/>
      <c r="E709" s="138"/>
      <c r="F709" s="138"/>
      <c r="G709" s="138"/>
      <c r="H709" s="138"/>
      <c r="I709" s="417"/>
      <c r="J709" s="243"/>
      <c r="K709" s="227"/>
      <c r="L709" s="227"/>
      <c r="M709" s="227"/>
      <c r="N709" s="227"/>
      <c r="O709" s="237"/>
      <c r="P709" s="631"/>
      <c r="Q709" s="627"/>
      <c r="S709" s="52"/>
      <c r="T709" s="52"/>
      <c r="U709" s="52"/>
      <c r="V709" s="52"/>
      <c r="W709" s="52"/>
      <c r="X709" s="641"/>
      <c r="AP709" s="409"/>
      <c r="AQ709" s="409"/>
      <c r="AR709" s="409"/>
      <c r="AS709" s="409"/>
      <c r="AT709" s="409"/>
      <c r="AU709" s="409"/>
      <c r="AV709" s="409"/>
      <c r="BF709" s="409"/>
      <c r="BG709" s="409"/>
      <c r="BH709" s="409"/>
      <c r="BI709" s="409"/>
      <c r="BJ709" s="409"/>
      <c r="BK709" s="409"/>
      <c r="BL709" s="409"/>
      <c r="BV709" s="409"/>
      <c r="BW709" s="409"/>
      <c r="BX709" s="409"/>
      <c r="BY709" s="409"/>
      <c r="BZ709" s="409"/>
      <c r="CA709" s="409"/>
      <c r="CB709" s="409"/>
      <c r="CL709" s="409"/>
      <c r="CM709" s="409"/>
      <c r="CN709" s="409"/>
      <c r="CO709" s="409"/>
      <c r="CP709" s="409"/>
      <c r="CQ709" s="409"/>
      <c r="CR709" s="409"/>
      <c r="DB709" s="409"/>
      <c r="DC709" s="409"/>
      <c r="DD709" s="409"/>
      <c r="DE709" s="409"/>
      <c r="DF709" s="409"/>
      <c r="DG709" s="409"/>
      <c r="DH709" s="409"/>
      <c r="DR709" s="409"/>
      <c r="DS709" s="409"/>
      <c r="DT709" s="409"/>
      <c r="DU709" s="409"/>
      <c r="DV709" s="409"/>
      <c r="DW709" s="409"/>
      <c r="DX709" s="409"/>
      <c r="EH709" s="409"/>
      <c r="EI709" s="409"/>
      <c r="EJ709" s="409"/>
      <c r="EK709" s="409"/>
      <c r="EL709" s="409"/>
      <c r="EM709" s="409"/>
      <c r="EN709" s="409"/>
      <c r="EX709" s="409"/>
      <c r="EY709" s="409"/>
      <c r="EZ709" s="409"/>
      <c r="FA709" s="409"/>
      <c r="FB709" s="409"/>
      <c r="FC709" s="409"/>
      <c r="FD709" s="409"/>
      <c r="FN709" s="409"/>
      <c r="FO709" s="409"/>
      <c r="FP709" s="409"/>
      <c r="FQ709" s="409"/>
      <c r="FR709" s="409"/>
      <c r="FS709" s="409"/>
      <c r="FT709" s="409"/>
      <c r="GD709" s="409"/>
      <c r="GE709" s="409"/>
      <c r="GF709" s="409"/>
      <c r="GG709" s="409"/>
      <c r="GH709" s="409"/>
      <c r="GI709" s="409"/>
      <c r="GJ709" s="409"/>
      <c r="GT709" s="409"/>
      <c r="GU709" s="409"/>
      <c r="GV709" s="409"/>
      <c r="GW709" s="409"/>
      <c r="GX709" s="409"/>
      <c r="GY709" s="409"/>
      <c r="GZ709" s="409"/>
      <c r="HJ709" s="409"/>
      <c r="HK709" s="409"/>
      <c r="HL709" s="409"/>
      <c r="HM709" s="409"/>
      <c r="HN709" s="409"/>
      <c r="HO709" s="409"/>
      <c r="HP709" s="409"/>
      <c r="HZ709" s="409"/>
      <c r="IA709" s="409"/>
      <c r="IB709" s="409"/>
      <c r="IC709" s="409"/>
      <c r="ID709" s="409"/>
      <c r="IE709" s="409"/>
      <c r="IF709" s="409"/>
      <c r="IP709" s="409"/>
      <c r="IQ709" s="409"/>
      <c r="IR709" s="409"/>
      <c r="IS709" s="409"/>
      <c r="IT709" s="409"/>
      <c r="IU709" s="409"/>
      <c r="IV709" s="409"/>
    </row>
    <row r="710" spans="1:256">
      <c r="A710" s="54"/>
      <c r="B710" s="16"/>
      <c r="C710" s="51"/>
      <c r="D710" s="52"/>
      <c r="E710" s="52"/>
      <c r="F710" s="52"/>
      <c r="G710" s="52"/>
      <c r="H710" s="52"/>
      <c r="I710" s="51"/>
      <c r="J710" s="242"/>
      <c r="K710" s="226"/>
      <c r="L710" s="630"/>
      <c r="M710" s="630"/>
      <c r="N710" s="630"/>
      <c r="O710" s="630"/>
      <c r="P710" s="637"/>
      <c r="Q710" s="627"/>
      <c r="S710" s="52"/>
      <c r="T710" s="52"/>
      <c r="U710" s="52"/>
      <c r="V710" s="52"/>
      <c r="W710" s="52"/>
      <c r="X710" s="641"/>
      <c r="AP710" s="409"/>
      <c r="AQ710" s="409"/>
      <c r="AR710" s="409"/>
      <c r="AS710" s="409"/>
      <c r="AT710" s="409"/>
      <c r="AU710" s="409"/>
      <c r="AV710" s="409"/>
      <c r="BF710" s="409"/>
      <c r="BG710" s="409"/>
      <c r="BH710" s="409"/>
      <c r="BI710" s="409"/>
      <c r="BJ710" s="409"/>
      <c r="BK710" s="409"/>
      <c r="BL710" s="409"/>
      <c r="BV710" s="409"/>
      <c r="BW710" s="409"/>
      <c r="BX710" s="409"/>
      <c r="BY710" s="409"/>
      <c r="BZ710" s="409"/>
      <c r="CA710" s="409"/>
      <c r="CB710" s="409"/>
      <c r="CL710" s="409"/>
      <c r="CM710" s="409"/>
      <c r="CN710" s="409"/>
      <c r="CO710" s="409"/>
      <c r="CP710" s="409"/>
      <c r="CQ710" s="409"/>
      <c r="CR710" s="409"/>
      <c r="DB710" s="409"/>
      <c r="DC710" s="409"/>
      <c r="DD710" s="409"/>
      <c r="DE710" s="409"/>
      <c r="DF710" s="409"/>
      <c r="DG710" s="409"/>
      <c r="DH710" s="409"/>
      <c r="DR710" s="409"/>
      <c r="DS710" s="409"/>
      <c r="DT710" s="409"/>
      <c r="DU710" s="409"/>
      <c r="DV710" s="409"/>
      <c r="DW710" s="409"/>
      <c r="DX710" s="409"/>
      <c r="EH710" s="409"/>
      <c r="EI710" s="409"/>
      <c r="EJ710" s="409"/>
      <c r="EK710" s="409"/>
      <c r="EL710" s="409"/>
      <c r="EM710" s="409"/>
      <c r="EN710" s="409"/>
      <c r="EX710" s="409"/>
      <c r="EY710" s="409"/>
      <c r="EZ710" s="409"/>
      <c r="FA710" s="409"/>
      <c r="FB710" s="409"/>
      <c r="FC710" s="409"/>
      <c r="FD710" s="409"/>
      <c r="FN710" s="409"/>
      <c r="FO710" s="409"/>
      <c r="FP710" s="409"/>
      <c r="FQ710" s="409"/>
      <c r="FR710" s="409"/>
      <c r="FS710" s="409"/>
      <c r="FT710" s="409"/>
      <c r="GD710" s="409"/>
      <c r="GE710" s="409"/>
      <c r="GF710" s="409"/>
      <c r="GG710" s="409"/>
      <c r="GH710" s="409"/>
      <c r="GI710" s="409"/>
      <c r="GJ710" s="409"/>
      <c r="GT710" s="409"/>
      <c r="GU710" s="409"/>
      <c r="GV710" s="409"/>
      <c r="GW710" s="409"/>
      <c r="GX710" s="409"/>
      <c r="GY710" s="409"/>
      <c r="GZ710" s="409"/>
      <c r="HJ710" s="409"/>
      <c r="HK710" s="409"/>
      <c r="HL710" s="409"/>
      <c r="HM710" s="409"/>
      <c r="HN710" s="409"/>
      <c r="HO710" s="409"/>
      <c r="HP710" s="409"/>
      <c r="HZ710" s="409"/>
      <c r="IA710" s="409"/>
      <c r="IB710" s="409"/>
      <c r="IC710" s="409"/>
      <c r="ID710" s="409"/>
      <c r="IE710" s="409"/>
      <c r="IF710" s="409"/>
      <c r="IP710" s="409"/>
      <c r="IQ710" s="409"/>
      <c r="IR710" s="409"/>
      <c r="IS710" s="409"/>
      <c r="IT710" s="409"/>
      <c r="IU710" s="409"/>
      <c r="IV710" s="409"/>
    </row>
    <row r="711" spans="1:256">
      <c r="A711" s="54"/>
      <c r="B711" s="16"/>
      <c r="C711" s="51"/>
      <c r="D711" s="52"/>
      <c r="E711" s="52"/>
      <c r="F711" s="52"/>
      <c r="G711" s="52"/>
      <c r="H711" s="52"/>
      <c r="I711" s="51"/>
      <c r="J711" s="242"/>
      <c r="K711" s="226"/>
      <c r="L711" s="630"/>
      <c r="M711" s="630"/>
      <c r="N711" s="630"/>
      <c r="O711" s="630"/>
      <c r="P711" s="637"/>
      <c r="Q711" s="627"/>
      <c r="S711" s="52"/>
      <c r="T711" s="52"/>
      <c r="U711" s="52"/>
      <c r="V711" s="52"/>
      <c r="W711" s="52"/>
      <c r="X711" s="641"/>
      <c r="AP711" s="409"/>
      <c r="AQ711" s="409"/>
      <c r="AR711" s="409"/>
      <c r="AS711" s="409"/>
      <c r="AT711" s="409"/>
      <c r="AU711" s="409"/>
      <c r="AV711" s="409"/>
      <c r="BF711" s="409"/>
      <c r="BG711" s="409"/>
      <c r="BH711" s="409"/>
      <c r="BI711" s="409"/>
      <c r="BJ711" s="409"/>
      <c r="BK711" s="409"/>
      <c r="BL711" s="409"/>
      <c r="BV711" s="409"/>
      <c r="BW711" s="409"/>
      <c r="BX711" s="409"/>
      <c r="BY711" s="409"/>
      <c r="BZ711" s="409"/>
      <c r="CA711" s="409"/>
      <c r="CB711" s="409"/>
      <c r="CL711" s="409"/>
      <c r="CM711" s="409"/>
      <c r="CN711" s="409"/>
      <c r="CO711" s="409"/>
      <c r="CP711" s="409"/>
      <c r="CQ711" s="409"/>
      <c r="CR711" s="409"/>
      <c r="DB711" s="409"/>
      <c r="DC711" s="409"/>
      <c r="DD711" s="409"/>
      <c r="DE711" s="409"/>
      <c r="DF711" s="409"/>
      <c r="DG711" s="409"/>
      <c r="DH711" s="409"/>
      <c r="DR711" s="409"/>
      <c r="DS711" s="409"/>
      <c r="DT711" s="409"/>
      <c r="DU711" s="409"/>
      <c r="DV711" s="409"/>
      <c r="DW711" s="409"/>
      <c r="DX711" s="409"/>
      <c r="EH711" s="409"/>
      <c r="EI711" s="409"/>
      <c r="EJ711" s="409"/>
      <c r="EK711" s="409"/>
      <c r="EL711" s="409"/>
      <c r="EM711" s="409"/>
      <c r="EN711" s="409"/>
      <c r="EX711" s="409"/>
      <c r="EY711" s="409"/>
      <c r="EZ711" s="409"/>
      <c r="FA711" s="409"/>
      <c r="FB711" s="409"/>
      <c r="FC711" s="409"/>
      <c r="FD711" s="409"/>
      <c r="FN711" s="409"/>
      <c r="FO711" s="409"/>
      <c r="FP711" s="409"/>
      <c r="FQ711" s="409"/>
      <c r="FR711" s="409"/>
      <c r="FS711" s="409"/>
      <c r="FT711" s="409"/>
      <c r="GD711" s="409"/>
      <c r="GE711" s="409"/>
      <c r="GF711" s="409"/>
      <c r="GG711" s="409"/>
      <c r="GH711" s="409"/>
      <c r="GI711" s="409"/>
      <c r="GJ711" s="409"/>
      <c r="GT711" s="409"/>
      <c r="GU711" s="409"/>
      <c r="GV711" s="409"/>
      <c r="GW711" s="409"/>
      <c r="GX711" s="409"/>
      <c r="GY711" s="409"/>
      <c r="GZ711" s="409"/>
      <c r="HJ711" s="409"/>
      <c r="HK711" s="409"/>
      <c r="HL711" s="409"/>
      <c r="HM711" s="409"/>
      <c r="HN711" s="409"/>
      <c r="HO711" s="409"/>
      <c r="HP711" s="409"/>
      <c r="HZ711" s="409"/>
      <c r="IA711" s="409"/>
      <c r="IB711" s="409"/>
      <c r="IC711" s="409"/>
      <c r="ID711" s="409"/>
      <c r="IE711" s="409"/>
      <c r="IF711" s="409"/>
      <c r="IP711" s="409"/>
      <c r="IQ711" s="409"/>
      <c r="IR711" s="409"/>
      <c r="IS711" s="409"/>
      <c r="IT711" s="409"/>
      <c r="IU711" s="409"/>
      <c r="IV711" s="409"/>
    </row>
    <row r="712" spans="1:256">
      <c r="A712" s="54"/>
      <c r="B712" s="139"/>
      <c r="C712" s="137"/>
      <c r="D712" s="138"/>
      <c r="E712" s="138"/>
      <c r="F712" s="138"/>
      <c r="G712" s="138"/>
      <c r="H712" s="138"/>
      <c r="I712" s="417"/>
      <c r="J712" s="243"/>
      <c r="K712" s="227"/>
      <c r="L712" s="227"/>
      <c r="M712" s="227"/>
      <c r="N712" s="227"/>
      <c r="O712" s="237"/>
      <c r="P712" s="631"/>
      <c r="Q712" s="627"/>
      <c r="S712" s="52"/>
      <c r="T712" s="52"/>
      <c r="U712" s="52"/>
      <c r="V712" s="52"/>
      <c r="W712" s="52"/>
      <c r="X712" s="641"/>
      <c r="AP712" s="409"/>
      <c r="AQ712" s="409"/>
      <c r="AR712" s="409"/>
      <c r="AS712" s="409"/>
      <c r="AT712" s="409"/>
      <c r="AU712" s="409"/>
      <c r="AV712" s="409"/>
      <c r="BF712" s="409"/>
      <c r="BG712" s="409"/>
      <c r="BH712" s="409"/>
      <c r="BI712" s="409"/>
      <c r="BJ712" s="409"/>
      <c r="BK712" s="409"/>
      <c r="BL712" s="409"/>
      <c r="BV712" s="409"/>
      <c r="BW712" s="409"/>
      <c r="BX712" s="409"/>
      <c r="BY712" s="409"/>
      <c r="BZ712" s="409"/>
      <c r="CA712" s="409"/>
      <c r="CB712" s="409"/>
      <c r="CL712" s="409"/>
      <c r="CM712" s="409"/>
      <c r="CN712" s="409"/>
      <c r="CO712" s="409"/>
      <c r="CP712" s="409"/>
      <c r="CQ712" s="409"/>
      <c r="CR712" s="409"/>
      <c r="DB712" s="409"/>
      <c r="DC712" s="409"/>
      <c r="DD712" s="409"/>
      <c r="DE712" s="409"/>
      <c r="DF712" s="409"/>
      <c r="DG712" s="409"/>
      <c r="DH712" s="409"/>
      <c r="DR712" s="409"/>
      <c r="DS712" s="409"/>
      <c r="DT712" s="409"/>
      <c r="DU712" s="409"/>
      <c r="DV712" s="409"/>
      <c r="DW712" s="409"/>
      <c r="DX712" s="409"/>
      <c r="EH712" s="409"/>
      <c r="EI712" s="409"/>
      <c r="EJ712" s="409"/>
      <c r="EK712" s="409"/>
      <c r="EL712" s="409"/>
      <c r="EM712" s="409"/>
      <c r="EN712" s="409"/>
      <c r="EX712" s="409"/>
      <c r="EY712" s="409"/>
      <c r="EZ712" s="409"/>
      <c r="FA712" s="409"/>
      <c r="FB712" s="409"/>
      <c r="FC712" s="409"/>
      <c r="FD712" s="409"/>
      <c r="FN712" s="409"/>
      <c r="FO712" s="409"/>
      <c r="FP712" s="409"/>
      <c r="FQ712" s="409"/>
      <c r="FR712" s="409"/>
      <c r="FS712" s="409"/>
      <c r="FT712" s="409"/>
      <c r="GD712" s="409"/>
      <c r="GE712" s="409"/>
      <c r="GF712" s="409"/>
      <c r="GG712" s="409"/>
      <c r="GH712" s="409"/>
      <c r="GI712" s="409"/>
      <c r="GJ712" s="409"/>
      <c r="GT712" s="409"/>
      <c r="GU712" s="409"/>
      <c r="GV712" s="409"/>
      <c r="GW712" s="409"/>
      <c r="GX712" s="409"/>
      <c r="GY712" s="409"/>
      <c r="GZ712" s="409"/>
      <c r="HJ712" s="409"/>
      <c r="HK712" s="409"/>
      <c r="HL712" s="409"/>
      <c r="HM712" s="409"/>
      <c r="HN712" s="409"/>
      <c r="HO712" s="409"/>
      <c r="HP712" s="409"/>
      <c r="HZ712" s="409"/>
      <c r="IA712" s="409"/>
      <c r="IB712" s="409"/>
      <c r="IC712" s="409"/>
      <c r="ID712" s="409"/>
      <c r="IE712" s="409"/>
      <c r="IF712" s="409"/>
      <c r="IP712" s="409"/>
      <c r="IQ712" s="409"/>
      <c r="IR712" s="409"/>
      <c r="IS712" s="409"/>
      <c r="IT712" s="409"/>
      <c r="IU712" s="409"/>
      <c r="IV712" s="409"/>
    </row>
    <row r="713" spans="1:256">
      <c r="A713" s="54"/>
      <c r="B713" s="16"/>
      <c r="C713" s="51"/>
      <c r="D713" s="52"/>
      <c r="E713" s="52"/>
      <c r="F713" s="52"/>
      <c r="G713" s="52"/>
      <c r="H713" s="52"/>
      <c r="I713" s="51"/>
      <c r="J713" s="242"/>
      <c r="K713" s="226"/>
      <c r="L713" s="630"/>
      <c r="M713" s="630"/>
      <c r="N713" s="630"/>
      <c r="O713" s="630"/>
      <c r="P713" s="637"/>
      <c r="Q713" s="627"/>
      <c r="S713" s="52"/>
      <c r="T713" s="52"/>
      <c r="U713" s="52"/>
      <c r="V713" s="52"/>
      <c r="W713" s="52"/>
      <c r="X713" s="641"/>
      <c r="AP713" s="409"/>
      <c r="AQ713" s="409"/>
      <c r="AR713" s="409"/>
      <c r="AS713" s="409"/>
      <c r="AT713" s="409"/>
      <c r="AU713" s="409"/>
      <c r="AV713" s="409"/>
      <c r="BF713" s="409"/>
      <c r="BG713" s="409"/>
      <c r="BH713" s="409"/>
      <c r="BI713" s="409"/>
      <c r="BJ713" s="409"/>
      <c r="BK713" s="409"/>
      <c r="BL713" s="409"/>
      <c r="BV713" s="409"/>
      <c r="BW713" s="409"/>
      <c r="BX713" s="409"/>
      <c r="BY713" s="409"/>
      <c r="BZ713" s="409"/>
      <c r="CA713" s="409"/>
      <c r="CB713" s="409"/>
      <c r="CL713" s="409"/>
      <c r="CM713" s="409"/>
      <c r="CN713" s="409"/>
      <c r="CO713" s="409"/>
      <c r="CP713" s="409"/>
      <c r="CQ713" s="409"/>
      <c r="CR713" s="409"/>
      <c r="DB713" s="409"/>
      <c r="DC713" s="409"/>
      <c r="DD713" s="409"/>
      <c r="DE713" s="409"/>
      <c r="DF713" s="409"/>
      <c r="DG713" s="409"/>
      <c r="DH713" s="409"/>
      <c r="DR713" s="409"/>
      <c r="DS713" s="409"/>
      <c r="DT713" s="409"/>
      <c r="DU713" s="409"/>
      <c r="DV713" s="409"/>
      <c r="DW713" s="409"/>
      <c r="DX713" s="409"/>
      <c r="EH713" s="409"/>
      <c r="EI713" s="409"/>
      <c r="EJ713" s="409"/>
      <c r="EK713" s="409"/>
      <c r="EL713" s="409"/>
      <c r="EM713" s="409"/>
      <c r="EN713" s="409"/>
      <c r="EX713" s="409"/>
      <c r="EY713" s="409"/>
      <c r="EZ713" s="409"/>
      <c r="FA713" s="409"/>
      <c r="FB713" s="409"/>
      <c r="FC713" s="409"/>
      <c r="FD713" s="409"/>
      <c r="FN713" s="409"/>
      <c r="FO713" s="409"/>
      <c r="FP713" s="409"/>
      <c r="FQ713" s="409"/>
      <c r="FR713" s="409"/>
      <c r="FS713" s="409"/>
      <c r="FT713" s="409"/>
      <c r="GD713" s="409"/>
      <c r="GE713" s="409"/>
      <c r="GF713" s="409"/>
      <c r="GG713" s="409"/>
      <c r="GH713" s="409"/>
      <c r="GI713" s="409"/>
      <c r="GJ713" s="409"/>
      <c r="GT713" s="409"/>
      <c r="GU713" s="409"/>
      <c r="GV713" s="409"/>
      <c r="GW713" s="409"/>
      <c r="GX713" s="409"/>
      <c r="GY713" s="409"/>
      <c r="GZ713" s="409"/>
      <c r="HJ713" s="409"/>
      <c r="HK713" s="409"/>
      <c r="HL713" s="409"/>
      <c r="HM713" s="409"/>
      <c r="HN713" s="409"/>
      <c r="HO713" s="409"/>
      <c r="HP713" s="409"/>
      <c r="HZ713" s="409"/>
      <c r="IA713" s="409"/>
      <c r="IB713" s="409"/>
      <c r="IC713" s="409"/>
      <c r="ID713" s="409"/>
      <c r="IE713" s="409"/>
      <c r="IF713" s="409"/>
      <c r="IP713" s="409"/>
      <c r="IQ713" s="409"/>
      <c r="IR713" s="409"/>
      <c r="IS713" s="409"/>
      <c r="IT713" s="409"/>
      <c r="IU713" s="409"/>
      <c r="IV713" s="409"/>
    </row>
    <row r="714" spans="1:256">
      <c r="A714" s="54"/>
      <c r="B714" s="16"/>
      <c r="C714" s="51"/>
      <c r="D714" s="52"/>
      <c r="E714" s="52"/>
      <c r="F714" s="52"/>
      <c r="G714" s="52"/>
      <c r="H714" s="52"/>
      <c r="I714" s="51"/>
      <c r="J714" s="242"/>
      <c r="K714" s="226"/>
      <c r="L714" s="630"/>
      <c r="M714" s="630"/>
      <c r="N714" s="630"/>
      <c r="O714" s="630"/>
      <c r="P714" s="637"/>
      <c r="Q714" s="627"/>
      <c r="S714" s="52"/>
      <c r="T714" s="52"/>
      <c r="U714" s="52"/>
      <c r="V714" s="52"/>
      <c r="W714" s="52"/>
      <c r="X714" s="641"/>
      <c r="AP714" s="409"/>
      <c r="AQ714" s="409"/>
      <c r="AR714" s="409"/>
      <c r="AS714" s="409"/>
      <c r="AT714" s="409"/>
      <c r="AU714" s="409"/>
      <c r="AV714" s="409"/>
      <c r="BF714" s="409"/>
      <c r="BG714" s="409"/>
      <c r="BH714" s="409"/>
      <c r="BI714" s="409"/>
      <c r="BJ714" s="409"/>
      <c r="BK714" s="409"/>
      <c r="BL714" s="409"/>
      <c r="BV714" s="409"/>
      <c r="BW714" s="409"/>
      <c r="BX714" s="409"/>
      <c r="BY714" s="409"/>
      <c r="BZ714" s="409"/>
      <c r="CA714" s="409"/>
      <c r="CB714" s="409"/>
      <c r="CL714" s="409"/>
      <c r="CM714" s="409"/>
      <c r="CN714" s="409"/>
      <c r="CO714" s="409"/>
      <c r="CP714" s="409"/>
      <c r="CQ714" s="409"/>
      <c r="CR714" s="409"/>
      <c r="DB714" s="409"/>
      <c r="DC714" s="409"/>
      <c r="DD714" s="409"/>
      <c r="DE714" s="409"/>
      <c r="DF714" s="409"/>
      <c r="DG714" s="409"/>
      <c r="DH714" s="409"/>
      <c r="DR714" s="409"/>
      <c r="DS714" s="409"/>
      <c r="DT714" s="409"/>
      <c r="DU714" s="409"/>
      <c r="DV714" s="409"/>
      <c r="DW714" s="409"/>
      <c r="DX714" s="409"/>
      <c r="EH714" s="409"/>
      <c r="EI714" s="409"/>
      <c r="EJ714" s="409"/>
      <c r="EK714" s="409"/>
      <c r="EL714" s="409"/>
      <c r="EM714" s="409"/>
      <c r="EN714" s="409"/>
      <c r="EX714" s="409"/>
      <c r="EY714" s="409"/>
      <c r="EZ714" s="409"/>
      <c r="FA714" s="409"/>
      <c r="FB714" s="409"/>
      <c r="FC714" s="409"/>
      <c r="FD714" s="409"/>
      <c r="FN714" s="409"/>
      <c r="FO714" s="409"/>
      <c r="FP714" s="409"/>
      <c r="FQ714" s="409"/>
      <c r="FR714" s="409"/>
      <c r="FS714" s="409"/>
      <c r="FT714" s="409"/>
      <c r="GD714" s="409"/>
      <c r="GE714" s="409"/>
      <c r="GF714" s="409"/>
      <c r="GG714" s="409"/>
      <c r="GH714" s="409"/>
      <c r="GI714" s="409"/>
      <c r="GJ714" s="409"/>
      <c r="GT714" s="409"/>
      <c r="GU714" s="409"/>
      <c r="GV714" s="409"/>
      <c r="GW714" s="409"/>
      <c r="GX714" s="409"/>
      <c r="GY714" s="409"/>
      <c r="GZ714" s="409"/>
      <c r="HJ714" s="409"/>
      <c r="HK714" s="409"/>
      <c r="HL714" s="409"/>
      <c r="HM714" s="409"/>
      <c r="HN714" s="409"/>
      <c r="HO714" s="409"/>
      <c r="HP714" s="409"/>
      <c r="HZ714" s="409"/>
      <c r="IA714" s="409"/>
      <c r="IB714" s="409"/>
      <c r="IC714" s="409"/>
      <c r="ID714" s="409"/>
      <c r="IE714" s="409"/>
      <c r="IF714" s="409"/>
      <c r="IP714" s="409"/>
      <c r="IQ714" s="409"/>
      <c r="IR714" s="409"/>
      <c r="IS714" s="409"/>
      <c r="IT714" s="409"/>
      <c r="IU714" s="409"/>
      <c r="IV714" s="409"/>
    </row>
    <row r="715" spans="1:256">
      <c r="A715" s="54"/>
      <c r="B715" s="141"/>
      <c r="C715" s="142"/>
      <c r="D715" s="143"/>
      <c r="E715" s="143"/>
      <c r="F715" s="143"/>
      <c r="G715" s="143"/>
      <c r="H715" s="143"/>
      <c r="I715" s="414"/>
      <c r="J715" s="243"/>
      <c r="K715" s="227"/>
      <c r="L715" s="227"/>
      <c r="M715" s="227"/>
      <c r="N715" s="227"/>
      <c r="O715" s="237"/>
      <c r="P715" s="631"/>
      <c r="Q715" s="627"/>
      <c r="S715" s="52"/>
      <c r="T715" s="52"/>
      <c r="U715" s="52"/>
      <c r="V715" s="52"/>
      <c r="W715" s="52"/>
      <c r="X715" s="641"/>
      <c r="AP715" s="409"/>
      <c r="AQ715" s="409"/>
      <c r="AR715" s="409"/>
      <c r="AS715" s="409"/>
      <c r="AT715" s="409"/>
      <c r="AU715" s="409"/>
      <c r="AV715" s="409"/>
      <c r="BF715" s="409"/>
      <c r="BG715" s="409"/>
      <c r="BH715" s="409"/>
      <c r="BI715" s="409"/>
      <c r="BJ715" s="409"/>
      <c r="BK715" s="409"/>
      <c r="BL715" s="409"/>
      <c r="BV715" s="409"/>
      <c r="BW715" s="409"/>
      <c r="BX715" s="409"/>
      <c r="BY715" s="409"/>
      <c r="BZ715" s="409"/>
      <c r="CA715" s="409"/>
      <c r="CB715" s="409"/>
      <c r="CL715" s="409"/>
      <c r="CM715" s="409"/>
      <c r="CN715" s="409"/>
      <c r="CO715" s="409"/>
      <c r="CP715" s="409"/>
      <c r="CQ715" s="409"/>
      <c r="CR715" s="409"/>
      <c r="DB715" s="409"/>
      <c r="DC715" s="409"/>
      <c r="DD715" s="409"/>
      <c r="DE715" s="409"/>
      <c r="DF715" s="409"/>
      <c r="DG715" s="409"/>
      <c r="DH715" s="409"/>
      <c r="DR715" s="409"/>
      <c r="DS715" s="409"/>
      <c r="DT715" s="409"/>
      <c r="DU715" s="409"/>
      <c r="DV715" s="409"/>
      <c r="DW715" s="409"/>
      <c r="DX715" s="409"/>
      <c r="EH715" s="409"/>
      <c r="EI715" s="409"/>
      <c r="EJ715" s="409"/>
      <c r="EK715" s="409"/>
      <c r="EL715" s="409"/>
      <c r="EM715" s="409"/>
      <c r="EN715" s="409"/>
      <c r="EX715" s="409"/>
      <c r="EY715" s="409"/>
      <c r="EZ715" s="409"/>
      <c r="FA715" s="409"/>
      <c r="FB715" s="409"/>
      <c r="FC715" s="409"/>
      <c r="FD715" s="409"/>
      <c r="FN715" s="409"/>
      <c r="FO715" s="409"/>
      <c r="FP715" s="409"/>
      <c r="FQ715" s="409"/>
      <c r="FR715" s="409"/>
      <c r="FS715" s="409"/>
      <c r="FT715" s="409"/>
      <c r="GD715" s="409"/>
      <c r="GE715" s="409"/>
      <c r="GF715" s="409"/>
      <c r="GG715" s="409"/>
      <c r="GH715" s="409"/>
      <c r="GI715" s="409"/>
      <c r="GJ715" s="409"/>
      <c r="GT715" s="409"/>
      <c r="GU715" s="409"/>
      <c r="GV715" s="409"/>
      <c r="GW715" s="409"/>
      <c r="GX715" s="409"/>
      <c r="GY715" s="409"/>
      <c r="GZ715" s="409"/>
      <c r="HJ715" s="409"/>
      <c r="HK715" s="409"/>
      <c r="HL715" s="409"/>
      <c r="HM715" s="409"/>
      <c r="HN715" s="409"/>
      <c r="HO715" s="409"/>
      <c r="HP715" s="409"/>
      <c r="HZ715" s="409"/>
      <c r="IA715" s="409"/>
      <c r="IB715" s="409"/>
      <c r="IC715" s="409"/>
      <c r="ID715" s="409"/>
      <c r="IE715" s="409"/>
      <c r="IF715" s="409"/>
      <c r="IP715" s="409"/>
      <c r="IQ715" s="409"/>
      <c r="IR715" s="409"/>
      <c r="IS715" s="409"/>
      <c r="IT715" s="409"/>
      <c r="IU715" s="409"/>
      <c r="IV715" s="409"/>
    </row>
    <row r="716" spans="1:256">
      <c r="A716" s="54"/>
      <c r="B716" s="16"/>
      <c r="C716" s="51"/>
      <c r="D716" s="52"/>
      <c r="E716" s="52"/>
      <c r="F716" s="52"/>
      <c r="G716" s="52"/>
      <c r="H716" s="52"/>
      <c r="I716" s="51"/>
      <c r="J716" s="242"/>
      <c r="K716" s="226"/>
      <c r="L716" s="630"/>
      <c r="M716" s="630"/>
      <c r="N716" s="630"/>
      <c r="O716" s="630"/>
      <c r="P716" s="637"/>
      <c r="Q716" s="627"/>
      <c r="S716" s="52"/>
      <c r="T716" s="52"/>
      <c r="U716" s="52"/>
      <c r="V716" s="52"/>
      <c r="W716" s="52"/>
      <c r="X716" s="641"/>
      <c r="AP716" s="409"/>
      <c r="AQ716" s="409"/>
      <c r="AR716" s="409"/>
      <c r="AS716" s="409"/>
      <c r="AT716" s="409"/>
      <c r="AU716" s="409"/>
      <c r="AV716" s="409"/>
      <c r="BF716" s="409"/>
      <c r="BG716" s="409"/>
      <c r="BH716" s="409"/>
      <c r="BI716" s="409"/>
      <c r="BJ716" s="409"/>
      <c r="BK716" s="409"/>
      <c r="BL716" s="409"/>
      <c r="BV716" s="409"/>
      <c r="BW716" s="409"/>
      <c r="BX716" s="409"/>
      <c r="BY716" s="409"/>
      <c r="BZ716" s="409"/>
      <c r="CA716" s="409"/>
      <c r="CB716" s="409"/>
      <c r="CL716" s="409"/>
      <c r="CM716" s="409"/>
      <c r="CN716" s="409"/>
      <c r="CO716" s="409"/>
      <c r="CP716" s="409"/>
      <c r="CQ716" s="409"/>
      <c r="CR716" s="409"/>
      <c r="DB716" s="409"/>
      <c r="DC716" s="409"/>
      <c r="DD716" s="409"/>
      <c r="DE716" s="409"/>
      <c r="DF716" s="409"/>
      <c r="DG716" s="409"/>
      <c r="DH716" s="409"/>
      <c r="DR716" s="409"/>
      <c r="DS716" s="409"/>
      <c r="DT716" s="409"/>
      <c r="DU716" s="409"/>
      <c r="DV716" s="409"/>
      <c r="DW716" s="409"/>
      <c r="DX716" s="409"/>
      <c r="EH716" s="409"/>
      <c r="EI716" s="409"/>
      <c r="EJ716" s="409"/>
      <c r="EK716" s="409"/>
      <c r="EL716" s="409"/>
      <c r="EM716" s="409"/>
      <c r="EN716" s="409"/>
      <c r="EX716" s="409"/>
      <c r="EY716" s="409"/>
      <c r="EZ716" s="409"/>
      <c r="FA716" s="409"/>
      <c r="FB716" s="409"/>
      <c r="FC716" s="409"/>
      <c r="FD716" s="409"/>
      <c r="FN716" s="409"/>
      <c r="FO716" s="409"/>
      <c r="FP716" s="409"/>
      <c r="FQ716" s="409"/>
      <c r="FR716" s="409"/>
      <c r="FS716" s="409"/>
      <c r="FT716" s="409"/>
      <c r="GD716" s="409"/>
      <c r="GE716" s="409"/>
      <c r="GF716" s="409"/>
      <c r="GG716" s="409"/>
      <c r="GH716" s="409"/>
      <c r="GI716" s="409"/>
      <c r="GJ716" s="409"/>
      <c r="GT716" s="409"/>
      <c r="GU716" s="409"/>
      <c r="GV716" s="409"/>
      <c r="GW716" s="409"/>
      <c r="GX716" s="409"/>
      <c r="GY716" s="409"/>
      <c r="GZ716" s="409"/>
      <c r="HJ716" s="409"/>
      <c r="HK716" s="409"/>
      <c r="HL716" s="409"/>
      <c r="HM716" s="409"/>
      <c r="HN716" s="409"/>
      <c r="HO716" s="409"/>
      <c r="HP716" s="409"/>
      <c r="HZ716" s="409"/>
      <c r="IA716" s="409"/>
      <c r="IB716" s="409"/>
      <c r="IC716" s="409"/>
      <c r="ID716" s="409"/>
      <c r="IE716" s="409"/>
      <c r="IF716" s="409"/>
      <c r="IP716" s="409"/>
      <c r="IQ716" s="409"/>
      <c r="IR716" s="409"/>
      <c r="IS716" s="409"/>
      <c r="IT716" s="409"/>
      <c r="IU716" s="409"/>
      <c r="IV716" s="409"/>
    </row>
    <row r="717" spans="1:256">
      <c r="A717" s="54"/>
      <c r="B717" s="16"/>
      <c r="C717" s="51"/>
      <c r="D717" s="52"/>
      <c r="E717" s="52"/>
      <c r="F717" s="52"/>
      <c r="G717" s="52"/>
      <c r="H717" s="52"/>
      <c r="I717" s="51"/>
      <c r="J717" s="242"/>
      <c r="K717" s="226"/>
      <c r="L717" s="630"/>
      <c r="M717" s="630"/>
      <c r="N717" s="630"/>
      <c r="O717" s="630"/>
      <c r="P717" s="637"/>
      <c r="Q717" s="627"/>
      <c r="S717" s="52"/>
      <c r="T717" s="52"/>
      <c r="U717" s="52"/>
      <c r="V717" s="52"/>
      <c r="W717" s="52"/>
      <c r="X717" s="641"/>
      <c r="AP717" s="409"/>
      <c r="AQ717" s="409"/>
      <c r="AR717" s="409"/>
      <c r="AS717" s="409"/>
      <c r="AT717" s="409"/>
      <c r="AU717" s="409"/>
      <c r="AV717" s="409"/>
      <c r="BF717" s="409"/>
      <c r="BG717" s="409"/>
      <c r="BH717" s="409"/>
      <c r="BI717" s="409"/>
      <c r="BJ717" s="409"/>
      <c r="BK717" s="409"/>
      <c r="BL717" s="409"/>
      <c r="BV717" s="409"/>
      <c r="BW717" s="409"/>
      <c r="BX717" s="409"/>
      <c r="BY717" s="409"/>
      <c r="BZ717" s="409"/>
      <c r="CA717" s="409"/>
      <c r="CB717" s="409"/>
      <c r="CL717" s="409"/>
      <c r="CM717" s="409"/>
      <c r="CN717" s="409"/>
      <c r="CO717" s="409"/>
      <c r="CP717" s="409"/>
      <c r="CQ717" s="409"/>
      <c r="CR717" s="409"/>
      <c r="DB717" s="409"/>
      <c r="DC717" s="409"/>
      <c r="DD717" s="409"/>
      <c r="DE717" s="409"/>
      <c r="DF717" s="409"/>
      <c r="DG717" s="409"/>
      <c r="DH717" s="409"/>
      <c r="DR717" s="409"/>
      <c r="DS717" s="409"/>
      <c r="DT717" s="409"/>
      <c r="DU717" s="409"/>
      <c r="DV717" s="409"/>
      <c r="DW717" s="409"/>
      <c r="DX717" s="409"/>
      <c r="EH717" s="409"/>
      <c r="EI717" s="409"/>
      <c r="EJ717" s="409"/>
      <c r="EK717" s="409"/>
      <c r="EL717" s="409"/>
      <c r="EM717" s="409"/>
      <c r="EN717" s="409"/>
      <c r="EX717" s="409"/>
      <c r="EY717" s="409"/>
      <c r="EZ717" s="409"/>
      <c r="FA717" s="409"/>
      <c r="FB717" s="409"/>
      <c r="FC717" s="409"/>
      <c r="FD717" s="409"/>
      <c r="FN717" s="409"/>
      <c r="FO717" s="409"/>
      <c r="FP717" s="409"/>
      <c r="FQ717" s="409"/>
      <c r="FR717" s="409"/>
      <c r="FS717" s="409"/>
      <c r="FT717" s="409"/>
      <c r="GD717" s="409"/>
      <c r="GE717" s="409"/>
      <c r="GF717" s="409"/>
      <c r="GG717" s="409"/>
      <c r="GH717" s="409"/>
      <c r="GI717" s="409"/>
      <c r="GJ717" s="409"/>
      <c r="GT717" s="409"/>
      <c r="GU717" s="409"/>
      <c r="GV717" s="409"/>
      <c r="GW717" s="409"/>
      <c r="GX717" s="409"/>
      <c r="GY717" s="409"/>
      <c r="GZ717" s="409"/>
      <c r="HJ717" s="409"/>
      <c r="HK717" s="409"/>
      <c r="HL717" s="409"/>
      <c r="HM717" s="409"/>
      <c r="HN717" s="409"/>
      <c r="HO717" s="409"/>
      <c r="HP717" s="409"/>
      <c r="HZ717" s="409"/>
      <c r="IA717" s="409"/>
      <c r="IB717" s="409"/>
      <c r="IC717" s="409"/>
      <c r="ID717" s="409"/>
      <c r="IE717" s="409"/>
      <c r="IF717" s="409"/>
      <c r="IP717" s="409"/>
      <c r="IQ717" s="409"/>
      <c r="IR717" s="409"/>
      <c r="IS717" s="409"/>
      <c r="IT717" s="409"/>
      <c r="IU717" s="409"/>
      <c r="IV717" s="409"/>
    </row>
    <row r="718" spans="1:256">
      <c r="A718" s="54"/>
      <c r="B718" s="139"/>
      <c r="C718" s="137"/>
      <c r="D718" s="138"/>
      <c r="E718" s="138"/>
      <c r="F718" s="138"/>
      <c r="G718" s="138"/>
      <c r="H718" s="138"/>
      <c r="I718" s="417"/>
      <c r="J718" s="243"/>
      <c r="K718" s="227"/>
      <c r="L718" s="227"/>
      <c r="M718" s="227"/>
      <c r="N718" s="227"/>
      <c r="O718" s="237"/>
      <c r="P718" s="631"/>
      <c r="Q718" s="627"/>
      <c r="S718" s="52"/>
      <c r="T718" s="52"/>
      <c r="U718" s="52"/>
      <c r="V718" s="52"/>
      <c r="W718" s="52"/>
      <c r="X718" s="641"/>
      <c r="AP718" s="409"/>
      <c r="AQ718" s="409"/>
      <c r="AR718" s="409"/>
      <c r="AS718" s="409"/>
      <c r="AT718" s="409"/>
      <c r="AU718" s="409"/>
      <c r="AV718" s="409"/>
      <c r="BF718" s="409"/>
      <c r="BG718" s="409"/>
      <c r="BH718" s="409"/>
      <c r="BI718" s="409"/>
      <c r="BJ718" s="409"/>
      <c r="BK718" s="409"/>
      <c r="BL718" s="409"/>
      <c r="BV718" s="409"/>
      <c r="BW718" s="409"/>
      <c r="BX718" s="409"/>
      <c r="BY718" s="409"/>
      <c r="BZ718" s="409"/>
      <c r="CA718" s="409"/>
      <c r="CB718" s="409"/>
      <c r="CL718" s="409"/>
      <c r="CM718" s="409"/>
      <c r="CN718" s="409"/>
      <c r="CO718" s="409"/>
      <c r="CP718" s="409"/>
      <c r="CQ718" s="409"/>
      <c r="CR718" s="409"/>
      <c r="DB718" s="409"/>
      <c r="DC718" s="409"/>
      <c r="DD718" s="409"/>
      <c r="DE718" s="409"/>
      <c r="DF718" s="409"/>
      <c r="DG718" s="409"/>
      <c r="DH718" s="409"/>
      <c r="DR718" s="409"/>
      <c r="DS718" s="409"/>
      <c r="DT718" s="409"/>
      <c r="DU718" s="409"/>
      <c r="DV718" s="409"/>
      <c r="DW718" s="409"/>
      <c r="DX718" s="409"/>
      <c r="EH718" s="409"/>
      <c r="EI718" s="409"/>
      <c r="EJ718" s="409"/>
      <c r="EK718" s="409"/>
      <c r="EL718" s="409"/>
      <c r="EM718" s="409"/>
      <c r="EN718" s="409"/>
      <c r="EX718" s="409"/>
      <c r="EY718" s="409"/>
      <c r="EZ718" s="409"/>
      <c r="FA718" s="409"/>
      <c r="FB718" s="409"/>
      <c r="FC718" s="409"/>
      <c r="FD718" s="409"/>
      <c r="FN718" s="409"/>
      <c r="FO718" s="409"/>
      <c r="FP718" s="409"/>
      <c r="FQ718" s="409"/>
      <c r="FR718" s="409"/>
      <c r="FS718" s="409"/>
      <c r="FT718" s="409"/>
      <c r="GD718" s="409"/>
      <c r="GE718" s="409"/>
      <c r="GF718" s="409"/>
      <c r="GG718" s="409"/>
      <c r="GH718" s="409"/>
      <c r="GI718" s="409"/>
      <c r="GJ718" s="409"/>
      <c r="GT718" s="409"/>
      <c r="GU718" s="409"/>
      <c r="GV718" s="409"/>
      <c r="GW718" s="409"/>
      <c r="GX718" s="409"/>
      <c r="GY718" s="409"/>
      <c r="GZ718" s="409"/>
      <c r="HJ718" s="409"/>
      <c r="HK718" s="409"/>
      <c r="HL718" s="409"/>
      <c r="HM718" s="409"/>
      <c r="HN718" s="409"/>
      <c r="HO718" s="409"/>
      <c r="HP718" s="409"/>
      <c r="HZ718" s="409"/>
      <c r="IA718" s="409"/>
      <c r="IB718" s="409"/>
      <c r="IC718" s="409"/>
      <c r="ID718" s="409"/>
      <c r="IE718" s="409"/>
      <c r="IF718" s="409"/>
      <c r="IP718" s="409"/>
      <c r="IQ718" s="409"/>
      <c r="IR718" s="409"/>
      <c r="IS718" s="409"/>
      <c r="IT718" s="409"/>
      <c r="IU718" s="409"/>
      <c r="IV718" s="409"/>
    </row>
    <row r="719" spans="1:256">
      <c r="J719" s="409"/>
      <c r="K719" s="409"/>
      <c r="L719" s="409"/>
      <c r="M719" s="409"/>
      <c r="N719" s="409"/>
      <c r="O719" s="409"/>
      <c r="P719" s="409"/>
      <c r="Q719" s="409"/>
      <c r="R719" s="409"/>
      <c r="S719" s="409"/>
      <c r="T719" s="409"/>
      <c r="U719" s="409"/>
      <c r="V719" s="409"/>
      <c r="W719" s="409"/>
      <c r="X719" s="409"/>
      <c r="AP719" s="409"/>
      <c r="AQ719" s="409"/>
      <c r="AR719" s="409"/>
      <c r="AS719" s="409"/>
      <c r="AT719" s="409"/>
      <c r="AU719" s="409"/>
      <c r="AV719" s="409"/>
      <c r="BF719" s="409"/>
      <c r="BG719" s="409"/>
      <c r="BH719" s="409"/>
      <c r="BI719" s="409"/>
      <c r="BJ719" s="409"/>
      <c r="BK719" s="409"/>
      <c r="BL719" s="409"/>
      <c r="BV719" s="409"/>
      <c r="BW719" s="409"/>
      <c r="BX719" s="409"/>
      <c r="BY719" s="409"/>
      <c r="BZ719" s="409"/>
      <c r="CA719" s="409"/>
      <c r="CB719" s="409"/>
      <c r="CL719" s="409"/>
      <c r="CM719" s="409"/>
      <c r="CN719" s="409"/>
      <c r="CO719" s="409"/>
      <c r="CP719" s="409"/>
      <c r="CQ719" s="409"/>
      <c r="CR719" s="409"/>
      <c r="DB719" s="409"/>
      <c r="DC719" s="409"/>
      <c r="DD719" s="409"/>
      <c r="DE719" s="409"/>
      <c r="DF719" s="409"/>
      <c r="DG719" s="409"/>
      <c r="DH719" s="409"/>
      <c r="DR719" s="409"/>
      <c r="DS719" s="409"/>
      <c r="DT719" s="409"/>
      <c r="DU719" s="409"/>
      <c r="DV719" s="409"/>
      <c r="DW719" s="409"/>
      <c r="DX719" s="409"/>
      <c r="EH719" s="409"/>
      <c r="EI719" s="409"/>
      <c r="EJ719" s="409"/>
      <c r="EK719" s="409"/>
      <c r="EL719" s="409"/>
      <c r="EM719" s="409"/>
      <c r="EN719" s="409"/>
      <c r="EX719" s="409"/>
      <c r="EY719" s="409"/>
      <c r="EZ719" s="409"/>
      <c r="FA719" s="409"/>
      <c r="FB719" s="409"/>
      <c r="FC719" s="409"/>
      <c r="FD719" s="409"/>
      <c r="FN719" s="409"/>
      <c r="FO719" s="409"/>
      <c r="FP719" s="409"/>
      <c r="FQ719" s="409"/>
      <c r="FR719" s="409"/>
      <c r="FS719" s="409"/>
      <c r="FT719" s="409"/>
      <c r="GD719" s="409"/>
      <c r="GE719" s="409"/>
      <c r="GF719" s="409"/>
      <c r="GG719" s="409"/>
      <c r="GH719" s="409"/>
      <c r="GI719" s="409"/>
      <c r="GJ719" s="409"/>
      <c r="GT719" s="409"/>
      <c r="GU719" s="409"/>
      <c r="GV719" s="409"/>
      <c r="GW719" s="409"/>
      <c r="GX719" s="409"/>
      <c r="GY719" s="409"/>
      <c r="GZ719" s="409"/>
      <c r="HJ719" s="409"/>
      <c r="HK719" s="409"/>
      <c r="HL719" s="409"/>
      <c r="HM719" s="409"/>
      <c r="HN719" s="409"/>
      <c r="HO719" s="409"/>
      <c r="HP719" s="409"/>
      <c r="HZ719" s="409"/>
      <c r="IA719" s="409"/>
      <c r="IB719" s="409"/>
      <c r="IC719" s="409"/>
      <c r="ID719" s="409"/>
      <c r="IE719" s="409"/>
      <c r="IF719" s="409"/>
      <c r="IP719" s="409"/>
      <c r="IQ719" s="409"/>
      <c r="IR719" s="409"/>
      <c r="IS719" s="409"/>
      <c r="IT719" s="409"/>
      <c r="IU719" s="409"/>
      <c r="IV719" s="409"/>
    </row>
    <row r="720" spans="1:256">
      <c r="J720" s="409"/>
      <c r="K720" s="409"/>
      <c r="L720" s="409"/>
      <c r="M720" s="409"/>
      <c r="N720" s="409"/>
      <c r="O720" s="409"/>
      <c r="P720" s="409"/>
      <c r="Q720" s="409"/>
      <c r="R720" s="409"/>
      <c r="S720" s="409"/>
      <c r="T720" s="409"/>
      <c r="U720" s="409"/>
      <c r="V720" s="409"/>
      <c r="W720" s="409"/>
      <c r="X720" s="409"/>
      <c r="AP720" s="409"/>
      <c r="AQ720" s="409"/>
      <c r="AR720" s="409"/>
      <c r="AS720" s="409"/>
      <c r="AT720" s="409"/>
      <c r="AU720" s="409"/>
      <c r="AV720" s="409"/>
      <c r="BF720" s="409"/>
      <c r="BG720" s="409"/>
      <c r="BH720" s="409"/>
      <c r="BI720" s="409"/>
      <c r="BJ720" s="409"/>
      <c r="BK720" s="409"/>
      <c r="BL720" s="409"/>
      <c r="BV720" s="409"/>
      <c r="BW720" s="409"/>
      <c r="BX720" s="409"/>
      <c r="BY720" s="409"/>
      <c r="BZ720" s="409"/>
      <c r="CA720" s="409"/>
      <c r="CB720" s="409"/>
      <c r="CL720" s="409"/>
      <c r="CM720" s="409"/>
      <c r="CN720" s="409"/>
      <c r="CO720" s="409"/>
      <c r="CP720" s="409"/>
      <c r="CQ720" s="409"/>
      <c r="CR720" s="409"/>
      <c r="DB720" s="409"/>
      <c r="DC720" s="409"/>
      <c r="DD720" s="409"/>
      <c r="DE720" s="409"/>
      <c r="DF720" s="409"/>
      <c r="DG720" s="409"/>
      <c r="DH720" s="409"/>
      <c r="DR720" s="409"/>
      <c r="DS720" s="409"/>
      <c r="DT720" s="409"/>
      <c r="DU720" s="409"/>
      <c r="DV720" s="409"/>
      <c r="DW720" s="409"/>
      <c r="DX720" s="409"/>
      <c r="EH720" s="409"/>
      <c r="EI720" s="409"/>
      <c r="EJ720" s="409"/>
      <c r="EK720" s="409"/>
      <c r="EL720" s="409"/>
      <c r="EM720" s="409"/>
      <c r="EN720" s="409"/>
      <c r="EX720" s="409"/>
      <c r="EY720" s="409"/>
      <c r="EZ720" s="409"/>
      <c r="FA720" s="409"/>
      <c r="FB720" s="409"/>
      <c r="FC720" s="409"/>
      <c r="FD720" s="409"/>
      <c r="FN720" s="409"/>
      <c r="FO720" s="409"/>
      <c r="FP720" s="409"/>
      <c r="FQ720" s="409"/>
      <c r="FR720" s="409"/>
      <c r="FS720" s="409"/>
      <c r="FT720" s="409"/>
      <c r="GD720" s="409"/>
      <c r="GE720" s="409"/>
      <c r="GF720" s="409"/>
      <c r="GG720" s="409"/>
      <c r="GH720" s="409"/>
      <c r="GI720" s="409"/>
      <c r="GJ720" s="409"/>
      <c r="GT720" s="409"/>
      <c r="GU720" s="409"/>
      <c r="GV720" s="409"/>
      <c r="GW720" s="409"/>
      <c r="GX720" s="409"/>
      <c r="GY720" s="409"/>
      <c r="GZ720" s="409"/>
      <c r="HJ720" s="409"/>
      <c r="HK720" s="409"/>
      <c r="HL720" s="409"/>
      <c r="HM720" s="409"/>
      <c r="HN720" s="409"/>
      <c r="HO720" s="409"/>
      <c r="HP720" s="409"/>
      <c r="HZ720" s="409"/>
      <c r="IA720" s="409"/>
      <c r="IB720" s="409"/>
      <c r="IC720" s="409"/>
      <c r="ID720" s="409"/>
      <c r="IE720" s="409"/>
      <c r="IF720" s="409"/>
      <c r="IP720" s="409"/>
      <c r="IQ720" s="409"/>
      <c r="IR720" s="409"/>
      <c r="IS720" s="409"/>
      <c r="IT720" s="409"/>
      <c r="IU720" s="409"/>
      <c r="IV720" s="409"/>
    </row>
    <row r="721" spans="10:256">
      <c r="J721" s="409"/>
      <c r="K721" s="409"/>
      <c r="L721" s="409"/>
      <c r="M721" s="409"/>
      <c r="N721" s="409"/>
      <c r="O721" s="409"/>
      <c r="P721" s="409"/>
      <c r="Q721" s="409"/>
      <c r="R721" s="409"/>
      <c r="S721" s="409"/>
      <c r="T721" s="409"/>
      <c r="U721" s="409"/>
      <c r="V721" s="409"/>
      <c r="W721" s="409"/>
      <c r="X721" s="409"/>
      <c r="AP721" s="409"/>
      <c r="AQ721" s="409"/>
      <c r="AR721" s="409"/>
      <c r="AS721" s="409"/>
      <c r="AT721" s="409"/>
      <c r="AU721" s="409"/>
      <c r="AV721" s="409"/>
      <c r="BF721" s="409"/>
      <c r="BG721" s="409"/>
      <c r="BH721" s="409"/>
      <c r="BI721" s="409"/>
      <c r="BJ721" s="409"/>
      <c r="BK721" s="409"/>
      <c r="BL721" s="409"/>
      <c r="BV721" s="409"/>
      <c r="BW721" s="409"/>
      <c r="BX721" s="409"/>
      <c r="BY721" s="409"/>
      <c r="BZ721" s="409"/>
      <c r="CA721" s="409"/>
      <c r="CB721" s="409"/>
      <c r="CL721" s="409"/>
      <c r="CM721" s="409"/>
      <c r="CN721" s="409"/>
      <c r="CO721" s="409"/>
      <c r="CP721" s="409"/>
      <c r="CQ721" s="409"/>
      <c r="CR721" s="409"/>
      <c r="DB721" s="409"/>
      <c r="DC721" s="409"/>
      <c r="DD721" s="409"/>
      <c r="DE721" s="409"/>
      <c r="DF721" s="409"/>
      <c r="DG721" s="409"/>
      <c r="DH721" s="409"/>
      <c r="DR721" s="409"/>
      <c r="DS721" s="409"/>
      <c r="DT721" s="409"/>
      <c r="DU721" s="409"/>
      <c r="DV721" s="409"/>
      <c r="DW721" s="409"/>
      <c r="DX721" s="409"/>
      <c r="EH721" s="409"/>
      <c r="EI721" s="409"/>
      <c r="EJ721" s="409"/>
      <c r="EK721" s="409"/>
      <c r="EL721" s="409"/>
      <c r="EM721" s="409"/>
      <c r="EN721" s="409"/>
      <c r="EX721" s="409"/>
      <c r="EY721" s="409"/>
      <c r="EZ721" s="409"/>
      <c r="FA721" s="409"/>
      <c r="FB721" s="409"/>
      <c r="FC721" s="409"/>
      <c r="FD721" s="409"/>
      <c r="FN721" s="409"/>
      <c r="FO721" s="409"/>
      <c r="FP721" s="409"/>
      <c r="FQ721" s="409"/>
      <c r="FR721" s="409"/>
      <c r="FS721" s="409"/>
      <c r="FT721" s="409"/>
      <c r="GD721" s="409"/>
      <c r="GE721" s="409"/>
      <c r="GF721" s="409"/>
      <c r="GG721" s="409"/>
      <c r="GH721" s="409"/>
      <c r="GI721" s="409"/>
      <c r="GJ721" s="409"/>
      <c r="GT721" s="409"/>
      <c r="GU721" s="409"/>
      <c r="GV721" s="409"/>
      <c r="GW721" s="409"/>
      <c r="GX721" s="409"/>
      <c r="GY721" s="409"/>
      <c r="GZ721" s="409"/>
      <c r="HJ721" s="409"/>
      <c r="HK721" s="409"/>
      <c r="HL721" s="409"/>
      <c r="HM721" s="409"/>
      <c r="HN721" s="409"/>
      <c r="HO721" s="409"/>
      <c r="HP721" s="409"/>
      <c r="HZ721" s="409"/>
      <c r="IA721" s="409"/>
      <c r="IB721" s="409"/>
      <c r="IC721" s="409"/>
      <c r="ID721" s="409"/>
      <c r="IE721" s="409"/>
      <c r="IF721" s="409"/>
      <c r="IP721" s="409"/>
      <c r="IQ721" s="409"/>
      <c r="IR721" s="409"/>
      <c r="IS721" s="409"/>
      <c r="IT721" s="409"/>
      <c r="IU721" s="409"/>
      <c r="IV721" s="409"/>
    </row>
    <row r="722" spans="10:256">
      <c r="J722" s="409"/>
      <c r="K722" s="409"/>
      <c r="L722" s="409"/>
      <c r="M722" s="409"/>
      <c r="N722" s="409"/>
      <c r="O722" s="409"/>
      <c r="P722" s="409"/>
      <c r="Q722" s="409"/>
      <c r="R722" s="409"/>
      <c r="S722" s="409"/>
      <c r="T722" s="409"/>
      <c r="U722" s="409"/>
      <c r="V722" s="409"/>
      <c r="W722" s="409"/>
      <c r="X722" s="409"/>
      <c r="AP722" s="409"/>
      <c r="AQ722" s="409"/>
      <c r="AR722" s="409"/>
      <c r="AS722" s="409"/>
      <c r="AT722" s="409"/>
      <c r="AU722" s="409"/>
      <c r="AV722" s="409"/>
      <c r="BF722" s="409"/>
      <c r="BG722" s="409"/>
      <c r="BH722" s="409"/>
      <c r="BI722" s="409"/>
      <c r="BJ722" s="409"/>
      <c r="BK722" s="409"/>
      <c r="BL722" s="409"/>
      <c r="BV722" s="409"/>
      <c r="BW722" s="409"/>
      <c r="BX722" s="409"/>
      <c r="BY722" s="409"/>
      <c r="BZ722" s="409"/>
      <c r="CA722" s="409"/>
      <c r="CB722" s="409"/>
      <c r="CL722" s="409"/>
      <c r="CM722" s="409"/>
      <c r="CN722" s="409"/>
      <c r="CO722" s="409"/>
      <c r="CP722" s="409"/>
      <c r="CQ722" s="409"/>
      <c r="CR722" s="409"/>
      <c r="DB722" s="409"/>
      <c r="DC722" s="409"/>
      <c r="DD722" s="409"/>
      <c r="DE722" s="409"/>
      <c r="DF722" s="409"/>
      <c r="DG722" s="409"/>
      <c r="DH722" s="409"/>
      <c r="DR722" s="409"/>
      <c r="DS722" s="409"/>
      <c r="DT722" s="409"/>
      <c r="DU722" s="409"/>
      <c r="DV722" s="409"/>
      <c r="DW722" s="409"/>
      <c r="DX722" s="409"/>
      <c r="EH722" s="409"/>
      <c r="EI722" s="409"/>
      <c r="EJ722" s="409"/>
      <c r="EK722" s="409"/>
      <c r="EL722" s="409"/>
      <c r="EM722" s="409"/>
      <c r="EN722" s="409"/>
      <c r="EX722" s="409"/>
      <c r="EY722" s="409"/>
      <c r="EZ722" s="409"/>
      <c r="FA722" s="409"/>
      <c r="FB722" s="409"/>
      <c r="FC722" s="409"/>
      <c r="FD722" s="409"/>
      <c r="FN722" s="409"/>
      <c r="FO722" s="409"/>
      <c r="FP722" s="409"/>
      <c r="FQ722" s="409"/>
      <c r="FR722" s="409"/>
      <c r="FS722" s="409"/>
      <c r="FT722" s="409"/>
      <c r="GD722" s="409"/>
      <c r="GE722" s="409"/>
      <c r="GF722" s="409"/>
      <c r="GG722" s="409"/>
      <c r="GH722" s="409"/>
      <c r="GI722" s="409"/>
      <c r="GJ722" s="409"/>
      <c r="GT722" s="409"/>
      <c r="GU722" s="409"/>
      <c r="GV722" s="409"/>
      <c r="GW722" s="409"/>
      <c r="GX722" s="409"/>
      <c r="GY722" s="409"/>
      <c r="GZ722" s="409"/>
      <c r="HJ722" s="409"/>
      <c r="HK722" s="409"/>
      <c r="HL722" s="409"/>
      <c r="HM722" s="409"/>
      <c r="HN722" s="409"/>
      <c r="HO722" s="409"/>
      <c r="HP722" s="409"/>
      <c r="HZ722" s="409"/>
      <c r="IA722" s="409"/>
      <c r="IB722" s="409"/>
      <c r="IC722" s="409"/>
      <c r="ID722" s="409"/>
      <c r="IE722" s="409"/>
      <c r="IF722" s="409"/>
      <c r="IP722" s="409"/>
      <c r="IQ722" s="409"/>
      <c r="IR722" s="409"/>
      <c r="IS722" s="409"/>
      <c r="IT722" s="409"/>
      <c r="IU722" s="409"/>
      <c r="IV722" s="409"/>
    </row>
    <row r="723" spans="10:256">
      <c r="J723" s="409"/>
      <c r="K723" s="409"/>
      <c r="L723" s="409"/>
      <c r="M723" s="409"/>
      <c r="N723" s="409"/>
      <c r="O723" s="409"/>
      <c r="P723" s="409"/>
      <c r="Q723" s="409"/>
      <c r="R723" s="409"/>
      <c r="S723" s="409"/>
      <c r="T723" s="409"/>
      <c r="U723" s="409"/>
      <c r="V723" s="409"/>
      <c r="W723" s="409"/>
      <c r="X723" s="409"/>
      <c r="AP723" s="409"/>
      <c r="AQ723" s="409"/>
      <c r="AR723" s="409"/>
      <c r="AS723" s="409"/>
      <c r="AT723" s="409"/>
      <c r="AU723" s="409"/>
      <c r="AV723" s="409"/>
      <c r="BF723" s="409"/>
      <c r="BG723" s="409"/>
      <c r="BH723" s="409"/>
      <c r="BI723" s="409"/>
      <c r="BJ723" s="409"/>
      <c r="BK723" s="409"/>
      <c r="BL723" s="409"/>
      <c r="BV723" s="409"/>
      <c r="BW723" s="409"/>
      <c r="BX723" s="409"/>
      <c r="BY723" s="409"/>
      <c r="BZ723" s="409"/>
      <c r="CA723" s="409"/>
      <c r="CB723" s="409"/>
      <c r="CL723" s="409"/>
      <c r="CM723" s="409"/>
      <c r="CN723" s="409"/>
      <c r="CO723" s="409"/>
      <c r="CP723" s="409"/>
      <c r="CQ723" s="409"/>
      <c r="CR723" s="409"/>
      <c r="DB723" s="409"/>
      <c r="DC723" s="409"/>
      <c r="DD723" s="409"/>
      <c r="DE723" s="409"/>
      <c r="DF723" s="409"/>
      <c r="DG723" s="409"/>
      <c r="DH723" s="409"/>
      <c r="DR723" s="409"/>
      <c r="DS723" s="409"/>
      <c r="DT723" s="409"/>
      <c r="DU723" s="409"/>
      <c r="DV723" s="409"/>
      <c r="DW723" s="409"/>
      <c r="DX723" s="409"/>
      <c r="EH723" s="409"/>
      <c r="EI723" s="409"/>
      <c r="EJ723" s="409"/>
      <c r="EK723" s="409"/>
      <c r="EL723" s="409"/>
      <c r="EM723" s="409"/>
      <c r="EN723" s="409"/>
      <c r="EX723" s="409"/>
      <c r="EY723" s="409"/>
      <c r="EZ723" s="409"/>
      <c r="FA723" s="409"/>
      <c r="FB723" s="409"/>
      <c r="FC723" s="409"/>
      <c r="FD723" s="409"/>
      <c r="FN723" s="409"/>
      <c r="FO723" s="409"/>
      <c r="FP723" s="409"/>
      <c r="FQ723" s="409"/>
      <c r="FR723" s="409"/>
      <c r="FS723" s="409"/>
      <c r="FT723" s="409"/>
      <c r="GD723" s="409"/>
      <c r="GE723" s="409"/>
      <c r="GF723" s="409"/>
      <c r="GG723" s="409"/>
      <c r="GH723" s="409"/>
      <c r="GI723" s="409"/>
      <c r="GJ723" s="409"/>
      <c r="GT723" s="409"/>
      <c r="GU723" s="409"/>
      <c r="GV723" s="409"/>
      <c r="GW723" s="409"/>
      <c r="GX723" s="409"/>
      <c r="GY723" s="409"/>
      <c r="GZ723" s="409"/>
      <c r="HJ723" s="409"/>
      <c r="HK723" s="409"/>
      <c r="HL723" s="409"/>
      <c r="HM723" s="409"/>
      <c r="HN723" s="409"/>
      <c r="HO723" s="409"/>
      <c r="HP723" s="409"/>
      <c r="HZ723" s="409"/>
      <c r="IA723" s="409"/>
      <c r="IB723" s="409"/>
      <c r="IC723" s="409"/>
      <c r="ID723" s="409"/>
      <c r="IE723" s="409"/>
      <c r="IF723" s="409"/>
      <c r="IP723" s="409"/>
      <c r="IQ723" s="409"/>
      <c r="IR723" s="409"/>
      <c r="IS723" s="409"/>
      <c r="IT723" s="409"/>
      <c r="IU723" s="409"/>
      <c r="IV723" s="409"/>
    </row>
    <row r="724" spans="10:256">
      <c r="J724" s="409"/>
      <c r="K724" s="409"/>
      <c r="L724" s="409"/>
      <c r="M724" s="409"/>
      <c r="N724" s="409"/>
      <c r="O724" s="409"/>
      <c r="P724" s="409"/>
      <c r="Q724" s="409"/>
      <c r="R724" s="409"/>
      <c r="S724" s="409"/>
      <c r="T724" s="409"/>
      <c r="U724" s="409"/>
      <c r="V724" s="409"/>
      <c r="W724" s="409"/>
      <c r="X724" s="409"/>
      <c r="AP724" s="409"/>
      <c r="AQ724" s="409"/>
      <c r="AR724" s="409"/>
      <c r="AS724" s="409"/>
      <c r="AT724" s="409"/>
      <c r="AU724" s="409"/>
      <c r="AV724" s="409"/>
      <c r="BF724" s="409"/>
      <c r="BG724" s="409"/>
      <c r="BH724" s="409"/>
      <c r="BI724" s="409"/>
      <c r="BJ724" s="409"/>
      <c r="BK724" s="409"/>
      <c r="BL724" s="409"/>
      <c r="BV724" s="409"/>
      <c r="BW724" s="409"/>
      <c r="BX724" s="409"/>
      <c r="BY724" s="409"/>
      <c r="BZ724" s="409"/>
      <c r="CA724" s="409"/>
      <c r="CB724" s="409"/>
      <c r="CL724" s="409"/>
      <c r="CM724" s="409"/>
      <c r="CN724" s="409"/>
      <c r="CO724" s="409"/>
      <c r="CP724" s="409"/>
      <c r="CQ724" s="409"/>
      <c r="CR724" s="409"/>
      <c r="DB724" s="409"/>
      <c r="DC724" s="409"/>
      <c r="DD724" s="409"/>
      <c r="DE724" s="409"/>
      <c r="DF724" s="409"/>
      <c r="DG724" s="409"/>
      <c r="DH724" s="409"/>
      <c r="DR724" s="409"/>
      <c r="DS724" s="409"/>
      <c r="DT724" s="409"/>
      <c r="DU724" s="409"/>
      <c r="DV724" s="409"/>
      <c r="DW724" s="409"/>
      <c r="DX724" s="409"/>
      <c r="EH724" s="409"/>
      <c r="EI724" s="409"/>
      <c r="EJ724" s="409"/>
      <c r="EK724" s="409"/>
      <c r="EL724" s="409"/>
      <c r="EM724" s="409"/>
      <c r="EN724" s="409"/>
      <c r="EX724" s="409"/>
      <c r="EY724" s="409"/>
      <c r="EZ724" s="409"/>
      <c r="FA724" s="409"/>
      <c r="FB724" s="409"/>
      <c r="FC724" s="409"/>
      <c r="FD724" s="409"/>
      <c r="FN724" s="409"/>
      <c r="FO724" s="409"/>
      <c r="FP724" s="409"/>
      <c r="FQ724" s="409"/>
      <c r="FR724" s="409"/>
      <c r="FS724" s="409"/>
      <c r="FT724" s="409"/>
      <c r="GD724" s="409"/>
      <c r="GE724" s="409"/>
      <c r="GF724" s="409"/>
      <c r="GG724" s="409"/>
      <c r="GH724" s="409"/>
      <c r="GI724" s="409"/>
      <c r="GJ724" s="409"/>
      <c r="GT724" s="409"/>
      <c r="GU724" s="409"/>
      <c r="GV724" s="409"/>
      <c r="GW724" s="409"/>
      <c r="GX724" s="409"/>
      <c r="GY724" s="409"/>
      <c r="GZ724" s="409"/>
      <c r="HJ724" s="409"/>
      <c r="HK724" s="409"/>
      <c r="HL724" s="409"/>
      <c r="HM724" s="409"/>
      <c r="HN724" s="409"/>
      <c r="HO724" s="409"/>
      <c r="HP724" s="409"/>
      <c r="HZ724" s="409"/>
      <c r="IA724" s="409"/>
      <c r="IB724" s="409"/>
      <c r="IC724" s="409"/>
      <c r="ID724" s="409"/>
      <c r="IE724" s="409"/>
      <c r="IF724" s="409"/>
      <c r="IP724" s="409"/>
      <c r="IQ724" s="409"/>
      <c r="IR724" s="409"/>
      <c r="IS724" s="409"/>
      <c r="IT724" s="409"/>
      <c r="IU724" s="409"/>
      <c r="IV724" s="409"/>
    </row>
    <row r="725" spans="10:256">
      <c r="J725" s="409"/>
      <c r="K725" s="409"/>
      <c r="L725" s="409"/>
      <c r="M725" s="409"/>
      <c r="N725" s="409"/>
      <c r="O725" s="409"/>
      <c r="P725" s="409"/>
      <c r="Q725" s="409"/>
      <c r="R725" s="409"/>
      <c r="S725" s="409"/>
      <c r="T725" s="409"/>
      <c r="U725" s="409"/>
      <c r="V725" s="409"/>
      <c r="W725" s="409"/>
      <c r="X725" s="409"/>
      <c r="AP725" s="409"/>
      <c r="AQ725" s="409"/>
      <c r="AR725" s="409"/>
      <c r="AS725" s="409"/>
      <c r="AT725" s="409"/>
      <c r="AU725" s="409"/>
      <c r="AV725" s="409"/>
      <c r="BF725" s="409"/>
      <c r="BG725" s="409"/>
      <c r="BH725" s="409"/>
      <c r="BI725" s="409"/>
      <c r="BJ725" s="409"/>
      <c r="BK725" s="409"/>
      <c r="BL725" s="409"/>
      <c r="BV725" s="409"/>
      <c r="BW725" s="409"/>
      <c r="BX725" s="409"/>
      <c r="BY725" s="409"/>
      <c r="BZ725" s="409"/>
      <c r="CA725" s="409"/>
      <c r="CB725" s="409"/>
      <c r="CL725" s="409"/>
      <c r="CM725" s="409"/>
      <c r="CN725" s="409"/>
      <c r="CO725" s="409"/>
      <c r="CP725" s="409"/>
      <c r="CQ725" s="409"/>
      <c r="CR725" s="409"/>
      <c r="DB725" s="409"/>
      <c r="DC725" s="409"/>
      <c r="DD725" s="409"/>
      <c r="DE725" s="409"/>
      <c r="DF725" s="409"/>
      <c r="DG725" s="409"/>
      <c r="DH725" s="409"/>
      <c r="DR725" s="409"/>
      <c r="DS725" s="409"/>
      <c r="DT725" s="409"/>
      <c r="DU725" s="409"/>
      <c r="DV725" s="409"/>
      <c r="DW725" s="409"/>
      <c r="DX725" s="409"/>
      <c r="EH725" s="409"/>
      <c r="EI725" s="409"/>
      <c r="EJ725" s="409"/>
      <c r="EK725" s="409"/>
      <c r="EL725" s="409"/>
      <c r="EM725" s="409"/>
      <c r="EN725" s="409"/>
      <c r="EX725" s="409"/>
      <c r="EY725" s="409"/>
      <c r="EZ725" s="409"/>
      <c r="FA725" s="409"/>
      <c r="FB725" s="409"/>
      <c r="FC725" s="409"/>
      <c r="FD725" s="409"/>
      <c r="FN725" s="409"/>
      <c r="FO725" s="409"/>
      <c r="FP725" s="409"/>
      <c r="FQ725" s="409"/>
      <c r="FR725" s="409"/>
      <c r="FS725" s="409"/>
      <c r="FT725" s="409"/>
      <c r="GD725" s="409"/>
      <c r="GE725" s="409"/>
      <c r="GF725" s="409"/>
      <c r="GG725" s="409"/>
      <c r="GH725" s="409"/>
      <c r="GI725" s="409"/>
      <c r="GJ725" s="409"/>
      <c r="GT725" s="409"/>
      <c r="GU725" s="409"/>
      <c r="GV725" s="409"/>
      <c r="GW725" s="409"/>
      <c r="GX725" s="409"/>
      <c r="GY725" s="409"/>
      <c r="GZ725" s="409"/>
      <c r="HJ725" s="409"/>
      <c r="HK725" s="409"/>
      <c r="HL725" s="409"/>
      <c r="HM725" s="409"/>
      <c r="HN725" s="409"/>
      <c r="HO725" s="409"/>
      <c r="HP725" s="409"/>
      <c r="HZ725" s="409"/>
      <c r="IA725" s="409"/>
      <c r="IB725" s="409"/>
      <c r="IC725" s="409"/>
      <c r="ID725" s="409"/>
      <c r="IE725" s="409"/>
      <c r="IF725" s="409"/>
      <c r="IP725" s="409"/>
      <c r="IQ725" s="409"/>
      <c r="IR725" s="409"/>
      <c r="IS725" s="409"/>
      <c r="IT725" s="409"/>
      <c r="IU725" s="409"/>
      <c r="IV725" s="409"/>
    </row>
    <row r="726" spans="10:256">
      <c r="J726" s="409"/>
      <c r="K726" s="409"/>
      <c r="L726" s="409"/>
      <c r="M726" s="409"/>
      <c r="N726" s="409"/>
      <c r="O726" s="409"/>
      <c r="P726" s="409"/>
      <c r="Q726" s="409"/>
      <c r="R726" s="409"/>
      <c r="S726" s="409"/>
      <c r="T726" s="409"/>
      <c r="U726" s="409"/>
      <c r="V726" s="409"/>
      <c r="W726" s="409"/>
      <c r="X726" s="409"/>
      <c r="AP726" s="409"/>
      <c r="AQ726" s="409"/>
      <c r="AR726" s="409"/>
      <c r="AS726" s="409"/>
      <c r="AT726" s="409"/>
      <c r="AU726" s="409"/>
      <c r="AV726" s="409"/>
      <c r="BF726" s="409"/>
      <c r="BG726" s="409"/>
      <c r="BH726" s="409"/>
      <c r="BI726" s="409"/>
      <c r="BJ726" s="409"/>
      <c r="BK726" s="409"/>
      <c r="BL726" s="409"/>
      <c r="BV726" s="409"/>
      <c r="BW726" s="409"/>
      <c r="BX726" s="409"/>
      <c r="BY726" s="409"/>
      <c r="BZ726" s="409"/>
      <c r="CA726" s="409"/>
      <c r="CB726" s="409"/>
      <c r="CL726" s="409"/>
      <c r="CM726" s="409"/>
      <c r="CN726" s="409"/>
      <c r="CO726" s="409"/>
      <c r="CP726" s="409"/>
      <c r="CQ726" s="409"/>
      <c r="CR726" s="409"/>
      <c r="DB726" s="409"/>
      <c r="DC726" s="409"/>
      <c r="DD726" s="409"/>
      <c r="DE726" s="409"/>
      <c r="DF726" s="409"/>
      <c r="DG726" s="409"/>
      <c r="DH726" s="409"/>
      <c r="DR726" s="409"/>
      <c r="DS726" s="409"/>
      <c r="DT726" s="409"/>
      <c r="DU726" s="409"/>
      <c r="DV726" s="409"/>
      <c r="DW726" s="409"/>
      <c r="DX726" s="409"/>
      <c r="EH726" s="409"/>
      <c r="EI726" s="409"/>
      <c r="EJ726" s="409"/>
      <c r="EK726" s="409"/>
      <c r="EL726" s="409"/>
      <c r="EM726" s="409"/>
      <c r="EN726" s="409"/>
      <c r="EX726" s="409"/>
      <c r="EY726" s="409"/>
      <c r="EZ726" s="409"/>
      <c r="FA726" s="409"/>
      <c r="FB726" s="409"/>
      <c r="FC726" s="409"/>
      <c r="FD726" s="409"/>
      <c r="FN726" s="409"/>
      <c r="FO726" s="409"/>
      <c r="FP726" s="409"/>
      <c r="FQ726" s="409"/>
      <c r="FR726" s="409"/>
      <c r="FS726" s="409"/>
      <c r="FT726" s="409"/>
      <c r="GD726" s="409"/>
      <c r="GE726" s="409"/>
      <c r="GF726" s="409"/>
      <c r="GG726" s="409"/>
      <c r="GH726" s="409"/>
      <c r="GI726" s="409"/>
      <c r="GJ726" s="409"/>
      <c r="GT726" s="409"/>
      <c r="GU726" s="409"/>
      <c r="GV726" s="409"/>
      <c r="GW726" s="409"/>
      <c r="GX726" s="409"/>
      <c r="GY726" s="409"/>
      <c r="GZ726" s="409"/>
      <c r="HJ726" s="409"/>
      <c r="HK726" s="409"/>
      <c r="HL726" s="409"/>
      <c r="HM726" s="409"/>
      <c r="HN726" s="409"/>
      <c r="HO726" s="409"/>
      <c r="HP726" s="409"/>
      <c r="HZ726" s="409"/>
      <c r="IA726" s="409"/>
      <c r="IB726" s="409"/>
      <c r="IC726" s="409"/>
      <c r="ID726" s="409"/>
      <c r="IE726" s="409"/>
      <c r="IF726" s="409"/>
      <c r="IP726" s="409"/>
      <c r="IQ726" s="409"/>
      <c r="IR726" s="409"/>
      <c r="IS726" s="409"/>
      <c r="IT726" s="409"/>
      <c r="IU726" s="409"/>
      <c r="IV726" s="409"/>
    </row>
    <row r="727" spans="10:256">
      <c r="J727" s="409"/>
      <c r="K727" s="409"/>
      <c r="L727" s="409"/>
      <c r="M727" s="409"/>
      <c r="N727" s="409"/>
      <c r="O727" s="409"/>
      <c r="P727" s="409"/>
      <c r="Q727" s="409"/>
      <c r="R727" s="409"/>
      <c r="S727" s="409"/>
      <c r="T727" s="409"/>
      <c r="U727" s="409"/>
      <c r="V727" s="409"/>
      <c r="W727" s="409"/>
      <c r="X727" s="409"/>
      <c r="AP727" s="409"/>
      <c r="AQ727" s="409"/>
      <c r="AR727" s="409"/>
      <c r="AS727" s="409"/>
      <c r="AT727" s="409"/>
      <c r="AU727" s="409"/>
      <c r="AV727" s="409"/>
      <c r="BF727" s="409"/>
      <c r="BG727" s="409"/>
      <c r="BH727" s="409"/>
      <c r="BI727" s="409"/>
      <c r="BJ727" s="409"/>
      <c r="BK727" s="409"/>
      <c r="BL727" s="409"/>
      <c r="BV727" s="409"/>
      <c r="BW727" s="409"/>
      <c r="BX727" s="409"/>
      <c r="BY727" s="409"/>
      <c r="BZ727" s="409"/>
      <c r="CA727" s="409"/>
      <c r="CB727" s="409"/>
      <c r="CL727" s="409"/>
      <c r="CM727" s="409"/>
      <c r="CN727" s="409"/>
      <c r="CO727" s="409"/>
      <c r="CP727" s="409"/>
      <c r="CQ727" s="409"/>
      <c r="CR727" s="409"/>
      <c r="DB727" s="409"/>
      <c r="DC727" s="409"/>
      <c r="DD727" s="409"/>
      <c r="DE727" s="409"/>
      <c r="DF727" s="409"/>
      <c r="DG727" s="409"/>
      <c r="DH727" s="409"/>
      <c r="DR727" s="409"/>
      <c r="DS727" s="409"/>
      <c r="DT727" s="409"/>
      <c r="DU727" s="409"/>
      <c r="DV727" s="409"/>
      <c r="DW727" s="409"/>
      <c r="DX727" s="409"/>
      <c r="EH727" s="409"/>
      <c r="EI727" s="409"/>
      <c r="EJ727" s="409"/>
      <c r="EK727" s="409"/>
      <c r="EL727" s="409"/>
      <c r="EM727" s="409"/>
      <c r="EN727" s="409"/>
      <c r="EX727" s="409"/>
      <c r="EY727" s="409"/>
      <c r="EZ727" s="409"/>
      <c r="FA727" s="409"/>
      <c r="FB727" s="409"/>
      <c r="FC727" s="409"/>
      <c r="FD727" s="409"/>
      <c r="FN727" s="409"/>
      <c r="FO727" s="409"/>
      <c r="FP727" s="409"/>
      <c r="FQ727" s="409"/>
      <c r="FR727" s="409"/>
      <c r="FS727" s="409"/>
      <c r="FT727" s="409"/>
      <c r="GD727" s="409"/>
      <c r="GE727" s="409"/>
      <c r="GF727" s="409"/>
      <c r="GG727" s="409"/>
      <c r="GH727" s="409"/>
      <c r="GI727" s="409"/>
      <c r="GJ727" s="409"/>
      <c r="GT727" s="409"/>
      <c r="GU727" s="409"/>
      <c r="GV727" s="409"/>
      <c r="GW727" s="409"/>
      <c r="GX727" s="409"/>
      <c r="GY727" s="409"/>
      <c r="GZ727" s="409"/>
      <c r="HJ727" s="409"/>
      <c r="HK727" s="409"/>
      <c r="HL727" s="409"/>
      <c r="HM727" s="409"/>
      <c r="HN727" s="409"/>
      <c r="HO727" s="409"/>
      <c r="HP727" s="409"/>
      <c r="HZ727" s="409"/>
      <c r="IA727" s="409"/>
      <c r="IB727" s="409"/>
      <c r="IC727" s="409"/>
      <c r="ID727" s="409"/>
      <c r="IE727" s="409"/>
      <c r="IF727" s="409"/>
      <c r="IP727" s="409"/>
      <c r="IQ727" s="409"/>
      <c r="IR727" s="409"/>
      <c r="IS727" s="409"/>
      <c r="IT727" s="409"/>
      <c r="IU727" s="409"/>
      <c r="IV727" s="409"/>
    </row>
    <row r="728" spans="10:256">
      <c r="J728" s="409"/>
      <c r="K728" s="409"/>
      <c r="L728" s="409"/>
      <c r="M728" s="409"/>
      <c r="N728" s="409"/>
      <c r="O728" s="409"/>
      <c r="P728" s="409"/>
      <c r="Q728" s="409"/>
      <c r="R728" s="409"/>
      <c r="S728" s="409"/>
      <c r="T728" s="409"/>
      <c r="U728" s="409"/>
      <c r="V728" s="409"/>
      <c r="W728" s="409"/>
      <c r="X728" s="409"/>
      <c r="AP728" s="409"/>
      <c r="AQ728" s="409"/>
      <c r="AR728" s="409"/>
      <c r="AS728" s="409"/>
      <c r="AT728" s="409"/>
      <c r="AU728" s="409"/>
      <c r="AV728" s="409"/>
      <c r="BF728" s="409"/>
      <c r="BG728" s="409"/>
      <c r="BH728" s="409"/>
      <c r="BI728" s="409"/>
      <c r="BJ728" s="409"/>
      <c r="BK728" s="409"/>
      <c r="BL728" s="409"/>
      <c r="BV728" s="409"/>
      <c r="BW728" s="409"/>
      <c r="BX728" s="409"/>
      <c r="BY728" s="409"/>
      <c r="BZ728" s="409"/>
      <c r="CA728" s="409"/>
      <c r="CB728" s="409"/>
      <c r="CL728" s="409"/>
      <c r="CM728" s="409"/>
      <c r="CN728" s="409"/>
      <c r="CO728" s="409"/>
      <c r="CP728" s="409"/>
      <c r="CQ728" s="409"/>
      <c r="CR728" s="409"/>
      <c r="DB728" s="409"/>
      <c r="DC728" s="409"/>
      <c r="DD728" s="409"/>
      <c r="DE728" s="409"/>
      <c r="DF728" s="409"/>
      <c r="DG728" s="409"/>
      <c r="DH728" s="409"/>
      <c r="DR728" s="409"/>
      <c r="DS728" s="409"/>
      <c r="DT728" s="409"/>
      <c r="DU728" s="409"/>
      <c r="DV728" s="409"/>
      <c r="DW728" s="409"/>
      <c r="DX728" s="409"/>
      <c r="EH728" s="409"/>
      <c r="EI728" s="409"/>
      <c r="EJ728" s="409"/>
      <c r="EK728" s="409"/>
      <c r="EL728" s="409"/>
      <c r="EM728" s="409"/>
      <c r="EN728" s="409"/>
      <c r="EX728" s="409"/>
      <c r="EY728" s="409"/>
      <c r="EZ728" s="409"/>
      <c r="FA728" s="409"/>
      <c r="FB728" s="409"/>
      <c r="FC728" s="409"/>
      <c r="FD728" s="409"/>
      <c r="FN728" s="409"/>
      <c r="FO728" s="409"/>
      <c r="FP728" s="409"/>
      <c r="FQ728" s="409"/>
      <c r="FR728" s="409"/>
      <c r="FS728" s="409"/>
      <c r="FT728" s="409"/>
      <c r="GD728" s="409"/>
      <c r="GE728" s="409"/>
      <c r="GF728" s="409"/>
      <c r="GG728" s="409"/>
      <c r="GH728" s="409"/>
      <c r="GI728" s="409"/>
      <c r="GJ728" s="409"/>
      <c r="GT728" s="409"/>
      <c r="GU728" s="409"/>
      <c r="GV728" s="409"/>
      <c r="GW728" s="409"/>
      <c r="GX728" s="409"/>
      <c r="GY728" s="409"/>
      <c r="GZ728" s="409"/>
      <c r="HJ728" s="409"/>
      <c r="HK728" s="409"/>
      <c r="HL728" s="409"/>
      <c r="HM728" s="409"/>
      <c r="HN728" s="409"/>
      <c r="HO728" s="409"/>
      <c r="HP728" s="409"/>
      <c r="HZ728" s="409"/>
      <c r="IA728" s="409"/>
      <c r="IB728" s="409"/>
      <c r="IC728" s="409"/>
      <c r="ID728" s="409"/>
      <c r="IE728" s="409"/>
      <c r="IF728" s="409"/>
      <c r="IP728" s="409"/>
      <c r="IQ728" s="409"/>
      <c r="IR728" s="409"/>
      <c r="IS728" s="409"/>
      <c r="IT728" s="409"/>
      <c r="IU728" s="409"/>
      <c r="IV728" s="409"/>
    </row>
    <row r="729" spans="10:256">
      <c r="J729" s="409"/>
      <c r="K729" s="409"/>
      <c r="L729" s="409"/>
      <c r="M729" s="409"/>
      <c r="N729" s="409"/>
      <c r="O729" s="409"/>
      <c r="P729" s="409"/>
      <c r="Q729" s="409"/>
      <c r="R729" s="409"/>
      <c r="S729" s="409"/>
      <c r="T729" s="409"/>
      <c r="U729" s="409"/>
      <c r="V729" s="409"/>
      <c r="W729" s="409"/>
      <c r="X729" s="409"/>
      <c r="AP729" s="409"/>
      <c r="AQ729" s="409"/>
      <c r="AR729" s="409"/>
      <c r="AS729" s="409"/>
      <c r="AT729" s="409"/>
      <c r="AU729" s="409"/>
      <c r="AV729" s="409"/>
      <c r="BF729" s="409"/>
      <c r="BG729" s="409"/>
      <c r="BH729" s="409"/>
      <c r="BI729" s="409"/>
      <c r="BJ729" s="409"/>
      <c r="BK729" s="409"/>
      <c r="BL729" s="409"/>
      <c r="BV729" s="409"/>
      <c r="BW729" s="409"/>
      <c r="BX729" s="409"/>
      <c r="BY729" s="409"/>
      <c r="BZ729" s="409"/>
      <c r="CA729" s="409"/>
      <c r="CB729" s="409"/>
      <c r="CL729" s="409"/>
      <c r="CM729" s="409"/>
      <c r="CN729" s="409"/>
      <c r="CO729" s="409"/>
      <c r="CP729" s="409"/>
      <c r="CQ729" s="409"/>
      <c r="CR729" s="409"/>
      <c r="DB729" s="409"/>
      <c r="DC729" s="409"/>
      <c r="DD729" s="409"/>
      <c r="DE729" s="409"/>
      <c r="DF729" s="409"/>
      <c r="DG729" s="409"/>
      <c r="DH729" s="409"/>
      <c r="DR729" s="409"/>
      <c r="DS729" s="409"/>
      <c r="DT729" s="409"/>
      <c r="DU729" s="409"/>
      <c r="DV729" s="409"/>
      <c r="DW729" s="409"/>
      <c r="DX729" s="409"/>
      <c r="EH729" s="409"/>
      <c r="EI729" s="409"/>
      <c r="EJ729" s="409"/>
      <c r="EK729" s="409"/>
      <c r="EL729" s="409"/>
      <c r="EM729" s="409"/>
      <c r="EN729" s="409"/>
      <c r="EX729" s="409"/>
      <c r="EY729" s="409"/>
      <c r="EZ729" s="409"/>
      <c r="FA729" s="409"/>
      <c r="FB729" s="409"/>
      <c r="FC729" s="409"/>
      <c r="FD729" s="409"/>
      <c r="FN729" s="409"/>
      <c r="FO729" s="409"/>
      <c r="FP729" s="409"/>
      <c r="FQ729" s="409"/>
      <c r="FR729" s="409"/>
      <c r="FS729" s="409"/>
      <c r="FT729" s="409"/>
      <c r="GD729" s="409"/>
      <c r="GE729" s="409"/>
      <c r="GF729" s="409"/>
      <c r="GG729" s="409"/>
      <c r="GH729" s="409"/>
      <c r="GI729" s="409"/>
      <c r="GJ729" s="409"/>
      <c r="GT729" s="409"/>
      <c r="GU729" s="409"/>
      <c r="GV729" s="409"/>
      <c r="GW729" s="409"/>
      <c r="GX729" s="409"/>
      <c r="GY729" s="409"/>
      <c r="GZ729" s="409"/>
      <c r="HJ729" s="409"/>
      <c r="HK729" s="409"/>
      <c r="HL729" s="409"/>
      <c r="HM729" s="409"/>
      <c r="HN729" s="409"/>
      <c r="HO729" s="409"/>
      <c r="HP729" s="409"/>
      <c r="HZ729" s="409"/>
      <c r="IA729" s="409"/>
      <c r="IB729" s="409"/>
      <c r="IC729" s="409"/>
      <c r="ID729" s="409"/>
      <c r="IE729" s="409"/>
      <c r="IF729" s="409"/>
      <c r="IP729" s="409"/>
      <c r="IQ729" s="409"/>
      <c r="IR729" s="409"/>
      <c r="IS729" s="409"/>
      <c r="IT729" s="409"/>
      <c r="IU729" s="409"/>
      <c r="IV729" s="409"/>
    </row>
    <row r="730" spans="10:256">
      <c r="J730" s="409"/>
      <c r="K730" s="409"/>
      <c r="L730" s="409"/>
      <c r="M730" s="409"/>
      <c r="N730" s="409"/>
      <c r="O730" s="409"/>
      <c r="P730" s="409"/>
      <c r="Q730" s="409"/>
      <c r="R730" s="409"/>
      <c r="S730" s="409"/>
      <c r="T730" s="409"/>
      <c r="U730" s="409"/>
      <c r="V730" s="409"/>
      <c r="W730" s="409"/>
      <c r="X730" s="409"/>
      <c r="AP730" s="409"/>
      <c r="AQ730" s="409"/>
      <c r="AR730" s="409"/>
      <c r="AS730" s="409"/>
      <c r="AT730" s="409"/>
      <c r="AU730" s="409"/>
      <c r="AV730" s="409"/>
      <c r="BF730" s="409"/>
      <c r="BG730" s="409"/>
      <c r="BH730" s="409"/>
      <c r="BI730" s="409"/>
      <c r="BJ730" s="409"/>
      <c r="BK730" s="409"/>
      <c r="BL730" s="409"/>
      <c r="BV730" s="409"/>
      <c r="BW730" s="409"/>
      <c r="BX730" s="409"/>
      <c r="BY730" s="409"/>
      <c r="BZ730" s="409"/>
      <c r="CA730" s="409"/>
      <c r="CB730" s="409"/>
      <c r="CL730" s="409"/>
      <c r="CM730" s="409"/>
      <c r="CN730" s="409"/>
      <c r="CO730" s="409"/>
      <c r="CP730" s="409"/>
      <c r="CQ730" s="409"/>
      <c r="CR730" s="409"/>
      <c r="DB730" s="409"/>
      <c r="DC730" s="409"/>
      <c r="DD730" s="409"/>
      <c r="DE730" s="409"/>
      <c r="DF730" s="409"/>
      <c r="DG730" s="409"/>
      <c r="DH730" s="409"/>
      <c r="DR730" s="409"/>
      <c r="DS730" s="409"/>
      <c r="DT730" s="409"/>
      <c r="DU730" s="409"/>
      <c r="DV730" s="409"/>
      <c r="DW730" s="409"/>
      <c r="DX730" s="409"/>
      <c r="EH730" s="409"/>
      <c r="EI730" s="409"/>
      <c r="EJ730" s="409"/>
      <c r="EK730" s="409"/>
      <c r="EL730" s="409"/>
      <c r="EM730" s="409"/>
      <c r="EN730" s="409"/>
      <c r="EX730" s="409"/>
      <c r="EY730" s="409"/>
      <c r="EZ730" s="409"/>
      <c r="FA730" s="409"/>
      <c r="FB730" s="409"/>
      <c r="FC730" s="409"/>
      <c r="FD730" s="409"/>
      <c r="FN730" s="409"/>
      <c r="FO730" s="409"/>
      <c r="FP730" s="409"/>
      <c r="FQ730" s="409"/>
      <c r="FR730" s="409"/>
      <c r="FS730" s="409"/>
      <c r="FT730" s="409"/>
      <c r="GD730" s="409"/>
      <c r="GE730" s="409"/>
      <c r="GF730" s="409"/>
      <c r="GG730" s="409"/>
      <c r="GH730" s="409"/>
      <c r="GI730" s="409"/>
      <c r="GJ730" s="409"/>
      <c r="GT730" s="409"/>
      <c r="GU730" s="409"/>
      <c r="GV730" s="409"/>
      <c r="GW730" s="409"/>
      <c r="GX730" s="409"/>
      <c r="GY730" s="409"/>
      <c r="GZ730" s="409"/>
      <c r="HJ730" s="409"/>
      <c r="HK730" s="409"/>
      <c r="HL730" s="409"/>
      <c r="HM730" s="409"/>
      <c r="HN730" s="409"/>
      <c r="HO730" s="409"/>
      <c r="HP730" s="409"/>
      <c r="HZ730" s="409"/>
      <c r="IA730" s="409"/>
      <c r="IB730" s="409"/>
      <c r="IC730" s="409"/>
      <c r="ID730" s="409"/>
      <c r="IE730" s="409"/>
      <c r="IF730" s="409"/>
      <c r="IP730" s="409"/>
      <c r="IQ730" s="409"/>
      <c r="IR730" s="409"/>
      <c r="IS730" s="409"/>
      <c r="IT730" s="409"/>
      <c r="IU730" s="409"/>
      <c r="IV730" s="409"/>
    </row>
    <row r="731" spans="10:256">
      <c r="J731" s="409"/>
      <c r="K731" s="409"/>
      <c r="L731" s="409"/>
      <c r="M731" s="409"/>
      <c r="N731" s="409"/>
      <c r="O731" s="409"/>
      <c r="P731" s="409"/>
      <c r="Q731" s="409"/>
      <c r="R731" s="409"/>
      <c r="S731" s="409"/>
      <c r="T731" s="409"/>
      <c r="U731" s="409"/>
      <c r="V731" s="409"/>
      <c r="W731" s="409"/>
      <c r="X731" s="409"/>
      <c r="AP731" s="409"/>
      <c r="AQ731" s="409"/>
      <c r="AR731" s="409"/>
      <c r="AS731" s="409"/>
      <c r="AT731" s="409"/>
      <c r="AU731" s="409"/>
      <c r="AV731" s="409"/>
      <c r="BF731" s="409"/>
      <c r="BG731" s="409"/>
      <c r="BH731" s="409"/>
      <c r="BI731" s="409"/>
      <c r="BJ731" s="409"/>
      <c r="BK731" s="409"/>
      <c r="BL731" s="409"/>
      <c r="BV731" s="409"/>
      <c r="BW731" s="409"/>
      <c r="BX731" s="409"/>
      <c r="BY731" s="409"/>
      <c r="BZ731" s="409"/>
      <c r="CA731" s="409"/>
      <c r="CB731" s="409"/>
      <c r="CL731" s="409"/>
      <c r="CM731" s="409"/>
      <c r="CN731" s="409"/>
      <c r="CO731" s="409"/>
      <c r="CP731" s="409"/>
      <c r="CQ731" s="409"/>
      <c r="CR731" s="409"/>
      <c r="DB731" s="409"/>
      <c r="DC731" s="409"/>
      <c r="DD731" s="409"/>
      <c r="DE731" s="409"/>
      <c r="DF731" s="409"/>
      <c r="DG731" s="409"/>
      <c r="DH731" s="409"/>
      <c r="DR731" s="409"/>
      <c r="DS731" s="409"/>
      <c r="DT731" s="409"/>
      <c r="DU731" s="409"/>
      <c r="DV731" s="409"/>
      <c r="DW731" s="409"/>
      <c r="DX731" s="409"/>
      <c r="EH731" s="409"/>
      <c r="EI731" s="409"/>
      <c r="EJ731" s="409"/>
      <c r="EK731" s="409"/>
      <c r="EL731" s="409"/>
      <c r="EM731" s="409"/>
      <c r="EN731" s="409"/>
      <c r="EX731" s="409"/>
      <c r="EY731" s="409"/>
      <c r="EZ731" s="409"/>
      <c r="FA731" s="409"/>
      <c r="FB731" s="409"/>
      <c r="FC731" s="409"/>
      <c r="FD731" s="409"/>
      <c r="FN731" s="409"/>
      <c r="FO731" s="409"/>
      <c r="FP731" s="409"/>
      <c r="FQ731" s="409"/>
      <c r="FR731" s="409"/>
      <c r="FS731" s="409"/>
      <c r="FT731" s="409"/>
      <c r="GD731" s="409"/>
      <c r="GE731" s="409"/>
      <c r="GF731" s="409"/>
      <c r="GG731" s="409"/>
      <c r="GH731" s="409"/>
      <c r="GI731" s="409"/>
      <c r="GJ731" s="409"/>
      <c r="GT731" s="409"/>
      <c r="GU731" s="409"/>
      <c r="GV731" s="409"/>
      <c r="GW731" s="409"/>
      <c r="GX731" s="409"/>
      <c r="GY731" s="409"/>
      <c r="GZ731" s="409"/>
      <c r="HJ731" s="409"/>
      <c r="HK731" s="409"/>
      <c r="HL731" s="409"/>
      <c r="HM731" s="409"/>
      <c r="HN731" s="409"/>
      <c r="HO731" s="409"/>
      <c r="HP731" s="409"/>
      <c r="HZ731" s="409"/>
      <c r="IA731" s="409"/>
      <c r="IB731" s="409"/>
      <c r="IC731" s="409"/>
      <c r="ID731" s="409"/>
      <c r="IE731" s="409"/>
      <c r="IF731" s="409"/>
      <c r="IP731" s="409"/>
      <c r="IQ731" s="409"/>
      <c r="IR731" s="409"/>
      <c r="IS731" s="409"/>
      <c r="IT731" s="409"/>
      <c r="IU731" s="409"/>
      <c r="IV731" s="409"/>
    </row>
    <row r="732" spans="10:256">
      <c r="J732" s="409"/>
      <c r="K732" s="409"/>
      <c r="L732" s="409"/>
      <c r="M732" s="409"/>
      <c r="N732" s="409"/>
      <c r="O732" s="409"/>
      <c r="P732" s="409"/>
      <c r="Q732" s="409"/>
      <c r="R732" s="409"/>
      <c r="S732" s="409"/>
      <c r="T732" s="409"/>
      <c r="U732" s="409"/>
      <c r="V732" s="409"/>
      <c r="W732" s="409"/>
      <c r="X732" s="409"/>
      <c r="AP732" s="409"/>
      <c r="AQ732" s="409"/>
      <c r="AR732" s="409"/>
      <c r="AS732" s="409"/>
      <c r="AT732" s="409"/>
      <c r="AU732" s="409"/>
      <c r="AV732" s="409"/>
      <c r="BF732" s="409"/>
      <c r="BG732" s="409"/>
      <c r="BH732" s="409"/>
      <c r="BI732" s="409"/>
      <c r="BJ732" s="409"/>
      <c r="BK732" s="409"/>
      <c r="BL732" s="409"/>
      <c r="BV732" s="409"/>
      <c r="BW732" s="409"/>
      <c r="BX732" s="409"/>
      <c r="BY732" s="409"/>
      <c r="BZ732" s="409"/>
      <c r="CA732" s="409"/>
      <c r="CB732" s="409"/>
      <c r="CL732" s="409"/>
      <c r="CM732" s="409"/>
      <c r="CN732" s="409"/>
      <c r="CO732" s="409"/>
      <c r="CP732" s="409"/>
      <c r="CQ732" s="409"/>
      <c r="CR732" s="409"/>
      <c r="DB732" s="409"/>
      <c r="DC732" s="409"/>
      <c r="DD732" s="409"/>
      <c r="DE732" s="409"/>
      <c r="DF732" s="409"/>
      <c r="DG732" s="409"/>
      <c r="DH732" s="409"/>
      <c r="DR732" s="409"/>
      <c r="DS732" s="409"/>
      <c r="DT732" s="409"/>
      <c r="DU732" s="409"/>
      <c r="DV732" s="409"/>
      <c r="DW732" s="409"/>
      <c r="DX732" s="409"/>
      <c r="EH732" s="409"/>
      <c r="EI732" s="409"/>
      <c r="EJ732" s="409"/>
      <c r="EK732" s="409"/>
      <c r="EL732" s="409"/>
      <c r="EM732" s="409"/>
      <c r="EN732" s="409"/>
      <c r="EX732" s="409"/>
      <c r="EY732" s="409"/>
      <c r="EZ732" s="409"/>
      <c r="FA732" s="409"/>
      <c r="FB732" s="409"/>
      <c r="FC732" s="409"/>
      <c r="FD732" s="409"/>
      <c r="FN732" s="409"/>
      <c r="FO732" s="409"/>
      <c r="FP732" s="409"/>
      <c r="FQ732" s="409"/>
      <c r="FR732" s="409"/>
      <c r="FS732" s="409"/>
      <c r="FT732" s="409"/>
      <c r="GD732" s="409"/>
      <c r="GE732" s="409"/>
      <c r="GF732" s="409"/>
      <c r="GG732" s="409"/>
      <c r="GH732" s="409"/>
      <c r="GI732" s="409"/>
      <c r="GJ732" s="409"/>
      <c r="GT732" s="409"/>
      <c r="GU732" s="409"/>
      <c r="GV732" s="409"/>
      <c r="GW732" s="409"/>
      <c r="GX732" s="409"/>
      <c r="GY732" s="409"/>
      <c r="GZ732" s="409"/>
      <c r="HJ732" s="409"/>
      <c r="HK732" s="409"/>
      <c r="HL732" s="409"/>
      <c r="HM732" s="409"/>
      <c r="HN732" s="409"/>
      <c r="HO732" s="409"/>
      <c r="HP732" s="409"/>
      <c r="HZ732" s="409"/>
      <c r="IA732" s="409"/>
      <c r="IB732" s="409"/>
      <c r="IC732" s="409"/>
      <c r="ID732" s="409"/>
      <c r="IE732" s="409"/>
      <c r="IF732" s="409"/>
      <c r="IP732" s="409"/>
      <c r="IQ732" s="409"/>
      <c r="IR732" s="409"/>
      <c r="IS732" s="409"/>
      <c r="IT732" s="409"/>
      <c r="IU732" s="409"/>
      <c r="IV732" s="409"/>
    </row>
    <row r="733" spans="10:256">
      <c r="J733" s="409"/>
      <c r="K733" s="409"/>
      <c r="L733" s="409"/>
      <c r="M733" s="409"/>
      <c r="N733" s="409"/>
      <c r="O733" s="409"/>
      <c r="P733" s="409"/>
      <c r="Q733" s="409"/>
      <c r="R733" s="409"/>
      <c r="S733" s="409"/>
      <c r="T733" s="409"/>
      <c r="U733" s="409"/>
      <c r="V733" s="409"/>
      <c r="W733" s="409"/>
      <c r="X733" s="409"/>
      <c r="AP733" s="409"/>
      <c r="AQ733" s="409"/>
      <c r="AR733" s="409"/>
      <c r="AS733" s="409"/>
      <c r="AT733" s="409"/>
      <c r="AU733" s="409"/>
      <c r="AV733" s="409"/>
      <c r="BF733" s="409"/>
      <c r="BG733" s="409"/>
      <c r="BH733" s="409"/>
      <c r="BI733" s="409"/>
      <c r="BJ733" s="409"/>
      <c r="BK733" s="409"/>
      <c r="BL733" s="409"/>
      <c r="BV733" s="409"/>
      <c r="BW733" s="409"/>
      <c r="BX733" s="409"/>
      <c r="BY733" s="409"/>
      <c r="BZ733" s="409"/>
      <c r="CA733" s="409"/>
      <c r="CB733" s="409"/>
      <c r="CL733" s="409"/>
      <c r="CM733" s="409"/>
      <c r="CN733" s="409"/>
      <c r="CO733" s="409"/>
      <c r="CP733" s="409"/>
      <c r="CQ733" s="409"/>
      <c r="CR733" s="409"/>
      <c r="DB733" s="409"/>
      <c r="DC733" s="409"/>
      <c r="DD733" s="409"/>
      <c r="DE733" s="409"/>
      <c r="DF733" s="409"/>
      <c r="DG733" s="409"/>
      <c r="DH733" s="409"/>
      <c r="DR733" s="409"/>
      <c r="DS733" s="409"/>
      <c r="DT733" s="409"/>
      <c r="DU733" s="409"/>
      <c r="DV733" s="409"/>
      <c r="DW733" s="409"/>
      <c r="DX733" s="409"/>
      <c r="EH733" s="409"/>
      <c r="EI733" s="409"/>
      <c r="EJ733" s="409"/>
      <c r="EK733" s="409"/>
      <c r="EL733" s="409"/>
      <c r="EM733" s="409"/>
      <c r="EN733" s="409"/>
      <c r="EX733" s="409"/>
      <c r="EY733" s="409"/>
      <c r="EZ733" s="409"/>
      <c r="FA733" s="409"/>
      <c r="FB733" s="409"/>
      <c r="FC733" s="409"/>
      <c r="FD733" s="409"/>
      <c r="FN733" s="409"/>
      <c r="FO733" s="409"/>
      <c r="FP733" s="409"/>
      <c r="FQ733" s="409"/>
      <c r="FR733" s="409"/>
      <c r="FS733" s="409"/>
      <c r="FT733" s="409"/>
      <c r="GD733" s="409"/>
      <c r="GE733" s="409"/>
      <c r="GF733" s="409"/>
      <c r="GG733" s="409"/>
      <c r="GH733" s="409"/>
      <c r="GI733" s="409"/>
      <c r="GJ733" s="409"/>
      <c r="GT733" s="409"/>
      <c r="GU733" s="409"/>
      <c r="GV733" s="409"/>
      <c r="GW733" s="409"/>
      <c r="GX733" s="409"/>
      <c r="GY733" s="409"/>
      <c r="GZ733" s="409"/>
      <c r="HJ733" s="409"/>
      <c r="HK733" s="409"/>
      <c r="HL733" s="409"/>
      <c r="HM733" s="409"/>
      <c r="HN733" s="409"/>
      <c r="HO733" s="409"/>
      <c r="HP733" s="409"/>
      <c r="HZ733" s="409"/>
      <c r="IA733" s="409"/>
      <c r="IB733" s="409"/>
      <c r="IC733" s="409"/>
      <c r="ID733" s="409"/>
      <c r="IE733" s="409"/>
      <c r="IF733" s="409"/>
      <c r="IP733" s="409"/>
      <c r="IQ733" s="409"/>
      <c r="IR733" s="409"/>
      <c r="IS733" s="409"/>
      <c r="IT733" s="409"/>
      <c r="IU733" s="409"/>
      <c r="IV733" s="409"/>
    </row>
    <row r="734" spans="10:256">
      <c r="J734" s="409"/>
      <c r="K734" s="409"/>
      <c r="L734" s="409"/>
      <c r="M734" s="409"/>
      <c r="N734" s="409"/>
      <c r="O734" s="409"/>
      <c r="P734" s="409"/>
      <c r="Q734" s="409"/>
      <c r="R734" s="409"/>
      <c r="S734" s="409"/>
      <c r="T734" s="409"/>
      <c r="U734" s="409"/>
      <c r="V734" s="409"/>
      <c r="W734" s="409"/>
      <c r="X734" s="409"/>
      <c r="AP734" s="409"/>
      <c r="AQ734" s="409"/>
      <c r="AR734" s="409"/>
      <c r="AS734" s="409"/>
      <c r="AT734" s="409"/>
      <c r="AU734" s="409"/>
      <c r="AV734" s="409"/>
      <c r="BF734" s="409"/>
      <c r="BG734" s="409"/>
      <c r="BH734" s="409"/>
      <c r="BI734" s="409"/>
      <c r="BJ734" s="409"/>
      <c r="BK734" s="409"/>
      <c r="BL734" s="409"/>
      <c r="BV734" s="409"/>
      <c r="BW734" s="409"/>
      <c r="BX734" s="409"/>
      <c r="BY734" s="409"/>
      <c r="BZ734" s="409"/>
      <c r="CA734" s="409"/>
      <c r="CB734" s="409"/>
      <c r="CL734" s="409"/>
      <c r="CM734" s="409"/>
      <c r="CN734" s="409"/>
      <c r="CO734" s="409"/>
      <c r="CP734" s="409"/>
      <c r="CQ734" s="409"/>
      <c r="CR734" s="409"/>
      <c r="DB734" s="409"/>
      <c r="DC734" s="409"/>
      <c r="DD734" s="409"/>
      <c r="DE734" s="409"/>
      <c r="DF734" s="409"/>
      <c r="DG734" s="409"/>
      <c r="DH734" s="409"/>
      <c r="DR734" s="409"/>
      <c r="DS734" s="409"/>
      <c r="DT734" s="409"/>
      <c r="DU734" s="409"/>
      <c r="DV734" s="409"/>
      <c r="DW734" s="409"/>
      <c r="DX734" s="409"/>
      <c r="EH734" s="409"/>
      <c r="EI734" s="409"/>
      <c r="EJ734" s="409"/>
      <c r="EK734" s="409"/>
      <c r="EL734" s="409"/>
      <c r="EM734" s="409"/>
      <c r="EN734" s="409"/>
      <c r="EX734" s="409"/>
      <c r="EY734" s="409"/>
      <c r="EZ734" s="409"/>
      <c r="FA734" s="409"/>
      <c r="FB734" s="409"/>
      <c r="FC734" s="409"/>
      <c r="FD734" s="409"/>
      <c r="FN734" s="409"/>
      <c r="FO734" s="409"/>
      <c r="FP734" s="409"/>
      <c r="FQ734" s="409"/>
      <c r="FR734" s="409"/>
      <c r="FS734" s="409"/>
      <c r="FT734" s="409"/>
      <c r="GD734" s="409"/>
      <c r="GE734" s="409"/>
      <c r="GF734" s="409"/>
      <c r="GG734" s="409"/>
      <c r="GH734" s="409"/>
      <c r="GI734" s="409"/>
      <c r="GJ734" s="409"/>
      <c r="GT734" s="409"/>
      <c r="GU734" s="409"/>
      <c r="GV734" s="409"/>
      <c r="GW734" s="409"/>
      <c r="GX734" s="409"/>
      <c r="GY734" s="409"/>
      <c r="GZ734" s="409"/>
      <c r="HJ734" s="409"/>
      <c r="HK734" s="409"/>
      <c r="HL734" s="409"/>
      <c r="HM734" s="409"/>
      <c r="HN734" s="409"/>
      <c r="HO734" s="409"/>
      <c r="HP734" s="409"/>
      <c r="HZ734" s="409"/>
      <c r="IA734" s="409"/>
      <c r="IB734" s="409"/>
      <c r="IC734" s="409"/>
      <c r="ID734" s="409"/>
      <c r="IE734" s="409"/>
      <c r="IF734" s="409"/>
      <c r="IP734" s="409"/>
      <c r="IQ734" s="409"/>
      <c r="IR734" s="409"/>
      <c r="IS734" s="409"/>
      <c r="IT734" s="409"/>
      <c r="IU734" s="409"/>
      <c r="IV734" s="409"/>
    </row>
    <row r="735" spans="10:256">
      <c r="J735" s="409"/>
      <c r="K735" s="409"/>
      <c r="L735" s="409"/>
      <c r="M735" s="409"/>
      <c r="N735" s="409"/>
      <c r="O735" s="409"/>
      <c r="P735" s="409"/>
      <c r="Q735" s="409"/>
      <c r="R735" s="409"/>
      <c r="S735" s="409"/>
      <c r="T735" s="409"/>
      <c r="U735" s="409"/>
      <c r="V735" s="409"/>
      <c r="W735" s="409"/>
      <c r="X735" s="409"/>
      <c r="AP735" s="409"/>
      <c r="AQ735" s="409"/>
      <c r="AR735" s="409"/>
      <c r="AS735" s="409"/>
      <c r="AT735" s="409"/>
      <c r="AU735" s="409"/>
      <c r="AV735" s="409"/>
      <c r="BF735" s="409"/>
      <c r="BG735" s="409"/>
      <c r="BH735" s="409"/>
      <c r="BI735" s="409"/>
      <c r="BJ735" s="409"/>
      <c r="BK735" s="409"/>
      <c r="BL735" s="409"/>
      <c r="BV735" s="409"/>
      <c r="BW735" s="409"/>
      <c r="BX735" s="409"/>
      <c r="BY735" s="409"/>
      <c r="BZ735" s="409"/>
      <c r="CA735" s="409"/>
      <c r="CB735" s="409"/>
      <c r="CL735" s="409"/>
      <c r="CM735" s="409"/>
      <c r="CN735" s="409"/>
      <c r="CO735" s="409"/>
      <c r="CP735" s="409"/>
      <c r="CQ735" s="409"/>
      <c r="CR735" s="409"/>
      <c r="DB735" s="409"/>
      <c r="DC735" s="409"/>
      <c r="DD735" s="409"/>
      <c r="DE735" s="409"/>
      <c r="DF735" s="409"/>
      <c r="DG735" s="409"/>
      <c r="DH735" s="409"/>
      <c r="DR735" s="409"/>
      <c r="DS735" s="409"/>
      <c r="DT735" s="409"/>
      <c r="DU735" s="409"/>
      <c r="DV735" s="409"/>
      <c r="DW735" s="409"/>
      <c r="DX735" s="409"/>
      <c r="EH735" s="409"/>
      <c r="EI735" s="409"/>
      <c r="EJ735" s="409"/>
      <c r="EK735" s="409"/>
      <c r="EL735" s="409"/>
      <c r="EM735" s="409"/>
      <c r="EN735" s="409"/>
      <c r="EX735" s="409"/>
      <c r="EY735" s="409"/>
      <c r="EZ735" s="409"/>
      <c r="FA735" s="409"/>
      <c r="FB735" s="409"/>
      <c r="FC735" s="409"/>
      <c r="FD735" s="409"/>
      <c r="FN735" s="409"/>
      <c r="FO735" s="409"/>
      <c r="FP735" s="409"/>
      <c r="FQ735" s="409"/>
      <c r="FR735" s="409"/>
      <c r="FS735" s="409"/>
      <c r="FT735" s="409"/>
      <c r="GD735" s="409"/>
      <c r="GE735" s="409"/>
      <c r="GF735" s="409"/>
      <c r="GG735" s="409"/>
      <c r="GH735" s="409"/>
      <c r="GI735" s="409"/>
      <c r="GJ735" s="409"/>
      <c r="GT735" s="409"/>
      <c r="GU735" s="409"/>
      <c r="GV735" s="409"/>
      <c r="GW735" s="409"/>
      <c r="GX735" s="409"/>
      <c r="GY735" s="409"/>
      <c r="GZ735" s="409"/>
      <c r="HJ735" s="409"/>
      <c r="HK735" s="409"/>
      <c r="HL735" s="409"/>
      <c r="HM735" s="409"/>
      <c r="HN735" s="409"/>
      <c r="HO735" s="409"/>
      <c r="HP735" s="409"/>
      <c r="HZ735" s="409"/>
      <c r="IA735" s="409"/>
      <c r="IB735" s="409"/>
      <c r="IC735" s="409"/>
      <c r="ID735" s="409"/>
      <c r="IE735" s="409"/>
      <c r="IF735" s="409"/>
      <c r="IP735" s="409"/>
      <c r="IQ735" s="409"/>
      <c r="IR735" s="409"/>
      <c r="IS735" s="409"/>
      <c r="IT735" s="409"/>
      <c r="IU735" s="409"/>
      <c r="IV735" s="409"/>
    </row>
    <row r="736" spans="10:256">
      <c r="J736" s="409"/>
      <c r="K736" s="409"/>
      <c r="L736" s="409"/>
      <c r="M736" s="409"/>
      <c r="N736" s="409"/>
      <c r="O736" s="409"/>
      <c r="P736" s="409"/>
      <c r="Q736" s="409"/>
      <c r="R736" s="409"/>
      <c r="S736" s="409"/>
      <c r="T736" s="409"/>
      <c r="U736" s="409"/>
      <c r="V736" s="409"/>
      <c r="W736" s="409"/>
      <c r="X736" s="409"/>
      <c r="AP736" s="409"/>
      <c r="AQ736" s="409"/>
      <c r="AR736" s="409"/>
      <c r="AS736" s="409"/>
      <c r="AT736" s="409"/>
      <c r="AU736" s="409"/>
      <c r="AV736" s="409"/>
      <c r="BF736" s="409"/>
      <c r="BG736" s="409"/>
      <c r="BH736" s="409"/>
      <c r="BI736" s="409"/>
      <c r="BJ736" s="409"/>
      <c r="BK736" s="409"/>
      <c r="BL736" s="409"/>
      <c r="BV736" s="409"/>
      <c r="BW736" s="409"/>
      <c r="BX736" s="409"/>
      <c r="BY736" s="409"/>
      <c r="BZ736" s="409"/>
      <c r="CA736" s="409"/>
      <c r="CB736" s="409"/>
      <c r="CL736" s="409"/>
      <c r="CM736" s="409"/>
      <c r="CN736" s="409"/>
      <c r="CO736" s="409"/>
      <c r="CP736" s="409"/>
      <c r="CQ736" s="409"/>
      <c r="CR736" s="409"/>
      <c r="DB736" s="409"/>
      <c r="DC736" s="409"/>
      <c r="DD736" s="409"/>
      <c r="DE736" s="409"/>
      <c r="DF736" s="409"/>
      <c r="DG736" s="409"/>
      <c r="DH736" s="409"/>
      <c r="DR736" s="409"/>
      <c r="DS736" s="409"/>
      <c r="DT736" s="409"/>
      <c r="DU736" s="409"/>
      <c r="DV736" s="409"/>
      <c r="DW736" s="409"/>
      <c r="DX736" s="409"/>
      <c r="EH736" s="409"/>
      <c r="EI736" s="409"/>
      <c r="EJ736" s="409"/>
      <c r="EK736" s="409"/>
      <c r="EL736" s="409"/>
      <c r="EM736" s="409"/>
      <c r="EN736" s="409"/>
      <c r="EX736" s="409"/>
      <c r="EY736" s="409"/>
      <c r="EZ736" s="409"/>
      <c r="FA736" s="409"/>
      <c r="FB736" s="409"/>
      <c r="FC736" s="409"/>
      <c r="FD736" s="409"/>
      <c r="FN736" s="409"/>
      <c r="FO736" s="409"/>
      <c r="FP736" s="409"/>
      <c r="FQ736" s="409"/>
      <c r="FR736" s="409"/>
      <c r="FS736" s="409"/>
      <c r="FT736" s="409"/>
      <c r="GD736" s="409"/>
      <c r="GE736" s="409"/>
      <c r="GF736" s="409"/>
      <c r="GG736" s="409"/>
      <c r="GH736" s="409"/>
      <c r="GI736" s="409"/>
      <c r="GJ736" s="409"/>
      <c r="GT736" s="409"/>
      <c r="GU736" s="409"/>
      <c r="GV736" s="409"/>
      <c r="GW736" s="409"/>
      <c r="GX736" s="409"/>
      <c r="GY736" s="409"/>
      <c r="GZ736" s="409"/>
      <c r="HJ736" s="409"/>
      <c r="HK736" s="409"/>
      <c r="HL736" s="409"/>
      <c r="HM736" s="409"/>
      <c r="HN736" s="409"/>
      <c r="HO736" s="409"/>
      <c r="HP736" s="409"/>
      <c r="HZ736" s="409"/>
      <c r="IA736" s="409"/>
      <c r="IB736" s="409"/>
      <c r="IC736" s="409"/>
      <c r="ID736" s="409"/>
      <c r="IE736" s="409"/>
      <c r="IF736" s="409"/>
      <c r="IP736" s="409"/>
      <c r="IQ736" s="409"/>
      <c r="IR736" s="409"/>
      <c r="IS736" s="409"/>
      <c r="IT736" s="409"/>
      <c r="IU736" s="409"/>
      <c r="IV736" s="409"/>
    </row>
    <row r="737" spans="10:256">
      <c r="J737" s="409"/>
      <c r="K737" s="409"/>
      <c r="L737" s="409"/>
      <c r="M737" s="409"/>
      <c r="N737" s="409"/>
      <c r="O737" s="409"/>
      <c r="P737" s="409"/>
      <c r="Q737" s="409"/>
      <c r="R737" s="409"/>
      <c r="S737" s="409"/>
      <c r="T737" s="409"/>
      <c r="U737" s="409"/>
      <c r="V737" s="409"/>
      <c r="W737" s="409"/>
      <c r="X737" s="409"/>
      <c r="AP737" s="409"/>
      <c r="AQ737" s="409"/>
      <c r="AR737" s="409"/>
      <c r="AS737" s="409"/>
      <c r="AT737" s="409"/>
      <c r="AU737" s="409"/>
      <c r="AV737" s="409"/>
      <c r="BF737" s="409"/>
      <c r="BG737" s="409"/>
      <c r="BH737" s="409"/>
      <c r="BI737" s="409"/>
      <c r="BJ737" s="409"/>
      <c r="BK737" s="409"/>
      <c r="BL737" s="409"/>
      <c r="BV737" s="409"/>
      <c r="BW737" s="409"/>
      <c r="BX737" s="409"/>
      <c r="BY737" s="409"/>
      <c r="BZ737" s="409"/>
      <c r="CA737" s="409"/>
      <c r="CB737" s="409"/>
      <c r="CL737" s="409"/>
      <c r="CM737" s="409"/>
      <c r="CN737" s="409"/>
      <c r="CO737" s="409"/>
      <c r="CP737" s="409"/>
      <c r="CQ737" s="409"/>
      <c r="CR737" s="409"/>
      <c r="DB737" s="409"/>
      <c r="DC737" s="409"/>
      <c r="DD737" s="409"/>
      <c r="DE737" s="409"/>
      <c r="DF737" s="409"/>
      <c r="DG737" s="409"/>
      <c r="DH737" s="409"/>
      <c r="DR737" s="409"/>
      <c r="DS737" s="409"/>
      <c r="DT737" s="409"/>
      <c r="DU737" s="409"/>
      <c r="DV737" s="409"/>
      <c r="DW737" s="409"/>
      <c r="DX737" s="409"/>
      <c r="EH737" s="409"/>
      <c r="EI737" s="409"/>
      <c r="EJ737" s="409"/>
      <c r="EK737" s="409"/>
      <c r="EL737" s="409"/>
      <c r="EM737" s="409"/>
      <c r="EN737" s="409"/>
      <c r="EX737" s="409"/>
      <c r="EY737" s="409"/>
      <c r="EZ737" s="409"/>
      <c r="FA737" s="409"/>
      <c r="FB737" s="409"/>
      <c r="FC737" s="409"/>
      <c r="FD737" s="409"/>
      <c r="FN737" s="409"/>
      <c r="FO737" s="409"/>
      <c r="FP737" s="409"/>
      <c r="FQ737" s="409"/>
      <c r="FR737" s="409"/>
      <c r="FS737" s="409"/>
      <c r="FT737" s="409"/>
      <c r="GD737" s="409"/>
      <c r="GE737" s="409"/>
      <c r="GF737" s="409"/>
      <c r="GG737" s="409"/>
      <c r="GH737" s="409"/>
      <c r="GI737" s="409"/>
      <c r="GJ737" s="409"/>
      <c r="GT737" s="409"/>
      <c r="GU737" s="409"/>
      <c r="GV737" s="409"/>
      <c r="GW737" s="409"/>
      <c r="GX737" s="409"/>
      <c r="GY737" s="409"/>
      <c r="GZ737" s="409"/>
      <c r="HJ737" s="409"/>
      <c r="HK737" s="409"/>
      <c r="HL737" s="409"/>
      <c r="HM737" s="409"/>
      <c r="HN737" s="409"/>
      <c r="HO737" s="409"/>
      <c r="HP737" s="409"/>
      <c r="HZ737" s="409"/>
      <c r="IA737" s="409"/>
      <c r="IB737" s="409"/>
      <c r="IC737" s="409"/>
      <c r="ID737" s="409"/>
      <c r="IE737" s="409"/>
      <c r="IF737" s="409"/>
      <c r="IP737" s="409"/>
      <c r="IQ737" s="409"/>
      <c r="IR737" s="409"/>
      <c r="IS737" s="409"/>
      <c r="IT737" s="409"/>
      <c r="IU737" s="409"/>
      <c r="IV737" s="409"/>
    </row>
    <row r="738" spans="10:256">
      <c r="J738" s="409"/>
      <c r="K738" s="409"/>
      <c r="L738" s="409"/>
      <c r="M738" s="409"/>
      <c r="N738" s="409"/>
      <c r="O738" s="409"/>
      <c r="P738" s="409"/>
      <c r="Q738" s="409"/>
      <c r="R738" s="409"/>
      <c r="S738" s="409"/>
      <c r="T738" s="409"/>
      <c r="U738" s="409"/>
      <c r="V738" s="409"/>
      <c r="W738" s="409"/>
      <c r="X738" s="409"/>
      <c r="AP738" s="409"/>
      <c r="AQ738" s="409"/>
      <c r="AR738" s="409"/>
      <c r="AS738" s="409"/>
      <c r="AT738" s="409"/>
      <c r="AU738" s="409"/>
      <c r="AV738" s="409"/>
      <c r="BF738" s="409"/>
      <c r="BG738" s="409"/>
      <c r="BH738" s="409"/>
      <c r="BI738" s="409"/>
      <c r="BJ738" s="409"/>
      <c r="BK738" s="409"/>
      <c r="BL738" s="409"/>
      <c r="BV738" s="409"/>
      <c r="BW738" s="409"/>
      <c r="BX738" s="409"/>
      <c r="BY738" s="409"/>
      <c r="BZ738" s="409"/>
      <c r="CA738" s="409"/>
      <c r="CB738" s="409"/>
      <c r="CL738" s="409"/>
      <c r="CM738" s="409"/>
      <c r="CN738" s="409"/>
      <c r="CO738" s="409"/>
      <c r="CP738" s="409"/>
      <c r="CQ738" s="409"/>
      <c r="CR738" s="409"/>
      <c r="DB738" s="409"/>
      <c r="DC738" s="409"/>
      <c r="DD738" s="409"/>
      <c r="DE738" s="409"/>
      <c r="DF738" s="409"/>
      <c r="DG738" s="409"/>
      <c r="DH738" s="409"/>
      <c r="DR738" s="409"/>
      <c r="DS738" s="409"/>
      <c r="DT738" s="409"/>
      <c r="DU738" s="409"/>
      <c r="DV738" s="409"/>
      <c r="DW738" s="409"/>
      <c r="DX738" s="409"/>
      <c r="EH738" s="409"/>
      <c r="EI738" s="409"/>
      <c r="EJ738" s="409"/>
      <c r="EK738" s="409"/>
      <c r="EL738" s="409"/>
      <c r="EM738" s="409"/>
      <c r="EN738" s="409"/>
      <c r="EX738" s="409"/>
      <c r="EY738" s="409"/>
      <c r="EZ738" s="409"/>
      <c r="FA738" s="409"/>
      <c r="FB738" s="409"/>
      <c r="FC738" s="409"/>
      <c r="FD738" s="409"/>
      <c r="FN738" s="409"/>
      <c r="FO738" s="409"/>
      <c r="FP738" s="409"/>
      <c r="FQ738" s="409"/>
      <c r="FR738" s="409"/>
      <c r="FS738" s="409"/>
      <c r="FT738" s="409"/>
      <c r="GD738" s="409"/>
      <c r="GE738" s="409"/>
      <c r="GF738" s="409"/>
      <c r="GG738" s="409"/>
      <c r="GH738" s="409"/>
      <c r="GI738" s="409"/>
      <c r="GJ738" s="409"/>
      <c r="GT738" s="409"/>
      <c r="GU738" s="409"/>
      <c r="GV738" s="409"/>
      <c r="GW738" s="409"/>
      <c r="GX738" s="409"/>
      <c r="GY738" s="409"/>
      <c r="GZ738" s="409"/>
      <c r="HJ738" s="409"/>
      <c r="HK738" s="409"/>
      <c r="HL738" s="409"/>
      <c r="HM738" s="409"/>
      <c r="HN738" s="409"/>
      <c r="HO738" s="409"/>
      <c r="HP738" s="409"/>
      <c r="HZ738" s="409"/>
      <c r="IA738" s="409"/>
      <c r="IB738" s="409"/>
      <c r="IC738" s="409"/>
      <c r="ID738" s="409"/>
      <c r="IE738" s="409"/>
      <c r="IF738" s="409"/>
      <c r="IP738" s="409"/>
      <c r="IQ738" s="409"/>
      <c r="IR738" s="409"/>
      <c r="IS738" s="409"/>
      <c r="IT738" s="409"/>
      <c r="IU738" s="409"/>
      <c r="IV738" s="409"/>
    </row>
    <row r="739" spans="10:256">
      <c r="J739" s="409"/>
      <c r="K739" s="409"/>
      <c r="L739" s="409"/>
      <c r="M739" s="409"/>
      <c r="N739" s="409"/>
      <c r="O739" s="409"/>
      <c r="P739" s="409"/>
      <c r="Q739" s="409"/>
      <c r="R739" s="409"/>
      <c r="S739" s="409"/>
      <c r="T739" s="409"/>
      <c r="U739" s="409"/>
      <c r="V739" s="409"/>
      <c r="W739" s="409"/>
      <c r="X739" s="409"/>
      <c r="AP739" s="409"/>
      <c r="AQ739" s="409"/>
      <c r="AR739" s="409"/>
      <c r="AS739" s="409"/>
      <c r="AT739" s="409"/>
      <c r="AU739" s="409"/>
      <c r="AV739" s="409"/>
      <c r="BF739" s="409"/>
      <c r="BG739" s="409"/>
      <c r="BH739" s="409"/>
      <c r="BI739" s="409"/>
      <c r="BJ739" s="409"/>
      <c r="BK739" s="409"/>
      <c r="BL739" s="409"/>
      <c r="BV739" s="409"/>
      <c r="BW739" s="409"/>
      <c r="BX739" s="409"/>
      <c r="BY739" s="409"/>
      <c r="BZ739" s="409"/>
      <c r="CA739" s="409"/>
      <c r="CB739" s="409"/>
      <c r="CL739" s="409"/>
      <c r="CM739" s="409"/>
      <c r="CN739" s="409"/>
      <c r="CO739" s="409"/>
      <c r="CP739" s="409"/>
      <c r="CQ739" s="409"/>
      <c r="CR739" s="409"/>
      <c r="DB739" s="409"/>
      <c r="DC739" s="409"/>
      <c r="DD739" s="409"/>
      <c r="DE739" s="409"/>
      <c r="DF739" s="409"/>
      <c r="DG739" s="409"/>
      <c r="DH739" s="409"/>
      <c r="DR739" s="409"/>
      <c r="DS739" s="409"/>
      <c r="DT739" s="409"/>
      <c r="DU739" s="409"/>
      <c r="DV739" s="409"/>
      <c r="DW739" s="409"/>
      <c r="DX739" s="409"/>
      <c r="EH739" s="409"/>
      <c r="EI739" s="409"/>
      <c r="EJ739" s="409"/>
      <c r="EK739" s="409"/>
      <c r="EL739" s="409"/>
      <c r="EM739" s="409"/>
      <c r="EN739" s="409"/>
      <c r="EX739" s="409"/>
      <c r="EY739" s="409"/>
      <c r="EZ739" s="409"/>
      <c r="FA739" s="409"/>
      <c r="FB739" s="409"/>
      <c r="FC739" s="409"/>
      <c r="FD739" s="409"/>
      <c r="FN739" s="409"/>
      <c r="FO739" s="409"/>
      <c r="FP739" s="409"/>
      <c r="FQ739" s="409"/>
      <c r="FR739" s="409"/>
      <c r="FS739" s="409"/>
      <c r="FT739" s="409"/>
      <c r="GD739" s="409"/>
      <c r="GE739" s="409"/>
      <c r="GF739" s="409"/>
      <c r="GG739" s="409"/>
      <c r="GH739" s="409"/>
      <c r="GI739" s="409"/>
      <c r="GJ739" s="409"/>
      <c r="GT739" s="409"/>
      <c r="GU739" s="409"/>
      <c r="GV739" s="409"/>
      <c r="GW739" s="409"/>
      <c r="GX739" s="409"/>
      <c r="GY739" s="409"/>
      <c r="GZ739" s="409"/>
      <c r="HJ739" s="409"/>
      <c r="HK739" s="409"/>
      <c r="HL739" s="409"/>
      <c r="HM739" s="409"/>
      <c r="HN739" s="409"/>
      <c r="HO739" s="409"/>
      <c r="HP739" s="409"/>
      <c r="HZ739" s="409"/>
      <c r="IA739" s="409"/>
      <c r="IB739" s="409"/>
      <c r="IC739" s="409"/>
      <c r="ID739" s="409"/>
      <c r="IE739" s="409"/>
      <c r="IF739" s="409"/>
      <c r="IP739" s="409"/>
      <c r="IQ739" s="409"/>
      <c r="IR739" s="409"/>
      <c r="IS739" s="409"/>
      <c r="IT739" s="409"/>
      <c r="IU739" s="409"/>
      <c r="IV739" s="409"/>
    </row>
    <row r="740" spans="10:256">
      <c r="J740" s="409"/>
      <c r="K740" s="409"/>
      <c r="L740" s="409"/>
      <c r="M740" s="409"/>
      <c r="N740" s="409"/>
      <c r="O740" s="409"/>
      <c r="P740" s="409"/>
      <c r="Q740" s="409"/>
      <c r="R740" s="409"/>
      <c r="S740" s="409"/>
      <c r="T740" s="409"/>
      <c r="U740" s="409"/>
      <c r="V740" s="409"/>
      <c r="W740" s="409"/>
      <c r="X740" s="409"/>
      <c r="AP740" s="409"/>
      <c r="AQ740" s="409"/>
      <c r="AR740" s="409"/>
      <c r="AS740" s="409"/>
      <c r="AT740" s="409"/>
      <c r="AU740" s="409"/>
      <c r="AV740" s="409"/>
      <c r="BF740" s="409"/>
      <c r="BG740" s="409"/>
      <c r="BH740" s="409"/>
      <c r="BI740" s="409"/>
      <c r="BJ740" s="409"/>
      <c r="BK740" s="409"/>
      <c r="BL740" s="409"/>
      <c r="BV740" s="409"/>
      <c r="BW740" s="409"/>
      <c r="BX740" s="409"/>
      <c r="BY740" s="409"/>
      <c r="BZ740" s="409"/>
      <c r="CA740" s="409"/>
      <c r="CB740" s="409"/>
      <c r="CL740" s="409"/>
      <c r="CM740" s="409"/>
      <c r="CN740" s="409"/>
      <c r="CO740" s="409"/>
      <c r="CP740" s="409"/>
      <c r="CQ740" s="409"/>
      <c r="CR740" s="409"/>
      <c r="DB740" s="409"/>
      <c r="DC740" s="409"/>
      <c r="DD740" s="409"/>
      <c r="DE740" s="409"/>
      <c r="DF740" s="409"/>
      <c r="DG740" s="409"/>
      <c r="DH740" s="409"/>
      <c r="DR740" s="409"/>
      <c r="DS740" s="409"/>
      <c r="DT740" s="409"/>
      <c r="DU740" s="409"/>
      <c r="DV740" s="409"/>
      <c r="DW740" s="409"/>
      <c r="DX740" s="409"/>
      <c r="EH740" s="409"/>
      <c r="EI740" s="409"/>
      <c r="EJ740" s="409"/>
      <c r="EK740" s="409"/>
      <c r="EL740" s="409"/>
      <c r="EM740" s="409"/>
      <c r="EN740" s="409"/>
      <c r="EX740" s="409"/>
      <c r="EY740" s="409"/>
      <c r="EZ740" s="409"/>
      <c r="FA740" s="409"/>
      <c r="FB740" s="409"/>
      <c r="FC740" s="409"/>
      <c r="FD740" s="409"/>
      <c r="FN740" s="409"/>
      <c r="FO740" s="409"/>
      <c r="FP740" s="409"/>
      <c r="FQ740" s="409"/>
      <c r="FR740" s="409"/>
      <c r="FS740" s="409"/>
      <c r="FT740" s="409"/>
      <c r="GD740" s="409"/>
      <c r="GE740" s="409"/>
      <c r="GF740" s="409"/>
      <c r="GG740" s="409"/>
      <c r="GH740" s="409"/>
      <c r="GI740" s="409"/>
      <c r="GJ740" s="409"/>
      <c r="GT740" s="409"/>
      <c r="GU740" s="409"/>
      <c r="GV740" s="409"/>
      <c r="GW740" s="409"/>
      <c r="GX740" s="409"/>
      <c r="GY740" s="409"/>
      <c r="GZ740" s="409"/>
      <c r="HJ740" s="409"/>
      <c r="HK740" s="409"/>
      <c r="HL740" s="409"/>
      <c r="HM740" s="409"/>
      <c r="HN740" s="409"/>
      <c r="HO740" s="409"/>
      <c r="HP740" s="409"/>
      <c r="HZ740" s="409"/>
      <c r="IA740" s="409"/>
      <c r="IB740" s="409"/>
      <c r="IC740" s="409"/>
      <c r="ID740" s="409"/>
      <c r="IE740" s="409"/>
      <c r="IF740" s="409"/>
      <c r="IP740" s="409"/>
      <c r="IQ740" s="409"/>
      <c r="IR740" s="409"/>
      <c r="IS740" s="409"/>
      <c r="IT740" s="409"/>
      <c r="IU740" s="409"/>
      <c r="IV740" s="409"/>
    </row>
    <row r="741" spans="10:256">
      <c r="J741" s="409"/>
      <c r="K741" s="409"/>
      <c r="L741" s="409"/>
      <c r="M741" s="409"/>
      <c r="N741" s="409"/>
      <c r="O741" s="409"/>
      <c r="P741" s="409"/>
      <c r="Q741" s="409"/>
      <c r="R741" s="409"/>
      <c r="S741" s="409"/>
      <c r="T741" s="409"/>
      <c r="U741" s="409"/>
      <c r="V741" s="409"/>
      <c r="W741" s="409"/>
      <c r="X741" s="409"/>
      <c r="AP741" s="409"/>
      <c r="AQ741" s="409"/>
      <c r="AR741" s="409"/>
      <c r="AS741" s="409"/>
      <c r="AT741" s="409"/>
      <c r="AU741" s="409"/>
      <c r="AV741" s="409"/>
      <c r="BF741" s="409"/>
      <c r="BG741" s="409"/>
      <c r="BH741" s="409"/>
      <c r="BI741" s="409"/>
      <c r="BJ741" s="409"/>
      <c r="BK741" s="409"/>
      <c r="BL741" s="409"/>
      <c r="BV741" s="409"/>
      <c r="BW741" s="409"/>
      <c r="BX741" s="409"/>
      <c r="BY741" s="409"/>
      <c r="BZ741" s="409"/>
      <c r="CA741" s="409"/>
      <c r="CB741" s="409"/>
      <c r="CL741" s="409"/>
      <c r="CM741" s="409"/>
      <c r="CN741" s="409"/>
      <c r="CO741" s="409"/>
      <c r="CP741" s="409"/>
      <c r="CQ741" s="409"/>
      <c r="CR741" s="409"/>
      <c r="DB741" s="409"/>
      <c r="DC741" s="409"/>
      <c r="DD741" s="409"/>
      <c r="DE741" s="409"/>
      <c r="DF741" s="409"/>
      <c r="DG741" s="409"/>
      <c r="DH741" s="409"/>
      <c r="DR741" s="409"/>
      <c r="DS741" s="409"/>
      <c r="DT741" s="409"/>
      <c r="DU741" s="409"/>
      <c r="DV741" s="409"/>
      <c r="DW741" s="409"/>
      <c r="DX741" s="409"/>
      <c r="EH741" s="409"/>
      <c r="EI741" s="409"/>
      <c r="EJ741" s="409"/>
      <c r="EK741" s="409"/>
      <c r="EL741" s="409"/>
      <c r="EM741" s="409"/>
      <c r="EN741" s="409"/>
      <c r="EX741" s="409"/>
      <c r="EY741" s="409"/>
      <c r="EZ741" s="409"/>
      <c r="FA741" s="409"/>
      <c r="FB741" s="409"/>
      <c r="FC741" s="409"/>
      <c r="FD741" s="409"/>
      <c r="FN741" s="409"/>
      <c r="FO741" s="409"/>
      <c r="FP741" s="409"/>
      <c r="FQ741" s="409"/>
      <c r="FR741" s="409"/>
      <c r="FS741" s="409"/>
      <c r="FT741" s="409"/>
      <c r="GD741" s="409"/>
      <c r="GE741" s="409"/>
      <c r="GF741" s="409"/>
      <c r="GG741" s="409"/>
      <c r="GH741" s="409"/>
      <c r="GI741" s="409"/>
      <c r="GJ741" s="409"/>
      <c r="GT741" s="409"/>
      <c r="GU741" s="409"/>
      <c r="GV741" s="409"/>
      <c r="GW741" s="409"/>
      <c r="GX741" s="409"/>
      <c r="GY741" s="409"/>
      <c r="GZ741" s="409"/>
      <c r="HJ741" s="409"/>
      <c r="HK741" s="409"/>
      <c r="HL741" s="409"/>
      <c r="HM741" s="409"/>
      <c r="HN741" s="409"/>
      <c r="HO741" s="409"/>
      <c r="HP741" s="409"/>
      <c r="HZ741" s="409"/>
      <c r="IA741" s="409"/>
      <c r="IB741" s="409"/>
      <c r="IC741" s="409"/>
      <c r="ID741" s="409"/>
      <c r="IE741" s="409"/>
      <c r="IF741" s="409"/>
      <c r="IP741" s="409"/>
      <c r="IQ741" s="409"/>
      <c r="IR741" s="409"/>
      <c r="IS741" s="409"/>
      <c r="IT741" s="409"/>
      <c r="IU741" s="409"/>
      <c r="IV741" s="409"/>
    </row>
    <row r="742" spans="10:256">
      <c r="J742" s="409"/>
      <c r="K742" s="409"/>
      <c r="L742" s="409"/>
      <c r="M742" s="409"/>
      <c r="N742" s="409"/>
      <c r="O742" s="409"/>
      <c r="P742" s="409"/>
      <c r="Q742" s="409"/>
      <c r="R742" s="409"/>
      <c r="S742" s="409"/>
      <c r="T742" s="409"/>
      <c r="U742" s="409"/>
      <c r="V742" s="409"/>
      <c r="W742" s="409"/>
      <c r="X742" s="409"/>
      <c r="AP742" s="409"/>
      <c r="AQ742" s="409"/>
      <c r="AR742" s="409"/>
      <c r="AS742" s="409"/>
      <c r="AT742" s="409"/>
      <c r="AU742" s="409"/>
      <c r="AV742" s="409"/>
      <c r="BF742" s="409"/>
      <c r="BG742" s="409"/>
      <c r="BH742" s="409"/>
      <c r="BI742" s="409"/>
      <c r="BJ742" s="409"/>
      <c r="BK742" s="409"/>
      <c r="BL742" s="409"/>
      <c r="BV742" s="409"/>
      <c r="BW742" s="409"/>
      <c r="BX742" s="409"/>
      <c r="BY742" s="409"/>
      <c r="BZ742" s="409"/>
      <c r="CA742" s="409"/>
      <c r="CB742" s="409"/>
      <c r="CL742" s="409"/>
      <c r="CM742" s="409"/>
      <c r="CN742" s="409"/>
      <c r="CO742" s="409"/>
      <c r="CP742" s="409"/>
      <c r="CQ742" s="409"/>
      <c r="CR742" s="409"/>
      <c r="DB742" s="409"/>
      <c r="DC742" s="409"/>
      <c r="DD742" s="409"/>
      <c r="DE742" s="409"/>
      <c r="DF742" s="409"/>
      <c r="DG742" s="409"/>
      <c r="DH742" s="409"/>
      <c r="DR742" s="409"/>
      <c r="DS742" s="409"/>
      <c r="DT742" s="409"/>
      <c r="DU742" s="409"/>
      <c r="DV742" s="409"/>
      <c r="DW742" s="409"/>
      <c r="DX742" s="409"/>
      <c r="EH742" s="409"/>
      <c r="EI742" s="409"/>
      <c r="EJ742" s="409"/>
      <c r="EK742" s="409"/>
      <c r="EL742" s="409"/>
      <c r="EM742" s="409"/>
      <c r="EN742" s="409"/>
      <c r="EX742" s="409"/>
      <c r="EY742" s="409"/>
      <c r="EZ742" s="409"/>
      <c r="FA742" s="409"/>
      <c r="FB742" s="409"/>
      <c r="FC742" s="409"/>
      <c r="FD742" s="409"/>
      <c r="FN742" s="409"/>
      <c r="FO742" s="409"/>
      <c r="FP742" s="409"/>
      <c r="FQ742" s="409"/>
      <c r="FR742" s="409"/>
      <c r="FS742" s="409"/>
      <c r="FT742" s="409"/>
      <c r="GD742" s="409"/>
      <c r="GE742" s="409"/>
      <c r="GF742" s="409"/>
      <c r="GG742" s="409"/>
      <c r="GH742" s="409"/>
      <c r="GI742" s="409"/>
      <c r="GJ742" s="409"/>
      <c r="GT742" s="409"/>
      <c r="GU742" s="409"/>
      <c r="GV742" s="409"/>
      <c r="GW742" s="409"/>
      <c r="GX742" s="409"/>
      <c r="GY742" s="409"/>
      <c r="GZ742" s="409"/>
      <c r="HJ742" s="409"/>
      <c r="HK742" s="409"/>
      <c r="HL742" s="409"/>
      <c r="HM742" s="409"/>
      <c r="HN742" s="409"/>
      <c r="HO742" s="409"/>
      <c r="HP742" s="409"/>
      <c r="HZ742" s="409"/>
      <c r="IA742" s="409"/>
      <c r="IB742" s="409"/>
      <c r="IC742" s="409"/>
      <c r="ID742" s="409"/>
      <c r="IE742" s="409"/>
      <c r="IF742" s="409"/>
      <c r="IP742" s="409"/>
      <c r="IQ742" s="409"/>
      <c r="IR742" s="409"/>
      <c r="IS742" s="409"/>
      <c r="IT742" s="409"/>
      <c r="IU742" s="409"/>
      <c r="IV742" s="409"/>
    </row>
    <row r="743" spans="10:256">
      <c r="J743" s="409"/>
      <c r="K743" s="409"/>
      <c r="L743" s="409"/>
      <c r="M743" s="409"/>
      <c r="N743" s="409"/>
      <c r="O743" s="409"/>
      <c r="P743" s="409"/>
      <c r="Q743" s="409"/>
      <c r="R743" s="409"/>
      <c r="S743" s="409"/>
      <c r="T743" s="409"/>
      <c r="U743" s="409"/>
      <c r="V743" s="409"/>
      <c r="W743" s="409"/>
      <c r="X743" s="409"/>
      <c r="AP743" s="409"/>
      <c r="AQ743" s="409"/>
      <c r="AR743" s="409"/>
      <c r="AS743" s="409"/>
      <c r="AT743" s="409"/>
      <c r="AU743" s="409"/>
      <c r="AV743" s="409"/>
      <c r="BF743" s="409"/>
      <c r="BG743" s="409"/>
      <c r="BH743" s="409"/>
      <c r="BI743" s="409"/>
      <c r="BJ743" s="409"/>
      <c r="BK743" s="409"/>
      <c r="BL743" s="409"/>
      <c r="BV743" s="409"/>
      <c r="BW743" s="409"/>
      <c r="BX743" s="409"/>
      <c r="BY743" s="409"/>
      <c r="BZ743" s="409"/>
      <c r="CA743" s="409"/>
      <c r="CB743" s="409"/>
      <c r="CL743" s="409"/>
      <c r="CM743" s="409"/>
      <c r="CN743" s="409"/>
      <c r="CO743" s="409"/>
      <c r="CP743" s="409"/>
      <c r="CQ743" s="409"/>
      <c r="CR743" s="409"/>
      <c r="DB743" s="409"/>
      <c r="DC743" s="409"/>
      <c r="DD743" s="409"/>
      <c r="DE743" s="409"/>
      <c r="DF743" s="409"/>
      <c r="DG743" s="409"/>
      <c r="DH743" s="409"/>
      <c r="DR743" s="409"/>
      <c r="DS743" s="409"/>
      <c r="DT743" s="409"/>
      <c r="DU743" s="409"/>
      <c r="DV743" s="409"/>
      <c r="DW743" s="409"/>
      <c r="DX743" s="409"/>
      <c r="EH743" s="409"/>
      <c r="EI743" s="409"/>
      <c r="EJ743" s="409"/>
      <c r="EK743" s="409"/>
      <c r="EL743" s="409"/>
      <c r="EM743" s="409"/>
      <c r="EN743" s="409"/>
      <c r="EX743" s="409"/>
      <c r="EY743" s="409"/>
      <c r="EZ743" s="409"/>
      <c r="FA743" s="409"/>
      <c r="FB743" s="409"/>
      <c r="FC743" s="409"/>
      <c r="FD743" s="409"/>
      <c r="FN743" s="409"/>
      <c r="FO743" s="409"/>
      <c r="FP743" s="409"/>
      <c r="FQ743" s="409"/>
      <c r="FR743" s="409"/>
      <c r="FS743" s="409"/>
      <c r="FT743" s="409"/>
      <c r="GD743" s="409"/>
      <c r="GE743" s="409"/>
      <c r="GF743" s="409"/>
      <c r="GG743" s="409"/>
      <c r="GH743" s="409"/>
      <c r="GI743" s="409"/>
      <c r="GJ743" s="409"/>
      <c r="GT743" s="409"/>
      <c r="GU743" s="409"/>
      <c r="GV743" s="409"/>
      <c r="GW743" s="409"/>
      <c r="GX743" s="409"/>
      <c r="GY743" s="409"/>
      <c r="GZ743" s="409"/>
      <c r="HJ743" s="409"/>
      <c r="HK743" s="409"/>
      <c r="HL743" s="409"/>
      <c r="HM743" s="409"/>
      <c r="HN743" s="409"/>
      <c r="HO743" s="409"/>
      <c r="HP743" s="409"/>
      <c r="HZ743" s="409"/>
      <c r="IA743" s="409"/>
      <c r="IB743" s="409"/>
      <c r="IC743" s="409"/>
      <c r="ID743" s="409"/>
      <c r="IE743" s="409"/>
      <c r="IF743" s="409"/>
      <c r="IP743" s="409"/>
      <c r="IQ743" s="409"/>
      <c r="IR743" s="409"/>
      <c r="IS743" s="409"/>
      <c r="IT743" s="409"/>
      <c r="IU743" s="409"/>
      <c r="IV743" s="409"/>
    </row>
    <row r="744" spans="10:256">
      <c r="J744" s="409"/>
      <c r="K744" s="409"/>
      <c r="L744" s="409"/>
      <c r="M744" s="409"/>
      <c r="N744" s="409"/>
      <c r="O744" s="409"/>
      <c r="P744" s="409"/>
      <c r="Q744" s="409"/>
      <c r="R744" s="409"/>
      <c r="S744" s="409"/>
      <c r="T744" s="409"/>
      <c r="U744" s="409"/>
      <c r="V744" s="409"/>
      <c r="W744" s="409"/>
      <c r="X744" s="409"/>
      <c r="AP744" s="409"/>
      <c r="AQ744" s="409"/>
      <c r="AR744" s="409"/>
      <c r="AS744" s="409"/>
      <c r="AT744" s="409"/>
      <c r="AU744" s="409"/>
      <c r="AV744" s="409"/>
      <c r="BF744" s="409"/>
      <c r="BG744" s="409"/>
      <c r="BH744" s="409"/>
      <c r="BI744" s="409"/>
      <c r="BJ744" s="409"/>
      <c r="BK744" s="409"/>
      <c r="BL744" s="409"/>
      <c r="BV744" s="409"/>
      <c r="BW744" s="409"/>
      <c r="BX744" s="409"/>
      <c r="BY744" s="409"/>
      <c r="BZ744" s="409"/>
      <c r="CA744" s="409"/>
      <c r="CB744" s="409"/>
      <c r="CL744" s="409"/>
      <c r="CM744" s="409"/>
      <c r="CN744" s="409"/>
      <c r="CO744" s="409"/>
      <c r="CP744" s="409"/>
      <c r="CQ744" s="409"/>
      <c r="CR744" s="409"/>
      <c r="DB744" s="409"/>
      <c r="DC744" s="409"/>
      <c r="DD744" s="409"/>
      <c r="DE744" s="409"/>
      <c r="DF744" s="409"/>
      <c r="DG744" s="409"/>
      <c r="DH744" s="409"/>
      <c r="DR744" s="409"/>
      <c r="DS744" s="409"/>
      <c r="DT744" s="409"/>
      <c r="DU744" s="409"/>
      <c r="DV744" s="409"/>
      <c r="DW744" s="409"/>
      <c r="DX744" s="409"/>
      <c r="EH744" s="409"/>
      <c r="EI744" s="409"/>
      <c r="EJ744" s="409"/>
      <c r="EK744" s="409"/>
      <c r="EL744" s="409"/>
      <c r="EM744" s="409"/>
      <c r="EN744" s="409"/>
      <c r="EX744" s="409"/>
      <c r="EY744" s="409"/>
      <c r="EZ744" s="409"/>
      <c r="FA744" s="409"/>
      <c r="FB744" s="409"/>
      <c r="FC744" s="409"/>
      <c r="FD744" s="409"/>
      <c r="FN744" s="409"/>
      <c r="FO744" s="409"/>
      <c r="FP744" s="409"/>
      <c r="FQ744" s="409"/>
      <c r="FR744" s="409"/>
      <c r="FS744" s="409"/>
      <c r="FT744" s="409"/>
      <c r="GD744" s="409"/>
      <c r="GE744" s="409"/>
      <c r="GF744" s="409"/>
      <c r="GG744" s="409"/>
      <c r="GH744" s="409"/>
      <c r="GI744" s="409"/>
      <c r="GJ744" s="409"/>
      <c r="GT744" s="409"/>
      <c r="GU744" s="409"/>
      <c r="GV744" s="409"/>
      <c r="GW744" s="409"/>
      <c r="GX744" s="409"/>
      <c r="GY744" s="409"/>
      <c r="GZ744" s="409"/>
      <c r="HJ744" s="409"/>
      <c r="HK744" s="409"/>
      <c r="HL744" s="409"/>
      <c r="HM744" s="409"/>
      <c r="HN744" s="409"/>
      <c r="HO744" s="409"/>
      <c r="HP744" s="409"/>
      <c r="HZ744" s="409"/>
      <c r="IA744" s="409"/>
      <c r="IB744" s="409"/>
      <c r="IC744" s="409"/>
      <c r="ID744" s="409"/>
      <c r="IE744" s="409"/>
      <c r="IF744" s="409"/>
      <c r="IP744" s="409"/>
      <c r="IQ744" s="409"/>
      <c r="IR744" s="409"/>
      <c r="IS744" s="409"/>
      <c r="IT744" s="409"/>
      <c r="IU744" s="409"/>
      <c r="IV744" s="409"/>
    </row>
    <row r="745" spans="10:256">
      <c r="J745" s="409"/>
      <c r="K745" s="409"/>
      <c r="L745" s="409"/>
      <c r="M745" s="409"/>
      <c r="N745" s="409"/>
      <c r="O745" s="409"/>
      <c r="P745" s="409"/>
      <c r="Q745" s="409"/>
      <c r="R745" s="409"/>
      <c r="S745" s="409"/>
      <c r="T745" s="409"/>
      <c r="U745" s="409"/>
      <c r="V745" s="409"/>
      <c r="W745" s="409"/>
      <c r="X745" s="409"/>
      <c r="AP745" s="409"/>
      <c r="AQ745" s="409"/>
      <c r="AR745" s="409"/>
      <c r="AS745" s="409"/>
      <c r="AT745" s="409"/>
      <c r="AU745" s="409"/>
      <c r="AV745" s="409"/>
      <c r="BF745" s="409"/>
      <c r="BG745" s="409"/>
      <c r="BH745" s="409"/>
      <c r="BI745" s="409"/>
      <c r="BJ745" s="409"/>
      <c r="BK745" s="409"/>
      <c r="BL745" s="409"/>
      <c r="BV745" s="409"/>
      <c r="BW745" s="409"/>
      <c r="BX745" s="409"/>
      <c r="BY745" s="409"/>
      <c r="BZ745" s="409"/>
      <c r="CA745" s="409"/>
      <c r="CB745" s="409"/>
      <c r="CL745" s="409"/>
      <c r="CM745" s="409"/>
      <c r="CN745" s="409"/>
      <c r="CO745" s="409"/>
      <c r="CP745" s="409"/>
      <c r="CQ745" s="409"/>
      <c r="CR745" s="409"/>
      <c r="DB745" s="409"/>
      <c r="DC745" s="409"/>
      <c r="DD745" s="409"/>
      <c r="DE745" s="409"/>
      <c r="DF745" s="409"/>
      <c r="DG745" s="409"/>
      <c r="DH745" s="409"/>
      <c r="DR745" s="409"/>
      <c r="DS745" s="409"/>
      <c r="DT745" s="409"/>
      <c r="DU745" s="409"/>
      <c r="DV745" s="409"/>
      <c r="DW745" s="409"/>
      <c r="DX745" s="409"/>
      <c r="EH745" s="409"/>
      <c r="EI745" s="409"/>
      <c r="EJ745" s="409"/>
      <c r="EK745" s="409"/>
      <c r="EL745" s="409"/>
      <c r="EM745" s="409"/>
      <c r="EN745" s="409"/>
      <c r="EX745" s="409"/>
      <c r="EY745" s="409"/>
      <c r="EZ745" s="409"/>
      <c r="FA745" s="409"/>
      <c r="FB745" s="409"/>
      <c r="FC745" s="409"/>
      <c r="FD745" s="409"/>
      <c r="FN745" s="409"/>
      <c r="FO745" s="409"/>
      <c r="FP745" s="409"/>
      <c r="FQ745" s="409"/>
      <c r="FR745" s="409"/>
      <c r="FS745" s="409"/>
      <c r="FT745" s="409"/>
      <c r="GD745" s="409"/>
      <c r="GE745" s="409"/>
      <c r="GF745" s="409"/>
      <c r="GG745" s="409"/>
      <c r="GH745" s="409"/>
      <c r="GI745" s="409"/>
      <c r="GJ745" s="409"/>
      <c r="GT745" s="409"/>
      <c r="GU745" s="409"/>
      <c r="GV745" s="409"/>
      <c r="GW745" s="409"/>
      <c r="GX745" s="409"/>
      <c r="GY745" s="409"/>
      <c r="GZ745" s="409"/>
      <c r="HJ745" s="409"/>
      <c r="HK745" s="409"/>
      <c r="HL745" s="409"/>
      <c r="HM745" s="409"/>
      <c r="HN745" s="409"/>
      <c r="HO745" s="409"/>
      <c r="HP745" s="409"/>
      <c r="HZ745" s="409"/>
      <c r="IA745" s="409"/>
      <c r="IB745" s="409"/>
      <c r="IC745" s="409"/>
      <c r="ID745" s="409"/>
      <c r="IE745" s="409"/>
      <c r="IF745" s="409"/>
      <c r="IP745" s="409"/>
      <c r="IQ745" s="409"/>
      <c r="IR745" s="409"/>
      <c r="IS745" s="409"/>
      <c r="IT745" s="409"/>
      <c r="IU745" s="409"/>
      <c r="IV745" s="409"/>
    </row>
    <row r="746" spans="10:256">
      <c r="J746" s="409"/>
      <c r="K746" s="409"/>
      <c r="L746" s="409"/>
      <c r="M746" s="409"/>
      <c r="N746" s="409"/>
      <c r="O746" s="409"/>
      <c r="P746" s="409"/>
      <c r="Q746" s="409"/>
      <c r="R746" s="409"/>
      <c r="S746" s="409"/>
      <c r="T746" s="409"/>
      <c r="U746" s="409"/>
      <c r="V746" s="409"/>
      <c r="W746" s="409"/>
      <c r="X746" s="409"/>
      <c r="AP746" s="409"/>
      <c r="AQ746" s="409"/>
      <c r="AR746" s="409"/>
      <c r="AS746" s="409"/>
      <c r="AT746" s="409"/>
      <c r="AU746" s="409"/>
      <c r="AV746" s="409"/>
      <c r="BF746" s="409"/>
      <c r="BG746" s="409"/>
      <c r="BH746" s="409"/>
      <c r="BI746" s="409"/>
      <c r="BJ746" s="409"/>
      <c r="BK746" s="409"/>
      <c r="BL746" s="409"/>
      <c r="BV746" s="409"/>
      <c r="BW746" s="409"/>
      <c r="BX746" s="409"/>
      <c r="BY746" s="409"/>
      <c r="BZ746" s="409"/>
      <c r="CA746" s="409"/>
      <c r="CB746" s="409"/>
      <c r="CL746" s="409"/>
      <c r="CM746" s="409"/>
      <c r="CN746" s="409"/>
      <c r="CO746" s="409"/>
      <c r="CP746" s="409"/>
      <c r="CQ746" s="409"/>
      <c r="CR746" s="409"/>
      <c r="DB746" s="409"/>
      <c r="DC746" s="409"/>
      <c r="DD746" s="409"/>
      <c r="DE746" s="409"/>
      <c r="DF746" s="409"/>
      <c r="DG746" s="409"/>
      <c r="DH746" s="409"/>
      <c r="DR746" s="409"/>
      <c r="DS746" s="409"/>
      <c r="DT746" s="409"/>
      <c r="DU746" s="409"/>
      <c r="DV746" s="409"/>
      <c r="DW746" s="409"/>
      <c r="DX746" s="409"/>
      <c r="EH746" s="409"/>
      <c r="EI746" s="409"/>
      <c r="EJ746" s="409"/>
      <c r="EK746" s="409"/>
      <c r="EL746" s="409"/>
      <c r="EM746" s="409"/>
      <c r="EN746" s="409"/>
      <c r="EX746" s="409"/>
      <c r="EY746" s="409"/>
      <c r="EZ746" s="409"/>
      <c r="FA746" s="409"/>
      <c r="FB746" s="409"/>
      <c r="FC746" s="409"/>
      <c r="FD746" s="409"/>
      <c r="FN746" s="409"/>
      <c r="FO746" s="409"/>
      <c r="FP746" s="409"/>
      <c r="FQ746" s="409"/>
      <c r="FR746" s="409"/>
      <c r="FS746" s="409"/>
      <c r="FT746" s="409"/>
      <c r="GD746" s="409"/>
      <c r="GE746" s="409"/>
      <c r="GF746" s="409"/>
      <c r="GG746" s="409"/>
      <c r="GH746" s="409"/>
      <c r="GI746" s="409"/>
      <c r="GJ746" s="409"/>
      <c r="GT746" s="409"/>
      <c r="GU746" s="409"/>
      <c r="GV746" s="409"/>
      <c r="GW746" s="409"/>
      <c r="GX746" s="409"/>
      <c r="GY746" s="409"/>
      <c r="GZ746" s="409"/>
      <c r="HJ746" s="409"/>
      <c r="HK746" s="409"/>
      <c r="HL746" s="409"/>
      <c r="HM746" s="409"/>
      <c r="HN746" s="409"/>
      <c r="HO746" s="409"/>
      <c r="HP746" s="409"/>
      <c r="HZ746" s="409"/>
      <c r="IA746" s="409"/>
      <c r="IB746" s="409"/>
      <c r="IC746" s="409"/>
      <c r="ID746" s="409"/>
      <c r="IE746" s="409"/>
      <c r="IF746" s="409"/>
      <c r="IP746" s="409"/>
      <c r="IQ746" s="409"/>
      <c r="IR746" s="409"/>
      <c r="IS746" s="409"/>
      <c r="IT746" s="409"/>
      <c r="IU746" s="409"/>
      <c r="IV746" s="409"/>
    </row>
    <row r="747" spans="10:256">
      <c r="J747" s="409"/>
      <c r="K747" s="409"/>
      <c r="L747" s="409"/>
      <c r="M747" s="409"/>
      <c r="N747" s="409"/>
      <c r="O747" s="409"/>
      <c r="P747" s="409"/>
      <c r="Q747" s="409"/>
      <c r="R747" s="409"/>
      <c r="S747" s="409"/>
      <c r="T747" s="409"/>
      <c r="U747" s="409"/>
      <c r="V747" s="409"/>
      <c r="W747" s="409"/>
      <c r="X747" s="409"/>
      <c r="AP747" s="409"/>
      <c r="AQ747" s="409"/>
      <c r="AR747" s="409"/>
      <c r="AS747" s="409"/>
      <c r="AT747" s="409"/>
      <c r="AU747" s="409"/>
      <c r="AV747" s="409"/>
      <c r="BF747" s="409"/>
      <c r="BG747" s="409"/>
      <c r="BH747" s="409"/>
      <c r="BI747" s="409"/>
      <c r="BJ747" s="409"/>
      <c r="BK747" s="409"/>
      <c r="BL747" s="409"/>
      <c r="BV747" s="409"/>
      <c r="BW747" s="409"/>
      <c r="BX747" s="409"/>
      <c r="BY747" s="409"/>
      <c r="BZ747" s="409"/>
      <c r="CA747" s="409"/>
      <c r="CB747" s="409"/>
      <c r="CL747" s="409"/>
      <c r="CM747" s="409"/>
      <c r="CN747" s="409"/>
      <c r="CO747" s="409"/>
      <c r="CP747" s="409"/>
      <c r="CQ747" s="409"/>
      <c r="CR747" s="409"/>
      <c r="DB747" s="409"/>
      <c r="DC747" s="409"/>
      <c r="DD747" s="409"/>
      <c r="DE747" s="409"/>
      <c r="DF747" s="409"/>
      <c r="DG747" s="409"/>
      <c r="DH747" s="409"/>
      <c r="DR747" s="409"/>
      <c r="DS747" s="409"/>
      <c r="DT747" s="409"/>
      <c r="DU747" s="409"/>
      <c r="DV747" s="409"/>
      <c r="DW747" s="409"/>
      <c r="DX747" s="409"/>
      <c r="EH747" s="409"/>
      <c r="EI747" s="409"/>
      <c r="EJ747" s="409"/>
      <c r="EK747" s="409"/>
      <c r="EL747" s="409"/>
      <c r="EM747" s="409"/>
      <c r="EN747" s="409"/>
      <c r="EX747" s="409"/>
      <c r="EY747" s="409"/>
      <c r="EZ747" s="409"/>
      <c r="FA747" s="409"/>
      <c r="FB747" s="409"/>
      <c r="FC747" s="409"/>
      <c r="FD747" s="409"/>
      <c r="FN747" s="409"/>
      <c r="FO747" s="409"/>
      <c r="FP747" s="409"/>
      <c r="FQ747" s="409"/>
      <c r="FR747" s="409"/>
      <c r="FS747" s="409"/>
      <c r="FT747" s="409"/>
      <c r="GD747" s="409"/>
      <c r="GE747" s="409"/>
      <c r="GF747" s="409"/>
      <c r="GG747" s="409"/>
      <c r="GH747" s="409"/>
      <c r="GI747" s="409"/>
      <c r="GJ747" s="409"/>
      <c r="GT747" s="409"/>
      <c r="GU747" s="409"/>
      <c r="GV747" s="409"/>
      <c r="GW747" s="409"/>
      <c r="GX747" s="409"/>
      <c r="GY747" s="409"/>
      <c r="GZ747" s="409"/>
      <c r="HJ747" s="409"/>
      <c r="HK747" s="409"/>
      <c r="HL747" s="409"/>
      <c r="HM747" s="409"/>
      <c r="HN747" s="409"/>
      <c r="HO747" s="409"/>
      <c r="HP747" s="409"/>
      <c r="HZ747" s="409"/>
      <c r="IA747" s="409"/>
      <c r="IB747" s="409"/>
      <c r="IC747" s="409"/>
      <c r="ID747" s="409"/>
      <c r="IE747" s="409"/>
      <c r="IF747" s="409"/>
      <c r="IP747" s="409"/>
      <c r="IQ747" s="409"/>
      <c r="IR747" s="409"/>
      <c r="IS747" s="409"/>
      <c r="IT747" s="409"/>
      <c r="IU747" s="409"/>
      <c r="IV747" s="409"/>
    </row>
    <row r="748" spans="10:256">
      <c r="J748" s="409"/>
      <c r="K748" s="409"/>
      <c r="L748" s="409"/>
      <c r="M748" s="409"/>
      <c r="N748" s="409"/>
      <c r="O748" s="409"/>
      <c r="P748" s="409"/>
      <c r="Q748" s="409"/>
      <c r="R748" s="409"/>
      <c r="S748" s="409"/>
      <c r="T748" s="409"/>
      <c r="U748" s="409"/>
      <c r="V748" s="409"/>
      <c r="W748" s="409"/>
      <c r="X748" s="409"/>
      <c r="AP748" s="409"/>
      <c r="AQ748" s="409"/>
      <c r="AR748" s="409"/>
      <c r="AS748" s="409"/>
      <c r="AT748" s="409"/>
      <c r="AU748" s="409"/>
      <c r="AV748" s="409"/>
      <c r="BF748" s="409"/>
      <c r="BG748" s="409"/>
      <c r="BH748" s="409"/>
      <c r="BI748" s="409"/>
      <c r="BJ748" s="409"/>
      <c r="BK748" s="409"/>
      <c r="BL748" s="409"/>
      <c r="BV748" s="409"/>
      <c r="BW748" s="409"/>
      <c r="BX748" s="409"/>
      <c r="BY748" s="409"/>
      <c r="BZ748" s="409"/>
      <c r="CA748" s="409"/>
      <c r="CB748" s="409"/>
      <c r="CL748" s="409"/>
      <c r="CM748" s="409"/>
      <c r="CN748" s="409"/>
      <c r="CO748" s="409"/>
      <c r="CP748" s="409"/>
      <c r="CQ748" s="409"/>
      <c r="CR748" s="409"/>
      <c r="DB748" s="409"/>
      <c r="DC748" s="409"/>
      <c r="DD748" s="409"/>
      <c r="DE748" s="409"/>
      <c r="DF748" s="409"/>
      <c r="DG748" s="409"/>
      <c r="DH748" s="409"/>
      <c r="DR748" s="409"/>
      <c r="DS748" s="409"/>
      <c r="DT748" s="409"/>
      <c r="DU748" s="409"/>
      <c r="DV748" s="409"/>
      <c r="DW748" s="409"/>
      <c r="DX748" s="409"/>
      <c r="EH748" s="409"/>
      <c r="EI748" s="409"/>
      <c r="EJ748" s="409"/>
      <c r="EK748" s="409"/>
      <c r="EL748" s="409"/>
      <c r="EM748" s="409"/>
      <c r="EN748" s="409"/>
      <c r="EX748" s="409"/>
      <c r="EY748" s="409"/>
      <c r="EZ748" s="409"/>
      <c r="FA748" s="409"/>
      <c r="FB748" s="409"/>
      <c r="FC748" s="409"/>
      <c r="FD748" s="409"/>
      <c r="FN748" s="409"/>
      <c r="FO748" s="409"/>
      <c r="FP748" s="409"/>
      <c r="FQ748" s="409"/>
      <c r="FR748" s="409"/>
      <c r="FS748" s="409"/>
      <c r="FT748" s="409"/>
      <c r="GD748" s="409"/>
      <c r="GE748" s="409"/>
      <c r="GF748" s="409"/>
      <c r="GG748" s="409"/>
      <c r="GH748" s="409"/>
      <c r="GI748" s="409"/>
      <c r="GJ748" s="409"/>
      <c r="GT748" s="409"/>
      <c r="GU748" s="409"/>
      <c r="GV748" s="409"/>
      <c r="GW748" s="409"/>
      <c r="GX748" s="409"/>
      <c r="GY748" s="409"/>
      <c r="GZ748" s="409"/>
      <c r="HJ748" s="409"/>
      <c r="HK748" s="409"/>
      <c r="HL748" s="409"/>
      <c r="HM748" s="409"/>
      <c r="HN748" s="409"/>
      <c r="HO748" s="409"/>
      <c r="HP748" s="409"/>
      <c r="HZ748" s="409"/>
      <c r="IA748" s="409"/>
      <c r="IB748" s="409"/>
      <c r="IC748" s="409"/>
      <c r="ID748" s="409"/>
      <c r="IE748" s="409"/>
      <c r="IF748" s="409"/>
      <c r="IP748" s="409"/>
      <c r="IQ748" s="409"/>
      <c r="IR748" s="409"/>
      <c r="IS748" s="409"/>
      <c r="IT748" s="409"/>
      <c r="IU748" s="409"/>
      <c r="IV748" s="409"/>
    </row>
    <row r="749" spans="10:256">
      <c r="J749" s="409"/>
      <c r="K749" s="409"/>
      <c r="L749" s="409"/>
      <c r="M749" s="409"/>
      <c r="N749" s="409"/>
      <c r="O749" s="409"/>
      <c r="P749" s="409"/>
      <c r="Q749" s="409"/>
      <c r="R749" s="409"/>
      <c r="S749" s="409"/>
      <c r="T749" s="409"/>
      <c r="U749" s="409"/>
      <c r="V749" s="409"/>
      <c r="W749" s="409"/>
      <c r="X749" s="409"/>
      <c r="AP749" s="409"/>
      <c r="AQ749" s="409"/>
      <c r="AR749" s="409"/>
      <c r="AS749" s="409"/>
      <c r="AT749" s="409"/>
      <c r="AU749" s="409"/>
      <c r="AV749" s="409"/>
      <c r="BF749" s="409"/>
      <c r="BG749" s="409"/>
      <c r="BH749" s="409"/>
      <c r="BI749" s="409"/>
      <c r="BJ749" s="409"/>
      <c r="BK749" s="409"/>
      <c r="BL749" s="409"/>
      <c r="BV749" s="409"/>
      <c r="BW749" s="409"/>
      <c r="BX749" s="409"/>
      <c r="BY749" s="409"/>
      <c r="BZ749" s="409"/>
      <c r="CA749" s="409"/>
      <c r="CB749" s="409"/>
      <c r="CL749" s="409"/>
      <c r="CM749" s="409"/>
      <c r="CN749" s="409"/>
      <c r="CO749" s="409"/>
      <c r="CP749" s="409"/>
      <c r="CQ749" s="409"/>
      <c r="CR749" s="409"/>
      <c r="DB749" s="409"/>
      <c r="DC749" s="409"/>
      <c r="DD749" s="409"/>
      <c r="DE749" s="409"/>
      <c r="DF749" s="409"/>
      <c r="DG749" s="409"/>
      <c r="DH749" s="409"/>
      <c r="DR749" s="409"/>
      <c r="DS749" s="409"/>
      <c r="DT749" s="409"/>
      <c r="DU749" s="409"/>
      <c r="DV749" s="409"/>
      <c r="DW749" s="409"/>
      <c r="DX749" s="409"/>
      <c r="EH749" s="409"/>
      <c r="EI749" s="409"/>
      <c r="EJ749" s="409"/>
      <c r="EK749" s="409"/>
      <c r="EL749" s="409"/>
      <c r="EM749" s="409"/>
      <c r="EN749" s="409"/>
      <c r="EX749" s="409"/>
      <c r="EY749" s="409"/>
      <c r="EZ749" s="409"/>
      <c r="FA749" s="409"/>
      <c r="FB749" s="409"/>
      <c r="FC749" s="409"/>
      <c r="FD749" s="409"/>
      <c r="FN749" s="409"/>
      <c r="FO749" s="409"/>
      <c r="FP749" s="409"/>
      <c r="FQ749" s="409"/>
      <c r="FR749" s="409"/>
      <c r="FS749" s="409"/>
      <c r="FT749" s="409"/>
      <c r="GD749" s="409"/>
      <c r="GE749" s="409"/>
      <c r="GF749" s="409"/>
      <c r="GG749" s="409"/>
      <c r="GH749" s="409"/>
      <c r="GI749" s="409"/>
      <c r="GJ749" s="409"/>
      <c r="GT749" s="409"/>
      <c r="GU749" s="409"/>
      <c r="GV749" s="409"/>
      <c r="GW749" s="409"/>
      <c r="GX749" s="409"/>
      <c r="GY749" s="409"/>
      <c r="GZ749" s="409"/>
      <c r="HJ749" s="409"/>
      <c r="HK749" s="409"/>
      <c r="HL749" s="409"/>
      <c r="HM749" s="409"/>
      <c r="HN749" s="409"/>
      <c r="HO749" s="409"/>
      <c r="HP749" s="409"/>
      <c r="HZ749" s="409"/>
      <c r="IA749" s="409"/>
      <c r="IB749" s="409"/>
      <c r="IC749" s="409"/>
      <c r="ID749" s="409"/>
      <c r="IE749" s="409"/>
      <c r="IF749" s="409"/>
      <c r="IP749" s="409"/>
      <c r="IQ749" s="409"/>
      <c r="IR749" s="409"/>
      <c r="IS749" s="409"/>
      <c r="IT749" s="409"/>
      <c r="IU749" s="409"/>
      <c r="IV749" s="409"/>
    </row>
    <row r="750" spans="10:256">
      <c r="J750" s="409"/>
      <c r="K750" s="409"/>
      <c r="L750" s="409"/>
      <c r="M750" s="409"/>
      <c r="N750" s="409"/>
      <c r="O750" s="409"/>
      <c r="P750" s="409"/>
      <c r="Q750" s="409"/>
      <c r="R750" s="409"/>
      <c r="S750" s="409"/>
      <c r="T750" s="409"/>
      <c r="U750" s="409"/>
      <c r="V750" s="409"/>
      <c r="W750" s="409"/>
      <c r="X750" s="409"/>
      <c r="AP750" s="409"/>
      <c r="AQ750" s="409"/>
      <c r="AR750" s="409"/>
      <c r="AS750" s="409"/>
      <c r="AT750" s="409"/>
      <c r="AU750" s="409"/>
      <c r="AV750" s="409"/>
      <c r="BF750" s="409"/>
      <c r="BG750" s="409"/>
      <c r="BH750" s="409"/>
      <c r="BI750" s="409"/>
      <c r="BJ750" s="409"/>
      <c r="BK750" s="409"/>
      <c r="BL750" s="409"/>
      <c r="BV750" s="409"/>
      <c r="BW750" s="409"/>
      <c r="BX750" s="409"/>
      <c r="BY750" s="409"/>
      <c r="BZ750" s="409"/>
      <c r="CA750" s="409"/>
      <c r="CB750" s="409"/>
      <c r="CL750" s="409"/>
      <c r="CM750" s="409"/>
      <c r="CN750" s="409"/>
      <c r="CO750" s="409"/>
      <c r="CP750" s="409"/>
      <c r="CQ750" s="409"/>
      <c r="CR750" s="409"/>
      <c r="DB750" s="409"/>
      <c r="DC750" s="409"/>
      <c r="DD750" s="409"/>
      <c r="DE750" s="409"/>
      <c r="DF750" s="409"/>
      <c r="DG750" s="409"/>
      <c r="DH750" s="409"/>
      <c r="DR750" s="409"/>
      <c r="DS750" s="409"/>
      <c r="DT750" s="409"/>
      <c r="DU750" s="409"/>
      <c r="DV750" s="409"/>
      <c r="DW750" s="409"/>
      <c r="DX750" s="409"/>
      <c r="EH750" s="409"/>
      <c r="EI750" s="409"/>
      <c r="EJ750" s="409"/>
      <c r="EK750" s="409"/>
      <c r="EL750" s="409"/>
      <c r="EM750" s="409"/>
      <c r="EN750" s="409"/>
      <c r="EX750" s="409"/>
      <c r="EY750" s="409"/>
      <c r="EZ750" s="409"/>
      <c r="FA750" s="409"/>
      <c r="FB750" s="409"/>
      <c r="FC750" s="409"/>
      <c r="FD750" s="409"/>
      <c r="FN750" s="409"/>
      <c r="FO750" s="409"/>
      <c r="FP750" s="409"/>
      <c r="FQ750" s="409"/>
      <c r="FR750" s="409"/>
      <c r="FS750" s="409"/>
      <c r="FT750" s="409"/>
      <c r="GD750" s="409"/>
      <c r="GE750" s="409"/>
      <c r="GF750" s="409"/>
      <c r="GG750" s="409"/>
      <c r="GH750" s="409"/>
      <c r="GI750" s="409"/>
      <c r="GJ750" s="409"/>
      <c r="GT750" s="409"/>
      <c r="GU750" s="409"/>
      <c r="GV750" s="409"/>
      <c r="GW750" s="409"/>
      <c r="GX750" s="409"/>
      <c r="GY750" s="409"/>
      <c r="GZ750" s="409"/>
      <c r="HJ750" s="409"/>
      <c r="HK750" s="409"/>
      <c r="HL750" s="409"/>
      <c r="HM750" s="409"/>
      <c r="HN750" s="409"/>
      <c r="HO750" s="409"/>
      <c r="HP750" s="409"/>
      <c r="HZ750" s="409"/>
      <c r="IA750" s="409"/>
      <c r="IB750" s="409"/>
      <c r="IC750" s="409"/>
      <c r="ID750" s="409"/>
      <c r="IE750" s="409"/>
      <c r="IF750" s="409"/>
      <c r="IP750" s="409"/>
      <c r="IQ750" s="409"/>
      <c r="IR750" s="409"/>
      <c r="IS750" s="409"/>
      <c r="IT750" s="409"/>
      <c r="IU750" s="409"/>
      <c r="IV750" s="409"/>
    </row>
    <row r="751" spans="10:256">
      <c r="J751" s="409"/>
      <c r="K751" s="409"/>
      <c r="L751" s="409"/>
      <c r="M751" s="409"/>
      <c r="N751" s="409"/>
      <c r="O751" s="409"/>
      <c r="P751" s="409"/>
      <c r="Q751" s="409"/>
      <c r="R751" s="409"/>
      <c r="S751" s="409"/>
      <c r="T751" s="409"/>
      <c r="U751" s="409"/>
      <c r="V751" s="409"/>
      <c r="W751" s="409"/>
      <c r="X751" s="409"/>
      <c r="AP751" s="409"/>
      <c r="AQ751" s="409"/>
      <c r="AR751" s="409"/>
      <c r="AS751" s="409"/>
      <c r="AT751" s="409"/>
      <c r="AU751" s="409"/>
      <c r="AV751" s="409"/>
      <c r="BF751" s="409"/>
      <c r="BG751" s="409"/>
      <c r="BH751" s="409"/>
      <c r="BI751" s="409"/>
      <c r="BJ751" s="409"/>
      <c r="BK751" s="409"/>
      <c r="BL751" s="409"/>
      <c r="BV751" s="409"/>
      <c r="BW751" s="409"/>
      <c r="BX751" s="409"/>
      <c r="BY751" s="409"/>
      <c r="BZ751" s="409"/>
      <c r="CA751" s="409"/>
      <c r="CB751" s="409"/>
      <c r="CL751" s="409"/>
      <c r="CM751" s="409"/>
      <c r="CN751" s="409"/>
      <c r="CO751" s="409"/>
      <c r="CP751" s="409"/>
      <c r="CQ751" s="409"/>
      <c r="CR751" s="409"/>
      <c r="DB751" s="409"/>
      <c r="DC751" s="409"/>
      <c r="DD751" s="409"/>
      <c r="DE751" s="409"/>
      <c r="DF751" s="409"/>
      <c r="DG751" s="409"/>
      <c r="DH751" s="409"/>
      <c r="DR751" s="409"/>
      <c r="DS751" s="409"/>
      <c r="DT751" s="409"/>
      <c r="DU751" s="409"/>
      <c r="DV751" s="409"/>
      <c r="DW751" s="409"/>
      <c r="DX751" s="409"/>
      <c r="EH751" s="409"/>
      <c r="EI751" s="409"/>
      <c r="EJ751" s="409"/>
      <c r="EK751" s="409"/>
      <c r="EL751" s="409"/>
      <c r="EM751" s="409"/>
      <c r="EN751" s="409"/>
      <c r="EX751" s="409"/>
      <c r="EY751" s="409"/>
      <c r="EZ751" s="409"/>
      <c r="FA751" s="409"/>
      <c r="FB751" s="409"/>
      <c r="FC751" s="409"/>
      <c r="FD751" s="409"/>
      <c r="FN751" s="409"/>
      <c r="FO751" s="409"/>
      <c r="FP751" s="409"/>
      <c r="FQ751" s="409"/>
      <c r="FR751" s="409"/>
      <c r="FS751" s="409"/>
      <c r="FT751" s="409"/>
      <c r="GD751" s="409"/>
      <c r="GE751" s="409"/>
      <c r="GF751" s="409"/>
      <c r="GG751" s="409"/>
      <c r="GH751" s="409"/>
      <c r="GI751" s="409"/>
      <c r="GJ751" s="409"/>
      <c r="GT751" s="409"/>
      <c r="GU751" s="409"/>
      <c r="GV751" s="409"/>
      <c r="GW751" s="409"/>
      <c r="GX751" s="409"/>
      <c r="GY751" s="409"/>
      <c r="GZ751" s="409"/>
      <c r="HJ751" s="409"/>
      <c r="HK751" s="409"/>
      <c r="HL751" s="409"/>
      <c r="HM751" s="409"/>
      <c r="HN751" s="409"/>
      <c r="HO751" s="409"/>
      <c r="HP751" s="409"/>
      <c r="HZ751" s="409"/>
      <c r="IA751" s="409"/>
      <c r="IB751" s="409"/>
      <c r="IC751" s="409"/>
      <c r="ID751" s="409"/>
      <c r="IE751" s="409"/>
      <c r="IF751" s="409"/>
      <c r="IP751" s="409"/>
      <c r="IQ751" s="409"/>
      <c r="IR751" s="409"/>
      <c r="IS751" s="409"/>
      <c r="IT751" s="409"/>
      <c r="IU751" s="409"/>
      <c r="IV751" s="409"/>
    </row>
    <row r="752" spans="10:256">
      <c r="J752" s="409"/>
      <c r="K752" s="409"/>
      <c r="L752" s="409"/>
      <c r="M752" s="409"/>
      <c r="N752" s="409"/>
      <c r="O752" s="409"/>
      <c r="P752" s="409"/>
      <c r="Q752" s="409"/>
      <c r="R752" s="409"/>
      <c r="S752" s="409"/>
      <c r="T752" s="409"/>
      <c r="U752" s="409"/>
      <c r="V752" s="409"/>
      <c r="W752" s="409"/>
      <c r="X752" s="409"/>
      <c r="AP752" s="409"/>
      <c r="AQ752" s="409"/>
      <c r="AR752" s="409"/>
      <c r="AS752" s="409"/>
      <c r="AT752" s="409"/>
      <c r="AU752" s="409"/>
      <c r="AV752" s="409"/>
      <c r="BF752" s="409"/>
      <c r="BG752" s="409"/>
      <c r="BH752" s="409"/>
      <c r="BI752" s="409"/>
      <c r="BJ752" s="409"/>
      <c r="BK752" s="409"/>
      <c r="BL752" s="409"/>
      <c r="BV752" s="409"/>
      <c r="BW752" s="409"/>
      <c r="BX752" s="409"/>
      <c r="BY752" s="409"/>
      <c r="BZ752" s="409"/>
      <c r="CA752" s="409"/>
      <c r="CB752" s="409"/>
      <c r="CL752" s="409"/>
      <c r="CM752" s="409"/>
      <c r="CN752" s="409"/>
      <c r="CO752" s="409"/>
      <c r="CP752" s="409"/>
      <c r="CQ752" s="409"/>
      <c r="CR752" s="409"/>
      <c r="DB752" s="409"/>
      <c r="DC752" s="409"/>
      <c r="DD752" s="409"/>
      <c r="DE752" s="409"/>
      <c r="DF752" s="409"/>
      <c r="DG752" s="409"/>
      <c r="DH752" s="409"/>
      <c r="DR752" s="409"/>
      <c r="DS752" s="409"/>
      <c r="DT752" s="409"/>
      <c r="DU752" s="409"/>
      <c r="DV752" s="409"/>
      <c r="DW752" s="409"/>
      <c r="DX752" s="409"/>
      <c r="EH752" s="409"/>
      <c r="EI752" s="409"/>
      <c r="EJ752" s="409"/>
      <c r="EK752" s="409"/>
      <c r="EL752" s="409"/>
      <c r="EM752" s="409"/>
      <c r="EN752" s="409"/>
      <c r="EX752" s="409"/>
      <c r="EY752" s="409"/>
      <c r="EZ752" s="409"/>
      <c r="FA752" s="409"/>
      <c r="FB752" s="409"/>
      <c r="FC752" s="409"/>
      <c r="FD752" s="409"/>
      <c r="FN752" s="409"/>
      <c r="FO752" s="409"/>
      <c r="FP752" s="409"/>
      <c r="FQ752" s="409"/>
      <c r="FR752" s="409"/>
      <c r="FS752" s="409"/>
      <c r="FT752" s="409"/>
      <c r="GD752" s="409"/>
      <c r="GE752" s="409"/>
      <c r="GF752" s="409"/>
      <c r="GG752" s="409"/>
      <c r="GH752" s="409"/>
      <c r="GI752" s="409"/>
      <c r="GJ752" s="409"/>
      <c r="GT752" s="409"/>
      <c r="GU752" s="409"/>
      <c r="GV752" s="409"/>
      <c r="GW752" s="409"/>
      <c r="GX752" s="409"/>
      <c r="GY752" s="409"/>
      <c r="GZ752" s="409"/>
      <c r="HJ752" s="409"/>
      <c r="HK752" s="409"/>
      <c r="HL752" s="409"/>
      <c r="HM752" s="409"/>
      <c r="HN752" s="409"/>
      <c r="HO752" s="409"/>
      <c r="HP752" s="409"/>
      <c r="HZ752" s="409"/>
      <c r="IA752" s="409"/>
      <c r="IB752" s="409"/>
      <c r="IC752" s="409"/>
      <c r="ID752" s="409"/>
      <c r="IE752" s="409"/>
      <c r="IF752" s="409"/>
      <c r="IP752" s="409"/>
      <c r="IQ752" s="409"/>
      <c r="IR752" s="409"/>
      <c r="IS752" s="409"/>
      <c r="IT752" s="409"/>
      <c r="IU752" s="409"/>
      <c r="IV752" s="409"/>
    </row>
    <row r="753" spans="10:256">
      <c r="J753" s="409"/>
      <c r="K753" s="409"/>
      <c r="L753" s="409"/>
      <c r="M753" s="409"/>
      <c r="N753" s="409"/>
      <c r="O753" s="409"/>
      <c r="P753" s="409"/>
      <c r="Q753" s="409"/>
      <c r="R753" s="409"/>
      <c r="S753" s="409"/>
      <c r="T753" s="409"/>
      <c r="U753" s="409"/>
      <c r="V753" s="409"/>
      <c r="W753" s="409"/>
      <c r="X753" s="409"/>
      <c r="AP753" s="409"/>
      <c r="AQ753" s="409"/>
      <c r="AR753" s="409"/>
      <c r="AS753" s="409"/>
      <c r="AT753" s="409"/>
      <c r="AU753" s="409"/>
      <c r="AV753" s="409"/>
      <c r="BF753" s="409"/>
      <c r="BG753" s="409"/>
      <c r="BH753" s="409"/>
      <c r="BI753" s="409"/>
      <c r="BJ753" s="409"/>
      <c r="BK753" s="409"/>
      <c r="BL753" s="409"/>
      <c r="BV753" s="409"/>
      <c r="BW753" s="409"/>
      <c r="BX753" s="409"/>
      <c r="BY753" s="409"/>
      <c r="BZ753" s="409"/>
      <c r="CA753" s="409"/>
      <c r="CB753" s="409"/>
      <c r="CL753" s="409"/>
      <c r="CM753" s="409"/>
      <c r="CN753" s="409"/>
      <c r="CO753" s="409"/>
      <c r="CP753" s="409"/>
      <c r="CQ753" s="409"/>
      <c r="CR753" s="409"/>
      <c r="DB753" s="409"/>
      <c r="DC753" s="409"/>
      <c r="DD753" s="409"/>
      <c r="DE753" s="409"/>
      <c r="DF753" s="409"/>
      <c r="DG753" s="409"/>
      <c r="DH753" s="409"/>
      <c r="DR753" s="409"/>
      <c r="DS753" s="409"/>
      <c r="DT753" s="409"/>
      <c r="DU753" s="409"/>
      <c r="DV753" s="409"/>
      <c r="DW753" s="409"/>
      <c r="DX753" s="409"/>
      <c r="EH753" s="409"/>
      <c r="EI753" s="409"/>
      <c r="EJ753" s="409"/>
      <c r="EK753" s="409"/>
      <c r="EL753" s="409"/>
      <c r="EM753" s="409"/>
      <c r="EN753" s="409"/>
      <c r="EX753" s="409"/>
      <c r="EY753" s="409"/>
      <c r="EZ753" s="409"/>
      <c r="FA753" s="409"/>
      <c r="FB753" s="409"/>
      <c r="FC753" s="409"/>
      <c r="FD753" s="409"/>
      <c r="FN753" s="409"/>
      <c r="FO753" s="409"/>
      <c r="FP753" s="409"/>
      <c r="FQ753" s="409"/>
      <c r="FR753" s="409"/>
      <c r="FS753" s="409"/>
      <c r="FT753" s="409"/>
      <c r="GD753" s="409"/>
      <c r="GE753" s="409"/>
      <c r="GF753" s="409"/>
      <c r="GG753" s="409"/>
      <c r="GH753" s="409"/>
      <c r="GI753" s="409"/>
      <c r="GJ753" s="409"/>
      <c r="GT753" s="409"/>
      <c r="GU753" s="409"/>
      <c r="GV753" s="409"/>
      <c r="GW753" s="409"/>
      <c r="GX753" s="409"/>
      <c r="GY753" s="409"/>
      <c r="GZ753" s="409"/>
      <c r="HJ753" s="409"/>
      <c r="HK753" s="409"/>
      <c r="HL753" s="409"/>
      <c r="HM753" s="409"/>
      <c r="HN753" s="409"/>
      <c r="HO753" s="409"/>
      <c r="HP753" s="409"/>
      <c r="HZ753" s="409"/>
      <c r="IA753" s="409"/>
      <c r="IB753" s="409"/>
      <c r="IC753" s="409"/>
      <c r="ID753" s="409"/>
      <c r="IE753" s="409"/>
      <c r="IF753" s="409"/>
      <c r="IP753" s="409"/>
      <c r="IQ753" s="409"/>
      <c r="IR753" s="409"/>
      <c r="IS753" s="409"/>
      <c r="IT753" s="409"/>
      <c r="IU753" s="409"/>
      <c r="IV753" s="409"/>
    </row>
    <row r="754" spans="10:256">
      <c r="J754" s="409"/>
      <c r="K754" s="409"/>
      <c r="L754" s="409"/>
      <c r="M754" s="409"/>
      <c r="N754" s="409"/>
      <c r="O754" s="409"/>
      <c r="P754" s="409"/>
      <c r="Q754" s="409"/>
      <c r="R754" s="409"/>
      <c r="S754" s="409"/>
      <c r="T754" s="409"/>
      <c r="U754" s="409"/>
      <c r="V754" s="409"/>
      <c r="W754" s="409"/>
      <c r="X754" s="409"/>
      <c r="AP754" s="409"/>
      <c r="AQ754" s="409"/>
      <c r="AR754" s="409"/>
      <c r="AS754" s="409"/>
      <c r="AT754" s="409"/>
      <c r="AU754" s="409"/>
      <c r="AV754" s="409"/>
      <c r="BF754" s="409"/>
      <c r="BG754" s="409"/>
      <c r="BH754" s="409"/>
      <c r="BI754" s="409"/>
      <c r="BJ754" s="409"/>
      <c r="BK754" s="409"/>
      <c r="BL754" s="409"/>
      <c r="BV754" s="409"/>
      <c r="BW754" s="409"/>
      <c r="BX754" s="409"/>
      <c r="BY754" s="409"/>
      <c r="BZ754" s="409"/>
      <c r="CA754" s="409"/>
      <c r="CB754" s="409"/>
      <c r="CL754" s="409"/>
      <c r="CM754" s="409"/>
      <c r="CN754" s="409"/>
      <c r="CO754" s="409"/>
      <c r="CP754" s="409"/>
      <c r="CQ754" s="409"/>
      <c r="CR754" s="409"/>
      <c r="DB754" s="409"/>
      <c r="DC754" s="409"/>
      <c r="DD754" s="409"/>
      <c r="DE754" s="409"/>
      <c r="DF754" s="409"/>
      <c r="DG754" s="409"/>
      <c r="DH754" s="409"/>
      <c r="DR754" s="409"/>
      <c r="DS754" s="409"/>
      <c r="DT754" s="409"/>
      <c r="DU754" s="409"/>
      <c r="DV754" s="409"/>
      <c r="DW754" s="409"/>
      <c r="DX754" s="409"/>
      <c r="EH754" s="409"/>
      <c r="EI754" s="409"/>
      <c r="EJ754" s="409"/>
      <c r="EK754" s="409"/>
      <c r="EL754" s="409"/>
      <c r="EM754" s="409"/>
      <c r="EN754" s="409"/>
      <c r="EX754" s="409"/>
      <c r="EY754" s="409"/>
      <c r="EZ754" s="409"/>
      <c r="FA754" s="409"/>
      <c r="FB754" s="409"/>
      <c r="FC754" s="409"/>
      <c r="FD754" s="409"/>
      <c r="FN754" s="409"/>
      <c r="FO754" s="409"/>
      <c r="FP754" s="409"/>
      <c r="FQ754" s="409"/>
      <c r="FR754" s="409"/>
      <c r="FS754" s="409"/>
      <c r="FT754" s="409"/>
      <c r="GD754" s="409"/>
      <c r="GE754" s="409"/>
      <c r="GF754" s="409"/>
      <c r="GG754" s="409"/>
      <c r="GH754" s="409"/>
      <c r="GI754" s="409"/>
      <c r="GJ754" s="409"/>
      <c r="GT754" s="409"/>
      <c r="GU754" s="409"/>
      <c r="GV754" s="409"/>
      <c r="GW754" s="409"/>
      <c r="GX754" s="409"/>
      <c r="GY754" s="409"/>
      <c r="GZ754" s="409"/>
      <c r="HJ754" s="409"/>
      <c r="HK754" s="409"/>
      <c r="HL754" s="409"/>
      <c r="HM754" s="409"/>
      <c r="HN754" s="409"/>
      <c r="HO754" s="409"/>
      <c r="HP754" s="409"/>
      <c r="HZ754" s="409"/>
      <c r="IA754" s="409"/>
      <c r="IB754" s="409"/>
      <c r="IC754" s="409"/>
      <c r="ID754" s="409"/>
      <c r="IE754" s="409"/>
      <c r="IF754" s="409"/>
      <c r="IP754" s="409"/>
      <c r="IQ754" s="409"/>
      <c r="IR754" s="409"/>
      <c r="IS754" s="409"/>
      <c r="IT754" s="409"/>
      <c r="IU754" s="409"/>
      <c r="IV754" s="409"/>
    </row>
    <row r="755" spans="10:256">
      <c r="J755" s="409"/>
      <c r="K755" s="409"/>
      <c r="L755" s="409"/>
      <c r="M755" s="409"/>
      <c r="N755" s="409"/>
      <c r="O755" s="409"/>
      <c r="P755" s="409"/>
      <c r="Q755" s="409"/>
      <c r="R755" s="409"/>
      <c r="S755" s="409"/>
      <c r="T755" s="409"/>
      <c r="U755" s="409"/>
      <c r="V755" s="409"/>
      <c r="W755" s="409"/>
      <c r="X755" s="409"/>
      <c r="AP755" s="409"/>
      <c r="AQ755" s="409"/>
      <c r="AR755" s="409"/>
      <c r="AS755" s="409"/>
      <c r="AT755" s="409"/>
      <c r="AU755" s="409"/>
      <c r="AV755" s="409"/>
      <c r="BF755" s="409"/>
      <c r="BG755" s="409"/>
      <c r="BH755" s="409"/>
      <c r="BI755" s="409"/>
      <c r="BJ755" s="409"/>
      <c r="BK755" s="409"/>
      <c r="BL755" s="409"/>
      <c r="BV755" s="409"/>
      <c r="BW755" s="409"/>
      <c r="BX755" s="409"/>
      <c r="BY755" s="409"/>
      <c r="BZ755" s="409"/>
      <c r="CA755" s="409"/>
      <c r="CB755" s="409"/>
      <c r="CL755" s="409"/>
      <c r="CM755" s="409"/>
      <c r="CN755" s="409"/>
      <c r="CO755" s="409"/>
      <c r="CP755" s="409"/>
      <c r="CQ755" s="409"/>
      <c r="CR755" s="409"/>
      <c r="DB755" s="409"/>
      <c r="DC755" s="409"/>
      <c r="DD755" s="409"/>
      <c r="DE755" s="409"/>
      <c r="DF755" s="409"/>
      <c r="DG755" s="409"/>
      <c r="DH755" s="409"/>
      <c r="DR755" s="409"/>
      <c r="DS755" s="409"/>
      <c r="DT755" s="409"/>
      <c r="DU755" s="409"/>
      <c r="DV755" s="409"/>
      <c r="DW755" s="409"/>
      <c r="DX755" s="409"/>
      <c r="EH755" s="409"/>
      <c r="EI755" s="409"/>
      <c r="EJ755" s="409"/>
      <c r="EK755" s="409"/>
      <c r="EL755" s="409"/>
      <c r="EM755" s="409"/>
      <c r="EN755" s="409"/>
      <c r="EX755" s="409"/>
      <c r="EY755" s="409"/>
      <c r="EZ755" s="409"/>
      <c r="FA755" s="409"/>
      <c r="FB755" s="409"/>
      <c r="FC755" s="409"/>
      <c r="FD755" s="409"/>
      <c r="FN755" s="409"/>
      <c r="FO755" s="409"/>
      <c r="FP755" s="409"/>
      <c r="FQ755" s="409"/>
      <c r="FR755" s="409"/>
      <c r="FS755" s="409"/>
      <c r="FT755" s="409"/>
      <c r="GD755" s="409"/>
      <c r="GE755" s="409"/>
      <c r="GF755" s="409"/>
      <c r="GG755" s="409"/>
      <c r="GH755" s="409"/>
      <c r="GI755" s="409"/>
      <c r="GJ755" s="409"/>
      <c r="GT755" s="409"/>
      <c r="GU755" s="409"/>
      <c r="GV755" s="409"/>
      <c r="GW755" s="409"/>
      <c r="GX755" s="409"/>
      <c r="GY755" s="409"/>
      <c r="GZ755" s="409"/>
      <c r="HJ755" s="409"/>
      <c r="HK755" s="409"/>
      <c r="HL755" s="409"/>
      <c r="HM755" s="409"/>
      <c r="HN755" s="409"/>
      <c r="HO755" s="409"/>
      <c r="HP755" s="409"/>
      <c r="HZ755" s="409"/>
      <c r="IA755" s="409"/>
      <c r="IB755" s="409"/>
      <c r="IC755" s="409"/>
      <c r="ID755" s="409"/>
      <c r="IE755" s="409"/>
      <c r="IF755" s="409"/>
      <c r="IP755" s="409"/>
      <c r="IQ755" s="409"/>
      <c r="IR755" s="409"/>
      <c r="IS755" s="409"/>
      <c r="IT755" s="409"/>
      <c r="IU755" s="409"/>
      <c r="IV755" s="409"/>
    </row>
    <row r="756" spans="10:256">
      <c r="J756" s="409"/>
      <c r="K756" s="409"/>
      <c r="L756" s="409"/>
      <c r="M756" s="409"/>
      <c r="N756" s="409"/>
      <c r="O756" s="409"/>
      <c r="P756" s="409"/>
      <c r="Q756" s="409"/>
      <c r="R756" s="409"/>
      <c r="S756" s="409"/>
      <c r="T756" s="409"/>
      <c r="U756" s="409"/>
      <c r="V756" s="409"/>
      <c r="W756" s="409"/>
      <c r="X756" s="409"/>
      <c r="AP756" s="409"/>
      <c r="AQ756" s="409"/>
      <c r="AR756" s="409"/>
      <c r="AS756" s="409"/>
      <c r="AT756" s="409"/>
      <c r="AU756" s="409"/>
      <c r="AV756" s="409"/>
      <c r="BF756" s="409"/>
      <c r="BG756" s="409"/>
      <c r="BH756" s="409"/>
      <c r="BI756" s="409"/>
      <c r="BJ756" s="409"/>
      <c r="BK756" s="409"/>
      <c r="BL756" s="409"/>
      <c r="BV756" s="409"/>
      <c r="BW756" s="409"/>
      <c r="BX756" s="409"/>
      <c r="BY756" s="409"/>
      <c r="BZ756" s="409"/>
      <c r="CA756" s="409"/>
      <c r="CB756" s="409"/>
      <c r="CL756" s="409"/>
      <c r="CM756" s="409"/>
      <c r="CN756" s="409"/>
      <c r="CO756" s="409"/>
      <c r="CP756" s="409"/>
      <c r="CQ756" s="409"/>
      <c r="CR756" s="409"/>
      <c r="DB756" s="409"/>
      <c r="DC756" s="409"/>
      <c r="DD756" s="409"/>
      <c r="DE756" s="409"/>
      <c r="DF756" s="409"/>
      <c r="DG756" s="409"/>
      <c r="DH756" s="409"/>
      <c r="DR756" s="409"/>
      <c r="DS756" s="409"/>
      <c r="DT756" s="409"/>
      <c r="DU756" s="409"/>
      <c r="DV756" s="409"/>
      <c r="DW756" s="409"/>
      <c r="DX756" s="409"/>
      <c r="EH756" s="409"/>
      <c r="EI756" s="409"/>
      <c r="EJ756" s="409"/>
      <c r="EK756" s="409"/>
      <c r="EL756" s="409"/>
      <c r="EM756" s="409"/>
      <c r="EN756" s="409"/>
      <c r="EX756" s="409"/>
      <c r="EY756" s="409"/>
      <c r="EZ756" s="409"/>
      <c r="FA756" s="409"/>
      <c r="FB756" s="409"/>
      <c r="FC756" s="409"/>
      <c r="FD756" s="409"/>
      <c r="FN756" s="409"/>
      <c r="FO756" s="409"/>
      <c r="FP756" s="409"/>
      <c r="FQ756" s="409"/>
      <c r="FR756" s="409"/>
      <c r="FS756" s="409"/>
      <c r="FT756" s="409"/>
      <c r="GD756" s="409"/>
      <c r="GE756" s="409"/>
      <c r="GF756" s="409"/>
      <c r="GG756" s="409"/>
      <c r="GH756" s="409"/>
      <c r="GI756" s="409"/>
      <c r="GJ756" s="409"/>
      <c r="GT756" s="409"/>
      <c r="GU756" s="409"/>
      <c r="GV756" s="409"/>
      <c r="GW756" s="409"/>
      <c r="GX756" s="409"/>
      <c r="GY756" s="409"/>
      <c r="GZ756" s="409"/>
      <c r="HJ756" s="409"/>
      <c r="HK756" s="409"/>
      <c r="HL756" s="409"/>
      <c r="HM756" s="409"/>
      <c r="HN756" s="409"/>
      <c r="HO756" s="409"/>
      <c r="HP756" s="409"/>
      <c r="HZ756" s="409"/>
      <c r="IA756" s="409"/>
      <c r="IB756" s="409"/>
      <c r="IC756" s="409"/>
      <c r="ID756" s="409"/>
      <c r="IE756" s="409"/>
      <c r="IF756" s="409"/>
      <c r="IP756" s="409"/>
      <c r="IQ756" s="409"/>
      <c r="IR756" s="409"/>
      <c r="IS756" s="409"/>
      <c r="IT756" s="409"/>
      <c r="IU756" s="409"/>
      <c r="IV756" s="409"/>
    </row>
    <row r="757" spans="10:256">
      <c r="J757" s="409"/>
      <c r="K757" s="409"/>
      <c r="L757" s="409"/>
      <c r="M757" s="409"/>
      <c r="N757" s="409"/>
      <c r="O757" s="409"/>
      <c r="P757" s="409"/>
      <c r="Q757" s="409"/>
      <c r="R757" s="409"/>
      <c r="S757" s="409"/>
      <c r="T757" s="409"/>
      <c r="U757" s="409"/>
      <c r="V757" s="409"/>
      <c r="W757" s="409"/>
      <c r="X757" s="409"/>
      <c r="AP757" s="409"/>
      <c r="AQ757" s="409"/>
      <c r="AR757" s="409"/>
      <c r="AS757" s="409"/>
      <c r="AT757" s="409"/>
      <c r="AU757" s="409"/>
      <c r="AV757" s="409"/>
      <c r="BF757" s="409"/>
      <c r="BG757" s="409"/>
      <c r="BH757" s="409"/>
      <c r="BI757" s="409"/>
      <c r="BJ757" s="409"/>
      <c r="BK757" s="409"/>
      <c r="BL757" s="409"/>
      <c r="BV757" s="409"/>
      <c r="BW757" s="409"/>
      <c r="BX757" s="409"/>
      <c r="BY757" s="409"/>
      <c r="BZ757" s="409"/>
      <c r="CA757" s="409"/>
      <c r="CB757" s="409"/>
      <c r="CL757" s="409"/>
      <c r="CM757" s="409"/>
      <c r="CN757" s="409"/>
      <c r="CO757" s="409"/>
      <c r="CP757" s="409"/>
      <c r="CQ757" s="409"/>
      <c r="CR757" s="409"/>
      <c r="DB757" s="409"/>
      <c r="DC757" s="409"/>
      <c r="DD757" s="409"/>
      <c r="DE757" s="409"/>
      <c r="DF757" s="409"/>
      <c r="DG757" s="409"/>
      <c r="DH757" s="409"/>
      <c r="DR757" s="409"/>
      <c r="DS757" s="409"/>
      <c r="DT757" s="409"/>
      <c r="DU757" s="409"/>
      <c r="DV757" s="409"/>
      <c r="DW757" s="409"/>
      <c r="DX757" s="409"/>
      <c r="EH757" s="409"/>
      <c r="EI757" s="409"/>
      <c r="EJ757" s="409"/>
      <c r="EK757" s="409"/>
      <c r="EL757" s="409"/>
      <c r="EM757" s="409"/>
      <c r="EN757" s="409"/>
      <c r="EX757" s="409"/>
      <c r="EY757" s="409"/>
      <c r="EZ757" s="409"/>
      <c r="FA757" s="409"/>
      <c r="FB757" s="409"/>
      <c r="FC757" s="409"/>
      <c r="FD757" s="409"/>
      <c r="FN757" s="409"/>
      <c r="FO757" s="409"/>
      <c r="FP757" s="409"/>
      <c r="FQ757" s="409"/>
      <c r="FR757" s="409"/>
      <c r="FS757" s="409"/>
      <c r="FT757" s="409"/>
      <c r="GD757" s="409"/>
      <c r="GE757" s="409"/>
      <c r="GF757" s="409"/>
      <c r="GG757" s="409"/>
      <c r="GH757" s="409"/>
      <c r="GI757" s="409"/>
      <c r="GJ757" s="409"/>
      <c r="GT757" s="409"/>
      <c r="GU757" s="409"/>
      <c r="GV757" s="409"/>
      <c r="GW757" s="409"/>
      <c r="GX757" s="409"/>
      <c r="GY757" s="409"/>
      <c r="GZ757" s="409"/>
      <c r="HJ757" s="409"/>
      <c r="HK757" s="409"/>
      <c r="HL757" s="409"/>
      <c r="HM757" s="409"/>
      <c r="HN757" s="409"/>
      <c r="HO757" s="409"/>
      <c r="HP757" s="409"/>
      <c r="HZ757" s="409"/>
      <c r="IA757" s="409"/>
      <c r="IB757" s="409"/>
      <c r="IC757" s="409"/>
      <c r="ID757" s="409"/>
      <c r="IE757" s="409"/>
      <c r="IF757" s="409"/>
      <c r="IP757" s="409"/>
      <c r="IQ757" s="409"/>
      <c r="IR757" s="409"/>
      <c r="IS757" s="409"/>
      <c r="IT757" s="409"/>
      <c r="IU757" s="409"/>
      <c r="IV757" s="409"/>
    </row>
    <row r="758" spans="10:256">
      <c r="J758" s="409"/>
      <c r="K758" s="409"/>
      <c r="L758" s="409"/>
      <c r="M758" s="409"/>
      <c r="N758" s="409"/>
      <c r="O758" s="409"/>
      <c r="P758" s="409"/>
      <c r="Q758" s="409"/>
      <c r="R758" s="409"/>
      <c r="S758" s="409"/>
      <c r="T758" s="409"/>
      <c r="U758" s="409"/>
      <c r="V758" s="409"/>
      <c r="W758" s="409"/>
      <c r="X758" s="409"/>
      <c r="AP758" s="409"/>
      <c r="AQ758" s="409"/>
      <c r="AR758" s="409"/>
      <c r="AS758" s="409"/>
      <c r="AT758" s="409"/>
      <c r="AU758" s="409"/>
      <c r="AV758" s="409"/>
      <c r="BF758" s="409"/>
      <c r="BG758" s="409"/>
      <c r="BH758" s="409"/>
      <c r="BI758" s="409"/>
      <c r="BJ758" s="409"/>
      <c r="BK758" s="409"/>
      <c r="BL758" s="409"/>
      <c r="BV758" s="409"/>
      <c r="BW758" s="409"/>
      <c r="BX758" s="409"/>
      <c r="BY758" s="409"/>
      <c r="BZ758" s="409"/>
      <c r="CA758" s="409"/>
      <c r="CB758" s="409"/>
      <c r="CL758" s="409"/>
      <c r="CM758" s="409"/>
      <c r="CN758" s="409"/>
      <c r="CO758" s="409"/>
      <c r="CP758" s="409"/>
      <c r="CQ758" s="409"/>
      <c r="CR758" s="409"/>
      <c r="DB758" s="409"/>
      <c r="DC758" s="409"/>
      <c r="DD758" s="409"/>
      <c r="DE758" s="409"/>
      <c r="DF758" s="409"/>
      <c r="DG758" s="409"/>
      <c r="DH758" s="409"/>
      <c r="DR758" s="409"/>
      <c r="DS758" s="409"/>
      <c r="DT758" s="409"/>
      <c r="DU758" s="409"/>
      <c r="DV758" s="409"/>
      <c r="DW758" s="409"/>
      <c r="DX758" s="409"/>
      <c r="EH758" s="409"/>
      <c r="EI758" s="409"/>
      <c r="EJ758" s="409"/>
      <c r="EK758" s="409"/>
      <c r="EL758" s="409"/>
      <c r="EM758" s="409"/>
      <c r="EN758" s="409"/>
      <c r="EX758" s="409"/>
      <c r="EY758" s="409"/>
      <c r="EZ758" s="409"/>
      <c r="FA758" s="409"/>
      <c r="FB758" s="409"/>
      <c r="FC758" s="409"/>
      <c r="FD758" s="409"/>
      <c r="FN758" s="409"/>
      <c r="FO758" s="409"/>
      <c r="FP758" s="409"/>
      <c r="FQ758" s="409"/>
      <c r="FR758" s="409"/>
      <c r="FS758" s="409"/>
      <c r="FT758" s="409"/>
      <c r="GD758" s="409"/>
      <c r="GE758" s="409"/>
      <c r="GF758" s="409"/>
      <c r="GG758" s="409"/>
      <c r="GH758" s="409"/>
      <c r="GI758" s="409"/>
      <c r="GJ758" s="409"/>
      <c r="GT758" s="409"/>
      <c r="GU758" s="409"/>
      <c r="GV758" s="409"/>
      <c r="GW758" s="409"/>
      <c r="GX758" s="409"/>
      <c r="GY758" s="409"/>
      <c r="GZ758" s="409"/>
      <c r="HJ758" s="409"/>
      <c r="HK758" s="409"/>
      <c r="HL758" s="409"/>
      <c r="HM758" s="409"/>
      <c r="HN758" s="409"/>
      <c r="HO758" s="409"/>
      <c r="HP758" s="409"/>
      <c r="HZ758" s="409"/>
      <c r="IA758" s="409"/>
      <c r="IB758" s="409"/>
      <c r="IC758" s="409"/>
      <c r="ID758" s="409"/>
      <c r="IE758" s="409"/>
      <c r="IF758" s="409"/>
      <c r="IP758" s="409"/>
      <c r="IQ758" s="409"/>
      <c r="IR758" s="409"/>
      <c r="IS758" s="409"/>
      <c r="IT758" s="409"/>
      <c r="IU758" s="409"/>
      <c r="IV758" s="409"/>
    </row>
    <row r="759" spans="10:256">
      <c r="J759" s="409"/>
      <c r="K759" s="409"/>
      <c r="L759" s="409"/>
      <c r="M759" s="409"/>
      <c r="N759" s="409"/>
      <c r="O759" s="409"/>
      <c r="P759" s="409"/>
      <c r="Q759" s="409"/>
      <c r="R759" s="409"/>
      <c r="S759" s="409"/>
      <c r="T759" s="409"/>
      <c r="U759" s="409"/>
      <c r="V759" s="409"/>
      <c r="W759" s="409"/>
      <c r="X759" s="409"/>
      <c r="AP759" s="409"/>
      <c r="AQ759" s="409"/>
      <c r="AR759" s="409"/>
      <c r="AS759" s="409"/>
      <c r="AT759" s="409"/>
      <c r="AU759" s="409"/>
      <c r="AV759" s="409"/>
      <c r="BF759" s="409"/>
      <c r="BG759" s="409"/>
      <c r="BH759" s="409"/>
      <c r="BI759" s="409"/>
      <c r="BJ759" s="409"/>
      <c r="BK759" s="409"/>
      <c r="BL759" s="409"/>
      <c r="BV759" s="409"/>
      <c r="BW759" s="409"/>
      <c r="BX759" s="409"/>
      <c r="BY759" s="409"/>
      <c r="BZ759" s="409"/>
      <c r="CA759" s="409"/>
      <c r="CB759" s="409"/>
      <c r="CL759" s="409"/>
      <c r="CM759" s="409"/>
      <c r="CN759" s="409"/>
      <c r="CO759" s="409"/>
      <c r="CP759" s="409"/>
      <c r="CQ759" s="409"/>
      <c r="CR759" s="409"/>
      <c r="DB759" s="409"/>
      <c r="DC759" s="409"/>
      <c r="DD759" s="409"/>
      <c r="DE759" s="409"/>
      <c r="DF759" s="409"/>
      <c r="DG759" s="409"/>
      <c r="DH759" s="409"/>
      <c r="DR759" s="409"/>
      <c r="DS759" s="409"/>
      <c r="DT759" s="409"/>
      <c r="DU759" s="409"/>
      <c r="DV759" s="409"/>
      <c r="DW759" s="409"/>
      <c r="DX759" s="409"/>
      <c r="EH759" s="409"/>
      <c r="EI759" s="409"/>
      <c r="EJ759" s="409"/>
      <c r="EK759" s="409"/>
      <c r="EL759" s="409"/>
      <c r="EM759" s="409"/>
      <c r="EN759" s="409"/>
      <c r="EX759" s="409"/>
      <c r="EY759" s="409"/>
      <c r="EZ759" s="409"/>
      <c r="FA759" s="409"/>
      <c r="FB759" s="409"/>
      <c r="FC759" s="409"/>
      <c r="FD759" s="409"/>
      <c r="FN759" s="409"/>
      <c r="FO759" s="409"/>
      <c r="FP759" s="409"/>
      <c r="FQ759" s="409"/>
      <c r="FR759" s="409"/>
      <c r="FS759" s="409"/>
      <c r="FT759" s="409"/>
      <c r="GD759" s="409"/>
      <c r="GE759" s="409"/>
      <c r="GF759" s="409"/>
      <c r="GG759" s="409"/>
      <c r="GH759" s="409"/>
      <c r="GI759" s="409"/>
      <c r="GJ759" s="409"/>
      <c r="GT759" s="409"/>
      <c r="GU759" s="409"/>
      <c r="GV759" s="409"/>
      <c r="GW759" s="409"/>
      <c r="GX759" s="409"/>
      <c r="GY759" s="409"/>
      <c r="GZ759" s="409"/>
      <c r="HJ759" s="409"/>
      <c r="HK759" s="409"/>
      <c r="HL759" s="409"/>
      <c r="HM759" s="409"/>
      <c r="HN759" s="409"/>
      <c r="HO759" s="409"/>
      <c r="HP759" s="409"/>
      <c r="HZ759" s="409"/>
      <c r="IA759" s="409"/>
      <c r="IB759" s="409"/>
      <c r="IC759" s="409"/>
      <c r="ID759" s="409"/>
      <c r="IE759" s="409"/>
      <c r="IF759" s="409"/>
      <c r="IP759" s="409"/>
      <c r="IQ759" s="409"/>
      <c r="IR759" s="409"/>
      <c r="IS759" s="409"/>
      <c r="IT759" s="409"/>
      <c r="IU759" s="409"/>
      <c r="IV759" s="409"/>
    </row>
    <row r="760" spans="10:256">
      <c r="J760" s="409"/>
      <c r="K760" s="409"/>
      <c r="L760" s="409"/>
      <c r="M760" s="409"/>
      <c r="N760" s="409"/>
      <c r="O760" s="409"/>
      <c r="P760" s="409"/>
      <c r="Q760" s="409"/>
      <c r="R760" s="409"/>
      <c r="S760" s="409"/>
      <c r="T760" s="409"/>
      <c r="U760" s="409"/>
      <c r="V760" s="409"/>
      <c r="W760" s="409"/>
      <c r="X760" s="409"/>
      <c r="AP760" s="409"/>
      <c r="AQ760" s="409"/>
      <c r="AR760" s="409"/>
      <c r="AS760" s="409"/>
      <c r="AT760" s="409"/>
      <c r="AU760" s="409"/>
      <c r="AV760" s="409"/>
      <c r="BF760" s="409"/>
      <c r="BG760" s="409"/>
      <c r="BH760" s="409"/>
      <c r="BI760" s="409"/>
      <c r="BJ760" s="409"/>
      <c r="BK760" s="409"/>
      <c r="BL760" s="409"/>
      <c r="BV760" s="409"/>
      <c r="BW760" s="409"/>
      <c r="BX760" s="409"/>
      <c r="BY760" s="409"/>
      <c r="BZ760" s="409"/>
      <c r="CA760" s="409"/>
      <c r="CB760" s="409"/>
      <c r="CL760" s="409"/>
      <c r="CM760" s="409"/>
      <c r="CN760" s="409"/>
      <c r="CO760" s="409"/>
      <c r="CP760" s="409"/>
      <c r="CQ760" s="409"/>
      <c r="CR760" s="409"/>
      <c r="DB760" s="409"/>
      <c r="DC760" s="409"/>
      <c r="DD760" s="409"/>
      <c r="DE760" s="409"/>
      <c r="DF760" s="409"/>
      <c r="DG760" s="409"/>
      <c r="DH760" s="409"/>
      <c r="DR760" s="409"/>
      <c r="DS760" s="409"/>
      <c r="DT760" s="409"/>
      <c r="DU760" s="409"/>
      <c r="DV760" s="409"/>
      <c r="DW760" s="409"/>
      <c r="DX760" s="409"/>
      <c r="EH760" s="409"/>
      <c r="EI760" s="409"/>
      <c r="EJ760" s="409"/>
      <c r="EK760" s="409"/>
      <c r="EL760" s="409"/>
      <c r="EM760" s="409"/>
      <c r="EN760" s="409"/>
      <c r="EX760" s="409"/>
      <c r="EY760" s="409"/>
      <c r="EZ760" s="409"/>
      <c r="FA760" s="409"/>
      <c r="FB760" s="409"/>
      <c r="FC760" s="409"/>
      <c r="FD760" s="409"/>
      <c r="FN760" s="409"/>
      <c r="FO760" s="409"/>
      <c r="FP760" s="409"/>
      <c r="FQ760" s="409"/>
      <c r="FR760" s="409"/>
      <c r="FS760" s="409"/>
      <c r="FT760" s="409"/>
      <c r="GD760" s="409"/>
      <c r="GE760" s="409"/>
      <c r="GF760" s="409"/>
      <c r="GG760" s="409"/>
      <c r="GH760" s="409"/>
      <c r="GI760" s="409"/>
      <c r="GJ760" s="409"/>
      <c r="GT760" s="409"/>
      <c r="GU760" s="409"/>
      <c r="GV760" s="409"/>
      <c r="GW760" s="409"/>
      <c r="GX760" s="409"/>
      <c r="GY760" s="409"/>
      <c r="GZ760" s="409"/>
      <c r="HJ760" s="409"/>
      <c r="HK760" s="409"/>
      <c r="HL760" s="409"/>
      <c r="HM760" s="409"/>
      <c r="HN760" s="409"/>
      <c r="HO760" s="409"/>
      <c r="HP760" s="409"/>
      <c r="HZ760" s="409"/>
      <c r="IA760" s="409"/>
      <c r="IB760" s="409"/>
      <c r="IC760" s="409"/>
      <c r="ID760" s="409"/>
      <c r="IE760" s="409"/>
      <c r="IF760" s="409"/>
      <c r="IP760" s="409"/>
      <c r="IQ760" s="409"/>
      <c r="IR760" s="409"/>
      <c r="IS760" s="409"/>
      <c r="IT760" s="409"/>
      <c r="IU760" s="409"/>
      <c r="IV760" s="409"/>
    </row>
    <row r="761" spans="10:256">
      <c r="J761" s="409"/>
      <c r="K761" s="409"/>
      <c r="L761" s="409"/>
      <c r="M761" s="409"/>
      <c r="N761" s="409"/>
      <c r="O761" s="409"/>
      <c r="P761" s="409"/>
      <c r="Q761" s="409"/>
      <c r="R761" s="409"/>
      <c r="S761" s="409"/>
      <c r="T761" s="409"/>
      <c r="U761" s="409"/>
      <c r="V761" s="409"/>
      <c r="W761" s="409"/>
      <c r="X761" s="409"/>
      <c r="AP761" s="409"/>
      <c r="AQ761" s="409"/>
      <c r="AR761" s="409"/>
      <c r="AS761" s="409"/>
      <c r="AT761" s="409"/>
      <c r="AU761" s="409"/>
      <c r="AV761" s="409"/>
      <c r="BF761" s="409"/>
      <c r="BG761" s="409"/>
      <c r="BH761" s="409"/>
      <c r="BI761" s="409"/>
      <c r="BJ761" s="409"/>
      <c r="BK761" s="409"/>
      <c r="BL761" s="409"/>
      <c r="BV761" s="409"/>
      <c r="BW761" s="409"/>
      <c r="BX761" s="409"/>
      <c r="BY761" s="409"/>
      <c r="BZ761" s="409"/>
      <c r="CA761" s="409"/>
      <c r="CB761" s="409"/>
      <c r="CL761" s="409"/>
      <c r="CM761" s="409"/>
      <c r="CN761" s="409"/>
      <c r="CO761" s="409"/>
      <c r="CP761" s="409"/>
      <c r="CQ761" s="409"/>
      <c r="CR761" s="409"/>
      <c r="DB761" s="409"/>
      <c r="DC761" s="409"/>
      <c r="DD761" s="409"/>
      <c r="DE761" s="409"/>
      <c r="DF761" s="409"/>
      <c r="DG761" s="409"/>
      <c r="DH761" s="409"/>
      <c r="DR761" s="409"/>
      <c r="DS761" s="409"/>
      <c r="DT761" s="409"/>
      <c r="DU761" s="409"/>
      <c r="DV761" s="409"/>
      <c r="DW761" s="409"/>
      <c r="DX761" s="409"/>
      <c r="EH761" s="409"/>
      <c r="EI761" s="409"/>
      <c r="EJ761" s="409"/>
      <c r="EK761" s="409"/>
      <c r="EL761" s="409"/>
      <c r="EM761" s="409"/>
      <c r="EN761" s="409"/>
      <c r="EX761" s="409"/>
      <c r="EY761" s="409"/>
      <c r="EZ761" s="409"/>
      <c r="FA761" s="409"/>
      <c r="FB761" s="409"/>
      <c r="FC761" s="409"/>
      <c r="FD761" s="409"/>
      <c r="FN761" s="409"/>
      <c r="FO761" s="409"/>
      <c r="FP761" s="409"/>
      <c r="FQ761" s="409"/>
      <c r="FR761" s="409"/>
      <c r="FS761" s="409"/>
      <c r="FT761" s="409"/>
      <c r="GD761" s="409"/>
      <c r="GE761" s="409"/>
      <c r="GF761" s="409"/>
      <c r="GG761" s="409"/>
      <c r="GH761" s="409"/>
      <c r="GI761" s="409"/>
      <c r="GJ761" s="409"/>
      <c r="GT761" s="409"/>
      <c r="GU761" s="409"/>
      <c r="GV761" s="409"/>
      <c r="GW761" s="409"/>
      <c r="GX761" s="409"/>
      <c r="GY761" s="409"/>
      <c r="GZ761" s="409"/>
      <c r="HJ761" s="409"/>
      <c r="HK761" s="409"/>
      <c r="HL761" s="409"/>
      <c r="HM761" s="409"/>
      <c r="HN761" s="409"/>
      <c r="HO761" s="409"/>
      <c r="HP761" s="409"/>
      <c r="HZ761" s="409"/>
      <c r="IA761" s="409"/>
      <c r="IB761" s="409"/>
      <c r="IC761" s="409"/>
      <c r="ID761" s="409"/>
      <c r="IE761" s="409"/>
      <c r="IF761" s="409"/>
      <c r="IP761" s="409"/>
      <c r="IQ761" s="409"/>
      <c r="IR761" s="409"/>
      <c r="IS761" s="409"/>
      <c r="IT761" s="409"/>
      <c r="IU761" s="409"/>
      <c r="IV761" s="409"/>
    </row>
    <row r="762" spans="10:256">
      <c r="J762" s="409"/>
      <c r="K762" s="409"/>
      <c r="L762" s="409"/>
      <c r="M762" s="409"/>
      <c r="N762" s="409"/>
      <c r="O762" s="409"/>
      <c r="P762" s="409"/>
      <c r="Q762" s="409"/>
      <c r="R762" s="409"/>
      <c r="S762" s="409"/>
      <c r="T762" s="409"/>
      <c r="U762" s="409"/>
      <c r="V762" s="409"/>
      <c r="W762" s="409"/>
      <c r="X762" s="409"/>
      <c r="AP762" s="409"/>
      <c r="AQ762" s="409"/>
      <c r="AR762" s="409"/>
      <c r="AS762" s="409"/>
      <c r="AT762" s="409"/>
      <c r="AU762" s="409"/>
      <c r="AV762" s="409"/>
      <c r="BF762" s="409"/>
      <c r="BG762" s="409"/>
      <c r="BH762" s="409"/>
      <c r="BI762" s="409"/>
      <c r="BJ762" s="409"/>
      <c r="BK762" s="409"/>
      <c r="BL762" s="409"/>
      <c r="BV762" s="409"/>
      <c r="BW762" s="409"/>
      <c r="BX762" s="409"/>
      <c r="BY762" s="409"/>
      <c r="BZ762" s="409"/>
      <c r="CA762" s="409"/>
      <c r="CB762" s="409"/>
      <c r="CL762" s="409"/>
      <c r="CM762" s="409"/>
      <c r="CN762" s="409"/>
      <c r="CO762" s="409"/>
      <c r="CP762" s="409"/>
      <c r="CQ762" s="409"/>
      <c r="CR762" s="409"/>
      <c r="DB762" s="409"/>
      <c r="DC762" s="409"/>
      <c r="DD762" s="409"/>
      <c r="DE762" s="409"/>
      <c r="DF762" s="409"/>
      <c r="DG762" s="409"/>
      <c r="DH762" s="409"/>
      <c r="DR762" s="409"/>
      <c r="DS762" s="409"/>
      <c r="DT762" s="409"/>
      <c r="DU762" s="409"/>
      <c r="DV762" s="409"/>
      <c r="DW762" s="409"/>
      <c r="DX762" s="409"/>
      <c r="EH762" s="409"/>
      <c r="EI762" s="409"/>
      <c r="EJ762" s="409"/>
      <c r="EK762" s="409"/>
      <c r="EL762" s="409"/>
      <c r="EM762" s="409"/>
      <c r="EN762" s="409"/>
      <c r="EX762" s="409"/>
      <c r="EY762" s="409"/>
      <c r="EZ762" s="409"/>
      <c r="FA762" s="409"/>
      <c r="FB762" s="409"/>
      <c r="FC762" s="409"/>
      <c r="FD762" s="409"/>
      <c r="FN762" s="409"/>
      <c r="FO762" s="409"/>
      <c r="FP762" s="409"/>
      <c r="FQ762" s="409"/>
      <c r="FR762" s="409"/>
      <c r="FS762" s="409"/>
      <c r="FT762" s="409"/>
      <c r="GD762" s="409"/>
      <c r="GE762" s="409"/>
      <c r="GF762" s="409"/>
      <c r="GG762" s="409"/>
      <c r="GH762" s="409"/>
      <c r="GI762" s="409"/>
      <c r="GJ762" s="409"/>
      <c r="GT762" s="409"/>
      <c r="GU762" s="409"/>
      <c r="GV762" s="409"/>
      <c r="GW762" s="409"/>
      <c r="GX762" s="409"/>
      <c r="GY762" s="409"/>
      <c r="GZ762" s="409"/>
      <c r="HJ762" s="409"/>
      <c r="HK762" s="409"/>
      <c r="HL762" s="409"/>
      <c r="HM762" s="409"/>
      <c r="HN762" s="409"/>
      <c r="HO762" s="409"/>
      <c r="HP762" s="409"/>
      <c r="HZ762" s="409"/>
      <c r="IA762" s="409"/>
      <c r="IB762" s="409"/>
      <c r="IC762" s="409"/>
      <c r="ID762" s="409"/>
      <c r="IE762" s="409"/>
      <c r="IF762" s="409"/>
      <c r="IP762" s="409"/>
      <c r="IQ762" s="409"/>
      <c r="IR762" s="409"/>
      <c r="IS762" s="409"/>
      <c r="IT762" s="409"/>
      <c r="IU762" s="409"/>
      <c r="IV762" s="409"/>
    </row>
    <row r="763" spans="10:256">
      <c r="J763" s="409"/>
      <c r="K763" s="409"/>
      <c r="L763" s="409"/>
      <c r="M763" s="409"/>
      <c r="N763" s="409"/>
      <c r="O763" s="409"/>
      <c r="P763" s="409"/>
      <c r="Q763" s="409"/>
      <c r="R763" s="409"/>
      <c r="S763" s="409"/>
      <c r="T763" s="409"/>
      <c r="U763" s="409"/>
      <c r="V763" s="409"/>
      <c r="W763" s="409"/>
      <c r="X763" s="409"/>
      <c r="AP763" s="409"/>
      <c r="AQ763" s="409"/>
      <c r="AR763" s="409"/>
      <c r="AS763" s="409"/>
      <c r="AT763" s="409"/>
      <c r="AU763" s="409"/>
      <c r="AV763" s="409"/>
      <c r="BF763" s="409"/>
      <c r="BG763" s="409"/>
      <c r="BH763" s="409"/>
      <c r="BI763" s="409"/>
      <c r="BJ763" s="409"/>
      <c r="BK763" s="409"/>
      <c r="BL763" s="409"/>
      <c r="BV763" s="409"/>
      <c r="BW763" s="409"/>
      <c r="BX763" s="409"/>
      <c r="BY763" s="409"/>
      <c r="BZ763" s="409"/>
      <c r="CA763" s="409"/>
      <c r="CB763" s="409"/>
      <c r="CL763" s="409"/>
      <c r="CM763" s="409"/>
      <c r="CN763" s="409"/>
      <c r="CO763" s="409"/>
      <c r="CP763" s="409"/>
      <c r="CQ763" s="409"/>
      <c r="CR763" s="409"/>
      <c r="DB763" s="409"/>
      <c r="DC763" s="409"/>
      <c r="DD763" s="409"/>
      <c r="DE763" s="409"/>
      <c r="DF763" s="409"/>
      <c r="DG763" s="409"/>
      <c r="DH763" s="409"/>
      <c r="DR763" s="409"/>
      <c r="DS763" s="409"/>
      <c r="DT763" s="409"/>
      <c r="DU763" s="409"/>
      <c r="DV763" s="409"/>
      <c r="DW763" s="409"/>
      <c r="DX763" s="409"/>
      <c r="EH763" s="409"/>
      <c r="EI763" s="409"/>
      <c r="EJ763" s="409"/>
      <c r="EK763" s="409"/>
      <c r="EL763" s="409"/>
      <c r="EM763" s="409"/>
      <c r="EN763" s="409"/>
      <c r="EX763" s="409"/>
      <c r="EY763" s="409"/>
      <c r="EZ763" s="409"/>
      <c r="FA763" s="409"/>
      <c r="FB763" s="409"/>
      <c r="FC763" s="409"/>
      <c r="FD763" s="409"/>
      <c r="FN763" s="409"/>
      <c r="FO763" s="409"/>
      <c r="FP763" s="409"/>
      <c r="FQ763" s="409"/>
      <c r="FR763" s="409"/>
      <c r="FS763" s="409"/>
      <c r="FT763" s="409"/>
      <c r="GD763" s="409"/>
      <c r="GE763" s="409"/>
      <c r="GF763" s="409"/>
      <c r="GG763" s="409"/>
      <c r="GH763" s="409"/>
      <c r="GI763" s="409"/>
      <c r="GJ763" s="409"/>
      <c r="GT763" s="409"/>
      <c r="GU763" s="409"/>
      <c r="GV763" s="409"/>
      <c r="GW763" s="409"/>
      <c r="GX763" s="409"/>
      <c r="GY763" s="409"/>
      <c r="GZ763" s="409"/>
      <c r="HJ763" s="409"/>
      <c r="HK763" s="409"/>
      <c r="HL763" s="409"/>
      <c r="HM763" s="409"/>
      <c r="HN763" s="409"/>
      <c r="HO763" s="409"/>
      <c r="HP763" s="409"/>
      <c r="HZ763" s="409"/>
      <c r="IA763" s="409"/>
      <c r="IB763" s="409"/>
      <c r="IC763" s="409"/>
      <c r="ID763" s="409"/>
      <c r="IE763" s="409"/>
      <c r="IF763" s="409"/>
      <c r="IP763" s="409"/>
      <c r="IQ763" s="409"/>
      <c r="IR763" s="409"/>
      <c r="IS763" s="409"/>
      <c r="IT763" s="409"/>
      <c r="IU763" s="409"/>
      <c r="IV763" s="409"/>
    </row>
    <row r="764" spans="10:256">
      <c r="J764" s="409"/>
      <c r="K764" s="409"/>
      <c r="L764" s="409"/>
      <c r="M764" s="409"/>
      <c r="N764" s="409"/>
      <c r="O764" s="409"/>
      <c r="P764" s="409"/>
      <c r="Q764" s="409"/>
      <c r="R764" s="409"/>
      <c r="S764" s="409"/>
      <c r="T764" s="409"/>
      <c r="U764" s="409"/>
      <c r="V764" s="409"/>
      <c r="W764" s="409"/>
      <c r="X764" s="409"/>
      <c r="AP764" s="409"/>
      <c r="AQ764" s="409"/>
      <c r="AR764" s="409"/>
      <c r="AS764" s="409"/>
      <c r="AT764" s="409"/>
      <c r="AU764" s="409"/>
      <c r="AV764" s="409"/>
      <c r="BF764" s="409"/>
      <c r="BG764" s="409"/>
      <c r="BH764" s="409"/>
      <c r="BI764" s="409"/>
      <c r="BJ764" s="409"/>
      <c r="BK764" s="409"/>
      <c r="BL764" s="409"/>
      <c r="BV764" s="409"/>
      <c r="BW764" s="409"/>
      <c r="BX764" s="409"/>
      <c r="BY764" s="409"/>
      <c r="BZ764" s="409"/>
      <c r="CA764" s="409"/>
      <c r="CB764" s="409"/>
      <c r="CL764" s="409"/>
      <c r="CM764" s="409"/>
      <c r="CN764" s="409"/>
      <c r="CO764" s="409"/>
      <c r="CP764" s="409"/>
      <c r="CQ764" s="409"/>
      <c r="CR764" s="409"/>
      <c r="DB764" s="409"/>
      <c r="DC764" s="409"/>
      <c r="DD764" s="409"/>
      <c r="DE764" s="409"/>
      <c r="DF764" s="409"/>
      <c r="DG764" s="409"/>
      <c r="DH764" s="409"/>
      <c r="DR764" s="409"/>
      <c r="DS764" s="409"/>
      <c r="DT764" s="409"/>
      <c r="DU764" s="409"/>
      <c r="DV764" s="409"/>
      <c r="DW764" s="409"/>
      <c r="DX764" s="409"/>
      <c r="EH764" s="409"/>
      <c r="EI764" s="409"/>
      <c r="EJ764" s="409"/>
      <c r="EK764" s="409"/>
      <c r="EL764" s="409"/>
      <c r="EM764" s="409"/>
      <c r="EN764" s="409"/>
      <c r="EX764" s="409"/>
      <c r="EY764" s="409"/>
      <c r="EZ764" s="409"/>
      <c r="FA764" s="409"/>
      <c r="FB764" s="409"/>
      <c r="FC764" s="409"/>
      <c r="FD764" s="409"/>
      <c r="FN764" s="409"/>
      <c r="FO764" s="409"/>
      <c r="FP764" s="409"/>
      <c r="FQ764" s="409"/>
      <c r="FR764" s="409"/>
      <c r="FS764" s="409"/>
      <c r="FT764" s="409"/>
      <c r="GD764" s="409"/>
      <c r="GE764" s="409"/>
      <c r="GF764" s="409"/>
      <c r="GG764" s="409"/>
      <c r="GH764" s="409"/>
      <c r="GI764" s="409"/>
      <c r="GJ764" s="409"/>
      <c r="GT764" s="409"/>
      <c r="GU764" s="409"/>
      <c r="GV764" s="409"/>
      <c r="GW764" s="409"/>
      <c r="GX764" s="409"/>
      <c r="GY764" s="409"/>
      <c r="GZ764" s="409"/>
      <c r="HJ764" s="409"/>
      <c r="HK764" s="409"/>
      <c r="HL764" s="409"/>
      <c r="HM764" s="409"/>
      <c r="HN764" s="409"/>
      <c r="HO764" s="409"/>
      <c r="HP764" s="409"/>
      <c r="HZ764" s="409"/>
      <c r="IA764" s="409"/>
      <c r="IB764" s="409"/>
      <c r="IC764" s="409"/>
      <c r="ID764" s="409"/>
      <c r="IE764" s="409"/>
      <c r="IF764" s="409"/>
      <c r="IP764" s="409"/>
      <c r="IQ764" s="409"/>
      <c r="IR764" s="409"/>
      <c r="IS764" s="409"/>
      <c r="IT764" s="409"/>
      <c r="IU764" s="409"/>
      <c r="IV764" s="409"/>
    </row>
    <row r="765" spans="10:256">
      <c r="J765" s="409"/>
      <c r="K765" s="409"/>
      <c r="L765" s="409"/>
      <c r="M765" s="409"/>
      <c r="N765" s="409"/>
      <c r="O765" s="409"/>
      <c r="P765" s="409"/>
      <c r="Q765" s="409"/>
      <c r="R765" s="409"/>
      <c r="S765" s="409"/>
      <c r="T765" s="409"/>
      <c r="U765" s="409"/>
      <c r="V765" s="409"/>
      <c r="W765" s="409"/>
      <c r="X765" s="409"/>
      <c r="AP765" s="409"/>
      <c r="AQ765" s="409"/>
      <c r="AR765" s="409"/>
      <c r="AS765" s="409"/>
      <c r="AT765" s="409"/>
      <c r="AU765" s="409"/>
      <c r="AV765" s="409"/>
      <c r="BF765" s="409"/>
      <c r="BG765" s="409"/>
      <c r="BH765" s="409"/>
      <c r="BI765" s="409"/>
      <c r="BJ765" s="409"/>
      <c r="BK765" s="409"/>
      <c r="BL765" s="409"/>
      <c r="BV765" s="409"/>
      <c r="BW765" s="409"/>
      <c r="BX765" s="409"/>
      <c r="BY765" s="409"/>
      <c r="BZ765" s="409"/>
      <c r="CA765" s="409"/>
      <c r="CB765" s="409"/>
      <c r="CL765" s="409"/>
      <c r="CM765" s="409"/>
      <c r="CN765" s="409"/>
      <c r="CO765" s="409"/>
      <c r="CP765" s="409"/>
      <c r="CQ765" s="409"/>
      <c r="CR765" s="409"/>
      <c r="DB765" s="409"/>
      <c r="DC765" s="409"/>
      <c r="DD765" s="409"/>
      <c r="DE765" s="409"/>
      <c r="DF765" s="409"/>
      <c r="DG765" s="409"/>
      <c r="DH765" s="409"/>
      <c r="DR765" s="409"/>
      <c r="DS765" s="409"/>
      <c r="DT765" s="409"/>
      <c r="DU765" s="409"/>
      <c r="DV765" s="409"/>
      <c r="DW765" s="409"/>
      <c r="DX765" s="409"/>
      <c r="EH765" s="409"/>
      <c r="EI765" s="409"/>
      <c r="EJ765" s="409"/>
      <c r="EK765" s="409"/>
      <c r="EL765" s="409"/>
      <c r="EM765" s="409"/>
      <c r="EN765" s="409"/>
      <c r="EX765" s="409"/>
      <c r="EY765" s="409"/>
      <c r="EZ765" s="409"/>
      <c r="FA765" s="409"/>
      <c r="FB765" s="409"/>
      <c r="FC765" s="409"/>
      <c r="FD765" s="409"/>
      <c r="FN765" s="409"/>
      <c r="FO765" s="409"/>
      <c r="FP765" s="409"/>
      <c r="FQ765" s="409"/>
      <c r="FR765" s="409"/>
      <c r="FS765" s="409"/>
      <c r="FT765" s="409"/>
      <c r="GD765" s="409"/>
      <c r="GE765" s="409"/>
      <c r="GF765" s="409"/>
      <c r="GG765" s="409"/>
      <c r="GH765" s="409"/>
      <c r="GI765" s="409"/>
      <c r="GJ765" s="409"/>
      <c r="GT765" s="409"/>
      <c r="GU765" s="409"/>
      <c r="GV765" s="409"/>
      <c r="GW765" s="409"/>
      <c r="GX765" s="409"/>
      <c r="GY765" s="409"/>
      <c r="GZ765" s="409"/>
      <c r="HJ765" s="409"/>
      <c r="HK765" s="409"/>
      <c r="HL765" s="409"/>
      <c r="HM765" s="409"/>
      <c r="HN765" s="409"/>
      <c r="HO765" s="409"/>
      <c r="HP765" s="409"/>
      <c r="HZ765" s="409"/>
      <c r="IA765" s="409"/>
      <c r="IB765" s="409"/>
      <c r="IC765" s="409"/>
      <c r="ID765" s="409"/>
      <c r="IE765" s="409"/>
      <c r="IF765" s="409"/>
      <c r="IP765" s="409"/>
      <c r="IQ765" s="409"/>
      <c r="IR765" s="409"/>
      <c r="IS765" s="409"/>
      <c r="IT765" s="409"/>
      <c r="IU765" s="409"/>
      <c r="IV765" s="409"/>
    </row>
    <row r="766" spans="10:256">
      <c r="J766" s="409"/>
      <c r="K766" s="409"/>
      <c r="L766" s="409"/>
      <c r="M766" s="409"/>
      <c r="N766" s="409"/>
      <c r="O766" s="409"/>
      <c r="P766" s="409"/>
      <c r="Q766" s="409"/>
      <c r="R766" s="409"/>
      <c r="S766" s="409"/>
      <c r="T766" s="409"/>
      <c r="U766" s="409"/>
      <c r="V766" s="409"/>
      <c r="W766" s="409"/>
      <c r="X766" s="409"/>
      <c r="AP766" s="409"/>
      <c r="AQ766" s="409"/>
      <c r="AR766" s="409"/>
      <c r="AS766" s="409"/>
      <c r="AT766" s="409"/>
      <c r="AU766" s="409"/>
      <c r="AV766" s="409"/>
      <c r="BF766" s="409"/>
      <c r="BG766" s="409"/>
      <c r="BH766" s="409"/>
      <c r="BI766" s="409"/>
      <c r="BJ766" s="409"/>
      <c r="BK766" s="409"/>
      <c r="BL766" s="409"/>
      <c r="BV766" s="409"/>
      <c r="BW766" s="409"/>
      <c r="BX766" s="409"/>
      <c r="BY766" s="409"/>
      <c r="BZ766" s="409"/>
      <c r="CA766" s="409"/>
      <c r="CB766" s="409"/>
      <c r="CL766" s="409"/>
      <c r="CM766" s="409"/>
      <c r="CN766" s="409"/>
      <c r="CO766" s="409"/>
      <c r="CP766" s="409"/>
      <c r="CQ766" s="409"/>
      <c r="CR766" s="409"/>
      <c r="DB766" s="409"/>
      <c r="DC766" s="409"/>
      <c r="DD766" s="409"/>
      <c r="DE766" s="409"/>
      <c r="DF766" s="409"/>
      <c r="DG766" s="409"/>
      <c r="DH766" s="409"/>
      <c r="DR766" s="409"/>
      <c r="DS766" s="409"/>
      <c r="DT766" s="409"/>
      <c r="DU766" s="409"/>
      <c r="DV766" s="409"/>
      <c r="DW766" s="409"/>
      <c r="DX766" s="409"/>
      <c r="EH766" s="409"/>
      <c r="EI766" s="409"/>
      <c r="EJ766" s="409"/>
      <c r="EK766" s="409"/>
      <c r="EL766" s="409"/>
      <c r="EM766" s="409"/>
      <c r="EN766" s="409"/>
      <c r="EX766" s="409"/>
      <c r="EY766" s="409"/>
      <c r="EZ766" s="409"/>
      <c r="FA766" s="409"/>
      <c r="FB766" s="409"/>
      <c r="FC766" s="409"/>
      <c r="FD766" s="409"/>
      <c r="FN766" s="409"/>
      <c r="FO766" s="409"/>
      <c r="FP766" s="409"/>
      <c r="FQ766" s="409"/>
      <c r="FR766" s="409"/>
      <c r="FS766" s="409"/>
      <c r="FT766" s="409"/>
      <c r="GD766" s="409"/>
      <c r="GE766" s="409"/>
      <c r="GF766" s="409"/>
      <c r="GG766" s="409"/>
      <c r="GH766" s="409"/>
      <c r="GI766" s="409"/>
      <c r="GJ766" s="409"/>
      <c r="GT766" s="409"/>
      <c r="GU766" s="409"/>
      <c r="GV766" s="409"/>
      <c r="GW766" s="409"/>
      <c r="GX766" s="409"/>
      <c r="GY766" s="409"/>
      <c r="GZ766" s="409"/>
      <c r="HJ766" s="409"/>
      <c r="HK766" s="409"/>
      <c r="HL766" s="409"/>
      <c r="HM766" s="409"/>
      <c r="HN766" s="409"/>
      <c r="HO766" s="409"/>
      <c r="HP766" s="409"/>
      <c r="HZ766" s="409"/>
      <c r="IA766" s="409"/>
      <c r="IB766" s="409"/>
      <c r="IC766" s="409"/>
      <c r="ID766" s="409"/>
      <c r="IE766" s="409"/>
      <c r="IF766" s="409"/>
      <c r="IP766" s="409"/>
      <c r="IQ766" s="409"/>
      <c r="IR766" s="409"/>
      <c r="IS766" s="409"/>
      <c r="IT766" s="409"/>
      <c r="IU766" s="409"/>
      <c r="IV766" s="409"/>
    </row>
    <row r="767" spans="10:256">
      <c r="J767" s="409"/>
      <c r="K767" s="409"/>
      <c r="L767" s="409"/>
      <c r="M767" s="409"/>
      <c r="N767" s="409"/>
      <c r="O767" s="409"/>
      <c r="P767" s="409"/>
      <c r="Q767" s="409"/>
      <c r="R767" s="409"/>
      <c r="S767" s="409"/>
      <c r="T767" s="409"/>
      <c r="U767" s="409"/>
      <c r="V767" s="409"/>
      <c r="W767" s="409"/>
      <c r="X767" s="409"/>
      <c r="AP767" s="409"/>
      <c r="AQ767" s="409"/>
      <c r="AR767" s="409"/>
      <c r="AS767" s="409"/>
      <c r="AT767" s="409"/>
      <c r="AU767" s="409"/>
      <c r="AV767" s="409"/>
      <c r="BF767" s="409"/>
      <c r="BG767" s="409"/>
      <c r="BH767" s="409"/>
      <c r="BI767" s="409"/>
      <c r="BJ767" s="409"/>
      <c r="BK767" s="409"/>
      <c r="BL767" s="409"/>
      <c r="BV767" s="409"/>
      <c r="BW767" s="409"/>
      <c r="BX767" s="409"/>
      <c r="BY767" s="409"/>
      <c r="BZ767" s="409"/>
      <c r="CA767" s="409"/>
      <c r="CB767" s="409"/>
      <c r="CL767" s="409"/>
      <c r="CM767" s="409"/>
      <c r="CN767" s="409"/>
      <c r="CO767" s="409"/>
      <c r="CP767" s="409"/>
      <c r="CQ767" s="409"/>
      <c r="CR767" s="409"/>
      <c r="DB767" s="409"/>
      <c r="DC767" s="409"/>
      <c r="DD767" s="409"/>
      <c r="DE767" s="409"/>
      <c r="DF767" s="409"/>
      <c r="DG767" s="409"/>
      <c r="DH767" s="409"/>
      <c r="DR767" s="409"/>
      <c r="DS767" s="409"/>
      <c r="DT767" s="409"/>
      <c r="DU767" s="409"/>
      <c r="DV767" s="409"/>
      <c r="DW767" s="409"/>
      <c r="DX767" s="409"/>
      <c r="EH767" s="409"/>
      <c r="EI767" s="409"/>
      <c r="EJ767" s="409"/>
      <c r="EK767" s="409"/>
      <c r="EL767" s="409"/>
      <c r="EM767" s="409"/>
      <c r="EN767" s="409"/>
      <c r="EX767" s="409"/>
      <c r="EY767" s="409"/>
      <c r="EZ767" s="409"/>
      <c r="FA767" s="409"/>
      <c r="FB767" s="409"/>
      <c r="FC767" s="409"/>
      <c r="FD767" s="409"/>
      <c r="FN767" s="409"/>
      <c r="FO767" s="409"/>
      <c r="FP767" s="409"/>
      <c r="FQ767" s="409"/>
      <c r="FR767" s="409"/>
      <c r="FS767" s="409"/>
      <c r="FT767" s="409"/>
      <c r="GD767" s="409"/>
      <c r="GE767" s="409"/>
      <c r="GF767" s="409"/>
      <c r="GG767" s="409"/>
      <c r="GH767" s="409"/>
      <c r="GI767" s="409"/>
      <c r="GJ767" s="409"/>
      <c r="GT767" s="409"/>
      <c r="GU767" s="409"/>
      <c r="GV767" s="409"/>
      <c r="GW767" s="409"/>
      <c r="GX767" s="409"/>
      <c r="GY767" s="409"/>
      <c r="GZ767" s="409"/>
      <c r="HJ767" s="409"/>
      <c r="HK767" s="409"/>
      <c r="HL767" s="409"/>
      <c r="HM767" s="409"/>
      <c r="HN767" s="409"/>
      <c r="HO767" s="409"/>
      <c r="HP767" s="409"/>
      <c r="HZ767" s="409"/>
      <c r="IA767" s="409"/>
      <c r="IB767" s="409"/>
      <c r="IC767" s="409"/>
      <c r="ID767" s="409"/>
      <c r="IE767" s="409"/>
      <c r="IF767" s="409"/>
      <c r="IP767" s="409"/>
      <c r="IQ767" s="409"/>
      <c r="IR767" s="409"/>
      <c r="IS767" s="409"/>
      <c r="IT767" s="409"/>
      <c r="IU767" s="409"/>
      <c r="IV767" s="409"/>
    </row>
    <row r="768" spans="10:256">
      <c r="J768" s="409"/>
      <c r="K768" s="409"/>
      <c r="L768" s="409"/>
      <c r="M768" s="409"/>
      <c r="N768" s="409"/>
      <c r="O768" s="409"/>
      <c r="P768" s="409"/>
      <c r="Q768" s="409"/>
      <c r="R768" s="409"/>
      <c r="S768" s="409"/>
      <c r="T768" s="409"/>
      <c r="U768" s="409"/>
      <c r="V768" s="409"/>
      <c r="W768" s="409"/>
      <c r="X768" s="409"/>
      <c r="AP768" s="409"/>
      <c r="AQ768" s="409"/>
      <c r="AR768" s="409"/>
      <c r="AS768" s="409"/>
      <c r="AT768" s="409"/>
      <c r="AU768" s="409"/>
      <c r="AV768" s="409"/>
      <c r="BF768" s="409"/>
      <c r="BG768" s="409"/>
      <c r="BH768" s="409"/>
      <c r="BI768" s="409"/>
      <c r="BJ768" s="409"/>
      <c r="BK768" s="409"/>
      <c r="BL768" s="409"/>
      <c r="BV768" s="409"/>
      <c r="BW768" s="409"/>
      <c r="BX768" s="409"/>
      <c r="BY768" s="409"/>
      <c r="BZ768" s="409"/>
      <c r="CA768" s="409"/>
      <c r="CB768" s="409"/>
      <c r="CL768" s="409"/>
      <c r="CM768" s="409"/>
      <c r="CN768" s="409"/>
      <c r="CO768" s="409"/>
      <c r="CP768" s="409"/>
      <c r="CQ768" s="409"/>
      <c r="CR768" s="409"/>
      <c r="DB768" s="409"/>
      <c r="DC768" s="409"/>
      <c r="DD768" s="409"/>
      <c r="DE768" s="409"/>
      <c r="DF768" s="409"/>
      <c r="DG768" s="409"/>
      <c r="DH768" s="409"/>
      <c r="DR768" s="409"/>
      <c r="DS768" s="409"/>
      <c r="DT768" s="409"/>
      <c r="DU768" s="409"/>
      <c r="DV768" s="409"/>
      <c r="DW768" s="409"/>
      <c r="DX768" s="409"/>
      <c r="EH768" s="409"/>
      <c r="EI768" s="409"/>
      <c r="EJ768" s="409"/>
      <c r="EK768" s="409"/>
      <c r="EL768" s="409"/>
      <c r="EM768" s="409"/>
      <c r="EN768" s="409"/>
      <c r="EX768" s="409"/>
      <c r="EY768" s="409"/>
      <c r="EZ768" s="409"/>
      <c r="FA768" s="409"/>
      <c r="FB768" s="409"/>
      <c r="FC768" s="409"/>
      <c r="FD768" s="409"/>
      <c r="FN768" s="409"/>
      <c r="FO768" s="409"/>
      <c r="FP768" s="409"/>
      <c r="FQ768" s="409"/>
      <c r="FR768" s="409"/>
      <c r="FS768" s="409"/>
      <c r="FT768" s="409"/>
      <c r="GD768" s="409"/>
      <c r="GE768" s="409"/>
      <c r="GF768" s="409"/>
      <c r="GG768" s="409"/>
      <c r="GH768" s="409"/>
      <c r="GI768" s="409"/>
      <c r="GJ768" s="409"/>
      <c r="GT768" s="409"/>
      <c r="GU768" s="409"/>
      <c r="GV768" s="409"/>
      <c r="GW768" s="409"/>
      <c r="GX768" s="409"/>
      <c r="GY768" s="409"/>
      <c r="GZ768" s="409"/>
      <c r="HJ768" s="409"/>
      <c r="HK768" s="409"/>
      <c r="HL768" s="409"/>
      <c r="HM768" s="409"/>
      <c r="HN768" s="409"/>
      <c r="HO768" s="409"/>
      <c r="HP768" s="409"/>
      <c r="HZ768" s="409"/>
      <c r="IA768" s="409"/>
      <c r="IB768" s="409"/>
      <c r="IC768" s="409"/>
      <c r="ID768" s="409"/>
      <c r="IE768" s="409"/>
      <c r="IF768" s="409"/>
      <c r="IP768" s="409"/>
      <c r="IQ768" s="409"/>
      <c r="IR768" s="409"/>
      <c r="IS768" s="409"/>
      <c r="IT768" s="409"/>
      <c r="IU768" s="409"/>
      <c r="IV768" s="409"/>
    </row>
    <row r="769" spans="10:256">
      <c r="J769" s="409"/>
      <c r="K769" s="409"/>
      <c r="L769" s="409"/>
      <c r="M769" s="409"/>
      <c r="N769" s="409"/>
      <c r="O769" s="409"/>
      <c r="P769" s="409"/>
      <c r="Q769" s="409"/>
      <c r="R769" s="409"/>
      <c r="S769" s="409"/>
      <c r="T769" s="409"/>
      <c r="U769" s="409"/>
      <c r="V769" s="409"/>
      <c r="W769" s="409"/>
      <c r="X769" s="409"/>
      <c r="AP769" s="409"/>
      <c r="AQ769" s="409"/>
      <c r="AR769" s="409"/>
      <c r="AS769" s="409"/>
      <c r="AT769" s="409"/>
      <c r="AU769" s="409"/>
      <c r="AV769" s="409"/>
      <c r="BF769" s="409"/>
      <c r="BG769" s="409"/>
      <c r="BH769" s="409"/>
      <c r="BI769" s="409"/>
      <c r="BJ769" s="409"/>
      <c r="BK769" s="409"/>
      <c r="BL769" s="409"/>
      <c r="BV769" s="409"/>
      <c r="BW769" s="409"/>
      <c r="BX769" s="409"/>
      <c r="BY769" s="409"/>
      <c r="BZ769" s="409"/>
      <c r="CA769" s="409"/>
      <c r="CB769" s="409"/>
      <c r="CL769" s="409"/>
      <c r="CM769" s="409"/>
      <c r="CN769" s="409"/>
      <c r="CO769" s="409"/>
      <c r="CP769" s="409"/>
      <c r="CQ769" s="409"/>
      <c r="CR769" s="409"/>
      <c r="DB769" s="409"/>
      <c r="DC769" s="409"/>
      <c r="DD769" s="409"/>
      <c r="DE769" s="409"/>
      <c r="DF769" s="409"/>
      <c r="DG769" s="409"/>
      <c r="DH769" s="409"/>
      <c r="DR769" s="409"/>
      <c r="DS769" s="409"/>
      <c r="DT769" s="409"/>
      <c r="DU769" s="409"/>
      <c r="DV769" s="409"/>
      <c r="DW769" s="409"/>
      <c r="DX769" s="409"/>
      <c r="EH769" s="409"/>
      <c r="EI769" s="409"/>
      <c r="EJ769" s="409"/>
      <c r="EK769" s="409"/>
      <c r="EL769" s="409"/>
      <c r="EM769" s="409"/>
      <c r="EN769" s="409"/>
      <c r="EX769" s="409"/>
      <c r="EY769" s="409"/>
      <c r="EZ769" s="409"/>
      <c r="FA769" s="409"/>
      <c r="FB769" s="409"/>
      <c r="FC769" s="409"/>
      <c r="FD769" s="409"/>
      <c r="FN769" s="409"/>
      <c r="FO769" s="409"/>
      <c r="FP769" s="409"/>
      <c r="FQ769" s="409"/>
      <c r="FR769" s="409"/>
      <c r="FS769" s="409"/>
      <c r="FT769" s="409"/>
      <c r="GD769" s="409"/>
      <c r="GE769" s="409"/>
      <c r="GF769" s="409"/>
      <c r="GG769" s="409"/>
      <c r="GH769" s="409"/>
      <c r="GI769" s="409"/>
      <c r="GJ769" s="409"/>
      <c r="GT769" s="409"/>
      <c r="GU769" s="409"/>
      <c r="GV769" s="409"/>
      <c r="GW769" s="409"/>
      <c r="GX769" s="409"/>
      <c r="GY769" s="409"/>
      <c r="GZ769" s="409"/>
      <c r="HJ769" s="409"/>
      <c r="HK769" s="409"/>
      <c r="HL769" s="409"/>
      <c r="HM769" s="409"/>
      <c r="HN769" s="409"/>
      <c r="HO769" s="409"/>
      <c r="HP769" s="409"/>
      <c r="HZ769" s="409"/>
      <c r="IA769" s="409"/>
      <c r="IB769" s="409"/>
      <c r="IC769" s="409"/>
      <c r="ID769" s="409"/>
      <c r="IE769" s="409"/>
      <c r="IF769" s="409"/>
      <c r="IP769" s="409"/>
      <c r="IQ769" s="409"/>
      <c r="IR769" s="409"/>
      <c r="IS769" s="409"/>
      <c r="IT769" s="409"/>
      <c r="IU769" s="409"/>
      <c r="IV769" s="409"/>
    </row>
    <row r="770" spans="10:256">
      <c r="J770" s="409"/>
      <c r="K770" s="409"/>
      <c r="L770" s="409"/>
      <c r="M770" s="409"/>
      <c r="N770" s="409"/>
      <c r="O770" s="409"/>
      <c r="P770" s="409"/>
      <c r="Q770" s="409"/>
      <c r="R770" s="409"/>
      <c r="S770" s="409"/>
      <c r="T770" s="409"/>
      <c r="U770" s="409"/>
      <c r="V770" s="409"/>
      <c r="W770" s="409"/>
      <c r="X770" s="409"/>
      <c r="AP770" s="409"/>
      <c r="AQ770" s="409"/>
      <c r="AR770" s="409"/>
      <c r="AS770" s="409"/>
      <c r="AT770" s="409"/>
      <c r="AU770" s="409"/>
      <c r="AV770" s="409"/>
      <c r="BF770" s="409"/>
      <c r="BG770" s="409"/>
      <c r="BH770" s="409"/>
      <c r="BI770" s="409"/>
      <c r="BJ770" s="409"/>
      <c r="BK770" s="409"/>
      <c r="BL770" s="409"/>
      <c r="BV770" s="409"/>
      <c r="BW770" s="409"/>
      <c r="BX770" s="409"/>
      <c r="BY770" s="409"/>
      <c r="BZ770" s="409"/>
      <c r="CA770" s="409"/>
      <c r="CB770" s="409"/>
      <c r="CL770" s="409"/>
      <c r="CM770" s="409"/>
      <c r="CN770" s="409"/>
      <c r="CO770" s="409"/>
      <c r="CP770" s="409"/>
      <c r="CQ770" s="409"/>
      <c r="CR770" s="409"/>
      <c r="DB770" s="409"/>
      <c r="DC770" s="409"/>
      <c r="DD770" s="409"/>
      <c r="DE770" s="409"/>
      <c r="DF770" s="409"/>
      <c r="DG770" s="409"/>
      <c r="DH770" s="409"/>
      <c r="DR770" s="409"/>
      <c r="DS770" s="409"/>
      <c r="DT770" s="409"/>
      <c r="DU770" s="409"/>
      <c r="DV770" s="409"/>
      <c r="DW770" s="409"/>
      <c r="DX770" s="409"/>
      <c r="EH770" s="409"/>
      <c r="EI770" s="409"/>
      <c r="EJ770" s="409"/>
      <c r="EK770" s="409"/>
      <c r="EL770" s="409"/>
      <c r="EM770" s="409"/>
      <c r="EN770" s="409"/>
      <c r="EX770" s="409"/>
      <c r="EY770" s="409"/>
      <c r="EZ770" s="409"/>
      <c r="FA770" s="409"/>
      <c r="FB770" s="409"/>
      <c r="FC770" s="409"/>
      <c r="FD770" s="409"/>
      <c r="FN770" s="409"/>
      <c r="FO770" s="409"/>
      <c r="FP770" s="409"/>
      <c r="FQ770" s="409"/>
      <c r="FR770" s="409"/>
      <c r="FS770" s="409"/>
      <c r="FT770" s="409"/>
      <c r="GD770" s="409"/>
      <c r="GE770" s="409"/>
      <c r="GF770" s="409"/>
      <c r="GG770" s="409"/>
      <c r="GH770" s="409"/>
      <c r="GI770" s="409"/>
      <c r="GJ770" s="409"/>
      <c r="GT770" s="409"/>
      <c r="GU770" s="409"/>
      <c r="GV770" s="409"/>
      <c r="GW770" s="409"/>
      <c r="GX770" s="409"/>
      <c r="GY770" s="409"/>
      <c r="GZ770" s="409"/>
      <c r="HJ770" s="409"/>
      <c r="HK770" s="409"/>
      <c r="HL770" s="409"/>
      <c r="HM770" s="409"/>
      <c r="HN770" s="409"/>
      <c r="HO770" s="409"/>
      <c r="HP770" s="409"/>
      <c r="HZ770" s="409"/>
      <c r="IA770" s="409"/>
      <c r="IB770" s="409"/>
      <c r="IC770" s="409"/>
      <c r="ID770" s="409"/>
      <c r="IE770" s="409"/>
      <c r="IF770" s="409"/>
      <c r="IP770" s="409"/>
      <c r="IQ770" s="409"/>
      <c r="IR770" s="409"/>
      <c r="IS770" s="409"/>
      <c r="IT770" s="409"/>
      <c r="IU770" s="409"/>
      <c r="IV770" s="409"/>
    </row>
    <row r="771" spans="10:256">
      <c r="J771" s="409"/>
      <c r="K771" s="409"/>
      <c r="L771" s="409"/>
      <c r="M771" s="409"/>
      <c r="N771" s="409"/>
      <c r="O771" s="409"/>
      <c r="P771" s="409"/>
      <c r="Q771" s="409"/>
      <c r="R771" s="409"/>
      <c r="S771" s="409"/>
      <c r="T771" s="409"/>
      <c r="U771" s="409"/>
      <c r="V771" s="409"/>
      <c r="W771" s="409"/>
      <c r="X771" s="409"/>
      <c r="AP771" s="409"/>
      <c r="AQ771" s="409"/>
      <c r="AR771" s="409"/>
      <c r="AS771" s="409"/>
      <c r="AT771" s="409"/>
      <c r="AU771" s="409"/>
      <c r="AV771" s="409"/>
      <c r="BF771" s="409"/>
      <c r="BG771" s="409"/>
      <c r="BH771" s="409"/>
      <c r="BI771" s="409"/>
      <c r="BJ771" s="409"/>
      <c r="BK771" s="409"/>
      <c r="BL771" s="409"/>
      <c r="BV771" s="409"/>
      <c r="BW771" s="409"/>
      <c r="BX771" s="409"/>
      <c r="BY771" s="409"/>
      <c r="BZ771" s="409"/>
      <c r="CA771" s="409"/>
      <c r="CB771" s="409"/>
      <c r="CL771" s="409"/>
      <c r="CM771" s="409"/>
      <c r="CN771" s="409"/>
      <c r="CO771" s="409"/>
      <c r="CP771" s="409"/>
      <c r="CQ771" s="409"/>
      <c r="CR771" s="409"/>
      <c r="DB771" s="409"/>
      <c r="DC771" s="409"/>
      <c r="DD771" s="409"/>
      <c r="DE771" s="409"/>
      <c r="DF771" s="409"/>
      <c r="DG771" s="409"/>
      <c r="DH771" s="409"/>
      <c r="DR771" s="409"/>
      <c r="DS771" s="409"/>
      <c r="DT771" s="409"/>
      <c r="DU771" s="409"/>
      <c r="DV771" s="409"/>
      <c r="DW771" s="409"/>
      <c r="DX771" s="409"/>
      <c r="EH771" s="409"/>
      <c r="EI771" s="409"/>
      <c r="EJ771" s="409"/>
      <c r="EK771" s="409"/>
      <c r="EL771" s="409"/>
      <c r="EM771" s="409"/>
      <c r="EN771" s="409"/>
      <c r="EX771" s="409"/>
      <c r="EY771" s="409"/>
      <c r="EZ771" s="409"/>
      <c r="FA771" s="409"/>
      <c r="FB771" s="409"/>
      <c r="FC771" s="409"/>
      <c r="FD771" s="409"/>
      <c r="FN771" s="409"/>
      <c r="FO771" s="409"/>
      <c r="FP771" s="409"/>
      <c r="FQ771" s="409"/>
      <c r="FR771" s="409"/>
      <c r="FS771" s="409"/>
      <c r="FT771" s="409"/>
      <c r="GD771" s="409"/>
      <c r="GE771" s="409"/>
      <c r="GF771" s="409"/>
      <c r="GG771" s="409"/>
      <c r="GH771" s="409"/>
      <c r="GI771" s="409"/>
      <c r="GJ771" s="409"/>
      <c r="GT771" s="409"/>
      <c r="GU771" s="409"/>
      <c r="GV771" s="409"/>
      <c r="GW771" s="409"/>
      <c r="GX771" s="409"/>
      <c r="GY771" s="409"/>
      <c r="GZ771" s="409"/>
      <c r="HJ771" s="409"/>
      <c r="HK771" s="409"/>
      <c r="HL771" s="409"/>
      <c r="HM771" s="409"/>
      <c r="HN771" s="409"/>
      <c r="HO771" s="409"/>
      <c r="HP771" s="409"/>
      <c r="HZ771" s="409"/>
      <c r="IA771" s="409"/>
      <c r="IB771" s="409"/>
      <c r="IC771" s="409"/>
      <c r="ID771" s="409"/>
      <c r="IE771" s="409"/>
      <c r="IF771" s="409"/>
      <c r="IP771" s="409"/>
      <c r="IQ771" s="409"/>
      <c r="IR771" s="409"/>
      <c r="IS771" s="409"/>
      <c r="IT771" s="409"/>
      <c r="IU771" s="409"/>
      <c r="IV771" s="409"/>
    </row>
    <row r="772" spans="10:256">
      <c r="J772" s="409"/>
      <c r="K772" s="409"/>
      <c r="L772" s="409"/>
      <c r="M772" s="409"/>
      <c r="N772" s="409"/>
      <c r="O772" s="409"/>
      <c r="P772" s="409"/>
      <c r="Q772" s="409"/>
      <c r="R772" s="409"/>
      <c r="S772" s="409"/>
      <c r="T772" s="409"/>
      <c r="U772" s="409"/>
      <c r="V772" s="409"/>
      <c r="W772" s="409"/>
      <c r="X772" s="409"/>
      <c r="AP772" s="409"/>
      <c r="AQ772" s="409"/>
      <c r="AR772" s="409"/>
      <c r="AS772" s="409"/>
      <c r="AT772" s="409"/>
      <c r="AU772" s="409"/>
      <c r="AV772" s="409"/>
      <c r="BF772" s="409"/>
      <c r="BG772" s="409"/>
      <c r="BH772" s="409"/>
      <c r="BI772" s="409"/>
      <c r="BJ772" s="409"/>
      <c r="BK772" s="409"/>
      <c r="BL772" s="409"/>
      <c r="BV772" s="409"/>
      <c r="BW772" s="409"/>
      <c r="BX772" s="409"/>
      <c r="BY772" s="409"/>
      <c r="BZ772" s="409"/>
      <c r="CA772" s="409"/>
      <c r="CB772" s="409"/>
      <c r="CL772" s="409"/>
      <c r="CM772" s="409"/>
      <c r="CN772" s="409"/>
      <c r="CO772" s="409"/>
      <c r="CP772" s="409"/>
      <c r="CQ772" s="409"/>
      <c r="CR772" s="409"/>
      <c r="DB772" s="409"/>
      <c r="DC772" s="409"/>
      <c r="DD772" s="409"/>
      <c r="DE772" s="409"/>
      <c r="DF772" s="409"/>
      <c r="DG772" s="409"/>
      <c r="DH772" s="409"/>
      <c r="DR772" s="409"/>
      <c r="DS772" s="409"/>
      <c r="DT772" s="409"/>
      <c r="DU772" s="409"/>
      <c r="DV772" s="409"/>
      <c r="DW772" s="409"/>
      <c r="DX772" s="409"/>
      <c r="EH772" s="409"/>
      <c r="EI772" s="409"/>
      <c r="EJ772" s="409"/>
      <c r="EK772" s="409"/>
      <c r="EL772" s="409"/>
      <c r="EM772" s="409"/>
      <c r="EN772" s="409"/>
      <c r="EX772" s="409"/>
      <c r="EY772" s="409"/>
      <c r="EZ772" s="409"/>
      <c r="FA772" s="409"/>
      <c r="FB772" s="409"/>
      <c r="FC772" s="409"/>
      <c r="FD772" s="409"/>
      <c r="FN772" s="409"/>
      <c r="FO772" s="409"/>
      <c r="FP772" s="409"/>
      <c r="FQ772" s="409"/>
      <c r="FR772" s="409"/>
      <c r="FS772" s="409"/>
      <c r="FT772" s="409"/>
      <c r="GD772" s="409"/>
      <c r="GE772" s="409"/>
      <c r="GF772" s="409"/>
      <c r="GG772" s="409"/>
      <c r="GH772" s="409"/>
      <c r="GI772" s="409"/>
      <c r="GJ772" s="409"/>
      <c r="GT772" s="409"/>
      <c r="GU772" s="409"/>
      <c r="GV772" s="409"/>
      <c r="GW772" s="409"/>
      <c r="GX772" s="409"/>
      <c r="GY772" s="409"/>
      <c r="GZ772" s="409"/>
      <c r="HJ772" s="409"/>
      <c r="HK772" s="409"/>
      <c r="HL772" s="409"/>
      <c r="HM772" s="409"/>
      <c r="HN772" s="409"/>
      <c r="HO772" s="409"/>
      <c r="HP772" s="409"/>
      <c r="HZ772" s="409"/>
      <c r="IA772" s="409"/>
      <c r="IB772" s="409"/>
      <c r="IC772" s="409"/>
      <c r="ID772" s="409"/>
      <c r="IE772" s="409"/>
      <c r="IF772" s="409"/>
      <c r="IP772" s="409"/>
      <c r="IQ772" s="409"/>
      <c r="IR772" s="409"/>
      <c r="IS772" s="409"/>
      <c r="IT772" s="409"/>
      <c r="IU772" s="409"/>
      <c r="IV772" s="409"/>
    </row>
    <row r="773" spans="10:256">
      <c r="J773" s="409"/>
      <c r="K773" s="409"/>
      <c r="L773" s="409"/>
      <c r="M773" s="409"/>
      <c r="N773" s="409"/>
      <c r="O773" s="409"/>
      <c r="P773" s="409"/>
      <c r="Q773" s="409"/>
      <c r="R773" s="409"/>
      <c r="S773" s="409"/>
      <c r="T773" s="409"/>
      <c r="U773" s="409"/>
      <c r="V773" s="409"/>
      <c r="W773" s="409"/>
      <c r="X773" s="409"/>
      <c r="AP773" s="409"/>
      <c r="AQ773" s="409"/>
      <c r="AR773" s="409"/>
      <c r="AS773" s="409"/>
      <c r="AT773" s="409"/>
      <c r="AU773" s="409"/>
      <c r="AV773" s="409"/>
      <c r="BF773" s="409"/>
      <c r="BG773" s="409"/>
      <c r="BH773" s="409"/>
      <c r="BI773" s="409"/>
      <c r="BJ773" s="409"/>
      <c r="BK773" s="409"/>
      <c r="BL773" s="409"/>
      <c r="BV773" s="409"/>
      <c r="BW773" s="409"/>
      <c r="BX773" s="409"/>
      <c r="BY773" s="409"/>
      <c r="BZ773" s="409"/>
      <c r="CA773" s="409"/>
      <c r="CB773" s="409"/>
      <c r="CL773" s="409"/>
      <c r="CM773" s="409"/>
      <c r="CN773" s="409"/>
      <c r="CO773" s="409"/>
      <c r="CP773" s="409"/>
      <c r="CQ773" s="409"/>
      <c r="CR773" s="409"/>
      <c r="DB773" s="409"/>
      <c r="DC773" s="409"/>
      <c r="DD773" s="409"/>
      <c r="DE773" s="409"/>
      <c r="DF773" s="409"/>
      <c r="DG773" s="409"/>
      <c r="DH773" s="409"/>
      <c r="DR773" s="409"/>
      <c r="DS773" s="409"/>
      <c r="DT773" s="409"/>
      <c r="DU773" s="409"/>
      <c r="DV773" s="409"/>
      <c r="DW773" s="409"/>
      <c r="DX773" s="409"/>
      <c r="EH773" s="409"/>
      <c r="EI773" s="409"/>
      <c r="EJ773" s="409"/>
      <c r="EK773" s="409"/>
      <c r="EL773" s="409"/>
      <c r="EM773" s="409"/>
      <c r="EN773" s="409"/>
      <c r="EX773" s="409"/>
      <c r="EY773" s="409"/>
      <c r="EZ773" s="409"/>
      <c r="FA773" s="409"/>
      <c r="FB773" s="409"/>
      <c r="FC773" s="409"/>
      <c r="FD773" s="409"/>
      <c r="FN773" s="409"/>
      <c r="FO773" s="409"/>
      <c r="FP773" s="409"/>
      <c r="FQ773" s="409"/>
      <c r="FR773" s="409"/>
      <c r="FS773" s="409"/>
      <c r="FT773" s="409"/>
      <c r="GD773" s="409"/>
      <c r="GE773" s="409"/>
      <c r="GF773" s="409"/>
      <c r="GG773" s="409"/>
      <c r="GH773" s="409"/>
      <c r="GI773" s="409"/>
      <c r="GJ773" s="409"/>
      <c r="GT773" s="409"/>
      <c r="GU773" s="409"/>
      <c r="GV773" s="409"/>
      <c r="GW773" s="409"/>
      <c r="GX773" s="409"/>
      <c r="GY773" s="409"/>
      <c r="GZ773" s="409"/>
      <c r="HJ773" s="409"/>
      <c r="HK773" s="409"/>
      <c r="HL773" s="409"/>
      <c r="HM773" s="409"/>
      <c r="HN773" s="409"/>
      <c r="HO773" s="409"/>
      <c r="HP773" s="409"/>
      <c r="HZ773" s="409"/>
      <c r="IA773" s="409"/>
      <c r="IB773" s="409"/>
      <c r="IC773" s="409"/>
      <c r="ID773" s="409"/>
      <c r="IE773" s="409"/>
      <c r="IF773" s="409"/>
      <c r="IP773" s="409"/>
      <c r="IQ773" s="409"/>
      <c r="IR773" s="409"/>
      <c r="IS773" s="409"/>
      <c r="IT773" s="409"/>
      <c r="IU773" s="409"/>
      <c r="IV773" s="409"/>
    </row>
    <row r="774" spans="10:256">
      <c r="J774" s="409"/>
      <c r="K774" s="409"/>
      <c r="L774" s="409"/>
      <c r="M774" s="409"/>
      <c r="N774" s="409"/>
      <c r="O774" s="409"/>
      <c r="P774" s="409"/>
      <c r="Q774" s="409"/>
      <c r="R774" s="409"/>
      <c r="S774" s="409"/>
      <c r="T774" s="409"/>
      <c r="U774" s="409"/>
      <c r="V774" s="409"/>
      <c r="W774" s="409"/>
      <c r="X774" s="409"/>
      <c r="AP774" s="409"/>
      <c r="AQ774" s="409"/>
      <c r="AR774" s="409"/>
      <c r="AS774" s="409"/>
      <c r="AT774" s="409"/>
      <c r="AU774" s="409"/>
      <c r="AV774" s="409"/>
      <c r="BF774" s="409"/>
      <c r="BG774" s="409"/>
      <c r="BH774" s="409"/>
      <c r="BI774" s="409"/>
      <c r="BJ774" s="409"/>
      <c r="BK774" s="409"/>
      <c r="BL774" s="409"/>
      <c r="BV774" s="409"/>
      <c r="BW774" s="409"/>
      <c r="BX774" s="409"/>
      <c r="BY774" s="409"/>
      <c r="BZ774" s="409"/>
      <c r="CA774" s="409"/>
      <c r="CB774" s="409"/>
      <c r="CL774" s="409"/>
      <c r="CM774" s="409"/>
      <c r="CN774" s="409"/>
      <c r="CO774" s="409"/>
      <c r="CP774" s="409"/>
      <c r="CQ774" s="409"/>
      <c r="CR774" s="409"/>
      <c r="DB774" s="409"/>
      <c r="DC774" s="409"/>
      <c r="DD774" s="409"/>
      <c r="DE774" s="409"/>
      <c r="DF774" s="409"/>
      <c r="DG774" s="409"/>
      <c r="DH774" s="409"/>
      <c r="DR774" s="409"/>
      <c r="DS774" s="409"/>
      <c r="DT774" s="409"/>
      <c r="DU774" s="409"/>
      <c r="DV774" s="409"/>
      <c r="DW774" s="409"/>
      <c r="DX774" s="409"/>
      <c r="EH774" s="409"/>
      <c r="EI774" s="409"/>
      <c r="EJ774" s="409"/>
      <c r="EK774" s="409"/>
      <c r="EL774" s="409"/>
      <c r="EM774" s="409"/>
      <c r="EN774" s="409"/>
      <c r="EX774" s="409"/>
      <c r="EY774" s="409"/>
      <c r="EZ774" s="409"/>
      <c r="FA774" s="409"/>
      <c r="FB774" s="409"/>
      <c r="FC774" s="409"/>
      <c r="FD774" s="409"/>
      <c r="FN774" s="409"/>
      <c r="FO774" s="409"/>
      <c r="FP774" s="409"/>
      <c r="FQ774" s="409"/>
      <c r="FR774" s="409"/>
      <c r="FS774" s="409"/>
      <c r="FT774" s="409"/>
      <c r="GD774" s="409"/>
      <c r="GE774" s="409"/>
      <c r="GF774" s="409"/>
      <c r="GG774" s="409"/>
      <c r="GH774" s="409"/>
      <c r="GI774" s="409"/>
      <c r="GJ774" s="409"/>
      <c r="GT774" s="409"/>
      <c r="GU774" s="409"/>
      <c r="GV774" s="409"/>
      <c r="GW774" s="409"/>
      <c r="GX774" s="409"/>
      <c r="GY774" s="409"/>
      <c r="GZ774" s="409"/>
      <c r="HJ774" s="409"/>
      <c r="HK774" s="409"/>
      <c r="HL774" s="409"/>
      <c r="HM774" s="409"/>
      <c r="HN774" s="409"/>
      <c r="HO774" s="409"/>
      <c r="HP774" s="409"/>
      <c r="HZ774" s="409"/>
      <c r="IA774" s="409"/>
      <c r="IB774" s="409"/>
      <c r="IC774" s="409"/>
      <c r="ID774" s="409"/>
      <c r="IE774" s="409"/>
      <c r="IF774" s="409"/>
      <c r="IP774" s="409"/>
      <c r="IQ774" s="409"/>
      <c r="IR774" s="409"/>
      <c r="IS774" s="409"/>
      <c r="IT774" s="409"/>
      <c r="IU774" s="409"/>
      <c r="IV774" s="409"/>
    </row>
    <row r="775" spans="10:256">
      <c r="J775" s="409"/>
      <c r="K775" s="409"/>
      <c r="L775" s="409"/>
      <c r="M775" s="409"/>
      <c r="N775" s="409"/>
      <c r="O775" s="409"/>
      <c r="P775" s="409"/>
      <c r="Q775" s="409"/>
      <c r="R775" s="409"/>
      <c r="S775" s="409"/>
      <c r="T775" s="409"/>
      <c r="U775" s="409"/>
      <c r="V775" s="409"/>
      <c r="W775" s="409"/>
      <c r="X775" s="409"/>
      <c r="AP775" s="409"/>
      <c r="AQ775" s="409"/>
      <c r="AR775" s="409"/>
      <c r="AS775" s="409"/>
      <c r="AT775" s="409"/>
      <c r="AU775" s="409"/>
      <c r="AV775" s="409"/>
      <c r="BF775" s="409"/>
      <c r="BG775" s="409"/>
      <c r="BH775" s="409"/>
      <c r="BI775" s="409"/>
      <c r="BJ775" s="409"/>
      <c r="BK775" s="409"/>
      <c r="BL775" s="409"/>
      <c r="BV775" s="409"/>
      <c r="BW775" s="409"/>
      <c r="BX775" s="409"/>
      <c r="BY775" s="409"/>
      <c r="BZ775" s="409"/>
      <c r="CA775" s="409"/>
      <c r="CB775" s="409"/>
      <c r="CL775" s="409"/>
      <c r="CM775" s="409"/>
      <c r="CN775" s="409"/>
      <c r="CO775" s="409"/>
      <c r="CP775" s="409"/>
      <c r="CQ775" s="409"/>
      <c r="CR775" s="409"/>
      <c r="DB775" s="409"/>
      <c r="DC775" s="409"/>
      <c r="DD775" s="409"/>
      <c r="DE775" s="409"/>
      <c r="DF775" s="409"/>
      <c r="DG775" s="409"/>
      <c r="DH775" s="409"/>
      <c r="DR775" s="409"/>
      <c r="DS775" s="409"/>
      <c r="DT775" s="409"/>
      <c r="DU775" s="409"/>
      <c r="DV775" s="409"/>
      <c r="DW775" s="409"/>
      <c r="DX775" s="409"/>
      <c r="EH775" s="409"/>
      <c r="EI775" s="409"/>
      <c r="EJ775" s="409"/>
      <c r="EK775" s="409"/>
      <c r="EL775" s="409"/>
      <c r="EM775" s="409"/>
      <c r="EN775" s="409"/>
      <c r="EX775" s="409"/>
      <c r="EY775" s="409"/>
      <c r="EZ775" s="409"/>
      <c r="FA775" s="409"/>
      <c r="FB775" s="409"/>
      <c r="FC775" s="409"/>
      <c r="FD775" s="409"/>
      <c r="FN775" s="409"/>
      <c r="FO775" s="409"/>
      <c r="FP775" s="409"/>
      <c r="FQ775" s="409"/>
      <c r="FR775" s="409"/>
      <c r="FS775" s="409"/>
      <c r="FT775" s="409"/>
      <c r="GD775" s="409"/>
      <c r="GE775" s="409"/>
      <c r="GF775" s="409"/>
      <c r="GG775" s="409"/>
      <c r="GH775" s="409"/>
      <c r="GI775" s="409"/>
      <c r="GJ775" s="409"/>
      <c r="GT775" s="409"/>
      <c r="GU775" s="409"/>
      <c r="GV775" s="409"/>
      <c r="GW775" s="409"/>
      <c r="GX775" s="409"/>
      <c r="GY775" s="409"/>
      <c r="GZ775" s="409"/>
      <c r="HJ775" s="409"/>
      <c r="HK775" s="409"/>
      <c r="HL775" s="409"/>
      <c r="HM775" s="409"/>
      <c r="HN775" s="409"/>
      <c r="HO775" s="409"/>
      <c r="HP775" s="409"/>
      <c r="HZ775" s="409"/>
      <c r="IA775" s="409"/>
      <c r="IB775" s="409"/>
      <c r="IC775" s="409"/>
      <c r="ID775" s="409"/>
      <c r="IE775" s="409"/>
      <c r="IF775" s="409"/>
      <c r="IP775" s="409"/>
      <c r="IQ775" s="409"/>
      <c r="IR775" s="409"/>
      <c r="IS775" s="409"/>
      <c r="IT775" s="409"/>
      <c r="IU775" s="409"/>
      <c r="IV775" s="409"/>
    </row>
    <row r="776" spans="10:256">
      <c r="J776" s="409"/>
      <c r="K776" s="409"/>
      <c r="L776" s="409"/>
      <c r="M776" s="409"/>
      <c r="N776" s="409"/>
      <c r="O776" s="409"/>
      <c r="P776" s="409"/>
      <c r="Q776" s="409"/>
      <c r="R776" s="409"/>
      <c r="S776" s="409"/>
      <c r="T776" s="409"/>
      <c r="U776" s="409"/>
      <c r="V776" s="409"/>
      <c r="W776" s="409"/>
      <c r="X776" s="409"/>
      <c r="AP776" s="409"/>
      <c r="AQ776" s="409"/>
      <c r="AR776" s="409"/>
      <c r="AS776" s="409"/>
      <c r="AT776" s="409"/>
      <c r="AU776" s="409"/>
      <c r="AV776" s="409"/>
      <c r="BF776" s="409"/>
      <c r="BG776" s="409"/>
      <c r="BH776" s="409"/>
      <c r="BI776" s="409"/>
      <c r="BJ776" s="409"/>
      <c r="BK776" s="409"/>
      <c r="BL776" s="409"/>
      <c r="BV776" s="409"/>
      <c r="BW776" s="409"/>
      <c r="BX776" s="409"/>
      <c r="BY776" s="409"/>
      <c r="BZ776" s="409"/>
      <c r="CA776" s="409"/>
      <c r="CB776" s="409"/>
      <c r="CL776" s="409"/>
      <c r="CM776" s="409"/>
      <c r="CN776" s="409"/>
      <c r="CO776" s="409"/>
      <c r="CP776" s="409"/>
      <c r="CQ776" s="409"/>
      <c r="CR776" s="409"/>
      <c r="DB776" s="409"/>
      <c r="DC776" s="409"/>
      <c r="DD776" s="409"/>
      <c r="DE776" s="409"/>
      <c r="DF776" s="409"/>
      <c r="DG776" s="409"/>
      <c r="DH776" s="409"/>
      <c r="DR776" s="409"/>
      <c r="DS776" s="409"/>
      <c r="DT776" s="409"/>
      <c r="DU776" s="409"/>
      <c r="DV776" s="409"/>
      <c r="DW776" s="409"/>
      <c r="DX776" s="409"/>
      <c r="EH776" s="409"/>
      <c r="EI776" s="409"/>
      <c r="EJ776" s="409"/>
      <c r="EK776" s="409"/>
      <c r="EL776" s="409"/>
      <c r="EM776" s="409"/>
      <c r="EN776" s="409"/>
      <c r="EX776" s="409"/>
      <c r="EY776" s="409"/>
      <c r="EZ776" s="409"/>
      <c r="FA776" s="409"/>
      <c r="FB776" s="409"/>
      <c r="FC776" s="409"/>
      <c r="FD776" s="409"/>
      <c r="FN776" s="409"/>
      <c r="FO776" s="409"/>
      <c r="FP776" s="409"/>
      <c r="FQ776" s="409"/>
      <c r="FR776" s="409"/>
      <c r="FS776" s="409"/>
      <c r="FT776" s="409"/>
      <c r="GD776" s="409"/>
      <c r="GE776" s="409"/>
      <c r="GF776" s="409"/>
      <c r="GG776" s="409"/>
      <c r="GH776" s="409"/>
      <c r="GI776" s="409"/>
      <c r="GJ776" s="409"/>
      <c r="GT776" s="409"/>
      <c r="GU776" s="409"/>
      <c r="GV776" s="409"/>
      <c r="GW776" s="409"/>
      <c r="GX776" s="409"/>
      <c r="GY776" s="409"/>
      <c r="GZ776" s="409"/>
      <c r="HJ776" s="409"/>
      <c r="HK776" s="409"/>
      <c r="HL776" s="409"/>
      <c r="HM776" s="409"/>
      <c r="HN776" s="409"/>
      <c r="HO776" s="409"/>
      <c r="HP776" s="409"/>
      <c r="HZ776" s="409"/>
      <c r="IA776" s="409"/>
      <c r="IB776" s="409"/>
      <c r="IC776" s="409"/>
      <c r="ID776" s="409"/>
      <c r="IE776" s="409"/>
      <c r="IF776" s="409"/>
      <c r="IP776" s="409"/>
      <c r="IQ776" s="409"/>
      <c r="IR776" s="409"/>
      <c r="IS776" s="409"/>
      <c r="IT776" s="409"/>
      <c r="IU776" s="409"/>
      <c r="IV776" s="409"/>
    </row>
    <row r="777" spans="10:256">
      <c r="J777" s="409"/>
      <c r="K777" s="409"/>
      <c r="L777" s="409"/>
      <c r="M777" s="409"/>
      <c r="N777" s="409"/>
      <c r="O777" s="409"/>
      <c r="P777" s="409"/>
      <c r="Q777" s="409"/>
      <c r="R777" s="409"/>
      <c r="S777" s="409"/>
      <c r="T777" s="409"/>
      <c r="U777" s="409"/>
      <c r="V777" s="409"/>
      <c r="W777" s="409"/>
      <c r="X777" s="409"/>
      <c r="AP777" s="409"/>
      <c r="AQ777" s="409"/>
      <c r="AR777" s="409"/>
      <c r="AS777" s="409"/>
      <c r="AT777" s="409"/>
      <c r="AU777" s="409"/>
      <c r="AV777" s="409"/>
      <c r="BF777" s="409"/>
      <c r="BG777" s="409"/>
      <c r="BH777" s="409"/>
      <c r="BI777" s="409"/>
      <c r="BJ777" s="409"/>
      <c r="BK777" s="409"/>
      <c r="BL777" s="409"/>
      <c r="BV777" s="409"/>
      <c r="BW777" s="409"/>
      <c r="BX777" s="409"/>
      <c r="BY777" s="409"/>
      <c r="BZ777" s="409"/>
      <c r="CA777" s="409"/>
      <c r="CB777" s="409"/>
      <c r="CL777" s="409"/>
      <c r="CM777" s="409"/>
      <c r="CN777" s="409"/>
      <c r="CO777" s="409"/>
      <c r="CP777" s="409"/>
      <c r="CQ777" s="409"/>
      <c r="CR777" s="409"/>
      <c r="DB777" s="409"/>
      <c r="DC777" s="409"/>
      <c r="DD777" s="409"/>
      <c r="DE777" s="409"/>
      <c r="DF777" s="409"/>
      <c r="DG777" s="409"/>
      <c r="DH777" s="409"/>
      <c r="DR777" s="409"/>
      <c r="DS777" s="409"/>
      <c r="DT777" s="409"/>
      <c r="DU777" s="409"/>
      <c r="DV777" s="409"/>
      <c r="DW777" s="409"/>
      <c r="DX777" s="409"/>
      <c r="EH777" s="409"/>
      <c r="EI777" s="409"/>
      <c r="EJ777" s="409"/>
      <c r="EK777" s="409"/>
      <c r="EL777" s="409"/>
      <c r="EM777" s="409"/>
      <c r="EN777" s="409"/>
      <c r="EX777" s="409"/>
      <c r="EY777" s="409"/>
      <c r="EZ777" s="409"/>
      <c r="FA777" s="409"/>
      <c r="FB777" s="409"/>
      <c r="FC777" s="409"/>
      <c r="FD777" s="409"/>
      <c r="FN777" s="409"/>
      <c r="FO777" s="409"/>
      <c r="FP777" s="409"/>
      <c r="FQ777" s="409"/>
      <c r="FR777" s="409"/>
      <c r="FS777" s="409"/>
      <c r="FT777" s="409"/>
      <c r="GD777" s="409"/>
      <c r="GE777" s="409"/>
      <c r="GF777" s="409"/>
      <c r="GG777" s="409"/>
      <c r="GH777" s="409"/>
      <c r="GI777" s="409"/>
      <c r="GJ777" s="409"/>
      <c r="GT777" s="409"/>
      <c r="GU777" s="409"/>
      <c r="GV777" s="409"/>
      <c r="GW777" s="409"/>
      <c r="GX777" s="409"/>
      <c r="GY777" s="409"/>
      <c r="GZ777" s="409"/>
      <c r="HJ777" s="409"/>
      <c r="HK777" s="409"/>
      <c r="HL777" s="409"/>
      <c r="HM777" s="409"/>
      <c r="HN777" s="409"/>
      <c r="HO777" s="409"/>
      <c r="HP777" s="409"/>
      <c r="HZ777" s="409"/>
      <c r="IA777" s="409"/>
      <c r="IB777" s="409"/>
      <c r="IC777" s="409"/>
      <c r="ID777" s="409"/>
      <c r="IE777" s="409"/>
      <c r="IF777" s="409"/>
      <c r="IP777" s="409"/>
      <c r="IQ777" s="409"/>
      <c r="IR777" s="409"/>
      <c r="IS777" s="409"/>
      <c r="IT777" s="409"/>
      <c r="IU777" s="409"/>
      <c r="IV777" s="409"/>
    </row>
    <row r="778" spans="10:256">
      <c r="J778" s="409"/>
      <c r="K778" s="409"/>
      <c r="L778" s="409"/>
      <c r="M778" s="409"/>
      <c r="N778" s="409"/>
      <c r="O778" s="409"/>
      <c r="P778" s="409"/>
      <c r="Q778" s="409"/>
      <c r="R778" s="409"/>
      <c r="S778" s="409"/>
      <c r="T778" s="409"/>
      <c r="U778" s="409"/>
      <c r="V778" s="409"/>
      <c r="W778" s="409"/>
      <c r="X778" s="409"/>
      <c r="AP778" s="409"/>
      <c r="AQ778" s="409"/>
      <c r="AR778" s="409"/>
      <c r="AS778" s="409"/>
      <c r="AT778" s="409"/>
      <c r="AU778" s="409"/>
      <c r="AV778" s="409"/>
      <c r="BF778" s="409"/>
      <c r="BG778" s="409"/>
      <c r="BH778" s="409"/>
      <c r="BI778" s="409"/>
      <c r="BJ778" s="409"/>
      <c r="BK778" s="409"/>
      <c r="BL778" s="409"/>
      <c r="BV778" s="409"/>
      <c r="BW778" s="409"/>
      <c r="BX778" s="409"/>
      <c r="BY778" s="409"/>
      <c r="BZ778" s="409"/>
      <c r="CA778" s="409"/>
      <c r="CB778" s="409"/>
      <c r="CL778" s="409"/>
      <c r="CM778" s="409"/>
      <c r="CN778" s="409"/>
      <c r="CO778" s="409"/>
      <c r="CP778" s="409"/>
      <c r="CQ778" s="409"/>
      <c r="CR778" s="409"/>
      <c r="DB778" s="409"/>
      <c r="DC778" s="409"/>
      <c r="DD778" s="409"/>
      <c r="DE778" s="409"/>
      <c r="DF778" s="409"/>
      <c r="DG778" s="409"/>
      <c r="DH778" s="409"/>
      <c r="DR778" s="409"/>
      <c r="DS778" s="409"/>
      <c r="DT778" s="409"/>
      <c r="DU778" s="409"/>
      <c r="DV778" s="409"/>
      <c r="DW778" s="409"/>
      <c r="DX778" s="409"/>
      <c r="EH778" s="409"/>
      <c r="EI778" s="409"/>
      <c r="EJ778" s="409"/>
      <c r="EK778" s="409"/>
      <c r="EL778" s="409"/>
      <c r="EM778" s="409"/>
      <c r="EN778" s="409"/>
      <c r="EX778" s="409"/>
      <c r="EY778" s="409"/>
      <c r="EZ778" s="409"/>
      <c r="FA778" s="409"/>
      <c r="FB778" s="409"/>
      <c r="FC778" s="409"/>
      <c r="FD778" s="409"/>
      <c r="FN778" s="409"/>
      <c r="FO778" s="409"/>
      <c r="FP778" s="409"/>
      <c r="FQ778" s="409"/>
      <c r="FR778" s="409"/>
      <c r="FS778" s="409"/>
      <c r="FT778" s="409"/>
      <c r="GD778" s="409"/>
      <c r="GE778" s="409"/>
      <c r="GF778" s="409"/>
      <c r="GG778" s="409"/>
      <c r="GH778" s="409"/>
      <c r="GI778" s="409"/>
      <c r="GJ778" s="409"/>
      <c r="GT778" s="409"/>
      <c r="GU778" s="409"/>
      <c r="GV778" s="409"/>
      <c r="GW778" s="409"/>
      <c r="GX778" s="409"/>
      <c r="GY778" s="409"/>
      <c r="GZ778" s="409"/>
      <c r="HJ778" s="409"/>
      <c r="HK778" s="409"/>
      <c r="HL778" s="409"/>
      <c r="HM778" s="409"/>
      <c r="HN778" s="409"/>
      <c r="HO778" s="409"/>
      <c r="HP778" s="409"/>
      <c r="HZ778" s="409"/>
      <c r="IA778" s="409"/>
      <c r="IB778" s="409"/>
      <c r="IC778" s="409"/>
      <c r="ID778" s="409"/>
      <c r="IE778" s="409"/>
      <c r="IF778" s="409"/>
      <c r="IP778" s="409"/>
      <c r="IQ778" s="409"/>
      <c r="IR778" s="409"/>
      <c r="IS778" s="409"/>
      <c r="IT778" s="409"/>
      <c r="IU778" s="409"/>
      <c r="IV778" s="409"/>
    </row>
    <row r="779" spans="10:256">
      <c r="J779" s="409"/>
      <c r="K779" s="409"/>
      <c r="L779" s="409"/>
      <c r="M779" s="409"/>
      <c r="N779" s="409"/>
      <c r="O779" s="409"/>
      <c r="P779" s="409"/>
      <c r="Q779" s="409"/>
      <c r="R779" s="409"/>
      <c r="S779" s="409"/>
      <c r="T779" s="409"/>
      <c r="U779" s="409"/>
      <c r="V779" s="409"/>
      <c r="W779" s="409"/>
      <c r="X779" s="409"/>
      <c r="AP779" s="409"/>
      <c r="AQ779" s="409"/>
      <c r="AR779" s="409"/>
      <c r="AS779" s="409"/>
      <c r="AT779" s="409"/>
      <c r="AU779" s="409"/>
      <c r="AV779" s="409"/>
      <c r="BF779" s="409"/>
      <c r="BG779" s="409"/>
      <c r="BH779" s="409"/>
      <c r="BI779" s="409"/>
      <c r="BJ779" s="409"/>
      <c r="BK779" s="409"/>
      <c r="BL779" s="409"/>
      <c r="BV779" s="409"/>
      <c r="BW779" s="409"/>
      <c r="BX779" s="409"/>
      <c r="BY779" s="409"/>
      <c r="BZ779" s="409"/>
      <c r="CA779" s="409"/>
      <c r="CB779" s="409"/>
      <c r="CL779" s="409"/>
      <c r="CM779" s="409"/>
      <c r="CN779" s="409"/>
      <c r="CO779" s="409"/>
      <c r="CP779" s="409"/>
      <c r="CQ779" s="409"/>
      <c r="CR779" s="409"/>
      <c r="DB779" s="409"/>
      <c r="DC779" s="409"/>
      <c r="DD779" s="409"/>
      <c r="DE779" s="409"/>
      <c r="DF779" s="409"/>
      <c r="DG779" s="409"/>
      <c r="DH779" s="409"/>
      <c r="DR779" s="409"/>
      <c r="DS779" s="409"/>
      <c r="DT779" s="409"/>
      <c r="DU779" s="409"/>
      <c r="DV779" s="409"/>
      <c r="DW779" s="409"/>
      <c r="DX779" s="409"/>
      <c r="EH779" s="409"/>
      <c r="EI779" s="409"/>
      <c r="EJ779" s="409"/>
      <c r="EK779" s="409"/>
      <c r="EL779" s="409"/>
      <c r="EM779" s="409"/>
      <c r="EN779" s="409"/>
      <c r="EX779" s="409"/>
      <c r="EY779" s="409"/>
      <c r="EZ779" s="409"/>
      <c r="FA779" s="409"/>
      <c r="FB779" s="409"/>
      <c r="FC779" s="409"/>
      <c r="FD779" s="409"/>
      <c r="FN779" s="409"/>
      <c r="FO779" s="409"/>
      <c r="FP779" s="409"/>
      <c r="FQ779" s="409"/>
      <c r="FR779" s="409"/>
      <c r="FS779" s="409"/>
      <c r="FT779" s="409"/>
      <c r="GD779" s="409"/>
      <c r="GE779" s="409"/>
      <c r="GF779" s="409"/>
      <c r="GG779" s="409"/>
      <c r="GH779" s="409"/>
      <c r="GI779" s="409"/>
      <c r="GJ779" s="409"/>
      <c r="GT779" s="409"/>
      <c r="GU779" s="409"/>
      <c r="GV779" s="409"/>
      <c r="GW779" s="409"/>
      <c r="GX779" s="409"/>
      <c r="GY779" s="409"/>
      <c r="GZ779" s="409"/>
      <c r="HJ779" s="409"/>
      <c r="HK779" s="409"/>
      <c r="HL779" s="409"/>
      <c r="HM779" s="409"/>
      <c r="HN779" s="409"/>
      <c r="HO779" s="409"/>
      <c r="HP779" s="409"/>
      <c r="HZ779" s="409"/>
      <c r="IA779" s="409"/>
      <c r="IB779" s="409"/>
      <c r="IC779" s="409"/>
      <c r="ID779" s="409"/>
      <c r="IE779" s="409"/>
      <c r="IF779" s="409"/>
      <c r="IP779" s="409"/>
      <c r="IQ779" s="409"/>
      <c r="IR779" s="409"/>
      <c r="IS779" s="409"/>
      <c r="IT779" s="409"/>
      <c r="IU779" s="409"/>
      <c r="IV779" s="409"/>
    </row>
    <row r="780" spans="10:256">
      <c r="J780" s="409"/>
      <c r="K780" s="409"/>
      <c r="L780" s="409"/>
      <c r="M780" s="409"/>
      <c r="N780" s="409"/>
      <c r="O780" s="409"/>
      <c r="P780" s="409"/>
      <c r="Q780" s="409"/>
      <c r="R780" s="409"/>
      <c r="S780" s="409"/>
      <c r="T780" s="409"/>
      <c r="U780" s="409"/>
      <c r="V780" s="409"/>
      <c r="W780" s="409"/>
      <c r="X780" s="409"/>
      <c r="AP780" s="409"/>
      <c r="AQ780" s="409"/>
      <c r="AR780" s="409"/>
      <c r="AS780" s="409"/>
      <c r="AT780" s="409"/>
      <c r="AU780" s="409"/>
      <c r="AV780" s="409"/>
      <c r="BF780" s="409"/>
      <c r="BG780" s="409"/>
      <c r="BH780" s="409"/>
      <c r="BI780" s="409"/>
      <c r="BJ780" s="409"/>
      <c r="BK780" s="409"/>
      <c r="BL780" s="409"/>
      <c r="BV780" s="409"/>
      <c r="BW780" s="409"/>
      <c r="BX780" s="409"/>
      <c r="BY780" s="409"/>
      <c r="BZ780" s="409"/>
      <c r="CA780" s="409"/>
      <c r="CB780" s="409"/>
      <c r="CL780" s="409"/>
      <c r="CM780" s="409"/>
      <c r="CN780" s="409"/>
      <c r="CO780" s="409"/>
      <c r="CP780" s="409"/>
      <c r="CQ780" s="409"/>
      <c r="CR780" s="409"/>
      <c r="DB780" s="409"/>
      <c r="DC780" s="409"/>
      <c r="DD780" s="409"/>
      <c r="DE780" s="409"/>
      <c r="DF780" s="409"/>
      <c r="DG780" s="409"/>
      <c r="DH780" s="409"/>
      <c r="DR780" s="409"/>
      <c r="DS780" s="409"/>
      <c r="DT780" s="409"/>
      <c r="DU780" s="409"/>
      <c r="DV780" s="409"/>
      <c r="DW780" s="409"/>
      <c r="DX780" s="409"/>
      <c r="EH780" s="409"/>
      <c r="EI780" s="409"/>
      <c r="EJ780" s="409"/>
      <c r="EK780" s="409"/>
      <c r="EL780" s="409"/>
      <c r="EM780" s="409"/>
      <c r="EN780" s="409"/>
      <c r="EX780" s="409"/>
      <c r="EY780" s="409"/>
      <c r="EZ780" s="409"/>
      <c r="FA780" s="409"/>
      <c r="FB780" s="409"/>
      <c r="FC780" s="409"/>
      <c r="FD780" s="409"/>
      <c r="FN780" s="409"/>
      <c r="FO780" s="409"/>
      <c r="FP780" s="409"/>
      <c r="FQ780" s="409"/>
      <c r="FR780" s="409"/>
      <c r="FS780" s="409"/>
      <c r="FT780" s="409"/>
      <c r="GD780" s="409"/>
      <c r="GE780" s="409"/>
      <c r="GF780" s="409"/>
      <c r="GG780" s="409"/>
      <c r="GH780" s="409"/>
      <c r="GI780" s="409"/>
      <c r="GJ780" s="409"/>
      <c r="GT780" s="409"/>
      <c r="GU780" s="409"/>
      <c r="GV780" s="409"/>
      <c r="GW780" s="409"/>
      <c r="GX780" s="409"/>
      <c r="GY780" s="409"/>
      <c r="GZ780" s="409"/>
      <c r="HJ780" s="409"/>
      <c r="HK780" s="409"/>
      <c r="HL780" s="409"/>
      <c r="HM780" s="409"/>
      <c r="HN780" s="409"/>
      <c r="HO780" s="409"/>
      <c r="HP780" s="409"/>
      <c r="HZ780" s="409"/>
      <c r="IA780" s="409"/>
      <c r="IB780" s="409"/>
      <c r="IC780" s="409"/>
      <c r="ID780" s="409"/>
      <c r="IE780" s="409"/>
      <c r="IF780" s="409"/>
      <c r="IP780" s="409"/>
      <c r="IQ780" s="409"/>
      <c r="IR780" s="409"/>
      <c r="IS780" s="409"/>
      <c r="IT780" s="409"/>
      <c r="IU780" s="409"/>
      <c r="IV780" s="409"/>
    </row>
    <row r="781" spans="10:256">
      <c r="J781" s="409"/>
      <c r="K781" s="409"/>
      <c r="L781" s="409"/>
      <c r="M781" s="409"/>
      <c r="N781" s="409"/>
      <c r="O781" s="409"/>
      <c r="P781" s="409"/>
      <c r="Q781" s="409"/>
      <c r="R781" s="409"/>
      <c r="S781" s="409"/>
      <c r="T781" s="409"/>
      <c r="U781" s="409"/>
      <c r="V781" s="409"/>
      <c r="W781" s="409"/>
      <c r="X781" s="409"/>
      <c r="AP781" s="409"/>
      <c r="AQ781" s="409"/>
      <c r="AR781" s="409"/>
      <c r="AS781" s="409"/>
      <c r="AT781" s="409"/>
      <c r="AU781" s="409"/>
      <c r="AV781" s="409"/>
      <c r="BF781" s="409"/>
      <c r="BG781" s="409"/>
      <c r="BH781" s="409"/>
      <c r="BI781" s="409"/>
      <c r="BJ781" s="409"/>
      <c r="BK781" s="409"/>
      <c r="BL781" s="409"/>
      <c r="BV781" s="409"/>
      <c r="BW781" s="409"/>
      <c r="BX781" s="409"/>
      <c r="BY781" s="409"/>
      <c r="BZ781" s="409"/>
      <c r="CA781" s="409"/>
      <c r="CB781" s="409"/>
      <c r="CL781" s="409"/>
      <c r="CM781" s="409"/>
      <c r="CN781" s="409"/>
      <c r="CO781" s="409"/>
      <c r="CP781" s="409"/>
      <c r="CQ781" s="409"/>
      <c r="CR781" s="409"/>
      <c r="DB781" s="409"/>
      <c r="DC781" s="409"/>
      <c r="DD781" s="409"/>
      <c r="DE781" s="409"/>
      <c r="DF781" s="409"/>
      <c r="DG781" s="409"/>
      <c r="DH781" s="409"/>
      <c r="DR781" s="409"/>
      <c r="DS781" s="409"/>
      <c r="DT781" s="409"/>
      <c r="DU781" s="409"/>
      <c r="DV781" s="409"/>
      <c r="DW781" s="409"/>
      <c r="DX781" s="409"/>
      <c r="EH781" s="409"/>
      <c r="EI781" s="409"/>
      <c r="EJ781" s="409"/>
      <c r="EK781" s="409"/>
      <c r="EL781" s="409"/>
      <c r="EM781" s="409"/>
      <c r="EN781" s="409"/>
      <c r="EX781" s="409"/>
      <c r="EY781" s="409"/>
      <c r="EZ781" s="409"/>
      <c r="FA781" s="409"/>
      <c r="FB781" s="409"/>
      <c r="FC781" s="409"/>
      <c r="FD781" s="409"/>
      <c r="FN781" s="409"/>
      <c r="FO781" s="409"/>
      <c r="FP781" s="409"/>
      <c r="FQ781" s="409"/>
      <c r="FR781" s="409"/>
      <c r="FS781" s="409"/>
      <c r="FT781" s="409"/>
      <c r="GD781" s="409"/>
      <c r="GE781" s="409"/>
      <c r="GF781" s="409"/>
      <c r="GG781" s="409"/>
      <c r="GH781" s="409"/>
      <c r="GI781" s="409"/>
      <c r="GJ781" s="409"/>
      <c r="GT781" s="409"/>
      <c r="GU781" s="409"/>
      <c r="GV781" s="409"/>
      <c r="GW781" s="409"/>
      <c r="GX781" s="409"/>
      <c r="GY781" s="409"/>
      <c r="GZ781" s="409"/>
      <c r="HJ781" s="409"/>
      <c r="HK781" s="409"/>
      <c r="HL781" s="409"/>
      <c r="HM781" s="409"/>
      <c r="HN781" s="409"/>
      <c r="HO781" s="409"/>
      <c r="HP781" s="409"/>
      <c r="HZ781" s="409"/>
      <c r="IA781" s="409"/>
      <c r="IB781" s="409"/>
      <c r="IC781" s="409"/>
      <c r="ID781" s="409"/>
      <c r="IE781" s="409"/>
      <c r="IF781" s="409"/>
      <c r="IP781" s="409"/>
      <c r="IQ781" s="409"/>
      <c r="IR781" s="409"/>
      <c r="IS781" s="409"/>
      <c r="IT781" s="409"/>
      <c r="IU781" s="409"/>
      <c r="IV781" s="409"/>
    </row>
    <row r="782" spans="10:256">
      <c r="J782" s="409"/>
      <c r="K782" s="409"/>
      <c r="L782" s="409"/>
      <c r="M782" s="409"/>
      <c r="N782" s="409"/>
      <c r="O782" s="409"/>
      <c r="P782" s="409"/>
      <c r="Q782" s="409"/>
      <c r="R782" s="409"/>
      <c r="S782" s="409"/>
      <c r="T782" s="409"/>
      <c r="U782" s="409"/>
      <c r="V782" s="409"/>
      <c r="W782" s="409"/>
      <c r="X782" s="409"/>
      <c r="AP782" s="409"/>
      <c r="AQ782" s="409"/>
      <c r="AR782" s="409"/>
      <c r="AS782" s="409"/>
      <c r="AT782" s="409"/>
      <c r="AU782" s="409"/>
      <c r="AV782" s="409"/>
      <c r="BF782" s="409"/>
      <c r="BG782" s="409"/>
      <c r="BH782" s="409"/>
      <c r="BI782" s="409"/>
      <c r="BJ782" s="409"/>
      <c r="BK782" s="409"/>
      <c r="BL782" s="409"/>
      <c r="BV782" s="409"/>
      <c r="BW782" s="409"/>
      <c r="BX782" s="409"/>
      <c r="BY782" s="409"/>
      <c r="BZ782" s="409"/>
      <c r="CA782" s="409"/>
      <c r="CB782" s="409"/>
      <c r="CL782" s="409"/>
      <c r="CM782" s="409"/>
      <c r="CN782" s="409"/>
      <c r="CO782" s="409"/>
      <c r="CP782" s="409"/>
      <c r="CQ782" s="409"/>
      <c r="CR782" s="409"/>
      <c r="DB782" s="409"/>
      <c r="DC782" s="409"/>
      <c r="DD782" s="409"/>
      <c r="DE782" s="409"/>
      <c r="DF782" s="409"/>
      <c r="DG782" s="409"/>
      <c r="DH782" s="409"/>
      <c r="DR782" s="409"/>
      <c r="DS782" s="409"/>
      <c r="DT782" s="409"/>
      <c r="DU782" s="409"/>
      <c r="DV782" s="409"/>
      <c r="DW782" s="409"/>
      <c r="DX782" s="409"/>
      <c r="EH782" s="409"/>
      <c r="EI782" s="409"/>
      <c r="EJ782" s="409"/>
      <c r="EK782" s="409"/>
      <c r="EL782" s="409"/>
      <c r="EM782" s="409"/>
      <c r="EN782" s="409"/>
      <c r="EX782" s="409"/>
      <c r="EY782" s="409"/>
      <c r="EZ782" s="409"/>
      <c r="FA782" s="409"/>
      <c r="FB782" s="409"/>
      <c r="FC782" s="409"/>
      <c r="FD782" s="409"/>
      <c r="FN782" s="409"/>
      <c r="FO782" s="409"/>
      <c r="FP782" s="409"/>
      <c r="FQ782" s="409"/>
      <c r="FR782" s="409"/>
      <c r="FS782" s="409"/>
      <c r="FT782" s="409"/>
      <c r="GD782" s="409"/>
      <c r="GE782" s="409"/>
      <c r="GF782" s="409"/>
      <c r="GG782" s="409"/>
      <c r="GH782" s="409"/>
      <c r="GI782" s="409"/>
      <c r="GJ782" s="409"/>
      <c r="GT782" s="409"/>
      <c r="GU782" s="409"/>
      <c r="GV782" s="409"/>
      <c r="GW782" s="409"/>
      <c r="GX782" s="409"/>
      <c r="GY782" s="409"/>
      <c r="GZ782" s="409"/>
      <c r="HJ782" s="409"/>
      <c r="HK782" s="409"/>
      <c r="HL782" s="409"/>
      <c r="HM782" s="409"/>
      <c r="HN782" s="409"/>
      <c r="HO782" s="409"/>
      <c r="HP782" s="409"/>
      <c r="HZ782" s="409"/>
      <c r="IA782" s="409"/>
      <c r="IB782" s="409"/>
      <c r="IC782" s="409"/>
      <c r="ID782" s="409"/>
      <c r="IE782" s="409"/>
      <c r="IF782" s="409"/>
      <c r="IP782" s="409"/>
      <c r="IQ782" s="409"/>
      <c r="IR782" s="409"/>
      <c r="IS782" s="409"/>
      <c r="IT782" s="409"/>
      <c r="IU782" s="409"/>
      <c r="IV782" s="409"/>
    </row>
    <row r="783" spans="10:256">
      <c r="J783" s="409"/>
      <c r="K783" s="409"/>
      <c r="L783" s="409"/>
      <c r="M783" s="409"/>
      <c r="N783" s="409"/>
      <c r="O783" s="409"/>
      <c r="P783" s="409"/>
      <c r="Q783" s="409"/>
      <c r="R783" s="409"/>
      <c r="S783" s="409"/>
      <c r="T783" s="409"/>
      <c r="U783" s="409"/>
      <c r="V783" s="409"/>
      <c r="W783" s="409"/>
      <c r="X783" s="409"/>
      <c r="AP783" s="409"/>
      <c r="AQ783" s="409"/>
      <c r="AR783" s="409"/>
      <c r="AS783" s="409"/>
      <c r="AT783" s="409"/>
      <c r="AU783" s="409"/>
      <c r="AV783" s="409"/>
      <c r="BF783" s="409"/>
      <c r="BG783" s="409"/>
      <c r="BH783" s="409"/>
      <c r="BI783" s="409"/>
      <c r="BJ783" s="409"/>
      <c r="BK783" s="409"/>
      <c r="BL783" s="409"/>
      <c r="BV783" s="409"/>
      <c r="BW783" s="409"/>
      <c r="BX783" s="409"/>
      <c r="BY783" s="409"/>
      <c r="BZ783" s="409"/>
      <c r="CA783" s="409"/>
      <c r="CB783" s="409"/>
      <c r="CL783" s="409"/>
      <c r="CM783" s="409"/>
      <c r="CN783" s="409"/>
      <c r="CO783" s="409"/>
      <c r="CP783" s="409"/>
      <c r="CQ783" s="409"/>
      <c r="CR783" s="409"/>
      <c r="DB783" s="409"/>
      <c r="DC783" s="409"/>
      <c r="DD783" s="409"/>
      <c r="DE783" s="409"/>
      <c r="DF783" s="409"/>
      <c r="DG783" s="409"/>
      <c r="DH783" s="409"/>
      <c r="DR783" s="409"/>
      <c r="DS783" s="409"/>
      <c r="DT783" s="409"/>
      <c r="DU783" s="409"/>
      <c r="DV783" s="409"/>
      <c r="DW783" s="409"/>
      <c r="DX783" s="409"/>
      <c r="EH783" s="409"/>
      <c r="EI783" s="409"/>
      <c r="EJ783" s="409"/>
      <c r="EK783" s="409"/>
      <c r="EL783" s="409"/>
      <c r="EM783" s="409"/>
      <c r="EN783" s="409"/>
      <c r="EX783" s="409"/>
      <c r="EY783" s="409"/>
      <c r="EZ783" s="409"/>
      <c r="FA783" s="409"/>
      <c r="FB783" s="409"/>
      <c r="FC783" s="409"/>
      <c r="FD783" s="409"/>
      <c r="FN783" s="409"/>
      <c r="FO783" s="409"/>
      <c r="FP783" s="409"/>
      <c r="FQ783" s="409"/>
      <c r="FR783" s="409"/>
      <c r="FS783" s="409"/>
      <c r="FT783" s="409"/>
      <c r="GD783" s="409"/>
      <c r="GE783" s="409"/>
      <c r="GF783" s="409"/>
      <c r="GG783" s="409"/>
      <c r="GH783" s="409"/>
      <c r="GI783" s="409"/>
      <c r="GJ783" s="409"/>
      <c r="GT783" s="409"/>
      <c r="GU783" s="409"/>
      <c r="GV783" s="409"/>
      <c r="GW783" s="409"/>
      <c r="GX783" s="409"/>
      <c r="GY783" s="409"/>
      <c r="GZ783" s="409"/>
      <c r="HJ783" s="409"/>
      <c r="HK783" s="409"/>
      <c r="HL783" s="409"/>
      <c r="HM783" s="409"/>
      <c r="HN783" s="409"/>
      <c r="HO783" s="409"/>
      <c r="HP783" s="409"/>
      <c r="HZ783" s="409"/>
      <c r="IA783" s="409"/>
      <c r="IB783" s="409"/>
      <c r="IC783" s="409"/>
      <c r="ID783" s="409"/>
      <c r="IE783" s="409"/>
      <c r="IF783" s="409"/>
      <c r="IP783" s="409"/>
      <c r="IQ783" s="409"/>
      <c r="IR783" s="409"/>
      <c r="IS783" s="409"/>
      <c r="IT783" s="409"/>
      <c r="IU783" s="409"/>
      <c r="IV783" s="409"/>
    </row>
    <row r="784" spans="10:256">
      <c r="J784" s="409"/>
      <c r="K784" s="409"/>
      <c r="L784" s="409"/>
      <c r="M784" s="409"/>
      <c r="N784" s="409"/>
      <c r="O784" s="409"/>
      <c r="P784" s="409"/>
      <c r="Q784" s="409"/>
      <c r="R784" s="409"/>
      <c r="S784" s="409"/>
      <c r="T784" s="409"/>
      <c r="U784" s="409"/>
      <c r="V784" s="409"/>
      <c r="W784" s="409"/>
      <c r="X784" s="409"/>
      <c r="AP784" s="409"/>
      <c r="AQ784" s="409"/>
      <c r="AR784" s="409"/>
      <c r="AS784" s="409"/>
      <c r="AT784" s="409"/>
      <c r="AU784" s="409"/>
      <c r="AV784" s="409"/>
      <c r="BF784" s="409"/>
      <c r="BG784" s="409"/>
      <c r="BH784" s="409"/>
      <c r="BI784" s="409"/>
      <c r="BJ784" s="409"/>
      <c r="BK784" s="409"/>
      <c r="BL784" s="409"/>
      <c r="BV784" s="409"/>
      <c r="BW784" s="409"/>
      <c r="BX784" s="409"/>
      <c r="BY784" s="409"/>
      <c r="BZ784" s="409"/>
      <c r="CA784" s="409"/>
      <c r="CB784" s="409"/>
      <c r="CL784" s="409"/>
      <c r="CM784" s="409"/>
      <c r="CN784" s="409"/>
      <c r="CO784" s="409"/>
      <c r="CP784" s="409"/>
      <c r="CQ784" s="409"/>
      <c r="CR784" s="409"/>
      <c r="DB784" s="409"/>
      <c r="DC784" s="409"/>
      <c r="DD784" s="409"/>
      <c r="DE784" s="409"/>
      <c r="DF784" s="409"/>
      <c r="DG784" s="409"/>
      <c r="DH784" s="409"/>
      <c r="DR784" s="409"/>
      <c r="DS784" s="409"/>
      <c r="DT784" s="409"/>
      <c r="DU784" s="409"/>
      <c r="DV784" s="409"/>
      <c r="DW784" s="409"/>
      <c r="DX784" s="409"/>
      <c r="EH784" s="409"/>
      <c r="EI784" s="409"/>
      <c r="EJ784" s="409"/>
      <c r="EK784" s="409"/>
      <c r="EL784" s="409"/>
      <c r="EM784" s="409"/>
      <c r="EN784" s="409"/>
      <c r="EX784" s="409"/>
      <c r="EY784" s="409"/>
      <c r="EZ784" s="409"/>
      <c r="FA784" s="409"/>
      <c r="FB784" s="409"/>
      <c r="FC784" s="409"/>
      <c r="FD784" s="409"/>
      <c r="FN784" s="409"/>
      <c r="FO784" s="409"/>
      <c r="FP784" s="409"/>
      <c r="FQ784" s="409"/>
      <c r="FR784" s="409"/>
      <c r="FS784" s="409"/>
      <c r="FT784" s="409"/>
      <c r="GD784" s="409"/>
      <c r="GE784" s="409"/>
      <c r="GF784" s="409"/>
      <c r="GG784" s="409"/>
      <c r="GH784" s="409"/>
      <c r="GI784" s="409"/>
      <c r="GJ784" s="409"/>
      <c r="GT784" s="409"/>
      <c r="GU784" s="409"/>
      <c r="GV784" s="409"/>
      <c r="GW784" s="409"/>
      <c r="GX784" s="409"/>
      <c r="GY784" s="409"/>
      <c r="GZ784" s="409"/>
      <c r="HJ784" s="409"/>
      <c r="HK784" s="409"/>
      <c r="HL784" s="409"/>
      <c r="HM784" s="409"/>
      <c r="HN784" s="409"/>
      <c r="HO784" s="409"/>
      <c r="HP784" s="409"/>
      <c r="HZ784" s="409"/>
      <c r="IA784" s="409"/>
      <c r="IB784" s="409"/>
      <c r="IC784" s="409"/>
      <c r="ID784" s="409"/>
      <c r="IE784" s="409"/>
      <c r="IF784" s="409"/>
      <c r="IP784" s="409"/>
      <c r="IQ784" s="409"/>
      <c r="IR784" s="409"/>
      <c r="IS784" s="409"/>
      <c r="IT784" s="409"/>
      <c r="IU784" s="409"/>
      <c r="IV784" s="409"/>
    </row>
    <row r="785" spans="10:256">
      <c r="J785" s="409"/>
      <c r="K785" s="409"/>
      <c r="L785" s="409"/>
      <c r="M785" s="409"/>
      <c r="N785" s="409"/>
      <c r="O785" s="409"/>
      <c r="P785" s="409"/>
      <c r="Q785" s="409"/>
      <c r="R785" s="409"/>
      <c r="S785" s="409"/>
      <c r="T785" s="409"/>
      <c r="U785" s="409"/>
      <c r="V785" s="409"/>
      <c r="W785" s="409"/>
      <c r="X785" s="409"/>
      <c r="AP785" s="409"/>
      <c r="AQ785" s="409"/>
      <c r="AR785" s="409"/>
      <c r="AS785" s="409"/>
      <c r="AT785" s="409"/>
      <c r="AU785" s="409"/>
      <c r="AV785" s="409"/>
      <c r="BF785" s="409"/>
      <c r="BG785" s="409"/>
      <c r="BH785" s="409"/>
      <c r="BI785" s="409"/>
      <c r="BJ785" s="409"/>
      <c r="BK785" s="409"/>
      <c r="BL785" s="409"/>
      <c r="BV785" s="409"/>
      <c r="BW785" s="409"/>
      <c r="BX785" s="409"/>
      <c r="BY785" s="409"/>
      <c r="BZ785" s="409"/>
      <c r="CA785" s="409"/>
      <c r="CB785" s="409"/>
      <c r="CL785" s="409"/>
      <c r="CM785" s="409"/>
      <c r="CN785" s="409"/>
      <c r="CO785" s="409"/>
      <c r="CP785" s="409"/>
      <c r="CQ785" s="409"/>
      <c r="CR785" s="409"/>
      <c r="DB785" s="409"/>
      <c r="DC785" s="409"/>
      <c r="DD785" s="409"/>
      <c r="DE785" s="409"/>
      <c r="DF785" s="409"/>
      <c r="DG785" s="409"/>
      <c r="DH785" s="409"/>
      <c r="DR785" s="409"/>
      <c r="DS785" s="409"/>
      <c r="DT785" s="409"/>
      <c r="DU785" s="409"/>
      <c r="DV785" s="409"/>
      <c r="DW785" s="409"/>
      <c r="DX785" s="409"/>
      <c r="EH785" s="409"/>
      <c r="EI785" s="409"/>
      <c r="EJ785" s="409"/>
      <c r="EK785" s="409"/>
      <c r="EL785" s="409"/>
      <c r="EM785" s="409"/>
      <c r="EN785" s="409"/>
      <c r="EX785" s="409"/>
      <c r="EY785" s="409"/>
      <c r="EZ785" s="409"/>
      <c r="FA785" s="409"/>
      <c r="FB785" s="409"/>
      <c r="FC785" s="409"/>
      <c r="FD785" s="409"/>
      <c r="FN785" s="409"/>
      <c r="FO785" s="409"/>
      <c r="FP785" s="409"/>
      <c r="FQ785" s="409"/>
      <c r="FR785" s="409"/>
      <c r="FS785" s="409"/>
      <c r="FT785" s="409"/>
      <c r="GD785" s="409"/>
      <c r="GE785" s="409"/>
      <c r="GF785" s="409"/>
      <c r="GG785" s="409"/>
      <c r="GH785" s="409"/>
      <c r="GI785" s="409"/>
      <c r="GJ785" s="409"/>
      <c r="GT785" s="409"/>
      <c r="GU785" s="409"/>
      <c r="GV785" s="409"/>
      <c r="GW785" s="409"/>
      <c r="GX785" s="409"/>
      <c r="GY785" s="409"/>
      <c r="GZ785" s="409"/>
      <c r="HJ785" s="409"/>
      <c r="HK785" s="409"/>
      <c r="HL785" s="409"/>
      <c r="HM785" s="409"/>
      <c r="HN785" s="409"/>
      <c r="HO785" s="409"/>
      <c r="HP785" s="409"/>
      <c r="HZ785" s="409"/>
      <c r="IA785" s="409"/>
      <c r="IB785" s="409"/>
      <c r="IC785" s="409"/>
      <c r="ID785" s="409"/>
      <c r="IE785" s="409"/>
      <c r="IF785" s="409"/>
      <c r="IP785" s="409"/>
      <c r="IQ785" s="409"/>
      <c r="IR785" s="409"/>
      <c r="IS785" s="409"/>
      <c r="IT785" s="409"/>
      <c r="IU785" s="409"/>
      <c r="IV785" s="409"/>
    </row>
    <row r="786" spans="10:256">
      <c r="J786" s="409"/>
      <c r="K786" s="409"/>
      <c r="L786" s="409"/>
      <c r="M786" s="409"/>
      <c r="N786" s="409"/>
      <c r="O786" s="409"/>
      <c r="P786" s="409"/>
      <c r="Q786" s="409"/>
      <c r="R786" s="409"/>
      <c r="S786" s="409"/>
      <c r="T786" s="409"/>
      <c r="U786" s="409"/>
      <c r="V786" s="409"/>
      <c r="W786" s="409"/>
      <c r="X786" s="409"/>
      <c r="AP786" s="409"/>
      <c r="AQ786" s="409"/>
      <c r="AR786" s="409"/>
      <c r="AS786" s="409"/>
      <c r="AT786" s="409"/>
      <c r="AU786" s="409"/>
      <c r="AV786" s="409"/>
      <c r="BF786" s="409"/>
      <c r="BG786" s="409"/>
      <c r="BH786" s="409"/>
      <c r="BI786" s="409"/>
      <c r="BJ786" s="409"/>
      <c r="BK786" s="409"/>
      <c r="BL786" s="409"/>
      <c r="BV786" s="409"/>
      <c r="BW786" s="409"/>
      <c r="BX786" s="409"/>
      <c r="BY786" s="409"/>
      <c r="BZ786" s="409"/>
      <c r="CA786" s="409"/>
      <c r="CB786" s="409"/>
      <c r="CL786" s="409"/>
      <c r="CM786" s="409"/>
      <c r="CN786" s="409"/>
      <c r="CO786" s="409"/>
      <c r="CP786" s="409"/>
      <c r="CQ786" s="409"/>
      <c r="CR786" s="409"/>
      <c r="DB786" s="409"/>
      <c r="DC786" s="409"/>
      <c r="DD786" s="409"/>
      <c r="DE786" s="409"/>
      <c r="DF786" s="409"/>
      <c r="DG786" s="409"/>
      <c r="DH786" s="409"/>
      <c r="DR786" s="409"/>
      <c r="DS786" s="409"/>
      <c r="DT786" s="409"/>
      <c r="DU786" s="409"/>
      <c r="DV786" s="409"/>
      <c r="DW786" s="409"/>
      <c r="DX786" s="409"/>
      <c r="EH786" s="409"/>
      <c r="EI786" s="409"/>
      <c r="EJ786" s="409"/>
      <c r="EK786" s="409"/>
      <c r="EL786" s="409"/>
      <c r="EM786" s="409"/>
      <c r="EN786" s="409"/>
      <c r="EX786" s="409"/>
      <c r="EY786" s="409"/>
      <c r="EZ786" s="409"/>
      <c r="FA786" s="409"/>
      <c r="FB786" s="409"/>
      <c r="FC786" s="409"/>
      <c r="FD786" s="409"/>
      <c r="FN786" s="409"/>
      <c r="FO786" s="409"/>
      <c r="FP786" s="409"/>
      <c r="FQ786" s="409"/>
      <c r="FR786" s="409"/>
      <c r="FS786" s="409"/>
      <c r="FT786" s="409"/>
      <c r="GD786" s="409"/>
      <c r="GE786" s="409"/>
      <c r="GF786" s="409"/>
      <c r="GG786" s="409"/>
      <c r="GH786" s="409"/>
      <c r="GI786" s="409"/>
      <c r="GJ786" s="409"/>
      <c r="GT786" s="409"/>
      <c r="GU786" s="409"/>
      <c r="GV786" s="409"/>
      <c r="GW786" s="409"/>
      <c r="GX786" s="409"/>
      <c r="GY786" s="409"/>
      <c r="GZ786" s="409"/>
      <c r="HJ786" s="409"/>
      <c r="HK786" s="409"/>
      <c r="HL786" s="409"/>
      <c r="HM786" s="409"/>
      <c r="HN786" s="409"/>
      <c r="HO786" s="409"/>
      <c r="HP786" s="409"/>
      <c r="HZ786" s="409"/>
      <c r="IA786" s="409"/>
      <c r="IB786" s="409"/>
      <c r="IC786" s="409"/>
      <c r="ID786" s="409"/>
      <c r="IE786" s="409"/>
      <c r="IF786" s="409"/>
      <c r="IP786" s="409"/>
      <c r="IQ786" s="409"/>
      <c r="IR786" s="409"/>
      <c r="IS786" s="409"/>
      <c r="IT786" s="409"/>
      <c r="IU786" s="409"/>
      <c r="IV786" s="409"/>
    </row>
    <row r="787" spans="10:256">
      <c r="J787" s="409"/>
      <c r="K787" s="409"/>
      <c r="L787" s="409"/>
      <c r="M787" s="409"/>
      <c r="N787" s="409"/>
      <c r="O787" s="409"/>
      <c r="P787" s="409"/>
      <c r="Q787" s="409"/>
      <c r="R787" s="409"/>
      <c r="S787" s="409"/>
      <c r="T787" s="409"/>
      <c r="U787" s="409"/>
      <c r="V787" s="409"/>
      <c r="W787" s="409"/>
      <c r="X787" s="409"/>
      <c r="AP787" s="409"/>
      <c r="AQ787" s="409"/>
      <c r="AR787" s="409"/>
      <c r="AS787" s="409"/>
      <c r="AT787" s="409"/>
      <c r="AU787" s="409"/>
      <c r="AV787" s="409"/>
      <c r="BF787" s="409"/>
      <c r="BG787" s="409"/>
      <c r="BH787" s="409"/>
      <c r="BI787" s="409"/>
      <c r="BJ787" s="409"/>
      <c r="BK787" s="409"/>
      <c r="BL787" s="409"/>
      <c r="BV787" s="409"/>
      <c r="BW787" s="409"/>
      <c r="BX787" s="409"/>
      <c r="BY787" s="409"/>
      <c r="BZ787" s="409"/>
      <c r="CA787" s="409"/>
      <c r="CB787" s="409"/>
      <c r="CL787" s="409"/>
      <c r="CM787" s="409"/>
      <c r="CN787" s="409"/>
      <c r="CO787" s="409"/>
      <c r="CP787" s="409"/>
      <c r="CQ787" s="409"/>
      <c r="CR787" s="409"/>
      <c r="DB787" s="409"/>
      <c r="DC787" s="409"/>
      <c r="DD787" s="409"/>
      <c r="DE787" s="409"/>
      <c r="DF787" s="409"/>
      <c r="DG787" s="409"/>
      <c r="DH787" s="409"/>
      <c r="DR787" s="409"/>
      <c r="DS787" s="409"/>
      <c r="DT787" s="409"/>
      <c r="DU787" s="409"/>
      <c r="DV787" s="409"/>
      <c r="DW787" s="409"/>
      <c r="DX787" s="409"/>
      <c r="EH787" s="409"/>
      <c r="EI787" s="409"/>
      <c r="EJ787" s="409"/>
      <c r="EK787" s="409"/>
      <c r="EL787" s="409"/>
      <c r="EM787" s="409"/>
      <c r="EN787" s="409"/>
      <c r="EX787" s="409"/>
      <c r="EY787" s="409"/>
      <c r="EZ787" s="409"/>
      <c r="FA787" s="409"/>
      <c r="FB787" s="409"/>
      <c r="FC787" s="409"/>
      <c r="FD787" s="409"/>
      <c r="FN787" s="409"/>
      <c r="FO787" s="409"/>
      <c r="FP787" s="409"/>
      <c r="FQ787" s="409"/>
      <c r="FR787" s="409"/>
      <c r="FS787" s="409"/>
      <c r="FT787" s="409"/>
      <c r="GD787" s="409"/>
      <c r="GE787" s="409"/>
      <c r="GF787" s="409"/>
      <c r="GG787" s="409"/>
      <c r="GH787" s="409"/>
      <c r="GI787" s="409"/>
      <c r="GJ787" s="409"/>
      <c r="GT787" s="409"/>
      <c r="GU787" s="409"/>
      <c r="GV787" s="409"/>
      <c r="GW787" s="409"/>
      <c r="GX787" s="409"/>
      <c r="GY787" s="409"/>
      <c r="GZ787" s="409"/>
      <c r="HJ787" s="409"/>
      <c r="HK787" s="409"/>
      <c r="HL787" s="409"/>
      <c r="HM787" s="409"/>
      <c r="HN787" s="409"/>
      <c r="HO787" s="409"/>
      <c r="HP787" s="409"/>
      <c r="HZ787" s="409"/>
      <c r="IA787" s="409"/>
      <c r="IB787" s="409"/>
      <c r="IC787" s="409"/>
      <c r="ID787" s="409"/>
      <c r="IE787" s="409"/>
      <c r="IF787" s="409"/>
      <c r="IP787" s="409"/>
      <c r="IQ787" s="409"/>
      <c r="IR787" s="409"/>
      <c r="IS787" s="409"/>
      <c r="IT787" s="409"/>
      <c r="IU787" s="409"/>
      <c r="IV787" s="409"/>
    </row>
    <row r="788" spans="10:256">
      <c r="J788" s="409"/>
      <c r="K788" s="409"/>
      <c r="L788" s="409"/>
      <c r="M788" s="409"/>
      <c r="N788" s="409"/>
      <c r="O788" s="409"/>
      <c r="P788" s="409"/>
      <c r="Q788" s="409"/>
      <c r="R788" s="409"/>
      <c r="S788" s="409"/>
      <c r="T788" s="409"/>
      <c r="U788" s="409"/>
      <c r="V788" s="409"/>
      <c r="W788" s="409"/>
      <c r="X788" s="409"/>
      <c r="AP788" s="409"/>
      <c r="AQ788" s="409"/>
      <c r="AR788" s="409"/>
      <c r="AS788" s="409"/>
      <c r="AT788" s="409"/>
      <c r="AU788" s="409"/>
      <c r="AV788" s="409"/>
      <c r="BF788" s="409"/>
      <c r="BG788" s="409"/>
      <c r="BH788" s="409"/>
      <c r="BI788" s="409"/>
      <c r="BJ788" s="409"/>
      <c r="BK788" s="409"/>
      <c r="BL788" s="409"/>
      <c r="BV788" s="409"/>
      <c r="BW788" s="409"/>
      <c r="BX788" s="409"/>
      <c r="BY788" s="409"/>
      <c r="BZ788" s="409"/>
      <c r="CA788" s="409"/>
      <c r="CB788" s="409"/>
      <c r="CL788" s="409"/>
      <c r="CM788" s="409"/>
      <c r="CN788" s="409"/>
      <c r="CO788" s="409"/>
      <c r="CP788" s="409"/>
      <c r="CQ788" s="409"/>
      <c r="CR788" s="409"/>
      <c r="DB788" s="409"/>
      <c r="DC788" s="409"/>
      <c r="DD788" s="409"/>
      <c r="DE788" s="409"/>
      <c r="DF788" s="409"/>
      <c r="DG788" s="409"/>
      <c r="DH788" s="409"/>
      <c r="DR788" s="409"/>
      <c r="DS788" s="409"/>
      <c r="DT788" s="409"/>
      <c r="DU788" s="409"/>
      <c r="DV788" s="409"/>
      <c r="DW788" s="409"/>
      <c r="DX788" s="409"/>
      <c r="EH788" s="409"/>
      <c r="EI788" s="409"/>
      <c r="EJ788" s="409"/>
      <c r="EK788" s="409"/>
      <c r="EL788" s="409"/>
      <c r="EM788" s="409"/>
      <c r="EN788" s="409"/>
      <c r="EX788" s="409"/>
      <c r="EY788" s="409"/>
      <c r="EZ788" s="409"/>
      <c r="FA788" s="409"/>
      <c r="FB788" s="409"/>
      <c r="FC788" s="409"/>
      <c r="FD788" s="409"/>
      <c r="FN788" s="409"/>
      <c r="FO788" s="409"/>
      <c r="FP788" s="409"/>
      <c r="FQ788" s="409"/>
      <c r="FR788" s="409"/>
      <c r="FS788" s="409"/>
      <c r="FT788" s="409"/>
      <c r="GD788" s="409"/>
      <c r="GE788" s="409"/>
      <c r="GF788" s="409"/>
      <c r="GG788" s="409"/>
      <c r="GH788" s="409"/>
      <c r="GI788" s="409"/>
      <c r="GJ788" s="409"/>
      <c r="GT788" s="409"/>
      <c r="GU788" s="409"/>
      <c r="GV788" s="409"/>
      <c r="GW788" s="409"/>
      <c r="GX788" s="409"/>
      <c r="GY788" s="409"/>
      <c r="GZ788" s="409"/>
      <c r="HJ788" s="409"/>
      <c r="HK788" s="409"/>
      <c r="HL788" s="409"/>
      <c r="HM788" s="409"/>
      <c r="HN788" s="409"/>
      <c r="HO788" s="409"/>
      <c r="HP788" s="409"/>
      <c r="HZ788" s="409"/>
      <c r="IA788" s="409"/>
      <c r="IB788" s="409"/>
      <c r="IC788" s="409"/>
      <c r="ID788" s="409"/>
      <c r="IE788" s="409"/>
      <c r="IF788" s="409"/>
      <c r="IP788" s="409"/>
      <c r="IQ788" s="409"/>
      <c r="IR788" s="409"/>
      <c r="IS788" s="409"/>
      <c r="IT788" s="409"/>
      <c r="IU788" s="409"/>
      <c r="IV788" s="409"/>
    </row>
    <row r="789" spans="10:256">
      <c r="J789" s="409"/>
      <c r="K789" s="409"/>
      <c r="L789" s="409"/>
      <c r="M789" s="409"/>
      <c r="N789" s="409"/>
      <c r="O789" s="409"/>
      <c r="P789" s="409"/>
      <c r="Q789" s="409"/>
      <c r="R789" s="409"/>
      <c r="S789" s="409"/>
      <c r="T789" s="409"/>
      <c r="U789" s="409"/>
      <c r="V789" s="409"/>
      <c r="W789" s="409"/>
      <c r="X789" s="409"/>
      <c r="AP789" s="409"/>
      <c r="AQ789" s="409"/>
      <c r="AR789" s="409"/>
      <c r="AS789" s="409"/>
      <c r="AT789" s="409"/>
      <c r="AU789" s="409"/>
      <c r="AV789" s="409"/>
      <c r="BF789" s="409"/>
      <c r="BG789" s="409"/>
      <c r="BH789" s="409"/>
      <c r="BI789" s="409"/>
      <c r="BJ789" s="409"/>
      <c r="BK789" s="409"/>
      <c r="BL789" s="409"/>
      <c r="BV789" s="409"/>
      <c r="BW789" s="409"/>
      <c r="BX789" s="409"/>
      <c r="BY789" s="409"/>
      <c r="BZ789" s="409"/>
      <c r="CA789" s="409"/>
      <c r="CB789" s="409"/>
      <c r="CL789" s="409"/>
      <c r="CM789" s="409"/>
      <c r="CN789" s="409"/>
      <c r="CO789" s="409"/>
      <c r="CP789" s="409"/>
      <c r="CQ789" s="409"/>
      <c r="CR789" s="409"/>
      <c r="DB789" s="409"/>
      <c r="DC789" s="409"/>
      <c r="DD789" s="409"/>
      <c r="DE789" s="409"/>
      <c r="DF789" s="409"/>
      <c r="DG789" s="409"/>
      <c r="DH789" s="409"/>
      <c r="DR789" s="409"/>
      <c r="DS789" s="409"/>
      <c r="DT789" s="409"/>
      <c r="DU789" s="409"/>
      <c r="DV789" s="409"/>
      <c r="DW789" s="409"/>
      <c r="DX789" s="409"/>
      <c r="EH789" s="409"/>
      <c r="EI789" s="409"/>
      <c r="EJ789" s="409"/>
      <c r="EK789" s="409"/>
      <c r="EL789" s="409"/>
      <c r="EM789" s="409"/>
      <c r="EN789" s="409"/>
      <c r="EX789" s="409"/>
      <c r="EY789" s="409"/>
      <c r="EZ789" s="409"/>
      <c r="FA789" s="409"/>
      <c r="FB789" s="409"/>
      <c r="FC789" s="409"/>
      <c r="FD789" s="409"/>
      <c r="FN789" s="409"/>
      <c r="FO789" s="409"/>
      <c r="FP789" s="409"/>
      <c r="FQ789" s="409"/>
      <c r="FR789" s="409"/>
      <c r="FS789" s="409"/>
      <c r="FT789" s="409"/>
      <c r="GD789" s="409"/>
      <c r="GE789" s="409"/>
      <c r="GF789" s="409"/>
      <c r="GG789" s="409"/>
      <c r="GH789" s="409"/>
      <c r="GI789" s="409"/>
      <c r="GJ789" s="409"/>
      <c r="GT789" s="409"/>
      <c r="GU789" s="409"/>
      <c r="GV789" s="409"/>
      <c r="GW789" s="409"/>
      <c r="GX789" s="409"/>
      <c r="GY789" s="409"/>
      <c r="GZ789" s="409"/>
      <c r="HJ789" s="409"/>
      <c r="HK789" s="409"/>
      <c r="HL789" s="409"/>
      <c r="HM789" s="409"/>
      <c r="HN789" s="409"/>
      <c r="HO789" s="409"/>
      <c r="HP789" s="409"/>
      <c r="HZ789" s="409"/>
      <c r="IA789" s="409"/>
      <c r="IB789" s="409"/>
      <c r="IC789" s="409"/>
      <c r="ID789" s="409"/>
      <c r="IE789" s="409"/>
      <c r="IF789" s="409"/>
      <c r="IP789" s="409"/>
      <c r="IQ789" s="409"/>
      <c r="IR789" s="409"/>
      <c r="IS789" s="409"/>
      <c r="IT789" s="409"/>
      <c r="IU789" s="409"/>
      <c r="IV789" s="409"/>
    </row>
    <row r="790" spans="10:256">
      <c r="J790" s="409"/>
      <c r="K790" s="409"/>
      <c r="L790" s="409"/>
      <c r="M790" s="409"/>
      <c r="N790" s="409"/>
      <c r="O790" s="409"/>
      <c r="P790" s="409"/>
      <c r="Q790" s="409"/>
      <c r="R790" s="409"/>
      <c r="S790" s="409"/>
      <c r="T790" s="409"/>
      <c r="U790" s="409"/>
      <c r="V790" s="409"/>
      <c r="W790" s="409"/>
      <c r="X790" s="409"/>
      <c r="AP790" s="409"/>
      <c r="AQ790" s="409"/>
      <c r="AR790" s="409"/>
      <c r="AS790" s="409"/>
      <c r="AT790" s="409"/>
      <c r="AU790" s="409"/>
      <c r="AV790" s="409"/>
      <c r="BF790" s="409"/>
      <c r="BG790" s="409"/>
      <c r="BH790" s="409"/>
      <c r="BI790" s="409"/>
      <c r="BJ790" s="409"/>
      <c r="BK790" s="409"/>
      <c r="BL790" s="409"/>
      <c r="BV790" s="409"/>
      <c r="BW790" s="409"/>
      <c r="BX790" s="409"/>
      <c r="BY790" s="409"/>
      <c r="BZ790" s="409"/>
      <c r="CA790" s="409"/>
      <c r="CB790" s="409"/>
      <c r="CL790" s="409"/>
      <c r="CM790" s="409"/>
      <c r="CN790" s="409"/>
      <c r="CO790" s="409"/>
      <c r="CP790" s="409"/>
      <c r="CQ790" s="409"/>
      <c r="CR790" s="409"/>
      <c r="DB790" s="409"/>
      <c r="DC790" s="409"/>
      <c r="DD790" s="409"/>
      <c r="DE790" s="409"/>
      <c r="DF790" s="409"/>
      <c r="DG790" s="409"/>
      <c r="DH790" s="409"/>
      <c r="DR790" s="409"/>
      <c r="DS790" s="409"/>
      <c r="DT790" s="409"/>
      <c r="DU790" s="409"/>
      <c r="DV790" s="409"/>
      <c r="DW790" s="409"/>
      <c r="DX790" s="409"/>
      <c r="EH790" s="409"/>
      <c r="EI790" s="409"/>
      <c r="EJ790" s="409"/>
      <c r="EK790" s="409"/>
      <c r="EL790" s="409"/>
      <c r="EM790" s="409"/>
      <c r="EN790" s="409"/>
      <c r="EX790" s="409"/>
      <c r="EY790" s="409"/>
      <c r="EZ790" s="409"/>
      <c r="FA790" s="409"/>
      <c r="FB790" s="409"/>
      <c r="FC790" s="409"/>
      <c r="FD790" s="409"/>
      <c r="FN790" s="409"/>
      <c r="FO790" s="409"/>
      <c r="FP790" s="409"/>
      <c r="FQ790" s="409"/>
      <c r="FR790" s="409"/>
      <c r="FS790" s="409"/>
      <c r="FT790" s="409"/>
      <c r="GD790" s="409"/>
      <c r="GE790" s="409"/>
      <c r="GF790" s="409"/>
      <c r="GG790" s="409"/>
      <c r="GH790" s="409"/>
      <c r="GI790" s="409"/>
      <c r="GJ790" s="409"/>
      <c r="GT790" s="409"/>
      <c r="GU790" s="409"/>
      <c r="GV790" s="409"/>
      <c r="GW790" s="409"/>
      <c r="GX790" s="409"/>
      <c r="GY790" s="409"/>
      <c r="GZ790" s="409"/>
      <c r="HJ790" s="409"/>
      <c r="HK790" s="409"/>
      <c r="HL790" s="409"/>
      <c r="HM790" s="409"/>
      <c r="HN790" s="409"/>
      <c r="HO790" s="409"/>
      <c r="HP790" s="409"/>
      <c r="HZ790" s="409"/>
      <c r="IA790" s="409"/>
      <c r="IB790" s="409"/>
      <c r="IC790" s="409"/>
      <c r="ID790" s="409"/>
      <c r="IE790" s="409"/>
      <c r="IF790" s="409"/>
      <c r="IP790" s="409"/>
      <c r="IQ790" s="409"/>
      <c r="IR790" s="409"/>
      <c r="IS790" s="409"/>
      <c r="IT790" s="409"/>
      <c r="IU790" s="409"/>
      <c r="IV790" s="409"/>
    </row>
    <row r="791" spans="10:256">
      <c r="J791" s="409"/>
      <c r="K791" s="409"/>
      <c r="L791" s="409"/>
      <c r="M791" s="409"/>
      <c r="N791" s="409"/>
      <c r="O791" s="409"/>
      <c r="P791" s="409"/>
      <c r="Q791" s="409"/>
      <c r="R791" s="409"/>
      <c r="S791" s="409"/>
      <c r="T791" s="409"/>
      <c r="U791" s="409"/>
      <c r="V791" s="409"/>
      <c r="W791" s="409"/>
      <c r="X791" s="409"/>
      <c r="AP791" s="409"/>
      <c r="AQ791" s="409"/>
      <c r="AR791" s="409"/>
      <c r="AS791" s="409"/>
      <c r="AT791" s="409"/>
      <c r="AU791" s="409"/>
      <c r="AV791" s="409"/>
      <c r="BF791" s="409"/>
      <c r="BG791" s="409"/>
      <c r="BH791" s="409"/>
      <c r="BI791" s="409"/>
      <c r="BJ791" s="409"/>
      <c r="BK791" s="409"/>
      <c r="BL791" s="409"/>
      <c r="BV791" s="409"/>
      <c r="BW791" s="409"/>
      <c r="BX791" s="409"/>
      <c r="BY791" s="409"/>
      <c r="BZ791" s="409"/>
      <c r="CA791" s="409"/>
      <c r="CB791" s="409"/>
      <c r="CL791" s="409"/>
      <c r="CM791" s="409"/>
      <c r="CN791" s="409"/>
      <c r="CO791" s="409"/>
      <c r="CP791" s="409"/>
      <c r="CQ791" s="409"/>
      <c r="CR791" s="409"/>
      <c r="DB791" s="409"/>
      <c r="DC791" s="409"/>
      <c r="DD791" s="409"/>
      <c r="DE791" s="409"/>
      <c r="DF791" s="409"/>
      <c r="DG791" s="409"/>
      <c r="DH791" s="409"/>
      <c r="DR791" s="409"/>
      <c r="DS791" s="409"/>
      <c r="DT791" s="409"/>
      <c r="DU791" s="409"/>
      <c r="DV791" s="409"/>
      <c r="DW791" s="409"/>
      <c r="DX791" s="409"/>
      <c r="EH791" s="409"/>
      <c r="EI791" s="409"/>
      <c r="EJ791" s="409"/>
      <c r="EK791" s="409"/>
      <c r="EL791" s="409"/>
      <c r="EM791" s="409"/>
      <c r="EN791" s="409"/>
      <c r="EX791" s="409"/>
      <c r="EY791" s="409"/>
      <c r="EZ791" s="409"/>
      <c r="FA791" s="409"/>
      <c r="FB791" s="409"/>
      <c r="FC791" s="409"/>
      <c r="FD791" s="409"/>
      <c r="FN791" s="409"/>
      <c r="FO791" s="409"/>
      <c r="FP791" s="409"/>
      <c r="FQ791" s="409"/>
      <c r="FR791" s="409"/>
      <c r="FS791" s="409"/>
      <c r="FT791" s="409"/>
      <c r="GD791" s="409"/>
      <c r="GE791" s="409"/>
      <c r="GF791" s="409"/>
      <c r="GG791" s="409"/>
      <c r="GH791" s="409"/>
      <c r="GI791" s="409"/>
      <c r="GJ791" s="409"/>
      <c r="GT791" s="409"/>
      <c r="GU791" s="409"/>
      <c r="GV791" s="409"/>
      <c r="GW791" s="409"/>
      <c r="GX791" s="409"/>
      <c r="GY791" s="409"/>
      <c r="GZ791" s="409"/>
      <c r="HJ791" s="409"/>
      <c r="HK791" s="409"/>
      <c r="HL791" s="409"/>
      <c r="HM791" s="409"/>
      <c r="HN791" s="409"/>
      <c r="HO791" s="409"/>
      <c r="HP791" s="409"/>
      <c r="HZ791" s="409"/>
      <c r="IA791" s="409"/>
      <c r="IB791" s="409"/>
      <c r="IC791" s="409"/>
      <c r="ID791" s="409"/>
      <c r="IE791" s="409"/>
      <c r="IF791" s="409"/>
      <c r="IP791" s="409"/>
      <c r="IQ791" s="409"/>
      <c r="IR791" s="409"/>
      <c r="IS791" s="409"/>
      <c r="IT791" s="409"/>
      <c r="IU791" s="409"/>
      <c r="IV791" s="409"/>
    </row>
    <row r="792" spans="10:256">
      <c r="J792" s="409"/>
      <c r="K792" s="409"/>
      <c r="L792" s="409"/>
      <c r="M792" s="409"/>
      <c r="N792" s="409"/>
      <c r="O792" s="409"/>
      <c r="P792" s="409"/>
      <c r="Q792" s="409"/>
      <c r="R792" s="409"/>
      <c r="S792" s="409"/>
      <c r="T792" s="409"/>
      <c r="U792" s="409"/>
      <c r="V792" s="409"/>
      <c r="W792" s="409"/>
      <c r="X792" s="409"/>
      <c r="AP792" s="409"/>
      <c r="AQ792" s="409"/>
      <c r="AR792" s="409"/>
      <c r="AS792" s="409"/>
      <c r="AT792" s="409"/>
      <c r="AU792" s="409"/>
      <c r="AV792" s="409"/>
      <c r="BF792" s="409"/>
      <c r="BG792" s="409"/>
      <c r="BH792" s="409"/>
      <c r="BI792" s="409"/>
      <c r="BJ792" s="409"/>
      <c r="BK792" s="409"/>
      <c r="BL792" s="409"/>
      <c r="BV792" s="409"/>
      <c r="BW792" s="409"/>
      <c r="BX792" s="409"/>
      <c r="BY792" s="409"/>
      <c r="BZ792" s="409"/>
      <c r="CA792" s="409"/>
      <c r="CB792" s="409"/>
      <c r="CL792" s="409"/>
      <c r="CM792" s="409"/>
      <c r="CN792" s="409"/>
      <c r="CO792" s="409"/>
      <c r="CP792" s="409"/>
      <c r="CQ792" s="409"/>
      <c r="CR792" s="409"/>
      <c r="DB792" s="409"/>
      <c r="DC792" s="409"/>
      <c r="DD792" s="409"/>
      <c r="DE792" s="409"/>
      <c r="DF792" s="409"/>
      <c r="DG792" s="409"/>
      <c r="DH792" s="409"/>
      <c r="DR792" s="409"/>
      <c r="DS792" s="409"/>
      <c r="DT792" s="409"/>
      <c r="DU792" s="409"/>
      <c r="DV792" s="409"/>
      <c r="DW792" s="409"/>
      <c r="DX792" s="409"/>
      <c r="EH792" s="409"/>
      <c r="EI792" s="409"/>
      <c r="EJ792" s="409"/>
      <c r="EK792" s="409"/>
      <c r="EL792" s="409"/>
      <c r="EM792" s="409"/>
      <c r="EN792" s="409"/>
      <c r="EX792" s="409"/>
      <c r="EY792" s="409"/>
      <c r="EZ792" s="409"/>
      <c r="FA792" s="409"/>
      <c r="FB792" s="409"/>
      <c r="FC792" s="409"/>
      <c r="FD792" s="409"/>
      <c r="FN792" s="409"/>
      <c r="FO792" s="409"/>
      <c r="FP792" s="409"/>
      <c r="FQ792" s="409"/>
      <c r="FR792" s="409"/>
      <c r="FS792" s="409"/>
      <c r="FT792" s="409"/>
      <c r="GD792" s="409"/>
      <c r="GE792" s="409"/>
      <c r="GF792" s="409"/>
      <c r="GG792" s="409"/>
      <c r="GH792" s="409"/>
      <c r="GI792" s="409"/>
      <c r="GJ792" s="409"/>
      <c r="GT792" s="409"/>
      <c r="GU792" s="409"/>
      <c r="GV792" s="409"/>
      <c r="GW792" s="409"/>
      <c r="GX792" s="409"/>
      <c r="GY792" s="409"/>
      <c r="GZ792" s="409"/>
      <c r="HJ792" s="409"/>
      <c r="HK792" s="409"/>
      <c r="HL792" s="409"/>
      <c r="HM792" s="409"/>
      <c r="HN792" s="409"/>
      <c r="HO792" s="409"/>
      <c r="HP792" s="409"/>
      <c r="HZ792" s="409"/>
      <c r="IA792" s="409"/>
      <c r="IB792" s="409"/>
      <c r="IC792" s="409"/>
      <c r="ID792" s="409"/>
      <c r="IE792" s="409"/>
      <c r="IF792" s="409"/>
      <c r="IP792" s="409"/>
      <c r="IQ792" s="409"/>
      <c r="IR792" s="409"/>
      <c r="IS792" s="409"/>
      <c r="IT792" s="409"/>
      <c r="IU792" s="409"/>
      <c r="IV792" s="409"/>
    </row>
    <row r="793" spans="10:256">
      <c r="J793" s="409"/>
      <c r="K793" s="409"/>
      <c r="L793" s="409"/>
      <c r="M793" s="409"/>
      <c r="N793" s="409"/>
      <c r="O793" s="409"/>
      <c r="P793" s="409"/>
      <c r="Q793" s="409"/>
      <c r="R793" s="409"/>
      <c r="S793" s="409"/>
      <c r="T793" s="409"/>
      <c r="U793" s="409"/>
      <c r="V793" s="409"/>
      <c r="W793" s="409"/>
      <c r="X793" s="409"/>
      <c r="AP793" s="409"/>
      <c r="AQ793" s="409"/>
      <c r="AR793" s="409"/>
      <c r="AS793" s="409"/>
      <c r="AT793" s="409"/>
      <c r="AU793" s="409"/>
      <c r="AV793" s="409"/>
      <c r="BF793" s="409"/>
      <c r="BG793" s="409"/>
      <c r="BH793" s="409"/>
      <c r="BI793" s="409"/>
      <c r="BJ793" s="409"/>
      <c r="BK793" s="409"/>
      <c r="BL793" s="409"/>
      <c r="BV793" s="409"/>
      <c r="BW793" s="409"/>
      <c r="BX793" s="409"/>
      <c r="BY793" s="409"/>
      <c r="BZ793" s="409"/>
      <c r="CA793" s="409"/>
      <c r="CB793" s="409"/>
      <c r="CL793" s="409"/>
      <c r="CM793" s="409"/>
      <c r="CN793" s="409"/>
      <c r="CO793" s="409"/>
      <c r="CP793" s="409"/>
      <c r="CQ793" s="409"/>
      <c r="CR793" s="409"/>
      <c r="DB793" s="409"/>
      <c r="DC793" s="409"/>
      <c r="DD793" s="409"/>
      <c r="DE793" s="409"/>
      <c r="DF793" s="409"/>
      <c r="DG793" s="409"/>
      <c r="DH793" s="409"/>
      <c r="DR793" s="409"/>
      <c r="DS793" s="409"/>
      <c r="DT793" s="409"/>
      <c r="DU793" s="409"/>
      <c r="DV793" s="409"/>
      <c r="DW793" s="409"/>
      <c r="DX793" s="409"/>
      <c r="EH793" s="409"/>
      <c r="EI793" s="409"/>
      <c r="EJ793" s="409"/>
      <c r="EK793" s="409"/>
      <c r="EL793" s="409"/>
      <c r="EM793" s="409"/>
      <c r="EN793" s="409"/>
      <c r="EX793" s="409"/>
      <c r="EY793" s="409"/>
      <c r="EZ793" s="409"/>
      <c r="FA793" s="409"/>
      <c r="FB793" s="409"/>
      <c r="FC793" s="409"/>
      <c r="FD793" s="409"/>
      <c r="FN793" s="409"/>
      <c r="FO793" s="409"/>
      <c r="FP793" s="409"/>
      <c r="FQ793" s="409"/>
      <c r="FR793" s="409"/>
      <c r="FS793" s="409"/>
      <c r="FT793" s="409"/>
      <c r="GD793" s="409"/>
      <c r="GE793" s="409"/>
      <c r="GF793" s="409"/>
      <c r="GG793" s="409"/>
      <c r="GH793" s="409"/>
      <c r="GI793" s="409"/>
      <c r="GJ793" s="409"/>
      <c r="GT793" s="409"/>
      <c r="GU793" s="409"/>
      <c r="GV793" s="409"/>
      <c r="GW793" s="409"/>
      <c r="GX793" s="409"/>
      <c r="GY793" s="409"/>
      <c r="GZ793" s="409"/>
      <c r="HJ793" s="409"/>
      <c r="HK793" s="409"/>
      <c r="HL793" s="409"/>
      <c r="HM793" s="409"/>
      <c r="HN793" s="409"/>
      <c r="HO793" s="409"/>
      <c r="HP793" s="409"/>
      <c r="HZ793" s="409"/>
      <c r="IA793" s="409"/>
      <c r="IB793" s="409"/>
      <c r="IC793" s="409"/>
      <c r="ID793" s="409"/>
      <c r="IE793" s="409"/>
      <c r="IF793" s="409"/>
      <c r="IP793" s="409"/>
      <c r="IQ793" s="409"/>
      <c r="IR793" s="409"/>
      <c r="IS793" s="409"/>
      <c r="IT793" s="409"/>
      <c r="IU793" s="409"/>
      <c r="IV793" s="409"/>
    </row>
    <row r="794" spans="10:256">
      <c r="J794" s="409"/>
      <c r="K794" s="409"/>
      <c r="L794" s="409"/>
      <c r="M794" s="409"/>
      <c r="N794" s="409"/>
      <c r="O794" s="409"/>
      <c r="P794" s="409"/>
      <c r="Q794" s="409"/>
      <c r="R794" s="409"/>
      <c r="S794" s="409"/>
      <c r="T794" s="409"/>
      <c r="U794" s="409"/>
      <c r="V794" s="409"/>
      <c r="W794" s="409"/>
      <c r="X794" s="409"/>
      <c r="AP794" s="409"/>
      <c r="AQ794" s="409"/>
      <c r="AR794" s="409"/>
      <c r="AS794" s="409"/>
      <c r="AT794" s="409"/>
      <c r="AU794" s="409"/>
      <c r="AV794" s="409"/>
      <c r="BF794" s="409"/>
      <c r="BG794" s="409"/>
      <c r="BH794" s="409"/>
      <c r="BI794" s="409"/>
      <c r="BJ794" s="409"/>
      <c r="BK794" s="409"/>
      <c r="BL794" s="409"/>
      <c r="BV794" s="409"/>
      <c r="BW794" s="409"/>
      <c r="BX794" s="409"/>
      <c r="BY794" s="409"/>
      <c r="BZ794" s="409"/>
      <c r="CA794" s="409"/>
      <c r="CB794" s="409"/>
      <c r="CL794" s="409"/>
      <c r="CM794" s="409"/>
      <c r="CN794" s="409"/>
      <c r="CO794" s="409"/>
      <c r="CP794" s="409"/>
      <c r="CQ794" s="409"/>
      <c r="CR794" s="409"/>
      <c r="DB794" s="409"/>
      <c r="DC794" s="409"/>
      <c r="DD794" s="409"/>
      <c r="DE794" s="409"/>
      <c r="DF794" s="409"/>
      <c r="DG794" s="409"/>
      <c r="DH794" s="409"/>
      <c r="DR794" s="409"/>
      <c r="DS794" s="409"/>
      <c r="DT794" s="409"/>
      <c r="DU794" s="409"/>
      <c r="DV794" s="409"/>
      <c r="DW794" s="409"/>
      <c r="DX794" s="409"/>
      <c r="EH794" s="409"/>
      <c r="EI794" s="409"/>
      <c r="EJ794" s="409"/>
      <c r="EK794" s="409"/>
      <c r="EL794" s="409"/>
      <c r="EM794" s="409"/>
      <c r="EN794" s="409"/>
      <c r="EX794" s="409"/>
      <c r="EY794" s="409"/>
      <c r="EZ794" s="409"/>
      <c r="FA794" s="409"/>
      <c r="FB794" s="409"/>
      <c r="FC794" s="409"/>
      <c r="FD794" s="409"/>
      <c r="FN794" s="409"/>
      <c r="FO794" s="409"/>
      <c r="FP794" s="409"/>
      <c r="FQ794" s="409"/>
      <c r="FR794" s="409"/>
      <c r="FS794" s="409"/>
      <c r="FT794" s="409"/>
      <c r="GD794" s="409"/>
      <c r="GE794" s="409"/>
      <c r="GF794" s="409"/>
      <c r="GG794" s="409"/>
      <c r="GH794" s="409"/>
      <c r="GI794" s="409"/>
      <c r="GJ794" s="409"/>
      <c r="GT794" s="409"/>
      <c r="GU794" s="409"/>
      <c r="GV794" s="409"/>
      <c r="GW794" s="409"/>
      <c r="GX794" s="409"/>
      <c r="GY794" s="409"/>
      <c r="GZ794" s="409"/>
      <c r="HJ794" s="409"/>
      <c r="HK794" s="409"/>
      <c r="HL794" s="409"/>
      <c r="HM794" s="409"/>
      <c r="HN794" s="409"/>
      <c r="HO794" s="409"/>
      <c r="HP794" s="409"/>
      <c r="HZ794" s="409"/>
      <c r="IA794" s="409"/>
      <c r="IB794" s="409"/>
      <c r="IC794" s="409"/>
      <c r="ID794" s="409"/>
      <c r="IE794" s="409"/>
      <c r="IF794" s="409"/>
      <c r="IP794" s="409"/>
      <c r="IQ794" s="409"/>
      <c r="IR794" s="409"/>
      <c r="IS794" s="409"/>
      <c r="IT794" s="409"/>
      <c r="IU794" s="409"/>
      <c r="IV794" s="409"/>
    </row>
    <row r="795" spans="10:256">
      <c r="J795" s="409"/>
      <c r="K795" s="409"/>
      <c r="L795" s="409"/>
      <c r="M795" s="409"/>
      <c r="N795" s="409"/>
      <c r="O795" s="409"/>
      <c r="P795" s="409"/>
      <c r="Q795" s="409"/>
      <c r="R795" s="409"/>
      <c r="S795" s="409"/>
      <c r="T795" s="409"/>
      <c r="U795" s="409"/>
      <c r="V795" s="409"/>
      <c r="W795" s="409"/>
      <c r="X795" s="409"/>
      <c r="AP795" s="409"/>
      <c r="AQ795" s="409"/>
      <c r="AR795" s="409"/>
      <c r="AS795" s="409"/>
      <c r="AT795" s="409"/>
      <c r="AU795" s="409"/>
      <c r="AV795" s="409"/>
      <c r="BF795" s="409"/>
      <c r="BG795" s="409"/>
      <c r="BH795" s="409"/>
      <c r="BI795" s="409"/>
      <c r="BJ795" s="409"/>
      <c r="BK795" s="409"/>
      <c r="BL795" s="409"/>
      <c r="BV795" s="409"/>
      <c r="BW795" s="409"/>
      <c r="BX795" s="409"/>
      <c r="BY795" s="409"/>
      <c r="BZ795" s="409"/>
      <c r="CA795" s="409"/>
      <c r="CB795" s="409"/>
      <c r="CL795" s="409"/>
      <c r="CM795" s="409"/>
      <c r="CN795" s="409"/>
      <c r="CO795" s="409"/>
      <c r="CP795" s="409"/>
      <c r="CQ795" s="409"/>
      <c r="CR795" s="409"/>
      <c r="DB795" s="409"/>
      <c r="DC795" s="409"/>
      <c r="DD795" s="409"/>
      <c r="DE795" s="409"/>
      <c r="DF795" s="409"/>
      <c r="DG795" s="409"/>
      <c r="DH795" s="409"/>
      <c r="DR795" s="409"/>
      <c r="DS795" s="409"/>
      <c r="DT795" s="409"/>
      <c r="DU795" s="409"/>
      <c r="DV795" s="409"/>
      <c r="DW795" s="409"/>
      <c r="DX795" s="409"/>
      <c r="EH795" s="409"/>
      <c r="EI795" s="409"/>
      <c r="EJ795" s="409"/>
      <c r="EK795" s="409"/>
      <c r="EL795" s="409"/>
      <c r="EM795" s="409"/>
      <c r="EN795" s="409"/>
      <c r="EX795" s="409"/>
      <c r="EY795" s="409"/>
      <c r="EZ795" s="409"/>
      <c r="FA795" s="409"/>
      <c r="FB795" s="409"/>
      <c r="FC795" s="409"/>
      <c r="FD795" s="409"/>
      <c r="FN795" s="409"/>
      <c r="FO795" s="409"/>
      <c r="FP795" s="409"/>
      <c r="FQ795" s="409"/>
      <c r="FR795" s="409"/>
      <c r="FS795" s="409"/>
      <c r="FT795" s="409"/>
      <c r="GD795" s="409"/>
      <c r="GE795" s="409"/>
      <c r="GF795" s="409"/>
      <c r="GG795" s="409"/>
      <c r="GH795" s="409"/>
      <c r="GI795" s="409"/>
      <c r="GJ795" s="409"/>
      <c r="GT795" s="409"/>
      <c r="GU795" s="409"/>
      <c r="GV795" s="409"/>
      <c r="GW795" s="409"/>
      <c r="GX795" s="409"/>
      <c r="GY795" s="409"/>
      <c r="GZ795" s="409"/>
      <c r="HJ795" s="409"/>
      <c r="HK795" s="409"/>
      <c r="HL795" s="409"/>
      <c r="HM795" s="409"/>
      <c r="HN795" s="409"/>
      <c r="HO795" s="409"/>
      <c r="HP795" s="409"/>
      <c r="HZ795" s="409"/>
      <c r="IA795" s="409"/>
      <c r="IB795" s="409"/>
      <c r="IC795" s="409"/>
      <c r="ID795" s="409"/>
      <c r="IE795" s="409"/>
      <c r="IF795" s="409"/>
      <c r="IP795" s="409"/>
      <c r="IQ795" s="409"/>
      <c r="IR795" s="409"/>
      <c r="IS795" s="409"/>
      <c r="IT795" s="409"/>
      <c r="IU795" s="409"/>
      <c r="IV795" s="409"/>
    </row>
    <row r="796" spans="10:256">
      <c r="J796" s="409"/>
      <c r="K796" s="409"/>
      <c r="L796" s="409"/>
      <c r="M796" s="409"/>
      <c r="N796" s="409"/>
      <c r="O796" s="409"/>
      <c r="P796" s="409"/>
      <c r="Q796" s="409"/>
      <c r="R796" s="409"/>
      <c r="S796" s="409"/>
      <c r="T796" s="409"/>
      <c r="U796" s="409"/>
      <c r="V796" s="409"/>
      <c r="W796" s="409"/>
      <c r="X796" s="409"/>
      <c r="AP796" s="409"/>
      <c r="AQ796" s="409"/>
      <c r="AR796" s="409"/>
      <c r="AS796" s="409"/>
      <c r="AT796" s="409"/>
      <c r="AU796" s="409"/>
      <c r="AV796" s="409"/>
      <c r="BF796" s="409"/>
      <c r="BG796" s="409"/>
      <c r="BH796" s="409"/>
      <c r="BI796" s="409"/>
      <c r="BJ796" s="409"/>
      <c r="BK796" s="409"/>
      <c r="BL796" s="409"/>
      <c r="BV796" s="409"/>
      <c r="BW796" s="409"/>
      <c r="BX796" s="409"/>
      <c r="BY796" s="409"/>
      <c r="BZ796" s="409"/>
      <c r="CA796" s="409"/>
      <c r="CB796" s="409"/>
      <c r="CL796" s="409"/>
      <c r="CM796" s="409"/>
      <c r="CN796" s="409"/>
      <c r="CO796" s="409"/>
      <c r="CP796" s="409"/>
      <c r="CQ796" s="409"/>
      <c r="CR796" s="409"/>
      <c r="DB796" s="409"/>
      <c r="DC796" s="409"/>
      <c r="DD796" s="409"/>
      <c r="DE796" s="409"/>
      <c r="DF796" s="409"/>
      <c r="DG796" s="409"/>
      <c r="DH796" s="409"/>
      <c r="DR796" s="409"/>
      <c r="DS796" s="409"/>
      <c r="DT796" s="409"/>
      <c r="DU796" s="409"/>
      <c r="DV796" s="409"/>
      <c r="DW796" s="409"/>
      <c r="DX796" s="409"/>
      <c r="EH796" s="409"/>
      <c r="EI796" s="409"/>
      <c r="EJ796" s="409"/>
      <c r="EK796" s="409"/>
      <c r="EL796" s="409"/>
      <c r="EM796" s="409"/>
      <c r="EN796" s="409"/>
      <c r="EX796" s="409"/>
      <c r="EY796" s="409"/>
      <c r="EZ796" s="409"/>
      <c r="FA796" s="409"/>
      <c r="FB796" s="409"/>
      <c r="FC796" s="409"/>
      <c r="FD796" s="409"/>
      <c r="FN796" s="409"/>
      <c r="FO796" s="409"/>
      <c r="FP796" s="409"/>
      <c r="FQ796" s="409"/>
      <c r="FR796" s="409"/>
      <c r="FS796" s="409"/>
      <c r="FT796" s="409"/>
      <c r="GD796" s="409"/>
      <c r="GE796" s="409"/>
      <c r="GF796" s="409"/>
      <c r="GG796" s="409"/>
      <c r="GH796" s="409"/>
      <c r="GI796" s="409"/>
      <c r="GJ796" s="409"/>
      <c r="GT796" s="409"/>
      <c r="GU796" s="409"/>
      <c r="GV796" s="409"/>
      <c r="GW796" s="409"/>
      <c r="GX796" s="409"/>
      <c r="GY796" s="409"/>
      <c r="GZ796" s="409"/>
      <c r="HJ796" s="409"/>
      <c r="HK796" s="409"/>
      <c r="HL796" s="409"/>
      <c r="HM796" s="409"/>
      <c r="HN796" s="409"/>
      <c r="HO796" s="409"/>
      <c r="HP796" s="409"/>
      <c r="HZ796" s="409"/>
      <c r="IA796" s="409"/>
      <c r="IB796" s="409"/>
      <c r="IC796" s="409"/>
      <c r="ID796" s="409"/>
      <c r="IE796" s="409"/>
      <c r="IF796" s="409"/>
      <c r="IP796" s="409"/>
      <c r="IQ796" s="409"/>
      <c r="IR796" s="409"/>
      <c r="IS796" s="409"/>
      <c r="IT796" s="409"/>
      <c r="IU796" s="409"/>
      <c r="IV796" s="409"/>
    </row>
    <row r="797" spans="10:256">
      <c r="J797" s="409"/>
      <c r="K797" s="409"/>
      <c r="L797" s="409"/>
      <c r="M797" s="409"/>
      <c r="N797" s="409"/>
      <c r="O797" s="409"/>
      <c r="P797" s="409"/>
      <c r="Q797" s="409"/>
      <c r="R797" s="409"/>
      <c r="S797" s="409"/>
      <c r="T797" s="409"/>
      <c r="U797" s="409"/>
      <c r="V797" s="409"/>
      <c r="W797" s="409"/>
      <c r="X797" s="409"/>
      <c r="AP797" s="409"/>
      <c r="AQ797" s="409"/>
      <c r="AR797" s="409"/>
      <c r="AS797" s="409"/>
      <c r="AT797" s="409"/>
      <c r="AU797" s="409"/>
      <c r="AV797" s="409"/>
      <c r="BF797" s="409"/>
      <c r="BG797" s="409"/>
      <c r="BH797" s="409"/>
      <c r="BI797" s="409"/>
      <c r="BJ797" s="409"/>
      <c r="BK797" s="409"/>
      <c r="BL797" s="409"/>
      <c r="BV797" s="409"/>
      <c r="BW797" s="409"/>
      <c r="BX797" s="409"/>
      <c r="BY797" s="409"/>
      <c r="BZ797" s="409"/>
      <c r="CA797" s="409"/>
      <c r="CB797" s="409"/>
      <c r="CL797" s="409"/>
      <c r="CM797" s="409"/>
      <c r="CN797" s="409"/>
      <c r="CO797" s="409"/>
      <c r="CP797" s="409"/>
      <c r="CQ797" s="409"/>
      <c r="CR797" s="409"/>
      <c r="DB797" s="409"/>
      <c r="DC797" s="409"/>
      <c r="DD797" s="409"/>
      <c r="DE797" s="409"/>
      <c r="DF797" s="409"/>
      <c r="DG797" s="409"/>
      <c r="DH797" s="409"/>
      <c r="DR797" s="409"/>
      <c r="DS797" s="409"/>
      <c r="DT797" s="409"/>
      <c r="DU797" s="409"/>
      <c r="DV797" s="409"/>
      <c r="DW797" s="409"/>
      <c r="DX797" s="409"/>
      <c r="EH797" s="409"/>
      <c r="EI797" s="409"/>
      <c r="EJ797" s="409"/>
      <c r="EK797" s="409"/>
      <c r="EL797" s="409"/>
      <c r="EM797" s="409"/>
      <c r="EN797" s="409"/>
      <c r="EX797" s="409"/>
      <c r="EY797" s="409"/>
      <c r="EZ797" s="409"/>
      <c r="FA797" s="409"/>
      <c r="FB797" s="409"/>
      <c r="FC797" s="409"/>
      <c r="FD797" s="409"/>
      <c r="FN797" s="409"/>
      <c r="FO797" s="409"/>
      <c r="FP797" s="409"/>
      <c r="FQ797" s="409"/>
      <c r="FR797" s="409"/>
      <c r="FS797" s="409"/>
      <c r="FT797" s="409"/>
      <c r="GD797" s="409"/>
      <c r="GE797" s="409"/>
      <c r="GF797" s="409"/>
      <c r="GG797" s="409"/>
      <c r="GH797" s="409"/>
      <c r="GI797" s="409"/>
      <c r="GJ797" s="409"/>
      <c r="GT797" s="409"/>
      <c r="GU797" s="409"/>
      <c r="GV797" s="409"/>
      <c r="GW797" s="409"/>
      <c r="GX797" s="409"/>
      <c r="GY797" s="409"/>
      <c r="GZ797" s="409"/>
      <c r="HJ797" s="409"/>
      <c r="HK797" s="409"/>
      <c r="HL797" s="409"/>
      <c r="HM797" s="409"/>
      <c r="HN797" s="409"/>
      <c r="HO797" s="409"/>
      <c r="HP797" s="409"/>
      <c r="HZ797" s="409"/>
      <c r="IA797" s="409"/>
      <c r="IB797" s="409"/>
      <c r="IC797" s="409"/>
      <c r="ID797" s="409"/>
      <c r="IE797" s="409"/>
      <c r="IF797" s="409"/>
      <c r="IP797" s="409"/>
      <c r="IQ797" s="409"/>
      <c r="IR797" s="409"/>
      <c r="IS797" s="409"/>
      <c r="IT797" s="409"/>
      <c r="IU797" s="409"/>
      <c r="IV797" s="409"/>
    </row>
    <row r="798" spans="10:256">
      <c r="J798" s="409"/>
      <c r="K798" s="409"/>
      <c r="L798" s="409"/>
      <c r="M798" s="409"/>
      <c r="N798" s="409"/>
      <c r="O798" s="409"/>
      <c r="P798" s="409"/>
      <c r="Q798" s="409"/>
      <c r="R798" s="409"/>
      <c r="S798" s="409"/>
      <c r="T798" s="409"/>
      <c r="U798" s="409"/>
      <c r="V798" s="409"/>
      <c r="W798" s="409"/>
      <c r="X798" s="409"/>
      <c r="AP798" s="409"/>
      <c r="AQ798" s="409"/>
      <c r="AR798" s="409"/>
      <c r="AS798" s="409"/>
      <c r="AT798" s="409"/>
      <c r="AU798" s="409"/>
      <c r="AV798" s="409"/>
      <c r="BF798" s="409"/>
      <c r="BG798" s="409"/>
      <c r="BH798" s="409"/>
      <c r="BI798" s="409"/>
      <c r="BJ798" s="409"/>
      <c r="BK798" s="409"/>
      <c r="BL798" s="409"/>
      <c r="BV798" s="409"/>
      <c r="BW798" s="409"/>
      <c r="BX798" s="409"/>
      <c r="BY798" s="409"/>
      <c r="BZ798" s="409"/>
      <c r="CA798" s="409"/>
      <c r="CB798" s="409"/>
      <c r="CL798" s="409"/>
      <c r="CM798" s="409"/>
      <c r="CN798" s="409"/>
      <c r="CO798" s="409"/>
      <c r="CP798" s="409"/>
      <c r="CQ798" s="409"/>
      <c r="CR798" s="409"/>
      <c r="DB798" s="409"/>
      <c r="DC798" s="409"/>
      <c r="DD798" s="409"/>
      <c r="DE798" s="409"/>
      <c r="DF798" s="409"/>
      <c r="DG798" s="409"/>
      <c r="DH798" s="409"/>
      <c r="DR798" s="409"/>
      <c r="DS798" s="409"/>
      <c r="DT798" s="409"/>
      <c r="DU798" s="409"/>
      <c r="DV798" s="409"/>
      <c r="DW798" s="409"/>
      <c r="DX798" s="409"/>
      <c r="EH798" s="409"/>
      <c r="EI798" s="409"/>
      <c r="EJ798" s="409"/>
      <c r="EK798" s="409"/>
      <c r="EL798" s="409"/>
      <c r="EM798" s="409"/>
      <c r="EN798" s="409"/>
      <c r="EX798" s="409"/>
      <c r="EY798" s="409"/>
      <c r="EZ798" s="409"/>
      <c r="FA798" s="409"/>
      <c r="FB798" s="409"/>
      <c r="FC798" s="409"/>
      <c r="FD798" s="409"/>
      <c r="FN798" s="409"/>
      <c r="FO798" s="409"/>
      <c r="FP798" s="409"/>
      <c r="FQ798" s="409"/>
      <c r="FR798" s="409"/>
      <c r="FS798" s="409"/>
      <c r="FT798" s="409"/>
      <c r="GD798" s="409"/>
      <c r="GE798" s="409"/>
      <c r="GF798" s="409"/>
      <c r="GG798" s="409"/>
      <c r="GH798" s="409"/>
      <c r="GI798" s="409"/>
      <c r="GJ798" s="409"/>
      <c r="GT798" s="409"/>
      <c r="GU798" s="409"/>
      <c r="GV798" s="409"/>
      <c r="GW798" s="409"/>
      <c r="GX798" s="409"/>
      <c r="GY798" s="409"/>
      <c r="GZ798" s="409"/>
      <c r="HJ798" s="409"/>
      <c r="HK798" s="409"/>
      <c r="HL798" s="409"/>
      <c r="HM798" s="409"/>
      <c r="HN798" s="409"/>
      <c r="HO798" s="409"/>
      <c r="HP798" s="409"/>
      <c r="HZ798" s="409"/>
      <c r="IA798" s="409"/>
      <c r="IB798" s="409"/>
      <c r="IC798" s="409"/>
      <c r="ID798" s="409"/>
      <c r="IE798" s="409"/>
      <c r="IF798" s="409"/>
      <c r="IP798" s="409"/>
      <c r="IQ798" s="409"/>
      <c r="IR798" s="409"/>
      <c r="IS798" s="409"/>
      <c r="IT798" s="409"/>
      <c r="IU798" s="409"/>
      <c r="IV798" s="409"/>
    </row>
    <row r="799" spans="10:256">
      <c r="J799" s="409"/>
      <c r="K799" s="409"/>
      <c r="L799" s="409"/>
      <c r="M799" s="409"/>
      <c r="N799" s="409"/>
      <c r="O799" s="409"/>
      <c r="P799" s="409"/>
      <c r="Q799" s="409"/>
      <c r="R799" s="409"/>
      <c r="S799" s="409"/>
      <c r="T799" s="409"/>
      <c r="U799" s="409"/>
      <c r="V799" s="409"/>
      <c r="W799" s="409"/>
      <c r="X799" s="409"/>
      <c r="AP799" s="409"/>
      <c r="AQ799" s="409"/>
      <c r="AR799" s="409"/>
      <c r="AS799" s="409"/>
      <c r="AT799" s="409"/>
      <c r="AU799" s="409"/>
      <c r="AV799" s="409"/>
      <c r="BF799" s="409"/>
      <c r="BG799" s="409"/>
      <c r="BH799" s="409"/>
      <c r="BI799" s="409"/>
      <c r="BJ799" s="409"/>
      <c r="BK799" s="409"/>
      <c r="BL799" s="409"/>
      <c r="BV799" s="409"/>
      <c r="BW799" s="409"/>
      <c r="BX799" s="409"/>
      <c r="BY799" s="409"/>
      <c r="BZ799" s="409"/>
      <c r="CA799" s="409"/>
      <c r="CB799" s="409"/>
      <c r="CL799" s="409"/>
      <c r="CM799" s="409"/>
      <c r="CN799" s="409"/>
      <c r="CO799" s="409"/>
      <c r="CP799" s="409"/>
      <c r="CQ799" s="409"/>
      <c r="CR799" s="409"/>
      <c r="DB799" s="409"/>
      <c r="DC799" s="409"/>
      <c r="DD799" s="409"/>
      <c r="DE799" s="409"/>
      <c r="DF799" s="409"/>
      <c r="DG799" s="409"/>
      <c r="DH799" s="409"/>
      <c r="DR799" s="409"/>
      <c r="DS799" s="409"/>
      <c r="DT799" s="409"/>
      <c r="DU799" s="409"/>
      <c r="DV799" s="409"/>
      <c r="DW799" s="409"/>
      <c r="DX799" s="409"/>
      <c r="EH799" s="409"/>
      <c r="EI799" s="409"/>
      <c r="EJ799" s="409"/>
      <c r="EK799" s="409"/>
      <c r="EL799" s="409"/>
      <c r="EM799" s="409"/>
      <c r="EN799" s="409"/>
      <c r="EX799" s="409"/>
      <c r="EY799" s="409"/>
      <c r="EZ799" s="409"/>
      <c r="FA799" s="409"/>
      <c r="FB799" s="409"/>
      <c r="FC799" s="409"/>
      <c r="FD799" s="409"/>
      <c r="FN799" s="409"/>
      <c r="FO799" s="409"/>
      <c r="FP799" s="409"/>
      <c r="FQ799" s="409"/>
      <c r="FR799" s="409"/>
      <c r="FS799" s="409"/>
      <c r="FT799" s="409"/>
      <c r="GD799" s="409"/>
      <c r="GE799" s="409"/>
      <c r="GF799" s="409"/>
      <c r="GG799" s="409"/>
      <c r="GH799" s="409"/>
      <c r="GI799" s="409"/>
      <c r="GJ799" s="409"/>
      <c r="GT799" s="409"/>
      <c r="GU799" s="409"/>
      <c r="GV799" s="409"/>
      <c r="GW799" s="409"/>
      <c r="GX799" s="409"/>
      <c r="GY799" s="409"/>
      <c r="GZ799" s="409"/>
      <c r="HJ799" s="409"/>
      <c r="HK799" s="409"/>
      <c r="HL799" s="409"/>
      <c r="HM799" s="409"/>
      <c r="HN799" s="409"/>
      <c r="HO799" s="409"/>
      <c r="HP799" s="409"/>
      <c r="HZ799" s="409"/>
      <c r="IA799" s="409"/>
      <c r="IB799" s="409"/>
      <c r="IC799" s="409"/>
      <c r="ID799" s="409"/>
      <c r="IE799" s="409"/>
      <c r="IF799" s="409"/>
      <c r="IP799" s="409"/>
      <c r="IQ799" s="409"/>
      <c r="IR799" s="409"/>
      <c r="IS799" s="409"/>
      <c r="IT799" s="409"/>
      <c r="IU799" s="409"/>
      <c r="IV799" s="409"/>
    </row>
    <row r="800" spans="10:256">
      <c r="J800" s="409"/>
      <c r="K800" s="409"/>
      <c r="L800" s="409"/>
      <c r="M800" s="409"/>
      <c r="N800" s="409"/>
      <c r="O800" s="409"/>
      <c r="P800" s="409"/>
      <c r="Q800" s="409"/>
      <c r="R800" s="409"/>
      <c r="S800" s="409"/>
      <c r="T800" s="409"/>
      <c r="U800" s="409"/>
      <c r="V800" s="409"/>
      <c r="W800" s="409"/>
      <c r="X800" s="409"/>
      <c r="AP800" s="409"/>
      <c r="AQ800" s="409"/>
      <c r="AR800" s="409"/>
      <c r="AS800" s="409"/>
      <c r="AT800" s="409"/>
      <c r="AU800" s="409"/>
      <c r="AV800" s="409"/>
      <c r="BF800" s="409"/>
      <c r="BG800" s="409"/>
      <c r="BH800" s="409"/>
      <c r="BI800" s="409"/>
      <c r="BJ800" s="409"/>
      <c r="BK800" s="409"/>
      <c r="BL800" s="409"/>
      <c r="BV800" s="409"/>
      <c r="BW800" s="409"/>
      <c r="BX800" s="409"/>
      <c r="BY800" s="409"/>
      <c r="BZ800" s="409"/>
      <c r="CA800" s="409"/>
      <c r="CB800" s="409"/>
      <c r="CL800" s="409"/>
      <c r="CM800" s="409"/>
      <c r="CN800" s="409"/>
      <c r="CO800" s="409"/>
      <c r="CP800" s="409"/>
      <c r="CQ800" s="409"/>
      <c r="CR800" s="409"/>
      <c r="DB800" s="409"/>
      <c r="DC800" s="409"/>
      <c r="DD800" s="409"/>
      <c r="DE800" s="409"/>
      <c r="DF800" s="409"/>
      <c r="DG800" s="409"/>
      <c r="DH800" s="409"/>
      <c r="DR800" s="409"/>
      <c r="DS800" s="409"/>
      <c r="DT800" s="409"/>
      <c r="DU800" s="409"/>
      <c r="DV800" s="409"/>
      <c r="DW800" s="409"/>
      <c r="DX800" s="409"/>
      <c r="EH800" s="409"/>
      <c r="EI800" s="409"/>
      <c r="EJ800" s="409"/>
      <c r="EK800" s="409"/>
      <c r="EL800" s="409"/>
      <c r="EM800" s="409"/>
      <c r="EN800" s="409"/>
      <c r="EX800" s="409"/>
      <c r="EY800" s="409"/>
      <c r="EZ800" s="409"/>
      <c r="FA800" s="409"/>
      <c r="FB800" s="409"/>
      <c r="FC800" s="409"/>
      <c r="FD800" s="409"/>
      <c r="FN800" s="409"/>
      <c r="FO800" s="409"/>
      <c r="FP800" s="409"/>
      <c r="FQ800" s="409"/>
      <c r="FR800" s="409"/>
      <c r="FS800" s="409"/>
      <c r="FT800" s="409"/>
      <c r="GD800" s="409"/>
      <c r="GE800" s="409"/>
      <c r="GF800" s="409"/>
      <c r="GG800" s="409"/>
      <c r="GH800" s="409"/>
      <c r="GI800" s="409"/>
      <c r="GJ800" s="409"/>
      <c r="GT800" s="409"/>
      <c r="GU800" s="409"/>
      <c r="GV800" s="409"/>
      <c r="GW800" s="409"/>
      <c r="GX800" s="409"/>
      <c r="GY800" s="409"/>
      <c r="GZ800" s="409"/>
      <c r="HJ800" s="409"/>
      <c r="HK800" s="409"/>
      <c r="HL800" s="409"/>
      <c r="HM800" s="409"/>
      <c r="HN800" s="409"/>
      <c r="HO800" s="409"/>
      <c r="HP800" s="409"/>
      <c r="HZ800" s="409"/>
      <c r="IA800" s="409"/>
      <c r="IB800" s="409"/>
      <c r="IC800" s="409"/>
      <c r="ID800" s="409"/>
      <c r="IE800" s="409"/>
      <c r="IF800" s="409"/>
      <c r="IP800" s="409"/>
      <c r="IQ800" s="409"/>
      <c r="IR800" s="409"/>
      <c r="IS800" s="409"/>
      <c r="IT800" s="409"/>
      <c r="IU800" s="409"/>
      <c r="IV800" s="409"/>
    </row>
    <row r="801" spans="10:256">
      <c r="J801" s="409"/>
      <c r="K801" s="409"/>
      <c r="L801" s="409"/>
      <c r="M801" s="409"/>
      <c r="N801" s="409"/>
      <c r="O801" s="409"/>
      <c r="P801" s="409"/>
      <c r="Q801" s="409"/>
      <c r="R801" s="409"/>
      <c r="S801" s="409"/>
      <c r="T801" s="409"/>
      <c r="U801" s="409"/>
      <c r="V801" s="409"/>
      <c r="W801" s="409"/>
      <c r="X801" s="409"/>
      <c r="AP801" s="409"/>
      <c r="AQ801" s="409"/>
      <c r="AR801" s="409"/>
      <c r="AS801" s="409"/>
      <c r="AT801" s="409"/>
      <c r="AU801" s="409"/>
      <c r="AV801" s="409"/>
      <c r="BF801" s="409"/>
      <c r="BG801" s="409"/>
      <c r="BH801" s="409"/>
      <c r="BI801" s="409"/>
      <c r="BJ801" s="409"/>
      <c r="BK801" s="409"/>
      <c r="BL801" s="409"/>
      <c r="BV801" s="409"/>
      <c r="BW801" s="409"/>
      <c r="BX801" s="409"/>
      <c r="BY801" s="409"/>
      <c r="BZ801" s="409"/>
      <c r="CA801" s="409"/>
      <c r="CB801" s="409"/>
      <c r="CL801" s="409"/>
      <c r="CM801" s="409"/>
      <c r="CN801" s="409"/>
      <c r="CO801" s="409"/>
      <c r="CP801" s="409"/>
      <c r="CQ801" s="409"/>
      <c r="CR801" s="409"/>
      <c r="DB801" s="409"/>
      <c r="DC801" s="409"/>
      <c r="DD801" s="409"/>
      <c r="DE801" s="409"/>
      <c r="DF801" s="409"/>
      <c r="DG801" s="409"/>
      <c r="DH801" s="409"/>
      <c r="DR801" s="409"/>
      <c r="DS801" s="409"/>
      <c r="DT801" s="409"/>
      <c r="DU801" s="409"/>
      <c r="DV801" s="409"/>
      <c r="DW801" s="409"/>
      <c r="DX801" s="409"/>
      <c r="EH801" s="409"/>
      <c r="EI801" s="409"/>
      <c r="EJ801" s="409"/>
      <c r="EK801" s="409"/>
      <c r="EL801" s="409"/>
      <c r="EM801" s="409"/>
      <c r="EN801" s="409"/>
      <c r="EX801" s="409"/>
      <c r="EY801" s="409"/>
      <c r="EZ801" s="409"/>
      <c r="FA801" s="409"/>
      <c r="FB801" s="409"/>
      <c r="FC801" s="409"/>
      <c r="FD801" s="409"/>
      <c r="FN801" s="409"/>
      <c r="FO801" s="409"/>
      <c r="FP801" s="409"/>
      <c r="FQ801" s="409"/>
      <c r="FR801" s="409"/>
      <c r="FS801" s="409"/>
      <c r="FT801" s="409"/>
      <c r="GD801" s="409"/>
      <c r="GE801" s="409"/>
      <c r="GF801" s="409"/>
      <c r="GG801" s="409"/>
      <c r="GH801" s="409"/>
      <c r="GI801" s="409"/>
      <c r="GJ801" s="409"/>
      <c r="GT801" s="409"/>
      <c r="GU801" s="409"/>
      <c r="GV801" s="409"/>
      <c r="GW801" s="409"/>
      <c r="GX801" s="409"/>
      <c r="GY801" s="409"/>
      <c r="GZ801" s="409"/>
      <c r="HJ801" s="409"/>
      <c r="HK801" s="409"/>
      <c r="HL801" s="409"/>
      <c r="HM801" s="409"/>
      <c r="HN801" s="409"/>
      <c r="HO801" s="409"/>
      <c r="HP801" s="409"/>
      <c r="HZ801" s="409"/>
      <c r="IA801" s="409"/>
      <c r="IB801" s="409"/>
      <c r="IC801" s="409"/>
      <c r="ID801" s="409"/>
      <c r="IE801" s="409"/>
      <c r="IF801" s="409"/>
      <c r="IP801" s="409"/>
      <c r="IQ801" s="409"/>
      <c r="IR801" s="409"/>
      <c r="IS801" s="409"/>
      <c r="IT801" s="409"/>
      <c r="IU801" s="409"/>
      <c r="IV801" s="409"/>
    </row>
    <row r="802" spans="10:256">
      <c r="J802" s="409"/>
      <c r="K802" s="409"/>
      <c r="L802" s="409"/>
      <c r="M802" s="409"/>
      <c r="N802" s="409"/>
      <c r="O802" s="409"/>
      <c r="P802" s="409"/>
      <c r="Q802" s="409"/>
      <c r="R802" s="409"/>
      <c r="S802" s="409"/>
      <c r="T802" s="409"/>
      <c r="U802" s="409"/>
      <c r="V802" s="409"/>
      <c r="W802" s="409"/>
      <c r="X802" s="409"/>
      <c r="AP802" s="409"/>
      <c r="AQ802" s="409"/>
      <c r="AR802" s="409"/>
      <c r="AS802" s="409"/>
      <c r="AT802" s="409"/>
      <c r="AU802" s="409"/>
      <c r="AV802" s="409"/>
      <c r="BF802" s="409"/>
      <c r="BG802" s="409"/>
      <c r="BH802" s="409"/>
      <c r="BI802" s="409"/>
      <c r="BJ802" s="409"/>
      <c r="BK802" s="409"/>
      <c r="BL802" s="409"/>
      <c r="BV802" s="409"/>
      <c r="BW802" s="409"/>
      <c r="BX802" s="409"/>
      <c r="BY802" s="409"/>
      <c r="BZ802" s="409"/>
      <c r="CA802" s="409"/>
      <c r="CB802" s="409"/>
      <c r="CL802" s="409"/>
      <c r="CM802" s="409"/>
      <c r="CN802" s="409"/>
      <c r="CO802" s="409"/>
      <c r="CP802" s="409"/>
      <c r="CQ802" s="409"/>
      <c r="CR802" s="409"/>
      <c r="DB802" s="409"/>
      <c r="DC802" s="409"/>
      <c r="DD802" s="409"/>
      <c r="DE802" s="409"/>
      <c r="DF802" s="409"/>
      <c r="DG802" s="409"/>
      <c r="DH802" s="409"/>
      <c r="DR802" s="409"/>
      <c r="DS802" s="409"/>
      <c r="DT802" s="409"/>
      <c r="DU802" s="409"/>
      <c r="DV802" s="409"/>
      <c r="DW802" s="409"/>
      <c r="DX802" s="409"/>
      <c r="EH802" s="409"/>
      <c r="EI802" s="409"/>
      <c r="EJ802" s="409"/>
      <c r="EK802" s="409"/>
      <c r="EL802" s="409"/>
      <c r="EM802" s="409"/>
      <c r="EN802" s="409"/>
      <c r="EX802" s="409"/>
      <c r="EY802" s="409"/>
      <c r="EZ802" s="409"/>
      <c r="FA802" s="409"/>
      <c r="FB802" s="409"/>
      <c r="FC802" s="409"/>
      <c r="FD802" s="409"/>
      <c r="FN802" s="409"/>
      <c r="FO802" s="409"/>
      <c r="FP802" s="409"/>
      <c r="FQ802" s="409"/>
      <c r="FR802" s="409"/>
      <c r="FS802" s="409"/>
      <c r="FT802" s="409"/>
      <c r="GD802" s="409"/>
      <c r="GE802" s="409"/>
      <c r="GF802" s="409"/>
      <c r="GG802" s="409"/>
      <c r="GH802" s="409"/>
      <c r="GI802" s="409"/>
      <c r="GJ802" s="409"/>
      <c r="GT802" s="409"/>
      <c r="GU802" s="409"/>
      <c r="GV802" s="409"/>
      <c r="GW802" s="409"/>
      <c r="GX802" s="409"/>
      <c r="GY802" s="409"/>
      <c r="GZ802" s="409"/>
      <c r="HJ802" s="409"/>
      <c r="HK802" s="409"/>
      <c r="HL802" s="409"/>
      <c r="HM802" s="409"/>
      <c r="HN802" s="409"/>
      <c r="HO802" s="409"/>
      <c r="HP802" s="409"/>
      <c r="HZ802" s="409"/>
      <c r="IA802" s="409"/>
      <c r="IB802" s="409"/>
      <c r="IC802" s="409"/>
      <c r="ID802" s="409"/>
      <c r="IE802" s="409"/>
      <c r="IF802" s="409"/>
      <c r="IP802" s="409"/>
      <c r="IQ802" s="409"/>
      <c r="IR802" s="409"/>
      <c r="IS802" s="409"/>
      <c r="IT802" s="409"/>
      <c r="IU802" s="409"/>
      <c r="IV802" s="409"/>
    </row>
    <row r="803" spans="10:256">
      <c r="J803" s="409"/>
      <c r="K803" s="409"/>
      <c r="L803" s="409"/>
      <c r="M803" s="409"/>
      <c r="N803" s="409"/>
      <c r="O803" s="409"/>
      <c r="P803" s="409"/>
      <c r="Q803" s="409"/>
      <c r="R803" s="409"/>
      <c r="S803" s="409"/>
      <c r="T803" s="409"/>
      <c r="U803" s="409"/>
      <c r="V803" s="409"/>
      <c r="W803" s="409"/>
      <c r="X803" s="409"/>
      <c r="AP803" s="409"/>
      <c r="AQ803" s="409"/>
      <c r="AR803" s="409"/>
      <c r="AS803" s="409"/>
      <c r="AT803" s="409"/>
      <c r="AU803" s="409"/>
      <c r="AV803" s="409"/>
      <c r="BF803" s="409"/>
      <c r="BG803" s="409"/>
      <c r="BH803" s="409"/>
      <c r="BI803" s="409"/>
      <c r="BJ803" s="409"/>
      <c r="BK803" s="409"/>
      <c r="BL803" s="409"/>
      <c r="BV803" s="409"/>
      <c r="BW803" s="409"/>
      <c r="BX803" s="409"/>
      <c r="BY803" s="409"/>
      <c r="BZ803" s="409"/>
      <c r="CA803" s="409"/>
      <c r="CB803" s="409"/>
      <c r="CL803" s="409"/>
      <c r="CM803" s="409"/>
      <c r="CN803" s="409"/>
      <c r="CO803" s="409"/>
      <c r="CP803" s="409"/>
      <c r="CQ803" s="409"/>
      <c r="CR803" s="409"/>
      <c r="DB803" s="409"/>
      <c r="DC803" s="409"/>
      <c r="DD803" s="409"/>
      <c r="DE803" s="409"/>
      <c r="DF803" s="409"/>
      <c r="DG803" s="409"/>
      <c r="DH803" s="409"/>
      <c r="DR803" s="409"/>
      <c r="DS803" s="409"/>
      <c r="DT803" s="409"/>
      <c r="DU803" s="409"/>
      <c r="DV803" s="409"/>
      <c r="DW803" s="409"/>
      <c r="DX803" s="409"/>
      <c r="EH803" s="409"/>
      <c r="EI803" s="409"/>
      <c r="EJ803" s="409"/>
      <c r="EK803" s="409"/>
      <c r="EL803" s="409"/>
      <c r="EM803" s="409"/>
      <c r="EN803" s="409"/>
      <c r="EX803" s="409"/>
      <c r="EY803" s="409"/>
      <c r="EZ803" s="409"/>
      <c r="FA803" s="409"/>
      <c r="FB803" s="409"/>
      <c r="FC803" s="409"/>
      <c r="FD803" s="409"/>
      <c r="FN803" s="409"/>
      <c r="FO803" s="409"/>
      <c r="FP803" s="409"/>
      <c r="FQ803" s="409"/>
      <c r="FR803" s="409"/>
      <c r="FS803" s="409"/>
      <c r="FT803" s="409"/>
      <c r="GD803" s="409"/>
      <c r="GE803" s="409"/>
      <c r="GF803" s="409"/>
      <c r="GG803" s="409"/>
      <c r="GH803" s="409"/>
      <c r="GI803" s="409"/>
      <c r="GJ803" s="409"/>
      <c r="GT803" s="409"/>
      <c r="GU803" s="409"/>
      <c r="GV803" s="409"/>
      <c r="GW803" s="409"/>
      <c r="GX803" s="409"/>
      <c r="GY803" s="409"/>
      <c r="GZ803" s="409"/>
      <c r="HJ803" s="409"/>
      <c r="HK803" s="409"/>
      <c r="HL803" s="409"/>
      <c r="HM803" s="409"/>
      <c r="HN803" s="409"/>
      <c r="HO803" s="409"/>
      <c r="HP803" s="409"/>
      <c r="HZ803" s="409"/>
      <c r="IA803" s="409"/>
      <c r="IB803" s="409"/>
      <c r="IC803" s="409"/>
      <c r="ID803" s="409"/>
      <c r="IE803" s="409"/>
      <c r="IF803" s="409"/>
      <c r="IP803" s="409"/>
      <c r="IQ803" s="409"/>
      <c r="IR803" s="409"/>
      <c r="IS803" s="409"/>
      <c r="IT803" s="409"/>
      <c r="IU803" s="409"/>
      <c r="IV803" s="409"/>
    </row>
    <row r="804" spans="10:256">
      <c r="J804" s="409"/>
      <c r="K804" s="409"/>
      <c r="L804" s="409"/>
      <c r="M804" s="409"/>
      <c r="N804" s="409"/>
      <c r="O804" s="409"/>
      <c r="P804" s="409"/>
      <c r="Q804" s="409"/>
      <c r="R804" s="409"/>
      <c r="S804" s="409"/>
      <c r="T804" s="409"/>
      <c r="U804" s="409"/>
      <c r="V804" s="409"/>
      <c r="W804" s="409"/>
      <c r="X804" s="409"/>
      <c r="AP804" s="409"/>
      <c r="AQ804" s="409"/>
      <c r="AR804" s="409"/>
      <c r="AS804" s="409"/>
      <c r="AT804" s="409"/>
      <c r="AU804" s="409"/>
      <c r="AV804" s="409"/>
      <c r="BF804" s="409"/>
      <c r="BG804" s="409"/>
      <c r="BH804" s="409"/>
      <c r="BI804" s="409"/>
      <c r="BJ804" s="409"/>
      <c r="BK804" s="409"/>
      <c r="BL804" s="409"/>
      <c r="BV804" s="409"/>
      <c r="BW804" s="409"/>
      <c r="BX804" s="409"/>
      <c r="BY804" s="409"/>
      <c r="BZ804" s="409"/>
      <c r="CA804" s="409"/>
      <c r="CB804" s="409"/>
      <c r="CL804" s="409"/>
      <c r="CM804" s="409"/>
      <c r="CN804" s="409"/>
      <c r="CO804" s="409"/>
      <c r="CP804" s="409"/>
      <c r="CQ804" s="409"/>
      <c r="CR804" s="409"/>
      <c r="DB804" s="409"/>
      <c r="DC804" s="409"/>
      <c r="DD804" s="409"/>
      <c r="DE804" s="409"/>
      <c r="DF804" s="409"/>
      <c r="DG804" s="409"/>
      <c r="DH804" s="409"/>
      <c r="DR804" s="409"/>
      <c r="DS804" s="409"/>
      <c r="DT804" s="409"/>
      <c r="DU804" s="409"/>
      <c r="DV804" s="409"/>
      <c r="DW804" s="409"/>
      <c r="DX804" s="409"/>
      <c r="EH804" s="409"/>
      <c r="EI804" s="409"/>
      <c r="EJ804" s="409"/>
      <c r="EK804" s="409"/>
      <c r="EL804" s="409"/>
      <c r="EM804" s="409"/>
      <c r="EN804" s="409"/>
      <c r="EX804" s="409"/>
      <c r="EY804" s="409"/>
      <c r="EZ804" s="409"/>
      <c r="FA804" s="409"/>
      <c r="FB804" s="409"/>
      <c r="FC804" s="409"/>
      <c r="FD804" s="409"/>
      <c r="FN804" s="409"/>
      <c r="FO804" s="409"/>
      <c r="FP804" s="409"/>
      <c r="FQ804" s="409"/>
      <c r="FR804" s="409"/>
      <c r="FS804" s="409"/>
      <c r="FT804" s="409"/>
      <c r="GD804" s="409"/>
      <c r="GE804" s="409"/>
      <c r="GF804" s="409"/>
      <c r="GG804" s="409"/>
      <c r="GH804" s="409"/>
      <c r="GI804" s="409"/>
      <c r="GJ804" s="409"/>
      <c r="GT804" s="409"/>
      <c r="GU804" s="409"/>
      <c r="GV804" s="409"/>
      <c r="GW804" s="409"/>
      <c r="GX804" s="409"/>
      <c r="GY804" s="409"/>
      <c r="GZ804" s="409"/>
      <c r="HJ804" s="409"/>
      <c r="HK804" s="409"/>
      <c r="HL804" s="409"/>
      <c r="HM804" s="409"/>
      <c r="HN804" s="409"/>
      <c r="HO804" s="409"/>
      <c r="HP804" s="409"/>
      <c r="HZ804" s="409"/>
      <c r="IA804" s="409"/>
      <c r="IB804" s="409"/>
      <c r="IC804" s="409"/>
      <c r="ID804" s="409"/>
      <c r="IE804" s="409"/>
      <c r="IF804" s="409"/>
      <c r="IP804" s="409"/>
      <c r="IQ804" s="409"/>
      <c r="IR804" s="409"/>
      <c r="IS804" s="409"/>
      <c r="IT804" s="409"/>
      <c r="IU804" s="409"/>
      <c r="IV804" s="409"/>
    </row>
    <row r="805" spans="10:256">
      <c r="J805" s="409"/>
      <c r="K805" s="409"/>
      <c r="L805" s="409"/>
      <c r="M805" s="409"/>
      <c r="N805" s="409"/>
      <c r="O805" s="409"/>
      <c r="P805" s="409"/>
      <c r="Q805" s="409"/>
      <c r="R805" s="409"/>
      <c r="S805" s="409"/>
      <c r="T805" s="409"/>
      <c r="U805" s="409"/>
      <c r="V805" s="409"/>
      <c r="W805" s="409"/>
      <c r="X805" s="409"/>
      <c r="AP805" s="409"/>
      <c r="AQ805" s="409"/>
      <c r="AR805" s="409"/>
      <c r="AS805" s="409"/>
      <c r="AT805" s="409"/>
      <c r="AU805" s="409"/>
      <c r="AV805" s="409"/>
      <c r="BF805" s="409"/>
      <c r="BG805" s="409"/>
      <c r="BH805" s="409"/>
      <c r="BI805" s="409"/>
      <c r="BJ805" s="409"/>
      <c r="BK805" s="409"/>
      <c r="BL805" s="409"/>
      <c r="BV805" s="409"/>
      <c r="BW805" s="409"/>
      <c r="BX805" s="409"/>
      <c r="BY805" s="409"/>
      <c r="BZ805" s="409"/>
      <c r="CA805" s="409"/>
      <c r="CB805" s="409"/>
      <c r="CL805" s="409"/>
      <c r="CM805" s="409"/>
      <c r="CN805" s="409"/>
      <c r="CO805" s="409"/>
      <c r="CP805" s="409"/>
      <c r="CQ805" s="409"/>
      <c r="CR805" s="409"/>
      <c r="DB805" s="409"/>
      <c r="DC805" s="409"/>
      <c r="DD805" s="409"/>
      <c r="DE805" s="409"/>
      <c r="DF805" s="409"/>
      <c r="DG805" s="409"/>
      <c r="DH805" s="409"/>
      <c r="DR805" s="409"/>
      <c r="DS805" s="409"/>
      <c r="DT805" s="409"/>
      <c r="DU805" s="409"/>
      <c r="DV805" s="409"/>
      <c r="DW805" s="409"/>
      <c r="DX805" s="409"/>
      <c r="EH805" s="409"/>
      <c r="EI805" s="409"/>
      <c r="EJ805" s="409"/>
      <c r="EK805" s="409"/>
      <c r="EL805" s="409"/>
      <c r="EM805" s="409"/>
      <c r="EN805" s="409"/>
      <c r="EX805" s="409"/>
      <c r="EY805" s="409"/>
      <c r="EZ805" s="409"/>
      <c r="FA805" s="409"/>
      <c r="FB805" s="409"/>
      <c r="FC805" s="409"/>
      <c r="FD805" s="409"/>
      <c r="FN805" s="409"/>
      <c r="FO805" s="409"/>
      <c r="FP805" s="409"/>
      <c r="FQ805" s="409"/>
      <c r="FR805" s="409"/>
      <c r="FS805" s="409"/>
      <c r="FT805" s="409"/>
      <c r="GD805" s="409"/>
      <c r="GE805" s="409"/>
      <c r="GF805" s="409"/>
      <c r="GG805" s="409"/>
      <c r="GH805" s="409"/>
      <c r="GI805" s="409"/>
      <c r="GJ805" s="409"/>
      <c r="GT805" s="409"/>
      <c r="GU805" s="409"/>
      <c r="GV805" s="409"/>
      <c r="GW805" s="409"/>
      <c r="GX805" s="409"/>
      <c r="GY805" s="409"/>
      <c r="GZ805" s="409"/>
      <c r="HJ805" s="409"/>
      <c r="HK805" s="409"/>
      <c r="HL805" s="409"/>
      <c r="HM805" s="409"/>
      <c r="HN805" s="409"/>
      <c r="HO805" s="409"/>
      <c r="HP805" s="409"/>
      <c r="HZ805" s="409"/>
      <c r="IA805" s="409"/>
      <c r="IB805" s="409"/>
      <c r="IC805" s="409"/>
      <c r="ID805" s="409"/>
      <c r="IE805" s="409"/>
      <c r="IF805" s="409"/>
      <c r="IP805" s="409"/>
      <c r="IQ805" s="409"/>
      <c r="IR805" s="409"/>
      <c r="IS805" s="409"/>
      <c r="IT805" s="409"/>
      <c r="IU805" s="409"/>
      <c r="IV805" s="409"/>
    </row>
    <row r="806" spans="10:256">
      <c r="J806" s="409"/>
      <c r="K806" s="409"/>
      <c r="L806" s="409"/>
      <c r="M806" s="409"/>
      <c r="N806" s="409"/>
      <c r="O806" s="409"/>
      <c r="P806" s="409"/>
      <c r="Q806" s="409"/>
      <c r="R806" s="409"/>
      <c r="S806" s="409"/>
      <c r="T806" s="409"/>
      <c r="U806" s="409"/>
      <c r="V806" s="409"/>
      <c r="W806" s="409"/>
      <c r="X806" s="409"/>
      <c r="AP806" s="409"/>
      <c r="AQ806" s="409"/>
      <c r="AR806" s="409"/>
      <c r="AS806" s="409"/>
      <c r="AT806" s="409"/>
      <c r="AU806" s="409"/>
      <c r="AV806" s="409"/>
      <c r="BF806" s="409"/>
      <c r="BG806" s="409"/>
      <c r="BH806" s="409"/>
      <c r="BI806" s="409"/>
      <c r="BJ806" s="409"/>
      <c r="BK806" s="409"/>
      <c r="BL806" s="409"/>
      <c r="BV806" s="409"/>
      <c r="BW806" s="409"/>
      <c r="BX806" s="409"/>
      <c r="BY806" s="409"/>
      <c r="BZ806" s="409"/>
      <c r="CA806" s="409"/>
      <c r="CB806" s="409"/>
      <c r="CL806" s="409"/>
      <c r="CM806" s="409"/>
      <c r="CN806" s="409"/>
      <c r="CO806" s="409"/>
      <c r="CP806" s="409"/>
      <c r="CQ806" s="409"/>
      <c r="CR806" s="409"/>
      <c r="DB806" s="409"/>
      <c r="DC806" s="409"/>
      <c r="DD806" s="409"/>
      <c r="DE806" s="409"/>
      <c r="DF806" s="409"/>
      <c r="DG806" s="409"/>
      <c r="DH806" s="409"/>
      <c r="DR806" s="409"/>
      <c r="DS806" s="409"/>
      <c r="DT806" s="409"/>
      <c r="DU806" s="409"/>
      <c r="DV806" s="409"/>
      <c r="DW806" s="409"/>
      <c r="DX806" s="409"/>
      <c r="EH806" s="409"/>
      <c r="EI806" s="409"/>
      <c r="EJ806" s="409"/>
      <c r="EK806" s="409"/>
      <c r="EL806" s="409"/>
      <c r="EM806" s="409"/>
      <c r="EN806" s="409"/>
      <c r="EX806" s="409"/>
      <c r="EY806" s="409"/>
      <c r="EZ806" s="409"/>
      <c r="FA806" s="409"/>
      <c r="FB806" s="409"/>
      <c r="FC806" s="409"/>
      <c r="FD806" s="409"/>
      <c r="FN806" s="409"/>
      <c r="FO806" s="409"/>
      <c r="FP806" s="409"/>
      <c r="FQ806" s="409"/>
      <c r="FR806" s="409"/>
      <c r="FS806" s="409"/>
      <c r="FT806" s="409"/>
      <c r="GD806" s="409"/>
      <c r="GE806" s="409"/>
      <c r="GF806" s="409"/>
      <c r="GG806" s="409"/>
      <c r="GH806" s="409"/>
      <c r="GI806" s="409"/>
      <c r="GJ806" s="409"/>
      <c r="GT806" s="409"/>
      <c r="GU806" s="409"/>
      <c r="GV806" s="409"/>
      <c r="GW806" s="409"/>
      <c r="GX806" s="409"/>
      <c r="GY806" s="409"/>
      <c r="GZ806" s="409"/>
      <c r="HJ806" s="409"/>
      <c r="HK806" s="409"/>
      <c r="HL806" s="409"/>
      <c r="HM806" s="409"/>
      <c r="HN806" s="409"/>
      <c r="HO806" s="409"/>
      <c r="HP806" s="409"/>
      <c r="HZ806" s="409"/>
      <c r="IA806" s="409"/>
      <c r="IB806" s="409"/>
      <c r="IC806" s="409"/>
      <c r="ID806" s="409"/>
      <c r="IE806" s="409"/>
      <c r="IF806" s="409"/>
      <c r="IP806" s="409"/>
      <c r="IQ806" s="409"/>
      <c r="IR806" s="409"/>
      <c r="IS806" s="409"/>
      <c r="IT806" s="409"/>
      <c r="IU806" s="409"/>
      <c r="IV806" s="409"/>
    </row>
    <row r="807" spans="10:256">
      <c r="J807" s="409"/>
      <c r="K807" s="409"/>
      <c r="L807" s="409"/>
      <c r="M807" s="409"/>
      <c r="N807" s="409"/>
      <c r="O807" s="409"/>
      <c r="P807" s="409"/>
      <c r="Q807" s="409"/>
      <c r="R807" s="409"/>
      <c r="S807" s="409"/>
      <c r="T807" s="409"/>
      <c r="U807" s="409"/>
      <c r="V807" s="409"/>
      <c r="W807" s="409"/>
      <c r="X807" s="409"/>
      <c r="AP807" s="409"/>
      <c r="AQ807" s="409"/>
      <c r="AR807" s="409"/>
      <c r="AS807" s="409"/>
      <c r="AT807" s="409"/>
      <c r="AU807" s="409"/>
      <c r="AV807" s="409"/>
      <c r="BF807" s="409"/>
      <c r="BG807" s="409"/>
      <c r="BH807" s="409"/>
      <c r="BI807" s="409"/>
      <c r="BJ807" s="409"/>
      <c r="BK807" s="409"/>
      <c r="BL807" s="409"/>
      <c r="BV807" s="409"/>
      <c r="BW807" s="409"/>
      <c r="BX807" s="409"/>
      <c r="BY807" s="409"/>
      <c r="BZ807" s="409"/>
      <c r="CA807" s="409"/>
      <c r="CB807" s="409"/>
      <c r="CL807" s="409"/>
      <c r="CM807" s="409"/>
      <c r="CN807" s="409"/>
      <c r="CO807" s="409"/>
      <c r="CP807" s="409"/>
      <c r="CQ807" s="409"/>
      <c r="CR807" s="409"/>
      <c r="DB807" s="409"/>
      <c r="DC807" s="409"/>
      <c r="DD807" s="409"/>
      <c r="DE807" s="409"/>
      <c r="DF807" s="409"/>
      <c r="DG807" s="409"/>
      <c r="DH807" s="409"/>
      <c r="DR807" s="409"/>
      <c r="DS807" s="409"/>
      <c r="DT807" s="409"/>
      <c r="DU807" s="409"/>
      <c r="DV807" s="409"/>
      <c r="DW807" s="409"/>
      <c r="DX807" s="409"/>
      <c r="EH807" s="409"/>
      <c r="EI807" s="409"/>
      <c r="EJ807" s="409"/>
      <c r="EK807" s="409"/>
      <c r="EL807" s="409"/>
      <c r="EM807" s="409"/>
      <c r="EN807" s="409"/>
      <c r="EX807" s="409"/>
      <c r="EY807" s="409"/>
      <c r="EZ807" s="409"/>
      <c r="FA807" s="409"/>
      <c r="FB807" s="409"/>
      <c r="FC807" s="409"/>
      <c r="FD807" s="409"/>
      <c r="FN807" s="409"/>
      <c r="FO807" s="409"/>
      <c r="FP807" s="409"/>
      <c r="FQ807" s="409"/>
      <c r="FR807" s="409"/>
      <c r="FS807" s="409"/>
      <c r="FT807" s="409"/>
      <c r="GD807" s="409"/>
      <c r="GE807" s="409"/>
      <c r="GF807" s="409"/>
      <c r="GG807" s="409"/>
      <c r="GH807" s="409"/>
      <c r="GI807" s="409"/>
      <c r="GJ807" s="409"/>
      <c r="GT807" s="409"/>
      <c r="GU807" s="409"/>
      <c r="GV807" s="409"/>
      <c r="GW807" s="409"/>
      <c r="GX807" s="409"/>
      <c r="GY807" s="409"/>
      <c r="GZ807" s="409"/>
      <c r="HJ807" s="409"/>
      <c r="HK807" s="409"/>
      <c r="HL807" s="409"/>
      <c r="HM807" s="409"/>
      <c r="HN807" s="409"/>
      <c r="HO807" s="409"/>
      <c r="HP807" s="409"/>
      <c r="HZ807" s="409"/>
      <c r="IA807" s="409"/>
      <c r="IB807" s="409"/>
      <c r="IC807" s="409"/>
      <c r="ID807" s="409"/>
      <c r="IE807" s="409"/>
      <c r="IF807" s="409"/>
      <c r="IP807" s="409"/>
      <c r="IQ807" s="409"/>
      <c r="IR807" s="409"/>
      <c r="IS807" s="409"/>
      <c r="IT807" s="409"/>
      <c r="IU807" s="409"/>
      <c r="IV807" s="409"/>
    </row>
    <row r="808" spans="10:256">
      <c r="J808" s="409"/>
      <c r="K808" s="409"/>
      <c r="L808" s="409"/>
      <c r="M808" s="409"/>
      <c r="N808" s="409"/>
      <c r="O808" s="409"/>
      <c r="P808" s="409"/>
      <c r="Q808" s="409"/>
      <c r="R808" s="409"/>
      <c r="S808" s="409"/>
      <c r="T808" s="409"/>
      <c r="U808" s="409"/>
      <c r="V808" s="409"/>
      <c r="W808" s="409"/>
      <c r="X808" s="409"/>
      <c r="AP808" s="409"/>
      <c r="AQ808" s="409"/>
      <c r="AR808" s="409"/>
      <c r="AS808" s="409"/>
      <c r="AT808" s="409"/>
      <c r="AU808" s="409"/>
      <c r="AV808" s="409"/>
      <c r="BF808" s="409"/>
      <c r="BG808" s="409"/>
      <c r="BH808" s="409"/>
      <c r="BI808" s="409"/>
      <c r="BJ808" s="409"/>
      <c r="BK808" s="409"/>
      <c r="BL808" s="409"/>
      <c r="BV808" s="409"/>
      <c r="BW808" s="409"/>
      <c r="BX808" s="409"/>
      <c r="BY808" s="409"/>
      <c r="BZ808" s="409"/>
      <c r="CA808" s="409"/>
      <c r="CB808" s="409"/>
      <c r="CL808" s="409"/>
      <c r="CM808" s="409"/>
      <c r="CN808" s="409"/>
      <c r="CO808" s="409"/>
      <c r="CP808" s="409"/>
      <c r="CQ808" s="409"/>
      <c r="CR808" s="409"/>
      <c r="DB808" s="409"/>
      <c r="DC808" s="409"/>
      <c r="DD808" s="409"/>
      <c r="DE808" s="409"/>
      <c r="DF808" s="409"/>
      <c r="DG808" s="409"/>
      <c r="DH808" s="409"/>
      <c r="DR808" s="409"/>
      <c r="DS808" s="409"/>
      <c r="DT808" s="409"/>
      <c r="DU808" s="409"/>
      <c r="DV808" s="409"/>
      <c r="DW808" s="409"/>
      <c r="DX808" s="409"/>
      <c r="EH808" s="409"/>
      <c r="EI808" s="409"/>
      <c r="EJ808" s="409"/>
      <c r="EK808" s="409"/>
      <c r="EL808" s="409"/>
      <c r="EM808" s="409"/>
      <c r="EN808" s="409"/>
      <c r="EX808" s="409"/>
      <c r="EY808" s="409"/>
      <c r="EZ808" s="409"/>
      <c r="FA808" s="409"/>
      <c r="FB808" s="409"/>
      <c r="FC808" s="409"/>
      <c r="FD808" s="409"/>
      <c r="FN808" s="409"/>
      <c r="FO808" s="409"/>
      <c r="FP808" s="409"/>
      <c r="FQ808" s="409"/>
      <c r="FR808" s="409"/>
      <c r="FS808" s="409"/>
      <c r="FT808" s="409"/>
      <c r="GD808" s="409"/>
      <c r="GE808" s="409"/>
      <c r="GF808" s="409"/>
      <c r="GG808" s="409"/>
      <c r="GH808" s="409"/>
      <c r="GI808" s="409"/>
      <c r="GJ808" s="409"/>
      <c r="GT808" s="409"/>
      <c r="GU808" s="409"/>
      <c r="GV808" s="409"/>
      <c r="GW808" s="409"/>
      <c r="GX808" s="409"/>
      <c r="GY808" s="409"/>
      <c r="GZ808" s="409"/>
      <c r="HJ808" s="409"/>
      <c r="HK808" s="409"/>
      <c r="HL808" s="409"/>
      <c r="HM808" s="409"/>
      <c r="HN808" s="409"/>
      <c r="HO808" s="409"/>
      <c r="HP808" s="409"/>
      <c r="HZ808" s="409"/>
      <c r="IA808" s="409"/>
      <c r="IB808" s="409"/>
      <c r="IC808" s="409"/>
      <c r="ID808" s="409"/>
      <c r="IE808" s="409"/>
      <c r="IF808" s="409"/>
      <c r="IP808" s="409"/>
      <c r="IQ808" s="409"/>
      <c r="IR808" s="409"/>
      <c r="IS808" s="409"/>
      <c r="IT808" s="409"/>
      <c r="IU808" s="409"/>
      <c r="IV808" s="409"/>
    </row>
    <row r="809" spans="10:256">
      <c r="J809" s="409"/>
      <c r="K809" s="409"/>
      <c r="L809" s="409"/>
      <c r="M809" s="409"/>
      <c r="N809" s="409"/>
      <c r="O809" s="409"/>
      <c r="P809" s="409"/>
      <c r="Q809" s="409"/>
      <c r="R809" s="409"/>
      <c r="S809" s="409"/>
      <c r="T809" s="409"/>
      <c r="U809" s="409"/>
      <c r="V809" s="409"/>
      <c r="W809" s="409"/>
      <c r="X809" s="409"/>
      <c r="AP809" s="409"/>
      <c r="AQ809" s="409"/>
      <c r="AR809" s="409"/>
      <c r="AS809" s="409"/>
      <c r="AT809" s="409"/>
      <c r="AU809" s="409"/>
      <c r="AV809" s="409"/>
      <c r="BF809" s="409"/>
      <c r="BG809" s="409"/>
      <c r="BH809" s="409"/>
      <c r="BI809" s="409"/>
      <c r="BJ809" s="409"/>
      <c r="BK809" s="409"/>
      <c r="BL809" s="409"/>
      <c r="BV809" s="409"/>
      <c r="BW809" s="409"/>
      <c r="BX809" s="409"/>
      <c r="BY809" s="409"/>
      <c r="BZ809" s="409"/>
      <c r="CA809" s="409"/>
      <c r="CB809" s="409"/>
      <c r="CL809" s="409"/>
      <c r="CM809" s="409"/>
      <c r="CN809" s="409"/>
      <c r="CO809" s="409"/>
      <c r="CP809" s="409"/>
      <c r="CQ809" s="409"/>
      <c r="CR809" s="409"/>
      <c r="DB809" s="409"/>
      <c r="DC809" s="409"/>
      <c r="DD809" s="409"/>
      <c r="DE809" s="409"/>
      <c r="DF809" s="409"/>
      <c r="DG809" s="409"/>
      <c r="DH809" s="409"/>
      <c r="DR809" s="409"/>
      <c r="DS809" s="409"/>
      <c r="DT809" s="409"/>
      <c r="DU809" s="409"/>
      <c r="DV809" s="409"/>
      <c r="DW809" s="409"/>
      <c r="DX809" s="409"/>
      <c r="EH809" s="409"/>
      <c r="EI809" s="409"/>
      <c r="EJ809" s="409"/>
      <c r="EK809" s="409"/>
      <c r="EL809" s="409"/>
      <c r="EM809" s="409"/>
      <c r="EN809" s="409"/>
      <c r="EX809" s="409"/>
      <c r="EY809" s="409"/>
      <c r="EZ809" s="409"/>
      <c r="FA809" s="409"/>
      <c r="FB809" s="409"/>
      <c r="FC809" s="409"/>
      <c r="FD809" s="409"/>
      <c r="FN809" s="409"/>
      <c r="FO809" s="409"/>
      <c r="FP809" s="409"/>
      <c r="FQ809" s="409"/>
      <c r="FR809" s="409"/>
      <c r="FS809" s="409"/>
      <c r="FT809" s="409"/>
      <c r="GD809" s="409"/>
      <c r="GE809" s="409"/>
      <c r="GF809" s="409"/>
      <c r="GG809" s="409"/>
      <c r="GH809" s="409"/>
      <c r="GI809" s="409"/>
      <c r="GJ809" s="409"/>
      <c r="GT809" s="409"/>
      <c r="GU809" s="409"/>
      <c r="GV809" s="409"/>
      <c r="GW809" s="409"/>
      <c r="GX809" s="409"/>
      <c r="GY809" s="409"/>
      <c r="GZ809" s="409"/>
      <c r="HJ809" s="409"/>
      <c r="HK809" s="409"/>
      <c r="HL809" s="409"/>
      <c r="HM809" s="409"/>
      <c r="HN809" s="409"/>
      <c r="HO809" s="409"/>
      <c r="HP809" s="409"/>
      <c r="HZ809" s="409"/>
      <c r="IA809" s="409"/>
      <c r="IB809" s="409"/>
      <c r="IC809" s="409"/>
      <c r="ID809" s="409"/>
      <c r="IE809" s="409"/>
      <c r="IF809" s="409"/>
      <c r="IP809" s="409"/>
      <c r="IQ809" s="409"/>
      <c r="IR809" s="409"/>
      <c r="IS809" s="409"/>
      <c r="IT809" s="409"/>
      <c r="IU809" s="409"/>
      <c r="IV809" s="409"/>
    </row>
    <row r="810" spans="10:256">
      <c r="J810" s="409"/>
      <c r="K810" s="409"/>
      <c r="L810" s="409"/>
      <c r="M810" s="409"/>
      <c r="N810" s="409"/>
      <c r="O810" s="409"/>
      <c r="P810" s="409"/>
      <c r="Q810" s="409"/>
      <c r="R810" s="409"/>
      <c r="S810" s="409"/>
      <c r="T810" s="409"/>
      <c r="U810" s="409"/>
      <c r="V810" s="409"/>
      <c r="W810" s="409"/>
      <c r="X810" s="409"/>
      <c r="AP810" s="409"/>
      <c r="AQ810" s="409"/>
      <c r="AR810" s="409"/>
      <c r="AS810" s="409"/>
      <c r="AT810" s="409"/>
      <c r="AU810" s="409"/>
      <c r="AV810" s="409"/>
      <c r="BF810" s="409"/>
      <c r="BG810" s="409"/>
      <c r="BH810" s="409"/>
      <c r="BI810" s="409"/>
      <c r="BJ810" s="409"/>
      <c r="BK810" s="409"/>
      <c r="BL810" s="409"/>
      <c r="BV810" s="409"/>
      <c r="BW810" s="409"/>
      <c r="BX810" s="409"/>
      <c r="BY810" s="409"/>
      <c r="BZ810" s="409"/>
      <c r="CA810" s="409"/>
      <c r="CB810" s="409"/>
      <c r="CL810" s="409"/>
      <c r="CM810" s="409"/>
      <c r="CN810" s="409"/>
      <c r="CO810" s="409"/>
      <c r="CP810" s="409"/>
      <c r="CQ810" s="409"/>
      <c r="CR810" s="409"/>
      <c r="DB810" s="409"/>
      <c r="DC810" s="409"/>
      <c r="DD810" s="409"/>
      <c r="DE810" s="409"/>
      <c r="DF810" s="409"/>
      <c r="DG810" s="409"/>
      <c r="DH810" s="409"/>
      <c r="DR810" s="409"/>
      <c r="DS810" s="409"/>
      <c r="DT810" s="409"/>
      <c r="DU810" s="409"/>
      <c r="DV810" s="409"/>
      <c r="DW810" s="409"/>
      <c r="DX810" s="409"/>
      <c r="EH810" s="409"/>
      <c r="EI810" s="409"/>
      <c r="EJ810" s="409"/>
      <c r="EK810" s="409"/>
      <c r="EL810" s="409"/>
      <c r="EM810" s="409"/>
      <c r="EN810" s="409"/>
      <c r="EX810" s="409"/>
      <c r="EY810" s="409"/>
      <c r="EZ810" s="409"/>
      <c r="FA810" s="409"/>
      <c r="FB810" s="409"/>
      <c r="FC810" s="409"/>
      <c r="FD810" s="409"/>
      <c r="FN810" s="409"/>
      <c r="FO810" s="409"/>
      <c r="FP810" s="409"/>
      <c r="FQ810" s="409"/>
      <c r="FR810" s="409"/>
      <c r="FS810" s="409"/>
      <c r="FT810" s="409"/>
      <c r="GD810" s="409"/>
      <c r="GE810" s="409"/>
      <c r="GF810" s="409"/>
      <c r="GG810" s="409"/>
      <c r="GH810" s="409"/>
      <c r="GI810" s="409"/>
      <c r="GJ810" s="409"/>
      <c r="GT810" s="409"/>
      <c r="GU810" s="409"/>
      <c r="GV810" s="409"/>
      <c r="GW810" s="409"/>
      <c r="GX810" s="409"/>
      <c r="GY810" s="409"/>
      <c r="GZ810" s="409"/>
      <c r="HJ810" s="409"/>
      <c r="HK810" s="409"/>
      <c r="HL810" s="409"/>
      <c r="HM810" s="409"/>
      <c r="HN810" s="409"/>
      <c r="HO810" s="409"/>
      <c r="HP810" s="409"/>
      <c r="HZ810" s="409"/>
      <c r="IA810" s="409"/>
      <c r="IB810" s="409"/>
      <c r="IC810" s="409"/>
      <c r="ID810" s="409"/>
      <c r="IE810" s="409"/>
      <c r="IF810" s="409"/>
      <c r="IP810" s="409"/>
      <c r="IQ810" s="409"/>
      <c r="IR810" s="409"/>
      <c r="IS810" s="409"/>
      <c r="IT810" s="409"/>
      <c r="IU810" s="409"/>
      <c r="IV810" s="409"/>
    </row>
    <row r="811" spans="10:256">
      <c r="J811" s="409"/>
      <c r="K811" s="409"/>
      <c r="L811" s="409"/>
      <c r="M811" s="409"/>
      <c r="N811" s="409"/>
      <c r="O811" s="409"/>
      <c r="P811" s="409"/>
      <c r="Q811" s="409"/>
      <c r="R811" s="409"/>
      <c r="S811" s="409"/>
      <c r="T811" s="409"/>
      <c r="U811" s="409"/>
      <c r="V811" s="409"/>
      <c r="W811" s="409"/>
      <c r="X811" s="409"/>
      <c r="AP811" s="409"/>
      <c r="AQ811" s="409"/>
      <c r="AR811" s="409"/>
      <c r="AS811" s="409"/>
      <c r="AT811" s="409"/>
      <c r="AU811" s="409"/>
      <c r="AV811" s="409"/>
      <c r="BF811" s="409"/>
      <c r="BG811" s="409"/>
      <c r="BH811" s="409"/>
      <c r="BI811" s="409"/>
      <c r="BJ811" s="409"/>
      <c r="BK811" s="409"/>
      <c r="BL811" s="409"/>
      <c r="BV811" s="409"/>
      <c r="BW811" s="409"/>
      <c r="BX811" s="409"/>
      <c r="BY811" s="409"/>
      <c r="BZ811" s="409"/>
      <c r="CA811" s="409"/>
      <c r="CB811" s="409"/>
      <c r="CL811" s="409"/>
      <c r="CM811" s="409"/>
      <c r="CN811" s="409"/>
      <c r="CO811" s="409"/>
      <c r="CP811" s="409"/>
      <c r="CQ811" s="409"/>
      <c r="CR811" s="409"/>
      <c r="DB811" s="409"/>
      <c r="DC811" s="409"/>
      <c r="DD811" s="409"/>
      <c r="DE811" s="409"/>
      <c r="DF811" s="409"/>
      <c r="DG811" s="409"/>
      <c r="DH811" s="409"/>
      <c r="DR811" s="409"/>
      <c r="DS811" s="409"/>
      <c r="DT811" s="409"/>
      <c r="DU811" s="409"/>
      <c r="DV811" s="409"/>
      <c r="DW811" s="409"/>
      <c r="DX811" s="409"/>
      <c r="EH811" s="409"/>
      <c r="EI811" s="409"/>
      <c r="EJ811" s="409"/>
      <c r="EK811" s="409"/>
      <c r="EL811" s="409"/>
      <c r="EM811" s="409"/>
      <c r="EN811" s="409"/>
      <c r="EX811" s="409"/>
      <c r="EY811" s="409"/>
      <c r="EZ811" s="409"/>
      <c r="FA811" s="409"/>
      <c r="FB811" s="409"/>
      <c r="FC811" s="409"/>
      <c r="FD811" s="409"/>
      <c r="FN811" s="409"/>
      <c r="FO811" s="409"/>
      <c r="FP811" s="409"/>
      <c r="FQ811" s="409"/>
      <c r="FR811" s="409"/>
      <c r="FS811" s="409"/>
      <c r="FT811" s="409"/>
      <c r="GD811" s="409"/>
      <c r="GE811" s="409"/>
      <c r="GF811" s="409"/>
      <c r="GG811" s="409"/>
      <c r="GH811" s="409"/>
      <c r="GI811" s="409"/>
      <c r="GJ811" s="409"/>
      <c r="GT811" s="409"/>
      <c r="GU811" s="409"/>
      <c r="GV811" s="409"/>
      <c r="GW811" s="409"/>
      <c r="GX811" s="409"/>
      <c r="GY811" s="409"/>
      <c r="GZ811" s="409"/>
      <c r="HJ811" s="409"/>
      <c r="HK811" s="409"/>
      <c r="HL811" s="409"/>
      <c r="HM811" s="409"/>
      <c r="HN811" s="409"/>
      <c r="HO811" s="409"/>
      <c r="HP811" s="409"/>
      <c r="HZ811" s="409"/>
      <c r="IA811" s="409"/>
      <c r="IB811" s="409"/>
      <c r="IC811" s="409"/>
      <c r="ID811" s="409"/>
      <c r="IE811" s="409"/>
      <c r="IF811" s="409"/>
      <c r="IP811" s="409"/>
      <c r="IQ811" s="409"/>
      <c r="IR811" s="409"/>
      <c r="IS811" s="409"/>
      <c r="IT811" s="409"/>
      <c r="IU811" s="409"/>
      <c r="IV811" s="409"/>
    </row>
    <row r="812" spans="10:256">
      <c r="J812" s="409"/>
      <c r="K812" s="409"/>
      <c r="L812" s="409"/>
      <c r="M812" s="409"/>
      <c r="N812" s="409"/>
      <c r="O812" s="409"/>
      <c r="P812" s="409"/>
      <c r="Q812" s="409"/>
      <c r="R812" s="409"/>
      <c r="S812" s="409"/>
      <c r="T812" s="409"/>
      <c r="U812" s="409"/>
      <c r="V812" s="409"/>
      <c r="W812" s="409"/>
      <c r="X812" s="409"/>
      <c r="AP812" s="409"/>
      <c r="AQ812" s="409"/>
      <c r="AR812" s="409"/>
      <c r="AS812" s="409"/>
      <c r="AT812" s="409"/>
      <c r="AU812" s="409"/>
      <c r="AV812" s="409"/>
      <c r="BF812" s="409"/>
      <c r="BG812" s="409"/>
      <c r="BH812" s="409"/>
      <c r="BI812" s="409"/>
      <c r="BJ812" s="409"/>
      <c r="BK812" s="409"/>
      <c r="BL812" s="409"/>
      <c r="BV812" s="409"/>
      <c r="BW812" s="409"/>
      <c r="BX812" s="409"/>
      <c r="BY812" s="409"/>
      <c r="BZ812" s="409"/>
      <c r="CA812" s="409"/>
      <c r="CB812" s="409"/>
      <c r="CL812" s="409"/>
      <c r="CM812" s="409"/>
      <c r="CN812" s="409"/>
      <c r="CO812" s="409"/>
      <c r="CP812" s="409"/>
      <c r="CQ812" s="409"/>
      <c r="CR812" s="409"/>
      <c r="DB812" s="409"/>
      <c r="DC812" s="409"/>
      <c r="DD812" s="409"/>
      <c r="DE812" s="409"/>
      <c r="DF812" s="409"/>
      <c r="DG812" s="409"/>
      <c r="DH812" s="409"/>
      <c r="DR812" s="409"/>
      <c r="DS812" s="409"/>
      <c r="DT812" s="409"/>
      <c r="DU812" s="409"/>
      <c r="DV812" s="409"/>
      <c r="DW812" s="409"/>
      <c r="DX812" s="409"/>
      <c r="EH812" s="409"/>
      <c r="EI812" s="409"/>
      <c r="EJ812" s="409"/>
      <c r="EK812" s="409"/>
      <c r="EL812" s="409"/>
      <c r="EM812" s="409"/>
      <c r="EN812" s="409"/>
      <c r="EX812" s="409"/>
      <c r="EY812" s="409"/>
      <c r="EZ812" s="409"/>
      <c r="FA812" s="409"/>
      <c r="FB812" s="409"/>
      <c r="FC812" s="409"/>
      <c r="FD812" s="409"/>
      <c r="FN812" s="409"/>
      <c r="FO812" s="409"/>
      <c r="FP812" s="409"/>
      <c r="FQ812" s="409"/>
      <c r="FR812" s="409"/>
      <c r="FS812" s="409"/>
      <c r="FT812" s="409"/>
      <c r="GD812" s="409"/>
      <c r="GE812" s="409"/>
      <c r="GF812" s="409"/>
      <c r="GG812" s="409"/>
      <c r="GH812" s="409"/>
      <c r="GI812" s="409"/>
      <c r="GJ812" s="409"/>
      <c r="GT812" s="409"/>
      <c r="GU812" s="409"/>
      <c r="GV812" s="409"/>
      <c r="GW812" s="409"/>
      <c r="GX812" s="409"/>
      <c r="GY812" s="409"/>
      <c r="GZ812" s="409"/>
      <c r="HJ812" s="409"/>
      <c r="HK812" s="409"/>
      <c r="HL812" s="409"/>
      <c r="HM812" s="409"/>
      <c r="HN812" s="409"/>
      <c r="HO812" s="409"/>
      <c r="HP812" s="409"/>
      <c r="HZ812" s="409"/>
      <c r="IA812" s="409"/>
      <c r="IB812" s="409"/>
      <c r="IC812" s="409"/>
      <c r="ID812" s="409"/>
      <c r="IE812" s="409"/>
      <c r="IF812" s="409"/>
      <c r="IP812" s="409"/>
      <c r="IQ812" s="409"/>
      <c r="IR812" s="409"/>
      <c r="IS812" s="409"/>
      <c r="IT812" s="409"/>
      <c r="IU812" s="409"/>
      <c r="IV812" s="409"/>
    </row>
    <row r="813" spans="10:256">
      <c r="J813" s="409"/>
      <c r="K813" s="409"/>
      <c r="L813" s="409"/>
      <c r="M813" s="409"/>
      <c r="N813" s="409"/>
      <c r="O813" s="409"/>
      <c r="P813" s="409"/>
      <c r="Q813" s="409"/>
      <c r="R813" s="409"/>
      <c r="S813" s="409"/>
      <c r="T813" s="409"/>
      <c r="U813" s="409"/>
      <c r="V813" s="409"/>
      <c r="W813" s="409"/>
      <c r="X813" s="409"/>
      <c r="AP813" s="409"/>
      <c r="AQ813" s="409"/>
      <c r="AR813" s="409"/>
      <c r="AS813" s="409"/>
      <c r="AT813" s="409"/>
      <c r="AU813" s="409"/>
      <c r="AV813" s="409"/>
      <c r="BF813" s="409"/>
      <c r="BG813" s="409"/>
      <c r="BH813" s="409"/>
      <c r="BI813" s="409"/>
      <c r="BJ813" s="409"/>
      <c r="BK813" s="409"/>
      <c r="BL813" s="409"/>
      <c r="BV813" s="409"/>
      <c r="BW813" s="409"/>
      <c r="BX813" s="409"/>
      <c r="BY813" s="409"/>
      <c r="BZ813" s="409"/>
      <c r="CA813" s="409"/>
      <c r="CB813" s="409"/>
      <c r="CL813" s="409"/>
      <c r="CM813" s="409"/>
      <c r="CN813" s="409"/>
      <c r="CO813" s="409"/>
      <c r="CP813" s="409"/>
      <c r="CQ813" s="409"/>
      <c r="CR813" s="409"/>
      <c r="DB813" s="409"/>
      <c r="DC813" s="409"/>
      <c r="DD813" s="409"/>
      <c r="DE813" s="409"/>
      <c r="DF813" s="409"/>
      <c r="DG813" s="409"/>
      <c r="DH813" s="409"/>
      <c r="DR813" s="409"/>
      <c r="DS813" s="409"/>
      <c r="DT813" s="409"/>
      <c r="DU813" s="409"/>
      <c r="DV813" s="409"/>
      <c r="DW813" s="409"/>
      <c r="DX813" s="409"/>
      <c r="EH813" s="409"/>
      <c r="EI813" s="409"/>
      <c r="EJ813" s="409"/>
      <c r="EK813" s="409"/>
      <c r="EL813" s="409"/>
      <c r="EM813" s="409"/>
      <c r="EN813" s="409"/>
      <c r="EX813" s="409"/>
      <c r="EY813" s="409"/>
      <c r="EZ813" s="409"/>
      <c r="FA813" s="409"/>
      <c r="FB813" s="409"/>
      <c r="FC813" s="409"/>
      <c r="FD813" s="409"/>
      <c r="FN813" s="409"/>
      <c r="FO813" s="409"/>
      <c r="FP813" s="409"/>
      <c r="FQ813" s="409"/>
      <c r="FR813" s="409"/>
      <c r="FS813" s="409"/>
      <c r="FT813" s="409"/>
      <c r="GD813" s="409"/>
      <c r="GE813" s="409"/>
      <c r="GF813" s="409"/>
      <c r="GG813" s="409"/>
      <c r="GH813" s="409"/>
      <c r="GI813" s="409"/>
      <c r="GJ813" s="409"/>
      <c r="GT813" s="409"/>
      <c r="GU813" s="409"/>
      <c r="GV813" s="409"/>
      <c r="GW813" s="409"/>
      <c r="GX813" s="409"/>
      <c r="GY813" s="409"/>
      <c r="GZ813" s="409"/>
      <c r="HJ813" s="409"/>
      <c r="HK813" s="409"/>
      <c r="HL813" s="409"/>
      <c r="HM813" s="409"/>
      <c r="HN813" s="409"/>
      <c r="HO813" s="409"/>
      <c r="HP813" s="409"/>
      <c r="HZ813" s="409"/>
      <c r="IA813" s="409"/>
      <c r="IB813" s="409"/>
      <c r="IC813" s="409"/>
      <c r="ID813" s="409"/>
      <c r="IE813" s="409"/>
      <c r="IF813" s="409"/>
      <c r="IP813" s="409"/>
      <c r="IQ813" s="409"/>
      <c r="IR813" s="409"/>
      <c r="IS813" s="409"/>
      <c r="IT813" s="409"/>
      <c r="IU813" s="409"/>
      <c r="IV813" s="409"/>
    </row>
    <row r="814" spans="10:256">
      <c r="J814" s="409"/>
      <c r="K814" s="409"/>
      <c r="L814" s="409"/>
      <c r="M814" s="409"/>
      <c r="N814" s="409"/>
      <c r="O814" s="409"/>
      <c r="P814" s="409"/>
      <c r="Q814" s="409"/>
      <c r="R814" s="409"/>
      <c r="S814" s="409"/>
      <c r="T814" s="409"/>
      <c r="U814" s="409"/>
      <c r="V814" s="409"/>
      <c r="W814" s="409"/>
      <c r="X814" s="409"/>
      <c r="AP814" s="409"/>
      <c r="AQ814" s="409"/>
      <c r="AR814" s="409"/>
      <c r="AS814" s="409"/>
      <c r="AT814" s="409"/>
      <c r="AU814" s="409"/>
      <c r="AV814" s="409"/>
      <c r="BF814" s="409"/>
      <c r="BG814" s="409"/>
      <c r="BH814" s="409"/>
      <c r="BI814" s="409"/>
      <c r="BJ814" s="409"/>
      <c r="BK814" s="409"/>
      <c r="BL814" s="409"/>
      <c r="BV814" s="409"/>
      <c r="BW814" s="409"/>
      <c r="BX814" s="409"/>
      <c r="BY814" s="409"/>
      <c r="BZ814" s="409"/>
      <c r="CA814" s="409"/>
      <c r="CB814" s="409"/>
      <c r="CL814" s="409"/>
      <c r="CM814" s="409"/>
      <c r="CN814" s="409"/>
      <c r="CO814" s="409"/>
      <c r="CP814" s="409"/>
      <c r="CQ814" s="409"/>
      <c r="CR814" s="409"/>
      <c r="DB814" s="409"/>
      <c r="DC814" s="409"/>
      <c r="DD814" s="409"/>
      <c r="DE814" s="409"/>
      <c r="DF814" s="409"/>
      <c r="DG814" s="409"/>
      <c r="DH814" s="409"/>
      <c r="DR814" s="409"/>
      <c r="DS814" s="409"/>
      <c r="DT814" s="409"/>
      <c r="DU814" s="409"/>
      <c r="DV814" s="409"/>
      <c r="DW814" s="409"/>
      <c r="DX814" s="409"/>
      <c r="EH814" s="409"/>
      <c r="EI814" s="409"/>
      <c r="EJ814" s="409"/>
      <c r="EK814" s="409"/>
      <c r="EL814" s="409"/>
      <c r="EM814" s="409"/>
      <c r="EN814" s="409"/>
      <c r="EX814" s="409"/>
      <c r="EY814" s="409"/>
      <c r="EZ814" s="409"/>
      <c r="FA814" s="409"/>
      <c r="FB814" s="409"/>
      <c r="FC814" s="409"/>
      <c r="FD814" s="409"/>
      <c r="FN814" s="409"/>
      <c r="FO814" s="409"/>
      <c r="FP814" s="409"/>
      <c r="FQ814" s="409"/>
      <c r="FR814" s="409"/>
      <c r="FS814" s="409"/>
      <c r="FT814" s="409"/>
      <c r="GD814" s="409"/>
      <c r="GE814" s="409"/>
      <c r="GF814" s="409"/>
      <c r="GG814" s="409"/>
      <c r="GH814" s="409"/>
      <c r="GI814" s="409"/>
      <c r="GJ814" s="409"/>
      <c r="GT814" s="409"/>
      <c r="GU814" s="409"/>
      <c r="GV814" s="409"/>
      <c r="GW814" s="409"/>
      <c r="GX814" s="409"/>
      <c r="GY814" s="409"/>
      <c r="GZ814" s="409"/>
      <c r="HJ814" s="409"/>
      <c r="HK814" s="409"/>
      <c r="HL814" s="409"/>
      <c r="HM814" s="409"/>
      <c r="HN814" s="409"/>
      <c r="HO814" s="409"/>
      <c r="HP814" s="409"/>
      <c r="HZ814" s="409"/>
      <c r="IA814" s="409"/>
      <c r="IB814" s="409"/>
      <c r="IC814" s="409"/>
      <c r="ID814" s="409"/>
      <c r="IE814" s="409"/>
      <c r="IF814" s="409"/>
      <c r="IP814" s="409"/>
      <c r="IQ814" s="409"/>
      <c r="IR814" s="409"/>
      <c r="IS814" s="409"/>
      <c r="IT814" s="409"/>
      <c r="IU814" s="409"/>
      <c r="IV814" s="409"/>
    </row>
    <row r="815" spans="10:256">
      <c r="J815" s="409"/>
      <c r="K815" s="409"/>
      <c r="L815" s="409"/>
      <c r="M815" s="409"/>
      <c r="N815" s="409"/>
      <c r="O815" s="409"/>
      <c r="P815" s="409"/>
      <c r="Q815" s="409"/>
      <c r="R815" s="409"/>
      <c r="S815" s="409"/>
      <c r="T815" s="409"/>
      <c r="U815" s="409"/>
      <c r="V815" s="409"/>
      <c r="W815" s="409"/>
      <c r="X815" s="409"/>
      <c r="AP815" s="409"/>
      <c r="AQ815" s="409"/>
      <c r="AR815" s="409"/>
      <c r="AS815" s="409"/>
      <c r="AT815" s="409"/>
      <c r="AU815" s="409"/>
      <c r="AV815" s="409"/>
      <c r="BF815" s="409"/>
      <c r="BG815" s="409"/>
      <c r="BH815" s="409"/>
      <c r="BI815" s="409"/>
      <c r="BJ815" s="409"/>
      <c r="BK815" s="409"/>
      <c r="BL815" s="409"/>
      <c r="BV815" s="409"/>
      <c r="BW815" s="409"/>
      <c r="BX815" s="409"/>
      <c r="BY815" s="409"/>
      <c r="BZ815" s="409"/>
      <c r="CA815" s="409"/>
      <c r="CB815" s="409"/>
      <c r="CL815" s="409"/>
      <c r="CM815" s="409"/>
      <c r="CN815" s="409"/>
      <c r="CO815" s="409"/>
      <c r="CP815" s="409"/>
      <c r="CQ815" s="409"/>
      <c r="CR815" s="409"/>
      <c r="DB815" s="409"/>
      <c r="DC815" s="409"/>
      <c r="DD815" s="409"/>
      <c r="DE815" s="409"/>
      <c r="DF815" s="409"/>
      <c r="DG815" s="409"/>
      <c r="DH815" s="409"/>
      <c r="DR815" s="409"/>
      <c r="DS815" s="409"/>
      <c r="DT815" s="409"/>
      <c r="DU815" s="409"/>
      <c r="DV815" s="409"/>
      <c r="DW815" s="409"/>
      <c r="DX815" s="409"/>
      <c r="EH815" s="409"/>
      <c r="EI815" s="409"/>
      <c r="EJ815" s="409"/>
      <c r="EK815" s="409"/>
      <c r="EL815" s="409"/>
      <c r="EM815" s="409"/>
      <c r="EN815" s="409"/>
      <c r="EX815" s="409"/>
      <c r="EY815" s="409"/>
      <c r="EZ815" s="409"/>
      <c r="FA815" s="409"/>
      <c r="FB815" s="409"/>
      <c r="FC815" s="409"/>
      <c r="FD815" s="409"/>
      <c r="FN815" s="409"/>
      <c r="FO815" s="409"/>
      <c r="FP815" s="409"/>
      <c r="FQ815" s="409"/>
      <c r="FR815" s="409"/>
      <c r="FS815" s="409"/>
      <c r="FT815" s="409"/>
      <c r="GD815" s="409"/>
      <c r="GE815" s="409"/>
      <c r="GF815" s="409"/>
      <c r="GG815" s="409"/>
      <c r="GH815" s="409"/>
      <c r="GI815" s="409"/>
      <c r="GJ815" s="409"/>
      <c r="GT815" s="409"/>
      <c r="GU815" s="409"/>
      <c r="GV815" s="409"/>
      <c r="GW815" s="409"/>
      <c r="GX815" s="409"/>
      <c r="GY815" s="409"/>
      <c r="GZ815" s="409"/>
      <c r="HJ815" s="409"/>
      <c r="HK815" s="409"/>
      <c r="HL815" s="409"/>
      <c r="HM815" s="409"/>
      <c r="HN815" s="409"/>
      <c r="HO815" s="409"/>
      <c r="HP815" s="409"/>
      <c r="HZ815" s="409"/>
      <c r="IA815" s="409"/>
      <c r="IB815" s="409"/>
      <c r="IC815" s="409"/>
      <c r="ID815" s="409"/>
      <c r="IE815" s="409"/>
      <c r="IF815" s="409"/>
      <c r="IP815" s="409"/>
      <c r="IQ815" s="409"/>
      <c r="IR815" s="409"/>
      <c r="IS815" s="409"/>
      <c r="IT815" s="409"/>
      <c r="IU815" s="409"/>
      <c r="IV815" s="409"/>
    </row>
    <row r="816" spans="10:256">
      <c r="J816" s="409"/>
      <c r="K816" s="409"/>
      <c r="L816" s="409"/>
      <c r="M816" s="409"/>
      <c r="N816" s="409"/>
      <c r="O816" s="409"/>
      <c r="P816" s="409"/>
      <c r="Q816" s="409"/>
      <c r="R816" s="409"/>
      <c r="S816" s="409"/>
      <c r="T816" s="409"/>
      <c r="U816" s="409"/>
      <c r="V816" s="409"/>
      <c r="W816" s="409"/>
      <c r="X816" s="409"/>
      <c r="AP816" s="409"/>
      <c r="AQ816" s="409"/>
      <c r="AR816" s="409"/>
      <c r="AS816" s="409"/>
      <c r="AT816" s="409"/>
      <c r="AU816" s="409"/>
      <c r="AV816" s="409"/>
      <c r="BF816" s="409"/>
      <c r="BG816" s="409"/>
      <c r="BH816" s="409"/>
      <c r="BI816" s="409"/>
      <c r="BJ816" s="409"/>
      <c r="BK816" s="409"/>
      <c r="BL816" s="409"/>
      <c r="BV816" s="409"/>
      <c r="BW816" s="409"/>
      <c r="BX816" s="409"/>
      <c r="BY816" s="409"/>
      <c r="BZ816" s="409"/>
      <c r="CA816" s="409"/>
      <c r="CB816" s="409"/>
      <c r="CL816" s="409"/>
      <c r="CM816" s="409"/>
      <c r="CN816" s="409"/>
      <c r="CO816" s="409"/>
      <c r="CP816" s="409"/>
      <c r="CQ816" s="409"/>
      <c r="CR816" s="409"/>
      <c r="DB816" s="409"/>
      <c r="DC816" s="409"/>
      <c r="DD816" s="409"/>
      <c r="DE816" s="409"/>
      <c r="DF816" s="409"/>
      <c r="DG816" s="409"/>
      <c r="DH816" s="409"/>
      <c r="DR816" s="409"/>
      <c r="DS816" s="409"/>
      <c r="DT816" s="409"/>
      <c r="DU816" s="409"/>
      <c r="DV816" s="409"/>
      <c r="DW816" s="409"/>
      <c r="DX816" s="409"/>
      <c r="EH816" s="409"/>
      <c r="EI816" s="409"/>
      <c r="EJ816" s="409"/>
      <c r="EK816" s="409"/>
      <c r="EL816" s="409"/>
      <c r="EM816" s="409"/>
      <c r="EN816" s="409"/>
      <c r="EX816" s="409"/>
      <c r="EY816" s="409"/>
      <c r="EZ816" s="409"/>
      <c r="FA816" s="409"/>
      <c r="FB816" s="409"/>
      <c r="FC816" s="409"/>
      <c r="FD816" s="409"/>
      <c r="FN816" s="409"/>
      <c r="FO816" s="409"/>
      <c r="FP816" s="409"/>
      <c r="FQ816" s="409"/>
      <c r="FR816" s="409"/>
      <c r="FS816" s="409"/>
      <c r="FT816" s="409"/>
      <c r="GD816" s="409"/>
      <c r="GE816" s="409"/>
      <c r="GF816" s="409"/>
      <c r="GG816" s="409"/>
      <c r="GH816" s="409"/>
      <c r="GI816" s="409"/>
      <c r="GJ816" s="409"/>
      <c r="GT816" s="409"/>
      <c r="GU816" s="409"/>
      <c r="GV816" s="409"/>
      <c r="GW816" s="409"/>
      <c r="GX816" s="409"/>
      <c r="GY816" s="409"/>
      <c r="GZ816" s="409"/>
      <c r="HJ816" s="409"/>
      <c r="HK816" s="409"/>
      <c r="HL816" s="409"/>
      <c r="HM816" s="409"/>
      <c r="HN816" s="409"/>
      <c r="HO816" s="409"/>
      <c r="HP816" s="409"/>
      <c r="HZ816" s="409"/>
      <c r="IA816" s="409"/>
      <c r="IB816" s="409"/>
      <c r="IC816" s="409"/>
      <c r="ID816" s="409"/>
      <c r="IE816" s="409"/>
      <c r="IF816" s="409"/>
      <c r="IP816" s="409"/>
      <c r="IQ816" s="409"/>
      <c r="IR816" s="409"/>
      <c r="IS816" s="409"/>
      <c r="IT816" s="409"/>
      <c r="IU816" s="409"/>
      <c r="IV816" s="409"/>
    </row>
    <row r="817" spans="10:256">
      <c r="J817" s="409"/>
      <c r="K817" s="409"/>
      <c r="L817" s="409"/>
      <c r="M817" s="409"/>
      <c r="N817" s="409"/>
      <c r="O817" s="409"/>
      <c r="P817" s="409"/>
      <c r="Q817" s="409"/>
      <c r="R817" s="409"/>
      <c r="S817" s="409"/>
      <c r="T817" s="409"/>
      <c r="U817" s="409"/>
      <c r="V817" s="409"/>
      <c r="W817" s="409"/>
      <c r="X817" s="409"/>
      <c r="AP817" s="409"/>
      <c r="AQ817" s="409"/>
      <c r="AR817" s="409"/>
      <c r="AS817" s="409"/>
      <c r="AT817" s="409"/>
      <c r="AU817" s="409"/>
      <c r="AV817" s="409"/>
      <c r="BF817" s="409"/>
      <c r="BG817" s="409"/>
      <c r="BH817" s="409"/>
      <c r="BI817" s="409"/>
      <c r="BJ817" s="409"/>
      <c r="BK817" s="409"/>
      <c r="BL817" s="409"/>
      <c r="BV817" s="409"/>
      <c r="BW817" s="409"/>
      <c r="BX817" s="409"/>
      <c r="BY817" s="409"/>
      <c r="BZ817" s="409"/>
      <c r="CA817" s="409"/>
      <c r="CB817" s="409"/>
      <c r="CL817" s="409"/>
      <c r="CM817" s="409"/>
      <c r="CN817" s="409"/>
      <c r="CO817" s="409"/>
      <c r="CP817" s="409"/>
      <c r="CQ817" s="409"/>
      <c r="CR817" s="409"/>
      <c r="DB817" s="409"/>
      <c r="DC817" s="409"/>
      <c r="DD817" s="409"/>
      <c r="DE817" s="409"/>
      <c r="DF817" s="409"/>
      <c r="DG817" s="409"/>
      <c r="DH817" s="409"/>
      <c r="DR817" s="409"/>
      <c r="DS817" s="409"/>
      <c r="DT817" s="409"/>
      <c r="DU817" s="409"/>
      <c r="DV817" s="409"/>
      <c r="DW817" s="409"/>
      <c r="DX817" s="409"/>
      <c r="EH817" s="409"/>
      <c r="EI817" s="409"/>
      <c r="EJ817" s="409"/>
      <c r="EK817" s="409"/>
      <c r="EL817" s="409"/>
      <c r="EM817" s="409"/>
      <c r="EN817" s="409"/>
      <c r="EX817" s="409"/>
      <c r="EY817" s="409"/>
      <c r="EZ817" s="409"/>
      <c r="FA817" s="409"/>
      <c r="FB817" s="409"/>
      <c r="FC817" s="409"/>
      <c r="FD817" s="409"/>
      <c r="FN817" s="409"/>
      <c r="FO817" s="409"/>
      <c r="FP817" s="409"/>
      <c r="FQ817" s="409"/>
      <c r="FR817" s="409"/>
      <c r="FS817" s="409"/>
      <c r="FT817" s="409"/>
      <c r="GD817" s="409"/>
      <c r="GE817" s="409"/>
      <c r="GF817" s="409"/>
      <c r="GG817" s="409"/>
      <c r="GH817" s="409"/>
      <c r="GI817" s="409"/>
      <c r="GJ817" s="409"/>
      <c r="GT817" s="409"/>
      <c r="GU817" s="409"/>
      <c r="GV817" s="409"/>
      <c r="GW817" s="409"/>
      <c r="GX817" s="409"/>
      <c r="GY817" s="409"/>
      <c r="GZ817" s="409"/>
      <c r="HJ817" s="409"/>
      <c r="HK817" s="409"/>
      <c r="HL817" s="409"/>
      <c r="HM817" s="409"/>
      <c r="HN817" s="409"/>
      <c r="HO817" s="409"/>
      <c r="HP817" s="409"/>
      <c r="HZ817" s="409"/>
      <c r="IA817" s="409"/>
      <c r="IB817" s="409"/>
      <c r="IC817" s="409"/>
      <c r="ID817" s="409"/>
      <c r="IE817" s="409"/>
      <c r="IF817" s="409"/>
      <c r="IP817" s="409"/>
      <c r="IQ817" s="409"/>
      <c r="IR817" s="409"/>
      <c r="IS817" s="409"/>
      <c r="IT817" s="409"/>
      <c r="IU817" s="409"/>
      <c r="IV817" s="409"/>
    </row>
    <row r="818" spans="10:256">
      <c r="J818" s="409"/>
      <c r="K818" s="409"/>
      <c r="L818" s="409"/>
      <c r="M818" s="409"/>
      <c r="N818" s="409"/>
      <c r="O818" s="409"/>
      <c r="P818" s="409"/>
      <c r="Q818" s="409"/>
      <c r="R818" s="409"/>
      <c r="S818" s="409"/>
      <c r="T818" s="409"/>
      <c r="U818" s="409"/>
      <c r="V818" s="409"/>
      <c r="W818" s="409"/>
      <c r="X818" s="409"/>
      <c r="AP818" s="409"/>
      <c r="AQ818" s="409"/>
      <c r="AR818" s="409"/>
      <c r="AS818" s="409"/>
      <c r="AT818" s="409"/>
      <c r="AU818" s="409"/>
      <c r="AV818" s="409"/>
      <c r="BF818" s="409"/>
      <c r="BG818" s="409"/>
      <c r="BH818" s="409"/>
      <c r="BI818" s="409"/>
      <c r="BJ818" s="409"/>
      <c r="BK818" s="409"/>
      <c r="BL818" s="409"/>
      <c r="BV818" s="409"/>
      <c r="BW818" s="409"/>
      <c r="BX818" s="409"/>
      <c r="BY818" s="409"/>
      <c r="BZ818" s="409"/>
      <c r="CA818" s="409"/>
      <c r="CB818" s="409"/>
      <c r="CL818" s="409"/>
      <c r="CM818" s="409"/>
      <c r="CN818" s="409"/>
      <c r="CO818" s="409"/>
      <c r="CP818" s="409"/>
      <c r="CQ818" s="409"/>
      <c r="CR818" s="409"/>
      <c r="DB818" s="409"/>
      <c r="DC818" s="409"/>
      <c r="DD818" s="409"/>
      <c r="DE818" s="409"/>
      <c r="DF818" s="409"/>
      <c r="DG818" s="409"/>
      <c r="DH818" s="409"/>
      <c r="DR818" s="409"/>
      <c r="DS818" s="409"/>
      <c r="DT818" s="409"/>
      <c r="DU818" s="409"/>
      <c r="DV818" s="409"/>
      <c r="DW818" s="409"/>
      <c r="DX818" s="409"/>
      <c r="EH818" s="409"/>
      <c r="EI818" s="409"/>
      <c r="EJ818" s="409"/>
      <c r="EK818" s="409"/>
      <c r="EL818" s="409"/>
      <c r="EM818" s="409"/>
      <c r="EN818" s="409"/>
      <c r="EX818" s="409"/>
      <c r="EY818" s="409"/>
      <c r="EZ818" s="409"/>
      <c r="FA818" s="409"/>
      <c r="FB818" s="409"/>
      <c r="FC818" s="409"/>
      <c r="FD818" s="409"/>
      <c r="FN818" s="409"/>
      <c r="FO818" s="409"/>
      <c r="FP818" s="409"/>
      <c r="FQ818" s="409"/>
      <c r="FR818" s="409"/>
      <c r="FS818" s="409"/>
      <c r="FT818" s="409"/>
      <c r="GD818" s="409"/>
      <c r="GE818" s="409"/>
      <c r="GF818" s="409"/>
      <c r="GG818" s="409"/>
      <c r="GH818" s="409"/>
      <c r="GI818" s="409"/>
      <c r="GJ818" s="409"/>
      <c r="GT818" s="409"/>
      <c r="GU818" s="409"/>
      <c r="GV818" s="409"/>
      <c r="GW818" s="409"/>
      <c r="GX818" s="409"/>
      <c r="GY818" s="409"/>
      <c r="GZ818" s="409"/>
      <c r="HJ818" s="409"/>
      <c r="HK818" s="409"/>
      <c r="HL818" s="409"/>
      <c r="HM818" s="409"/>
      <c r="HN818" s="409"/>
      <c r="HO818" s="409"/>
      <c r="HP818" s="409"/>
      <c r="HZ818" s="409"/>
      <c r="IA818" s="409"/>
      <c r="IB818" s="409"/>
      <c r="IC818" s="409"/>
      <c r="ID818" s="409"/>
      <c r="IE818" s="409"/>
      <c r="IF818" s="409"/>
      <c r="IP818" s="409"/>
      <c r="IQ818" s="409"/>
      <c r="IR818" s="409"/>
      <c r="IS818" s="409"/>
      <c r="IT818" s="409"/>
      <c r="IU818" s="409"/>
      <c r="IV818" s="409"/>
    </row>
    <row r="819" spans="10:256">
      <c r="J819" s="409"/>
      <c r="K819" s="409"/>
      <c r="L819" s="409"/>
      <c r="M819" s="409"/>
      <c r="N819" s="409"/>
      <c r="O819" s="409"/>
      <c r="P819" s="409"/>
      <c r="Q819" s="409"/>
      <c r="R819" s="409"/>
      <c r="S819" s="409"/>
      <c r="T819" s="409"/>
      <c r="U819" s="409"/>
      <c r="V819" s="409"/>
      <c r="W819" s="409"/>
      <c r="X819" s="409"/>
      <c r="AP819" s="409"/>
      <c r="AQ819" s="409"/>
      <c r="AR819" s="409"/>
      <c r="AS819" s="409"/>
      <c r="AT819" s="409"/>
      <c r="AU819" s="409"/>
      <c r="AV819" s="409"/>
      <c r="BF819" s="409"/>
      <c r="BG819" s="409"/>
      <c r="BH819" s="409"/>
      <c r="BI819" s="409"/>
      <c r="BJ819" s="409"/>
      <c r="BK819" s="409"/>
      <c r="BL819" s="409"/>
      <c r="BV819" s="409"/>
      <c r="BW819" s="409"/>
      <c r="BX819" s="409"/>
      <c r="BY819" s="409"/>
      <c r="BZ819" s="409"/>
      <c r="CA819" s="409"/>
      <c r="CB819" s="409"/>
      <c r="CL819" s="409"/>
      <c r="CM819" s="409"/>
      <c r="CN819" s="409"/>
      <c r="CO819" s="409"/>
      <c r="CP819" s="409"/>
      <c r="CQ819" s="409"/>
      <c r="CR819" s="409"/>
      <c r="DB819" s="409"/>
      <c r="DC819" s="409"/>
      <c r="DD819" s="409"/>
      <c r="DE819" s="409"/>
      <c r="DF819" s="409"/>
      <c r="DG819" s="409"/>
      <c r="DH819" s="409"/>
      <c r="DR819" s="409"/>
      <c r="DS819" s="409"/>
      <c r="DT819" s="409"/>
      <c r="DU819" s="409"/>
      <c r="DV819" s="409"/>
      <c r="DW819" s="409"/>
      <c r="DX819" s="409"/>
      <c r="EH819" s="409"/>
      <c r="EI819" s="409"/>
      <c r="EJ819" s="409"/>
      <c r="EK819" s="409"/>
      <c r="EL819" s="409"/>
      <c r="EM819" s="409"/>
      <c r="EN819" s="409"/>
      <c r="EX819" s="409"/>
      <c r="EY819" s="409"/>
      <c r="EZ819" s="409"/>
      <c r="FA819" s="409"/>
      <c r="FB819" s="409"/>
      <c r="FC819" s="409"/>
      <c r="FD819" s="409"/>
      <c r="FN819" s="409"/>
      <c r="FO819" s="409"/>
      <c r="FP819" s="409"/>
      <c r="FQ819" s="409"/>
      <c r="FR819" s="409"/>
      <c r="FS819" s="409"/>
      <c r="FT819" s="409"/>
      <c r="GD819" s="409"/>
      <c r="GE819" s="409"/>
      <c r="GF819" s="409"/>
      <c r="GG819" s="409"/>
      <c r="GH819" s="409"/>
      <c r="GI819" s="409"/>
      <c r="GJ819" s="409"/>
      <c r="GT819" s="409"/>
      <c r="GU819" s="409"/>
      <c r="GV819" s="409"/>
      <c r="GW819" s="409"/>
      <c r="GX819" s="409"/>
      <c r="GY819" s="409"/>
      <c r="GZ819" s="409"/>
      <c r="HJ819" s="409"/>
      <c r="HK819" s="409"/>
      <c r="HL819" s="409"/>
      <c r="HM819" s="409"/>
      <c r="HN819" s="409"/>
      <c r="HO819" s="409"/>
      <c r="HP819" s="409"/>
      <c r="HZ819" s="409"/>
      <c r="IA819" s="409"/>
      <c r="IB819" s="409"/>
      <c r="IC819" s="409"/>
      <c r="ID819" s="409"/>
      <c r="IE819" s="409"/>
      <c r="IF819" s="409"/>
      <c r="IP819" s="409"/>
      <c r="IQ819" s="409"/>
      <c r="IR819" s="409"/>
      <c r="IS819" s="409"/>
      <c r="IT819" s="409"/>
      <c r="IU819" s="409"/>
      <c r="IV819" s="409"/>
    </row>
    <row r="820" spans="10:256">
      <c r="J820" s="409"/>
      <c r="K820" s="409"/>
      <c r="L820" s="409"/>
      <c r="M820" s="409"/>
      <c r="N820" s="409"/>
      <c r="O820" s="409"/>
      <c r="P820" s="409"/>
      <c r="Q820" s="409"/>
      <c r="R820" s="409"/>
      <c r="S820" s="409"/>
      <c r="T820" s="409"/>
      <c r="U820" s="409"/>
      <c r="V820" s="409"/>
      <c r="W820" s="409"/>
      <c r="X820" s="409"/>
      <c r="AP820" s="409"/>
      <c r="AQ820" s="409"/>
      <c r="AR820" s="409"/>
      <c r="AS820" s="409"/>
      <c r="AT820" s="409"/>
      <c r="AU820" s="409"/>
      <c r="AV820" s="409"/>
      <c r="BF820" s="409"/>
      <c r="BG820" s="409"/>
      <c r="BH820" s="409"/>
      <c r="BI820" s="409"/>
      <c r="BJ820" s="409"/>
      <c r="BK820" s="409"/>
      <c r="BL820" s="409"/>
      <c r="BV820" s="409"/>
      <c r="BW820" s="409"/>
      <c r="BX820" s="409"/>
      <c r="BY820" s="409"/>
      <c r="BZ820" s="409"/>
      <c r="CA820" s="409"/>
      <c r="CB820" s="409"/>
      <c r="CL820" s="409"/>
      <c r="CM820" s="409"/>
      <c r="CN820" s="409"/>
      <c r="CO820" s="409"/>
      <c r="CP820" s="409"/>
      <c r="CQ820" s="409"/>
      <c r="CR820" s="409"/>
      <c r="DB820" s="409"/>
      <c r="DC820" s="409"/>
      <c r="DD820" s="409"/>
      <c r="DE820" s="409"/>
      <c r="DF820" s="409"/>
      <c r="DG820" s="409"/>
      <c r="DH820" s="409"/>
      <c r="DR820" s="409"/>
      <c r="DS820" s="409"/>
      <c r="DT820" s="409"/>
      <c r="DU820" s="409"/>
      <c r="DV820" s="409"/>
      <c r="DW820" s="409"/>
      <c r="DX820" s="409"/>
      <c r="EH820" s="409"/>
      <c r="EI820" s="409"/>
      <c r="EJ820" s="409"/>
      <c r="EK820" s="409"/>
      <c r="EL820" s="409"/>
      <c r="EM820" s="409"/>
      <c r="EN820" s="409"/>
      <c r="EX820" s="409"/>
      <c r="EY820" s="409"/>
      <c r="EZ820" s="409"/>
      <c r="FA820" s="409"/>
      <c r="FB820" s="409"/>
      <c r="FC820" s="409"/>
      <c r="FD820" s="409"/>
      <c r="FN820" s="409"/>
      <c r="FO820" s="409"/>
      <c r="FP820" s="409"/>
      <c r="FQ820" s="409"/>
      <c r="FR820" s="409"/>
      <c r="FS820" s="409"/>
      <c r="FT820" s="409"/>
      <c r="GD820" s="409"/>
      <c r="GE820" s="409"/>
      <c r="GF820" s="409"/>
      <c r="GG820" s="409"/>
      <c r="GH820" s="409"/>
      <c r="GI820" s="409"/>
      <c r="GJ820" s="409"/>
      <c r="GT820" s="409"/>
      <c r="GU820" s="409"/>
      <c r="GV820" s="409"/>
      <c r="GW820" s="409"/>
      <c r="GX820" s="409"/>
      <c r="GY820" s="409"/>
      <c r="GZ820" s="409"/>
      <c r="HJ820" s="409"/>
      <c r="HK820" s="409"/>
      <c r="HL820" s="409"/>
      <c r="HM820" s="409"/>
      <c r="HN820" s="409"/>
      <c r="HO820" s="409"/>
      <c r="HP820" s="409"/>
      <c r="HZ820" s="409"/>
      <c r="IA820" s="409"/>
      <c r="IB820" s="409"/>
      <c r="IC820" s="409"/>
      <c r="ID820" s="409"/>
      <c r="IE820" s="409"/>
      <c r="IF820" s="409"/>
      <c r="IP820" s="409"/>
      <c r="IQ820" s="409"/>
      <c r="IR820" s="409"/>
      <c r="IS820" s="409"/>
      <c r="IT820" s="409"/>
      <c r="IU820" s="409"/>
      <c r="IV820" s="409"/>
    </row>
    <row r="821" spans="10:256">
      <c r="J821" s="409"/>
      <c r="K821" s="409"/>
      <c r="L821" s="409"/>
      <c r="M821" s="409"/>
      <c r="N821" s="409"/>
      <c r="O821" s="409"/>
      <c r="P821" s="409"/>
      <c r="Q821" s="409"/>
      <c r="R821" s="409"/>
      <c r="S821" s="409"/>
      <c r="T821" s="409"/>
      <c r="U821" s="409"/>
      <c r="V821" s="409"/>
      <c r="W821" s="409"/>
      <c r="X821" s="409"/>
      <c r="AP821" s="409"/>
      <c r="AQ821" s="409"/>
      <c r="AR821" s="409"/>
      <c r="AS821" s="409"/>
      <c r="AT821" s="409"/>
      <c r="AU821" s="409"/>
      <c r="AV821" s="409"/>
      <c r="BF821" s="409"/>
      <c r="BG821" s="409"/>
      <c r="BH821" s="409"/>
      <c r="BI821" s="409"/>
      <c r="BJ821" s="409"/>
      <c r="BK821" s="409"/>
      <c r="BL821" s="409"/>
      <c r="BV821" s="409"/>
      <c r="BW821" s="409"/>
      <c r="BX821" s="409"/>
      <c r="BY821" s="409"/>
      <c r="BZ821" s="409"/>
      <c r="CA821" s="409"/>
      <c r="CB821" s="409"/>
      <c r="CL821" s="409"/>
      <c r="CM821" s="409"/>
      <c r="CN821" s="409"/>
      <c r="CO821" s="409"/>
      <c r="CP821" s="409"/>
      <c r="CQ821" s="409"/>
      <c r="CR821" s="409"/>
      <c r="DB821" s="409"/>
      <c r="DC821" s="409"/>
      <c r="DD821" s="409"/>
      <c r="DE821" s="409"/>
      <c r="DF821" s="409"/>
      <c r="DG821" s="409"/>
      <c r="DH821" s="409"/>
      <c r="DR821" s="409"/>
      <c r="DS821" s="409"/>
      <c r="DT821" s="409"/>
      <c r="DU821" s="409"/>
      <c r="DV821" s="409"/>
      <c r="DW821" s="409"/>
      <c r="DX821" s="409"/>
      <c r="EH821" s="409"/>
      <c r="EI821" s="409"/>
      <c r="EJ821" s="409"/>
      <c r="EK821" s="409"/>
      <c r="EL821" s="409"/>
      <c r="EM821" s="409"/>
      <c r="EN821" s="409"/>
      <c r="EX821" s="409"/>
      <c r="EY821" s="409"/>
      <c r="EZ821" s="409"/>
      <c r="FA821" s="409"/>
      <c r="FB821" s="409"/>
      <c r="FC821" s="409"/>
      <c r="FD821" s="409"/>
      <c r="FN821" s="409"/>
      <c r="FO821" s="409"/>
      <c r="FP821" s="409"/>
      <c r="FQ821" s="409"/>
      <c r="FR821" s="409"/>
      <c r="FS821" s="409"/>
      <c r="FT821" s="409"/>
      <c r="GD821" s="409"/>
      <c r="GE821" s="409"/>
      <c r="GF821" s="409"/>
      <c r="GG821" s="409"/>
      <c r="GH821" s="409"/>
      <c r="GI821" s="409"/>
      <c r="GJ821" s="409"/>
      <c r="GT821" s="409"/>
      <c r="GU821" s="409"/>
      <c r="GV821" s="409"/>
      <c r="GW821" s="409"/>
      <c r="GX821" s="409"/>
      <c r="GY821" s="409"/>
      <c r="GZ821" s="409"/>
      <c r="HJ821" s="409"/>
      <c r="HK821" s="409"/>
      <c r="HL821" s="409"/>
      <c r="HM821" s="409"/>
      <c r="HN821" s="409"/>
      <c r="HO821" s="409"/>
      <c r="HP821" s="409"/>
      <c r="HZ821" s="409"/>
      <c r="IA821" s="409"/>
      <c r="IB821" s="409"/>
      <c r="IC821" s="409"/>
      <c r="ID821" s="409"/>
      <c r="IE821" s="409"/>
      <c r="IF821" s="409"/>
      <c r="IP821" s="409"/>
      <c r="IQ821" s="409"/>
      <c r="IR821" s="409"/>
      <c r="IS821" s="409"/>
      <c r="IT821" s="409"/>
      <c r="IU821" s="409"/>
      <c r="IV821" s="409"/>
    </row>
    <row r="822" spans="10:256">
      <c r="J822" s="409"/>
      <c r="K822" s="409"/>
      <c r="L822" s="409"/>
      <c r="M822" s="409"/>
      <c r="N822" s="409"/>
      <c r="O822" s="409"/>
      <c r="P822" s="409"/>
      <c r="Q822" s="409"/>
      <c r="R822" s="409"/>
      <c r="S822" s="409"/>
      <c r="T822" s="409"/>
      <c r="U822" s="409"/>
      <c r="V822" s="409"/>
      <c r="W822" s="409"/>
      <c r="X822" s="409"/>
      <c r="AP822" s="409"/>
      <c r="AQ822" s="409"/>
      <c r="AR822" s="409"/>
      <c r="AS822" s="409"/>
      <c r="AT822" s="409"/>
      <c r="AU822" s="409"/>
      <c r="AV822" s="409"/>
      <c r="BF822" s="409"/>
      <c r="BG822" s="409"/>
      <c r="BH822" s="409"/>
      <c r="BI822" s="409"/>
      <c r="BJ822" s="409"/>
      <c r="BK822" s="409"/>
      <c r="BL822" s="409"/>
      <c r="BV822" s="409"/>
      <c r="BW822" s="409"/>
      <c r="BX822" s="409"/>
      <c r="BY822" s="409"/>
      <c r="BZ822" s="409"/>
      <c r="CA822" s="409"/>
      <c r="CB822" s="409"/>
      <c r="CL822" s="409"/>
      <c r="CM822" s="409"/>
      <c r="CN822" s="409"/>
      <c r="CO822" s="409"/>
      <c r="CP822" s="409"/>
      <c r="CQ822" s="409"/>
      <c r="CR822" s="409"/>
      <c r="DB822" s="409"/>
      <c r="DC822" s="409"/>
      <c r="DD822" s="409"/>
      <c r="DE822" s="409"/>
      <c r="DF822" s="409"/>
      <c r="DG822" s="409"/>
      <c r="DH822" s="409"/>
      <c r="DR822" s="409"/>
      <c r="DS822" s="409"/>
      <c r="DT822" s="409"/>
      <c r="DU822" s="409"/>
      <c r="DV822" s="409"/>
      <c r="DW822" s="409"/>
      <c r="DX822" s="409"/>
      <c r="EH822" s="409"/>
      <c r="EI822" s="409"/>
      <c r="EJ822" s="409"/>
      <c r="EK822" s="409"/>
      <c r="EL822" s="409"/>
      <c r="EM822" s="409"/>
      <c r="EN822" s="409"/>
      <c r="EX822" s="409"/>
      <c r="EY822" s="409"/>
      <c r="EZ822" s="409"/>
      <c r="FA822" s="409"/>
      <c r="FB822" s="409"/>
      <c r="FC822" s="409"/>
      <c r="FD822" s="409"/>
      <c r="FN822" s="409"/>
      <c r="FO822" s="409"/>
      <c r="FP822" s="409"/>
      <c r="FQ822" s="409"/>
      <c r="FR822" s="409"/>
      <c r="FS822" s="409"/>
      <c r="FT822" s="409"/>
      <c r="GD822" s="409"/>
      <c r="GE822" s="409"/>
      <c r="GF822" s="409"/>
      <c r="GG822" s="409"/>
      <c r="GH822" s="409"/>
      <c r="GI822" s="409"/>
      <c r="GJ822" s="409"/>
      <c r="GT822" s="409"/>
      <c r="GU822" s="409"/>
      <c r="GV822" s="409"/>
      <c r="GW822" s="409"/>
      <c r="GX822" s="409"/>
      <c r="GY822" s="409"/>
      <c r="GZ822" s="409"/>
      <c r="HJ822" s="409"/>
      <c r="HK822" s="409"/>
      <c r="HL822" s="409"/>
      <c r="HM822" s="409"/>
      <c r="HN822" s="409"/>
      <c r="HO822" s="409"/>
      <c r="HP822" s="409"/>
      <c r="HZ822" s="409"/>
      <c r="IA822" s="409"/>
      <c r="IB822" s="409"/>
      <c r="IC822" s="409"/>
      <c r="ID822" s="409"/>
      <c r="IE822" s="409"/>
      <c r="IF822" s="409"/>
      <c r="IP822" s="409"/>
      <c r="IQ822" s="409"/>
      <c r="IR822" s="409"/>
      <c r="IS822" s="409"/>
      <c r="IT822" s="409"/>
      <c r="IU822" s="409"/>
      <c r="IV822" s="409"/>
    </row>
    <row r="823" spans="10:256">
      <c r="J823" s="409"/>
      <c r="K823" s="409"/>
      <c r="L823" s="409"/>
      <c r="M823" s="409"/>
      <c r="N823" s="409"/>
      <c r="O823" s="409"/>
      <c r="P823" s="409"/>
      <c r="Q823" s="409"/>
      <c r="R823" s="409"/>
      <c r="S823" s="409"/>
      <c r="T823" s="409"/>
      <c r="U823" s="409"/>
      <c r="V823" s="409"/>
      <c r="W823" s="409"/>
      <c r="X823" s="409"/>
      <c r="AP823" s="409"/>
      <c r="AQ823" s="409"/>
      <c r="AR823" s="409"/>
      <c r="AS823" s="409"/>
      <c r="AT823" s="409"/>
      <c r="AU823" s="409"/>
      <c r="AV823" s="409"/>
      <c r="BF823" s="409"/>
      <c r="BG823" s="409"/>
      <c r="BH823" s="409"/>
      <c r="BI823" s="409"/>
      <c r="BJ823" s="409"/>
      <c r="BK823" s="409"/>
      <c r="BL823" s="409"/>
      <c r="BV823" s="409"/>
      <c r="BW823" s="409"/>
      <c r="BX823" s="409"/>
      <c r="BY823" s="409"/>
      <c r="BZ823" s="409"/>
      <c r="CA823" s="409"/>
      <c r="CB823" s="409"/>
      <c r="CL823" s="409"/>
      <c r="CM823" s="409"/>
      <c r="CN823" s="409"/>
      <c r="CO823" s="409"/>
      <c r="CP823" s="409"/>
      <c r="CQ823" s="409"/>
      <c r="CR823" s="409"/>
      <c r="DB823" s="409"/>
      <c r="DC823" s="409"/>
      <c r="DD823" s="409"/>
      <c r="DE823" s="409"/>
      <c r="DF823" s="409"/>
      <c r="DG823" s="409"/>
      <c r="DH823" s="409"/>
      <c r="DR823" s="409"/>
      <c r="DS823" s="409"/>
      <c r="DT823" s="409"/>
      <c r="DU823" s="409"/>
      <c r="DV823" s="409"/>
      <c r="DW823" s="409"/>
      <c r="DX823" s="409"/>
      <c r="EH823" s="409"/>
      <c r="EI823" s="409"/>
      <c r="EJ823" s="409"/>
      <c r="EK823" s="409"/>
      <c r="EL823" s="409"/>
      <c r="EM823" s="409"/>
      <c r="EN823" s="409"/>
      <c r="EX823" s="409"/>
      <c r="EY823" s="409"/>
      <c r="EZ823" s="409"/>
      <c r="FA823" s="409"/>
      <c r="FB823" s="409"/>
      <c r="FC823" s="409"/>
      <c r="FD823" s="409"/>
      <c r="FN823" s="409"/>
      <c r="FO823" s="409"/>
      <c r="FP823" s="409"/>
      <c r="FQ823" s="409"/>
      <c r="FR823" s="409"/>
      <c r="FS823" s="409"/>
      <c r="FT823" s="409"/>
      <c r="GD823" s="409"/>
      <c r="GE823" s="409"/>
      <c r="GF823" s="409"/>
      <c r="GG823" s="409"/>
      <c r="GH823" s="409"/>
      <c r="GI823" s="409"/>
      <c r="GJ823" s="409"/>
      <c r="GT823" s="409"/>
      <c r="GU823" s="409"/>
      <c r="GV823" s="409"/>
      <c r="GW823" s="409"/>
      <c r="GX823" s="409"/>
      <c r="GY823" s="409"/>
      <c r="GZ823" s="409"/>
      <c r="HJ823" s="409"/>
      <c r="HK823" s="409"/>
      <c r="HL823" s="409"/>
      <c r="HM823" s="409"/>
      <c r="HN823" s="409"/>
      <c r="HO823" s="409"/>
      <c r="HP823" s="409"/>
      <c r="HZ823" s="409"/>
      <c r="IA823" s="409"/>
      <c r="IB823" s="409"/>
      <c r="IC823" s="409"/>
      <c r="ID823" s="409"/>
      <c r="IE823" s="409"/>
      <c r="IF823" s="409"/>
      <c r="IP823" s="409"/>
      <c r="IQ823" s="409"/>
      <c r="IR823" s="409"/>
      <c r="IS823" s="409"/>
      <c r="IT823" s="409"/>
      <c r="IU823" s="409"/>
      <c r="IV823" s="409"/>
    </row>
    <row r="824" spans="10:256">
      <c r="J824" s="409"/>
      <c r="K824" s="409"/>
      <c r="L824" s="409"/>
      <c r="M824" s="409"/>
      <c r="N824" s="409"/>
      <c r="O824" s="409"/>
      <c r="P824" s="409"/>
      <c r="Q824" s="409"/>
      <c r="R824" s="409"/>
      <c r="S824" s="409"/>
      <c r="T824" s="409"/>
      <c r="U824" s="409"/>
      <c r="V824" s="409"/>
      <c r="W824" s="409"/>
      <c r="X824" s="409"/>
      <c r="AP824" s="409"/>
      <c r="AQ824" s="409"/>
      <c r="AR824" s="409"/>
      <c r="AS824" s="409"/>
      <c r="AT824" s="409"/>
      <c r="AU824" s="409"/>
      <c r="AV824" s="409"/>
      <c r="BF824" s="409"/>
      <c r="BG824" s="409"/>
      <c r="BH824" s="409"/>
      <c r="BI824" s="409"/>
      <c r="BJ824" s="409"/>
      <c r="BK824" s="409"/>
      <c r="BL824" s="409"/>
      <c r="BV824" s="409"/>
      <c r="BW824" s="409"/>
      <c r="BX824" s="409"/>
      <c r="BY824" s="409"/>
      <c r="BZ824" s="409"/>
      <c r="CA824" s="409"/>
      <c r="CB824" s="409"/>
      <c r="CL824" s="409"/>
      <c r="CM824" s="409"/>
      <c r="CN824" s="409"/>
      <c r="CO824" s="409"/>
      <c r="CP824" s="409"/>
      <c r="CQ824" s="409"/>
      <c r="CR824" s="409"/>
      <c r="DB824" s="409"/>
      <c r="DC824" s="409"/>
      <c r="DD824" s="409"/>
      <c r="DE824" s="409"/>
      <c r="DF824" s="409"/>
      <c r="DG824" s="409"/>
      <c r="DH824" s="409"/>
      <c r="DR824" s="409"/>
      <c r="DS824" s="409"/>
      <c r="DT824" s="409"/>
      <c r="DU824" s="409"/>
      <c r="DV824" s="409"/>
      <c r="DW824" s="409"/>
      <c r="DX824" s="409"/>
      <c r="EH824" s="409"/>
      <c r="EI824" s="409"/>
      <c r="EJ824" s="409"/>
      <c r="EK824" s="409"/>
      <c r="EL824" s="409"/>
      <c r="EM824" s="409"/>
      <c r="EN824" s="409"/>
      <c r="EX824" s="409"/>
      <c r="EY824" s="409"/>
      <c r="EZ824" s="409"/>
      <c r="FA824" s="409"/>
      <c r="FB824" s="409"/>
      <c r="FC824" s="409"/>
      <c r="FD824" s="409"/>
      <c r="FN824" s="409"/>
      <c r="FO824" s="409"/>
      <c r="FP824" s="409"/>
      <c r="FQ824" s="409"/>
      <c r="FR824" s="409"/>
      <c r="FS824" s="409"/>
      <c r="FT824" s="409"/>
      <c r="GD824" s="409"/>
      <c r="GE824" s="409"/>
      <c r="GF824" s="409"/>
      <c r="GG824" s="409"/>
      <c r="GH824" s="409"/>
      <c r="GI824" s="409"/>
      <c r="GJ824" s="409"/>
      <c r="GT824" s="409"/>
      <c r="GU824" s="409"/>
      <c r="GV824" s="409"/>
      <c r="GW824" s="409"/>
      <c r="GX824" s="409"/>
      <c r="GY824" s="409"/>
      <c r="GZ824" s="409"/>
      <c r="HJ824" s="409"/>
      <c r="HK824" s="409"/>
      <c r="HL824" s="409"/>
      <c r="HM824" s="409"/>
      <c r="HN824" s="409"/>
      <c r="HO824" s="409"/>
      <c r="HP824" s="409"/>
      <c r="HZ824" s="409"/>
      <c r="IA824" s="409"/>
      <c r="IB824" s="409"/>
      <c r="IC824" s="409"/>
      <c r="ID824" s="409"/>
      <c r="IE824" s="409"/>
      <c r="IF824" s="409"/>
      <c r="IP824" s="409"/>
      <c r="IQ824" s="409"/>
      <c r="IR824" s="409"/>
      <c r="IS824" s="409"/>
      <c r="IT824" s="409"/>
      <c r="IU824" s="409"/>
      <c r="IV824" s="409"/>
    </row>
    <row r="825" spans="10:256">
      <c r="J825" s="409"/>
      <c r="K825" s="409"/>
      <c r="L825" s="409"/>
      <c r="M825" s="409"/>
      <c r="N825" s="409"/>
      <c r="O825" s="409"/>
      <c r="P825" s="409"/>
      <c r="Q825" s="409"/>
      <c r="R825" s="409"/>
      <c r="S825" s="409"/>
      <c r="T825" s="409"/>
      <c r="U825" s="409"/>
      <c r="V825" s="409"/>
      <c r="W825" s="409"/>
      <c r="X825" s="409"/>
      <c r="AP825" s="409"/>
      <c r="AQ825" s="409"/>
      <c r="AR825" s="409"/>
      <c r="AS825" s="409"/>
      <c r="AT825" s="409"/>
      <c r="AU825" s="409"/>
      <c r="AV825" s="409"/>
      <c r="BF825" s="409"/>
      <c r="BG825" s="409"/>
      <c r="BH825" s="409"/>
      <c r="BI825" s="409"/>
      <c r="BJ825" s="409"/>
      <c r="BK825" s="409"/>
      <c r="BL825" s="409"/>
      <c r="BV825" s="409"/>
      <c r="BW825" s="409"/>
      <c r="BX825" s="409"/>
      <c r="BY825" s="409"/>
      <c r="BZ825" s="409"/>
      <c r="CA825" s="409"/>
      <c r="CB825" s="409"/>
      <c r="CL825" s="409"/>
      <c r="CM825" s="409"/>
      <c r="CN825" s="409"/>
      <c r="CO825" s="409"/>
      <c r="CP825" s="409"/>
      <c r="CQ825" s="409"/>
      <c r="CR825" s="409"/>
      <c r="DB825" s="409"/>
      <c r="DC825" s="409"/>
      <c r="DD825" s="409"/>
      <c r="DE825" s="409"/>
      <c r="DF825" s="409"/>
      <c r="DG825" s="409"/>
      <c r="DH825" s="409"/>
      <c r="DR825" s="409"/>
      <c r="DS825" s="409"/>
      <c r="DT825" s="409"/>
      <c r="DU825" s="409"/>
      <c r="DV825" s="409"/>
      <c r="DW825" s="409"/>
      <c r="DX825" s="409"/>
      <c r="EH825" s="409"/>
      <c r="EI825" s="409"/>
      <c r="EJ825" s="409"/>
      <c r="EK825" s="409"/>
      <c r="EL825" s="409"/>
      <c r="EM825" s="409"/>
      <c r="EN825" s="409"/>
      <c r="EX825" s="409"/>
      <c r="EY825" s="409"/>
      <c r="EZ825" s="409"/>
      <c r="FA825" s="409"/>
      <c r="FB825" s="409"/>
      <c r="FC825" s="409"/>
      <c r="FD825" s="409"/>
      <c r="FN825" s="409"/>
      <c r="FO825" s="409"/>
      <c r="FP825" s="409"/>
      <c r="FQ825" s="409"/>
      <c r="FR825" s="409"/>
      <c r="FS825" s="409"/>
      <c r="FT825" s="409"/>
      <c r="GD825" s="409"/>
      <c r="GE825" s="409"/>
      <c r="GF825" s="409"/>
      <c r="GG825" s="409"/>
      <c r="GH825" s="409"/>
      <c r="GI825" s="409"/>
      <c r="GJ825" s="409"/>
      <c r="GT825" s="409"/>
      <c r="GU825" s="409"/>
      <c r="GV825" s="409"/>
      <c r="GW825" s="409"/>
      <c r="GX825" s="409"/>
      <c r="GY825" s="409"/>
      <c r="GZ825" s="409"/>
      <c r="HJ825" s="409"/>
      <c r="HK825" s="409"/>
      <c r="HL825" s="409"/>
      <c r="HM825" s="409"/>
      <c r="HN825" s="409"/>
      <c r="HO825" s="409"/>
      <c r="HP825" s="409"/>
      <c r="HZ825" s="409"/>
      <c r="IA825" s="409"/>
      <c r="IB825" s="409"/>
      <c r="IC825" s="409"/>
      <c r="ID825" s="409"/>
      <c r="IE825" s="409"/>
      <c r="IF825" s="409"/>
      <c r="IP825" s="409"/>
      <c r="IQ825" s="409"/>
      <c r="IR825" s="409"/>
      <c r="IS825" s="409"/>
      <c r="IT825" s="409"/>
      <c r="IU825" s="409"/>
      <c r="IV825" s="409"/>
    </row>
    <row r="826" spans="10:256">
      <c r="J826" s="409"/>
      <c r="K826" s="409"/>
      <c r="L826" s="409"/>
      <c r="M826" s="409"/>
      <c r="N826" s="409"/>
      <c r="O826" s="409"/>
      <c r="P826" s="409"/>
      <c r="Q826" s="409"/>
      <c r="R826" s="409"/>
      <c r="S826" s="409"/>
      <c r="T826" s="409"/>
      <c r="U826" s="409"/>
      <c r="V826" s="409"/>
      <c r="W826" s="409"/>
      <c r="X826" s="409"/>
      <c r="AP826" s="409"/>
      <c r="AQ826" s="409"/>
      <c r="AR826" s="409"/>
      <c r="AS826" s="409"/>
      <c r="AT826" s="409"/>
      <c r="AU826" s="409"/>
      <c r="AV826" s="409"/>
      <c r="BF826" s="409"/>
      <c r="BG826" s="409"/>
      <c r="BH826" s="409"/>
      <c r="BI826" s="409"/>
      <c r="BJ826" s="409"/>
      <c r="BK826" s="409"/>
      <c r="BL826" s="409"/>
      <c r="BV826" s="409"/>
      <c r="BW826" s="409"/>
      <c r="BX826" s="409"/>
      <c r="BY826" s="409"/>
      <c r="BZ826" s="409"/>
      <c r="CA826" s="409"/>
      <c r="CB826" s="409"/>
      <c r="CL826" s="409"/>
      <c r="CM826" s="409"/>
      <c r="CN826" s="409"/>
      <c r="CO826" s="409"/>
      <c r="CP826" s="409"/>
      <c r="CQ826" s="409"/>
      <c r="CR826" s="409"/>
      <c r="DB826" s="409"/>
      <c r="DC826" s="409"/>
      <c r="DD826" s="409"/>
      <c r="DE826" s="409"/>
      <c r="DF826" s="409"/>
      <c r="DG826" s="409"/>
      <c r="DH826" s="409"/>
      <c r="DR826" s="409"/>
      <c r="DS826" s="409"/>
      <c r="DT826" s="409"/>
      <c r="DU826" s="409"/>
      <c r="DV826" s="409"/>
      <c r="DW826" s="409"/>
      <c r="DX826" s="409"/>
      <c r="EH826" s="409"/>
      <c r="EI826" s="409"/>
      <c r="EJ826" s="409"/>
      <c r="EK826" s="409"/>
      <c r="EL826" s="409"/>
      <c r="EM826" s="409"/>
      <c r="EN826" s="409"/>
      <c r="EX826" s="409"/>
      <c r="EY826" s="409"/>
      <c r="EZ826" s="409"/>
      <c r="FA826" s="409"/>
      <c r="FB826" s="409"/>
      <c r="FC826" s="409"/>
      <c r="FD826" s="409"/>
      <c r="FN826" s="409"/>
      <c r="FO826" s="409"/>
      <c r="FP826" s="409"/>
      <c r="FQ826" s="409"/>
      <c r="FR826" s="409"/>
      <c r="FS826" s="409"/>
      <c r="FT826" s="409"/>
      <c r="GD826" s="409"/>
      <c r="GE826" s="409"/>
      <c r="GF826" s="409"/>
      <c r="GG826" s="409"/>
      <c r="GH826" s="409"/>
      <c r="GI826" s="409"/>
      <c r="GJ826" s="409"/>
      <c r="GT826" s="409"/>
      <c r="GU826" s="409"/>
      <c r="GV826" s="409"/>
      <c r="GW826" s="409"/>
      <c r="GX826" s="409"/>
      <c r="GY826" s="409"/>
      <c r="GZ826" s="409"/>
      <c r="HJ826" s="409"/>
      <c r="HK826" s="409"/>
      <c r="HL826" s="409"/>
      <c r="HM826" s="409"/>
      <c r="HN826" s="409"/>
      <c r="HO826" s="409"/>
      <c r="HP826" s="409"/>
      <c r="HZ826" s="409"/>
      <c r="IA826" s="409"/>
      <c r="IB826" s="409"/>
      <c r="IC826" s="409"/>
      <c r="ID826" s="409"/>
      <c r="IE826" s="409"/>
      <c r="IF826" s="409"/>
      <c r="IP826" s="409"/>
      <c r="IQ826" s="409"/>
      <c r="IR826" s="409"/>
      <c r="IS826" s="409"/>
      <c r="IT826" s="409"/>
      <c r="IU826" s="409"/>
      <c r="IV826" s="409"/>
    </row>
    <row r="827" spans="10:256">
      <c r="J827" s="409"/>
      <c r="K827" s="409"/>
      <c r="L827" s="409"/>
      <c r="M827" s="409"/>
      <c r="N827" s="409"/>
      <c r="O827" s="409"/>
      <c r="P827" s="409"/>
      <c r="Q827" s="409"/>
      <c r="R827" s="409"/>
      <c r="S827" s="409"/>
      <c r="T827" s="409"/>
      <c r="U827" s="409"/>
      <c r="V827" s="409"/>
      <c r="W827" s="409"/>
      <c r="X827" s="409"/>
      <c r="AP827" s="409"/>
      <c r="AQ827" s="409"/>
      <c r="AR827" s="409"/>
      <c r="AS827" s="409"/>
      <c r="AT827" s="409"/>
      <c r="AU827" s="409"/>
      <c r="AV827" s="409"/>
      <c r="BF827" s="409"/>
      <c r="BG827" s="409"/>
      <c r="BH827" s="409"/>
      <c r="BI827" s="409"/>
      <c r="BJ827" s="409"/>
      <c r="BK827" s="409"/>
      <c r="BL827" s="409"/>
      <c r="BV827" s="409"/>
      <c r="BW827" s="409"/>
      <c r="BX827" s="409"/>
      <c r="BY827" s="409"/>
      <c r="BZ827" s="409"/>
      <c r="CA827" s="409"/>
      <c r="CB827" s="409"/>
      <c r="CL827" s="409"/>
      <c r="CM827" s="409"/>
      <c r="CN827" s="409"/>
      <c r="CO827" s="409"/>
      <c r="CP827" s="409"/>
      <c r="CQ827" s="409"/>
      <c r="CR827" s="409"/>
      <c r="DB827" s="409"/>
      <c r="DC827" s="409"/>
      <c r="DD827" s="409"/>
      <c r="DE827" s="409"/>
      <c r="DF827" s="409"/>
      <c r="DG827" s="409"/>
      <c r="DH827" s="409"/>
      <c r="DR827" s="409"/>
      <c r="DS827" s="409"/>
      <c r="DT827" s="409"/>
      <c r="DU827" s="409"/>
      <c r="DV827" s="409"/>
      <c r="DW827" s="409"/>
      <c r="DX827" s="409"/>
      <c r="EH827" s="409"/>
      <c r="EI827" s="409"/>
      <c r="EJ827" s="409"/>
      <c r="EK827" s="409"/>
      <c r="EL827" s="409"/>
      <c r="EM827" s="409"/>
      <c r="EN827" s="409"/>
      <c r="EX827" s="409"/>
      <c r="EY827" s="409"/>
      <c r="EZ827" s="409"/>
      <c r="FA827" s="409"/>
      <c r="FB827" s="409"/>
      <c r="FC827" s="409"/>
      <c r="FD827" s="409"/>
      <c r="FN827" s="409"/>
      <c r="FO827" s="409"/>
      <c r="FP827" s="409"/>
      <c r="FQ827" s="409"/>
      <c r="FR827" s="409"/>
      <c r="FS827" s="409"/>
      <c r="FT827" s="409"/>
      <c r="GD827" s="409"/>
      <c r="GE827" s="409"/>
      <c r="GF827" s="409"/>
      <c r="GG827" s="409"/>
      <c r="GH827" s="409"/>
      <c r="GI827" s="409"/>
      <c r="GJ827" s="409"/>
      <c r="GT827" s="409"/>
      <c r="GU827" s="409"/>
      <c r="GV827" s="409"/>
      <c r="GW827" s="409"/>
      <c r="GX827" s="409"/>
      <c r="GY827" s="409"/>
      <c r="GZ827" s="409"/>
      <c r="HJ827" s="409"/>
      <c r="HK827" s="409"/>
      <c r="HL827" s="409"/>
      <c r="HM827" s="409"/>
      <c r="HN827" s="409"/>
      <c r="HO827" s="409"/>
      <c r="HP827" s="409"/>
      <c r="HZ827" s="409"/>
      <c r="IA827" s="409"/>
      <c r="IB827" s="409"/>
      <c r="IC827" s="409"/>
      <c r="ID827" s="409"/>
      <c r="IE827" s="409"/>
      <c r="IF827" s="409"/>
      <c r="IP827" s="409"/>
      <c r="IQ827" s="409"/>
      <c r="IR827" s="409"/>
      <c r="IS827" s="409"/>
      <c r="IT827" s="409"/>
      <c r="IU827" s="409"/>
      <c r="IV827" s="409"/>
    </row>
    <row r="828" spans="10:256">
      <c r="J828" s="409"/>
      <c r="K828" s="409"/>
      <c r="L828" s="409"/>
      <c r="M828" s="409"/>
      <c r="N828" s="409"/>
      <c r="O828" s="409"/>
      <c r="P828" s="409"/>
      <c r="Q828" s="409"/>
      <c r="R828" s="409"/>
      <c r="S828" s="409"/>
      <c r="T828" s="409"/>
      <c r="U828" s="409"/>
      <c r="V828" s="409"/>
      <c r="W828" s="409"/>
      <c r="X828" s="409"/>
      <c r="AP828" s="409"/>
      <c r="AQ828" s="409"/>
      <c r="AR828" s="409"/>
      <c r="AS828" s="409"/>
      <c r="AT828" s="409"/>
      <c r="AU828" s="409"/>
      <c r="AV828" s="409"/>
      <c r="BF828" s="409"/>
      <c r="BG828" s="409"/>
      <c r="BH828" s="409"/>
      <c r="BI828" s="409"/>
      <c r="BJ828" s="409"/>
      <c r="BK828" s="409"/>
      <c r="BL828" s="409"/>
      <c r="BV828" s="409"/>
      <c r="BW828" s="409"/>
      <c r="BX828" s="409"/>
      <c r="BY828" s="409"/>
      <c r="BZ828" s="409"/>
      <c r="CA828" s="409"/>
      <c r="CB828" s="409"/>
      <c r="CL828" s="409"/>
      <c r="CM828" s="409"/>
      <c r="CN828" s="409"/>
      <c r="CO828" s="409"/>
      <c r="CP828" s="409"/>
      <c r="CQ828" s="409"/>
      <c r="CR828" s="409"/>
      <c r="DB828" s="409"/>
      <c r="DC828" s="409"/>
      <c r="DD828" s="409"/>
      <c r="DE828" s="409"/>
      <c r="DF828" s="409"/>
      <c r="DG828" s="409"/>
      <c r="DH828" s="409"/>
      <c r="DR828" s="409"/>
      <c r="DS828" s="409"/>
      <c r="DT828" s="409"/>
      <c r="DU828" s="409"/>
      <c r="DV828" s="409"/>
      <c r="DW828" s="409"/>
      <c r="DX828" s="409"/>
      <c r="EH828" s="409"/>
      <c r="EI828" s="409"/>
      <c r="EJ828" s="409"/>
      <c r="EK828" s="409"/>
      <c r="EL828" s="409"/>
      <c r="EM828" s="409"/>
      <c r="EN828" s="409"/>
      <c r="EX828" s="409"/>
      <c r="EY828" s="409"/>
      <c r="EZ828" s="409"/>
      <c r="FA828" s="409"/>
      <c r="FB828" s="409"/>
      <c r="FC828" s="409"/>
      <c r="FD828" s="409"/>
      <c r="FN828" s="409"/>
      <c r="FO828" s="409"/>
      <c r="FP828" s="409"/>
      <c r="FQ828" s="409"/>
      <c r="FR828" s="409"/>
      <c r="FS828" s="409"/>
      <c r="FT828" s="409"/>
      <c r="GD828" s="409"/>
      <c r="GE828" s="409"/>
      <c r="GF828" s="409"/>
      <c r="GG828" s="409"/>
      <c r="GH828" s="409"/>
      <c r="GI828" s="409"/>
      <c r="GJ828" s="409"/>
      <c r="GT828" s="409"/>
      <c r="GU828" s="409"/>
      <c r="GV828" s="409"/>
      <c r="GW828" s="409"/>
      <c r="GX828" s="409"/>
      <c r="GY828" s="409"/>
      <c r="GZ828" s="409"/>
      <c r="HJ828" s="409"/>
      <c r="HK828" s="409"/>
      <c r="HL828" s="409"/>
      <c r="HM828" s="409"/>
      <c r="HN828" s="409"/>
      <c r="HO828" s="409"/>
      <c r="HP828" s="409"/>
      <c r="HZ828" s="409"/>
      <c r="IA828" s="409"/>
      <c r="IB828" s="409"/>
      <c r="IC828" s="409"/>
      <c r="ID828" s="409"/>
      <c r="IE828" s="409"/>
      <c r="IF828" s="409"/>
      <c r="IP828" s="409"/>
      <c r="IQ828" s="409"/>
      <c r="IR828" s="409"/>
      <c r="IS828" s="409"/>
      <c r="IT828" s="409"/>
      <c r="IU828" s="409"/>
      <c r="IV828" s="409"/>
    </row>
    <row r="829" spans="10:256">
      <c r="J829" s="409"/>
      <c r="K829" s="409"/>
      <c r="L829" s="409"/>
      <c r="M829" s="409"/>
      <c r="N829" s="409"/>
      <c r="O829" s="409"/>
      <c r="P829" s="409"/>
      <c r="Q829" s="409"/>
      <c r="R829" s="409"/>
      <c r="S829" s="409"/>
      <c r="T829" s="409"/>
      <c r="U829" s="409"/>
      <c r="V829" s="409"/>
      <c r="W829" s="409"/>
      <c r="X829" s="409"/>
      <c r="AP829" s="409"/>
      <c r="AQ829" s="409"/>
      <c r="AR829" s="409"/>
      <c r="AS829" s="409"/>
      <c r="AT829" s="409"/>
      <c r="AU829" s="409"/>
      <c r="AV829" s="409"/>
      <c r="BF829" s="409"/>
      <c r="BG829" s="409"/>
      <c r="BH829" s="409"/>
      <c r="BI829" s="409"/>
      <c r="BJ829" s="409"/>
      <c r="BK829" s="409"/>
      <c r="BL829" s="409"/>
      <c r="BV829" s="409"/>
      <c r="BW829" s="409"/>
      <c r="BX829" s="409"/>
      <c r="BY829" s="409"/>
      <c r="BZ829" s="409"/>
      <c r="CA829" s="409"/>
      <c r="CB829" s="409"/>
      <c r="CL829" s="409"/>
      <c r="CM829" s="409"/>
      <c r="CN829" s="409"/>
      <c r="CO829" s="409"/>
      <c r="CP829" s="409"/>
      <c r="CQ829" s="409"/>
      <c r="CR829" s="409"/>
      <c r="DB829" s="409"/>
      <c r="DC829" s="409"/>
      <c r="DD829" s="409"/>
      <c r="DE829" s="409"/>
      <c r="DF829" s="409"/>
      <c r="DG829" s="409"/>
      <c r="DH829" s="409"/>
      <c r="DR829" s="409"/>
      <c r="DS829" s="409"/>
      <c r="DT829" s="409"/>
      <c r="DU829" s="409"/>
      <c r="DV829" s="409"/>
      <c r="DW829" s="409"/>
      <c r="DX829" s="409"/>
      <c r="EH829" s="409"/>
      <c r="EI829" s="409"/>
      <c r="EJ829" s="409"/>
      <c r="EK829" s="409"/>
      <c r="EL829" s="409"/>
      <c r="EM829" s="409"/>
      <c r="EN829" s="409"/>
      <c r="EX829" s="409"/>
      <c r="EY829" s="409"/>
      <c r="EZ829" s="409"/>
      <c r="FA829" s="409"/>
      <c r="FB829" s="409"/>
      <c r="FC829" s="409"/>
      <c r="FD829" s="409"/>
      <c r="FN829" s="409"/>
      <c r="FO829" s="409"/>
      <c r="FP829" s="409"/>
      <c r="FQ829" s="409"/>
      <c r="FR829" s="409"/>
      <c r="FS829" s="409"/>
      <c r="FT829" s="409"/>
      <c r="GD829" s="409"/>
      <c r="GE829" s="409"/>
      <c r="GF829" s="409"/>
      <c r="GG829" s="409"/>
      <c r="GH829" s="409"/>
      <c r="GI829" s="409"/>
      <c r="GJ829" s="409"/>
      <c r="GT829" s="409"/>
      <c r="GU829" s="409"/>
      <c r="GV829" s="409"/>
      <c r="GW829" s="409"/>
      <c r="GX829" s="409"/>
      <c r="GY829" s="409"/>
      <c r="GZ829" s="409"/>
      <c r="HJ829" s="409"/>
      <c r="HK829" s="409"/>
      <c r="HL829" s="409"/>
      <c r="HM829" s="409"/>
      <c r="HN829" s="409"/>
      <c r="HO829" s="409"/>
      <c r="HP829" s="409"/>
      <c r="HZ829" s="409"/>
      <c r="IA829" s="409"/>
      <c r="IB829" s="409"/>
      <c r="IC829" s="409"/>
      <c r="ID829" s="409"/>
      <c r="IE829" s="409"/>
      <c r="IF829" s="409"/>
      <c r="IP829" s="409"/>
      <c r="IQ829" s="409"/>
      <c r="IR829" s="409"/>
      <c r="IS829" s="409"/>
      <c r="IT829" s="409"/>
      <c r="IU829" s="409"/>
      <c r="IV829" s="409"/>
    </row>
    <row r="830" spans="10:256">
      <c r="J830" s="409"/>
      <c r="K830" s="409"/>
      <c r="L830" s="409"/>
      <c r="M830" s="409"/>
      <c r="N830" s="409"/>
      <c r="O830" s="409"/>
      <c r="P830" s="409"/>
      <c r="Q830" s="409"/>
      <c r="R830" s="409"/>
      <c r="S830" s="409"/>
      <c r="T830" s="409"/>
      <c r="U830" s="409"/>
      <c r="V830" s="409"/>
      <c r="W830" s="409"/>
      <c r="X830" s="409"/>
      <c r="AP830" s="409"/>
      <c r="AQ830" s="409"/>
      <c r="AR830" s="409"/>
      <c r="AS830" s="409"/>
      <c r="AT830" s="409"/>
      <c r="AU830" s="409"/>
      <c r="AV830" s="409"/>
      <c r="BF830" s="409"/>
      <c r="BG830" s="409"/>
      <c r="BH830" s="409"/>
      <c r="BI830" s="409"/>
      <c r="BJ830" s="409"/>
      <c r="BK830" s="409"/>
      <c r="BL830" s="409"/>
      <c r="BV830" s="409"/>
      <c r="BW830" s="409"/>
      <c r="BX830" s="409"/>
      <c r="BY830" s="409"/>
      <c r="BZ830" s="409"/>
      <c r="CA830" s="409"/>
      <c r="CB830" s="409"/>
      <c r="CL830" s="409"/>
      <c r="CM830" s="409"/>
      <c r="CN830" s="409"/>
      <c r="CO830" s="409"/>
      <c r="CP830" s="409"/>
      <c r="CQ830" s="409"/>
      <c r="CR830" s="409"/>
      <c r="DB830" s="409"/>
      <c r="DC830" s="409"/>
      <c r="DD830" s="409"/>
      <c r="DE830" s="409"/>
      <c r="DF830" s="409"/>
      <c r="DG830" s="409"/>
      <c r="DH830" s="409"/>
      <c r="DR830" s="409"/>
      <c r="DS830" s="409"/>
      <c r="DT830" s="409"/>
      <c r="DU830" s="409"/>
      <c r="DV830" s="409"/>
      <c r="DW830" s="409"/>
      <c r="DX830" s="409"/>
      <c r="EH830" s="409"/>
      <c r="EI830" s="409"/>
      <c r="EJ830" s="409"/>
      <c r="EK830" s="409"/>
      <c r="EL830" s="409"/>
      <c r="EM830" s="409"/>
      <c r="EN830" s="409"/>
      <c r="EX830" s="409"/>
      <c r="EY830" s="409"/>
      <c r="EZ830" s="409"/>
      <c r="FA830" s="409"/>
      <c r="FB830" s="409"/>
      <c r="FC830" s="409"/>
      <c r="FD830" s="409"/>
      <c r="FN830" s="409"/>
      <c r="FO830" s="409"/>
      <c r="FP830" s="409"/>
      <c r="FQ830" s="409"/>
      <c r="FR830" s="409"/>
      <c r="FS830" s="409"/>
      <c r="FT830" s="409"/>
      <c r="GD830" s="409"/>
      <c r="GE830" s="409"/>
      <c r="GF830" s="409"/>
      <c r="GG830" s="409"/>
      <c r="GH830" s="409"/>
      <c r="GI830" s="409"/>
      <c r="GJ830" s="409"/>
      <c r="GT830" s="409"/>
      <c r="GU830" s="409"/>
      <c r="GV830" s="409"/>
      <c r="GW830" s="409"/>
      <c r="GX830" s="409"/>
      <c r="GY830" s="409"/>
      <c r="GZ830" s="409"/>
      <c r="HJ830" s="409"/>
      <c r="HK830" s="409"/>
      <c r="HL830" s="409"/>
      <c r="HM830" s="409"/>
      <c r="HN830" s="409"/>
      <c r="HO830" s="409"/>
      <c r="HP830" s="409"/>
      <c r="HZ830" s="409"/>
      <c r="IA830" s="409"/>
      <c r="IB830" s="409"/>
      <c r="IC830" s="409"/>
      <c r="ID830" s="409"/>
      <c r="IE830" s="409"/>
      <c r="IF830" s="409"/>
      <c r="IP830" s="409"/>
      <c r="IQ830" s="409"/>
      <c r="IR830" s="409"/>
      <c r="IS830" s="409"/>
      <c r="IT830" s="409"/>
      <c r="IU830" s="409"/>
      <c r="IV830" s="409"/>
    </row>
    <row r="831" spans="10:256">
      <c r="J831" s="409"/>
      <c r="K831" s="409"/>
      <c r="L831" s="409"/>
      <c r="M831" s="409"/>
      <c r="N831" s="409"/>
      <c r="O831" s="409"/>
      <c r="P831" s="409"/>
      <c r="Q831" s="409"/>
      <c r="R831" s="409"/>
      <c r="S831" s="409"/>
      <c r="T831" s="409"/>
      <c r="U831" s="409"/>
      <c r="V831" s="409"/>
      <c r="W831" s="409"/>
      <c r="X831" s="409"/>
      <c r="AP831" s="409"/>
      <c r="AQ831" s="409"/>
      <c r="AR831" s="409"/>
      <c r="AS831" s="409"/>
      <c r="AT831" s="409"/>
      <c r="AU831" s="409"/>
      <c r="AV831" s="409"/>
      <c r="BF831" s="409"/>
      <c r="BG831" s="409"/>
      <c r="BH831" s="409"/>
      <c r="BI831" s="409"/>
      <c r="BJ831" s="409"/>
      <c r="BK831" s="409"/>
      <c r="BL831" s="409"/>
      <c r="BV831" s="409"/>
      <c r="BW831" s="409"/>
      <c r="BX831" s="409"/>
      <c r="BY831" s="409"/>
      <c r="BZ831" s="409"/>
      <c r="CA831" s="409"/>
      <c r="CB831" s="409"/>
      <c r="CL831" s="409"/>
      <c r="CM831" s="409"/>
      <c r="CN831" s="409"/>
      <c r="CO831" s="409"/>
      <c r="CP831" s="409"/>
      <c r="CQ831" s="409"/>
      <c r="CR831" s="409"/>
      <c r="DB831" s="409"/>
      <c r="DC831" s="409"/>
      <c r="DD831" s="409"/>
      <c r="DE831" s="409"/>
      <c r="DF831" s="409"/>
      <c r="DG831" s="409"/>
      <c r="DH831" s="409"/>
      <c r="DR831" s="409"/>
      <c r="DS831" s="409"/>
      <c r="DT831" s="409"/>
      <c r="DU831" s="409"/>
      <c r="DV831" s="409"/>
      <c r="DW831" s="409"/>
      <c r="DX831" s="409"/>
      <c r="EH831" s="409"/>
      <c r="EI831" s="409"/>
      <c r="EJ831" s="409"/>
      <c r="EK831" s="409"/>
      <c r="EL831" s="409"/>
      <c r="EM831" s="409"/>
      <c r="EN831" s="409"/>
      <c r="EX831" s="409"/>
      <c r="EY831" s="409"/>
      <c r="EZ831" s="409"/>
      <c r="FA831" s="409"/>
      <c r="FB831" s="409"/>
      <c r="FC831" s="409"/>
      <c r="FD831" s="409"/>
      <c r="FN831" s="409"/>
      <c r="FO831" s="409"/>
      <c r="FP831" s="409"/>
      <c r="FQ831" s="409"/>
      <c r="FR831" s="409"/>
      <c r="FS831" s="409"/>
      <c r="FT831" s="409"/>
      <c r="GD831" s="409"/>
      <c r="GE831" s="409"/>
      <c r="GF831" s="409"/>
      <c r="GG831" s="409"/>
      <c r="GH831" s="409"/>
      <c r="GI831" s="409"/>
      <c r="GJ831" s="409"/>
      <c r="GT831" s="409"/>
      <c r="GU831" s="409"/>
      <c r="GV831" s="409"/>
      <c r="GW831" s="409"/>
      <c r="GX831" s="409"/>
      <c r="GY831" s="409"/>
      <c r="GZ831" s="409"/>
      <c r="HJ831" s="409"/>
      <c r="HK831" s="409"/>
      <c r="HL831" s="409"/>
      <c r="HM831" s="409"/>
      <c r="HN831" s="409"/>
      <c r="HO831" s="409"/>
      <c r="HP831" s="409"/>
      <c r="HZ831" s="409"/>
      <c r="IA831" s="409"/>
      <c r="IB831" s="409"/>
      <c r="IC831" s="409"/>
      <c r="ID831" s="409"/>
      <c r="IE831" s="409"/>
      <c r="IF831" s="409"/>
      <c r="IP831" s="409"/>
      <c r="IQ831" s="409"/>
      <c r="IR831" s="409"/>
      <c r="IS831" s="409"/>
      <c r="IT831" s="409"/>
      <c r="IU831" s="409"/>
      <c r="IV831" s="409"/>
    </row>
    <row r="832" spans="10:256">
      <c r="J832" s="409"/>
      <c r="K832" s="409"/>
      <c r="L832" s="409"/>
      <c r="M832" s="409"/>
      <c r="N832" s="409"/>
      <c r="O832" s="409"/>
      <c r="P832" s="409"/>
      <c r="Q832" s="409"/>
      <c r="R832" s="409"/>
      <c r="S832" s="409"/>
      <c r="T832" s="409"/>
      <c r="U832" s="409"/>
      <c r="V832" s="409"/>
      <c r="W832" s="409"/>
      <c r="X832" s="409"/>
      <c r="AP832" s="409"/>
      <c r="AQ832" s="409"/>
      <c r="AR832" s="409"/>
      <c r="AS832" s="409"/>
      <c r="AT832" s="409"/>
      <c r="AU832" s="409"/>
      <c r="AV832" s="409"/>
      <c r="BF832" s="409"/>
      <c r="BG832" s="409"/>
      <c r="BH832" s="409"/>
      <c r="BI832" s="409"/>
      <c r="BJ832" s="409"/>
      <c r="BK832" s="409"/>
      <c r="BL832" s="409"/>
      <c r="BV832" s="409"/>
      <c r="BW832" s="409"/>
      <c r="BX832" s="409"/>
      <c r="BY832" s="409"/>
      <c r="BZ832" s="409"/>
      <c r="CA832" s="409"/>
      <c r="CB832" s="409"/>
      <c r="CL832" s="409"/>
      <c r="CM832" s="409"/>
      <c r="CN832" s="409"/>
      <c r="CO832" s="409"/>
      <c r="CP832" s="409"/>
      <c r="CQ832" s="409"/>
      <c r="CR832" s="409"/>
      <c r="DB832" s="409"/>
      <c r="DC832" s="409"/>
      <c r="DD832" s="409"/>
      <c r="DE832" s="409"/>
      <c r="DF832" s="409"/>
      <c r="DG832" s="409"/>
      <c r="DH832" s="409"/>
      <c r="DR832" s="409"/>
      <c r="DS832" s="409"/>
      <c r="DT832" s="409"/>
      <c r="DU832" s="409"/>
      <c r="DV832" s="409"/>
      <c r="DW832" s="409"/>
      <c r="DX832" s="409"/>
      <c r="EH832" s="409"/>
      <c r="EI832" s="409"/>
      <c r="EJ832" s="409"/>
      <c r="EK832" s="409"/>
      <c r="EL832" s="409"/>
      <c r="EM832" s="409"/>
      <c r="EN832" s="409"/>
      <c r="EX832" s="409"/>
      <c r="EY832" s="409"/>
      <c r="EZ832" s="409"/>
      <c r="FA832" s="409"/>
      <c r="FB832" s="409"/>
      <c r="FC832" s="409"/>
      <c r="FD832" s="409"/>
      <c r="FN832" s="409"/>
      <c r="FO832" s="409"/>
      <c r="FP832" s="409"/>
      <c r="FQ832" s="409"/>
      <c r="FR832" s="409"/>
      <c r="FS832" s="409"/>
      <c r="FT832" s="409"/>
      <c r="GD832" s="409"/>
      <c r="GE832" s="409"/>
      <c r="GF832" s="409"/>
      <c r="GG832" s="409"/>
      <c r="GH832" s="409"/>
      <c r="GI832" s="409"/>
      <c r="GJ832" s="409"/>
      <c r="GT832" s="409"/>
      <c r="GU832" s="409"/>
      <c r="GV832" s="409"/>
      <c r="GW832" s="409"/>
      <c r="GX832" s="409"/>
      <c r="GY832" s="409"/>
      <c r="GZ832" s="409"/>
      <c r="HJ832" s="409"/>
      <c r="HK832" s="409"/>
      <c r="HL832" s="409"/>
      <c r="HM832" s="409"/>
      <c r="HN832" s="409"/>
      <c r="HO832" s="409"/>
      <c r="HP832" s="409"/>
      <c r="HZ832" s="409"/>
      <c r="IA832" s="409"/>
      <c r="IB832" s="409"/>
      <c r="IC832" s="409"/>
      <c r="ID832" s="409"/>
      <c r="IE832" s="409"/>
      <c r="IF832" s="409"/>
      <c r="IP832" s="409"/>
      <c r="IQ832" s="409"/>
      <c r="IR832" s="409"/>
      <c r="IS832" s="409"/>
      <c r="IT832" s="409"/>
      <c r="IU832" s="409"/>
      <c r="IV832" s="409"/>
    </row>
    <row r="833" spans="10:256">
      <c r="J833" s="409"/>
      <c r="K833" s="409"/>
      <c r="L833" s="409"/>
      <c r="M833" s="409"/>
      <c r="N833" s="409"/>
      <c r="O833" s="409"/>
      <c r="P833" s="409"/>
      <c r="Q833" s="409"/>
      <c r="R833" s="409"/>
      <c r="S833" s="409"/>
      <c r="T833" s="409"/>
      <c r="U833" s="409"/>
      <c r="V833" s="409"/>
      <c r="W833" s="409"/>
      <c r="X833" s="409"/>
      <c r="AP833" s="409"/>
      <c r="AQ833" s="409"/>
      <c r="AR833" s="409"/>
      <c r="AS833" s="409"/>
      <c r="AT833" s="409"/>
      <c r="AU833" s="409"/>
      <c r="AV833" s="409"/>
      <c r="BF833" s="409"/>
      <c r="BG833" s="409"/>
      <c r="BH833" s="409"/>
      <c r="BI833" s="409"/>
      <c r="BJ833" s="409"/>
      <c r="BK833" s="409"/>
      <c r="BL833" s="409"/>
      <c r="BV833" s="409"/>
      <c r="BW833" s="409"/>
      <c r="BX833" s="409"/>
      <c r="BY833" s="409"/>
      <c r="BZ833" s="409"/>
      <c r="CA833" s="409"/>
      <c r="CB833" s="409"/>
      <c r="CL833" s="409"/>
      <c r="CM833" s="409"/>
      <c r="CN833" s="409"/>
      <c r="CO833" s="409"/>
      <c r="CP833" s="409"/>
      <c r="CQ833" s="409"/>
      <c r="CR833" s="409"/>
      <c r="DB833" s="409"/>
      <c r="DC833" s="409"/>
      <c r="DD833" s="409"/>
      <c r="DE833" s="409"/>
      <c r="DF833" s="409"/>
      <c r="DG833" s="409"/>
      <c r="DH833" s="409"/>
      <c r="DR833" s="409"/>
      <c r="DS833" s="409"/>
      <c r="DT833" s="409"/>
      <c r="DU833" s="409"/>
      <c r="DV833" s="409"/>
      <c r="DW833" s="409"/>
      <c r="DX833" s="409"/>
      <c r="EH833" s="409"/>
      <c r="EI833" s="409"/>
      <c r="EJ833" s="409"/>
      <c r="EK833" s="409"/>
      <c r="EL833" s="409"/>
      <c r="EM833" s="409"/>
      <c r="EN833" s="409"/>
      <c r="EX833" s="409"/>
      <c r="EY833" s="409"/>
      <c r="EZ833" s="409"/>
      <c r="FA833" s="409"/>
      <c r="FB833" s="409"/>
      <c r="FC833" s="409"/>
      <c r="FD833" s="409"/>
      <c r="FN833" s="409"/>
      <c r="FO833" s="409"/>
      <c r="FP833" s="409"/>
      <c r="FQ833" s="409"/>
      <c r="FR833" s="409"/>
      <c r="FS833" s="409"/>
      <c r="FT833" s="409"/>
      <c r="GD833" s="409"/>
      <c r="GE833" s="409"/>
      <c r="GF833" s="409"/>
      <c r="GG833" s="409"/>
      <c r="GH833" s="409"/>
      <c r="GI833" s="409"/>
      <c r="GJ833" s="409"/>
      <c r="GT833" s="409"/>
      <c r="GU833" s="409"/>
      <c r="GV833" s="409"/>
      <c r="GW833" s="409"/>
      <c r="GX833" s="409"/>
      <c r="GY833" s="409"/>
      <c r="GZ833" s="409"/>
      <c r="HJ833" s="409"/>
      <c r="HK833" s="409"/>
      <c r="HL833" s="409"/>
      <c r="HM833" s="409"/>
      <c r="HN833" s="409"/>
      <c r="HO833" s="409"/>
      <c r="HP833" s="409"/>
      <c r="HZ833" s="409"/>
      <c r="IA833" s="409"/>
      <c r="IB833" s="409"/>
      <c r="IC833" s="409"/>
      <c r="ID833" s="409"/>
      <c r="IE833" s="409"/>
      <c r="IF833" s="409"/>
      <c r="IP833" s="409"/>
      <c r="IQ833" s="409"/>
      <c r="IR833" s="409"/>
      <c r="IS833" s="409"/>
      <c r="IT833" s="409"/>
      <c r="IU833" s="409"/>
      <c r="IV833" s="409"/>
    </row>
    <row r="834" spans="10:256">
      <c r="J834" s="409"/>
      <c r="K834" s="409"/>
      <c r="L834" s="409"/>
      <c r="M834" s="409"/>
      <c r="N834" s="409"/>
      <c r="O834" s="409"/>
      <c r="P834" s="409"/>
      <c r="Q834" s="409"/>
      <c r="R834" s="409"/>
      <c r="S834" s="409"/>
      <c r="T834" s="409"/>
      <c r="U834" s="409"/>
      <c r="V834" s="409"/>
      <c r="W834" s="409"/>
      <c r="X834" s="409"/>
      <c r="AP834" s="409"/>
      <c r="AQ834" s="409"/>
      <c r="AR834" s="409"/>
      <c r="AS834" s="409"/>
      <c r="AT834" s="409"/>
      <c r="AU834" s="409"/>
      <c r="AV834" s="409"/>
      <c r="BF834" s="409"/>
      <c r="BG834" s="409"/>
      <c r="BH834" s="409"/>
      <c r="BI834" s="409"/>
      <c r="BJ834" s="409"/>
      <c r="BK834" s="409"/>
      <c r="BL834" s="409"/>
      <c r="BV834" s="409"/>
      <c r="BW834" s="409"/>
      <c r="BX834" s="409"/>
      <c r="BY834" s="409"/>
      <c r="BZ834" s="409"/>
      <c r="CA834" s="409"/>
      <c r="CB834" s="409"/>
      <c r="CL834" s="409"/>
      <c r="CM834" s="409"/>
      <c r="CN834" s="409"/>
      <c r="CO834" s="409"/>
      <c r="CP834" s="409"/>
      <c r="CQ834" s="409"/>
      <c r="CR834" s="409"/>
      <c r="DB834" s="409"/>
      <c r="DC834" s="409"/>
      <c r="DD834" s="409"/>
      <c r="DE834" s="409"/>
      <c r="DF834" s="409"/>
      <c r="DG834" s="409"/>
      <c r="DH834" s="409"/>
      <c r="DR834" s="409"/>
      <c r="DS834" s="409"/>
      <c r="DT834" s="409"/>
      <c r="DU834" s="409"/>
      <c r="DV834" s="409"/>
      <c r="DW834" s="409"/>
      <c r="DX834" s="409"/>
      <c r="EH834" s="409"/>
      <c r="EI834" s="409"/>
      <c r="EJ834" s="409"/>
      <c r="EK834" s="409"/>
      <c r="EL834" s="409"/>
      <c r="EM834" s="409"/>
      <c r="EN834" s="409"/>
      <c r="EX834" s="409"/>
      <c r="EY834" s="409"/>
      <c r="EZ834" s="409"/>
      <c r="FA834" s="409"/>
      <c r="FB834" s="409"/>
      <c r="FC834" s="409"/>
      <c r="FD834" s="409"/>
      <c r="FN834" s="409"/>
      <c r="FO834" s="409"/>
      <c r="FP834" s="409"/>
      <c r="FQ834" s="409"/>
      <c r="FR834" s="409"/>
      <c r="FS834" s="409"/>
      <c r="FT834" s="409"/>
      <c r="GD834" s="409"/>
      <c r="GE834" s="409"/>
      <c r="GF834" s="409"/>
      <c r="GG834" s="409"/>
      <c r="GH834" s="409"/>
      <c r="GI834" s="409"/>
      <c r="GJ834" s="409"/>
      <c r="GT834" s="409"/>
      <c r="GU834" s="409"/>
      <c r="GV834" s="409"/>
      <c r="GW834" s="409"/>
      <c r="GX834" s="409"/>
      <c r="GY834" s="409"/>
      <c r="GZ834" s="409"/>
      <c r="HJ834" s="409"/>
      <c r="HK834" s="409"/>
      <c r="HL834" s="409"/>
      <c r="HM834" s="409"/>
      <c r="HN834" s="409"/>
      <c r="HO834" s="409"/>
      <c r="HP834" s="409"/>
      <c r="HZ834" s="409"/>
      <c r="IA834" s="409"/>
      <c r="IB834" s="409"/>
      <c r="IC834" s="409"/>
      <c r="ID834" s="409"/>
      <c r="IE834" s="409"/>
      <c r="IF834" s="409"/>
      <c r="IP834" s="409"/>
      <c r="IQ834" s="409"/>
      <c r="IR834" s="409"/>
      <c r="IS834" s="409"/>
      <c r="IT834" s="409"/>
      <c r="IU834" s="409"/>
      <c r="IV834" s="409"/>
    </row>
    <row r="835" spans="10:256">
      <c r="J835" s="409"/>
      <c r="K835" s="409"/>
      <c r="L835" s="409"/>
      <c r="M835" s="409"/>
      <c r="N835" s="409"/>
      <c r="O835" s="409"/>
      <c r="P835" s="409"/>
      <c r="Q835" s="409"/>
      <c r="R835" s="409"/>
      <c r="S835" s="409"/>
      <c r="T835" s="409"/>
      <c r="U835" s="409"/>
      <c r="V835" s="409"/>
      <c r="W835" s="409"/>
      <c r="X835" s="409"/>
      <c r="AP835" s="409"/>
      <c r="AQ835" s="409"/>
      <c r="AR835" s="409"/>
      <c r="AS835" s="409"/>
      <c r="AT835" s="409"/>
      <c r="AU835" s="409"/>
      <c r="AV835" s="409"/>
      <c r="BF835" s="409"/>
      <c r="BG835" s="409"/>
      <c r="BH835" s="409"/>
      <c r="BI835" s="409"/>
      <c r="BJ835" s="409"/>
      <c r="BK835" s="409"/>
      <c r="BL835" s="409"/>
      <c r="BV835" s="409"/>
      <c r="BW835" s="409"/>
      <c r="BX835" s="409"/>
      <c r="BY835" s="409"/>
      <c r="BZ835" s="409"/>
      <c r="CA835" s="409"/>
      <c r="CB835" s="409"/>
      <c r="CL835" s="409"/>
      <c r="CM835" s="409"/>
      <c r="CN835" s="409"/>
      <c r="CO835" s="409"/>
      <c r="CP835" s="409"/>
      <c r="CQ835" s="409"/>
      <c r="CR835" s="409"/>
      <c r="DB835" s="409"/>
      <c r="DC835" s="409"/>
      <c r="DD835" s="409"/>
      <c r="DE835" s="409"/>
      <c r="DF835" s="409"/>
      <c r="DG835" s="409"/>
      <c r="DH835" s="409"/>
      <c r="DR835" s="409"/>
      <c r="DS835" s="409"/>
      <c r="DT835" s="409"/>
      <c r="DU835" s="409"/>
      <c r="DV835" s="409"/>
      <c r="DW835" s="409"/>
      <c r="DX835" s="409"/>
      <c r="EH835" s="409"/>
      <c r="EI835" s="409"/>
      <c r="EJ835" s="409"/>
      <c r="EK835" s="409"/>
      <c r="EL835" s="409"/>
      <c r="EM835" s="409"/>
      <c r="EN835" s="409"/>
      <c r="EX835" s="409"/>
      <c r="EY835" s="409"/>
      <c r="EZ835" s="409"/>
      <c r="FA835" s="409"/>
      <c r="FB835" s="409"/>
      <c r="FC835" s="409"/>
      <c r="FD835" s="409"/>
      <c r="FN835" s="409"/>
      <c r="FO835" s="409"/>
      <c r="FP835" s="409"/>
      <c r="FQ835" s="409"/>
      <c r="FR835" s="409"/>
      <c r="FS835" s="409"/>
      <c r="FT835" s="409"/>
      <c r="GD835" s="409"/>
      <c r="GE835" s="409"/>
      <c r="GF835" s="409"/>
      <c r="GG835" s="409"/>
      <c r="GH835" s="409"/>
      <c r="GI835" s="409"/>
      <c r="GJ835" s="409"/>
      <c r="GT835" s="409"/>
      <c r="GU835" s="409"/>
      <c r="GV835" s="409"/>
      <c r="GW835" s="409"/>
      <c r="GX835" s="409"/>
      <c r="GY835" s="409"/>
      <c r="GZ835" s="409"/>
      <c r="HJ835" s="409"/>
      <c r="HK835" s="409"/>
      <c r="HL835" s="409"/>
      <c r="HM835" s="409"/>
      <c r="HN835" s="409"/>
      <c r="HO835" s="409"/>
      <c r="HP835" s="409"/>
      <c r="HZ835" s="409"/>
      <c r="IA835" s="409"/>
      <c r="IB835" s="409"/>
      <c r="IC835" s="409"/>
      <c r="ID835" s="409"/>
      <c r="IE835" s="409"/>
      <c r="IF835" s="409"/>
      <c r="IP835" s="409"/>
      <c r="IQ835" s="409"/>
      <c r="IR835" s="409"/>
      <c r="IS835" s="409"/>
      <c r="IT835" s="409"/>
      <c r="IU835" s="409"/>
      <c r="IV835" s="409"/>
    </row>
    <row r="836" spans="10:256">
      <c r="J836" s="409"/>
      <c r="K836" s="409"/>
      <c r="L836" s="409"/>
      <c r="M836" s="409"/>
      <c r="N836" s="409"/>
      <c r="O836" s="409"/>
      <c r="P836" s="409"/>
      <c r="Q836" s="409"/>
      <c r="R836" s="409"/>
      <c r="S836" s="409"/>
      <c r="T836" s="409"/>
      <c r="U836" s="409"/>
      <c r="V836" s="409"/>
      <c r="W836" s="409"/>
      <c r="X836" s="409"/>
      <c r="AP836" s="409"/>
      <c r="AQ836" s="409"/>
      <c r="AR836" s="409"/>
      <c r="AS836" s="409"/>
      <c r="AT836" s="409"/>
      <c r="AU836" s="409"/>
      <c r="AV836" s="409"/>
      <c r="BF836" s="409"/>
      <c r="BG836" s="409"/>
      <c r="BH836" s="409"/>
      <c r="BI836" s="409"/>
      <c r="BJ836" s="409"/>
      <c r="BK836" s="409"/>
      <c r="BL836" s="409"/>
      <c r="BV836" s="409"/>
      <c r="BW836" s="409"/>
      <c r="BX836" s="409"/>
      <c r="BY836" s="409"/>
      <c r="BZ836" s="409"/>
      <c r="CA836" s="409"/>
      <c r="CB836" s="409"/>
      <c r="CL836" s="409"/>
      <c r="CM836" s="409"/>
      <c r="CN836" s="409"/>
      <c r="CO836" s="409"/>
      <c r="CP836" s="409"/>
      <c r="CQ836" s="409"/>
      <c r="CR836" s="409"/>
      <c r="DB836" s="409"/>
      <c r="DC836" s="409"/>
      <c r="DD836" s="409"/>
      <c r="DE836" s="409"/>
      <c r="DF836" s="409"/>
      <c r="DG836" s="409"/>
      <c r="DH836" s="409"/>
      <c r="DR836" s="409"/>
      <c r="DS836" s="409"/>
      <c r="DT836" s="409"/>
      <c r="DU836" s="409"/>
      <c r="DV836" s="409"/>
      <c r="DW836" s="409"/>
      <c r="DX836" s="409"/>
      <c r="EH836" s="409"/>
      <c r="EI836" s="409"/>
      <c r="EJ836" s="409"/>
      <c r="EK836" s="409"/>
      <c r="EL836" s="409"/>
      <c r="EM836" s="409"/>
      <c r="EN836" s="409"/>
      <c r="EX836" s="409"/>
      <c r="EY836" s="409"/>
      <c r="EZ836" s="409"/>
      <c r="FA836" s="409"/>
      <c r="FB836" s="409"/>
      <c r="FC836" s="409"/>
      <c r="FD836" s="409"/>
      <c r="FN836" s="409"/>
      <c r="FO836" s="409"/>
      <c r="FP836" s="409"/>
      <c r="FQ836" s="409"/>
      <c r="FR836" s="409"/>
      <c r="FS836" s="409"/>
      <c r="FT836" s="409"/>
      <c r="GD836" s="409"/>
      <c r="GE836" s="409"/>
      <c r="GF836" s="409"/>
      <c r="GG836" s="409"/>
      <c r="GH836" s="409"/>
      <c r="GI836" s="409"/>
      <c r="GJ836" s="409"/>
      <c r="GT836" s="409"/>
      <c r="GU836" s="409"/>
      <c r="GV836" s="409"/>
      <c r="GW836" s="409"/>
      <c r="GX836" s="409"/>
      <c r="GY836" s="409"/>
      <c r="GZ836" s="409"/>
      <c r="HJ836" s="409"/>
      <c r="HK836" s="409"/>
      <c r="HL836" s="409"/>
      <c r="HM836" s="409"/>
      <c r="HN836" s="409"/>
      <c r="HO836" s="409"/>
      <c r="HP836" s="409"/>
      <c r="HZ836" s="409"/>
      <c r="IA836" s="409"/>
      <c r="IB836" s="409"/>
      <c r="IC836" s="409"/>
      <c r="ID836" s="409"/>
      <c r="IE836" s="409"/>
      <c r="IF836" s="409"/>
      <c r="IP836" s="409"/>
      <c r="IQ836" s="409"/>
      <c r="IR836" s="409"/>
      <c r="IS836" s="409"/>
      <c r="IT836" s="409"/>
      <c r="IU836" s="409"/>
      <c r="IV836" s="409"/>
    </row>
    <row r="837" spans="10:256">
      <c r="J837" s="409"/>
      <c r="K837" s="409"/>
      <c r="L837" s="409"/>
      <c r="M837" s="409"/>
      <c r="N837" s="409"/>
      <c r="O837" s="409"/>
      <c r="P837" s="409"/>
      <c r="Q837" s="409"/>
      <c r="R837" s="409"/>
      <c r="S837" s="409"/>
      <c r="T837" s="409"/>
      <c r="U837" s="409"/>
      <c r="V837" s="409"/>
      <c r="W837" s="409"/>
      <c r="X837" s="409"/>
      <c r="AP837" s="409"/>
      <c r="AQ837" s="409"/>
      <c r="AR837" s="409"/>
      <c r="AS837" s="409"/>
      <c r="AT837" s="409"/>
      <c r="AU837" s="409"/>
      <c r="AV837" s="409"/>
      <c r="BF837" s="409"/>
      <c r="BG837" s="409"/>
      <c r="BH837" s="409"/>
      <c r="BI837" s="409"/>
      <c r="BJ837" s="409"/>
      <c r="BK837" s="409"/>
      <c r="BL837" s="409"/>
      <c r="BV837" s="409"/>
      <c r="BW837" s="409"/>
      <c r="BX837" s="409"/>
      <c r="BY837" s="409"/>
      <c r="BZ837" s="409"/>
      <c r="CA837" s="409"/>
      <c r="CB837" s="409"/>
      <c r="CL837" s="409"/>
      <c r="CM837" s="409"/>
      <c r="CN837" s="409"/>
      <c r="CO837" s="409"/>
      <c r="CP837" s="409"/>
      <c r="CQ837" s="409"/>
      <c r="CR837" s="409"/>
      <c r="DB837" s="409"/>
      <c r="DC837" s="409"/>
      <c r="DD837" s="409"/>
      <c r="DE837" s="409"/>
      <c r="DF837" s="409"/>
      <c r="DG837" s="409"/>
      <c r="DH837" s="409"/>
      <c r="DR837" s="409"/>
      <c r="DS837" s="409"/>
      <c r="DT837" s="409"/>
      <c r="DU837" s="409"/>
      <c r="DV837" s="409"/>
      <c r="DW837" s="409"/>
      <c r="DX837" s="409"/>
      <c r="EH837" s="409"/>
      <c r="EI837" s="409"/>
      <c r="EJ837" s="409"/>
      <c r="EK837" s="409"/>
      <c r="EL837" s="409"/>
      <c r="EM837" s="409"/>
      <c r="EN837" s="409"/>
      <c r="EX837" s="409"/>
      <c r="EY837" s="409"/>
      <c r="EZ837" s="409"/>
      <c r="FA837" s="409"/>
      <c r="FB837" s="409"/>
      <c r="FC837" s="409"/>
      <c r="FD837" s="409"/>
      <c r="FN837" s="409"/>
      <c r="FO837" s="409"/>
      <c r="FP837" s="409"/>
      <c r="FQ837" s="409"/>
      <c r="FR837" s="409"/>
      <c r="FS837" s="409"/>
      <c r="FT837" s="409"/>
      <c r="GD837" s="409"/>
      <c r="GE837" s="409"/>
      <c r="GF837" s="409"/>
      <c r="GG837" s="409"/>
      <c r="GH837" s="409"/>
      <c r="GI837" s="409"/>
      <c r="GJ837" s="409"/>
      <c r="GT837" s="409"/>
      <c r="GU837" s="409"/>
      <c r="GV837" s="409"/>
      <c r="GW837" s="409"/>
      <c r="GX837" s="409"/>
      <c r="GY837" s="409"/>
      <c r="GZ837" s="409"/>
      <c r="HJ837" s="409"/>
      <c r="HK837" s="409"/>
      <c r="HL837" s="409"/>
      <c r="HM837" s="409"/>
      <c r="HN837" s="409"/>
      <c r="HO837" s="409"/>
      <c r="HP837" s="409"/>
      <c r="HZ837" s="409"/>
      <c r="IA837" s="409"/>
      <c r="IB837" s="409"/>
      <c r="IC837" s="409"/>
      <c r="ID837" s="409"/>
      <c r="IE837" s="409"/>
      <c r="IF837" s="409"/>
      <c r="IP837" s="409"/>
      <c r="IQ837" s="409"/>
      <c r="IR837" s="409"/>
      <c r="IS837" s="409"/>
      <c r="IT837" s="409"/>
      <c r="IU837" s="409"/>
      <c r="IV837" s="409"/>
    </row>
    <row r="838" spans="10:256">
      <c r="J838" s="409"/>
      <c r="K838" s="409"/>
      <c r="L838" s="409"/>
      <c r="M838" s="409"/>
      <c r="N838" s="409"/>
      <c r="O838" s="409"/>
      <c r="P838" s="409"/>
      <c r="Q838" s="409"/>
      <c r="R838" s="409"/>
      <c r="S838" s="409"/>
      <c r="T838" s="409"/>
      <c r="U838" s="409"/>
      <c r="V838" s="409"/>
      <c r="W838" s="409"/>
      <c r="X838" s="409"/>
      <c r="AP838" s="409"/>
      <c r="AQ838" s="409"/>
      <c r="AR838" s="409"/>
      <c r="AS838" s="409"/>
      <c r="AT838" s="409"/>
      <c r="AU838" s="409"/>
      <c r="AV838" s="409"/>
      <c r="BF838" s="409"/>
      <c r="BG838" s="409"/>
      <c r="BH838" s="409"/>
      <c r="BI838" s="409"/>
      <c r="BJ838" s="409"/>
      <c r="BK838" s="409"/>
      <c r="BL838" s="409"/>
      <c r="BV838" s="409"/>
      <c r="BW838" s="409"/>
      <c r="BX838" s="409"/>
      <c r="BY838" s="409"/>
      <c r="BZ838" s="409"/>
      <c r="CA838" s="409"/>
      <c r="CB838" s="409"/>
      <c r="CL838" s="409"/>
      <c r="CM838" s="409"/>
      <c r="CN838" s="409"/>
      <c r="CO838" s="409"/>
      <c r="CP838" s="409"/>
      <c r="CQ838" s="409"/>
      <c r="CR838" s="409"/>
      <c r="DB838" s="409"/>
      <c r="DC838" s="409"/>
      <c r="DD838" s="409"/>
      <c r="DE838" s="409"/>
      <c r="DF838" s="409"/>
      <c r="DG838" s="409"/>
      <c r="DH838" s="409"/>
      <c r="DR838" s="409"/>
      <c r="DS838" s="409"/>
      <c r="DT838" s="409"/>
      <c r="DU838" s="409"/>
      <c r="DV838" s="409"/>
      <c r="DW838" s="409"/>
      <c r="DX838" s="409"/>
      <c r="EH838" s="409"/>
      <c r="EI838" s="409"/>
      <c r="EJ838" s="409"/>
      <c r="EK838" s="409"/>
      <c r="EL838" s="409"/>
      <c r="EM838" s="409"/>
      <c r="EN838" s="409"/>
      <c r="EX838" s="409"/>
      <c r="EY838" s="409"/>
      <c r="EZ838" s="409"/>
      <c r="FA838" s="409"/>
      <c r="FB838" s="409"/>
      <c r="FC838" s="409"/>
      <c r="FD838" s="409"/>
      <c r="FN838" s="409"/>
      <c r="FO838" s="409"/>
      <c r="FP838" s="409"/>
      <c r="FQ838" s="409"/>
      <c r="FR838" s="409"/>
      <c r="FS838" s="409"/>
      <c r="FT838" s="409"/>
      <c r="GD838" s="409"/>
      <c r="GE838" s="409"/>
      <c r="GF838" s="409"/>
      <c r="GG838" s="409"/>
      <c r="GH838" s="409"/>
      <c r="GI838" s="409"/>
      <c r="GJ838" s="409"/>
      <c r="GT838" s="409"/>
      <c r="GU838" s="409"/>
      <c r="GV838" s="409"/>
      <c r="GW838" s="409"/>
      <c r="GX838" s="409"/>
      <c r="GY838" s="409"/>
      <c r="GZ838" s="409"/>
      <c r="HJ838" s="409"/>
      <c r="HK838" s="409"/>
      <c r="HL838" s="409"/>
      <c r="HM838" s="409"/>
      <c r="HN838" s="409"/>
      <c r="HO838" s="409"/>
      <c r="HP838" s="409"/>
      <c r="HZ838" s="409"/>
      <c r="IA838" s="409"/>
      <c r="IB838" s="409"/>
      <c r="IC838" s="409"/>
      <c r="ID838" s="409"/>
      <c r="IE838" s="409"/>
      <c r="IF838" s="409"/>
      <c r="IP838" s="409"/>
      <c r="IQ838" s="409"/>
      <c r="IR838" s="409"/>
      <c r="IS838" s="409"/>
      <c r="IT838" s="409"/>
      <c r="IU838" s="409"/>
      <c r="IV838" s="409"/>
    </row>
    <row r="839" spans="10:256">
      <c r="J839" s="409"/>
      <c r="K839" s="409"/>
      <c r="L839" s="409"/>
      <c r="M839" s="409"/>
      <c r="N839" s="409"/>
      <c r="O839" s="409"/>
      <c r="P839" s="409"/>
      <c r="Q839" s="409"/>
      <c r="R839" s="409"/>
      <c r="S839" s="409"/>
      <c r="T839" s="409"/>
      <c r="U839" s="409"/>
      <c r="V839" s="409"/>
      <c r="W839" s="409"/>
      <c r="X839" s="409"/>
      <c r="AP839" s="409"/>
      <c r="AQ839" s="409"/>
      <c r="AR839" s="409"/>
      <c r="AS839" s="409"/>
      <c r="AT839" s="409"/>
      <c r="AU839" s="409"/>
      <c r="AV839" s="409"/>
      <c r="BF839" s="409"/>
      <c r="BG839" s="409"/>
      <c r="BH839" s="409"/>
      <c r="BI839" s="409"/>
      <c r="BJ839" s="409"/>
      <c r="BK839" s="409"/>
      <c r="BL839" s="409"/>
      <c r="BV839" s="409"/>
      <c r="BW839" s="409"/>
      <c r="BX839" s="409"/>
      <c r="BY839" s="409"/>
      <c r="BZ839" s="409"/>
      <c r="CA839" s="409"/>
      <c r="CB839" s="409"/>
      <c r="CL839" s="409"/>
      <c r="CM839" s="409"/>
      <c r="CN839" s="409"/>
      <c r="CO839" s="409"/>
      <c r="CP839" s="409"/>
      <c r="CQ839" s="409"/>
      <c r="CR839" s="409"/>
      <c r="DB839" s="409"/>
      <c r="DC839" s="409"/>
      <c r="DD839" s="409"/>
      <c r="DE839" s="409"/>
      <c r="DF839" s="409"/>
      <c r="DG839" s="409"/>
      <c r="DH839" s="409"/>
      <c r="DR839" s="409"/>
      <c r="DS839" s="409"/>
      <c r="DT839" s="409"/>
      <c r="DU839" s="409"/>
      <c r="DV839" s="409"/>
      <c r="DW839" s="409"/>
      <c r="DX839" s="409"/>
      <c r="EH839" s="409"/>
      <c r="EI839" s="409"/>
      <c r="EJ839" s="409"/>
      <c r="EK839" s="409"/>
      <c r="EL839" s="409"/>
      <c r="EM839" s="409"/>
      <c r="EN839" s="409"/>
      <c r="EX839" s="409"/>
      <c r="EY839" s="409"/>
      <c r="EZ839" s="409"/>
      <c r="FA839" s="409"/>
      <c r="FB839" s="409"/>
      <c r="FC839" s="409"/>
      <c r="FD839" s="409"/>
      <c r="FN839" s="409"/>
      <c r="FO839" s="409"/>
      <c r="FP839" s="409"/>
      <c r="FQ839" s="409"/>
      <c r="FR839" s="409"/>
      <c r="FS839" s="409"/>
      <c r="FT839" s="409"/>
      <c r="GD839" s="409"/>
      <c r="GE839" s="409"/>
      <c r="GF839" s="409"/>
      <c r="GG839" s="409"/>
      <c r="GH839" s="409"/>
      <c r="GI839" s="409"/>
      <c r="GJ839" s="409"/>
      <c r="GT839" s="409"/>
      <c r="GU839" s="409"/>
      <c r="GV839" s="409"/>
      <c r="GW839" s="409"/>
      <c r="GX839" s="409"/>
      <c r="GY839" s="409"/>
      <c r="GZ839" s="409"/>
      <c r="HJ839" s="409"/>
      <c r="HK839" s="409"/>
      <c r="HL839" s="409"/>
      <c r="HM839" s="409"/>
      <c r="HN839" s="409"/>
      <c r="HO839" s="409"/>
      <c r="HP839" s="409"/>
      <c r="HZ839" s="409"/>
      <c r="IA839" s="409"/>
      <c r="IB839" s="409"/>
      <c r="IC839" s="409"/>
      <c r="ID839" s="409"/>
      <c r="IE839" s="409"/>
      <c r="IF839" s="409"/>
      <c r="IP839" s="409"/>
      <c r="IQ839" s="409"/>
      <c r="IR839" s="409"/>
      <c r="IS839" s="409"/>
      <c r="IT839" s="409"/>
      <c r="IU839" s="409"/>
      <c r="IV839" s="409"/>
    </row>
    <row r="840" spans="10:256">
      <c r="J840" s="409"/>
      <c r="K840" s="409"/>
      <c r="L840" s="409"/>
      <c r="M840" s="409"/>
      <c r="N840" s="409"/>
      <c r="O840" s="409"/>
      <c r="P840" s="409"/>
      <c r="Q840" s="409"/>
      <c r="R840" s="409"/>
      <c r="S840" s="409"/>
      <c r="T840" s="409"/>
      <c r="U840" s="409"/>
      <c r="V840" s="409"/>
      <c r="W840" s="409"/>
      <c r="X840" s="409"/>
      <c r="AP840" s="409"/>
      <c r="AQ840" s="409"/>
      <c r="AR840" s="409"/>
      <c r="AS840" s="409"/>
      <c r="AT840" s="409"/>
      <c r="AU840" s="409"/>
      <c r="AV840" s="409"/>
      <c r="BF840" s="409"/>
      <c r="BG840" s="409"/>
      <c r="BH840" s="409"/>
      <c r="BI840" s="409"/>
      <c r="BJ840" s="409"/>
      <c r="BK840" s="409"/>
      <c r="BL840" s="409"/>
      <c r="BV840" s="409"/>
      <c r="BW840" s="409"/>
      <c r="BX840" s="409"/>
      <c r="BY840" s="409"/>
      <c r="BZ840" s="409"/>
      <c r="CA840" s="409"/>
      <c r="CB840" s="409"/>
      <c r="CL840" s="409"/>
      <c r="CM840" s="409"/>
      <c r="CN840" s="409"/>
      <c r="CO840" s="409"/>
      <c r="CP840" s="409"/>
      <c r="CQ840" s="409"/>
      <c r="CR840" s="409"/>
      <c r="DB840" s="409"/>
      <c r="DC840" s="409"/>
      <c r="DD840" s="409"/>
      <c r="DE840" s="409"/>
      <c r="DF840" s="409"/>
      <c r="DG840" s="409"/>
      <c r="DH840" s="409"/>
      <c r="DR840" s="409"/>
      <c r="DS840" s="409"/>
      <c r="DT840" s="409"/>
      <c r="DU840" s="409"/>
      <c r="DV840" s="409"/>
      <c r="DW840" s="409"/>
      <c r="DX840" s="409"/>
      <c r="EH840" s="409"/>
      <c r="EI840" s="409"/>
      <c r="EJ840" s="409"/>
      <c r="EK840" s="409"/>
      <c r="EL840" s="409"/>
      <c r="EM840" s="409"/>
      <c r="EN840" s="409"/>
      <c r="EX840" s="409"/>
      <c r="EY840" s="409"/>
      <c r="EZ840" s="409"/>
      <c r="FA840" s="409"/>
      <c r="FB840" s="409"/>
      <c r="FC840" s="409"/>
      <c r="FD840" s="409"/>
      <c r="FN840" s="409"/>
      <c r="FO840" s="409"/>
      <c r="FP840" s="409"/>
      <c r="FQ840" s="409"/>
      <c r="FR840" s="409"/>
      <c r="FS840" s="409"/>
      <c r="FT840" s="409"/>
      <c r="GD840" s="409"/>
      <c r="GE840" s="409"/>
      <c r="GF840" s="409"/>
      <c r="GG840" s="409"/>
      <c r="GH840" s="409"/>
      <c r="GI840" s="409"/>
      <c r="GJ840" s="409"/>
      <c r="GT840" s="409"/>
      <c r="GU840" s="409"/>
      <c r="GV840" s="409"/>
      <c r="GW840" s="409"/>
      <c r="GX840" s="409"/>
      <c r="GY840" s="409"/>
      <c r="GZ840" s="409"/>
      <c r="HJ840" s="409"/>
      <c r="HK840" s="409"/>
      <c r="HL840" s="409"/>
      <c r="HM840" s="409"/>
      <c r="HN840" s="409"/>
      <c r="HO840" s="409"/>
      <c r="HP840" s="409"/>
      <c r="HZ840" s="409"/>
      <c r="IA840" s="409"/>
      <c r="IB840" s="409"/>
      <c r="IC840" s="409"/>
      <c r="ID840" s="409"/>
      <c r="IE840" s="409"/>
      <c r="IF840" s="409"/>
      <c r="IP840" s="409"/>
      <c r="IQ840" s="409"/>
      <c r="IR840" s="409"/>
      <c r="IS840" s="409"/>
      <c r="IT840" s="409"/>
      <c r="IU840" s="409"/>
      <c r="IV840" s="409"/>
    </row>
    <row r="841" spans="10:256">
      <c r="J841" s="409"/>
      <c r="K841" s="409"/>
      <c r="L841" s="409"/>
      <c r="M841" s="409"/>
      <c r="N841" s="409"/>
      <c r="O841" s="409"/>
      <c r="P841" s="409"/>
      <c r="Q841" s="409"/>
      <c r="R841" s="409"/>
      <c r="S841" s="409"/>
      <c r="T841" s="409"/>
      <c r="U841" s="409"/>
      <c r="V841" s="409"/>
      <c r="W841" s="409"/>
      <c r="X841" s="409"/>
      <c r="AP841" s="409"/>
      <c r="AQ841" s="409"/>
      <c r="AR841" s="409"/>
      <c r="AS841" s="409"/>
      <c r="AT841" s="409"/>
      <c r="AU841" s="409"/>
      <c r="AV841" s="409"/>
      <c r="BF841" s="409"/>
      <c r="BG841" s="409"/>
      <c r="BH841" s="409"/>
      <c r="BI841" s="409"/>
      <c r="BJ841" s="409"/>
      <c r="BK841" s="409"/>
      <c r="BL841" s="409"/>
      <c r="BV841" s="409"/>
      <c r="BW841" s="409"/>
      <c r="BX841" s="409"/>
      <c r="BY841" s="409"/>
      <c r="BZ841" s="409"/>
      <c r="CA841" s="409"/>
      <c r="CB841" s="409"/>
      <c r="CL841" s="409"/>
      <c r="CM841" s="409"/>
      <c r="CN841" s="409"/>
      <c r="CO841" s="409"/>
      <c r="CP841" s="409"/>
      <c r="CQ841" s="409"/>
      <c r="CR841" s="409"/>
      <c r="DB841" s="409"/>
      <c r="DC841" s="409"/>
      <c r="DD841" s="409"/>
      <c r="DE841" s="409"/>
      <c r="DF841" s="409"/>
      <c r="DG841" s="409"/>
      <c r="DH841" s="409"/>
      <c r="DR841" s="409"/>
      <c r="DS841" s="409"/>
      <c r="DT841" s="409"/>
      <c r="DU841" s="409"/>
      <c r="DV841" s="409"/>
      <c r="DW841" s="409"/>
      <c r="DX841" s="409"/>
      <c r="EH841" s="409"/>
      <c r="EI841" s="409"/>
      <c r="EJ841" s="409"/>
      <c r="EK841" s="409"/>
      <c r="EL841" s="409"/>
      <c r="EM841" s="409"/>
      <c r="EN841" s="409"/>
      <c r="EX841" s="409"/>
      <c r="EY841" s="409"/>
      <c r="EZ841" s="409"/>
      <c r="FA841" s="409"/>
      <c r="FB841" s="409"/>
      <c r="FC841" s="409"/>
      <c r="FD841" s="409"/>
      <c r="FN841" s="409"/>
      <c r="FO841" s="409"/>
      <c r="FP841" s="409"/>
      <c r="FQ841" s="409"/>
      <c r="FR841" s="409"/>
      <c r="FS841" s="409"/>
      <c r="FT841" s="409"/>
      <c r="GD841" s="409"/>
      <c r="GE841" s="409"/>
      <c r="GF841" s="409"/>
      <c r="GG841" s="409"/>
      <c r="GH841" s="409"/>
      <c r="GI841" s="409"/>
      <c r="GJ841" s="409"/>
      <c r="GT841" s="409"/>
      <c r="GU841" s="409"/>
      <c r="GV841" s="409"/>
      <c r="GW841" s="409"/>
      <c r="GX841" s="409"/>
      <c r="GY841" s="409"/>
      <c r="GZ841" s="409"/>
      <c r="HJ841" s="409"/>
      <c r="HK841" s="409"/>
      <c r="HL841" s="409"/>
      <c r="HM841" s="409"/>
      <c r="HN841" s="409"/>
      <c r="HO841" s="409"/>
      <c r="HP841" s="409"/>
      <c r="HZ841" s="409"/>
      <c r="IA841" s="409"/>
      <c r="IB841" s="409"/>
      <c r="IC841" s="409"/>
      <c r="ID841" s="409"/>
      <c r="IE841" s="409"/>
      <c r="IF841" s="409"/>
      <c r="IP841" s="409"/>
      <c r="IQ841" s="409"/>
      <c r="IR841" s="409"/>
      <c r="IS841" s="409"/>
      <c r="IT841" s="409"/>
      <c r="IU841" s="409"/>
      <c r="IV841" s="409"/>
    </row>
    <row r="842" spans="10:256">
      <c r="J842" s="409"/>
      <c r="K842" s="409"/>
      <c r="L842" s="409"/>
      <c r="M842" s="409"/>
      <c r="N842" s="409"/>
      <c r="O842" s="409"/>
      <c r="P842" s="409"/>
      <c r="Q842" s="409"/>
      <c r="R842" s="409"/>
      <c r="S842" s="409"/>
      <c r="T842" s="409"/>
      <c r="U842" s="409"/>
      <c r="V842" s="409"/>
      <c r="W842" s="409"/>
      <c r="X842" s="409"/>
      <c r="AP842" s="409"/>
      <c r="AQ842" s="409"/>
      <c r="AR842" s="409"/>
      <c r="AS842" s="409"/>
      <c r="AT842" s="409"/>
      <c r="AU842" s="409"/>
      <c r="AV842" s="409"/>
      <c r="BF842" s="409"/>
      <c r="BG842" s="409"/>
      <c r="BH842" s="409"/>
      <c r="BI842" s="409"/>
      <c r="BJ842" s="409"/>
      <c r="BK842" s="409"/>
      <c r="BL842" s="409"/>
      <c r="BV842" s="409"/>
      <c r="BW842" s="409"/>
      <c r="BX842" s="409"/>
      <c r="BY842" s="409"/>
      <c r="BZ842" s="409"/>
      <c r="CA842" s="409"/>
      <c r="CB842" s="409"/>
      <c r="CL842" s="409"/>
      <c r="CM842" s="409"/>
      <c r="CN842" s="409"/>
      <c r="CO842" s="409"/>
      <c r="CP842" s="409"/>
      <c r="CQ842" s="409"/>
      <c r="CR842" s="409"/>
      <c r="DB842" s="409"/>
      <c r="DC842" s="409"/>
      <c r="DD842" s="409"/>
      <c r="DE842" s="409"/>
      <c r="DF842" s="409"/>
      <c r="DG842" s="409"/>
      <c r="DH842" s="409"/>
      <c r="DR842" s="409"/>
      <c r="DS842" s="409"/>
      <c r="DT842" s="409"/>
      <c r="DU842" s="409"/>
      <c r="DV842" s="409"/>
      <c r="DW842" s="409"/>
      <c r="DX842" s="409"/>
      <c r="EH842" s="409"/>
      <c r="EI842" s="409"/>
      <c r="EJ842" s="409"/>
      <c r="EK842" s="409"/>
      <c r="EL842" s="409"/>
      <c r="EM842" s="409"/>
      <c r="EN842" s="409"/>
      <c r="EX842" s="409"/>
      <c r="EY842" s="409"/>
      <c r="EZ842" s="409"/>
      <c r="FA842" s="409"/>
      <c r="FB842" s="409"/>
      <c r="FC842" s="409"/>
      <c r="FD842" s="409"/>
      <c r="FN842" s="409"/>
      <c r="FO842" s="409"/>
      <c r="FP842" s="409"/>
      <c r="FQ842" s="409"/>
      <c r="FR842" s="409"/>
      <c r="FS842" s="409"/>
      <c r="FT842" s="409"/>
      <c r="GD842" s="409"/>
      <c r="GE842" s="409"/>
      <c r="GF842" s="409"/>
      <c r="GG842" s="409"/>
      <c r="GH842" s="409"/>
      <c r="GI842" s="409"/>
      <c r="GJ842" s="409"/>
      <c r="GT842" s="409"/>
      <c r="GU842" s="409"/>
      <c r="GV842" s="409"/>
      <c r="GW842" s="409"/>
      <c r="GX842" s="409"/>
      <c r="GY842" s="409"/>
      <c r="GZ842" s="409"/>
      <c r="HJ842" s="409"/>
      <c r="HK842" s="409"/>
      <c r="HL842" s="409"/>
      <c r="HM842" s="409"/>
      <c r="HN842" s="409"/>
      <c r="HO842" s="409"/>
      <c r="HP842" s="409"/>
      <c r="HZ842" s="409"/>
      <c r="IA842" s="409"/>
      <c r="IB842" s="409"/>
      <c r="IC842" s="409"/>
      <c r="ID842" s="409"/>
      <c r="IE842" s="409"/>
      <c r="IF842" s="409"/>
      <c r="IP842" s="409"/>
      <c r="IQ842" s="409"/>
      <c r="IR842" s="409"/>
      <c r="IS842" s="409"/>
      <c r="IT842" s="409"/>
      <c r="IU842" s="409"/>
      <c r="IV842" s="409"/>
    </row>
    <row r="843" spans="10:256">
      <c r="J843" s="409"/>
      <c r="K843" s="409"/>
      <c r="L843" s="409"/>
      <c r="M843" s="409"/>
      <c r="N843" s="409"/>
      <c r="O843" s="409"/>
      <c r="P843" s="409"/>
      <c r="Q843" s="409"/>
      <c r="R843" s="409"/>
      <c r="S843" s="409"/>
      <c r="T843" s="409"/>
      <c r="U843" s="409"/>
      <c r="V843" s="409"/>
      <c r="W843" s="409"/>
      <c r="X843" s="409"/>
      <c r="AP843" s="409"/>
      <c r="AQ843" s="409"/>
      <c r="AR843" s="409"/>
      <c r="AS843" s="409"/>
      <c r="AT843" s="409"/>
      <c r="AU843" s="409"/>
      <c r="AV843" s="409"/>
      <c r="BF843" s="409"/>
      <c r="BG843" s="409"/>
      <c r="BH843" s="409"/>
      <c r="BI843" s="409"/>
      <c r="BJ843" s="409"/>
      <c r="BK843" s="409"/>
      <c r="BL843" s="409"/>
      <c r="BV843" s="409"/>
      <c r="BW843" s="409"/>
      <c r="BX843" s="409"/>
      <c r="BY843" s="409"/>
      <c r="BZ843" s="409"/>
      <c r="CA843" s="409"/>
      <c r="CB843" s="409"/>
      <c r="CL843" s="409"/>
      <c r="CM843" s="409"/>
      <c r="CN843" s="409"/>
      <c r="CO843" s="409"/>
      <c r="CP843" s="409"/>
      <c r="CQ843" s="409"/>
      <c r="CR843" s="409"/>
      <c r="DB843" s="409"/>
      <c r="DC843" s="409"/>
      <c r="DD843" s="409"/>
      <c r="DE843" s="409"/>
      <c r="DF843" s="409"/>
      <c r="DG843" s="409"/>
      <c r="DH843" s="409"/>
      <c r="DR843" s="409"/>
      <c r="DS843" s="409"/>
      <c r="DT843" s="409"/>
      <c r="DU843" s="409"/>
      <c r="DV843" s="409"/>
      <c r="DW843" s="409"/>
      <c r="DX843" s="409"/>
      <c r="EH843" s="409"/>
      <c r="EI843" s="409"/>
      <c r="EJ843" s="409"/>
      <c r="EK843" s="409"/>
      <c r="EL843" s="409"/>
      <c r="EM843" s="409"/>
      <c r="EN843" s="409"/>
      <c r="EX843" s="409"/>
      <c r="EY843" s="409"/>
      <c r="EZ843" s="409"/>
      <c r="FA843" s="409"/>
      <c r="FB843" s="409"/>
      <c r="FC843" s="409"/>
      <c r="FD843" s="409"/>
      <c r="FN843" s="409"/>
      <c r="FO843" s="409"/>
      <c r="FP843" s="409"/>
      <c r="FQ843" s="409"/>
      <c r="FR843" s="409"/>
      <c r="FS843" s="409"/>
      <c r="FT843" s="409"/>
      <c r="GD843" s="409"/>
      <c r="GE843" s="409"/>
      <c r="GF843" s="409"/>
      <c r="GG843" s="409"/>
      <c r="GH843" s="409"/>
      <c r="GI843" s="409"/>
      <c r="GJ843" s="409"/>
      <c r="GT843" s="409"/>
      <c r="GU843" s="409"/>
      <c r="GV843" s="409"/>
      <c r="GW843" s="409"/>
      <c r="GX843" s="409"/>
      <c r="GY843" s="409"/>
      <c r="GZ843" s="409"/>
      <c r="HJ843" s="409"/>
      <c r="HK843" s="409"/>
      <c r="HL843" s="409"/>
      <c r="HM843" s="409"/>
      <c r="HN843" s="409"/>
      <c r="HO843" s="409"/>
      <c r="HP843" s="409"/>
      <c r="HZ843" s="409"/>
      <c r="IA843" s="409"/>
      <c r="IB843" s="409"/>
      <c r="IC843" s="409"/>
      <c r="ID843" s="409"/>
      <c r="IE843" s="409"/>
      <c r="IF843" s="409"/>
      <c r="IP843" s="409"/>
      <c r="IQ843" s="409"/>
      <c r="IR843" s="409"/>
      <c r="IS843" s="409"/>
      <c r="IT843" s="409"/>
      <c r="IU843" s="409"/>
      <c r="IV843" s="409"/>
    </row>
    <row r="844" spans="10:256">
      <c r="J844" s="409"/>
      <c r="K844" s="409"/>
      <c r="L844" s="409"/>
      <c r="M844" s="409"/>
      <c r="N844" s="409"/>
      <c r="O844" s="409"/>
      <c r="P844" s="409"/>
      <c r="Q844" s="409"/>
      <c r="R844" s="409"/>
      <c r="S844" s="409"/>
      <c r="T844" s="409"/>
      <c r="U844" s="409"/>
      <c r="V844" s="409"/>
      <c r="W844" s="409"/>
      <c r="X844" s="409"/>
      <c r="AP844" s="409"/>
      <c r="AQ844" s="409"/>
      <c r="AR844" s="409"/>
      <c r="AS844" s="409"/>
      <c r="AT844" s="409"/>
      <c r="AU844" s="409"/>
      <c r="AV844" s="409"/>
      <c r="BF844" s="409"/>
      <c r="BG844" s="409"/>
      <c r="BH844" s="409"/>
      <c r="BI844" s="409"/>
      <c r="BJ844" s="409"/>
      <c r="BK844" s="409"/>
      <c r="BL844" s="409"/>
      <c r="BV844" s="409"/>
      <c r="BW844" s="409"/>
      <c r="BX844" s="409"/>
      <c r="BY844" s="409"/>
      <c r="BZ844" s="409"/>
      <c r="CA844" s="409"/>
      <c r="CB844" s="409"/>
      <c r="CL844" s="409"/>
      <c r="CM844" s="409"/>
      <c r="CN844" s="409"/>
      <c r="CO844" s="409"/>
      <c r="CP844" s="409"/>
      <c r="CQ844" s="409"/>
      <c r="CR844" s="409"/>
      <c r="DB844" s="409"/>
      <c r="DC844" s="409"/>
      <c r="DD844" s="409"/>
      <c r="DE844" s="409"/>
      <c r="DF844" s="409"/>
      <c r="DG844" s="409"/>
      <c r="DH844" s="409"/>
      <c r="DR844" s="409"/>
      <c r="DS844" s="409"/>
      <c r="DT844" s="409"/>
      <c r="DU844" s="409"/>
      <c r="DV844" s="409"/>
      <c r="DW844" s="409"/>
      <c r="DX844" s="409"/>
      <c r="EH844" s="409"/>
      <c r="EI844" s="409"/>
      <c r="EJ844" s="409"/>
      <c r="EK844" s="409"/>
      <c r="EL844" s="409"/>
      <c r="EM844" s="409"/>
      <c r="EN844" s="409"/>
      <c r="EX844" s="409"/>
      <c r="EY844" s="409"/>
      <c r="EZ844" s="409"/>
      <c r="FA844" s="409"/>
      <c r="FB844" s="409"/>
      <c r="FC844" s="409"/>
      <c r="FD844" s="409"/>
      <c r="FN844" s="409"/>
      <c r="FO844" s="409"/>
      <c r="FP844" s="409"/>
      <c r="FQ844" s="409"/>
      <c r="FR844" s="409"/>
      <c r="FS844" s="409"/>
      <c r="FT844" s="409"/>
      <c r="GD844" s="409"/>
      <c r="GE844" s="409"/>
      <c r="GF844" s="409"/>
      <c r="GG844" s="409"/>
      <c r="GH844" s="409"/>
      <c r="GI844" s="409"/>
      <c r="GJ844" s="409"/>
      <c r="GT844" s="409"/>
      <c r="GU844" s="409"/>
      <c r="GV844" s="409"/>
      <c r="GW844" s="409"/>
      <c r="GX844" s="409"/>
      <c r="GY844" s="409"/>
      <c r="GZ844" s="409"/>
      <c r="HJ844" s="409"/>
      <c r="HK844" s="409"/>
      <c r="HL844" s="409"/>
      <c r="HM844" s="409"/>
      <c r="HN844" s="409"/>
      <c r="HO844" s="409"/>
      <c r="HP844" s="409"/>
      <c r="HZ844" s="409"/>
      <c r="IA844" s="409"/>
      <c r="IB844" s="409"/>
      <c r="IC844" s="409"/>
      <c r="ID844" s="409"/>
      <c r="IE844" s="409"/>
      <c r="IF844" s="409"/>
      <c r="IP844" s="409"/>
      <c r="IQ844" s="409"/>
      <c r="IR844" s="409"/>
      <c r="IS844" s="409"/>
      <c r="IT844" s="409"/>
      <c r="IU844" s="409"/>
      <c r="IV844" s="409"/>
    </row>
    <row r="845" spans="10:256">
      <c r="J845" s="409"/>
      <c r="K845" s="409"/>
      <c r="L845" s="409"/>
      <c r="M845" s="409"/>
      <c r="N845" s="409"/>
      <c r="O845" s="409"/>
      <c r="P845" s="409"/>
      <c r="Q845" s="409"/>
      <c r="R845" s="409"/>
      <c r="S845" s="409"/>
      <c r="T845" s="409"/>
      <c r="U845" s="409"/>
      <c r="V845" s="409"/>
      <c r="W845" s="409"/>
      <c r="X845" s="409"/>
      <c r="AP845" s="409"/>
      <c r="AQ845" s="409"/>
      <c r="AR845" s="409"/>
      <c r="AS845" s="409"/>
      <c r="AT845" s="409"/>
      <c r="AU845" s="409"/>
      <c r="AV845" s="409"/>
      <c r="BF845" s="409"/>
      <c r="BG845" s="409"/>
      <c r="BH845" s="409"/>
      <c r="BI845" s="409"/>
      <c r="BJ845" s="409"/>
      <c r="BK845" s="409"/>
      <c r="BL845" s="409"/>
      <c r="BV845" s="409"/>
      <c r="BW845" s="409"/>
      <c r="BX845" s="409"/>
      <c r="BY845" s="409"/>
      <c r="BZ845" s="409"/>
      <c r="CA845" s="409"/>
      <c r="CB845" s="409"/>
      <c r="CL845" s="409"/>
      <c r="CM845" s="409"/>
      <c r="CN845" s="409"/>
      <c r="CO845" s="409"/>
      <c r="CP845" s="409"/>
      <c r="CQ845" s="409"/>
      <c r="CR845" s="409"/>
      <c r="DB845" s="409"/>
      <c r="DC845" s="409"/>
      <c r="DD845" s="409"/>
      <c r="DE845" s="409"/>
      <c r="DF845" s="409"/>
      <c r="DG845" s="409"/>
      <c r="DH845" s="409"/>
      <c r="DR845" s="409"/>
      <c r="DS845" s="409"/>
      <c r="DT845" s="409"/>
      <c r="DU845" s="409"/>
      <c r="DV845" s="409"/>
      <c r="DW845" s="409"/>
      <c r="DX845" s="409"/>
      <c r="EH845" s="409"/>
      <c r="EI845" s="409"/>
      <c r="EJ845" s="409"/>
      <c r="EK845" s="409"/>
      <c r="EL845" s="409"/>
      <c r="EM845" s="409"/>
      <c r="EN845" s="409"/>
      <c r="EX845" s="409"/>
      <c r="EY845" s="409"/>
      <c r="EZ845" s="409"/>
      <c r="FA845" s="409"/>
      <c r="FB845" s="409"/>
      <c r="FC845" s="409"/>
      <c r="FD845" s="409"/>
      <c r="FN845" s="409"/>
      <c r="FO845" s="409"/>
      <c r="FP845" s="409"/>
      <c r="FQ845" s="409"/>
      <c r="FR845" s="409"/>
      <c r="FS845" s="409"/>
      <c r="FT845" s="409"/>
      <c r="GD845" s="409"/>
      <c r="GE845" s="409"/>
      <c r="GF845" s="409"/>
      <c r="GG845" s="409"/>
      <c r="GH845" s="409"/>
      <c r="GI845" s="409"/>
      <c r="GJ845" s="409"/>
      <c r="GT845" s="409"/>
      <c r="GU845" s="409"/>
      <c r="GV845" s="409"/>
      <c r="GW845" s="409"/>
      <c r="GX845" s="409"/>
      <c r="GY845" s="409"/>
      <c r="GZ845" s="409"/>
      <c r="HJ845" s="409"/>
      <c r="HK845" s="409"/>
      <c r="HL845" s="409"/>
      <c r="HM845" s="409"/>
      <c r="HN845" s="409"/>
      <c r="HO845" s="409"/>
      <c r="HP845" s="409"/>
      <c r="HZ845" s="409"/>
      <c r="IA845" s="409"/>
      <c r="IB845" s="409"/>
      <c r="IC845" s="409"/>
      <c r="ID845" s="409"/>
      <c r="IE845" s="409"/>
      <c r="IF845" s="409"/>
      <c r="IP845" s="409"/>
      <c r="IQ845" s="409"/>
      <c r="IR845" s="409"/>
      <c r="IS845" s="409"/>
      <c r="IT845" s="409"/>
      <c r="IU845" s="409"/>
      <c r="IV845" s="409"/>
    </row>
    <row r="846" spans="10:256">
      <c r="J846" s="409"/>
      <c r="K846" s="409"/>
      <c r="L846" s="409"/>
      <c r="M846" s="409"/>
      <c r="N846" s="409"/>
      <c r="O846" s="409"/>
      <c r="P846" s="409"/>
      <c r="Q846" s="409"/>
      <c r="R846" s="409"/>
      <c r="S846" s="409"/>
      <c r="T846" s="409"/>
      <c r="U846" s="409"/>
      <c r="V846" s="409"/>
      <c r="W846" s="409"/>
      <c r="X846" s="409"/>
      <c r="AP846" s="409"/>
      <c r="AQ846" s="409"/>
      <c r="AR846" s="409"/>
      <c r="AS846" s="409"/>
      <c r="AT846" s="409"/>
      <c r="AU846" s="409"/>
      <c r="AV846" s="409"/>
      <c r="BF846" s="409"/>
      <c r="BG846" s="409"/>
      <c r="BH846" s="409"/>
      <c r="BI846" s="409"/>
      <c r="BJ846" s="409"/>
      <c r="BK846" s="409"/>
      <c r="BL846" s="409"/>
      <c r="BV846" s="409"/>
      <c r="BW846" s="409"/>
      <c r="BX846" s="409"/>
      <c r="BY846" s="409"/>
      <c r="BZ846" s="409"/>
      <c r="CA846" s="409"/>
      <c r="CB846" s="409"/>
      <c r="CL846" s="409"/>
      <c r="CM846" s="409"/>
      <c r="CN846" s="409"/>
      <c r="CO846" s="409"/>
      <c r="CP846" s="409"/>
      <c r="CQ846" s="409"/>
      <c r="CR846" s="409"/>
      <c r="DB846" s="409"/>
      <c r="DC846" s="409"/>
      <c r="DD846" s="409"/>
      <c r="DE846" s="409"/>
      <c r="DF846" s="409"/>
      <c r="DG846" s="409"/>
      <c r="DH846" s="409"/>
      <c r="DR846" s="409"/>
      <c r="DS846" s="409"/>
      <c r="DT846" s="409"/>
      <c r="DU846" s="409"/>
      <c r="DV846" s="409"/>
      <c r="DW846" s="409"/>
      <c r="DX846" s="409"/>
      <c r="EH846" s="409"/>
      <c r="EI846" s="409"/>
      <c r="EJ846" s="409"/>
      <c r="EK846" s="409"/>
      <c r="EL846" s="409"/>
      <c r="EM846" s="409"/>
      <c r="EN846" s="409"/>
      <c r="EX846" s="409"/>
      <c r="EY846" s="409"/>
      <c r="EZ846" s="409"/>
      <c r="FA846" s="409"/>
      <c r="FB846" s="409"/>
      <c r="FC846" s="409"/>
      <c r="FD846" s="409"/>
      <c r="FN846" s="409"/>
      <c r="FO846" s="409"/>
      <c r="FP846" s="409"/>
      <c r="FQ846" s="409"/>
      <c r="FR846" s="409"/>
      <c r="FS846" s="409"/>
      <c r="FT846" s="409"/>
      <c r="GD846" s="409"/>
      <c r="GE846" s="409"/>
      <c r="GF846" s="409"/>
      <c r="GG846" s="409"/>
      <c r="GH846" s="409"/>
      <c r="GI846" s="409"/>
      <c r="GJ846" s="409"/>
      <c r="GT846" s="409"/>
      <c r="GU846" s="409"/>
      <c r="GV846" s="409"/>
      <c r="GW846" s="409"/>
      <c r="GX846" s="409"/>
      <c r="GY846" s="409"/>
      <c r="GZ846" s="409"/>
      <c r="HJ846" s="409"/>
      <c r="HK846" s="409"/>
      <c r="HL846" s="409"/>
      <c r="HM846" s="409"/>
      <c r="HN846" s="409"/>
      <c r="HO846" s="409"/>
      <c r="HP846" s="409"/>
      <c r="HZ846" s="409"/>
      <c r="IA846" s="409"/>
      <c r="IB846" s="409"/>
      <c r="IC846" s="409"/>
      <c r="ID846" s="409"/>
      <c r="IE846" s="409"/>
      <c r="IF846" s="409"/>
      <c r="IP846" s="409"/>
      <c r="IQ846" s="409"/>
      <c r="IR846" s="409"/>
      <c r="IS846" s="409"/>
      <c r="IT846" s="409"/>
      <c r="IU846" s="409"/>
      <c r="IV846" s="409"/>
    </row>
    <row r="847" spans="10:256">
      <c r="J847" s="409"/>
      <c r="K847" s="409"/>
      <c r="L847" s="409"/>
      <c r="M847" s="409"/>
      <c r="N847" s="409"/>
      <c r="O847" s="409"/>
      <c r="P847" s="409"/>
      <c r="Q847" s="409"/>
      <c r="R847" s="409"/>
      <c r="S847" s="409"/>
      <c r="T847" s="409"/>
      <c r="U847" s="409"/>
      <c r="V847" s="409"/>
      <c r="W847" s="409"/>
      <c r="X847" s="409"/>
      <c r="AP847" s="409"/>
      <c r="AQ847" s="409"/>
      <c r="AR847" s="409"/>
      <c r="AS847" s="409"/>
      <c r="AT847" s="409"/>
      <c r="AU847" s="409"/>
      <c r="AV847" s="409"/>
      <c r="BF847" s="409"/>
      <c r="BG847" s="409"/>
      <c r="BH847" s="409"/>
      <c r="BI847" s="409"/>
      <c r="BJ847" s="409"/>
      <c r="BK847" s="409"/>
      <c r="BL847" s="409"/>
      <c r="BV847" s="409"/>
      <c r="BW847" s="409"/>
      <c r="BX847" s="409"/>
      <c r="BY847" s="409"/>
      <c r="BZ847" s="409"/>
      <c r="CA847" s="409"/>
      <c r="CB847" s="409"/>
      <c r="CL847" s="409"/>
      <c r="CM847" s="409"/>
      <c r="CN847" s="409"/>
      <c r="CO847" s="409"/>
      <c r="CP847" s="409"/>
      <c r="CQ847" s="409"/>
      <c r="CR847" s="409"/>
      <c r="DB847" s="409"/>
      <c r="DC847" s="409"/>
      <c r="DD847" s="409"/>
      <c r="DE847" s="409"/>
      <c r="DF847" s="409"/>
      <c r="DG847" s="409"/>
      <c r="DH847" s="409"/>
      <c r="DR847" s="409"/>
      <c r="DS847" s="409"/>
      <c r="DT847" s="409"/>
      <c r="DU847" s="409"/>
      <c r="DV847" s="409"/>
      <c r="DW847" s="409"/>
      <c r="DX847" s="409"/>
      <c r="EH847" s="409"/>
      <c r="EI847" s="409"/>
      <c r="EJ847" s="409"/>
      <c r="EK847" s="409"/>
      <c r="EL847" s="409"/>
      <c r="EM847" s="409"/>
      <c r="EN847" s="409"/>
      <c r="EX847" s="409"/>
      <c r="EY847" s="409"/>
      <c r="EZ847" s="409"/>
      <c r="FA847" s="409"/>
      <c r="FB847" s="409"/>
      <c r="FC847" s="409"/>
      <c r="FD847" s="409"/>
      <c r="FN847" s="409"/>
      <c r="FO847" s="409"/>
      <c r="FP847" s="409"/>
      <c r="FQ847" s="409"/>
      <c r="FR847" s="409"/>
      <c r="FS847" s="409"/>
      <c r="FT847" s="409"/>
      <c r="GD847" s="409"/>
      <c r="GE847" s="409"/>
      <c r="GF847" s="409"/>
      <c r="GG847" s="409"/>
      <c r="GH847" s="409"/>
      <c r="GI847" s="409"/>
      <c r="GJ847" s="409"/>
      <c r="GT847" s="409"/>
      <c r="GU847" s="409"/>
      <c r="GV847" s="409"/>
      <c r="GW847" s="409"/>
      <c r="GX847" s="409"/>
      <c r="GY847" s="409"/>
      <c r="GZ847" s="409"/>
      <c r="HJ847" s="409"/>
      <c r="HK847" s="409"/>
      <c r="HL847" s="409"/>
      <c r="HM847" s="409"/>
      <c r="HN847" s="409"/>
      <c r="HO847" s="409"/>
      <c r="HP847" s="409"/>
      <c r="HZ847" s="409"/>
      <c r="IA847" s="409"/>
      <c r="IB847" s="409"/>
      <c r="IC847" s="409"/>
      <c r="ID847" s="409"/>
      <c r="IE847" s="409"/>
      <c r="IF847" s="409"/>
      <c r="IP847" s="409"/>
      <c r="IQ847" s="409"/>
      <c r="IR847" s="409"/>
      <c r="IS847" s="409"/>
      <c r="IT847" s="409"/>
      <c r="IU847" s="409"/>
      <c r="IV847" s="409"/>
    </row>
    <row r="848" spans="10:256">
      <c r="J848" s="409"/>
      <c r="K848" s="409"/>
      <c r="L848" s="409"/>
      <c r="M848" s="409"/>
      <c r="N848" s="409"/>
      <c r="O848" s="409"/>
      <c r="P848" s="409"/>
      <c r="Q848" s="409"/>
      <c r="R848" s="409"/>
      <c r="S848" s="409"/>
      <c r="T848" s="409"/>
      <c r="U848" s="409"/>
      <c r="V848" s="409"/>
      <c r="W848" s="409"/>
      <c r="X848" s="409"/>
      <c r="AP848" s="409"/>
      <c r="AQ848" s="409"/>
      <c r="AR848" s="409"/>
      <c r="AS848" s="409"/>
      <c r="AT848" s="409"/>
      <c r="AU848" s="409"/>
      <c r="AV848" s="409"/>
      <c r="BF848" s="409"/>
      <c r="BG848" s="409"/>
      <c r="BH848" s="409"/>
      <c r="BI848" s="409"/>
      <c r="BJ848" s="409"/>
      <c r="BK848" s="409"/>
      <c r="BL848" s="409"/>
      <c r="BV848" s="409"/>
      <c r="BW848" s="409"/>
      <c r="BX848" s="409"/>
      <c r="BY848" s="409"/>
      <c r="BZ848" s="409"/>
      <c r="CA848" s="409"/>
      <c r="CB848" s="409"/>
      <c r="CL848" s="409"/>
      <c r="CM848" s="409"/>
      <c r="CN848" s="409"/>
      <c r="CO848" s="409"/>
      <c r="CP848" s="409"/>
      <c r="CQ848" s="409"/>
      <c r="CR848" s="409"/>
      <c r="DB848" s="409"/>
      <c r="DC848" s="409"/>
      <c r="DD848" s="409"/>
      <c r="DE848" s="409"/>
      <c r="DF848" s="409"/>
      <c r="DG848" s="409"/>
      <c r="DH848" s="409"/>
      <c r="DR848" s="409"/>
      <c r="DS848" s="409"/>
      <c r="DT848" s="409"/>
      <c r="DU848" s="409"/>
      <c r="DV848" s="409"/>
      <c r="DW848" s="409"/>
      <c r="DX848" s="409"/>
      <c r="EH848" s="409"/>
      <c r="EI848" s="409"/>
      <c r="EJ848" s="409"/>
      <c r="EK848" s="409"/>
      <c r="EL848" s="409"/>
      <c r="EM848" s="409"/>
      <c r="EN848" s="409"/>
      <c r="EX848" s="409"/>
      <c r="EY848" s="409"/>
      <c r="EZ848" s="409"/>
      <c r="FA848" s="409"/>
      <c r="FB848" s="409"/>
      <c r="FC848" s="409"/>
      <c r="FD848" s="409"/>
      <c r="FN848" s="409"/>
      <c r="FO848" s="409"/>
      <c r="FP848" s="409"/>
      <c r="FQ848" s="409"/>
      <c r="FR848" s="409"/>
      <c r="FS848" s="409"/>
      <c r="FT848" s="409"/>
      <c r="GD848" s="409"/>
      <c r="GE848" s="409"/>
      <c r="GF848" s="409"/>
      <c r="GG848" s="409"/>
      <c r="GH848" s="409"/>
      <c r="GI848" s="409"/>
      <c r="GJ848" s="409"/>
      <c r="GT848" s="409"/>
      <c r="GU848" s="409"/>
      <c r="GV848" s="409"/>
      <c r="GW848" s="409"/>
      <c r="GX848" s="409"/>
      <c r="GY848" s="409"/>
      <c r="GZ848" s="409"/>
      <c r="HJ848" s="409"/>
      <c r="HK848" s="409"/>
      <c r="HL848" s="409"/>
      <c r="HM848" s="409"/>
      <c r="HN848" s="409"/>
      <c r="HO848" s="409"/>
      <c r="HP848" s="409"/>
      <c r="HZ848" s="409"/>
      <c r="IA848" s="409"/>
      <c r="IB848" s="409"/>
      <c r="IC848" s="409"/>
      <c r="ID848" s="409"/>
      <c r="IE848" s="409"/>
      <c r="IF848" s="409"/>
      <c r="IP848" s="409"/>
      <c r="IQ848" s="409"/>
      <c r="IR848" s="409"/>
      <c r="IS848" s="409"/>
      <c r="IT848" s="409"/>
      <c r="IU848" s="409"/>
      <c r="IV848" s="409"/>
    </row>
    <row r="849" spans="10:256">
      <c r="J849" s="409"/>
      <c r="K849" s="409"/>
      <c r="L849" s="409"/>
      <c r="M849" s="409"/>
      <c r="N849" s="409"/>
      <c r="O849" s="409"/>
      <c r="P849" s="409"/>
      <c r="Q849" s="409"/>
      <c r="R849" s="409"/>
      <c r="S849" s="409"/>
      <c r="T849" s="409"/>
      <c r="U849" s="409"/>
      <c r="V849" s="409"/>
      <c r="W849" s="409"/>
      <c r="X849" s="409"/>
      <c r="AP849" s="409"/>
      <c r="AQ849" s="409"/>
      <c r="AR849" s="409"/>
      <c r="AS849" s="409"/>
      <c r="AT849" s="409"/>
      <c r="AU849" s="409"/>
      <c r="AV849" s="409"/>
      <c r="BF849" s="409"/>
      <c r="BG849" s="409"/>
      <c r="BH849" s="409"/>
      <c r="BI849" s="409"/>
      <c r="BJ849" s="409"/>
      <c r="BK849" s="409"/>
      <c r="BL849" s="409"/>
      <c r="BV849" s="409"/>
      <c r="BW849" s="409"/>
      <c r="BX849" s="409"/>
      <c r="BY849" s="409"/>
      <c r="BZ849" s="409"/>
      <c r="CA849" s="409"/>
      <c r="CB849" s="409"/>
      <c r="CL849" s="409"/>
      <c r="CM849" s="409"/>
      <c r="CN849" s="409"/>
      <c r="CO849" s="409"/>
      <c r="CP849" s="409"/>
      <c r="CQ849" s="409"/>
      <c r="CR849" s="409"/>
      <c r="DB849" s="409"/>
      <c r="DC849" s="409"/>
      <c r="DD849" s="409"/>
      <c r="DE849" s="409"/>
      <c r="DF849" s="409"/>
      <c r="DG849" s="409"/>
      <c r="DH849" s="409"/>
      <c r="DR849" s="409"/>
      <c r="DS849" s="409"/>
      <c r="DT849" s="409"/>
      <c r="DU849" s="409"/>
      <c r="DV849" s="409"/>
      <c r="DW849" s="409"/>
      <c r="DX849" s="409"/>
      <c r="EH849" s="409"/>
      <c r="EI849" s="409"/>
      <c r="EJ849" s="409"/>
      <c r="EK849" s="409"/>
      <c r="EL849" s="409"/>
      <c r="EM849" s="409"/>
      <c r="EN849" s="409"/>
      <c r="EX849" s="409"/>
      <c r="EY849" s="409"/>
      <c r="EZ849" s="409"/>
      <c r="FA849" s="409"/>
      <c r="FB849" s="409"/>
      <c r="FC849" s="409"/>
      <c r="FD849" s="409"/>
      <c r="FN849" s="409"/>
      <c r="FO849" s="409"/>
      <c r="FP849" s="409"/>
      <c r="FQ849" s="409"/>
      <c r="FR849" s="409"/>
      <c r="FS849" s="409"/>
      <c r="FT849" s="409"/>
      <c r="GD849" s="409"/>
      <c r="GE849" s="409"/>
      <c r="GF849" s="409"/>
      <c r="GG849" s="409"/>
      <c r="GH849" s="409"/>
      <c r="GI849" s="409"/>
      <c r="GJ849" s="409"/>
      <c r="GT849" s="409"/>
      <c r="GU849" s="409"/>
      <c r="GV849" s="409"/>
      <c r="GW849" s="409"/>
      <c r="GX849" s="409"/>
      <c r="GY849" s="409"/>
      <c r="GZ849" s="409"/>
      <c r="HJ849" s="409"/>
      <c r="HK849" s="409"/>
      <c r="HL849" s="409"/>
      <c r="HM849" s="409"/>
      <c r="HN849" s="409"/>
      <c r="HO849" s="409"/>
      <c r="HP849" s="409"/>
      <c r="HZ849" s="409"/>
      <c r="IA849" s="409"/>
      <c r="IB849" s="409"/>
      <c r="IC849" s="409"/>
      <c r="ID849" s="409"/>
      <c r="IE849" s="409"/>
      <c r="IF849" s="409"/>
      <c r="IP849" s="409"/>
      <c r="IQ849" s="409"/>
      <c r="IR849" s="409"/>
      <c r="IS849" s="409"/>
      <c r="IT849" s="409"/>
      <c r="IU849" s="409"/>
      <c r="IV849" s="409"/>
    </row>
    <row r="850" spans="10:256">
      <c r="J850" s="409"/>
      <c r="K850" s="409"/>
      <c r="L850" s="409"/>
      <c r="M850" s="409"/>
      <c r="N850" s="409"/>
      <c r="O850" s="409"/>
      <c r="P850" s="409"/>
      <c r="Q850" s="409"/>
      <c r="R850" s="409"/>
      <c r="S850" s="409"/>
      <c r="T850" s="409"/>
      <c r="U850" s="409"/>
      <c r="V850" s="409"/>
      <c r="W850" s="409"/>
      <c r="X850" s="409"/>
      <c r="AP850" s="409"/>
      <c r="AQ850" s="409"/>
      <c r="AR850" s="409"/>
      <c r="AS850" s="409"/>
      <c r="AT850" s="409"/>
      <c r="AU850" s="409"/>
      <c r="AV850" s="409"/>
      <c r="BF850" s="409"/>
      <c r="BG850" s="409"/>
      <c r="BH850" s="409"/>
      <c r="BI850" s="409"/>
      <c r="BJ850" s="409"/>
      <c r="BK850" s="409"/>
      <c r="BL850" s="409"/>
      <c r="BV850" s="409"/>
      <c r="BW850" s="409"/>
      <c r="BX850" s="409"/>
      <c r="BY850" s="409"/>
      <c r="BZ850" s="409"/>
      <c r="CA850" s="409"/>
      <c r="CB850" s="409"/>
      <c r="CL850" s="409"/>
      <c r="CM850" s="409"/>
      <c r="CN850" s="409"/>
      <c r="CO850" s="409"/>
      <c r="CP850" s="409"/>
      <c r="CQ850" s="409"/>
      <c r="CR850" s="409"/>
      <c r="DB850" s="409"/>
      <c r="DC850" s="409"/>
      <c r="DD850" s="409"/>
      <c r="DE850" s="409"/>
      <c r="DF850" s="409"/>
      <c r="DG850" s="409"/>
      <c r="DH850" s="409"/>
      <c r="DR850" s="409"/>
      <c r="DS850" s="409"/>
      <c r="DT850" s="409"/>
      <c r="DU850" s="409"/>
      <c r="DV850" s="409"/>
      <c r="DW850" s="409"/>
      <c r="DX850" s="409"/>
      <c r="EH850" s="409"/>
      <c r="EI850" s="409"/>
      <c r="EJ850" s="409"/>
      <c r="EK850" s="409"/>
      <c r="EL850" s="409"/>
      <c r="EM850" s="409"/>
      <c r="EN850" s="409"/>
      <c r="EX850" s="409"/>
      <c r="EY850" s="409"/>
      <c r="EZ850" s="409"/>
      <c r="FA850" s="409"/>
      <c r="FB850" s="409"/>
      <c r="FC850" s="409"/>
      <c r="FD850" s="409"/>
      <c r="FN850" s="409"/>
      <c r="FO850" s="409"/>
      <c r="FP850" s="409"/>
      <c r="FQ850" s="409"/>
      <c r="FR850" s="409"/>
      <c r="FS850" s="409"/>
      <c r="FT850" s="409"/>
      <c r="GD850" s="409"/>
      <c r="GE850" s="409"/>
      <c r="GF850" s="409"/>
      <c r="GG850" s="409"/>
      <c r="GH850" s="409"/>
      <c r="GI850" s="409"/>
      <c r="GJ850" s="409"/>
      <c r="GT850" s="409"/>
      <c r="GU850" s="409"/>
      <c r="GV850" s="409"/>
      <c r="GW850" s="409"/>
      <c r="GX850" s="409"/>
      <c r="GY850" s="409"/>
      <c r="GZ850" s="409"/>
      <c r="HJ850" s="409"/>
      <c r="HK850" s="409"/>
      <c r="HL850" s="409"/>
      <c r="HM850" s="409"/>
      <c r="HN850" s="409"/>
      <c r="HO850" s="409"/>
      <c r="HP850" s="409"/>
      <c r="HZ850" s="409"/>
      <c r="IA850" s="409"/>
      <c r="IB850" s="409"/>
      <c r="IC850" s="409"/>
      <c r="ID850" s="409"/>
      <c r="IE850" s="409"/>
      <c r="IF850" s="409"/>
      <c r="IP850" s="409"/>
      <c r="IQ850" s="409"/>
      <c r="IR850" s="409"/>
      <c r="IS850" s="409"/>
      <c r="IT850" s="409"/>
      <c r="IU850" s="409"/>
      <c r="IV850" s="409"/>
    </row>
    <row r="851" spans="10:256">
      <c r="J851" s="409"/>
      <c r="K851" s="409"/>
      <c r="L851" s="409"/>
      <c r="M851" s="409"/>
      <c r="N851" s="409"/>
      <c r="O851" s="409"/>
      <c r="P851" s="409"/>
      <c r="Q851" s="409"/>
      <c r="R851" s="409"/>
      <c r="S851" s="409"/>
      <c r="T851" s="409"/>
      <c r="U851" s="409"/>
      <c r="V851" s="409"/>
      <c r="W851" s="409"/>
      <c r="X851" s="409"/>
      <c r="AP851" s="409"/>
      <c r="AQ851" s="409"/>
      <c r="AR851" s="409"/>
      <c r="AS851" s="409"/>
      <c r="AT851" s="409"/>
      <c r="AU851" s="409"/>
      <c r="AV851" s="409"/>
      <c r="BF851" s="409"/>
      <c r="BG851" s="409"/>
      <c r="BH851" s="409"/>
      <c r="BI851" s="409"/>
      <c r="BJ851" s="409"/>
      <c r="BK851" s="409"/>
      <c r="BL851" s="409"/>
      <c r="BV851" s="409"/>
      <c r="BW851" s="409"/>
      <c r="BX851" s="409"/>
      <c r="BY851" s="409"/>
      <c r="BZ851" s="409"/>
      <c r="CA851" s="409"/>
      <c r="CB851" s="409"/>
      <c r="CL851" s="409"/>
      <c r="CM851" s="409"/>
      <c r="CN851" s="409"/>
      <c r="CO851" s="409"/>
      <c r="CP851" s="409"/>
      <c r="CQ851" s="409"/>
      <c r="CR851" s="409"/>
      <c r="DB851" s="409"/>
      <c r="DC851" s="409"/>
      <c r="DD851" s="409"/>
      <c r="DE851" s="409"/>
      <c r="DF851" s="409"/>
      <c r="DG851" s="409"/>
      <c r="DH851" s="409"/>
      <c r="DR851" s="409"/>
      <c r="DS851" s="409"/>
      <c r="DT851" s="409"/>
      <c r="DU851" s="409"/>
      <c r="DV851" s="409"/>
      <c r="DW851" s="409"/>
      <c r="DX851" s="409"/>
      <c r="EH851" s="409"/>
      <c r="EI851" s="409"/>
      <c r="EJ851" s="409"/>
      <c r="EK851" s="409"/>
      <c r="EL851" s="409"/>
      <c r="EM851" s="409"/>
      <c r="EN851" s="409"/>
      <c r="EX851" s="409"/>
      <c r="EY851" s="409"/>
      <c r="EZ851" s="409"/>
      <c r="FA851" s="409"/>
      <c r="FB851" s="409"/>
      <c r="FC851" s="409"/>
      <c r="FD851" s="409"/>
      <c r="FN851" s="409"/>
      <c r="FO851" s="409"/>
      <c r="FP851" s="409"/>
      <c r="FQ851" s="409"/>
      <c r="FR851" s="409"/>
      <c r="FS851" s="409"/>
      <c r="FT851" s="409"/>
      <c r="GD851" s="409"/>
      <c r="GE851" s="409"/>
      <c r="GF851" s="409"/>
      <c r="GG851" s="409"/>
      <c r="GH851" s="409"/>
      <c r="GI851" s="409"/>
      <c r="GJ851" s="409"/>
      <c r="GT851" s="409"/>
      <c r="GU851" s="409"/>
      <c r="GV851" s="409"/>
      <c r="GW851" s="409"/>
      <c r="GX851" s="409"/>
      <c r="GY851" s="409"/>
      <c r="GZ851" s="409"/>
      <c r="HJ851" s="409"/>
      <c r="HK851" s="409"/>
      <c r="HL851" s="409"/>
      <c r="HM851" s="409"/>
      <c r="HN851" s="409"/>
      <c r="HO851" s="409"/>
      <c r="HP851" s="409"/>
      <c r="HZ851" s="409"/>
      <c r="IA851" s="409"/>
      <c r="IB851" s="409"/>
      <c r="IC851" s="409"/>
      <c r="ID851" s="409"/>
      <c r="IE851" s="409"/>
      <c r="IF851" s="409"/>
      <c r="IP851" s="409"/>
      <c r="IQ851" s="409"/>
      <c r="IR851" s="409"/>
      <c r="IS851" s="409"/>
      <c r="IT851" s="409"/>
      <c r="IU851" s="409"/>
      <c r="IV851" s="409"/>
    </row>
    <row r="852" spans="10:256">
      <c r="J852" s="409"/>
      <c r="K852" s="409"/>
      <c r="L852" s="409"/>
      <c r="M852" s="409"/>
      <c r="N852" s="409"/>
      <c r="O852" s="409"/>
      <c r="P852" s="409"/>
      <c r="Q852" s="409"/>
      <c r="R852" s="409"/>
      <c r="S852" s="409"/>
      <c r="T852" s="409"/>
      <c r="U852" s="409"/>
      <c r="V852" s="409"/>
      <c r="W852" s="409"/>
      <c r="X852" s="409"/>
      <c r="AP852" s="409"/>
      <c r="AQ852" s="409"/>
      <c r="AR852" s="409"/>
      <c r="AS852" s="409"/>
      <c r="AT852" s="409"/>
      <c r="AU852" s="409"/>
      <c r="AV852" s="409"/>
      <c r="BF852" s="409"/>
      <c r="BG852" s="409"/>
      <c r="BH852" s="409"/>
      <c r="BI852" s="409"/>
      <c r="BJ852" s="409"/>
      <c r="BK852" s="409"/>
      <c r="BL852" s="409"/>
      <c r="BV852" s="409"/>
      <c r="BW852" s="409"/>
      <c r="BX852" s="409"/>
      <c r="BY852" s="409"/>
      <c r="BZ852" s="409"/>
      <c r="CA852" s="409"/>
      <c r="CB852" s="409"/>
      <c r="CL852" s="409"/>
      <c r="CM852" s="409"/>
      <c r="CN852" s="409"/>
      <c r="CO852" s="409"/>
      <c r="CP852" s="409"/>
      <c r="CQ852" s="409"/>
      <c r="CR852" s="409"/>
      <c r="DB852" s="409"/>
      <c r="DC852" s="409"/>
      <c r="DD852" s="409"/>
      <c r="DE852" s="409"/>
      <c r="DF852" s="409"/>
      <c r="DG852" s="409"/>
      <c r="DH852" s="409"/>
      <c r="DR852" s="409"/>
      <c r="DS852" s="409"/>
      <c r="DT852" s="409"/>
      <c r="DU852" s="409"/>
      <c r="DV852" s="409"/>
      <c r="DW852" s="409"/>
      <c r="DX852" s="409"/>
      <c r="EH852" s="409"/>
      <c r="EI852" s="409"/>
      <c r="EJ852" s="409"/>
      <c r="EK852" s="409"/>
      <c r="EL852" s="409"/>
      <c r="EM852" s="409"/>
      <c r="EN852" s="409"/>
      <c r="EX852" s="409"/>
      <c r="EY852" s="409"/>
      <c r="EZ852" s="409"/>
      <c r="FA852" s="409"/>
      <c r="FB852" s="409"/>
      <c r="FC852" s="409"/>
      <c r="FD852" s="409"/>
      <c r="FN852" s="409"/>
      <c r="FO852" s="409"/>
      <c r="FP852" s="409"/>
      <c r="FQ852" s="409"/>
      <c r="FR852" s="409"/>
      <c r="FS852" s="409"/>
      <c r="FT852" s="409"/>
      <c r="GD852" s="409"/>
      <c r="GE852" s="409"/>
      <c r="GF852" s="409"/>
      <c r="GG852" s="409"/>
      <c r="GH852" s="409"/>
      <c r="GI852" s="409"/>
      <c r="GJ852" s="409"/>
      <c r="GT852" s="409"/>
      <c r="GU852" s="409"/>
      <c r="GV852" s="409"/>
      <c r="GW852" s="409"/>
      <c r="GX852" s="409"/>
      <c r="GY852" s="409"/>
      <c r="GZ852" s="409"/>
      <c r="HJ852" s="409"/>
      <c r="HK852" s="409"/>
      <c r="HL852" s="409"/>
      <c r="HM852" s="409"/>
      <c r="HN852" s="409"/>
      <c r="HO852" s="409"/>
      <c r="HP852" s="409"/>
      <c r="HZ852" s="409"/>
      <c r="IA852" s="409"/>
      <c r="IB852" s="409"/>
      <c r="IC852" s="409"/>
      <c r="ID852" s="409"/>
      <c r="IE852" s="409"/>
      <c r="IF852" s="409"/>
      <c r="IP852" s="409"/>
      <c r="IQ852" s="409"/>
      <c r="IR852" s="409"/>
      <c r="IS852" s="409"/>
      <c r="IT852" s="409"/>
      <c r="IU852" s="409"/>
      <c r="IV852" s="409"/>
    </row>
    <row r="853" spans="10:256">
      <c r="J853" s="409"/>
      <c r="K853" s="409"/>
      <c r="L853" s="409"/>
      <c r="M853" s="409"/>
      <c r="N853" s="409"/>
      <c r="O853" s="409"/>
      <c r="P853" s="409"/>
      <c r="Q853" s="409"/>
      <c r="R853" s="409"/>
      <c r="S853" s="409"/>
      <c r="T853" s="409"/>
      <c r="U853" s="409"/>
      <c r="V853" s="409"/>
      <c r="W853" s="409"/>
      <c r="X853" s="409"/>
      <c r="AP853" s="409"/>
      <c r="AQ853" s="409"/>
      <c r="AR853" s="409"/>
      <c r="AS853" s="409"/>
      <c r="AT853" s="409"/>
      <c r="AU853" s="409"/>
      <c r="AV853" s="409"/>
      <c r="BF853" s="409"/>
      <c r="BG853" s="409"/>
      <c r="BH853" s="409"/>
      <c r="BI853" s="409"/>
      <c r="BJ853" s="409"/>
      <c r="BK853" s="409"/>
      <c r="BL853" s="409"/>
      <c r="BV853" s="409"/>
      <c r="BW853" s="409"/>
      <c r="BX853" s="409"/>
      <c r="BY853" s="409"/>
      <c r="BZ853" s="409"/>
      <c r="CA853" s="409"/>
      <c r="CB853" s="409"/>
      <c r="CL853" s="409"/>
      <c r="CM853" s="409"/>
      <c r="CN853" s="409"/>
      <c r="CO853" s="409"/>
      <c r="CP853" s="409"/>
      <c r="CQ853" s="409"/>
      <c r="CR853" s="409"/>
      <c r="DB853" s="409"/>
      <c r="DC853" s="409"/>
      <c r="DD853" s="409"/>
      <c r="DE853" s="409"/>
      <c r="DF853" s="409"/>
      <c r="DG853" s="409"/>
      <c r="DH853" s="409"/>
      <c r="DR853" s="409"/>
      <c r="DS853" s="409"/>
      <c r="DT853" s="409"/>
      <c r="DU853" s="409"/>
      <c r="DV853" s="409"/>
      <c r="DW853" s="409"/>
      <c r="DX853" s="409"/>
      <c r="EH853" s="409"/>
      <c r="EI853" s="409"/>
      <c r="EJ853" s="409"/>
      <c r="EK853" s="409"/>
      <c r="EL853" s="409"/>
      <c r="EM853" s="409"/>
      <c r="EN853" s="409"/>
      <c r="EX853" s="409"/>
      <c r="EY853" s="409"/>
      <c r="EZ853" s="409"/>
      <c r="FA853" s="409"/>
      <c r="FB853" s="409"/>
      <c r="FC853" s="409"/>
      <c r="FD853" s="409"/>
      <c r="FN853" s="409"/>
      <c r="FO853" s="409"/>
      <c r="FP853" s="409"/>
      <c r="FQ853" s="409"/>
      <c r="FR853" s="409"/>
      <c r="FS853" s="409"/>
      <c r="FT853" s="409"/>
      <c r="GD853" s="409"/>
      <c r="GE853" s="409"/>
      <c r="GF853" s="409"/>
      <c r="GG853" s="409"/>
      <c r="GH853" s="409"/>
      <c r="GI853" s="409"/>
      <c r="GJ853" s="409"/>
      <c r="GT853" s="409"/>
      <c r="GU853" s="409"/>
      <c r="GV853" s="409"/>
      <c r="GW853" s="409"/>
      <c r="GX853" s="409"/>
      <c r="GY853" s="409"/>
      <c r="GZ853" s="409"/>
      <c r="HJ853" s="409"/>
      <c r="HK853" s="409"/>
      <c r="HL853" s="409"/>
      <c r="HM853" s="409"/>
      <c r="HN853" s="409"/>
      <c r="HO853" s="409"/>
      <c r="HP853" s="409"/>
      <c r="HZ853" s="409"/>
      <c r="IA853" s="409"/>
      <c r="IB853" s="409"/>
      <c r="IC853" s="409"/>
      <c r="ID853" s="409"/>
      <c r="IE853" s="409"/>
      <c r="IF853" s="409"/>
      <c r="IP853" s="409"/>
      <c r="IQ853" s="409"/>
      <c r="IR853" s="409"/>
      <c r="IS853" s="409"/>
      <c r="IT853" s="409"/>
      <c r="IU853" s="409"/>
      <c r="IV853" s="409"/>
    </row>
    <row r="854" spans="10:256">
      <c r="J854" s="409"/>
      <c r="K854" s="409"/>
      <c r="L854" s="409"/>
      <c r="M854" s="409"/>
      <c r="N854" s="409"/>
      <c r="O854" s="409"/>
      <c r="P854" s="409"/>
      <c r="Q854" s="409"/>
      <c r="R854" s="409"/>
      <c r="S854" s="409"/>
      <c r="T854" s="409"/>
      <c r="U854" s="409"/>
      <c r="V854" s="409"/>
      <c r="W854" s="409"/>
      <c r="X854" s="409"/>
      <c r="AP854" s="409"/>
      <c r="AQ854" s="409"/>
      <c r="AR854" s="409"/>
      <c r="AS854" s="409"/>
      <c r="AT854" s="409"/>
      <c r="AU854" s="409"/>
      <c r="AV854" s="409"/>
      <c r="BF854" s="409"/>
      <c r="BG854" s="409"/>
      <c r="BH854" s="409"/>
      <c r="BI854" s="409"/>
      <c r="BJ854" s="409"/>
      <c r="BK854" s="409"/>
      <c r="BL854" s="409"/>
      <c r="BV854" s="409"/>
      <c r="BW854" s="409"/>
      <c r="BX854" s="409"/>
      <c r="BY854" s="409"/>
      <c r="BZ854" s="409"/>
      <c r="CA854" s="409"/>
      <c r="CB854" s="409"/>
      <c r="CL854" s="409"/>
      <c r="CM854" s="409"/>
      <c r="CN854" s="409"/>
      <c r="CO854" s="409"/>
      <c r="CP854" s="409"/>
      <c r="CQ854" s="409"/>
      <c r="CR854" s="409"/>
      <c r="DB854" s="409"/>
      <c r="DC854" s="409"/>
      <c r="DD854" s="409"/>
      <c r="DE854" s="409"/>
      <c r="DF854" s="409"/>
      <c r="DG854" s="409"/>
      <c r="DH854" s="409"/>
      <c r="DR854" s="409"/>
      <c r="DS854" s="409"/>
      <c r="DT854" s="409"/>
      <c r="DU854" s="409"/>
      <c r="DV854" s="409"/>
      <c r="DW854" s="409"/>
      <c r="DX854" s="409"/>
      <c r="EH854" s="409"/>
      <c r="EI854" s="409"/>
      <c r="EJ854" s="409"/>
      <c r="EK854" s="409"/>
      <c r="EL854" s="409"/>
      <c r="EM854" s="409"/>
      <c r="EN854" s="409"/>
      <c r="EX854" s="409"/>
      <c r="EY854" s="409"/>
      <c r="EZ854" s="409"/>
      <c r="FA854" s="409"/>
      <c r="FB854" s="409"/>
      <c r="FC854" s="409"/>
      <c r="FD854" s="409"/>
      <c r="FN854" s="409"/>
      <c r="FO854" s="409"/>
      <c r="FP854" s="409"/>
      <c r="FQ854" s="409"/>
      <c r="FR854" s="409"/>
      <c r="FS854" s="409"/>
      <c r="FT854" s="409"/>
      <c r="GD854" s="409"/>
      <c r="GE854" s="409"/>
      <c r="GF854" s="409"/>
      <c r="GG854" s="409"/>
      <c r="GH854" s="409"/>
      <c r="GI854" s="409"/>
      <c r="GJ854" s="409"/>
      <c r="GT854" s="409"/>
      <c r="GU854" s="409"/>
      <c r="GV854" s="409"/>
      <c r="GW854" s="409"/>
      <c r="GX854" s="409"/>
      <c r="GY854" s="409"/>
      <c r="GZ854" s="409"/>
      <c r="HJ854" s="409"/>
      <c r="HK854" s="409"/>
      <c r="HL854" s="409"/>
      <c r="HM854" s="409"/>
      <c r="HN854" s="409"/>
      <c r="HO854" s="409"/>
      <c r="HP854" s="409"/>
      <c r="HZ854" s="409"/>
      <c r="IA854" s="409"/>
      <c r="IB854" s="409"/>
      <c r="IC854" s="409"/>
      <c r="ID854" s="409"/>
      <c r="IE854" s="409"/>
      <c r="IF854" s="409"/>
      <c r="IP854" s="409"/>
      <c r="IQ854" s="409"/>
      <c r="IR854" s="409"/>
      <c r="IS854" s="409"/>
      <c r="IT854" s="409"/>
      <c r="IU854" s="409"/>
      <c r="IV854" s="409"/>
    </row>
    <row r="855" spans="10:256">
      <c r="J855" s="409"/>
      <c r="K855" s="409"/>
      <c r="L855" s="409"/>
      <c r="M855" s="409"/>
      <c r="N855" s="409"/>
      <c r="O855" s="409"/>
      <c r="P855" s="409"/>
      <c r="Q855" s="409"/>
      <c r="R855" s="409"/>
      <c r="S855" s="409"/>
      <c r="T855" s="409"/>
      <c r="U855" s="409"/>
      <c r="V855" s="409"/>
      <c r="W855" s="409"/>
      <c r="X855" s="409"/>
      <c r="AP855" s="409"/>
      <c r="AQ855" s="409"/>
      <c r="AR855" s="409"/>
      <c r="AS855" s="409"/>
      <c r="AT855" s="409"/>
      <c r="AU855" s="409"/>
      <c r="AV855" s="409"/>
      <c r="BF855" s="409"/>
      <c r="BG855" s="409"/>
      <c r="BH855" s="409"/>
      <c r="BI855" s="409"/>
      <c r="BJ855" s="409"/>
      <c r="BK855" s="409"/>
      <c r="BL855" s="409"/>
      <c r="BV855" s="409"/>
      <c r="BW855" s="409"/>
      <c r="BX855" s="409"/>
      <c r="BY855" s="409"/>
      <c r="BZ855" s="409"/>
      <c r="CA855" s="409"/>
      <c r="CB855" s="409"/>
      <c r="CL855" s="409"/>
      <c r="CM855" s="409"/>
      <c r="CN855" s="409"/>
      <c r="CO855" s="409"/>
      <c r="CP855" s="409"/>
      <c r="CQ855" s="409"/>
      <c r="CR855" s="409"/>
      <c r="DB855" s="409"/>
      <c r="DC855" s="409"/>
      <c r="DD855" s="409"/>
      <c r="DE855" s="409"/>
      <c r="DF855" s="409"/>
      <c r="DG855" s="409"/>
      <c r="DH855" s="409"/>
      <c r="DR855" s="409"/>
      <c r="DS855" s="409"/>
      <c r="DT855" s="409"/>
      <c r="DU855" s="409"/>
      <c r="DV855" s="409"/>
      <c r="DW855" s="409"/>
      <c r="DX855" s="409"/>
      <c r="EH855" s="409"/>
      <c r="EI855" s="409"/>
      <c r="EJ855" s="409"/>
      <c r="EK855" s="409"/>
      <c r="EL855" s="409"/>
      <c r="EM855" s="409"/>
      <c r="EN855" s="409"/>
      <c r="EX855" s="409"/>
      <c r="EY855" s="409"/>
      <c r="EZ855" s="409"/>
      <c r="FA855" s="409"/>
      <c r="FB855" s="409"/>
      <c r="FC855" s="409"/>
      <c r="FD855" s="409"/>
      <c r="FN855" s="409"/>
      <c r="FO855" s="409"/>
      <c r="FP855" s="409"/>
      <c r="FQ855" s="409"/>
      <c r="FR855" s="409"/>
      <c r="FS855" s="409"/>
      <c r="FT855" s="409"/>
      <c r="GD855" s="409"/>
      <c r="GE855" s="409"/>
      <c r="GF855" s="409"/>
      <c r="GG855" s="409"/>
      <c r="GH855" s="409"/>
      <c r="GI855" s="409"/>
      <c r="GJ855" s="409"/>
      <c r="GT855" s="409"/>
      <c r="GU855" s="409"/>
      <c r="GV855" s="409"/>
      <c r="GW855" s="409"/>
      <c r="GX855" s="409"/>
      <c r="GY855" s="409"/>
      <c r="GZ855" s="409"/>
      <c r="HJ855" s="409"/>
      <c r="HK855" s="409"/>
      <c r="HL855" s="409"/>
      <c r="HM855" s="409"/>
      <c r="HN855" s="409"/>
      <c r="HO855" s="409"/>
      <c r="HP855" s="409"/>
      <c r="HZ855" s="409"/>
      <c r="IA855" s="409"/>
      <c r="IB855" s="409"/>
      <c r="IC855" s="409"/>
      <c r="ID855" s="409"/>
      <c r="IE855" s="409"/>
      <c r="IF855" s="409"/>
      <c r="IP855" s="409"/>
      <c r="IQ855" s="409"/>
      <c r="IR855" s="409"/>
      <c r="IS855" s="409"/>
      <c r="IT855" s="409"/>
      <c r="IU855" s="409"/>
      <c r="IV855" s="409"/>
    </row>
    <row r="856" spans="10:256">
      <c r="J856" s="409"/>
      <c r="K856" s="409"/>
      <c r="L856" s="409"/>
      <c r="M856" s="409"/>
      <c r="N856" s="409"/>
      <c r="O856" s="409"/>
      <c r="P856" s="409"/>
      <c r="Q856" s="409"/>
      <c r="R856" s="409"/>
      <c r="S856" s="409"/>
      <c r="T856" s="409"/>
      <c r="U856" s="409"/>
      <c r="V856" s="409"/>
      <c r="W856" s="409"/>
      <c r="X856" s="409"/>
      <c r="AP856" s="409"/>
      <c r="AQ856" s="409"/>
      <c r="AR856" s="409"/>
      <c r="AS856" s="409"/>
      <c r="AT856" s="409"/>
      <c r="AU856" s="409"/>
      <c r="AV856" s="409"/>
      <c r="BF856" s="409"/>
      <c r="BG856" s="409"/>
      <c r="BH856" s="409"/>
      <c r="BI856" s="409"/>
      <c r="BJ856" s="409"/>
      <c r="BK856" s="409"/>
      <c r="BL856" s="409"/>
      <c r="BV856" s="409"/>
      <c r="BW856" s="409"/>
      <c r="BX856" s="409"/>
      <c r="BY856" s="409"/>
      <c r="BZ856" s="409"/>
      <c r="CA856" s="409"/>
      <c r="CB856" s="409"/>
      <c r="CL856" s="409"/>
      <c r="CM856" s="409"/>
      <c r="CN856" s="409"/>
      <c r="CO856" s="409"/>
      <c r="CP856" s="409"/>
      <c r="CQ856" s="409"/>
      <c r="CR856" s="409"/>
      <c r="DB856" s="409"/>
      <c r="DC856" s="409"/>
      <c r="DD856" s="409"/>
      <c r="DE856" s="409"/>
      <c r="DF856" s="409"/>
      <c r="DG856" s="409"/>
      <c r="DH856" s="409"/>
      <c r="DR856" s="409"/>
      <c r="DS856" s="409"/>
      <c r="DT856" s="409"/>
      <c r="DU856" s="409"/>
      <c r="DV856" s="409"/>
      <c r="DW856" s="409"/>
      <c r="DX856" s="409"/>
      <c r="EH856" s="409"/>
      <c r="EI856" s="409"/>
      <c r="EJ856" s="409"/>
      <c r="EK856" s="409"/>
      <c r="EL856" s="409"/>
      <c r="EM856" s="409"/>
      <c r="EN856" s="409"/>
      <c r="EX856" s="409"/>
      <c r="EY856" s="409"/>
      <c r="EZ856" s="409"/>
      <c r="FA856" s="409"/>
      <c r="FB856" s="409"/>
      <c r="FC856" s="409"/>
      <c r="FD856" s="409"/>
      <c r="FN856" s="409"/>
      <c r="FO856" s="409"/>
      <c r="FP856" s="409"/>
      <c r="FQ856" s="409"/>
      <c r="FR856" s="409"/>
      <c r="FS856" s="409"/>
      <c r="FT856" s="409"/>
      <c r="GD856" s="409"/>
      <c r="GE856" s="409"/>
      <c r="GF856" s="409"/>
      <c r="GG856" s="409"/>
      <c r="GH856" s="409"/>
      <c r="GI856" s="409"/>
      <c r="GJ856" s="409"/>
      <c r="GT856" s="409"/>
      <c r="GU856" s="409"/>
      <c r="GV856" s="409"/>
      <c r="GW856" s="409"/>
      <c r="GX856" s="409"/>
      <c r="GY856" s="409"/>
      <c r="GZ856" s="409"/>
      <c r="HJ856" s="409"/>
      <c r="HK856" s="409"/>
      <c r="HL856" s="409"/>
      <c r="HM856" s="409"/>
      <c r="HN856" s="409"/>
      <c r="HO856" s="409"/>
      <c r="HP856" s="409"/>
      <c r="HZ856" s="409"/>
      <c r="IA856" s="409"/>
      <c r="IB856" s="409"/>
      <c r="IC856" s="409"/>
      <c r="ID856" s="409"/>
      <c r="IE856" s="409"/>
      <c r="IF856" s="409"/>
      <c r="IP856" s="409"/>
      <c r="IQ856" s="409"/>
      <c r="IR856" s="409"/>
      <c r="IS856" s="409"/>
      <c r="IT856" s="409"/>
      <c r="IU856" s="409"/>
      <c r="IV856" s="409"/>
    </row>
    <row r="857" spans="10:256">
      <c r="J857" s="409"/>
      <c r="K857" s="409"/>
      <c r="L857" s="409"/>
      <c r="M857" s="409"/>
      <c r="N857" s="409"/>
      <c r="O857" s="409"/>
      <c r="P857" s="409"/>
      <c r="Q857" s="409"/>
      <c r="R857" s="409"/>
      <c r="S857" s="409"/>
      <c r="T857" s="409"/>
      <c r="U857" s="409"/>
      <c r="V857" s="409"/>
      <c r="W857" s="409"/>
      <c r="X857" s="409"/>
      <c r="AP857" s="409"/>
      <c r="AQ857" s="409"/>
      <c r="AR857" s="409"/>
      <c r="AS857" s="409"/>
      <c r="AT857" s="409"/>
      <c r="AU857" s="409"/>
      <c r="AV857" s="409"/>
      <c r="BF857" s="409"/>
      <c r="BG857" s="409"/>
      <c r="BH857" s="409"/>
      <c r="BI857" s="409"/>
      <c r="BJ857" s="409"/>
      <c r="BK857" s="409"/>
      <c r="BL857" s="409"/>
      <c r="BV857" s="409"/>
      <c r="BW857" s="409"/>
      <c r="BX857" s="409"/>
      <c r="BY857" s="409"/>
      <c r="BZ857" s="409"/>
      <c r="CA857" s="409"/>
      <c r="CB857" s="409"/>
      <c r="CL857" s="409"/>
      <c r="CM857" s="409"/>
      <c r="CN857" s="409"/>
      <c r="CO857" s="409"/>
      <c r="CP857" s="409"/>
      <c r="CQ857" s="409"/>
      <c r="CR857" s="409"/>
      <c r="DB857" s="409"/>
      <c r="DC857" s="409"/>
      <c r="DD857" s="409"/>
      <c r="DE857" s="409"/>
      <c r="DF857" s="409"/>
      <c r="DG857" s="409"/>
      <c r="DH857" s="409"/>
      <c r="DR857" s="409"/>
      <c r="DS857" s="409"/>
      <c r="DT857" s="409"/>
      <c r="DU857" s="409"/>
      <c r="DV857" s="409"/>
      <c r="DW857" s="409"/>
      <c r="DX857" s="409"/>
      <c r="EH857" s="409"/>
      <c r="EI857" s="409"/>
      <c r="EJ857" s="409"/>
      <c r="EK857" s="409"/>
      <c r="EL857" s="409"/>
      <c r="EM857" s="409"/>
      <c r="EN857" s="409"/>
      <c r="EX857" s="409"/>
      <c r="EY857" s="409"/>
      <c r="EZ857" s="409"/>
      <c r="FA857" s="409"/>
      <c r="FB857" s="409"/>
      <c r="FC857" s="409"/>
      <c r="FD857" s="409"/>
      <c r="FN857" s="409"/>
      <c r="FO857" s="409"/>
      <c r="FP857" s="409"/>
      <c r="FQ857" s="409"/>
      <c r="FR857" s="409"/>
      <c r="FS857" s="409"/>
      <c r="FT857" s="409"/>
      <c r="GD857" s="409"/>
      <c r="GE857" s="409"/>
      <c r="GF857" s="409"/>
      <c r="GG857" s="409"/>
      <c r="GH857" s="409"/>
      <c r="GI857" s="409"/>
      <c r="GJ857" s="409"/>
      <c r="GT857" s="409"/>
      <c r="GU857" s="409"/>
      <c r="GV857" s="409"/>
      <c r="GW857" s="409"/>
      <c r="GX857" s="409"/>
      <c r="GY857" s="409"/>
      <c r="GZ857" s="409"/>
      <c r="HJ857" s="409"/>
      <c r="HK857" s="409"/>
      <c r="HL857" s="409"/>
      <c r="HM857" s="409"/>
      <c r="HN857" s="409"/>
      <c r="HO857" s="409"/>
      <c r="HP857" s="409"/>
      <c r="HZ857" s="409"/>
      <c r="IA857" s="409"/>
      <c r="IB857" s="409"/>
      <c r="IC857" s="409"/>
      <c r="ID857" s="409"/>
      <c r="IE857" s="409"/>
      <c r="IF857" s="409"/>
      <c r="IP857" s="409"/>
      <c r="IQ857" s="409"/>
      <c r="IR857" s="409"/>
      <c r="IS857" s="409"/>
      <c r="IT857" s="409"/>
      <c r="IU857" s="409"/>
      <c r="IV857" s="409"/>
    </row>
    <row r="858" spans="10:256">
      <c r="J858" s="409"/>
      <c r="K858" s="409"/>
      <c r="L858" s="409"/>
      <c r="M858" s="409"/>
      <c r="N858" s="409"/>
      <c r="O858" s="409"/>
      <c r="P858" s="409"/>
      <c r="Q858" s="409"/>
      <c r="R858" s="409"/>
      <c r="S858" s="409"/>
      <c r="T858" s="409"/>
      <c r="U858" s="409"/>
      <c r="V858" s="409"/>
      <c r="W858" s="409"/>
      <c r="X858" s="409"/>
      <c r="AP858" s="409"/>
      <c r="AQ858" s="409"/>
      <c r="AR858" s="409"/>
      <c r="AS858" s="409"/>
      <c r="AT858" s="409"/>
      <c r="AU858" s="409"/>
      <c r="AV858" s="409"/>
      <c r="BF858" s="409"/>
      <c r="BG858" s="409"/>
      <c r="BH858" s="409"/>
      <c r="BI858" s="409"/>
      <c r="BJ858" s="409"/>
      <c r="BK858" s="409"/>
      <c r="BL858" s="409"/>
      <c r="BV858" s="409"/>
      <c r="BW858" s="409"/>
      <c r="BX858" s="409"/>
      <c r="BY858" s="409"/>
      <c r="BZ858" s="409"/>
      <c r="CA858" s="409"/>
      <c r="CB858" s="409"/>
      <c r="CL858" s="409"/>
      <c r="CM858" s="409"/>
      <c r="CN858" s="409"/>
      <c r="CO858" s="409"/>
      <c r="CP858" s="409"/>
      <c r="CQ858" s="409"/>
      <c r="CR858" s="409"/>
      <c r="DB858" s="409"/>
      <c r="DC858" s="409"/>
      <c r="DD858" s="409"/>
      <c r="DE858" s="409"/>
      <c r="DF858" s="409"/>
      <c r="DG858" s="409"/>
      <c r="DH858" s="409"/>
      <c r="DR858" s="409"/>
      <c r="DS858" s="409"/>
      <c r="DT858" s="409"/>
      <c r="DU858" s="409"/>
      <c r="DV858" s="409"/>
      <c r="DW858" s="409"/>
      <c r="DX858" s="409"/>
      <c r="EH858" s="409"/>
      <c r="EI858" s="409"/>
      <c r="EJ858" s="409"/>
      <c r="EK858" s="409"/>
      <c r="EL858" s="409"/>
      <c r="EM858" s="409"/>
      <c r="EN858" s="409"/>
      <c r="EX858" s="409"/>
      <c r="EY858" s="409"/>
      <c r="EZ858" s="409"/>
      <c r="FA858" s="409"/>
      <c r="FB858" s="409"/>
      <c r="FC858" s="409"/>
      <c r="FD858" s="409"/>
      <c r="FN858" s="409"/>
      <c r="FO858" s="409"/>
      <c r="FP858" s="409"/>
      <c r="FQ858" s="409"/>
      <c r="FR858" s="409"/>
      <c r="FS858" s="409"/>
      <c r="FT858" s="409"/>
      <c r="GD858" s="409"/>
      <c r="GE858" s="409"/>
      <c r="GF858" s="409"/>
      <c r="GG858" s="409"/>
      <c r="GH858" s="409"/>
      <c r="GI858" s="409"/>
      <c r="GJ858" s="409"/>
      <c r="GT858" s="409"/>
      <c r="GU858" s="409"/>
      <c r="GV858" s="409"/>
      <c r="GW858" s="409"/>
      <c r="GX858" s="409"/>
      <c r="GY858" s="409"/>
      <c r="GZ858" s="409"/>
      <c r="HJ858" s="409"/>
      <c r="HK858" s="409"/>
      <c r="HL858" s="409"/>
      <c r="HM858" s="409"/>
      <c r="HN858" s="409"/>
      <c r="HO858" s="409"/>
      <c r="HP858" s="409"/>
      <c r="HZ858" s="409"/>
      <c r="IA858" s="409"/>
      <c r="IB858" s="409"/>
      <c r="IC858" s="409"/>
      <c r="ID858" s="409"/>
      <c r="IE858" s="409"/>
      <c r="IF858" s="409"/>
      <c r="IP858" s="409"/>
      <c r="IQ858" s="409"/>
      <c r="IR858" s="409"/>
      <c r="IS858" s="409"/>
      <c r="IT858" s="409"/>
      <c r="IU858" s="409"/>
      <c r="IV858" s="409"/>
    </row>
    <row r="859" spans="10:256">
      <c r="J859" s="409"/>
      <c r="K859" s="409"/>
      <c r="L859" s="409"/>
      <c r="M859" s="409"/>
      <c r="N859" s="409"/>
      <c r="O859" s="409"/>
      <c r="P859" s="409"/>
      <c r="Q859" s="409"/>
      <c r="R859" s="409"/>
      <c r="S859" s="409"/>
      <c r="T859" s="409"/>
      <c r="U859" s="409"/>
      <c r="V859" s="409"/>
      <c r="W859" s="409"/>
      <c r="X859" s="409"/>
      <c r="AP859" s="409"/>
      <c r="AQ859" s="409"/>
      <c r="AR859" s="409"/>
      <c r="AS859" s="409"/>
      <c r="AT859" s="409"/>
      <c r="AU859" s="409"/>
      <c r="AV859" s="409"/>
      <c r="BF859" s="409"/>
      <c r="BG859" s="409"/>
      <c r="BH859" s="409"/>
      <c r="BI859" s="409"/>
      <c r="BJ859" s="409"/>
      <c r="BK859" s="409"/>
      <c r="BL859" s="409"/>
      <c r="BV859" s="409"/>
      <c r="BW859" s="409"/>
      <c r="BX859" s="409"/>
      <c r="BY859" s="409"/>
      <c r="BZ859" s="409"/>
      <c r="CA859" s="409"/>
      <c r="CB859" s="409"/>
      <c r="CL859" s="409"/>
      <c r="CM859" s="409"/>
      <c r="CN859" s="409"/>
      <c r="CO859" s="409"/>
      <c r="CP859" s="409"/>
      <c r="CQ859" s="409"/>
      <c r="CR859" s="409"/>
      <c r="DB859" s="409"/>
      <c r="DC859" s="409"/>
      <c r="DD859" s="409"/>
      <c r="DE859" s="409"/>
      <c r="DF859" s="409"/>
      <c r="DG859" s="409"/>
      <c r="DH859" s="409"/>
      <c r="DR859" s="409"/>
      <c r="DS859" s="409"/>
      <c r="DT859" s="409"/>
      <c r="DU859" s="409"/>
      <c r="DV859" s="409"/>
      <c r="DW859" s="409"/>
      <c r="DX859" s="409"/>
      <c r="EH859" s="409"/>
      <c r="EI859" s="409"/>
      <c r="EJ859" s="409"/>
      <c r="EK859" s="409"/>
      <c r="EL859" s="409"/>
      <c r="EM859" s="409"/>
      <c r="EN859" s="409"/>
      <c r="EX859" s="409"/>
      <c r="EY859" s="409"/>
      <c r="EZ859" s="409"/>
      <c r="FA859" s="409"/>
      <c r="FB859" s="409"/>
      <c r="FC859" s="409"/>
      <c r="FD859" s="409"/>
      <c r="FN859" s="409"/>
      <c r="FO859" s="409"/>
      <c r="FP859" s="409"/>
      <c r="FQ859" s="409"/>
      <c r="FR859" s="409"/>
      <c r="FS859" s="409"/>
      <c r="FT859" s="409"/>
      <c r="GD859" s="409"/>
      <c r="GE859" s="409"/>
      <c r="GF859" s="409"/>
      <c r="GG859" s="409"/>
      <c r="GH859" s="409"/>
      <c r="GI859" s="409"/>
      <c r="GJ859" s="409"/>
      <c r="GT859" s="409"/>
      <c r="GU859" s="409"/>
      <c r="GV859" s="409"/>
      <c r="GW859" s="409"/>
      <c r="GX859" s="409"/>
      <c r="GY859" s="409"/>
      <c r="GZ859" s="409"/>
      <c r="HJ859" s="409"/>
      <c r="HK859" s="409"/>
      <c r="HL859" s="409"/>
      <c r="HM859" s="409"/>
      <c r="HN859" s="409"/>
      <c r="HO859" s="409"/>
      <c r="HP859" s="409"/>
      <c r="HZ859" s="409"/>
      <c r="IA859" s="409"/>
      <c r="IB859" s="409"/>
      <c r="IC859" s="409"/>
      <c r="ID859" s="409"/>
      <c r="IE859" s="409"/>
      <c r="IF859" s="409"/>
      <c r="IP859" s="409"/>
      <c r="IQ859" s="409"/>
      <c r="IR859" s="409"/>
      <c r="IS859" s="409"/>
      <c r="IT859" s="409"/>
      <c r="IU859" s="409"/>
      <c r="IV859" s="409"/>
    </row>
    <row r="860" spans="10:256">
      <c r="J860" s="409"/>
      <c r="K860" s="409"/>
      <c r="L860" s="409"/>
      <c r="M860" s="409"/>
      <c r="N860" s="409"/>
      <c r="O860" s="409"/>
      <c r="P860" s="409"/>
      <c r="Q860" s="409"/>
      <c r="R860" s="409"/>
      <c r="S860" s="409"/>
      <c r="T860" s="409"/>
      <c r="U860" s="409"/>
      <c r="V860" s="409"/>
      <c r="W860" s="409"/>
      <c r="X860" s="409"/>
      <c r="AP860" s="409"/>
      <c r="AQ860" s="409"/>
      <c r="AR860" s="409"/>
      <c r="AS860" s="409"/>
      <c r="AT860" s="409"/>
      <c r="AU860" s="409"/>
      <c r="AV860" s="409"/>
      <c r="BF860" s="409"/>
      <c r="BG860" s="409"/>
      <c r="BH860" s="409"/>
      <c r="BI860" s="409"/>
      <c r="BJ860" s="409"/>
      <c r="BK860" s="409"/>
      <c r="BL860" s="409"/>
      <c r="BV860" s="409"/>
      <c r="BW860" s="409"/>
      <c r="BX860" s="409"/>
      <c r="BY860" s="409"/>
      <c r="BZ860" s="409"/>
      <c r="CA860" s="409"/>
      <c r="CB860" s="409"/>
      <c r="CL860" s="409"/>
      <c r="CM860" s="409"/>
      <c r="CN860" s="409"/>
      <c r="CO860" s="409"/>
      <c r="CP860" s="409"/>
      <c r="CQ860" s="409"/>
      <c r="CR860" s="409"/>
      <c r="DB860" s="409"/>
      <c r="DC860" s="409"/>
      <c r="DD860" s="409"/>
      <c r="DE860" s="409"/>
      <c r="DF860" s="409"/>
      <c r="DG860" s="409"/>
      <c r="DH860" s="409"/>
      <c r="DR860" s="409"/>
      <c r="DS860" s="409"/>
      <c r="DT860" s="409"/>
      <c r="DU860" s="409"/>
      <c r="DV860" s="409"/>
      <c r="DW860" s="409"/>
      <c r="DX860" s="409"/>
      <c r="EH860" s="409"/>
      <c r="EI860" s="409"/>
      <c r="EJ860" s="409"/>
      <c r="EK860" s="409"/>
      <c r="EL860" s="409"/>
      <c r="EM860" s="409"/>
      <c r="EN860" s="409"/>
      <c r="EX860" s="409"/>
      <c r="EY860" s="409"/>
      <c r="EZ860" s="409"/>
      <c r="FA860" s="409"/>
      <c r="FB860" s="409"/>
      <c r="FC860" s="409"/>
      <c r="FD860" s="409"/>
      <c r="FN860" s="409"/>
      <c r="FO860" s="409"/>
      <c r="FP860" s="409"/>
      <c r="FQ860" s="409"/>
      <c r="FR860" s="409"/>
      <c r="FS860" s="409"/>
      <c r="FT860" s="409"/>
      <c r="GD860" s="409"/>
      <c r="GE860" s="409"/>
      <c r="GF860" s="409"/>
      <c r="GG860" s="409"/>
      <c r="GH860" s="409"/>
      <c r="GI860" s="409"/>
      <c r="GJ860" s="409"/>
      <c r="GT860" s="409"/>
      <c r="GU860" s="409"/>
      <c r="GV860" s="409"/>
      <c r="GW860" s="409"/>
      <c r="GX860" s="409"/>
      <c r="GY860" s="409"/>
      <c r="GZ860" s="409"/>
      <c r="HJ860" s="409"/>
      <c r="HK860" s="409"/>
      <c r="HL860" s="409"/>
      <c r="HM860" s="409"/>
      <c r="HN860" s="409"/>
      <c r="HO860" s="409"/>
      <c r="HP860" s="409"/>
      <c r="HZ860" s="409"/>
      <c r="IA860" s="409"/>
      <c r="IB860" s="409"/>
      <c r="IC860" s="409"/>
      <c r="ID860" s="409"/>
      <c r="IE860" s="409"/>
      <c r="IF860" s="409"/>
      <c r="IP860" s="409"/>
      <c r="IQ860" s="409"/>
      <c r="IR860" s="409"/>
      <c r="IS860" s="409"/>
      <c r="IT860" s="409"/>
      <c r="IU860" s="409"/>
      <c r="IV860" s="409"/>
    </row>
    <row r="861" spans="10:256">
      <c r="J861" s="409"/>
      <c r="K861" s="409"/>
      <c r="L861" s="409"/>
      <c r="M861" s="409"/>
      <c r="N861" s="409"/>
      <c r="O861" s="409"/>
      <c r="P861" s="409"/>
      <c r="Q861" s="409"/>
      <c r="R861" s="409"/>
      <c r="S861" s="409"/>
      <c r="T861" s="409"/>
      <c r="U861" s="409"/>
      <c r="V861" s="409"/>
      <c r="W861" s="409"/>
      <c r="X861" s="409"/>
      <c r="AP861" s="409"/>
      <c r="AQ861" s="409"/>
      <c r="AR861" s="409"/>
      <c r="AS861" s="409"/>
      <c r="AT861" s="409"/>
      <c r="AU861" s="409"/>
      <c r="AV861" s="409"/>
      <c r="BF861" s="409"/>
      <c r="BG861" s="409"/>
      <c r="BH861" s="409"/>
      <c r="BI861" s="409"/>
      <c r="BJ861" s="409"/>
      <c r="BK861" s="409"/>
      <c r="BL861" s="409"/>
      <c r="BV861" s="409"/>
      <c r="BW861" s="409"/>
      <c r="BX861" s="409"/>
      <c r="BY861" s="409"/>
      <c r="BZ861" s="409"/>
      <c r="CA861" s="409"/>
      <c r="CB861" s="409"/>
      <c r="CL861" s="409"/>
      <c r="CM861" s="409"/>
      <c r="CN861" s="409"/>
      <c r="CO861" s="409"/>
      <c r="CP861" s="409"/>
      <c r="CQ861" s="409"/>
      <c r="CR861" s="409"/>
      <c r="DB861" s="409"/>
      <c r="DC861" s="409"/>
      <c r="DD861" s="409"/>
      <c r="DE861" s="409"/>
      <c r="DF861" s="409"/>
      <c r="DG861" s="409"/>
      <c r="DH861" s="409"/>
      <c r="DR861" s="409"/>
      <c r="DS861" s="409"/>
      <c r="DT861" s="409"/>
      <c r="DU861" s="409"/>
      <c r="DV861" s="409"/>
      <c r="DW861" s="409"/>
      <c r="DX861" s="409"/>
      <c r="EH861" s="409"/>
      <c r="EI861" s="409"/>
      <c r="EJ861" s="409"/>
      <c r="EK861" s="409"/>
      <c r="EL861" s="409"/>
      <c r="EM861" s="409"/>
      <c r="EN861" s="409"/>
      <c r="EX861" s="409"/>
      <c r="EY861" s="409"/>
      <c r="EZ861" s="409"/>
      <c r="FA861" s="409"/>
      <c r="FB861" s="409"/>
      <c r="FC861" s="409"/>
      <c r="FD861" s="409"/>
      <c r="FN861" s="409"/>
      <c r="FO861" s="409"/>
      <c r="FP861" s="409"/>
      <c r="FQ861" s="409"/>
      <c r="FR861" s="409"/>
      <c r="FS861" s="409"/>
      <c r="FT861" s="409"/>
      <c r="GD861" s="409"/>
      <c r="GE861" s="409"/>
      <c r="GF861" s="409"/>
      <c r="GG861" s="409"/>
      <c r="GH861" s="409"/>
      <c r="GI861" s="409"/>
      <c r="GJ861" s="409"/>
      <c r="GT861" s="409"/>
      <c r="GU861" s="409"/>
      <c r="GV861" s="409"/>
      <c r="GW861" s="409"/>
      <c r="GX861" s="409"/>
      <c r="GY861" s="409"/>
      <c r="GZ861" s="409"/>
      <c r="HJ861" s="409"/>
      <c r="HK861" s="409"/>
      <c r="HL861" s="409"/>
      <c r="HM861" s="409"/>
      <c r="HN861" s="409"/>
      <c r="HO861" s="409"/>
      <c r="HP861" s="409"/>
      <c r="HZ861" s="409"/>
      <c r="IA861" s="409"/>
      <c r="IB861" s="409"/>
      <c r="IC861" s="409"/>
      <c r="ID861" s="409"/>
      <c r="IE861" s="409"/>
      <c r="IF861" s="409"/>
      <c r="IP861" s="409"/>
      <c r="IQ861" s="409"/>
      <c r="IR861" s="409"/>
      <c r="IS861" s="409"/>
      <c r="IT861" s="409"/>
      <c r="IU861" s="409"/>
      <c r="IV861" s="409"/>
    </row>
    <row r="862" spans="10:256">
      <c r="J862" s="409"/>
      <c r="K862" s="409"/>
      <c r="L862" s="409"/>
      <c r="M862" s="409"/>
      <c r="N862" s="409"/>
      <c r="O862" s="409"/>
      <c r="P862" s="409"/>
      <c r="Q862" s="409"/>
      <c r="R862" s="409"/>
      <c r="S862" s="409"/>
      <c r="T862" s="409"/>
      <c r="U862" s="409"/>
      <c r="V862" s="409"/>
      <c r="W862" s="409"/>
      <c r="X862" s="409"/>
      <c r="AP862" s="409"/>
      <c r="AQ862" s="409"/>
      <c r="AR862" s="409"/>
      <c r="AS862" s="409"/>
      <c r="AT862" s="409"/>
      <c r="AU862" s="409"/>
      <c r="AV862" s="409"/>
      <c r="BF862" s="409"/>
      <c r="BG862" s="409"/>
      <c r="BH862" s="409"/>
      <c r="BI862" s="409"/>
      <c r="BJ862" s="409"/>
      <c r="BK862" s="409"/>
      <c r="BL862" s="409"/>
      <c r="BV862" s="409"/>
      <c r="BW862" s="409"/>
      <c r="BX862" s="409"/>
      <c r="BY862" s="409"/>
      <c r="BZ862" s="409"/>
      <c r="CA862" s="409"/>
      <c r="CB862" s="409"/>
      <c r="CL862" s="409"/>
      <c r="CM862" s="409"/>
      <c r="CN862" s="409"/>
      <c r="CO862" s="409"/>
      <c r="CP862" s="409"/>
      <c r="CQ862" s="409"/>
      <c r="CR862" s="409"/>
      <c r="DB862" s="409"/>
      <c r="DC862" s="409"/>
      <c r="DD862" s="409"/>
      <c r="DE862" s="409"/>
      <c r="DF862" s="409"/>
      <c r="DG862" s="409"/>
      <c r="DH862" s="409"/>
      <c r="DR862" s="409"/>
      <c r="DS862" s="409"/>
      <c r="DT862" s="409"/>
      <c r="DU862" s="409"/>
      <c r="DV862" s="409"/>
      <c r="DW862" s="409"/>
      <c r="DX862" s="409"/>
      <c r="EH862" s="409"/>
      <c r="EI862" s="409"/>
      <c r="EJ862" s="409"/>
      <c r="EK862" s="409"/>
      <c r="EL862" s="409"/>
      <c r="EM862" s="409"/>
      <c r="EN862" s="409"/>
      <c r="EX862" s="409"/>
      <c r="EY862" s="409"/>
      <c r="EZ862" s="409"/>
      <c r="FA862" s="409"/>
      <c r="FB862" s="409"/>
      <c r="FC862" s="409"/>
      <c r="FD862" s="409"/>
      <c r="FN862" s="409"/>
      <c r="FO862" s="409"/>
      <c r="FP862" s="409"/>
      <c r="FQ862" s="409"/>
      <c r="FR862" s="409"/>
      <c r="FS862" s="409"/>
      <c r="FT862" s="409"/>
      <c r="GD862" s="409"/>
      <c r="GE862" s="409"/>
      <c r="GF862" s="409"/>
      <c r="GG862" s="409"/>
      <c r="GH862" s="409"/>
      <c r="GI862" s="409"/>
      <c r="GJ862" s="409"/>
      <c r="GT862" s="409"/>
      <c r="GU862" s="409"/>
      <c r="GV862" s="409"/>
      <c r="GW862" s="409"/>
      <c r="GX862" s="409"/>
      <c r="GY862" s="409"/>
      <c r="GZ862" s="409"/>
      <c r="HJ862" s="409"/>
      <c r="HK862" s="409"/>
      <c r="HL862" s="409"/>
      <c r="HM862" s="409"/>
      <c r="HN862" s="409"/>
      <c r="HO862" s="409"/>
      <c r="HP862" s="409"/>
      <c r="HZ862" s="409"/>
      <c r="IA862" s="409"/>
      <c r="IB862" s="409"/>
      <c r="IC862" s="409"/>
      <c r="ID862" s="409"/>
      <c r="IE862" s="409"/>
      <c r="IF862" s="409"/>
      <c r="IP862" s="409"/>
      <c r="IQ862" s="409"/>
      <c r="IR862" s="409"/>
      <c r="IS862" s="409"/>
      <c r="IT862" s="409"/>
      <c r="IU862" s="409"/>
      <c r="IV862" s="409"/>
    </row>
    <row r="863" spans="10:256">
      <c r="J863" s="409"/>
      <c r="K863" s="409"/>
      <c r="L863" s="409"/>
      <c r="M863" s="409"/>
      <c r="N863" s="409"/>
      <c r="O863" s="409"/>
      <c r="P863" s="409"/>
      <c r="Q863" s="409"/>
      <c r="R863" s="409"/>
      <c r="S863" s="409"/>
      <c r="T863" s="409"/>
      <c r="U863" s="409"/>
      <c r="V863" s="409"/>
      <c r="W863" s="409"/>
      <c r="X863" s="409"/>
      <c r="AP863" s="409"/>
      <c r="AQ863" s="409"/>
      <c r="AR863" s="409"/>
      <c r="AS863" s="409"/>
      <c r="AT863" s="409"/>
      <c r="AU863" s="409"/>
      <c r="AV863" s="409"/>
      <c r="BF863" s="409"/>
      <c r="BG863" s="409"/>
      <c r="BH863" s="409"/>
      <c r="BI863" s="409"/>
      <c r="BJ863" s="409"/>
      <c r="BK863" s="409"/>
      <c r="BL863" s="409"/>
      <c r="BV863" s="409"/>
      <c r="BW863" s="409"/>
      <c r="BX863" s="409"/>
      <c r="BY863" s="409"/>
      <c r="BZ863" s="409"/>
      <c r="CA863" s="409"/>
      <c r="CB863" s="409"/>
      <c r="CL863" s="409"/>
      <c r="CM863" s="409"/>
      <c r="CN863" s="409"/>
      <c r="CO863" s="409"/>
      <c r="CP863" s="409"/>
      <c r="CQ863" s="409"/>
      <c r="CR863" s="409"/>
      <c r="DB863" s="409"/>
      <c r="DC863" s="409"/>
      <c r="DD863" s="409"/>
      <c r="DE863" s="409"/>
      <c r="DF863" s="409"/>
      <c r="DG863" s="409"/>
      <c r="DH863" s="409"/>
      <c r="DR863" s="409"/>
      <c r="DS863" s="409"/>
      <c r="DT863" s="409"/>
      <c r="DU863" s="409"/>
      <c r="DV863" s="409"/>
      <c r="DW863" s="409"/>
      <c r="DX863" s="409"/>
      <c r="EH863" s="409"/>
      <c r="EI863" s="409"/>
      <c r="EJ863" s="409"/>
      <c r="EK863" s="409"/>
      <c r="EL863" s="409"/>
      <c r="EM863" s="409"/>
      <c r="EN863" s="409"/>
      <c r="EX863" s="409"/>
      <c r="EY863" s="409"/>
      <c r="EZ863" s="409"/>
      <c r="FA863" s="409"/>
      <c r="FB863" s="409"/>
      <c r="FC863" s="409"/>
      <c r="FD863" s="409"/>
      <c r="FN863" s="409"/>
      <c r="FO863" s="409"/>
      <c r="FP863" s="409"/>
      <c r="FQ863" s="409"/>
      <c r="FR863" s="409"/>
      <c r="FS863" s="409"/>
      <c r="FT863" s="409"/>
      <c r="GD863" s="409"/>
      <c r="GE863" s="409"/>
      <c r="GF863" s="409"/>
      <c r="GG863" s="409"/>
      <c r="GH863" s="409"/>
      <c r="GI863" s="409"/>
      <c r="GJ863" s="409"/>
      <c r="GT863" s="409"/>
      <c r="GU863" s="409"/>
      <c r="GV863" s="409"/>
      <c r="GW863" s="409"/>
      <c r="GX863" s="409"/>
      <c r="GY863" s="409"/>
      <c r="GZ863" s="409"/>
      <c r="HJ863" s="409"/>
      <c r="HK863" s="409"/>
      <c r="HL863" s="409"/>
      <c r="HM863" s="409"/>
      <c r="HN863" s="409"/>
      <c r="HO863" s="409"/>
      <c r="HP863" s="409"/>
      <c r="HZ863" s="409"/>
      <c r="IA863" s="409"/>
      <c r="IB863" s="409"/>
      <c r="IC863" s="409"/>
      <c r="ID863" s="409"/>
      <c r="IE863" s="409"/>
      <c r="IF863" s="409"/>
      <c r="IP863" s="409"/>
      <c r="IQ863" s="409"/>
      <c r="IR863" s="409"/>
      <c r="IS863" s="409"/>
      <c r="IT863" s="409"/>
      <c r="IU863" s="409"/>
      <c r="IV863" s="409"/>
    </row>
    <row r="864" spans="10:256">
      <c r="J864" s="409"/>
      <c r="K864" s="409"/>
      <c r="L864" s="409"/>
      <c r="M864" s="409"/>
      <c r="N864" s="409"/>
      <c r="O864" s="409"/>
      <c r="P864" s="409"/>
      <c r="Q864" s="409"/>
      <c r="R864" s="409"/>
      <c r="S864" s="409"/>
      <c r="T864" s="409"/>
      <c r="U864" s="409"/>
      <c r="V864" s="409"/>
      <c r="W864" s="409"/>
      <c r="X864" s="409"/>
      <c r="AP864" s="409"/>
      <c r="AQ864" s="409"/>
      <c r="AR864" s="409"/>
      <c r="AS864" s="409"/>
      <c r="AT864" s="409"/>
      <c r="AU864" s="409"/>
      <c r="AV864" s="409"/>
      <c r="BF864" s="409"/>
      <c r="BG864" s="409"/>
      <c r="BH864" s="409"/>
      <c r="BI864" s="409"/>
      <c r="BJ864" s="409"/>
      <c r="BK864" s="409"/>
      <c r="BL864" s="409"/>
      <c r="BV864" s="409"/>
      <c r="BW864" s="409"/>
      <c r="BX864" s="409"/>
      <c r="BY864" s="409"/>
      <c r="BZ864" s="409"/>
      <c r="CA864" s="409"/>
      <c r="CB864" s="409"/>
      <c r="CL864" s="409"/>
      <c r="CM864" s="409"/>
      <c r="CN864" s="409"/>
      <c r="CO864" s="409"/>
      <c r="CP864" s="409"/>
      <c r="CQ864" s="409"/>
      <c r="CR864" s="409"/>
      <c r="DB864" s="409"/>
      <c r="DC864" s="409"/>
      <c r="DD864" s="409"/>
      <c r="DE864" s="409"/>
      <c r="DF864" s="409"/>
      <c r="DG864" s="409"/>
      <c r="DH864" s="409"/>
      <c r="DR864" s="409"/>
      <c r="DS864" s="409"/>
      <c r="DT864" s="409"/>
      <c r="DU864" s="409"/>
      <c r="DV864" s="409"/>
      <c r="DW864" s="409"/>
      <c r="DX864" s="409"/>
      <c r="EH864" s="409"/>
      <c r="EI864" s="409"/>
      <c r="EJ864" s="409"/>
      <c r="EK864" s="409"/>
      <c r="EL864" s="409"/>
      <c r="EM864" s="409"/>
      <c r="EN864" s="409"/>
      <c r="EX864" s="409"/>
      <c r="EY864" s="409"/>
      <c r="EZ864" s="409"/>
      <c r="FA864" s="409"/>
      <c r="FB864" s="409"/>
      <c r="FC864" s="409"/>
      <c r="FD864" s="409"/>
      <c r="FN864" s="409"/>
      <c r="FO864" s="409"/>
      <c r="FP864" s="409"/>
      <c r="FQ864" s="409"/>
      <c r="FR864" s="409"/>
      <c r="FS864" s="409"/>
      <c r="FT864" s="409"/>
      <c r="GD864" s="409"/>
      <c r="GE864" s="409"/>
      <c r="GF864" s="409"/>
      <c r="GG864" s="409"/>
      <c r="GH864" s="409"/>
      <c r="GI864" s="409"/>
      <c r="GJ864" s="409"/>
      <c r="GT864" s="409"/>
      <c r="GU864" s="409"/>
      <c r="GV864" s="409"/>
      <c r="GW864" s="409"/>
      <c r="GX864" s="409"/>
      <c r="GY864" s="409"/>
      <c r="GZ864" s="409"/>
      <c r="HJ864" s="409"/>
      <c r="HK864" s="409"/>
      <c r="HL864" s="409"/>
      <c r="HM864" s="409"/>
      <c r="HN864" s="409"/>
      <c r="HO864" s="409"/>
      <c r="HP864" s="409"/>
      <c r="HZ864" s="409"/>
      <c r="IA864" s="409"/>
      <c r="IB864" s="409"/>
      <c r="IC864" s="409"/>
      <c r="ID864" s="409"/>
      <c r="IE864" s="409"/>
      <c r="IF864" s="409"/>
      <c r="IP864" s="409"/>
      <c r="IQ864" s="409"/>
      <c r="IR864" s="409"/>
      <c r="IS864" s="409"/>
      <c r="IT864" s="409"/>
      <c r="IU864" s="409"/>
      <c r="IV864" s="409"/>
    </row>
    <row r="865" spans="10:256">
      <c r="J865" s="409"/>
      <c r="K865" s="409"/>
      <c r="L865" s="409"/>
      <c r="M865" s="409"/>
      <c r="N865" s="409"/>
      <c r="O865" s="409"/>
      <c r="P865" s="409"/>
      <c r="Q865" s="409"/>
      <c r="R865" s="409"/>
      <c r="S865" s="409"/>
      <c r="T865" s="409"/>
      <c r="U865" s="409"/>
      <c r="V865" s="409"/>
      <c r="W865" s="409"/>
      <c r="X865" s="409"/>
      <c r="AP865" s="409"/>
      <c r="AQ865" s="409"/>
      <c r="AR865" s="409"/>
      <c r="AS865" s="409"/>
      <c r="AT865" s="409"/>
      <c r="AU865" s="409"/>
      <c r="AV865" s="409"/>
      <c r="BF865" s="409"/>
      <c r="BG865" s="409"/>
      <c r="BH865" s="409"/>
      <c r="BI865" s="409"/>
      <c r="BJ865" s="409"/>
      <c r="BK865" s="409"/>
      <c r="BL865" s="409"/>
      <c r="BV865" s="409"/>
      <c r="BW865" s="409"/>
      <c r="BX865" s="409"/>
      <c r="BY865" s="409"/>
      <c r="BZ865" s="409"/>
      <c r="CA865" s="409"/>
      <c r="CB865" s="409"/>
      <c r="CL865" s="409"/>
      <c r="CM865" s="409"/>
      <c r="CN865" s="409"/>
      <c r="CO865" s="409"/>
      <c r="CP865" s="409"/>
      <c r="CQ865" s="409"/>
      <c r="CR865" s="409"/>
      <c r="DB865" s="409"/>
      <c r="DC865" s="409"/>
      <c r="DD865" s="409"/>
      <c r="DE865" s="409"/>
      <c r="DF865" s="409"/>
      <c r="DG865" s="409"/>
      <c r="DH865" s="409"/>
      <c r="DR865" s="409"/>
      <c r="DS865" s="409"/>
      <c r="DT865" s="409"/>
      <c r="DU865" s="409"/>
      <c r="DV865" s="409"/>
      <c r="DW865" s="409"/>
      <c r="DX865" s="409"/>
      <c r="EH865" s="409"/>
      <c r="EI865" s="409"/>
      <c r="EJ865" s="409"/>
      <c r="EK865" s="409"/>
      <c r="EL865" s="409"/>
      <c r="EM865" s="409"/>
      <c r="EN865" s="409"/>
      <c r="EX865" s="409"/>
      <c r="EY865" s="409"/>
      <c r="EZ865" s="409"/>
      <c r="FA865" s="409"/>
      <c r="FB865" s="409"/>
      <c r="FC865" s="409"/>
      <c r="FD865" s="409"/>
      <c r="FN865" s="409"/>
      <c r="FO865" s="409"/>
      <c r="FP865" s="409"/>
      <c r="FQ865" s="409"/>
      <c r="FR865" s="409"/>
      <c r="FS865" s="409"/>
      <c r="FT865" s="409"/>
      <c r="GD865" s="409"/>
      <c r="GE865" s="409"/>
      <c r="GF865" s="409"/>
      <c r="GG865" s="409"/>
      <c r="GH865" s="409"/>
      <c r="GI865" s="409"/>
      <c r="GJ865" s="409"/>
      <c r="GT865" s="409"/>
      <c r="GU865" s="409"/>
      <c r="GV865" s="409"/>
      <c r="GW865" s="409"/>
      <c r="GX865" s="409"/>
      <c r="GY865" s="409"/>
      <c r="GZ865" s="409"/>
      <c r="HJ865" s="409"/>
      <c r="HK865" s="409"/>
      <c r="HL865" s="409"/>
      <c r="HM865" s="409"/>
      <c r="HN865" s="409"/>
      <c r="HO865" s="409"/>
      <c r="HP865" s="409"/>
      <c r="HZ865" s="409"/>
      <c r="IA865" s="409"/>
      <c r="IB865" s="409"/>
      <c r="IC865" s="409"/>
      <c r="ID865" s="409"/>
      <c r="IE865" s="409"/>
      <c r="IF865" s="409"/>
      <c r="IP865" s="409"/>
      <c r="IQ865" s="409"/>
      <c r="IR865" s="409"/>
      <c r="IS865" s="409"/>
      <c r="IT865" s="409"/>
      <c r="IU865" s="409"/>
      <c r="IV865" s="409"/>
    </row>
    <row r="866" spans="10:256">
      <c r="J866" s="409"/>
      <c r="K866" s="409"/>
      <c r="L866" s="409"/>
      <c r="M866" s="409"/>
      <c r="N866" s="409"/>
      <c r="O866" s="409"/>
      <c r="P866" s="409"/>
      <c r="Q866" s="409"/>
      <c r="R866" s="409"/>
      <c r="S866" s="409"/>
      <c r="T866" s="409"/>
      <c r="U866" s="409"/>
      <c r="V866" s="409"/>
      <c r="W866" s="409"/>
      <c r="X866" s="409"/>
      <c r="AP866" s="409"/>
      <c r="AQ866" s="409"/>
      <c r="AR866" s="409"/>
      <c r="AS866" s="409"/>
      <c r="AT866" s="409"/>
      <c r="AU866" s="409"/>
      <c r="AV866" s="409"/>
      <c r="BF866" s="409"/>
      <c r="BG866" s="409"/>
      <c r="BH866" s="409"/>
      <c r="BI866" s="409"/>
      <c r="BJ866" s="409"/>
      <c r="BK866" s="409"/>
      <c r="BL866" s="409"/>
      <c r="BV866" s="409"/>
      <c r="BW866" s="409"/>
      <c r="BX866" s="409"/>
      <c r="BY866" s="409"/>
      <c r="BZ866" s="409"/>
      <c r="CA866" s="409"/>
      <c r="CB866" s="409"/>
      <c r="CL866" s="409"/>
      <c r="CM866" s="409"/>
      <c r="CN866" s="409"/>
      <c r="CO866" s="409"/>
      <c r="CP866" s="409"/>
      <c r="CQ866" s="409"/>
      <c r="CR866" s="409"/>
      <c r="DB866" s="409"/>
      <c r="DC866" s="409"/>
      <c r="DD866" s="409"/>
      <c r="DE866" s="409"/>
      <c r="DF866" s="409"/>
      <c r="DG866" s="409"/>
      <c r="DH866" s="409"/>
      <c r="DR866" s="409"/>
      <c r="DS866" s="409"/>
      <c r="DT866" s="409"/>
      <c r="DU866" s="409"/>
      <c r="DV866" s="409"/>
      <c r="DW866" s="409"/>
      <c r="DX866" s="409"/>
      <c r="EH866" s="409"/>
      <c r="EI866" s="409"/>
      <c r="EJ866" s="409"/>
      <c r="EK866" s="409"/>
      <c r="EL866" s="409"/>
      <c r="EM866" s="409"/>
      <c r="EN866" s="409"/>
      <c r="EX866" s="409"/>
      <c r="EY866" s="409"/>
      <c r="EZ866" s="409"/>
      <c r="FA866" s="409"/>
      <c r="FB866" s="409"/>
      <c r="FC866" s="409"/>
      <c r="FD866" s="409"/>
      <c r="FN866" s="409"/>
      <c r="FO866" s="409"/>
      <c r="FP866" s="409"/>
      <c r="FQ866" s="409"/>
      <c r="FR866" s="409"/>
      <c r="FS866" s="409"/>
      <c r="FT866" s="409"/>
      <c r="GD866" s="409"/>
      <c r="GE866" s="409"/>
      <c r="GF866" s="409"/>
      <c r="GG866" s="409"/>
      <c r="GH866" s="409"/>
      <c r="GI866" s="409"/>
      <c r="GJ866" s="409"/>
      <c r="GT866" s="409"/>
      <c r="GU866" s="409"/>
      <c r="GV866" s="409"/>
      <c r="GW866" s="409"/>
      <c r="GX866" s="409"/>
      <c r="GY866" s="409"/>
      <c r="GZ866" s="409"/>
      <c r="HJ866" s="409"/>
      <c r="HK866" s="409"/>
      <c r="HL866" s="409"/>
      <c r="HM866" s="409"/>
      <c r="HN866" s="409"/>
      <c r="HO866" s="409"/>
      <c r="HP866" s="409"/>
      <c r="HZ866" s="409"/>
      <c r="IA866" s="409"/>
      <c r="IB866" s="409"/>
      <c r="IC866" s="409"/>
      <c r="ID866" s="409"/>
      <c r="IE866" s="409"/>
      <c r="IF866" s="409"/>
      <c r="IP866" s="409"/>
      <c r="IQ866" s="409"/>
      <c r="IR866" s="409"/>
      <c r="IS866" s="409"/>
      <c r="IT866" s="409"/>
      <c r="IU866" s="409"/>
      <c r="IV866" s="409"/>
    </row>
    <row r="867" spans="10:256">
      <c r="J867" s="409"/>
      <c r="K867" s="409"/>
      <c r="L867" s="409"/>
      <c r="M867" s="409"/>
      <c r="N867" s="409"/>
      <c r="O867" s="409"/>
      <c r="P867" s="409"/>
      <c r="Q867" s="409"/>
      <c r="R867" s="409"/>
      <c r="S867" s="409"/>
      <c r="T867" s="409"/>
      <c r="U867" s="409"/>
      <c r="V867" s="409"/>
      <c r="W867" s="409"/>
      <c r="X867" s="409"/>
      <c r="AP867" s="409"/>
      <c r="AQ867" s="409"/>
      <c r="AR867" s="409"/>
      <c r="AS867" s="409"/>
      <c r="AT867" s="409"/>
      <c r="AU867" s="409"/>
      <c r="AV867" s="409"/>
      <c r="BF867" s="409"/>
      <c r="BG867" s="409"/>
      <c r="BH867" s="409"/>
      <c r="BI867" s="409"/>
      <c r="BJ867" s="409"/>
      <c r="BK867" s="409"/>
      <c r="BL867" s="409"/>
      <c r="BV867" s="409"/>
      <c r="BW867" s="409"/>
      <c r="BX867" s="409"/>
      <c r="BY867" s="409"/>
      <c r="BZ867" s="409"/>
      <c r="CA867" s="409"/>
      <c r="CB867" s="409"/>
      <c r="CL867" s="409"/>
      <c r="CM867" s="409"/>
      <c r="CN867" s="409"/>
      <c r="CO867" s="409"/>
      <c r="CP867" s="409"/>
      <c r="CQ867" s="409"/>
      <c r="CR867" s="409"/>
      <c r="DB867" s="409"/>
      <c r="DC867" s="409"/>
      <c r="DD867" s="409"/>
      <c r="DE867" s="409"/>
      <c r="DF867" s="409"/>
      <c r="DG867" s="409"/>
      <c r="DH867" s="409"/>
      <c r="DR867" s="409"/>
      <c r="DS867" s="409"/>
      <c r="DT867" s="409"/>
      <c r="DU867" s="409"/>
      <c r="DV867" s="409"/>
      <c r="DW867" s="409"/>
      <c r="DX867" s="409"/>
      <c r="EH867" s="409"/>
      <c r="EI867" s="409"/>
      <c r="EJ867" s="409"/>
      <c r="EK867" s="409"/>
      <c r="EL867" s="409"/>
      <c r="EM867" s="409"/>
      <c r="EN867" s="409"/>
      <c r="EX867" s="409"/>
      <c r="EY867" s="409"/>
      <c r="EZ867" s="409"/>
      <c r="FA867" s="409"/>
      <c r="FB867" s="409"/>
      <c r="FC867" s="409"/>
      <c r="FD867" s="409"/>
      <c r="FN867" s="409"/>
      <c r="FO867" s="409"/>
      <c r="FP867" s="409"/>
      <c r="FQ867" s="409"/>
      <c r="FR867" s="409"/>
      <c r="FS867" s="409"/>
      <c r="FT867" s="409"/>
      <c r="GD867" s="409"/>
      <c r="GE867" s="409"/>
      <c r="GF867" s="409"/>
      <c r="GG867" s="409"/>
      <c r="GH867" s="409"/>
      <c r="GI867" s="409"/>
      <c r="GJ867" s="409"/>
      <c r="GT867" s="409"/>
      <c r="GU867" s="409"/>
      <c r="GV867" s="409"/>
      <c r="GW867" s="409"/>
      <c r="GX867" s="409"/>
      <c r="GY867" s="409"/>
      <c r="GZ867" s="409"/>
      <c r="HJ867" s="409"/>
      <c r="HK867" s="409"/>
      <c r="HL867" s="409"/>
      <c r="HM867" s="409"/>
      <c r="HN867" s="409"/>
      <c r="HO867" s="409"/>
      <c r="HP867" s="409"/>
      <c r="HZ867" s="409"/>
      <c r="IA867" s="409"/>
      <c r="IB867" s="409"/>
      <c r="IC867" s="409"/>
      <c r="ID867" s="409"/>
      <c r="IE867" s="409"/>
      <c r="IF867" s="409"/>
      <c r="IP867" s="409"/>
      <c r="IQ867" s="409"/>
      <c r="IR867" s="409"/>
      <c r="IS867" s="409"/>
      <c r="IT867" s="409"/>
      <c r="IU867" s="409"/>
      <c r="IV867" s="409"/>
    </row>
    <row r="868" spans="10:256">
      <c r="J868" s="409"/>
      <c r="K868" s="409"/>
      <c r="L868" s="409"/>
      <c r="M868" s="409"/>
      <c r="N868" s="409"/>
      <c r="O868" s="409"/>
      <c r="P868" s="409"/>
      <c r="Q868" s="409"/>
      <c r="R868" s="409"/>
      <c r="S868" s="409"/>
      <c r="T868" s="409"/>
      <c r="U868" s="409"/>
      <c r="V868" s="409"/>
      <c r="W868" s="409"/>
      <c r="X868" s="409"/>
      <c r="AP868" s="409"/>
      <c r="AQ868" s="409"/>
      <c r="AR868" s="409"/>
      <c r="AS868" s="409"/>
      <c r="AT868" s="409"/>
      <c r="AU868" s="409"/>
      <c r="AV868" s="409"/>
      <c r="BF868" s="409"/>
      <c r="BG868" s="409"/>
      <c r="BH868" s="409"/>
      <c r="BI868" s="409"/>
      <c r="BJ868" s="409"/>
      <c r="BK868" s="409"/>
      <c r="BL868" s="409"/>
      <c r="BV868" s="409"/>
      <c r="BW868" s="409"/>
      <c r="BX868" s="409"/>
      <c r="BY868" s="409"/>
      <c r="BZ868" s="409"/>
      <c r="CA868" s="409"/>
      <c r="CB868" s="409"/>
      <c r="CL868" s="409"/>
      <c r="CM868" s="409"/>
      <c r="CN868" s="409"/>
      <c r="CO868" s="409"/>
      <c r="CP868" s="409"/>
      <c r="CQ868" s="409"/>
      <c r="CR868" s="409"/>
      <c r="DB868" s="409"/>
      <c r="DC868" s="409"/>
      <c r="DD868" s="409"/>
      <c r="DE868" s="409"/>
      <c r="DF868" s="409"/>
      <c r="DG868" s="409"/>
      <c r="DH868" s="409"/>
      <c r="DR868" s="409"/>
      <c r="DS868" s="409"/>
      <c r="DT868" s="409"/>
      <c r="DU868" s="409"/>
      <c r="DV868" s="409"/>
      <c r="DW868" s="409"/>
      <c r="DX868" s="409"/>
      <c r="EH868" s="409"/>
      <c r="EI868" s="409"/>
      <c r="EJ868" s="409"/>
      <c r="EK868" s="409"/>
      <c r="EL868" s="409"/>
      <c r="EM868" s="409"/>
      <c r="EN868" s="409"/>
      <c r="EX868" s="409"/>
      <c r="EY868" s="409"/>
      <c r="EZ868" s="409"/>
      <c r="FA868" s="409"/>
      <c r="FB868" s="409"/>
      <c r="FC868" s="409"/>
      <c r="FD868" s="409"/>
      <c r="FN868" s="409"/>
      <c r="FO868" s="409"/>
      <c r="FP868" s="409"/>
      <c r="FQ868" s="409"/>
      <c r="FR868" s="409"/>
      <c r="FS868" s="409"/>
      <c r="FT868" s="409"/>
      <c r="GD868" s="409"/>
      <c r="GE868" s="409"/>
      <c r="GF868" s="409"/>
      <c r="GG868" s="409"/>
      <c r="GH868" s="409"/>
      <c r="GI868" s="409"/>
      <c r="GJ868" s="409"/>
      <c r="GT868" s="409"/>
      <c r="GU868" s="409"/>
      <c r="GV868" s="409"/>
      <c r="GW868" s="409"/>
      <c r="GX868" s="409"/>
      <c r="GY868" s="409"/>
      <c r="GZ868" s="409"/>
      <c r="HJ868" s="409"/>
      <c r="HK868" s="409"/>
      <c r="HL868" s="409"/>
      <c r="HM868" s="409"/>
      <c r="HN868" s="409"/>
      <c r="HO868" s="409"/>
      <c r="HP868" s="409"/>
      <c r="HZ868" s="409"/>
      <c r="IA868" s="409"/>
      <c r="IB868" s="409"/>
      <c r="IC868" s="409"/>
      <c r="ID868" s="409"/>
      <c r="IE868" s="409"/>
      <c r="IF868" s="409"/>
      <c r="IP868" s="409"/>
      <c r="IQ868" s="409"/>
      <c r="IR868" s="409"/>
      <c r="IS868" s="409"/>
      <c r="IT868" s="409"/>
      <c r="IU868" s="409"/>
      <c r="IV868" s="409"/>
    </row>
    <row r="869" spans="10:256">
      <c r="J869" s="409"/>
      <c r="K869" s="409"/>
      <c r="L869" s="409"/>
      <c r="M869" s="409"/>
      <c r="N869" s="409"/>
      <c r="O869" s="409"/>
      <c r="P869" s="409"/>
      <c r="Q869" s="409"/>
      <c r="R869" s="409"/>
      <c r="S869" s="409"/>
      <c r="T869" s="409"/>
      <c r="U869" s="409"/>
      <c r="V869" s="409"/>
      <c r="W869" s="409"/>
      <c r="X869" s="409"/>
      <c r="AP869" s="409"/>
      <c r="AQ869" s="409"/>
      <c r="AR869" s="409"/>
      <c r="AS869" s="409"/>
      <c r="AT869" s="409"/>
      <c r="AU869" s="409"/>
      <c r="AV869" s="409"/>
      <c r="BF869" s="409"/>
      <c r="BG869" s="409"/>
      <c r="BH869" s="409"/>
      <c r="BI869" s="409"/>
      <c r="BJ869" s="409"/>
      <c r="BK869" s="409"/>
      <c r="BL869" s="409"/>
      <c r="BV869" s="409"/>
      <c r="BW869" s="409"/>
      <c r="BX869" s="409"/>
      <c r="BY869" s="409"/>
      <c r="BZ869" s="409"/>
      <c r="CA869" s="409"/>
      <c r="CB869" s="409"/>
      <c r="CL869" s="409"/>
      <c r="CM869" s="409"/>
      <c r="CN869" s="409"/>
      <c r="CO869" s="409"/>
      <c r="CP869" s="409"/>
      <c r="CQ869" s="409"/>
      <c r="CR869" s="409"/>
      <c r="DB869" s="409"/>
      <c r="DC869" s="409"/>
      <c r="DD869" s="409"/>
      <c r="DE869" s="409"/>
      <c r="DF869" s="409"/>
      <c r="DG869" s="409"/>
      <c r="DH869" s="409"/>
      <c r="DR869" s="409"/>
      <c r="DS869" s="409"/>
      <c r="DT869" s="409"/>
      <c r="DU869" s="409"/>
      <c r="DV869" s="409"/>
      <c r="DW869" s="409"/>
      <c r="DX869" s="409"/>
      <c r="EH869" s="409"/>
      <c r="EI869" s="409"/>
      <c r="EJ869" s="409"/>
      <c r="EK869" s="409"/>
      <c r="EL869" s="409"/>
      <c r="EM869" s="409"/>
      <c r="EN869" s="409"/>
      <c r="EX869" s="409"/>
      <c r="EY869" s="409"/>
      <c r="EZ869" s="409"/>
      <c r="FA869" s="409"/>
      <c r="FB869" s="409"/>
      <c r="FC869" s="409"/>
      <c r="FD869" s="409"/>
      <c r="FN869" s="409"/>
      <c r="FO869" s="409"/>
      <c r="FP869" s="409"/>
      <c r="FQ869" s="409"/>
      <c r="FR869" s="409"/>
      <c r="FS869" s="409"/>
      <c r="FT869" s="409"/>
      <c r="GD869" s="409"/>
      <c r="GE869" s="409"/>
      <c r="GF869" s="409"/>
      <c r="GG869" s="409"/>
      <c r="GH869" s="409"/>
      <c r="GI869" s="409"/>
      <c r="GJ869" s="409"/>
      <c r="GT869" s="409"/>
      <c r="GU869" s="409"/>
      <c r="GV869" s="409"/>
      <c r="GW869" s="409"/>
      <c r="GX869" s="409"/>
      <c r="GY869" s="409"/>
      <c r="GZ869" s="409"/>
      <c r="HJ869" s="409"/>
      <c r="HK869" s="409"/>
      <c r="HL869" s="409"/>
      <c r="HM869" s="409"/>
      <c r="HN869" s="409"/>
      <c r="HO869" s="409"/>
      <c r="HP869" s="409"/>
      <c r="HZ869" s="409"/>
      <c r="IA869" s="409"/>
      <c r="IB869" s="409"/>
      <c r="IC869" s="409"/>
      <c r="ID869" s="409"/>
      <c r="IE869" s="409"/>
      <c r="IF869" s="409"/>
      <c r="IP869" s="409"/>
      <c r="IQ869" s="409"/>
      <c r="IR869" s="409"/>
      <c r="IS869" s="409"/>
      <c r="IT869" s="409"/>
      <c r="IU869" s="409"/>
      <c r="IV869" s="409"/>
    </row>
    <row r="870" spans="10:256">
      <c r="J870" s="409"/>
      <c r="K870" s="409"/>
      <c r="L870" s="409"/>
      <c r="M870" s="409"/>
      <c r="N870" s="409"/>
      <c r="O870" s="409"/>
      <c r="P870" s="409"/>
      <c r="Q870" s="409"/>
      <c r="R870" s="409"/>
      <c r="S870" s="409"/>
      <c r="T870" s="409"/>
      <c r="U870" s="409"/>
      <c r="V870" s="409"/>
      <c r="W870" s="409"/>
      <c r="X870" s="409"/>
      <c r="AP870" s="409"/>
      <c r="AQ870" s="409"/>
      <c r="AR870" s="409"/>
      <c r="AS870" s="409"/>
      <c r="AT870" s="409"/>
      <c r="AU870" s="409"/>
      <c r="AV870" s="409"/>
      <c r="BF870" s="409"/>
      <c r="BG870" s="409"/>
      <c r="BH870" s="409"/>
      <c r="BI870" s="409"/>
      <c r="BJ870" s="409"/>
      <c r="BK870" s="409"/>
      <c r="BL870" s="409"/>
      <c r="BV870" s="409"/>
      <c r="BW870" s="409"/>
      <c r="BX870" s="409"/>
      <c r="BY870" s="409"/>
      <c r="BZ870" s="409"/>
      <c r="CA870" s="409"/>
      <c r="CB870" s="409"/>
      <c r="CL870" s="409"/>
      <c r="CM870" s="409"/>
      <c r="CN870" s="409"/>
      <c r="CO870" s="409"/>
      <c r="CP870" s="409"/>
      <c r="CQ870" s="409"/>
      <c r="CR870" s="409"/>
      <c r="DB870" s="409"/>
      <c r="DC870" s="409"/>
      <c r="DD870" s="409"/>
      <c r="DE870" s="409"/>
      <c r="DF870" s="409"/>
      <c r="DG870" s="409"/>
      <c r="DH870" s="409"/>
      <c r="DR870" s="409"/>
      <c r="DS870" s="409"/>
      <c r="DT870" s="409"/>
      <c r="DU870" s="409"/>
      <c r="DV870" s="409"/>
      <c r="DW870" s="409"/>
      <c r="DX870" s="409"/>
      <c r="EH870" s="409"/>
      <c r="EI870" s="409"/>
      <c r="EJ870" s="409"/>
      <c r="EK870" s="409"/>
      <c r="EL870" s="409"/>
      <c r="EM870" s="409"/>
      <c r="EN870" s="409"/>
      <c r="EX870" s="409"/>
      <c r="EY870" s="409"/>
      <c r="EZ870" s="409"/>
      <c r="FA870" s="409"/>
      <c r="FB870" s="409"/>
      <c r="FC870" s="409"/>
      <c r="FD870" s="409"/>
      <c r="FN870" s="409"/>
      <c r="FO870" s="409"/>
      <c r="FP870" s="409"/>
      <c r="FQ870" s="409"/>
      <c r="FR870" s="409"/>
      <c r="FS870" s="409"/>
      <c r="FT870" s="409"/>
      <c r="GD870" s="409"/>
      <c r="GE870" s="409"/>
      <c r="GF870" s="409"/>
      <c r="GG870" s="409"/>
      <c r="GH870" s="409"/>
      <c r="GI870" s="409"/>
      <c r="GJ870" s="409"/>
      <c r="GT870" s="409"/>
      <c r="GU870" s="409"/>
      <c r="GV870" s="409"/>
      <c r="GW870" s="409"/>
      <c r="GX870" s="409"/>
      <c r="GY870" s="409"/>
      <c r="GZ870" s="409"/>
      <c r="HJ870" s="409"/>
      <c r="HK870" s="409"/>
      <c r="HL870" s="409"/>
      <c r="HM870" s="409"/>
      <c r="HN870" s="409"/>
      <c r="HO870" s="409"/>
      <c r="HP870" s="409"/>
      <c r="HZ870" s="409"/>
      <c r="IA870" s="409"/>
      <c r="IB870" s="409"/>
      <c r="IC870" s="409"/>
      <c r="ID870" s="409"/>
      <c r="IE870" s="409"/>
      <c r="IF870" s="409"/>
      <c r="IP870" s="409"/>
      <c r="IQ870" s="409"/>
      <c r="IR870" s="409"/>
      <c r="IS870" s="409"/>
      <c r="IT870" s="409"/>
      <c r="IU870" s="409"/>
      <c r="IV870" s="409"/>
    </row>
    <row r="871" spans="10:256">
      <c r="J871" s="409"/>
      <c r="K871" s="409"/>
      <c r="L871" s="409"/>
      <c r="M871" s="409"/>
      <c r="N871" s="409"/>
      <c r="O871" s="409"/>
      <c r="P871" s="409"/>
      <c r="Q871" s="409"/>
      <c r="R871" s="409"/>
      <c r="S871" s="409"/>
      <c r="T871" s="409"/>
      <c r="U871" s="409"/>
      <c r="V871" s="409"/>
      <c r="W871" s="409"/>
      <c r="X871" s="409"/>
      <c r="AP871" s="409"/>
      <c r="AQ871" s="409"/>
      <c r="AR871" s="409"/>
      <c r="AS871" s="409"/>
      <c r="AT871" s="409"/>
      <c r="AU871" s="409"/>
      <c r="AV871" s="409"/>
      <c r="BF871" s="409"/>
      <c r="BG871" s="409"/>
      <c r="BH871" s="409"/>
      <c r="BI871" s="409"/>
      <c r="BJ871" s="409"/>
      <c r="BK871" s="409"/>
      <c r="BL871" s="409"/>
      <c r="BV871" s="409"/>
      <c r="BW871" s="409"/>
      <c r="BX871" s="409"/>
      <c r="BY871" s="409"/>
      <c r="BZ871" s="409"/>
      <c r="CA871" s="409"/>
      <c r="CB871" s="409"/>
      <c r="CL871" s="409"/>
      <c r="CM871" s="409"/>
      <c r="CN871" s="409"/>
      <c r="CO871" s="409"/>
      <c r="CP871" s="409"/>
      <c r="CQ871" s="409"/>
      <c r="CR871" s="409"/>
      <c r="DB871" s="409"/>
      <c r="DC871" s="409"/>
      <c r="DD871" s="409"/>
      <c r="DE871" s="409"/>
      <c r="DF871" s="409"/>
      <c r="DG871" s="409"/>
      <c r="DH871" s="409"/>
      <c r="DR871" s="409"/>
      <c r="DS871" s="409"/>
      <c r="DT871" s="409"/>
      <c r="DU871" s="409"/>
      <c r="DV871" s="409"/>
      <c r="DW871" s="409"/>
      <c r="DX871" s="409"/>
      <c r="EH871" s="409"/>
      <c r="EI871" s="409"/>
      <c r="EJ871" s="409"/>
      <c r="EK871" s="409"/>
      <c r="EL871" s="409"/>
      <c r="EM871" s="409"/>
      <c r="EN871" s="409"/>
      <c r="EX871" s="409"/>
      <c r="EY871" s="409"/>
      <c r="EZ871" s="409"/>
      <c r="FA871" s="409"/>
      <c r="FB871" s="409"/>
      <c r="FC871" s="409"/>
      <c r="FD871" s="409"/>
      <c r="FN871" s="409"/>
      <c r="FO871" s="409"/>
      <c r="FP871" s="409"/>
      <c r="FQ871" s="409"/>
      <c r="FR871" s="409"/>
      <c r="FS871" s="409"/>
      <c r="FT871" s="409"/>
      <c r="GD871" s="409"/>
      <c r="GE871" s="409"/>
      <c r="GF871" s="409"/>
      <c r="GG871" s="409"/>
      <c r="GH871" s="409"/>
      <c r="GI871" s="409"/>
      <c r="GJ871" s="409"/>
      <c r="GT871" s="409"/>
      <c r="GU871" s="409"/>
      <c r="GV871" s="409"/>
      <c r="GW871" s="409"/>
      <c r="GX871" s="409"/>
      <c r="GY871" s="409"/>
      <c r="GZ871" s="409"/>
      <c r="HJ871" s="409"/>
      <c r="HK871" s="409"/>
      <c r="HL871" s="409"/>
      <c r="HM871" s="409"/>
      <c r="HN871" s="409"/>
      <c r="HO871" s="409"/>
      <c r="HP871" s="409"/>
      <c r="HZ871" s="409"/>
      <c r="IA871" s="409"/>
      <c r="IB871" s="409"/>
      <c r="IC871" s="409"/>
      <c r="ID871" s="409"/>
      <c r="IE871" s="409"/>
      <c r="IF871" s="409"/>
      <c r="IP871" s="409"/>
      <c r="IQ871" s="409"/>
      <c r="IR871" s="409"/>
      <c r="IS871" s="409"/>
      <c r="IT871" s="409"/>
      <c r="IU871" s="409"/>
      <c r="IV871" s="409"/>
    </row>
    <row r="872" spans="10:256">
      <c r="J872" s="409"/>
      <c r="K872" s="409"/>
      <c r="L872" s="409"/>
      <c r="M872" s="409"/>
      <c r="N872" s="409"/>
      <c r="O872" s="409"/>
      <c r="P872" s="409"/>
      <c r="Q872" s="409"/>
      <c r="R872" s="409"/>
      <c r="S872" s="409"/>
      <c r="T872" s="409"/>
      <c r="U872" s="409"/>
      <c r="V872" s="409"/>
      <c r="W872" s="409"/>
      <c r="X872" s="409"/>
      <c r="AP872" s="409"/>
      <c r="AQ872" s="409"/>
      <c r="AR872" s="409"/>
      <c r="AS872" s="409"/>
      <c r="AT872" s="409"/>
      <c r="AU872" s="409"/>
      <c r="AV872" s="409"/>
      <c r="BF872" s="409"/>
      <c r="BG872" s="409"/>
      <c r="BH872" s="409"/>
      <c r="BI872" s="409"/>
      <c r="BJ872" s="409"/>
      <c r="BK872" s="409"/>
      <c r="BL872" s="409"/>
      <c r="BV872" s="409"/>
      <c r="BW872" s="409"/>
      <c r="BX872" s="409"/>
      <c r="BY872" s="409"/>
      <c r="BZ872" s="409"/>
      <c r="CA872" s="409"/>
      <c r="CB872" s="409"/>
      <c r="CL872" s="409"/>
      <c r="CM872" s="409"/>
      <c r="CN872" s="409"/>
      <c r="CO872" s="409"/>
      <c r="CP872" s="409"/>
      <c r="CQ872" s="409"/>
      <c r="CR872" s="409"/>
      <c r="DB872" s="409"/>
      <c r="DC872" s="409"/>
      <c r="DD872" s="409"/>
      <c r="DE872" s="409"/>
      <c r="DF872" s="409"/>
      <c r="DG872" s="409"/>
      <c r="DH872" s="409"/>
      <c r="DR872" s="409"/>
      <c r="DS872" s="409"/>
      <c r="DT872" s="409"/>
      <c r="DU872" s="409"/>
      <c r="DV872" s="409"/>
      <c r="DW872" s="409"/>
      <c r="DX872" s="409"/>
      <c r="EH872" s="409"/>
      <c r="EI872" s="409"/>
      <c r="EJ872" s="409"/>
      <c r="EK872" s="409"/>
      <c r="EL872" s="409"/>
      <c r="EM872" s="409"/>
      <c r="EN872" s="409"/>
      <c r="EX872" s="409"/>
      <c r="EY872" s="409"/>
      <c r="EZ872" s="409"/>
      <c r="FA872" s="409"/>
      <c r="FB872" s="409"/>
      <c r="FC872" s="409"/>
      <c r="FD872" s="409"/>
      <c r="FN872" s="409"/>
      <c r="FO872" s="409"/>
      <c r="FP872" s="409"/>
      <c r="FQ872" s="409"/>
      <c r="FR872" s="409"/>
      <c r="FS872" s="409"/>
      <c r="FT872" s="409"/>
      <c r="GD872" s="409"/>
      <c r="GE872" s="409"/>
      <c r="GF872" s="409"/>
      <c r="GG872" s="409"/>
      <c r="GH872" s="409"/>
      <c r="GI872" s="409"/>
      <c r="GJ872" s="409"/>
      <c r="GT872" s="409"/>
      <c r="GU872" s="409"/>
      <c r="GV872" s="409"/>
      <c r="GW872" s="409"/>
      <c r="GX872" s="409"/>
      <c r="GY872" s="409"/>
      <c r="GZ872" s="409"/>
      <c r="HJ872" s="409"/>
      <c r="HK872" s="409"/>
      <c r="HL872" s="409"/>
      <c r="HM872" s="409"/>
      <c r="HN872" s="409"/>
      <c r="HO872" s="409"/>
      <c r="HP872" s="409"/>
      <c r="HZ872" s="409"/>
      <c r="IA872" s="409"/>
      <c r="IB872" s="409"/>
      <c r="IC872" s="409"/>
      <c r="ID872" s="409"/>
      <c r="IE872" s="409"/>
      <c r="IF872" s="409"/>
      <c r="IP872" s="409"/>
      <c r="IQ872" s="409"/>
      <c r="IR872" s="409"/>
      <c r="IS872" s="409"/>
      <c r="IT872" s="409"/>
      <c r="IU872" s="409"/>
      <c r="IV872" s="409"/>
    </row>
    <row r="873" spans="10:256">
      <c r="J873" s="409"/>
      <c r="K873" s="409"/>
      <c r="L873" s="409"/>
      <c r="M873" s="409"/>
      <c r="N873" s="409"/>
      <c r="O873" s="409"/>
      <c r="P873" s="409"/>
      <c r="Q873" s="409"/>
      <c r="R873" s="409"/>
      <c r="S873" s="409"/>
      <c r="T873" s="409"/>
      <c r="U873" s="409"/>
      <c r="V873" s="409"/>
      <c r="W873" s="409"/>
      <c r="X873" s="409"/>
      <c r="AP873" s="409"/>
      <c r="AQ873" s="409"/>
      <c r="AR873" s="409"/>
      <c r="AS873" s="409"/>
      <c r="AT873" s="409"/>
      <c r="AU873" s="409"/>
      <c r="AV873" s="409"/>
      <c r="BF873" s="409"/>
      <c r="BG873" s="409"/>
      <c r="BH873" s="409"/>
      <c r="BI873" s="409"/>
      <c r="BJ873" s="409"/>
      <c r="BK873" s="409"/>
      <c r="BL873" s="409"/>
      <c r="BV873" s="409"/>
      <c r="BW873" s="409"/>
      <c r="BX873" s="409"/>
      <c r="BY873" s="409"/>
      <c r="BZ873" s="409"/>
      <c r="CA873" s="409"/>
      <c r="CB873" s="409"/>
      <c r="CL873" s="409"/>
      <c r="CM873" s="409"/>
      <c r="CN873" s="409"/>
      <c r="CO873" s="409"/>
      <c r="CP873" s="409"/>
      <c r="CQ873" s="409"/>
      <c r="CR873" s="409"/>
      <c r="DB873" s="409"/>
      <c r="DC873" s="409"/>
      <c r="DD873" s="409"/>
      <c r="DE873" s="409"/>
      <c r="DF873" s="409"/>
      <c r="DG873" s="409"/>
      <c r="DH873" s="409"/>
      <c r="DR873" s="409"/>
      <c r="DS873" s="409"/>
      <c r="DT873" s="409"/>
      <c r="DU873" s="409"/>
      <c r="DV873" s="409"/>
      <c r="DW873" s="409"/>
      <c r="DX873" s="409"/>
      <c r="EH873" s="409"/>
      <c r="EI873" s="409"/>
      <c r="EJ873" s="409"/>
      <c r="EK873" s="409"/>
      <c r="EL873" s="409"/>
      <c r="EM873" s="409"/>
      <c r="EN873" s="409"/>
      <c r="EX873" s="409"/>
      <c r="EY873" s="409"/>
      <c r="EZ873" s="409"/>
      <c r="FA873" s="409"/>
      <c r="FB873" s="409"/>
      <c r="FC873" s="409"/>
      <c r="FD873" s="409"/>
      <c r="FN873" s="409"/>
      <c r="FO873" s="409"/>
      <c r="FP873" s="409"/>
      <c r="FQ873" s="409"/>
      <c r="FR873" s="409"/>
      <c r="FS873" s="409"/>
      <c r="FT873" s="409"/>
      <c r="GD873" s="409"/>
      <c r="GE873" s="409"/>
      <c r="GF873" s="409"/>
      <c r="GG873" s="409"/>
      <c r="GH873" s="409"/>
      <c r="GI873" s="409"/>
      <c r="GJ873" s="409"/>
      <c r="GT873" s="409"/>
      <c r="GU873" s="409"/>
      <c r="GV873" s="409"/>
      <c r="GW873" s="409"/>
      <c r="GX873" s="409"/>
      <c r="GY873" s="409"/>
      <c r="GZ873" s="409"/>
      <c r="HJ873" s="409"/>
      <c r="HK873" s="409"/>
      <c r="HL873" s="409"/>
      <c r="HM873" s="409"/>
      <c r="HN873" s="409"/>
      <c r="HO873" s="409"/>
      <c r="HP873" s="409"/>
      <c r="HZ873" s="409"/>
      <c r="IA873" s="409"/>
      <c r="IB873" s="409"/>
      <c r="IC873" s="409"/>
      <c r="ID873" s="409"/>
      <c r="IE873" s="409"/>
      <c r="IF873" s="409"/>
      <c r="IP873" s="409"/>
      <c r="IQ873" s="409"/>
      <c r="IR873" s="409"/>
      <c r="IS873" s="409"/>
      <c r="IT873" s="409"/>
      <c r="IU873" s="409"/>
      <c r="IV873" s="409"/>
    </row>
    <row r="874" spans="10:256">
      <c r="J874" s="409"/>
      <c r="K874" s="409"/>
      <c r="L874" s="409"/>
      <c r="M874" s="409"/>
      <c r="N874" s="409"/>
      <c r="O874" s="409"/>
      <c r="P874" s="409"/>
      <c r="Q874" s="409"/>
      <c r="R874" s="409"/>
      <c r="S874" s="409"/>
      <c r="T874" s="409"/>
      <c r="U874" s="409"/>
      <c r="V874" s="409"/>
      <c r="W874" s="409"/>
      <c r="X874" s="409"/>
      <c r="AP874" s="409"/>
      <c r="AQ874" s="409"/>
      <c r="AR874" s="409"/>
      <c r="AS874" s="409"/>
      <c r="AT874" s="409"/>
      <c r="AU874" s="409"/>
      <c r="AV874" s="409"/>
      <c r="BF874" s="409"/>
      <c r="BG874" s="409"/>
      <c r="BH874" s="409"/>
      <c r="BI874" s="409"/>
      <c r="BJ874" s="409"/>
      <c r="BK874" s="409"/>
      <c r="BL874" s="409"/>
      <c r="BV874" s="409"/>
      <c r="BW874" s="409"/>
      <c r="BX874" s="409"/>
      <c r="BY874" s="409"/>
      <c r="BZ874" s="409"/>
      <c r="CA874" s="409"/>
      <c r="CB874" s="409"/>
      <c r="CL874" s="409"/>
      <c r="CM874" s="409"/>
      <c r="CN874" s="409"/>
      <c r="CO874" s="409"/>
      <c r="CP874" s="409"/>
      <c r="CQ874" s="409"/>
      <c r="CR874" s="409"/>
      <c r="DB874" s="409"/>
      <c r="DC874" s="409"/>
      <c r="DD874" s="409"/>
      <c r="DE874" s="409"/>
      <c r="DF874" s="409"/>
      <c r="DG874" s="409"/>
      <c r="DH874" s="409"/>
      <c r="DR874" s="409"/>
      <c r="DS874" s="409"/>
      <c r="DT874" s="409"/>
      <c r="DU874" s="409"/>
      <c r="DV874" s="409"/>
      <c r="DW874" s="409"/>
      <c r="DX874" s="409"/>
      <c r="EH874" s="409"/>
      <c r="EI874" s="409"/>
      <c r="EJ874" s="409"/>
      <c r="EK874" s="409"/>
      <c r="EL874" s="409"/>
      <c r="EM874" s="409"/>
      <c r="EN874" s="409"/>
      <c r="EX874" s="409"/>
      <c r="EY874" s="409"/>
      <c r="EZ874" s="409"/>
      <c r="FA874" s="409"/>
      <c r="FB874" s="409"/>
      <c r="FC874" s="409"/>
      <c r="FD874" s="409"/>
      <c r="FN874" s="409"/>
      <c r="FO874" s="409"/>
      <c r="FP874" s="409"/>
      <c r="FQ874" s="409"/>
      <c r="FR874" s="409"/>
      <c r="FS874" s="409"/>
      <c r="FT874" s="409"/>
      <c r="GD874" s="409"/>
      <c r="GE874" s="409"/>
      <c r="GF874" s="409"/>
      <c r="GG874" s="409"/>
      <c r="GH874" s="409"/>
      <c r="GI874" s="409"/>
      <c r="GJ874" s="409"/>
      <c r="GT874" s="409"/>
      <c r="GU874" s="409"/>
      <c r="GV874" s="409"/>
      <c r="GW874" s="409"/>
      <c r="GX874" s="409"/>
      <c r="GY874" s="409"/>
      <c r="GZ874" s="409"/>
      <c r="HJ874" s="409"/>
      <c r="HK874" s="409"/>
      <c r="HL874" s="409"/>
      <c r="HM874" s="409"/>
      <c r="HN874" s="409"/>
      <c r="HO874" s="409"/>
      <c r="HP874" s="409"/>
      <c r="HZ874" s="409"/>
      <c r="IA874" s="409"/>
      <c r="IB874" s="409"/>
      <c r="IC874" s="409"/>
      <c r="ID874" s="409"/>
      <c r="IE874" s="409"/>
      <c r="IF874" s="409"/>
      <c r="IP874" s="409"/>
      <c r="IQ874" s="409"/>
      <c r="IR874" s="409"/>
      <c r="IS874" s="409"/>
      <c r="IT874" s="409"/>
      <c r="IU874" s="409"/>
      <c r="IV874" s="409"/>
    </row>
    <row r="875" spans="10:256">
      <c r="J875" s="409"/>
      <c r="K875" s="409"/>
      <c r="L875" s="409"/>
      <c r="M875" s="409"/>
      <c r="N875" s="409"/>
      <c r="O875" s="409"/>
      <c r="P875" s="409"/>
      <c r="Q875" s="409"/>
      <c r="R875" s="409"/>
      <c r="S875" s="409"/>
      <c r="T875" s="409"/>
      <c r="U875" s="409"/>
      <c r="V875" s="409"/>
      <c r="W875" s="409"/>
      <c r="X875" s="409"/>
      <c r="AP875" s="409"/>
      <c r="AQ875" s="409"/>
      <c r="AR875" s="409"/>
      <c r="AS875" s="409"/>
      <c r="AT875" s="409"/>
      <c r="AU875" s="409"/>
      <c r="AV875" s="409"/>
      <c r="BF875" s="409"/>
      <c r="BG875" s="409"/>
      <c r="BH875" s="409"/>
      <c r="BI875" s="409"/>
      <c r="BJ875" s="409"/>
      <c r="BK875" s="409"/>
      <c r="BL875" s="409"/>
      <c r="BV875" s="409"/>
      <c r="BW875" s="409"/>
      <c r="BX875" s="409"/>
      <c r="BY875" s="409"/>
      <c r="BZ875" s="409"/>
      <c r="CA875" s="409"/>
      <c r="CB875" s="409"/>
      <c r="CL875" s="409"/>
      <c r="CM875" s="409"/>
      <c r="CN875" s="409"/>
      <c r="CO875" s="409"/>
      <c r="CP875" s="409"/>
      <c r="CQ875" s="409"/>
      <c r="CR875" s="409"/>
      <c r="DB875" s="409"/>
      <c r="DC875" s="409"/>
      <c r="DD875" s="409"/>
      <c r="DE875" s="409"/>
      <c r="DF875" s="409"/>
      <c r="DG875" s="409"/>
      <c r="DH875" s="409"/>
      <c r="DR875" s="409"/>
      <c r="DS875" s="409"/>
      <c r="DT875" s="409"/>
      <c r="DU875" s="409"/>
      <c r="DV875" s="409"/>
      <c r="DW875" s="409"/>
      <c r="DX875" s="409"/>
      <c r="EH875" s="409"/>
      <c r="EI875" s="409"/>
      <c r="EJ875" s="409"/>
      <c r="EK875" s="409"/>
      <c r="EL875" s="409"/>
      <c r="EM875" s="409"/>
      <c r="EN875" s="409"/>
      <c r="EX875" s="409"/>
      <c r="EY875" s="409"/>
      <c r="EZ875" s="409"/>
      <c r="FA875" s="409"/>
      <c r="FB875" s="409"/>
      <c r="FC875" s="409"/>
      <c r="FD875" s="409"/>
      <c r="FN875" s="409"/>
      <c r="FO875" s="409"/>
      <c r="FP875" s="409"/>
      <c r="FQ875" s="409"/>
      <c r="FR875" s="409"/>
      <c r="FS875" s="409"/>
      <c r="FT875" s="409"/>
      <c r="GD875" s="409"/>
      <c r="GE875" s="409"/>
      <c r="GF875" s="409"/>
      <c r="GG875" s="409"/>
      <c r="GH875" s="409"/>
      <c r="GI875" s="409"/>
      <c r="GJ875" s="409"/>
      <c r="GT875" s="409"/>
      <c r="GU875" s="409"/>
      <c r="GV875" s="409"/>
      <c r="GW875" s="409"/>
      <c r="GX875" s="409"/>
      <c r="GY875" s="409"/>
      <c r="GZ875" s="409"/>
      <c r="HJ875" s="409"/>
      <c r="HK875" s="409"/>
      <c r="HL875" s="409"/>
      <c r="HM875" s="409"/>
      <c r="HN875" s="409"/>
      <c r="HO875" s="409"/>
      <c r="HP875" s="409"/>
      <c r="HZ875" s="409"/>
      <c r="IA875" s="409"/>
      <c r="IB875" s="409"/>
      <c r="IC875" s="409"/>
      <c r="ID875" s="409"/>
      <c r="IE875" s="409"/>
      <c r="IF875" s="409"/>
      <c r="IP875" s="409"/>
      <c r="IQ875" s="409"/>
      <c r="IR875" s="409"/>
      <c r="IS875" s="409"/>
      <c r="IT875" s="409"/>
      <c r="IU875" s="409"/>
      <c r="IV875" s="409"/>
    </row>
    <row r="876" spans="10:256">
      <c r="J876" s="409"/>
      <c r="K876" s="409"/>
      <c r="L876" s="409"/>
      <c r="M876" s="409"/>
      <c r="N876" s="409"/>
      <c r="O876" s="409"/>
      <c r="P876" s="409"/>
      <c r="Q876" s="409"/>
      <c r="R876" s="409"/>
      <c r="S876" s="409"/>
      <c r="T876" s="409"/>
      <c r="U876" s="409"/>
      <c r="V876" s="409"/>
      <c r="W876" s="409"/>
      <c r="X876" s="409"/>
      <c r="AP876" s="409"/>
      <c r="AQ876" s="409"/>
      <c r="AR876" s="409"/>
      <c r="AS876" s="409"/>
      <c r="AT876" s="409"/>
      <c r="AU876" s="409"/>
      <c r="AV876" s="409"/>
      <c r="BF876" s="409"/>
      <c r="BG876" s="409"/>
      <c r="BH876" s="409"/>
      <c r="BI876" s="409"/>
      <c r="BJ876" s="409"/>
      <c r="BK876" s="409"/>
      <c r="BL876" s="409"/>
      <c r="BV876" s="409"/>
      <c r="BW876" s="409"/>
      <c r="BX876" s="409"/>
      <c r="BY876" s="409"/>
      <c r="BZ876" s="409"/>
      <c r="CA876" s="409"/>
      <c r="CB876" s="409"/>
      <c r="CL876" s="409"/>
      <c r="CM876" s="409"/>
      <c r="CN876" s="409"/>
      <c r="CO876" s="409"/>
      <c r="CP876" s="409"/>
      <c r="CQ876" s="409"/>
      <c r="CR876" s="409"/>
      <c r="DB876" s="409"/>
      <c r="DC876" s="409"/>
      <c r="DD876" s="409"/>
      <c r="DE876" s="409"/>
      <c r="DF876" s="409"/>
      <c r="DG876" s="409"/>
      <c r="DH876" s="409"/>
      <c r="DR876" s="409"/>
      <c r="DS876" s="409"/>
      <c r="DT876" s="409"/>
      <c r="DU876" s="409"/>
      <c r="DV876" s="409"/>
      <c r="DW876" s="409"/>
      <c r="DX876" s="409"/>
      <c r="EH876" s="409"/>
      <c r="EI876" s="409"/>
      <c r="EJ876" s="409"/>
      <c r="EK876" s="409"/>
      <c r="EL876" s="409"/>
      <c r="EM876" s="409"/>
      <c r="EN876" s="409"/>
      <c r="EX876" s="409"/>
      <c r="EY876" s="409"/>
      <c r="EZ876" s="409"/>
      <c r="FA876" s="409"/>
      <c r="FB876" s="409"/>
      <c r="FC876" s="409"/>
      <c r="FD876" s="409"/>
      <c r="FN876" s="409"/>
      <c r="FO876" s="409"/>
      <c r="FP876" s="409"/>
      <c r="FQ876" s="409"/>
      <c r="FR876" s="409"/>
      <c r="FS876" s="409"/>
      <c r="FT876" s="409"/>
      <c r="GD876" s="409"/>
      <c r="GE876" s="409"/>
      <c r="GF876" s="409"/>
      <c r="GG876" s="409"/>
      <c r="GH876" s="409"/>
      <c r="GI876" s="409"/>
      <c r="GJ876" s="409"/>
      <c r="GT876" s="409"/>
      <c r="GU876" s="409"/>
      <c r="GV876" s="409"/>
      <c r="GW876" s="409"/>
      <c r="GX876" s="409"/>
      <c r="GY876" s="409"/>
      <c r="GZ876" s="409"/>
      <c r="HJ876" s="409"/>
      <c r="HK876" s="409"/>
      <c r="HL876" s="409"/>
      <c r="HM876" s="409"/>
      <c r="HN876" s="409"/>
      <c r="HO876" s="409"/>
      <c r="HP876" s="409"/>
      <c r="HZ876" s="409"/>
      <c r="IA876" s="409"/>
      <c r="IB876" s="409"/>
      <c r="IC876" s="409"/>
      <c r="ID876" s="409"/>
      <c r="IE876" s="409"/>
      <c r="IF876" s="409"/>
      <c r="IP876" s="409"/>
      <c r="IQ876" s="409"/>
      <c r="IR876" s="409"/>
      <c r="IS876" s="409"/>
      <c r="IT876" s="409"/>
      <c r="IU876" s="409"/>
      <c r="IV876" s="409"/>
    </row>
    <row r="877" spans="10:256">
      <c r="J877" s="409"/>
      <c r="K877" s="409"/>
      <c r="L877" s="409"/>
      <c r="M877" s="409"/>
      <c r="N877" s="409"/>
      <c r="O877" s="409"/>
      <c r="P877" s="409"/>
      <c r="Q877" s="409"/>
      <c r="R877" s="409"/>
      <c r="S877" s="409"/>
      <c r="T877" s="409"/>
      <c r="U877" s="409"/>
      <c r="V877" s="409"/>
      <c r="W877" s="409"/>
      <c r="X877" s="409"/>
      <c r="AP877" s="409"/>
      <c r="AQ877" s="409"/>
      <c r="AR877" s="409"/>
      <c r="AS877" s="409"/>
      <c r="AT877" s="409"/>
      <c r="AU877" s="409"/>
      <c r="AV877" s="409"/>
      <c r="BF877" s="409"/>
      <c r="BG877" s="409"/>
      <c r="BH877" s="409"/>
      <c r="BI877" s="409"/>
      <c r="BJ877" s="409"/>
      <c r="BK877" s="409"/>
      <c r="BL877" s="409"/>
      <c r="BV877" s="409"/>
      <c r="BW877" s="409"/>
      <c r="BX877" s="409"/>
      <c r="BY877" s="409"/>
      <c r="BZ877" s="409"/>
      <c r="CA877" s="409"/>
      <c r="CB877" s="409"/>
      <c r="CL877" s="409"/>
      <c r="CM877" s="409"/>
      <c r="CN877" s="409"/>
      <c r="CO877" s="409"/>
      <c r="CP877" s="409"/>
      <c r="CQ877" s="409"/>
      <c r="CR877" s="409"/>
      <c r="DB877" s="409"/>
      <c r="DC877" s="409"/>
      <c r="DD877" s="409"/>
      <c r="DE877" s="409"/>
      <c r="DF877" s="409"/>
      <c r="DG877" s="409"/>
      <c r="DH877" s="409"/>
      <c r="DR877" s="409"/>
      <c r="DS877" s="409"/>
      <c r="DT877" s="409"/>
      <c r="DU877" s="409"/>
      <c r="DV877" s="409"/>
      <c r="DW877" s="409"/>
      <c r="DX877" s="409"/>
      <c r="EH877" s="409"/>
      <c r="EI877" s="409"/>
      <c r="EJ877" s="409"/>
      <c r="EK877" s="409"/>
      <c r="EL877" s="409"/>
      <c r="EM877" s="409"/>
      <c r="EN877" s="409"/>
      <c r="EX877" s="409"/>
      <c r="EY877" s="409"/>
      <c r="EZ877" s="409"/>
      <c r="FA877" s="409"/>
      <c r="FB877" s="409"/>
      <c r="FC877" s="409"/>
      <c r="FD877" s="409"/>
      <c r="FN877" s="409"/>
      <c r="FO877" s="409"/>
      <c r="FP877" s="409"/>
      <c r="FQ877" s="409"/>
      <c r="FR877" s="409"/>
      <c r="FS877" s="409"/>
      <c r="FT877" s="409"/>
      <c r="GD877" s="409"/>
      <c r="GE877" s="409"/>
      <c r="GF877" s="409"/>
      <c r="GG877" s="409"/>
      <c r="GH877" s="409"/>
      <c r="GI877" s="409"/>
      <c r="GJ877" s="409"/>
      <c r="GT877" s="409"/>
      <c r="GU877" s="409"/>
      <c r="GV877" s="409"/>
      <c r="GW877" s="409"/>
      <c r="GX877" s="409"/>
      <c r="GY877" s="409"/>
      <c r="GZ877" s="409"/>
      <c r="HJ877" s="409"/>
      <c r="HK877" s="409"/>
      <c r="HL877" s="409"/>
      <c r="HM877" s="409"/>
      <c r="HN877" s="409"/>
      <c r="HO877" s="409"/>
      <c r="HP877" s="409"/>
      <c r="HZ877" s="409"/>
      <c r="IA877" s="409"/>
      <c r="IB877" s="409"/>
      <c r="IC877" s="409"/>
      <c r="ID877" s="409"/>
      <c r="IE877" s="409"/>
      <c r="IF877" s="409"/>
      <c r="IP877" s="409"/>
      <c r="IQ877" s="409"/>
      <c r="IR877" s="409"/>
      <c r="IS877" s="409"/>
      <c r="IT877" s="409"/>
      <c r="IU877" s="409"/>
      <c r="IV877" s="409"/>
    </row>
    <row r="878" spans="10:256">
      <c r="J878" s="409"/>
      <c r="K878" s="409"/>
      <c r="L878" s="409"/>
      <c r="M878" s="409"/>
      <c r="N878" s="409"/>
      <c r="O878" s="409"/>
      <c r="P878" s="409"/>
      <c r="Q878" s="409"/>
      <c r="R878" s="409"/>
      <c r="S878" s="409"/>
      <c r="T878" s="409"/>
      <c r="U878" s="409"/>
      <c r="V878" s="409"/>
      <c r="W878" s="409"/>
      <c r="X878" s="409"/>
      <c r="AP878" s="409"/>
      <c r="AQ878" s="409"/>
      <c r="AR878" s="409"/>
      <c r="AS878" s="409"/>
      <c r="AT878" s="409"/>
      <c r="AU878" s="409"/>
      <c r="AV878" s="409"/>
      <c r="BF878" s="409"/>
      <c r="BG878" s="409"/>
      <c r="BH878" s="409"/>
      <c r="BI878" s="409"/>
      <c r="BJ878" s="409"/>
      <c r="BK878" s="409"/>
      <c r="BL878" s="409"/>
      <c r="BV878" s="409"/>
      <c r="BW878" s="409"/>
      <c r="BX878" s="409"/>
      <c r="BY878" s="409"/>
      <c r="BZ878" s="409"/>
      <c r="CA878" s="409"/>
      <c r="CB878" s="409"/>
      <c r="CL878" s="409"/>
      <c r="CM878" s="409"/>
      <c r="CN878" s="409"/>
      <c r="CO878" s="409"/>
      <c r="CP878" s="409"/>
      <c r="CQ878" s="409"/>
      <c r="CR878" s="409"/>
      <c r="DB878" s="409"/>
      <c r="DC878" s="409"/>
      <c r="DD878" s="409"/>
      <c r="DE878" s="409"/>
      <c r="DF878" s="409"/>
      <c r="DG878" s="409"/>
      <c r="DH878" s="409"/>
      <c r="DR878" s="409"/>
      <c r="DS878" s="409"/>
      <c r="DT878" s="409"/>
      <c r="DU878" s="409"/>
      <c r="DV878" s="409"/>
      <c r="DW878" s="409"/>
      <c r="DX878" s="409"/>
      <c r="EH878" s="409"/>
      <c r="EI878" s="409"/>
      <c r="EJ878" s="409"/>
      <c r="EK878" s="409"/>
      <c r="EL878" s="409"/>
      <c r="EM878" s="409"/>
      <c r="EN878" s="409"/>
      <c r="EX878" s="409"/>
      <c r="EY878" s="409"/>
      <c r="EZ878" s="409"/>
      <c r="FA878" s="409"/>
      <c r="FB878" s="409"/>
      <c r="FC878" s="409"/>
      <c r="FD878" s="409"/>
      <c r="FN878" s="409"/>
      <c r="FO878" s="409"/>
      <c r="FP878" s="409"/>
      <c r="FQ878" s="409"/>
      <c r="FR878" s="409"/>
      <c r="FS878" s="409"/>
      <c r="FT878" s="409"/>
      <c r="GD878" s="409"/>
      <c r="GE878" s="409"/>
      <c r="GF878" s="409"/>
      <c r="GG878" s="409"/>
      <c r="GH878" s="409"/>
      <c r="GI878" s="409"/>
      <c r="GJ878" s="409"/>
      <c r="GT878" s="409"/>
      <c r="GU878" s="409"/>
      <c r="GV878" s="409"/>
      <c r="GW878" s="409"/>
      <c r="GX878" s="409"/>
      <c r="GY878" s="409"/>
      <c r="GZ878" s="409"/>
      <c r="HJ878" s="409"/>
      <c r="HK878" s="409"/>
      <c r="HL878" s="409"/>
      <c r="HM878" s="409"/>
      <c r="HN878" s="409"/>
      <c r="HO878" s="409"/>
      <c r="HP878" s="409"/>
      <c r="HZ878" s="409"/>
      <c r="IA878" s="409"/>
      <c r="IB878" s="409"/>
      <c r="IC878" s="409"/>
      <c r="ID878" s="409"/>
      <c r="IE878" s="409"/>
      <c r="IF878" s="409"/>
      <c r="IP878" s="409"/>
      <c r="IQ878" s="409"/>
      <c r="IR878" s="409"/>
      <c r="IS878" s="409"/>
      <c r="IT878" s="409"/>
      <c r="IU878" s="409"/>
      <c r="IV878" s="409"/>
    </row>
    <row r="879" spans="10:256">
      <c r="J879" s="409"/>
      <c r="K879" s="409"/>
      <c r="L879" s="409"/>
      <c r="M879" s="409"/>
      <c r="N879" s="409"/>
      <c r="O879" s="409"/>
      <c r="P879" s="409"/>
      <c r="Q879" s="409"/>
      <c r="R879" s="409"/>
      <c r="S879" s="409"/>
      <c r="T879" s="409"/>
      <c r="U879" s="409"/>
      <c r="V879" s="409"/>
      <c r="W879" s="409"/>
      <c r="X879" s="409"/>
      <c r="AP879" s="409"/>
      <c r="AQ879" s="409"/>
      <c r="AR879" s="409"/>
      <c r="AS879" s="409"/>
      <c r="AT879" s="409"/>
      <c r="AU879" s="409"/>
      <c r="AV879" s="409"/>
      <c r="BF879" s="409"/>
      <c r="BG879" s="409"/>
      <c r="BH879" s="409"/>
      <c r="BI879" s="409"/>
      <c r="BJ879" s="409"/>
      <c r="BK879" s="409"/>
      <c r="BL879" s="409"/>
      <c r="BV879" s="409"/>
      <c r="BW879" s="409"/>
      <c r="BX879" s="409"/>
      <c r="BY879" s="409"/>
      <c r="BZ879" s="409"/>
      <c r="CA879" s="409"/>
      <c r="CB879" s="409"/>
      <c r="CL879" s="409"/>
      <c r="CM879" s="409"/>
      <c r="CN879" s="409"/>
      <c r="CO879" s="409"/>
      <c r="CP879" s="409"/>
      <c r="CQ879" s="409"/>
      <c r="CR879" s="409"/>
      <c r="DB879" s="409"/>
      <c r="DC879" s="409"/>
      <c r="DD879" s="409"/>
      <c r="DE879" s="409"/>
      <c r="DF879" s="409"/>
      <c r="DG879" s="409"/>
      <c r="DH879" s="409"/>
      <c r="DR879" s="409"/>
      <c r="DS879" s="409"/>
      <c r="DT879" s="409"/>
      <c r="DU879" s="409"/>
      <c r="DV879" s="409"/>
      <c r="DW879" s="409"/>
      <c r="DX879" s="409"/>
      <c r="EH879" s="409"/>
      <c r="EI879" s="409"/>
      <c r="EJ879" s="409"/>
      <c r="EK879" s="409"/>
      <c r="EL879" s="409"/>
      <c r="EM879" s="409"/>
      <c r="EN879" s="409"/>
      <c r="EX879" s="409"/>
      <c r="EY879" s="409"/>
      <c r="EZ879" s="409"/>
      <c r="FA879" s="409"/>
      <c r="FB879" s="409"/>
      <c r="FC879" s="409"/>
      <c r="FD879" s="409"/>
      <c r="FN879" s="409"/>
      <c r="FO879" s="409"/>
      <c r="FP879" s="409"/>
      <c r="FQ879" s="409"/>
      <c r="FR879" s="409"/>
      <c r="FS879" s="409"/>
      <c r="FT879" s="409"/>
      <c r="GD879" s="409"/>
      <c r="GE879" s="409"/>
      <c r="GF879" s="409"/>
      <c r="GG879" s="409"/>
      <c r="GH879" s="409"/>
      <c r="GI879" s="409"/>
      <c r="GJ879" s="409"/>
      <c r="GT879" s="409"/>
      <c r="GU879" s="409"/>
      <c r="GV879" s="409"/>
      <c r="GW879" s="409"/>
      <c r="GX879" s="409"/>
      <c r="GY879" s="409"/>
      <c r="GZ879" s="409"/>
      <c r="HJ879" s="409"/>
      <c r="HK879" s="409"/>
      <c r="HL879" s="409"/>
      <c r="HM879" s="409"/>
      <c r="HN879" s="409"/>
      <c r="HO879" s="409"/>
      <c r="HP879" s="409"/>
      <c r="HZ879" s="409"/>
      <c r="IA879" s="409"/>
      <c r="IB879" s="409"/>
      <c r="IC879" s="409"/>
      <c r="ID879" s="409"/>
      <c r="IE879" s="409"/>
      <c r="IF879" s="409"/>
      <c r="IP879" s="409"/>
      <c r="IQ879" s="409"/>
      <c r="IR879" s="409"/>
      <c r="IS879" s="409"/>
      <c r="IT879" s="409"/>
      <c r="IU879" s="409"/>
      <c r="IV879" s="409"/>
    </row>
    <row r="880" spans="10:256">
      <c r="J880" s="409"/>
      <c r="K880" s="409"/>
      <c r="L880" s="409"/>
      <c r="M880" s="409"/>
      <c r="N880" s="409"/>
      <c r="O880" s="409"/>
      <c r="P880" s="409"/>
      <c r="Q880" s="409"/>
      <c r="R880" s="409"/>
      <c r="S880" s="409"/>
      <c r="T880" s="409"/>
      <c r="U880" s="409"/>
      <c r="V880" s="409"/>
      <c r="W880" s="409"/>
      <c r="X880" s="409"/>
      <c r="AP880" s="409"/>
      <c r="AQ880" s="409"/>
      <c r="AR880" s="409"/>
      <c r="AS880" s="409"/>
      <c r="AT880" s="409"/>
      <c r="AU880" s="409"/>
      <c r="AV880" s="409"/>
      <c r="BF880" s="409"/>
      <c r="BG880" s="409"/>
      <c r="BH880" s="409"/>
      <c r="BI880" s="409"/>
      <c r="BJ880" s="409"/>
      <c r="BK880" s="409"/>
      <c r="BL880" s="409"/>
      <c r="BV880" s="409"/>
      <c r="BW880" s="409"/>
      <c r="BX880" s="409"/>
      <c r="BY880" s="409"/>
      <c r="BZ880" s="409"/>
      <c r="CA880" s="409"/>
      <c r="CB880" s="409"/>
      <c r="CL880" s="409"/>
      <c r="CM880" s="409"/>
      <c r="CN880" s="409"/>
      <c r="CO880" s="409"/>
      <c r="CP880" s="409"/>
      <c r="CQ880" s="409"/>
      <c r="CR880" s="409"/>
      <c r="DB880" s="409"/>
      <c r="DC880" s="409"/>
      <c r="DD880" s="409"/>
      <c r="DE880" s="409"/>
      <c r="DF880" s="409"/>
      <c r="DG880" s="409"/>
      <c r="DH880" s="409"/>
      <c r="DR880" s="409"/>
      <c r="DS880" s="409"/>
      <c r="DT880" s="409"/>
      <c r="DU880" s="409"/>
      <c r="DV880" s="409"/>
      <c r="DW880" s="409"/>
      <c r="DX880" s="409"/>
      <c r="EH880" s="409"/>
      <c r="EI880" s="409"/>
      <c r="EJ880" s="409"/>
      <c r="EK880" s="409"/>
      <c r="EL880" s="409"/>
      <c r="EM880" s="409"/>
      <c r="EN880" s="409"/>
      <c r="EX880" s="409"/>
      <c r="EY880" s="409"/>
      <c r="EZ880" s="409"/>
      <c r="FA880" s="409"/>
      <c r="FB880" s="409"/>
      <c r="FC880" s="409"/>
      <c r="FD880" s="409"/>
      <c r="FN880" s="409"/>
      <c r="FO880" s="409"/>
      <c r="FP880" s="409"/>
      <c r="FQ880" s="409"/>
      <c r="FR880" s="409"/>
      <c r="FS880" s="409"/>
      <c r="FT880" s="409"/>
      <c r="GD880" s="409"/>
      <c r="GE880" s="409"/>
      <c r="GF880" s="409"/>
      <c r="GG880" s="409"/>
      <c r="GH880" s="409"/>
      <c r="GI880" s="409"/>
      <c r="GJ880" s="409"/>
      <c r="GT880" s="409"/>
      <c r="GU880" s="409"/>
      <c r="GV880" s="409"/>
      <c r="GW880" s="409"/>
      <c r="GX880" s="409"/>
      <c r="GY880" s="409"/>
      <c r="GZ880" s="409"/>
      <c r="HJ880" s="409"/>
      <c r="HK880" s="409"/>
      <c r="HL880" s="409"/>
      <c r="HM880" s="409"/>
      <c r="HN880" s="409"/>
      <c r="HO880" s="409"/>
      <c r="HP880" s="409"/>
      <c r="HZ880" s="409"/>
      <c r="IA880" s="409"/>
      <c r="IB880" s="409"/>
      <c r="IC880" s="409"/>
      <c r="ID880" s="409"/>
      <c r="IE880" s="409"/>
      <c r="IF880" s="409"/>
      <c r="IP880" s="409"/>
      <c r="IQ880" s="409"/>
      <c r="IR880" s="409"/>
      <c r="IS880" s="409"/>
      <c r="IT880" s="409"/>
      <c r="IU880" s="409"/>
      <c r="IV880" s="409"/>
    </row>
    <row r="881" spans="10:256">
      <c r="J881" s="409"/>
      <c r="K881" s="409"/>
      <c r="L881" s="409"/>
      <c r="M881" s="409"/>
      <c r="N881" s="409"/>
      <c r="O881" s="409"/>
      <c r="P881" s="409"/>
      <c r="Q881" s="409"/>
      <c r="R881" s="409"/>
      <c r="S881" s="409"/>
      <c r="T881" s="409"/>
      <c r="U881" s="409"/>
      <c r="V881" s="409"/>
      <c r="W881" s="409"/>
      <c r="X881" s="409"/>
      <c r="AP881" s="409"/>
      <c r="AQ881" s="409"/>
      <c r="AR881" s="409"/>
      <c r="AS881" s="409"/>
      <c r="AT881" s="409"/>
      <c r="AU881" s="409"/>
      <c r="AV881" s="409"/>
      <c r="BF881" s="409"/>
      <c r="BG881" s="409"/>
      <c r="BH881" s="409"/>
      <c r="BI881" s="409"/>
      <c r="BJ881" s="409"/>
      <c r="BK881" s="409"/>
      <c r="BL881" s="409"/>
      <c r="BV881" s="409"/>
      <c r="BW881" s="409"/>
      <c r="BX881" s="409"/>
      <c r="BY881" s="409"/>
      <c r="BZ881" s="409"/>
      <c r="CA881" s="409"/>
      <c r="CB881" s="409"/>
      <c r="CL881" s="409"/>
      <c r="CM881" s="409"/>
      <c r="CN881" s="409"/>
      <c r="CO881" s="409"/>
      <c r="CP881" s="409"/>
      <c r="CQ881" s="409"/>
      <c r="CR881" s="409"/>
      <c r="DB881" s="409"/>
      <c r="DC881" s="409"/>
      <c r="DD881" s="409"/>
      <c r="DE881" s="409"/>
      <c r="DF881" s="409"/>
      <c r="DG881" s="409"/>
      <c r="DH881" s="409"/>
      <c r="DR881" s="409"/>
      <c r="DS881" s="409"/>
      <c r="DT881" s="409"/>
      <c r="DU881" s="409"/>
      <c r="DV881" s="409"/>
      <c r="DW881" s="409"/>
      <c r="DX881" s="409"/>
      <c r="EH881" s="409"/>
      <c r="EI881" s="409"/>
      <c r="EJ881" s="409"/>
      <c r="EK881" s="409"/>
      <c r="EL881" s="409"/>
      <c r="EM881" s="409"/>
      <c r="EN881" s="409"/>
      <c r="EX881" s="409"/>
      <c r="EY881" s="409"/>
      <c r="EZ881" s="409"/>
      <c r="FA881" s="409"/>
      <c r="FB881" s="409"/>
      <c r="FC881" s="409"/>
      <c r="FD881" s="409"/>
      <c r="FN881" s="409"/>
      <c r="FO881" s="409"/>
      <c r="FP881" s="409"/>
      <c r="FQ881" s="409"/>
      <c r="FR881" s="409"/>
      <c r="FS881" s="409"/>
      <c r="FT881" s="409"/>
      <c r="GD881" s="409"/>
      <c r="GE881" s="409"/>
      <c r="GF881" s="409"/>
      <c r="GG881" s="409"/>
      <c r="GH881" s="409"/>
      <c r="GI881" s="409"/>
      <c r="GJ881" s="409"/>
      <c r="GT881" s="409"/>
      <c r="GU881" s="409"/>
      <c r="GV881" s="409"/>
      <c r="GW881" s="409"/>
      <c r="GX881" s="409"/>
      <c r="GY881" s="409"/>
      <c r="GZ881" s="409"/>
      <c r="HJ881" s="409"/>
      <c r="HK881" s="409"/>
      <c r="HL881" s="409"/>
      <c r="HM881" s="409"/>
      <c r="HN881" s="409"/>
      <c r="HO881" s="409"/>
      <c r="HP881" s="409"/>
      <c r="HZ881" s="409"/>
      <c r="IA881" s="409"/>
      <c r="IB881" s="409"/>
      <c r="IC881" s="409"/>
      <c r="ID881" s="409"/>
      <c r="IE881" s="409"/>
      <c r="IF881" s="409"/>
      <c r="IP881" s="409"/>
      <c r="IQ881" s="409"/>
      <c r="IR881" s="409"/>
      <c r="IS881" s="409"/>
      <c r="IT881" s="409"/>
      <c r="IU881" s="409"/>
      <c r="IV881" s="409"/>
    </row>
    <row r="882" spans="10:256">
      <c r="J882" s="409"/>
      <c r="K882" s="409"/>
      <c r="L882" s="409"/>
      <c r="M882" s="409"/>
      <c r="N882" s="409"/>
      <c r="O882" s="409"/>
      <c r="P882" s="409"/>
      <c r="Q882" s="409"/>
      <c r="R882" s="409"/>
      <c r="S882" s="409"/>
      <c r="T882" s="409"/>
      <c r="U882" s="409"/>
      <c r="V882" s="409"/>
      <c r="W882" s="409"/>
      <c r="X882" s="409"/>
      <c r="AP882" s="409"/>
      <c r="AQ882" s="409"/>
      <c r="AR882" s="409"/>
      <c r="AS882" s="409"/>
      <c r="AT882" s="409"/>
      <c r="AU882" s="409"/>
      <c r="AV882" s="409"/>
      <c r="BF882" s="409"/>
      <c r="BG882" s="409"/>
      <c r="BH882" s="409"/>
      <c r="BI882" s="409"/>
      <c r="BJ882" s="409"/>
      <c r="BK882" s="409"/>
      <c r="BL882" s="409"/>
      <c r="BV882" s="409"/>
      <c r="BW882" s="409"/>
      <c r="BX882" s="409"/>
      <c r="BY882" s="409"/>
      <c r="BZ882" s="409"/>
      <c r="CA882" s="409"/>
      <c r="CB882" s="409"/>
      <c r="CL882" s="409"/>
      <c r="CM882" s="409"/>
      <c r="CN882" s="409"/>
      <c r="CO882" s="409"/>
      <c r="CP882" s="409"/>
      <c r="CQ882" s="409"/>
      <c r="CR882" s="409"/>
      <c r="DB882" s="409"/>
      <c r="DC882" s="409"/>
      <c r="DD882" s="409"/>
      <c r="DE882" s="409"/>
      <c r="DF882" s="409"/>
      <c r="DG882" s="409"/>
      <c r="DH882" s="409"/>
      <c r="DR882" s="409"/>
      <c r="DS882" s="409"/>
      <c r="DT882" s="409"/>
      <c r="DU882" s="409"/>
      <c r="DV882" s="409"/>
      <c r="DW882" s="409"/>
      <c r="DX882" s="409"/>
      <c r="EH882" s="409"/>
      <c r="EI882" s="409"/>
      <c r="EJ882" s="409"/>
      <c r="EK882" s="409"/>
      <c r="EL882" s="409"/>
      <c r="EM882" s="409"/>
      <c r="EN882" s="409"/>
      <c r="EX882" s="409"/>
      <c r="EY882" s="409"/>
      <c r="EZ882" s="409"/>
      <c r="FA882" s="409"/>
      <c r="FB882" s="409"/>
      <c r="FC882" s="409"/>
      <c r="FD882" s="409"/>
      <c r="FN882" s="409"/>
      <c r="FO882" s="409"/>
      <c r="FP882" s="409"/>
      <c r="FQ882" s="409"/>
      <c r="FR882" s="409"/>
      <c r="FS882" s="409"/>
      <c r="FT882" s="409"/>
      <c r="GD882" s="409"/>
      <c r="GE882" s="409"/>
      <c r="GF882" s="409"/>
      <c r="GG882" s="409"/>
      <c r="GH882" s="409"/>
      <c r="GI882" s="409"/>
      <c r="GJ882" s="409"/>
      <c r="GT882" s="409"/>
      <c r="GU882" s="409"/>
      <c r="GV882" s="409"/>
      <c r="GW882" s="409"/>
      <c r="GX882" s="409"/>
      <c r="GY882" s="409"/>
      <c r="GZ882" s="409"/>
      <c r="HJ882" s="409"/>
      <c r="HK882" s="409"/>
      <c r="HL882" s="409"/>
      <c r="HM882" s="409"/>
      <c r="HN882" s="409"/>
      <c r="HO882" s="409"/>
      <c r="HP882" s="409"/>
      <c r="HZ882" s="409"/>
      <c r="IA882" s="409"/>
      <c r="IB882" s="409"/>
      <c r="IC882" s="409"/>
      <c r="ID882" s="409"/>
      <c r="IE882" s="409"/>
      <c r="IF882" s="409"/>
      <c r="IP882" s="409"/>
      <c r="IQ882" s="409"/>
      <c r="IR882" s="409"/>
      <c r="IS882" s="409"/>
      <c r="IT882" s="409"/>
      <c r="IU882" s="409"/>
      <c r="IV882" s="409"/>
    </row>
    <row r="883" spans="10:256">
      <c r="J883" s="409"/>
      <c r="K883" s="409"/>
      <c r="L883" s="409"/>
      <c r="M883" s="409"/>
      <c r="N883" s="409"/>
      <c r="O883" s="409"/>
      <c r="P883" s="409"/>
      <c r="Q883" s="409"/>
      <c r="R883" s="409"/>
      <c r="S883" s="409"/>
      <c r="T883" s="409"/>
      <c r="U883" s="409"/>
      <c r="V883" s="409"/>
      <c r="W883" s="409"/>
      <c r="X883" s="409"/>
      <c r="AP883" s="409"/>
      <c r="AQ883" s="409"/>
      <c r="AR883" s="409"/>
      <c r="AS883" s="409"/>
      <c r="AT883" s="409"/>
      <c r="AU883" s="409"/>
      <c r="AV883" s="409"/>
      <c r="BF883" s="409"/>
      <c r="BG883" s="409"/>
      <c r="BH883" s="409"/>
      <c r="BI883" s="409"/>
      <c r="BJ883" s="409"/>
      <c r="BK883" s="409"/>
      <c r="BL883" s="409"/>
      <c r="BV883" s="409"/>
      <c r="BW883" s="409"/>
      <c r="BX883" s="409"/>
      <c r="BY883" s="409"/>
      <c r="BZ883" s="409"/>
      <c r="CA883" s="409"/>
      <c r="CB883" s="409"/>
      <c r="CL883" s="409"/>
      <c r="CM883" s="409"/>
      <c r="CN883" s="409"/>
      <c r="CO883" s="409"/>
      <c r="CP883" s="409"/>
      <c r="CQ883" s="409"/>
      <c r="CR883" s="409"/>
      <c r="DB883" s="409"/>
      <c r="DC883" s="409"/>
      <c r="DD883" s="409"/>
      <c r="DE883" s="409"/>
      <c r="DF883" s="409"/>
      <c r="DG883" s="409"/>
      <c r="DH883" s="409"/>
      <c r="DR883" s="409"/>
      <c r="DS883" s="409"/>
      <c r="DT883" s="409"/>
      <c r="DU883" s="409"/>
      <c r="DV883" s="409"/>
      <c r="DW883" s="409"/>
      <c r="DX883" s="409"/>
      <c r="EH883" s="409"/>
      <c r="EI883" s="409"/>
      <c r="EJ883" s="409"/>
      <c r="EK883" s="409"/>
      <c r="EL883" s="409"/>
      <c r="EM883" s="409"/>
      <c r="EN883" s="409"/>
      <c r="EX883" s="409"/>
      <c r="EY883" s="409"/>
      <c r="EZ883" s="409"/>
      <c r="FA883" s="409"/>
      <c r="FB883" s="409"/>
      <c r="FC883" s="409"/>
      <c r="FD883" s="409"/>
      <c r="FN883" s="409"/>
      <c r="FO883" s="409"/>
      <c r="FP883" s="409"/>
      <c r="FQ883" s="409"/>
      <c r="FR883" s="409"/>
      <c r="FS883" s="409"/>
      <c r="FT883" s="409"/>
      <c r="GD883" s="409"/>
      <c r="GE883" s="409"/>
      <c r="GF883" s="409"/>
      <c r="GG883" s="409"/>
      <c r="GH883" s="409"/>
      <c r="GI883" s="409"/>
      <c r="GJ883" s="409"/>
      <c r="GT883" s="409"/>
      <c r="GU883" s="409"/>
      <c r="GV883" s="409"/>
      <c r="GW883" s="409"/>
      <c r="GX883" s="409"/>
      <c r="GY883" s="409"/>
      <c r="GZ883" s="409"/>
      <c r="HJ883" s="409"/>
      <c r="HK883" s="409"/>
      <c r="HL883" s="409"/>
      <c r="HM883" s="409"/>
      <c r="HN883" s="409"/>
      <c r="HO883" s="409"/>
      <c r="HP883" s="409"/>
      <c r="HZ883" s="409"/>
      <c r="IA883" s="409"/>
      <c r="IB883" s="409"/>
      <c r="IC883" s="409"/>
      <c r="ID883" s="409"/>
      <c r="IE883" s="409"/>
      <c r="IF883" s="409"/>
      <c r="IP883" s="409"/>
      <c r="IQ883" s="409"/>
      <c r="IR883" s="409"/>
      <c r="IS883" s="409"/>
      <c r="IT883" s="409"/>
      <c r="IU883" s="409"/>
      <c r="IV883" s="409"/>
    </row>
    <row r="884" spans="10:256">
      <c r="J884" s="409"/>
      <c r="K884" s="409"/>
      <c r="L884" s="409"/>
      <c r="M884" s="409"/>
      <c r="N884" s="409"/>
      <c r="O884" s="409"/>
      <c r="P884" s="409"/>
      <c r="Q884" s="409"/>
      <c r="R884" s="409"/>
      <c r="S884" s="409"/>
      <c r="T884" s="409"/>
      <c r="U884" s="409"/>
      <c r="V884" s="409"/>
      <c r="W884" s="409"/>
      <c r="X884" s="409"/>
      <c r="AP884" s="409"/>
      <c r="AQ884" s="409"/>
      <c r="AR884" s="409"/>
      <c r="AS884" s="409"/>
      <c r="AT884" s="409"/>
      <c r="AU884" s="409"/>
      <c r="AV884" s="409"/>
      <c r="BF884" s="409"/>
      <c r="BG884" s="409"/>
      <c r="BH884" s="409"/>
      <c r="BI884" s="409"/>
      <c r="BJ884" s="409"/>
      <c r="BK884" s="409"/>
      <c r="BL884" s="409"/>
      <c r="BV884" s="409"/>
      <c r="BW884" s="409"/>
      <c r="BX884" s="409"/>
      <c r="BY884" s="409"/>
      <c r="BZ884" s="409"/>
      <c r="CA884" s="409"/>
      <c r="CB884" s="409"/>
      <c r="CL884" s="409"/>
      <c r="CM884" s="409"/>
      <c r="CN884" s="409"/>
      <c r="CO884" s="409"/>
      <c r="CP884" s="409"/>
      <c r="CQ884" s="409"/>
      <c r="CR884" s="409"/>
      <c r="DB884" s="409"/>
      <c r="DC884" s="409"/>
      <c r="DD884" s="409"/>
      <c r="DE884" s="409"/>
      <c r="DF884" s="409"/>
      <c r="DG884" s="409"/>
      <c r="DH884" s="409"/>
      <c r="DR884" s="409"/>
      <c r="DS884" s="409"/>
      <c r="DT884" s="409"/>
      <c r="DU884" s="409"/>
      <c r="DV884" s="409"/>
      <c r="DW884" s="409"/>
      <c r="DX884" s="409"/>
      <c r="EH884" s="409"/>
      <c r="EI884" s="409"/>
      <c r="EJ884" s="409"/>
      <c r="EK884" s="409"/>
      <c r="EL884" s="409"/>
      <c r="EM884" s="409"/>
      <c r="EN884" s="409"/>
      <c r="EX884" s="409"/>
      <c r="EY884" s="409"/>
      <c r="EZ884" s="409"/>
      <c r="FA884" s="409"/>
      <c r="FB884" s="409"/>
      <c r="FC884" s="409"/>
      <c r="FD884" s="409"/>
      <c r="FN884" s="409"/>
      <c r="FO884" s="409"/>
      <c r="FP884" s="409"/>
      <c r="FQ884" s="409"/>
      <c r="FR884" s="409"/>
      <c r="FS884" s="409"/>
      <c r="FT884" s="409"/>
      <c r="GD884" s="409"/>
      <c r="GE884" s="409"/>
      <c r="GF884" s="409"/>
      <c r="GG884" s="409"/>
      <c r="GH884" s="409"/>
      <c r="GI884" s="409"/>
      <c r="GJ884" s="409"/>
      <c r="GT884" s="409"/>
      <c r="GU884" s="409"/>
      <c r="GV884" s="409"/>
      <c r="GW884" s="409"/>
      <c r="GX884" s="409"/>
      <c r="GY884" s="409"/>
      <c r="GZ884" s="409"/>
      <c r="HJ884" s="409"/>
      <c r="HK884" s="409"/>
      <c r="HL884" s="409"/>
      <c r="HM884" s="409"/>
      <c r="HN884" s="409"/>
      <c r="HO884" s="409"/>
      <c r="HP884" s="409"/>
      <c r="HZ884" s="409"/>
      <c r="IA884" s="409"/>
      <c r="IB884" s="409"/>
      <c r="IC884" s="409"/>
      <c r="ID884" s="409"/>
      <c r="IE884" s="409"/>
      <c r="IF884" s="409"/>
      <c r="IP884" s="409"/>
      <c r="IQ884" s="409"/>
      <c r="IR884" s="409"/>
      <c r="IS884" s="409"/>
      <c r="IT884" s="409"/>
      <c r="IU884" s="409"/>
      <c r="IV884" s="409"/>
    </row>
    <row r="885" spans="10:256">
      <c r="J885" s="409"/>
      <c r="K885" s="409"/>
      <c r="L885" s="409"/>
      <c r="M885" s="409"/>
      <c r="N885" s="409"/>
      <c r="O885" s="409"/>
      <c r="P885" s="409"/>
      <c r="Q885" s="409"/>
      <c r="R885" s="409"/>
      <c r="S885" s="409"/>
      <c r="T885" s="409"/>
      <c r="U885" s="409"/>
      <c r="V885" s="409"/>
      <c r="W885" s="409"/>
      <c r="X885" s="409"/>
      <c r="AP885" s="409"/>
      <c r="AQ885" s="409"/>
      <c r="AR885" s="409"/>
      <c r="AS885" s="409"/>
      <c r="AT885" s="409"/>
      <c r="AU885" s="409"/>
      <c r="AV885" s="409"/>
      <c r="BF885" s="409"/>
      <c r="BG885" s="409"/>
      <c r="BH885" s="409"/>
      <c r="BI885" s="409"/>
      <c r="BJ885" s="409"/>
      <c r="BK885" s="409"/>
      <c r="BL885" s="409"/>
      <c r="BV885" s="409"/>
      <c r="BW885" s="409"/>
      <c r="BX885" s="409"/>
      <c r="BY885" s="409"/>
      <c r="BZ885" s="409"/>
      <c r="CA885" s="409"/>
      <c r="CB885" s="409"/>
      <c r="CL885" s="409"/>
      <c r="CM885" s="409"/>
      <c r="CN885" s="409"/>
      <c r="CO885" s="409"/>
      <c r="CP885" s="409"/>
      <c r="CQ885" s="409"/>
      <c r="CR885" s="409"/>
      <c r="DB885" s="409"/>
      <c r="DC885" s="409"/>
      <c r="DD885" s="409"/>
      <c r="DE885" s="409"/>
      <c r="DF885" s="409"/>
      <c r="DG885" s="409"/>
      <c r="DH885" s="409"/>
      <c r="DR885" s="409"/>
      <c r="DS885" s="409"/>
      <c r="DT885" s="409"/>
      <c r="DU885" s="409"/>
      <c r="DV885" s="409"/>
      <c r="DW885" s="409"/>
      <c r="DX885" s="409"/>
      <c r="EH885" s="409"/>
      <c r="EI885" s="409"/>
      <c r="EJ885" s="409"/>
      <c r="EK885" s="409"/>
      <c r="EL885" s="409"/>
      <c r="EM885" s="409"/>
      <c r="EN885" s="409"/>
      <c r="EX885" s="409"/>
      <c r="EY885" s="409"/>
      <c r="EZ885" s="409"/>
      <c r="FA885" s="409"/>
      <c r="FB885" s="409"/>
      <c r="FC885" s="409"/>
      <c r="FD885" s="409"/>
      <c r="FN885" s="409"/>
      <c r="FO885" s="409"/>
      <c r="FP885" s="409"/>
      <c r="FQ885" s="409"/>
      <c r="FR885" s="409"/>
      <c r="FS885" s="409"/>
      <c r="FT885" s="409"/>
      <c r="GD885" s="409"/>
      <c r="GE885" s="409"/>
      <c r="GF885" s="409"/>
      <c r="GG885" s="409"/>
      <c r="GH885" s="409"/>
      <c r="GI885" s="409"/>
      <c r="GJ885" s="409"/>
      <c r="GT885" s="409"/>
      <c r="GU885" s="409"/>
      <c r="GV885" s="409"/>
      <c r="GW885" s="409"/>
      <c r="GX885" s="409"/>
      <c r="GY885" s="409"/>
      <c r="GZ885" s="409"/>
      <c r="HJ885" s="409"/>
      <c r="HK885" s="409"/>
      <c r="HL885" s="409"/>
      <c r="HM885" s="409"/>
      <c r="HN885" s="409"/>
      <c r="HO885" s="409"/>
      <c r="HP885" s="409"/>
      <c r="HZ885" s="409"/>
      <c r="IA885" s="409"/>
      <c r="IB885" s="409"/>
      <c r="IC885" s="409"/>
      <c r="ID885" s="409"/>
      <c r="IE885" s="409"/>
      <c r="IF885" s="409"/>
      <c r="IP885" s="409"/>
      <c r="IQ885" s="409"/>
      <c r="IR885" s="409"/>
      <c r="IS885" s="409"/>
      <c r="IT885" s="409"/>
      <c r="IU885" s="409"/>
      <c r="IV885" s="409"/>
    </row>
    <row r="886" spans="10:256">
      <c r="J886" s="409"/>
      <c r="K886" s="409"/>
      <c r="L886" s="409"/>
      <c r="M886" s="409"/>
      <c r="N886" s="409"/>
      <c r="O886" s="409"/>
      <c r="P886" s="409"/>
      <c r="Q886" s="409"/>
      <c r="R886" s="409"/>
      <c r="S886" s="409"/>
      <c r="T886" s="409"/>
      <c r="U886" s="409"/>
      <c r="V886" s="409"/>
      <c r="W886" s="409"/>
      <c r="X886" s="409"/>
      <c r="AP886" s="409"/>
      <c r="AQ886" s="409"/>
      <c r="AR886" s="409"/>
      <c r="AS886" s="409"/>
      <c r="AT886" s="409"/>
      <c r="AU886" s="409"/>
      <c r="AV886" s="409"/>
      <c r="BF886" s="409"/>
      <c r="BG886" s="409"/>
      <c r="BH886" s="409"/>
      <c r="BI886" s="409"/>
      <c r="BJ886" s="409"/>
      <c r="BK886" s="409"/>
      <c r="BL886" s="409"/>
      <c r="BV886" s="409"/>
      <c r="BW886" s="409"/>
      <c r="BX886" s="409"/>
      <c r="BY886" s="409"/>
      <c r="BZ886" s="409"/>
      <c r="CA886" s="409"/>
      <c r="CB886" s="409"/>
      <c r="CL886" s="409"/>
      <c r="CM886" s="409"/>
      <c r="CN886" s="409"/>
      <c r="CO886" s="409"/>
      <c r="CP886" s="409"/>
      <c r="CQ886" s="409"/>
      <c r="CR886" s="409"/>
      <c r="DB886" s="409"/>
      <c r="DC886" s="409"/>
      <c r="DD886" s="409"/>
      <c r="DE886" s="409"/>
      <c r="DF886" s="409"/>
      <c r="DG886" s="409"/>
      <c r="DH886" s="409"/>
      <c r="DR886" s="409"/>
      <c r="DS886" s="409"/>
      <c r="DT886" s="409"/>
      <c r="DU886" s="409"/>
      <c r="DV886" s="409"/>
      <c r="DW886" s="409"/>
      <c r="DX886" s="409"/>
      <c r="EH886" s="409"/>
      <c r="EI886" s="409"/>
      <c r="EJ886" s="409"/>
      <c r="EK886" s="409"/>
      <c r="EL886" s="409"/>
      <c r="EM886" s="409"/>
      <c r="EN886" s="409"/>
      <c r="EX886" s="409"/>
      <c r="EY886" s="409"/>
      <c r="EZ886" s="409"/>
      <c r="FA886" s="409"/>
      <c r="FB886" s="409"/>
      <c r="FC886" s="409"/>
      <c r="FD886" s="409"/>
      <c r="FN886" s="409"/>
      <c r="FO886" s="409"/>
      <c r="FP886" s="409"/>
      <c r="FQ886" s="409"/>
      <c r="FR886" s="409"/>
      <c r="FS886" s="409"/>
      <c r="FT886" s="409"/>
      <c r="GD886" s="409"/>
      <c r="GE886" s="409"/>
      <c r="GF886" s="409"/>
      <c r="GG886" s="409"/>
      <c r="GH886" s="409"/>
      <c r="GI886" s="409"/>
      <c r="GJ886" s="409"/>
      <c r="GT886" s="409"/>
      <c r="GU886" s="409"/>
      <c r="GV886" s="409"/>
      <c r="GW886" s="409"/>
      <c r="GX886" s="409"/>
      <c r="GY886" s="409"/>
      <c r="GZ886" s="409"/>
      <c r="HJ886" s="409"/>
      <c r="HK886" s="409"/>
      <c r="HL886" s="409"/>
      <c r="HM886" s="409"/>
      <c r="HN886" s="409"/>
      <c r="HO886" s="409"/>
      <c r="HP886" s="409"/>
      <c r="HZ886" s="409"/>
      <c r="IA886" s="409"/>
      <c r="IB886" s="409"/>
      <c r="IC886" s="409"/>
      <c r="ID886" s="409"/>
      <c r="IE886" s="409"/>
      <c r="IF886" s="409"/>
      <c r="IP886" s="409"/>
      <c r="IQ886" s="409"/>
      <c r="IR886" s="409"/>
      <c r="IS886" s="409"/>
      <c r="IT886" s="409"/>
      <c r="IU886" s="409"/>
      <c r="IV886" s="409"/>
    </row>
    <row r="887" spans="10:256">
      <c r="J887" s="409"/>
      <c r="K887" s="409"/>
      <c r="L887" s="409"/>
      <c r="M887" s="409"/>
      <c r="N887" s="409"/>
      <c r="O887" s="409"/>
      <c r="P887" s="409"/>
      <c r="Q887" s="409"/>
      <c r="R887" s="409"/>
      <c r="S887" s="409"/>
      <c r="T887" s="409"/>
      <c r="U887" s="409"/>
      <c r="V887" s="409"/>
      <c r="W887" s="409"/>
      <c r="X887" s="409"/>
      <c r="AP887" s="409"/>
      <c r="AQ887" s="409"/>
      <c r="AR887" s="409"/>
      <c r="AS887" s="409"/>
      <c r="AT887" s="409"/>
      <c r="AU887" s="409"/>
      <c r="AV887" s="409"/>
      <c r="BF887" s="409"/>
      <c r="BG887" s="409"/>
      <c r="BH887" s="409"/>
      <c r="BI887" s="409"/>
      <c r="BJ887" s="409"/>
      <c r="BK887" s="409"/>
      <c r="BL887" s="409"/>
      <c r="BV887" s="409"/>
      <c r="BW887" s="409"/>
      <c r="BX887" s="409"/>
      <c r="BY887" s="409"/>
      <c r="BZ887" s="409"/>
      <c r="CA887" s="409"/>
      <c r="CB887" s="409"/>
      <c r="CL887" s="409"/>
      <c r="CM887" s="409"/>
      <c r="CN887" s="409"/>
      <c r="CO887" s="409"/>
      <c r="CP887" s="409"/>
      <c r="CQ887" s="409"/>
      <c r="CR887" s="409"/>
      <c r="DB887" s="409"/>
      <c r="DC887" s="409"/>
      <c r="DD887" s="409"/>
      <c r="DE887" s="409"/>
      <c r="DF887" s="409"/>
      <c r="DG887" s="409"/>
      <c r="DH887" s="409"/>
      <c r="DR887" s="409"/>
      <c r="DS887" s="409"/>
      <c r="DT887" s="409"/>
      <c r="DU887" s="409"/>
      <c r="DV887" s="409"/>
      <c r="DW887" s="409"/>
      <c r="DX887" s="409"/>
      <c r="EH887" s="409"/>
      <c r="EI887" s="409"/>
      <c r="EJ887" s="409"/>
      <c r="EK887" s="409"/>
      <c r="EL887" s="409"/>
      <c r="EM887" s="409"/>
      <c r="EN887" s="409"/>
      <c r="EX887" s="409"/>
      <c r="EY887" s="409"/>
      <c r="EZ887" s="409"/>
      <c r="FA887" s="409"/>
      <c r="FB887" s="409"/>
      <c r="FC887" s="409"/>
      <c r="FD887" s="409"/>
      <c r="FN887" s="409"/>
      <c r="FO887" s="409"/>
      <c r="FP887" s="409"/>
      <c r="FQ887" s="409"/>
      <c r="FR887" s="409"/>
      <c r="FS887" s="409"/>
      <c r="FT887" s="409"/>
      <c r="GD887" s="409"/>
      <c r="GE887" s="409"/>
      <c r="GF887" s="409"/>
      <c r="GG887" s="409"/>
      <c r="GH887" s="409"/>
      <c r="GI887" s="409"/>
      <c r="GJ887" s="409"/>
      <c r="GT887" s="409"/>
      <c r="GU887" s="409"/>
      <c r="GV887" s="409"/>
      <c r="GW887" s="409"/>
      <c r="GX887" s="409"/>
      <c r="GY887" s="409"/>
      <c r="GZ887" s="409"/>
      <c r="HJ887" s="409"/>
      <c r="HK887" s="409"/>
      <c r="HL887" s="409"/>
      <c r="HM887" s="409"/>
      <c r="HN887" s="409"/>
      <c r="HO887" s="409"/>
      <c r="HP887" s="409"/>
      <c r="HZ887" s="409"/>
      <c r="IA887" s="409"/>
      <c r="IB887" s="409"/>
      <c r="IC887" s="409"/>
      <c r="ID887" s="409"/>
      <c r="IE887" s="409"/>
      <c r="IF887" s="409"/>
      <c r="IP887" s="409"/>
      <c r="IQ887" s="409"/>
      <c r="IR887" s="409"/>
      <c r="IS887" s="409"/>
      <c r="IT887" s="409"/>
      <c r="IU887" s="409"/>
      <c r="IV887" s="409"/>
    </row>
    <row r="888" spans="10:256">
      <c r="J888" s="409"/>
      <c r="K888" s="409"/>
      <c r="L888" s="409"/>
      <c r="M888" s="409"/>
      <c r="N888" s="409"/>
      <c r="O888" s="409"/>
      <c r="P888" s="409"/>
      <c r="Q888" s="409"/>
      <c r="R888" s="409"/>
      <c r="S888" s="409"/>
      <c r="T888" s="409"/>
      <c r="U888" s="409"/>
      <c r="V888" s="409"/>
      <c r="W888" s="409"/>
      <c r="X888" s="409"/>
      <c r="AP888" s="409"/>
      <c r="AQ888" s="409"/>
      <c r="AR888" s="409"/>
      <c r="AS888" s="409"/>
      <c r="AT888" s="409"/>
      <c r="AU888" s="409"/>
      <c r="AV888" s="409"/>
      <c r="BF888" s="409"/>
      <c r="BG888" s="409"/>
      <c r="BH888" s="409"/>
      <c r="BI888" s="409"/>
      <c r="BJ888" s="409"/>
      <c r="BK888" s="409"/>
      <c r="BL888" s="409"/>
      <c r="BV888" s="409"/>
      <c r="BW888" s="409"/>
      <c r="BX888" s="409"/>
      <c r="BY888" s="409"/>
      <c r="BZ888" s="409"/>
      <c r="CA888" s="409"/>
      <c r="CB888" s="409"/>
      <c r="CL888" s="409"/>
      <c r="CM888" s="409"/>
      <c r="CN888" s="409"/>
      <c r="CO888" s="409"/>
      <c r="CP888" s="409"/>
      <c r="CQ888" s="409"/>
      <c r="CR888" s="409"/>
      <c r="DB888" s="409"/>
      <c r="DC888" s="409"/>
      <c r="DD888" s="409"/>
      <c r="DE888" s="409"/>
      <c r="DF888" s="409"/>
      <c r="DG888" s="409"/>
      <c r="DH888" s="409"/>
      <c r="DR888" s="409"/>
      <c r="DS888" s="409"/>
      <c r="DT888" s="409"/>
      <c r="DU888" s="409"/>
      <c r="DV888" s="409"/>
      <c r="DW888" s="409"/>
      <c r="DX888" s="409"/>
      <c r="EH888" s="409"/>
      <c r="EI888" s="409"/>
      <c r="EJ888" s="409"/>
      <c r="EK888" s="409"/>
      <c r="EL888" s="409"/>
      <c r="EM888" s="409"/>
      <c r="EN888" s="409"/>
      <c r="EX888" s="409"/>
      <c r="EY888" s="409"/>
      <c r="EZ888" s="409"/>
      <c r="FA888" s="409"/>
      <c r="FB888" s="409"/>
      <c r="FC888" s="409"/>
      <c r="FD888" s="409"/>
      <c r="FN888" s="409"/>
      <c r="FO888" s="409"/>
      <c r="FP888" s="409"/>
      <c r="FQ888" s="409"/>
      <c r="FR888" s="409"/>
      <c r="FS888" s="409"/>
      <c r="FT888" s="409"/>
      <c r="GD888" s="409"/>
      <c r="GE888" s="409"/>
      <c r="GF888" s="409"/>
      <c r="GG888" s="409"/>
      <c r="GH888" s="409"/>
      <c r="GI888" s="409"/>
      <c r="GJ888" s="409"/>
      <c r="GT888" s="409"/>
      <c r="GU888" s="409"/>
      <c r="GV888" s="409"/>
      <c r="GW888" s="409"/>
      <c r="GX888" s="409"/>
      <c r="GY888" s="409"/>
      <c r="GZ888" s="409"/>
      <c r="HJ888" s="409"/>
      <c r="HK888" s="409"/>
      <c r="HL888" s="409"/>
      <c r="HM888" s="409"/>
      <c r="HN888" s="409"/>
      <c r="HO888" s="409"/>
      <c r="HP888" s="409"/>
      <c r="HZ888" s="409"/>
      <c r="IA888" s="409"/>
      <c r="IB888" s="409"/>
      <c r="IC888" s="409"/>
      <c r="ID888" s="409"/>
      <c r="IE888" s="409"/>
      <c r="IF888" s="409"/>
      <c r="IP888" s="409"/>
      <c r="IQ888" s="409"/>
      <c r="IR888" s="409"/>
      <c r="IS888" s="409"/>
      <c r="IT888" s="409"/>
      <c r="IU888" s="409"/>
      <c r="IV888" s="409"/>
    </row>
    <row r="889" spans="10:256">
      <c r="J889" s="409"/>
      <c r="K889" s="409"/>
      <c r="L889" s="409"/>
      <c r="M889" s="409"/>
      <c r="N889" s="409"/>
      <c r="O889" s="409"/>
      <c r="P889" s="409"/>
      <c r="Q889" s="409"/>
      <c r="R889" s="409"/>
      <c r="S889" s="409"/>
      <c r="T889" s="409"/>
      <c r="U889" s="409"/>
      <c r="V889" s="409"/>
      <c r="W889" s="409"/>
      <c r="X889" s="409"/>
      <c r="AP889" s="409"/>
      <c r="AQ889" s="409"/>
      <c r="AR889" s="409"/>
      <c r="AS889" s="409"/>
      <c r="AT889" s="409"/>
      <c r="AU889" s="409"/>
      <c r="AV889" s="409"/>
      <c r="BF889" s="409"/>
      <c r="BG889" s="409"/>
      <c r="BH889" s="409"/>
      <c r="BI889" s="409"/>
      <c r="BJ889" s="409"/>
      <c r="BK889" s="409"/>
      <c r="BL889" s="409"/>
      <c r="BV889" s="409"/>
      <c r="BW889" s="409"/>
      <c r="BX889" s="409"/>
      <c r="BY889" s="409"/>
      <c r="BZ889" s="409"/>
      <c r="CA889" s="409"/>
      <c r="CB889" s="409"/>
      <c r="CL889" s="409"/>
      <c r="CM889" s="409"/>
      <c r="CN889" s="409"/>
      <c r="CO889" s="409"/>
      <c r="CP889" s="409"/>
      <c r="CQ889" s="409"/>
      <c r="CR889" s="409"/>
      <c r="DB889" s="409"/>
      <c r="DC889" s="409"/>
      <c r="DD889" s="409"/>
      <c r="DE889" s="409"/>
      <c r="DF889" s="409"/>
      <c r="DG889" s="409"/>
      <c r="DH889" s="409"/>
      <c r="DR889" s="409"/>
      <c r="DS889" s="409"/>
      <c r="DT889" s="409"/>
      <c r="DU889" s="409"/>
      <c r="DV889" s="409"/>
      <c r="DW889" s="409"/>
      <c r="DX889" s="409"/>
      <c r="EH889" s="409"/>
      <c r="EI889" s="409"/>
      <c r="EJ889" s="409"/>
      <c r="EK889" s="409"/>
      <c r="EL889" s="409"/>
      <c r="EM889" s="409"/>
      <c r="EN889" s="409"/>
      <c r="EX889" s="409"/>
      <c r="EY889" s="409"/>
      <c r="EZ889" s="409"/>
      <c r="FA889" s="409"/>
      <c r="FB889" s="409"/>
      <c r="FC889" s="409"/>
      <c r="FD889" s="409"/>
      <c r="FN889" s="409"/>
      <c r="FO889" s="409"/>
      <c r="FP889" s="409"/>
      <c r="FQ889" s="409"/>
      <c r="FR889" s="409"/>
      <c r="FS889" s="409"/>
      <c r="FT889" s="409"/>
      <c r="GD889" s="409"/>
      <c r="GE889" s="409"/>
      <c r="GF889" s="409"/>
      <c r="GG889" s="409"/>
      <c r="GH889" s="409"/>
      <c r="GI889" s="409"/>
      <c r="GJ889" s="409"/>
      <c r="GT889" s="409"/>
      <c r="GU889" s="409"/>
      <c r="GV889" s="409"/>
      <c r="GW889" s="409"/>
      <c r="GX889" s="409"/>
      <c r="GY889" s="409"/>
      <c r="GZ889" s="409"/>
      <c r="HJ889" s="409"/>
      <c r="HK889" s="409"/>
      <c r="HL889" s="409"/>
      <c r="HM889" s="409"/>
      <c r="HN889" s="409"/>
      <c r="HO889" s="409"/>
      <c r="HP889" s="409"/>
      <c r="HZ889" s="409"/>
      <c r="IA889" s="409"/>
      <c r="IB889" s="409"/>
      <c r="IC889" s="409"/>
      <c r="ID889" s="409"/>
      <c r="IE889" s="409"/>
      <c r="IF889" s="409"/>
      <c r="IP889" s="409"/>
      <c r="IQ889" s="409"/>
      <c r="IR889" s="409"/>
      <c r="IS889" s="409"/>
      <c r="IT889" s="409"/>
      <c r="IU889" s="409"/>
      <c r="IV889" s="409"/>
    </row>
    <row r="890" spans="10:256">
      <c r="J890" s="409"/>
      <c r="K890" s="409"/>
      <c r="L890" s="409"/>
      <c r="M890" s="409"/>
      <c r="N890" s="409"/>
      <c r="O890" s="409"/>
      <c r="P890" s="409"/>
      <c r="Q890" s="409"/>
      <c r="R890" s="409"/>
      <c r="S890" s="409"/>
      <c r="T890" s="409"/>
      <c r="U890" s="409"/>
      <c r="V890" s="409"/>
      <c r="W890" s="409"/>
      <c r="X890" s="409"/>
      <c r="AP890" s="409"/>
      <c r="AQ890" s="409"/>
      <c r="AR890" s="409"/>
      <c r="AS890" s="409"/>
      <c r="AT890" s="409"/>
      <c r="AU890" s="409"/>
      <c r="AV890" s="409"/>
      <c r="BF890" s="409"/>
      <c r="BG890" s="409"/>
      <c r="BH890" s="409"/>
      <c r="BI890" s="409"/>
      <c r="BJ890" s="409"/>
      <c r="BK890" s="409"/>
      <c r="BL890" s="409"/>
      <c r="BV890" s="409"/>
      <c r="BW890" s="409"/>
      <c r="BX890" s="409"/>
      <c r="BY890" s="409"/>
      <c r="BZ890" s="409"/>
      <c r="CA890" s="409"/>
      <c r="CB890" s="409"/>
      <c r="CL890" s="409"/>
      <c r="CM890" s="409"/>
      <c r="CN890" s="409"/>
      <c r="CO890" s="409"/>
      <c r="CP890" s="409"/>
      <c r="CQ890" s="409"/>
      <c r="CR890" s="409"/>
      <c r="DB890" s="409"/>
      <c r="DC890" s="409"/>
      <c r="DD890" s="409"/>
      <c r="DE890" s="409"/>
      <c r="DF890" s="409"/>
      <c r="DG890" s="409"/>
      <c r="DH890" s="409"/>
      <c r="DR890" s="409"/>
      <c r="DS890" s="409"/>
      <c r="DT890" s="409"/>
      <c r="DU890" s="409"/>
      <c r="DV890" s="409"/>
      <c r="DW890" s="409"/>
      <c r="DX890" s="409"/>
      <c r="EH890" s="409"/>
      <c r="EI890" s="409"/>
      <c r="EJ890" s="409"/>
      <c r="EK890" s="409"/>
      <c r="EL890" s="409"/>
      <c r="EM890" s="409"/>
      <c r="EN890" s="409"/>
      <c r="EX890" s="409"/>
      <c r="EY890" s="409"/>
      <c r="EZ890" s="409"/>
      <c r="FA890" s="409"/>
      <c r="FB890" s="409"/>
      <c r="FC890" s="409"/>
      <c r="FD890" s="409"/>
      <c r="FN890" s="409"/>
      <c r="FO890" s="409"/>
      <c r="FP890" s="409"/>
      <c r="FQ890" s="409"/>
      <c r="FR890" s="409"/>
      <c r="FS890" s="409"/>
      <c r="FT890" s="409"/>
      <c r="GD890" s="409"/>
      <c r="GE890" s="409"/>
      <c r="GF890" s="409"/>
      <c r="GG890" s="409"/>
      <c r="GH890" s="409"/>
      <c r="GI890" s="409"/>
      <c r="GJ890" s="409"/>
      <c r="GT890" s="409"/>
      <c r="GU890" s="409"/>
      <c r="GV890" s="409"/>
      <c r="GW890" s="409"/>
      <c r="GX890" s="409"/>
      <c r="GY890" s="409"/>
      <c r="GZ890" s="409"/>
      <c r="HJ890" s="409"/>
      <c r="HK890" s="409"/>
      <c r="HL890" s="409"/>
      <c r="HM890" s="409"/>
      <c r="HN890" s="409"/>
      <c r="HO890" s="409"/>
      <c r="HP890" s="409"/>
      <c r="HZ890" s="409"/>
      <c r="IA890" s="409"/>
      <c r="IB890" s="409"/>
      <c r="IC890" s="409"/>
      <c r="ID890" s="409"/>
      <c r="IE890" s="409"/>
      <c r="IF890" s="409"/>
      <c r="IP890" s="409"/>
      <c r="IQ890" s="409"/>
      <c r="IR890" s="409"/>
      <c r="IS890" s="409"/>
      <c r="IT890" s="409"/>
      <c r="IU890" s="409"/>
      <c r="IV890" s="409"/>
    </row>
    <row r="891" spans="10:256">
      <c r="J891" s="409"/>
      <c r="K891" s="409"/>
      <c r="L891" s="409"/>
      <c r="M891" s="409"/>
      <c r="N891" s="409"/>
      <c r="O891" s="409"/>
      <c r="P891" s="409"/>
      <c r="Q891" s="409"/>
      <c r="R891" s="409"/>
      <c r="S891" s="409"/>
      <c r="T891" s="409"/>
      <c r="U891" s="409"/>
      <c r="V891" s="409"/>
      <c r="W891" s="409"/>
      <c r="X891" s="409"/>
      <c r="AP891" s="409"/>
      <c r="AQ891" s="409"/>
      <c r="AR891" s="409"/>
      <c r="AS891" s="409"/>
      <c r="AT891" s="409"/>
      <c r="AU891" s="409"/>
      <c r="AV891" s="409"/>
      <c r="BF891" s="409"/>
      <c r="BG891" s="409"/>
      <c r="BH891" s="409"/>
      <c r="BI891" s="409"/>
      <c r="BJ891" s="409"/>
      <c r="BK891" s="409"/>
      <c r="BL891" s="409"/>
      <c r="BV891" s="409"/>
      <c r="BW891" s="409"/>
      <c r="BX891" s="409"/>
      <c r="BY891" s="409"/>
      <c r="BZ891" s="409"/>
      <c r="CA891" s="409"/>
      <c r="CB891" s="409"/>
      <c r="CL891" s="409"/>
      <c r="CM891" s="409"/>
      <c r="CN891" s="409"/>
      <c r="CO891" s="409"/>
      <c r="CP891" s="409"/>
      <c r="CQ891" s="409"/>
      <c r="CR891" s="409"/>
      <c r="DB891" s="409"/>
      <c r="DC891" s="409"/>
      <c r="DD891" s="409"/>
      <c r="DE891" s="409"/>
      <c r="DF891" s="409"/>
      <c r="DG891" s="409"/>
      <c r="DH891" s="409"/>
      <c r="DR891" s="409"/>
      <c r="DS891" s="409"/>
      <c r="DT891" s="409"/>
      <c r="DU891" s="409"/>
      <c r="DV891" s="409"/>
      <c r="DW891" s="409"/>
      <c r="DX891" s="409"/>
      <c r="EH891" s="409"/>
      <c r="EI891" s="409"/>
      <c r="EJ891" s="409"/>
      <c r="EK891" s="409"/>
      <c r="EL891" s="409"/>
      <c r="EM891" s="409"/>
      <c r="EN891" s="409"/>
      <c r="EX891" s="409"/>
      <c r="EY891" s="409"/>
      <c r="EZ891" s="409"/>
      <c r="FA891" s="409"/>
      <c r="FB891" s="409"/>
      <c r="FC891" s="409"/>
      <c r="FD891" s="409"/>
      <c r="FN891" s="409"/>
      <c r="FO891" s="409"/>
      <c r="FP891" s="409"/>
      <c r="FQ891" s="409"/>
      <c r="FR891" s="409"/>
      <c r="FS891" s="409"/>
      <c r="FT891" s="409"/>
      <c r="GD891" s="409"/>
      <c r="GE891" s="409"/>
      <c r="GF891" s="409"/>
      <c r="GG891" s="409"/>
      <c r="GH891" s="409"/>
      <c r="GI891" s="409"/>
      <c r="GJ891" s="409"/>
      <c r="GT891" s="409"/>
      <c r="GU891" s="409"/>
      <c r="GV891" s="409"/>
      <c r="GW891" s="409"/>
      <c r="GX891" s="409"/>
      <c r="GY891" s="409"/>
      <c r="GZ891" s="409"/>
      <c r="HJ891" s="409"/>
      <c r="HK891" s="409"/>
      <c r="HL891" s="409"/>
      <c r="HM891" s="409"/>
      <c r="HN891" s="409"/>
      <c r="HO891" s="409"/>
      <c r="HP891" s="409"/>
      <c r="HZ891" s="409"/>
      <c r="IA891" s="409"/>
      <c r="IB891" s="409"/>
      <c r="IC891" s="409"/>
      <c r="ID891" s="409"/>
      <c r="IE891" s="409"/>
      <c r="IF891" s="409"/>
      <c r="IP891" s="409"/>
      <c r="IQ891" s="409"/>
      <c r="IR891" s="409"/>
      <c r="IS891" s="409"/>
      <c r="IT891" s="409"/>
      <c r="IU891" s="409"/>
      <c r="IV891" s="409"/>
    </row>
    <row r="892" spans="10:256">
      <c r="J892" s="409"/>
      <c r="K892" s="409"/>
      <c r="L892" s="409"/>
      <c r="M892" s="409"/>
      <c r="N892" s="409"/>
      <c r="O892" s="409"/>
      <c r="P892" s="409"/>
      <c r="Q892" s="409"/>
      <c r="R892" s="409"/>
      <c r="S892" s="409"/>
      <c r="T892" s="409"/>
      <c r="U892" s="409"/>
      <c r="V892" s="409"/>
      <c r="W892" s="409"/>
      <c r="X892" s="409"/>
      <c r="AP892" s="409"/>
      <c r="AQ892" s="409"/>
      <c r="AR892" s="409"/>
      <c r="AS892" s="409"/>
      <c r="AT892" s="409"/>
      <c r="AU892" s="409"/>
      <c r="AV892" s="409"/>
      <c r="BF892" s="409"/>
      <c r="BG892" s="409"/>
      <c r="BH892" s="409"/>
      <c r="BI892" s="409"/>
      <c r="BJ892" s="409"/>
      <c r="BK892" s="409"/>
      <c r="BL892" s="409"/>
      <c r="BV892" s="409"/>
      <c r="BW892" s="409"/>
      <c r="BX892" s="409"/>
      <c r="BY892" s="409"/>
      <c r="BZ892" s="409"/>
      <c r="CA892" s="409"/>
      <c r="CB892" s="409"/>
      <c r="CL892" s="409"/>
      <c r="CM892" s="409"/>
      <c r="CN892" s="409"/>
      <c r="CO892" s="409"/>
      <c r="CP892" s="409"/>
      <c r="CQ892" s="409"/>
      <c r="CR892" s="409"/>
      <c r="DB892" s="409"/>
      <c r="DC892" s="409"/>
      <c r="DD892" s="409"/>
      <c r="DE892" s="409"/>
      <c r="DF892" s="409"/>
      <c r="DG892" s="409"/>
      <c r="DH892" s="409"/>
      <c r="DR892" s="409"/>
      <c r="DS892" s="409"/>
      <c r="DT892" s="409"/>
      <c r="DU892" s="409"/>
      <c r="DV892" s="409"/>
      <c r="DW892" s="409"/>
      <c r="DX892" s="409"/>
      <c r="EH892" s="409"/>
      <c r="EI892" s="409"/>
      <c r="EJ892" s="409"/>
      <c r="EK892" s="409"/>
      <c r="EL892" s="409"/>
      <c r="EM892" s="409"/>
      <c r="EN892" s="409"/>
      <c r="EX892" s="409"/>
      <c r="EY892" s="409"/>
      <c r="EZ892" s="409"/>
      <c r="FA892" s="409"/>
      <c r="FB892" s="409"/>
      <c r="FC892" s="409"/>
      <c r="FD892" s="409"/>
      <c r="FN892" s="409"/>
      <c r="FO892" s="409"/>
      <c r="FP892" s="409"/>
      <c r="FQ892" s="409"/>
      <c r="FR892" s="409"/>
      <c r="FS892" s="409"/>
      <c r="FT892" s="409"/>
      <c r="GD892" s="409"/>
      <c r="GE892" s="409"/>
      <c r="GF892" s="409"/>
      <c r="GG892" s="409"/>
      <c r="GH892" s="409"/>
      <c r="GI892" s="409"/>
      <c r="GJ892" s="409"/>
      <c r="GT892" s="409"/>
      <c r="GU892" s="409"/>
      <c r="GV892" s="409"/>
      <c r="GW892" s="409"/>
      <c r="GX892" s="409"/>
      <c r="GY892" s="409"/>
      <c r="GZ892" s="409"/>
      <c r="HJ892" s="409"/>
      <c r="HK892" s="409"/>
      <c r="HL892" s="409"/>
      <c r="HM892" s="409"/>
      <c r="HN892" s="409"/>
      <c r="HO892" s="409"/>
      <c r="HP892" s="409"/>
      <c r="HZ892" s="409"/>
      <c r="IA892" s="409"/>
      <c r="IB892" s="409"/>
      <c r="IC892" s="409"/>
      <c r="ID892" s="409"/>
      <c r="IE892" s="409"/>
      <c r="IF892" s="409"/>
      <c r="IP892" s="409"/>
      <c r="IQ892" s="409"/>
      <c r="IR892" s="409"/>
      <c r="IS892" s="409"/>
      <c r="IT892" s="409"/>
      <c r="IU892" s="409"/>
      <c r="IV892" s="409"/>
    </row>
    <row r="893" spans="10:256">
      <c r="J893" s="409"/>
      <c r="K893" s="409"/>
      <c r="L893" s="409"/>
      <c r="M893" s="409"/>
      <c r="N893" s="409"/>
      <c r="O893" s="409"/>
      <c r="P893" s="409"/>
      <c r="Q893" s="409"/>
      <c r="R893" s="409"/>
      <c r="S893" s="409"/>
      <c r="T893" s="409"/>
      <c r="U893" s="409"/>
      <c r="V893" s="409"/>
      <c r="W893" s="409"/>
      <c r="X893" s="409"/>
      <c r="AP893" s="409"/>
      <c r="AQ893" s="409"/>
      <c r="AR893" s="409"/>
      <c r="AS893" s="409"/>
      <c r="AT893" s="409"/>
      <c r="AU893" s="409"/>
      <c r="AV893" s="409"/>
      <c r="BF893" s="409"/>
      <c r="BG893" s="409"/>
      <c r="BH893" s="409"/>
      <c r="BI893" s="409"/>
      <c r="BJ893" s="409"/>
      <c r="BK893" s="409"/>
      <c r="BL893" s="409"/>
      <c r="BV893" s="409"/>
      <c r="BW893" s="409"/>
      <c r="BX893" s="409"/>
      <c r="BY893" s="409"/>
      <c r="BZ893" s="409"/>
      <c r="CA893" s="409"/>
      <c r="CB893" s="409"/>
      <c r="CL893" s="409"/>
      <c r="CM893" s="409"/>
      <c r="CN893" s="409"/>
      <c r="CO893" s="409"/>
      <c r="CP893" s="409"/>
      <c r="CQ893" s="409"/>
      <c r="CR893" s="409"/>
      <c r="DB893" s="409"/>
      <c r="DC893" s="409"/>
      <c r="DD893" s="409"/>
      <c r="DE893" s="409"/>
      <c r="DF893" s="409"/>
      <c r="DG893" s="409"/>
      <c r="DH893" s="409"/>
      <c r="DR893" s="409"/>
      <c r="DS893" s="409"/>
      <c r="DT893" s="409"/>
      <c r="DU893" s="409"/>
      <c r="DV893" s="409"/>
      <c r="DW893" s="409"/>
      <c r="DX893" s="409"/>
      <c r="EH893" s="409"/>
      <c r="EI893" s="409"/>
      <c r="EJ893" s="409"/>
      <c r="EK893" s="409"/>
      <c r="EL893" s="409"/>
      <c r="EM893" s="409"/>
      <c r="EN893" s="409"/>
      <c r="EX893" s="409"/>
      <c r="EY893" s="409"/>
      <c r="EZ893" s="409"/>
      <c r="FA893" s="409"/>
      <c r="FB893" s="409"/>
      <c r="FC893" s="409"/>
      <c r="FD893" s="409"/>
      <c r="FN893" s="409"/>
      <c r="FO893" s="409"/>
      <c r="FP893" s="409"/>
      <c r="FQ893" s="409"/>
      <c r="FR893" s="409"/>
      <c r="FS893" s="409"/>
      <c r="FT893" s="409"/>
      <c r="GD893" s="409"/>
      <c r="GE893" s="409"/>
      <c r="GF893" s="409"/>
      <c r="GG893" s="409"/>
      <c r="GH893" s="409"/>
      <c r="GI893" s="409"/>
      <c r="GJ893" s="409"/>
      <c r="GT893" s="409"/>
      <c r="GU893" s="409"/>
      <c r="GV893" s="409"/>
      <c r="GW893" s="409"/>
      <c r="GX893" s="409"/>
      <c r="GY893" s="409"/>
      <c r="GZ893" s="409"/>
      <c r="HJ893" s="409"/>
      <c r="HK893" s="409"/>
      <c r="HL893" s="409"/>
      <c r="HM893" s="409"/>
      <c r="HN893" s="409"/>
      <c r="HO893" s="409"/>
      <c r="HP893" s="409"/>
      <c r="HZ893" s="409"/>
      <c r="IA893" s="409"/>
      <c r="IB893" s="409"/>
      <c r="IC893" s="409"/>
      <c r="ID893" s="409"/>
      <c r="IE893" s="409"/>
      <c r="IF893" s="409"/>
      <c r="IP893" s="409"/>
      <c r="IQ893" s="409"/>
      <c r="IR893" s="409"/>
      <c r="IS893" s="409"/>
      <c r="IT893" s="409"/>
      <c r="IU893" s="409"/>
      <c r="IV893" s="409"/>
    </row>
    <row r="894" spans="10:256">
      <c r="J894" s="409"/>
      <c r="K894" s="409"/>
      <c r="L894" s="409"/>
      <c r="M894" s="409"/>
      <c r="N894" s="409"/>
      <c r="O894" s="409"/>
      <c r="P894" s="409"/>
      <c r="Q894" s="409"/>
      <c r="R894" s="409"/>
      <c r="S894" s="409"/>
      <c r="T894" s="409"/>
      <c r="U894" s="409"/>
      <c r="V894" s="409"/>
      <c r="W894" s="409"/>
      <c r="X894" s="409"/>
      <c r="AP894" s="409"/>
      <c r="AQ894" s="409"/>
      <c r="AR894" s="409"/>
      <c r="AS894" s="409"/>
      <c r="AT894" s="409"/>
      <c r="AU894" s="409"/>
      <c r="AV894" s="409"/>
      <c r="BF894" s="409"/>
      <c r="BG894" s="409"/>
      <c r="BH894" s="409"/>
      <c r="BI894" s="409"/>
      <c r="BJ894" s="409"/>
      <c r="BK894" s="409"/>
      <c r="BL894" s="409"/>
      <c r="BV894" s="409"/>
      <c r="BW894" s="409"/>
      <c r="BX894" s="409"/>
      <c r="BY894" s="409"/>
      <c r="BZ894" s="409"/>
      <c r="CA894" s="409"/>
      <c r="CB894" s="409"/>
      <c r="CL894" s="409"/>
      <c r="CM894" s="409"/>
      <c r="CN894" s="409"/>
      <c r="CO894" s="409"/>
      <c r="CP894" s="409"/>
      <c r="CQ894" s="409"/>
      <c r="CR894" s="409"/>
      <c r="DB894" s="409"/>
      <c r="DC894" s="409"/>
      <c r="DD894" s="409"/>
      <c r="DE894" s="409"/>
      <c r="DF894" s="409"/>
      <c r="DG894" s="409"/>
      <c r="DH894" s="409"/>
      <c r="DR894" s="409"/>
      <c r="DS894" s="409"/>
      <c r="DT894" s="409"/>
      <c r="DU894" s="409"/>
      <c r="DV894" s="409"/>
      <c r="DW894" s="409"/>
      <c r="DX894" s="409"/>
      <c r="EH894" s="409"/>
      <c r="EI894" s="409"/>
      <c r="EJ894" s="409"/>
      <c r="EK894" s="409"/>
      <c r="EL894" s="409"/>
      <c r="EM894" s="409"/>
      <c r="EN894" s="409"/>
      <c r="EX894" s="409"/>
      <c r="EY894" s="409"/>
      <c r="EZ894" s="409"/>
      <c r="FA894" s="409"/>
      <c r="FB894" s="409"/>
      <c r="FC894" s="409"/>
      <c r="FD894" s="409"/>
      <c r="FN894" s="409"/>
      <c r="FO894" s="409"/>
      <c r="FP894" s="409"/>
      <c r="FQ894" s="409"/>
      <c r="FR894" s="409"/>
      <c r="FS894" s="409"/>
      <c r="FT894" s="409"/>
      <c r="GD894" s="409"/>
      <c r="GE894" s="409"/>
      <c r="GF894" s="409"/>
      <c r="GG894" s="409"/>
      <c r="GH894" s="409"/>
      <c r="GI894" s="409"/>
      <c r="GJ894" s="409"/>
      <c r="GT894" s="409"/>
      <c r="GU894" s="409"/>
      <c r="GV894" s="409"/>
      <c r="GW894" s="409"/>
      <c r="GX894" s="409"/>
      <c r="GY894" s="409"/>
      <c r="GZ894" s="409"/>
      <c r="HJ894" s="409"/>
      <c r="HK894" s="409"/>
      <c r="HL894" s="409"/>
      <c r="HM894" s="409"/>
      <c r="HN894" s="409"/>
      <c r="HO894" s="409"/>
      <c r="HP894" s="409"/>
      <c r="HZ894" s="409"/>
      <c r="IA894" s="409"/>
      <c r="IB894" s="409"/>
      <c r="IC894" s="409"/>
      <c r="ID894" s="409"/>
      <c r="IE894" s="409"/>
      <c r="IF894" s="409"/>
      <c r="IP894" s="409"/>
      <c r="IQ894" s="409"/>
      <c r="IR894" s="409"/>
      <c r="IS894" s="409"/>
      <c r="IT894" s="409"/>
      <c r="IU894" s="409"/>
      <c r="IV894" s="409"/>
    </row>
    <row r="895" spans="10:256">
      <c r="J895" s="409"/>
      <c r="K895" s="409"/>
      <c r="L895" s="409"/>
      <c r="M895" s="409"/>
      <c r="N895" s="409"/>
      <c r="O895" s="409"/>
      <c r="P895" s="409"/>
      <c r="Q895" s="409"/>
      <c r="R895" s="409"/>
      <c r="S895" s="409"/>
      <c r="T895" s="409"/>
      <c r="U895" s="409"/>
      <c r="V895" s="409"/>
      <c r="W895" s="409"/>
      <c r="X895" s="409"/>
      <c r="AP895" s="409"/>
      <c r="AQ895" s="409"/>
      <c r="AR895" s="409"/>
      <c r="AS895" s="409"/>
      <c r="AT895" s="409"/>
      <c r="AU895" s="409"/>
      <c r="AV895" s="409"/>
      <c r="BF895" s="409"/>
      <c r="BG895" s="409"/>
      <c r="BH895" s="409"/>
      <c r="BI895" s="409"/>
      <c r="BJ895" s="409"/>
      <c r="BK895" s="409"/>
      <c r="BL895" s="409"/>
      <c r="BV895" s="409"/>
      <c r="BW895" s="409"/>
      <c r="BX895" s="409"/>
      <c r="BY895" s="409"/>
      <c r="BZ895" s="409"/>
      <c r="CA895" s="409"/>
      <c r="CB895" s="409"/>
      <c r="CL895" s="409"/>
      <c r="CM895" s="409"/>
      <c r="CN895" s="409"/>
      <c r="CO895" s="409"/>
      <c r="CP895" s="409"/>
      <c r="CQ895" s="409"/>
      <c r="CR895" s="409"/>
      <c r="DB895" s="409"/>
      <c r="DC895" s="409"/>
      <c r="DD895" s="409"/>
      <c r="DE895" s="409"/>
      <c r="DF895" s="409"/>
      <c r="DG895" s="409"/>
      <c r="DH895" s="409"/>
      <c r="DR895" s="409"/>
      <c r="DS895" s="409"/>
      <c r="DT895" s="409"/>
      <c r="DU895" s="409"/>
      <c r="DV895" s="409"/>
      <c r="DW895" s="409"/>
      <c r="DX895" s="409"/>
      <c r="EH895" s="409"/>
      <c r="EI895" s="409"/>
      <c r="EJ895" s="409"/>
      <c r="EK895" s="409"/>
      <c r="EL895" s="409"/>
      <c r="EM895" s="409"/>
      <c r="EN895" s="409"/>
      <c r="EX895" s="409"/>
      <c r="EY895" s="409"/>
      <c r="EZ895" s="409"/>
      <c r="FA895" s="409"/>
      <c r="FB895" s="409"/>
      <c r="FC895" s="409"/>
      <c r="FD895" s="409"/>
      <c r="FN895" s="409"/>
      <c r="FO895" s="409"/>
      <c r="FP895" s="409"/>
      <c r="FQ895" s="409"/>
      <c r="FR895" s="409"/>
      <c r="FS895" s="409"/>
      <c r="FT895" s="409"/>
      <c r="GD895" s="409"/>
      <c r="GE895" s="409"/>
      <c r="GF895" s="409"/>
      <c r="GG895" s="409"/>
      <c r="GH895" s="409"/>
      <c r="GI895" s="409"/>
      <c r="GJ895" s="409"/>
      <c r="GT895" s="409"/>
      <c r="GU895" s="409"/>
      <c r="GV895" s="409"/>
      <c r="GW895" s="409"/>
      <c r="GX895" s="409"/>
      <c r="GY895" s="409"/>
      <c r="GZ895" s="409"/>
      <c r="HJ895" s="409"/>
      <c r="HK895" s="409"/>
      <c r="HL895" s="409"/>
      <c r="HM895" s="409"/>
      <c r="HN895" s="409"/>
      <c r="HO895" s="409"/>
      <c r="HP895" s="409"/>
      <c r="HZ895" s="409"/>
      <c r="IA895" s="409"/>
      <c r="IB895" s="409"/>
      <c r="IC895" s="409"/>
      <c r="ID895" s="409"/>
      <c r="IE895" s="409"/>
      <c r="IF895" s="409"/>
      <c r="IP895" s="409"/>
      <c r="IQ895" s="409"/>
      <c r="IR895" s="409"/>
      <c r="IS895" s="409"/>
      <c r="IT895" s="409"/>
      <c r="IU895" s="409"/>
      <c r="IV895" s="409"/>
    </row>
    <row r="896" spans="10:256">
      <c r="J896" s="409"/>
      <c r="K896" s="409"/>
      <c r="L896" s="409"/>
      <c r="M896" s="409"/>
      <c r="N896" s="409"/>
      <c r="O896" s="409"/>
      <c r="P896" s="409"/>
      <c r="Q896" s="409"/>
      <c r="R896" s="409"/>
      <c r="S896" s="409"/>
      <c r="T896" s="409"/>
      <c r="U896" s="409"/>
      <c r="V896" s="409"/>
      <c r="W896" s="409"/>
      <c r="X896" s="409"/>
      <c r="AP896" s="409"/>
      <c r="AQ896" s="409"/>
      <c r="AR896" s="409"/>
      <c r="AS896" s="409"/>
      <c r="AT896" s="409"/>
      <c r="AU896" s="409"/>
      <c r="AV896" s="409"/>
      <c r="BF896" s="409"/>
      <c r="BG896" s="409"/>
      <c r="BH896" s="409"/>
      <c r="BI896" s="409"/>
      <c r="BJ896" s="409"/>
      <c r="BK896" s="409"/>
      <c r="BL896" s="409"/>
      <c r="BV896" s="409"/>
      <c r="BW896" s="409"/>
      <c r="BX896" s="409"/>
      <c r="BY896" s="409"/>
      <c r="BZ896" s="409"/>
      <c r="CA896" s="409"/>
      <c r="CB896" s="409"/>
      <c r="CL896" s="409"/>
      <c r="CM896" s="409"/>
      <c r="CN896" s="409"/>
      <c r="CO896" s="409"/>
      <c r="CP896" s="409"/>
      <c r="CQ896" s="409"/>
      <c r="CR896" s="409"/>
      <c r="DB896" s="409"/>
      <c r="DC896" s="409"/>
      <c r="DD896" s="409"/>
      <c r="DE896" s="409"/>
      <c r="DF896" s="409"/>
      <c r="DG896" s="409"/>
      <c r="DH896" s="409"/>
      <c r="DR896" s="409"/>
      <c r="DS896" s="409"/>
      <c r="DT896" s="409"/>
      <c r="DU896" s="409"/>
      <c r="DV896" s="409"/>
      <c r="DW896" s="409"/>
      <c r="DX896" s="409"/>
      <c r="EH896" s="409"/>
      <c r="EI896" s="409"/>
      <c r="EJ896" s="409"/>
      <c r="EK896" s="409"/>
      <c r="EL896" s="409"/>
      <c r="EM896" s="409"/>
      <c r="EN896" s="409"/>
      <c r="EX896" s="409"/>
      <c r="EY896" s="409"/>
      <c r="EZ896" s="409"/>
      <c r="FA896" s="409"/>
      <c r="FB896" s="409"/>
      <c r="FC896" s="409"/>
      <c r="FD896" s="409"/>
      <c r="FN896" s="409"/>
      <c r="FO896" s="409"/>
      <c r="FP896" s="409"/>
      <c r="FQ896" s="409"/>
      <c r="FR896" s="409"/>
      <c r="FS896" s="409"/>
      <c r="FT896" s="409"/>
      <c r="GD896" s="409"/>
      <c r="GE896" s="409"/>
      <c r="GF896" s="409"/>
      <c r="GG896" s="409"/>
      <c r="GH896" s="409"/>
      <c r="GI896" s="409"/>
      <c r="GJ896" s="409"/>
      <c r="GT896" s="409"/>
      <c r="GU896" s="409"/>
      <c r="GV896" s="409"/>
      <c r="GW896" s="409"/>
      <c r="GX896" s="409"/>
      <c r="GY896" s="409"/>
      <c r="GZ896" s="409"/>
      <c r="HJ896" s="409"/>
      <c r="HK896" s="409"/>
      <c r="HL896" s="409"/>
      <c r="HM896" s="409"/>
      <c r="HN896" s="409"/>
      <c r="HO896" s="409"/>
      <c r="HP896" s="409"/>
      <c r="HZ896" s="409"/>
      <c r="IA896" s="409"/>
      <c r="IB896" s="409"/>
      <c r="IC896" s="409"/>
      <c r="ID896" s="409"/>
      <c r="IE896" s="409"/>
      <c r="IF896" s="409"/>
      <c r="IP896" s="409"/>
      <c r="IQ896" s="409"/>
      <c r="IR896" s="409"/>
      <c r="IS896" s="409"/>
      <c r="IT896" s="409"/>
      <c r="IU896" s="409"/>
      <c r="IV896" s="409"/>
    </row>
    <row r="897" spans="10:256">
      <c r="J897" s="409"/>
      <c r="K897" s="409"/>
      <c r="L897" s="409"/>
      <c r="M897" s="409"/>
      <c r="N897" s="409"/>
      <c r="O897" s="409"/>
      <c r="P897" s="409"/>
      <c r="Q897" s="409"/>
      <c r="R897" s="409"/>
      <c r="S897" s="409"/>
      <c r="T897" s="409"/>
      <c r="U897" s="409"/>
      <c r="V897" s="409"/>
      <c r="W897" s="409"/>
      <c r="X897" s="409"/>
      <c r="AP897" s="409"/>
      <c r="AQ897" s="409"/>
      <c r="AR897" s="409"/>
      <c r="AS897" s="409"/>
      <c r="AT897" s="409"/>
      <c r="AU897" s="409"/>
      <c r="AV897" s="409"/>
      <c r="BF897" s="409"/>
      <c r="BG897" s="409"/>
      <c r="BH897" s="409"/>
      <c r="BI897" s="409"/>
      <c r="BJ897" s="409"/>
      <c r="BK897" s="409"/>
      <c r="BL897" s="409"/>
      <c r="BV897" s="409"/>
      <c r="BW897" s="409"/>
      <c r="BX897" s="409"/>
      <c r="BY897" s="409"/>
      <c r="BZ897" s="409"/>
      <c r="CA897" s="409"/>
      <c r="CB897" s="409"/>
      <c r="CL897" s="409"/>
      <c r="CM897" s="409"/>
      <c r="CN897" s="409"/>
      <c r="CO897" s="409"/>
      <c r="CP897" s="409"/>
      <c r="CQ897" s="409"/>
      <c r="CR897" s="409"/>
      <c r="DB897" s="409"/>
      <c r="DC897" s="409"/>
      <c r="DD897" s="409"/>
      <c r="DE897" s="409"/>
      <c r="DF897" s="409"/>
      <c r="DG897" s="409"/>
      <c r="DH897" s="409"/>
      <c r="DR897" s="409"/>
      <c r="DS897" s="409"/>
      <c r="DT897" s="409"/>
      <c r="DU897" s="409"/>
      <c r="DV897" s="409"/>
      <c r="DW897" s="409"/>
      <c r="DX897" s="409"/>
      <c r="EH897" s="409"/>
      <c r="EI897" s="409"/>
      <c r="EJ897" s="409"/>
      <c r="EK897" s="409"/>
      <c r="EL897" s="409"/>
      <c r="EM897" s="409"/>
      <c r="EN897" s="409"/>
      <c r="EX897" s="409"/>
      <c r="EY897" s="409"/>
      <c r="EZ897" s="409"/>
      <c r="FA897" s="409"/>
      <c r="FB897" s="409"/>
      <c r="FC897" s="409"/>
      <c r="FD897" s="409"/>
      <c r="FN897" s="409"/>
      <c r="FO897" s="409"/>
      <c r="FP897" s="409"/>
      <c r="FQ897" s="409"/>
      <c r="FR897" s="409"/>
      <c r="FS897" s="409"/>
      <c r="FT897" s="409"/>
      <c r="GD897" s="409"/>
      <c r="GE897" s="409"/>
      <c r="GF897" s="409"/>
      <c r="GG897" s="409"/>
      <c r="GH897" s="409"/>
      <c r="GI897" s="409"/>
      <c r="GJ897" s="409"/>
      <c r="GT897" s="409"/>
      <c r="GU897" s="409"/>
      <c r="GV897" s="409"/>
      <c r="GW897" s="409"/>
      <c r="GX897" s="409"/>
      <c r="GY897" s="409"/>
      <c r="GZ897" s="409"/>
      <c r="HJ897" s="409"/>
      <c r="HK897" s="409"/>
      <c r="HL897" s="409"/>
      <c r="HM897" s="409"/>
      <c r="HN897" s="409"/>
      <c r="HO897" s="409"/>
      <c r="HP897" s="409"/>
      <c r="HZ897" s="409"/>
      <c r="IA897" s="409"/>
      <c r="IB897" s="409"/>
      <c r="IC897" s="409"/>
      <c r="ID897" s="409"/>
      <c r="IE897" s="409"/>
      <c r="IF897" s="409"/>
      <c r="IP897" s="409"/>
      <c r="IQ897" s="409"/>
      <c r="IR897" s="409"/>
      <c r="IS897" s="409"/>
      <c r="IT897" s="409"/>
      <c r="IU897" s="409"/>
      <c r="IV897" s="409"/>
    </row>
    <row r="898" spans="10:256">
      <c r="J898" s="409"/>
      <c r="K898" s="409"/>
      <c r="L898" s="409"/>
      <c r="M898" s="409"/>
      <c r="N898" s="409"/>
      <c r="O898" s="409"/>
      <c r="P898" s="409"/>
      <c r="Q898" s="409"/>
      <c r="R898" s="409"/>
      <c r="S898" s="409"/>
      <c r="T898" s="409"/>
      <c r="U898" s="409"/>
      <c r="V898" s="409"/>
      <c r="W898" s="409"/>
      <c r="X898" s="409"/>
      <c r="AP898" s="409"/>
      <c r="AQ898" s="409"/>
      <c r="AR898" s="409"/>
      <c r="AS898" s="409"/>
      <c r="AT898" s="409"/>
      <c r="AU898" s="409"/>
      <c r="AV898" s="409"/>
      <c r="BF898" s="409"/>
      <c r="BG898" s="409"/>
      <c r="BH898" s="409"/>
      <c r="BI898" s="409"/>
      <c r="BJ898" s="409"/>
      <c r="BK898" s="409"/>
      <c r="BL898" s="409"/>
      <c r="BV898" s="409"/>
      <c r="BW898" s="409"/>
      <c r="BX898" s="409"/>
      <c r="BY898" s="409"/>
      <c r="BZ898" s="409"/>
      <c r="CA898" s="409"/>
      <c r="CB898" s="409"/>
      <c r="CL898" s="409"/>
      <c r="CM898" s="409"/>
      <c r="CN898" s="409"/>
      <c r="CO898" s="409"/>
      <c r="CP898" s="409"/>
      <c r="CQ898" s="409"/>
      <c r="CR898" s="409"/>
      <c r="DB898" s="409"/>
      <c r="DC898" s="409"/>
      <c r="DD898" s="409"/>
      <c r="DE898" s="409"/>
      <c r="DF898" s="409"/>
      <c r="DG898" s="409"/>
      <c r="DH898" s="409"/>
      <c r="DR898" s="409"/>
      <c r="DS898" s="409"/>
      <c r="DT898" s="409"/>
      <c r="DU898" s="409"/>
      <c r="DV898" s="409"/>
      <c r="DW898" s="409"/>
      <c r="DX898" s="409"/>
      <c r="EH898" s="409"/>
      <c r="EI898" s="409"/>
      <c r="EJ898" s="409"/>
      <c r="EK898" s="409"/>
      <c r="EL898" s="409"/>
      <c r="EM898" s="409"/>
      <c r="EN898" s="409"/>
      <c r="EX898" s="409"/>
      <c r="EY898" s="409"/>
      <c r="EZ898" s="409"/>
      <c r="FA898" s="409"/>
      <c r="FB898" s="409"/>
      <c r="FC898" s="409"/>
      <c r="FD898" s="409"/>
      <c r="FN898" s="409"/>
      <c r="FO898" s="409"/>
      <c r="FP898" s="409"/>
      <c r="FQ898" s="409"/>
      <c r="FR898" s="409"/>
      <c r="FS898" s="409"/>
      <c r="FT898" s="409"/>
      <c r="GD898" s="409"/>
      <c r="GE898" s="409"/>
      <c r="GF898" s="409"/>
      <c r="GG898" s="409"/>
      <c r="GH898" s="409"/>
      <c r="GI898" s="409"/>
      <c r="GJ898" s="409"/>
      <c r="GT898" s="409"/>
      <c r="GU898" s="409"/>
      <c r="GV898" s="409"/>
      <c r="GW898" s="409"/>
      <c r="GX898" s="409"/>
      <c r="GY898" s="409"/>
      <c r="GZ898" s="409"/>
      <c r="HJ898" s="409"/>
      <c r="HK898" s="409"/>
      <c r="HL898" s="409"/>
      <c r="HM898" s="409"/>
      <c r="HN898" s="409"/>
      <c r="HO898" s="409"/>
      <c r="HP898" s="409"/>
      <c r="HZ898" s="409"/>
      <c r="IA898" s="409"/>
      <c r="IB898" s="409"/>
      <c r="IC898" s="409"/>
      <c r="ID898" s="409"/>
      <c r="IE898" s="409"/>
      <c r="IF898" s="409"/>
      <c r="IP898" s="409"/>
      <c r="IQ898" s="409"/>
      <c r="IR898" s="409"/>
      <c r="IS898" s="409"/>
      <c r="IT898" s="409"/>
      <c r="IU898" s="409"/>
      <c r="IV898" s="409"/>
    </row>
    <row r="899" spans="10:256">
      <c r="J899" s="409"/>
      <c r="K899" s="409"/>
      <c r="L899" s="409"/>
      <c r="M899" s="409"/>
      <c r="N899" s="409"/>
      <c r="O899" s="409"/>
      <c r="P899" s="409"/>
      <c r="Q899" s="409"/>
      <c r="R899" s="409"/>
      <c r="S899" s="409"/>
      <c r="T899" s="409"/>
      <c r="U899" s="409"/>
      <c r="V899" s="409"/>
      <c r="W899" s="409"/>
      <c r="X899" s="409"/>
      <c r="AP899" s="409"/>
      <c r="AQ899" s="409"/>
      <c r="AR899" s="409"/>
      <c r="AS899" s="409"/>
      <c r="AT899" s="409"/>
      <c r="AU899" s="409"/>
      <c r="AV899" s="409"/>
      <c r="BF899" s="409"/>
      <c r="BG899" s="409"/>
      <c r="BH899" s="409"/>
      <c r="BI899" s="409"/>
      <c r="BJ899" s="409"/>
      <c r="BK899" s="409"/>
      <c r="BL899" s="409"/>
      <c r="BV899" s="409"/>
      <c r="BW899" s="409"/>
      <c r="BX899" s="409"/>
      <c r="BY899" s="409"/>
      <c r="BZ899" s="409"/>
      <c r="CA899" s="409"/>
      <c r="CB899" s="409"/>
      <c r="CL899" s="409"/>
      <c r="CM899" s="409"/>
      <c r="CN899" s="409"/>
      <c r="CO899" s="409"/>
      <c r="CP899" s="409"/>
      <c r="CQ899" s="409"/>
      <c r="CR899" s="409"/>
      <c r="DB899" s="409"/>
      <c r="DC899" s="409"/>
      <c r="DD899" s="409"/>
      <c r="DE899" s="409"/>
      <c r="DF899" s="409"/>
      <c r="DG899" s="409"/>
      <c r="DH899" s="409"/>
      <c r="DR899" s="409"/>
      <c r="DS899" s="409"/>
      <c r="DT899" s="409"/>
      <c r="DU899" s="409"/>
      <c r="DV899" s="409"/>
      <c r="DW899" s="409"/>
      <c r="DX899" s="409"/>
      <c r="EH899" s="409"/>
      <c r="EI899" s="409"/>
      <c r="EJ899" s="409"/>
      <c r="EK899" s="409"/>
      <c r="EL899" s="409"/>
      <c r="EM899" s="409"/>
      <c r="EN899" s="409"/>
      <c r="EX899" s="409"/>
      <c r="EY899" s="409"/>
      <c r="EZ899" s="409"/>
      <c r="FA899" s="409"/>
      <c r="FB899" s="409"/>
      <c r="FC899" s="409"/>
      <c r="FD899" s="409"/>
      <c r="FN899" s="409"/>
      <c r="FO899" s="409"/>
      <c r="FP899" s="409"/>
      <c r="FQ899" s="409"/>
      <c r="FR899" s="409"/>
      <c r="FS899" s="409"/>
      <c r="FT899" s="409"/>
      <c r="GD899" s="409"/>
      <c r="GE899" s="409"/>
      <c r="GF899" s="409"/>
      <c r="GG899" s="409"/>
      <c r="GH899" s="409"/>
      <c r="GI899" s="409"/>
      <c r="GJ899" s="409"/>
      <c r="GT899" s="409"/>
      <c r="GU899" s="409"/>
      <c r="GV899" s="409"/>
      <c r="GW899" s="409"/>
      <c r="GX899" s="409"/>
      <c r="GY899" s="409"/>
      <c r="GZ899" s="409"/>
      <c r="HJ899" s="409"/>
      <c r="HK899" s="409"/>
      <c r="HL899" s="409"/>
      <c r="HM899" s="409"/>
      <c r="HN899" s="409"/>
      <c r="HO899" s="409"/>
      <c r="HP899" s="409"/>
      <c r="HZ899" s="409"/>
      <c r="IA899" s="409"/>
      <c r="IB899" s="409"/>
      <c r="IC899" s="409"/>
      <c r="ID899" s="409"/>
      <c r="IE899" s="409"/>
      <c r="IF899" s="409"/>
      <c r="IP899" s="409"/>
      <c r="IQ899" s="409"/>
      <c r="IR899" s="409"/>
      <c r="IS899" s="409"/>
      <c r="IT899" s="409"/>
      <c r="IU899" s="409"/>
      <c r="IV899" s="409"/>
    </row>
    <row r="900" spans="10:256">
      <c r="J900" s="409"/>
      <c r="K900" s="409"/>
      <c r="L900" s="409"/>
      <c r="M900" s="409"/>
      <c r="N900" s="409"/>
      <c r="O900" s="409"/>
      <c r="P900" s="409"/>
      <c r="Q900" s="409"/>
      <c r="R900" s="409"/>
      <c r="S900" s="409"/>
      <c r="T900" s="409"/>
      <c r="U900" s="409"/>
      <c r="V900" s="409"/>
      <c r="W900" s="409"/>
      <c r="X900" s="409"/>
      <c r="AP900" s="409"/>
      <c r="AQ900" s="409"/>
      <c r="AR900" s="409"/>
      <c r="AS900" s="409"/>
      <c r="AT900" s="409"/>
      <c r="AU900" s="409"/>
      <c r="AV900" s="409"/>
      <c r="BF900" s="409"/>
      <c r="BG900" s="409"/>
      <c r="BH900" s="409"/>
      <c r="BI900" s="409"/>
      <c r="BJ900" s="409"/>
      <c r="BK900" s="409"/>
      <c r="BL900" s="409"/>
      <c r="BV900" s="409"/>
      <c r="BW900" s="409"/>
      <c r="BX900" s="409"/>
      <c r="BY900" s="409"/>
      <c r="BZ900" s="409"/>
      <c r="CA900" s="409"/>
      <c r="CB900" s="409"/>
      <c r="CL900" s="409"/>
      <c r="CM900" s="409"/>
      <c r="CN900" s="409"/>
      <c r="CO900" s="409"/>
      <c r="CP900" s="409"/>
      <c r="CQ900" s="409"/>
      <c r="CR900" s="409"/>
      <c r="DB900" s="409"/>
      <c r="DC900" s="409"/>
      <c r="DD900" s="409"/>
      <c r="DE900" s="409"/>
      <c r="DF900" s="409"/>
      <c r="DG900" s="409"/>
      <c r="DH900" s="409"/>
      <c r="DR900" s="409"/>
      <c r="DS900" s="409"/>
      <c r="DT900" s="409"/>
      <c r="DU900" s="409"/>
      <c r="DV900" s="409"/>
      <c r="DW900" s="409"/>
      <c r="DX900" s="409"/>
      <c r="EH900" s="409"/>
      <c r="EI900" s="409"/>
      <c r="EJ900" s="409"/>
      <c r="EK900" s="409"/>
      <c r="EL900" s="409"/>
      <c r="EM900" s="409"/>
      <c r="EN900" s="409"/>
      <c r="EX900" s="409"/>
      <c r="EY900" s="409"/>
      <c r="EZ900" s="409"/>
      <c r="FA900" s="409"/>
      <c r="FB900" s="409"/>
      <c r="FC900" s="409"/>
      <c r="FD900" s="409"/>
      <c r="FN900" s="409"/>
      <c r="FO900" s="409"/>
      <c r="FP900" s="409"/>
      <c r="FQ900" s="409"/>
      <c r="FR900" s="409"/>
      <c r="FS900" s="409"/>
      <c r="FT900" s="409"/>
      <c r="GD900" s="409"/>
      <c r="GE900" s="409"/>
      <c r="GF900" s="409"/>
      <c r="GG900" s="409"/>
      <c r="GH900" s="409"/>
      <c r="GI900" s="409"/>
      <c r="GJ900" s="409"/>
      <c r="GT900" s="409"/>
      <c r="GU900" s="409"/>
      <c r="GV900" s="409"/>
      <c r="GW900" s="409"/>
      <c r="GX900" s="409"/>
      <c r="GY900" s="409"/>
      <c r="GZ900" s="409"/>
      <c r="HJ900" s="409"/>
      <c r="HK900" s="409"/>
      <c r="HL900" s="409"/>
      <c r="HM900" s="409"/>
      <c r="HN900" s="409"/>
      <c r="HO900" s="409"/>
      <c r="HP900" s="409"/>
      <c r="HZ900" s="409"/>
      <c r="IA900" s="409"/>
      <c r="IB900" s="409"/>
      <c r="IC900" s="409"/>
      <c r="ID900" s="409"/>
      <c r="IE900" s="409"/>
      <c r="IF900" s="409"/>
      <c r="IP900" s="409"/>
      <c r="IQ900" s="409"/>
      <c r="IR900" s="409"/>
      <c r="IS900" s="409"/>
      <c r="IT900" s="409"/>
      <c r="IU900" s="409"/>
      <c r="IV900" s="409"/>
    </row>
    <row r="901" spans="10:256">
      <c r="J901" s="409"/>
      <c r="K901" s="409"/>
      <c r="L901" s="409"/>
      <c r="M901" s="409"/>
      <c r="N901" s="409"/>
      <c r="O901" s="409"/>
      <c r="P901" s="409"/>
      <c r="Q901" s="409"/>
      <c r="R901" s="409"/>
      <c r="S901" s="409"/>
      <c r="T901" s="409"/>
      <c r="U901" s="409"/>
      <c r="V901" s="409"/>
      <c r="W901" s="409"/>
      <c r="X901" s="409"/>
      <c r="AP901" s="409"/>
      <c r="AQ901" s="409"/>
      <c r="AR901" s="409"/>
      <c r="AS901" s="409"/>
      <c r="AT901" s="409"/>
      <c r="AU901" s="409"/>
      <c r="AV901" s="409"/>
      <c r="BF901" s="409"/>
      <c r="BG901" s="409"/>
      <c r="BH901" s="409"/>
      <c r="BI901" s="409"/>
      <c r="BJ901" s="409"/>
      <c r="BK901" s="409"/>
      <c r="BL901" s="409"/>
      <c r="BV901" s="409"/>
      <c r="BW901" s="409"/>
      <c r="BX901" s="409"/>
      <c r="BY901" s="409"/>
      <c r="BZ901" s="409"/>
      <c r="CA901" s="409"/>
      <c r="CB901" s="409"/>
      <c r="CL901" s="409"/>
      <c r="CM901" s="409"/>
      <c r="CN901" s="409"/>
      <c r="CO901" s="409"/>
      <c r="CP901" s="409"/>
      <c r="CQ901" s="409"/>
      <c r="CR901" s="409"/>
      <c r="DB901" s="409"/>
      <c r="DC901" s="409"/>
      <c r="DD901" s="409"/>
      <c r="DE901" s="409"/>
      <c r="DF901" s="409"/>
      <c r="DG901" s="409"/>
      <c r="DH901" s="409"/>
      <c r="DR901" s="409"/>
      <c r="DS901" s="409"/>
      <c r="DT901" s="409"/>
      <c r="DU901" s="409"/>
      <c r="DV901" s="409"/>
      <c r="DW901" s="409"/>
      <c r="DX901" s="409"/>
      <c r="EH901" s="409"/>
      <c r="EI901" s="409"/>
      <c r="EJ901" s="409"/>
      <c r="EK901" s="409"/>
      <c r="EL901" s="409"/>
      <c r="EM901" s="409"/>
      <c r="EN901" s="409"/>
      <c r="EX901" s="409"/>
      <c r="EY901" s="409"/>
      <c r="EZ901" s="409"/>
      <c r="FA901" s="409"/>
      <c r="FB901" s="409"/>
      <c r="FC901" s="409"/>
      <c r="FD901" s="409"/>
      <c r="FN901" s="409"/>
      <c r="FO901" s="409"/>
      <c r="FP901" s="409"/>
      <c r="FQ901" s="409"/>
      <c r="FR901" s="409"/>
      <c r="FS901" s="409"/>
      <c r="FT901" s="409"/>
      <c r="GD901" s="409"/>
      <c r="GE901" s="409"/>
      <c r="GF901" s="409"/>
      <c r="GG901" s="409"/>
      <c r="GH901" s="409"/>
      <c r="GI901" s="409"/>
      <c r="GJ901" s="409"/>
      <c r="GT901" s="409"/>
      <c r="GU901" s="409"/>
      <c r="GV901" s="409"/>
      <c r="GW901" s="409"/>
      <c r="GX901" s="409"/>
      <c r="GY901" s="409"/>
      <c r="GZ901" s="409"/>
      <c r="HJ901" s="409"/>
      <c r="HK901" s="409"/>
      <c r="HL901" s="409"/>
      <c r="HM901" s="409"/>
      <c r="HN901" s="409"/>
      <c r="HO901" s="409"/>
      <c r="HP901" s="409"/>
      <c r="HZ901" s="409"/>
      <c r="IA901" s="409"/>
      <c r="IB901" s="409"/>
      <c r="IC901" s="409"/>
      <c r="ID901" s="409"/>
      <c r="IE901" s="409"/>
      <c r="IF901" s="409"/>
      <c r="IP901" s="409"/>
      <c r="IQ901" s="409"/>
      <c r="IR901" s="409"/>
      <c r="IS901" s="409"/>
      <c r="IT901" s="409"/>
      <c r="IU901" s="409"/>
      <c r="IV901" s="409"/>
    </row>
    <row r="902" spans="10:256">
      <c r="J902" s="409"/>
      <c r="K902" s="409"/>
      <c r="L902" s="409"/>
      <c r="M902" s="409"/>
      <c r="N902" s="409"/>
      <c r="O902" s="409"/>
      <c r="P902" s="409"/>
      <c r="Q902" s="409"/>
      <c r="R902" s="409"/>
      <c r="S902" s="409"/>
      <c r="T902" s="409"/>
      <c r="U902" s="409"/>
      <c r="V902" s="409"/>
      <c r="W902" s="409"/>
      <c r="X902" s="409"/>
      <c r="AP902" s="409"/>
      <c r="AQ902" s="409"/>
      <c r="AR902" s="409"/>
      <c r="AS902" s="409"/>
      <c r="AT902" s="409"/>
      <c r="AU902" s="409"/>
      <c r="AV902" s="409"/>
      <c r="BF902" s="409"/>
      <c r="BG902" s="409"/>
      <c r="BH902" s="409"/>
      <c r="BI902" s="409"/>
      <c r="BJ902" s="409"/>
      <c r="BK902" s="409"/>
      <c r="BL902" s="409"/>
      <c r="BV902" s="409"/>
      <c r="BW902" s="409"/>
      <c r="BX902" s="409"/>
      <c r="BY902" s="409"/>
      <c r="BZ902" s="409"/>
      <c r="CA902" s="409"/>
      <c r="CB902" s="409"/>
      <c r="CL902" s="409"/>
      <c r="CM902" s="409"/>
      <c r="CN902" s="409"/>
      <c r="CO902" s="409"/>
      <c r="CP902" s="409"/>
      <c r="CQ902" s="409"/>
      <c r="CR902" s="409"/>
      <c r="DB902" s="409"/>
      <c r="DC902" s="409"/>
      <c r="DD902" s="409"/>
      <c r="DE902" s="409"/>
      <c r="DF902" s="409"/>
      <c r="DG902" s="409"/>
      <c r="DH902" s="409"/>
      <c r="DR902" s="409"/>
      <c r="DS902" s="409"/>
      <c r="DT902" s="409"/>
      <c r="DU902" s="409"/>
      <c r="DV902" s="409"/>
      <c r="DW902" s="409"/>
      <c r="DX902" s="409"/>
      <c r="EH902" s="409"/>
      <c r="EI902" s="409"/>
      <c r="EJ902" s="409"/>
      <c r="EK902" s="409"/>
      <c r="EL902" s="409"/>
      <c r="EM902" s="409"/>
      <c r="EN902" s="409"/>
      <c r="EX902" s="409"/>
      <c r="EY902" s="409"/>
      <c r="EZ902" s="409"/>
      <c r="FA902" s="409"/>
      <c r="FB902" s="409"/>
      <c r="FC902" s="409"/>
      <c r="FD902" s="409"/>
      <c r="FN902" s="409"/>
      <c r="FO902" s="409"/>
      <c r="FP902" s="409"/>
      <c r="FQ902" s="409"/>
      <c r="FR902" s="409"/>
      <c r="FS902" s="409"/>
      <c r="FT902" s="409"/>
      <c r="GD902" s="409"/>
      <c r="GE902" s="409"/>
      <c r="GF902" s="409"/>
      <c r="GG902" s="409"/>
      <c r="GH902" s="409"/>
      <c r="GI902" s="409"/>
      <c r="GJ902" s="409"/>
      <c r="GT902" s="409"/>
      <c r="GU902" s="409"/>
      <c r="GV902" s="409"/>
      <c r="GW902" s="409"/>
      <c r="GX902" s="409"/>
      <c r="GY902" s="409"/>
      <c r="GZ902" s="409"/>
      <c r="HJ902" s="409"/>
      <c r="HK902" s="409"/>
      <c r="HL902" s="409"/>
      <c r="HM902" s="409"/>
      <c r="HN902" s="409"/>
      <c r="HO902" s="409"/>
      <c r="HP902" s="409"/>
      <c r="HZ902" s="409"/>
      <c r="IA902" s="409"/>
      <c r="IB902" s="409"/>
      <c r="IC902" s="409"/>
      <c r="ID902" s="409"/>
      <c r="IE902" s="409"/>
      <c r="IF902" s="409"/>
      <c r="IP902" s="409"/>
      <c r="IQ902" s="409"/>
      <c r="IR902" s="409"/>
      <c r="IS902" s="409"/>
      <c r="IT902" s="409"/>
      <c r="IU902" s="409"/>
      <c r="IV902" s="409"/>
    </row>
    <row r="903" spans="10:256">
      <c r="J903" s="409"/>
      <c r="K903" s="409"/>
      <c r="L903" s="409"/>
      <c r="M903" s="409"/>
      <c r="N903" s="409"/>
      <c r="O903" s="409"/>
      <c r="P903" s="409"/>
      <c r="Q903" s="409"/>
      <c r="R903" s="409"/>
      <c r="S903" s="409"/>
      <c r="T903" s="409"/>
      <c r="U903" s="409"/>
      <c r="V903" s="409"/>
      <c r="W903" s="409"/>
      <c r="X903" s="409"/>
      <c r="AP903" s="409"/>
      <c r="AQ903" s="409"/>
      <c r="AR903" s="409"/>
      <c r="AS903" s="409"/>
      <c r="AT903" s="409"/>
      <c r="AU903" s="409"/>
      <c r="AV903" s="409"/>
      <c r="BF903" s="409"/>
      <c r="BG903" s="409"/>
      <c r="BH903" s="409"/>
      <c r="BI903" s="409"/>
      <c r="BJ903" s="409"/>
      <c r="BK903" s="409"/>
      <c r="BL903" s="409"/>
      <c r="BV903" s="409"/>
      <c r="BW903" s="409"/>
      <c r="BX903" s="409"/>
      <c r="BY903" s="409"/>
      <c r="BZ903" s="409"/>
      <c r="CA903" s="409"/>
      <c r="CB903" s="409"/>
      <c r="CL903" s="409"/>
      <c r="CM903" s="409"/>
      <c r="CN903" s="409"/>
      <c r="CO903" s="409"/>
      <c r="CP903" s="409"/>
      <c r="CQ903" s="409"/>
      <c r="CR903" s="409"/>
      <c r="DB903" s="409"/>
      <c r="DC903" s="409"/>
      <c r="DD903" s="409"/>
      <c r="DE903" s="409"/>
      <c r="DF903" s="409"/>
      <c r="DG903" s="409"/>
      <c r="DH903" s="409"/>
      <c r="DR903" s="409"/>
      <c r="DS903" s="409"/>
      <c r="DT903" s="409"/>
      <c r="DU903" s="409"/>
      <c r="DV903" s="409"/>
      <c r="DW903" s="409"/>
      <c r="DX903" s="409"/>
      <c r="EH903" s="409"/>
      <c r="EI903" s="409"/>
      <c r="EJ903" s="409"/>
      <c r="EK903" s="409"/>
      <c r="EL903" s="409"/>
      <c r="EM903" s="409"/>
      <c r="EN903" s="409"/>
      <c r="EX903" s="409"/>
      <c r="EY903" s="409"/>
      <c r="EZ903" s="409"/>
      <c r="FA903" s="409"/>
      <c r="FB903" s="409"/>
      <c r="FC903" s="409"/>
      <c r="FD903" s="409"/>
      <c r="FN903" s="409"/>
      <c r="FO903" s="409"/>
      <c r="FP903" s="409"/>
      <c r="FQ903" s="409"/>
      <c r="FR903" s="409"/>
      <c r="FS903" s="409"/>
      <c r="FT903" s="409"/>
      <c r="GD903" s="409"/>
      <c r="GE903" s="409"/>
      <c r="GF903" s="409"/>
      <c r="GG903" s="409"/>
      <c r="GH903" s="409"/>
      <c r="GI903" s="409"/>
      <c r="GJ903" s="409"/>
      <c r="GT903" s="409"/>
      <c r="GU903" s="409"/>
      <c r="GV903" s="409"/>
      <c r="GW903" s="409"/>
      <c r="GX903" s="409"/>
      <c r="GY903" s="409"/>
      <c r="GZ903" s="409"/>
      <c r="HJ903" s="409"/>
      <c r="HK903" s="409"/>
      <c r="HL903" s="409"/>
      <c r="HM903" s="409"/>
      <c r="HN903" s="409"/>
      <c r="HO903" s="409"/>
      <c r="HP903" s="409"/>
      <c r="HZ903" s="409"/>
      <c r="IA903" s="409"/>
      <c r="IB903" s="409"/>
      <c r="IC903" s="409"/>
      <c r="ID903" s="409"/>
      <c r="IE903" s="409"/>
      <c r="IF903" s="409"/>
      <c r="IP903" s="409"/>
      <c r="IQ903" s="409"/>
      <c r="IR903" s="409"/>
      <c r="IS903" s="409"/>
      <c r="IT903" s="409"/>
      <c r="IU903" s="409"/>
      <c r="IV903" s="409"/>
    </row>
    <row r="904" spans="10:256">
      <c r="J904" s="409"/>
      <c r="K904" s="409"/>
      <c r="L904" s="409"/>
      <c r="M904" s="409"/>
      <c r="N904" s="409"/>
      <c r="O904" s="409"/>
      <c r="P904" s="409"/>
      <c r="Q904" s="409"/>
      <c r="R904" s="409"/>
      <c r="S904" s="409"/>
      <c r="T904" s="409"/>
      <c r="U904" s="409"/>
      <c r="V904" s="409"/>
      <c r="W904" s="409"/>
      <c r="X904" s="409"/>
      <c r="AP904" s="409"/>
      <c r="AQ904" s="409"/>
      <c r="AR904" s="409"/>
      <c r="AS904" s="409"/>
      <c r="AT904" s="409"/>
      <c r="AU904" s="409"/>
      <c r="AV904" s="409"/>
      <c r="BF904" s="409"/>
      <c r="BG904" s="409"/>
      <c r="BH904" s="409"/>
      <c r="BI904" s="409"/>
      <c r="BJ904" s="409"/>
      <c r="BK904" s="409"/>
      <c r="BL904" s="409"/>
      <c r="BV904" s="409"/>
      <c r="BW904" s="409"/>
      <c r="BX904" s="409"/>
      <c r="BY904" s="409"/>
      <c r="BZ904" s="409"/>
      <c r="CA904" s="409"/>
      <c r="CB904" s="409"/>
      <c r="CL904" s="409"/>
      <c r="CM904" s="409"/>
      <c r="CN904" s="409"/>
      <c r="CO904" s="409"/>
      <c r="CP904" s="409"/>
      <c r="CQ904" s="409"/>
      <c r="CR904" s="409"/>
      <c r="DB904" s="409"/>
      <c r="DC904" s="409"/>
      <c r="DD904" s="409"/>
      <c r="DE904" s="409"/>
      <c r="DF904" s="409"/>
      <c r="DG904" s="409"/>
      <c r="DH904" s="409"/>
      <c r="DR904" s="409"/>
      <c r="DS904" s="409"/>
      <c r="DT904" s="409"/>
      <c r="DU904" s="409"/>
      <c r="DV904" s="409"/>
      <c r="DW904" s="409"/>
      <c r="DX904" s="409"/>
      <c r="EH904" s="409"/>
      <c r="EI904" s="409"/>
      <c r="EJ904" s="409"/>
      <c r="EK904" s="409"/>
      <c r="EL904" s="409"/>
      <c r="EM904" s="409"/>
      <c r="EN904" s="409"/>
      <c r="EX904" s="409"/>
      <c r="EY904" s="409"/>
      <c r="EZ904" s="409"/>
      <c r="FA904" s="409"/>
      <c r="FB904" s="409"/>
      <c r="FC904" s="409"/>
      <c r="FD904" s="409"/>
      <c r="FN904" s="409"/>
      <c r="FO904" s="409"/>
      <c r="FP904" s="409"/>
      <c r="FQ904" s="409"/>
      <c r="FR904" s="409"/>
      <c r="FS904" s="409"/>
      <c r="FT904" s="409"/>
      <c r="GD904" s="409"/>
      <c r="GE904" s="409"/>
      <c r="GF904" s="409"/>
      <c r="GG904" s="409"/>
      <c r="GH904" s="409"/>
      <c r="GI904" s="409"/>
      <c r="GJ904" s="409"/>
      <c r="GT904" s="409"/>
      <c r="GU904" s="409"/>
      <c r="GV904" s="409"/>
      <c r="GW904" s="409"/>
      <c r="GX904" s="409"/>
      <c r="GY904" s="409"/>
      <c r="GZ904" s="409"/>
      <c r="HJ904" s="409"/>
      <c r="HK904" s="409"/>
      <c r="HL904" s="409"/>
      <c r="HM904" s="409"/>
      <c r="HN904" s="409"/>
      <c r="HO904" s="409"/>
      <c r="HP904" s="409"/>
      <c r="HZ904" s="409"/>
      <c r="IA904" s="409"/>
      <c r="IB904" s="409"/>
      <c r="IC904" s="409"/>
      <c r="ID904" s="409"/>
      <c r="IE904" s="409"/>
      <c r="IF904" s="409"/>
      <c r="IP904" s="409"/>
      <c r="IQ904" s="409"/>
      <c r="IR904" s="409"/>
      <c r="IS904" s="409"/>
      <c r="IT904" s="409"/>
      <c r="IU904" s="409"/>
      <c r="IV904" s="409"/>
    </row>
    <row r="905" spans="10:256">
      <c r="J905" s="409"/>
      <c r="K905" s="409"/>
      <c r="L905" s="409"/>
      <c r="M905" s="409"/>
      <c r="N905" s="409"/>
      <c r="O905" s="409"/>
      <c r="P905" s="409"/>
      <c r="Q905" s="409"/>
      <c r="R905" s="409"/>
      <c r="S905" s="409"/>
      <c r="T905" s="409"/>
      <c r="U905" s="409"/>
      <c r="V905" s="409"/>
      <c r="W905" s="409"/>
      <c r="X905" s="409"/>
      <c r="AP905" s="409"/>
      <c r="AQ905" s="409"/>
      <c r="AR905" s="409"/>
      <c r="AS905" s="409"/>
      <c r="AT905" s="409"/>
      <c r="AU905" s="409"/>
      <c r="AV905" s="409"/>
      <c r="BF905" s="409"/>
      <c r="BG905" s="409"/>
      <c r="BH905" s="409"/>
      <c r="BI905" s="409"/>
      <c r="BJ905" s="409"/>
      <c r="BK905" s="409"/>
      <c r="BL905" s="409"/>
      <c r="BV905" s="409"/>
      <c r="BW905" s="409"/>
      <c r="BX905" s="409"/>
      <c r="BY905" s="409"/>
      <c r="BZ905" s="409"/>
      <c r="CA905" s="409"/>
      <c r="CB905" s="409"/>
      <c r="CL905" s="409"/>
      <c r="CM905" s="409"/>
      <c r="CN905" s="409"/>
      <c r="CO905" s="409"/>
      <c r="CP905" s="409"/>
      <c r="CQ905" s="409"/>
      <c r="CR905" s="409"/>
      <c r="DB905" s="409"/>
      <c r="DC905" s="409"/>
      <c r="DD905" s="409"/>
      <c r="DE905" s="409"/>
      <c r="DF905" s="409"/>
      <c r="DG905" s="409"/>
      <c r="DH905" s="409"/>
      <c r="DR905" s="409"/>
      <c r="DS905" s="409"/>
      <c r="DT905" s="409"/>
      <c r="DU905" s="409"/>
      <c r="DV905" s="409"/>
      <c r="DW905" s="409"/>
      <c r="DX905" s="409"/>
      <c r="EH905" s="409"/>
      <c r="EI905" s="409"/>
      <c r="EJ905" s="409"/>
      <c r="EK905" s="409"/>
      <c r="EL905" s="409"/>
      <c r="EM905" s="409"/>
      <c r="EN905" s="409"/>
      <c r="EX905" s="409"/>
      <c r="EY905" s="409"/>
      <c r="EZ905" s="409"/>
      <c r="FA905" s="409"/>
      <c r="FB905" s="409"/>
      <c r="FC905" s="409"/>
      <c r="FD905" s="409"/>
      <c r="FN905" s="409"/>
      <c r="FO905" s="409"/>
      <c r="FP905" s="409"/>
      <c r="FQ905" s="409"/>
      <c r="FR905" s="409"/>
      <c r="FS905" s="409"/>
      <c r="FT905" s="409"/>
      <c r="GD905" s="409"/>
      <c r="GE905" s="409"/>
      <c r="GF905" s="409"/>
      <c r="GG905" s="409"/>
      <c r="GH905" s="409"/>
      <c r="GI905" s="409"/>
      <c r="GJ905" s="409"/>
      <c r="GT905" s="409"/>
      <c r="GU905" s="409"/>
      <c r="GV905" s="409"/>
      <c r="GW905" s="409"/>
      <c r="GX905" s="409"/>
      <c r="GY905" s="409"/>
      <c r="GZ905" s="409"/>
      <c r="HJ905" s="409"/>
      <c r="HK905" s="409"/>
      <c r="HL905" s="409"/>
      <c r="HM905" s="409"/>
      <c r="HN905" s="409"/>
      <c r="HO905" s="409"/>
      <c r="HP905" s="409"/>
      <c r="HZ905" s="409"/>
      <c r="IA905" s="409"/>
      <c r="IB905" s="409"/>
      <c r="IC905" s="409"/>
      <c r="ID905" s="409"/>
      <c r="IE905" s="409"/>
      <c r="IF905" s="409"/>
      <c r="IP905" s="409"/>
      <c r="IQ905" s="409"/>
      <c r="IR905" s="409"/>
      <c r="IS905" s="409"/>
      <c r="IT905" s="409"/>
      <c r="IU905" s="409"/>
      <c r="IV905" s="409"/>
    </row>
    <row r="906" spans="10:256">
      <c r="J906" s="409"/>
      <c r="K906" s="409"/>
      <c r="L906" s="409"/>
      <c r="M906" s="409"/>
      <c r="N906" s="409"/>
      <c r="O906" s="409"/>
      <c r="P906" s="409"/>
      <c r="Q906" s="409"/>
      <c r="R906" s="409"/>
      <c r="S906" s="409"/>
      <c r="T906" s="409"/>
      <c r="U906" s="409"/>
      <c r="V906" s="409"/>
      <c r="W906" s="409"/>
      <c r="X906" s="409"/>
      <c r="AP906" s="409"/>
      <c r="AQ906" s="409"/>
      <c r="AR906" s="409"/>
      <c r="AS906" s="409"/>
      <c r="AT906" s="409"/>
      <c r="AU906" s="409"/>
      <c r="AV906" s="409"/>
      <c r="BF906" s="409"/>
      <c r="BG906" s="409"/>
      <c r="BH906" s="409"/>
      <c r="BI906" s="409"/>
      <c r="BJ906" s="409"/>
      <c r="BK906" s="409"/>
      <c r="BL906" s="409"/>
      <c r="BV906" s="409"/>
      <c r="BW906" s="409"/>
      <c r="BX906" s="409"/>
      <c r="BY906" s="409"/>
      <c r="BZ906" s="409"/>
      <c r="CA906" s="409"/>
      <c r="CB906" s="409"/>
      <c r="CL906" s="409"/>
      <c r="CM906" s="409"/>
      <c r="CN906" s="409"/>
      <c r="CO906" s="409"/>
      <c r="CP906" s="409"/>
      <c r="CQ906" s="409"/>
      <c r="CR906" s="409"/>
      <c r="DB906" s="409"/>
      <c r="DC906" s="409"/>
      <c r="DD906" s="409"/>
      <c r="DE906" s="409"/>
      <c r="DF906" s="409"/>
      <c r="DG906" s="409"/>
      <c r="DH906" s="409"/>
      <c r="DR906" s="409"/>
      <c r="DS906" s="409"/>
      <c r="DT906" s="409"/>
      <c r="DU906" s="409"/>
      <c r="DV906" s="409"/>
      <c r="DW906" s="409"/>
      <c r="DX906" s="409"/>
      <c r="EH906" s="409"/>
      <c r="EI906" s="409"/>
      <c r="EJ906" s="409"/>
      <c r="EK906" s="409"/>
      <c r="EL906" s="409"/>
      <c r="EM906" s="409"/>
      <c r="EN906" s="409"/>
      <c r="EX906" s="409"/>
      <c r="EY906" s="409"/>
      <c r="EZ906" s="409"/>
      <c r="FA906" s="409"/>
      <c r="FB906" s="409"/>
      <c r="FC906" s="409"/>
      <c r="FD906" s="409"/>
      <c r="FN906" s="409"/>
      <c r="FO906" s="409"/>
      <c r="FP906" s="409"/>
      <c r="FQ906" s="409"/>
      <c r="FR906" s="409"/>
      <c r="FS906" s="409"/>
      <c r="FT906" s="409"/>
      <c r="GD906" s="409"/>
      <c r="GE906" s="409"/>
      <c r="GF906" s="409"/>
      <c r="GG906" s="409"/>
      <c r="GH906" s="409"/>
      <c r="GI906" s="409"/>
      <c r="GJ906" s="409"/>
      <c r="GT906" s="409"/>
      <c r="GU906" s="409"/>
      <c r="GV906" s="409"/>
      <c r="GW906" s="409"/>
      <c r="GX906" s="409"/>
      <c r="GY906" s="409"/>
      <c r="GZ906" s="409"/>
      <c r="HJ906" s="409"/>
      <c r="HK906" s="409"/>
      <c r="HL906" s="409"/>
      <c r="HM906" s="409"/>
      <c r="HN906" s="409"/>
      <c r="HO906" s="409"/>
      <c r="HP906" s="409"/>
      <c r="HZ906" s="409"/>
      <c r="IA906" s="409"/>
      <c r="IB906" s="409"/>
      <c r="IC906" s="409"/>
      <c r="ID906" s="409"/>
      <c r="IE906" s="409"/>
      <c r="IF906" s="409"/>
      <c r="IP906" s="409"/>
      <c r="IQ906" s="409"/>
      <c r="IR906" s="409"/>
      <c r="IS906" s="409"/>
      <c r="IT906" s="409"/>
      <c r="IU906" s="409"/>
      <c r="IV906" s="409"/>
    </row>
    <row r="907" spans="10:256">
      <c r="J907" s="409"/>
      <c r="K907" s="409"/>
      <c r="L907" s="409"/>
      <c r="M907" s="409"/>
      <c r="N907" s="409"/>
      <c r="O907" s="409"/>
      <c r="P907" s="409"/>
      <c r="Q907" s="409"/>
      <c r="R907" s="409"/>
      <c r="S907" s="409"/>
      <c r="T907" s="409"/>
      <c r="U907" s="409"/>
      <c r="V907" s="409"/>
      <c r="W907" s="409"/>
      <c r="X907" s="409"/>
      <c r="AP907" s="409"/>
      <c r="AQ907" s="409"/>
      <c r="AR907" s="409"/>
      <c r="AS907" s="409"/>
      <c r="AT907" s="409"/>
      <c r="AU907" s="409"/>
      <c r="AV907" s="409"/>
      <c r="BF907" s="409"/>
      <c r="BG907" s="409"/>
      <c r="BH907" s="409"/>
      <c r="BI907" s="409"/>
      <c r="BJ907" s="409"/>
      <c r="BK907" s="409"/>
      <c r="BL907" s="409"/>
      <c r="BV907" s="409"/>
      <c r="BW907" s="409"/>
      <c r="BX907" s="409"/>
      <c r="BY907" s="409"/>
      <c r="BZ907" s="409"/>
      <c r="CA907" s="409"/>
      <c r="CB907" s="409"/>
      <c r="CL907" s="409"/>
      <c r="CM907" s="409"/>
      <c r="CN907" s="409"/>
      <c r="CO907" s="409"/>
      <c r="CP907" s="409"/>
      <c r="CQ907" s="409"/>
      <c r="CR907" s="409"/>
      <c r="DB907" s="409"/>
      <c r="DC907" s="409"/>
      <c r="DD907" s="409"/>
      <c r="DE907" s="409"/>
      <c r="DF907" s="409"/>
      <c r="DG907" s="409"/>
      <c r="DH907" s="409"/>
      <c r="DR907" s="409"/>
      <c r="DS907" s="409"/>
      <c r="DT907" s="409"/>
      <c r="DU907" s="409"/>
      <c r="DV907" s="409"/>
      <c r="DW907" s="409"/>
      <c r="DX907" s="409"/>
      <c r="EH907" s="409"/>
      <c r="EI907" s="409"/>
      <c r="EJ907" s="409"/>
      <c r="EK907" s="409"/>
      <c r="EL907" s="409"/>
      <c r="EM907" s="409"/>
      <c r="EN907" s="409"/>
      <c r="EX907" s="409"/>
      <c r="EY907" s="409"/>
      <c r="EZ907" s="409"/>
      <c r="FA907" s="409"/>
      <c r="FB907" s="409"/>
      <c r="FC907" s="409"/>
      <c r="FD907" s="409"/>
      <c r="FN907" s="409"/>
      <c r="FO907" s="409"/>
      <c r="FP907" s="409"/>
      <c r="FQ907" s="409"/>
      <c r="FR907" s="409"/>
      <c r="FS907" s="409"/>
      <c r="FT907" s="409"/>
      <c r="GD907" s="409"/>
      <c r="GE907" s="409"/>
      <c r="GF907" s="409"/>
      <c r="GG907" s="409"/>
      <c r="GH907" s="409"/>
      <c r="GI907" s="409"/>
      <c r="GJ907" s="409"/>
      <c r="GT907" s="409"/>
      <c r="GU907" s="409"/>
      <c r="GV907" s="409"/>
      <c r="GW907" s="409"/>
      <c r="GX907" s="409"/>
      <c r="GY907" s="409"/>
      <c r="GZ907" s="409"/>
      <c r="HJ907" s="409"/>
      <c r="HK907" s="409"/>
      <c r="HL907" s="409"/>
      <c r="HM907" s="409"/>
      <c r="HN907" s="409"/>
      <c r="HO907" s="409"/>
      <c r="HP907" s="409"/>
      <c r="HZ907" s="409"/>
      <c r="IA907" s="409"/>
      <c r="IB907" s="409"/>
      <c r="IC907" s="409"/>
      <c r="ID907" s="409"/>
      <c r="IE907" s="409"/>
      <c r="IF907" s="409"/>
      <c r="IP907" s="409"/>
      <c r="IQ907" s="409"/>
      <c r="IR907" s="409"/>
      <c r="IS907" s="409"/>
      <c r="IT907" s="409"/>
      <c r="IU907" s="409"/>
      <c r="IV907" s="409"/>
    </row>
    <row r="908" spans="10:256">
      <c r="J908" s="409"/>
      <c r="K908" s="409"/>
      <c r="L908" s="409"/>
      <c r="M908" s="409"/>
      <c r="N908" s="409"/>
      <c r="O908" s="409"/>
      <c r="P908" s="409"/>
      <c r="Q908" s="409"/>
      <c r="R908" s="409"/>
      <c r="S908" s="409"/>
      <c r="T908" s="409"/>
      <c r="U908" s="409"/>
      <c r="V908" s="409"/>
      <c r="W908" s="409"/>
      <c r="X908" s="409"/>
      <c r="AP908" s="409"/>
      <c r="AQ908" s="409"/>
      <c r="AR908" s="409"/>
      <c r="AS908" s="409"/>
      <c r="AT908" s="409"/>
      <c r="AU908" s="409"/>
      <c r="AV908" s="409"/>
      <c r="BF908" s="409"/>
      <c r="BG908" s="409"/>
      <c r="BH908" s="409"/>
      <c r="BI908" s="409"/>
      <c r="BJ908" s="409"/>
      <c r="BK908" s="409"/>
      <c r="BL908" s="409"/>
      <c r="BV908" s="409"/>
      <c r="BW908" s="409"/>
      <c r="BX908" s="409"/>
      <c r="BY908" s="409"/>
      <c r="BZ908" s="409"/>
      <c r="CA908" s="409"/>
      <c r="CB908" s="409"/>
      <c r="CL908" s="409"/>
      <c r="CM908" s="409"/>
      <c r="CN908" s="409"/>
      <c r="CO908" s="409"/>
      <c r="CP908" s="409"/>
      <c r="CQ908" s="409"/>
      <c r="CR908" s="409"/>
      <c r="DB908" s="409"/>
      <c r="DC908" s="409"/>
      <c r="DD908" s="409"/>
      <c r="DE908" s="409"/>
      <c r="DF908" s="409"/>
      <c r="DG908" s="409"/>
      <c r="DH908" s="409"/>
      <c r="DR908" s="409"/>
      <c r="DS908" s="409"/>
      <c r="DT908" s="409"/>
      <c r="DU908" s="409"/>
      <c r="DV908" s="409"/>
      <c r="DW908" s="409"/>
      <c r="DX908" s="409"/>
      <c r="EH908" s="409"/>
      <c r="EI908" s="409"/>
      <c r="EJ908" s="409"/>
      <c r="EK908" s="409"/>
      <c r="EL908" s="409"/>
      <c r="EM908" s="409"/>
      <c r="EN908" s="409"/>
      <c r="EX908" s="409"/>
      <c r="EY908" s="409"/>
      <c r="EZ908" s="409"/>
      <c r="FA908" s="409"/>
      <c r="FB908" s="409"/>
      <c r="FC908" s="409"/>
      <c r="FD908" s="409"/>
      <c r="FN908" s="409"/>
      <c r="FO908" s="409"/>
      <c r="FP908" s="409"/>
      <c r="FQ908" s="409"/>
      <c r="FR908" s="409"/>
      <c r="FS908" s="409"/>
      <c r="FT908" s="409"/>
      <c r="GD908" s="409"/>
      <c r="GE908" s="409"/>
      <c r="GF908" s="409"/>
      <c r="GG908" s="409"/>
      <c r="GH908" s="409"/>
      <c r="GI908" s="409"/>
      <c r="GJ908" s="409"/>
      <c r="GT908" s="409"/>
      <c r="GU908" s="409"/>
      <c r="GV908" s="409"/>
      <c r="GW908" s="409"/>
      <c r="GX908" s="409"/>
      <c r="GY908" s="409"/>
      <c r="GZ908" s="409"/>
      <c r="HJ908" s="409"/>
      <c r="HK908" s="409"/>
      <c r="HL908" s="409"/>
      <c r="HM908" s="409"/>
      <c r="HN908" s="409"/>
      <c r="HO908" s="409"/>
      <c r="HP908" s="409"/>
      <c r="HZ908" s="409"/>
      <c r="IA908" s="409"/>
      <c r="IB908" s="409"/>
      <c r="IC908" s="409"/>
      <c r="ID908" s="409"/>
      <c r="IE908" s="409"/>
      <c r="IF908" s="409"/>
      <c r="IP908" s="409"/>
      <c r="IQ908" s="409"/>
      <c r="IR908" s="409"/>
      <c r="IS908" s="409"/>
      <c r="IT908" s="409"/>
      <c r="IU908" s="409"/>
      <c r="IV908" s="409"/>
    </row>
    <row r="909" spans="10:256">
      <c r="J909" s="409"/>
      <c r="K909" s="409"/>
      <c r="L909" s="409"/>
      <c r="M909" s="409"/>
      <c r="N909" s="409"/>
      <c r="O909" s="409"/>
      <c r="P909" s="409"/>
      <c r="Q909" s="409"/>
      <c r="R909" s="409"/>
      <c r="S909" s="409"/>
      <c r="T909" s="409"/>
      <c r="U909" s="409"/>
      <c r="V909" s="409"/>
      <c r="W909" s="409"/>
      <c r="X909" s="409"/>
      <c r="AP909" s="409"/>
      <c r="AQ909" s="409"/>
      <c r="AR909" s="409"/>
      <c r="AS909" s="409"/>
      <c r="AT909" s="409"/>
      <c r="AU909" s="409"/>
      <c r="AV909" s="409"/>
      <c r="BF909" s="409"/>
      <c r="BG909" s="409"/>
      <c r="BH909" s="409"/>
      <c r="BI909" s="409"/>
      <c r="BJ909" s="409"/>
      <c r="BK909" s="409"/>
      <c r="BL909" s="409"/>
      <c r="BV909" s="409"/>
      <c r="BW909" s="409"/>
      <c r="BX909" s="409"/>
      <c r="BY909" s="409"/>
      <c r="BZ909" s="409"/>
      <c r="CA909" s="409"/>
      <c r="CB909" s="409"/>
      <c r="CL909" s="409"/>
      <c r="CM909" s="409"/>
      <c r="CN909" s="409"/>
      <c r="CO909" s="409"/>
      <c r="CP909" s="409"/>
      <c r="CQ909" s="409"/>
      <c r="CR909" s="409"/>
      <c r="DB909" s="409"/>
      <c r="DC909" s="409"/>
      <c r="DD909" s="409"/>
      <c r="DE909" s="409"/>
      <c r="DF909" s="409"/>
      <c r="DG909" s="409"/>
      <c r="DH909" s="409"/>
      <c r="DR909" s="409"/>
      <c r="DS909" s="409"/>
      <c r="DT909" s="409"/>
      <c r="DU909" s="409"/>
      <c r="DV909" s="409"/>
      <c r="DW909" s="409"/>
      <c r="DX909" s="409"/>
      <c r="EH909" s="409"/>
      <c r="EI909" s="409"/>
      <c r="EJ909" s="409"/>
      <c r="EK909" s="409"/>
      <c r="EL909" s="409"/>
      <c r="EM909" s="409"/>
      <c r="EN909" s="409"/>
      <c r="EX909" s="409"/>
      <c r="EY909" s="409"/>
      <c r="EZ909" s="409"/>
      <c r="FA909" s="409"/>
      <c r="FB909" s="409"/>
      <c r="FC909" s="409"/>
      <c r="FD909" s="409"/>
      <c r="FN909" s="409"/>
      <c r="FO909" s="409"/>
      <c r="FP909" s="409"/>
      <c r="FQ909" s="409"/>
      <c r="FR909" s="409"/>
      <c r="FS909" s="409"/>
      <c r="FT909" s="409"/>
      <c r="GD909" s="409"/>
      <c r="GE909" s="409"/>
      <c r="GF909" s="409"/>
      <c r="GG909" s="409"/>
      <c r="GH909" s="409"/>
      <c r="GI909" s="409"/>
      <c r="GJ909" s="409"/>
      <c r="GT909" s="409"/>
      <c r="GU909" s="409"/>
      <c r="GV909" s="409"/>
      <c r="GW909" s="409"/>
      <c r="GX909" s="409"/>
      <c r="GY909" s="409"/>
      <c r="GZ909" s="409"/>
      <c r="HJ909" s="409"/>
      <c r="HK909" s="409"/>
      <c r="HL909" s="409"/>
      <c r="HM909" s="409"/>
      <c r="HN909" s="409"/>
      <c r="HO909" s="409"/>
      <c r="HP909" s="409"/>
      <c r="HZ909" s="409"/>
      <c r="IA909" s="409"/>
      <c r="IB909" s="409"/>
      <c r="IC909" s="409"/>
      <c r="ID909" s="409"/>
      <c r="IE909" s="409"/>
      <c r="IF909" s="409"/>
      <c r="IP909" s="409"/>
      <c r="IQ909" s="409"/>
      <c r="IR909" s="409"/>
      <c r="IS909" s="409"/>
      <c r="IT909" s="409"/>
      <c r="IU909" s="409"/>
      <c r="IV909" s="409"/>
    </row>
    <row r="910" spans="10:256">
      <c r="J910" s="409"/>
      <c r="K910" s="409"/>
      <c r="L910" s="409"/>
      <c r="M910" s="409"/>
      <c r="N910" s="409"/>
      <c r="O910" s="409"/>
      <c r="P910" s="409"/>
      <c r="Q910" s="409"/>
      <c r="R910" s="409"/>
      <c r="S910" s="409"/>
      <c r="T910" s="409"/>
      <c r="U910" s="409"/>
      <c r="V910" s="409"/>
      <c r="W910" s="409"/>
      <c r="X910" s="409"/>
      <c r="AP910" s="409"/>
      <c r="AQ910" s="409"/>
      <c r="AR910" s="409"/>
      <c r="AS910" s="409"/>
      <c r="AT910" s="409"/>
      <c r="AU910" s="409"/>
      <c r="AV910" s="409"/>
      <c r="BF910" s="409"/>
      <c r="BG910" s="409"/>
      <c r="BH910" s="409"/>
      <c r="BI910" s="409"/>
      <c r="BJ910" s="409"/>
      <c r="BK910" s="409"/>
      <c r="BL910" s="409"/>
      <c r="BV910" s="409"/>
      <c r="BW910" s="409"/>
      <c r="BX910" s="409"/>
      <c r="BY910" s="409"/>
      <c r="BZ910" s="409"/>
      <c r="CA910" s="409"/>
      <c r="CB910" s="409"/>
      <c r="CL910" s="409"/>
      <c r="CM910" s="409"/>
      <c r="CN910" s="409"/>
      <c r="CO910" s="409"/>
      <c r="CP910" s="409"/>
      <c r="CQ910" s="409"/>
      <c r="CR910" s="409"/>
      <c r="DB910" s="409"/>
      <c r="DC910" s="409"/>
      <c r="DD910" s="409"/>
      <c r="DE910" s="409"/>
      <c r="DF910" s="409"/>
      <c r="DG910" s="409"/>
      <c r="DH910" s="409"/>
      <c r="DR910" s="409"/>
      <c r="DS910" s="409"/>
      <c r="DT910" s="409"/>
      <c r="DU910" s="409"/>
      <c r="DV910" s="409"/>
      <c r="DW910" s="409"/>
      <c r="DX910" s="409"/>
      <c r="EH910" s="409"/>
      <c r="EI910" s="409"/>
      <c r="EJ910" s="409"/>
      <c r="EK910" s="409"/>
      <c r="EL910" s="409"/>
      <c r="EM910" s="409"/>
      <c r="EN910" s="409"/>
      <c r="EX910" s="409"/>
      <c r="EY910" s="409"/>
      <c r="EZ910" s="409"/>
      <c r="FA910" s="409"/>
      <c r="FB910" s="409"/>
      <c r="FC910" s="409"/>
      <c r="FD910" s="409"/>
      <c r="FN910" s="409"/>
      <c r="FO910" s="409"/>
      <c r="FP910" s="409"/>
      <c r="FQ910" s="409"/>
      <c r="FR910" s="409"/>
      <c r="FS910" s="409"/>
      <c r="FT910" s="409"/>
      <c r="GD910" s="409"/>
      <c r="GE910" s="409"/>
      <c r="GF910" s="409"/>
      <c r="GG910" s="409"/>
      <c r="GH910" s="409"/>
      <c r="GI910" s="409"/>
      <c r="GJ910" s="409"/>
      <c r="GT910" s="409"/>
      <c r="GU910" s="409"/>
      <c r="GV910" s="409"/>
      <c r="GW910" s="409"/>
      <c r="GX910" s="409"/>
      <c r="GY910" s="409"/>
      <c r="GZ910" s="409"/>
      <c r="HJ910" s="409"/>
      <c r="HK910" s="409"/>
      <c r="HL910" s="409"/>
      <c r="HM910" s="409"/>
      <c r="HN910" s="409"/>
      <c r="HO910" s="409"/>
      <c r="HP910" s="409"/>
      <c r="HZ910" s="409"/>
      <c r="IA910" s="409"/>
      <c r="IB910" s="409"/>
      <c r="IC910" s="409"/>
      <c r="ID910" s="409"/>
      <c r="IE910" s="409"/>
      <c r="IF910" s="409"/>
      <c r="IP910" s="409"/>
      <c r="IQ910" s="409"/>
      <c r="IR910" s="409"/>
      <c r="IS910" s="409"/>
      <c r="IT910" s="409"/>
      <c r="IU910" s="409"/>
      <c r="IV910" s="409"/>
    </row>
    <row r="911" spans="10:256">
      <c r="J911" s="409"/>
      <c r="K911" s="409"/>
      <c r="L911" s="409"/>
      <c r="M911" s="409"/>
      <c r="N911" s="409"/>
      <c r="O911" s="409"/>
      <c r="P911" s="409"/>
      <c r="Q911" s="409"/>
      <c r="R911" s="409"/>
      <c r="S911" s="409"/>
      <c r="T911" s="409"/>
      <c r="U911" s="409"/>
      <c r="V911" s="409"/>
      <c r="W911" s="409"/>
      <c r="X911" s="409"/>
      <c r="AP911" s="409"/>
      <c r="AQ911" s="409"/>
      <c r="AR911" s="409"/>
      <c r="AS911" s="409"/>
      <c r="AT911" s="409"/>
      <c r="AU911" s="409"/>
      <c r="AV911" s="409"/>
      <c r="BF911" s="409"/>
      <c r="BG911" s="409"/>
      <c r="BH911" s="409"/>
      <c r="BI911" s="409"/>
      <c r="BJ911" s="409"/>
      <c r="BK911" s="409"/>
      <c r="BL911" s="409"/>
      <c r="BV911" s="409"/>
      <c r="BW911" s="409"/>
      <c r="BX911" s="409"/>
      <c r="BY911" s="409"/>
      <c r="BZ911" s="409"/>
      <c r="CA911" s="409"/>
      <c r="CB911" s="409"/>
      <c r="CL911" s="409"/>
      <c r="CM911" s="409"/>
      <c r="CN911" s="409"/>
      <c r="CO911" s="409"/>
      <c r="CP911" s="409"/>
      <c r="CQ911" s="409"/>
      <c r="CR911" s="409"/>
      <c r="DB911" s="409"/>
      <c r="DC911" s="409"/>
      <c r="DD911" s="409"/>
      <c r="DE911" s="409"/>
      <c r="DF911" s="409"/>
      <c r="DG911" s="409"/>
      <c r="DH911" s="409"/>
      <c r="DR911" s="409"/>
      <c r="DS911" s="409"/>
      <c r="DT911" s="409"/>
      <c r="DU911" s="409"/>
      <c r="DV911" s="409"/>
      <c r="DW911" s="409"/>
      <c r="DX911" s="409"/>
      <c r="EH911" s="409"/>
      <c r="EI911" s="409"/>
      <c r="EJ911" s="409"/>
      <c r="EK911" s="409"/>
      <c r="EL911" s="409"/>
      <c r="EM911" s="409"/>
      <c r="EN911" s="409"/>
      <c r="EX911" s="409"/>
      <c r="EY911" s="409"/>
      <c r="EZ911" s="409"/>
      <c r="FA911" s="409"/>
      <c r="FB911" s="409"/>
      <c r="FC911" s="409"/>
      <c r="FD911" s="409"/>
      <c r="FN911" s="409"/>
      <c r="FO911" s="409"/>
      <c r="FP911" s="409"/>
      <c r="FQ911" s="409"/>
      <c r="FR911" s="409"/>
      <c r="FS911" s="409"/>
      <c r="FT911" s="409"/>
      <c r="GD911" s="409"/>
      <c r="GE911" s="409"/>
      <c r="GF911" s="409"/>
      <c r="GG911" s="409"/>
      <c r="GH911" s="409"/>
      <c r="GI911" s="409"/>
      <c r="GJ911" s="409"/>
      <c r="GT911" s="409"/>
      <c r="GU911" s="409"/>
      <c r="GV911" s="409"/>
      <c r="GW911" s="409"/>
      <c r="GX911" s="409"/>
      <c r="GY911" s="409"/>
      <c r="GZ911" s="409"/>
      <c r="HJ911" s="409"/>
      <c r="HK911" s="409"/>
      <c r="HL911" s="409"/>
      <c r="HM911" s="409"/>
      <c r="HN911" s="409"/>
      <c r="HO911" s="409"/>
      <c r="HP911" s="409"/>
      <c r="HZ911" s="409"/>
      <c r="IA911" s="409"/>
      <c r="IB911" s="409"/>
      <c r="IC911" s="409"/>
      <c r="ID911" s="409"/>
      <c r="IE911" s="409"/>
      <c r="IF911" s="409"/>
      <c r="IP911" s="409"/>
      <c r="IQ911" s="409"/>
      <c r="IR911" s="409"/>
      <c r="IS911" s="409"/>
      <c r="IT911" s="409"/>
      <c r="IU911" s="409"/>
      <c r="IV911" s="409"/>
    </row>
    <row r="912" spans="10:256">
      <c r="J912" s="409"/>
      <c r="K912" s="409"/>
      <c r="L912" s="409"/>
      <c r="M912" s="409"/>
      <c r="N912" s="409"/>
      <c r="O912" s="409"/>
      <c r="P912" s="409"/>
      <c r="Q912" s="409"/>
      <c r="R912" s="409"/>
      <c r="S912" s="409"/>
      <c r="T912" s="409"/>
      <c r="U912" s="409"/>
      <c r="V912" s="409"/>
      <c r="W912" s="409"/>
      <c r="X912" s="409"/>
      <c r="AP912" s="409"/>
      <c r="AQ912" s="409"/>
      <c r="AR912" s="409"/>
      <c r="AS912" s="409"/>
      <c r="AT912" s="409"/>
      <c r="AU912" s="409"/>
      <c r="AV912" s="409"/>
      <c r="BF912" s="409"/>
      <c r="BG912" s="409"/>
      <c r="BH912" s="409"/>
      <c r="BI912" s="409"/>
      <c r="BJ912" s="409"/>
      <c r="BK912" s="409"/>
      <c r="BL912" s="409"/>
      <c r="BV912" s="409"/>
      <c r="BW912" s="409"/>
      <c r="BX912" s="409"/>
      <c r="BY912" s="409"/>
      <c r="BZ912" s="409"/>
      <c r="CA912" s="409"/>
      <c r="CB912" s="409"/>
      <c r="CL912" s="409"/>
      <c r="CM912" s="409"/>
      <c r="CN912" s="409"/>
      <c r="CO912" s="409"/>
      <c r="CP912" s="409"/>
      <c r="CQ912" s="409"/>
      <c r="CR912" s="409"/>
      <c r="DB912" s="409"/>
      <c r="DC912" s="409"/>
      <c r="DD912" s="409"/>
      <c r="DE912" s="409"/>
      <c r="DF912" s="409"/>
      <c r="DG912" s="409"/>
      <c r="DH912" s="409"/>
      <c r="DR912" s="409"/>
      <c r="DS912" s="409"/>
      <c r="DT912" s="409"/>
      <c r="DU912" s="409"/>
      <c r="DV912" s="409"/>
      <c r="DW912" s="409"/>
      <c r="DX912" s="409"/>
      <c r="EH912" s="409"/>
      <c r="EI912" s="409"/>
      <c r="EJ912" s="409"/>
      <c r="EK912" s="409"/>
      <c r="EL912" s="409"/>
      <c r="EM912" s="409"/>
      <c r="EN912" s="409"/>
      <c r="EX912" s="409"/>
      <c r="EY912" s="409"/>
      <c r="EZ912" s="409"/>
      <c r="FA912" s="409"/>
      <c r="FB912" s="409"/>
      <c r="FC912" s="409"/>
      <c r="FD912" s="409"/>
      <c r="FN912" s="409"/>
      <c r="FO912" s="409"/>
      <c r="FP912" s="409"/>
      <c r="FQ912" s="409"/>
      <c r="FR912" s="409"/>
      <c r="FS912" s="409"/>
      <c r="FT912" s="409"/>
      <c r="GD912" s="409"/>
      <c r="GE912" s="409"/>
      <c r="GF912" s="409"/>
      <c r="GG912" s="409"/>
      <c r="GH912" s="409"/>
      <c r="GI912" s="409"/>
      <c r="GJ912" s="409"/>
      <c r="GT912" s="409"/>
      <c r="GU912" s="409"/>
      <c r="GV912" s="409"/>
      <c r="GW912" s="409"/>
      <c r="GX912" s="409"/>
      <c r="GY912" s="409"/>
      <c r="GZ912" s="409"/>
      <c r="HJ912" s="409"/>
      <c r="HK912" s="409"/>
      <c r="HL912" s="409"/>
      <c r="HM912" s="409"/>
      <c r="HN912" s="409"/>
      <c r="HO912" s="409"/>
      <c r="HP912" s="409"/>
      <c r="HZ912" s="409"/>
      <c r="IA912" s="409"/>
      <c r="IB912" s="409"/>
      <c r="IC912" s="409"/>
      <c r="ID912" s="409"/>
      <c r="IE912" s="409"/>
      <c r="IF912" s="409"/>
      <c r="IP912" s="409"/>
      <c r="IQ912" s="409"/>
      <c r="IR912" s="409"/>
      <c r="IS912" s="409"/>
      <c r="IT912" s="409"/>
      <c r="IU912" s="409"/>
      <c r="IV912" s="409"/>
    </row>
    <row r="913" spans="10:256">
      <c r="J913" s="409"/>
      <c r="K913" s="409"/>
      <c r="L913" s="409"/>
      <c r="M913" s="409"/>
      <c r="N913" s="409"/>
      <c r="O913" s="409"/>
      <c r="P913" s="409"/>
      <c r="Q913" s="409"/>
      <c r="R913" s="409"/>
      <c r="S913" s="409"/>
      <c r="T913" s="409"/>
      <c r="U913" s="409"/>
      <c r="V913" s="409"/>
      <c r="W913" s="409"/>
      <c r="X913" s="409"/>
      <c r="AP913" s="409"/>
      <c r="AQ913" s="409"/>
      <c r="AR913" s="409"/>
      <c r="AS913" s="409"/>
      <c r="AT913" s="409"/>
      <c r="AU913" s="409"/>
      <c r="AV913" s="409"/>
      <c r="BF913" s="409"/>
      <c r="BG913" s="409"/>
      <c r="BH913" s="409"/>
      <c r="BI913" s="409"/>
      <c r="BJ913" s="409"/>
      <c r="BK913" s="409"/>
      <c r="BL913" s="409"/>
      <c r="BV913" s="409"/>
      <c r="BW913" s="409"/>
      <c r="BX913" s="409"/>
      <c r="BY913" s="409"/>
      <c r="BZ913" s="409"/>
      <c r="CA913" s="409"/>
      <c r="CB913" s="409"/>
      <c r="CL913" s="409"/>
      <c r="CM913" s="409"/>
      <c r="CN913" s="409"/>
      <c r="CO913" s="409"/>
      <c r="CP913" s="409"/>
      <c r="CQ913" s="409"/>
      <c r="CR913" s="409"/>
      <c r="DB913" s="409"/>
      <c r="DC913" s="409"/>
      <c r="DD913" s="409"/>
      <c r="DE913" s="409"/>
      <c r="DF913" s="409"/>
      <c r="DG913" s="409"/>
      <c r="DH913" s="409"/>
      <c r="DR913" s="409"/>
      <c r="DS913" s="409"/>
      <c r="DT913" s="409"/>
      <c r="DU913" s="409"/>
      <c r="DV913" s="409"/>
      <c r="DW913" s="409"/>
      <c r="DX913" s="409"/>
      <c r="EH913" s="409"/>
      <c r="EI913" s="409"/>
      <c r="EJ913" s="409"/>
      <c r="EK913" s="409"/>
      <c r="EL913" s="409"/>
      <c r="EM913" s="409"/>
      <c r="EN913" s="409"/>
      <c r="EX913" s="409"/>
      <c r="EY913" s="409"/>
      <c r="EZ913" s="409"/>
      <c r="FA913" s="409"/>
      <c r="FB913" s="409"/>
      <c r="FC913" s="409"/>
      <c r="FD913" s="409"/>
      <c r="FN913" s="409"/>
      <c r="FO913" s="409"/>
      <c r="FP913" s="409"/>
      <c r="FQ913" s="409"/>
      <c r="FR913" s="409"/>
      <c r="FS913" s="409"/>
      <c r="FT913" s="409"/>
      <c r="GD913" s="409"/>
      <c r="GE913" s="409"/>
      <c r="GF913" s="409"/>
      <c r="GG913" s="409"/>
      <c r="GH913" s="409"/>
      <c r="GI913" s="409"/>
      <c r="GJ913" s="409"/>
      <c r="GT913" s="409"/>
      <c r="GU913" s="409"/>
      <c r="GV913" s="409"/>
      <c r="GW913" s="409"/>
      <c r="GX913" s="409"/>
      <c r="GY913" s="409"/>
      <c r="GZ913" s="409"/>
      <c r="HJ913" s="409"/>
      <c r="HK913" s="409"/>
      <c r="HL913" s="409"/>
      <c r="HM913" s="409"/>
      <c r="HN913" s="409"/>
      <c r="HO913" s="409"/>
      <c r="HP913" s="409"/>
      <c r="HZ913" s="409"/>
      <c r="IA913" s="409"/>
      <c r="IB913" s="409"/>
      <c r="IC913" s="409"/>
      <c r="ID913" s="409"/>
      <c r="IE913" s="409"/>
      <c r="IF913" s="409"/>
      <c r="IP913" s="409"/>
      <c r="IQ913" s="409"/>
      <c r="IR913" s="409"/>
      <c r="IS913" s="409"/>
      <c r="IT913" s="409"/>
      <c r="IU913" s="409"/>
      <c r="IV913" s="409"/>
    </row>
    <row r="914" spans="10:256">
      <c r="J914" s="409"/>
      <c r="K914" s="409"/>
      <c r="L914" s="409"/>
      <c r="M914" s="409"/>
      <c r="N914" s="409"/>
      <c r="O914" s="409"/>
      <c r="P914" s="409"/>
      <c r="Q914" s="409"/>
      <c r="R914" s="409"/>
      <c r="S914" s="409"/>
      <c r="T914" s="409"/>
      <c r="U914" s="409"/>
      <c r="V914" s="409"/>
      <c r="W914" s="409"/>
      <c r="X914" s="409"/>
      <c r="AP914" s="409"/>
      <c r="AQ914" s="409"/>
      <c r="AR914" s="409"/>
      <c r="AS914" s="409"/>
      <c r="AT914" s="409"/>
      <c r="AU914" s="409"/>
      <c r="AV914" s="409"/>
      <c r="BF914" s="409"/>
      <c r="BG914" s="409"/>
      <c r="BH914" s="409"/>
      <c r="BI914" s="409"/>
      <c r="BJ914" s="409"/>
      <c r="BK914" s="409"/>
      <c r="BL914" s="409"/>
      <c r="BV914" s="409"/>
      <c r="BW914" s="409"/>
      <c r="BX914" s="409"/>
      <c r="BY914" s="409"/>
      <c r="BZ914" s="409"/>
      <c r="CA914" s="409"/>
      <c r="CB914" s="409"/>
      <c r="CL914" s="409"/>
      <c r="CM914" s="409"/>
      <c r="CN914" s="409"/>
      <c r="CO914" s="409"/>
      <c r="CP914" s="409"/>
      <c r="CQ914" s="409"/>
      <c r="CR914" s="409"/>
      <c r="DB914" s="409"/>
      <c r="DC914" s="409"/>
      <c r="DD914" s="409"/>
      <c r="DE914" s="409"/>
      <c r="DF914" s="409"/>
      <c r="DG914" s="409"/>
      <c r="DH914" s="409"/>
      <c r="DR914" s="409"/>
      <c r="DS914" s="409"/>
      <c r="DT914" s="409"/>
      <c r="DU914" s="409"/>
      <c r="DV914" s="409"/>
      <c r="DW914" s="409"/>
      <c r="DX914" s="409"/>
      <c r="EH914" s="409"/>
      <c r="EI914" s="409"/>
      <c r="EJ914" s="409"/>
      <c r="EK914" s="409"/>
      <c r="EL914" s="409"/>
      <c r="EM914" s="409"/>
      <c r="EN914" s="409"/>
      <c r="EX914" s="409"/>
      <c r="EY914" s="409"/>
      <c r="EZ914" s="409"/>
      <c r="FA914" s="409"/>
      <c r="FB914" s="409"/>
      <c r="FC914" s="409"/>
      <c r="FD914" s="409"/>
      <c r="FN914" s="409"/>
      <c r="FO914" s="409"/>
      <c r="FP914" s="409"/>
      <c r="FQ914" s="409"/>
      <c r="FR914" s="409"/>
      <c r="FS914" s="409"/>
      <c r="FT914" s="409"/>
      <c r="GD914" s="409"/>
      <c r="GE914" s="409"/>
      <c r="GF914" s="409"/>
      <c r="GG914" s="409"/>
      <c r="GH914" s="409"/>
      <c r="GI914" s="409"/>
      <c r="GJ914" s="409"/>
      <c r="GT914" s="409"/>
      <c r="GU914" s="409"/>
      <c r="GV914" s="409"/>
      <c r="GW914" s="409"/>
      <c r="GX914" s="409"/>
      <c r="GY914" s="409"/>
      <c r="GZ914" s="409"/>
      <c r="HJ914" s="409"/>
      <c r="HK914" s="409"/>
      <c r="HL914" s="409"/>
      <c r="HM914" s="409"/>
      <c r="HN914" s="409"/>
      <c r="HO914" s="409"/>
      <c r="HP914" s="409"/>
      <c r="HZ914" s="409"/>
      <c r="IA914" s="409"/>
      <c r="IB914" s="409"/>
      <c r="IC914" s="409"/>
      <c r="ID914" s="409"/>
      <c r="IE914" s="409"/>
      <c r="IF914" s="409"/>
      <c r="IP914" s="409"/>
      <c r="IQ914" s="409"/>
      <c r="IR914" s="409"/>
      <c r="IS914" s="409"/>
      <c r="IT914" s="409"/>
      <c r="IU914" s="409"/>
      <c r="IV914" s="409"/>
    </row>
    <row r="915" spans="10:256">
      <c r="J915" s="409"/>
      <c r="K915" s="409"/>
      <c r="L915" s="409"/>
      <c r="M915" s="409"/>
      <c r="N915" s="409"/>
      <c r="O915" s="409"/>
      <c r="P915" s="409"/>
      <c r="Q915" s="409"/>
      <c r="R915" s="409"/>
      <c r="S915" s="409"/>
      <c r="T915" s="409"/>
      <c r="U915" s="409"/>
      <c r="V915" s="409"/>
      <c r="W915" s="409"/>
      <c r="X915" s="409"/>
      <c r="AP915" s="409"/>
      <c r="AQ915" s="409"/>
      <c r="AR915" s="409"/>
      <c r="AS915" s="409"/>
      <c r="AT915" s="409"/>
      <c r="AU915" s="409"/>
      <c r="AV915" s="409"/>
      <c r="BF915" s="409"/>
      <c r="BG915" s="409"/>
      <c r="BH915" s="409"/>
      <c r="BI915" s="409"/>
      <c r="BJ915" s="409"/>
      <c r="BK915" s="409"/>
      <c r="BL915" s="409"/>
      <c r="BV915" s="409"/>
      <c r="BW915" s="409"/>
      <c r="BX915" s="409"/>
      <c r="BY915" s="409"/>
      <c r="BZ915" s="409"/>
      <c r="CA915" s="409"/>
      <c r="CB915" s="409"/>
      <c r="CL915" s="409"/>
      <c r="CM915" s="409"/>
      <c r="CN915" s="409"/>
      <c r="CO915" s="409"/>
      <c r="CP915" s="409"/>
      <c r="CQ915" s="409"/>
      <c r="CR915" s="409"/>
      <c r="DB915" s="409"/>
      <c r="DC915" s="409"/>
      <c r="DD915" s="409"/>
      <c r="DE915" s="409"/>
      <c r="DF915" s="409"/>
      <c r="DG915" s="409"/>
      <c r="DH915" s="409"/>
      <c r="DR915" s="409"/>
      <c r="DS915" s="409"/>
      <c r="DT915" s="409"/>
      <c r="DU915" s="409"/>
      <c r="DV915" s="409"/>
      <c r="DW915" s="409"/>
      <c r="DX915" s="409"/>
      <c r="EH915" s="409"/>
      <c r="EI915" s="409"/>
      <c r="EJ915" s="409"/>
      <c r="EK915" s="409"/>
      <c r="EL915" s="409"/>
      <c r="EM915" s="409"/>
      <c r="EN915" s="409"/>
      <c r="EX915" s="409"/>
      <c r="EY915" s="409"/>
      <c r="EZ915" s="409"/>
      <c r="FA915" s="409"/>
      <c r="FB915" s="409"/>
      <c r="FC915" s="409"/>
      <c r="FD915" s="409"/>
      <c r="FN915" s="409"/>
      <c r="FO915" s="409"/>
      <c r="FP915" s="409"/>
      <c r="FQ915" s="409"/>
      <c r="FR915" s="409"/>
      <c r="FS915" s="409"/>
      <c r="FT915" s="409"/>
      <c r="GD915" s="409"/>
      <c r="GE915" s="409"/>
      <c r="GF915" s="409"/>
      <c r="GG915" s="409"/>
      <c r="GH915" s="409"/>
      <c r="GI915" s="409"/>
      <c r="GJ915" s="409"/>
      <c r="GT915" s="409"/>
      <c r="GU915" s="409"/>
      <c r="GV915" s="409"/>
      <c r="GW915" s="409"/>
      <c r="GX915" s="409"/>
      <c r="GY915" s="409"/>
      <c r="GZ915" s="409"/>
      <c r="HJ915" s="409"/>
      <c r="HK915" s="409"/>
      <c r="HL915" s="409"/>
      <c r="HM915" s="409"/>
      <c r="HN915" s="409"/>
      <c r="HO915" s="409"/>
      <c r="HP915" s="409"/>
      <c r="HZ915" s="409"/>
      <c r="IA915" s="409"/>
      <c r="IB915" s="409"/>
      <c r="IC915" s="409"/>
      <c r="ID915" s="409"/>
      <c r="IE915" s="409"/>
      <c r="IF915" s="409"/>
      <c r="IP915" s="409"/>
      <c r="IQ915" s="409"/>
      <c r="IR915" s="409"/>
      <c r="IS915" s="409"/>
      <c r="IT915" s="409"/>
      <c r="IU915" s="409"/>
      <c r="IV915" s="409"/>
    </row>
    <row r="916" spans="10:256">
      <c r="J916" s="409"/>
      <c r="K916" s="409"/>
      <c r="L916" s="409"/>
      <c r="M916" s="409"/>
      <c r="N916" s="409"/>
      <c r="O916" s="409"/>
      <c r="P916" s="409"/>
      <c r="Q916" s="409"/>
      <c r="R916" s="409"/>
      <c r="S916" s="409"/>
      <c r="T916" s="409"/>
      <c r="U916" s="409"/>
      <c r="V916" s="409"/>
      <c r="W916" s="409"/>
      <c r="X916" s="409"/>
      <c r="AP916" s="409"/>
      <c r="AQ916" s="409"/>
      <c r="AR916" s="409"/>
      <c r="AS916" s="409"/>
      <c r="AT916" s="409"/>
      <c r="AU916" s="409"/>
      <c r="AV916" s="409"/>
      <c r="BF916" s="409"/>
      <c r="BG916" s="409"/>
      <c r="BH916" s="409"/>
      <c r="BI916" s="409"/>
      <c r="BJ916" s="409"/>
      <c r="BK916" s="409"/>
      <c r="BL916" s="409"/>
      <c r="BV916" s="409"/>
      <c r="BW916" s="409"/>
      <c r="BX916" s="409"/>
      <c r="BY916" s="409"/>
      <c r="BZ916" s="409"/>
      <c r="CA916" s="409"/>
      <c r="CB916" s="409"/>
      <c r="CL916" s="409"/>
      <c r="CM916" s="409"/>
      <c r="CN916" s="409"/>
      <c r="CO916" s="409"/>
      <c r="CP916" s="409"/>
      <c r="CQ916" s="409"/>
      <c r="CR916" s="409"/>
      <c r="DB916" s="409"/>
      <c r="DC916" s="409"/>
      <c r="DD916" s="409"/>
      <c r="DE916" s="409"/>
      <c r="DF916" s="409"/>
      <c r="DG916" s="409"/>
      <c r="DH916" s="409"/>
      <c r="DR916" s="409"/>
      <c r="DS916" s="409"/>
      <c r="DT916" s="409"/>
      <c r="DU916" s="409"/>
      <c r="DV916" s="409"/>
      <c r="DW916" s="409"/>
      <c r="DX916" s="409"/>
      <c r="EH916" s="409"/>
      <c r="EI916" s="409"/>
      <c r="EJ916" s="409"/>
      <c r="EK916" s="409"/>
      <c r="EL916" s="409"/>
      <c r="EM916" s="409"/>
      <c r="EN916" s="409"/>
      <c r="EX916" s="409"/>
      <c r="EY916" s="409"/>
      <c r="EZ916" s="409"/>
      <c r="FA916" s="409"/>
      <c r="FB916" s="409"/>
      <c r="FC916" s="409"/>
      <c r="FD916" s="409"/>
      <c r="FN916" s="409"/>
      <c r="FO916" s="409"/>
      <c r="FP916" s="409"/>
      <c r="FQ916" s="409"/>
      <c r="FR916" s="409"/>
      <c r="FS916" s="409"/>
      <c r="FT916" s="409"/>
      <c r="GD916" s="409"/>
      <c r="GE916" s="409"/>
      <c r="GF916" s="409"/>
      <c r="GG916" s="409"/>
      <c r="GH916" s="409"/>
      <c r="GI916" s="409"/>
      <c r="GJ916" s="409"/>
      <c r="GT916" s="409"/>
      <c r="GU916" s="409"/>
      <c r="GV916" s="409"/>
      <c r="GW916" s="409"/>
      <c r="GX916" s="409"/>
      <c r="GY916" s="409"/>
      <c r="GZ916" s="409"/>
      <c r="HJ916" s="409"/>
      <c r="HK916" s="409"/>
      <c r="HL916" s="409"/>
      <c r="HM916" s="409"/>
      <c r="HN916" s="409"/>
      <c r="HO916" s="409"/>
      <c r="HP916" s="409"/>
      <c r="HZ916" s="409"/>
      <c r="IA916" s="409"/>
      <c r="IB916" s="409"/>
      <c r="IC916" s="409"/>
      <c r="ID916" s="409"/>
      <c r="IE916" s="409"/>
      <c r="IF916" s="409"/>
      <c r="IP916" s="409"/>
      <c r="IQ916" s="409"/>
      <c r="IR916" s="409"/>
      <c r="IS916" s="409"/>
      <c r="IT916" s="409"/>
      <c r="IU916" s="409"/>
      <c r="IV916" s="409"/>
    </row>
    <row r="917" spans="10:256">
      <c r="J917" s="409"/>
      <c r="K917" s="409"/>
      <c r="L917" s="409"/>
      <c r="M917" s="409"/>
      <c r="N917" s="409"/>
      <c r="O917" s="409"/>
      <c r="P917" s="409"/>
      <c r="Q917" s="409"/>
      <c r="R917" s="409"/>
      <c r="S917" s="409"/>
      <c r="T917" s="409"/>
      <c r="U917" s="409"/>
      <c r="V917" s="409"/>
      <c r="W917" s="409"/>
      <c r="X917" s="409"/>
      <c r="AP917" s="409"/>
      <c r="AQ917" s="409"/>
      <c r="AR917" s="409"/>
      <c r="AS917" s="409"/>
      <c r="AT917" s="409"/>
      <c r="AU917" s="409"/>
      <c r="AV917" s="409"/>
      <c r="BF917" s="409"/>
      <c r="BG917" s="409"/>
      <c r="BH917" s="409"/>
      <c r="BI917" s="409"/>
      <c r="BJ917" s="409"/>
      <c r="BK917" s="409"/>
      <c r="BL917" s="409"/>
      <c r="BV917" s="409"/>
      <c r="BW917" s="409"/>
      <c r="BX917" s="409"/>
      <c r="BY917" s="409"/>
      <c r="BZ917" s="409"/>
      <c r="CA917" s="409"/>
      <c r="CB917" s="409"/>
      <c r="CL917" s="409"/>
      <c r="CM917" s="409"/>
      <c r="CN917" s="409"/>
      <c r="CO917" s="409"/>
      <c r="CP917" s="409"/>
      <c r="CQ917" s="409"/>
      <c r="CR917" s="409"/>
      <c r="DB917" s="409"/>
      <c r="DC917" s="409"/>
      <c r="DD917" s="409"/>
      <c r="DE917" s="409"/>
      <c r="DF917" s="409"/>
      <c r="DG917" s="409"/>
      <c r="DH917" s="409"/>
      <c r="DR917" s="409"/>
      <c r="DS917" s="409"/>
      <c r="DT917" s="409"/>
      <c r="DU917" s="409"/>
      <c r="DV917" s="409"/>
      <c r="DW917" s="409"/>
      <c r="DX917" s="409"/>
      <c r="EH917" s="409"/>
      <c r="EI917" s="409"/>
      <c r="EJ917" s="409"/>
      <c r="EK917" s="409"/>
      <c r="EL917" s="409"/>
      <c r="EM917" s="409"/>
      <c r="EN917" s="409"/>
      <c r="EX917" s="409"/>
      <c r="EY917" s="409"/>
      <c r="EZ917" s="409"/>
      <c r="FA917" s="409"/>
      <c r="FB917" s="409"/>
      <c r="FC917" s="409"/>
      <c r="FD917" s="409"/>
      <c r="FN917" s="409"/>
      <c r="FO917" s="409"/>
      <c r="FP917" s="409"/>
      <c r="FQ917" s="409"/>
      <c r="FR917" s="409"/>
      <c r="FS917" s="409"/>
      <c r="FT917" s="409"/>
      <c r="GD917" s="409"/>
      <c r="GE917" s="409"/>
      <c r="GF917" s="409"/>
      <c r="GG917" s="409"/>
      <c r="GH917" s="409"/>
      <c r="GI917" s="409"/>
      <c r="GJ917" s="409"/>
      <c r="GT917" s="409"/>
      <c r="GU917" s="409"/>
      <c r="GV917" s="409"/>
      <c r="GW917" s="409"/>
      <c r="GX917" s="409"/>
      <c r="GY917" s="409"/>
      <c r="GZ917" s="409"/>
      <c r="HJ917" s="409"/>
      <c r="HK917" s="409"/>
      <c r="HL917" s="409"/>
      <c r="HM917" s="409"/>
      <c r="HN917" s="409"/>
      <c r="HO917" s="409"/>
      <c r="HP917" s="409"/>
      <c r="HZ917" s="409"/>
      <c r="IA917" s="409"/>
      <c r="IB917" s="409"/>
      <c r="IC917" s="409"/>
      <c r="ID917" s="409"/>
      <c r="IE917" s="409"/>
      <c r="IF917" s="409"/>
      <c r="IP917" s="409"/>
      <c r="IQ917" s="409"/>
      <c r="IR917" s="409"/>
      <c r="IS917" s="409"/>
      <c r="IT917" s="409"/>
      <c r="IU917" s="409"/>
      <c r="IV917" s="409"/>
    </row>
    <row r="918" spans="10:256">
      <c r="J918" s="409"/>
      <c r="K918" s="409"/>
      <c r="L918" s="409"/>
      <c r="M918" s="409"/>
      <c r="N918" s="409"/>
      <c r="O918" s="409"/>
      <c r="P918" s="409"/>
      <c r="Q918" s="409"/>
      <c r="R918" s="409"/>
      <c r="S918" s="409"/>
      <c r="T918" s="409"/>
      <c r="U918" s="409"/>
      <c r="V918" s="409"/>
      <c r="W918" s="409"/>
      <c r="X918" s="409"/>
      <c r="AP918" s="409"/>
      <c r="AQ918" s="409"/>
      <c r="AR918" s="409"/>
      <c r="AS918" s="409"/>
      <c r="AT918" s="409"/>
      <c r="AU918" s="409"/>
      <c r="AV918" s="409"/>
      <c r="BF918" s="409"/>
      <c r="BG918" s="409"/>
      <c r="BH918" s="409"/>
      <c r="BI918" s="409"/>
      <c r="BJ918" s="409"/>
      <c r="BK918" s="409"/>
      <c r="BL918" s="409"/>
      <c r="BV918" s="409"/>
      <c r="BW918" s="409"/>
      <c r="BX918" s="409"/>
      <c r="BY918" s="409"/>
      <c r="BZ918" s="409"/>
      <c r="CA918" s="409"/>
      <c r="CB918" s="409"/>
      <c r="CL918" s="409"/>
      <c r="CM918" s="409"/>
      <c r="CN918" s="409"/>
      <c r="CO918" s="409"/>
      <c r="CP918" s="409"/>
      <c r="CQ918" s="409"/>
      <c r="CR918" s="409"/>
      <c r="DB918" s="409"/>
      <c r="DC918" s="409"/>
      <c r="DD918" s="409"/>
      <c r="DE918" s="409"/>
      <c r="DF918" s="409"/>
      <c r="DG918" s="409"/>
      <c r="DH918" s="409"/>
      <c r="DR918" s="409"/>
      <c r="DS918" s="409"/>
      <c r="DT918" s="409"/>
      <c r="DU918" s="409"/>
      <c r="DV918" s="409"/>
      <c r="DW918" s="409"/>
      <c r="DX918" s="409"/>
      <c r="EH918" s="409"/>
      <c r="EI918" s="409"/>
      <c r="EJ918" s="409"/>
      <c r="EK918" s="409"/>
      <c r="EL918" s="409"/>
      <c r="EM918" s="409"/>
      <c r="EN918" s="409"/>
      <c r="EX918" s="409"/>
      <c r="EY918" s="409"/>
      <c r="EZ918" s="409"/>
      <c r="FA918" s="409"/>
      <c r="FB918" s="409"/>
      <c r="FC918" s="409"/>
      <c r="FD918" s="409"/>
      <c r="FN918" s="409"/>
      <c r="FO918" s="409"/>
      <c r="FP918" s="409"/>
      <c r="FQ918" s="409"/>
      <c r="FR918" s="409"/>
      <c r="FS918" s="409"/>
      <c r="FT918" s="409"/>
      <c r="GD918" s="409"/>
      <c r="GE918" s="409"/>
      <c r="GF918" s="409"/>
      <c r="GG918" s="409"/>
      <c r="GH918" s="409"/>
      <c r="GI918" s="409"/>
      <c r="GJ918" s="409"/>
      <c r="GT918" s="409"/>
      <c r="GU918" s="409"/>
      <c r="GV918" s="409"/>
      <c r="GW918" s="409"/>
      <c r="GX918" s="409"/>
      <c r="GY918" s="409"/>
      <c r="GZ918" s="409"/>
      <c r="HJ918" s="409"/>
      <c r="HK918" s="409"/>
      <c r="HL918" s="409"/>
      <c r="HM918" s="409"/>
      <c r="HN918" s="409"/>
      <c r="HO918" s="409"/>
      <c r="HP918" s="409"/>
      <c r="HZ918" s="409"/>
      <c r="IA918" s="409"/>
      <c r="IB918" s="409"/>
      <c r="IC918" s="409"/>
      <c r="ID918" s="409"/>
      <c r="IE918" s="409"/>
      <c r="IF918" s="409"/>
      <c r="IP918" s="409"/>
      <c r="IQ918" s="409"/>
      <c r="IR918" s="409"/>
      <c r="IS918" s="409"/>
      <c r="IT918" s="409"/>
      <c r="IU918" s="409"/>
      <c r="IV918" s="409"/>
    </row>
    <row r="919" spans="10:256">
      <c r="J919" s="409"/>
      <c r="K919" s="409"/>
      <c r="L919" s="409"/>
      <c r="M919" s="409"/>
      <c r="N919" s="409"/>
      <c r="O919" s="409"/>
      <c r="P919" s="409"/>
      <c r="Q919" s="409"/>
      <c r="R919" s="409"/>
      <c r="S919" s="409"/>
      <c r="T919" s="409"/>
      <c r="U919" s="409"/>
      <c r="V919" s="409"/>
      <c r="W919" s="409"/>
      <c r="X919" s="409"/>
      <c r="AP919" s="409"/>
      <c r="AQ919" s="409"/>
      <c r="AR919" s="409"/>
      <c r="AS919" s="409"/>
      <c r="AT919" s="409"/>
      <c r="AU919" s="409"/>
      <c r="AV919" s="409"/>
      <c r="BF919" s="409"/>
      <c r="BG919" s="409"/>
      <c r="BH919" s="409"/>
      <c r="BI919" s="409"/>
      <c r="BJ919" s="409"/>
      <c r="BK919" s="409"/>
      <c r="BL919" s="409"/>
      <c r="BV919" s="409"/>
      <c r="BW919" s="409"/>
      <c r="BX919" s="409"/>
      <c r="BY919" s="409"/>
      <c r="BZ919" s="409"/>
      <c r="CA919" s="409"/>
      <c r="CB919" s="409"/>
      <c r="CL919" s="409"/>
      <c r="CM919" s="409"/>
      <c r="CN919" s="409"/>
      <c r="CO919" s="409"/>
      <c r="CP919" s="409"/>
      <c r="CQ919" s="409"/>
      <c r="CR919" s="409"/>
      <c r="DB919" s="409"/>
      <c r="DC919" s="409"/>
      <c r="DD919" s="409"/>
      <c r="DE919" s="409"/>
      <c r="DF919" s="409"/>
      <c r="DG919" s="409"/>
      <c r="DH919" s="409"/>
      <c r="DR919" s="409"/>
      <c r="DS919" s="409"/>
      <c r="DT919" s="409"/>
      <c r="DU919" s="409"/>
      <c r="DV919" s="409"/>
      <c r="DW919" s="409"/>
      <c r="DX919" s="409"/>
      <c r="EH919" s="409"/>
      <c r="EI919" s="409"/>
      <c r="EJ919" s="409"/>
      <c r="EK919" s="409"/>
      <c r="EL919" s="409"/>
      <c r="EM919" s="409"/>
      <c r="EN919" s="409"/>
      <c r="EX919" s="409"/>
      <c r="EY919" s="409"/>
      <c r="EZ919" s="409"/>
      <c r="FA919" s="409"/>
      <c r="FB919" s="409"/>
      <c r="FC919" s="409"/>
      <c r="FD919" s="409"/>
      <c r="FN919" s="409"/>
      <c r="FO919" s="409"/>
      <c r="FP919" s="409"/>
      <c r="FQ919" s="409"/>
      <c r="FR919" s="409"/>
      <c r="FS919" s="409"/>
      <c r="FT919" s="409"/>
      <c r="GD919" s="409"/>
      <c r="GE919" s="409"/>
      <c r="GF919" s="409"/>
      <c r="GG919" s="409"/>
      <c r="GH919" s="409"/>
      <c r="GI919" s="409"/>
      <c r="GJ919" s="409"/>
      <c r="GT919" s="409"/>
      <c r="GU919" s="409"/>
      <c r="GV919" s="409"/>
      <c r="GW919" s="409"/>
      <c r="GX919" s="409"/>
      <c r="GY919" s="409"/>
      <c r="GZ919" s="409"/>
      <c r="HJ919" s="409"/>
      <c r="HK919" s="409"/>
      <c r="HL919" s="409"/>
      <c r="HM919" s="409"/>
      <c r="HN919" s="409"/>
      <c r="HO919" s="409"/>
      <c r="HP919" s="409"/>
      <c r="HZ919" s="409"/>
      <c r="IA919" s="409"/>
      <c r="IB919" s="409"/>
      <c r="IC919" s="409"/>
      <c r="ID919" s="409"/>
      <c r="IE919" s="409"/>
      <c r="IF919" s="409"/>
      <c r="IP919" s="409"/>
      <c r="IQ919" s="409"/>
      <c r="IR919" s="409"/>
      <c r="IS919" s="409"/>
      <c r="IT919" s="409"/>
      <c r="IU919" s="409"/>
      <c r="IV919" s="409"/>
    </row>
    <row r="920" spans="10:256">
      <c r="J920" s="409"/>
      <c r="K920" s="409"/>
      <c r="L920" s="409"/>
      <c r="M920" s="409"/>
      <c r="N920" s="409"/>
      <c r="O920" s="409"/>
      <c r="P920" s="409"/>
      <c r="Q920" s="409"/>
      <c r="R920" s="409"/>
      <c r="S920" s="409"/>
      <c r="T920" s="409"/>
      <c r="U920" s="409"/>
      <c r="V920" s="409"/>
      <c r="W920" s="409"/>
      <c r="X920" s="409"/>
      <c r="AP920" s="409"/>
      <c r="AQ920" s="409"/>
      <c r="AR920" s="409"/>
      <c r="AS920" s="409"/>
      <c r="AT920" s="409"/>
      <c r="AU920" s="409"/>
      <c r="AV920" s="409"/>
      <c r="BF920" s="409"/>
      <c r="BG920" s="409"/>
      <c r="BH920" s="409"/>
      <c r="BI920" s="409"/>
      <c r="BJ920" s="409"/>
      <c r="BK920" s="409"/>
      <c r="BL920" s="409"/>
      <c r="BV920" s="409"/>
      <c r="BW920" s="409"/>
      <c r="BX920" s="409"/>
      <c r="BY920" s="409"/>
      <c r="BZ920" s="409"/>
      <c r="CA920" s="409"/>
      <c r="CB920" s="409"/>
      <c r="CL920" s="409"/>
      <c r="CM920" s="409"/>
      <c r="CN920" s="409"/>
      <c r="CO920" s="409"/>
      <c r="CP920" s="409"/>
      <c r="CQ920" s="409"/>
      <c r="CR920" s="409"/>
      <c r="DB920" s="409"/>
      <c r="DC920" s="409"/>
      <c r="DD920" s="409"/>
      <c r="DE920" s="409"/>
      <c r="DF920" s="409"/>
      <c r="DG920" s="409"/>
      <c r="DH920" s="409"/>
      <c r="DR920" s="409"/>
      <c r="DS920" s="409"/>
      <c r="DT920" s="409"/>
      <c r="DU920" s="409"/>
      <c r="DV920" s="409"/>
      <c r="DW920" s="409"/>
      <c r="DX920" s="409"/>
      <c r="EH920" s="409"/>
      <c r="EI920" s="409"/>
      <c r="EJ920" s="409"/>
      <c r="EK920" s="409"/>
      <c r="EL920" s="409"/>
      <c r="EM920" s="409"/>
      <c r="EN920" s="409"/>
      <c r="EX920" s="409"/>
      <c r="EY920" s="409"/>
      <c r="EZ920" s="409"/>
      <c r="FA920" s="409"/>
      <c r="FB920" s="409"/>
      <c r="FC920" s="409"/>
      <c r="FD920" s="409"/>
      <c r="FN920" s="409"/>
      <c r="FO920" s="409"/>
      <c r="FP920" s="409"/>
      <c r="FQ920" s="409"/>
      <c r="FR920" s="409"/>
      <c r="FS920" s="409"/>
      <c r="FT920" s="409"/>
      <c r="GD920" s="409"/>
      <c r="GE920" s="409"/>
      <c r="GF920" s="409"/>
      <c r="GG920" s="409"/>
      <c r="GH920" s="409"/>
      <c r="GI920" s="409"/>
      <c r="GJ920" s="409"/>
      <c r="GT920" s="409"/>
      <c r="GU920" s="409"/>
      <c r="GV920" s="409"/>
      <c r="GW920" s="409"/>
      <c r="GX920" s="409"/>
      <c r="GY920" s="409"/>
      <c r="GZ920" s="409"/>
      <c r="HJ920" s="409"/>
      <c r="HK920" s="409"/>
      <c r="HL920" s="409"/>
      <c r="HM920" s="409"/>
      <c r="HN920" s="409"/>
      <c r="HO920" s="409"/>
      <c r="HP920" s="409"/>
      <c r="HZ920" s="409"/>
      <c r="IA920" s="409"/>
      <c r="IB920" s="409"/>
      <c r="IC920" s="409"/>
      <c r="ID920" s="409"/>
      <c r="IE920" s="409"/>
      <c r="IF920" s="409"/>
      <c r="IP920" s="409"/>
      <c r="IQ920" s="409"/>
      <c r="IR920" s="409"/>
      <c r="IS920" s="409"/>
      <c r="IT920" s="409"/>
      <c r="IU920" s="409"/>
      <c r="IV920" s="409"/>
    </row>
    <row r="921" spans="10:256">
      <c r="J921" s="409"/>
      <c r="K921" s="409"/>
      <c r="L921" s="409"/>
      <c r="M921" s="409"/>
      <c r="N921" s="409"/>
      <c r="O921" s="409"/>
      <c r="P921" s="409"/>
      <c r="Q921" s="409"/>
      <c r="R921" s="409"/>
      <c r="S921" s="409"/>
      <c r="T921" s="409"/>
      <c r="U921" s="409"/>
      <c r="V921" s="409"/>
      <c r="W921" s="409"/>
      <c r="X921" s="409"/>
      <c r="AP921" s="409"/>
      <c r="AQ921" s="409"/>
      <c r="AR921" s="409"/>
      <c r="AS921" s="409"/>
      <c r="AT921" s="409"/>
      <c r="AU921" s="409"/>
      <c r="AV921" s="409"/>
      <c r="BF921" s="409"/>
      <c r="BG921" s="409"/>
      <c r="BH921" s="409"/>
      <c r="BI921" s="409"/>
      <c r="BJ921" s="409"/>
      <c r="BK921" s="409"/>
      <c r="BL921" s="409"/>
      <c r="BV921" s="409"/>
      <c r="BW921" s="409"/>
      <c r="BX921" s="409"/>
      <c r="BY921" s="409"/>
      <c r="BZ921" s="409"/>
      <c r="CA921" s="409"/>
      <c r="CB921" s="409"/>
      <c r="CL921" s="409"/>
      <c r="CM921" s="409"/>
      <c r="CN921" s="409"/>
      <c r="CO921" s="409"/>
      <c r="CP921" s="409"/>
      <c r="CQ921" s="409"/>
      <c r="CR921" s="409"/>
      <c r="DB921" s="409"/>
      <c r="DC921" s="409"/>
      <c r="DD921" s="409"/>
      <c r="DE921" s="409"/>
      <c r="DF921" s="409"/>
      <c r="DG921" s="409"/>
      <c r="DH921" s="409"/>
      <c r="DR921" s="409"/>
      <c r="DS921" s="409"/>
      <c r="DT921" s="409"/>
      <c r="DU921" s="409"/>
      <c r="DV921" s="409"/>
      <c r="DW921" s="409"/>
      <c r="DX921" s="409"/>
      <c r="EH921" s="409"/>
      <c r="EI921" s="409"/>
      <c r="EJ921" s="409"/>
      <c r="EK921" s="409"/>
      <c r="EL921" s="409"/>
      <c r="EM921" s="409"/>
      <c r="EN921" s="409"/>
      <c r="EX921" s="409"/>
      <c r="EY921" s="409"/>
      <c r="EZ921" s="409"/>
      <c r="FA921" s="409"/>
      <c r="FB921" s="409"/>
      <c r="FC921" s="409"/>
      <c r="FD921" s="409"/>
      <c r="FN921" s="409"/>
      <c r="FO921" s="409"/>
      <c r="FP921" s="409"/>
      <c r="FQ921" s="409"/>
      <c r="FR921" s="409"/>
      <c r="FS921" s="409"/>
      <c r="FT921" s="409"/>
      <c r="GD921" s="409"/>
      <c r="GE921" s="409"/>
      <c r="GF921" s="409"/>
      <c r="GG921" s="409"/>
      <c r="GH921" s="409"/>
      <c r="GI921" s="409"/>
      <c r="GJ921" s="409"/>
      <c r="GT921" s="409"/>
      <c r="GU921" s="409"/>
      <c r="GV921" s="409"/>
      <c r="GW921" s="409"/>
      <c r="GX921" s="409"/>
      <c r="GY921" s="409"/>
      <c r="GZ921" s="409"/>
      <c r="HJ921" s="409"/>
      <c r="HK921" s="409"/>
      <c r="HL921" s="409"/>
      <c r="HM921" s="409"/>
      <c r="HN921" s="409"/>
      <c r="HO921" s="409"/>
      <c r="HP921" s="409"/>
      <c r="HZ921" s="409"/>
      <c r="IA921" s="409"/>
      <c r="IB921" s="409"/>
      <c r="IC921" s="409"/>
      <c r="ID921" s="409"/>
      <c r="IE921" s="409"/>
      <c r="IF921" s="409"/>
      <c r="IP921" s="409"/>
      <c r="IQ921" s="409"/>
      <c r="IR921" s="409"/>
      <c r="IS921" s="409"/>
      <c r="IT921" s="409"/>
      <c r="IU921" s="409"/>
      <c r="IV921" s="409"/>
    </row>
    <row r="922" spans="10:256">
      <c r="J922" s="409"/>
      <c r="K922" s="409"/>
      <c r="L922" s="409"/>
      <c r="M922" s="409"/>
      <c r="N922" s="409"/>
      <c r="O922" s="409"/>
      <c r="P922" s="409"/>
      <c r="Q922" s="409"/>
      <c r="R922" s="409"/>
      <c r="S922" s="409"/>
      <c r="T922" s="409"/>
      <c r="U922" s="409"/>
      <c r="V922" s="409"/>
      <c r="W922" s="409"/>
      <c r="X922" s="409"/>
      <c r="AP922" s="409"/>
      <c r="AQ922" s="409"/>
      <c r="AR922" s="409"/>
      <c r="AS922" s="409"/>
      <c r="AT922" s="409"/>
      <c r="AU922" s="409"/>
      <c r="AV922" s="409"/>
      <c r="BF922" s="409"/>
      <c r="BG922" s="409"/>
      <c r="BH922" s="409"/>
      <c r="BI922" s="409"/>
      <c r="BJ922" s="409"/>
      <c r="BK922" s="409"/>
      <c r="BL922" s="409"/>
      <c r="BV922" s="409"/>
      <c r="BW922" s="409"/>
      <c r="BX922" s="409"/>
      <c r="BY922" s="409"/>
      <c r="BZ922" s="409"/>
      <c r="CA922" s="409"/>
      <c r="CB922" s="409"/>
      <c r="CL922" s="409"/>
      <c r="CM922" s="409"/>
      <c r="CN922" s="409"/>
      <c r="CO922" s="409"/>
      <c r="CP922" s="409"/>
      <c r="CQ922" s="409"/>
      <c r="CR922" s="409"/>
      <c r="DB922" s="409"/>
      <c r="DC922" s="409"/>
      <c r="DD922" s="409"/>
      <c r="DE922" s="409"/>
      <c r="DF922" s="409"/>
      <c r="DG922" s="409"/>
      <c r="DH922" s="409"/>
      <c r="DR922" s="409"/>
      <c r="DS922" s="409"/>
      <c r="DT922" s="409"/>
      <c r="DU922" s="409"/>
      <c r="DV922" s="409"/>
      <c r="DW922" s="409"/>
      <c r="DX922" s="409"/>
      <c r="EH922" s="409"/>
      <c r="EI922" s="409"/>
      <c r="EJ922" s="409"/>
      <c r="EK922" s="409"/>
      <c r="EL922" s="409"/>
      <c r="EM922" s="409"/>
      <c r="EN922" s="409"/>
      <c r="EX922" s="409"/>
      <c r="EY922" s="409"/>
      <c r="EZ922" s="409"/>
      <c r="FA922" s="409"/>
      <c r="FB922" s="409"/>
      <c r="FC922" s="409"/>
      <c r="FD922" s="409"/>
      <c r="FN922" s="409"/>
      <c r="FO922" s="409"/>
      <c r="FP922" s="409"/>
      <c r="FQ922" s="409"/>
      <c r="FR922" s="409"/>
      <c r="FS922" s="409"/>
      <c r="FT922" s="409"/>
      <c r="GD922" s="409"/>
      <c r="GE922" s="409"/>
      <c r="GF922" s="409"/>
      <c r="GG922" s="409"/>
      <c r="GH922" s="409"/>
      <c r="GI922" s="409"/>
      <c r="GJ922" s="409"/>
      <c r="GT922" s="409"/>
      <c r="GU922" s="409"/>
      <c r="GV922" s="409"/>
      <c r="GW922" s="409"/>
      <c r="GX922" s="409"/>
      <c r="GY922" s="409"/>
      <c r="GZ922" s="409"/>
      <c r="HJ922" s="409"/>
      <c r="HK922" s="409"/>
      <c r="HL922" s="409"/>
      <c r="HM922" s="409"/>
      <c r="HN922" s="409"/>
      <c r="HO922" s="409"/>
      <c r="HP922" s="409"/>
      <c r="HZ922" s="409"/>
      <c r="IA922" s="409"/>
      <c r="IB922" s="409"/>
      <c r="IC922" s="409"/>
      <c r="ID922" s="409"/>
      <c r="IE922" s="409"/>
      <c r="IF922" s="409"/>
      <c r="IP922" s="409"/>
      <c r="IQ922" s="409"/>
      <c r="IR922" s="409"/>
      <c r="IS922" s="409"/>
      <c r="IT922" s="409"/>
      <c r="IU922" s="409"/>
      <c r="IV922" s="409"/>
    </row>
    <row r="923" spans="10:256">
      <c r="J923" s="409"/>
      <c r="K923" s="409"/>
      <c r="L923" s="409"/>
      <c r="M923" s="409"/>
      <c r="N923" s="409"/>
      <c r="O923" s="409"/>
      <c r="P923" s="409"/>
      <c r="Q923" s="409"/>
      <c r="R923" s="409"/>
      <c r="S923" s="409"/>
      <c r="T923" s="409"/>
      <c r="U923" s="409"/>
      <c r="V923" s="409"/>
      <c r="W923" s="409"/>
      <c r="X923" s="409"/>
      <c r="AP923" s="409"/>
      <c r="AQ923" s="409"/>
      <c r="AR923" s="409"/>
      <c r="AS923" s="409"/>
      <c r="AT923" s="409"/>
      <c r="AU923" s="409"/>
      <c r="AV923" s="409"/>
      <c r="BF923" s="409"/>
      <c r="BG923" s="409"/>
      <c r="BH923" s="409"/>
      <c r="BI923" s="409"/>
      <c r="BJ923" s="409"/>
      <c r="BK923" s="409"/>
      <c r="BL923" s="409"/>
      <c r="BV923" s="409"/>
      <c r="BW923" s="409"/>
      <c r="BX923" s="409"/>
      <c r="BY923" s="409"/>
      <c r="BZ923" s="409"/>
      <c r="CA923" s="409"/>
      <c r="CB923" s="409"/>
      <c r="CL923" s="409"/>
      <c r="CM923" s="409"/>
      <c r="CN923" s="409"/>
      <c r="CO923" s="409"/>
      <c r="CP923" s="409"/>
      <c r="CQ923" s="409"/>
      <c r="CR923" s="409"/>
      <c r="DB923" s="409"/>
      <c r="DC923" s="409"/>
      <c r="DD923" s="409"/>
      <c r="DE923" s="409"/>
      <c r="DF923" s="409"/>
      <c r="DG923" s="409"/>
      <c r="DH923" s="409"/>
      <c r="DR923" s="409"/>
      <c r="DS923" s="409"/>
      <c r="DT923" s="409"/>
      <c r="DU923" s="409"/>
      <c r="DV923" s="409"/>
      <c r="DW923" s="409"/>
      <c r="DX923" s="409"/>
      <c r="EH923" s="409"/>
      <c r="EI923" s="409"/>
      <c r="EJ923" s="409"/>
      <c r="EK923" s="409"/>
      <c r="EL923" s="409"/>
      <c r="EM923" s="409"/>
      <c r="EN923" s="409"/>
      <c r="EX923" s="409"/>
      <c r="EY923" s="409"/>
      <c r="EZ923" s="409"/>
      <c r="FA923" s="409"/>
      <c r="FB923" s="409"/>
      <c r="FC923" s="409"/>
      <c r="FD923" s="409"/>
      <c r="FN923" s="409"/>
      <c r="FO923" s="409"/>
      <c r="FP923" s="409"/>
      <c r="FQ923" s="409"/>
      <c r="FR923" s="409"/>
      <c r="FS923" s="409"/>
      <c r="FT923" s="409"/>
      <c r="GD923" s="409"/>
      <c r="GE923" s="409"/>
      <c r="GF923" s="409"/>
      <c r="GG923" s="409"/>
      <c r="GH923" s="409"/>
      <c r="GI923" s="409"/>
      <c r="GJ923" s="409"/>
      <c r="GT923" s="409"/>
      <c r="GU923" s="409"/>
      <c r="GV923" s="409"/>
      <c r="GW923" s="409"/>
      <c r="GX923" s="409"/>
      <c r="GY923" s="409"/>
      <c r="GZ923" s="409"/>
      <c r="HJ923" s="409"/>
      <c r="HK923" s="409"/>
      <c r="HL923" s="409"/>
      <c r="HM923" s="409"/>
      <c r="HN923" s="409"/>
      <c r="HO923" s="409"/>
      <c r="HP923" s="409"/>
      <c r="HZ923" s="409"/>
      <c r="IA923" s="409"/>
      <c r="IB923" s="409"/>
      <c r="IC923" s="409"/>
      <c r="ID923" s="409"/>
      <c r="IE923" s="409"/>
      <c r="IF923" s="409"/>
      <c r="IP923" s="409"/>
      <c r="IQ923" s="409"/>
      <c r="IR923" s="409"/>
      <c r="IS923" s="409"/>
      <c r="IT923" s="409"/>
      <c r="IU923" s="409"/>
      <c r="IV923" s="409"/>
    </row>
    <row r="924" spans="10:256">
      <c r="J924" s="409"/>
      <c r="K924" s="409"/>
      <c r="L924" s="409"/>
      <c r="M924" s="409"/>
      <c r="N924" s="409"/>
      <c r="O924" s="409"/>
      <c r="P924" s="409"/>
      <c r="Q924" s="409"/>
      <c r="R924" s="409"/>
      <c r="S924" s="409"/>
      <c r="T924" s="409"/>
      <c r="U924" s="409"/>
      <c r="V924" s="409"/>
      <c r="W924" s="409"/>
      <c r="X924" s="409"/>
      <c r="AP924" s="409"/>
      <c r="AQ924" s="409"/>
      <c r="AR924" s="409"/>
      <c r="AS924" s="409"/>
      <c r="AT924" s="409"/>
      <c r="AU924" s="409"/>
      <c r="AV924" s="409"/>
      <c r="BF924" s="409"/>
      <c r="BG924" s="409"/>
      <c r="BH924" s="409"/>
      <c r="BI924" s="409"/>
      <c r="BJ924" s="409"/>
      <c r="BK924" s="409"/>
      <c r="BL924" s="409"/>
      <c r="BV924" s="409"/>
      <c r="BW924" s="409"/>
      <c r="BX924" s="409"/>
      <c r="BY924" s="409"/>
      <c r="BZ924" s="409"/>
      <c r="CA924" s="409"/>
      <c r="CB924" s="409"/>
      <c r="CL924" s="409"/>
      <c r="CM924" s="409"/>
      <c r="CN924" s="409"/>
      <c r="CO924" s="409"/>
      <c r="CP924" s="409"/>
      <c r="CQ924" s="409"/>
      <c r="CR924" s="409"/>
      <c r="DB924" s="409"/>
      <c r="DC924" s="409"/>
      <c r="DD924" s="409"/>
      <c r="DE924" s="409"/>
      <c r="DF924" s="409"/>
      <c r="DG924" s="409"/>
      <c r="DH924" s="409"/>
      <c r="DR924" s="409"/>
      <c r="DS924" s="409"/>
      <c r="DT924" s="409"/>
      <c r="DU924" s="409"/>
      <c r="DV924" s="409"/>
      <c r="DW924" s="409"/>
      <c r="DX924" s="409"/>
      <c r="EH924" s="409"/>
      <c r="EI924" s="409"/>
      <c r="EJ924" s="409"/>
      <c r="EK924" s="409"/>
      <c r="EL924" s="409"/>
      <c r="EM924" s="409"/>
      <c r="EN924" s="409"/>
      <c r="EX924" s="409"/>
      <c r="EY924" s="409"/>
      <c r="EZ924" s="409"/>
      <c r="FA924" s="409"/>
      <c r="FB924" s="409"/>
      <c r="FC924" s="409"/>
      <c r="FD924" s="409"/>
      <c r="FN924" s="409"/>
      <c r="FO924" s="409"/>
      <c r="FP924" s="409"/>
      <c r="FQ924" s="409"/>
      <c r="FR924" s="409"/>
      <c r="FS924" s="409"/>
      <c r="FT924" s="409"/>
      <c r="GD924" s="409"/>
      <c r="GE924" s="409"/>
      <c r="GF924" s="409"/>
      <c r="GG924" s="409"/>
      <c r="GH924" s="409"/>
      <c r="GI924" s="409"/>
      <c r="GJ924" s="409"/>
      <c r="GT924" s="409"/>
      <c r="GU924" s="409"/>
      <c r="GV924" s="409"/>
      <c r="GW924" s="409"/>
      <c r="GX924" s="409"/>
      <c r="GY924" s="409"/>
      <c r="GZ924" s="409"/>
      <c r="HJ924" s="409"/>
      <c r="HK924" s="409"/>
      <c r="HL924" s="409"/>
      <c r="HM924" s="409"/>
      <c r="HN924" s="409"/>
      <c r="HO924" s="409"/>
      <c r="HP924" s="409"/>
      <c r="HZ924" s="409"/>
      <c r="IA924" s="409"/>
      <c r="IB924" s="409"/>
      <c r="IC924" s="409"/>
      <c r="ID924" s="409"/>
      <c r="IE924" s="409"/>
      <c r="IF924" s="409"/>
      <c r="IP924" s="409"/>
      <c r="IQ924" s="409"/>
      <c r="IR924" s="409"/>
      <c r="IS924" s="409"/>
      <c r="IT924" s="409"/>
      <c r="IU924" s="409"/>
      <c r="IV924" s="409"/>
    </row>
    <row r="925" spans="10:256">
      <c r="J925" s="409"/>
      <c r="K925" s="409"/>
      <c r="L925" s="409"/>
      <c r="M925" s="409"/>
      <c r="N925" s="409"/>
      <c r="O925" s="409"/>
      <c r="P925" s="409"/>
      <c r="Q925" s="409"/>
      <c r="R925" s="409"/>
      <c r="S925" s="409"/>
      <c r="T925" s="409"/>
      <c r="U925" s="409"/>
      <c r="V925" s="409"/>
      <c r="W925" s="409"/>
      <c r="X925" s="409"/>
      <c r="AP925" s="409"/>
      <c r="AQ925" s="409"/>
      <c r="AR925" s="409"/>
      <c r="AS925" s="409"/>
      <c r="AT925" s="409"/>
      <c r="AU925" s="409"/>
      <c r="AV925" s="409"/>
      <c r="BF925" s="409"/>
      <c r="BG925" s="409"/>
      <c r="BH925" s="409"/>
      <c r="BI925" s="409"/>
      <c r="BJ925" s="409"/>
      <c r="BK925" s="409"/>
      <c r="BL925" s="409"/>
      <c r="BV925" s="409"/>
      <c r="BW925" s="409"/>
      <c r="BX925" s="409"/>
      <c r="BY925" s="409"/>
      <c r="BZ925" s="409"/>
      <c r="CA925" s="409"/>
      <c r="CB925" s="409"/>
      <c r="CL925" s="409"/>
      <c r="CM925" s="409"/>
      <c r="CN925" s="409"/>
      <c r="CO925" s="409"/>
      <c r="CP925" s="409"/>
      <c r="CQ925" s="409"/>
      <c r="CR925" s="409"/>
      <c r="DB925" s="409"/>
      <c r="DC925" s="409"/>
      <c r="DD925" s="409"/>
      <c r="DE925" s="409"/>
      <c r="DF925" s="409"/>
      <c r="DG925" s="409"/>
      <c r="DH925" s="409"/>
      <c r="DR925" s="409"/>
      <c r="DS925" s="409"/>
      <c r="DT925" s="409"/>
      <c r="DU925" s="409"/>
      <c r="DV925" s="409"/>
      <c r="DW925" s="409"/>
      <c r="DX925" s="409"/>
      <c r="EH925" s="409"/>
      <c r="EI925" s="409"/>
      <c r="EJ925" s="409"/>
      <c r="EK925" s="409"/>
      <c r="EL925" s="409"/>
      <c r="EM925" s="409"/>
      <c r="EN925" s="409"/>
      <c r="EX925" s="409"/>
      <c r="EY925" s="409"/>
      <c r="EZ925" s="409"/>
      <c r="FA925" s="409"/>
      <c r="FB925" s="409"/>
      <c r="FC925" s="409"/>
      <c r="FD925" s="409"/>
      <c r="FN925" s="409"/>
      <c r="FO925" s="409"/>
      <c r="FP925" s="409"/>
      <c r="FQ925" s="409"/>
      <c r="FR925" s="409"/>
      <c r="FS925" s="409"/>
      <c r="FT925" s="409"/>
      <c r="GD925" s="409"/>
      <c r="GE925" s="409"/>
      <c r="GF925" s="409"/>
      <c r="GG925" s="409"/>
      <c r="GH925" s="409"/>
      <c r="GI925" s="409"/>
      <c r="GJ925" s="409"/>
      <c r="GT925" s="409"/>
      <c r="GU925" s="409"/>
      <c r="GV925" s="409"/>
      <c r="GW925" s="409"/>
      <c r="GX925" s="409"/>
      <c r="GY925" s="409"/>
      <c r="GZ925" s="409"/>
      <c r="HJ925" s="409"/>
      <c r="HK925" s="409"/>
      <c r="HL925" s="409"/>
      <c r="HM925" s="409"/>
      <c r="HN925" s="409"/>
      <c r="HO925" s="409"/>
      <c r="HP925" s="409"/>
      <c r="HZ925" s="409"/>
      <c r="IA925" s="409"/>
      <c r="IB925" s="409"/>
      <c r="IC925" s="409"/>
      <c r="ID925" s="409"/>
      <c r="IE925" s="409"/>
      <c r="IF925" s="409"/>
      <c r="IP925" s="409"/>
      <c r="IQ925" s="409"/>
      <c r="IR925" s="409"/>
      <c r="IS925" s="409"/>
      <c r="IT925" s="409"/>
      <c r="IU925" s="409"/>
      <c r="IV925" s="409"/>
    </row>
    <row r="926" spans="10:256">
      <c r="J926" s="409"/>
      <c r="K926" s="409"/>
      <c r="L926" s="409"/>
      <c r="M926" s="409"/>
      <c r="N926" s="409"/>
      <c r="O926" s="409"/>
      <c r="P926" s="409"/>
      <c r="Q926" s="409"/>
      <c r="R926" s="409"/>
      <c r="S926" s="409"/>
      <c r="T926" s="409"/>
      <c r="U926" s="409"/>
      <c r="V926" s="409"/>
      <c r="W926" s="409"/>
      <c r="X926" s="409"/>
      <c r="AP926" s="409"/>
      <c r="AQ926" s="409"/>
      <c r="AR926" s="409"/>
      <c r="AS926" s="409"/>
      <c r="AT926" s="409"/>
      <c r="AU926" s="409"/>
      <c r="AV926" s="409"/>
      <c r="BF926" s="409"/>
      <c r="BG926" s="409"/>
      <c r="BH926" s="409"/>
      <c r="BI926" s="409"/>
      <c r="BJ926" s="409"/>
      <c r="BK926" s="409"/>
      <c r="BL926" s="409"/>
      <c r="BV926" s="409"/>
      <c r="BW926" s="409"/>
      <c r="BX926" s="409"/>
      <c r="BY926" s="409"/>
      <c r="BZ926" s="409"/>
      <c r="CA926" s="409"/>
      <c r="CB926" s="409"/>
      <c r="CL926" s="409"/>
      <c r="CM926" s="409"/>
      <c r="CN926" s="409"/>
      <c r="CO926" s="409"/>
      <c r="CP926" s="409"/>
      <c r="CQ926" s="409"/>
      <c r="CR926" s="409"/>
      <c r="DB926" s="409"/>
      <c r="DC926" s="409"/>
      <c r="DD926" s="409"/>
      <c r="DE926" s="409"/>
      <c r="DF926" s="409"/>
      <c r="DG926" s="409"/>
      <c r="DH926" s="409"/>
      <c r="DR926" s="409"/>
      <c r="DS926" s="409"/>
      <c r="DT926" s="409"/>
      <c r="DU926" s="409"/>
      <c r="DV926" s="409"/>
      <c r="DW926" s="409"/>
      <c r="DX926" s="409"/>
      <c r="EH926" s="409"/>
      <c r="EI926" s="409"/>
      <c r="EJ926" s="409"/>
      <c r="EK926" s="409"/>
      <c r="EL926" s="409"/>
      <c r="EM926" s="409"/>
      <c r="EN926" s="409"/>
      <c r="EX926" s="409"/>
      <c r="EY926" s="409"/>
      <c r="EZ926" s="409"/>
      <c r="FA926" s="409"/>
      <c r="FB926" s="409"/>
      <c r="FC926" s="409"/>
      <c r="FD926" s="409"/>
      <c r="FN926" s="409"/>
      <c r="FO926" s="409"/>
      <c r="FP926" s="409"/>
      <c r="FQ926" s="409"/>
      <c r="FR926" s="409"/>
      <c r="FS926" s="409"/>
      <c r="FT926" s="409"/>
      <c r="GD926" s="409"/>
      <c r="GE926" s="409"/>
      <c r="GF926" s="409"/>
      <c r="GG926" s="409"/>
      <c r="GH926" s="409"/>
      <c r="GI926" s="409"/>
      <c r="GJ926" s="409"/>
      <c r="GT926" s="409"/>
      <c r="GU926" s="409"/>
      <c r="GV926" s="409"/>
      <c r="GW926" s="409"/>
      <c r="GX926" s="409"/>
      <c r="GY926" s="409"/>
      <c r="GZ926" s="409"/>
      <c r="HJ926" s="409"/>
      <c r="HK926" s="409"/>
      <c r="HL926" s="409"/>
      <c r="HM926" s="409"/>
      <c r="HN926" s="409"/>
      <c r="HO926" s="409"/>
      <c r="HP926" s="409"/>
      <c r="HZ926" s="409"/>
      <c r="IA926" s="409"/>
      <c r="IB926" s="409"/>
      <c r="IC926" s="409"/>
      <c r="ID926" s="409"/>
      <c r="IE926" s="409"/>
      <c r="IF926" s="409"/>
      <c r="IP926" s="409"/>
      <c r="IQ926" s="409"/>
      <c r="IR926" s="409"/>
      <c r="IS926" s="409"/>
      <c r="IT926" s="409"/>
      <c r="IU926" s="409"/>
      <c r="IV926" s="409"/>
    </row>
    <row r="927" spans="10:256">
      <c r="J927" s="409"/>
      <c r="K927" s="409"/>
      <c r="L927" s="409"/>
      <c r="M927" s="409"/>
      <c r="N927" s="409"/>
      <c r="O927" s="409"/>
      <c r="P927" s="409"/>
      <c r="Q927" s="409"/>
      <c r="R927" s="409"/>
      <c r="S927" s="409"/>
      <c r="T927" s="409"/>
      <c r="U927" s="409"/>
      <c r="V927" s="409"/>
      <c r="W927" s="409"/>
      <c r="X927" s="409"/>
      <c r="AP927" s="409"/>
      <c r="AQ927" s="409"/>
      <c r="AR927" s="409"/>
      <c r="AS927" s="409"/>
      <c r="AT927" s="409"/>
      <c r="AU927" s="409"/>
      <c r="AV927" s="409"/>
      <c r="BF927" s="409"/>
      <c r="BG927" s="409"/>
      <c r="BH927" s="409"/>
      <c r="BI927" s="409"/>
      <c r="BJ927" s="409"/>
      <c r="BK927" s="409"/>
      <c r="BL927" s="409"/>
      <c r="BV927" s="409"/>
      <c r="BW927" s="409"/>
      <c r="BX927" s="409"/>
      <c r="BY927" s="409"/>
      <c r="BZ927" s="409"/>
      <c r="CA927" s="409"/>
      <c r="CB927" s="409"/>
      <c r="CL927" s="409"/>
      <c r="CM927" s="409"/>
      <c r="CN927" s="409"/>
      <c r="CO927" s="409"/>
      <c r="CP927" s="409"/>
      <c r="CQ927" s="409"/>
      <c r="CR927" s="409"/>
      <c r="DB927" s="409"/>
      <c r="DC927" s="409"/>
      <c r="DD927" s="409"/>
      <c r="DE927" s="409"/>
      <c r="DF927" s="409"/>
      <c r="DG927" s="409"/>
      <c r="DH927" s="409"/>
      <c r="DR927" s="409"/>
      <c r="DS927" s="409"/>
      <c r="DT927" s="409"/>
      <c r="DU927" s="409"/>
      <c r="DV927" s="409"/>
      <c r="DW927" s="409"/>
      <c r="DX927" s="409"/>
      <c r="EH927" s="409"/>
      <c r="EI927" s="409"/>
      <c r="EJ927" s="409"/>
      <c r="EK927" s="409"/>
      <c r="EL927" s="409"/>
      <c r="EM927" s="409"/>
      <c r="EN927" s="409"/>
      <c r="EX927" s="409"/>
      <c r="EY927" s="409"/>
      <c r="EZ927" s="409"/>
      <c r="FA927" s="409"/>
      <c r="FB927" s="409"/>
      <c r="FC927" s="409"/>
      <c r="FD927" s="409"/>
      <c r="FN927" s="409"/>
      <c r="FO927" s="409"/>
      <c r="FP927" s="409"/>
      <c r="FQ927" s="409"/>
      <c r="FR927" s="409"/>
      <c r="FS927" s="409"/>
      <c r="FT927" s="409"/>
      <c r="GD927" s="409"/>
      <c r="GE927" s="409"/>
      <c r="GF927" s="409"/>
      <c r="GG927" s="409"/>
      <c r="GH927" s="409"/>
      <c r="GI927" s="409"/>
      <c r="GJ927" s="409"/>
      <c r="GT927" s="409"/>
      <c r="GU927" s="409"/>
      <c r="GV927" s="409"/>
      <c r="GW927" s="409"/>
      <c r="GX927" s="409"/>
      <c r="GY927" s="409"/>
      <c r="GZ927" s="409"/>
      <c r="HJ927" s="409"/>
      <c r="HK927" s="409"/>
      <c r="HL927" s="409"/>
      <c r="HM927" s="409"/>
      <c r="HN927" s="409"/>
      <c r="HO927" s="409"/>
      <c r="HP927" s="409"/>
      <c r="HZ927" s="409"/>
      <c r="IA927" s="409"/>
      <c r="IB927" s="409"/>
      <c r="IC927" s="409"/>
      <c r="ID927" s="409"/>
      <c r="IE927" s="409"/>
      <c r="IF927" s="409"/>
      <c r="IP927" s="409"/>
      <c r="IQ927" s="409"/>
      <c r="IR927" s="409"/>
      <c r="IS927" s="409"/>
      <c r="IT927" s="409"/>
      <c r="IU927" s="409"/>
      <c r="IV927" s="409"/>
    </row>
    <row r="928" spans="10:256">
      <c r="J928" s="409"/>
      <c r="K928" s="409"/>
      <c r="L928" s="409"/>
      <c r="M928" s="409"/>
      <c r="N928" s="409"/>
      <c r="O928" s="409"/>
      <c r="P928" s="409"/>
      <c r="Q928" s="409"/>
      <c r="R928" s="409"/>
      <c r="S928" s="409"/>
      <c r="T928" s="409"/>
      <c r="U928" s="409"/>
      <c r="V928" s="409"/>
      <c r="W928" s="409"/>
      <c r="X928" s="409"/>
      <c r="AP928" s="409"/>
      <c r="AQ928" s="409"/>
      <c r="AR928" s="409"/>
      <c r="AS928" s="409"/>
      <c r="AT928" s="409"/>
      <c r="AU928" s="409"/>
      <c r="AV928" s="409"/>
      <c r="BF928" s="409"/>
      <c r="BG928" s="409"/>
      <c r="BH928" s="409"/>
      <c r="BI928" s="409"/>
      <c r="BJ928" s="409"/>
      <c r="BK928" s="409"/>
      <c r="BL928" s="409"/>
      <c r="BV928" s="409"/>
      <c r="BW928" s="409"/>
      <c r="BX928" s="409"/>
      <c r="BY928" s="409"/>
      <c r="BZ928" s="409"/>
      <c r="CA928" s="409"/>
      <c r="CB928" s="409"/>
      <c r="CL928" s="409"/>
      <c r="CM928" s="409"/>
      <c r="CN928" s="409"/>
      <c r="CO928" s="409"/>
      <c r="CP928" s="409"/>
      <c r="CQ928" s="409"/>
      <c r="CR928" s="409"/>
      <c r="DB928" s="409"/>
      <c r="DC928" s="409"/>
      <c r="DD928" s="409"/>
      <c r="DE928" s="409"/>
      <c r="DF928" s="409"/>
      <c r="DG928" s="409"/>
      <c r="DH928" s="409"/>
      <c r="DR928" s="409"/>
      <c r="DS928" s="409"/>
      <c r="DT928" s="409"/>
      <c r="DU928" s="409"/>
      <c r="DV928" s="409"/>
      <c r="DW928" s="409"/>
      <c r="DX928" s="409"/>
      <c r="EH928" s="409"/>
      <c r="EI928" s="409"/>
      <c r="EJ928" s="409"/>
      <c r="EK928" s="409"/>
      <c r="EL928" s="409"/>
      <c r="EM928" s="409"/>
      <c r="EN928" s="409"/>
      <c r="EX928" s="409"/>
      <c r="EY928" s="409"/>
      <c r="EZ928" s="409"/>
      <c r="FA928" s="409"/>
      <c r="FB928" s="409"/>
      <c r="FC928" s="409"/>
      <c r="FD928" s="409"/>
      <c r="FN928" s="409"/>
      <c r="FO928" s="409"/>
      <c r="FP928" s="409"/>
      <c r="FQ928" s="409"/>
      <c r="FR928" s="409"/>
      <c r="FS928" s="409"/>
      <c r="FT928" s="409"/>
      <c r="GD928" s="409"/>
      <c r="GE928" s="409"/>
      <c r="GF928" s="409"/>
      <c r="GG928" s="409"/>
      <c r="GH928" s="409"/>
      <c r="GI928" s="409"/>
      <c r="GJ928" s="409"/>
      <c r="GT928" s="409"/>
      <c r="GU928" s="409"/>
      <c r="GV928" s="409"/>
      <c r="GW928" s="409"/>
      <c r="GX928" s="409"/>
      <c r="GY928" s="409"/>
      <c r="GZ928" s="409"/>
      <c r="HJ928" s="409"/>
      <c r="HK928" s="409"/>
      <c r="HL928" s="409"/>
      <c r="HM928" s="409"/>
      <c r="HN928" s="409"/>
      <c r="HO928" s="409"/>
      <c r="HP928" s="409"/>
      <c r="HZ928" s="409"/>
      <c r="IA928" s="409"/>
      <c r="IB928" s="409"/>
      <c r="IC928" s="409"/>
      <c r="ID928" s="409"/>
      <c r="IE928" s="409"/>
      <c r="IF928" s="409"/>
      <c r="IP928" s="409"/>
      <c r="IQ928" s="409"/>
      <c r="IR928" s="409"/>
      <c r="IS928" s="409"/>
      <c r="IT928" s="409"/>
      <c r="IU928" s="409"/>
      <c r="IV928" s="409"/>
    </row>
    <row r="929" spans="10:256">
      <c r="J929" s="409"/>
      <c r="K929" s="409"/>
      <c r="L929" s="409"/>
      <c r="M929" s="409"/>
      <c r="N929" s="409"/>
      <c r="O929" s="409"/>
      <c r="P929" s="409"/>
      <c r="Q929" s="409"/>
      <c r="R929" s="409"/>
      <c r="S929" s="409"/>
      <c r="T929" s="409"/>
      <c r="U929" s="409"/>
      <c r="V929" s="409"/>
      <c r="W929" s="409"/>
      <c r="X929" s="409"/>
      <c r="AP929" s="409"/>
      <c r="AQ929" s="409"/>
      <c r="AR929" s="409"/>
      <c r="AS929" s="409"/>
      <c r="AT929" s="409"/>
      <c r="AU929" s="409"/>
      <c r="AV929" s="409"/>
      <c r="BF929" s="409"/>
      <c r="BG929" s="409"/>
      <c r="BH929" s="409"/>
      <c r="BI929" s="409"/>
      <c r="BJ929" s="409"/>
      <c r="BK929" s="409"/>
      <c r="BL929" s="409"/>
      <c r="BV929" s="409"/>
      <c r="BW929" s="409"/>
      <c r="BX929" s="409"/>
      <c r="BY929" s="409"/>
      <c r="BZ929" s="409"/>
      <c r="CA929" s="409"/>
      <c r="CB929" s="409"/>
      <c r="CL929" s="409"/>
      <c r="CM929" s="409"/>
      <c r="CN929" s="409"/>
      <c r="CO929" s="409"/>
      <c r="CP929" s="409"/>
      <c r="CQ929" s="409"/>
      <c r="CR929" s="409"/>
      <c r="DB929" s="409"/>
      <c r="DC929" s="409"/>
      <c r="DD929" s="409"/>
      <c r="DE929" s="409"/>
      <c r="DF929" s="409"/>
      <c r="DG929" s="409"/>
      <c r="DH929" s="409"/>
      <c r="DR929" s="409"/>
      <c r="DS929" s="409"/>
      <c r="DT929" s="409"/>
      <c r="DU929" s="409"/>
      <c r="DV929" s="409"/>
      <c r="DW929" s="409"/>
      <c r="DX929" s="409"/>
      <c r="EH929" s="409"/>
      <c r="EI929" s="409"/>
      <c r="EJ929" s="409"/>
      <c r="EK929" s="409"/>
      <c r="EL929" s="409"/>
      <c r="EM929" s="409"/>
      <c r="EN929" s="409"/>
      <c r="EX929" s="409"/>
      <c r="EY929" s="409"/>
      <c r="EZ929" s="409"/>
      <c r="FA929" s="409"/>
      <c r="FB929" s="409"/>
      <c r="FC929" s="409"/>
      <c r="FD929" s="409"/>
      <c r="FN929" s="409"/>
      <c r="FO929" s="409"/>
      <c r="FP929" s="409"/>
      <c r="FQ929" s="409"/>
      <c r="FR929" s="409"/>
      <c r="FS929" s="409"/>
      <c r="FT929" s="409"/>
      <c r="GD929" s="409"/>
      <c r="GE929" s="409"/>
      <c r="GF929" s="409"/>
      <c r="GG929" s="409"/>
      <c r="GH929" s="409"/>
      <c r="GI929" s="409"/>
      <c r="GJ929" s="409"/>
      <c r="GT929" s="409"/>
      <c r="GU929" s="409"/>
      <c r="GV929" s="409"/>
      <c r="GW929" s="409"/>
      <c r="GX929" s="409"/>
      <c r="GY929" s="409"/>
      <c r="GZ929" s="409"/>
      <c r="HJ929" s="409"/>
      <c r="HK929" s="409"/>
      <c r="HL929" s="409"/>
      <c r="HM929" s="409"/>
      <c r="HN929" s="409"/>
      <c r="HO929" s="409"/>
      <c r="HP929" s="409"/>
      <c r="HZ929" s="409"/>
      <c r="IA929" s="409"/>
      <c r="IB929" s="409"/>
      <c r="IC929" s="409"/>
      <c r="ID929" s="409"/>
      <c r="IE929" s="409"/>
      <c r="IF929" s="409"/>
      <c r="IP929" s="409"/>
      <c r="IQ929" s="409"/>
      <c r="IR929" s="409"/>
      <c r="IS929" s="409"/>
      <c r="IT929" s="409"/>
      <c r="IU929" s="409"/>
      <c r="IV929" s="409"/>
    </row>
    <row r="930" spans="10:256">
      <c r="J930" s="409"/>
      <c r="K930" s="409"/>
      <c r="L930" s="409"/>
      <c r="M930" s="409"/>
      <c r="N930" s="409"/>
      <c r="O930" s="409"/>
      <c r="P930" s="409"/>
      <c r="Q930" s="409"/>
      <c r="R930" s="409"/>
      <c r="S930" s="409"/>
      <c r="T930" s="409"/>
      <c r="U930" s="409"/>
      <c r="V930" s="409"/>
      <c r="W930" s="409"/>
      <c r="X930" s="409"/>
      <c r="AP930" s="409"/>
      <c r="AQ930" s="409"/>
      <c r="AR930" s="409"/>
      <c r="AS930" s="409"/>
      <c r="AT930" s="409"/>
      <c r="AU930" s="409"/>
      <c r="AV930" s="409"/>
      <c r="BF930" s="409"/>
      <c r="BG930" s="409"/>
      <c r="BH930" s="409"/>
      <c r="BI930" s="409"/>
      <c r="BJ930" s="409"/>
      <c r="BK930" s="409"/>
      <c r="BL930" s="409"/>
      <c r="BV930" s="409"/>
      <c r="BW930" s="409"/>
      <c r="BX930" s="409"/>
      <c r="BY930" s="409"/>
      <c r="BZ930" s="409"/>
      <c r="CA930" s="409"/>
      <c r="CB930" s="409"/>
      <c r="CL930" s="409"/>
      <c r="CM930" s="409"/>
      <c r="CN930" s="409"/>
      <c r="CO930" s="409"/>
      <c r="CP930" s="409"/>
      <c r="CQ930" s="409"/>
      <c r="CR930" s="409"/>
      <c r="DB930" s="409"/>
      <c r="DC930" s="409"/>
      <c r="DD930" s="409"/>
      <c r="DE930" s="409"/>
      <c r="DF930" s="409"/>
      <c r="DG930" s="409"/>
      <c r="DH930" s="409"/>
      <c r="DR930" s="409"/>
      <c r="DS930" s="409"/>
      <c r="DT930" s="409"/>
      <c r="DU930" s="409"/>
      <c r="DV930" s="409"/>
      <c r="DW930" s="409"/>
      <c r="DX930" s="409"/>
      <c r="EH930" s="409"/>
      <c r="EI930" s="409"/>
      <c r="EJ930" s="409"/>
      <c r="EK930" s="409"/>
      <c r="EL930" s="409"/>
      <c r="EM930" s="409"/>
      <c r="EN930" s="409"/>
      <c r="EX930" s="409"/>
      <c r="EY930" s="409"/>
      <c r="EZ930" s="409"/>
      <c r="FA930" s="409"/>
      <c r="FB930" s="409"/>
      <c r="FC930" s="409"/>
      <c r="FD930" s="409"/>
      <c r="FN930" s="409"/>
      <c r="FO930" s="409"/>
      <c r="FP930" s="409"/>
      <c r="FQ930" s="409"/>
      <c r="FR930" s="409"/>
      <c r="FS930" s="409"/>
      <c r="FT930" s="409"/>
      <c r="GD930" s="409"/>
      <c r="GE930" s="409"/>
      <c r="GF930" s="409"/>
      <c r="GG930" s="409"/>
      <c r="GH930" s="409"/>
      <c r="GI930" s="409"/>
      <c r="GJ930" s="409"/>
      <c r="GT930" s="409"/>
      <c r="GU930" s="409"/>
      <c r="GV930" s="409"/>
      <c r="GW930" s="409"/>
      <c r="GX930" s="409"/>
      <c r="GY930" s="409"/>
      <c r="GZ930" s="409"/>
      <c r="HJ930" s="409"/>
      <c r="HK930" s="409"/>
      <c r="HL930" s="409"/>
      <c r="HM930" s="409"/>
      <c r="HN930" s="409"/>
      <c r="HO930" s="409"/>
      <c r="HP930" s="409"/>
      <c r="HZ930" s="409"/>
      <c r="IA930" s="409"/>
      <c r="IB930" s="409"/>
      <c r="IC930" s="409"/>
      <c r="ID930" s="409"/>
      <c r="IE930" s="409"/>
      <c r="IF930" s="409"/>
      <c r="IP930" s="409"/>
      <c r="IQ930" s="409"/>
      <c r="IR930" s="409"/>
      <c r="IS930" s="409"/>
      <c r="IT930" s="409"/>
      <c r="IU930" s="409"/>
      <c r="IV930" s="409"/>
    </row>
    <row r="931" spans="10:256">
      <c r="J931" s="409"/>
      <c r="K931" s="409"/>
      <c r="L931" s="409"/>
      <c r="M931" s="409"/>
      <c r="N931" s="409"/>
      <c r="O931" s="409"/>
      <c r="P931" s="409"/>
      <c r="Q931" s="409"/>
      <c r="R931" s="409"/>
      <c r="S931" s="409"/>
      <c r="T931" s="409"/>
      <c r="U931" s="409"/>
      <c r="V931" s="409"/>
      <c r="W931" s="409"/>
      <c r="X931" s="409"/>
      <c r="AP931" s="409"/>
      <c r="AQ931" s="409"/>
      <c r="AR931" s="409"/>
      <c r="AS931" s="409"/>
      <c r="AT931" s="409"/>
      <c r="AU931" s="409"/>
      <c r="AV931" s="409"/>
      <c r="BF931" s="409"/>
      <c r="BG931" s="409"/>
      <c r="BH931" s="409"/>
      <c r="BI931" s="409"/>
      <c r="BJ931" s="409"/>
      <c r="BK931" s="409"/>
      <c r="BL931" s="409"/>
      <c r="BV931" s="409"/>
      <c r="BW931" s="409"/>
      <c r="BX931" s="409"/>
      <c r="BY931" s="409"/>
      <c r="BZ931" s="409"/>
      <c r="CA931" s="409"/>
      <c r="CB931" s="409"/>
      <c r="CL931" s="409"/>
      <c r="CM931" s="409"/>
      <c r="CN931" s="409"/>
      <c r="CO931" s="409"/>
      <c r="CP931" s="409"/>
      <c r="CQ931" s="409"/>
      <c r="CR931" s="409"/>
      <c r="DB931" s="409"/>
      <c r="DC931" s="409"/>
      <c r="DD931" s="409"/>
      <c r="DE931" s="409"/>
      <c r="DF931" s="409"/>
      <c r="DG931" s="409"/>
      <c r="DH931" s="409"/>
      <c r="DR931" s="409"/>
      <c r="DS931" s="409"/>
      <c r="DT931" s="409"/>
      <c r="DU931" s="409"/>
      <c r="DV931" s="409"/>
      <c r="DW931" s="409"/>
      <c r="DX931" s="409"/>
      <c r="EH931" s="409"/>
      <c r="EI931" s="409"/>
      <c r="EJ931" s="409"/>
      <c r="EK931" s="409"/>
      <c r="EL931" s="409"/>
      <c r="EM931" s="409"/>
      <c r="EN931" s="409"/>
      <c r="EX931" s="409"/>
      <c r="EY931" s="409"/>
      <c r="EZ931" s="409"/>
      <c r="FA931" s="409"/>
      <c r="FB931" s="409"/>
      <c r="FC931" s="409"/>
      <c r="FD931" s="409"/>
      <c r="FN931" s="409"/>
      <c r="FO931" s="409"/>
      <c r="FP931" s="409"/>
      <c r="FQ931" s="409"/>
      <c r="FR931" s="409"/>
      <c r="FS931" s="409"/>
      <c r="FT931" s="409"/>
      <c r="GD931" s="409"/>
      <c r="GE931" s="409"/>
      <c r="GF931" s="409"/>
      <c r="GG931" s="409"/>
      <c r="GH931" s="409"/>
      <c r="GI931" s="409"/>
      <c r="GJ931" s="409"/>
      <c r="GT931" s="409"/>
      <c r="GU931" s="409"/>
      <c r="GV931" s="409"/>
      <c r="GW931" s="409"/>
      <c r="GX931" s="409"/>
      <c r="GY931" s="409"/>
      <c r="GZ931" s="409"/>
      <c r="HJ931" s="409"/>
      <c r="HK931" s="409"/>
      <c r="HL931" s="409"/>
      <c r="HM931" s="409"/>
      <c r="HN931" s="409"/>
      <c r="HO931" s="409"/>
      <c r="HP931" s="409"/>
      <c r="HZ931" s="409"/>
      <c r="IA931" s="409"/>
      <c r="IB931" s="409"/>
      <c r="IC931" s="409"/>
      <c r="ID931" s="409"/>
      <c r="IE931" s="409"/>
      <c r="IF931" s="409"/>
      <c r="IP931" s="409"/>
      <c r="IQ931" s="409"/>
      <c r="IR931" s="409"/>
      <c r="IS931" s="409"/>
      <c r="IT931" s="409"/>
      <c r="IU931" s="409"/>
      <c r="IV931" s="409"/>
    </row>
    <row r="932" spans="10:256">
      <c r="J932" s="409"/>
      <c r="K932" s="409"/>
      <c r="L932" s="409"/>
      <c r="M932" s="409"/>
      <c r="N932" s="409"/>
      <c r="O932" s="409"/>
      <c r="P932" s="409"/>
      <c r="Q932" s="409"/>
      <c r="R932" s="409"/>
      <c r="S932" s="409"/>
      <c r="T932" s="409"/>
      <c r="U932" s="409"/>
      <c r="V932" s="409"/>
      <c r="W932" s="409"/>
      <c r="X932" s="409"/>
      <c r="AP932" s="409"/>
      <c r="AQ932" s="409"/>
      <c r="AR932" s="409"/>
      <c r="AS932" s="409"/>
      <c r="AT932" s="409"/>
      <c r="AU932" s="409"/>
      <c r="AV932" s="409"/>
      <c r="BF932" s="409"/>
      <c r="BG932" s="409"/>
      <c r="BH932" s="409"/>
      <c r="BI932" s="409"/>
      <c r="BJ932" s="409"/>
      <c r="BK932" s="409"/>
      <c r="BL932" s="409"/>
      <c r="BV932" s="409"/>
      <c r="BW932" s="409"/>
      <c r="BX932" s="409"/>
      <c r="BY932" s="409"/>
      <c r="BZ932" s="409"/>
      <c r="CA932" s="409"/>
      <c r="CB932" s="409"/>
      <c r="CL932" s="409"/>
      <c r="CM932" s="409"/>
      <c r="CN932" s="409"/>
      <c r="CO932" s="409"/>
      <c r="CP932" s="409"/>
      <c r="CQ932" s="409"/>
      <c r="CR932" s="409"/>
      <c r="DB932" s="409"/>
      <c r="DC932" s="409"/>
      <c r="DD932" s="409"/>
      <c r="DE932" s="409"/>
      <c r="DF932" s="409"/>
      <c r="DG932" s="409"/>
      <c r="DH932" s="409"/>
      <c r="DR932" s="409"/>
      <c r="DS932" s="409"/>
      <c r="DT932" s="409"/>
      <c r="DU932" s="409"/>
      <c r="DV932" s="409"/>
      <c r="DW932" s="409"/>
      <c r="DX932" s="409"/>
      <c r="EH932" s="409"/>
      <c r="EI932" s="409"/>
      <c r="EJ932" s="409"/>
      <c r="EK932" s="409"/>
      <c r="EL932" s="409"/>
      <c r="EM932" s="409"/>
      <c r="EN932" s="409"/>
      <c r="EX932" s="409"/>
      <c r="EY932" s="409"/>
      <c r="EZ932" s="409"/>
      <c r="FA932" s="409"/>
      <c r="FB932" s="409"/>
      <c r="FC932" s="409"/>
      <c r="FD932" s="409"/>
      <c r="FN932" s="409"/>
      <c r="FO932" s="409"/>
      <c r="FP932" s="409"/>
      <c r="FQ932" s="409"/>
      <c r="FR932" s="409"/>
      <c r="FS932" s="409"/>
      <c r="FT932" s="409"/>
      <c r="GD932" s="409"/>
      <c r="GE932" s="409"/>
      <c r="GF932" s="409"/>
      <c r="GG932" s="409"/>
      <c r="GH932" s="409"/>
      <c r="GI932" s="409"/>
      <c r="GJ932" s="409"/>
      <c r="GT932" s="409"/>
      <c r="GU932" s="409"/>
      <c r="GV932" s="409"/>
      <c r="GW932" s="409"/>
      <c r="GX932" s="409"/>
      <c r="GY932" s="409"/>
      <c r="GZ932" s="409"/>
      <c r="HJ932" s="409"/>
      <c r="HK932" s="409"/>
      <c r="HL932" s="409"/>
      <c r="HM932" s="409"/>
      <c r="HN932" s="409"/>
      <c r="HO932" s="409"/>
      <c r="HP932" s="409"/>
      <c r="HZ932" s="409"/>
      <c r="IA932" s="409"/>
      <c r="IB932" s="409"/>
      <c r="IC932" s="409"/>
      <c r="ID932" s="409"/>
      <c r="IE932" s="409"/>
      <c r="IF932" s="409"/>
      <c r="IP932" s="409"/>
      <c r="IQ932" s="409"/>
      <c r="IR932" s="409"/>
      <c r="IS932" s="409"/>
      <c r="IT932" s="409"/>
      <c r="IU932" s="409"/>
      <c r="IV932" s="409"/>
    </row>
    <row r="933" spans="10:256">
      <c r="J933" s="409"/>
      <c r="K933" s="409"/>
      <c r="L933" s="409"/>
      <c r="M933" s="409"/>
      <c r="N933" s="409"/>
      <c r="O933" s="409"/>
      <c r="P933" s="409"/>
      <c r="Q933" s="409"/>
      <c r="R933" s="409"/>
      <c r="S933" s="409"/>
      <c r="T933" s="409"/>
      <c r="U933" s="409"/>
      <c r="V933" s="409"/>
      <c r="W933" s="409"/>
      <c r="X933" s="409"/>
      <c r="AP933" s="409"/>
      <c r="AQ933" s="409"/>
      <c r="AR933" s="409"/>
      <c r="AS933" s="409"/>
      <c r="AT933" s="409"/>
      <c r="AU933" s="409"/>
      <c r="AV933" s="409"/>
      <c r="BF933" s="409"/>
      <c r="BG933" s="409"/>
      <c r="BH933" s="409"/>
      <c r="BI933" s="409"/>
      <c r="BJ933" s="409"/>
      <c r="BK933" s="409"/>
      <c r="BL933" s="409"/>
      <c r="BV933" s="409"/>
      <c r="BW933" s="409"/>
      <c r="BX933" s="409"/>
      <c r="BY933" s="409"/>
      <c r="BZ933" s="409"/>
      <c r="CA933" s="409"/>
      <c r="CB933" s="409"/>
      <c r="CL933" s="409"/>
      <c r="CM933" s="409"/>
      <c r="CN933" s="409"/>
      <c r="CO933" s="409"/>
      <c r="CP933" s="409"/>
      <c r="CQ933" s="409"/>
      <c r="CR933" s="409"/>
      <c r="DB933" s="409"/>
      <c r="DC933" s="409"/>
      <c r="DD933" s="409"/>
      <c r="DE933" s="409"/>
      <c r="DF933" s="409"/>
      <c r="DG933" s="409"/>
      <c r="DH933" s="409"/>
      <c r="DR933" s="409"/>
      <c r="DS933" s="409"/>
      <c r="DT933" s="409"/>
      <c r="DU933" s="409"/>
      <c r="DV933" s="409"/>
      <c r="DW933" s="409"/>
      <c r="DX933" s="409"/>
      <c r="EH933" s="409"/>
      <c r="EI933" s="409"/>
      <c r="EJ933" s="409"/>
      <c r="EK933" s="409"/>
      <c r="EL933" s="409"/>
      <c r="EM933" s="409"/>
      <c r="EN933" s="409"/>
      <c r="EX933" s="409"/>
      <c r="EY933" s="409"/>
      <c r="EZ933" s="409"/>
      <c r="FA933" s="409"/>
      <c r="FB933" s="409"/>
      <c r="FC933" s="409"/>
      <c r="FD933" s="409"/>
      <c r="FN933" s="409"/>
      <c r="FO933" s="409"/>
      <c r="FP933" s="409"/>
      <c r="FQ933" s="409"/>
      <c r="FR933" s="409"/>
      <c r="FS933" s="409"/>
      <c r="FT933" s="409"/>
      <c r="GD933" s="409"/>
      <c r="GE933" s="409"/>
      <c r="GF933" s="409"/>
      <c r="GG933" s="409"/>
      <c r="GH933" s="409"/>
      <c r="GI933" s="409"/>
      <c r="GJ933" s="409"/>
      <c r="GT933" s="409"/>
      <c r="GU933" s="409"/>
      <c r="GV933" s="409"/>
      <c r="GW933" s="409"/>
      <c r="GX933" s="409"/>
      <c r="GY933" s="409"/>
      <c r="GZ933" s="409"/>
      <c r="HJ933" s="409"/>
      <c r="HK933" s="409"/>
      <c r="HL933" s="409"/>
      <c r="HM933" s="409"/>
      <c r="HN933" s="409"/>
      <c r="HO933" s="409"/>
      <c r="HP933" s="409"/>
      <c r="HZ933" s="409"/>
      <c r="IA933" s="409"/>
      <c r="IB933" s="409"/>
      <c r="IC933" s="409"/>
      <c r="ID933" s="409"/>
      <c r="IE933" s="409"/>
      <c r="IF933" s="409"/>
      <c r="IP933" s="409"/>
      <c r="IQ933" s="409"/>
      <c r="IR933" s="409"/>
      <c r="IS933" s="409"/>
      <c r="IT933" s="409"/>
      <c r="IU933" s="409"/>
      <c r="IV933" s="409"/>
    </row>
    <row r="934" spans="10:256">
      <c r="J934" s="409"/>
      <c r="K934" s="409"/>
      <c r="L934" s="409"/>
      <c r="M934" s="409"/>
      <c r="N934" s="409"/>
      <c r="O934" s="409"/>
      <c r="P934" s="409"/>
      <c r="Q934" s="409"/>
      <c r="R934" s="409"/>
      <c r="S934" s="409"/>
      <c r="T934" s="409"/>
      <c r="U934" s="409"/>
      <c r="V934" s="409"/>
      <c r="W934" s="409"/>
      <c r="X934" s="409"/>
      <c r="AP934" s="409"/>
      <c r="AQ934" s="409"/>
      <c r="AR934" s="409"/>
      <c r="AS934" s="409"/>
      <c r="AT934" s="409"/>
      <c r="AU934" s="409"/>
      <c r="AV934" s="409"/>
      <c r="BF934" s="409"/>
      <c r="BG934" s="409"/>
      <c r="BH934" s="409"/>
      <c r="BI934" s="409"/>
      <c r="BJ934" s="409"/>
      <c r="BK934" s="409"/>
      <c r="BL934" s="409"/>
      <c r="BV934" s="409"/>
      <c r="BW934" s="409"/>
      <c r="BX934" s="409"/>
      <c r="BY934" s="409"/>
      <c r="BZ934" s="409"/>
      <c r="CA934" s="409"/>
      <c r="CB934" s="409"/>
      <c r="CL934" s="409"/>
      <c r="CM934" s="409"/>
      <c r="CN934" s="409"/>
      <c r="CO934" s="409"/>
      <c r="CP934" s="409"/>
      <c r="CQ934" s="409"/>
      <c r="CR934" s="409"/>
      <c r="DB934" s="409"/>
      <c r="DC934" s="409"/>
      <c r="DD934" s="409"/>
      <c r="DE934" s="409"/>
      <c r="DF934" s="409"/>
      <c r="DG934" s="409"/>
      <c r="DH934" s="409"/>
      <c r="DR934" s="409"/>
      <c r="DS934" s="409"/>
      <c r="DT934" s="409"/>
      <c r="DU934" s="409"/>
      <c r="DV934" s="409"/>
      <c r="DW934" s="409"/>
      <c r="DX934" s="409"/>
      <c r="EH934" s="409"/>
      <c r="EI934" s="409"/>
      <c r="EJ934" s="409"/>
      <c r="EK934" s="409"/>
      <c r="EL934" s="409"/>
      <c r="EM934" s="409"/>
      <c r="EN934" s="409"/>
      <c r="EX934" s="409"/>
      <c r="EY934" s="409"/>
      <c r="EZ934" s="409"/>
      <c r="FA934" s="409"/>
      <c r="FB934" s="409"/>
      <c r="FC934" s="409"/>
      <c r="FD934" s="409"/>
      <c r="FN934" s="409"/>
      <c r="FO934" s="409"/>
      <c r="FP934" s="409"/>
      <c r="FQ934" s="409"/>
      <c r="FR934" s="409"/>
      <c r="FS934" s="409"/>
      <c r="FT934" s="409"/>
      <c r="GD934" s="409"/>
      <c r="GE934" s="409"/>
      <c r="GF934" s="409"/>
      <c r="GG934" s="409"/>
      <c r="GH934" s="409"/>
      <c r="GI934" s="409"/>
      <c r="GJ934" s="409"/>
      <c r="GT934" s="409"/>
      <c r="GU934" s="409"/>
      <c r="GV934" s="409"/>
      <c r="GW934" s="409"/>
      <c r="GX934" s="409"/>
      <c r="GY934" s="409"/>
      <c r="GZ934" s="409"/>
      <c r="HJ934" s="409"/>
      <c r="HK934" s="409"/>
      <c r="HL934" s="409"/>
      <c r="HM934" s="409"/>
      <c r="HN934" s="409"/>
      <c r="HO934" s="409"/>
      <c r="HP934" s="409"/>
      <c r="HZ934" s="409"/>
      <c r="IA934" s="409"/>
      <c r="IB934" s="409"/>
      <c r="IC934" s="409"/>
      <c r="ID934" s="409"/>
      <c r="IE934" s="409"/>
      <c r="IF934" s="409"/>
      <c r="IP934" s="409"/>
      <c r="IQ934" s="409"/>
      <c r="IR934" s="409"/>
      <c r="IS934" s="409"/>
      <c r="IT934" s="409"/>
      <c r="IU934" s="409"/>
      <c r="IV934" s="409"/>
    </row>
    <row r="935" spans="10:256">
      <c r="J935" s="409"/>
      <c r="K935" s="409"/>
      <c r="L935" s="409"/>
      <c r="M935" s="409"/>
      <c r="N935" s="409"/>
      <c r="O935" s="409"/>
      <c r="P935" s="409"/>
      <c r="Q935" s="409"/>
      <c r="R935" s="409"/>
      <c r="S935" s="409"/>
      <c r="T935" s="409"/>
      <c r="U935" s="409"/>
      <c r="V935" s="409"/>
      <c r="W935" s="409"/>
      <c r="X935" s="409"/>
      <c r="AP935" s="409"/>
      <c r="AQ935" s="409"/>
      <c r="AR935" s="409"/>
      <c r="AS935" s="409"/>
      <c r="AT935" s="409"/>
      <c r="AU935" s="409"/>
      <c r="AV935" s="409"/>
      <c r="BF935" s="409"/>
      <c r="BG935" s="409"/>
      <c r="BH935" s="409"/>
      <c r="BI935" s="409"/>
      <c r="BJ935" s="409"/>
      <c r="BK935" s="409"/>
      <c r="BL935" s="409"/>
      <c r="BV935" s="409"/>
      <c r="BW935" s="409"/>
      <c r="BX935" s="409"/>
      <c r="BY935" s="409"/>
      <c r="BZ935" s="409"/>
      <c r="CA935" s="409"/>
      <c r="CB935" s="409"/>
      <c r="CL935" s="409"/>
      <c r="CM935" s="409"/>
      <c r="CN935" s="409"/>
      <c r="CO935" s="409"/>
      <c r="CP935" s="409"/>
      <c r="CQ935" s="409"/>
      <c r="CR935" s="409"/>
      <c r="DB935" s="409"/>
      <c r="DC935" s="409"/>
      <c r="DD935" s="409"/>
      <c r="DE935" s="409"/>
      <c r="DF935" s="409"/>
      <c r="DG935" s="409"/>
      <c r="DH935" s="409"/>
      <c r="DR935" s="409"/>
      <c r="DS935" s="409"/>
      <c r="DT935" s="409"/>
      <c r="DU935" s="409"/>
      <c r="DV935" s="409"/>
      <c r="DW935" s="409"/>
      <c r="DX935" s="409"/>
      <c r="EH935" s="409"/>
      <c r="EI935" s="409"/>
      <c r="EJ935" s="409"/>
      <c r="EK935" s="409"/>
      <c r="EL935" s="409"/>
      <c r="EM935" s="409"/>
      <c r="EN935" s="409"/>
      <c r="EX935" s="409"/>
      <c r="EY935" s="409"/>
      <c r="EZ935" s="409"/>
      <c r="FA935" s="409"/>
      <c r="FB935" s="409"/>
      <c r="FC935" s="409"/>
      <c r="FD935" s="409"/>
      <c r="FN935" s="409"/>
      <c r="FO935" s="409"/>
      <c r="FP935" s="409"/>
      <c r="FQ935" s="409"/>
      <c r="FR935" s="409"/>
      <c r="FS935" s="409"/>
      <c r="FT935" s="409"/>
      <c r="GD935" s="409"/>
      <c r="GE935" s="409"/>
      <c r="GF935" s="409"/>
      <c r="GG935" s="409"/>
      <c r="GH935" s="409"/>
      <c r="GI935" s="409"/>
      <c r="GJ935" s="409"/>
      <c r="GT935" s="409"/>
      <c r="GU935" s="409"/>
      <c r="GV935" s="409"/>
      <c r="GW935" s="409"/>
      <c r="GX935" s="409"/>
      <c r="GY935" s="409"/>
      <c r="GZ935" s="409"/>
      <c r="HJ935" s="409"/>
      <c r="HK935" s="409"/>
      <c r="HL935" s="409"/>
      <c r="HM935" s="409"/>
      <c r="HN935" s="409"/>
      <c r="HO935" s="409"/>
      <c r="HP935" s="409"/>
      <c r="HZ935" s="409"/>
      <c r="IA935" s="409"/>
      <c r="IB935" s="409"/>
      <c r="IC935" s="409"/>
      <c r="ID935" s="409"/>
      <c r="IE935" s="409"/>
      <c r="IF935" s="409"/>
      <c r="IP935" s="409"/>
      <c r="IQ935" s="409"/>
      <c r="IR935" s="409"/>
      <c r="IS935" s="409"/>
      <c r="IT935" s="409"/>
      <c r="IU935" s="409"/>
      <c r="IV935" s="409"/>
    </row>
    <row r="936" spans="10:256">
      <c r="J936" s="409"/>
      <c r="K936" s="409"/>
      <c r="L936" s="409"/>
      <c r="M936" s="409"/>
      <c r="N936" s="409"/>
      <c r="O936" s="409"/>
      <c r="P936" s="409"/>
      <c r="Q936" s="409"/>
      <c r="R936" s="409"/>
      <c r="S936" s="409"/>
      <c r="T936" s="409"/>
      <c r="U936" s="409"/>
      <c r="V936" s="409"/>
      <c r="W936" s="409"/>
      <c r="X936" s="409"/>
      <c r="AP936" s="409"/>
      <c r="AQ936" s="409"/>
      <c r="AR936" s="409"/>
      <c r="AS936" s="409"/>
      <c r="AT936" s="409"/>
      <c r="AU936" s="409"/>
      <c r="AV936" s="409"/>
      <c r="BF936" s="409"/>
      <c r="BG936" s="409"/>
      <c r="BH936" s="409"/>
      <c r="BI936" s="409"/>
      <c r="BJ936" s="409"/>
      <c r="BK936" s="409"/>
      <c r="BL936" s="409"/>
      <c r="BV936" s="409"/>
      <c r="BW936" s="409"/>
      <c r="BX936" s="409"/>
      <c r="BY936" s="409"/>
      <c r="BZ936" s="409"/>
      <c r="CA936" s="409"/>
      <c r="CB936" s="409"/>
      <c r="CL936" s="409"/>
      <c r="CM936" s="409"/>
      <c r="CN936" s="409"/>
      <c r="CO936" s="409"/>
      <c r="CP936" s="409"/>
      <c r="CQ936" s="409"/>
      <c r="CR936" s="409"/>
      <c r="DB936" s="409"/>
      <c r="DC936" s="409"/>
      <c r="DD936" s="409"/>
      <c r="DE936" s="409"/>
      <c r="DF936" s="409"/>
      <c r="DG936" s="409"/>
      <c r="DH936" s="409"/>
      <c r="DR936" s="409"/>
      <c r="DS936" s="409"/>
      <c r="DT936" s="409"/>
      <c r="DU936" s="409"/>
      <c r="DV936" s="409"/>
      <c r="DW936" s="409"/>
      <c r="DX936" s="409"/>
      <c r="EH936" s="409"/>
      <c r="EI936" s="409"/>
      <c r="EJ936" s="409"/>
      <c r="EK936" s="409"/>
      <c r="EL936" s="409"/>
      <c r="EM936" s="409"/>
      <c r="EN936" s="409"/>
      <c r="EX936" s="409"/>
      <c r="EY936" s="409"/>
      <c r="EZ936" s="409"/>
      <c r="FA936" s="409"/>
      <c r="FB936" s="409"/>
      <c r="FC936" s="409"/>
      <c r="FD936" s="409"/>
      <c r="FN936" s="409"/>
      <c r="FO936" s="409"/>
      <c r="FP936" s="409"/>
      <c r="FQ936" s="409"/>
      <c r="FR936" s="409"/>
      <c r="FS936" s="409"/>
      <c r="FT936" s="409"/>
      <c r="GD936" s="409"/>
      <c r="GE936" s="409"/>
      <c r="GF936" s="409"/>
      <c r="GG936" s="409"/>
      <c r="GH936" s="409"/>
      <c r="GI936" s="409"/>
      <c r="GJ936" s="409"/>
      <c r="GT936" s="409"/>
      <c r="GU936" s="409"/>
      <c r="GV936" s="409"/>
      <c r="GW936" s="409"/>
      <c r="GX936" s="409"/>
      <c r="GY936" s="409"/>
      <c r="GZ936" s="409"/>
      <c r="HJ936" s="409"/>
      <c r="HK936" s="409"/>
      <c r="HL936" s="409"/>
      <c r="HM936" s="409"/>
      <c r="HN936" s="409"/>
      <c r="HO936" s="409"/>
      <c r="HP936" s="409"/>
      <c r="HZ936" s="409"/>
      <c r="IA936" s="409"/>
      <c r="IB936" s="409"/>
      <c r="IC936" s="409"/>
      <c r="ID936" s="409"/>
      <c r="IE936" s="409"/>
      <c r="IF936" s="409"/>
      <c r="IP936" s="409"/>
      <c r="IQ936" s="409"/>
      <c r="IR936" s="409"/>
      <c r="IS936" s="409"/>
      <c r="IT936" s="409"/>
      <c r="IU936" s="409"/>
      <c r="IV936" s="409"/>
    </row>
    <row r="937" spans="10:256">
      <c r="J937" s="409"/>
      <c r="K937" s="409"/>
      <c r="L937" s="409"/>
      <c r="M937" s="409"/>
      <c r="N937" s="409"/>
      <c r="O937" s="409"/>
      <c r="P937" s="409"/>
      <c r="Q937" s="409"/>
      <c r="R937" s="409"/>
      <c r="S937" s="409"/>
      <c r="T937" s="409"/>
      <c r="U937" s="409"/>
      <c r="V937" s="409"/>
      <c r="W937" s="409"/>
      <c r="X937" s="409"/>
      <c r="AP937" s="409"/>
      <c r="AQ937" s="409"/>
      <c r="AR937" s="409"/>
      <c r="AS937" s="409"/>
      <c r="AT937" s="409"/>
      <c r="AU937" s="409"/>
      <c r="AV937" s="409"/>
      <c r="BF937" s="409"/>
      <c r="BG937" s="409"/>
      <c r="BH937" s="409"/>
      <c r="BI937" s="409"/>
      <c r="BJ937" s="409"/>
      <c r="BK937" s="409"/>
      <c r="BL937" s="409"/>
      <c r="BV937" s="409"/>
      <c r="BW937" s="409"/>
      <c r="BX937" s="409"/>
      <c r="BY937" s="409"/>
      <c r="BZ937" s="409"/>
      <c r="CA937" s="409"/>
      <c r="CB937" s="409"/>
      <c r="CL937" s="409"/>
      <c r="CM937" s="409"/>
      <c r="CN937" s="409"/>
      <c r="CO937" s="409"/>
      <c r="CP937" s="409"/>
      <c r="CQ937" s="409"/>
      <c r="CR937" s="409"/>
      <c r="DB937" s="409"/>
      <c r="DC937" s="409"/>
      <c r="DD937" s="409"/>
      <c r="DE937" s="409"/>
      <c r="DF937" s="409"/>
      <c r="DG937" s="409"/>
      <c r="DH937" s="409"/>
      <c r="DR937" s="409"/>
      <c r="DS937" s="409"/>
      <c r="DT937" s="409"/>
      <c r="DU937" s="409"/>
      <c r="DV937" s="409"/>
      <c r="DW937" s="409"/>
      <c r="DX937" s="409"/>
      <c r="EH937" s="409"/>
      <c r="EI937" s="409"/>
      <c r="EJ937" s="409"/>
      <c r="EK937" s="409"/>
      <c r="EL937" s="409"/>
      <c r="EM937" s="409"/>
      <c r="EN937" s="409"/>
      <c r="EX937" s="409"/>
      <c r="EY937" s="409"/>
      <c r="EZ937" s="409"/>
      <c r="FA937" s="409"/>
      <c r="FB937" s="409"/>
      <c r="FC937" s="409"/>
      <c r="FD937" s="409"/>
      <c r="FN937" s="409"/>
      <c r="FO937" s="409"/>
      <c r="FP937" s="409"/>
      <c r="FQ937" s="409"/>
      <c r="FR937" s="409"/>
      <c r="FS937" s="409"/>
      <c r="FT937" s="409"/>
      <c r="GD937" s="409"/>
      <c r="GE937" s="409"/>
      <c r="GF937" s="409"/>
      <c r="GG937" s="409"/>
      <c r="GH937" s="409"/>
      <c r="GI937" s="409"/>
      <c r="GJ937" s="409"/>
      <c r="GT937" s="409"/>
      <c r="GU937" s="409"/>
      <c r="GV937" s="409"/>
      <c r="GW937" s="409"/>
      <c r="GX937" s="409"/>
      <c r="GY937" s="409"/>
      <c r="GZ937" s="409"/>
      <c r="HJ937" s="409"/>
      <c r="HK937" s="409"/>
      <c r="HL937" s="409"/>
      <c r="HM937" s="409"/>
      <c r="HN937" s="409"/>
      <c r="HO937" s="409"/>
      <c r="HP937" s="409"/>
      <c r="HZ937" s="409"/>
      <c r="IA937" s="409"/>
      <c r="IB937" s="409"/>
      <c r="IC937" s="409"/>
      <c r="ID937" s="409"/>
      <c r="IE937" s="409"/>
      <c r="IF937" s="409"/>
      <c r="IP937" s="409"/>
      <c r="IQ937" s="409"/>
      <c r="IR937" s="409"/>
      <c r="IS937" s="409"/>
      <c r="IT937" s="409"/>
      <c r="IU937" s="409"/>
      <c r="IV937" s="409"/>
    </row>
    <row r="938" spans="10:256">
      <c r="J938" s="409"/>
      <c r="K938" s="409"/>
      <c r="L938" s="409"/>
      <c r="M938" s="409"/>
      <c r="N938" s="409"/>
      <c r="O938" s="409"/>
      <c r="P938" s="409"/>
      <c r="Q938" s="409"/>
      <c r="R938" s="409"/>
      <c r="S938" s="409"/>
      <c r="T938" s="409"/>
      <c r="U938" s="409"/>
      <c r="V938" s="409"/>
      <c r="W938" s="409"/>
      <c r="X938" s="409"/>
      <c r="AP938" s="409"/>
      <c r="AQ938" s="409"/>
      <c r="AR938" s="409"/>
      <c r="AS938" s="409"/>
      <c r="AT938" s="409"/>
      <c r="AU938" s="409"/>
      <c r="AV938" s="409"/>
      <c r="BF938" s="409"/>
      <c r="BG938" s="409"/>
      <c r="BH938" s="409"/>
      <c r="BI938" s="409"/>
      <c r="BJ938" s="409"/>
      <c r="BK938" s="409"/>
      <c r="BL938" s="409"/>
      <c r="BV938" s="409"/>
      <c r="BW938" s="409"/>
      <c r="BX938" s="409"/>
      <c r="BY938" s="409"/>
      <c r="BZ938" s="409"/>
      <c r="CA938" s="409"/>
      <c r="CB938" s="409"/>
      <c r="CL938" s="409"/>
      <c r="CM938" s="409"/>
      <c r="CN938" s="409"/>
      <c r="CO938" s="409"/>
      <c r="CP938" s="409"/>
      <c r="CQ938" s="409"/>
      <c r="CR938" s="409"/>
      <c r="DB938" s="409"/>
      <c r="DC938" s="409"/>
      <c r="DD938" s="409"/>
      <c r="DE938" s="409"/>
      <c r="DF938" s="409"/>
      <c r="DG938" s="409"/>
      <c r="DH938" s="409"/>
      <c r="DR938" s="409"/>
      <c r="DS938" s="409"/>
      <c r="DT938" s="409"/>
      <c r="DU938" s="409"/>
      <c r="DV938" s="409"/>
      <c r="DW938" s="409"/>
      <c r="DX938" s="409"/>
      <c r="EH938" s="409"/>
      <c r="EI938" s="409"/>
      <c r="EJ938" s="409"/>
      <c r="EK938" s="409"/>
      <c r="EL938" s="409"/>
      <c r="EM938" s="409"/>
      <c r="EN938" s="409"/>
      <c r="EX938" s="409"/>
      <c r="EY938" s="409"/>
      <c r="EZ938" s="409"/>
      <c r="FA938" s="409"/>
      <c r="FB938" s="409"/>
      <c r="FC938" s="409"/>
      <c r="FD938" s="409"/>
      <c r="FN938" s="409"/>
      <c r="FO938" s="409"/>
      <c r="FP938" s="409"/>
      <c r="FQ938" s="409"/>
      <c r="FR938" s="409"/>
      <c r="FS938" s="409"/>
      <c r="FT938" s="409"/>
      <c r="GD938" s="409"/>
      <c r="GE938" s="409"/>
      <c r="GF938" s="409"/>
      <c r="GG938" s="409"/>
      <c r="GH938" s="409"/>
      <c r="GI938" s="409"/>
      <c r="GJ938" s="409"/>
      <c r="GT938" s="409"/>
      <c r="GU938" s="409"/>
      <c r="GV938" s="409"/>
      <c r="GW938" s="409"/>
      <c r="GX938" s="409"/>
      <c r="GY938" s="409"/>
      <c r="GZ938" s="409"/>
      <c r="HJ938" s="409"/>
      <c r="HK938" s="409"/>
      <c r="HL938" s="409"/>
      <c r="HM938" s="409"/>
      <c r="HN938" s="409"/>
      <c r="HO938" s="409"/>
      <c r="HP938" s="409"/>
      <c r="HZ938" s="409"/>
      <c r="IA938" s="409"/>
      <c r="IB938" s="409"/>
      <c r="IC938" s="409"/>
      <c r="ID938" s="409"/>
      <c r="IE938" s="409"/>
      <c r="IF938" s="409"/>
      <c r="IP938" s="409"/>
      <c r="IQ938" s="409"/>
      <c r="IR938" s="409"/>
      <c r="IS938" s="409"/>
      <c r="IT938" s="409"/>
      <c r="IU938" s="409"/>
      <c r="IV938" s="409"/>
    </row>
    <row r="939" spans="10:256">
      <c r="J939" s="409"/>
      <c r="K939" s="409"/>
      <c r="L939" s="409"/>
      <c r="M939" s="409"/>
      <c r="N939" s="409"/>
      <c r="O939" s="409"/>
      <c r="P939" s="409"/>
      <c r="Q939" s="409"/>
      <c r="R939" s="409"/>
      <c r="S939" s="409"/>
      <c r="T939" s="409"/>
      <c r="U939" s="409"/>
      <c r="V939" s="409"/>
      <c r="W939" s="409"/>
      <c r="X939" s="409"/>
      <c r="AP939" s="409"/>
      <c r="AQ939" s="409"/>
      <c r="AR939" s="409"/>
      <c r="AS939" s="409"/>
      <c r="AT939" s="409"/>
      <c r="AU939" s="409"/>
      <c r="AV939" s="409"/>
      <c r="BF939" s="409"/>
      <c r="BG939" s="409"/>
      <c r="BH939" s="409"/>
      <c r="BI939" s="409"/>
      <c r="BJ939" s="409"/>
      <c r="BK939" s="409"/>
      <c r="BL939" s="409"/>
      <c r="BV939" s="409"/>
      <c r="BW939" s="409"/>
      <c r="BX939" s="409"/>
      <c r="BY939" s="409"/>
      <c r="BZ939" s="409"/>
      <c r="CA939" s="409"/>
      <c r="CB939" s="409"/>
      <c r="CL939" s="409"/>
      <c r="CM939" s="409"/>
      <c r="CN939" s="409"/>
      <c r="CO939" s="409"/>
      <c r="CP939" s="409"/>
      <c r="CQ939" s="409"/>
      <c r="CR939" s="409"/>
      <c r="DB939" s="409"/>
      <c r="DC939" s="409"/>
      <c r="DD939" s="409"/>
      <c r="DE939" s="409"/>
      <c r="DF939" s="409"/>
      <c r="DG939" s="409"/>
      <c r="DH939" s="409"/>
      <c r="DR939" s="409"/>
      <c r="DS939" s="409"/>
      <c r="DT939" s="409"/>
      <c r="DU939" s="409"/>
      <c r="DV939" s="409"/>
      <c r="DW939" s="409"/>
      <c r="DX939" s="409"/>
      <c r="EH939" s="409"/>
      <c r="EI939" s="409"/>
      <c r="EJ939" s="409"/>
      <c r="EK939" s="409"/>
      <c r="EL939" s="409"/>
      <c r="EM939" s="409"/>
      <c r="EN939" s="409"/>
      <c r="EX939" s="409"/>
      <c r="EY939" s="409"/>
      <c r="EZ939" s="409"/>
      <c r="FA939" s="409"/>
      <c r="FB939" s="409"/>
      <c r="FC939" s="409"/>
      <c r="FD939" s="409"/>
      <c r="FN939" s="409"/>
      <c r="FO939" s="409"/>
      <c r="FP939" s="409"/>
      <c r="FQ939" s="409"/>
      <c r="FR939" s="409"/>
      <c r="FS939" s="409"/>
      <c r="FT939" s="409"/>
      <c r="GD939" s="409"/>
      <c r="GE939" s="409"/>
      <c r="GF939" s="409"/>
      <c r="GG939" s="409"/>
      <c r="GH939" s="409"/>
      <c r="GI939" s="409"/>
      <c r="GJ939" s="409"/>
      <c r="GT939" s="409"/>
      <c r="GU939" s="409"/>
      <c r="GV939" s="409"/>
      <c r="GW939" s="409"/>
      <c r="GX939" s="409"/>
      <c r="GY939" s="409"/>
      <c r="GZ939" s="409"/>
      <c r="HJ939" s="409"/>
      <c r="HK939" s="409"/>
      <c r="HL939" s="409"/>
      <c r="HM939" s="409"/>
      <c r="HN939" s="409"/>
      <c r="HO939" s="409"/>
      <c r="HP939" s="409"/>
      <c r="HZ939" s="409"/>
      <c r="IA939" s="409"/>
      <c r="IB939" s="409"/>
      <c r="IC939" s="409"/>
      <c r="ID939" s="409"/>
      <c r="IE939" s="409"/>
      <c r="IF939" s="409"/>
      <c r="IP939" s="409"/>
      <c r="IQ939" s="409"/>
      <c r="IR939" s="409"/>
      <c r="IS939" s="409"/>
      <c r="IT939" s="409"/>
      <c r="IU939" s="409"/>
      <c r="IV939" s="409"/>
    </row>
    <row r="940" spans="10:256">
      <c r="J940" s="409"/>
      <c r="K940" s="409"/>
      <c r="L940" s="409"/>
      <c r="M940" s="409"/>
      <c r="N940" s="409"/>
      <c r="O940" s="409"/>
      <c r="P940" s="409"/>
      <c r="Q940" s="409"/>
      <c r="R940" s="409"/>
      <c r="S940" s="409"/>
      <c r="T940" s="409"/>
      <c r="U940" s="409"/>
      <c r="V940" s="409"/>
      <c r="W940" s="409"/>
      <c r="X940" s="409"/>
      <c r="AP940" s="409"/>
      <c r="AQ940" s="409"/>
      <c r="AR940" s="409"/>
      <c r="AS940" s="409"/>
      <c r="AT940" s="409"/>
      <c r="AU940" s="409"/>
      <c r="AV940" s="409"/>
      <c r="BF940" s="409"/>
      <c r="BG940" s="409"/>
      <c r="BH940" s="409"/>
      <c r="BI940" s="409"/>
      <c r="BJ940" s="409"/>
      <c r="BK940" s="409"/>
      <c r="BL940" s="409"/>
      <c r="BV940" s="409"/>
      <c r="BW940" s="409"/>
      <c r="BX940" s="409"/>
      <c r="BY940" s="409"/>
      <c r="BZ940" s="409"/>
      <c r="CA940" s="409"/>
      <c r="CB940" s="409"/>
      <c r="CL940" s="409"/>
      <c r="CM940" s="409"/>
      <c r="CN940" s="409"/>
      <c r="CO940" s="409"/>
      <c r="CP940" s="409"/>
      <c r="CQ940" s="409"/>
      <c r="CR940" s="409"/>
      <c r="DB940" s="409"/>
      <c r="DC940" s="409"/>
      <c r="DD940" s="409"/>
      <c r="DE940" s="409"/>
      <c r="DF940" s="409"/>
      <c r="DG940" s="409"/>
      <c r="DH940" s="409"/>
      <c r="DR940" s="409"/>
      <c r="DS940" s="409"/>
      <c r="DT940" s="409"/>
      <c r="DU940" s="409"/>
      <c r="DV940" s="409"/>
      <c r="DW940" s="409"/>
      <c r="DX940" s="409"/>
      <c r="EH940" s="409"/>
      <c r="EI940" s="409"/>
      <c r="EJ940" s="409"/>
      <c r="EK940" s="409"/>
      <c r="EL940" s="409"/>
      <c r="EM940" s="409"/>
      <c r="EN940" s="409"/>
      <c r="EX940" s="409"/>
      <c r="EY940" s="409"/>
      <c r="EZ940" s="409"/>
      <c r="FA940" s="409"/>
      <c r="FB940" s="409"/>
      <c r="FC940" s="409"/>
      <c r="FD940" s="409"/>
      <c r="FN940" s="409"/>
      <c r="FO940" s="409"/>
      <c r="FP940" s="409"/>
      <c r="FQ940" s="409"/>
      <c r="FR940" s="409"/>
      <c r="FS940" s="409"/>
      <c r="FT940" s="409"/>
      <c r="GD940" s="409"/>
      <c r="GE940" s="409"/>
      <c r="GF940" s="409"/>
      <c r="GG940" s="409"/>
      <c r="GH940" s="409"/>
      <c r="GI940" s="409"/>
      <c r="GJ940" s="409"/>
      <c r="GT940" s="409"/>
      <c r="GU940" s="409"/>
      <c r="GV940" s="409"/>
      <c r="GW940" s="409"/>
      <c r="GX940" s="409"/>
      <c r="GY940" s="409"/>
      <c r="GZ940" s="409"/>
      <c r="HJ940" s="409"/>
      <c r="HK940" s="409"/>
      <c r="HL940" s="409"/>
      <c r="HM940" s="409"/>
      <c r="HN940" s="409"/>
      <c r="HO940" s="409"/>
      <c r="HP940" s="409"/>
      <c r="HZ940" s="409"/>
      <c r="IA940" s="409"/>
      <c r="IB940" s="409"/>
      <c r="IC940" s="409"/>
      <c r="ID940" s="409"/>
      <c r="IE940" s="409"/>
      <c r="IF940" s="409"/>
      <c r="IP940" s="409"/>
      <c r="IQ940" s="409"/>
      <c r="IR940" s="409"/>
      <c r="IS940" s="409"/>
      <c r="IT940" s="409"/>
      <c r="IU940" s="409"/>
      <c r="IV940" s="409"/>
    </row>
    <row r="941" spans="10:256">
      <c r="J941" s="409"/>
      <c r="K941" s="409"/>
      <c r="L941" s="409"/>
      <c r="M941" s="409"/>
      <c r="N941" s="409"/>
      <c r="O941" s="409"/>
      <c r="P941" s="409"/>
      <c r="Q941" s="409"/>
      <c r="R941" s="409"/>
      <c r="S941" s="409"/>
      <c r="T941" s="409"/>
      <c r="U941" s="409"/>
      <c r="V941" s="409"/>
      <c r="W941" s="409"/>
      <c r="X941" s="409"/>
      <c r="AP941" s="409"/>
      <c r="AQ941" s="409"/>
      <c r="AR941" s="409"/>
      <c r="AS941" s="409"/>
      <c r="AT941" s="409"/>
      <c r="AU941" s="409"/>
      <c r="AV941" s="409"/>
      <c r="BF941" s="409"/>
      <c r="BG941" s="409"/>
      <c r="BH941" s="409"/>
      <c r="BI941" s="409"/>
      <c r="BJ941" s="409"/>
      <c r="BK941" s="409"/>
      <c r="BL941" s="409"/>
      <c r="BV941" s="409"/>
      <c r="BW941" s="409"/>
      <c r="BX941" s="409"/>
      <c r="BY941" s="409"/>
      <c r="BZ941" s="409"/>
      <c r="CA941" s="409"/>
      <c r="CB941" s="409"/>
      <c r="CL941" s="409"/>
      <c r="CM941" s="409"/>
      <c r="CN941" s="409"/>
      <c r="CO941" s="409"/>
      <c r="CP941" s="409"/>
      <c r="CQ941" s="409"/>
      <c r="CR941" s="409"/>
      <c r="DB941" s="409"/>
      <c r="DC941" s="409"/>
      <c r="DD941" s="409"/>
      <c r="DE941" s="409"/>
      <c r="DF941" s="409"/>
      <c r="DG941" s="409"/>
      <c r="DH941" s="409"/>
      <c r="DR941" s="409"/>
      <c r="DS941" s="409"/>
      <c r="DT941" s="409"/>
      <c r="DU941" s="409"/>
      <c r="DV941" s="409"/>
      <c r="DW941" s="409"/>
      <c r="DX941" s="409"/>
      <c r="EH941" s="409"/>
      <c r="EI941" s="409"/>
      <c r="EJ941" s="409"/>
      <c r="EK941" s="409"/>
      <c r="EL941" s="409"/>
      <c r="EM941" s="409"/>
      <c r="EN941" s="409"/>
      <c r="EX941" s="409"/>
      <c r="EY941" s="409"/>
      <c r="EZ941" s="409"/>
      <c r="FA941" s="409"/>
      <c r="FB941" s="409"/>
      <c r="FC941" s="409"/>
      <c r="FD941" s="409"/>
      <c r="FN941" s="409"/>
      <c r="FO941" s="409"/>
      <c r="FP941" s="409"/>
      <c r="FQ941" s="409"/>
      <c r="FR941" s="409"/>
      <c r="FS941" s="409"/>
      <c r="FT941" s="409"/>
      <c r="GD941" s="409"/>
      <c r="GE941" s="409"/>
      <c r="GF941" s="409"/>
      <c r="GG941" s="409"/>
      <c r="GH941" s="409"/>
      <c r="GI941" s="409"/>
      <c r="GJ941" s="409"/>
      <c r="GT941" s="409"/>
      <c r="GU941" s="409"/>
      <c r="GV941" s="409"/>
      <c r="GW941" s="409"/>
      <c r="GX941" s="409"/>
      <c r="GY941" s="409"/>
      <c r="GZ941" s="409"/>
      <c r="HJ941" s="409"/>
      <c r="HK941" s="409"/>
      <c r="HL941" s="409"/>
      <c r="HM941" s="409"/>
      <c r="HN941" s="409"/>
      <c r="HO941" s="409"/>
      <c r="HP941" s="409"/>
      <c r="HZ941" s="409"/>
      <c r="IA941" s="409"/>
      <c r="IB941" s="409"/>
      <c r="IC941" s="409"/>
      <c r="ID941" s="409"/>
      <c r="IE941" s="409"/>
      <c r="IF941" s="409"/>
      <c r="IP941" s="409"/>
      <c r="IQ941" s="409"/>
      <c r="IR941" s="409"/>
      <c r="IS941" s="409"/>
      <c r="IT941" s="409"/>
      <c r="IU941" s="409"/>
      <c r="IV941" s="409"/>
    </row>
    <row r="942" spans="10:256">
      <c r="J942" s="409"/>
      <c r="K942" s="409"/>
      <c r="L942" s="409"/>
      <c r="M942" s="409"/>
      <c r="N942" s="409"/>
      <c r="O942" s="409"/>
      <c r="P942" s="409"/>
      <c r="Q942" s="409"/>
      <c r="R942" s="409"/>
      <c r="S942" s="409"/>
      <c r="T942" s="409"/>
      <c r="U942" s="409"/>
      <c r="V942" s="409"/>
      <c r="W942" s="409"/>
      <c r="X942" s="409"/>
      <c r="AP942" s="409"/>
      <c r="AQ942" s="409"/>
      <c r="AR942" s="409"/>
      <c r="AS942" s="409"/>
      <c r="AT942" s="409"/>
      <c r="AU942" s="409"/>
      <c r="AV942" s="409"/>
      <c r="BF942" s="409"/>
      <c r="BG942" s="409"/>
      <c r="BH942" s="409"/>
      <c r="BI942" s="409"/>
      <c r="BJ942" s="409"/>
      <c r="BK942" s="409"/>
      <c r="BL942" s="409"/>
      <c r="BV942" s="409"/>
      <c r="BW942" s="409"/>
      <c r="BX942" s="409"/>
      <c r="BY942" s="409"/>
      <c r="BZ942" s="409"/>
      <c r="CA942" s="409"/>
      <c r="CB942" s="409"/>
      <c r="CL942" s="409"/>
      <c r="CM942" s="409"/>
      <c r="CN942" s="409"/>
      <c r="CO942" s="409"/>
      <c r="CP942" s="409"/>
      <c r="CQ942" s="409"/>
      <c r="CR942" s="409"/>
      <c r="DB942" s="409"/>
      <c r="DC942" s="409"/>
      <c r="DD942" s="409"/>
      <c r="DE942" s="409"/>
      <c r="DF942" s="409"/>
      <c r="DG942" s="409"/>
      <c r="DH942" s="409"/>
      <c r="DR942" s="409"/>
      <c r="DS942" s="409"/>
      <c r="DT942" s="409"/>
      <c r="DU942" s="409"/>
      <c r="DV942" s="409"/>
      <c r="DW942" s="409"/>
      <c r="DX942" s="409"/>
      <c r="EH942" s="409"/>
      <c r="EI942" s="409"/>
      <c r="EJ942" s="409"/>
      <c r="EK942" s="409"/>
      <c r="EL942" s="409"/>
      <c r="EM942" s="409"/>
      <c r="EN942" s="409"/>
      <c r="EX942" s="409"/>
      <c r="EY942" s="409"/>
      <c r="EZ942" s="409"/>
      <c r="FA942" s="409"/>
      <c r="FB942" s="409"/>
      <c r="FC942" s="409"/>
      <c r="FD942" s="409"/>
      <c r="FN942" s="409"/>
      <c r="FO942" s="409"/>
      <c r="FP942" s="409"/>
      <c r="FQ942" s="409"/>
      <c r="FR942" s="409"/>
      <c r="FS942" s="409"/>
      <c r="FT942" s="409"/>
      <c r="GD942" s="409"/>
      <c r="GE942" s="409"/>
      <c r="GF942" s="409"/>
      <c r="GG942" s="409"/>
      <c r="GH942" s="409"/>
      <c r="GI942" s="409"/>
      <c r="GJ942" s="409"/>
      <c r="GT942" s="409"/>
      <c r="GU942" s="409"/>
      <c r="GV942" s="409"/>
      <c r="GW942" s="409"/>
      <c r="GX942" s="409"/>
      <c r="GY942" s="409"/>
      <c r="GZ942" s="409"/>
      <c r="HJ942" s="409"/>
      <c r="HK942" s="409"/>
      <c r="HL942" s="409"/>
      <c r="HM942" s="409"/>
      <c r="HN942" s="409"/>
      <c r="HO942" s="409"/>
      <c r="HP942" s="409"/>
      <c r="HZ942" s="409"/>
      <c r="IA942" s="409"/>
      <c r="IB942" s="409"/>
      <c r="IC942" s="409"/>
      <c r="ID942" s="409"/>
      <c r="IE942" s="409"/>
      <c r="IF942" s="409"/>
      <c r="IP942" s="409"/>
      <c r="IQ942" s="409"/>
      <c r="IR942" s="409"/>
      <c r="IS942" s="409"/>
      <c r="IT942" s="409"/>
      <c r="IU942" s="409"/>
      <c r="IV942" s="409"/>
    </row>
    <row r="943" spans="10:256">
      <c r="J943" s="409"/>
      <c r="K943" s="409"/>
      <c r="L943" s="409"/>
      <c r="M943" s="409"/>
      <c r="N943" s="409"/>
      <c r="O943" s="409"/>
      <c r="P943" s="409"/>
      <c r="Q943" s="409"/>
      <c r="R943" s="409"/>
      <c r="S943" s="409"/>
      <c r="T943" s="409"/>
      <c r="U943" s="409"/>
      <c r="V943" s="409"/>
      <c r="W943" s="409"/>
      <c r="X943" s="409"/>
      <c r="AP943" s="409"/>
      <c r="AQ943" s="409"/>
      <c r="AR943" s="409"/>
      <c r="AS943" s="409"/>
      <c r="AT943" s="409"/>
      <c r="AU943" s="409"/>
      <c r="AV943" s="409"/>
      <c r="BF943" s="409"/>
      <c r="BG943" s="409"/>
      <c r="BH943" s="409"/>
      <c r="BI943" s="409"/>
      <c r="BJ943" s="409"/>
      <c r="BK943" s="409"/>
      <c r="BL943" s="409"/>
      <c r="BV943" s="409"/>
      <c r="BW943" s="409"/>
      <c r="BX943" s="409"/>
      <c r="BY943" s="409"/>
      <c r="BZ943" s="409"/>
      <c r="CA943" s="409"/>
      <c r="CB943" s="409"/>
      <c r="CL943" s="409"/>
      <c r="CM943" s="409"/>
      <c r="CN943" s="409"/>
      <c r="CO943" s="409"/>
      <c r="CP943" s="409"/>
      <c r="CQ943" s="409"/>
      <c r="CR943" s="409"/>
      <c r="DB943" s="409"/>
      <c r="DC943" s="409"/>
      <c r="DD943" s="409"/>
      <c r="DE943" s="409"/>
      <c r="DF943" s="409"/>
      <c r="DG943" s="409"/>
      <c r="DH943" s="409"/>
      <c r="DR943" s="409"/>
      <c r="DS943" s="409"/>
      <c r="DT943" s="409"/>
      <c r="DU943" s="409"/>
      <c r="DV943" s="409"/>
      <c r="DW943" s="409"/>
      <c r="DX943" s="409"/>
      <c r="EH943" s="409"/>
      <c r="EI943" s="409"/>
      <c r="EJ943" s="409"/>
      <c r="EK943" s="409"/>
      <c r="EL943" s="409"/>
      <c r="EM943" s="409"/>
      <c r="EN943" s="409"/>
      <c r="EX943" s="409"/>
      <c r="EY943" s="409"/>
      <c r="EZ943" s="409"/>
      <c r="FA943" s="409"/>
      <c r="FB943" s="409"/>
      <c r="FC943" s="409"/>
      <c r="FD943" s="409"/>
      <c r="FN943" s="409"/>
      <c r="FO943" s="409"/>
      <c r="FP943" s="409"/>
      <c r="FQ943" s="409"/>
      <c r="FR943" s="409"/>
      <c r="FS943" s="409"/>
      <c r="FT943" s="409"/>
      <c r="GD943" s="409"/>
      <c r="GE943" s="409"/>
      <c r="GF943" s="409"/>
      <c r="GG943" s="409"/>
      <c r="GH943" s="409"/>
      <c r="GI943" s="409"/>
      <c r="GJ943" s="409"/>
      <c r="GT943" s="409"/>
      <c r="GU943" s="409"/>
      <c r="GV943" s="409"/>
      <c r="GW943" s="409"/>
      <c r="GX943" s="409"/>
      <c r="GY943" s="409"/>
      <c r="GZ943" s="409"/>
      <c r="HJ943" s="409"/>
      <c r="HK943" s="409"/>
      <c r="HL943" s="409"/>
      <c r="HM943" s="409"/>
      <c r="HN943" s="409"/>
      <c r="HO943" s="409"/>
      <c r="HP943" s="409"/>
      <c r="HZ943" s="409"/>
      <c r="IA943" s="409"/>
      <c r="IB943" s="409"/>
      <c r="IC943" s="409"/>
      <c r="ID943" s="409"/>
      <c r="IE943" s="409"/>
      <c r="IF943" s="409"/>
      <c r="IP943" s="409"/>
      <c r="IQ943" s="409"/>
      <c r="IR943" s="409"/>
      <c r="IS943" s="409"/>
      <c r="IT943" s="409"/>
      <c r="IU943" s="409"/>
      <c r="IV943" s="409"/>
    </row>
    <row r="944" spans="10:256">
      <c r="J944" s="409"/>
      <c r="K944" s="409"/>
      <c r="L944" s="409"/>
      <c r="M944" s="409"/>
      <c r="N944" s="409"/>
      <c r="O944" s="409"/>
      <c r="P944" s="409"/>
      <c r="Q944" s="409"/>
      <c r="R944" s="409"/>
      <c r="S944" s="409"/>
      <c r="T944" s="409"/>
      <c r="U944" s="409"/>
      <c r="V944" s="409"/>
      <c r="W944" s="409"/>
      <c r="X944" s="409"/>
      <c r="AP944" s="409"/>
      <c r="AQ944" s="409"/>
      <c r="AR944" s="409"/>
      <c r="AS944" s="409"/>
      <c r="AT944" s="409"/>
      <c r="AU944" s="409"/>
      <c r="AV944" s="409"/>
      <c r="BF944" s="409"/>
      <c r="BG944" s="409"/>
      <c r="BH944" s="409"/>
      <c r="BI944" s="409"/>
      <c r="BJ944" s="409"/>
      <c r="BK944" s="409"/>
      <c r="BL944" s="409"/>
      <c r="BV944" s="409"/>
      <c r="BW944" s="409"/>
      <c r="BX944" s="409"/>
      <c r="BY944" s="409"/>
      <c r="BZ944" s="409"/>
      <c r="CA944" s="409"/>
      <c r="CB944" s="409"/>
      <c r="CL944" s="409"/>
      <c r="CM944" s="409"/>
      <c r="CN944" s="409"/>
      <c r="CO944" s="409"/>
      <c r="CP944" s="409"/>
      <c r="CQ944" s="409"/>
      <c r="CR944" s="409"/>
      <c r="DB944" s="409"/>
      <c r="DC944" s="409"/>
      <c r="DD944" s="409"/>
      <c r="DE944" s="409"/>
      <c r="DF944" s="409"/>
      <c r="DG944" s="409"/>
      <c r="DH944" s="409"/>
      <c r="DR944" s="409"/>
      <c r="DS944" s="409"/>
      <c r="DT944" s="409"/>
      <c r="DU944" s="409"/>
      <c r="DV944" s="409"/>
      <c r="DW944" s="409"/>
      <c r="DX944" s="409"/>
      <c r="EH944" s="409"/>
      <c r="EI944" s="409"/>
      <c r="EJ944" s="409"/>
      <c r="EK944" s="409"/>
      <c r="EL944" s="409"/>
      <c r="EM944" s="409"/>
      <c r="EN944" s="409"/>
      <c r="EX944" s="409"/>
      <c r="EY944" s="409"/>
      <c r="EZ944" s="409"/>
      <c r="FA944" s="409"/>
      <c r="FB944" s="409"/>
      <c r="FC944" s="409"/>
      <c r="FD944" s="409"/>
      <c r="FN944" s="409"/>
      <c r="FO944" s="409"/>
      <c r="FP944" s="409"/>
      <c r="FQ944" s="409"/>
      <c r="FR944" s="409"/>
      <c r="FS944" s="409"/>
      <c r="FT944" s="409"/>
      <c r="GD944" s="409"/>
      <c r="GE944" s="409"/>
      <c r="GF944" s="409"/>
      <c r="GG944" s="409"/>
      <c r="GH944" s="409"/>
      <c r="GI944" s="409"/>
      <c r="GJ944" s="409"/>
      <c r="GT944" s="409"/>
      <c r="GU944" s="409"/>
      <c r="GV944" s="409"/>
      <c r="GW944" s="409"/>
      <c r="GX944" s="409"/>
      <c r="GY944" s="409"/>
      <c r="GZ944" s="409"/>
      <c r="HJ944" s="409"/>
      <c r="HK944" s="409"/>
      <c r="HL944" s="409"/>
      <c r="HM944" s="409"/>
      <c r="HN944" s="409"/>
      <c r="HO944" s="409"/>
      <c r="HP944" s="409"/>
      <c r="HZ944" s="409"/>
      <c r="IA944" s="409"/>
      <c r="IB944" s="409"/>
      <c r="IC944" s="409"/>
      <c r="ID944" s="409"/>
      <c r="IE944" s="409"/>
      <c r="IF944" s="409"/>
      <c r="IP944" s="409"/>
      <c r="IQ944" s="409"/>
      <c r="IR944" s="409"/>
      <c r="IS944" s="409"/>
      <c r="IT944" s="409"/>
      <c r="IU944" s="409"/>
      <c r="IV944" s="409"/>
    </row>
    <row r="945" spans="10:256">
      <c r="J945" s="409"/>
      <c r="K945" s="409"/>
      <c r="L945" s="409"/>
      <c r="M945" s="409"/>
      <c r="N945" s="409"/>
      <c r="O945" s="409"/>
      <c r="P945" s="409"/>
      <c r="Q945" s="409"/>
      <c r="R945" s="409"/>
      <c r="S945" s="409"/>
      <c r="T945" s="409"/>
      <c r="U945" s="409"/>
      <c r="V945" s="409"/>
      <c r="W945" s="409"/>
      <c r="X945" s="409"/>
      <c r="AP945" s="409"/>
      <c r="AQ945" s="409"/>
      <c r="AR945" s="409"/>
      <c r="AS945" s="409"/>
      <c r="AT945" s="409"/>
      <c r="AU945" s="409"/>
      <c r="AV945" s="409"/>
      <c r="BF945" s="409"/>
      <c r="BG945" s="409"/>
      <c r="BH945" s="409"/>
      <c r="BI945" s="409"/>
      <c r="BJ945" s="409"/>
      <c r="BK945" s="409"/>
      <c r="BL945" s="409"/>
      <c r="BV945" s="409"/>
      <c r="BW945" s="409"/>
      <c r="BX945" s="409"/>
      <c r="BY945" s="409"/>
      <c r="BZ945" s="409"/>
      <c r="CA945" s="409"/>
      <c r="CB945" s="409"/>
      <c r="CL945" s="409"/>
      <c r="CM945" s="409"/>
      <c r="CN945" s="409"/>
      <c r="CO945" s="409"/>
      <c r="CP945" s="409"/>
      <c r="CQ945" s="409"/>
      <c r="CR945" s="409"/>
      <c r="DB945" s="409"/>
      <c r="DC945" s="409"/>
      <c r="DD945" s="409"/>
      <c r="DE945" s="409"/>
      <c r="DF945" s="409"/>
      <c r="DG945" s="409"/>
      <c r="DH945" s="409"/>
      <c r="DR945" s="409"/>
      <c r="DS945" s="409"/>
      <c r="DT945" s="409"/>
      <c r="DU945" s="409"/>
      <c r="DV945" s="409"/>
      <c r="DW945" s="409"/>
      <c r="DX945" s="409"/>
      <c r="EH945" s="409"/>
      <c r="EI945" s="409"/>
      <c r="EJ945" s="409"/>
      <c r="EK945" s="409"/>
      <c r="EL945" s="409"/>
      <c r="EM945" s="409"/>
      <c r="EN945" s="409"/>
      <c r="EX945" s="409"/>
      <c r="EY945" s="409"/>
      <c r="EZ945" s="409"/>
      <c r="FA945" s="409"/>
      <c r="FB945" s="409"/>
      <c r="FC945" s="409"/>
      <c r="FD945" s="409"/>
      <c r="FN945" s="409"/>
      <c r="FO945" s="409"/>
      <c r="FP945" s="409"/>
      <c r="FQ945" s="409"/>
      <c r="FR945" s="409"/>
      <c r="FS945" s="409"/>
      <c r="FT945" s="409"/>
      <c r="GD945" s="409"/>
      <c r="GE945" s="409"/>
      <c r="GF945" s="409"/>
      <c r="GG945" s="409"/>
      <c r="GH945" s="409"/>
      <c r="GI945" s="409"/>
      <c r="GJ945" s="409"/>
      <c r="GT945" s="409"/>
      <c r="GU945" s="409"/>
      <c r="GV945" s="409"/>
      <c r="GW945" s="409"/>
      <c r="GX945" s="409"/>
      <c r="GY945" s="409"/>
      <c r="GZ945" s="409"/>
      <c r="HJ945" s="409"/>
      <c r="HK945" s="409"/>
      <c r="HL945" s="409"/>
      <c r="HM945" s="409"/>
      <c r="HN945" s="409"/>
      <c r="HO945" s="409"/>
      <c r="HP945" s="409"/>
      <c r="HZ945" s="409"/>
      <c r="IA945" s="409"/>
      <c r="IB945" s="409"/>
      <c r="IC945" s="409"/>
      <c r="ID945" s="409"/>
      <c r="IE945" s="409"/>
      <c r="IF945" s="409"/>
      <c r="IP945" s="409"/>
      <c r="IQ945" s="409"/>
      <c r="IR945" s="409"/>
      <c r="IS945" s="409"/>
      <c r="IT945" s="409"/>
      <c r="IU945" s="409"/>
      <c r="IV945" s="409"/>
    </row>
    <row r="946" spans="10:256">
      <c r="J946" s="409"/>
      <c r="K946" s="409"/>
      <c r="L946" s="409"/>
      <c r="M946" s="409"/>
      <c r="N946" s="409"/>
      <c r="O946" s="409"/>
      <c r="P946" s="409"/>
      <c r="Q946" s="409"/>
      <c r="R946" s="409"/>
      <c r="S946" s="409"/>
      <c r="T946" s="409"/>
      <c r="U946" s="409"/>
      <c r="V946" s="409"/>
      <c r="W946" s="409"/>
      <c r="X946" s="409"/>
      <c r="AP946" s="409"/>
      <c r="AQ946" s="409"/>
      <c r="AR946" s="409"/>
      <c r="AS946" s="409"/>
      <c r="AT946" s="409"/>
      <c r="AU946" s="409"/>
      <c r="AV946" s="409"/>
      <c r="BF946" s="409"/>
      <c r="BG946" s="409"/>
      <c r="BH946" s="409"/>
      <c r="BI946" s="409"/>
      <c r="BJ946" s="409"/>
      <c r="BK946" s="409"/>
      <c r="BL946" s="409"/>
      <c r="BV946" s="409"/>
      <c r="BW946" s="409"/>
      <c r="BX946" s="409"/>
      <c r="BY946" s="409"/>
      <c r="BZ946" s="409"/>
      <c r="CA946" s="409"/>
      <c r="CB946" s="409"/>
      <c r="CL946" s="409"/>
      <c r="CM946" s="409"/>
      <c r="CN946" s="409"/>
      <c r="CO946" s="409"/>
      <c r="CP946" s="409"/>
      <c r="CQ946" s="409"/>
      <c r="CR946" s="409"/>
      <c r="DB946" s="409"/>
      <c r="DC946" s="409"/>
      <c r="DD946" s="409"/>
      <c r="DE946" s="409"/>
      <c r="DF946" s="409"/>
      <c r="DG946" s="409"/>
      <c r="DH946" s="409"/>
      <c r="DR946" s="409"/>
      <c r="DS946" s="409"/>
      <c r="DT946" s="409"/>
      <c r="DU946" s="409"/>
      <c r="DV946" s="409"/>
      <c r="DW946" s="409"/>
      <c r="DX946" s="409"/>
      <c r="EH946" s="409"/>
      <c r="EI946" s="409"/>
      <c r="EJ946" s="409"/>
      <c r="EK946" s="409"/>
      <c r="EL946" s="409"/>
      <c r="EM946" s="409"/>
      <c r="EN946" s="409"/>
      <c r="EX946" s="409"/>
      <c r="EY946" s="409"/>
      <c r="EZ946" s="409"/>
      <c r="FA946" s="409"/>
      <c r="FB946" s="409"/>
      <c r="FC946" s="409"/>
      <c r="FD946" s="409"/>
      <c r="FN946" s="409"/>
      <c r="FO946" s="409"/>
      <c r="FP946" s="409"/>
      <c r="FQ946" s="409"/>
      <c r="FR946" s="409"/>
      <c r="FS946" s="409"/>
      <c r="FT946" s="409"/>
      <c r="GD946" s="409"/>
      <c r="GE946" s="409"/>
      <c r="GF946" s="409"/>
      <c r="GG946" s="409"/>
      <c r="GH946" s="409"/>
      <c r="GI946" s="409"/>
      <c r="GJ946" s="409"/>
      <c r="GT946" s="409"/>
      <c r="GU946" s="409"/>
      <c r="GV946" s="409"/>
      <c r="GW946" s="409"/>
      <c r="GX946" s="409"/>
      <c r="GY946" s="409"/>
      <c r="GZ946" s="409"/>
      <c r="HJ946" s="409"/>
      <c r="HK946" s="409"/>
      <c r="HL946" s="409"/>
      <c r="HM946" s="409"/>
      <c r="HN946" s="409"/>
      <c r="HO946" s="409"/>
      <c r="HP946" s="409"/>
      <c r="HZ946" s="409"/>
      <c r="IA946" s="409"/>
      <c r="IB946" s="409"/>
      <c r="IC946" s="409"/>
      <c r="ID946" s="409"/>
      <c r="IE946" s="409"/>
      <c r="IF946" s="409"/>
      <c r="IP946" s="409"/>
      <c r="IQ946" s="409"/>
      <c r="IR946" s="409"/>
      <c r="IS946" s="409"/>
      <c r="IT946" s="409"/>
      <c r="IU946" s="409"/>
      <c r="IV946" s="409"/>
    </row>
    <row r="947" spans="10:256">
      <c r="J947" s="409"/>
      <c r="K947" s="409"/>
      <c r="L947" s="409"/>
      <c r="M947" s="409"/>
      <c r="N947" s="409"/>
      <c r="O947" s="409"/>
      <c r="P947" s="409"/>
      <c r="Q947" s="409"/>
      <c r="R947" s="409"/>
      <c r="S947" s="409"/>
      <c r="T947" s="409"/>
      <c r="U947" s="409"/>
      <c r="V947" s="409"/>
      <c r="W947" s="409"/>
      <c r="X947" s="409"/>
      <c r="AP947" s="409"/>
      <c r="AQ947" s="409"/>
      <c r="AR947" s="409"/>
      <c r="AS947" s="409"/>
      <c r="AT947" s="409"/>
      <c r="AU947" s="409"/>
      <c r="AV947" s="409"/>
      <c r="BF947" s="409"/>
      <c r="BG947" s="409"/>
      <c r="BH947" s="409"/>
      <c r="BI947" s="409"/>
      <c r="BJ947" s="409"/>
      <c r="BK947" s="409"/>
      <c r="BL947" s="409"/>
      <c r="BV947" s="409"/>
      <c r="BW947" s="409"/>
      <c r="BX947" s="409"/>
      <c r="BY947" s="409"/>
      <c r="BZ947" s="409"/>
      <c r="CA947" s="409"/>
      <c r="CB947" s="409"/>
      <c r="CL947" s="409"/>
      <c r="CM947" s="409"/>
      <c r="CN947" s="409"/>
      <c r="CO947" s="409"/>
      <c r="CP947" s="409"/>
      <c r="CQ947" s="409"/>
      <c r="CR947" s="409"/>
      <c r="DB947" s="409"/>
      <c r="DC947" s="409"/>
      <c r="DD947" s="409"/>
      <c r="DE947" s="409"/>
      <c r="DF947" s="409"/>
      <c r="DG947" s="409"/>
      <c r="DH947" s="409"/>
      <c r="DR947" s="409"/>
      <c r="DS947" s="409"/>
      <c r="DT947" s="409"/>
      <c r="DU947" s="409"/>
      <c r="DV947" s="409"/>
      <c r="DW947" s="409"/>
      <c r="DX947" s="409"/>
      <c r="EH947" s="409"/>
      <c r="EI947" s="409"/>
      <c r="EJ947" s="409"/>
      <c r="EK947" s="409"/>
      <c r="EL947" s="409"/>
      <c r="EM947" s="409"/>
      <c r="EN947" s="409"/>
      <c r="EX947" s="409"/>
      <c r="EY947" s="409"/>
      <c r="EZ947" s="409"/>
      <c r="FA947" s="409"/>
      <c r="FB947" s="409"/>
      <c r="FC947" s="409"/>
      <c r="FD947" s="409"/>
      <c r="FN947" s="409"/>
      <c r="FO947" s="409"/>
      <c r="FP947" s="409"/>
      <c r="FQ947" s="409"/>
      <c r="FR947" s="409"/>
      <c r="FS947" s="409"/>
      <c r="FT947" s="409"/>
      <c r="GD947" s="409"/>
      <c r="GE947" s="409"/>
      <c r="GF947" s="409"/>
      <c r="GG947" s="409"/>
      <c r="GH947" s="409"/>
      <c r="GI947" s="409"/>
      <c r="GJ947" s="409"/>
      <c r="GT947" s="409"/>
      <c r="GU947" s="409"/>
      <c r="GV947" s="409"/>
      <c r="GW947" s="409"/>
      <c r="GX947" s="409"/>
      <c r="GY947" s="409"/>
      <c r="GZ947" s="409"/>
      <c r="HJ947" s="409"/>
      <c r="HK947" s="409"/>
      <c r="HL947" s="409"/>
      <c r="HM947" s="409"/>
      <c r="HN947" s="409"/>
      <c r="HO947" s="409"/>
      <c r="HP947" s="409"/>
      <c r="HZ947" s="409"/>
      <c r="IA947" s="409"/>
      <c r="IB947" s="409"/>
      <c r="IC947" s="409"/>
      <c r="ID947" s="409"/>
      <c r="IE947" s="409"/>
      <c r="IF947" s="409"/>
      <c r="IP947" s="409"/>
      <c r="IQ947" s="409"/>
      <c r="IR947" s="409"/>
      <c r="IS947" s="409"/>
      <c r="IT947" s="409"/>
      <c r="IU947" s="409"/>
      <c r="IV947" s="409"/>
    </row>
    <row r="948" spans="10:256">
      <c r="J948" s="409"/>
      <c r="K948" s="409"/>
      <c r="L948" s="409"/>
      <c r="M948" s="409"/>
      <c r="N948" s="409"/>
      <c r="O948" s="409"/>
      <c r="P948" s="409"/>
      <c r="Q948" s="409"/>
      <c r="R948" s="409"/>
      <c r="S948" s="409"/>
      <c r="T948" s="409"/>
      <c r="U948" s="409"/>
      <c r="V948" s="409"/>
      <c r="W948" s="409"/>
      <c r="X948" s="409"/>
      <c r="AP948" s="409"/>
      <c r="AQ948" s="409"/>
      <c r="AR948" s="409"/>
      <c r="AS948" s="409"/>
      <c r="AT948" s="409"/>
      <c r="AU948" s="409"/>
      <c r="AV948" s="409"/>
      <c r="BF948" s="409"/>
      <c r="BG948" s="409"/>
      <c r="BH948" s="409"/>
      <c r="BI948" s="409"/>
      <c r="BJ948" s="409"/>
      <c r="BK948" s="409"/>
      <c r="BL948" s="409"/>
      <c r="BV948" s="409"/>
      <c r="BW948" s="409"/>
      <c r="BX948" s="409"/>
      <c r="BY948" s="409"/>
      <c r="BZ948" s="409"/>
      <c r="CA948" s="409"/>
      <c r="CB948" s="409"/>
      <c r="CL948" s="409"/>
      <c r="CM948" s="409"/>
      <c r="CN948" s="409"/>
      <c r="CO948" s="409"/>
      <c r="CP948" s="409"/>
      <c r="CQ948" s="409"/>
      <c r="CR948" s="409"/>
      <c r="DB948" s="409"/>
      <c r="DC948" s="409"/>
      <c r="DD948" s="409"/>
      <c r="DE948" s="409"/>
      <c r="DF948" s="409"/>
      <c r="DG948" s="409"/>
      <c r="DH948" s="409"/>
      <c r="DR948" s="409"/>
      <c r="DS948" s="409"/>
      <c r="DT948" s="409"/>
      <c r="DU948" s="409"/>
      <c r="DV948" s="409"/>
      <c r="DW948" s="409"/>
      <c r="DX948" s="409"/>
      <c r="EH948" s="409"/>
      <c r="EI948" s="409"/>
      <c r="EJ948" s="409"/>
      <c r="EK948" s="409"/>
      <c r="EL948" s="409"/>
      <c r="EM948" s="409"/>
      <c r="EN948" s="409"/>
      <c r="EX948" s="409"/>
      <c r="EY948" s="409"/>
      <c r="EZ948" s="409"/>
      <c r="FA948" s="409"/>
      <c r="FB948" s="409"/>
      <c r="FC948" s="409"/>
      <c r="FD948" s="409"/>
      <c r="FN948" s="409"/>
      <c r="FO948" s="409"/>
      <c r="FP948" s="409"/>
      <c r="FQ948" s="409"/>
      <c r="FR948" s="409"/>
      <c r="FS948" s="409"/>
      <c r="FT948" s="409"/>
      <c r="GD948" s="409"/>
      <c r="GE948" s="409"/>
      <c r="GF948" s="409"/>
      <c r="GG948" s="409"/>
      <c r="GH948" s="409"/>
      <c r="GI948" s="409"/>
      <c r="GJ948" s="409"/>
      <c r="GT948" s="409"/>
      <c r="GU948" s="409"/>
      <c r="GV948" s="409"/>
      <c r="GW948" s="409"/>
      <c r="GX948" s="409"/>
      <c r="GY948" s="409"/>
      <c r="GZ948" s="409"/>
      <c r="HJ948" s="409"/>
      <c r="HK948" s="409"/>
      <c r="HL948" s="409"/>
      <c r="HM948" s="409"/>
      <c r="HN948" s="409"/>
      <c r="HO948" s="409"/>
      <c r="HP948" s="409"/>
      <c r="HZ948" s="409"/>
      <c r="IA948" s="409"/>
      <c r="IB948" s="409"/>
      <c r="IC948" s="409"/>
      <c r="ID948" s="409"/>
      <c r="IE948" s="409"/>
      <c r="IF948" s="409"/>
      <c r="IP948" s="409"/>
      <c r="IQ948" s="409"/>
      <c r="IR948" s="409"/>
      <c r="IS948" s="409"/>
      <c r="IT948" s="409"/>
      <c r="IU948" s="409"/>
      <c r="IV948" s="409"/>
    </row>
    <row r="949" spans="10:256">
      <c r="J949" s="409"/>
      <c r="K949" s="409"/>
      <c r="L949" s="409"/>
      <c r="M949" s="409"/>
      <c r="N949" s="409"/>
      <c r="O949" s="409"/>
      <c r="P949" s="409"/>
      <c r="Q949" s="409"/>
      <c r="R949" s="409"/>
      <c r="S949" s="409"/>
      <c r="T949" s="409"/>
      <c r="U949" s="409"/>
      <c r="V949" s="409"/>
      <c r="W949" s="409"/>
      <c r="X949" s="409"/>
      <c r="AP949" s="409"/>
      <c r="AQ949" s="409"/>
      <c r="AR949" s="409"/>
      <c r="AS949" s="409"/>
      <c r="AT949" s="409"/>
      <c r="AU949" s="409"/>
      <c r="AV949" s="409"/>
      <c r="BF949" s="409"/>
      <c r="BG949" s="409"/>
      <c r="BH949" s="409"/>
      <c r="BI949" s="409"/>
      <c r="BJ949" s="409"/>
      <c r="BK949" s="409"/>
      <c r="BL949" s="409"/>
      <c r="BV949" s="409"/>
      <c r="BW949" s="409"/>
      <c r="BX949" s="409"/>
      <c r="BY949" s="409"/>
      <c r="BZ949" s="409"/>
      <c r="CA949" s="409"/>
      <c r="CB949" s="409"/>
      <c r="CL949" s="409"/>
      <c r="CM949" s="409"/>
      <c r="CN949" s="409"/>
      <c r="CO949" s="409"/>
      <c r="CP949" s="409"/>
      <c r="CQ949" s="409"/>
      <c r="CR949" s="409"/>
      <c r="DB949" s="409"/>
      <c r="DC949" s="409"/>
      <c r="DD949" s="409"/>
      <c r="DE949" s="409"/>
      <c r="DF949" s="409"/>
      <c r="DG949" s="409"/>
      <c r="DH949" s="409"/>
      <c r="DR949" s="409"/>
      <c r="DS949" s="409"/>
      <c r="DT949" s="409"/>
      <c r="DU949" s="409"/>
      <c r="DV949" s="409"/>
      <c r="DW949" s="409"/>
      <c r="DX949" s="409"/>
      <c r="EH949" s="409"/>
      <c r="EI949" s="409"/>
      <c r="EJ949" s="409"/>
      <c r="EK949" s="409"/>
      <c r="EL949" s="409"/>
      <c r="EM949" s="409"/>
      <c r="EN949" s="409"/>
      <c r="EX949" s="409"/>
      <c r="EY949" s="409"/>
      <c r="EZ949" s="409"/>
      <c r="FA949" s="409"/>
      <c r="FB949" s="409"/>
      <c r="FC949" s="409"/>
      <c r="FD949" s="409"/>
      <c r="FN949" s="409"/>
      <c r="FO949" s="409"/>
      <c r="FP949" s="409"/>
      <c r="FQ949" s="409"/>
      <c r="FR949" s="409"/>
      <c r="FS949" s="409"/>
      <c r="FT949" s="409"/>
      <c r="GD949" s="409"/>
      <c r="GE949" s="409"/>
      <c r="GF949" s="409"/>
      <c r="GG949" s="409"/>
      <c r="GH949" s="409"/>
      <c r="GI949" s="409"/>
      <c r="GJ949" s="409"/>
      <c r="GT949" s="409"/>
      <c r="GU949" s="409"/>
      <c r="GV949" s="409"/>
      <c r="GW949" s="409"/>
      <c r="GX949" s="409"/>
      <c r="GY949" s="409"/>
      <c r="GZ949" s="409"/>
      <c r="HJ949" s="409"/>
      <c r="HK949" s="409"/>
      <c r="HL949" s="409"/>
      <c r="HM949" s="409"/>
      <c r="HN949" s="409"/>
      <c r="HO949" s="409"/>
      <c r="HP949" s="409"/>
      <c r="HZ949" s="409"/>
      <c r="IA949" s="409"/>
      <c r="IB949" s="409"/>
      <c r="IC949" s="409"/>
      <c r="ID949" s="409"/>
      <c r="IE949" s="409"/>
      <c r="IF949" s="409"/>
      <c r="IP949" s="409"/>
      <c r="IQ949" s="409"/>
      <c r="IR949" s="409"/>
      <c r="IS949" s="409"/>
      <c r="IT949" s="409"/>
      <c r="IU949" s="409"/>
      <c r="IV949" s="409"/>
    </row>
    <row r="950" spans="10:256">
      <c r="J950" s="409"/>
      <c r="K950" s="409"/>
      <c r="L950" s="409"/>
      <c r="M950" s="409"/>
      <c r="N950" s="409"/>
      <c r="O950" s="409"/>
      <c r="P950" s="409"/>
      <c r="Q950" s="409"/>
      <c r="R950" s="409"/>
      <c r="S950" s="409"/>
      <c r="T950" s="409"/>
      <c r="U950" s="409"/>
      <c r="V950" s="409"/>
      <c r="W950" s="409"/>
      <c r="X950" s="409"/>
      <c r="AP950" s="409"/>
      <c r="AQ950" s="409"/>
      <c r="AR950" s="409"/>
      <c r="AS950" s="409"/>
      <c r="AT950" s="409"/>
      <c r="AU950" s="409"/>
      <c r="AV950" s="409"/>
      <c r="BF950" s="409"/>
      <c r="BG950" s="409"/>
      <c r="BH950" s="409"/>
      <c r="BI950" s="409"/>
      <c r="BJ950" s="409"/>
      <c r="BK950" s="409"/>
      <c r="BL950" s="409"/>
      <c r="BV950" s="409"/>
      <c r="BW950" s="409"/>
      <c r="BX950" s="409"/>
      <c r="BY950" s="409"/>
      <c r="BZ950" s="409"/>
      <c r="CA950" s="409"/>
      <c r="CB950" s="409"/>
      <c r="CL950" s="409"/>
      <c r="CM950" s="409"/>
      <c r="CN950" s="409"/>
      <c r="CO950" s="409"/>
      <c r="CP950" s="409"/>
      <c r="CQ950" s="409"/>
      <c r="CR950" s="409"/>
      <c r="DB950" s="409"/>
      <c r="DC950" s="409"/>
      <c r="DD950" s="409"/>
      <c r="DE950" s="409"/>
      <c r="DF950" s="409"/>
      <c r="DG950" s="409"/>
      <c r="DH950" s="409"/>
      <c r="DR950" s="409"/>
      <c r="DS950" s="409"/>
      <c r="DT950" s="409"/>
      <c r="DU950" s="409"/>
      <c r="DV950" s="409"/>
      <c r="DW950" s="409"/>
      <c r="DX950" s="409"/>
      <c r="EH950" s="409"/>
      <c r="EI950" s="409"/>
      <c r="EJ950" s="409"/>
      <c r="EK950" s="409"/>
      <c r="EL950" s="409"/>
      <c r="EM950" s="409"/>
      <c r="EN950" s="409"/>
      <c r="EX950" s="409"/>
      <c r="EY950" s="409"/>
      <c r="EZ950" s="409"/>
      <c r="FA950" s="409"/>
      <c r="FB950" s="409"/>
      <c r="FC950" s="409"/>
      <c r="FD950" s="409"/>
      <c r="FN950" s="409"/>
      <c r="FO950" s="409"/>
      <c r="FP950" s="409"/>
      <c r="FQ950" s="409"/>
      <c r="FR950" s="409"/>
      <c r="FS950" s="409"/>
      <c r="FT950" s="409"/>
      <c r="GD950" s="409"/>
      <c r="GE950" s="409"/>
      <c r="GF950" s="409"/>
      <c r="GG950" s="409"/>
      <c r="GH950" s="409"/>
      <c r="GI950" s="409"/>
      <c r="GJ950" s="409"/>
      <c r="GT950" s="409"/>
      <c r="GU950" s="409"/>
      <c r="GV950" s="409"/>
      <c r="GW950" s="409"/>
      <c r="GX950" s="409"/>
      <c r="GY950" s="409"/>
      <c r="GZ950" s="409"/>
      <c r="HJ950" s="409"/>
      <c r="HK950" s="409"/>
      <c r="HL950" s="409"/>
      <c r="HM950" s="409"/>
      <c r="HN950" s="409"/>
      <c r="HO950" s="409"/>
      <c r="HP950" s="409"/>
      <c r="HZ950" s="409"/>
      <c r="IA950" s="409"/>
      <c r="IB950" s="409"/>
      <c r="IC950" s="409"/>
      <c r="ID950" s="409"/>
      <c r="IE950" s="409"/>
      <c r="IF950" s="409"/>
      <c r="IP950" s="409"/>
      <c r="IQ950" s="409"/>
      <c r="IR950" s="409"/>
      <c r="IS950" s="409"/>
      <c r="IT950" s="409"/>
      <c r="IU950" s="409"/>
      <c r="IV950" s="409"/>
    </row>
    <row r="951" spans="10:256">
      <c r="J951" s="409"/>
      <c r="K951" s="409"/>
      <c r="L951" s="409"/>
      <c r="M951" s="409"/>
      <c r="N951" s="409"/>
      <c r="O951" s="409"/>
      <c r="P951" s="409"/>
      <c r="Q951" s="409"/>
      <c r="R951" s="409"/>
      <c r="S951" s="409"/>
      <c r="T951" s="409"/>
      <c r="U951" s="409"/>
      <c r="V951" s="409"/>
      <c r="W951" s="409"/>
      <c r="X951" s="409"/>
      <c r="AP951" s="409"/>
      <c r="AQ951" s="409"/>
      <c r="AR951" s="409"/>
      <c r="AS951" s="409"/>
      <c r="AT951" s="409"/>
      <c r="AU951" s="409"/>
      <c r="AV951" s="409"/>
      <c r="BF951" s="409"/>
      <c r="BG951" s="409"/>
      <c r="BH951" s="409"/>
      <c r="BI951" s="409"/>
      <c r="BJ951" s="409"/>
      <c r="BK951" s="409"/>
      <c r="BL951" s="409"/>
      <c r="BV951" s="409"/>
      <c r="BW951" s="409"/>
      <c r="BX951" s="409"/>
      <c r="BY951" s="409"/>
      <c r="BZ951" s="409"/>
      <c r="CA951" s="409"/>
      <c r="CB951" s="409"/>
      <c r="CL951" s="409"/>
      <c r="CM951" s="409"/>
      <c r="CN951" s="409"/>
      <c r="CO951" s="409"/>
      <c r="CP951" s="409"/>
      <c r="CQ951" s="409"/>
      <c r="CR951" s="409"/>
      <c r="DB951" s="409"/>
      <c r="DC951" s="409"/>
      <c r="DD951" s="409"/>
      <c r="DE951" s="409"/>
      <c r="DF951" s="409"/>
      <c r="DG951" s="409"/>
      <c r="DH951" s="409"/>
      <c r="DR951" s="409"/>
      <c r="DS951" s="409"/>
      <c r="DT951" s="409"/>
      <c r="DU951" s="409"/>
      <c r="DV951" s="409"/>
      <c r="DW951" s="409"/>
      <c r="DX951" s="409"/>
      <c r="EH951" s="409"/>
      <c r="EI951" s="409"/>
      <c r="EJ951" s="409"/>
      <c r="EK951" s="409"/>
      <c r="EL951" s="409"/>
      <c r="EM951" s="409"/>
      <c r="EN951" s="409"/>
      <c r="EX951" s="409"/>
      <c r="EY951" s="409"/>
      <c r="EZ951" s="409"/>
      <c r="FA951" s="409"/>
      <c r="FB951" s="409"/>
      <c r="FC951" s="409"/>
      <c r="FD951" s="409"/>
      <c r="FN951" s="409"/>
      <c r="FO951" s="409"/>
      <c r="FP951" s="409"/>
      <c r="FQ951" s="409"/>
      <c r="FR951" s="409"/>
      <c r="FS951" s="409"/>
      <c r="FT951" s="409"/>
      <c r="GD951" s="409"/>
      <c r="GE951" s="409"/>
      <c r="GF951" s="409"/>
      <c r="GG951" s="409"/>
      <c r="GH951" s="409"/>
      <c r="GI951" s="409"/>
      <c r="GJ951" s="409"/>
      <c r="GT951" s="409"/>
      <c r="GU951" s="409"/>
      <c r="GV951" s="409"/>
      <c r="GW951" s="409"/>
      <c r="GX951" s="409"/>
      <c r="GY951" s="409"/>
      <c r="GZ951" s="409"/>
      <c r="HJ951" s="409"/>
      <c r="HK951" s="409"/>
      <c r="HL951" s="409"/>
      <c r="HM951" s="409"/>
      <c r="HN951" s="409"/>
      <c r="HO951" s="409"/>
      <c r="HP951" s="409"/>
      <c r="HZ951" s="409"/>
      <c r="IA951" s="409"/>
      <c r="IB951" s="409"/>
      <c r="IC951" s="409"/>
      <c r="ID951" s="409"/>
      <c r="IE951" s="409"/>
      <c r="IF951" s="409"/>
      <c r="IP951" s="409"/>
      <c r="IQ951" s="409"/>
      <c r="IR951" s="409"/>
      <c r="IS951" s="409"/>
      <c r="IT951" s="409"/>
      <c r="IU951" s="409"/>
      <c r="IV951" s="409"/>
    </row>
    <row r="952" spans="10:256">
      <c r="J952" s="409"/>
      <c r="K952" s="409"/>
      <c r="L952" s="409"/>
      <c r="M952" s="409"/>
      <c r="N952" s="409"/>
      <c r="O952" s="409"/>
      <c r="P952" s="409"/>
      <c r="Q952" s="409"/>
      <c r="R952" s="409"/>
      <c r="S952" s="409"/>
      <c r="T952" s="409"/>
      <c r="U952" s="409"/>
      <c r="V952" s="409"/>
      <c r="W952" s="409"/>
      <c r="X952" s="409"/>
      <c r="AP952" s="409"/>
      <c r="AQ952" s="409"/>
      <c r="AR952" s="409"/>
      <c r="AS952" s="409"/>
      <c r="AT952" s="409"/>
      <c r="AU952" s="409"/>
      <c r="AV952" s="409"/>
      <c r="BF952" s="409"/>
      <c r="BG952" s="409"/>
      <c r="BH952" s="409"/>
      <c r="BI952" s="409"/>
      <c r="BJ952" s="409"/>
      <c r="BK952" s="409"/>
      <c r="BL952" s="409"/>
      <c r="BV952" s="409"/>
      <c r="BW952" s="409"/>
      <c r="BX952" s="409"/>
      <c r="BY952" s="409"/>
      <c r="BZ952" s="409"/>
      <c r="CA952" s="409"/>
      <c r="CB952" s="409"/>
      <c r="CL952" s="409"/>
      <c r="CM952" s="409"/>
      <c r="CN952" s="409"/>
      <c r="CO952" s="409"/>
      <c r="CP952" s="409"/>
      <c r="CQ952" s="409"/>
      <c r="CR952" s="409"/>
      <c r="DB952" s="409"/>
      <c r="DC952" s="409"/>
      <c r="DD952" s="409"/>
      <c r="DE952" s="409"/>
      <c r="DF952" s="409"/>
      <c r="DG952" s="409"/>
      <c r="DH952" s="409"/>
      <c r="DR952" s="409"/>
      <c r="DS952" s="409"/>
      <c r="DT952" s="409"/>
      <c r="DU952" s="409"/>
      <c r="DV952" s="409"/>
      <c r="DW952" s="409"/>
      <c r="DX952" s="409"/>
      <c r="EH952" s="409"/>
      <c r="EI952" s="409"/>
      <c r="EJ952" s="409"/>
      <c r="EK952" s="409"/>
      <c r="EL952" s="409"/>
      <c r="EM952" s="409"/>
      <c r="EN952" s="409"/>
      <c r="EX952" s="409"/>
      <c r="EY952" s="409"/>
      <c r="EZ952" s="409"/>
      <c r="FA952" s="409"/>
      <c r="FB952" s="409"/>
      <c r="FC952" s="409"/>
      <c r="FD952" s="409"/>
      <c r="FN952" s="409"/>
      <c r="FO952" s="409"/>
      <c r="FP952" s="409"/>
      <c r="FQ952" s="409"/>
      <c r="FR952" s="409"/>
      <c r="FS952" s="409"/>
      <c r="FT952" s="409"/>
      <c r="GD952" s="409"/>
      <c r="GE952" s="409"/>
      <c r="GF952" s="409"/>
      <c r="GG952" s="409"/>
      <c r="GH952" s="409"/>
      <c r="GI952" s="409"/>
      <c r="GJ952" s="409"/>
      <c r="GT952" s="409"/>
      <c r="GU952" s="409"/>
      <c r="GV952" s="409"/>
      <c r="GW952" s="409"/>
      <c r="GX952" s="409"/>
      <c r="GY952" s="409"/>
      <c r="GZ952" s="409"/>
      <c r="HJ952" s="409"/>
      <c r="HK952" s="409"/>
      <c r="HL952" s="409"/>
      <c r="HM952" s="409"/>
      <c r="HN952" s="409"/>
      <c r="HO952" s="409"/>
      <c r="HP952" s="409"/>
      <c r="HZ952" s="409"/>
      <c r="IA952" s="409"/>
      <c r="IB952" s="409"/>
      <c r="IC952" s="409"/>
      <c r="ID952" s="409"/>
      <c r="IE952" s="409"/>
      <c r="IF952" s="409"/>
      <c r="IP952" s="409"/>
      <c r="IQ952" s="409"/>
      <c r="IR952" s="409"/>
      <c r="IS952" s="409"/>
      <c r="IT952" s="409"/>
      <c r="IU952" s="409"/>
      <c r="IV952" s="409"/>
    </row>
    <row r="953" spans="10:256">
      <c r="J953" s="409"/>
      <c r="K953" s="409"/>
      <c r="L953" s="409"/>
      <c r="M953" s="409"/>
      <c r="N953" s="409"/>
      <c r="O953" s="409"/>
      <c r="P953" s="409"/>
      <c r="Q953" s="409"/>
      <c r="R953" s="409"/>
      <c r="S953" s="409"/>
      <c r="T953" s="409"/>
      <c r="U953" s="409"/>
      <c r="V953" s="409"/>
      <c r="W953" s="409"/>
      <c r="X953" s="409"/>
      <c r="AP953" s="409"/>
      <c r="AQ953" s="409"/>
      <c r="AR953" s="409"/>
      <c r="AS953" s="409"/>
      <c r="AT953" s="409"/>
      <c r="AU953" s="409"/>
      <c r="AV953" s="409"/>
      <c r="BF953" s="409"/>
      <c r="BG953" s="409"/>
      <c r="BH953" s="409"/>
      <c r="BI953" s="409"/>
      <c r="BJ953" s="409"/>
      <c r="BK953" s="409"/>
      <c r="BL953" s="409"/>
      <c r="BV953" s="409"/>
      <c r="BW953" s="409"/>
      <c r="BX953" s="409"/>
      <c r="BY953" s="409"/>
      <c r="BZ953" s="409"/>
      <c r="CA953" s="409"/>
      <c r="CB953" s="409"/>
      <c r="CL953" s="409"/>
      <c r="CM953" s="409"/>
      <c r="CN953" s="409"/>
      <c r="CO953" s="409"/>
      <c r="CP953" s="409"/>
      <c r="CQ953" s="409"/>
      <c r="CR953" s="409"/>
      <c r="DB953" s="409"/>
      <c r="DC953" s="409"/>
      <c r="DD953" s="409"/>
      <c r="DE953" s="409"/>
      <c r="DF953" s="409"/>
      <c r="DG953" s="409"/>
      <c r="DH953" s="409"/>
      <c r="DR953" s="409"/>
      <c r="DS953" s="409"/>
      <c r="DT953" s="409"/>
      <c r="DU953" s="409"/>
      <c r="DV953" s="409"/>
      <c r="DW953" s="409"/>
      <c r="DX953" s="409"/>
      <c r="EH953" s="409"/>
      <c r="EI953" s="409"/>
      <c r="EJ953" s="409"/>
      <c r="EK953" s="409"/>
      <c r="EL953" s="409"/>
      <c r="EM953" s="409"/>
      <c r="EN953" s="409"/>
      <c r="EX953" s="409"/>
      <c r="EY953" s="409"/>
      <c r="EZ953" s="409"/>
      <c r="FA953" s="409"/>
      <c r="FB953" s="409"/>
      <c r="FC953" s="409"/>
      <c r="FD953" s="409"/>
      <c r="FN953" s="409"/>
      <c r="FO953" s="409"/>
      <c r="FP953" s="409"/>
      <c r="FQ953" s="409"/>
      <c r="FR953" s="409"/>
      <c r="FS953" s="409"/>
      <c r="FT953" s="409"/>
      <c r="GD953" s="409"/>
      <c r="GE953" s="409"/>
      <c r="GF953" s="409"/>
      <c r="GG953" s="409"/>
      <c r="GH953" s="409"/>
      <c r="GI953" s="409"/>
      <c r="GJ953" s="409"/>
      <c r="GT953" s="409"/>
      <c r="GU953" s="409"/>
      <c r="GV953" s="409"/>
      <c r="GW953" s="409"/>
      <c r="GX953" s="409"/>
      <c r="GY953" s="409"/>
      <c r="GZ953" s="409"/>
      <c r="HJ953" s="409"/>
      <c r="HK953" s="409"/>
      <c r="HL953" s="409"/>
      <c r="HM953" s="409"/>
      <c r="HN953" s="409"/>
      <c r="HO953" s="409"/>
      <c r="HP953" s="409"/>
      <c r="HZ953" s="409"/>
      <c r="IA953" s="409"/>
      <c r="IB953" s="409"/>
      <c r="IC953" s="409"/>
      <c r="ID953" s="409"/>
      <c r="IE953" s="409"/>
      <c r="IF953" s="409"/>
      <c r="IP953" s="409"/>
      <c r="IQ953" s="409"/>
      <c r="IR953" s="409"/>
      <c r="IS953" s="409"/>
      <c r="IT953" s="409"/>
      <c r="IU953" s="409"/>
      <c r="IV953" s="409"/>
    </row>
    <row r="954" spans="10:256">
      <c r="J954" s="409"/>
      <c r="K954" s="409"/>
      <c r="L954" s="409"/>
      <c r="M954" s="409"/>
      <c r="N954" s="409"/>
      <c r="O954" s="409"/>
      <c r="P954" s="409"/>
      <c r="Q954" s="409"/>
      <c r="R954" s="409"/>
      <c r="S954" s="409"/>
      <c r="T954" s="409"/>
      <c r="U954" s="409"/>
      <c r="V954" s="409"/>
      <c r="W954" s="409"/>
      <c r="X954" s="409"/>
      <c r="AP954" s="409"/>
      <c r="AQ954" s="409"/>
      <c r="AR954" s="409"/>
      <c r="AS954" s="409"/>
      <c r="AT954" s="409"/>
      <c r="AU954" s="409"/>
      <c r="AV954" s="409"/>
      <c r="BF954" s="409"/>
      <c r="BG954" s="409"/>
      <c r="BH954" s="409"/>
      <c r="BI954" s="409"/>
      <c r="BJ954" s="409"/>
      <c r="BK954" s="409"/>
      <c r="BL954" s="409"/>
      <c r="BV954" s="409"/>
      <c r="BW954" s="409"/>
      <c r="BX954" s="409"/>
      <c r="BY954" s="409"/>
      <c r="BZ954" s="409"/>
      <c r="CA954" s="409"/>
      <c r="CB954" s="409"/>
      <c r="CL954" s="409"/>
      <c r="CM954" s="409"/>
      <c r="CN954" s="409"/>
      <c r="CO954" s="409"/>
      <c r="CP954" s="409"/>
      <c r="CQ954" s="409"/>
      <c r="CR954" s="409"/>
      <c r="DB954" s="409"/>
      <c r="DC954" s="409"/>
      <c r="DD954" s="409"/>
      <c r="DE954" s="409"/>
      <c r="DF954" s="409"/>
      <c r="DG954" s="409"/>
      <c r="DH954" s="409"/>
      <c r="DR954" s="409"/>
      <c r="DS954" s="409"/>
      <c r="DT954" s="409"/>
      <c r="DU954" s="409"/>
      <c r="DV954" s="409"/>
      <c r="DW954" s="409"/>
      <c r="DX954" s="409"/>
      <c r="EH954" s="409"/>
      <c r="EI954" s="409"/>
      <c r="EJ954" s="409"/>
      <c r="EK954" s="409"/>
      <c r="EL954" s="409"/>
      <c r="EM954" s="409"/>
      <c r="EN954" s="409"/>
      <c r="EX954" s="409"/>
      <c r="EY954" s="409"/>
      <c r="EZ954" s="409"/>
      <c r="FA954" s="409"/>
      <c r="FB954" s="409"/>
      <c r="FC954" s="409"/>
      <c r="FD954" s="409"/>
      <c r="FN954" s="409"/>
      <c r="FO954" s="409"/>
      <c r="FP954" s="409"/>
      <c r="FQ954" s="409"/>
      <c r="FR954" s="409"/>
      <c r="FS954" s="409"/>
      <c r="FT954" s="409"/>
      <c r="GD954" s="409"/>
      <c r="GE954" s="409"/>
      <c r="GF954" s="409"/>
      <c r="GG954" s="409"/>
      <c r="GH954" s="409"/>
      <c r="GI954" s="409"/>
      <c r="GJ954" s="409"/>
      <c r="GT954" s="409"/>
      <c r="GU954" s="409"/>
      <c r="GV954" s="409"/>
      <c r="GW954" s="409"/>
      <c r="GX954" s="409"/>
      <c r="GY954" s="409"/>
      <c r="GZ954" s="409"/>
      <c r="HJ954" s="409"/>
      <c r="HK954" s="409"/>
      <c r="HL954" s="409"/>
      <c r="HM954" s="409"/>
      <c r="HN954" s="409"/>
      <c r="HO954" s="409"/>
      <c r="HP954" s="409"/>
      <c r="HZ954" s="409"/>
      <c r="IA954" s="409"/>
      <c r="IB954" s="409"/>
      <c r="IC954" s="409"/>
      <c r="ID954" s="409"/>
      <c r="IE954" s="409"/>
      <c r="IF954" s="409"/>
      <c r="IP954" s="409"/>
      <c r="IQ954" s="409"/>
      <c r="IR954" s="409"/>
      <c r="IS954" s="409"/>
      <c r="IT954" s="409"/>
      <c r="IU954" s="409"/>
      <c r="IV954" s="409"/>
    </row>
    <row r="955" spans="10:256">
      <c r="J955" s="409"/>
      <c r="K955" s="409"/>
      <c r="L955" s="409"/>
      <c r="M955" s="409"/>
      <c r="N955" s="409"/>
      <c r="O955" s="409"/>
      <c r="P955" s="409"/>
      <c r="Q955" s="409"/>
      <c r="R955" s="409"/>
      <c r="S955" s="409"/>
      <c r="T955" s="409"/>
      <c r="U955" s="409"/>
      <c r="V955" s="409"/>
      <c r="W955" s="409"/>
      <c r="X955" s="409"/>
      <c r="AP955" s="409"/>
      <c r="AQ955" s="409"/>
      <c r="AR955" s="409"/>
      <c r="AS955" s="409"/>
      <c r="AT955" s="409"/>
      <c r="AU955" s="409"/>
      <c r="AV955" s="409"/>
      <c r="BF955" s="409"/>
      <c r="BG955" s="409"/>
      <c r="BH955" s="409"/>
      <c r="BI955" s="409"/>
      <c r="BJ955" s="409"/>
      <c r="BK955" s="409"/>
      <c r="BL955" s="409"/>
      <c r="BV955" s="409"/>
      <c r="BW955" s="409"/>
      <c r="BX955" s="409"/>
      <c r="BY955" s="409"/>
      <c r="BZ955" s="409"/>
      <c r="CA955" s="409"/>
      <c r="CB955" s="409"/>
      <c r="CL955" s="409"/>
      <c r="CM955" s="409"/>
      <c r="CN955" s="409"/>
      <c r="CO955" s="409"/>
      <c r="CP955" s="409"/>
      <c r="CQ955" s="409"/>
      <c r="CR955" s="409"/>
      <c r="DB955" s="409"/>
      <c r="DC955" s="409"/>
      <c r="DD955" s="409"/>
      <c r="DE955" s="409"/>
      <c r="DF955" s="409"/>
      <c r="DG955" s="409"/>
      <c r="DH955" s="409"/>
      <c r="DR955" s="409"/>
      <c r="DS955" s="409"/>
      <c r="DT955" s="409"/>
      <c r="DU955" s="409"/>
      <c r="DV955" s="409"/>
      <c r="DW955" s="409"/>
      <c r="DX955" s="409"/>
      <c r="EH955" s="409"/>
      <c r="EI955" s="409"/>
      <c r="EJ955" s="409"/>
      <c r="EK955" s="409"/>
      <c r="EL955" s="409"/>
      <c r="EM955" s="409"/>
      <c r="EN955" s="409"/>
      <c r="EX955" s="409"/>
      <c r="EY955" s="409"/>
      <c r="EZ955" s="409"/>
      <c r="FA955" s="409"/>
      <c r="FB955" s="409"/>
      <c r="FC955" s="409"/>
      <c r="FD955" s="409"/>
      <c r="FN955" s="409"/>
      <c r="FO955" s="409"/>
      <c r="FP955" s="409"/>
      <c r="FQ955" s="409"/>
      <c r="FR955" s="409"/>
      <c r="FS955" s="409"/>
      <c r="FT955" s="409"/>
      <c r="GD955" s="409"/>
      <c r="GE955" s="409"/>
      <c r="GF955" s="409"/>
      <c r="GG955" s="409"/>
      <c r="GH955" s="409"/>
      <c r="GI955" s="409"/>
      <c r="GJ955" s="409"/>
      <c r="GT955" s="409"/>
      <c r="GU955" s="409"/>
      <c r="GV955" s="409"/>
      <c r="GW955" s="409"/>
      <c r="GX955" s="409"/>
      <c r="GY955" s="409"/>
      <c r="GZ955" s="409"/>
      <c r="HJ955" s="409"/>
      <c r="HK955" s="409"/>
      <c r="HL955" s="409"/>
      <c r="HM955" s="409"/>
      <c r="HN955" s="409"/>
      <c r="HO955" s="409"/>
      <c r="HP955" s="409"/>
      <c r="HZ955" s="409"/>
      <c r="IA955" s="409"/>
      <c r="IB955" s="409"/>
      <c r="IC955" s="409"/>
      <c r="ID955" s="409"/>
      <c r="IE955" s="409"/>
      <c r="IF955" s="409"/>
      <c r="IP955" s="409"/>
      <c r="IQ955" s="409"/>
      <c r="IR955" s="409"/>
      <c r="IS955" s="409"/>
      <c r="IT955" s="409"/>
      <c r="IU955" s="409"/>
      <c r="IV955" s="409"/>
    </row>
    <row r="956" spans="10:256">
      <c r="J956" s="409"/>
      <c r="K956" s="409"/>
      <c r="L956" s="409"/>
      <c r="M956" s="409"/>
      <c r="N956" s="409"/>
      <c r="O956" s="409"/>
      <c r="P956" s="409"/>
      <c r="Q956" s="409"/>
      <c r="R956" s="409"/>
      <c r="S956" s="409"/>
      <c r="T956" s="409"/>
      <c r="U956" s="409"/>
      <c r="V956" s="409"/>
      <c r="W956" s="409"/>
      <c r="X956" s="409"/>
      <c r="AP956" s="409"/>
      <c r="AQ956" s="409"/>
      <c r="AR956" s="409"/>
      <c r="AS956" s="409"/>
      <c r="AT956" s="409"/>
      <c r="AU956" s="409"/>
      <c r="AV956" s="409"/>
      <c r="BF956" s="409"/>
      <c r="BG956" s="409"/>
      <c r="BH956" s="409"/>
      <c r="BI956" s="409"/>
      <c r="BJ956" s="409"/>
      <c r="BK956" s="409"/>
      <c r="BL956" s="409"/>
      <c r="BV956" s="409"/>
      <c r="BW956" s="409"/>
      <c r="BX956" s="409"/>
      <c r="BY956" s="409"/>
      <c r="BZ956" s="409"/>
      <c r="CA956" s="409"/>
      <c r="CB956" s="409"/>
      <c r="CL956" s="409"/>
      <c r="CM956" s="409"/>
      <c r="CN956" s="409"/>
      <c r="CO956" s="409"/>
      <c r="CP956" s="409"/>
      <c r="CQ956" s="409"/>
      <c r="CR956" s="409"/>
      <c r="DB956" s="409"/>
      <c r="DC956" s="409"/>
      <c r="DD956" s="409"/>
      <c r="DE956" s="409"/>
      <c r="DF956" s="409"/>
      <c r="DG956" s="409"/>
      <c r="DH956" s="409"/>
      <c r="DR956" s="409"/>
      <c r="DS956" s="409"/>
      <c r="DT956" s="409"/>
      <c r="DU956" s="409"/>
      <c r="DV956" s="409"/>
      <c r="DW956" s="409"/>
      <c r="DX956" s="409"/>
      <c r="EH956" s="409"/>
      <c r="EI956" s="409"/>
      <c r="EJ956" s="409"/>
      <c r="EK956" s="409"/>
      <c r="EL956" s="409"/>
      <c r="EM956" s="409"/>
      <c r="EN956" s="409"/>
      <c r="EX956" s="409"/>
      <c r="EY956" s="409"/>
      <c r="EZ956" s="409"/>
      <c r="FA956" s="409"/>
      <c r="FB956" s="409"/>
      <c r="FC956" s="409"/>
      <c r="FD956" s="409"/>
      <c r="FN956" s="409"/>
      <c r="FO956" s="409"/>
      <c r="FP956" s="409"/>
      <c r="FQ956" s="409"/>
      <c r="FR956" s="409"/>
      <c r="FS956" s="409"/>
      <c r="FT956" s="409"/>
      <c r="GD956" s="409"/>
      <c r="GE956" s="409"/>
      <c r="GF956" s="409"/>
      <c r="GG956" s="409"/>
      <c r="GH956" s="409"/>
      <c r="GI956" s="409"/>
      <c r="GJ956" s="409"/>
      <c r="GT956" s="409"/>
      <c r="GU956" s="409"/>
      <c r="GV956" s="409"/>
      <c r="GW956" s="409"/>
      <c r="GX956" s="409"/>
      <c r="GY956" s="409"/>
      <c r="GZ956" s="409"/>
      <c r="HJ956" s="409"/>
      <c r="HK956" s="409"/>
      <c r="HL956" s="409"/>
      <c r="HM956" s="409"/>
      <c r="HN956" s="409"/>
      <c r="HO956" s="409"/>
      <c r="HP956" s="409"/>
      <c r="HZ956" s="409"/>
      <c r="IA956" s="409"/>
      <c r="IB956" s="409"/>
      <c r="IC956" s="409"/>
      <c r="ID956" s="409"/>
      <c r="IE956" s="409"/>
      <c r="IF956" s="409"/>
      <c r="IP956" s="409"/>
      <c r="IQ956" s="409"/>
      <c r="IR956" s="409"/>
      <c r="IS956" s="409"/>
      <c r="IT956" s="409"/>
      <c r="IU956" s="409"/>
      <c r="IV956" s="409"/>
    </row>
    <row r="957" spans="10:256">
      <c r="J957" s="409"/>
      <c r="K957" s="409"/>
      <c r="L957" s="409"/>
      <c r="M957" s="409"/>
      <c r="N957" s="409"/>
      <c r="O957" s="409"/>
      <c r="P957" s="409"/>
      <c r="Q957" s="409"/>
      <c r="R957" s="409"/>
      <c r="S957" s="409"/>
      <c r="T957" s="409"/>
      <c r="U957" s="409"/>
      <c r="V957" s="409"/>
      <c r="W957" s="409"/>
      <c r="X957" s="409"/>
      <c r="AP957" s="409"/>
      <c r="AQ957" s="409"/>
      <c r="AR957" s="409"/>
      <c r="AS957" s="409"/>
      <c r="AT957" s="409"/>
      <c r="AU957" s="409"/>
      <c r="AV957" s="409"/>
      <c r="BF957" s="409"/>
      <c r="BG957" s="409"/>
      <c r="BH957" s="409"/>
      <c r="BI957" s="409"/>
      <c r="BJ957" s="409"/>
      <c r="BK957" s="409"/>
      <c r="BL957" s="409"/>
      <c r="BV957" s="409"/>
      <c r="BW957" s="409"/>
      <c r="BX957" s="409"/>
      <c r="BY957" s="409"/>
      <c r="BZ957" s="409"/>
      <c r="CA957" s="409"/>
      <c r="CB957" s="409"/>
      <c r="CL957" s="409"/>
      <c r="CM957" s="409"/>
      <c r="CN957" s="409"/>
      <c r="CO957" s="409"/>
      <c r="CP957" s="409"/>
      <c r="CQ957" s="409"/>
      <c r="CR957" s="409"/>
      <c r="DB957" s="409"/>
      <c r="DC957" s="409"/>
      <c r="DD957" s="409"/>
      <c r="DE957" s="409"/>
      <c r="DF957" s="409"/>
      <c r="DG957" s="409"/>
      <c r="DH957" s="409"/>
      <c r="DR957" s="409"/>
      <c r="DS957" s="409"/>
      <c r="DT957" s="409"/>
      <c r="DU957" s="409"/>
      <c r="DV957" s="409"/>
      <c r="DW957" s="409"/>
      <c r="DX957" s="409"/>
      <c r="EH957" s="409"/>
      <c r="EI957" s="409"/>
      <c r="EJ957" s="409"/>
      <c r="EK957" s="409"/>
      <c r="EL957" s="409"/>
      <c r="EM957" s="409"/>
      <c r="EN957" s="409"/>
      <c r="EX957" s="409"/>
      <c r="EY957" s="409"/>
      <c r="EZ957" s="409"/>
      <c r="FA957" s="409"/>
      <c r="FB957" s="409"/>
      <c r="FC957" s="409"/>
      <c r="FD957" s="409"/>
      <c r="FN957" s="409"/>
      <c r="FO957" s="409"/>
      <c r="FP957" s="409"/>
      <c r="FQ957" s="409"/>
      <c r="FR957" s="409"/>
      <c r="FS957" s="409"/>
      <c r="FT957" s="409"/>
      <c r="GD957" s="409"/>
      <c r="GE957" s="409"/>
      <c r="GF957" s="409"/>
      <c r="GG957" s="409"/>
      <c r="GH957" s="409"/>
      <c r="GI957" s="409"/>
      <c r="GJ957" s="409"/>
      <c r="GT957" s="409"/>
      <c r="GU957" s="409"/>
      <c r="GV957" s="409"/>
      <c r="GW957" s="409"/>
      <c r="GX957" s="409"/>
      <c r="GY957" s="409"/>
      <c r="GZ957" s="409"/>
      <c r="HJ957" s="409"/>
      <c r="HK957" s="409"/>
      <c r="HL957" s="409"/>
      <c r="HM957" s="409"/>
      <c r="HN957" s="409"/>
      <c r="HO957" s="409"/>
      <c r="HP957" s="409"/>
      <c r="HZ957" s="409"/>
      <c r="IA957" s="409"/>
      <c r="IB957" s="409"/>
      <c r="IC957" s="409"/>
      <c r="ID957" s="409"/>
      <c r="IE957" s="409"/>
      <c r="IF957" s="409"/>
      <c r="IP957" s="409"/>
      <c r="IQ957" s="409"/>
      <c r="IR957" s="409"/>
      <c r="IS957" s="409"/>
      <c r="IT957" s="409"/>
      <c r="IU957" s="409"/>
      <c r="IV957" s="409"/>
    </row>
    <row r="958" spans="10:256">
      <c r="J958" s="409"/>
      <c r="K958" s="409"/>
      <c r="L958" s="409"/>
      <c r="M958" s="409"/>
      <c r="N958" s="409"/>
      <c r="O958" s="409"/>
      <c r="P958" s="409"/>
      <c r="Q958" s="409"/>
      <c r="R958" s="409"/>
      <c r="S958" s="409"/>
      <c r="T958" s="409"/>
      <c r="U958" s="409"/>
      <c r="V958" s="409"/>
      <c r="W958" s="409"/>
      <c r="X958" s="409"/>
      <c r="AP958" s="409"/>
      <c r="AQ958" s="409"/>
      <c r="AR958" s="409"/>
      <c r="AS958" s="409"/>
      <c r="AT958" s="409"/>
      <c r="AU958" s="409"/>
      <c r="AV958" s="409"/>
      <c r="BF958" s="409"/>
      <c r="BG958" s="409"/>
      <c r="BH958" s="409"/>
      <c r="BI958" s="409"/>
      <c r="BJ958" s="409"/>
      <c r="BK958" s="409"/>
      <c r="BL958" s="409"/>
      <c r="BV958" s="409"/>
      <c r="BW958" s="409"/>
      <c r="BX958" s="409"/>
      <c r="BY958" s="409"/>
      <c r="BZ958" s="409"/>
      <c r="CA958" s="409"/>
      <c r="CB958" s="409"/>
      <c r="CL958" s="409"/>
      <c r="CM958" s="409"/>
      <c r="CN958" s="409"/>
      <c r="CO958" s="409"/>
      <c r="CP958" s="409"/>
      <c r="CQ958" s="409"/>
      <c r="CR958" s="409"/>
      <c r="DB958" s="409"/>
      <c r="DC958" s="409"/>
      <c r="DD958" s="409"/>
      <c r="DE958" s="409"/>
      <c r="DF958" s="409"/>
      <c r="DG958" s="409"/>
      <c r="DH958" s="409"/>
      <c r="DR958" s="409"/>
      <c r="DS958" s="409"/>
      <c r="DT958" s="409"/>
      <c r="DU958" s="409"/>
      <c r="DV958" s="409"/>
      <c r="DW958" s="409"/>
      <c r="DX958" s="409"/>
      <c r="EH958" s="409"/>
      <c r="EI958" s="409"/>
      <c r="EJ958" s="409"/>
      <c r="EK958" s="409"/>
      <c r="EL958" s="409"/>
      <c r="EM958" s="409"/>
      <c r="EN958" s="409"/>
      <c r="EX958" s="409"/>
      <c r="EY958" s="409"/>
      <c r="EZ958" s="409"/>
      <c r="FA958" s="409"/>
      <c r="FB958" s="409"/>
      <c r="FC958" s="409"/>
      <c r="FD958" s="409"/>
      <c r="FN958" s="409"/>
      <c r="FO958" s="409"/>
      <c r="FP958" s="409"/>
      <c r="FQ958" s="409"/>
      <c r="FR958" s="409"/>
      <c r="FS958" s="409"/>
      <c r="FT958" s="409"/>
      <c r="GD958" s="409"/>
      <c r="GE958" s="409"/>
      <c r="GF958" s="409"/>
      <c r="GG958" s="409"/>
      <c r="GH958" s="409"/>
      <c r="GI958" s="409"/>
      <c r="GJ958" s="409"/>
      <c r="GT958" s="409"/>
      <c r="GU958" s="409"/>
      <c r="GV958" s="409"/>
      <c r="GW958" s="409"/>
      <c r="GX958" s="409"/>
      <c r="GY958" s="409"/>
      <c r="GZ958" s="409"/>
      <c r="HJ958" s="409"/>
      <c r="HK958" s="409"/>
      <c r="HL958" s="409"/>
      <c r="HM958" s="409"/>
      <c r="HN958" s="409"/>
      <c r="HO958" s="409"/>
      <c r="HP958" s="409"/>
      <c r="HZ958" s="409"/>
      <c r="IA958" s="409"/>
      <c r="IB958" s="409"/>
      <c r="IC958" s="409"/>
      <c r="ID958" s="409"/>
      <c r="IE958" s="409"/>
      <c r="IF958" s="409"/>
      <c r="IP958" s="409"/>
      <c r="IQ958" s="409"/>
      <c r="IR958" s="409"/>
      <c r="IS958" s="409"/>
      <c r="IT958" s="409"/>
      <c r="IU958" s="409"/>
      <c r="IV958" s="409"/>
    </row>
    <row r="959" spans="10:256">
      <c r="J959" s="409"/>
      <c r="K959" s="409"/>
      <c r="L959" s="409"/>
      <c r="M959" s="409"/>
      <c r="N959" s="409"/>
      <c r="O959" s="409"/>
      <c r="P959" s="409"/>
      <c r="Q959" s="409"/>
      <c r="R959" s="409"/>
      <c r="S959" s="409"/>
      <c r="T959" s="409"/>
      <c r="U959" s="409"/>
      <c r="V959" s="409"/>
      <c r="W959" s="409"/>
      <c r="X959" s="409"/>
      <c r="AP959" s="409"/>
      <c r="AQ959" s="409"/>
      <c r="AR959" s="409"/>
      <c r="AS959" s="409"/>
      <c r="AT959" s="409"/>
      <c r="AU959" s="409"/>
      <c r="AV959" s="409"/>
      <c r="BF959" s="409"/>
      <c r="BG959" s="409"/>
      <c r="BH959" s="409"/>
      <c r="BI959" s="409"/>
      <c r="BJ959" s="409"/>
      <c r="BK959" s="409"/>
      <c r="BL959" s="409"/>
      <c r="BV959" s="409"/>
      <c r="BW959" s="409"/>
      <c r="BX959" s="409"/>
      <c r="BY959" s="409"/>
      <c r="BZ959" s="409"/>
      <c r="CA959" s="409"/>
      <c r="CB959" s="409"/>
      <c r="CL959" s="409"/>
      <c r="CM959" s="409"/>
      <c r="CN959" s="409"/>
      <c r="CO959" s="409"/>
      <c r="CP959" s="409"/>
      <c r="CQ959" s="409"/>
      <c r="CR959" s="409"/>
      <c r="DB959" s="409"/>
      <c r="DC959" s="409"/>
      <c r="DD959" s="409"/>
      <c r="DE959" s="409"/>
      <c r="DF959" s="409"/>
      <c r="DG959" s="409"/>
      <c r="DH959" s="409"/>
      <c r="DR959" s="409"/>
      <c r="DS959" s="409"/>
      <c r="DT959" s="409"/>
      <c r="DU959" s="409"/>
      <c r="DV959" s="409"/>
      <c r="DW959" s="409"/>
      <c r="DX959" s="409"/>
      <c r="EH959" s="409"/>
      <c r="EI959" s="409"/>
      <c r="EJ959" s="409"/>
      <c r="EK959" s="409"/>
      <c r="EL959" s="409"/>
      <c r="EM959" s="409"/>
      <c r="EN959" s="409"/>
      <c r="EX959" s="409"/>
      <c r="EY959" s="409"/>
      <c r="EZ959" s="409"/>
      <c r="FA959" s="409"/>
      <c r="FB959" s="409"/>
      <c r="FC959" s="409"/>
      <c r="FD959" s="409"/>
      <c r="FN959" s="409"/>
      <c r="FO959" s="409"/>
      <c r="FP959" s="409"/>
      <c r="FQ959" s="409"/>
      <c r="FR959" s="409"/>
      <c r="FS959" s="409"/>
      <c r="FT959" s="409"/>
      <c r="GD959" s="409"/>
      <c r="GE959" s="409"/>
      <c r="GF959" s="409"/>
      <c r="GG959" s="409"/>
      <c r="GH959" s="409"/>
      <c r="GI959" s="409"/>
      <c r="GJ959" s="409"/>
      <c r="GT959" s="409"/>
      <c r="GU959" s="409"/>
      <c r="GV959" s="409"/>
      <c r="GW959" s="409"/>
      <c r="GX959" s="409"/>
      <c r="GY959" s="409"/>
      <c r="GZ959" s="409"/>
      <c r="HJ959" s="409"/>
      <c r="HK959" s="409"/>
      <c r="HL959" s="409"/>
      <c r="HM959" s="409"/>
      <c r="HN959" s="409"/>
      <c r="HO959" s="409"/>
      <c r="HP959" s="409"/>
      <c r="HZ959" s="409"/>
      <c r="IA959" s="409"/>
      <c r="IB959" s="409"/>
      <c r="IC959" s="409"/>
      <c r="ID959" s="409"/>
      <c r="IE959" s="409"/>
      <c r="IF959" s="409"/>
      <c r="IP959" s="409"/>
      <c r="IQ959" s="409"/>
      <c r="IR959" s="409"/>
      <c r="IS959" s="409"/>
      <c r="IT959" s="409"/>
      <c r="IU959" s="409"/>
      <c r="IV959" s="409"/>
    </row>
    <row r="960" spans="10:256">
      <c r="J960" s="409"/>
      <c r="K960" s="409"/>
      <c r="L960" s="409"/>
      <c r="M960" s="409"/>
      <c r="N960" s="409"/>
      <c r="O960" s="409"/>
      <c r="P960" s="409"/>
      <c r="Q960" s="409"/>
      <c r="R960" s="409"/>
      <c r="S960" s="409"/>
      <c r="T960" s="409"/>
      <c r="U960" s="409"/>
      <c r="V960" s="409"/>
      <c r="W960" s="409"/>
      <c r="X960" s="409"/>
      <c r="AP960" s="409"/>
      <c r="AQ960" s="409"/>
      <c r="AR960" s="409"/>
      <c r="AS960" s="409"/>
      <c r="AT960" s="409"/>
      <c r="AU960" s="409"/>
      <c r="AV960" s="409"/>
      <c r="BF960" s="409"/>
      <c r="BG960" s="409"/>
      <c r="BH960" s="409"/>
      <c r="BI960" s="409"/>
      <c r="BJ960" s="409"/>
      <c r="BK960" s="409"/>
      <c r="BL960" s="409"/>
      <c r="BV960" s="409"/>
      <c r="BW960" s="409"/>
      <c r="BX960" s="409"/>
      <c r="BY960" s="409"/>
      <c r="BZ960" s="409"/>
      <c r="CA960" s="409"/>
      <c r="CB960" s="409"/>
      <c r="CL960" s="409"/>
      <c r="CM960" s="409"/>
      <c r="CN960" s="409"/>
      <c r="CO960" s="409"/>
      <c r="CP960" s="409"/>
      <c r="CQ960" s="409"/>
      <c r="CR960" s="409"/>
      <c r="DB960" s="409"/>
      <c r="DC960" s="409"/>
      <c r="DD960" s="409"/>
      <c r="DE960" s="409"/>
      <c r="DF960" s="409"/>
      <c r="DG960" s="409"/>
      <c r="DH960" s="409"/>
      <c r="DR960" s="409"/>
      <c r="DS960" s="409"/>
      <c r="DT960" s="409"/>
      <c r="DU960" s="409"/>
      <c r="DV960" s="409"/>
      <c r="DW960" s="409"/>
      <c r="DX960" s="409"/>
      <c r="EH960" s="409"/>
      <c r="EI960" s="409"/>
      <c r="EJ960" s="409"/>
      <c r="EK960" s="409"/>
      <c r="EL960" s="409"/>
      <c r="EM960" s="409"/>
      <c r="EN960" s="409"/>
      <c r="EX960" s="409"/>
      <c r="EY960" s="409"/>
      <c r="EZ960" s="409"/>
      <c r="FA960" s="409"/>
      <c r="FB960" s="409"/>
      <c r="FC960" s="409"/>
      <c r="FD960" s="409"/>
      <c r="FN960" s="409"/>
      <c r="FO960" s="409"/>
      <c r="FP960" s="409"/>
      <c r="FQ960" s="409"/>
      <c r="FR960" s="409"/>
      <c r="FS960" s="409"/>
      <c r="FT960" s="409"/>
      <c r="GD960" s="409"/>
      <c r="GE960" s="409"/>
      <c r="GF960" s="409"/>
      <c r="GG960" s="409"/>
      <c r="GH960" s="409"/>
      <c r="GI960" s="409"/>
      <c r="GJ960" s="409"/>
      <c r="GT960" s="409"/>
      <c r="GU960" s="409"/>
      <c r="GV960" s="409"/>
      <c r="GW960" s="409"/>
      <c r="GX960" s="409"/>
      <c r="GY960" s="409"/>
      <c r="GZ960" s="409"/>
      <c r="HJ960" s="409"/>
      <c r="HK960" s="409"/>
      <c r="HL960" s="409"/>
      <c r="HM960" s="409"/>
      <c r="HN960" s="409"/>
      <c r="HO960" s="409"/>
      <c r="HP960" s="409"/>
      <c r="HZ960" s="409"/>
      <c r="IA960" s="409"/>
      <c r="IB960" s="409"/>
      <c r="IC960" s="409"/>
      <c r="ID960" s="409"/>
      <c r="IE960" s="409"/>
      <c r="IF960" s="409"/>
      <c r="IP960" s="409"/>
      <c r="IQ960" s="409"/>
      <c r="IR960" s="409"/>
      <c r="IS960" s="409"/>
      <c r="IT960" s="409"/>
      <c r="IU960" s="409"/>
      <c r="IV960" s="409"/>
    </row>
    <row r="961" spans="10:256">
      <c r="J961" s="409"/>
      <c r="K961" s="409"/>
      <c r="L961" s="409"/>
      <c r="M961" s="409"/>
      <c r="N961" s="409"/>
      <c r="O961" s="409"/>
      <c r="P961" s="409"/>
      <c r="Q961" s="409"/>
      <c r="R961" s="409"/>
      <c r="S961" s="409"/>
      <c r="T961" s="409"/>
      <c r="U961" s="409"/>
      <c r="V961" s="409"/>
      <c r="W961" s="409"/>
      <c r="X961" s="409"/>
      <c r="AP961" s="409"/>
      <c r="AQ961" s="409"/>
      <c r="AR961" s="409"/>
      <c r="AS961" s="409"/>
      <c r="AT961" s="409"/>
      <c r="AU961" s="409"/>
      <c r="AV961" s="409"/>
      <c r="BF961" s="409"/>
      <c r="BG961" s="409"/>
      <c r="BH961" s="409"/>
      <c r="BI961" s="409"/>
      <c r="BJ961" s="409"/>
      <c r="BK961" s="409"/>
      <c r="BL961" s="409"/>
      <c r="BV961" s="409"/>
      <c r="BW961" s="409"/>
      <c r="BX961" s="409"/>
      <c r="BY961" s="409"/>
      <c r="BZ961" s="409"/>
      <c r="CA961" s="409"/>
      <c r="CB961" s="409"/>
      <c r="CL961" s="409"/>
      <c r="CM961" s="409"/>
      <c r="CN961" s="409"/>
      <c r="CO961" s="409"/>
      <c r="CP961" s="409"/>
      <c r="CQ961" s="409"/>
      <c r="CR961" s="409"/>
      <c r="DB961" s="409"/>
      <c r="DC961" s="409"/>
      <c r="DD961" s="409"/>
      <c r="DE961" s="409"/>
      <c r="DF961" s="409"/>
      <c r="DG961" s="409"/>
      <c r="DH961" s="409"/>
      <c r="DR961" s="409"/>
      <c r="DS961" s="409"/>
      <c r="DT961" s="409"/>
      <c r="DU961" s="409"/>
      <c r="DV961" s="409"/>
      <c r="DW961" s="409"/>
      <c r="DX961" s="409"/>
      <c r="EH961" s="409"/>
      <c r="EI961" s="409"/>
      <c r="EJ961" s="409"/>
      <c r="EK961" s="409"/>
      <c r="EL961" s="409"/>
      <c r="EM961" s="409"/>
      <c r="EN961" s="409"/>
      <c r="EX961" s="409"/>
      <c r="EY961" s="409"/>
      <c r="EZ961" s="409"/>
      <c r="FA961" s="409"/>
      <c r="FB961" s="409"/>
      <c r="FC961" s="409"/>
      <c r="FD961" s="409"/>
      <c r="FN961" s="409"/>
      <c r="FO961" s="409"/>
      <c r="FP961" s="409"/>
      <c r="FQ961" s="409"/>
      <c r="FR961" s="409"/>
      <c r="FS961" s="409"/>
      <c r="FT961" s="409"/>
      <c r="GD961" s="409"/>
      <c r="GE961" s="409"/>
      <c r="GF961" s="409"/>
      <c r="GG961" s="409"/>
      <c r="GH961" s="409"/>
      <c r="GI961" s="409"/>
      <c r="GJ961" s="409"/>
      <c r="GT961" s="409"/>
      <c r="GU961" s="409"/>
      <c r="GV961" s="409"/>
      <c r="GW961" s="409"/>
      <c r="GX961" s="409"/>
      <c r="GY961" s="409"/>
      <c r="GZ961" s="409"/>
      <c r="HJ961" s="409"/>
      <c r="HK961" s="409"/>
      <c r="HL961" s="409"/>
      <c r="HM961" s="409"/>
      <c r="HN961" s="409"/>
      <c r="HO961" s="409"/>
      <c r="HP961" s="409"/>
      <c r="HZ961" s="409"/>
      <c r="IA961" s="409"/>
      <c r="IB961" s="409"/>
      <c r="IC961" s="409"/>
      <c r="ID961" s="409"/>
      <c r="IE961" s="409"/>
      <c r="IF961" s="409"/>
      <c r="IP961" s="409"/>
      <c r="IQ961" s="409"/>
      <c r="IR961" s="409"/>
      <c r="IS961" s="409"/>
      <c r="IT961" s="409"/>
      <c r="IU961" s="409"/>
      <c r="IV961" s="409"/>
    </row>
    <row r="962" spans="10:256">
      <c r="J962" s="409"/>
      <c r="K962" s="409"/>
      <c r="L962" s="409"/>
      <c r="M962" s="409"/>
      <c r="N962" s="409"/>
      <c r="O962" s="409"/>
      <c r="P962" s="409"/>
      <c r="Q962" s="409"/>
      <c r="R962" s="409"/>
      <c r="S962" s="409"/>
      <c r="T962" s="409"/>
      <c r="U962" s="409"/>
      <c r="V962" s="409"/>
      <c r="W962" s="409"/>
      <c r="X962" s="409"/>
      <c r="AP962" s="409"/>
      <c r="AQ962" s="409"/>
      <c r="AR962" s="409"/>
      <c r="AS962" s="409"/>
      <c r="AT962" s="409"/>
      <c r="AU962" s="409"/>
      <c r="AV962" s="409"/>
      <c r="BF962" s="409"/>
      <c r="BG962" s="409"/>
      <c r="BH962" s="409"/>
      <c r="BI962" s="409"/>
      <c r="BJ962" s="409"/>
      <c r="BK962" s="409"/>
      <c r="BL962" s="409"/>
      <c r="BV962" s="409"/>
      <c r="BW962" s="409"/>
      <c r="BX962" s="409"/>
      <c r="BY962" s="409"/>
      <c r="BZ962" s="409"/>
      <c r="CA962" s="409"/>
      <c r="CB962" s="409"/>
      <c r="CL962" s="409"/>
      <c r="CM962" s="409"/>
      <c r="CN962" s="409"/>
      <c r="CO962" s="409"/>
      <c r="CP962" s="409"/>
      <c r="CQ962" s="409"/>
      <c r="CR962" s="409"/>
      <c r="DB962" s="409"/>
      <c r="DC962" s="409"/>
      <c r="DD962" s="409"/>
      <c r="DE962" s="409"/>
      <c r="DF962" s="409"/>
      <c r="DG962" s="409"/>
      <c r="DH962" s="409"/>
      <c r="DR962" s="409"/>
      <c r="DS962" s="409"/>
      <c r="DT962" s="409"/>
      <c r="DU962" s="409"/>
      <c r="DV962" s="409"/>
      <c r="DW962" s="409"/>
      <c r="DX962" s="409"/>
      <c r="EH962" s="409"/>
      <c r="EI962" s="409"/>
      <c r="EJ962" s="409"/>
      <c r="EK962" s="409"/>
      <c r="EL962" s="409"/>
      <c r="EM962" s="409"/>
      <c r="EN962" s="409"/>
      <c r="EX962" s="409"/>
      <c r="EY962" s="409"/>
      <c r="EZ962" s="409"/>
      <c r="FA962" s="409"/>
      <c r="FB962" s="409"/>
      <c r="FC962" s="409"/>
      <c r="FD962" s="409"/>
      <c r="FN962" s="409"/>
      <c r="FO962" s="409"/>
      <c r="FP962" s="409"/>
      <c r="FQ962" s="409"/>
      <c r="FR962" s="409"/>
      <c r="FS962" s="409"/>
      <c r="FT962" s="409"/>
      <c r="GD962" s="409"/>
      <c r="GE962" s="409"/>
      <c r="GF962" s="409"/>
      <c r="GG962" s="409"/>
      <c r="GH962" s="409"/>
      <c r="GI962" s="409"/>
      <c r="GJ962" s="409"/>
      <c r="GT962" s="409"/>
      <c r="GU962" s="409"/>
      <c r="GV962" s="409"/>
      <c r="GW962" s="409"/>
      <c r="GX962" s="409"/>
      <c r="GY962" s="409"/>
      <c r="GZ962" s="409"/>
      <c r="HJ962" s="409"/>
      <c r="HK962" s="409"/>
      <c r="HL962" s="409"/>
      <c r="HM962" s="409"/>
      <c r="HN962" s="409"/>
      <c r="HO962" s="409"/>
      <c r="HP962" s="409"/>
      <c r="HZ962" s="409"/>
      <c r="IA962" s="409"/>
      <c r="IB962" s="409"/>
      <c r="IC962" s="409"/>
      <c r="ID962" s="409"/>
      <c r="IE962" s="409"/>
      <c r="IF962" s="409"/>
      <c r="IP962" s="409"/>
      <c r="IQ962" s="409"/>
      <c r="IR962" s="409"/>
      <c r="IS962" s="409"/>
      <c r="IT962" s="409"/>
      <c r="IU962" s="409"/>
      <c r="IV962" s="409"/>
    </row>
    <row r="963" spans="10:256">
      <c r="J963" s="409"/>
      <c r="K963" s="409"/>
      <c r="L963" s="409"/>
      <c r="M963" s="409"/>
      <c r="N963" s="409"/>
      <c r="O963" s="409"/>
      <c r="P963" s="409"/>
      <c r="Q963" s="409"/>
      <c r="R963" s="409"/>
      <c r="S963" s="409"/>
      <c r="T963" s="409"/>
      <c r="U963" s="409"/>
      <c r="V963" s="409"/>
      <c r="W963" s="409"/>
      <c r="X963" s="409"/>
      <c r="AP963" s="409"/>
      <c r="AQ963" s="409"/>
      <c r="AR963" s="409"/>
      <c r="AS963" s="409"/>
      <c r="AT963" s="409"/>
      <c r="AU963" s="409"/>
      <c r="AV963" s="409"/>
      <c r="BF963" s="409"/>
      <c r="BG963" s="409"/>
      <c r="BH963" s="409"/>
      <c r="BI963" s="409"/>
      <c r="BJ963" s="409"/>
      <c r="BK963" s="409"/>
      <c r="BL963" s="409"/>
      <c r="BV963" s="409"/>
      <c r="BW963" s="409"/>
      <c r="BX963" s="409"/>
      <c r="BY963" s="409"/>
      <c r="BZ963" s="409"/>
      <c r="CA963" s="409"/>
      <c r="CB963" s="409"/>
      <c r="CL963" s="409"/>
      <c r="CM963" s="409"/>
      <c r="CN963" s="409"/>
      <c r="CO963" s="409"/>
      <c r="CP963" s="409"/>
      <c r="CQ963" s="409"/>
      <c r="CR963" s="409"/>
      <c r="DB963" s="409"/>
      <c r="DC963" s="409"/>
      <c r="DD963" s="409"/>
      <c r="DE963" s="409"/>
      <c r="DF963" s="409"/>
      <c r="DG963" s="409"/>
      <c r="DH963" s="409"/>
      <c r="DR963" s="409"/>
      <c r="DS963" s="409"/>
      <c r="DT963" s="409"/>
      <c r="DU963" s="409"/>
      <c r="DV963" s="409"/>
      <c r="DW963" s="409"/>
      <c r="DX963" s="409"/>
      <c r="EH963" s="409"/>
      <c r="EI963" s="409"/>
      <c r="EJ963" s="409"/>
      <c r="EK963" s="409"/>
      <c r="EL963" s="409"/>
      <c r="EM963" s="409"/>
      <c r="EN963" s="409"/>
      <c r="EX963" s="409"/>
      <c r="EY963" s="409"/>
      <c r="EZ963" s="409"/>
      <c r="FA963" s="409"/>
      <c r="FB963" s="409"/>
      <c r="FC963" s="409"/>
      <c r="FD963" s="409"/>
      <c r="FN963" s="409"/>
      <c r="FO963" s="409"/>
      <c r="FP963" s="409"/>
      <c r="FQ963" s="409"/>
      <c r="FR963" s="409"/>
      <c r="FS963" s="409"/>
      <c r="FT963" s="409"/>
      <c r="GD963" s="409"/>
      <c r="GE963" s="409"/>
      <c r="GF963" s="409"/>
      <c r="GG963" s="409"/>
      <c r="GH963" s="409"/>
      <c r="GI963" s="409"/>
      <c r="GJ963" s="409"/>
      <c r="GT963" s="409"/>
      <c r="GU963" s="409"/>
      <c r="GV963" s="409"/>
      <c r="GW963" s="409"/>
      <c r="GX963" s="409"/>
      <c r="GY963" s="409"/>
      <c r="GZ963" s="409"/>
      <c r="HJ963" s="409"/>
      <c r="HK963" s="409"/>
      <c r="HL963" s="409"/>
      <c r="HM963" s="409"/>
      <c r="HN963" s="409"/>
      <c r="HO963" s="409"/>
      <c r="HP963" s="409"/>
      <c r="HZ963" s="409"/>
      <c r="IA963" s="409"/>
      <c r="IB963" s="409"/>
      <c r="IC963" s="409"/>
      <c r="ID963" s="409"/>
      <c r="IE963" s="409"/>
      <c r="IF963" s="409"/>
      <c r="IP963" s="409"/>
      <c r="IQ963" s="409"/>
      <c r="IR963" s="409"/>
      <c r="IS963" s="409"/>
      <c r="IT963" s="409"/>
      <c r="IU963" s="409"/>
      <c r="IV963" s="409"/>
    </row>
    <row r="964" spans="10:256">
      <c r="J964" s="409"/>
      <c r="K964" s="409"/>
      <c r="L964" s="409"/>
      <c r="M964" s="409"/>
      <c r="N964" s="409"/>
      <c r="O964" s="409"/>
      <c r="P964" s="409"/>
      <c r="Q964" s="409"/>
      <c r="R964" s="409"/>
      <c r="S964" s="409"/>
      <c r="T964" s="409"/>
      <c r="U964" s="409"/>
      <c r="V964" s="409"/>
      <c r="W964" s="409"/>
      <c r="X964" s="409"/>
      <c r="AP964" s="409"/>
      <c r="AQ964" s="409"/>
      <c r="AR964" s="409"/>
      <c r="AS964" s="409"/>
      <c r="AT964" s="409"/>
      <c r="AU964" s="409"/>
      <c r="AV964" s="409"/>
      <c r="BF964" s="409"/>
      <c r="BG964" s="409"/>
      <c r="BH964" s="409"/>
      <c r="BI964" s="409"/>
      <c r="BJ964" s="409"/>
      <c r="BK964" s="409"/>
      <c r="BL964" s="409"/>
      <c r="BV964" s="409"/>
      <c r="BW964" s="409"/>
      <c r="BX964" s="409"/>
      <c r="BY964" s="409"/>
      <c r="BZ964" s="409"/>
      <c r="CA964" s="409"/>
      <c r="CB964" s="409"/>
      <c r="CL964" s="409"/>
      <c r="CM964" s="409"/>
      <c r="CN964" s="409"/>
      <c r="CO964" s="409"/>
      <c r="CP964" s="409"/>
      <c r="CQ964" s="409"/>
      <c r="CR964" s="409"/>
      <c r="DB964" s="409"/>
      <c r="DC964" s="409"/>
      <c r="DD964" s="409"/>
      <c r="DE964" s="409"/>
      <c r="DF964" s="409"/>
      <c r="DG964" s="409"/>
      <c r="DH964" s="409"/>
      <c r="DR964" s="409"/>
      <c r="DS964" s="409"/>
      <c r="DT964" s="409"/>
      <c r="DU964" s="409"/>
      <c r="DV964" s="409"/>
      <c r="DW964" s="409"/>
      <c r="DX964" s="409"/>
      <c r="EH964" s="409"/>
      <c r="EI964" s="409"/>
      <c r="EJ964" s="409"/>
      <c r="EK964" s="409"/>
      <c r="EL964" s="409"/>
      <c r="EM964" s="409"/>
      <c r="EN964" s="409"/>
      <c r="EX964" s="409"/>
      <c r="EY964" s="409"/>
      <c r="EZ964" s="409"/>
      <c r="FA964" s="409"/>
      <c r="FB964" s="409"/>
      <c r="FC964" s="409"/>
      <c r="FD964" s="409"/>
      <c r="FN964" s="409"/>
      <c r="FO964" s="409"/>
      <c r="FP964" s="409"/>
      <c r="FQ964" s="409"/>
      <c r="FR964" s="409"/>
      <c r="FS964" s="409"/>
      <c r="FT964" s="409"/>
      <c r="GD964" s="409"/>
      <c r="GE964" s="409"/>
      <c r="GF964" s="409"/>
      <c r="GG964" s="409"/>
      <c r="GH964" s="409"/>
      <c r="GI964" s="409"/>
      <c r="GJ964" s="409"/>
      <c r="GT964" s="409"/>
      <c r="GU964" s="409"/>
      <c r="GV964" s="409"/>
      <c r="GW964" s="409"/>
      <c r="GX964" s="409"/>
      <c r="GY964" s="409"/>
      <c r="GZ964" s="409"/>
      <c r="HJ964" s="409"/>
      <c r="HK964" s="409"/>
      <c r="HL964" s="409"/>
      <c r="HM964" s="409"/>
      <c r="HN964" s="409"/>
      <c r="HO964" s="409"/>
      <c r="HP964" s="409"/>
      <c r="HZ964" s="409"/>
      <c r="IA964" s="409"/>
      <c r="IB964" s="409"/>
      <c r="IC964" s="409"/>
      <c r="ID964" s="409"/>
      <c r="IE964" s="409"/>
      <c r="IF964" s="409"/>
      <c r="IP964" s="409"/>
      <c r="IQ964" s="409"/>
      <c r="IR964" s="409"/>
      <c r="IS964" s="409"/>
      <c r="IT964" s="409"/>
      <c r="IU964" s="409"/>
      <c r="IV964" s="409"/>
    </row>
    <row r="965" spans="10:256">
      <c r="J965" s="409"/>
      <c r="K965" s="409"/>
      <c r="L965" s="409"/>
      <c r="M965" s="409"/>
      <c r="N965" s="409"/>
      <c r="O965" s="409"/>
      <c r="P965" s="409"/>
      <c r="Q965" s="409"/>
      <c r="R965" s="409"/>
      <c r="S965" s="409"/>
      <c r="T965" s="409"/>
      <c r="U965" s="409"/>
      <c r="V965" s="409"/>
      <c r="W965" s="409"/>
      <c r="X965" s="409"/>
      <c r="AP965" s="409"/>
      <c r="AQ965" s="409"/>
      <c r="AR965" s="409"/>
      <c r="AS965" s="409"/>
      <c r="AT965" s="409"/>
      <c r="AU965" s="409"/>
      <c r="AV965" s="409"/>
      <c r="BF965" s="409"/>
      <c r="BG965" s="409"/>
      <c r="BH965" s="409"/>
      <c r="BI965" s="409"/>
      <c r="BJ965" s="409"/>
      <c r="BK965" s="409"/>
      <c r="BL965" s="409"/>
      <c r="BV965" s="409"/>
      <c r="BW965" s="409"/>
      <c r="BX965" s="409"/>
      <c r="BY965" s="409"/>
      <c r="BZ965" s="409"/>
      <c r="CA965" s="409"/>
      <c r="CB965" s="409"/>
      <c r="CL965" s="409"/>
      <c r="CM965" s="409"/>
      <c r="CN965" s="409"/>
      <c r="CO965" s="409"/>
      <c r="CP965" s="409"/>
      <c r="CQ965" s="409"/>
      <c r="CR965" s="409"/>
      <c r="DB965" s="409"/>
      <c r="DC965" s="409"/>
      <c r="DD965" s="409"/>
      <c r="DE965" s="409"/>
      <c r="DF965" s="409"/>
      <c r="DG965" s="409"/>
      <c r="DH965" s="409"/>
      <c r="DR965" s="409"/>
      <c r="DS965" s="409"/>
      <c r="DT965" s="409"/>
      <c r="DU965" s="409"/>
      <c r="DV965" s="409"/>
      <c r="DW965" s="409"/>
      <c r="DX965" s="409"/>
      <c r="EH965" s="409"/>
      <c r="EI965" s="409"/>
      <c r="EJ965" s="409"/>
      <c r="EK965" s="409"/>
      <c r="EL965" s="409"/>
      <c r="EM965" s="409"/>
      <c r="EN965" s="409"/>
      <c r="EX965" s="409"/>
      <c r="EY965" s="409"/>
      <c r="EZ965" s="409"/>
      <c r="FA965" s="409"/>
      <c r="FB965" s="409"/>
      <c r="FC965" s="409"/>
      <c r="FD965" s="409"/>
      <c r="FN965" s="409"/>
      <c r="FO965" s="409"/>
      <c r="FP965" s="409"/>
      <c r="FQ965" s="409"/>
      <c r="FR965" s="409"/>
      <c r="FS965" s="409"/>
      <c r="FT965" s="409"/>
      <c r="GD965" s="409"/>
      <c r="GE965" s="409"/>
      <c r="GF965" s="409"/>
      <c r="GG965" s="409"/>
      <c r="GH965" s="409"/>
      <c r="GI965" s="409"/>
      <c r="GJ965" s="409"/>
      <c r="GT965" s="409"/>
      <c r="GU965" s="409"/>
      <c r="GV965" s="409"/>
      <c r="GW965" s="409"/>
      <c r="GX965" s="409"/>
      <c r="GY965" s="409"/>
      <c r="GZ965" s="409"/>
      <c r="HJ965" s="409"/>
      <c r="HK965" s="409"/>
      <c r="HL965" s="409"/>
      <c r="HM965" s="409"/>
      <c r="HN965" s="409"/>
      <c r="HO965" s="409"/>
      <c r="HP965" s="409"/>
      <c r="HZ965" s="409"/>
      <c r="IA965" s="409"/>
      <c r="IB965" s="409"/>
      <c r="IC965" s="409"/>
      <c r="ID965" s="409"/>
      <c r="IE965" s="409"/>
      <c r="IF965" s="409"/>
      <c r="IP965" s="409"/>
      <c r="IQ965" s="409"/>
      <c r="IR965" s="409"/>
      <c r="IS965" s="409"/>
      <c r="IT965" s="409"/>
      <c r="IU965" s="409"/>
      <c r="IV965" s="409"/>
    </row>
    <row r="966" spans="10:256">
      <c r="J966" s="409"/>
      <c r="K966" s="409"/>
      <c r="L966" s="409"/>
      <c r="M966" s="409"/>
      <c r="N966" s="409"/>
      <c r="O966" s="409"/>
      <c r="P966" s="409"/>
      <c r="Q966" s="409"/>
      <c r="R966" s="409"/>
      <c r="S966" s="409"/>
      <c r="T966" s="409"/>
      <c r="U966" s="409"/>
      <c r="V966" s="409"/>
      <c r="W966" s="409"/>
      <c r="X966" s="409"/>
      <c r="AP966" s="409"/>
      <c r="AQ966" s="409"/>
      <c r="AR966" s="409"/>
      <c r="AS966" s="409"/>
      <c r="AT966" s="409"/>
      <c r="AU966" s="409"/>
      <c r="AV966" s="409"/>
      <c r="BF966" s="409"/>
      <c r="BG966" s="409"/>
      <c r="BH966" s="409"/>
      <c r="BI966" s="409"/>
      <c r="BJ966" s="409"/>
      <c r="BK966" s="409"/>
      <c r="BL966" s="409"/>
      <c r="BV966" s="409"/>
      <c r="BW966" s="409"/>
      <c r="BX966" s="409"/>
      <c r="BY966" s="409"/>
      <c r="BZ966" s="409"/>
      <c r="CA966" s="409"/>
      <c r="CB966" s="409"/>
      <c r="CL966" s="409"/>
      <c r="CM966" s="409"/>
      <c r="CN966" s="409"/>
      <c r="CO966" s="409"/>
      <c r="CP966" s="409"/>
      <c r="CQ966" s="409"/>
      <c r="CR966" s="409"/>
      <c r="DB966" s="409"/>
      <c r="DC966" s="409"/>
      <c r="DD966" s="409"/>
      <c r="DE966" s="409"/>
      <c r="DF966" s="409"/>
      <c r="DG966" s="409"/>
      <c r="DH966" s="409"/>
      <c r="DR966" s="409"/>
      <c r="DS966" s="409"/>
      <c r="DT966" s="409"/>
      <c r="DU966" s="409"/>
      <c r="DV966" s="409"/>
      <c r="DW966" s="409"/>
      <c r="DX966" s="409"/>
      <c r="EH966" s="409"/>
      <c r="EI966" s="409"/>
      <c r="EJ966" s="409"/>
      <c r="EK966" s="409"/>
      <c r="EL966" s="409"/>
      <c r="EM966" s="409"/>
      <c r="EN966" s="409"/>
      <c r="EX966" s="409"/>
      <c r="EY966" s="409"/>
      <c r="EZ966" s="409"/>
      <c r="FA966" s="409"/>
      <c r="FB966" s="409"/>
      <c r="FC966" s="409"/>
      <c r="FD966" s="409"/>
      <c r="FN966" s="409"/>
      <c r="FO966" s="409"/>
      <c r="FP966" s="409"/>
      <c r="FQ966" s="409"/>
      <c r="FR966" s="409"/>
      <c r="FS966" s="409"/>
      <c r="FT966" s="409"/>
      <c r="GD966" s="409"/>
      <c r="GE966" s="409"/>
      <c r="GF966" s="409"/>
      <c r="GG966" s="409"/>
      <c r="GH966" s="409"/>
      <c r="GI966" s="409"/>
      <c r="GJ966" s="409"/>
      <c r="GT966" s="409"/>
      <c r="GU966" s="409"/>
      <c r="GV966" s="409"/>
      <c r="GW966" s="409"/>
      <c r="GX966" s="409"/>
      <c r="GY966" s="409"/>
      <c r="GZ966" s="409"/>
      <c r="HJ966" s="409"/>
      <c r="HK966" s="409"/>
      <c r="HL966" s="409"/>
      <c r="HM966" s="409"/>
      <c r="HN966" s="409"/>
      <c r="HO966" s="409"/>
      <c r="HP966" s="409"/>
      <c r="HZ966" s="409"/>
      <c r="IA966" s="409"/>
      <c r="IB966" s="409"/>
      <c r="IC966" s="409"/>
      <c r="ID966" s="409"/>
      <c r="IE966" s="409"/>
      <c r="IF966" s="409"/>
      <c r="IP966" s="409"/>
      <c r="IQ966" s="409"/>
      <c r="IR966" s="409"/>
      <c r="IS966" s="409"/>
      <c r="IT966" s="409"/>
      <c r="IU966" s="409"/>
      <c r="IV966" s="409"/>
    </row>
    <row r="967" spans="10:256">
      <c r="J967" s="409"/>
      <c r="K967" s="409"/>
      <c r="L967" s="409"/>
      <c r="M967" s="409"/>
      <c r="N967" s="409"/>
      <c r="O967" s="409"/>
      <c r="P967" s="409"/>
      <c r="Q967" s="409"/>
      <c r="R967" s="409"/>
      <c r="S967" s="409"/>
      <c r="T967" s="409"/>
      <c r="U967" s="409"/>
      <c r="V967" s="409"/>
      <c r="W967" s="409"/>
      <c r="X967" s="409"/>
      <c r="AP967" s="409"/>
      <c r="AQ967" s="409"/>
      <c r="AR967" s="409"/>
      <c r="AS967" s="409"/>
      <c r="AT967" s="409"/>
      <c r="AU967" s="409"/>
      <c r="AV967" s="409"/>
      <c r="BF967" s="409"/>
      <c r="BG967" s="409"/>
      <c r="BH967" s="409"/>
      <c r="BI967" s="409"/>
      <c r="BJ967" s="409"/>
      <c r="BK967" s="409"/>
      <c r="BL967" s="409"/>
      <c r="BV967" s="409"/>
      <c r="BW967" s="409"/>
      <c r="BX967" s="409"/>
      <c r="BY967" s="409"/>
      <c r="BZ967" s="409"/>
      <c r="CA967" s="409"/>
      <c r="CB967" s="409"/>
      <c r="CL967" s="409"/>
      <c r="CM967" s="409"/>
      <c r="CN967" s="409"/>
      <c r="CO967" s="409"/>
      <c r="CP967" s="409"/>
      <c r="CQ967" s="409"/>
      <c r="CR967" s="409"/>
      <c r="DB967" s="409"/>
      <c r="DC967" s="409"/>
      <c r="DD967" s="409"/>
      <c r="DE967" s="409"/>
      <c r="DF967" s="409"/>
      <c r="DG967" s="409"/>
      <c r="DH967" s="409"/>
      <c r="DR967" s="409"/>
      <c r="DS967" s="409"/>
      <c r="DT967" s="409"/>
      <c r="DU967" s="409"/>
      <c r="DV967" s="409"/>
      <c r="DW967" s="409"/>
      <c r="DX967" s="409"/>
      <c r="EH967" s="409"/>
      <c r="EI967" s="409"/>
      <c r="EJ967" s="409"/>
      <c r="EK967" s="409"/>
      <c r="EL967" s="409"/>
      <c r="EM967" s="409"/>
      <c r="EN967" s="409"/>
      <c r="EX967" s="409"/>
      <c r="EY967" s="409"/>
      <c r="EZ967" s="409"/>
      <c r="FA967" s="409"/>
      <c r="FB967" s="409"/>
      <c r="FC967" s="409"/>
      <c r="FD967" s="409"/>
      <c r="FN967" s="409"/>
      <c r="FO967" s="409"/>
      <c r="FP967" s="409"/>
      <c r="FQ967" s="409"/>
      <c r="FR967" s="409"/>
      <c r="FS967" s="409"/>
      <c r="FT967" s="409"/>
      <c r="GD967" s="409"/>
      <c r="GE967" s="409"/>
      <c r="GF967" s="409"/>
      <c r="GG967" s="409"/>
      <c r="GH967" s="409"/>
      <c r="GI967" s="409"/>
      <c r="GJ967" s="409"/>
      <c r="GT967" s="409"/>
      <c r="GU967" s="409"/>
      <c r="GV967" s="409"/>
      <c r="GW967" s="409"/>
      <c r="GX967" s="409"/>
      <c r="GY967" s="409"/>
      <c r="GZ967" s="409"/>
      <c r="HJ967" s="409"/>
      <c r="HK967" s="409"/>
      <c r="HL967" s="409"/>
      <c r="HM967" s="409"/>
      <c r="HN967" s="409"/>
      <c r="HO967" s="409"/>
      <c r="HP967" s="409"/>
      <c r="HZ967" s="409"/>
      <c r="IA967" s="409"/>
      <c r="IB967" s="409"/>
      <c r="IC967" s="409"/>
      <c r="ID967" s="409"/>
      <c r="IE967" s="409"/>
      <c r="IF967" s="409"/>
      <c r="IP967" s="409"/>
      <c r="IQ967" s="409"/>
      <c r="IR967" s="409"/>
      <c r="IS967" s="409"/>
      <c r="IT967" s="409"/>
      <c r="IU967" s="409"/>
      <c r="IV967" s="409"/>
    </row>
    <row r="968" spans="10:256">
      <c r="J968" s="409"/>
      <c r="K968" s="409"/>
      <c r="L968" s="409"/>
      <c r="M968" s="409"/>
      <c r="N968" s="409"/>
      <c r="O968" s="409"/>
      <c r="P968" s="409"/>
      <c r="Q968" s="409"/>
      <c r="R968" s="409"/>
      <c r="S968" s="409"/>
      <c r="T968" s="409"/>
      <c r="U968" s="409"/>
      <c r="V968" s="409"/>
      <c r="W968" s="409"/>
      <c r="X968" s="409"/>
      <c r="AP968" s="409"/>
      <c r="AQ968" s="409"/>
      <c r="AR968" s="409"/>
      <c r="AS968" s="409"/>
      <c r="AT968" s="409"/>
      <c r="AU968" s="409"/>
      <c r="AV968" s="409"/>
      <c r="BF968" s="409"/>
      <c r="BG968" s="409"/>
      <c r="BH968" s="409"/>
      <c r="BI968" s="409"/>
      <c r="BJ968" s="409"/>
      <c r="BK968" s="409"/>
      <c r="BL968" s="409"/>
      <c r="BV968" s="409"/>
      <c r="BW968" s="409"/>
      <c r="BX968" s="409"/>
      <c r="BY968" s="409"/>
      <c r="BZ968" s="409"/>
      <c r="CA968" s="409"/>
      <c r="CB968" s="409"/>
      <c r="CL968" s="409"/>
      <c r="CM968" s="409"/>
      <c r="CN968" s="409"/>
      <c r="CO968" s="409"/>
      <c r="CP968" s="409"/>
      <c r="CQ968" s="409"/>
      <c r="CR968" s="409"/>
      <c r="DB968" s="409"/>
      <c r="DC968" s="409"/>
      <c r="DD968" s="409"/>
      <c r="DE968" s="409"/>
      <c r="DF968" s="409"/>
      <c r="DG968" s="409"/>
      <c r="DH968" s="409"/>
      <c r="DR968" s="409"/>
      <c r="DS968" s="409"/>
      <c r="DT968" s="409"/>
      <c r="DU968" s="409"/>
      <c r="DV968" s="409"/>
      <c r="DW968" s="409"/>
      <c r="DX968" s="409"/>
      <c r="EH968" s="409"/>
      <c r="EI968" s="409"/>
      <c r="EJ968" s="409"/>
      <c r="EK968" s="409"/>
      <c r="EL968" s="409"/>
      <c r="EM968" s="409"/>
      <c r="EN968" s="409"/>
      <c r="EX968" s="409"/>
      <c r="EY968" s="409"/>
      <c r="EZ968" s="409"/>
      <c r="FA968" s="409"/>
      <c r="FB968" s="409"/>
      <c r="FC968" s="409"/>
      <c r="FD968" s="409"/>
      <c r="FN968" s="409"/>
      <c r="FO968" s="409"/>
      <c r="FP968" s="409"/>
      <c r="FQ968" s="409"/>
      <c r="FR968" s="409"/>
      <c r="FS968" s="409"/>
      <c r="FT968" s="409"/>
      <c r="GD968" s="409"/>
      <c r="GE968" s="409"/>
      <c r="GF968" s="409"/>
      <c r="GG968" s="409"/>
      <c r="GH968" s="409"/>
      <c r="GI968" s="409"/>
      <c r="GJ968" s="409"/>
      <c r="GT968" s="409"/>
      <c r="GU968" s="409"/>
      <c r="GV968" s="409"/>
      <c r="GW968" s="409"/>
      <c r="GX968" s="409"/>
      <c r="GY968" s="409"/>
      <c r="GZ968" s="409"/>
      <c r="HJ968" s="409"/>
      <c r="HK968" s="409"/>
      <c r="HL968" s="409"/>
      <c r="HM968" s="409"/>
      <c r="HN968" s="409"/>
      <c r="HO968" s="409"/>
      <c r="HP968" s="409"/>
      <c r="HZ968" s="409"/>
      <c r="IA968" s="409"/>
      <c r="IB968" s="409"/>
      <c r="IC968" s="409"/>
      <c r="ID968" s="409"/>
      <c r="IE968" s="409"/>
      <c r="IF968" s="409"/>
      <c r="IP968" s="409"/>
      <c r="IQ968" s="409"/>
      <c r="IR968" s="409"/>
      <c r="IS968" s="409"/>
      <c r="IT968" s="409"/>
      <c r="IU968" s="409"/>
      <c r="IV968" s="409"/>
    </row>
    <row r="969" spans="10:256">
      <c r="J969" s="409"/>
      <c r="K969" s="409"/>
      <c r="L969" s="409"/>
      <c r="M969" s="409"/>
      <c r="N969" s="409"/>
      <c r="O969" s="409"/>
      <c r="P969" s="409"/>
      <c r="Q969" s="409"/>
      <c r="R969" s="409"/>
      <c r="S969" s="409"/>
      <c r="T969" s="409"/>
      <c r="U969" s="409"/>
      <c r="V969" s="409"/>
      <c r="W969" s="409"/>
      <c r="X969" s="409"/>
      <c r="AP969" s="409"/>
      <c r="AQ969" s="409"/>
      <c r="AR969" s="409"/>
      <c r="AS969" s="409"/>
      <c r="AT969" s="409"/>
      <c r="AU969" s="409"/>
      <c r="AV969" s="409"/>
      <c r="BF969" s="409"/>
      <c r="BG969" s="409"/>
      <c r="BH969" s="409"/>
      <c r="BI969" s="409"/>
      <c r="BJ969" s="409"/>
      <c r="BK969" s="409"/>
      <c r="BL969" s="409"/>
      <c r="BV969" s="409"/>
      <c r="BW969" s="409"/>
      <c r="BX969" s="409"/>
      <c r="BY969" s="409"/>
      <c r="BZ969" s="409"/>
      <c r="CA969" s="409"/>
      <c r="CB969" s="409"/>
      <c r="CL969" s="409"/>
      <c r="CM969" s="409"/>
      <c r="CN969" s="409"/>
      <c r="CO969" s="409"/>
      <c r="CP969" s="409"/>
      <c r="CQ969" s="409"/>
      <c r="CR969" s="409"/>
      <c r="DB969" s="409"/>
      <c r="DC969" s="409"/>
      <c r="DD969" s="409"/>
      <c r="DE969" s="409"/>
      <c r="DF969" s="409"/>
      <c r="DG969" s="409"/>
      <c r="DH969" s="409"/>
      <c r="DR969" s="409"/>
      <c r="DS969" s="409"/>
      <c r="DT969" s="409"/>
      <c r="DU969" s="409"/>
      <c r="DV969" s="409"/>
      <c r="DW969" s="409"/>
      <c r="DX969" s="409"/>
      <c r="EH969" s="409"/>
      <c r="EI969" s="409"/>
      <c r="EJ969" s="409"/>
      <c r="EK969" s="409"/>
      <c r="EL969" s="409"/>
      <c r="EM969" s="409"/>
      <c r="EN969" s="409"/>
      <c r="EX969" s="409"/>
      <c r="EY969" s="409"/>
      <c r="EZ969" s="409"/>
      <c r="FA969" s="409"/>
      <c r="FB969" s="409"/>
      <c r="FC969" s="409"/>
      <c r="FD969" s="409"/>
      <c r="FN969" s="409"/>
      <c r="FO969" s="409"/>
      <c r="FP969" s="409"/>
      <c r="FQ969" s="409"/>
      <c r="FR969" s="409"/>
      <c r="FS969" s="409"/>
      <c r="FT969" s="409"/>
      <c r="GD969" s="409"/>
      <c r="GE969" s="409"/>
      <c r="GF969" s="409"/>
      <c r="GG969" s="409"/>
      <c r="GH969" s="409"/>
      <c r="GI969" s="409"/>
      <c r="GJ969" s="409"/>
      <c r="GT969" s="409"/>
      <c r="GU969" s="409"/>
      <c r="GV969" s="409"/>
      <c r="GW969" s="409"/>
      <c r="GX969" s="409"/>
      <c r="GY969" s="409"/>
      <c r="GZ969" s="409"/>
      <c r="HJ969" s="409"/>
      <c r="HK969" s="409"/>
      <c r="HL969" s="409"/>
      <c r="HM969" s="409"/>
      <c r="HN969" s="409"/>
      <c r="HO969" s="409"/>
      <c r="HP969" s="409"/>
      <c r="HZ969" s="409"/>
      <c r="IA969" s="409"/>
      <c r="IB969" s="409"/>
      <c r="IC969" s="409"/>
      <c r="ID969" s="409"/>
      <c r="IE969" s="409"/>
      <c r="IF969" s="409"/>
      <c r="IP969" s="409"/>
      <c r="IQ969" s="409"/>
      <c r="IR969" s="409"/>
      <c r="IS969" s="409"/>
      <c r="IT969" s="409"/>
      <c r="IU969" s="409"/>
      <c r="IV969" s="409"/>
    </row>
    <row r="970" spans="10:256">
      <c r="J970" s="409"/>
      <c r="K970" s="409"/>
      <c r="L970" s="409"/>
      <c r="M970" s="409"/>
      <c r="N970" s="409"/>
      <c r="O970" s="409"/>
      <c r="P970" s="409"/>
      <c r="Q970" s="409"/>
      <c r="R970" s="409"/>
      <c r="S970" s="409"/>
      <c r="T970" s="409"/>
      <c r="U970" s="409"/>
      <c r="V970" s="409"/>
      <c r="W970" s="409"/>
      <c r="X970" s="409"/>
      <c r="AP970" s="409"/>
      <c r="AQ970" s="409"/>
      <c r="AR970" s="409"/>
      <c r="AS970" s="409"/>
      <c r="AT970" s="409"/>
      <c r="AU970" s="409"/>
      <c r="AV970" s="409"/>
      <c r="BF970" s="409"/>
      <c r="BG970" s="409"/>
      <c r="BH970" s="409"/>
      <c r="BI970" s="409"/>
      <c r="BJ970" s="409"/>
      <c r="BK970" s="409"/>
      <c r="BL970" s="409"/>
      <c r="BV970" s="409"/>
      <c r="BW970" s="409"/>
      <c r="BX970" s="409"/>
      <c r="BY970" s="409"/>
      <c r="BZ970" s="409"/>
      <c r="CA970" s="409"/>
      <c r="CB970" s="409"/>
      <c r="CL970" s="409"/>
      <c r="CM970" s="409"/>
      <c r="CN970" s="409"/>
      <c r="CO970" s="409"/>
      <c r="CP970" s="409"/>
      <c r="CQ970" s="409"/>
      <c r="CR970" s="409"/>
      <c r="DB970" s="409"/>
      <c r="DC970" s="409"/>
      <c r="DD970" s="409"/>
      <c r="DE970" s="409"/>
      <c r="DF970" s="409"/>
      <c r="DG970" s="409"/>
      <c r="DH970" s="409"/>
      <c r="DR970" s="409"/>
      <c r="DS970" s="409"/>
      <c r="DT970" s="409"/>
      <c r="DU970" s="409"/>
      <c r="DV970" s="409"/>
      <c r="DW970" s="409"/>
      <c r="DX970" s="409"/>
      <c r="EH970" s="409"/>
      <c r="EI970" s="409"/>
      <c r="EJ970" s="409"/>
      <c r="EK970" s="409"/>
      <c r="EL970" s="409"/>
      <c r="EM970" s="409"/>
      <c r="EN970" s="409"/>
      <c r="EX970" s="409"/>
      <c r="EY970" s="409"/>
      <c r="EZ970" s="409"/>
      <c r="FA970" s="409"/>
      <c r="FB970" s="409"/>
      <c r="FC970" s="409"/>
      <c r="FD970" s="409"/>
      <c r="FN970" s="409"/>
      <c r="FO970" s="409"/>
      <c r="FP970" s="409"/>
      <c r="FQ970" s="409"/>
      <c r="FR970" s="409"/>
      <c r="FS970" s="409"/>
      <c r="FT970" s="409"/>
      <c r="GD970" s="409"/>
      <c r="GE970" s="409"/>
      <c r="GF970" s="409"/>
      <c r="GG970" s="409"/>
      <c r="GH970" s="409"/>
      <c r="GI970" s="409"/>
      <c r="GJ970" s="409"/>
      <c r="GT970" s="409"/>
      <c r="GU970" s="409"/>
      <c r="GV970" s="409"/>
      <c r="GW970" s="409"/>
      <c r="GX970" s="409"/>
      <c r="GY970" s="409"/>
      <c r="GZ970" s="409"/>
      <c r="HJ970" s="409"/>
      <c r="HK970" s="409"/>
      <c r="HL970" s="409"/>
      <c r="HM970" s="409"/>
      <c r="HN970" s="409"/>
      <c r="HO970" s="409"/>
      <c r="HP970" s="409"/>
      <c r="HZ970" s="409"/>
      <c r="IA970" s="409"/>
      <c r="IB970" s="409"/>
      <c r="IC970" s="409"/>
      <c r="ID970" s="409"/>
      <c r="IE970" s="409"/>
      <c r="IF970" s="409"/>
      <c r="IP970" s="409"/>
      <c r="IQ970" s="409"/>
      <c r="IR970" s="409"/>
      <c r="IS970" s="409"/>
      <c r="IT970" s="409"/>
      <c r="IU970" s="409"/>
      <c r="IV970" s="409"/>
    </row>
    <row r="971" spans="10:256">
      <c r="J971" s="409"/>
      <c r="K971" s="409"/>
      <c r="L971" s="409"/>
      <c r="M971" s="409"/>
      <c r="N971" s="409"/>
      <c r="O971" s="409"/>
      <c r="P971" s="409"/>
      <c r="Q971" s="409"/>
      <c r="R971" s="409"/>
      <c r="S971" s="409"/>
      <c r="T971" s="409"/>
      <c r="U971" s="409"/>
      <c r="V971" s="409"/>
      <c r="W971" s="409"/>
      <c r="X971" s="409"/>
      <c r="AP971" s="409"/>
      <c r="AQ971" s="409"/>
      <c r="AR971" s="409"/>
      <c r="AS971" s="409"/>
      <c r="AT971" s="409"/>
      <c r="AU971" s="409"/>
      <c r="AV971" s="409"/>
      <c r="BF971" s="409"/>
      <c r="BG971" s="409"/>
      <c r="BH971" s="409"/>
      <c r="BI971" s="409"/>
      <c r="BJ971" s="409"/>
      <c r="BK971" s="409"/>
      <c r="BL971" s="409"/>
      <c r="BV971" s="409"/>
      <c r="BW971" s="409"/>
      <c r="BX971" s="409"/>
      <c r="BY971" s="409"/>
      <c r="BZ971" s="409"/>
      <c r="CA971" s="409"/>
      <c r="CB971" s="409"/>
      <c r="CL971" s="409"/>
      <c r="CM971" s="409"/>
      <c r="CN971" s="409"/>
      <c r="CO971" s="409"/>
      <c r="CP971" s="409"/>
      <c r="CQ971" s="409"/>
      <c r="CR971" s="409"/>
      <c r="DB971" s="409"/>
      <c r="DC971" s="409"/>
      <c r="DD971" s="409"/>
      <c r="DE971" s="409"/>
      <c r="DF971" s="409"/>
      <c r="DG971" s="409"/>
      <c r="DH971" s="409"/>
      <c r="DR971" s="409"/>
      <c r="DS971" s="409"/>
      <c r="DT971" s="409"/>
      <c r="DU971" s="409"/>
      <c r="DV971" s="409"/>
      <c r="DW971" s="409"/>
      <c r="DX971" s="409"/>
      <c r="EH971" s="409"/>
      <c r="EI971" s="409"/>
      <c r="EJ971" s="409"/>
      <c r="EK971" s="409"/>
      <c r="EL971" s="409"/>
      <c r="EM971" s="409"/>
      <c r="EN971" s="409"/>
      <c r="EX971" s="409"/>
      <c r="EY971" s="409"/>
      <c r="EZ971" s="409"/>
      <c r="FA971" s="409"/>
      <c r="FB971" s="409"/>
      <c r="FC971" s="409"/>
      <c r="FD971" s="409"/>
      <c r="FN971" s="409"/>
      <c r="FO971" s="409"/>
      <c r="FP971" s="409"/>
      <c r="FQ971" s="409"/>
      <c r="FR971" s="409"/>
      <c r="FS971" s="409"/>
      <c r="FT971" s="409"/>
      <c r="GD971" s="409"/>
      <c r="GE971" s="409"/>
      <c r="GF971" s="409"/>
      <c r="GG971" s="409"/>
      <c r="GH971" s="409"/>
      <c r="GI971" s="409"/>
      <c r="GJ971" s="409"/>
      <c r="GT971" s="409"/>
      <c r="GU971" s="409"/>
      <c r="GV971" s="409"/>
      <c r="GW971" s="409"/>
      <c r="GX971" s="409"/>
      <c r="GY971" s="409"/>
      <c r="GZ971" s="409"/>
      <c r="HJ971" s="409"/>
      <c r="HK971" s="409"/>
      <c r="HL971" s="409"/>
      <c r="HM971" s="409"/>
      <c r="HN971" s="409"/>
      <c r="HO971" s="409"/>
      <c r="HP971" s="409"/>
      <c r="HZ971" s="409"/>
      <c r="IA971" s="409"/>
      <c r="IB971" s="409"/>
      <c r="IC971" s="409"/>
      <c r="ID971" s="409"/>
      <c r="IE971" s="409"/>
      <c r="IF971" s="409"/>
      <c r="IP971" s="409"/>
      <c r="IQ971" s="409"/>
      <c r="IR971" s="409"/>
      <c r="IS971" s="409"/>
      <c r="IT971" s="409"/>
      <c r="IU971" s="409"/>
      <c r="IV971" s="409"/>
    </row>
    <row r="972" spans="10:256">
      <c r="J972" s="409"/>
      <c r="K972" s="409"/>
      <c r="L972" s="409"/>
      <c r="M972" s="409"/>
      <c r="N972" s="409"/>
      <c r="O972" s="409"/>
      <c r="P972" s="409"/>
      <c r="Q972" s="409"/>
      <c r="R972" s="409"/>
      <c r="S972" s="409"/>
      <c r="T972" s="409"/>
      <c r="U972" s="409"/>
      <c r="V972" s="409"/>
      <c r="W972" s="409"/>
      <c r="X972" s="409"/>
      <c r="AP972" s="409"/>
      <c r="AQ972" s="409"/>
      <c r="AR972" s="409"/>
      <c r="AS972" s="409"/>
      <c r="AT972" s="409"/>
      <c r="AU972" s="409"/>
      <c r="AV972" s="409"/>
      <c r="BF972" s="409"/>
      <c r="BG972" s="409"/>
      <c r="BH972" s="409"/>
      <c r="BI972" s="409"/>
      <c r="BJ972" s="409"/>
      <c r="BK972" s="409"/>
      <c r="BL972" s="409"/>
      <c r="BV972" s="409"/>
      <c r="BW972" s="409"/>
      <c r="BX972" s="409"/>
      <c r="BY972" s="409"/>
      <c r="BZ972" s="409"/>
      <c r="CA972" s="409"/>
      <c r="CB972" s="409"/>
      <c r="CL972" s="409"/>
      <c r="CM972" s="409"/>
      <c r="CN972" s="409"/>
      <c r="CO972" s="409"/>
      <c r="CP972" s="409"/>
      <c r="CQ972" s="409"/>
      <c r="CR972" s="409"/>
      <c r="DB972" s="409"/>
      <c r="DC972" s="409"/>
      <c r="DD972" s="409"/>
      <c r="DE972" s="409"/>
      <c r="DF972" s="409"/>
      <c r="DG972" s="409"/>
      <c r="DH972" s="409"/>
      <c r="DR972" s="409"/>
      <c r="DS972" s="409"/>
      <c r="DT972" s="409"/>
      <c r="DU972" s="409"/>
      <c r="DV972" s="409"/>
      <c r="DW972" s="409"/>
      <c r="DX972" s="409"/>
      <c r="EH972" s="409"/>
      <c r="EI972" s="409"/>
      <c r="EJ972" s="409"/>
      <c r="EK972" s="409"/>
      <c r="EL972" s="409"/>
      <c r="EM972" s="409"/>
      <c r="EN972" s="409"/>
      <c r="EX972" s="409"/>
      <c r="EY972" s="409"/>
      <c r="EZ972" s="409"/>
      <c r="FA972" s="409"/>
      <c r="FB972" s="409"/>
      <c r="FC972" s="409"/>
      <c r="FD972" s="409"/>
      <c r="FN972" s="409"/>
      <c r="FO972" s="409"/>
      <c r="FP972" s="409"/>
      <c r="FQ972" s="409"/>
      <c r="FR972" s="409"/>
      <c r="FS972" s="409"/>
      <c r="FT972" s="409"/>
      <c r="GD972" s="409"/>
      <c r="GE972" s="409"/>
      <c r="GF972" s="409"/>
      <c r="GG972" s="409"/>
      <c r="GH972" s="409"/>
      <c r="GI972" s="409"/>
      <c r="GJ972" s="409"/>
      <c r="GT972" s="409"/>
      <c r="GU972" s="409"/>
      <c r="GV972" s="409"/>
      <c r="GW972" s="409"/>
      <c r="GX972" s="409"/>
      <c r="GY972" s="409"/>
      <c r="GZ972" s="409"/>
      <c r="HJ972" s="409"/>
      <c r="HK972" s="409"/>
      <c r="HL972" s="409"/>
      <c r="HM972" s="409"/>
      <c r="HN972" s="409"/>
      <c r="HO972" s="409"/>
      <c r="HP972" s="409"/>
      <c r="HZ972" s="409"/>
      <c r="IA972" s="409"/>
      <c r="IB972" s="409"/>
      <c r="IC972" s="409"/>
      <c r="ID972" s="409"/>
      <c r="IE972" s="409"/>
      <c r="IF972" s="409"/>
      <c r="IP972" s="409"/>
      <c r="IQ972" s="409"/>
      <c r="IR972" s="409"/>
      <c r="IS972" s="409"/>
      <c r="IT972" s="409"/>
      <c r="IU972" s="409"/>
      <c r="IV972" s="409"/>
    </row>
    <row r="973" spans="10:256">
      <c r="J973" s="409"/>
      <c r="K973" s="409"/>
      <c r="L973" s="409"/>
      <c r="M973" s="409"/>
      <c r="N973" s="409"/>
      <c r="O973" s="409"/>
      <c r="P973" s="409"/>
      <c r="Q973" s="409"/>
      <c r="R973" s="409"/>
      <c r="S973" s="409"/>
      <c r="T973" s="409"/>
      <c r="U973" s="409"/>
      <c r="V973" s="409"/>
      <c r="W973" s="409"/>
      <c r="X973" s="409"/>
      <c r="AP973" s="409"/>
      <c r="AQ973" s="409"/>
      <c r="AR973" s="409"/>
      <c r="AS973" s="409"/>
      <c r="AT973" s="409"/>
      <c r="AU973" s="409"/>
      <c r="AV973" s="409"/>
      <c r="BF973" s="409"/>
      <c r="BG973" s="409"/>
      <c r="BH973" s="409"/>
      <c r="BI973" s="409"/>
      <c r="BJ973" s="409"/>
      <c r="BK973" s="409"/>
      <c r="BL973" s="409"/>
      <c r="BV973" s="409"/>
      <c r="BW973" s="409"/>
      <c r="BX973" s="409"/>
      <c r="BY973" s="409"/>
      <c r="BZ973" s="409"/>
      <c r="CA973" s="409"/>
      <c r="CB973" s="409"/>
      <c r="CL973" s="409"/>
      <c r="CM973" s="409"/>
      <c r="CN973" s="409"/>
      <c r="CO973" s="409"/>
      <c r="CP973" s="409"/>
      <c r="CQ973" s="409"/>
      <c r="CR973" s="409"/>
      <c r="DB973" s="409"/>
      <c r="DC973" s="409"/>
      <c r="DD973" s="409"/>
      <c r="DE973" s="409"/>
      <c r="DF973" s="409"/>
      <c r="DG973" s="409"/>
      <c r="DH973" s="409"/>
      <c r="DR973" s="409"/>
      <c r="DS973" s="409"/>
      <c r="DT973" s="409"/>
      <c r="DU973" s="409"/>
      <c r="DV973" s="409"/>
      <c r="DW973" s="409"/>
      <c r="DX973" s="409"/>
      <c r="EH973" s="409"/>
      <c r="EI973" s="409"/>
      <c r="EJ973" s="409"/>
      <c r="EK973" s="409"/>
      <c r="EL973" s="409"/>
      <c r="EM973" s="409"/>
      <c r="EN973" s="409"/>
      <c r="EX973" s="409"/>
      <c r="EY973" s="409"/>
      <c r="EZ973" s="409"/>
      <c r="FA973" s="409"/>
      <c r="FB973" s="409"/>
      <c r="FC973" s="409"/>
      <c r="FD973" s="409"/>
      <c r="FN973" s="409"/>
      <c r="FO973" s="409"/>
      <c r="FP973" s="409"/>
      <c r="FQ973" s="409"/>
      <c r="FR973" s="409"/>
      <c r="FS973" s="409"/>
      <c r="FT973" s="409"/>
      <c r="GD973" s="409"/>
      <c r="GE973" s="409"/>
      <c r="GF973" s="409"/>
      <c r="GG973" s="409"/>
      <c r="GH973" s="409"/>
      <c r="GI973" s="409"/>
      <c r="GJ973" s="409"/>
      <c r="GT973" s="409"/>
      <c r="GU973" s="409"/>
      <c r="GV973" s="409"/>
      <c r="GW973" s="409"/>
      <c r="GX973" s="409"/>
      <c r="GY973" s="409"/>
      <c r="GZ973" s="409"/>
      <c r="HJ973" s="409"/>
      <c r="HK973" s="409"/>
      <c r="HL973" s="409"/>
      <c r="HM973" s="409"/>
      <c r="HN973" s="409"/>
      <c r="HO973" s="409"/>
      <c r="HP973" s="409"/>
      <c r="HZ973" s="409"/>
      <c r="IA973" s="409"/>
      <c r="IB973" s="409"/>
      <c r="IC973" s="409"/>
      <c r="ID973" s="409"/>
      <c r="IE973" s="409"/>
      <c r="IF973" s="409"/>
      <c r="IP973" s="409"/>
      <c r="IQ973" s="409"/>
      <c r="IR973" s="409"/>
      <c r="IS973" s="409"/>
      <c r="IT973" s="409"/>
      <c r="IU973" s="409"/>
      <c r="IV973" s="409"/>
    </row>
    <row r="974" spans="10:256">
      <c r="J974" s="409"/>
      <c r="K974" s="409"/>
      <c r="L974" s="409"/>
      <c r="M974" s="409"/>
      <c r="N974" s="409"/>
      <c r="O974" s="409"/>
      <c r="P974" s="409"/>
      <c r="Q974" s="409"/>
      <c r="R974" s="409"/>
      <c r="S974" s="409"/>
      <c r="T974" s="409"/>
      <c r="U974" s="409"/>
      <c r="V974" s="409"/>
      <c r="W974" s="409"/>
      <c r="X974" s="409"/>
      <c r="AP974" s="409"/>
      <c r="AQ974" s="409"/>
      <c r="AR974" s="409"/>
      <c r="AS974" s="409"/>
      <c r="AT974" s="409"/>
      <c r="AU974" s="409"/>
      <c r="AV974" s="409"/>
      <c r="BF974" s="409"/>
      <c r="BG974" s="409"/>
      <c r="BH974" s="409"/>
      <c r="BI974" s="409"/>
      <c r="BJ974" s="409"/>
      <c r="BK974" s="409"/>
      <c r="BL974" s="409"/>
      <c r="BV974" s="409"/>
      <c r="BW974" s="409"/>
      <c r="BX974" s="409"/>
      <c r="BY974" s="409"/>
      <c r="BZ974" s="409"/>
      <c r="CA974" s="409"/>
      <c r="CB974" s="409"/>
      <c r="CL974" s="409"/>
      <c r="CM974" s="409"/>
      <c r="CN974" s="409"/>
      <c r="CO974" s="409"/>
      <c r="CP974" s="409"/>
      <c r="CQ974" s="409"/>
      <c r="CR974" s="409"/>
      <c r="DB974" s="409"/>
      <c r="DC974" s="409"/>
      <c r="DD974" s="409"/>
      <c r="DE974" s="409"/>
      <c r="DF974" s="409"/>
      <c r="DG974" s="409"/>
      <c r="DH974" s="409"/>
      <c r="DR974" s="409"/>
      <c r="DS974" s="409"/>
      <c r="DT974" s="409"/>
      <c r="DU974" s="409"/>
      <c r="DV974" s="409"/>
      <c r="DW974" s="409"/>
      <c r="DX974" s="409"/>
      <c r="EH974" s="409"/>
      <c r="EI974" s="409"/>
      <c r="EJ974" s="409"/>
      <c r="EK974" s="409"/>
      <c r="EL974" s="409"/>
      <c r="EM974" s="409"/>
      <c r="EN974" s="409"/>
      <c r="EX974" s="409"/>
      <c r="EY974" s="409"/>
      <c r="EZ974" s="409"/>
      <c r="FA974" s="409"/>
      <c r="FB974" s="409"/>
      <c r="FC974" s="409"/>
      <c r="FD974" s="409"/>
      <c r="FN974" s="409"/>
      <c r="FO974" s="409"/>
      <c r="FP974" s="409"/>
      <c r="FQ974" s="409"/>
      <c r="FR974" s="409"/>
      <c r="FS974" s="409"/>
      <c r="FT974" s="409"/>
      <c r="GD974" s="409"/>
      <c r="GE974" s="409"/>
      <c r="GF974" s="409"/>
      <c r="GG974" s="409"/>
      <c r="GH974" s="409"/>
      <c r="GI974" s="409"/>
      <c r="GJ974" s="409"/>
      <c r="GT974" s="409"/>
      <c r="GU974" s="409"/>
      <c r="GV974" s="409"/>
      <c r="GW974" s="409"/>
      <c r="GX974" s="409"/>
      <c r="GY974" s="409"/>
      <c r="GZ974" s="409"/>
      <c r="HJ974" s="409"/>
      <c r="HK974" s="409"/>
      <c r="HL974" s="409"/>
      <c r="HM974" s="409"/>
      <c r="HN974" s="409"/>
      <c r="HO974" s="409"/>
      <c r="HP974" s="409"/>
      <c r="HZ974" s="409"/>
      <c r="IA974" s="409"/>
      <c r="IB974" s="409"/>
      <c r="IC974" s="409"/>
      <c r="ID974" s="409"/>
      <c r="IE974" s="409"/>
      <c r="IF974" s="409"/>
      <c r="IP974" s="409"/>
      <c r="IQ974" s="409"/>
      <c r="IR974" s="409"/>
      <c r="IS974" s="409"/>
      <c r="IT974" s="409"/>
      <c r="IU974" s="409"/>
      <c r="IV974" s="409"/>
    </row>
    <row r="975" spans="10:256">
      <c r="J975" s="409"/>
      <c r="K975" s="409"/>
      <c r="L975" s="409"/>
      <c r="M975" s="409"/>
      <c r="N975" s="409"/>
      <c r="O975" s="409"/>
      <c r="P975" s="409"/>
      <c r="Q975" s="409"/>
      <c r="R975" s="409"/>
      <c r="S975" s="409"/>
      <c r="T975" s="409"/>
      <c r="U975" s="409"/>
      <c r="V975" s="409"/>
      <c r="W975" s="409"/>
      <c r="X975" s="409"/>
      <c r="AP975" s="409"/>
      <c r="AQ975" s="409"/>
      <c r="AR975" s="409"/>
      <c r="AS975" s="409"/>
      <c r="AT975" s="409"/>
      <c r="AU975" s="409"/>
      <c r="AV975" s="409"/>
      <c r="BF975" s="409"/>
      <c r="BG975" s="409"/>
      <c r="BH975" s="409"/>
      <c r="BI975" s="409"/>
      <c r="BJ975" s="409"/>
      <c r="BK975" s="409"/>
      <c r="BL975" s="409"/>
      <c r="BV975" s="409"/>
      <c r="BW975" s="409"/>
      <c r="BX975" s="409"/>
      <c r="BY975" s="409"/>
      <c r="BZ975" s="409"/>
      <c r="CA975" s="409"/>
      <c r="CB975" s="409"/>
      <c r="CL975" s="409"/>
      <c r="CM975" s="409"/>
      <c r="CN975" s="409"/>
      <c r="CO975" s="409"/>
      <c r="CP975" s="409"/>
      <c r="CQ975" s="409"/>
      <c r="CR975" s="409"/>
      <c r="DB975" s="409"/>
      <c r="DC975" s="409"/>
      <c r="DD975" s="409"/>
      <c r="DE975" s="409"/>
      <c r="DF975" s="409"/>
      <c r="DG975" s="409"/>
      <c r="DH975" s="409"/>
      <c r="DR975" s="409"/>
      <c r="DS975" s="409"/>
      <c r="DT975" s="409"/>
      <c r="DU975" s="409"/>
      <c r="DV975" s="409"/>
      <c r="DW975" s="409"/>
      <c r="DX975" s="409"/>
      <c r="EH975" s="409"/>
      <c r="EI975" s="409"/>
      <c r="EJ975" s="409"/>
      <c r="EK975" s="409"/>
      <c r="EL975" s="409"/>
      <c r="EM975" s="409"/>
      <c r="EN975" s="409"/>
      <c r="EX975" s="409"/>
      <c r="EY975" s="409"/>
      <c r="EZ975" s="409"/>
      <c r="FA975" s="409"/>
      <c r="FB975" s="409"/>
      <c r="FC975" s="409"/>
      <c r="FD975" s="409"/>
      <c r="FN975" s="409"/>
      <c r="FO975" s="409"/>
      <c r="FP975" s="409"/>
      <c r="FQ975" s="409"/>
      <c r="FR975" s="409"/>
      <c r="FS975" s="409"/>
      <c r="FT975" s="409"/>
      <c r="GD975" s="409"/>
      <c r="GE975" s="409"/>
      <c r="GF975" s="409"/>
      <c r="GG975" s="409"/>
      <c r="GH975" s="409"/>
      <c r="GI975" s="409"/>
      <c r="GJ975" s="409"/>
      <c r="GT975" s="409"/>
      <c r="GU975" s="409"/>
      <c r="GV975" s="409"/>
      <c r="GW975" s="409"/>
      <c r="GX975" s="409"/>
      <c r="GY975" s="409"/>
      <c r="GZ975" s="409"/>
      <c r="HJ975" s="409"/>
      <c r="HK975" s="409"/>
      <c r="HL975" s="409"/>
      <c r="HM975" s="409"/>
      <c r="HN975" s="409"/>
      <c r="HO975" s="409"/>
      <c r="HP975" s="409"/>
      <c r="HZ975" s="409"/>
      <c r="IA975" s="409"/>
      <c r="IB975" s="409"/>
      <c r="IC975" s="409"/>
      <c r="ID975" s="409"/>
      <c r="IE975" s="409"/>
      <c r="IF975" s="409"/>
      <c r="IP975" s="409"/>
      <c r="IQ975" s="409"/>
      <c r="IR975" s="409"/>
      <c r="IS975" s="409"/>
      <c r="IT975" s="409"/>
      <c r="IU975" s="409"/>
      <c r="IV975" s="409"/>
    </row>
    <row r="976" spans="10:256">
      <c r="J976" s="409"/>
      <c r="K976" s="409"/>
      <c r="L976" s="409"/>
      <c r="M976" s="409"/>
      <c r="N976" s="409"/>
      <c r="O976" s="409"/>
      <c r="P976" s="409"/>
      <c r="Q976" s="409"/>
      <c r="R976" s="409"/>
      <c r="S976" s="409"/>
      <c r="T976" s="409"/>
      <c r="U976" s="409"/>
      <c r="V976" s="409"/>
      <c r="W976" s="409"/>
      <c r="X976" s="409"/>
      <c r="AP976" s="409"/>
      <c r="AQ976" s="409"/>
      <c r="AR976" s="409"/>
      <c r="AS976" s="409"/>
      <c r="AT976" s="409"/>
      <c r="AU976" s="409"/>
      <c r="AV976" s="409"/>
      <c r="BF976" s="409"/>
      <c r="BG976" s="409"/>
      <c r="BH976" s="409"/>
      <c r="BI976" s="409"/>
      <c r="BJ976" s="409"/>
      <c r="BK976" s="409"/>
      <c r="BL976" s="409"/>
      <c r="BV976" s="409"/>
      <c r="BW976" s="409"/>
      <c r="BX976" s="409"/>
      <c r="BY976" s="409"/>
      <c r="BZ976" s="409"/>
      <c r="CA976" s="409"/>
      <c r="CB976" s="409"/>
      <c r="CL976" s="409"/>
      <c r="CM976" s="409"/>
      <c r="CN976" s="409"/>
      <c r="CO976" s="409"/>
      <c r="CP976" s="409"/>
      <c r="CQ976" s="409"/>
      <c r="CR976" s="409"/>
      <c r="DB976" s="409"/>
      <c r="DC976" s="409"/>
      <c r="DD976" s="409"/>
      <c r="DE976" s="409"/>
      <c r="DF976" s="409"/>
      <c r="DG976" s="409"/>
      <c r="DH976" s="409"/>
      <c r="DR976" s="409"/>
      <c r="DS976" s="409"/>
      <c r="DT976" s="409"/>
      <c r="DU976" s="409"/>
      <c r="DV976" s="409"/>
      <c r="DW976" s="409"/>
      <c r="DX976" s="409"/>
      <c r="EH976" s="409"/>
      <c r="EI976" s="409"/>
      <c r="EJ976" s="409"/>
      <c r="EK976" s="409"/>
      <c r="EL976" s="409"/>
      <c r="EM976" s="409"/>
      <c r="EN976" s="409"/>
      <c r="EX976" s="409"/>
      <c r="EY976" s="409"/>
      <c r="EZ976" s="409"/>
      <c r="FA976" s="409"/>
      <c r="FB976" s="409"/>
      <c r="FC976" s="409"/>
      <c r="FD976" s="409"/>
      <c r="FN976" s="409"/>
      <c r="FO976" s="409"/>
      <c r="FP976" s="409"/>
      <c r="FQ976" s="409"/>
      <c r="FR976" s="409"/>
      <c r="FS976" s="409"/>
      <c r="FT976" s="409"/>
      <c r="GD976" s="409"/>
      <c r="GE976" s="409"/>
      <c r="GF976" s="409"/>
      <c r="GG976" s="409"/>
      <c r="GH976" s="409"/>
      <c r="GI976" s="409"/>
      <c r="GJ976" s="409"/>
      <c r="GT976" s="409"/>
      <c r="GU976" s="409"/>
      <c r="GV976" s="409"/>
      <c r="GW976" s="409"/>
      <c r="GX976" s="409"/>
      <c r="GY976" s="409"/>
      <c r="GZ976" s="409"/>
      <c r="HJ976" s="409"/>
      <c r="HK976" s="409"/>
      <c r="HL976" s="409"/>
      <c r="HM976" s="409"/>
      <c r="HN976" s="409"/>
      <c r="HO976" s="409"/>
      <c r="HP976" s="409"/>
      <c r="HZ976" s="409"/>
      <c r="IA976" s="409"/>
      <c r="IB976" s="409"/>
      <c r="IC976" s="409"/>
      <c r="ID976" s="409"/>
      <c r="IE976" s="409"/>
      <c r="IF976" s="409"/>
      <c r="IP976" s="409"/>
      <c r="IQ976" s="409"/>
      <c r="IR976" s="409"/>
      <c r="IS976" s="409"/>
      <c r="IT976" s="409"/>
      <c r="IU976" s="409"/>
      <c r="IV976" s="409"/>
    </row>
    <row r="977" spans="10:256">
      <c r="J977" s="409"/>
      <c r="K977" s="409"/>
      <c r="L977" s="409"/>
      <c r="M977" s="409"/>
      <c r="N977" s="409"/>
      <c r="O977" s="409"/>
      <c r="P977" s="409"/>
      <c r="Q977" s="409"/>
      <c r="R977" s="409"/>
      <c r="S977" s="409"/>
      <c r="T977" s="409"/>
      <c r="U977" s="409"/>
      <c r="V977" s="409"/>
      <c r="W977" s="409"/>
      <c r="X977" s="409"/>
      <c r="AP977" s="409"/>
      <c r="AQ977" s="409"/>
      <c r="AR977" s="409"/>
      <c r="AS977" s="409"/>
      <c r="AT977" s="409"/>
      <c r="AU977" s="409"/>
      <c r="AV977" s="409"/>
      <c r="BF977" s="409"/>
      <c r="BG977" s="409"/>
      <c r="BH977" s="409"/>
      <c r="BI977" s="409"/>
      <c r="BJ977" s="409"/>
      <c r="BK977" s="409"/>
      <c r="BL977" s="409"/>
      <c r="BV977" s="409"/>
      <c r="BW977" s="409"/>
      <c r="BX977" s="409"/>
      <c r="BY977" s="409"/>
      <c r="BZ977" s="409"/>
      <c r="CA977" s="409"/>
      <c r="CB977" s="409"/>
      <c r="CL977" s="409"/>
      <c r="CM977" s="409"/>
      <c r="CN977" s="409"/>
      <c r="CO977" s="409"/>
      <c r="CP977" s="409"/>
      <c r="CQ977" s="409"/>
      <c r="CR977" s="409"/>
      <c r="DB977" s="409"/>
      <c r="DC977" s="409"/>
      <c r="DD977" s="409"/>
      <c r="DE977" s="409"/>
      <c r="DF977" s="409"/>
      <c r="DG977" s="409"/>
      <c r="DH977" s="409"/>
      <c r="DR977" s="409"/>
      <c r="DS977" s="409"/>
      <c r="DT977" s="409"/>
      <c r="DU977" s="409"/>
      <c r="DV977" s="409"/>
      <c r="DW977" s="409"/>
      <c r="DX977" s="409"/>
      <c r="EH977" s="409"/>
      <c r="EI977" s="409"/>
      <c r="EJ977" s="409"/>
      <c r="EK977" s="409"/>
      <c r="EL977" s="409"/>
      <c r="EM977" s="409"/>
      <c r="EN977" s="409"/>
      <c r="EX977" s="409"/>
      <c r="EY977" s="409"/>
      <c r="EZ977" s="409"/>
      <c r="FA977" s="409"/>
      <c r="FB977" s="409"/>
      <c r="FC977" s="409"/>
      <c r="FD977" s="409"/>
      <c r="FN977" s="409"/>
      <c r="FO977" s="409"/>
      <c r="FP977" s="409"/>
      <c r="FQ977" s="409"/>
      <c r="FR977" s="409"/>
      <c r="FS977" s="409"/>
      <c r="FT977" s="409"/>
      <c r="GD977" s="409"/>
      <c r="GE977" s="409"/>
      <c r="GF977" s="409"/>
      <c r="GG977" s="409"/>
      <c r="GH977" s="409"/>
      <c r="GI977" s="409"/>
      <c r="GJ977" s="409"/>
      <c r="GT977" s="409"/>
      <c r="GU977" s="409"/>
      <c r="GV977" s="409"/>
      <c r="GW977" s="409"/>
      <c r="GX977" s="409"/>
      <c r="GY977" s="409"/>
      <c r="GZ977" s="409"/>
      <c r="HJ977" s="409"/>
      <c r="HK977" s="409"/>
      <c r="HL977" s="409"/>
      <c r="HM977" s="409"/>
      <c r="HN977" s="409"/>
      <c r="HO977" s="409"/>
      <c r="HP977" s="409"/>
      <c r="HZ977" s="409"/>
      <c r="IA977" s="409"/>
      <c r="IB977" s="409"/>
      <c r="IC977" s="409"/>
      <c r="ID977" s="409"/>
      <c r="IE977" s="409"/>
      <c r="IF977" s="409"/>
      <c r="IP977" s="409"/>
      <c r="IQ977" s="409"/>
      <c r="IR977" s="409"/>
      <c r="IS977" s="409"/>
      <c r="IT977" s="409"/>
      <c r="IU977" s="409"/>
      <c r="IV977" s="409"/>
    </row>
    <row r="978" spans="10:256">
      <c r="J978" s="409"/>
      <c r="K978" s="409"/>
      <c r="L978" s="409"/>
      <c r="M978" s="409"/>
      <c r="N978" s="409"/>
      <c r="O978" s="409"/>
      <c r="P978" s="409"/>
      <c r="Q978" s="409"/>
      <c r="R978" s="409"/>
      <c r="S978" s="409"/>
      <c r="T978" s="409"/>
      <c r="U978" s="409"/>
      <c r="V978" s="409"/>
      <c r="W978" s="409"/>
      <c r="X978" s="409"/>
      <c r="AP978" s="409"/>
      <c r="AQ978" s="409"/>
      <c r="AR978" s="409"/>
      <c r="AS978" s="409"/>
      <c r="AT978" s="409"/>
      <c r="AU978" s="409"/>
      <c r="AV978" s="409"/>
      <c r="BF978" s="409"/>
      <c r="BG978" s="409"/>
      <c r="BH978" s="409"/>
      <c r="BI978" s="409"/>
      <c r="BJ978" s="409"/>
      <c r="BK978" s="409"/>
      <c r="BL978" s="409"/>
      <c r="BV978" s="409"/>
      <c r="BW978" s="409"/>
      <c r="BX978" s="409"/>
      <c r="BY978" s="409"/>
      <c r="BZ978" s="409"/>
      <c r="CA978" s="409"/>
      <c r="CB978" s="409"/>
      <c r="CL978" s="409"/>
      <c r="CM978" s="409"/>
      <c r="CN978" s="409"/>
      <c r="CO978" s="409"/>
      <c r="CP978" s="409"/>
      <c r="CQ978" s="409"/>
      <c r="CR978" s="409"/>
      <c r="DB978" s="409"/>
      <c r="DC978" s="409"/>
      <c r="DD978" s="409"/>
      <c r="DE978" s="409"/>
      <c r="DF978" s="409"/>
      <c r="DG978" s="409"/>
      <c r="DH978" s="409"/>
      <c r="DR978" s="409"/>
      <c r="DS978" s="409"/>
      <c r="DT978" s="409"/>
      <c r="DU978" s="409"/>
      <c r="DV978" s="409"/>
      <c r="DW978" s="409"/>
      <c r="DX978" s="409"/>
      <c r="EH978" s="409"/>
      <c r="EI978" s="409"/>
      <c r="EJ978" s="409"/>
      <c r="EK978" s="409"/>
      <c r="EL978" s="409"/>
      <c r="EM978" s="409"/>
      <c r="EN978" s="409"/>
      <c r="EX978" s="409"/>
      <c r="EY978" s="409"/>
      <c r="EZ978" s="409"/>
      <c r="FA978" s="409"/>
      <c r="FB978" s="409"/>
      <c r="FC978" s="409"/>
      <c r="FD978" s="409"/>
      <c r="FN978" s="409"/>
      <c r="FO978" s="409"/>
      <c r="FP978" s="409"/>
      <c r="FQ978" s="409"/>
      <c r="FR978" s="409"/>
      <c r="FS978" s="409"/>
      <c r="FT978" s="409"/>
      <c r="GD978" s="409"/>
      <c r="GE978" s="409"/>
      <c r="GF978" s="409"/>
      <c r="GG978" s="409"/>
      <c r="GH978" s="409"/>
      <c r="GI978" s="409"/>
      <c r="GJ978" s="409"/>
      <c r="GT978" s="409"/>
      <c r="GU978" s="409"/>
      <c r="GV978" s="409"/>
      <c r="GW978" s="409"/>
      <c r="GX978" s="409"/>
      <c r="GY978" s="409"/>
      <c r="GZ978" s="409"/>
      <c r="HJ978" s="409"/>
      <c r="HK978" s="409"/>
      <c r="HL978" s="409"/>
      <c r="HM978" s="409"/>
      <c r="HN978" s="409"/>
      <c r="HO978" s="409"/>
      <c r="HP978" s="409"/>
      <c r="HZ978" s="409"/>
      <c r="IA978" s="409"/>
      <c r="IB978" s="409"/>
      <c r="IC978" s="409"/>
      <c r="ID978" s="409"/>
      <c r="IE978" s="409"/>
      <c r="IF978" s="409"/>
      <c r="IP978" s="409"/>
      <c r="IQ978" s="409"/>
      <c r="IR978" s="409"/>
      <c r="IS978" s="409"/>
      <c r="IT978" s="409"/>
      <c r="IU978" s="409"/>
      <c r="IV978" s="409"/>
    </row>
    <row r="979" spans="10:256">
      <c r="J979" s="409"/>
      <c r="K979" s="409"/>
      <c r="L979" s="409"/>
      <c r="M979" s="409"/>
      <c r="N979" s="409"/>
      <c r="O979" s="409"/>
      <c r="P979" s="409"/>
      <c r="Q979" s="409"/>
      <c r="R979" s="409"/>
      <c r="S979" s="409"/>
      <c r="T979" s="409"/>
      <c r="U979" s="409"/>
      <c r="V979" s="409"/>
      <c r="W979" s="409"/>
      <c r="X979" s="409"/>
      <c r="AP979" s="409"/>
      <c r="AQ979" s="409"/>
      <c r="AR979" s="409"/>
      <c r="AS979" s="409"/>
      <c r="AT979" s="409"/>
      <c r="AU979" s="409"/>
      <c r="AV979" s="409"/>
      <c r="BF979" s="409"/>
      <c r="BG979" s="409"/>
      <c r="BH979" s="409"/>
      <c r="BI979" s="409"/>
      <c r="BJ979" s="409"/>
      <c r="BK979" s="409"/>
      <c r="BL979" s="409"/>
      <c r="BV979" s="409"/>
      <c r="BW979" s="409"/>
      <c r="BX979" s="409"/>
      <c r="BY979" s="409"/>
      <c r="BZ979" s="409"/>
      <c r="CA979" s="409"/>
      <c r="CB979" s="409"/>
      <c r="CL979" s="409"/>
      <c r="CM979" s="409"/>
      <c r="CN979" s="409"/>
      <c r="CO979" s="409"/>
      <c r="CP979" s="409"/>
      <c r="CQ979" s="409"/>
      <c r="CR979" s="409"/>
      <c r="DB979" s="409"/>
      <c r="DC979" s="409"/>
      <c r="DD979" s="409"/>
      <c r="DE979" s="409"/>
      <c r="DF979" s="409"/>
      <c r="DG979" s="409"/>
      <c r="DH979" s="409"/>
      <c r="DR979" s="409"/>
      <c r="DS979" s="409"/>
      <c r="DT979" s="409"/>
      <c r="DU979" s="409"/>
      <c r="DV979" s="409"/>
      <c r="DW979" s="409"/>
      <c r="DX979" s="409"/>
      <c r="EH979" s="409"/>
      <c r="EI979" s="409"/>
      <c r="EJ979" s="409"/>
      <c r="EK979" s="409"/>
      <c r="EL979" s="409"/>
      <c r="EM979" s="409"/>
      <c r="EN979" s="409"/>
      <c r="EX979" s="409"/>
      <c r="EY979" s="409"/>
      <c r="EZ979" s="409"/>
      <c r="FA979" s="409"/>
      <c r="FB979" s="409"/>
      <c r="FC979" s="409"/>
      <c r="FD979" s="409"/>
      <c r="FN979" s="409"/>
      <c r="FO979" s="409"/>
      <c r="FP979" s="409"/>
      <c r="FQ979" s="409"/>
      <c r="FR979" s="409"/>
      <c r="FS979" s="409"/>
      <c r="FT979" s="409"/>
      <c r="GD979" s="409"/>
      <c r="GE979" s="409"/>
      <c r="GF979" s="409"/>
      <c r="GG979" s="409"/>
      <c r="GH979" s="409"/>
      <c r="GI979" s="409"/>
      <c r="GJ979" s="409"/>
      <c r="GT979" s="409"/>
      <c r="GU979" s="409"/>
      <c r="GV979" s="409"/>
      <c r="GW979" s="409"/>
      <c r="GX979" s="409"/>
      <c r="GY979" s="409"/>
      <c r="GZ979" s="409"/>
      <c r="HJ979" s="409"/>
      <c r="HK979" s="409"/>
      <c r="HL979" s="409"/>
      <c r="HM979" s="409"/>
      <c r="HN979" s="409"/>
      <c r="HO979" s="409"/>
      <c r="HP979" s="409"/>
      <c r="HZ979" s="409"/>
      <c r="IA979" s="409"/>
      <c r="IB979" s="409"/>
      <c r="IC979" s="409"/>
      <c r="ID979" s="409"/>
      <c r="IE979" s="409"/>
      <c r="IF979" s="409"/>
      <c r="IP979" s="409"/>
      <c r="IQ979" s="409"/>
      <c r="IR979" s="409"/>
      <c r="IS979" s="409"/>
      <c r="IT979" s="409"/>
      <c r="IU979" s="409"/>
      <c r="IV979" s="409"/>
    </row>
    <row r="980" spans="10:256">
      <c r="J980" s="409"/>
      <c r="K980" s="409"/>
      <c r="L980" s="409"/>
      <c r="M980" s="409"/>
      <c r="N980" s="409"/>
      <c r="O980" s="409"/>
      <c r="P980" s="409"/>
      <c r="Q980" s="409"/>
      <c r="R980" s="409"/>
      <c r="S980" s="409"/>
      <c r="T980" s="409"/>
      <c r="U980" s="409"/>
      <c r="V980" s="409"/>
      <c r="W980" s="409"/>
      <c r="X980" s="409"/>
      <c r="AP980" s="409"/>
      <c r="AQ980" s="409"/>
      <c r="AR980" s="409"/>
      <c r="AS980" s="409"/>
      <c r="AT980" s="409"/>
      <c r="AU980" s="409"/>
      <c r="AV980" s="409"/>
      <c r="BF980" s="409"/>
      <c r="BG980" s="409"/>
      <c r="BH980" s="409"/>
      <c r="BI980" s="409"/>
      <c r="BJ980" s="409"/>
      <c r="BK980" s="409"/>
      <c r="BL980" s="409"/>
      <c r="BV980" s="409"/>
      <c r="BW980" s="409"/>
      <c r="BX980" s="409"/>
      <c r="BY980" s="409"/>
      <c r="BZ980" s="409"/>
      <c r="CA980" s="409"/>
      <c r="CB980" s="409"/>
      <c r="CL980" s="409"/>
      <c r="CM980" s="409"/>
      <c r="CN980" s="409"/>
      <c r="CO980" s="409"/>
      <c r="CP980" s="409"/>
      <c r="CQ980" s="409"/>
      <c r="CR980" s="409"/>
      <c r="DB980" s="409"/>
      <c r="DC980" s="409"/>
      <c r="DD980" s="409"/>
      <c r="DE980" s="409"/>
      <c r="DF980" s="409"/>
      <c r="DG980" s="409"/>
      <c r="DH980" s="409"/>
      <c r="DR980" s="409"/>
      <c r="DS980" s="409"/>
      <c r="DT980" s="409"/>
      <c r="DU980" s="409"/>
      <c r="DV980" s="409"/>
      <c r="DW980" s="409"/>
      <c r="DX980" s="409"/>
      <c r="EH980" s="409"/>
      <c r="EI980" s="409"/>
      <c r="EJ980" s="409"/>
      <c r="EK980" s="409"/>
      <c r="EL980" s="409"/>
      <c r="EM980" s="409"/>
      <c r="EN980" s="409"/>
      <c r="EX980" s="409"/>
      <c r="EY980" s="409"/>
      <c r="EZ980" s="409"/>
      <c r="FA980" s="409"/>
      <c r="FB980" s="409"/>
      <c r="FC980" s="409"/>
      <c r="FD980" s="409"/>
      <c r="FN980" s="409"/>
      <c r="FO980" s="409"/>
      <c r="FP980" s="409"/>
      <c r="FQ980" s="409"/>
      <c r="FR980" s="409"/>
      <c r="FS980" s="409"/>
      <c r="FT980" s="409"/>
      <c r="GD980" s="409"/>
      <c r="GE980" s="409"/>
      <c r="GF980" s="409"/>
      <c r="GG980" s="409"/>
      <c r="GH980" s="409"/>
      <c r="GI980" s="409"/>
      <c r="GJ980" s="409"/>
      <c r="GT980" s="409"/>
      <c r="GU980" s="409"/>
      <c r="GV980" s="409"/>
      <c r="GW980" s="409"/>
      <c r="GX980" s="409"/>
      <c r="GY980" s="409"/>
      <c r="GZ980" s="409"/>
      <c r="HJ980" s="409"/>
      <c r="HK980" s="409"/>
      <c r="HL980" s="409"/>
      <c r="HM980" s="409"/>
      <c r="HN980" s="409"/>
      <c r="HO980" s="409"/>
      <c r="HP980" s="409"/>
      <c r="HZ980" s="409"/>
      <c r="IA980" s="409"/>
      <c r="IB980" s="409"/>
      <c r="IC980" s="409"/>
      <c r="ID980" s="409"/>
      <c r="IE980" s="409"/>
      <c r="IF980" s="409"/>
      <c r="IP980" s="409"/>
      <c r="IQ980" s="409"/>
      <c r="IR980" s="409"/>
      <c r="IS980" s="409"/>
      <c r="IT980" s="409"/>
      <c r="IU980" s="409"/>
      <c r="IV980" s="409"/>
    </row>
    <row r="981" spans="10:256">
      <c r="J981" s="409"/>
      <c r="K981" s="409"/>
      <c r="L981" s="409"/>
      <c r="M981" s="409"/>
      <c r="N981" s="409"/>
      <c r="O981" s="409"/>
      <c r="P981" s="409"/>
      <c r="Q981" s="409"/>
      <c r="R981" s="409"/>
      <c r="S981" s="409"/>
      <c r="T981" s="409"/>
      <c r="U981" s="409"/>
      <c r="V981" s="409"/>
      <c r="W981" s="409"/>
      <c r="X981" s="409"/>
      <c r="AP981" s="409"/>
      <c r="AQ981" s="409"/>
      <c r="AR981" s="409"/>
      <c r="AS981" s="409"/>
      <c r="AT981" s="409"/>
      <c r="AU981" s="409"/>
      <c r="AV981" s="409"/>
      <c r="BF981" s="409"/>
      <c r="BG981" s="409"/>
      <c r="BH981" s="409"/>
      <c r="BI981" s="409"/>
      <c r="BJ981" s="409"/>
      <c r="BK981" s="409"/>
      <c r="BL981" s="409"/>
      <c r="BV981" s="409"/>
      <c r="BW981" s="409"/>
      <c r="BX981" s="409"/>
      <c r="BY981" s="409"/>
      <c r="BZ981" s="409"/>
      <c r="CA981" s="409"/>
      <c r="CB981" s="409"/>
      <c r="CL981" s="409"/>
      <c r="CM981" s="409"/>
      <c r="CN981" s="409"/>
      <c r="CO981" s="409"/>
      <c r="CP981" s="409"/>
      <c r="CQ981" s="409"/>
      <c r="CR981" s="409"/>
      <c r="DB981" s="409"/>
      <c r="DC981" s="409"/>
      <c r="DD981" s="409"/>
      <c r="DE981" s="409"/>
      <c r="DF981" s="409"/>
      <c r="DG981" s="409"/>
      <c r="DH981" s="409"/>
      <c r="DR981" s="409"/>
      <c r="DS981" s="409"/>
      <c r="DT981" s="409"/>
      <c r="DU981" s="409"/>
      <c r="DV981" s="409"/>
      <c r="DW981" s="409"/>
      <c r="DX981" s="409"/>
      <c r="EH981" s="409"/>
      <c r="EI981" s="409"/>
      <c r="EJ981" s="409"/>
      <c r="EK981" s="409"/>
      <c r="EL981" s="409"/>
      <c r="EM981" s="409"/>
      <c r="EN981" s="409"/>
      <c r="EX981" s="409"/>
      <c r="EY981" s="409"/>
      <c r="EZ981" s="409"/>
      <c r="FA981" s="409"/>
      <c r="FB981" s="409"/>
      <c r="FC981" s="409"/>
      <c r="FD981" s="409"/>
      <c r="FN981" s="409"/>
      <c r="FO981" s="409"/>
      <c r="FP981" s="409"/>
      <c r="FQ981" s="409"/>
      <c r="FR981" s="409"/>
      <c r="FS981" s="409"/>
      <c r="FT981" s="409"/>
      <c r="GD981" s="409"/>
      <c r="GE981" s="409"/>
      <c r="GF981" s="409"/>
      <c r="GG981" s="409"/>
      <c r="GH981" s="409"/>
      <c r="GI981" s="409"/>
      <c r="GJ981" s="409"/>
      <c r="GT981" s="409"/>
      <c r="GU981" s="409"/>
      <c r="GV981" s="409"/>
      <c r="GW981" s="409"/>
      <c r="GX981" s="409"/>
      <c r="GY981" s="409"/>
      <c r="GZ981" s="409"/>
      <c r="HJ981" s="409"/>
      <c r="HK981" s="409"/>
      <c r="HL981" s="409"/>
      <c r="HM981" s="409"/>
      <c r="HN981" s="409"/>
      <c r="HO981" s="409"/>
      <c r="HP981" s="409"/>
      <c r="HZ981" s="409"/>
      <c r="IA981" s="409"/>
      <c r="IB981" s="409"/>
      <c r="IC981" s="409"/>
      <c r="ID981" s="409"/>
      <c r="IE981" s="409"/>
      <c r="IF981" s="409"/>
      <c r="IP981" s="409"/>
      <c r="IQ981" s="409"/>
      <c r="IR981" s="409"/>
      <c r="IS981" s="409"/>
      <c r="IT981" s="409"/>
      <c r="IU981" s="409"/>
      <c r="IV981" s="409"/>
    </row>
    <row r="982" spans="10:256">
      <c r="J982" s="409"/>
      <c r="K982" s="409"/>
      <c r="L982" s="409"/>
      <c r="M982" s="409"/>
      <c r="N982" s="409"/>
      <c r="O982" s="409"/>
      <c r="P982" s="409"/>
      <c r="Q982" s="409"/>
      <c r="R982" s="409"/>
      <c r="S982" s="409"/>
      <c r="T982" s="409"/>
      <c r="U982" s="409"/>
      <c r="V982" s="409"/>
      <c r="W982" s="409"/>
      <c r="X982" s="409"/>
      <c r="AP982" s="409"/>
      <c r="AQ982" s="409"/>
      <c r="AR982" s="409"/>
      <c r="AS982" s="409"/>
      <c r="AT982" s="409"/>
      <c r="AU982" s="409"/>
      <c r="AV982" s="409"/>
      <c r="BF982" s="409"/>
      <c r="BG982" s="409"/>
      <c r="BH982" s="409"/>
      <c r="BI982" s="409"/>
      <c r="BJ982" s="409"/>
      <c r="BK982" s="409"/>
      <c r="BL982" s="409"/>
      <c r="BV982" s="409"/>
      <c r="BW982" s="409"/>
      <c r="BX982" s="409"/>
      <c r="BY982" s="409"/>
      <c r="BZ982" s="409"/>
      <c r="CA982" s="409"/>
      <c r="CB982" s="409"/>
      <c r="CL982" s="409"/>
      <c r="CM982" s="409"/>
      <c r="CN982" s="409"/>
      <c r="CO982" s="409"/>
      <c r="CP982" s="409"/>
      <c r="CQ982" s="409"/>
      <c r="CR982" s="409"/>
      <c r="DB982" s="409"/>
      <c r="DC982" s="409"/>
      <c r="DD982" s="409"/>
      <c r="DE982" s="409"/>
      <c r="DF982" s="409"/>
      <c r="DG982" s="409"/>
      <c r="DH982" s="409"/>
      <c r="DR982" s="409"/>
      <c r="DS982" s="409"/>
      <c r="DT982" s="409"/>
      <c r="DU982" s="409"/>
      <c r="DV982" s="409"/>
      <c r="DW982" s="409"/>
      <c r="DX982" s="409"/>
      <c r="EH982" s="409"/>
      <c r="EI982" s="409"/>
      <c r="EJ982" s="409"/>
      <c r="EK982" s="409"/>
      <c r="EL982" s="409"/>
      <c r="EM982" s="409"/>
      <c r="EN982" s="409"/>
      <c r="EX982" s="409"/>
      <c r="EY982" s="409"/>
      <c r="EZ982" s="409"/>
      <c r="FA982" s="409"/>
      <c r="FB982" s="409"/>
      <c r="FC982" s="409"/>
      <c r="FD982" s="409"/>
      <c r="FN982" s="409"/>
      <c r="FO982" s="409"/>
      <c r="FP982" s="409"/>
      <c r="FQ982" s="409"/>
      <c r="FR982" s="409"/>
      <c r="FS982" s="409"/>
      <c r="FT982" s="409"/>
      <c r="GD982" s="409"/>
      <c r="GE982" s="409"/>
      <c r="GF982" s="409"/>
      <c r="GG982" s="409"/>
      <c r="GH982" s="409"/>
      <c r="GI982" s="409"/>
      <c r="GJ982" s="409"/>
      <c r="GT982" s="409"/>
      <c r="GU982" s="409"/>
      <c r="GV982" s="409"/>
      <c r="GW982" s="409"/>
      <c r="GX982" s="409"/>
      <c r="GY982" s="409"/>
      <c r="GZ982" s="409"/>
      <c r="HJ982" s="409"/>
      <c r="HK982" s="409"/>
      <c r="HL982" s="409"/>
      <c r="HM982" s="409"/>
      <c r="HN982" s="409"/>
      <c r="HO982" s="409"/>
      <c r="HP982" s="409"/>
      <c r="HZ982" s="409"/>
      <c r="IA982" s="409"/>
      <c r="IB982" s="409"/>
      <c r="IC982" s="409"/>
      <c r="ID982" s="409"/>
      <c r="IE982" s="409"/>
      <c r="IF982" s="409"/>
      <c r="IP982" s="409"/>
      <c r="IQ982" s="409"/>
      <c r="IR982" s="409"/>
      <c r="IS982" s="409"/>
      <c r="IT982" s="409"/>
      <c r="IU982" s="409"/>
      <c r="IV982" s="409"/>
    </row>
    <row r="983" spans="10:256">
      <c r="J983" s="409"/>
      <c r="K983" s="409"/>
      <c r="L983" s="409"/>
      <c r="M983" s="409"/>
      <c r="N983" s="409"/>
      <c r="O983" s="409"/>
      <c r="P983" s="409"/>
      <c r="Q983" s="409"/>
      <c r="R983" s="409"/>
      <c r="S983" s="409"/>
      <c r="T983" s="409"/>
      <c r="U983" s="409"/>
      <c r="V983" s="409"/>
      <c r="W983" s="409"/>
      <c r="X983" s="409"/>
      <c r="AP983" s="409"/>
      <c r="AQ983" s="409"/>
      <c r="AR983" s="409"/>
      <c r="AS983" s="409"/>
      <c r="AT983" s="409"/>
      <c r="AU983" s="409"/>
      <c r="AV983" s="409"/>
      <c r="BF983" s="409"/>
      <c r="BG983" s="409"/>
      <c r="BH983" s="409"/>
      <c r="BI983" s="409"/>
      <c r="BJ983" s="409"/>
      <c r="BK983" s="409"/>
      <c r="BL983" s="409"/>
      <c r="BV983" s="409"/>
      <c r="BW983" s="409"/>
      <c r="BX983" s="409"/>
      <c r="BY983" s="409"/>
      <c r="BZ983" s="409"/>
      <c r="CA983" s="409"/>
      <c r="CB983" s="409"/>
      <c r="CL983" s="409"/>
      <c r="CM983" s="409"/>
      <c r="CN983" s="409"/>
      <c r="CO983" s="409"/>
      <c r="CP983" s="409"/>
      <c r="CQ983" s="409"/>
      <c r="CR983" s="409"/>
      <c r="DB983" s="409"/>
      <c r="DC983" s="409"/>
      <c r="DD983" s="409"/>
      <c r="DE983" s="409"/>
      <c r="DF983" s="409"/>
      <c r="DG983" s="409"/>
      <c r="DH983" s="409"/>
      <c r="DR983" s="409"/>
      <c r="DS983" s="409"/>
      <c r="DT983" s="409"/>
      <c r="DU983" s="409"/>
      <c r="DV983" s="409"/>
      <c r="DW983" s="409"/>
      <c r="DX983" s="409"/>
      <c r="EH983" s="409"/>
      <c r="EI983" s="409"/>
      <c r="EJ983" s="409"/>
      <c r="EK983" s="409"/>
      <c r="EL983" s="409"/>
      <c r="EM983" s="409"/>
      <c r="EN983" s="409"/>
      <c r="EX983" s="409"/>
      <c r="EY983" s="409"/>
      <c r="EZ983" s="409"/>
      <c r="FA983" s="409"/>
      <c r="FB983" s="409"/>
      <c r="FC983" s="409"/>
      <c r="FD983" s="409"/>
      <c r="FN983" s="409"/>
      <c r="FO983" s="409"/>
      <c r="FP983" s="409"/>
      <c r="FQ983" s="409"/>
      <c r="FR983" s="409"/>
      <c r="FS983" s="409"/>
      <c r="FT983" s="409"/>
      <c r="GD983" s="409"/>
      <c r="GE983" s="409"/>
      <c r="GF983" s="409"/>
      <c r="GG983" s="409"/>
      <c r="GH983" s="409"/>
      <c r="GI983" s="409"/>
      <c r="GJ983" s="409"/>
      <c r="GT983" s="409"/>
      <c r="GU983" s="409"/>
      <c r="GV983" s="409"/>
      <c r="GW983" s="409"/>
      <c r="GX983" s="409"/>
      <c r="GY983" s="409"/>
      <c r="GZ983" s="409"/>
      <c r="HJ983" s="409"/>
      <c r="HK983" s="409"/>
      <c r="HL983" s="409"/>
      <c r="HM983" s="409"/>
      <c r="HN983" s="409"/>
      <c r="HO983" s="409"/>
      <c r="HP983" s="409"/>
      <c r="HZ983" s="409"/>
      <c r="IA983" s="409"/>
      <c r="IB983" s="409"/>
      <c r="IC983" s="409"/>
      <c r="ID983" s="409"/>
      <c r="IE983" s="409"/>
      <c r="IF983" s="409"/>
      <c r="IP983" s="409"/>
      <c r="IQ983" s="409"/>
      <c r="IR983" s="409"/>
      <c r="IS983" s="409"/>
      <c r="IT983" s="409"/>
      <c r="IU983" s="409"/>
      <c r="IV983" s="409"/>
    </row>
    <row r="984" spans="10:256">
      <c r="J984" s="409"/>
      <c r="K984" s="409"/>
      <c r="L984" s="409"/>
      <c r="M984" s="409"/>
      <c r="N984" s="409"/>
      <c r="O984" s="409"/>
      <c r="P984" s="409"/>
      <c r="Q984" s="409"/>
      <c r="R984" s="409"/>
      <c r="S984" s="409"/>
      <c r="T984" s="409"/>
      <c r="U984" s="409"/>
      <c r="V984" s="409"/>
      <c r="W984" s="409"/>
      <c r="X984" s="409"/>
      <c r="AP984" s="409"/>
      <c r="AQ984" s="409"/>
      <c r="AR984" s="409"/>
      <c r="AS984" s="409"/>
      <c r="AT984" s="409"/>
      <c r="AU984" s="409"/>
      <c r="AV984" s="409"/>
      <c r="BF984" s="409"/>
      <c r="BG984" s="409"/>
      <c r="BH984" s="409"/>
      <c r="BI984" s="409"/>
      <c r="BJ984" s="409"/>
      <c r="BK984" s="409"/>
      <c r="BL984" s="409"/>
      <c r="BV984" s="409"/>
      <c r="BW984" s="409"/>
      <c r="BX984" s="409"/>
      <c r="BY984" s="409"/>
      <c r="BZ984" s="409"/>
      <c r="CA984" s="409"/>
      <c r="CB984" s="409"/>
      <c r="CL984" s="409"/>
      <c r="CM984" s="409"/>
      <c r="CN984" s="409"/>
      <c r="CO984" s="409"/>
      <c r="CP984" s="409"/>
      <c r="CQ984" s="409"/>
      <c r="CR984" s="409"/>
      <c r="DB984" s="409"/>
      <c r="DC984" s="409"/>
      <c r="DD984" s="409"/>
      <c r="DE984" s="409"/>
      <c r="DF984" s="409"/>
      <c r="DG984" s="409"/>
      <c r="DH984" s="409"/>
      <c r="DR984" s="409"/>
      <c r="DS984" s="409"/>
      <c r="DT984" s="409"/>
      <c r="DU984" s="409"/>
      <c r="DV984" s="409"/>
      <c r="DW984" s="409"/>
      <c r="DX984" s="409"/>
      <c r="EH984" s="409"/>
      <c r="EI984" s="409"/>
      <c r="EJ984" s="409"/>
      <c r="EK984" s="409"/>
      <c r="EL984" s="409"/>
      <c r="EM984" s="409"/>
      <c r="EN984" s="409"/>
      <c r="EX984" s="409"/>
      <c r="EY984" s="409"/>
      <c r="EZ984" s="409"/>
      <c r="FA984" s="409"/>
      <c r="FB984" s="409"/>
      <c r="FC984" s="409"/>
      <c r="FD984" s="409"/>
      <c r="FN984" s="409"/>
      <c r="FO984" s="409"/>
      <c r="FP984" s="409"/>
      <c r="FQ984" s="409"/>
      <c r="FR984" s="409"/>
      <c r="FS984" s="409"/>
      <c r="FT984" s="409"/>
      <c r="GD984" s="409"/>
      <c r="GE984" s="409"/>
      <c r="GF984" s="409"/>
      <c r="GG984" s="409"/>
      <c r="GH984" s="409"/>
      <c r="GI984" s="409"/>
      <c r="GJ984" s="409"/>
      <c r="GT984" s="409"/>
      <c r="GU984" s="409"/>
      <c r="GV984" s="409"/>
      <c r="GW984" s="409"/>
      <c r="GX984" s="409"/>
      <c r="GY984" s="409"/>
      <c r="GZ984" s="409"/>
      <c r="HJ984" s="409"/>
      <c r="HK984" s="409"/>
      <c r="HL984" s="409"/>
      <c r="HM984" s="409"/>
      <c r="HN984" s="409"/>
      <c r="HO984" s="409"/>
      <c r="HP984" s="409"/>
      <c r="HZ984" s="409"/>
      <c r="IA984" s="409"/>
      <c r="IB984" s="409"/>
      <c r="IC984" s="409"/>
      <c r="ID984" s="409"/>
      <c r="IE984" s="409"/>
      <c r="IF984" s="409"/>
      <c r="IP984" s="409"/>
      <c r="IQ984" s="409"/>
      <c r="IR984" s="409"/>
      <c r="IS984" s="409"/>
      <c r="IT984" s="409"/>
      <c r="IU984" s="409"/>
      <c r="IV984" s="409"/>
    </row>
    <row r="985" spans="10:256">
      <c r="J985" s="409"/>
      <c r="K985" s="409"/>
      <c r="L985" s="409"/>
      <c r="M985" s="409"/>
      <c r="N985" s="409"/>
      <c r="O985" s="409"/>
      <c r="P985" s="409"/>
      <c r="Q985" s="409"/>
      <c r="R985" s="409"/>
      <c r="S985" s="409"/>
      <c r="T985" s="409"/>
      <c r="U985" s="409"/>
      <c r="V985" s="409"/>
      <c r="W985" s="409"/>
      <c r="X985" s="409"/>
      <c r="AP985" s="409"/>
      <c r="AQ985" s="409"/>
      <c r="AR985" s="409"/>
      <c r="AS985" s="409"/>
      <c r="AT985" s="409"/>
      <c r="AU985" s="409"/>
      <c r="AV985" s="409"/>
      <c r="BF985" s="409"/>
      <c r="BG985" s="409"/>
      <c r="BH985" s="409"/>
      <c r="BI985" s="409"/>
      <c r="BJ985" s="409"/>
      <c r="BK985" s="409"/>
      <c r="BL985" s="409"/>
      <c r="BV985" s="409"/>
      <c r="BW985" s="409"/>
      <c r="BX985" s="409"/>
      <c r="BY985" s="409"/>
      <c r="BZ985" s="409"/>
      <c r="CA985" s="409"/>
      <c r="CB985" s="409"/>
      <c r="CL985" s="409"/>
      <c r="CM985" s="409"/>
      <c r="CN985" s="409"/>
      <c r="CO985" s="409"/>
      <c r="CP985" s="409"/>
      <c r="CQ985" s="409"/>
      <c r="CR985" s="409"/>
      <c r="DB985" s="409"/>
      <c r="DC985" s="409"/>
      <c r="DD985" s="409"/>
      <c r="DE985" s="409"/>
      <c r="DF985" s="409"/>
      <c r="DG985" s="409"/>
      <c r="DH985" s="409"/>
      <c r="DR985" s="409"/>
      <c r="DS985" s="409"/>
      <c r="DT985" s="409"/>
      <c r="DU985" s="409"/>
      <c r="DV985" s="409"/>
      <c r="DW985" s="409"/>
      <c r="DX985" s="409"/>
      <c r="EH985" s="409"/>
      <c r="EI985" s="409"/>
      <c r="EJ985" s="409"/>
      <c r="EK985" s="409"/>
      <c r="EL985" s="409"/>
      <c r="EM985" s="409"/>
      <c r="EN985" s="409"/>
      <c r="EX985" s="409"/>
      <c r="EY985" s="409"/>
      <c r="EZ985" s="409"/>
      <c r="FA985" s="409"/>
      <c r="FB985" s="409"/>
      <c r="FC985" s="409"/>
      <c r="FD985" s="409"/>
      <c r="FN985" s="409"/>
      <c r="FO985" s="409"/>
      <c r="FP985" s="409"/>
      <c r="FQ985" s="409"/>
      <c r="FR985" s="409"/>
      <c r="FS985" s="409"/>
      <c r="FT985" s="409"/>
      <c r="GD985" s="409"/>
      <c r="GE985" s="409"/>
      <c r="GF985" s="409"/>
      <c r="GG985" s="409"/>
      <c r="GH985" s="409"/>
      <c r="GI985" s="409"/>
      <c r="GJ985" s="409"/>
      <c r="GT985" s="409"/>
      <c r="GU985" s="409"/>
      <c r="GV985" s="409"/>
      <c r="GW985" s="409"/>
      <c r="GX985" s="409"/>
      <c r="GY985" s="409"/>
      <c r="GZ985" s="409"/>
      <c r="HJ985" s="409"/>
      <c r="HK985" s="409"/>
      <c r="HL985" s="409"/>
      <c r="HM985" s="409"/>
      <c r="HN985" s="409"/>
      <c r="HO985" s="409"/>
      <c r="HP985" s="409"/>
      <c r="HZ985" s="409"/>
      <c r="IA985" s="409"/>
      <c r="IB985" s="409"/>
      <c r="IC985" s="409"/>
      <c r="ID985" s="409"/>
      <c r="IE985" s="409"/>
      <c r="IF985" s="409"/>
      <c r="IP985" s="409"/>
      <c r="IQ985" s="409"/>
      <c r="IR985" s="409"/>
      <c r="IS985" s="409"/>
      <c r="IT985" s="409"/>
      <c r="IU985" s="409"/>
      <c r="IV985" s="409"/>
    </row>
    <row r="986" spans="10:256">
      <c r="J986" s="409"/>
      <c r="K986" s="409"/>
      <c r="L986" s="409"/>
      <c r="M986" s="409"/>
      <c r="N986" s="409"/>
      <c r="O986" s="409"/>
      <c r="P986" s="409"/>
      <c r="Q986" s="409"/>
      <c r="R986" s="409"/>
      <c r="S986" s="409"/>
      <c r="T986" s="409"/>
      <c r="U986" s="409"/>
      <c r="V986" s="409"/>
      <c r="W986" s="409"/>
      <c r="X986" s="409"/>
      <c r="AP986" s="409"/>
      <c r="AQ986" s="409"/>
      <c r="AR986" s="409"/>
      <c r="AS986" s="409"/>
      <c r="AT986" s="409"/>
      <c r="AU986" s="409"/>
      <c r="AV986" s="409"/>
      <c r="BF986" s="409"/>
      <c r="BG986" s="409"/>
      <c r="BH986" s="409"/>
      <c r="BI986" s="409"/>
      <c r="BJ986" s="409"/>
      <c r="BK986" s="409"/>
      <c r="BL986" s="409"/>
      <c r="BV986" s="409"/>
      <c r="BW986" s="409"/>
      <c r="BX986" s="409"/>
      <c r="BY986" s="409"/>
      <c r="BZ986" s="409"/>
      <c r="CA986" s="409"/>
      <c r="CB986" s="409"/>
      <c r="CL986" s="409"/>
      <c r="CM986" s="409"/>
      <c r="CN986" s="409"/>
      <c r="CO986" s="409"/>
      <c r="CP986" s="409"/>
      <c r="CQ986" s="409"/>
      <c r="CR986" s="409"/>
      <c r="DB986" s="409"/>
      <c r="DC986" s="409"/>
      <c r="DD986" s="409"/>
      <c r="DE986" s="409"/>
      <c r="DF986" s="409"/>
      <c r="DG986" s="409"/>
      <c r="DH986" s="409"/>
      <c r="DR986" s="409"/>
      <c r="DS986" s="409"/>
      <c r="DT986" s="409"/>
      <c r="DU986" s="409"/>
      <c r="DV986" s="409"/>
      <c r="DW986" s="409"/>
      <c r="DX986" s="409"/>
      <c r="EH986" s="409"/>
      <c r="EI986" s="409"/>
      <c r="EJ986" s="409"/>
      <c r="EK986" s="409"/>
      <c r="EL986" s="409"/>
      <c r="EM986" s="409"/>
      <c r="EN986" s="409"/>
      <c r="EX986" s="409"/>
      <c r="EY986" s="409"/>
      <c r="EZ986" s="409"/>
      <c r="FA986" s="409"/>
      <c r="FB986" s="409"/>
      <c r="FC986" s="409"/>
      <c r="FD986" s="409"/>
      <c r="FN986" s="409"/>
      <c r="FO986" s="409"/>
      <c r="FP986" s="409"/>
      <c r="FQ986" s="409"/>
      <c r="FR986" s="409"/>
      <c r="FS986" s="409"/>
      <c r="FT986" s="409"/>
      <c r="GD986" s="409"/>
      <c r="GE986" s="409"/>
      <c r="GF986" s="409"/>
      <c r="GG986" s="409"/>
      <c r="GH986" s="409"/>
      <c r="GI986" s="409"/>
      <c r="GJ986" s="409"/>
      <c r="GT986" s="409"/>
      <c r="GU986" s="409"/>
      <c r="GV986" s="409"/>
      <c r="GW986" s="409"/>
      <c r="GX986" s="409"/>
      <c r="GY986" s="409"/>
      <c r="GZ986" s="409"/>
      <c r="HJ986" s="409"/>
      <c r="HK986" s="409"/>
      <c r="HL986" s="409"/>
      <c r="HM986" s="409"/>
      <c r="HN986" s="409"/>
      <c r="HO986" s="409"/>
      <c r="HP986" s="409"/>
      <c r="HZ986" s="409"/>
      <c r="IA986" s="409"/>
      <c r="IB986" s="409"/>
      <c r="IC986" s="409"/>
      <c r="ID986" s="409"/>
      <c r="IE986" s="409"/>
      <c r="IF986" s="409"/>
      <c r="IP986" s="409"/>
      <c r="IQ986" s="409"/>
      <c r="IR986" s="409"/>
      <c r="IS986" s="409"/>
      <c r="IT986" s="409"/>
      <c r="IU986" s="409"/>
      <c r="IV986" s="409"/>
    </row>
    <row r="987" spans="10:256">
      <c r="J987" s="409"/>
      <c r="K987" s="409"/>
      <c r="L987" s="409"/>
      <c r="M987" s="409"/>
      <c r="N987" s="409"/>
      <c r="O987" s="409"/>
      <c r="P987" s="409"/>
      <c r="Q987" s="409"/>
      <c r="R987" s="409"/>
      <c r="S987" s="409"/>
      <c r="T987" s="409"/>
      <c r="U987" s="409"/>
      <c r="V987" s="409"/>
      <c r="W987" s="409"/>
      <c r="X987" s="409"/>
      <c r="AP987" s="409"/>
      <c r="AQ987" s="409"/>
      <c r="AR987" s="409"/>
      <c r="AS987" s="409"/>
      <c r="AT987" s="409"/>
      <c r="AU987" s="409"/>
      <c r="AV987" s="409"/>
      <c r="BF987" s="409"/>
      <c r="BG987" s="409"/>
      <c r="BH987" s="409"/>
      <c r="BI987" s="409"/>
      <c r="BJ987" s="409"/>
      <c r="BK987" s="409"/>
      <c r="BL987" s="409"/>
      <c r="BV987" s="409"/>
      <c r="BW987" s="409"/>
      <c r="BX987" s="409"/>
      <c r="BY987" s="409"/>
      <c r="BZ987" s="409"/>
      <c r="CA987" s="409"/>
      <c r="CB987" s="409"/>
      <c r="CL987" s="409"/>
      <c r="CM987" s="409"/>
      <c r="CN987" s="409"/>
      <c r="CO987" s="409"/>
      <c r="CP987" s="409"/>
      <c r="CQ987" s="409"/>
      <c r="CR987" s="409"/>
      <c r="DB987" s="409"/>
      <c r="DC987" s="409"/>
      <c r="DD987" s="409"/>
      <c r="DE987" s="409"/>
      <c r="DF987" s="409"/>
      <c r="DG987" s="409"/>
      <c r="DH987" s="409"/>
      <c r="DR987" s="409"/>
      <c r="DS987" s="409"/>
      <c r="DT987" s="409"/>
      <c r="DU987" s="409"/>
      <c r="DV987" s="409"/>
      <c r="DW987" s="409"/>
      <c r="DX987" s="409"/>
      <c r="EH987" s="409"/>
      <c r="EI987" s="409"/>
      <c r="EJ987" s="409"/>
      <c r="EK987" s="409"/>
      <c r="EL987" s="409"/>
      <c r="EM987" s="409"/>
      <c r="EN987" s="409"/>
      <c r="EX987" s="409"/>
      <c r="EY987" s="409"/>
      <c r="EZ987" s="409"/>
      <c r="FA987" s="409"/>
      <c r="FB987" s="409"/>
      <c r="FC987" s="409"/>
      <c r="FD987" s="409"/>
      <c r="FN987" s="409"/>
      <c r="FO987" s="409"/>
      <c r="FP987" s="409"/>
      <c r="FQ987" s="409"/>
      <c r="FR987" s="409"/>
      <c r="FS987" s="409"/>
      <c r="FT987" s="409"/>
      <c r="GD987" s="409"/>
      <c r="GE987" s="409"/>
      <c r="GF987" s="409"/>
      <c r="GG987" s="409"/>
      <c r="GH987" s="409"/>
      <c r="GI987" s="409"/>
      <c r="GJ987" s="409"/>
      <c r="GT987" s="409"/>
      <c r="GU987" s="409"/>
      <c r="GV987" s="409"/>
      <c r="GW987" s="409"/>
      <c r="GX987" s="409"/>
      <c r="GY987" s="409"/>
      <c r="GZ987" s="409"/>
      <c r="HJ987" s="409"/>
      <c r="HK987" s="409"/>
      <c r="HL987" s="409"/>
      <c r="HM987" s="409"/>
      <c r="HN987" s="409"/>
      <c r="HO987" s="409"/>
      <c r="HP987" s="409"/>
      <c r="HZ987" s="409"/>
      <c r="IA987" s="409"/>
      <c r="IB987" s="409"/>
      <c r="IC987" s="409"/>
      <c r="ID987" s="409"/>
      <c r="IE987" s="409"/>
      <c r="IF987" s="409"/>
      <c r="IP987" s="409"/>
      <c r="IQ987" s="409"/>
      <c r="IR987" s="409"/>
      <c r="IS987" s="409"/>
      <c r="IT987" s="409"/>
      <c r="IU987" s="409"/>
      <c r="IV987" s="409"/>
    </row>
    <row r="988" spans="10:256">
      <c r="J988" s="409"/>
      <c r="K988" s="409"/>
      <c r="L988" s="409"/>
      <c r="M988" s="409"/>
      <c r="N988" s="409"/>
      <c r="O988" s="409"/>
      <c r="P988" s="409"/>
      <c r="Q988" s="409"/>
      <c r="R988" s="409"/>
      <c r="S988" s="409"/>
      <c r="T988" s="409"/>
      <c r="U988" s="409"/>
      <c r="V988" s="409"/>
      <c r="W988" s="409"/>
      <c r="X988" s="409"/>
      <c r="AP988" s="409"/>
      <c r="AQ988" s="409"/>
      <c r="AR988" s="409"/>
      <c r="AS988" s="409"/>
      <c r="AT988" s="409"/>
      <c r="AU988" s="409"/>
      <c r="AV988" s="409"/>
      <c r="BF988" s="409"/>
      <c r="BG988" s="409"/>
      <c r="BH988" s="409"/>
      <c r="BI988" s="409"/>
      <c r="BJ988" s="409"/>
      <c r="BK988" s="409"/>
      <c r="BL988" s="409"/>
      <c r="BV988" s="409"/>
      <c r="BW988" s="409"/>
      <c r="BX988" s="409"/>
      <c r="BY988" s="409"/>
      <c r="BZ988" s="409"/>
      <c r="CA988" s="409"/>
      <c r="CB988" s="409"/>
      <c r="CL988" s="409"/>
      <c r="CM988" s="409"/>
      <c r="CN988" s="409"/>
      <c r="CO988" s="409"/>
      <c r="CP988" s="409"/>
      <c r="CQ988" s="409"/>
      <c r="CR988" s="409"/>
      <c r="DB988" s="409"/>
      <c r="DC988" s="409"/>
      <c r="DD988" s="409"/>
      <c r="DE988" s="409"/>
      <c r="DF988" s="409"/>
      <c r="DG988" s="409"/>
      <c r="DH988" s="409"/>
      <c r="DR988" s="409"/>
      <c r="DS988" s="409"/>
      <c r="DT988" s="409"/>
      <c r="DU988" s="409"/>
      <c r="DV988" s="409"/>
      <c r="DW988" s="409"/>
      <c r="DX988" s="409"/>
      <c r="EH988" s="409"/>
      <c r="EI988" s="409"/>
      <c r="EJ988" s="409"/>
      <c r="EK988" s="409"/>
      <c r="EL988" s="409"/>
      <c r="EM988" s="409"/>
      <c r="EN988" s="409"/>
      <c r="EX988" s="409"/>
      <c r="EY988" s="409"/>
      <c r="EZ988" s="409"/>
      <c r="FA988" s="409"/>
      <c r="FB988" s="409"/>
      <c r="FC988" s="409"/>
      <c r="FD988" s="409"/>
      <c r="FN988" s="409"/>
      <c r="FO988" s="409"/>
      <c r="FP988" s="409"/>
      <c r="FQ988" s="409"/>
      <c r="FR988" s="409"/>
      <c r="FS988" s="409"/>
      <c r="FT988" s="409"/>
      <c r="GD988" s="409"/>
      <c r="GE988" s="409"/>
      <c r="GF988" s="409"/>
      <c r="GG988" s="409"/>
      <c r="GH988" s="409"/>
      <c r="GI988" s="409"/>
      <c r="GJ988" s="409"/>
      <c r="GT988" s="409"/>
      <c r="GU988" s="409"/>
      <c r="GV988" s="409"/>
      <c r="GW988" s="409"/>
      <c r="GX988" s="409"/>
      <c r="GY988" s="409"/>
      <c r="GZ988" s="409"/>
      <c r="HJ988" s="409"/>
      <c r="HK988" s="409"/>
      <c r="HL988" s="409"/>
      <c r="HM988" s="409"/>
      <c r="HN988" s="409"/>
      <c r="HO988" s="409"/>
      <c r="HP988" s="409"/>
      <c r="HZ988" s="409"/>
      <c r="IA988" s="409"/>
      <c r="IB988" s="409"/>
      <c r="IC988" s="409"/>
      <c r="ID988" s="409"/>
      <c r="IE988" s="409"/>
      <c r="IF988" s="409"/>
      <c r="IP988" s="409"/>
      <c r="IQ988" s="409"/>
      <c r="IR988" s="409"/>
      <c r="IS988" s="409"/>
      <c r="IT988" s="409"/>
      <c r="IU988" s="409"/>
      <c r="IV988" s="409"/>
    </row>
    <row r="989" spans="10:256">
      <c r="J989" s="409"/>
      <c r="K989" s="409"/>
      <c r="L989" s="409"/>
      <c r="M989" s="409"/>
      <c r="N989" s="409"/>
      <c r="O989" s="409"/>
      <c r="P989" s="409"/>
      <c r="Q989" s="409"/>
      <c r="R989" s="409"/>
      <c r="S989" s="409"/>
      <c r="T989" s="409"/>
      <c r="U989" s="409"/>
      <c r="V989" s="409"/>
      <c r="W989" s="409"/>
      <c r="X989" s="409"/>
      <c r="AP989" s="409"/>
      <c r="AQ989" s="409"/>
      <c r="AR989" s="409"/>
      <c r="AS989" s="409"/>
      <c r="AT989" s="409"/>
      <c r="AU989" s="409"/>
      <c r="AV989" s="409"/>
      <c r="BF989" s="409"/>
      <c r="BG989" s="409"/>
      <c r="BH989" s="409"/>
      <c r="BI989" s="409"/>
      <c r="BJ989" s="409"/>
      <c r="BK989" s="409"/>
      <c r="BL989" s="409"/>
      <c r="BV989" s="409"/>
      <c r="BW989" s="409"/>
      <c r="BX989" s="409"/>
      <c r="BY989" s="409"/>
      <c r="BZ989" s="409"/>
      <c r="CA989" s="409"/>
      <c r="CB989" s="409"/>
      <c r="CL989" s="409"/>
      <c r="CM989" s="409"/>
      <c r="CN989" s="409"/>
      <c r="CO989" s="409"/>
      <c r="CP989" s="409"/>
      <c r="CQ989" s="409"/>
      <c r="CR989" s="409"/>
      <c r="DB989" s="409"/>
      <c r="DC989" s="409"/>
      <c r="DD989" s="409"/>
      <c r="DE989" s="409"/>
      <c r="DF989" s="409"/>
      <c r="DG989" s="409"/>
      <c r="DH989" s="409"/>
      <c r="DR989" s="409"/>
      <c r="DS989" s="409"/>
      <c r="DT989" s="409"/>
      <c r="DU989" s="409"/>
      <c r="DV989" s="409"/>
      <c r="DW989" s="409"/>
      <c r="DX989" s="409"/>
      <c r="EH989" s="409"/>
      <c r="EI989" s="409"/>
      <c r="EJ989" s="409"/>
      <c r="EK989" s="409"/>
      <c r="EL989" s="409"/>
      <c r="EM989" s="409"/>
      <c r="EN989" s="409"/>
      <c r="EX989" s="409"/>
      <c r="EY989" s="409"/>
      <c r="EZ989" s="409"/>
      <c r="FA989" s="409"/>
      <c r="FB989" s="409"/>
      <c r="FC989" s="409"/>
      <c r="FD989" s="409"/>
      <c r="FN989" s="409"/>
      <c r="FO989" s="409"/>
      <c r="FP989" s="409"/>
      <c r="FQ989" s="409"/>
      <c r="FR989" s="409"/>
      <c r="FS989" s="409"/>
      <c r="FT989" s="409"/>
      <c r="GD989" s="409"/>
      <c r="GE989" s="409"/>
      <c r="GF989" s="409"/>
      <c r="GG989" s="409"/>
      <c r="GH989" s="409"/>
      <c r="GI989" s="409"/>
      <c r="GJ989" s="409"/>
      <c r="GT989" s="409"/>
      <c r="GU989" s="409"/>
      <c r="GV989" s="409"/>
      <c r="GW989" s="409"/>
      <c r="GX989" s="409"/>
      <c r="GY989" s="409"/>
      <c r="GZ989" s="409"/>
      <c r="HJ989" s="409"/>
      <c r="HK989" s="409"/>
      <c r="HL989" s="409"/>
      <c r="HM989" s="409"/>
      <c r="HN989" s="409"/>
      <c r="HO989" s="409"/>
      <c r="HP989" s="409"/>
      <c r="HZ989" s="409"/>
      <c r="IA989" s="409"/>
      <c r="IB989" s="409"/>
      <c r="IC989" s="409"/>
      <c r="ID989" s="409"/>
      <c r="IE989" s="409"/>
      <c r="IF989" s="409"/>
      <c r="IP989" s="409"/>
      <c r="IQ989" s="409"/>
      <c r="IR989" s="409"/>
      <c r="IS989" s="409"/>
      <c r="IT989" s="409"/>
      <c r="IU989" s="409"/>
      <c r="IV989" s="409"/>
    </row>
    <row r="990" spans="10:256">
      <c r="J990" s="409"/>
      <c r="K990" s="409"/>
      <c r="L990" s="409"/>
      <c r="M990" s="409"/>
      <c r="N990" s="409"/>
      <c r="O990" s="409"/>
      <c r="P990" s="409"/>
      <c r="Q990" s="409"/>
      <c r="R990" s="409"/>
      <c r="S990" s="409"/>
      <c r="T990" s="409"/>
      <c r="U990" s="409"/>
      <c r="V990" s="409"/>
      <c r="W990" s="409"/>
      <c r="X990" s="409"/>
      <c r="AP990" s="409"/>
      <c r="AQ990" s="409"/>
      <c r="AR990" s="409"/>
      <c r="AS990" s="409"/>
      <c r="AT990" s="409"/>
      <c r="AU990" s="409"/>
      <c r="AV990" s="409"/>
      <c r="BF990" s="409"/>
      <c r="BG990" s="409"/>
      <c r="BH990" s="409"/>
      <c r="BI990" s="409"/>
      <c r="BJ990" s="409"/>
      <c r="BK990" s="409"/>
      <c r="BL990" s="409"/>
      <c r="BV990" s="409"/>
      <c r="BW990" s="409"/>
      <c r="BX990" s="409"/>
      <c r="BY990" s="409"/>
      <c r="BZ990" s="409"/>
      <c r="CA990" s="409"/>
      <c r="CB990" s="409"/>
      <c r="CL990" s="409"/>
      <c r="CM990" s="409"/>
      <c r="CN990" s="409"/>
      <c r="CO990" s="409"/>
      <c r="CP990" s="409"/>
      <c r="CQ990" s="409"/>
      <c r="CR990" s="409"/>
      <c r="DB990" s="409"/>
      <c r="DC990" s="409"/>
      <c r="DD990" s="409"/>
      <c r="DE990" s="409"/>
      <c r="DF990" s="409"/>
      <c r="DG990" s="409"/>
      <c r="DH990" s="409"/>
      <c r="DR990" s="409"/>
      <c r="DS990" s="409"/>
      <c r="DT990" s="409"/>
      <c r="DU990" s="409"/>
      <c r="DV990" s="409"/>
      <c r="DW990" s="409"/>
      <c r="DX990" s="409"/>
      <c r="EH990" s="409"/>
      <c r="EI990" s="409"/>
      <c r="EJ990" s="409"/>
      <c r="EK990" s="409"/>
      <c r="EL990" s="409"/>
      <c r="EM990" s="409"/>
      <c r="EN990" s="409"/>
      <c r="EX990" s="409"/>
      <c r="EY990" s="409"/>
      <c r="EZ990" s="409"/>
      <c r="FA990" s="409"/>
      <c r="FB990" s="409"/>
      <c r="FC990" s="409"/>
      <c r="FD990" s="409"/>
      <c r="FN990" s="409"/>
      <c r="FO990" s="409"/>
      <c r="FP990" s="409"/>
      <c r="FQ990" s="409"/>
      <c r="FR990" s="409"/>
      <c r="FS990" s="409"/>
      <c r="FT990" s="409"/>
      <c r="GD990" s="409"/>
      <c r="GE990" s="409"/>
      <c r="GF990" s="409"/>
      <c r="GG990" s="409"/>
      <c r="GH990" s="409"/>
      <c r="GI990" s="409"/>
      <c r="GJ990" s="409"/>
      <c r="GT990" s="409"/>
      <c r="GU990" s="409"/>
      <c r="GV990" s="409"/>
      <c r="GW990" s="409"/>
      <c r="GX990" s="409"/>
      <c r="GY990" s="409"/>
      <c r="GZ990" s="409"/>
      <c r="HJ990" s="409"/>
      <c r="HK990" s="409"/>
      <c r="HL990" s="409"/>
      <c r="HM990" s="409"/>
      <c r="HN990" s="409"/>
      <c r="HO990" s="409"/>
      <c r="HP990" s="409"/>
      <c r="HZ990" s="409"/>
      <c r="IA990" s="409"/>
      <c r="IB990" s="409"/>
      <c r="IC990" s="409"/>
      <c r="ID990" s="409"/>
      <c r="IE990" s="409"/>
      <c r="IF990" s="409"/>
      <c r="IP990" s="409"/>
      <c r="IQ990" s="409"/>
      <c r="IR990" s="409"/>
      <c r="IS990" s="409"/>
      <c r="IT990" s="409"/>
      <c r="IU990" s="409"/>
      <c r="IV990" s="409"/>
    </row>
    <row r="991" spans="10:256">
      <c r="J991" s="409"/>
      <c r="K991" s="409"/>
      <c r="L991" s="409"/>
      <c r="M991" s="409"/>
      <c r="N991" s="409"/>
      <c r="O991" s="409"/>
      <c r="P991" s="409"/>
      <c r="Q991" s="409"/>
      <c r="R991" s="409"/>
      <c r="S991" s="409"/>
      <c r="T991" s="409"/>
      <c r="U991" s="409"/>
      <c r="V991" s="409"/>
      <c r="W991" s="409"/>
      <c r="X991" s="409"/>
      <c r="AP991" s="409"/>
      <c r="AQ991" s="409"/>
      <c r="AR991" s="409"/>
      <c r="AS991" s="409"/>
      <c r="AT991" s="409"/>
      <c r="AU991" s="409"/>
      <c r="AV991" s="409"/>
      <c r="BF991" s="409"/>
      <c r="BG991" s="409"/>
      <c r="BH991" s="409"/>
      <c r="BI991" s="409"/>
      <c r="BJ991" s="409"/>
      <c r="BK991" s="409"/>
      <c r="BL991" s="409"/>
      <c r="BV991" s="409"/>
      <c r="BW991" s="409"/>
      <c r="BX991" s="409"/>
      <c r="BY991" s="409"/>
      <c r="BZ991" s="409"/>
      <c r="CA991" s="409"/>
      <c r="CB991" s="409"/>
      <c r="CL991" s="409"/>
      <c r="CM991" s="409"/>
      <c r="CN991" s="409"/>
      <c r="CO991" s="409"/>
      <c r="CP991" s="409"/>
      <c r="CQ991" s="409"/>
      <c r="CR991" s="409"/>
      <c r="DB991" s="409"/>
      <c r="DC991" s="409"/>
      <c r="DD991" s="409"/>
      <c r="DE991" s="409"/>
      <c r="DF991" s="409"/>
      <c r="DG991" s="409"/>
      <c r="DH991" s="409"/>
      <c r="DR991" s="409"/>
      <c r="DS991" s="409"/>
      <c r="DT991" s="409"/>
      <c r="DU991" s="409"/>
      <c r="DV991" s="409"/>
      <c r="DW991" s="409"/>
      <c r="DX991" s="409"/>
      <c r="EH991" s="409"/>
      <c r="EI991" s="409"/>
      <c r="EJ991" s="409"/>
      <c r="EK991" s="409"/>
      <c r="EL991" s="409"/>
      <c r="EM991" s="409"/>
      <c r="EN991" s="409"/>
      <c r="EX991" s="409"/>
      <c r="EY991" s="409"/>
      <c r="EZ991" s="409"/>
      <c r="FA991" s="409"/>
      <c r="FB991" s="409"/>
      <c r="FC991" s="409"/>
      <c r="FD991" s="409"/>
      <c r="FN991" s="409"/>
      <c r="FO991" s="409"/>
      <c r="FP991" s="409"/>
      <c r="FQ991" s="409"/>
      <c r="FR991" s="409"/>
      <c r="FS991" s="409"/>
      <c r="FT991" s="409"/>
      <c r="GD991" s="409"/>
      <c r="GE991" s="409"/>
      <c r="GF991" s="409"/>
      <c r="GG991" s="409"/>
      <c r="GH991" s="409"/>
      <c r="GI991" s="409"/>
      <c r="GJ991" s="409"/>
      <c r="GT991" s="409"/>
      <c r="GU991" s="409"/>
      <c r="GV991" s="409"/>
      <c r="GW991" s="409"/>
      <c r="GX991" s="409"/>
      <c r="GY991" s="409"/>
      <c r="GZ991" s="409"/>
      <c r="HJ991" s="409"/>
      <c r="HK991" s="409"/>
      <c r="HL991" s="409"/>
      <c r="HM991" s="409"/>
      <c r="HN991" s="409"/>
      <c r="HO991" s="409"/>
      <c r="HP991" s="409"/>
      <c r="HZ991" s="409"/>
      <c r="IA991" s="409"/>
      <c r="IB991" s="409"/>
      <c r="IC991" s="409"/>
      <c r="ID991" s="409"/>
      <c r="IE991" s="409"/>
      <c r="IF991" s="409"/>
      <c r="IP991" s="409"/>
      <c r="IQ991" s="409"/>
      <c r="IR991" s="409"/>
      <c r="IS991" s="409"/>
      <c r="IT991" s="409"/>
      <c r="IU991" s="409"/>
      <c r="IV991" s="409"/>
    </row>
    <row r="992" spans="10:256">
      <c r="J992" s="409"/>
      <c r="K992" s="409"/>
      <c r="L992" s="409"/>
      <c r="M992" s="409"/>
      <c r="N992" s="409"/>
      <c r="O992" s="409"/>
      <c r="P992" s="409"/>
      <c r="Q992" s="409"/>
      <c r="R992" s="409"/>
      <c r="S992" s="409"/>
      <c r="T992" s="409"/>
      <c r="U992" s="409"/>
      <c r="V992" s="409"/>
      <c r="W992" s="409"/>
      <c r="X992" s="409"/>
      <c r="AP992" s="409"/>
      <c r="AQ992" s="409"/>
      <c r="AR992" s="409"/>
      <c r="AS992" s="409"/>
      <c r="AT992" s="409"/>
      <c r="AU992" s="409"/>
      <c r="AV992" s="409"/>
      <c r="BF992" s="409"/>
      <c r="BG992" s="409"/>
      <c r="BH992" s="409"/>
      <c r="BI992" s="409"/>
      <c r="BJ992" s="409"/>
      <c r="BK992" s="409"/>
      <c r="BL992" s="409"/>
      <c r="BV992" s="409"/>
      <c r="BW992" s="409"/>
      <c r="BX992" s="409"/>
      <c r="BY992" s="409"/>
      <c r="BZ992" s="409"/>
      <c r="CA992" s="409"/>
      <c r="CB992" s="409"/>
      <c r="CL992" s="409"/>
      <c r="CM992" s="409"/>
      <c r="CN992" s="409"/>
      <c r="CO992" s="409"/>
      <c r="CP992" s="409"/>
      <c r="CQ992" s="409"/>
      <c r="CR992" s="409"/>
      <c r="DB992" s="409"/>
      <c r="DC992" s="409"/>
      <c r="DD992" s="409"/>
      <c r="DE992" s="409"/>
      <c r="DF992" s="409"/>
      <c r="DG992" s="409"/>
      <c r="DH992" s="409"/>
      <c r="DR992" s="409"/>
      <c r="DS992" s="409"/>
      <c r="DT992" s="409"/>
      <c r="DU992" s="409"/>
      <c r="DV992" s="409"/>
      <c r="DW992" s="409"/>
      <c r="DX992" s="409"/>
      <c r="EH992" s="409"/>
      <c r="EI992" s="409"/>
      <c r="EJ992" s="409"/>
      <c r="EK992" s="409"/>
      <c r="EL992" s="409"/>
      <c r="EM992" s="409"/>
      <c r="EN992" s="409"/>
      <c r="EX992" s="409"/>
      <c r="EY992" s="409"/>
      <c r="EZ992" s="409"/>
      <c r="FA992" s="409"/>
      <c r="FB992" s="409"/>
      <c r="FC992" s="409"/>
      <c r="FD992" s="409"/>
      <c r="FN992" s="409"/>
      <c r="FO992" s="409"/>
      <c r="FP992" s="409"/>
      <c r="FQ992" s="409"/>
      <c r="FR992" s="409"/>
      <c r="FS992" s="409"/>
      <c r="FT992" s="409"/>
      <c r="GD992" s="409"/>
      <c r="GE992" s="409"/>
      <c r="GF992" s="409"/>
      <c r="GG992" s="409"/>
      <c r="GH992" s="409"/>
      <c r="GI992" s="409"/>
      <c r="GJ992" s="409"/>
      <c r="GT992" s="409"/>
      <c r="GU992" s="409"/>
      <c r="GV992" s="409"/>
      <c r="GW992" s="409"/>
      <c r="GX992" s="409"/>
      <c r="GY992" s="409"/>
      <c r="GZ992" s="409"/>
      <c r="HJ992" s="409"/>
      <c r="HK992" s="409"/>
      <c r="HL992" s="409"/>
      <c r="HM992" s="409"/>
      <c r="HN992" s="409"/>
      <c r="HO992" s="409"/>
      <c r="HP992" s="409"/>
      <c r="HZ992" s="409"/>
      <c r="IA992" s="409"/>
      <c r="IB992" s="409"/>
      <c r="IC992" s="409"/>
      <c r="ID992" s="409"/>
      <c r="IE992" s="409"/>
      <c r="IF992" s="409"/>
      <c r="IP992" s="409"/>
      <c r="IQ992" s="409"/>
      <c r="IR992" s="409"/>
      <c r="IS992" s="409"/>
      <c r="IT992" s="409"/>
      <c r="IU992" s="409"/>
      <c r="IV992" s="409"/>
    </row>
    <row r="993" spans="10:256">
      <c r="J993" s="409"/>
      <c r="K993" s="409"/>
      <c r="L993" s="409"/>
      <c r="M993" s="409"/>
      <c r="N993" s="409"/>
      <c r="O993" s="409"/>
      <c r="P993" s="409"/>
      <c r="Q993" s="409"/>
      <c r="R993" s="409"/>
      <c r="S993" s="409"/>
      <c r="T993" s="409"/>
      <c r="U993" s="409"/>
      <c r="V993" s="409"/>
      <c r="W993" s="409"/>
      <c r="X993" s="409"/>
      <c r="AP993" s="409"/>
      <c r="AQ993" s="409"/>
      <c r="AR993" s="409"/>
      <c r="AS993" s="409"/>
      <c r="AT993" s="409"/>
      <c r="AU993" s="409"/>
      <c r="AV993" s="409"/>
      <c r="BF993" s="409"/>
      <c r="BG993" s="409"/>
      <c r="BH993" s="409"/>
      <c r="BI993" s="409"/>
      <c r="BJ993" s="409"/>
      <c r="BK993" s="409"/>
      <c r="BL993" s="409"/>
      <c r="BV993" s="409"/>
      <c r="BW993" s="409"/>
      <c r="BX993" s="409"/>
      <c r="BY993" s="409"/>
      <c r="BZ993" s="409"/>
      <c r="CA993" s="409"/>
      <c r="CB993" s="409"/>
      <c r="CL993" s="409"/>
      <c r="CM993" s="409"/>
      <c r="CN993" s="409"/>
      <c r="CO993" s="409"/>
      <c r="CP993" s="409"/>
      <c r="CQ993" s="409"/>
      <c r="CR993" s="409"/>
      <c r="DB993" s="409"/>
      <c r="DC993" s="409"/>
      <c r="DD993" s="409"/>
      <c r="DE993" s="409"/>
      <c r="DF993" s="409"/>
      <c r="DG993" s="409"/>
      <c r="DH993" s="409"/>
      <c r="DR993" s="409"/>
      <c r="DS993" s="409"/>
      <c r="DT993" s="409"/>
      <c r="DU993" s="409"/>
      <c r="DV993" s="409"/>
      <c r="DW993" s="409"/>
      <c r="DX993" s="409"/>
      <c r="EH993" s="409"/>
      <c r="EI993" s="409"/>
      <c r="EJ993" s="409"/>
      <c r="EK993" s="409"/>
      <c r="EL993" s="409"/>
      <c r="EM993" s="409"/>
      <c r="EN993" s="409"/>
      <c r="EX993" s="409"/>
      <c r="EY993" s="409"/>
      <c r="EZ993" s="409"/>
      <c r="FA993" s="409"/>
      <c r="FB993" s="409"/>
      <c r="FC993" s="409"/>
      <c r="FD993" s="409"/>
      <c r="FN993" s="409"/>
      <c r="FO993" s="409"/>
      <c r="FP993" s="409"/>
      <c r="FQ993" s="409"/>
      <c r="FR993" s="409"/>
      <c r="FS993" s="409"/>
      <c r="FT993" s="409"/>
      <c r="GD993" s="409"/>
      <c r="GE993" s="409"/>
      <c r="GF993" s="409"/>
      <c r="GG993" s="409"/>
      <c r="GH993" s="409"/>
      <c r="GI993" s="409"/>
      <c r="GJ993" s="409"/>
      <c r="GT993" s="409"/>
      <c r="GU993" s="409"/>
      <c r="GV993" s="409"/>
      <c r="GW993" s="409"/>
      <c r="GX993" s="409"/>
      <c r="GY993" s="409"/>
      <c r="GZ993" s="409"/>
      <c r="HJ993" s="409"/>
      <c r="HK993" s="409"/>
      <c r="HL993" s="409"/>
      <c r="HM993" s="409"/>
      <c r="HN993" s="409"/>
      <c r="HO993" s="409"/>
      <c r="HP993" s="409"/>
      <c r="HZ993" s="409"/>
      <c r="IA993" s="409"/>
      <c r="IB993" s="409"/>
      <c r="IC993" s="409"/>
      <c r="ID993" s="409"/>
      <c r="IE993" s="409"/>
      <c r="IF993" s="409"/>
      <c r="IP993" s="409"/>
      <c r="IQ993" s="409"/>
      <c r="IR993" s="409"/>
      <c r="IS993" s="409"/>
      <c r="IT993" s="409"/>
      <c r="IU993" s="409"/>
      <c r="IV993" s="409"/>
    </row>
    <row r="994" spans="10:256">
      <c r="J994" s="409"/>
      <c r="K994" s="409"/>
      <c r="L994" s="409"/>
      <c r="M994" s="409"/>
      <c r="N994" s="409"/>
      <c r="O994" s="409"/>
      <c r="P994" s="409"/>
      <c r="Q994" s="409"/>
      <c r="R994" s="409"/>
      <c r="S994" s="409"/>
      <c r="T994" s="409"/>
      <c r="U994" s="409"/>
      <c r="V994" s="409"/>
      <c r="W994" s="409"/>
      <c r="X994" s="409"/>
      <c r="AP994" s="409"/>
      <c r="AQ994" s="409"/>
      <c r="AR994" s="409"/>
      <c r="AS994" s="409"/>
      <c r="AT994" s="409"/>
      <c r="AU994" s="409"/>
      <c r="AV994" s="409"/>
      <c r="BF994" s="409"/>
      <c r="BG994" s="409"/>
      <c r="BH994" s="409"/>
      <c r="BI994" s="409"/>
      <c r="BJ994" s="409"/>
      <c r="BK994" s="409"/>
      <c r="BL994" s="409"/>
      <c r="BV994" s="409"/>
      <c r="BW994" s="409"/>
      <c r="BX994" s="409"/>
      <c r="BY994" s="409"/>
      <c r="BZ994" s="409"/>
      <c r="CA994" s="409"/>
      <c r="CB994" s="409"/>
      <c r="CL994" s="409"/>
      <c r="CM994" s="409"/>
      <c r="CN994" s="409"/>
      <c r="CO994" s="409"/>
      <c r="CP994" s="409"/>
      <c r="CQ994" s="409"/>
      <c r="CR994" s="409"/>
      <c r="DB994" s="409"/>
      <c r="DC994" s="409"/>
      <c r="DD994" s="409"/>
      <c r="DE994" s="409"/>
      <c r="DF994" s="409"/>
      <c r="DG994" s="409"/>
      <c r="DH994" s="409"/>
      <c r="DR994" s="409"/>
      <c r="DS994" s="409"/>
      <c r="DT994" s="409"/>
      <c r="DU994" s="409"/>
      <c r="DV994" s="409"/>
      <c r="DW994" s="409"/>
      <c r="DX994" s="409"/>
      <c r="EH994" s="409"/>
      <c r="EI994" s="409"/>
      <c r="EJ994" s="409"/>
      <c r="EK994" s="409"/>
      <c r="EL994" s="409"/>
      <c r="EM994" s="409"/>
      <c r="EN994" s="409"/>
      <c r="EX994" s="409"/>
      <c r="EY994" s="409"/>
      <c r="EZ994" s="409"/>
      <c r="FA994" s="409"/>
      <c r="FB994" s="409"/>
      <c r="FC994" s="409"/>
      <c r="FD994" s="409"/>
      <c r="FN994" s="409"/>
      <c r="FO994" s="409"/>
      <c r="FP994" s="409"/>
      <c r="FQ994" s="409"/>
      <c r="FR994" s="409"/>
      <c r="FS994" s="409"/>
      <c r="FT994" s="409"/>
      <c r="GD994" s="409"/>
      <c r="GE994" s="409"/>
      <c r="GF994" s="409"/>
      <c r="GG994" s="409"/>
      <c r="GH994" s="409"/>
      <c r="GI994" s="409"/>
      <c r="GJ994" s="409"/>
      <c r="GT994" s="409"/>
      <c r="GU994" s="409"/>
      <c r="GV994" s="409"/>
      <c r="GW994" s="409"/>
      <c r="GX994" s="409"/>
      <c r="GY994" s="409"/>
      <c r="GZ994" s="409"/>
      <c r="HJ994" s="409"/>
      <c r="HK994" s="409"/>
      <c r="HL994" s="409"/>
      <c r="HM994" s="409"/>
      <c r="HN994" s="409"/>
      <c r="HO994" s="409"/>
      <c r="HP994" s="409"/>
      <c r="HZ994" s="409"/>
      <c r="IA994" s="409"/>
      <c r="IB994" s="409"/>
      <c r="IC994" s="409"/>
      <c r="ID994" s="409"/>
      <c r="IE994" s="409"/>
      <c r="IF994" s="409"/>
      <c r="IP994" s="409"/>
      <c r="IQ994" s="409"/>
      <c r="IR994" s="409"/>
      <c r="IS994" s="409"/>
      <c r="IT994" s="409"/>
      <c r="IU994" s="409"/>
      <c r="IV994" s="409"/>
    </row>
    <row r="995" spans="10:256">
      <c r="J995" s="409"/>
      <c r="K995" s="409"/>
      <c r="L995" s="409"/>
      <c r="M995" s="409"/>
      <c r="N995" s="409"/>
      <c r="O995" s="409"/>
      <c r="P995" s="409"/>
      <c r="Q995" s="409"/>
      <c r="R995" s="409"/>
      <c r="S995" s="409"/>
      <c r="T995" s="409"/>
      <c r="U995" s="409"/>
      <c r="V995" s="409"/>
      <c r="W995" s="409"/>
      <c r="X995" s="409"/>
      <c r="AP995" s="409"/>
      <c r="AQ995" s="409"/>
      <c r="AR995" s="409"/>
      <c r="AS995" s="409"/>
      <c r="AT995" s="409"/>
      <c r="AU995" s="409"/>
      <c r="AV995" s="409"/>
      <c r="BF995" s="409"/>
      <c r="BG995" s="409"/>
      <c r="BH995" s="409"/>
      <c r="BI995" s="409"/>
      <c r="BJ995" s="409"/>
      <c r="BK995" s="409"/>
      <c r="BL995" s="409"/>
      <c r="BV995" s="409"/>
      <c r="BW995" s="409"/>
      <c r="BX995" s="409"/>
      <c r="BY995" s="409"/>
      <c r="BZ995" s="409"/>
      <c r="CA995" s="409"/>
      <c r="CB995" s="409"/>
      <c r="CL995" s="409"/>
      <c r="CM995" s="409"/>
      <c r="CN995" s="409"/>
      <c r="CO995" s="409"/>
      <c r="CP995" s="409"/>
      <c r="CQ995" s="409"/>
      <c r="CR995" s="409"/>
      <c r="DB995" s="409"/>
      <c r="DC995" s="409"/>
      <c r="DD995" s="409"/>
      <c r="DE995" s="409"/>
      <c r="DF995" s="409"/>
      <c r="DG995" s="409"/>
      <c r="DH995" s="409"/>
      <c r="DR995" s="409"/>
      <c r="DS995" s="409"/>
      <c r="DT995" s="409"/>
      <c r="DU995" s="409"/>
      <c r="DV995" s="409"/>
      <c r="DW995" s="409"/>
      <c r="DX995" s="409"/>
      <c r="EH995" s="409"/>
      <c r="EI995" s="409"/>
      <c r="EJ995" s="409"/>
      <c r="EK995" s="409"/>
      <c r="EL995" s="409"/>
      <c r="EM995" s="409"/>
      <c r="EN995" s="409"/>
      <c r="EX995" s="409"/>
      <c r="EY995" s="409"/>
      <c r="EZ995" s="409"/>
      <c r="FA995" s="409"/>
      <c r="FB995" s="409"/>
      <c r="FC995" s="409"/>
      <c r="FD995" s="409"/>
      <c r="FN995" s="409"/>
      <c r="FO995" s="409"/>
      <c r="FP995" s="409"/>
      <c r="FQ995" s="409"/>
      <c r="FR995" s="409"/>
      <c r="FS995" s="409"/>
      <c r="FT995" s="409"/>
      <c r="GD995" s="409"/>
      <c r="GE995" s="409"/>
      <c r="GF995" s="409"/>
      <c r="GG995" s="409"/>
      <c r="GH995" s="409"/>
      <c r="GI995" s="409"/>
      <c r="GJ995" s="409"/>
      <c r="GT995" s="409"/>
      <c r="GU995" s="409"/>
      <c r="GV995" s="409"/>
      <c r="GW995" s="409"/>
      <c r="GX995" s="409"/>
      <c r="GY995" s="409"/>
      <c r="GZ995" s="409"/>
      <c r="HJ995" s="409"/>
      <c r="HK995" s="409"/>
      <c r="HL995" s="409"/>
      <c r="HM995" s="409"/>
      <c r="HN995" s="409"/>
      <c r="HO995" s="409"/>
      <c r="HP995" s="409"/>
      <c r="HZ995" s="409"/>
      <c r="IA995" s="409"/>
      <c r="IB995" s="409"/>
      <c r="IC995" s="409"/>
      <c r="ID995" s="409"/>
      <c r="IE995" s="409"/>
      <c r="IF995" s="409"/>
      <c r="IP995" s="409"/>
      <c r="IQ995" s="409"/>
      <c r="IR995" s="409"/>
      <c r="IS995" s="409"/>
      <c r="IT995" s="409"/>
      <c r="IU995" s="409"/>
      <c r="IV995" s="409"/>
    </row>
    <row r="996" spans="10:256">
      <c r="J996" s="409"/>
      <c r="K996" s="409"/>
      <c r="L996" s="409"/>
      <c r="M996" s="409"/>
      <c r="N996" s="409"/>
      <c r="O996" s="409"/>
      <c r="P996" s="409"/>
      <c r="Q996" s="409"/>
      <c r="R996" s="409"/>
      <c r="S996" s="409"/>
      <c r="T996" s="409"/>
      <c r="U996" s="409"/>
      <c r="V996" s="409"/>
      <c r="W996" s="409"/>
      <c r="X996" s="409"/>
      <c r="AP996" s="409"/>
      <c r="AQ996" s="409"/>
      <c r="AR996" s="409"/>
      <c r="AS996" s="409"/>
      <c r="AT996" s="409"/>
      <c r="AU996" s="409"/>
      <c r="AV996" s="409"/>
      <c r="BF996" s="409"/>
      <c r="BG996" s="409"/>
      <c r="BH996" s="409"/>
      <c r="BI996" s="409"/>
      <c r="BJ996" s="409"/>
      <c r="BK996" s="409"/>
      <c r="BL996" s="409"/>
      <c r="BV996" s="409"/>
      <c r="BW996" s="409"/>
      <c r="BX996" s="409"/>
      <c r="BY996" s="409"/>
      <c r="BZ996" s="409"/>
      <c r="CA996" s="409"/>
      <c r="CB996" s="409"/>
      <c r="CL996" s="409"/>
      <c r="CM996" s="409"/>
      <c r="CN996" s="409"/>
      <c r="CO996" s="409"/>
      <c r="CP996" s="409"/>
      <c r="CQ996" s="409"/>
      <c r="CR996" s="409"/>
      <c r="DB996" s="409"/>
      <c r="DC996" s="409"/>
      <c r="DD996" s="409"/>
      <c r="DE996" s="409"/>
      <c r="DF996" s="409"/>
      <c r="DG996" s="409"/>
      <c r="DH996" s="409"/>
      <c r="DR996" s="409"/>
      <c r="DS996" s="409"/>
      <c r="DT996" s="409"/>
      <c r="DU996" s="409"/>
      <c r="DV996" s="409"/>
      <c r="DW996" s="409"/>
      <c r="DX996" s="409"/>
      <c r="EH996" s="409"/>
      <c r="EI996" s="409"/>
      <c r="EJ996" s="409"/>
      <c r="EK996" s="409"/>
      <c r="EL996" s="409"/>
      <c r="EM996" s="409"/>
      <c r="EN996" s="409"/>
      <c r="EX996" s="409"/>
      <c r="EY996" s="409"/>
      <c r="EZ996" s="409"/>
      <c r="FA996" s="409"/>
      <c r="FB996" s="409"/>
      <c r="FC996" s="409"/>
      <c r="FD996" s="409"/>
      <c r="FN996" s="409"/>
      <c r="FO996" s="409"/>
      <c r="FP996" s="409"/>
      <c r="FQ996" s="409"/>
      <c r="FR996" s="409"/>
      <c r="FS996" s="409"/>
      <c r="FT996" s="409"/>
      <c r="GD996" s="409"/>
      <c r="GE996" s="409"/>
      <c r="GF996" s="409"/>
      <c r="GG996" s="409"/>
      <c r="GH996" s="409"/>
      <c r="GI996" s="409"/>
      <c r="GJ996" s="409"/>
      <c r="GT996" s="409"/>
      <c r="GU996" s="409"/>
      <c r="GV996" s="409"/>
      <c r="GW996" s="409"/>
      <c r="GX996" s="409"/>
      <c r="GY996" s="409"/>
      <c r="GZ996" s="409"/>
      <c r="HJ996" s="409"/>
      <c r="HK996" s="409"/>
      <c r="HL996" s="409"/>
      <c r="HM996" s="409"/>
      <c r="HN996" s="409"/>
      <c r="HO996" s="409"/>
      <c r="HP996" s="409"/>
      <c r="HZ996" s="409"/>
      <c r="IA996" s="409"/>
      <c r="IB996" s="409"/>
      <c r="IC996" s="409"/>
      <c r="ID996" s="409"/>
      <c r="IE996" s="409"/>
      <c r="IF996" s="409"/>
      <c r="IP996" s="409"/>
      <c r="IQ996" s="409"/>
      <c r="IR996" s="409"/>
      <c r="IS996" s="409"/>
      <c r="IT996" s="409"/>
      <c r="IU996" s="409"/>
      <c r="IV996" s="409"/>
    </row>
    <row r="997" spans="10:256">
      <c r="J997" s="409"/>
      <c r="K997" s="409"/>
      <c r="L997" s="409"/>
      <c r="M997" s="409"/>
      <c r="N997" s="409"/>
      <c r="O997" s="409"/>
      <c r="P997" s="409"/>
      <c r="Q997" s="409"/>
      <c r="R997" s="409"/>
      <c r="S997" s="409"/>
      <c r="T997" s="409"/>
      <c r="U997" s="409"/>
      <c r="V997" s="409"/>
      <c r="W997" s="409"/>
      <c r="X997" s="409"/>
      <c r="AP997" s="409"/>
      <c r="AQ997" s="409"/>
      <c r="AR997" s="409"/>
      <c r="AS997" s="409"/>
      <c r="AT997" s="409"/>
      <c r="AU997" s="409"/>
      <c r="AV997" s="409"/>
      <c r="BF997" s="409"/>
      <c r="BG997" s="409"/>
      <c r="BH997" s="409"/>
      <c r="BI997" s="409"/>
      <c r="BJ997" s="409"/>
      <c r="BK997" s="409"/>
      <c r="BL997" s="409"/>
      <c r="BV997" s="409"/>
      <c r="BW997" s="409"/>
      <c r="BX997" s="409"/>
      <c r="BY997" s="409"/>
      <c r="BZ997" s="409"/>
      <c r="CA997" s="409"/>
      <c r="CB997" s="409"/>
      <c r="CL997" s="409"/>
      <c r="CM997" s="409"/>
      <c r="CN997" s="409"/>
      <c r="CO997" s="409"/>
      <c r="CP997" s="409"/>
      <c r="CQ997" s="409"/>
      <c r="CR997" s="409"/>
      <c r="DB997" s="409"/>
      <c r="DC997" s="409"/>
      <c r="DD997" s="409"/>
      <c r="DE997" s="409"/>
      <c r="DF997" s="409"/>
      <c r="DG997" s="409"/>
      <c r="DH997" s="409"/>
      <c r="DR997" s="409"/>
      <c r="DS997" s="409"/>
      <c r="DT997" s="409"/>
      <c r="DU997" s="409"/>
      <c r="DV997" s="409"/>
      <c r="DW997" s="409"/>
      <c r="DX997" s="409"/>
      <c r="EH997" s="409"/>
      <c r="EI997" s="409"/>
      <c r="EJ997" s="409"/>
      <c r="EK997" s="409"/>
      <c r="EL997" s="409"/>
      <c r="EM997" s="409"/>
      <c r="EN997" s="409"/>
      <c r="EX997" s="409"/>
      <c r="EY997" s="409"/>
      <c r="EZ997" s="409"/>
      <c r="FA997" s="409"/>
      <c r="FB997" s="409"/>
      <c r="FC997" s="409"/>
      <c r="FD997" s="409"/>
      <c r="FN997" s="409"/>
      <c r="FO997" s="409"/>
      <c r="FP997" s="409"/>
      <c r="FQ997" s="409"/>
      <c r="FR997" s="409"/>
      <c r="FS997" s="409"/>
      <c r="FT997" s="409"/>
      <c r="GD997" s="409"/>
      <c r="GE997" s="409"/>
      <c r="GF997" s="409"/>
      <c r="GG997" s="409"/>
      <c r="GH997" s="409"/>
      <c r="GI997" s="409"/>
      <c r="GJ997" s="409"/>
      <c r="GT997" s="409"/>
      <c r="GU997" s="409"/>
      <c r="GV997" s="409"/>
      <c r="GW997" s="409"/>
      <c r="GX997" s="409"/>
      <c r="GY997" s="409"/>
      <c r="GZ997" s="409"/>
      <c r="HJ997" s="409"/>
      <c r="HK997" s="409"/>
      <c r="HL997" s="409"/>
      <c r="HM997" s="409"/>
      <c r="HN997" s="409"/>
      <c r="HO997" s="409"/>
      <c r="HP997" s="409"/>
      <c r="HZ997" s="409"/>
      <c r="IA997" s="409"/>
      <c r="IB997" s="409"/>
      <c r="IC997" s="409"/>
      <c r="ID997" s="409"/>
      <c r="IE997" s="409"/>
      <c r="IF997" s="409"/>
      <c r="IP997" s="409"/>
      <c r="IQ997" s="409"/>
      <c r="IR997" s="409"/>
      <c r="IS997" s="409"/>
      <c r="IT997" s="409"/>
      <c r="IU997" s="409"/>
      <c r="IV997" s="409"/>
    </row>
    <row r="998" spans="10:256">
      <c r="J998" s="409"/>
      <c r="K998" s="409"/>
      <c r="L998" s="409"/>
      <c r="M998" s="409"/>
      <c r="N998" s="409"/>
      <c r="O998" s="409"/>
      <c r="P998" s="409"/>
      <c r="Q998" s="409"/>
      <c r="R998" s="409"/>
      <c r="S998" s="409"/>
      <c r="T998" s="409"/>
      <c r="U998" s="409"/>
      <c r="V998" s="409"/>
      <c r="W998" s="409"/>
      <c r="X998" s="409"/>
      <c r="AP998" s="409"/>
      <c r="AQ998" s="409"/>
      <c r="AR998" s="409"/>
      <c r="AS998" s="409"/>
      <c r="AT998" s="409"/>
      <c r="AU998" s="409"/>
      <c r="AV998" s="409"/>
      <c r="BF998" s="409"/>
      <c r="BG998" s="409"/>
      <c r="BH998" s="409"/>
      <c r="BI998" s="409"/>
      <c r="BJ998" s="409"/>
      <c r="BK998" s="409"/>
      <c r="BL998" s="409"/>
      <c r="BV998" s="409"/>
      <c r="BW998" s="409"/>
      <c r="BX998" s="409"/>
      <c r="BY998" s="409"/>
      <c r="BZ998" s="409"/>
      <c r="CA998" s="409"/>
      <c r="CB998" s="409"/>
      <c r="CL998" s="409"/>
      <c r="CM998" s="409"/>
      <c r="CN998" s="409"/>
      <c r="CO998" s="409"/>
      <c r="CP998" s="409"/>
      <c r="CQ998" s="409"/>
      <c r="CR998" s="409"/>
      <c r="DB998" s="409"/>
      <c r="DC998" s="409"/>
      <c r="DD998" s="409"/>
      <c r="DE998" s="409"/>
      <c r="DF998" s="409"/>
      <c r="DG998" s="409"/>
      <c r="DH998" s="409"/>
      <c r="DR998" s="409"/>
      <c r="DS998" s="409"/>
      <c r="DT998" s="409"/>
      <c r="DU998" s="409"/>
      <c r="DV998" s="409"/>
      <c r="DW998" s="409"/>
      <c r="DX998" s="409"/>
      <c r="EH998" s="409"/>
      <c r="EI998" s="409"/>
      <c r="EJ998" s="409"/>
      <c r="EK998" s="409"/>
      <c r="EL998" s="409"/>
      <c r="EM998" s="409"/>
      <c r="EN998" s="409"/>
      <c r="EX998" s="409"/>
      <c r="EY998" s="409"/>
      <c r="EZ998" s="409"/>
      <c r="FA998" s="409"/>
      <c r="FB998" s="409"/>
      <c r="FC998" s="409"/>
      <c r="FD998" s="409"/>
      <c r="FN998" s="409"/>
      <c r="FO998" s="409"/>
      <c r="FP998" s="409"/>
      <c r="FQ998" s="409"/>
      <c r="FR998" s="409"/>
      <c r="FS998" s="409"/>
      <c r="FT998" s="409"/>
      <c r="GD998" s="409"/>
      <c r="GE998" s="409"/>
      <c r="GF998" s="409"/>
      <c r="GG998" s="409"/>
      <c r="GH998" s="409"/>
      <c r="GI998" s="409"/>
      <c r="GJ998" s="409"/>
      <c r="GT998" s="409"/>
      <c r="GU998" s="409"/>
      <c r="GV998" s="409"/>
      <c r="GW998" s="409"/>
      <c r="GX998" s="409"/>
      <c r="GY998" s="409"/>
      <c r="GZ998" s="409"/>
      <c r="HJ998" s="409"/>
      <c r="HK998" s="409"/>
      <c r="HL998" s="409"/>
      <c r="HM998" s="409"/>
      <c r="HN998" s="409"/>
      <c r="HO998" s="409"/>
      <c r="HP998" s="409"/>
      <c r="HZ998" s="409"/>
      <c r="IA998" s="409"/>
      <c r="IB998" s="409"/>
      <c r="IC998" s="409"/>
      <c r="ID998" s="409"/>
      <c r="IE998" s="409"/>
      <c r="IF998" s="409"/>
      <c r="IP998" s="409"/>
      <c r="IQ998" s="409"/>
      <c r="IR998" s="409"/>
      <c r="IS998" s="409"/>
      <c r="IT998" s="409"/>
      <c r="IU998" s="409"/>
      <c r="IV998" s="409"/>
    </row>
    <row r="999" spans="10:256">
      <c r="J999" s="409"/>
      <c r="K999" s="409"/>
      <c r="L999" s="409"/>
      <c r="M999" s="409"/>
      <c r="N999" s="409"/>
      <c r="O999" s="409"/>
      <c r="P999" s="409"/>
      <c r="Q999" s="409"/>
      <c r="R999" s="409"/>
      <c r="S999" s="409"/>
      <c r="T999" s="409"/>
      <c r="U999" s="409"/>
      <c r="V999" s="409"/>
      <c r="W999" s="409"/>
      <c r="X999" s="409"/>
      <c r="AP999" s="409"/>
      <c r="AQ999" s="409"/>
      <c r="AR999" s="409"/>
      <c r="AS999" s="409"/>
      <c r="AT999" s="409"/>
      <c r="AU999" s="409"/>
      <c r="AV999" s="409"/>
      <c r="BF999" s="409"/>
      <c r="BG999" s="409"/>
      <c r="BH999" s="409"/>
      <c r="BI999" s="409"/>
      <c r="BJ999" s="409"/>
      <c r="BK999" s="409"/>
      <c r="BL999" s="409"/>
      <c r="BV999" s="409"/>
      <c r="BW999" s="409"/>
      <c r="BX999" s="409"/>
      <c r="BY999" s="409"/>
      <c r="BZ999" s="409"/>
      <c r="CA999" s="409"/>
      <c r="CB999" s="409"/>
      <c r="CL999" s="409"/>
      <c r="CM999" s="409"/>
      <c r="CN999" s="409"/>
      <c r="CO999" s="409"/>
      <c r="CP999" s="409"/>
      <c r="CQ999" s="409"/>
      <c r="CR999" s="409"/>
      <c r="DB999" s="409"/>
      <c r="DC999" s="409"/>
      <c r="DD999" s="409"/>
      <c r="DE999" s="409"/>
      <c r="DF999" s="409"/>
      <c r="DG999" s="409"/>
      <c r="DH999" s="409"/>
      <c r="DR999" s="409"/>
      <c r="DS999" s="409"/>
      <c r="DT999" s="409"/>
      <c r="DU999" s="409"/>
      <c r="DV999" s="409"/>
      <c r="DW999" s="409"/>
      <c r="DX999" s="409"/>
      <c r="EH999" s="409"/>
      <c r="EI999" s="409"/>
      <c r="EJ999" s="409"/>
      <c r="EK999" s="409"/>
      <c r="EL999" s="409"/>
      <c r="EM999" s="409"/>
      <c r="EN999" s="409"/>
      <c r="EX999" s="409"/>
      <c r="EY999" s="409"/>
      <c r="EZ999" s="409"/>
      <c r="FA999" s="409"/>
      <c r="FB999" s="409"/>
      <c r="FC999" s="409"/>
      <c r="FD999" s="409"/>
      <c r="FN999" s="409"/>
      <c r="FO999" s="409"/>
      <c r="FP999" s="409"/>
      <c r="FQ999" s="409"/>
      <c r="FR999" s="409"/>
      <c r="FS999" s="409"/>
      <c r="FT999" s="409"/>
      <c r="GD999" s="409"/>
      <c r="GE999" s="409"/>
      <c r="GF999" s="409"/>
      <c r="GG999" s="409"/>
      <c r="GH999" s="409"/>
      <c r="GI999" s="409"/>
      <c r="GJ999" s="409"/>
      <c r="GT999" s="409"/>
      <c r="GU999" s="409"/>
      <c r="GV999" s="409"/>
      <c r="GW999" s="409"/>
      <c r="GX999" s="409"/>
      <c r="GY999" s="409"/>
      <c r="GZ999" s="409"/>
      <c r="HJ999" s="409"/>
      <c r="HK999" s="409"/>
      <c r="HL999" s="409"/>
      <c r="HM999" s="409"/>
      <c r="HN999" s="409"/>
      <c r="HO999" s="409"/>
      <c r="HP999" s="409"/>
      <c r="HZ999" s="409"/>
      <c r="IA999" s="409"/>
      <c r="IB999" s="409"/>
      <c r="IC999" s="409"/>
      <c r="ID999" s="409"/>
      <c r="IE999" s="409"/>
      <c r="IF999" s="409"/>
      <c r="IP999" s="409"/>
      <c r="IQ999" s="409"/>
      <c r="IR999" s="409"/>
      <c r="IS999" s="409"/>
      <c r="IT999" s="409"/>
      <c r="IU999" s="409"/>
      <c r="IV999" s="409"/>
    </row>
    <row r="1000" spans="10:256">
      <c r="J1000" s="409"/>
      <c r="K1000" s="409"/>
      <c r="L1000" s="409"/>
      <c r="M1000" s="409"/>
      <c r="N1000" s="409"/>
      <c r="O1000" s="409"/>
      <c r="P1000" s="409"/>
      <c r="Q1000" s="409"/>
      <c r="R1000" s="409"/>
      <c r="S1000" s="409"/>
      <c r="T1000" s="409"/>
      <c r="U1000" s="409"/>
      <c r="V1000" s="409"/>
      <c r="W1000" s="409"/>
      <c r="X1000" s="409"/>
      <c r="AP1000" s="409"/>
      <c r="AQ1000" s="409"/>
      <c r="AR1000" s="409"/>
      <c r="AS1000" s="409"/>
      <c r="AT1000" s="409"/>
      <c r="AU1000" s="409"/>
      <c r="AV1000" s="409"/>
      <c r="BF1000" s="409"/>
      <c r="BG1000" s="409"/>
      <c r="BH1000" s="409"/>
      <c r="BI1000" s="409"/>
      <c r="BJ1000" s="409"/>
      <c r="BK1000" s="409"/>
      <c r="BL1000" s="409"/>
      <c r="BV1000" s="409"/>
      <c r="BW1000" s="409"/>
      <c r="BX1000" s="409"/>
      <c r="BY1000" s="409"/>
      <c r="BZ1000" s="409"/>
      <c r="CA1000" s="409"/>
      <c r="CB1000" s="409"/>
      <c r="CL1000" s="409"/>
      <c r="CM1000" s="409"/>
      <c r="CN1000" s="409"/>
      <c r="CO1000" s="409"/>
      <c r="CP1000" s="409"/>
      <c r="CQ1000" s="409"/>
      <c r="CR1000" s="409"/>
      <c r="DB1000" s="409"/>
      <c r="DC1000" s="409"/>
      <c r="DD1000" s="409"/>
      <c r="DE1000" s="409"/>
      <c r="DF1000" s="409"/>
      <c r="DG1000" s="409"/>
      <c r="DH1000" s="409"/>
      <c r="DR1000" s="409"/>
      <c r="DS1000" s="409"/>
      <c r="DT1000" s="409"/>
      <c r="DU1000" s="409"/>
      <c r="DV1000" s="409"/>
      <c r="DW1000" s="409"/>
      <c r="DX1000" s="409"/>
      <c r="EH1000" s="409"/>
      <c r="EI1000" s="409"/>
      <c r="EJ1000" s="409"/>
      <c r="EK1000" s="409"/>
      <c r="EL1000" s="409"/>
      <c r="EM1000" s="409"/>
      <c r="EN1000" s="409"/>
      <c r="EX1000" s="409"/>
      <c r="EY1000" s="409"/>
      <c r="EZ1000" s="409"/>
      <c r="FA1000" s="409"/>
      <c r="FB1000" s="409"/>
      <c r="FC1000" s="409"/>
      <c r="FD1000" s="409"/>
      <c r="FN1000" s="409"/>
      <c r="FO1000" s="409"/>
      <c r="FP1000" s="409"/>
      <c r="FQ1000" s="409"/>
      <c r="FR1000" s="409"/>
      <c r="FS1000" s="409"/>
      <c r="FT1000" s="409"/>
      <c r="GD1000" s="409"/>
      <c r="GE1000" s="409"/>
      <c r="GF1000" s="409"/>
      <c r="GG1000" s="409"/>
      <c r="GH1000" s="409"/>
      <c r="GI1000" s="409"/>
      <c r="GJ1000" s="409"/>
      <c r="GT1000" s="409"/>
      <c r="GU1000" s="409"/>
      <c r="GV1000" s="409"/>
      <c r="GW1000" s="409"/>
      <c r="GX1000" s="409"/>
      <c r="GY1000" s="409"/>
      <c r="GZ1000" s="409"/>
      <c r="HJ1000" s="409"/>
      <c r="HK1000" s="409"/>
      <c r="HL1000" s="409"/>
      <c r="HM1000" s="409"/>
      <c r="HN1000" s="409"/>
      <c r="HO1000" s="409"/>
      <c r="HP1000" s="409"/>
      <c r="HZ1000" s="409"/>
      <c r="IA1000" s="409"/>
      <c r="IB1000" s="409"/>
      <c r="IC1000" s="409"/>
      <c r="ID1000" s="409"/>
      <c r="IE1000" s="409"/>
      <c r="IF1000" s="409"/>
      <c r="IP1000" s="409"/>
      <c r="IQ1000" s="409"/>
      <c r="IR1000" s="409"/>
      <c r="IS1000" s="409"/>
      <c r="IT1000" s="409"/>
      <c r="IU1000" s="409"/>
      <c r="IV1000" s="409"/>
    </row>
    <row r="1001" spans="10:256">
      <c r="J1001" s="409"/>
      <c r="K1001" s="409"/>
      <c r="L1001" s="409"/>
      <c r="M1001" s="409"/>
      <c r="N1001" s="409"/>
      <c r="O1001" s="409"/>
      <c r="P1001" s="409"/>
      <c r="Q1001" s="409"/>
      <c r="R1001" s="409"/>
      <c r="S1001" s="409"/>
      <c r="T1001" s="409"/>
      <c r="U1001" s="409"/>
      <c r="V1001" s="409"/>
      <c r="W1001" s="409"/>
      <c r="X1001" s="409"/>
      <c r="AP1001" s="409"/>
      <c r="AQ1001" s="409"/>
      <c r="AR1001" s="409"/>
      <c r="AS1001" s="409"/>
      <c r="AT1001" s="409"/>
      <c r="AU1001" s="409"/>
      <c r="AV1001" s="409"/>
      <c r="BF1001" s="409"/>
      <c r="BG1001" s="409"/>
      <c r="BH1001" s="409"/>
      <c r="BI1001" s="409"/>
      <c r="BJ1001" s="409"/>
      <c r="BK1001" s="409"/>
      <c r="BL1001" s="409"/>
      <c r="BV1001" s="409"/>
      <c r="BW1001" s="409"/>
      <c r="BX1001" s="409"/>
      <c r="BY1001" s="409"/>
      <c r="BZ1001" s="409"/>
      <c r="CA1001" s="409"/>
      <c r="CB1001" s="409"/>
      <c r="CL1001" s="409"/>
      <c r="CM1001" s="409"/>
      <c r="CN1001" s="409"/>
      <c r="CO1001" s="409"/>
      <c r="CP1001" s="409"/>
      <c r="CQ1001" s="409"/>
      <c r="CR1001" s="409"/>
      <c r="DB1001" s="409"/>
      <c r="DC1001" s="409"/>
      <c r="DD1001" s="409"/>
      <c r="DE1001" s="409"/>
      <c r="DF1001" s="409"/>
      <c r="DG1001" s="409"/>
      <c r="DH1001" s="409"/>
      <c r="DR1001" s="409"/>
      <c r="DS1001" s="409"/>
      <c r="DT1001" s="409"/>
      <c r="DU1001" s="409"/>
      <c r="DV1001" s="409"/>
      <c r="DW1001" s="409"/>
      <c r="DX1001" s="409"/>
      <c r="EH1001" s="409"/>
      <c r="EI1001" s="409"/>
      <c r="EJ1001" s="409"/>
      <c r="EK1001" s="409"/>
      <c r="EL1001" s="409"/>
      <c r="EM1001" s="409"/>
      <c r="EN1001" s="409"/>
      <c r="EX1001" s="409"/>
      <c r="EY1001" s="409"/>
      <c r="EZ1001" s="409"/>
      <c r="FA1001" s="409"/>
      <c r="FB1001" s="409"/>
      <c r="FC1001" s="409"/>
      <c r="FD1001" s="409"/>
      <c r="FN1001" s="409"/>
      <c r="FO1001" s="409"/>
      <c r="FP1001" s="409"/>
      <c r="FQ1001" s="409"/>
      <c r="FR1001" s="409"/>
      <c r="FS1001" s="409"/>
      <c r="FT1001" s="409"/>
      <c r="GD1001" s="409"/>
      <c r="GE1001" s="409"/>
      <c r="GF1001" s="409"/>
      <c r="GG1001" s="409"/>
      <c r="GH1001" s="409"/>
      <c r="GI1001" s="409"/>
      <c r="GJ1001" s="409"/>
      <c r="GT1001" s="409"/>
      <c r="GU1001" s="409"/>
      <c r="GV1001" s="409"/>
      <c r="GW1001" s="409"/>
      <c r="GX1001" s="409"/>
      <c r="GY1001" s="409"/>
      <c r="GZ1001" s="409"/>
      <c r="HJ1001" s="409"/>
      <c r="HK1001" s="409"/>
      <c r="HL1001" s="409"/>
      <c r="HM1001" s="409"/>
      <c r="HN1001" s="409"/>
      <c r="HO1001" s="409"/>
      <c r="HP1001" s="409"/>
      <c r="HZ1001" s="409"/>
      <c r="IA1001" s="409"/>
      <c r="IB1001" s="409"/>
      <c r="IC1001" s="409"/>
      <c r="ID1001" s="409"/>
      <c r="IE1001" s="409"/>
      <c r="IF1001" s="409"/>
      <c r="IP1001" s="409"/>
      <c r="IQ1001" s="409"/>
      <c r="IR1001" s="409"/>
      <c r="IS1001" s="409"/>
      <c r="IT1001" s="409"/>
      <c r="IU1001" s="409"/>
      <c r="IV1001" s="409"/>
    </row>
    <row r="1002" spans="10:256">
      <c r="J1002" s="409"/>
      <c r="K1002" s="409"/>
      <c r="L1002" s="409"/>
      <c r="M1002" s="409"/>
      <c r="N1002" s="409"/>
      <c r="O1002" s="409"/>
      <c r="P1002" s="409"/>
      <c r="Q1002" s="409"/>
      <c r="R1002" s="409"/>
      <c r="S1002" s="409"/>
      <c r="T1002" s="409"/>
      <c r="U1002" s="409"/>
      <c r="V1002" s="409"/>
      <c r="W1002" s="409"/>
      <c r="X1002" s="409"/>
      <c r="AP1002" s="409"/>
      <c r="AQ1002" s="409"/>
      <c r="AR1002" s="409"/>
      <c r="AS1002" s="409"/>
      <c r="AT1002" s="409"/>
      <c r="AU1002" s="409"/>
      <c r="AV1002" s="409"/>
      <c r="BF1002" s="409"/>
      <c r="BG1002" s="409"/>
      <c r="BH1002" s="409"/>
      <c r="BI1002" s="409"/>
      <c r="BJ1002" s="409"/>
      <c r="BK1002" s="409"/>
      <c r="BL1002" s="409"/>
      <c r="BV1002" s="409"/>
      <c r="BW1002" s="409"/>
      <c r="BX1002" s="409"/>
      <c r="BY1002" s="409"/>
      <c r="BZ1002" s="409"/>
      <c r="CA1002" s="409"/>
      <c r="CB1002" s="409"/>
      <c r="CL1002" s="409"/>
      <c r="CM1002" s="409"/>
      <c r="CN1002" s="409"/>
      <c r="CO1002" s="409"/>
      <c r="CP1002" s="409"/>
      <c r="CQ1002" s="409"/>
      <c r="CR1002" s="409"/>
      <c r="DB1002" s="409"/>
      <c r="DC1002" s="409"/>
      <c r="DD1002" s="409"/>
      <c r="DE1002" s="409"/>
      <c r="DF1002" s="409"/>
      <c r="DG1002" s="409"/>
      <c r="DH1002" s="409"/>
      <c r="DR1002" s="409"/>
      <c r="DS1002" s="409"/>
      <c r="DT1002" s="409"/>
      <c r="DU1002" s="409"/>
      <c r="DV1002" s="409"/>
      <c r="DW1002" s="409"/>
      <c r="DX1002" s="409"/>
      <c r="EH1002" s="409"/>
      <c r="EI1002" s="409"/>
      <c r="EJ1002" s="409"/>
      <c r="EK1002" s="409"/>
      <c r="EL1002" s="409"/>
      <c r="EM1002" s="409"/>
      <c r="EN1002" s="409"/>
      <c r="EX1002" s="409"/>
      <c r="EY1002" s="409"/>
      <c r="EZ1002" s="409"/>
      <c r="FA1002" s="409"/>
      <c r="FB1002" s="409"/>
      <c r="FC1002" s="409"/>
      <c r="FD1002" s="409"/>
      <c r="FN1002" s="409"/>
      <c r="FO1002" s="409"/>
      <c r="FP1002" s="409"/>
      <c r="FQ1002" s="409"/>
      <c r="FR1002" s="409"/>
      <c r="FS1002" s="409"/>
      <c r="FT1002" s="409"/>
      <c r="GD1002" s="409"/>
      <c r="GE1002" s="409"/>
      <c r="GF1002" s="409"/>
      <c r="GG1002" s="409"/>
      <c r="GH1002" s="409"/>
      <c r="GI1002" s="409"/>
      <c r="GJ1002" s="409"/>
      <c r="GT1002" s="409"/>
      <c r="GU1002" s="409"/>
      <c r="GV1002" s="409"/>
      <c r="GW1002" s="409"/>
      <c r="GX1002" s="409"/>
      <c r="GY1002" s="409"/>
      <c r="GZ1002" s="409"/>
      <c r="HJ1002" s="409"/>
      <c r="HK1002" s="409"/>
      <c r="HL1002" s="409"/>
      <c r="HM1002" s="409"/>
      <c r="HN1002" s="409"/>
      <c r="HO1002" s="409"/>
      <c r="HP1002" s="409"/>
      <c r="HZ1002" s="409"/>
      <c r="IA1002" s="409"/>
      <c r="IB1002" s="409"/>
      <c r="IC1002" s="409"/>
      <c r="ID1002" s="409"/>
      <c r="IE1002" s="409"/>
      <c r="IF1002" s="409"/>
      <c r="IP1002" s="409"/>
      <c r="IQ1002" s="409"/>
      <c r="IR1002" s="409"/>
      <c r="IS1002" s="409"/>
      <c r="IT1002" s="409"/>
      <c r="IU1002" s="409"/>
      <c r="IV1002" s="409"/>
    </row>
    <row r="1003" spans="10:256">
      <c r="J1003" s="409"/>
      <c r="K1003" s="409"/>
      <c r="L1003" s="409"/>
      <c r="M1003" s="409"/>
      <c r="N1003" s="409"/>
      <c r="O1003" s="409"/>
      <c r="P1003" s="409"/>
      <c r="Q1003" s="409"/>
      <c r="R1003" s="409"/>
      <c r="S1003" s="409"/>
      <c r="T1003" s="409"/>
      <c r="U1003" s="409"/>
      <c r="V1003" s="409"/>
      <c r="W1003" s="409"/>
      <c r="X1003" s="409"/>
      <c r="AP1003" s="409"/>
      <c r="AQ1003" s="409"/>
      <c r="AR1003" s="409"/>
      <c r="AS1003" s="409"/>
      <c r="AT1003" s="409"/>
      <c r="AU1003" s="409"/>
      <c r="AV1003" s="409"/>
      <c r="BF1003" s="409"/>
      <c r="BG1003" s="409"/>
      <c r="BH1003" s="409"/>
      <c r="BI1003" s="409"/>
      <c r="BJ1003" s="409"/>
      <c r="BK1003" s="409"/>
      <c r="BL1003" s="409"/>
      <c r="BV1003" s="409"/>
      <c r="BW1003" s="409"/>
      <c r="BX1003" s="409"/>
      <c r="BY1003" s="409"/>
      <c r="BZ1003" s="409"/>
      <c r="CA1003" s="409"/>
      <c r="CB1003" s="409"/>
      <c r="CL1003" s="409"/>
      <c r="CM1003" s="409"/>
      <c r="CN1003" s="409"/>
      <c r="CO1003" s="409"/>
      <c r="CP1003" s="409"/>
      <c r="CQ1003" s="409"/>
      <c r="CR1003" s="409"/>
      <c r="DB1003" s="409"/>
      <c r="DC1003" s="409"/>
      <c r="DD1003" s="409"/>
      <c r="DE1003" s="409"/>
      <c r="DF1003" s="409"/>
      <c r="DG1003" s="409"/>
      <c r="DH1003" s="409"/>
      <c r="DR1003" s="409"/>
      <c r="DS1003" s="409"/>
      <c r="DT1003" s="409"/>
      <c r="DU1003" s="409"/>
      <c r="DV1003" s="409"/>
      <c r="DW1003" s="409"/>
      <c r="DX1003" s="409"/>
      <c r="EH1003" s="409"/>
      <c r="EI1003" s="409"/>
      <c r="EJ1003" s="409"/>
      <c r="EK1003" s="409"/>
      <c r="EL1003" s="409"/>
      <c r="EM1003" s="409"/>
      <c r="EN1003" s="409"/>
      <c r="EX1003" s="409"/>
      <c r="EY1003" s="409"/>
      <c r="EZ1003" s="409"/>
      <c r="FA1003" s="409"/>
      <c r="FB1003" s="409"/>
      <c r="FC1003" s="409"/>
      <c r="FD1003" s="409"/>
      <c r="FN1003" s="409"/>
      <c r="FO1003" s="409"/>
      <c r="FP1003" s="409"/>
      <c r="FQ1003" s="409"/>
      <c r="FR1003" s="409"/>
      <c r="FS1003" s="409"/>
      <c r="FT1003" s="409"/>
      <c r="GD1003" s="409"/>
      <c r="GE1003" s="409"/>
      <c r="GF1003" s="409"/>
      <c r="GG1003" s="409"/>
      <c r="GH1003" s="409"/>
      <c r="GI1003" s="409"/>
      <c r="GJ1003" s="409"/>
      <c r="GT1003" s="409"/>
      <c r="GU1003" s="409"/>
      <c r="GV1003" s="409"/>
      <c r="GW1003" s="409"/>
      <c r="GX1003" s="409"/>
      <c r="GY1003" s="409"/>
      <c r="GZ1003" s="409"/>
      <c r="HJ1003" s="409"/>
      <c r="HK1003" s="409"/>
      <c r="HL1003" s="409"/>
      <c r="HM1003" s="409"/>
      <c r="HN1003" s="409"/>
      <c r="HO1003" s="409"/>
      <c r="HP1003" s="409"/>
      <c r="HZ1003" s="409"/>
      <c r="IA1003" s="409"/>
      <c r="IB1003" s="409"/>
      <c r="IC1003" s="409"/>
      <c r="ID1003" s="409"/>
      <c r="IE1003" s="409"/>
      <c r="IF1003" s="409"/>
      <c r="IP1003" s="409"/>
      <c r="IQ1003" s="409"/>
      <c r="IR1003" s="409"/>
      <c r="IS1003" s="409"/>
      <c r="IT1003" s="409"/>
      <c r="IU1003" s="409"/>
      <c r="IV1003" s="409"/>
    </row>
    <row r="1004" spans="10:256">
      <c r="J1004" s="409"/>
      <c r="K1004" s="409"/>
      <c r="L1004" s="409"/>
      <c r="M1004" s="409"/>
      <c r="N1004" s="409"/>
      <c r="O1004" s="409"/>
      <c r="P1004" s="409"/>
      <c r="Q1004" s="409"/>
      <c r="R1004" s="409"/>
      <c r="S1004" s="409"/>
      <c r="T1004" s="409"/>
      <c r="U1004" s="409"/>
      <c r="V1004" s="409"/>
      <c r="W1004" s="409"/>
      <c r="X1004" s="409"/>
      <c r="AP1004" s="409"/>
      <c r="AQ1004" s="409"/>
      <c r="AR1004" s="409"/>
      <c r="AS1004" s="409"/>
      <c r="AT1004" s="409"/>
      <c r="AU1004" s="409"/>
      <c r="AV1004" s="409"/>
      <c r="BF1004" s="409"/>
      <c r="BG1004" s="409"/>
      <c r="BH1004" s="409"/>
      <c r="BI1004" s="409"/>
      <c r="BJ1004" s="409"/>
      <c r="BK1004" s="409"/>
      <c r="BL1004" s="409"/>
      <c r="BV1004" s="409"/>
      <c r="BW1004" s="409"/>
      <c r="BX1004" s="409"/>
      <c r="BY1004" s="409"/>
      <c r="BZ1004" s="409"/>
      <c r="CA1004" s="409"/>
      <c r="CB1004" s="409"/>
      <c r="CL1004" s="409"/>
      <c r="CM1004" s="409"/>
      <c r="CN1004" s="409"/>
      <c r="CO1004" s="409"/>
      <c r="CP1004" s="409"/>
      <c r="CQ1004" s="409"/>
      <c r="CR1004" s="409"/>
      <c r="DB1004" s="409"/>
      <c r="DC1004" s="409"/>
      <c r="DD1004" s="409"/>
      <c r="DE1004" s="409"/>
      <c r="DF1004" s="409"/>
      <c r="DG1004" s="409"/>
      <c r="DH1004" s="409"/>
      <c r="DR1004" s="409"/>
      <c r="DS1004" s="409"/>
      <c r="DT1004" s="409"/>
      <c r="DU1004" s="409"/>
      <c r="DV1004" s="409"/>
      <c r="DW1004" s="409"/>
      <c r="DX1004" s="409"/>
      <c r="EH1004" s="409"/>
      <c r="EI1004" s="409"/>
      <c r="EJ1004" s="409"/>
      <c r="EK1004" s="409"/>
      <c r="EL1004" s="409"/>
      <c r="EM1004" s="409"/>
      <c r="EN1004" s="409"/>
      <c r="EX1004" s="409"/>
      <c r="EY1004" s="409"/>
      <c r="EZ1004" s="409"/>
      <c r="FA1004" s="409"/>
      <c r="FB1004" s="409"/>
      <c r="FC1004" s="409"/>
      <c r="FD1004" s="409"/>
      <c r="FN1004" s="409"/>
      <c r="FO1004" s="409"/>
      <c r="FP1004" s="409"/>
      <c r="FQ1004" s="409"/>
      <c r="FR1004" s="409"/>
      <c r="FS1004" s="409"/>
      <c r="FT1004" s="409"/>
      <c r="GD1004" s="409"/>
      <c r="GE1004" s="409"/>
      <c r="GF1004" s="409"/>
      <c r="GG1004" s="409"/>
      <c r="GH1004" s="409"/>
      <c r="GI1004" s="409"/>
      <c r="GJ1004" s="409"/>
      <c r="GT1004" s="409"/>
      <c r="GU1004" s="409"/>
      <c r="GV1004" s="409"/>
      <c r="GW1004" s="409"/>
      <c r="GX1004" s="409"/>
      <c r="GY1004" s="409"/>
      <c r="GZ1004" s="409"/>
      <c r="HJ1004" s="409"/>
      <c r="HK1004" s="409"/>
      <c r="HL1004" s="409"/>
      <c r="HM1004" s="409"/>
      <c r="HN1004" s="409"/>
      <c r="HO1004" s="409"/>
      <c r="HP1004" s="409"/>
      <c r="HZ1004" s="409"/>
      <c r="IA1004" s="409"/>
      <c r="IB1004" s="409"/>
      <c r="IC1004" s="409"/>
      <c r="ID1004" s="409"/>
      <c r="IE1004" s="409"/>
      <c r="IF1004" s="409"/>
      <c r="IP1004" s="409"/>
      <c r="IQ1004" s="409"/>
      <c r="IR1004" s="409"/>
      <c r="IS1004" s="409"/>
      <c r="IT1004" s="409"/>
      <c r="IU1004" s="409"/>
      <c r="IV1004" s="409"/>
    </row>
    <row r="1005" spans="10:256">
      <c r="J1005" s="409"/>
      <c r="K1005" s="409"/>
      <c r="L1005" s="409"/>
      <c r="M1005" s="409"/>
      <c r="N1005" s="409"/>
      <c r="O1005" s="409"/>
      <c r="P1005" s="409"/>
      <c r="Q1005" s="409"/>
      <c r="R1005" s="409"/>
      <c r="S1005" s="409"/>
      <c r="T1005" s="409"/>
      <c r="U1005" s="409"/>
      <c r="V1005" s="409"/>
      <c r="W1005" s="409"/>
      <c r="X1005" s="409"/>
      <c r="AP1005" s="409"/>
      <c r="AQ1005" s="409"/>
      <c r="AR1005" s="409"/>
      <c r="AS1005" s="409"/>
      <c r="AT1005" s="409"/>
      <c r="AU1005" s="409"/>
      <c r="AV1005" s="409"/>
      <c r="BF1005" s="409"/>
      <c r="BG1005" s="409"/>
      <c r="BH1005" s="409"/>
      <c r="BI1005" s="409"/>
      <c r="BJ1005" s="409"/>
      <c r="BK1005" s="409"/>
      <c r="BL1005" s="409"/>
      <c r="BV1005" s="409"/>
      <c r="BW1005" s="409"/>
      <c r="BX1005" s="409"/>
      <c r="BY1005" s="409"/>
      <c r="BZ1005" s="409"/>
      <c r="CA1005" s="409"/>
      <c r="CB1005" s="409"/>
      <c r="CL1005" s="409"/>
      <c r="CM1005" s="409"/>
      <c r="CN1005" s="409"/>
      <c r="CO1005" s="409"/>
      <c r="CP1005" s="409"/>
      <c r="CQ1005" s="409"/>
      <c r="CR1005" s="409"/>
      <c r="DB1005" s="409"/>
      <c r="DC1005" s="409"/>
      <c r="DD1005" s="409"/>
      <c r="DE1005" s="409"/>
      <c r="DF1005" s="409"/>
      <c r="DG1005" s="409"/>
      <c r="DH1005" s="409"/>
      <c r="DR1005" s="409"/>
      <c r="DS1005" s="409"/>
      <c r="DT1005" s="409"/>
      <c r="DU1005" s="409"/>
      <c r="DV1005" s="409"/>
      <c r="DW1005" s="409"/>
      <c r="DX1005" s="409"/>
      <c r="EH1005" s="409"/>
      <c r="EI1005" s="409"/>
      <c r="EJ1005" s="409"/>
      <c r="EK1005" s="409"/>
      <c r="EL1005" s="409"/>
      <c r="EM1005" s="409"/>
      <c r="EN1005" s="409"/>
      <c r="EX1005" s="409"/>
      <c r="EY1005" s="409"/>
      <c r="EZ1005" s="409"/>
      <c r="FA1005" s="409"/>
      <c r="FB1005" s="409"/>
      <c r="FC1005" s="409"/>
      <c r="FD1005" s="409"/>
      <c r="FN1005" s="409"/>
      <c r="FO1005" s="409"/>
      <c r="FP1005" s="409"/>
      <c r="FQ1005" s="409"/>
      <c r="FR1005" s="409"/>
      <c r="FS1005" s="409"/>
      <c r="FT1005" s="409"/>
      <c r="GD1005" s="409"/>
      <c r="GE1005" s="409"/>
      <c r="GF1005" s="409"/>
      <c r="GG1005" s="409"/>
      <c r="GH1005" s="409"/>
      <c r="GI1005" s="409"/>
      <c r="GJ1005" s="409"/>
      <c r="GT1005" s="409"/>
      <c r="GU1005" s="409"/>
      <c r="GV1005" s="409"/>
      <c r="GW1005" s="409"/>
      <c r="GX1005" s="409"/>
      <c r="GY1005" s="409"/>
      <c r="GZ1005" s="409"/>
      <c r="HJ1005" s="409"/>
      <c r="HK1005" s="409"/>
      <c r="HL1005" s="409"/>
      <c r="HM1005" s="409"/>
      <c r="HN1005" s="409"/>
      <c r="HO1005" s="409"/>
      <c r="HP1005" s="409"/>
      <c r="HZ1005" s="409"/>
      <c r="IA1005" s="409"/>
      <c r="IB1005" s="409"/>
      <c r="IC1005" s="409"/>
      <c r="ID1005" s="409"/>
      <c r="IE1005" s="409"/>
      <c r="IF1005" s="409"/>
      <c r="IP1005" s="409"/>
      <c r="IQ1005" s="409"/>
      <c r="IR1005" s="409"/>
      <c r="IS1005" s="409"/>
      <c r="IT1005" s="409"/>
      <c r="IU1005" s="409"/>
      <c r="IV1005" s="409"/>
    </row>
    <row r="1006" spans="10:256">
      <c r="J1006" s="409"/>
      <c r="K1006" s="409"/>
      <c r="L1006" s="409"/>
      <c r="M1006" s="409"/>
      <c r="N1006" s="409"/>
      <c r="O1006" s="409"/>
      <c r="P1006" s="409"/>
      <c r="Q1006" s="409"/>
      <c r="R1006" s="409"/>
      <c r="S1006" s="409"/>
      <c r="T1006" s="409"/>
      <c r="U1006" s="409"/>
      <c r="V1006" s="409"/>
      <c r="W1006" s="409"/>
      <c r="X1006" s="409"/>
      <c r="AP1006" s="409"/>
      <c r="AQ1006" s="409"/>
      <c r="AR1006" s="409"/>
      <c r="AS1006" s="409"/>
      <c r="AT1006" s="409"/>
      <c r="AU1006" s="409"/>
      <c r="AV1006" s="409"/>
      <c r="BF1006" s="409"/>
      <c r="BG1006" s="409"/>
      <c r="BH1006" s="409"/>
      <c r="BI1006" s="409"/>
      <c r="BJ1006" s="409"/>
      <c r="BK1006" s="409"/>
      <c r="BL1006" s="409"/>
      <c r="BV1006" s="409"/>
      <c r="BW1006" s="409"/>
      <c r="BX1006" s="409"/>
      <c r="BY1006" s="409"/>
      <c r="BZ1006" s="409"/>
      <c r="CA1006" s="409"/>
      <c r="CB1006" s="409"/>
      <c r="CL1006" s="409"/>
      <c r="CM1006" s="409"/>
      <c r="CN1006" s="409"/>
      <c r="CO1006" s="409"/>
      <c r="CP1006" s="409"/>
      <c r="CQ1006" s="409"/>
      <c r="CR1006" s="409"/>
      <c r="DB1006" s="409"/>
      <c r="DC1006" s="409"/>
      <c r="DD1006" s="409"/>
      <c r="DE1006" s="409"/>
      <c r="DF1006" s="409"/>
      <c r="DG1006" s="409"/>
      <c r="DH1006" s="409"/>
      <c r="DR1006" s="409"/>
      <c r="DS1006" s="409"/>
      <c r="DT1006" s="409"/>
      <c r="DU1006" s="409"/>
      <c r="DV1006" s="409"/>
      <c r="DW1006" s="409"/>
      <c r="DX1006" s="409"/>
      <c r="EH1006" s="409"/>
      <c r="EI1006" s="409"/>
      <c r="EJ1006" s="409"/>
      <c r="EK1006" s="409"/>
      <c r="EL1006" s="409"/>
      <c r="EM1006" s="409"/>
      <c r="EN1006" s="409"/>
      <c r="EX1006" s="409"/>
      <c r="EY1006" s="409"/>
      <c r="EZ1006" s="409"/>
      <c r="FA1006" s="409"/>
      <c r="FB1006" s="409"/>
      <c r="FC1006" s="409"/>
      <c r="FD1006" s="409"/>
      <c r="FN1006" s="409"/>
      <c r="FO1006" s="409"/>
      <c r="FP1006" s="409"/>
      <c r="FQ1006" s="409"/>
      <c r="FR1006" s="409"/>
      <c r="FS1006" s="409"/>
      <c r="FT1006" s="409"/>
      <c r="GD1006" s="409"/>
      <c r="GE1006" s="409"/>
      <c r="GF1006" s="409"/>
      <c r="GG1006" s="409"/>
      <c r="GH1006" s="409"/>
      <c r="GI1006" s="409"/>
      <c r="GJ1006" s="409"/>
      <c r="GT1006" s="409"/>
      <c r="GU1006" s="409"/>
      <c r="GV1006" s="409"/>
      <c r="GW1006" s="409"/>
      <c r="GX1006" s="409"/>
      <c r="GY1006" s="409"/>
      <c r="GZ1006" s="409"/>
      <c r="HJ1006" s="409"/>
      <c r="HK1006" s="409"/>
      <c r="HL1006" s="409"/>
      <c r="HM1006" s="409"/>
      <c r="HN1006" s="409"/>
      <c r="HO1006" s="409"/>
      <c r="HP1006" s="409"/>
      <c r="HZ1006" s="409"/>
      <c r="IA1006" s="409"/>
      <c r="IB1006" s="409"/>
      <c r="IC1006" s="409"/>
      <c r="ID1006" s="409"/>
      <c r="IE1006" s="409"/>
      <c r="IF1006" s="409"/>
      <c r="IP1006" s="409"/>
      <c r="IQ1006" s="409"/>
      <c r="IR1006" s="409"/>
      <c r="IS1006" s="409"/>
      <c r="IT1006" s="409"/>
      <c r="IU1006" s="409"/>
      <c r="IV1006" s="409"/>
    </row>
    <row r="1007" spans="10:256">
      <c r="J1007" s="409"/>
      <c r="K1007" s="409"/>
      <c r="L1007" s="409"/>
      <c r="M1007" s="409"/>
      <c r="N1007" s="409"/>
      <c r="O1007" s="409"/>
      <c r="P1007" s="409"/>
      <c r="Q1007" s="409"/>
      <c r="R1007" s="409"/>
      <c r="S1007" s="409"/>
      <c r="T1007" s="409"/>
      <c r="U1007" s="409"/>
      <c r="V1007" s="409"/>
      <c r="W1007" s="409"/>
      <c r="X1007" s="409"/>
      <c r="AP1007" s="409"/>
      <c r="AQ1007" s="409"/>
      <c r="AR1007" s="409"/>
      <c r="AS1007" s="409"/>
      <c r="AT1007" s="409"/>
      <c r="AU1007" s="409"/>
      <c r="AV1007" s="409"/>
      <c r="BF1007" s="409"/>
      <c r="BG1007" s="409"/>
      <c r="BH1007" s="409"/>
      <c r="BI1007" s="409"/>
      <c r="BJ1007" s="409"/>
      <c r="BK1007" s="409"/>
      <c r="BL1007" s="409"/>
      <c r="BV1007" s="409"/>
      <c r="BW1007" s="409"/>
      <c r="BX1007" s="409"/>
      <c r="BY1007" s="409"/>
      <c r="BZ1007" s="409"/>
      <c r="CA1007" s="409"/>
      <c r="CB1007" s="409"/>
      <c r="CL1007" s="409"/>
      <c r="CM1007" s="409"/>
      <c r="CN1007" s="409"/>
      <c r="CO1007" s="409"/>
      <c r="CP1007" s="409"/>
      <c r="CQ1007" s="409"/>
      <c r="CR1007" s="409"/>
      <c r="DB1007" s="409"/>
      <c r="DC1007" s="409"/>
      <c r="DD1007" s="409"/>
      <c r="DE1007" s="409"/>
      <c r="DF1007" s="409"/>
      <c r="DG1007" s="409"/>
      <c r="DH1007" s="409"/>
      <c r="DR1007" s="409"/>
      <c r="DS1007" s="409"/>
      <c r="DT1007" s="409"/>
      <c r="DU1007" s="409"/>
      <c r="DV1007" s="409"/>
      <c r="DW1007" s="409"/>
      <c r="DX1007" s="409"/>
      <c r="EH1007" s="409"/>
      <c r="EI1007" s="409"/>
      <c r="EJ1007" s="409"/>
      <c r="EK1007" s="409"/>
      <c r="EL1007" s="409"/>
      <c r="EM1007" s="409"/>
      <c r="EN1007" s="409"/>
      <c r="EX1007" s="409"/>
      <c r="EY1007" s="409"/>
      <c r="EZ1007" s="409"/>
      <c r="FA1007" s="409"/>
      <c r="FB1007" s="409"/>
      <c r="FC1007" s="409"/>
      <c r="FD1007" s="409"/>
      <c r="FN1007" s="409"/>
      <c r="FO1007" s="409"/>
      <c r="FP1007" s="409"/>
      <c r="FQ1007" s="409"/>
      <c r="FR1007" s="409"/>
      <c r="FS1007" s="409"/>
      <c r="FT1007" s="409"/>
      <c r="GD1007" s="409"/>
      <c r="GE1007" s="409"/>
      <c r="GF1007" s="409"/>
      <c r="GG1007" s="409"/>
      <c r="GH1007" s="409"/>
      <c r="GI1007" s="409"/>
      <c r="GJ1007" s="409"/>
      <c r="GT1007" s="409"/>
      <c r="GU1007" s="409"/>
      <c r="GV1007" s="409"/>
      <c r="GW1007" s="409"/>
      <c r="GX1007" s="409"/>
      <c r="GY1007" s="409"/>
      <c r="GZ1007" s="409"/>
      <c r="HJ1007" s="409"/>
      <c r="HK1007" s="409"/>
      <c r="HL1007" s="409"/>
      <c r="HM1007" s="409"/>
      <c r="HN1007" s="409"/>
      <c r="HO1007" s="409"/>
      <c r="HP1007" s="409"/>
      <c r="HZ1007" s="409"/>
      <c r="IA1007" s="409"/>
      <c r="IB1007" s="409"/>
      <c r="IC1007" s="409"/>
      <c r="ID1007" s="409"/>
      <c r="IE1007" s="409"/>
      <c r="IF1007" s="409"/>
      <c r="IP1007" s="409"/>
      <c r="IQ1007" s="409"/>
      <c r="IR1007" s="409"/>
      <c r="IS1007" s="409"/>
      <c r="IT1007" s="409"/>
      <c r="IU1007" s="409"/>
      <c r="IV1007" s="409"/>
    </row>
    <row r="1008" spans="10:256">
      <c r="J1008" s="409"/>
      <c r="K1008" s="409"/>
      <c r="L1008" s="409"/>
      <c r="M1008" s="409"/>
      <c r="N1008" s="409"/>
      <c r="O1008" s="409"/>
      <c r="P1008" s="409"/>
      <c r="Q1008" s="409"/>
      <c r="R1008" s="409"/>
      <c r="S1008" s="409"/>
      <c r="T1008" s="409"/>
      <c r="U1008" s="409"/>
      <c r="V1008" s="409"/>
      <c r="W1008" s="409"/>
      <c r="X1008" s="409"/>
      <c r="AP1008" s="409"/>
      <c r="AQ1008" s="409"/>
      <c r="AR1008" s="409"/>
      <c r="AS1008" s="409"/>
      <c r="AT1008" s="409"/>
      <c r="AU1008" s="409"/>
      <c r="AV1008" s="409"/>
      <c r="BF1008" s="409"/>
      <c r="BG1008" s="409"/>
      <c r="BH1008" s="409"/>
      <c r="BI1008" s="409"/>
      <c r="BJ1008" s="409"/>
      <c r="BK1008" s="409"/>
      <c r="BL1008" s="409"/>
      <c r="BV1008" s="409"/>
      <c r="BW1008" s="409"/>
      <c r="BX1008" s="409"/>
      <c r="BY1008" s="409"/>
      <c r="BZ1008" s="409"/>
      <c r="CA1008" s="409"/>
      <c r="CB1008" s="409"/>
      <c r="CL1008" s="409"/>
      <c r="CM1008" s="409"/>
      <c r="CN1008" s="409"/>
      <c r="CO1008" s="409"/>
      <c r="CP1008" s="409"/>
      <c r="CQ1008" s="409"/>
      <c r="CR1008" s="409"/>
      <c r="DB1008" s="409"/>
      <c r="DC1008" s="409"/>
      <c r="DD1008" s="409"/>
      <c r="DE1008" s="409"/>
      <c r="DF1008" s="409"/>
      <c r="DG1008" s="409"/>
      <c r="DH1008" s="409"/>
      <c r="DR1008" s="409"/>
      <c r="DS1008" s="409"/>
      <c r="DT1008" s="409"/>
      <c r="DU1008" s="409"/>
      <c r="DV1008" s="409"/>
      <c r="DW1008" s="409"/>
      <c r="DX1008" s="409"/>
      <c r="EH1008" s="409"/>
      <c r="EI1008" s="409"/>
      <c r="EJ1008" s="409"/>
      <c r="EK1008" s="409"/>
      <c r="EL1008" s="409"/>
      <c r="EM1008" s="409"/>
      <c r="EN1008" s="409"/>
      <c r="EX1008" s="409"/>
      <c r="EY1008" s="409"/>
      <c r="EZ1008" s="409"/>
      <c r="FA1008" s="409"/>
      <c r="FB1008" s="409"/>
      <c r="FC1008" s="409"/>
      <c r="FD1008" s="409"/>
      <c r="FN1008" s="409"/>
      <c r="FO1008" s="409"/>
      <c r="FP1008" s="409"/>
      <c r="FQ1008" s="409"/>
      <c r="FR1008" s="409"/>
      <c r="FS1008" s="409"/>
      <c r="FT1008" s="409"/>
      <c r="GD1008" s="409"/>
      <c r="GE1008" s="409"/>
      <c r="GF1008" s="409"/>
      <c r="GG1008" s="409"/>
      <c r="GH1008" s="409"/>
      <c r="GI1008" s="409"/>
      <c r="GJ1008" s="409"/>
      <c r="GT1008" s="409"/>
      <c r="GU1008" s="409"/>
      <c r="GV1008" s="409"/>
      <c r="GW1008" s="409"/>
      <c r="GX1008" s="409"/>
      <c r="GY1008" s="409"/>
      <c r="GZ1008" s="409"/>
      <c r="HJ1008" s="409"/>
      <c r="HK1008" s="409"/>
      <c r="HL1008" s="409"/>
      <c r="HM1008" s="409"/>
      <c r="HN1008" s="409"/>
      <c r="HO1008" s="409"/>
      <c r="HP1008" s="409"/>
      <c r="HZ1008" s="409"/>
      <c r="IA1008" s="409"/>
      <c r="IB1008" s="409"/>
      <c r="IC1008" s="409"/>
      <c r="ID1008" s="409"/>
      <c r="IE1008" s="409"/>
      <c r="IF1008" s="409"/>
      <c r="IP1008" s="409"/>
      <c r="IQ1008" s="409"/>
      <c r="IR1008" s="409"/>
      <c r="IS1008" s="409"/>
      <c r="IT1008" s="409"/>
      <c r="IU1008" s="409"/>
      <c r="IV1008" s="409"/>
    </row>
    <row r="1009" spans="10:256">
      <c r="J1009" s="409"/>
      <c r="K1009" s="409"/>
      <c r="L1009" s="409"/>
      <c r="M1009" s="409"/>
      <c r="N1009" s="409"/>
      <c r="O1009" s="409"/>
      <c r="P1009" s="409"/>
      <c r="Q1009" s="409"/>
      <c r="R1009" s="409"/>
      <c r="S1009" s="409"/>
      <c r="T1009" s="409"/>
      <c r="U1009" s="409"/>
      <c r="V1009" s="409"/>
      <c r="W1009" s="409"/>
      <c r="X1009" s="409"/>
      <c r="AP1009" s="409"/>
      <c r="AQ1009" s="409"/>
      <c r="AR1009" s="409"/>
      <c r="AS1009" s="409"/>
      <c r="AT1009" s="409"/>
      <c r="AU1009" s="409"/>
      <c r="AV1009" s="409"/>
      <c r="BF1009" s="409"/>
      <c r="BG1009" s="409"/>
      <c r="BH1009" s="409"/>
      <c r="BI1009" s="409"/>
      <c r="BJ1009" s="409"/>
      <c r="BK1009" s="409"/>
      <c r="BL1009" s="409"/>
      <c r="BV1009" s="409"/>
      <c r="BW1009" s="409"/>
      <c r="BX1009" s="409"/>
      <c r="BY1009" s="409"/>
      <c r="BZ1009" s="409"/>
      <c r="CA1009" s="409"/>
      <c r="CB1009" s="409"/>
      <c r="CL1009" s="409"/>
      <c r="CM1009" s="409"/>
      <c r="CN1009" s="409"/>
      <c r="CO1009" s="409"/>
      <c r="CP1009" s="409"/>
      <c r="CQ1009" s="409"/>
      <c r="CR1009" s="409"/>
      <c r="DB1009" s="409"/>
      <c r="DC1009" s="409"/>
      <c r="DD1009" s="409"/>
      <c r="DE1009" s="409"/>
      <c r="DF1009" s="409"/>
      <c r="DG1009" s="409"/>
      <c r="DH1009" s="409"/>
      <c r="DR1009" s="409"/>
      <c r="DS1009" s="409"/>
      <c r="DT1009" s="409"/>
      <c r="DU1009" s="409"/>
      <c r="DV1009" s="409"/>
      <c r="DW1009" s="409"/>
      <c r="DX1009" s="409"/>
      <c r="EH1009" s="409"/>
      <c r="EI1009" s="409"/>
      <c r="EJ1009" s="409"/>
      <c r="EK1009" s="409"/>
      <c r="EL1009" s="409"/>
      <c r="EM1009" s="409"/>
      <c r="EN1009" s="409"/>
      <c r="EX1009" s="409"/>
      <c r="EY1009" s="409"/>
      <c r="EZ1009" s="409"/>
      <c r="FA1009" s="409"/>
      <c r="FB1009" s="409"/>
      <c r="FC1009" s="409"/>
      <c r="FD1009" s="409"/>
      <c r="FN1009" s="409"/>
      <c r="FO1009" s="409"/>
      <c r="FP1009" s="409"/>
      <c r="FQ1009" s="409"/>
      <c r="FR1009" s="409"/>
      <c r="FS1009" s="409"/>
      <c r="FT1009" s="409"/>
      <c r="GD1009" s="409"/>
      <c r="GE1009" s="409"/>
      <c r="GF1009" s="409"/>
      <c r="GG1009" s="409"/>
      <c r="GH1009" s="409"/>
      <c r="GI1009" s="409"/>
      <c r="GJ1009" s="409"/>
      <c r="GT1009" s="409"/>
      <c r="GU1009" s="409"/>
      <c r="GV1009" s="409"/>
      <c r="GW1009" s="409"/>
      <c r="GX1009" s="409"/>
      <c r="GY1009" s="409"/>
      <c r="GZ1009" s="409"/>
      <c r="HJ1009" s="409"/>
      <c r="HK1009" s="409"/>
      <c r="HL1009" s="409"/>
      <c r="HM1009" s="409"/>
      <c r="HN1009" s="409"/>
      <c r="HO1009" s="409"/>
      <c r="HP1009" s="409"/>
      <c r="HZ1009" s="409"/>
      <c r="IA1009" s="409"/>
      <c r="IB1009" s="409"/>
      <c r="IC1009" s="409"/>
      <c r="ID1009" s="409"/>
      <c r="IE1009" s="409"/>
      <c r="IF1009" s="409"/>
      <c r="IP1009" s="409"/>
      <c r="IQ1009" s="409"/>
      <c r="IR1009" s="409"/>
      <c r="IS1009" s="409"/>
      <c r="IT1009" s="409"/>
      <c r="IU1009" s="409"/>
      <c r="IV1009" s="409"/>
    </row>
    <row r="1010" spans="10:256">
      <c r="J1010" s="409"/>
      <c r="K1010" s="409"/>
      <c r="L1010" s="409"/>
      <c r="M1010" s="409"/>
      <c r="N1010" s="409"/>
      <c r="O1010" s="409"/>
      <c r="P1010" s="409"/>
      <c r="Q1010" s="409"/>
      <c r="R1010" s="409"/>
      <c r="S1010" s="409"/>
      <c r="T1010" s="409"/>
      <c r="U1010" s="409"/>
      <c r="V1010" s="409"/>
      <c r="W1010" s="409"/>
      <c r="X1010" s="409"/>
      <c r="AP1010" s="409"/>
      <c r="AQ1010" s="409"/>
      <c r="AR1010" s="409"/>
      <c r="AS1010" s="409"/>
      <c r="AT1010" s="409"/>
      <c r="AU1010" s="409"/>
      <c r="AV1010" s="409"/>
      <c r="BF1010" s="409"/>
      <c r="BG1010" s="409"/>
      <c r="BH1010" s="409"/>
      <c r="BI1010" s="409"/>
      <c r="BJ1010" s="409"/>
      <c r="BK1010" s="409"/>
      <c r="BL1010" s="409"/>
      <c r="BV1010" s="409"/>
      <c r="BW1010" s="409"/>
      <c r="BX1010" s="409"/>
      <c r="BY1010" s="409"/>
      <c r="BZ1010" s="409"/>
      <c r="CA1010" s="409"/>
      <c r="CB1010" s="409"/>
      <c r="CL1010" s="409"/>
      <c r="CM1010" s="409"/>
      <c r="CN1010" s="409"/>
      <c r="CO1010" s="409"/>
      <c r="CP1010" s="409"/>
      <c r="CQ1010" s="409"/>
      <c r="CR1010" s="409"/>
      <c r="DB1010" s="409"/>
      <c r="DC1010" s="409"/>
      <c r="DD1010" s="409"/>
      <c r="DE1010" s="409"/>
      <c r="DF1010" s="409"/>
      <c r="DG1010" s="409"/>
      <c r="DH1010" s="409"/>
      <c r="DR1010" s="409"/>
      <c r="DS1010" s="409"/>
      <c r="DT1010" s="409"/>
      <c r="DU1010" s="409"/>
      <c r="DV1010" s="409"/>
      <c r="DW1010" s="409"/>
      <c r="DX1010" s="409"/>
      <c r="EH1010" s="409"/>
      <c r="EI1010" s="409"/>
      <c r="EJ1010" s="409"/>
      <c r="EK1010" s="409"/>
      <c r="EL1010" s="409"/>
      <c r="EM1010" s="409"/>
      <c r="EN1010" s="409"/>
      <c r="EX1010" s="409"/>
      <c r="EY1010" s="409"/>
      <c r="EZ1010" s="409"/>
      <c r="FA1010" s="409"/>
      <c r="FB1010" s="409"/>
      <c r="FC1010" s="409"/>
      <c r="FD1010" s="409"/>
      <c r="FN1010" s="409"/>
      <c r="FO1010" s="409"/>
      <c r="FP1010" s="409"/>
      <c r="FQ1010" s="409"/>
      <c r="FR1010" s="409"/>
      <c r="FS1010" s="409"/>
      <c r="FT1010" s="409"/>
      <c r="GD1010" s="409"/>
      <c r="GE1010" s="409"/>
      <c r="GF1010" s="409"/>
      <c r="GG1010" s="409"/>
      <c r="GH1010" s="409"/>
      <c r="GI1010" s="409"/>
      <c r="GJ1010" s="409"/>
      <c r="GT1010" s="409"/>
      <c r="GU1010" s="409"/>
      <c r="GV1010" s="409"/>
      <c r="GW1010" s="409"/>
      <c r="GX1010" s="409"/>
      <c r="GY1010" s="409"/>
      <c r="GZ1010" s="409"/>
      <c r="HJ1010" s="409"/>
      <c r="HK1010" s="409"/>
      <c r="HL1010" s="409"/>
      <c r="HM1010" s="409"/>
      <c r="HN1010" s="409"/>
      <c r="HO1010" s="409"/>
      <c r="HP1010" s="409"/>
      <c r="HZ1010" s="409"/>
      <c r="IA1010" s="409"/>
      <c r="IB1010" s="409"/>
      <c r="IC1010" s="409"/>
      <c r="ID1010" s="409"/>
      <c r="IE1010" s="409"/>
      <c r="IF1010" s="409"/>
      <c r="IP1010" s="409"/>
      <c r="IQ1010" s="409"/>
      <c r="IR1010" s="409"/>
      <c r="IS1010" s="409"/>
      <c r="IT1010" s="409"/>
      <c r="IU1010" s="409"/>
      <c r="IV1010" s="409"/>
    </row>
    <row r="1011" spans="10:256">
      <c r="J1011" s="409"/>
      <c r="K1011" s="409"/>
      <c r="L1011" s="409"/>
      <c r="M1011" s="409"/>
      <c r="N1011" s="409"/>
      <c r="O1011" s="409"/>
      <c r="P1011" s="409"/>
      <c r="Q1011" s="409"/>
      <c r="R1011" s="409"/>
      <c r="S1011" s="409"/>
      <c r="T1011" s="409"/>
      <c r="U1011" s="409"/>
      <c r="V1011" s="409"/>
      <c r="W1011" s="409"/>
      <c r="X1011" s="409"/>
      <c r="AP1011" s="409"/>
      <c r="AQ1011" s="409"/>
      <c r="AR1011" s="409"/>
      <c r="AS1011" s="409"/>
      <c r="AT1011" s="409"/>
      <c r="AU1011" s="409"/>
      <c r="AV1011" s="409"/>
      <c r="BF1011" s="409"/>
      <c r="BG1011" s="409"/>
      <c r="BH1011" s="409"/>
      <c r="BI1011" s="409"/>
      <c r="BJ1011" s="409"/>
      <c r="BK1011" s="409"/>
      <c r="BL1011" s="409"/>
      <c r="BV1011" s="409"/>
      <c r="BW1011" s="409"/>
      <c r="BX1011" s="409"/>
      <c r="BY1011" s="409"/>
      <c r="BZ1011" s="409"/>
      <c r="CA1011" s="409"/>
      <c r="CB1011" s="409"/>
      <c r="CL1011" s="409"/>
      <c r="CM1011" s="409"/>
      <c r="CN1011" s="409"/>
      <c r="CO1011" s="409"/>
      <c r="CP1011" s="409"/>
      <c r="CQ1011" s="409"/>
      <c r="CR1011" s="409"/>
      <c r="DB1011" s="409"/>
      <c r="DC1011" s="409"/>
      <c r="DD1011" s="409"/>
      <c r="DE1011" s="409"/>
      <c r="DF1011" s="409"/>
      <c r="DG1011" s="409"/>
      <c r="DH1011" s="409"/>
      <c r="DR1011" s="409"/>
      <c r="DS1011" s="409"/>
      <c r="DT1011" s="409"/>
      <c r="DU1011" s="409"/>
      <c r="DV1011" s="409"/>
      <c r="DW1011" s="409"/>
      <c r="DX1011" s="409"/>
      <c r="EH1011" s="409"/>
      <c r="EI1011" s="409"/>
      <c r="EJ1011" s="409"/>
      <c r="EK1011" s="409"/>
      <c r="EL1011" s="409"/>
      <c r="EM1011" s="409"/>
      <c r="EN1011" s="409"/>
      <c r="EX1011" s="409"/>
      <c r="EY1011" s="409"/>
      <c r="EZ1011" s="409"/>
      <c r="FA1011" s="409"/>
      <c r="FB1011" s="409"/>
      <c r="FC1011" s="409"/>
      <c r="FD1011" s="409"/>
      <c r="FN1011" s="409"/>
      <c r="FO1011" s="409"/>
      <c r="FP1011" s="409"/>
      <c r="FQ1011" s="409"/>
      <c r="FR1011" s="409"/>
      <c r="FS1011" s="409"/>
      <c r="FT1011" s="409"/>
      <c r="GD1011" s="409"/>
      <c r="GE1011" s="409"/>
      <c r="GF1011" s="409"/>
      <c r="GG1011" s="409"/>
      <c r="GH1011" s="409"/>
      <c r="GI1011" s="409"/>
      <c r="GJ1011" s="409"/>
      <c r="GT1011" s="409"/>
      <c r="GU1011" s="409"/>
      <c r="GV1011" s="409"/>
      <c r="GW1011" s="409"/>
      <c r="GX1011" s="409"/>
      <c r="GY1011" s="409"/>
      <c r="GZ1011" s="409"/>
      <c r="HJ1011" s="409"/>
      <c r="HK1011" s="409"/>
      <c r="HL1011" s="409"/>
      <c r="HM1011" s="409"/>
      <c r="HN1011" s="409"/>
      <c r="HO1011" s="409"/>
      <c r="HP1011" s="409"/>
      <c r="HZ1011" s="409"/>
      <c r="IA1011" s="409"/>
      <c r="IB1011" s="409"/>
      <c r="IC1011" s="409"/>
      <c r="ID1011" s="409"/>
      <c r="IE1011" s="409"/>
      <c r="IF1011" s="409"/>
      <c r="IP1011" s="409"/>
      <c r="IQ1011" s="409"/>
      <c r="IR1011" s="409"/>
      <c r="IS1011" s="409"/>
      <c r="IT1011" s="409"/>
      <c r="IU1011" s="409"/>
      <c r="IV1011" s="409"/>
    </row>
    <row r="1012" spans="10:256">
      <c r="J1012" s="409"/>
      <c r="K1012" s="409"/>
      <c r="L1012" s="409"/>
      <c r="M1012" s="409"/>
      <c r="N1012" s="409"/>
      <c r="O1012" s="409"/>
      <c r="P1012" s="409"/>
      <c r="Q1012" s="409"/>
      <c r="R1012" s="409"/>
      <c r="S1012" s="409"/>
      <c r="T1012" s="409"/>
      <c r="U1012" s="409"/>
      <c r="V1012" s="409"/>
      <c r="W1012" s="409"/>
      <c r="X1012" s="409"/>
      <c r="AP1012" s="409"/>
      <c r="AQ1012" s="409"/>
      <c r="AR1012" s="409"/>
      <c r="AS1012" s="409"/>
      <c r="AT1012" s="409"/>
      <c r="AU1012" s="409"/>
      <c r="AV1012" s="409"/>
      <c r="BF1012" s="409"/>
      <c r="BG1012" s="409"/>
      <c r="BH1012" s="409"/>
      <c r="BI1012" s="409"/>
      <c r="BJ1012" s="409"/>
      <c r="BK1012" s="409"/>
      <c r="BL1012" s="409"/>
      <c r="BV1012" s="409"/>
      <c r="BW1012" s="409"/>
      <c r="BX1012" s="409"/>
      <c r="BY1012" s="409"/>
      <c r="BZ1012" s="409"/>
      <c r="CA1012" s="409"/>
      <c r="CB1012" s="409"/>
      <c r="CL1012" s="409"/>
      <c r="CM1012" s="409"/>
      <c r="CN1012" s="409"/>
      <c r="CO1012" s="409"/>
      <c r="CP1012" s="409"/>
      <c r="CQ1012" s="409"/>
      <c r="CR1012" s="409"/>
      <c r="DB1012" s="409"/>
      <c r="DC1012" s="409"/>
      <c r="DD1012" s="409"/>
      <c r="DE1012" s="409"/>
      <c r="DF1012" s="409"/>
      <c r="DG1012" s="409"/>
      <c r="DH1012" s="409"/>
      <c r="DR1012" s="409"/>
      <c r="DS1012" s="409"/>
      <c r="DT1012" s="409"/>
      <c r="DU1012" s="409"/>
      <c r="DV1012" s="409"/>
      <c r="DW1012" s="409"/>
      <c r="DX1012" s="409"/>
      <c r="EH1012" s="409"/>
      <c r="EI1012" s="409"/>
      <c r="EJ1012" s="409"/>
      <c r="EK1012" s="409"/>
      <c r="EL1012" s="409"/>
      <c r="EM1012" s="409"/>
      <c r="EN1012" s="409"/>
      <c r="EX1012" s="409"/>
      <c r="EY1012" s="409"/>
      <c r="EZ1012" s="409"/>
      <c r="FA1012" s="409"/>
      <c r="FB1012" s="409"/>
      <c r="FC1012" s="409"/>
      <c r="FD1012" s="409"/>
      <c r="FN1012" s="409"/>
      <c r="FO1012" s="409"/>
      <c r="FP1012" s="409"/>
      <c r="FQ1012" s="409"/>
      <c r="FR1012" s="409"/>
      <c r="FS1012" s="409"/>
      <c r="FT1012" s="409"/>
      <c r="GD1012" s="409"/>
      <c r="GE1012" s="409"/>
      <c r="GF1012" s="409"/>
      <c r="GG1012" s="409"/>
      <c r="GH1012" s="409"/>
      <c r="GI1012" s="409"/>
      <c r="GJ1012" s="409"/>
      <c r="GT1012" s="409"/>
      <c r="GU1012" s="409"/>
      <c r="GV1012" s="409"/>
      <c r="GW1012" s="409"/>
      <c r="GX1012" s="409"/>
      <c r="GY1012" s="409"/>
      <c r="GZ1012" s="409"/>
      <c r="HJ1012" s="409"/>
      <c r="HK1012" s="409"/>
      <c r="HL1012" s="409"/>
      <c r="HM1012" s="409"/>
      <c r="HN1012" s="409"/>
      <c r="HO1012" s="409"/>
      <c r="HP1012" s="409"/>
      <c r="HZ1012" s="409"/>
      <c r="IA1012" s="409"/>
      <c r="IB1012" s="409"/>
      <c r="IC1012" s="409"/>
      <c r="ID1012" s="409"/>
      <c r="IE1012" s="409"/>
      <c r="IF1012" s="409"/>
      <c r="IP1012" s="409"/>
      <c r="IQ1012" s="409"/>
      <c r="IR1012" s="409"/>
      <c r="IS1012" s="409"/>
      <c r="IT1012" s="409"/>
      <c r="IU1012" s="409"/>
      <c r="IV1012" s="409"/>
    </row>
    <row r="1013" spans="10:256">
      <c r="J1013" s="409"/>
      <c r="K1013" s="409"/>
      <c r="L1013" s="409"/>
      <c r="M1013" s="409"/>
      <c r="N1013" s="409"/>
      <c r="O1013" s="409"/>
      <c r="P1013" s="409"/>
      <c r="Q1013" s="409"/>
      <c r="R1013" s="409"/>
      <c r="S1013" s="409"/>
      <c r="T1013" s="409"/>
      <c r="U1013" s="409"/>
      <c r="V1013" s="409"/>
      <c r="W1013" s="409"/>
      <c r="X1013" s="409"/>
      <c r="AP1013" s="409"/>
      <c r="AQ1013" s="409"/>
      <c r="AR1013" s="409"/>
      <c r="AS1013" s="409"/>
      <c r="AT1013" s="409"/>
      <c r="AU1013" s="409"/>
      <c r="AV1013" s="409"/>
      <c r="BF1013" s="409"/>
      <c r="BG1013" s="409"/>
      <c r="BH1013" s="409"/>
      <c r="BI1013" s="409"/>
      <c r="BJ1013" s="409"/>
      <c r="BK1013" s="409"/>
      <c r="BL1013" s="409"/>
      <c r="BV1013" s="409"/>
      <c r="BW1013" s="409"/>
      <c r="BX1013" s="409"/>
      <c r="BY1013" s="409"/>
      <c r="BZ1013" s="409"/>
      <c r="CA1013" s="409"/>
      <c r="CB1013" s="409"/>
      <c r="CL1013" s="409"/>
      <c r="CM1013" s="409"/>
      <c r="CN1013" s="409"/>
      <c r="CO1013" s="409"/>
      <c r="CP1013" s="409"/>
      <c r="CQ1013" s="409"/>
      <c r="CR1013" s="409"/>
      <c r="DB1013" s="409"/>
      <c r="DC1013" s="409"/>
      <c r="DD1013" s="409"/>
      <c r="DE1013" s="409"/>
      <c r="DF1013" s="409"/>
      <c r="DG1013" s="409"/>
      <c r="DH1013" s="409"/>
      <c r="DR1013" s="409"/>
      <c r="DS1013" s="409"/>
      <c r="DT1013" s="409"/>
      <c r="DU1013" s="409"/>
      <c r="DV1013" s="409"/>
      <c r="DW1013" s="409"/>
      <c r="DX1013" s="409"/>
      <c r="EH1013" s="409"/>
      <c r="EI1013" s="409"/>
      <c r="EJ1013" s="409"/>
      <c r="EK1013" s="409"/>
      <c r="EL1013" s="409"/>
      <c r="EM1013" s="409"/>
      <c r="EN1013" s="409"/>
      <c r="EX1013" s="409"/>
      <c r="EY1013" s="409"/>
      <c r="EZ1013" s="409"/>
      <c r="FA1013" s="409"/>
      <c r="FB1013" s="409"/>
      <c r="FC1013" s="409"/>
      <c r="FD1013" s="409"/>
      <c r="FN1013" s="409"/>
      <c r="FO1013" s="409"/>
      <c r="FP1013" s="409"/>
      <c r="FQ1013" s="409"/>
      <c r="FR1013" s="409"/>
      <c r="FS1013" s="409"/>
      <c r="FT1013" s="409"/>
      <c r="GD1013" s="409"/>
      <c r="GE1013" s="409"/>
      <c r="GF1013" s="409"/>
      <c r="GG1013" s="409"/>
      <c r="GH1013" s="409"/>
      <c r="GI1013" s="409"/>
      <c r="GJ1013" s="409"/>
      <c r="GT1013" s="409"/>
      <c r="GU1013" s="409"/>
      <c r="GV1013" s="409"/>
      <c r="GW1013" s="409"/>
      <c r="GX1013" s="409"/>
      <c r="GY1013" s="409"/>
      <c r="GZ1013" s="409"/>
      <c r="HJ1013" s="409"/>
      <c r="HK1013" s="409"/>
      <c r="HL1013" s="409"/>
      <c r="HM1013" s="409"/>
      <c r="HN1013" s="409"/>
      <c r="HO1013" s="409"/>
      <c r="HP1013" s="409"/>
      <c r="HZ1013" s="409"/>
      <c r="IA1013" s="409"/>
      <c r="IB1013" s="409"/>
      <c r="IC1013" s="409"/>
      <c r="ID1013" s="409"/>
      <c r="IE1013" s="409"/>
      <c r="IF1013" s="409"/>
      <c r="IP1013" s="409"/>
      <c r="IQ1013" s="409"/>
      <c r="IR1013" s="409"/>
      <c r="IS1013" s="409"/>
      <c r="IT1013" s="409"/>
      <c r="IU1013" s="409"/>
      <c r="IV1013" s="409"/>
    </row>
    <row r="1014" spans="10:256">
      <c r="J1014" s="409"/>
      <c r="K1014" s="409"/>
      <c r="L1014" s="409"/>
      <c r="M1014" s="409"/>
      <c r="N1014" s="409"/>
      <c r="O1014" s="409"/>
      <c r="P1014" s="409"/>
      <c r="Q1014" s="409"/>
      <c r="R1014" s="409"/>
      <c r="S1014" s="409"/>
      <c r="T1014" s="409"/>
      <c r="U1014" s="409"/>
      <c r="V1014" s="409"/>
      <c r="W1014" s="409"/>
      <c r="X1014" s="409"/>
      <c r="AP1014" s="409"/>
      <c r="AQ1014" s="409"/>
      <c r="AR1014" s="409"/>
      <c r="AS1014" s="409"/>
      <c r="AT1014" s="409"/>
      <c r="AU1014" s="409"/>
      <c r="AV1014" s="409"/>
      <c r="BF1014" s="409"/>
      <c r="BG1014" s="409"/>
      <c r="BH1014" s="409"/>
      <c r="BI1014" s="409"/>
      <c r="BJ1014" s="409"/>
      <c r="BK1014" s="409"/>
      <c r="BL1014" s="409"/>
      <c r="BV1014" s="409"/>
      <c r="BW1014" s="409"/>
      <c r="BX1014" s="409"/>
      <c r="BY1014" s="409"/>
      <c r="BZ1014" s="409"/>
      <c r="CA1014" s="409"/>
      <c r="CB1014" s="409"/>
      <c r="CL1014" s="409"/>
      <c r="CM1014" s="409"/>
      <c r="CN1014" s="409"/>
      <c r="CO1014" s="409"/>
      <c r="CP1014" s="409"/>
      <c r="CQ1014" s="409"/>
      <c r="CR1014" s="409"/>
      <c r="DB1014" s="409"/>
      <c r="DC1014" s="409"/>
      <c r="DD1014" s="409"/>
      <c r="DE1014" s="409"/>
      <c r="DF1014" s="409"/>
      <c r="DG1014" s="409"/>
      <c r="DH1014" s="409"/>
      <c r="DR1014" s="409"/>
      <c r="DS1014" s="409"/>
      <c r="DT1014" s="409"/>
      <c r="DU1014" s="409"/>
      <c r="DV1014" s="409"/>
      <c r="DW1014" s="409"/>
      <c r="DX1014" s="409"/>
      <c r="EH1014" s="409"/>
      <c r="EI1014" s="409"/>
      <c r="EJ1014" s="409"/>
      <c r="EK1014" s="409"/>
      <c r="EL1014" s="409"/>
      <c r="EM1014" s="409"/>
      <c r="EN1014" s="409"/>
      <c r="EX1014" s="409"/>
      <c r="EY1014" s="409"/>
      <c r="EZ1014" s="409"/>
      <c r="FA1014" s="409"/>
      <c r="FB1014" s="409"/>
      <c r="FC1014" s="409"/>
      <c r="FD1014" s="409"/>
      <c r="FN1014" s="409"/>
      <c r="FO1014" s="409"/>
      <c r="FP1014" s="409"/>
      <c r="FQ1014" s="409"/>
      <c r="FR1014" s="409"/>
      <c r="FS1014" s="409"/>
      <c r="FT1014" s="409"/>
      <c r="GD1014" s="409"/>
      <c r="GE1014" s="409"/>
      <c r="GF1014" s="409"/>
      <c r="GG1014" s="409"/>
      <c r="GH1014" s="409"/>
      <c r="GI1014" s="409"/>
      <c r="GJ1014" s="409"/>
      <c r="GT1014" s="409"/>
      <c r="GU1014" s="409"/>
      <c r="GV1014" s="409"/>
      <c r="GW1014" s="409"/>
      <c r="GX1014" s="409"/>
      <c r="GY1014" s="409"/>
      <c r="GZ1014" s="409"/>
      <c r="HJ1014" s="409"/>
      <c r="HK1014" s="409"/>
      <c r="HL1014" s="409"/>
      <c r="HM1014" s="409"/>
      <c r="HN1014" s="409"/>
      <c r="HO1014" s="409"/>
      <c r="HP1014" s="409"/>
      <c r="HZ1014" s="409"/>
      <c r="IA1014" s="409"/>
      <c r="IB1014" s="409"/>
      <c r="IC1014" s="409"/>
      <c r="ID1014" s="409"/>
      <c r="IE1014" s="409"/>
      <c r="IF1014" s="409"/>
      <c r="IP1014" s="409"/>
      <c r="IQ1014" s="409"/>
      <c r="IR1014" s="409"/>
      <c r="IS1014" s="409"/>
      <c r="IT1014" s="409"/>
      <c r="IU1014" s="409"/>
      <c r="IV1014" s="409"/>
    </row>
    <row r="1015" spans="10:256">
      <c r="J1015" s="409"/>
      <c r="K1015" s="409"/>
      <c r="L1015" s="409"/>
      <c r="M1015" s="409"/>
      <c r="N1015" s="409"/>
      <c r="O1015" s="409"/>
      <c r="P1015" s="409"/>
      <c r="Q1015" s="409"/>
      <c r="R1015" s="409"/>
      <c r="S1015" s="409"/>
      <c r="T1015" s="409"/>
      <c r="U1015" s="409"/>
      <c r="V1015" s="409"/>
      <c r="W1015" s="409"/>
      <c r="X1015" s="409"/>
      <c r="AP1015" s="409"/>
      <c r="AQ1015" s="409"/>
      <c r="AR1015" s="409"/>
      <c r="AS1015" s="409"/>
      <c r="AT1015" s="409"/>
      <c r="AU1015" s="409"/>
      <c r="AV1015" s="409"/>
      <c r="BF1015" s="409"/>
      <c r="BG1015" s="409"/>
      <c r="BH1015" s="409"/>
      <c r="BI1015" s="409"/>
      <c r="BJ1015" s="409"/>
      <c r="BK1015" s="409"/>
      <c r="BL1015" s="409"/>
      <c r="BV1015" s="409"/>
      <c r="BW1015" s="409"/>
      <c r="BX1015" s="409"/>
      <c r="BY1015" s="409"/>
      <c r="BZ1015" s="409"/>
      <c r="CA1015" s="409"/>
      <c r="CB1015" s="409"/>
      <c r="CL1015" s="409"/>
      <c r="CM1015" s="409"/>
      <c r="CN1015" s="409"/>
      <c r="CO1015" s="409"/>
      <c r="CP1015" s="409"/>
      <c r="CQ1015" s="409"/>
      <c r="CR1015" s="409"/>
      <c r="DB1015" s="409"/>
      <c r="DC1015" s="409"/>
      <c r="DD1015" s="409"/>
      <c r="DE1015" s="409"/>
      <c r="DF1015" s="409"/>
      <c r="DG1015" s="409"/>
      <c r="DH1015" s="409"/>
      <c r="DR1015" s="409"/>
      <c r="DS1015" s="409"/>
      <c r="DT1015" s="409"/>
      <c r="DU1015" s="409"/>
      <c r="DV1015" s="409"/>
      <c r="DW1015" s="409"/>
      <c r="DX1015" s="409"/>
      <c r="EH1015" s="409"/>
      <c r="EI1015" s="409"/>
      <c r="EJ1015" s="409"/>
      <c r="EK1015" s="409"/>
      <c r="EL1015" s="409"/>
      <c r="EM1015" s="409"/>
      <c r="EN1015" s="409"/>
      <c r="EX1015" s="409"/>
      <c r="EY1015" s="409"/>
      <c r="EZ1015" s="409"/>
      <c r="FA1015" s="409"/>
      <c r="FB1015" s="409"/>
      <c r="FC1015" s="409"/>
      <c r="FD1015" s="409"/>
      <c r="FN1015" s="409"/>
      <c r="FO1015" s="409"/>
      <c r="FP1015" s="409"/>
      <c r="FQ1015" s="409"/>
      <c r="FR1015" s="409"/>
      <c r="FS1015" s="409"/>
      <c r="FT1015" s="409"/>
      <c r="GD1015" s="409"/>
      <c r="GE1015" s="409"/>
      <c r="GF1015" s="409"/>
      <c r="GG1015" s="409"/>
      <c r="GH1015" s="409"/>
      <c r="GI1015" s="409"/>
      <c r="GJ1015" s="409"/>
      <c r="GT1015" s="409"/>
      <c r="GU1015" s="409"/>
      <c r="GV1015" s="409"/>
      <c r="GW1015" s="409"/>
      <c r="GX1015" s="409"/>
      <c r="GY1015" s="409"/>
      <c r="GZ1015" s="409"/>
      <c r="HJ1015" s="409"/>
      <c r="HK1015" s="409"/>
      <c r="HL1015" s="409"/>
      <c r="HM1015" s="409"/>
      <c r="HN1015" s="409"/>
      <c r="HO1015" s="409"/>
      <c r="HP1015" s="409"/>
      <c r="HZ1015" s="409"/>
      <c r="IA1015" s="409"/>
      <c r="IB1015" s="409"/>
      <c r="IC1015" s="409"/>
      <c r="ID1015" s="409"/>
      <c r="IE1015" s="409"/>
      <c r="IF1015" s="409"/>
      <c r="IP1015" s="409"/>
      <c r="IQ1015" s="409"/>
      <c r="IR1015" s="409"/>
      <c r="IS1015" s="409"/>
      <c r="IT1015" s="409"/>
      <c r="IU1015" s="409"/>
      <c r="IV1015" s="409"/>
    </row>
    <row r="1016" spans="10:256">
      <c r="J1016" s="409"/>
      <c r="K1016" s="409"/>
      <c r="L1016" s="409"/>
      <c r="M1016" s="409"/>
      <c r="N1016" s="409"/>
      <c r="O1016" s="409"/>
      <c r="P1016" s="409"/>
      <c r="Q1016" s="409"/>
      <c r="R1016" s="409"/>
      <c r="S1016" s="409"/>
      <c r="T1016" s="409"/>
      <c r="U1016" s="409"/>
      <c r="V1016" s="409"/>
      <c r="W1016" s="409"/>
      <c r="X1016" s="409"/>
      <c r="AP1016" s="409"/>
      <c r="AQ1016" s="409"/>
      <c r="AR1016" s="409"/>
      <c r="AS1016" s="409"/>
      <c r="AT1016" s="409"/>
      <c r="AU1016" s="409"/>
      <c r="AV1016" s="409"/>
      <c r="BF1016" s="409"/>
      <c r="BG1016" s="409"/>
      <c r="BH1016" s="409"/>
      <c r="BI1016" s="409"/>
      <c r="BJ1016" s="409"/>
      <c r="BK1016" s="409"/>
      <c r="BL1016" s="409"/>
      <c r="BV1016" s="409"/>
      <c r="BW1016" s="409"/>
      <c r="BX1016" s="409"/>
      <c r="BY1016" s="409"/>
      <c r="BZ1016" s="409"/>
      <c r="CA1016" s="409"/>
      <c r="CB1016" s="409"/>
      <c r="CL1016" s="409"/>
      <c r="CM1016" s="409"/>
      <c r="CN1016" s="409"/>
      <c r="CO1016" s="409"/>
      <c r="CP1016" s="409"/>
      <c r="CQ1016" s="409"/>
      <c r="CR1016" s="409"/>
      <c r="DB1016" s="409"/>
      <c r="DC1016" s="409"/>
      <c r="DD1016" s="409"/>
      <c r="DE1016" s="409"/>
      <c r="DF1016" s="409"/>
      <c r="DG1016" s="409"/>
      <c r="DH1016" s="409"/>
      <c r="DR1016" s="409"/>
      <c r="DS1016" s="409"/>
      <c r="DT1016" s="409"/>
      <c r="DU1016" s="409"/>
      <c r="DV1016" s="409"/>
      <c r="DW1016" s="409"/>
      <c r="DX1016" s="409"/>
      <c r="EH1016" s="409"/>
      <c r="EI1016" s="409"/>
      <c r="EJ1016" s="409"/>
      <c r="EK1016" s="409"/>
      <c r="EL1016" s="409"/>
      <c r="EM1016" s="409"/>
      <c r="EN1016" s="409"/>
      <c r="EX1016" s="409"/>
      <c r="EY1016" s="409"/>
      <c r="EZ1016" s="409"/>
      <c r="FA1016" s="409"/>
      <c r="FB1016" s="409"/>
      <c r="FC1016" s="409"/>
      <c r="FD1016" s="409"/>
      <c r="FN1016" s="409"/>
      <c r="FO1016" s="409"/>
      <c r="FP1016" s="409"/>
      <c r="FQ1016" s="409"/>
      <c r="FR1016" s="409"/>
      <c r="FS1016" s="409"/>
      <c r="FT1016" s="409"/>
      <c r="GD1016" s="409"/>
      <c r="GE1016" s="409"/>
      <c r="GF1016" s="409"/>
      <c r="GG1016" s="409"/>
      <c r="GH1016" s="409"/>
      <c r="GI1016" s="409"/>
      <c r="GJ1016" s="409"/>
      <c r="GT1016" s="409"/>
      <c r="GU1016" s="409"/>
      <c r="GV1016" s="409"/>
      <c r="GW1016" s="409"/>
      <c r="GX1016" s="409"/>
      <c r="GY1016" s="409"/>
      <c r="GZ1016" s="409"/>
      <c r="HJ1016" s="409"/>
      <c r="HK1016" s="409"/>
      <c r="HL1016" s="409"/>
      <c r="HM1016" s="409"/>
      <c r="HN1016" s="409"/>
      <c r="HO1016" s="409"/>
      <c r="HP1016" s="409"/>
      <c r="HZ1016" s="409"/>
      <c r="IA1016" s="409"/>
      <c r="IB1016" s="409"/>
      <c r="IC1016" s="409"/>
      <c r="ID1016" s="409"/>
      <c r="IE1016" s="409"/>
      <c r="IF1016" s="409"/>
      <c r="IP1016" s="409"/>
      <c r="IQ1016" s="409"/>
      <c r="IR1016" s="409"/>
      <c r="IS1016" s="409"/>
      <c r="IT1016" s="409"/>
      <c r="IU1016" s="409"/>
      <c r="IV1016" s="409"/>
    </row>
    <row r="1017" spans="10:256">
      <c r="J1017" s="409"/>
      <c r="K1017" s="409"/>
      <c r="L1017" s="409"/>
      <c r="M1017" s="409"/>
      <c r="N1017" s="409"/>
      <c r="O1017" s="409"/>
      <c r="P1017" s="409"/>
      <c r="Q1017" s="409"/>
      <c r="R1017" s="409"/>
      <c r="S1017" s="409"/>
      <c r="T1017" s="409"/>
      <c r="U1017" s="409"/>
      <c r="V1017" s="409"/>
      <c r="W1017" s="409"/>
      <c r="X1017" s="409"/>
      <c r="AP1017" s="409"/>
      <c r="AQ1017" s="409"/>
      <c r="AR1017" s="409"/>
      <c r="AS1017" s="409"/>
      <c r="AT1017" s="409"/>
      <c r="AU1017" s="409"/>
      <c r="AV1017" s="409"/>
      <c r="BF1017" s="409"/>
      <c r="BG1017" s="409"/>
      <c r="BH1017" s="409"/>
      <c r="BI1017" s="409"/>
      <c r="BJ1017" s="409"/>
      <c r="BK1017" s="409"/>
      <c r="BL1017" s="409"/>
      <c r="BV1017" s="409"/>
      <c r="BW1017" s="409"/>
      <c r="BX1017" s="409"/>
      <c r="BY1017" s="409"/>
      <c r="BZ1017" s="409"/>
      <c r="CA1017" s="409"/>
      <c r="CB1017" s="409"/>
      <c r="CL1017" s="409"/>
      <c r="CM1017" s="409"/>
      <c r="CN1017" s="409"/>
      <c r="CO1017" s="409"/>
      <c r="CP1017" s="409"/>
      <c r="CQ1017" s="409"/>
      <c r="CR1017" s="409"/>
      <c r="DB1017" s="409"/>
      <c r="DC1017" s="409"/>
      <c r="DD1017" s="409"/>
      <c r="DE1017" s="409"/>
      <c r="DF1017" s="409"/>
      <c r="DG1017" s="409"/>
      <c r="DH1017" s="409"/>
      <c r="DR1017" s="409"/>
      <c r="DS1017" s="409"/>
      <c r="DT1017" s="409"/>
      <c r="DU1017" s="409"/>
      <c r="DV1017" s="409"/>
      <c r="DW1017" s="409"/>
      <c r="DX1017" s="409"/>
      <c r="EH1017" s="409"/>
      <c r="EI1017" s="409"/>
      <c r="EJ1017" s="409"/>
      <c r="EK1017" s="409"/>
      <c r="EL1017" s="409"/>
      <c r="EM1017" s="409"/>
      <c r="EN1017" s="409"/>
      <c r="EX1017" s="409"/>
      <c r="EY1017" s="409"/>
      <c r="EZ1017" s="409"/>
      <c r="FA1017" s="409"/>
      <c r="FB1017" s="409"/>
      <c r="FC1017" s="409"/>
      <c r="FD1017" s="409"/>
      <c r="FN1017" s="409"/>
      <c r="FO1017" s="409"/>
      <c r="FP1017" s="409"/>
      <c r="FQ1017" s="409"/>
      <c r="FR1017" s="409"/>
      <c r="FS1017" s="409"/>
      <c r="FT1017" s="409"/>
      <c r="GD1017" s="409"/>
      <c r="GE1017" s="409"/>
      <c r="GF1017" s="409"/>
      <c r="GG1017" s="409"/>
      <c r="GH1017" s="409"/>
      <c r="GI1017" s="409"/>
      <c r="GJ1017" s="409"/>
      <c r="GT1017" s="409"/>
      <c r="GU1017" s="409"/>
      <c r="GV1017" s="409"/>
      <c r="GW1017" s="409"/>
      <c r="GX1017" s="409"/>
      <c r="GY1017" s="409"/>
      <c r="GZ1017" s="409"/>
      <c r="HJ1017" s="409"/>
      <c r="HK1017" s="409"/>
      <c r="HL1017" s="409"/>
      <c r="HM1017" s="409"/>
      <c r="HN1017" s="409"/>
      <c r="HO1017" s="409"/>
      <c r="HP1017" s="409"/>
      <c r="HZ1017" s="409"/>
      <c r="IA1017" s="409"/>
      <c r="IB1017" s="409"/>
      <c r="IC1017" s="409"/>
      <c r="ID1017" s="409"/>
      <c r="IE1017" s="409"/>
      <c r="IF1017" s="409"/>
      <c r="IP1017" s="409"/>
      <c r="IQ1017" s="409"/>
      <c r="IR1017" s="409"/>
      <c r="IS1017" s="409"/>
      <c r="IT1017" s="409"/>
      <c r="IU1017" s="409"/>
      <c r="IV1017" s="409"/>
    </row>
    <row r="1018" spans="10:256">
      <c r="J1018" s="409"/>
      <c r="K1018" s="409"/>
      <c r="L1018" s="409"/>
      <c r="M1018" s="409"/>
      <c r="N1018" s="409"/>
      <c r="O1018" s="409"/>
      <c r="P1018" s="409"/>
      <c r="Q1018" s="409"/>
      <c r="R1018" s="409"/>
      <c r="S1018" s="409"/>
      <c r="T1018" s="409"/>
      <c r="U1018" s="409"/>
      <c r="V1018" s="409"/>
      <c r="W1018" s="409"/>
      <c r="X1018" s="409"/>
      <c r="AP1018" s="409"/>
      <c r="AQ1018" s="409"/>
      <c r="AR1018" s="409"/>
      <c r="AS1018" s="409"/>
      <c r="AT1018" s="409"/>
      <c r="AU1018" s="409"/>
      <c r="AV1018" s="409"/>
      <c r="BF1018" s="409"/>
      <c r="BG1018" s="409"/>
      <c r="BH1018" s="409"/>
      <c r="BI1018" s="409"/>
      <c r="BJ1018" s="409"/>
      <c r="BK1018" s="409"/>
      <c r="BL1018" s="409"/>
      <c r="BV1018" s="409"/>
      <c r="BW1018" s="409"/>
      <c r="BX1018" s="409"/>
      <c r="BY1018" s="409"/>
      <c r="BZ1018" s="409"/>
      <c r="CA1018" s="409"/>
      <c r="CB1018" s="409"/>
      <c r="CL1018" s="409"/>
      <c r="CM1018" s="409"/>
      <c r="CN1018" s="409"/>
      <c r="CO1018" s="409"/>
      <c r="CP1018" s="409"/>
      <c r="CQ1018" s="409"/>
      <c r="CR1018" s="409"/>
      <c r="DB1018" s="409"/>
      <c r="DC1018" s="409"/>
      <c r="DD1018" s="409"/>
      <c r="DE1018" s="409"/>
      <c r="DF1018" s="409"/>
      <c r="DG1018" s="409"/>
      <c r="DH1018" s="409"/>
      <c r="DR1018" s="409"/>
      <c r="DS1018" s="409"/>
      <c r="DT1018" s="409"/>
      <c r="DU1018" s="409"/>
      <c r="DV1018" s="409"/>
      <c r="DW1018" s="409"/>
      <c r="DX1018" s="409"/>
      <c r="EH1018" s="409"/>
      <c r="EI1018" s="409"/>
      <c r="EJ1018" s="409"/>
      <c r="EK1018" s="409"/>
      <c r="EL1018" s="409"/>
      <c r="EM1018" s="409"/>
      <c r="EN1018" s="409"/>
      <c r="EX1018" s="409"/>
      <c r="EY1018" s="409"/>
      <c r="EZ1018" s="409"/>
      <c r="FA1018" s="409"/>
      <c r="FB1018" s="409"/>
      <c r="FC1018" s="409"/>
      <c r="FD1018" s="409"/>
      <c r="FN1018" s="409"/>
      <c r="FO1018" s="409"/>
      <c r="FP1018" s="409"/>
      <c r="FQ1018" s="409"/>
      <c r="FR1018" s="409"/>
      <c r="FS1018" s="409"/>
      <c r="FT1018" s="409"/>
      <c r="GD1018" s="409"/>
      <c r="GE1018" s="409"/>
      <c r="GF1018" s="409"/>
      <c r="GG1018" s="409"/>
      <c r="GH1018" s="409"/>
      <c r="GI1018" s="409"/>
      <c r="GJ1018" s="409"/>
      <c r="GT1018" s="409"/>
      <c r="GU1018" s="409"/>
      <c r="GV1018" s="409"/>
      <c r="GW1018" s="409"/>
      <c r="GX1018" s="409"/>
      <c r="GY1018" s="409"/>
      <c r="GZ1018" s="409"/>
      <c r="HJ1018" s="409"/>
      <c r="HK1018" s="409"/>
      <c r="HL1018" s="409"/>
      <c r="HM1018" s="409"/>
      <c r="HN1018" s="409"/>
      <c r="HO1018" s="409"/>
      <c r="HP1018" s="409"/>
      <c r="HZ1018" s="409"/>
      <c r="IA1018" s="409"/>
      <c r="IB1018" s="409"/>
      <c r="IC1018" s="409"/>
      <c r="ID1018" s="409"/>
      <c r="IE1018" s="409"/>
      <c r="IF1018" s="409"/>
      <c r="IP1018" s="409"/>
      <c r="IQ1018" s="409"/>
      <c r="IR1018" s="409"/>
      <c r="IS1018" s="409"/>
      <c r="IT1018" s="409"/>
      <c r="IU1018" s="409"/>
      <c r="IV1018" s="409"/>
    </row>
    <row r="1019" spans="10:256">
      <c r="J1019" s="409"/>
      <c r="K1019" s="409"/>
      <c r="L1019" s="409"/>
      <c r="M1019" s="409"/>
      <c r="N1019" s="409"/>
      <c r="O1019" s="409"/>
      <c r="P1019" s="409"/>
      <c r="Q1019" s="409"/>
      <c r="R1019" s="409"/>
      <c r="S1019" s="409"/>
      <c r="T1019" s="409"/>
      <c r="U1019" s="409"/>
      <c r="V1019" s="409"/>
      <c r="W1019" s="409"/>
      <c r="X1019" s="409"/>
      <c r="AP1019" s="409"/>
      <c r="AQ1019" s="409"/>
      <c r="AR1019" s="409"/>
      <c r="AS1019" s="409"/>
      <c r="AT1019" s="409"/>
      <c r="AU1019" s="409"/>
      <c r="AV1019" s="409"/>
      <c r="BF1019" s="409"/>
      <c r="BG1019" s="409"/>
      <c r="BH1019" s="409"/>
      <c r="BI1019" s="409"/>
      <c r="BJ1019" s="409"/>
      <c r="BK1019" s="409"/>
      <c r="BL1019" s="409"/>
      <c r="BV1019" s="409"/>
      <c r="BW1019" s="409"/>
      <c r="BX1019" s="409"/>
      <c r="BY1019" s="409"/>
      <c r="BZ1019" s="409"/>
      <c r="CA1019" s="409"/>
      <c r="CB1019" s="409"/>
      <c r="CL1019" s="409"/>
      <c r="CM1019" s="409"/>
      <c r="CN1019" s="409"/>
      <c r="CO1019" s="409"/>
      <c r="CP1019" s="409"/>
      <c r="CQ1019" s="409"/>
      <c r="CR1019" s="409"/>
      <c r="DB1019" s="409"/>
      <c r="DC1019" s="409"/>
      <c r="DD1019" s="409"/>
      <c r="DE1019" s="409"/>
      <c r="DF1019" s="409"/>
      <c r="DG1019" s="409"/>
      <c r="DH1019" s="409"/>
      <c r="DR1019" s="409"/>
      <c r="DS1019" s="409"/>
      <c r="DT1019" s="409"/>
      <c r="DU1019" s="409"/>
      <c r="DV1019" s="409"/>
      <c r="DW1019" s="409"/>
      <c r="DX1019" s="409"/>
      <c r="EH1019" s="409"/>
      <c r="EI1019" s="409"/>
      <c r="EJ1019" s="409"/>
      <c r="EK1019" s="409"/>
      <c r="EL1019" s="409"/>
      <c r="EM1019" s="409"/>
      <c r="EN1019" s="409"/>
      <c r="EX1019" s="409"/>
      <c r="EY1019" s="409"/>
      <c r="EZ1019" s="409"/>
      <c r="FA1019" s="409"/>
      <c r="FB1019" s="409"/>
      <c r="FC1019" s="409"/>
      <c r="FD1019" s="409"/>
      <c r="FN1019" s="409"/>
      <c r="FO1019" s="409"/>
      <c r="FP1019" s="409"/>
      <c r="FQ1019" s="409"/>
      <c r="FR1019" s="409"/>
      <c r="FS1019" s="409"/>
      <c r="FT1019" s="409"/>
      <c r="GD1019" s="409"/>
      <c r="GE1019" s="409"/>
      <c r="GF1019" s="409"/>
      <c r="GG1019" s="409"/>
      <c r="GH1019" s="409"/>
      <c r="GI1019" s="409"/>
      <c r="GJ1019" s="409"/>
      <c r="GT1019" s="409"/>
      <c r="GU1019" s="409"/>
      <c r="GV1019" s="409"/>
      <c r="GW1019" s="409"/>
      <c r="GX1019" s="409"/>
      <c r="GY1019" s="409"/>
      <c r="GZ1019" s="409"/>
      <c r="HJ1019" s="409"/>
      <c r="HK1019" s="409"/>
      <c r="HL1019" s="409"/>
      <c r="HM1019" s="409"/>
      <c r="HN1019" s="409"/>
      <c r="HO1019" s="409"/>
      <c r="HP1019" s="409"/>
      <c r="HZ1019" s="409"/>
      <c r="IA1019" s="409"/>
      <c r="IB1019" s="409"/>
      <c r="IC1019" s="409"/>
      <c r="ID1019" s="409"/>
      <c r="IE1019" s="409"/>
      <c r="IF1019" s="409"/>
      <c r="IP1019" s="409"/>
      <c r="IQ1019" s="409"/>
      <c r="IR1019" s="409"/>
      <c r="IS1019" s="409"/>
      <c r="IT1019" s="409"/>
      <c r="IU1019" s="409"/>
      <c r="IV1019" s="409"/>
    </row>
    <row r="1020" spans="10:256">
      <c r="J1020" s="409"/>
      <c r="K1020" s="409"/>
      <c r="L1020" s="409"/>
      <c r="M1020" s="409"/>
      <c r="N1020" s="409"/>
      <c r="O1020" s="409"/>
      <c r="P1020" s="409"/>
      <c r="Q1020" s="409"/>
      <c r="R1020" s="409"/>
      <c r="S1020" s="409"/>
      <c r="T1020" s="409"/>
      <c r="U1020" s="409"/>
      <c r="V1020" s="409"/>
      <c r="W1020" s="409"/>
      <c r="X1020" s="409"/>
      <c r="AP1020" s="409"/>
      <c r="AQ1020" s="409"/>
      <c r="AR1020" s="409"/>
      <c r="AS1020" s="409"/>
      <c r="AT1020" s="409"/>
      <c r="AU1020" s="409"/>
      <c r="AV1020" s="409"/>
      <c r="BF1020" s="409"/>
      <c r="BG1020" s="409"/>
      <c r="BH1020" s="409"/>
      <c r="BI1020" s="409"/>
      <c r="BJ1020" s="409"/>
      <c r="BK1020" s="409"/>
      <c r="BL1020" s="409"/>
      <c r="BV1020" s="409"/>
      <c r="BW1020" s="409"/>
      <c r="BX1020" s="409"/>
      <c r="BY1020" s="409"/>
      <c r="BZ1020" s="409"/>
      <c r="CA1020" s="409"/>
      <c r="CB1020" s="409"/>
      <c r="CL1020" s="409"/>
      <c r="CM1020" s="409"/>
      <c r="CN1020" s="409"/>
      <c r="CO1020" s="409"/>
      <c r="CP1020" s="409"/>
      <c r="CQ1020" s="409"/>
      <c r="CR1020" s="409"/>
      <c r="DB1020" s="409"/>
      <c r="DC1020" s="409"/>
      <c r="DD1020" s="409"/>
      <c r="DE1020" s="409"/>
      <c r="DF1020" s="409"/>
      <c r="DG1020" s="409"/>
      <c r="DH1020" s="409"/>
      <c r="DR1020" s="409"/>
      <c r="DS1020" s="409"/>
      <c r="DT1020" s="409"/>
      <c r="DU1020" s="409"/>
      <c r="DV1020" s="409"/>
      <c r="DW1020" s="409"/>
      <c r="DX1020" s="409"/>
      <c r="EH1020" s="409"/>
      <c r="EI1020" s="409"/>
      <c r="EJ1020" s="409"/>
      <c r="EK1020" s="409"/>
      <c r="EL1020" s="409"/>
      <c r="EM1020" s="409"/>
      <c r="EN1020" s="409"/>
      <c r="EX1020" s="409"/>
      <c r="EY1020" s="409"/>
      <c r="EZ1020" s="409"/>
      <c r="FA1020" s="409"/>
      <c r="FB1020" s="409"/>
      <c r="FC1020" s="409"/>
      <c r="FD1020" s="409"/>
      <c r="FN1020" s="409"/>
      <c r="FO1020" s="409"/>
      <c r="FP1020" s="409"/>
      <c r="FQ1020" s="409"/>
      <c r="FR1020" s="409"/>
      <c r="FS1020" s="409"/>
      <c r="FT1020" s="409"/>
      <c r="GD1020" s="409"/>
      <c r="GE1020" s="409"/>
      <c r="GF1020" s="409"/>
      <c r="GG1020" s="409"/>
      <c r="GH1020" s="409"/>
      <c r="GI1020" s="409"/>
      <c r="GJ1020" s="409"/>
      <c r="GT1020" s="409"/>
      <c r="GU1020" s="409"/>
      <c r="GV1020" s="409"/>
      <c r="GW1020" s="409"/>
      <c r="GX1020" s="409"/>
      <c r="GY1020" s="409"/>
      <c r="GZ1020" s="409"/>
      <c r="HJ1020" s="409"/>
      <c r="HK1020" s="409"/>
      <c r="HL1020" s="409"/>
      <c r="HM1020" s="409"/>
      <c r="HN1020" s="409"/>
      <c r="HO1020" s="409"/>
      <c r="HP1020" s="409"/>
      <c r="HZ1020" s="409"/>
      <c r="IA1020" s="409"/>
      <c r="IB1020" s="409"/>
      <c r="IC1020" s="409"/>
      <c r="ID1020" s="409"/>
      <c r="IE1020" s="409"/>
      <c r="IF1020" s="409"/>
      <c r="IP1020" s="409"/>
      <c r="IQ1020" s="409"/>
      <c r="IR1020" s="409"/>
      <c r="IS1020" s="409"/>
      <c r="IT1020" s="409"/>
      <c r="IU1020" s="409"/>
      <c r="IV1020" s="409"/>
    </row>
    <row r="1021" spans="10:256">
      <c r="J1021" s="409"/>
      <c r="K1021" s="409"/>
      <c r="L1021" s="409"/>
      <c r="M1021" s="409"/>
      <c r="N1021" s="409"/>
      <c r="O1021" s="409"/>
      <c r="P1021" s="409"/>
      <c r="Q1021" s="409"/>
      <c r="R1021" s="409"/>
      <c r="S1021" s="409"/>
      <c r="T1021" s="409"/>
      <c r="U1021" s="409"/>
      <c r="V1021" s="409"/>
      <c r="W1021" s="409"/>
      <c r="X1021" s="409"/>
      <c r="AP1021" s="409"/>
      <c r="AQ1021" s="409"/>
      <c r="AR1021" s="409"/>
      <c r="AS1021" s="409"/>
      <c r="AT1021" s="409"/>
      <c r="AU1021" s="409"/>
      <c r="AV1021" s="409"/>
      <c r="BF1021" s="409"/>
      <c r="BG1021" s="409"/>
      <c r="BH1021" s="409"/>
      <c r="BI1021" s="409"/>
      <c r="BJ1021" s="409"/>
      <c r="BK1021" s="409"/>
      <c r="BL1021" s="409"/>
      <c r="BV1021" s="409"/>
      <c r="BW1021" s="409"/>
      <c r="BX1021" s="409"/>
      <c r="BY1021" s="409"/>
      <c r="BZ1021" s="409"/>
      <c r="CA1021" s="409"/>
      <c r="CB1021" s="409"/>
      <c r="CL1021" s="409"/>
      <c r="CM1021" s="409"/>
      <c r="CN1021" s="409"/>
      <c r="CO1021" s="409"/>
      <c r="CP1021" s="409"/>
      <c r="CQ1021" s="409"/>
      <c r="CR1021" s="409"/>
      <c r="DB1021" s="409"/>
      <c r="DC1021" s="409"/>
      <c r="DD1021" s="409"/>
      <c r="DE1021" s="409"/>
      <c r="DF1021" s="409"/>
      <c r="DG1021" s="409"/>
      <c r="DH1021" s="409"/>
      <c r="DR1021" s="409"/>
      <c r="DS1021" s="409"/>
      <c r="DT1021" s="409"/>
      <c r="DU1021" s="409"/>
      <c r="DV1021" s="409"/>
      <c r="DW1021" s="409"/>
      <c r="DX1021" s="409"/>
      <c r="EH1021" s="409"/>
      <c r="EI1021" s="409"/>
      <c r="EJ1021" s="409"/>
      <c r="EK1021" s="409"/>
      <c r="EL1021" s="409"/>
      <c r="EM1021" s="409"/>
      <c r="EN1021" s="409"/>
      <c r="EX1021" s="409"/>
      <c r="EY1021" s="409"/>
      <c r="EZ1021" s="409"/>
      <c r="FA1021" s="409"/>
      <c r="FB1021" s="409"/>
      <c r="FC1021" s="409"/>
      <c r="FD1021" s="409"/>
      <c r="FN1021" s="409"/>
      <c r="FO1021" s="409"/>
      <c r="FP1021" s="409"/>
      <c r="FQ1021" s="409"/>
      <c r="FR1021" s="409"/>
      <c r="FS1021" s="409"/>
      <c r="FT1021" s="409"/>
      <c r="GD1021" s="409"/>
      <c r="GE1021" s="409"/>
      <c r="GF1021" s="409"/>
      <c r="GG1021" s="409"/>
      <c r="GH1021" s="409"/>
      <c r="GI1021" s="409"/>
      <c r="GJ1021" s="409"/>
      <c r="GT1021" s="409"/>
      <c r="GU1021" s="409"/>
      <c r="GV1021" s="409"/>
      <c r="GW1021" s="409"/>
      <c r="GX1021" s="409"/>
      <c r="GY1021" s="409"/>
      <c r="GZ1021" s="409"/>
      <c r="HJ1021" s="409"/>
      <c r="HK1021" s="409"/>
      <c r="HL1021" s="409"/>
      <c r="HM1021" s="409"/>
      <c r="HN1021" s="409"/>
      <c r="HO1021" s="409"/>
      <c r="HP1021" s="409"/>
      <c r="HZ1021" s="409"/>
      <c r="IA1021" s="409"/>
      <c r="IB1021" s="409"/>
      <c r="IC1021" s="409"/>
      <c r="ID1021" s="409"/>
      <c r="IE1021" s="409"/>
      <c r="IF1021" s="409"/>
      <c r="IP1021" s="409"/>
      <c r="IQ1021" s="409"/>
      <c r="IR1021" s="409"/>
      <c r="IS1021" s="409"/>
      <c r="IT1021" s="409"/>
      <c r="IU1021" s="409"/>
      <c r="IV1021" s="409"/>
    </row>
    <row r="1022" spans="10:256">
      <c r="J1022" s="409"/>
      <c r="K1022" s="409"/>
      <c r="L1022" s="409"/>
      <c r="M1022" s="409"/>
      <c r="N1022" s="409"/>
      <c r="O1022" s="409"/>
      <c r="P1022" s="409"/>
      <c r="Q1022" s="409"/>
      <c r="R1022" s="409"/>
      <c r="S1022" s="409"/>
      <c r="T1022" s="409"/>
      <c r="U1022" s="409"/>
      <c r="V1022" s="409"/>
      <c r="W1022" s="409"/>
      <c r="X1022" s="409"/>
      <c r="AP1022" s="409"/>
      <c r="AQ1022" s="409"/>
      <c r="AR1022" s="409"/>
      <c r="AS1022" s="409"/>
      <c r="AT1022" s="409"/>
      <c r="AU1022" s="409"/>
      <c r="AV1022" s="409"/>
      <c r="BF1022" s="409"/>
      <c r="BG1022" s="409"/>
      <c r="BH1022" s="409"/>
      <c r="BI1022" s="409"/>
      <c r="BJ1022" s="409"/>
      <c r="BK1022" s="409"/>
      <c r="BL1022" s="409"/>
      <c r="BV1022" s="409"/>
      <c r="BW1022" s="409"/>
      <c r="BX1022" s="409"/>
      <c r="BY1022" s="409"/>
      <c r="BZ1022" s="409"/>
      <c r="CA1022" s="409"/>
      <c r="CB1022" s="409"/>
      <c r="CL1022" s="409"/>
      <c r="CM1022" s="409"/>
      <c r="CN1022" s="409"/>
      <c r="CO1022" s="409"/>
      <c r="CP1022" s="409"/>
      <c r="CQ1022" s="409"/>
      <c r="CR1022" s="409"/>
      <c r="DB1022" s="409"/>
      <c r="DC1022" s="409"/>
      <c r="DD1022" s="409"/>
      <c r="DE1022" s="409"/>
      <c r="DF1022" s="409"/>
      <c r="DG1022" s="409"/>
      <c r="DH1022" s="409"/>
      <c r="DR1022" s="409"/>
      <c r="DS1022" s="409"/>
      <c r="DT1022" s="409"/>
      <c r="DU1022" s="409"/>
      <c r="DV1022" s="409"/>
      <c r="DW1022" s="409"/>
      <c r="DX1022" s="409"/>
      <c r="EH1022" s="409"/>
      <c r="EI1022" s="409"/>
      <c r="EJ1022" s="409"/>
      <c r="EK1022" s="409"/>
      <c r="EL1022" s="409"/>
      <c r="EM1022" s="409"/>
      <c r="EN1022" s="409"/>
      <c r="EX1022" s="409"/>
      <c r="EY1022" s="409"/>
      <c r="EZ1022" s="409"/>
      <c r="FA1022" s="409"/>
      <c r="FB1022" s="409"/>
      <c r="FC1022" s="409"/>
      <c r="FD1022" s="409"/>
      <c r="FN1022" s="409"/>
      <c r="FO1022" s="409"/>
      <c r="FP1022" s="409"/>
      <c r="FQ1022" s="409"/>
      <c r="FR1022" s="409"/>
      <c r="FS1022" s="409"/>
      <c r="FT1022" s="409"/>
      <c r="GD1022" s="409"/>
      <c r="GE1022" s="409"/>
      <c r="GF1022" s="409"/>
      <c r="GG1022" s="409"/>
      <c r="GH1022" s="409"/>
      <c r="GI1022" s="409"/>
      <c r="GJ1022" s="409"/>
      <c r="GT1022" s="409"/>
      <c r="GU1022" s="409"/>
      <c r="GV1022" s="409"/>
      <c r="GW1022" s="409"/>
      <c r="GX1022" s="409"/>
      <c r="GY1022" s="409"/>
      <c r="GZ1022" s="409"/>
      <c r="HJ1022" s="409"/>
      <c r="HK1022" s="409"/>
      <c r="HL1022" s="409"/>
      <c r="HM1022" s="409"/>
      <c r="HN1022" s="409"/>
      <c r="HO1022" s="409"/>
      <c r="HP1022" s="409"/>
      <c r="HZ1022" s="409"/>
      <c r="IA1022" s="409"/>
      <c r="IB1022" s="409"/>
      <c r="IC1022" s="409"/>
      <c r="ID1022" s="409"/>
      <c r="IE1022" s="409"/>
      <c r="IF1022" s="409"/>
      <c r="IP1022" s="409"/>
      <c r="IQ1022" s="409"/>
      <c r="IR1022" s="409"/>
      <c r="IS1022" s="409"/>
      <c r="IT1022" s="409"/>
      <c r="IU1022" s="409"/>
      <c r="IV1022" s="409"/>
    </row>
    <row r="1023" spans="10:256">
      <c r="J1023" s="409"/>
      <c r="K1023" s="409"/>
      <c r="L1023" s="409"/>
      <c r="M1023" s="409"/>
      <c r="N1023" s="409"/>
      <c r="O1023" s="409"/>
      <c r="P1023" s="409"/>
      <c r="Q1023" s="409"/>
      <c r="R1023" s="409"/>
      <c r="S1023" s="409"/>
      <c r="T1023" s="409"/>
      <c r="U1023" s="409"/>
      <c r="V1023" s="409"/>
      <c r="W1023" s="409"/>
      <c r="X1023" s="409"/>
      <c r="AP1023" s="409"/>
      <c r="AQ1023" s="409"/>
      <c r="AR1023" s="409"/>
      <c r="AS1023" s="409"/>
      <c r="AT1023" s="409"/>
      <c r="AU1023" s="409"/>
      <c r="AV1023" s="409"/>
      <c r="BF1023" s="409"/>
      <c r="BG1023" s="409"/>
      <c r="BH1023" s="409"/>
      <c r="BI1023" s="409"/>
      <c r="BJ1023" s="409"/>
      <c r="BK1023" s="409"/>
      <c r="BL1023" s="409"/>
      <c r="BV1023" s="409"/>
      <c r="BW1023" s="409"/>
      <c r="BX1023" s="409"/>
      <c r="BY1023" s="409"/>
      <c r="BZ1023" s="409"/>
      <c r="CA1023" s="409"/>
      <c r="CB1023" s="409"/>
      <c r="CL1023" s="409"/>
      <c r="CM1023" s="409"/>
      <c r="CN1023" s="409"/>
      <c r="CO1023" s="409"/>
      <c r="CP1023" s="409"/>
      <c r="CQ1023" s="409"/>
      <c r="CR1023" s="409"/>
      <c r="DB1023" s="409"/>
      <c r="DC1023" s="409"/>
      <c r="DD1023" s="409"/>
      <c r="DE1023" s="409"/>
      <c r="DF1023" s="409"/>
      <c r="DG1023" s="409"/>
      <c r="DH1023" s="409"/>
      <c r="DR1023" s="409"/>
      <c r="DS1023" s="409"/>
      <c r="DT1023" s="409"/>
      <c r="DU1023" s="409"/>
      <c r="DV1023" s="409"/>
      <c r="DW1023" s="409"/>
      <c r="DX1023" s="409"/>
      <c r="EH1023" s="409"/>
      <c r="EI1023" s="409"/>
      <c r="EJ1023" s="409"/>
      <c r="EK1023" s="409"/>
      <c r="EL1023" s="409"/>
      <c r="EM1023" s="409"/>
      <c r="EN1023" s="409"/>
      <c r="EX1023" s="409"/>
      <c r="EY1023" s="409"/>
      <c r="EZ1023" s="409"/>
      <c r="FA1023" s="409"/>
      <c r="FB1023" s="409"/>
      <c r="FC1023" s="409"/>
      <c r="FD1023" s="409"/>
      <c r="FN1023" s="409"/>
      <c r="FO1023" s="409"/>
      <c r="FP1023" s="409"/>
      <c r="FQ1023" s="409"/>
      <c r="FR1023" s="409"/>
      <c r="FS1023" s="409"/>
      <c r="FT1023" s="409"/>
      <c r="GD1023" s="409"/>
      <c r="GE1023" s="409"/>
      <c r="GF1023" s="409"/>
      <c r="GG1023" s="409"/>
      <c r="GH1023" s="409"/>
      <c r="GI1023" s="409"/>
      <c r="GJ1023" s="409"/>
      <c r="GT1023" s="409"/>
      <c r="GU1023" s="409"/>
      <c r="GV1023" s="409"/>
      <c r="GW1023" s="409"/>
      <c r="GX1023" s="409"/>
      <c r="GY1023" s="409"/>
      <c r="GZ1023" s="409"/>
      <c r="HJ1023" s="409"/>
      <c r="HK1023" s="409"/>
      <c r="HL1023" s="409"/>
      <c r="HM1023" s="409"/>
      <c r="HN1023" s="409"/>
      <c r="HO1023" s="409"/>
      <c r="HP1023" s="409"/>
      <c r="HZ1023" s="409"/>
      <c r="IA1023" s="409"/>
      <c r="IB1023" s="409"/>
      <c r="IC1023" s="409"/>
      <c r="ID1023" s="409"/>
      <c r="IE1023" s="409"/>
      <c r="IF1023" s="409"/>
      <c r="IP1023" s="409"/>
      <c r="IQ1023" s="409"/>
      <c r="IR1023" s="409"/>
      <c r="IS1023" s="409"/>
      <c r="IT1023" s="409"/>
      <c r="IU1023" s="409"/>
      <c r="IV1023" s="409"/>
    </row>
    <row r="1024" spans="10:256">
      <c r="J1024" s="409"/>
      <c r="K1024" s="409"/>
      <c r="L1024" s="409"/>
      <c r="M1024" s="409"/>
      <c r="N1024" s="409"/>
      <c r="O1024" s="409"/>
      <c r="P1024" s="409"/>
      <c r="Q1024" s="409"/>
      <c r="R1024" s="409"/>
      <c r="S1024" s="409"/>
      <c r="T1024" s="409"/>
      <c r="U1024" s="409"/>
      <c r="V1024" s="409"/>
      <c r="W1024" s="409"/>
      <c r="X1024" s="409"/>
      <c r="AP1024" s="409"/>
      <c r="AQ1024" s="409"/>
      <c r="AR1024" s="409"/>
      <c r="AS1024" s="409"/>
      <c r="AT1024" s="409"/>
      <c r="AU1024" s="409"/>
      <c r="AV1024" s="409"/>
      <c r="BF1024" s="409"/>
      <c r="BG1024" s="409"/>
      <c r="BH1024" s="409"/>
      <c r="BI1024" s="409"/>
      <c r="BJ1024" s="409"/>
      <c r="BK1024" s="409"/>
      <c r="BL1024" s="409"/>
      <c r="BV1024" s="409"/>
      <c r="BW1024" s="409"/>
      <c r="BX1024" s="409"/>
      <c r="BY1024" s="409"/>
      <c r="BZ1024" s="409"/>
      <c r="CA1024" s="409"/>
      <c r="CB1024" s="409"/>
      <c r="CL1024" s="409"/>
      <c r="CM1024" s="409"/>
      <c r="CN1024" s="409"/>
      <c r="CO1024" s="409"/>
      <c r="CP1024" s="409"/>
      <c r="CQ1024" s="409"/>
      <c r="CR1024" s="409"/>
      <c r="DB1024" s="409"/>
      <c r="DC1024" s="409"/>
      <c r="DD1024" s="409"/>
      <c r="DE1024" s="409"/>
      <c r="DF1024" s="409"/>
      <c r="DG1024" s="409"/>
      <c r="DH1024" s="409"/>
      <c r="DR1024" s="409"/>
      <c r="DS1024" s="409"/>
      <c r="DT1024" s="409"/>
      <c r="DU1024" s="409"/>
      <c r="DV1024" s="409"/>
      <c r="DW1024" s="409"/>
      <c r="DX1024" s="409"/>
      <c r="EH1024" s="409"/>
      <c r="EI1024" s="409"/>
      <c r="EJ1024" s="409"/>
      <c r="EK1024" s="409"/>
      <c r="EL1024" s="409"/>
      <c r="EM1024" s="409"/>
      <c r="EN1024" s="409"/>
      <c r="EX1024" s="409"/>
      <c r="EY1024" s="409"/>
      <c r="EZ1024" s="409"/>
      <c r="FA1024" s="409"/>
      <c r="FB1024" s="409"/>
      <c r="FC1024" s="409"/>
      <c r="FD1024" s="409"/>
      <c r="FN1024" s="409"/>
      <c r="FO1024" s="409"/>
      <c r="FP1024" s="409"/>
      <c r="FQ1024" s="409"/>
      <c r="FR1024" s="409"/>
      <c r="FS1024" s="409"/>
      <c r="FT1024" s="409"/>
      <c r="GD1024" s="409"/>
      <c r="GE1024" s="409"/>
      <c r="GF1024" s="409"/>
      <c r="GG1024" s="409"/>
      <c r="GH1024" s="409"/>
      <c r="GI1024" s="409"/>
      <c r="GJ1024" s="409"/>
      <c r="GT1024" s="409"/>
      <c r="GU1024" s="409"/>
      <c r="GV1024" s="409"/>
      <c r="GW1024" s="409"/>
      <c r="GX1024" s="409"/>
      <c r="GY1024" s="409"/>
      <c r="GZ1024" s="409"/>
      <c r="HJ1024" s="409"/>
      <c r="HK1024" s="409"/>
      <c r="HL1024" s="409"/>
      <c r="HM1024" s="409"/>
      <c r="HN1024" s="409"/>
      <c r="HO1024" s="409"/>
      <c r="HP1024" s="409"/>
      <c r="HZ1024" s="409"/>
      <c r="IA1024" s="409"/>
      <c r="IB1024" s="409"/>
      <c r="IC1024" s="409"/>
      <c r="ID1024" s="409"/>
      <c r="IE1024" s="409"/>
      <c r="IF1024" s="409"/>
      <c r="IP1024" s="409"/>
      <c r="IQ1024" s="409"/>
      <c r="IR1024" s="409"/>
      <c r="IS1024" s="409"/>
      <c r="IT1024" s="409"/>
      <c r="IU1024" s="409"/>
      <c r="IV1024" s="409"/>
    </row>
    <row r="1025" spans="10:256">
      <c r="J1025" s="409"/>
      <c r="K1025" s="409"/>
      <c r="L1025" s="409"/>
      <c r="M1025" s="409"/>
      <c r="N1025" s="409"/>
      <c r="O1025" s="409"/>
      <c r="P1025" s="409"/>
      <c r="Q1025" s="409"/>
      <c r="R1025" s="409"/>
      <c r="S1025" s="409"/>
      <c r="T1025" s="409"/>
      <c r="U1025" s="409"/>
      <c r="V1025" s="409"/>
      <c r="W1025" s="409"/>
      <c r="X1025" s="409"/>
      <c r="AP1025" s="409"/>
      <c r="AQ1025" s="409"/>
      <c r="AR1025" s="409"/>
      <c r="AS1025" s="409"/>
      <c r="AT1025" s="409"/>
      <c r="AU1025" s="409"/>
      <c r="AV1025" s="409"/>
      <c r="BF1025" s="409"/>
      <c r="BG1025" s="409"/>
      <c r="BH1025" s="409"/>
      <c r="BI1025" s="409"/>
      <c r="BJ1025" s="409"/>
      <c r="BK1025" s="409"/>
      <c r="BL1025" s="409"/>
      <c r="BV1025" s="409"/>
      <c r="BW1025" s="409"/>
      <c r="BX1025" s="409"/>
      <c r="BY1025" s="409"/>
      <c r="BZ1025" s="409"/>
      <c r="CA1025" s="409"/>
      <c r="CB1025" s="409"/>
      <c r="CL1025" s="409"/>
      <c r="CM1025" s="409"/>
      <c r="CN1025" s="409"/>
      <c r="CO1025" s="409"/>
      <c r="CP1025" s="409"/>
      <c r="CQ1025" s="409"/>
      <c r="CR1025" s="409"/>
      <c r="DB1025" s="409"/>
      <c r="DC1025" s="409"/>
      <c r="DD1025" s="409"/>
      <c r="DE1025" s="409"/>
      <c r="DF1025" s="409"/>
      <c r="DG1025" s="409"/>
      <c r="DH1025" s="409"/>
      <c r="DR1025" s="409"/>
      <c r="DS1025" s="409"/>
      <c r="DT1025" s="409"/>
      <c r="DU1025" s="409"/>
      <c r="DV1025" s="409"/>
      <c r="DW1025" s="409"/>
      <c r="DX1025" s="409"/>
      <c r="EH1025" s="409"/>
      <c r="EI1025" s="409"/>
      <c r="EJ1025" s="409"/>
      <c r="EK1025" s="409"/>
      <c r="EL1025" s="409"/>
      <c r="EM1025" s="409"/>
      <c r="EN1025" s="409"/>
      <c r="EX1025" s="409"/>
      <c r="EY1025" s="409"/>
      <c r="EZ1025" s="409"/>
      <c r="FA1025" s="409"/>
      <c r="FB1025" s="409"/>
      <c r="FC1025" s="409"/>
      <c r="FD1025" s="409"/>
      <c r="FN1025" s="409"/>
      <c r="FO1025" s="409"/>
      <c r="FP1025" s="409"/>
      <c r="FQ1025" s="409"/>
      <c r="FR1025" s="409"/>
      <c r="FS1025" s="409"/>
      <c r="FT1025" s="409"/>
      <c r="GD1025" s="409"/>
      <c r="GE1025" s="409"/>
      <c r="GF1025" s="409"/>
      <c r="GG1025" s="409"/>
      <c r="GH1025" s="409"/>
      <c r="GI1025" s="409"/>
      <c r="GJ1025" s="409"/>
      <c r="GT1025" s="409"/>
      <c r="GU1025" s="409"/>
      <c r="GV1025" s="409"/>
      <c r="GW1025" s="409"/>
      <c r="GX1025" s="409"/>
      <c r="GY1025" s="409"/>
      <c r="GZ1025" s="409"/>
      <c r="HJ1025" s="409"/>
      <c r="HK1025" s="409"/>
      <c r="HL1025" s="409"/>
      <c r="HM1025" s="409"/>
      <c r="HN1025" s="409"/>
      <c r="HO1025" s="409"/>
      <c r="HP1025" s="409"/>
      <c r="HZ1025" s="409"/>
      <c r="IA1025" s="409"/>
      <c r="IB1025" s="409"/>
      <c r="IC1025" s="409"/>
      <c r="ID1025" s="409"/>
      <c r="IE1025" s="409"/>
      <c r="IF1025" s="409"/>
      <c r="IP1025" s="409"/>
      <c r="IQ1025" s="409"/>
      <c r="IR1025" s="409"/>
      <c r="IS1025" s="409"/>
      <c r="IT1025" s="409"/>
      <c r="IU1025" s="409"/>
      <c r="IV1025" s="409"/>
    </row>
    <row r="1026" spans="10:256">
      <c r="J1026" s="409"/>
      <c r="K1026" s="409"/>
      <c r="L1026" s="409"/>
      <c r="M1026" s="409"/>
      <c r="N1026" s="409"/>
      <c r="O1026" s="409"/>
      <c r="P1026" s="409"/>
      <c r="Q1026" s="409"/>
      <c r="R1026" s="409"/>
      <c r="S1026" s="409"/>
      <c r="T1026" s="409"/>
      <c r="U1026" s="409"/>
      <c r="V1026" s="409"/>
      <c r="W1026" s="409"/>
      <c r="X1026" s="409"/>
      <c r="AP1026" s="409"/>
      <c r="AQ1026" s="409"/>
      <c r="AR1026" s="409"/>
      <c r="AS1026" s="409"/>
      <c r="AT1026" s="409"/>
      <c r="AU1026" s="409"/>
      <c r="AV1026" s="409"/>
      <c r="BF1026" s="409"/>
      <c r="BG1026" s="409"/>
      <c r="BH1026" s="409"/>
      <c r="BI1026" s="409"/>
      <c r="BJ1026" s="409"/>
      <c r="BK1026" s="409"/>
      <c r="BL1026" s="409"/>
      <c r="BV1026" s="409"/>
      <c r="BW1026" s="409"/>
      <c r="BX1026" s="409"/>
      <c r="BY1026" s="409"/>
      <c r="BZ1026" s="409"/>
      <c r="CA1026" s="409"/>
      <c r="CB1026" s="409"/>
      <c r="CL1026" s="409"/>
      <c r="CM1026" s="409"/>
      <c r="CN1026" s="409"/>
      <c r="CO1026" s="409"/>
      <c r="CP1026" s="409"/>
      <c r="CQ1026" s="409"/>
      <c r="CR1026" s="409"/>
      <c r="DB1026" s="409"/>
      <c r="DC1026" s="409"/>
      <c r="DD1026" s="409"/>
      <c r="DE1026" s="409"/>
      <c r="DF1026" s="409"/>
      <c r="DG1026" s="409"/>
      <c r="DH1026" s="409"/>
      <c r="DR1026" s="409"/>
      <c r="DS1026" s="409"/>
      <c r="DT1026" s="409"/>
      <c r="DU1026" s="409"/>
      <c r="DV1026" s="409"/>
      <c r="DW1026" s="409"/>
      <c r="DX1026" s="409"/>
      <c r="EH1026" s="409"/>
      <c r="EI1026" s="409"/>
      <c r="EJ1026" s="409"/>
      <c r="EK1026" s="409"/>
      <c r="EL1026" s="409"/>
      <c r="EM1026" s="409"/>
      <c r="EN1026" s="409"/>
      <c r="EX1026" s="409"/>
      <c r="EY1026" s="409"/>
      <c r="EZ1026" s="409"/>
      <c r="FA1026" s="409"/>
      <c r="FB1026" s="409"/>
      <c r="FC1026" s="409"/>
      <c r="FD1026" s="409"/>
      <c r="FN1026" s="409"/>
      <c r="FO1026" s="409"/>
      <c r="FP1026" s="409"/>
      <c r="FQ1026" s="409"/>
      <c r="FR1026" s="409"/>
      <c r="FS1026" s="409"/>
      <c r="FT1026" s="409"/>
      <c r="GD1026" s="409"/>
      <c r="GE1026" s="409"/>
      <c r="GF1026" s="409"/>
      <c r="GG1026" s="409"/>
      <c r="GH1026" s="409"/>
      <c r="GI1026" s="409"/>
      <c r="GJ1026" s="409"/>
      <c r="GT1026" s="409"/>
      <c r="GU1026" s="409"/>
      <c r="GV1026" s="409"/>
      <c r="GW1026" s="409"/>
      <c r="GX1026" s="409"/>
      <c r="GY1026" s="409"/>
      <c r="GZ1026" s="409"/>
      <c r="HJ1026" s="409"/>
      <c r="HK1026" s="409"/>
      <c r="HL1026" s="409"/>
      <c r="HM1026" s="409"/>
      <c r="HN1026" s="409"/>
      <c r="HO1026" s="409"/>
      <c r="HP1026" s="409"/>
      <c r="HZ1026" s="409"/>
      <c r="IA1026" s="409"/>
      <c r="IB1026" s="409"/>
      <c r="IC1026" s="409"/>
      <c r="ID1026" s="409"/>
      <c r="IE1026" s="409"/>
      <c r="IF1026" s="409"/>
      <c r="IP1026" s="409"/>
      <c r="IQ1026" s="409"/>
      <c r="IR1026" s="409"/>
      <c r="IS1026" s="409"/>
      <c r="IT1026" s="409"/>
      <c r="IU1026" s="409"/>
      <c r="IV1026" s="409"/>
    </row>
    <row r="1027" spans="10:256">
      <c r="J1027" s="409"/>
      <c r="K1027" s="409"/>
      <c r="L1027" s="409"/>
      <c r="M1027" s="409"/>
      <c r="N1027" s="409"/>
      <c r="O1027" s="409"/>
      <c r="P1027" s="409"/>
      <c r="Q1027" s="409"/>
      <c r="R1027" s="409"/>
      <c r="S1027" s="409"/>
      <c r="T1027" s="409"/>
      <c r="U1027" s="409"/>
      <c r="V1027" s="409"/>
      <c r="W1027" s="409"/>
      <c r="X1027" s="409"/>
      <c r="AP1027" s="409"/>
      <c r="AQ1027" s="409"/>
      <c r="AR1027" s="409"/>
      <c r="AS1027" s="409"/>
      <c r="AT1027" s="409"/>
      <c r="AU1027" s="409"/>
      <c r="AV1027" s="409"/>
      <c r="BF1027" s="409"/>
      <c r="BG1027" s="409"/>
      <c r="BH1027" s="409"/>
      <c r="BI1027" s="409"/>
      <c r="BJ1027" s="409"/>
      <c r="BK1027" s="409"/>
      <c r="BL1027" s="409"/>
      <c r="BV1027" s="409"/>
      <c r="BW1027" s="409"/>
      <c r="BX1027" s="409"/>
      <c r="BY1027" s="409"/>
      <c r="BZ1027" s="409"/>
      <c r="CA1027" s="409"/>
      <c r="CB1027" s="409"/>
      <c r="CL1027" s="409"/>
      <c r="CM1027" s="409"/>
      <c r="CN1027" s="409"/>
      <c r="CO1027" s="409"/>
      <c r="CP1027" s="409"/>
      <c r="CQ1027" s="409"/>
      <c r="CR1027" s="409"/>
      <c r="DB1027" s="409"/>
      <c r="DC1027" s="409"/>
      <c r="DD1027" s="409"/>
      <c r="DE1027" s="409"/>
      <c r="DF1027" s="409"/>
      <c r="DG1027" s="409"/>
      <c r="DH1027" s="409"/>
      <c r="DR1027" s="409"/>
      <c r="DS1027" s="409"/>
      <c r="DT1027" s="409"/>
      <c r="DU1027" s="409"/>
      <c r="DV1027" s="409"/>
      <c r="DW1027" s="409"/>
      <c r="DX1027" s="409"/>
      <c r="EH1027" s="409"/>
      <c r="EI1027" s="409"/>
      <c r="EJ1027" s="409"/>
      <c r="EK1027" s="409"/>
      <c r="EL1027" s="409"/>
      <c r="EM1027" s="409"/>
      <c r="EN1027" s="409"/>
      <c r="EX1027" s="409"/>
      <c r="EY1027" s="409"/>
      <c r="EZ1027" s="409"/>
      <c r="FA1027" s="409"/>
      <c r="FB1027" s="409"/>
      <c r="FC1027" s="409"/>
      <c r="FD1027" s="409"/>
      <c r="FN1027" s="409"/>
      <c r="FO1027" s="409"/>
      <c r="FP1027" s="409"/>
      <c r="FQ1027" s="409"/>
      <c r="FR1027" s="409"/>
      <c r="FS1027" s="409"/>
      <c r="FT1027" s="409"/>
      <c r="GD1027" s="409"/>
      <c r="GE1027" s="409"/>
      <c r="GF1027" s="409"/>
      <c r="GG1027" s="409"/>
      <c r="GH1027" s="409"/>
      <c r="GI1027" s="409"/>
      <c r="GJ1027" s="409"/>
      <c r="GT1027" s="409"/>
      <c r="GU1027" s="409"/>
      <c r="GV1027" s="409"/>
      <c r="GW1027" s="409"/>
      <c r="GX1027" s="409"/>
      <c r="GY1027" s="409"/>
      <c r="GZ1027" s="409"/>
      <c r="HJ1027" s="409"/>
      <c r="HK1027" s="409"/>
      <c r="HL1027" s="409"/>
      <c r="HM1027" s="409"/>
      <c r="HN1027" s="409"/>
      <c r="HO1027" s="409"/>
      <c r="HP1027" s="409"/>
      <c r="HZ1027" s="409"/>
      <c r="IA1027" s="409"/>
      <c r="IB1027" s="409"/>
      <c r="IC1027" s="409"/>
      <c r="ID1027" s="409"/>
      <c r="IE1027" s="409"/>
      <c r="IF1027" s="409"/>
      <c r="IP1027" s="409"/>
      <c r="IQ1027" s="409"/>
      <c r="IR1027" s="409"/>
      <c r="IS1027" s="409"/>
      <c r="IT1027" s="409"/>
      <c r="IU1027" s="409"/>
      <c r="IV1027" s="409"/>
    </row>
    <row r="1028" spans="10:256">
      <c r="J1028" s="409"/>
      <c r="K1028" s="409"/>
      <c r="L1028" s="409"/>
      <c r="M1028" s="409"/>
      <c r="N1028" s="409"/>
      <c r="O1028" s="409"/>
      <c r="P1028" s="409"/>
      <c r="Q1028" s="409"/>
      <c r="R1028" s="409"/>
      <c r="S1028" s="409"/>
      <c r="T1028" s="409"/>
      <c r="U1028" s="409"/>
      <c r="V1028" s="409"/>
      <c r="W1028" s="409"/>
      <c r="X1028" s="409"/>
      <c r="AP1028" s="409"/>
      <c r="AQ1028" s="409"/>
      <c r="AR1028" s="409"/>
      <c r="AS1028" s="409"/>
      <c r="AT1028" s="409"/>
      <c r="AU1028" s="409"/>
      <c r="AV1028" s="409"/>
      <c r="BF1028" s="409"/>
      <c r="BG1028" s="409"/>
      <c r="BH1028" s="409"/>
      <c r="BI1028" s="409"/>
      <c r="BJ1028" s="409"/>
      <c r="BK1028" s="409"/>
      <c r="BL1028" s="409"/>
      <c r="BV1028" s="409"/>
      <c r="BW1028" s="409"/>
      <c r="BX1028" s="409"/>
      <c r="BY1028" s="409"/>
      <c r="BZ1028" s="409"/>
      <c r="CA1028" s="409"/>
      <c r="CB1028" s="409"/>
      <c r="CL1028" s="409"/>
      <c r="CM1028" s="409"/>
      <c r="CN1028" s="409"/>
      <c r="CO1028" s="409"/>
      <c r="CP1028" s="409"/>
      <c r="CQ1028" s="409"/>
      <c r="CR1028" s="409"/>
      <c r="DB1028" s="409"/>
      <c r="DC1028" s="409"/>
      <c r="DD1028" s="409"/>
      <c r="DE1028" s="409"/>
      <c r="DF1028" s="409"/>
      <c r="DG1028" s="409"/>
      <c r="DH1028" s="409"/>
      <c r="DR1028" s="409"/>
      <c r="DS1028" s="409"/>
      <c r="DT1028" s="409"/>
      <c r="DU1028" s="409"/>
      <c r="DV1028" s="409"/>
      <c r="DW1028" s="409"/>
      <c r="DX1028" s="409"/>
      <c r="EH1028" s="409"/>
      <c r="EI1028" s="409"/>
      <c r="EJ1028" s="409"/>
      <c r="EK1028" s="409"/>
      <c r="EL1028" s="409"/>
      <c r="EM1028" s="409"/>
      <c r="EN1028" s="409"/>
      <c r="EX1028" s="409"/>
      <c r="EY1028" s="409"/>
      <c r="EZ1028" s="409"/>
      <c r="FA1028" s="409"/>
      <c r="FB1028" s="409"/>
      <c r="FC1028" s="409"/>
      <c r="FD1028" s="409"/>
      <c r="FN1028" s="409"/>
      <c r="FO1028" s="409"/>
      <c r="FP1028" s="409"/>
      <c r="FQ1028" s="409"/>
      <c r="FR1028" s="409"/>
      <c r="FS1028" s="409"/>
      <c r="FT1028" s="409"/>
      <c r="GD1028" s="409"/>
      <c r="GE1028" s="409"/>
      <c r="GF1028" s="409"/>
      <c r="GG1028" s="409"/>
      <c r="GH1028" s="409"/>
      <c r="GI1028" s="409"/>
      <c r="GJ1028" s="409"/>
      <c r="GT1028" s="409"/>
      <c r="GU1028" s="409"/>
      <c r="GV1028" s="409"/>
      <c r="GW1028" s="409"/>
      <c r="GX1028" s="409"/>
      <c r="GY1028" s="409"/>
      <c r="GZ1028" s="409"/>
      <c r="HJ1028" s="409"/>
      <c r="HK1028" s="409"/>
      <c r="HL1028" s="409"/>
      <c r="HM1028" s="409"/>
      <c r="HN1028" s="409"/>
      <c r="HO1028" s="409"/>
      <c r="HP1028" s="409"/>
      <c r="HZ1028" s="409"/>
      <c r="IA1028" s="409"/>
      <c r="IB1028" s="409"/>
      <c r="IC1028" s="409"/>
      <c r="ID1028" s="409"/>
      <c r="IE1028" s="409"/>
      <c r="IF1028" s="409"/>
      <c r="IP1028" s="409"/>
      <c r="IQ1028" s="409"/>
      <c r="IR1028" s="409"/>
      <c r="IS1028" s="409"/>
      <c r="IT1028" s="409"/>
      <c r="IU1028" s="409"/>
      <c r="IV1028" s="409"/>
    </row>
    <row r="1029" spans="10:256">
      <c r="J1029" s="409"/>
      <c r="K1029" s="409"/>
      <c r="L1029" s="409"/>
      <c r="M1029" s="409"/>
      <c r="N1029" s="409"/>
      <c r="O1029" s="409"/>
      <c r="P1029" s="409"/>
      <c r="Q1029" s="409"/>
      <c r="R1029" s="409"/>
      <c r="S1029" s="409"/>
      <c r="T1029" s="409"/>
      <c r="U1029" s="409"/>
      <c r="V1029" s="409"/>
      <c r="W1029" s="409"/>
      <c r="X1029" s="409"/>
      <c r="AP1029" s="409"/>
      <c r="AQ1029" s="409"/>
      <c r="AR1029" s="409"/>
      <c r="AS1029" s="409"/>
      <c r="AT1029" s="409"/>
      <c r="AU1029" s="409"/>
      <c r="AV1029" s="409"/>
      <c r="BF1029" s="409"/>
      <c r="BG1029" s="409"/>
      <c r="BH1029" s="409"/>
      <c r="BI1029" s="409"/>
      <c r="BJ1029" s="409"/>
      <c r="BK1029" s="409"/>
      <c r="BL1029" s="409"/>
      <c r="BV1029" s="409"/>
      <c r="BW1029" s="409"/>
      <c r="BX1029" s="409"/>
      <c r="BY1029" s="409"/>
      <c r="BZ1029" s="409"/>
      <c r="CA1029" s="409"/>
      <c r="CB1029" s="409"/>
      <c r="CL1029" s="409"/>
      <c r="CM1029" s="409"/>
      <c r="CN1029" s="409"/>
      <c r="CO1029" s="409"/>
      <c r="CP1029" s="409"/>
      <c r="CQ1029" s="409"/>
      <c r="CR1029" s="409"/>
      <c r="DB1029" s="409"/>
      <c r="DC1029" s="409"/>
      <c r="DD1029" s="409"/>
      <c r="DE1029" s="409"/>
      <c r="DF1029" s="409"/>
      <c r="DG1029" s="409"/>
      <c r="DH1029" s="409"/>
      <c r="DR1029" s="409"/>
      <c r="DS1029" s="409"/>
      <c r="DT1029" s="409"/>
      <c r="DU1029" s="409"/>
      <c r="DV1029" s="409"/>
      <c r="DW1029" s="409"/>
      <c r="DX1029" s="409"/>
      <c r="EH1029" s="409"/>
      <c r="EI1029" s="409"/>
      <c r="EJ1029" s="409"/>
      <c r="EK1029" s="409"/>
      <c r="EL1029" s="409"/>
      <c r="EM1029" s="409"/>
      <c r="EN1029" s="409"/>
      <c r="EX1029" s="409"/>
      <c r="EY1029" s="409"/>
      <c r="EZ1029" s="409"/>
      <c r="FA1029" s="409"/>
      <c r="FB1029" s="409"/>
      <c r="FC1029" s="409"/>
      <c r="FD1029" s="409"/>
      <c r="FN1029" s="409"/>
      <c r="FO1029" s="409"/>
      <c r="FP1029" s="409"/>
      <c r="FQ1029" s="409"/>
      <c r="FR1029" s="409"/>
      <c r="FS1029" s="409"/>
      <c r="FT1029" s="409"/>
      <c r="GD1029" s="409"/>
      <c r="GE1029" s="409"/>
      <c r="GF1029" s="409"/>
      <c r="GG1029" s="409"/>
      <c r="GH1029" s="409"/>
      <c r="GI1029" s="409"/>
      <c r="GJ1029" s="409"/>
      <c r="GT1029" s="409"/>
      <c r="GU1029" s="409"/>
      <c r="GV1029" s="409"/>
      <c r="GW1029" s="409"/>
      <c r="GX1029" s="409"/>
      <c r="GY1029" s="409"/>
      <c r="GZ1029" s="409"/>
      <c r="HJ1029" s="409"/>
      <c r="HK1029" s="409"/>
      <c r="HL1029" s="409"/>
      <c r="HM1029" s="409"/>
      <c r="HN1029" s="409"/>
      <c r="HO1029" s="409"/>
      <c r="HP1029" s="409"/>
      <c r="HZ1029" s="409"/>
      <c r="IA1029" s="409"/>
      <c r="IB1029" s="409"/>
      <c r="IC1029" s="409"/>
      <c r="ID1029" s="409"/>
      <c r="IE1029" s="409"/>
      <c r="IF1029" s="409"/>
      <c r="IP1029" s="409"/>
      <c r="IQ1029" s="409"/>
      <c r="IR1029" s="409"/>
      <c r="IS1029" s="409"/>
      <c r="IT1029" s="409"/>
      <c r="IU1029" s="409"/>
      <c r="IV1029" s="409"/>
    </row>
    <row r="1030" spans="10:256">
      <c r="J1030" s="409"/>
      <c r="K1030" s="409"/>
      <c r="L1030" s="409"/>
      <c r="M1030" s="409"/>
      <c r="N1030" s="409"/>
      <c r="O1030" s="409"/>
      <c r="P1030" s="409"/>
      <c r="Q1030" s="409"/>
      <c r="R1030" s="409"/>
      <c r="S1030" s="409"/>
      <c r="T1030" s="409"/>
      <c r="U1030" s="409"/>
      <c r="V1030" s="409"/>
      <c r="W1030" s="409"/>
      <c r="X1030" s="409"/>
      <c r="AP1030" s="409"/>
      <c r="AQ1030" s="409"/>
      <c r="AR1030" s="409"/>
      <c r="AS1030" s="409"/>
      <c r="AT1030" s="409"/>
      <c r="AU1030" s="409"/>
      <c r="AV1030" s="409"/>
      <c r="BF1030" s="409"/>
      <c r="BG1030" s="409"/>
      <c r="BH1030" s="409"/>
      <c r="BI1030" s="409"/>
      <c r="BJ1030" s="409"/>
      <c r="BK1030" s="409"/>
      <c r="BL1030" s="409"/>
      <c r="BV1030" s="409"/>
      <c r="BW1030" s="409"/>
      <c r="BX1030" s="409"/>
      <c r="BY1030" s="409"/>
      <c r="BZ1030" s="409"/>
      <c r="CA1030" s="409"/>
      <c r="CB1030" s="409"/>
      <c r="CL1030" s="409"/>
      <c r="CM1030" s="409"/>
      <c r="CN1030" s="409"/>
      <c r="CO1030" s="409"/>
      <c r="CP1030" s="409"/>
      <c r="CQ1030" s="409"/>
      <c r="CR1030" s="409"/>
      <c r="DB1030" s="409"/>
      <c r="DC1030" s="409"/>
      <c r="DD1030" s="409"/>
      <c r="DE1030" s="409"/>
      <c r="DF1030" s="409"/>
      <c r="DG1030" s="409"/>
      <c r="DH1030" s="409"/>
      <c r="DR1030" s="409"/>
      <c r="DS1030" s="409"/>
      <c r="DT1030" s="409"/>
      <c r="DU1030" s="409"/>
      <c r="DV1030" s="409"/>
      <c r="DW1030" s="409"/>
      <c r="DX1030" s="409"/>
      <c r="EH1030" s="409"/>
      <c r="EI1030" s="409"/>
      <c r="EJ1030" s="409"/>
      <c r="EK1030" s="409"/>
      <c r="EL1030" s="409"/>
      <c r="EM1030" s="409"/>
      <c r="EN1030" s="409"/>
      <c r="EX1030" s="409"/>
      <c r="EY1030" s="409"/>
      <c r="EZ1030" s="409"/>
      <c r="FA1030" s="409"/>
      <c r="FB1030" s="409"/>
      <c r="FC1030" s="409"/>
      <c r="FD1030" s="409"/>
      <c r="FN1030" s="409"/>
      <c r="FO1030" s="409"/>
      <c r="FP1030" s="409"/>
      <c r="FQ1030" s="409"/>
      <c r="FR1030" s="409"/>
      <c r="FS1030" s="409"/>
      <c r="FT1030" s="409"/>
      <c r="GD1030" s="409"/>
      <c r="GE1030" s="409"/>
      <c r="GF1030" s="409"/>
      <c r="GG1030" s="409"/>
      <c r="GH1030" s="409"/>
      <c r="GI1030" s="409"/>
      <c r="GJ1030" s="409"/>
      <c r="GT1030" s="409"/>
      <c r="GU1030" s="409"/>
      <c r="GV1030" s="409"/>
      <c r="GW1030" s="409"/>
      <c r="GX1030" s="409"/>
      <c r="GY1030" s="409"/>
      <c r="GZ1030" s="409"/>
      <c r="HJ1030" s="409"/>
      <c r="HK1030" s="409"/>
      <c r="HL1030" s="409"/>
      <c r="HM1030" s="409"/>
      <c r="HN1030" s="409"/>
      <c r="HO1030" s="409"/>
      <c r="HP1030" s="409"/>
      <c r="HZ1030" s="409"/>
      <c r="IA1030" s="409"/>
      <c r="IB1030" s="409"/>
      <c r="IC1030" s="409"/>
      <c r="ID1030" s="409"/>
      <c r="IE1030" s="409"/>
      <c r="IF1030" s="409"/>
      <c r="IP1030" s="409"/>
      <c r="IQ1030" s="409"/>
      <c r="IR1030" s="409"/>
      <c r="IS1030" s="409"/>
      <c r="IT1030" s="409"/>
      <c r="IU1030" s="409"/>
      <c r="IV1030" s="409"/>
    </row>
    <row r="1031" spans="10:256">
      <c r="J1031" s="409"/>
      <c r="K1031" s="409"/>
      <c r="L1031" s="409"/>
      <c r="M1031" s="409"/>
      <c r="N1031" s="409"/>
      <c r="O1031" s="409"/>
      <c r="P1031" s="409"/>
      <c r="Q1031" s="409"/>
      <c r="R1031" s="409"/>
      <c r="S1031" s="409"/>
      <c r="T1031" s="409"/>
      <c r="U1031" s="409"/>
      <c r="V1031" s="409"/>
      <c r="W1031" s="409"/>
      <c r="X1031" s="409"/>
      <c r="AP1031" s="409"/>
      <c r="AQ1031" s="409"/>
      <c r="AR1031" s="409"/>
      <c r="AS1031" s="409"/>
      <c r="AT1031" s="409"/>
      <c r="AU1031" s="409"/>
      <c r="AV1031" s="409"/>
      <c r="BF1031" s="409"/>
      <c r="BG1031" s="409"/>
      <c r="BH1031" s="409"/>
      <c r="BI1031" s="409"/>
      <c r="BJ1031" s="409"/>
      <c r="BK1031" s="409"/>
      <c r="BL1031" s="409"/>
      <c r="BV1031" s="409"/>
      <c r="BW1031" s="409"/>
      <c r="BX1031" s="409"/>
      <c r="BY1031" s="409"/>
      <c r="BZ1031" s="409"/>
      <c r="CA1031" s="409"/>
      <c r="CB1031" s="409"/>
      <c r="CL1031" s="409"/>
      <c r="CM1031" s="409"/>
      <c r="CN1031" s="409"/>
      <c r="CO1031" s="409"/>
      <c r="CP1031" s="409"/>
      <c r="CQ1031" s="409"/>
      <c r="CR1031" s="409"/>
      <c r="DB1031" s="409"/>
      <c r="DC1031" s="409"/>
      <c r="DD1031" s="409"/>
      <c r="DE1031" s="409"/>
      <c r="DF1031" s="409"/>
      <c r="DG1031" s="409"/>
      <c r="DH1031" s="409"/>
      <c r="DR1031" s="409"/>
      <c r="DS1031" s="409"/>
      <c r="DT1031" s="409"/>
      <c r="DU1031" s="409"/>
      <c r="DV1031" s="409"/>
      <c r="DW1031" s="409"/>
      <c r="DX1031" s="409"/>
      <c r="EH1031" s="409"/>
      <c r="EI1031" s="409"/>
      <c r="EJ1031" s="409"/>
      <c r="EK1031" s="409"/>
      <c r="EL1031" s="409"/>
      <c r="EM1031" s="409"/>
      <c r="EN1031" s="409"/>
      <c r="EX1031" s="409"/>
      <c r="EY1031" s="409"/>
      <c r="EZ1031" s="409"/>
      <c r="FA1031" s="409"/>
      <c r="FB1031" s="409"/>
      <c r="FC1031" s="409"/>
      <c r="FD1031" s="409"/>
      <c r="FN1031" s="409"/>
      <c r="FO1031" s="409"/>
      <c r="FP1031" s="409"/>
      <c r="FQ1031" s="409"/>
      <c r="FR1031" s="409"/>
      <c r="FS1031" s="409"/>
      <c r="FT1031" s="409"/>
      <c r="GD1031" s="409"/>
      <c r="GE1031" s="409"/>
      <c r="GF1031" s="409"/>
      <c r="GG1031" s="409"/>
      <c r="GH1031" s="409"/>
      <c r="GI1031" s="409"/>
      <c r="GJ1031" s="409"/>
      <c r="GT1031" s="409"/>
      <c r="GU1031" s="409"/>
      <c r="GV1031" s="409"/>
      <c r="GW1031" s="409"/>
      <c r="GX1031" s="409"/>
      <c r="GY1031" s="409"/>
      <c r="GZ1031" s="409"/>
      <c r="HJ1031" s="409"/>
      <c r="HK1031" s="409"/>
      <c r="HL1031" s="409"/>
      <c r="HM1031" s="409"/>
      <c r="HN1031" s="409"/>
      <c r="HO1031" s="409"/>
      <c r="HP1031" s="409"/>
      <c r="HZ1031" s="409"/>
      <c r="IA1031" s="409"/>
      <c r="IB1031" s="409"/>
      <c r="IC1031" s="409"/>
      <c r="ID1031" s="409"/>
      <c r="IE1031" s="409"/>
      <c r="IF1031" s="409"/>
      <c r="IP1031" s="409"/>
      <c r="IQ1031" s="409"/>
      <c r="IR1031" s="409"/>
      <c r="IS1031" s="409"/>
      <c r="IT1031" s="409"/>
      <c r="IU1031" s="409"/>
      <c r="IV1031" s="409"/>
    </row>
    <row r="1032" spans="10:256">
      <c r="J1032" s="409"/>
      <c r="K1032" s="409"/>
      <c r="L1032" s="409"/>
      <c r="M1032" s="409"/>
      <c r="N1032" s="409"/>
      <c r="O1032" s="409"/>
      <c r="P1032" s="409"/>
      <c r="Q1032" s="409"/>
      <c r="R1032" s="409"/>
      <c r="S1032" s="409"/>
      <c r="T1032" s="409"/>
      <c r="U1032" s="409"/>
      <c r="V1032" s="409"/>
      <c r="W1032" s="409"/>
      <c r="X1032" s="409"/>
      <c r="AP1032" s="409"/>
      <c r="AQ1032" s="409"/>
      <c r="AR1032" s="409"/>
      <c r="AS1032" s="409"/>
      <c r="AT1032" s="409"/>
      <c r="AU1032" s="409"/>
      <c r="AV1032" s="409"/>
      <c r="BF1032" s="409"/>
      <c r="BG1032" s="409"/>
      <c r="BH1032" s="409"/>
      <c r="BI1032" s="409"/>
      <c r="BJ1032" s="409"/>
      <c r="BK1032" s="409"/>
      <c r="BL1032" s="409"/>
      <c r="BV1032" s="409"/>
      <c r="BW1032" s="409"/>
      <c r="BX1032" s="409"/>
      <c r="BY1032" s="409"/>
      <c r="BZ1032" s="409"/>
      <c r="CA1032" s="409"/>
      <c r="CB1032" s="409"/>
      <c r="CL1032" s="409"/>
      <c r="CM1032" s="409"/>
      <c r="CN1032" s="409"/>
      <c r="CO1032" s="409"/>
      <c r="CP1032" s="409"/>
      <c r="CQ1032" s="409"/>
      <c r="CR1032" s="409"/>
      <c r="DB1032" s="409"/>
      <c r="DC1032" s="409"/>
      <c r="DD1032" s="409"/>
      <c r="DE1032" s="409"/>
      <c r="DF1032" s="409"/>
      <c r="DG1032" s="409"/>
      <c r="DH1032" s="409"/>
      <c r="DR1032" s="409"/>
      <c r="DS1032" s="409"/>
      <c r="DT1032" s="409"/>
      <c r="DU1032" s="409"/>
      <c r="DV1032" s="409"/>
      <c r="DW1032" s="409"/>
      <c r="DX1032" s="409"/>
      <c r="EH1032" s="409"/>
      <c r="EI1032" s="409"/>
      <c r="EJ1032" s="409"/>
      <c r="EK1032" s="409"/>
      <c r="EL1032" s="409"/>
      <c r="EM1032" s="409"/>
      <c r="EN1032" s="409"/>
      <c r="EX1032" s="409"/>
      <c r="EY1032" s="409"/>
      <c r="EZ1032" s="409"/>
      <c r="FA1032" s="409"/>
      <c r="FB1032" s="409"/>
      <c r="FC1032" s="409"/>
      <c r="FD1032" s="409"/>
      <c r="FN1032" s="409"/>
      <c r="FO1032" s="409"/>
      <c r="FP1032" s="409"/>
      <c r="FQ1032" s="409"/>
      <c r="FR1032" s="409"/>
      <c r="FS1032" s="409"/>
      <c r="FT1032" s="409"/>
      <c r="GD1032" s="409"/>
      <c r="GE1032" s="409"/>
      <c r="GF1032" s="409"/>
      <c r="GG1032" s="409"/>
      <c r="GH1032" s="409"/>
      <c r="GI1032" s="409"/>
      <c r="GJ1032" s="409"/>
      <c r="GT1032" s="409"/>
      <c r="GU1032" s="409"/>
      <c r="GV1032" s="409"/>
      <c r="GW1032" s="409"/>
      <c r="GX1032" s="409"/>
      <c r="GY1032" s="409"/>
      <c r="GZ1032" s="409"/>
      <c r="HJ1032" s="409"/>
      <c r="HK1032" s="409"/>
      <c r="HL1032" s="409"/>
      <c r="HM1032" s="409"/>
      <c r="HN1032" s="409"/>
      <c r="HO1032" s="409"/>
      <c r="HP1032" s="409"/>
      <c r="HZ1032" s="409"/>
      <c r="IA1032" s="409"/>
      <c r="IB1032" s="409"/>
      <c r="IC1032" s="409"/>
      <c r="ID1032" s="409"/>
      <c r="IE1032" s="409"/>
      <c r="IF1032" s="409"/>
      <c r="IP1032" s="409"/>
      <c r="IQ1032" s="409"/>
      <c r="IR1032" s="409"/>
      <c r="IS1032" s="409"/>
      <c r="IT1032" s="409"/>
      <c r="IU1032" s="409"/>
      <c r="IV1032" s="409"/>
    </row>
    <row r="1033" spans="10:256">
      <c r="J1033" s="409"/>
      <c r="K1033" s="409"/>
      <c r="L1033" s="409"/>
      <c r="M1033" s="409"/>
      <c r="N1033" s="409"/>
      <c r="O1033" s="409"/>
      <c r="P1033" s="409"/>
      <c r="Q1033" s="409"/>
      <c r="R1033" s="409"/>
      <c r="S1033" s="409"/>
      <c r="T1033" s="409"/>
      <c r="U1033" s="409"/>
      <c r="V1033" s="409"/>
      <c r="W1033" s="409"/>
      <c r="X1033" s="409"/>
      <c r="AP1033" s="409"/>
      <c r="AQ1033" s="409"/>
      <c r="AR1033" s="409"/>
      <c r="AS1033" s="409"/>
      <c r="AT1033" s="409"/>
      <c r="AU1033" s="409"/>
      <c r="AV1033" s="409"/>
      <c r="BF1033" s="409"/>
      <c r="BG1033" s="409"/>
      <c r="BH1033" s="409"/>
      <c r="BI1033" s="409"/>
      <c r="BJ1033" s="409"/>
      <c r="BK1033" s="409"/>
      <c r="BL1033" s="409"/>
      <c r="BV1033" s="409"/>
      <c r="BW1033" s="409"/>
      <c r="BX1033" s="409"/>
      <c r="BY1033" s="409"/>
      <c r="BZ1033" s="409"/>
      <c r="CA1033" s="409"/>
      <c r="CB1033" s="409"/>
      <c r="CL1033" s="409"/>
      <c r="CM1033" s="409"/>
      <c r="CN1033" s="409"/>
      <c r="CO1033" s="409"/>
      <c r="CP1033" s="409"/>
      <c r="CQ1033" s="409"/>
      <c r="CR1033" s="409"/>
      <c r="DB1033" s="409"/>
      <c r="DC1033" s="409"/>
      <c r="DD1033" s="409"/>
      <c r="DE1033" s="409"/>
      <c r="DF1033" s="409"/>
      <c r="DG1033" s="409"/>
      <c r="DH1033" s="409"/>
      <c r="DR1033" s="409"/>
      <c r="DS1033" s="409"/>
      <c r="DT1033" s="409"/>
      <c r="DU1033" s="409"/>
      <c r="DV1033" s="409"/>
      <c r="DW1033" s="409"/>
      <c r="DX1033" s="409"/>
      <c r="EH1033" s="409"/>
      <c r="EI1033" s="409"/>
      <c r="EJ1033" s="409"/>
      <c r="EK1033" s="409"/>
      <c r="EL1033" s="409"/>
      <c r="EM1033" s="409"/>
      <c r="EN1033" s="409"/>
      <c r="EX1033" s="409"/>
      <c r="EY1033" s="409"/>
      <c r="EZ1033" s="409"/>
      <c r="FA1033" s="409"/>
      <c r="FB1033" s="409"/>
      <c r="FC1033" s="409"/>
      <c r="FD1033" s="409"/>
      <c r="FN1033" s="409"/>
      <c r="FO1033" s="409"/>
      <c r="FP1033" s="409"/>
      <c r="FQ1033" s="409"/>
      <c r="FR1033" s="409"/>
      <c r="FS1033" s="409"/>
      <c r="FT1033" s="409"/>
      <c r="GD1033" s="409"/>
      <c r="GE1033" s="409"/>
      <c r="GF1033" s="409"/>
      <c r="GG1033" s="409"/>
      <c r="GH1033" s="409"/>
      <c r="GI1033" s="409"/>
      <c r="GJ1033" s="409"/>
      <c r="GT1033" s="409"/>
      <c r="GU1033" s="409"/>
      <c r="GV1033" s="409"/>
      <c r="GW1033" s="409"/>
      <c r="GX1033" s="409"/>
      <c r="GY1033" s="409"/>
      <c r="GZ1033" s="409"/>
      <c r="HJ1033" s="409"/>
      <c r="HK1033" s="409"/>
      <c r="HL1033" s="409"/>
      <c r="HM1033" s="409"/>
      <c r="HN1033" s="409"/>
      <c r="HO1033" s="409"/>
      <c r="HP1033" s="409"/>
      <c r="HZ1033" s="409"/>
      <c r="IA1033" s="409"/>
      <c r="IB1033" s="409"/>
      <c r="IC1033" s="409"/>
      <c r="ID1033" s="409"/>
      <c r="IE1033" s="409"/>
      <c r="IF1033" s="409"/>
      <c r="IP1033" s="409"/>
      <c r="IQ1033" s="409"/>
      <c r="IR1033" s="409"/>
      <c r="IS1033" s="409"/>
      <c r="IT1033" s="409"/>
      <c r="IU1033" s="409"/>
      <c r="IV1033" s="409"/>
    </row>
    <row r="1034" spans="10:256">
      <c r="J1034" s="409"/>
      <c r="K1034" s="409"/>
      <c r="L1034" s="409"/>
      <c r="M1034" s="409"/>
      <c r="N1034" s="409"/>
      <c r="O1034" s="409"/>
      <c r="P1034" s="409"/>
      <c r="Q1034" s="409"/>
      <c r="R1034" s="409"/>
      <c r="S1034" s="409"/>
      <c r="T1034" s="409"/>
      <c r="U1034" s="409"/>
      <c r="V1034" s="409"/>
      <c r="W1034" s="409"/>
      <c r="X1034" s="409"/>
      <c r="AP1034" s="409"/>
      <c r="AQ1034" s="409"/>
      <c r="AR1034" s="409"/>
      <c r="AS1034" s="409"/>
      <c r="AT1034" s="409"/>
      <c r="AU1034" s="409"/>
      <c r="AV1034" s="409"/>
      <c r="BF1034" s="409"/>
      <c r="BG1034" s="409"/>
      <c r="BH1034" s="409"/>
      <c r="BI1034" s="409"/>
      <c r="BJ1034" s="409"/>
      <c r="BK1034" s="409"/>
      <c r="BL1034" s="409"/>
      <c r="BV1034" s="409"/>
      <c r="BW1034" s="409"/>
      <c r="BX1034" s="409"/>
      <c r="BY1034" s="409"/>
      <c r="BZ1034" s="409"/>
      <c r="CA1034" s="409"/>
      <c r="CB1034" s="409"/>
      <c r="CL1034" s="409"/>
      <c r="CM1034" s="409"/>
      <c r="CN1034" s="409"/>
      <c r="CO1034" s="409"/>
      <c r="CP1034" s="409"/>
      <c r="CQ1034" s="409"/>
      <c r="CR1034" s="409"/>
      <c r="DB1034" s="409"/>
      <c r="DC1034" s="409"/>
      <c r="DD1034" s="409"/>
      <c r="DE1034" s="409"/>
      <c r="DF1034" s="409"/>
      <c r="DG1034" s="409"/>
      <c r="DH1034" s="409"/>
      <c r="DR1034" s="409"/>
      <c r="DS1034" s="409"/>
      <c r="DT1034" s="409"/>
      <c r="DU1034" s="409"/>
      <c r="DV1034" s="409"/>
      <c r="DW1034" s="409"/>
      <c r="DX1034" s="409"/>
      <c r="EH1034" s="409"/>
      <c r="EI1034" s="409"/>
      <c r="EJ1034" s="409"/>
      <c r="EK1034" s="409"/>
      <c r="EL1034" s="409"/>
      <c r="EM1034" s="409"/>
      <c r="EN1034" s="409"/>
      <c r="EX1034" s="409"/>
      <c r="EY1034" s="409"/>
      <c r="EZ1034" s="409"/>
      <c r="FA1034" s="409"/>
      <c r="FB1034" s="409"/>
      <c r="FC1034" s="409"/>
      <c r="FD1034" s="409"/>
      <c r="FN1034" s="409"/>
      <c r="FO1034" s="409"/>
      <c r="FP1034" s="409"/>
      <c r="FQ1034" s="409"/>
      <c r="FR1034" s="409"/>
      <c r="FS1034" s="409"/>
      <c r="FT1034" s="409"/>
      <c r="GD1034" s="409"/>
      <c r="GE1034" s="409"/>
      <c r="GF1034" s="409"/>
      <c r="GG1034" s="409"/>
      <c r="GH1034" s="409"/>
      <c r="GI1034" s="409"/>
      <c r="GJ1034" s="409"/>
      <c r="GT1034" s="409"/>
      <c r="GU1034" s="409"/>
      <c r="GV1034" s="409"/>
      <c r="GW1034" s="409"/>
      <c r="GX1034" s="409"/>
      <c r="GY1034" s="409"/>
      <c r="GZ1034" s="409"/>
      <c r="HJ1034" s="409"/>
      <c r="HK1034" s="409"/>
      <c r="HL1034" s="409"/>
      <c r="HM1034" s="409"/>
      <c r="HN1034" s="409"/>
      <c r="HO1034" s="409"/>
      <c r="HP1034" s="409"/>
      <c r="HZ1034" s="409"/>
      <c r="IA1034" s="409"/>
      <c r="IB1034" s="409"/>
      <c r="IC1034" s="409"/>
      <c r="ID1034" s="409"/>
      <c r="IE1034" s="409"/>
      <c r="IF1034" s="409"/>
      <c r="IP1034" s="409"/>
      <c r="IQ1034" s="409"/>
      <c r="IR1034" s="409"/>
      <c r="IS1034" s="409"/>
      <c r="IT1034" s="409"/>
      <c r="IU1034" s="409"/>
      <c r="IV1034" s="409"/>
    </row>
    <row r="1035" spans="10:256">
      <c r="J1035" s="409"/>
      <c r="K1035" s="409"/>
      <c r="L1035" s="409"/>
      <c r="M1035" s="409"/>
      <c r="N1035" s="409"/>
      <c r="O1035" s="409"/>
      <c r="P1035" s="409"/>
      <c r="Q1035" s="409"/>
      <c r="R1035" s="409"/>
      <c r="S1035" s="409"/>
      <c r="T1035" s="409"/>
      <c r="U1035" s="409"/>
      <c r="V1035" s="409"/>
      <c r="W1035" s="409"/>
      <c r="X1035" s="409"/>
      <c r="AP1035" s="409"/>
      <c r="AQ1035" s="409"/>
      <c r="AR1035" s="409"/>
      <c r="AS1035" s="409"/>
      <c r="AT1035" s="409"/>
      <c r="AU1035" s="409"/>
      <c r="AV1035" s="409"/>
      <c r="BF1035" s="409"/>
      <c r="BG1035" s="409"/>
      <c r="BH1035" s="409"/>
      <c r="BI1035" s="409"/>
      <c r="BJ1035" s="409"/>
      <c r="BK1035" s="409"/>
      <c r="BL1035" s="409"/>
      <c r="BV1035" s="409"/>
      <c r="BW1035" s="409"/>
      <c r="BX1035" s="409"/>
      <c r="BY1035" s="409"/>
      <c r="BZ1035" s="409"/>
      <c r="CA1035" s="409"/>
      <c r="CB1035" s="409"/>
      <c r="CL1035" s="409"/>
      <c r="CM1035" s="409"/>
      <c r="CN1035" s="409"/>
      <c r="CO1035" s="409"/>
      <c r="CP1035" s="409"/>
      <c r="CQ1035" s="409"/>
      <c r="CR1035" s="409"/>
      <c r="DB1035" s="409"/>
      <c r="DC1035" s="409"/>
      <c r="DD1035" s="409"/>
      <c r="DE1035" s="409"/>
      <c r="DF1035" s="409"/>
      <c r="DG1035" s="409"/>
      <c r="DH1035" s="409"/>
      <c r="DR1035" s="409"/>
      <c r="DS1035" s="409"/>
      <c r="DT1035" s="409"/>
      <c r="DU1035" s="409"/>
      <c r="DV1035" s="409"/>
      <c r="DW1035" s="409"/>
      <c r="DX1035" s="409"/>
      <c r="EH1035" s="409"/>
      <c r="EI1035" s="409"/>
      <c r="EJ1035" s="409"/>
      <c r="EK1035" s="409"/>
      <c r="EL1035" s="409"/>
      <c r="EM1035" s="409"/>
      <c r="EN1035" s="409"/>
      <c r="EX1035" s="409"/>
      <c r="EY1035" s="409"/>
      <c r="EZ1035" s="409"/>
      <c r="FA1035" s="409"/>
      <c r="FB1035" s="409"/>
      <c r="FC1035" s="409"/>
      <c r="FD1035" s="409"/>
      <c r="FN1035" s="409"/>
      <c r="FO1035" s="409"/>
      <c r="FP1035" s="409"/>
      <c r="FQ1035" s="409"/>
      <c r="FR1035" s="409"/>
      <c r="FS1035" s="409"/>
      <c r="FT1035" s="409"/>
      <c r="GD1035" s="409"/>
      <c r="GE1035" s="409"/>
      <c r="GF1035" s="409"/>
      <c r="GG1035" s="409"/>
      <c r="GH1035" s="409"/>
      <c r="GI1035" s="409"/>
      <c r="GJ1035" s="409"/>
      <c r="GT1035" s="409"/>
      <c r="GU1035" s="409"/>
      <c r="GV1035" s="409"/>
      <c r="GW1035" s="409"/>
      <c r="GX1035" s="409"/>
      <c r="GY1035" s="409"/>
      <c r="GZ1035" s="409"/>
      <c r="HJ1035" s="409"/>
      <c r="HK1035" s="409"/>
      <c r="HL1035" s="409"/>
      <c r="HM1035" s="409"/>
      <c r="HN1035" s="409"/>
      <c r="HO1035" s="409"/>
      <c r="HP1035" s="409"/>
      <c r="HZ1035" s="409"/>
      <c r="IA1035" s="409"/>
      <c r="IB1035" s="409"/>
      <c r="IC1035" s="409"/>
      <c r="ID1035" s="409"/>
      <c r="IE1035" s="409"/>
      <c r="IF1035" s="409"/>
      <c r="IP1035" s="409"/>
      <c r="IQ1035" s="409"/>
      <c r="IR1035" s="409"/>
      <c r="IS1035" s="409"/>
      <c r="IT1035" s="409"/>
      <c r="IU1035" s="409"/>
      <c r="IV1035" s="409"/>
    </row>
    <row r="1036" spans="10:256">
      <c r="J1036" s="409"/>
      <c r="K1036" s="409"/>
      <c r="L1036" s="409"/>
      <c r="M1036" s="409"/>
      <c r="N1036" s="409"/>
      <c r="O1036" s="409"/>
      <c r="P1036" s="409"/>
      <c r="Q1036" s="409"/>
      <c r="R1036" s="409"/>
      <c r="S1036" s="409"/>
      <c r="T1036" s="409"/>
      <c r="U1036" s="409"/>
      <c r="V1036" s="409"/>
      <c r="W1036" s="409"/>
      <c r="X1036" s="409"/>
      <c r="AP1036" s="409"/>
      <c r="AQ1036" s="409"/>
      <c r="AR1036" s="409"/>
      <c r="AS1036" s="409"/>
      <c r="AT1036" s="409"/>
      <c r="AU1036" s="409"/>
      <c r="AV1036" s="409"/>
      <c r="BF1036" s="409"/>
      <c r="BG1036" s="409"/>
      <c r="BH1036" s="409"/>
      <c r="BI1036" s="409"/>
      <c r="BJ1036" s="409"/>
      <c r="BK1036" s="409"/>
      <c r="BL1036" s="409"/>
      <c r="BV1036" s="409"/>
      <c r="BW1036" s="409"/>
      <c r="BX1036" s="409"/>
      <c r="BY1036" s="409"/>
      <c r="BZ1036" s="409"/>
      <c r="CA1036" s="409"/>
      <c r="CB1036" s="409"/>
      <c r="CL1036" s="409"/>
      <c r="CM1036" s="409"/>
      <c r="CN1036" s="409"/>
      <c r="CO1036" s="409"/>
      <c r="CP1036" s="409"/>
      <c r="CQ1036" s="409"/>
      <c r="CR1036" s="409"/>
      <c r="DB1036" s="409"/>
      <c r="DC1036" s="409"/>
      <c r="DD1036" s="409"/>
      <c r="DE1036" s="409"/>
      <c r="DF1036" s="409"/>
      <c r="DG1036" s="409"/>
      <c r="DH1036" s="409"/>
      <c r="DR1036" s="409"/>
      <c r="DS1036" s="409"/>
      <c r="DT1036" s="409"/>
      <c r="DU1036" s="409"/>
      <c r="DV1036" s="409"/>
      <c r="DW1036" s="409"/>
      <c r="DX1036" s="409"/>
      <c r="EH1036" s="409"/>
      <c r="EI1036" s="409"/>
      <c r="EJ1036" s="409"/>
      <c r="EK1036" s="409"/>
      <c r="EL1036" s="409"/>
      <c r="EM1036" s="409"/>
      <c r="EN1036" s="409"/>
      <c r="EX1036" s="409"/>
      <c r="EY1036" s="409"/>
      <c r="EZ1036" s="409"/>
      <c r="FA1036" s="409"/>
      <c r="FB1036" s="409"/>
      <c r="FC1036" s="409"/>
      <c r="FD1036" s="409"/>
      <c r="FN1036" s="409"/>
      <c r="FO1036" s="409"/>
      <c r="FP1036" s="409"/>
      <c r="FQ1036" s="409"/>
      <c r="FR1036" s="409"/>
      <c r="FS1036" s="409"/>
      <c r="FT1036" s="409"/>
      <c r="GD1036" s="409"/>
      <c r="GE1036" s="409"/>
      <c r="GF1036" s="409"/>
      <c r="GG1036" s="409"/>
      <c r="GH1036" s="409"/>
      <c r="GI1036" s="409"/>
      <c r="GJ1036" s="409"/>
      <c r="GT1036" s="409"/>
      <c r="GU1036" s="409"/>
      <c r="GV1036" s="409"/>
      <c r="GW1036" s="409"/>
      <c r="GX1036" s="409"/>
      <c r="GY1036" s="409"/>
      <c r="GZ1036" s="409"/>
      <c r="HJ1036" s="409"/>
      <c r="HK1036" s="409"/>
      <c r="HL1036" s="409"/>
      <c r="HM1036" s="409"/>
      <c r="HN1036" s="409"/>
      <c r="HO1036" s="409"/>
      <c r="HP1036" s="409"/>
      <c r="HZ1036" s="409"/>
      <c r="IA1036" s="409"/>
      <c r="IB1036" s="409"/>
      <c r="IC1036" s="409"/>
      <c r="ID1036" s="409"/>
      <c r="IE1036" s="409"/>
      <c r="IF1036" s="409"/>
      <c r="IP1036" s="409"/>
      <c r="IQ1036" s="409"/>
      <c r="IR1036" s="409"/>
      <c r="IS1036" s="409"/>
      <c r="IT1036" s="409"/>
      <c r="IU1036" s="409"/>
      <c r="IV1036" s="409"/>
    </row>
    <row r="1037" spans="10:256">
      <c r="J1037" s="409"/>
      <c r="K1037" s="409"/>
      <c r="L1037" s="409"/>
      <c r="M1037" s="409"/>
      <c r="N1037" s="409"/>
      <c r="O1037" s="409"/>
      <c r="P1037" s="409"/>
      <c r="Q1037" s="409"/>
      <c r="R1037" s="409"/>
      <c r="S1037" s="409"/>
      <c r="T1037" s="409"/>
      <c r="U1037" s="409"/>
      <c r="V1037" s="409"/>
      <c r="W1037" s="409"/>
      <c r="X1037" s="409"/>
      <c r="AP1037" s="409"/>
      <c r="AQ1037" s="409"/>
      <c r="AR1037" s="409"/>
      <c r="AS1037" s="409"/>
      <c r="AT1037" s="409"/>
      <c r="AU1037" s="409"/>
      <c r="AV1037" s="409"/>
      <c r="BF1037" s="409"/>
      <c r="BG1037" s="409"/>
      <c r="BH1037" s="409"/>
      <c r="BI1037" s="409"/>
      <c r="BJ1037" s="409"/>
      <c r="BK1037" s="409"/>
      <c r="BL1037" s="409"/>
      <c r="BV1037" s="409"/>
      <c r="BW1037" s="409"/>
      <c r="BX1037" s="409"/>
      <c r="BY1037" s="409"/>
      <c r="BZ1037" s="409"/>
      <c r="CA1037" s="409"/>
      <c r="CB1037" s="409"/>
      <c r="CL1037" s="409"/>
      <c r="CM1037" s="409"/>
      <c r="CN1037" s="409"/>
      <c r="CO1037" s="409"/>
      <c r="CP1037" s="409"/>
      <c r="CQ1037" s="409"/>
      <c r="CR1037" s="409"/>
      <c r="DB1037" s="409"/>
      <c r="DC1037" s="409"/>
      <c r="DD1037" s="409"/>
      <c r="DE1037" s="409"/>
      <c r="DF1037" s="409"/>
      <c r="DG1037" s="409"/>
      <c r="DH1037" s="409"/>
      <c r="DR1037" s="409"/>
      <c r="DS1037" s="409"/>
      <c r="DT1037" s="409"/>
      <c r="DU1037" s="409"/>
      <c r="DV1037" s="409"/>
      <c r="DW1037" s="409"/>
      <c r="DX1037" s="409"/>
      <c r="EH1037" s="409"/>
      <c r="EI1037" s="409"/>
      <c r="EJ1037" s="409"/>
      <c r="EK1037" s="409"/>
      <c r="EL1037" s="409"/>
      <c r="EM1037" s="409"/>
      <c r="EN1037" s="409"/>
      <c r="EX1037" s="409"/>
      <c r="EY1037" s="409"/>
      <c r="EZ1037" s="409"/>
      <c r="FA1037" s="409"/>
      <c r="FB1037" s="409"/>
      <c r="FC1037" s="409"/>
      <c r="FD1037" s="409"/>
      <c r="FN1037" s="409"/>
      <c r="FO1037" s="409"/>
      <c r="FP1037" s="409"/>
      <c r="FQ1037" s="409"/>
      <c r="FR1037" s="409"/>
      <c r="FS1037" s="409"/>
      <c r="FT1037" s="409"/>
      <c r="GD1037" s="409"/>
      <c r="GE1037" s="409"/>
      <c r="GF1037" s="409"/>
      <c r="GG1037" s="409"/>
      <c r="GH1037" s="409"/>
      <c r="GI1037" s="409"/>
      <c r="GJ1037" s="409"/>
      <c r="GT1037" s="409"/>
      <c r="GU1037" s="409"/>
      <c r="GV1037" s="409"/>
      <c r="GW1037" s="409"/>
      <c r="GX1037" s="409"/>
      <c r="GY1037" s="409"/>
      <c r="GZ1037" s="409"/>
      <c r="HJ1037" s="409"/>
      <c r="HK1037" s="409"/>
      <c r="HL1037" s="409"/>
      <c r="HM1037" s="409"/>
      <c r="HN1037" s="409"/>
      <c r="HO1037" s="409"/>
      <c r="HP1037" s="409"/>
      <c r="HZ1037" s="409"/>
      <c r="IA1037" s="409"/>
      <c r="IB1037" s="409"/>
      <c r="IC1037" s="409"/>
      <c r="ID1037" s="409"/>
      <c r="IE1037" s="409"/>
      <c r="IF1037" s="409"/>
      <c r="IP1037" s="409"/>
      <c r="IQ1037" s="409"/>
      <c r="IR1037" s="409"/>
      <c r="IS1037" s="409"/>
      <c r="IT1037" s="409"/>
      <c r="IU1037" s="409"/>
      <c r="IV1037" s="409"/>
    </row>
    <row r="1038" spans="10:256">
      <c r="J1038" s="409"/>
      <c r="K1038" s="409"/>
      <c r="L1038" s="409"/>
      <c r="M1038" s="409"/>
      <c r="N1038" s="409"/>
      <c r="O1038" s="409"/>
      <c r="P1038" s="409"/>
      <c r="Q1038" s="409"/>
      <c r="R1038" s="409"/>
      <c r="S1038" s="409"/>
      <c r="T1038" s="409"/>
      <c r="U1038" s="409"/>
      <c r="V1038" s="409"/>
      <c r="W1038" s="409"/>
      <c r="X1038" s="409"/>
      <c r="AP1038" s="409"/>
      <c r="AQ1038" s="409"/>
      <c r="AR1038" s="409"/>
      <c r="AS1038" s="409"/>
      <c r="AT1038" s="409"/>
      <c r="AU1038" s="409"/>
      <c r="AV1038" s="409"/>
      <c r="BF1038" s="409"/>
      <c r="BG1038" s="409"/>
      <c r="BH1038" s="409"/>
      <c r="BI1038" s="409"/>
      <c r="BJ1038" s="409"/>
      <c r="BK1038" s="409"/>
      <c r="BL1038" s="409"/>
      <c r="BV1038" s="409"/>
      <c r="BW1038" s="409"/>
      <c r="BX1038" s="409"/>
      <c r="BY1038" s="409"/>
      <c r="BZ1038" s="409"/>
      <c r="CA1038" s="409"/>
      <c r="CB1038" s="409"/>
      <c r="CL1038" s="409"/>
      <c r="CM1038" s="409"/>
      <c r="CN1038" s="409"/>
      <c r="CO1038" s="409"/>
      <c r="CP1038" s="409"/>
      <c r="CQ1038" s="409"/>
      <c r="CR1038" s="409"/>
      <c r="DB1038" s="409"/>
      <c r="DC1038" s="409"/>
      <c r="DD1038" s="409"/>
      <c r="DE1038" s="409"/>
      <c r="DF1038" s="409"/>
      <c r="DG1038" s="409"/>
      <c r="DH1038" s="409"/>
      <c r="DR1038" s="409"/>
      <c r="DS1038" s="409"/>
      <c r="DT1038" s="409"/>
      <c r="DU1038" s="409"/>
      <c r="DV1038" s="409"/>
      <c r="DW1038" s="409"/>
      <c r="DX1038" s="409"/>
      <c r="EH1038" s="409"/>
      <c r="EI1038" s="409"/>
      <c r="EJ1038" s="409"/>
      <c r="EK1038" s="409"/>
      <c r="EL1038" s="409"/>
      <c r="EM1038" s="409"/>
      <c r="EN1038" s="409"/>
      <c r="EX1038" s="409"/>
      <c r="EY1038" s="409"/>
      <c r="EZ1038" s="409"/>
      <c r="FA1038" s="409"/>
      <c r="FB1038" s="409"/>
      <c r="FC1038" s="409"/>
      <c r="FD1038" s="409"/>
      <c r="FN1038" s="409"/>
      <c r="FO1038" s="409"/>
      <c r="FP1038" s="409"/>
      <c r="FQ1038" s="409"/>
      <c r="FR1038" s="409"/>
      <c r="FS1038" s="409"/>
      <c r="FT1038" s="409"/>
      <c r="GD1038" s="409"/>
      <c r="GE1038" s="409"/>
      <c r="GF1038" s="409"/>
      <c r="GG1038" s="409"/>
      <c r="GH1038" s="409"/>
      <c r="GI1038" s="409"/>
      <c r="GJ1038" s="409"/>
      <c r="GT1038" s="409"/>
      <c r="GU1038" s="409"/>
      <c r="GV1038" s="409"/>
      <c r="GW1038" s="409"/>
      <c r="GX1038" s="409"/>
      <c r="GY1038" s="409"/>
      <c r="GZ1038" s="409"/>
      <c r="HJ1038" s="409"/>
      <c r="HK1038" s="409"/>
      <c r="HL1038" s="409"/>
      <c r="HM1038" s="409"/>
      <c r="HN1038" s="409"/>
      <c r="HO1038" s="409"/>
      <c r="HP1038" s="409"/>
      <c r="HZ1038" s="409"/>
      <c r="IA1038" s="409"/>
      <c r="IB1038" s="409"/>
      <c r="IC1038" s="409"/>
      <c r="ID1038" s="409"/>
      <c r="IE1038" s="409"/>
      <c r="IF1038" s="409"/>
      <c r="IP1038" s="409"/>
      <c r="IQ1038" s="409"/>
      <c r="IR1038" s="409"/>
      <c r="IS1038" s="409"/>
      <c r="IT1038" s="409"/>
      <c r="IU1038" s="409"/>
      <c r="IV1038" s="409"/>
    </row>
    <row r="1039" spans="10:256">
      <c r="J1039" s="409"/>
      <c r="K1039" s="409"/>
      <c r="L1039" s="409"/>
      <c r="M1039" s="409"/>
      <c r="N1039" s="409"/>
      <c r="O1039" s="409"/>
      <c r="P1039" s="409"/>
      <c r="Q1039" s="409"/>
      <c r="R1039" s="409"/>
      <c r="S1039" s="409"/>
      <c r="T1039" s="409"/>
      <c r="U1039" s="409"/>
      <c r="V1039" s="409"/>
      <c r="W1039" s="409"/>
      <c r="X1039" s="409"/>
      <c r="AP1039" s="409"/>
      <c r="AQ1039" s="409"/>
      <c r="AR1039" s="409"/>
      <c r="AS1039" s="409"/>
      <c r="AT1039" s="409"/>
      <c r="AU1039" s="409"/>
      <c r="AV1039" s="409"/>
      <c r="BF1039" s="409"/>
      <c r="BG1039" s="409"/>
      <c r="BH1039" s="409"/>
      <c r="BI1039" s="409"/>
      <c r="BJ1039" s="409"/>
      <c r="BK1039" s="409"/>
      <c r="BL1039" s="409"/>
      <c r="BV1039" s="409"/>
      <c r="BW1039" s="409"/>
      <c r="BX1039" s="409"/>
      <c r="BY1039" s="409"/>
      <c r="BZ1039" s="409"/>
      <c r="CA1039" s="409"/>
      <c r="CB1039" s="409"/>
      <c r="CL1039" s="409"/>
      <c r="CM1039" s="409"/>
      <c r="CN1039" s="409"/>
      <c r="CO1039" s="409"/>
      <c r="CP1039" s="409"/>
      <c r="CQ1039" s="409"/>
      <c r="CR1039" s="409"/>
      <c r="DB1039" s="409"/>
      <c r="DC1039" s="409"/>
      <c r="DD1039" s="409"/>
      <c r="DE1039" s="409"/>
      <c r="DF1039" s="409"/>
      <c r="DG1039" s="409"/>
      <c r="DH1039" s="409"/>
      <c r="DR1039" s="409"/>
      <c r="DS1039" s="409"/>
      <c r="DT1039" s="409"/>
      <c r="DU1039" s="409"/>
      <c r="DV1039" s="409"/>
      <c r="DW1039" s="409"/>
      <c r="DX1039" s="409"/>
      <c r="EH1039" s="409"/>
      <c r="EI1039" s="409"/>
      <c r="EJ1039" s="409"/>
      <c r="EK1039" s="409"/>
      <c r="EL1039" s="409"/>
      <c r="EM1039" s="409"/>
      <c r="EN1039" s="409"/>
      <c r="EX1039" s="409"/>
      <c r="EY1039" s="409"/>
      <c r="EZ1039" s="409"/>
      <c r="FA1039" s="409"/>
      <c r="FB1039" s="409"/>
      <c r="FC1039" s="409"/>
      <c r="FD1039" s="409"/>
      <c r="FN1039" s="409"/>
      <c r="FO1039" s="409"/>
      <c r="FP1039" s="409"/>
      <c r="FQ1039" s="409"/>
      <c r="FR1039" s="409"/>
      <c r="FS1039" s="409"/>
      <c r="FT1039" s="409"/>
      <c r="GD1039" s="409"/>
      <c r="GE1039" s="409"/>
      <c r="GF1039" s="409"/>
      <c r="GG1039" s="409"/>
      <c r="GH1039" s="409"/>
      <c r="GI1039" s="409"/>
      <c r="GJ1039" s="409"/>
      <c r="GT1039" s="409"/>
      <c r="GU1039" s="409"/>
      <c r="GV1039" s="409"/>
      <c r="GW1039" s="409"/>
      <c r="GX1039" s="409"/>
      <c r="GY1039" s="409"/>
      <c r="GZ1039" s="409"/>
      <c r="HJ1039" s="409"/>
      <c r="HK1039" s="409"/>
      <c r="HL1039" s="409"/>
      <c r="HM1039" s="409"/>
      <c r="HN1039" s="409"/>
      <c r="HO1039" s="409"/>
      <c r="HP1039" s="409"/>
      <c r="HZ1039" s="409"/>
      <c r="IA1039" s="409"/>
      <c r="IB1039" s="409"/>
      <c r="IC1039" s="409"/>
      <c r="ID1039" s="409"/>
      <c r="IE1039" s="409"/>
      <c r="IF1039" s="409"/>
      <c r="IP1039" s="409"/>
      <c r="IQ1039" s="409"/>
      <c r="IR1039" s="409"/>
      <c r="IS1039" s="409"/>
      <c r="IT1039" s="409"/>
      <c r="IU1039" s="409"/>
      <c r="IV1039" s="409"/>
    </row>
    <row r="1040" spans="10:256">
      <c r="J1040" s="409"/>
      <c r="K1040" s="409"/>
      <c r="L1040" s="409"/>
      <c r="M1040" s="409"/>
      <c r="N1040" s="409"/>
      <c r="O1040" s="409"/>
      <c r="P1040" s="409"/>
      <c r="Q1040" s="409"/>
      <c r="R1040" s="409"/>
      <c r="S1040" s="409"/>
      <c r="T1040" s="409"/>
      <c r="U1040" s="409"/>
      <c r="V1040" s="409"/>
      <c r="W1040" s="409"/>
      <c r="X1040" s="409"/>
      <c r="AP1040" s="409"/>
      <c r="AQ1040" s="409"/>
      <c r="AR1040" s="409"/>
      <c r="AS1040" s="409"/>
      <c r="AT1040" s="409"/>
      <c r="AU1040" s="409"/>
      <c r="AV1040" s="409"/>
      <c r="BF1040" s="409"/>
      <c r="BG1040" s="409"/>
      <c r="BH1040" s="409"/>
      <c r="BI1040" s="409"/>
      <c r="BJ1040" s="409"/>
      <c r="BK1040" s="409"/>
      <c r="BL1040" s="409"/>
      <c r="BV1040" s="409"/>
      <c r="BW1040" s="409"/>
      <c r="BX1040" s="409"/>
      <c r="BY1040" s="409"/>
      <c r="BZ1040" s="409"/>
      <c r="CA1040" s="409"/>
      <c r="CB1040" s="409"/>
      <c r="CL1040" s="409"/>
      <c r="CM1040" s="409"/>
      <c r="CN1040" s="409"/>
      <c r="CO1040" s="409"/>
      <c r="CP1040" s="409"/>
      <c r="CQ1040" s="409"/>
      <c r="CR1040" s="409"/>
      <c r="DB1040" s="409"/>
      <c r="DC1040" s="409"/>
      <c r="DD1040" s="409"/>
      <c r="DE1040" s="409"/>
      <c r="DF1040" s="409"/>
      <c r="DG1040" s="409"/>
      <c r="DH1040" s="409"/>
      <c r="DR1040" s="409"/>
      <c r="DS1040" s="409"/>
      <c r="DT1040" s="409"/>
      <c r="DU1040" s="409"/>
      <c r="DV1040" s="409"/>
      <c r="DW1040" s="409"/>
      <c r="DX1040" s="409"/>
      <c r="EH1040" s="409"/>
      <c r="EI1040" s="409"/>
      <c r="EJ1040" s="409"/>
      <c r="EK1040" s="409"/>
      <c r="EL1040" s="409"/>
      <c r="EM1040" s="409"/>
      <c r="EN1040" s="409"/>
      <c r="EX1040" s="409"/>
      <c r="EY1040" s="409"/>
      <c r="EZ1040" s="409"/>
      <c r="FA1040" s="409"/>
      <c r="FB1040" s="409"/>
      <c r="FC1040" s="409"/>
      <c r="FD1040" s="409"/>
      <c r="FN1040" s="409"/>
      <c r="FO1040" s="409"/>
      <c r="FP1040" s="409"/>
      <c r="FQ1040" s="409"/>
      <c r="FR1040" s="409"/>
      <c r="FS1040" s="409"/>
      <c r="FT1040" s="409"/>
      <c r="GD1040" s="409"/>
      <c r="GE1040" s="409"/>
      <c r="GF1040" s="409"/>
      <c r="GG1040" s="409"/>
      <c r="GH1040" s="409"/>
      <c r="GI1040" s="409"/>
      <c r="GJ1040" s="409"/>
      <c r="GT1040" s="409"/>
      <c r="GU1040" s="409"/>
      <c r="GV1040" s="409"/>
      <c r="GW1040" s="409"/>
      <c r="GX1040" s="409"/>
      <c r="GY1040" s="409"/>
      <c r="GZ1040" s="409"/>
      <c r="HJ1040" s="409"/>
      <c r="HK1040" s="409"/>
      <c r="HL1040" s="409"/>
      <c r="HM1040" s="409"/>
      <c r="HN1040" s="409"/>
      <c r="HO1040" s="409"/>
      <c r="HP1040" s="409"/>
      <c r="HZ1040" s="409"/>
      <c r="IA1040" s="409"/>
      <c r="IB1040" s="409"/>
      <c r="IC1040" s="409"/>
      <c r="ID1040" s="409"/>
      <c r="IE1040" s="409"/>
      <c r="IF1040" s="409"/>
      <c r="IP1040" s="409"/>
      <c r="IQ1040" s="409"/>
      <c r="IR1040" s="409"/>
      <c r="IS1040" s="409"/>
      <c r="IT1040" s="409"/>
      <c r="IU1040" s="409"/>
      <c r="IV1040" s="409"/>
    </row>
    <row r="1041" spans="10:256">
      <c r="J1041" s="409"/>
      <c r="K1041" s="409"/>
      <c r="L1041" s="409"/>
      <c r="M1041" s="409"/>
      <c r="N1041" s="409"/>
      <c r="O1041" s="409"/>
      <c r="P1041" s="409"/>
      <c r="Q1041" s="409"/>
      <c r="R1041" s="409"/>
      <c r="S1041" s="409"/>
      <c r="T1041" s="409"/>
      <c r="U1041" s="409"/>
      <c r="V1041" s="409"/>
      <c r="W1041" s="409"/>
      <c r="X1041" s="409"/>
      <c r="AP1041" s="409"/>
      <c r="AQ1041" s="409"/>
      <c r="AR1041" s="409"/>
      <c r="AS1041" s="409"/>
      <c r="AT1041" s="409"/>
      <c r="AU1041" s="409"/>
      <c r="AV1041" s="409"/>
      <c r="BF1041" s="409"/>
      <c r="BG1041" s="409"/>
      <c r="BH1041" s="409"/>
      <c r="BI1041" s="409"/>
      <c r="BJ1041" s="409"/>
      <c r="BK1041" s="409"/>
      <c r="BL1041" s="409"/>
      <c r="BV1041" s="409"/>
      <c r="BW1041" s="409"/>
      <c r="BX1041" s="409"/>
      <c r="BY1041" s="409"/>
      <c r="BZ1041" s="409"/>
      <c r="CA1041" s="409"/>
      <c r="CB1041" s="409"/>
      <c r="CL1041" s="409"/>
      <c r="CM1041" s="409"/>
      <c r="CN1041" s="409"/>
      <c r="CO1041" s="409"/>
      <c r="CP1041" s="409"/>
      <c r="CQ1041" s="409"/>
      <c r="CR1041" s="409"/>
      <c r="DB1041" s="409"/>
      <c r="DC1041" s="409"/>
      <c r="DD1041" s="409"/>
      <c r="DE1041" s="409"/>
      <c r="DF1041" s="409"/>
      <c r="DG1041" s="409"/>
      <c r="DH1041" s="409"/>
      <c r="DR1041" s="409"/>
      <c r="DS1041" s="409"/>
      <c r="DT1041" s="409"/>
      <c r="DU1041" s="409"/>
      <c r="DV1041" s="409"/>
      <c r="DW1041" s="409"/>
      <c r="DX1041" s="409"/>
      <c r="EH1041" s="409"/>
      <c r="EI1041" s="409"/>
      <c r="EJ1041" s="409"/>
      <c r="EK1041" s="409"/>
      <c r="EL1041" s="409"/>
      <c r="EM1041" s="409"/>
      <c r="EN1041" s="409"/>
      <c r="EX1041" s="409"/>
      <c r="EY1041" s="409"/>
      <c r="EZ1041" s="409"/>
      <c r="FA1041" s="409"/>
      <c r="FB1041" s="409"/>
      <c r="FC1041" s="409"/>
      <c r="FD1041" s="409"/>
      <c r="FN1041" s="409"/>
      <c r="FO1041" s="409"/>
      <c r="FP1041" s="409"/>
      <c r="FQ1041" s="409"/>
      <c r="FR1041" s="409"/>
      <c r="FS1041" s="409"/>
      <c r="FT1041" s="409"/>
      <c r="GD1041" s="409"/>
      <c r="GE1041" s="409"/>
      <c r="GF1041" s="409"/>
      <c r="GG1041" s="409"/>
      <c r="GH1041" s="409"/>
      <c r="GI1041" s="409"/>
      <c r="GJ1041" s="409"/>
      <c r="GT1041" s="409"/>
      <c r="GU1041" s="409"/>
      <c r="GV1041" s="409"/>
      <c r="GW1041" s="409"/>
      <c r="GX1041" s="409"/>
      <c r="GY1041" s="409"/>
      <c r="GZ1041" s="409"/>
      <c r="HJ1041" s="409"/>
      <c r="HK1041" s="409"/>
      <c r="HL1041" s="409"/>
      <c r="HM1041" s="409"/>
      <c r="HN1041" s="409"/>
      <c r="HO1041" s="409"/>
      <c r="HP1041" s="409"/>
      <c r="HZ1041" s="409"/>
      <c r="IA1041" s="409"/>
      <c r="IB1041" s="409"/>
      <c r="IC1041" s="409"/>
      <c r="ID1041" s="409"/>
      <c r="IE1041" s="409"/>
      <c r="IF1041" s="409"/>
      <c r="IP1041" s="409"/>
      <c r="IQ1041" s="409"/>
      <c r="IR1041" s="409"/>
      <c r="IS1041" s="409"/>
      <c r="IT1041" s="409"/>
      <c r="IU1041" s="409"/>
      <c r="IV1041" s="409"/>
    </row>
    <row r="1042" spans="10:256">
      <c r="J1042" s="409"/>
      <c r="K1042" s="409"/>
      <c r="L1042" s="409"/>
      <c r="M1042" s="409"/>
      <c r="N1042" s="409"/>
      <c r="O1042" s="409"/>
      <c r="P1042" s="409"/>
      <c r="Q1042" s="409"/>
      <c r="R1042" s="409"/>
      <c r="S1042" s="409"/>
      <c r="T1042" s="409"/>
      <c r="U1042" s="409"/>
      <c r="V1042" s="409"/>
      <c r="W1042" s="409"/>
      <c r="X1042" s="409"/>
      <c r="AP1042" s="409"/>
      <c r="AQ1042" s="409"/>
      <c r="AR1042" s="409"/>
      <c r="AS1042" s="409"/>
      <c r="AT1042" s="409"/>
      <c r="AU1042" s="409"/>
      <c r="AV1042" s="409"/>
      <c r="BF1042" s="409"/>
      <c r="BG1042" s="409"/>
      <c r="BH1042" s="409"/>
      <c r="BI1042" s="409"/>
      <c r="BJ1042" s="409"/>
      <c r="BK1042" s="409"/>
      <c r="BL1042" s="409"/>
      <c r="BV1042" s="409"/>
      <c r="BW1042" s="409"/>
      <c r="BX1042" s="409"/>
      <c r="BY1042" s="409"/>
      <c r="BZ1042" s="409"/>
      <c r="CA1042" s="409"/>
      <c r="CB1042" s="409"/>
      <c r="CL1042" s="409"/>
      <c r="CM1042" s="409"/>
      <c r="CN1042" s="409"/>
      <c r="CO1042" s="409"/>
      <c r="CP1042" s="409"/>
      <c r="CQ1042" s="409"/>
      <c r="CR1042" s="409"/>
      <c r="DB1042" s="409"/>
      <c r="DC1042" s="409"/>
      <c r="DD1042" s="409"/>
      <c r="DE1042" s="409"/>
      <c r="DF1042" s="409"/>
      <c r="DG1042" s="409"/>
      <c r="DH1042" s="409"/>
      <c r="DR1042" s="409"/>
      <c r="DS1042" s="409"/>
      <c r="DT1042" s="409"/>
      <c r="DU1042" s="409"/>
      <c r="DV1042" s="409"/>
      <c r="DW1042" s="409"/>
      <c r="DX1042" s="409"/>
      <c r="EH1042" s="409"/>
      <c r="EI1042" s="409"/>
      <c r="EJ1042" s="409"/>
      <c r="EK1042" s="409"/>
      <c r="EL1042" s="409"/>
      <c r="EM1042" s="409"/>
      <c r="EN1042" s="409"/>
      <c r="EX1042" s="409"/>
      <c r="EY1042" s="409"/>
      <c r="EZ1042" s="409"/>
      <c r="FA1042" s="409"/>
      <c r="FB1042" s="409"/>
      <c r="FC1042" s="409"/>
      <c r="FD1042" s="409"/>
      <c r="FN1042" s="409"/>
      <c r="FO1042" s="409"/>
      <c r="FP1042" s="409"/>
      <c r="FQ1042" s="409"/>
      <c r="FR1042" s="409"/>
      <c r="FS1042" s="409"/>
      <c r="FT1042" s="409"/>
      <c r="GD1042" s="409"/>
      <c r="GE1042" s="409"/>
      <c r="GF1042" s="409"/>
      <c r="GG1042" s="409"/>
      <c r="GH1042" s="409"/>
      <c r="GI1042" s="409"/>
      <c r="GJ1042" s="409"/>
      <c r="GT1042" s="409"/>
      <c r="GU1042" s="409"/>
      <c r="GV1042" s="409"/>
      <c r="GW1042" s="409"/>
      <c r="GX1042" s="409"/>
      <c r="GY1042" s="409"/>
      <c r="GZ1042" s="409"/>
      <c r="HJ1042" s="409"/>
      <c r="HK1042" s="409"/>
      <c r="HL1042" s="409"/>
      <c r="HM1042" s="409"/>
      <c r="HN1042" s="409"/>
      <c r="HO1042" s="409"/>
      <c r="HP1042" s="409"/>
      <c r="HZ1042" s="409"/>
      <c r="IA1042" s="409"/>
      <c r="IB1042" s="409"/>
      <c r="IC1042" s="409"/>
      <c r="ID1042" s="409"/>
      <c r="IE1042" s="409"/>
      <c r="IF1042" s="409"/>
      <c r="IP1042" s="409"/>
      <c r="IQ1042" s="409"/>
      <c r="IR1042" s="409"/>
      <c r="IS1042" s="409"/>
      <c r="IT1042" s="409"/>
      <c r="IU1042" s="409"/>
      <c r="IV1042" s="409"/>
    </row>
    <row r="1043" spans="10:256">
      <c r="J1043" s="409"/>
      <c r="K1043" s="409"/>
      <c r="L1043" s="409"/>
      <c r="M1043" s="409"/>
      <c r="N1043" s="409"/>
      <c r="O1043" s="409"/>
      <c r="P1043" s="409"/>
      <c r="Q1043" s="409"/>
      <c r="R1043" s="409"/>
      <c r="S1043" s="409"/>
      <c r="T1043" s="409"/>
      <c r="U1043" s="409"/>
      <c r="V1043" s="409"/>
      <c r="W1043" s="409"/>
      <c r="X1043" s="409"/>
      <c r="AP1043" s="409"/>
      <c r="AQ1043" s="409"/>
      <c r="AR1043" s="409"/>
      <c r="AS1043" s="409"/>
      <c r="AT1043" s="409"/>
      <c r="AU1043" s="409"/>
      <c r="AV1043" s="409"/>
      <c r="BF1043" s="409"/>
      <c r="BG1043" s="409"/>
      <c r="BH1043" s="409"/>
      <c r="BI1043" s="409"/>
      <c r="BJ1043" s="409"/>
      <c r="BK1043" s="409"/>
      <c r="BL1043" s="409"/>
      <c r="BV1043" s="409"/>
      <c r="BW1043" s="409"/>
      <c r="BX1043" s="409"/>
      <c r="BY1043" s="409"/>
      <c r="BZ1043" s="409"/>
      <c r="CA1043" s="409"/>
      <c r="CB1043" s="409"/>
      <c r="CL1043" s="409"/>
      <c r="CM1043" s="409"/>
      <c r="CN1043" s="409"/>
      <c r="CO1043" s="409"/>
      <c r="CP1043" s="409"/>
      <c r="CQ1043" s="409"/>
      <c r="CR1043" s="409"/>
      <c r="DB1043" s="409"/>
      <c r="DC1043" s="409"/>
      <c r="DD1043" s="409"/>
      <c r="DE1043" s="409"/>
      <c r="DF1043" s="409"/>
      <c r="DG1043" s="409"/>
      <c r="DH1043" s="409"/>
      <c r="DR1043" s="409"/>
      <c r="DS1043" s="409"/>
      <c r="DT1043" s="409"/>
      <c r="DU1043" s="409"/>
      <c r="DV1043" s="409"/>
      <c r="DW1043" s="409"/>
      <c r="DX1043" s="409"/>
      <c r="EH1043" s="409"/>
      <c r="EI1043" s="409"/>
      <c r="EJ1043" s="409"/>
      <c r="EK1043" s="409"/>
      <c r="EL1043" s="409"/>
      <c r="EM1043" s="409"/>
      <c r="EN1043" s="409"/>
      <c r="EX1043" s="409"/>
      <c r="EY1043" s="409"/>
      <c r="EZ1043" s="409"/>
      <c r="FA1043" s="409"/>
      <c r="FB1043" s="409"/>
      <c r="FC1043" s="409"/>
      <c r="FD1043" s="409"/>
      <c r="FN1043" s="409"/>
      <c r="FO1043" s="409"/>
      <c r="FP1043" s="409"/>
      <c r="FQ1043" s="409"/>
      <c r="FR1043" s="409"/>
      <c r="FS1043" s="409"/>
      <c r="FT1043" s="409"/>
      <c r="GD1043" s="409"/>
      <c r="GE1043" s="409"/>
      <c r="GF1043" s="409"/>
      <c r="GG1043" s="409"/>
      <c r="GH1043" s="409"/>
      <c r="GI1043" s="409"/>
      <c r="GJ1043" s="409"/>
      <c r="GT1043" s="409"/>
      <c r="GU1043" s="409"/>
      <c r="GV1043" s="409"/>
      <c r="GW1043" s="409"/>
      <c r="GX1043" s="409"/>
      <c r="GY1043" s="409"/>
      <c r="GZ1043" s="409"/>
      <c r="HJ1043" s="409"/>
      <c r="HK1043" s="409"/>
      <c r="HL1043" s="409"/>
      <c r="HM1043" s="409"/>
      <c r="HN1043" s="409"/>
      <c r="HO1043" s="409"/>
      <c r="HP1043" s="409"/>
      <c r="HZ1043" s="409"/>
      <c r="IA1043" s="409"/>
      <c r="IB1043" s="409"/>
      <c r="IC1043" s="409"/>
      <c r="ID1043" s="409"/>
      <c r="IE1043" s="409"/>
      <c r="IF1043" s="409"/>
      <c r="IP1043" s="409"/>
      <c r="IQ1043" s="409"/>
      <c r="IR1043" s="409"/>
      <c r="IS1043" s="409"/>
      <c r="IT1043" s="409"/>
      <c r="IU1043" s="409"/>
      <c r="IV1043" s="409"/>
    </row>
    <row r="1044" spans="10:256">
      <c r="J1044" s="409"/>
      <c r="K1044" s="409"/>
      <c r="L1044" s="409"/>
      <c r="M1044" s="409"/>
      <c r="N1044" s="409"/>
      <c r="O1044" s="409"/>
      <c r="P1044" s="409"/>
      <c r="Q1044" s="409"/>
      <c r="R1044" s="409"/>
      <c r="S1044" s="409"/>
      <c r="T1044" s="409"/>
      <c r="U1044" s="409"/>
      <c r="V1044" s="409"/>
      <c r="W1044" s="409"/>
      <c r="X1044" s="409"/>
      <c r="AP1044" s="409"/>
      <c r="AQ1044" s="409"/>
      <c r="AR1044" s="409"/>
      <c r="AS1044" s="409"/>
      <c r="AT1044" s="409"/>
      <c r="AU1044" s="409"/>
      <c r="AV1044" s="409"/>
      <c r="BF1044" s="409"/>
      <c r="BG1044" s="409"/>
      <c r="BH1044" s="409"/>
      <c r="BI1044" s="409"/>
      <c r="BJ1044" s="409"/>
      <c r="BK1044" s="409"/>
      <c r="BL1044" s="409"/>
      <c r="BV1044" s="409"/>
      <c r="BW1044" s="409"/>
      <c r="BX1044" s="409"/>
      <c r="BY1044" s="409"/>
      <c r="BZ1044" s="409"/>
      <c r="CA1044" s="409"/>
      <c r="CB1044" s="409"/>
      <c r="CL1044" s="409"/>
      <c r="CM1044" s="409"/>
      <c r="CN1044" s="409"/>
      <c r="CO1044" s="409"/>
      <c r="CP1044" s="409"/>
      <c r="CQ1044" s="409"/>
      <c r="CR1044" s="409"/>
      <c r="DB1044" s="409"/>
      <c r="DC1044" s="409"/>
      <c r="DD1044" s="409"/>
      <c r="DE1044" s="409"/>
      <c r="DF1044" s="409"/>
      <c r="DG1044" s="409"/>
      <c r="DH1044" s="409"/>
      <c r="DR1044" s="409"/>
      <c r="DS1044" s="409"/>
      <c r="DT1044" s="409"/>
      <c r="DU1044" s="409"/>
      <c r="DV1044" s="409"/>
      <c r="DW1044" s="409"/>
      <c r="DX1044" s="409"/>
      <c r="EH1044" s="409"/>
      <c r="EI1044" s="409"/>
      <c r="EJ1044" s="409"/>
      <c r="EK1044" s="409"/>
      <c r="EL1044" s="409"/>
      <c r="EM1044" s="409"/>
      <c r="EN1044" s="409"/>
      <c r="EX1044" s="409"/>
      <c r="EY1044" s="409"/>
      <c r="EZ1044" s="409"/>
      <c r="FA1044" s="409"/>
      <c r="FB1044" s="409"/>
      <c r="FC1044" s="409"/>
      <c r="FD1044" s="409"/>
      <c r="FN1044" s="409"/>
      <c r="FO1044" s="409"/>
      <c r="FP1044" s="409"/>
      <c r="FQ1044" s="409"/>
      <c r="FR1044" s="409"/>
      <c r="FS1044" s="409"/>
      <c r="FT1044" s="409"/>
      <c r="GD1044" s="409"/>
      <c r="GE1044" s="409"/>
      <c r="GF1044" s="409"/>
      <c r="GG1044" s="409"/>
      <c r="GH1044" s="409"/>
      <c r="GI1044" s="409"/>
      <c r="GJ1044" s="409"/>
      <c r="GT1044" s="409"/>
      <c r="GU1044" s="409"/>
      <c r="GV1044" s="409"/>
      <c r="GW1044" s="409"/>
      <c r="GX1044" s="409"/>
      <c r="GY1044" s="409"/>
      <c r="GZ1044" s="409"/>
      <c r="HJ1044" s="409"/>
      <c r="HK1044" s="409"/>
      <c r="HL1044" s="409"/>
      <c r="HM1044" s="409"/>
      <c r="HN1044" s="409"/>
      <c r="HO1044" s="409"/>
      <c r="HP1044" s="409"/>
      <c r="HZ1044" s="409"/>
      <c r="IA1044" s="409"/>
      <c r="IB1044" s="409"/>
      <c r="IC1044" s="409"/>
      <c r="ID1044" s="409"/>
      <c r="IE1044" s="409"/>
      <c r="IF1044" s="409"/>
      <c r="IP1044" s="409"/>
      <c r="IQ1044" s="409"/>
      <c r="IR1044" s="409"/>
      <c r="IS1044" s="409"/>
      <c r="IT1044" s="409"/>
      <c r="IU1044" s="409"/>
      <c r="IV1044" s="409"/>
    </row>
    <row r="1045" spans="10:256">
      <c r="J1045" s="409"/>
      <c r="K1045" s="409"/>
      <c r="L1045" s="409"/>
      <c r="M1045" s="409"/>
      <c r="N1045" s="409"/>
      <c r="O1045" s="409"/>
      <c r="P1045" s="409"/>
      <c r="Q1045" s="409"/>
      <c r="R1045" s="409"/>
      <c r="S1045" s="409"/>
      <c r="T1045" s="409"/>
      <c r="U1045" s="409"/>
      <c r="V1045" s="409"/>
      <c r="W1045" s="409"/>
      <c r="X1045" s="409"/>
      <c r="AP1045" s="409"/>
      <c r="AQ1045" s="409"/>
      <c r="AR1045" s="409"/>
      <c r="AS1045" s="409"/>
      <c r="AT1045" s="409"/>
      <c r="AU1045" s="409"/>
      <c r="AV1045" s="409"/>
      <c r="BF1045" s="409"/>
      <c r="BG1045" s="409"/>
      <c r="BH1045" s="409"/>
      <c r="BI1045" s="409"/>
      <c r="BJ1045" s="409"/>
      <c r="BK1045" s="409"/>
      <c r="BL1045" s="409"/>
      <c r="BV1045" s="409"/>
      <c r="BW1045" s="409"/>
      <c r="BX1045" s="409"/>
      <c r="BY1045" s="409"/>
      <c r="BZ1045" s="409"/>
      <c r="CA1045" s="409"/>
      <c r="CB1045" s="409"/>
      <c r="CL1045" s="409"/>
      <c r="CM1045" s="409"/>
      <c r="CN1045" s="409"/>
      <c r="CO1045" s="409"/>
      <c r="CP1045" s="409"/>
      <c r="CQ1045" s="409"/>
      <c r="CR1045" s="409"/>
      <c r="DB1045" s="409"/>
      <c r="DC1045" s="409"/>
      <c r="DD1045" s="409"/>
      <c r="DE1045" s="409"/>
      <c r="DF1045" s="409"/>
      <c r="DG1045" s="409"/>
      <c r="DH1045" s="409"/>
      <c r="DR1045" s="409"/>
      <c r="DS1045" s="409"/>
      <c r="DT1045" s="409"/>
      <c r="DU1045" s="409"/>
      <c r="DV1045" s="409"/>
      <c r="DW1045" s="409"/>
      <c r="DX1045" s="409"/>
      <c r="EH1045" s="409"/>
      <c r="EI1045" s="409"/>
      <c r="EJ1045" s="409"/>
      <c r="EK1045" s="409"/>
      <c r="EL1045" s="409"/>
      <c r="EM1045" s="409"/>
      <c r="EN1045" s="409"/>
      <c r="EX1045" s="409"/>
      <c r="EY1045" s="409"/>
      <c r="EZ1045" s="409"/>
      <c r="FA1045" s="409"/>
      <c r="FB1045" s="409"/>
      <c r="FC1045" s="409"/>
      <c r="FD1045" s="409"/>
      <c r="FN1045" s="409"/>
      <c r="FO1045" s="409"/>
      <c r="FP1045" s="409"/>
      <c r="FQ1045" s="409"/>
      <c r="FR1045" s="409"/>
      <c r="FS1045" s="409"/>
      <c r="FT1045" s="409"/>
      <c r="GD1045" s="409"/>
      <c r="GE1045" s="409"/>
      <c r="GF1045" s="409"/>
      <c r="GG1045" s="409"/>
      <c r="GH1045" s="409"/>
      <c r="GI1045" s="409"/>
      <c r="GJ1045" s="409"/>
      <c r="GT1045" s="409"/>
      <c r="GU1045" s="409"/>
      <c r="GV1045" s="409"/>
      <c r="GW1045" s="409"/>
      <c r="GX1045" s="409"/>
      <c r="GY1045" s="409"/>
      <c r="GZ1045" s="409"/>
      <c r="HJ1045" s="409"/>
      <c r="HK1045" s="409"/>
      <c r="HL1045" s="409"/>
      <c r="HM1045" s="409"/>
      <c r="HN1045" s="409"/>
      <c r="HO1045" s="409"/>
      <c r="HP1045" s="409"/>
      <c r="HZ1045" s="409"/>
      <c r="IA1045" s="409"/>
      <c r="IB1045" s="409"/>
      <c r="IC1045" s="409"/>
      <c r="ID1045" s="409"/>
      <c r="IE1045" s="409"/>
      <c r="IF1045" s="409"/>
      <c r="IP1045" s="409"/>
      <c r="IQ1045" s="409"/>
      <c r="IR1045" s="409"/>
      <c r="IS1045" s="409"/>
      <c r="IT1045" s="409"/>
      <c r="IU1045" s="409"/>
      <c r="IV1045" s="409"/>
    </row>
    <row r="1046" spans="10:256">
      <c r="J1046" s="409"/>
      <c r="K1046" s="409"/>
      <c r="L1046" s="409"/>
      <c r="M1046" s="409"/>
      <c r="N1046" s="409"/>
      <c r="O1046" s="409"/>
      <c r="P1046" s="409"/>
      <c r="Q1046" s="409"/>
      <c r="R1046" s="409"/>
      <c r="S1046" s="409"/>
      <c r="T1046" s="409"/>
      <c r="U1046" s="409"/>
      <c r="V1046" s="409"/>
      <c r="W1046" s="409"/>
      <c r="X1046" s="409"/>
      <c r="AP1046" s="409"/>
      <c r="AQ1046" s="409"/>
      <c r="AR1046" s="409"/>
      <c r="AS1046" s="409"/>
      <c r="AT1046" s="409"/>
      <c r="AU1046" s="409"/>
      <c r="AV1046" s="409"/>
      <c r="BF1046" s="409"/>
      <c r="BG1046" s="409"/>
      <c r="BH1046" s="409"/>
      <c r="BI1046" s="409"/>
      <c r="BJ1046" s="409"/>
      <c r="BK1046" s="409"/>
      <c r="BL1046" s="409"/>
      <c r="BV1046" s="409"/>
      <c r="BW1046" s="409"/>
      <c r="BX1046" s="409"/>
      <c r="BY1046" s="409"/>
      <c r="BZ1046" s="409"/>
      <c r="CA1046" s="409"/>
      <c r="CB1046" s="409"/>
      <c r="CL1046" s="409"/>
      <c r="CM1046" s="409"/>
      <c r="CN1046" s="409"/>
      <c r="CO1046" s="409"/>
      <c r="CP1046" s="409"/>
      <c r="CQ1046" s="409"/>
      <c r="CR1046" s="409"/>
      <c r="DB1046" s="409"/>
      <c r="DC1046" s="409"/>
      <c r="DD1046" s="409"/>
      <c r="DE1046" s="409"/>
      <c r="DF1046" s="409"/>
      <c r="DG1046" s="409"/>
      <c r="DH1046" s="409"/>
      <c r="DR1046" s="409"/>
      <c r="DS1046" s="409"/>
      <c r="DT1046" s="409"/>
      <c r="DU1046" s="409"/>
      <c r="DV1046" s="409"/>
      <c r="DW1046" s="409"/>
      <c r="DX1046" s="409"/>
      <c r="EH1046" s="409"/>
      <c r="EI1046" s="409"/>
      <c r="EJ1046" s="409"/>
      <c r="EK1046" s="409"/>
      <c r="EL1046" s="409"/>
      <c r="EM1046" s="409"/>
      <c r="EN1046" s="409"/>
      <c r="EX1046" s="409"/>
      <c r="EY1046" s="409"/>
      <c r="EZ1046" s="409"/>
      <c r="FA1046" s="409"/>
      <c r="FB1046" s="409"/>
      <c r="FC1046" s="409"/>
      <c r="FD1046" s="409"/>
      <c r="FN1046" s="409"/>
      <c r="FO1046" s="409"/>
      <c r="FP1046" s="409"/>
      <c r="FQ1046" s="409"/>
      <c r="FR1046" s="409"/>
      <c r="FS1046" s="409"/>
      <c r="FT1046" s="409"/>
      <c r="GD1046" s="409"/>
      <c r="GE1046" s="409"/>
      <c r="GF1046" s="409"/>
      <c r="GG1046" s="409"/>
      <c r="GH1046" s="409"/>
      <c r="GI1046" s="409"/>
      <c r="GJ1046" s="409"/>
      <c r="GT1046" s="409"/>
      <c r="GU1046" s="409"/>
      <c r="GV1046" s="409"/>
      <c r="GW1046" s="409"/>
      <c r="GX1046" s="409"/>
      <c r="GY1046" s="409"/>
      <c r="GZ1046" s="409"/>
      <c r="HJ1046" s="409"/>
      <c r="HK1046" s="409"/>
      <c r="HL1046" s="409"/>
      <c r="HM1046" s="409"/>
      <c r="HN1046" s="409"/>
      <c r="HO1046" s="409"/>
      <c r="HP1046" s="409"/>
      <c r="HZ1046" s="409"/>
      <c r="IA1046" s="409"/>
      <c r="IB1046" s="409"/>
      <c r="IC1046" s="409"/>
      <c r="ID1046" s="409"/>
      <c r="IE1046" s="409"/>
      <c r="IF1046" s="409"/>
      <c r="IP1046" s="409"/>
      <c r="IQ1046" s="409"/>
      <c r="IR1046" s="409"/>
      <c r="IS1046" s="409"/>
      <c r="IT1046" s="409"/>
      <c r="IU1046" s="409"/>
      <c r="IV1046" s="409"/>
    </row>
    <row r="1047" spans="10:256">
      <c r="J1047" s="409"/>
      <c r="K1047" s="409"/>
      <c r="L1047" s="409"/>
      <c r="M1047" s="409"/>
      <c r="N1047" s="409"/>
      <c r="O1047" s="409"/>
      <c r="P1047" s="409"/>
      <c r="Q1047" s="409"/>
      <c r="R1047" s="409"/>
      <c r="S1047" s="409"/>
      <c r="T1047" s="409"/>
      <c r="U1047" s="409"/>
      <c r="V1047" s="409"/>
      <c r="W1047" s="409"/>
      <c r="X1047" s="409"/>
      <c r="AP1047" s="409"/>
      <c r="AQ1047" s="409"/>
      <c r="AR1047" s="409"/>
      <c r="AS1047" s="409"/>
      <c r="AT1047" s="409"/>
      <c r="AU1047" s="409"/>
      <c r="AV1047" s="409"/>
      <c r="BF1047" s="409"/>
      <c r="BG1047" s="409"/>
      <c r="BH1047" s="409"/>
      <c r="BI1047" s="409"/>
      <c r="BJ1047" s="409"/>
      <c r="BK1047" s="409"/>
      <c r="BL1047" s="409"/>
      <c r="BV1047" s="409"/>
      <c r="BW1047" s="409"/>
      <c r="BX1047" s="409"/>
      <c r="BY1047" s="409"/>
      <c r="BZ1047" s="409"/>
      <c r="CA1047" s="409"/>
      <c r="CB1047" s="409"/>
      <c r="CL1047" s="409"/>
      <c r="CM1047" s="409"/>
      <c r="CN1047" s="409"/>
      <c r="CO1047" s="409"/>
      <c r="CP1047" s="409"/>
      <c r="CQ1047" s="409"/>
      <c r="CR1047" s="409"/>
      <c r="DB1047" s="409"/>
      <c r="DC1047" s="409"/>
      <c r="DD1047" s="409"/>
      <c r="DE1047" s="409"/>
      <c r="DF1047" s="409"/>
      <c r="DG1047" s="409"/>
      <c r="DH1047" s="409"/>
      <c r="DR1047" s="409"/>
      <c r="DS1047" s="409"/>
      <c r="DT1047" s="409"/>
      <c r="DU1047" s="409"/>
      <c r="DV1047" s="409"/>
      <c r="DW1047" s="409"/>
      <c r="DX1047" s="409"/>
      <c r="EH1047" s="409"/>
      <c r="EI1047" s="409"/>
      <c r="EJ1047" s="409"/>
      <c r="EK1047" s="409"/>
      <c r="EL1047" s="409"/>
      <c r="EM1047" s="409"/>
      <c r="EN1047" s="409"/>
      <c r="EX1047" s="409"/>
      <c r="EY1047" s="409"/>
      <c r="EZ1047" s="409"/>
      <c r="FA1047" s="409"/>
      <c r="FB1047" s="409"/>
      <c r="FC1047" s="409"/>
      <c r="FD1047" s="409"/>
      <c r="FN1047" s="409"/>
      <c r="FO1047" s="409"/>
      <c r="FP1047" s="409"/>
      <c r="FQ1047" s="409"/>
      <c r="FR1047" s="409"/>
      <c r="FS1047" s="409"/>
      <c r="FT1047" s="409"/>
      <c r="GD1047" s="409"/>
      <c r="GE1047" s="409"/>
      <c r="GF1047" s="409"/>
      <c r="GG1047" s="409"/>
      <c r="GH1047" s="409"/>
      <c r="GI1047" s="409"/>
      <c r="GJ1047" s="409"/>
      <c r="GT1047" s="409"/>
      <c r="GU1047" s="409"/>
      <c r="GV1047" s="409"/>
      <c r="GW1047" s="409"/>
      <c r="GX1047" s="409"/>
      <c r="GY1047" s="409"/>
      <c r="GZ1047" s="409"/>
      <c r="HJ1047" s="409"/>
      <c r="HK1047" s="409"/>
      <c r="HL1047" s="409"/>
      <c r="HM1047" s="409"/>
      <c r="HN1047" s="409"/>
      <c r="HO1047" s="409"/>
      <c r="HP1047" s="409"/>
      <c r="HZ1047" s="409"/>
      <c r="IA1047" s="409"/>
      <c r="IB1047" s="409"/>
      <c r="IC1047" s="409"/>
      <c r="ID1047" s="409"/>
      <c r="IE1047" s="409"/>
      <c r="IF1047" s="409"/>
      <c r="IP1047" s="409"/>
      <c r="IQ1047" s="409"/>
      <c r="IR1047" s="409"/>
      <c r="IS1047" s="409"/>
      <c r="IT1047" s="409"/>
      <c r="IU1047" s="409"/>
      <c r="IV1047" s="409"/>
    </row>
    <row r="1048" spans="10:256">
      <c r="J1048" s="409"/>
      <c r="K1048" s="409"/>
      <c r="L1048" s="409"/>
      <c r="M1048" s="409"/>
      <c r="N1048" s="409"/>
      <c r="O1048" s="409"/>
      <c r="P1048" s="409"/>
      <c r="Q1048" s="409"/>
      <c r="R1048" s="409"/>
      <c r="S1048" s="409"/>
      <c r="T1048" s="409"/>
      <c r="U1048" s="409"/>
      <c r="V1048" s="409"/>
      <c r="W1048" s="409"/>
      <c r="X1048" s="409"/>
      <c r="AP1048" s="409"/>
      <c r="AQ1048" s="409"/>
      <c r="AR1048" s="409"/>
      <c r="AS1048" s="409"/>
      <c r="AT1048" s="409"/>
      <c r="AU1048" s="409"/>
      <c r="AV1048" s="409"/>
      <c r="BF1048" s="409"/>
      <c r="BG1048" s="409"/>
      <c r="BH1048" s="409"/>
      <c r="BI1048" s="409"/>
      <c r="BJ1048" s="409"/>
      <c r="BK1048" s="409"/>
      <c r="BL1048" s="409"/>
      <c r="BV1048" s="409"/>
      <c r="BW1048" s="409"/>
      <c r="BX1048" s="409"/>
      <c r="BY1048" s="409"/>
      <c r="BZ1048" s="409"/>
      <c r="CA1048" s="409"/>
      <c r="CB1048" s="409"/>
      <c r="CL1048" s="409"/>
      <c r="CM1048" s="409"/>
      <c r="CN1048" s="409"/>
      <c r="CO1048" s="409"/>
      <c r="CP1048" s="409"/>
      <c r="CQ1048" s="409"/>
      <c r="CR1048" s="409"/>
      <c r="DB1048" s="409"/>
      <c r="DC1048" s="409"/>
      <c r="DD1048" s="409"/>
      <c r="DE1048" s="409"/>
      <c r="DF1048" s="409"/>
      <c r="DG1048" s="409"/>
      <c r="DH1048" s="409"/>
      <c r="DR1048" s="409"/>
      <c r="DS1048" s="409"/>
      <c r="DT1048" s="409"/>
      <c r="DU1048" s="409"/>
      <c r="DV1048" s="409"/>
      <c r="DW1048" s="409"/>
      <c r="DX1048" s="409"/>
      <c r="EH1048" s="409"/>
      <c r="EI1048" s="409"/>
      <c r="EJ1048" s="409"/>
      <c r="EK1048" s="409"/>
      <c r="EL1048" s="409"/>
      <c r="EM1048" s="409"/>
      <c r="EN1048" s="409"/>
      <c r="EX1048" s="409"/>
      <c r="EY1048" s="409"/>
      <c r="EZ1048" s="409"/>
      <c r="FA1048" s="409"/>
      <c r="FB1048" s="409"/>
      <c r="FC1048" s="409"/>
      <c r="FD1048" s="409"/>
      <c r="FN1048" s="409"/>
      <c r="FO1048" s="409"/>
      <c r="FP1048" s="409"/>
      <c r="FQ1048" s="409"/>
      <c r="FR1048" s="409"/>
      <c r="FS1048" s="409"/>
      <c r="FT1048" s="409"/>
      <c r="GD1048" s="409"/>
      <c r="GE1048" s="409"/>
      <c r="GF1048" s="409"/>
      <c r="GG1048" s="409"/>
      <c r="GH1048" s="409"/>
      <c r="GI1048" s="409"/>
      <c r="GJ1048" s="409"/>
      <c r="GT1048" s="409"/>
      <c r="GU1048" s="409"/>
      <c r="GV1048" s="409"/>
      <c r="GW1048" s="409"/>
      <c r="GX1048" s="409"/>
      <c r="GY1048" s="409"/>
      <c r="GZ1048" s="409"/>
      <c r="HJ1048" s="409"/>
      <c r="HK1048" s="409"/>
      <c r="HL1048" s="409"/>
      <c r="HM1048" s="409"/>
      <c r="HN1048" s="409"/>
      <c r="HO1048" s="409"/>
      <c r="HP1048" s="409"/>
      <c r="HZ1048" s="409"/>
      <c r="IA1048" s="409"/>
      <c r="IB1048" s="409"/>
      <c r="IC1048" s="409"/>
      <c r="ID1048" s="409"/>
      <c r="IE1048" s="409"/>
      <c r="IF1048" s="409"/>
      <c r="IP1048" s="409"/>
      <c r="IQ1048" s="409"/>
      <c r="IR1048" s="409"/>
      <c r="IS1048" s="409"/>
      <c r="IT1048" s="409"/>
      <c r="IU1048" s="409"/>
      <c r="IV1048" s="409"/>
    </row>
    <row r="1049" spans="10:256">
      <c r="J1049" s="409"/>
      <c r="K1049" s="409"/>
      <c r="L1049" s="409"/>
      <c r="M1049" s="409"/>
      <c r="N1049" s="409"/>
      <c r="O1049" s="409"/>
      <c r="P1049" s="409"/>
      <c r="Q1049" s="409"/>
      <c r="R1049" s="409"/>
      <c r="S1049" s="409"/>
      <c r="T1049" s="409"/>
      <c r="U1049" s="409"/>
      <c r="V1049" s="409"/>
      <c r="W1049" s="409"/>
      <c r="X1049" s="409"/>
      <c r="AP1049" s="409"/>
      <c r="AQ1049" s="409"/>
      <c r="AR1049" s="409"/>
      <c r="AS1049" s="409"/>
      <c r="AT1049" s="409"/>
      <c r="AU1049" s="409"/>
      <c r="AV1049" s="409"/>
      <c r="BF1049" s="409"/>
      <c r="BG1049" s="409"/>
      <c r="BH1049" s="409"/>
      <c r="BI1049" s="409"/>
      <c r="BJ1049" s="409"/>
      <c r="BK1049" s="409"/>
      <c r="BL1049" s="409"/>
      <c r="BV1049" s="409"/>
      <c r="BW1049" s="409"/>
      <c r="BX1049" s="409"/>
      <c r="BY1049" s="409"/>
      <c r="BZ1049" s="409"/>
      <c r="CA1049" s="409"/>
      <c r="CB1049" s="409"/>
      <c r="CL1049" s="409"/>
      <c r="CM1049" s="409"/>
      <c r="CN1049" s="409"/>
      <c r="CO1049" s="409"/>
      <c r="CP1049" s="409"/>
      <c r="CQ1049" s="409"/>
      <c r="CR1049" s="409"/>
      <c r="DB1049" s="409"/>
      <c r="DC1049" s="409"/>
      <c r="DD1049" s="409"/>
      <c r="DE1049" s="409"/>
      <c r="DF1049" s="409"/>
      <c r="DG1049" s="409"/>
      <c r="DH1049" s="409"/>
      <c r="DR1049" s="409"/>
      <c r="DS1049" s="409"/>
      <c r="DT1049" s="409"/>
      <c r="DU1049" s="409"/>
      <c r="DV1049" s="409"/>
      <c r="DW1049" s="409"/>
      <c r="DX1049" s="409"/>
      <c r="EH1049" s="409"/>
      <c r="EI1049" s="409"/>
      <c r="EJ1049" s="409"/>
      <c r="EK1049" s="409"/>
      <c r="EL1049" s="409"/>
      <c r="EM1049" s="409"/>
      <c r="EN1049" s="409"/>
      <c r="EX1049" s="409"/>
      <c r="EY1049" s="409"/>
      <c r="EZ1049" s="409"/>
      <c r="FA1049" s="409"/>
      <c r="FB1049" s="409"/>
      <c r="FC1049" s="409"/>
      <c r="FD1049" s="409"/>
      <c r="FN1049" s="409"/>
      <c r="FO1049" s="409"/>
      <c r="FP1049" s="409"/>
      <c r="FQ1049" s="409"/>
      <c r="FR1049" s="409"/>
      <c r="FS1049" s="409"/>
      <c r="FT1049" s="409"/>
      <c r="GD1049" s="409"/>
      <c r="GE1049" s="409"/>
      <c r="GF1049" s="409"/>
      <c r="GG1049" s="409"/>
      <c r="GH1049" s="409"/>
      <c r="GI1049" s="409"/>
      <c r="GJ1049" s="409"/>
      <c r="GT1049" s="409"/>
      <c r="GU1049" s="409"/>
      <c r="GV1049" s="409"/>
      <c r="GW1049" s="409"/>
      <c r="GX1049" s="409"/>
      <c r="GY1049" s="409"/>
      <c r="GZ1049" s="409"/>
      <c r="HJ1049" s="409"/>
      <c r="HK1049" s="409"/>
      <c r="HL1049" s="409"/>
      <c r="HM1049" s="409"/>
      <c r="HN1049" s="409"/>
      <c r="HO1049" s="409"/>
      <c r="HP1049" s="409"/>
      <c r="HZ1049" s="409"/>
      <c r="IA1049" s="409"/>
      <c r="IB1049" s="409"/>
      <c r="IC1049" s="409"/>
      <c r="ID1049" s="409"/>
      <c r="IE1049" s="409"/>
      <c r="IF1049" s="409"/>
      <c r="IP1049" s="409"/>
      <c r="IQ1049" s="409"/>
      <c r="IR1049" s="409"/>
      <c r="IS1049" s="409"/>
      <c r="IT1049" s="409"/>
      <c r="IU1049" s="409"/>
      <c r="IV1049" s="409"/>
    </row>
    <row r="1050" spans="10:256">
      <c r="J1050" s="409"/>
      <c r="K1050" s="409"/>
      <c r="L1050" s="409"/>
      <c r="M1050" s="409"/>
      <c r="N1050" s="409"/>
      <c r="O1050" s="409"/>
      <c r="P1050" s="409"/>
      <c r="Q1050" s="409"/>
      <c r="R1050" s="409"/>
      <c r="S1050" s="409"/>
      <c r="T1050" s="409"/>
      <c r="U1050" s="409"/>
      <c r="V1050" s="409"/>
      <c r="W1050" s="409"/>
      <c r="X1050" s="409"/>
      <c r="AP1050" s="409"/>
      <c r="AQ1050" s="409"/>
      <c r="AR1050" s="409"/>
      <c r="AS1050" s="409"/>
      <c r="AT1050" s="409"/>
      <c r="AU1050" s="409"/>
      <c r="AV1050" s="409"/>
      <c r="BF1050" s="409"/>
      <c r="BG1050" s="409"/>
      <c r="BH1050" s="409"/>
      <c r="BI1050" s="409"/>
      <c r="BJ1050" s="409"/>
      <c r="BK1050" s="409"/>
      <c r="BL1050" s="409"/>
      <c r="BV1050" s="409"/>
      <c r="BW1050" s="409"/>
      <c r="BX1050" s="409"/>
      <c r="BY1050" s="409"/>
      <c r="BZ1050" s="409"/>
      <c r="CA1050" s="409"/>
      <c r="CB1050" s="409"/>
      <c r="CL1050" s="409"/>
      <c r="CM1050" s="409"/>
      <c r="CN1050" s="409"/>
      <c r="CO1050" s="409"/>
      <c r="CP1050" s="409"/>
      <c r="CQ1050" s="409"/>
      <c r="CR1050" s="409"/>
      <c r="DB1050" s="409"/>
      <c r="DC1050" s="409"/>
      <c r="DD1050" s="409"/>
      <c r="DE1050" s="409"/>
      <c r="DF1050" s="409"/>
      <c r="DG1050" s="409"/>
      <c r="DH1050" s="409"/>
      <c r="DR1050" s="409"/>
      <c r="DS1050" s="409"/>
      <c r="DT1050" s="409"/>
      <c r="DU1050" s="409"/>
      <c r="DV1050" s="409"/>
      <c r="DW1050" s="409"/>
      <c r="DX1050" s="409"/>
      <c r="EH1050" s="409"/>
      <c r="EI1050" s="409"/>
      <c r="EJ1050" s="409"/>
      <c r="EK1050" s="409"/>
      <c r="EL1050" s="409"/>
      <c r="EM1050" s="409"/>
      <c r="EN1050" s="409"/>
      <c r="EX1050" s="409"/>
      <c r="EY1050" s="409"/>
      <c r="EZ1050" s="409"/>
      <c r="FA1050" s="409"/>
      <c r="FB1050" s="409"/>
      <c r="FC1050" s="409"/>
      <c r="FD1050" s="409"/>
      <c r="FN1050" s="409"/>
      <c r="FO1050" s="409"/>
      <c r="FP1050" s="409"/>
      <c r="FQ1050" s="409"/>
      <c r="FR1050" s="409"/>
      <c r="FS1050" s="409"/>
      <c r="FT1050" s="409"/>
      <c r="GD1050" s="409"/>
      <c r="GE1050" s="409"/>
      <c r="GF1050" s="409"/>
      <c r="GG1050" s="409"/>
      <c r="GH1050" s="409"/>
      <c r="GI1050" s="409"/>
      <c r="GJ1050" s="409"/>
      <c r="GT1050" s="409"/>
      <c r="GU1050" s="409"/>
      <c r="GV1050" s="409"/>
      <c r="GW1050" s="409"/>
      <c r="GX1050" s="409"/>
      <c r="GY1050" s="409"/>
      <c r="GZ1050" s="409"/>
      <c r="HJ1050" s="409"/>
      <c r="HK1050" s="409"/>
      <c r="HL1050" s="409"/>
      <c r="HM1050" s="409"/>
      <c r="HN1050" s="409"/>
      <c r="HO1050" s="409"/>
      <c r="HP1050" s="409"/>
      <c r="HZ1050" s="409"/>
      <c r="IA1050" s="409"/>
      <c r="IB1050" s="409"/>
      <c r="IC1050" s="409"/>
      <c r="ID1050" s="409"/>
      <c r="IE1050" s="409"/>
      <c r="IF1050" s="409"/>
      <c r="IP1050" s="409"/>
      <c r="IQ1050" s="409"/>
      <c r="IR1050" s="409"/>
      <c r="IS1050" s="409"/>
      <c r="IT1050" s="409"/>
      <c r="IU1050" s="409"/>
      <c r="IV1050" s="409"/>
    </row>
    <row r="1051" spans="10:256">
      <c r="J1051" s="409"/>
      <c r="K1051" s="409"/>
      <c r="L1051" s="409"/>
      <c r="M1051" s="409"/>
      <c r="N1051" s="409"/>
      <c r="O1051" s="409"/>
      <c r="P1051" s="409"/>
      <c r="Q1051" s="409"/>
      <c r="R1051" s="409"/>
      <c r="S1051" s="409"/>
      <c r="T1051" s="409"/>
      <c r="U1051" s="409"/>
      <c r="V1051" s="409"/>
      <c r="W1051" s="409"/>
      <c r="X1051" s="409"/>
      <c r="AP1051" s="409"/>
      <c r="AQ1051" s="409"/>
      <c r="AR1051" s="409"/>
      <c r="AS1051" s="409"/>
      <c r="AT1051" s="409"/>
      <c r="AU1051" s="409"/>
      <c r="AV1051" s="409"/>
      <c r="BF1051" s="409"/>
      <c r="BG1051" s="409"/>
      <c r="BH1051" s="409"/>
      <c r="BI1051" s="409"/>
      <c r="BJ1051" s="409"/>
      <c r="BK1051" s="409"/>
      <c r="BL1051" s="409"/>
      <c r="BV1051" s="409"/>
      <c r="BW1051" s="409"/>
      <c r="BX1051" s="409"/>
      <c r="BY1051" s="409"/>
      <c r="BZ1051" s="409"/>
      <c r="CA1051" s="409"/>
      <c r="CB1051" s="409"/>
      <c r="CL1051" s="409"/>
      <c r="CM1051" s="409"/>
      <c r="CN1051" s="409"/>
      <c r="CO1051" s="409"/>
      <c r="CP1051" s="409"/>
      <c r="CQ1051" s="409"/>
      <c r="CR1051" s="409"/>
      <c r="DB1051" s="409"/>
      <c r="DC1051" s="409"/>
      <c r="DD1051" s="409"/>
      <c r="DE1051" s="409"/>
      <c r="DF1051" s="409"/>
      <c r="DG1051" s="409"/>
      <c r="DH1051" s="409"/>
      <c r="DR1051" s="409"/>
      <c r="DS1051" s="409"/>
      <c r="DT1051" s="409"/>
      <c r="DU1051" s="409"/>
      <c r="DV1051" s="409"/>
      <c r="DW1051" s="409"/>
      <c r="DX1051" s="409"/>
      <c r="EH1051" s="409"/>
      <c r="EI1051" s="409"/>
      <c r="EJ1051" s="409"/>
      <c r="EK1051" s="409"/>
      <c r="EL1051" s="409"/>
      <c r="EM1051" s="409"/>
      <c r="EN1051" s="409"/>
      <c r="EX1051" s="409"/>
      <c r="EY1051" s="409"/>
      <c r="EZ1051" s="409"/>
      <c r="FA1051" s="409"/>
      <c r="FB1051" s="409"/>
      <c r="FC1051" s="409"/>
      <c r="FD1051" s="409"/>
      <c r="FN1051" s="409"/>
      <c r="FO1051" s="409"/>
      <c r="FP1051" s="409"/>
      <c r="FQ1051" s="409"/>
      <c r="FR1051" s="409"/>
      <c r="FS1051" s="409"/>
      <c r="FT1051" s="409"/>
      <c r="GD1051" s="409"/>
      <c r="GE1051" s="409"/>
      <c r="GF1051" s="409"/>
      <c r="GG1051" s="409"/>
      <c r="GH1051" s="409"/>
      <c r="GI1051" s="409"/>
      <c r="GJ1051" s="409"/>
      <c r="GT1051" s="409"/>
      <c r="GU1051" s="409"/>
      <c r="GV1051" s="409"/>
      <c r="GW1051" s="409"/>
      <c r="GX1051" s="409"/>
      <c r="GY1051" s="409"/>
      <c r="GZ1051" s="409"/>
      <c r="HJ1051" s="409"/>
      <c r="HK1051" s="409"/>
      <c r="HL1051" s="409"/>
      <c r="HM1051" s="409"/>
      <c r="HN1051" s="409"/>
      <c r="HO1051" s="409"/>
      <c r="HP1051" s="409"/>
      <c r="HZ1051" s="409"/>
      <c r="IA1051" s="409"/>
      <c r="IB1051" s="409"/>
      <c r="IC1051" s="409"/>
      <c r="ID1051" s="409"/>
      <c r="IE1051" s="409"/>
      <c r="IF1051" s="409"/>
      <c r="IP1051" s="409"/>
      <c r="IQ1051" s="409"/>
      <c r="IR1051" s="409"/>
      <c r="IS1051" s="409"/>
      <c r="IT1051" s="409"/>
      <c r="IU1051" s="409"/>
      <c r="IV1051" s="409"/>
    </row>
    <row r="1052" spans="10:256">
      <c r="J1052" s="409"/>
      <c r="K1052" s="409"/>
      <c r="L1052" s="409"/>
      <c r="M1052" s="409"/>
      <c r="N1052" s="409"/>
      <c r="O1052" s="409"/>
      <c r="P1052" s="409"/>
      <c r="Q1052" s="409"/>
      <c r="R1052" s="409"/>
      <c r="S1052" s="409"/>
      <c r="T1052" s="409"/>
      <c r="U1052" s="409"/>
      <c r="V1052" s="409"/>
      <c r="W1052" s="409"/>
      <c r="X1052" s="409"/>
      <c r="AP1052" s="409"/>
      <c r="AQ1052" s="409"/>
      <c r="AR1052" s="409"/>
      <c r="AS1052" s="409"/>
      <c r="AT1052" s="409"/>
      <c r="AU1052" s="409"/>
      <c r="AV1052" s="409"/>
      <c r="BF1052" s="409"/>
      <c r="BG1052" s="409"/>
      <c r="BH1052" s="409"/>
      <c r="BI1052" s="409"/>
      <c r="BJ1052" s="409"/>
      <c r="BK1052" s="409"/>
      <c r="BL1052" s="409"/>
      <c r="BV1052" s="409"/>
      <c r="BW1052" s="409"/>
      <c r="BX1052" s="409"/>
      <c r="BY1052" s="409"/>
      <c r="BZ1052" s="409"/>
      <c r="CA1052" s="409"/>
      <c r="CB1052" s="409"/>
      <c r="CL1052" s="409"/>
      <c r="CM1052" s="409"/>
      <c r="CN1052" s="409"/>
      <c r="CO1052" s="409"/>
      <c r="CP1052" s="409"/>
      <c r="CQ1052" s="409"/>
      <c r="CR1052" s="409"/>
      <c r="DB1052" s="409"/>
      <c r="DC1052" s="409"/>
      <c r="DD1052" s="409"/>
      <c r="DE1052" s="409"/>
      <c r="DF1052" s="409"/>
      <c r="DG1052" s="409"/>
      <c r="DH1052" s="409"/>
      <c r="DR1052" s="409"/>
      <c r="DS1052" s="409"/>
      <c r="DT1052" s="409"/>
      <c r="DU1052" s="409"/>
      <c r="DV1052" s="409"/>
      <c r="DW1052" s="409"/>
      <c r="DX1052" s="409"/>
      <c r="EH1052" s="409"/>
      <c r="EI1052" s="409"/>
      <c r="EJ1052" s="409"/>
      <c r="EK1052" s="409"/>
      <c r="EL1052" s="409"/>
      <c r="EM1052" s="409"/>
      <c r="EN1052" s="409"/>
      <c r="EX1052" s="409"/>
      <c r="EY1052" s="409"/>
      <c r="EZ1052" s="409"/>
      <c r="FA1052" s="409"/>
      <c r="FB1052" s="409"/>
      <c r="FC1052" s="409"/>
      <c r="FD1052" s="409"/>
      <c r="FN1052" s="409"/>
      <c r="FO1052" s="409"/>
      <c r="FP1052" s="409"/>
      <c r="FQ1052" s="409"/>
      <c r="FR1052" s="409"/>
      <c r="FS1052" s="409"/>
      <c r="FT1052" s="409"/>
      <c r="GD1052" s="409"/>
      <c r="GE1052" s="409"/>
      <c r="GF1052" s="409"/>
      <c r="GG1052" s="409"/>
      <c r="GH1052" s="409"/>
      <c r="GI1052" s="409"/>
      <c r="GJ1052" s="409"/>
      <c r="GT1052" s="409"/>
      <c r="GU1052" s="409"/>
      <c r="GV1052" s="409"/>
      <c r="GW1052" s="409"/>
      <c r="GX1052" s="409"/>
      <c r="GY1052" s="409"/>
      <c r="GZ1052" s="409"/>
      <c r="HJ1052" s="409"/>
      <c r="HK1052" s="409"/>
      <c r="HL1052" s="409"/>
      <c r="HM1052" s="409"/>
      <c r="HN1052" s="409"/>
      <c r="HO1052" s="409"/>
      <c r="HP1052" s="409"/>
      <c r="HZ1052" s="409"/>
      <c r="IA1052" s="409"/>
      <c r="IB1052" s="409"/>
      <c r="IC1052" s="409"/>
      <c r="ID1052" s="409"/>
      <c r="IE1052" s="409"/>
      <c r="IF1052" s="409"/>
      <c r="IP1052" s="409"/>
      <c r="IQ1052" s="409"/>
      <c r="IR1052" s="409"/>
      <c r="IS1052" s="409"/>
      <c r="IT1052" s="409"/>
      <c r="IU1052" s="409"/>
      <c r="IV1052" s="409"/>
    </row>
    <row r="1053" spans="10:256">
      <c r="J1053" s="409"/>
      <c r="K1053" s="409"/>
      <c r="L1053" s="409"/>
      <c r="M1053" s="409"/>
      <c r="N1053" s="409"/>
      <c r="O1053" s="409"/>
      <c r="P1053" s="409"/>
      <c r="Q1053" s="409"/>
      <c r="R1053" s="409"/>
      <c r="S1053" s="409"/>
      <c r="T1053" s="409"/>
      <c r="U1053" s="409"/>
      <c r="V1053" s="409"/>
      <c r="W1053" s="409"/>
      <c r="X1053" s="409"/>
      <c r="AP1053" s="409"/>
      <c r="AQ1053" s="409"/>
      <c r="AR1053" s="409"/>
      <c r="AS1053" s="409"/>
      <c r="AT1053" s="409"/>
      <c r="AU1053" s="409"/>
      <c r="AV1053" s="409"/>
      <c r="BF1053" s="409"/>
      <c r="BG1053" s="409"/>
      <c r="BH1053" s="409"/>
      <c r="BI1053" s="409"/>
      <c r="BJ1053" s="409"/>
      <c r="BK1053" s="409"/>
      <c r="BL1053" s="409"/>
      <c r="BV1053" s="409"/>
      <c r="BW1053" s="409"/>
      <c r="BX1053" s="409"/>
      <c r="BY1053" s="409"/>
      <c r="BZ1053" s="409"/>
      <c r="CA1053" s="409"/>
      <c r="CB1053" s="409"/>
      <c r="CL1053" s="409"/>
      <c r="CM1053" s="409"/>
      <c r="CN1053" s="409"/>
      <c r="CO1053" s="409"/>
      <c r="CP1053" s="409"/>
      <c r="CQ1053" s="409"/>
      <c r="CR1053" s="409"/>
      <c r="DB1053" s="409"/>
      <c r="DC1053" s="409"/>
      <c r="DD1053" s="409"/>
      <c r="DE1053" s="409"/>
      <c r="DF1053" s="409"/>
      <c r="DG1053" s="409"/>
      <c r="DH1053" s="409"/>
      <c r="DR1053" s="409"/>
      <c r="DS1053" s="409"/>
      <c r="DT1053" s="409"/>
      <c r="DU1053" s="409"/>
      <c r="DV1053" s="409"/>
      <c r="DW1053" s="409"/>
      <c r="DX1053" s="409"/>
      <c r="EH1053" s="409"/>
      <c r="EI1053" s="409"/>
      <c r="EJ1053" s="409"/>
      <c r="EK1053" s="409"/>
      <c r="EL1053" s="409"/>
      <c r="EM1053" s="409"/>
      <c r="EN1053" s="409"/>
      <c r="EX1053" s="409"/>
      <c r="EY1053" s="409"/>
      <c r="EZ1053" s="409"/>
      <c r="FA1053" s="409"/>
      <c r="FB1053" s="409"/>
      <c r="FC1053" s="409"/>
      <c r="FD1053" s="409"/>
      <c r="FN1053" s="409"/>
      <c r="FO1053" s="409"/>
      <c r="FP1053" s="409"/>
      <c r="FQ1053" s="409"/>
      <c r="FR1053" s="409"/>
      <c r="FS1053" s="409"/>
      <c r="FT1053" s="409"/>
      <c r="GD1053" s="409"/>
      <c r="GE1053" s="409"/>
      <c r="GF1053" s="409"/>
      <c r="GG1053" s="409"/>
      <c r="GH1053" s="409"/>
      <c r="GI1053" s="409"/>
      <c r="GJ1053" s="409"/>
      <c r="GT1053" s="409"/>
      <c r="GU1053" s="409"/>
      <c r="GV1053" s="409"/>
      <c r="GW1053" s="409"/>
      <c r="GX1053" s="409"/>
      <c r="GY1053" s="409"/>
      <c r="GZ1053" s="409"/>
      <c r="HJ1053" s="409"/>
      <c r="HK1053" s="409"/>
      <c r="HL1053" s="409"/>
      <c r="HM1053" s="409"/>
      <c r="HN1053" s="409"/>
      <c r="HO1053" s="409"/>
      <c r="HP1053" s="409"/>
      <c r="HZ1053" s="409"/>
      <c r="IA1053" s="409"/>
      <c r="IB1053" s="409"/>
      <c r="IC1053" s="409"/>
      <c r="ID1053" s="409"/>
      <c r="IE1053" s="409"/>
      <c r="IF1053" s="409"/>
      <c r="IP1053" s="409"/>
      <c r="IQ1053" s="409"/>
      <c r="IR1053" s="409"/>
      <c r="IS1053" s="409"/>
      <c r="IT1053" s="409"/>
      <c r="IU1053" s="409"/>
      <c r="IV1053" s="409"/>
    </row>
    <row r="1054" spans="10:256">
      <c r="J1054" s="409"/>
      <c r="K1054" s="409"/>
      <c r="L1054" s="409"/>
      <c r="M1054" s="409"/>
      <c r="N1054" s="409"/>
      <c r="O1054" s="409"/>
      <c r="P1054" s="409"/>
      <c r="Q1054" s="409"/>
      <c r="R1054" s="409"/>
      <c r="S1054" s="409"/>
      <c r="T1054" s="409"/>
      <c r="U1054" s="409"/>
      <c r="V1054" s="409"/>
      <c r="W1054" s="409"/>
      <c r="X1054" s="409"/>
      <c r="AP1054" s="409"/>
      <c r="AQ1054" s="409"/>
      <c r="AR1054" s="409"/>
      <c r="AS1054" s="409"/>
      <c r="AT1054" s="409"/>
      <c r="AU1054" s="409"/>
      <c r="AV1054" s="409"/>
      <c r="BF1054" s="409"/>
      <c r="BG1054" s="409"/>
      <c r="BH1054" s="409"/>
      <c r="BI1054" s="409"/>
      <c r="BJ1054" s="409"/>
      <c r="BK1054" s="409"/>
      <c r="BL1054" s="409"/>
      <c r="BV1054" s="409"/>
      <c r="BW1054" s="409"/>
      <c r="BX1054" s="409"/>
      <c r="BY1054" s="409"/>
      <c r="BZ1054" s="409"/>
      <c r="CA1054" s="409"/>
      <c r="CB1054" s="409"/>
      <c r="CL1054" s="409"/>
      <c r="CM1054" s="409"/>
      <c r="CN1054" s="409"/>
      <c r="CO1054" s="409"/>
      <c r="CP1054" s="409"/>
      <c r="CQ1054" s="409"/>
      <c r="CR1054" s="409"/>
      <c r="DB1054" s="409"/>
      <c r="DC1054" s="409"/>
      <c r="DD1054" s="409"/>
      <c r="DE1054" s="409"/>
      <c r="DF1054" s="409"/>
      <c r="DG1054" s="409"/>
      <c r="DH1054" s="409"/>
      <c r="DR1054" s="409"/>
      <c r="DS1054" s="409"/>
      <c r="DT1054" s="409"/>
      <c r="DU1054" s="409"/>
      <c r="DV1054" s="409"/>
      <c r="DW1054" s="409"/>
      <c r="DX1054" s="409"/>
      <c r="EH1054" s="409"/>
      <c r="EI1054" s="409"/>
      <c r="EJ1054" s="409"/>
      <c r="EK1054" s="409"/>
      <c r="EL1054" s="409"/>
      <c r="EM1054" s="409"/>
      <c r="EN1054" s="409"/>
      <c r="EX1054" s="409"/>
      <c r="EY1054" s="409"/>
      <c r="EZ1054" s="409"/>
      <c r="FA1054" s="409"/>
      <c r="FB1054" s="409"/>
      <c r="FC1054" s="409"/>
      <c r="FD1054" s="409"/>
      <c r="FN1054" s="409"/>
      <c r="FO1054" s="409"/>
      <c r="FP1054" s="409"/>
      <c r="FQ1054" s="409"/>
      <c r="FR1054" s="409"/>
      <c r="FS1054" s="409"/>
      <c r="FT1054" s="409"/>
      <c r="GD1054" s="409"/>
      <c r="GE1054" s="409"/>
      <c r="GF1054" s="409"/>
      <c r="GG1054" s="409"/>
      <c r="GH1054" s="409"/>
      <c r="GI1054" s="409"/>
      <c r="GJ1054" s="409"/>
      <c r="GT1054" s="409"/>
      <c r="GU1054" s="409"/>
      <c r="GV1054" s="409"/>
      <c r="GW1054" s="409"/>
      <c r="GX1054" s="409"/>
      <c r="GY1054" s="409"/>
      <c r="GZ1054" s="409"/>
      <c r="HJ1054" s="409"/>
      <c r="HK1054" s="409"/>
      <c r="HL1054" s="409"/>
      <c r="HM1054" s="409"/>
      <c r="HN1054" s="409"/>
      <c r="HO1054" s="409"/>
      <c r="HP1054" s="409"/>
      <c r="HZ1054" s="409"/>
      <c r="IA1054" s="409"/>
      <c r="IB1054" s="409"/>
      <c r="IC1054" s="409"/>
      <c r="ID1054" s="409"/>
      <c r="IE1054" s="409"/>
      <c r="IF1054" s="409"/>
      <c r="IP1054" s="409"/>
      <c r="IQ1054" s="409"/>
      <c r="IR1054" s="409"/>
      <c r="IS1054" s="409"/>
      <c r="IT1054" s="409"/>
      <c r="IU1054" s="409"/>
      <c r="IV1054" s="409"/>
    </row>
    <row r="1055" spans="10:256">
      <c r="J1055" s="409"/>
      <c r="K1055" s="409"/>
      <c r="L1055" s="409"/>
      <c r="M1055" s="409"/>
      <c r="N1055" s="409"/>
      <c r="O1055" s="409"/>
      <c r="P1055" s="409"/>
      <c r="Q1055" s="409"/>
      <c r="R1055" s="409"/>
      <c r="S1055" s="409"/>
      <c r="T1055" s="409"/>
      <c r="U1055" s="409"/>
      <c r="V1055" s="409"/>
      <c r="W1055" s="409"/>
      <c r="X1055" s="409"/>
      <c r="AP1055" s="409"/>
      <c r="AQ1055" s="409"/>
      <c r="AR1055" s="409"/>
      <c r="AS1055" s="409"/>
      <c r="AT1055" s="409"/>
      <c r="AU1055" s="409"/>
      <c r="AV1055" s="409"/>
      <c r="BF1055" s="409"/>
      <c r="BG1055" s="409"/>
      <c r="BH1055" s="409"/>
      <c r="BI1055" s="409"/>
      <c r="BJ1055" s="409"/>
      <c r="BK1055" s="409"/>
      <c r="BL1055" s="409"/>
      <c r="BV1055" s="409"/>
      <c r="BW1055" s="409"/>
      <c r="BX1055" s="409"/>
      <c r="BY1055" s="409"/>
      <c r="BZ1055" s="409"/>
      <c r="CA1055" s="409"/>
      <c r="CB1055" s="409"/>
      <c r="CL1055" s="409"/>
      <c r="CM1055" s="409"/>
      <c r="CN1055" s="409"/>
      <c r="CO1055" s="409"/>
      <c r="CP1055" s="409"/>
      <c r="CQ1055" s="409"/>
      <c r="CR1055" s="409"/>
      <c r="DB1055" s="409"/>
      <c r="DC1055" s="409"/>
      <c r="DD1055" s="409"/>
      <c r="DE1055" s="409"/>
      <c r="DF1055" s="409"/>
      <c r="DG1055" s="409"/>
      <c r="DH1055" s="409"/>
      <c r="DR1055" s="409"/>
      <c r="DS1055" s="409"/>
      <c r="DT1055" s="409"/>
      <c r="DU1055" s="409"/>
      <c r="DV1055" s="409"/>
      <c r="DW1055" s="409"/>
      <c r="DX1055" s="409"/>
      <c r="EH1055" s="409"/>
      <c r="EI1055" s="409"/>
      <c r="EJ1055" s="409"/>
      <c r="EK1055" s="409"/>
      <c r="EL1055" s="409"/>
      <c r="EM1055" s="409"/>
      <c r="EN1055" s="409"/>
      <c r="EX1055" s="409"/>
      <c r="EY1055" s="409"/>
      <c r="EZ1055" s="409"/>
      <c r="FA1055" s="409"/>
      <c r="FB1055" s="409"/>
      <c r="FC1055" s="409"/>
      <c r="FD1055" s="409"/>
      <c r="FN1055" s="409"/>
      <c r="FO1055" s="409"/>
      <c r="FP1055" s="409"/>
      <c r="FQ1055" s="409"/>
      <c r="FR1055" s="409"/>
      <c r="FS1055" s="409"/>
      <c r="FT1055" s="409"/>
      <c r="GD1055" s="409"/>
      <c r="GE1055" s="409"/>
      <c r="GF1055" s="409"/>
      <c r="GG1055" s="409"/>
      <c r="GH1055" s="409"/>
      <c r="GI1055" s="409"/>
      <c r="GJ1055" s="409"/>
      <c r="GT1055" s="409"/>
      <c r="GU1055" s="409"/>
      <c r="GV1055" s="409"/>
      <c r="GW1055" s="409"/>
      <c r="GX1055" s="409"/>
      <c r="GY1055" s="409"/>
      <c r="GZ1055" s="409"/>
      <c r="HJ1055" s="409"/>
      <c r="HK1055" s="409"/>
      <c r="HL1055" s="409"/>
      <c r="HM1055" s="409"/>
      <c r="HN1055" s="409"/>
      <c r="HO1055" s="409"/>
      <c r="HP1055" s="409"/>
      <c r="HZ1055" s="409"/>
      <c r="IA1055" s="409"/>
      <c r="IB1055" s="409"/>
      <c r="IC1055" s="409"/>
      <c r="ID1055" s="409"/>
      <c r="IE1055" s="409"/>
      <c r="IF1055" s="409"/>
      <c r="IP1055" s="409"/>
      <c r="IQ1055" s="409"/>
      <c r="IR1055" s="409"/>
      <c r="IS1055" s="409"/>
      <c r="IT1055" s="409"/>
      <c r="IU1055" s="409"/>
      <c r="IV1055" s="409"/>
    </row>
    <row r="1056" spans="10:256">
      <c r="J1056" s="409"/>
      <c r="K1056" s="409"/>
      <c r="L1056" s="409"/>
      <c r="M1056" s="409"/>
      <c r="N1056" s="409"/>
      <c r="O1056" s="409"/>
      <c r="P1056" s="409"/>
      <c r="Q1056" s="409"/>
      <c r="R1056" s="409"/>
      <c r="S1056" s="409"/>
      <c r="T1056" s="409"/>
      <c r="U1056" s="409"/>
      <c r="V1056" s="409"/>
      <c r="W1056" s="409"/>
      <c r="X1056" s="409"/>
      <c r="AP1056" s="409"/>
      <c r="AQ1056" s="409"/>
      <c r="AR1056" s="409"/>
      <c r="AS1056" s="409"/>
      <c r="AT1056" s="409"/>
      <c r="AU1056" s="409"/>
      <c r="AV1056" s="409"/>
      <c r="BF1056" s="409"/>
      <c r="BG1056" s="409"/>
      <c r="BH1056" s="409"/>
      <c r="BI1056" s="409"/>
      <c r="BJ1056" s="409"/>
      <c r="BK1056" s="409"/>
      <c r="BL1056" s="409"/>
      <c r="BV1056" s="409"/>
      <c r="BW1056" s="409"/>
      <c r="BX1056" s="409"/>
      <c r="BY1056" s="409"/>
      <c r="BZ1056" s="409"/>
      <c r="CA1056" s="409"/>
      <c r="CB1056" s="409"/>
      <c r="CL1056" s="409"/>
      <c r="CM1056" s="409"/>
      <c r="CN1056" s="409"/>
      <c r="CO1056" s="409"/>
      <c r="CP1056" s="409"/>
      <c r="CQ1056" s="409"/>
      <c r="CR1056" s="409"/>
      <c r="DB1056" s="409"/>
      <c r="DC1056" s="409"/>
      <c r="DD1056" s="409"/>
      <c r="DE1056" s="409"/>
      <c r="DF1056" s="409"/>
      <c r="DG1056" s="409"/>
      <c r="DH1056" s="409"/>
      <c r="DR1056" s="409"/>
      <c r="DS1056" s="409"/>
      <c r="DT1056" s="409"/>
      <c r="DU1056" s="409"/>
      <c r="DV1056" s="409"/>
      <c r="DW1056" s="409"/>
      <c r="DX1056" s="409"/>
      <c r="EH1056" s="409"/>
      <c r="EI1056" s="409"/>
      <c r="EJ1056" s="409"/>
      <c r="EK1056" s="409"/>
      <c r="EL1056" s="409"/>
      <c r="EM1056" s="409"/>
      <c r="EN1056" s="409"/>
      <c r="EX1056" s="409"/>
      <c r="EY1056" s="409"/>
      <c r="EZ1056" s="409"/>
      <c r="FA1056" s="409"/>
      <c r="FB1056" s="409"/>
      <c r="FC1056" s="409"/>
      <c r="FD1056" s="409"/>
      <c r="FN1056" s="409"/>
      <c r="FO1056" s="409"/>
      <c r="FP1056" s="409"/>
      <c r="FQ1056" s="409"/>
      <c r="FR1056" s="409"/>
      <c r="FS1056" s="409"/>
      <c r="FT1056" s="409"/>
      <c r="GD1056" s="409"/>
      <c r="GE1056" s="409"/>
      <c r="GF1056" s="409"/>
      <c r="GG1056" s="409"/>
      <c r="GH1056" s="409"/>
      <c r="GI1056" s="409"/>
      <c r="GJ1056" s="409"/>
      <c r="GT1056" s="409"/>
      <c r="GU1056" s="409"/>
      <c r="GV1056" s="409"/>
      <c r="GW1056" s="409"/>
      <c r="GX1056" s="409"/>
      <c r="GY1056" s="409"/>
      <c r="GZ1056" s="409"/>
      <c r="HJ1056" s="409"/>
      <c r="HK1056" s="409"/>
      <c r="HL1056" s="409"/>
      <c r="HM1056" s="409"/>
      <c r="HN1056" s="409"/>
      <c r="HO1056" s="409"/>
      <c r="HP1056" s="409"/>
      <c r="HZ1056" s="409"/>
      <c r="IA1056" s="409"/>
      <c r="IB1056" s="409"/>
      <c r="IC1056" s="409"/>
      <c r="ID1056" s="409"/>
      <c r="IE1056" s="409"/>
      <c r="IF1056" s="409"/>
      <c r="IP1056" s="409"/>
      <c r="IQ1056" s="409"/>
      <c r="IR1056" s="409"/>
      <c r="IS1056" s="409"/>
      <c r="IT1056" s="409"/>
      <c r="IU1056" s="409"/>
      <c r="IV1056" s="409"/>
    </row>
    <row r="1057" spans="10:256">
      <c r="J1057" s="409"/>
      <c r="K1057" s="409"/>
      <c r="L1057" s="409"/>
      <c r="M1057" s="409"/>
      <c r="N1057" s="409"/>
      <c r="O1057" s="409"/>
      <c r="P1057" s="409"/>
      <c r="Q1057" s="409"/>
      <c r="R1057" s="409"/>
      <c r="S1057" s="409"/>
      <c r="T1057" s="409"/>
      <c r="U1057" s="409"/>
      <c r="V1057" s="409"/>
      <c r="W1057" s="409"/>
      <c r="X1057" s="409"/>
      <c r="AP1057" s="409"/>
      <c r="AQ1057" s="409"/>
      <c r="AR1057" s="409"/>
      <c r="AS1057" s="409"/>
      <c r="AT1057" s="409"/>
      <c r="AU1057" s="409"/>
      <c r="AV1057" s="409"/>
      <c r="BF1057" s="409"/>
      <c r="BG1057" s="409"/>
      <c r="BH1057" s="409"/>
      <c r="BI1057" s="409"/>
      <c r="BJ1057" s="409"/>
      <c r="BK1057" s="409"/>
      <c r="BL1057" s="409"/>
      <c r="BV1057" s="409"/>
      <c r="BW1057" s="409"/>
      <c r="BX1057" s="409"/>
      <c r="BY1057" s="409"/>
      <c r="BZ1057" s="409"/>
      <c r="CA1057" s="409"/>
      <c r="CB1057" s="409"/>
      <c r="CL1057" s="409"/>
      <c r="CM1057" s="409"/>
      <c r="CN1057" s="409"/>
      <c r="CO1057" s="409"/>
      <c r="CP1057" s="409"/>
      <c r="CQ1057" s="409"/>
      <c r="CR1057" s="409"/>
      <c r="DB1057" s="409"/>
      <c r="DC1057" s="409"/>
      <c r="DD1057" s="409"/>
      <c r="DE1057" s="409"/>
      <c r="DF1057" s="409"/>
      <c r="DG1057" s="409"/>
      <c r="DH1057" s="409"/>
      <c r="DR1057" s="409"/>
      <c r="DS1057" s="409"/>
      <c r="DT1057" s="409"/>
      <c r="DU1057" s="409"/>
      <c r="DV1057" s="409"/>
      <c r="DW1057" s="409"/>
      <c r="DX1057" s="409"/>
      <c r="EH1057" s="409"/>
      <c r="EI1057" s="409"/>
      <c r="EJ1057" s="409"/>
      <c r="EK1057" s="409"/>
      <c r="EL1057" s="409"/>
      <c r="EM1057" s="409"/>
      <c r="EN1057" s="409"/>
      <c r="EX1057" s="409"/>
      <c r="EY1057" s="409"/>
      <c r="EZ1057" s="409"/>
      <c r="FA1057" s="409"/>
      <c r="FB1057" s="409"/>
      <c r="FC1057" s="409"/>
      <c r="FD1057" s="409"/>
      <c r="FN1057" s="409"/>
      <c r="FO1057" s="409"/>
      <c r="FP1057" s="409"/>
      <c r="FQ1057" s="409"/>
      <c r="FR1057" s="409"/>
      <c r="FS1057" s="409"/>
      <c r="FT1057" s="409"/>
      <c r="GD1057" s="409"/>
      <c r="GE1057" s="409"/>
      <c r="GF1057" s="409"/>
      <c r="GG1057" s="409"/>
      <c r="GH1057" s="409"/>
      <c r="GI1057" s="409"/>
      <c r="GJ1057" s="409"/>
      <c r="GT1057" s="409"/>
      <c r="GU1057" s="409"/>
      <c r="GV1057" s="409"/>
      <c r="GW1057" s="409"/>
      <c r="GX1057" s="409"/>
      <c r="GY1057" s="409"/>
      <c r="GZ1057" s="409"/>
      <c r="HJ1057" s="409"/>
      <c r="HK1057" s="409"/>
      <c r="HL1057" s="409"/>
      <c r="HM1057" s="409"/>
      <c r="HN1057" s="409"/>
      <c r="HO1057" s="409"/>
      <c r="HP1057" s="409"/>
      <c r="HZ1057" s="409"/>
      <c r="IA1057" s="409"/>
      <c r="IB1057" s="409"/>
      <c r="IC1057" s="409"/>
      <c r="ID1057" s="409"/>
      <c r="IE1057" s="409"/>
      <c r="IF1057" s="409"/>
      <c r="IP1057" s="409"/>
      <c r="IQ1057" s="409"/>
      <c r="IR1057" s="409"/>
      <c r="IS1057" s="409"/>
      <c r="IT1057" s="409"/>
      <c r="IU1057" s="409"/>
      <c r="IV1057" s="409"/>
    </row>
    <row r="1058" spans="10:256">
      <c r="J1058" s="409"/>
      <c r="K1058" s="409"/>
      <c r="L1058" s="409"/>
      <c r="M1058" s="409"/>
      <c r="N1058" s="409"/>
      <c r="O1058" s="409"/>
      <c r="P1058" s="409"/>
      <c r="Q1058" s="409"/>
      <c r="R1058" s="409"/>
      <c r="S1058" s="409"/>
      <c r="T1058" s="409"/>
      <c r="U1058" s="409"/>
      <c r="V1058" s="409"/>
      <c r="W1058" s="409"/>
      <c r="X1058" s="409"/>
      <c r="AP1058" s="409"/>
      <c r="AQ1058" s="409"/>
      <c r="AR1058" s="409"/>
      <c r="AS1058" s="409"/>
      <c r="AT1058" s="409"/>
      <c r="AU1058" s="409"/>
      <c r="AV1058" s="409"/>
      <c r="BF1058" s="409"/>
      <c r="BG1058" s="409"/>
      <c r="BH1058" s="409"/>
      <c r="BI1058" s="409"/>
      <c r="BJ1058" s="409"/>
      <c r="BK1058" s="409"/>
      <c r="BL1058" s="409"/>
      <c r="BV1058" s="409"/>
      <c r="BW1058" s="409"/>
      <c r="BX1058" s="409"/>
      <c r="BY1058" s="409"/>
      <c r="BZ1058" s="409"/>
      <c r="CA1058" s="409"/>
      <c r="CB1058" s="409"/>
      <c r="CL1058" s="409"/>
      <c r="CM1058" s="409"/>
      <c r="CN1058" s="409"/>
      <c r="CO1058" s="409"/>
      <c r="CP1058" s="409"/>
      <c r="CQ1058" s="409"/>
      <c r="CR1058" s="409"/>
      <c r="DB1058" s="409"/>
      <c r="DC1058" s="409"/>
      <c r="DD1058" s="409"/>
      <c r="DE1058" s="409"/>
      <c r="DF1058" s="409"/>
      <c r="DG1058" s="409"/>
      <c r="DH1058" s="409"/>
      <c r="DR1058" s="409"/>
      <c r="DS1058" s="409"/>
      <c r="DT1058" s="409"/>
      <c r="DU1058" s="409"/>
      <c r="DV1058" s="409"/>
      <c r="DW1058" s="409"/>
      <c r="DX1058" s="409"/>
      <c r="EH1058" s="409"/>
      <c r="EI1058" s="409"/>
      <c r="EJ1058" s="409"/>
      <c r="EK1058" s="409"/>
      <c r="EL1058" s="409"/>
      <c r="EM1058" s="409"/>
      <c r="EN1058" s="409"/>
      <c r="EX1058" s="409"/>
      <c r="EY1058" s="409"/>
      <c r="EZ1058" s="409"/>
      <c r="FA1058" s="409"/>
      <c r="FB1058" s="409"/>
      <c r="FC1058" s="409"/>
      <c r="FD1058" s="409"/>
      <c r="FN1058" s="409"/>
      <c r="FO1058" s="409"/>
      <c r="FP1058" s="409"/>
      <c r="FQ1058" s="409"/>
      <c r="FR1058" s="409"/>
      <c r="FS1058" s="409"/>
      <c r="FT1058" s="409"/>
      <c r="GD1058" s="409"/>
      <c r="GE1058" s="409"/>
      <c r="GF1058" s="409"/>
      <c r="GG1058" s="409"/>
      <c r="GH1058" s="409"/>
      <c r="GI1058" s="409"/>
      <c r="GJ1058" s="409"/>
      <c r="GT1058" s="409"/>
      <c r="GU1058" s="409"/>
      <c r="GV1058" s="409"/>
      <c r="GW1058" s="409"/>
      <c r="GX1058" s="409"/>
      <c r="GY1058" s="409"/>
      <c r="GZ1058" s="409"/>
      <c r="HJ1058" s="409"/>
      <c r="HK1058" s="409"/>
      <c r="HL1058" s="409"/>
      <c r="HM1058" s="409"/>
      <c r="HN1058" s="409"/>
      <c r="HO1058" s="409"/>
      <c r="HP1058" s="409"/>
      <c r="HZ1058" s="409"/>
      <c r="IA1058" s="409"/>
      <c r="IB1058" s="409"/>
      <c r="IC1058" s="409"/>
      <c r="ID1058" s="409"/>
      <c r="IE1058" s="409"/>
      <c r="IF1058" s="409"/>
      <c r="IP1058" s="409"/>
      <c r="IQ1058" s="409"/>
      <c r="IR1058" s="409"/>
      <c r="IS1058" s="409"/>
      <c r="IT1058" s="409"/>
      <c r="IU1058" s="409"/>
      <c r="IV1058" s="409"/>
    </row>
    <row r="1059" spans="10:256">
      <c r="J1059" s="409"/>
      <c r="K1059" s="409"/>
      <c r="L1059" s="409"/>
      <c r="M1059" s="409"/>
      <c r="N1059" s="409"/>
      <c r="O1059" s="409"/>
      <c r="P1059" s="409"/>
      <c r="Q1059" s="409"/>
      <c r="R1059" s="409"/>
      <c r="S1059" s="409"/>
      <c r="T1059" s="409"/>
      <c r="U1059" s="409"/>
      <c r="V1059" s="409"/>
      <c r="W1059" s="409"/>
      <c r="X1059" s="409"/>
      <c r="AP1059" s="409"/>
      <c r="AQ1059" s="409"/>
      <c r="AR1059" s="409"/>
      <c r="AS1059" s="409"/>
      <c r="AT1059" s="409"/>
      <c r="AU1059" s="409"/>
      <c r="AV1059" s="409"/>
      <c r="BF1059" s="409"/>
      <c r="BG1059" s="409"/>
      <c r="BH1059" s="409"/>
      <c r="BI1059" s="409"/>
      <c r="BJ1059" s="409"/>
      <c r="BK1059" s="409"/>
      <c r="BL1059" s="409"/>
      <c r="BV1059" s="409"/>
      <c r="BW1059" s="409"/>
      <c r="BX1059" s="409"/>
      <c r="BY1059" s="409"/>
      <c r="BZ1059" s="409"/>
      <c r="CA1059" s="409"/>
      <c r="CB1059" s="409"/>
      <c r="CL1059" s="409"/>
      <c r="CM1059" s="409"/>
      <c r="CN1059" s="409"/>
      <c r="CO1059" s="409"/>
      <c r="CP1059" s="409"/>
      <c r="CQ1059" s="409"/>
      <c r="CR1059" s="409"/>
      <c r="DB1059" s="409"/>
      <c r="DC1059" s="409"/>
      <c r="DD1059" s="409"/>
      <c r="DE1059" s="409"/>
      <c r="DF1059" s="409"/>
      <c r="DG1059" s="409"/>
      <c r="DH1059" s="409"/>
      <c r="DR1059" s="409"/>
      <c r="DS1059" s="409"/>
      <c r="DT1059" s="409"/>
      <c r="DU1059" s="409"/>
      <c r="DV1059" s="409"/>
      <c r="DW1059" s="409"/>
      <c r="DX1059" s="409"/>
      <c r="EH1059" s="409"/>
      <c r="EI1059" s="409"/>
      <c r="EJ1059" s="409"/>
      <c r="EK1059" s="409"/>
      <c r="EL1059" s="409"/>
      <c r="EM1059" s="409"/>
      <c r="EN1059" s="409"/>
      <c r="EX1059" s="409"/>
      <c r="EY1059" s="409"/>
      <c r="EZ1059" s="409"/>
      <c r="FA1059" s="409"/>
      <c r="FB1059" s="409"/>
      <c r="FC1059" s="409"/>
      <c r="FD1059" s="409"/>
      <c r="FN1059" s="409"/>
      <c r="FO1059" s="409"/>
      <c r="FP1059" s="409"/>
      <c r="FQ1059" s="409"/>
      <c r="FR1059" s="409"/>
      <c r="FS1059" s="409"/>
      <c r="FT1059" s="409"/>
      <c r="GD1059" s="409"/>
      <c r="GE1059" s="409"/>
      <c r="GF1059" s="409"/>
      <c r="GG1059" s="409"/>
      <c r="GH1059" s="409"/>
      <c r="GI1059" s="409"/>
      <c r="GJ1059" s="409"/>
      <c r="GT1059" s="409"/>
      <c r="GU1059" s="409"/>
      <c r="GV1059" s="409"/>
      <c r="GW1059" s="409"/>
      <c r="GX1059" s="409"/>
      <c r="GY1059" s="409"/>
      <c r="GZ1059" s="409"/>
      <c r="HJ1059" s="409"/>
      <c r="HK1059" s="409"/>
      <c r="HL1059" s="409"/>
      <c r="HM1059" s="409"/>
      <c r="HN1059" s="409"/>
      <c r="HO1059" s="409"/>
      <c r="HP1059" s="409"/>
      <c r="HZ1059" s="409"/>
      <c r="IA1059" s="409"/>
      <c r="IB1059" s="409"/>
      <c r="IC1059" s="409"/>
      <c r="ID1059" s="409"/>
      <c r="IE1059" s="409"/>
      <c r="IF1059" s="409"/>
      <c r="IP1059" s="409"/>
      <c r="IQ1059" s="409"/>
      <c r="IR1059" s="409"/>
      <c r="IS1059" s="409"/>
      <c r="IT1059" s="409"/>
      <c r="IU1059" s="409"/>
      <c r="IV1059" s="409"/>
    </row>
    <row r="1060" spans="10:256">
      <c r="J1060" s="409"/>
      <c r="K1060" s="409"/>
      <c r="L1060" s="409"/>
      <c r="M1060" s="409"/>
      <c r="N1060" s="409"/>
      <c r="O1060" s="409"/>
      <c r="P1060" s="409"/>
      <c r="Q1060" s="409"/>
      <c r="R1060" s="409"/>
      <c r="S1060" s="409"/>
      <c r="T1060" s="409"/>
      <c r="U1060" s="409"/>
      <c r="V1060" s="409"/>
      <c r="W1060" s="409"/>
      <c r="X1060" s="409"/>
      <c r="AP1060" s="409"/>
      <c r="AQ1060" s="409"/>
      <c r="AR1060" s="409"/>
      <c r="AS1060" s="409"/>
      <c r="AT1060" s="409"/>
      <c r="AU1060" s="409"/>
      <c r="AV1060" s="409"/>
      <c r="BF1060" s="409"/>
      <c r="BG1060" s="409"/>
      <c r="BH1060" s="409"/>
      <c r="BI1060" s="409"/>
      <c r="BJ1060" s="409"/>
      <c r="BK1060" s="409"/>
      <c r="BL1060" s="409"/>
      <c r="BV1060" s="409"/>
      <c r="BW1060" s="409"/>
      <c r="BX1060" s="409"/>
      <c r="BY1060" s="409"/>
      <c r="BZ1060" s="409"/>
      <c r="CA1060" s="409"/>
      <c r="CB1060" s="409"/>
      <c r="CL1060" s="409"/>
      <c r="CM1060" s="409"/>
      <c r="CN1060" s="409"/>
      <c r="CO1060" s="409"/>
      <c r="CP1060" s="409"/>
      <c r="CQ1060" s="409"/>
      <c r="CR1060" s="409"/>
      <c r="DB1060" s="409"/>
      <c r="DC1060" s="409"/>
      <c r="DD1060" s="409"/>
      <c r="DE1060" s="409"/>
      <c r="DF1060" s="409"/>
      <c r="DG1060" s="409"/>
      <c r="DH1060" s="409"/>
      <c r="DR1060" s="409"/>
      <c r="DS1060" s="409"/>
      <c r="DT1060" s="409"/>
      <c r="DU1060" s="409"/>
      <c r="DV1060" s="409"/>
      <c r="DW1060" s="409"/>
      <c r="DX1060" s="409"/>
      <c r="EH1060" s="409"/>
      <c r="EI1060" s="409"/>
      <c r="EJ1060" s="409"/>
      <c r="EK1060" s="409"/>
      <c r="EL1060" s="409"/>
      <c r="EM1060" s="409"/>
      <c r="EN1060" s="409"/>
      <c r="EX1060" s="409"/>
      <c r="EY1060" s="409"/>
      <c r="EZ1060" s="409"/>
      <c r="FA1060" s="409"/>
      <c r="FB1060" s="409"/>
      <c r="FC1060" s="409"/>
      <c r="FD1060" s="409"/>
      <c r="FN1060" s="409"/>
      <c r="FO1060" s="409"/>
      <c r="FP1060" s="409"/>
      <c r="FQ1060" s="409"/>
      <c r="FR1060" s="409"/>
      <c r="FS1060" s="409"/>
      <c r="FT1060" s="409"/>
      <c r="GD1060" s="409"/>
      <c r="GE1060" s="409"/>
      <c r="GF1060" s="409"/>
      <c r="GG1060" s="409"/>
      <c r="GH1060" s="409"/>
      <c r="GI1060" s="409"/>
      <c r="GJ1060" s="409"/>
      <c r="GT1060" s="409"/>
      <c r="GU1060" s="409"/>
      <c r="GV1060" s="409"/>
      <c r="GW1060" s="409"/>
      <c r="GX1060" s="409"/>
      <c r="GY1060" s="409"/>
      <c r="GZ1060" s="409"/>
      <c r="HJ1060" s="409"/>
      <c r="HK1060" s="409"/>
      <c r="HL1060" s="409"/>
      <c r="HM1060" s="409"/>
      <c r="HN1060" s="409"/>
      <c r="HO1060" s="409"/>
      <c r="HP1060" s="409"/>
      <c r="HZ1060" s="409"/>
      <c r="IA1060" s="409"/>
      <c r="IB1060" s="409"/>
      <c r="IC1060" s="409"/>
      <c r="ID1060" s="409"/>
      <c r="IE1060" s="409"/>
      <c r="IF1060" s="409"/>
      <c r="IP1060" s="409"/>
      <c r="IQ1060" s="409"/>
      <c r="IR1060" s="409"/>
      <c r="IS1060" s="409"/>
      <c r="IT1060" s="409"/>
      <c r="IU1060" s="409"/>
      <c r="IV1060" s="409"/>
    </row>
    <row r="1061" spans="10:256">
      <c r="J1061" s="409"/>
      <c r="K1061" s="409"/>
      <c r="L1061" s="409"/>
      <c r="M1061" s="409"/>
      <c r="N1061" s="409"/>
      <c r="O1061" s="409"/>
      <c r="P1061" s="409"/>
      <c r="Q1061" s="409"/>
      <c r="R1061" s="409"/>
      <c r="S1061" s="409"/>
      <c r="T1061" s="409"/>
      <c r="U1061" s="409"/>
      <c r="V1061" s="409"/>
      <c r="W1061" s="409"/>
      <c r="X1061" s="409"/>
      <c r="AP1061" s="409"/>
      <c r="AQ1061" s="409"/>
      <c r="AR1061" s="409"/>
      <c r="AS1061" s="409"/>
      <c r="AT1061" s="409"/>
      <c r="AU1061" s="409"/>
      <c r="AV1061" s="409"/>
      <c r="BF1061" s="409"/>
      <c r="BG1061" s="409"/>
      <c r="BH1061" s="409"/>
      <c r="BI1061" s="409"/>
      <c r="BJ1061" s="409"/>
      <c r="BK1061" s="409"/>
      <c r="BL1061" s="409"/>
      <c r="BV1061" s="409"/>
      <c r="BW1061" s="409"/>
      <c r="BX1061" s="409"/>
      <c r="BY1061" s="409"/>
      <c r="BZ1061" s="409"/>
      <c r="CA1061" s="409"/>
      <c r="CB1061" s="409"/>
      <c r="CL1061" s="409"/>
      <c r="CM1061" s="409"/>
      <c r="CN1061" s="409"/>
      <c r="CO1061" s="409"/>
      <c r="CP1061" s="409"/>
      <c r="CQ1061" s="409"/>
      <c r="CR1061" s="409"/>
      <c r="DB1061" s="409"/>
      <c r="DC1061" s="409"/>
      <c r="DD1061" s="409"/>
      <c r="DE1061" s="409"/>
      <c r="DF1061" s="409"/>
      <c r="DG1061" s="409"/>
      <c r="DH1061" s="409"/>
      <c r="DR1061" s="409"/>
      <c r="DS1061" s="409"/>
      <c r="DT1061" s="409"/>
      <c r="DU1061" s="409"/>
      <c r="DV1061" s="409"/>
      <c r="DW1061" s="409"/>
      <c r="DX1061" s="409"/>
      <c r="EH1061" s="409"/>
      <c r="EI1061" s="409"/>
      <c r="EJ1061" s="409"/>
      <c r="EK1061" s="409"/>
      <c r="EL1061" s="409"/>
      <c r="EM1061" s="409"/>
      <c r="EN1061" s="409"/>
      <c r="EX1061" s="409"/>
      <c r="EY1061" s="409"/>
      <c r="EZ1061" s="409"/>
      <c r="FA1061" s="409"/>
      <c r="FB1061" s="409"/>
      <c r="FC1061" s="409"/>
      <c r="FD1061" s="409"/>
      <c r="FN1061" s="409"/>
      <c r="FO1061" s="409"/>
      <c r="FP1061" s="409"/>
      <c r="FQ1061" s="409"/>
      <c r="FR1061" s="409"/>
      <c r="FS1061" s="409"/>
      <c r="FT1061" s="409"/>
      <c r="GD1061" s="409"/>
      <c r="GE1061" s="409"/>
      <c r="GF1061" s="409"/>
      <c r="GG1061" s="409"/>
      <c r="GH1061" s="409"/>
      <c r="GI1061" s="409"/>
      <c r="GJ1061" s="409"/>
      <c r="GT1061" s="409"/>
      <c r="GU1061" s="409"/>
      <c r="GV1061" s="409"/>
      <c r="GW1061" s="409"/>
      <c r="GX1061" s="409"/>
      <c r="GY1061" s="409"/>
      <c r="GZ1061" s="409"/>
      <c r="HJ1061" s="409"/>
      <c r="HK1061" s="409"/>
      <c r="HL1061" s="409"/>
      <c r="HM1061" s="409"/>
      <c r="HN1061" s="409"/>
      <c r="HO1061" s="409"/>
      <c r="HP1061" s="409"/>
      <c r="HZ1061" s="409"/>
      <c r="IA1061" s="409"/>
      <c r="IB1061" s="409"/>
      <c r="IC1061" s="409"/>
      <c r="ID1061" s="409"/>
      <c r="IE1061" s="409"/>
      <c r="IF1061" s="409"/>
      <c r="IP1061" s="409"/>
      <c r="IQ1061" s="409"/>
      <c r="IR1061" s="409"/>
      <c r="IS1061" s="409"/>
      <c r="IT1061" s="409"/>
      <c r="IU1061" s="409"/>
      <c r="IV1061" s="409"/>
    </row>
    <row r="1062" spans="10:256">
      <c r="J1062" s="409"/>
      <c r="K1062" s="409"/>
      <c r="L1062" s="409"/>
      <c r="M1062" s="409"/>
      <c r="N1062" s="409"/>
      <c r="O1062" s="409"/>
      <c r="P1062" s="409"/>
      <c r="Q1062" s="409"/>
      <c r="R1062" s="409"/>
      <c r="S1062" s="409"/>
      <c r="T1062" s="409"/>
      <c r="U1062" s="409"/>
      <c r="V1062" s="409"/>
      <c r="W1062" s="409"/>
      <c r="X1062" s="409"/>
      <c r="AP1062" s="409"/>
      <c r="AQ1062" s="409"/>
      <c r="AR1062" s="409"/>
      <c r="AS1062" s="409"/>
      <c r="AT1062" s="409"/>
      <c r="AU1062" s="409"/>
      <c r="AV1062" s="409"/>
      <c r="BF1062" s="409"/>
      <c r="BG1062" s="409"/>
      <c r="BH1062" s="409"/>
      <c r="BI1062" s="409"/>
      <c r="BJ1062" s="409"/>
      <c r="BK1062" s="409"/>
      <c r="BL1062" s="409"/>
      <c r="BV1062" s="409"/>
      <c r="BW1062" s="409"/>
      <c r="BX1062" s="409"/>
      <c r="BY1062" s="409"/>
      <c r="BZ1062" s="409"/>
      <c r="CA1062" s="409"/>
      <c r="CB1062" s="409"/>
      <c r="CL1062" s="409"/>
      <c r="CM1062" s="409"/>
      <c r="CN1062" s="409"/>
      <c r="CO1062" s="409"/>
      <c r="CP1062" s="409"/>
      <c r="CQ1062" s="409"/>
      <c r="CR1062" s="409"/>
      <c r="DB1062" s="409"/>
      <c r="DC1062" s="409"/>
      <c r="DD1062" s="409"/>
      <c r="DE1062" s="409"/>
      <c r="DF1062" s="409"/>
      <c r="DG1062" s="409"/>
      <c r="DH1062" s="409"/>
      <c r="DR1062" s="409"/>
      <c r="DS1062" s="409"/>
      <c r="DT1062" s="409"/>
      <c r="DU1062" s="409"/>
      <c r="DV1062" s="409"/>
      <c r="DW1062" s="409"/>
      <c r="DX1062" s="409"/>
      <c r="EH1062" s="409"/>
      <c r="EI1062" s="409"/>
      <c r="EJ1062" s="409"/>
      <c r="EK1062" s="409"/>
      <c r="EL1062" s="409"/>
      <c r="EM1062" s="409"/>
      <c r="EN1062" s="409"/>
      <c r="EX1062" s="409"/>
      <c r="EY1062" s="409"/>
      <c r="EZ1062" s="409"/>
      <c r="FA1062" s="409"/>
      <c r="FB1062" s="409"/>
      <c r="FC1062" s="409"/>
      <c r="FD1062" s="409"/>
      <c r="FN1062" s="409"/>
      <c r="FO1062" s="409"/>
      <c r="FP1062" s="409"/>
      <c r="FQ1062" s="409"/>
      <c r="FR1062" s="409"/>
      <c r="FS1062" s="409"/>
      <c r="FT1062" s="409"/>
      <c r="GD1062" s="409"/>
      <c r="GE1062" s="409"/>
      <c r="GF1062" s="409"/>
      <c r="GG1062" s="409"/>
      <c r="GH1062" s="409"/>
      <c r="GI1062" s="409"/>
      <c r="GJ1062" s="409"/>
      <c r="GT1062" s="409"/>
      <c r="GU1062" s="409"/>
      <c r="GV1062" s="409"/>
      <c r="GW1062" s="409"/>
      <c r="GX1062" s="409"/>
      <c r="GY1062" s="409"/>
      <c r="GZ1062" s="409"/>
      <c r="HJ1062" s="409"/>
      <c r="HK1062" s="409"/>
      <c r="HL1062" s="409"/>
      <c r="HM1062" s="409"/>
      <c r="HN1062" s="409"/>
      <c r="HO1062" s="409"/>
      <c r="HP1062" s="409"/>
      <c r="HZ1062" s="409"/>
      <c r="IA1062" s="409"/>
      <c r="IB1062" s="409"/>
      <c r="IC1062" s="409"/>
      <c r="ID1062" s="409"/>
      <c r="IE1062" s="409"/>
      <c r="IF1062" s="409"/>
      <c r="IP1062" s="409"/>
      <c r="IQ1062" s="409"/>
      <c r="IR1062" s="409"/>
      <c r="IS1062" s="409"/>
      <c r="IT1062" s="409"/>
      <c r="IU1062" s="409"/>
      <c r="IV1062" s="409"/>
    </row>
    <row r="1063" spans="10:256">
      <c r="J1063" s="409"/>
      <c r="K1063" s="409"/>
      <c r="L1063" s="409"/>
      <c r="M1063" s="409"/>
      <c r="N1063" s="409"/>
      <c r="O1063" s="409"/>
      <c r="P1063" s="409"/>
      <c r="Q1063" s="409"/>
      <c r="R1063" s="409"/>
      <c r="S1063" s="409"/>
      <c r="T1063" s="409"/>
      <c r="U1063" s="409"/>
      <c r="V1063" s="409"/>
      <c r="W1063" s="409"/>
      <c r="X1063" s="409"/>
      <c r="AP1063" s="409"/>
      <c r="AQ1063" s="409"/>
      <c r="AR1063" s="409"/>
      <c r="AS1063" s="409"/>
      <c r="AT1063" s="409"/>
      <c r="AU1063" s="409"/>
      <c r="AV1063" s="409"/>
      <c r="BF1063" s="409"/>
      <c r="BG1063" s="409"/>
      <c r="BH1063" s="409"/>
      <c r="BI1063" s="409"/>
      <c r="BJ1063" s="409"/>
      <c r="BK1063" s="409"/>
      <c r="BL1063" s="409"/>
      <c r="BV1063" s="409"/>
      <c r="BW1063" s="409"/>
      <c r="BX1063" s="409"/>
      <c r="BY1063" s="409"/>
      <c r="BZ1063" s="409"/>
      <c r="CA1063" s="409"/>
      <c r="CB1063" s="409"/>
      <c r="CL1063" s="409"/>
      <c r="CM1063" s="409"/>
      <c r="CN1063" s="409"/>
      <c r="CO1063" s="409"/>
      <c r="CP1063" s="409"/>
      <c r="CQ1063" s="409"/>
      <c r="CR1063" s="409"/>
      <c r="DB1063" s="409"/>
      <c r="DC1063" s="409"/>
      <c r="DD1063" s="409"/>
      <c r="DE1063" s="409"/>
      <c r="DF1063" s="409"/>
      <c r="DG1063" s="409"/>
      <c r="DH1063" s="409"/>
      <c r="DR1063" s="409"/>
      <c r="DS1063" s="409"/>
      <c r="DT1063" s="409"/>
      <c r="DU1063" s="409"/>
      <c r="DV1063" s="409"/>
      <c r="DW1063" s="409"/>
      <c r="DX1063" s="409"/>
      <c r="EH1063" s="409"/>
      <c r="EI1063" s="409"/>
      <c r="EJ1063" s="409"/>
      <c r="EK1063" s="409"/>
      <c r="EL1063" s="409"/>
      <c r="EM1063" s="409"/>
      <c r="EN1063" s="409"/>
      <c r="EX1063" s="409"/>
      <c r="EY1063" s="409"/>
      <c r="EZ1063" s="409"/>
      <c r="FA1063" s="409"/>
      <c r="FB1063" s="409"/>
      <c r="FC1063" s="409"/>
      <c r="FD1063" s="409"/>
      <c r="FN1063" s="409"/>
      <c r="FO1063" s="409"/>
      <c r="FP1063" s="409"/>
      <c r="FQ1063" s="409"/>
      <c r="FR1063" s="409"/>
      <c r="FS1063" s="409"/>
      <c r="FT1063" s="409"/>
      <c r="GD1063" s="409"/>
      <c r="GE1063" s="409"/>
      <c r="GF1063" s="409"/>
      <c r="GG1063" s="409"/>
      <c r="GH1063" s="409"/>
      <c r="GI1063" s="409"/>
      <c r="GJ1063" s="409"/>
      <c r="GT1063" s="409"/>
      <c r="GU1063" s="409"/>
      <c r="GV1063" s="409"/>
      <c r="GW1063" s="409"/>
      <c r="GX1063" s="409"/>
      <c r="GY1063" s="409"/>
      <c r="GZ1063" s="409"/>
      <c r="HJ1063" s="409"/>
      <c r="HK1063" s="409"/>
      <c r="HL1063" s="409"/>
      <c r="HM1063" s="409"/>
      <c r="HN1063" s="409"/>
      <c r="HO1063" s="409"/>
      <c r="HP1063" s="409"/>
      <c r="HZ1063" s="409"/>
      <c r="IA1063" s="409"/>
      <c r="IB1063" s="409"/>
      <c r="IC1063" s="409"/>
      <c r="ID1063" s="409"/>
      <c r="IE1063" s="409"/>
      <c r="IF1063" s="409"/>
      <c r="IP1063" s="409"/>
      <c r="IQ1063" s="409"/>
      <c r="IR1063" s="409"/>
      <c r="IS1063" s="409"/>
      <c r="IT1063" s="409"/>
      <c r="IU1063" s="409"/>
      <c r="IV1063" s="409"/>
    </row>
    <row r="1064" spans="10:256">
      <c r="J1064" s="409"/>
      <c r="K1064" s="409"/>
      <c r="L1064" s="409"/>
      <c r="M1064" s="409"/>
      <c r="N1064" s="409"/>
      <c r="O1064" s="409"/>
      <c r="P1064" s="409"/>
      <c r="Q1064" s="409"/>
      <c r="R1064" s="409"/>
      <c r="S1064" s="409"/>
      <c r="T1064" s="409"/>
      <c r="U1064" s="409"/>
      <c r="V1064" s="409"/>
      <c r="W1064" s="409"/>
      <c r="X1064" s="409"/>
      <c r="AP1064" s="409"/>
      <c r="AQ1064" s="409"/>
      <c r="AR1064" s="409"/>
      <c r="AS1064" s="409"/>
      <c r="AT1064" s="409"/>
      <c r="AU1064" s="409"/>
      <c r="AV1064" s="409"/>
      <c r="BF1064" s="409"/>
      <c r="BG1064" s="409"/>
      <c r="BH1064" s="409"/>
      <c r="BI1064" s="409"/>
      <c r="BJ1064" s="409"/>
      <c r="BK1064" s="409"/>
      <c r="BL1064" s="409"/>
      <c r="BV1064" s="409"/>
      <c r="BW1064" s="409"/>
      <c r="BX1064" s="409"/>
      <c r="BY1064" s="409"/>
      <c r="BZ1064" s="409"/>
      <c r="CA1064" s="409"/>
      <c r="CB1064" s="409"/>
      <c r="CL1064" s="409"/>
      <c r="CM1064" s="409"/>
      <c r="CN1064" s="409"/>
      <c r="CO1064" s="409"/>
      <c r="CP1064" s="409"/>
      <c r="CQ1064" s="409"/>
      <c r="CR1064" s="409"/>
      <c r="DB1064" s="409"/>
      <c r="DC1064" s="409"/>
      <c r="DD1064" s="409"/>
      <c r="DE1064" s="409"/>
      <c r="DF1064" s="409"/>
      <c r="DG1064" s="409"/>
      <c r="DH1064" s="409"/>
      <c r="DR1064" s="409"/>
      <c r="DS1064" s="409"/>
      <c r="DT1064" s="409"/>
      <c r="DU1064" s="409"/>
      <c r="DV1064" s="409"/>
      <c r="DW1064" s="409"/>
      <c r="DX1064" s="409"/>
      <c r="EH1064" s="409"/>
      <c r="EI1064" s="409"/>
      <c r="EJ1064" s="409"/>
      <c r="EK1064" s="409"/>
      <c r="EL1064" s="409"/>
      <c r="EM1064" s="409"/>
      <c r="EN1064" s="409"/>
      <c r="EX1064" s="409"/>
      <c r="EY1064" s="409"/>
      <c r="EZ1064" s="409"/>
      <c r="FA1064" s="409"/>
      <c r="FB1064" s="409"/>
      <c r="FC1064" s="409"/>
      <c r="FD1064" s="409"/>
      <c r="FN1064" s="409"/>
      <c r="FO1064" s="409"/>
      <c r="FP1064" s="409"/>
      <c r="FQ1064" s="409"/>
      <c r="FR1064" s="409"/>
      <c r="FS1064" s="409"/>
      <c r="FT1064" s="409"/>
      <c r="GD1064" s="409"/>
      <c r="GE1064" s="409"/>
      <c r="GF1064" s="409"/>
      <c r="GG1064" s="409"/>
      <c r="GH1064" s="409"/>
      <c r="GI1064" s="409"/>
      <c r="GJ1064" s="409"/>
      <c r="GT1064" s="409"/>
      <c r="GU1064" s="409"/>
      <c r="GV1064" s="409"/>
      <c r="GW1064" s="409"/>
      <c r="GX1064" s="409"/>
      <c r="GY1064" s="409"/>
      <c r="GZ1064" s="409"/>
      <c r="HJ1064" s="409"/>
      <c r="HK1064" s="409"/>
      <c r="HL1064" s="409"/>
      <c r="HM1064" s="409"/>
      <c r="HN1064" s="409"/>
      <c r="HO1064" s="409"/>
      <c r="HP1064" s="409"/>
      <c r="HZ1064" s="409"/>
      <c r="IA1064" s="409"/>
      <c r="IB1064" s="409"/>
      <c r="IC1064" s="409"/>
      <c r="ID1064" s="409"/>
      <c r="IE1064" s="409"/>
      <c r="IF1064" s="409"/>
      <c r="IP1064" s="409"/>
      <c r="IQ1064" s="409"/>
      <c r="IR1064" s="409"/>
      <c r="IS1064" s="409"/>
      <c r="IT1064" s="409"/>
      <c r="IU1064" s="409"/>
      <c r="IV1064" s="409"/>
    </row>
    <row r="1065" spans="10:256">
      <c r="J1065" s="409"/>
      <c r="K1065" s="409"/>
      <c r="L1065" s="409"/>
      <c r="M1065" s="409"/>
      <c r="N1065" s="409"/>
      <c r="O1065" s="409"/>
      <c r="P1065" s="409"/>
      <c r="Q1065" s="409"/>
      <c r="R1065" s="409"/>
      <c r="S1065" s="409"/>
      <c r="T1065" s="409"/>
      <c r="U1065" s="409"/>
      <c r="V1065" s="409"/>
      <c r="W1065" s="409"/>
      <c r="X1065" s="409"/>
      <c r="AP1065" s="409"/>
      <c r="AQ1065" s="409"/>
      <c r="AR1065" s="409"/>
      <c r="AS1065" s="409"/>
      <c r="AT1065" s="409"/>
      <c r="AU1065" s="409"/>
      <c r="AV1065" s="409"/>
      <c r="BF1065" s="409"/>
      <c r="BG1065" s="409"/>
      <c r="BH1065" s="409"/>
      <c r="BI1065" s="409"/>
      <c r="BJ1065" s="409"/>
      <c r="BK1065" s="409"/>
      <c r="BL1065" s="409"/>
      <c r="BV1065" s="409"/>
      <c r="BW1065" s="409"/>
      <c r="BX1065" s="409"/>
      <c r="BY1065" s="409"/>
      <c r="BZ1065" s="409"/>
      <c r="CA1065" s="409"/>
      <c r="CB1065" s="409"/>
      <c r="CL1065" s="409"/>
      <c r="CM1065" s="409"/>
      <c r="CN1065" s="409"/>
      <c r="CO1065" s="409"/>
      <c r="CP1065" s="409"/>
      <c r="CQ1065" s="409"/>
      <c r="CR1065" s="409"/>
      <c r="DB1065" s="409"/>
      <c r="DC1065" s="409"/>
      <c r="DD1065" s="409"/>
      <c r="DE1065" s="409"/>
      <c r="DF1065" s="409"/>
      <c r="DG1065" s="409"/>
      <c r="DH1065" s="409"/>
      <c r="DR1065" s="409"/>
      <c r="DS1065" s="409"/>
      <c r="DT1065" s="409"/>
      <c r="DU1065" s="409"/>
      <c r="DV1065" s="409"/>
      <c r="DW1065" s="409"/>
      <c r="DX1065" s="409"/>
      <c r="EH1065" s="409"/>
      <c r="EI1065" s="409"/>
      <c r="EJ1065" s="409"/>
      <c r="EK1065" s="409"/>
      <c r="EL1065" s="409"/>
      <c r="EM1065" s="409"/>
      <c r="EN1065" s="409"/>
      <c r="EX1065" s="409"/>
      <c r="EY1065" s="409"/>
      <c r="EZ1065" s="409"/>
      <c r="FA1065" s="409"/>
      <c r="FB1065" s="409"/>
      <c r="FC1065" s="409"/>
      <c r="FD1065" s="409"/>
      <c r="FN1065" s="409"/>
      <c r="FO1065" s="409"/>
      <c r="FP1065" s="409"/>
      <c r="FQ1065" s="409"/>
      <c r="FR1065" s="409"/>
      <c r="FS1065" s="409"/>
      <c r="FT1065" s="409"/>
      <c r="GD1065" s="409"/>
      <c r="GE1065" s="409"/>
      <c r="GF1065" s="409"/>
      <c r="GG1065" s="409"/>
      <c r="GH1065" s="409"/>
      <c r="GI1065" s="409"/>
      <c r="GJ1065" s="409"/>
      <c r="GT1065" s="409"/>
      <c r="GU1065" s="409"/>
      <c r="GV1065" s="409"/>
      <c r="GW1065" s="409"/>
      <c r="GX1065" s="409"/>
      <c r="GY1065" s="409"/>
      <c r="GZ1065" s="409"/>
      <c r="HJ1065" s="409"/>
      <c r="HK1065" s="409"/>
      <c r="HL1065" s="409"/>
      <c r="HM1065" s="409"/>
      <c r="HN1065" s="409"/>
      <c r="HO1065" s="409"/>
      <c r="HP1065" s="409"/>
      <c r="HZ1065" s="409"/>
      <c r="IA1065" s="409"/>
      <c r="IB1065" s="409"/>
      <c r="IC1065" s="409"/>
      <c r="ID1065" s="409"/>
      <c r="IE1065" s="409"/>
      <c r="IF1065" s="409"/>
      <c r="IP1065" s="409"/>
      <c r="IQ1065" s="409"/>
      <c r="IR1065" s="409"/>
      <c r="IS1065" s="409"/>
      <c r="IT1065" s="409"/>
      <c r="IU1065" s="409"/>
      <c r="IV1065" s="409"/>
    </row>
    <row r="1066" spans="10:256">
      <c r="J1066" s="409"/>
      <c r="K1066" s="409"/>
      <c r="L1066" s="409"/>
      <c r="M1066" s="409"/>
      <c r="N1066" s="409"/>
      <c r="O1066" s="409"/>
      <c r="P1066" s="409"/>
      <c r="Q1066" s="409"/>
      <c r="R1066" s="409"/>
      <c r="S1066" s="409"/>
      <c r="T1066" s="409"/>
      <c r="U1066" s="409"/>
      <c r="V1066" s="409"/>
      <c r="W1066" s="409"/>
      <c r="X1066" s="409"/>
      <c r="AP1066" s="409"/>
      <c r="AQ1066" s="409"/>
      <c r="AR1066" s="409"/>
      <c r="AS1066" s="409"/>
      <c r="AT1066" s="409"/>
      <c r="AU1066" s="409"/>
      <c r="AV1066" s="409"/>
      <c r="BF1066" s="409"/>
      <c r="BG1066" s="409"/>
      <c r="BH1066" s="409"/>
      <c r="BI1066" s="409"/>
      <c r="BJ1066" s="409"/>
      <c r="BK1066" s="409"/>
      <c r="BL1066" s="409"/>
      <c r="BV1066" s="409"/>
      <c r="BW1066" s="409"/>
      <c r="BX1066" s="409"/>
      <c r="BY1066" s="409"/>
      <c r="BZ1066" s="409"/>
      <c r="CA1066" s="409"/>
      <c r="CB1066" s="409"/>
      <c r="CL1066" s="409"/>
      <c r="CM1066" s="409"/>
      <c r="CN1066" s="409"/>
      <c r="CO1066" s="409"/>
      <c r="CP1066" s="409"/>
      <c r="CQ1066" s="409"/>
      <c r="CR1066" s="409"/>
      <c r="DB1066" s="409"/>
      <c r="DC1066" s="409"/>
      <c r="DD1066" s="409"/>
      <c r="DE1066" s="409"/>
      <c r="DF1066" s="409"/>
      <c r="DG1066" s="409"/>
      <c r="DH1066" s="409"/>
      <c r="DR1066" s="409"/>
      <c r="DS1066" s="409"/>
      <c r="DT1066" s="409"/>
      <c r="DU1066" s="409"/>
      <c r="DV1066" s="409"/>
      <c r="DW1066" s="409"/>
      <c r="DX1066" s="409"/>
      <c r="EH1066" s="409"/>
      <c r="EI1066" s="409"/>
      <c r="EJ1066" s="409"/>
      <c r="EK1066" s="409"/>
      <c r="EL1066" s="409"/>
      <c r="EM1066" s="409"/>
      <c r="EN1066" s="409"/>
      <c r="EX1066" s="409"/>
      <c r="EY1066" s="409"/>
      <c r="EZ1066" s="409"/>
      <c r="FA1066" s="409"/>
      <c r="FB1066" s="409"/>
      <c r="FC1066" s="409"/>
      <c r="FD1066" s="409"/>
      <c r="FN1066" s="409"/>
      <c r="FO1066" s="409"/>
      <c r="FP1066" s="409"/>
      <c r="FQ1066" s="409"/>
      <c r="FR1066" s="409"/>
      <c r="FS1066" s="409"/>
      <c r="FT1066" s="409"/>
      <c r="GD1066" s="409"/>
      <c r="GE1066" s="409"/>
      <c r="GF1066" s="409"/>
      <c r="GG1066" s="409"/>
      <c r="GH1066" s="409"/>
      <c r="GI1066" s="409"/>
      <c r="GJ1066" s="409"/>
      <c r="GT1066" s="409"/>
      <c r="GU1066" s="409"/>
      <c r="GV1066" s="409"/>
      <c r="GW1066" s="409"/>
      <c r="GX1066" s="409"/>
      <c r="GY1066" s="409"/>
      <c r="GZ1066" s="409"/>
      <c r="HJ1066" s="409"/>
      <c r="HK1066" s="409"/>
      <c r="HL1066" s="409"/>
      <c r="HM1066" s="409"/>
      <c r="HN1066" s="409"/>
      <c r="HO1066" s="409"/>
      <c r="HP1066" s="409"/>
      <c r="HZ1066" s="409"/>
      <c r="IA1066" s="409"/>
      <c r="IB1066" s="409"/>
      <c r="IC1066" s="409"/>
      <c r="ID1066" s="409"/>
      <c r="IE1066" s="409"/>
      <c r="IF1066" s="409"/>
      <c r="IP1066" s="409"/>
      <c r="IQ1066" s="409"/>
      <c r="IR1066" s="409"/>
      <c r="IS1066" s="409"/>
      <c r="IT1066" s="409"/>
      <c r="IU1066" s="409"/>
      <c r="IV1066" s="409"/>
    </row>
    <row r="1067" spans="10:256">
      <c r="J1067" s="409"/>
      <c r="K1067" s="409"/>
      <c r="L1067" s="409"/>
      <c r="M1067" s="409"/>
      <c r="N1067" s="409"/>
      <c r="O1067" s="409"/>
      <c r="P1067" s="409"/>
      <c r="Q1067" s="409"/>
      <c r="R1067" s="409"/>
      <c r="S1067" s="409"/>
      <c r="T1067" s="409"/>
      <c r="U1067" s="409"/>
      <c r="V1067" s="409"/>
      <c r="W1067" s="409"/>
      <c r="X1067" s="409"/>
      <c r="AP1067" s="409"/>
      <c r="AQ1067" s="409"/>
      <c r="AR1067" s="409"/>
      <c r="AS1067" s="409"/>
      <c r="AT1067" s="409"/>
      <c r="AU1067" s="409"/>
      <c r="AV1067" s="409"/>
      <c r="BF1067" s="409"/>
      <c r="BG1067" s="409"/>
      <c r="BH1067" s="409"/>
      <c r="BI1067" s="409"/>
      <c r="BJ1067" s="409"/>
      <c r="BK1067" s="409"/>
      <c r="BL1067" s="409"/>
      <c r="BV1067" s="409"/>
      <c r="BW1067" s="409"/>
      <c r="BX1067" s="409"/>
      <c r="BY1067" s="409"/>
      <c r="BZ1067" s="409"/>
      <c r="CA1067" s="409"/>
      <c r="CB1067" s="409"/>
      <c r="CL1067" s="409"/>
      <c r="CM1067" s="409"/>
      <c r="CN1067" s="409"/>
      <c r="CO1067" s="409"/>
      <c r="CP1067" s="409"/>
      <c r="CQ1067" s="409"/>
      <c r="CR1067" s="409"/>
      <c r="DB1067" s="409"/>
      <c r="DC1067" s="409"/>
      <c r="DD1067" s="409"/>
      <c r="DE1067" s="409"/>
      <c r="DF1067" s="409"/>
      <c r="DG1067" s="409"/>
      <c r="DH1067" s="409"/>
      <c r="DR1067" s="409"/>
      <c r="DS1067" s="409"/>
      <c r="DT1067" s="409"/>
      <c r="DU1067" s="409"/>
      <c r="DV1067" s="409"/>
      <c r="DW1067" s="409"/>
      <c r="DX1067" s="409"/>
      <c r="EH1067" s="409"/>
      <c r="EI1067" s="409"/>
      <c r="EJ1067" s="409"/>
      <c r="EK1067" s="409"/>
      <c r="EL1067" s="409"/>
      <c r="EM1067" s="409"/>
      <c r="EN1067" s="409"/>
      <c r="EX1067" s="409"/>
      <c r="EY1067" s="409"/>
      <c r="EZ1067" s="409"/>
      <c r="FA1067" s="409"/>
      <c r="FB1067" s="409"/>
      <c r="FC1067" s="409"/>
      <c r="FD1067" s="409"/>
      <c r="FN1067" s="409"/>
      <c r="FO1067" s="409"/>
      <c r="FP1067" s="409"/>
      <c r="FQ1067" s="409"/>
      <c r="FR1067" s="409"/>
      <c r="FS1067" s="409"/>
      <c r="FT1067" s="409"/>
      <c r="GD1067" s="409"/>
      <c r="GE1067" s="409"/>
      <c r="GF1067" s="409"/>
      <c r="GG1067" s="409"/>
      <c r="GH1067" s="409"/>
      <c r="GI1067" s="409"/>
      <c r="GJ1067" s="409"/>
      <c r="GT1067" s="409"/>
      <c r="GU1067" s="409"/>
      <c r="GV1067" s="409"/>
      <c r="GW1067" s="409"/>
      <c r="GX1067" s="409"/>
      <c r="GY1067" s="409"/>
      <c r="GZ1067" s="409"/>
      <c r="HJ1067" s="409"/>
      <c r="HK1067" s="409"/>
      <c r="HL1067" s="409"/>
      <c r="HM1067" s="409"/>
      <c r="HN1067" s="409"/>
      <c r="HO1067" s="409"/>
      <c r="HP1067" s="409"/>
      <c r="HZ1067" s="409"/>
      <c r="IA1067" s="409"/>
      <c r="IB1067" s="409"/>
      <c r="IC1067" s="409"/>
      <c r="ID1067" s="409"/>
      <c r="IE1067" s="409"/>
      <c r="IF1067" s="409"/>
      <c r="IP1067" s="409"/>
      <c r="IQ1067" s="409"/>
      <c r="IR1067" s="409"/>
      <c r="IS1067" s="409"/>
      <c r="IT1067" s="409"/>
      <c r="IU1067" s="409"/>
      <c r="IV1067" s="409"/>
    </row>
    <row r="1068" spans="10:256">
      <c r="J1068" s="409"/>
      <c r="K1068" s="409"/>
      <c r="L1068" s="409"/>
      <c r="M1068" s="409"/>
      <c r="N1068" s="409"/>
      <c r="O1068" s="409"/>
      <c r="P1068" s="409"/>
      <c r="Q1068" s="409"/>
      <c r="R1068" s="409"/>
      <c r="S1068" s="409"/>
      <c r="T1068" s="409"/>
      <c r="U1068" s="409"/>
      <c r="V1068" s="409"/>
      <c r="W1068" s="409"/>
      <c r="X1068" s="409"/>
      <c r="AP1068" s="409"/>
      <c r="AQ1068" s="409"/>
      <c r="AR1068" s="409"/>
      <c r="AS1068" s="409"/>
      <c r="AT1068" s="409"/>
      <c r="AU1068" s="409"/>
      <c r="AV1068" s="409"/>
      <c r="BF1068" s="409"/>
      <c r="BG1068" s="409"/>
      <c r="BH1068" s="409"/>
      <c r="BI1068" s="409"/>
      <c r="BJ1068" s="409"/>
      <c r="BK1068" s="409"/>
      <c r="BL1068" s="409"/>
      <c r="BV1068" s="409"/>
      <c r="BW1068" s="409"/>
      <c r="BX1068" s="409"/>
      <c r="BY1068" s="409"/>
      <c r="BZ1068" s="409"/>
      <c r="CA1068" s="409"/>
      <c r="CB1068" s="409"/>
      <c r="CL1068" s="409"/>
      <c r="CM1068" s="409"/>
      <c r="CN1068" s="409"/>
      <c r="CO1068" s="409"/>
      <c r="CP1068" s="409"/>
      <c r="CQ1068" s="409"/>
      <c r="CR1068" s="409"/>
      <c r="DB1068" s="409"/>
      <c r="DC1068" s="409"/>
      <c r="DD1068" s="409"/>
      <c r="DE1068" s="409"/>
      <c r="DF1068" s="409"/>
      <c r="DG1068" s="409"/>
      <c r="DH1068" s="409"/>
      <c r="DR1068" s="409"/>
      <c r="DS1068" s="409"/>
      <c r="DT1068" s="409"/>
      <c r="DU1068" s="409"/>
      <c r="DV1068" s="409"/>
      <c r="DW1068" s="409"/>
      <c r="DX1068" s="409"/>
      <c r="EH1068" s="409"/>
      <c r="EI1068" s="409"/>
      <c r="EJ1068" s="409"/>
      <c r="EK1068" s="409"/>
      <c r="EL1068" s="409"/>
      <c r="EM1068" s="409"/>
      <c r="EN1068" s="409"/>
      <c r="EX1068" s="409"/>
      <c r="EY1068" s="409"/>
      <c r="EZ1068" s="409"/>
      <c r="FA1068" s="409"/>
      <c r="FB1068" s="409"/>
      <c r="FC1068" s="409"/>
      <c r="FD1068" s="409"/>
      <c r="FN1068" s="409"/>
      <c r="FO1068" s="409"/>
      <c r="FP1068" s="409"/>
      <c r="FQ1068" s="409"/>
      <c r="FR1068" s="409"/>
      <c r="FS1068" s="409"/>
      <c r="FT1068" s="409"/>
      <c r="GD1068" s="409"/>
      <c r="GE1068" s="409"/>
      <c r="GF1068" s="409"/>
      <c r="GG1068" s="409"/>
      <c r="GH1068" s="409"/>
      <c r="GI1068" s="409"/>
      <c r="GJ1068" s="409"/>
      <c r="GT1068" s="409"/>
      <c r="GU1068" s="409"/>
      <c r="GV1068" s="409"/>
      <c r="GW1068" s="409"/>
      <c r="GX1068" s="409"/>
      <c r="GY1068" s="409"/>
      <c r="GZ1068" s="409"/>
      <c r="HJ1068" s="409"/>
      <c r="HK1068" s="409"/>
      <c r="HL1068" s="409"/>
      <c r="HM1068" s="409"/>
      <c r="HN1068" s="409"/>
      <c r="HO1068" s="409"/>
      <c r="HP1068" s="409"/>
      <c r="HZ1068" s="409"/>
      <c r="IA1068" s="409"/>
      <c r="IB1068" s="409"/>
      <c r="IC1068" s="409"/>
      <c r="ID1068" s="409"/>
      <c r="IE1068" s="409"/>
      <c r="IF1068" s="409"/>
      <c r="IP1068" s="409"/>
      <c r="IQ1068" s="409"/>
      <c r="IR1068" s="409"/>
      <c r="IS1068" s="409"/>
      <c r="IT1068" s="409"/>
      <c r="IU1068" s="409"/>
      <c r="IV1068" s="409"/>
    </row>
    <row r="1069" spans="10:256">
      <c r="J1069" s="409"/>
      <c r="K1069" s="409"/>
      <c r="L1069" s="409"/>
      <c r="M1069" s="409"/>
      <c r="N1069" s="409"/>
      <c r="O1069" s="409"/>
      <c r="P1069" s="409"/>
      <c r="Q1069" s="409"/>
      <c r="R1069" s="409"/>
      <c r="S1069" s="409"/>
      <c r="T1069" s="409"/>
      <c r="U1069" s="409"/>
      <c r="V1069" s="409"/>
      <c r="W1069" s="409"/>
      <c r="X1069" s="409"/>
      <c r="AP1069" s="409"/>
      <c r="AQ1069" s="409"/>
      <c r="AR1069" s="409"/>
      <c r="AS1069" s="409"/>
      <c r="AT1069" s="409"/>
      <c r="AU1069" s="409"/>
      <c r="AV1069" s="409"/>
      <c r="BF1069" s="409"/>
      <c r="BG1069" s="409"/>
      <c r="BH1069" s="409"/>
      <c r="BI1069" s="409"/>
      <c r="BJ1069" s="409"/>
      <c r="BK1069" s="409"/>
      <c r="BL1069" s="409"/>
      <c r="BV1069" s="409"/>
      <c r="BW1069" s="409"/>
      <c r="BX1069" s="409"/>
      <c r="BY1069" s="409"/>
      <c r="BZ1069" s="409"/>
      <c r="CA1069" s="409"/>
      <c r="CB1069" s="409"/>
      <c r="CL1069" s="409"/>
      <c r="CM1069" s="409"/>
      <c r="CN1069" s="409"/>
      <c r="CO1069" s="409"/>
      <c r="CP1069" s="409"/>
      <c r="CQ1069" s="409"/>
      <c r="CR1069" s="409"/>
      <c r="DB1069" s="409"/>
      <c r="DC1069" s="409"/>
      <c r="DD1069" s="409"/>
      <c r="DE1069" s="409"/>
      <c r="DF1069" s="409"/>
      <c r="DG1069" s="409"/>
      <c r="DH1069" s="409"/>
      <c r="DR1069" s="409"/>
      <c r="DS1069" s="409"/>
      <c r="DT1069" s="409"/>
      <c r="DU1069" s="409"/>
      <c r="DV1069" s="409"/>
      <c r="DW1069" s="409"/>
      <c r="DX1069" s="409"/>
      <c r="EH1069" s="409"/>
      <c r="EI1069" s="409"/>
      <c r="EJ1069" s="409"/>
      <c r="EK1069" s="409"/>
      <c r="EL1069" s="409"/>
      <c r="EM1069" s="409"/>
      <c r="EN1069" s="409"/>
      <c r="EX1069" s="409"/>
      <c r="EY1069" s="409"/>
      <c r="EZ1069" s="409"/>
      <c r="FA1069" s="409"/>
      <c r="FB1069" s="409"/>
      <c r="FC1069" s="409"/>
      <c r="FD1069" s="409"/>
      <c r="FN1069" s="409"/>
      <c r="FO1069" s="409"/>
      <c r="FP1069" s="409"/>
      <c r="FQ1069" s="409"/>
      <c r="FR1069" s="409"/>
      <c r="FS1069" s="409"/>
      <c r="FT1069" s="409"/>
      <c r="GD1069" s="409"/>
      <c r="GE1069" s="409"/>
      <c r="GF1069" s="409"/>
      <c r="GG1069" s="409"/>
      <c r="GH1069" s="409"/>
      <c r="GI1069" s="409"/>
      <c r="GJ1069" s="409"/>
      <c r="GT1069" s="409"/>
      <c r="GU1069" s="409"/>
      <c r="GV1069" s="409"/>
      <c r="GW1069" s="409"/>
      <c r="GX1069" s="409"/>
      <c r="GY1069" s="409"/>
      <c r="GZ1069" s="409"/>
      <c r="HJ1069" s="409"/>
      <c r="HK1069" s="409"/>
      <c r="HL1069" s="409"/>
      <c r="HM1069" s="409"/>
      <c r="HN1069" s="409"/>
      <c r="HO1069" s="409"/>
      <c r="HP1069" s="409"/>
      <c r="HZ1069" s="409"/>
      <c r="IA1069" s="409"/>
      <c r="IB1069" s="409"/>
      <c r="IC1069" s="409"/>
      <c r="ID1069" s="409"/>
      <c r="IE1069" s="409"/>
      <c r="IF1069" s="409"/>
      <c r="IP1069" s="409"/>
      <c r="IQ1069" s="409"/>
      <c r="IR1069" s="409"/>
      <c r="IS1069" s="409"/>
      <c r="IT1069" s="409"/>
      <c r="IU1069" s="409"/>
      <c r="IV1069" s="409"/>
    </row>
    <row r="1070" spans="10:256">
      <c r="J1070" s="409"/>
      <c r="K1070" s="409"/>
      <c r="L1070" s="409"/>
      <c r="M1070" s="409"/>
      <c r="N1070" s="409"/>
      <c r="O1070" s="409"/>
      <c r="P1070" s="409"/>
      <c r="Q1070" s="409"/>
      <c r="R1070" s="409"/>
      <c r="S1070" s="409"/>
      <c r="T1070" s="409"/>
      <c r="U1070" s="409"/>
      <c r="V1070" s="409"/>
      <c r="W1070" s="409"/>
      <c r="X1070" s="409"/>
      <c r="AP1070" s="409"/>
      <c r="AQ1070" s="409"/>
      <c r="AR1070" s="409"/>
      <c r="AS1070" s="409"/>
      <c r="AT1070" s="409"/>
      <c r="AU1070" s="409"/>
      <c r="AV1070" s="409"/>
      <c r="BF1070" s="409"/>
      <c r="BG1070" s="409"/>
      <c r="BH1070" s="409"/>
      <c r="BI1070" s="409"/>
      <c r="BJ1070" s="409"/>
      <c r="BK1070" s="409"/>
      <c r="BL1070" s="409"/>
      <c r="BV1070" s="409"/>
      <c r="BW1070" s="409"/>
      <c r="BX1070" s="409"/>
      <c r="BY1070" s="409"/>
      <c r="BZ1070" s="409"/>
      <c r="CA1070" s="409"/>
      <c r="CB1070" s="409"/>
      <c r="CL1070" s="409"/>
      <c r="CM1070" s="409"/>
      <c r="CN1070" s="409"/>
      <c r="CO1070" s="409"/>
      <c r="CP1070" s="409"/>
      <c r="CQ1070" s="409"/>
      <c r="CR1070" s="409"/>
      <c r="DB1070" s="409"/>
      <c r="DC1070" s="409"/>
      <c r="DD1070" s="409"/>
      <c r="DE1070" s="409"/>
      <c r="DF1070" s="409"/>
      <c r="DG1070" s="409"/>
      <c r="DH1070" s="409"/>
      <c r="DR1070" s="409"/>
      <c r="DS1070" s="409"/>
      <c r="DT1070" s="409"/>
      <c r="DU1070" s="409"/>
      <c r="DV1070" s="409"/>
      <c r="DW1070" s="409"/>
      <c r="DX1070" s="409"/>
      <c r="EH1070" s="409"/>
      <c r="EI1070" s="409"/>
      <c r="EJ1070" s="409"/>
      <c r="EK1070" s="409"/>
      <c r="EL1070" s="409"/>
      <c r="EM1070" s="409"/>
      <c r="EN1070" s="409"/>
      <c r="EX1070" s="409"/>
      <c r="EY1070" s="409"/>
      <c r="EZ1070" s="409"/>
      <c r="FA1070" s="409"/>
      <c r="FB1070" s="409"/>
      <c r="FC1070" s="409"/>
      <c r="FD1070" s="409"/>
      <c r="FN1070" s="409"/>
      <c r="FO1070" s="409"/>
      <c r="FP1070" s="409"/>
      <c r="FQ1070" s="409"/>
      <c r="FR1070" s="409"/>
      <c r="FS1070" s="409"/>
      <c r="FT1070" s="409"/>
      <c r="GD1070" s="409"/>
      <c r="GE1070" s="409"/>
      <c r="GF1070" s="409"/>
      <c r="GG1070" s="409"/>
      <c r="GH1070" s="409"/>
      <c r="GI1070" s="409"/>
      <c r="GJ1070" s="409"/>
      <c r="GT1070" s="409"/>
      <c r="GU1070" s="409"/>
      <c r="GV1070" s="409"/>
      <c r="GW1070" s="409"/>
      <c r="GX1070" s="409"/>
      <c r="GY1070" s="409"/>
      <c r="GZ1070" s="409"/>
      <c r="HJ1070" s="409"/>
      <c r="HK1070" s="409"/>
      <c r="HL1070" s="409"/>
      <c r="HM1070" s="409"/>
      <c r="HN1070" s="409"/>
      <c r="HO1070" s="409"/>
      <c r="HP1070" s="409"/>
      <c r="HZ1070" s="409"/>
      <c r="IA1070" s="409"/>
      <c r="IB1070" s="409"/>
      <c r="IC1070" s="409"/>
      <c r="ID1070" s="409"/>
      <c r="IE1070" s="409"/>
      <c r="IF1070" s="409"/>
      <c r="IP1070" s="409"/>
      <c r="IQ1070" s="409"/>
      <c r="IR1070" s="409"/>
      <c r="IS1070" s="409"/>
      <c r="IT1070" s="409"/>
      <c r="IU1070" s="409"/>
      <c r="IV1070" s="409"/>
    </row>
    <row r="1071" spans="10:256">
      <c r="J1071" s="409"/>
      <c r="K1071" s="409"/>
      <c r="L1071" s="409"/>
      <c r="M1071" s="409"/>
      <c r="N1071" s="409"/>
      <c r="O1071" s="409"/>
      <c r="P1071" s="409"/>
      <c r="Q1071" s="409"/>
      <c r="R1071" s="409"/>
      <c r="S1071" s="409"/>
      <c r="T1071" s="409"/>
      <c r="U1071" s="409"/>
      <c r="V1071" s="409"/>
      <c r="W1071" s="409"/>
      <c r="X1071" s="409"/>
      <c r="AP1071" s="409"/>
      <c r="AQ1071" s="409"/>
      <c r="AR1071" s="409"/>
      <c r="AS1071" s="409"/>
      <c r="AT1071" s="409"/>
      <c r="AU1071" s="409"/>
      <c r="AV1071" s="409"/>
      <c r="BF1071" s="409"/>
      <c r="BG1071" s="409"/>
      <c r="BH1071" s="409"/>
      <c r="BI1071" s="409"/>
      <c r="BJ1071" s="409"/>
      <c r="BK1071" s="409"/>
      <c r="BL1071" s="409"/>
      <c r="BV1071" s="409"/>
      <c r="BW1071" s="409"/>
      <c r="BX1071" s="409"/>
      <c r="BY1071" s="409"/>
      <c r="BZ1071" s="409"/>
      <c r="CA1071" s="409"/>
      <c r="CB1071" s="409"/>
      <c r="CL1071" s="409"/>
      <c r="CM1071" s="409"/>
      <c r="CN1071" s="409"/>
      <c r="CO1071" s="409"/>
      <c r="CP1071" s="409"/>
      <c r="CQ1071" s="409"/>
      <c r="CR1071" s="409"/>
      <c r="DB1071" s="409"/>
      <c r="DC1071" s="409"/>
      <c r="DD1071" s="409"/>
      <c r="DE1071" s="409"/>
      <c r="DF1071" s="409"/>
      <c r="DG1071" s="409"/>
      <c r="DH1071" s="409"/>
      <c r="DR1071" s="409"/>
      <c r="DS1071" s="409"/>
      <c r="DT1071" s="409"/>
      <c r="DU1071" s="409"/>
      <c r="DV1071" s="409"/>
      <c r="DW1071" s="409"/>
      <c r="DX1071" s="409"/>
      <c r="EH1071" s="409"/>
      <c r="EI1071" s="409"/>
      <c r="EJ1071" s="409"/>
      <c r="EK1071" s="409"/>
      <c r="EL1071" s="409"/>
      <c r="EM1071" s="409"/>
      <c r="EN1071" s="409"/>
      <c r="EX1071" s="409"/>
      <c r="EY1071" s="409"/>
      <c r="EZ1071" s="409"/>
      <c r="FA1071" s="409"/>
      <c r="FB1071" s="409"/>
      <c r="FC1071" s="409"/>
      <c r="FD1071" s="409"/>
      <c r="FN1071" s="409"/>
      <c r="FO1071" s="409"/>
      <c r="FP1071" s="409"/>
      <c r="FQ1071" s="409"/>
      <c r="FR1071" s="409"/>
      <c r="FS1071" s="409"/>
      <c r="FT1071" s="409"/>
      <c r="GD1071" s="409"/>
      <c r="GE1071" s="409"/>
      <c r="GF1071" s="409"/>
      <c r="GG1071" s="409"/>
      <c r="GH1071" s="409"/>
      <c r="GI1071" s="409"/>
      <c r="GJ1071" s="409"/>
      <c r="GT1071" s="409"/>
      <c r="GU1071" s="409"/>
      <c r="GV1071" s="409"/>
      <c r="GW1071" s="409"/>
      <c r="GX1071" s="409"/>
      <c r="GY1071" s="409"/>
      <c r="GZ1071" s="409"/>
      <c r="HJ1071" s="409"/>
      <c r="HK1071" s="409"/>
      <c r="HL1071" s="409"/>
      <c r="HM1071" s="409"/>
      <c r="HN1071" s="409"/>
      <c r="HO1071" s="409"/>
      <c r="HP1071" s="409"/>
      <c r="HZ1071" s="409"/>
      <c r="IA1071" s="409"/>
      <c r="IB1071" s="409"/>
      <c r="IC1071" s="409"/>
      <c r="ID1071" s="409"/>
      <c r="IE1071" s="409"/>
      <c r="IF1071" s="409"/>
      <c r="IP1071" s="409"/>
      <c r="IQ1071" s="409"/>
      <c r="IR1071" s="409"/>
      <c r="IS1071" s="409"/>
      <c r="IT1071" s="409"/>
      <c r="IU1071" s="409"/>
      <c r="IV1071" s="409"/>
    </row>
    <row r="1072" spans="10:256">
      <c r="J1072" s="409"/>
      <c r="K1072" s="409"/>
      <c r="L1072" s="409"/>
      <c r="M1072" s="409"/>
      <c r="N1072" s="409"/>
      <c r="O1072" s="409"/>
      <c r="P1072" s="409"/>
      <c r="Q1072" s="409"/>
      <c r="R1072" s="409"/>
      <c r="S1072" s="409"/>
      <c r="T1072" s="409"/>
      <c r="U1072" s="409"/>
      <c r="V1072" s="409"/>
      <c r="W1072" s="409"/>
      <c r="X1072" s="409"/>
      <c r="AP1072" s="409"/>
      <c r="AQ1072" s="409"/>
      <c r="AR1072" s="409"/>
      <c r="AS1072" s="409"/>
      <c r="AT1072" s="409"/>
      <c r="AU1072" s="409"/>
      <c r="AV1072" s="409"/>
      <c r="BF1072" s="409"/>
      <c r="BG1072" s="409"/>
      <c r="BH1072" s="409"/>
      <c r="BI1072" s="409"/>
      <c r="BJ1072" s="409"/>
      <c r="BK1072" s="409"/>
      <c r="BL1072" s="409"/>
      <c r="BV1072" s="409"/>
      <c r="BW1072" s="409"/>
      <c r="BX1072" s="409"/>
      <c r="BY1072" s="409"/>
      <c r="BZ1072" s="409"/>
      <c r="CA1072" s="409"/>
      <c r="CB1072" s="409"/>
      <c r="CL1072" s="409"/>
      <c r="CM1072" s="409"/>
      <c r="CN1072" s="409"/>
      <c r="CO1072" s="409"/>
      <c r="CP1072" s="409"/>
      <c r="CQ1072" s="409"/>
      <c r="CR1072" s="409"/>
      <c r="DB1072" s="409"/>
      <c r="DC1072" s="409"/>
      <c r="DD1072" s="409"/>
      <c r="DE1072" s="409"/>
      <c r="DF1072" s="409"/>
      <c r="DG1072" s="409"/>
      <c r="DH1072" s="409"/>
      <c r="DR1072" s="409"/>
      <c r="DS1072" s="409"/>
      <c r="DT1072" s="409"/>
      <c r="DU1072" s="409"/>
      <c r="DV1072" s="409"/>
      <c r="DW1072" s="409"/>
      <c r="DX1072" s="409"/>
      <c r="EH1072" s="409"/>
      <c r="EI1072" s="409"/>
      <c r="EJ1072" s="409"/>
      <c r="EK1072" s="409"/>
      <c r="EL1072" s="409"/>
      <c r="EM1072" s="409"/>
      <c r="EN1072" s="409"/>
      <c r="EX1072" s="409"/>
      <c r="EY1072" s="409"/>
      <c r="EZ1072" s="409"/>
      <c r="FA1072" s="409"/>
      <c r="FB1072" s="409"/>
      <c r="FC1072" s="409"/>
      <c r="FD1072" s="409"/>
      <c r="FN1072" s="409"/>
      <c r="FO1072" s="409"/>
      <c r="FP1072" s="409"/>
      <c r="FQ1072" s="409"/>
      <c r="FR1072" s="409"/>
      <c r="FS1072" s="409"/>
      <c r="FT1072" s="409"/>
      <c r="GD1072" s="409"/>
      <c r="GE1072" s="409"/>
      <c r="GF1072" s="409"/>
      <c r="GG1072" s="409"/>
      <c r="GH1072" s="409"/>
      <c r="GI1072" s="409"/>
      <c r="GJ1072" s="409"/>
      <c r="GT1072" s="409"/>
      <c r="GU1072" s="409"/>
      <c r="GV1072" s="409"/>
      <c r="GW1072" s="409"/>
      <c r="GX1072" s="409"/>
      <c r="GY1072" s="409"/>
      <c r="GZ1072" s="409"/>
      <c r="HJ1072" s="409"/>
      <c r="HK1072" s="409"/>
      <c r="HL1072" s="409"/>
      <c r="HM1072" s="409"/>
      <c r="HN1072" s="409"/>
      <c r="HO1072" s="409"/>
      <c r="HP1072" s="409"/>
      <c r="HZ1072" s="409"/>
      <c r="IA1072" s="409"/>
      <c r="IB1072" s="409"/>
      <c r="IC1072" s="409"/>
      <c r="ID1072" s="409"/>
      <c r="IE1072" s="409"/>
      <c r="IF1072" s="409"/>
      <c r="IP1072" s="409"/>
      <c r="IQ1072" s="409"/>
      <c r="IR1072" s="409"/>
      <c r="IS1072" s="409"/>
      <c r="IT1072" s="409"/>
      <c r="IU1072" s="409"/>
      <c r="IV1072" s="409"/>
    </row>
    <row r="1073" spans="10:256">
      <c r="J1073" s="409"/>
      <c r="K1073" s="409"/>
      <c r="L1073" s="409"/>
      <c r="M1073" s="409"/>
      <c r="N1073" s="409"/>
      <c r="O1073" s="409"/>
      <c r="P1073" s="409"/>
      <c r="Q1073" s="409"/>
      <c r="R1073" s="409"/>
      <c r="S1073" s="409"/>
      <c r="T1073" s="409"/>
      <c r="U1073" s="409"/>
      <c r="V1073" s="409"/>
      <c r="W1073" s="409"/>
      <c r="X1073" s="409"/>
      <c r="AP1073" s="409"/>
      <c r="AQ1073" s="409"/>
      <c r="AR1073" s="409"/>
      <c r="AS1073" s="409"/>
      <c r="AT1073" s="409"/>
      <c r="AU1073" s="409"/>
      <c r="AV1073" s="409"/>
      <c r="BF1073" s="409"/>
      <c r="BG1073" s="409"/>
      <c r="BH1073" s="409"/>
      <c r="BI1073" s="409"/>
      <c r="BJ1073" s="409"/>
      <c r="BK1073" s="409"/>
      <c r="BL1073" s="409"/>
      <c r="BV1073" s="409"/>
      <c r="BW1073" s="409"/>
      <c r="BX1073" s="409"/>
      <c r="BY1073" s="409"/>
      <c r="BZ1073" s="409"/>
      <c r="CA1073" s="409"/>
      <c r="CB1073" s="409"/>
      <c r="CL1073" s="409"/>
      <c r="CM1073" s="409"/>
      <c r="CN1073" s="409"/>
      <c r="CO1073" s="409"/>
      <c r="CP1073" s="409"/>
      <c r="CQ1073" s="409"/>
      <c r="CR1073" s="409"/>
      <c r="DB1073" s="409"/>
      <c r="DC1073" s="409"/>
      <c r="DD1073" s="409"/>
      <c r="DE1073" s="409"/>
      <c r="DF1073" s="409"/>
      <c r="DG1073" s="409"/>
      <c r="DH1073" s="409"/>
      <c r="DR1073" s="409"/>
      <c r="DS1073" s="409"/>
      <c r="DT1073" s="409"/>
      <c r="DU1073" s="409"/>
      <c r="DV1073" s="409"/>
      <c r="DW1073" s="409"/>
      <c r="DX1073" s="409"/>
      <c r="EH1073" s="409"/>
      <c r="EI1073" s="409"/>
      <c r="EJ1073" s="409"/>
      <c r="EK1073" s="409"/>
      <c r="EL1073" s="409"/>
      <c r="EM1073" s="409"/>
      <c r="EN1073" s="409"/>
      <c r="EX1073" s="409"/>
      <c r="EY1073" s="409"/>
      <c r="EZ1073" s="409"/>
      <c r="FA1073" s="409"/>
      <c r="FB1073" s="409"/>
      <c r="FC1073" s="409"/>
      <c r="FD1073" s="409"/>
      <c r="FN1073" s="409"/>
      <c r="FO1073" s="409"/>
      <c r="FP1073" s="409"/>
      <c r="FQ1073" s="409"/>
      <c r="FR1073" s="409"/>
      <c r="FS1073" s="409"/>
      <c r="FT1073" s="409"/>
      <c r="GD1073" s="409"/>
      <c r="GE1073" s="409"/>
      <c r="GF1073" s="409"/>
      <c r="GG1073" s="409"/>
      <c r="GH1073" s="409"/>
      <c r="GI1073" s="409"/>
      <c r="GJ1073" s="409"/>
      <c r="GT1073" s="409"/>
      <c r="GU1073" s="409"/>
      <c r="GV1073" s="409"/>
      <c r="GW1073" s="409"/>
      <c r="GX1073" s="409"/>
      <c r="GY1073" s="409"/>
      <c r="GZ1073" s="409"/>
      <c r="HJ1073" s="409"/>
      <c r="HK1073" s="409"/>
      <c r="HL1073" s="409"/>
      <c r="HM1073" s="409"/>
      <c r="HN1073" s="409"/>
      <c r="HO1073" s="409"/>
      <c r="HP1073" s="409"/>
      <c r="HZ1073" s="409"/>
      <c r="IA1073" s="409"/>
      <c r="IB1073" s="409"/>
      <c r="IC1073" s="409"/>
      <c r="ID1073" s="409"/>
      <c r="IE1073" s="409"/>
      <c r="IF1073" s="409"/>
      <c r="IP1073" s="409"/>
      <c r="IQ1073" s="409"/>
      <c r="IR1073" s="409"/>
      <c r="IS1073" s="409"/>
      <c r="IT1073" s="409"/>
      <c r="IU1073" s="409"/>
      <c r="IV1073" s="409"/>
    </row>
    <row r="1074" spans="10:256">
      <c r="J1074" s="409"/>
      <c r="K1074" s="409"/>
      <c r="L1074" s="409"/>
      <c r="M1074" s="409"/>
      <c r="N1074" s="409"/>
      <c r="O1074" s="409"/>
      <c r="P1074" s="409"/>
      <c r="Q1074" s="409"/>
      <c r="R1074" s="409"/>
      <c r="S1074" s="409"/>
      <c r="T1074" s="409"/>
      <c r="U1074" s="409"/>
      <c r="V1074" s="409"/>
      <c r="W1074" s="409"/>
      <c r="X1074" s="409"/>
      <c r="AP1074" s="409"/>
      <c r="AQ1074" s="409"/>
      <c r="AR1074" s="409"/>
      <c r="AS1074" s="409"/>
      <c r="AT1074" s="409"/>
      <c r="AU1074" s="409"/>
      <c r="AV1074" s="409"/>
      <c r="BF1074" s="409"/>
      <c r="BG1074" s="409"/>
      <c r="BH1074" s="409"/>
      <c r="BI1074" s="409"/>
      <c r="BJ1074" s="409"/>
      <c r="BK1074" s="409"/>
      <c r="BL1074" s="409"/>
      <c r="BV1074" s="409"/>
      <c r="BW1074" s="409"/>
      <c r="BX1074" s="409"/>
      <c r="BY1074" s="409"/>
      <c r="BZ1074" s="409"/>
      <c r="CA1074" s="409"/>
      <c r="CB1074" s="409"/>
      <c r="CL1074" s="409"/>
      <c r="CM1074" s="409"/>
      <c r="CN1074" s="409"/>
      <c r="CO1074" s="409"/>
      <c r="CP1074" s="409"/>
      <c r="CQ1074" s="409"/>
      <c r="CR1074" s="409"/>
      <c r="DB1074" s="409"/>
      <c r="DC1074" s="409"/>
      <c r="DD1074" s="409"/>
      <c r="DE1074" s="409"/>
      <c r="DF1074" s="409"/>
      <c r="DG1074" s="409"/>
      <c r="DH1074" s="409"/>
      <c r="DR1074" s="409"/>
      <c r="DS1074" s="409"/>
      <c r="DT1074" s="409"/>
      <c r="DU1074" s="409"/>
      <c r="DV1074" s="409"/>
      <c r="DW1074" s="409"/>
      <c r="DX1074" s="409"/>
      <c r="EH1074" s="409"/>
      <c r="EI1074" s="409"/>
      <c r="EJ1074" s="409"/>
      <c r="EK1074" s="409"/>
      <c r="EL1074" s="409"/>
      <c r="EM1074" s="409"/>
      <c r="EN1074" s="409"/>
      <c r="EX1074" s="409"/>
      <c r="EY1074" s="409"/>
      <c r="EZ1074" s="409"/>
      <c r="FA1074" s="409"/>
      <c r="FB1074" s="409"/>
      <c r="FC1074" s="409"/>
      <c r="FD1074" s="409"/>
      <c r="FN1074" s="409"/>
      <c r="FO1074" s="409"/>
      <c r="FP1074" s="409"/>
      <c r="FQ1074" s="409"/>
      <c r="FR1074" s="409"/>
      <c r="FS1074" s="409"/>
      <c r="FT1074" s="409"/>
      <c r="GD1074" s="409"/>
      <c r="GE1074" s="409"/>
      <c r="GF1074" s="409"/>
      <c r="GG1074" s="409"/>
      <c r="GH1074" s="409"/>
      <c r="GI1074" s="409"/>
      <c r="GJ1074" s="409"/>
      <c r="GT1074" s="409"/>
      <c r="GU1074" s="409"/>
      <c r="GV1074" s="409"/>
      <c r="GW1074" s="409"/>
      <c r="GX1074" s="409"/>
      <c r="GY1074" s="409"/>
      <c r="GZ1074" s="409"/>
      <c r="HJ1074" s="409"/>
      <c r="HK1074" s="409"/>
      <c r="HL1074" s="409"/>
      <c r="HM1074" s="409"/>
      <c r="HN1074" s="409"/>
      <c r="HO1074" s="409"/>
      <c r="HP1074" s="409"/>
      <c r="HZ1074" s="409"/>
      <c r="IA1074" s="409"/>
      <c r="IB1074" s="409"/>
      <c r="IC1074" s="409"/>
      <c r="ID1074" s="409"/>
      <c r="IE1074" s="409"/>
      <c r="IF1074" s="409"/>
      <c r="IP1074" s="409"/>
      <c r="IQ1074" s="409"/>
      <c r="IR1074" s="409"/>
      <c r="IS1074" s="409"/>
      <c r="IT1074" s="409"/>
      <c r="IU1074" s="409"/>
      <c r="IV1074" s="409"/>
    </row>
    <row r="1075" spans="10:256">
      <c r="J1075" s="409"/>
      <c r="K1075" s="409"/>
      <c r="L1075" s="409"/>
      <c r="M1075" s="409"/>
      <c r="N1075" s="409"/>
      <c r="O1075" s="409"/>
      <c r="P1075" s="409"/>
      <c r="Q1075" s="409"/>
      <c r="R1075" s="409"/>
      <c r="S1075" s="409"/>
      <c r="T1075" s="409"/>
      <c r="U1075" s="409"/>
      <c r="V1075" s="409"/>
      <c r="W1075" s="409"/>
      <c r="X1075" s="409"/>
      <c r="AP1075" s="409"/>
      <c r="AQ1075" s="409"/>
      <c r="AR1075" s="409"/>
      <c r="AS1075" s="409"/>
      <c r="AT1075" s="409"/>
      <c r="AU1075" s="409"/>
      <c r="AV1075" s="409"/>
      <c r="BF1075" s="409"/>
      <c r="BG1075" s="409"/>
      <c r="BH1075" s="409"/>
      <c r="BI1075" s="409"/>
      <c r="BJ1075" s="409"/>
      <c r="BK1075" s="409"/>
      <c r="BL1075" s="409"/>
      <c r="BV1075" s="409"/>
      <c r="BW1075" s="409"/>
      <c r="BX1075" s="409"/>
      <c r="BY1075" s="409"/>
      <c r="BZ1075" s="409"/>
      <c r="CA1075" s="409"/>
      <c r="CB1075" s="409"/>
      <c r="CL1075" s="409"/>
      <c r="CM1075" s="409"/>
      <c r="CN1075" s="409"/>
      <c r="CO1075" s="409"/>
      <c r="CP1075" s="409"/>
      <c r="CQ1075" s="409"/>
      <c r="CR1075" s="409"/>
      <c r="DB1075" s="409"/>
      <c r="DC1075" s="409"/>
      <c r="DD1075" s="409"/>
      <c r="DE1075" s="409"/>
      <c r="DF1075" s="409"/>
      <c r="DG1075" s="409"/>
      <c r="DH1075" s="409"/>
      <c r="DR1075" s="409"/>
      <c r="DS1075" s="409"/>
      <c r="DT1075" s="409"/>
      <c r="DU1075" s="409"/>
      <c r="DV1075" s="409"/>
      <c r="DW1075" s="409"/>
      <c r="DX1075" s="409"/>
      <c r="EH1075" s="409"/>
      <c r="EI1075" s="409"/>
      <c r="EJ1075" s="409"/>
      <c r="EK1075" s="409"/>
      <c r="EL1075" s="409"/>
      <c r="EM1075" s="409"/>
      <c r="EN1075" s="409"/>
      <c r="EX1075" s="409"/>
      <c r="EY1075" s="409"/>
      <c r="EZ1075" s="409"/>
      <c r="FA1075" s="409"/>
      <c r="FB1075" s="409"/>
      <c r="FC1075" s="409"/>
      <c r="FD1075" s="409"/>
      <c r="FN1075" s="409"/>
      <c r="FO1075" s="409"/>
      <c r="FP1075" s="409"/>
      <c r="FQ1075" s="409"/>
      <c r="FR1075" s="409"/>
      <c r="FS1075" s="409"/>
      <c r="FT1075" s="409"/>
      <c r="GD1075" s="409"/>
      <c r="GE1075" s="409"/>
      <c r="GF1075" s="409"/>
      <c r="GG1075" s="409"/>
      <c r="GH1075" s="409"/>
      <c r="GI1075" s="409"/>
      <c r="GJ1075" s="409"/>
      <c r="GT1075" s="409"/>
      <c r="GU1075" s="409"/>
      <c r="GV1075" s="409"/>
      <c r="GW1075" s="409"/>
      <c r="GX1075" s="409"/>
      <c r="GY1075" s="409"/>
      <c r="GZ1075" s="409"/>
      <c r="HJ1075" s="409"/>
      <c r="HK1075" s="409"/>
      <c r="HL1075" s="409"/>
      <c r="HM1075" s="409"/>
      <c r="HN1075" s="409"/>
      <c r="HO1075" s="409"/>
      <c r="HP1075" s="409"/>
      <c r="HZ1075" s="409"/>
      <c r="IA1075" s="409"/>
      <c r="IB1075" s="409"/>
      <c r="IC1075" s="409"/>
      <c r="ID1075" s="409"/>
      <c r="IE1075" s="409"/>
      <c r="IF1075" s="409"/>
      <c r="IP1075" s="409"/>
      <c r="IQ1075" s="409"/>
      <c r="IR1075" s="409"/>
      <c r="IS1075" s="409"/>
      <c r="IT1075" s="409"/>
      <c r="IU1075" s="409"/>
      <c r="IV1075" s="409"/>
    </row>
    <row r="1076" spans="10:256">
      <c r="J1076" s="409"/>
      <c r="K1076" s="409"/>
      <c r="L1076" s="409"/>
      <c r="M1076" s="409"/>
      <c r="N1076" s="409"/>
      <c r="O1076" s="409"/>
      <c r="P1076" s="409"/>
      <c r="Q1076" s="409"/>
      <c r="R1076" s="409"/>
      <c r="S1076" s="409"/>
      <c r="T1076" s="409"/>
      <c r="U1076" s="409"/>
      <c r="V1076" s="409"/>
      <c r="W1076" s="409"/>
      <c r="X1076" s="409"/>
      <c r="AP1076" s="409"/>
      <c r="AQ1076" s="409"/>
      <c r="AR1076" s="409"/>
      <c r="AS1076" s="409"/>
      <c r="AT1076" s="409"/>
      <c r="AU1076" s="409"/>
      <c r="AV1076" s="409"/>
      <c r="BF1076" s="409"/>
      <c r="BG1076" s="409"/>
      <c r="BH1076" s="409"/>
      <c r="BI1076" s="409"/>
      <c r="BJ1076" s="409"/>
      <c r="BK1076" s="409"/>
      <c r="BL1076" s="409"/>
      <c r="BV1076" s="409"/>
      <c r="BW1076" s="409"/>
      <c r="BX1076" s="409"/>
      <c r="BY1076" s="409"/>
      <c r="BZ1076" s="409"/>
      <c r="CA1076" s="409"/>
      <c r="CB1076" s="409"/>
      <c r="CL1076" s="409"/>
      <c r="CM1076" s="409"/>
      <c r="CN1076" s="409"/>
      <c r="CO1076" s="409"/>
      <c r="CP1076" s="409"/>
      <c r="CQ1076" s="409"/>
      <c r="CR1076" s="409"/>
      <c r="DB1076" s="409"/>
      <c r="DC1076" s="409"/>
      <c r="DD1076" s="409"/>
      <c r="DE1076" s="409"/>
      <c r="DF1076" s="409"/>
      <c r="DG1076" s="409"/>
      <c r="DH1076" s="409"/>
      <c r="DR1076" s="409"/>
      <c r="DS1076" s="409"/>
      <c r="DT1076" s="409"/>
      <c r="DU1076" s="409"/>
      <c r="DV1076" s="409"/>
      <c r="DW1076" s="409"/>
      <c r="DX1076" s="409"/>
      <c r="EH1076" s="409"/>
      <c r="EI1076" s="409"/>
      <c r="EJ1076" s="409"/>
      <c r="EK1076" s="409"/>
      <c r="EL1076" s="409"/>
      <c r="EM1076" s="409"/>
      <c r="EN1076" s="409"/>
      <c r="EX1076" s="409"/>
      <c r="EY1076" s="409"/>
      <c r="EZ1076" s="409"/>
      <c r="FA1076" s="409"/>
      <c r="FB1076" s="409"/>
      <c r="FC1076" s="409"/>
      <c r="FD1076" s="409"/>
      <c r="FN1076" s="409"/>
      <c r="FO1076" s="409"/>
      <c r="FP1076" s="409"/>
      <c r="FQ1076" s="409"/>
      <c r="FR1076" s="409"/>
      <c r="FS1076" s="409"/>
      <c r="FT1076" s="409"/>
      <c r="GD1076" s="409"/>
      <c r="GE1076" s="409"/>
      <c r="GF1076" s="409"/>
      <c r="GG1076" s="409"/>
      <c r="GH1076" s="409"/>
      <c r="GI1076" s="409"/>
      <c r="GJ1076" s="409"/>
      <c r="GT1076" s="409"/>
      <c r="GU1076" s="409"/>
      <c r="GV1076" s="409"/>
      <c r="GW1076" s="409"/>
      <c r="GX1076" s="409"/>
      <c r="GY1076" s="409"/>
      <c r="GZ1076" s="409"/>
      <c r="HJ1076" s="409"/>
      <c r="HK1076" s="409"/>
      <c r="HL1076" s="409"/>
      <c r="HM1076" s="409"/>
      <c r="HN1076" s="409"/>
      <c r="HO1076" s="409"/>
      <c r="HP1076" s="409"/>
      <c r="HZ1076" s="409"/>
      <c r="IA1076" s="409"/>
      <c r="IB1076" s="409"/>
      <c r="IC1076" s="409"/>
      <c r="ID1076" s="409"/>
      <c r="IE1076" s="409"/>
      <c r="IF1076" s="409"/>
      <c r="IP1076" s="409"/>
      <c r="IQ1076" s="409"/>
      <c r="IR1076" s="409"/>
      <c r="IS1076" s="409"/>
      <c r="IT1076" s="409"/>
      <c r="IU1076" s="409"/>
      <c r="IV1076" s="409"/>
    </row>
    <row r="1077" spans="10:256">
      <c r="J1077" s="409"/>
      <c r="K1077" s="409"/>
      <c r="L1077" s="409"/>
      <c r="M1077" s="409"/>
      <c r="N1077" s="409"/>
      <c r="O1077" s="409"/>
      <c r="P1077" s="409"/>
      <c r="Q1077" s="409"/>
      <c r="R1077" s="409"/>
      <c r="S1077" s="409"/>
      <c r="T1077" s="409"/>
      <c r="U1077" s="409"/>
      <c r="V1077" s="409"/>
      <c r="W1077" s="409"/>
      <c r="X1077" s="409"/>
      <c r="AP1077" s="409"/>
      <c r="AQ1077" s="409"/>
      <c r="AR1077" s="409"/>
      <c r="AS1077" s="409"/>
      <c r="AT1077" s="409"/>
      <c r="AU1077" s="409"/>
      <c r="AV1077" s="409"/>
      <c r="BF1077" s="409"/>
      <c r="BG1077" s="409"/>
      <c r="BH1077" s="409"/>
      <c r="BI1077" s="409"/>
      <c r="BJ1077" s="409"/>
      <c r="BK1077" s="409"/>
      <c r="BL1077" s="409"/>
      <c r="BV1077" s="409"/>
      <c r="BW1077" s="409"/>
      <c r="BX1077" s="409"/>
      <c r="BY1077" s="409"/>
      <c r="BZ1077" s="409"/>
      <c r="CA1077" s="409"/>
      <c r="CB1077" s="409"/>
      <c r="CL1077" s="409"/>
      <c r="CM1077" s="409"/>
      <c r="CN1077" s="409"/>
      <c r="CO1077" s="409"/>
      <c r="CP1077" s="409"/>
      <c r="CQ1077" s="409"/>
      <c r="CR1077" s="409"/>
      <c r="DB1077" s="409"/>
      <c r="DC1077" s="409"/>
      <c r="DD1077" s="409"/>
      <c r="DE1077" s="409"/>
      <c r="DF1077" s="409"/>
      <c r="DG1077" s="409"/>
      <c r="DH1077" s="409"/>
      <c r="DR1077" s="409"/>
      <c r="DS1077" s="409"/>
      <c r="DT1077" s="409"/>
      <c r="DU1077" s="409"/>
      <c r="DV1077" s="409"/>
      <c r="DW1077" s="409"/>
      <c r="DX1077" s="409"/>
      <c r="EH1077" s="409"/>
      <c r="EI1077" s="409"/>
      <c r="EJ1077" s="409"/>
      <c r="EK1077" s="409"/>
      <c r="EL1077" s="409"/>
      <c r="EM1077" s="409"/>
      <c r="EN1077" s="409"/>
      <c r="EX1077" s="409"/>
      <c r="EY1077" s="409"/>
      <c r="EZ1077" s="409"/>
      <c r="FA1077" s="409"/>
      <c r="FB1077" s="409"/>
      <c r="FC1077" s="409"/>
      <c r="FD1077" s="409"/>
      <c r="FN1077" s="409"/>
      <c r="FO1077" s="409"/>
      <c r="FP1077" s="409"/>
      <c r="FQ1077" s="409"/>
      <c r="FR1077" s="409"/>
      <c r="FS1077" s="409"/>
      <c r="FT1077" s="409"/>
      <c r="GD1077" s="409"/>
      <c r="GE1077" s="409"/>
      <c r="GF1077" s="409"/>
      <c r="GG1077" s="409"/>
      <c r="GH1077" s="409"/>
      <c r="GI1077" s="409"/>
      <c r="GJ1077" s="409"/>
      <c r="GT1077" s="409"/>
      <c r="GU1077" s="409"/>
      <c r="GV1077" s="409"/>
      <c r="GW1077" s="409"/>
      <c r="GX1077" s="409"/>
      <c r="GY1077" s="409"/>
      <c r="GZ1077" s="409"/>
      <c r="HJ1077" s="409"/>
      <c r="HK1077" s="409"/>
      <c r="HL1077" s="409"/>
      <c r="HM1077" s="409"/>
      <c r="HN1077" s="409"/>
      <c r="HO1077" s="409"/>
      <c r="HP1077" s="409"/>
      <c r="HZ1077" s="409"/>
      <c r="IA1077" s="409"/>
      <c r="IB1077" s="409"/>
      <c r="IC1077" s="409"/>
      <c r="ID1077" s="409"/>
      <c r="IE1077" s="409"/>
      <c r="IF1077" s="409"/>
      <c r="IP1077" s="409"/>
      <c r="IQ1077" s="409"/>
      <c r="IR1077" s="409"/>
      <c r="IS1077" s="409"/>
      <c r="IT1077" s="409"/>
      <c r="IU1077" s="409"/>
      <c r="IV1077" s="409"/>
    </row>
    <row r="1078" spans="10:256">
      <c r="J1078" s="409"/>
      <c r="K1078" s="409"/>
      <c r="L1078" s="409"/>
      <c r="M1078" s="409"/>
      <c r="N1078" s="409"/>
      <c r="O1078" s="409"/>
      <c r="P1078" s="409"/>
      <c r="Q1078" s="409"/>
      <c r="R1078" s="409"/>
      <c r="S1078" s="409"/>
      <c r="T1078" s="409"/>
      <c r="U1078" s="409"/>
      <c r="V1078" s="409"/>
      <c r="W1078" s="409"/>
      <c r="X1078" s="409"/>
      <c r="AP1078" s="409"/>
      <c r="AQ1078" s="409"/>
      <c r="AR1078" s="409"/>
      <c r="AS1078" s="409"/>
      <c r="AT1078" s="409"/>
      <c r="AU1078" s="409"/>
      <c r="AV1078" s="409"/>
      <c r="BF1078" s="409"/>
      <c r="BG1078" s="409"/>
      <c r="BH1078" s="409"/>
      <c r="BI1078" s="409"/>
      <c r="BJ1078" s="409"/>
      <c r="BK1078" s="409"/>
      <c r="BL1078" s="409"/>
      <c r="BV1078" s="409"/>
      <c r="BW1078" s="409"/>
      <c r="BX1078" s="409"/>
      <c r="BY1078" s="409"/>
      <c r="BZ1078" s="409"/>
      <c r="CA1078" s="409"/>
      <c r="CB1078" s="409"/>
      <c r="CL1078" s="409"/>
      <c r="CM1078" s="409"/>
      <c r="CN1078" s="409"/>
      <c r="CO1078" s="409"/>
      <c r="CP1078" s="409"/>
      <c r="CQ1078" s="409"/>
      <c r="CR1078" s="409"/>
      <c r="DB1078" s="409"/>
      <c r="DC1078" s="409"/>
      <c r="DD1078" s="409"/>
      <c r="DE1078" s="409"/>
      <c r="DF1078" s="409"/>
      <c r="DG1078" s="409"/>
      <c r="DH1078" s="409"/>
      <c r="DR1078" s="409"/>
      <c r="DS1078" s="409"/>
      <c r="DT1078" s="409"/>
      <c r="DU1078" s="409"/>
      <c r="DV1078" s="409"/>
      <c r="DW1078" s="409"/>
      <c r="DX1078" s="409"/>
      <c r="EH1078" s="409"/>
      <c r="EI1078" s="409"/>
      <c r="EJ1078" s="409"/>
      <c r="EK1078" s="409"/>
      <c r="EL1078" s="409"/>
      <c r="EM1078" s="409"/>
      <c r="EN1078" s="409"/>
      <c r="EX1078" s="409"/>
      <c r="EY1078" s="409"/>
      <c r="EZ1078" s="409"/>
      <c r="FA1078" s="409"/>
      <c r="FB1078" s="409"/>
      <c r="FC1078" s="409"/>
      <c r="FD1078" s="409"/>
      <c r="FN1078" s="409"/>
      <c r="FO1078" s="409"/>
      <c r="FP1078" s="409"/>
      <c r="FQ1078" s="409"/>
      <c r="FR1078" s="409"/>
      <c r="FS1078" s="409"/>
      <c r="FT1078" s="409"/>
      <c r="GD1078" s="409"/>
      <c r="GE1078" s="409"/>
      <c r="GF1078" s="409"/>
      <c r="GG1078" s="409"/>
      <c r="GH1078" s="409"/>
      <c r="GI1078" s="409"/>
      <c r="GJ1078" s="409"/>
      <c r="GT1078" s="409"/>
      <c r="GU1078" s="409"/>
      <c r="GV1078" s="409"/>
      <c r="GW1078" s="409"/>
      <c r="GX1078" s="409"/>
      <c r="GY1078" s="409"/>
      <c r="GZ1078" s="409"/>
      <c r="HJ1078" s="409"/>
      <c r="HK1078" s="409"/>
      <c r="HL1078" s="409"/>
      <c r="HM1078" s="409"/>
      <c r="HN1078" s="409"/>
      <c r="HO1078" s="409"/>
      <c r="HP1078" s="409"/>
      <c r="HZ1078" s="409"/>
      <c r="IA1078" s="409"/>
      <c r="IB1078" s="409"/>
      <c r="IC1078" s="409"/>
      <c r="ID1078" s="409"/>
      <c r="IE1078" s="409"/>
      <c r="IF1078" s="409"/>
      <c r="IP1078" s="409"/>
      <c r="IQ1078" s="409"/>
      <c r="IR1078" s="409"/>
      <c r="IS1078" s="409"/>
      <c r="IT1078" s="409"/>
      <c r="IU1078" s="409"/>
      <c r="IV1078" s="409"/>
    </row>
    <row r="1079" spans="10:256">
      <c r="J1079" s="409"/>
      <c r="K1079" s="409"/>
      <c r="L1079" s="409"/>
      <c r="M1079" s="409"/>
      <c r="N1079" s="409"/>
      <c r="O1079" s="409"/>
      <c r="P1079" s="409"/>
      <c r="Q1079" s="409"/>
      <c r="R1079" s="409"/>
      <c r="S1079" s="409"/>
      <c r="T1079" s="409"/>
      <c r="U1079" s="409"/>
      <c r="V1079" s="409"/>
      <c r="W1079" s="409"/>
      <c r="X1079" s="409"/>
      <c r="AP1079" s="409"/>
      <c r="AQ1079" s="409"/>
      <c r="AR1079" s="409"/>
      <c r="AS1079" s="409"/>
      <c r="AT1079" s="409"/>
      <c r="AU1079" s="409"/>
      <c r="AV1079" s="409"/>
      <c r="BF1079" s="409"/>
      <c r="BG1079" s="409"/>
      <c r="BH1079" s="409"/>
      <c r="BI1079" s="409"/>
      <c r="BJ1079" s="409"/>
      <c r="BK1079" s="409"/>
      <c r="BL1079" s="409"/>
      <c r="BV1079" s="409"/>
      <c r="BW1079" s="409"/>
      <c r="BX1079" s="409"/>
      <c r="BY1079" s="409"/>
      <c r="BZ1079" s="409"/>
      <c r="CA1079" s="409"/>
      <c r="CB1079" s="409"/>
      <c r="CL1079" s="409"/>
      <c r="CM1079" s="409"/>
      <c r="CN1079" s="409"/>
      <c r="CO1079" s="409"/>
      <c r="CP1079" s="409"/>
      <c r="CQ1079" s="409"/>
      <c r="CR1079" s="409"/>
      <c r="DB1079" s="409"/>
      <c r="DC1079" s="409"/>
      <c r="DD1079" s="409"/>
      <c r="DE1079" s="409"/>
      <c r="DF1079" s="409"/>
      <c r="DG1079" s="409"/>
      <c r="DH1079" s="409"/>
      <c r="DR1079" s="409"/>
      <c r="DS1079" s="409"/>
      <c r="DT1079" s="409"/>
      <c r="DU1079" s="409"/>
      <c r="DV1079" s="409"/>
      <c r="DW1079" s="409"/>
      <c r="DX1079" s="409"/>
      <c r="EH1079" s="409"/>
      <c r="EI1079" s="409"/>
      <c r="EJ1079" s="409"/>
      <c r="EK1079" s="409"/>
      <c r="EL1079" s="409"/>
      <c r="EM1079" s="409"/>
      <c r="EN1079" s="409"/>
      <c r="EX1079" s="409"/>
      <c r="EY1079" s="409"/>
      <c r="EZ1079" s="409"/>
      <c r="FA1079" s="409"/>
      <c r="FB1079" s="409"/>
      <c r="FC1079" s="409"/>
      <c r="FD1079" s="409"/>
      <c r="FN1079" s="409"/>
      <c r="FO1079" s="409"/>
      <c r="FP1079" s="409"/>
      <c r="FQ1079" s="409"/>
      <c r="FR1079" s="409"/>
      <c r="FS1079" s="409"/>
      <c r="FT1079" s="409"/>
      <c r="GD1079" s="409"/>
      <c r="GE1079" s="409"/>
      <c r="GF1079" s="409"/>
      <c r="GG1079" s="409"/>
      <c r="GH1079" s="409"/>
      <c r="GI1079" s="409"/>
      <c r="GJ1079" s="409"/>
      <c r="GT1079" s="409"/>
      <c r="GU1079" s="409"/>
      <c r="GV1079" s="409"/>
      <c r="GW1079" s="409"/>
      <c r="GX1079" s="409"/>
      <c r="GY1079" s="409"/>
      <c r="GZ1079" s="409"/>
      <c r="HJ1079" s="409"/>
      <c r="HK1079" s="409"/>
      <c r="HL1079" s="409"/>
      <c r="HM1079" s="409"/>
      <c r="HN1079" s="409"/>
      <c r="HO1079" s="409"/>
      <c r="HP1079" s="409"/>
      <c r="HZ1079" s="409"/>
      <c r="IA1079" s="409"/>
      <c r="IB1079" s="409"/>
      <c r="IC1079" s="409"/>
      <c r="ID1079" s="409"/>
      <c r="IE1079" s="409"/>
      <c r="IF1079" s="409"/>
      <c r="IP1079" s="409"/>
      <c r="IQ1079" s="409"/>
      <c r="IR1079" s="409"/>
      <c r="IS1079" s="409"/>
      <c r="IT1079" s="409"/>
      <c r="IU1079" s="409"/>
      <c r="IV1079" s="409"/>
    </row>
    <row r="1080" spans="10:256">
      <c r="J1080" s="409"/>
      <c r="K1080" s="409"/>
      <c r="L1080" s="409"/>
      <c r="M1080" s="409"/>
      <c r="N1080" s="409"/>
      <c r="O1080" s="409"/>
      <c r="P1080" s="409"/>
      <c r="Q1080" s="409"/>
      <c r="R1080" s="409"/>
      <c r="S1080" s="409"/>
      <c r="T1080" s="409"/>
      <c r="U1080" s="409"/>
      <c r="V1080" s="409"/>
      <c r="W1080" s="409"/>
      <c r="X1080" s="409"/>
      <c r="AP1080" s="409"/>
      <c r="AQ1080" s="409"/>
      <c r="AR1080" s="409"/>
      <c r="AS1080" s="409"/>
      <c r="AT1080" s="409"/>
      <c r="AU1080" s="409"/>
      <c r="AV1080" s="409"/>
      <c r="BF1080" s="409"/>
      <c r="BG1080" s="409"/>
      <c r="BH1080" s="409"/>
      <c r="BI1080" s="409"/>
      <c r="BJ1080" s="409"/>
      <c r="BK1080" s="409"/>
      <c r="BL1080" s="409"/>
      <c r="BV1080" s="409"/>
      <c r="BW1080" s="409"/>
      <c r="BX1080" s="409"/>
      <c r="BY1080" s="409"/>
      <c r="BZ1080" s="409"/>
      <c r="CA1080" s="409"/>
      <c r="CB1080" s="409"/>
      <c r="CL1080" s="409"/>
      <c r="CM1080" s="409"/>
      <c r="CN1080" s="409"/>
      <c r="CO1080" s="409"/>
      <c r="CP1080" s="409"/>
      <c r="CQ1080" s="409"/>
      <c r="CR1080" s="409"/>
      <c r="DB1080" s="409"/>
      <c r="DC1080" s="409"/>
      <c r="DD1080" s="409"/>
      <c r="DE1080" s="409"/>
      <c r="DF1080" s="409"/>
      <c r="DG1080" s="409"/>
      <c r="DH1080" s="409"/>
      <c r="DR1080" s="409"/>
      <c r="DS1080" s="409"/>
      <c r="DT1080" s="409"/>
      <c r="DU1080" s="409"/>
      <c r="DV1080" s="409"/>
      <c r="DW1080" s="409"/>
      <c r="DX1080" s="409"/>
      <c r="EH1080" s="409"/>
      <c r="EI1080" s="409"/>
      <c r="EJ1080" s="409"/>
      <c r="EK1080" s="409"/>
      <c r="EL1080" s="409"/>
      <c r="EM1080" s="409"/>
      <c r="EN1080" s="409"/>
      <c r="EX1080" s="409"/>
      <c r="EY1080" s="409"/>
      <c r="EZ1080" s="409"/>
      <c r="FA1080" s="409"/>
      <c r="FB1080" s="409"/>
      <c r="FC1080" s="409"/>
      <c r="FD1080" s="409"/>
      <c r="FN1080" s="409"/>
      <c r="FO1080" s="409"/>
      <c r="FP1080" s="409"/>
      <c r="FQ1080" s="409"/>
      <c r="FR1080" s="409"/>
      <c r="FS1080" s="409"/>
      <c r="FT1080" s="409"/>
      <c r="GD1080" s="409"/>
      <c r="GE1080" s="409"/>
      <c r="GF1080" s="409"/>
      <c r="GG1080" s="409"/>
      <c r="GH1080" s="409"/>
      <c r="GI1080" s="409"/>
      <c r="GJ1080" s="409"/>
      <c r="GT1080" s="409"/>
      <c r="GU1080" s="409"/>
      <c r="GV1080" s="409"/>
      <c r="GW1080" s="409"/>
      <c r="GX1080" s="409"/>
      <c r="GY1080" s="409"/>
      <c r="GZ1080" s="409"/>
      <c r="HJ1080" s="409"/>
      <c r="HK1080" s="409"/>
      <c r="HL1080" s="409"/>
      <c r="HM1080" s="409"/>
      <c r="HN1080" s="409"/>
      <c r="HO1080" s="409"/>
      <c r="HP1080" s="409"/>
      <c r="HZ1080" s="409"/>
      <c r="IA1080" s="409"/>
      <c r="IB1080" s="409"/>
      <c r="IC1080" s="409"/>
      <c r="ID1080" s="409"/>
      <c r="IE1080" s="409"/>
      <c r="IF1080" s="409"/>
      <c r="IP1080" s="409"/>
      <c r="IQ1080" s="409"/>
      <c r="IR1080" s="409"/>
      <c r="IS1080" s="409"/>
      <c r="IT1080" s="409"/>
      <c r="IU1080" s="409"/>
      <c r="IV1080" s="409"/>
    </row>
    <row r="1081" spans="10:256">
      <c r="J1081" s="409"/>
      <c r="K1081" s="409"/>
      <c r="L1081" s="409"/>
      <c r="M1081" s="409"/>
      <c r="N1081" s="409"/>
      <c r="O1081" s="409"/>
      <c r="P1081" s="409"/>
      <c r="Q1081" s="409"/>
      <c r="R1081" s="409"/>
      <c r="S1081" s="409"/>
      <c r="T1081" s="409"/>
      <c r="U1081" s="409"/>
      <c r="V1081" s="409"/>
      <c r="W1081" s="409"/>
      <c r="X1081" s="409"/>
      <c r="AP1081" s="409"/>
      <c r="AQ1081" s="409"/>
      <c r="AR1081" s="409"/>
      <c r="AS1081" s="409"/>
      <c r="AT1081" s="409"/>
      <c r="AU1081" s="409"/>
      <c r="AV1081" s="409"/>
      <c r="BF1081" s="409"/>
      <c r="BG1081" s="409"/>
      <c r="BH1081" s="409"/>
      <c r="BI1081" s="409"/>
      <c r="BJ1081" s="409"/>
      <c r="BK1081" s="409"/>
      <c r="BL1081" s="409"/>
      <c r="BV1081" s="409"/>
      <c r="BW1081" s="409"/>
      <c r="BX1081" s="409"/>
      <c r="BY1081" s="409"/>
      <c r="BZ1081" s="409"/>
      <c r="CA1081" s="409"/>
      <c r="CB1081" s="409"/>
      <c r="CL1081" s="409"/>
      <c r="CM1081" s="409"/>
      <c r="CN1081" s="409"/>
      <c r="CO1081" s="409"/>
      <c r="CP1081" s="409"/>
      <c r="CQ1081" s="409"/>
      <c r="CR1081" s="409"/>
      <c r="DB1081" s="409"/>
      <c r="DC1081" s="409"/>
      <c r="DD1081" s="409"/>
      <c r="DE1081" s="409"/>
      <c r="DF1081" s="409"/>
      <c r="DG1081" s="409"/>
      <c r="DH1081" s="409"/>
      <c r="DR1081" s="409"/>
      <c r="DS1081" s="409"/>
      <c r="DT1081" s="409"/>
      <c r="DU1081" s="409"/>
      <c r="DV1081" s="409"/>
      <c r="DW1081" s="409"/>
      <c r="DX1081" s="409"/>
      <c r="EH1081" s="409"/>
      <c r="EI1081" s="409"/>
      <c r="EJ1081" s="409"/>
      <c r="EK1081" s="409"/>
      <c r="EL1081" s="409"/>
      <c r="EM1081" s="409"/>
      <c r="EN1081" s="409"/>
      <c r="EX1081" s="409"/>
      <c r="EY1081" s="409"/>
      <c r="EZ1081" s="409"/>
      <c r="FA1081" s="409"/>
      <c r="FB1081" s="409"/>
      <c r="FC1081" s="409"/>
      <c r="FD1081" s="409"/>
      <c r="FN1081" s="409"/>
      <c r="FO1081" s="409"/>
      <c r="FP1081" s="409"/>
      <c r="FQ1081" s="409"/>
      <c r="FR1081" s="409"/>
      <c r="FS1081" s="409"/>
      <c r="FT1081" s="409"/>
      <c r="GD1081" s="409"/>
      <c r="GE1081" s="409"/>
      <c r="GF1081" s="409"/>
      <c r="GG1081" s="409"/>
      <c r="GH1081" s="409"/>
      <c r="GI1081" s="409"/>
      <c r="GJ1081" s="409"/>
      <c r="GT1081" s="409"/>
      <c r="GU1081" s="409"/>
      <c r="GV1081" s="409"/>
      <c r="GW1081" s="409"/>
      <c r="GX1081" s="409"/>
      <c r="GY1081" s="409"/>
      <c r="GZ1081" s="409"/>
      <c r="HJ1081" s="409"/>
      <c r="HK1081" s="409"/>
      <c r="HL1081" s="409"/>
      <c r="HM1081" s="409"/>
      <c r="HN1081" s="409"/>
      <c r="HO1081" s="409"/>
      <c r="HP1081" s="409"/>
      <c r="HZ1081" s="409"/>
      <c r="IA1081" s="409"/>
      <c r="IB1081" s="409"/>
      <c r="IC1081" s="409"/>
      <c r="ID1081" s="409"/>
      <c r="IE1081" s="409"/>
      <c r="IF1081" s="409"/>
      <c r="IP1081" s="409"/>
      <c r="IQ1081" s="409"/>
      <c r="IR1081" s="409"/>
      <c r="IS1081" s="409"/>
      <c r="IT1081" s="409"/>
      <c r="IU1081" s="409"/>
      <c r="IV1081" s="409"/>
    </row>
    <row r="1082" spans="10:256">
      <c r="J1082" s="409"/>
      <c r="K1082" s="409"/>
      <c r="L1082" s="409"/>
      <c r="M1082" s="409"/>
      <c r="N1082" s="409"/>
      <c r="O1082" s="409"/>
      <c r="P1082" s="409"/>
      <c r="Q1082" s="409"/>
      <c r="R1082" s="409"/>
      <c r="S1082" s="409"/>
      <c r="T1082" s="409"/>
      <c r="U1082" s="409"/>
      <c r="V1082" s="409"/>
      <c r="W1082" s="409"/>
      <c r="X1082" s="409"/>
      <c r="AP1082" s="409"/>
      <c r="AQ1082" s="409"/>
      <c r="AR1082" s="409"/>
      <c r="AS1082" s="409"/>
      <c r="AT1082" s="409"/>
      <c r="AU1082" s="409"/>
      <c r="AV1082" s="409"/>
      <c r="BF1082" s="409"/>
      <c r="BG1082" s="409"/>
      <c r="BH1082" s="409"/>
      <c r="BI1082" s="409"/>
      <c r="BJ1082" s="409"/>
      <c r="BK1082" s="409"/>
      <c r="BL1082" s="409"/>
      <c r="BV1082" s="409"/>
      <c r="BW1082" s="409"/>
      <c r="BX1082" s="409"/>
      <c r="BY1082" s="409"/>
      <c r="BZ1082" s="409"/>
      <c r="CA1082" s="409"/>
      <c r="CB1082" s="409"/>
      <c r="CL1082" s="409"/>
      <c r="CM1082" s="409"/>
      <c r="CN1082" s="409"/>
      <c r="CO1082" s="409"/>
      <c r="CP1082" s="409"/>
      <c r="CQ1082" s="409"/>
      <c r="CR1082" s="409"/>
      <c r="DB1082" s="409"/>
      <c r="DC1082" s="409"/>
      <c r="DD1082" s="409"/>
      <c r="DE1082" s="409"/>
      <c r="DF1082" s="409"/>
      <c r="DG1082" s="409"/>
      <c r="DH1082" s="409"/>
      <c r="DR1082" s="409"/>
      <c r="DS1082" s="409"/>
      <c r="DT1082" s="409"/>
      <c r="DU1082" s="409"/>
      <c r="DV1082" s="409"/>
      <c r="DW1082" s="409"/>
      <c r="DX1082" s="409"/>
      <c r="EH1082" s="409"/>
      <c r="EI1082" s="409"/>
      <c r="EJ1082" s="409"/>
      <c r="EK1082" s="409"/>
      <c r="EL1082" s="409"/>
      <c r="EM1082" s="409"/>
      <c r="EN1082" s="409"/>
      <c r="EX1082" s="409"/>
      <c r="EY1082" s="409"/>
      <c r="EZ1082" s="409"/>
      <c r="FA1082" s="409"/>
      <c r="FB1082" s="409"/>
      <c r="FC1082" s="409"/>
      <c r="FD1082" s="409"/>
      <c r="FN1082" s="409"/>
      <c r="FO1082" s="409"/>
      <c r="FP1082" s="409"/>
      <c r="FQ1082" s="409"/>
      <c r="FR1082" s="409"/>
      <c r="FS1082" s="409"/>
      <c r="FT1082" s="409"/>
      <c r="GD1082" s="409"/>
      <c r="GE1082" s="409"/>
      <c r="GF1082" s="409"/>
      <c r="GG1082" s="409"/>
      <c r="GH1082" s="409"/>
      <c r="GI1082" s="409"/>
      <c r="GJ1082" s="409"/>
      <c r="GT1082" s="409"/>
      <c r="GU1082" s="409"/>
      <c r="GV1082" s="409"/>
      <c r="GW1082" s="409"/>
      <c r="GX1082" s="409"/>
      <c r="GY1082" s="409"/>
      <c r="GZ1082" s="409"/>
      <c r="HJ1082" s="409"/>
      <c r="HK1082" s="409"/>
      <c r="HL1082" s="409"/>
      <c r="HM1082" s="409"/>
      <c r="HN1082" s="409"/>
      <c r="HO1082" s="409"/>
      <c r="HP1082" s="409"/>
      <c r="HZ1082" s="409"/>
      <c r="IA1082" s="409"/>
      <c r="IB1082" s="409"/>
      <c r="IC1082" s="409"/>
      <c r="ID1082" s="409"/>
      <c r="IE1082" s="409"/>
      <c r="IF1082" s="409"/>
      <c r="IP1082" s="409"/>
      <c r="IQ1082" s="409"/>
      <c r="IR1082" s="409"/>
      <c r="IS1082" s="409"/>
      <c r="IT1082" s="409"/>
      <c r="IU1082" s="409"/>
      <c r="IV1082" s="409"/>
    </row>
    <row r="1083" spans="10:256">
      <c r="J1083" s="409"/>
      <c r="K1083" s="409"/>
      <c r="L1083" s="409"/>
      <c r="M1083" s="409"/>
      <c r="N1083" s="409"/>
      <c r="O1083" s="409"/>
      <c r="P1083" s="409"/>
      <c r="Q1083" s="409"/>
      <c r="R1083" s="409"/>
      <c r="S1083" s="409"/>
      <c r="T1083" s="409"/>
      <c r="U1083" s="409"/>
      <c r="V1083" s="409"/>
      <c r="W1083" s="409"/>
      <c r="X1083" s="409"/>
      <c r="AP1083" s="409"/>
      <c r="AQ1083" s="409"/>
      <c r="AR1083" s="409"/>
      <c r="AS1083" s="409"/>
      <c r="AT1083" s="409"/>
      <c r="AU1083" s="409"/>
      <c r="AV1083" s="409"/>
      <c r="BF1083" s="409"/>
      <c r="BG1083" s="409"/>
      <c r="BH1083" s="409"/>
      <c r="BI1083" s="409"/>
      <c r="BJ1083" s="409"/>
      <c r="BK1083" s="409"/>
      <c r="BL1083" s="409"/>
      <c r="BV1083" s="409"/>
      <c r="BW1083" s="409"/>
      <c r="BX1083" s="409"/>
      <c r="BY1083" s="409"/>
      <c r="BZ1083" s="409"/>
      <c r="CA1083" s="409"/>
      <c r="CB1083" s="409"/>
      <c r="CL1083" s="409"/>
      <c r="CM1083" s="409"/>
      <c r="CN1083" s="409"/>
      <c r="CO1083" s="409"/>
      <c r="CP1083" s="409"/>
      <c r="CQ1083" s="409"/>
      <c r="CR1083" s="409"/>
      <c r="DB1083" s="409"/>
      <c r="DC1083" s="409"/>
      <c r="DD1083" s="409"/>
      <c r="DE1083" s="409"/>
      <c r="DF1083" s="409"/>
      <c r="DG1083" s="409"/>
      <c r="DH1083" s="409"/>
      <c r="DR1083" s="409"/>
      <c r="DS1083" s="409"/>
      <c r="DT1083" s="409"/>
      <c r="DU1083" s="409"/>
      <c r="DV1083" s="409"/>
      <c r="DW1083" s="409"/>
      <c r="DX1083" s="409"/>
      <c r="EH1083" s="409"/>
      <c r="EI1083" s="409"/>
      <c r="EJ1083" s="409"/>
      <c r="EK1083" s="409"/>
      <c r="EL1083" s="409"/>
      <c r="EM1083" s="409"/>
      <c r="EN1083" s="409"/>
      <c r="EX1083" s="409"/>
      <c r="EY1083" s="409"/>
      <c r="EZ1083" s="409"/>
      <c r="FA1083" s="409"/>
      <c r="FB1083" s="409"/>
      <c r="FC1083" s="409"/>
      <c r="FD1083" s="409"/>
      <c r="FN1083" s="409"/>
      <c r="FO1083" s="409"/>
      <c r="FP1083" s="409"/>
      <c r="FQ1083" s="409"/>
      <c r="FR1083" s="409"/>
      <c r="FS1083" s="409"/>
      <c r="FT1083" s="409"/>
      <c r="GD1083" s="409"/>
      <c r="GE1083" s="409"/>
      <c r="GF1083" s="409"/>
      <c r="GG1083" s="409"/>
      <c r="GH1083" s="409"/>
      <c r="GI1083" s="409"/>
      <c r="GJ1083" s="409"/>
      <c r="GT1083" s="409"/>
      <c r="GU1083" s="409"/>
      <c r="GV1083" s="409"/>
      <c r="GW1083" s="409"/>
      <c r="GX1083" s="409"/>
      <c r="GY1083" s="409"/>
      <c r="GZ1083" s="409"/>
      <c r="HJ1083" s="409"/>
      <c r="HK1083" s="409"/>
      <c r="HL1083" s="409"/>
      <c r="HM1083" s="409"/>
      <c r="HN1083" s="409"/>
      <c r="HO1083" s="409"/>
      <c r="HP1083" s="409"/>
      <c r="HZ1083" s="409"/>
      <c r="IA1083" s="409"/>
      <c r="IB1083" s="409"/>
      <c r="IC1083" s="409"/>
      <c r="ID1083" s="409"/>
      <c r="IE1083" s="409"/>
      <c r="IF1083" s="409"/>
      <c r="IP1083" s="409"/>
      <c r="IQ1083" s="409"/>
      <c r="IR1083" s="409"/>
      <c r="IS1083" s="409"/>
      <c r="IT1083" s="409"/>
      <c r="IU1083" s="409"/>
      <c r="IV1083" s="409"/>
    </row>
    <row r="1084" spans="10:256">
      <c r="J1084" s="409"/>
      <c r="K1084" s="409"/>
      <c r="L1084" s="409"/>
      <c r="M1084" s="409"/>
      <c r="N1084" s="409"/>
      <c r="O1084" s="409"/>
      <c r="P1084" s="409"/>
      <c r="Q1084" s="409"/>
      <c r="R1084" s="409"/>
      <c r="S1084" s="409"/>
      <c r="T1084" s="409"/>
      <c r="U1084" s="409"/>
      <c r="V1084" s="409"/>
      <c r="W1084" s="409"/>
      <c r="X1084" s="409"/>
      <c r="AP1084" s="409"/>
      <c r="AQ1084" s="409"/>
      <c r="AR1084" s="409"/>
      <c r="AS1084" s="409"/>
      <c r="AT1084" s="409"/>
      <c r="AU1084" s="409"/>
      <c r="AV1084" s="409"/>
      <c r="BF1084" s="409"/>
      <c r="BG1084" s="409"/>
      <c r="BH1084" s="409"/>
      <c r="BI1084" s="409"/>
      <c r="BJ1084" s="409"/>
      <c r="BK1084" s="409"/>
      <c r="BL1084" s="409"/>
      <c r="BV1084" s="409"/>
      <c r="BW1084" s="409"/>
      <c r="BX1084" s="409"/>
      <c r="BY1084" s="409"/>
      <c r="BZ1084" s="409"/>
      <c r="CA1084" s="409"/>
      <c r="CB1084" s="409"/>
      <c r="CL1084" s="409"/>
      <c r="CM1084" s="409"/>
      <c r="CN1084" s="409"/>
      <c r="CO1084" s="409"/>
      <c r="CP1084" s="409"/>
      <c r="CQ1084" s="409"/>
      <c r="CR1084" s="409"/>
      <c r="DB1084" s="409"/>
      <c r="DC1084" s="409"/>
      <c r="DD1084" s="409"/>
      <c r="DE1084" s="409"/>
      <c r="DF1084" s="409"/>
      <c r="DG1084" s="409"/>
      <c r="DH1084" s="409"/>
      <c r="DR1084" s="409"/>
      <c r="DS1084" s="409"/>
      <c r="DT1084" s="409"/>
      <c r="DU1084" s="409"/>
      <c r="DV1084" s="409"/>
      <c r="DW1084" s="409"/>
      <c r="DX1084" s="409"/>
      <c r="EH1084" s="409"/>
      <c r="EI1084" s="409"/>
      <c r="EJ1084" s="409"/>
      <c r="EK1084" s="409"/>
      <c r="EL1084" s="409"/>
      <c r="EM1084" s="409"/>
      <c r="EN1084" s="409"/>
      <c r="EX1084" s="409"/>
      <c r="EY1084" s="409"/>
      <c r="EZ1084" s="409"/>
      <c r="FA1084" s="409"/>
      <c r="FB1084" s="409"/>
      <c r="FC1084" s="409"/>
      <c r="FD1084" s="409"/>
      <c r="FN1084" s="409"/>
      <c r="FO1084" s="409"/>
      <c r="FP1084" s="409"/>
      <c r="FQ1084" s="409"/>
      <c r="FR1084" s="409"/>
      <c r="FS1084" s="409"/>
      <c r="FT1084" s="409"/>
      <c r="GD1084" s="409"/>
      <c r="GE1084" s="409"/>
      <c r="GF1084" s="409"/>
      <c r="GG1084" s="409"/>
      <c r="GH1084" s="409"/>
      <c r="GI1084" s="409"/>
      <c r="GJ1084" s="409"/>
      <c r="GT1084" s="409"/>
      <c r="GU1084" s="409"/>
      <c r="GV1084" s="409"/>
      <c r="GW1084" s="409"/>
      <c r="GX1084" s="409"/>
      <c r="GY1084" s="409"/>
      <c r="GZ1084" s="409"/>
      <c r="HJ1084" s="409"/>
      <c r="HK1084" s="409"/>
      <c r="HL1084" s="409"/>
      <c r="HM1084" s="409"/>
      <c r="HN1084" s="409"/>
      <c r="HO1084" s="409"/>
      <c r="HP1084" s="409"/>
      <c r="HZ1084" s="409"/>
      <c r="IA1084" s="409"/>
      <c r="IB1084" s="409"/>
      <c r="IC1084" s="409"/>
      <c r="ID1084" s="409"/>
      <c r="IE1084" s="409"/>
      <c r="IF1084" s="409"/>
      <c r="IP1084" s="409"/>
      <c r="IQ1084" s="409"/>
      <c r="IR1084" s="409"/>
      <c r="IS1084" s="409"/>
      <c r="IT1084" s="409"/>
      <c r="IU1084" s="409"/>
      <c r="IV1084" s="409"/>
    </row>
    <row r="1085" spans="10:256">
      <c r="J1085" s="409"/>
      <c r="K1085" s="409"/>
      <c r="L1085" s="409"/>
      <c r="M1085" s="409"/>
      <c r="N1085" s="409"/>
      <c r="O1085" s="409"/>
      <c r="P1085" s="409"/>
      <c r="Q1085" s="409"/>
      <c r="R1085" s="409"/>
      <c r="S1085" s="409"/>
      <c r="T1085" s="409"/>
      <c r="U1085" s="409"/>
      <c r="V1085" s="409"/>
      <c r="W1085" s="409"/>
      <c r="X1085" s="409"/>
      <c r="AP1085" s="409"/>
      <c r="AQ1085" s="409"/>
      <c r="AR1085" s="409"/>
      <c r="AS1085" s="409"/>
      <c r="AT1085" s="409"/>
      <c r="AU1085" s="409"/>
      <c r="AV1085" s="409"/>
      <c r="BF1085" s="409"/>
      <c r="BG1085" s="409"/>
      <c r="BH1085" s="409"/>
      <c r="BI1085" s="409"/>
      <c r="BJ1085" s="409"/>
      <c r="BK1085" s="409"/>
      <c r="BL1085" s="409"/>
      <c r="BV1085" s="409"/>
      <c r="BW1085" s="409"/>
      <c r="BX1085" s="409"/>
      <c r="BY1085" s="409"/>
      <c r="BZ1085" s="409"/>
      <c r="CA1085" s="409"/>
      <c r="CB1085" s="409"/>
      <c r="CL1085" s="409"/>
      <c r="CM1085" s="409"/>
      <c r="CN1085" s="409"/>
      <c r="CO1085" s="409"/>
      <c r="CP1085" s="409"/>
      <c r="CQ1085" s="409"/>
      <c r="CR1085" s="409"/>
      <c r="DB1085" s="409"/>
      <c r="DC1085" s="409"/>
      <c r="DD1085" s="409"/>
      <c r="DE1085" s="409"/>
      <c r="DF1085" s="409"/>
      <c r="DG1085" s="409"/>
      <c r="DH1085" s="409"/>
      <c r="DR1085" s="409"/>
      <c r="DS1085" s="409"/>
      <c r="DT1085" s="409"/>
      <c r="DU1085" s="409"/>
      <c r="DV1085" s="409"/>
      <c r="DW1085" s="409"/>
      <c r="DX1085" s="409"/>
      <c r="EH1085" s="409"/>
      <c r="EI1085" s="409"/>
      <c r="EJ1085" s="409"/>
      <c r="EK1085" s="409"/>
      <c r="EL1085" s="409"/>
      <c r="EM1085" s="409"/>
      <c r="EN1085" s="409"/>
      <c r="EX1085" s="409"/>
      <c r="EY1085" s="409"/>
      <c r="EZ1085" s="409"/>
      <c r="FA1085" s="409"/>
      <c r="FB1085" s="409"/>
      <c r="FC1085" s="409"/>
      <c r="FD1085" s="409"/>
      <c r="FN1085" s="409"/>
      <c r="FO1085" s="409"/>
      <c r="FP1085" s="409"/>
      <c r="FQ1085" s="409"/>
      <c r="FR1085" s="409"/>
      <c r="FS1085" s="409"/>
      <c r="FT1085" s="409"/>
      <c r="GD1085" s="409"/>
      <c r="GE1085" s="409"/>
      <c r="GF1085" s="409"/>
      <c r="GG1085" s="409"/>
      <c r="GH1085" s="409"/>
      <c r="GI1085" s="409"/>
      <c r="GJ1085" s="409"/>
      <c r="GT1085" s="409"/>
      <c r="GU1085" s="409"/>
      <c r="GV1085" s="409"/>
      <c r="GW1085" s="409"/>
      <c r="GX1085" s="409"/>
      <c r="GY1085" s="409"/>
      <c r="GZ1085" s="409"/>
      <c r="HJ1085" s="409"/>
      <c r="HK1085" s="409"/>
      <c r="HL1085" s="409"/>
      <c r="HM1085" s="409"/>
      <c r="HN1085" s="409"/>
      <c r="HO1085" s="409"/>
      <c r="HP1085" s="409"/>
      <c r="HZ1085" s="409"/>
      <c r="IA1085" s="409"/>
      <c r="IB1085" s="409"/>
      <c r="IC1085" s="409"/>
      <c r="ID1085" s="409"/>
      <c r="IE1085" s="409"/>
      <c r="IF1085" s="409"/>
      <c r="IP1085" s="409"/>
      <c r="IQ1085" s="409"/>
      <c r="IR1085" s="409"/>
      <c r="IS1085" s="409"/>
      <c r="IT1085" s="409"/>
      <c r="IU1085" s="409"/>
      <c r="IV1085" s="409"/>
    </row>
    <row r="1086" spans="10:256">
      <c r="J1086" s="409"/>
      <c r="K1086" s="409"/>
      <c r="L1086" s="409"/>
      <c r="M1086" s="409"/>
      <c r="N1086" s="409"/>
      <c r="O1086" s="409"/>
      <c r="P1086" s="409"/>
      <c r="Q1086" s="409"/>
      <c r="R1086" s="409"/>
      <c r="S1086" s="409"/>
      <c r="T1086" s="409"/>
      <c r="U1086" s="409"/>
      <c r="V1086" s="409"/>
      <c r="W1086" s="409"/>
      <c r="X1086" s="409"/>
      <c r="AP1086" s="409"/>
      <c r="AQ1086" s="409"/>
      <c r="AR1086" s="409"/>
      <c r="AS1086" s="409"/>
      <c r="AT1086" s="409"/>
      <c r="AU1086" s="409"/>
      <c r="AV1086" s="409"/>
      <c r="BF1086" s="409"/>
      <c r="BG1086" s="409"/>
      <c r="BH1086" s="409"/>
      <c r="BI1086" s="409"/>
      <c r="BJ1086" s="409"/>
      <c r="BK1086" s="409"/>
      <c r="BL1086" s="409"/>
      <c r="BV1086" s="409"/>
      <c r="BW1086" s="409"/>
      <c r="BX1086" s="409"/>
      <c r="BY1086" s="409"/>
      <c r="BZ1086" s="409"/>
      <c r="CA1086" s="409"/>
      <c r="CB1086" s="409"/>
      <c r="CL1086" s="409"/>
      <c r="CM1086" s="409"/>
      <c r="CN1086" s="409"/>
      <c r="CO1086" s="409"/>
      <c r="CP1086" s="409"/>
      <c r="CQ1086" s="409"/>
      <c r="CR1086" s="409"/>
      <c r="DB1086" s="409"/>
      <c r="DC1086" s="409"/>
      <c r="DD1086" s="409"/>
      <c r="DE1086" s="409"/>
      <c r="DF1086" s="409"/>
      <c r="DG1086" s="409"/>
      <c r="DH1086" s="409"/>
      <c r="DR1086" s="409"/>
      <c r="DS1086" s="409"/>
      <c r="DT1086" s="409"/>
      <c r="DU1086" s="409"/>
      <c r="DV1086" s="409"/>
      <c r="DW1086" s="409"/>
      <c r="DX1086" s="409"/>
      <c r="EH1086" s="409"/>
      <c r="EI1086" s="409"/>
      <c r="EJ1086" s="409"/>
      <c r="EK1086" s="409"/>
      <c r="EL1086" s="409"/>
      <c r="EM1086" s="409"/>
      <c r="EN1086" s="409"/>
      <c r="EX1086" s="409"/>
      <c r="EY1086" s="409"/>
      <c r="EZ1086" s="409"/>
      <c r="FA1086" s="409"/>
      <c r="FB1086" s="409"/>
      <c r="FC1086" s="409"/>
      <c r="FD1086" s="409"/>
      <c r="FN1086" s="409"/>
      <c r="FO1086" s="409"/>
      <c r="FP1086" s="409"/>
      <c r="FQ1086" s="409"/>
      <c r="FR1086" s="409"/>
      <c r="FS1086" s="409"/>
      <c r="FT1086" s="409"/>
      <c r="GD1086" s="409"/>
      <c r="GE1086" s="409"/>
      <c r="GF1086" s="409"/>
      <c r="GG1086" s="409"/>
      <c r="GH1086" s="409"/>
      <c r="GI1086" s="409"/>
      <c r="GJ1086" s="409"/>
      <c r="GT1086" s="409"/>
      <c r="GU1086" s="409"/>
      <c r="GV1086" s="409"/>
      <c r="GW1086" s="409"/>
      <c r="GX1086" s="409"/>
      <c r="GY1086" s="409"/>
      <c r="GZ1086" s="409"/>
      <c r="HJ1086" s="409"/>
      <c r="HK1086" s="409"/>
      <c r="HL1086" s="409"/>
      <c r="HM1086" s="409"/>
      <c r="HN1086" s="409"/>
      <c r="HO1086" s="409"/>
      <c r="HP1086" s="409"/>
      <c r="HZ1086" s="409"/>
      <c r="IA1086" s="409"/>
      <c r="IB1086" s="409"/>
      <c r="IC1086" s="409"/>
      <c r="ID1086" s="409"/>
      <c r="IE1086" s="409"/>
      <c r="IF1086" s="409"/>
      <c r="IP1086" s="409"/>
      <c r="IQ1086" s="409"/>
      <c r="IR1086" s="409"/>
      <c r="IS1086" s="409"/>
      <c r="IT1086" s="409"/>
      <c r="IU1086" s="409"/>
      <c r="IV1086" s="409"/>
    </row>
    <row r="1087" spans="10:256">
      <c r="J1087" s="409"/>
      <c r="K1087" s="409"/>
      <c r="L1087" s="409"/>
      <c r="M1087" s="409"/>
      <c r="N1087" s="409"/>
      <c r="O1087" s="409"/>
      <c r="P1087" s="409"/>
      <c r="Q1087" s="409"/>
      <c r="R1087" s="409"/>
      <c r="S1087" s="409"/>
      <c r="T1087" s="409"/>
      <c r="U1087" s="409"/>
      <c r="V1087" s="409"/>
      <c r="W1087" s="409"/>
      <c r="X1087" s="409"/>
      <c r="AP1087" s="409"/>
      <c r="AQ1087" s="409"/>
      <c r="AR1087" s="409"/>
      <c r="AS1087" s="409"/>
      <c r="AT1087" s="409"/>
      <c r="AU1087" s="409"/>
      <c r="AV1087" s="409"/>
      <c r="BF1087" s="409"/>
      <c r="BG1087" s="409"/>
      <c r="BH1087" s="409"/>
      <c r="BI1087" s="409"/>
      <c r="BJ1087" s="409"/>
      <c r="BK1087" s="409"/>
      <c r="BL1087" s="409"/>
      <c r="BV1087" s="409"/>
      <c r="BW1087" s="409"/>
      <c r="BX1087" s="409"/>
      <c r="BY1087" s="409"/>
      <c r="BZ1087" s="409"/>
      <c r="CA1087" s="409"/>
      <c r="CB1087" s="409"/>
      <c r="CL1087" s="409"/>
      <c r="CM1087" s="409"/>
      <c r="CN1087" s="409"/>
      <c r="CO1087" s="409"/>
      <c r="CP1087" s="409"/>
      <c r="CQ1087" s="409"/>
      <c r="CR1087" s="409"/>
      <c r="DB1087" s="409"/>
      <c r="DC1087" s="409"/>
      <c r="DD1087" s="409"/>
      <c r="DE1087" s="409"/>
      <c r="DF1087" s="409"/>
      <c r="DG1087" s="409"/>
      <c r="DH1087" s="409"/>
      <c r="DR1087" s="409"/>
      <c r="DS1087" s="409"/>
      <c r="DT1087" s="409"/>
      <c r="DU1087" s="409"/>
      <c r="DV1087" s="409"/>
      <c r="DW1087" s="409"/>
      <c r="DX1087" s="409"/>
      <c r="EH1087" s="409"/>
      <c r="EI1087" s="409"/>
      <c r="EJ1087" s="409"/>
      <c r="EK1087" s="409"/>
      <c r="EL1087" s="409"/>
      <c r="EM1087" s="409"/>
      <c r="EN1087" s="409"/>
      <c r="EX1087" s="409"/>
      <c r="EY1087" s="409"/>
      <c r="EZ1087" s="409"/>
      <c r="FA1087" s="409"/>
      <c r="FB1087" s="409"/>
      <c r="FC1087" s="409"/>
      <c r="FD1087" s="409"/>
      <c r="FN1087" s="409"/>
      <c r="FO1087" s="409"/>
      <c r="FP1087" s="409"/>
      <c r="FQ1087" s="409"/>
      <c r="FR1087" s="409"/>
      <c r="FS1087" s="409"/>
      <c r="FT1087" s="409"/>
      <c r="GD1087" s="409"/>
      <c r="GE1087" s="409"/>
      <c r="GF1087" s="409"/>
      <c r="GG1087" s="409"/>
      <c r="GH1087" s="409"/>
      <c r="GI1087" s="409"/>
      <c r="GJ1087" s="409"/>
      <c r="GT1087" s="409"/>
      <c r="GU1087" s="409"/>
      <c r="GV1087" s="409"/>
      <c r="GW1087" s="409"/>
      <c r="GX1087" s="409"/>
      <c r="GY1087" s="409"/>
      <c r="GZ1087" s="409"/>
      <c r="HJ1087" s="409"/>
      <c r="HK1087" s="409"/>
      <c r="HL1087" s="409"/>
      <c r="HM1087" s="409"/>
      <c r="HN1087" s="409"/>
      <c r="HO1087" s="409"/>
      <c r="HP1087" s="409"/>
      <c r="HZ1087" s="409"/>
      <c r="IA1087" s="409"/>
      <c r="IB1087" s="409"/>
      <c r="IC1087" s="409"/>
      <c r="ID1087" s="409"/>
      <c r="IE1087" s="409"/>
      <c r="IF1087" s="409"/>
      <c r="IP1087" s="409"/>
      <c r="IQ1087" s="409"/>
      <c r="IR1087" s="409"/>
      <c r="IS1087" s="409"/>
      <c r="IT1087" s="409"/>
      <c r="IU1087" s="409"/>
      <c r="IV1087" s="409"/>
    </row>
    <row r="1088" spans="10:256">
      <c r="J1088" s="409"/>
      <c r="K1088" s="409"/>
      <c r="L1088" s="409"/>
      <c r="M1088" s="409"/>
      <c r="N1088" s="409"/>
      <c r="O1088" s="409"/>
      <c r="P1088" s="409"/>
      <c r="Q1088" s="409"/>
      <c r="R1088" s="409"/>
      <c r="S1088" s="409"/>
      <c r="T1088" s="409"/>
      <c r="U1088" s="409"/>
      <c r="V1088" s="409"/>
      <c r="W1088" s="409"/>
      <c r="X1088" s="409"/>
      <c r="AP1088" s="409"/>
      <c r="AQ1088" s="409"/>
      <c r="AR1088" s="409"/>
      <c r="AS1088" s="409"/>
      <c r="AT1088" s="409"/>
      <c r="AU1088" s="409"/>
      <c r="AV1088" s="409"/>
      <c r="BF1088" s="409"/>
      <c r="BG1088" s="409"/>
      <c r="BH1088" s="409"/>
      <c r="BI1088" s="409"/>
      <c r="BJ1088" s="409"/>
      <c r="BK1088" s="409"/>
      <c r="BL1088" s="409"/>
      <c r="BV1088" s="409"/>
      <c r="BW1088" s="409"/>
      <c r="BX1088" s="409"/>
      <c r="BY1088" s="409"/>
      <c r="BZ1088" s="409"/>
      <c r="CA1088" s="409"/>
      <c r="CB1088" s="409"/>
      <c r="CL1088" s="409"/>
      <c r="CM1088" s="409"/>
      <c r="CN1088" s="409"/>
      <c r="CO1088" s="409"/>
      <c r="CP1088" s="409"/>
      <c r="CQ1088" s="409"/>
      <c r="CR1088" s="409"/>
      <c r="DB1088" s="409"/>
      <c r="DC1088" s="409"/>
      <c r="DD1088" s="409"/>
      <c r="DE1088" s="409"/>
      <c r="DF1088" s="409"/>
      <c r="DG1088" s="409"/>
      <c r="DH1088" s="409"/>
      <c r="DR1088" s="409"/>
      <c r="DS1088" s="409"/>
      <c r="DT1088" s="409"/>
      <c r="DU1088" s="409"/>
      <c r="DV1088" s="409"/>
      <c r="DW1088" s="409"/>
      <c r="DX1088" s="409"/>
      <c r="EH1088" s="409"/>
      <c r="EI1088" s="409"/>
      <c r="EJ1088" s="409"/>
      <c r="EK1088" s="409"/>
      <c r="EL1088" s="409"/>
      <c r="EM1088" s="409"/>
      <c r="EN1088" s="409"/>
      <c r="EX1088" s="409"/>
      <c r="EY1088" s="409"/>
      <c r="EZ1088" s="409"/>
      <c r="FA1088" s="409"/>
      <c r="FB1088" s="409"/>
      <c r="FC1088" s="409"/>
      <c r="FD1088" s="409"/>
      <c r="FN1088" s="409"/>
      <c r="FO1088" s="409"/>
      <c r="FP1088" s="409"/>
      <c r="FQ1088" s="409"/>
      <c r="FR1088" s="409"/>
      <c r="FS1088" s="409"/>
      <c r="FT1088" s="409"/>
      <c r="GD1088" s="409"/>
      <c r="GE1088" s="409"/>
      <c r="GF1088" s="409"/>
      <c r="GG1088" s="409"/>
      <c r="GH1088" s="409"/>
      <c r="GI1088" s="409"/>
      <c r="GJ1088" s="409"/>
      <c r="GT1088" s="409"/>
      <c r="GU1088" s="409"/>
      <c r="GV1088" s="409"/>
      <c r="GW1088" s="409"/>
      <c r="GX1088" s="409"/>
      <c r="GY1088" s="409"/>
      <c r="GZ1088" s="409"/>
      <c r="HJ1088" s="409"/>
      <c r="HK1088" s="409"/>
      <c r="HL1088" s="409"/>
      <c r="HM1088" s="409"/>
      <c r="HN1088" s="409"/>
      <c r="HO1088" s="409"/>
      <c r="HP1088" s="409"/>
      <c r="HZ1088" s="409"/>
      <c r="IA1088" s="409"/>
      <c r="IB1088" s="409"/>
      <c r="IC1088" s="409"/>
      <c r="ID1088" s="409"/>
      <c r="IE1088" s="409"/>
      <c r="IF1088" s="409"/>
      <c r="IP1088" s="409"/>
      <c r="IQ1088" s="409"/>
      <c r="IR1088" s="409"/>
      <c r="IS1088" s="409"/>
      <c r="IT1088" s="409"/>
      <c r="IU1088" s="409"/>
      <c r="IV1088" s="409"/>
    </row>
    <row r="1089" spans="10:256">
      <c r="J1089" s="409"/>
      <c r="K1089" s="409"/>
      <c r="L1089" s="409"/>
      <c r="M1089" s="409"/>
      <c r="N1089" s="409"/>
      <c r="O1089" s="409"/>
      <c r="P1089" s="409"/>
      <c r="Q1089" s="409"/>
      <c r="R1089" s="409"/>
      <c r="S1089" s="409"/>
      <c r="T1089" s="409"/>
      <c r="U1089" s="409"/>
      <c r="V1089" s="409"/>
      <c r="W1089" s="409"/>
      <c r="X1089" s="409"/>
      <c r="AP1089" s="409"/>
      <c r="AQ1089" s="409"/>
      <c r="AR1089" s="409"/>
      <c r="AS1089" s="409"/>
      <c r="AT1089" s="409"/>
      <c r="AU1089" s="409"/>
      <c r="AV1089" s="409"/>
      <c r="BF1089" s="409"/>
      <c r="BG1089" s="409"/>
      <c r="BH1089" s="409"/>
      <c r="BI1089" s="409"/>
      <c r="BJ1089" s="409"/>
      <c r="BK1089" s="409"/>
      <c r="BL1089" s="409"/>
      <c r="BV1089" s="409"/>
      <c r="BW1089" s="409"/>
      <c r="BX1089" s="409"/>
      <c r="BY1089" s="409"/>
      <c r="BZ1089" s="409"/>
      <c r="CA1089" s="409"/>
      <c r="CB1089" s="409"/>
      <c r="CL1089" s="409"/>
      <c r="CM1089" s="409"/>
      <c r="CN1089" s="409"/>
      <c r="CO1089" s="409"/>
      <c r="CP1089" s="409"/>
      <c r="CQ1089" s="409"/>
      <c r="CR1089" s="409"/>
      <c r="DB1089" s="409"/>
      <c r="DC1089" s="409"/>
      <c r="DD1089" s="409"/>
      <c r="DE1089" s="409"/>
      <c r="DF1089" s="409"/>
      <c r="DG1089" s="409"/>
      <c r="DH1089" s="409"/>
      <c r="DR1089" s="409"/>
      <c r="DS1089" s="409"/>
      <c r="DT1089" s="409"/>
      <c r="DU1089" s="409"/>
      <c r="DV1089" s="409"/>
      <c r="DW1089" s="409"/>
      <c r="DX1089" s="409"/>
      <c r="EH1089" s="409"/>
      <c r="EI1089" s="409"/>
      <c r="EJ1089" s="409"/>
      <c r="EK1089" s="409"/>
      <c r="EL1089" s="409"/>
      <c r="EM1089" s="409"/>
      <c r="EN1089" s="409"/>
      <c r="EX1089" s="409"/>
      <c r="EY1089" s="409"/>
      <c r="EZ1089" s="409"/>
      <c r="FA1089" s="409"/>
      <c r="FB1089" s="409"/>
      <c r="FC1089" s="409"/>
      <c r="FD1089" s="409"/>
      <c r="FN1089" s="409"/>
      <c r="FO1089" s="409"/>
      <c r="FP1089" s="409"/>
      <c r="FQ1089" s="409"/>
      <c r="FR1089" s="409"/>
      <c r="FS1089" s="409"/>
      <c r="FT1089" s="409"/>
      <c r="GD1089" s="409"/>
      <c r="GE1089" s="409"/>
      <c r="GF1089" s="409"/>
      <c r="GG1089" s="409"/>
      <c r="GH1089" s="409"/>
      <c r="GI1089" s="409"/>
      <c r="GJ1089" s="409"/>
      <c r="GT1089" s="409"/>
      <c r="GU1089" s="409"/>
      <c r="GV1089" s="409"/>
      <c r="GW1089" s="409"/>
      <c r="GX1089" s="409"/>
      <c r="GY1089" s="409"/>
      <c r="GZ1089" s="409"/>
      <c r="HJ1089" s="409"/>
      <c r="HK1089" s="409"/>
      <c r="HL1089" s="409"/>
      <c r="HM1089" s="409"/>
      <c r="HN1089" s="409"/>
      <c r="HO1089" s="409"/>
      <c r="HP1089" s="409"/>
      <c r="HZ1089" s="409"/>
      <c r="IA1089" s="409"/>
      <c r="IB1089" s="409"/>
      <c r="IC1089" s="409"/>
      <c r="ID1089" s="409"/>
      <c r="IE1089" s="409"/>
      <c r="IF1089" s="409"/>
      <c r="IP1089" s="409"/>
      <c r="IQ1089" s="409"/>
      <c r="IR1089" s="409"/>
      <c r="IS1089" s="409"/>
      <c r="IT1089" s="409"/>
      <c r="IU1089" s="409"/>
      <c r="IV1089" s="409"/>
    </row>
    <row r="1090" spans="10:256">
      <c r="J1090" s="409"/>
      <c r="K1090" s="409"/>
      <c r="L1090" s="409"/>
      <c r="M1090" s="409"/>
      <c r="N1090" s="409"/>
      <c r="O1090" s="409"/>
      <c r="P1090" s="409"/>
      <c r="Q1090" s="409"/>
      <c r="R1090" s="409"/>
      <c r="S1090" s="409"/>
      <c r="T1090" s="409"/>
      <c r="U1090" s="409"/>
      <c r="V1090" s="409"/>
      <c r="W1090" s="409"/>
      <c r="X1090" s="409"/>
      <c r="AP1090" s="409"/>
      <c r="AQ1090" s="409"/>
      <c r="AR1090" s="409"/>
      <c r="AS1090" s="409"/>
      <c r="AT1090" s="409"/>
      <c r="AU1090" s="409"/>
      <c r="AV1090" s="409"/>
      <c r="BF1090" s="409"/>
      <c r="BG1090" s="409"/>
      <c r="BH1090" s="409"/>
      <c r="BI1090" s="409"/>
      <c r="BJ1090" s="409"/>
      <c r="BK1090" s="409"/>
      <c r="BL1090" s="409"/>
      <c r="BV1090" s="409"/>
      <c r="BW1090" s="409"/>
      <c r="BX1090" s="409"/>
      <c r="BY1090" s="409"/>
      <c r="BZ1090" s="409"/>
      <c r="CA1090" s="409"/>
      <c r="CB1090" s="409"/>
      <c r="CL1090" s="409"/>
      <c r="CM1090" s="409"/>
      <c r="CN1090" s="409"/>
      <c r="CO1090" s="409"/>
      <c r="CP1090" s="409"/>
      <c r="CQ1090" s="409"/>
      <c r="CR1090" s="409"/>
      <c r="DB1090" s="409"/>
      <c r="DC1090" s="409"/>
      <c r="DD1090" s="409"/>
      <c r="DE1090" s="409"/>
      <c r="DF1090" s="409"/>
      <c r="DG1090" s="409"/>
      <c r="DH1090" s="409"/>
      <c r="DR1090" s="409"/>
      <c r="DS1090" s="409"/>
      <c r="DT1090" s="409"/>
      <c r="DU1090" s="409"/>
      <c r="DV1090" s="409"/>
      <c r="DW1090" s="409"/>
      <c r="DX1090" s="409"/>
      <c r="EH1090" s="409"/>
      <c r="EI1090" s="409"/>
      <c r="EJ1090" s="409"/>
      <c r="EK1090" s="409"/>
      <c r="EL1090" s="409"/>
      <c r="EM1090" s="409"/>
      <c r="EN1090" s="409"/>
      <c r="EX1090" s="409"/>
      <c r="EY1090" s="409"/>
      <c r="EZ1090" s="409"/>
      <c r="FA1090" s="409"/>
      <c r="FB1090" s="409"/>
      <c r="FC1090" s="409"/>
      <c r="FD1090" s="409"/>
      <c r="FN1090" s="409"/>
      <c r="FO1090" s="409"/>
      <c r="FP1090" s="409"/>
      <c r="FQ1090" s="409"/>
      <c r="FR1090" s="409"/>
      <c r="FS1090" s="409"/>
      <c r="FT1090" s="409"/>
      <c r="GD1090" s="409"/>
      <c r="GE1090" s="409"/>
      <c r="GF1090" s="409"/>
      <c r="GG1090" s="409"/>
      <c r="GH1090" s="409"/>
      <c r="GI1090" s="409"/>
      <c r="GJ1090" s="409"/>
      <c r="GT1090" s="409"/>
      <c r="GU1090" s="409"/>
      <c r="GV1090" s="409"/>
      <c r="GW1090" s="409"/>
      <c r="GX1090" s="409"/>
      <c r="GY1090" s="409"/>
      <c r="GZ1090" s="409"/>
      <c r="HJ1090" s="409"/>
      <c r="HK1090" s="409"/>
      <c r="HL1090" s="409"/>
      <c r="HM1090" s="409"/>
      <c r="HN1090" s="409"/>
      <c r="HO1090" s="409"/>
      <c r="HP1090" s="409"/>
      <c r="HZ1090" s="409"/>
      <c r="IA1090" s="409"/>
      <c r="IB1090" s="409"/>
      <c r="IC1090" s="409"/>
      <c r="ID1090" s="409"/>
      <c r="IE1090" s="409"/>
      <c r="IF1090" s="409"/>
      <c r="IP1090" s="409"/>
      <c r="IQ1090" s="409"/>
      <c r="IR1090" s="409"/>
      <c r="IS1090" s="409"/>
      <c r="IT1090" s="409"/>
      <c r="IU1090" s="409"/>
      <c r="IV1090" s="409"/>
    </row>
    <row r="1091" spans="10:256">
      <c r="J1091" s="409"/>
      <c r="K1091" s="409"/>
      <c r="L1091" s="409"/>
      <c r="M1091" s="409"/>
      <c r="N1091" s="409"/>
      <c r="O1091" s="409"/>
      <c r="P1091" s="409"/>
      <c r="Q1091" s="409"/>
      <c r="R1091" s="409"/>
      <c r="S1091" s="409"/>
      <c r="T1091" s="409"/>
      <c r="U1091" s="409"/>
      <c r="V1091" s="409"/>
      <c r="W1091" s="409"/>
      <c r="X1091" s="409"/>
      <c r="AP1091" s="409"/>
      <c r="AQ1091" s="409"/>
      <c r="AR1091" s="409"/>
      <c r="AS1091" s="409"/>
      <c r="AT1091" s="409"/>
      <c r="AU1091" s="409"/>
      <c r="AV1091" s="409"/>
      <c r="BF1091" s="409"/>
      <c r="BG1091" s="409"/>
      <c r="BH1091" s="409"/>
      <c r="BI1091" s="409"/>
      <c r="BJ1091" s="409"/>
      <c r="BK1091" s="409"/>
      <c r="BL1091" s="409"/>
      <c r="BV1091" s="409"/>
      <c r="BW1091" s="409"/>
      <c r="BX1091" s="409"/>
      <c r="BY1091" s="409"/>
      <c r="BZ1091" s="409"/>
      <c r="CA1091" s="409"/>
      <c r="CB1091" s="409"/>
      <c r="CL1091" s="409"/>
      <c r="CM1091" s="409"/>
      <c r="CN1091" s="409"/>
      <c r="CO1091" s="409"/>
      <c r="CP1091" s="409"/>
      <c r="CQ1091" s="409"/>
      <c r="CR1091" s="409"/>
      <c r="DB1091" s="409"/>
      <c r="DC1091" s="409"/>
      <c r="DD1091" s="409"/>
      <c r="DE1091" s="409"/>
      <c r="DF1091" s="409"/>
      <c r="DG1091" s="409"/>
      <c r="DH1091" s="409"/>
      <c r="DR1091" s="409"/>
      <c r="DS1091" s="409"/>
      <c r="DT1091" s="409"/>
      <c r="DU1091" s="409"/>
      <c r="DV1091" s="409"/>
      <c r="DW1091" s="409"/>
      <c r="DX1091" s="409"/>
      <c r="EH1091" s="409"/>
      <c r="EI1091" s="409"/>
      <c r="EJ1091" s="409"/>
      <c r="EK1091" s="409"/>
      <c r="EL1091" s="409"/>
      <c r="EM1091" s="409"/>
      <c r="EN1091" s="409"/>
      <c r="EX1091" s="409"/>
      <c r="EY1091" s="409"/>
      <c r="EZ1091" s="409"/>
      <c r="FA1091" s="409"/>
      <c r="FB1091" s="409"/>
      <c r="FC1091" s="409"/>
      <c r="FD1091" s="409"/>
      <c r="FN1091" s="409"/>
      <c r="FO1091" s="409"/>
      <c r="FP1091" s="409"/>
      <c r="FQ1091" s="409"/>
      <c r="FR1091" s="409"/>
      <c r="FS1091" s="409"/>
      <c r="FT1091" s="409"/>
      <c r="GD1091" s="409"/>
      <c r="GE1091" s="409"/>
      <c r="GF1091" s="409"/>
      <c r="GG1091" s="409"/>
      <c r="GH1091" s="409"/>
      <c r="GI1091" s="409"/>
      <c r="GJ1091" s="409"/>
      <c r="GT1091" s="409"/>
      <c r="GU1091" s="409"/>
      <c r="GV1091" s="409"/>
      <c r="GW1091" s="409"/>
      <c r="GX1091" s="409"/>
      <c r="GY1091" s="409"/>
      <c r="GZ1091" s="409"/>
      <c r="HJ1091" s="409"/>
      <c r="HK1091" s="409"/>
      <c r="HL1091" s="409"/>
      <c r="HM1091" s="409"/>
      <c r="HN1091" s="409"/>
      <c r="HO1091" s="409"/>
      <c r="HP1091" s="409"/>
      <c r="HZ1091" s="409"/>
      <c r="IA1091" s="409"/>
      <c r="IB1091" s="409"/>
      <c r="IC1091" s="409"/>
      <c r="ID1091" s="409"/>
      <c r="IE1091" s="409"/>
      <c r="IF1091" s="409"/>
      <c r="IP1091" s="409"/>
      <c r="IQ1091" s="409"/>
      <c r="IR1091" s="409"/>
      <c r="IS1091" s="409"/>
      <c r="IT1091" s="409"/>
      <c r="IU1091" s="409"/>
      <c r="IV1091" s="409"/>
    </row>
    <row r="1092" spans="10:256">
      <c r="J1092" s="409"/>
      <c r="K1092" s="409"/>
      <c r="L1092" s="409"/>
      <c r="M1092" s="409"/>
      <c r="N1092" s="409"/>
      <c r="O1092" s="409"/>
      <c r="P1092" s="409"/>
      <c r="Q1092" s="409"/>
      <c r="R1092" s="409"/>
      <c r="S1092" s="409"/>
      <c r="T1092" s="409"/>
      <c r="U1092" s="409"/>
      <c r="V1092" s="409"/>
      <c r="W1092" s="409"/>
      <c r="X1092" s="409"/>
      <c r="AP1092" s="409"/>
      <c r="AQ1092" s="409"/>
      <c r="AR1092" s="409"/>
      <c r="AS1092" s="409"/>
      <c r="AT1092" s="409"/>
      <c r="AU1092" s="409"/>
      <c r="AV1092" s="409"/>
      <c r="BF1092" s="409"/>
      <c r="BG1092" s="409"/>
      <c r="BH1092" s="409"/>
      <c r="BI1092" s="409"/>
      <c r="BJ1092" s="409"/>
      <c r="BK1092" s="409"/>
      <c r="BL1092" s="409"/>
      <c r="BV1092" s="409"/>
      <c r="BW1092" s="409"/>
      <c r="BX1092" s="409"/>
      <c r="BY1092" s="409"/>
      <c r="BZ1092" s="409"/>
      <c r="CA1092" s="409"/>
      <c r="CB1092" s="409"/>
      <c r="CL1092" s="409"/>
      <c r="CM1092" s="409"/>
      <c r="CN1092" s="409"/>
      <c r="CO1092" s="409"/>
      <c r="CP1092" s="409"/>
      <c r="CQ1092" s="409"/>
      <c r="CR1092" s="409"/>
      <c r="DB1092" s="409"/>
      <c r="DC1092" s="409"/>
      <c r="DD1092" s="409"/>
      <c r="DE1092" s="409"/>
      <c r="DF1092" s="409"/>
      <c r="DG1092" s="409"/>
      <c r="DH1092" s="409"/>
      <c r="DR1092" s="409"/>
      <c r="DS1092" s="409"/>
      <c r="DT1092" s="409"/>
      <c r="DU1092" s="409"/>
      <c r="DV1092" s="409"/>
      <c r="DW1092" s="409"/>
      <c r="DX1092" s="409"/>
      <c r="EH1092" s="409"/>
      <c r="EI1092" s="409"/>
      <c r="EJ1092" s="409"/>
      <c r="EK1092" s="409"/>
      <c r="EL1092" s="409"/>
      <c r="EM1092" s="409"/>
      <c r="EN1092" s="409"/>
      <c r="EX1092" s="409"/>
      <c r="EY1092" s="409"/>
      <c r="EZ1092" s="409"/>
      <c r="FA1092" s="409"/>
      <c r="FB1092" s="409"/>
      <c r="FC1092" s="409"/>
      <c r="FD1092" s="409"/>
      <c r="FN1092" s="409"/>
      <c r="FO1092" s="409"/>
      <c r="FP1092" s="409"/>
      <c r="FQ1092" s="409"/>
      <c r="FR1092" s="409"/>
      <c r="FS1092" s="409"/>
      <c r="FT1092" s="409"/>
      <c r="GD1092" s="409"/>
      <c r="GE1092" s="409"/>
      <c r="GF1092" s="409"/>
      <c r="GG1092" s="409"/>
      <c r="GH1092" s="409"/>
      <c r="GI1092" s="409"/>
      <c r="GJ1092" s="409"/>
      <c r="GT1092" s="409"/>
      <c r="GU1092" s="409"/>
      <c r="GV1092" s="409"/>
      <c r="GW1092" s="409"/>
      <c r="GX1092" s="409"/>
      <c r="GY1092" s="409"/>
      <c r="GZ1092" s="409"/>
      <c r="HJ1092" s="409"/>
      <c r="HK1092" s="409"/>
      <c r="HL1092" s="409"/>
      <c r="HM1092" s="409"/>
      <c r="HN1092" s="409"/>
      <c r="HO1092" s="409"/>
      <c r="HP1092" s="409"/>
      <c r="HZ1092" s="409"/>
      <c r="IA1092" s="409"/>
      <c r="IB1092" s="409"/>
      <c r="IC1092" s="409"/>
      <c r="ID1092" s="409"/>
      <c r="IE1092" s="409"/>
      <c r="IF1092" s="409"/>
      <c r="IP1092" s="409"/>
      <c r="IQ1092" s="409"/>
      <c r="IR1092" s="409"/>
      <c r="IS1092" s="409"/>
      <c r="IT1092" s="409"/>
      <c r="IU1092" s="409"/>
      <c r="IV1092" s="409"/>
    </row>
    <row r="1093" spans="10:256">
      <c r="J1093" s="409"/>
      <c r="K1093" s="409"/>
      <c r="L1093" s="409"/>
      <c r="M1093" s="409"/>
      <c r="N1093" s="409"/>
      <c r="O1093" s="409"/>
      <c r="P1093" s="409"/>
      <c r="Q1093" s="409"/>
      <c r="R1093" s="409"/>
      <c r="S1093" s="409"/>
      <c r="T1093" s="409"/>
      <c r="U1093" s="409"/>
      <c r="V1093" s="409"/>
      <c r="W1093" s="409"/>
      <c r="X1093" s="409"/>
      <c r="AP1093" s="409"/>
      <c r="AQ1093" s="409"/>
      <c r="AR1093" s="409"/>
      <c r="AS1093" s="409"/>
      <c r="AT1093" s="409"/>
      <c r="AU1093" s="409"/>
      <c r="AV1093" s="409"/>
      <c r="BF1093" s="409"/>
      <c r="BG1093" s="409"/>
      <c r="BH1093" s="409"/>
      <c r="BI1093" s="409"/>
      <c r="BJ1093" s="409"/>
      <c r="BK1093" s="409"/>
      <c r="BL1093" s="409"/>
      <c r="BV1093" s="409"/>
      <c r="BW1093" s="409"/>
      <c r="BX1093" s="409"/>
      <c r="BY1093" s="409"/>
      <c r="BZ1093" s="409"/>
      <c r="CA1093" s="409"/>
      <c r="CB1093" s="409"/>
      <c r="CL1093" s="409"/>
      <c r="CM1093" s="409"/>
      <c r="CN1093" s="409"/>
      <c r="CO1093" s="409"/>
      <c r="CP1093" s="409"/>
      <c r="CQ1093" s="409"/>
      <c r="CR1093" s="409"/>
      <c r="DB1093" s="409"/>
      <c r="DC1093" s="409"/>
      <c r="DD1093" s="409"/>
      <c r="DE1093" s="409"/>
      <c r="DF1093" s="409"/>
      <c r="DG1093" s="409"/>
      <c r="DH1093" s="409"/>
      <c r="DR1093" s="409"/>
      <c r="DS1093" s="409"/>
      <c r="DT1093" s="409"/>
      <c r="DU1093" s="409"/>
      <c r="DV1093" s="409"/>
      <c r="DW1093" s="409"/>
      <c r="DX1093" s="409"/>
      <c r="EH1093" s="409"/>
      <c r="EI1093" s="409"/>
      <c r="EJ1093" s="409"/>
      <c r="EK1093" s="409"/>
      <c r="EL1093" s="409"/>
      <c r="EM1093" s="409"/>
      <c r="EN1093" s="409"/>
      <c r="EX1093" s="409"/>
      <c r="EY1093" s="409"/>
      <c r="EZ1093" s="409"/>
      <c r="FA1093" s="409"/>
      <c r="FB1093" s="409"/>
      <c r="FC1093" s="409"/>
      <c r="FD1093" s="409"/>
      <c r="FN1093" s="409"/>
      <c r="FO1093" s="409"/>
      <c r="FP1093" s="409"/>
      <c r="FQ1093" s="409"/>
      <c r="FR1093" s="409"/>
      <c r="FS1093" s="409"/>
      <c r="FT1093" s="409"/>
      <c r="GD1093" s="409"/>
      <c r="GE1093" s="409"/>
      <c r="GF1093" s="409"/>
      <c r="GG1093" s="409"/>
      <c r="GH1093" s="409"/>
      <c r="GI1093" s="409"/>
      <c r="GJ1093" s="409"/>
      <c r="GT1093" s="409"/>
      <c r="GU1093" s="409"/>
      <c r="GV1093" s="409"/>
      <c r="GW1093" s="409"/>
      <c r="GX1093" s="409"/>
      <c r="GY1093" s="409"/>
      <c r="GZ1093" s="409"/>
      <c r="HJ1093" s="409"/>
      <c r="HK1093" s="409"/>
      <c r="HL1093" s="409"/>
      <c r="HM1093" s="409"/>
      <c r="HN1093" s="409"/>
      <c r="HO1093" s="409"/>
      <c r="HP1093" s="409"/>
      <c r="HZ1093" s="409"/>
      <c r="IA1093" s="409"/>
      <c r="IB1093" s="409"/>
      <c r="IC1093" s="409"/>
      <c r="ID1093" s="409"/>
      <c r="IE1093" s="409"/>
      <c r="IF1093" s="409"/>
      <c r="IP1093" s="409"/>
      <c r="IQ1093" s="409"/>
      <c r="IR1093" s="409"/>
      <c r="IS1093" s="409"/>
      <c r="IT1093" s="409"/>
      <c r="IU1093" s="409"/>
      <c r="IV1093" s="409"/>
    </row>
    <row r="1094" spans="10:256">
      <c r="J1094" s="409"/>
      <c r="K1094" s="409"/>
      <c r="L1094" s="409"/>
      <c r="M1094" s="409"/>
      <c r="N1094" s="409"/>
      <c r="O1094" s="409"/>
      <c r="P1094" s="409"/>
      <c r="Q1094" s="409"/>
      <c r="R1094" s="409"/>
      <c r="S1094" s="409"/>
      <c r="T1094" s="409"/>
      <c r="U1094" s="409"/>
      <c r="V1094" s="409"/>
      <c r="W1094" s="409"/>
      <c r="X1094" s="409"/>
      <c r="AP1094" s="409"/>
      <c r="AQ1094" s="409"/>
      <c r="AR1094" s="409"/>
      <c r="AS1094" s="409"/>
      <c r="AT1094" s="409"/>
      <c r="AU1094" s="409"/>
      <c r="AV1094" s="409"/>
      <c r="BF1094" s="409"/>
      <c r="BG1094" s="409"/>
      <c r="BH1094" s="409"/>
      <c r="BI1094" s="409"/>
      <c r="BJ1094" s="409"/>
      <c r="BK1094" s="409"/>
      <c r="BL1094" s="409"/>
      <c r="BV1094" s="409"/>
      <c r="BW1094" s="409"/>
      <c r="BX1094" s="409"/>
      <c r="BY1094" s="409"/>
      <c r="BZ1094" s="409"/>
      <c r="CA1094" s="409"/>
      <c r="CB1094" s="409"/>
      <c r="CL1094" s="409"/>
      <c r="CM1094" s="409"/>
      <c r="CN1094" s="409"/>
      <c r="CO1094" s="409"/>
      <c r="CP1094" s="409"/>
      <c r="CQ1094" s="409"/>
      <c r="CR1094" s="409"/>
      <c r="DB1094" s="409"/>
      <c r="DC1094" s="409"/>
      <c r="DD1094" s="409"/>
      <c r="DE1094" s="409"/>
      <c r="DF1094" s="409"/>
      <c r="DG1094" s="409"/>
      <c r="DH1094" s="409"/>
      <c r="DR1094" s="409"/>
      <c r="DS1094" s="409"/>
      <c r="DT1094" s="409"/>
      <c r="DU1094" s="409"/>
      <c r="DV1094" s="409"/>
      <c r="DW1094" s="409"/>
      <c r="DX1094" s="409"/>
      <c r="EH1094" s="409"/>
      <c r="EI1094" s="409"/>
      <c r="EJ1094" s="409"/>
      <c r="EK1094" s="409"/>
      <c r="EL1094" s="409"/>
      <c r="EM1094" s="409"/>
      <c r="EN1094" s="409"/>
      <c r="EX1094" s="409"/>
      <c r="EY1094" s="409"/>
      <c r="EZ1094" s="409"/>
      <c r="FA1094" s="409"/>
      <c r="FB1094" s="409"/>
      <c r="FC1094" s="409"/>
      <c r="FD1094" s="409"/>
      <c r="FN1094" s="409"/>
      <c r="FO1094" s="409"/>
      <c r="FP1094" s="409"/>
      <c r="FQ1094" s="409"/>
      <c r="FR1094" s="409"/>
      <c r="FS1094" s="409"/>
      <c r="FT1094" s="409"/>
      <c r="GD1094" s="409"/>
      <c r="GE1094" s="409"/>
      <c r="GF1094" s="409"/>
      <c r="GG1094" s="409"/>
      <c r="GH1094" s="409"/>
      <c r="GI1094" s="409"/>
      <c r="GJ1094" s="409"/>
      <c r="GT1094" s="409"/>
      <c r="GU1094" s="409"/>
      <c r="GV1094" s="409"/>
      <c r="GW1094" s="409"/>
      <c r="GX1094" s="409"/>
      <c r="GY1094" s="409"/>
      <c r="GZ1094" s="409"/>
      <c r="HJ1094" s="409"/>
      <c r="HK1094" s="409"/>
      <c r="HL1094" s="409"/>
      <c r="HM1094" s="409"/>
      <c r="HN1094" s="409"/>
      <c r="HO1094" s="409"/>
      <c r="HP1094" s="409"/>
      <c r="HZ1094" s="409"/>
      <c r="IA1094" s="409"/>
      <c r="IB1094" s="409"/>
      <c r="IC1094" s="409"/>
      <c r="ID1094" s="409"/>
      <c r="IE1094" s="409"/>
      <c r="IF1094" s="409"/>
      <c r="IP1094" s="409"/>
      <c r="IQ1094" s="409"/>
      <c r="IR1094" s="409"/>
      <c r="IS1094" s="409"/>
      <c r="IT1094" s="409"/>
      <c r="IU1094" s="409"/>
      <c r="IV1094" s="409"/>
    </row>
    <row r="1095" spans="10:256">
      <c r="J1095" s="409"/>
      <c r="K1095" s="409"/>
      <c r="L1095" s="409"/>
      <c r="M1095" s="409"/>
      <c r="N1095" s="409"/>
      <c r="O1095" s="409"/>
      <c r="P1095" s="409"/>
      <c r="Q1095" s="409"/>
      <c r="R1095" s="409"/>
      <c r="S1095" s="409"/>
      <c r="T1095" s="409"/>
      <c r="U1095" s="409"/>
      <c r="V1095" s="409"/>
      <c r="W1095" s="409"/>
      <c r="X1095" s="409"/>
      <c r="AP1095" s="409"/>
      <c r="AQ1095" s="409"/>
      <c r="AR1095" s="409"/>
      <c r="AS1095" s="409"/>
      <c r="AT1095" s="409"/>
      <c r="AU1095" s="409"/>
      <c r="AV1095" s="409"/>
      <c r="BF1095" s="409"/>
      <c r="BG1095" s="409"/>
      <c r="BH1095" s="409"/>
      <c r="BI1095" s="409"/>
      <c r="BJ1095" s="409"/>
      <c r="BK1095" s="409"/>
      <c r="BL1095" s="409"/>
      <c r="BV1095" s="409"/>
      <c r="BW1095" s="409"/>
      <c r="BX1095" s="409"/>
      <c r="BY1095" s="409"/>
      <c r="BZ1095" s="409"/>
      <c r="CA1095" s="409"/>
      <c r="CB1095" s="409"/>
      <c r="CL1095" s="409"/>
      <c r="CM1095" s="409"/>
      <c r="CN1095" s="409"/>
      <c r="CO1095" s="409"/>
      <c r="CP1095" s="409"/>
      <c r="CQ1095" s="409"/>
      <c r="CR1095" s="409"/>
      <c r="DB1095" s="409"/>
      <c r="DC1095" s="409"/>
      <c r="DD1095" s="409"/>
      <c r="DE1095" s="409"/>
      <c r="DF1095" s="409"/>
      <c r="DG1095" s="409"/>
      <c r="DH1095" s="409"/>
      <c r="DR1095" s="409"/>
      <c r="DS1095" s="409"/>
      <c r="DT1095" s="409"/>
      <c r="DU1095" s="409"/>
      <c r="DV1095" s="409"/>
      <c r="DW1095" s="409"/>
      <c r="DX1095" s="409"/>
      <c r="EH1095" s="409"/>
      <c r="EI1095" s="409"/>
      <c r="EJ1095" s="409"/>
      <c r="EK1095" s="409"/>
      <c r="EL1095" s="409"/>
      <c r="EM1095" s="409"/>
      <c r="EN1095" s="409"/>
      <c r="EX1095" s="409"/>
      <c r="EY1095" s="409"/>
      <c r="EZ1095" s="409"/>
      <c r="FA1095" s="409"/>
      <c r="FB1095" s="409"/>
      <c r="FC1095" s="409"/>
      <c r="FD1095" s="409"/>
      <c r="FN1095" s="409"/>
      <c r="FO1095" s="409"/>
      <c r="FP1095" s="409"/>
      <c r="FQ1095" s="409"/>
      <c r="FR1095" s="409"/>
      <c r="FS1095" s="409"/>
      <c r="FT1095" s="409"/>
      <c r="GD1095" s="409"/>
      <c r="GE1095" s="409"/>
      <c r="GF1095" s="409"/>
      <c r="GG1095" s="409"/>
      <c r="GH1095" s="409"/>
      <c r="GI1095" s="409"/>
      <c r="GJ1095" s="409"/>
      <c r="GT1095" s="409"/>
      <c r="GU1095" s="409"/>
      <c r="GV1095" s="409"/>
      <c r="GW1095" s="409"/>
      <c r="GX1095" s="409"/>
      <c r="GY1095" s="409"/>
      <c r="GZ1095" s="409"/>
      <c r="HJ1095" s="409"/>
      <c r="HK1095" s="409"/>
      <c r="HL1095" s="409"/>
      <c r="HM1095" s="409"/>
      <c r="HN1095" s="409"/>
      <c r="HO1095" s="409"/>
      <c r="HP1095" s="409"/>
      <c r="HZ1095" s="409"/>
      <c r="IA1095" s="409"/>
      <c r="IB1095" s="409"/>
      <c r="IC1095" s="409"/>
      <c r="ID1095" s="409"/>
      <c r="IE1095" s="409"/>
      <c r="IF1095" s="409"/>
      <c r="IP1095" s="409"/>
      <c r="IQ1095" s="409"/>
      <c r="IR1095" s="409"/>
      <c r="IS1095" s="409"/>
      <c r="IT1095" s="409"/>
      <c r="IU1095" s="409"/>
      <c r="IV1095" s="409"/>
    </row>
    <row r="1096" spans="10:256">
      <c r="J1096" s="409"/>
      <c r="K1096" s="409"/>
      <c r="L1096" s="409"/>
      <c r="M1096" s="409"/>
      <c r="N1096" s="409"/>
      <c r="O1096" s="409"/>
      <c r="P1096" s="409"/>
      <c r="Q1096" s="409"/>
      <c r="R1096" s="409"/>
      <c r="S1096" s="409"/>
      <c r="T1096" s="409"/>
      <c r="U1096" s="409"/>
      <c r="V1096" s="409"/>
      <c r="W1096" s="409"/>
      <c r="X1096" s="409"/>
      <c r="AP1096" s="409"/>
      <c r="AQ1096" s="409"/>
      <c r="AR1096" s="409"/>
      <c r="AS1096" s="409"/>
      <c r="AT1096" s="409"/>
      <c r="AU1096" s="409"/>
      <c r="AV1096" s="409"/>
      <c r="BF1096" s="409"/>
      <c r="BG1096" s="409"/>
      <c r="BH1096" s="409"/>
      <c r="BI1096" s="409"/>
      <c r="BJ1096" s="409"/>
      <c r="BK1096" s="409"/>
      <c r="BL1096" s="409"/>
      <c r="BV1096" s="409"/>
      <c r="BW1096" s="409"/>
      <c r="BX1096" s="409"/>
      <c r="BY1096" s="409"/>
      <c r="BZ1096" s="409"/>
      <c r="CA1096" s="409"/>
      <c r="CB1096" s="409"/>
      <c r="CL1096" s="409"/>
      <c r="CM1096" s="409"/>
      <c r="CN1096" s="409"/>
      <c r="CO1096" s="409"/>
      <c r="CP1096" s="409"/>
      <c r="CQ1096" s="409"/>
      <c r="CR1096" s="409"/>
      <c r="DB1096" s="409"/>
      <c r="DC1096" s="409"/>
      <c r="DD1096" s="409"/>
      <c r="DE1096" s="409"/>
      <c r="DF1096" s="409"/>
      <c r="DG1096" s="409"/>
      <c r="DH1096" s="409"/>
      <c r="DR1096" s="409"/>
      <c r="DS1096" s="409"/>
      <c r="DT1096" s="409"/>
      <c r="DU1096" s="409"/>
      <c r="DV1096" s="409"/>
      <c r="DW1096" s="409"/>
      <c r="DX1096" s="409"/>
      <c r="EH1096" s="409"/>
      <c r="EI1096" s="409"/>
      <c r="EJ1096" s="409"/>
      <c r="EK1096" s="409"/>
      <c r="EL1096" s="409"/>
      <c r="EM1096" s="409"/>
      <c r="EN1096" s="409"/>
      <c r="EX1096" s="409"/>
      <c r="EY1096" s="409"/>
      <c r="EZ1096" s="409"/>
      <c r="FA1096" s="409"/>
      <c r="FB1096" s="409"/>
      <c r="FC1096" s="409"/>
      <c r="FD1096" s="409"/>
      <c r="FN1096" s="409"/>
      <c r="FO1096" s="409"/>
      <c r="FP1096" s="409"/>
      <c r="FQ1096" s="409"/>
      <c r="FR1096" s="409"/>
      <c r="FS1096" s="409"/>
      <c r="FT1096" s="409"/>
      <c r="GD1096" s="409"/>
      <c r="GE1096" s="409"/>
      <c r="GF1096" s="409"/>
      <c r="GG1096" s="409"/>
      <c r="GH1096" s="409"/>
      <c r="GI1096" s="409"/>
      <c r="GJ1096" s="409"/>
      <c r="GT1096" s="409"/>
      <c r="GU1096" s="409"/>
      <c r="GV1096" s="409"/>
      <c r="GW1096" s="409"/>
      <c r="GX1096" s="409"/>
      <c r="GY1096" s="409"/>
      <c r="GZ1096" s="409"/>
      <c r="HJ1096" s="409"/>
      <c r="HK1096" s="409"/>
      <c r="HL1096" s="409"/>
      <c r="HM1096" s="409"/>
      <c r="HN1096" s="409"/>
      <c r="HO1096" s="409"/>
      <c r="HP1096" s="409"/>
      <c r="HZ1096" s="409"/>
      <c r="IA1096" s="409"/>
      <c r="IB1096" s="409"/>
      <c r="IC1096" s="409"/>
      <c r="ID1096" s="409"/>
      <c r="IE1096" s="409"/>
      <c r="IF1096" s="409"/>
      <c r="IP1096" s="409"/>
      <c r="IQ1096" s="409"/>
      <c r="IR1096" s="409"/>
      <c r="IS1096" s="409"/>
      <c r="IT1096" s="409"/>
      <c r="IU1096" s="409"/>
      <c r="IV1096" s="409"/>
    </row>
    <row r="1097" spans="10:256">
      <c r="J1097" s="409"/>
      <c r="K1097" s="409"/>
      <c r="L1097" s="409"/>
      <c r="M1097" s="409"/>
      <c r="N1097" s="409"/>
      <c r="O1097" s="409"/>
      <c r="P1097" s="409"/>
      <c r="Q1097" s="409"/>
      <c r="R1097" s="409"/>
      <c r="S1097" s="409"/>
      <c r="T1097" s="409"/>
      <c r="U1097" s="409"/>
      <c r="V1097" s="409"/>
      <c r="W1097" s="409"/>
      <c r="X1097" s="409"/>
      <c r="AP1097" s="409"/>
      <c r="AQ1097" s="409"/>
      <c r="AR1097" s="409"/>
      <c r="AS1097" s="409"/>
      <c r="AT1097" s="409"/>
      <c r="AU1097" s="409"/>
      <c r="AV1097" s="409"/>
      <c r="BF1097" s="409"/>
      <c r="BG1097" s="409"/>
      <c r="BH1097" s="409"/>
      <c r="BI1097" s="409"/>
      <c r="BJ1097" s="409"/>
      <c r="BK1097" s="409"/>
      <c r="BL1097" s="409"/>
      <c r="BV1097" s="409"/>
      <c r="BW1097" s="409"/>
      <c r="BX1097" s="409"/>
      <c r="BY1097" s="409"/>
      <c r="BZ1097" s="409"/>
      <c r="CA1097" s="409"/>
      <c r="CB1097" s="409"/>
      <c r="CL1097" s="409"/>
      <c r="CM1097" s="409"/>
      <c r="CN1097" s="409"/>
      <c r="CO1097" s="409"/>
      <c r="CP1097" s="409"/>
      <c r="CQ1097" s="409"/>
      <c r="CR1097" s="409"/>
      <c r="DB1097" s="409"/>
      <c r="DC1097" s="409"/>
      <c r="DD1097" s="409"/>
      <c r="DE1097" s="409"/>
      <c r="DF1097" s="409"/>
      <c r="DG1097" s="409"/>
      <c r="DH1097" s="409"/>
      <c r="DR1097" s="409"/>
      <c r="DS1097" s="409"/>
      <c r="DT1097" s="409"/>
      <c r="DU1097" s="409"/>
      <c r="DV1097" s="409"/>
      <c r="DW1097" s="409"/>
      <c r="DX1097" s="409"/>
      <c r="EH1097" s="409"/>
      <c r="EI1097" s="409"/>
      <c r="EJ1097" s="409"/>
      <c r="EK1097" s="409"/>
      <c r="EL1097" s="409"/>
      <c r="EM1097" s="409"/>
      <c r="EN1097" s="409"/>
      <c r="EX1097" s="409"/>
      <c r="EY1097" s="409"/>
      <c r="EZ1097" s="409"/>
      <c r="FA1097" s="409"/>
      <c r="FB1097" s="409"/>
      <c r="FC1097" s="409"/>
      <c r="FD1097" s="409"/>
      <c r="FN1097" s="409"/>
      <c r="FO1097" s="409"/>
      <c r="FP1097" s="409"/>
      <c r="FQ1097" s="409"/>
      <c r="FR1097" s="409"/>
      <c r="FS1097" s="409"/>
      <c r="FT1097" s="409"/>
      <c r="GD1097" s="409"/>
      <c r="GE1097" s="409"/>
      <c r="GF1097" s="409"/>
      <c r="GG1097" s="409"/>
      <c r="GH1097" s="409"/>
      <c r="GI1097" s="409"/>
      <c r="GJ1097" s="409"/>
      <c r="GT1097" s="409"/>
      <c r="GU1097" s="409"/>
      <c r="GV1097" s="409"/>
      <c r="GW1097" s="409"/>
      <c r="GX1097" s="409"/>
      <c r="GY1097" s="409"/>
      <c r="GZ1097" s="409"/>
      <c r="HJ1097" s="409"/>
      <c r="HK1097" s="409"/>
      <c r="HL1097" s="409"/>
      <c r="HM1097" s="409"/>
      <c r="HN1097" s="409"/>
      <c r="HO1097" s="409"/>
      <c r="HP1097" s="409"/>
      <c r="HZ1097" s="409"/>
      <c r="IA1097" s="409"/>
      <c r="IB1097" s="409"/>
      <c r="IC1097" s="409"/>
      <c r="ID1097" s="409"/>
      <c r="IE1097" s="409"/>
      <c r="IF1097" s="409"/>
      <c r="IP1097" s="409"/>
      <c r="IQ1097" s="409"/>
      <c r="IR1097" s="409"/>
      <c r="IS1097" s="409"/>
      <c r="IT1097" s="409"/>
      <c r="IU1097" s="409"/>
      <c r="IV1097" s="409"/>
    </row>
    <row r="1098" spans="10:256">
      <c r="J1098" s="409"/>
      <c r="K1098" s="409"/>
      <c r="L1098" s="409"/>
      <c r="M1098" s="409"/>
      <c r="N1098" s="409"/>
      <c r="O1098" s="409"/>
      <c r="P1098" s="409"/>
      <c r="Q1098" s="409"/>
      <c r="R1098" s="409"/>
      <c r="S1098" s="409"/>
      <c r="T1098" s="409"/>
      <c r="U1098" s="409"/>
      <c r="V1098" s="409"/>
      <c r="W1098" s="409"/>
      <c r="X1098" s="409"/>
      <c r="AP1098" s="409"/>
      <c r="AQ1098" s="409"/>
      <c r="AR1098" s="409"/>
      <c r="AS1098" s="409"/>
      <c r="AT1098" s="409"/>
      <c r="AU1098" s="409"/>
      <c r="AV1098" s="409"/>
      <c r="BF1098" s="409"/>
      <c r="BG1098" s="409"/>
      <c r="BH1098" s="409"/>
      <c r="BI1098" s="409"/>
      <c r="BJ1098" s="409"/>
      <c r="BK1098" s="409"/>
      <c r="BL1098" s="409"/>
      <c r="BV1098" s="409"/>
      <c r="BW1098" s="409"/>
      <c r="BX1098" s="409"/>
      <c r="BY1098" s="409"/>
      <c r="BZ1098" s="409"/>
      <c r="CA1098" s="409"/>
      <c r="CB1098" s="409"/>
      <c r="CL1098" s="409"/>
      <c r="CM1098" s="409"/>
      <c r="CN1098" s="409"/>
      <c r="CO1098" s="409"/>
      <c r="CP1098" s="409"/>
      <c r="CQ1098" s="409"/>
      <c r="CR1098" s="409"/>
      <c r="DB1098" s="409"/>
      <c r="DC1098" s="409"/>
      <c r="DD1098" s="409"/>
      <c r="DE1098" s="409"/>
      <c r="DF1098" s="409"/>
      <c r="DG1098" s="409"/>
      <c r="DH1098" s="409"/>
      <c r="DR1098" s="409"/>
      <c r="DS1098" s="409"/>
      <c r="DT1098" s="409"/>
      <c r="DU1098" s="409"/>
      <c r="DV1098" s="409"/>
      <c r="DW1098" s="409"/>
      <c r="DX1098" s="409"/>
      <c r="EH1098" s="409"/>
      <c r="EI1098" s="409"/>
      <c r="EJ1098" s="409"/>
      <c r="EK1098" s="409"/>
      <c r="EL1098" s="409"/>
      <c r="EM1098" s="409"/>
      <c r="EN1098" s="409"/>
      <c r="EX1098" s="409"/>
      <c r="EY1098" s="409"/>
      <c r="EZ1098" s="409"/>
      <c r="FA1098" s="409"/>
      <c r="FB1098" s="409"/>
      <c r="FC1098" s="409"/>
      <c r="FD1098" s="409"/>
      <c r="FN1098" s="409"/>
      <c r="FO1098" s="409"/>
      <c r="FP1098" s="409"/>
      <c r="FQ1098" s="409"/>
      <c r="FR1098" s="409"/>
      <c r="FS1098" s="409"/>
      <c r="FT1098" s="409"/>
      <c r="GD1098" s="409"/>
      <c r="GE1098" s="409"/>
      <c r="GF1098" s="409"/>
      <c r="GG1098" s="409"/>
      <c r="GH1098" s="409"/>
      <c r="GI1098" s="409"/>
      <c r="GJ1098" s="409"/>
      <c r="GT1098" s="409"/>
      <c r="GU1098" s="409"/>
      <c r="GV1098" s="409"/>
      <c r="GW1098" s="409"/>
      <c r="GX1098" s="409"/>
      <c r="GY1098" s="409"/>
      <c r="GZ1098" s="409"/>
      <c r="HJ1098" s="409"/>
      <c r="HK1098" s="409"/>
      <c r="HL1098" s="409"/>
      <c r="HM1098" s="409"/>
      <c r="HN1098" s="409"/>
      <c r="HO1098" s="409"/>
      <c r="HP1098" s="409"/>
      <c r="HZ1098" s="409"/>
      <c r="IA1098" s="409"/>
      <c r="IB1098" s="409"/>
      <c r="IC1098" s="409"/>
      <c r="ID1098" s="409"/>
      <c r="IE1098" s="409"/>
      <c r="IF1098" s="409"/>
      <c r="IP1098" s="409"/>
      <c r="IQ1098" s="409"/>
      <c r="IR1098" s="409"/>
      <c r="IS1098" s="409"/>
      <c r="IT1098" s="409"/>
      <c r="IU1098" s="409"/>
      <c r="IV1098" s="409"/>
    </row>
    <row r="1099" spans="10:256">
      <c r="J1099" s="409"/>
      <c r="K1099" s="409"/>
      <c r="L1099" s="409"/>
      <c r="M1099" s="409"/>
      <c r="N1099" s="409"/>
      <c r="O1099" s="409"/>
      <c r="P1099" s="409"/>
      <c r="Q1099" s="409"/>
      <c r="R1099" s="409"/>
      <c r="S1099" s="409"/>
      <c r="T1099" s="409"/>
      <c r="U1099" s="409"/>
      <c r="V1099" s="409"/>
      <c r="W1099" s="409"/>
      <c r="X1099" s="409"/>
      <c r="AP1099" s="409"/>
      <c r="AQ1099" s="409"/>
      <c r="AR1099" s="409"/>
      <c r="AS1099" s="409"/>
      <c r="AT1099" s="409"/>
      <c r="AU1099" s="409"/>
      <c r="AV1099" s="409"/>
      <c r="BF1099" s="409"/>
      <c r="BG1099" s="409"/>
      <c r="BH1099" s="409"/>
      <c r="BI1099" s="409"/>
      <c r="BJ1099" s="409"/>
      <c r="BK1099" s="409"/>
      <c r="BL1099" s="409"/>
      <c r="BV1099" s="409"/>
      <c r="BW1099" s="409"/>
      <c r="BX1099" s="409"/>
      <c r="BY1099" s="409"/>
      <c r="BZ1099" s="409"/>
      <c r="CA1099" s="409"/>
      <c r="CB1099" s="409"/>
      <c r="CL1099" s="409"/>
      <c r="CM1099" s="409"/>
      <c r="CN1099" s="409"/>
      <c r="CO1099" s="409"/>
      <c r="CP1099" s="409"/>
      <c r="CQ1099" s="409"/>
      <c r="CR1099" s="409"/>
      <c r="DB1099" s="409"/>
      <c r="DC1099" s="409"/>
      <c r="DD1099" s="409"/>
      <c r="DE1099" s="409"/>
      <c r="DF1099" s="409"/>
      <c r="DG1099" s="409"/>
      <c r="DH1099" s="409"/>
      <c r="DR1099" s="409"/>
      <c r="DS1099" s="409"/>
      <c r="DT1099" s="409"/>
      <c r="DU1099" s="409"/>
      <c r="DV1099" s="409"/>
      <c r="DW1099" s="409"/>
      <c r="DX1099" s="409"/>
      <c r="EH1099" s="409"/>
      <c r="EI1099" s="409"/>
      <c r="EJ1099" s="409"/>
      <c r="EK1099" s="409"/>
      <c r="EL1099" s="409"/>
      <c r="EM1099" s="409"/>
      <c r="EN1099" s="409"/>
      <c r="EX1099" s="409"/>
      <c r="EY1099" s="409"/>
      <c r="EZ1099" s="409"/>
      <c r="FA1099" s="409"/>
      <c r="FB1099" s="409"/>
      <c r="FC1099" s="409"/>
      <c r="FD1099" s="409"/>
      <c r="FN1099" s="409"/>
      <c r="FO1099" s="409"/>
      <c r="FP1099" s="409"/>
      <c r="FQ1099" s="409"/>
      <c r="FR1099" s="409"/>
      <c r="FS1099" s="409"/>
      <c r="FT1099" s="409"/>
      <c r="GD1099" s="409"/>
      <c r="GE1099" s="409"/>
      <c r="GF1099" s="409"/>
      <c r="GG1099" s="409"/>
      <c r="GH1099" s="409"/>
      <c r="GI1099" s="409"/>
      <c r="GJ1099" s="409"/>
      <c r="GT1099" s="409"/>
      <c r="GU1099" s="409"/>
      <c r="GV1099" s="409"/>
      <c r="GW1099" s="409"/>
      <c r="GX1099" s="409"/>
      <c r="GY1099" s="409"/>
      <c r="GZ1099" s="409"/>
      <c r="HJ1099" s="409"/>
      <c r="HK1099" s="409"/>
      <c r="HL1099" s="409"/>
      <c r="HM1099" s="409"/>
      <c r="HN1099" s="409"/>
      <c r="HO1099" s="409"/>
      <c r="HP1099" s="409"/>
      <c r="HZ1099" s="409"/>
      <c r="IA1099" s="409"/>
      <c r="IB1099" s="409"/>
      <c r="IC1099" s="409"/>
      <c r="ID1099" s="409"/>
      <c r="IE1099" s="409"/>
      <c r="IF1099" s="409"/>
      <c r="IP1099" s="409"/>
      <c r="IQ1099" s="409"/>
      <c r="IR1099" s="409"/>
      <c r="IS1099" s="409"/>
      <c r="IT1099" s="409"/>
      <c r="IU1099" s="409"/>
      <c r="IV1099" s="409"/>
    </row>
    <row r="1100" spans="10:256">
      <c r="J1100" s="409"/>
      <c r="K1100" s="409"/>
      <c r="L1100" s="409"/>
      <c r="M1100" s="409"/>
      <c r="N1100" s="409"/>
      <c r="O1100" s="409"/>
      <c r="P1100" s="409"/>
      <c r="Q1100" s="409"/>
      <c r="R1100" s="409"/>
      <c r="S1100" s="409"/>
      <c r="T1100" s="409"/>
      <c r="U1100" s="409"/>
      <c r="V1100" s="409"/>
      <c r="W1100" s="409"/>
      <c r="X1100" s="409"/>
      <c r="AP1100" s="409"/>
      <c r="AQ1100" s="409"/>
      <c r="AR1100" s="409"/>
      <c r="AS1100" s="409"/>
      <c r="AT1100" s="409"/>
      <c r="AU1100" s="409"/>
      <c r="AV1100" s="409"/>
      <c r="BF1100" s="409"/>
      <c r="BG1100" s="409"/>
      <c r="BH1100" s="409"/>
      <c r="BI1100" s="409"/>
      <c r="BJ1100" s="409"/>
      <c r="BK1100" s="409"/>
      <c r="BL1100" s="409"/>
      <c r="BV1100" s="409"/>
      <c r="BW1100" s="409"/>
      <c r="BX1100" s="409"/>
      <c r="BY1100" s="409"/>
      <c r="BZ1100" s="409"/>
      <c r="CA1100" s="409"/>
      <c r="CB1100" s="409"/>
      <c r="CL1100" s="409"/>
      <c r="CM1100" s="409"/>
      <c r="CN1100" s="409"/>
      <c r="CO1100" s="409"/>
      <c r="CP1100" s="409"/>
      <c r="CQ1100" s="409"/>
      <c r="CR1100" s="409"/>
      <c r="DB1100" s="409"/>
      <c r="DC1100" s="409"/>
      <c r="DD1100" s="409"/>
      <c r="DE1100" s="409"/>
      <c r="DF1100" s="409"/>
      <c r="DG1100" s="409"/>
      <c r="DH1100" s="409"/>
      <c r="DR1100" s="409"/>
      <c r="DS1100" s="409"/>
      <c r="DT1100" s="409"/>
      <c r="DU1100" s="409"/>
      <c r="DV1100" s="409"/>
      <c r="DW1100" s="409"/>
      <c r="DX1100" s="409"/>
      <c r="EH1100" s="409"/>
      <c r="EI1100" s="409"/>
      <c r="EJ1100" s="409"/>
      <c r="EK1100" s="409"/>
      <c r="EL1100" s="409"/>
      <c r="EM1100" s="409"/>
      <c r="EN1100" s="409"/>
      <c r="EX1100" s="409"/>
      <c r="EY1100" s="409"/>
      <c r="EZ1100" s="409"/>
      <c r="FA1100" s="409"/>
      <c r="FB1100" s="409"/>
      <c r="FC1100" s="409"/>
      <c r="FD1100" s="409"/>
      <c r="FN1100" s="409"/>
      <c r="FO1100" s="409"/>
      <c r="FP1100" s="409"/>
      <c r="FQ1100" s="409"/>
      <c r="FR1100" s="409"/>
      <c r="FS1100" s="409"/>
      <c r="FT1100" s="409"/>
      <c r="GD1100" s="409"/>
      <c r="GE1100" s="409"/>
      <c r="GF1100" s="409"/>
      <c r="GG1100" s="409"/>
      <c r="GH1100" s="409"/>
      <c r="GI1100" s="409"/>
      <c r="GJ1100" s="409"/>
      <c r="GT1100" s="409"/>
      <c r="GU1100" s="409"/>
      <c r="GV1100" s="409"/>
      <c r="GW1100" s="409"/>
      <c r="GX1100" s="409"/>
      <c r="GY1100" s="409"/>
      <c r="GZ1100" s="409"/>
      <c r="HJ1100" s="409"/>
      <c r="HK1100" s="409"/>
      <c r="HL1100" s="409"/>
      <c r="HM1100" s="409"/>
      <c r="HN1100" s="409"/>
      <c r="HO1100" s="409"/>
      <c r="HP1100" s="409"/>
      <c r="HZ1100" s="409"/>
      <c r="IA1100" s="409"/>
      <c r="IB1100" s="409"/>
      <c r="IC1100" s="409"/>
      <c r="ID1100" s="409"/>
      <c r="IE1100" s="409"/>
      <c r="IF1100" s="409"/>
      <c r="IP1100" s="409"/>
      <c r="IQ1100" s="409"/>
      <c r="IR1100" s="409"/>
      <c r="IS1100" s="409"/>
      <c r="IT1100" s="409"/>
      <c r="IU1100" s="409"/>
      <c r="IV1100" s="409"/>
    </row>
    <row r="1101" spans="10:256">
      <c r="J1101" s="409"/>
      <c r="K1101" s="409"/>
      <c r="L1101" s="409"/>
      <c r="M1101" s="409"/>
      <c r="N1101" s="409"/>
      <c r="O1101" s="409"/>
      <c r="P1101" s="409"/>
      <c r="Q1101" s="409"/>
      <c r="R1101" s="409"/>
      <c r="S1101" s="409"/>
      <c r="T1101" s="409"/>
      <c r="U1101" s="409"/>
      <c r="V1101" s="409"/>
      <c r="W1101" s="409"/>
      <c r="X1101" s="409"/>
      <c r="AP1101" s="409"/>
      <c r="AQ1101" s="409"/>
      <c r="AR1101" s="409"/>
      <c r="AS1101" s="409"/>
      <c r="AT1101" s="409"/>
      <c r="AU1101" s="409"/>
      <c r="AV1101" s="409"/>
      <c r="BF1101" s="409"/>
      <c r="BG1101" s="409"/>
      <c r="BH1101" s="409"/>
      <c r="BI1101" s="409"/>
      <c r="BJ1101" s="409"/>
      <c r="BK1101" s="409"/>
      <c r="BL1101" s="409"/>
      <c r="BV1101" s="409"/>
      <c r="BW1101" s="409"/>
      <c r="BX1101" s="409"/>
      <c r="BY1101" s="409"/>
      <c r="BZ1101" s="409"/>
      <c r="CA1101" s="409"/>
      <c r="CB1101" s="409"/>
      <c r="CL1101" s="409"/>
      <c r="CM1101" s="409"/>
      <c r="CN1101" s="409"/>
      <c r="CO1101" s="409"/>
      <c r="CP1101" s="409"/>
      <c r="CQ1101" s="409"/>
      <c r="CR1101" s="409"/>
      <c r="DB1101" s="409"/>
      <c r="DC1101" s="409"/>
      <c r="DD1101" s="409"/>
      <c r="DE1101" s="409"/>
      <c r="DF1101" s="409"/>
      <c r="DG1101" s="409"/>
      <c r="DH1101" s="409"/>
      <c r="DR1101" s="409"/>
      <c r="DS1101" s="409"/>
      <c r="DT1101" s="409"/>
      <c r="DU1101" s="409"/>
      <c r="DV1101" s="409"/>
      <c r="DW1101" s="409"/>
      <c r="DX1101" s="409"/>
      <c r="EH1101" s="409"/>
      <c r="EI1101" s="409"/>
      <c r="EJ1101" s="409"/>
      <c r="EK1101" s="409"/>
      <c r="EL1101" s="409"/>
      <c r="EM1101" s="409"/>
      <c r="EN1101" s="409"/>
      <c r="EX1101" s="409"/>
      <c r="EY1101" s="409"/>
      <c r="EZ1101" s="409"/>
      <c r="FA1101" s="409"/>
      <c r="FB1101" s="409"/>
      <c r="FC1101" s="409"/>
      <c r="FD1101" s="409"/>
      <c r="FN1101" s="409"/>
      <c r="FO1101" s="409"/>
      <c r="FP1101" s="409"/>
      <c r="FQ1101" s="409"/>
      <c r="FR1101" s="409"/>
      <c r="FS1101" s="409"/>
      <c r="FT1101" s="409"/>
      <c r="GD1101" s="409"/>
      <c r="GE1101" s="409"/>
      <c r="GF1101" s="409"/>
      <c r="GG1101" s="409"/>
      <c r="GH1101" s="409"/>
      <c r="GI1101" s="409"/>
      <c r="GJ1101" s="409"/>
      <c r="GT1101" s="409"/>
      <c r="GU1101" s="409"/>
      <c r="GV1101" s="409"/>
      <c r="GW1101" s="409"/>
      <c r="GX1101" s="409"/>
      <c r="GY1101" s="409"/>
      <c r="GZ1101" s="409"/>
      <c r="HJ1101" s="409"/>
      <c r="HK1101" s="409"/>
      <c r="HL1101" s="409"/>
      <c r="HM1101" s="409"/>
      <c r="HN1101" s="409"/>
      <c r="HO1101" s="409"/>
      <c r="HP1101" s="409"/>
      <c r="HZ1101" s="409"/>
      <c r="IA1101" s="409"/>
      <c r="IB1101" s="409"/>
      <c r="IC1101" s="409"/>
      <c r="ID1101" s="409"/>
      <c r="IE1101" s="409"/>
      <c r="IF1101" s="409"/>
      <c r="IP1101" s="409"/>
      <c r="IQ1101" s="409"/>
      <c r="IR1101" s="409"/>
      <c r="IS1101" s="409"/>
      <c r="IT1101" s="409"/>
      <c r="IU1101" s="409"/>
      <c r="IV1101" s="409"/>
    </row>
    <row r="1102" spans="10:256">
      <c r="J1102" s="409"/>
      <c r="K1102" s="409"/>
      <c r="L1102" s="409"/>
      <c r="M1102" s="409"/>
      <c r="N1102" s="409"/>
      <c r="O1102" s="409"/>
      <c r="P1102" s="409"/>
      <c r="Q1102" s="409"/>
      <c r="R1102" s="409"/>
      <c r="S1102" s="409"/>
      <c r="T1102" s="409"/>
      <c r="U1102" s="409"/>
      <c r="V1102" s="409"/>
      <c r="W1102" s="409"/>
      <c r="X1102" s="409"/>
      <c r="AP1102" s="409"/>
      <c r="AQ1102" s="409"/>
      <c r="AR1102" s="409"/>
      <c r="AS1102" s="409"/>
      <c r="AT1102" s="409"/>
      <c r="AU1102" s="409"/>
      <c r="AV1102" s="409"/>
      <c r="BF1102" s="409"/>
      <c r="BG1102" s="409"/>
      <c r="BH1102" s="409"/>
      <c r="BI1102" s="409"/>
      <c r="BJ1102" s="409"/>
      <c r="BK1102" s="409"/>
      <c r="BL1102" s="409"/>
      <c r="BV1102" s="409"/>
      <c r="BW1102" s="409"/>
      <c r="BX1102" s="409"/>
      <c r="BY1102" s="409"/>
      <c r="BZ1102" s="409"/>
      <c r="CA1102" s="409"/>
      <c r="CB1102" s="409"/>
      <c r="CL1102" s="409"/>
      <c r="CM1102" s="409"/>
      <c r="CN1102" s="409"/>
      <c r="CO1102" s="409"/>
      <c r="CP1102" s="409"/>
      <c r="CQ1102" s="409"/>
      <c r="CR1102" s="409"/>
      <c r="DB1102" s="409"/>
      <c r="DC1102" s="409"/>
      <c r="DD1102" s="409"/>
      <c r="DE1102" s="409"/>
      <c r="DF1102" s="409"/>
      <c r="DG1102" s="409"/>
      <c r="DH1102" s="409"/>
      <c r="DR1102" s="409"/>
      <c r="DS1102" s="409"/>
      <c r="DT1102" s="409"/>
      <c r="DU1102" s="409"/>
      <c r="DV1102" s="409"/>
      <c r="DW1102" s="409"/>
      <c r="DX1102" s="409"/>
      <c r="EH1102" s="409"/>
      <c r="EI1102" s="409"/>
      <c r="EJ1102" s="409"/>
      <c r="EK1102" s="409"/>
      <c r="EL1102" s="409"/>
      <c r="EM1102" s="409"/>
      <c r="EN1102" s="409"/>
      <c r="EX1102" s="409"/>
      <c r="EY1102" s="409"/>
      <c r="EZ1102" s="409"/>
      <c r="FA1102" s="409"/>
      <c r="FB1102" s="409"/>
      <c r="FC1102" s="409"/>
      <c r="FD1102" s="409"/>
      <c r="FN1102" s="409"/>
      <c r="FO1102" s="409"/>
      <c r="FP1102" s="409"/>
      <c r="FQ1102" s="409"/>
      <c r="FR1102" s="409"/>
      <c r="FS1102" s="409"/>
      <c r="FT1102" s="409"/>
      <c r="GD1102" s="409"/>
      <c r="GE1102" s="409"/>
      <c r="GF1102" s="409"/>
      <c r="GG1102" s="409"/>
      <c r="GH1102" s="409"/>
      <c r="GI1102" s="409"/>
      <c r="GJ1102" s="409"/>
      <c r="GT1102" s="409"/>
      <c r="GU1102" s="409"/>
      <c r="GV1102" s="409"/>
      <c r="GW1102" s="409"/>
      <c r="GX1102" s="409"/>
      <c r="GY1102" s="409"/>
      <c r="GZ1102" s="409"/>
      <c r="HJ1102" s="409"/>
      <c r="HK1102" s="409"/>
      <c r="HL1102" s="409"/>
      <c r="HM1102" s="409"/>
      <c r="HN1102" s="409"/>
      <c r="HO1102" s="409"/>
      <c r="HP1102" s="409"/>
      <c r="HZ1102" s="409"/>
      <c r="IA1102" s="409"/>
      <c r="IB1102" s="409"/>
      <c r="IC1102" s="409"/>
      <c r="ID1102" s="409"/>
      <c r="IE1102" s="409"/>
      <c r="IF1102" s="409"/>
      <c r="IP1102" s="409"/>
      <c r="IQ1102" s="409"/>
      <c r="IR1102" s="409"/>
      <c r="IS1102" s="409"/>
      <c r="IT1102" s="409"/>
      <c r="IU1102" s="409"/>
      <c r="IV1102" s="409"/>
    </row>
    <row r="1103" spans="10:256">
      <c r="J1103" s="409"/>
      <c r="K1103" s="409"/>
      <c r="L1103" s="409"/>
      <c r="M1103" s="409"/>
      <c r="N1103" s="409"/>
      <c r="O1103" s="409"/>
      <c r="P1103" s="409"/>
      <c r="Q1103" s="409"/>
      <c r="R1103" s="409"/>
      <c r="S1103" s="409"/>
      <c r="T1103" s="409"/>
      <c r="U1103" s="409"/>
      <c r="V1103" s="409"/>
      <c r="W1103" s="409"/>
      <c r="X1103" s="409"/>
      <c r="AP1103" s="409"/>
      <c r="AQ1103" s="409"/>
      <c r="AR1103" s="409"/>
      <c r="AS1103" s="409"/>
      <c r="AT1103" s="409"/>
      <c r="AU1103" s="409"/>
      <c r="AV1103" s="409"/>
      <c r="BF1103" s="409"/>
      <c r="BG1103" s="409"/>
      <c r="BH1103" s="409"/>
      <c r="BI1103" s="409"/>
      <c r="BJ1103" s="409"/>
      <c r="BK1103" s="409"/>
      <c r="BL1103" s="409"/>
      <c r="BV1103" s="409"/>
      <c r="BW1103" s="409"/>
      <c r="BX1103" s="409"/>
      <c r="BY1103" s="409"/>
      <c r="BZ1103" s="409"/>
      <c r="CA1103" s="409"/>
      <c r="CB1103" s="409"/>
      <c r="CL1103" s="409"/>
      <c r="CM1103" s="409"/>
      <c r="CN1103" s="409"/>
      <c r="CO1103" s="409"/>
      <c r="CP1103" s="409"/>
      <c r="CQ1103" s="409"/>
      <c r="CR1103" s="409"/>
      <c r="DB1103" s="409"/>
      <c r="DC1103" s="409"/>
      <c r="DD1103" s="409"/>
      <c r="DE1103" s="409"/>
      <c r="DF1103" s="409"/>
      <c r="DG1103" s="409"/>
      <c r="DH1103" s="409"/>
      <c r="DR1103" s="409"/>
      <c r="DS1103" s="409"/>
      <c r="DT1103" s="409"/>
      <c r="DU1103" s="409"/>
      <c r="DV1103" s="409"/>
      <c r="DW1103" s="409"/>
      <c r="DX1103" s="409"/>
      <c r="EH1103" s="409"/>
      <c r="EI1103" s="409"/>
      <c r="EJ1103" s="409"/>
      <c r="EK1103" s="409"/>
      <c r="EL1103" s="409"/>
      <c r="EM1103" s="409"/>
      <c r="EN1103" s="409"/>
      <c r="EX1103" s="409"/>
      <c r="EY1103" s="409"/>
      <c r="EZ1103" s="409"/>
      <c r="FA1103" s="409"/>
      <c r="FB1103" s="409"/>
      <c r="FC1103" s="409"/>
      <c r="FD1103" s="409"/>
      <c r="FN1103" s="409"/>
      <c r="FO1103" s="409"/>
      <c r="FP1103" s="409"/>
      <c r="FQ1103" s="409"/>
      <c r="FR1103" s="409"/>
      <c r="FS1103" s="409"/>
      <c r="FT1103" s="409"/>
      <c r="GD1103" s="409"/>
      <c r="GE1103" s="409"/>
      <c r="GF1103" s="409"/>
      <c r="GG1103" s="409"/>
      <c r="GH1103" s="409"/>
      <c r="GI1103" s="409"/>
      <c r="GJ1103" s="409"/>
      <c r="GT1103" s="409"/>
      <c r="GU1103" s="409"/>
      <c r="GV1103" s="409"/>
      <c r="GW1103" s="409"/>
      <c r="GX1103" s="409"/>
      <c r="GY1103" s="409"/>
      <c r="GZ1103" s="409"/>
      <c r="HJ1103" s="409"/>
      <c r="HK1103" s="409"/>
      <c r="HL1103" s="409"/>
      <c r="HM1103" s="409"/>
      <c r="HN1103" s="409"/>
      <c r="HO1103" s="409"/>
      <c r="HP1103" s="409"/>
      <c r="HZ1103" s="409"/>
      <c r="IA1103" s="409"/>
      <c r="IB1103" s="409"/>
      <c r="IC1103" s="409"/>
      <c r="ID1103" s="409"/>
      <c r="IE1103" s="409"/>
      <c r="IF1103" s="409"/>
      <c r="IP1103" s="409"/>
      <c r="IQ1103" s="409"/>
      <c r="IR1103" s="409"/>
      <c r="IS1103" s="409"/>
      <c r="IT1103" s="409"/>
      <c r="IU1103" s="409"/>
      <c r="IV1103" s="409"/>
    </row>
    <row r="1104" spans="10:256">
      <c r="J1104" s="409"/>
      <c r="K1104" s="409"/>
      <c r="L1104" s="409"/>
      <c r="M1104" s="409"/>
      <c r="N1104" s="409"/>
      <c r="O1104" s="409"/>
      <c r="P1104" s="409"/>
      <c r="Q1104" s="409"/>
      <c r="R1104" s="409"/>
      <c r="S1104" s="409"/>
      <c r="T1104" s="409"/>
      <c r="U1104" s="409"/>
      <c r="V1104" s="409"/>
      <c r="W1104" s="409"/>
      <c r="X1104" s="409"/>
      <c r="AP1104" s="409"/>
      <c r="AQ1104" s="409"/>
      <c r="AR1104" s="409"/>
      <c r="AS1104" s="409"/>
      <c r="AT1104" s="409"/>
      <c r="AU1104" s="409"/>
      <c r="AV1104" s="409"/>
      <c r="BF1104" s="409"/>
      <c r="BG1104" s="409"/>
      <c r="BH1104" s="409"/>
      <c r="BI1104" s="409"/>
      <c r="BJ1104" s="409"/>
      <c r="BK1104" s="409"/>
      <c r="BL1104" s="409"/>
      <c r="BV1104" s="409"/>
      <c r="BW1104" s="409"/>
      <c r="BX1104" s="409"/>
      <c r="BY1104" s="409"/>
      <c r="BZ1104" s="409"/>
      <c r="CA1104" s="409"/>
      <c r="CB1104" s="409"/>
      <c r="CL1104" s="409"/>
      <c r="CM1104" s="409"/>
      <c r="CN1104" s="409"/>
      <c r="CO1104" s="409"/>
      <c r="CP1104" s="409"/>
      <c r="CQ1104" s="409"/>
      <c r="CR1104" s="409"/>
      <c r="DB1104" s="409"/>
      <c r="DC1104" s="409"/>
      <c r="DD1104" s="409"/>
      <c r="DE1104" s="409"/>
      <c r="DF1104" s="409"/>
      <c r="DG1104" s="409"/>
      <c r="DH1104" s="409"/>
      <c r="DR1104" s="409"/>
      <c r="DS1104" s="409"/>
      <c r="DT1104" s="409"/>
      <c r="DU1104" s="409"/>
      <c r="DV1104" s="409"/>
      <c r="DW1104" s="409"/>
      <c r="DX1104" s="409"/>
      <c r="EH1104" s="409"/>
      <c r="EI1104" s="409"/>
      <c r="EJ1104" s="409"/>
      <c r="EK1104" s="409"/>
      <c r="EL1104" s="409"/>
      <c r="EM1104" s="409"/>
      <c r="EN1104" s="409"/>
      <c r="EX1104" s="409"/>
      <c r="EY1104" s="409"/>
      <c r="EZ1104" s="409"/>
      <c r="FA1104" s="409"/>
      <c r="FB1104" s="409"/>
      <c r="FC1104" s="409"/>
      <c r="FD1104" s="409"/>
      <c r="FN1104" s="409"/>
      <c r="FO1104" s="409"/>
      <c r="FP1104" s="409"/>
      <c r="FQ1104" s="409"/>
      <c r="FR1104" s="409"/>
      <c r="FS1104" s="409"/>
      <c r="FT1104" s="409"/>
      <c r="GD1104" s="409"/>
      <c r="GE1104" s="409"/>
      <c r="GF1104" s="409"/>
      <c r="GG1104" s="409"/>
      <c r="GH1104" s="409"/>
      <c r="GI1104" s="409"/>
      <c r="GJ1104" s="409"/>
      <c r="GT1104" s="409"/>
      <c r="GU1104" s="409"/>
      <c r="GV1104" s="409"/>
      <c r="GW1104" s="409"/>
      <c r="GX1104" s="409"/>
      <c r="GY1104" s="409"/>
      <c r="GZ1104" s="409"/>
      <c r="HJ1104" s="409"/>
      <c r="HK1104" s="409"/>
      <c r="HL1104" s="409"/>
      <c r="HM1104" s="409"/>
      <c r="HN1104" s="409"/>
      <c r="HO1104" s="409"/>
      <c r="HP1104" s="409"/>
      <c r="HZ1104" s="409"/>
      <c r="IA1104" s="409"/>
      <c r="IB1104" s="409"/>
      <c r="IC1104" s="409"/>
      <c r="ID1104" s="409"/>
      <c r="IE1104" s="409"/>
      <c r="IF1104" s="409"/>
      <c r="IP1104" s="409"/>
      <c r="IQ1104" s="409"/>
      <c r="IR1104" s="409"/>
      <c r="IS1104" s="409"/>
      <c r="IT1104" s="409"/>
      <c r="IU1104" s="409"/>
      <c r="IV1104" s="409"/>
    </row>
    <row r="1105" spans="10:256">
      <c r="J1105" s="409"/>
      <c r="K1105" s="409"/>
      <c r="L1105" s="409"/>
      <c r="M1105" s="409"/>
      <c r="N1105" s="409"/>
      <c r="O1105" s="409"/>
      <c r="P1105" s="409"/>
      <c r="Q1105" s="409"/>
      <c r="R1105" s="409"/>
      <c r="S1105" s="409"/>
      <c r="T1105" s="409"/>
      <c r="U1105" s="409"/>
      <c r="V1105" s="409"/>
      <c r="W1105" s="409"/>
      <c r="X1105" s="409"/>
      <c r="AP1105" s="409"/>
      <c r="AQ1105" s="409"/>
      <c r="AR1105" s="409"/>
      <c r="AS1105" s="409"/>
      <c r="AT1105" s="409"/>
      <c r="AU1105" s="409"/>
      <c r="AV1105" s="409"/>
      <c r="BF1105" s="409"/>
      <c r="BG1105" s="409"/>
      <c r="BH1105" s="409"/>
      <c r="BI1105" s="409"/>
      <c r="BJ1105" s="409"/>
      <c r="BK1105" s="409"/>
      <c r="BL1105" s="409"/>
      <c r="BV1105" s="409"/>
      <c r="BW1105" s="409"/>
      <c r="BX1105" s="409"/>
      <c r="BY1105" s="409"/>
      <c r="BZ1105" s="409"/>
      <c r="CA1105" s="409"/>
      <c r="CB1105" s="409"/>
      <c r="CL1105" s="409"/>
      <c r="CM1105" s="409"/>
      <c r="CN1105" s="409"/>
      <c r="CO1105" s="409"/>
      <c r="CP1105" s="409"/>
      <c r="CQ1105" s="409"/>
      <c r="CR1105" s="409"/>
      <c r="DB1105" s="409"/>
      <c r="DC1105" s="409"/>
      <c r="DD1105" s="409"/>
      <c r="DE1105" s="409"/>
      <c r="DF1105" s="409"/>
      <c r="DG1105" s="409"/>
      <c r="DH1105" s="409"/>
      <c r="DR1105" s="409"/>
      <c r="DS1105" s="409"/>
      <c r="DT1105" s="409"/>
      <c r="DU1105" s="409"/>
      <c r="DV1105" s="409"/>
      <c r="DW1105" s="409"/>
      <c r="DX1105" s="409"/>
      <c r="EH1105" s="409"/>
      <c r="EI1105" s="409"/>
      <c r="EJ1105" s="409"/>
      <c r="EK1105" s="409"/>
      <c r="EL1105" s="409"/>
      <c r="EM1105" s="409"/>
      <c r="EN1105" s="409"/>
      <c r="EX1105" s="409"/>
      <c r="EY1105" s="409"/>
      <c r="EZ1105" s="409"/>
      <c r="FA1105" s="409"/>
      <c r="FB1105" s="409"/>
      <c r="FC1105" s="409"/>
      <c r="FD1105" s="409"/>
      <c r="FN1105" s="409"/>
      <c r="FO1105" s="409"/>
      <c r="FP1105" s="409"/>
      <c r="FQ1105" s="409"/>
      <c r="FR1105" s="409"/>
      <c r="FS1105" s="409"/>
      <c r="FT1105" s="409"/>
      <c r="GD1105" s="409"/>
      <c r="GE1105" s="409"/>
      <c r="GF1105" s="409"/>
      <c r="GG1105" s="409"/>
      <c r="GH1105" s="409"/>
      <c r="GI1105" s="409"/>
      <c r="GJ1105" s="409"/>
      <c r="GT1105" s="409"/>
      <c r="GU1105" s="409"/>
      <c r="GV1105" s="409"/>
      <c r="GW1105" s="409"/>
      <c r="GX1105" s="409"/>
      <c r="GY1105" s="409"/>
      <c r="GZ1105" s="409"/>
      <c r="HJ1105" s="409"/>
      <c r="HK1105" s="409"/>
      <c r="HL1105" s="409"/>
      <c r="HM1105" s="409"/>
      <c r="HN1105" s="409"/>
      <c r="HO1105" s="409"/>
      <c r="HP1105" s="409"/>
      <c r="HZ1105" s="409"/>
      <c r="IA1105" s="409"/>
      <c r="IB1105" s="409"/>
      <c r="IC1105" s="409"/>
      <c r="ID1105" s="409"/>
      <c r="IE1105" s="409"/>
      <c r="IF1105" s="409"/>
      <c r="IP1105" s="409"/>
      <c r="IQ1105" s="409"/>
      <c r="IR1105" s="409"/>
      <c r="IS1105" s="409"/>
      <c r="IT1105" s="409"/>
      <c r="IU1105" s="409"/>
      <c r="IV1105" s="409"/>
    </row>
    <row r="1106" spans="10:256">
      <c r="J1106" s="409"/>
      <c r="K1106" s="409"/>
      <c r="L1106" s="409"/>
      <c r="M1106" s="409"/>
      <c r="N1106" s="409"/>
      <c r="O1106" s="409"/>
      <c r="P1106" s="409"/>
      <c r="Q1106" s="409"/>
      <c r="R1106" s="409"/>
      <c r="S1106" s="409"/>
      <c r="T1106" s="409"/>
      <c r="U1106" s="409"/>
      <c r="V1106" s="409"/>
      <c r="W1106" s="409"/>
      <c r="X1106" s="409"/>
      <c r="AP1106" s="409"/>
      <c r="AQ1106" s="409"/>
      <c r="AR1106" s="409"/>
      <c r="AS1106" s="409"/>
      <c r="AT1106" s="409"/>
      <c r="AU1106" s="409"/>
      <c r="AV1106" s="409"/>
      <c r="BF1106" s="409"/>
      <c r="BG1106" s="409"/>
      <c r="BH1106" s="409"/>
      <c r="BI1106" s="409"/>
      <c r="BJ1106" s="409"/>
      <c r="BK1106" s="409"/>
      <c r="BL1106" s="409"/>
      <c r="BV1106" s="409"/>
      <c r="BW1106" s="409"/>
      <c r="BX1106" s="409"/>
      <c r="BY1106" s="409"/>
      <c r="BZ1106" s="409"/>
      <c r="CA1106" s="409"/>
      <c r="CB1106" s="409"/>
      <c r="CL1106" s="409"/>
      <c r="CM1106" s="409"/>
      <c r="CN1106" s="409"/>
      <c r="CO1106" s="409"/>
      <c r="CP1106" s="409"/>
      <c r="CQ1106" s="409"/>
      <c r="CR1106" s="409"/>
      <c r="DB1106" s="409"/>
      <c r="DC1106" s="409"/>
      <c r="DD1106" s="409"/>
      <c r="DE1106" s="409"/>
      <c r="DF1106" s="409"/>
      <c r="DG1106" s="409"/>
      <c r="DH1106" s="409"/>
      <c r="DR1106" s="409"/>
      <c r="DS1106" s="409"/>
      <c r="DT1106" s="409"/>
      <c r="DU1106" s="409"/>
      <c r="DV1106" s="409"/>
      <c r="DW1106" s="409"/>
      <c r="DX1106" s="409"/>
      <c r="EH1106" s="409"/>
      <c r="EI1106" s="409"/>
      <c r="EJ1106" s="409"/>
      <c r="EK1106" s="409"/>
      <c r="EL1106" s="409"/>
      <c r="EM1106" s="409"/>
      <c r="EN1106" s="409"/>
      <c r="EX1106" s="409"/>
      <c r="EY1106" s="409"/>
      <c r="EZ1106" s="409"/>
      <c r="FA1106" s="409"/>
      <c r="FB1106" s="409"/>
      <c r="FC1106" s="409"/>
      <c r="FD1106" s="409"/>
      <c r="FN1106" s="409"/>
      <c r="FO1106" s="409"/>
      <c r="FP1106" s="409"/>
      <c r="FQ1106" s="409"/>
      <c r="FR1106" s="409"/>
      <c r="FS1106" s="409"/>
      <c r="FT1106" s="409"/>
      <c r="GD1106" s="409"/>
      <c r="GE1106" s="409"/>
      <c r="GF1106" s="409"/>
      <c r="GG1106" s="409"/>
      <c r="GH1106" s="409"/>
      <c r="GI1106" s="409"/>
      <c r="GJ1106" s="409"/>
      <c r="GT1106" s="409"/>
      <c r="GU1106" s="409"/>
      <c r="GV1106" s="409"/>
      <c r="GW1106" s="409"/>
      <c r="GX1106" s="409"/>
      <c r="GY1106" s="409"/>
      <c r="GZ1106" s="409"/>
      <c r="HJ1106" s="409"/>
      <c r="HK1106" s="409"/>
      <c r="HL1106" s="409"/>
      <c r="HM1106" s="409"/>
      <c r="HN1106" s="409"/>
      <c r="HO1106" s="409"/>
      <c r="HP1106" s="409"/>
      <c r="HZ1106" s="409"/>
      <c r="IA1106" s="409"/>
      <c r="IB1106" s="409"/>
      <c r="IC1106" s="409"/>
      <c r="ID1106" s="409"/>
      <c r="IE1106" s="409"/>
      <c r="IF1106" s="409"/>
      <c r="IP1106" s="409"/>
      <c r="IQ1106" s="409"/>
      <c r="IR1106" s="409"/>
      <c r="IS1106" s="409"/>
      <c r="IT1106" s="409"/>
      <c r="IU1106" s="409"/>
      <c r="IV1106" s="409"/>
    </row>
    <row r="1107" spans="10:256">
      <c r="J1107" s="409"/>
      <c r="K1107" s="409"/>
      <c r="L1107" s="409"/>
      <c r="M1107" s="409"/>
      <c r="N1107" s="409"/>
      <c r="O1107" s="409"/>
      <c r="P1107" s="409"/>
      <c r="Q1107" s="409"/>
      <c r="R1107" s="409"/>
      <c r="S1107" s="409"/>
      <c r="T1107" s="409"/>
      <c r="U1107" s="409"/>
      <c r="V1107" s="409"/>
      <c r="W1107" s="409"/>
      <c r="X1107" s="409"/>
      <c r="AP1107" s="409"/>
      <c r="AQ1107" s="409"/>
      <c r="AR1107" s="409"/>
      <c r="AS1107" s="409"/>
      <c r="AT1107" s="409"/>
      <c r="AU1107" s="409"/>
      <c r="AV1107" s="409"/>
      <c r="BF1107" s="409"/>
      <c r="BG1107" s="409"/>
      <c r="BH1107" s="409"/>
      <c r="BI1107" s="409"/>
      <c r="BJ1107" s="409"/>
      <c r="BK1107" s="409"/>
      <c r="BL1107" s="409"/>
      <c r="BV1107" s="409"/>
      <c r="BW1107" s="409"/>
      <c r="BX1107" s="409"/>
      <c r="BY1107" s="409"/>
      <c r="BZ1107" s="409"/>
      <c r="CA1107" s="409"/>
      <c r="CB1107" s="409"/>
      <c r="CL1107" s="409"/>
      <c r="CM1107" s="409"/>
      <c r="CN1107" s="409"/>
      <c r="CO1107" s="409"/>
      <c r="CP1107" s="409"/>
      <c r="CQ1107" s="409"/>
      <c r="CR1107" s="409"/>
      <c r="DB1107" s="409"/>
      <c r="DC1107" s="409"/>
      <c r="DD1107" s="409"/>
      <c r="DE1107" s="409"/>
      <c r="DF1107" s="409"/>
      <c r="DG1107" s="409"/>
      <c r="DH1107" s="409"/>
      <c r="DR1107" s="409"/>
      <c r="DS1107" s="409"/>
      <c r="DT1107" s="409"/>
      <c r="DU1107" s="409"/>
      <c r="DV1107" s="409"/>
      <c r="DW1107" s="409"/>
      <c r="DX1107" s="409"/>
      <c r="EH1107" s="409"/>
      <c r="EI1107" s="409"/>
      <c r="EJ1107" s="409"/>
      <c r="EK1107" s="409"/>
      <c r="EL1107" s="409"/>
      <c r="EM1107" s="409"/>
      <c r="EN1107" s="409"/>
      <c r="EX1107" s="409"/>
      <c r="EY1107" s="409"/>
      <c r="EZ1107" s="409"/>
      <c r="FA1107" s="409"/>
      <c r="FB1107" s="409"/>
      <c r="FC1107" s="409"/>
      <c r="FD1107" s="409"/>
      <c r="FN1107" s="409"/>
      <c r="FO1107" s="409"/>
      <c r="FP1107" s="409"/>
      <c r="FQ1107" s="409"/>
      <c r="FR1107" s="409"/>
      <c r="FS1107" s="409"/>
      <c r="FT1107" s="409"/>
      <c r="GD1107" s="409"/>
      <c r="GE1107" s="409"/>
      <c r="GF1107" s="409"/>
      <c r="GG1107" s="409"/>
      <c r="GH1107" s="409"/>
      <c r="GI1107" s="409"/>
      <c r="GJ1107" s="409"/>
      <c r="GT1107" s="409"/>
      <c r="GU1107" s="409"/>
      <c r="GV1107" s="409"/>
      <c r="GW1107" s="409"/>
      <c r="GX1107" s="409"/>
      <c r="GY1107" s="409"/>
      <c r="GZ1107" s="409"/>
      <c r="HJ1107" s="409"/>
      <c r="HK1107" s="409"/>
      <c r="HL1107" s="409"/>
      <c r="HM1107" s="409"/>
      <c r="HN1107" s="409"/>
      <c r="HO1107" s="409"/>
      <c r="HP1107" s="409"/>
      <c r="HZ1107" s="409"/>
      <c r="IA1107" s="409"/>
      <c r="IB1107" s="409"/>
      <c r="IC1107" s="409"/>
      <c r="ID1107" s="409"/>
      <c r="IE1107" s="409"/>
      <c r="IF1107" s="409"/>
      <c r="IP1107" s="409"/>
      <c r="IQ1107" s="409"/>
      <c r="IR1107" s="409"/>
      <c r="IS1107" s="409"/>
      <c r="IT1107" s="409"/>
      <c r="IU1107" s="409"/>
      <c r="IV1107" s="409"/>
    </row>
    <row r="1108" spans="10:256">
      <c r="J1108" s="409"/>
      <c r="K1108" s="409"/>
      <c r="L1108" s="409"/>
      <c r="M1108" s="409"/>
      <c r="N1108" s="409"/>
      <c r="O1108" s="409"/>
      <c r="P1108" s="409"/>
      <c r="Q1108" s="409"/>
      <c r="R1108" s="409"/>
      <c r="S1108" s="409"/>
      <c r="T1108" s="409"/>
      <c r="U1108" s="409"/>
      <c r="V1108" s="409"/>
      <c r="W1108" s="409"/>
      <c r="X1108" s="409"/>
      <c r="AP1108" s="409"/>
      <c r="AQ1108" s="409"/>
      <c r="AR1108" s="409"/>
      <c r="AS1108" s="409"/>
      <c r="AT1108" s="409"/>
      <c r="AU1108" s="409"/>
      <c r="AV1108" s="409"/>
      <c r="BF1108" s="409"/>
      <c r="BG1108" s="409"/>
      <c r="BH1108" s="409"/>
      <c r="BI1108" s="409"/>
      <c r="BJ1108" s="409"/>
      <c r="BK1108" s="409"/>
      <c r="BL1108" s="409"/>
      <c r="BV1108" s="409"/>
      <c r="BW1108" s="409"/>
      <c r="BX1108" s="409"/>
      <c r="BY1108" s="409"/>
      <c r="BZ1108" s="409"/>
      <c r="CA1108" s="409"/>
      <c r="CB1108" s="409"/>
      <c r="CL1108" s="409"/>
      <c r="CM1108" s="409"/>
      <c r="CN1108" s="409"/>
      <c r="CO1108" s="409"/>
      <c r="CP1108" s="409"/>
      <c r="CQ1108" s="409"/>
      <c r="CR1108" s="409"/>
      <c r="DB1108" s="409"/>
      <c r="DC1108" s="409"/>
      <c r="DD1108" s="409"/>
      <c r="DE1108" s="409"/>
      <c r="DF1108" s="409"/>
      <c r="DG1108" s="409"/>
      <c r="DH1108" s="409"/>
      <c r="DR1108" s="409"/>
      <c r="DS1108" s="409"/>
      <c r="DT1108" s="409"/>
      <c r="DU1108" s="409"/>
      <c r="DV1108" s="409"/>
      <c r="DW1108" s="409"/>
      <c r="DX1108" s="409"/>
      <c r="EH1108" s="409"/>
      <c r="EI1108" s="409"/>
      <c r="EJ1108" s="409"/>
      <c r="EK1108" s="409"/>
      <c r="EL1108" s="409"/>
      <c r="EM1108" s="409"/>
      <c r="EN1108" s="409"/>
      <c r="EX1108" s="409"/>
      <c r="EY1108" s="409"/>
      <c r="EZ1108" s="409"/>
      <c r="FA1108" s="409"/>
      <c r="FB1108" s="409"/>
      <c r="FC1108" s="409"/>
      <c r="FD1108" s="409"/>
      <c r="FN1108" s="409"/>
      <c r="FO1108" s="409"/>
      <c r="FP1108" s="409"/>
      <c r="FQ1108" s="409"/>
      <c r="FR1108" s="409"/>
      <c r="FS1108" s="409"/>
      <c r="FT1108" s="409"/>
      <c r="GD1108" s="409"/>
      <c r="GE1108" s="409"/>
      <c r="GF1108" s="409"/>
      <c r="GG1108" s="409"/>
      <c r="GH1108" s="409"/>
      <c r="GI1108" s="409"/>
      <c r="GJ1108" s="409"/>
      <c r="GT1108" s="409"/>
      <c r="GU1108" s="409"/>
      <c r="GV1108" s="409"/>
      <c r="GW1108" s="409"/>
      <c r="GX1108" s="409"/>
      <c r="GY1108" s="409"/>
      <c r="GZ1108" s="409"/>
      <c r="HJ1108" s="409"/>
      <c r="HK1108" s="409"/>
      <c r="HL1108" s="409"/>
      <c r="HM1108" s="409"/>
      <c r="HN1108" s="409"/>
      <c r="HO1108" s="409"/>
      <c r="HP1108" s="409"/>
      <c r="HZ1108" s="409"/>
      <c r="IA1108" s="409"/>
      <c r="IB1108" s="409"/>
      <c r="IC1108" s="409"/>
      <c r="ID1108" s="409"/>
      <c r="IE1108" s="409"/>
      <c r="IF1108" s="409"/>
      <c r="IP1108" s="409"/>
      <c r="IQ1108" s="409"/>
      <c r="IR1108" s="409"/>
      <c r="IS1108" s="409"/>
      <c r="IT1108" s="409"/>
      <c r="IU1108" s="409"/>
      <c r="IV1108" s="409"/>
    </row>
    <row r="1109" spans="10:256">
      <c r="J1109" s="409"/>
      <c r="K1109" s="409"/>
      <c r="L1109" s="409"/>
      <c r="M1109" s="409"/>
      <c r="N1109" s="409"/>
      <c r="O1109" s="409"/>
      <c r="P1109" s="409"/>
      <c r="Q1109" s="409"/>
      <c r="R1109" s="409"/>
      <c r="S1109" s="409"/>
      <c r="T1109" s="409"/>
      <c r="U1109" s="409"/>
      <c r="V1109" s="409"/>
      <c r="W1109" s="409"/>
      <c r="X1109" s="409"/>
      <c r="AP1109" s="409"/>
      <c r="AQ1109" s="409"/>
      <c r="AR1109" s="409"/>
      <c r="AS1109" s="409"/>
      <c r="AT1109" s="409"/>
      <c r="AU1109" s="409"/>
      <c r="AV1109" s="409"/>
      <c r="BF1109" s="409"/>
      <c r="BG1109" s="409"/>
      <c r="BH1109" s="409"/>
      <c r="BI1109" s="409"/>
      <c r="BJ1109" s="409"/>
      <c r="BK1109" s="409"/>
      <c r="BL1109" s="409"/>
      <c r="BV1109" s="409"/>
      <c r="BW1109" s="409"/>
      <c r="BX1109" s="409"/>
      <c r="BY1109" s="409"/>
      <c r="BZ1109" s="409"/>
      <c r="CA1109" s="409"/>
      <c r="CB1109" s="409"/>
      <c r="CL1109" s="409"/>
      <c r="CM1109" s="409"/>
      <c r="CN1109" s="409"/>
      <c r="CO1109" s="409"/>
      <c r="CP1109" s="409"/>
      <c r="CQ1109" s="409"/>
      <c r="CR1109" s="409"/>
      <c r="DB1109" s="409"/>
      <c r="DC1109" s="409"/>
      <c r="DD1109" s="409"/>
      <c r="DE1109" s="409"/>
      <c r="DF1109" s="409"/>
      <c r="DG1109" s="409"/>
      <c r="DH1109" s="409"/>
      <c r="DR1109" s="409"/>
      <c r="DS1109" s="409"/>
      <c r="DT1109" s="409"/>
      <c r="DU1109" s="409"/>
      <c r="DV1109" s="409"/>
      <c r="DW1109" s="409"/>
      <c r="DX1109" s="409"/>
      <c r="EH1109" s="409"/>
      <c r="EI1109" s="409"/>
      <c r="EJ1109" s="409"/>
      <c r="EK1109" s="409"/>
      <c r="EL1109" s="409"/>
      <c r="EM1109" s="409"/>
      <c r="EN1109" s="409"/>
      <c r="EX1109" s="409"/>
      <c r="EY1109" s="409"/>
      <c r="EZ1109" s="409"/>
      <c r="FA1109" s="409"/>
      <c r="FB1109" s="409"/>
      <c r="FC1109" s="409"/>
      <c r="FD1109" s="409"/>
      <c r="FN1109" s="409"/>
      <c r="FO1109" s="409"/>
      <c r="FP1109" s="409"/>
      <c r="FQ1109" s="409"/>
      <c r="FR1109" s="409"/>
      <c r="FS1109" s="409"/>
      <c r="FT1109" s="409"/>
      <c r="GD1109" s="409"/>
      <c r="GE1109" s="409"/>
      <c r="GF1109" s="409"/>
      <c r="GG1109" s="409"/>
      <c r="GH1109" s="409"/>
      <c r="GI1109" s="409"/>
      <c r="GJ1109" s="409"/>
      <c r="GT1109" s="409"/>
      <c r="GU1109" s="409"/>
      <c r="GV1109" s="409"/>
      <c r="GW1109" s="409"/>
      <c r="GX1109" s="409"/>
      <c r="GY1109" s="409"/>
      <c r="GZ1109" s="409"/>
      <c r="HJ1109" s="409"/>
      <c r="HK1109" s="409"/>
      <c r="HL1109" s="409"/>
      <c r="HM1109" s="409"/>
      <c r="HN1109" s="409"/>
      <c r="HO1109" s="409"/>
      <c r="HP1109" s="409"/>
      <c r="HZ1109" s="409"/>
      <c r="IA1109" s="409"/>
      <c r="IB1109" s="409"/>
      <c r="IC1109" s="409"/>
      <c r="ID1109" s="409"/>
      <c r="IE1109" s="409"/>
      <c r="IF1109" s="409"/>
      <c r="IP1109" s="409"/>
      <c r="IQ1109" s="409"/>
      <c r="IR1109" s="409"/>
      <c r="IS1109" s="409"/>
      <c r="IT1109" s="409"/>
      <c r="IU1109" s="409"/>
      <c r="IV1109" s="409"/>
    </row>
    <row r="1110" spans="10:256">
      <c r="J1110" s="409"/>
      <c r="K1110" s="409"/>
      <c r="L1110" s="409"/>
      <c r="M1110" s="409"/>
      <c r="N1110" s="409"/>
      <c r="O1110" s="409"/>
      <c r="P1110" s="409"/>
      <c r="Q1110" s="409"/>
      <c r="R1110" s="409"/>
      <c r="S1110" s="409"/>
      <c r="T1110" s="409"/>
      <c r="U1110" s="409"/>
      <c r="V1110" s="409"/>
      <c r="W1110" s="409"/>
      <c r="X1110" s="409"/>
      <c r="AP1110" s="409"/>
      <c r="AQ1110" s="409"/>
      <c r="AR1110" s="409"/>
      <c r="AS1110" s="409"/>
      <c r="AT1110" s="409"/>
      <c r="AU1110" s="409"/>
      <c r="AV1110" s="409"/>
      <c r="BF1110" s="409"/>
      <c r="BG1110" s="409"/>
      <c r="BH1110" s="409"/>
      <c r="BI1110" s="409"/>
      <c r="BJ1110" s="409"/>
      <c r="BK1110" s="409"/>
      <c r="BL1110" s="409"/>
      <c r="BV1110" s="409"/>
      <c r="BW1110" s="409"/>
      <c r="BX1110" s="409"/>
      <c r="BY1110" s="409"/>
      <c r="BZ1110" s="409"/>
      <c r="CA1110" s="409"/>
      <c r="CB1110" s="409"/>
      <c r="CL1110" s="409"/>
      <c r="CM1110" s="409"/>
      <c r="CN1110" s="409"/>
      <c r="CO1110" s="409"/>
      <c r="CP1110" s="409"/>
      <c r="CQ1110" s="409"/>
      <c r="CR1110" s="409"/>
      <c r="DB1110" s="409"/>
      <c r="DC1110" s="409"/>
      <c r="DD1110" s="409"/>
      <c r="DE1110" s="409"/>
      <c r="DF1110" s="409"/>
      <c r="DG1110" s="409"/>
      <c r="DH1110" s="409"/>
      <c r="DR1110" s="409"/>
      <c r="DS1110" s="409"/>
      <c r="DT1110" s="409"/>
      <c r="DU1110" s="409"/>
      <c r="DV1110" s="409"/>
      <c r="DW1110" s="409"/>
      <c r="DX1110" s="409"/>
      <c r="EH1110" s="409"/>
      <c r="EI1110" s="409"/>
      <c r="EJ1110" s="409"/>
      <c r="EK1110" s="409"/>
      <c r="EL1110" s="409"/>
      <c r="EM1110" s="409"/>
      <c r="EN1110" s="409"/>
      <c r="EX1110" s="409"/>
      <c r="EY1110" s="409"/>
      <c r="EZ1110" s="409"/>
      <c r="FA1110" s="409"/>
      <c r="FB1110" s="409"/>
      <c r="FC1110" s="409"/>
      <c r="FD1110" s="409"/>
      <c r="FN1110" s="409"/>
      <c r="FO1110" s="409"/>
      <c r="FP1110" s="409"/>
      <c r="FQ1110" s="409"/>
      <c r="FR1110" s="409"/>
      <c r="FS1110" s="409"/>
      <c r="FT1110" s="409"/>
      <c r="GD1110" s="409"/>
      <c r="GE1110" s="409"/>
      <c r="GF1110" s="409"/>
      <c r="GG1110" s="409"/>
      <c r="GH1110" s="409"/>
      <c r="GI1110" s="409"/>
      <c r="GJ1110" s="409"/>
      <c r="GT1110" s="409"/>
      <c r="GU1110" s="409"/>
      <c r="GV1110" s="409"/>
      <c r="GW1110" s="409"/>
      <c r="GX1110" s="409"/>
      <c r="GY1110" s="409"/>
      <c r="GZ1110" s="409"/>
      <c r="HJ1110" s="409"/>
      <c r="HK1110" s="409"/>
      <c r="HL1110" s="409"/>
      <c r="HM1110" s="409"/>
      <c r="HN1110" s="409"/>
      <c r="HO1110" s="409"/>
      <c r="HP1110" s="409"/>
      <c r="HZ1110" s="409"/>
      <c r="IA1110" s="409"/>
      <c r="IB1110" s="409"/>
      <c r="IC1110" s="409"/>
      <c r="ID1110" s="409"/>
      <c r="IE1110" s="409"/>
      <c r="IF1110" s="409"/>
      <c r="IP1110" s="409"/>
      <c r="IQ1110" s="409"/>
      <c r="IR1110" s="409"/>
      <c r="IS1110" s="409"/>
      <c r="IT1110" s="409"/>
      <c r="IU1110" s="409"/>
      <c r="IV1110" s="409"/>
    </row>
    <row r="1111" spans="10:256">
      <c r="J1111" s="409"/>
      <c r="K1111" s="409"/>
      <c r="L1111" s="409"/>
      <c r="M1111" s="409"/>
      <c r="N1111" s="409"/>
      <c r="O1111" s="409"/>
      <c r="P1111" s="409"/>
      <c r="Q1111" s="409"/>
      <c r="R1111" s="409"/>
      <c r="S1111" s="409"/>
      <c r="T1111" s="409"/>
      <c r="U1111" s="409"/>
      <c r="V1111" s="409"/>
      <c r="W1111" s="409"/>
      <c r="X1111" s="409"/>
      <c r="AP1111" s="409"/>
      <c r="AQ1111" s="409"/>
      <c r="AR1111" s="409"/>
      <c r="AS1111" s="409"/>
      <c r="AT1111" s="409"/>
      <c r="AU1111" s="409"/>
      <c r="AV1111" s="409"/>
      <c r="BF1111" s="409"/>
      <c r="BG1111" s="409"/>
      <c r="BH1111" s="409"/>
      <c r="BI1111" s="409"/>
      <c r="BJ1111" s="409"/>
      <c r="BK1111" s="409"/>
      <c r="BL1111" s="409"/>
      <c r="BV1111" s="409"/>
      <c r="BW1111" s="409"/>
      <c r="BX1111" s="409"/>
      <c r="BY1111" s="409"/>
      <c r="BZ1111" s="409"/>
      <c r="CA1111" s="409"/>
      <c r="CB1111" s="409"/>
      <c r="CL1111" s="409"/>
      <c r="CM1111" s="409"/>
      <c r="CN1111" s="409"/>
      <c r="CO1111" s="409"/>
      <c r="CP1111" s="409"/>
      <c r="CQ1111" s="409"/>
      <c r="CR1111" s="409"/>
      <c r="DB1111" s="409"/>
      <c r="DC1111" s="409"/>
      <c r="DD1111" s="409"/>
      <c r="DE1111" s="409"/>
      <c r="DF1111" s="409"/>
      <c r="DG1111" s="409"/>
      <c r="DH1111" s="409"/>
      <c r="DR1111" s="409"/>
      <c r="DS1111" s="409"/>
      <c r="DT1111" s="409"/>
      <c r="DU1111" s="409"/>
      <c r="DV1111" s="409"/>
      <c r="DW1111" s="409"/>
      <c r="DX1111" s="409"/>
      <c r="EH1111" s="409"/>
      <c r="EI1111" s="409"/>
      <c r="EJ1111" s="409"/>
      <c r="EK1111" s="409"/>
      <c r="EL1111" s="409"/>
      <c r="EM1111" s="409"/>
      <c r="EN1111" s="409"/>
      <c r="EX1111" s="409"/>
      <c r="EY1111" s="409"/>
      <c r="EZ1111" s="409"/>
      <c r="FA1111" s="409"/>
      <c r="FB1111" s="409"/>
      <c r="FC1111" s="409"/>
      <c r="FD1111" s="409"/>
      <c r="FN1111" s="409"/>
      <c r="FO1111" s="409"/>
      <c r="FP1111" s="409"/>
      <c r="FQ1111" s="409"/>
      <c r="FR1111" s="409"/>
      <c r="FS1111" s="409"/>
      <c r="FT1111" s="409"/>
      <c r="GD1111" s="409"/>
      <c r="GE1111" s="409"/>
      <c r="GF1111" s="409"/>
      <c r="GG1111" s="409"/>
      <c r="GH1111" s="409"/>
      <c r="GI1111" s="409"/>
      <c r="GJ1111" s="409"/>
      <c r="GT1111" s="409"/>
      <c r="GU1111" s="409"/>
      <c r="GV1111" s="409"/>
      <c r="GW1111" s="409"/>
      <c r="GX1111" s="409"/>
      <c r="GY1111" s="409"/>
      <c r="GZ1111" s="409"/>
      <c r="HJ1111" s="409"/>
      <c r="HK1111" s="409"/>
      <c r="HL1111" s="409"/>
      <c r="HM1111" s="409"/>
      <c r="HN1111" s="409"/>
      <c r="HO1111" s="409"/>
      <c r="HP1111" s="409"/>
      <c r="HZ1111" s="409"/>
      <c r="IA1111" s="409"/>
      <c r="IB1111" s="409"/>
      <c r="IC1111" s="409"/>
      <c r="ID1111" s="409"/>
      <c r="IE1111" s="409"/>
      <c r="IF1111" s="409"/>
      <c r="IP1111" s="409"/>
      <c r="IQ1111" s="409"/>
      <c r="IR1111" s="409"/>
      <c r="IS1111" s="409"/>
      <c r="IT1111" s="409"/>
      <c r="IU1111" s="409"/>
      <c r="IV1111" s="409"/>
    </row>
    <row r="1112" spans="10:256">
      <c r="J1112" s="409"/>
      <c r="K1112" s="409"/>
      <c r="L1112" s="409"/>
      <c r="M1112" s="409"/>
      <c r="N1112" s="409"/>
      <c r="O1112" s="409"/>
      <c r="P1112" s="409"/>
      <c r="Q1112" s="409"/>
      <c r="R1112" s="409"/>
      <c r="S1112" s="409"/>
      <c r="T1112" s="409"/>
      <c r="U1112" s="409"/>
      <c r="V1112" s="409"/>
      <c r="W1112" s="409"/>
      <c r="X1112" s="409"/>
      <c r="AP1112" s="409"/>
      <c r="AQ1112" s="409"/>
      <c r="AR1112" s="409"/>
      <c r="AS1112" s="409"/>
      <c r="AT1112" s="409"/>
      <c r="AU1112" s="409"/>
      <c r="AV1112" s="409"/>
      <c r="BF1112" s="409"/>
      <c r="BG1112" s="409"/>
      <c r="BH1112" s="409"/>
      <c r="BI1112" s="409"/>
      <c r="BJ1112" s="409"/>
      <c r="BK1112" s="409"/>
      <c r="BL1112" s="409"/>
      <c r="BV1112" s="409"/>
      <c r="BW1112" s="409"/>
      <c r="BX1112" s="409"/>
      <c r="BY1112" s="409"/>
      <c r="BZ1112" s="409"/>
      <c r="CA1112" s="409"/>
      <c r="CB1112" s="409"/>
      <c r="CL1112" s="409"/>
      <c r="CM1112" s="409"/>
      <c r="CN1112" s="409"/>
      <c r="CO1112" s="409"/>
      <c r="CP1112" s="409"/>
      <c r="CQ1112" s="409"/>
      <c r="CR1112" s="409"/>
      <c r="DB1112" s="409"/>
      <c r="DC1112" s="409"/>
      <c r="DD1112" s="409"/>
      <c r="DE1112" s="409"/>
      <c r="DF1112" s="409"/>
      <c r="DG1112" s="409"/>
      <c r="DH1112" s="409"/>
      <c r="DR1112" s="409"/>
      <c r="DS1112" s="409"/>
      <c r="DT1112" s="409"/>
      <c r="DU1112" s="409"/>
      <c r="DV1112" s="409"/>
      <c r="DW1112" s="409"/>
      <c r="DX1112" s="409"/>
      <c r="EH1112" s="409"/>
      <c r="EI1112" s="409"/>
      <c r="EJ1112" s="409"/>
      <c r="EK1112" s="409"/>
      <c r="EL1112" s="409"/>
      <c r="EM1112" s="409"/>
      <c r="EN1112" s="409"/>
      <c r="EX1112" s="409"/>
      <c r="EY1112" s="409"/>
      <c r="EZ1112" s="409"/>
      <c r="FA1112" s="409"/>
      <c r="FB1112" s="409"/>
      <c r="FC1112" s="409"/>
      <c r="FD1112" s="409"/>
      <c r="FN1112" s="409"/>
      <c r="FO1112" s="409"/>
      <c r="FP1112" s="409"/>
      <c r="FQ1112" s="409"/>
      <c r="FR1112" s="409"/>
      <c r="FS1112" s="409"/>
      <c r="FT1112" s="409"/>
      <c r="GD1112" s="409"/>
      <c r="GE1112" s="409"/>
      <c r="GF1112" s="409"/>
      <c r="GG1112" s="409"/>
      <c r="GH1112" s="409"/>
      <c r="GI1112" s="409"/>
      <c r="GJ1112" s="409"/>
      <c r="GT1112" s="409"/>
      <c r="GU1112" s="409"/>
      <c r="GV1112" s="409"/>
      <c r="GW1112" s="409"/>
      <c r="GX1112" s="409"/>
      <c r="GY1112" s="409"/>
      <c r="GZ1112" s="409"/>
      <c r="HJ1112" s="409"/>
      <c r="HK1112" s="409"/>
      <c r="HL1112" s="409"/>
      <c r="HM1112" s="409"/>
      <c r="HN1112" s="409"/>
      <c r="HO1112" s="409"/>
      <c r="HP1112" s="409"/>
      <c r="HZ1112" s="409"/>
      <c r="IA1112" s="409"/>
      <c r="IB1112" s="409"/>
      <c r="IC1112" s="409"/>
      <c r="ID1112" s="409"/>
      <c r="IE1112" s="409"/>
      <c r="IF1112" s="409"/>
      <c r="IP1112" s="409"/>
      <c r="IQ1112" s="409"/>
      <c r="IR1112" s="409"/>
      <c r="IS1112" s="409"/>
      <c r="IT1112" s="409"/>
      <c r="IU1112" s="409"/>
      <c r="IV1112" s="409"/>
    </row>
    <row r="1113" spans="10:256">
      <c r="J1113" s="409"/>
      <c r="K1113" s="409"/>
      <c r="L1113" s="409"/>
      <c r="M1113" s="409"/>
      <c r="N1113" s="409"/>
      <c r="O1113" s="409"/>
      <c r="P1113" s="409"/>
      <c r="Q1113" s="409"/>
      <c r="R1113" s="409"/>
      <c r="S1113" s="409"/>
      <c r="T1113" s="409"/>
      <c r="U1113" s="409"/>
      <c r="V1113" s="409"/>
      <c r="W1113" s="409"/>
      <c r="X1113" s="409"/>
      <c r="AP1113" s="409"/>
      <c r="AQ1113" s="409"/>
      <c r="AR1113" s="409"/>
      <c r="AS1113" s="409"/>
      <c r="AT1113" s="409"/>
      <c r="AU1113" s="409"/>
      <c r="AV1113" s="409"/>
      <c r="BF1113" s="409"/>
      <c r="BG1113" s="409"/>
      <c r="BH1113" s="409"/>
      <c r="BI1113" s="409"/>
      <c r="BJ1113" s="409"/>
      <c r="BK1113" s="409"/>
      <c r="BL1113" s="409"/>
      <c r="BV1113" s="409"/>
      <c r="BW1113" s="409"/>
      <c r="BX1113" s="409"/>
      <c r="BY1113" s="409"/>
      <c r="BZ1113" s="409"/>
      <c r="CA1113" s="409"/>
      <c r="CB1113" s="409"/>
      <c r="CL1113" s="409"/>
      <c r="CM1113" s="409"/>
      <c r="CN1113" s="409"/>
      <c r="CO1113" s="409"/>
      <c r="CP1113" s="409"/>
      <c r="CQ1113" s="409"/>
      <c r="CR1113" s="409"/>
      <c r="DB1113" s="409"/>
      <c r="DC1113" s="409"/>
      <c r="DD1113" s="409"/>
      <c r="DE1113" s="409"/>
      <c r="DF1113" s="409"/>
      <c r="DG1113" s="409"/>
      <c r="DH1113" s="409"/>
      <c r="DR1113" s="409"/>
      <c r="DS1113" s="409"/>
      <c r="DT1113" s="409"/>
      <c r="DU1113" s="409"/>
      <c r="DV1113" s="409"/>
      <c r="DW1113" s="409"/>
      <c r="DX1113" s="409"/>
      <c r="EH1113" s="409"/>
      <c r="EI1113" s="409"/>
      <c r="EJ1113" s="409"/>
      <c r="EK1113" s="409"/>
      <c r="EL1113" s="409"/>
      <c r="EM1113" s="409"/>
      <c r="EN1113" s="409"/>
      <c r="EX1113" s="409"/>
      <c r="EY1113" s="409"/>
      <c r="EZ1113" s="409"/>
      <c r="FA1113" s="409"/>
      <c r="FB1113" s="409"/>
      <c r="FC1113" s="409"/>
      <c r="FD1113" s="409"/>
      <c r="FN1113" s="409"/>
      <c r="FO1113" s="409"/>
      <c r="FP1113" s="409"/>
      <c r="FQ1113" s="409"/>
      <c r="FR1113" s="409"/>
      <c r="FS1113" s="409"/>
      <c r="FT1113" s="409"/>
      <c r="GD1113" s="409"/>
      <c r="GE1113" s="409"/>
      <c r="GF1113" s="409"/>
      <c r="GG1113" s="409"/>
      <c r="GH1113" s="409"/>
      <c r="GI1113" s="409"/>
      <c r="GJ1113" s="409"/>
      <c r="GT1113" s="409"/>
      <c r="GU1113" s="409"/>
      <c r="GV1113" s="409"/>
      <c r="GW1113" s="409"/>
      <c r="GX1113" s="409"/>
      <c r="GY1113" s="409"/>
      <c r="GZ1113" s="409"/>
      <c r="HJ1113" s="409"/>
      <c r="HK1113" s="409"/>
      <c r="HL1113" s="409"/>
      <c r="HM1113" s="409"/>
      <c r="HN1113" s="409"/>
      <c r="HO1113" s="409"/>
      <c r="HP1113" s="409"/>
      <c r="HZ1113" s="409"/>
      <c r="IA1113" s="409"/>
      <c r="IB1113" s="409"/>
      <c r="IC1113" s="409"/>
      <c r="ID1113" s="409"/>
      <c r="IE1113" s="409"/>
      <c r="IF1113" s="409"/>
      <c r="IP1113" s="409"/>
      <c r="IQ1113" s="409"/>
      <c r="IR1113" s="409"/>
      <c r="IS1113" s="409"/>
      <c r="IT1113" s="409"/>
      <c r="IU1113" s="409"/>
      <c r="IV1113" s="409"/>
    </row>
    <row r="1114" spans="10:256">
      <c r="J1114" s="409"/>
      <c r="K1114" s="409"/>
      <c r="L1114" s="409"/>
      <c r="M1114" s="409"/>
      <c r="N1114" s="409"/>
      <c r="O1114" s="409"/>
      <c r="P1114" s="409"/>
      <c r="Q1114" s="409"/>
      <c r="R1114" s="409"/>
      <c r="S1114" s="409"/>
      <c r="T1114" s="409"/>
      <c r="U1114" s="409"/>
      <c r="V1114" s="409"/>
      <c r="W1114" s="409"/>
      <c r="X1114" s="409"/>
      <c r="AP1114" s="409"/>
      <c r="AQ1114" s="409"/>
      <c r="AR1114" s="409"/>
      <c r="AS1114" s="409"/>
      <c r="AT1114" s="409"/>
      <c r="AU1114" s="409"/>
      <c r="AV1114" s="409"/>
      <c r="BF1114" s="409"/>
      <c r="BG1114" s="409"/>
      <c r="BH1114" s="409"/>
      <c r="BI1114" s="409"/>
      <c r="BJ1114" s="409"/>
      <c r="BK1114" s="409"/>
      <c r="BL1114" s="409"/>
      <c r="BV1114" s="409"/>
      <c r="BW1114" s="409"/>
      <c r="BX1114" s="409"/>
      <c r="BY1114" s="409"/>
      <c r="BZ1114" s="409"/>
      <c r="CA1114" s="409"/>
      <c r="CB1114" s="409"/>
      <c r="CL1114" s="409"/>
      <c r="CM1114" s="409"/>
      <c r="CN1114" s="409"/>
      <c r="CO1114" s="409"/>
      <c r="CP1114" s="409"/>
      <c r="CQ1114" s="409"/>
      <c r="CR1114" s="409"/>
      <c r="DB1114" s="409"/>
      <c r="DC1114" s="409"/>
      <c r="DD1114" s="409"/>
      <c r="DE1114" s="409"/>
      <c r="DF1114" s="409"/>
      <c r="DG1114" s="409"/>
      <c r="DH1114" s="409"/>
      <c r="DR1114" s="409"/>
      <c r="DS1114" s="409"/>
      <c r="DT1114" s="409"/>
      <c r="DU1114" s="409"/>
      <c r="DV1114" s="409"/>
      <c r="DW1114" s="409"/>
      <c r="DX1114" s="409"/>
      <c r="EH1114" s="409"/>
      <c r="EI1114" s="409"/>
      <c r="EJ1114" s="409"/>
      <c r="EK1114" s="409"/>
      <c r="EL1114" s="409"/>
      <c r="EM1114" s="409"/>
      <c r="EN1114" s="409"/>
      <c r="EX1114" s="409"/>
      <c r="EY1114" s="409"/>
      <c r="EZ1114" s="409"/>
      <c r="FA1114" s="409"/>
      <c r="FB1114" s="409"/>
      <c r="FC1114" s="409"/>
      <c r="FD1114" s="409"/>
      <c r="FN1114" s="409"/>
      <c r="FO1114" s="409"/>
      <c r="FP1114" s="409"/>
      <c r="FQ1114" s="409"/>
      <c r="FR1114" s="409"/>
      <c r="FS1114" s="409"/>
      <c r="FT1114" s="409"/>
      <c r="GD1114" s="409"/>
      <c r="GE1114" s="409"/>
      <c r="GF1114" s="409"/>
      <c r="GG1114" s="409"/>
      <c r="GH1114" s="409"/>
      <c r="GI1114" s="409"/>
      <c r="GJ1114" s="409"/>
      <c r="GT1114" s="409"/>
      <c r="GU1114" s="409"/>
      <c r="GV1114" s="409"/>
      <c r="GW1114" s="409"/>
      <c r="GX1114" s="409"/>
      <c r="GY1114" s="409"/>
      <c r="GZ1114" s="409"/>
      <c r="HJ1114" s="409"/>
      <c r="HK1114" s="409"/>
      <c r="HL1114" s="409"/>
      <c r="HM1114" s="409"/>
      <c r="HN1114" s="409"/>
      <c r="HO1114" s="409"/>
      <c r="HP1114" s="409"/>
      <c r="HZ1114" s="409"/>
      <c r="IA1114" s="409"/>
      <c r="IB1114" s="409"/>
      <c r="IC1114" s="409"/>
      <c r="ID1114" s="409"/>
      <c r="IE1114" s="409"/>
      <c r="IF1114" s="409"/>
      <c r="IP1114" s="409"/>
      <c r="IQ1114" s="409"/>
      <c r="IR1114" s="409"/>
      <c r="IS1114" s="409"/>
      <c r="IT1114" s="409"/>
      <c r="IU1114" s="409"/>
      <c r="IV1114" s="409"/>
    </row>
    <row r="1115" spans="10:256">
      <c r="J1115" s="409"/>
      <c r="K1115" s="409"/>
      <c r="L1115" s="409"/>
      <c r="M1115" s="409"/>
      <c r="N1115" s="409"/>
      <c r="O1115" s="409"/>
      <c r="P1115" s="409"/>
      <c r="Q1115" s="409"/>
      <c r="R1115" s="409"/>
      <c r="S1115" s="409"/>
      <c r="T1115" s="409"/>
      <c r="U1115" s="409"/>
      <c r="V1115" s="409"/>
      <c r="W1115" s="409"/>
      <c r="X1115" s="409"/>
      <c r="AP1115" s="409"/>
      <c r="AQ1115" s="409"/>
      <c r="AR1115" s="409"/>
      <c r="AS1115" s="409"/>
      <c r="AT1115" s="409"/>
      <c r="AU1115" s="409"/>
      <c r="AV1115" s="409"/>
      <c r="BF1115" s="409"/>
      <c r="BG1115" s="409"/>
      <c r="BH1115" s="409"/>
      <c r="BI1115" s="409"/>
      <c r="BJ1115" s="409"/>
      <c r="BK1115" s="409"/>
      <c r="BL1115" s="409"/>
      <c r="BV1115" s="409"/>
      <c r="BW1115" s="409"/>
      <c r="BX1115" s="409"/>
      <c r="BY1115" s="409"/>
      <c r="BZ1115" s="409"/>
      <c r="CA1115" s="409"/>
      <c r="CB1115" s="409"/>
      <c r="CL1115" s="409"/>
      <c r="CM1115" s="409"/>
      <c r="CN1115" s="409"/>
      <c r="CO1115" s="409"/>
      <c r="CP1115" s="409"/>
      <c r="CQ1115" s="409"/>
      <c r="CR1115" s="409"/>
      <c r="DB1115" s="409"/>
      <c r="DC1115" s="409"/>
      <c r="DD1115" s="409"/>
      <c r="DE1115" s="409"/>
      <c r="DF1115" s="409"/>
      <c r="DG1115" s="409"/>
      <c r="DH1115" s="409"/>
      <c r="DR1115" s="409"/>
      <c r="DS1115" s="409"/>
      <c r="DT1115" s="409"/>
      <c r="DU1115" s="409"/>
      <c r="DV1115" s="409"/>
      <c r="DW1115" s="409"/>
      <c r="DX1115" s="409"/>
      <c r="EH1115" s="409"/>
      <c r="EI1115" s="409"/>
      <c r="EJ1115" s="409"/>
      <c r="EK1115" s="409"/>
      <c r="EL1115" s="409"/>
      <c r="EM1115" s="409"/>
      <c r="EN1115" s="409"/>
      <c r="EX1115" s="409"/>
      <c r="EY1115" s="409"/>
      <c r="EZ1115" s="409"/>
      <c r="FA1115" s="409"/>
      <c r="FB1115" s="409"/>
      <c r="FC1115" s="409"/>
      <c r="FD1115" s="409"/>
      <c r="FN1115" s="409"/>
      <c r="FO1115" s="409"/>
      <c r="FP1115" s="409"/>
      <c r="FQ1115" s="409"/>
      <c r="FR1115" s="409"/>
      <c r="FS1115" s="409"/>
      <c r="FT1115" s="409"/>
      <c r="GD1115" s="409"/>
      <c r="GE1115" s="409"/>
      <c r="GF1115" s="409"/>
      <c r="GG1115" s="409"/>
      <c r="GH1115" s="409"/>
      <c r="GI1115" s="409"/>
      <c r="GJ1115" s="409"/>
      <c r="GT1115" s="409"/>
      <c r="GU1115" s="409"/>
      <c r="GV1115" s="409"/>
      <c r="GW1115" s="409"/>
      <c r="GX1115" s="409"/>
      <c r="GY1115" s="409"/>
      <c r="GZ1115" s="409"/>
      <c r="HJ1115" s="409"/>
      <c r="HK1115" s="409"/>
      <c r="HL1115" s="409"/>
      <c r="HM1115" s="409"/>
      <c r="HN1115" s="409"/>
      <c r="HO1115" s="409"/>
      <c r="HP1115" s="409"/>
      <c r="HZ1115" s="409"/>
      <c r="IA1115" s="409"/>
      <c r="IB1115" s="409"/>
      <c r="IC1115" s="409"/>
      <c r="ID1115" s="409"/>
      <c r="IE1115" s="409"/>
      <c r="IF1115" s="409"/>
      <c r="IP1115" s="409"/>
      <c r="IQ1115" s="409"/>
      <c r="IR1115" s="409"/>
      <c r="IS1115" s="409"/>
      <c r="IT1115" s="409"/>
      <c r="IU1115" s="409"/>
      <c r="IV1115" s="409"/>
    </row>
    <row r="1116" spans="10:256">
      <c r="J1116" s="409"/>
      <c r="K1116" s="409"/>
      <c r="L1116" s="409"/>
      <c r="M1116" s="409"/>
      <c r="N1116" s="409"/>
      <c r="O1116" s="409"/>
      <c r="P1116" s="409"/>
      <c r="Q1116" s="409"/>
      <c r="R1116" s="409"/>
      <c r="S1116" s="409"/>
      <c r="T1116" s="409"/>
      <c r="U1116" s="409"/>
      <c r="V1116" s="409"/>
      <c r="W1116" s="409"/>
      <c r="X1116" s="409"/>
      <c r="AP1116" s="409"/>
      <c r="AQ1116" s="409"/>
      <c r="AR1116" s="409"/>
      <c r="AS1116" s="409"/>
      <c r="AT1116" s="409"/>
      <c r="AU1116" s="409"/>
      <c r="AV1116" s="409"/>
      <c r="BF1116" s="409"/>
      <c r="BG1116" s="409"/>
      <c r="BH1116" s="409"/>
      <c r="BI1116" s="409"/>
      <c r="BJ1116" s="409"/>
      <c r="BK1116" s="409"/>
      <c r="BL1116" s="409"/>
      <c r="BV1116" s="409"/>
      <c r="BW1116" s="409"/>
      <c r="BX1116" s="409"/>
      <c r="BY1116" s="409"/>
      <c r="BZ1116" s="409"/>
      <c r="CA1116" s="409"/>
      <c r="CB1116" s="409"/>
      <c r="CL1116" s="409"/>
      <c r="CM1116" s="409"/>
      <c r="CN1116" s="409"/>
      <c r="CO1116" s="409"/>
      <c r="CP1116" s="409"/>
      <c r="CQ1116" s="409"/>
      <c r="CR1116" s="409"/>
      <c r="DB1116" s="409"/>
      <c r="DC1116" s="409"/>
      <c r="DD1116" s="409"/>
      <c r="DE1116" s="409"/>
      <c r="DF1116" s="409"/>
      <c r="DG1116" s="409"/>
      <c r="DH1116" s="409"/>
      <c r="DR1116" s="409"/>
      <c r="DS1116" s="409"/>
      <c r="DT1116" s="409"/>
      <c r="DU1116" s="409"/>
      <c r="DV1116" s="409"/>
      <c r="DW1116" s="409"/>
      <c r="DX1116" s="409"/>
      <c r="EH1116" s="409"/>
      <c r="EI1116" s="409"/>
      <c r="EJ1116" s="409"/>
      <c r="EK1116" s="409"/>
      <c r="EL1116" s="409"/>
      <c r="EM1116" s="409"/>
      <c r="EN1116" s="409"/>
      <c r="EX1116" s="409"/>
      <c r="EY1116" s="409"/>
      <c r="EZ1116" s="409"/>
      <c r="FA1116" s="409"/>
      <c r="FB1116" s="409"/>
      <c r="FC1116" s="409"/>
      <c r="FD1116" s="409"/>
      <c r="FN1116" s="409"/>
      <c r="FO1116" s="409"/>
      <c r="FP1116" s="409"/>
      <c r="FQ1116" s="409"/>
      <c r="FR1116" s="409"/>
      <c r="FS1116" s="409"/>
      <c r="FT1116" s="409"/>
      <c r="GD1116" s="409"/>
      <c r="GE1116" s="409"/>
      <c r="GF1116" s="409"/>
      <c r="GG1116" s="409"/>
      <c r="GH1116" s="409"/>
      <c r="GI1116" s="409"/>
      <c r="GJ1116" s="409"/>
      <c r="GT1116" s="409"/>
      <c r="GU1116" s="409"/>
      <c r="GV1116" s="409"/>
      <c r="GW1116" s="409"/>
      <c r="GX1116" s="409"/>
      <c r="GY1116" s="409"/>
      <c r="GZ1116" s="409"/>
      <c r="HJ1116" s="409"/>
      <c r="HK1116" s="409"/>
      <c r="HL1116" s="409"/>
      <c r="HM1116" s="409"/>
      <c r="HN1116" s="409"/>
      <c r="HO1116" s="409"/>
      <c r="HP1116" s="409"/>
      <c r="HZ1116" s="409"/>
      <c r="IA1116" s="409"/>
      <c r="IB1116" s="409"/>
      <c r="IC1116" s="409"/>
      <c r="ID1116" s="409"/>
      <c r="IE1116" s="409"/>
      <c r="IF1116" s="409"/>
      <c r="IP1116" s="409"/>
      <c r="IQ1116" s="409"/>
      <c r="IR1116" s="409"/>
      <c r="IS1116" s="409"/>
      <c r="IT1116" s="409"/>
      <c r="IU1116" s="409"/>
      <c r="IV1116" s="409"/>
    </row>
    <row r="1117" spans="10:256">
      <c r="J1117" s="409"/>
      <c r="K1117" s="409"/>
      <c r="L1117" s="409"/>
      <c r="M1117" s="409"/>
      <c r="N1117" s="409"/>
      <c r="O1117" s="409"/>
      <c r="P1117" s="409"/>
      <c r="Q1117" s="409"/>
      <c r="R1117" s="409"/>
      <c r="S1117" s="409"/>
      <c r="T1117" s="409"/>
      <c r="U1117" s="409"/>
      <c r="V1117" s="409"/>
      <c r="W1117" s="409"/>
      <c r="X1117" s="409"/>
      <c r="AP1117" s="409"/>
      <c r="AQ1117" s="409"/>
      <c r="AR1117" s="409"/>
      <c r="AS1117" s="409"/>
      <c r="AT1117" s="409"/>
      <c r="AU1117" s="409"/>
      <c r="AV1117" s="409"/>
      <c r="BF1117" s="409"/>
      <c r="BG1117" s="409"/>
      <c r="BH1117" s="409"/>
      <c r="BI1117" s="409"/>
      <c r="BJ1117" s="409"/>
      <c r="BK1117" s="409"/>
      <c r="BL1117" s="409"/>
      <c r="BV1117" s="409"/>
      <c r="BW1117" s="409"/>
      <c r="BX1117" s="409"/>
      <c r="BY1117" s="409"/>
      <c r="BZ1117" s="409"/>
      <c r="CA1117" s="409"/>
      <c r="CB1117" s="409"/>
      <c r="CL1117" s="409"/>
      <c r="CM1117" s="409"/>
      <c r="CN1117" s="409"/>
      <c r="CO1117" s="409"/>
      <c r="CP1117" s="409"/>
      <c r="CQ1117" s="409"/>
      <c r="CR1117" s="409"/>
      <c r="DB1117" s="409"/>
      <c r="DC1117" s="409"/>
      <c r="DD1117" s="409"/>
      <c r="DE1117" s="409"/>
      <c r="DF1117" s="409"/>
      <c r="DG1117" s="409"/>
      <c r="DH1117" s="409"/>
      <c r="DR1117" s="409"/>
      <c r="DS1117" s="409"/>
      <c r="DT1117" s="409"/>
      <c r="DU1117" s="409"/>
      <c r="DV1117" s="409"/>
      <c r="DW1117" s="409"/>
      <c r="DX1117" s="409"/>
      <c r="EH1117" s="409"/>
      <c r="EI1117" s="409"/>
      <c r="EJ1117" s="409"/>
      <c r="EK1117" s="409"/>
      <c r="EL1117" s="409"/>
      <c r="EM1117" s="409"/>
      <c r="EN1117" s="409"/>
      <c r="EX1117" s="409"/>
      <c r="EY1117" s="409"/>
      <c r="EZ1117" s="409"/>
      <c r="FA1117" s="409"/>
      <c r="FB1117" s="409"/>
      <c r="FC1117" s="409"/>
      <c r="FD1117" s="409"/>
      <c r="FN1117" s="409"/>
      <c r="FO1117" s="409"/>
      <c r="FP1117" s="409"/>
      <c r="FQ1117" s="409"/>
      <c r="FR1117" s="409"/>
      <c r="FS1117" s="409"/>
      <c r="FT1117" s="409"/>
      <c r="GD1117" s="409"/>
      <c r="GE1117" s="409"/>
      <c r="GF1117" s="409"/>
      <c r="GG1117" s="409"/>
      <c r="GH1117" s="409"/>
      <c r="GI1117" s="409"/>
      <c r="GJ1117" s="409"/>
      <c r="GT1117" s="409"/>
      <c r="GU1117" s="409"/>
      <c r="GV1117" s="409"/>
      <c r="GW1117" s="409"/>
      <c r="GX1117" s="409"/>
      <c r="GY1117" s="409"/>
      <c r="GZ1117" s="409"/>
      <c r="HJ1117" s="409"/>
      <c r="HK1117" s="409"/>
      <c r="HL1117" s="409"/>
      <c r="HM1117" s="409"/>
      <c r="HN1117" s="409"/>
      <c r="HO1117" s="409"/>
      <c r="HP1117" s="409"/>
      <c r="HZ1117" s="409"/>
      <c r="IA1117" s="409"/>
      <c r="IB1117" s="409"/>
      <c r="IC1117" s="409"/>
      <c r="ID1117" s="409"/>
      <c r="IE1117" s="409"/>
      <c r="IF1117" s="409"/>
      <c r="IP1117" s="409"/>
      <c r="IQ1117" s="409"/>
      <c r="IR1117" s="409"/>
      <c r="IS1117" s="409"/>
      <c r="IT1117" s="409"/>
      <c r="IU1117" s="409"/>
      <c r="IV1117" s="409"/>
    </row>
    <row r="1118" spans="10:256">
      <c r="J1118" s="409"/>
      <c r="K1118" s="409"/>
      <c r="L1118" s="409"/>
      <c r="M1118" s="409"/>
      <c r="N1118" s="409"/>
      <c r="O1118" s="409"/>
      <c r="P1118" s="409"/>
      <c r="Q1118" s="409"/>
      <c r="R1118" s="409"/>
      <c r="S1118" s="409"/>
      <c r="T1118" s="409"/>
      <c r="U1118" s="409"/>
      <c r="V1118" s="409"/>
      <c r="W1118" s="409"/>
      <c r="X1118" s="409"/>
      <c r="AP1118" s="409"/>
      <c r="AQ1118" s="409"/>
      <c r="AR1118" s="409"/>
      <c r="AS1118" s="409"/>
      <c r="AT1118" s="409"/>
      <c r="AU1118" s="409"/>
      <c r="AV1118" s="409"/>
      <c r="BF1118" s="409"/>
      <c r="BG1118" s="409"/>
      <c r="BH1118" s="409"/>
      <c r="BI1118" s="409"/>
      <c r="BJ1118" s="409"/>
      <c r="BK1118" s="409"/>
      <c r="BL1118" s="409"/>
      <c r="BV1118" s="409"/>
      <c r="BW1118" s="409"/>
      <c r="BX1118" s="409"/>
      <c r="BY1118" s="409"/>
      <c r="BZ1118" s="409"/>
      <c r="CA1118" s="409"/>
      <c r="CB1118" s="409"/>
      <c r="CL1118" s="409"/>
      <c r="CM1118" s="409"/>
      <c r="CN1118" s="409"/>
      <c r="CO1118" s="409"/>
      <c r="CP1118" s="409"/>
      <c r="CQ1118" s="409"/>
      <c r="CR1118" s="409"/>
      <c r="DB1118" s="409"/>
      <c r="DC1118" s="409"/>
      <c r="DD1118" s="409"/>
      <c r="DE1118" s="409"/>
      <c r="DF1118" s="409"/>
      <c r="DG1118" s="409"/>
      <c r="DH1118" s="409"/>
      <c r="DR1118" s="409"/>
      <c r="DS1118" s="409"/>
      <c r="DT1118" s="409"/>
      <c r="DU1118" s="409"/>
      <c r="DV1118" s="409"/>
      <c r="DW1118" s="409"/>
      <c r="DX1118" s="409"/>
      <c r="EH1118" s="409"/>
      <c r="EI1118" s="409"/>
      <c r="EJ1118" s="409"/>
      <c r="EK1118" s="409"/>
      <c r="EL1118" s="409"/>
      <c r="EM1118" s="409"/>
      <c r="EN1118" s="409"/>
      <c r="EX1118" s="409"/>
      <c r="EY1118" s="409"/>
      <c r="EZ1118" s="409"/>
      <c r="FA1118" s="409"/>
      <c r="FB1118" s="409"/>
      <c r="FC1118" s="409"/>
      <c r="FD1118" s="409"/>
      <c r="FN1118" s="409"/>
      <c r="FO1118" s="409"/>
      <c r="FP1118" s="409"/>
      <c r="FQ1118" s="409"/>
      <c r="FR1118" s="409"/>
      <c r="FS1118" s="409"/>
      <c r="FT1118" s="409"/>
      <c r="GD1118" s="409"/>
      <c r="GE1118" s="409"/>
      <c r="GF1118" s="409"/>
      <c r="GG1118" s="409"/>
      <c r="GH1118" s="409"/>
      <c r="GI1118" s="409"/>
      <c r="GJ1118" s="409"/>
      <c r="GT1118" s="409"/>
      <c r="GU1118" s="409"/>
      <c r="GV1118" s="409"/>
      <c r="GW1118" s="409"/>
      <c r="GX1118" s="409"/>
      <c r="GY1118" s="409"/>
      <c r="GZ1118" s="409"/>
      <c r="HJ1118" s="409"/>
      <c r="HK1118" s="409"/>
      <c r="HL1118" s="409"/>
      <c r="HM1118" s="409"/>
      <c r="HN1118" s="409"/>
      <c r="HO1118" s="409"/>
      <c r="HP1118" s="409"/>
      <c r="HZ1118" s="409"/>
      <c r="IA1118" s="409"/>
      <c r="IB1118" s="409"/>
      <c r="IC1118" s="409"/>
      <c r="ID1118" s="409"/>
      <c r="IE1118" s="409"/>
      <c r="IF1118" s="409"/>
      <c r="IP1118" s="409"/>
      <c r="IQ1118" s="409"/>
      <c r="IR1118" s="409"/>
      <c r="IS1118" s="409"/>
      <c r="IT1118" s="409"/>
      <c r="IU1118" s="409"/>
      <c r="IV1118" s="409"/>
    </row>
    <row r="1119" spans="10:256">
      <c r="J1119" s="409"/>
      <c r="K1119" s="409"/>
      <c r="L1119" s="409"/>
      <c r="M1119" s="409"/>
      <c r="N1119" s="409"/>
      <c r="O1119" s="409"/>
      <c r="P1119" s="409"/>
      <c r="Q1119" s="409"/>
      <c r="R1119" s="409"/>
      <c r="S1119" s="409"/>
      <c r="T1119" s="409"/>
      <c r="U1119" s="409"/>
      <c r="V1119" s="409"/>
      <c r="W1119" s="409"/>
      <c r="X1119" s="409"/>
      <c r="AP1119" s="409"/>
      <c r="AQ1119" s="409"/>
      <c r="AR1119" s="409"/>
      <c r="AS1119" s="409"/>
      <c r="AT1119" s="409"/>
      <c r="AU1119" s="409"/>
      <c r="AV1119" s="409"/>
      <c r="BF1119" s="409"/>
      <c r="BG1119" s="409"/>
      <c r="BH1119" s="409"/>
      <c r="BI1119" s="409"/>
      <c r="BJ1119" s="409"/>
      <c r="BK1119" s="409"/>
      <c r="BL1119" s="409"/>
      <c r="BV1119" s="409"/>
      <c r="BW1119" s="409"/>
      <c r="BX1119" s="409"/>
      <c r="BY1119" s="409"/>
      <c r="BZ1119" s="409"/>
      <c r="CA1119" s="409"/>
      <c r="CB1119" s="409"/>
      <c r="CL1119" s="409"/>
      <c r="CM1119" s="409"/>
      <c r="CN1119" s="409"/>
      <c r="CO1119" s="409"/>
      <c r="CP1119" s="409"/>
      <c r="CQ1119" s="409"/>
      <c r="CR1119" s="409"/>
      <c r="DB1119" s="409"/>
      <c r="DC1119" s="409"/>
      <c r="DD1119" s="409"/>
      <c r="DE1119" s="409"/>
      <c r="DF1119" s="409"/>
      <c r="DG1119" s="409"/>
      <c r="DH1119" s="409"/>
      <c r="DR1119" s="409"/>
      <c r="DS1119" s="409"/>
      <c r="DT1119" s="409"/>
      <c r="DU1119" s="409"/>
      <c r="DV1119" s="409"/>
      <c r="DW1119" s="409"/>
      <c r="DX1119" s="409"/>
      <c r="EH1119" s="409"/>
      <c r="EI1119" s="409"/>
      <c r="EJ1119" s="409"/>
      <c r="EK1119" s="409"/>
      <c r="EL1119" s="409"/>
      <c r="EM1119" s="409"/>
      <c r="EN1119" s="409"/>
      <c r="EX1119" s="409"/>
      <c r="EY1119" s="409"/>
      <c r="EZ1119" s="409"/>
      <c r="FA1119" s="409"/>
      <c r="FB1119" s="409"/>
      <c r="FC1119" s="409"/>
      <c r="FD1119" s="409"/>
      <c r="FN1119" s="409"/>
      <c r="FO1119" s="409"/>
      <c r="FP1119" s="409"/>
      <c r="FQ1119" s="409"/>
      <c r="FR1119" s="409"/>
      <c r="FS1119" s="409"/>
      <c r="FT1119" s="409"/>
      <c r="GD1119" s="409"/>
      <c r="GE1119" s="409"/>
      <c r="GF1119" s="409"/>
      <c r="GG1119" s="409"/>
      <c r="GH1119" s="409"/>
      <c r="GI1119" s="409"/>
      <c r="GJ1119" s="409"/>
      <c r="GT1119" s="409"/>
      <c r="GU1119" s="409"/>
      <c r="GV1119" s="409"/>
      <c r="GW1119" s="409"/>
      <c r="GX1119" s="409"/>
      <c r="GY1119" s="409"/>
      <c r="GZ1119" s="409"/>
      <c r="HJ1119" s="409"/>
      <c r="HK1119" s="409"/>
      <c r="HL1119" s="409"/>
      <c r="HM1119" s="409"/>
      <c r="HN1119" s="409"/>
      <c r="HO1119" s="409"/>
      <c r="HP1119" s="409"/>
      <c r="HZ1119" s="409"/>
      <c r="IA1119" s="409"/>
      <c r="IB1119" s="409"/>
      <c r="IC1119" s="409"/>
      <c r="ID1119" s="409"/>
      <c r="IE1119" s="409"/>
      <c r="IF1119" s="409"/>
      <c r="IP1119" s="409"/>
      <c r="IQ1119" s="409"/>
      <c r="IR1119" s="409"/>
      <c r="IS1119" s="409"/>
      <c r="IT1119" s="409"/>
      <c r="IU1119" s="409"/>
      <c r="IV1119" s="409"/>
    </row>
    <row r="1120" spans="10:256">
      <c r="J1120" s="409"/>
      <c r="K1120" s="409"/>
      <c r="L1120" s="409"/>
      <c r="M1120" s="409"/>
      <c r="N1120" s="409"/>
      <c r="O1120" s="409"/>
      <c r="P1120" s="409"/>
      <c r="Q1120" s="409"/>
      <c r="R1120" s="409"/>
      <c r="S1120" s="409"/>
      <c r="T1120" s="409"/>
      <c r="U1120" s="409"/>
      <c r="V1120" s="409"/>
      <c r="W1120" s="409"/>
      <c r="X1120" s="409"/>
      <c r="AP1120" s="409"/>
      <c r="AQ1120" s="409"/>
      <c r="AR1120" s="409"/>
      <c r="AS1120" s="409"/>
      <c r="AT1120" s="409"/>
      <c r="AU1120" s="409"/>
      <c r="AV1120" s="409"/>
      <c r="BF1120" s="409"/>
      <c r="BG1120" s="409"/>
      <c r="BH1120" s="409"/>
      <c r="BI1120" s="409"/>
      <c r="BJ1120" s="409"/>
      <c r="BK1120" s="409"/>
      <c r="BL1120" s="409"/>
      <c r="BV1120" s="409"/>
      <c r="BW1120" s="409"/>
      <c r="BX1120" s="409"/>
      <c r="BY1120" s="409"/>
      <c r="BZ1120" s="409"/>
      <c r="CA1120" s="409"/>
      <c r="CB1120" s="409"/>
      <c r="CL1120" s="409"/>
      <c r="CM1120" s="409"/>
      <c r="CN1120" s="409"/>
      <c r="CO1120" s="409"/>
      <c r="CP1120" s="409"/>
      <c r="CQ1120" s="409"/>
      <c r="CR1120" s="409"/>
      <c r="DB1120" s="409"/>
      <c r="DC1120" s="409"/>
      <c r="DD1120" s="409"/>
      <c r="DE1120" s="409"/>
      <c r="DF1120" s="409"/>
      <c r="DG1120" s="409"/>
      <c r="DH1120" s="409"/>
      <c r="DR1120" s="409"/>
      <c r="DS1120" s="409"/>
      <c r="DT1120" s="409"/>
      <c r="DU1120" s="409"/>
      <c r="DV1120" s="409"/>
      <c r="DW1120" s="409"/>
      <c r="DX1120" s="409"/>
      <c r="EH1120" s="409"/>
      <c r="EI1120" s="409"/>
      <c r="EJ1120" s="409"/>
      <c r="EK1120" s="409"/>
      <c r="EL1120" s="409"/>
      <c r="EM1120" s="409"/>
      <c r="EN1120" s="409"/>
      <c r="EX1120" s="409"/>
      <c r="EY1120" s="409"/>
      <c r="EZ1120" s="409"/>
      <c r="FA1120" s="409"/>
      <c r="FB1120" s="409"/>
      <c r="FC1120" s="409"/>
      <c r="FD1120" s="409"/>
      <c r="FN1120" s="409"/>
      <c r="FO1120" s="409"/>
      <c r="FP1120" s="409"/>
      <c r="FQ1120" s="409"/>
      <c r="FR1120" s="409"/>
      <c r="FS1120" s="409"/>
      <c r="FT1120" s="409"/>
      <c r="GD1120" s="409"/>
      <c r="GE1120" s="409"/>
      <c r="GF1120" s="409"/>
      <c r="GG1120" s="409"/>
      <c r="GH1120" s="409"/>
      <c r="GI1120" s="409"/>
      <c r="GJ1120" s="409"/>
      <c r="GT1120" s="409"/>
      <c r="GU1120" s="409"/>
      <c r="GV1120" s="409"/>
      <c r="GW1120" s="409"/>
      <c r="GX1120" s="409"/>
      <c r="GY1120" s="409"/>
      <c r="GZ1120" s="409"/>
      <c r="HJ1120" s="409"/>
      <c r="HK1120" s="409"/>
      <c r="HL1120" s="409"/>
      <c r="HM1120" s="409"/>
      <c r="HN1120" s="409"/>
      <c r="HO1120" s="409"/>
      <c r="HP1120" s="409"/>
      <c r="HZ1120" s="409"/>
      <c r="IA1120" s="409"/>
      <c r="IB1120" s="409"/>
      <c r="IC1120" s="409"/>
      <c r="ID1120" s="409"/>
      <c r="IE1120" s="409"/>
      <c r="IF1120" s="409"/>
      <c r="IP1120" s="409"/>
      <c r="IQ1120" s="409"/>
      <c r="IR1120" s="409"/>
      <c r="IS1120" s="409"/>
      <c r="IT1120" s="409"/>
      <c r="IU1120" s="409"/>
      <c r="IV1120" s="409"/>
    </row>
    <row r="1121" spans="10:256">
      <c r="J1121" s="409"/>
      <c r="K1121" s="409"/>
      <c r="L1121" s="409"/>
      <c r="M1121" s="409"/>
      <c r="N1121" s="409"/>
      <c r="O1121" s="409"/>
      <c r="P1121" s="409"/>
      <c r="Q1121" s="409"/>
      <c r="R1121" s="409"/>
      <c r="S1121" s="409"/>
      <c r="T1121" s="409"/>
      <c r="U1121" s="409"/>
      <c r="V1121" s="409"/>
      <c r="W1121" s="409"/>
      <c r="X1121" s="409"/>
      <c r="AP1121" s="409"/>
      <c r="AQ1121" s="409"/>
      <c r="AR1121" s="409"/>
      <c r="AS1121" s="409"/>
      <c r="AT1121" s="409"/>
      <c r="AU1121" s="409"/>
      <c r="AV1121" s="409"/>
      <c r="BF1121" s="409"/>
      <c r="BG1121" s="409"/>
      <c r="BH1121" s="409"/>
      <c r="BI1121" s="409"/>
      <c r="BJ1121" s="409"/>
      <c r="BK1121" s="409"/>
      <c r="BL1121" s="409"/>
      <c r="BV1121" s="409"/>
      <c r="BW1121" s="409"/>
      <c r="BX1121" s="409"/>
      <c r="BY1121" s="409"/>
      <c r="BZ1121" s="409"/>
      <c r="CA1121" s="409"/>
      <c r="CB1121" s="409"/>
      <c r="CL1121" s="409"/>
      <c r="CM1121" s="409"/>
      <c r="CN1121" s="409"/>
      <c r="CO1121" s="409"/>
      <c r="CP1121" s="409"/>
      <c r="CQ1121" s="409"/>
      <c r="CR1121" s="409"/>
      <c r="DB1121" s="409"/>
      <c r="DC1121" s="409"/>
      <c r="DD1121" s="409"/>
      <c r="DE1121" s="409"/>
      <c r="DF1121" s="409"/>
      <c r="DG1121" s="409"/>
      <c r="DH1121" s="409"/>
      <c r="DR1121" s="409"/>
      <c r="DS1121" s="409"/>
      <c r="DT1121" s="409"/>
      <c r="DU1121" s="409"/>
      <c r="DV1121" s="409"/>
      <c r="DW1121" s="409"/>
      <c r="DX1121" s="409"/>
      <c r="EH1121" s="409"/>
      <c r="EI1121" s="409"/>
      <c r="EJ1121" s="409"/>
      <c r="EK1121" s="409"/>
      <c r="EL1121" s="409"/>
      <c r="EM1121" s="409"/>
      <c r="EN1121" s="409"/>
      <c r="EX1121" s="409"/>
      <c r="EY1121" s="409"/>
      <c r="EZ1121" s="409"/>
      <c r="FA1121" s="409"/>
      <c r="FB1121" s="409"/>
      <c r="FC1121" s="409"/>
      <c r="FD1121" s="409"/>
      <c r="FN1121" s="409"/>
      <c r="FO1121" s="409"/>
      <c r="FP1121" s="409"/>
      <c r="FQ1121" s="409"/>
      <c r="FR1121" s="409"/>
      <c r="FS1121" s="409"/>
      <c r="FT1121" s="409"/>
      <c r="GD1121" s="409"/>
      <c r="GE1121" s="409"/>
      <c r="GF1121" s="409"/>
      <c r="GG1121" s="409"/>
      <c r="GH1121" s="409"/>
      <c r="GI1121" s="409"/>
      <c r="GJ1121" s="409"/>
      <c r="GT1121" s="409"/>
      <c r="GU1121" s="409"/>
      <c r="GV1121" s="409"/>
      <c r="GW1121" s="409"/>
      <c r="GX1121" s="409"/>
      <c r="GY1121" s="409"/>
      <c r="GZ1121" s="409"/>
      <c r="HJ1121" s="409"/>
      <c r="HK1121" s="409"/>
      <c r="HL1121" s="409"/>
      <c r="HM1121" s="409"/>
      <c r="HN1121" s="409"/>
      <c r="HO1121" s="409"/>
      <c r="HP1121" s="409"/>
      <c r="HZ1121" s="409"/>
      <c r="IA1121" s="409"/>
      <c r="IB1121" s="409"/>
      <c r="IC1121" s="409"/>
      <c r="ID1121" s="409"/>
      <c r="IE1121" s="409"/>
      <c r="IF1121" s="409"/>
      <c r="IP1121" s="409"/>
      <c r="IQ1121" s="409"/>
      <c r="IR1121" s="409"/>
      <c r="IS1121" s="409"/>
      <c r="IT1121" s="409"/>
      <c r="IU1121" s="409"/>
      <c r="IV1121" s="409"/>
    </row>
    <row r="1122" spans="10:256">
      <c r="J1122" s="409"/>
      <c r="K1122" s="409"/>
      <c r="L1122" s="409"/>
      <c r="M1122" s="409"/>
      <c r="N1122" s="409"/>
      <c r="O1122" s="409"/>
      <c r="P1122" s="409"/>
      <c r="Q1122" s="409"/>
      <c r="R1122" s="409"/>
      <c r="S1122" s="409"/>
      <c r="T1122" s="409"/>
      <c r="U1122" s="409"/>
      <c r="V1122" s="409"/>
      <c r="W1122" s="409"/>
      <c r="X1122" s="409"/>
      <c r="AP1122" s="409"/>
      <c r="AQ1122" s="409"/>
      <c r="AR1122" s="409"/>
      <c r="AS1122" s="409"/>
      <c r="AT1122" s="409"/>
      <c r="AU1122" s="409"/>
      <c r="AV1122" s="409"/>
      <c r="BF1122" s="409"/>
      <c r="BG1122" s="409"/>
      <c r="BH1122" s="409"/>
      <c r="BI1122" s="409"/>
      <c r="BJ1122" s="409"/>
      <c r="BK1122" s="409"/>
      <c r="BL1122" s="409"/>
      <c r="BV1122" s="409"/>
      <c r="BW1122" s="409"/>
      <c r="BX1122" s="409"/>
      <c r="BY1122" s="409"/>
      <c r="BZ1122" s="409"/>
      <c r="CA1122" s="409"/>
      <c r="CB1122" s="409"/>
      <c r="CL1122" s="409"/>
      <c r="CM1122" s="409"/>
      <c r="CN1122" s="409"/>
      <c r="CO1122" s="409"/>
      <c r="CP1122" s="409"/>
      <c r="CQ1122" s="409"/>
      <c r="CR1122" s="409"/>
      <c r="DB1122" s="409"/>
      <c r="DC1122" s="409"/>
      <c r="DD1122" s="409"/>
      <c r="DE1122" s="409"/>
      <c r="DF1122" s="409"/>
      <c r="DG1122" s="409"/>
      <c r="DH1122" s="409"/>
      <c r="DR1122" s="409"/>
      <c r="DS1122" s="409"/>
      <c r="DT1122" s="409"/>
      <c r="DU1122" s="409"/>
      <c r="DV1122" s="409"/>
      <c r="DW1122" s="409"/>
      <c r="DX1122" s="409"/>
      <c r="EH1122" s="409"/>
      <c r="EI1122" s="409"/>
      <c r="EJ1122" s="409"/>
      <c r="EK1122" s="409"/>
      <c r="EL1122" s="409"/>
      <c r="EM1122" s="409"/>
      <c r="EN1122" s="409"/>
      <c r="EX1122" s="409"/>
      <c r="EY1122" s="409"/>
      <c r="EZ1122" s="409"/>
      <c r="FA1122" s="409"/>
      <c r="FB1122" s="409"/>
      <c r="FC1122" s="409"/>
      <c r="FD1122" s="409"/>
      <c r="FN1122" s="409"/>
      <c r="FO1122" s="409"/>
      <c r="FP1122" s="409"/>
      <c r="FQ1122" s="409"/>
      <c r="FR1122" s="409"/>
      <c r="FS1122" s="409"/>
      <c r="FT1122" s="409"/>
      <c r="GD1122" s="409"/>
      <c r="GE1122" s="409"/>
      <c r="GF1122" s="409"/>
      <c r="GG1122" s="409"/>
      <c r="GH1122" s="409"/>
      <c r="GI1122" s="409"/>
      <c r="GJ1122" s="409"/>
      <c r="GT1122" s="409"/>
      <c r="GU1122" s="409"/>
      <c r="GV1122" s="409"/>
      <c r="GW1122" s="409"/>
      <c r="GX1122" s="409"/>
      <c r="GY1122" s="409"/>
      <c r="GZ1122" s="409"/>
      <c r="HJ1122" s="409"/>
      <c r="HK1122" s="409"/>
      <c r="HL1122" s="409"/>
      <c r="HM1122" s="409"/>
      <c r="HN1122" s="409"/>
      <c r="HO1122" s="409"/>
      <c r="HP1122" s="409"/>
      <c r="HZ1122" s="409"/>
      <c r="IA1122" s="409"/>
      <c r="IB1122" s="409"/>
      <c r="IC1122" s="409"/>
      <c r="ID1122" s="409"/>
      <c r="IE1122" s="409"/>
      <c r="IF1122" s="409"/>
      <c r="IP1122" s="409"/>
      <c r="IQ1122" s="409"/>
      <c r="IR1122" s="409"/>
      <c r="IS1122" s="409"/>
      <c r="IT1122" s="409"/>
      <c r="IU1122" s="409"/>
      <c r="IV1122" s="409"/>
    </row>
    <row r="1123" spans="10:256">
      <c r="J1123" s="409"/>
      <c r="K1123" s="409"/>
      <c r="L1123" s="409"/>
      <c r="M1123" s="409"/>
      <c r="N1123" s="409"/>
      <c r="O1123" s="409"/>
      <c r="P1123" s="409"/>
      <c r="Q1123" s="409"/>
      <c r="R1123" s="409"/>
      <c r="S1123" s="409"/>
      <c r="T1123" s="409"/>
      <c r="U1123" s="409"/>
      <c r="V1123" s="409"/>
      <c r="W1123" s="409"/>
      <c r="X1123" s="409"/>
      <c r="AP1123" s="409"/>
      <c r="AQ1123" s="409"/>
      <c r="AR1123" s="409"/>
      <c r="AS1123" s="409"/>
      <c r="AT1123" s="409"/>
      <c r="AU1123" s="409"/>
      <c r="AV1123" s="409"/>
      <c r="BF1123" s="409"/>
      <c r="BG1123" s="409"/>
      <c r="BH1123" s="409"/>
      <c r="BI1123" s="409"/>
      <c r="BJ1123" s="409"/>
      <c r="BK1123" s="409"/>
      <c r="BL1123" s="409"/>
      <c r="BV1123" s="409"/>
      <c r="BW1123" s="409"/>
      <c r="BX1123" s="409"/>
      <c r="BY1123" s="409"/>
      <c r="BZ1123" s="409"/>
      <c r="CA1123" s="409"/>
      <c r="CB1123" s="409"/>
      <c r="CL1123" s="409"/>
      <c r="CM1123" s="409"/>
      <c r="CN1123" s="409"/>
      <c r="CO1123" s="409"/>
      <c r="CP1123" s="409"/>
      <c r="CQ1123" s="409"/>
      <c r="CR1123" s="409"/>
      <c r="DB1123" s="409"/>
      <c r="DC1123" s="409"/>
      <c r="DD1123" s="409"/>
      <c r="DE1123" s="409"/>
      <c r="DF1123" s="409"/>
      <c r="DG1123" s="409"/>
      <c r="DH1123" s="409"/>
      <c r="DR1123" s="409"/>
      <c r="DS1123" s="409"/>
      <c r="DT1123" s="409"/>
      <c r="DU1123" s="409"/>
      <c r="DV1123" s="409"/>
      <c r="DW1123" s="409"/>
      <c r="DX1123" s="409"/>
      <c r="EH1123" s="409"/>
      <c r="EI1123" s="409"/>
      <c r="EJ1123" s="409"/>
      <c r="EK1123" s="409"/>
      <c r="EL1123" s="409"/>
      <c r="EM1123" s="409"/>
      <c r="EN1123" s="409"/>
      <c r="EX1123" s="409"/>
      <c r="EY1123" s="409"/>
      <c r="EZ1123" s="409"/>
      <c r="FA1123" s="409"/>
      <c r="FB1123" s="409"/>
      <c r="FC1123" s="409"/>
      <c r="FD1123" s="409"/>
      <c r="FN1123" s="409"/>
      <c r="FO1123" s="409"/>
      <c r="FP1123" s="409"/>
      <c r="FQ1123" s="409"/>
      <c r="FR1123" s="409"/>
      <c r="FS1123" s="409"/>
      <c r="FT1123" s="409"/>
      <c r="GD1123" s="409"/>
      <c r="GE1123" s="409"/>
      <c r="GF1123" s="409"/>
      <c r="GG1123" s="409"/>
      <c r="GH1123" s="409"/>
      <c r="GI1123" s="409"/>
      <c r="GJ1123" s="409"/>
      <c r="GT1123" s="409"/>
      <c r="GU1123" s="409"/>
      <c r="GV1123" s="409"/>
      <c r="GW1123" s="409"/>
      <c r="GX1123" s="409"/>
      <c r="GY1123" s="409"/>
      <c r="GZ1123" s="409"/>
      <c r="HJ1123" s="409"/>
      <c r="HK1123" s="409"/>
      <c r="HL1123" s="409"/>
      <c r="HM1123" s="409"/>
      <c r="HN1123" s="409"/>
      <c r="HO1123" s="409"/>
      <c r="HP1123" s="409"/>
      <c r="HZ1123" s="409"/>
      <c r="IA1123" s="409"/>
      <c r="IB1123" s="409"/>
      <c r="IC1123" s="409"/>
      <c r="ID1123" s="409"/>
      <c r="IE1123" s="409"/>
      <c r="IF1123" s="409"/>
      <c r="IP1123" s="409"/>
      <c r="IQ1123" s="409"/>
      <c r="IR1123" s="409"/>
      <c r="IS1123" s="409"/>
      <c r="IT1123" s="409"/>
      <c r="IU1123" s="409"/>
      <c r="IV1123" s="409"/>
    </row>
    <row r="1124" spans="10:256">
      <c r="J1124" s="409"/>
      <c r="K1124" s="409"/>
      <c r="L1124" s="409"/>
      <c r="M1124" s="409"/>
      <c r="N1124" s="409"/>
      <c r="O1124" s="409"/>
      <c r="P1124" s="409"/>
      <c r="Q1124" s="409"/>
      <c r="R1124" s="409"/>
      <c r="S1124" s="409"/>
      <c r="T1124" s="409"/>
      <c r="U1124" s="409"/>
      <c r="V1124" s="409"/>
      <c r="W1124" s="409"/>
      <c r="X1124" s="409"/>
      <c r="AP1124" s="409"/>
      <c r="AQ1124" s="409"/>
      <c r="AR1124" s="409"/>
      <c r="AS1124" s="409"/>
      <c r="AT1124" s="409"/>
      <c r="AU1124" s="409"/>
      <c r="AV1124" s="409"/>
      <c r="BF1124" s="409"/>
      <c r="BG1124" s="409"/>
      <c r="BH1124" s="409"/>
      <c r="BI1124" s="409"/>
      <c r="BJ1124" s="409"/>
      <c r="BK1124" s="409"/>
      <c r="BL1124" s="409"/>
      <c r="BV1124" s="409"/>
      <c r="BW1124" s="409"/>
      <c r="BX1124" s="409"/>
      <c r="BY1124" s="409"/>
      <c r="BZ1124" s="409"/>
      <c r="CA1124" s="409"/>
      <c r="CB1124" s="409"/>
      <c r="CL1124" s="409"/>
      <c r="CM1124" s="409"/>
      <c r="CN1124" s="409"/>
      <c r="CO1124" s="409"/>
      <c r="CP1124" s="409"/>
      <c r="CQ1124" s="409"/>
      <c r="CR1124" s="409"/>
      <c r="DB1124" s="409"/>
      <c r="DC1124" s="409"/>
      <c r="DD1124" s="409"/>
      <c r="DE1124" s="409"/>
      <c r="DF1124" s="409"/>
      <c r="DG1124" s="409"/>
      <c r="DH1124" s="409"/>
      <c r="DR1124" s="409"/>
      <c r="DS1124" s="409"/>
      <c r="DT1124" s="409"/>
      <c r="DU1124" s="409"/>
      <c r="DV1124" s="409"/>
      <c r="DW1124" s="409"/>
      <c r="DX1124" s="409"/>
      <c r="EH1124" s="409"/>
      <c r="EI1124" s="409"/>
      <c r="EJ1124" s="409"/>
      <c r="EK1124" s="409"/>
      <c r="EL1124" s="409"/>
      <c r="EM1124" s="409"/>
      <c r="EN1124" s="409"/>
      <c r="EX1124" s="409"/>
      <c r="EY1124" s="409"/>
      <c r="EZ1124" s="409"/>
      <c r="FA1124" s="409"/>
      <c r="FB1124" s="409"/>
      <c r="FC1124" s="409"/>
      <c r="FD1124" s="409"/>
      <c r="FN1124" s="409"/>
      <c r="FO1124" s="409"/>
      <c r="FP1124" s="409"/>
      <c r="FQ1124" s="409"/>
      <c r="FR1124" s="409"/>
      <c r="FS1124" s="409"/>
      <c r="FT1124" s="409"/>
      <c r="GD1124" s="409"/>
      <c r="GE1124" s="409"/>
      <c r="GF1124" s="409"/>
      <c r="GG1124" s="409"/>
      <c r="GH1124" s="409"/>
      <c r="GI1124" s="409"/>
      <c r="GJ1124" s="409"/>
      <c r="GT1124" s="409"/>
      <c r="GU1124" s="409"/>
      <c r="GV1124" s="409"/>
      <c r="GW1124" s="409"/>
      <c r="GX1124" s="409"/>
      <c r="GY1124" s="409"/>
      <c r="GZ1124" s="409"/>
      <c r="HJ1124" s="409"/>
      <c r="HK1124" s="409"/>
      <c r="HL1124" s="409"/>
      <c r="HM1124" s="409"/>
      <c r="HN1124" s="409"/>
      <c r="HO1124" s="409"/>
      <c r="HP1124" s="409"/>
      <c r="HZ1124" s="409"/>
      <c r="IA1124" s="409"/>
      <c r="IB1124" s="409"/>
      <c r="IC1124" s="409"/>
      <c r="ID1124" s="409"/>
      <c r="IE1124" s="409"/>
      <c r="IF1124" s="409"/>
      <c r="IP1124" s="409"/>
      <c r="IQ1124" s="409"/>
      <c r="IR1124" s="409"/>
      <c r="IS1124" s="409"/>
      <c r="IT1124" s="409"/>
      <c r="IU1124" s="409"/>
      <c r="IV1124" s="409"/>
    </row>
    <row r="1125" spans="10:256">
      <c r="J1125" s="409"/>
      <c r="K1125" s="409"/>
      <c r="L1125" s="409"/>
      <c r="M1125" s="409"/>
      <c r="N1125" s="409"/>
      <c r="O1125" s="409"/>
      <c r="P1125" s="409"/>
      <c r="Q1125" s="409"/>
      <c r="R1125" s="409"/>
      <c r="S1125" s="409"/>
      <c r="T1125" s="409"/>
      <c r="U1125" s="409"/>
      <c r="V1125" s="409"/>
      <c r="W1125" s="409"/>
      <c r="X1125" s="409"/>
      <c r="AP1125" s="409"/>
      <c r="AQ1125" s="409"/>
      <c r="AR1125" s="409"/>
      <c r="AS1125" s="409"/>
      <c r="AT1125" s="409"/>
      <c r="AU1125" s="409"/>
      <c r="AV1125" s="409"/>
      <c r="BF1125" s="409"/>
      <c r="BG1125" s="409"/>
      <c r="BH1125" s="409"/>
      <c r="BI1125" s="409"/>
      <c r="BJ1125" s="409"/>
      <c r="BK1125" s="409"/>
      <c r="BL1125" s="409"/>
      <c r="BV1125" s="409"/>
      <c r="BW1125" s="409"/>
      <c r="BX1125" s="409"/>
      <c r="BY1125" s="409"/>
      <c r="BZ1125" s="409"/>
      <c r="CA1125" s="409"/>
      <c r="CB1125" s="409"/>
      <c r="CL1125" s="409"/>
      <c r="CM1125" s="409"/>
      <c r="CN1125" s="409"/>
      <c r="CO1125" s="409"/>
      <c r="CP1125" s="409"/>
      <c r="CQ1125" s="409"/>
      <c r="CR1125" s="409"/>
      <c r="DB1125" s="409"/>
      <c r="DC1125" s="409"/>
      <c r="DD1125" s="409"/>
      <c r="DE1125" s="409"/>
      <c r="DF1125" s="409"/>
      <c r="DG1125" s="409"/>
      <c r="DH1125" s="409"/>
      <c r="DR1125" s="409"/>
      <c r="DS1125" s="409"/>
      <c r="DT1125" s="409"/>
      <c r="DU1125" s="409"/>
      <c r="DV1125" s="409"/>
      <c r="DW1125" s="409"/>
      <c r="DX1125" s="409"/>
      <c r="EH1125" s="409"/>
      <c r="EI1125" s="409"/>
      <c r="EJ1125" s="409"/>
      <c r="EK1125" s="409"/>
      <c r="EL1125" s="409"/>
      <c r="EM1125" s="409"/>
      <c r="EN1125" s="409"/>
      <c r="EX1125" s="409"/>
      <c r="EY1125" s="409"/>
      <c r="EZ1125" s="409"/>
      <c r="FA1125" s="409"/>
      <c r="FB1125" s="409"/>
      <c r="FC1125" s="409"/>
      <c r="FD1125" s="409"/>
      <c r="FN1125" s="409"/>
      <c r="FO1125" s="409"/>
      <c r="FP1125" s="409"/>
      <c r="FQ1125" s="409"/>
      <c r="FR1125" s="409"/>
      <c r="FS1125" s="409"/>
      <c r="FT1125" s="409"/>
      <c r="GD1125" s="409"/>
      <c r="GE1125" s="409"/>
      <c r="GF1125" s="409"/>
      <c r="GG1125" s="409"/>
      <c r="GH1125" s="409"/>
      <c r="GI1125" s="409"/>
      <c r="GJ1125" s="409"/>
      <c r="GT1125" s="409"/>
      <c r="GU1125" s="409"/>
      <c r="GV1125" s="409"/>
      <c r="GW1125" s="409"/>
      <c r="GX1125" s="409"/>
      <c r="GY1125" s="409"/>
      <c r="GZ1125" s="409"/>
      <c r="HJ1125" s="409"/>
      <c r="HK1125" s="409"/>
      <c r="HL1125" s="409"/>
      <c r="HM1125" s="409"/>
      <c r="HN1125" s="409"/>
      <c r="HO1125" s="409"/>
      <c r="HP1125" s="409"/>
      <c r="HZ1125" s="409"/>
      <c r="IA1125" s="409"/>
      <c r="IB1125" s="409"/>
      <c r="IC1125" s="409"/>
      <c r="ID1125" s="409"/>
      <c r="IE1125" s="409"/>
      <c r="IF1125" s="409"/>
      <c r="IP1125" s="409"/>
      <c r="IQ1125" s="409"/>
      <c r="IR1125" s="409"/>
      <c r="IS1125" s="409"/>
      <c r="IT1125" s="409"/>
      <c r="IU1125" s="409"/>
      <c r="IV1125" s="409"/>
    </row>
    <row r="1126" spans="10:256">
      <c r="J1126" s="409"/>
      <c r="K1126" s="409"/>
      <c r="L1126" s="409"/>
      <c r="M1126" s="409"/>
      <c r="N1126" s="409"/>
      <c r="O1126" s="409"/>
      <c r="P1126" s="409"/>
      <c r="Q1126" s="409"/>
      <c r="R1126" s="409"/>
      <c r="S1126" s="409"/>
      <c r="T1126" s="409"/>
      <c r="U1126" s="409"/>
      <c r="V1126" s="409"/>
      <c r="W1126" s="409"/>
      <c r="X1126" s="409"/>
      <c r="AP1126" s="409"/>
      <c r="AQ1126" s="409"/>
      <c r="AR1126" s="409"/>
      <c r="AS1126" s="409"/>
      <c r="AT1126" s="409"/>
      <c r="AU1126" s="409"/>
      <c r="AV1126" s="409"/>
      <c r="BF1126" s="409"/>
      <c r="BG1126" s="409"/>
      <c r="BH1126" s="409"/>
      <c r="BI1126" s="409"/>
      <c r="BJ1126" s="409"/>
      <c r="BK1126" s="409"/>
      <c r="BL1126" s="409"/>
      <c r="BV1126" s="409"/>
      <c r="BW1126" s="409"/>
      <c r="BX1126" s="409"/>
      <c r="BY1126" s="409"/>
      <c r="BZ1126" s="409"/>
      <c r="CA1126" s="409"/>
      <c r="CB1126" s="409"/>
      <c r="CL1126" s="409"/>
      <c r="CM1126" s="409"/>
      <c r="CN1126" s="409"/>
      <c r="CO1126" s="409"/>
      <c r="CP1126" s="409"/>
      <c r="CQ1126" s="409"/>
      <c r="CR1126" s="409"/>
      <c r="DB1126" s="409"/>
      <c r="DC1126" s="409"/>
      <c r="DD1126" s="409"/>
      <c r="DE1126" s="409"/>
      <c r="DF1126" s="409"/>
      <c r="DG1126" s="409"/>
      <c r="DH1126" s="409"/>
      <c r="DR1126" s="409"/>
      <c r="DS1126" s="409"/>
      <c r="DT1126" s="409"/>
      <c r="DU1126" s="409"/>
      <c r="DV1126" s="409"/>
      <c r="DW1126" s="409"/>
      <c r="DX1126" s="409"/>
      <c r="EH1126" s="409"/>
      <c r="EI1126" s="409"/>
      <c r="EJ1126" s="409"/>
      <c r="EK1126" s="409"/>
      <c r="EL1126" s="409"/>
      <c r="EM1126" s="409"/>
      <c r="EN1126" s="409"/>
      <c r="EX1126" s="409"/>
      <c r="EY1126" s="409"/>
      <c r="EZ1126" s="409"/>
      <c r="FA1126" s="409"/>
      <c r="FB1126" s="409"/>
      <c r="FC1126" s="409"/>
      <c r="FD1126" s="409"/>
      <c r="FN1126" s="409"/>
      <c r="FO1126" s="409"/>
      <c r="FP1126" s="409"/>
      <c r="FQ1126" s="409"/>
      <c r="FR1126" s="409"/>
      <c r="FS1126" s="409"/>
      <c r="FT1126" s="409"/>
      <c r="GD1126" s="409"/>
      <c r="GE1126" s="409"/>
      <c r="GF1126" s="409"/>
      <c r="GG1126" s="409"/>
      <c r="GH1126" s="409"/>
      <c r="GI1126" s="409"/>
      <c r="GJ1126" s="409"/>
      <c r="GT1126" s="409"/>
      <c r="GU1126" s="409"/>
      <c r="GV1126" s="409"/>
      <c r="GW1126" s="409"/>
      <c r="GX1126" s="409"/>
      <c r="GY1126" s="409"/>
      <c r="GZ1126" s="409"/>
      <c r="HJ1126" s="409"/>
      <c r="HK1126" s="409"/>
      <c r="HL1126" s="409"/>
      <c r="HM1126" s="409"/>
      <c r="HN1126" s="409"/>
      <c r="HO1126" s="409"/>
      <c r="HP1126" s="409"/>
      <c r="HZ1126" s="409"/>
      <c r="IA1126" s="409"/>
      <c r="IB1126" s="409"/>
      <c r="IC1126" s="409"/>
      <c r="ID1126" s="409"/>
      <c r="IE1126" s="409"/>
      <c r="IF1126" s="409"/>
      <c r="IP1126" s="409"/>
      <c r="IQ1126" s="409"/>
      <c r="IR1126" s="409"/>
      <c r="IS1126" s="409"/>
      <c r="IT1126" s="409"/>
      <c r="IU1126" s="409"/>
      <c r="IV1126" s="409"/>
    </row>
    <row r="1127" spans="10:256">
      <c r="J1127" s="409"/>
      <c r="K1127" s="409"/>
      <c r="L1127" s="409"/>
      <c r="M1127" s="409"/>
      <c r="N1127" s="409"/>
      <c r="O1127" s="409"/>
      <c r="P1127" s="409"/>
      <c r="Q1127" s="409"/>
      <c r="R1127" s="409"/>
      <c r="S1127" s="409"/>
      <c r="T1127" s="409"/>
      <c r="U1127" s="409"/>
      <c r="V1127" s="409"/>
      <c r="W1127" s="409"/>
      <c r="X1127" s="409"/>
      <c r="AP1127" s="409"/>
      <c r="AQ1127" s="409"/>
      <c r="AR1127" s="409"/>
      <c r="AS1127" s="409"/>
      <c r="AT1127" s="409"/>
      <c r="AU1127" s="409"/>
      <c r="AV1127" s="409"/>
      <c r="BF1127" s="409"/>
      <c r="BG1127" s="409"/>
      <c r="BH1127" s="409"/>
      <c r="BI1127" s="409"/>
      <c r="BJ1127" s="409"/>
      <c r="BK1127" s="409"/>
      <c r="BL1127" s="409"/>
      <c r="BV1127" s="409"/>
      <c r="BW1127" s="409"/>
      <c r="BX1127" s="409"/>
      <c r="BY1127" s="409"/>
      <c r="BZ1127" s="409"/>
      <c r="CA1127" s="409"/>
      <c r="CB1127" s="409"/>
      <c r="CL1127" s="409"/>
      <c r="CM1127" s="409"/>
      <c r="CN1127" s="409"/>
      <c r="CO1127" s="409"/>
      <c r="CP1127" s="409"/>
      <c r="CQ1127" s="409"/>
      <c r="CR1127" s="409"/>
      <c r="DB1127" s="409"/>
      <c r="DC1127" s="409"/>
      <c r="DD1127" s="409"/>
      <c r="DE1127" s="409"/>
      <c r="DF1127" s="409"/>
      <c r="DG1127" s="409"/>
      <c r="DH1127" s="409"/>
      <c r="DR1127" s="409"/>
      <c r="DS1127" s="409"/>
      <c r="DT1127" s="409"/>
      <c r="DU1127" s="409"/>
      <c r="DV1127" s="409"/>
      <c r="DW1127" s="409"/>
      <c r="DX1127" s="409"/>
      <c r="EH1127" s="409"/>
      <c r="EI1127" s="409"/>
      <c r="EJ1127" s="409"/>
      <c r="EK1127" s="409"/>
      <c r="EL1127" s="409"/>
      <c r="EM1127" s="409"/>
      <c r="EN1127" s="409"/>
      <c r="EX1127" s="409"/>
      <c r="EY1127" s="409"/>
      <c r="EZ1127" s="409"/>
      <c r="FA1127" s="409"/>
      <c r="FB1127" s="409"/>
      <c r="FC1127" s="409"/>
      <c r="FD1127" s="409"/>
      <c r="FN1127" s="409"/>
      <c r="FO1127" s="409"/>
      <c r="FP1127" s="409"/>
      <c r="FQ1127" s="409"/>
      <c r="FR1127" s="409"/>
      <c r="FS1127" s="409"/>
      <c r="FT1127" s="409"/>
      <c r="GD1127" s="409"/>
      <c r="GE1127" s="409"/>
      <c r="GF1127" s="409"/>
      <c r="GG1127" s="409"/>
      <c r="GH1127" s="409"/>
      <c r="GI1127" s="409"/>
      <c r="GJ1127" s="409"/>
      <c r="GT1127" s="409"/>
      <c r="GU1127" s="409"/>
      <c r="GV1127" s="409"/>
      <c r="GW1127" s="409"/>
      <c r="GX1127" s="409"/>
      <c r="GY1127" s="409"/>
      <c r="GZ1127" s="409"/>
      <c r="HJ1127" s="409"/>
      <c r="HK1127" s="409"/>
      <c r="HL1127" s="409"/>
      <c r="HM1127" s="409"/>
      <c r="HN1127" s="409"/>
      <c r="HO1127" s="409"/>
      <c r="HP1127" s="409"/>
      <c r="HZ1127" s="409"/>
      <c r="IA1127" s="409"/>
      <c r="IB1127" s="409"/>
      <c r="IC1127" s="409"/>
      <c r="ID1127" s="409"/>
      <c r="IE1127" s="409"/>
      <c r="IF1127" s="409"/>
      <c r="IP1127" s="409"/>
      <c r="IQ1127" s="409"/>
      <c r="IR1127" s="409"/>
      <c r="IS1127" s="409"/>
      <c r="IT1127" s="409"/>
      <c r="IU1127" s="409"/>
      <c r="IV1127" s="409"/>
    </row>
    <row r="1128" spans="10:256">
      <c r="J1128" s="409"/>
      <c r="K1128" s="409"/>
      <c r="L1128" s="409"/>
      <c r="M1128" s="409"/>
      <c r="N1128" s="409"/>
      <c r="O1128" s="409"/>
      <c r="P1128" s="409"/>
      <c r="Q1128" s="409"/>
      <c r="R1128" s="409"/>
      <c r="S1128" s="409"/>
      <c r="T1128" s="409"/>
      <c r="U1128" s="409"/>
      <c r="V1128" s="409"/>
      <c r="W1128" s="409"/>
      <c r="X1128" s="409"/>
      <c r="AP1128" s="409"/>
      <c r="AQ1128" s="409"/>
      <c r="AR1128" s="409"/>
      <c r="AS1128" s="409"/>
      <c r="AT1128" s="409"/>
      <c r="AU1128" s="409"/>
      <c r="AV1128" s="409"/>
      <c r="BF1128" s="409"/>
      <c r="BG1128" s="409"/>
      <c r="BH1128" s="409"/>
      <c r="BI1128" s="409"/>
      <c r="BJ1128" s="409"/>
      <c r="BK1128" s="409"/>
      <c r="BL1128" s="409"/>
      <c r="BV1128" s="409"/>
      <c r="BW1128" s="409"/>
      <c r="BX1128" s="409"/>
      <c r="BY1128" s="409"/>
      <c r="BZ1128" s="409"/>
      <c r="CA1128" s="409"/>
      <c r="CB1128" s="409"/>
      <c r="CL1128" s="409"/>
      <c r="CM1128" s="409"/>
      <c r="CN1128" s="409"/>
      <c r="CO1128" s="409"/>
      <c r="CP1128" s="409"/>
      <c r="CQ1128" s="409"/>
      <c r="CR1128" s="409"/>
      <c r="DB1128" s="409"/>
      <c r="DC1128" s="409"/>
      <c r="DD1128" s="409"/>
      <c r="DE1128" s="409"/>
      <c r="DF1128" s="409"/>
      <c r="DG1128" s="409"/>
      <c r="DH1128" s="409"/>
      <c r="DR1128" s="409"/>
      <c r="DS1128" s="409"/>
      <c r="DT1128" s="409"/>
      <c r="DU1128" s="409"/>
      <c r="DV1128" s="409"/>
      <c r="DW1128" s="409"/>
      <c r="DX1128" s="409"/>
      <c r="EH1128" s="409"/>
      <c r="EI1128" s="409"/>
      <c r="EJ1128" s="409"/>
      <c r="EK1128" s="409"/>
      <c r="EL1128" s="409"/>
      <c r="EM1128" s="409"/>
      <c r="EN1128" s="409"/>
      <c r="EX1128" s="409"/>
      <c r="EY1128" s="409"/>
      <c r="EZ1128" s="409"/>
      <c r="FA1128" s="409"/>
      <c r="FB1128" s="409"/>
      <c r="FC1128" s="409"/>
      <c r="FD1128" s="409"/>
      <c r="FN1128" s="409"/>
      <c r="FO1128" s="409"/>
      <c r="FP1128" s="409"/>
      <c r="FQ1128" s="409"/>
      <c r="FR1128" s="409"/>
      <c r="FS1128" s="409"/>
      <c r="FT1128" s="409"/>
      <c r="GD1128" s="409"/>
      <c r="GE1128" s="409"/>
      <c r="GF1128" s="409"/>
      <c r="GG1128" s="409"/>
      <c r="GH1128" s="409"/>
      <c r="GI1128" s="409"/>
      <c r="GJ1128" s="409"/>
      <c r="GT1128" s="409"/>
      <c r="GU1128" s="409"/>
      <c r="GV1128" s="409"/>
      <c r="GW1128" s="409"/>
      <c r="GX1128" s="409"/>
      <c r="GY1128" s="409"/>
      <c r="GZ1128" s="409"/>
      <c r="HJ1128" s="409"/>
      <c r="HK1128" s="409"/>
      <c r="HL1128" s="409"/>
      <c r="HM1128" s="409"/>
      <c r="HN1128" s="409"/>
      <c r="HO1128" s="409"/>
      <c r="HP1128" s="409"/>
      <c r="HZ1128" s="409"/>
      <c r="IA1128" s="409"/>
      <c r="IB1128" s="409"/>
      <c r="IC1128" s="409"/>
      <c r="ID1128" s="409"/>
      <c r="IE1128" s="409"/>
      <c r="IF1128" s="409"/>
      <c r="IP1128" s="409"/>
      <c r="IQ1128" s="409"/>
      <c r="IR1128" s="409"/>
      <c r="IS1128" s="409"/>
      <c r="IT1128" s="409"/>
      <c r="IU1128" s="409"/>
      <c r="IV1128" s="409"/>
    </row>
    <row r="1129" spans="10:256">
      <c r="J1129" s="409"/>
      <c r="K1129" s="409"/>
      <c r="L1129" s="409"/>
      <c r="M1129" s="409"/>
      <c r="N1129" s="409"/>
      <c r="O1129" s="409"/>
      <c r="P1129" s="409"/>
      <c r="Q1129" s="409"/>
      <c r="R1129" s="409"/>
      <c r="S1129" s="409"/>
      <c r="T1129" s="409"/>
      <c r="U1129" s="409"/>
      <c r="V1129" s="409"/>
      <c r="W1129" s="409"/>
      <c r="X1129" s="409"/>
      <c r="AP1129" s="409"/>
      <c r="AQ1129" s="409"/>
      <c r="AR1129" s="409"/>
      <c r="AS1129" s="409"/>
      <c r="AT1129" s="409"/>
      <c r="AU1129" s="409"/>
      <c r="AV1129" s="409"/>
      <c r="BF1129" s="409"/>
      <c r="BG1129" s="409"/>
      <c r="BH1129" s="409"/>
      <c r="BI1129" s="409"/>
      <c r="BJ1129" s="409"/>
      <c r="BK1129" s="409"/>
      <c r="BL1129" s="409"/>
      <c r="BV1129" s="409"/>
      <c r="BW1129" s="409"/>
      <c r="BX1129" s="409"/>
      <c r="BY1129" s="409"/>
      <c r="BZ1129" s="409"/>
      <c r="CA1129" s="409"/>
      <c r="CB1129" s="409"/>
      <c r="CL1129" s="409"/>
      <c r="CM1129" s="409"/>
      <c r="CN1129" s="409"/>
      <c r="CO1129" s="409"/>
      <c r="CP1129" s="409"/>
      <c r="CQ1129" s="409"/>
      <c r="CR1129" s="409"/>
      <c r="DB1129" s="409"/>
      <c r="DC1129" s="409"/>
      <c r="DD1129" s="409"/>
      <c r="DE1129" s="409"/>
      <c r="DF1129" s="409"/>
      <c r="DG1129" s="409"/>
      <c r="DH1129" s="409"/>
      <c r="DR1129" s="409"/>
      <c r="DS1129" s="409"/>
      <c r="DT1129" s="409"/>
      <c r="DU1129" s="409"/>
      <c r="DV1129" s="409"/>
      <c r="DW1129" s="409"/>
      <c r="DX1129" s="409"/>
      <c r="EH1129" s="409"/>
      <c r="EI1129" s="409"/>
      <c r="EJ1129" s="409"/>
      <c r="EK1129" s="409"/>
      <c r="EL1129" s="409"/>
      <c r="EM1129" s="409"/>
      <c r="EN1129" s="409"/>
      <c r="EX1129" s="409"/>
      <c r="EY1129" s="409"/>
      <c r="EZ1129" s="409"/>
      <c r="FA1129" s="409"/>
      <c r="FB1129" s="409"/>
      <c r="FC1129" s="409"/>
      <c r="FD1129" s="409"/>
      <c r="FN1129" s="409"/>
      <c r="FO1129" s="409"/>
      <c r="FP1129" s="409"/>
      <c r="FQ1129" s="409"/>
      <c r="FR1129" s="409"/>
      <c r="FS1129" s="409"/>
      <c r="FT1129" s="409"/>
      <c r="GD1129" s="409"/>
      <c r="GE1129" s="409"/>
      <c r="GF1129" s="409"/>
      <c r="GG1129" s="409"/>
      <c r="GH1129" s="409"/>
      <c r="GI1129" s="409"/>
      <c r="GJ1129" s="409"/>
      <c r="GT1129" s="409"/>
      <c r="GU1129" s="409"/>
      <c r="GV1129" s="409"/>
      <c r="GW1129" s="409"/>
      <c r="GX1129" s="409"/>
      <c r="GY1129" s="409"/>
      <c r="GZ1129" s="409"/>
      <c r="HJ1129" s="409"/>
      <c r="HK1129" s="409"/>
      <c r="HL1129" s="409"/>
      <c r="HM1129" s="409"/>
      <c r="HN1129" s="409"/>
      <c r="HO1129" s="409"/>
      <c r="HP1129" s="409"/>
      <c r="HZ1129" s="409"/>
      <c r="IA1129" s="409"/>
      <c r="IB1129" s="409"/>
      <c r="IC1129" s="409"/>
      <c r="ID1129" s="409"/>
      <c r="IE1129" s="409"/>
      <c r="IF1129" s="409"/>
      <c r="IP1129" s="409"/>
      <c r="IQ1129" s="409"/>
      <c r="IR1129" s="409"/>
      <c r="IS1129" s="409"/>
      <c r="IT1129" s="409"/>
      <c r="IU1129" s="409"/>
      <c r="IV1129" s="409"/>
    </row>
    <row r="1130" spans="10:256">
      <c r="J1130" s="409"/>
      <c r="K1130" s="409"/>
      <c r="L1130" s="409"/>
      <c r="M1130" s="409"/>
      <c r="N1130" s="409"/>
      <c r="O1130" s="409"/>
      <c r="P1130" s="409"/>
      <c r="Q1130" s="409"/>
      <c r="R1130" s="409"/>
      <c r="S1130" s="409"/>
      <c r="T1130" s="409"/>
      <c r="U1130" s="409"/>
      <c r="V1130" s="409"/>
      <c r="W1130" s="409"/>
      <c r="X1130" s="409"/>
      <c r="AP1130" s="409"/>
      <c r="AQ1130" s="409"/>
      <c r="AR1130" s="409"/>
      <c r="AS1130" s="409"/>
      <c r="AT1130" s="409"/>
      <c r="AU1130" s="409"/>
      <c r="AV1130" s="409"/>
      <c r="BF1130" s="409"/>
      <c r="BG1130" s="409"/>
      <c r="BH1130" s="409"/>
      <c r="BI1130" s="409"/>
      <c r="BJ1130" s="409"/>
      <c r="BK1130" s="409"/>
      <c r="BL1130" s="409"/>
      <c r="BV1130" s="409"/>
      <c r="BW1130" s="409"/>
      <c r="BX1130" s="409"/>
      <c r="BY1130" s="409"/>
      <c r="BZ1130" s="409"/>
      <c r="CA1130" s="409"/>
      <c r="CB1130" s="409"/>
      <c r="CL1130" s="409"/>
      <c r="CM1130" s="409"/>
      <c r="CN1130" s="409"/>
      <c r="CO1130" s="409"/>
      <c r="CP1130" s="409"/>
      <c r="CQ1130" s="409"/>
      <c r="CR1130" s="409"/>
      <c r="DB1130" s="409"/>
      <c r="DC1130" s="409"/>
      <c r="DD1130" s="409"/>
      <c r="DE1130" s="409"/>
      <c r="DF1130" s="409"/>
      <c r="DG1130" s="409"/>
      <c r="DH1130" s="409"/>
      <c r="DR1130" s="409"/>
      <c r="DS1130" s="409"/>
      <c r="DT1130" s="409"/>
      <c r="DU1130" s="409"/>
      <c r="DV1130" s="409"/>
      <c r="DW1130" s="409"/>
      <c r="DX1130" s="409"/>
      <c r="EH1130" s="409"/>
      <c r="EI1130" s="409"/>
      <c r="EJ1130" s="409"/>
      <c r="EK1130" s="409"/>
      <c r="EL1130" s="409"/>
      <c r="EM1130" s="409"/>
      <c r="EN1130" s="409"/>
      <c r="EX1130" s="409"/>
      <c r="EY1130" s="409"/>
      <c r="EZ1130" s="409"/>
      <c r="FA1130" s="409"/>
      <c r="FB1130" s="409"/>
      <c r="FC1130" s="409"/>
      <c r="FD1130" s="409"/>
      <c r="FN1130" s="409"/>
      <c r="FO1130" s="409"/>
      <c r="FP1130" s="409"/>
      <c r="FQ1130" s="409"/>
      <c r="FR1130" s="409"/>
      <c r="FS1130" s="409"/>
      <c r="FT1130" s="409"/>
      <c r="GD1130" s="409"/>
      <c r="GE1130" s="409"/>
      <c r="GF1130" s="409"/>
      <c r="GG1130" s="409"/>
      <c r="GH1130" s="409"/>
      <c r="GI1130" s="409"/>
      <c r="GJ1130" s="409"/>
      <c r="GT1130" s="409"/>
      <c r="GU1130" s="409"/>
      <c r="GV1130" s="409"/>
      <c r="GW1130" s="409"/>
      <c r="GX1130" s="409"/>
      <c r="GY1130" s="409"/>
      <c r="GZ1130" s="409"/>
      <c r="HJ1130" s="409"/>
      <c r="HK1130" s="409"/>
      <c r="HL1130" s="409"/>
      <c r="HM1130" s="409"/>
      <c r="HN1130" s="409"/>
      <c r="HO1130" s="409"/>
      <c r="HP1130" s="409"/>
      <c r="HZ1130" s="409"/>
      <c r="IA1130" s="409"/>
      <c r="IB1130" s="409"/>
      <c r="IC1130" s="409"/>
      <c r="ID1130" s="409"/>
      <c r="IE1130" s="409"/>
      <c r="IF1130" s="409"/>
      <c r="IP1130" s="409"/>
      <c r="IQ1130" s="409"/>
      <c r="IR1130" s="409"/>
      <c r="IS1130" s="409"/>
      <c r="IT1130" s="409"/>
      <c r="IU1130" s="409"/>
      <c r="IV1130" s="409"/>
    </row>
    <row r="1131" spans="10:256">
      <c r="J1131" s="409"/>
      <c r="K1131" s="409"/>
      <c r="L1131" s="409"/>
      <c r="M1131" s="409"/>
      <c r="N1131" s="409"/>
      <c r="O1131" s="409"/>
      <c r="P1131" s="409"/>
      <c r="Q1131" s="409"/>
      <c r="R1131" s="409"/>
      <c r="S1131" s="409"/>
      <c r="T1131" s="409"/>
      <c r="U1131" s="409"/>
      <c r="V1131" s="409"/>
      <c r="W1131" s="409"/>
      <c r="X1131" s="409"/>
      <c r="AP1131" s="409"/>
      <c r="AQ1131" s="409"/>
      <c r="AR1131" s="409"/>
      <c r="AS1131" s="409"/>
      <c r="AT1131" s="409"/>
      <c r="AU1131" s="409"/>
      <c r="AV1131" s="409"/>
      <c r="BF1131" s="409"/>
      <c r="BG1131" s="409"/>
      <c r="BH1131" s="409"/>
      <c r="BI1131" s="409"/>
      <c r="BJ1131" s="409"/>
      <c r="BK1131" s="409"/>
      <c r="BL1131" s="409"/>
      <c r="BV1131" s="409"/>
      <c r="BW1131" s="409"/>
      <c r="BX1131" s="409"/>
      <c r="BY1131" s="409"/>
      <c r="BZ1131" s="409"/>
      <c r="CA1131" s="409"/>
      <c r="CB1131" s="409"/>
      <c r="CL1131" s="409"/>
      <c r="CM1131" s="409"/>
      <c r="CN1131" s="409"/>
      <c r="CO1131" s="409"/>
      <c r="CP1131" s="409"/>
      <c r="CQ1131" s="409"/>
      <c r="CR1131" s="409"/>
      <c r="DB1131" s="409"/>
      <c r="DC1131" s="409"/>
      <c r="DD1131" s="409"/>
      <c r="DE1131" s="409"/>
      <c r="DF1131" s="409"/>
      <c r="DG1131" s="409"/>
      <c r="DH1131" s="409"/>
      <c r="DR1131" s="409"/>
      <c r="DS1131" s="409"/>
      <c r="DT1131" s="409"/>
      <c r="DU1131" s="409"/>
      <c r="DV1131" s="409"/>
      <c r="DW1131" s="409"/>
      <c r="DX1131" s="409"/>
      <c r="EH1131" s="409"/>
      <c r="EI1131" s="409"/>
      <c r="EJ1131" s="409"/>
      <c r="EK1131" s="409"/>
      <c r="EL1131" s="409"/>
      <c r="EM1131" s="409"/>
      <c r="EN1131" s="409"/>
      <c r="EX1131" s="409"/>
      <c r="EY1131" s="409"/>
      <c r="EZ1131" s="409"/>
      <c r="FA1131" s="409"/>
      <c r="FB1131" s="409"/>
      <c r="FC1131" s="409"/>
      <c r="FD1131" s="409"/>
      <c r="FN1131" s="409"/>
      <c r="FO1131" s="409"/>
      <c r="FP1131" s="409"/>
      <c r="FQ1131" s="409"/>
      <c r="FR1131" s="409"/>
      <c r="FS1131" s="409"/>
      <c r="FT1131" s="409"/>
      <c r="GD1131" s="409"/>
      <c r="GE1131" s="409"/>
      <c r="GF1131" s="409"/>
      <c r="GG1131" s="409"/>
      <c r="GH1131" s="409"/>
      <c r="GI1131" s="409"/>
      <c r="GJ1131" s="409"/>
      <c r="GT1131" s="409"/>
      <c r="GU1131" s="409"/>
      <c r="GV1131" s="409"/>
      <c r="GW1131" s="409"/>
      <c r="GX1131" s="409"/>
      <c r="GY1131" s="409"/>
      <c r="GZ1131" s="409"/>
      <c r="HJ1131" s="409"/>
      <c r="HK1131" s="409"/>
      <c r="HL1131" s="409"/>
      <c r="HM1131" s="409"/>
      <c r="HN1131" s="409"/>
      <c r="HO1131" s="409"/>
      <c r="HP1131" s="409"/>
      <c r="HZ1131" s="409"/>
      <c r="IA1131" s="409"/>
      <c r="IB1131" s="409"/>
      <c r="IC1131" s="409"/>
      <c r="ID1131" s="409"/>
      <c r="IE1131" s="409"/>
      <c r="IF1131" s="409"/>
      <c r="IP1131" s="409"/>
      <c r="IQ1131" s="409"/>
      <c r="IR1131" s="409"/>
      <c r="IS1131" s="409"/>
      <c r="IT1131" s="409"/>
      <c r="IU1131" s="409"/>
      <c r="IV1131" s="409"/>
    </row>
    <row r="1132" spans="10:256">
      <c r="J1132" s="409"/>
      <c r="K1132" s="409"/>
      <c r="L1132" s="409"/>
      <c r="M1132" s="409"/>
      <c r="N1132" s="409"/>
      <c r="O1132" s="409"/>
      <c r="P1132" s="409"/>
      <c r="Q1132" s="409"/>
      <c r="R1132" s="409"/>
      <c r="S1132" s="409"/>
      <c r="T1132" s="409"/>
      <c r="U1132" s="409"/>
      <c r="V1132" s="409"/>
      <c r="W1132" s="409"/>
      <c r="X1132" s="409"/>
      <c r="AP1132" s="409"/>
      <c r="AQ1132" s="409"/>
      <c r="AR1132" s="409"/>
      <c r="AS1132" s="409"/>
      <c r="AT1132" s="409"/>
      <c r="AU1132" s="409"/>
      <c r="AV1132" s="409"/>
      <c r="BF1132" s="409"/>
      <c r="BG1132" s="409"/>
      <c r="BH1132" s="409"/>
      <c r="BI1132" s="409"/>
      <c r="BJ1132" s="409"/>
      <c r="BK1132" s="409"/>
      <c r="BL1132" s="409"/>
      <c r="BV1132" s="409"/>
      <c r="BW1132" s="409"/>
      <c r="BX1132" s="409"/>
      <c r="BY1132" s="409"/>
      <c r="BZ1132" s="409"/>
      <c r="CA1132" s="409"/>
      <c r="CB1132" s="409"/>
      <c r="CL1132" s="409"/>
      <c r="CM1132" s="409"/>
      <c r="CN1132" s="409"/>
      <c r="CO1132" s="409"/>
      <c r="CP1132" s="409"/>
      <c r="CQ1132" s="409"/>
      <c r="CR1132" s="409"/>
      <c r="DB1132" s="409"/>
      <c r="DC1132" s="409"/>
      <c r="DD1132" s="409"/>
      <c r="DE1132" s="409"/>
      <c r="DF1132" s="409"/>
      <c r="DG1132" s="409"/>
      <c r="DH1132" s="409"/>
      <c r="DR1132" s="409"/>
      <c r="DS1132" s="409"/>
      <c r="DT1132" s="409"/>
      <c r="DU1132" s="409"/>
      <c r="DV1132" s="409"/>
      <c r="DW1132" s="409"/>
      <c r="DX1132" s="409"/>
      <c r="EH1132" s="409"/>
      <c r="EI1132" s="409"/>
      <c r="EJ1132" s="409"/>
      <c r="EK1132" s="409"/>
      <c r="EL1132" s="409"/>
      <c r="EM1132" s="409"/>
      <c r="EN1132" s="409"/>
      <c r="EX1132" s="409"/>
      <c r="EY1132" s="409"/>
      <c r="EZ1132" s="409"/>
      <c r="FA1132" s="409"/>
      <c r="FB1132" s="409"/>
      <c r="FC1132" s="409"/>
      <c r="FD1132" s="409"/>
      <c r="FN1132" s="409"/>
      <c r="FO1132" s="409"/>
      <c r="FP1132" s="409"/>
      <c r="FQ1132" s="409"/>
      <c r="FR1132" s="409"/>
      <c r="FS1132" s="409"/>
      <c r="FT1132" s="409"/>
      <c r="GD1132" s="409"/>
      <c r="GE1132" s="409"/>
      <c r="GF1132" s="409"/>
      <c r="GG1132" s="409"/>
      <c r="GH1132" s="409"/>
      <c r="GI1132" s="409"/>
      <c r="GJ1132" s="409"/>
      <c r="GT1132" s="409"/>
      <c r="GU1132" s="409"/>
      <c r="GV1132" s="409"/>
      <c r="GW1132" s="409"/>
      <c r="GX1132" s="409"/>
      <c r="GY1132" s="409"/>
      <c r="GZ1132" s="409"/>
      <c r="HJ1132" s="409"/>
      <c r="HK1132" s="409"/>
      <c r="HL1132" s="409"/>
      <c r="HM1132" s="409"/>
      <c r="HN1132" s="409"/>
      <c r="HO1132" s="409"/>
      <c r="HP1132" s="409"/>
      <c r="HZ1132" s="409"/>
      <c r="IA1132" s="409"/>
      <c r="IB1132" s="409"/>
      <c r="IC1132" s="409"/>
      <c r="ID1132" s="409"/>
      <c r="IE1132" s="409"/>
      <c r="IF1132" s="409"/>
      <c r="IP1132" s="409"/>
      <c r="IQ1132" s="409"/>
      <c r="IR1132" s="409"/>
      <c r="IS1132" s="409"/>
      <c r="IT1132" s="409"/>
      <c r="IU1132" s="409"/>
      <c r="IV1132" s="409"/>
    </row>
    <row r="1133" spans="10:256">
      <c r="J1133" s="409"/>
      <c r="K1133" s="409"/>
      <c r="L1133" s="409"/>
      <c r="M1133" s="409"/>
      <c r="N1133" s="409"/>
      <c r="O1133" s="409"/>
      <c r="P1133" s="409"/>
      <c r="Q1133" s="409"/>
      <c r="R1133" s="409"/>
      <c r="S1133" s="409"/>
      <c r="T1133" s="409"/>
      <c r="U1133" s="409"/>
      <c r="V1133" s="409"/>
      <c r="W1133" s="409"/>
      <c r="X1133" s="409"/>
      <c r="AP1133" s="409"/>
      <c r="AQ1133" s="409"/>
      <c r="AR1133" s="409"/>
      <c r="AS1133" s="409"/>
      <c r="AT1133" s="409"/>
      <c r="AU1133" s="409"/>
      <c r="AV1133" s="409"/>
      <c r="BF1133" s="409"/>
      <c r="BG1133" s="409"/>
      <c r="BH1133" s="409"/>
      <c r="BI1133" s="409"/>
      <c r="BJ1133" s="409"/>
      <c r="BK1133" s="409"/>
      <c r="BL1133" s="409"/>
      <c r="BV1133" s="409"/>
      <c r="BW1133" s="409"/>
      <c r="BX1133" s="409"/>
      <c r="BY1133" s="409"/>
      <c r="BZ1133" s="409"/>
      <c r="CA1133" s="409"/>
      <c r="CB1133" s="409"/>
      <c r="CL1133" s="409"/>
      <c r="CM1133" s="409"/>
      <c r="CN1133" s="409"/>
      <c r="CO1133" s="409"/>
      <c r="CP1133" s="409"/>
      <c r="CQ1133" s="409"/>
      <c r="CR1133" s="409"/>
      <c r="DB1133" s="409"/>
      <c r="DC1133" s="409"/>
      <c r="DD1133" s="409"/>
      <c r="DE1133" s="409"/>
      <c r="DF1133" s="409"/>
      <c r="DG1133" s="409"/>
      <c r="DH1133" s="409"/>
      <c r="DR1133" s="409"/>
      <c r="DS1133" s="409"/>
      <c r="DT1133" s="409"/>
      <c r="DU1133" s="409"/>
      <c r="DV1133" s="409"/>
      <c r="DW1133" s="409"/>
      <c r="DX1133" s="409"/>
      <c r="EH1133" s="409"/>
      <c r="EI1133" s="409"/>
      <c r="EJ1133" s="409"/>
      <c r="EK1133" s="409"/>
      <c r="EL1133" s="409"/>
      <c r="EM1133" s="409"/>
      <c r="EN1133" s="409"/>
      <c r="EX1133" s="409"/>
      <c r="EY1133" s="409"/>
      <c r="EZ1133" s="409"/>
      <c r="FA1133" s="409"/>
      <c r="FB1133" s="409"/>
      <c r="FC1133" s="409"/>
      <c r="FD1133" s="409"/>
      <c r="FN1133" s="409"/>
      <c r="FO1133" s="409"/>
      <c r="FP1133" s="409"/>
      <c r="FQ1133" s="409"/>
      <c r="FR1133" s="409"/>
      <c r="FS1133" s="409"/>
      <c r="FT1133" s="409"/>
      <c r="GD1133" s="409"/>
      <c r="GE1133" s="409"/>
      <c r="GF1133" s="409"/>
      <c r="GG1133" s="409"/>
      <c r="GH1133" s="409"/>
      <c r="GI1133" s="409"/>
      <c r="GJ1133" s="409"/>
      <c r="GT1133" s="409"/>
      <c r="GU1133" s="409"/>
      <c r="GV1133" s="409"/>
      <c r="GW1133" s="409"/>
      <c r="GX1133" s="409"/>
      <c r="GY1133" s="409"/>
      <c r="GZ1133" s="409"/>
      <c r="HJ1133" s="409"/>
      <c r="HK1133" s="409"/>
      <c r="HL1133" s="409"/>
      <c r="HM1133" s="409"/>
      <c r="HN1133" s="409"/>
      <c r="HO1133" s="409"/>
      <c r="HP1133" s="409"/>
      <c r="HZ1133" s="409"/>
      <c r="IA1133" s="409"/>
      <c r="IB1133" s="409"/>
      <c r="IC1133" s="409"/>
      <c r="ID1133" s="409"/>
      <c r="IE1133" s="409"/>
      <c r="IF1133" s="409"/>
      <c r="IP1133" s="409"/>
      <c r="IQ1133" s="409"/>
      <c r="IR1133" s="409"/>
      <c r="IS1133" s="409"/>
      <c r="IT1133" s="409"/>
      <c r="IU1133" s="409"/>
      <c r="IV1133" s="409"/>
    </row>
    <row r="1134" spans="10:256">
      <c r="J1134" s="409"/>
      <c r="K1134" s="409"/>
      <c r="L1134" s="409"/>
      <c r="M1134" s="409"/>
      <c r="N1134" s="409"/>
      <c r="O1134" s="409"/>
      <c r="P1134" s="409"/>
      <c r="Q1134" s="409"/>
      <c r="R1134" s="409"/>
      <c r="S1134" s="409"/>
      <c r="T1134" s="409"/>
      <c r="U1134" s="409"/>
      <c r="V1134" s="409"/>
      <c r="W1134" s="409"/>
      <c r="X1134" s="409"/>
      <c r="AP1134" s="409"/>
      <c r="AQ1134" s="409"/>
      <c r="AR1134" s="409"/>
      <c r="AS1134" s="409"/>
      <c r="AT1134" s="409"/>
      <c r="AU1134" s="409"/>
      <c r="AV1134" s="409"/>
      <c r="BF1134" s="409"/>
      <c r="BG1134" s="409"/>
      <c r="BH1134" s="409"/>
      <c r="BI1134" s="409"/>
      <c r="BJ1134" s="409"/>
      <c r="BK1134" s="409"/>
      <c r="BL1134" s="409"/>
      <c r="BV1134" s="409"/>
      <c r="BW1134" s="409"/>
      <c r="BX1134" s="409"/>
      <c r="BY1134" s="409"/>
      <c r="BZ1134" s="409"/>
      <c r="CA1134" s="409"/>
      <c r="CB1134" s="409"/>
      <c r="CL1134" s="409"/>
      <c r="CM1134" s="409"/>
      <c r="CN1134" s="409"/>
      <c r="CO1134" s="409"/>
      <c r="CP1134" s="409"/>
      <c r="CQ1134" s="409"/>
      <c r="CR1134" s="409"/>
      <c r="DB1134" s="409"/>
      <c r="DC1134" s="409"/>
      <c r="DD1134" s="409"/>
      <c r="DE1134" s="409"/>
      <c r="DF1134" s="409"/>
      <c r="DG1134" s="409"/>
      <c r="DH1134" s="409"/>
      <c r="DR1134" s="409"/>
      <c r="DS1134" s="409"/>
      <c r="DT1134" s="409"/>
      <c r="DU1134" s="409"/>
      <c r="DV1134" s="409"/>
      <c r="DW1134" s="409"/>
      <c r="DX1134" s="409"/>
      <c r="EH1134" s="409"/>
      <c r="EI1134" s="409"/>
      <c r="EJ1134" s="409"/>
      <c r="EK1134" s="409"/>
      <c r="EL1134" s="409"/>
      <c r="EM1134" s="409"/>
      <c r="EN1134" s="409"/>
      <c r="EX1134" s="409"/>
      <c r="EY1134" s="409"/>
      <c r="EZ1134" s="409"/>
      <c r="FA1134" s="409"/>
      <c r="FB1134" s="409"/>
      <c r="FC1134" s="409"/>
      <c r="FD1134" s="409"/>
      <c r="FN1134" s="409"/>
      <c r="FO1134" s="409"/>
      <c r="FP1134" s="409"/>
      <c r="FQ1134" s="409"/>
      <c r="FR1134" s="409"/>
      <c r="FS1134" s="409"/>
      <c r="FT1134" s="409"/>
      <c r="GD1134" s="409"/>
      <c r="GE1134" s="409"/>
      <c r="GF1134" s="409"/>
      <c r="GG1134" s="409"/>
      <c r="GH1134" s="409"/>
      <c r="GI1134" s="409"/>
      <c r="GJ1134" s="409"/>
      <c r="GT1134" s="409"/>
      <c r="GU1134" s="409"/>
      <c r="GV1134" s="409"/>
      <c r="GW1134" s="409"/>
      <c r="GX1134" s="409"/>
      <c r="GY1134" s="409"/>
      <c r="GZ1134" s="409"/>
      <c r="HJ1134" s="409"/>
      <c r="HK1134" s="409"/>
      <c r="HL1134" s="409"/>
      <c r="HM1134" s="409"/>
      <c r="HN1134" s="409"/>
      <c r="HO1134" s="409"/>
      <c r="HP1134" s="409"/>
      <c r="HZ1134" s="409"/>
      <c r="IA1134" s="409"/>
      <c r="IB1134" s="409"/>
      <c r="IC1134" s="409"/>
      <c r="ID1134" s="409"/>
      <c r="IE1134" s="409"/>
      <c r="IF1134" s="409"/>
      <c r="IP1134" s="409"/>
      <c r="IQ1134" s="409"/>
      <c r="IR1134" s="409"/>
      <c r="IS1134" s="409"/>
      <c r="IT1134" s="409"/>
      <c r="IU1134" s="409"/>
      <c r="IV1134" s="409"/>
    </row>
    <row r="1135" spans="10:256">
      <c r="J1135" s="409"/>
      <c r="K1135" s="409"/>
      <c r="L1135" s="409"/>
      <c r="M1135" s="409"/>
      <c r="N1135" s="409"/>
      <c r="O1135" s="409"/>
      <c r="P1135" s="409"/>
      <c r="Q1135" s="409"/>
      <c r="R1135" s="409"/>
      <c r="S1135" s="409"/>
      <c r="T1135" s="409"/>
      <c r="U1135" s="409"/>
      <c r="V1135" s="409"/>
      <c r="W1135" s="409"/>
      <c r="X1135" s="409"/>
      <c r="AP1135" s="409"/>
      <c r="AQ1135" s="409"/>
      <c r="AR1135" s="409"/>
      <c r="AS1135" s="409"/>
      <c r="AT1135" s="409"/>
      <c r="AU1135" s="409"/>
      <c r="AV1135" s="409"/>
      <c r="BF1135" s="409"/>
      <c r="BG1135" s="409"/>
      <c r="BH1135" s="409"/>
      <c r="BI1135" s="409"/>
      <c r="BJ1135" s="409"/>
      <c r="BK1135" s="409"/>
      <c r="BL1135" s="409"/>
      <c r="BV1135" s="409"/>
      <c r="BW1135" s="409"/>
      <c r="BX1135" s="409"/>
      <c r="BY1135" s="409"/>
      <c r="BZ1135" s="409"/>
      <c r="CA1135" s="409"/>
      <c r="CB1135" s="409"/>
      <c r="CL1135" s="409"/>
      <c r="CM1135" s="409"/>
      <c r="CN1135" s="409"/>
      <c r="CO1135" s="409"/>
      <c r="CP1135" s="409"/>
      <c r="CQ1135" s="409"/>
      <c r="CR1135" s="409"/>
      <c r="DB1135" s="409"/>
      <c r="DC1135" s="409"/>
      <c r="DD1135" s="409"/>
      <c r="DE1135" s="409"/>
      <c r="DF1135" s="409"/>
      <c r="DG1135" s="409"/>
      <c r="DH1135" s="409"/>
      <c r="DR1135" s="409"/>
      <c r="DS1135" s="409"/>
      <c r="DT1135" s="409"/>
      <c r="DU1135" s="409"/>
      <c r="DV1135" s="409"/>
      <c r="DW1135" s="409"/>
      <c r="DX1135" s="409"/>
      <c r="EH1135" s="409"/>
      <c r="EI1135" s="409"/>
      <c r="EJ1135" s="409"/>
      <c r="EK1135" s="409"/>
      <c r="EL1135" s="409"/>
      <c r="EM1135" s="409"/>
      <c r="EN1135" s="409"/>
      <c r="EX1135" s="409"/>
      <c r="EY1135" s="409"/>
      <c r="EZ1135" s="409"/>
      <c r="FA1135" s="409"/>
      <c r="FB1135" s="409"/>
      <c r="FC1135" s="409"/>
      <c r="FD1135" s="409"/>
      <c r="FN1135" s="409"/>
      <c r="FO1135" s="409"/>
      <c r="FP1135" s="409"/>
      <c r="FQ1135" s="409"/>
      <c r="FR1135" s="409"/>
      <c r="FS1135" s="409"/>
      <c r="FT1135" s="409"/>
      <c r="GD1135" s="409"/>
      <c r="GE1135" s="409"/>
      <c r="GF1135" s="409"/>
      <c r="GG1135" s="409"/>
      <c r="GH1135" s="409"/>
      <c r="GI1135" s="409"/>
      <c r="GJ1135" s="409"/>
      <c r="GT1135" s="409"/>
      <c r="GU1135" s="409"/>
      <c r="GV1135" s="409"/>
      <c r="GW1135" s="409"/>
      <c r="GX1135" s="409"/>
      <c r="GY1135" s="409"/>
      <c r="GZ1135" s="409"/>
      <c r="HJ1135" s="409"/>
      <c r="HK1135" s="409"/>
      <c r="HL1135" s="409"/>
      <c r="HM1135" s="409"/>
      <c r="HN1135" s="409"/>
      <c r="HO1135" s="409"/>
      <c r="HP1135" s="409"/>
      <c r="HZ1135" s="409"/>
      <c r="IA1135" s="409"/>
      <c r="IB1135" s="409"/>
      <c r="IC1135" s="409"/>
      <c r="ID1135" s="409"/>
      <c r="IE1135" s="409"/>
      <c r="IF1135" s="409"/>
      <c r="IP1135" s="409"/>
      <c r="IQ1135" s="409"/>
      <c r="IR1135" s="409"/>
      <c r="IS1135" s="409"/>
      <c r="IT1135" s="409"/>
      <c r="IU1135" s="409"/>
      <c r="IV1135" s="409"/>
    </row>
    <row r="1136" spans="10:256">
      <c r="J1136" s="409"/>
      <c r="K1136" s="409"/>
      <c r="L1136" s="409"/>
      <c r="M1136" s="409"/>
      <c r="N1136" s="409"/>
      <c r="O1136" s="409"/>
      <c r="P1136" s="409"/>
      <c r="Q1136" s="409"/>
      <c r="R1136" s="409"/>
      <c r="S1136" s="409"/>
      <c r="T1136" s="409"/>
      <c r="U1136" s="409"/>
      <c r="V1136" s="409"/>
      <c r="W1136" s="409"/>
      <c r="X1136" s="409"/>
      <c r="AP1136" s="409"/>
      <c r="AQ1136" s="409"/>
      <c r="AR1136" s="409"/>
      <c r="AS1136" s="409"/>
      <c r="AT1136" s="409"/>
      <c r="AU1136" s="409"/>
      <c r="AV1136" s="409"/>
      <c r="BF1136" s="409"/>
      <c r="BG1136" s="409"/>
      <c r="BH1136" s="409"/>
      <c r="BI1136" s="409"/>
      <c r="BJ1136" s="409"/>
      <c r="BK1136" s="409"/>
      <c r="BL1136" s="409"/>
      <c r="BV1136" s="409"/>
      <c r="BW1136" s="409"/>
      <c r="BX1136" s="409"/>
      <c r="BY1136" s="409"/>
      <c r="BZ1136" s="409"/>
      <c r="CA1136" s="409"/>
      <c r="CB1136" s="409"/>
      <c r="CL1136" s="409"/>
      <c r="CM1136" s="409"/>
      <c r="CN1136" s="409"/>
      <c r="CO1136" s="409"/>
      <c r="CP1136" s="409"/>
      <c r="CQ1136" s="409"/>
      <c r="CR1136" s="409"/>
      <c r="DB1136" s="409"/>
      <c r="DC1136" s="409"/>
      <c r="DD1136" s="409"/>
      <c r="DE1136" s="409"/>
      <c r="DF1136" s="409"/>
      <c r="DG1136" s="409"/>
      <c r="DH1136" s="409"/>
      <c r="DR1136" s="409"/>
      <c r="DS1136" s="409"/>
      <c r="DT1136" s="409"/>
      <c r="DU1136" s="409"/>
      <c r="DV1136" s="409"/>
      <c r="DW1136" s="409"/>
      <c r="DX1136" s="409"/>
      <c r="EH1136" s="409"/>
      <c r="EI1136" s="409"/>
      <c r="EJ1136" s="409"/>
      <c r="EK1136" s="409"/>
      <c r="EL1136" s="409"/>
      <c r="EM1136" s="409"/>
      <c r="EN1136" s="409"/>
      <c r="EX1136" s="409"/>
      <c r="EY1136" s="409"/>
      <c r="EZ1136" s="409"/>
      <c r="FA1136" s="409"/>
      <c r="FB1136" s="409"/>
      <c r="FC1136" s="409"/>
      <c r="FD1136" s="409"/>
      <c r="FN1136" s="409"/>
      <c r="FO1136" s="409"/>
      <c r="FP1136" s="409"/>
      <c r="FQ1136" s="409"/>
      <c r="FR1136" s="409"/>
      <c r="FS1136" s="409"/>
      <c r="FT1136" s="409"/>
      <c r="GD1136" s="409"/>
      <c r="GE1136" s="409"/>
      <c r="GF1136" s="409"/>
      <c r="GG1136" s="409"/>
      <c r="GH1136" s="409"/>
      <c r="GI1136" s="409"/>
      <c r="GJ1136" s="409"/>
      <c r="GT1136" s="409"/>
      <c r="GU1136" s="409"/>
      <c r="GV1136" s="409"/>
      <c r="GW1136" s="409"/>
      <c r="GX1136" s="409"/>
      <c r="GY1136" s="409"/>
      <c r="GZ1136" s="409"/>
      <c r="HJ1136" s="409"/>
      <c r="HK1136" s="409"/>
      <c r="HL1136" s="409"/>
      <c r="HM1136" s="409"/>
      <c r="HN1136" s="409"/>
      <c r="HO1136" s="409"/>
      <c r="HP1136" s="409"/>
      <c r="HZ1136" s="409"/>
      <c r="IA1136" s="409"/>
      <c r="IB1136" s="409"/>
      <c r="IC1136" s="409"/>
      <c r="ID1136" s="409"/>
      <c r="IE1136" s="409"/>
      <c r="IF1136" s="409"/>
      <c r="IP1136" s="409"/>
      <c r="IQ1136" s="409"/>
      <c r="IR1136" s="409"/>
      <c r="IS1136" s="409"/>
      <c r="IT1136" s="409"/>
      <c r="IU1136" s="409"/>
      <c r="IV1136" s="409"/>
    </row>
    <row r="1137" spans="10:256">
      <c r="J1137" s="409"/>
      <c r="K1137" s="409"/>
      <c r="L1137" s="409"/>
      <c r="M1137" s="409"/>
      <c r="N1137" s="409"/>
      <c r="O1137" s="409"/>
      <c r="P1137" s="409"/>
      <c r="Q1137" s="409"/>
      <c r="R1137" s="409"/>
      <c r="S1137" s="409"/>
      <c r="T1137" s="409"/>
      <c r="U1137" s="409"/>
      <c r="V1137" s="409"/>
      <c r="W1137" s="409"/>
      <c r="X1137" s="409"/>
      <c r="AP1137" s="409"/>
      <c r="AQ1137" s="409"/>
      <c r="AR1137" s="409"/>
      <c r="AS1137" s="409"/>
      <c r="AT1137" s="409"/>
      <c r="AU1137" s="409"/>
      <c r="AV1137" s="409"/>
      <c r="BF1137" s="409"/>
      <c r="BG1137" s="409"/>
      <c r="BH1137" s="409"/>
      <c r="BI1137" s="409"/>
      <c r="BJ1137" s="409"/>
      <c r="BK1137" s="409"/>
      <c r="BL1137" s="409"/>
      <c r="BV1137" s="409"/>
      <c r="BW1137" s="409"/>
      <c r="BX1137" s="409"/>
      <c r="BY1137" s="409"/>
      <c r="BZ1137" s="409"/>
      <c r="CA1137" s="409"/>
      <c r="CB1137" s="409"/>
      <c r="CL1137" s="409"/>
      <c r="CM1137" s="409"/>
      <c r="CN1137" s="409"/>
      <c r="CO1137" s="409"/>
      <c r="CP1137" s="409"/>
      <c r="CQ1137" s="409"/>
      <c r="CR1137" s="409"/>
      <c r="DB1137" s="409"/>
      <c r="DC1137" s="409"/>
      <c r="DD1137" s="409"/>
      <c r="DE1137" s="409"/>
      <c r="DF1137" s="409"/>
      <c r="DG1137" s="409"/>
      <c r="DH1137" s="409"/>
      <c r="DR1137" s="409"/>
      <c r="DS1137" s="409"/>
      <c r="DT1137" s="409"/>
      <c r="DU1137" s="409"/>
      <c r="DV1137" s="409"/>
      <c r="DW1137" s="409"/>
      <c r="DX1137" s="409"/>
      <c r="EH1137" s="409"/>
      <c r="EI1137" s="409"/>
      <c r="EJ1137" s="409"/>
      <c r="EK1137" s="409"/>
      <c r="EL1137" s="409"/>
      <c r="EM1137" s="409"/>
      <c r="EN1137" s="409"/>
      <c r="EX1137" s="409"/>
      <c r="EY1137" s="409"/>
      <c r="EZ1137" s="409"/>
      <c r="FA1137" s="409"/>
      <c r="FB1137" s="409"/>
      <c r="FC1137" s="409"/>
      <c r="FD1137" s="409"/>
      <c r="FN1137" s="409"/>
      <c r="FO1137" s="409"/>
      <c r="FP1137" s="409"/>
      <c r="FQ1137" s="409"/>
      <c r="FR1137" s="409"/>
      <c r="FS1137" s="409"/>
      <c r="FT1137" s="409"/>
      <c r="GD1137" s="409"/>
      <c r="GE1137" s="409"/>
      <c r="GF1137" s="409"/>
      <c r="GG1137" s="409"/>
      <c r="GH1137" s="409"/>
      <c r="GI1137" s="409"/>
      <c r="GJ1137" s="409"/>
      <c r="GT1137" s="409"/>
      <c r="GU1137" s="409"/>
      <c r="GV1137" s="409"/>
      <c r="GW1137" s="409"/>
      <c r="GX1137" s="409"/>
      <c r="GY1137" s="409"/>
      <c r="GZ1137" s="409"/>
      <c r="HJ1137" s="409"/>
      <c r="HK1137" s="409"/>
      <c r="HL1137" s="409"/>
      <c r="HM1137" s="409"/>
      <c r="HN1137" s="409"/>
      <c r="HO1137" s="409"/>
      <c r="HP1137" s="409"/>
      <c r="HZ1137" s="409"/>
      <c r="IA1137" s="409"/>
      <c r="IB1137" s="409"/>
      <c r="IC1137" s="409"/>
      <c r="ID1137" s="409"/>
      <c r="IE1137" s="409"/>
      <c r="IF1137" s="409"/>
      <c r="IP1137" s="409"/>
      <c r="IQ1137" s="409"/>
      <c r="IR1137" s="409"/>
      <c r="IS1137" s="409"/>
      <c r="IT1137" s="409"/>
      <c r="IU1137" s="409"/>
      <c r="IV1137" s="409"/>
    </row>
    <row r="1138" spans="10:256">
      <c r="J1138" s="409"/>
      <c r="K1138" s="409"/>
      <c r="L1138" s="409"/>
      <c r="M1138" s="409"/>
      <c r="N1138" s="409"/>
      <c r="O1138" s="409"/>
      <c r="P1138" s="409"/>
      <c r="Q1138" s="409"/>
      <c r="R1138" s="409"/>
      <c r="S1138" s="409"/>
      <c r="T1138" s="409"/>
      <c r="U1138" s="409"/>
      <c r="V1138" s="409"/>
      <c r="W1138" s="409"/>
      <c r="X1138" s="409"/>
      <c r="AP1138" s="409"/>
      <c r="AQ1138" s="409"/>
      <c r="AR1138" s="409"/>
      <c r="AS1138" s="409"/>
      <c r="AT1138" s="409"/>
      <c r="AU1138" s="409"/>
      <c r="AV1138" s="409"/>
      <c r="BF1138" s="409"/>
      <c r="BG1138" s="409"/>
      <c r="BH1138" s="409"/>
      <c r="BI1138" s="409"/>
      <c r="BJ1138" s="409"/>
      <c r="BK1138" s="409"/>
      <c r="BL1138" s="409"/>
      <c r="BV1138" s="409"/>
      <c r="BW1138" s="409"/>
      <c r="BX1138" s="409"/>
      <c r="BY1138" s="409"/>
      <c r="BZ1138" s="409"/>
      <c r="CA1138" s="409"/>
      <c r="CB1138" s="409"/>
      <c r="CL1138" s="409"/>
      <c r="CM1138" s="409"/>
      <c r="CN1138" s="409"/>
      <c r="CO1138" s="409"/>
      <c r="CP1138" s="409"/>
      <c r="CQ1138" s="409"/>
      <c r="CR1138" s="409"/>
      <c r="DB1138" s="409"/>
      <c r="DC1138" s="409"/>
      <c r="DD1138" s="409"/>
      <c r="DE1138" s="409"/>
      <c r="DF1138" s="409"/>
      <c r="DG1138" s="409"/>
      <c r="DH1138" s="409"/>
      <c r="DR1138" s="409"/>
      <c r="DS1138" s="409"/>
      <c r="DT1138" s="409"/>
      <c r="DU1138" s="409"/>
      <c r="DV1138" s="409"/>
      <c r="DW1138" s="409"/>
      <c r="DX1138" s="409"/>
      <c r="EH1138" s="409"/>
      <c r="EI1138" s="409"/>
      <c r="EJ1138" s="409"/>
      <c r="EK1138" s="409"/>
      <c r="EL1138" s="409"/>
      <c r="EM1138" s="409"/>
      <c r="EN1138" s="409"/>
      <c r="EX1138" s="409"/>
      <c r="EY1138" s="409"/>
      <c r="EZ1138" s="409"/>
      <c r="FA1138" s="409"/>
      <c r="FB1138" s="409"/>
      <c r="FC1138" s="409"/>
      <c r="FD1138" s="409"/>
      <c r="FN1138" s="409"/>
      <c r="FO1138" s="409"/>
      <c r="FP1138" s="409"/>
      <c r="FQ1138" s="409"/>
      <c r="FR1138" s="409"/>
      <c r="FS1138" s="409"/>
      <c r="FT1138" s="409"/>
      <c r="GD1138" s="409"/>
      <c r="GE1138" s="409"/>
      <c r="GF1138" s="409"/>
      <c r="GG1138" s="409"/>
      <c r="GH1138" s="409"/>
      <c r="GI1138" s="409"/>
      <c r="GJ1138" s="409"/>
      <c r="GT1138" s="409"/>
      <c r="GU1138" s="409"/>
      <c r="GV1138" s="409"/>
      <c r="GW1138" s="409"/>
      <c r="GX1138" s="409"/>
      <c r="GY1138" s="409"/>
      <c r="GZ1138" s="409"/>
      <c r="HJ1138" s="409"/>
      <c r="HK1138" s="409"/>
      <c r="HL1138" s="409"/>
      <c r="HM1138" s="409"/>
      <c r="HN1138" s="409"/>
      <c r="HO1138" s="409"/>
      <c r="HP1138" s="409"/>
      <c r="HZ1138" s="409"/>
      <c r="IA1138" s="409"/>
      <c r="IB1138" s="409"/>
      <c r="IC1138" s="409"/>
      <c r="ID1138" s="409"/>
      <c r="IE1138" s="409"/>
      <c r="IF1138" s="409"/>
      <c r="IP1138" s="409"/>
      <c r="IQ1138" s="409"/>
      <c r="IR1138" s="409"/>
      <c r="IS1138" s="409"/>
      <c r="IT1138" s="409"/>
      <c r="IU1138" s="409"/>
      <c r="IV1138" s="409"/>
    </row>
    <row r="1139" spans="10:256">
      <c r="J1139" s="409"/>
      <c r="K1139" s="409"/>
      <c r="L1139" s="409"/>
      <c r="M1139" s="409"/>
      <c r="N1139" s="409"/>
      <c r="O1139" s="409"/>
      <c r="P1139" s="409"/>
      <c r="Q1139" s="409"/>
      <c r="R1139" s="409"/>
      <c r="S1139" s="409"/>
      <c r="T1139" s="409"/>
      <c r="U1139" s="409"/>
      <c r="V1139" s="409"/>
      <c r="W1139" s="409"/>
      <c r="X1139" s="409"/>
      <c r="AP1139" s="409"/>
      <c r="AQ1139" s="409"/>
      <c r="AR1139" s="409"/>
      <c r="AS1139" s="409"/>
      <c r="AT1139" s="409"/>
      <c r="AU1139" s="409"/>
      <c r="AV1139" s="409"/>
      <c r="BF1139" s="409"/>
      <c r="BG1139" s="409"/>
      <c r="BH1139" s="409"/>
      <c r="BI1139" s="409"/>
      <c r="BJ1139" s="409"/>
      <c r="BK1139" s="409"/>
      <c r="BL1139" s="409"/>
      <c r="BV1139" s="409"/>
      <c r="BW1139" s="409"/>
      <c r="BX1139" s="409"/>
      <c r="BY1139" s="409"/>
      <c r="BZ1139" s="409"/>
      <c r="CA1139" s="409"/>
      <c r="CB1139" s="409"/>
      <c r="CL1139" s="409"/>
      <c r="CM1139" s="409"/>
      <c r="CN1139" s="409"/>
      <c r="CO1139" s="409"/>
      <c r="CP1139" s="409"/>
      <c r="CQ1139" s="409"/>
      <c r="CR1139" s="409"/>
      <c r="DB1139" s="409"/>
      <c r="DC1139" s="409"/>
      <c r="DD1139" s="409"/>
      <c r="DE1139" s="409"/>
      <c r="DF1139" s="409"/>
      <c r="DG1139" s="409"/>
      <c r="DH1139" s="409"/>
      <c r="DR1139" s="409"/>
      <c r="DS1139" s="409"/>
      <c r="DT1139" s="409"/>
      <c r="DU1139" s="409"/>
      <c r="DV1139" s="409"/>
      <c r="DW1139" s="409"/>
      <c r="DX1139" s="409"/>
      <c r="EH1139" s="409"/>
      <c r="EI1139" s="409"/>
      <c r="EJ1139" s="409"/>
      <c r="EK1139" s="409"/>
      <c r="EL1139" s="409"/>
      <c r="EM1139" s="409"/>
      <c r="EN1139" s="409"/>
      <c r="EX1139" s="409"/>
      <c r="EY1139" s="409"/>
      <c r="EZ1139" s="409"/>
      <c r="FA1139" s="409"/>
      <c r="FB1139" s="409"/>
      <c r="FC1139" s="409"/>
      <c r="FD1139" s="409"/>
      <c r="FN1139" s="409"/>
      <c r="FO1139" s="409"/>
      <c r="FP1139" s="409"/>
      <c r="FQ1139" s="409"/>
      <c r="FR1139" s="409"/>
      <c r="FS1139" s="409"/>
      <c r="FT1139" s="409"/>
      <c r="GD1139" s="409"/>
      <c r="GE1139" s="409"/>
      <c r="GF1139" s="409"/>
      <c r="GG1139" s="409"/>
      <c r="GH1139" s="409"/>
      <c r="GI1139" s="409"/>
      <c r="GJ1139" s="409"/>
      <c r="GT1139" s="409"/>
      <c r="GU1139" s="409"/>
      <c r="GV1139" s="409"/>
      <c r="GW1139" s="409"/>
      <c r="GX1139" s="409"/>
      <c r="GY1139" s="409"/>
      <c r="GZ1139" s="409"/>
      <c r="HJ1139" s="409"/>
      <c r="HK1139" s="409"/>
      <c r="HL1139" s="409"/>
      <c r="HM1139" s="409"/>
      <c r="HN1139" s="409"/>
      <c r="HO1139" s="409"/>
      <c r="HP1139" s="409"/>
      <c r="HZ1139" s="409"/>
      <c r="IA1139" s="409"/>
      <c r="IB1139" s="409"/>
      <c r="IC1139" s="409"/>
      <c r="ID1139" s="409"/>
      <c r="IE1139" s="409"/>
      <c r="IF1139" s="409"/>
      <c r="IP1139" s="409"/>
      <c r="IQ1139" s="409"/>
      <c r="IR1139" s="409"/>
      <c r="IS1139" s="409"/>
      <c r="IT1139" s="409"/>
      <c r="IU1139" s="409"/>
      <c r="IV1139" s="409"/>
    </row>
    <row r="1140" spans="10:256">
      <c r="J1140" s="409"/>
      <c r="K1140" s="409"/>
      <c r="L1140" s="409"/>
      <c r="M1140" s="409"/>
      <c r="N1140" s="409"/>
      <c r="O1140" s="409"/>
      <c r="P1140" s="409"/>
      <c r="Q1140" s="409"/>
      <c r="R1140" s="409"/>
      <c r="S1140" s="409"/>
      <c r="T1140" s="409"/>
      <c r="U1140" s="409"/>
      <c r="V1140" s="409"/>
      <c r="W1140" s="409"/>
      <c r="X1140" s="409"/>
      <c r="AP1140" s="409"/>
      <c r="AQ1140" s="409"/>
      <c r="AR1140" s="409"/>
      <c r="AS1140" s="409"/>
      <c r="AT1140" s="409"/>
      <c r="AU1140" s="409"/>
      <c r="AV1140" s="409"/>
      <c r="BF1140" s="409"/>
      <c r="BG1140" s="409"/>
      <c r="BH1140" s="409"/>
      <c r="BI1140" s="409"/>
      <c r="BJ1140" s="409"/>
      <c r="BK1140" s="409"/>
      <c r="BL1140" s="409"/>
      <c r="BV1140" s="409"/>
      <c r="BW1140" s="409"/>
      <c r="BX1140" s="409"/>
      <c r="BY1140" s="409"/>
      <c r="BZ1140" s="409"/>
      <c r="CA1140" s="409"/>
      <c r="CB1140" s="409"/>
      <c r="CL1140" s="409"/>
      <c r="CM1140" s="409"/>
      <c r="CN1140" s="409"/>
      <c r="CO1140" s="409"/>
      <c r="CP1140" s="409"/>
      <c r="CQ1140" s="409"/>
      <c r="CR1140" s="409"/>
      <c r="DB1140" s="409"/>
      <c r="DC1140" s="409"/>
      <c r="DD1140" s="409"/>
      <c r="DE1140" s="409"/>
      <c r="DF1140" s="409"/>
      <c r="DG1140" s="409"/>
      <c r="DH1140" s="409"/>
      <c r="DR1140" s="409"/>
      <c r="DS1140" s="409"/>
      <c r="DT1140" s="409"/>
      <c r="DU1140" s="409"/>
      <c r="DV1140" s="409"/>
      <c r="DW1140" s="409"/>
      <c r="DX1140" s="409"/>
      <c r="EH1140" s="409"/>
      <c r="EI1140" s="409"/>
      <c r="EJ1140" s="409"/>
      <c r="EK1140" s="409"/>
      <c r="EL1140" s="409"/>
      <c r="EM1140" s="409"/>
      <c r="EN1140" s="409"/>
      <c r="EX1140" s="409"/>
      <c r="EY1140" s="409"/>
      <c r="EZ1140" s="409"/>
      <c r="FA1140" s="409"/>
      <c r="FB1140" s="409"/>
      <c r="FC1140" s="409"/>
      <c r="FD1140" s="409"/>
      <c r="FN1140" s="409"/>
      <c r="FO1140" s="409"/>
      <c r="FP1140" s="409"/>
      <c r="FQ1140" s="409"/>
      <c r="FR1140" s="409"/>
      <c r="FS1140" s="409"/>
      <c r="FT1140" s="409"/>
      <c r="GD1140" s="409"/>
      <c r="GE1140" s="409"/>
      <c r="GF1140" s="409"/>
      <c r="GG1140" s="409"/>
      <c r="GH1140" s="409"/>
      <c r="GI1140" s="409"/>
      <c r="GJ1140" s="409"/>
      <c r="GT1140" s="409"/>
      <c r="GU1140" s="409"/>
      <c r="GV1140" s="409"/>
      <c r="GW1140" s="409"/>
      <c r="GX1140" s="409"/>
      <c r="GY1140" s="409"/>
      <c r="GZ1140" s="409"/>
      <c r="HJ1140" s="409"/>
      <c r="HK1140" s="409"/>
      <c r="HL1140" s="409"/>
      <c r="HM1140" s="409"/>
      <c r="HN1140" s="409"/>
      <c r="HO1140" s="409"/>
      <c r="HP1140" s="409"/>
      <c r="HZ1140" s="409"/>
      <c r="IA1140" s="409"/>
      <c r="IB1140" s="409"/>
      <c r="IC1140" s="409"/>
      <c r="ID1140" s="409"/>
      <c r="IE1140" s="409"/>
      <c r="IF1140" s="409"/>
      <c r="IP1140" s="409"/>
      <c r="IQ1140" s="409"/>
      <c r="IR1140" s="409"/>
      <c r="IS1140" s="409"/>
      <c r="IT1140" s="409"/>
      <c r="IU1140" s="409"/>
      <c r="IV1140" s="409"/>
    </row>
    <row r="1141" spans="10:256">
      <c r="J1141" s="409"/>
      <c r="K1141" s="409"/>
      <c r="L1141" s="409"/>
      <c r="M1141" s="409"/>
      <c r="N1141" s="409"/>
      <c r="O1141" s="409"/>
      <c r="P1141" s="409"/>
      <c r="Q1141" s="409"/>
      <c r="R1141" s="409"/>
      <c r="S1141" s="409"/>
      <c r="T1141" s="409"/>
      <c r="U1141" s="409"/>
      <c r="V1141" s="409"/>
      <c r="W1141" s="409"/>
      <c r="X1141" s="409"/>
      <c r="AP1141" s="409"/>
      <c r="AQ1141" s="409"/>
      <c r="AR1141" s="409"/>
      <c r="AS1141" s="409"/>
      <c r="AT1141" s="409"/>
      <c r="AU1141" s="409"/>
      <c r="AV1141" s="409"/>
      <c r="BF1141" s="409"/>
      <c r="BG1141" s="409"/>
      <c r="BH1141" s="409"/>
      <c r="BI1141" s="409"/>
      <c r="BJ1141" s="409"/>
      <c r="BK1141" s="409"/>
      <c r="BL1141" s="409"/>
      <c r="BV1141" s="409"/>
      <c r="BW1141" s="409"/>
      <c r="BX1141" s="409"/>
      <c r="BY1141" s="409"/>
      <c r="BZ1141" s="409"/>
      <c r="CA1141" s="409"/>
      <c r="CB1141" s="409"/>
      <c r="CL1141" s="409"/>
      <c r="CM1141" s="409"/>
      <c r="CN1141" s="409"/>
      <c r="CO1141" s="409"/>
      <c r="CP1141" s="409"/>
      <c r="CQ1141" s="409"/>
      <c r="CR1141" s="409"/>
      <c r="DB1141" s="409"/>
      <c r="DC1141" s="409"/>
      <c r="DD1141" s="409"/>
      <c r="DE1141" s="409"/>
      <c r="DF1141" s="409"/>
      <c r="DG1141" s="409"/>
      <c r="DH1141" s="409"/>
      <c r="DR1141" s="409"/>
      <c r="DS1141" s="409"/>
      <c r="DT1141" s="409"/>
      <c r="DU1141" s="409"/>
      <c r="DV1141" s="409"/>
      <c r="DW1141" s="409"/>
      <c r="DX1141" s="409"/>
      <c r="EH1141" s="409"/>
      <c r="EI1141" s="409"/>
      <c r="EJ1141" s="409"/>
      <c r="EK1141" s="409"/>
      <c r="EL1141" s="409"/>
      <c r="EM1141" s="409"/>
      <c r="EN1141" s="409"/>
      <c r="EX1141" s="409"/>
      <c r="EY1141" s="409"/>
      <c r="EZ1141" s="409"/>
      <c r="FA1141" s="409"/>
      <c r="FB1141" s="409"/>
      <c r="FC1141" s="409"/>
      <c r="FD1141" s="409"/>
      <c r="FN1141" s="409"/>
      <c r="FO1141" s="409"/>
      <c r="FP1141" s="409"/>
      <c r="FQ1141" s="409"/>
      <c r="FR1141" s="409"/>
      <c r="FS1141" s="409"/>
      <c r="FT1141" s="409"/>
      <c r="GD1141" s="409"/>
      <c r="GE1141" s="409"/>
      <c r="GF1141" s="409"/>
      <c r="GG1141" s="409"/>
      <c r="GH1141" s="409"/>
      <c r="GI1141" s="409"/>
      <c r="GJ1141" s="409"/>
      <c r="GT1141" s="409"/>
      <c r="GU1141" s="409"/>
      <c r="GV1141" s="409"/>
      <c r="GW1141" s="409"/>
      <c r="GX1141" s="409"/>
      <c r="GY1141" s="409"/>
      <c r="GZ1141" s="409"/>
      <c r="HJ1141" s="409"/>
      <c r="HK1141" s="409"/>
      <c r="HL1141" s="409"/>
      <c r="HM1141" s="409"/>
      <c r="HN1141" s="409"/>
      <c r="HO1141" s="409"/>
      <c r="HP1141" s="409"/>
      <c r="HZ1141" s="409"/>
      <c r="IA1141" s="409"/>
      <c r="IB1141" s="409"/>
      <c r="IC1141" s="409"/>
      <c r="ID1141" s="409"/>
      <c r="IE1141" s="409"/>
      <c r="IF1141" s="409"/>
      <c r="IP1141" s="409"/>
      <c r="IQ1141" s="409"/>
      <c r="IR1141" s="409"/>
      <c r="IS1141" s="409"/>
      <c r="IT1141" s="409"/>
      <c r="IU1141" s="409"/>
      <c r="IV1141" s="409"/>
    </row>
    <row r="1142" spans="10:256">
      <c r="J1142" s="409"/>
      <c r="K1142" s="409"/>
      <c r="L1142" s="409"/>
      <c r="M1142" s="409"/>
      <c r="N1142" s="409"/>
      <c r="O1142" s="409"/>
      <c r="P1142" s="409"/>
      <c r="Q1142" s="409"/>
      <c r="R1142" s="409"/>
      <c r="S1142" s="409"/>
      <c r="T1142" s="409"/>
      <c r="U1142" s="409"/>
      <c r="V1142" s="409"/>
      <c r="W1142" s="409"/>
      <c r="X1142" s="409"/>
      <c r="AP1142" s="409"/>
      <c r="AQ1142" s="409"/>
      <c r="AR1142" s="409"/>
      <c r="AS1142" s="409"/>
      <c r="AT1142" s="409"/>
      <c r="AU1142" s="409"/>
      <c r="AV1142" s="409"/>
      <c r="BF1142" s="409"/>
      <c r="BG1142" s="409"/>
      <c r="BH1142" s="409"/>
      <c r="BI1142" s="409"/>
      <c r="BJ1142" s="409"/>
      <c r="BK1142" s="409"/>
      <c r="BL1142" s="409"/>
      <c r="BV1142" s="409"/>
      <c r="BW1142" s="409"/>
      <c r="BX1142" s="409"/>
      <c r="BY1142" s="409"/>
      <c r="BZ1142" s="409"/>
      <c r="CA1142" s="409"/>
      <c r="CB1142" s="409"/>
      <c r="CL1142" s="409"/>
      <c r="CM1142" s="409"/>
      <c r="CN1142" s="409"/>
      <c r="CO1142" s="409"/>
      <c r="CP1142" s="409"/>
      <c r="CQ1142" s="409"/>
      <c r="CR1142" s="409"/>
      <c r="DB1142" s="409"/>
      <c r="DC1142" s="409"/>
      <c r="DD1142" s="409"/>
      <c r="DE1142" s="409"/>
      <c r="DF1142" s="409"/>
      <c r="DG1142" s="409"/>
      <c r="DH1142" s="409"/>
      <c r="DR1142" s="409"/>
      <c r="DS1142" s="409"/>
      <c r="DT1142" s="409"/>
      <c r="DU1142" s="409"/>
      <c r="DV1142" s="409"/>
      <c r="DW1142" s="409"/>
      <c r="DX1142" s="409"/>
      <c r="EH1142" s="409"/>
      <c r="EI1142" s="409"/>
      <c r="EJ1142" s="409"/>
      <c r="EK1142" s="409"/>
      <c r="EL1142" s="409"/>
      <c r="EM1142" s="409"/>
      <c r="EN1142" s="409"/>
      <c r="EX1142" s="409"/>
      <c r="EY1142" s="409"/>
      <c r="EZ1142" s="409"/>
      <c r="FA1142" s="409"/>
      <c r="FB1142" s="409"/>
      <c r="FC1142" s="409"/>
      <c r="FD1142" s="409"/>
      <c r="FN1142" s="409"/>
      <c r="FO1142" s="409"/>
      <c r="FP1142" s="409"/>
      <c r="FQ1142" s="409"/>
      <c r="FR1142" s="409"/>
      <c r="FS1142" s="409"/>
      <c r="FT1142" s="409"/>
      <c r="GD1142" s="409"/>
      <c r="GE1142" s="409"/>
      <c r="GF1142" s="409"/>
      <c r="GG1142" s="409"/>
      <c r="GH1142" s="409"/>
      <c r="GI1142" s="409"/>
      <c r="GJ1142" s="409"/>
      <c r="GT1142" s="409"/>
      <c r="GU1142" s="409"/>
      <c r="GV1142" s="409"/>
      <c r="GW1142" s="409"/>
      <c r="GX1142" s="409"/>
      <c r="GY1142" s="409"/>
      <c r="GZ1142" s="409"/>
      <c r="HJ1142" s="409"/>
      <c r="HK1142" s="409"/>
      <c r="HL1142" s="409"/>
      <c r="HM1142" s="409"/>
      <c r="HN1142" s="409"/>
      <c r="HO1142" s="409"/>
      <c r="HP1142" s="409"/>
      <c r="HZ1142" s="409"/>
      <c r="IA1142" s="409"/>
      <c r="IB1142" s="409"/>
      <c r="IC1142" s="409"/>
      <c r="ID1142" s="409"/>
      <c r="IE1142" s="409"/>
      <c r="IF1142" s="409"/>
      <c r="IP1142" s="409"/>
      <c r="IQ1142" s="409"/>
      <c r="IR1142" s="409"/>
      <c r="IS1142" s="409"/>
      <c r="IT1142" s="409"/>
      <c r="IU1142" s="409"/>
      <c r="IV1142" s="409"/>
    </row>
    <row r="1143" spans="10:256">
      <c r="J1143" s="409"/>
      <c r="K1143" s="409"/>
      <c r="L1143" s="409"/>
      <c r="M1143" s="409"/>
      <c r="N1143" s="409"/>
      <c r="O1143" s="409"/>
      <c r="P1143" s="409"/>
      <c r="Q1143" s="409"/>
      <c r="R1143" s="409"/>
      <c r="S1143" s="409"/>
      <c r="T1143" s="409"/>
      <c r="U1143" s="409"/>
      <c r="V1143" s="409"/>
      <c r="W1143" s="409"/>
      <c r="X1143" s="409"/>
      <c r="AP1143" s="409"/>
      <c r="AQ1143" s="409"/>
      <c r="AR1143" s="409"/>
      <c r="AS1143" s="409"/>
      <c r="AT1143" s="409"/>
      <c r="AU1143" s="409"/>
      <c r="AV1143" s="409"/>
      <c r="BF1143" s="409"/>
      <c r="BG1143" s="409"/>
      <c r="BH1143" s="409"/>
      <c r="BI1143" s="409"/>
      <c r="BJ1143" s="409"/>
      <c r="BK1143" s="409"/>
      <c r="BL1143" s="409"/>
      <c r="BV1143" s="409"/>
      <c r="BW1143" s="409"/>
      <c r="BX1143" s="409"/>
      <c r="BY1143" s="409"/>
      <c r="BZ1143" s="409"/>
      <c r="CA1143" s="409"/>
      <c r="CB1143" s="409"/>
      <c r="CL1143" s="409"/>
      <c r="CM1143" s="409"/>
      <c r="CN1143" s="409"/>
      <c r="CO1143" s="409"/>
      <c r="CP1143" s="409"/>
      <c r="CQ1143" s="409"/>
      <c r="CR1143" s="409"/>
      <c r="DB1143" s="409"/>
      <c r="DC1143" s="409"/>
      <c r="DD1143" s="409"/>
      <c r="DE1143" s="409"/>
      <c r="DF1143" s="409"/>
      <c r="DG1143" s="409"/>
      <c r="DH1143" s="409"/>
      <c r="DR1143" s="409"/>
      <c r="DS1143" s="409"/>
      <c r="DT1143" s="409"/>
      <c r="DU1143" s="409"/>
      <c r="DV1143" s="409"/>
      <c r="DW1143" s="409"/>
      <c r="DX1143" s="409"/>
      <c r="EH1143" s="409"/>
      <c r="EI1143" s="409"/>
      <c r="EJ1143" s="409"/>
      <c r="EK1143" s="409"/>
      <c r="EL1143" s="409"/>
      <c r="EM1143" s="409"/>
      <c r="EN1143" s="409"/>
      <c r="EX1143" s="409"/>
      <c r="EY1143" s="409"/>
      <c r="EZ1143" s="409"/>
      <c r="FA1143" s="409"/>
      <c r="FB1143" s="409"/>
      <c r="FC1143" s="409"/>
      <c r="FD1143" s="409"/>
      <c r="FN1143" s="409"/>
      <c r="FO1143" s="409"/>
      <c r="FP1143" s="409"/>
      <c r="FQ1143" s="409"/>
      <c r="FR1143" s="409"/>
      <c r="FS1143" s="409"/>
      <c r="FT1143" s="409"/>
      <c r="GD1143" s="409"/>
      <c r="GE1143" s="409"/>
      <c r="GF1143" s="409"/>
      <c r="GG1143" s="409"/>
      <c r="GH1143" s="409"/>
      <c r="GI1143" s="409"/>
      <c r="GJ1143" s="409"/>
      <c r="GT1143" s="409"/>
      <c r="GU1143" s="409"/>
      <c r="GV1143" s="409"/>
      <c r="GW1143" s="409"/>
      <c r="GX1143" s="409"/>
      <c r="GY1143" s="409"/>
      <c r="GZ1143" s="409"/>
      <c r="HJ1143" s="409"/>
      <c r="HK1143" s="409"/>
      <c r="HL1143" s="409"/>
      <c r="HM1143" s="409"/>
      <c r="HN1143" s="409"/>
      <c r="HO1143" s="409"/>
      <c r="HP1143" s="409"/>
      <c r="HZ1143" s="409"/>
      <c r="IA1143" s="409"/>
      <c r="IB1143" s="409"/>
      <c r="IC1143" s="409"/>
      <c r="ID1143" s="409"/>
      <c r="IE1143" s="409"/>
      <c r="IF1143" s="409"/>
      <c r="IP1143" s="409"/>
      <c r="IQ1143" s="409"/>
      <c r="IR1143" s="409"/>
      <c r="IS1143" s="409"/>
      <c r="IT1143" s="409"/>
      <c r="IU1143" s="409"/>
      <c r="IV1143" s="409"/>
    </row>
    <row r="1144" spans="10:256">
      <c r="J1144" s="409"/>
      <c r="K1144" s="409"/>
      <c r="L1144" s="409"/>
      <c r="M1144" s="409"/>
      <c r="N1144" s="409"/>
      <c r="O1144" s="409"/>
      <c r="P1144" s="409"/>
      <c r="Q1144" s="409"/>
      <c r="R1144" s="409"/>
      <c r="S1144" s="409"/>
      <c r="T1144" s="409"/>
      <c r="U1144" s="409"/>
      <c r="V1144" s="409"/>
      <c r="W1144" s="409"/>
      <c r="X1144" s="409"/>
      <c r="AP1144" s="409"/>
      <c r="AQ1144" s="409"/>
      <c r="AR1144" s="409"/>
      <c r="AS1144" s="409"/>
      <c r="AT1144" s="409"/>
      <c r="AU1144" s="409"/>
      <c r="AV1144" s="409"/>
      <c r="BF1144" s="409"/>
      <c r="BG1144" s="409"/>
      <c r="BH1144" s="409"/>
      <c r="BI1144" s="409"/>
      <c r="BJ1144" s="409"/>
      <c r="BK1144" s="409"/>
      <c r="BL1144" s="409"/>
      <c r="BV1144" s="409"/>
      <c r="BW1144" s="409"/>
      <c r="BX1144" s="409"/>
      <c r="BY1144" s="409"/>
      <c r="BZ1144" s="409"/>
      <c r="CA1144" s="409"/>
      <c r="CB1144" s="409"/>
      <c r="CL1144" s="409"/>
      <c r="CM1144" s="409"/>
      <c r="CN1144" s="409"/>
      <c r="CO1144" s="409"/>
      <c r="CP1144" s="409"/>
      <c r="CQ1144" s="409"/>
      <c r="CR1144" s="409"/>
      <c r="DB1144" s="409"/>
      <c r="DC1144" s="409"/>
      <c r="DD1144" s="409"/>
      <c r="DE1144" s="409"/>
      <c r="DF1144" s="409"/>
      <c r="DG1144" s="409"/>
      <c r="DH1144" s="409"/>
      <c r="DR1144" s="409"/>
      <c r="DS1144" s="409"/>
      <c r="DT1144" s="409"/>
      <c r="DU1144" s="409"/>
      <c r="DV1144" s="409"/>
      <c r="DW1144" s="409"/>
      <c r="DX1144" s="409"/>
      <c r="EH1144" s="409"/>
      <c r="EI1144" s="409"/>
      <c r="EJ1144" s="409"/>
      <c r="EK1144" s="409"/>
      <c r="EL1144" s="409"/>
      <c r="EM1144" s="409"/>
      <c r="EN1144" s="409"/>
      <c r="EX1144" s="409"/>
      <c r="EY1144" s="409"/>
      <c r="EZ1144" s="409"/>
      <c r="FA1144" s="409"/>
      <c r="FB1144" s="409"/>
      <c r="FC1144" s="409"/>
      <c r="FD1144" s="409"/>
      <c r="FN1144" s="409"/>
      <c r="FO1144" s="409"/>
      <c r="FP1144" s="409"/>
      <c r="FQ1144" s="409"/>
      <c r="FR1144" s="409"/>
      <c r="FS1144" s="409"/>
      <c r="FT1144" s="409"/>
      <c r="GD1144" s="409"/>
      <c r="GE1144" s="409"/>
      <c r="GF1144" s="409"/>
      <c r="GG1144" s="409"/>
      <c r="GH1144" s="409"/>
      <c r="GI1144" s="409"/>
      <c r="GJ1144" s="409"/>
      <c r="GT1144" s="409"/>
      <c r="GU1144" s="409"/>
      <c r="GV1144" s="409"/>
      <c r="GW1144" s="409"/>
      <c r="GX1144" s="409"/>
      <c r="GY1144" s="409"/>
      <c r="GZ1144" s="409"/>
      <c r="HJ1144" s="409"/>
      <c r="HK1144" s="409"/>
      <c r="HL1144" s="409"/>
      <c r="HM1144" s="409"/>
      <c r="HN1144" s="409"/>
      <c r="HO1144" s="409"/>
      <c r="HP1144" s="409"/>
      <c r="HZ1144" s="409"/>
      <c r="IA1144" s="409"/>
      <c r="IB1144" s="409"/>
      <c r="IC1144" s="409"/>
      <c r="ID1144" s="409"/>
      <c r="IE1144" s="409"/>
      <c r="IF1144" s="409"/>
      <c r="IP1144" s="409"/>
      <c r="IQ1144" s="409"/>
      <c r="IR1144" s="409"/>
      <c r="IS1144" s="409"/>
      <c r="IT1144" s="409"/>
      <c r="IU1144" s="409"/>
      <c r="IV1144" s="409"/>
    </row>
    <row r="1145" spans="10:256">
      <c r="J1145" s="409"/>
      <c r="K1145" s="409"/>
      <c r="L1145" s="409"/>
      <c r="M1145" s="409"/>
      <c r="N1145" s="409"/>
      <c r="O1145" s="409"/>
      <c r="P1145" s="409"/>
      <c r="Q1145" s="409"/>
      <c r="R1145" s="409"/>
      <c r="S1145" s="409"/>
      <c r="T1145" s="409"/>
      <c r="U1145" s="409"/>
      <c r="V1145" s="409"/>
      <c r="W1145" s="409"/>
      <c r="X1145" s="409"/>
      <c r="AP1145" s="409"/>
      <c r="AQ1145" s="409"/>
      <c r="AR1145" s="409"/>
      <c r="AS1145" s="409"/>
      <c r="AT1145" s="409"/>
      <c r="AU1145" s="409"/>
      <c r="AV1145" s="409"/>
      <c r="BF1145" s="409"/>
      <c r="BG1145" s="409"/>
      <c r="BH1145" s="409"/>
      <c r="BI1145" s="409"/>
      <c r="BJ1145" s="409"/>
      <c r="BK1145" s="409"/>
      <c r="BL1145" s="409"/>
      <c r="BV1145" s="409"/>
      <c r="BW1145" s="409"/>
      <c r="BX1145" s="409"/>
      <c r="BY1145" s="409"/>
      <c r="BZ1145" s="409"/>
      <c r="CA1145" s="409"/>
      <c r="CB1145" s="409"/>
      <c r="CL1145" s="409"/>
      <c r="CM1145" s="409"/>
      <c r="CN1145" s="409"/>
      <c r="CO1145" s="409"/>
      <c r="CP1145" s="409"/>
      <c r="CQ1145" s="409"/>
      <c r="CR1145" s="409"/>
      <c r="DB1145" s="409"/>
      <c r="DC1145" s="409"/>
      <c r="DD1145" s="409"/>
      <c r="DE1145" s="409"/>
      <c r="DF1145" s="409"/>
      <c r="DG1145" s="409"/>
      <c r="DH1145" s="409"/>
      <c r="DR1145" s="409"/>
      <c r="DS1145" s="409"/>
      <c r="DT1145" s="409"/>
      <c r="DU1145" s="409"/>
      <c r="DV1145" s="409"/>
      <c r="DW1145" s="409"/>
      <c r="DX1145" s="409"/>
      <c r="EH1145" s="409"/>
      <c r="EI1145" s="409"/>
      <c r="EJ1145" s="409"/>
      <c r="EK1145" s="409"/>
      <c r="EL1145" s="409"/>
      <c r="EM1145" s="409"/>
      <c r="EN1145" s="409"/>
      <c r="EX1145" s="409"/>
      <c r="EY1145" s="409"/>
      <c r="EZ1145" s="409"/>
      <c r="FA1145" s="409"/>
      <c r="FB1145" s="409"/>
      <c r="FC1145" s="409"/>
      <c r="FD1145" s="409"/>
      <c r="FN1145" s="409"/>
      <c r="FO1145" s="409"/>
      <c r="FP1145" s="409"/>
      <c r="FQ1145" s="409"/>
      <c r="FR1145" s="409"/>
      <c r="FS1145" s="409"/>
      <c r="FT1145" s="409"/>
      <c r="GD1145" s="409"/>
      <c r="GE1145" s="409"/>
      <c r="GF1145" s="409"/>
      <c r="GG1145" s="409"/>
      <c r="GH1145" s="409"/>
      <c r="GI1145" s="409"/>
      <c r="GJ1145" s="409"/>
      <c r="GT1145" s="409"/>
      <c r="GU1145" s="409"/>
      <c r="GV1145" s="409"/>
      <c r="GW1145" s="409"/>
      <c r="GX1145" s="409"/>
      <c r="GY1145" s="409"/>
      <c r="GZ1145" s="409"/>
      <c r="HJ1145" s="409"/>
      <c r="HK1145" s="409"/>
      <c r="HL1145" s="409"/>
      <c r="HM1145" s="409"/>
      <c r="HN1145" s="409"/>
      <c r="HO1145" s="409"/>
      <c r="HP1145" s="409"/>
      <c r="HZ1145" s="409"/>
      <c r="IA1145" s="409"/>
      <c r="IB1145" s="409"/>
      <c r="IC1145" s="409"/>
      <c r="ID1145" s="409"/>
      <c r="IE1145" s="409"/>
      <c r="IF1145" s="409"/>
      <c r="IP1145" s="409"/>
      <c r="IQ1145" s="409"/>
      <c r="IR1145" s="409"/>
      <c r="IS1145" s="409"/>
      <c r="IT1145" s="409"/>
      <c r="IU1145" s="409"/>
      <c r="IV1145" s="409"/>
    </row>
    <row r="1146" spans="10:256">
      <c r="J1146" s="409"/>
      <c r="K1146" s="409"/>
      <c r="L1146" s="409"/>
      <c r="M1146" s="409"/>
      <c r="N1146" s="409"/>
      <c r="O1146" s="409"/>
      <c r="P1146" s="409"/>
      <c r="Q1146" s="409"/>
      <c r="R1146" s="409"/>
      <c r="S1146" s="409"/>
      <c r="T1146" s="409"/>
      <c r="U1146" s="409"/>
      <c r="V1146" s="409"/>
      <c r="W1146" s="409"/>
      <c r="X1146" s="409"/>
      <c r="AP1146" s="409"/>
      <c r="AQ1146" s="409"/>
      <c r="AR1146" s="409"/>
      <c r="AS1146" s="409"/>
      <c r="AT1146" s="409"/>
      <c r="AU1146" s="409"/>
      <c r="AV1146" s="409"/>
      <c r="BF1146" s="409"/>
      <c r="BG1146" s="409"/>
      <c r="BH1146" s="409"/>
      <c r="BI1146" s="409"/>
      <c r="BJ1146" s="409"/>
      <c r="BK1146" s="409"/>
      <c r="BL1146" s="409"/>
      <c r="BV1146" s="409"/>
      <c r="BW1146" s="409"/>
      <c r="BX1146" s="409"/>
      <c r="BY1146" s="409"/>
      <c r="BZ1146" s="409"/>
      <c r="CA1146" s="409"/>
      <c r="CB1146" s="409"/>
      <c r="CL1146" s="409"/>
      <c r="CM1146" s="409"/>
      <c r="CN1146" s="409"/>
      <c r="CO1146" s="409"/>
      <c r="CP1146" s="409"/>
      <c r="CQ1146" s="409"/>
      <c r="CR1146" s="409"/>
      <c r="DB1146" s="409"/>
      <c r="DC1146" s="409"/>
      <c r="DD1146" s="409"/>
      <c r="DE1146" s="409"/>
      <c r="DF1146" s="409"/>
      <c r="DG1146" s="409"/>
      <c r="DH1146" s="409"/>
      <c r="DR1146" s="409"/>
      <c r="DS1146" s="409"/>
      <c r="DT1146" s="409"/>
      <c r="DU1146" s="409"/>
      <c r="DV1146" s="409"/>
      <c r="DW1146" s="409"/>
      <c r="DX1146" s="409"/>
      <c r="EH1146" s="409"/>
      <c r="EI1146" s="409"/>
      <c r="EJ1146" s="409"/>
      <c r="EK1146" s="409"/>
      <c r="EL1146" s="409"/>
      <c r="EM1146" s="409"/>
      <c r="EN1146" s="409"/>
      <c r="EX1146" s="409"/>
      <c r="EY1146" s="409"/>
      <c r="EZ1146" s="409"/>
      <c r="FA1146" s="409"/>
      <c r="FB1146" s="409"/>
      <c r="FC1146" s="409"/>
      <c r="FD1146" s="409"/>
      <c r="FN1146" s="409"/>
      <c r="FO1146" s="409"/>
      <c r="FP1146" s="409"/>
      <c r="FQ1146" s="409"/>
      <c r="FR1146" s="409"/>
      <c r="FS1146" s="409"/>
      <c r="FT1146" s="409"/>
      <c r="GD1146" s="409"/>
      <c r="GE1146" s="409"/>
      <c r="GF1146" s="409"/>
      <c r="GG1146" s="409"/>
      <c r="GH1146" s="409"/>
      <c r="GI1146" s="409"/>
      <c r="GJ1146" s="409"/>
      <c r="GT1146" s="409"/>
      <c r="GU1146" s="409"/>
      <c r="GV1146" s="409"/>
      <c r="GW1146" s="409"/>
      <c r="GX1146" s="409"/>
      <c r="GY1146" s="409"/>
      <c r="GZ1146" s="409"/>
      <c r="HJ1146" s="409"/>
      <c r="HK1146" s="409"/>
      <c r="HL1146" s="409"/>
      <c r="HM1146" s="409"/>
      <c r="HN1146" s="409"/>
      <c r="HO1146" s="409"/>
      <c r="HP1146" s="409"/>
      <c r="HZ1146" s="409"/>
      <c r="IA1146" s="409"/>
      <c r="IB1146" s="409"/>
      <c r="IC1146" s="409"/>
      <c r="ID1146" s="409"/>
      <c r="IE1146" s="409"/>
      <c r="IF1146" s="409"/>
      <c r="IP1146" s="409"/>
      <c r="IQ1146" s="409"/>
      <c r="IR1146" s="409"/>
      <c r="IS1146" s="409"/>
      <c r="IT1146" s="409"/>
      <c r="IU1146" s="409"/>
      <c r="IV1146" s="409"/>
    </row>
    <row r="1147" spans="10:256">
      <c r="J1147" s="409"/>
      <c r="K1147" s="409"/>
      <c r="L1147" s="409"/>
      <c r="M1147" s="409"/>
      <c r="N1147" s="409"/>
      <c r="O1147" s="409"/>
      <c r="P1147" s="409"/>
      <c r="Q1147" s="409"/>
      <c r="R1147" s="409"/>
      <c r="S1147" s="409"/>
      <c r="T1147" s="409"/>
      <c r="U1147" s="409"/>
      <c r="V1147" s="409"/>
      <c r="W1147" s="409"/>
      <c r="X1147" s="409"/>
      <c r="AP1147" s="409"/>
      <c r="AQ1147" s="409"/>
      <c r="AR1147" s="409"/>
      <c r="AS1147" s="409"/>
      <c r="AT1147" s="409"/>
      <c r="AU1147" s="409"/>
      <c r="AV1147" s="409"/>
      <c r="BF1147" s="409"/>
      <c r="BG1147" s="409"/>
      <c r="BH1147" s="409"/>
      <c r="BI1147" s="409"/>
      <c r="BJ1147" s="409"/>
      <c r="BK1147" s="409"/>
      <c r="BL1147" s="409"/>
      <c r="BV1147" s="409"/>
      <c r="BW1147" s="409"/>
      <c r="BX1147" s="409"/>
      <c r="BY1147" s="409"/>
      <c r="BZ1147" s="409"/>
      <c r="CA1147" s="409"/>
      <c r="CB1147" s="409"/>
      <c r="CL1147" s="409"/>
      <c r="CM1147" s="409"/>
      <c r="CN1147" s="409"/>
      <c r="CO1147" s="409"/>
      <c r="CP1147" s="409"/>
      <c r="CQ1147" s="409"/>
      <c r="CR1147" s="409"/>
      <c r="DB1147" s="409"/>
      <c r="DC1147" s="409"/>
      <c r="DD1147" s="409"/>
      <c r="DE1147" s="409"/>
      <c r="DF1147" s="409"/>
      <c r="DG1147" s="409"/>
      <c r="DH1147" s="409"/>
      <c r="DR1147" s="409"/>
      <c r="DS1147" s="409"/>
      <c r="DT1147" s="409"/>
      <c r="DU1147" s="409"/>
      <c r="DV1147" s="409"/>
      <c r="DW1147" s="409"/>
      <c r="DX1147" s="409"/>
      <c r="EH1147" s="409"/>
      <c r="EI1147" s="409"/>
      <c r="EJ1147" s="409"/>
      <c r="EK1147" s="409"/>
      <c r="EL1147" s="409"/>
      <c r="EM1147" s="409"/>
      <c r="EN1147" s="409"/>
      <c r="EX1147" s="409"/>
      <c r="EY1147" s="409"/>
      <c r="EZ1147" s="409"/>
      <c r="FA1147" s="409"/>
      <c r="FB1147" s="409"/>
      <c r="FC1147" s="409"/>
      <c r="FD1147" s="409"/>
      <c r="FN1147" s="409"/>
      <c r="FO1147" s="409"/>
      <c r="FP1147" s="409"/>
      <c r="FQ1147" s="409"/>
      <c r="FR1147" s="409"/>
      <c r="FS1147" s="409"/>
      <c r="FT1147" s="409"/>
      <c r="GD1147" s="409"/>
      <c r="GE1147" s="409"/>
      <c r="GF1147" s="409"/>
      <c r="GG1147" s="409"/>
      <c r="GH1147" s="409"/>
      <c r="GI1147" s="409"/>
      <c r="GJ1147" s="409"/>
      <c r="GT1147" s="409"/>
      <c r="GU1147" s="409"/>
      <c r="GV1147" s="409"/>
      <c r="GW1147" s="409"/>
      <c r="GX1147" s="409"/>
      <c r="GY1147" s="409"/>
      <c r="GZ1147" s="409"/>
      <c r="HJ1147" s="409"/>
      <c r="HK1147" s="409"/>
      <c r="HL1147" s="409"/>
      <c r="HM1147" s="409"/>
      <c r="HN1147" s="409"/>
      <c r="HO1147" s="409"/>
      <c r="HP1147" s="409"/>
      <c r="HZ1147" s="409"/>
      <c r="IA1147" s="409"/>
      <c r="IB1147" s="409"/>
      <c r="IC1147" s="409"/>
      <c r="ID1147" s="409"/>
      <c r="IE1147" s="409"/>
      <c r="IF1147" s="409"/>
      <c r="IP1147" s="409"/>
      <c r="IQ1147" s="409"/>
      <c r="IR1147" s="409"/>
      <c r="IS1147" s="409"/>
      <c r="IT1147" s="409"/>
      <c r="IU1147" s="409"/>
      <c r="IV1147" s="409"/>
    </row>
    <row r="1148" spans="10:256">
      <c r="J1148" s="409"/>
      <c r="K1148" s="409"/>
      <c r="L1148" s="409"/>
      <c r="M1148" s="409"/>
      <c r="N1148" s="409"/>
      <c r="O1148" s="409"/>
      <c r="P1148" s="409"/>
      <c r="Q1148" s="409"/>
      <c r="R1148" s="409"/>
      <c r="S1148" s="409"/>
      <c r="T1148" s="409"/>
      <c r="U1148" s="409"/>
      <c r="V1148" s="409"/>
      <c r="W1148" s="409"/>
      <c r="X1148" s="409"/>
      <c r="AP1148" s="409"/>
      <c r="AQ1148" s="409"/>
      <c r="AR1148" s="409"/>
      <c r="AS1148" s="409"/>
      <c r="AT1148" s="409"/>
      <c r="AU1148" s="409"/>
      <c r="AV1148" s="409"/>
      <c r="BF1148" s="409"/>
      <c r="BG1148" s="409"/>
      <c r="BH1148" s="409"/>
      <c r="BI1148" s="409"/>
      <c r="BJ1148" s="409"/>
      <c r="BK1148" s="409"/>
      <c r="BL1148" s="409"/>
      <c r="BV1148" s="409"/>
      <c r="BW1148" s="409"/>
      <c r="BX1148" s="409"/>
      <c r="BY1148" s="409"/>
      <c r="BZ1148" s="409"/>
      <c r="CA1148" s="409"/>
      <c r="CB1148" s="409"/>
      <c r="CL1148" s="409"/>
      <c r="CM1148" s="409"/>
      <c r="CN1148" s="409"/>
      <c r="CO1148" s="409"/>
      <c r="CP1148" s="409"/>
      <c r="CQ1148" s="409"/>
      <c r="CR1148" s="409"/>
      <c r="DB1148" s="409"/>
      <c r="DC1148" s="409"/>
      <c r="DD1148" s="409"/>
      <c r="DE1148" s="409"/>
      <c r="DF1148" s="409"/>
      <c r="DG1148" s="409"/>
      <c r="DH1148" s="409"/>
      <c r="DR1148" s="409"/>
      <c r="DS1148" s="409"/>
      <c r="DT1148" s="409"/>
      <c r="DU1148" s="409"/>
      <c r="DV1148" s="409"/>
      <c r="DW1148" s="409"/>
      <c r="DX1148" s="409"/>
      <c r="EH1148" s="409"/>
      <c r="EI1148" s="409"/>
      <c r="EJ1148" s="409"/>
      <c r="EK1148" s="409"/>
      <c r="EL1148" s="409"/>
      <c r="EM1148" s="409"/>
      <c r="EN1148" s="409"/>
      <c r="EX1148" s="409"/>
      <c r="EY1148" s="409"/>
      <c r="EZ1148" s="409"/>
      <c r="FA1148" s="409"/>
      <c r="FB1148" s="409"/>
      <c r="FC1148" s="409"/>
      <c r="FD1148" s="409"/>
      <c r="FN1148" s="409"/>
      <c r="FO1148" s="409"/>
      <c r="FP1148" s="409"/>
      <c r="FQ1148" s="409"/>
      <c r="FR1148" s="409"/>
      <c r="FS1148" s="409"/>
      <c r="FT1148" s="409"/>
      <c r="GD1148" s="409"/>
      <c r="GE1148" s="409"/>
      <c r="GF1148" s="409"/>
      <c r="GG1148" s="409"/>
      <c r="GH1148" s="409"/>
      <c r="GI1148" s="409"/>
      <c r="GJ1148" s="409"/>
      <c r="GT1148" s="409"/>
      <c r="GU1148" s="409"/>
      <c r="GV1148" s="409"/>
      <c r="GW1148" s="409"/>
      <c r="GX1148" s="409"/>
      <c r="GY1148" s="409"/>
      <c r="GZ1148" s="409"/>
      <c r="HJ1148" s="409"/>
      <c r="HK1148" s="409"/>
      <c r="HL1148" s="409"/>
      <c r="HM1148" s="409"/>
      <c r="HN1148" s="409"/>
      <c r="HO1148" s="409"/>
      <c r="HP1148" s="409"/>
      <c r="HZ1148" s="409"/>
      <c r="IA1148" s="409"/>
      <c r="IB1148" s="409"/>
      <c r="IC1148" s="409"/>
      <c r="ID1148" s="409"/>
      <c r="IE1148" s="409"/>
      <c r="IF1148" s="409"/>
      <c r="IP1148" s="409"/>
      <c r="IQ1148" s="409"/>
      <c r="IR1148" s="409"/>
      <c r="IS1148" s="409"/>
      <c r="IT1148" s="409"/>
      <c r="IU1148" s="409"/>
      <c r="IV1148" s="409"/>
    </row>
    <row r="1149" spans="10:256">
      <c r="J1149" s="409"/>
      <c r="K1149" s="409"/>
      <c r="L1149" s="409"/>
      <c r="M1149" s="409"/>
      <c r="N1149" s="409"/>
      <c r="O1149" s="409"/>
      <c r="P1149" s="409"/>
      <c r="Q1149" s="409"/>
      <c r="R1149" s="409"/>
      <c r="S1149" s="409"/>
      <c r="T1149" s="409"/>
      <c r="U1149" s="409"/>
      <c r="V1149" s="409"/>
      <c r="W1149" s="409"/>
      <c r="X1149" s="409"/>
      <c r="AP1149" s="409"/>
      <c r="AQ1149" s="409"/>
      <c r="AR1149" s="409"/>
      <c r="AS1149" s="409"/>
      <c r="AT1149" s="409"/>
      <c r="AU1149" s="409"/>
      <c r="AV1149" s="409"/>
      <c r="BF1149" s="409"/>
      <c r="BG1149" s="409"/>
      <c r="BH1149" s="409"/>
      <c r="BI1149" s="409"/>
      <c r="BJ1149" s="409"/>
      <c r="BK1149" s="409"/>
      <c r="BL1149" s="409"/>
      <c r="BV1149" s="409"/>
      <c r="BW1149" s="409"/>
      <c r="BX1149" s="409"/>
      <c r="BY1149" s="409"/>
      <c r="BZ1149" s="409"/>
      <c r="CA1149" s="409"/>
      <c r="CB1149" s="409"/>
      <c r="CL1149" s="409"/>
      <c r="CM1149" s="409"/>
      <c r="CN1149" s="409"/>
      <c r="CO1149" s="409"/>
      <c r="CP1149" s="409"/>
      <c r="CQ1149" s="409"/>
      <c r="CR1149" s="409"/>
      <c r="DB1149" s="409"/>
      <c r="DC1149" s="409"/>
      <c r="DD1149" s="409"/>
      <c r="DE1149" s="409"/>
      <c r="DF1149" s="409"/>
      <c r="DG1149" s="409"/>
      <c r="DH1149" s="409"/>
      <c r="DR1149" s="409"/>
      <c r="DS1149" s="409"/>
      <c r="DT1149" s="409"/>
      <c r="DU1149" s="409"/>
      <c r="DV1149" s="409"/>
      <c r="DW1149" s="409"/>
      <c r="DX1149" s="409"/>
      <c r="EH1149" s="409"/>
      <c r="EI1149" s="409"/>
      <c r="EJ1149" s="409"/>
      <c r="EK1149" s="409"/>
      <c r="EL1149" s="409"/>
      <c r="EM1149" s="409"/>
      <c r="EN1149" s="409"/>
      <c r="EX1149" s="409"/>
      <c r="EY1149" s="409"/>
      <c r="EZ1149" s="409"/>
      <c r="FA1149" s="409"/>
      <c r="FB1149" s="409"/>
      <c r="FC1149" s="409"/>
      <c r="FD1149" s="409"/>
      <c r="FN1149" s="409"/>
      <c r="FO1149" s="409"/>
      <c r="FP1149" s="409"/>
      <c r="FQ1149" s="409"/>
      <c r="FR1149" s="409"/>
      <c r="FS1149" s="409"/>
      <c r="FT1149" s="409"/>
      <c r="GD1149" s="409"/>
      <c r="GE1149" s="409"/>
      <c r="GF1149" s="409"/>
      <c r="GG1149" s="409"/>
      <c r="GH1149" s="409"/>
      <c r="GI1149" s="409"/>
      <c r="GJ1149" s="409"/>
      <c r="GT1149" s="409"/>
      <c r="GU1149" s="409"/>
      <c r="GV1149" s="409"/>
      <c r="GW1149" s="409"/>
      <c r="GX1149" s="409"/>
      <c r="GY1149" s="409"/>
      <c r="GZ1149" s="409"/>
      <c r="HJ1149" s="409"/>
      <c r="HK1149" s="409"/>
      <c r="HL1149" s="409"/>
      <c r="HM1149" s="409"/>
      <c r="HN1149" s="409"/>
      <c r="HO1149" s="409"/>
      <c r="HP1149" s="409"/>
      <c r="HZ1149" s="409"/>
      <c r="IA1149" s="409"/>
      <c r="IB1149" s="409"/>
      <c r="IC1149" s="409"/>
      <c r="ID1149" s="409"/>
      <c r="IE1149" s="409"/>
      <c r="IF1149" s="409"/>
      <c r="IP1149" s="409"/>
      <c r="IQ1149" s="409"/>
      <c r="IR1149" s="409"/>
      <c r="IS1149" s="409"/>
      <c r="IT1149" s="409"/>
      <c r="IU1149" s="409"/>
      <c r="IV1149" s="409"/>
    </row>
    <row r="1150" spans="10:256">
      <c r="J1150" s="409"/>
      <c r="K1150" s="409"/>
      <c r="L1150" s="409"/>
      <c r="M1150" s="409"/>
      <c r="N1150" s="409"/>
      <c r="O1150" s="409"/>
      <c r="P1150" s="409"/>
      <c r="Q1150" s="409"/>
      <c r="R1150" s="409"/>
      <c r="S1150" s="409"/>
      <c r="T1150" s="409"/>
      <c r="U1150" s="409"/>
      <c r="V1150" s="409"/>
      <c r="W1150" s="409"/>
      <c r="X1150" s="409"/>
      <c r="AP1150" s="409"/>
      <c r="AQ1150" s="409"/>
      <c r="AR1150" s="409"/>
      <c r="AS1150" s="409"/>
      <c r="AT1150" s="409"/>
      <c r="AU1150" s="409"/>
      <c r="AV1150" s="409"/>
      <c r="BF1150" s="409"/>
      <c r="BG1150" s="409"/>
      <c r="BH1150" s="409"/>
      <c r="BI1150" s="409"/>
      <c r="BJ1150" s="409"/>
      <c r="BK1150" s="409"/>
      <c r="BL1150" s="409"/>
      <c r="BV1150" s="409"/>
      <c r="BW1150" s="409"/>
      <c r="BX1150" s="409"/>
      <c r="BY1150" s="409"/>
      <c r="BZ1150" s="409"/>
      <c r="CA1150" s="409"/>
      <c r="CB1150" s="409"/>
      <c r="CL1150" s="409"/>
      <c r="CM1150" s="409"/>
      <c r="CN1150" s="409"/>
      <c r="CO1150" s="409"/>
      <c r="CP1150" s="409"/>
      <c r="CQ1150" s="409"/>
      <c r="CR1150" s="409"/>
      <c r="DB1150" s="409"/>
      <c r="DC1150" s="409"/>
      <c r="DD1150" s="409"/>
      <c r="DE1150" s="409"/>
      <c r="DF1150" s="409"/>
      <c r="DG1150" s="409"/>
      <c r="DH1150" s="409"/>
      <c r="DR1150" s="409"/>
      <c r="DS1150" s="409"/>
      <c r="DT1150" s="409"/>
      <c r="DU1150" s="409"/>
      <c r="DV1150" s="409"/>
      <c r="DW1150" s="409"/>
      <c r="DX1150" s="409"/>
      <c r="EH1150" s="409"/>
      <c r="EI1150" s="409"/>
      <c r="EJ1150" s="409"/>
      <c r="EK1150" s="409"/>
      <c r="EL1150" s="409"/>
      <c r="EM1150" s="409"/>
      <c r="EN1150" s="409"/>
      <c r="EX1150" s="409"/>
      <c r="EY1150" s="409"/>
      <c r="EZ1150" s="409"/>
      <c r="FA1150" s="409"/>
      <c r="FB1150" s="409"/>
      <c r="FC1150" s="409"/>
      <c r="FD1150" s="409"/>
      <c r="FN1150" s="409"/>
      <c r="FO1150" s="409"/>
      <c r="FP1150" s="409"/>
      <c r="FQ1150" s="409"/>
      <c r="FR1150" s="409"/>
      <c r="FS1150" s="409"/>
      <c r="FT1150" s="409"/>
      <c r="GD1150" s="409"/>
      <c r="GE1150" s="409"/>
      <c r="GF1150" s="409"/>
      <c r="GG1150" s="409"/>
      <c r="GH1150" s="409"/>
      <c r="GI1150" s="409"/>
      <c r="GJ1150" s="409"/>
      <c r="GT1150" s="409"/>
      <c r="GU1150" s="409"/>
      <c r="GV1150" s="409"/>
      <c r="GW1150" s="409"/>
      <c r="GX1150" s="409"/>
      <c r="GY1150" s="409"/>
      <c r="GZ1150" s="409"/>
      <c r="HJ1150" s="409"/>
      <c r="HK1150" s="409"/>
      <c r="HL1150" s="409"/>
      <c r="HM1150" s="409"/>
      <c r="HN1150" s="409"/>
      <c r="HO1150" s="409"/>
      <c r="HP1150" s="409"/>
      <c r="HZ1150" s="409"/>
      <c r="IA1150" s="409"/>
      <c r="IB1150" s="409"/>
      <c r="IC1150" s="409"/>
      <c r="ID1150" s="409"/>
      <c r="IE1150" s="409"/>
      <c r="IF1150" s="409"/>
      <c r="IP1150" s="409"/>
      <c r="IQ1150" s="409"/>
      <c r="IR1150" s="409"/>
      <c r="IS1150" s="409"/>
      <c r="IT1150" s="409"/>
      <c r="IU1150" s="409"/>
      <c r="IV1150" s="409"/>
    </row>
    <row r="1151" spans="10:256">
      <c r="J1151" s="409"/>
      <c r="K1151" s="409"/>
      <c r="L1151" s="409"/>
      <c r="M1151" s="409"/>
      <c r="N1151" s="409"/>
      <c r="O1151" s="409"/>
      <c r="P1151" s="409"/>
      <c r="Q1151" s="409"/>
      <c r="R1151" s="409"/>
      <c r="S1151" s="409"/>
      <c r="T1151" s="409"/>
      <c r="U1151" s="409"/>
      <c r="V1151" s="409"/>
      <c r="W1151" s="409"/>
      <c r="X1151" s="409"/>
      <c r="AP1151" s="409"/>
      <c r="AQ1151" s="409"/>
      <c r="AR1151" s="409"/>
      <c r="AS1151" s="409"/>
      <c r="AT1151" s="409"/>
      <c r="AU1151" s="409"/>
      <c r="AV1151" s="409"/>
      <c r="BF1151" s="409"/>
      <c r="BG1151" s="409"/>
      <c r="BH1151" s="409"/>
      <c r="BI1151" s="409"/>
      <c r="BJ1151" s="409"/>
      <c r="BK1151" s="409"/>
      <c r="BL1151" s="409"/>
      <c r="BV1151" s="409"/>
      <c r="BW1151" s="409"/>
      <c r="BX1151" s="409"/>
      <c r="BY1151" s="409"/>
      <c r="BZ1151" s="409"/>
      <c r="CA1151" s="409"/>
      <c r="CB1151" s="409"/>
      <c r="CL1151" s="409"/>
      <c r="CM1151" s="409"/>
      <c r="CN1151" s="409"/>
      <c r="CO1151" s="409"/>
      <c r="CP1151" s="409"/>
      <c r="CQ1151" s="409"/>
      <c r="CR1151" s="409"/>
      <c r="DB1151" s="409"/>
      <c r="DC1151" s="409"/>
      <c r="DD1151" s="409"/>
      <c r="DE1151" s="409"/>
      <c r="DF1151" s="409"/>
      <c r="DG1151" s="409"/>
      <c r="DH1151" s="409"/>
      <c r="DR1151" s="409"/>
      <c r="DS1151" s="409"/>
      <c r="DT1151" s="409"/>
      <c r="DU1151" s="409"/>
      <c r="DV1151" s="409"/>
      <c r="DW1151" s="409"/>
      <c r="DX1151" s="409"/>
      <c r="EH1151" s="409"/>
      <c r="EI1151" s="409"/>
      <c r="EJ1151" s="409"/>
      <c r="EK1151" s="409"/>
      <c r="EL1151" s="409"/>
      <c r="EM1151" s="409"/>
      <c r="EN1151" s="409"/>
      <c r="EX1151" s="409"/>
      <c r="EY1151" s="409"/>
      <c r="EZ1151" s="409"/>
      <c r="FA1151" s="409"/>
      <c r="FB1151" s="409"/>
      <c r="FC1151" s="409"/>
      <c r="FD1151" s="409"/>
      <c r="FN1151" s="409"/>
      <c r="FO1151" s="409"/>
      <c r="FP1151" s="409"/>
      <c r="FQ1151" s="409"/>
      <c r="FR1151" s="409"/>
      <c r="FS1151" s="409"/>
      <c r="FT1151" s="409"/>
      <c r="GD1151" s="409"/>
      <c r="GE1151" s="409"/>
      <c r="GF1151" s="409"/>
      <c r="GG1151" s="409"/>
      <c r="GH1151" s="409"/>
      <c r="GI1151" s="409"/>
      <c r="GJ1151" s="409"/>
      <c r="GT1151" s="409"/>
      <c r="GU1151" s="409"/>
      <c r="GV1151" s="409"/>
      <c r="GW1151" s="409"/>
      <c r="GX1151" s="409"/>
      <c r="GY1151" s="409"/>
      <c r="GZ1151" s="409"/>
      <c r="HJ1151" s="409"/>
      <c r="HK1151" s="409"/>
      <c r="HL1151" s="409"/>
      <c r="HM1151" s="409"/>
      <c r="HN1151" s="409"/>
      <c r="HO1151" s="409"/>
      <c r="HP1151" s="409"/>
      <c r="HZ1151" s="409"/>
      <c r="IA1151" s="409"/>
      <c r="IB1151" s="409"/>
      <c r="IC1151" s="409"/>
      <c r="ID1151" s="409"/>
      <c r="IE1151" s="409"/>
      <c r="IF1151" s="409"/>
      <c r="IP1151" s="409"/>
      <c r="IQ1151" s="409"/>
      <c r="IR1151" s="409"/>
      <c r="IS1151" s="409"/>
      <c r="IT1151" s="409"/>
      <c r="IU1151" s="409"/>
      <c r="IV1151" s="409"/>
    </row>
    <row r="1152" spans="10:256">
      <c r="J1152" s="409"/>
      <c r="K1152" s="409"/>
      <c r="L1152" s="409"/>
      <c r="M1152" s="409"/>
      <c r="N1152" s="409"/>
      <c r="O1152" s="409"/>
      <c r="P1152" s="409"/>
      <c r="Q1152" s="409"/>
      <c r="R1152" s="409"/>
      <c r="S1152" s="409"/>
      <c r="T1152" s="409"/>
      <c r="U1152" s="409"/>
      <c r="V1152" s="409"/>
      <c r="W1152" s="409"/>
      <c r="X1152" s="409"/>
      <c r="AP1152" s="409"/>
      <c r="AQ1152" s="409"/>
      <c r="AR1152" s="409"/>
      <c r="AS1152" s="409"/>
      <c r="AT1152" s="409"/>
      <c r="AU1152" s="409"/>
      <c r="AV1152" s="409"/>
      <c r="BF1152" s="409"/>
      <c r="BG1152" s="409"/>
      <c r="BH1152" s="409"/>
      <c r="BI1152" s="409"/>
      <c r="BJ1152" s="409"/>
      <c r="BK1152" s="409"/>
      <c r="BL1152" s="409"/>
      <c r="BV1152" s="409"/>
      <c r="BW1152" s="409"/>
      <c r="BX1152" s="409"/>
      <c r="BY1152" s="409"/>
      <c r="BZ1152" s="409"/>
      <c r="CA1152" s="409"/>
      <c r="CB1152" s="409"/>
      <c r="CL1152" s="409"/>
      <c r="CM1152" s="409"/>
      <c r="CN1152" s="409"/>
      <c r="CO1152" s="409"/>
      <c r="CP1152" s="409"/>
      <c r="CQ1152" s="409"/>
      <c r="CR1152" s="409"/>
      <c r="DB1152" s="409"/>
      <c r="DC1152" s="409"/>
      <c r="DD1152" s="409"/>
      <c r="DE1152" s="409"/>
      <c r="DF1152" s="409"/>
      <c r="DG1152" s="409"/>
      <c r="DH1152" s="409"/>
      <c r="DR1152" s="409"/>
      <c r="DS1152" s="409"/>
      <c r="DT1152" s="409"/>
      <c r="DU1152" s="409"/>
      <c r="DV1152" s="409"/>
      <c r="DW1152" s="409"/>
      <c r="DX1152" s="409"/>
      <c r="EH1152" s="409"/>
      <c r="EI1152" s="409"/>
      <c r="EJ1152" s="409"/>
      <c r="EK1152" s="409"/>
      <c r="EL1152" s="409"/>
      <c r="EM1152" s="409"/>
      <c r="EN1152" s="409"/>
      <c r="EX1152" s="409"/>
      <c r="EY1152" s="409"/>
      <c r="EZ1152" s="409"/>
      <c r="FA1152" s="409"/>
      <c r="FB1152" s="409"/>
      <c r="FC1152" s="409"/>
      <c r="FD1152" s="409"/>
      <c r="FN1152" s="409"/>
      <c r="FO1152" s="409"/>
      <c r="FP1152" s="409"/>
      <c r="FQ1152" s="409"/>
      <c r="FR1152" s="409"/>
      <c r="FS1152" s="409"/>
      <c r="FT1152" s="409"/>
      <c r="GD1152" s="409"/>
      <c r="GE1152" s="409"/>
      <c r="GF1152" s="409"/>
      <c r="GG1152" s="409"/>
      <c r="GH1152" s="409"/>
      <c r="GI1152" s="409"/>
      <c r="GJ1152" s="409"/>
      <c r="GT1152" s="409"/>
      <c r="GU1152" s="409"/>
      <c r="GV1152" s="409"/>
      <c r="GW1152" s="409"/>
      <c r="GX1152" s="409"/>
      <c r="GY1152" s="409"/>
      <c r="GZ1152" s="409"/>
      <c r="HJ1152" s="409"/>
      <c r="HK1152" s="409"/>
      <c r="HL1152" s="409"/>
      <c r="HM1152" s="409"/>
      <c r="HN1152" s="409"/>
      <c r="HO1152" s="409"/>
      <c r="HP1152" s="409"/>
      <c r="HZ1152" s="409"/>
      <c r="IA1152" s="409"/>
      <c r="IB1152" s="409"/>
      <c r="IC1152" s="409"/>
      <c r="ID1152" s="409"/>
      <c r="IE1152" s="409"/>
      <c r="IF1152" s="409"/>
      <c r="IP1152" s="409"/>
      <c r="IQ1152" s="409"/>
      <c r="IR1152" s="409"/>
      <c r="IS1152" s="409"/>
      <c r="IT1152" s="409"/>
      <c r="IU1152" s="409"/>
      <c r="IV1152" s="409"/>
    </row>
    <row r="1153" spans="10:256">
      <c r="J1153" s="409"/>
      <c r="K1153" s="409"/>
      <c r="L1153" s="409"/>
      <c r="M1153" s="409"/>
      <c r="N1153" s="409"/>
      <c r="O1153" s="409"/>
      <c r="P1153" s="409"/>
      <c r="Q1153" s="409"/>
      <c r="R1153" s="409"/>
      <c r="S1153" s="409"/>
      <c r="T1153" s="409"/>
      <c r="U1153" s="409"/>
      <c r="V1153" s="409"/>
      <c r="W1153" s="409"/>
      <c r="X1153" s="409"/>
      <c r="AP1153" s="409"/>
      <c r="AQ1153" s="409"/>
      <c r="AR1153" s="409"/>
      <c r="AS1153" s="409"/>
      <c r="AT1153" s="409"/>
      <c r="AU1153" s="409"/>
      <c r="AV1153" s="409"/>
      <c r="BF1153" s="409"/>
      <c r="BG1153" s="409"/>
      <c r="BH1153" s="409"/>
      <c r="BI1153" s="409"/>
      <c r="BJ1153" s="409"/>
      <c r="BK1153" s="409"/>
      <c r="BL1153" s="409"/>
      <c r="BV1153" s="409"/>
      <c r="BW1153" s="409"/>
      <c r="BX1153" s="409"/>
      <c r="BY1153" s="409"/>
      <c r="BZ1153" s="409"/>
      <c r="CA1153" s="409"/>
      <c r="CB1153" s="409"/>
      <c r="CL1153" s="409"/>
      <c r="CM1153" s="409"/>
      <c r="CN1153" s="409"/>
      <c r="CO1153" s="409"/>
      <c r="CP1153" s="409"/>
      <c r="CQ1153" s="409"/>
      <c r="CR1153" s="409"/>
      <c r="DB1153" s="409"/>
      <c r="DC1153" s="409"/>
      <c r="DD1153" s="409"/>
      <c r="DE1153" s="409"/>
      <c r="DF1153" s="409"/>
      <c r="DG1153" s="409"/>
      <c r="DH1153" s="409"/>
      <c r="DR1153" s="409"/>
      <c r="DS1153" s="409"/>
      <c r="DT1153" s="409"/>
      <c r="DU1153" s="409"/>
      <c r="DV1153" s="409"/>
      <c r="DW1153" s="409"/>
      <c r="DX1153" s="409"/>
      <c r="EH1153" s="409"/>
      <c r="EI1153" s="409"/>
      <c r="EJ1153" s="409"/>
      <c r="EK1153" s="409"/>
      <c r="EL1153" s="409"/>
      <c r="EM1153" s="409"/>
      <c r="EN1153" s="409"/>
      <c r="EX1153" s="409"/>
      <c r="EY1153" s="409"/>
      <c r="EZ1153" s="409"/>
      <c r="FA1153" s="409"/>
      <c r="FB1153" s="409"/>
      <c r="FC1153" s="409"/>
      <c r="FD1153" s="409"/>
      <c r="FN1153" s="409"/>
      <c r="FO1153" s="409"/>
      <c r="FP1153" s="409"/>
      <c r="FQ1153" s="409"/>
      <c r="FR1153" s="409"/>
      <c r="FS1153" s="409"/>
      <c r="FT1153" s="409"/>
      <c r="GD1153" s="409"/>
      <c r="GE1153" s="409"/>
      <c r="GF1153" s="409"/>
      <c r="GG1153" s="409"/>
      <c r="GH1153" s="409"/>
      <c r="GI1153" s="409"/>
      <c r="GJ1153" s="409"/>
      <c r="GT1153" s="409"/>
      <c r="GU1153" s="409"/>
      <c r="GV1153" s="409"/>
      <c r="GW1153" s="409"/>
      <c r="GX1153" s="409"/>
      <c r="GY1153" s="409"/>
      <c r="GZ1153" s="409"/>
      <c r="HJ1153" s="409"/>
      <c r="HK1153" s="409"/>
      <c r="HL1153" s="409"/>
      <c r="HM1153" s="409"/>
      <c r="HN1153" s="409"/>
      <c r="HO1153" s="409"/>
      <c r="HP1153" s="409"/>
      <c r="HZ1153" s="409"/>
      <c r="IA1153" s="409"/>
      <c r="IB1153" s="409"/>
      <c r="IC1153" s="409"/>
      <c r="ID1153" s="409"/>
      <c r="IE1153" s="409"/>
      <c r="IF1153" s="409"/>
      <c r="IP1153" s="409"/>
      <c r="IQ1153" s="409"/>
      <c r="IR1153" s="409"/>
      <c r="IS1153" s="409"/>
      <c r="IT1153" s="409"/>
      <c r="IU1153" s="409"/>
      <c r="IV1153" s="409"/>
    </row>
    <row r="1154" spans="10:256">
      <c r="J1154" s="409"/>
      <c r="K1154" s="409"/>
      <c r="L1154" s="409"/>
      <c r="M1154" s="409"/>
      <c r="N1154" s="409"/>
      <c r="O1154" s="409"/>
      <c r="P1154" s="409"/>
      <c r="Q1154" s="409"/>
      <c r="R1154" s="409"/>
      <c r="S1154" s="409"/>
      <c r="T1154" s="409"/>
      <c r="U1154" s="409"/>
      <c r="V1154" s="409"/>
      <c r="W1154" s="409"/>
      <c r="X1154" s="409"/>
      <c r="AP1154" s="409"/>
      <c r="AQ1154" s="409"/>
      <c r="AR1154" s="409"/>
      <c r="AS1154" s="409"/>
      <c r="AT1154" s="409"/>
      <c r="AU1154" s="409"/>
      <c r="AV1154" s="409"/>
      <c r="BF1154" s="409"/>
      <c r="BG1154" s="409"/>
      <c r="BH1154" s="409"/>
      <c r="BI1154" s="409"/>
      <c r="BJ1154" s="409"/>
      <c r="BK1154" s="409"/>
      <c r="BL1154" s="409"/>
      <c r="BV1154" s="409"/>
      <c r="BW1154" s="409"/>
      <c r="BX1154" s="409"/>
      <c r="BY1154" s="409"/>
      <c r="BZ1154" s="409"/>
      <c r="CA1154" s="409"/>
      <c r="CB1154" s="409"/>
      <c r="CL1154" s="409"/>
      <c r="CM1154" s="409"/>
      <c r="CN1154" s="409"/>
      <c r="CO1154" s="409"/>
      <c r="CP1154" s="409"/>
      <c r="CQ1154" s="409"/>
      <c r="CR1154" s="409"/>
      <c r="DB1154" s="409"/>
      <c r="DC1154" s="409"/>
      <c r="DD1154" s="409"/>
      <c r="DE1154" s="409"/>
      <c r="DF1154" s="409"/>
      <c r="DG1154" s="409"/>
      <c r="DH1154" s="409"/>
      <c r="DR1154" s="409"/>
      <c r="DS1154" s="409"/>
      <c r="DT1154" s="409"/>
      <c r="DU1154" s="409"/>
      <c r="DV1154" s="409"/>
      <c r="DW1154" s="409"/>
      <c r="DX1154" s="409"/>
      <c r="EH1154" s="409"/>
      <c r="EI1154" s="409"/>
      <c r="EJ1154" s="409"/>
      <c r="EK1154" s="409"/>
      <c r="EL1154" s="409"/>
      <c r="EM1154" s="409"/>
      <c r="EN1154" s="409"/>
      <c r="EX1154" s="409"/>
      <c r="EY1154" s="409"/>
      <c r="EZ1154" s="409"/>
      <c r="FA1154" s="409"/>
      <c r="FB1154" s="409"/>
      <c r="FC1154" s="409"/>
      <c r="FD1154" s="409"/>
      <c r="FN1154" s="409"/>
      <c r="FO1154" s="409"/>
      <c r="FP1154" s="409"/>
      <c r="FQ1154" s="409"/>
      <c r="FR1154" s="409"/>
      <c r="FS1154" s="409"/>
      <c r="FT1154" s="409"/>
      <c r="GD1154" s="409"/>
      <c r="GE1154" s="409"/>
      <c r="GF1154" s="409"/>
      <c r="GG1154" s="409"/>
      <c r="GH1154" s="409"/>
      <c r="GI1154" s="409"/>
      <c r="GJ1154" s="409"/>
      <c r="GT1154" s="409"/>
      <c r="GU1154" s="409"/>
      <c r="GV1154" s="409"/>
      <c r="GW1154" s="409"/>
      <c r="GX1154" s="409"/>
      <c r="GY1154" s="409"/>
      <c r="GZ1154" s="409"/>
      <c r="HJ1154" s="409"/>
      <c r="HK1154" s="409"/>
      <c r="HL1154" s="409"/>
      <c r="HM1154" s="409"/>
      <c r="HN1154" s="409"/>
      <c r="HO1154" s="409"/>
      <c r="HP1154" s="409"/>
      <c r="HZ1154" s="409"/>
      <c r="IA1154" s="409"/>
      <c r="IB1154" s="409"/>
      <c r="IC1154" s="409"/>
      <c r="ID1154" s="409"/>
      <c r="IE1154" s="409"/>
      <c r="IF1154" s="409"/>
      <c r="IP1154" s="409"/>
      <c r="IQ1154" s="409"/>
      <c r="IR1154" s="409"/>
      <c r="IS1154" s="409"/>
      <c r="IT1154" s="409"/>
      <c r="IU1154" s="409"/>
      <c r="IV1154" s="409"/>
    </row>
    <row r="1155" spans="10:256">
      <c r="J1155" s="409"/>
      <c r="K1155" s="409"/>
      <c r="L1155" s="409"/>
      <c r="M1155" s="409"/>
      <c r="N1155" s="409"/>
      <c r="O1155" s="409"/>
      <c r="P1155" s="409"/>
      <c r="Q1155" s="409"/>
      <c r="R1155" s="409"/>
      <c r="S1155" s="409"/>
      <c r="T1155" s="409"/>
      <c r="U1155" s="409"/>
      <c r="V1155" s="409"/>
      <c r="W1155" s="409"/>
      <c r="X1155" s="409"/>
      <c r="AP1155" s="409"/>
      <c r="AQ1155" s="409"/>
      <c r="AR1155" s="409"/>
      <c r="AS1155" s="409"/>
      <c r="AT1155" s="409"/>
      <c r="AU1155" s="409"/>
      <c r="AV1155" s="409"/>
      <c r="BF1155" s="409"/>
      <c r="BG1155" s="409"/>
      <c r="BH1155" s="409"/>
      <c r="BI1155" s="409"/>
      <c r="BJ1155" s="409"/>
      <c r="BK1155" s="409"/>
      <c r="BL1155" s="409"/>
      <c r="BV1155" s="409"/>
      <c r="BW1155" s="409"/>
      <c r="BX1155" s="409"/>
      <c r="BY1155" s="409"/>
      <c r="BZ1155" s="409"/>
      <c r="CA1155" s="409"/>
      <c r="CB1155" s="409"/>
      <c r="CL1155" s="409"/>
      <c r="CM1155" s="409"/>
      <c r="CN1155" s="409"/>
      <c r="CO1155" s="409"/>
      <c r="CP1155" s="409"/>
      <c r="CQ1155" s="409"/>
      <c r="CR1155" s="409"/>
      <c r="DB1155" s="409"/>
      <c r="DC1155" s="409"/>
      <c r="DD1155" s="409"/>
      <c r="DE1155" s="409"/>
      <c r="DF1155" s="409"/>
      <c r="DG1155" s="409"/>
      <c r="DH1155" s="409"/>
      <c r="DR1155" s="409"/>
      <c r="DS1155" s="409"/>
      <c r="DT1155" s="409"/>
      <c r="DU1155" s="409"/>
      <c r="DV1155" s="409"/>
      <c r="DW1155" s="409"/>
      <c r="DX1155" s="409"/>
      <c r="EH1155" s="409"/>
      <c r="EI1155" s="409"/>
      <c r="EJ1155" s="409"/>
      <c r="EK1155" s="409"/>
      <c r="EL1155" s="409"/>
      <c r="EM1155" s="409"/>
      <c r="EN1155" s="409"/>
      <c r="EX1155" s="409"/>
      <c r="EY1155" s="409"/>
      <c r="EZ1155" s="409"/>
      <c r="FA1155" s="409"/>
      <c r="FB1155" s="409"/>
      <c r="FC1155" s="409"/>
      <c r="FD1155" s="409"/>
      <c r="FN1155" s="409"/>
      <c r="FO1155" s="409"/>
      <c r="FP1155" s="409"/>
      <c r="FQ1155" s="409"/>
      <c r="FR1155" s="409"/>
      <c r="FS1155" s="409"/>
      <c r="FT1155" s="409"/>
      <c r="GD1155" s="409"/>
      <c r="GE1155" s="409"/>
      <c r="GF1155" s="409"/>
      <c r="GG1155" s="409"/>
      <c r="GH1155" s="409"/>
      <c r="GI1155" s="409"/>
      <c r="GJ1155" s="409"/>
      <c r="GT1155" s="409"/>
      <c r="GU1155" s="409"/>
      <c r="GV1155" s="409"/>
      <c r="GW1155" s="409"/>
      <c r="GX1155" s="409"/>
      <c r="GY1155" s="409"/>
      <c r="GZ1155" s="409"/>
      <c r="HJ1155" s="409"/>
      <c r="HK1155" s="409"/>
      <c r="HL1155" s="409"/>
      <c r="HM1155" s="409"/>
      <c r="HN1155" s="409"/>
      <c r="HO1155" s="409"/>
      <c r="HP1155" s="409"/>
      <c r="HZ1155" s="409"/>
      <c r="IA1155" s="409"/>
      <c r="IB1155" s="409"/>
      <c r="IC1155" s="409"/>
      <c r="ID1155" s="409"/>
      <c r="IE1155" s="409"/>
      <c r="IF1155" s="409"/>
      <c r="IP1155" s="409"/>
      <c r="IQ1155" s="409"/>
      <c r="IR1155" s="409"/>
      <c r="IS1155" s="409"/>
      <c r="IT1155" s="409"/>
      <c r="IU1155" s="409"/>
      <c r="IV1155" s="409"/>
    </row>
    <row r="1156" spans="10:256">
      <c r="J1156" s="409"/>
      <c r="K1156" s="409"/>
      <c r="L1156" s="409"/>
      <c r="M1156" s="409"/>
      <c r="N1156" s="409"/>
      <c r="O1156" s="409"/>
      <c r="P1156" s="409"/>
      <c r="Q1156" s="409"/>
      <c r="R1156" s="409"/>
      <c r="S1156" s="409"/>
      <c r="T1156" s="409"/>
      <c r="U1156" s="409"/>
      <c r="V1156" s="409"/>
      <c r="W1156" s="409"/>
      <c r="X1156" s="409"/>
      <c r="AP1156" s="409"/>
      <c r="AQ1156" s="409"/>
      <c r="AR1156" s="409"/>
      <c r="AS1156" s="409"/>
      <c r="AT1156" s="409"/>
      <c r="AU1156" s="409"/>
      <c r="AV1156" s="409"/>
      <c r="BF1156" s="409"/>
      <c r="BG1156" s="409"/>
      <c r="BH1156" s="409"/>
      <c r="BI1156" s="409"/>
      <c r="BJ1156" s="409"/>
      <c r="BK1156" s="409"/>
      <c r="BL1156" s="409"/>
      <c r="BV1156" s="409"/>
      <c r="BW1156" s="409"/>
      <c r="BX1156" s="409"/>
      <c r="BY1156" s="409"/>
      <c r="BZ1156" s="409"/>
      <c r="CA1156" s="409"/>
      <c r="CB1156" s="409"/>
      <c r="CL1156" s="409"/>
      <c r="CM1156" s="409"/>
      <c r="CN1156" s="409"/>
      <c r="CO1156" s="409"/>
      <c r="CP1156" s="409"/>
      <c r="CQ1156" s="409"/>
      <c r="CR1156" s="409"/>
      <c r="DB1156" s="409"/>
      <c r="DC1156" s="409"/>
      <c r="DD1156" s="409"/>
      <c r="DE1156" s="409"/>
      <c r="DF1156" s="409"/>
      <c r="DG1156" s="409"/>
      <c r="DH1156" s="409"/>
      <c r="DR1156" s="409"/>
      <c r="DS1156" s="409"/>
      <c r="DT1156" s="409"/>
      <c r="DU1156" s="409"/>
      <c r="DV1156" s="409"/>
      <c r="DW1156" s="409"/>
      <c r="DX1156" s="409"/>
      <c r="EH1156" s="409"/>
      <c r="EI1156" s="409"/>
      <c r="EJ1156" s="409"/>
      <c r="EK1156" s="409"/>
      <c r="EL1156" s="409"/>
      <c r="EM1156" s="409"/>
      <c r="EN1156" s="409"/>
      <c r="EX1156" s="409"/>
      <c r="EY1156" s="409"/>
      <c r="EZ1156" s="409"/>
      <c r="FA1156" s="409"/>
      <c r="FB1156" s="409"/>
      <c r="FC1156" s="409"/>
      <c r="FD1156" s="409"/>
      <c r="FN1156" s="409"/>
      <c r="FO1156" s="409"/>
      <c r="FP1156" s="409"/>
      <c r="FQ1156" s="409"/>
      <c r="FR1156" s="409"/>
      <c r="FS1156" s="409"/>
      <c r="FT1156" s="409"/>
      <c r="GD1156" s="409"/>
      <c r="GE1156" s="409"/>
      <c r="GF1156" s="409"/>
      <c r="GG1156" s="409"/>
      <c r="GH1156" s="409"/>
      <c r="GI1156" s="409"/>
      <c r="GJ1156" s="409"/>
      <c r="GT1156" s="409"/>
      <c r="GU1156" s="409"/>
      <c r="GV1156" s="409"/>
      <c r="GW1156" s="409"/>
      <c r="GX1156" s="409"/>
      <c r="GY1156" s="409"/>
      <c r="GZ1156" s="409"/>
      <c r="HJ1156" s="409"/>
      <c r="HK1156" s="409"/>
      <c r="HL1156" s="409"/>
      <c r="HM1156" s="409"/>
      <c r="HN1156" s="409"/>
      <c r="HO1156" s="409"/>
      <c r="HP1156" s="409"/>
      <c r="HZ1156" s="409"/>
      <c r="IA1156" s="409"/>
      <c r="IB1156" s="409"/>
      <c r="IC1156" s="409"/>
      <c r="ID1156" s="409"/>
      <c r="IE1156" s="409"/>
      <c r="IF1156" s="409"/>
      <c r="IP1156" s="409"/>
      <c r="IQ1156" s="409"/>
      <c r="IR1156" s="409"/>
      <c r="IS1156" s="409"/>
      <c r="IT1156" s="409"/>
      <c r="IU1156" s="409"/>
      <c r="IV1156" s="409"/>
    </row>
    <row r="1157" spans="10:256">
      <c r="J1157" s="409"/>
      <c r="K1157" s="409"/>
      <c r="L1157" s="409"/>
      <c r="M1157" s="409"/>
      <c r="N1157" s="409"/>
      <c r="O1157" s="409"/>
      <c r="P1157" s="409"/>
      <c r="Q1157" s="409"/>
      <c r="R1157" s="409"/>
      <c r="S1157" s="409"/>
      <c r="T1157" s="409"/>
      <c r="U1157" s="409"/>
      <c r="V1157" s="409"/>
      <c r="W1157" s="409"/>
      <c r="X1157" s="409"/>
      <c r="AP1157" s="409"/>
      <c r="AQ1157" s="409"/>
      <c r="AR1157" s="409"/>
      <c r="AS1157" s="409"/>
      <c r="AT1157" s="409"/>
      <c r="AU1157" s="409"/>
      <c r="AV1157" s="409"/>
      <c r="BF1157" s="409"/>
      <c r="BG1157" s="409"/>
      <c r="BH1157" s="409"/>
      <c r="BI1157" s="409"/>
      <c r="BJ1157" s="409"/>
      <c r="BK1157" s="409"/>
      <c r="BL1157" s="409"/>
      <c r="BV1157" s="409"/>
      <c r="BW1157" s="409"/>
      <c r="BX1157" s="409"/>
      <c r="BY1157" s="409"/>
      <c r="BZ1157" s="409"/>
      <c r="CA1157" s="409"/>
      <c r="CB1157" s="409"/>
      <c r="CL1157" s="409"/>
      <c r="CM1157" s="409"/>
      <c r="CN1157" s="409"/>
      <c r="CO1157" s="409"/>
      <c r="CP1157" s="409"/>
      <c r="CQ1157" s="409"/>
      <c r="CR1157" s="409"/>
      <c r="DB1157" s="409"/>
      <c r="DC1157" s="409"/>
      <c r="DD1157" s="409"/>
      <c r="DE1157" s="409"/>
      <c r="DF1157" s="409"/>
      <c r="DG1157" s="409"/>
      <c r="DH1157" s="409"/>
      <c r="DR1157" s="409"/>
      <c r="DS1157" s="409"/>
      <c r="DT1157" s="409"/>
      <c r="DU1157" s="409"/>
      <c r="DV1157" s="409"/>
      <c r="DW1157" s="409"/>
      <c r="DX1157" s="409"/>
      <c r="EH1157" s="409"/>
      <c r="EI1157" s="409"/>
      <c r="EJ1157" s="409"/>
      <c r="EK1157" s="409"/>
      <c r="EL1157" s="409"/>
      <c r="EM1157" s="409"/>
      <c r="EN1157" s="409"/>
      <c r="EX1157" s="409"/>
      <c r="EY1157" s="409"/>
      <c r="EZ1157" s="409"/>
      <c r="FA1157" s="409"/>
      <c r="FB1157" s="409"/>
      <c r="FC1157" s="409"/>
      <c r="FD1157" s="409"/>
      <c r="FN1157" s="409"/>
      <c r="FO1157" s="409"/>
      <c r="FP1157" s="409"/>
      <c r="FQ1157" s="409"/>
      <c r="FR1157" s="409"/>
      <c r="FS1157" s="409"/>
      <c r="FT1157" s="409"/>
      <c r="GD1157" s="409"/>
      <c r="GE1157" s="409"/>
      <c r="GF1157" s="409"/>
      <c r="GG1157" s="409"/>
      <c r="GH1157" s="409"/>
      <c r="GI1157" s="409"/>
      <c r="GJ1157" s="409"/>
      <c r="GT1157" s="409"/>
      <c r="GU1157" s="409"/>
      <c r="GV1157" s="409"/>
      <c r="GW1157" s="409"/>
      <c r="GX1157" s="409"/>
      <c r="GY1157" s="409"/>
      <c r="GZ1157" s="409"/>
      <c r="HJ1157" s="409"/>
      <c r="HK1157" s="409"/>
      <c r="HL1157" s="409"/>
      <c r="HM1157" s="409"/>
      <c r="HN1157" s="409"/>
      <c r="HO1157" s="409"/>
      <c r="HP1157" s="409"/>
      <c r="HZ1157" s="409"/>
      <c r="IA1157" s="409"/>
      <c r="IB1157" s="409"/>
      <c r="IC1157" s="409"/>
      <c r="ID1157" s="409"/>
      <c r="IE1157" s="409"/>
      <c r="IF1157" s="409"/>
      <c r="IP1157" s="409"/>
      <c r="IQ1157" s="409"/>
      <c r="IR1157" s="409"/>
      <c r="IS1157" s="409"/>
      <c r="IT1157" s="409"/>
      <c r="IU1157" s="409"/>
      <c r="IV1157" s="409"/>
    </row>
    <row r="1158" spans="10:256">
      <c r="J1158" s="409"/>
      <c r="K1158" s="409"/>
      <c r="L1158" s="409"/>
      <c r="M1158" s="409"/>
      <c r="N1158" s="409"/>
      <c r="O1158" s="409"/>
      <c r="P1158" s="409"/>
      <c r="Q1158" s="409"/>
      <c r="R1158" s="409"/>
      <c r="S1158" s="409"/>
      <c r="T1158" s="409"/>
      <c r="U1158" s="409"/>
      <c r="V1158" s="409"/>
      <c r="W1158" s="409"/>
      <c r="X1158" s="409"/>
      <c r="AP1158" s="409"/>
      <c r="AQ1158" s="409"/>
      <c r="AR1158" s="409"/>
      <c r="AS1158" s="409"/>
      <c r="AT1158" s="409"/>
      <c r="AU1158" s="409"/>
      <c r="AV1158" s="409"/>
      <c r="BF1158" s="409"/>
      <c r="BG1158" s="409"/>
      <c r="BH1158" s="409"/>
      <c r="BI1158" s="409"/>
      <c r="BJ1158" s="409"/>
      <c r="BK1158" s="409"/>
      <c r="BL1158" s="409"/>
      <c r="BV1158" s="409"/>
      <c r="BW1158" s="409"/>
      <c r="BX1158" s="409"/>
      <c r="BY1158" s="409"/>
      <c r="BZ1158" s="409"/>
      <c r="CA1158" s="409"/>
      <c r="CB1158" s="409"/>
      <c r="CL1158" s="409"/>
      <c r="CM1158" s="409"/>
      <c r="CN1158" s="409"/>
      <c r="CO1158" s="409"/>
      <c r="CP1158" s="409"/>
      <c r="CQ1158" s="409"/>
      <c r="CR1158" s="409"/>
      <c r="DB1158" s="409"/>
      <c r="DC1158" s="409"/>
      <c r="DD1158" s="409"/>
      <c r="DE1158" s="409"/>
      <c r="DF1158" s="409"/>
      <c r="DG1158" s="409"/>
      <c r="DH1158" s="409"/>
      <c r="DR1158" s="409"/>
      <c r="DS1158" s="409"/>
      <c r="DT1158" s="409"/>
      <c r="DU1158" s="409"/>
      <c r="DV1158" s="409"/>
      <c r="DW1158" s="409"/>
      <c r="DX1158" s="409"/>
      <c r="EH1158" s="409"/>
      <c r="EI1158" s="409"/>
      <c r="EJ1158" s="409"/>
      <c r="EK1158" s="409"/>
      <c r="EL1158" s="409"/>
      <c r="EM1158" s="409"/>
      <c r="EN1158" s="409"/>
      <c r="EX1158" s="409"/>
      <c r="EY1158" s="409"/>
      <c r="EZ1158" s="409"/>
      <c r="FA1158" s="409"/>
      <c r="FB1158" s="409"/>
      <c r="FC1158" s="409"/>
      <c r="FD1158" s="409"/>
      <c r="FN1158" s="409"/>
      <c r="FO1158" s="409"/>
      <c r="FP1158" s="409"/>
      <c r="FQ1158" s="409"/>
      <c r="FR1158" s="409"/>
      <c r="FS1158" s="409"/>
      <c r="FT1158" s="409"/>
      <c r="GD1158" s="409"/>
      <c r="GE1158" s="409"/>
      <c r="GF1158" s="409"/>
      <c r="GG1158" s="409"/>
      <c r="GH1158" s="409"/>
      <c r="GI1158" s="409"/>
      <c r="GJ1158" s="409"/>
      <c r="GT1158" s="409"/>
      <c r="GU1158" s="409"/>
      <c r="GV1158" s="409"/>
      <c r="GW1158" s="409"/>
      <c r="GX1158" s="409"/>
      <c r="GY1158" s="409"/>
      <c r="GZ1158" s="409"/>
      <c r="HJ1158" s="409"/>
      <c r="HK1158" s="409"/>
      <c r="HL1158" s="409"/>
      <c r="HM1158" s="409"/>
      <c r="HN1158" s="409"/>
      <c r="HO1158" s="409"/>
      <c r="HP1158" s="409"/>
      <c r="HZ1158" s="409"/>
      <c r="IA1158" s="409"/>
      <c r="IB1158" s="409"/>
      <c r="IC1158" s="409"/>
      <c r="ID1158" s="409"/>
      <c r="IE1158" s="409"/>
      <c r="IF1158" s="409"/>
      <c r="IP1158" s="409"/>
      <c r="IQ1158" s="409"/>
      <c r="IR1158" s="409"/>
      <c r="IS1158" s="409"/>
      <c r="IT1158" s="409"/>
      <c r="IU1158" s="409"/>
      <c r="IV1158" s="409"/>
    </row>
    <row r="1159" spans="10:256">
      <c r="J1159" s="409"/>
      <c r="K1159" s="409"/>
      <c r="L1159" s="409"/>
      <c r="M1159" s="409"/>
      <c r="N1159" s="409"/>
      <c r="O1159" s="409"/>
      <c r="P1159" s="409"/>
      <c r="Q1159" s="409"/>
      <c r="R1159" s="409"/>
      <c r="S1159" s="409"/>
      <c r="T1159" s="409"/>
      <c r="U1159" s="409"/>
      <c r="V1159" s="409"/>
      <c r="W1159" s="409"/>
      <c r="X1159" s="409"/>
      <c r="AP1159" s="409"/>
      <c r="AQ1159" s="409"/>
      <c r="AR1159" s="409"/>
      <c r="AS1159" s="409"/>
      <c r="AT1159" s="409"/>
      <c r="AU1159" s="409"/>
      <c r="AV1159" s="409"/>
      <c r="BF1159" s="409"/>
      <c r="BG1159" s="409"/>
      <c r="BH1159" s="409"/>
      <c r="BI1159" s="409"/>
      <c r="BJ1159" s="409"/>
      <c r="BK1159" s="409"/>
      <c r="BL1159" s="409"/>
      <c r="BV1159" s="409"/>
      <c r="BW1159" s="409"/>
      <c r="BX1159" s="409"/>
      <c r="BY1159" s="409"/>
      <c r="BZ1159" s="409"/>
      <c r="CA1159" s="409"/>
      <c r="CB1159" s="409"/>
      <c r="CL1159" s="409"/>
      <c r="CM1159" s="409"/>
      <c r="CN1159" s="409"/>
      <c r="CO1159" s="409"/>
      <c r="CP1159" s="409"/>
      <c r="CQ1159" s="409"/>
      <c r="CR1159" s="409"/>
      <c r="DB1159" s="409"/>
      <c r="DC1159" s="409"/>
      <c r="DD1159" s="409"/>
      <c r="DE1159" s="409"/>
      <c r="DF1159" s="409"/>
      <c r="DG1159" s="409"/>
      <c r="DH1159" s="409"/>
      <c r="DR1159" s="409"/>
      <c r="DS1159" s="409"/>
      <c r="DT1159" s="409"/>
      <c r="DU1159" s="409"/>
      <c r="DV1159" s="409"/>
      <c r="DW1159" s="409"/>
      <c r="DX1159" s="409"/>
      <c r="EH1159" s="409"/>
      <c r="EI1159" s="409"/>
      <c r="EJ1159" s="409"/>
      <c r="EK1159" s="409"/>
      <c r="EL1159" s="409"/>
      <c r="EM1159" s="409"/>
      <c r="EN1159" s="409"/>
      <c r="EX1159" s="409"/>
      <c r="EY1159" s="409"/>
      <c r="EZ1159" s="409"/>
      <c r="FA1159" s="409"/>
      <c r="FB1159" s="409"/>
      <c r="FC1159" s="409"/>
      <c r="FD1159" s="409"/>
      <c r="FN1159" s="409"/>
      <c r="FO1159" s="409"/>
      <c r="FP1159" s="409"/>
      <c r="FQ1159" s="409"/>
      <c r="FR1159" s="409"/>
      <c r="FS1159" s="409"/>
      <c r="FT1159" s="409"/>
      <c r="GD1159" s="409"/>
      <c r="GE1159" s="409"/>
      <c r="GF1159" s="409"/>
      <c r="GG1159" s="409"/>
      <c r="GH1159" s="409"/>
      <c r="GI1159" s="409"/>
      <c r="GJ1159" s="409"/>
      <c r="GT1159" s="409"/>
      <c r="GU1159" s="409"/>
      <c r="GV1159" s="409"/>
      <c r="GW1159" s="409"/>
      <c r="GX1159" s="409"/>
      <c r="GY1159" s="409"/>
      <c r="GZ1159" s="409"/>
      <c r="HJ1159" s="409"/>
      <c r="HK1159" s="409"/>
      <c r="HL1159" s="409"/>
      <c r="HM1159" s="409"/>
      <c r="HN1159" s="409"/>
      <c r="HO1159" s="409"/>
      <c r="HP1159" s="409"/>
      <c r="HZ1159" s="409"/>
      <c r="IA1159" s="409"/>
      <c r="IB1159" s="409"/>
      <c r="IC1159" s="409"/>
      <c r="ID1159" s="409"/>
      <c r="IE1159" s="409"/>
      <c r="IF1159" s="409"/>
      <c r="IP1159" s="409"/>
      <c r="IQ1159" s="409"/>
      <c r="IR1159" s="409"/>
      <c r="IS1159" s="409"/>
      <c r="IT1159" s="409"/>
      <c r="IU1159" s="409"/>
      <c r="IV1159" s="409"/>
    </row>
    <row r="1160" spans="10:256">
      <c r="J1160" s="409"/>
      <c r="K1160" s="409"/>
      <c r="L1160" s="409"/>
      <c r="M1160" s="409"/>
      <c r="N1160" s="409"/>
      <c r="O1160" s="409"/>
      <c r="P1160" s="409"/>
      <c r="Q1160" s="409"/>
      <c r="R1160" s="409"/>
      <c r="S1160" s="409"/>
      <c r="T1160" s="409"/>
      <c r="U1160" s="409"/>
      <c r="V1160" s="409"/>
      <c r="W1160" s="409"/>
      <c r="X1160" s="409"/>
      <c r="AP1160" s="409"/>
      <c r="AQ1160" s="409"/>
      <c r="AR1160" s="409"/>
      <c r="AS1160" s="409"/>
      <c r="AT1160" s="409"/>
      <c r="AU1160" s="409"/>
      <c r="AV1160" s="409"/>
      <c r="BF1160" s="409"/>
      <c r="BG1160" s="409"/>
      <c r="BH1160" s="409"/>
      <c r="BI1160" s="409"/>
      <c r="BJ1160" s="409"/>
      <c r="BK1160" s="409"/>
      <c r="BL1160" s="409"/>
      <c r="BV1160" s="409"/>
      <c r="BW1160" s="409"/>
      <c r="BX1160" s="409"/>
      <c r="BY1160" s="409"/>
      <c r="BZ1160" s="409"/>
      <c r="CA1160" s="409"/>
      <c r="CB1160" s="409"/>
      <c r="CL1160" s="409"/>
      <c r="CM1160" s="409"/>
      <c r="CN1160" s="409"/>
      <c r="CO1160" s="409"/>
      <c r="CP1160" s="409"/>
      <c r="CQ1160" s="409"/>
      <c r="CR1160" s="409"/>
      <c r="DB1160" s="409"/>
      <c r="DC1160" s="409"/>
      <c r="DD1160" s="409"/>
      <c r="DE1160" s="409"/>
      <c r="DF1160" s="409"/>
      <c r="DG1160" s="409"/>
      <c r="DH1160" s="409"/>
      <c r="DR1160" s="409"/>
      <c r="DS1160" s="409"/>
      <c r="DT1160" s="409"/>
      <c r="DU1160" s="409"/>
      <c r="DV1160" s="409"/>
      <c r="DW1160" s="409"/>
      <c r="DX1160" s="409"/>
      <c r="EH1160" s="409"/>
      <c r="EI1160" s="409"/>
      <c r="EJ1160" s="409"/>
      <c r="EK1160" s="409"/>
      <c r="EL1160" s="409"/>
      <c r="EM1160" s="409"/>
      <c r="EN1160" s="409"/>
      <c r="EX1160" s="409"/>
      <c r="EY1160" s="409"/>
      <c r="EZ1160" s="409"/>
      <c r="FA1160" s="409"/>
      <c r="FB1160" s="409"/>
      <c r="FC1160" s="409"/>
      <c r="FD1160" s="409"/>
      <c r="FN1160" s="409"/>
      <c r="FO1160" s="409"/>
      <c r="FP1160" s="409"/>
      <c r="FQ1160" s="409"/>
      <c r="FR1160" s="409"/>
      <c r="FS1160" s="409"/>
      <c r="FT1160" s="409"/>
      <c r="GD1160" s="409"/>
      <c r="GE1160" s="409"/>
      <c r="GF1160" s="409"/>
      <c r="GG1160" s="409"/>
      <c r="GH1160" s="409"/>
      <c r="GI1160" s="409"/>
      <c r="GJ1160" s="409"/>
      <c r="GT1160" s="409"/>
      <c r="GU1160" s="409"/>
      <c r="GV1160" s="409"/>
      <c r="GW1160" s="409"/>
      <c r="GX1160" s="409"/>
      <c r="GY1160" s="409"/>
      <c r="GZ1160" s="409"/>
      <c r="HJ1160" s="409"/>
      <c r="HK1160" s="409"/>
      <c r="HL1160" s="409"/>
      <c r="HM1160" s="409"/>
      <c r="HN1160" s="409"/>
      <c r="HO1160" s="409"/>
      <c r="HP1160" s="409"/>
      <c r="HZ1160" s="409"/>
      <c r="IA1160" s="409"/>
      <c r="IB1160" s="409"/>
      <c r="IC1160" s="409"/>
      <c r="ID1160" s="409"/>
      <c r="IE1160" s="409"/>
      <c r="IF1160" s="409"/>
      <c r="IP1160" s="409"/>
      <c r="IQ1160" s="409"/>
      <c r="IR1160" s="409"/>
      <c r="IS1160" s="409"/>
      <c r="IT1160" s="409"/>
      <c r="IU1160" s="409"/>
      <c r="IV1160" s="409"/>
    </row>
    <row r="1161" spans="10:256">
      <c r="J1161" s="409"/>
      <c r="K1161" s="409"/>
      <c r="L1161" s="409"/>
      <c r="M1161" s="409"/>
      <c r="N1161" s="409"/>
      <c r="O1161" s="409"/>
      <c r="P1161" s="409"/>
      <c r="Q1161" s="409"/>
      <c r="R1161" s="409"/>
      <c r="S1161" s="409"/>
      <c r="T1161" s="409"/>
      <c r="U1161" s="409"/>
      <c r="V1161" s="409"/>
      <c r="W1161" s="409"/>
      <c r="X1161" s="409"/>
      <c r="AP1161" s="409"/>
      <c r="AQ1161" s="409"/>
      <c r="AR1161" s="409"/>
      <c r="AS1161" s="409"/>
      <c r="AT1161" s="409"/>
      <c r="AU1161" s="409"/>
      <c r="AV1161" s="409"/>
      <c r="BF1161" s="409"/>
      <c r="BG1161" s="409"/>
      <c r="BH1161" s="409"/>
      <c r="BI1161" s="409"/>
      <c r="BJ1161" s="409"/>
      <c r="BK1161" s="409"/>
      <c r="BL1161" s="409"/>
      <c r="BV1161" s="409"/>
      <c r="BW1161" s="409"/>
      <c r="BX1161" s="409"/>
      <c r="BY1161" s="409"/>
      <c r="BZ1161" s="409"/>
      <c r="CA1161" s="409"/>
      <c r="CB1161" s="409"/>
      <c r="CL1161" s="409"/>
      <c r="CM1161" s="409"/>
      <c r="CN1161" s="409"/>
      <c r="CO1161" s="409"/>
      <c r="CP1161" s="409"/>
      <c r="CQ1161" s="409"/>
      <c r="CR1161" s="409"/>
      <c r="DB1161" s="409"/>
      <c r="DC1161" s="409"/>
      <c r="DD1161" s="409"/>
      <c r="DE1161" s="409"/>
      <c r="DF1161" s="409"/>
      <c r="DG1161" s="409"/>
      <c r="DH1161" s="409"/>
      <c r="DR1161" s="409"/>
      <c r="DS1161" s="409"/>
      <c r="DT1161" s="409"/>
      <c r="DU1161" s="409"/>
      <c r="DV1161" s="409"/>
      <c r="DW1161" s="409"/>
      <c r="DX1161" s="409"/>
      <c r="EH1161" s="409"/>
      <c r="EI1161" s="409"/>
      <c r="EJ1161" s="409"/>
      <c r="EK1161" s="409"/>
      <c r="EL1161" s="409"/>
      <c r="EM1161" s="409"/>
      <c r="EN1161" s="409"/>
      <c r="EX1161" s="409"/>
      <c r="EY1161" s="409"/>
      <c r="EZ1161" s="409"/>
      <c r="FA1161" s="409"/>
      <c r="FB1161" s="409"/>
      <c r="FC1161" s="409"/>
      <c r="FD1161" s="409"/>
      <c r="FN1161" s="409"/>
      <c r="FO1161" s="409"/>
      <c r="FP1161" s="409"/>
      <c r="FQ1161" s="409"/>
      <c r="FR1161" s="409"/>
      <c r="FS1161" s="409"/>
      <c r="FT1161" s="409"/>
      <c r="GD1161" s="409"/>
      <c r="GE1161" s="409"/>
      <c r="GF1161" s="409"/>
      <c r="GG1161" s="409"/>
      <c r="GH1161" s="409"/>
      <c r="GI1161" s="409"/>
      <c r="GJ1161" s="409"/>
      <c r="GT1161" s="409"/>
      <c r="GU1161" s="409"/>
      <c r="GV1161" s="409"/>
      <c r="GW1161" s="409"/>
      <c r="GX1161" s="409"/>
      <c r="GY1161" s="409"/>
      <c r="GZ1161" s="409"/>
      <c r="HJ1161" s="409"/>
      <c r="HK1161" s="409"/>
      <c r="HL1161" s="409"/>
      <c r="HM1161" s="409"/>
      <c r="HN1161" s="409"/>
      <c r="HO1161" s="409"/>
      <c r="HP1161" s="409"/>
      <c r="HZ1161" s="409"/>
      <c r="IA1161" s="409"/>
      <c r="IB1161" s="409"/>
      <c r="IC1161" s="409"/>
      <c r="ID1161" s="409"/>
      <c r="IE1161" s="409"/>
      <c r="IF1161" s="409"/>
      <c r="IP1161" s="409"/>
      <c r="IQ1161" s="409"/>
      <c r="IR1161" s="409"/>
      <c r="IS1161" s="409"/>
      <c r="IT1161" s="409"/>
      <c r="IU1161" s="409"/>
      <c r="IV1161" s="409"/>
    </row>
    <row r="1162" spans="10:256">
      <c r="J1162" s="409"/>
      <c r="K1162" s="409"/>
      <c r="L1162" s="409"/>
      <c r="M1162" s="409"/>
      <c r="N1162" s="409"/>
      <c r="O1162" s="409"/>
      <c r="P1162" s="409"/>
      <c r="Q1162" s="409"/>
      <c r="R1162" s="409"/>
      <c r="S1162" s="409"/>
      <c r="T1162" s="409"/>
      <c r="U1162" s="409"/>
      <c r="V1162" s="409"/>
      <c r="W1162" s="409"/>
      <c r="X1162" s="409"/>
      <c r="AP1162" s="409"/>
      <c r="AQ1162" s="409"/>
      <c r="AR1162" s="409"/>
      <c r="AS1162" s="409"/>
      <c r="AT1162" s="409"/>
      <c r="AU1162" s="409"/>
      <c r="AV1162" s="409"/>
      <c r="BF1162" s="409"/>
      <c r="BG1162" s="409"/>
      <c r="BH1162" s="409"/>
      <c r="BI1162" s="409"/>
      <c r="BJ1162" s="409"/>
      <c r="BK1162" s="409"/>
      <c r="BL1162" s="409"/>
      <c r="BV1162" s="409"/>
      <c r="BW1162" s="409"/>
      <c r="BX1162" s="409"/>
      <c r="BY1162" s="409"/>
      <c r="BZ1162" s="409"/>
      <c r="CA1162" s="409"/>
      <c r="CB1162" s="409"/>
      <c r="CL1162" s="409"/>
      <c r="CM1162" s="409"/>
      <c r="CN1162" s="409"/>
      <c r="CO1162" s="409"/>
      <c r="CP1162" s="409"/>
      <c r="CQ1162" s="409"/>
      <c r="CR1162" s="409"/>
      <c r="DB1162" s="409"/>
      <c r="DC1162" s="409"/>
      <c r="DD1162" s="409"/>
      <c r="DE1162" s="409"/>
      <c r="DF1162" s="409"/>
      <c r="DG1162" s="409"/>
      <c r="DH1162" s="409"/>
      <c r="DR1162" s="409"/>
      <c r="DS1162" s="409"/>
      <c r="DT1162" s="409"/>
      <c r="DU1162" s="409"/>
      <c r="DV1162" s="409"/>
      <c r="DW1162" s="409"/>
      <c r="DX1162" s="409"/>
      <c r="EH1162" s="409"/>
      <c r="EI1162" s="409"/>
      <c r="EJ1162" s="409"/>
      <c r="EK1162" s="409"/>
      <c r="EL1162" s="409"/>
      <c r="EM1162" s="409"/>
      <c r="EN1162" s="409"/>
      <c r="EX1162" s="409"/>
      <c r="EY1162" s="409"/>
      <c r="EZ1162" s="409"/>
      <c r="FA1162" s="409"/>
      <c r="FB1162" s="409"/>
      <c r="FC1162" s="409"/>
      <c r="FD1162" s="409"/>
      <c r="FN1162" s="409"/>
      <c r="FO1162" s="409"/>
      <c r="FP1162" s="409"/>
      <c r="FQ1162" s="409"/>
      <c r="FR1162" s="409"/>
      <c r="FS1162" s="409"/>
      <c r="FT1162" s="409"/>
      <c r="GD1162" s="409"/>
      <c r="GE1162" s="409"/>
      <c r="GF1162" s="409"/>
      <c r="GG1162" s="409"/>
      <c r="GH1162" s="409"/>
      <c r="GI1162" s="409"/>
      <c r="GJ1162" s="409"/>
      <c r="GT1162" s="409"/>
      <c r="GU1162" s="409"/>
      <c r="GV1162" s="409"/>
      <c r="GW1162" s="409"/>
      <c r="GX1162" s="409"/>
      <c r="GY1162" s="409"/>
      <c r="GZ1162" s="409"/>
      <c r="HJ1162" s="409"/>
      <c r="HK1162" s="409"/>
      <c r="HL1162" s="409"/>
      <c r="HM1162" s="409"/>
      <c r="HN1162" s="409"/>
      <c r="HO1162" s="409"/>
      <c r="HP1162" s="409"/>
      <c r="HZ1162" s="409"/>
      <c r="IA1162" s="409"/>
      <c r="IB1162" s="409"/>
      <c r="IC1162" s="409"/>
      <c r="ID1162" s="409"/>
      <c r="IE1162" s="409"/>
      <c r="IF1162" s="409"/>
      <c r="IP1162" s="409"/>
      <c r="IQ1162" s="409"/>
      <c r="IR1162" s="409"/>
      <c r="IS1162" s="409"/>
      <c r="IT1162" s="409"/>
      <c r="IU1162" s="409"/>
      <c r="IV1162" s="409"/>
    </row>
    <row r="1163" spans="10:256">
      <c r="J1163" s="409"/>
      <c r="K1163" s="409"/>
      <c r="L1163" s="409"/>
      <c r="M1163" s="409"/>
      <c r="N1163" s="409"/>
      <c r="O1163" s="409"/>
      <c r="P1163" s="409"/>
      <c r="Q1163" s="409"/>
      <c r="R1163" s="409"/>
      <c r="S1163" s="409"/>
      <c r="T1163" s="409"/>
      <c r="U1163" s="409"/>
      <c r="V1163" s="409"/>
      <c r="W1163" s="409"/>
      <c r="X1163" s="409"/>
      <c r="AP1163" s="409"/>
      <c r="AQ1163" s="409"/>
      <c r="AR1163" s="409"/>
      <c r="AS1163" s="409"/>
      <c r="AT1163" s="409"/>
      <c r="AU1163" s="409"/>
      <c r="AV1163" s="409"/>
      <c r="BF1163" s="409"/>
      <c r="BG1163" s="409"/>
      <c r="BH1163" s="409"/>
      <c r="BI1163" s="409"/>
      <c r="BJ1163" s="409"/>
      <c r="BK1163" s="409"/>
      <c r="BL1163" s="409"/>
      <c r="BV1163" s="409"/>
      <c r="BW1163" s="409"/>
      <c r="BX1163" s="409"/>
      <c r="BY1163" s="409"/>
      <c r="BZ1163" s="409"/>
      <c r="CA1163" s="409"/>
      <c r="CB1163" s="409"/>
      <c r="CL1163" s="409"/>
      <c r="CM1163" s="409"/>
      <c r="CN1163" s="409"/>
      <c r="CO1163" s="409"/>
      <c r="CP1163" s="409"/>
      <c r="CQ1163" s="409"/>
      <c r="CR1163" s="409"/>
      <c r="DB1163" s="409"/>
      <c r="DC1163" s="409"/>
      <c r="DD1163" s="409"/>
      <c r="DE1163" s="409"/>
      <c r="DF1163" s="409"/>
      <c r="DG1163" s="409"/>
      <c r="DH1163" s="409"/>
      <c r="DR1163" s="409"/>
      <c r="DS1163" s="409"/>
      <c r="DT1163" s="409"/>
      <c r="DU1163" s="409"/>
      <c r="DV1163" s="409"/>
      <c r="DW1163" s="409"/>
      <c r="DX1163" s="409"/>
      <c r="EH1163" s="409"/>
      <c r="EI1163" s="409"/>
      <c r="EJ1163" s="409"/>
      <c r="EK1163" s="409"/>
      <c r="EL1163" s="409"/>
      <c r="EM1163" s="409"/>
      <c r="EN1163" s="409"/>
      <c r="EX1163" s="409"/>
      <c r="EY1163" s="409"/>
      <c r="EZ1163" s="409"/>
      <c r="FA1163" s="409"/>
      <c r="FB1163" s="409"/>
      <c r="FC1163" s="409"/>
      <c r="FD1163" s="409"/>
      <c r="FN1163" s="409"/>
      <c r="FO1163" s="409"/>
      <c r="FP1163" s="409"/>
      <c r="FQ1163" s="409"/>
      <c r="FR1163" s="409"/>
      <c r="FS1163" s="409"/>
      <c r="FT1163" s="409"/>
      <c r="GD1163" s="409"/>
      <c r="GE1163" s="409"/>
      <c r="GF1163" s="409"/>
      <c r="GG1163" s="409"/>
      <c r="GH1163" s="409"/>
      <c r="GI1163" s="409"/>
      <c r="GJ1163" s="409"/>
      <c r="GT1163" s="409"/>
      <c r="GU1163" s="409"/>
      <c r="GV1163" s="409"/>
      <c r="GW1163" s="409"/>
      <c r="GX1163" s="409"/>
      <c r="GY1163" s="409"/>
      <c r="GZ1163" s="409"/>
      <c r="HJ1163" s="409"/>
      <c r="HK1163" s="409"/>
      <c r="HL1163" s="409"/>
      <c r="HM1163" s="409"/>
      <c r="HN1163" s="409"/>
      <c r="HO1163" s="409"/>
      <c r="HP1163" s="409"/>
      <c r="HZ1163" s="409"/>
      <c r="IA1163" s="409"/>
      <c r="IB1163" s="409"/>
      <c r="IC1163" s="409"/>
      <c r="ID1163" s="409"/>
      <c r="IE1163" s="409"/>
      <c r="IF1163" s="409"/>
      <c r="IP1163" s="409"/>
      <c r="IQ1163" s="409"/>
      <c r="IR1163" s="409"/>
      <c r="IS1163" s="409"/>
      <c r="IT1163" s="409"/>
      <c r="IU1163" s="409"/>
      <c r="IV1163" s="409"/>
    </row>
    <row r="1164" spans="10:256">
      <c r="J1164" s="409"/>
      <c r="K1164" s="409"/>
      <c r="L1164" s="409"/>
      <c r="M1164" s="409"/>
      <c r="N1164" s="409"/>
      <c r="O1164" s="409"/>
      <c r="P1164" s="409"/>
      <c r="Q1164" s="409"/>
      <c r="R1164" s="409"/>
      <c r="S1164" s="409"/>
      <c r="T1164" s="409"/>
      <c r="U1164" s="409"/>
      <c r="V1164" s="409"/>
      <c r="W1164" s="409"/>
      <c r="X1164" s="409"/>
      <c r="AP1164" s="409"/>
      <c r="AQ1164" s="409"/>
      <c r="AR1164" s="409"/>
      <c r="AS1164" s="409"/>
      <c r="AT1164" s="409"/>
      <c r="AU1164" s="409"/>
      <c r="AV1164" s="409"/>
      <c r="BF1164" s="409"/>
      <c r="BG1164" s="409"/>
      <c r="BH1164" s="409"/>
      <c r="BI1164" s="409"/>
      <c r="BJ1164" s="409"/>
      <c r="BK1164" s="409"/>
      <c r="BL1164" s="409"/>
      <c r="BV1164" s="409"/>
      <c r="BW1164" s="409"/>
      <c r="BX1164" s="409"/>
      <c r="BY1164" s="409"/>
      <c r="BZ1164" s="409"/>
      <c r="CA1164" s="409"/>
      <c r="CB1164" s="409"/>
      <c r="CL1164" s="409"/>
      <c r="CM1164" s="409"/>
      <c r="CN1164" s="409"/>
      <c r="CO1164" s="409"/>
      <c r="CP1164" s="409"/>
      <c r="CQ1164" s="409"/>
      <c r="CR1164" s="409"/>
      <c r="DB1164" s="409"/>
      <c r="DC1164" s="409"/>
      <c r="DD1164" s="409"/>
      <c r="DE1164" s="409"/>
      <c r="DF1164" s="409"/>
      <c r="DG1164" s="409"/>
      <c r="DH1164" s="409"/>
      <c r="DR1164" s="409"/>
      <c r="DS1164" s="409"/>
      <c r="DT1164" s="409"/>
      <c r="DU1164" s="409"/>
      <c r="DV1164" s="409"/>
      <c r="DW1164" s="409"/>
      <c r="DX1164" s="409"/>
      <c r="EH1164" s="409"/>
      <c r="EI1164" s="409"/>
      <c r="EJ1164" s="409"/>
      <c r="EK1164" s="409"/>
      <c r="EL1164" s="409"/>
      <c r="EM1164" s="409"/>
      <c r="EN1164" s="409"/>
      <c r="EX1164" s="409"/>
      <c r="EY1164" s="409"/>
      <c r="EZ1164" s="409"/>
      <c r="FA1164" s="409"/>
      <c r="FB1164" s="409"/>
      <c r="FC1164" s="409"/>
      <c r="FD1164" s="409"/>
      <c r="FN1164" s="409"/>
      <c r="FO1164" s="409"/>
      <c r="FP1164" s="409"/>
      <c r="FQ1164" s="409"/>
      <c r="FR1164" s="409"/>
      <c r="FS1164" s="409"/>
      <c r="FT1164" s="409"/>
      <c r="GD1164" s="409"/>
      <c r="GE1164" s="409"/>
      <c r="GF1164" s="409"/>
      <c r="GG1164" s="409"/>
      <c r="GH1164" s="409"/>
      <c r="GI1164" s="409"/>
      <c r="GJ1164" s="409"/>
      <c r="GT1164" s="409"/>
      <c r="GU1164" s="409"/>
      <c r="GV1164" s="409"/>
      <c r="GW1164" s="409"/>
      <c r="GX1164" s="409"/>
      <c r="GY1164" s="409"/>
      <c r="GZ1164" s="409"/>
      <c r="HJ1164" s="409"/>
      <c r="HK1164" s="409"/>
      <c r="HL1164" s="409"/>
      <c r="HM1164" s="409"/>
      <c r="HN1164" s="409"/>
      <c r="HO1164" s="409"/>
      <c r="HP1164" s="409"/>
      <c r="HZ1164" s="409"/>
      <c r="IA1164" s="409"/>
      <c r="IB1164" s="409"/>
      <c r="IC1164" s="409"/>
      <c r="ID1164" s="409"/>
      <c r="IE1164" s="409"/>
      <c r="IF1164" s="409"/>
      <c r="IP1164" s="409"/>
      <c r="IQ1164" s="409"/>
      <c r="IR1164" s="409"/>
      <c r="IS1164" s="409"/>
      <c r="IT1164" s="409"/>
      <c r="IU1164" s="409"/>
      <c r="IV1164" s="409"/>
    </row>
    <row r="1165" spans="10:256">
      <c r="J1165" s="409"/>
      <c r="K1165" s="409"/>
      <c r="L1165" s="409"/>
      <c r="M1165" s="409"/>
      <c r="N1165" s="409"/>
      <c r="O1165" s="409"/>
      <c r="P1165" s="409"/>
      <c r="Q1165" s="409"/>
      <c r="R1165" s="409"/>
      <c r="S1165" s="409"/>
      <c r="T1165" s="409"/>
      <c r="U1165" s="409"/>
      <c r="V1165" s="409"/>
      <c r="W1165" s="409"/>
      <c r="X1165" s="409"/>
      <c r="AP1165" s="409"/>
      <c r="AQ1165" s="409"/>
      <c r="AR1165" s="409"/>
      <c r="AS1165" s="409"/>
      <c r="AT1165" s="409"/>
      <c r="AU1165" s="409"/>
      <c r="AV1165" s="409"/>
      <c r="BF1165" s="409"/>
      <c r="BG1165" s="409"/>
      <c r="BH1165" s="409"/>
      <c r="BI1165" s="409"/>
      <c r="BJ1165" s="409"/>
      <c r="BK1165" s="409"/>
      <c r="BL1165" s="409"/>
      <c r="BV1165" s="409"/>
      <c r="BW1165" s="409"/>
      <c r="BX1165" s="409"/>
      <c r="BY1165" s="409"/>
      <c r="BZ1165" s="409"/>
      <c r="CA1165" s="409"/>
      <c r="CB1165" s="409"/>
      <c r="CL1165" s="409"/>
      <c r="CM1165" s="409"/>
      <c r="CN1165" s="409"/>
      <c r="CO1165" s="409"/>
      <c r="CP1165" s="409"/>
      <c r="CQ1165" s="409"/>
      <c r="CR1165" s="409"/>
      <c r="DB1165" s="409"/>
      <c r="DC1165" s="409"/>
      <c r="DD1165" s="409"/>
      <c r="DE1165" s="409"/>
      <c r="DF1165" s="409"/>
      <c r="DG1165" s="409"/>
      <c r="DH1165" s="409"/>
      <c r="DR1165" s="409"/>
      <c r="DS1165" s="409"/>
      <c r="DT1165" s="409"/>
      <c r="DU1165" s="409"/>
      <c r="DV1165" s="409"/>
      <c r="DW1165" s="409"/>
      <c r="DX1165" s="409"/>
      <c r="EH1165" s="409"/>
      <c r="EI1165" s="409"/>
      <c r="EJ1165" s="409"/>
      <c r="EK1165" s="409"/>
      <c r="EL1165" s="409"/>
      <c r="EM1165" s="409"/>
      <c r="EN1165" s="409"/>
      <c r="EX1165" s="409"/>
      <c r="EY1165" s="409"/>
      <c r="EZ1165" s="409"/>
      <c r="FA1165" s="409"/>
      <c r="FB1165" s="409"/>
      <c r="FC1165" s="409"/>
      <c r="FD1165" s="409"/>
      <c r="FN1165" s="409"/>
      <c r="FO1165" s="409"/>
      <c r="FP1165" s="409"/>
      <c r="FQ1165" s="409"/>
      <c r="FR1165" s="409"/>
      <c r="FS1165" s="409"/>
      <c r="FT1165" s="409"/>
      <c r="GD1165" s="409"/>
      <c r="GE1165" s="409"/>
      <c r="GF1165" s="409"/>
      <c r="GG1165" s="409"/>
      <c r="GH1165" s="409"/>
      <c r="GI1165" s="409"/>
      <c r="GJ1165" s="409"/>
      <c r="GT1165" s="409"/>
      <c r="GU1165" s="409"/>
      <c r="GV1165" s="409"/>
      <c r="GW1165" s="409"/>
      <c r="GX1165" s="409"/>
      <c r="GY1165" s="409"/>
      <c r="GZ1165" s="409"/>
      <c r="HJ1165" s="409"/>
      <c r="HK1165" s="409"/>
      <c r="HL1165" s="409"/>
      <c r="HM1165" s="409"/>
      <c r="HN1165" s="409"/>
      <c r="HO1165" s="409"/>
      <c r="HP1165" s="409"/>
      <c r="HZ1165" s="409"/>
      <c r="IA1165" s="409"/>
      <c r="IB1165" s="409"/>
      <c r="IC1165" s="409"/>
      <c r="ID1165" s="409"/>
      <c r="IE1165" s="409"/>
      <c r="IF1165" s="409"/>
      <c r="IP1165" s="409"/>
      <c r="IQ1165" s="409"/>
      <c r="IR1165" s="409"/>
      <c r="IS1165" s="409"/>
      <c r="IT1165" s="409"/>
      <c r="IU1165" s="409"/>
      <c r="IV1165" s="409"/>
    </row>
    <row r="1166" spans="10:256">
      <c r="J1166" s="409"/>
      <c r="K1166" s="409"/>
      <c r="L1166" s="409"/>
      <c r="M1166" s="409"/>
      <c r="N1166" s="409"/>
      <c r="O1166" s="409"/>
      <c r="P1166" s="409"/>
      <c r="Q1166" s="409"/>
      <c r="R1166" s="409"/>
      <c r="S1166" s="409"/>
      <c r="T1166" s="409"/>
      <c r="U1166" s="409"/>
      <c r="V1166" s="409"/>
      <c r="W1166" s="409"/>
      <c r="X1166" s="409"/>
      <c r="AP1166" s="409"/>
      <c r="AQ1166" s="409"/>
      <c r="AR1166" s="409"/>
      <c r="AS1166" s="409"/>
      <c r="AT1166" s="409"/>
      <c r="AU1166" s="409"/>
      <c r="AV1166" s="409"/>
      <c r="BF1166" s="409"/>
      <c r="BG1166" s="409"/>
      <c r="BH1166" s="409"/>
      <c r="BI1166" s="409"/>
      <c r="BJ1166" s="409"/>
      <c r="BK1166" s="409"/>
      <c r="BL1166" s="409"/>
      <c r="BV1166" s="409"/>
      <c r="BW1166" s="409"/>
      <c r="BX1166" s="409"/>
      <c r="BY1166" s="409"/>
      <c r="BZ1166" s="409"/>
      <c r="CA1166" s="409"/>
      <c r="CB1166" s="409"/>
      <c r="CL1166" s="409"/>
      <c r="CM1166" s="409"/>
      <c r="CN1166" s="409"/>
      <c r="CO1166" s="409"/>
      <c r="CP1166" s="409"/>
      <c r="CQ1166" s="409"/>
      <c r="CR1166" s="409"/>
      <c r="DB1166" s="409"/>
      <c r="DC1166" s="409"/>
      <c r="DD1166" s="409"/>
      <c r="DE1166" s="409"/>
      <c r="DF1166" s="409"/>
      <c r="DG1166" s="409"/>
      <c r="DH1166" s="409"/>
      <c r="DR1166" s="409"/>
      <c r="DS1166" s="409"/>
      <c r="DT1166" s="409"/>
      <c r="DU1166" s="409"/>
      <c r="DV1166" s="409"/>
      <c r="DW1166" s="409"/>
      <c r="DX1166" s="409"/>
      <c r="EH1166" s="409"/>
      <c r="EI1166" s="409"/>
      <c r="EJ1166" s="409"/>
      <c r="EK1166" s="409"/>
      <c r="EL1166" s="409"/>
      <c r="EM1166" s="409"/>
      <c r="EN1166" s="409"/>
      <c r="EX1166" s="409"/>
      <c r="EY1166" s="409"/>
      <c r="EZ1166" s="409"/>
      <c r="FA1166" s="409"/>
      <c r="FB1166" s="409"/>
      <c r="FC1166" s="409"/>
      <c r="FD1166" s="409"/>
      <c r="FN1166" s="409"/>
      <c r="FO1166" s="409"/>
      <c r="FP1166" s="409"/>
      <c r="FQ1166" s="409"/>
      <c r="FR1166" s="409"/>
      <c r="FS1166" s="409"/>
      <c r="FT1166" s="409"/>
      <c r="GD1166" s="409"/>
      <c r="GE1166" s="409"/>
      <c r="GF1166" s="409"/>
      <c r="GG1166" s="409"/>
      <c r="GH1166" s="409"/>
      <c r="GI1166" s="409"/>
      <c r="GJ1166" s="409"/>
      <c r="GT1166" s="409"/>
      <c r="GU1166" s="409"/>
      <c r="GV1166" s="409"/>
      <c r="GW1166" s="409"/>
      <c r="GX1166" s="409"/>
      <c r="GY1166" s="409"/>
      <c r="GZ1166" s="409"/>
      <c r="HJ1166" s="409"/>
      <c r="HK1166" s="409"/>
      <c r="HL1166" s="409"/>
      <c r="HM1166" s="409"/>
      <c r="HN1166" s="409"/>
      <c r="HO1166" s="409"/>
      <c r="HP1166" s="409"/>
      <c r="HZ1166" s="409"/>
      <c r="IA1166" s="409"/>
      <c r="IB1166" s="409"/>
      <c r="IC1166" s="409"/>
      <c r="ID1166" s="409"/>
      <c r="IE1166" s="409"/>
      <c r="IF1166" s="409"/>
      <c r="IP1166" s="409"/>
      <c r="IQ1166" s="409"/>
      <c r="IR1166" s="409"/>
      <c r="IS1166" s="409"/>
      <c r="IT1166" s="409"/>
      <c r="IU1166" s="409"/>
      <c r="IV1166" s="409"/>
    </row>
    <row r="1167" spans="10:256">
      <c r="J1167" s="409"/>
      <c r="K1167" s="409"/>
      <c r="L1167" s="409"/>
      <c r="M1167" s="409"/>
      <c r="N1167" s="409"/>
      <c r="O1167" s="409"/>
      <c r="P1167" s="409"/>
      <c r="Q1167" s="409"/>
      <c r="R1167" s="409"/>
      <c r="S1167" s="409"/>
      <c r="T1167" s="409"/>
      <c r="U1167" s="409"/>
      <c r="V1167" s="409"/>
      <c r="W1167" s="409"/>
      <c r="X1167" s="409"/>
      <c r="AP1167" s="409"/>
      <c r="AQ1167" s="409"/>
      <c r="AR1167" s="409"/>
      <c r="AS1167" s="409"/>
      <c r="AT1167" s="409"/>
      <c r="AU1167" s="409"/>
      <c r="AV1167" s="409"/>
      <c r="BF1167" s="409"/>
      <c r="BG1167" s="409"/>
      <c r="BH1167" s="409"/>
      <c r="BI1167" s="409"/>
      <c r="BJ1167" s="409"/>
      <c r="BK1167" s="409"/>
      <c r="BL1167" s="409"/>
      <c r="BV1167" s="409"/>
      <c r="BW1167" s="409"/>
      <c r="BX1167" s="409"/>
      <c r="BY1167" s="409"/>
      <c r="BZ1167" s="409"/>
      <c r="CA1167" s="409"/>
      <c r="CB1167" s="409"/>
      <c r="CL1167" s="409"/>
      <c r="CM1167" s="409"/>
      <c r="CN1167" s="409"/>
      <c r="CO1167" s="409"/>
      <c r="CP1167" s="409"/>
      <c r="CQ1167" s="409"/>
      <c r="CR1167" s="409"/>
      <c r="DB1167" s="409"/>
      <c r="DC1167" s="409"/>
      <c r="DD1167" s="409"/>
      <c r="DE1167" s="409"/>
      <c r="DF1167" s="409"/>
      <c r="DG1167" s="409"/>
      <c r="DH1167" s="409"/>
      <c r="DR1167" s="409"/>
      <c r="DS1167" s="409"/>
      <c r="DT1167" s="409"/>
      <c r="DU1167" s="409"/>
      <c r="DV1167" s="409"/>
      <c r="DW1167" s="409"/>
      <c r="DX1167" s="409"/>
      <c r="EH1167" s="409"/>
      <c r="EI1167" s="409"/>
      <c r="EJ1167" s="409"/>
      <c r="EK1167" s="409"/>
      <c r="EL1167" s="409"/>
      <c r="EM1167" s="409"/>
      <c r="EN1167" s="409"/>
      <c r="EX1167" s="409"/>
      <c r="EY1167" s="409"/>
      <c r="EZ1167" s="409"/>
      <c r="FA1167" s="409"/>
      <c r="FB1167" s="409"/>
      <c r="FC1167" s="409"/>
      <c r="FD1167" s="409"/>
      <c r="FN1167" s="409"/>
      <c r="FO1167" s="409"/>
      <c r="FP1167" s="409"/>
      <c r="FQ1167" s="409"/>
      <c r="FR1167" s="409"/>
      <c r="FS1167" s="409"/>
      <c r="FT1167" s="409"/>
      <c r="GD1167" s="409"/>
      <c r="GE1167" s="409"/>
      <c r="GF1167" s="409"/>
      <c r="GG1167" s="409"/>
      <c r="GH1167" s="409"/>
      <c r="GI1167" s="409"/>
      <c r="GJ1167" s="409"/>
      <c r="GT1167" s="409"/>
      <c r="GU1167" s="409"/>
      <c r="GV1167" s="409"/>
      <c r="GW1167" s="409"/>
      <c r="GX1167" s="409"/>
      <c r="GY1167" s="409"/>
      <c r="GZ1167" s="409"/>
      <c r="HJ1167" s="409"/>
      <c r="HK1167" s="409"/>
      <c r="HL1167" s="409"/>
      <c r="HM1167" s="409"/>
      <c r="HN1167" s="409"/>
      <c r="HO1167" s="409"/>
      <c r="HP1167" s="409"/>
      <c r="HZ1167" s="409"/>
      <c r="IA1167" s="409"/>
      <c r="IB1167" s="409"/>
      <c r="IC1167" s="409"/>
      <c r="ID1167" s="409"/>
      <c r="IE1167" s="409"/>
      <c r="IF1167" s="409"/>
      <c r="IP1167" s="409"/>
      <c r="IQ1167" s="409"/>
      <c r="IR1167" s="409"/>
      <c r="IS1167" s="409"/>
      <c r="IT1167" s="409"/>
      <c r="IU1167" s="409"/>
      <c r="IV1167" s="409"/>
    </row>
    <row r="1168" spans="10:256">
      <c r="J1168" s="409"/>
      <c r="K1168" s="409"/>
      <c r="L1168" s="409"/>
      <c r="M1168" s="409"/>
      <c r="N1168" s="409"/>
      <c r="O1168" s="409"/>
      <c r="P1168" s="409"/>
      <c r="Q1168" s="409"/>
      <c r="R1168" s="409"/>
      <c r="S1168" s="409"/>
      <c r="T1168" s="409"/>
      <c r="U1168" s="409"/>
      <c r="V1168" s="409"/>
      <c r="W1168" s="409"/>
      <c r="X1168" s="409"/>
      <c r="AP1168" s="409"/>
      <c r="AQ1168" s="409"/>
      <c r="AR1168" s="409"/>
      <c r="AS1168" s="409"/>
      <c r="AT1168" s="409"/>
      <c r="AU1168" s="409"/>
      <c r="AV1168" s="409"/>
      <c r="BF1168" s="409"/>
      <c r="BG1168" s="409"/>
      <c r="BH1168" s="409"/>
      <c r="BI1168" s="409"/>
      <c r="BJ1168" s="409"/>
      <c r="BK1168" s="409"/>
      <c r="BL1168" s="409"/>
      <c r="BV1168" s="409"/>
      <c r="BW1168" s="409"/>
      <c r="BX1168" s="409"/>
      <c r="BY1168" s="409"/>
      <c r="BZ1168" s="409"/>
      <c r="CA1168" s="409"/>
      <c r="CB1168" s="409"/>
      <c r="CL1168" s="409"/>
      <c r="CM1168" s="409"/>
      <c r="CN1168" s="409"/>
      <c r="CO1168" s="409"/>
      <c r="CP1168" s="409"/>
      <c r="CQ1168" s="409"/>
      <c r="CR1168" s="409"/>
      <c r="DB1168" s="409"/>
      <c r="DC1168" s="409"/>
      <c r="DD1168" s="409"/>
      <c r="DE1168" s="409"/>
      <c r="DF1168" s="409"/>
      <c r="DG1168" s="409"/>
      <c r="DH1168" s="409"/>
      <c r="DR1168" s="409"/>
      <c r="DS1168" s="409"/>
      <c r="DT1168" s="409"/>
      <c r="DU1168" s="409"/>
      <c r="DV1168" s="409"/>
      <c r="DW1168" s="409"/>
      <c r="DX1168" s="409"/>
      <c r="EH1168" s="409"/>
      <c r="EI1168" s="409"/>
      <c r="EJ1168" s="409"/>
      <c r="EK1168" s="409"/>
      <c r="EL1168" s="409"/>
      <c r="EM1168" s="409"/>
      <c r="EN1168" s="409"/>
      <c r="EX1168" s="409"/>
      <c r="EY1168" s="409"/>
      <c r="EZ1168" s="409"/>
      <c r="FA1168" s="409"/>
      <c r="FB1168" s="409"/>
      <c r="FC1168" s="409"/>
      <c r="FD1168" s="409"/>
      <c r="FN1168" s="409"/>
      <c r="FO1168" s="409"/>
      <c r="FP1168" s="409"/>
      <c r="FQ1168" s="409"/>
      <c r="FR1168" s="409"/>
      <c r="FS1168" s="409"/>
      <c r="FT1168" s="409"/>
      <c r="GD1168" s="409"/>
      <c r="GE1168" s="409"/>
      <c r="GF1168" s="409"/>
      <c r="GG1168" s="409"/>
      <c r="GH1168" s="409"/>
      <c r="GI1168" s="409"/>
      <c r="GJ1168" s="409"/>
      <c r="GT1168" s="409"/>
      <c r="GU1168" s="409"/>
      <c r="GV1168" s="409"/>
      <c r="GW1168" s="409"/>
      <c r="GX1168" s="409"/>
      <c r="GY1168" s="409"/>
      <c r="GZ1168" s="409"/>
      <c r="HJ1168" s="409"/>
      <c r="HK1168" s="409"/>
      <c r="HL1168" s="409"/>
      <c r="HM1168" s="409"/>
      <c r="HN1168" s="409"/>
      <c r="HO1168" s="409"/>
      <c r="HP1168" s="409"/>
      <c r="HZ1168" s="409"/>
      <c r="IA1168" s="409"/>
      <c r="IB1168" s="409"/>
      <c r="IC1168" s="409"/>
      <c r="ID1168" s="409"/>
      <c r="IE1168" s="409"/>
      <c r="IF1168" s="409"/>
      <c r="IP1168" s="409"/>
      <c r="IQ1168" s="409"/>
      <c r="IR1168" s="409"/>
      <c r="IS1168" s="409"/>
      <c r="IT1168" s="409"/>
      <c r="IU1168" s="409"/>
      <c r="IV1168" s="409"/>
    </row>
    <row r="1169" spans="10:256">
      <c r="J1169" s="409"/>
      <c r="K1169" s="409"/>
      <c r="L1169" s="409"/>
      <c r="M1169" s="409"/>
      <c r="N1169" s="409"/>
      <c r="O1169" s="409"/>
      <c r="P1169" s="409"/>
      <c r="Q1169" s="409"/>
      <c r="R1169" s="409"/>
      <c r="S1169" s="409"/>
      <c r="T1169" s="409"/>
      <c r="U1169" s="409"/>
      <c r="V1169" s="409"/>
      <c r="W1169" s="409"/>
      <c r="X1169" s="409"/>
      <c r="AP1169" s="409"/>
      <c r="AQ1169" s="409"/>
      <c r="AR1169" s="409"/>
      <c r="AS1169" s="409"/>
      <c r="AT1169" s="409"/>
      <c r="AU1169" s="409"/>
      <c r="AV1169" s="409"/>
      <c r="BF1169" s="409"/>
      <c r="BG1169" s="409"/>
      <c r="BH1169" s="409"/>
      <c r="BI1169" s="409"/>
      <c r="BJ1169" s="409"/>
      <c r="BK1169" s="409"/>
      <c r="BL1169" s="409"/>
      <c r="BV1169" s="409"/>
      <c r="BW1169" s="409"/>
      <c r="BX1169" s="409"/>
      <c r="BY1169" s="409"/>
      <c r="BZ1169" s="409"/>
      <c r="CA1169" s="409"/>
      <c r="CB1169" s="409"/>
      <c r="CL1169" s="409"/>
      <c r="CM1169" s="409"/>
      <c r="CN1169" s="409"/>
      <c r="CO1169" s="409"/>
      <c r="CP1169" s="409"/>
      <c r="CQ1169" s="409"/>
      <c r="CR1169" s="409"/>
      <c r="DB1169" s="409"/>
      <c r="DC1169" s="409"/>
      <c r="DD1169" s="409"/>
      <c r="DE1169" s="409"/>
      <c r="DF1169" s="409"/>
      <c r="DG1169" s="409"/>
      <c r="DH1169" s="409"/>
      <c r="DR1169" s="409"/>
      <c r="DS1169" s="409"/>
      <c r="DT1169" s="409"/>
      <c r="DU1169" s="409"/>
      <c r="DV1169" s="409"/>
      <c r="DW1169" s="409"/>
      <c r="DX1169" s="409"/>
      <c r="EH1169" s="409"/>
      <c r="EI1169" s="409"/>
      <c r="EJ1169" s="409"/>
      <c r="EK1169" s="409"/>
      <c r="EL1169" s="409"/>
      <c r="EM1169" s="409"/>
      <c r="EN1169" s="409"/>
      <c r="EX1169" s="409"/>
      <c r="EY1169" s="409"/>
      <c r="EZ1169" s="409"/>
      <c r="FA1169" s="409"/>
      <c r="FB1169" s="409"/>
      <c r="FC1169" s="409"/>
      <c r="FD1169" s="409"/>
      <c r="FN1169" s="409"/>
      <c r="FO1169" s="409"/>
      <c r="FP1169" s="409"/>
      <c r="FQ1169" s="409"/>
      <c r="FR1169" s="409"/>
      <c r="FS1169" s="409"/>
      <c r="FT1169" s="409"/>
      <c r="GD1169" s="409"/>
      <c r="GE1169" s="409"/>
      <c r="GF1169" s="409"/>
      <c r="GG1169" s="409"/>
      <c r="GH1169" s="409"/>
      <c r="GI1169" s="409"/>
      <c r="GJ1169" s="409"/>
      <c r="GT1169" s="409"/>
      <c r="GU1169" s="409"/>
      <c r="GV1169" s="409"/>
      <c r="GW1169" s="409"/>
      <c r="GX1169" s="409"/>
      <c r="GY1169" s="409"/>
      <c r="GZ1169" s="409"/>
      <c r="HJ1169" s="409"/>
      <c r="HK1169" s="409"/>
      <c r="HL1169" s="409"/>
      <c r="HM1169" s="409"/>
      <c r="HN1169" s="409"/>
      <c r="HO1169" s="409"/>
      <c r="HP1169" s="409"/>
      <c r="HZ1169" s="409"/>
      <c r="IA1169" s="409"/>
      <c r="IB1169" s="409"/>
      <c r="IC1169" s="409"/>
      <c r="ID1169" s="409"/>
      <c r="IE1169" s="409"/>
      <c r="IF1169" s="409"/>
      <c r="IP1169" s="409"/>
      <c r="IQ1169" s="409"/>
      <c r="IR1169" s="409"/>
      <c r="IS1169" s="409"/>
      <c r="IT1169" s="409"/>
      <c r="IU1169" s="409"/>
      <c r="IV1169" s="409"/>
    </row>
    <row r="1170" spans="10:256">
      <c r="J1170" s="409"/>
      <c r="K1170" s="409"/>
      <c r="L1170" s="409"/>
      <c r="M1170" s="409"/>
      <c r="N1170" s="409"/>
      <c r="O1170" s="409"/>
      <c r="P1170" s="409"/>
      <c r="Q1170" s="409"/>
      <c r="R1170" s="409"/>
      <c r="S1170" s="409"/>
      <c r="T1170" s="409"/>
      <c r="U1170" s="409"/>
      <c r="V1170" s="409"/>
      <c r="W1170" s="409"/>
      <c r="X1170" s="409"/>
      <c r="AP1170" s="409"/>
      <c r="AQ1170" s="409"/>
      <c r="AR1170" s="409"/>
      <c r="AS1170" s="409"/>
      <c r="AT1170" s="409"/>
      <c r="AU1170" s="409"/>
      <c r="AV1170" s="409"/>
      <c r="BF1170" s="409"/>
      <c r="BG1170" s="409"/>
      <c r="BH1170" s="409"/>
      <c r="BI1170" s="409"/>
      <c r="BJ1170" s="409"/>
      <c r="BK1170" s="409"/>
      <c r="BL1170" s="409"/>
      <c r="BV1170" s="409"/>
      <c r="BW1170" s="409"/>
      <c r="BX1170" s="409"/>
      <c r="BY1170" s="409"/>
      <c r="BZ1170" s="409"/>
      <c r="CA1170" s="409"/>
      <c r="CB1170" s="409"/>
      <c r="CL1170" s="409"/>
      <c r="CM1170" s="409"/>
      <c r="CN1170" s="409"/>
      <c r="CO1170" s="409"/>
      <c r="CP1170" s="409"/>
      <c r="CQ1170" s="409"/>
      <c r="CR1170" s="409"/>
      <c r="DB1170" s="409"/>
      <c r="DC1170" s="409"/>
      <c r="DD1170" s="409"/>
      <c r="DE1170" s="409"/>
      <c r="DF1170" s="409"/>
      <c r="DG1170" s="409"/>
      <c r="DH1170" s="409"/>
      <c r="DR1170" s="409"/>
      <c r="DS1170" s="409"/>
      <c r="DT1170" s="409"/>
      <c r="DU1170" s="409"/>
      <c r="DV1170" s="409"/>
      <c r="DW1170" s="409"/>
      <c r="DX1170" s="409"/>
      <c r="EH1170" s="409"/>
      <c r="EI1170" s="409"/>
      <c r="EJ1170" s="409"/>
      <c r="EK1170" s="409"/>
      <c r="EL1170" s="409"/>
      <c r="EM1170" s="409"/>
      <c r="EN1170" s="409"/>
      <c r="EX1170" s="409"/>
      <c r="EY1170" s="409"/>
      <c r="EZ1170" s="409"/>
      <c r="FA1170" s="409"/>
      <c r="FB1170" s="409"/>
      <c r="FC1170" s="409"/>
      <c r="FD1170" s="409"/>
      <c r="FN1170" s="409"/>
      <c r="FO1170" s="409"/>
      <c r="FP1170" s="409"/>
      <c r="FQ1170" s="409"/>
      <c r="FR1170" s="409"/>
      <c r="FS1170" s="409"/>
      <c r="FT1170" s="409"/>
      <c r="GD1170" s="409"/>
      <c r="GE1170" s="409"/>
      <c r="GF1170" s="409"/>
      <c r="GG1170" s="409"/>
      <c r="GH1170" s="409"/>
      <c r="GI1170" s="409"/>
      <c r="GJ1170" s="409"/>
      <c r="GT1170" s="409"/>
      <c r="GU1170" s="409"/>
      <c r="GV1170" s="409"/>
      <c r="GW1170" s="409"/>
      <c r="GX1170" s="409"/>
      <c r="GY1170" s="409"/>
      <c r="GZ1170" s="409"/>
      <c r="HJ1170" s="409"/>
      <c r="HK1170" s="409"/>
      <c r="HL1170" s="409"/>
      <c r="HM1170" s="409"/>
      <c r="HN1170" s="409"/>
      <c r="HO1170" s="409"/>
      <c r="HP1170" s="409"/>
      <c r="HZ1170" s="409"/>
      <c r="IA1170" s="409"/>
      <c r="IB1170" s="409"/>
      <c r="IC1170" s="409"/>
      <c r="ID1170" s="409"/>
      <c r="IE1170" s="409"/>
      <c r="IF1170" s="409"/>
      <c r="IP1170" s="409"/>
      <c r="IQ1170" s="409"/>
      <c r="IR1170" s="409"/>
      <c r="IS1170" s="409"/>
      <c r="IT1170" s="409"/>
      <c r="IU1170" s="409"/>
      <c r="IV1170" s="409"/>
    </row>
    <row r="1171" spans="10:256">
      <c r="J1171" s="409"/>
      <c r="K1171" s="409"/>
      <c r="L1171" s="409"/>
      <c r="M1171" s="409"/>
      <c r="N1171" s="409"/>
      <c r="O1171" s="409"/>
      <c r="P1171" s="409"/>
      <c r="Q1171" s="409"/>
      <c r="R1171" s="409"/>
      <c r="S1171" s="409"/>
      <c r="T1171" s="409"/>
      <c r="U1171" s="409"/>
      <c r="V1171" s="409"/>
      <c r="W1171" s="409"/>
      <c r="X1171" s="409"/>
      <c r="AP1171" s="409"/>
      <c r="AQ1171" s="409"/>
      <c r="AR1171" s="409"/>
      <c r="AS1171" s="409"/>
      <c r="AT1171" s="409"/>
      <c r="AU1171" s="409"/>
      <c r="AV1171" s="409"/>
      <c r="BF1171" s="409"/>
      <c r="BG1171" s="409"/>
      <c r="BH1171" s="409"/>
      <c r="BI1171" s="409"/>
      <c r="BJ1171" s="409"/>
      <c r="BK1171" s="409"/>
      <c r="BL1171" s="409"/>
      <c r="BV1171" s="409"/>
      <c r="BW1171" s="409"/>
      <c r="BX1171" s="409"/>
      <c r="BY1171" s="409"/>
      <c r="BZ1171" s="409"/>
      <c r="CA1171" s="409"/>
      <c r="CB1171" s="409"/>
      <c r="CL1171" s="409"/>
      <c r="CM1171" s="409"/>
      <c r="CN1171" s="409"/>
      <c r="CO1171" s="409"/>
      <c r="CP1171" s="409"/>
      <c r="CQ1171" s="409"/>
      <c r="CR1171" s="409"/>
      <c r="DB1171" s="409"/>
      <c r="DC1171" s="409"/>
      <c r="DD1171" s="409"/>
      <c r="DE1171" s="409"/>
      <c r="DF1171" s="409"/>
      <c r="DG1171" s="409"/>
      <c r="DH1171" s="409"/>
      <c r="DR1171" s="409"/>
      <c r="DS1171" s="409"/>
      <c r="DT1171" s="409"/>
      <c r="DU1171" s="409"/>
      <c r="DV1171" s="409"/>
      <c r="DW1171" s="409"/>
      <c r="DX1171" s="409"/>
      <c r="EH1171" s="409"/>
      <c r="EI1171" s="409"/>
      <c r="EJ1171" s="409"/>
      <c r="EK1171" s="409"/>
      <c r="EL1171" s="409"/>
      <c r="EM1171" s="409"/>
      <c r="EN1171" s="409"/>
      <c r="EX1171" s="409"/>
      <c r="EY1171" s="409"/>
      <c r="EZ1171" s="409"/>
      <c r="FA1171" s="409"/>
      <c r="FB1171" s="409"/>
      <c r="FC1171" s="409"/>
      <c r="FD1171" s="409"/>
      <c r="FN1171" s="409"/>
      <c r="FO1171" s="409"/>
      <c r="FP1171" s="409"/>
      <c r="FQ1171" s="409"/>
      <c r="FR1171" s="409"/>
      <c r="FS1171" s="409"/>
      <c r="FT1171" s="409"/>
      <c r="GD1171" s="409"/>
      <c r="GE1171" s="409"/>
      <c r="GF1171" s="409"/>
      <c r="GG1171" s="409"/>
      <c r="GH1171" s="409"/>
      <c r="GI1171" s="409"/>
      <c r="GJ1171" s="409"/>
      <c r="GT1171" s="409"/>
      <c r="GU1171" s="409"/>
      <c r="GV1171" s="409"/>
      <c r="GW1171" s="409"/>
      <c r="GX1171" s="409"/>
      <c r="GY1171" s="409"/>
      <c r="GZ1171" s="409"/>
      <c r="HJ1171" s="409"/>
      <c r="HK1171" s="409"/>
      <c r="HL1171" s="409"/>
      <c r="HM1171" s="409"/>
      <c r="HN1171" s="409"/>
      <c r="HO1171" s="409"/>
      <c r="HP1171" s="409"/>
      <c r="HZ1171" s="409"/>
      <c r="IA1171" s="409"/>
      <c r="IB1171" s="409"/>
      <c r="IC1171" s="409"/>
      <c r="ID1171" s="409"/>
      <c r="IE1171" s="409"/>
      <c r="IF1171" s="409"/>
      <c r="IP1171" s="409"/>
      <c r="IQ1171" s="409"/>
      <c r="IR1171" s="409"/>
      <c r="IS1171" s="409"/>
      <c r="IT1171" s="409"/>
      <c r="IU1171" s="409"/>
      <c r="IV1171" s="409"/>
    </row>
    <row r="1172" spans="10:256">
      <c r="J1172" s="409"/>
      <c r="K1172" s="409"/>
      <c r="L1172" s="409"/>
      <c r="M1172" s="409"/>
      <c r="N1172" s="409"/>
      <c r="O1172" s="409"/>
      <c r="P1172" s="409"/>
      <c r="Q1172" s="409"/>
      <c r="R1172" s="409"/>
      <c r="S1172" s="409"/>
      <c r="T1172" s="409"/>
      <c r="U1172" s="409"/>
      <c r="V1172" s="409"/>
      <c r="W1172" s="409"/>
      <c r="X1172" s="409"/>
      <c r="AP1172" s="409"/>
      <c r="AQ1172" s="409"/>
      <c r="AR1172" s="409"/>
      <c r="AS1172" s="409"/>
      <c r="AT1172" s="409"/>
      <c r="AU1172" s="409"/>
      <c r="AV1172" s="409"/>
      <c r="BF1172" s="409"/>
      <c r="BG1172" s="409"/>
      <c r="BH1172" s="409"/>
      <c r="BI1172" s="409"/>
      <c r="BJ1172" s="409"/>
      <c r="BK1172" s="409"/>
      <c r="BL1172" s="409"/>
      <c r="BV1172" s="409"/>
      <c r="BW1172" s="409"/>
      <c r="BX1172" s="409"/>
      <c r="BY1172" s="409"/>
      <c r="BZ1172" s="409"/>
      <c r="CA1172" s="409"/>
      <c r="CB1172" s="409"/>
      <c r="CL1172" s="409"/>
      <c r="CM1172" s="409"/>
      <c r="CN1172" s="409"/>
      <c r="CO1172" s="409"/>
      <c r="CP1172" s="409"/>
      <c r="CQ1172" s="409"/>
      <c r="CR1172" s="409"/>
      <c r="DB1172" s="409"/>
      <c r="DC1172" s="409"/>
      <c r="DD1172" s="409"/>
      <c r="DE1172" s="409"/>
      <c r="DF1172" s="409"/>
      <c r="DG1172" s="409"/>
      <c r="DH1172" s="409"/>
      <c r="DR1172" s="409"/>
      <c r="DS1172" s="409"/>
      <c r="DT1172" s="409"/>
      <c r="DU1172" s="409"/>
      <c r="DV1172" s="409"/>
      <c r="DW1172" s="409"/>
      <c r="DX1172" s="409"/>
      <c r="EH1172" s="409"/>
      <c r="EI1172" s="409"/>
      <c r="EJ1172" s="409"/>
      <c r="EK1172" s="409"/>
      <c r="EL1172" s="409"/>
      <c r="EM1172" s="409"/>
      <c r="EN1172" s="409"/>
      <c r="EX1172" s="409"/>
      <c r="EY1172" s="409"/>
      <c r="EZ1172" s="409"/>
      <c r="FA1172" s="409"/>
      <c r="FB1172" s="409"/>
      <c r="FC1172" s="409"/>
      <c r="FD1172" s="409"/>
      <c r="FN1172" s="409"/>
      <c r="FO1172" s="409"/>
      <c r="FP1172" s="409"/>
      <c r="FQ1172" s="409"/>
      <c r="FR1172" s="409"/>
      <c r="FS1172" s="409"/>
      <c r="FT1172" s="409"/>
      <c r="GD1172" s="409"/>
      <c r="GE1172" s="409"/>
      <c r="GF1172" s="409"/>
      <c r="GG1172" s="409"/>
      <c r="GH1172" s="409"/>
      <c r="GI1172" s="409"/>
      <c r="GJ1172" s="409"/>
      <c r="GT1172" s="409"/>
      <c r="GU1172" s="409"/>
      <c r="GV1172" s="409"/>
      <c r="GW1172" s="409"/>
      <c r="GX1172" s="409"/>
      <c r="GY1172" s="409"/>
      <c r="GZ1172" s="409"/>
      <c r="HJ1172" s="409"/>
      <c r="HK1172" s="409"/>
      <c r="HL1172" s="409"/>
      <c r="HM1172" s="409"/>
      <c r="HN1172" s="409"/>
      <c r="HO1172" s="409"/>
      <c r="HP1172" s="409"/>
      <c r="HZ1172" s="409"/>
      <c r="IA1172" s="409"/>
      <c r="IB1172" s="409"/>
      <c r="IC1172" s="409"/>
      <c r="ID1172" s="409"/>
      <c r="IE1172" s="409"/>
      <c r="IF1172" s="409"/>
      <c r="IP1172" s="409"/>
      <c r="IQ1172" s="409"/>
      <c r="IR1172" s="409"/>
      <c r="IS1172" s="409"/>
      <c r="IT1172" s="409"/>
      <c r="IU1172" s="409"/>
      <c r="IV1172" s="409"/>
    </row>
    <row r="1173" spans="10:256">
      <c r="J1173" s="409"/>
      <c r="K1173" s="409"/>
      <c r="L1173" s="409"/>
      <c r="M1173" s="409"/>
      <c r="N1173" s="409"/>
      <c r="O1173" s="409"/>
      <c r="P1173" s="409"/>
      <c r="Q1173" s="409"/>
      <c r="R1173" s="409"/>
      <c r="S1173" s="409"/>
      <c r="T1173" s="409"/>
      <c r="U1173" s="409"/>
      <c r="V1173" s="409"/>
      <c r="W1173" s="409"/>
      <c r="X1173" s="409"/>
      <c r="AP1173" s="409"/>
      <c r="AQ1173" s="409"/>
      <c r="AR1173" s="409"/>
      <c r="AS1173" s="409"/>
      <c r="AT1173" s="409"/>
      <c r="AU1173" s="409"/>
      <c r="AV1173" s="409"/>
      <c r="BF1173" s="409"/>
      <c r="BG1173" s="409"/>
      <c r="BH1173" s="409"/>
      <c r="BI1173" s="409"/>
      <c r="BJ1173" s="409"/>
      <c r="BK1173" s="409"/>
      <c r="BL1173" s="409"/>
      <c r="BV1173" s="409"/>
      <c r="BW1173" s="409"/>
      <c r="BX1173" s="409"/>
      <c r="BY1173" s="409"/>
      <c r="BZ1173" s="409"/>
      <c r="CA1173" s="409"/>
      <c r="CB1173" s="409"/>
      <c r="CL1173" s="409"/>
      <c r="CM1173" s="409"/>
      <c r="CN1173" s="409"/>
      <c r="CO1173" s="409"/>
      <c r="CP1173" s="409"/>
      <c r="CQ1173" s="409"/>
      <c r="CR1173" s="409"/>
      <c r="DB1173" s="409"/>
      <c r="DC1173" s="409"/>
      <c r="DD1173" s="409"/>
      <c r="DE1173" s="409"/>
      <c r="DF1173" s="409"/>
      <c r="DG1173" s="409"/>
      <c r="DH1173" s="409"/>
      <c r="DR1173" s="409"/>
      <c r="DS1173" s="409"/>
      <c r="DT1173" s="409"/>
      <c r="DU1173" s="409"/>
      <c r="DV1173" s="409"/>
      <c r="DW1173" s="409"/>
      <c r="DX1173" s="409"/>
      <c r="EH1173" s="409"/>
      <c r="EI1173" s="409"/>
      <c r="EJ1173" s="409"/>
      <c r="EK1173" s="409"/>
      <c r="EL1173" s="409"/>
      <c r="EM1173" s="409"/>
      <c r="EN1173" s="409"/>
      <c r="EX1173" s="409"/>
      <c r="EY1173" s="409"/>
      <c r="EZ1173" s="409"/>
      <c r="FA1173" s="409"/>
      <c r="FB1173" s="409"/>
      <c r="FC1173" s="409"/>
      <c r="FD1173" s="409"/>
      <c r="FN1173" s="409"/>
      <c r="FO1173" s="409"/>
      <c r="FP1173" s="409"/>
      <c r="FQ1173" s="409"/>
      <c r="FR1173" s="409"/>
      <c r="FS1173" s="409"/>
      <c r="FT1173" s="409"/>
      <c r="GD1173" s="409"/>
      <c r="GE1173" s="409"/>
      <c r="GF1173" s="409"/>
      <c r="GG1173" s="409"/>
      <c r="GH1173" s="409"/>
      <c r="GI1173" s="409"/>
      <c r="GJ1173" s="409"/>
      <c r="GT1173" s="409"/>
      <c r="GU1173" s="409"/>
      <c r="GV1173" s="409"/>
      <c r="GW1173" s="409"/>
      <c r="GX1173" s="409"/>
      <c r="GY1173" s="409"/>
      <c r="GZ1173" s="409"/>
      <c r="HJ1173" s="409"/>
      <c r="HK1173" s="409"/>
      <c r="HL1173" s="409"/>
      <c r="HM1173" s="409"/>
      <c r="HN1173" s="409"/>
      <c r="HO1173" s="409"/>
      <c r="HP1173" s="409"/>
      <c r="HZ1173" s="409"/>
      <c r="IA1173" s="409"/>
      <c r="IB1173" s="409"/>
      <c r="IC1173" s="409"/>
      <c r="ID1173" s="409"/>
      <c r="IE1173" s="409"/>
      <c r="IF1173" s="409"/>
      <c r="IP1173" s="409"/>
      <c r="IQ1173" s="409"/>
      <c r="IR1173" s="409"/>
      <c r="IS1173" s="409"/>
      <c r="IT1173" s="409"/>
      <c r="IU1173" s="409"/>
      <c r="IV1173" s="409"/>
    </row>
    <row r="1174" spans="10:256">
      <c r="J1174" s="409"/>
      <c r="K1174" s="409"/>
      <c r="L1174" s="409"/>
      <c r="M1174" s="409"/>
      <c r="N1174" s="409"/>
      <c r="O1174" s="409"/>
      <c r="P1174" s="409"/>
      <c r="Q1174" s="409"/>
      <c r="R1174" s="409"/>
      <c r="S1174" s="409"/>
      <c r="T1174" s="409"/>
      <c r="U1174" s="409"/>
      <c r="V1174" s="409"/>
      <c r="W1174" s="409"/>
      <c r="X1174" s="409"/>
      <c r="AP1174" s="409"/>
      <c r="AQ1174" s="409"/>
      <c r="AR1174" s="409"/>
      <c r="AS1174" s="409"/>
      <c r="AT1174" s="409"/>
      <c r="AU1174" s="409"/>
      <c r="AV1174" s="409"/>
      <c r="BF1174" s="409"/>
      <c r="BG1174" s="409"/>
      <c r="BH1174" s="409"/>
      <c r="BI1174" s="409"/>
      <c r="BJ1174" s="409"/>
      <c r="BK1174" s="409"/>
      <c r="BL1174" s="409"/>
      <c r="BV1174" s="409"/>
      <c r="BW1174" s="409"/>
      <c r="BX1174" s="409"/>
      <c r="BY1174" s="409"/>
      <c r="BZ1174" s="409"/>
      <c r="CA1174" s="409"/>
      <c r="CB1174" s="409"/>
      <c r="CL1174" s="409"/>
      <c r="CM1174" s="409"/>
      <c r="CN1174" s="409"/>
      <c r="CO1174" s="409"/>
      <c r="CP1174" s="409"/>
      <c r="CQ1174" s="409"/>
      <c r="CR1174" s="409"/>
      <c r="DB1174" s="409"/>
      <c r="DC1174" s="409"/>
      <c r="DD1174" s="409"/>
      <c r="DE1174" s="409"/>
      <c r="DF1174" s="409"/>
      <c r="DG1174" s="409"/>
      <c r="DH1174" s="409"/>
      <c r="DR1174" s="409"/>
      <c r="DS1174" s="409"/>
      <c r="DT1174" s="409"/>
      <c r="DU1174" s="409"/>
      <c r="DV1174" s="409"/>
      <c r="DW1174" s="409"/>
      <c r="DX1174" s="409"/>
      <c r="EH1174" s="409"/>
      <c r="EI1174" s="409"/>
      <c r="EJ1174" s="409"/>
      <c r="EK1174" s="409"/>
      <c r="EL1174" s="409"/>
      <c r="EM1174" s="409"/>
      <c r="EN1174" s="409"/>
      <c r="EX1174" s="409"/>
      <c r="EY1174" s="409"/>
      <c r="EZ1174" s="409"/>
      <c r="FA1174" s="409"/>
      <c r="FB1174" s="409"/>
      <c r="FC1174" s="409"/>
      <c r="FD1174" s="409"/>
      <c r="FN1174" s="409"/>
      <c r="FO1174" s="409"/>
      <c r="FP1174" s="409"/>
      <c r="FQ1174" s="409"/>
      <c r="FR1174" s="409"/>
      <c r="FS1174" s="409"/>
      <c r="FT1174" s="409"/>
      <c r="GD1174" s="409"/>
      <c r="GE1174" s="409"/>
      <c r="GF1174" s="409"/>
      <c r="GG1174" s="409"/>
      <c r="GH1174" s="409"/>
      <c r="GI1174" s="409"/>
      <c r="GJ1174" s="409"/>
      <c r="GT1174" s="409"/>
      <c r="GU1174" s="409"/>
      <c r="GV1174" s="409"/>
      <c r="GW1174" s="409"/>
      <c r="GX1174" s="409"/>
      <c r="GY1174" s="409"/>
      <c r="GZ1174" s="409"/>
      <c r="HJ1174" s="409"/>
      <c r="HK1174" s="409"/>
      <c r="HL1174" s="409"/>
      <c r="HM1174" s="409"/>
      <c r="HN1174" s="409"/>
      <c r="HO1174" s="409"/>
      <c r="HP1174" s="409"/>
      <c r="HZ1174" s="409"/>
      <c r="IA1174" s="409"/>
      <c r="IB1174" s="409"/>
      <c r="IC1174" s="409"/>
      <c r="ID1174" s="409"/>
      <c r="IE1174" s="409"/>
      <c r="IF1174" s="409"/>
      <c r="IP1174" s="409"/>
      <c r="IQ1174" s="409"/>
      <c r="IR1174" s="409"/>
      <c r="IS1174" s="409"/>
      <c r="IT1174" s="409"/>
      <c r="IU1174" s="409"/>
      <c r="IV1174" s="409"/>
    </row>
    <row r="1175" spans="10:256">
      <c r="J1175" s="409"/>
      <c r="K1175" s="409"/>
      <c r="L1175" s="409"/>
      <c r="M1175" s="409"/>
      <c r="N1175" s="409"/>
      <c r="O1175" s="409"/>
      <c r="P1175" s="409"/>
      <c r="Q1175" s="409"/>
      <c r="R1175" s="409"/>
      <c r="S1175" s="409"/>
      <c r="T1175" s="409"/>
      <c r="U1175" s="409"/>
      <c r="V1175" s="409"/>
      <c r="W1175" s="409"/>
      <c r="X1175" s="409"/>
      <c r="AP1175" s="409"/>
      <c r="AQ1175" s="409"/>
      <c r="AR1175" s="409"/>
      <c r="AS1175" s="409"/>
      <c r="AT1175" s="409"/>
      <c r="AU1175" s="409"/>
      <c r="AV1175" s="409"/>
      <c r="BF1175" s="409"/>
      <c r="BG1175" s="409"/>
      <c r="BH1175" s="409"/>
      <c r="BI1175" s="409"/>
      <c r="BJ1175" s="409"/>
      <c r="BK1175" s="409"/>
      <c r="BL1175" s="409"/>
      <c r="BV1175" s="409"/>
      <c r="BW1175" s="409"/>
      <c r="BX1175" s="409"/>
      <c r="BY1175" s="409"/>
      <c r="BZ1175" s="409"/>
      <c r="CA1175" s="409"/>
      <c r="CB1175" s="409"/>
      <c r="CL1175" s="409"/>
      <c r="CM1175" s="409"/>
      <c r="CN1175" s="409"/>
      <c r="CO1175" s="409"/>
      <c r="CP1175" s="409"/>
      <c r="CQ1175" s="409"/>
      <c r="CR1175" s="409"/>
      <c r="DB1175" s="409"/>
      <c r="DC1175" s="409"/>
      <c r="DD1175" s="409"/>
      <c r="DE1175" s="409"/>
      <c r="DF1175" s="409"/>
      <c r="DG1175" s="409"/>
      <c r="DH1175" s="409"/>
      <c r="DR1175" s="409"/>
      <c r="DS1175" s="409"/>
      <c r="DT1175" s="409"/>
      <c r="DU1175" s="409"/>
      <c r="DV1175" s="409"/>
      <c r="DW1175" s="409"/>
      <c r="DX1175" s="409"/>
      <c r="EH1175" s="409"/>
      <c r="EI1175" s="409"/>
      <c r="EJ1175" s="409"/>
      <c r="EK1175" s="409"/>
      <c r="EL1175" s="409"/>
      <c r="EM1175" s="409"/>
      <c r="EN1175" s="409"/>
      <c r="EX1175" s="409"/>
      <c r="EY1175" s="409"/>
      <c r="EZ1175" s="409"/>
      <c r="FA1175" s="409"/>
      <c r="FB1175" s="409"/>
      <c r="FC1175" s="409"/>
      <c r="FD1175" s="409"/>
      <c r="FN1175" s="409"/>
      <c r="FO1175" s="409"/>
      <c r="FP1175" s="409"/>
      <c r="FQ1175" s="409"/>
      <c r="FR1175" s="409"/>
      <c r="FS1175" s="409"/>
      <c r="FT1175" s="409"/>
      <c r="GD1175" s="409"/>
      <c r="GE1175" s="409"/>
      <c r="GF1175" s="409"/>
      <c r="GG1175" s="409"/>
      <c r="GH1175" s="409"/>
      <c r="GI1175" s="409"/>
      <c r="GJ1175" s="409"/>
      <c r="GT1175" s="409"/>
      <c r="GU1175" s="409"/>
      <c r="GV1175" s="409"/>
      <c r="GW1175" s="409"/>
      <c r="GX1175" s="409"/>
      <c r="GY1175" s="409"/>
      <c r="GZ1175" s="409"/>
      <c r="HJ1175" s="409"/>
      <c r="HK1175" s="409"/>
      <c r="HL1175" s="409"/>
      <c r="HM1175" s="409"/>
      <c r="HN1175" s="409"/>
      <c r="HO1175" s="409"/>
      <c r="HP1175" s="409"/>
      <c r="HZ1175" s="409"/>
      <c r="IA1175" s="409"/>
      <c r="IB1175" s="409"/>
      <c r="IC1175" s="409"/>
      <c r="ID1175" s="409"/>
      <c r="IE1175" s="409"/>
      <c r="IF1175" s="409"/>
      <c r="IP1175" s="409"/>
      <c r="IQ1175" s="409"/>
      <c r="IR1175" s="409"/>
      <c r="IS1175" s="409"/>
      <c r="IT1175" s="409"/>
      <c r="IU1175" s="409"/>
      <c r="IV1175" s="409"/>
    </row>
    <row r="1176" spans="10:256">
      <c r="J1176" s="409"/>
      <c r="K1176" s="409"/>
      <c r="L1176" s="409"/>
      <c r="M1176" s="409"/>
      <c r="N1176" s="409"/>
      <c r="O1176" s="409"/>
      <c r="P1176" s="409"/>
      <c r="Q1176" s="409"/>
      <c r="R1176" s="409"/>
      <c r="S1176" s="409"/>
      <c r="T1176" s="409"/>
      <c r="U1176" s="409"/>
      <c r="V1176" s="409"/>
      <c r="W1176" s="409"/>
      <c r="X1176" s="409"/>
      <c r="AP1176" s="409"/>
      <c r="AQ1176" s="409"/>
      <c r="AR1176" s="409"/>
      <c r="AS1176" s="409"/>
      <c r="AT1176" s="409"/>
      <c r="AU1176" s="409"/>
      <c r="AV1176" s="409"/>
      <c r="BF1176" s="409"/>
      <c r="BG1176" s="409"/>
      <c r="BH1176" s="409"/>
      <c r="BI1176" s="409"/>
      <c r="BJ1176" s="409"/>
      <c r="BK1176" s="409"/>
      <c r="BL1176" s="409"/>
      <c r="BV1176" s="409"/>
      <c r="BW1176" s="409"/>
      <c r="BX1176" s="409"/>
      <c r="BY1176" s="409"/>
      <c r="BZ1176" s="409"/>
      <c r="CA1176" s="409"/>
      <c r="CB1176" s="409"/>
      <c r="CL1176" s="409"/>
      <c r="CM1176" s="409"/>
      <c r="CN1176" s="409"/>
      <c r="CO1176" s="409"/>
      <c r="CP1176" s="409"/>
      <c r="CQ1176" s="409"/>
      <c r="CR1176" s="409"/>
      <c r="DB1176" s="409"/>
      <c r="DC1176" s="409"/>
      <c r="DD1176" s="409"/>
      <c r="DE1176" s="409"/>
      <c r="DF1176" s="409"/>
      <c r="DG1176" s="409"/>
      <c r="DH1176" s="409"/>
      <c r="DR1176" s="409"/>
      <c r="DS1176" s="409"/>
      <c r="DT1176" s="409"/>
      <c r="DU1176" s="409"/>
      <c r="DV1176" s="409"/>
      <c r="DW1176" s="409"/>
      <c r="DX1176" s="409"/>
      <c r="EH1176" s="409"/>
      <c r="EI1176" s="409"/>
      <c r="EJ1176" s="409"/>
      <c r="EK1176" s="409"/>
      <c r="EL1176" s="409"/>
      <c r="EM1176" s="409"/>
      <c r="EN1176" s="409"/>
      <c r="EX1176" s="409"/>
      <c r="EY1176" s="409"/>
      <c r="EZ1176" s="409"/>
      <c r="FA1176" s="409"/>
      <c r="FB1176" s="409"/>
      <c r="FC1176" s="409"/>
      <c r="FD1176" s="409"/>
      <c r="FN1176" s="409"/>
      <c r="FO1176" s="409"/>
      <c r="FP1176" s="409"/>
      <c r="FQ1176" s="409"/>
      <c r="FR1176" s="409"/>
      <c r="FS1176" s="409"/>
      <c r="FT1176" s="409"/>
      <c r="GD1176" s="409"/>
      <c r="GE1176" s="409"/>
      <c r="GF1176" s="409"/>
      <c r="GG1176" s="409"/>
      <c r="GH1176" s="409"/>
      <c r="GI1176" s="409"/>
      <c r="GJ1176" s="409"/>
      <c r="GT1176" s="409"/>
      <c r="GU1176" s="409"/>
      <c r="GV1176" s="409"/>
      <c r="GW1176" s="409"/>
      <c r="GX1176" s="409"/>
      <c r="GY1176" s="409"/>
      <c r="GZ1176" s="409"/>
      <c r="HJ1176" s="409"/>
      <c r="HK1176" s="409"/>
      <c r="HL1176" s="409"/>
      <c r="HM1176" s="409"/>
      <c r="HN1176" s="409"/>
      <c r="HO1176" s="409"/>
      <c r="HP1176" s="409"/>
      <c r="HZ1176" s="409"/>
      <c r="IA1176" s="409"/>
      <c r="IB1176" s="409"/>
      <c r="IC1176" s="409"/>
      <c r="ID1176" s="409"/>
      <c r="IE1176" s="409"/>
      <c r="IF1176" s="409"/>
      <c r="IP1176" s="409"/>
      <c r="IQ1176" s="409"/>
      <c r="IR1176" s="409"/>
      <c r="IS1176" s="409"/>
      <c r="IT1176" s="409"/>
      <c r="IU1176" s="409"/>
      <c r="IV1176" s="409"/>
    </row>
    <row r="1177" spans="10:256">
      <c r="J1177" s="409"/>
      <c r="K1177" s="409"/>
      <c r="L1177" s="409"/>
      <c r="M1177" s="409"/>
      <c r="N1177" s="409"/>
      <c r="O1177" s="409"/>
      <c r="P1177" s="409"/>
      <c r="Q1177" s="409"/>
      <c r="R1177" s="409"/>
      <c r="S1177" s="409"/>
      <c r="T1177" s="409"/>
      <c r="U1177" s="409"/>
      <c r="V1177" s="409"/>
      <c r="W1177" s="409"/>
      <c r="X1177" s="409"/>
      <c r="AP1177" s="409"/>
      <c r="AQ1177" s="409"/>
      <c r="AR1177" s="409"/>
      <c r="AS1177" s="409"/>
      <c r="AT1177" s="409"/>
      <c r="AU1177" s="409"/>
      <c r="AV1177" s="409"/>
      <c r="BF1177" s="409"/>
      <c r="BG1177" s="409"/>
      <c r="BH1177" s="409"/>
      <c r="BI1177" s="409"/>
      <c r="BJ1177" s="409"/>
      <c r="BK1177" s="409"/>
      <c r="BL1177" s="409"/>
      <c r="BV1177" s="409"/>
      <c r="BW1177" s="409"/>
      <c r="BX1177" s="409"/>
      <c r="BY1177" s="409"/>
      <c r="BZ1177" s="409"/>
      <c r="CA1177" s="409"/>
      <c r="CB1177" s="409"/>
      <c r="CL1177" s="409"/>
      <c r="CM1177" s="409"/>
      <c r="CN1177" s="409"/>
      <c r="CO1177" s="409"/>
      <c r="CP1177" s="409"/>
      <c r="CQ1177" s="409"/>
      <c r="CR1177" s="409"/>
      <c r="DB1177" s="409"/>
      <c r="DC1177" s="409"/>
      <c r="DD1177" s="409"/>
      <c r="DE1177" s="409"/>
      <c r="DF1177" s="409"/>
      <c r="DG1177" s="409"/>
      <c r="DH1177" s="409"/>
      <c r="DR1177" s="409"/>
      <c r="DS1177" s="409"/>
      <c r="DT1177" s="409"/>
      <c r="DU1177" s="409"/>
      <c r="DV1177" s="409"/>
      <c r="DW1177" s="409"/>
      <c r="DX1177" s="409"/>
      <c r="EH1177" s="409"/>
      <c r="EI1177" s="409"/>
      <c r="EJ1177" s="409"/>
      <c r="EK1177" s="409"/>
      <c r="EL1177" s="409"/>
      <c r="EM1177" s="409"/>
      <c r="EN1177" s="409"/>
      <c r="EX1177" s="409"/>
      <c r="EY1177" s="409"/>
      <c r="EZ1177" s="409"/>
      <c r="FA1177" s="409"/>
      <c r="FB1177" s="409"/>
      <c r="FC1177" s="409"/>
      <c r="FD1177" s="409"/>
      <c r="FN1177" s="409"/>
      <c r="FO1177" s="409"/>
      <c r="FP1177" s="409"/>
      <c r="FQ1177" s="409"/>
      <c r="FR1177" s="409"/>
      <c r="FS1177" s="409"/>
      <c r="FT1177" s="409"/>
      <c r="GD1177" s="409"/>
      <c r="GE1177" s="409"/>
      <c r="GF1177" s="409"/>
      <c r="GG1177" s="409"/>
      <c r="GH1177" s="409"/>
      <c r="GI1177" s="409"/>
      <c r="GJ1177" s="409"/>
      <c r="GT1177" s="409"/>
      <c r="GU1177" s="409"/>
      <c r="GV1177" s="409"/>
      <c r="GW1177" s="409"/>
      <c r="GX1177" s="409"/>
      <c r="GY1177" s="409"/>
      <c r="GZ1177" s="409"/>
      <c r="HJ1177" s="409"/>
      <c r="HK1177" s="409"/>
      <c r="HL1177" s="409"/>
      <c r="HM1177" s="409"/>
      <c r="HN1177" s="409"/>
      <c r="HO1177" s="409"/>
      <c r="HP1177" s="409"/>
      <c r="HZ1177" s="409"/>
      <c r="IA1177" s="409"/>
      <c r="IB1177" s="409"/>
      <c r="IC1177" s="409"/>
      <c r="ID1177" s="409"/>
      <c r="IE1177" s="409"/>
      <c r="IF1177" s="409"/>
      <c r="IP1177" s="409"/>
      <c r="IQ1177" s="409"/>
      <c r="IR1177" s="409"/>
      <c r="IS1177" s="409"/>
      <c r="IT1177" s="409"/>
      <c r="IU1177" s="409"/>
      <c r="IV1177" s="409"/>
    </row>
    <row r="1178" spans="10:256">
      <c r="J1178" s="409"/>
      <c r="K1178" s="409"/>
      <c r="L1178" s="409"/>
      <c r="M1178" s="409"/>
      <c r="N1178" s="409"/>
      <c r="O1178" s="409"/>
      <c r="P1178" s="409"/>
      <c r="Q1178" s="409"/>
      <c r="R1178" s="409"/>
      <c r="S1178" s="409"/>
      <c r="T1178" s="409"/>
      <c r="U1178" s="409"/>
      <c r="V1178" s="409"/>
      <c r="W1178" s="409"/>
      <c r="X1178" s="409"/>
      <c r="AP1178" s="409"/>
      <c r="AQ1178" s="409"/>
      <c r="AR1178" s="409"/>
      <c r="AS1178" s="409"/>
      <c r="AT1178" s="409"/>
      <c r="AU1178" s="409"/>
      <c r="AV1178" s="409"/>
      <c r="BF1178" s="409"/>
      <c r="BG1178" s="409"/>
      <c r="BH1178" s="409"/>
      <c r="BI1178" s="409"/>
      <c r="BJ1178" s="409"/>
      <c r="BK1178" s="409"/>
      <c r="BL1178" s="409"/>
      <c r="BV1178" s="409"/>
      <c r="BW1178" s="409"/>
      <c r="BX1178" s="409"/>
      <c r="BY1178" s="409"/>
      <c r="BZ1178" s="409"/>
      <c r="CA1178" s="409"/>
      <c r="CB1178" s="409"/>
      <c r="CL1178" s="409"/>
      <c r="CM1178" s="409"/>
      <c r="CN1178" s="409"/>
      <c r="CO1178" s="409"/>
      <c r="CP1178" s="409"/>
      <c r="CQ1178" s="409"/>
      <c r="CR1178" s="409"/>
      <c r="DB1178" s="409"/>
      <c r="DC1178" s="409"/>
      <c r="DD1178" s="409"/>
      <c r="DE1178" s="409"/>
      <c r="DF1178" s="409"/>
      <c r="DG1178" s="409"/>
      <c r="DH1178" s="409"/>
      <c r="DR1178" s="409"/>
      <c r="DS1178" s="409"/>
      <c r="DT1178" s="409"/>
      <c r="DU1178" s="409"/>
      <c r="DV1178" s="409"/>
      <c r="DW1178" s="409"/>
      <c r="DX1178" s="409"/>
      <c r="EH1178" s="409"/>
      <c r="EI1178" s="409"/>
      <c r="EJ1178" s="409"/>
      <c r="EK1178" s="409"/>
      <c r="EL1178" s="409"/>
      <c r="EM1178" s="409"/>
      <c r="EN1178" s="409"/>
      <c r="EX1178" s="409"/>
      <c r="EY1178" s="409"/>
      <c r="EZ1178" s="409"/>
      <c r="FA1178" s="409"/>
      <c r="FB1178" s="409"/>
      <c r="FC1178" s="409"/>
      <c r="FD1178" s="409"/>
      <c r="FN1178" s="409"/>
      <c r="FO1178" s="409"/>
      <c r="FP1178" s="409"/>
      <c r="FQ1178" s="409"/>
      <c r="FR1178" s="409"/>
      <c r="FS1178" s="409"/>
      <c r="FT1178" s="409"/>
      <c r="GD1178" s="409"/>
      <c r="GE1178" s="409"/>
      <c r="GF1178" s="409"/>
      <c r="GG1178" s="409"/>
      <c r="GH1178" s="409"/>
      <c r="GI1178" s="409"/>
      <c r="GJ1178" s="409"/>
      <c r="GT1178" s="409"/>
      <c r="GU1178" s="409"/>
      <c r="GV1178" s="409"/>
      <c r="GW1178" s="409"/>
      <c r="GX1178" s="409"/>
      <c r="GY1178" s="409"/>
      <c r="GZ1178" s="409"/>
      <c r="HJ1178" s="409"/>
      <c r="HK1178" s="409"/>
      <c r="HL1178" s="409"/>
      <c r="HM1178" s="409"/>
      <c r="HN1178" s="409"/>
      <c r="HO1178" s="409"/>
      <c r="HP1178" s="409"/>
      <c r="HZ1178" s="409"/>
      <c r="IA1178" s="409"/>
      <c r="IB1178" s="409"/>
      <c r="IC1178" s="409"/>
      <c r="ID1178" s="409"/>
      <c r="IE1178" s="409"/>
      <c r="IF1178" s="409"/>
      <c r="IP1178" s="409"/>
      <c r="IQ1178" s="409"/>
      <c r="IR1178" s="409"/>
      <c r="IS1178" s="409"/>
      <c r="IT1178" s="409"/>
      <c r="IU1178" s="409"/>
      <c r="IV1178" s="409"/>
    </row>
    <row r="1179" spans="10:256">
      <c r="J1179" s="409"/>
      <c r="K1179" s="409"/>
      <c r="L1179" s="409"/>
      <c r="M1179" s="409"/>
      <c r="N1179" s="409"/>
      <c r="O1179" s="409"/>
      <c r="P1179" s="409"/>
      <c r="Q1179" s="409"/>
      <c r="R1179" s="409"/>
      <c r="S1179" s="409"/>
      <c r="T1179" s="409"/>
      <c r="U1179" s="409"/>
      <c r="V1179" s="409"/>
      <c r="W1179" s="409"/>
      <c r="X1179" s="409"/>
      <c r="AP1179" s="409"/>
      <c r="AQ1179" s="409"/>
      <c r="AR1179" s="409"/>
      <c r="AS1179" s="409"/>
      <c r="AT1179" s="409"/>
      <c r="AU1179" s="409"/>
      <c r="AV1179" s="409"/>
      <c r="BF1179" s="409"/>
      <c r="BG1179" s="409"/>
      <c r="BH1179" s="409"/>
      <c r="BI1179" s="409"/>
      <c r="BJ1179" s="409"/>
      <c r="BK1179" s="409"/>
      <c r="BL1179" s="409"/>
      <c r="BV1179" s="409"/>
      <c r="BW1179" s="409"/>
      <c r="BX1179" s="409"/>
      <c r="BY1179" s="409"/>
      <c r="BZ1179" s="409"/>
      <c r="CA1179" s="409"/>
      <c r="CB1179" s="409"/>
      <c r="CL1179" s="409"/>
      <c r="CM1179" s="409"/>
      <c r="CN1179" s="409"/>
      <c r="CO1179" s="409"/>
      <c r="CP1179" s="409"/>
      <c r="CQ1179" s="409"/>
      <c r="CR1179" s="409"/>
      <c r="DB1179" s="409"/>
      <c r="DC1179" s="409"/>
      <c r="DD1179" s="409"/>
      <c r="DE1179" s="409"/>
      <c r="DF1179" s="409"/>
      <c r="DG1179" s="409"/>
      <c r="DH1179" s="409"/>
      <c r="DR1179" s="409"/>
      <c r="DS1179" s="409"/>
      <c r="DT1179" s="409"/>
      <c r="DU1179" s="409"/>
      <c r="DV1179" s="409"/>
      <c r="DW1179" s="409"/>
      <c r="DX1179" s="409"/>
      <c r="EH1179" s="409"/>
      <c r="EI1179" s="409"/>
      <c r="EJ1179" s="409"/>
      <c r="EK1179" s="409"/>
      <c r="EL1179" s="409"/>
      <c r="EM1179" s="409"/>
      <c r="EN1179" s="409"/>
      <c r="EX1179" s="409"/>
      <c r="EY1179" s="409"/>
      <c r="EZ1179" s="409"/>
      <c r="FA1179" s="409"/>
      <c r="FB1179" s="409"/>
      <c r="FC1179" s="409"/>
      <c r="FD1179" s="409"/>
      <c r="FN1179" s="409"/>
      <c r="FO1179" s="409"/>
      <c r="FP1179" s="409"/>
      <c r="FQ1179" s="409"/>
      <c r="FR1179" s="409"/>
      <c r="FS1179" s="409"/>
      <c r="FT1179" s="409"/>
      <c r="GD1179" s="409"/>
      <c r="GE1179" s="409"/>
      <c r="GF1179" s="409"/>
      <c r="GG1179" s="409"/>
      <c r="GH1179" s="409"/>
      <c r="GI1179" s="409"/>
      <c r="GJ1179" s="409"/>
      <c r="GT1179" s="409"/>
      <c r="GU1179" s="409"/>
      <c r="GV1179" s="409"/>
      <c r="GW1179" s="409"/>
      <c r="GX1179" s="409"/>
      <c r="GY1179" s="409"/>
      <c r="GZ1179" s="409"/>
      <c r="HJ1179" s="409"/>
      <c r="HK1179" s="409"/>
      <c r="HL1179" s="409"/>
      <c r="HM1179" s="409"/>
      <c r="HN1179" s="409"/>
      <c r="HO1179" s="409"/>
      <c r="HP1179" s="409"/>
      <c r="HZ1179" s="409"/>
      <c r="IA1179" s="409"/>
      <c r="IB1179" s="409"/>
      <c r="IC1179" s="409"/>
      <c r="ID1179" s="409"/>
      <c r="IE1179" s="409"/>
      <c r="IF1179" s="409"/>
      <c r="IP1179" s="409"/>
      <c r="IQ1179" s="409"/>
      <c r="IR1179" s="409"/>
      <c r="IS1179" s="409"/>
      <c r="IT1179" s="409"/>
      <c r="IU1179" s="409"/>
      <c r="IV1179" s="409"/>
    </row>
    <row r="1180" spans="10:256">
      <c r="J1180" s="409"/>
      <c r="K1180" s="409"/>
      <c r="L1180" s="409"/>
      <c r="M1180" s="409"/>
      <c r="N1180" s="409"/>
      <c r="O1180" s="409"/>
      <c r="P1180" s="409"/>
      <c r="Q1180" s="409"/>
      <c r="R1180" s="409"/>
      <c r="S1180" s="409"/>
      <c r="T1180" s="409"/>
      <c r="U1180" s="409"/>
      <c r="V1180" s="409"/>
      <c r="W1180" s="409"/>
      <c r="X1180" s="409"/>
      <c r="AP1180" s="409"/>
      <c r="AQ1180" s="409"/>
      <c r="AR1180" s="409"/>
      <c r="AS1180" s="409"/>
      <c r="AT1180" s="409"/>
      <c r="AU1180" s="409"/>
      <c r="AV1180" s="409"/>
      <c r="BF1180" s="409"/>
      <c r="BG1180" s="409"/>
      <c r="BH1180" s="409"/>
      <c r="BI1180" s="409"/>
      <c r="BJ1180" s="409"/>
      <c r="BK1180" s="409"/>
      <c r="BL1180" s="409"/>
      <c r="BV1180" s="409"/>
      <c r="BW1180" s="409"/>
      <c r="BX1180" s="409"/>
      <c r="BY1180" s="409"/>
      <c r="BZ1180" s="409"/>
      <c r="CA1180" s="409"/>
      <c r="CB1180" s="409"/>
      <c r="CL1180" s="409"/>
      <c r="CM1180" s="409"/>
      <c r="CN1180" s="409"/>
      <c r="CO1180" s="409"/>
      <c r="CP1180" s="409"/>
      <c r="CQ1180" s="409"/>
      <c r="CR1180" s="409"/>
      <c r="DB1180" s="409"/>
      <c r="DC1180" s="409"/>
      <c r="DD1180" s="409"/>
      <c r="DE1180" s="409"/>
      <c r="DF1180" s="409"/>
      <c r="DG1180" s="409"/>
      <c r="DH1180" s="409"/>
      <c r="DR1180" s="409"/>
      <c r="DS1180" s="409"/>
      <c r="DT1180" s="409"/>
      <c r="DU1180" s="409"/>
      <c r="DV1180" s="409"/>
      <c r="DW1180" s="409"/>
      <c r="DX1180" s="409"/>
      <c r="EH1180" s="409"/>
      <c r="EI1180" s="409"/>
      <c r="EJ1180" s="409"/>
      <c r="EK1180" s="409"/>
      <c r="EL1180" s="409"/>
      <c r="EM1180" s="409"/>
      <c r="EN1180" s="409"/>
      <c r="EX1180" s="409"/>
      <c r="EY1180" s="409"/>
      <c r="EZ1180" s="409"/>
      <c r="FA1180" s="409"/>
      <c r="FB1180" s="409"/>
      <c r="FC1180" s="409"/>
      <c r="FD1180" s="409"/>
      <c r="FN1180" s="409"/>
      <c r="FO1180" s="409"/>
      <c r="FP1180" s="409"/>
      <c r="FQ1180" s="409"/>
      <c r="FR1180" s="409"/>
      <c r="FS1180" s="409"/>
      <c r="FT1180" s="409"/>
      <c r="GD1180" s="409"/>
      <c r="GE1180" s="409"/>
      <c r="GF1180" s="409"/>
      <c r="GG1180" s="409"/>
      <c r="GH1180" s="409"/>
      <c r="GI1180" s="409"/>
      <c r="GJ1180" s="409"/>
      <c r="GT1180" s="409"/>
      <c r="GU1180" s="409"/>
      <c r="GV1180" s="409"/>
      <c r="GW1180" s="409"/>
      <c r="GX1180" s="409"/>
      <c r="GY1180" s="409"/>
      <c r="GZ1180" s="409"/>
      <c r="HJ1180" s="409"/>
      <c r="HK1180" s="409"/>
      <c r="HL1180" s="409"/>
      <c r="HM1180" s="409"/>
      <c r="HN1180" s="409"/>
      <c r="HO1180" s="409"/>
      <c r="HP1180" s="409"/>
      <c r="HZ1180" s="409"/>
      <c r="IA1180" s="409"/>
      <c r="IB1180" s="409"/>
      <c r="IC1180" s="409"/>
      <c r="ID1180" s="409"/>
      <c r="IE1180" s="409"/>
      <c r="IF1180" s="409"/>
      <c r="IP1180" s="409"/>
      <c r="IQ1180" s="409"/>
      <c r="IR1180" s="409"/>
      <c r="IS1180" s="409"/>
      <c r="IT1180" s="409"/>
      <c r="IU1180" s="409"/>
      <c r="IV1180" s="409"/>
    </row>
    <row r="1181" spans="10:256">
      <c r="J1181" s="409"/>
      <c r="K1181" s="409"/>
      <c r="L1181" s="409"/>
      <c r="M1181" s="409"/>
      <c r="N1181" s="409"/>
      <c r="O1181" s="409"/>
      <c r="P1181" s="409"/>
      <c r="Q1181" s="409"/>
      <c r="R1181" s="409"/>
      <c r="S1181" s="409"/>
      <c r="T1181" s="409"/>
      <c r="U1181" s="409"/>
      <c r="V1181" s="409"/>
      <c r="W1181" s="409"/>
      <c r="X1181" s="409"/>
      <c r="AP1181" s="409"/>
      <c r="AQ1181" s="409"/>
      <c r="AR1181" s="409"/>
      <c r="AS1181" s="409"/>
      <c r="AT1181" s="409"/>
      <c r="AU1181" s="409"/>
      <c r="AV1181" s="409"/>
      <c r="BF1181" s="409"/>
      <c r="BG1181" s="409"/>
      <c r="BH1181" s="409"/>
      <c r="BI1181" s="409"/>
      <c r="BJ1181" s="409"/>
      <c r="BK1181" s="409"/>
      <c r="BL1181" s="409"/>
      <c r="BV1181" s="409"/>
      <c r="BW1181" s="409"/>
      <c r="BX1181" s="409"/>
      <c r="BY1181" s="409"/>
      <c r="BZ1181" s="409"/>
      <c r="CA1181" s="409"/>
      <c r="CB1181" s="409"/>
      <c r="CL1181" s="409"/>
      <c r="CM1181" s="409"/>
      <c r="CN1181" s="409"/>
      <c r="CO1181" s="409"/>
      <c r="CP1181" s="409"/>
      <c r="CQ1181" s="409"/>
      <c r="CR1181" s="409"/>
      <c r="DB1181" s="409"/>
      <c r="DC1181" s="409"/>
      <c r="DD1181" s="409"/>
      <c r="DE1181" s="409"/>
      <c r="DF1181" s="409"/>
      <c r="DG1181" s="409"/>
      <c r="DH1181" s="409"/>
      <c r="DR1181" s="409"/>
      <c r="DS1181" s="409"/>
      <c r="DT1181" s="409"/>
      <c r="DU1181" s="409"/>
      <c r="DV1181" s="409"/>
      <c r="DW1181" s="409"/>
      <c r="DX1181" s="409"/>
      <c r="EH1181" s="409"/>
      <c r="EI1181" s="409"/>
      <c r="EJ1181" s="409"/>
      <c r="EK1181" s="409"/>
      <c r="EL1181" s="409"/>
      <c r="EM1181" s="409"/>
      <c r="EN1181" s="409"/>
      <c r="EX1181" s="409"/>
      <c r="EY1181" s="409"/>
      <c r="EZ1181" s="409"/>
      <c r="FA1181" s="409"/>
      <c r="FB1181" s="409"/>
      <c r="FC1181" s="409"/>
      <c r="FD1181" s="409"/>
      <c r="FN1181" s="409"/>
      <c r="FO1181" s="409"/>
      <c r="FP1181" s="409"/>
      <c r="FQ1181" s="409"/>
      <c r="FR1181" s="409"/>
      <c r="FS1181" s="409"/>
      <c r="FT1181" s="409"/>
      <c r="GD1181" s="409"/>
      <c r="GE1181" s="409"/>
      <c r="GF1181" s="409"/>
      <c r="GG1181" s="409"/>
      <c r="GH1181" s="409"/>
      <c r="GI1181" s="409"/>
      <c r="GJ1181" s="409"/>
      <c r="GT1181" s="409"/>
      <c r="GU1181" s="409"/>
      <c r="GV1181" s="409"/>
      <c r="GW1181" s="409"/>
      <c r="GX1181" s="409"/>
      <c r="GY1181" s="409"/>
      <c r="GZ1181" s="409"/>
      <c r="HJ1181" s="409"/>
      <c r="HK1181" s="409"/>
      <c r="HL1181" s="409"/>
      <c r="HM1181" s="409"/>
      <c r="HN1181" s="409"/>
      <c r="HO1181" s="409"/>
      <c r="HP1181" s="409"/>
      <c r="HZ1181" s="409"/>
      <c r="IA1181" s="409"/>
      <c r="IB1181" s="409"/>
      <c r="IC1181" s="409"/>
      <c r="ID1181" s="409"/>
      <c r="IE1181" s="409"/>
      <c r="IF1181" s="409"/>
      <c r="IP1181" s="409"/>
      <c r="IQ1181" s="409"/>
      <c r="IR1181" s="409"/>
      <c r="IS1181" s="409"/>
      <c r="IT1181" s="409"/>
      <c r="IU1181" s="409"/>
      <c r="IV1181" s="409"/>
    </row>
    <row r="1182" spans="10:256">
      <c r="J1182" s="409"/>
      <c r="K1182" s="409"/>
      <c r="L1182" s="409"/>
      <c r="M1182" s="409"/>
      <c r="N1182" s="409"/>
      <c r="O1182" s="409"/>
      <c r="P1182" s="409"/>
      <c r="Q1182" s="409"/>
      <c r="R1182" s="409"/>
      <c r="S1182" s="409"/>
      <c r="T1182" s="409"/>
      <c r="U1182" s="409"/>
      <c r="V1182" s="409"/>
      <c r="W1182" s="409"/>
      <c r="X1182" s="409"/>
      <c r="AP1182" s="409"/>
      <c r="AQ1182" s="409"/>
      <c r="AR1182" s="409"/>
      <c r="AS1182" s="409"/>
      <c r="AT1182" s="409"/>
      <c r="AU1182" s="409"/>
      <c r="AV1182" s="409"/>
      <c r="BF1182" s="409"/>
      <c r="BG1182" s="409"/>
      <c r="BH1182" s="409"/>
      <c r="BI1182" s="409"/>
      <c r="BJ1182" s="409"/>
      <c r="BK1182" s="409"/>
      <c r="BL1182" s="409"/>
      <c r="BV1182" s="409"/>
      <c r="BW1182" s="409"/>
      <c r="BX1182" s="409"/>
      <c r="BY1182" s="409"/>
      <c r="BZ1182" s="409"/>
      <c r="CA1182" s="409"/>
      <c r="CB1182" s="409"/>
      <c r="CL1182" s="409"/>
      <c r="CM1182" s="409"/>
      <c r="CN1182" s="409"/>
      <c r="CO1182" s="409"/>
      <c r="CP1182" s="409"/>
      <c r="CQ1182" s="409"/>
      <c r="CR1182" s="409"/>
      <c r="DB1182" s="409"/>
      <c r="DC1182" s="409"/>
      <c r="DD1182" s="409"/>
      <c r="DE1182" s="409"/>
      <c r="DF1182" s="409"/>
      <c r="DG1182" s="409"/>
      <c r="DH1182" s="409"/>
      <c r="DR1182" s="409"/>
      <c r="DS1182" s="409"/>
      <c r="DT1182" s="409"/>
      <c r="DU1182" s="409"/>
      <c r="DV1182" s="409"/>
      <c r="DW1182" s="409"/>
      <c r="DX1182" s="409"/>
      <c r="EH1182" s="409"/>
      <c r="EI1182" s="409"/>
      <c r="EJ1182" s="409"/>
      <c r="EK1182" s="409"/>
      <c r="EL1182" s="409"/>
      <c r="EM1182" s="409"/>
      <c r="EN1182" s="409"/>
      <c r="EX1182" s="409"/>
      <c r="EY1182" s="409"/>
      <c r="EZ1182" s="409"/>
      <c r="FA1182" s="409"/>
      <c r="FB1182" s="409"/>
      <c r="FC1182" s="409"/>
      <c r="FD1182" s="409"/>
      <c r="FN1182" s="409"/>
      <c r="FO1182" s="409"/>
      <c r="FP1182" s="409"/>
      <c r="FQ1182" s="409"/>
      <c r="FR1182" s="409"/>
      <c r="FS1182" s="409"/>
      <c r="FT1182" s="409"/>
      <c r="GD1182" s="409"/>
      <c r="GE1182" s="409"/>
      <c r="GF1182" s="409"/>
      <c r="GG1182" s="409"/>
      <c r="GH1182" s="409"/>
      <c r="GI1182" s="409"/>
      <c r="GJ1182" s="409"/>
      <c r="GT1182" s="409"/>
      <c r="GU1182" s="409"/>
      <c r="GV1182" s="409"/>
      <c r="GW1182" s="409"/>
      <c r="GX1182" s="409"/>
      <c r="GY1182" s="409"/>
      <c r="GZ1182" s="409"/>
      <c r="HJ1182" s="409"/>
      <c r="HK1182" s="409"/>
      <c r="HL1182" s="409"/>
      <c r="HM1182" s="409"/>
      <c r="HN1182" s="409"/>
      <c r="HO1182" s="409"/>
      <c r="HP1182" s="409"/>
      <c r="HZ1182" s="409"/>
      <c r="IA1182" s="409"/>
      <c r="IB1182" s="409"/>
      <c r="IC1182" s="409"/>
      <c r="ID1182" s="409"/>
      <c r="IE1182" s="409"/>
      <c r="IF1182" s="409"/>
      <c r="IP1182" s="409"/>
      <c r="IQ1182" s="409"/>
      <c r="IR1182" s="409"/>
      <c r="IS1182" s="409"/>
      <c r="IT1182" s="409"/>
      <c r="IU1182" s="409"/>
      <c r="IV1182" s="409"/>
    </row>
    <row r="1183" spans="10:256">
      <c r="J1183" s="409"/>
      <c r="K1183" s="409"/>
      <c r="L1183" s="409"/>
      <c r="M1183" s="409"/>
      <c r="N1183" s="409"/>
      <c r="O1183" s="409"/>
      <c r="P1183" s="409"/>
      <c r="Q1183" s="409"/>
      <c r="R1183" s="409"/>
      <c r="S1183" s="409"/>
      <c r="T1183" s="409"/>
      <c r="U1183" s="409"/>
      <c r="V1183" s="409"/>
      <c r="W1183" s="409"/>
      <c r="X1183" s="409"/>
      <c r="AP1183" s="409"/>
      <c r="AQ1183" s="409"/>
      <c r="AR1183" s="409"/>
      <c r="AS1183" s="409"/>
      <c r="AT1183" s="409"/>
      <c r="AU1183" s="409"/>
      <c r="AV1183" s="409"/>
      <c r="BF1183" s="409"/>
      <c r="BG1183" s="409"/>
      <c r="BH1183" s="409"/>
      <c r="BI1183" s="409"/>
      <c r="BJ1183" s="409"/>
      <c r="BK1183" s="409"/>
      <c r="BL1183" s="409"/>
      <c r="BV1183" s="409"/>
      <c r="BW1183" s="409"/>
      <c r="BX1183" s="409"/>
      <c r="BY1183" s="409"/>
      <c r="BZ1183" s="409"/>
      <c r="CA1183" s="409"/>
      <c r="CB1183" s="409"/>
      <c r="CL1183" s="409"/>
      <c r="CM1183" s="409"/>
      <c r="CN1183" s="409"/>
      <c r="CO1183" s="409"/>
      <c r="CP1183" s="409"/>
      <c r="CQ1183" s="409"/>
      <c r="CR1183" s="409"/>
      <c r="DB1183" s="409"/>
      <c r="DC1183" s="409"/>
      <c r="DD1183" s="409"/>
      <c r="DE1183" s="409"/>
      <c r="DF1183" s="409"/>
      <c r="DG1183" s="409"/>
      <c r="DH1183" s="409"/>
      <c r="DR1183" s="409"/>
      <c r="DS1183" s="409"/>
      <c r="DT1183" s="409"/>
      <c r="DU1183" s="409"/>
      <c r="DV1183" s="409"/>
      <c r="DW1183" s="409"/>
      <c r="DX1183" s="409"/>
      <c r="EH1183" s="409"/>
      <c r="EI1183" s="409"/>
      <c r="EJ1183" s="409"/>
      <c r="EK1183" s="409"/>
      <c r="EL1183" s="409"/>
      <c r="EM1183" s="409"/>
      <c r="EN1183" s="409"/>
      <c r="EX1183" s="409"/>
      <c r="EY1183" s="409"/>
      <c r="EZ1183" s="409"/>
      <c r="FA1183" s="409"/>
      <c r="FB1183" s="409"/>
      <c r="FC1183" s="409"/>
      <c r="FD1183" s="409"/>
      <c r="FN1183" s="409"/>
      <c r="FO1183" s="409"/>
      <c r="FP1183" s="409"/>
      <c r="FQ1183" s="409"/>
      <c r="FR1183" s="409"/>
      <c r="FS1183" s="409"/>
      <c r="FT1183" s="409"/>
      <c r="GD1183" s="409"/>
      <c r="GE1183" s="409"/>
      <c r="GF1183" s="409"/>
      <c r="GG1183" s="409"/>
      <c r="GH1183" s="409"/>
      <c r="GI1183" s="409"/>
      <c r="GJ1183" s="409"/>
      <c r="GT1183" s="409"/>
      <c r="GU1183" s="409"/>
      <c r="GV1183" s="409"/>
      <c r="GW1183" s="409"/>
      <c r="GX1183" s="409"/>
      <c r="GY1183" s="409"/>
      <c r="GZ1183" s="409"/>
      <c r="HJ1183" s="409"/>
      <c r="HK1183" s="409"/>
      <c r="HL1183" s="409"/>
      <c r="HM1183" s="409"/>
      <c r="HN1183" s="409"/>
      <c r="HO1183" s="409"/>
      <c r="HP1183" s="409"/>
      <c r="HZ1183" s="409"/>
      <c r="IA1183" s="409"/>
      <c r="IB1183" s="409"/>
      <c r="IC1183" s="409"/>
      <c r="ID1183" s="409"/>
      <c r="IE1183" s="409"/>
      <c r="IF1183" s="409"/>
      <c r="IP1183" s="409"/>
      <c r="IQ1183" s="409"/>
      <c r="IR1183" s="409"/>
      <c r="IS1183" s="409"/>
      <c r="IT1183" s="409"/>
      <c r="IU1183" s="409"/>
      <c r="IV1183" s="409"/>
    </row>
    <row r="1184" spans="10:256">
      <c r="J1184" s="409"/>
      <c r="K1184" s="409"/>
      <c r="L1184" s="409"/>
      <c r="M1184" s="409"/>
      <c r="N1184" s="409"/>
      <c r="O1184" s="409"/>
      <c r="P1184" s="409"/>
      <c r="Q1184" s="409"/>
      <c r="R1184" s="409"/>
      <c r="S1184" s="409"/>
      <c r="T1184" s="409"/>
      <c r="U1184" s="409"/>
      <c r="V1184" s="409"/>
      <c r="W1184" s="409"/>
      <c r="X1184" s="409"/>
      <c r="AP1184" s="409"/>
      <c r="AQ1184" s="409"/>
      <c r="AR1184" s="409"/>
      <c r="AS1184" s="409"/>
      <c r="AT1184" s="409"/>
      <c r="AU1184" s="409"/>
      <c r="AV1184" s="409"/>
      <c r="BF1184" s="409"/>
      <c r="BG1184" s="409"/>
      <c r="BH1184" s="409"/>
      <c r="BI1184" s="409"/>
      <c r="BJ1184" s="409"/>
      <c r="BK1184" s="409"/>
      <c r="BL1184" s="409"/>
      <c r="BV1184" s="409"/>
      <c r="BW1184" s="409"/>
      <c r="BX1184" s="409"/>
      <c r="BY1184" s="409"/>
      <c r="BZ1184" s="409"/>
      <c r="CA1184" s="409"/>
      <c r="CB1184" s="409"/>
      <c r="CL1184" s="409"/>
      <c r="CM1184" s="409"/>
      <c r="CN1184" s="409"/>
      <c r="CO1184" s="409"/>
      <c r="CP1184" s="409"/>
      <c r="CQ1184" s="409"/>
      <c r="CR1184" s="409"/>
      <c r="DB1184" s="409"/>
      <c r="DC1184" s="409"/>
      <c r="DD1184" s="409"/>
      <c r="DE1184" s="409"/>
      <c r="DF1184" s="409"/>
      <c r="DG1184" s="409"/>
      <c r="DH1184" s="409"/>
      <c r="DR1184" s="409"/>
      <c r="DS1184" s="409"/>
      <c r="DT1184" s="409"/>
      <c r="DU1184" s="409"/>
      <c r="DV1184" s="409"/>
      <c r="DW1184" s="409"/>
      <c r="DX1184" s="409"/>
      <c r="EH1184" s="409"/>
      <c r="EI1184" s="409"/>
      <c r="EJ1184" s="409"/>
      <c r="EK1184" s="409"/>
      <c r="EL1184" s="409"/>
      <c r="EM1184" s="409"/>
      <c r="EN1184" s="409"/>
      <c r="EX1184" s="409"/>
      <c r="EY1184" s="409"/>
      <c r="EZ1184" s="409"/>
      <c r="FA1184" s="409"/>
      <c r="FB1184" s="409"/>
      <c r="FC1184" s="409"/>
      <c r="FD1184" s="409"/>
      <c r="FN1184" s="409"/>
      <c r="FO1184" s="409"/>
      <c r="FP1184" s="409"/>
      <c r="FQ1184" s="409"/>
      <c r="FR1184" s="409"/>
      <c r="FS1184" s="409"/>
      <c r="FT1184" s="409"/>
      <c r="GD1184" s="409"/>
      <c r="GE1184" s="409"/>
      <c r="GF1184" s="409"/>
      <c r="GG1184" s="409"/>
      <c r="GH1184" s="409"/>
      <c r="GI1184" s="409"/>
      <c r="GJ1184" s="409"/>
      <c r="GT1184" s="409"/>
      <c r="GU1184" s="409"/>
      <c r="GV1184" s="409"/>
      <c r="GW1184" s="409"/>
      <c r="GX1184" s="409"/>
      <c r="GY1184" s="409"/>
      <c r="GZ1184" s="409"/>
      <c r="HJ1184" s="409"/>
      <c r="HK1184" s="409"/>
      <c r="HL1184" s="409"/>
      <c r="HM1184" s="409"/>
      <c r="HN1184" s="409"/>
      <c r="HO1184" s="409"/>
      <c r="HP1184" s="409"/>
      <c r="HZ1184" s="409"/>
      <c r="IA1184" s="409"/>
      <c r="IB1184" s="409"/>
      <c r="IC1184" s="409"/>
      <c r="ID1184" s="409"/>
      <c r="IE1184" s="409"/>
      <c r="IF1184" s="409"/>
      <c r="IP1184" s="409"/>
      <c r="IQ1184" s="409"/>
      <c r="IR1184" s="409"/>
      <c r="IS1184" s="409"/>
      <c r="IT1184" s="409"/>
      <c r="IU1184" s="409"/>
      <c r="IV1184" s="409"/>
    </row>
    <row r="1185" spans="10:256">
      <c r="J1185" s="409"/>
      <c r="K1185" s="409"/>
      <c r="L1185" s="409"/>
      <c r="M1185" s="409"/>
      <c r="N1185" s="409"/>
      <c r="O1185" s="409"/>
      <c r="P1185" s="409"/>
      <c r="Q1185" s="409"/>
      <c r="R1185" s="409"/>
      <c r="S1185" s="409"/>
      <c r="T1185" s="409"/>
      <c r="U1185" s="409"/>
      <c r="V1185" s="409"/>
      <c r="W1185" s="409"/>
      <c r="X1185" s="409"/>
      <c r="AP1185" s="409"/>
      <c r="AQ1185" s="409"/>
      <c r="AR1185" s="409"/>
      <c r="AS1185" s="409"/>
      <c r="AT1185" s="409"/>
      <c r="AU1185" s="409"/>
      <c r="AV1185" s="409"/>
      <c r="BF1185" s="409"/>
      <c r="BG1185" s="409"/>
      <c r="BH1185" s="409"/>
      <c r="BI1185" s="409"/>
      <c r="BJ1185" s="409"/>
      <c r="BK1185" s="409"/>
      <c r="BL1185" s="409"/>
      <c r="BV1185" s="409"/>
      <c r="BW1185" s="409"/>
      <c r="BX1185" s="409"/>
      <c r="BY1185" s="409"/>
      <c r="BZ1185" s="409"/>
      <c r="CA1185" s="409"/>
      <c r="CB1185" s="409"/>
      <c r="CL1185" s="409"/>
      <c r="CM1185" s="409"/>
      <c r="CN1185" s="409"/>
      <c r="CO1185" s="409"/>
      <c r="CP1185" s="409"/>
      <c r="CQ1185" s="409"/>
      <c r="CR1185" s="409"/>
      <c r="DB1185" s="409"/>
      <c r="DC1185" s="409"/>
      <c r="DD1185" s="409"/>
      <c r="DE1185" s="409"/>
      <c r="DF1185" s="409"/>
      <c r="DG1185" s="409"/>
      <c r="DH1185" s="409"/>
      <c r="DR1185" s="409"/>
      <c r="DS1185" s="409"/>
      <c r="DT1185" s="409"/>
      <c r="DU1185" s="409"/>
      <c r="DV1185" s="409"/>
      <c r="DW1185" s="409"/>
      <c r="DX1185" s="409"/>
      <c r="EH1185" s="409"/>
      <c r="EI1185" s="409"/>
      <c r="EJ1185" s="409"/>
      <c r="EK1185" s="409"/>
      <c r="EL1185" s="409"/>
      <c r="EM1185" s="409"/>
      <c r="EN1185" s="409"/>
      <c r="EX1185" s="409"/>
      <c r="EY1185" s="409"/>
      <c r="EZ1185" s="409"/>
      <c r="FA1185" s="409"/>
      <c r="FB1185" s="409"/>
      <c r="FC1185" s="409"/>
      <c r="FD1185" s="409"/>
      <c r="FN1185" s="409"/>
      <c r="FO1185" s="409"/>
      <c r="FP1185" s="409"/>
      <c r="FQ1185" s="409"/>
      <c r="FR1185" s="409"/>
      <c r="FS1185" s="409"/>
      <c r="FT1185" s="409"/>
      <c r="GD1185" s="409"/>
      <c r="GE1185" s="409"/>
      <c r="GF1185" s="409"/>
      <c r="GG1185" s="409"/>
      <c r="GH1185" s="409"/>
      <c r="GI1185" s="409"/>
      <c r="GJ1185" s="409"/>
      <c r="GT1185" s="409"/>
      <c r="GU1185" s="409"/>
      <c r="GV1185" s="409"/>
      <c r="GW1185" s="409"/>
      <c r="GX1185" s="409"/>
      <c r="GY1185" s="409"/>
      <c r="GZ1185" s="409"/>
      <c r="HJ1185" s="409"/>
      <c r="HK1185" s="409"/>
      <c r="HL1185" s="409"/>
      <c r="HM1185" s="409"/>
      <c r="HN1185" s="409"/>
      <c r="HO1185" s="409"/>
      <c r="HP1185" s="409"/>
      <c r="HZ1185" s="409"/>
      <c r="IA1185" s="409"/>
      <c r="IB1185" s="409"/>
      <c r="IC1185" s="409"/>
      <c r="ID1185" s="409"/>
      <c r="IE1185" s="409"/>
      <c r="IF1185" s="409"/>
      <c r="IP1185" s="409"/>
      <c r="IQ1185" s="409"/>
      <c r="IR1185" s="409"/>
      <c r="IS1185" s="409"/>
      <c r="IT1185" s="409"/>
      <c r="IU1185" s="409"/>
      <c r="IV1185" s="409"/>
    </row>
    <row r="1186" spans="10:256">
      <c r="J1186" s="409"/>
      <c r="K1186" s="409"/>
      <c r="L1186" s="409"/>
      <c r="M1186" s="409"/>
      <c r="N1186" s="409"/>
      <c r="O1186" s="409"/>
      <c r="P1186" s="409"/>
      <c r="Q1186" s="409"/>
      <c r="R1186" s="409"/>
      <c r="S1186" s="409"/>
      <c r="T1186" s="409"/>
      <c r="U1186" s="409"/>
      <c r="V1186" s="409"/>
      <c r="W1186" s="409"/>
      <c r="X1186" s="409"/>
      <c r="AP1186" s="409"/>
      <c r="AQ1186" s="409"/>
      <c r="AR1186" s="409"/>
      <c r="AS1186" s="409"/>
      <c r="AT1186" s="409"/>
      <c r="AU1186" s="409"/>
      <c r="AV1186" s="409"/>
      <c r="BF1186" s="409"/>
      <c r="BG1186" s="409"/>
      <c r="BH1186" s="409"/>
      <c r="BI1186" s="409"/>
      <c r="BJ1186" s="409"/>
      <c r="BK1186" s="409"/>
      <c r="BL1186" s="409"/>
      <c r="BV1186" s="409"/>
      <c r="BW1186" s="409"/>
      <c r="BX1186" s="409"/>
      <c r="BY1186" s="409"/>
      <c r="BZ1186" s="409"/>
      <c r="CA1186" s="409"/>
      <c r="CB1186" s="409"/>
      <c r="CL1186" s="409"/>
      <c r="CM1186" s="409"/>
      <c r="CN1186" s="409"/>
      <c r="CO1186" s="409"/>
      <c r="CP1186" s="409"/>
      <c r="CQ1186" s="409"/>
      <c r="CR1186" s="409"/>
      <c r="DB1186" s="409"/>
      <c r="DC1186" s="409"/>
      <c r="DD1186" s="409"/>
      <c r="DE1186" s="409"/>
      <c r="DF1186" s="409"/>
      <c r="DG1186" s="409"/>
      <c r="DH1186" s="409"/>
      <c r="DR1186" s="409"/>
      <c r="DS1186" s="409"/>
      <c r="DT1186" s="409"/>
      <c r="DU1186" s="409"/>
      <c r="DV1186" s="409"/>
      <c r="DW1186" s="409"/>
      <c r="DX1186" s="409"/>
      <c r="EH1186" s="409"/>
      <c r="EI1186" s="409"/>
      <c r="EJ1186" s="409"/>
      <c r="EK1186" s="409"/>
      <c r="EL1186" s="409"/>
      <c r="EM1186" s="409"/>
      <c r="EN1186" s="409"/>
      <c r="EX1186" s="409"/>
      <c r="EY1186" s="409"/>
      <c r="EZ1186" s="409"/>
      <c r="FA1186" s="409"/>
      <c r="FB1186" s="409"/>
      <c r="FC1186" s="409"/>
      <c r="FD1186" s="409"/>
      <c r="FN1186" s="409"/>
      <c r="FO1186" s="409"/>
      <c r="FP1186" s="409"/>
      <c r="FQ1186" s="409"/>
      <c r="FR1186" s="409"/>
      <c r="FS1186" s="409"/>
      <c r="FT1186" s="409"/>
      <c r="GD1186" s="409"/>
      <c r="GE1186" s="409"/>
      <c r="GF1186" s="409"/>
      <c r="GG1186" s="409"/>
      <c r="GH1186" s="409"/>
      <c r="GI1186" s="409"/>
      <c r="GJ1186" s="409"/>
      <c r="GT1186" s="409"/>
      <c r="GU1186" s="409"/>
      <c r="GV1186" s="409"/>
      <c r="GW1186" s="409"/>
      <c r="GX1186" s="409"/>
      <c r="GY1186" s="409"/>
      <c r="GZ1186" s="409"/>
      <c r="HJ1186" s="409"/>
      <c r="HK1186" s="409"/>
      <c r="HL1186" s="409"/>
      <c r="HM1186" s="409"/>
      <c r="HN1186" s="409"/>
      <c r="HO1186" s="409"/>
      <c r="HP1186" s="409"/>
      <c r="HZ1186" s="409"/>
      <c r="IA1186" s="409"/>
      <c r="IB1186" s="409"/>
      <c r="IC1186" s="409"/>
      <c r="ID1186" s="409"/>
      <c r="IE1186" s="409"/>
      <c r="IF1186" s="409"/>
      <c r="IP1186" s="409"/>
      <c r="IQ1186" s="409"/>
      <c r="IR1186" s="409"/>
      <c r="IS1186" s="409"/>
      <c r="IT1186" s="409"/>
      <c r="IU1186" s="409"/>
      <c r="IV1186" s="409"/>
    </row>
    <row r="1187" spans="10:256">
      <c r="J1187" s="409"/>
      <c r="K1187" s="409"/>
      <c r="L1187" s="409"/>
      <c r="M1187" s="409"/>
      <c r="N1187" s="409"/>
      <c r="O1187" s="409"/>
      <c r="P1187" s="409"/>
      <c r="Q1187" s="409"/>
      <c r="R1187" s="409"/>
      <c r="S1187" s="409"/>
      <c r="T1187" s="409"/>
      <c r="U1187" s="409"/>
      <c r="V1187" s="409"/>
      <c r="W1187" s="409"/>
      <c r="X1187" s="409"/>
      <c r="AP1187" s="409"/>
      <c r="AQ1187" s="409"/>
      <c r="AR1187" s="409"/>
      <c r="AS1187" s="409"/>
      <c r="AT1187" s="409"/>
      <c r="AU1187" s="409"/>
      <c r="AV1187" s="409"/>
      <c r="BF1187" s="409"/>
      <c r="BG1187" s="409"/>
      <c r="BH1187" s="409"/>
      <c r="BI1187" s="409"/>
      <c r="BJ1187" s="409"/>
      <c r="BK1187" s="409"/>
      <c r="BL1187" s="409"/>
      <c r="BV1187" s="409"/>
      <c r="BW1187" s="409"/>
      <c r="BX1187" s="409"/>
      <c r="BY1187" s="409"/>
      <c r="BZ1187" s="409"/>
      <c r="CA1187" s="409"/>
      <c r="CB1187" s="409"/>
      <c r="CL1187" s="409"/>
      <c r="CM1187" s="409"/>
      <c r="CN1187" s="409"/>
      <c r="CO1187" s="409"/>
      <c r="CP1187" s="409"/>
      <c r="CQ1187" s="409"/>
      <c r="CR1187" s="409"/>
      <c r="DB1187" s="409"/>
      <c r="DC1187" s="409"/>
      <c r="DD1187" s="409"/>
      <c r="DE1187" s="409"/>
      <c r="DF1187" s="409"/>
      <c r="DG1187" s="409"/>
      <c r="DH1187" s="409"/>
      <c r="DR1187" s="409"/>
      <c r="DS1187" s="409"/>
      <c r="DT1187" s="409"/>
      <c r="DU1187" s="409"/>
      <c r="DV1187" s="409"/>
      <c r="DW1187" s="409"/>
      <c r="DX1187" s="409"/>
      <c r="EH1187" s="409"/>
      <c r="EI1187" s="409"/>
      <c r="EJ1187" s="409"/>
      <c r="EK1187" s="409"/>
      <c r="EL1187" s="409"/>
      <c r="EM1187" s="409"/>
      <c r="EN1187" s="409"/>
      <c r="EX1187" s="409"/>
      <c r="EY1187" s="409"/>
      <c r="EZ1187" s="409"/>
      <c r="FA1187" s="409"/>
      <c r="FB1187" s="409"/>
      <c r="FC1187" s="409"/>
      <c r="FD1187" s="409"/>
      <c r="FN1187" s="409"/>
      <c r="FO1187" s="409"/>
      <c r="FP1187" s="409"/>
      <c r="FQ1187" s="409"/>
      <c r="FR1187" s="409"/>
      <c r="FS1187" s="409"/>
      <c r="FT1187" s="409"/>
      <c r="GD1187" s="409"/>
      <c r="GE1187" s="409"/>
      <c r="GF1187" s="409"/>
      <c r="GG1187" s="409"/>
      <c r="GH1187" s="409"/>
      <c r="GI1187" s="409"/>
      <c r="GJ1187" s="409"/>
      <c r="GT1187" s="409"/>
      <c r="GU1187" s="409"/>
      <c r="GV1187" s="409"/>
      <c r="GW1187" s="409"/>
      <c r="GX1187" s="409"/>
      <c r="GY1187" s="409"/>
      <c r="GZ1187" s="409"/>
      <c r="HJ1187" s="409"/>
      <c r="HK1187" s="409"/>
      <c r="HL1187" s="409"/>
      <c r="HM1187" s="409"/>
      <c r="HN1187" s="409"/>
      <c r="HO1187" s="409"/>
      <c r="HP1187" s="409"/>
      <c r="HZ1187" s="409"/>
      <c r="IA1187" s="409"/>
      <c r="IB1187" s="409"/>
      <c r="IC1187" s="409"/>
      <c r="ID1187" s="409"/>
      <c r="IE1187" s="409"/>
      <c r="IF1187" s="409"/>
      <c r="IP1187" s="409"/>
      <c r="IQ1187" s="409"/>
      <c r="IR1187" s="409"/>
      <c r="IS1187" s="409"/>
      <c r="IT1187" s="409"/>
      <c r="IU1187" s="409"/>
      <c r="IV1187" s="409"/>
    </row>
    <row r="1188" spans="10:256">
      <c r="J1188" s="409"/>
      <c r="K1188" s="409"/>
      <c r="L1188" s="409"/>
      <c r="M1188" s="409"/>
      <c r="N1188" s="409"/>
      <c r="O1188" s="409"/>
      <c r="P1188" s="409"/>
      <c r="Q1188" s="409"/>
      <c r="R1188" s="409"/>
      <c r="S1188" s="409"/>
      <c r="T1188" s="409"/>
      <c r="U1188" s="409"/>
      <c r="V1188" s="409"/>
      <c r="W1188" s="409"/>
      <c r="X1188" s="409"/>
      <c r="AP1188" s="409"/>
      <c r="AQ1188" s="409"/>
      <c r="AR1188" s="409"/>
      <c r="AS1188" s="409"/>
      <c r="AT1188" s="409"/>
      <c r="AU1188" s="409"/>
      <c r="AV1188" s="409"/>
      <c r="BF1188" s="409"/>
      <c r="BG1188" s="409"/>
      <c r="BH1188" s="409"/>
      <c r="BI1188" s="409"/>
      <c r="BJ1188" s="409"/>
      <c r="BK1188" s="409"/>
      <c r="BL1188" s="409"/>
      <c r="BV1188" s="409"/>
      <c r="BW1188" s="409"/>
      <c r="BX1188" s="409"/>
      <c r="BY1188" s="409"/>
      <c r="BZ1188" s="409"/>
      <c r="CA1188" s="409"/>
      <c r="CB1188" s="409"/>
      <c r="CL1188" s="409"/>
      <c r="CM1188" s="409"/>
      <c r="CN1188" s="409"/>
      <c r="CO1188" s="409"/>
      <c r="CP1188" s="409"/>
      <c r="CQ1188" s="409"/>
      <c r="CR1188" s="409"/>
      <c r="DB1188" s="409"/>
      <c r="DC1188" s="409"/>
      <c r="DD1188" s="409"/>
      <c r="DE1188" s="409"/>
      <c r="DF1188" s="409"/>
      <c r="DG1188" s="409"/>
      <c r="DH1188" s="409"/>
      <c r="DR1188" s="409"/>
      <c r="DS1188" s="409"/>
      <c r="DT1188" s="409"/>
      <c r="DU1188" s="409"/>
      <c r="DV1188" s="409"/>
      <c r="DW1188" s="409"/>
      <c r="DX1188" s="409"/>
      <c r="EH1188" s="409"/>
      <c r="EI1188" s="409"/>
      <c r="EJ1188" s="409"/>
      <c r="EK1188" s="409"/>
      <c r="EL1188" s="409"/>
      <c r="EM1188" s="409"/>
      <c r="EN1188" s="409"/>
      <c r="EX1188" s="409"/>
      <c r="EY1188" s="409"/>
      <c r="EZ1188" s="409"/>
      <c r="FA1188" s="409"/>
      <c r="FB1188" s="409"/>
      <c r="FC1188" s="409"/>
      <c r="FD1188" s="409"/>
      <c r="FN1188" s="409"/>
      <c r="FO1188" s="409"/>
      <c r="FP1188" s="409"/>
      <c r="FQ1188" s="409"/>
      <c r="FR1188" s="409"/>
      <c r="FS1188" s="409"/>
      <c r="FT1188" s="409"/>
      <c r="GD1188" s="409"/>
      <c r="GE1188" s="409"/>
      <c r="GF1188" s="409"/>
      <c r="GG1188" s="409"/>
      <c r="GH1188" s="409"/>
      <c r="GI1188" s="409"/>
      <c r="GJ1188" s="409"/>
      <c r="GT1188" s="409"/>
      <c r="GU1188" s="409"/>
      <c r="GV1188" s="409"/>
      <c r="GW1188" s="409"/>
      <c r="GX1188" s="409"/>
      <c r="GY1188" s="409"/>
      <c r="GZ1188" s="409"/>
      <c r="HJ1188" s="409"/>
      <c r="HK1188" s="409"/>
      <c r="HL1188" s="409"/>
      <c r="HM1188" s="409"/>
      <c r="HN1188" s="409"/>
      <c r="HO1188" s="409"/>
      <c r="HP1188" s="409"/>
      <c r="HZ1188" s="409"/>
      <c r="IA1188" s="409"/>
      <c r="IB1188" s="409"/>
      <c r="IC1188" s="409"/>
      <c r="ID1188" s="409"/>
      <c r="IE1188" s="409"/>
      <c r="IF1188" s="409"/>
      <c r="IP1188" s="409"/>
      <c r="IQ1188" s="409"/>
      <c r="IR1188" s="409"/>
      <c r="IS1188" s="409"/>
      <c r="IT1188" s="409"/>
      <c r="IU1188" s="409"/>
      <c r="IV1188" s="409"/>
    </row>
    <row r="1189" spans="10:256">
      <c r="J1189" s="409"/>
      <c r="K1189" s="409"/>
      <c r="L1189" s="409"/>
      <c r="M1189" s="409"/>
      <c r="N1189" s="409"/>
      <c r="O1189" s="409"/>
      <c r="P1189" s="409"/>
      <c r="Q1189" s="409"/>
      <c r="R1189" s="409"/>
      <c r="S1189" s="409"/>
      <c r="T1189" s="409"/>
      <c r="U1189" s="409"/>
      <c r="V1189" s="409"/>
      <c r="W1189" s="409"/>
      <c r="X1189" s="409"/>
      <c r="AP1189" s="409"/>
      <c r="AQ1189" s="409"/>
      <c r="AR1189" s="409"/>
      <c r="AS1189" s="409"/>
      <c r="AT1189" s="409"/>
      <c r="AU1189" s="409"/>
      <c r="AV1189" s="409"/>
      <c r="BF1189" s="409"/>
      <c r="BG1189" s="409"/>
      <c r="BH1189" s="409"/>
      <c r="BI1189" s="409"/>
      <c r="BJ1189" s="409"/>
      <c r="BK1189" s="409"/>
      <c r="BL1189" s="409"/>
      <c r="BV1189" s="409"/>
      <c r="BW1189" s="409"/>
      <c r="BX1189" s="409"/>
      <c r="BY1189" s="409"/>
      <c r="BZ1189" s="409"/>
      <c r="CA1189" s="409"/>
      <c r="CB1189" s="409"/>
      <c r="CL1189" s="409"/>
      <c r="CM1189" s="409"/>
      <c r="CN1189" s="409"/>
      <c r="CO1189" s="409"/>
      <c r="CP1189" s="409"/>
      <c r="CQ1189" s="409"/>
      <c r="CR1189" s="409"/>
      <c r="DB1189" s="409"/>
      <c r="DC1189" s="409"/>
      <c r="DD1189" s="409"/>
      <c r="DE1189" s="409"/>
      <c r="DF1189" s="409"/>
      <c r="DG1189" s="409"/>
      <c r="DH1189" s="409"/>
      <c r="DR1189" s="409"/>
      <c r="DS1189" s="409"/>
      <c r="DT1189" s="409"/>
      <c r="DU1189" s="409"/>
      <c r="DV1189" s="409"/>
      <c r="DW1189" s="409"/>
      <c r="DX1189" s="409"/>
      <c r="EH1189" s="409"/>
      <c r="EI1189" s="409"/>
      <c r="EJ1189" s="409"/>
      <c r="EK1189" s="409"/>
      <c r="EL1189" s="409"/>
      <c r="EM1189" s="409"/>
      <c r="EN1189" s="409"/>
      <c r="EX1189" s="409"/>
      <c r="EY1189" s="409"/>
      <c r="EZ1189" s="409"/>
      <c r="FA1189" s="409"/>
      <c r="FB1189" s="409"/>
      <c r="FC1189" s="409"/>
      <c r="FD1189" s="409"/>
      <c r="FN1189" s="409"/>
      <c r="FO1189" s="409"/>
      <c r="FP1189" s="409"/>
      <c r="FQ1189" s="409"/>
      <c r="FR1189" s="409"/>
      <c r="FS1189" s="409"/>
      <c r="FT1189" s="409"/>
      <c r="GD1189" s="409"/>
      <c r="GE1189" s="409"/>
      <c r="GF1189" s="409"/>
      <c r="GG1189" s="409"/>
      <c r="GH1189" s="409"/>
      <c r="GI1189" s="409"/>
      <c r="GJ1189" s="409"/>
      <c r="GT1189" s="409"/>
      <c r="GU1189" s="409"/>
      <c r="GV1189" s="409"/>
      <c r="GW1189" s="409"/>
      <c r="GX1189" s="409"/>
      <c r="GY1189" s="409"/>
      <c r="GZ1189" s="409"/>
      <c r="HJ1189" s="409"/>
      <c r="HK1189" s="409"/>
      <c r="HL1189" s="409"/>
      <c r="HM1189" s="409"/>
      <c r="HN1189" s="409"/>
      <c r="HO1189" s="409"/>
      <c r="HP1189" s="409"/>
      <c r="HZ1189" s="409"/>
      <c r="IA1189" s="409"/>
      <c r="IB1189" s="409"/>
      <c r="IC1189" s="409"/>
      <c r="ID1189" s="409"/>
      <c r="IE1189" s="409"/>
      <c r="IF1189" s="409"/>
      <c r="IP1189" s="409"/>
      <c r="IQ1189" s="409"/>
      <c r="IR1189" s="409"/>
      <c r="IS1189" s="409"/>
      <c r="IT1189" s="409"/>
      <c r="IU1189" s="409"/>
      <c r="IV1189" s="409"/>
    </row>
    <row r="1190" spans="10:256">
      <c r="J1190" s="409"/>
      <c r="K1190" s="409"/>
      <c r="L1190" s="409"/>
      <c r="M1190" s="409"/>
      <c r="N1190" s="409"/>
      <c r="O1190" s="409"/>
      <c r="P1190" s="409"/>
      <c r="Q1190" s="409"/>
      <c r="R1190" s="409"/>
      <c r="S1190" s="409"/>
      <c r="T1190" s="409"/>
      <c r="U1190" s="409"/>
      <c r="V1190" s="409"/>
      <c r="W1190" s="409"/>
      <c r="X1190" s="409"/>
      <c r="AP1190" s="409"/>
      <c r="AQ1190" s="409"/>
      <c r="AR1190" s="409"/>
      <c r="AS1190" s="409"/>
      <c r="AT1190" s="409"/>
      <c r="AU1190" s="409"/>
      <c r="AV1190" s="409"/>
      <c r="BF1190" s="409"/>
      <c r="BG1190" s="409"/>
      <c r="BH1190" s="409"/>
      <c r="BI1190" s="409"/>
      <c r="BJ1190" s="409"/>
      <c r="BK1190" s="409"/>
      <c r="BL1190" s="409"/>
      <c r="BV1190" s="409"/>
      <c r="BW1190" s="409"/>
      <c r="BX1190" s="409"/>
      <c r="BY1190" s="409"/>
      <c r="BZ1190" s="409"/>
      <c r="CA1190" s="409"/>
      <c r="CB1190" s="409"/>
      <c r="CL1190" s="409"/>
      <c r="CM1190" s="409"/>
      <c r="CN1190" s="409"/>
      <c r="CO1190" s="409"/>
      <c r="CP1190" s="409"/>
      <c r="CQ1190" s="409"/>
      <c r="CR1190" s="409"/>
      <c r="DB1190" s="409"/>
      <c r="DC1190" s="409"/>
      <c r="DD1190" s="409"/>
      <c r="DE1190" s="409"/>
      <c r="DF1190" s="409"/>
      <c r="DG1190" s="409"/>
      <c r="DH1190" s="409"/>
      <c r="DR1190" s="409"/>
      <c r="DS1190" s="409"/>
      <c r="DT1190" s="409"/>
      <c r="DU1190" s="409"/>
      <c r="DV1190" s="409"/>
      <c r="DW1190" s="409"/>
      <c r="DX1190" s="409"/>
      <c r="EH1190" s="409"/>
      <c r="EI1190" s="409"/>
      <c r="EJ1190" s="409"/>
      <c r="EK1190" s="409"/>
      <c r="EL1190" s="409"/>
      <c r="EM1190" s="409"/>
      <c r="EN1190" s="409"/>
      <c r="EX1190" s="409"/>
      <c r="EY1190" s="409"/>
      <c r="EZ1190" s="409"/>
      <c r="FA1190" s="409"/>
      <c r="FB1190" s="409"/>
      <c r="FC1190" s="409"/>
      <c r="FD1190" s="409"/>
      <c r="FN1190" s="409"/>
      <c r="FO1190" s="409"/>
      <c r="FP1190" s="409"/>
      <c r="FQ1190" s="409"/>
      <c r="FR1190" s="409"/>
      <c r="FS1190" s="409"/>
      <c r="FT1190" s="409"/>
      <c r="GD1190" s="409"/>
      <c r="GE1190" s="409"/>
      <c r="GF1190" s="409"/>
      <c r="GG1190" s="409"/>
      <c r="GH1190" s="409"/>
      <c r="GI1190" s="409"/>
      <c r="GJ1190" s="409"/>
      <c r="GT1190" s="409"/>
      <c r="GU1190" s="409"/>
      <c r="GV1190" s="409"/>
      <c r="GW1190" s="409"/>
      <c r="GX1190" s="409"/>
      <c r="GY1190" s="409"/>
      <c r="GZ1190" s="409"/>
      <c r="HJ1190" s="409"/>
      <c r="HK1190" s="409"/>
      <c r="HL1190" s="409"/>
      <c r="HM1190" s="409"/>
      <c r="HN1190" s="409"/>
      <c r="HO1190" s="409"/>
      <c r="HP1190" s="409"/>
      <c r="HZ1190" s="409"/>
      <c r="IA1190" s="409"/>
      <c r="IB1190" s="409"/>
      <c r="IC1190" s="409"/>
      <c r="ID1190" s="409"/>
      <c r="IE1190" s="409"/>
      <c r="IF1190" s="409"/>
      <c r="IP1190" s="409"/>
      <c r="IQ1190" s="409"/>
      <c r="IR1190" s="409"/>
      <c r="IS1190" s="409"/>
      <c r="IT1190" s="409"/>
      <c r="IU1190" s="409"/>
      <c r="IV1190" s="409"/>
    </row>
    <row r="1191" spans="10:256">
      <c r="J1191" s="409"/>
      <c r="K1191" s="409"/>
      <c r="L1191" s="409"/>
      <c r="M1191" s="409"/>
      <c r="N1191" s="409"/>
      <c r="O1191" s="409"/>
      <c r="P1191" s="409"/>
      <c r="Q1191" s="409"/>
      <c r="R1191" s="409"/>
      <c r="S1191" s="409"/>
      <c r="T1191" s="409"/>
      <c r="U1191" s="409"/>
      <c r="V1191" s="409"/>
      <c r="W1191" s="409"/>
      <c r="X1191" s="409"/>
      <c r="AP1191" s="409"/>
      <c r="AQ1191" s="409"/>
      <c r="AR1191" s="409"/>
      <c r="AS1191" s="409"/>
      <c r="AT1191" s="409"/>
      <c r="AU1191" s="409"/>
      <c r="AV1191" s="409"/>
      <c r="BF1191" s="409"/>
      <c r="BG1191" s="409"/>
      <c r="BH1191" s="409"/>
      <c r="BI1191" s="409"/>
      <c r="BJ1191" s="409"/>
      <c r="BK1191" s="409"/>
      <c r="BL1191" s="409"/>
      <c r="BV1191" s="409"/>
      <c r="BW1191" s="409"/>
      <c r="BX1191" s="409"/>
      <c r="BY1191" s="409"/>
      <c r="BZ1191" s="409"/>
      <c r="CA1191" s="409"/>
      <c r="CB1191" s="409"/>
      <c r="CL1191" s="409"/>
      <c r="CM1191" s="409"/>
      <c r="CN1191" s="409"/>
      <c r="CO1191" s="409"/>
      <c r="CP1191" s="409"/>
      <c r="CQ1191" s="409"/>
      <c r="CR1191" s="409"/>
      <c r="DB1191" s="409"/>
      <c r="DC1191" s="409"/>
      <c r="DD1191" s="409"/>
      <c r="DE1191" s="409"/>
      <c r="DF1191" s="409"/>
      <c r="DG1191" s="409"/>
      <c r="DH1191" s="409"/>
      <c r="DR1191" s="409"/>
      <c r="DS1191" s="409"/>
      <c r="DT1191" s="409"/>
      <c r="DU1191" s="409"/>
      <c r="DV1191" s="409"/>
      <c r="DW1191" s="409"/>
      <c r="DX1191" s="409"/>
      <c r="EH1191" s="409"/>
      <c r="EI1191" s="409"/>
      <c r="EJ1191" s="409"/>
      <c r="EK1191" s="409"/>
      <c r="EL1191" s="409"/>
      <c r="EM1191" s="409"/>
      <c r="EN1191" s="409"/>
      <c r="EX1191" s="409"/>
      <c r="EY1191" s="409"/>
      <c r="EZ1191" s="409"/>
      <c r="FA1191" s="409"/>
      <c r="FB1191" s="409"/>
      <c r="FC1191" s="409"/>
      <c r="FD1191" s="409"/>
      <c r="FN1191" s="409"/>
      <c r="FO1191" s="409"/>
      <c r="FP1191" s="409"/>
      <c r="FQ1191" s="409"/>
      <c r="FR1191" s="409"/>
      <c r="FS1191" s="409"/>
      <c r="FT1191" s="409"/>
      <c r="GD1191" s="409"/>
      <c r="GE1191" s="409"/>
      <c r="GF1191" s="409"/>
      <c r="GG1191" s="409"/>
      <c r="GH1191" s="409"/>
      <c r="GI1191" s="409"/>
      <c r="GJ1191" s="409"/>
      <c r="GT1191" s="409"/>
      <c r="GU1191" s="409"/>
      <c r="GV1191" s="409"/>
      <c r="GW1191" s="409"/>
      <c r="GX1191" s="409"/>
      <c r="GY1191" s="409"/>
      <c r="GZ1191" s="409"/>
      <c r="HJ1191" s="409"/>
      <c r="HK1191" s="409"/>
      <c r="HL1191" s="409"/>
      <c r="HM1191" s="409"/>
      <c r="HN1191" s="409"/>
      <c r="HO1191" s="409"/>
      <c r="HP1191" s="409"/>
      <c r="HZ1191" s="409"/>
      <c r="IA1191" s="409"/>
      <c r="IB1191" s="409"/>
      <c r="IC1191" s="409"/>
      <c r="ID1191" s="409"/>
      <c r="IE1191" s="409"/>
      <c r="IF1191" s="409"/>
      <c r="IP1191" s="409"/>
      <c r="IQ1191" s="409"/>
      <c r="IR1191" s="409"/>
      <c r="IS1191" s="409"/>
      <c r="IT1191" s="409"/>
      <c r="IU1191" s="409"/>
      <c r="IV1191" s="409"/>
    </row>
    <row r="1192" spans="10:256">
      <c r="J1192" s="409"/>
      <c r="K1192" s="409"/>
      <c r="L1192" s="409"/>
      <c r="M1192" s="409"/>
      <c r="N1192" s="409"/>
      <c r="O1192" s="409"/>
      <c r="P1192" s="409"/>
      <c r="Q1192" s="409"/>
      <c r="R1192" s="409"/>
      <c r="S1192" s="409"/>
      <c r="T1192" s="409"/>
      <c r="U1192" s="409"/>
      <c r="V1192" s="409"/>
      <c r="W1192" s="409"/>
      <c r="X1192" s="409"/>
      <c r="AP1192" s="409"/>
      <c r="AQ1192" s="409"/>
      <c r="AR1192" s="409"/>
      <c r="AS1192" s="409"/>
      <c r="AT1192" s="409"/>
      <c r="AU1192" s="409"/>
      <c r="AV1192" s="409"/>
      <c r="BF1192" s="409"/>
      <c r="BG1192" s="409"/>
      <c r="BH1192" s="409"/>
      <c r="BI1192" s="409"/>
      <c r="BJ1192" s="409"/>
      <c r="BK1192" s="409"/>
      <c r="BL1192" s="409"/>
      <c r="BV1192" s="409"/>
      <c r="BW1192" s="409"/>
      <c r="BX1192" s="409"/>
      <c r="BY1192" s="409"/>
      <c r="BZ1192" s="409"/>
      <c r="CA1192" s="409"/>
      <c r="CB1192" s="409"/>
      <c r="CL1192" s="409"/>
      <c r="CM1192" s="409"/>
      <c r="CN1192" s="409"/>
      <c r="CO1192" s="409"/>
      <c r="CP1192" s="409"/>
      <c r="CQ1192" s="409"/>
      <c r="CR1192" s="409"/>
      <c r="DB1192" s="409"/>
      <c r="DC1192" s="409"/>
      <c r="DD1192" s="409"/>
      <c r="DE1192" s="409"/>
      <c r="DF1192" s="409"/>
      <c r="DG1192" s="409"/>
      <c r="DH1192" s="409"/>
      <c r="DR1192" s="409"/>
      <c r="DS1192" s="409"/>
      <c r="DT1192" s="409"/>
      <c r="DU1192" s="409"/>
      <c r="DV1192" s="409"/>
      <c r="DW1192" s="409"/>
      <c r="DX1192" s="409"/>
      <c r="EH1192" s="409"/>
      <c r="EI1192" s="409"/>
      <c r="EJ1192" s="409"/>
      <c r="EK1192" s="409"/>
      <c r="EL1192" s="409"/>
      <c r="EM1192" s="409"/>
      <c r="EN1192" s="409"/>
      <c r="EX1192" s="409"/>
      <c r="EY1192" s="409"/>
      <c r="EZ1192" s="409"/>
      <c r="FA1192" s="409"/>
      <c r="FB1192" s="409"/>
      <c r="FC1192" s="409"/>
      <c r="FD1192" s="409"/>
      <c r="FN1192" s="409"/>
      <c r="FO1192" s="409"/>
      <c r="FP1192" s="409"/>
      <c r="FQ1192" s="409"/>
      <c r="FR1192" s="409"/>
      <c r="FS1192" s="409"/>
      <c r="FT1192" s="409"/>
      <c r="GD1192" s="409"/>
      <c r="GE1192" s="409"/>
      <c r="GF1192" s="409"/>
      <c r="GG1192" s="409"/>
      <c r="GH1192" s="409"/>
      <c r="GI1192" s="409"/>
      <c r="GJ1192" s="409"/>
      <c r="GT1192" s="409"/>
      <c r="GU1192" s="409"/>
      <c r="GV1192" s="409"/>
      <c r="GW1192" s="409"/>
      <c r="GX1192" s="409"/>
      <c r="GY1192" s="409"/>
      <c r="GZ1192" s="409"/>
      <c r="HJ1192" s="409"/>
      <c r="HK1192" s="409"/>
      <c r="HL1192" s="409"/>
      <c r="HM1192" s="409"/>
      <c r="HN1192" s="409"/>
      <c r="HO1192" s="409"/>
      <c r="HP1192" s="409"/>
      <c r="HZ1192" s="409"/>
      <c r="IA1192" s="409"/>
      <c r="IB1192" s="409"/>
      <c r="IC1192" s="409"/>
      <c r="ID1192" s="409"/>
      <c r="IE1192" s="409"/>
      <c r="IF1192" s="409"/>
      <c r="IP1192" s="409"/>
      <c r="IQ1192" s="409"/>
      <c r="IR1192" s="409"/>
      <c r="IS1192" s="409"/>
      <c r="IT1192" s="409"/>
      <c r="IU1192" s="409"/>
      <c r="IV1192" s="409"/>
    </row>
    <row r="1193" spans="10:256">
      <c r="J1193" s="409"/>
      <c r="K1193" s="409"/>
      <c r="L1193" s="409"/>
      <c r="M1193" s="409"/>
      <c r="N1193" s="409"/>
      <c r="O1193" s="409"/>
      <c r="P1193" s="409"/>
      <c r="Q1193" s="409"/>
      <c r="R1193" s="409"/>
      <c r="S1193" s="409"/>
      <c r="T1193" s="409"/>
      <c r="U1193" s="409"/>
      <c r="V1193" s="409"/>
      <c r="W1193" s="409"/>
      <c r="X1193" s="409"/>
      <c r="AP1193" s="409"/>
      <c r="AQ1193" s="409"/>
      <c r="AR1193" s="409"/>
      <c r="AS1193" s="409"/>
      <c r="AT1193" s="409"/>
      <c r="AU1193" s="409"/>
      <c r="AV1193" s="409"/>
      <c r="BF1193" s="409"/>
      <c r="BG1193" s="409"/>
      <c r="BH1193" s="409"/>
      <c r="BI1193" s="409"/>
      <c r="BJ1193" s="409"/>
      <c r="BK1193" s="409"/>
      <c r="BL1193" s="409"/>
      <c r="BV1193" s="409"/>
      <c r="BW1193" s="409"/>
      <c r="BX1193" s="409"/>
      <c r="BY1193" s="409"/>
      <c r="BZ1193" s="409"/>
      <c r="CA1193" s="409"/>
      <c r="CB1193" s="409"/>
      <c r="CL1193" s="409"/>
      <c r="CM1193" s="409"/>
      <c r="CN1193" s="409"/>
      <c r="CO1193" s="409"/>
      <c r="CP1193" s="409"/>
      <c r="CQ1193" s="409"/>
      <c r="CR1193" s="409"/>
      <c r="DB1193" s="409"/>
      <c r="DC1193" s="409"/>
      <c r="DD1193" s="409"/>
      <c r="DE1193" s="409"/>
      <c r="DF1193" s="409"/>
      <c r="DG1193" s="409"/>
      <c r="DH1193" s="409"/>
      <c r="DR1193" s="409"/>
      <c r="DS1193" s="409"/>
      <c r="DT1193" s="409"/>
      <c r="DU1193" s="409"/>
      <c r="DV1193" s="409"/>
      <c r="DW1193" s="409"/>
      <c r="DX1193" s="409"/>
      <c r="EH1193" s="409"/>
      <c r="EI1193" s="409"/>
      <c r="EJ1193" s="409"/>
      <c r="EK1193" s="409"/>
      <c r="EL1193" s="409"/>
      <c r="EM1193" s="409"/>
      <c r="EN1193" s="409"/>
      <c r="EX1193" s="409"/>
      <c r="EY1193" s="409"/>
      <c r="EZ1193" s="409"/>
      <c r="FA1193" s="409"/>
      <c r="FB1193" s="409"/>
      <c r="FC1193" s="409"/>
      <c r="FD1193" s="409"/>
      <c r="FN1193" s="409"/>
      <c r="FO1193" s="409"/>
      <c r="FP1193" s="409"/>
      <c r="FQ1193" s="409"/>
      <c r="FR1193" s="409"/>
      <c r="FS1193" s="409"/>
      <c r="FT1193" s="409"/>
      <c r="GD1193" s="409"/>
      <c r="GE1193" s="409"/>
      <c r="GF1193" s="409"/>
      <c r="GG1193" s="409"/>
      <c r="GH1193" s="409"/>
      <c r="GI1193" s="409"/>
      <c r="GJ1193" s="409"/>
      <c r="GT1193" s="409"/>
      <c r="GU1193" s="409"/>
      <c r="GV1193" s="409"/>
      <c r="GW1193" s="409"/>
      <c r="GX1193" s="409"/>
      <c r="GY1193" s="409"/>
      <c r="GZ1193" s="409"/>
      <c r="HJ1193" s="409"/>
      <c r="HK1193" s="409"/>
      <c r="HL1193" s="409"/>
      <c r="HM1193" s="409"/>
      <c r="HN1193" s="409"/>
      <c r="HO1193" s="409"/>
      <c r="HP1193" s="409"/>
      <c r="HZ1193" s="409"/>
      <c r="IA1193" s="409"/>
      <c r="IB1193" s="409"/>
      <c r="IC1193" s="409"/>
      <c r="ID1193" s="409"/>
      <c r="IE1193" s="409"/>
      <c r="IF1193" s="409"/>
      <c r="IP1193" s="409"/>
      <c r="IQ1193" s="409"/>
      <c r="IR1193" s="409"/>
      <c r="IS1193" s="409"/>
      <c r="IT1193" s="409"/>
      <c r="IU1193" s="409"/>
      <c r="IV1193" s="409"/>
    </row>
    <row r="1194" spans="10:256">
      <c r="J1194" s="409"/>
      <c r="K1194" s="409"/>
      <c r="L1194" s="409"/>
      <c r="M1194" s="409"/>
      <c r="N1194" s="409"/>
      <c r="O1194" s="409"/>
      <c r="P1194" s="409"/>
      <c r="Q1194" s="409"/>
      <c r="R1194" s="409"/>
      <c r="S1194" s="409"/>
      <c r="T1194" s="409"/>
      <c r="U1194" s="409"/>
      <c r="V1194" s="409"/>
      <c r="W1194" s="409"/>
      <c r="X1194" s="409"/>
      <c r="AP1194" s="409"/>
      <c r="AQ1194" s="409"/>
      <c r="AR1194" s="409"/>
      <c r="AS1194" s="409"/>
      <c r="AT1194" s="409"/>
      <c r="AU1194" s="409"/>
      <c r="AV1194" s="409"/>
      <c r="BF1194" s="409"/>
      <c r="BG1194" s="409"/>
      <c r="BH1194" s="409"/>
      <c r="BI1194" s="409"/>
      <c r="BJ1194" s="409"/>
      <c r="BK1194" s="409"/>
      <c r="BL1194" s="409"/>
      <c r="BV1194" s="409"/>
      <c r="BW1194" s="409"/>
      <c r="BX1194" s="409"/>
      <c r="BY1194" s="409"/>
      <c r="BZ1194" s="409"/>
      <c r="CA1194" s="409"/>
      <c r="CB1194" s="409"/>
      <c r="CL1194" s="409"/>
      <c r="CM1194" s="409"/>
      <c r="CN1194" s="409"/>
      <c r="CO1194" s="409"/>
      <c r="CP1194" s="409"/>
      <c r="CQ1194" s="409"/>
      <c r="CR1194" s="409"/>
      <c r="DB1194" s="409"/>
      <c r="DC1194" s="409"/>
      <c r="DD1194" s="409"/>
      <c r="DE1194" s="409"/>
      <c r="DF1194" s="409"/>
      <c r="DG1194" s="409"/>
      <c r="DH1194" s="409"/>
      <c r="DR1194" s="409"/>
      <c r="DS1194" s="409"/>
      <c r="DT1194" s="409"/>
      <c r="DU1194" s="409"/>
      <c r="DV1194" s="409"/>
      <c r="DW1194" s="409"/>
      <c r="DX1194" s="409"/>
      <c r="EH1194" s="409"/>
      <c r="EI1194" s="409"/>
      <c r="EJ1194" s="409"/>
      <c r="EK1194" s="409"/>
      <c r="EL1194" s="409"/>
      <c r="EM1194" s="409"/>
      <c r="EN1194" s="409"/>
      <c r="EX1194" s="409"/>
      <c r="EY1194" s="409"/>
      <c r="EZ1194" s="409"/>
      <c r="FA1194" s="409"/>
      <c r="FB1194" s="409"/>
      <c r="FC1194" s="409"/>
      <c r="FD1194" s="409"/>
      <c r="FN1194" s="409"/>
      <c r="FO1194" s="409"/>
      <c r="FP1194" s="409"/>
      <c r="FQ1194" s="409"/>
      <c r="FR1194" s="409"/>
      <c r="FS1194" s="409"/>
      <c r="FT1194" s="409"/>
      <c r="GD1194" s="409"/>
      <c r="GE1194" s="409"/>
      <c r="GF1194" s="409"/>
      <c r="GG1194" s="409"/>
      <c r="GH1194" s="409"/>
      <c r="GI1194" s="409"/>
      <c r="GJ1194" s="409"/>
      <c r="GT1194" s="409"/>
      <c r="GU1194" s="409"/>
      <c r="GV1194" s="409"/>
      <c r="GW1194" s="409"/>
      <c r="GX1194" s="409"/>
      <c r="GY1194" s="409"/>
      <c r="GZ1194" s="409"/>
      <c r="HJ1194" s="409"/>
      <c r="HK1194" s="409"/>
      <c r="HL1194" s="409"/>
      <c r="HM1194" s="409"/>
      <c r="HN1194" s="409"/>
      <c r="HO1194" s="409"/>
      <c r="HP1194" s="409"/>
      <c r="HZ1194" s="409"/>
      <c r="IA1194" s="409"/>
      <c r="IB1194" s="409"/>
      <c r="IC1194" s="409"/>
      <c r="ID1194" s="409"/>
      <c r="IE1194" s="409"/>
      <c r="IF1194" s="409"/>
      <c r="IP1194" s="409"/>
      <c r="IQ1194" s="409"/>
      <c r="IR1194" s="409"/>
      <c r="IS1194" s="409"/>
      <c r="IT1194" s="409"/>
      <c r="IU1194" s="409"/>
      <c r="IV1194" s="409"/>
    </row>
    <row r="1195" spans="10:256">
      <c r="J1195" s="409"/>
      <c r="K1195" s="409"/>
      <c r="L1195" s="409"/>
      <c r="M1195" s="409"/>
      <c r="N1195" s="409"/>
      <c r="O1195" s="409"/>
      <c r="P1195" s="409"/>
      <c r="Q1195" s="409"/>
      <c r="R1195" s="409"/>
      <c r="S1195" s="409"/>
      <c r="T1195" s="409"/>
      <c r="U1195" s="409"/>
      <c r="V1195" s="409"/>
      <c r="W1195" s="409"/>
      <c r="X1195" s="409"/>
      <c r="AP1195" s="409"/>
      <c r="AQ1195" s="409"/>
      <c r="AR1195" s="409"/>
      <c r="AS1195" s="409"/>
      <c r="AT1195" s="409"/>
      <c r="AU1195" s="409"/>
      <c r="AV1195" s="409"/>
      <c r="BF1195" s="409"/>
      <c r="BG1195" s="409"/>
      <c r="BH1195" s="409"/>
      <c r="BI1195" s="409"/>
      <c r="BJ1195" s="409"/>
      <c r="BK1195" s="409"/>
      <c r="BL1195" s="409"/>
      <c r="BV1195" s="409"/>
      <c r="BW1195" s="409"/>
      <c r="BX1195" s="409"/>
      <c r="BY1195" s="409"/>
      <c r="BZ1195" s="409"/>
      <c r="CA1195" s="409"/>
      <c r="CB1195" s="409"/>
      <c r="CL1195" s="409"/>
      <c r="CM1195" s="409"/>
      <c r="CN1195" s="409"/>
      <c r="CO1195" s="409"/>
      <c r="CP1195" s="409"/>
      <c r="CQ1195" s="409"/>
      <c r="CR1195" s="409"/>
      <c r="DB1195" s="409"/>
      <c r="DC1195" s="409"/>
      <c r="DD1195" s="409"/>
      <c r="DE1195" s="409"/>
      <c r="DF1195" s="409"/>
      <c r="DG1195" s="409"/>
      <c r="DH1195" s="409"/>
      <c r="DR1195" s="409"/>
      <c r="DS1195" s="409"/>
      <c r="DT1195" s="409"/>
      <c r="DU1195" s="409"/>
      <c r="DV1195" s="409"/>
      <c r="DW1195" s="409"/>
      <c r="DX1195" s="409"/>
      <c r="EH1195" s="409"/>
      <c r="EI1195" s="409"/>
      <c r="EJ1195" s="409"/>
      <c r="EK1195" s="409"/>
      <c r="EL1195" s="409"/>
      <c r="EM1195" s="409"/>
      <c r="EN1195" s="409"/>
      <c r="EX1195" s="409"/>
      <c r="EY1195" s="409"/>
      <c r="EZ1195" s="409"/>
      <c r="FA1195" s="409"/>
      <c r="FB1195" s="409"/>
      <c r="FC1195" s="409"/>
      <c r="FD1195" s="409"/>
      <c r="FN1195" s="409"/>
      <c r="FO1195" s="409"/>
      <c r="FP1195" s="409"/>
      <c r="FQ1195" s="409"/>
      <c r="FR1195" s="409"/>
      <c r="FS1195" s="409"/>
      <c r="FT1195" s="409"/>
      <c r="GD1195" s="409"/>
      <c r="GE1195" s="409"/>
      <c r="GF1195" s="409"/>
      <c r="GG1195" s="409"/>
      <c r="GH1195" s="409"/>
      <c r="GI1195" s="409"/>
      <c r="GJ1195" s="409"/>
      <c r="GT1195" s="409"/>
      <c r="GU1195" s="409"/>
      <c r="GV1195" s="409"/>
      <c r="GW1195" s="409"/>
      <c r="GX1195" s="409"/>
      <c r="GY1195" s="409"/>
      <c r="GZ1195" s="409"/>
      <c r="HJ1195" s="409"/>
      <c r="HK1195" s="409"/>
      <c r="HL1195" s="409"/>
      <c r="HM1195" s="409"/>
      <c r="HN1195" s="409"/>
      <c r="HO1195" s="409"/>
      <c r="HP1195" s="409"/>
      <c r="HZ1195" s="409"/>
      <c r="IA1195" s="409"/>
      <c r="IB1195" s="409"/>
      <c r="IC1195" s="409"/>
      <c r="ID1195" s="409"/>
      <c r="IE1195" s="409"/>
      <c r="IF1195" s="409"/>
      <c r="IP1195" s="409"/>
      <c r="IQ1195" s="409"/>
      <c r="IR1195" s="409"/>
      <c r="IS1195" s="409"/>
      <c r="IT1195" s="409"/>
      <c r="IU1195" s="409"/>
      <c r="IV1195" s="409"/>
    </row>
    <row r="1196" spans="10:256">
      <c r="J1196" s="409"/>
      <c r="K1196" s="409"/>
      <c r="L1196" s="409"/>
      <c r="M1196" s="409"/>
      <c r="N1196" s="409"/>
      <c r="O1196" s="409"/>
      <c r="P1196" s="409"/>
      <c r="Q1196" s="409"/>
      <c r="R1196" s="409"/>
      <c r="S1196" s="409"/>
      <c r="T1196" s="409"/>
      <c r="U1196" s="409"/>
      <c r="V1196" s="409"/>
      <c r="W1196" s="409"/>
      <c r="X1196" s="409"/>
      <c r="AP1196" s="409"/>
      <c r="AQ1196" s="409"/>
      <c r="AR1196" s="409"/>
      <c r="AS1196" s="409"/>
      <c r="AT1196" s="409"/>
      <c r="AU1196" s="409"/>
      <c r="AV1196" s="409"/>
      <c r="BF1196" s="409"/>
      <c r="BG1196" s="409"/>
      <c r="BH1196" s="409"/>
      <c r="BI1196" s="409"/>
      <c r="BJ1196" s="409"/>
      <c r="BK1196" s="409"/>
      <c r="BL1196" s="409"/>
      <c r="BV1196" s="409"/>
      <c r="BW1196" s="409"/>
      <c r="BX1196" s="409"/>
      <c r="BY1196" s="409"/>
      <c r="BZ1196" s="409"/>
      <c r="CA1196" s="409"/>
      <c r="CB1196" s="409"/>
      <c r="CL1196" s="409"/>
      <c r="CM1196" s="409"/>
      <c r="CN1196" s="409"/>
      <c r="CO1196" s="409"/>
      <c r="CP1196" s="409"/>
      <c r="CQ1196" s="409"/>
      <c r="CR1196" s="409"/>
      <c r="DB1196" s="409"/>
      <c r="DC1196" s="409"/>
      <c r="DD1196" s="409"/>
      <c r="DE1196" s="409"/>
      <c r="DF1196" s="409"/>
      <c r="DG1196" s="409"/>
      <c r="DH1196" s="409"/>
      <c r="DR1196" s="409"/>
      <c r="DS1196" s="409"/>
      <c r="DT1196" s="409"/>
      <c r="DU1196" s="409"/>
      <c r="DV1196" s="409"/>
      <c r="DW1196" s="409"/>
      <c r="DX1196" s="409"/>
      <c r="EH1196" s="409"/>
      <c r="EI1196" s="409"/>
      <c r="EJ1196" s="409"/>
      <c r="EK1196" s="409"/>
      <c r="EL1196" s="409"/>
      <c r="EM1196" s="409"/>
      <c r="EN1196" s="409"/>
      <c r="EX1196" s="409"/>
      <c r="EY1196" s="409"/>
      <c r="EZ1196" s="409"/>
      <c r="FA1196" s="409"/>
      <c r="FB1196" s="409"/>
      <c r="FC1196" s="409"/>
      <c r="FD1196" s="409"/>
      <c r="FN1196" s="409"/>
      <c r="FO1196" s="409"/>
      <c r="FP1196" s="409"/>
      <c r="FQ1196" s="409"/>
      <c r="FR1196" s="409"/>
      <c r="FS1196" s="409"/>
      <c r="FT1196" s="409"/>
      <c r="GD1196" s="409"/>
      <c r="GE1196" s="409"/>
      <c r="GF1196" s="409"/>
      <c r="GG1196" s="409"/>
      <c r="GH1196" s="409"/>
      <c r="GI1196" s="409"/>
      <c r="GJ1196" s="409"/>
      <c r="GT1196" s="409"/>
      <c r="GU1196" s="409"/>
      <c r="GV1196" s="409"/>
      <c r="GW1196" s="409"/>
      <c r="GX1196" s="409"/>
      <c r="GY1196" s="409"/>
      <c r="GZ1196" s="409"/>
      <c r="HJ1196" s="409"/>
      <c r="HK1196" s="409"/>
      <c r="HL1196" s="409"/>
      <c r="HM1196" s="409"/>
      <c r="HN1196" s="409"/>
      <c r="HO1196" s="409"/>
      <c r="HP1196" s="409"/>
      <c r="HZ1196" s="409"/>
      <c r="IA1196" s="409"/>
      <c r="IB1196" s="409"/>
      <c r="IC1196" s="409"/>
      <c r="ID1196" s="409"/>
      <c r="IE1196" s="409"/>
      <c r="IF1196" s="409"/>
      <c r="IP1196" s="409"/>
      <c r="IQ1196" s="409"/>
      <c r="IR1196" s="409"/>
      <c r="IS1196" s="409"/>
      <c r="IT1196" s="409"/>
      <c r="IU1196" s="409"/>
      <c r="IV1196" s="409"/>
    </row>
    <row r="1197" spans="10:256">
      <c r="J1197" s="409"/>
      <c r="K1197" s="409"/>
      <c r="L1197" s="409"/>
      <c r="M1197" s="409"/>
      <c r="N1197" s="409"/>
      <c r="O1197" s="409"/>
      <c r="P1197" s="409"/>
      <c r="Q1197" s="409"/>
      <c r="R1197" s="409"/>
      <c r="S1197" s="409"/>
      <c r="T1197" s="409"/>
      <c r="U1197" s="409"/>
      <c r="V1197" s="409"/>
      <c r="W1197" s="409"/>
      <c r="X1197" s="409"/>
      <c r="AP1197" s="409"/>
      <c r="AQ1197" s="409"/>
      <c r="AR1197" s="409"/>
      <c r="AS1197" s="409"/>
      <c r="AT1197" s="409"/>
      <c r="AU1197" s="409"/>
      <c r="AV1197" s="409"/>
      <c r="BF1197" s="409"/>
      <c r="BG1197" s="409"/>
      <c r="BH1197" s="409"/>
      <c r="BI1197" s="409"/>
      <c r="BJ1197" s="409"/>
      <c r="BK1197" s="409"/>
      <c r="BL1197" s="409"/>
      <c r="BV1197" s="409"/>
      <c r="BW1197" s="409"/>
      <c r="BX1197" s="409"/>
      <c r="BY1197" s="409"/>
      <c r="BZ1197" s="409"/>
      <c r="CA1197" s="409"/>
      <c r="CB1197" s="409"/>
      <c r="CL1197" s="409"/>
      <c r="CM1197" s="409"/>
      <c r="CN1197" s="409"/>
      <c r="CO1197" s="409"/>
      <c r="CP1197" s="409"/>
      <c r="CQ1197" s="409"/>
      <c r="CR1197" s="409"/>
      <c r="DB1197" s="409"/>
      <c r="DC1197" s="409"/>
      <c r="DD1197" s="409"/>
      <c r="DE1197" s="409"/>
      <c r="DF1197" s="409"/>
      <c r="DG1197" s="409"/>
      <c r="DH1197" s="409"/>
      <c r="DR1197" s="409"/>
      <c r="DS1197" s="409"/>
      <c r="DT1197" s="409"/>
      <c r="DU1197" s="409"/>
      <c r="DV1197" s="409"/>
      <c r="DW1197" s="409"/>
      <c r="DX1197" s="409"/>
      <c r="EH1197" s="409"/>
      <c r="EI1197" s="409"/>
      <c r="EJ1197" s="409"/>
      <c r="EK1197" s="409"/>
      <c r="EL1197" s="409"/>
      <c r="EM1197" s="409"/>
      <c r="EN1197" s="409"/>
      <c r="EX1197" s="409"/>
      <c r="EY1197" s="409"/>
      <c r="EZ1197" s="409"/>
      <c r="FA1197" s="409"/>
      <c r="FB1197" s="409"/>
      <c r="FC1197" s="409"/>
      <c r="FD1197" s="409"/>
      <c r="FN1197" s="409"/>
      <c r="FO1197" s="409"/>
      <c r="FP1197" s="409"/>
      <c r="FQ1197" s="409"/>
      <c r="FR1197" s="409"/>
      <c r="FS1197" s="409"/>
      <c r="FT1197" s="409"/>
      <c r="GD1197" s="409"/>
      <c r="GE1197" s="409"/>
      <c r="GF1197" s="409"/>
      <c r="GG1197" s="409"/>
      <c r="GH1197" s="409"/>
      <c r="GI1197" s="409"/>
      <c r="GJ1197" s="409"/>
      <c r="GT1197" s="409"/>
      <c r="GU1197" s="409"/>
      <c r="GV1197" s="409"/>
      <c r="GW1197" s="409"/>
      <c r="GX1197" s="409"/>
      <c r="GY1197" s="409"/>
      <c r="GZ1197" s="409"/>
      <c r="HJ1197" s="409"/>
      <c r="HK1197" s="409"/>
      <c r="HL1197" s="409"/>
      <c r="HM1197" s="409"/>
      <c r="HN1197" s="409"/>
      <c r="HO1197" s="409"/>
      <c r="HP1197" s="409"/>
      <c r="HZ1197" s="409"/>
      <c r="IA1197" s="409"/>
      <c r="IB1197" s="409"/>
      <c r="IC1197" s="409"/>
      <c r="ID1197" s="409"/>
      <c r="IE1197" s="409"/>
      <c r="IF1197" s="409"/>
      <c r="IP1197" s="409"/>
      <c r="IQ1197" s="409"/>
      <c r="IR1197" s="409"/>
      <c r="IS1197" s="409"/>
      <c r="IT1197" s="409"/>
      <c r="IU1197" s="409"/>
      <c r="IV1197" s="409"/>
    </row>
    <row r="1198" spans="10:256">
      <c r="J1198" s="409"/>
      <c r="K1198" s="409"/>
      <c r="L1198" s="409"/>
      <c r="M1198" s="409"/>
      <c r="N1198" s="409"/>
      <c r="O1198" s="409"/>
      <c r="P1198" s="409"/>
      <c r="Q1198" s="409"/>
      <c r="R1198" s="409"/>
      <c r="S1198" s="409"/>
      <c r="T1198" s="409"/>
      <c r="U1198" s="409"/>
      <c r="V1198" s="409"/>
      <c r="W1198" s="409"/>
      <c r="X1198" s="409"/>
      <c r="AP1198" s="409"/>
      <c r="AQ1198" s="409"/>
      <c r="AR1198" s="409"/>
      <c r="AS1198" s="409"/>
      <c r="AT1198" s="409"/>
      <c r="AU1198" s="409"/>
      <c r="AV1198" s="409"/>
      <c r="BF1198" s="409"/>
      <c r="BG1198" s="409"/>
      <c r="BH1198" s="409"/>
      <c r="BI1198" s="409"/>
      <c r="BJ1198" s="409"/>
      <c r="BK1198" s="409"/>
      <c r="BL1198" s="409"/>
      <c r="BV1198" s="409"/>
      <c r="BW1198" s="409"/>
      <c r="BX1198" s="409"/>
      <c r="BY1198" s="409"/>
      <c r="BZ1198" s="409"/>
      <c r="CA1198" s="409"/>
      <c r="CB1198" s="409"/>
      <c r="CL1198" s="409"/>
      <c r="CM1198" s="409"/>
      <c r="CN1198" s="409"/>
      <c r="CO1198" s="409"/>
      <c r="CP1198" s="409"/>
      <c r="CQ1198" s="409"/>
      <c r="CR1198" s="409"/>
      <c r="DB1198" s="409"/>
      <c r="DC1198" s="409"/>
      <c r="DD1198" s="409"/>
      <c r="DE1198" s="409"/>
      <c r="DF1198" s="409"/>
      <c r="DG1198" s="409"/>
      <c r="DH1198" s="409"/>
      <c r="DR1198" s="409"/>
      <c r="DS1198" s="409"/>
      <c r="DT1198" s="409"/>
      <c r="DU1198" s="409"/>
      <c r="DV1198" s="409"/>
      <c r="DW1198" s="409"/>
      <c r="DX1198" s="409"/>
      <c r="EH1198" s="409"/>
      <c r="EI1198" s="409"/>
      <c r="EJ1198" s="409"/>
      <c r="EK1198" s="409"/>
      <c r="EL1198" s="409"/>
      <c r="EM1198" s="409"/>
      <c r="EN1198" s="409"/>
      <c r="EX1198" s="409"/>
      <c r="EY1198" s="409"/>
      <c r="EZ1198" s="409"/>
      <c r="FA1198" s="409"/>
      <c r="FB1198" s="409"/>
      <c r="FC1198" s="409"/>
      <c r="FD1198" s="409"/>
      <c r="FN1198" s="409"/>
      <c r="FO1198" s="409"/>
      <c r="FP1198" s="409"/>
      <c r="FQ1198" s="409"/>
      <c r="FR1198" s="409"/>
      <c r="FS1198" s="409"/>
      <c r="FT1198" s="409"/>
      <c r="GD1198" s="409"/>
      <c r="GE1198" s="409"/>
      <c r="GF1198" s="409"/>
      <c r="GG1198" s="409"/>
      <c r="GH1198" s="409"/>
      <c r="GI1198" s="409"/>
      <c r="GJ1198" s="409"/>
      <c r="GT1198" s="409"/>
      <c r="GU1198" s="409"/>
      <c r="GV1198" s="409"/>
      <c r="GW1198" s="409"/>
      <c r="GX1198" s="409"/>
      <c r="GY1198" s="409"/>
      <c r="GZ1198" s="409"/>
      <c r="HJ1198" s="409"/>
      <c r="HK1198" s="409"/>
      <c r="HL1198" s="409"/>
      <c r="HM1198" s="409"/>
      <c r="HN1198" s="409"/>
      <c r="HO1198" s="409"/>
      <c r="HP1198" s="409"/>
      <c r="HZ1198" s="409"/>
      <c r="IA1198" s="409"/>
      <c r="IB1198" s="409"/>
      <c r="IC1198" s="409"/>
      <c r="ID1198" s="409"/>
      <c r="IE1198" s="409"/>
      <c r="IF1198" s="409"/>
      <c r="IP1198" s="409"/>
      <c r="IQ1198" s="409"/>
      <c r="IR1198" s="409"/>
      <c r="IS1198" s="409"/>
      <c r="IT1198" s="409"/>
      <c r="IU1198" s="409"/>
      <c r="IV1198" s="409"/>
    </row>
    <row r="1199" spans="10:256">
      <c r="J1199" s="409"/>
      <c r="K1199" s="409"/>
      <c r="L1199" s="409"/>
      <c r="M1199" s="409"/>
      <c r="N1199" s="409"/>
      <c r="O1199" s="409"/>
      <c r="P1199" s="409"/>
      <c r="Q1199" s="409"/>
      <c r="R1199" s="409"/>
      <c r="S1199" s="409"/>
      <c r="T1199" s="409"/>
      <c r="U1199" s="409"/>
      <c r="V1199" s="409"/>
      <c r="W1199" s="409"/>
      <c r="X1199" s="409"/>
      <c r="AP1199" s="409"/>
      <c r="AQ1199" s="409"/>
      <c r="AR1199" s="409"/>
      <c r="AS1199" s="409"/>
      <c r="AT1199" s="409"/>
      <c r="AU1199" s="409"/>
      <c r="AV1199" s="409"/>
      <c r="BF1199" s="409"/>
      <c r="BG1199" s="409"/>
      <c r="BH1199" s="409"/>
      <c r="BI1199" s="409"/>
      <c r="BJ1199" s="409"/>
      <c r="BK1199" s="409"/>
      <c r="BL1199" s="409"/>
      <c r="BV1199" s="409"/>
      <c r="BW1199" s="409"/>
      <c r="BX1199" s="409"/>
      <c r="BY1199" s="409"/>
      <c r="BZ1199" s="409"/>
      <c r="CA1199" s="409"/>
      <c r="CB1199" s="409"/>
      <c r="CL1199" s="409"/>
      <c r="CM1199" s="409"/>
      <c r="CN1199" s="409"/>
      <c r="CO1199" s="409"/>
      <c r="CP1199" s="409"/>
      <c r="CQ1199" s="409"/>
      <c r="CR1199" s="409"/>
      <c r="DB1199" s="409"/>
      <c r="DC1199" s="409"/>
      <c r="DD1199" s="409"/>
      <c r="DE1199" s="409"/>
      <c r="DF1199" s="409"/>
      <c r="DG1199" s="409"/>
      <c r="DH1199" s="409"/>
      <c r="DR1199" s="409"/>
      <c r="DS1199" s="409"/>
      <c r="DT1199" s="409"/>
      <c r="DU1199" s="409"/>
      <c r="DV1199" s="409"/>
      <c r="DW1199" s="409"/>
      <c r="DX1199" s="409"/>
      <c r="EH1199" s="409"/>
      <c r="EI1199" s="409"/>
      <c r="EJ1199" s="409"/>
      <c r="EK1199" s="409"/>
      <c r="EL1199" s="409"/>
      <c r="EM1199" s="409"/>
      <c r="EN1199" s="409"/>
      <c r="EX1199" s="409"/>
      <c r="EY1199" s="409"/>
      <c r="EZ1199" s="409"/>
      <c r="FA1199" s="409"/>
      <c r="FB1199" s="409"/>
      <c r="FC1199" s="409"/>
      <c r="FD1199" s="409"/>
      <c r="FN1199" s="409"/>
      <c r="FO1199" s="409"/>
      <c r="FP1199" s="409"/>
      <c r="FQ1199" s="409"/>
      <c r="FR1199" s="409"/>
      <c r="FS1199" s="409"/>
      <c r="FT1199" s="409"/>
      <c r="GD1199" s="409"/>
      <c r="GE1199" s="409"/>
      <c r="GF1199" s="409"/>
      <c r="GG1199" s="409"/>
      <c r="GH1199" s="409"/>
      <c r="GI1199" s="409"/>
      <c r="GJ1199" s="409"/>
      <c r="GT1199" s="409"/>
      <c r="GU1199" s="409"/>
      <c r="GV1199" s="409"/>
      <c r="GW1199" s="409"/>
      <c r="GX1199" s="409"/>
      <c r="GY1199" s="409"/>
      <c r="GZ1199" s="409"/>
      <c r="HJ1199" s="409"/>
      <c r="HK1199" s="409"/>
      <c r="HL1199" s="409"/>
      <c r="HM1199" s="409"/>
      <c r="HN1199" s="409"/>
      <c r="HO1199" s="409"/>
      <c r="HP1199" s="409"/>
      <c r="HZ1199" s="409"/>
      <c r="IA1199" s="409"/>
      <c r="IB1199" s="409"/>
      <c r="IC1199" s="409"/>
      <c r="ID1199" s="409"/>
      <c r="IE1199" s="409"/>
      <c r="IF1199" s="409"/>
      <c r="IP1199" s="409"/>
      <c r="IQ1199" s="409"/>
      <c r="IR1199" s="409"/>
      <c r="IS1199" s="409"/>
      <c r="IT1199" s="409"/>
      <c r="IU1199" s="409"/>
      <c r="IV1199" s="409"/>
    </row>
    <row r="1200" spans="10:256">
      <c r="J1200" s="409"/>
      <c r="K1200" s="409"/>
      <c r="L1200" s="409"/>
      <c r="M1200" s="409"/>
      <c r="N1200" s="409"/>
      <c r="O1200" s="409"/>
      <c r="P1200" s="409"/>
      <c r="Q1200" s="409"/>
      <c r="R1200" s="409"/>
      <c r="S1200" s="409"/>
      <c r="T1200" s="409"/>
      <c r="U1200" s="409"/>
      <c r="V1200" s="409"/>
      <c r="W1200" s="409"/>
      <c r="X1200" s="409"/>
      <c r="AP1200" s="409"/>
      <c r="AQ1200" s="409"/>
      <c r="AR1200" s="409"/>
      <c r="AS1200" s="409"/>
      <c r="AT1200" s="409"/>
      <c r="AU1200" s="409"/>
      <c r="AV1200" s="409"/>
      <c r="BF1200" s="409"/>
      <c r="BG1200" s="409"/>
      <c r="BH1200" s="409"/>
      <c r="BI1200" s="409"/>
      <c r="BJ1200" s="409"/>
      <c r="BK1200" s="409"/>
      <c r="BL1200" s="409"/>
      <c r="BV1200" s="409"/>
      <c r="BW1200" s="409"/>
      <c r="BX1200" s="409"/>
      <c r="BY1200" s="409"/>
      <c r="BZ1200" s="409"/>
      <c r="CA1200" s="409"/>
      <c r="CB1200" s="409"/>
      <c r="CL1200" s="409"/>
      <c r="CM1200" s="409"/>
      <c r="CN1200" s="409"/>
      <c r="CO1200" s="409"/>
      <c r="CP1200" s="409"/>
      <c r="CQ1200" s="409"/>
      <c r="CR1200" s="409"/>
      <c r="DB1200" s="409"/>
      <c r="DC1200" s="409"/>
      <c r="DD1200" s="409"/>
      <c r="DE1200" s="409"/>
      <c r="DF1200" s="409"/>
      <c r="DG1200" s="409"/>
      <c r="DH1200" s="409"/>
      <c r="DR1200" s="409"/>
      <c r="DS1200" s="409"/>
      <c r="DT1200" s="409"/>
      <c r="DU1200" s="409"/>
      <c r="DV1200" s="409"/>
      <c r="DW1200" s="409"/>
      <c r="DX1200" s="409"/>
      <c r="EH1200" s="409"/>
      <c r="EI1200" s="409"/>
      <c r="EJ1200" s="409"/>
      <c r="EK1200" s="409"/>
      <c r="EL1200" s="409"/>
      <c r="EM1200" s="409"/>
      <c r="EN1200" s="409"/>
      <c r="EX1200" s="409"/>
      <c r="EY1200" s="409"/>
      <c r="EZ1200" s="409"/>
      <c r="FA1200" s="409"/>
      <c r="FB1200" s="409"/>
      <c r="FC1200" s="409"/>
      <c r="FD1200" s="409"/>
      <c r="FN1200" s="409"/>
      <c r="FO1200" s="409"/>
      <c r="FP1200" s="409"/>
      <c r="FQ1200" s="409"/>
      <c r="FR1200" s="409"/>
      <c r="FS1200" s="409"/>
      <c r="FT1200" s="409"/>
      <c r="GD1200" s="409"/>
      <c r="GE1200" s="409"/>
      <c r="GF1200" s="409"/>
      <c r="GG1200" s="409"/>
      <c r="GH1200" s="409"/>
      <c r="GI1200" s="409"/>
      <c r="GJ1200" s="409"/>
      <c r="GT1200" s="409"/>
      <c r="GU1200" s="409"/>
      <c r="GV1200" s="409"/>
      <c r="GW1200" s="409"/>
      <c r="GX1200" s="409"/>
      <c r="GY1200" s="409"/>
      <c r="GZ1200" s="409"/>
      <c r="HJ1200" s="409"/>
      <c r="HK1200" s="409"/>
      <c r="HL1200" s="409"/>
      <c r="HM1200" s="409"/>
      <c r="HN1200" s="409"/>
      <c r="HO1200" s="409"/>
      <c r="HP1200" s="409"/>
      <c r="HZ1200" s="409"/>
      <c r="IA1200" s="409"/>
      <c r="IB1200" s="409"/>
      <c r="IC1200" s="409"/>
      <c r="ID1200" s="409"/>
      <c r="IE1200" s="409"/>
      <c r="IF1200" s="409"/>
      <c r="IP1200" s="409"/>
      <c r="IQ1200" s="409"/>
      <c r="IR1200" s="409"/>
      <c r="IS1200" s="409"/>
      <c r="IT1200" s="409"/>
      <c r="IU1200" s="409"/>
      <c r="IV1200" s="409"/>
    </row>
    <row r="1201" spans="10:256">
      <c r="J1201" s="409"/>
      <c r="K1201" s="409"/>
      <c r="L1201" s="409"/>
      <c r="M1201" s="409"/>
      <c r="N1201" s="409"/>
      <c r="O1201" s="409"/>
      <c r="P1201" s="409"/>
      <c r="Q1201" s="409"/>
      <c r="R1201" s="409"/>
      <c r="S1201" s="409"/>
      <c r="T1201" s="409"/>
      <c r="U1201" s="409"/>
      <c r="V1201" s="409"/>
      <c r="W1201" s="409"/>
      <c r="X1201" s="409"/>
      <c r="AP1201" s="409"/>
      <c r="AQ1201" s="409"/>
      <c r="AR1201" s="409"/>
      <c r="AS1201" s="409"/>
      <c r="AT1201" s="409"/>
      <c r="AU1201" s="409"/>
      <c r="AV1201" s="409"/>
      <c r="BF1201" s="409"/>
      <c r="BG1201" s="409"/>
      <c r="BH1201" s="409"/>
      <c r="BI1201" s="409"/>
      <c r="BJ1201" s="409"/>
      <c r="BK1201" s="409"/>
      <c r="BL1201" s="409"/>
      <c r="BV1201" s="409"/>
      <c r="BW1201" s="409"/>
      <c r="BX1201" s="409"/>
      <c r="BY1201" s="409"/>
      <c r="BZ1201" s="409"/>
      <c r="CA1201" s="409"/>
      <c r="CB1201" s="409"/>
      <c r="CL1201" s="409"/>
      <c r="CM1201" s="409"/>
      <c r="CN1201" s="409"/>
      <c r="CO1201" s="409"/>
      <c r="CP1201" s="409"/>
      <c r="CQ1201" s="409"/>
      <c r="CR1201" s="409"/>
      <c r="DB1201" s="409"/>
      <c r="DC1201" s="409"/>
      <c r="DD1201" s="409"/>
      <c r="DE1201" s="409"/>
      <c r="DF1201" s="409"/>
      <c r="DG1201" s="409"/>
      <c r="DH1201" s="409"/>
      <c r="DR1201" s="409"/>
      <c r="DS1201" s="409"/>
      <c r="DT1201" s="409"/>
      <c r="DU1201" s="409"/>
      <c r="DV1201" s="409"/>
      <c r="DW1201" s="409"/>
      <c r="DX1201" s="409"/>
      <c r="EH1201" s="409"/>
      <c r="EI1201" s="409"/>
      <c r="EJ1201" s="409"/>
      <c r="EK1201" s="409"/>
      <c r="EL1201" s="409"/>
      <c r="EM1201" s="409"/>
      <c r="EN1201" s="409"/>
      <c r="EX1201" s="409"/>
      <c r="EY1201" s="409"/>
      <c r="EZ1201" s="409"/>
      <c r="FA1201" s="409"/>
      <c r="FB1201" s="409"/>
      <c r="FC1201" s="409"/>
      <c r="FD1201" s="409"/>
      <c r="FN1201" s="409"/>
      <c r="FO1201" s="409"/>
      <c r="FP1201" s="409"/>
      <c r="FQ1201" s="409"/>
      <c r="FR1201" s="409"/>
      <c r="FS1201" s="409"/>
      <c r="FT1201" s="409"/>
      <c r="GD1201" s="409"/>
      <c r="GE1201" s="409"/>
      <c r="GF1201" s="409"/>
      <c r="GG1201" s="409"/>
      <c r="GH1201" s="409"/>
      <c r="GI1201" s="409"/>
      <c r="GJ1201" s="409"/>
      <c r="GT1201" s="409"/>
      <c r="GU1201" s="409"/>
      <c r="GV1201" s="409"/>
      <c r="GW1201" s="409"/>
      <c r="GX1201" s="409"/>
      <c r="GY1201" s="409"/>
      <c r="GZ1201" s="409"/>
      <c r="HJ1201" s="409"/>
      <c r="HK1201" s="409"/>
      <c r="HL1201" s="409"/>
      <c r="HM1201" s="409"/>
      <c r="HN1201" s="409"/>
      <c r="HO1201" s="409"/>
      <c r="HP1201" s="409"/>
      <c r="HZ1201" s="409"/>
      <c r="IA1201" s="409"/>
      <c r="IB1201" s="409"/>
      <c r="IC1201" s="409"/>
      <c r="ID1201" s="409"/>
      <c r="IE1201" s="409"/>
      <c r="IF1201" s="409"/>
      <c r="IP1201" s="409"/>
      <c r="IQ1201" s="409"/>
      <c r="IR1201" s="409"/>
      <c r="IS1201" s="409"/>
      <c r="IT1201" s="409"/>
      <c r="IU1201" s="409"/>
      <c r="IV1201" s="409"/>
    </row>
    <row r="1202" spans="10:256">
      <c r="J1202" s="409"/>
      <c r="K1202" s="409"/>
      <c r="L1202" s="409"/>
      <c r="M1202" s="409"/>
      <c r="N1202" s="409"/>
      <c r="O1202" s="409"/>
      <c r="P1202" s="409"/>
      <c r="Q1202" s="409"/>
      <c r="R1202" s="409"/>
      <c r="S1202" s="409"/>
      <c r="T1202" s="409"/>
      <c r="U1202" s="409"/>
      <c r="V1202" s="409"/>
      <c r="W1202" s="409"/>
      <c r="X1202" s="409"/>
      <c r="AP1202" s="409"/>
      <c r="AQ1202" s="409"/>
      <c r="AR1202" s="409"/>
      <c r="AS1202" s="409"/>
      <c r="AT1202" s="409"/>
      <c r="AU1202" s="409"/>
      <c r="AV1202" s="409"/>
      <c r="BF1202" s="409"/>
      <c r="BG1202" s="409"/>
      <c r="BH1202" s="409"/>
      <c r="BI1202" s="409"/>
      <c r="BJ1202" s="409"/>
      <c r="BK1202" s="409"/>
      <c r="BL1202" s="409"/>
      <c r="BV1202" s="409"/>
      <c r="BW1202" s="409"/>
      <c r="BX1202" s="409"/>
      <c r="BY1202" s="409"/>
      <c r="BZ1202" s="409"/>
      <c r="CA1202" s="409"/>
      <c r="CB1202" s="409"/>
      <c r="CL1202" s="409"/>
      <c r="CM1202" s="409"/>
      <c r="CN1202" s="409"/>
      <c r="CO1202" s="409"/>
      <c r="CP1202" s="409"/>
      <c r="CQ1202" s="409"/>
      <c r="CR1202" s="409"/>
      <c r="DB1202" s="409"/>
      <c r="DC1202" s="409"/>
      <c r="DD1202" s="409"/>
      <c r="DE1202" s="409"/>
      <c r="DF1202" s="409"/>
      <c r="DG1202" s="409"/>
      <c r="DH1202" s="409"/>
      <c r="DR1202" s="409"/>
      <c r="DS1202" s="409"/>
      <c r="DT1202" s="409"/>
      <c r="DU1202" s="409"/>
      <c r="DV1202" s="409"/>
      <c r="DW1202" s="409"/>
      <c r="DX1202" s="409"/>
      <c r="EH1202" s="409"/>
      <c r="EI1202" s="409"/>
      <c r="EJ1202" s="409"/>
      <c r="EK1202" s="409"/>
      <c r="EL1202" s="409"/>
      <c r="EM1202" s="409"/>
      <c r="EN1202" s="409"/>
      <c r="EX1202" s="409"/>
      <c r="EY1202" s="409"/>
      <c r="EZ1202" s="409"/>
      <c r="FA1202" s="409"/>
      <c r="FB1202" s="409"/>
      <c r="FC1202" s="409"/>
      <c r="FD1202" s="409"/>
      <c r="FN1202" s="409"/>
      <c r="FO1202" s="409"/>
      <c r="FP1202" s="409"/>
      <c r="FQ1202" s="409"/>
      <c r="FR1202" s="409"/>
      <c r="FS1202" s="409"/>
      <c r="FT1202" s="409"/>
      <c r="GD1202" s="409"/>
      <c r="GE1202" s="409"/>
      <c r="GF1202" s="409"/>
      <c r="GG1202" s="409"/>
      <c r="GH1202" s="409"/>
      <c r="GI1202" s="409"/>
      <c r="GJ1202" s="409"/>
      <c r="GT1202" s="409"/>
      <c r="GU1202" s="409"/>
      <c r="GV1202" s="409"/>
      <c r="GW1202" s="409"/>
      <c r="GX1202" s="409"/>
      <c r="GY1202" s="409"/>
      <c r="GZ1202" s="409"/>
      <c r="HJ1202" s="409"/>
      <c r="HK1202" s="409"/>
      <c r="HL1202" s="409"/>
      <c r="HM1202" s="409"/>
      <c r="HN1202" s="409"/>
      <c r="HO1202" s="409"/>
      <c r="HP1202" s="409"/>
      <c r="HZ1202" s="409"/>
      <c r="IA1202" s="409"/>
      <c r="IB1202" s="409"/>
      <c r="IC1202" s="409"/>
      <c r="ID1202" s="409"/>
      <c r="IE1202" s="409"/>
      <c r="IF1202" s="409"/>
      <c r="IP1202" s="409"/>
      <c r="IQ1202" s="409"/>
      <c r="IR1202" s="409"/>
      <c r="IS1202" s="409"/>
      <c r="IT1202" s="409"/>
      <c r="IU1202" s="409"/>
      <c r="IV1202" s="409"/>
    </row>
    <row r="1203" spans="10:256">
      <c r="J1203" s="409"/>
      <c r="K1203" s="409"/>
      <c r="L1203" s="409"/>
      <c r="M1203" s="409"/>
      <c r="N1203" s="409"/>
      <c r="O1203" s="409"/>
      <c r="P1203" s="409"/>
      <c r="Q1203" s="409"/>
      <c r="R1203" s="409"/>
      <c r="S1203" s="409"/>
      <c r="T1203" s="409"/>
      <c r="U1203" s="409"/>
      <c r="V1203" s="409"/>
      <c r="W1203" s="409"/>
      <c r="X1203" s="409"/>
      <c r="AP1203" s="409"/>
      <c r="AQ1203" s="409"/>
      <c r="AR1203" s="409"/>
      <c r="AS1203" s="409"/>
      <c r="AT1203" s="409"/>
      <c r="AU1203" s="409"/>
      <c r="AV1203" s="409"/>
      <c r="BF1203" s="409"/>
      <c r="BG1203" s="409"/>
      <c r="BH1203" s="409"/>
      <c r="BI1203" s="409"/>
      <c r="BJ1203" s="409"/>
      <c r="BK1203" s="409"/>
      <c r="BL1203" s="409"/>
      <c r="BV1203" s="409"/>
      <c r="BW1203" s="409"/>
      <c r="BX1203" s="409"/>
      <c r="BY1203" s="409"/>
      <c r="BZ1203" s="409"/>
      <c r="CA1203" s="409"/>
      <c r="CB1203" s="409"/>
      <c r="CL1203" s="409"/>
      <c r="CM1203" s="409"/>
      <c r="CN1203" s="409"/>
      <c r="CO1203" s="409"/>
      <c r="CP1203" s="409"/>
      <c r="CQ1203" s="409"/>
      <c r="CR1203" s="409"/>
      <c r="DB1203" s="409"/>
      <c r="DC1203" s="409"/>
      <c r="DD1203" s="409"/>
      <c r="DE1203" s="409"/>
      <c r="DF1203" s="409"/>
      <c r="DG1203" s="409"/>
      <c r="DH1203" s="409"/>
      <c r="DR1203" s="409"/>
      <c r="DS1203" s="409"/>
      <c r="DT1203" s="409"/>
      <c r="DU1203" s="409"/>
      <c r="DV1203" s="409"/>
      <c r="DW1203" s="409"/>
      <c r="DX1203" s="409"/>
      <c r="EH1203" s="409"/>
      <c r="EI1203" s="409"/>
      <c r="EJ1203" s="409"/>
      <c r="EK1203" s="409"/>
      <c r="EL1203" s="409"/>
      <c r="EM1203" s="409"/>
      <c r="EN1203" s="409"/>
      <c r="EX1203" s="409"/>
      <c r="EY1203" s="409"/>
      <c r="EZ1203" s="409"/>
      <c r="FA1203" s="409"/>
      <c r="FB1203" s="409"/>
      <c r="FC1203" s="409"/>
      <c r="FD1203" s="409"/>
      <c r="FN1203" s="409"/>
      <c r="FO1203" s="409"/>
      <c r="FP1203" s="409"/>
      <c r="FQ1203" s="409"/>
      <c r="FR1203" s="409"/>
      <c r="FS1203" s="409"/>
      <c r="FT1203" s="409"/>
      <c r="GD1203" s="409"/>
      <c r="GE1203" s="409"/>
      <c r="GF1203" s="409"/>
      <c r="GG1203" s="409"/>
      <c r="GH1203" s="409"/>
      <c r="GI1203" s="409"/>
      <c r="GJ1203" s="409"/>
      <c r="GT1203" s="409"/>
      <c r="GU1203" s="409"/>
      <c r="GV1203" s="409"/>
      <c r="GW1203" s="409"/>
      <c r="GX1203" s="409"/>
      <c r="GY1203" s="409"/>
      <c r="GZ1203" s="409"/>
      <c r="HJ1203" s="409"/>
      <c r="HK1203" s="409"/>
      <c r="HL1203" s="409"/>
      <c r="HM1203" s="409"/>
      <c r="HN1203" s="409"/>
      <c r="HO1203" s="409"/>
      <c r="HP1203" s="409"/>
      <c r="HZ1203" s="409"/>
      <c r="IA1203" s="409"/>
      <c r="IB1203" s="409"/>
      <c r="IC1203" s="409"/>
      <c r="ID1203" s="409"/>
      <c r="IE1203" s="409"/>
      <c r="IF1203" s="409"/>
      <c r="IP1203" s="409"/>
      <c r="IQ1203" s="409"/>
      <c r="IR1203" s="409"/>
      <c r="IS1203" s="409"/>
      <c r="IT1203" s="409"/>
      <c r="IU1203" s="409"/>
      <c r="IV1203" s="409"/>
    </row>
    <row r="1204" spans="10:256">
      <c r="J1204" s="409"/>
      <c r="K1204" s="409"/>
      <c r="L1204" s="409"/>
      <c r="M1204" s="409"/>
      <c r="N1204" s="409"/>
      <c r="O1204" s="409"/>
      <c r="P1204" s="409"/>
      <c r="Q1204" s="409"/>
      <c r="R1204" s="409"/>
      <c r="S1204" s="409"/>
      <c r="T1204" s="409"/>
      <c r="U1204" s="409"/>
      <c r="V1204" s="409"/>
      <c r="W1204" s="409"/>
      <c r="X1204" s="409"/>
      <c r="AP1204" s="409"/>
      <c r="AQ1204" s="409"/>
      <c r="AR1204" s="409"/>
      <c r="AS1204" s="409"/>
      <c r="AT1204" s="409"/>
      <c r="AU1204" s="409"/>
      <c r="AV1204" s="409"/>
      <c r="BF1204" s="409"/>
      <c r="BG1204" s="409"/>
      <c r="BH1204" s="409"/>
      <c r="BI1204" s="409"/>
      <c r="BJ1204" s="409"/>
      <c r="BK1204" s="409"/>
      <c r="BL1204" s="409"/>
      <c r="BV1204" s="409"/>
      <c r="BW1204" s="409"/>
      <c r="BX1204" s="409"/>
      <c r="BY1204" s="409"/>
      <c r="BZ1204" s="409"/>
      <c r="CA1204" s="409"/>
      <c r="CB1204" s="409"/>
      <c r="CL1204" s="409"/>
      <c r="CM1204" s="409"/>
      <c r="CN1204" s="409"/>
      <c r="CO1204" s="409"/>
      <c r="CP1204" s="409"/>
      <c r="CQ1204" s="409"/>
      <c r="CR1204" s="409"/>
      <c r="DB1204" s="409"/>
      <c r="DC1204" s="409"/>
      <c r="DD1204" s="409"/>
      <c r="DE1204" s="409"/>
      <c r="DF1204" s="409"/>
      <c r="DG1204" s="409"/>
      <c r="DH1204" s="409"/>
      <c r="DR1204" s="409"/>
      <c r="DS1204" s="409"/>
      <c r="DT1204" s="409"/>
      <c r="DU1204" s="409"/>
      <c r="DV1204" s="409"/>
      <c r="DW1204" s="409"/>
      <c r="DX1204" s="409"/>
      <c r="EH1204" s="409"/>
      <c r="EI1204" s="409"/>
      <c r="EJ1204" s="409"/>
      <c r="EK1204" s="409"/>
      <c r="EL1204" s="409"/>
      <c r="EM1204" s="409"/>
      <c r="EN1204" s="409"/>
      <c r="EX1204" s="409"/>
      <c r="EY1204" s="409"/>
      <c r="EZ1204" s="409"/>
      <c r="FA1204" s="409"/>
      <c r="FB1204" s="409"/>
      <c r="FC1204" s="409"/>
      <c r="FD1204" s="409"/>
      <c r="FN1204" s="409"/>
      <c r="FO1204" s="409"/>
      <c r="FP1204" s="409"/>
      <c r="FQ1204" s="409"/>
      <c r="FR1204" s="409"/>
      <c r="FS1204" s="409"/>
      <c r="FT1204" s="409"/>
      <c r="GD1204" s="409"/>
      <c r="GE1204" s="409"/>
      <c r="GF1204" s="409"/>
      <c r="GG1204" s="409"/>
      <c r="GH1204" s="409"/>
      <c r="GI1204" s="409"/>
      <c r="GJ1204" s="409"/>
      <c r="GT1204" s="409"/>
      <c r="GU1204" s="409"/>
      <c r="GV1204" s="409"/>
      <c r="GW1204" s="409"/>
      <c r="GX1204" s="409"/>
      <c r="GY1204" s="409"/>
      <c r="GZ1204" s="409"/>
      <c r="HJ1204" s="409"/>
      <c r="HK1204" s="409"/>
      <c r="HL1204" s="409"/>
      <c r="HM1204" s="409"/>
      <c r="HN1204" s="409"/>
      <c r="HO1204" s="409"/>
      <c r="HP1204" s="409"/>
      <c r="HZ1204" s="409"/>
      <c r="IA1204" s="409"/>
      <c r="IB1204" s="409"/>
      <c r="IC1204" s="409"/>
      <c r="ID1204" s="409"/>
      <c r="IE1204" s="409"/>
      <c r="IF1204" s="409"/>
      <c r="IP1204" s="409"/>
      <c r="IQ1204" s="409"/>
      <c r="IR1204" s="409"/>
      <c r="IS1204" s="409"/>
      <c r="IT1204" s="409"/>
      <c r="IU1204" s="409"/>
      <c r="IV1204" s="409"/>
    </row>
    <row r="1205" spans="10:256">
      <c r="J1205" s="409"/>
      <c r="K1205" s="409"/>
      <c r="L1205" s="409"/>
      <c r="M1205" s="409"/>
      <c r="N1205" s="409"/>
      <c r="O1205" s="409"/>
      <c r="P1205" s="409"/>
      <c r="Q1205" s="409"/>
      <c r="R1205" s="409"/>
      <c r="S1205" s="409"/>
      <c r="T1205" s="409"/>
      <c r="U1205" s="409"/>
      <c r="V1205" s="409"/>
      <c r="W1205" s="409"/>
      <c r="X1205" s="409"/>
      <c r="AP1205" s="409"/>
      <c r="AQ1205" s="409"/>
      <c r="AR1205" s="409"/>
      <c r="AS1205" s="409"/>
      <c r="AT1205" s="409"/>
      <c r="AU1205" s="409"/>
      <c r="AV1205" s="409"/>
      <c r="BF1205" s="409"/>
      <c r="BG1205" s="409"/>
      <c r="BH1205" s="409"/>
      <c r="BI1205" s="409"/>
      <c r="BJ1205" s="409"/>
      <c r="BK1205" s="409"/>
      <c r="BL1205" s="409"/>
      <c r="BV1205" s="409"/>
      <c r="BW1205" s="409"/>
      <c r="BX1205" s="409"/>
      <c r="BY1205" s="409"/>
      <c r="BZ1205" s="409"/>
      <c r="CA1205" s="409"/>
      <c r="CB1205" s="409"/>
      <c r="CL1205" s="409"/>
      <c r="CM1205" s="409"/>
      <c r="CN1205" s="409"/>
      <c r="CO1205" s="409"/>
      <c r="CP1205" s="409"/>
      <c r="CQ1205" s="409"/>
      <c r="CR1205" s="409"/>
      <c r="DB1205" s="409"/>
      <c r="DC1205" s="409"/>
      <c r="DD1205" s="409"/>
      <c r="DE1205" s="409"/>
      <c r="DF1205" s="409"/>
      <c r="DG1205" s="409"/>
      <c r="DH1205" s="409"/>
      <c r="DR1205" s="409"/>
      <c r="DS1205" s="409"/>
      <c r="DT1205" s="409"/>
      <c r="DU1205" s="409"/>
      <c r="DV1205" s="409"/>
      <c r="DW1205" s="409"/>
      <c r="DX1205" s="409"/>
      <c r="EH1205" s="409"/>
      <c r="EI1205" s="409"/>
      <c r="EJ1205" s="409"/>
      <c r="EK1205" s="409"/>
      <c r="EL1205" s="409"/>
      <c r="EM1205" s="409"/>
      <c r="EN1205" s="409"/>
      <c r="EX1205" s="409"/>
      <c r="EY1205" s="409"/>
      <c r="EZ1205" s="409"/>
      <c r="FA1205" s="409"/>
      <c r="FB1205" s="409"/>
      <c r="FC1205" s="409"/>
      <c r="FD1205" s="409"/>
      <c r="FN1205" s="409"/>
      <c r="FO1205" s="409"/>
      <c r="FP1205" s="409"/>
      <c r="FQ1205" s="409"/>
      <c r="FR1205" s="409"/>
      <c r="FS1205" s="409"/>
      <c r="FT1205" s="409"/>
      <c r="GD1205" s="409"/>
      <c r="GE1205" s="409"/>
      <c r="GF1205" s="409"/>
      <c r="GG1205" s="409"/>
      <c r="GH1205" s="409"/>
      <c r="GI1205" s="409"/>
      <c r="GJ1205" s="409"/>
      <c r="GT1205" s="409"/>
      <c r="GU1205" s="409"/>
      <c r="GV1205" s="409"/>
      <c r="GW1205" s="409"/>
      <c r="GX1205" s="409"/>
      <c r="GY1205" s="409"/>
      <c r="GZ1205" s="409"/>
      <c r="HJ1205" s="409"/>
      <c r="HK1205" s="409"/>
      <c r="HL1205" s="409"/>
      <c r="HM1205" s="409"/>
      <c r="HN1205" s="409"/>
      <c r="HO1205" s="409"/>
      <c r="HP1205" s="409"/>
      <c r="HZ1205" s="409"/>
      <c r="IA1205" s="409"/>
      <c r="IB1205" s="409"/>
      <c r="IC1205" s="409"/>
      <c r="ID1205" s="409"/>
      <c r="IE1205" s="409"/>
      <c r="IF1205" s="409"/>
      <c r="IP1205" s="409"/>
      <c r="IQ1205" s="409"/>
      <c r="IR1205" s="409"/>
      <c r="IS1205" s="409"/>
      <c r="IT1205" s="409"/>
      <c r="IU1205" s="409"/>
      <c r="IV1205" s="409"/>
    </row>
    <row r="1206" spans="10:256">
      <c r="J1206" s="409"/>
      <c r="K1206" s="409"/>
      <c r="L1206" s="409"/>
      <c r="M1206" s="409"/>
      <c r="N1206" s="409"/>
      <c r="O1206" s="409"/>
      <c r="P1206" s="409"/>
      <c r="Q1206" s="409"/>
      <c r="R1206" s="409"/>
      <c r="S1206" s="409"/>
      <c r="T1206" s="409"/>
      <c r="U1206" s="409"/>
      <c r="V1206" s="409"/>
      <c r="W1206" s="409"/>
      <c r="X1206" s="409"/>
      <c r="AP1206" s="409"/>
      <c r="AQ1206" s="409"/>
      <c r="AR1206" s="409"/>
      <c r="AS1206" s="409"/>
      <c r="AT1206" s="409"/>
      <c r="AU1206" s="409"/>
      <c r="AV1206" s="409"/>
      <c r="BF1206" s="409"/>
      <c r="BG1206" s="409"/>
      <c r="BH1206" s="409"/>
      <c r="BI1206" s="409"/>
      <c r="BJ1206" s="409"/>
      <c r="BK1206" s="409"/>
      <c r="BL1206" s="409"/>
      <c r="BV1206" s="409"/>
      <c r="BW1206" s="409"/>
      <c r="BX1206" s="409"/>
      <c r="BY1206" s="409"/>
      <c r="BZ1206" s="409"/>
      <c r="CA1206" s="409"/>
      <c r="CB1206" s="409"/>
      <c r="CL1206" s="409"/>
      <c r="CM1206" s="409"/>
      <c r="CN1206" s="409"/>
      <c r="CO1206" s="409"/>
      <c r="CP1206" s="409"/>
      <c r="CQ1206" s="409"/>
      <c r="CR1206" s="409"/>
      <c r="DB1206" s="409"/>
      <c r="DC1206" s="409"/>
      <c r="DD1206" s="409"/>
      <c r="DE1206" s="409"/>
      <c r="DF1206" s="409"/>
      <c r="DG1206" s="409"/>
      <c r="DH1206" s="409"/>
      <c r="DR1206" s="409"/>
      <c r="DS1206" s="409"/>
      <c r="DT1206" s="409"/>
      <c r="DU1206" s="409"/>
      <c r="DV1206" s="409"/>
      <c r="DW1206" s="409"/>
      <c r="DX1206" s="409"/>
      <c r="EH1206" s="409"/>
      <c r="EI1206" s="409"/>
      <c r="EJ1206" s="409"/>
      <c r="EK1206" s="409"/>
      <c r="EL1206" s="409"/>
      <c r="EM1206" s="409"/>
      <c r="EN1206" s="409"/>
      <c r="EX1206" s="409"/>
      <c r="EY1206" s="409"/>
      <c r="EZ1206" s="409"/>
      <c r="FA1206" s="409"/>
      <c r="FB1206" s="409"/>
      <c r="FC1206" s="409"/>
      <c r="FD1206" s="409"/>
      <c r="FN1206" s="409"/>
      <c r="FO1206" s="409"/>
      <c r="FP1206" s="409"/>
      <c r="FQ1206" s="409"/>
      <c r="FR1206" s="409"/>
      <c r="FS1206" s="409"/>
      <c r="FT1206" s="409"/>
      <c r="GD1206" s="409"/>
      <c r="GE1206" s="409"/>
      <c r="GF1206" s="409"/>
      <c r="GG1206" s="409"/>
      <c r="GH1206" s="409"/>
      <c r="GI1206" s="409"/>
      <c r="GJ1206" s="409"/>
      <c r="GT1206" s="409"/>
      <c r="GU1206" s="409"/>
      <c r="GV1206" s="409"/>
      <c r="GW1206" s="409"/>
      <c r="GX1206" s="409"/>
      <c r="GY1206" s="409"/>
      <c r="GZ1206" s="409"/>
      <c r="HJ1206" s="409"/>
      <c r="HK1206" s="409"/>
      <c r="HL1206" s="409"/>
      <c r="HM1206" s="409"/>
      <c r="HN1206" s="409"/>
      <c r="HO1206" s="409"/>
      <c r="HP1206" s="409"/>
      <c r="HZ1206" s="409"/>
      <c r="IA1206" s="409"/>
      <c r="IB1206" s="409"/>
      <c r="IC1206" s="409"/>
      <c r="ID1206" s="409"/>
      <c r="IE1206" s="409"/>
      <c r="IF1206" s="409"/>
      <c r="IP1206" s="409"/>
      <c r="IQ1206" s="409"/>
      <c r="IR1206" s="409"/>
      <c r="IS1206" s="409"/>
      <c r="IT1206" s="409"/>
      <c r="IU1206" s="409"/>
      <c r="IV1206" s="409"/>
    </row>
    <row r="1207" spans="10:256">
      <c r="J1207" s="409"/>
      <c r="K1207" s="409"/>
      <c r="L1207" s="409"/>
      <c r="M1207" s="409"/>
      <c r="N1207" s="409"/>
      <c r="O1207" s="409"/>
      <c r="P1207" s="409"/>
      <c r="Q1207" s="409"/>
      <c r="R1207" s="409"/>
      <c r="S1207" s="409"/>
      <c r="T1207" s="409"/>
      <c r="U1207" s="409"/>
      <c r="V1207" s="409"/>
      <c r="W1207" s="409"/>
      <c r="X1207" s="409"/>
      <c r="AP1207" s="409"/>
      <c r="AQ1207" s="409"/>
      <c r="AR1207" s="409"/>
      <c r="AS1207" s="409"/>
      <c r="AT1207" s="409"/>
      <c r="AU1207" s="409"/>
      <c r="AV1207" s="409"/>
      <c r="BF1207" s="409"/>
      <c r="BG1207" s="409"/>
      <c r="BH1207" s="409"/>
      <c r="BI1207" s="409"/>
      <c r="BJ1207" s="409"/>
      <c r="BK1207" s="409"/>
      <c r="BL1207" s="409"/>
      <c r="BV1207" s="409"/>
      <c r="BW1207" s="409"/>
      <c r="BX1207" s="409"/>
      <c r="BY1207" s="409"/>
      <c r="BZ1207" s="409"/>
      <c r="CA1207" s="409"/>
      <c r="CB1207" s="409"/>
      <c r="CL1207" s="409"/>
      <c r="CM1207" s="409"/>
      <c r="CN1207" s="409"/>
      <c r="CO1207" s="409"/>
      <c r="CP1207" s="409"/>
      <c r="CQ1207" s="409"/>
      <c r="CR1207" s="409"/>
      <c r="DB1207" s="409"/>
      <c r="DC1207" s="409"/>
      <c r="DD1207" s="409"/>
      <c r="DE1207" s="409"/>
      <c r="DF1207" s="409"/>
      <c r="DG1207" s="409"/>
      <c r="DH1207" s="409"/>
      <c r="DR1207" s="409"/>
      <c r="DS1207" s="409"/>
      <c r="DT1207" s="409"/>
      <c r="DU1207" s="409"/>
      <c r="DV1207" s="409"/>
      <c r="DW1207" s="409"/>
      <c r="DX1207" s="409"/>
      <c r="EH1207" s="409"/>
      <c r="EI1207" s="409"/>
      <c r="EJ1207" s="409"/>
      <c r="EK1207" s="409"/>
      <c r="EL1207" s="409"/>
      <c r="EM1207" s="409"/>
      <c r="EN1207" s="409"/>
      <c r="EX1207" s="409"/>
      <c r="EY1207" s="409"/>
      <c r="EZ1207" s="409"/>
      <c r="FA1207" s="409"/>
      <c r="FB1207" s="409"/>
      <c r="FC1207" s="409"/>
      <c r="FD1207" s="409"/>
      <c r="FN1207" s="409"/>
      <c r="FO1207" s="409"/>
      <c r="FP1207" s="409"/>
      <c r="FQ1207" s="409"/>
      <c r="FR1207" s="409"/>
      <c r="FS1207" s="409"/>
      <c r="FT1207" s="409"/>
      <c r="GD1207" s="409"/>
      <c r="GE1207" s="409"/>
      <c r="GF1207" s="409"/>
      <c r="GG1207" s="409"/>
      <c r="GH1207" s="409"/>
      <c r="GI1207" s="409"/>
      <c r="GJ1207" s="409"/>
      <c r="GT1207" s="409"/>
      <c r="GU1207" s="409"/>
      <c r="GV1207" s="409"/>
      <c r="GW1207" s="409"/>
      <c r="GX1207" s="409"/>
      <c r="GY1207" s="409"/>
      <c r="GZ1207" s="409"/>
      <c r="HJ1207" s="409"/>
      <c r="HK1207" s="409"/>
      <c r="HL1207" s="409"/>
      <c r="HM1207" s="409"/>
      <c r="HN1207" s="409"/>
      <c r="HO1207" s="409"/>
      <c r="HP1207" s="409"/>
      <c r="HZ1207" s="409"/>
      <c r="IA1207" s="409"/>
      <c r="IB1207" s="409"/>
      <c r="IC1207" s="409"/>
      <c r="ID1207" s="409"/>
      <c r="IE1207" s="409"/>
      <c r="IF1207" s="409"/>
      <c r="IP1207" s="409"/>
      <c r="IQ1207" s="409"/>
      <c r="IR1207" s="409"/>
      <c r="IS1207" s="409"/>
      <c r="IT1207" s="409"/>
      <c r="IU1207" s="409"/>
      <c r="IV1207" s="409"/>
    </row>
    <row r="1208" spans="10:256">
      <c r="J1208" s="409"/>
      <c r="K1208" s="409"/>
      <c r="L1208" s="409"/>
      <c r="M1208" s="409"/>
      <c r="N1208" s="409"/>
      <c r="O1208" s="409"/>
      <c r="P1208" s="409"/>
      <c r="Q1208" s="409"/>
      <c r="R1208" s="409"/>
      <c r="S1208" s="409"/>
      <c r="T1208" s="409"/>
      <c r="U1208" s="409"/>
      <c r="V1208" s="409"/>
      <c r="W1208" s="409"/>
      <c r="X1208" s="409"/>
      <c r="AP1208" s="409"/>
      <c r="AQ1208" s="409"/>
      <c r="AR1208" s="409"/>
      <c r="AS1208" s="409"/>
      <c r="AT1208" s="409"/>
      <c r="AU1208" s="409"/>
      <c r="AV1208" s="409"/>
      <c r="BF1208" s="409"/>
      <c r="BG1208" s="409"/>
      <c r="BH1208" s="409"/>
      <c r="BI1208" s="409"/>
      <c r="BJ1208" s="409"/>
      <c r="BK1208" s="409"/>
      <c r="BL1208" s="409"/>
      <c r="BV1208" s="409"/>
      <c r="BW1208" s="409"/>
      <c r="BX1208" s="409"/>
      <c r="BY1208" s="409"/>
      <c r="BZ1208" s="409"/>
      <c r="CA1208" s="409"/>
      <c r="CB1208" s="409"/>
      <c r="CL1208" s="409"/>
      <c r="CM1208" s="409"/>
      <c r="CN1208" s="409"/>
      <c r="CO1208" s="409"/>
      <c r="CP1208" s="409"/>
      <c r="CQ1208" s="409"/>
      <c r="CR1208" s="409"/>
      <c r="DB1208" s="409"/>
      <c r="DC1208" s="409"/>
      <c r="DD1208" s="409"/>
      <c r="DE1208" s="409"/>
      <c r="DF1208" s="409"/>
      <c r="DG1208" s="409"/>
      <c r="DH1208" s="409"/>
      <c r="DR1208" s="409"/>
      <c r="DS1208" s="409"/>
      <c r="DT1208" s="409"/>
      <c r="DU1208" s="409"/>
      <c r="DV1208" s="409"/>
      <c r="DW1208" s="409"/>
      <c r="DX1208" s="409"/>
      <c r="EH1208" s="409"/>
      <c r="EI1208" s="409"/>
      <c r="EJ1208" s="409"/>
      <c r="EK1208" s="409"/>
      <c r="EL1208" s="409"/>
      <c r="EM1208" s="409"/>
      <c r="EN1208" s="409"/>
      <c r="EX1208" s="409"/>
      <c r="EY1208" s="409"/>
      <c r="EZ1208" s="409"/>
      <c r="FA1208" s="409"/>
      <c r="FB1208" s="409"/>
      <c r="FC1208" s="409"/>
      <c r="FD1208" s="409"/>
      <c r="FN1208" s="409"/>
      <c r="FO1208" s="409"/>
      <c r="FP1208" s="409"/>
      <c r="FQ1208" s="409"/>
      <c r="FR1208" s="409"/>
      <c r="FS1208" s="409"/>
      <c r="FT1208" s="409"/>
      <c r="GD1208" s="409"/>
      <c r="GE1208" s="409"/>
      <c r="GF1208" s="409"/>
      <c r="GG1208" s="409"/>
      <c r="GH1208" s="409"/>
      <c r="GI1208" s="409"/>
      <c r="GJ1208" s="409"/>
      <c r="GT1208" s="409"/>
      <c r="GU1208" s="409"/>
      <c r="GV1208" s="409"/>
      <c r="GW1208" s="409"/>
      <c r="GX1208" s="409"/>
      <c r="GY1208" s="409"/>
      <c r="GZ1208" s="409"/>
      <c r="HJ1208" s="409"/>
      <c r="HK1208" s="409"/>
      <c r="HL1208" s="409"/>
      <c r="HM1208" s="409"/>
      <c r="HN1208" s="409"/>
      <c r="HO1208" s="409"/>
      <c r="HP1208" s="409"/>
      <c r="HZ1208" s="409"/>
      <c r="IA1208" s="409"/>
      <c r="IB1208" s="409"/>
      <c r="IC1208" s="409"/>
      <c r="ID1208" s="409"/>
      <c r="IE1208" s="409"/>
      <c r="IF1208" s="409"/>
      <c r="IP1208" s="409"/>
      <c r="IQ1208" s="409"/>
      <c r="IR1208" s="409"/>
      <c r="IS1208" s="409"/>
      <c r="IT1208" s="409"/>
      <c r="IU1208" s="409"/>
      <c r="IV1208" s="409"/>
    </row>
    <row r="1209" spans="10:256">
      <c r="J1209" s="409"/>
      <c r="K1209" s="409"/>
      <c r="L1209" s="409"/>
      <c r="M1209" s="409"/>
      <c r="N1209" s="409"/>
      <c r="O1209" s="409"/>
      <c r="P1209" s="409"/>
      <c r="Q1209" s="409"/>
      <c r="R1209" s="409"/>
      <c r="S1209" s="409"/>
      <c r="T1209" s="409"/>
      <c r="U1209" s="409"/>
      <c r="V1209" s="409"/>
      <c r="W1209" s="409"/>
      <c r="X1209" s="409"/>
      <c r="AP1209" s="409"/>
      <c r="AQ1209" s="409"/>
      <c r="AR1209" s="409"/>
      <c r="AS1209" s="409"/>
      <c r="AT1209" s="409"/>
      <c r="AU1209" s="409"/>
      <c r="AV1209" s="409"/>
      <c r="BF1209" s="409"/>
      <c r="BG1209" s="409"/>
      <c r="BH1209" s="409"/>
      <c r="BI1209" s="409"/>
      <c r="BJ1209" s="409"/>
      <c r="BK1209" s="409"/>
      <c r="BL1209" s="409"/>
      <c r="BV1209" s="409"/>
      <c r="BW1209" s="409"/>
      <c r="BX1209" s="409"/>
      <c r="BY1209" s="409"/>
      <c r="BZ1209" s="409"/>
      <c r="CA1209" s="409"/>
      <c r="CB1209" s="409"/>
      <c r="CL1209" s="409"/>
      <c r="CM1209" s="409"/>
      <c r="CN1209" s="409"/>
      <c r="CO1209" s="409"/>
      <c r="CP1209" s="409"/>
      <c r="CQ1209" s="409"/>
      <c r="CR1209" s="409"/>
      <c r="DB1209" s="409"/>
      <c r="DC1209" s="409"/>
      <c r="DD1209" s="409"/>
      <c r="DE1209" s="409"/>
      <c r="DF1209" s="409"/>
      <c r="DG1209" s="409"/>
      <c r="DH1209" s="409"/>
      <c r="DR1209" s="409"/>
      <c r="DS1209" s="409"/>
      <c r="DT1209" s="409"/>
      <c r="DU1209" s="409"/>
      <c r="DV1209" s="409"/>
      <c r="DW1209" s="409"/>
      <c r="DX1209" s="409"/>
      <c r="EH1209" s="409"/>
      <c r="EI1209" s="409"/>
      <c r="EJ1209" s="409"/>
      <c r="EK1209" s="409"/>
      <c r="EL1209" s="409"/>
      <c r="EM1209" s="409"/>
      <c r="EN1209" s="409"/>
      <c r="EX1209" s="409"/>
      <c r="EY1209" s="409"/>
      <c r="EZ1209" s="409"/>
      <c r="FA1209" s="409"/>
      <c r="FB1209" s="409"/>
      <c r="FC1209" s="409"/>
      <c r="FD1209" s="409"/>
      <c r="FN1209" s="409"/>
      <c r="FO1209" s="409"/>
      <c r="FP1209" s="409"/>
      <c r="FQ1209" s="409"/>
      <c r="FR1209" s="409"/>
      <c r="FS1209" s="409"/>
      <c r="FT1209" s="409"/>
      <c r="GD1209" s="409"/>
      <c r="GE1209" s="409"/>
      <c r="GF1209" s="409"/>
      <c r="GG1209" s="409"/>
      <c r="GH1209" s="409"/>
      <c r="GI1209" s="409"/>
      <c r="GJ1209" s="409"/>
      <c r="GT1209" s="409"/>
      <c r="GU1209" s="409"/>
      <c r="GV1209" s="409"/>
      <c r="GW1209" s="409"/>
      <c r="GX1209" s="409"/>
      <c r="GY1209" s="409"/>
      <c r="GZ1209" s="409"/>
      <c r="HJ1209" s="409"/>
      <c r="HK1209" s="409"/>
      <c r="HL1209" s="409"/>
      <c r="HM1209" s="409"/>
      <c r="HN1209" s="409"/>
      <c r="HO1209" s="409"/>
      <c r="HP1209" s="409"/>
      <c r="HZ1209" s="409"/>
      <c r="IA1209" s="409"/>
      <c r="IB1209" s="409"/>
      <c r="IC1209" s="409"/>
      <c r="ID1209" s="409"/>
      <c r="IE1209" s="409"/>
      <c r="IF1209" s="409"/>
      <c r="IP1209" s="409"/>
      <c r="IQ1209" s="409"/>
      <c r="IR1209" s="409"/>
      <c r="IS1209" s="409"/>
      <c r="IT1209" s="409"/>
      <c r="IU1209" s="409"/>
      <c r="IV1209" s="409"/>
    </row>
    <row r="1210" spans="10:256">
      <c r="J1210" s="409"/>
      <c r="K1210" s="409"/>
      <c r="L1210" s="409"/>
      <c r="M1210" s="409"/>
      <c r="N1210" s="409"/>
      <c r="O1210" s="409"/>
      <c r="P1210" s="409"/>
      <c r="Q1210" s="409"/>
      <c r="R1210" s="409"/>
      <c r="S1210" s="409"/>
      <c r="T1210" s="409"/>
      <c r="U1210" s="409"/>
      <c r="V1210" s="409"/>
      <c r="W1210" s="409"/>
      <c r="X1210" s="409"/>
      <c r="AP1210" s="409"/>
      <c r="AQ1210" s="409"/>
      <c r="AR1210" s="409"/>
      <c r="AS1210" s="409"/>
      <c r="AT1210" s="409"/>
      <c r="AU1210" s="409"/>
      <c r="AV1210" s="409"/>
      <c r="BF1210" s="409"/>
      <c r="BG1210" s="409"/>
      <c r="BH1210" s="409"/>
      <c r="BI1210" s="409"/>
      <c r="BJ1210" s="409"/>
      <c r="BK1210" s="409"/>
      <c r="BL1210" s="409"/>
      <c r="BV1210" s="409"/>
      <c r="BW1210" s="409"/>
      <c r="BX1210" s="409"/>
      <c r="BY1210" s="409"/>
      <c r="BZ1210" s="409"/>
      <c r="CA1210" s="409"/>
      <c r="CB1210" s="409"/>
      <c r="CL1210" s="409"/>
      <c r="CM1210" s="409"/>
      <c r="CN1210" s="409"/>
      <c r="CO1210" s="409"/>
      <c r="CP1210" s="409"/>
      <c r="CQ1210" s="409"/>
      <c r="CR1210" s="409"/>
      <c r="DB1210" s="409"/>
      <c r="DC1210" s="409"/>
      <c r="DD1210" s="409"/>
      <c r="DE1210" s="409"/>
      <c r="DF1210" s="409"/>
      <c r="DG1210" s="409"/>
      <c r="DH1210" s="409"/>
      <c r="DR1210" s="409"/>
      <c r="DS1210" s="409"/>
      <c r="DT1210" s="409"/>
      <c r="DU1210" s="409"/>
      <c r="DV1210" s="409"/>
      <c r="DW1210" s="409"/>
      <c r="DX1210" s="409"/>
      <c r="EH1210" s="409"/>
      <c r="EI1210" s="409"/>
      <c r="EJ1210" s="409"/>
      <c r="EK1210" s="409"/>
      <c r="EL1210" s="409"/>
      <c r="EM1210" s="409"/>
      <c r="EN1210" s="409"/>
      <c r="EX1210" s="409"/>
      <c r="EY1210" s="409"/>
      <c r="EZ1210" s="409"/>
      <c r="FA1210" s="409"/>
      <c r="FB1210" s="409"/>
      <c r="FC1210" s="409"/>
      <c r="FD1210" s="409"/>
      <c r="FN1210" s="409"/>
      <c r="FO1210" s="409"/>
      <c r="FP1210" s="409"/>
      <c r="FQ1210" s="409"/>
      <c r="FR1210" s="409"/>
      <c r="FS1210" s="409"/>
      <c r="FT1210" s="409"/>
      <c r="GD1210" s="409"/>
      <c r="GE1210" s="409"/>
      <c r="GF1210" s="409"/>
      <c r="GG1210" s="409"/>
      <c r="GH1210" s="409"/>
      <c r="GI1210" s="409"/>
      <c r="GJ1210" s="409"/>
      <c r="GT1210" s="409"/>
      <c r="GU1210" s="409"/>
      <c r="GV1210" s="409"/>
      <c r="GW1210" s="409"/>
      <c r="GX1210" s="409"/>
      <c r="GY1210" s="409"/>
      <c r="GZ1210" s="409"/>
      <c r="HJ1210" s="409"/>
      <c r="HK1210" s="409"/>
      <c r="HL1210" s="409"/>
      <c r="HM1210" s="409"/>
      <c r="HN1210" s="409"/>
      <c r="HO1210" s="409"/>
      <c r="HP1210" s="409"/>
      <c r="HZ1210" s="409"/>
      <c r="IA1210" s="409"/>
      <c r="IB1210" s="409"/>
      <c r="IC1210" s="409"/>
      <c r="ID1210" s="409"/>
      <c r="IE1210" s="409"/>
      <c r="IF1210" s="409"/>
      <c r="IP1210" s="409"/>
      <c r="IQ1210" s="409"/>
      <c r="IR1210" s="409"/>
      <c r="IS1210" s="409"/>
      <c r="IT1210" s="409"/>
      <c r="IU1210" s="409"/>
      <c r="IV1210" s="409"/>
    </row>
    <row r="1211" spans="10:256">
      <c r="J1211" s="409"/>
      <c r="K1211" s="409"/>
      <c r="L1211" s="409"/>
      <c r="M1211" s="409"/>
      <c r="N1211" s="409"/>
      <c r="O1211" s="409"/>
      <c r="P1211" s="409"/>
      <c r="Q1211" s="409"/>
      <c r="R1211" s="409"/>
      <c r="S1211" s="409"/>
      <c r="T1211" s="409"/>
      <c r="U1211" s="409"/>
      <c r="V1211" s="409"/>
      <c r="W1211" s="409"/>
      <c r="X1211" s="409"/>
      <c r="AP1211" s="409"/>
      <c r="AQ1211" s="409"/>
      <c r="AR1211" s="409"/>
      <c r="AS1211" s="409"/>
      <c r="AT1211" s="409"/>
      <c r="AU1211" s="409"/>
      <c r="AV1211" s="409"/>
      <c r="BF1211" s="409"/>
      <c r="BG1211" s="409"/>
      <c r="BH1211" s="409"/>
      <c r="BI1211" s="409"/>
      <c r="BJ1211" s="409"/>
      <c r="BK1211" s="409"/>
      <c r="BL1211" s="409"/>
      <c r="BV1211" s="409"/>
      <c r="BW1211" s="409"/>
      <c r="BX1211" s="409"/>
      <c r="BY1211" s="409"/>
      <c r="BZ1211" s="409"/>
      <c r="CA1211" s="409"/>
      <c r="CB1211" s="409"/>
      <c r="CL1211" s="409"/>
      <c r="CM1211" s="409"/>
      <c r="CN1211" s="409"/>
      <c r="CO1211" s="409"/>
      <c r="CP1211" s="409"/>
      <c r="CQ1211" s="409"/>
      <c r="CR1211" s="409"/>
      <c r="DB1211" s="409"/>
      <c r="DC1211" s="409"/>
      <c r="DD1211" s="409"/>
      <c r="DE1211" s="409"/>
      <c r="DF1211" s="409"/>
      <c r="DG1211" s="409"/>
      <c r="DH1211" s="409"/>
      <c r="DR1211" s="409"/>
      <c r="DS1211" s="409"/>
      <c r="DT1211" s="409"/>
      <c r="DU1211" s="409"/>
      <c r="DV1211" s="409"/>
      <c r="DW1211" s="409"/>
      <c r="DX1211" s="409"/>
      <c r="EH1211" s="409"/>
      <c r="EI1211" s="409"/>
      <c r="EJ1211" s="409"/>
      <c r="EK1211" s="409"/>
      <c r="EL1211" s="409"/>
      <c r="EM1211" s="409"/>
      <c r="EN1211" s="409"/>
      <c r="EX1211" s="409"/>
      <c r="EY1211" s="409"/>
      <c r="EZ1211" s="409"/>
      <c r="FA1211" s="409"/>
      <c r="FB1211" s="409"/>
      <c r="FC1211" s="409"/>
      <c r="FD1211" s="409"/>
      <c r="FN1211" s="409"/>
      <c r="FO1211" s="409"/>
      <c r="FP1211" s="409"/>
      <c r="FQ1211" s="409"/>
      <c r="FR1211" s="409"/>
      <c r="FS1211" s="409"/>
      <c r="FT1211" s="409"/>
      <c r="GD1211" s="409"/>
      <c r="GE1211" s="409"/>
      <c r="GF1211" s="409"/>
      <c r="GG1211" s="409"/>
      <c r="GH1211" s="409"/>
      <c r="GI1211" s="409"/>
      <c r="GJ1211" s="409"/>
      <c r="GT1211" s="409"/>
      <c r="GU1211" s="409"/>
      <c r="GV1211" s="409"/>
      <c r="GW1211" s="409"/>
      <c r="GX1211" s="409"/>
      <c r="GY1211" s="409"/>
      <c r="GZ1211" s="409"/>
      <c r="HJ1211" s="409"/>
      <c r="HK1211" s="409"/>
      <c r="HL1211" s="409"/>
      <c r="HM1211" s="409"/>
      <c r="HN1211" s="409"/>
      <c r="HO1211" s="409"/>
      <c r="HP1211" s="409"/>
      <c r="HZ1211" s="409"/>
      <c r="IA1211" s="409"/>
      <c r="IB1211" s="409"/>
      <c r="IC1211" s="409"/>
      <c r="ID1211" s="409"/>
      <c r="IE1211" s="409"/>
      <c r="IF1211" s="409"/>
      <c r="IP1211" s="409"/>
      <c r="IQ1211" s="409"/>
      <c r="IR1211" s="409"/>
      <c r="IS1211" s="409"/>
      <c r="IT1211" s="409"/>
      <c r="IU1211" s="409"/>
      <c r="IV1211" s="409"/>
    </row>
    <row r="1212" spans="10:256">
      <c r="J1212" s="409"/>
      <c r="K1212" s="409"/>
      <c r="L1212" s="409"/>
      <c r="M1212" s="409"/>
      <c r="N1212" s="409"/>
      <c r="O1212" s="409"/>
      <c r="P1212" s="409"/>
      <c r="Q1212" s="409"/>
      <c r="R1212" s="409"/>
      <c r="S1212" s="409"/>
      <c r="T1212" s="409"/>
      <c r="U1212" s="409"/>
      <c r="V1212" s="409"/>
      <c r="W1212" s="409"/>
      <c r="X1212" s="409"/>
      <c r="AP1212" s="409"/>
      <c r="AQ1212" s="409"/>
      <c r="AR1212" s="409"/>
      <c r="AS1212" s="409"/>
      <c r="AT1212" s="409"/>
      <c r="AU1212" s="409"/>
      <c r="AV1212" s="409"/>
      <c r="BF1212" s="409"/>
      <c r="BG1212" s="409"/>
      <c r="BH1212" s="409"/>
      <c r="BI1212" s="409"/>
      <c r="BJ1212" s="409"/>
      <c r="BK1212" s="409"/>
      <c r="BL1212" s="409"/>
      <c r="BV1212" s="409"/>
      <c r="BW1212" s="409"/>
      <c r="BX1212" s="409"/>
      <c r="BY1212" s="409"/>
      <c r="BZ1212" s="409"/>
      <c r="CA1212" s="409"/>
      <c r="CB1212" s="409"/>
      <c r="CL1212" s="409"/>
      <c r="CM1212" s="409"/>
      <c r="CN1212" s="409"/>
      <c r="CO1212" s="409"/>
      <c r="CP1212" s="409"/>
      <c r="CQ1212" s="409"/>
      <c r="CR1212" s="409"/>
      <c r="DB1212" s="409"/>
      <c r="DC1212" s="409"/>
      <c r="DD1212" s="409"/>
      <c r="DE1212" s="409"/>
      <c r="DF1212" s="409"/>
      <c r="DG1212" s="409"/>
      <c r="DH1212" s="409"/>
      <c r="DR1212" s="409"/>
      <c r="DS1212" s="409"/>
      <c r="DT1212" s="409"/>
      <c r="DU1212" s="409"/>
      <c r="DV1212" s="409"/>
      <c r="DW1212" s="409"/>
      <c r="DX1212" s="409"/>
      <c r="EH1212" s="409"/>
      <c r="EI1212" s="409"/>
      <c r="EJ1212" s="409"/>
      <c r="EK1212" s="409"/>
      <c r="EL1212" s="409"/>
      <c r="EM1212" s="409"/>
      <c r="EN1212" s="409"/>
      <c r="EX1212" s="409"/>
      <c r="EY1212" s="409"/>
      <c r="EZ1212" s="409"/>
      <c r="FA1212" s="409"/>
      <c r="FB1212" s="409"/>
      <c r="FC1212" s="409"/>
      <c r="FD1212" s="409"/>
      <c r="FN1212" s="409"/>
      <c r="FO1212" s="409"/>
      <c r="FP1212" s="409"/>
      <c r="FQ1212" s="409"/>
      <c r="FR1212" s="409"/>
      <c r="FS1212" s="409"/>
      <c r="FT1212" s="409"/>
      <c r="GD1212" s="409"/>
      <c r="GE1212" s="409"/>
      <c r="GF1212" s="409"/>
      <c r="GG1212" s="409"/>
      <c r="GH1212" s="409"/>
      <c r="GI1212" s="409"/>
      <c r="GJ1212" s="409"/>
      <c r="GT1212" s="409"/>
      <c r="GU1212" s="409"/>
      <c r="GV1212" s="409"/>
      <c r="GW1212" s="409"/>
      <c r="GX1212" s="409"/>
      <c r="GY1212" s="409"/>
      <c r="GZ1212" s="409"/>
      <c r="HJ1212" s="409"/>
      <c r="HK1212" s="409"/>
      <c r="HL1212" s="409"/>
      <c r="HM1212" s="409"/>
      <c r="HN1212" s="409"/>
      <c r="HO1212" s="409"/>
      <c r="HP1212" s="409"/>
      <c r="HZ1212" s="409"/>
      <c r="IA1212" s="409"/>
      <c r="IB1212" s="409"/>
      <c r="IC1212" s="409"/>
      <c r="ID1212" s="409"/>
      <c r="IE1212" s="409"/>
      <c r="IF1212" s="409"/>
      <c r="IP1212" s="409"/>
      <c r="IQ1212" s="409"/>
      <c r="IR1212" s="409"/>
      <c r="IS1212" s="409"/>
      <c r="IT1212" s="409"/>
      <c r="IU1212" s="409"/>
      <c r="IV1212" s="409"/>
    </row>
    <row r="1213" spans="10:256">
      <c r="J1213" s="409"/>
      <c r="K1213" s="409"/>
      <c r="L1213" s="409"/>
      <c r="M1213" s="409"/>
      <c r="N1213" s="409"/>
      <c r="O1213" s="409"/>
      <c r="P1213" s="409"/>
      <c r="Q1213" s="409"/>
      <c r="R1213" s="409"/>
      <c r="S1213" s="409"/>
      <c r="T1213" s="409"/>
      <c r="U1213" s="409"/>
      <c r="V1213" s="409"/>
      <c r="W1213" s="409"/>
      <c r="X1213" s="409"/>
      <c r="AP1213" s="409"/>
      <c r="AQ1213" s="409"/>
      <c r="AR1213" s="409"/>
      <c r="AS1213" s="409"/>
      <c r="AT1213" s="409"/>
      <c r="AU1213" s="409"/>
      <c r="AV1213" s="409"/>
      <c r="BF1213" s="409"/>
      <c r="BG1213" s="409"/>
      <c r="BH1213" s="409"/>
      <c r="BI1213" s="409"/>
      <c r="BJ1213" s="409"/>
      <c r="BK1213" s="409"/>
      <c r="BL1213" s="409"/>
      <c r="BV1213" s="409"/>
      <c r="BW1213" s="409"/>
      <c r="BX1213" s="409"/>
      <c r="BY1213" s="409"/>
      <c r="BZ1213" s="409"/>
      <c r="CA1213" s="409"/>
      <c r="CB1213" s="409"/>
      <c r="CL1213" s="409"/>
      <c r="CM1213" s="409"/>
      <c r="CN1213" s="409"/>
      <c r="CO1213" s="409"/>
      <c r="CP1213" s="409"/>
      <c r="CQ1213" s="409"/>
      <c r="CR1213" s="409"/>
      <c r="DB1213" s="409"/>
      <c r="DC1213" s="409"/>
      <c r="DD1213" s="409"/>
      <c r="DE1213" s="409"/>
      <c r="DF1213" s="409"/>
      <c r="DG1213" s="409"/>
      <c r="DH1213" s="409"/>
      <c r="DR1213" s="409"/>
      <c r="DS1213" s="409"/>
      <c r="DT1213" s="409"/>
      <c r="DU1213" s="409"/>
      <c r="DV1213" s="409"/>
      <c r="DW1213" s="409"/>
      <c r="DX1213" s="409"/>
      <c r="EH1213" s="409"/>
      <c r="EI1213" s="409"/>
      <c r="EJ1213" s="409"/>
      <c r="EK1213" s="409"/>
      <c r="EL1213" s="409"/>
      <c r="EM1213" s="409"/>
      <c r="EN1213" s="409"/>
      <c r="EX1213" s="409"/>
      <c r="EY1213" s="409"/>
      <c r="EZ1213" s="409"/>
      <c r="FA1213" s="409"/>
      <c r="FB1213" s="409"/>
      <c r="FC1213" s="409"/>
      <c r="FD1213" s="409"/>
      <c r="FN1213" s="409"/>
      <c r="FO1213" s="409"/>
      <c r="FP1213" s="409"/>
      <c r="FQ1213" s="409"/>
      <c r="FR1213" s="409"/>
      <c r="FS1213" s="409"/>
      <c r="FT1213" s="409"/>
      <c r="GD1213" s="409"/>
      <c r="GE1213" s="409"/>
      <c r="GF1213" s="409"/>
      <c r="GG1213" s="409"/>
      <c r="GH1213" s="409"/>
      <c r="GI1213" s="409"/>
      <c r="GJ1213" s="409"/>
      <c r="GT1213" s="409"/>
      <c r="GU1213" s="409"/>
      <c r="GV1213" s="409"/>
      <c r="GW1213" s="409"/>
      <c r="GX1213" s="409"/>
      <c r="GY1213" s="409"/>
      <c r="GZ1213" s="409"/>
      <c r="HJ1213" s="409"/>
      <c r="HK1213" s="409"/>
      <c r="HL1213" s="409"/>
      <c r="HM1213" s="409"/>
      <c r="HN1213" s="409"/>
      <c r="HO1213" s="409"/>
      <c r="HP1213" s="409"/>
      <c r="HZ1213" s="409"/>
      <c r="IA1213" s="409"/>
      <c r="IB1213" s="409"/>
      <c r="IC1213" s="409"/>
      <c r="ID1213" s="409"/>
      <c r="IE1213" s="409"/>
      <c r="IF1213" s="409"/>
      <c r="IP1213" s="409"/>
      <c r="IQ1213" s="409"/>
      <c r="IR1213" s="409"/>
      <c r="IS1213" s="409"/>
      <c r="IT1213" s="409"/>
      <c r="IU1213" s="409"/>
      <c r="IV1213" s="409"/>
    </row>
    <row r="1214" spans="10:256">
      <c r="J1214" s="409"/>
      <c r="K1214" s="409"/>
      <c r="L1214" s="409"/>
      <c r="M1214" s="409"/>
      <c r="N1214" s="409"/>
      <c r="O1214" s="409"/>
      <c r="P1214" s="409"/>
      <c r="Q1214" s="409"/>
      <c r="R1214" s="409"/>
      <c r="S1214" s="409"/>
      <c r="T1214" s="409"/>
      <c r="U1214" s="409"/>
      <c r="V1214" s="409"/>
      <c r="W1214" s="409"/>
      <c r="X1214" s="409"/>
      <c r="AP1214" s="409"/>
      <c r="AQ1214" s="409"/>
      <c r="AR1214" s="409"/>
      <c r="AS1214" s="409"/>
      <c r="AT1214" s="409"/>
      <c r="AU1214" s="409"/>
      <c r="AV1214" s="409"/>
      <c r="BF1214" s="409"/>
      <c r="BG1214" s="409"/>
      <c r="BH1214" s="409"/>
      <c r="BI1214" s="409"/>
      <c r="BJ1214" s="409"/>
      <c r="BK1214" s="409"/>
      <c r="BL1214" s="409"/>
      <c r="BV1214" s="409"/>
      <c r="BW1214" s="409"/>
      <c r="BX1214" s="409"/>
      <c r="BY1214" s="409"/>
      <c r="BZ1214" s="409"/>
      <c r="CA1214" s="409"/>
      <c r="CB1214" s="409"/>
      <c r="CL1214" s="409"/>
      <c r="CM1214" s="409"/>
      <c r="CN1214" s="409"/>
      <c r="CO1214" s="409"/>
      <c r="CP1214" s="409"/>
      <c r="CQ1214" s="409"/>
      <c r="CR1214" s="409"/>
      <c r="DB1214" s="409"/>
      <c r="DC1214" s="409"/>
      <c r="DD1214" s="409"/>
      <c r="DE1214" s="409"/>
      <c r="DF1214" s="409"/>
      <c r="DG1214" s="409"/>
      <c r="DH1214" s="409"/>
      <c r="DR1214" s="409"/>
      <c r="DS1214" s="409"/>
      <c r="DT1214" s="409"/>
      <c r="DU1214" s="409"/>
      <c r="DV1214" s="409"/>
      <c r="DW1214" s="409"/>
      <c r="DX1214" s="409"/>
      <c r="EH1214" s="409"/>
      <c r="EI1214" s="409"/>
      <c r="EJ1214" s="409"/>
      <c r="EK1214" s="409"/>
      <c r="EL1214" s="409"/>
      <c r="EM1214" s="409"/>
      <c r="EN1214" s="409"/>
      <c r="EX1214" s="409"/>
      <c r="EY1214" s="409"/>
      <c r="EZ1214" s="409"/>
      <c r="FA1214" s="409"/>
      <c r="FB1214" s="409"/>
      <c r="FC1214" s="409"/>
      <c r="FD1214" s="409"/>
      <c r="FN1214" s="409"/>
      <c r="FO1214" s="409"/>
      <c r="FP1214" s="409"/>
      <c r="FQ1214" s="409"/>
      <c r="FR1214" s="409"/>
      <c r="FS1214" s="409"/>
      <c r="FT1214" s="409"/>
      <c r="GD1214" s="409"/>
      <c r="GE1214" s="409"/>
      <c r="GF1214" s="409"/>
      <c r="GG1214" s="409"/>
      <c r="GH1214" s="409"/>
      <c r="GI1214" s="409"/>
      <c r="GJ1214" s="409"/>
      <c r="GT1214" s="409"/>
      <c r="GU1214" s="409"/>
      <c r="GV1214" s="409"/>
      <c r="GW1214" s="409"/>
      <c r="GX1214" s="409"/>
      <c r="GY1214" s="409"/>
      <c r="GZ1214" s="409"/>
      <c r="HJ1214" s="409"/>
      <c r="HK1214" s="409"/>
      <c r="HL1214" s="409"/>
      <c r="HM1214" s="409"/>
      <c r="HN1214" s="409"/>
      <c r="HO1214" s="409"/>
      <c r="HP1214" s="409"/>
      <c r="HZ1214" s="409"/>
      <c r="IA1214" s="409"/>
      <c r="IB1214" s="409"/>
      <c r="IC1214" s="409"/>
      <c r="ID1214" s="409"/>
      <c r="IE1214" s="409"/>
      <c r="IF1214" s="409"/>
      <c r="IP1214" s="409"/>
      <c r="IQ1214" s="409"/>
      <c r="IR1214" s="409"/>
      <c r="IS1214" s="409"/>
      <c r="IT1214" s="409"/>
      <c r="IU1214" s="409"/>
      <c r="IV1214" s="409"/>
    </row>
    <row r="1215" spans="10:256">
      <c r="J1215" s="409"/>
      <c r="K1215" s="409"/>
      <c r="L1215" s="409"/>
      <c r="M1215" s="409"/>
      <c r="N1215" s="409"/>
      <c r="O1215" s="409"/>
      <c r="P1215" s="409"/>
      <c r="Q1215" s="409"/>
      <c r="R1215" s="409"/>
      <c r="S1215" s="409"/>
      <c r="T1215" s="409"/>
      <c r="U1215" s="409"/>
      <c r="V1215" s="409"/>
      <c r="W1215" s="409"/>
      <c r="X1215" s="409"/>
      <c r="AP1215" s="409"/>
      <c r="AQ1215" s="409"/>
      <c r="AR1215" s="409"/>
      <c r="AS1215" s="409"/>
      <c r="AT1215" s="409"/>
      <c r="AU1215" s="409"/>
      <c r="AV1215" s="409"/>
      <c r="BF1215" s="409"/>
      <c r="BG1215" s="409"/>
      <c r="BH1215" s="409"/>
      <c r="BI1215" s="409"/>
      <c r="BJ1215" s="409"/>
      <c r="BK1215" s="409"/>
      <c r="BL1215" s="409"/>
      <c r="BV1215" s="409"/>
      <c r="BW1215" s="409"/>
      <c r="BX1215" s="409"/>
      <c r="BY1215" s="409"/>
      <c r="BZ1215" s="409"/>
      <c r="CA1215" s="409"/>
      <c r="CB1215" s="409"/>
      <c r="CL1215" s="409"/>
      <c r="CM1215" s="409"/>
      <c r="CN1215" s="409"/>
      <c r="CO1215" s="409"/>
      <c r="CP1215" s="409"/>
      <c r="CQ1215" s="409"/>
      <c r="CR1215" s="409"/>
      <c r="DB1215" s="409"/>
      <c r="DC1215" s="409"/>
      <c r="DD1215" s="409"/>
      <c r="DE1215" s="409"/>
      <c r="DF1215" s="409"/>
      <c r="DG1215" s="409"/>
      <c r="DH1215" s="409"/>
      <c r="DR1215" s="409"/>
      <c r="DS1215" s="409"/>
      <c r="DT1215" s="409"/>
      <c r="DU1215" s="409"/>
      <c r="DV1215" s="409"/>
      <c r="DW1215" s="409"/>
      <c r="DX1215" s="409"/>
      <c r="EH1215" s="409"/>
      <c r="EI1215" s="409"/>
      <c r="EJ1215" s="409"/>
      <c r="EK1215" s="409"/>
      <c r="EL1215" s="409"/>
      <c r="EM1215" s="409"/>
      <c r="EN1215" s="409"/>
      <c r="EX1215" s="409"/>
      <c r="EY1215" s="409"/>
      <c r="EZ1215" s="409"/>
      <c r="FA1215" s="409"/>
      <c r="FB1215" s="409"/>
      <c r="FC1215" s="409"/>
      <c r="FD1215" s="409"/>
      <c r="FN1215" s="409"/>
      <c r="FO1215" s="409"/>
      <c r="FP1215" s="409"/>
      <c r="FQ1215" s="409"/>
      <c r="FR1215" s="409"/>
      <c r="FS1215" s="409"/>
      <c r="FT1215" s="409"/>
      <c r="GD1215" s="409"/>
      <c r="GE1215" s="409"/>
      <c r="GF1215" s="409"/>
      <c r="GG1215" s="409"/>
      <c r="GH1215" s="409"/>
      <c r="GI1215" s="409"/>
      <c r="GJ1215" s="409"/>
      <c r="GT1215" s="409"/>
      <c r="GU1215" s="409"/>
      <c r="GV1215" s="409"/>
      <c r="GW1215" s="409"/>
      <c r="GX1215" s="409"/>
      <c r="GY1215" s="409"/>
      <c r="GZ1215" s="409"/>
      <c r="HJ1215" s="409"/>
      <c r="HK1215" s="409"/>
      <c r="HL1215" s="409"/>
      <c r="HM1215" s="409"/>
      <c r="HN1215" s="409"/>
      <c r="HO1215" s="409"/>
      <c r="HP1215" s="409"/>
      <c r="HZ1215" s="409"/>
      <c r="IA1215" s="409"/>
      <c r="IB1215" s="409"/>
      <c r="IC1215" s="409"/>
      <c r="ID1215" s="409"/>
      <c r="IE1215" s="409"/>
      <c r="IF1215" s="409"/>
      <c r="IP1215" s="409"/>
      <c r="IQ1215" s="409"/>
      <c r="IR1215" s="409"/>
      <c r="IS1215" s="409"/>
      <c r="IT1215" s="409"/>
      <c r="IU1215" s="409"/>
      <c r="IV1215" s="409"/>
    </row>
    <row r="1216" spans="10:256">
      <c r="J1216" s="409"/>
      <c r="K1216" s="409"/>
      <c r="L1216" s="409"/>
      <c r="M1216" s="409"/>
      <c r="N1216" s="409"/>
      <c r="O1216" s="409"/>
      <c r="P1216" s="409"/>
      <c r="Q1216" s="409"/>
      <c r="R1216" s="409"/>
      <c r="S1216" s="409"/>
      <c r="T1216" s="409"/>
      <c r="U1216" s="409"/>
      <c r="V1216" s="409"/>
      <c r="W1216" s="409"/>
      <c r="X1216" s="409"/>
      <c r="AP1216" s="409"/>
      <c r="AQ1216" s="409"/>
      <c r="AR1216" s="409"/>
      <c r="AS1216" s="409"/>
      <c r="AT1216" s="409"/>
      <c r="AU1216" s="409"/>
      <c r="AV1216" s="409"/>
      <c r="BF1216" s="409"/>
      <c r="BG1216" s="409"/>
      <c r="BH1216" s="409"/>
      <c r="BI1216" s="409"/>
      <c r="BJ1216" s="409"/>
      <c r="BK1216" s="409"/>
      <c r="BL1216" s="409"/>
      <c r="BV1216" s="409"/>
      <c r="BW1216" s="409"/>
      <c r="BX1216" s="409"/>
      <c r="BY1216" s="409"/>
      <c r="BZ1216" s="409"/>
      <c r="CA1216" s="409"/>
      <c r="CB1216" s="409"/>
      <c r="CL1216" s="409"/>
      <c r="CM1216" s="409"/>
      <c r="CN1216" s="409"/>
      <c r="CO1216" s="409"/>
      <c r="CP1216" s="409"/>
      <c r="CQ1216" s="409"/>
      <c r="CR1216" s="409"/>
      <c r="DB1216" s="409"/>
      <c r="DC1216" s="409"/>
      <c r="DD1216" s="409"/>
      <c r="DE1216" s="409"/>
      <c r="DF1216" s="409"/>
      <c r="DG1216" s="409"/>
      <c r="DH1216" s="409"/>
      <c r="DR1216" s="409"/>
      <c r="DS1216" s="409"/>
      <c r="DT1216" s="409"/>
      <c r="DU1216" s="409"/>
      <c r="DV1216" s="409"/>
      <c r="DW1216" s="409"/>
      <c r="DX1216" s="409"/>
      <c r="EH1216" s="409"/>
      <c r="EI1216" s="409"/>
      <c r="EJ1216" s="409"/>
      <c r="EK1216" s="409"/>
      <c r="EL1216" s="409"/>
      <c r="EM1216" s="409"/>
      <c r="EN1216" s="409"/>
      <c r="EX1216" s="409"/>
      <c r="EY1216" s="409"/>
      <c r="EZ1216" s="409"/>
      <c r="FA1216" s="409"/>
      <c r="FB1216" s="409"/>
      <c r="FC1216" s="409"/>
      <c r="FD1216" s="409"/>
      <c r="FN1216" s="409"/>
      <c r="FO1216" s="409"/>
      <c r="FP1216" s="409"/>
      <c r="FQ1216" s="409"/>
      <c r="FR1216" s="409"/>
      <c r="FS1216" s="409"/>
      <c r="FT1216" s="409"/>
      <c r="GD1216" s="409"/>
      <c r="GE1216" s="409"/>
      <c r="GF1216" s="409"/>
      <c r="GG1216" s="409"/>
      <c r="GH1216" s="409"/>
      <c r="GI1216" s="409"/>
      <c r="GJ1216" s="409"/>
      <c r="GT1216" s="409"/>
      <c r="GU1216" s="409"/>
      <c r="GV1216" s="409"/>
      <c r="GW1216" s="409"/>
      <c r="GX1216" s="409"/>
      <c r="GY1216" s="409"/>
      <c r="GZ1216" s="409"/>
      <c r="HJ1216" s="409"/>
      <c r="HK1216" s="409"/>
      <c r="HL1216" s="409"/>
      <c r="HM1216" s="409"/>
      <c r="HN1216" s="409"/>
      <c r="HO1216" s="409"/>
      <c r="HP1216" s="409"/>
      <c r="HZ1216" s="409"/>
      <c r="IA1216" s="409"/>
      <c r="IB1216" s="409"/>
      <c r="IC1216" s="409"/>
      <c r="ID1216" s="409"/>
      <c r="IE1216" s="409"/>
      <c r="IF1216" s="409"/>
      <c r="IP1216" s="409"/>
      <c r="IQ1216" s="409"/>
      <c r="IR1216" s="409"/>
      <c r="IS1216" s="409"/>
      <c r="IT1216" s="409"/>
      <c r="IU1216" s="409"/>
      <c r="IV1216" s="409"/>
    </row>
    <row r="1217" spans="10:256">
      <c r="J1217" s="409"/>
      <c r="K1217" s="409"/>
      <c r="L1217" s="409"/>
      <c r="M1217" s="409"/>
      <c r="N1217" s="409"/>
      <c r="O1217" s="409"/>
      <c r="P1217" s="409"/>
      <c r="Q1217" s="409"/>
      <c r="R1217" s="409"/>
      <c r="S1217" s="409"/>
      <c r="T1217" s="409"/>
      <c r="U1217" s="409"/>
      <c r="V1217" s="409"/>
      <c r="W1217" s="409"/>
      <c r="X1217" s="409"/>
      <c r="AP1217" s="409"/>
      <c r="AQ1217" s="409"/>
      <c r="AR1217" s="409"/>
      <c r="AS1217" s="409"/>
      <c r="AT1217" s="409"/>
      <c r="AU1217" s="409"/>
      <c r="AV1217" s="409"/>
      <c r="BF1217" s="409"/>
      <c r="BG1217" s="409"/>
      <c r="BH1217" s="409"/>
      <c r="BI1217" s="409"/>
      <c r="BJ1217" s="409"/>
      <c r="BK1217" s="409"/>
      <c r="BL1217" s="409"/>
      <c r="BV1217" s="409"/>
      <c r="BW1217" s="409"/>
      <c r="BX1217" s="409"/>
      <c r="BY1217" s="409"/>
      <c r="BZ1217" s="409"/>
      <c r="CA1217" s="409"/>
      <c r="CB1217" s="409"/>
      <c r="CL1217" s="409"/>
      <c r="CM1217" s="409"/>
      <c r="CN1217" s="409"/>
      <c r="CO1217" s="409"/>
      <c r="CP1217" s="409"/>
      <c r="CQ1217" s="409"/>
      <c r="CR1217" s="409"/>
      <c r="DB1217" s="409"/>
      <c r="DC1217" s="409"/>
      <c r="DD1217" s="409"/>
      <c r="DE1217" s="409"/>
      <c r="DF1217" s="409"/>
      <c r="DG1217" s="409"/>
      <c r="DH1217" s="409"/>
      <c r="DR1217" s="409"/>
      <c r="DS1217" s="409"/>
      <c r="DT1217" s="409"/>
      <c r="DU1217" s="409"/>
      <c r="DV1217" s="409"/>
      <c r="DW1217" s="409"/>
      <c r="DX1217" s="409"/>
      <c r="EH1217" s="409"/>
      <c r="EI1217" s="409"/>
      <c r="EJ1217" s="409"/>
      <c r="EK1217" s="409"/>
      <c r="EL1217" s="409"/>
      <c r="EM1217" s="409"/>
      <c r="EN1217" s="409"/>
      <c r="EX1217" s="409"/>
      <c r="EY1217" s="409"/>
      <c r="EZ1217" s="409"/>
      <c r="FA1217" s="409"/>
      <c r="FB1217" s="409"/>
      <c r="FC1217" s="409"/>
      <c r="FD1217" s="409"/>
      <c r="FN1217" s="409"/>
      <c r="FO1217" s="409"/>
      <c r="FP1217" s="409"/>
      <c r="FQ1217" s="409"/>
      <c r="FR1217" s="409"/>
      <c r="FS1217" s="409"/>
      <c r="FT1217" s="409"/>
      <c r="GD1217" s="409"/>
      <c r="GE1217" s="409"/>
      <c r="GF1217" s="409"/>
      <c r="GG1217" s="409"/>
      <c r="GH1217" s="409"/>
      <c r="GI1217" s="409"/>
      <c r="GJ1217" s="409"/>
      <c r="GT1217" s="409"/>
      <c r="GU1217" s="409"/>
      <c r="GV1217" s="409"/>
      <c r="GW1217" s="409"/>
      <c r="GX1217" s="409"/>
      <c r="GY1217" s="409"/>
      <c r="GZ1217" s="409"/>
      <c r="HJ1217" s="409"/>
      <c r="HK1217" s="409"/>
      <c r="HL1217" s="409"/>
      <c r="HM1217" s="409"/>
      <c r="HN1217" s="409"/>
      <c r="HO1217" s="409"/>
      <c r="HP1217" s="409"/>
      <c r="HZ1217" s="409"/>
      <c r="IA1217" s="409"/>
      <c r="IB1217" s="409"/>
      <c r="IC1217" s="409"/>
      <c r="ID1217" s="409"/>
      <c r="IE1217" s="409"/>
      <c r="IF1217" s="409"/>
      <c r="IP1217" s="409"/>
      <c r="IQ1217" s="409"/>
      <c r="IR1217" s="409"/>
      <c r="IS1217" s="409"/>
      <c r="IT1217" s="409"/>
      <c r="IU1217" s="409"/>
      <c r="IV1217" s="409"/>
    </row>
    <row r="1218" spans="10:256">
      <c r="J1218" s="409"/>
      <c r="K1218" s="409"/>
      <c r="L1218" s="409"/>
      <c r="M1218" s="409"/>
      <c r="N1218" s="409"/>
      <c r="O1218" s="409"/>
      <c r="P1218" s="409"/>
      <c r="Q1218" s="409"/>
      <c r="R1218" s="409"/>
      <c r="S1218" s="409"/>
      <c r="T1218" s="409"/>
      <c r="U1218" s="409"/>
      <c r="V1218" s="409"/>
      <c r="W1218" s="409"/>
      <c r="X1218" s="409"/>
      <c r="AP1218" s="409"/>
      <c r="AQ1218" s="409"/>
      <c r="AR1218" s="409"/>
      <c r="AS1218" s="409"/>
      <c r="AT1218" s="409"/>
      <c r="AU1218" s="409"/>
      <c r="AV1218" s="409"/>
      <c r="BF1218" s="409"/>
      <c r="BG1218" s="409"/>
      <c r="BH1218" s="409"/>
      <c r="BI1218" s="409"/>
      <c r="BJ1218" s="409"/>
      <c r="BK1218" s="409"/>
      <c r="BL1218" s="409"/>
      <c r="BV1218" s="409"/>
      <c r="BW1218" s="409"/>
      <c r="BX1218" s="409"/>
      <c r="BY1218" s="409"/>
      <c r="BZ1218" s="409"/>
      <c r="CA1218" s="409"/>
      <c r="CB1218" s="409"/>
      <c r="CL1218" s="409"/>
      <c r="CM1218" s="409"/>
      <c r="CN1218" s="409"/>
      <c r="CO1218" s="409"/>
      <c r="CP1218" s="409"/>
      <c r="CQ1218" s="409"/>
      <c r="CR1218" s="409"/>
      <c r="DB1218" s="409"/>
      <c r="DC1218" s="409"/>
      <c r="DD1218" s="409"/>
      <c r="DE1218" s="409"/>
      <c r="DF1218" s="409"/>
      <c r="DG1218" s="409"/>
      <c r="DH1218" s="409"/>
      <c r="DR1218" s="409"/>
      <c r="DS1218" s="409"/>
      <c r="DT1218" s="409"/>
      <c r="DU1218" s="409"/>
      <c r="DV1218" s="409"/>
      <c r="DW1218" s="409"/>
      <c r="DX1218" s="409"/>
      <c r="EH1218" s="409"/>
      <c r="EI1218" s="409"/>
      <c r="EJ1218" s="409"/>
      <c r="EK1218" s="409"/>
      <c r="EL1218" s="409"/>
      <c r="EM1218" s="409"/>
      <c r="EN1218" s="409"/>
      <c r="EX1218" s="409"/>
      <c r="EY1218" s="409"/>
      <c r="EZ1218" s="409"/>
      <c r="FA1218" s="409"/>
      <c r="FB1218" s="409"/>
      <c r="FC1218" s="409"/>
      <c r="FD1218" s="409"/>
      <c r="FN1218" s="409"/>
      <c r="FO1218" s="409"/>
      <c r="FP1218" s="409"/>
      <c r="FQ1218" s="409"/>
      <c r="FR1218" s="409"/>
      <c r="FS1218" s="409"/>
      <c r="FT1218" s="409"/>
      <c r="GD1218" s="409"/>
      <c r="GE1218" s="409"/>
      <c r="GF1218" s="409"/>
      <c r="GG1218" s="409"/>
      <c r="GH1218" s="409"/>
      <c r="GI1218" s="409"/>
      <c r="GJ1218" s="409"/>
      <c r="GT1218" s="409"/>
      <c r="GU1218" s="409"/>
      <c r="GV1218" s="409"/>
      <c r="GW1218" s="409"/>
      <c r="GX1218" s="409"/>
      <c r="GY1218" s="409"/>
      <c r="GZ1218" s="409"/>
      <c r="HJ1218" s="409"/>
      <c r="HK1218" s="409"/>
      <c r="HL1218" s="409"/>
      <c r="HM1218" s="409"/>
      <c r="HN1218" s="409"/>
      <c r="HO1218" s="409"/>
      <c r="HP1218" s="409"/>
      <c r="HZ1218" s="409"/>
      <c r="IA1218" s="409"/>
      <c r="IB1218" s="409"/>
      <c r="IC1218" s="409"/>
      <c r="ID1218" s="409"/>
      <c r="IE1218" s="409"/>
      <c r="IF1218" s="409"/>
      <c r="IP1218" s="409"/>
      <c r="IQ1218" s="409"/>
      <c r="IR1218" s="409"/>
      <c r="IS1218" s="409"/>
      <c r="IT1218" s="409"/>
      <c r="IU1218" s="409"/>
      <c r="IV1218" s="409"/>
    </row>
    <row r="1219" spans="10:256">
      <c r="J1219" s="409"/>
      <c r="K1219" s="409"/>
      <c r="L1219" s="409"/>
      <c r="M1219" s="409"/>
      <c r="N1219" s="409"/>
      <c r="O1219" s="409"/>
      <c r="P1219" s="409"/>
      <c r="Q1219" s="409"/>
      <c r="R1219" s="409"/>
      <c r="S1219" s="409"/>
      <c r="T1219" s="409"/>
      <c r="U1219" s="409"/>
      <c r="V1219" s="409"/>
      <c r="W1219" s="409"/>
      <c r="X1219" s="409"/>
      <c r="AP1219" s="409"/>
      <c r="AQ1219" s="409"/>
      <c r="AR1219" s="409"/>
      <c r="AS1219" s="409"/>
      <c r="AT1219" s="409"/>
      <c r="AU1219" s="409"/>
      <c r="AV1219" s="409"/>
      <c r="BF1219" s="409"/>
      <c r="BG1219" s="409"/>
      <c r="BH1219" s="409"/>
      <c r="BI1219" s="409"/>
      <c r="BJ1219" s="409"/>
      <c r="BK1219" s="409"/>
      <c r="BL1219" s="409"/>
      <c r="BV1219" s="409"/>
      <c r="BW1219" s="409"/>
      <c r="BX1219" s="409"/>
      <c r="BY1219" s="409"/>
      <c r="BZ1219" s="409"/>
      <c r="CA1219" s="409"/>
      <c r="CB1219" s="409"/>
      <c r="CL1219" s="409"/>
      <c r="CM1219" s="409"/>
      <c r="CN1219" s="409"/>
      <c r="CO1219" s="409"/>
      <c r="CP1219" s="409"/>
      <c r="CQ1219" s="409"/>
      <c r="CR1219" s="409"/>
      <c r="DB1219" s="409"/>
      <c r="DC1219" s="409"/>
      <c r="DD1219" s="409"/>
      <c r="DE1219" s="409"/>
      <c r="DF1219" s="409"/>
      <c r="DG1219" s="409"/>
      <c r="DH1219" s="409"/>
      <c r="DR1219" s="409"/>
      <c r="DS1219" s="409"/>
      <c r="DT1219" s="409"/>
      <c r="DU1219" s="409"/>
      <c r="DV1219" s="409"/>
      <c r="DW1219" s="409"/>
      <c r="DX1219" s="409"/>
      <c r="EH1219" s="409"/>
      <c r="EI1219" s="409"/>
      <c r="EJ1219" s="409"/>
      <c r="EK1219" s="409"/>
      <c r="EL1219" s="409"/>
      <c r="EM1219" s="409"/>
      <c r="EN1219" s="409"/>
      <c r="EX1219" s="409"/>
      <c r="EY1219" s="409"/>
      <c r="EZ1219" s="409"/>
      <c r="FA1219" s="409"/>
      <c r="FB1219" s="409"/>
      <c r="FC1219" s="409"/>
      <c r="FD1219" s="409"/>
      <c r="FN1219" s="409"/>
      <c r="FO1219" s="409"/>
      <c r="FP1219" s="409"/>
      <c r="FQ1219" s="409"/>
      <c r="FR1219" s="409"/>
      <c r="FS1219" s="409"/>
      <c r="FT1219" s="409"/>
      <c r="GD1219" s="409"/>
      <c r="GE1219" s="409"/>
      <c r="GF1219" s="409"/>
      <c r="GG1219" s="409"/>
      <c r="GH1219" s="409"/>
      <c r="GI1219" s="409"/>
      <c r="GJ1219" s="409"/>
      <c r="GT1219" s="409"/>
      <c r="GU1219" s="409"/>
      <c r="GV1219" s="409"/>
      <c r="GW1219" s="409"/>
      <c r="GX1219" s="409"/>
      <c r="GY1219" s="409"/>
      <c r="GZ1219" s="409"/>
      <c r="HJ1219" s="409"/>
      <c r="HK1219" s="409"/>
      <c r="HL1219" s="409"/>
      <c r="HM1219" s="409"/>
      <c r="HN1219" s="409"/>
      <c r="HO1219" s="409"/>
      <c r="HP1219" s="409"/>
      <c r="HZ1219" s="409"/>
      <c r="IA1219" s="409"/>
      <c r="IB1219" s="409"/>
      <c r="IC1219" s="409"/>
      <c r="ID1219" s="409"/>
      <c r="IE1219" s="409"/>
      <c r="IF1219" s="409"/>
      <c r="IP1219" s="409"/>
      <c r="IQ1219" s="409"/>
      <c r="IR1219" s="409"/>
      <c r="IS1219" s="409"/>
      <c r="IT1219" s="409"/>
      <c r="IU1219" s="409"/>
      <c r="IV1219" s="409"/>
    </row>
    <row r="1220" spans="10:256">
      <c r="J1220" s="409"/>
      <c r="K1220" s="409"/>
      <c r="L1220" s="409"/>
      <c r="M1220" s="409"/>
      <c r="N1220" s="409"/>
      <c r="O1220" s="409"/>
      <c r="P1220" s="409"/>
      <c r="Q1220" s="409"/>
      <c r="R1220" s="409"/>
      <c r="S1220" s="409"/>
      <c r="T1220" s="409"/>
      <c r="U1220" s="409"/>
      <c r="V1220" s="409"/>
      <c r="W1220" s="409"/>
      <c r="X1220" s="409"/>
      <c r="AP1220" s="409"/>
      <c r="AQ1220" s="409"/>
      <c r="AR1220" s="409"/>
      <c r="AS1220" s="409"/>
      <c r="AT1220" s="409"/>
      <c r="AU1220" s="409"/>
      <c r="AV1220" s="409"/>
      <c r="BF1220" s="409"/>
      <c r="BG1220" s="409"/>
      <c r="BH1220" s="409"/>
      <c r="BI1220" s="409"/>
      <c r="BJ1220" s="409"/>
      <c r="BK1220" s="409"/>
      <c r="BL1220" s="409"/>
      <c r="BV1220" s="409"/>
      <c r="BW1220" s="409"/>
      <c r="BX1220" s="409"/>
      <c r="BY1220" s="409"/>
      <c r="BZ1220" s="409"/>
      <c r="CA1220" s="409"/>
      <c r="CB1220" s="409"/>
      <c r="CL1220" s="409"/>
      <c r="CM1220" s="409"/>
      <c r="CN1220" s="409"/>
      <c r="CO1220" s="409"/>
      <c r="CP1220" s="409"/>
      <c r="CQ1220" s="409"/>
      <c r="CR1220" s="409"/>
      <c r="DB1220" s="409"/>
      <c r="DC1220" s="409"/>
      <c r="DD1220" s="409"/>
      <c r="DE1220" s="409"/>
      <c r="DF1220" s="409"/>
      <c r="DG1220" s="409"/>
      <c r="DH1220" s="409"/>
      <c r="DR1220" s="409"/>
      <c r="DS1220" s="409"/>
      <c r="DT1220" s="409"/>
      <c r="DU1220" s="409"/>
      <c r="DV1220" s="409"/>
      <c r="DW1220" s="409"/>
      <c r="DX1220" s="409"/>
      <c r="EH1220" s="409"/>
      <c r="EI1220" s="409"/>
      <c r="EJ1220" s="409"/>
      <c r="EK1220" s="409"/>
      <c r="EL1220" s="409"/>
      <c r="EM1220" s="409"/>
      <c r="EN1220" s="409"/>
      <c r="EX1220" s="409"/>
      <c r="EY1220" s="409"/>
      <c r="EZ1220" s="409"/>
      <c r="FA1220" s="409"/>
      <c r="FB1220" s="409"/>
      <c r="FC1220" s="409"/>
      <c r="FD1220" s="409"/>
      <c r="FN1220" s="409"/>
      <c r="FO1220" s="409"/>
      <c r="FP1220" s="409"/>
      <c r="FQ1220" s="409"/>
      <c r="FR1220" s="409"/>
      <c r="FS1220" s="409"/>
      <c r="FT1220" s="409"/>
      <c r="GD1220" s="409"/>
      <c r="GE1220" s="409"/>
      <c r="GF1220" s="409"/>
      <c r="GG1220" s="409"/>
      <c r="GH1220" s="409"/>
      <c r="GI1220" s="409"/>
      <c r="GJ1220" s="409"/>
      <c r="GT1220" s="409"/>
      <c r="GU1220" s="409"/>
      <c r="GV1220" s="409"/>
      <c r="GW1220" s="409"/>
      <c r="GX1220" s="409"/>
      <c r="GY1220" s="409"/>
      <c r="GZ1220" s="409"/>
      <c r="HJ1220" s="409"/>
      <c r="HK1220" s="409"/>
      <c r="HL1220" s="409"/>
      <c r="HM1220" s="409"/>
      <c r="HN1220" s="409"/>
      <c r="HO1220" s="409"/>
      <c r="HP1220" s="409"/>
      <c r="HZ1220" s="409"/>
      <c r="IA1220" s="409"/>
      <c r="IB1220" s="409"/>
      <c r="IC1220" s="409"/>
      <c r="ID1220" s="409"/>
      <c r="IE1220" s="409"/>
      <c r="IF1220" s="409"/>
      <c r="IP1220" s="409"/>
      <c r="IQ1220" s="409"/>
      <c r="IR1220" s="409"/>
      <c r="IS1220" s="409"/>
      <c r="IT1220" s="409"/>
      <c r="IU1220" s="409"/>
      <c r="IV1220" s="409"/>
    </row>
    <row r="1221" spans="10:256">
      <c r="J1221" s="409"/>
      <c r="K1221" s="409"/>
      <c r="L1221" s="409"/>
      <c r="M1221" s="409"/>
      <c r="N1221" s="409"/>
      <c r="O1221" s="409"/>
      <c r="P1221" s="409"/>
      <c r="Q1221" s="409"/>
      <c r="R1221" s="409"/>
      <c r="S1221" s="409"/>
      <c r="T1221" s="409"/>
      <c r="U1221" s="409"/>
      <c r="V1221" s="409"/>
      <c r="W1221" s="409"/>
      <c r="X1221" s="409"/>
      <c r="AP1221" s="409"/>
      <c r="AQ1221" s="409"/>
      <c r="AR1221" s="409"/>
      <c r="AS1221" s="409"/>
      <c r="AT1221" s="409"/>
      <c r="AU1221" s="409"/>
      <c r="AV1221" s="409"/>
      <c r="BF1221" s="409"/>
      <c r="BG1221" s="409"/>
      <c r="BH1221" s="409"/>
      <c r="BI1221" s="409"/>
      <c r="BJ1221" s="409"/>
      <c r="BK1221" s="409"/>
      <c r="BL1221" s="409"/>
      <c r="BV1221" s="409"/>
      <c r="BW1221" s="409"/>
      <c r="BX1221" s="409"/>
      <c r="BY1221" s="409"/>
      <c r="BZ1221" s="409"/>
      <c r="CA1221" s="409"/>
      <c r="CB1221" s="409"/>
      <c r="CL1221" s="409"/>
      <c r="CM1221" s="409"/>
      <c r="CN1221" s="409"/>
      <c r="CO1221" s="409"/>
      <c r="CP1221" s="409"/>
      <c r="CQ1221" s="409"/>
      <c r="CR1221" s="409"/>
      <c r="DB1221" s="409"/>
      <c r="DC1221" s="409"/>
      <c r="DD1221" s="409"/>
      <c r="DE1221" s="409"/>
      <c r="DF1221" s="409"/>
      <c r="DG1221" s="409"/>
      <c r="DH1221" s="409"/>
      <c r="DR1221" s="409"/>
      <c r="DS1221" s="409"/>
      <c r="DT1221" s="409"/>
      <c r="DU1221" s="409"/>
      <c r="DV1221" s="409"/>
      <c r="DW1221" s="409"/>
      <c r="DX1221" s="409"/>
      <c r="EH1221" s="409"/>
      <c r="EI1221" s="409"/>
      <c r="EJ1221" s="409"/>
      <c r="EK1221" s="409"/>
      <c r="EL1221" s="409"/>
      <c r="EM1221" s="409"/>
      <c r="EN1221" s="409"/>
      <c r="EX1221" s="409"/>
      <c r="EY1221" s="409"/>
      <c r="EZ1221" s="409"/>
      <c r="FA1221" s="409"/>
      <c r="FB1221" s="409"/>
      <c r="FC1221" s="409"/>
      <c r="FD1221" s="409"/>
      <c r="FN1221" s="409"/>
      <c r="FO1221" s="409"/>
      <c r="FP1221" s="409"/>
      <c r="FQ1221" s="409"/>
      <c r="FR1221" s="409"/>
      <c r="FS1221" s="409"/>
      <c r="FT1221" s="409"/>
      <c r="GD1221" s="409"/>
      <c r="GE1221" s="409"/>
      <c r="GF1221" s="409"/>
      <c r="GG1221" s="409"/>
      <c r="GH1221" s="409"/>
      <c r="GI1221" s="409"/>
      <c r="GJ1221" s="409"/>
      <c r="GT1221" s="409"/>
      <c r="GU1221" s="409"/>
      <c r="GV1221" s="409"/>
      <c r="GW1221" s="409"/>
      <c r="GX1221" s="409"/>
      <c r="GY1221" s="409"/>
      <c r="GZ1221" s="409"/>
      <c r="HJ1221" s="409"/>
      <c r="HK1221" s="409"/>
      <c r="HL1221" s="409"/>
      <c r="HM1221" s="409"/>
      <c r="HN1221" s="409"/>
      <c r="HO1221" s="409"/>
      <c r="HP1221" s="409"/>
      <c r="HZ1221" s="409"/>
      <c r="IA1221" s="409"/>
      <c r="IB1221" s="409"/>
      <c r="IC1221" s="409"/>
      <c r="ID1221" s="409"/>
      <c r="IE1221" s="409"/>
      <c r="IF1221" s="409"/>
      <c r="IP1221" s="409"/>
      <c r="IQ1221" s="409"/>
      <c r="IR1221" s="409"/>
      <c r="IS1221" s="409"/>
      <c r="IT1221" s="409"/>
      <c r="IU1221" s="409"/>
      <c r="IV1221" s="409"/>
    </row>
    <row r="1222" spans="10:256">
      <c r="J1222" s="409"/>
      <c r="K1222" s="409"/>
      <c r="L1222" s="409"/>
      <c r="M1222" s="409"/>
      <c r="N1222" s="409"/>
      <c r="O1222" s="409"/>
      <c r="P1222" s="409"/>
      <c r="Q1222" s="409"/>
      <c r="R1222" s="409"/>
      <c r="S1222" s="409"/>
      <c r="T1222" s="409"/>
      <c r="U1222" s="409"/>
      <c r="V1222" s="409"/>
      <c r="W1222" s="409"/>
      <c r="X1222" s="409"/>
      <c r="AP1222" s="409"/>
      <c r="AQ1222" s="409"/>
      <c r="AR1222" s="409"/>
      <c r="AS1222" s="409"/>
      <c r="AT1222" s="409"/>
      <c r="AU1222" s="409"/>
      <c r="AV1222" s="409"/>
      <c r="BF1222" s="409"/>
      <c r="BG1222" s="409"/>
      <c r="BH1222" s="409"/>
      <c r="BI1222" s="409"/>
      <c r="BJ1222" s="409"/>
      <c r="BK1222" s="409"/>
      <c r="BL1222" s="409"/>
      <c r="BV1222" s="409"/>
      <c r="BW1222" s="409"/>
      <c r="BX1222" s="409"/>
      <c r="BY1222" s="409"/>
      <c r="BZ1222" s="409"/>
      <c r="CA1222" s="409"/>
      <c r="CB1222" s="409"/>
      <c r="CL1222" s="409"/>
      <c r="CM1222" s="409"/>
      <c r="CN1222" s="409"/>
      <c r="CO1222" s="409"/>
      <c r="CP1222" s="409"/>
      <c r="CQ1222" s="409"/>
      <c r="CR1222" s="409"/>
      <c r="DB1222" s="409"/>
      <c r="DC1222" s="409"/>
      <c r="DD1222" s="409"/>
      <c r="DE1222" s="409"/>
      <c r="DF1222" s="409"/>
      <c r="DG1222" s="409"/>
      <c r="DH1222" s="409"/>
      <c r="DR1222" s="409"/>
      <c r="DS1222" s="409"/>
      <c r="DT1222" s="409"/>
      <c r="DU1222" s="409"/>
      <c r="DV1222" s="409"/>
      <c r="DW1222" s="409"/>
      <c r="DX1222" s="409"/>
      <c r="EH1222" s="409"/>
      <c r="EI1222" s="409"/>
      <c r="EJ1222" s="409"/>
      <c r="EK1222" s="409"/>
      <c r="EL1222" s="409"/>
      <c r="EM1222" s="409"/>
      <c r="EN1222" s="409"/>
      <c r="EX1222" s="409"/>
      <c r="EY1222" s="409"/>
      <c r="EZ1222" s="409"/>
      <c r="FA1222" s="409"/>
      <c r="FB1222" s="409"/>
      <c r="FC1222" s="409"/>
      <c r="FD1222" s="409"/>
      <c r="FN1222" s="409"/>
      <c r="FO1222" s="409"/>
      <c r="FP1222" s="409"/>
      <c r="FQ1222" s="409"/>
      <c r="FR1222" s="409"/>
      <c r="FS1222" s="409"/>
      <c r="FT1222" s="409"/>
      <c r="GD1222" s="409"/>
      <c r="GE1222" s="409"/>
      <c r="GF1222" s="409"/>
      <c r="GG1222" s="409"/>
      <c r="GH1222" s="409"/>
      <c r="GI1222" s="409"/>
      <c r="GJ1222" s="409"/>
      <c r="GT1222" s="409"/>
      <c r="GU1222" s="409"/>
      <c r="GV1222" s="409"/>
      <c r="GW1222" s="409"/>
      <c r="GX1222" s="409"/>
      <c r="GY1222" s="409"/>
      <c r="GZ1222" s="409"/>
      <c r="HJ1222" s="409"/>
      <c r="HK1222" s="409"/>
      <c r="HL1222" s="409"/>
      <c r="HM1222" s="409"/>
      <c r="HN1222" s="409"/>
      <c r="HO1222" s="409"/>
      <c r="HP1222" s="409"/>
      <c r="HZ1222" s="409"/>
      <c r="IA1222" s="409"/>
      <c r="IB1222" s="409"/>
      <c r="IC1222" s="409"/>
      <c r="ID1222" s="409"/>
      <c r="IE1222" s="409"/>
      <c r="IF1222" s="409"/>
      <c r="IP1222" s="409"/>
      <c r="IQ1222" s="409"/>
      <c r="IR1222" s="409"/>
      <c r="IS1222" s="409"/>
      <c r="IT1222" s="409"/>
      <c r="IU1222" s="409"/>
      <c r="IV1222" s="409"/>
    </row>
    <row r="1223" spans="10:256">
      <c r="J1223" s="409"/>
      <c r="K1223" s="409"/>
      <c r="L1223" s="409"/>
      <c r="M1223" s="409"/>
      <c r="N1223" s="409"/>
      <c r="O1223" s="409"/>
      <c r="P1223" s="409"/>
      <c r="Q1223" s="409"/>
      <c r="R1223" s="409"/>
      <c r="S1223" s="409"/>
      <c r="T1223" s="409"/>
      <c r="U1223" s="409"/>
      <c r="V1223" s="409"/>
      <c r="W1223" s="409"/>
      <c r="X1223" s="409"/>
      <c r="AP1223" s="409"/>
      <c r="AQ1223" s="409"/>
      <c r="AR1223" s="409"/>
      <c r="AS1223" s="409"/>
      <c r="AT1223" s="409"/>
      <c r="AU1223" s="409"/>
      <c r="AV1223" s="409"/>
      <c r="BF1223" s="409"/>
      <c r="BG1223" s="409"/>
      <c r="BH1223" s="409"/>
      <c r="BI1223" s="409"/>
      <c r="BJ1223" s="409"/>
      <c r="BK1223" s="409"/>
      <c r="BL1223" s="409"/>
      <c r="BV1223" s="409"/>
      <c r="BW1223" s="409"/>
      <c r="BX1223" s="409"/>
      <c r="BY1223" s="409"/>
      <c r="BZ1223" s="409"/>
      <c r="CA1223" s="409"/>
      <c r="CB1223" s="409"/>
      <c r="CL1223" s="409"/>
      <c r="CM1223" s="409"/>
      <c r="CN1223" s="409"/>
      <c r="CO1223" s="409"/>
      <c r="CP1223" s="409"/>
      <c r="CQ1223" s="409"/>
      <c r="CR1223" s="409"/>
      <c r="DB1223" s="409"/>
      <c r="DC1223" s="409"/>
      <c r="DD1223" s="409"/>
      <c r="DE1223" s="409"/>
      <c r="DF1223" s="409"/>
      <c r="DG1223" s="409"/>
      <c r="DH1223" s="409"/>
      <c r="DR1223" s="409"/>
      <c r="DS1223" s="409"/>
      <c r="DT1223" s="409"/>
      <c r="DU1223" s="409"/>
      <c r="DV1223" s="409"/>
      <c r="DW1223" s="409"/>
      <c r="DX1223" s="409"/>
      <c r="EH1223" s="409"/>
      <c r="EI1223" s="409"/>
      <c r="EJ1223" s="409"/>
      <c r="EK1223" s="409"/>
      <c r="EL1223" s="409"/>
      <c r="EM1223" s="409"/>
      <c r="EN1223" s="409"/>
      <c r="EX1223" s="409"/>
      <c r="EY1223" s="409"/>
      <c r="EZ1223" s="409"/>
      <c r="FA1223" s="409"/>
      <c r="FB1223" s="409"/>
      <c r="FC1223" s="409"/>
      <c r="FD1223" s="409"/>
      <c r="FN1223" s="409"/>
      <c r="FO1223" s="409"/>
      <c r="FP1223" s="409"/>
      <c r="FQ1223" s="409"/>
      <c r="FR1223" s="409"/>
      <c r="FS1223" s="409"/>
      <c r="FT1223" s="409"/>
      <c r="GD1223" s="409"/>
      <c r="GE1223" s="409"/>
      <c r="GF1223" s="409"/>
      <c r="GG1223" s="409"/>
      <c r="GH1223" s="409"/>
      <c r="GI1223" s="409"/>
      <c r="GJ1223" s="409"/>
      <c r="GT1223" s="409"/>
      <c r="GU1223" s="409"/>
      <c r="GV1223" s="409"/>
      <c r="GW1223" s="409"/>
      <c r="GX1223" s="409"/>
      <c r="GY1223" s="409"/>
      <c r="GZ1223" s="409"/>
      <c r="HJ1223" s="409"/>
      <c r="HK1223" s="409"/>
      <c r="HL1223" s="409"/>
      <c r="HM1223" s="409"/>
      <c r="HN1223" s="409"/>
      <c r="HO1223" s="409"/>
      <c r="HP1223" s="409"/>
      <c r="HZ1223" s="409"/>
      <c r="IA1223" s="409"/>
      <c r="IB1223" s="409"/>
      <c r="IC1223" s="409"/>
      <c r="ID1223" s="409"/>
      <c r="IE1223" s="409"/>
      <c r="IF1223" s="409"/>
      <c r="IP1223" s="409"/>
      <c r="IQ1223" s="409"/>
      <c r="IR1223" s="409"/>
      <c r="IS1223" s="409"/>
      <c r="IT1223" s="409"/>
      <c r="IU1223" s="409"/>
      <c r="IV1223" s="409"/>
    </row>
    <row r="1224" spans="10:256">
      <c r="J1224" s="409"/>
      <c r="K1224" s="409"/>
      <c r="L1224" s="409"/>
      <c r="M1224" s="409"/>
      <c r="N1224" s="409"/>
      <c r="O1224" s="409"/>
      <c r="P1224" s="409"/>
      <c r="Q1224" s="409"/>
      <c r="R1224" s="409"/>
      <c r="S1224" s="409"/>
      <c r="T1224" s="409"/>
      <c r="U1224" s="409"/>
      <c r="V1224" s="409"/>
      <c r="W1224" s="409"/>
      <c r="X1224" s="409"/>
      <c r="AP1224" s="409"/>
      <c r="AQ1224" s="409"/>
      <c r="AR1224" s="409"/>
      <c r="AS1224" s="409"/>
      <c r="AT1224" s="409"/>
      <c r="AU1224" s="409"/>
      <c r="AV1224" s="409"/>
      <c r="BF1224" s="409"/>
      <c r="BG1224" s="409"/>
      <c r="BH1224" s="409"/>
      <c r="BI1224" s="409"/>
      <c r="BJ1224" s="409"/>
      <c r="BK1224" s="409"/>
      <c r="BL1224" s="409"/>
      <c r="BV1224" s="409"/>
      <c r="BW1224" s="409"/>
      <c r="BX1224" s="409"/>
      <c r="BY1224" s="409"/>
      <c r="BZ1224" s="409"/>
      <c r="CA1224" s="409"/>
      <c r="CB1224" s="409"/>
      <c r="CL1224" s="409"/>
      <c r="CM1224" s="409"/>
      <c r="CN1224" s="409"/>
      <c r="CO1224" s="409"/>
      <c r="CP1224" s="409"/>
      <c r="CQ1224" s="409"/>
      <c r="CR1224" s="409"/>
      <c r="DB1224" s="409"/>
      <c r="DC1224" s="409"/>
      <c r="DD1224" s="409"/>
      <c r="DE1224" s="409"/>
      <c r="DF1224" s="409"/>
      <c r="DG1224" s="409"/>
      <c r="DH1224" s="409"/>
      <c r="DR1224" s="409"/>
      <c r="DS1224" s="409"/>
      <c r="DT1224" s="409"/>
      <c r="DU1224" s="409"/>
      <c r="DV1224" s="409"/>
      <c r="DW1224" s="409"/>
      <c r="DX1224" s="409"/>
      <c r="EH1224" s="409"/>
      <c r="EI1224" s="409"/>
      <c r="EJ1224" s="409"/>
      <c r="EK1224" s="409"/>
      <c r="EL1224" s="409"/>
      <c r="EM1224" s="409"/>
      <c r="EN1224" s="409"/>
      <c r="EX1224" s="409"/>
      <c r="EY1224" s="409"/>
      <c r="EZ1224" s="409"/>
      <c r="FA1224" s="409"/>
      <c r="FB1224" s="409"/>
      <c r="FC1224" s="409"/>
      <c r="FD1224" s="409"/>
      <c r="FN1224" s="409"/>
      <c r="FO1224" s="409"/>
      <c r="FP1224" s="409"/>
      <c r="FQ1224" s="409"/>
      <c r="FR1224" s="409"/>
      <c r="FS1224" s="409"/>
      <c r="FT1224" s="409"/>
      <c r="GD1224" s="409"/>
      <c r="GE1224" s="409"/>
      <c r="GF1224" s="409"/>
      <c r="GG1224" s="409"/>
      <c r="GH1224" s="409"/>
      <c r="GI1224" s="409"/>
      <c r="GJ1224" s="409"/>
      <c r="GT1224" s="409"/>
      <c r="GU1224" s="409"/>
      <c r="GV1224" s="409"/>
      <c r="GW1224" s="409"/>
      <c r="GX1224" s="409"/>
      <c r="GY1224" s="409"/>
      <c r="GZ1224" s="409"/>
      <c r="HJ1224" s="409"/>
      <c r="HK1224" s="409"/>
      <c r="HL1224" s="409"/>
      <c r="HM1224" s="409"/>
      <c r="HN1224" s="409"/>
      <c r="HO1224" s="409"/>
      <c r="HP1224" s="409"/>
      <c r="HZ1224" s="409"/>
      <c r="IA1224" s="409"/>
      <c r="IB1224" s="409"/>
      <c r="IC1224" s="409"/>
      <c r="ID1224" s="409"/>
      <c r="IE1224" s="409"/>
      <c r="IF1224" s="409"/>
      <c r="IP1224" s="409"/>
      <c r="IQ1224" s="409"/>
      <c r="IR1224" s="409"/>
      <c r="IS1224" s="409"/>
      <c r="IT1224" s="409"/>
      <c r="IU1224" s="409"/>
      <c r="IV1224" s="409"/>
    </row>
    <row r="1225" spans="10:256">
      <c r="J1225" s="409"/>
      <c r="K1225" s="409"/>
      <c r="L1225" s="409"/>
      <c r="M1225" s="409"/>
      <c r="N1225" s="409"/>
      <c r="O1225" s="409"/>
      <c r="P1225" s="409"/>
      <c r="Q1225" s="409"/>
      <c r="R1225" s="409"/>
      <c r="S1225" s="409"/>
      <c r="T1225" s="409"/>
      <c r="U1225" s="409"/>
      <c r="V1225" s="409"/>
      <c r="W1225" s="409"/>
      <c r="X1225" s="409"/>
      <c r="AP1225" s="409"/>
      <c r="AQ1225" s="409"/>
      <c r="AR1225" s="409"/>
      <c r="AS1225" s="409"/>
      <c r="AT1225" s="409"/>
      <c r="AU1225" s="409"/>
      <c r="AV1225" s="409"/>
      <c r="BF1225" s="409"/>
      <c r="BG1225" s="409"/>
      <c r="BH1225" s="409"/>
      <c r="BI1225" s="409"/>
      <c r="BJ1225" s="409"/>
      <c r="BK1225" s="409"/>
      <c r="BL1225" s="409"/>
      <c r="BV1225" s="409"/>
      <c r="BW1225" s="409"/>
      <c r="BX1225" s="409"/>
      <c r="BY1225" s="409"/>
      <c r="BZ1225" s="409"/>
      <c r="CA1225" s="409"/>
      <c r="CB1225" s="409"/>
      <c r="CL1225" s="409"/>
      <c r="CM1225" s="409"/>
      <c r="CN1225" s="409"/>
      <c r="CO1225" s="409"/>
      <c r="CP1225" s="409"/>
      <c r="CQ1225" s="409"/>
      <c r="CR1225" s="409"/>
      <c r="DB1225" s="409"/>
      <c r="DC1225" s="409"/>
      <c r="DD1225" s="409"/>
      <c r="DE1225" s="409"/>
      <c r="DF1225" s="409"/>
      <c r="DG1225" s="409"/>
      <c r="DH1225" s="409"/>
      <c r="DR1225" s="409"/>
      <c r="DS1225" s="409"/>
      <c r="DT1225" s="409"/>
      <c r="DU1225" s="409"/>
      <c r="DV1225" s="409"/>
      <c r="DW1225" s="409"/>
      <c r="DX1225" s="409"/>
      <c r="EH1225" s="409"/>
      <c r="EI1225" s="409"/>
      <c r="EJ1225" s="409"/>
      <c r="EK1225" s="409"/>
      <c r="EL1225" s="409"/>
      <c r="EM1225" s="409"/>
      <c r="EN1225" s="409"/>
      <c r="EX1225" s="409"/>
      <c r="EY1225" s="409"/>
      <c r="EZ1225" s="409"/>
      <c r="FA1225" s="409"/>
      <c r="FB1225" s="409"/>
      <c r="FC1225" s="409"/>
      <c r="FD1225" s="409"/>
      <c r="FN1225" s="409"/>
      <c r="FO1225" s="409"/>
      <c r="FP1225" s="409"/>
      <c r="FQ1225" s="409"/>
      <c r="FR1225" s="409"/>
      <c r="FS1225" s="409"/>
      <c r="FT1225" s="409"/>
      <c r="GD1225" s="409"/>
      <c r="GE1225" s="409"/>
      <c r="GF1225" s="409"/>
      <c r="GG1225" s="409"/>
      <c r="GH1225" s="409"/>
      <c r="GI1225" s="409"/>
      <c r="GJ1225" s="409"/>
      <c r="GT1225" s="409"/>
      <c r="GU1225" s="409"/>
      <c r="GV1225" s="409"/>
      <c r="GW1225" s="409"/>
      <c r="GX1225" s="409"/>
      <c r="GY1225" s="409"/>
      <c r="GZ1225" s="409"/>
      <c r="HJ1225" s="409"/>
      <c r="HK1225" s="409"/>
      <c r="HL1225" s="409"/>
      <c r="HM1225" s="409"/>
      <c r="HN1225" s="409"/>
      <c r="HO1225" s="409"/>
      <c r="HP1225" s="409"/>
      <c r="HZ1225" s="409"/>
      <c r="IA1225" s="409"/>
      <c r="IB1225" s="409"/>
      <c r="IC1225" s="409"/>
      <c r="ID1225" s="409"/>
      <c r="IE1225" s="409"/>
      <c r="IF1225" s="409"/>
      <c r="IP1225" s="409"/>
      <c r="IQ1225" s="409"/>
      <c r="IR1225" s="409"/>
      <c r="IS1225" s="409"/>
      <c r="IT1225" s="409"/>
      <c r="IU1225" s="409"/>
      <c r="IV1225" s="409"/>
    </row>
    <row r="1226" spans="10:256">
      <c r="J1226" s="409"/>
      <c r="K1226" s="409"/>
      <c r="L1226" s="409"/>
      <c r="M1226" s="409"/>
      <c r="N1226" s="409"/>
      <c r="O1226" s="409"/>
      <c r="P1226" s="409"/>
      <c r="Q1226" s="409"/>
      <c r="R1226" s="409"/>
      <c r="S1226" s="409"/>
      <c r="T1226" s="409"/>
      <c r="U1226" s="409"/>
      <c r="V1226" s="409"/>
      <c r="W1226" s="409"/>
      <c r="X1226" s="409"/>
      <c r="AP1226" s="409"/>
      <c r="AQ1226" s="409"/>
      <c r="AR1226" s="409"/>
      <c r="AS1226" s="409"/>
      <c r="AT1226" s="409"/>
      <c r="AU1226" s="409"/>
      <c r="AV1226" s="409"/>
      <c r="BF1226" s="409"/>
      <c r="BG1226" s="409"/>
      <c r="BH1226" s="409"/>
      <c r="BI1226" s="409"/>
      <c r="BJ1226" s="409"/>
      <c r="BK1226" s="409"/>
      <c r="BL1226" s="409"/>
      <c r="BV1226" s="409"/>
      <c r="BW1226" s="409"/>
      <c r="BX1226" s="409"/>
      <c r="BY1226" s="409"/>
      <c r="BZ1226" s="409"/>
      <c r="CA1226" s="409"/>
      <c r="CB1226" s="409"/>
      <c r="CL1226" s="409"/>
      <c r="CM1226" s="409"/>
      <c r="CN1226" s="409"/>
      <c r="CO1226" s="409"/>
      <c r="CP1226" s="409"/>
      <c r="CQ1226" s="409"/>
      <c r="CR1226" s="409"/>
      <c r="DB1226" s="409"/>
      <c r="DC1226" s="409"/>
      <c r="DD1226" s="409"/>
      <c r="DE1226" s="409"/>
      <c r="DF1226" s="409"/>
      <c r="DG1226" s="409"/>
      <c r="DH1226" s="409"/>
      <c r="DR1226" s="409"/>
      <c r="DS1226" s="409"/>
      <c r="DT1226" s="409"/>
      <c r="DU1226" s="409"/>
      <c r="DV1226" s="409"/>
      <c r="DW1226" s="409"/>
      <c r="DX1226" s="409"/>
      <c r="EH1226" s="409"/>
      <c r="EI1226" s="409"/>
      <c r="EJ1226" s="409"/>
      <c r="EK1226" s="409"/>
      <c r="EL1226" s="409"/>
      <c r="EM1226" s="409"/>
      <c r="EN1226" s="409"/>
      <c r="EX1226" s="409"/>
      <c r="EY1226" s="409"/>
      <c r="EZ1226" s="409"/>
      <c r="FA1226" s="409"/>
      <c r="FB1226" s="409"/>
      <c r="FC1226" s="409"/>
      <c r="FD1226" s="409"/>
      <c r="FN1226" s="409"/>
      <c r="FO1226" s="409"/>
      <c r="FP1226" s="409"/>
      <c r="FQ1226" s="409"/>
      <c r="FR1226" s="409"/>
      <c r="FS1226" s="409"/>
      <c r="FT1226" s="409"/>
      <c r="GD1226" s="409"/>
      <c r="GE1226" s="409"/>
      <c r="GF1226" s="409"/>
      <c r="GG1226" s="409"/>
      <c r="GH1226" s="409"/>
      <c r="GI1226" s="409"/>
      <c r="GJ1226" s="409"/>
      <c r="GT1226" s="409"/>
      <c r="GU1226" s="409"/>
      <c r="GV1226" s="409"/>
      <c r="GW1226" s="409"/>
      <c r="GX1226" s="409"/>
      <c r="GY1226" s="409"/>
      <c r="GZ1226" s="409"/>
      <c r="HJ1226" s="409"/>
      <c r="HK1226" s="409"/>
      <c r="HL1226" s="409"/>
      <c r="HM1226" s="409"/>
      <c r="HN1226" s="409"/>
      <c r="HO1226" s="409"/>
      <c r="HP1226" s="409"/>
      <c r="HZ1226" s="409"/>
      <c r="IA1226" s="409"/>
      <c r="IB1226" s="409"/>
      <c r="IC1226" s="409"/>
      <c r="ID1226" s="409"/>
      <c r="IE1226" s="409"/>
      <c r="IF1226" s="409"/>
      <c r="IP1226" s="409"/>
      <c r="IQ1226" s="409"/>
      <c r="IR1226" s="409"/>
      <c r="IS1226" s="409"/>
      <c r="IT1226" s="409"/>
      <c r="IU1226" s="409"/>
      <c r="IV1226" s="409"/>
    </row>
    <row r="1227" spans="10:256">
      <c r="J1227" s="409"/>
      <c r="K1227" s="409"/>
      <c r="L1227" s="409"/>
      <c r="M1227" s="409"/>
      <c r="N1227" s="409"/>
      <c r="O1227" s="409"/>
      <c r="P1227" s="409"/>
      <c r="Q1227" s="409"/>
      <c r="R1227" s="409"/>
      <c r="S1227" s="409"/>
      <c r="T1227" s="409"/>
      <c r="U1227" s="409"/>
      <c r="V1227" s="409"/>
      <c r="W1227" s="409"/>
      <c r="X1227" s="409"/>
      <c r="AP1227" s="409"/>
      <c r="AQ1227" s="409"/>
      <c r="AR1227" s="409"/>
      <c r="AS1227" s="409"/>
      <c r="AT1227" s="409"/>
      <c r="AU1227" s="409"/>
      <c r="AV1227" s="409"/>
      <c r="BF1227" s="409"/>
      <c r="BG1227" s="409"/>
      <c r="BH1227" s="409"/>
      <c r="BI1227" s="409"/>
      <c r="BJ1227" s="409"/>
      <c r="BK1227" s="409"/>
      <c r="BL1227" s="409"/>
      <c r="BV1227" s="409"/>
      <c r="BW1227" s="409"/>
      <c r="BX1227" s="409"/>
      <c r="BY1227" s="409"/>
      <c r="BZ1227" s="409"/>
      <c r="CA1227" s="409"/>
      <c r="CB1227" s="409"/>
      <c r="CL1227" s="409"/>
      <c r="CM1227" s="409"/>
      <c r="CN1227" s="409"/>
      <c r="CO1227" s="409"/>
      <c r="CP1227" s="409"/>
      <c r="CQ1227" s="409"/>
      <c r="CR1227" s="409"/>
      <c r="DB1227" s="409"/>
      <c r="DC1227" s="409"/>
      <c r="DD1227" s="409"/>
      <c r="DE1227" s="409"/>
      <c r="DF1227" s="409"/>
      <c r="DG1227" s="409"/>
      <c r="DH1227" s="409"/>
      <c r="DR1227" s="409"/>
      <c r="DS1227" s="409"/>
      <c r="DT1227" s="409"/>
      <c r="DU1227" s="409"/>
      <c r="DV1227" s="409"/>
      <c r="DW1227" s="409"/>
      <c r="DX1227" s="409"/>
      <c r="EH1227" s="409"/>
      <c r="EI1227" s="409"/>
      <c r="EJ1227" s="409"/>
      <c r="EK1227" s="409"/>
      <c r="EL1227" s="409"/>
      <c r="EM1227" s="409"/>
      <c r="EN1227" s="409"/>
      <c r="EX1227" s="409"/>
      <c r="EY1227" s="409"/>
      <c r="EZ1227" s="409"/>
      <c r="FA1227" s="409"/>
      <c r="FB1227" s="409"/>
      <c r="FC1227" s="409"/>
      <c r="FD1227" s="409"/>
      <c r="FN1227" s="409"/>
      <c r="FO1227" s="409"/>
      <c r="FP1227" s="409"/>
      <c r="FQ1227" s="409"/>
      <c r="FR1227" s="409"/>
      <c r="FS1227" s="409"/>
      <c r="FT1227" s="409"/>
      <c r="GD1227" s="409"/>
      <c r="GE1227" s="409"/>
      <c r="GF1227" s="409"/>
      <c r="GG1227" s="409"/>
      <c r="GH1227" s="409"/>
      <c r="GI1227" s="409"/>
      <c r="GJ1227" s="409"/>
      <c r="GT1227" s="409"/>
      <c r="GU1227" s="409"/>
      <c r="GV1227" s="409"/>
      <c r="GW1227" s="409"/>
      <c r="GX1227" s="409"/>
      <c r="GY1227" s="409"/>
      <c r="GZ1227" s="409"/>
      <c r="HJ1227" s="409"/>
      <c r="HK1227" s="409"/>
      <c r="HL1227" s="409"/>
      <c r="HM1227" s="409"/>
      <c r="HN1227" s="409"/>
      <c r="HO1227" s="409"/>
      <c r="HP1227" s="409"/>
      <c r="HZ1227" s="409"/>
      <c r="IA1227" s="409"/>
      <c r="IB1227" s="409"/>
      <c r="IC1227" s="409"/>
      <c r="ID1227" s="409"/>
      <c r="IE1227" s="409"/>
      <c r="IF1227" s="409"/>
      <c r="IP1227" s="409"/>
      <c r="IQ1227" s="409"/>
      <c r="IR1227" s="409"/>
      <c r="IS1227" s="409"/>
      <c r="IT1227" s="409"/>
      <c r="IU1227" s="409"/>
      <c r="IV1227" s="409"/>
    </row>
    <row r="1228" spans="10:256">
      <c r="J1228" s="409"/>
      <c r="K1228" s="409"/>
      <c r="L1228" s="409"/>
      <c r="M1228" s="409"/>
      <c r="N1228" s="409"/>
      <c r="O1228" s="409"/>
      <c r="P1228" s="409"/>
      <c r="Q1228" s="409"/>
      <c r="R1228" s="409"/>
      <c r="S1228" s="409"/>
      <c r="T1228" s="409"/>
      <c r="U1228" s="409"/>
      <c r="V1228" s="409"/>
      <c r="W1228" s="409"/>
      <c r="X1228" s="409"/>
      <c r="AP1228" s="409"/>
      <c r="AQ1228" s="409"/>
      <c r="AR1228" s="409"/>
      <c r="AS1228" s="409"/>
      <c r="AT1228" s="409"/>
      <c r="AU1228" s="409"/>
      <c r="AV1228" s="409"/>
      <c r="BF1228" s="409"/>
      <c r="BG1228" s="409"/>
      <c r="BH1228" s="409"/>
      <c r="BI1228" s="409"/>
      <c r="BJ1228" s="409"/>
      <c r="BK1228" s="409"/>
      <c r="BL1228" s="409"/>
      <c r="BV1228" s="409"/>
      <c r="BW1228" s="409"/>
      <c r="BX1228" s="409"/>
      <c r="BY1228" s="409"/>
      <c r="BZ1228" s="409"/>
      <c r="CA1228" s="409"/>
      <c r="CB1228" s="409"/>
      <c r="CL1228" s="409"/>
      <c r="CM1228" s="409"/>
      <c r="CN1228" s="409"/>
      <c r="CO1228" s="409"/>
      <c r="CP1228" s="409"/>
      <c r="CQ1228" s="409"/>
      <c r="CR1228" s="409"/>
      <c r="DB1228" s="409"/>
      <c r="DC1228" s="409"/>
      <c r="DD1228" s="409"/>
      <c r="DE1228" s="409"/>
      <c r="DF1228" s="409"/>
      <c r="DG1228" s="409"/>
      <c r="DH1228" s="409"/>
      <c r="DR1228" s="409"/>
      <c r="DS1228" s="409"/>
      <c r="DT1228" s="409"/>
      <c r="DU1228" s="409"/>
      <c r="DV1228" s="409"/>
      <c r="DW1228" s="409"/>
      <c r="DX1228" s="409"/>
      <c r="EH1228" s="409"/>
      <c r="EI1228" s="409"/>
      <c r="EJ1228" s="409"/>
      <c r="EK1228" s="409"/>
      <c r="EL1228" s="409"/>
      <c r="EM1228" s="409"/>
      <c r="EN1228" s="409"/>
      <c r="EX1228" s="409"/>
      <c r="EY1228" s="409"/>
      <c r="EZ1228" s="409"/>
      <c r="FA1228" s="409"/>
      <c r="FB1228" s="409"/>
      <c r="FC1228" s="409"/>
      <c r="FD1228" s="409"/>
      <c r="FN1228" s="409"/>
      <c r="FO1228" s="409"/>
      <c r="FP1228" s="409"/>
      <c r="FQ1228" s="409"/>
      <c r="FR1228" s="409"/>
      <c r="FS1228" s="409"/>
      <c r="FT1228" s="409"/>
      <c r="GD1228" s="409"/>
      <c r="GE1228" s="409"/>
      <c r="GF1228" s="409"/>
      <c r="GG1228" s="409"/>
      <c r="GH1228" s="409"/>
      <c r="GI1228" s="409"/>
      <c r="GJ1228" s="409"/>
      <c r="GT1228" s="409"/>
      <c r="GU1228" s="409"/>
      <c r="GV1228" s="409"/>
      <c r="GW1228" s="409"/>
      <c r="GX1228" s="409"/>
      <c r="GY1228" s="409"/>
      <c r="GZ1228" s="409"/>
      <c r="HJ1228" s="409"/>
      <c r="HK1228" s="409"/>
      <c r="HL1228" s="409"/>
      <c r="HM1228" s="409"/>
      <c r="HN1228" s="409"/>
      <c r="HO1228" s="409"/>
      <c r="HP1228" s="409"/>
      <c r="HZ1228" s="409"/>
      <c r="IA1228" s="409"/>
      <c r="IB1228" s="409"/>
      <c r="IC1228" s="409"/>
      <c r="ID1228" s="409"/>
      <c r="IE1228" s="409"/>
      <c r="IF1228" s="409"/>
      <c r="IP1228" s="409"/>
      <c r="IQ1228" s="409"/>
      <c r="IR1228" s="409"/>
      <c r="IS1228" s="409"/>
      <c r="IT1228" s="409"/>
      <c r="IU1228" s="409"/>
      <c r="IV1228" s="409"/>
    </row>
    <row r="1229" spans="10:256">
      <c r="J1229" s="409"/>
      <c r="K1229" s="409"/>
      <c r="L1229" s="409"/>
      <c r="M1229" s="409"/>
      <c r="N1229" s="409"/>
      <c r="O1229" s="409"/>
      <c r="P1229" s="409"/>
      <c r="Q1229" s="409"/>
      <c r="R1229" s="409"/>
      <c r="S1229" s="409"/>
      <c r="T1229" s="409"/>
      <c r="U1229" s="409"/>
      <c r="V1229" s="409"/>
      <c r="W1229" s="409"/>
      <c r="X1229" s="409"/>
      <c r="AP1229" s="409"/>
      <c r="AQ1229" s="409"/>
      <c r="AR1229" s="409"/>
      <c r="AS1229" s="409"/>
      <c r="AT1229" s="409"/>
      <c r="AU1229" s="409"/>
      <c r="AV1229" s="409"/>
      <c r="BF1229" s="409"/>
      <c r="BG1229" s="409"/>
      <c r="BH1229" s="409"/>
      <c r="BI1229" s="409"/>
      <c r="BJ1229" s="409"/>
      <c r="BK1229" s="409"/>
      <c r="BL1229" s="409"/>
      <c r="BV1229" s="409"/>
      <c r="BW1229" s="409"/>
      <c r="BX1229" s="409"/>
      <c r="BY1229" s="409"/>
      <c r="BZ1229" s="409"/>
      <c r="CA1229" s="409"/>
      <c r="CB1229" s="409"/>
      <c r="CL1229" s="409"/>
      <c r="CM1229" s="409"/>
      <c r="CN1229" s="409"/>
      <c r="CO1229" s="409"/>
      <c r="CP1229" s="409"/>
      <c r="CQ1229" s="409"/>
      <c r="CR1229" s="409"/>
      <c r="DB1229" s="409"/>
      <c r="DC1229" s="409"/>
      <c r="DD1229" s="409"/>
      <c r="DE1229" s="409"/>
      <c r="DF1229" s="409"/>
      <c r="DG1229" s="409"/>
      <c r="DH1229" s="409"/>
      <c r="DR1229" s="409"/>
      <c r="DS1229" s="409"/>
      <c r="DT1229" s="409"/>
      <c r="DU1229" s="409"/>
      <c r="DV1229" s="409"/>
      <c r="DW1229" s="409"/>
      <c r="DX1229" s="409"/>
      <c r="EH1229" s="409"/>
      <c r="EI1229" s="409"/>
      <c r="EJ1229" s="409"/>
      <c r="EK1229" s="409"/>
      <c r="EL1229" s="409"/>
      <c r="EM1229" s="409"/>
      <c r="EN1229" s="409"/>
      <c r="EX1229" s="409"/>
      <c r="EY1229" s="409"/>
      <c r="EZ1229" s="409"/>
      <c r="FA1229" s="409"/>
      <c r="FB1229" s="409"/>
      <c r="FC1229" s="409"/>
      <c r="FD1229" s="409"/>
      <c r="FN1229" s="409"/>
      <c r="FO1229" s="409"/>
      <c r="FP1229" s="409"/>
      <c r="FQ1229" s="409"/>
      <c r="FR1229" s="409"/>
      <c r="FS1229" s="409"/>
      <c r="FT1229" s="409"/>
      <c r="GD1229" s="409"/>
      <c r="GE1229" s="409"/>
      <c r="GF1229" s="409"/>
      <c r="GG1229" s="409"/>
      <c r="GH1229" s="409"/>
      <c r="GI1229" s="409"/>
      <c r="GJ1229" s="409"/>
      <c r="GT1229" s="409"/>
      <c r="GU1229" s="409"/>
      <c r="GV1229" s="409"/>
      <c r="GW1229" s="409"/>
      <c r="GX1229" s="409"/>
      <c r="GY1229" s="409"/>
      <c r="GZ1229" s="409"/>
      <c r="HJ1229" s="409"/>
      <c r="HK1229" s="409"/>
      <c r="HL1229" s="409"/>
      <c r="HM1229" s="409"/>
      <c r="HN1229" s="409"/>
      <c r="HO1229" s="409"/>
      <c r="HP1229" s="409"/>
      <c r="HZ1229" s="409"/>
      <c r="IA1229" s="409"/>
      <c r="IB1229" s="409"/>
      <c r="IC1229" s="409"/>
      <c r="ID1229" s="409"/>
      <c r="IE1229" s="409"/>
      <c r="IF1229" s="409"/>
      <c r="IP1229" s="409"/>
      <c r="IQ1229" s="409"/>
      <c r="IR1229" s="409"/>
      <c r="IS1229" s="409"/>
      <c r="IT1229" s="409"/>
      <c r="IU1229" s="409"/>
      <c r="IV1229" s="409"/>
    </row>
    <row r="1230" spans="10:256">
      <c r="J1230" s="409"/>
      <c r="K1230" s="409"/>
      <c r="L1230" s="409"/>
      <c r="M1230" s="409"/>
      <c r="N1230" s="409"/>
      <c r="O1230" s="409"/>
      <c r="P1230" s="409"/>
      <c r="Q1230" s="409"/>
      <c r="R1230" s="409"/>
      <c r="S1230" s="409"/>
      <c r="T1230" s="409"/>
      <c r="U1230" s="409"/>
      <c r="V1230" s="409"/>
      <c r="W1230" s="409"/>
      <c r="X1230" s="409"/>
      <c r="AP1230" s="409"/>
      <c r="AQ1230" s="409"/>
      <c r="AR1230" s="409"/>
      <c r="AS1230" s="409"/>
      <c r="AT1230" s="409"/>
      <c r="AU1230" s="409"/>
      <c r="AV1230" s="409"/>
      <c r="BF1230" s="409"/>
      <c r="BG1230" s="409"/>
      <c r="BH1230" s="409"/>
      <c r="BI1230" s="409"/>
      <c r="BJ1230" s="409"/>
      <c r="BK1230" s="409"/>
      <c r="BL1230" s="409"/>
      <c r="BV1230" s="409"/>
      <c r="BW1230" s="409"/>
      <c r="BX1230" s="409"/>
      <c r="BY1230" s="409"/>
      <c r="BZ1230" s="409"/>
      <c r="CA1230" s="409"/>
      <c r="CB1230" s="409"/>
      <c r="CL1230" s="409"/>
      <c r="CM1230" s="409"/>
      <c r="CN1230" s="409"/>
      <c r="CO1230" s="409"/>
      <c r="CP1230" s="409"/>
      <c r="CQ1230" s="409"/>
      <c r="CR1230" s="409"/>
      <c r="DB1230" s="409"/>
      <c r="DC1230" s="409"/>
      <c r="DD1230" s="409"/>
      <c r="DE1230" s="409"/>
      <c r="DF1230" s="409"/>
      <c r="DG1230" s="409"/>
      <c r="DH1230" s="409"/>
      <c r="DR1230" s="409"/>
      <c r="DS1230" s="409"/>
      <c r="DT1230" s="409"/>
      <c r="DU1230" s="409"/>
      <c r="DV1230" s="409"/>
      <c r="DW1230" s="409"/>
      <c r="DX1230" s="409"/>
      <c r="EH1230" s="409"/>
      <c r="EI1230" s="409"/>
      <c r="EJ1230" s="409"/>
      <c r="EK1230" s="409"/>
      <c r="EL1230" s="409"/>
      <c r="EM1230" s="409"/>
      <c r="EN1230" s="409"/>
      <c r="EX1230" s="409"/>
      <c r="EY1230" s="409"/>
      <c r="EZ1230" s="409"/>
      <c r="FA1230" s="409"/>
      <c r="FB1230" s="409"/>
      <c r="FC1230" s="409"/>
      <c r="FD1230" s="409"/>
      <c r="FN1230" s="409"/>
      <c r="FO1230" s="409"/>
      <c r="FP1230" s="409"/>
      <c r="FQ1230" s="409"/>
      <c r="FR1230" s="409"/>
      <c r="FS1230" s="409"/>
      <c r="FT1230" s="409"/>
      <c r="GD1230" s="409"/>
      <c r="GE1230" s="409"/>
      <c r="GF1230" s="409"/>
      <c r="GG1230" s="409"/>
      <c r="GH1230" s="409"/>
      <c r="GI1230" s="409"/>
      <c r="GJ1230" s="409"/>
      <c r="GT1230" s="409"/>
      <c r="GU1230" s="409"/>
      <c r="GV1230" s="409"/>
      <c r="GW1230" s="409"/>
      <c r="GX1230" s="409"/>
      <c r="GY1230" s="409"/>
      <c r="GZ1230" s="409"/>
      <c r="HJ1230" s="409"/>
      <c r="HK1230" s="409"/>
      <c r="HL1230" s="409"/>
      <c r="HM1230" s="409"/>
      <c r="HN1230" s="409"/>
      <c r="HO1230" s="409"/>
      <c r="HP1230" s="409"/>
      <c r="HZ1230" s="409"/>
      <c r="IA1230" s="409"/>
      <c r="IB1230" s="409"/>
      <c r="IC1230" s="409"/>
      <c r="ID1230" s="409"/>
      <c r="IE1230" s="409"/>
      <c r="IF1230" s="409"/>
      <c r="IP1230" s="409"/>
      <c r="IQ1230" s="409"/>
      <c r="IR1230" s="409"/>
      <c r="IS1230" s="409"/>
      <c r="IT1230" s="409"/>
      <c r="IU1230" s="409"/>
      <c r="IV1230" s="409"/>
    </row>
    <row r="1231" spans="10:256">
      <c r="J1231" s="409"/>
      <c r="K1231" s="409"/>
      <c r="L1231" s="409"/>
      <c r="M1231" s="409"/>
      <c r="N1231" s="409"/>
      <c r="O1231" s="409"/>
      <c r="P1231" s="409"/>
      <c r="Q1231" s="409"/>
      <c r="R1231" s="409"/>
      <c r="S1231" s="409"/>
      <c r="T1231" s="409"/>
      <c r="U1231" s="409"/>
      <c r="V1231" s="409"/>
      <c r="W1231" s="409"/>
      <c r="X1231" s="409"/>
      <c r="AP1231" s="409"/>
      <c r="AQ1231" s="409"/>
      <c r="AR1231" s="409"/>
      <c r="AS1231" s="409"/>
      <c r="AT1231" s="409"/>
      <c r="AU1231" s="409"/>
      <c r="AV1231" s="409"/>
      <c r="BF1231" s="409"/>
      <c r="BG1231" s="409"/>
      <c r="BH1231" s="409"/>
      <c r="BI1231" s="409"/>
      <c r="BJ1231" s="409"/>
      <c r="BK1231" s="409"/>
      <c r="BL1231" s="409"/>
      <c r="BV1231" s="409"/>
      <c r="BW1231" s="409"/>
      <c r="BX1231" s="409"/>
      <c r="BY1231" s="409"/>
      <c r="BZ1231" s="409"/>
      <c r="CA1231" s="409"/>
      <c r="CB1231" s="409"/>
      <c r="CL1231" s="409"/>
      <c r="CM1231" s="409"/>
      <c r="CN1231" s="409"/>
      <c r="CO1231" s="409"/>
      <c r="CP1231" s="409"/>
      <c r="CQ1231" s="409"/>
      <c r="CR1231" s="409"/>
      <c r="DB1231" s="409"/>
      <c r="DC1231" s="409"/>
      <c r="DD1231" s="409"/>
      <c r="DE1231" s="409"/>
      <c r="DF1231" s="409"/>
      <c r="DG1231" s="409"/>
      <c r="DH1231" s="409"/>
      <c r="DR1231" s="409"/>
      <c r="DS1231" s="409"/>
      <c r="DT1231" s="409"/>
      <c r="DU1231" s="409"/>
      <c r="DV1231" s="409"/>
      <c r="DW1231" s="409"/>
      <c r="DX1231" s="409"/>
      <c r="EH1231" s="409"/>
      <c r="EI1231" s="409"/>
      <c r="EJ1231" s="409"/>
      <c r="EK1231" s="409"/>
      <c r="EL1231" s="409"/>
      <c r="EM1231" s="409"/>
      <c r="EN1231" s="409"/>
      <c r="EX1231" s="409"/>
      <c r="EY1231" s="409"/>
      <c r="EZ1231" s="409"/>
      <c r="FA1231" s="409"/>
      <c r="FB1231" s="409"/>
      <c r="FC1231" s="409"/>
      <c r="FD1231" s="409"/>
      <c r="FN1231" s="409"/>
      <c r="FO1231" s="409"/>
      <c r="FP1231" s="409"/>
      <c r="FQ1231" s="409"/>
      <c r="FR1231" s="409"/>
      <c r="FS1231" s="409"/>
      <c r="FT1231" s="409"/>
      <c r="GD1231" s="409"/>
      <c r="GE1231" s="409"/>
      <c r="GF1231" s="409"/>
      <c r="GG1231" s="409"/>
      <c r="GH1231" s="409"/>
      <c r="GI1231" s="409"/>
      <c r="GJ1231" s="409"/>
      <c r="GT1231" s="409"/>
      <c r="GU1231" s="409"/>
      <c r="GV1231" s="409"/>
      <c r="GW1231" s="409"/>
      <c r="GX1231" s="409"/>
      <c r="GY1231" s="409"/>
      <c r="GZ1231" s="409"/>
      <c r="HJ1231" s="409"/>
      <c r="HK1231" s="409"/>
      <c r="HL1231" s="409"/>
      <c r="HM1231" s="409"/>
      <c r="HN1231" s="409"/>
      <c r="HO1231" s="409"/>
      <c r="HP1231" s="409"/>
      <c r="HZ1231" s="409"/>
      <c r="IA1231" s="409"/>
      <c r="IB1231" s="409"/>
      <c r="IC1231" s="409"/>
      <c r="ID1231" s="409"/>
      <c r="IE1231" s="409"/>
      <c r="IF1231" s="409"/>
      <c r="IP1231" s="409"/>
      <c r="IQ1231" s="409"/>
      <c r="IR1231" s="409"/>
      <c r="IS1231" s="409"/>
      <c r="IT1231" s="409"/>
      <c r="IU1231" s="409"/>
      <c r="IV1231" s="409"/>
    </row>
    <row r="1232" spans="10:256">
      <c r="J1232" s="409"/>
      <c r="K1232" s="409"/>
      <c r="L1232" s="409"/>
      <c r="M1232" s="409"/>
      <c r="N1232" s="409"/>
      <c r="O1232" s="409"/>
      <c r="P1232" s="409"/>
      <c r="Q1232" s="409"/>
      <c r="R1232" s="409"/>
      <c r="S1232" s="409"/>
      <c r="T1232" s="409"/>
      <c r="U1232" s="409"/>
      <c r="V1232" s="409"/>
      <c r="W1232" s="409"/>
      <c r="X1232" s="409"/>
      <c r="AP1232" s="409"/>
      <c r="AQ1232" s="409"/>
      <c r="AR1232" s="409"/>
      <c r="AS1232" s="409"/>
      <c r="AT1232" s="409"/>
      <c r="AU1232" s="409"/>
      <c r="AV1232" s="409"/>
      <c r="BF1232" s="409"/>
      <c r="BG1232" s="409"/>
      <c r="BH1232" s="409"/>
      <c r="BI1232" s="409"/>
      <c r="BJ1232" s="409"/>
      <c r="BK1232" s="409"/>
      <c r="BL1232" s="409"/>
      <c r="BV1232" s="409"/>
      <c r="BW1232" s="409"/>
      <c r="BX1232" s="409"/>
      <c r="BY1232" s="409"/>
      <c r="BZ1232" s="409"/>
      <c r="CA1232" s="409"/>
      <c r="CB1232" s="409"/>
      <c r="CL1232" s="409"/>
      <c r="CM1232" s="409"/>
      <c r="CN1232" s="409"/>
      <c r="CO1232" s="409"/>
      <c r="CP1232" s="409"/>
      <c r="CQ1232" s="409"/>
      <c r="CR1232" s="409"/>
      <c r="DB1232" s="409"/>
      <c r="DC1232" s="409"/>
      <c r="DD1232" s="409"/>
      <c r="DE1232" s="409"/>
      <c r="DF1232" s="409"/>
      <c r="DG1232" s="409"/>
      <c r="DH1232" s="409"/>
      <c r="DR1232" s="409"/>
      <c r="DS1232" s="409"/>
      <c r="DT1232" s="409"/>
      <c r="DU1232" s="409"/>
      <c r="DV1232" s="409"/>
      <c r="DW1232" s="409"/>
      <c r="DX1232" s="409"/>
      <c r="EH1232" s="409"/>
      <c r="EI1232" s="409"/>
      <c r="EJ1232" s="409"/>
      <c r="EK1232" s="409"/>
      <c r="EL1232" s="409"/>
      <c r="EM1232" s="409"/>
      <c r="EN1232" s="409"/>
      <c r="EX1232" s="409"/>
      <c r="EY1232" s="409"/>
      <c r="EZ1232" s="409"/>
      <c r="FA1232" s="409"/>
      <c r="FB1232" s="409"/>
      <c r="FC1232" s="409"/>
      <c r="FD1232" s="409"/>
      <c r="FN1232" s="409"/>
      <c r="FO1232" s="409"/>
      <c r="FP1232" s="409"/>
      <c r="FQ1232" s="409"/>
      <c r="FR1232" s="409"/>
      <c r="FS1232" s="409"/>
      <c r="FT1232" s="409"/>
      <c r="GD1232" s="409"/>
      <c r="GE1232" s="409"/>
      <c r="GF1232" s="409"/>
      <c r="GG1232" s="409"/>
      <c r="GH1232" s="409"/>
      <c r="GI1232" s="409"/>
      <c r="GJ1232" s="409"/>
      <c r="GT1232" s="409"/>
      <c r="GU1232" s="409"/>
      <c r="GV1232" s="409"/>
      <c r="GW1232" s="409"/>
      <c r="GX1232" s="409"/>
      <c r="GY1232" s="409"/>
      <c r="GZ1232" s="409"/>
      <c r="HJ1232" s="409"/>
      <c r="HK1232" s="409"/>
      <c r="HL1232" s="409"/>
      <c r="HM1232" s="409"/>
      <c r="HN1232" s="409"/>
      <c r="HO1232" s="409"/>
      <c r="HP1232" s="409"/>
      <c r="HZ1232" s="409"/>
      <c r="IA1232" s="409"/>
      <c r="IB1232" s="409"/>
      <c r="IC1232" s="409"/>
      <c r="ID1232" s="409"/>
      <c r="IE1232" s="409"/>
      <c r="IF1232" s="409"/>
      <c r="IP1232" s="409"/>
      <c r="IQ1232" s="409"/>
      <c r="IR1232" s="409"/>
      <c r="IS1232" s="409"/>
      <c r="IT1232" s="409"/>
      <c r="IU1232" s="409"/>
      <c r="IV1232" s="409"/>
    </row>
    <row r="1233" spans="10:256">
      <c r="J1233" s="409"/>
      <c r="K1233" s="409"/>
      <c r="L1233" s="409"/>
      <c r="M1233" s="409"/>
      <c r="N1233" s="409"/>
      <c r="O1233" s="409"/>
      <c r="P1233" s="409"/>
      <c r="Q1233" s="409"/>
      <c r="R1233" s="409"/>
      <c r="S1233" s="409"/>
      <c r="T1233" s="409"/>
      <c r="U1233" s="409"/>
      <c r="V1233" s="409"/>
      <c r="W1233" s="409"/>
      <c r="X1233" s="409"/>
      <c r="AP1233" s="409"/>
      <c r="AQ1233" s="409"/>
      <c r="AR1233" s="409"/>
      <c r="AS1233" s="409"/>
      <c r="AT1233" s="409"/>
      <c r="AU1233" s="409"/>
      <c r="AV1233" s="409"/>
      <c r="BF1233" s="409"/>
      <c r="BG1233" s="409"/>
      <c r="BH1233" s="409"/>
      <c r="BI1233" s="409"/>
      <c r="BJ1233" s="409"/>
      <c r="BK1233" s="409"/>
      <c r="BL1233" s="409"/>
      <c r="BV1233" s="409"/>
      <c r="BW1233" s="409"/>
      <c r="BX1233" s="409"/>
      <c r="BY1233" s="409"/>
      <c r="BZ1233" s="409"/>
      <c r="CA1233" s="409"/>
      <c r="CB1233" s="409"/>
      <c r="CL1233" s="409"/>
      <c r="CM1233" s="409"/>
      <c r="CN1233" s="409"/>
      <c r="CO1233" s="409"/>
      <c r="CP1233" s="409"/>
      <c r="CQ1233" s="409"/>
      <c r="CR1233" s="409"/>
      <c r="DB1233" s="409"/>
      <c r="DC1233" s="409"/>
      <c r="DD1233" s="409"/>
      <c r="DE1233" s="409"/>
      <c r="DF1233" s="409"/>
      <c r="DG1233" s="409"/>
      <c r="DH1233" s="409"/>
      <c r="DR1233" s="409"/>
      <c r="DS1233" s="409"/>
      <c r="DT1233" s="409"/>
      <c r="DU1233" s="409"/>
      <c r="DV1233" s="409"/>
      <c r="DW1233" s="409"/>
      <c r="DX1233" s="409"/>
      <c r="EH1233" s="409"/>
      <c r="EI1233" s="409"/>
      <c r="EJ1233" s="409"/>
      <c r="EK1233" s="409"/>
      <c r="EL1233" s="409"/>
      <c r="EM1233" s="409"/>
      <c r="EN1233" s="409"/>
      <c r="EX1233" s="409"/>
      <c r="EY1233" s="409"/>
      <c r="EZ1233" s="409"/>
      <c r="FA1233" s="409"/>
      <c r="FB1233" s="409"/>
      <c r="FC1233" s="409"/>
      <c r="FD1233" s="409"/>
      <c r="FN1233" s="409"/>
      <c r="FO1233" s="409"/>
      <c r="FP1233" s="409"/>
      <c r="FQ1233" s="409"/>
      <c r="FR1233" s="409"/>
      <c r="FS1233" s="409"/>
      <c r="FT1233" s="409"/>
      <c r="GD1233" s="409"/>
      <c r="GE1233" s="409"/>
      <c r="GF1233" s="409"/>
      <c r="GG1233" s="409"/>
      <c r="GH1233" s="409"/>
      <c r="GI1233" s="409"/>
      <c r="GJ1233" s="409"/>
      <c r="GT1233" s="409"/>
      <c r="GU1233" s="409"/>
      <c r="GV1233" s="409"/>
      <c r="GW1233" s="409"/>
      <c r="GX1233" s="409"/>
      <c r="GY1233" s="409"/>
      <c r="GZ1233" s="409"/>
      <c r="HJ1233" s="409"/>
      <c r="HK1233" s="409"/>
      <c r="HL1233" s="409"/>
      <c r="HM1233" s="409"/>
      <c r="HN1233" s="409"/>
      <c r="HO1233" s="409"/>
      <c r="HP1233" s="409"/>
      <c r="HZ1233" s="409"/>
      <c r="IA1233" s="409"/>
      <c r="IB1233" s="409"/>
      <c r="IC1233" s="409"/>
      <c r="ID1233" s="409"/>
      <c r="IE1233" s="409"/>
      <c r="IF1233" s="409"/>
      <c r="IP1233" s="409"/>
      <c r="IQ1233" s="409"/>
      <c r="IR1233" s="409"/>
      <c r="IS1233" s="409"/>
      <c r="IT1233" s="409"/>
      <c r="IU1233" s="409"/>
      <c r="IV1233" s="409"/>
    </row>
    <row r="1234" spans="10:256">
      <c r="J1234" s="409"/>
      <c r="K1234" s="409"/>
      <c r="L1234" s="409"/>
      <c r="M1234" s="409"/>
      <c r="N1234" s="409"/>
      <c r="O1234" s="409"/>
      <c r="P1234" s="409"/>
      <c r="Q1234" s="409"/>
      <c r="R1234" s="409"/>
      <c r="S1234" s="409"/>
      <c r="T1234" s="409"/>
      <c r="U1234" s="409"/>
      <c r="V1234" s="409"/>
      <c r="W1234" s="409"/>
      <c r="X1234" s="409"/>
      <c r="AP1234" s="409"/>
      <c r="AQ1234" s="409"/>
      <c r="AR1234" s="409"/>
      <c r="AS1234" s="409"/>
      <c r="AT1234" s="409"/>
      <c r="AU1234" s="409"/>
      <c r="AV1234" s="409"/>
      <c r="BF1234" s="409"/>
      <c r="BG1234" s="409"/>
      <c r="BH1234" s="409"/>
      <c r="BI1234" s="409"/>
      <c r="BJ1234" s="409"/>
      <c r="BK1234" s="409"/>
      <c r="BL1234" s="409"/>
      <c r="BV1234" s="409"/>
      <c r="BW1234" s="409"/>
      <c r="BX1234" s="409"/>
      <c r="BY1234" s="409"/>
      <c r="BZ1234" s="409"/>
      <c r="CA1234" s="409"/>
      <c r="CB1234" s="409"/>
      <c r="CL1234" s="409"/>
      <c r="CM1234" s="409"/>
      <c r="CN1234" s="409"/>
      <c r="CO1234" s="409"/>
      <c r="CP1234" s="409"/>
      <c r="CQ1234" s="409"/>
      <c r="CR1234" s="409"/>
      <c r="DB1234" s="409"/>
      <c r="DC1234" s="409"/>
      <c r="DD1234" s="409"/>
      <c r="DE1234" s="409"/>
      <c r="DF1234" s="409"/>
      <c r="DG1234" s="409"/>
      <c r="DH1234" s="409"/>
      <c r="DR1234" s="409"/>
      <c r="DS1234" s="409"/>
      <c r="DT1234" s="409"/>
      <c r="DU1234" s="409"/>
      <c r="DV1234" s="409"/>
      <c r="DW1234" s="409"/>
      <c r="DX1234" s="409"/>
      <c r="EH1234" s="409"/>
      <c r="EI1234" s="409"/>
      <c r="EJ1234" s="409"/>
      <c r="EK1234" s="409"/>
      <c r="EL1234" s="409"/>
      <c r="EM1234" s="409"/>
      <c r="EN1234" s="409"/>
      <c r="EX1234" s="409"/>
      <c r="EY1234" s="409"/>
      <c r="EZ1234" s="409"/>
      <c r="FA1234" s="409"/>
      <c r="FB1234" s="409"/>
      <c r="FC1234" s="409"/>
      <c r="FD1234" s="409"/>
      <c r="FN1234" s="409"/>
      <c r="FO1234" s="409"/>
      <c r="FP1234" s="409"/>
      <c r="FQ1234" s="409"/>
      <c r="FR1234" s="409"/>
      <c r="FS1234" s="409"/>
      <c r="FT1234" s="409"/>
      <c r="GD1234" s="409"/>
      <c r="GE1234" s="409"/>
      <c r="GF1234" s="409"/>
      <c r="GG1234" s="409"/>
      <c r="GH1234" s="409"/>
      <c r="GI1234" s="409"/>
      <c r="GJ1234" s="409"/>
      <c r="GT1234" s="409"/>
      <c r="GU1234" s="409"/>
      <c r="GV1234" s="409"/>
      <c r="GW1234" s="409"/>
      <c r="GX1234" s="409"/>
      <c r="GY1234" s="409"/>
      <c r="GZ1234" s="409"/>
      <c r="HJ1234" s="409"/>
      <c r="HK1234" s="409"/>
      <c r="HL1234" s="409"/>
      <c r="HM1234" s="409"/>
      <c r="HN1234" s="409"/>
      <c r="HO1234" s="409"/>
      <c r="HP1234" s="409"/>
      <c r="HZ1234" s="409"/>
      <c r="IA1234" s="409"/>
      <c r="IB1234" s="409"/>
      <c r="IC1234" s="409"/>
      <c r="ID1234" s="409"/>
      <c r="IE1234" s="409"/>
      <c r="IF1234" s="409"/>
      <c r="IP1234" s="409"/>
      <c r="IQ1234" s="409"/>
      <c r="IR1234" s="409"/>
      <c r="IS1234" s="409"/>
      <c r="IT1234" s="409"/>
      <c r="IU1234" s="409"/>
      <c r="IV1234" s="409"/>
    </row>
    <row r="1235" spans="10:256">
      <c r="J1235" s="409"/>
      <c r="K1235" s="409"/>
      <c r="L1235" s="409"/>
      <c r="M1235" s="409"/>
      <c r="N1235" s="409"/>
      <c r="O1235" s="409"/>
      <c r="P1235" s="409"/>
      <c r="Q1235" s="409"/>
      <c r="R1235" s="409"/>
      <c r="S1235" s="409"/>
      <c r="T1235" s="409"/>
      <c r="U1235" s="409"/>
      <c r="V1235" s="409"/>
      <c r="W1235" s="409"/>
      <c r="X1235" s="409"/>
      <c r="AP1235" s="409"/>
      <c r="AQ1235" s="409"/>
      <c r="AR1235" s="409"/>
      <c r="AS1235" s="409"/>
      <c r="AT1235" s="409"/>
      <c r="AU1235" s="409"/>
      <c r="AV1235" s="409"/>
      <c r="BF1235" s="409"/>
      <c r="BG1235" s="409"/>
      <c r="BH1235" s="409"/>
      <c r="BI1235" s="409"/>
      <c r="BJ1235" s="409"/>
      <c r="BK1235" s="409"/>
      <c r="BL1235" s="409"/>
      <c r="BV1235" s="409"/>
      <c r="BW1235" s="409"/>
      <c r="BX1235" s="409"/>
      <c r="BY1235" s="409"/>
      <c r="BZ1235" s="409"/>
      <c r="CA1235" s="409"/>
      <c r="CB1235" s="409"/>
      <c r="CL1235" s="409"/>
      <c r="CM1235" s="409"/>
      <c r="CN1235" s="409"/>
      <c r="CO1235" s="409"/>
      <c r="CP1235" s="409"/>
      <c r="CQ1235" s="409"/>
      <c r="CR1235" s="409"/>
      <c r="DB1235" s="409"/>
      <c r="DC1235" s="409"/>
      <c r="DD1235" s="409"/>
      <c r="DE1235" s="409"/>
      <c r="DF1235" s="409"/>
      <c r="DG1235" s="409"/>
      <c r="DH1235" s="409"/>
      <c r="DR1235" s="409"/>
      <c r="DS1235" s="409"/>
      <c r="DT1235" s="409"/>
      <c r="DU1235" s="409"/>
      <c r="DV1235" s="409"/>
      <c r="DW1235" s="409"/>
      <c r="DX1235" s="409"/>
      <c r="EH1235" s="409"/>
      <c r="EI1235" s="409"/>
      <c r="EJ1235" s="409"/>
      <c r="EK1235" s="409"/>
      <c r="EL1235" s="409"/>
      <c r="EM1235" s="409"/>
      <c r="EN1235" s="409"/>
      <c r="EX1235" s="409"/>
      <c r="EY1235" s="409"/>
      <c r="EZ1235" s="409"/>
      <c r="FA1235" s="409"/>
      <c r="FB1235" s="409"/>
      <c r="FC1235" s="409"/>
      <c r="FD1235" s="409"/>
      <c r="FN1235" s="409"/>
      <c r="FO1235" s="409"/>
      <c r="FP1235" s="409"/>
      <c r="FQ1235" s="409"/>
      <c r="FR1235" s="409"/>
      <c r="FS1235" s="409"/>
      <c r="FT1235" s="409"/>
      <c r="GD1235" s="409"/>
      <c r="GE1235" s="409"/>
      <c r="GF1235" s="409"/>
      <c r="GG1235" s="409"/>
      <c r="GH1235" s="409"/>
      <c r="GI1235" s="409"/>
      <c r="GJ1235" s="409"/>
      <c r="GT1235" s="409"/>
      <c r="GU1235" s="409"/>
      <c r="GV1235" s="409"/>
      <c r="GW1235" s="409"/>
      <c r="GX1235" s="409"/>
      <c r="GY1235" s="409"/>
      <c r="GZ1235" s="409"/>
      <c r="HJ1235" s="409"/>
      <c r="HK1235" s="409"/>
      <c r="HL1235" s="409"/>
      <c r="HM1235" s="409"/>
      <c r="HN1235" s="409"/>
      <c r="HO1235" s="409"/>
      <c r="HP1235" s="409"/>
      <c r="HZ1235" s="409"/>
      <c r="IA1235" s="409"/>
      <c r="IB1235" s="409"/>
      <c r="IC1235" s="409"/>
      <c r="ID1235" s="409"/>
      <c r="IE1235" s="409"/>
      <c r="IF1235" s="409"/>
      <c r="IP1235" s="409"/>
      <c r="IQ1235" s="409"/>
      <c r="IR1235" s="409"/>
      <c r="IS1235" s="409"/>
      <c r="IT1235" s="409"/>
      <c r="IU1235" s="409"/>
      <c r="IV1235" s="409"/>
    </row>
    <row r="1236" spans="10:256">
      <c r="J1236" s="409"/>
      <c r="K1236" s="409"/>
      <c r="L1236" s="409"/>
      <c r="M1236" s="409"/>
      <c r="N1236" s="409"/>
      <c r="O1236" s="409"/>
      <c r="P1236" s="409"/>
      <c r="Q1236" s="409"/>
      <c r="R1236" s="409"/>
      <c r="S1236" s="409"/>
      <c r="T1236" s="409"/>
      <c r="U1236" s="409"/>
      <c r="V1236" s="409"/>
      <c r="W1236" s="409"/>
      <c r="X1236" s="409"/>
      <c r="AP1236" s="409"/>
      <c r="AQ1236" s="409"/>
      <c r="AR1236" s="409"/>
      <c r="AS1236" s="409"/>
      <c r="AT1236" s="409"/>
      <c r="AU1236" s="409"/>
      <c r="AV1236" s="409"/>
      <c r="BF1236" s="409"/>
      <c r="BG1236" s="409"/>
      <c r="BH1236" s="409"/>
      <c r="BI1236" s="409"/>
      <c r="BJ1236" s="409"/>
      <c r="BK1236" s="409"/>
      <c r="BL1236" s="409"/>
      <c r="BV1236" s="409"/>
      <c r="BW1236" s="409"/>
      <c r="BX1236" s="409"/>
      <c r="BY1236" s="409"/>
      <c r="BZ1236" s="409"/>
      <c r="CA1236" s="409"/>
      <c r="CB1236" s="409"/>
      <c r="CL1236" s="409"/>
      <c r="CM1236" s="409"/>
      <c r="CN1236" s="409"/>
      <c r="CO1236" s="409"/>
      <c r="CP1236" s="409"/>
      <c r="CQ1236" s="409"/>
      <c r="CR1236" s="409"/>
      <c r="DB1236" s="409"/>
      <c r="DC1236" s="409"/>
      <c r="DD1236" s="409"/>
      <c r="DE1236" s="409"/>
      <c r="DF1236" s="409"/>
      <c r="DG1236" s="409"/>
      <c r="DH1236" s="409"/>
      <c r="DR1236" s="409"/>
      <c r="DS1236" s="409"/>
      <c r="DT1236" s="409"/>
      <c r="DU1236" s="409"/>
      <c r="DV1236" s="409"/>
      <c r="DW1236" s="409"/>
      <c r="DX1236" s="409"/>
      <c r="EH1236" s="409"/>
      <c r="EI1236" s="409"/>
      <c r="EJ1236" s="409"/>
      <c r="EK1236" s="409"/>
      <c r="EL1236" s="409"/>
      <c r="EM1236" s="409"/>
      <c r="EN1236" s="409"/>
      <c r="EX1236" s="409"/>
      <c r="EY1236" s="409"/>
      <c r="EZ1236" s="409"/>
      <c r="FA1236" s="409"/>
      <c r="FB1236" s="409"/>
      <c r="FC1236" s="409"/>
      <c r="FD1236" s="409"/>
      <c r="FN1236" s="409"/>
      <c r="FO1236" s="409"/>
      <c r="FP1236" s="409"/>
      <c r="FQ1236" s="409"/>
      <c r="FR1236" s="409"/>
      <c r="FS1236" s="409"/>
      <c r="FT1236" s="409"/>
      <c r="GD1236" s="409"/>
      <c r="GE1236" s="409"/>
      <c r="GF1236" s="409"/>
      <c r="GG1236" s="409"/>
      <c r="GH1236" s="409"/>
      <c r="GI1236" s="409"/>
      <c r="GJ1236" s="409"/>
      <c r="GT1236" s="409"/>
      <c r="GU1236" s="409"/>
      <c r="GV1236" s="409"/>
      <c r="GW1236" s="409"/>
      <c r="GX1236" s="409"/>
      <c r="GY1236" s="409"/>
      <c r="GZ1236" s="409"/>
      <c r="HJ1236" s="409"/>
      <c r="HK1236" s="409"/>
      <c r="HL1236" s="409"/>
      <c r="HM1236" s="409"/>
      <c r="HN1236" s="409"/>
      <c r="HO1236" s="409"/>
      <c r="HP1236" s="409"/>
      <c r="HZ1236" s="409"/>
      <c r="IA1236" s="409"/>
      <c r="IB1236" s="409"/>
      <c r="IC1236" s="409"/>
      <c r="ID1236" s="409"/>
      <c r="IE1236" s="409"/>
      <c r="IF1236" s="409"/>
      <c r="IP1236" s="409"/>
      <c r="IQ1236" s="409"/>
      <c r="IR1236" s="409"/>
      <c r="IS1236" s="409"/>
      <c r="IT1236" s="409"/>
      <c r="IU1236" s="409"/>
      <c r="IV1236" s="409"/>
    </row>
    <row r="1237" spans="10:256">
      <c r="J1237" s="409"/>
      <c r="K1237" s="409"/>
      <c r="L1237" s="409"/>
      <c r="M1237" s="409"/>
      <c r="N1237" s="409"/>
      <c r="O1237" s="409"/>
      <c r="P1237" s="409"/>
      <c r="Q1237" s="409"/>
      <c r="R1237" s="409"/>
      <c r="S1237" s="409"/>
      <c r="T1237" s="409"/>
      <c r="U1237" s="409"/>
      <c r="V1237" s="409"/>
      <c r="W1237" s="409"/>
      <c r="X1237" s="409"/>
      <c r="AP1237" s="409"/>
      <c r="AQ1237" s="409"/>
      <c r="AR1237" s="409"/>
      <c r="AS1237" s="409"/>
      <c r="AT1237" s="409"/>
      <c r="AU1237" s="409"/>
      <c r="AV1237" s="409"/>
      <c r="BF1237" s="409"/>
      <c r="BG1237" s="409"/>
      <c r="BH1237" s="409"/>
      <c r="BI1237" s="409"/>
      <c r="BJ1237" s="409"/>
      <c r="BK1237" s="409"/>
      <c r="BL1237" s="409"/>
      <c r="BV1237" s="409"/>
      <c r="BW1237" s="409"/>
      <c r="BX1237" s="409"/>
      <c r="BY1237" s="409"/>
      <c r="BZ1237" s="409"/>
      <c r="CA1237" s="409"/>
      <c r="CB1237" s="409"/>
      <c r="CL1237" s="409"/>
      <c r="CM1237" s="409"/>
      <c r="CN1237" s="409"/>
      <c r="CO1237" s="409"/>
      <c r="CP1237" s="409"/>
      <c r="CQ1237" s="409"/>
      <c r="CR1237" s="409"/>
      <c r="DB1237" s="409"/>
      <c r="DC1237" s="409"/>
      <c r="DD1237" s="409"/>
      <c r="DE1237" s="409"/>
      <c r="DF1237" s="409"/>
      <c r="DG1237" s="409"/>
      <c r="DH1237" s="409"/>
      <c r="DR1237" s="409"/>
      <c r="DS1237" s="409"/>
      <c r="DT1237" s="409"/>
      <c r="DU1237" s="409"/>
      <c r="DV1237" s="409"/>
      <c r="DW1237" s="409"/>
      <c r="DX1237" s="409"/>
      <c r="EH1237" s="409"/>
      <c r="EI1237" s="409"/>
      <c r="EJ1237" s="409"/>
      <c r="EK1237" s="409"/>
      <c r="EL1237" s="409"/>
      <c r="EM1237" s="409"/>
      <c r="EN1237" s="409"/>
      <c r="EX1237" s="409"/>
      <c r="EY1237" s="409"/>
      <c r="EZ1237" s="409"/>
      <c r="FA1237" s="409"/>
      <c r="FB1237" s="409"/>
      <c r="FC1237" s="409"/>
      <c r="FD1237" s="409"/>
      <c r="FN1237" s="409"/>
      <c r="FO1237" s="409"/>
      <c r="FP1237" s="409"/>
      <c r="FQ1237" s="409"/>
      <c r="FR1237" s="409"/>
      <c r="FS1237" s="409"/>
      <c r="FT1237" s="409"/>
      <c r="GD1237" s="409"/>
      <c r="GE1237" s="409"/>
      <c r="GF1237" s="409"/>
      <c r="GG1237" s="409"/>
      <c r="GH1237" s="409"/>
      <c r="GI1237" s="409"/>
      <c r="GJ1237" s="409"/>
      <c r="GT1237" s="409"/>
      <c r="GU1237" s="409"/>
      <c r="GV1237" s="409"/>
      <c r="GW1237" s="409"/>
      <c r="GX1237" s="409"/>
      <c r="GY1237" s="409"/>
      <c r="GZ1237" s="409"/>
      <c r="HJ1237" s="409"/>
      <c r="HK1237" s="409"/>
      <c r="HL1237" s="409"/>
      <c r="HM1237" s="409"/>
      <c r="HN1237" s="409"/>
      <c r="HO1237" s="409"/>
      <c r="HP1237" s="409"/>
      <c r="HZ1237" s="409"/>
      <c r="IA1237" s="409"/>
      <c r="IB1237" s="409"/>
      <c r="IC1237" s="409"/>
      <c r="ID1237" s="409"/>
      <c r="IE1237" s="409"/>
      <c r="IF1237" s="409"/>
      <c r="IP1237" s="409"/>
      <c r="IQ1237" s="409"/>
      <c r="IR1237" s="409"/>
      <c r="IS1237" s="409"/>
      <c r="IT1237" s="409"/>
      <c r="IU1237" s="409"/>
      <c r="IV1237" s="409"/>
    </row>
    <row r="1238" spans="10:256">
      <c r="J1238" s="409"/>
      <c r="K1238" s="409"/>
      <c r="L1238" s="409"/>
      <c r="M1238" s="409"/>
      <c r="N1238" s="409"/>
      <c r="O1238" s="409"/>
      <c r="P1238" s="409"/>
      <c r="Q1238" s="409"/>
      <c r="R1238" s="409"/>
      <c r="S1238" s="409"/>
      <c r="T1238" s="409"/>
      <c r="U1238" s="409"/>
      <c r="V1238" s="409"/>
      <c r="W1238" s="409"/>
      <c r="X1238" s="409"/>
      <c r="AP1238" s="409"/>
      <c r="AQ1238" s="409"/>
      <c r="AR1238" s="409"/>
      <c r="AS1238" s="409"/>
      <c r="AT1238" s="409"/>
      <c r="AU1238" s="409"/>
      <c r="AV1238" s="409"/>
      <c r="BF1238" s="409"/>
      <c r="BG1238" s="409"/>
      <c r="BH1238" s="409"/>
      <c r="BI1238" s="409"/>
      <c r="BJ1238" s="409"/>
      <c r="BK1238" s="409"/>
      <c r="BL1238" s="409"/>
      <c r="BV1238" s="409"/>
      <c r="BW1238" s="409"/>
      <c r="BX1238" s="409"/>
      <c r="BY1238" s="409"/>
      <c r="BZ1238" s="409"/>
      <c r="CA1238" s="409"/>
      <c r="CB1238" s="409"/>
      <c r="CL1238" s="409"/>
      <c r="CM1238" s="409"/>
      <c r="CN1238" s="409"/>
      <c r="CO1238" s="409"/>
      <c r="CP1238" s="409"/>
      <c r="CQ1238" s="409"/>
      <c r="CR1238" s="409"/>
      <c r="DB1238" s="409"/>
      <c r="DC1238" s="409"/>
      <c r="DD1238" s="409"/>
      <c r="DE1238" s="409"/>
      <c r="DF1238" s="409"/>
      <c r="DG1238" s="409"/>
      <c r="DH1238" s="409"/>
      <c r="DR1238" s="409"/>
      <c r="DS1238" s="409"/>
      <c r="DT1238" s="409"/>
      <c r="DU1238" s="409"/>
      <c r="DV1238" s="409"/>
      <c r="DW1238" s="409"/>
      <c r="DX1238" s="409"/>
      <c r="EH1238" s="409"/>
      <c r="EI1238" s="409"/>
      <c r="EJ1238" s="409"/>
      <c r="EK1238" s="409"/>
      <c r="EL1238" s="409"/>
      <c r="EM1238" s="409"/>
      <c r="EN1238" s="409"/>
      <c r="EX1238" s="409"/>
      <c r="EY1238" s="409"/>
      <c r="EZ1238" s="409"/>
      <c r="FA1238" s="409"/>
      <c r="FB1238" s="409"/>
      <c r="FC1238" s="409"/>
      <c r="FD1238" s="409"/>
      <c r="FN1238" s="409"/>
      <c r="FO1238" s="409"/>
      <c r="FP1238" s="409"/>
      <c r="FQ1238" s="409"/>
      <c r="FR1238" s="409"/>
      <c r="FS1238" s="409"/>
      <c r="FT1238" s="409"/>
      <c r="GD1238" s="409"/>
      <c r="GE1238" s="409"/>
      <c r="GF1238" s="409"/>
      <c r="GG1238" s="409"/>
      <c r="GH1238" s="409"/>
      <c r="GI1238" s="409"/>
      <c r="GJ1238" s="409"/>
      <c r="GT1238" s="409"/>
      <c r="GU1238" s="409"/>
      <c r="GV1238" s="409"/>
      <c r="GW1238" s="409"/>
      <c r="GX1238" s="409"/>
      <c r="GY1238" s="409"/>
      <c r="GZ1238" s="409"/>
      <c r="HJ1238" s="409"/>
      <c r="HK1238" s="409"/>
      <c r="HL1238" s="409"/>
      <c r="HM1238" s="409"/>
      <c r="HN1238" s="409"/>
      <c r="HO1238" s="409"/>
      <c r="HP1238" s="409"/>
      <c r="HZ1238" s="409"/>
      <c r="IA1238" s="409"/>
      <c r="IB1238" s="409"/>
      <c r="IC1238" s="409"/>
      <c r="ID1238" s="409"/>
      <c r="IE1238" s="409"/>
      <c r="IF1238" s="409"/>
      <c r="IP1238" s="409"/>
      <c r="IQ1238" s="409"/>
      <c r="IR1238" s="409"/>
      <c r="IS1238" s="409"/>
      <c r="IT1238" s="409"/>
      <c r="IU1238" s="409"/>
      <c r="IV1238" s="409"/>
    </row>
    <row r="1239" spans="10:256">
      <c r="J1239" s="409"/>
      <c r="K1239" s="409"/>
      <c r="L1239" s="409"/>
      <c r="M1239" s="409"/>
      <c r="N1239" s="409"/>
      <c r="O1239" s="409"/>
      <c r="P1239" s="409"/>
      <c r="Q1239" s="409"/>
      <c r="R1239" s="409"/>
      <c r="S1239" s="409"/>
      <c r="T1239" s="409"/>
      <c r="U1239" s="409"/>
      <c r="V1239" s="409"/>
      <c r="W1239" s="409"/>
      <c r="X1239" s="409"/>
      <c r="AP1239" s="409"/>
      <c r="AQ1239" s="409"/>
      <c r="AR1239" s="409"/>
      <c r="AS1239" s="409"/>
      <c r="AT1239" s="409"/>
      <c r="AU1239" s="409"/>
      <c r="AV1239" s="409"/>
      <c r="BF1239" s="409"/>
      <c r="BG1239" s="409"/>
      <c r="BH1239" s="409"/>
      <c r="BI1239" s="409"/>
      <c r="BJ1239" s="409"/>
      <c r="BK1239" s="409"/>
      <c r="BL1239" s="409"/>
      <c r="BV1239" s="409"/>
      <c r="BW1239" s="409"/>
      <c r="BX1239" s="409"/>
      <c r="BY1239" s="409"/>
      <c r="BZ1239" s="409"/>
      <c r="CA1239" s="409"/>
      <c r="CB1239" s="409"/>
      <c r="CL1239" s="409"/>
      <c r="CM1239" s="409"/>
      <c r="CN1239" s="409"/>
      <c r="CO1239" s="409"/>
      <c r="CP1239" s="409"/>
      <c r="CQ1239" s="409"/>
      <c r="CR1239" s="409"/>
      <c r="DB1239" s="409"/>
      <c r="DC1239" s="409"/>
      <c r="DD1239" s="409"/>
      <c r="DE1239" s="409"/>
      <c r="DF1239" s="409"/>
      <c r="DG1239" s="409"/>
      <c r="DH1239" s="409"/>
      <c r="DR1239" s="409"/>
      <c r="DS1239" s="409"/>
      <c r="DT1239" s="409"/>
      <c r="DU1239" s="409"/>
      <c r="DV1239" s="409"/>
      <c r="DW1239" s="409"/>
      <c r="DX1239" s="409"/>
      <c r="EH1239" s="409"/>
      <c r="EI1239" s="409"/>
      <c r="EJ1239" s="409"/>
      <c r="EK1239" s="409"/>
      <c r="EL1239" s="409"/>
      <c r="EM1239" s="409"/>
      <c r="EN1239" s="409"/>
      <c r="EX1239" s="409"/>
      <c r="EY1239" s="409"/>
      <c r="EZ1239" s="409"/>
      <c r="FA1239" s="409"/>
      <c r="FB1239" s="409"/>
      <c r="FC1239" s="409"/>
      <c r="FD1239" s="409"/>
      <c r="FN1239" s="409"/>
      <c r="FO1239" s="409"/>
      <c r="FP1239" s="409"/>
      <c r="FQ1239" s="409"/>
      <c r="FR1239" s="409"/>
      <c r="FS1239" s="409"/>
      <c r="FT1239" s="409"/>
      <c r="GD1239" s="409"/>
      <c r="GE1239" s="409"/>
      <c r="GF1239" s="409"/>
      <c r="GG1239" s="409"/>
      <c r="GH1239" s="409"/>
      <c r="GI1239" s="409"/>
      <c r="GJ1239" s="409"/>
      <c r="GT1239" s="409"/>
      <c r="GU1239" s="409"/>
      <c r="GV1239" s="409"/>
      <c r="GW1239" s="409"/>
      <c r="GX1239" s="409"/>
      <c r="GY1239" s="409"/>
      <c r="GZ1239" s="409"/>
      <c r="HJ1239" s="409"/>
      <c r="HK1239" s="409"/>
      <c r="HL1239" s="409"/>
      <c r="HM1239" s="409"/>
      <c r="HN1239" s="409"/>
      <c r="HO1239" s="409"/>
      <c r="HP1239" s="409"/>
      <c r="HZ1239" s="409"/>
      <c r="IA1239" s="409"/>
      <c r="IB1239" s="409"/>
      <c r="IC1239" s="409"/>
      <c r="ID1239" s="409"/>
      <c r="IE1239" s="409"/>
      <c r="IF1239" s="409"/>
      <c r="IP1239" s="409"/>
      <c r="IQ1239" s="409"/>
      <c r="IR1239" s="409"/>
      <c r="IS1239" s="409"/>
      <c r="IT1239" s="409"/>
      <c r="IU1239" s="409"/>
      <c r="IV1239" s="409"/>
    </row>
    <row r="1240" spans="10:256">
      <c r="J1240" s="409"/>
      <c r="K1240" s="409"/>
      <c r="L1240" s="409"/>
      <c r="M1240" s="409"/>
      <c r="N1240" s="409"/>
      <c r="O1240" s="409"/>
      <c r="P1240" s="409"/>
      <c r="Q1240" s="409"/>
      <c r="R1240" s="409"/>
      <c r="S1240" s="409"/>
      <c r="T1240" s="409"/>
      <c r="U1240" s="409"/>
      <c r="V1240" s="409"/>
      <c r="W1240" s="409"/>
      <c r="X1240" s="409"/>
      <c r="AP1240" s="409"/>
      <c r="AQ1240" s="409"/>
      <c r="AR1240" s="409"/>
      <c r="AS1240" s="409"/>
      <c r="AT1240" s="409"/>
      <c r="AU1240" s="409"/>
      <c r="AV1240" s="409"/>
      <c r="BF1240" s="409"/>
      <c r="BG1240" s="409"/>
      <c r="BH1240" s="409"/>
      <c r="BI1240" s="409"/>
      <c r="BJ1240" s="409"/>
      <c r="BK1240" s="409"/>
      <c r="BL1240" s="409"/>
      <c r="BV1240" s="409"/>
      <c r="BW1240" s="409"/>
      <c r="BX1240" s="409"/>
      <c r="BY1240" s="409"/>
      <c r="BZ1240" s="409"/>
      <c r="CA1240" s="409"/>
      <c r="CB1240" s="409"/>
      <c r="CL1240" s="409"/>
      <c r="CM1240" s="409"/>
      <c r="CN1240" s="409"/>
      <c r="CO1240" s="409"/>
      <c r="CP1240" s="409"/>
      <c r="CQ1240" s="409"/>
      <c r="CR1240" s="409"/>
      <c r="DB1240" s="409"/>
      <c r="DC1240" s="409"/>
      <c r="DD1240" s="409"/>
      <c r="DE1240" s="409"/>
      <c r="DF1240" s="409"/>
      <c r="DG1240" s="409"/>
      <c r="DH1240" s="409"/>
      <c r="DR1240" s="409"/>
      <c r="DS1240" s="409"/>
      <c r="DT1240" s="409"/>
      <c r="DU1240" s="409"/>
      <c r="DV1240" s="409"/>
      <c r="DW1240" s="409"/>
      <c r="DX1240" s="409"/>
      <c r="EH1240" s="409"/>
      <c r="EI1240" s="409"/>
      <c r="EJ1240" s="409"/>
      <c r="EK1240" s="409"/>
      <c r="EL1240" s="409"/>
      <c r="EM1240" s="409"/>
      <c r="EN1240" s="409"/>
      <c r="EX1240" s="409"/>
      <c r="EY1240" s="409"/>
      <c r="EZ1240" s="409"/>
      <c r="FA1240" s="409"/>
      <c r="FB1240" s="409"/>
      <c r="FC1240" s="409"/>
      <c r="FD1240" s="409"/>
      <c r="FN1240" s="409"/>
      <c r="FO1240" s="409"/>
      <c r="FP1240" s="409"/>
      <c r="FQ1240" s="409"/>
      <c r="FR1240" s="409"/>
      <c r="FS1240" s="409"/>
      <c r="FT1240" s="409"/>
      <c r="GD1240" s="409"/>
      <c r="GE1240" s="409"/>
      <c r="GF1240" s="409"/>
      <c r="GG1240" s="409"/>
      <c r="GH1240" s="409"/>
      <c r="GI1240" s="409"/>
      <c r="GJ1240" s="409"/>
      <c r="GT1240" s="409"/>
      <c r="GU1240" s="409"/>
      <c r="GV1240" s="409"/>
      <c r="GW1240" s="409"/>
      <c r="GX1240" s="409"/>
      <c r="GY1240" s="409"/>
      <c r="GZ1240" s="409"/>
      <c r="HJ1240" s="409"/>
      <c r="HK1240" s="409"/>
      <c r="HL1240" s="409"/>
      <c r="HM1240" s="409"/>
      <c r="HN1240" s="409"/>
      <c r="HO1240" s="409"/>
      <c r="HP1240" s="409"/>
      <c r="HZ1240" s="409"/>
      <c r="IA1240" s="409"/>
      <c r="IB1240" s="409"/>
      <c r="IC1240" s="409"/>
      <c r="ID1240" s="409"/>
      <c r="IE1240" s="409"/>
      <c r="IF1240" s="409"/>
      <c r="IP1240" s="409"/>
      <c r="IQ1240" s="409"/>
      <c r="IR1240" s="409"/>
      <c r="IS1240" s="409"/>
      <c r="IT1240" s="409"/>
      <c r="IU1240" s="409"/>
      <c r="IV1240" s="409"/>
    </row>
    <row r="1241" spans="10:256">
      <c r="J1241" s="409"/>
      <c r="K1241" s="409"/>
      <c r="L1241" s="409"/>
      <c r="M1241" s="409"/>
      <c r="N1241" s="409"/>
      <c r="O1241" s="409"/>
      <c r="P1241" s="409"/>
      <c r="Q1241" s="409"/>
      <c r="R1241" s="409"/>
      <c r="S1241" s="409"/>
      <c r="T1241" s="409"/>
      <c r="U1241" s="409"/>
      <c r="V1241" s="409"/>
      <c r="W1241" s="409"/>
      <c r="X1241" s="409"/>
      <c r="AP1241" s="409"/>
      <c r="AQ1241" s="409"/>
      <c r="AR1241" s="409"/>
      <c r="AS1241" s="409"/>
      <c r="AT1241" s="409"/>
      <c r="AU1241" s="409"/>
      <c r="AV1241" s="409"/>
      <c r="BF1241" s="409"/>
      <c r="BG1241" s="409"/>
      <c r="BH1241" s="409"/>
      <c r="BI1241" s="409"/>
      <c r="BJ1241" s="409"/>
      <c r="BK1241" s="409"/>
      <c r="BL1241" s="409"/>
      <c r="BV1241" s="409"/>
      <c r="BW1241" s="409"/>
      <c r="BX1241" s="409"/>
      <c r="BY1241" s="409"/>
      <c r="BZ1241" s="409"/>
      <c r="CA1241" s="409"/>
      <c r="CB1241" s="409"/>
      <c r="CL1241" s="409"/>
      <c r="CM1241" s="409"/>
      <c r="CN1241" s="409"/>
      <c r="CO1241" s="409"/>
      <c r="CP1241" s="409"/>
      <c r="CQ1241" s="409"/>
      <c r="CR1241" s="409"/>
      <c r="DB1241" s="409"/>
      <c r="DC1241" s="409"/>
      <c r="DD1241" s="409"/>
      <c r="DE1241" s="409"/>
      <c r="DF1241" s="409"/>
      <c r="DG1241" s="409"/>
      <c r="DH1241" s="409"/>
      <c r="DR1241" s="409"/>
      <c r="DS1241" s="409"/>
      <c r="DT1241" s="409"/>
      <c r="DU1241" s="409"/>
      <c r="DV1241" s="409"/>
      <c r="DW1241" s="409"/>
      <c r="DX1241" s="409"/>
      <c r="EH1241" s="409"/>
      <c r="EI1241" s="409"/>
      <c r="EJ1241" s="409"/>
      <c r="EK1241" s="409"/>
      <c r="EL1241" s="409"/>
      <c r="EM1241" s="409"/>
      <c r="EN1241" s="409"/>
      <c r="EX1241" s="409"/>
      <c r="EY1241" s="409"/>
      <c r="EZ1241" s="409"/>
      <c r="FA1241" s="409"/>
      <c r="FB1241" s="409"/>
      <c r="FC1241" s="409"/>
      <c r="FD1241" s="409"/>
      <c r="FN1241" s="409"/>
      <c r="FO1241" s="409"/>
      <c r="FP1241" s="409"/>
      <c r="FQ1241" s="409"/>
      <c r="FR1241" s="409"/>
      <c r="FS1241" s="409"/>
      <c r="FT1241" s="409"/>
      <c r="GD1241" s="409"/>
      <c r="GE1241" s="409"/>
      <c r="GF1241" s="409"/>
      <c r="GG1241" s="409"/>
      <c r="GH1241" s="409"/>
      <c r="GI1241" s="409"/>
      <c r="GJ1241" s="409"/>
      <c r="GT1241" s="409"/>
      <c r="GU1241" s="409"/>
      <c r="GV1241" s="409"/>
      <c r="GW1241" s="409"/>
      <c r="GX1241" s="409"/>
      <c r="GY1241" s="409"/>
      <c r="GZ1241" s="409"/>
      <c r="HJ1241" s="409"/>
      <c r="HK1241" s="409"/>
      <c r="HL1241" s="409"/>
      <c r="HM1241" s="409"/>
      <c r="HN1241" s="409"/>
      <c r="HO1241" s="409"/>
      <c r="HP1241" s="409"/>
      <c r="HZ1241" s="409"/>
      <c r="IA1241" s="409"/>
      <c r="IB1241" s="409"/>
      <c r="IC1241" s="409"/>
      <c r="ID1241" s="409"/>
      <c r="IE1241" s="409"/>
      <c r="IF1241" s="409"/>
      <c r="IP1241" s="409"/>
      <c r="IQ1241" s="409"/>
      <c r="IR1241" s="409"/>
      <c r="IS1241" s="409"/>
      <c r="IT1241" s="409"/>
      <c r="IU1241" s="409"/>
      <c r="IV1241" s="409"/>
    </row>
    <row r="1242" spans="10:256">
      <c r="J1242" s="409"/>
      <c r="K1242" s="409"/>
      <c r="L1242" s="409"/>
      <c r="M1242" s="409"/>
      <c r="N1242" s="409"/>
      <c r="O1242" s="409"/>
      <c r="P1242" s="409"/>
      <c r="Q1242" s="409"/>
      <c r="R1242" s="409"/>
      <c r="S1242" s="409"/>
      <c r="T1242" s="409"/>
      <c r="U1242" s="409"/>
      <c r="V1242" s="409"/>
      <c r="W1242" s="409"/>
      <c r="X1242" s="409"/>
      <c r="AP1242" s="409"/>
      <c r="AQ1242" s="409"/>
      <c r="AR1242" s="409"/>
      <c r="AS1242" s="409"/>
      <c r="AT1242" s="409"/>
      <c r="AU1242" s="409"/>
      <c r="AV1242" s="409"/>
      <c r="BF1242" s="409"/>
      <c r="BG1242" s="409"/>
      <c r="BH1242" s="409"/>
      <c r="BI1242" s="409"/>
      <c r="BJ1242" s="409"/>
      <c r="BK1242" s="409"/>
      <c r="BL1242" s="409"/>
      <c r="BV1242" s="409"/>
      <c r="BW1242" s="409"/>
      <c r="BX1242" s="409"/>
      <c r="BY1242" s="409"/>
      <c r="BZ1242" s="409"/>
      <c r="CA1242" s="409"/>
      <c r="CB1242" s="409"/>
      <c r="CL1242" s="409"/>
      <c r="CM1242" s="409"/>
      <c r="CN1242" s="409"/>
      <c r="CO1242" s="409"/>
      <c r="CP1242" s="409"/>
      <c r="CQ1242" s="409"/>
      <c r="CR1242" s="409"/>
      <c r="DB1242" s="409"/>
      <c r="DC1242" s="409"/>
      <c r="DD1242" s="409"/>
      <c r="DE1242" s="409"/>
      <c r="DF1242" s="409"/>
      <c r="DG1242" s="409"/>
      <c r="DH1242" s="409"/>
      <c r="DR1242" s="409"/>
      <c r="DS1242" s="409"/>
      <c r="DT1242" s="409"/>
      <c r="DU1242" s="409"/>
      <c r="DV1242" s="409"/>
      <c r="DW1242" s="409"/>
      <c r="DX1242" s="409"/>
      <c r="EH1242" s="409"/>
      <c r="EI1242" s="409"/>
      <c r="EJ1242" s="409"/>
      <c r="EK1242" s="409"/>
      <c r="EL1242" s="409"/>
      <c r="EM1242" s="409"/>
      <c r="EN1242" s="409"/>
      <c r="EX1242" s="409"/>
      <c r="EY1242" s="409"/>
      <c r="EZ1242" s="409"/>
      <c r="FA1242" s="409"/>
      <c r="FB1242" s="409"/>
      <c r="FC1242" s="409"/>
      <c r="FD1242" s="409"/>
      <c r="FN1242" s="409"/>
      <c r="FO1242" s="409"/>
      <c r="FP1242" s="409"/>
      <c r="FQ1242" s="409"/>
      <c r="FR1242" s="409"/>
      <c r="FS1242" s="409"/>
      <c r="FT1242" s="409"/>
      <c r="GD1242" s="409"/>
      <c r="GE1242" s="409"/>
      <c r="GF1242" s="409"/>
      <c r="GG1242" s="409"/>
      <c r="GH1242" s="409"/>
      <c r="GI1242" s="409"/>
      <c r="GJ1242" s="409"/>
      <c r="GT1242" s="409"/>
      <c r="GU1242" s="409"/>
      <c r="GV1242" s="409"/>
      <c r="GW1242" s="409"/>
      <c r="GX1242" s="409"/>
      <c r="GY1242" s="409"/>
      <c r="GZ1242" s="409"/>
      <c r="HJ1242" s="409"/>
      <c r="HK1242" s="409"/>
      <c r="HL1242" s="409"/>
      <c r="HM1242" s="409"/>
      <c r="HN1242" s="409"/>
      <c r="HO1242" s="409"/>
      <c r="HP1242" s="409"/>
      <c r="HZ1242" s="409"/>
      <c r="IA1242" s="409"/>
      <c r="IB1242" s="409"/>
      <c r="IC1242" s="409"/>
      <c r="ID1242" s="409"/>
      <c r="IE1242" s="409"/>
      <c r="IF1242" s="409"/>
      <c r="IP1242" s="409"/>
      <c r="IQ1242" s="409"/>
      <c r="IR1242" s="409"/>
      <c r="IS1242" s="409"/>
      <c r="IT1242" s="409"/>
      <c r="IU1242" s="409"/>
      <c r="IV1242" s="409"/>
    </row>
    <row r="1243" spans="10:256">
      <c r="J1243" s="409"/>
      <c r="K1243" s="409"/>
      <c r="L1243" s="409"/>
      <c r="M1243" s="409"/>
      <c r="N1243" s="409"/>
      <c r="O1243" s="409"/>
      <c r="P1243" s="409"/>
      <c r="Q1243" s="409"/>
      <c r="R1243" s="409"/>
      <c r="S1243" s="409"/>
      <c r="T1243" s="409"/>
      <c r="U1243" s="409"/>
      <c r="V1243" s="409"/>
      <c r="W1243" s="409"/>
      <c r="X1243" s="409"/>
      <c r="AP1243" s="409"/>
      <c r="AQ1243" s="409"/>
      <c r="AR1243" s="409"/>
      <c r="AS1243" s="409"/>
      <c r="AT1243" s="409"/>
      <c r="AU1243" s="409"/>
      <c r="AV1243" s="409"/>
      <c r="BF1243" s="409"/>
      <c r="BG1243" s="409"/>
      <c r="BH1243" s="409"/>
      <c r="BI1243" s="409"/>
      <c r="BJ1243" s="409"/>
      <c r="BK1243" s="409"/>
      <c r="BL1243" s="409"/>
      <c r="BV1243" s="409"/>
      <c r="BW1243" s="409"/>
      <c r="BX1243" s="409"/>
      <c r="BY1243" s="409"/>
      <c r="BZ1243" s="409"/>
      <c r="CA1243" s="409"/>
      <c r="CB1243" s="409"/>
      <c r="CL1243" s="409"/>
      <c r="CM1243" s="409"/>
      <c r="CN1243" s="409"/>
      <c r="CO1243" s="409"/>
      <c r="CP1243" s="409"/>
      <c r="CQ1243" s="409"/>
      <c r="CR1243" s="409"/>
      <c r="DB1243" s="409"/>
      <c r="DC1243" s="409"/>
      <c r="DD1243" s="409"/>
      <c r="DE1243" s="409"/>
      <c r="DF1243" s="409"/>
      <c r="DG1243" s="409"/>
      <c r="DH1243" s="409"/>
      <c r="DR1243" s="409"/>
      <c r="DS1243" s="409"/>
      <c r="DT1243" s="409"/>
      <c r="DU1243" s="409"/>
      <c r="DV1243" s="409"/>
      <c r="DW1243" s="409"/>
      <c r="DX1243" s="409"/>
      <c r="EH1243" s="409"/>
      <c r="EI1243" s="409"/>
      <c r="EJ1243" s="409"/>
      <c r="EK1243" s="409"/>
      <c r="EL1243" s="409"/>
      <c r="EM1243" s="409"/>
      <c r="EN1243" s="409"/>
      <c r="EX1243" s="409"/>
      <c r="EY1243" s="409"/>
      <c r="EZ1243" s="409"/>
      <c r="FA1243" s="409"/>
      <c r="FB1243" s="409"/>
      <c r="FC1243" s="409"/>
      <c r="FD1243" s="409"/>
      <c r="FN1243" s="409"/>
      <c r="FO1243" s="409"/>
      <c r="FP1243" s="409"/>
      <c r="FQ1243" s="409"/>
      <c r="FR1243" s="409"/>
      <c r="FS1243" s="409"/>
      <c r="FT1243" s="409"/>
      <c r="GD1243" s="409"/>
      <c r="GE1243" s="409"/>
      <c r="GF1243" s="409"/>
      <c r="GG1243" s="409"/>
      <c r="GH1243" s="409"/>
      <c r="GI1243" s="409"/>
      <c r="GJ1243" s="409"/>
      <c r="GT1243" s="409"/>
      <c r="GU1243" s="409"/>
      <c r="GV1243" s="409"/>
      <c r="GW1243" s="409"/>
      <c r="GX1243" s="409"/>
      <c r="GY1243" s="409"/>
      <c r="GZ1243" s="409"/>
      <c r="HJ1243" s="409"/>
      <c r="HK1243" s="409"/>
      <c r="HL1243" s="409"/>
      <c r="HM1243" s="409"/>
      <c r="HN1243" s="409"/>
      <c r="HO1243" s="409"/>
      <c r="HP1243" s="409"/>
      <c r="HZ1243" s="409"/>
      <c r="IA1243" s="409"/>
      <c r="IB1243" s="409"/>
      <c r="IC1243" s="409"/>
      <c r="ID1243" s="409"/>
      <c r="IE1243" s="409"/>
      <c r="IF1243" s="409"/>
      <c r="IP1243" s="409"/>
      <c r="IQ1243" s="409"/>
      <c r="IR1243" s="409"/>
      <c r="IS1243" s="409"/>
      <c r="IT1243" s="409"/>
      <c r="IU1243" s="409"/>
      <c r="IV1243" s="409"/>
    </row>
    <row r="1244" spans="10:256">
      <c r="J1244" s="409"/>
      <c r="K1244" s="409"/>
      <c r="L1244" s="409"/>
      <c r="M1244" s="409"/>
      <c r="N1244" s="409"/>
      <c r="O1244" s="409"/>
      <c r="P1244" s="409"/>
      <c r="Q1244" s="409"/>
      <c r="R1244" s="409"/>
      <c r="S1244" s="409"/>
      <c r="T1244" s="409"/>
      <c r="U1244" s="409"/>
      <c r="V1244" s="409"/>
      <c r="W1244" s="409"/>
      <c r="X1244" s="409"/>
      <c r="AP1244" s="409"/>
      <c r="AQ1244" s="409"/>
      <c r="AR1244" s="409"/>
      <c r="AS1244" s="409"/>
      <c r="AT1244" s="409"/>
      <c r="AU1244" s="409"/>
      <c r="AV1244" s="409"/>
      <c r="BF1244" s="409"/>
      <c r="BG1244" s="409"/>
      <c r="BH1244" s="409"/>
      <c r="BI1244" s="409"/>
      <c r="BJ1244" s="409"/>
      <c r="BK1244" s="409"/>
      <c r="BL1244" s="409"/>
      <c r="BV1244" s="409"/>
      <c r="BW1244" s="409"/>
      <c r="BX1244" s="409"/>
      <c r="BY1244" s="409"/>
      <c r="BZ1244" s="409"/>
      <c r="CA1244" s="409"/>
      <c r="CB1244" s="409"/>
      <c r="CL1244" s="409"/>
      <c r="CM1244" s="409"/>
      <c r="CN1244" s="409"/>
      <c r="CO1244" s="409"/>
      <c r="CP1244" s="409"/>
      <c r="CQ1244" s="409"/>
      <c r="CR1244" s="409"/>
      <c r="DB1244" s="409"/>
      <c r="DC1244" s="409"/>
      <c r="DD1244" s="409"/>
      <c r="DE1244" s="409"/>
      <c r="DF1244" s="409"/>
      <c r="DG1244" s="409"/>
      <c r="DH1244" s="409"/>
      <c r="DR1244" s="409"/>
      <c r="DS1244" s="409"/>
      <c r="DT1244" s="409"/>
      <c r="DU1244" s="409"/>
      <c r="DV1244" s="409"/>
      <c r="DW1244" s="409"/>
      <c r="DX1244" s="409"/>
      <c r="EH1244" s="409"/>
      <c r="EI1244" s="409"/>
      <c r="EJ1244" s="409"/>
      <c r="EK1244" s="409"/>
      <c r="EL1244" s="409"/>
      <c r="EM1244" s="409"/>
      <c r="EN1244" s="409"/>
      <c r="EX1244" s="409"/>
      <c r="EY1244" s="409"/>
      <c r="EZ1244" s="409"/>
      <c r="FA1244" s="409"/>
      <c r="FB1244" s="409"/>
      <c r="FC1244" s="409"/>
      <c r="FD1244" s="409"/>
      <c r="FN1244" s="409"/>
      <c r="FO1244" s="409"/>
      <c r="FP1244" s="409"/>
      <c r="FQ1244" s="409"/>
      <c r="FR1244" s="409"/>
      <c r="FS1244" s="409"/>
      <c r="FT1244" s="409"/>
      <c r="GD1244" s="409"/>
      <c r="GE1244" s="409"/>
      <c r="GF1244" s="409"/>
      <c r="GG1244" s="409"/>
      <c r="GH1244" s="409"/>
      <c r="GI1244" s="409"/>
      <c r="GJ1244" s="409"/>
      <c r="GT1244" s="409"/>
      <c r="GU1244" s="409"/>
      <c r="GV1244" s="409"/>
      <c r="GW1244" s="409"/>
      <c r="GX1244" s="409"/>
      <c r="GY1244" s="409"/>
      <c r="GZ1244" s="409"/>
      <c r="HJ1244" s="409"/>
      <c r="HK1244" s="409"/>
      <c r="HL1244" s="409"/>
      <c r="HM1244" s="409"/>
      <c r="HN1244" s="409"/>
      <c r="HO1244" s="409"/>
      <c r="HP1244" s="409"/>
      <c r="HZ1244" s="409"/>
      <c r="IA1244" s="409"/>
      <c r="IB1244" s="409"/>
      <c r="IC1244" s="409"/>
      <c r="ID1244" s="409"/>
      <c r="IE1244" s="409"/>
      <c r="IF1244" s="409"/>
      <c r="IP1244" s="409"/>
      <c r="IQ1244" s="409"/>
      <c r="IR1244" s="409"/>
      <c r="IS1244" s="409"/>
      <c r="IT1244" s="409"/>
      <c r="IU1244" s="409"/>
      <c r="IV1244" s="409"/>
    </row>
    <row r="1245" spans="10:256">
      <c r="J1245" s="409"/>
      <c r="K1245" s="409"/>
      <c r="L1245" s="409"/>
      <c r="M1245" s="409"/>
      <c r="N1245" s="409"/>
      <c r="O1245" s="409"/>
      <c r="P1245" s="409"/>
      <c r="Q1245" s="409"/>
      <c r="R1245" s="409"/>
      <c r="S1245" s="409"/>
      <c r="T1245" s="409"/>
      <c r="U1245" s="409"/>
      <c r="V1245" s="409"/>
      <c r="W1245" s="409"/>
      <c r="X1245" s="409"/>
      <c r="AP1245" s="409"/>
      <c r="AQ1245" s="409"/>
      <c r="AR1245" s="409"/>
      <c r="AS1245" s="409"/>
      <c r="AT1245" s="409"/>
      <c r="AU1245" s="409"/>
      <c r="AV1245" s="409"/>
      <c r="BF1245" s="409"/>
      <c r="BG1245" s="409"/>
      <c r="BH1245" s="409"/>
      <c r="BI1245" s="409"/>
      <c r="BJ1245" s="409"/>
      <c r="BK1245" s="409"/>
      <c r="BL1245" s="409"/>
      <c r="BV1245" s="409"/>
      <c r="BW1245" s="409"/>
      <c r="BX1245" s="409"/>
      <c r="BY1245" s="409"/>
      <c r="BZ1245" s="409"/>
      <c r="CA1245" s="409"/>
      <c r="CB1245" s="409"/>
      <c r="CL1245" s="409"/>
      <c r="CM1245" s="409"/>
      <c r="CN1245" s="409"/>
      <c r="CO1245" s="409"/>
      <c r="CP1245" s="409"/>
      <c r="CQ1245" s="409"/>
      <c r="CR1245" s="409"/>
      <c r="DB1245" s="409"/>
      <c r="DC1245" s="409"/>
      <c r="DD1245" s="409"/>
      <c r="DE1245" s="409"/>
      <c r="DF1245" s="409"/>
      <c r="DG1245" s="409"/>
      <c r="DH1245" s="409"/>
      <c r="DR1245" s="409"/>
      <c r="DS1245" s="409"/>
      <c r="DT1245" s="409"/>
      <c r="DU1245" s="409"/>
      <c r="DV1245" s="409"/>
      <c r="DW1245" s="409"/>
      <c r="DX1245" s="409"/>
      <c r="EH1245" s="409"/>
      <c r="EI1245" s="409"/>
      <c r="EJ1245" s="409"/>
      <c r="EK1245" s="409"/>
      <c r="EL1245" s="409"/>
      <c r="EM1245" s="409"/>
      <c r="EN1245" s="409"/>
      <c r="EX1245" s="409"/>
      <c r="EY1245" s="409"/>
      <c r="EZ1245" s="409"/>
      <c r="FA1245" s="409"/>
      <c r="FB1245" s="409"/>
      <c r="FC1245" s="409"/>
      <c r="FD1245" s="409"/>
      <c r="FN1245" s="409"/>
      <c r="FO1245" s="409"/>
      <c r="FP1245" s="409"/>
      <c r="FQ1245" s="409"/>
      <c r="FR1245" s="409"/>
      <c r="FS1245" s="409"/>
      <c r="FT1245" s="409"/>
      <c r="GD1245" s="409"/>
      <c r="GE1245" s="409"/>
      <c r="GF1245" s="409"/>
      <c r="GG1245" s="409"/>
      <c r="GH1245" s="409"/>
      <c r="GI1245" s="409"/>
      <c r="GJ1245" s="409"/>
      <c r="GT1245" s="409"/>
      <c r="GU1245" s="409"/>
      <c r="GV1245" s="409"/>
      <c r="GW1245" s="409"/>
      <c r="GX1245" s="409"/>
      <c r="GY1245" s="409"/>
      <c r="GZ1245" s="409"/>
      <c r="HJ1245" s="409"/>
      <c r="HK1245" s="409"/>
      <c r="HL1245" s="409"/>
      <c r="HM1245" s="409"/>
      <c r="HN1245" s="409"/>
      <c r="HO1245" s="409"/>
      <c r="HP1245" s="409"/>
      <c r="HZ1245" s="409"/>
      <c r="IA1245" s="409"/>
      <c r="IB1245" s="409"/>
      <c r="IC1245" s="409"/>
      <c r="ID1245" s="409"/>
      <c r="IE1245" s="409"/>
      <c r="IF1245" s="409"/>
      <c r="IP1245" s="409"/>
      <c r="IQ1245" s="409"/>
      <c r="IR1245" s="409"/>
      <c r="IS1245" s="409"/>
      <c r="IT1245" s="409"/>
      <c r="IU1245" s="409"/>
      <c r="IV1245" s="409"/>
    </row>
    <row r="1246" spans="10:256">
      <c r="J1246" s="409"/>
      <c r="K1246" s="409"/>
      <c r="L1246" s="409"/>
      <c r="M1246" s="409"/>
      <c r="N1246" s="409"/>
      <c r="O1246" s="409"/>
      <c r="P1246" s="409"/>
      <c r="Q1246" s="409"/>
      <c r="R1246" s="409"/>
      <c r="S1246" s="409"/>
      <c r="T1246" s="409"/>
      <c r="U1246" s="409"/>
      <c r="V1246" s="409"/>
      <c r="W1246" s="409"/>
      <c r="X1246" s="409"/>
      <c r="AP1246" s="409"/>
      <c r="AQ1246" s="409"/>
      <c r="AR1246" s="409"/>
      <c r="AS1246" s="409"/>
      <c r="AT1246" s="409"/>
      <c r="AU1246" s="409"/>
      <c r="AV1246" s="409"/>
      <c r="BF1246" s="409"/>
      <c r="BG1246" s="409"/>
      <c r="BH1246" s="409"/>
      <c r="BI1246" s="409"/>
      <c r="BJ1246" s="409"/>
      <c r="BK1246" s="409"/>
      <c r="BL1246" s="409"/>
      <c r="BV1246" s="409"/>
      <c r="BW1246" s="409"/>
      <c r="BX1246" s="409"/>
      <c r="BY1246" s="409"/>
      <c r="BZ1246" s="409"/>
      <c r="CA1246" s="409"/>
      <c r="CB1246" s="409"/>
      <c r="CL1246" s="409"/>
      <c r="CM1246" s="409"/>
      <c r="CN1246" s="409"/>
      <c r="CO1246" s="409"/>
      <c r="CP1246" s="409"/>
      <c r="CQ1246" s="409"/>
      <c r="CR1246" s="409"/>
      <c r="DB1246" s="409"/>
      <c r="DC1246" s="409"/>
      <c r="DD1246" s="409"/>
      <c r="DE1246" s="409"/>
      <c r="DF1246" s="409"/>
      <c r="DG1246" s="409"/>
      <c r="DH1246" s="409"/>
      <c r="DR1246" s="409"/>
      <c r="DS1246" s="409"/>
      <c r="DT1246" s="409"/>
      <c r="DU1246" s="409"/>
      <c r="DV1246" s="409"/>
      <c r="DW1246" s="409"/>
      <c r="DX1246" s="409"/>
      <c r="EH1246" s="409"/>
      <c r="EI1246" s="409"/>
      <c r="EJ1246" s="409"/>
      <c r="EK1246" s="409"/>
      <c r="EL1246" s="409"/>
      <c r="EM1246" s="409"/>
      <c r="EN1246" s="409"/>
      <c r="EX1246" s="409"/>
      <c r="EY1246" s="409"/>
      <c r="EZ1246" s="409"/>
      <c r="FA1246" s="409"/>
      <c r="FB1246" s="409"/>
      <c r="FC1246" s="409"/>
      <c r="FD1246" s="409"/>
      <c r="FN1246" s="409"/>
      <c r="FO1246" s="409"/>
      <c r="FP1246" s="409"/>
      <c r="FQ1246" s="409"/>
      <c r="FR1246" s="409"/>
      <c r="FS1246" s="409"/>
      <c r="FT1246" s="409"/>
      <c r="GD1246" s="409"/>
      <c r="GE1246" s="409"/>
      <c r="GF1246" s="409"/>
      <c r="GG1246" s="409"/>
      <c r="GH1246" s="409"/>
      <c r="GI1246" s="409"/>
      <c r="GJ1246" s="409"/>
      <c r="GT1246" s="409"/>
      <c r="GU1246" s="409"/>
      <c r="GV1246" s="409"/>
      <c r="GW1246" s="409"/>
      <c r="GX1246" s="409"/>
      <c r="GY1246" s="409"/>
      <c r="GZ1246" s="409"/>
      <c r="HJ1246" s="409"/>
      <c r="HK1246" s="409"/>
      <c r="HL1246" s="409"/>
      <c r="HM1246" s="409"/>
      <c r="HN1246" s="409"/>
      <c r="HO1246" s="409"/>
      <c r="HP1246" s="409"/>
      <c r="HZ1246" s="409"/>
      <c r="IA1246" s="409"/>
      <c r="IB1246" s="409"/>
      <c r="IC1246" s="409"/>
      <c r="ID1246" s="409"/>
      <c r="IE1246" s="409"/>
      <c r="IF1246" s="409"/>
      <c r="IP1246" s="409"/>
      <c r="IQ1246" s="409"/>
      <c r="IR1246" s="409"/>
      <c r="IS1246" s="409"/>
      <c r="IT1246" s="409"/>
      <c r="IU1246" s="409"/>
      <c r="IV1246" s="409"/>
    </row>
    <row r="1247" spans="10:256">
      <c r="J1247" s="409"/>
      <c r="K1247" s="409"/>
      <c r="L1247" s="409"/>
      <c r="M1247" s="409"/>
      <c r="N1247" s="409"/>
      <c r="O1247" s="409"/>
      <c r="P1247" s="409"/>
      <c r="Q1247" s="409"/>
      <c r="R1247" s="409"/>
      <c r="S1247" s="409"/>
      <c r="T1247" s="409"/>
      <c r="U1247" s="409"/>
      <c r="V1247" s="409"/>
      <c r="W1247" s="409"/>
      <c r="X1247" s="409"/>
      <c r="AP1247" s="409"/>
      <c r="AQ1247" s="409"/>
      <c r="AR1247" s="409"/>
      <c r="AS1247" s="409"/>
      <c r="AT1247" s="409"/>
      <c r="AU1247" s="409"/>
      <c r="AV1247" s="409"/>
      <c r="BF1247" s="409"/>
      <c r="BG1247" s="409"/>
      <c r="BH1247" s="409"/>
      <c r="BI1247" s="409"/>
      <c r="BJ1247" s="409"/>
      <c r="BK1247" s="409"/>
      <c r="BL1247" s="409"/>
      <c r="BV1247" s="409"/>
      <c r="BW1247" s="409"/>
      <c r="BX1247" s="409"/>
      <c r="BY1247" s="409"/>
      <c r="BZ1247" s="409"/>
      <c r="CA1247" s="409"/>
      <c r="CB1247" s="409"/>
      <c r="CL1247" s="409"/>
      <c r="CM1247" s="409"/>
      <c r="CN1247" s="409"/>
      <c r="CO1247" s="409"/>
      <c r="CP1247" s="409"/>
      <c r="CQ1247" s="409"/>
      <c r="CR1247" s="409"/>
      <c r="DB1247" s="409"/>
      <c r="DC1247" s="409"/>
      <c r="DD1247" s="409"/>
      <c r="DE1247" s="409"/>
      <c r="DF1247" s="409"/>
      <c r="DG1247" s="409"/>
      <c r="DH1247" s="409"/>
      <c r="DR1247" s="409"/>
      <c r="DS1247" s="409"/>
      <c r="DT1247" s="409"/>
      <c r="DU1247" s="409"/>
      <c r="DV1247" s="409"/>
      <c r="DW1247" s="409"/>
      <c r="DX1247" s="409"/>
      <c r="EH1247" s="409"/>
      <c r="EI1247" s="409"/>
      <c r="EJ1247" s="409"/>
      <c r="EK1247" s="409"/>
      <c r="EL1247" s="409"/>
      <c r="EM1247" s="409"/>
      <c r="EN1247" s="409"/>
      <c r="EX1247" s="409"/>
      <c r="EY1247" s="409"/>
      <c r="EZ1247" s="409"/>
      <c r="FA1247" s="409"/>
      <c r="FB1247" s="409"/>
      <c r="FC1247" s="409"/>
      <c r="FD1247" s="409"/>
      <c r="FN1247" s="409"/>
      <c r="FO1247" s="409"/>
      <c r="FP1247" s="409"/>
      <c r="FQ1247" s="409"/>
      <c r="FR1247" s="409"/>
      <c r="FS1247" s="409"/>
      <c r="FT1247" s="409"/>
      <c r="GD1247" s="409"/>
      <c r="GE1247" s="409"/>
      <c r="GF1247" s="409"/>
      <c r="GG1247" s="409"/>
      <c r="GH1247" s="409"/>
      <c r="GI1247" s="409"/>
      <c r="GJ1247" s="409"/>
      <c r="GT1247" s="409"/>
      <c r="GU1247" s="409"/>
      <c r="GV1247" s="409"/>
      <c r="GW1247" s="409"/>
      <c r="GX1247" s="409"/>
      <c r="GY1247" s="409"/>
      <c r="GZ1247" s="409"/>
      <c r="HJ1247" s="409"/>
      <c r="HK1247" s="409"/>
      <c r="HL1247" s="409"/>
      <c r="HM1247" s="409"/>
      <c r="HN1247" s="409"/>
      <c r="HO1247" s="409"/>
      <c r="HP1247" s="409"/>
      <c r="HZ1247" s="409"/>
      <c r="IA1247" s="409"/>
      <c r="IB1247" s="409"/>
      <c r="IC1247" s="409"/>
      <c r="ID1247" s="409"/>
      <c r="IE1247" s="409"/>
      <c r="IF1247" s="409"/>
      <c r="IP1247" s="409"/>
      <c r="IQ1247" s="409"/>
      <c r="IR1247" s="409"/>
      <c r="IS1247" s="409"/>
      <c r="IT1247" s="409"/>
      <c r="IU1247" s="409"/>
      <c r="IV1247" s="409"/>
    </row>
    <row r="1248" spans="10:256">
      <c r="J1248" s="409"/>
      <c r="K1248" s="409"/>
      <c r="L1248" s="409"/>
      <c r="M1248" s="409"/>
      <c r="N1248" s="409"/>
      <c r="O1248" s="409"/>
      <c r="P1248" s="409"/>
      <c r="Q1248" s="409"/>
      <c r="R1248" s="409"/>
      <c r="S1248" s="409"/>
      <c r="T1248" s="409"/>
      <c r="U1248" s="409"/>
      <c r="V1248" s="409"/>
      <c r="W1248" s="409"/>
      <c r="X1248" s="409"/>
      <c r="AP1248" s="409"/>
      <c r="AQ1248" s="409"/>
      <c r="AR1248" s="409"/>
      <c r="AS1248" s="409"/>
      <c r="AT1248" s="409"/>
      <c r="AU1248" s="409"/>
      <c r="AV1248" s="409"/>
      <c r="BF1248" s="409"/>
      <c r="BG1248" s="409"/>
      <c r="BH1248" s="409"/>
      <c r="BI1248" s="409"/>
      <c r="BJ1248" s="409"/>
      <c r="BK1248" s="409"/>
      <c r="BL1248" s="409"/>
      <c r="BV1248" s="409"/>
      <c r="BW1248" s="409"/>
      <c r="BX1248" s="409"/>
      <c r="BY1248" s="409"/>
      <c r="BZ1248" s="409"/>
      <c r="CA1248" s="409"/>
      <c r="CB1248" s="409"/>
      <c r="CL1248" s="409"/>
      <c r="CM1248" s="409"/>
      <c r="CN1248" s="409"/>
      <c r="CO1248" s="409"/>
      <c r="CP1248" s="409"/>
      <c r="CQ1248" s="409"/>
      <c r="CR1248" s="409"/>
      <c r="DB1248" s="409"/>
      <c r="DC1248" s="409"/>
      <c r="DD1248" s="409"/>
      <c r="DE1248" s="409"/>
      <c r="DF1248" s="409"/>
      <c r="DG1248" s="409"/>
      <c r="DH1248" s="409"/>
      <c r="DR1248" s="409"/>
      <c r="DS1248" s="409"/>
      <c r="DT1248" s="409"/>
      <c r="DU1248" s="409"/>
      <c r="DV1248" s="409"/>
      <c r="DW1248" s="409"/>
      <c r="DX1248" s="409"/>
      <c r="EH1248" s="409"/>
      <c r="EI1248" s="409"/>
      <c r="EJ1248" s="409"/>
      <c r="EK1248" s="409"/>
      <c r="EL1248" s="409"/>
      <c r="EM1248" s="409"/>
      <c r="EN1248" s="409"/>
      <c r="EX1248" s="409"/>
      <c r="EY1248" s="409"/>
      <c r="EZ1248" s="409"/>
      <c r="FA1248" s="409"/>
      <c r="FB1248" s="409"/>
      <c r="FC1248" s="409"/>
      <c r="FD1248" s="409"/>
      <c r="FN1248" s="409"/>
      <c r="FO1248" s="409"/>
      <c r="FP1248" s="409"/>
      <c r="FQ1248" s="409"/>
      <c r="FR1248" s="409"/>
      <c r="FS1248" s="409"/>
      <c r="FT1248" s="409"/>
      <c r="GD1248" s="409"/>
      <c r="GE1248" s="409"/>
      <c r="GF1248" s="409"/>
      <c r="GG1248" s="409"/>
      <c r="GH1248" s="409"/>
      <c r="GI1248" s="409"/>
      <c r="GJ1248" s="409"/>
      <c r="GT1248" s="409"/>
      <c r="GU1248" s="409"/>
      <c r="GV1248" s="409"/>
      <c r="GW1248" s="409"/>
      <c r="GX1248" s="409"/>
      <c r="GY1248" s="409"/>
      <c r="GZ1248" s="409"/>
      <c r="HJ1248" s="409"/>
      <c r="HK1248" s="409"/>
      <c r="HL1248" s="409"/>
      <c r="HM1248" s="409"/>
      <c r="HN1248" s="409"/>
      <c r="HO1248" s="409"/>
      <c r="HP1248" s="409"/>
      <c r="HZ1248" s="409"/>
      <c r="IA1248" s="409"/>
      <c r="IB1248" s="409"/>
      <c r="IC1248" s="409"/>
      <c r="ID1248" s="409"/>
      <c r="IE1248" s="409"/>
      <c r="IF1248" s="409"/>
      <c r="IP1248" s="409"/>
      <c r="IQ1248" s="409"/>
      <c r="IR1248" s="409"/>
      <c r="IS1248" s="409"/>
      <c r="IT1248" s="409"/>
      <c r="IU1248" s="409"/>
      <c r="IV1248" s="409"/>
    </row>
    <row r="1249" spans="10:256">
      <c r="J1249" s="409"/>
      <c r="K1249" s="409"/>
      <c r="L1249" s="409"/>
      <c r="M1249" s="409"/>
      <c r="N1249" s="409"/>
      <c r="O1249" s="409"/>
      <c r="P1249" s="409"/>
      <c r="Q1249" s="409"/>
      <c r="R1249" s="409"/>
      <c r="S1249" s="409"/>
      <c r="T1249" s="409"/>
      <c r="U1249" s="409"/>
      <c r="V1249" s="409"/>
      <c r="W1249" s="409"/>
      <c r="X1249" s="409"/>
      <c r="AP1249" s="409"/>
      <c r="AQ1249" s="409"/>
      <c r="AR1249" s="409"/>
      <c r="AS1249" s="409"/>
      <c r="AT1249" s="409"/>
      <c r="AU1249" s="409"/>
      <c r="AV1249" s="409"/>
      <c r="BF1249" s="409"/>
      <c r="BG1249" s="409"/>
      <c r="BH1249" s="409"/>
      <c r="BI1249" s="409"/>
      <c r="BJ1249" s="409"/>
      <c r="BK1249" s="409"/>
      <c r="BL1249" s="409"/>
      <c r="BV1249" s="409"/>
      <c r="BW1249" s="409"/>
      <c r="BX1249" s="409"/>
      <c r="BY1249" s="409"/>
      <c r="BZ1249" s="409"/>
      <c r="CA1249" s="409"/>
      <c r="CB1249" s="409"/>
      <c r="CL1249" s="409"/>
      <c r="CM1249" s="409"/>
      <c r="CN1249" s="409"/>
      <c r="CO1249" s="409"/>
      <c r="CP1249" s="409"/>
      <c r="CQ1249" s="409"/>
      <c r="CR1249" s="409"/>
      <c r="DB1249" s="409"/>
      <c r="DC1249" s="409"/>
      <c r="DD1249" s="409"/>
      <c r="DE1249" s="409"/>
      <c r="DF1249" s="409"/>
      <c r="DG1249" s="409"/>
      <c r="DH1249" s="409"/>
      <c r="DR1249" s="409"/>
      <c r="DS1249" s="409"/>
      <c r="DT1249" s="409"/>
      <c r="DU1249" s="409"/>
      <c r="DV1249" s="409"/>
      <c r="DW1249" s="409"/>
      <c r="DX1249" s="409"/>
      <c r="EH1249" s="409"/>
      <c r="EI1249" s="409"/>
      <c r="EJ1249" s="409"/>
      <c r="EK1249" s="409"/>
      <c r="EL1249" s="409"/>
      <c r="EM1249" s="409"/>
      <c r="EN1249" s="409"/>
      <c r="EX1249" s="409"/>
      <c r="EY1249" s="409"/>
      <c r="EZ1249" s="409"/>
      <c r="FA1249" s="409"/>
      <c r="FB1249" s="409"/>
      <c r="FC1249" s="409"/>
      <c r="FD1249" s="409"/>
      <c r="FN1249" s="409"/>
      <c r="FO1249" s="409"/>
      <c r="FP1249" s="409"/>
      <c r="FQ1249" s="409"/>
      <c r="FR1249" s="409"/>
      <c r="FS1249" s="409"/>
      <c r="FT1249" s="409"/>
      <c r="GD1249" s="409"/>
      <c r="GE1249" s="409"/>
      <c r="GF1249" s="409"/>
      <c r="GG1249" s="409"/>
      <c r="GH1249" s="409"/>
      <c r="GI1249" s="409"/>
      <c r="GJ1249" s="409"/>
      <c r="GT1249" s="409"/>
      <c r="GU1249" s="409"/>
      <c r="GV1249" s="409"/>
      <c r="GW1249" s="409"/>
      <c r="GX1249" s="409"/>
      <c r="GY1249" s="409"/>
      <c r="GZ1249" s="409"/>
      <c r="HJ1249" s="409"/>
      <c r="HK1249" s="409"/>
      <c r="HL1249" s="409"/>
      <c r="HM1249" s="409"/>
      <c r="HN1249" s="409"/>
      <c r="HO1249" s="409"/>
      <c r="HP1249" s="409"/>
      <c r="HZ1249" s="409"/>
      <c r="IA1249" s="409"/>
      <c r="IB1249" s="409"/>
      <c r="IC1249" s="409"/>
      <c r="ID1249" s="409"/>
      <c r="IE1249" s="409"/>
      <c r="IF1249" s="409"/>
      <c r="IP1249" s="409"/>
      <c r="IQ1249" s="409"/>
      <c r="IR1249" s="409"/>
      <c r="IS1249" s="409"/>
      <c r="IT1249" s="409"/>
      <c r="IU1249" s="409"/>
      <c r="IV1249" s="409"/>
    </row>
    <row r="1250" spans="10:256">
      <c r="J1250" s="409"/>
      <c r="K1250" s="409"/>
      <c r="L1250" s="409"/>
      <c r="M1250" s="409"/>
      <c r="N1250" s="409"/>
      <c r="O1250" s="409"/>
      <c r="P1250" s="409"/>
      <c r="Q1250" s="409"/>
      <c r="R1250" s="409"/>
      <c r="S1250" s="409"/>
      <c r="T1250" s="409"/>
      <c r="U1250" s="409"/>
      <c r="V1250" s="409"/>
      <c r="W1250" s="409"/>
      <c r="X1250" s="409"/>
      <c r="AP1250" s="409"/>
      <c r="AQ1250" s="409"/>
      <c r="AR1250" s="409"/>
      <c r="AS1250" s="409"/>
      <c r="AT1250" s="409"/>
      <c r="AU1250" s="409"/>
      <c r="AV1250" s="409"/>
      <c r="BF1250" s="409"/>
      <c r="BG1250" s="409"/>
      <c r="BH1250" s="409"/>
      <c r="BI1250" s="409"/>
      <c r="BJ1250" s="409"/>
      <c r="BK1250" s="409"/>
      <c r="BL1250" s="409"/>
      <c r="BV1250" s="409"/>
      <c r="BW1250" s="409"/>
      <c r="BX1250" s="409"/>
      <c r="BY1250" s="409"/>
      <c r="BZ1250" s="409"/>
      <c r="CA1250" s="409"/>
      <c r="CB1250" s="409"/>
      <c r="CL1250" s="409"/>
      <c r="CM1250" s="409"/>
      <c r="CN1250" s="409"/>
      <c r="CO1250" s="409"/>
      <c r="CP1250" s="409"/>
      <c r="CQ1250" s="409"/>
      <c r="CR1250" s="409"/>
      <c r="DB1250" s="409"/>
      <c r="DC1250" s="409"/>
      <c r="DD1250" s="409"/>
      <c r="DE1250" s="409"/>
      <c r="DF1250" s="409"/>
      <c r="DG1250" s="409"/>
      <c r="DH1250" s="409"/>
      <c r="DR1250" s="409"/>
      <c r="DS1250" s="409"/>
      <c r="DT1250" s="409"/>
      <c r="DU1250" s="409"/>
      <c r="DV1250" s="409"/>
      <c r="DW1250" s="409"/>
      <c r="DX1250" s="409"/>
      <c r="EH1250" s="409"/>
      <c r="EI1250" s="409"/>
      <c r="EJ1250" s="409"/>
      <c r="EK1250" s="409"/>
      <c r="EL1250" s="409"/>
      <c r="EM1250" s="409"/>
      <c r="EN1250" s="409"/>
      <c r="EX1250" s="409"/>
      <c r="EY1250" s="409"/>
      <c r="EZ1250" s="409"/>
      <c r="FA1250" s="409"/>
      <c r="FB1250" s="409"/>
      <c r="FC1250" s="409"/>
      <c r="FD1250" s="409"/>
      <c r="FN1250" s="409"/>
      <c r="FO1250" s="409"/>
      <c r="FP1250" s="409"/>
      <c r="FQ1250" s="409"/>
      <c r="FR1250" s="409"/>
      <c r="FS1250" s="409"/>
      <c r="FT1250" s="409"/>
      <c r="GD1250" s="409"/>
      <c r="GE1250" s="409"/>
      <c r="GF1250" s="409"/>
      <c r="GG1250" s="409"/>
      <c r="GH1250" s="409"/>
      <c r="GI1250" s="409"/>
      <c r="GJ1250" s="409"/>
      <c r="GT1250" s="409"/>
      <c r="GU1250" s="409"/>
      <c r="GV1250" s="409"/>
      <c r="GW1250" s="409"/>
      <c r="GX1250" s="409"/>
      <c r="GY1250" s="409"/>
      <c r="GZ1250" s="409"/>
      <c r="HJ1250" s="409"/>
      <c r="HK1250" s="409"/>
      <c r="HL1250" s="409"/>
      <c r="HM1250" s="409"/>
      <c r="HN1250" s="409"/>
      <c r="HO1250" s="409"/>
      <c r="HP1250" s="409"/>
      <c r="HZ1250" s="409"/>
      <c r="IA1250" s="409"/>
      <c r="IB1250" s="409"/>
      <c r="IC1250" s="409"/>
      <c r="ID1250" s="409"/>
      <c r="IE1250" s="409"/>
      <c r="IF1250" s="409"/>
      <c r="IP1250" s="409"/>
      <c r="IQ1250" s="409"/>
      <c r="IR1250" s="409"/>
      <c r="IS1250" s="409"/>
      <c r="IT1250" s="409"/>
      <c r="IU1250" s="409"/>
      <c r="IV1250" s="409"/>
    </row>
    <row r="1251" spans="10:256">
      <c r="J1251" s="409"/>
      <c r="K1251" s="409"/>
      <c r="L1251" s="409"/>
      <c r="M1251" s="409"/>
      <c r="N1251" s="409"/>
      <c r="O1251" s="409"/>
      <c r="P1251" s="409"/>
      <c r="Q1251" s="409"/>
      <c r="R1251" s="409"/>
      <c r="S1251" s="409"/>
      <c r="T1251" s="409"/>
      <c r="U1251" s="409"/>
      <c r="V1251" s="409"/>
      <c r="W1251" s="409"/>
      <c r="X1251" s="409"/>
      <c r="AP1251" s="409"/>
      <c r="AQ1251" s="409"/>
      <c r="AR1251" s="409"/>
      <c r="AS1251" s="409"/>
      <c r="AT1251" s="409"/>
      <c r="AU1251" s="409"/>
      <c r="AV1251" s="409"/>
      <c r="BF1251" s="409"/>
      <c r="BG1251" s="409"/>
      <c r="BH1251" s="409"/>
      <c r="BI1251" s="409"/>
      <c r="BJ1251" s="409"/>
      <c r="BK1251" s="409"/>
      <c r="BL1251" s="409"/>
      <c r="BV1251" s="409"/>
      <c r="BW1251" s="409"/>
      <c r="BX1251" s="409"/>
      <c r="BY1251" s="409"/>
      <c r="BZ1251" s="409"/>
      <c r="CA1251" s="409"/>
      <c r="CB1251" s="409"/>
      <c r="CL1251" s="409"/>
      <c r="CM1251" s="409"/>
      <c r="CN1251" s="409"/>
      <c r="CO1251" s="409"/>
      <c r="CP1251" s="409"/>
      <c r="CQ1251" s="409"/>
      <c r="CR1251" s="409"/>
      <c r="DB1251" s="409"/>
      <c r="DC1251" s="409"/>
      <c r="DD1251" s="409"/>
      <c r="DE1251" s="409"/>
      <c r="DF1251" s="409"/>
      <c r="DG1251" s="409"/>
      <c r="DH1251" s="409"/>
      <c r="DR1251" s="409"/>
      <c r="DS1251" s="409"/>
      <c r="DT1251" s="409"/>
      <c r="DU1251" s="409"/>
      <c r="DV1251" s="409"/>
      <c r="DW1251" s="409"/>
      <c r="DX1251" s="409"/>
      <c r="EH1251" s="409"/>
      <c r="EI1251" s="409"/>
      <c r="EJ1251" s="409"/>
      <c r="EK1251" s="409"/>
      <c r="EL1251" s="409"/>
      <c r="EM1251" s="409"/>
      <c r="EN1251" s="409"/>
      <c r="EX1251" s="409"/>
      <c r="EY1251" s="409"/>
      <c r="EZ1251" s="409"/>
      <c r="FA1251" s="409"/>
      <c r="FB1251" s="409"/>
      <c r="FC1251" s="409"/>
      <c r="FD1251" s="409"/>
      <c r="FN1251" s="409"/>
      <c r="FO1251" s="409"/>
      <c r="FP1251" s="409"/>
      <c r="FQ1251" s="409"/>
      <c r="FR1251" s="409"/>
      <c r="FS1251" s="409"/>
      <c r="FT1251" s="409"/>
      <c r="GD1251" s="409"/>
      <c r="GE1251" s="409"/>
      <c r="GF1251" s="409"/>
      <c r="GG1251" s="409"/>
      <c r="GH1251" s="409"/>
      <c r="GI1251" s="409"/>
      <c r="GJ1251" s="409"/>
      <c r="GT1251" s="409"/>
      <c r="GU1251" s="409"/>
      <c r="GV1251" s="409"/>
      <c r="GW1251" s="409"/>
      <c r="GX1251" s="409"/>
      <c r="GY1251" s="409"/>
      <c r="GZ1251" s="409"/>
      <c r="HJ1251" s="409"/>
      <c r="HK1251" s="409"/>
      <c r="HL1251" s="409"/>
      <c r="HM1251" s="409"/>
      <c r="HN1251" s="409"/>
      <c r="HO1251" s="409"/>
      <c r="HP1251" s="409"/>
      <c r="HZ1251" s="409"/>
      <c r="IA1251" s="409"/>
      <c r="IB1251" s="409"/>
      <c r="IC1251" s="409"/>
      <c r="ID1251" s="409"/>
      <c r="IE1251" s="409"/>
      <c r="IF1251" s="409"/>
      <c r="IP1251" s="409"/>
      <c r="IQ1251" s="409"/>
      <c r="IR1251" s="409"/>
      <c r="IS1251" s="409"/>
      <c r="IT1251" s="409"/>
      <c r="IU1251" s="409"/>
      <c r="IV1251" s="409"/>
    </row>
    <row r="1252" spans="10:256">
      <c r="J1252" s="409"/>
      <c r="K1252" s="409"/>
      <c r="L1252" s="409"/>
      <c r="M1252" s="409"/>
      <c r="N1252" s="409"/>
      <c r="O1252" s="409"/>
      <c r="P1252" s="409"/>
      <c r="Q1252" s="409"/>
      <c r="R1252" s="409"/>
      <c r="S1252" s="409"/>
      <c r="T1252" s="409"/>
      <c r="U1252" s="409"/>
      <c r="V1252" s="409"/>
      <c r="W1252" s="409"/>
      <c r="X1252" s="409"/>
      <c r="AP1252" s="409"/>
      <c r="AQ1252" s="409"/>
      <c r="AR1252" s="409"/>
      <c r="AS1252" s="409"/>
      <c r="AT1252" s="409"/>
      <c r="AU1252" s="409"/>
      <c r="AV1252" s="409"/>
      <c r="BF1252" s="409"/>
      <c r="BG1252" s="409"/>
      <c r="BH1252" s="409"/>
      <c r="BI1252" s="409"/>
      <c r="BJ1252" s="409"/>
      <c r="BK1252" s="409"/>
      <c r="BL1252" s="409"/>
      <c r="BV1252" s="409"/>
      <c r="BW1252" s="409"/>
      <c r="BX1252" s="409"/>
      <c r="BY1252" s="409"/>
      <c r="BZ1252" s="409"/>
      <c r="CA1252" s="409"/>
      <c r="CB1252" s="409"/>
      <c r="CL1252" s="409"/>
      <c r="CM1252" s="409"/>
      <c r="CN1252" s="409"/>
      <c r="CO1252" s="409"/>
      <c r="CP1252" s="409"/>
      <c r="CQ1252" s="409"/>
      <c r="CR1252" s="409"/>
      <c r="DB1252" s="409"/>
      <c r="DC1252" s="409"/>
      <c r="DD1252" s="409"/>
      <c r="DE1252" s="409"/>
      <c r="DF1252" s="409"/>
      <c r="DG1252" s="409"/>
      <c r="DH1252" s="409"/>
      <c r="DR1252" s="409"/>
      <c r="DS1252" s="409"/>
      <c r="DT1252" s="409"/>
      <c r="DU1252" s="409"/>
      <c r="DV1252" s="409"/>
      <c r="DW1252" s="409"/>
      <c r="DX1252" s="409"/>
      <c r="EH1252" s="409"/>
      <c r="EI1252" s="409"/>
      <c r="EJ1252" s="409"/>
      <c r="EK1252" s="409"/>
      <c r="EL1252" s="409"/>
      <c r="EM1252" s="409"/>
      <c r="EN1252" s="409"/>
      <c r="EX1252" s="409"/>
      <c r="EY1252" s="409"/>
      <c r="EZ1252" s="409"/>
      <c r="FA1252" s="409"/>
      <c r="FB1252" s="409"/>
      <c r="FC1252" s="409"/>
      <c r="FD1252" s="409"/>
      <c r="FN1252" s="409"/>
      <c r="FO1252" s="409"/>
      <c r="FP1252" s="409"/>
      <c r="FQ1252" s="409"/>
      <c r="FR1252" s="409"/>
      <c r="FS1252" s="409"/>
      <c r="FT1252" s="409"/>
      <c r="GD1252" s="409"/>
      <c r="GE1252" s="409"/>
      <c r="GF1252" s="409"/>
      <c r="GG1252" s="409"/>
      <c r="GH1252" s="409"/>
      <c r="GI1252" s="409"/>
      <c r="GJ1252" s="409"/>
      <c r="GT1252" s="409"/>
      <c r="GU1252" s="409"/>
      <c r="GV1252" s="409"/>
      <c r="GW1252" s="409"/>
      <c r="GX1252" s="409"/>
      <c r="GY1252" s="409"/>
      <c r="GZ1252" s="409"/>
      <c r="HJ1252" s="409"/>
      <c r="HK1252" s="409"/>
      <c r="HL1252" s="409"/>
      <c r="HM1252" s="409"/>
      <c r="HN1252" s="409"/>
      <c r="HO1252" s="409"/>
      <c r="HP1252" s="409"/>
      <c r="HZ1252" s="409"/>
      <c r="IA1252" s="409"/>
      <c r="IB1252" s="409"/>
      <c r="IC1252" s="409"/>
      <c r="ID1252" s="409"/>
      <c r="IE1252" s="409"/>
      <c r="IF1252" s="409"/>
      <c r="IP1252" s="409"/>
      <c r="IQ1252" s="409"/>
      <c r="IR1252" s="409"/>
      <c r="IS1252" s="409"/>
      <c r="IT1252" s="409"/>
      <c r="IU1252" s="409"/>
      <c r="IV1252" s="409"/>
    </row>
    <row r="1253" spans="10:256">
      <c r="J1253" s="409"/>
      <c r="K1253" s="409"/>
      <c r="L1253" s="409"/>
      <c r="M1253" s="409"/>
      <c r="N1253" s="409"/>
      <c r="O1253" s="409"/>
      <c r="P1253" s="409"/>
      <c r="Q1253" s="409"/>
      <c r="R1253" s="409"/>
      <c r="S1253" s="409"/>
      <c r="T1253" s="409"/>
      <c r="U1253" s="409"/>
      <c r="V1253" s="409"/>
      <c r="W1253" s="409"/>
      <c r="X1253" s="409"/>
      <c r="AP1253" s="409"/>
      <c r="AQ1253" s="409"/>
      <c r="AR1253" s="409"/>
      <c r="AS1253" s="409"/>
      <c r="AT1253" s="409"/>
      <c r="AU1253" s="409"/>
      <c r="AV1253" s="409"/>
      <c r="BF1253" s="409"/>
      <c r="BG1253" s="409"/>
      <c r="BH1253" s="409"/>
      <c r="BI1253" s="409"/>
      <c r="BJ1253" s="409"/>
      <c r="BK1253" s="409"/>
      <c r="BL1253" s="409"/>
      <c r="BV1253" s="409"/>
      <c r="BW1253" s="409"/>
      <c r="BX1253" s="409"/>
      <c r="BY1253" s="409"/>
      <c r="BZ1253" s="409"/>
      <c r="CA1253" s="409"/>
      <c r="CB1253" s="409"/>
      <c r="CL1253" s="409"/>
      <c r="CM1253" s="409"/>
      <c r="CN1253" s="409"/>
      <c r="CO1253" s="409"/>
      <c r="CP1253" s="409"/>
      <c r="CQ1253" s="409"/>
      <c r="CR1253" s="409"/>
      <c r="DB1253" s="409"/>
      <c r="DC1253" s="409"/>
      <c r="DD1253" s="409"/>
      <c r="DE1253" s="409"/>
      <c r="DF1253" s="409"/>
      <c r="DG1253" s="409"/>
      <c r="DH1253" s="409"/>
      <c r="DR1253" s="409"/>
      <c r="DS1253" s="409"/>
      <c r="DT1253" s="409"/>
      <c r="DU1253" s="409"/>
      <c r="DV1253" s="409"/>
      <c r="DW1253" s="409"/>
      <c r="DX1253" s="409"/>
      <c r="EH1253" s="409"/>
      <c r="EI1253" s="409"/>
      <c r="EJ1253" s="409"/>
      <c r="EK1253" s="409"/>
      <c r="EL1253" s="409"/>
      <c r="EM1253" s="409"/>
      <c r="EN1253" s="409"/>
      <c r="EX1253" s="409"/>
      <c r="EY1253" s="409"/>
      <c r="EZ1253" s="409"/>
      <c r="FA1253" s="409"/>
      <c r="FB1253" s="409"/>
      <c r="FC1253" s="409"/>
      <c r="FD1253" s="409"/>
      <c r="FN1253" s="409"/>
      <c r="FO1253" s="409"/>
      <c r="FP1253" s="409"/>
      <c r="FQ1253" s="409"/>
      <c r="FR1253" s="409"/>
      <c r="FS1253" s="409"/>
      <c r="FT1253" s="409"/>
      <c r="GD1253" s="409"/>
      <c r="GE1253" s="409"/>
      <c r="GF1253" s="409"/>
      <c r="GG1253" s="409"/>
      <c r="GH1253" s="409"/>
      <c r="GI1253" s="409"/>
      <c r="GJ1253" s="409"/>
      <c r="GT1253" s="409"/>
      <c r="GU1253" s="409"/>
      <c r="GV1253" s="409"/>
      <c r="GW1253" s="409"/>
      <c r="GX1253" s="409"/>
      <c r="GY1253" s="409"/>
      <c r="GZ1253" s="409"/>
      <c r="HJ1253" s="409"/>
      <c r="HK1253" s="409"/>
      <c r="HL1253" s="409"/>
      <c r="HM1253" s="409"/>
      <c r="HN1253" s="409"/>
      <c r="HO1253" s="409"/>
      <c r="HP1253" s="409"/>
      <c r="HZ1253" s="409"/>
      <c r="IA1253" s="409"/>
      <c r="IB1253" s="409"/>
      <c r="IC1253" s="409"/>
      <c r="ID1253" s="409"/>
      <c r="IE1253" s="409"/>
      <c r="IF1253" s="409"/>
      <c r="IP1253" s="409"/>
      <c r="IQ1253" s="409"/>
      <c r="IR1253" s="409"/>
      <c r="IS1253" s="409"/>
      <c r="IT1253" s="409"/>
      <c r="IU1253" s="409"/>
      <c r="IV1253" s="409"/>
    </row>
    <row r="1254" spans="10:256">
      <c r="J1254" s="409"/>
      <c r="K1254" s="409"/>
      <c r="L1254" s="409"/>
      <c r="M1254" s="409"/>
      <c r="N1254" s="409"/>
      <c r="O1254" s="409"/>
      <c r="P1254" s="409"/>
      <c r="Q1254" s="409"/>
      <c r="R1254" s="409"/>
      <c r="S1254" s="409"/>
      <c r="T1254" s="409"/>
      <c r="U1254" s="409"/>
      <c r="V1254" s="409"/>
      <c r="W1254" s="409"/>
      <c r="X1254" s="409"/>
      <c r="AP1254" s="409"/>
      <c r="AQ1254" s="409"/>
      <c r="AR1254" s="409"/>
      <c r="AS1254" s="409"/>
      <c r="AT1254" s="409"/>
      <c r="AU1254" s="409"/>
      <c r="AV1254" s="409"/>
      <c r="BF1254" s="409"/>
      <c r="BG1254" s="409"/>
      <c r="BH1254" s="409"/>
      <c r="BI1254" s="409"/>
      <c r="BJ1254" s="409"/>
      <c r="BK1254" s="409"/>
      <c r="BL1254" s="409"/>
      <c r="BV1254" s="409"/>
      <c r="BW1254" s="409"/>
      <c r="BX1254" s="409"/>
      <c r="BY1254" s="409"/>
      <c r="BZ1254" s="409"/>
      <c r="CA1254" s="409"/>
      <c r="CB1254" s="409"/>
      <c r="CL1254" s="409"/>
      <c r="CM1254" s="409"/>
      <c r="CN1254" s="409"/>
      <c r="CO1254" s="409"/>
      <c r="CP1254" s="409"/>
      <c r="CQ1254" s="409"/>
      <c r="CR1254" s="409"/>
      <c r="DB1254" s="409"/>
      <c r="DC1254" s="409"/>
      <c r="DD1254" s="409"/>
      <c r="DE1254" s="409"/>
      <c r="DF1254" s="409"/>
      <c r="DG1254" s="409"/>
      <c r="DH1254" s="409"/>
      <c r="DR1254" s="409"/>
      <c r="DS1254" s="409"/>
      <c r="DT1254" s="409"/>
      <c r="DU1254" s="409"/>
      <c r="DV1254" s="409"/>
      <c r="DW1254" s="409"/>
      <c r="DX1254" s="409"/>
      <c r="EH1254" s="409"/>
      <c r="EI1254" s="409"/>
      <c r="EJ1254" s="409"/>
      <c r="EK1254" s="409"/>
      <c r="EL1254" s="409"/>
      <c r="EM1254" s="409"/>
      <c r="EN1254" s="409"/>
      <c r="EX1254" s="409"/>
      <c r="EY1254" s="409"/>
      <c r="EZ1254" s="409"/>
      <c r="FA1254" s="409"/>
      <c r="FB1254" s="409"/>
      <c r="FC1254" s="409"/>
      <c r="FD1254" s="409"/>
      <c r="FN1254" s="409"/>
      <c r="FO1254" s="409"/>
      <c r="FP1254" s="409"/>
      <c r="FQ1254" s="409"/>
      <c r="FR1254" s="409"/>
      <c r="FS1254" s="409"/>
      <c r="FT1254" s="409"/>
      <c r="GD1254" s="409"/>
      <c r="GE1254" s="409"/>
      <c r="GF1254" s="409"/>
      <c r="GG1254" s="409"/>
      <c r="GH1254" s="409"/>
      <c r="GI1254" s="409"/>
      <c r="GJ1254" s="409"/>
      <c r="GT1254" s="409"/>
      <c r="GU1254" s="409"/>
      <c r="GV1254" s="409"/>
      <c r="GW1254" s="409"/>
      <c r="GX1254" s="409"/>
      <c r="GY1254" s="409"/>
      <c r="GZ1254" s="409"/>
      <c r="HJ1254" s="409"/>
      <c r="HK1254" s="409"/>
      <c r="HL1254" s="409"/>
      <c r="HM1254" s="409"/>
      <c r="HN1254" s="409"/>
      <c r="HO1254" s="409"/>
      <c r="HP1254" s="409"/>
      <c r="HZ1254" s="409"/>
      <c r="IA1254" s="409"/>
      <c r="IB1254" s="409"/>
      <c r="IC1254" s="409"/>
      <c r="ID1254" s="409"/>
      <c r="IE1254" s="409"/>
      <c r="IF1254" s="409"/>
      <c r="IP1254" s="409"/>
      <c r="IQ1254" s="409"/>
      <c r="IR1254" s="409"/>
      <c r="IS1254" s="409"/>
      <c r="IT1254" s="409"/>
      <c r="IU1254" s="409"/>
      <c r="IV1254" s="409"/>
    </row>
    <row r="1255" spans="10:256">
      <c r="J1255" s="409"/>
      <c r="K1255" s="409"/>
      <c r="L1255" s="409"/>
      <c r="M1255" s="409"/>
      <c r="N1255" s="409"/>
      <c r="O1255" s="409"/>
      <c r="P1255" s="409"/>
      <c r="Q1255" s="409"/>
      <c r="R1255" s="409"/>
      <c r="S1255" s="409"/>
      <c r="T1255" s="409"/>
      <c r="U1255" s="409"/>
      <c r="V1255" s="409"/>
      <c r="W1255" s="409"/>
      <c r="X1255" s="409"/>
      <c r="AP1255" s="409"/>
      <c r="AQ1255" s="409"/>
      <c r="AR1255" s="409"/>
      <c r="AS1255" s="409"/>
      <c r="AT1255" s="409"/>
      <c r="AU1255" s="409"/>
      <c r="AV1255" s="409"/>
      <c r="BF1255" s="409"/>
      <c r="BG1255" s="409"/>
      <c r="BH1255" s="409"/>
      <c r="BI1255" s="409"/>
      <c r="BJ1255" s="409"/>
      <c r="BK1255" s="409"/>
      <c r="BL1255" s="409"/>
      <c r="BV1255" s="409"/>
      <c r="BW1255" s="409"/>
      <c r="BX1255" s="409"/>
      <c r="BY1255" s="409"/>
      <c r="BZ1255" s="409"/>
      <c r="CA1255" s="409"/>
      <c r="CB1255" s="409"/>
      <c r="CL1255" s="409"/>
      <c r="CM1255" s="409"/>
      <c r="CN1255" s="409"/>
      <c r="CO1255" s="409"/>
      <c r="CP1255" s="409"/>
      <c r="CQ1255" s="409"/>
      <c r="CR1255" s="409"/>
      <c r="DB1255" s="409"/>
      <c r="DC1255" s="409"/>
      <c r="DD1255" s="409"/>
      <c r="DE1255" s="409"/>
      <c r="DF1255" s="409"/>
      <c r="DG1255" s="409"/>
      <c r="DH1255" s="409"/>
      <c r="DR1255" s="409"/>
      <c r="DS1255" s="409"/>
      <c r="DT1255" s="409"/>
      <c r="DU1255" s="409"/>
      <c r="DV1255" s="409"/>
      <c r="DW1255" s="409"/>
      <c r="DX1255" s="409"/>
      <c r="EH1255" s="409"/>
      <c r="EI1255" s="409"/>
      <c r="EJ1255" s="409"/>
      <c r="EK1255" s="409"/>
      <c r="EL1255" s="409"/>
      <c r="EM1255" s="409"/>
      <c r="EN1255" s="409"/>
      <c r="EX1255" s="409"/>
      <c r="EY1255" s="409"/>
      <c r="EZ1255" s="409"/>
      <c r="FA1255" s="409"/>
      <c r="FB1255" s="409"/>
      <c r="FC1255" s="409"/>
      <c r="FD1255" s="409"/>
      <c r="FN1255" s="409"/>
      <c r="FO1255" s="409"/>
      <c r="FP1255" s="409"/>
      <c r="FQ1255" s="409"/>
      <c r="FR1255" s="409"/>
      <c r="FS1255" s="409"/>
      <c r="FT1255" s="409"/>
      <c r="GD1255" s="409"/>
      <c r="GE1255" s="409"/>
      <c r="GF1255" s="409"/>
      <c r="GG1255" s="409"/>
      <c r="GH1255" s="409"/>
      <c r="GI1255" s="409"/>
      <c r="GJ1255" s="409"/>
      <c r="GT1255" s="409"/>
      <c r="GU1255" s="409"/>
      <c r="GV1255" s="409"/>
      <c r="GW1255" s="409"/>
      <c r="GX1255" s="409"/>
      <c r="GY1255" s="409"/>
      <c r="GZ1255" s="409"/>
      <c r="HJ1255" s="409"/>
      <c r="HK1255" s="409"/>
      <c r="HL1255" s="409"/>
      <c r="HM1255" s="409"/>
      <c r="HN1255" s="409"/>
      <c r="HO1255" s="409"/>
      <c r="HP1255" s="409"/>
      <c r="HZ1255" s="409"/>
      <c r="IA1255" s="409"/>
      <c r="IB1255" s="409"/>
      <c r="IC1255" s="409"/>
      <c r="ID1255" s="409"/>
      <c r="IE1255" s="409"/>
      <c r="IF1255" s="409"/>
      <c r="IP1255" s="409"/>
      <c r="IQ1255" s="409"/>
      <c r="IR1255" s="409"/>
      <c r="IS1255" s="409"/>
      <c r="IT1255" s="409"/>
      <c r="IU1255" s="409"/>
      <c r="IV1255" s="409"/>
    </row>
    <row r="1256" spans="10:256">
      <c r="J1256" s="409"/>
      <c r="K1256" s="409"/>
      <c r="L1256" s="409"/>
      <c r="M1256" s="409"/>
      <c r="N1256" s="409"/>
      <c r="O1256" s="409"/>
      <c r="P1256" s="409"/>
      <c r="Q1256" s="409"/>
      <c r="R1256" s="409"/>
      <c r="S1256" s="409"/>
      <c r="T1256" s="409"/>
      <c r="U1256" s="409"/>
      <c r="V1256" s="409"/>
      <c r="W1256" s="409"/>
      <c r="X1256" s="409"/>
      <c r="AP1256" s="409"/>
      <c r="AQ1256" s="409"/>
      <c r="AR1256" s="409"/>
      <c r="AS1256" s="409"/>
      <c r="AT1256" s="409"/>
      <c r="AU1256" s="409"/>
      <c r="AV1256" s="409"/>
      <c r="BF1256" s="409"/>
      <c r="BG1256" s="409"/>
      <c r="BH1256" s="409"/>
      <c r="BI1256" s="409"/>
      <c r="BJ1256" s="409"/>
      <c r="BK1256" s="409"/>
      <c r="BL1256" s="409"/>
      <c r="BV1256" s="409"/>
      <c r="BW1256" s="409"/>
      <c r="BX1256" s="409"/>
      <c r="BY1256" s="409"/>
      <c r="BZ1256" s="409"/>
      <c r="CA1256" s="409"/>
      <c r="CB1256" s="409"/>
      <c r="CL1256" s="409"/>
      <c r="CM1256" s="409"/>
      <c r="CN1256" s="409"/>
      <c r="CO1256" s="409"/>
      <c r="CP1256" s="409"/>
      <c r="CQ1256" s="409"/>
      <c r="CR1256" s="409"/>
      <c r="DB1256" s="409"/>
      <c r="DC1256" s="409"/>
      <c r="DD1256" s="409"/>
      <c r="DE1256" s="409"/>
      <c r="DF1256" s="409"/>
      <c r="DG1256" s="409"/>
      <c r="DH1256" s="409"/>
      <c r="DR1256" s="409"/>
      <c r="DS1256" s="409"/>
      <c r="DT1256" s="409"/>
      <c r="DU1256" s="409"/>
      <c r="DV1256" s="409"/>
      <c r="DW1256" s="409"/>
      <c r="DX1256" s="409"/>
      <c r="EH1256" s="409"/>
      <c r="EI1256" s="409"/>
      <c r="EJ1256" s="409"/>
      <c r="EK1256" s="409"/>
      <c r="EL1256" s="409"/>
      <c r="EM1256" s="409"/>
      <c r="EN1256" s="409"/>
      <c r="EX1256" s="409"/>
      <c r="EY1256" s="409"/>
      <c r="EZ1256" s="409"/>
      <c r="FA1256" s="409"/>
      <c r="FB1256" s="409"/>
      <c r="FC1256" s="409"/>
      <c r="FD1256" s="409"/>
      <c r="FN1256" s="409"/>
      <c r="FO1256" s="409"/>
      <c r="FP1256" s="409"/>
      <c r="FQ1256" s="409"/>
      <c r="FR1256" s="409"/>
      <c r="FS1256" s="409"/>
      <c r="FT1256" s="409"/>
      <c r="GD1256" s="409"/>
      <c r="GE1256" s="409"/>
      <c r="GF1256" s="409"/>
      <c r="GG1256" s="409"/>
      <c r="GH1256" s="409"/>
      <c r="GI1256" s="409"/>
      <c r="GJ1256" s="409"/>
      <c r="GT1256" s="409"/>
      <c r="GU1256" s="409"/>
      <c r="GV1256" s="409"/>
      <c r="GW1256" s="409"/>
      <c r="GX1256" s="409"/>
      <c r="GY1256" s="409"/>
      <c r="GZ1256" s="409"/>
      <c r="HJ1256" s="409"/>
      <c r="HK1256" s="409"/>
      <c r="HL1256" s="409"/>
      <c r="HM1256" s="409"/>
      <c r="HN1256" s="409"/>
      <c r="HO1256" s="409"/>
      <c r="HP1256" s="409"/>
      <c r="HZ1256" s="409"/>
      <c r="IA1256" s="409"/>
      <c r="IB1256" s="409"/>
      <c r="IC1256" s="409"/>
      <c r="ID1256" s="409"/>
      <c r="IE1256" s="409"/>
      <c r="IF1256" s="409"/>
      <c r="IP1256" s="409"/>
      <c r="IQ1256" s="409"/>
      <c r="IR1256" s="409"/>
      <c r="IS1256" s="409"/>
      <c r="IT1256" s="409"/>
      <c r="IU1256" s="409"/>
      <c r="IV1256" s="409"/>
    </row>
    <row r="1257" spans="10:256">
      <c r="J1257" s="409"/>
      <c r="K1257" s="409"/>
      <c r="L1257" s="409"/>
      <c r="M1257" s="409"/>
      <c r="N1257" s="409"/>
      <c r="O1257" s="409"/>
      <c r="P1257" s="409"/>
      <c r="Q1257" s="409"/>
      <c r="R1257" s="409"/>
      <c r="S1257" s="409"/>
      <c r="T1257" s="409"/>
      <c r="U1257" s="409"/>
      <c r="V1257" s="409"/>
      <c r="W1257" s="409"/>
      <c r="X1257" s="409"/>
      <c r="AP1257" s="409"/>
      <c r="AQ1257" s="409"/>
      <c r="AR1257" s="409"/>
      <c r="AS1257" s="409"/>
      <c r="AT1257" s="409"/>
      <c r="AU1257" s="409"/>
      <c r="AV1257" s="409"/>
      <c r="BF1257" s="409"/>
      <c r="BG1257" s="409"/>
      <c r="BH1257" s="409"/>
      <c r="BI1257" s="409"/>
      <c r="BJ1257" s="409"/>
      <c r="BK1257" s="409"/>
      <c r="BL1257" s="409"/>
      <c r="BV1257" s="409"/>
      <c r="BW1257" s="409"/>
      <c r="BX1257" s="409"/>
      <c r="BY1257" s="409"/>
      <c r="BZ1257" s="409"/>
      <c r="CA1257" s="409"/>
      <c r="CB1257" s="409"/>
      <c r="CL1257" s="409"/>
      <c r="CM1257" s="409"/>
      <c r="CN1257" s="409"/>
      <c r="CO1257" s="409"/>
      <c r="CP1257" s="409"/>
      <c r="CQ1257" s="409"/>
      <c r="CR1257" s="409"/>
      <c r="DB1257" s="409"/>
      <c r="DC1257" s="409"/>
      <c r="DD1257" s="409"/>
      <c r="DE1257" s="409"/>
      <c r="DF1257" s="409"/>
      <c r="DG1257" s="409"/>
      <c r="DH1257" s="409"/>
      <c r="DR1257" s="409"/>
      <c r="DS1257" s="409"/>
      <c r="DT1257" s="409"/>
      <c r="DU1257" s="409"/>
      <c r="DV1257" s="409"/>
      <c r="DW1257" s="409"/>
      <c r="DX1257" s="409"/>
      <c r="EH1257" s="409"/>
      <c r="EI1257" s="409"/>
      <c r="EJ1257" s="409"/>
      <c r="EK1257" s="409"/>
      <c r="EL1257" s="409"/>
      <c r="EM1257" s="409"/>
      <c r="EN1257" s="409"/>
      <c r="EX1257" s="409"/>
      <c r="EY1257" s="409"/>
      <c r="EZ1257" s="409"/>
      <c r="FA1257" s="409"/>
      <c r="FB1257" s="409"/>
      <c r="FC1257" s="409"/>
      <c r="FD1257" s="409"/>
      <c r="FN1257" s="409"/>
      <c r="FO1257" s="409"/>
      <c r="FP1257" s="409"/>
      <c r="FQ1257" s="409"/>
      <c r="FR1257" s="409"/>
      <c r="FS1257" s="409"/>
      <c r="FT1257" s="409"/>
      <c r="GD1257" s="409"/>
      <c r="GE1257" s="409"/>
      <c r="GF1257" s="409"/>
      <c r="GG1257" s="409"/>
      <c r="GH1257" s="409"/>
      <c r="GI1257" s="409"/>
      <c r="GJ1257" s="409"/>
      <c r="GT1257" s="409"/>
      <c r="GU1257" s="409"/>
      <c r="GV1257" s="409"/>
      <c r="GW1257" s="409"/>
      <c r="GX1257" s="409"/>
      <c r="GY1257" s="409"/>
      <c r="GZ1257" s="409"/>
      <c r="HJ1257" s="409"/>
      <c r="HK1257" s="409"/>
      <c r="HL1257" s="409"/>
      <c r="HM1257" s="409"/>
      <c r="HN1257" s="409"/>
      <c r="HO1257" s="409"/>
      <c r="HP1257" s="409"/>
      <c r="HZ1257" s="409"/>
      <c r="IA1257" s="409"/>
      <c r="IB1257" s="409"/>
      <c r="IC1257" s="409"/>
      <c r="ID1257" s="409"/>
      <c r="IE1257" s="409"/>
      <c r="IF1257" s="409"/>
      <c r="IP1257" s="409"/>
      <c r="IQ1257" s="409"/>
      <c r="IR1257" s="409"/>
      <c r="IS1257" s="409"/>
      <c r="IT1257" s="409"/>
      <c r="IU1257" s="409"/>
      <c r="IV1257" s="409"/>
    </row>
    <row r="1258" spans="10:256">
      <c r="J1258" s="409"/>
      <c r="K1258" s="409"/>
      <c r="L1258" s="409"/>
      <c r="M1258" s="409"/>
      <c r="N1258" s="409"/>
      <c r="O1258" s="409"/>
      <c r="P1258" s="409"/>
      <c r="Q1258" s="409"/>
      <c r="R1258" s="409"/>
      <c r="S1258" s="409"/>
      <c r="T1258" s="409"/>
      <c r="U1258" s="409"/>
      <c r="V1258" s="409"/>
      <c r="W1258" s="409"/>
      <c r="X1258" s="409"/>
      <c r="AP1258" s="409"/>
      <c r="AQ1258" s="409"/>
      <c r="AR1258" s="409"/>
      <c r="AS1258" s="409"/>
      <c r="AT1258" s="409"/>
      <c r="AU1258" s="409"/>
      <c r="AV1258" s="409"/>
      <c r="BF1258" s="409"/>
      <c r="BG1258" s="409"/>
      <c r="BH1258" s="409"/>
      <c r="BI1258" s="409"/>
      <c r="BJ1258" s="409"/>
      <c r="BK1258" s="409"/>
      <c r="BL1258" s="409"/>
      <c r="BV1258" s="409"/>
      <c r="BW1258" s="409"/>
      <c r="BX1258" s="409"/>
      <c r="BY1258" s="409"/>
      <c r="BZ1258" s="409"/>
      <c r="CA1258" s="409"/>
      <c r="CB1258" s="409"/>
      <c r="CL1258" s="409"/>
      <c r="CM1258" s="409"/>
      <c r="CN1258" s="409"/>
      <c r="CO1258" s="409"/>
      <c r="CP1258" s="409"/>
      <c r="CQ1258" s="409"/>
      <c r="CR1258" s="409"/>
      <c r="DB1258" s="409"/>
      <c r="DC1258" s="409"/>
      <c r="DD1258" s="409"/>
      <c r="DE1258" s="409"/>
      <c r="DF1258" s="409"/>
      <c r="DG1258" s="409"/>
      <c r="DH1258" s="409"/>
      <c r="DR1258" s="409"/>
      <c r="DS1258" s="409"/>
      <c r="DT1258" s="409"/>
      <c r="DU1258" s="409"/>
      <c r="DV1258" s="409"/>
      <c r="DW1258" s="409"/>
      <c r="DX1258" s="409"/>
      <c r="EH1258" s="409"/>
      <c r="EI1258" s="409"/>
      <c r="EJ1258" s="409"/>
      <c r="EK1258" s="409"/>
      <c r="EL1258" s="409"/>
      <c r="EM1258" s="409"/>
      <c r="EN1258" s="409"/>
      <c r="EX1258" s="409"/>
      <c r="EY1258" s="409"/>
      <c r="EZ1258" s="409"/>
      <c r="FA1258" s="409"/>
      <c r="FB1258" s="409"/>
      <c r="FC1258" s="409"/>
      <c r="FD1258" s="409"/>
      <c r="FN1258" s="409"/>
      <c r="FO1258" s="409"/>
      <c r="FP1258" s="409"/>
      <c r="FQ1258" s="409"/>
      <c r="FR1258" s="409"/>
      <c r="FS1258" s="409"/>
      <c r="FT1258" s="409"/>
      <c r="GD1258" s="409"/>
      <c r="GE1258" s="409"/>
      <c r="GF1258" s="409"/>
      <c r="GG1258" s="409"/>
      <c r="GH1258" s="409"/>
      <c r="GI1258" s="409"/>
      <c r="GJ1258" s="409"/>
      <c r="GT1258" s="409"/>
      <c r="GU1258" s="409"/>
      <c r="GV1258" s="409"/>
      <c r="GW1258" s="409"/>
      <c r="GX1258" s="409"/>
      <c r="GY1258" s="409"/>
      <c r="GZ1258" s="409"/>
      <c r="HJ1258" s="409"/>
      <c r="HK1258" s="409"/>
      <c r="HL1258" s="409"/>
      <c r="HM1258" s="409"/>
      <c r="HN1258" s="409"/>
      <c r="HO1258" s="409"/>
      <c r="HP1258" s="409"/>
      <c r="HZ1258" s="409"/>
      <c r="IA1258" s="409"/>
      <c r="IB1258" s="409"/>
      <c r="IC1258" s="409"/>
      <c r="ID1258" s="409"/>
      <c r="IE1258" s="409"/>
      <c r="IF1258" s="409"/>
      <c r="IP1258" s="409"/>
      <c r="IQ1258" s="409"/>
      <c r="IR1258" s="409"/>
      <c r="IS1258" s="409"/>
      <c r="IT1258" s="409"/>
      <c r="IU1258" s="409"/>
      <c r="IV1258" s="409"/>
    </row>
    <row r="1259" spans="10:256">
      <c r="J1259" s="409"/>
      <c r="K1259" s="409"/>
      <c r="L1259" s="409"/>
      <c r="M1259" s="409"/>
      <c r="N1259" s="409"/>
      <c r="O1259" s="409"/>
      <c r="P1259" s="409"/>
      <c r="Q1259" s="409"/>
      <c r="R1259" s="409"/>
      <c r="S1259" s="409"/>
      <c r="T1259" s="409"/>
      <c r="U1259" s="409"/>
      <c r="V1259" s="409"/>
      <c r="W1259" s="409"/>
      <c r="X1259" s="409"/>
      <c r="AP1259" s="409"/>
      <c r="AQ1259" s="409"/>
      <c r="AR1259" s="409"/>
      <c r="AS1259" s="409"/>
      <c r="AT1259" s="409"/>
      <c r="AU1259" s="409"/>
      <c r="AV1259" s="409"/>
      <c r="BF1259" s="409"/>
      <c r="BG1259" s="409"/>
      <c r="BH1259" s="409"/>
      <c r="BI1259" s="409"/>
      <c r="BJ1259" s="409"/>
      <c r="BK1259" s="409"/>
      <c r="BL1259" s="409"/>
      <c r="BV1259" s="409"/>
      <c r="BW1259" s="409"/>
      <c r="BX1259" s="409"/>
      <c r="BY1259" s="409"/>
      <c r="BZ1259" s="409"/>
      <c r="CA1259" s="409"/>
      <c r="CB1259" s="409"/>
      <c r="CL1259" s="409"/>
      <c r="CM1259" s="409"/>
      <c r="CN1259" s="409"/>
      <c r="CO1259" s="409"/>
      <c r="CP1259" s="409"/>
      <c r="CQ1259" s="409"/>
      <c r="CR1259" s="409"/>
      <c r="DB1259" s="409"/>
      <c r="DC1259" s="409"/>
      <c r="DD1259" s="409"/>
      <c r="DE1259" s="409"/>
      <c r="DF1259" s="409"/>
      <c r="DG1259" s="409"/>
      <c r="DH1259" s="409"/>
      <c r="DR1259" s="409"/>
      <c r="DS1259" s="409"/>
      <c r="DT1259" s="409"/>
      <c r="DU1259" s="409"/>
      <c r="DV1259" s="409"/>
      <c r="DW1259" s="409"/>
      <c r="DX1259" s="409"/>
      <c r="EH1259" s="409"/>
      <c r="EI1259" s="409"/>
      <c r="EJ1259" s="409"/>
      <c r="EK1259" s="409"/>
      <c r="EL1259" s="409"/>
      <c r="EM1259" s="409"/>
      <c r="EN1259" s="409"/>
      <c r="EX1259" s="409"/>
      <c r="EY1259" s="409"/>
      <c r="EZ1259" s="409"/>
      <c r="FA1259" s="409"/>
      <c r="FB1259" s="409"/>
      <c r="FC1259" s="409"/>
      <c r="FD1259" s="409"/>
      <c r="FN1259" s="409"/>
      <c r="FO1259" s="409"/>
      <c r="FP1259" s="409"/>
      <c r="FQ1259" s="409"/>
      <c r="FR1259" s="409"/>
      <c r="FS1259" s="409"/>
      <c r="FT1259" s="409"/>
      <c r="GD1259" s="409"/>
      <c r="GE1259" s="409"/>
      <c r="GF1259" s="409"/>
      <c r="GG1259" s="409"/>
      <c r="GH1259" s="409"/>
      <c r="GI1259" s="409"/>
      <c r="GJ1259" s="409"/>
      <c r="GT1259" s="409"/>
      <c r="GU1259" s="409"/>
      <c r="GV1259" s="409"/>
      <c r="GW1259" s="409"/>
      <c r="GX1259" s="409"/>
      <c r="GY1259" s="409"/>
      <c r="GZ1259" s="409"/>
      <c r="HJ1259" s="409"/>
      <c r="HK1259" s="409"/>
      <c r="HL1259" s="409"/>
      <c r="HM1259" s="409"/>
      <c r="HN1259" s="409"/>
      <c r="HO1259" s="409"/>
      <c r="HP1259" s="409"/>
      <c r="HZ1259" s="409"/>
      <c r="IA1259" s="409"/>
      <c r="IB1259" s="409"/>
      <c r="IC1259" s="409"/>
      <c r="ID1259" s="409"/>
      <c r="IE1259" s="409"/>
      <c r="IF1259" s="409"/>
      <c r="IP1259" s="409"/>
      <c r="IQ1259" s="409"/>
      <c r="IR1259" s="409"/>
      <c r="IS1259" s="409"/>
      <c r="IT1259" s="409"/>
      <c r="IU1259" s="409"/>
      <c r="IV1259" s="409"/>
    </row>
    <row r="1260" spans="10:256">
      <c r="J1260" s="409"/>
      <c r="K1260" s="409"/>
      <c r="L1260" s="409"/>
      <c r="M1260" s="409"/>
      <c r="N1260" s="409"/>
      <c r="O1260" s="409"/>
      <c r="P1260" s="409"/>
      <c r="Q1260" s="409"/>
      <c r="R1260" s="409"/>
      <c r="S1260" s="409"/>
      <c r="T1260" s="409"/>
      <c r="U1260" s="409"/>
      <c r="V1260" s="409"/>
      <c r="W1260" s="409"/>
      <c r="X1260" s="409"/>
      <c r="AP1260" s="409"/>
      <c r="AQ1260" s="409"/>
      <c r="AR1260" s="409"/>
      <c r="AS1260" s="409"/>
      <c r="AT1260" s="409"/>
      <c r="AU1260" s="409"/>
      <c r="AV1260" s="409"/>
      <c r="BF1260" s="409"/>
      <c r="BG1260" s="409"/>
      <c r="BH1260" s="409"/>
      <c r="BI1260" s="409"/>
      <c r="BJ1260" s="409"/>
      <c r="BK1260" s="409"/>
      <c r="BL1260" s="409"/>
      <c r="BV1260" s="409"/>
      <c r="BW1260" s="409"/>
      <c r="BX1260" s="409"/>
      <c r="BY1260" s="409"/>
      <c r="BZ1260" s="409"/>
      <c r="CA1260" s="409"/>
      <c r="CB1260" s="409"/>
      <c r="CL1260" s="409"/>
      <c r="CM1260" s="409"/>
      <c r="CN1260" s="409"/>
      <c r="CO1260" s="409"/>
      <c r="CP1260" s="409"/>
      <c r="CQ1260" s="409"/>
      <c r="CR1260" s="409"/>
      <c r="DB1260" s="409"/>
      <c r="DC1260" s="409"/>
      <c r="DD1260" s="409"/>
      <c r="DE1260" s="409"/>
      <c r="DF1260" s="409"/>
      <c r="DG1260" s="409"/>
      <c r="DH1260" s="409"/>
      <c r="DR1260" s="409"/>
      <c r="DS1260" s="409"/>
      <c r="DT1260" s="409"/>
      <c r="DU1260" s="409"/>
      <c r="DV1260" s="409"/>
      <c r="DW1260" s="409"/>
      <c r="DX1260" s="409"/>
      <c r="EH1260" s="409"/>
      <c r="EI1260" s="409"/>
      <c r="EJ1260" s="409"/>
      <c r="EK1260" s="409"/>
      <c r="EL1260" s="409"/>
      <c r="EM1260" s="409"/>
      <c r="EN1260" s="409"/>
      <c r="EX1260" s="409"/>
      <c r="EY1260" s="409"/>
      <c r="EZ1260" s="409"/>
      <c r="FA1260" s="409"/>
      <c r="FB1260" s="409"/>
      <c r="FC1260" s="409"/>
      <c r="FD1260" s="409"/>
      <c r="FN1260" s="409"/>
      <c r="FO1260" s="409"/>
      <c r="FP1260" s="409"/>
      <c r="FQ1260" s="409"/>
      <c r="FR1260" s="409"/>
      <c r="FS1260" s="409"/>
      <c r="FT1260" s="409"/>
      <c r="GD1260" s="409"/>
      <c r="GE1260" s="409"/>
      <c r="GF1260" s="409"/>
      <c r="GG1260" s="409"/>
      <c r="GH1260" s="409"/>
      <c r="GI1260" s="409"/>
      <c r="GJ1260" s="409"/>
      <c r="GT1260" s="409"/>
      <c r="GU1260" s="409"/>
      <c r="GV1260" s="409"/>
      <c r="GW1260" s="409"/>
      <c r="GX1260" s="409"/>
      <c r="GY1260" s="409"/>
      <c r="GZ1260" s="409"/>
      <c r="HJ1260" s="409"/>
      <c r="HK1260" s="409"/>
      <c r="HL1260" s="409"/>
      <c r="HM1260" s="409"/>
      <c r="HN1260" s="409"/>
      <c r="HO1260" s="409"/>
      <c r="HP1260" s="409"/>
      <c r="HZ1260" s="409"/>
      <c r="IA1260" s="409"/>
      <c r="IB1260" s="409"/>
      <c r="IC1260" s="409"/>
      <c r="ID1260" s="409"/>
      <c r="IE1260" s="409"/>
      <c r="IF1260" s="409"/>
      <c r="IP1260" s="409"/>
      <c r="IQ1260" s="409"/>
      <c r="IR1260" s="409"/>
      <c r="IS1260" s="409"/>
      <c r="IT1260" s="409"/>
      <c r="IU1260" s="409"/>
      <c r="IV1260" s="409"/>
    </row>
    <row r="1261" spans="10:256">
      <c r="J1261" s="409"/>
      <c r="K1261" s="409"/>
      <c r="L1261" s="409"/>
      <c r="M1261" s="409"/>
      <c r="N1261" s="409"/>
      <c r="O1261" s="409"/>
      <c r="P1261" s="409"/>
      <c r="Q1261" s="409"/>
      <c r="R1261" s="409"/>
      <c r="S1261" s="409"/>
      <c r="T1261" s="409"/>
      <c r="U1261" s="409"/>
      <c r="V1261" s="409"/>
      <c r="W1261" s="409"/>
      <c r="X1261" s="409"/>
      <c r="AP1261" s="409"/>
      <c r="AQ1261" s="409"/>
      <c r="AR1261" s="409"/>
      <c r="AS1261" s="409"/>
      <c r="AT1261" s="409"/>
      <c r="AU1261" s="409"/>
      <c r="AV1261" s="409"/>
      <c r="BF1261" s="409"/>
      <c r="BG1261" s="409"/>
      <c r="BH1261" s="409"/>
      <c r="BI1261" s="409"/>
      <c r="BJ1261" s="409"/>
      <c r="BK1261" s="409"/>
      <c r="BL1261" s="409"/>
      <c r="BV1261" s="409"/>
      <c r="BW1261" s="409"/>
      <c r="BX1261" s="409"/>
      <c r="BY1261" s="409"/>
      <c r="BZ1261" s="409"/>
      <c r="CA1261" s="409"/>
      <c r="CB1261" s="409"/>
      <c r="CL1261" s="409"/>
      <c r="CM1261" s="409"/>
      <c r="CN1261" s="409"/>
      <c r="CO1261" s="409"/>
      <c r="CP1261" s="409"/>
      <c r="CQ1261" s="409"/>
      <c r="CR1261" s="409"/>
      <c r="DB1261" s="409"/>
      <c r="DC1261" s="409"/>
      <c r="DD1261" s="409"/>
      <c r="DE1261" s="409"/>
      <c r="DF1261" s="409"/>
      <c r="DG1261" s="409"/>
      <c r="DH1261" s="409"/>
      <c r="DR1261" s="409"/>
      <c r="DS1261" s="409"/>
      <c r="DT1261" s="409"/>
      <c r="DU1261" s="409"/>
      <c r="DV1261" s="409"/>
      <c r="DW1261" s="409"/>
      <c r="DX1261" s="409"/>
      <c r="EH1261" s="409"/>
      <c r="EI1261" s="409"/>
      <c r="EJ1261" s="409"/>
      <c r="EK1261" s="409"/>
      <c r="EL1261" s="409"/>
      <c r="EM1261" s="409"/>
      <c r="EN1261" s="409"/>
      <c r="EX1261" s="409"/>
      <c r="EY1261" s="409"/>
      <c r="EZ1261" s="409"/>
      <c r="FA1261" s="409"/>
      <c r="FB1261" s="409"/>
      <c r="FC1261" s="409"/>
      <c r="FD1261" s="409"/>
      <c r="FN1261" s="409"/>
      <c r="FO1261" s="409"/>
      <c r="FP1261" s="409"/>
      <c r="FQ1261" s="409"/>
      <c r="FR1261" s="409"/>
      <c r="FS1261" s="409"/>
      <c r="FT1261" s="409"/>
      <c r="GD1261" s="409"/>
      <c r="GE1261" s="409"/>
      <c r="GF1261" s="409"/>
      <c r="GG1261" s="409"/>
      <c r="GH1261" s="409"/>
      <c r="GI1261" s="409"/>
      <c r="GJ1261" s="409"/>
      <c r="GT1261" s="409"/>
      <c r="GU1261" s="409"/>
      <c r="GV1261" s="409"/>
      <c r="GW1261" s="409"/>
      <c r="GX1261" s="409"/>
      <c r="GY1261" s="409"/>
      <c r="GZ1261" s="409"/>
      <c r="HJ1261" s="409"/>
      <c r="HK1261" s="409"/>
      <c r="HL1261" s="409"/>
      <c r="HM1261" s="409"/>
      <c r="HN1261" s="409"/>
      <c r="HO1261" s="409"/>
      <c r="HP1261" s="409"/>
      <c r="HZ1261" s="409"/>
      <c r="IA1261" s="409"/>
      <c r="IB1261" s="409"/>
      <c r="IC1261" s="409"/>
      <c r="ID1261" s="409"/>
      <c r="IE1261" s="409"/>
      <c r="IF1261" s="409"/>
      <c r="IP1261" s="409"/>
      <c r="IQ1261" s="409"/>
      <c r="IR1261" s="409"/>
      <c r="IS1261" s="409"/>
      <c r="IT1261" s="409"/>
      <c r="IU1261" s="409"/>
      <c r="IV1261" s="409"/>
    </row>
    <row r="1262" spans="10:256">
      <c r="J1262" s="409"/>
      <c r="K1262" s="409"/>
      <c r="L1262" s="409"/>
      <c r="M1262" s="409"/>
      <c r="N1262" s="409"/>
      <c r="O1262" s="409"/>
      <c r="P1262" s="409"/>
      <c r="Q1262" s="409"/>
      <c r="R1262" s="409"/>
      <c r="S1262" s="409"/>
      <c r="T1262" s="409"/>
      <c r="U1262" s="409"/>
      <c r="V1262" s="409"/>
      <c r="W1262" s="409"/>
      <c r="X1262" s="409"/>
      <c r="AP1262" s="409"/>
      <c r="AQ1262" s="409"/>
      <c r="AR1262" s="409"/>
      <c r="AS1262" s="409"/>
      <c r="AT1262" s="409"/>
      <c r="AU1262" s="409"/>
      <c r="AV1262" s="409"/>
      <c r="BF1262" s="409"/>
      <c r="BG1262" s="409"/>
      <c r="BH1262" s="409"/>
      <c r="BI1262" s="409"/>
      <c r="BJ1262" s="409"/>
      <c r="BK1262" s="409"/>
      <c r="BL1262" s="409"/>
      <c r="BV1262" s="409"/>
      <c r="BW1262" s="409"/>
      <c r="BX1262" s="409"/>
      <c r="BY1262" s="409"/>
      <c r="BZ1262" s="409"/>
      <c r="CA1262" s="409"/>
      <c r="CB1262" s="409"/>
      <c r="CL1262" s="409"/>
      <c r="CM1262" s="409"/>
      <c r="CN1262" s="409"/>
      <c r="CO1262" s="409"/>
      <c r="CP1262" s="409"/>
      <c r="CQ1262" s="409"/>
      <c r="CR1262" s="409"/>
      <c r="DB1262" s="409"/>
      <c r="DC1262" s="409"/>
      <c r="DD1262" s="409"/>
      <c r="DE1262" s="409"/>
      <c r="DF1262" s="409"/>
      <c r="DG1262" s="409"/>
      <c r="DH1262" s="409"/>
      <c r="DR1262" s="409"/>
      <c r="DS1262" s="409"/>
      <c r="DT1262" s="409"/>
      <c r="DU1262" s="409"/>
      <c r="DV1262" s="409"/>
      <c r="DW1262" s="409"/>
      <c r="DX1262" s="409"/>
      <c r="EH1262" s="409"/>
      <c r="EI1262" s="409"/>
      <c r="EJ1262" s="409"/>
      <c r="EK1262" s="409"/>
      <c r="EL1262" s="409"/>
      <c r="EM1262" s="409"/>
      <c r="EN1262" s="409"/>
      <c r="EX1262" s="409"/>
      <c r="EY1262" s="409"/>
      <c r="EZ1262" s="409"/>
      <c r="FA1262" s="409"/>
      <c r="FB1262" s="409"/>
      <c r="FC1262" s="409"/>
      <c r="FD1262" s="409"/>
      <c r="FN1262" s="409"/>
      <c r="FO1262" s="409"/>
      <c r="FP1262" s="409"/>
      <c r="FQ1262" s="409"/>
      <c r="FR1262" s="409"/>
      <c r="FS1262" s="409"/>
      <c r="FT1262" s="409"/>
      <c r="GD1262" s="409"/>
      <c r="GE1262" s="409"/>
      <c r="GF1262" s="409"/>
      <c r="GG1262" s="409"/>
      <c r="GH1262" s="409"/>
      <c r="GI1262" s="409"/>
      <c r="GJ1262" s="409"/>
      <c r="GT1262" s="409"/>
      <c r="GU1262" s="409"/>
      <c r="GV1262" s="409"/>
      <c r="GW1262" s="409"/>
      <c r="GX1262" s="409"/>
      <c r="GY1262" s="409"/>
      <c r="GZ1262" s="409"/>
      <c r="HJ1262" s="409"/>
      <c r="HK1262" s="409"/>
      <c r="HL1262" s="409"/>
      <c r="HM1262" s="409"/>
      <c r="HN1262" s="409"/>
      <c r="HO1262" s="409"/>
      <c r="HP1262" s="409"/>
      <c r="HZ1262" s="409"/>
      <c r="IA1262" s="409"/>
      <c r="IB1262" s="409"/>
      <c r="IC1262" s="409"/>
      <c r="ID1262" s="409"/>
      <c r="IE1262" s="409"/>
      <c r="IF1262" s="409"/>
      <c r="IP1262" s="409"/>
      <c r="IQ1262" s="409"/>
      <c r="IR1262" s="409"/>
      <c r="IS1262" s="409"/>
      <c r="IT1262" s="409"/>
      <c r="IU1262" s="409"/>
      <c r="IV1262" s="409"/>
    </row>
    <row r="1263" spans="10:256">
      <c r="J1263" s="409"/>
      <c r="K1263" s="409"/>
      <c r="L1263" s="409"/>
      <c r="M1263" s="409"/>
      <c r="N1263" s="409"/>
      <c r="O1263" s="409"/>
      <c r="P1263" s="409"/>
      <c r="Q1263" s="409"/>
      <c r="R1263" s="409"/>
      <c r="S1263" s="409"/>
      <c r="T1263" s="409"/>
      <c r="U1263" s="409"/>
      <c r="V1263" s="409"/>
      <c r="W1263" s="409"/>
      <c r="X1263" s="409"/>
      <c r="AP1263" s="409"/>
      <c r="AQ1263" s="409"/>
      <c r="AR1263" s="409"/>
      <c r="AS1263" s="409"/>
      <c r="AT1263" s="409"/>
      <c r="AU1263" s="409"/>
      <c r="AV1263" s="409"/>
      <c r="BF1263" s="409"/>
      <c r="BG1263" s="409"/>
      <c r="BH1263" s="409"/>
      <c r="BI1263" s="409"/>
      <c r="BJ1263" s="409"/>
      <c r="BK1263" s="409"/>
      <c r="BL1263" s="409"/>
      <c r="BV1263" s="409"/>
      <c r="BW1263" s="409"/>
      <c r="BX1263" s="409"/>
      <c r="BY1263" s="409"/>
      <c r="BZ1263" s="409"/>
      <c r="CA1263" s="409"/>
      <c r="CB1263" s="409"/>
      <c r="CL1263" s="409"/>
      <c r="CM1263" s="409"/>
      <c r="CN1263" s="409"/>
      <c r="CO1263" s="409"/>
      <c r="CP1263" s="409"/>
      <c r="CQ1263" s="409"/>
      <c r="CR1263" s="409"/>
      <c r="DB1263" s="409"/>
      <c r="DC1263" s="409"/>
      <c r="DD1263" s="409"/>
      <c r="DE1263" s="409"/>
      <c r="DF1263" s="409"/>
      <c r="DG1263" s="409"/>
      <c r="DH1263" s="409"/>
      <c r="DR1263" s="409"/>
      <c r="DS1263" s="409"/>
      <c r="DT1263" s="409"/>
      <c r="DU1263" s="409"/>
      <c r="DV1263" s="409"/>
      <c r="DW1263" s="409"/>
      <c r="DX1263" s="409"/>
      <c r="EH1263" s="409"/>
      <c r="EI1263" s="409"/>
      <c r="EJ1263" s="409"/>
      <c r="EK1263" s="409"/>
      <c r="EL1263" s="409"/>
      <c r="EM1263" s="409"/>
      <c r="EN1263" s="409"/>
      <c r="EX1263" s="409"/>
      <c r="EY1263" s="409"/>
      <c r="EZ1263" s="409"/>
      <c r="FA1263" s="409"/>
      <c r="FB1263" s="409"/>
      <c r="FC1263" s="409"/>
      <c r="FD1263" s="409"/>
      <c r="FN1263" s="409"/>
      <c r="FO1263" s="409"/>
      <c r="FP1263" s="409"/>
      <c r="FQ1263" s="409"/>
      <c r="FR1263" s="409"/>
      <c r="FS1263" s="409"/>
      <c r="FT1263" s="409"/>
      <c r="GD1263" s="409"/>
      <c r="GE1263" s="409"/>
      <c r="GF1263" s="409"/>
      <c r="GG1263" s="409"/>
      <c r="GH1263" s="409"/>
      <c r="GI1263" s="409"/>
      <c r="GJ1263" s="409"/>
      <c r="GT1263" s="409"/>
      <c r="GU1263" s="409"/>
      <c r="GV1263" s="409"/>
      <c r="GW1263" s="409"/>
      <c r="GX1263" s="409"/>
      <c r="GY1263" s="409"/>
      <c r="GZ1263" s="409"/>
      <c r="HJ1263" s="409"/>
      <c r="HK1263" s="409"/>
      <c r="HL1263" s="409"/>
      <c r="HM1263" s="409"/>
      <c r="HN1263" s="409"/>
      <c r="HO1263" s="409"/>
      <c r="HP1263" s="409"/>
      <c r="HZ1263" s="409"/>
      <c r="IA1263" s="409"/>
      <c r="IB1263" s="409"/>
      <c r="IC1263" s="409"/>
      <c r="ID1263" s="409"/>
      <c r="IE1263" s="409"/>
      <c r="IF1263" s="409"/>
      <c r="IP1263" s="409"/>
      <c r="IQ1263" s="409"/>
      <c r="IR1263" s="409"/>
      <c r="IS1263" s="409"/>
      <c r="IT1263" s="409"/>
      <c r="IU1263" s="409"/>
      <c r="IV1263" s="409"/>
    </row>
    <row r="1264" spans="10:256">
      <c r="J1264" s="409"/>
      <c r="K1264" s="409"/>
      <c r="L1264" s="409"/>
      <c r="M1264" s="409"/>
      <c r="N1264" s="409"/>
      <c r="O1264" s="409"/>
      <c r="P1264" s="409"/>
      <c r="Q1264" s="409"/>
      <c r="R1264" s="409"/>
      <c r="S1264" s="409"/>
      <c r="T1264" s="409"/>
      <c r="U1264" s="409"/>
      <c r="V1264" s="409"/>
      <c r="W1264" s="409"/>
      <c r="X1264" s="409"/>
      <c r="AP1264" s="409"/>
      <c r="AQ1264" s="409"/>
      <c r="AR1264" s="409"/>
      <c r="AS1264" s="409"/>
      <c r="AT1264" s="409"/>
      <c r="AU1264" s="409"/>
      <c r="AV1264" s="409"/>
      <c r="BF1264" s="409"/>
      <c r="BG1264" s="409"/>
      <c r="BH1264" s="409"/>
      <c r="BI1264" s="409"/>
      <c r="BJ1264" s="409"/>
      <c r="BK1264" s="409"/>
      <c r="BL1264" s="409"/>
      <c r="BV1264" s="409"/>
      <c r="BW1264" s="409"/>
      <c r="BX1264" s="409"/>
      <c r="BY1264" s="409"/>
      <c r="BZ1264" s="409"/>
      <c r="CA1264" s="409"/>
      <c r="CB1264" s="409"/>
      <c r="CL1264" s="409"/>
      <c r="CM1264" s="409"/>
      <c r="CN1264" s="409"/>
      <c r="CO1264" s="409"/>
      <c r="CP1264" s="409"/>
      <c r="CQ1264" s="409"/>
      <c r="CR1264" s="409"/>
      <c r="DB1264" s="409"/>
      <c r="DC1264" s="409"/>
      <c r="DD1264" s="409"/>
      <c r="DE1264" s="409"/>
      <c r="DF1264" s="409"/>
      <c r="DG1264" s="409"/>
      <c r="DH1264" s="409"/>
      <c r="DR1264" s="409"/>
      <c r="DS1264" s="409"/>
      <c r="DT1264" s="409"/>
      <c r="DU1264" s="409"/>
      <c r="DV1264" s="409"/>
      <c r="DW1264" s="409"/>
      <c r="DX1264" s="409"/>
      <c r="EH1264" s="409"/>
      <c r="EI1264" s="409"/>
      <c r="EJ1264" s="409"/>
      <c r="EK1264" s="409"/>
      <c r="EL1264" s="409"/>
      <c r="EM1264" s="409"/>
      <c r="EN1264" s="409"/>
      <c r="EX1264" s="409"/>
      <c r="EY1264" s="409"/>
      <c r="EZ1264" s="409"/>
      <c r="FA1264" s="409"/>
      <c r="FB1264" s="409"/>
      <c r="FC1264" s="409"/>
      <c r="FD1264" s="409"/>
      <c r="FN1264" s="409"/>
      <c r="FO1264" s="409"/>
      <c r="FP1264" s="409"/>
      <c r="FQ1264" s="409"/>
      <c r="FR1264" s="409"/>
      <c r="FS1264" s="409"/>
      <c r="FT1264" s="409"/>
      <c r="GD1264" s="409"/>
      <c r="GE1264" s="409"/>
      <c r="GF1264" s="409"/>
      <c r="GG1264" s="409"/>
      <c r="GH1264" s="409"/>
      <c r="GI1264" s="409"/>
      <c r="GJ1264" s="409"/>
      <c r="GT1264" s="409"/>
      <c r="GU1264" s="409"/>
      <c r="GV1264" s="409"/>
      <c r="GW1264" s="409"/>
      <c r="GX1264" s="409"/>
      <c r="GY1264" s="409"/>
      <c r="GZ1264" s="409"/>
      <c r="HJ1264" s="409"/>
      <c r="HK1264" s="409"/>
      <c r="HL1264" s="409"/>
      <c r="HM1264" s="409"/>
      <c r="HN1264" s="409"/>
      <c r="HO1264" s="409"/>
      <c r="HP1264" s="409"/>
      <c r="HZ1264" s="409"/>
      <c r="IA1264" s="409"/>
      <c r="IB1264" s="409"/>
      <c r="IC1264" s="409"/>
      <c r="ID1264" s="409"/>
      <c r="IE1264" s="409"/>
      <c r="IF1264" s="409"/>
      <c r="IP1264" s="409"/>
      <c r="IQ1264" s="409"/>
      <c r="IR1264" s="409"/>
      <c r="IS1264" s="409"/>
      <c r="IT1264" s="409"/>
      <c r="IU1264" s="409"/>
      <c r="IV1264" s="409"/>
    </row>
    <row r="1265" spans="10:256">
      <c r="J1265" s="409"/>
      <c r="K1265" s="409"/>
      <c r="L1265" s="409"/>
      <c r="M1265" s="409"/>
      <c r="N1265" s="409"/>
      <c r="O1265" s="409"/>
      <c r="P1265" s="409"/>
      <c r="Q1265" s="409"/>
      <c r="R1265" s="409"/>
      <c r="S1265" s="409"/>
      <c r="T1265" s="409"/>
      <c r="U1265" s="409"/>
      <c r="V1265" s="409"/>
      <c r="W1265" s="409"/>
      <c r="X1265" s="409"/>
      <c r="AP1265" s="409"/>
      <c r="AQ1265" s="409"/>
      <c r="AR1265" s="409"/>
      <c r="AS1265" s="409"/>
      <c r="AT1265" s="409"/>
      <c r="AU1265" s="409"/>
      <c r="AV1265" s="409"/>
      <c r="BF1265" s="409"/>
      <c r="BG1265" s="409"/>
      <c r="BH1265" s="409"/>
      <c r="BI1265" s="409"/>
      <c r="BJ1265" s="409"/>
      <c r="BK1265" s="409"/>
      <c r="BL1265" s="409"/>
      <c r="BV1265" s="409"/>
      <c r="BW1265" s="409"/>
      <c r="BX1265" s="409"/>
      <c r="BY1265" s="409"/>
      <c r="BZ1265" s="409"/>
      <c r="CA1265" s="409"/>
      <c r="CB1265" s="409"/>
      <c r="CL1265" s="409"/>
      <c r="CM1265" s="409"/>
      <c r="CN1265" s="409"/>
      <c r="CO1265" s="409"/>
      <c r="CP1265" s="409"/>
      <c r="CQ1265" s="409"/>
      <c r="CR1265" s="409"/>
      <c r="DB1265" s="409"/>
      <c r="DC1265" s="409"/>
      <c r="DD1265" s="409"/>
      <c r="DE1265" s="409"/>
      <c r="DF1265" s="409"/>
      <c r="DG1265" s="409"/>
      <c r="DH1265" s="409"/>
      <c r="DR1265" s="409"/>
      <c r="DS1265" s="409"/>
      <c r="DT1265" s="409"/>
      <c r="DU1265" s="409"/>
      <c r="DV1265" s="409"/>
      <c r="DW1265" s="409"/>
      <c r="DX1265" s="409"/>
      <c r="EH1265" s="409"/>
      <c r="EI1265" s="409"/>
      <c r="EJ1265" s="409"/>
      <c r="EK1265" s="409"/>
      <c r="EL1265" s="409"/>
      <c r="EM1265" s="409"/>
      <c r="EN1265" s="409"/>
      <c r="EX1265" s="409"/>
      <c r="EY1265" s="409"/>
      <c r="EZ1265" s="409"/>
      <c r="FA1265" s="409"/>
      <c r="FB1265" s="409"/>
      <c r="FC1265" s="409"/>
      <c r="FD1265" s="409"/>
      <c r="FN1265" s="409"/>
      <c r="FO1265" s="409"/>
      <c r="FP1265" s="409"/>
      <c r="FQ1265" s="409"/>
      <c r="FR1265" s="409"/>
      <c r="FS1265" s="409"/>
      <c r="FT1265" s="409"/>
      <c r="GD1265" s="409"/>
      <c r="GE1265" s="409"/>
      <c r="GF1265" s="409"/>
      <c r="GG1265" s="409"/>
      <c r="GH1265" s="409"/>
      <c r="GI1265" s="409"/>
      <c r="GJ1265" s="409"/>
      <c r="GT1265" s="409"/>
      <c r="GU1265" s="409"/>
      <c r="GV1265" s="409"/>
      <c r="GW1265" s="409"/>
      <c r="GX1265" s="409"/>
      <c r="GY1265" s="409"/>
      <c r="GZ1265" s="409"/>
      <c r="HJ1265" s="409"/>
      <c r="HK1265" s="409"/>
      <c r="HL1265" s="409"/>
      <c r="HM1265" s="409"/>
      <c r="HN1265" s="409"/>
      <c r="HO1265" s="409"/>
      <c r="HP1265" s="409"/>
      <c r="HZ1265" s="409"/>
      <c r="IA1265" s="409"/>
      <c r="IB1265" s="409"/>
      <c r="IC1265" s="409"/>
      <c r="ID1265" s="409"/>
      <c r="IE1265" s="409"/>
      <c r="IF1265" s="409"/>
      <c r="IP1265" s="409"/>
      <c r="IQ1265" s="409"/>
      <c r="IR1265" s="409"/>
      <c r="IS1265" s="409"/>
      <c r="IT1265" s="409"/>
      <c r="IU1265" s="409"/>
      <c r="IV1265" s="409"/>
    </row>
    <row r="1266" spans="10:256">
      <c r="J1266" s="409"/>
      <c r="K1266" s="409"/>
      <c r="L1266" s="409"/>
      <c r="M1266" s="409"/>
      <c r="N1266" s="409"/>
      <c r="O1266" s="409"/>
      <c r="P1266" s="409"/>
      <c r="Q1266" s="409"/>
      <c r="R1266" s="409"/>
      <c r="S1266" s="409"/>
      <c r="T1266" s="409"/>
      <c r="U1266" s="409"/>
      <c r="V1266" s="409"/>
      <c r="W1266" s="409"/>
      <c r="X1266" s="409"/>
      <c r="AP1266" s="409"/>
      <c r="AQ1266" s="409"/>
      <c r="AR1266" s="409"/>
      <c r="AS1266" s="409"/>
      <c r="AT1266" s="409"/>
      <c r="AU1266" s="409"/>
      <c r="AV1266" s="409"/>
      <c r="BF1266" s="409"/>
      <c r="BG1266" s="409"/>
      <c r="BH1266" s="409"/>
      <c r="BI1266" s="409"/>
      <c r="BJ1266" s="409"/>
      <c r="BK1266" s="409"/>
      <c r="BL1266" s="409"/>
      <c r="BV1266" s="409"/>
      <c r="BW1266" s="409"/>
      <c r="BX1266" s="409"/>
      <c r="BY1266" s="409"/>
      <c r="BZ1266" s="409"/>
      <c r="CA1266" s="409"/>
      <c r="CB1266" s="409"/>
      <c r="CL1266" s="409"/>
      <c r="CM1266" s="409"/>
      <c r="CN1266" s="409"/>
      <c r="CO1266" s="409"/>
      <c r="CP1266" s="409"/>
      <c r="CQ1266" s="409"/>
      <c r="CR1266" s="409"/>
      <c r="DB1266" s="409"/>
      <c r="DC1266" s="409"/>
      <c r="DD1266" s="409"/>
      <c r="DE1266" s="409"/>
      <c r="DF1266" s="409"/>
      <c r="DG1266" s="409"/>
      <c r="DH1266" s="409"/>
      <c r="DR1266" s="409"/>
      <c r="DS1266" s="409"/>
      <c r="DT1266" s="409"/>
      <c r="DU1266" s="409"/>
      <c r="DV1266" s="409"/>
      <c r="DW1266" s="409"/>
      <c r="DX1266" s="409"/>
      <c r="EH1266" s="409"/>
      <c r="EI1266" s="409"/>
      <c r="EJ1266" s="409"/>
      <c r="EK1266" s="409"/>
      <c r="EL1266" s="409"/>
      <c r="EM1266" s="409"/>
      <c r="EN1266" s="409"/>
      <c r="EX1266" s="409"/>
      <c r="EY1266" s="409"/>
      <c r="EZ1266" s="409"/>
      <c r="FA1266" s="409"/>
      <c r="FB1266" s="409"/>
      <c r="FC1266" s="409"/>
      <c r="FD1266" s="409"/>
      <c r="FN1266" s="409"/>
      <c r="FO1266" s="409"/>
      <c r="FP1266" s="409"/>
      <c r="FQ1266" s="409"/>
      <c r="FR1266" s="409"/>
      <c r="FS1266" s="409"/>
      <c r="FT1266" s="409"/>
      <c r="GD1266" s="409"/>
      <c r="GE1266" s="409"/>
      <c r="GF1266" s="409"/>
      <c r="GG1266" s="409"/>
      <c r="GH1266" s="409"/>
      <c r="GI1266" s="409"/>
      <c r="GJ1266" s="409"/>
      <c r="GT1266" s="409"/>
      <c r="GU1266" s="409"/>
      <c r="GV1266" s="409"/>
      <c r="GW1266" s="409"/>
      <c r="GX1266" s="409"/>
      <c r="GY1266" s="409"/>
      <c r="GZ1266" s="409"/>
      <c r="HJ1266" s="409"/>
      <c r="HK1266" s="409"/>
      <c r="HL1266" s="409"/>
      <c r="HM1266" s="409"/>
      <c r="HN1266" s="409"/>
      <c r="HO1266" s="409"/>
      <c r="HP1266" s="409"/>
      <c r="HZ1266" s="409"/>
      <c r="IA1266" s="409"/>
      <c r="IB1266" s="409"/>
      <c r="IC1266" s="409"/>
      <c r="ID1266" s="409"/>
      <c r="IE1266" s="409"/>
      <c r="IF1266" s="409"/>
      <c r="IP1266" s="409"/>
      <c r="IQ1266" s="409"/>
      <c r="IR1266" s="409"/>
      <c r="IS1266" s="409"/>
      <c r="IT1266" s="409"/>
      <c r="IU1266" s="409"/>
      <c r="IV1266" s="409"/>
    </row>
    <row r="1267" spans="10:256">
      <c r="J1267" s="409"/>
      <c r="K1267" s="409"/>
      <c r="L1267" s="409"/>
      <c r="M1267" s="409"/>
      <c r="N1267" s="409"/>
      <c r="O1267" s="409"/>
      <c r="P1267" s="409"/>
      <c r="Q1267" s="409"/>
      <c r="R1267" s="409"/>
      <c r="S1267" s="409"/>
      <c r="T1267" s="409"/>
      <c r="U1267" s="409"/>
      <c r="V1267" s="409"/>
      <c r="W1267" s="409"/>
      <c r="X1267" s="409"/>
      <c r="AP1267" s="409"/>
      <c r="AQ1267" s="409"/>
      <c r="AR1267" s="409"/>
      <c r="AS1267" s="409"/>
      <c r="AT1267" s="409"/>
      <c r="AU1267" s="409"/>
      <c r="AV1267" s="409"/>
      <c r="BF1267" s="409"/>
      <c r="BG1267" s="409"/>
      <c r="BH1267" s="409"/>
      <c r="BI1267" s="409"/>
      <c r="BJ1267" s="409"/>
      <c r="BK1267" s="409"/>
      <c r="BL1267" s="409"/>
      <c r="BV1267" s="409"/>
      <c r="BW1267" s="409"/>
      <c r="BX1267" s="409"/>
      <c r="BY1267" s="409"/>
      <c r="BZ1267" s="409"/>
      <c r="CA1267" s="409"/>
      <c r="CB1267" s="409"/>
      <c r="CL1267" s="409"/>
      <c r="CM1267" s="409"/>
      <c r="CN1267" s="409"/>
      <c r="CO1267" s="409"/>
      <c r="CP1267" s="409"/>
      <c r="CQ1267" s="409"/>
      <c r="CR1267" s="409"/>
      <c r="DB1267" s="409"/>
      <c r="DC1267" s="409"/>
      <c r="DD1267" s="409"/>
      <c r="DE1267" s="409"/>
      <c r="DF1267" s="409"/>
      <c r="DG1267" s="409"/>
      <c r="DH1267" s="409"/>
      <c r="DR1267" s="409"/>
      <c r="DS1267" s="409"/>
      <c r="DT1267" s="409"/>
      <c r="DU1267" s="409"/>
      <c r="DV1267" s="409"/>
      <c r="DW1267" s="409"/>
      <c r="DX1267" s="409"/>
      <c r="EH1267" s="409"/>
      <c r="EI1267" s="409"/>
      <c r="EJ1267" s="409"/>
      <c r="EK1267" s="409"/>
      <c r="EL1267" s="409"/>
      <c r="EM1267" s="409"/>
      <c r="EN1267" s="409"/>
      <c r="EX1267" s="409"/>
      <c r="EY1267" s="409"/>
      <c r="EZ1267" s="409"/>
      <c r="FA1267" s="409"/>
      <c r="FB1267" s="409"/>
      <c r="FC1267" s="409"/>
      <c r="FD1267" s="409"/>
      <c r="FN1267" s="409"/>
      <c r="FO1267" s="409"/>
      <c r="FP1267" s="409"/>
      <c r="FQ1267" s="409"/>
      <c r="FR1267" s="409"/>
      <c r="FS1267" s="409"/>
      <c r="FT1267" s="409"/>
      <c r="GD1267" s="409"/>
      <c r="GE1267" s="409"/>
      <c r="GF1267" s="409"/>
      <c r="GG1267" s="409"/>
      <c r="GH1267" s="409"/>
      <c r="GI1267" s="409"/>
      <c r="GJ1267" s="409"/>
      <c r="GT1267" s="409"/>
      <c r="GU1267" s="409"/>
      <c r="GV1267" s="409"/>
      <c r="GW1267" s="409"/>
      <c r="GX1267" s="409"/>
      <c r="GY1267" s="409"/>
      <c r="GZ1267" s="409"/>
      <c r="HJ1267" s="409"/>
      <c r="HK1267" s="409"/>
      <c r="HL1267" s="409"/>
      <c r="HM1267" s="409"/>
      <c r="HN1267" s="409"/>
      <c r="HO1267" s="409"/>
      <c r="HP1267" s="409"/>
      <c r="HZ1267" s="409"/>
      <c r="IA1267" s="409"/>
      <c r="IB1267" s="409"/>
      <c r="IC1267" s="409"/>
      <c r="ID1267" s="409"/>
      <c r="IE1267" s="409"/>
      <c r="IF1267" s="409"/>
      <c r="IP1267" s="409"/>
      <c r="IQ1267" s="409"/>
      <c r="IR1267" s="409"/>
      <c r="IS1267" s="409"/>
      <c r="IT1267" s="409"/>
      <c r="IU1267" s="409"/>
      <c r="IV1267" s="409"/>
    </row>
    <row r="1268" spans="10:256">
      <c r="J1268" s="409"/>
      <c r="K1268" s="409"/>
      <c r="L1268" s="409"/>
      <c r="M1268" s="409"/>
      <c r="N1268" s="409"/>
      <c r="O1268" s="409"/>
      <c r="P1268" s="409"/>
      <c r="Q1268" s="409"/>
      <c r="R1268" s="409"/>
      <c r="S1268" s="409"/>
      <c r="T1268" s="409"/>
      <c r="U1268" s="409"/>
      <c r="V1268" s="409"/>
      <c r="W1268" s="409"/>
      <c r="X1268" s="409"/>
      <c r="AP1268" s="409"/>
      <c r="AQ1268" s="409"/>
      <c r="AR1268" s="409"/>
      <c r="AS1268" s="409"/>
      <c r="AT1268" s="409"/>
      <c r="AU1268" s="409"/>
      <c r="AV1268" s="409"/>
      <c r="BF1268" s="409"/>
      <c r="BG1268" s="409"/>
      <c r="BH1268" s="409"/>
      <c r="BI1268" s="409"/>
      <c r="BJ1268" s="409"/>
      <c r="BK1268" s="409"/>
      <c r="BL1268" s="409"/>
      <c r="BV1268" s="409"/>
      <c r="BW1268" s="409"/>
      <c r="BX1268" s="409"/>
      <c r="BY1268" s="409"/>
      <c r="BZ1268" s="409"/>
      <c r="CA1268" s="409"/>
      <c r="CB1268" s="409"/>
      <c r="CL1268" s="409"/>
      <c r="CM1268" s="409"/>
      <c r="CN1268" s="409"/>
      <c r="CO1268" s="409"/>
      <c r="CP1268" s="409"/>
      <c r="CQ1268" s="409"/>
      <c r="CR1268" s="409"/>
      <c r="DB1268" s="409"/>
      <c r="DC1268" s="409"/>
      <c r="DD1268" s="409"/>
      <c r="DE1268" s="409"/>
      <c r="DF1268" s="409"/>
      <c r="DG1268" s="409"/>
      <c r="DH1268" s="409"/>
      <c r="DR1268" s="409"/>
      <c r="DS1268" s="409"/>
      <c r="DT1268" s="409"/>
      <c r="DU1268" s="409"/>
      <c r="DV1268" s="409"/>
      <c r="DW1268" s="409"/>
      <c r="DX1268" s="409"/>
      <c r="EH1268" s="409"/>
      <c r="EI1268" s="409"/>
      <c r="EJ1268" s="409"/>
      <c r="EK1268" s="409"/>
      <c r="EL1268" s="409"/>
      <c r="EM1268" s="409"/>
      <c r="EN1268" s="409"/>
      <c r="EX1268" s="409"/>
      <c r="EY1268" s="409"/>
      <c r="EZ1268" s="409"/>
      <c r="FA1268" s="409"/>
      <c r="FB1268" s="409"/>
      <c r="FC1268" s="409"/>
      <c r="FD1268" s="409"/>
      <c r="FN1268" s="409"/>
      <c r="FO1268" s="409"/>
      <c r="FP1268" s="409"/>
      <c r="FQ1268" s="409"/>
      <c r="FR1268" s="409"/>
      <c r="FS1268" s="409"/>
      <c r="FT1268" s="409"/>
      <c r="GD1268" s="409"/>
      <c r="GE1268" s="409"/>
      <c r="GF1268" s="409"/>
      <c r="GG1268" s="409"/>
      <c r="GH1268" s="409"/>
      <c r="GI1268" s="409"/>
      <c r="GJ1268" s="409"/>
      <c r="GT1268" s="409"/>
      <c r="GU1268" s="409"/>
      <c r="GV1268" s="409"/>
      <c r="GW1268" s="409"/>
      <c r="GX1268" s="409"/>
      <c r="GY1268" s="409"/>
      <c r="GZ1268" s="409"/>
      <c r="HJ1268" s="409"/>
      <c r="HK1268" s="409"/>
      <c r="HL1268" s="409"/>
      <c r="HM1268" s="409"/>
      <c r="HN1268" s="409"/>
      <c r="HO1268" s="409"/>
      <c r="HP1268" s="409"/>
      <c r="HZ1268" s="409"/>
      <c r="IA1268" s="409"/>
      <c r="IB1268" s="409"/>
      <c r="IC1268" s="409"/>
      <c r="ID1268" s="409"/>
      <c r="IE1268" s="409"/>
      <c r="IF1268" s="409"/>
      <c r="IP1268" s="409"/>
      <c r="IQ1268" s="409"/>
      <c r="IR1268" s="409"/>
      <c r="IS1268" s="409"/>
      <c r="IT1268" s="409"/>
      <c r="IU1268" s="409"/>
      <c r="IV1268" s="409"/>
    </row>
    <row r="1269" spans="10:256">
      <c r="J1269" s="409"/>
      <c r="K1269" s="409"/>
      <c r="L1269" s="409"/>
      <c r="M1269" s="409"/>
      <c r="N1269" s="409"/>
      <c r="O1269" s="409"/>
      <c r="P1269" s="409"/>
      <c r="Q1269" s="409"/>
      <c r="R1269" s="409"/>
      <c r="S1269" s="409"/>
      <c r="T1269" s="409"/>
      <c r="U1269" s="409"/>
      <c r="V1269" s="409"/>
      <c r="W1269" s="409"/>
      <c r="X1269" s="409"/>
      <c r="AP1269" s="409"/>
      <c r="AQ1269" s="409"/>
      <c r="AR1269" s="409"/>
      <c r="AS1269" s="409"/>
      <c r="AT1269" s="409"/>
      <c r="AU1269" s="409"/>
      <c r="AV1269" s="409"/>
      <c r="BF1269" s="409"/>
      <c r="BG1269" s="409"/>
      <c r="BH1269" s="409"/>
      <c r="BI1269" s="409"/>
      <c r="BJ1269" s="409"/>
      <c r="BK1269" s="409"/>
      <c r="BL1269" s="409"/>
      <c r="BV1269" s="409"/>
      <c r="BW1269" s="409"/>
      <c r="BX1269" s="409"/>
      <c r="BY1269" s="409"/>
      <c r="BZ1269" s="409"/>
      <c r="CA1269" s="409"/>
      <c r="CB1269" s="409"/>
      <c r="CL1269" s="409"/>
      <c r="CM1269" s="409"/>
      <c r="CN1269" s="409"/>
      <c r="CO1269" s="409"/>
      <c r="CP1269" s="409"/>
      <c r="CQ1269" s="409"/>
      <c r="CR1269" s="409"/>
      <c r="DB1269" s="409"/>
      <c r="DC1269" s="409"/>
      <c r="DD1269" s="409"/>
      <c r="DE1269" s="409"/>
      <c r="DF1269" s="409"/>
      <c r="DG1269" s="409"/>
      <c r="DH1269" s="409"/>
      <c r="DR1269" s="409"/>
      <c r="DS1269" s="409"/>
      <c r="DT1269" s="409"/>
      <c r="DU1269" s="409"/>
      <c r="DV1269" s="409"/>
      <c r="DW1269" s="409"/>
      <c r="DX1269" s="409"/>
      <c r="EH1269" s="409"/>
      <c r="EI1269" s="409"/>
      <c r="EJ1269" s="409"/>
      <c r="EK1269" s="409"/>
      <c r="EL1269" s="409"/>
      <c r="EM1269" s="409"/>
      <c r="EN1269" s="409"/>
      <c r="EX1269" s="409"/>
      <c r="EY1269" s="409"/>
      <c r="EZ1269" s="409"/>
      <c r="FA1269" s="409"/>
      <c r="FB1269" s="409"/>
      <c r="FC1269" s="409"/>
      <c r="FD1269" s="409"/>
      <c r="FN1269" s="409"/>
      <c r="FO1269" s="409"/>
      <c r="FP1269" s="409"/>
      <c r="FQ1269" s="409"/>
      <c r="FR1269" s="409"/>
      <c r="FS1269" s="409"/>
      <c r="FT1269" s="409"/>
      <c r="GD1269" s="409"/>
      <c r="GE1269" s="409"/>
      <c r="GF1269" s="409"/>
      <c r="GG1269" s="409"/>
      <c r="GH1269" s="409"/>
      <c r="GI1269" s="409"/>
      <c r="GJ1269" s="409"/>
      <c r="GT1269" s="409"/>
      <c r="GU1269" s="409"/>
      <c r="GV1269" s="409"/>
      <c r="GW1269" s="409"/>
      <c r="GX1269" s="409"/>
      <c r="GY1269" s="409"/>
      <c r="GZ1269" s="409"/>
      <c r="HJ1269" s="409"/>
      <c r="HK1269" s="409"/>
      <c r="HL1269" s="409"/>
      <c r="HM1269" s="409"/>
      <c r="HN1269" s="409"/>
      <c r="HO1269" s="409"/>
      <c r="HP1269" s="409"/>
      <c r="HZ1269" s="409"/>
      <c r="IA1269" s="409"/>
      <c r="IB1269" s="409"/>
      <c r="IC1269" s="409"/>
      <c r="ID1269" s="409"/>
      <c r="IE1269" s="409"/>
      <c r="IF1269" s="409"/>
      <c r="IP1269" s="409"/>
      <c r="IQ1269" s="409"/>
      <c r="IR1269" s="409"/>
      <c r="IS1269" s="409"/>
      <c r="IT1269" s="409"/>
      <c r="IU1269" s="409"/>
      <c r="IV1269" s="409"/>
    </row>
    <row r="1270" spans="10:256">
      <c r="J1270" s="409"/>
      <c r="K1270" s="409"/>
      <c r="L1270" s="409"/>
      <c r="M1270" s="409"/>
      <c r="N1270" s="409"/>
      <c r="O1270" s="409"/>
      <c r="P1270" s="409"/>
      <c r="Q1270" s="409"/>
      <c r="R1270" s="409"/>
      <c r="S1270" s="409"/>
      <c r="T1270" s="409"/>
      <c r="U1270" s="409"/>
      <c r="V1270" s="409"/>
      <c r="W1270" s="409"/>
      <c r="X1270" s="409"/>
      <c r="AP1270" s="409"/>
      <c r="AQ1270" s="409"/>
      <c r="AR1270" s="409"/>
      <c r="AS1270" s="409"/>
      <c r="AT1270" s="409"/>
      <c r="AU1270" s="409"/>
      <c r="AV1270" s="409"/>
      <c r="BF1270" s="409"/>
      <c r="BG1270" s="409"/>
      <c r="BH1270" s="409"/>
      <c r="BI1270" s="409"/>
      <c r="BJ1270" s="409"/>
      <c r="BK1270" s="409"/>
      <c r="BL1270" s="409"/>
      <c r="BV1270" s="409"/>
      <c r="BW1270" s="409"/>
      <c r="BX1270" s="409"/>
      <c r="BY1270" s="409"/>
      <c r="BZ1270" s="409"/>
      <c r="CA1270" s="409"/>
      <c r="CB1270" s="409"/>
      <c r="CL1270" s="409"/>
      <c r="CM1270" s="409"/>
      <c r="CN1270" s="409"/>
      <c r="CO1270" s="409"/>
      <c r="CP1270" s="409"/>
      <c r="CQ1270" s="409"/>
      <c r="CR1270" s="409"/>
      <c r="DB1270" s="409"/>
      <c r="DC1270" s="409"/>
      <c r="DD1270" s="409"/>
      <c r="DE1270" s="409"/>
      <c r="DF1270" s="409"/>
      <c r="DG1270" s="409"/>
      <c r="DH1270" s="409"/>
      <c r="DR1270" s="409"/>
      <c r="DS1270" s="409"/>
      <c r="DT1270" s="409"/>
      <c r="DU1270" s="409"/>
      <c r="DV1270" s="409"/>
      <c r="DW1270" s="409"/>
      <c r="DX1270" s="409"/>
      <c r="EH1270" s="409"/>
      <c r="EI1270" s="409"/>
      <c r="EJ1270" s="409"/>
      <c r="EK1270" s="409"/>
      <c r="EL1270" s="409"/>
      <c r="EM1270" s="409"/>
      <c r="EN1270" s="409"/>
      <c r="EX1270" s="409"/>
      <c r="EY1270" s="409"/>
      <c r="EZ1270" s="409"/>
      <c r="FA1270" s="409"/>
      <c r="FB1270" s="409"/>
      <c r="FC1270" s="409"/>
      <c r="FD1270" s="409"/>
      <c r="FN1270" s="409"/>
      <c r="FO1270" s="409"/>
      <c r="FP1270" s="409"/>
      <c r="FQ1270" s="409"/>
      <c r="FR1270" s="409"/>
      <c r="FS1270" s="409"/>
      <c r="FT1270" s="409"/>
      <c r="GD1270" s="409"/>
      <c r="GE1270" s="409"/>
      <c r="GF1270" s="409"/>
      <c r="GG1270" s="409"/>
      <c r="GH1270" s="409"/>
      <c r="GI1270" s="409"/>
      <c r="GJ1270" s="409"/>
      <c r="GT1270" s="409"/>
      <c r="GU1270" s="409"/>
      <c r="GV1270" s="409"/>
      <c r="GW1270" s="409"/>
      <c r="GX1270" s="409"/>
      <c r="GY1270" s="409"/>
      <c r="GZ1270" s="409"/>
      <c r="HJ1270" s="409"/>
      <c r="HK1270" s="409"/>
      <c r="HL1270" s="409"/>
      <c r="HM1270" s="409"/>
      <c r="HN1270" s="409"/>
      <c r="HO1270" s="409"/>
      <c r="HP1270" s="409"/>
      <c r="HZ1270" s="409"/>
      <c r="IA1270" s="409"/>
      <c r="IB1270" s="409"/>
      <c r="IC1270" s="409"/>
      <c r="ID1270" s="409"/>
      <c r="IE1270" s="409"/>
      <c r="IF1270" s="409"/>
      <c r="IP1270" s="409"/>
      <c r="IQ1270" s="409"/>
      <c r="IR1270" s="409"/>
      <c r="IS1270" s="409"/>
      <c r="IT1270" s="409"/>
      <c r="IU1270" s="409"/>
      <c r="IV1270" s="409"/>
    </row>
    <row r="1271" spans="10:256">
      <c r="J1271" s="409"/>
      <c r="K1271" s="409"/>
      <c r="L1271" s="409"/>
      <c r="M1271" s="409"/>
      <c r="N1271" s="409"/>
      <c r="O1271" s="409"/>
      <c r="P1271" s="409"/>
      <c r="Q1271" s="409"/>
      <c r="R1271" s="409"/>
      <c r="S1271" s="409"/>
      <c r="T1271" s="409"/>
      <c r="U1271" s="409"/>
      <c r="V1271" s="409"/>
      <c r="W1271" s="409"/>
      <c r="X1271" s="409"/>
      <c r="AP1271" s="409"/>
      <c r="AQ1271" s="409"/>
      <c r="AR1271" s="409"/>
      <c r="AS1271" s="409"/>
      <c r="AT1271" s="409"/>
      <c r="AU1271" s="409"/>
      <c r="AV1271" s="409"/>
      <c r="BF1271" s="409"/>
      <c r="BG1271" s="409"/>
      <c r="BH1271" s="409"/>
      <c r="BI1271" s="409"/>
      <c r="BJ1271" s="409"/>
      <c r="BK1271" s="409"/>
      <c r="BL1271" s="409"/>
      <c r="BV1271" s="409"/>
      <c r="BW1271" s="409"/>
      <c r="BX1271" s="409"/>
      <c r="BY1271" s="409"/>
      <c r="BZ1271" s="409"/>
      <c r="CA1271" s="409"/>
      <c r="CB1271" s="409"/>
      <c r="CL1271" s="409"/>
      <c r="CM1271" s="409"/>
      <c r="CN1271" s="409"/>
      <c r="CO1271" s="409"/>
      <c r="CP1271" s="409"/>
      <c r="CQ1271" s="409"/>
      <c r="CR1271" s="409"/>
      <c r="DB1271" s="409"/>
      <c r="DC1271" s="409"/>
      <c r="DD1271" s="409"/>
      <c r="DE1271" s="409"/>
      <c r="DF1271" s="409"/>
      <c r="DG1271" s="409"/>
      <c r="DH1271" s="409"/>
      <c r="DR1271" s="409"/>
      <c r="DS1271" s="409"/>
      <c r="DT1271" s="409"/>
      <c r="DU1271" s="409"/>
      <c r="DV1271" s="409"/>
      <c r="DW1271" s="409"/>
      <c r="DX1271" s="409"/>
      <c r="EH1271" s="409"/>
      <c r="EI1271" s="409"/>
      <c r="EJ1271" s="409"/>
      <c r="EK1271" s="409"/>
      <c r="EL1271" s="409"/>
      <c r="EM1271" s="409"/>
      <c r="EN1271" s="409"/>
      <c r="EX1271" s="409"/>
      <c r="EY1271" s="409"/>
      <c r="EZ1271" s="409"/>
      <c r="FA1271" s="409"/>
      <c r="FB1271" s="409"/>
      <c r="FC1271" s="409"/>
      <c r="FD1271" s="409"/>
      <c r="FN1271" s="409"/>
      <c r="FO1271" s="409"/>
      <c r="FP1271" s="409"/>
      <c r="FQ1271" s="409"/>
      <c r="FR1271" s="409"/>
      <c r="FS1271" s="409"/>
      <c r="FT1271" s="409"/>
      <c r="GD1271" s="409"/>
      <c r="GE1271" s="409"/>
      <c r="GF1271" s="409"/>
      <c r="GG1271" s="409"/>
      <c r="GH1271" s="409"/>
      <c r="GI1271" s="409"/>
      <c r="GJ1271" s="409"/>
      <c r="GT1271" s="409"/>
      <c r="GU1271" s="409"/>
      <c r="GV1271" s="409"/>
      <c r="GW1271" s="409"/>
      <c r="GX1271" s="409"/>
      <c r="GY1271" s="409"/>
      <c r="GZ1271" s="409"/>
      <c r="HJ1271" s="409"/>
      <c r="HK1271" s="409"/>
      <c r="HL1271" s="409"/>
      <c r="HM1271" s="409"/>
      <c r="HN1271" s="409"/>
      <c r="HO1271" s="409"/>
      <c r="HP1271" s="409"/>
      <c r="HZ1271" s="409"/>
      <c r="IA1271" s="409"/>
      <c r="IB1271" s="409"/>
      <c r="IC1271" s="409"/>
      <c r="ID1271" s="409"/>
      <c r="IE1271" s="409"/>
      <c r="IF1271" s="409"/>
      <c r="IP1271" s="409"/>
      <c r="IQ1271" s="409"/>
      <c r="IR1271" s="409"/>
      <c r="IS1271" s="409"/>
      <c r="IT1271" s="409"/>
      <c r="IU1271" s="409"/>
      <c r="IV1271" s="409"/>
    </row>
    <row r="1272" spans="10:256">
      <c r="J1272" s="409"/>
      <c r="K1272" s="409"/>
      <c r="L1272" s="409"/>
      <c r="M1272" s="409"/>
      <c r="N1272" s="409"/>
      <c r="O1272" s="409"/>
      <c r="P1272" s="409"/>
      <c r="Q1272" s="409"/>
      <c r="R1272" s="409"/>
      <c r="S1272" s="409"/>
      <c r="T1272" s="409"/>
      <c r="U1272" s="409"/>
      <c r="V1272" s="409"/>
      <c r="W1272" s="409"/>
      <c r="X1272" s="409"/>
      <c r="AP1272" s="409"/>
      <c r="AQ1272" s="409"/>
      <c r="AR1272" s="409"/>
      <c r="AS1272" s="409"/>
      <c r="AT1272" s="409"/>
      <c r="AU1272" s="409"/>
      <c r="AV1272" s="409"/>
      <c r="BF1272" s="409"/>
      <c r="BG1272" s="409"/>
      <c r="BH1272" s="409"/>
      <c r="BI1272" s="409"/>
      <c r="BJ1272" s="409"/>
      <c r="BK1272" s="409"/>
      <c r="BL1272" s="409"/>
      <c r="BV1272" s="409"/>
      <c r="BW1272" s="409"/>
      <c r="BX1272" s="409"/>
      <c r="BY1272" s="409"/>
      <c r="BZ1272" s="409"/>
      <c r="CA1272" s="409"/>
      <c r="CB1272" s="409"/>
      <c r="CL1272" s="409"/>
      <c r="CM1272" s="409"/>
      <c r="CN1272" s="409"/>
      <c r="CO1272" s="409"/>
      <c r="CP1272" s="409"/>
      <c r="CQ1272" s="409"/>
      <c r="CR1272" s="409"/>
      <c r="DB1272" s="409"/>
      <c r="DC1272" s="409"/>
      <c r="DD1272" s="409"/>
      <c r="DE1272" s="409"/>
      <c r="DF1272" s="409"/>
      <c r="DG1272" s="409"/>
      <c r="DH1272" s="409"/>
      <c r="DR1272" s="409"/>
      <c r="DS1272" s="409"/>
      <c r="DT1272" s="409"/>
      <c r="DU1272" s="409"/>
      <c r="DV1272" s="409"/>
      <c r="DW1272" s="409"/>
      <c r="DX1272" s="409"/>
      <c r="EH1272" s="409"/>
      <c r="EI1272" s="409"/>
      <c r="EJ1272" s="409"/>
      <c r="EK1272" s="409"/>
      <c r="EL1272" s="409"/>
      <c r="EM1272" s="409"/>
      <c r="EN1272" s="409"/>
      <c r="EX1272" s="409"/>
      <c r="EY1272" s="409"/>
      <c r="EZ1272" s="409"/>
      <c r="FA1272" s="409"/>
      <c r="FB1272" s="409"/>
      <c r="FC1272" s="409"/>
      <c r="FD1272" s="409"/>
      <c r="FN1272" s="409"/>
      <c r="FO1272" s="409"/>
      <c r="FP1272" s="409"/>
      <c r="FQ1272" s="409"/>
      <c r="FR1272" s="409"/>
      <c r="FS1272" s="409"/>
      <c r="FT1272" s="409"/>
      <c r="GD1272" s="409"/>
      <c r="GE1272" s="409"/>
      <c r="GF1272" s="409"/>
      <c r="GG1272" s="409"/>
      <c r="GH1272" s="409"/>
      <c r="GI1272" s="409"/>
      <c r="GJ1272" s="409"/>
      <c r="GT1272" s="409"/>
      <c r="GU1272" s="409"/>
      <c r="GV1272" s="409"/>
      <c r="GW1272" s="409"/>
      <c r="GX1272" s="409"/>
      <c r="GY1272" s="409"/>
      <c r="GZ1272" s="409"/>
      <c r="HJ1272" s="409"/>
      <c r="HK1272" s="409"/>
      <c r="HL1272" s="409"/>
      <c r="HM1272" s="409"/>
      <c r="HN1272" s="409"/>
      <c r="HO1272" s="409"/>
      <c r="HP1272" s="409"/>
      <c r="HZ1272" s="409"/>
      <c r="IA1272" s="409"/>
      <c r="IB1272" s="409"/>
      <c r="IC1272" s="409"/>
      <c r="ID1272" s="409"/>
      <c r="IE1272" s="409"/>
      <c r="IF1272" s="409"/>
      <c r="IP1272" s="409"/>
      <c r="IQ1272" s="409"/>
      <c r="IR1272" s="409"/>
      <c r="IS1272" s="409"/>
      <c r="IT1272" s="409"/>
      <c r="IU1272" s="409"/>
      <c r="IV1272" s="409"/>
    </row>
    <row r="1273" spans="10:256">
      <c r="J1273" s="409"/>
      <c r="K1273" s="409"/>
      <c r="L1273" s="409"/>
      <c r="M1273" s="409"/>
      <c r="N1273" s="409"/>
      <c r="O1273" s="409"/>
      <c r="P1273" s="409"/>
      <c r="Q1273" s="409"/>
      <c r="R1273" s="409"/>
      <c r="S1273" s="409"/>
      <c r="T1273" s="409"/>
      <c r="U1273" s="409"/>
      <c r="V1273" s="409"/>
      <c r="W1273" s="409"/>
      <c r="X1273" s="409"/>
      <c r="AP1273" s="409"/>
      <c r="AQ1273" s="409"/>
      <c r="AR1273" s="409"/>
      <c r="AS1273" s="409"/>
      <c r="AT1273" s="409"/>
      <c r="AU1273" s="409"/>
      <c r="AV1273" s="409"/>
      <c r="BF1273" s="409"/>
      <c r="BG1273" s="409"/>
      <c r="BH1273" s="409"/>
      <c r="BI1273" s="409"/>
      <c r="BJ1273" s="409"/>
      <c r="BK1273" s="409"/>
      <c r="BL1273" s="409"/>
      <c r="BV1273" s="409"/>
      <c r="BW1273" s="409"/>
      <c r="BX1273" s="409"/>
      <c r="BY1273" s="409"/>
      <c r="BZ1273" s="409"/>
      <c r="CA1273" s="409"/>
      <c r="CB1273" s="409"/>
      <c r="CL1273" s="409"/>
      <c r="CM1273" s="409"/>
      <c r="CN1273" s="409"/>
      <c r="CO1273" s="409"/>
      <c r="CP1273" s="409"/>
      <c r="CQ1273" s="409"/>
      <c r="CR1273" s="409"/>
      <c r="DB1273" s="409"/>
      <c r="DC1273" s="409"/>
      <c r="DD1273" s="409"/>
      <c r="DE1273" s="409"/>
      <c r="DF1273" s="409"/>
      <c r="DG1273" s="409"/>
      <c r="DH1273" s="409"/>
      <c r="DR1273" s="409"/>
      <c r="DS1273" s="409"/>
      <c r="DT1273" s="409"/>
      <c r="DU1273" s="409"/>
      <c r="DV1273" s="409"/>
      <c r="DW1273" s="409"/>
      <c r="DX1273" s="409"/>
      <c r="EH1273" s="409"/>
      <c r="EI1273" s="409"/>
      <c r="EJ1273" s="409"/>
      <c r="EK1273" s="409"/>
      <c r="EL1273" s="409"/>
      <c r="EM1273" s="409"/>
      <c r="EN1273" s="409"/>
      <c r="EX1273" s="409"/>
      <c r="EY1273" s="409"/>
      <c r="EZ1273" s="409"/>
      <c r="FA1273" s="409"/>
      <c r="FB1273" s="409"/>
      <c r="FC1273" s="409"/>
      <c r="FD1273" s="409"/>
      <c r="FN1273" s="409"/>
      <c r="FO1273" s="409"/>
      <c r="FP1273" s="409"/>
      <c r="FQ1273" s="409"/>
      <c r="FR1273" s="409"/>
      <c r="FS1273" s="409"/>
      <c r="FT1273" s="409"/>
      <c r="GD1273" s="409"/>
      <c r="GE1273" s="409"/>
      <c r="GF1273" s="409"/>
      <c r="GG1273" s="409"/>
      <c r="GH1273" s="409"/>
      <c r="GI1273" s="409"/>
      <c r="GJ1273" s="409"/>
      <c r="GT1273" s="409"/>
      <c r="GU1273" s="409"/>
      <c r="GV1273" s="409"/>
      <c r="GW1273" s="409"/>
      <c r="GX1273" s="409"/>
      <c r="GY1273" s="409"/>
      <c r="GZ1273" s="409"/>
      <c r="HJ1273" s="409"/>
      <c r="HK1273" s="409"/>
      <c r="HL1273" s="409"/>
      <c r="HM1273" s="409"/>
      <c r="HN1273" s="409"/>
      <c r="HO1273" s="409"/>
      <c r="HP1273" s="409"/>
      <c r="HZ1273" s="409"/>
      <c r="IA1273" s="409"/>
      <c r="IB1273" s="409"/>
      <c r="IC1273" s="409"/>
      <c r="ID1273" s="409"/>
      <c r="IE1273" s="409"/>
      <c r="IF1273" s="409"/>
      <c r="IP1273" s="409"/>
      <c r="IQ1273" s="409"/>
      <c r="IR1273" s="409"/>
      <c r="IS1273" s="409"/>
      <c r="IT1273" s="409"/>
      <c r="IU1273" s="409"/>
      <c r="IV1273" s="409"/>
    </row>
    <row r="1274" spans="10:256">
      <c r="J1274" s="409"/>
      <c r="K1274" s="409"/>
      <c r="L1274" s="409"/>
      <c r="M1274" s="409"/>
      <c r="N1274" s="409"/>
      <c r="O1274" s="409"/>
      <c r="P1274" s="409"/>
      <c r="Q1274" s="409"/>
      <c r="R1274" s="409"/>
      <c r="S1274" s="409"/>
      <c r="T1274" s="409"/>
      <c r="U1274" s="409"/>
      <c r="V1274" s="409"/>
      <c r="W1274" s="409"/>
      <c r="X1274" s="409"/>
      <c r="AP1274" s="409"/>
      <c r="AQ1274" s="409"/>
      <c r="AR1274" s="409"/>
      <c r="AS1274" s="409"/>
      <c r="AT1274" s="409"/>
      <c r="AU1274" s="409"/>
      <c r="AV1274" s="409"/>
      <c r="BF1274" s="409"/>
      <c r="BG1274" s="409"/>
      <c r="BH1274" s="409"/>
      <c r="BI1274" s="409"/>
      <c r="BJ1274" s="409"/>
      <c r="BK1274" s="409"/>
      <c r="BL1274" s="409"/>
      <c r="BV1274" s="409"/>
      <c r="BW1274" s="409"/>
      <c r="BX1274" s="409"/>
      <c r="BY1274" s="409"/>
      <c r="BZ1274" s="409"/>
      <c r="CA1274" s="409"/>
      <c r="CB1274" s="409"/>
      <c r="CL1274" s="409"/>
      <c r="CM1274" s="409"/>
      <c r="CN1274" s="409"/>
      <c r="CO1274" s="409"/>
      <c r="CP1274" s="409"/>
      <c r="CQ1274" s="409"/>
      <c r="CR1274" s="409"/>
      <c r="DB1274" s="409"/>
      <c r="DC1274" s="409"/>
      <c r="DD1274" s="409"/>
      <c r="DE1274" s="409"/>
      <c r="DF1274" s="409"/>
      <c r="DG1274" s="409"/>
      <c r="DH1274" s="409"/>
      <c r="DR1274" s="409"/>
      <c r="DS1274" s="409"/>
      <c r="DT1274" s="409"/>
      <c r="DU1274" s="409"/>
      <c r="DV1274" s="409"/>
      <c r="DW1274" s="409"/>
      <c r="DX1274" s="409"/>
      <c r="EH1274" s="409"/>
      <c r="EI1274" s="409"/>
      <c r="EJ1274" s="409"/>
      <c r="EK1274" s="409"/>
      <c r="EL1274" s="409"/>
      <c r="EM1274" s="409"/>
      <c r="EN1274" s="409"/>
      <c r="EX1274" s="409"/>
      <c r="EY1274" s="409"/>
      <c r="EZ1274" s="409"/>
      <c r="FA1274" s="409"/>
      <c r="FB1274" s="409"/>
      <c r="FC1274" s="409"/>
      <c r="FD1274" s="409"/>
      <c r="FN1274" s="409"/>
      <c r="FO1274" s="409"/>
      <c r="FP1274" s="409"/>
      <c r="FQ1274" s="409"/>
      <c r="FR1274" s="409"/>
      <c r="FS1274" s="409"/>
      <c r="FT1274" s="409"/>
      <c r="GD1274" s="409"/>
      <c r="GE1274" s="409"/>
      <c r="GF1274" s="409"/>
      <c r="GG1274" s="409"/>
      <c r="GH1274" s="409"/>
      <c r="GI1274" s="409"/>
      <c r="GJ1274" s="409"/>
      <c r="GT1274" s="409"/>
      <c r="GU1274" s="409"/>
      <c r="GV1274" s="409"/>
      <c r="GW1274" s="409"/>
      <c r="GX1274" s="409"/>
      <c r="GY1274" s="409"/>
      <c r="GZ1274" s="409"/>
      <c r="HJ1274" s="409"/>
      <c r="HK1274" s="409"/>
      <c r="HL1274" s="409"/>
      <c r="HM1274" s="409"/>
      <c r="HN1274" s="409"/>
      <c r="HO1274" s="409"/>
      <c r="HP1274" s="409"/>
      <c r="HZ1274" s="409"/>
      <c r="IA1274" s="409"/>
      <c r="IB1274" s="409"/>
      <c r="IC1274" s="409"/>
      <c r="ID1274" s="409"/>
      <c r="IE1274" s="409"/>
      <c r="IF1274" s="409"/>
      <c r="IP1274" s="409"/>
      <c r="IQ1274" s="409"/>
      <c r="IR1274" s="409"/>
      <c r="IS1274" s="409"/>
      <c r="IT1274" s="409"/>
      <c r="IU1274" s="409"/>
      <c r="IV1274" s="409"/>
    </row>
    <row r="1275" spans="10:256">
      <c r="J1275" s="409"/>
      <c r="K1275" s="409"/>
      <c r="L1275" s="409"/>
      <c r="M1275" s="409"/>
      <c r="N1275" s="409"/>
      <c r="O1275" s="409"/>
      <c r="P1275" s="409"/>
      <c r="Q1275" s="409"/>
      <c r="R1275" s="409"/>
      <c r="S1275" s="409"/>
      <c r="T1275" s="409"/>
      <c r="U1275" s="409"/>
      <c r="V1275" s="409"/>
      <c r="W1275" s="409"/>
      <c r="X1275" s="409"/>
      <c r="AP1275" s="409"/>
      <c r="AQ1275" s="409"/>
      <c r="AR1275" s="409"/>
      <c r="AS1275" s="409"/>
      <c r="AT1275" s="409"/>
      <c r="AU1275" s="409"/>
      <c r="AV1275" s="409"/>
      <c r="BF1275" s="409"/>
      <c r="BG1275" s="409"/>
      <c r="BH1275" s="409"/>
      <c r="BI1275" s="409"/>
      <c r="BJ1275" s="409"/>
      <c r="BK1275" s="409"/>
      <c r="BL1275" s="409"/>
      <c r="BV1275" s="409"/>
      <c r="BW1275" s="409"/>
      <c r="BX1275" s="409"/>
      <c r="BY1275" s="409"/>
      <c r="BZ1275" s="409"/>
      <c r="CA1275" s="409"/>
      <c r="CB1275" s="409"/>
      <c r="CL1275" s="409"/>
      <c r="CM1275" s="409"/>
      <c r="CN1275" s="409"/>
      <c r="CO1275" s="409"/>
      <c r="CP1275" s="409"/>
      <c r="CQ1275" s="409"/>
      <c r="CR1275" s="409"/>
      <c r="DB1275" s="409"/>
      <c r="DC1275" s="409"/>
      <c r="DD1275" s="409"/>
      <c r="DE1275" s="409"/>
      <c r="DF1275" s="409"/>
      <c r="DG1275" s="409"/>
      <c r="DH1275" s="409"/>
      <c r="DR1275" s="409"/>
      <c r="DS1275" s="409"/>
      <c r="DT1275" s="409"/>
      <c r="DU1275" s="409"/>
      <c r="DV1275" s="409"/>
      <c r="DW1275" s="409"/>
      <c r="DX1275" s="409"/>
      <c r="EH1275" s="409"/>
      <c r="EI1275" s="409"/>
      <c r="EJ1275" s="409"/>
      <c r="EK1275" s="409"/>
      <c r="EL1275" s="409"/>
      <c r="EM1275" s="409"/>
      <c r="EN1275" s="409"/>
      <c r="EX1275" s="409"/>
      <c r="EY1275" s="409"/>
      <c r="EZ1275" s="409"/>
      <c r="FA1275" s="409"/>
      <c r="FB1275" s="409"/>
      <c r="FC1275" s="409"/>
      <c r="FD1275" s="409"/>
      <c r="FN1275" s="409"/>
      <c r="FO1275" s="409"/>
      <c r="FP1275" s="409"/>
      <c r="FQ1275" s="409"/>
      <c r="FR1275" s="409"/>
      <c r="FS1275" s="409"/>
      <c r="FT1275" s="409"/>
      <c r="GD1275" s="409"/>
      <c r="GE1275" s="409"/>
      <c r="GF1275" s="409"/>
      <c r="GG1275" s="409"/>
      <c r="GH1275" s="409"/>
      <c r="GI1275" s="409"/>
      <c r="GJ1275" s="409"/>
      <c r="GT1275" s="409"/>
      <c r="GU1275" s="409"/>
      <c r="GV1275" s="409"/>
      <c r="GW1275" s="409"/>
      <c r="GX1275" s="409"/>
      <c r="GY1275" s="409"/>
      <c r="GZ1275" s="409"/>
      <c r="HJ1275" s="409"/>
      <c r="HK1275" s="409"/>
      <c r="HL1275" s="409"/>
      <c r="HM1275" s="409"/>
      <c r="HN1275" s="409"/>
      <c r="HO1275" s="409"/>
      <c r="HP1275" s="409"/>
      <c r="HZ1275" s="409"/>
      <c r="IA1275" s="409"/>
      <c r="IB1275" s="409"/>
      <c r="IC1275" s="409"/>
      <c r="ID1275" s="409"/>
      <c r="IE1275" s="409"/>
      <c r="IF1275" s="409"/>
      <c r="IP1275" s="409"/>
      <c r="IQ1275" s="409"/>
      <c r="IR1275" s="409"/>
      <c r="IS1275" s="409"/>
      <c r="IT1275" s="409"/>
      <c r="IU1275" s="409"/>
      <c r="IV1275" s="409"/>
    </row>
    <row r="1276" spans="10:256">
      <c r="J1276" s="409"/>
      <c r="K1276" s="409"/>
      <c r="L1276" s="409"/>
      <c r="M1276" s="409"/>
      <c r="N1276" s="409"/>
      <c r="O1276" s="409"/>
      <c r="P1276" s="409"/>
      <c r="Q1276" s="409"/>
      <c r="R1276" s="409"/>
      <c r="S1276" s="409"/>
      <c r="T1276" s="409"/>
      <c r="U1276" s="409"/>
      <c r="V1276" s="409"/>
      <c r="W1276" s="409"/>
      <c r="X1276" s="409"/>
      <c r="AP1276" s="409"/>
      <c r="AQ1276" s="409"/>
      <c r="AR1276" s="409"/>
      <c r="AS1276" s="409"/>
      <c r="AT1276" s="409"/>
      <c r="AU1276" s="409"/>
      <c r="AV1276" s="409"/>
      <c r="BF1276" s="409"/>
      <c r="BG1276" s="409"/>
      <c r="BH1276" s="409"/>
      <c r="BI1276" s="409"/>
      <c r="BJ1276" s="409"/>
      <c r="BK1276" s="409"/>
      <c r="BL1276" s="409"/>
      <c r="BV1276" s="409"/>
      <c r="BW1276" s="409"/>
      <c r="BX1276" s="409"/>
      <c r="BY1276" s="409"/>
      <c r="BZ1276" s="409"/>
      <c r="CA1276" s="409"/>
      <c r="CB1276" s="409"/>
      <c r="CL1276" s="409"/>
      <c r="CM1276" s="409"/>
      <c r="CN1276" s="409"/>
      <c r="CO1276" s="409"/>
      <c r="CP1276" s="409"/>
      <c r="CQ1276" s="409"/>
      <c r="CR1276" s="409"/>
      <c r="DB1276" s="409"/>
      <c r="DC1276" s="409"/>
      <c r="DD1276" s="409"/>
      <c r="DE1276" s="409"/>
      <c r="DF1276" s="409"/>
      <c r="DG1276" s="409"/>
      <c r="DH1276" s="409"/>
      <c r="DR1276" s="409"/>
      <c r="DS1276" s="409"/>
      <c r="DT1276" s="409"/>
      <c r="DU1276" s="409"/>
      <c r="DV1276" s="409"/>
      <c r="DW1276" s="409"/>
      <c r="DX1276" s="409"/>
      <c r="EH1276" s="409"/>
      <c r="EI1276" s="409"/>
      <c r="EJ1276" s="409"/>
      <c r="EK1276" s="409"/>
      <c r="EL1276" s="409"/>
      <c r="EM1276" s="409"/>
      <c r="EN1276" s="409"/>
      <c r="EX1276" s="409"/>
      <c r="EY1276" s="409"/>
      <c r="EZ1276" s="409"/>
      <c r="FA1276" s="409"/>
      <c r="FB1276" s="409"/>
      <c r="FC1276" s="409"/>
      <c r="FD1276" s="409"/>
      <c r="FN1276" s="409"/>
      <c r="FO1276" s="409"/>
      <c r="FP1276" s="409"/>
      <c r="FQ1276" s="409"/>
      <c r="FR1276" s="409"/>
      <c r="FS1276" s="409"/>
      <c r="FT1276" s="409"/>
      <c r="GD1276" s="409"/>
      <c r="GE1276" s="409"/>
      <c r="GF1276" s="409"/>
      <c r="GG1276" s="409"/>
      <c r="GH1276" s="409"/>
      <c r="GI1276" s="409"/>
      <c r="GJ1276" s="409"/>
      <c r="GT1276" s="409"/>
      <c r="GU1276" s="409"/>
      <c r="GV1276" s="409"/>
      <c r="GW1276" s="409"/>
      <c r="GX1276" s="409"/>
      <c r="GY1276" s="409"/>
      <c r="GZ1276" s="409"/>
      <c r="HJ1276" s="409"/>
      <c r="HK1276" s="409"/>
      <c r="HL1276" s="409"/>
      <c r="HM1276" s="409"/>
      <c r="HN1276" s="409"/>
      <c r="HO1276" s="409"/>
      <c r="HP1276" s="409"/>
      <c r="HZ1276" s="409"/>
      <c r="IA1276" s="409"/>
      <c r="IB1276" s="409"/>
      <c r="IC1276" s="409"/>
      <c r="ID1276" s="409"/>
      <c r="IE1276" s="409"/>
      <c r="IF1276" s="409"/>
      <c r="IP1276" s="409"/>
      <c r="IQ1276" s="409"/>
      <c r="IR1276" s="409"/>
      <c r="IS1276" s="409"/>
      <c r="IT1276" s="409"/>
      <c r="IU1276" s="409"/>
      <c r="IV1276" s="409"/>
    </row>
    <row r="1277" spans="10:256">
      <c r="J1277" s="409"/>
      <c r="K1277" s="409"/>
      <c r="L1277" s="409"/>
      <c r="M1277" s="409"/>
      <c r="N1277" s="409"/>
      <c r="O1277" s="409"/>
      <c r="P1277" s="409"/>
      <c r="Q1277" s="409"/>
      <c r="R1277" s="409"/>
      <c r="S1277" s="409"/>
      <c r="T1277" s="409"/>
      <c r="U1277" s="409"/>
      <c r="V1277" s="409"/>
      <c r="W1277" s="409"/>
      <c r="X1277" s="409"/>
      <c r="AP1277" s="409"/>
      <c r="AQ1277" s="409"/>
      <c r="AR1277" s="409"/>
      <c r="AS1277" s="409"/>
      <c r="AT1277" s="409"/>
      <c r="AU1277" s="409"/>
      <c r="AV1277" s="409"/>
      <c r="BF1277" s="409"/>
      <c r="BG1277" s="409"/>
      <c r="BH1277" s="409"/>
      <c r="BI1277" s="409"/>
      <c r="BJ1277" s="409"/>
      <c r="BK1277" s="409"/>
      <c r="BL1277" s="409"/>
      <c r="BV1277" s="409"/>
      <c r="BW1277" s="409"/>
      <c r="BX1277" s="409"/>
      <c r="BY1277" s="409"/>
      <c r="BZ1277" s="409"/>
      <c r="CA1277" s="409"/>
      <c r="CB1277" s="409"/>
      <c r="CL1277" s="409"/>
      <c r="CM1277" s="409"/>
      <c r="CN1277" s="409"/>
      <c r="CO1277" s="409"/>
      <c r="CP1277" s="409"/>
      <c r="CQ1277" s="409"/>
      <c r="CR1277" s="409"/>
      <c r="DB1277" s="409"/>
      <c r="DC1277" s="409"/>
      <c r="DD1277" s="409"/>
      <c r="DE1277" s="409"/>
      <c r="DF1277" s="409"/>
      <c r="DG1277" s="409"/>
      <c r="DH1277" s="409"/>
      <c r="DR1277" s="409"/>
      <c r="DS1277" s="409"/>
      <c r="DT1277" s="409"/>
      <c r="DU1277" s="409"/>
      <c r="DV1277" s="409"/>
      <c r="DW1277" s="409"/>
      <c r="DX1277" s="409"/>
      <c r="EH1277" s="409"/>
      <c r="EI1277" s="409"/>
      <c r="EJ1277" s="409"/>
      <c r="EK1277" s="409"/>
      <c r="EL1277" s="409"/>
      <c r="EM1277" s="409"/>
      <c r="EN1277" s="409"/>
      <c r="EX1277" s="409"/>
      <c r="EY1277" s="409"/>
      <c r="EZ1277" s="409"/>
      <c r="FA1277" s="409"/>
      <c r="FB1277" s="409"/>
      <c r="FC1277" s="409"/>
      <c r="FD1277" s="409"/>
      <c r="FN1277" s="409"/>
      <c r="FO1277" s="409"/>
      <c r="FP1277" s="409"/>
      <c r="FQ1277" s="409"/>
      <c r="FR1277" s="409"/>
      <c r="FS1277" s="409"/>
      <c r="FT1277" s="409"/>
      <c r="GD1277" s="409"/>
      <c r="GE1277" s="409"/>
      <c r="GF1277" s="409"/>
      <c r="GG1277" s="409"/>
      <c r="GH1277" s="409"/>
      <c r="GI1277" s="409"/>
      <c r="GJ1277" s="409"/>
      <c r="GT1277" s="409"/>
      <c r="GU1277" s="409"/>
      <c r="GV1277" s="409"/>
      <c r="GW1277" s="409"/>
      <c r="GX1277" s="409"/>
      <c r="GY1277" s="409"/>
      <c r="GZ1277" s="409"/>
      <c r="HJ1277" s="409"/>
      <c r="HK1277" s="409"/>
      <c r="HL1277" s="409"/>
      <c r="HM1277" s="409"/>
      <c r="HN1277" s="409"/>
      <c r="HO1277" s="409"/>
      <c r="HP1277" s="409"/>
      <c r="HZ1277" s="409"/>
      <c r="IA1277" s="409"/>
      <c r="IB1277" s="409"/>
      <c r="IC1277" s="409"/>
      <c r="ID1277" s="409"/>
      <c r="IE1277" s="409"/>
      <c r="IF1277" s="409"/>
      <c r="IP1277" s="409"/>
      <c r="IQ1277" s="409"/>
      <c r="IR1277" s="409"/>
      <c r="IS1277" s="409"/>
      <c r="IT1277" s="409"/>
      <c r="IU1277" s="409"/>
      <c r="IV1277" s="409"/>
    </row>
    <row r="1278" spans="10:256">
      <c r="J1278" s="409"/>
      <c r="K1278" s="409"/>
      <c r="L1278" s="409"/>
      <c r="M1278" s="409"/>
      <c r="N1278" s="409"/>
      <c r="O1278" s="409"/>
      <c r="P1278" s="409"/>
      <c r="Q1278" s="409"/>
      <c r="R1278" s="409"/>
      <c r="S1278" s="409"/>
      <c r="T1278" s="409"/>
      <c r="U1278" s="409"/>
      <c r="V1278" s="409"/>
      <c r="W1278" s="409"/>
      <c r="X1278" s="409"/>
      <c r="AP1278" s="409"/>
      <c r="AQ1278" s="409"/>
      <c r="AR1278" s="409"/>
      <c r="AS1278" s="409"/>
      <c r="AT1278" s="409"/>
      <c r="AU1278" s="409"/>
      <c r="AV1278" s="409"/>
      <c r="BF1278" s="409"/>
      <c r="BG1278" s="409"/>
      <c r="BH1278" s="409"/>
      <c r="BI1278" s="409"/>
      <c r="BJ1278" s="409"/>
      <c r="BK1278" s="409"/>
      <c r="BL1278" s="409"/>
      <c r="BV1278" s="409"/>
      <c r="BW1278" s="409"/>
      <c r="BX1278" s="409"/>
      <c r="BY1278" s="409"/>
      <c r="BZ1278" s="409"/>
      <c r="CA1278" s="409"/>
      <c r="CB1278" s="409"/>
      <c r="CL1278" s="409"/>
      <c r="CM1278" s="409"/>
      <c r="CN1278" s="409"/>
      <c r="CO1278" s="409"/>
      <c r="CP1278" s="409"/>
      <c r="CQ1278" s="409"/>
      <c r="CR1278" s="409"/>
      <c r="DB1278" s="409"/>
      <c r="DC1278" s="409"/>
      <c r="DD1278" s="409"/>
      <c r="DE1278" s="409"/>
      <c r="DF1278" s="409"/>
      <c r="DG1278" s="409"/>
      <c r="DH1278" s="409"/>
      <c r="DR1278" s="409"/>
      <c r="DS1278" s="409"/>
      <c r="DT1278" s="409"/>
      <c r="DU1278" s="409"/>
      <c r="DV1278" s="409"/>
      <c r="DW1278" s="409"/>
      <c r="DX1278" s="409"/>
      <c r="EH1278" s="409"/>
      <c r="EI1278" s="409"/>
      <c r="EJ1278" s="409"/>
      <c r="EK1278" s="409"/>
      <c r="EL1278" s="409"/>
      <c r="EM1278" s="409"/>
      <c r="EN1278" s="409"/>
      <c r="EX1278" s="409"/>
      <c r="EY1278" s="409"/>
      <c r="EZ1278" s="409"/>
      <c r="FA1278" s="409"/>
      <c r="FB1278" s="409"/>
      <c r="FC1278" s="409"/>
      <c r="FD1278" s="409"/>
      <c r="FN1278" s="409"/>
      <c r="FO1278" s="409"/>
      <c r="FP1278" s="409"/>
      <c r="FQ1278" s="409"/>
      <c r="FR1278" s="409"/>
      <c r="FS1278" s="409"/>
      <c r="FT1278" s="409"/>
      <c r="GD1278" s="409"/>
      <c r="GE1278" s="409"/>
      <c r="GF1278" s="409"/>
      <c r="GG1278" s="409"/>
      <c r="GH1278" s="409"/>
      <c r="GI1278" s="409"/>
      <c r="GJ1278" s="409"/>
      <c r="GT1278" s="409"/>
      <c r="GU1278" s="409"/>
      <c r="GV1278" s="409"/>
      <c r="GW1278" s="409"/>
      <c r="GX1278" s="409"/>
      <c r="GY1278" s="409"/>
      <c r="GZ1278" s="409"/>
      <c r="HJ1278" s="409"/>
      <c r="HK1278" s="409"/>
      <c r="HL1278" s="409"/>
      <c r="HM1278" s="409"/>
      <c r="HN1278" s="409"/>
      <c r="HO1278" s="409"/>
      <c r="HP1278" s="409"/>
      <c r="HZ1278" s="409"/>
      <c r="IA1278" s="409"/>
      <c r="IB1278" s="409"/>
      <c r="IC1278" s="409"/>
      <c r="ID1278" s="409"/>
      <c r="IE1278" s="409"/>
      <c r="IF1278" s="409"/>
      <c r="IP1278" s="409"/>
      <c r="IQ1278" s="409"/>
      <c r="IR1278" s="409"/>
      <c r="IS1278" s="409"/>
      <c r="IT1278" s="409"/>
      <c r="IU1278" s="409"/>
      <c r="IV1278" s="409"/>
    </row>
    <row r="1279" spans="10:256">
      <c r="J1279" s="409"/>
      <c r="K1279" s="409"/>
      <c r="L1279" s="409"/>
      <c r="M1279" s="409"/>
      <c r="N1279" s="409"/>
      <c r="O1279" s="409"/>
      <c r="P1279" s="409"/>
      <c r="Q1279" s="409"/>
      <c r="R1279" s="409"/>
      <c r="S1279" s="409"/>
      <c r="T1279" s="409"/>
      <c r="U1279" s="409"/>
      <c r="V1279" s="409"/>
      <c r="W1279" s="409"/>
      <c r="X1279" s="409"/>
      <c r="AP1279" s="409"/>
      <c r="AQ1279" s="409"/>
      <c r="AR1279" s="409"/>
      <c r="AS1279" s="409"/>
      <c r="AT1279" s="409"/>
      <c r="AU1279" s="409"/>
      <c r="AV1279" s="409"/>
      <c r="BF1279" s="409"/>
      <c r="BG1279" s="409"/>
      <c r="BH1279" s="409"/>
      <c r="BI1279" s="409"/>
      <c r="BJ1279" s="409"/>
      <c r="BK1279" s="409"/>
      <c r="BL1279" s="409"/>
      <c r="BV1279" s="409"/>
      <c r="BW1279" s="409"/>
      <c r="BX1279" s="409"/>
      <c r="BY1279" s="409"/>
      <c r="BZ1279" s="409"/>
      <c r="CA1279" s="409"/>
      <c r="CB1279" s="409"/>
      <c r="CL1279" s="409"/>
      <c r="CM1279" s="409"/>
      <c r="CN1279" s="409"/>
      <c r="CO1279" s="409"/>
      <c r="CP1279" s="409"/>
      <c r="CQ1279" s="409"/>
      <c r="CR1279" s="409"/>
      <c r="DB1279" s="409"/>
      <c r="DC1279" s="409"/>
      <c r="DD1279" s="409"/>
      <c r="DE1279" s="409"/>
      <c r="DF1279" s="409"/>
      <c r="DG1279" s="409"/>
      <c r="DH1279" s="409"/>
      <c r="DR1279" s="409"/>
      <c r="DS1279" s="409"/>
      <c r="DT1279" s="409"/>
      <c r="DU1279" s="409"/>
      <c r="DV1279" s="409"/>
      <c r="DW1279" s="409"/>
      <c r="DX1279" s="409"/>
      <c r="EH1279" s="409"/>
      <c r="EI1279" s="409"/>
      <c r="EJ1279" s="409"/>
      <c r="EK1279" s="409"/>
      <c r="EL1279" s="409"/>
      <c r="EM1279" s="409"/>
      <c r="EN1279" s="409"/>
      <c r="EX1279" s="409"/>
      <c r="EY1279" s="409"/>
      <c r="EZ1279" s="409"/>
      <c r="FA1279" s="409"/>
      <c r="FB1279" s="409"/>
      <c r="FC1279" s="409"/>
      <c r="FD1279" s="409"/>
      <c r="FN1279" s="409"/>
      <c r="FO1279" s="409"/>
      <c r="FP1279" s="409"/>
      <c r="FQ1279" s="409"/>
      <c r="FR1279" s="409"/>
      <c r="FS1279" s="409"/>
      <c r="FT1279" s="409"/>
      <c r="GD1279" s="409"/>
      <c r="GE1279" s="409"/>
      <c r="GF1279" s="409"/>
      <c r="GG1279" s="409"/>
      <c r="GH1279" s="409"/>
      <c r="GI1279" s="409"/>
      <c r="GJ1279" s="409"/>
      <c r="GT1279" s="409"/>
      <c r="GU1279" s="409"/>
      <c r="GV1279" s="409"/>
      <c r="GW1279" s="409"/>
      <c r="GX1279" s="409"/>
      <c r="GY1279" s="409"/>
      <c r="GZ1279" s="409"/>
      <c r="HJ1279" s="409"/>
      <c r="HK1279" s="409"/>
      <c r="HL1279" s="409"/>
      <c r="HM1279" s="409"/>
      <c r="HN1279" s="409"/>
      <c r="HO1279" s="409"/>
      <c r="HP1279" s="409"/>
      <c r="HZ1279" s="409"/>
      <c r="IA1279" s="409"/>
      <c r="IB1279" s="409"/>
      <c r="IC1279" s="409"/>
      <c r="ID1279" s="409"/>
      <c r="IE1279" s="409"/>
      <c r="IF1279" s="409"/>
      <c r="IP1279" s="409"/>
      <c r="IQ1279" s="409"/>
      <c r="IR1279" s="409"/>
      <c r="IS1279" s="409"/>
      <c r="IT1279" s="409"/>
      <c r="IU1279" s="409"/>
      <c r="IV1279" s="409"/>
    </row>
    <row r="1280" spans="10:256">
      <c r="J1280" s="409"/>
      <c r="K1280" s="409"/>
      <c r="L1280" s="409"/>
      <c r="M1280" s="409"/>
      <c r="N1280" s="409"/>
      <c r="O1280" s="409"/>
      <c r="P1280" s="409"/>
      <c r="Q1280" s="409"/>
      <c r="R1280" s="409"/>
      <c r="S1280" s="409"/>
      <c r="T1280" s="409"/>
      <c r="U1280" s="409"/>
      <c r="V1280" s="409"/>
      <c r="W1280" s="409"/>
      <c r="X1280" s="409"/>
      <c r="AP1280" s="409"/>
      <c r="AQ1280" s="409"/>
      <c r="AR1280" s="409"/>
      <c r="AS1280" s="409"/>
      <c r="AT1280" s="409"/>
      <c r="AU1280" s="409"/>
      <c r="AV1280" s="409"/>
      <c r="BF1280" s="409"/>
      <c r="BG1280" s="409"/>
      <c r="BH1280" s="409"/>
      <c r="BI1280" s="409"/>
      <c r="BJ1280" s="409"/>
      <c r="BK1280" s="409"/>
      <c r="BL1280" s="409"/>
      <c r="BV1280" s="409"/>
      <c r="BW1280" s="409"/>
      <c r="BX1280" s="409"/>
      <c r="BY1280" s="409"/>
      <c r="BZ1280" s="409"/>
      <c r="CA1280" s="409"/>
      <c r="CB1280" s="409"/>
      <c r="CL1280" s="409"/>
      <c r="CM1280" s="409"/>
      <c r="CN1280" s="409"/>
      <c r="CO1280" s="409"/>
      <c r="CP1280" s="409"/>
      <c r="CQ1280" s="409"/>
      <c r="CR1280" s="409"/>
      <c r="DB1280" s="409"/>
      <c r="DC1280" s="409"/>
      <c r="DD1280" s="409"/>
      <c r="DE1280" s="409"/>
      <c r="DF1280" s="409"/>
      <c r="DG1280" s="409"/>
      <c r="DH1280" s="409"/>
      <c r="DR1280" s="409"/>
      <c r="DS1280" s="409"/>
      <c r="DT1280" s="409"/>
      <c r="DU1280" s="409"/>
      <c r="DV1280" s="409"/>
      <c r="DW1280" s="409"/>
      <c r="DX1280" s="409"/>
      <c r="EH1280" s="409"/>
      <c r="EI1280" s="409"/>
      <c r="EJ1280" s="409"/>
      <c r="EK1280" s="409"/>
      <c r="EL1280" s="409"/>
      <c r="EM1280" s="409"/>
      <c r="EN1280" s="409"/>
      <c r="EX1280" s="409"/>
      <c r="EY1280" s="409"/>
      <c r="EZ1280" s="409"/>
      <c r="FA1280" s="409"/>
      <c r="FB1280" s="409"/>
      <c r="FC1280" s="409"/>
      <c r="FD1280" s="409"/>
      <c r="FN1280" s="409"/>
      <c r="FO1280" s="409"/>
      <c r="FP1280" s="409"/>
      <c r="FQ1280" s="409"/>
      <c r="FR1280" s="409"/>
      <c r="FS1280" s="409"/>
      <c r="FT1280" s="409"/>
      <c r="GD1280" s="409"/>
      <c r="GE1280" s="409"/>
      <c r="GF1280" s="409"/>
      <c r="GG1280" s="409"/>
      <c r="GH1280" s="409"/>
      <c r="GI1280" s="409"/>
      <c r="GJ1280" s="409"/>
      <c r="GT1280" s="409"/>
      <c r="GU1280" s="409"/>
      <c r="GV1280" s="409"/>
      <c r="GW1280" s="409"/>
      <c r="GX1280" s="409"/>
      <c r="GY1280" s="409"/>
      <c r="GZ1280" s="409"/>
      <c r="HJ1280" s="409"/>
      <c r="HK1280" s="409"/>
      <c r="HL1280" s="409"/>
      <c r="HM1280" s="409"/>
      <c r="HN1280" s="409"/>
      <c r="HO1280" s="409"/>
      <c r="HP1280" s="409"/>
      <c r="HZ1280" s="409"/>
      <c r="IA1280" s="409"/>
      <c r="IB1280" s="409"/>
      <c r="IC1280" s="409"/>
      <c r="ID1280" s="409"/>
      <c r="IE1280" s="409"/>
      <c r="IF1280" s="409"/>
      <c r="IP1280" s="409"/>
      <c r="IQ1280" s="409"/>
      <c r="IR1280" s="409"/>
      <c r="IS1280" s="409"/>
      <c r="IT1280" s="409"/>
      <c r="IU1280" s="409"/>
      <c r="IV1280" s="409"/>
    </row>
    <row r="1281" spans="10:256">
      <c r="J1281" s="409"/>
      <c r="K1281" s="409"/>
      <c r="L1281" s="409"/>
      <c r="M1281" s="409"/>
      <c r="N1281" s="409"/>
      <c r="O1281" s="409"/>
      <c r="P1281" s="409"/>
      <c r="Q1281" s="409"/>
      <c r="R1281" s="409"/>
      <c r="S1281" s="409"/>
      <c r="T1281" s="409"/>
      <c r="U1281" s="409"/>
      <c r="V1281" s="409"/>
      <c r="W1281" s="409"/>
      <c r="X1281" s="409"/>
      <c r="AP1281" s="409"/>
      <c r="AQ1281" s="409"/>
      <c r="AR1281" s="409"/>
      <c r="AS1281" s="409"/>
      <c r="AT1281" s="409"/>
      <c r="AU1281" s="409"/>
      <c r="AV1281" s="409"/>
      <c r="BF1281" s="409"/>
      <c r="BG1281" s="409"/>
      <c r="BH1281" s="409"/>
      <c r="BI1281" s="409"/>
      <c r="BJ1281" s="409"/>
      <c r="BK1281" s="409"/>
      <c r="BL1281" s="409"/>
      <c r="BV1281" s="409"/>
      <c r="BW1281" s="409"/>
      <c r="BX1281" s="409"/>
      <c r="BY1281" s="409"/>
      <c r="BZ1281" s="409"/>
      <c r="CA1281" s="409"/>
      <c r="CB1281" s="409"/>
      <c r="CL1281" s="409"/>
      <c r="CM1281" s="409"/>
      <c r="CN1281" s="409"/>
      <c r="CO1281" s="409"/>
      <c r="CP1281" s="409"/>
      <c r="CQ1281" s="409"/>
      <c r="CR1281" s="409"/>
      <c r="DB1281" s="409"/>
      <c r="DC1281" s="409"/>
      <c r="DD1281" s="409"/>
      <c r="DE1281" s="409"/>
      <c r="DF1281" s="409"/>
      <c r="DG1281" s="409"/>
      <c r="DH1281" s="409"/>
      <c r="DR1281" s="409"/>
      <c r="DS1281" s="409"/>
      <c r="DT1281" s="409"/>
      <c r="DU1281" s="409"/>
      <c r="DV1281" s="409"/>
      <c r="DW1281" s="409"/>
      <c r="DX1281" s="409"/>
      <c r="EH1281" s="409"/>
      <c r="EI1281" s="409"/>
      <c r="EJ1281" s="409"/>
      <c r="EK1281" s="409"/>
      <c r="EL1281" s="409"/>
      <c r="EM1281" s="409"/>
      <c r="EN1281" s="409"/>
      <c r="EX1281" s="409"/>
      <c r="EY1281" s="409"/>
      <c r="EZ1281" s="409"/>
      <c r="FA1281" s="409"/>
      <c r="FB1281" s="409"/>
      <c r="FC1281" s="409"/>
      <c r="FD1281" s="409"/>
      <c r="FN1281" s="409"/>
      <c r="FO1281" s="409"/>
      <c r="FP1281" s="409"/>
      <c r="FQ1281" s="409"/>
      <c r="FR1281" s="409"/>
      <c r="FS1281" s="409"/>
      <c r="FT1281" s="409"/>
      <c r="GD1281" s="409"/>
      <c r="GE1281" s="409"/>
      <c r="GF1281" s="409"/>
      <c r="GG1281" s="409"/>
      <c r="GH1281" s="409"/>
      <c r="GI1281" s="409"/>
      <c r="GJ1281" s="409"/>
      <c r="GT1281" s="409"/>
      <c r="GU1281" s="409"/>
      <c r="GV1281" s="409"/>
      <c r="GW1281" s="409"/>
      <c r="GX1281" s="409"/>
      <c r="GY1281" s="409"/>
      <c r="GZ1281" s="409"/>
      <c r="HJ1281" s="409"/>
      <c r="HK1281" s="409"/>
      <c r="HL1281" s="409"/>
      <c r="HM1281" s="409"/>
      <c r="HN1281" s="409"/>
      <c r="HO1281" s="409"/>
      <c r="HP1281" s="409"/>
      <c r="HZ1281" s="409"/>
      <c r="IA1281" s="409"/>
      <c r="IB1281" s="409"/>
      <c r="IC1281" s="409"/>
      <c r="ID1281" s="409"/>
      <c r="IE1281" s="409"/>
      <c r="IF1281" s="409"/>
      <c r="IP1281" s="409"/>
      <c r="IQ1281" s="409"/>
      <c r="IR1281" s="409"/>
      <c r="IS1281" s="409"/>
      <c r="IT1281" s="409"/>
      <c r="IU1281" s="409"/>
      <c r="IV1281" s="409"/>
    </row>
    <row r="1282" spans="10:256">
      <c r="J1282" s="409"/>
      <c r="K1282" s="409"/>
      <c r="L1282" s="409"/>
      <c r="M1282" s="409"/>
      <c r="N1282" s="409"/>
      <c r="O1282" s="409"/>
      <c r="P1282" s="409"/>
      <c r="Q1282" s="409"/>
      <c r="R1282" s="409"/>
      <c r="S1282" s="409"/>
      <c r="T1282" s="409"/>
      <c r="U1282" s="409"/>
      <c r="V1282" s="409"/>
      <c r="W1282" s="409"/>
      <c r="X1282" s="409"/>
      <c r="AP1282" s="409"/>
      <c r="AQ1282" s="409"/>
      <c r="AR1282" s="409"/>
      <c r="AS1282" s="409"/>
      <c r="AT1282" s="409"/>
      <c r="AU1282" s="409"/>
      <c r="AV1282" s="409"/>
      <c r="BF1282" s="409"/>
      <c r="BG1282" s="409"/>
      <c r="BH1282" s="409"/>
      <c r="BI1282" s="409"/>
      <c r="BJ1282" s="409"/>
      <c r="BK1282" s="409"/>
      <c r="BL1282" s="409"/>
      <c r="BV1282" s="409"/>
      <c r="BW1282" s="409"/>
      <c r="BX1282" s="409"/>
      <c r="BY1282" s="409"/>
      <c r="BZ1282" s="409"/>
      <c r="CA1282" s="409"/>
      <c r="CB1282" s="409"/>
      <c r="CL1282" s="409"/>
      <c r="CM1282" s="409"/>
      <c r="CN1282" s="409"/>
      <c r="CO1282" s="409"/>
      <c r="CP1282" s="409"/>
      <c r="CQ1282" s="409"/>
      <c r="CR1282" s="409"/>
      <c r="DB1282" s="409"/>
      <c r="DC1282" s="409"/>
      <c r="DD1282" s="409"/>
      <c r="DE1282" s="409"/>
      <c r="DF1282" s="409"/>
      <c r="DG1282" s="409"/>
      <c r="DH1282" s="409"/>
      <c r="DR1282" s="409"/>
      <c r="DS1282" s="409"/>
      <c r="DT1282" s="409"/>
      <c r="DU1282" s="409"/>
      <c r="DV1282" s="409"/>
      <c r="DW1282" s="409"/>
      <c r="DX1282" s="409"/>
      <c r="EH1282" s="409"/>
      <c r="EI1282" s="409"/>
      <c r="EJ1282" s="409"/>
      <c r="EK1282" s="409"/>
      <c r="EL1282" s="409"/>
      <c r="EM1282" s="409"/>
      <c r="EN1282" s="409"/>
      <c r="EX1282" s="409"/>
      <c r="EY1282" s="409"/>
      <c r="EZ1282" s="409"/>
      <c r="FA1282" s="409"/>
      <c r="FB1282" s="409"/>
      <c r="FC1282" s="409"/>
      <c r="FD1282" s="409"/>
      <c r="FN1282" s="409"/>
      <c r="FO1282" s="409"/>
      <c r="FP1282" s="409"/>
      <c r="FQ1282" s="409"/>
      <c r="FR1282" s="409"/>
      <c r="FS1282" s="409"/>
      <c r="FT1282" s="409"/>
      <c r="GD1282" s="409"/>
      <c r="GE1282" s="409"/>
      <c r="GF1282" s="409"/>
      <c r="GG1282" s="409"/>
      <c r="GH1282" s="409"/>
      <c r="GI1282" s="409"/>
      <c r="GJ1282" s="409"/>
      <c r="GT1282" s="409"/>
      <c r="GU1282" s="409"/>
      <c r="GV1282" s="409"/>
      <c r="GW1282" s="409"/>
      <c r="GX1282" s="409"/>
      <c r="GY1282" s="409"/>
      <c r="GZ1282" s="409"/>
      <c r="HJ1282" s="409"/>
      <c r="HK1282" s="409"/>
      <c r="HL1282" s="409"/>
      <c r="HM1282" s="409"/>
      <c r="HN1282" s="409"/>
      <c r="HO1282" s="409"/>
      <c r="HP1282" s="409"/>
      <c r="HZ1282" s="409"/>
      <c r="IA1282" s="409"/>
      <c r="IB1282" s="409"/>
      <c r="IC1282" s="409"/>
      <c r="ID1282" s="409"/>
      <c r="IE1282" s="409"/>
      <c r="IF1282" s="409"/>
      <c r="IP1282" s="409"/>
      <c r="IQ1282" s="409"/>
      <c r="IR1282" s="409"/>
      <c r="IS1282" s="409"/>
      <c r="IT1282" s="409"/>
      <c r="IU1282" s="409"/>
      <c r="IV1282" s="409"/>
    </row>
    <row r="1283" spans="10:256">
      <c r="J1283" s="409"/>
      <c r="K1283" s="409"/>
      <c r="L1283" s="409"/>
      <c r="M1283" s="409"/>
      <c r="N1283" s="409"/>
      <c r="O1283" s="409"/>
      <c r="P1283" s="409"/>
      <c r="Q1283" s="409"/>
      <c r="R1283" s="409"/>
      <c r="S1283" s="409"/>
      <c r="T1283" s="409"/>
      <c r="U1283" s="409"/>
      <c r="V1283" s="409"/>
      <c r="W1283" s="409"/>
      <c r="X1283" s="409"/>
      <c r="AP1283" s="409"/>
      <c r="AQ1283" s="409"/>
      <c r="AR1283" s="409"/>
      <c r="AS1283" s="409"/>
      <c r="AT1283" s="409"/>
      <c r="AU1283" s="409"/>
      <c r="AV1283" s="409"/>
      <c r="BF1283" s="409"/>
      <c r="BG1283" s="409"/>
      <c r="BH1283" s="409"/>
      <c r="BI1283" s="409"/>
      <c r="BJ1283" s="409"/>
      <c r="BK1283" s="409"/>
      <c r="BL1283" s="409"/>
      <c r="BV1283" s="409"/>
      <c r="BW1283" s="409"/>
      <c r="BX1283" s="409"/>
      <c r="BY1283" s="409"/>
      <c r="BZ1283" s="409"/>
      <c r="CA1283" s="409"/>
      <c r="CB1283" s="409"/>
      <c r="CL1283" s="409"/>
      <c r="CM1283" s="409"/>
      <c r="CN1283" s="409"/>
      <c r="CO1283" s="409"/>
      <c r="CP1283" s="409"/>
      <c r="CQ1283" s="409"/>
      <c r="CR1283" s="409"/>
      <c r="DB1283" s="409"/>
      <c r="DC1283" s="409"/>
      <c r="DD1283" s="409"/>
      <c r="DE1283" s="409"/>
      <c r="DF1283" s="409"/>
      <c r="DG1283" s="409"/>
      <c r="DH1283" s="409"/>
      <c r="DR1283" s="409"/>
      <c r="DS1283" s="409"/>
      <c r="DT1283" s="409"/>
      <c r="DU1283" s="409"/>
      <c r="DV1283" s="409"/>
      <c r="DW1283" s="409"/>
      <c r="DX1283" s="409"/>
      <c r="EH1283" s="409"/>
      <c r="EI1283" s="409"/>
      <c r="EJ1283" s="409"/>
      <c r="EK1283" s="409"/>
      <c r="EL1283" s="409"/>
      <c r="EM1283" s="409"/>
      <c r="EN1283" s="409"/>
      <c r="EX1283" s="409"/>
      <c r="EY1283" s="409"/>
      <c r="EZ1283" s="409"/>
      <c r="FA1283" s="409"/>
      <c r="FB1283" s="409"/>
      <c r="FC1283" s="409"/>
      <c r="FD1283" s="409"/>
      <c r="FN1283" s="409"/>
      <c r="FO1283" s="409"/>
      <c r="FP1283" s="409"/>
      <c r="FQ1283" s="409"/>
      <c r="FR1283" s="409"/>
      <c r="FS1283" s="409"/>
      <c r="FT1283" s="409"/>
      <c r="GD1283" s="409"/>
      <c r="GE1283" s="409"/>
      <c r="GF1283" s="409"/>
      <c r="GG1283" s="409"/>
      <c r="GH1283" s="409"/>
      <c r="GI1283" s="409"/>
      <c r="GJ1283" s="409"/>
      <c r="GT1283" s="409"/>
      <c r="GU1283" s="409"/>
      <c r="GV1283" s="409"/>
      <c r="GW1283" s="409"/>
      <c r="GX1283" s="409"/>
      <c r="GY1283" s="409"/>
      <c r="GZ1283" s="409"/>
      <c r="HJ1283" s="409"/>
      <c r="HK1283" s="409"/>
      <c r="HL1283" s="409"/>
      <c r="HM1283" s="409"/>
      <c r="HN1283" s="409"/>
      <c r="HO1283" s="409"/>
      <c r="HP1283" s="409"/>
      <c r="HZ1283" s="409"/>
      <c r="IA1283" s="409"/>
      <c r="IB1283" s="409"/>
      <c r="IC1283" s="409"/>
      <c r="ID1283" s="409"/>
      <c r="IE1283" s="409"/>
      <c r="IF1283" s="409"/>
      <c r="IP1283" s="409"/>
      <c r="IQ1283" s="409"/>
      <c r="IR1283" s="409"/>
      <c r="IS1283" s="409"/>
      <c r="IT1283" s="409"/>
      <c r="IU1283" s="409"/>
      <c r="IV1283" s="409"/>
    </row>
    <row r="1284" spans="10:256">
      <c r="J1284" s="409"/>
      <c r="K1284" s="409"/>
      <c r="L1284" s="409"/>
      <c r="M1284" s="409"/>
      <c r="N1284" s="409"/>
      <c r="O1284" s="409"/>
      <c r="P1284" s="409"/>
      <c r="Q1284" s="409"/>
      <c r="R1284" s="409"/>
      <c r="S1284" s="409"/>
      <c r="T1284" s="409"/>
      <c r="U1284" s="409"/>
      <c r="V1284" s="409"/>
      <c r="W1284" s="409"/>
      <c r="X1284" s="409"/>
      <c r="AP1284" s="409"/>
      <c r="AQ1284" s="409"/>
      <c r="AR1284" s="409"/>
      <c r="AS1284" s="409"/>
      <c r="AT1284" s="409"/>
      <c r="AU1284" s="409"/>
      <c r="AV1284" s="409"/>
      <c r="BF1284" s="409"/>
      <c r="BG1284" s="409"/>
      <c r="BH1284" s="409"/>
      <c r="BI1284" s="409"/>
      <c r="BJ1284" s="409"/>
      <c r="BK1284" s="409"/>
      <c r="BL1284" s="409"/>
      <c r="BV1284" s="409"/>
      <c r="BW1284" s="409"/>
      <c r="BX1284" s="409"/>
      <c r="BY1284" s="409"/>
      <c r="BZ1284" s="409"/>
      <c r="CA1284" s="409"/>
      <c r="CB1284" s="409"/>
      <c r="CL1284" s="409"/>
      <c r="CM1284" s="409"/>
      <c r="CN1284" s="409"/>
      <c r="CO1284" s="409"/>
      <c r="CP1284" s="409"/>
      <c r="CQ1284" s="409"/>
      <c r="CR1284" s="409"/>
      <c r="DB1284" s="409"/>
      <c r="DC1284" s="409"/>
      <c r="DD1284" s="409"/>
      <c r="DE1284" s="409"/>
      <c r="DF1284" s="409"/>
      <c r="DG1284" s="409"/>
      <c r="DH1284" s="409"/>
      <c r="DR1284" s="409"/>
      <c r="DS1284" s="409"/>
      <c r="DT1284" s="409"/>
      <c r="DU1284" s="409"/>
      <c r="DV1284" s="409"/>
      <c r="DW1284" s="409"/>
      <c r="DX1284" s="409"/>
      <c r="EH1284" s="409"/>
      <c r="EI1284" s="409"/>
      <c r="EJ1284" s="409"/>
      <c r="EK1284" s="409"/>
      <c r="EL1284" s="409"/>
      <c r="EM1284" s="409"/>
      <c r="EN1284" s="409"/>
      <c r="EX1284" s="409"/>
      <c r="EY1284" s="409"/>
      <c r="EZ1284" s="409"/>
      <c r="FA1284" s="409"/>
      <c r="FB1284" s="409"/>
      <c r="FC1284" s="409"/>
      <c r="FD1284" s="409"/>
      <c r="FN1284" s="409"/>
      <c r="FO1284" s="409"/>
      <c r="FP1284" s="409"/>
      <c r="FQ1284" s="409"/>
      <c r="FR1284" s="409"/>
      <c r="FS1284" s="409"/>
      <c r="FT1284" s="409"/>
      <c r="GD1284" s="409"/>
      <c r="GE1284" s="409"/>
      <c r="GF1284" s="409"/>
      <c r="GG1284" s="409"/>
      <c r="GH1284" s="409"/>
      <c r="GI1284" s="409"/>
      <c r="GJ1284" s="409"/>
      <c r="GT1284" s="409"/>
      <c r="GU1284" s="409"/>
      <c r="GV1284" s="409"/>
      <c r="GW1284" s="409"/>
      <c r="GX1284" s="409"/>
      <c r="GY1284" s="409"/>
      <c r="GZ1284" s="409"/>
      <c r="HJ1284" s="409"/>
      <c r="HK1284" s="409"/>
      <c r="HL1284" s="409"/>
      <c r="HM1284" s="409"/>
      <c r="HN1284" s="409"/>
      <c r="HO1284" s="409"/>
      <c r="HP1284" s="409"/>
      <c r="HZ1284" s="409"/>
      <c r="IA1284" s="409"/>
      <c r="IB1284" s="409"/>
      <c r="IC1284" s="409"/>
      <c r="ID1284" s="409"/>
      <c r="IE1284" s="409"/>
      <c r="IF1284" s="409"/>
      <c r="IP1284" s="409"/>
      <c r="IQ1284" s="409"/>
      <c r="IR1284" s="409"/>
      <c r="IS1284" s="409"/>
      <c r="IT1284" s="409"/>
      <c r="IU1284" s="409"/>
      <c r="IV1284" s="409"/>
    </row>
    <row r="1285" spans="10:256">
      <c r="J1285" s="409"/>
      <c r="K1285" s="409"/>
      <c r="L1285" s="409"/>
      <c r="M1285" s="409"/>
      <c r="N1285" s="409"/>
      <c r="O1285" s="409"/>
      <c r="P1285" s="409"/>
      <c r="Q1285" s="409"/>
      <c r="R1285" s="409"/>
      <c r="S1285" s="409"/>
      <c r="T1285" s="409"/>
      <c r="U1285" s="409"/>
      <c r="V1285" s="409"/>
      <c r="W1285" s="409"/>
      <c r="X1285" s="409"/>
      <c r="AP1285" s="409"/>
      <c r="AQ1285" s="409"/>
      <c r="AR1285" s="409"/>
      <c r="AS1285" s="409"/>
      <c r="AT1285" s="409"/>
      <c r="AU1285" s="409"/>
      <c r="AV1285" s="409"/>
      <c r="BF1285" s="409"/>
      <c r="BG1285" s="409"/>
      <c r="BH1285" s="409"/>
      <c r="BI1285" s="409"/>
      <c r="BJ1285" s="409"/>
      <c r="BK1285" s="409"/>
      <c r="BL1285" s="409"/>
      <c r="BV1285" s="409"/>
      <c r="BW1285" s="409"/>
      <c r="BX1285" s="409"/>
      <c r="BY1285" s="409"/>
      <c r="BZ1285" s="409"/>
      <c r="CA1285" s="409"/>
      <c r="CB1285" s="409"/>
      <c r="CL1285" s="409"/>
      <c r="CM1285" s="409"/>
      <c r="CN1285" s="409"/>
      <c r="CO1285" s="409"/>
      <c r="CP1285" s="409"/>
      <c r="CQ1285" s="409"/>
      <c r="CR1285" s="409"/>
      <c r="DB1285" s="409"/>
      <c r="DC1285" s="409"/>
      <c r="DD1285" s="409"/>
      <c r="DE1285" s="409"/>
      <c r="DF1285" s="409"/>
      <c r="DG1285" s="409"/>
      <c r="DH1285" s="409"/>
      <c r="DR1285" s="409"/>
      <c r="DS1285" s="409"/>
      <c r="DT1285" s="409"/>
      <c r="DU1285" s="409"/>
      <c r="DV1285" s="409"/>
      <c r="DW1285" s="409"/>
      <c r="DX1285" s="409"/>
      <c r="EH1285" s="409"/>
      <c r="EI1285" s="409"/>
      <c r="EJ1285" s="409"/>
      <c r="EK1285" s="409"/>
      <c r="EL1285" s="409"/>
      <c r="EM1285" s="409"/>
      <c r="EN1285" s="409"/>
      <c r="EX1285" s="409"/>
      <c r="EY1285" s="409"/>
      <c r="EZ1285" s="409"/>
      <c r="FA1285" s="409"/>
      <c r="FB1285" s="409"/>
      <c r="FC1285" s="409"/>
      <c r="FD1285" s="409"/>
      <c r="FN1285" s="409"/>
      <c r="FO1285" s="409"/>
      <c r="FP1285" s="409"/>
      <c r="FQ1285" s="409"/>
      <c r="FR1285" s="409"/>
      <c r="FS1285" s="409"/>
      <c r="FT1285" s="409"/>
      <c r="GD1285" s="409"/>
      <c r="GE1285" s="409"/>
      <c r="GF1285" s="409"/>
      <c r="GG1285" s="409"/>
      <c r="GH1285" s="409"/>
      <c r="GI1285" s="409"/>
      <c r="GJ1285" s="409"/>
      <c r="GT1285" s="409"/>
      <c r="GU1285" s="409"/>
      <c r="GV1285" s="409"/>
      <c r="GW1285" s="409"/>
      <c r="GX1285" s="409"/>
      <c r="GY1285" s="409"/>
      <c r="GZ1285" s="409"/>
      <c r="HJ1285" s="409"/>
      <c r="HK1285" s="409"/>
      <c r="HL1285" s="409"/>
      <c r="HM1285" s="409"/>
      <c r="HN1285" s="409"/>
      <c r="HO1285" s="409"/>
      <c r="HP1285" s="409"/>
      <c r="HZ1285" s="409"/>
      <c r="IA1285" s="409"/>
      <c r="IB1285" s="409"/>
      <c r="IC1285" s="409"/>
      <c r="ID1285" s="409"/>
      <c r="IE1285" s="409"/>
      <c r="IF1285" s="409"/>
      <c r="IP1285" s="409"/>
      <c r="IQ1285" s="409"/>
      <c r="IR1285" s="409"/>
      <c r="IS1285" s="409"/>
      <c r="IT1285" s="409"/>
      <c r="IU1285" s="409"/>
      <c r="IV1285" s="409"/>
    </row>
    <row r="1286" spans="10:256">
      <c r="J1286" s="409"/>
      <c r="K1286" s="409"/>
      <c r="L1286" s="409"/>
      <c r="M1286" s="409"/>
      <c r="N1286" s="409"/>
      <c r="O1286" s="409"/>
      <c r="P1286" s="409"/>
      <c r="Q1286" s="409"/>
      <c r="R1286" s="409"/>
      <c r="S1286" s="409"/>
      <c r="T1286" s="409"/>
      <c r="U1286" s="409"/>
      <c r="V1286" s="409"/>
      <c r="W1286" s="409"/>
      <c r="X1286" s="409"/>
      <c r="AP1286" s="409"/>
      <c r="AQ1286" s="409"/>
      <c r="AR1286" s="409"/>
      <c r="AS1286" s="409"/>
      <c r="AT1286" s="409"/>
      <c r="AU1286" s="409"/>
      <c r="AV1286" s="409"/>
      <c r="BF1286" s="409"/>
      <c r="BG1286" s="409"/>
      <c r="BH1286" s="409"/>
      <c r="BI1286" s="409"/>
      <c r="BJ1286" s="409"/>
      <c r="BK1286" s="409"/>
      <c r="BL1286" s="409"/>
      <c r="BV1286" s="409"/>
      <c r="BW1286" s="409"/>
      <c r="BX1286" s="409"/>
      <c r="BY1286" s="409"/>
      <c r="BZ1286" s="409"/>
      <c r="CA1286" s="409"/>
      <c r="CB1286" s="409"/>
      <c r="CL1286" s="409"/>
      <c r="CM1286" s="409"/>
      <c r="CN1286" s="409"/>
      <c r="CO1286" s="409"/>
      <c r="CP1286" s="409"/>
      <c r="CQ1286" s="409"/>
      <c r="CR1286" s="409"/>
      <c r="DB1286" s="409"/>
      <c r="DC1286" s="409"/>
      <c r="DD1286" s="409"/>
      <c r="DE1286" s="409"/>
      <c r="DF1286" s="409"/>
      <c r="DG1286" s="409"/>
      <c r="DH1286" s="409"/>
      <c r="DR1286" s="409"/>
      <c r="DS1286" s="409"/>
      <c r="DT1286" s="409"/>
      <c r="DU1286" s="409"/>
      <c r="DV1286" s="409"/>
      <c r="DW1286" s="409"/>
      <c r="DX1286" s="409"/>
      <c r="EH1286" s="409"/>
      <c r="EI1286" s="409"/>
      <c r="EJ1286" s="409"/>
      <c r="EK1286" s="409"/>
      <c r="EL1286" s="409"/>
      <c r="EM1286" s="409"/>
      <c r="EN1286" s="409"/>
      <c r="EX1286" s="409"/>
      <c r="EY1286" s="409"/>
      <c r="EZ1286" s="409"/>
      <c r="FA1286" s="409"/>
      <c r="FB1286" s="409"/>
      <c r="FC1286" s="409"/>
      <c r="FD1286" s="409"/>
      <c r="FN1286" s="409"/>
      <c r="FO1286" s="409"/>
      <c r="FP1286" s="409"/>
      <c r="FQ1286" s="409"/>
      <c r="FR1286" s="409"/>
      <c r="FS1286" s="409"/>
      <c r="FT1286" s="409"/>
      <c r="GD1286" s="409"/>
      <c r="GE1286" s="409"/>
      <c r="GF1286" s="409"/>
      <c r="GG1286" s="409"/>
      <c r="GH1286" s="409"/>
      <c r="GI1286" s="409"/>
      <c r="GJ1286" s="409"/>
      <c r="GT1286" s="409"/>
      <c r="GU1286" s="409"/>
      <c r="GV1286" s="409"/>
      <c r="GW1286" s="409"/>
      <c r="GX1286" s="409"/>
      <c r="GY1286" s="409"/>
      <c r="GZ1286" s="409"/>
      <c r="HJ1286" s="409"/>
      <c r="HK1286" s="409"/>
      <c r="HL1286" s="409"/>
      <c r="HM1286" s="409"/>
      <c r="HN1286" s="409"/>
      <c r="HO1286" s="409"/>
      <c r="HP1286" s="409"/>
      <c r="HZ1286" s="409"/>
      <c r="IA1286" s="409"/>
      <c r="IB1286" s="409"/>
      <c r="IC1286" s="409"/>
      <c r="ID1286" s="409"/>
      <c r="IE1286" s="409"/>
      <c r="IF1286" s="409"/>
      <c r="IP1286" s="409"/>
      <c r="IQ1286" s="409"/>
      <c r="IR1286" s="409"/>
      <c r="IS1286" s="409"/>
      <c r="IT1286" s="409"/>
      <c r="IU1286" s="409"/>
      <c r="IV1286" s="409"/>
    </row>
    <row r="1287" spans="10:256">
      <c r="J1287" s="409"/>
      <c r="K1287" s="409"/>
      <c r="L1287" s="409"/>
      <c r="M1287" s="409"/>
      <c r="N1287" s="409"/>
      <c r="O1287" s="409"/>
      <c r="P1287" s="409"/>
      <c r="Q1287" s="409"/>
      <c r="R1287" s="409"/>
      <c r="S1287" s="409"/>
      <c r="T1287" s="409"/>
      <c r="U1287" s="409"/>
      <c r="V1287" s="409"/>
      <c r="W1287" s="409"/>
      <c r="X1287" s="409"/>
      <c r="AP1287" s="409"/>
      <c r="AQ1287" s="409"/>
      <c r="AR1287" s="409"/>
      <c r="AS1287" s="409"/>
      <c r="AT1287" s="409"/>
      <c r="AU1287" s="409"/>
      <c r="AV1287" s="409"/>
      <c r="BF1287" s="409"/>
      <c r="BG1287" s="409"/>
      <c r="BH1287" s="409"/>
      <c r="BI1287" s="409"/>
      <c r="BJ1287" s="409"/>
      <c r="BK1287" s="409"/>
      <c r="BL1287" s="409"/>
      <c r="BV1287" s="409"/>
      <c r="BW1287" s="409"/>
      <c r="BX1287" s="409"/>
      <c r="BY1287" s="409"/>
      <c r="BZ1287" s="409"/>
      <c r="CA1287" s="409"/>
      <c r="CB1287" s="409"/>
      <c r="CL1287" s="409"/>
      <c r="CM1287" s="409"/>
      <c r="CN1287" s="409"/>
      <c r="CO1287" s="409"/>
      <c r="CP1287" s="409"/>
      <c r="CQ1287" s="409"/>
      <c r="CR1287" s="409"/>
      <c r="DB1287" s="409"/>
      <c r="DC1287" s="409"/>
      <c r="DD1287" s="409"/>
      <c r="DE1287" s="409"/>
      <c r="DF1287" s="409"/>
      <c r="DG1287" s="409"/>
      <c r="DH1287" s="409"/>
      <c r="DR1287" s="409"/>
      <c r="DS1287" s="409"/>
      <c r="DT1287" s="409"/>
      <c r="DU1287" s="409"/>
      <c r="DV1287" s="409"/>
      <c r="DW1287" s="409"/>
      <c r="DX1287" s="409"/>
      <c r="EH1287" s="409"/>
      <c r="EI1287" s="409"/>
      <c r="EJ1287" s="409"/>
      <c r="EK1287" s="409"/>
      <c r="EL1287" s="409"/>
      <c r="EM1287" s="409"/>
      <c r="EN1287" s="409"/>
      <c r="EX1287" s="409"/>
      <c r="EY1287" s="409"/>
      <c r="EZ1287" s="409"/>
      <c r="FA1287" s="409"/>
      <c r="FB1287" s="409"/>
      <c r="FC1287" s="409"/>
      <c r="FD1287" s="409"/>
      <c r="FN1287" s="409"/>
      <c r="FO1287" s="409"/>
      <c r="FP1287" s="409"/>
      <c r="FQ1287" s="409"/>
      <c r="FR1287" s="409"/>
      <c r="FS1287" s="409"/>
      <c r="FT1287" s="409"/>
      <c r="GD1287" s="409"/>
      <c r="GE1287" s="409"/>
      <c r="GF1287" s="409"/>
      <c r="GG1287" s="409"/>
      <c r="GH1287" s="409"/>
      <c r="GI1287" s="409"/>
      <c r="GJ1287" s="409"/>
      <c r="GT1287" s="409"/>
      <c r="GU1287" s="409"/>
      <c r="GV1287" s="409"/>
      <c r="GW1287" s="409"/>
      <c r="GX1287" s="409"/>
      <c r="GY1287" s="409"/>
      <c r="GZ1287" s="409"/>
      <c r="HJ1287" s="409"/>
      <c r="HK1287" s="409"/>
      <c r="HL1287" s="409"/>
      <c r="HM1287" s="409"/>
      <c r="HN1287" s="409"/>
      <c r="HO1287" s="409"/>
      <c r="HP1287" s="409"/>
      <c r="HZ1287" s="409"/>
      <c r="IA1287" s="409"/>
      <c r="IB1287" s="409"/>
      <c r="IC1287" s="409"/>
      <c r="ID1287" s="409"/>
      <c r="IE1287" s="409"/>
      <c r="IF1287" s="409"/>
      <c r="IP1287" s="409"/>
      <c r="IQ1287" s="409"/>
      <c r="IR1287" s="409"/>
      <c r="IS1287" s="409"/>
      <c r="IT1287" s="409"/>
      <c r="IU1287" s="409"/>
      <c r="IV1287" s="409"/>
    </row>
    <row r="1288" spans="10:256">
      <c r="J1288" s="409"/>
      <c r="K1288" s="409"/>
      <c r="L1288" s="409"/>
      <c r="M1288" s="409"/>
      <c r="N1288" s="409"/>
      <c r="O1288" s="409"/>
      <c r="P1288" s="409"/>
      <c r="Q1288" s="409"/>
      <c r="R1288" s="409"/>
      <c r="S1288" s="409"/>
      <c r="T1288" s="409"/>
      <c r="U1288" s="409"/>
      <c r="V1288" s="409"/>
      <c r="W1288" s="409"/>
      <c r="X1288" s="409"/>
      <c r="AP1288" s="409"/>
      <c r="AQ1288" s="409"/>
      <c r="AR1288" s="409"/>
      <c r="AS1288" s="409"/>
      <c r="AT1288" s="409"/>
      <c r="AU1288" s="409"/>
      <c r="AV1288" s="409"/>
      <c r="BF1288" s="409"/>
      <c r="BG1288" s="409"/>
      <c r="BH1288" s="409"/>
      <c r="BI1288" s="409"/>
      <c r="BJ1288" s="409"/>
      <c r="BK1288" s="409"/>
      <c r="BL1288" s="409"/>
      <c r="BV1288" s="409"/>
      <c r="BW1288" s="409"/>
      <c r="BX1288" s="409"/>
      <c r="BY1288" s="409"/>
      <c r="BZ1288" s="409"/>
      <c r="CA1288" s="409"/>
      <c r="CB1288" s="409"/>
      <c r="CL1288" s="409"/>
      <c r="CM1288" s="409"/>
      <c r="CN1288" s="409"/>
      <c r="CO1288" s="409"/>
      <c r="CP1288" s="409"/>
      <c r="CQ1288" s="409"/>
      <c r="CR1288" s="409"/>
      <c r="DB1288" s="409"/>
      <c r="DC1288" s="409"/>
      <c r="DD1288" s="409"/>
      <c r="DE1288" s="409"/>
      <c r="DF1288" s="409"/>
      <c r="DG1288" s="409"/>
      <c r="DH1288" s="409"/>
      <c r="DR1288" s="409"/>
      <c r="DS1288" s="409"/>
      <c r="DT1288" s="409"/>
      <c r="DU1288" s="409"/>
      <c r="DV1288" s="409"/>
      <c r="DW1288" s="409"/>
      <c r="DX1288" s="409"/>
      <c r="EH1288" s="409"/>
      <c r="EI1288" s="409"/>
      <c r="EJ1288" s="409"/>
      <c r="EK1288" s="409"/>
      <c r="EL1288" s="409"/>
      <c r="EM1288" s="409"/>
      <c r="EN1288" s="409"/>
      <c r="EX1288" s="409"/>
      <c r="EY1288" s="409"/>
      <c r="EZ1288" s="409"/>
      <c r="FA1288" s="409"/>
      <c r="FB1288" s="409"/>
      <c r="FC1288" s="409"/>
      <c r="FD1288" s="409"/>
      <c r="FN1288" s="409"/>
      <c r="FO1288" s="409"/>
      <c r="FP1288" s="409"/>
      <c r="FQ1288" s="409"/>
      <c r="FR1288" s="409"/>
      <c r="FS1288" s="409"/>
      <c r="FT1288" s="409"/>
      <c r="GD1288" s="409"/>
      <c r="GE1288" s="409"/>
      <c r="GF1288" s="409"/>
      <c r="GG1288" s="409"/>
      <c r="GH1288" s="409"/>
      <c r="GI1288" s="409"/>
      <c r="GJ1288" s="409"/>
      <c r="GT1288" s="409"/>
      <c r="GU1288" s="409"/>
      <c r="GV1288" s="409"/>
      <c r="GW1288" s="409"/>
      <c r="GX1288" s="409"/>
      <c r="GY1288" s="409"/>
      <c r="GZ1288" s="409"/>
      <c r="HJ1288" s="409"/>
      <c r="HK1288" s="409"/>
      <c r="HL1288" s="409"/>
      <c r="HM1288" s="409"/>
      <c r="HN1288" s="409"/>
      <c r="HO1288" s="409"/>
      <c r="HP1288" s="409"/>
      <c r="HZ1288" s="409"/>
      <c r="IA1288" s="409"/>
      <c r="IB1288" s="409"/>
      <c r="IC1288" s="409"/>
      <c r="ID1288" s="409"/>
      <c r="IE1288" s="409"/>
      <c r="IF1288" s="409"/>
      <c r="IP1288" s="409"/>
      <c r="IQ1288" s="409"/>
      <c r="IR1288" s="409"/>
      <c r="IS1288" s="409"/>
      <c r="IT1288" s="409"/>
      <c r="IU1288" s="409"/>
      <c r="IV1288" s="409"/>
    </row>
    <row r="1289" spans="10:256">
      <c r="J1289" s="409"/>
      <c r="K1289" s="409"/>
      <c r="L1289" s="409"/>
      <c r="M1289" s="409"/>
      <c r="N1289" s="409"/>
      <c r="O1289" s="409"/>
      <c r="P1289" s="409"/>
      <c r="Q1289" s="409"/>
      <c r="R1289" s="409"/>
      <c r="S1289" s="409"/>
      <c r="T1289" s="409"/>
      <c r="U1289" s="409"/>
      <c r="V1289" s="409"/>
      <c r="W1289" s="409"/>
      <c r="X1289" s="409"/>
      <c r="AP1289" s="409"/>
      <c r="AQ1289" s="409"/>
      <c r="AR1289" s="409"/>
      <c r="AS1289" s="409"/>
      <c r="AT1289" s="409"/>
      <c r="AU1289" s="409"/>
      <c r="AV1289" s="409"/>
      <c r="BF1289" s="409"/>
      <c r="BG1289" s="409"/>
      <c r="BH1289" s="409"/>
      <c r="BI1289" s="409"/>
      <c r="BJ1289" s="409"/>
      <c r="BK1289" s="409"/>
      <c r="BL1289" s="409"/>
      <c r="BV1289" s="409"/>
      <c r="BW1289" s="409"/>
      <c r="BX1289" s="409"/>
      <c r="BY1289" s="409"/>
      <c r="BZ1289" s="409"/>
      <c r="CA1289" s="409"/>
      <c r="CB1289" s="409"/>
      <c r="CL1289" s="409"/>
      <c r="CM1289" s="409"/>
      <c r="CN1289" s="409"/>
      <c r="CO1289" s="409"/>
      <c r="CP1289" s="409"/>
      <c r="CQ1289" s="409"/>
      <c r="CR1289" s="409"/>
      <c r="DB1289" s="409"/>
      <c r="DC1289" s="409"/>
      <c r="DD1289" s="409"/>
      <c r="DE1289" s="409"/>
      <c r="DF1289" s="409"/>
      <c r="DG1289" s="409"/>
      <c r="DH1289" s="409"/>
      <c r="DR1289" s="409"/>
      <c r="DS1289" s="409"/>
      <c r="DT1289" s="409"/>
      <c r="DU1289" s="409"/>
      <c r="DV1289" s="409"/>
      <c r="DW1289" s="409"/>
      <c r="DX1289" s="409"/>
      <c r="EH1289" s="409"/>
      <c r="EI1289" s="409"/>
      <c r="EJ1289" s="409"/>
      <c r="EK1289" s="409"/>
      <c r="EL1289" s="409"/>
      <c r="EM1289" s="409"/>
      <c r="EN1289" s="409"/>
      <c r="EX1289" s="409"/>
      <c r="EY1289" s="409"/>
      <c r="EZ1289" s="409"/>
      <c r="FA1289" s="409"/>
      <c r="FB1289" s="409"/>
      <c r="FC1289" s="409"/>
      <c r="FD1289" s="409"/>
      <c r="FN1289" s="409"/>
      <c r="FO1289" s="409"/>
      <c r="FP1289" s="409"/>
      <c r="FQ1289" s="409"/>
      <c r="FR1289" s="409"/>
      <c r="FS1289" s="409"/>
      <c r="FT1289" s="409"/>
      <c r="GD1289" s="409"/>
      <c r="GE1289" s="409"/>
      <c r="GF1289" s="409"/>
      <c r="GG1289" s="409"/>
      <c r="GH1289" s="409"/>
      <c r="GI1289" s="409"/>
      <c r="GJ1289" s="409"/>
      <c r="GT1289" s="409"/>
      <c r="GU1289" s="409"/>
      <c r="GV1289" s="409"/>
      <c r="GW1289" s="409"/>
      <c r="GX1289" s="409"/>
      <c r="GY1289" s="409"/>
      <c r="GZ1289" s="409"/>
      <c r="HJ1289" s="409"/>
      <c r="HK1289" s="409"/>
      <c r="HL1289" s="409"/>
      <c r="HM1289" s="409"/>
      <c r="HN1289" s="409"/>
      <c r="HO1289" s="409"/>
      <c r="HP1289" s="409"/>
      <c r="HZ1289" s="409"/>
      <c r="IA1289" s="409"/>
      <c r="IB1289" s="409"/>
      <c r="IC1289" s="409"/>
      <c r="ID1289" s="409"/>
      <c r="IE1289" s="409"/>
      <c r="IF1289" s="409"/>
      <c r="IP1289" s="409"/>
      <c r="IQ1289" s="409"/>
      <c r="IR1289" s="409"/>
      <c r="IS1289" s="409"/>
      <c r="IT1289" s="409"/>
      <c r="IU1289" s="409"/>
      <c r="IV1289" s="409"/>
    </row>
    <row r="1290" spans="10:256">
      <c r="J1290" s="409"/>
      <c r="K1290" s="409"/>
      <c r="L1290" s="409"/>
      <c r="M1290" s="409"/>
      <c r="N1290" s="409"/>
      <c r="O1290" s="409"/>
      <c r="P1290" s="409"/>
      <c r="Q1290" s="409"/>
      <c r="R1290" s="409"/>
      <c r="S1290" s="409"/>
      <c r="T1290" s="409"/>
      <c r="U1290" s="409"/>
      <c r="V1290" s="409"/>
      <c r="W1290" s="409"/>
      <c r="X1290" s="409"/>
      <c r="AP1290" s="409"/>
      <c r="AQ1290" s="409"/>
      <c r="AR1290" s="409"/>
      <c r="AS1290" s="409"/>
      <c r="AT1290" s="409"/>
      <c r="AU1290" s="409"/>
      <c r="AV1290" s="409"/>
      <c r="BF1290" s="409"/>
      <c r="BG1290" s="409"/>
      <c r="BH1290" s="409"/>
      <c r="BI1290" s="409"/>
      <c r="BJ1290" s="409"/>
      <c r="BK1290" s="409"/>
      <c r="BL1290" s="409"/>
      <c r="BV1290" s="409"/>
      <c r="BW1290" s="409"/>
      <c r="BX1290" s="409"/>
      <c r="BY1290" s="409"/>
      <c r="BZ1290" s="409"/>
      <c r="CA1290" s="409"/>
      <c r="CB1290" s="409"/>
      <c r="CL1290" s="409"/>
      <c r="CM1290" s="409"/>
      <c r="CN1290" s="409"/>
      <c r="CO1290" s="409"/>
      <c r="CP1290" s="409"/>
      <c r="CQ1290" s="409"/>
      <c r="CR1290" s="409"/>
      <c r="DB1290" s="409"/>
      <c r="DC1290" s="409"/>
      <c r="DD1290" s="409"/>
      <c r="DE1290" s="409"/>
      <c r="DF1290" s="409"/>
      <c r="DG1290" s="409"/>
      <c r="DH1290" s="409"/>
      <c r="DR1290" s="409"/>
      <c r="DS1290" s="409"/>
      <c r="DT1290" s="409"/>
      <c r="DU1290" s="409"/>
      <c r="DV1290" s="409"/>
      <c r="DW1290" s="409"/>
      <c r="DX1290" s="409"/>
      <c r="EH1290" s="409"/>
      <c r="EI1290" s="409"/>
      <c r="EJ1290" s="409"/>
      <c r="EK1290" s="409"/>
      <c r="EL1290" s="409"/>
      <c r="EM1290" s="409"/>
      <c r="EN1290" s="409"/>
      <c r="EX1290" s="409"/>
      <c r="EY1290" s="409"/>
      <c r="EZ1290" s="409"/>
      <c r="FA1290" s="409"/>
      <c r="FB1290" s="409"/>
      <c r="FC1290" s="409"/>
      <c r="FD1290" s="409"/>
      <c r="FN1290" s="409"/>
      <c r="FO1290" s="409"/>
      <c r="FP1290" s="409"/>
      <c r="FQ1290" s="409"/>
      <c r="FR1290" s="409"/>
      <c r="FS1290" s="409"/>
      <c r="FT1290" s="409"/>
      <c r="GD1290" s="409"/>
      <c r="GE1290" s="409"/>
      <c r="GF1290" s="409"/>
      <c r="GG1290" s="409"/>
      <c r="GH1290" s="409"/>
      <c r="GI1290" s="409"/>
      <c r="GJ1290" s="409"/>
      <c r="GT1290" s="409"/>
      <c r="GU1290" s="409"/>
      <c r="GV1290" s="409"/>
      <c r="GW1290" s="409"/>
      <c r="GX1290" s="409"/>
      <c r="GY1290" s="409"/>
      <c r="GZ1290" s="409"/>
      <c r="HJ1290" s="409"/>
      <c r="HK1290" s="409"/>
      <c r="HL1290" s="409"/>
      <c r="HM1290" s="409"/>
      <c r="HN1290" s="409"/>
      <c r="HO1290" s="409"/>
      <c r="HP1290" s="409"/>
      <c r="HZ1290" s="409"/>
      <c r="IA1290" s="409"/>
      <c r="IB1290" s="409"/>
      <c r="IC1290" s="409"/>
      <c r="ID1290" s="409"/>
      <c r="IE1290" s="409"/>
      <c r="IF1290" s="409"/>
      <c r="IP1290" s="409"/>
      <c r="IQ1290" s="409"/>
      <c r="IR1290" s="409"/>
      <c r="IS1290" s="409"/>
      <c r="IT1290" s="409"/>
      <c r="IU1290" s="409"/>
      <c r="IV1290" s="409"/>
    </row>
    <row r="1291" spans="10:256">
      <c r="J1291" s="409"/>
      <c r="K1291" s="409"/>
      <c r="L1291" s="409"/>
      <c r="M1291" s="409"/>
      <c r="N1291" s="409"/>
      <c r="O1291" s="409"/>
      <c r="P1291" s="409"/>
      <c r="Q1291" s="409"/>
      <c r="R1291" s="409"/>
      <c r="S1291" s="409"/>
      <c r="T1291" s="409"/>
      <c r="U1291" s="409"/>
      <c r="V1291" s="409"/>
      <c r="W1291" s="409"/>
      <c r="X1291" s="409"/>
      <c r="AP1291" s="409"/>
      <c r="AQ1291" s="409"/>
      <c r="AR1291" s="409"/>
      <c r="AS1291" s="409"/>
      <c r="AT1291" s="409"/>
      <c r="AU1291" s="409"/>
      <c r="AV1291" s="409"/>
      <c r="BF1291" s="409"/>
      <c r="BG1291" s="409"/>
      <c r="BH1291" s="409"/>
      <c r="BI1291" s="409"/>
      <c r="BJ1291" s="409"/>
      <c r="BK1291" s="409"/>
      <c r="BL1291" s="409"/>
      <c r="BV1291" s="409"/>
      <c r="BW1291" s="409"/>
      <c r="BX1291" s="409"/>
      <c r="BY1291" s="409"/>
      <c r="BZ1291" s="409"/>
      <c r="CA1291" s="409"/>
      <c r="CB1291" s="409"/>
      <c r="CL1291" s="409"/>
      <c r="CM1291" s="409"/>
      <c r="CN1291" s="409"/>
      <c r="CO1291" s="409"/>
      <c r="CP1291" s="409"/>
      <c r="CQ1291" s="409"/>
      <c r="CR1291" s="409"/>
      <c r="DB1291" s="409"/>
      <c r="DC1291" s="409"/>
      <c r="DD1291" s="409"/>
      <c r="DE1291" s="409"/>
      <c r="DF1291" s="409"/>
      <c r="DG1291" s="409"/>
      <c r="DH1291" s="409"/>
      <c r="DR1291" s="409"/>
      <c r="DS1291" s="409"/>
      <c r="DT1291" s="409"/>
      <c r="DU1291" s="409"/>
      <c r="DV1291" s="409"/>
      <c r="DW1291" s="409"/>
      <c r="DX1291" s="409"/>
      <c r="EH1291" s="409"/>
      <c r="EI1291" s="409"/>
      <c r="EJ1291" s="409"/>
      <c r="EK1291" s="409"/>
      <c r="EL1291" s="409"/>
      <c r="EM1291" s="409"/>
      <c r="EN1291" s="409"/>
      <c r="EX1291" s="409"/>
      <c r="EY1291" s="409"/>
      <c r="EZ1291" s="409"/>
      <c r="FA1291" s="409"/>
      <c r="FB1291" s="409"/>
      <c r="FC1291" s="409"/>
      <c r="FD1291" s="409"/>
      <c r="FN1291" s="409"/>
      <c r="FO1291" s="409"/>
      <c r="FP1291" s="409"/>
      <c r="FQ1291" s="409"/>
      <c r="FR1291" s="409"/>
      <c r="FS1291" s="409"/>
      <c r="FT1291" s="409"/>
      <c r="GD1291" s="409"/>
      <c r="GE1291" s="409"/>
      <c r="GF1291" s="409"/>
      <c r="GG1291" s="409"/>
      <c r="GH1291" s="409"/>
      <c r="GI1291" s="409"/>
      <c r="GJ1291" s="409"/>
      <c r="GT1291" s="409"/>
      <c r="GU1291" s="409"/>
      <c r="GV1291" s="409"/>
      <c r="GW1291" s="409"/>
      <c r="GX1291" s="409"/>
      <c r="GY1291" s="409"/>
      <c r="GZ1291" s="409"/>
      <c r="HJ1291" s="409"/>
      <c r="HK1291" s="409"/>
      <c r="HL1291" s="409"/>
      <c r="HM1291" s="409"/>
      <c r="HN1291" s="409"/>
      <c r="HO1291" s="409"/>
      <c r="HP1291" s="409"/>
      <c r="HZ1291" s="409"/>
      <c r="IA1291" s="409"/>
      <c r="IB1291" s="409"/>
      <c r="IC1291" s="409"/>
      <c r="ID1291" s="409"/>
      <c r="IE1291" s="409"/>
      <c r="IF1291" s="409"/>
      <c r="IP1291" s="409"/>
      <c r="IQ1291" s="409"/>
      <c r="IR1291" s="409"/>
      <c r="IS1291" s="409"/>
      <c r="IT1291" s="409"/>
      <c r="IU1291" s="409"/>
      <c r="IV1291" s="409"/>
    </row>
    <row r="1292" spans="10:256">
      <c r="J1292" s="409"/>
      <c r="K1292" s="409"/>
      <c r="L1292" s="409"/>
      <c r="M1292" s="409"/>
      <c r="N1292" s="409"/>
      <c r="O1292" s="409"/>
      <c r="P1292" s="409"/>
      <c r="Q1292" s="409"/>
      <c r="R1292" s="409"/>
      <c r="S1292" s="409"/>
      <c r="T1292" s="409"/>
      <c r="U1292" s="409"/>
      <c r="V1292" s="409"/>
      <c r="W1292" s="409"/>
      <c r="X1292" s="409"/>
      <c r="AP1292" s="409"/>
      <c r="AQ1292" s="409"/>
      <c r="AR1292" s="409"/>
      <c r="AS1292" s="409"/>
      <c r="AT1292" s="409"/>
      <c r="AU1292" s="409"/>
      <c r="AV1292" s="409"/>
      <c r="BF1292" s="409"/>
      <c r="BG1292" s="409"/>
      <c r="BH1292" s="409"/>
      <c r="BI1292" s="409"/>
      <c r="BJ1292" s="409"/>
      <c r="BK1292" s="409"/>
      <c r="BL1292" s="409"/>
      <c r="BV1292" s="409"/>
      <c r="BW1292" s="409"/>
      <c r="BX1292" s="409"/>
      <c r="BY1292" s="409"/>
      <c r="BZ1292" s="409"/>
      <c r="CA1292" s="409"/>
      <c r="CB1292" s="409"/>
      <c r="CL1292" s="409"/>
      <c r="CM1292" s="409"/>
      <c r="CN1292" s="409"/>
      <c r="CO1292" s="409"/>
      <c r="CP1292" s="409"/>
      <c r="CQ1292" s="409"/>
      <c r="CR1292" s="409"/>
      <c r="DB1292" s="409"/>
      <c r="DC1292" s="409"/>
      <c r="DD1292" s="409"/>
      <c r="DE1292" s="409"/>
      <c r="DF1292" s="409"/>
      <c r="DG1292" s="409"/>
      <c r="DH1292" s="409"/>
      <c r="DR1292" s="409"/>
      <c r="DS1292" s="409"/>
      <c r="DT1292" s="409"/>
      <c r="DU1292" s="409"/>
      <c r="DV1292" s="409"/>
      <c r="DW1292" s="409"/>
      <c r="DX1292" s="409"/>
      <c r="EH1292" s="409"/>
      <c r="EI1292" s="409"/>
      <c r="EJ1292" s="409"/>
      <c r="EK1292" s="409"/>
      <c r="EL1292" s="409"/>
      <c r="EM1292" s="409"/>
      <c r="EN1292" s="409"/>
      <c r="EX1292" s="409"/>
      <c r="EY1292" s="409"/>
      <c r="EZ1292" s="409"/>
      <c r="FA1292" s="409"/>
      <c r="FB1292" s="409"/>
      <c r="FC1292" s="409"/>
      <c r="FD1292" s="409"/>
      <c r="FN1292" s="409"/>
      <c r="FO1292" s="409"/>
      <c r="FP1292" s="409"/>
      <c r="FQ1292" s="409"/>
      <c r="FR1292" s="409"/>
      <c r="FS1292" s="409"/>
      <c r="FT1292" s="409"/>
      <c r="GD1292" s="409"/>
      <c r="GE1292" s="409"/>
      <c r="GF1292" s="409"/>
      <c r="GG1292" s="409"/>
      <c r="GH1292" s="409"/>
      <c r="GI1292" s="409"/>
      <c r="GJ1292" s="409"/>
      <c r="GT1292" s="409"/>
      <c r="GU1292" s="409"/>
      <c r="GV1292" s="409"/>
      <c r="GW1292" s="409"/>
      <c r="GX1292" s="409"/>
      <c r="GY1292" s="409"/>
      <c r="GZ1292" s="409"/>
      <c r="HJ1292" s="409"/>
      <c r="HK1292" s="409"/>
      <c r="HL1292" s="409"/>
      <c r="HM1292" s="409"/>
      <c r="HN1292" s="409"/>
      <c r="HO1292" s="409"/>
      <c r="HP1292" s="409"/>
      <c r="HZ1292" s="409"/>
      <c r="IA1292" s="409"/>
      <c r="IB1292" s="409"/>
      <c r="IC1292" s="409"/>
      <c r="ID1292" s="409"/>
      <c r="IE1292" s="409"/>
      <c r="IF1292" s="409"/>
      <c r="IP1292" s="409"/>
      <c r="IQ1292" s="409"/>
      <c r="IR1292" s="409"/>
      <c r="IS1292" s="409"/>
      <c r="IT1292" s="409"/>
      <c r="IU1292" s="409"/>
      <c r="IV1292" s="409"/>
    </row>
    <row r="1293" spans="10:256">
      <c r="J1293" s="409"/>
      <c r="K1293" s="409"/>
      <c r="L1293" s="409"/>
      <c r="M1293" s="409"/>
      <c r="N1293" s="409"/>
      <c r="O1293" s="409"/>
      <c r="P1293" s="409"/>
      <c r="Q1293" s="409"/>
      <c r="R1293" s="409"/>
      <c r="S1293" s="409"/>
      <c r="T1293" s="409"/>
      <c r="U1293" s="409"/>
      <c r="V1293" s="409"/>
      <c r="W1293" s="409"/>
      <c r="X1293" s="409"/>
      <c r="AP1293" s="409"/>
      <c r="AQ1293" s="409"/>
      <c r="AR1293" s="409"/>
      <c r="AS1293" s="409"/>
      <c r="AT1293" s="409"/>
      <c r="AU1293" s="409"/>
      <c r="AV1293" s="409"/>
      <c r="BF1293" s="409"/>
      <c r="BG1293" s="409"/>
      <c r="BH1293" s="409"/>
      <c r="BI1293" s="409"/>
      <c r="BJ1293" s="409"/>
      <c r="BK1293" s="409"/>
      <c r="BL1293" s="409"/>
      <c r="BV1293" s="409"/>
      <c r="BW1293" s="409"/>
      <c r="BX1293" s="409"/>
      <c r="BY1293" s="409"/>
      <c r="BZ1293" s="409"/>
      <c r="CA1293" s="409"/>
      <c r="CB1293" s="409"/>
      <c r="CL1293" s="409"/>
      <c r="CM1293" s="409"/>
      <c r="CN1293" s="409"/>
      <c r="CO1293" s="409"/>
      <c r="CP1293" s="409"/>
      <c r="CQ1293" s="409"/>
      <c r="CR1293" s="409"/>
      <c r="DB1293" s="409"/>
      <c r="DC1293" s="409"/>
      <c r="DD1293" s="409"/>
      <c r="DE1293" s="409"/>
      <c r="DF1293" s="409"/>
      <c r="DG1293" s="409"/>
      <c r="DH1293" s="409"/>
      <c r="DR1293" s="409"/>
      <c r="DS1293" s="409"/>
      <c r="DT1293" s="409"/>
      <c r="DU1293" s="409"/>
      <c r="DV1293" s="409"/>
      <c r="DW1293" s="409"/>
      <c r="DX1293" s="409"/>
      <c r="EH1293" s="409"/>
      <c r="EI1293" s="409"/>
      <c r="EJ1293" s="409"/>
      <c r="EK1293" s="409"/>
      <c r="EL1293" s="409"/>
      <c r="EM1293" s="409"/>
      <c r="EN1293" s="409"/>
      <c r="EX1293" s="409"/>
      <c r="EY1293" s="409"/>
      <c r="EZ1293" s="409"/>
      <c r="FA1293" s="409"/>
      <c r="FB1293" s="409"/>
      <c r="FC1293" s="409"/>
      <c r="FD1293" s="409"/>
      <c r="FN1293" s="409"/>
      <c r="FO1293" s="409"/>
      <c r="FP1293" s="409"/>
      <c r="FQ1293" s="409"/>
      <c r="FR1293" s="409"/>
      <c r="FS1293" s="409"/>
      <c r="FT1293" s="409"/>
      <c r="GD1293" s="409"/>
      <c r="GE1293" s="409"/>
      <c r="GF1293" s="409"/>
      <c r="GG1293" s="409"/>
      <c r="GH1293" s="409"/>
      <c r="GI1293" s="409"/>
      <c r="GJ1293" s="409"/>
      <c r="GT1293" s="409"/>
      <c r="GU1293" s="409"/>
      <c r="GV1293" s="409"/>
      <c r="GW1293" s="409"/>
      <c r="GX1293" s="409"/>
      <c r="GY1293" s="409"/>
      <c r="GZ1293" s="409"/>
      <c r="HJ1293" s="409"/>
      <c r="HK1293" s="409"/>
      <c r="HL1293" s="409"/>
      <c r="HM1293" s="409"/>
      <c r="HN1293" s="409"/>
      <c r="HO1293" s="409"/>
      <c r="HP1293" s="409"/>
      <c r="HZ1293" s="409"/>
      <c r="IA1293" s="409"/>
      <c r="IB1293" s="409"/>
      <c r="IC1293" s="409"/>
      <c r="ID1293" s="409"/>
      <c r="IE1293" s="409"/>
      <c r="IF1293" s="409"/>
      <c r="IP1293" s="409"/>
      <c r="IQ1293" s="409"/>
      <c r="IR1293" s="409"/>
      <c r="IS1293" s="409"/>
      <c r="IT1293" s="409"/>
      <c r="IU1293" s="409"/>
      <c r="IV1293" s="409"/>
    </row>
    <row r="1294" spans="10:256">
      <c r="J1294" s="409"/>
      <c r="K1294" s="409"/>
      <c r="L1294" s="409"/>
      <c r="M1294" s="409"/>
      <c r="N1294" s="409"/>
      <c r="O1294" s="409"/>
      <c r="P1294" s="409"/>
      <c r="Q1294" s="409"/>
      <c r="R1294" s="409"/>
      <c r="S1294" s="409"/>
      <c r="T1294" s="409"/>
      <c r="U1294" s="409"/>
      <c r="V1294" s="409"/>
      <c r="W1294" s="409"/>
      <c r="X1294" s="409"/>
      <c r="AP1294" s="409"/>
      <c r="AQ1294" s="409"/>
      <c r="AR1294" s="409"/>
      <c r="AS1294" s="409"/>
      <c r="AT1294" s="409"/>
      <c r="AU1294" s="409"/>
      <c r="AV1294" s="409"/>
      <c r="BF1294" s="409"/>
      <c r="BG1294" s="409"/>
      <c r="BH1294" s="409"/>
      <c r="BI1294" s="409"/>
      <c r="BJ1294" s="409"/>
      <c r="BK1294" s="409"/>
      <c r="BL1294" s="409"/>
      <c r="BV1294" s="409"/>
      <c r="BW1294" s="409"/>
      <c r="BX1294" s="409"/>
      <c r="BY1294" s="409"/>
      <c r="BZ1294" s="409"/>
      <c r="CA1294" s="409"/>
      <c r="CB1294" s="409"/>
      <c r="CL1294" s="409"/>
      <c r="CM1294" s="409"/>
      <c r="CN1294" s="409"/>
      <c r="CO1294" s="409"/>
      <c r="CP1294" s="409"/>
      <c r="CQ1294" s="409"/>
      <c r="CR1294" s="409"/>
      <c r="DB1294" s="409"/>
      <c r="DC1294" s="409"/>
      <c r="DD1294" s="409"/>
      <c r="DE1294" s="409"/>
      <c r="DF1294" s="409"/>
      <c r="DG1294" s="409"/>
      <c r="DH1294" s="409"/>
      <c r="DR1294" s="409"/>
      <c r="DS1294" s="409"/>
      <c r="DT1294" s="409"/>
      <c r="DU1294" s="409"/>
      <c r="DV1294" s="409"/>
      <c r="DW1294" s="409"/>
      <c r="DX1294" s="409"/>
      <c r="EH1294" s="409"/>
      <c r="EI1294" s="409"/>
      <c r="EJ1294" s="409"/>
      <c r="EK1294" s="409"/>
      <c r="EL1294" s="409"/>
      <c r="EM1294" s="409"/>
      <c r="EN1294" s="409"/>
      <c r="EX1294" s="409"/>
      <c r="EY1294" s="409"/>
      <c r="EZ1294" s="409"/>
      <c r="FA1294" s="409"/>
      <c r="FB1294" s="409"/>
      <c r="FC1294" s="409"/>
      <c r="FD1294" s="409"/>
      <c r="FN1294" s="409"/>
      <c r="FO1294" s="409"/>
      <c r="FP1294" s="409"/>
      <c r="FQ1294" s="409"/>
      <c r="FR1294" s="409"/>
      <c r="FS1294" s="409"/>
      <c r="FT1294" s="409"/>
      <c r="GD1294" s="409"/>
      <c r="GE1294" s="409"/>
      <c r="GF1294" s="409"/>
      <c r="GG1294" s="409"/>
      <c r="GH1294" s="409"/>
      <c r="GI1294" s="409"/>
      <c r="GJ1294" s="409"/>
      <c r="GT1294" s="409"/>
      <c r="GU1294" s="409"/>
      <c r="GV1294" s="409"/>
      <c r="GW1294" s="409"/>
      <c r="GX1294" s="409"/>
      <c r="GY1294" s="409"/>
      <c r="GZ1294" s="409"/>
      <c r="HJ1294" s="409"/>
      <c r="HK1294" s="409"/>
      <c r="HL1294" s="409"/>
      <c r="HM1294" s="409"/>
      <c r="HN1294" s="409"/>
      <c r="HO1294" s="409"/>
      <c r="HP1294" s="409"/>
      <c r="HZ1294" s="409"/>
      <c r="IA1294" s="409"/>
      <c r="IB1294" s="409"/>
      <c r="IC1294" s="409"/>
      <c r="ID1294" s="409"/>
      <c r="IE1294" s="409"/>
      <c r="IF1294" s="409"/>
      <c r="IP1294" s="409"/>
      <c r="IQ1294" s="409"/>
      <c r="IR1294" s="409"/>
      <c r="IS1294" s="409"/>
      <c r="IT1294" s="409"/>
      <c r="IU1294" s="409"/>
      <c r="IV1294" s="409"/>
    </row>
    <row r="1295" spans="10:256">
      <c r="J1295" s="409"/>
      <c r="K1295" s="409"/>
      <c r="L1295" s="409"/>
      <c r="M1295" s="409"/>
      <c r="N1295" s="409"/>
      <c r="O1295" s="409"/>
      <c r="P1295" s="409"/>
      <c r="Q1295" s="409"/>
      <c r="R1295" s="409"/>
      <c r="S1295" s="409"/>
      <c r="T1295" s="409"/>
      <c r="U1295" s="409"/>
      <c r="V1295" s="409"/>
      <c r="W1295" s="409"/>
      <c r="X1295" s="409"/>
      <c r="AP1295" s="409"/>
      <c r="AQ1295" s="409"/>
      <c r="AR1295" s="409"/>
      <c r="AS1295" s="409"/>
      <c r="AT1295" s="409"/>
      <c r="AU1295" s="409"/>
      <c r="AV1295" s="409"/>
      <c r="BF1295" s="409"/>
      <c r="BG1295" s="409"/>
      <c r="BH1295" s="409"/>
      <c r="BI1295" s="409"/>
      <c r="BJ1295" s="409"/>
      <c r="BK1295" s="409"/>
      <c r="BL1295" s="409"/>
      <c r="BV1295" s="409"/>
      <c r="BW1295" s="409"/>
      <c r="BX1295" s="409"/>
      <c r="BY1295" s="409"/>
      <c r="BZ1295" s="409"/>
      <c r="CA1295" s="409"/>
      <c r="CB1295" s="409"/>
      <c r="CL1295" s="409"/>
      <c r="CM1295" s="409"/>
      <c r="CN1295" s="409"/>
      <c r="CO1295" s="409"/>
      <c r="CP1295" s="409"/>
      <c r="CQ1295" s="409"/>
      <c r="CR1295" s="409"/>
      <c r="DB1295" s="409"/>
      <c r="DC1295" s="409"/>
      <c r="DD1295" s="409"/>
      <c r="DE1295" s="409"/>
      <c r="DF1295" s="409"/>
      <c r="DG1295" s="409"/>
      <c r="DH1295" s="409"/>
      <c r="DR1295" s="409"/>
      <c r="DS1295" s="409"/>
      <c r="DT1295" s="409"/>
      <c r="DU1295" s="409"/>
      <c r="DV1295" s="409"/>
      <c r="DW1295" s="409"/>
      <c r="DX1295" s="409"/>
      <c r="EH1295" s="409"/>
      <c r="EI1295" s="409"/>
      <c r="EJ1295" s="409"/>
      <c r="EK1295" s="409"/>
      <c r="EL1295" s="409"/>
      <c r="EM1295" s="409"/>
      <c r="EN1295" s="409"/>
      <c r="EX1295" s="409"/>
      <c r="EY1295" s="409"/>
      <c r="EZ1295" s="409"/>
      <c r="FA1295" s="409"/>
      <c r="FB1295" s="409"/>
      <c r="FC1295" s="409"/>
      <c r="FD1295" s="409"/>
      <c r="FN1295" s="409"/>
      <c r="FO1295" s="409"/>
      <c r="FP1295" s="409"/>
      <c r="FQ1295" s="409"/>
      <c r="FR1295" s="409"/>
      <c r="FS1295" s="409"/>
      <c r="FT1295" s="409"/>
      <c r="GD1295" s="409"/>
      <c r="GE1295" s="409"/>
      <c r="GF1295" s="409"/>
      <c r="GG1295" s="409"/>
      <c r="GH1295" s="409"/>
      <c r="GI1295" s="409"/>
      <c r="GJ1295" s="409"/>
      <c r="GT1295" s="409"/>
      <c r="GU1295" s="409"/>
      <c r="GV1295" s="409"/>
      <c r="GW1295" s="409"/>
      <c r="GX1295" s="409"/>
      <c r="GY1295" s="409"/>
      <c r="GZ1295" s="409"/>
      <c r="HJ1295" s="409"/>
      <c r="HK1295" s="409"/>
      <c r="HL1295" s="409"/>
      <c r="HM1295" s="409"/>
      <c r="HN1295" s="409"/>
      <c r="HO1295" s="409"/>
      <c r="HP1295" s="409"/>
      <c r="HZ1295" s="409"/>
      <c r="IA1295" s="409"/>
      <c r="IB1295" s="409"/>
      <c r="IC1295" s="409"/>
      <c r="ID1295" s="409"/>
      <c r="IE1295" s="409"/>
      <c r="IF1295" s="409"/>
      <c r="IP1295" s="409"/>
      <c r="IQ1295" s="409"/>
      <c r="IR1295" s="409"/>
      <c r="IS1295" s="409"/>
      <c r="IT1295" s="409"/>
      <c r="IU1295" s="409"/>
      <c r="IV1295" s="409"/>
    </row>
    <row r="1296" spans="10:256">
      <c r="J1296" s="409"/>
      <c r="K1296" s="409"/>
      <c r="L1296" s="409"/>
      <c r="M1296" s="409"/>
      <c r="N1296" s="409"/>
      <c r="O1296" s="409"/>
      <c r="P1296" s="409"/>
      <c r="Q1296" s="409"/>
      <c r="R1296" s="409"/>
      <c r="S1296" s="409"/>
      <c r="T1296" s="409"/>
      <c r="U1296" s="409"/>
      <c r="V1296" s="409"/>
      <c r="W1296" s="409"/>
      <c r="X1296" s="409"/>
      <c r="AP1296" s="409"/>
      <c r="AQ1296" s="409"/>
      <c r="AR1296" s="409"/>
      <c r="AS1296" s="409"/>
      <c r="AT1296" s="409"/>
      <c r="AU1296" s="409"/>
      <c r="AV1296" s="409"/>
      <c r="BF1296" s="409"/>
      <c r="BG1296" s="409"/>
      <c r="BH1296" s="409"/>
      <c r="BI1296" s="409"/>
      <c r="BJ1296" s="409"/>
      <c r="BK1296" s="409"/>
      <c r="BL1296" s="409"/>
      <c r="BV1296" s="409"/>
      <c r="BW1296" s="409"/>
      <c r="BX1296" s="409"/>
      <c r="BY1296" s="409"/>
      <c r="BZ1296" s="409"/>
      <c r="CA1296" s="409"/>
      <c r="CB1296" s="409"/>
      <c r="CL1296" s="409"/>
      <c r="CM1296" s="409"/>
      <c r="CN1296" s="409"/>
      <c r="CO1296" s="409"/>
      <c r="CP1296" s="409"/>
      <c r="CQ1296" s="409"/>
      <c r="CR1296" s="409"/>
      <c r="DB1296" s="409"/>
      <c r="DC1296" s="409"/>
      <c r="DD1296" s="409"/>
      <c r="DE1296" s="409"/>
      <c r="DF1296" s="409"/>
      <c r="DG1296" s="409"/>
      <c r="DH1296" s="409"/>
      <c r="DR1296" s="409"/>
      <c r="DS1296" s="409"/>
      <c r="DT1296" s="409"/>
      <c r="DU1296" s="409"/>
      <c r="DV1296" s="409"/>
      <c r="DW1296" s="409"/>
      <c r="DX1296" s="409"/>
      <c r="EH1296" s="409"/>
      <c r="EI1296" s="409"/>
      <c r="EJ1296" s="409"/>
      <c r="EK1296" s="409"/>
      <c r="EL1296" s="409"/>
      <c r="EM1296" s="409"/>
      <c r="EN1296" s="409"/>
      <c r="EX1296" s="409"/>
      <c r="EY1296" s="409"/>
      <c r="EZ1296" s="409"/>
      <c r="FA1296" s="409"/>
      <c r="FB1296" s="409"/>
      <c r="FC1296" s="409"/>
      <c r="FD1296" s="409"/>
      <c r="FN1296" s="409"/>
      <c r="FO1296" s="409"/>
      <c r="FP1296" s="409"/>
      <c r="FQ1296" s="409"/>
      <c r="FR1296" s="409"/>
      <c r="FS1296" s="409"/>
      <c r="FT1296" s="409"/>
      <c r="GD1296" s="409"/>
      <c r="GE1296" s="409"/>
      <c r="GF1296" s="409"/>
      <c r="GG1296" s="409"/>
      <c r="GH1296" s="409"/>
      <c r="GI1296" s="409"/>
      <c r="GJ1296" s="409"/>
      <c r="GT1296" s="409"/>
      <c r="GU1296" s="409"/>
      <c r="GV1296" s="409"/>
      <c r="GW1296" s="409"/>
      <c r="GX1296" s="409"/>
      <c r="GY1296" s="409"/>
      <c r="GZ1296" s="409"/>
      <c r="HJ1296" s="409"/>
      <c r="HK1296" s="409"/>
      <c r="HL1296" s="409"/>
      <c r="HM1296" s="409"/>
      <c r="HN1296" s="409"/>
      <c r="HO1296" s="409"/>
      <c r="HP1296" s="409"/>
      <c r="HZ1296" s="409"/>
      <c r="IA1296" s="409"/>
      <c r="IB1296" s="409"/>
      <c r="IC1296" s="409"/>
      <c r="ID1296" s="409"/>
      <c r="IE1296" s="409"/>
      <c r="IF1296" s="409"/>
      <c r="IP1296" s="409"/>
      <c r="IQ1296" s="409"/>
      <c r="IR1296" s="409"/>
      <c r="IS1296" s="409"/>
      <c r="IT1296" s="409"/>
      <c r="IU1296" s="409"/>
      <c r="IV1296" s="409"/>
    </row>
    <row r="1297" spans="10:256">
      <c r="J1297" s="409"/>
      <c r="K1297" s="409"/>
      <c r="L1297" s="409"/>
      <c r="M1297" s="409"/>
      <c r="N1297" s="409"/>
      <c r="O1297" s="409"/>
      <c r="P1297" s="409"/>
      <c r="Q1297" s="409"/>
      <c r="R1297" s="409"/>
      <c r="S1297" s="409"/>
      <c r="T1297" s="409"/>
      <c r="U1297" s="409"/>
      <c r="V1297" s="409"/>
      <c r="W1297" s="409"/>
      <c r="X1297" s="409"/>
      <c r="AP1297" s="409"/>
      <c r="AQ1297" s="409"/>
      <c r="AR1297" s="409"/>
      <c r="AS1297" s="409"/>
      <c r="AT1297" s="409"/>
      <c r="AU1297" s="409"/>
      <c r="AV1297" s="409"/>
      <c r="BF1297" s="409"/>
      <c r="BG1297" s="409"/>
      <c r="BH1297" s="409"/>
      <c r="BI1297" s="409"/>
      <c r="BJ1297" s="409"/>
      <c r="BK1297" s="409"/>
      <c r="BL1297" s="409"/>
      <c r="BV1297" s="409"/>
      <c r="BW1297" s="409"/>
      <c r="BX1297" s="409"/>
      <c r="BY1297" s="409"/>
      <c r="BZ1297" s="409"/>
      <c r="CA1297" s="409"/>
      <c r="CB1297" s="409"/>
      <c r="CL1297" s="409"/>
      <c r="CM1297" s="409"/>
      <c r="CN1297" s="409"/>
      <c r="CO1297" s="409"/>
      <c r="CP1297" s="409"/>
      <c r="CQ1297" s="409"/>
      <c r="CR1297" s="409"/>
      <c r="DB1297" s="409"/>
      <c r="DC1297" s="409"/>
      <c r="DD1297" s="409"/>
      <c r="DE1297" s="409"/>
      <c r="DF1297" s="409"/>
      <c r="DG1297" s="409"/>
      <c r="DH1297" s="409"/>
      <c r="DR1297" s="409"/>
      <c r="DS1297" s="409"/>
      <c r="DT1297" s="409"/>
      <c r="DU1297" s="409"/>
      <c r="DV1297" s="409"/>
      <c r="DW1297" s="409"/>
      <c r="DX1297" s="409"/>
      <c r="EH1297" s="409"/>
      <c r="EI1297" s="409"/>
      <c r="EJ1297" s="409"/>
      <c r="EK1297" s="409"/>
      <c r="EL1297" s="409"/>
      <c r="EM1297" s="409"/>
      <c r="EN1297" s="409"/>
      <c r="EX1297" s="409"/>
      <c r="EY1297" s="409"/>
      <c r="EZ1297" s="409"/>
      <c r="FA1297" s="409"/>
      <c r="FB1297" s="409"/>
      <c r="FC1297" s="409"/>
      <c r="FD1297" s="409"/>
      <c r="FN1297" s="409"/>
      <c r="FO1297" s="409"/>
      <c r="FP1297" s="409"/>
      <c r="FQ1297" s="409"/>
      <c r="FR1297" s="409"/>
      <c r="FS1297" s="409"/>
      <c r="FT1297" s="409"/>
      <c r="GD1297" s="409"/>
      <c r="GE1297" s="409"/>
      <c r="GF1297" s="409"/>
      <c r="GG1297" s="409"/>
      <c r="GH1297" s="409"/>
      <c r="GI1297" s="409"/>
      <c r="GJ1297" s="409"/>
      <c r="GT1297" s="409"/>
      <c r="GU1297" s="409"/>
      <c r="GV1297" s="409"/>
      <c r="GW1297" s="409"/>
      <c r="GX1297" s="409"/>
      <c r="GY1297" s="409"/>
      <c r="GZ1297" s="409"/>
      <c r="HJ1297" s="409"/>
      <c r="HK1297" s="409"/>
      <c r="HL1297" s="409"/>
      <c r="HM1297" s="409"/>
      <c r="HN1297" s="409"/>
      <c r="HO1297" s="409"/>
      <c r="HP1297" s="409"/>
      <c r="HZ1297" s="409"/>
      <c r="IA1297" s="409"/>
      <c r="IB1297" s="409"/>
      <c r="IC1297" s="409"/>
      <c r="ID1297" s="409"/>
      <c r="IE1297" s="409"/>
      <c r="IF1297" s="409"/>
      <c r="IP1297" s="409"/>
      <c r="IQ1297" s="409"/>
      <c r="IR1297" s="409"/>
      <c r="IS1297" s="409"/>
      <c r="IT1297" s="409"/>
      <c r="IU1297" s="409"/>
      <c r="IV1297" s="409"/>
    </row>
    <row r="1298" spans="10:256">
      <c r="J1298" s="409"/>
      <c r="K1298" s="409"/>
      <c r="L1298" s="409"/>
      <c r="M1298" s="409"/>
      <c r="N1298" s="409"/>
      <c r="O1298" s="409"/>
      <c r="P1298" s="409"/>
      <c r="Q1298" s="409"/>
      <c r="R1298" s="409"/>
      <c r="S1298" s="409"/>
      <c r="T1298" s="409"/>
      <c r="U1298" s="409"/>
      <c r="V1298" s="409"/>
      <c r="W1298" s="409"/>
      <c r="X1298" s="409"/>
      <c r="AP1298" s="409"/>
      <c r="AQ1298" s="409"/>
      <c r="AR1298" s="409"/>
      <c r="AS1298" s="409"/>
      <c r="AT1298" s="409"/>
      <c r="AU1298" s="409"/>
      <c r="AV1298" s="409"/>
      <c r="BF1298" s="409"/>
      <c r="BG1298" s="409"/>
      <c r="BH1298" s="409"/>
      <c r="BI1298" s="409"/>
      <c r="BJ1298" s="409"/>
      <c r="BK1298" s="409"/>
      <c r="BL1298" s="409"/>
      <c r="BV1298" s="409"/>
      <c r="BW1298" s="409"/>
      <c r="BX1298" s="409"/>
      <c r="BY1298" s="409"/>
      <c r="BZ1298" s="409"/>
      <c r="CA1298" s="409"/>
      <c r="CB1298" s="409"/>
      <c r="CL1298" s="409"/>
      <c r="CM1298" s="409"/>
      <c r="CN1298" s="409"/>
      <c r="CO1298" s="409"/>
      <c r="CP1298" s="409"/>
      <c r="CQ1298" s="409"/>
      <c r="CR1298" s="409"/>
      <c r="DB1298" s="409"/>
      <c r="DC1298" s="409"/>
      <c r="DD1298" s="409"/>
      <c r="DE1298" s="409"/>
      <c r="DF1298" s="409"/>
      <c r="DG1298" s="409"/>
      <c r="DH1298" s="409"/>
      <c r="DR1298" s="409"/>
      <c r="DS1298" s="409"/>
      <c r="DT1298" s="409"/>
      <c r="DU1298" s="409"/>
      <c r="DV1298" s="409"/>
      <c r="DW1298" s="409"/>
      <c r="DX1298" s="409"/>
      <c r="EH1298" s="409"/>
      <c r="EI1298" s="409"/>
      <c r="EJ1298" s="409"/>
      <c r="EK1298" s="409"/>
      <c r="EL1298" s="409"/>
      <c r="EM1298" s="409"/>
      <c r="EN1298" s="409"/>
      <c r="EX1298" s="409"/>
      <c r="EY1298" s="409"/>
      <c r="EZ1298" s="409"/>
      <c r="FA1298" s="409"/>
      <c r="FB1298" s="409"/>
      <c r="FC1298" s="409"/>
      <c r="FD1298" s="409"/>
      <c r="FN1298" s="409"/>
      <c r="FO1298" s="409"/>
      <c r="FP1298" s="409"/>
      <c r="FQ1298" s="409"/>
      <c r="FR1298" s="409"/>
      <c r="FS1298" s="409"/>
      <c r="FT1298" s="409"/>
      <c r="GD1298" s="409"/>
      <c r="GE1298" s="409"/>
      <c r="GF1298" s="409"/>
      <c r="GG1298" s="409"/>
      <c r="GH1298" s="409"/>
      <c r="GI1298" s="409"/>
      <c r="GJ1298" s="409"/>
      <c r="GT1298" s="409"/>
      <c r="GU1298" s="409"/>
      <c r="GV1298" s="409"/>
      <c r="GW1298" s="409"/>
      <c r="GX1298" s="409"/>
      <c r="GY1298" s="409"/>
      <c r="GZ1298" s="409"/>
      <c r="HJ1298" s="409"/>
      <c r="HK1298" s="409"/>
      <c r="HL1298" s="409"/>
      <c r="HM1298" s="409"/>
      <c r="HN1298" s="409"/>
      <c r="HO1298" s="409"/>
      <c r="HP1298" s="409"/>
      <c r="HZ1298" s="409"/>
      <c r="IA1298" s="409"/>
      <c r="IB1298" s="409"/>
      <c r="IC1298" s="409"/>
      <c r="ID1298" s="409"/>
      <c r="IE1298" s="409"/>
      <c r="IF1298" s="409"/>
      <c r="IP1298" s="409"/>
      <c r="IQ1298" s="409"/>
      <c r="IR1298" s="409"/>
      <c r="IS1298" s="409"/>
      <c r="IT1298" s="409"/>
      <c r="IU1298" s="409"/>
      <c r="IV1298" s="409"/>
    </row>
    <row r="1299" spans="10:256">
      <c r="J1299" s="409"/>
      <c r="K1299" s="409"/>
      <c r="L1299" s="409"/>
      <c r="M1299" s="409"/>
      <c r="N1299" s="409"/>
      <c r="O1299" s="409"/>
      <c r="P1299" s="409"/>
      <c r="Q1299" s="409"/>
      <c r="R1299" s="409"/>
      <c r="S1299" s="409"/>
      <c r="T1299" s="409"/>
      <c r="U1299" s="409"/>
      <c r="V1299" s="409"/>
      <c r="W1299" s="409"/>
      <c r="X1299" s="409"/>
      <c r="AP1299" s="409"/>
      <c r="AQ1299" s="409"/>
      <c r="AR1299" s="409"/>
      <c r="AS1299" s="409"/>
      <c r="AT1299" s="409"/>
      <c r="AU1299" s="409"/>
      <c r="AV1299" s="409"/>
      <c r="BF1299" s="409"/>
      <c r="BG1299" s="409"/>
      <c r="BH1299" s="409"/>
      <c r="BI1299" s="409"/>
      <c r="BJ1299" s="409"/>
      <c r="BK1299" s="409"/>
      <c r="BL1299" s="409"/>
      <c r="BV1299" s="409"/>
      <c r="BW1299" s="409"/>
      <c r="BX1299" s="409"/>
      <c r="BY1299" s="409"/>
      <c r="BZ1299" s="409"/>
      <c r="CA1299" s="409"/>
      <c r="CB1299" s="409"/>
      <c r="CL1299" s="409"/>
      <c r="CM1299" s="409"/>
      <c r="CN1299" s="409"/>
      <c r="CO1299" s="409"/>
      <c r="CP1299" s="409"/>
      <c r="CQ1299" s="409"/>
      <c r="CR1299" s="409"/>
      <c r="DB1299" s="409"/>
      <c r="DC1299" s="409"/>
      <c r="DD1299" s="409"/>
      <c r="DE1299" s="409"/>
      <c r="DF1299" s="409"/>
      <c r="DG1299" s="409"/>
      <c r="DH1299" s="409"/>
      <c r="DR1299" s="409"/>
      <c r="DS1299" s="409"/>
      <c r="DT1299" s="409"/>
      <c r="DU1299" s="409"/>
      <c r="DV1299" s="409"/>
      <c r="DW1299" s="409"/>
      <c r="DX1299" s="409"/>
      <c r="EH1299" s="409"/>
      <c r="EI1299" s="409"/>
      <c r="EJ1299" s="409"/>
      <c r="EK1299" s="409"/>
      <c r="EL1299" s="409"/>
      <c r="EM1299" s="409"/>
      <c r="EN1299" s="409"/>
      <c r="EX1299" s="409"/>
      <c r="EY1299" s="409"/>
      <c r="EZ1299" s="409"/>
      <c r="FA1299" s="409"/>
      <c r="FB1299" s="409"/>
      <c r="FC1299" s="409"/>
      <c r="FD1299" s="409"/>
      <c r="FN1299" s="409"/>
      <c r="FO1299" s="409"/>
      <c r="FP1299" s="409"/>
      <c r="FQ1299" s="409"/>
      <c r="FR1299" s="409"/>
      <c r="FS1299" s="409"/>
      <c r="FT1299" s="409"/>
      <c r="GD1299" s="409"/>
      <c r="GE1299" s="409"/>
      <c r="GF1299" s="409"/>
      <c r="GG1299" s="409"/>
      <c r="GH1299" s="409"/>
      <c r="GI1299" s="409"/>
      <c r="GJ1299" s="409"/>
      <c r="GT1299" s="409"/>
      <c r="GU1299" s="409"/>
      <c r="GV1299" s="409"/>
      <c r="GW1299" s="409"/>
      <c r="GX1299" s="409"/>
      <c r="GY1299" s="409"/>
      <c r="GZ1299" s="409"/>
      <c r="HJ1299" s="409"/>
      <c r="HK1299" s="409"/>
      <c r="HL1299" s="409"/>
      <c r="HM1299" s="409"/>
      <c r="HN1299" s="409"/>
      <c r="HO1299" s="409"/>
      <c r="HP1299" s="409"/>
      <c r="HZ1299" s="409"/>
      <c r="IA1299" s="409"/>
      <c r="IB1299" s="409"/>
      <c r="IC1299" s="409"/>
      <c r="ID1299" s="409"/>
      <c r="IE1299" s="409"/>
      <c r="IF1299" s="409"/>
      <c r="IP1299" s="409"/>
      <c r="IQ1299" s="409"/>
      <c r="IR1299" s="409"/>
      <c r="IS1299" s="409"/>
      <c r="IT1299" s="409"/>
      <c r="IU1299" s="409"/>
      <c r="IV1299" s="409"/>
    </row>
    <row r="1300" spans="10:256">
      <c r="J1300" s="409"/>
      <c r="K1300" s="409"/>
      <c r="L1300" s="409"/>
      <c r="M1300" s="409"/>
      <c r="N1300" s="409"/>
      <c r="O1300" s="409"/>
      <c r="P1300" s="409"/>
      <c r="Q1300" s="409"/>
      <c r="R1300" s="409"/>
      <c r="S1300" s="409"/>
      <c r="T1300" s="409"/>
      <c r="U1300" s="409"/>
      <c r="V1300" s="409"/>
      <c r="W1300" s="409"/>
      <c r="X1300" s="409"/>
      <c r="AP1300" s="409"/>
      <c r="AQ1300" s="409"/>
      <c r="AR1300" s="409"/>
      <c r="AS1300" s="409"/>
      <c r="AT1300" s="409"/>
      <c r="AU1300" s="409"/>
      <c r="AV1300" s="409"/>
      <c r="BF1300" s="409"/>
      <c r="BG1300" s="409"/>
      <c r="BH1300" s="409"/>
      <c r="BI1300" s="409"/>
      <c r="BJ1300" s="409"/>
      <c r="BK1300" s="409"/>
      <c r="BL1300" s="409"/>
      <c r="BV1300" s="409"/>
      <c r="BW1300" s="409"/>
      <c r="BX1300" s="409"/>
      <c r="BY1300" s="409"/>
      <c r="BZ1300" s="409"/>
      <c r="CA1300" s="409"/>
      <c r="CB1300" s="409"/>
      <c r="CL1300" s="409"/>
      <c r="CM1300" s="409"/>
      <c r="CN1300" s="409"/>
      <c r="CO1300" s="409"/>
      <c r="CP1300" s="409"/>
      <c r="CQ1300" s="409"/>
      <c r="CR1300" s="409"/>
      <c r="DB1300" s="409"/>
      <c r="DC1300" s="409"/>
      <c r="DD1300" s="409"/>
      <c r="DE1300" s="409"/>
      <c r="DF1300" s="409"/>
      <c r="DG1300" s="409"/>
      <c r="DH1300" s="409"/>
      <c r="DR1300" s="409"/>
      <c r="DS1300" s="409"/>
      <c r="DT1300" s="409"/>
      <c r="DU1300" s="409"/>
      <c r="DV1300" s="409"/>
      <c r="DW1300" s="409"/>
      <c r="DX1300" s="409"/>
      <c r="EH1300" s="409"/>
      <c r="EI1300" s="409"/>
      <c r="EJ1300" s="409"/>
      <c r="EK1300" s="409"/>
      <c r="EL1300" s="409"/>
      <c r="EM1300" s="409"/>
      <c r="EN1300" s="409"/>
      <c r="EX1300" s="409"/>
      <c r="EY1300" s="409"/>
      <c r="EZ1300" s="409"/>
      <c r="FA1300" s="409"/>
      <c r="FB1300" s="409"/>
      <c r="FC1300" s="409"/>
      <c r="FD1300" s="409"/>
      <c r="FN1300" s="409"/>
      <c r="FO1300" s="409"/>
      <c r="FP1300" s="409"/>
      <c r="FQ1300" s="409"/>
      <c r="FR1300" s="409"/>
      <c r="FS1300" s="409"/>
      <c r="FT1300" s="409"/>
      <c r="GD1300" s="409"/>
      <c r="GE1300" s="409"/>
      <c r="GF1300" s="409"/>
      <c r="GG1300" s="409"/>
      <c r="GH1300" s="409"/>
      <c r="GI1300" s="409"/>
      <c r="GJ1300" s="409"/>
      <c r="GT1300" s="409"/>
      <c r="GU1300" s="409"/>
      <c r="GV1300" s="409"/>
      <c r="GW1300" s="409"/>
      <c r="GX1300" s="409"/>
      <c r="GY1300" s="409"/>
      <c r="GZ1300" s="409"/>
      <c r="HJ1300" s="409"/>
      <c r="HK1300" s="409"/>
      <c r="HL1300" s="409"/>
      <c r="HM1300" s="409"/>
      <c r="HN1300" s="409"/>
      <c r="HO1300" s="409"/>
      <c r="HP1300" s="409"/>
      <c r="HZ1300" s="409"/>
      <c r="IA1300" s="409"/>
      <c r="IB1300" s="409"/>
      <c r="IC1300" s="409"/>
      <c r="ID1300" s="409"/>
      <c r="IE1300" s="409"/>
      <c r="IF1300" s="409"/>
      <c r="IP1300" s="409"/>
      <c r="IQ1300" s="409"/>
      <c r="IR1300" s="409"/>
      <c r="IS1300" s="409"/>
      <c r="IT1300" s="409"/>
      <c r="IU1300" s="409"/>
      <c r="IV1300" s="409"/>
    </row>
    <row r="1301" spans="10:256">
      <c r="J1301" s="409"/>
      <c r="K1301" s="409"/>
      <c r="L1301" s="409"/>
      <c r="M1301" s="409"/>
      <c r="N1301" s="409"/>
      <c r="O1301" s="409"/>
      <c r="P1301" s="409"/>
      <c r="Q1301" s="409"/>
      <c r="R1301" s="409"/>
      <c r="S1301" s="409"/>
      <c r="T1301" s="409"/>
      <c r="U1301" s="409"/>
      <c r="V1301" s="409"/>
      <c r="W1301" s="409"/>
      <c r="X1301" s="409"/>
      <c r="AP1301" s="409"/>
      <c r="AQ1301" s="409"/>
      <c r="AR1301" s="409"/>
      <c r="AS1301" s="409"/>
      <c r="AT1301" s="409"/>
      <c r="AU1301" s="409"/>
      <c r="AV1301" s="409"/>
      <c r="BF1301" s="409"/>
      <c r="BG1301" s="409"/>
      <c r="BH1301" s="409"/>
      <c r="BI1301" s="409"/>
      <c r="BJ1301" s="409"/>
      <c r="BK1301" s="409"/>
      <c r="BL1301" s="409"/>
      <c r="BV1301" s="409"/>
      <c r="BW1301" s="409"/>
      <c r="BX1301" s="409"/>
      <c r="BY1301" s="409"/>
      <c r="BZ1301" s="409"/>
      <c r="CA1301" s="409"/>
      <c r="CB1301" s="409"/>
      <c r="CL1301" s="409"/>
      <c r="CM1301" s="409"/>
      <c r="CN1301" s="409"/>
      <c r="CO1301" s="409"/>
      <c r="CP1301" s="409"/>
      <c r="CQ1301" s="409"/>
      <c r="CR1301" s="409"/>
      <c r="DB1301" s="409"/>
      <c r="DC1301" s="409"/>
      <c r="DD1301" s="409"/>
      <c r="DE1301" s="409"/>
      <c r="DF1301" s="409"/>
      <c r="DG1301" s="409"/>
      <c r="DH1301" s="409"/>
      <c r="DR1301" s="409"/>
      <c r="DS1301" s="409"/>
      <c r="DT1301" s="409"/>
      <c r="DU1301" s="409"/>
      <c r="DV1301" s="409"/>
      <c r="DW1301" s="409"/>
      <c r="DX1301" s="409"/>
      <c r="EH1301" s="409"/>
      <c r="EI1301" s="409"/>
      <c r="EJ1301" s="409"/>
      <c r="EK1301" s="409"/>
      <c r="EL1301" s="409"/>
      <c r="EM1301" s="409"/>
      <c r="EN1301" s="409"/>
      <c r="EX1301" s="409"/>
      <c r="EY1301" s="409"/>
      <c r="EZ1301" s="409"/>
      <c r="FA1301" s="409"/>
      <c r="FB1301" s="409"/>
      <c r="FC1301" s="409"/>
      <c r="FD1301" s="409"/>
      <c r="FN1301" s="409"/>
      <c r="FO1301" s="409"/>
      <c r="FP1301" s="409"/>
      <c r="FQ1301" s="409"/>
      <c r="FR1301" s="409"/>
      <c r="FS1301" s="409"/>
      <c r="FT1301" s="409"/>
      <c r="GD1301" s="409"/>
      <c r="GE1301" s="409"/>
      <c r="GF1301" s="409"/>
      <c r="GG1301" s="409"/>
      <c r="GH1301" s="409"/>
      <c r="GI1301" s="409"/>
      <c r="GJ1301" s="409"/>
      <c r="GT1301" s="409"/>
      <c r="GU1301" s="409"/>
      <c r="GV1301" s="409"/>
      <c r="GW1301" s="409"/>
      <c r="GX1301" s="409"/>
      <c r="GY1301" s="409"/>
      <c r="GZ1301" s="409"/>
      <c r="HJ1301" s="409"/>
      <c r="HK1301" s="409"/>
      <c r="HL1301" s="409"/>
      <c r="HM1301" s="409"/>
      <c r="HN1301" s="409"/>
      <c r="HO1301" s="409"/>
      <c r="HP1301" s="409"/>
      <c r="HZ1301" s="409"/>
      <c r="IA1301" s="409"/>
      <c r="IB1301" s="409"/>
      <c r="IC1301" s="409"/>
      <c r="ID1301" s="409"/>
      <c r="IE1301" s="409"/>
      <c r="IF1301" s="409"/>
      <c r="IP1301" s="409"/>
      <c r="IQ1301" s="409"/>
      <c r="IR1301" s="409"/>
      <c r="IS1301" s="409"/>
      <c r="IT1301" s="409"/>
      <c r="IU1301" s="409"/>
      <c r="IV1301" s="409"/>
    </row>
    <row r="1302" spans="10:256">
      <c r="J1302" s="409"/>
      <c r="K1302" s="409"/>
      <c r="L1302" s="409"/>
      <c r="M1302" s="409"/>
      <c r="N1302" s="409"/>
      <c r="O1302" s="409"/>
      <c r="P1302" s="409"/>
      <c r="Q1302" s="409"/>
      <c r="R1302" s="409"/>
      <c r="S1302" s="409"/>
      <c r="T1302" s="409"/>
      <c r="U1302" s="409"/>
      <c r="V1302" s="409"/>
      <c r="W1302" s="409"/>
      <c r="X1302" s="409"/>
      <c r="AP1302" s="409"/>
      <c r="AQ1302" s="409"/>
      <c r="AR1302" s="409"/>
      <c r="AS1302" s="409"/>
      <c r="AT1302" s="409"/>
      <c r="AU1302" s="409"/>
      <c r="AV1302" s="409"/>
      <c r="BF1302" s="409"/>
      <c r="BG1302" s="409"/>
      <c r="BH1302" s="409"/>
      <c r="BI1302" s="409"/>
      <c r="BJ1302" s="409"/>
      <c r="BK1302" s="409"/>
      <c r="BL1302" s="409"/>
      <c r="BV1302" s="409"/>
      <c r="BW1302" s="409"/>
      <c r="BX1302" s="409"/>
      <c r="BY1302" s="409"/>
      <c r="BZ1302" s="409"/>
      <c r="CA1302" s="409"/>
      <c r="CB1302" s="409"/>
      <c r="CL1302" s="409"/>
      <c r="CM1302" s="409"/>
      <c r="CN1302" s="409"/>
      <c r="CO1302" s="409"/>
      <c r="CP1302" s="409"/>
      <c r="CQ1302" s="409"/>
      <c r="CR1302" s="409"/>
      <c r="DB1302" s="409"/>
      <c r="DC1302" s="409"/>
      <c r="DD1302" s="409"/>
      <c r="DE1302" s="409"/>
      <c r="DF1302" s="409"/>
      <c r="DG1302" s="409"/>
      <c r="DH1302" s="409"/>
      <c r="DR1302" s="409"/>
      <c r="DS1302" s="409"/>
      <c r="DT1302" s="409"/>
      <c r="DU1302" s="409"/>
      <c r="DV1302" s="409"/>
      <c r="DW1302" s="409"/>
      <c r="DX1302" s="409"/>
      <c r="EH1302" s="409"/>
      <c r="EI1302" s="409"/>
      <c r="EJ1302" s="409"/>
      <c r="EK1302" s="409"/>
      <c r="EL1302" s="409"/>
      <c r="EM1302" s="409"/>
      <c r="EN1302" s="409"/>
      <c r="EX1302" s="409"/>
      <c r="EY1302" s="409"/>
      <c r="EZ1302" s="409"/>
      <c r="FA1302" s="409"/>
      <c r="FB1302" s="409"/>
      <c r="FC1302" s="409"/>
      <c r="FD1302" s="409"/>
      <c r="FN1302" s="409"/>
      <c r="FO1302" s="409"/>
      <c r="FP1302" s="409"/>
      <c r="FQ1302" s="409"/>
      <c r="FR1302" s="409"/>
      <c r="FS1302" s="409"/>
      <c r="FT1302" s="409"/>
      <c r="GD1302" s="409"/>
      <c r="GE1302" s="409"/>
      <c r="GF1302" s="409"/>
      <c r="GG1302" s="409"/>
      <c r="GH1302" s="409"/>
      <c r="GI1302" s="409"/>
      <c r="GJ1302" s="409"/>
      <c r="GT1302" s="409"/>
      <c r="GU1302" s="409"/>
      <c r="GV1302" s="409"/>
      <c r="GW1302" s="409"/>
      <c r="GX1302" s="409"/>
      <c r="GY1302" s="409"/>
      <c r="GZ1302" s="409"/>
      <c r="HJ1302" s="409"/>
      <c r="HK1302" s="409"/>
      <c r="HL1302" s="409"/>
      <c r="HM1302" s="409"/>
      <c r="HN1302" s="409"/>
      <c r="HO1302" s="409"/>
      <c r="HP1302" s="409"/>
      <c r="HZ1302" s="409"/>
      <c r="IA1302" s="409"/>
      <c r="IB1302" s="409"/>
      <c r="IC1302" s="409"/>
      <c r="ID1302" s="409"/>
      <c r="IE1302" s="409"/>
      <c r="IF1302" s="409"/>
      <c r="IP1302" s="409"/>
      <c r="IQ1302" s="409"/>
      <c r="IR1302" s="409"/>
      <c r="IS1302" s="409"/>
      <c r="IT1302" s="409"/>
      <c r="IU1302" s="409"/>
      <c r="IV1302" s="409"/>
    </row>
    <row r="1303" spans="10:256">
      <c r="J1303" s="409"/>
      <c r="K1303" s="409"/>
      <c r="L1303" s="409"/>
      <c r="M1303" s="409"/>
      <c r="N1303" s="409"/>
      <c r="O1303" s="409"/>
      <c r="P1303" s="409"/>
      <c r="Q1303" s="409"/>
      <c r="R1303" s="409"/>
      <c r="S1303" s="409"/>
      <c r="T1303" s="409"/>
      <c r="U1303" s="409"/>
      <c r="V1303" s="409"/>
      <c r="W1303" s="409"/>
      <c r="X1303" s="409"/>
      <c r="AP1303" s="409"/>
      <c r="AQ1303" s="409"/>
      <c r="AR1303" s="409"/>
      <c r="AS1303" s="409"/>
      <c r="AT1303" s="409"/>
      <c r="AU1303" s="409"/>
      <c r="AV1303" s="409"/>
      <c r="BF1303" s="409"/>
      <c r="BG1303" s="409"/>
      <c r="BH1303" s="409"/>
      <c r="BI1303" s="409"/>
      <c r="BJ1303" s="409"/>
      <c r="BK1303" s="409"/>
      <c r="BL1303" s="409"/>
      <c r="BV1303" s="409"/>
      <c r="BW1303" s="409"/>
      <c r="BX1303" s="409"/>
      <c r="BY1303" s="409"/>
      <c r="BZ1303" s="409"/>
      <c r="CA1303" s="409"/>
      <c r="CB1303" s="409"/>
      <c r="CL1303" s="409"/>
      <c r="CM1303" s="409"/>
      <c r="CN1303" s="409"/>
      <c r="CO1303" s="409"/>
      <c r="CP1303" s="409"/>
      <c r="CQ1303" s="409"/>
      <c r="CR1303" s="409"/>
      <c r="DB1303" s="409"/>
      <c r="DC1303" s="409"/>
      <c r="DD1303" s="409"/>
      <c r="DE1303" s="409"/>
      <c r="DF1303" s="409"/>
      <c r="DG1303" s="409"/>
      <c r="DH1303" s="409"/>
      <c r="DR1303" s="409"/>
      <c r="DS1303" s="409"/>
      <c r="DT1303" s="409"/>
      <c r="DU1303" s="409"/>
      <c r="DV1303" s="409"/>
      <c r="DW1303" s="409"/>
      <c r="DX1303" s="409"/>
      <c r="EH1303" s="409"/>
      <c r="EI1303" s="409"/>
      <c r="EJ1303" s="409"/>
      <c r="EK1303" s="409"/>
      <c r="EL1303" s="409"/>
      <c r="EM1303" s="409"/>
      <c r="EN1303" s="409"/>
      <c r="EX1303" s="409"/>
      <c r="EY1303" s="409"/>
      <c r="EZ1303" s="409"/>
      <c r="FA1303" s="409"/>
      <c r="FB1303" s="409"/>
      <c r="FC1303" s="409"/>
      <c r="FD1303" s="409"/>
      <c r="FN1303" s="409"/>
      <c r="FO1303" s="409"/>
      <c r="FP1303" s="409"/>
      <c r="FQ1303" s="409"/>
      <c r="FR1303" s="409"/>
      <c r="FS1303" s="409"/>
      <c r="FT1303" s="409"/>
      <c r="GD1303" s="409"/>
      <c r="GE1303" s="409"/>
      <c r="GF1303" s="409"/>
      <c r="GG1303" s="409"/>
      <c r="GH1303" s="409"/>
      <c r="GI1303" s="409"/>
      <c r="GJ1303" s="409"/>
      <c r="GT1303" s="409"/>
      <c r="GU1303" s="409"/>
      <c r="GV1303" s="409"/>
      <c r="GW1303" s="409"/>
      <c r="GX1303" s="409"/>
      <c r="GY1303" s="409"/>
      <c r="GZ1303" s="409"/>
      <c r="HJ1303" s="409"/>
      <c r="HK1303" s="409"/>
      <c r="HL1303" s="409"/>
      <c r="HM1303" s="409"/>
      <c r="HN1303" s="409"/>
      <c r="HO1303" s="409"/>
      <c r="HP1303" s="409"/>
      <c r="HZ1303" s="409"/>
      <c r="IA1303" s="409"/>
      <c r="IB1303" s="409"/>
      <c r="IC1303" s="409"/>
      <c r="ID1303" s="409"/>
      <c r="IE1303" s="409"/>
      <c r="IF1303" s="409"/>
      <c r="IP1303" s="409"/>
      <c r="IQ1303" s="409"/>
      <c r="IR1303" s="409"/>
      <c r="IS1303" s="409"/>
      <c r="IT1303" s="409"/>
      <c r="IU1303" s="409"/>
      <c r="IV1303" s="409"/>
    </row>
    <row r="1304" spans="10:256">
      <c r="J1304" s="409"/>
      <c r="K1304" s="409"/>
      <c r="L1304" s="409"/>
      <c r="M1304" s="409"/>
      <c r="N1304" s="409"/>
      <c r="O1304" s="409"/>
      <c r="P1304" s="409"/>
      <c r="Q1304" s="409"/>
      <c r="R1304" s="409"/>
      <c r="S1304" s="409"/>
      <c r="T1304" s="409"/>
      <c r="U1304" s="409"/>
      <c r="V1304" s="409"/>
      <c r="W1304" s="409"/>
      <c r="X1304" s="409"/>
      <c r="AP1304" s="409"/>
      <c r="AQ1304" s="409"/>
      <c r="AR1304" s="409"/>
      <c r="AS1304" s="409"/>
      <c r="AT1304" s="409"/>
      <c r="AU1304" s="409"/>
      <c r="AV1304" s="409"/>
      <c r="BF1304" s="409"/>
      <c r="BG1304" s="409"/>
      <c r="BH1304" s="409"/>
      <c r="BI1304" s="409"/>
      <c r="BJ1304" s="409"/>
      <c r="BK1304" s="409"/>
      <c r="BL1304" s="409"/>
      <c r="BV1304" s="409"/>
      <c r="BW1304" s="409"/>
      <c r="BX1304" s="409"/>
      <c r="BY1304" s="409"/>
      <c r="BZ1304" s="409"/>
      <c r="CA1304" s="409"/>
      <c r="CB1304" s="409"/>
      <c r="CL1304" s="409"/>
      <c r="CM1304" s="409"/>
      <c r="CN1304" s="409"/>
      <c r="CO1304" s="409"/>
      <c r="CP1304" s="409"/>
      <c r="CQ1304" s="409"/>
      <c r="CR1304" s="409"/>
      <c r="DB1304" s="409"/>
      <c r="DC1304" s="409"/>
      <c r="DD1304" s="409"/>
      <c r="DE1304" s="409"/>
      <c r="DF1304" s="409"/>
      <c r="DG1304" s="409"/>
      <c r="DH1304" s="409"/>
      <c r="DR1304" s="409"/>
      <c r="DS1304" s="409"/>
      <c r="DT1304" s="409"/>
      <c r="DU1304" s="409"/>
      <c r="DV1304" s="409"/>
      <c r="DW1304" s="409"/>
      <c r="DX1304" s="409"/>
      <c r="EH1304" s="409"/>
      <c r="EI1304" s="409"/>
      <c r="EJ1304" s="409"/>
      <c r="EK1304" s="409"/>
      <c r="EL1304" s="409"/>
      <c r="EM1304" s="409"/>
      <c r="EN1304" s="409"/>
      <c r="EX1304" s="409"/>
      <c r="EY1304" s="409"/>
      <c r="EZ1304" s="409"/>
      <c r="FA1304" s="409"/>
      <c r="FB1304" s="409"/>
      <c r="FC1304" s="409"/>
      <c r="FD1304" s="409"/>
      <c r="FN1304" s="409"/>
      <c r="FO1304" s="409"/>
      <c r="FP1304" s="409"/>
      <c r="FQ1304" s="409"/>
      <c r="FR1304" s="409"/>
      <c r="FS1304" s="409"/>
      <c r="FT1304" s="409"/>
      <c r="GD1304" s="409"/>
      <c r="GE1304" s="409"/>
      <c r="GF1304" s="409"/>
      <c r="GG1304" s="409"/>
      <c r="GH1304" s="409"/>
      <c r="GI1304" s="409"/>
      <c r="GJ1304" s="409"/>
      <c r="GT1304" s="409"/>
      <c r="GU1304" s="409"/>
      <c r="GV1304" s="409"/>
      <c r="GW1304" s="409"/>
      <c r="GX1304" s="409"/>
      <c r="GY1304" s="409"/>
      <c r="GZ1304" s="409"/>
      <c r="HJ1304" s="409"/>
      <c r="HK1304" s="409"/>
      <c r="HL1304" s="409"/>
      <c r="HM1304" s="409"/>
      <c r="HN1304" s="409"/>
      <c r="HO1304" s="409"/>
      <c r="HP1304" s="409"/>
      <c r="HZ1304" s="409"/>
      <c r="IA1304" s="409"/>
      <c r="IB1304" s="409"/>
      <c r="IC1304" s="409"/>
      <c r="ID1304" s="409"/>
      <c r="IE1304" s="409"/>
      <c r="IF1304" s="409"/>
      <c r="IP1304" s="409"/>
      <c r="IQ1304" s="409"/>
      <c r="IR1304" s="409"/>
      <c r="IS1304" s="409"/>
      <c r="IT1304" s="409"/>
      <c r="IU1304" s="409"/>
      <c r="IV1304" s="409"/>
    </row>
    <row r="1305" spans="10:256">
      <c r="J1305" s="409"/>
      <c r="K1305" s="409"/>
      <c r="L1305" s="409"/>
      <c r="M1305" s="409"/>
      <c r="N1305" s="409"/>
      <c r="O1305" s="409"/>
      <c r="P1305" s="409"/>
      <c r="Q1305" s="409"/>
      <c r="R1305" s="409"/>
      <c r="S1305" s="409"/>
      <c r="T1305" s="409"/>
      <c r="U1305" s="409"/>
      <c r="V1305" s="409"/>
      <c r="W1305" s="409"/>
      <c r="X1305" s="409"/>
      <c r="AP1305" s="409"/>
      <c r="AQ1305" s="409"/>
      <c r="AR1305" s="409"/>
      <c r="AS1305" s="409"/>
      <c r="AT1305" s="409"/>
      <c r="AU1305" s="409"/>
      <c r="AV1305" s="409"/>
      <c r="BF1305" s="409"/>
      <c r="BG1305" s="409"/>
      <c r="BH1305" s="409"/>
      <c r="BI1305" s="409"/>
      <c r="BJ1305" s="409"/>
      <c r="BK1305" s="409"/>
      <c r="BL1305" s="409"/>
      <c r="BV1305" s="409"/>
      <c r="BW1305" s="409"/>
      <c r="BX1305" s="409"/>
      <c r="BY1305" s="409"/>
      <c r="BZ1305" s="409"/>
      <c r="CA1305" s="409"/>
      <c r="CB1305" s="409"/>
      <c r="CL1305" s="409"/>
      <c r="CM1305" s="409"/>
      <c r="CN1305" s="409"/>
      <c r="CO1305" s="409"/>
      <c r="CP1305" s="409"/>
      <c r="CQ1305" s="409"/>
      <c r="CR1305" s="409"/>
      <c r="DB1305" s="409"/>
      <c r="DC1305" s="409"/>
      <c r="DD1305" s="409"/>
      <c r="DE1305" s="409"/>
      <c r="DF1305" s="409"/>
      <c r="DG1305" s="409"/>
      <c r="DH1305" s="409"/>
      <c r="DR1305" s="409"/>
      <c r="DS1305" s="409"/>
      <c r="DT1305" s="409"/>
      <c r="DU1305" s="409"/>
      <c r="DV1305" s="409"/>
      <c r="DW1305" s="409"/>
      <c r="DX1305" s="409"/>
      <c r="EH1305" s="409"/>
      <c r="EI1305" s="409"/>
      <c r="EJ1305" s="409"/>
      <c r="EK1305" s="409"/>
      <c r="EL1305" s="409"/>
      <c r="EM1305" s="409"/>
      <c r="EN1305" s="409"/>
      <c r="EX1305" s="409"/>
      <c r="EY1305" s="409"/>
      <c r="EZ1305" s="409"/>
      <c r="FA1305" s="409"/>
      <c r="FB1305" s="409"/>
      <c r="FC1305" s="409"/>
      <c r="FD1305" s="409"/>
      <c r="FN1305" s="409"/>
      <c r="FO1305" s="409"/>
      <c r="FP1305" s="409"/>
      <c r="FQ1305" s="409"/>
      <c r="FR1305" s="409"/>
      <c r="FS1305" s="409"/>
      <c r="FT1305" s="409"/>
      <c r="GD1305" s="409"/>
      <c r="GE1305" s="409"/>
      <c r="GF1305" s="409"/>
      <c r="GG1305" s="409"/>
      <c r="GH1305" s="409"/>
      <c r="GI1305" s="409"/>
      <c r="GJ1305" s="409"/>
      <c r="GT1305" s="409"/>
      <c r="GU1305" s="409"/>
      <c r="GV1305" s="409"/>
      <c r="GW1305" s="409"/>
      <c r="GX1305" s="409"/>
      <c r="GY1305" s="409"/>
      <c r="GZ1305" s="409"/>
      <c r="HJ1305" s="409"/>
      <c r="HK1305" s="409"/>
      <c r="HL1305" s="409"/>
      <c r="HM1305" s="409"/>
      <c r="HN1305" s="409"/>
      <c r="HO1305" s="409"/>
      <c r="HP1305" s="409"/>
      <c r="HZ1305" s="409"/>
      <c r="IA1305" s="409"/>
      <c r="IB1305" s="409"/>
      <c r="IC1305" s="409"/>
      <c r="ID1305" s="409"/>
      <c r="IE1305" s="409"/>
      <c r="IF1305" s="409"/>
      <c r="IP1305" s="409"/>
      <c r="IQ1305" s="409"/>
      <c r="IR1305" s="409"/>
      <c r="IS1305" s="409"/>
      <c r="IT1305" s="409"/>
      <c r="IU1305" s="409"/>
      <c r="IV1305" s="409"/>
    </row>
    <row r="1306" spans="10:256">
      <c r="J1306" s="409"/>
      <c r="K1306" s="409"/>
      <c r="L1306" s="409"/>
      <c r="M1306" s="409"/>
      <c r="N1306" s="409"/>
      <c r="O1306" s="409"/>
      <c r="P1306" s="409"/>
      <c r="Q1306" s="409"/>
      <c r="R1306" s="409"/>
      <c r="S1306" s="409"/>
      <c r="T1306" s="409"/>
      <c r="U1306" s="409"/>
      <c r="V1306" s="409"/>
      <c r="W1306" s="409"/>
      <c r="X1306" s="409"/>
      <c r="AP1306" s="409"/>
      <c r="AQ1306" s="409"/>
      <c r="AR1306" s="409"/>
      <c r="AS1306" s="409"/>
      <c r="AT1306" s="409"/>
      <c r="AU1306" s="409"/>
      <c r="AV1306" s="409"/>
      <c r="BF1306" s="409"/>
      <c r="BG1306" s="409"/>
      <c r="BH1306" s="409"/>
      <c r="BI1306" s="409"/>
      <c r="BJ1306" s="409"/>
      <c r="BK1306" s="409"/>
      <c r="BL1306" s="409"/>
      <c r="BV1306" s="409"/>
      <c r="BW1306" s="409"/>
      <c r="BX1306" s="409"/>
      <c r="BY1306" s="409"/>
      <c r="BZ1306" s="409"/>
      <c r="CA1306" s="409"/>
      <c r="CB1306" s="409"/>
      <c r="CL1306" s="409"/>
      <c r="CM1306" s="409"/>
      <c r="CN1306" s="409"/>
      <c r="CO1306" s="409"/>
      <c r="CP1306" s="409"/>
      <c r="CQ1306" s="409"/>
      <c r="CR1306" s="409"/>
      <c r="DB1306" s="409"/>
      <c r="DC1306" s="409"/>
      <c r="DD1306" s="409"/>
      <c r="DE1306" s="409"/>
      <c r="DF1306" s="409"/>
      <c r="DG1306" s="409"/>
      <c r="DH1306" s="409"/>
      <c r="DR1306" s="409"/>
      <c r="DS1306" s="409"/>
      <c r="DT1306" s="409"/>
      <c r="DU1306" s="409"/>
      <c r="DV1306" s="409"/>
      <c r="DW1306" s="409"/>
      <c r="DX1306" s="409"/>
      <c r="EH1306" s="409"/>
      <c r="EI1306" s="409"/>
      <c r="EJ1306" s="409"/>
      <c r="EK1306" s="409"/>
      <c r="EL1306" s="409"/>
      <c r="EM1306" s="409"/>
      <c r="EN1306" s="409"/>
      <c r="EX1306" s="409"/>
      <c r="EY1306" s="409"/>
      <c r="EZ1306" s="409"/>
      <c r="FA1306" s="409"/>
      <c r="FB1306" s="409"/>
      <c r="FC1306" s="409"/>
      <c r="FD1306" s="409"/>
      <c r="FN1306" s="409"/>
      <c r="FO1306" s="409"/>
      <c r="FP1306" s="409"/>
      <c r="FQ1306" s="409"/>
      <c r="FR1306" s="409"/>
      <c r="FS1306" s="409"/>
      <c r="FT1306" s="409"/>
      <c r="GD1306" s="409"/>
      <c r="GE1306" s="409"/>
      <c r="GF1306" s="409"/>
      <c r="GG1306" s="409"/>
      <c r="GH1306" s="409"/>
      <c r="GI1306" s="409"/>
      <c r="GJ1306" s="409"/>
      <c r="GT1306" s="409"/>
      <c r="GU1306" s="409"/>
      <c r="GV1306" s="409"/>
      <c r="GW1306" s="409"/>
      <c r="GX1306" s="409"/>
      <c r="GY1306" s="409"/>
      <c r="GZ1306" s="409"/>
      <c r="HJ1306" s="409"/>
      <c r="HK1306" s="409"/>
      <c r="HL1306" s="409"/>
      <c r="HM1306" s="409"/>
      <c r="HN1306" s="409"/>
      <c r="HO1306" s="409"/>
      <c r="HP1306" s="409"/>
      <c r="HZ1306" s="409"/>
      <c r="IA1306" s="409"/>
      <c r="IB1306" s="409"/>
      <c r="IC1306" s="409"/>
      <c r="ID1306" s="409"/>
      <c r="IE1306" s="409"/>
      <c r="IF1306" s="409"/>
      <c r="IP1306" s="409"/>
      <c r="IQ1306" s="409"/>
      <c r="IR1306" s="409"/>
      <c r="IS1306" s="409"/>
      <c r="IT1306" s="409"/>
      <c r="IU1306" s="409"/>
      <c r="IV1306" s="409"/>
    </row>
    <row r="1307" spans="10:256">
      <c r="J1307" s="409"/>
      <c r="K1307" s="409"/>
      <c r="L1307" s="409"/>
      <c r="M1307" s="409"/>
      <c r="N1307" s="409"/>
      <c r="O1307" s="409"/>
      <c r="P1307" s="409"/>
      <c r="Q1307" s="409"/>
      <c r="R1307" s="409"/>
      <c r="S1307" s="409"/>
      <c r="T1307" s="409"/>
      <c r="U1307" s="409"/>
      <c r="V1307" s="409"/>
      <c r="W1307" s="409"/>
      <c r="X1307" s="409"/>
      <c r="AP1307" s="409"/>
      <c r="AQ1307" s="409"/>
      <c r="AR1307" s="409"/>
      <c r="AS1307" s="409"/>
      <c r="AT1307" s="409"/>
      <c r="AU1307" s="409"/>
      <c r="AV1307" s="409"/>
      <c r="BF1307" s="409"/>
      <c r="BG1307" s="409"/>
      <c r="BH1307" s="409"/>
      <c r="BI1307" s="409"/>
      <c r="BJ1307" s="409"/>
      <c r="BK1307" s="409"/>
      <c r="BL1307" s="409"/>
      <c r="BV1307" s="409"/>
      <c r="BW1307" s="409"/>
      <c r="BX1307" s="409"/>
      <c r="BY1307" s="409"/>
      <c r="BZ1307" s="409"/>
      <c r="CA1307" s="409"/>
      <c r="CB1307" s="409"/>
      <c r="CL1307" s="409"/>
      <c r="CM1307" s="409"/>
      <c r="CN1307" s="409"/>
      <c r="CO1307" s="409"/>
      <c r="CP1307" s="409"/>
      <c r="CQ1307" s="409"/>
      <c r="CR1307" s="409"/>
      <c r="DB1307" s="409"/>
      <c r="DC1307" s="409"/>
      <c r="DD1307" s="409"/>
      <c r="DE1307" s="409"/>
      <c r="DF1307" s="409"/>
      <c r="DG1307" s="409"/>
      <c r="DH1307" s="409"/>
      <c r="DR1307" s="409"/>
      <c r="DS1307" s="409"/>
      <c r="DT1307" s="409"/>
      <c r="DU1307" s="409"/>
      <c r="DV1307" s="409"/>
      <c r="DW1307" s="409"/>
      <c r="DX1307" s="409"/>
      <c r="EH1307" s="409"/>
      <c r="EI1307" s="409"/>
      <c r="EJ1307" s="409"/>
      <c r="EK1307" s="409"/>
      <c r="EL1307" s="409"/>
      <c r="EM1307" s="409"/>
      <c r="EN1307" s="409"/>
      <c r="EX1307" s="409"/>
      <c r="EY1307" s="409"/>
      <c r="EZ1307" s="409"/>
      <c r="FA1307" s="409"/>
      <c r="FB1307" s="409"/>
      <c r="FC1307" s="409"/>
      <c r="FD1307" s="409"/>
      <c r="FN1307" s="409"/>
      <c r="FO1307" s="409"/>
      <c r="FP1307" s="409"/>
      <c r="FQ1307" s="409"/>
      <c r="FR1307" s="409"/>
      <c r="FS1307" s="409"/>
      <c r="FT1307" s="409"/>
      <c r="GD1307" s="409"/>
      <c r="GE1307" s="409"/>
      <c r="GF1307" s="409"/>
      <c r="GG1307" s="409"/>
      <c r="GH1307" s="409"/>
      <c r="GI1307" s="409"/>
      <c r="GJ1307" s="409"/>
      <c r="GT1307" s="409"/>
      <c r="GU1307" s="409"/>
      <c r="GV1307" s="409"/>
      <c r="GW1307" s="409"/>
      <c r="GX1307" s="409"/>
      <c r="GY1307" s="409"/>
      <c r="GZ1307" s="409"/>
      <c r="HJ1307" s="409"/>
      <c r="HK1307" s="409"/>
      <c r="HL1307" s="409"/>
      <c r="HM1307" s="409"/>
      <c r="HN1307" s="409"/>
      <c r="HO1307" s="409"/>
      <c r="HP1307" s="409"/>
      <c r="HZ1307" s="409"/>
      <c r="IA1307" s="409"/>
      <c r="IB1307" s="409"/>
      <c r="IC1307" s="409"/>
      <c r="ID1307" s="409"/>
      <c r="IE1307" s="409"/>
      <c r="IF1307" s="409"/>
      <c r="IP1307" s="409"/>
      <c r="IQ1307" s="409"/>
      <c r="IR1307" s="409"/>
      <c r="IS1307" s="409"/>
      <c r="IT1307" s="409"/>
      <c r="IU1307" s="409"/>
      <c r="IV1307" s="409"/>
    </row>
    <row r="1308" spans="10:256">
      <c r="J1308" s="409"/>
      <c r="K1308" s="409"/>
      <c r="L1308" s="409"/>
      <c r="M1308" s="409"/>
      <c r="N1308" s="409"/>
      <c r="O1308" s="409"/>
      <c r="P1308" s="409"/>
      <c r="Q1308" s="409"/>
      <c r="R1308" s="409"/>
      <c r="S1308" s="409"/>
      <c r="T1308" s="409"/>
      <c r="U1308" s="409"/>
      <c r="V1308" s="409"/>
      <c r="W1308" s="409"/>
      <c r="X1308" s="409"/>
      <c r="AP1308" s="409"/>
      <c r="AQ1308" s="409"/>
      <c r="AR1308" s="409"/>
      <c r="AS1308" s="409"/>
      <c r="AT1308" s="409"/>
      <c r="AU1308" s="409"/>
      <c r="AV1308" s="409"/>
      <c r="BF1308" s="409"/>
      <c r="BG1308" s="409"/>
      <c r="BH1308" s="409"/>
      <c r="BI1308" s="409"/>
      <c r="BJ1308" s="409"/>
      <c r="BK1308" s="409"/>
      <c r="BL1308" s="409"/>
      <c r="BV1308" s="409"/>
      <c r="BW1308" s="409"/>
      <c r="BX1308" s="409"/>
      <c r="BY1308" s="409"/>
      <c r="BZ1308" s="409"/>
      <c r="CA1308" s="409"/>
      <c r="CB1308" s="409"/>
      <c r="CL1308" s="409"/>
      <c r="CM1308" s="409"/>
      <c r="CN1308" s="409"/>
      <c r="CO1308" s="409"/>
      <c r="CP1308" s="409"/>
      <c r="CQ1308" s="409"/>
      <c r="CR1308" s="409"/>
      <c r="DB1308" s="409"/>
      <c r="DC1308" s="409"/>
      <c r="DD1308" s="409"/>
      <c r="DE1308" s="409"/>
      <c r="DF1308" s="409"/>
      <c r="DG1308" s="409"/>
      <c r="DH1308" s="409"/>
      <c r="DR1308" s="409"/>
      <c r="DS1308" s="409"/>
      <c r="DT1308" s="409"/>
      <c r="DU1308" s="409"/>
      <c r="DV1308" s="409"/>
      <c r="DW1308" s="409"/>
      <c r="DX1308" s="409"/>
      <c r="EH1308" s="409"/>
      <c r="EI1308" s="409"/>
      <c r="EJ1308" s="409"/>
      <c r="EK1308" s="409"/>
      <c r="EL1308" s="409"/>
      <c r="EM1308" s="409"/>
      <c r="EN1308" s="409"/>
      <c r="EX1308" s="409"/>
      <c r="EY1308" s="409"/>
      <c r="EZ1308" s="409"/>
      <c r="FA1308" s="409"/>
      <c r="FB1308" s="409"/>
      <c r="FC1308" s="409"/>
      <c r="FD1308" s="409"/>
      <c r="FN1308" s="409"/>
      <c r="FO1308" s="409"/>
      <c r="FP1308" s="409"/>
      <c r="FQ1308" s="409"/>
      <c r="FR1308" s="409"/>
      <c r="FS1308" s="409"/>
      <c r="FT1308" s="409"/>
      <c r="GD1308" s="409"/>
      <c r="GE1308" s="409"/>
      <c r="GF1308" s="409"/>
      <c r="GG1308" s="409"/>
      <c r="GH1308" s="409"/>
      <c r="GI1308" s="409"/>
      <c r="GJ1308" s="409"/>
      <c r="GT1308" s="409"/>
      <c r="GU1308" s="409"/>
      <c r="GV1308" s="409"/>
      <c r="GW1308" s="409"/>
      <c r="GX1308" s="409"/>
      <c r="GY1308" s="409"/>
      <c r="GZ1308" s="409"/>
      <c r="HJ1308" s="409"/>
      <c r="HK1308" s="409"/>
      <c r="HL1308" s="409"/>
      <c r="HM1308" s="409"/>
      <c r="HN1308" s="409"/>
      <c r="HO1308" s="409"/>
      <c r="HP1308" s="409"/>
      <c r="HZ1308" s="409"/>
      <c r="IA1308" s="409"/>
      <c r="IB1308" s="409"/>
      <c r="IC1308" s="409"/>
      <c r="ID1308" s="409"/>
      <c r="IE1308" s="409"/>
      <c r="IF1308" s="409"/>
      <c r="IP1308" s="409"/>
      <c r="IQ1308" s="409"/>
      <c r="IR1308" s="409"/>
      <c r="IS1308" s="409"/>
      <c r="IT1308" s="409"/>
      <c r="IU1308" s="409"/>
      <c r="IV1308" s="409"/>
    </row>
    <row r="1309" spans="10:256">
      <c r="J1309" s="409"/>
      <c r="K1309" s="409"/>
      <c r="L1309" s="409"/>
      <c r="M1309" s="409"/>
      <c r="N1309" s="409"/>
      <c r="O1309" s="409"/>
      <c r="P1309" s="409"/>
      <c r="Q1309" s="409"/>
      <c r="R1309" s="409"/>
      <c r="S1309" s="409"/>
      <c r="T1309" s="409"/>
      <c r="U1309" s="409"/>
      <c r="V1309" s="409"/>
      <c r="W1309" s="409"/>
      <c r="X1309" s="409"/>
      <c r="AP1309" s="409"/>
      <c r="AQ1309" s="409"/>
      <c r="AR1309" s="409"/>
      <c r="AS1309" s="409"/>
      <c r="AT1309" s="409"/>
      <c r="AU1309" s="409"/>
      <c r="AV1309" s="409"/>
      <c r="BF1309" s="409"/>
      <c r="BG1309" s="409"/>
      <c r="BH1309" s="409"/>
      <c r="BI1309" s="409"/>
      <c r="BJ1309" s="409"/>
      <c r="BK1309" s="409"/>
      <c r="BL1309" s="409"/>
      <c r="BV1309" s="409"/>
      <c r="BW1309" s="409"/>
      <c r="BX1309" s="409"/>
      <c r="BY1309" s="409"/>
      <c r="BZ1309" s="409"/>
      <c r="CA1309" s="409"/>
      <c r="CB1309" s="409"/>
      <c r="CL1309" s="409"/>
      <c r="CM1309" s="409"/>
      <c r="CN1309" s="409"/>
      <c r="CO1309" s="409"/>
      <c r="CP1309" s="409"/>
      <c r="CQ1309" s="409"/>
      <c r="CR1309" s="409"/>
      <c r="DB1309" s="409"/>
      <c r="DC1309" s="409"/>
      <c r="DD1309" s="409"/>
      <c r="DE1309" s="409"/>
      <c r="DF1309" s="409"/>
      <c r="DG1309" s="409"/>
      <c r="DH1309" s="409"/>
      <c r="DR1309" s="409"/>
      <c r="DS1309" s="409"/>
      <c r="DT1309" s="409"/>
      <c r="DU1309" s="409"/>
      <c r="DV1309" s="409"/>
      <c r="DW1309" s="409"/>
      <c r="DX1309" s="409"/>
      <c r="EH1309" s="409"/>
      <c r="EI1309" s="409"/>
      <c r="EJ1309" s="409"/>
      <c r="EK1309" s="409"/>
      <c r="EL1309" s="409"/>
      <c r="EM1309" s="409"/>
      <c r="EN1309" s="409"/>
      <c r="EX1309" s="409"/>
      <c r="EY1309" s="409"/>
      <c r="EZ1309" s="409"/>
      <c r="FA1309" s="409"/>
      <c r="FB1309" s="409"/>
      <c r="FC1309" s="409"/>
      <c r="FD1309" s="409"/>
      <c r="FN1309" s="409"/>
      <c r="FO1309" s="409"/>
      <c r="FP1309" s="409"/>
      <c r="FQ1309" s="409"/>
      <c r="FR1309" s="409"/>
      <c r="FS1309" s="409"/>
      <c r="FT1309" s="409"/>
      <c r="GD1309" s="409"/>
      <c r="GE1309" s="409"/>
      <c r="GF1309" s="409"/>
      <c r="GG1309" s="409"/>
      <c r="GH1309" s="409"/>
      <c r="GI1309" s="409"/>
      <c r="GJ1309" s="409"/>
      <c r="GT1309" s="409"/>
      <c r="GU1309" s="409"/>
      <c r="GV1309" s="409"/>
      <c r="GW1309" s="409"/>
      <c r="GX1309" s="409"/>
      <c r="GY1309" s="409"/>
      <c r="GZ1309" s="409"/>
      <c r="HJ1309" s="409"/>
      <c r="HK1309" s="409"/>
      <c r="HL1309" s="409"/>
      <c r="HM1309" s="409"/>
      <c r="HN1309" s="409"/>
      <c r="HO1309" s="409"/>
      <c r="HP1309" s="409"/>
      <c r="HZ1309" s="409"/>
      <c r="IA1309" s="409"/>
      <c r="IB1309" s="409"/>
      <c r="IC1309" s="409"/>
      <c r="ID1309" s="409"/>
      <c r="IE1309" s="409"/>
      <c r="IF1309" s="409"/>
      <c r="IP1309" s="409"/>
      <c r="IQ1309" s="409"/>
      <c r="IR1309" s="409"/>
      <c r="IS1309" s="409"/>
      <c r="IT1309" s="409"/>
      <c r="IU1309" s="409"/>
      <c r="IV1309" s="409"/>
    </row>
    <row r="1310" spans="10:256">
      <c r="J1310" s="409"/>
      <c r="K1310" s="409"/>
      <c r="L1310" s="409"/>
      <c r="M1310" s="409"/>
      <c r="N1310" s="409"/>
      <c r="O1310" s="409"/>
      <c r="P1310" s="409"/>
      <c r="Q1310" s="409"/>
      <c r="R1310" s="409"/>
      <c r="S1310" s="409"/>
      <c r="T1310" s="409"/>
      <c r="U1310" s="409"/>
      <c r="V1310" s="409"/>
      <c r="W1310" s="409"/>
      <c r="X1310" s="409"/>
      <c r="AP1310" s="409"/>
      <c r="AQ1310" s="409"/>
      <c r="AR1310" s="409"/>
      <c r="AS1310" s="409"/>
      <c r="AT1310" s="409"/>
      <c r="AU1310" s="409"/>
      <c r="AV1310" s="409"/>
      <c r="BF1310" s="409"/>
      <c r="BG1310" s="409"/>
      <c r="BH1310" s="409"/>
      <c r="BI1310" s="409"/>
      <c r="BJ1310" s="409"/>
      <c r="BK1310" s="409"/>
      <c r="BL1310" s="409"/>
      <c r="BV1310" s="409"/>
      <c r="BW1310" s="409"/>
      <c r="BX1310" s="409"/>
      <c r="BY1310" s="409"/>
      <c r="BZ1310" s="409"/>
      <c r="CA1310" s="409"/>
      <c r="CB1310" s="409"/>
      <c r="CL1310" s="409"/>
      <c r="CM1310" s="409"/>
      <c r="CN1310" s="409"/>
      <c r="CO1310" s="409"/>
      <c r="CP1310" s="409"/>
      <c r="CQ1310" s="409"/>
      <c r="CR1310" s="409"/>
      <c r="DB1310" s="409"/>
      <c r="DC1310" s="409"/>
      <c r="DD1310" s="409"/>
      <c r="DE1310" s="409"/>
      <c r="DF1310" s="409"/>
      <c r="DG1310" s="409"/>
      <c r="DH1310" s="409"/>
      <c r="DR1310" s="409"/>
      <c r="DS1310" s="409"/>
      <c r="DT1310" s="409"/>
      <c r="DU1310" s="409"/>
      <c r="DV1310" s="409"/>
      <c r="DW1310" s="409"/>
      <c r="DX1310" s="409"/>
      <c r="EH1310" s="409"/>
      <c r="EI1310" s="409"/>
      <c r="EJ1310" s="409"/>
      <c r="EK1310" s="409"/>
      <c r="EL1310" s="409"/>
      <c r="EM1310" s="409"/>
      <c r="EN1310" s="409"/>
      <c r="EX1310" s="409"/>
      <c r="EY1310" s="409"/>
      <c r="EZ1310" s="409"/>
      <c r="FA1310" s="409"/>
      <c r="FB1310" s="409"/>
      <c r="FC1310" s="409"/>
      <c r="FD1310" s="409"/>
      <c r="FN1310" s="409"/>
      <c r="FO1310" s="409"/>
      <c r="FP1310" s="409"/>
      <c r="FQ1310" s="409"/>
      <c r="FR1310" s="409"/>
      <c r="FS1310" s="409"/>
      <c r="FT1310" s="409"/>
      <c r="GD1310" s="409"/>
      <c r="GE1310" s="409"/>
      <c r="GF1310" s="409"/>
      <c r="GG1310" s="409"/>
      <c r="GH1310" s="409"/>
      <c r="GI1310" s="409"/>
      <c r="GJ1310" s="409"/>
      <c r="GT1310" s="409"/>
      <c r="GU1310" s="409"/>
      <c r="GV1310" s="409"/>
      <c r="GW1310" s="409"/>
      <c r="GX1310" s="409"/>
      <c r="GY1310" s="409"/>
      <c r="GZ1310" s="409"/>
      <c r="HJ1310" s="409"/>
      <c r="HK1310" s="409"/>
      <c r="HL1310" s="409"/>
      <c r="HM1310" s="409"/>
      <c r="HN1310" s="409"/>
      <c r="HO1310" s="409"/>
      <c r="HP1310" s="409"/>
      <c r="HZ1310" s="409"/>
      <c r="IA1310" s="409"/>
      <c r="IB1310" s="409"/>
      <c r="IC1310" s="409"/>
      <c r="ID1310" s="409"/>
      <c r="IE1310" s="409"/>
      <c r="IF1310" s="409"/>
      <c r="IP1310" s="409"/>
      <c r="IQ1310" s="409"/>
      <c r="IR1310" s="409"/>
      <c r="IS1310" s="409"/>
      <c r="IT1310" s="409"/>
      <c r="IU1310" s="409"/>
      <c r="IV1310" s="409"/>
    </row>
    <row r="1311" spans="10:256">
      <c r="J1311" s="409"/>
      <c r="K1311" s="409"/>
      <c r="L1311" s="409"/>
      <c r="M1311" s="409"/>
      <c r="N1311" s="409"/>
      <c r="O1311" s="409"/>
      <c r="P1311" s="409"/>
      <c r="Q1311" s="409"/>
      <c r="R1311" s="409"/>
      <c r="S1311" s="409"/>
      <c r="T1311" s="409"/>
      <c r="U1311" s="409"/>
      <c r="V1311" s="409"/>
      <c r="W1311" s="409"/>
      <c r="X1311" s="409"/>
      <c r="AP1311" s="409"/>
      <c r="AQ1311" s="409"/>
      <c r="AR1311" s="409"/>
      <c r="AS1311" s="409"/>
      <c r="AT1311" s="409"/>
      <c r="AU1311" s="409"/>
      <c r="AV1311" s="409"/>
      <c r="BF1311" s="409"/>
      <c r="BG1311" s="409"/>
      <c r="BH1311" s="409"/>
      <c r="BI1311" s="409"/>
      <c r="BJ1311" s="409"/>
      <c r="BK1311" s="409"/>
      <c r="BL1311" s="409"/>
      <c r="BV1311" s="409"/>
      <c r="BW1311" s="409"/>
      <c r="BX1311" s="409"/>
      <c r="BY1311" s="409"/>
      <c r="BZ1311" s="409"/>
      <c r="CA1311" s="409"/>
      <c r="CB1311" s="409"/>
      <c r="CL1311" s="409"/>
      <c r="CM1311" s="409"/>
      <c r="CN1311" s="409"/>
      <c r="CO1311" s="409"/>
      <c r="CP1311" s="409"/>
      <c r="CQ1311" s="409"/>
      <c r="CR1311" s="409"/>
      <c r="DB1311" s="409"/>
      <c r="DC1311" s="409"/>
      <c r="DD1311" s="409"/>
      <c r="DE1311" s="409"/>
      <c r="DF1311" s="409"/>
      <c r="DG1311" s="409"/>
      <c r="DH1311" s="409"/>
      <c r="DR1311" s="409"/>
      <c r="DS1311" s="409"/>
      <c r="DT1311" s="409"/>
      <c r="DU1311" s="409"/>
      <c r="DV1311" s="409"/>
      <c r="DW1311" s="409"/>
      <c r="DX1311" s="409"/>
      <c r="EH1311" s="409"/>
      <c r="EI1311" s="409"/>
      <c r="EJ1311" s="409"/>
      <c r="EK1311" s="409"/>
      <c r="EL1311" s="409"/>
      <c r="EM1311" s="409"/>
      <c r="EN1311" s="409"/>
      <c r="EX1311" s="409"/>
      <c r="EY1311" s="409"/>
      <c r="EZ1311" s="409"/>
      <c r="FA1311" s="409"/>
      <c r="FB1311" s="409"/>
      <c r="FC1311" s="409"/>
      <c r="FD1311" s="409"/>
      <c r="FN1311" s="409"/>
      <c r="FO1311" s="409"/>
      <c r="FP1311" s="409"/>
      <c r="FQ1311" s="409"/>
      <c r="FR1311" s="409"/>
      <c r="FS1311" s="409"/>
      <c r="FT1311" s="409"/>
      <c r="GD1311" s="409"/>
      <c r="GE1311" s="409"/>
      <c r="GF1311" s="409"/>
      <c r="GG1311" s="409"/>
      <c r="GH1311" s="409"/>
      <c r="GI1311" s="409"/>
      <c r="GJ1311" s="409"/>
      <c r="GT1311" s="409"/>
      <c r="GU1311" s="409"/>
      <c r="GV1311" s="409"/>
      <c r="GW1311" s="409"/>
      <c r="GX1311" s="409"/>
      <c r="GY1311" s="409"/>
      <c r="GZ1311" s="409"/>
      <c r="HJ1311" s="409"/>
      <c r="HK1311" s="409"/>
      <c r="HL1311" s="409"/>
      <c r="HM1311" s="409"/>
      <c r="HN1311" s="409"/>
      <c r="HO1311" s="409"/>
      <c r="HP1311" s="409"/>
      <c r="HZ1311" s="409"/>
      <c r="IA1311" s="409"/>
      <c r="IB1311" s="409"/>
      <c r="IC1311" s="409"/>
      <c r="ID1311" s="409"/>
      <c r="IE1311" s="409"/>
      <c r="IF1311" s="409"/>
      <c r="IP1311" s="409"/>
      <c r="IQ1311" s="409"/>
      <c r="IR1311" s="409"/>
      <c r="IS1311" s="409"/>
      <c r="IT1311" s="409"/>
      <c r="IU1311" s="409"/>
      <c r="IV1311" s="409"/>
    </row>
    <row r="1312" spans="10:256">
      <c r="J1312" s="409"/>
      <c r="K1312" s="409"/>
      <c r="L1312" s="409"/>
      <c r="M1312" s="409"/>
      <c r="N1312" s="409"/>
      <c r="O1312" s="409"/>
      <c r="P1312" s="409"/>
      <c r="Q1312" s="409"/>
      <c r="R1312" s="409"/>
      <c r="S1312" s="409"/>
      <c r="T1312" s="409"/>
      <c r="U1312" s="409"/>
      <c r="V1312" s="409"/>
      <c r="W1312" s="409"/>
      <c r="X1312" s="409"/>
      <c r="AP1312" s="409"/>
      <c r="AQ1312" s="409"/>
      <c r="AR1312" s="409"/>
      <c r="AS1312" s="409"/>
      <c r="AT1312" s="409"/>
      <c r="AU1312" s="409"/>
      <c r="AV1312" s="409"/>
      <c r="BF1312" s="409"/>
      <c r="BG1312" s="409"/>
      <c r="BH1312" s="409"/>
      <c r="BI1312" s="409"/>
      <c r="BJ1312" s="409"/>
      <c r="BK1312" s="409"/>
      <c r="BL1312" s="409"/>
      <c r="BV1312" s="409"/>
      <c r="BW1312" s="409"/>
      <c r="BX1312" s="409"/>
      <c r="BY1312" s="409"/>
      <c r="BZ1312" s="409"/>
      <c r="CA1312" s="409"/>
      <c r="CB1312" s="409"/>
      <c r="CL1312" s="409"/>
      <c r="CM1312" s="409"/>
      <c r="CN1312" s="409"/>
      <c r="CO1312" s="409"/>
      <c r="CP1312" s="409"/>
      <c r="CQ1312" s="409"/>
      <c r="CR1312" s="409"/>
      <c r="DB1312" s="409"/>
      <c r="DC1312" s="409"/>
      <c r="DD1312" s="409"/>
      <c r="DE1312" s="409"/>
      <c r="DF1312" s="409"/>
      <c r="DG1312" s="409"/>
      <c r="DH1312" s="409"/>
      <c r="DR1312" s="409"/>
      <c r="DS1312" s="409"/>
      <c r="DT1312" s="409"/>
      <c r="DU1312" s="409"/>
      <c r="DV1312" s="409"/>
      <c r="DW1312" s="409"/>
      <c r="DX1312" s="409"/>
      <c r="EH1312" s="409"/>
      <c r="EI1312" s="409"/>
      <c r="EJ1312" s="409"/>
      <c r="EK1312" s="409"/>
      <c r="EL1312" s="409"/>
      <c r="EM1312" s="409"/>
      <c r="EN1312" s="409"/>
      <c r="EX1312" s="409"/>
      <c r="EY1312" s="409"/>
      <c r="EZ1312" s="409"/>
      <c r="FA1312" s="409"/>
      <c r="FB1312" s="409"/>
      <c r="FC1312" s="409"/>
      <c r="FD1312" s="409"/>
      <c r="FN1312" s="409"/>
      <c r="FO1312" s="409"/>
      <c r="FP1312" s="409"/>
      <c r="FQ1312" s="409"/>
      <c r="FR1312" s="409"/>
      <c r="FS1312" s="409"/>
      <c r="FT1312" s="409"/>
      <c r="GD1312" s="409"/>
      <c r="GE1312" s="409"/>
      <c r="GF1312" s="409"/>
      <c r="GG1312" s="409"/>
      <c r="GH1312" s="409"/>
      <c r="GI1312" s="409"/>
      <c r="GJ1312" s="409"/>
      <c r="GT1312" s="409"/>
      <c r="GU1312" s="409"/>
      <c r="GV1312" s="409"/>
      <c r="GW1312" s="409"/>
      <c r="GX1312" s="409"/>
      <c r="GY1312" s="409"/>
      <c r="GZ1312" s="409"/>
      <c r="HJ1312" s="409"/>
      <c r="HK1312" s="409"/>
      <c r="HL1312" s="409"/>
      <c r="HM1312" s="409"/>
      <c r="HN1312" s="409"/>
      <c r="HO1312" s="409"/>
      <c r="HP1312" s="409"/>
      <c r="HZ1312" s="409"/>
      <c r="IA1312" s="409"/>
      <c r="IB1312" s="409"/>
      <c r="IC1312" s="409"/>
      <c r="ID1312" s="409"/>
      <c r="IE1312" s="409"/>
      <c r="IF1312" s="409"/>
      <c r="IP1312" s="409"/>
      <c r="IQ1312" s="409"/>
      <c r="IR1312" s="409"/>
      <c r="IS1312" s="409"/>
      <c r="IT1312" s="409"/>
      <c r="IU1312" s="409"/>
      <c r="IV1312" s="409"/>
    </row>
    <row r="1313" spans="10:256">
      <c r="J1313" s="409"/>
      <c r="K1313" s="409"/>
      <c r="L1313" s="409"/>
      <c r="M1313" s="409"/>
      <c r="N1313" s="409"/>
      <c r="O1313" s="409"/>
      <c r="P1313" s="409"/>
      <c r="Q1313" s="409"/>
      <c r="R1313" s="409"/>
      <c r="S1313" s="409"/>
      <c r="T1313" s="409"/>
      <c r="U1313" s="409"/>
      <c r="V1313" s="409"/>
      <c r="W1313" s="409"/>
      <c r="X1313" s="409"/>
      <c r="AP1313" s="409"/>
      <c r="AQ1313" s="409"/>
      <c r="AR1313" s="409"/>
      <c r="AS1313" s="409"/>
      <c r="AT1313" s="409"/>
      <c r="AU1313" s="409"/>
      <c r="AV1313" s="409"/>
      <c r="BF1313" s="409"/>
      <c r="BG1313" s="409"/>
      <c r="BH1313" s="409"/>
      <c r="BI1313" s="409"/>
      <c r="BJ1313" s="409"/>
      <c r="BK1313" s="409"/>
      <c r="BL1313" s="409"/>
      <c r="BV1313" s="409"/>
      <c r="BW1313" s="409"/>
      <c r="BX1313" s="409"/>
      <c r="BY1313" s="409"/>
      <c r="BZ1313" s="409"/>
      <c r="CA1313" s="409"/>
      <c r="CB1313" s="409"/>
      <c r="CL1313" s="409"/>
      <c r="CM1313" s="409"/>
      <c r="CN1313" s="409"/>
      <c r="CO1313" s="409"/>
      <c r="CP1313" s="409"/>
      <c r="CQ1313" s="409"/>
      <c r="CR1313" s="409"/>
      <c r="DB1313" s="409"/>
      <c r="DC1313" s="409"/>
      <c r="DD1313" s="409"/>
      <c r="DE1313" s="409"/>
      <c r="DF1313" s="409"/>
      <c r="DG1313" s="409"/>
      <c r="DH1313" s="409"/>
      <c r="DR1313" s="409"/>
      <c r="DS1313" s="409"/>
      <c r="DT1313" s="409"/>
      <c r="DU1313" s="409"/>
      <c r="DV1313" s="409"/>
      <c r="DW1313" s="409"/>
      <c r="DX1313" s="409"/>
      <c r="EH1313" s="409"/>
      <c r="EI1313" s="409"/>
      <c r="EJ1313" s="409"/>
      <c r="EK1313" s="409"/>
      <c r="EL1313" s="409"/>
      <c r="EM1313" s="409"/>
      <c r="EN1313" s="409"/>
      <c r="EX1313" s="409"/>
      <c r="EY1313" s="409"/>
      <c r="EZ1313" s="409"/>
      <c r="FA1313" s="409"/>
      <c r="FB1313" s="409"/>
      <c r="FC1313" s="409"/>
      <c r="FD1313" s="409"/>
      <c r="FN1313" s="409"/>
      <c r="FO1313" s="409"/>
      <c r="FP1313" s="409"/>
      <c r="FQ1313" s="409"/>
      <c r="FR1313" s="409"/>
      <c r="FS1313" s="409"/>
      <c r="FT1313" s="409"/>
      <c r="GD1313" s="409"/>
      <c r="GE1313" s="409"/>
      <c r="GF1313" s="409"/>
      <c r="GG1313" s="409"/>
      <c r="GH1313" s="409"/>
      <c r="GI1313" s="409"/>
      <c r="GJ1313" s="409"/>
      <c r="GT1313" s="409"/>
      <c r="GU1313" s="409"/>
      <c r="GV1313" s="409"/>
      <c r="GW1313" s="409"/>
      <c r="GX1313" s="409"/>
      <c r="GY1313" s="409"/>
      <c r="GZ1313" s="409"/>
      <c r="HJ1313" s="409"/>
      <c r="HK1313" s="409"/>
      <c r="HL1313" s="409"/>
      <c r="HM1313" s="409"/>
      <c r="HN1313" s="409"/>
      <c r="HO1313" s="409"/>
      <c r="HP1313" s="409"/>
      <c r="HZ1313" s="409"/>
      <c r="IA1313" s="409"/>
      <c r="IB1313" s="409"/>
      <c r="IC1313" s="409"/>
      <c r="ID1313" s="409"/>
      <c r="IE1313" s="409"/>
      <c r="IF1313" s="409"/>
      <c r="IP1313" s="409"/>
      <c r="IQ1313" s="409"/>
      <c r="IR1313" s="409"/>
      <c r="IS1313" s="409"/>
      <c r="IT1313" s="409"/>
      <c r="IU1313" s="409"/>
      <c r="IV1313" s="409"/>
    </row>
    <row r="1314" spans="10:256">
      <c r="J1314" s="409"/>
      <c r="K1314" s="409"/>
      <c r="L1314" s="409"/>
      <c r="M1314" s="409"/>
      <c r="N1314" s="409"/>
      <c r="O1314" s="409"/>
      <c r="P1314" s="409"/>
      <c r="Q1314" s="409"/>
      <c r="R1314" s="409"/>
      <c r="S1314" s="409"/>
      <c r="T1314" s="409"/>
      <c r="U1314" s="409"/>
      <c r="V1314" s="409"/>
      <c r="W1314" s="409"/>
      <c r="X1314" s="409"/>
      <c r="AP1314" s="409"/>
      <c r="AQ1314" s="409"/>
      <c r="AR1314" s="409"/>
      <c r="AS1314" s="409"/>
      <c r="AT1314" s="409"/>
      <c r="AU1314" s="409"/>
      <c r="AV1314" s="409"/>
      <c r="BF1314" s="409"/>
      <c r="BG1314" s="409"/>
      <c r="BH1314" s="409"/>
      <c r="BI1314" s="409"/>
      <c r="BJ1314" s="409"/>
      <c r="BK1314" s="409"/>
      <c r="BL1314" s="409"/>
      <c r="BV1314" s="409"/>
      <c r="BW1314" s="409"/>
      <c r="BX1314" s="409"/>
      <c r="BY1314" s="409"/>
      <c r="BZ1314" s="409"/>
      <c r="CA1314" s="409"/>
      <c r="CB1314" s="409"/>
      <c r="CL1314" s="409"/>
      <c r="CM1314" s="409"/>
      <c r="CN1314" s="409"/>
      <c r="CO1314" s="409"/>
      <c r="CP1314" s="409"/>
      <c r="CQ1314" s="409"/>
      <c r="CR1314" s="409"/>
      <c r="DB1314" s="409"/>
      <c r="DC1314" s="409"/>
      <c r="DD1314" s="409"/>
      <c r="DE1314" s="409"/>
      <c r="DF1314" s="409"/>
      <c r="DG1314" s="409"/>
      <c r="DH1314" s="409"/>
      <c r="DR1314" s="409"/>
      <c r="DS1314" s="409"/>
      <c r="DT1314" s="409"/>
      <c r="DU1314" s="409"/>
      <c r="DV1314" s="409"/>
      <c r="DW1314" s="409"/>
      <c r="DX1314" s="409"/>
      <c r="EH1314" s="409"/>
      <c r="EI1314" s="409"/>
      <c r="EJ1314" s="409"/>
      <c r="EK1314" s="409"/>
      <c r="EL1314" s="409"/>
      <c r="EM1314" s="409"/>
      <c r="EN1314" s="409"/>
      <c r="EX1314" s="409"/>
      <c r="EY1314" s="409"/>
      <c r="EZ1314" s="409"/>
      <c r="FA1314" s="409"/>
      <c r="FB1314" s="409"/>
      <c r="FC1314" s="409"/>
      <c r="FD1314" s="409"/>
      <c r="FN1314" s="409"/>
      <c r="FO1314" s="409"/>
      <c r="FP1314" s="409"/>
      <c r="FQ1314" s="409"/>
      <c r="FR1314" s="409"/>
      <c r="FS1314" s="409"/>
      <c r="FT1314" s="409"/>
      <c r="GD1314" s="409"/>
      <c r="GE1314" s="409"/>
      <c r="GF1314" s="409"/>
      <c r="GG1314" s="409"/>
      <c r="GH1314" s="409"/>
      <c r="GI1314" s="409"/>
      <c r="GJ1314" s="409"/>
      <c r="GT1314" s="409"/>
      <c r="GU1314" s="409"/>
      <c r="GV1314" s="409"/>
      <c r="GW1314" s="409"/>
      <c r="GX1314" s="409"/>
      <c r="GY1314" s="409"/>
      <c r="GZ1314" s="409"/>
      <c r="HJ1314" s="409"/>
      <c r="HK1314" s="409"/>
      <c r="HL1314" s="409"/>
      <c r="HM1314" s="409"/>
      <c r="HN1314" s="409"/>
      <c r="HO1314" s="409"/>
      <c r="HP1314" s="409"/>
      <c r="HZ1314" s="409"/>
      <c r="IA1314" s="409"/>
      <c r="IB1314" s="409"/>
      <c r="IC1314" s="409"/>
      <c r="ID1314" s="409"/>
      <c r="IE1314" s="409"/>
      <c r="IF1314" s="409"/>
      <c r="IP1314" s="409"/>
      <c r="IQ1314" s="409"/>
      <c r="IR1314" s="409"/>
      <c r="IS1314" s="409"/>
      <c r="IT1314" s="409"/>
      <c r="IU1314" s="409"/>
      <c r="IV1314" s="409"/>
    </row>
    <row r="1315" spans="10:256">
      <c r="J1315" s="409"/>
      <c r="K1315" s="409"/>
      <c r="L1315" s="409"/>
      <c r="M1315" s="409"/>
      <c r="N1315" s="409"/>
      <c r="O1315" s="409"/>
      <c r="P1315" s="409"/>
      <c r="Q1315" s="409"/>
      <c r="R1315" s="409"/>
      <c r="S1315" s="409"/>
      <c r="T1315" s="409"/>
      <c r="U1315" s="409"/>
      <c r="V1315" s="409"/>
      <c r="W1315" s="409"/>
      <c r="X1315" s="409"/>
      <c r="AP1315" s="409"/>
      <c r="AQ1315" s="409"/>
      <c r="AR1315" s="409"/>
      <c r="AS1315" s="409"/>
      <c r="AT1315" s="409"/>
      <c r="AU1315" s="409"/>
      <c r="AV1315" s="409"/>
      <c r="BF1315" s="409"/>
      <c r="BG1315" s="409"/>
      <c r="BH1315" s="409"/>
      <c r="BI1315" s="409"/>
      <c r="BJ1315" s="409"/>
      <c r="BK1315" s="409"/>
      <c r="BL1315" s="409"/>
      <c r="BV1315" s="409"/>
      <c r="BW1315" s="409"/>
      <c r="BX1315" s="409"/>
      <c r="BY1315" s="409"/>
      <c r="BZ1315" s="409"/>
      <c r="CA1315" s="409"/>
      <c r="CB1315" s="409"/>
      <c r="CL1315" s="409"/>
      <c r="CM1315" s="409"/>
      <c r="CN1315" s="409"/>
      <c r="CO1315" s="409"/>
      <c r="CP1315" s="409"/>
      <c r="CQ1315" s="409"/>
      <c r="CR1315" s="409"/>
      <c r="DB1315" s="409"/>
      <c r="DC1315" s="409"/>
      <c r="DD1315" s="409"/>
      <c r="DE1315" s="409"/>
      <c r="DF1315" s="409"/>
      <c r="DG1315" s="409"/>
      <c r="DH1315" s="409"/>
      <c r="DR1315" s="409"/>
      <c r="DS1315" s="409"/>
      <c r="DT1315" s="409"/>
      <c r="DU1315" s="409"/>
      <c r="DV1315" s="409"/>
      <c r="DW1315" s="409"/>
      <c r="DX1315" s="409"/>
      <c r="EH1315" s="409"/>
      <c r="EI1315" s="409"/>
      <c r="EJ1315" s="409"/>
      <c r="EK1315" s="409"/>
      <c r="EL1315" s="409"/>
      <c r="EM1315" s="409"/>
      <c r="EN1315" s="409"/>
      <c r="EX1315" s="409"/>
      <c r="EY1315" s="409"/>
      <c r="EZ1315" s="409"/>
      <c r="FA1315" s="409"/>
      <c r="FB1315" s="409"/>
      <c r="FC1315" s="409"/>
      <c r="FD1315" s="409"/>
      <c r="FN1315" s="409"/>
      <c r="FO1315" s="409"/>
      <c r="FP1315" s="409"/>
      <c r="FQ1315" s="409"/>
      <c r="FR1315" s="409"/>
      <c r="FS1315" s="409"/>
      <c r="FT1315" s="409"/>
      <c r="GD1315" s="409"/>
      <c r="GE1315" s="409"/>
      <c r="GF1315" s="409"/>
      <c r="GG1315" s="409"/>
      <c r="GH1315" s="409"/>
      <c r="GI1315" s="409"/>
      <c r="GJ1315" s="409"/>
      <c r="GT1315" s="409"/>
      <c r="GU1315" s="409"/>
      <c r="GV1315" s="409"/>
      <c r="GW1315" s="409"/>
      <c r="GX1315" s="409"/>
      <c r="GY1315" s="409"/>
      <c r="GZ1315" s="409"/>
      <c r="HJ1315" s="409"/>
      <c r="HK1315" s="409"/>
      <c r="HL1315" s="409"/>
      <c r="HM1315" s="409"/>
      <c r="HN1315" s="409"/>
      <c r="HO1315" s="409"/>
      <c r="HP1315" s="409"/>
      <c r="HZ1315" s="409"/>
      <c r="IA1315" s="409"/>
      <c r="IB1315" s="409"/>
      <c r="IC1315" s="409"/>
      <c r="ID1315" s="409"/>
      <c r="IE1315" s="409"/>
      <c r="IF1315" s="409"/>
      <c r="IP1315" s="409"/>
      <c r="IQ1315" s="409"/>
      <c r="IR1315" s="409"/>
      <c r="IS1315" s="409"/>
      <c r="IT1315" s="409"/>
      <c r="IU1315" s="409"/>
      <c r="IV1315" s="409"/>
    </row>
    <row r="1316" spans="10:256">
      <c r="J1316" s="409"/>
      <c r="K1316" s="409"/>
      <c r="L1316" s="409"/>
      <c r="M1316" s="409"/>
      <c r="N1316" s="409"/>
      <c r="O1316" s="409"/>
      <c r="P1316" s="409"/>
      <c r="Q1316" s="409"/>
      <c r="R1316" s="409"/>
      <c r="S1316" s="409"/>
      <c r="T1316" s="409"/>
      <c r="U1316" s="409"/>
      <c r="V1316" s="409"/>
      <c r="W1316" s="409"/>
      <c r="X1316" s="409"/>
      <c r="AP1316" s="409"/>
      <c r="AQ1316" s="409"/>
      <c r="AR1316" s="409"/>
      <c r="AS1316" s="409"/>
      <c r="AT1316" s="409"/>
      <c r="AU1316" s="409"/>
      <c r="AV1316" s="409"/>
      <c r="BF1316" s="409"/>
      <c r="BG1316" s="409"/>
      <c r="BH1316" s="409"/>
      <c r="BI1316" s="409"/>
      <c r="BJ1316" s="409"/>
      <c r="BK1316" s="409"/>
      <c r="BL1316" s="409"/>
      <c r="BV1316" s="409"/>
      <c r="BW1316" s="409"/>
      <c r="BX1316" s="409"/>
      <c r="BY1316" s="409"/>
      <c r="BZ1316" s="409"/>
      <c r="CA1316" s="409"/>
      <c r="CB1316" s="409"/>
      <c r="CL1316" s="409"/>
      <c r="CM1316" s="409"/>
      <c r="CN1316" s="409"/>
      <c r="CO1316" s="409"/>
      <c r="CP1316" s="409"/>
      <c r="CQ1316" s="409"/>
      <c r="CR1316" s="409"/>
      <c r="DB1316" s="409"/>
      <c r="DC1316" s="409"/>
      <c r="DD1316" s="409"/>
      <c r="DE1316" s="409"/>
      <c r="DF1316" s="409"/>
      <c r="DG1316" s="409"/>
      <c r="DH1316" s="409"/>
      <c r="DR1316" s="409"/>
      <c r="DS1316" s="409"/>
      <c r="DT1316" s="409"/>
      <c r="DU1316" s="409"/>
      <c r="DV1316" s="409"/>
      <c r="DW1316" s="409"/>
      <c r="DX1316" s="409"/>
      <c r="EH1316" s="409"/>
      <c r="EI1316" s="409"/>
      <c r="EJ1316" s="409"/>
      <c r="EK1316" s="409"/>
      <c r="EL1316" s="409"/>
      <c r="EM1316" s="409"/>
      <c r="EN1316" s="409"/>
      <c r="EX1316" s="409"/>
      <c r="EY1316" s="409"/>
      <c r="EZ1316" s="409"/>
      <c r="FA1316" s="409"/>
      <c r="FB1316" s="409"/>
      <c r="FC1316" s="409"/>
      <c r="FD1316" s="409"/>
      <c r="FN1316" s="409"/>
      <c r="FO1316" s="409"/>
      <c r="FP1316" s="409"/>
      <c r="FQ1316" s="409"/>
      <c r="FR1316" s="409"/>
      <c r="FS1316" s="409"/>
      <c r="FT1316" s="409"/>
      <c r="GD1316" s="409"/>
      <c r="GE1316" s="409"/>
      <c r="GF1316" s="409"/>
      <c r="GG1316" s="409"/>
      <c r="GH1316" s="409"/>
      <c r="GI1316" s="409"/>
      <c r="GJ1316" s="409"/>
      <c r="GT1316" s="409"/>
      <c r="GU1316" s="409"/>
      <c r="GV1316" s="409"/>
      <c r="GW1316" s="409"/>
      <c r="GX1316" s="409"/>
      <c r="GY1316" s="409"/>
      <c r="GZ1316" s="409"/>
      <c r="HJ1316" s="409"/>
      <c r="HK1316" s="409"/>
      <c r="HL1316" s="409"/>
      <c r="HM1316" s="409"/>
      <c r="HN1316" s="409"/>
      <c r="HO1316" s="409"/>
      <c r="HP1316" s="409"/>
      <c r="HZ1316" s="409"/>
      <c r="IA1316" s="409"/>
      <c r="IB1316" s="409"/>
      <c r="IC1316" s="409"/>
      <c r="ID1316" s="409"/>
      <c r="IE1316" s="409"/>
      <c r="IF1316" s="409"/>
      <c r="IP1316" s="409"/>
      <c r="IQ1316" s="409"/>
      <c r="IR1316" s="409"/>
      <c r="IS1316" s="409"/>
      <c r="IT1316" s="409"/>
      <c r="IU1316" s="409"/>
      <c r="IV1316" s="409"/>
    </row>
    <row r="1317" spans="10:256">
      <c r="J1317" s="409"/>
      <c r="K1317" s="409"/>
      <c r="L1317" s="409"/>
      <c r="M1317" s="409"/>
      <c r="N1317" s="409"/>
      <c r="O1317" s="409"/>
      <c r="P1317" s="409"/>
      <c r="Q1317" s="409"/>
      <c r="R1317" s="409"/>
      <c r="S1317" s="409"/>
      <c r="T1317" s="409"/>
      <c r="U1317" s="409"/>
      <c r="V1317" s="409"/>
      <c r="W1317" s="409"/>
      <c r="X1317" s="409"/>
      <c r="AP1317" s="409"/>
      <c r="AQ1317" s="409"/>
      <c r="AR1317" s="409"/>
      <c r="AS1317" s="409"/>
      <c r="AT1317" s="409"/>
      <c r="AU1317" s="409"/>
      <c r="AV1317" s="409"/>
      <c r="BF1317" s="409"/>
      <c r="BG1317" s="409"/>
      <c r="BH1317" s="409"/>
      <c r="BI1317" s="409"/>
      <c r="BJ1317" s="409"/>
      <c r="BK1317" s="409"/>
      <c r="BL1317" s="409"/>
      <c r="BV1317" s="409"/>
      <c r="BW1317" s="409"/>
      <c r="BX1317" s="409"/>
      <c r="BY1317" s="409"/>
      <c r="BZ1317" s="409"/>
      <c r="CA1317" s="409"/>
      <c r="CB1317" s="409"/>
      <c r="CL1317" s="409"/>
      <c r="CM1317" s="409"/>
      <c r="CN1317" s="409"/>
      <c r="CO1317" s="409"/>
      <c r="CP1317" s="409"/>
      <c r="CQ1317" s="409"/>
      <c r="CR1317" s="409"/>
      <c r="DB1317" s="409"/>
      <c r="DC1317" s="409"/>
      <c r="DD1317" s="409"/>
      <c r="DE1317" s="409"/>
      <c r="DF1317" s="409"/>
      <c r="DG1317" s="409"/>
      <c r="DH1317" s="409"/>
      <c r="DR1317" s="409"/>
      <c r="DS1317" s="409"/>
      <c r="DT1317" s="409"/>
      <c r="DU1317" s="409"/>
      <c r="DV1317" s="409"/>
      <c r="DW1317" s="409"/>
      <c r="DX1317" s="409"/>
      <c r="EH1317" s="409"/>
      <c r="EI1317" s="409"/>
      <c r="EJ1317" s="409"/>
      <c r="EK1317" s="409"/>
      <c r="EL1317" s="409"/>
      <c r="EM1317" s="409"/>
      <c r="EN1317" s="409"/>
      <c r="EX1317" s="409"/>
      <c r="EY1317" s="409"/>
      <c r="EZ1317" s="409"/>
      <c r="FA1317" s="409"/>
      <c r="FB1317" s="409"/>
      <c r="FC1317" s="409"/>
      <c r="FD1317" s="409"/>
      <c r="FN1317" s="409"/>
      <c r="FO1317" s="409"/>
      <c r="FP1317" s="409"/>
      <c r="FQ1317" s="409"/>
      <c r="FR1317" s="409"/>
      <c r="FS1317" s="409"/>
      <c r="FT1317" s="409"/>
      <c r="GD1317" s="409"/>
      <c r="GE1317" s="409"/>
      <c r="GF1317" s="409"/>
      <c r="GG1317" s="409"/>
      <c r="GH1317" s="409"/>
      <c r="GI1317" s="409"/>
      <c r="GJ1317" s="409"/>
      <c r="GT1317" s="409"/>
      <c r="GU1317" s="409"/>
      <c r="GV1317" s="409"/>
      <c r="GW1317" s="409"/>
      <c r="GX1317" s="409"/>
      <c r="GY1317" s="409"/>
      <c r="GZ1317" s="409"/>
      <c r="HJ1317" s="409"/>
      <c r="HK1317" s="409"/>
      <c r="HL1317" s="409"/>
      <c r="HM1317" s="409"/>
      <c r="HN1317" s="409"/>
      <c r="HO1317" s="409"/>
      <c r="HP1317" s="409"/>
      <c r="HZ1317" s="409"/>
      <c r="IA1317" s="409"/>
      <c r="IB1317" s="409"/>
      <c r="IC1317" s="409"/>
      <c r="ID1317" s="409"/>
      <c r="IE1317" s="409"/>
      <c r="IF1317" s="409"/>
      <c r="IP1317" s="409"/>
      <c r="IQ1317" s="409"/>
      <c r="IR1317" s="409"/>
      <c r="IS1317" s="409"/>
      <c r="IT1317" s="409"/>
      <c r="IU1317" s="409"/>
      <c r="IV1317" s="409"/>
    </row>
    <row r="1318" spans="10:256">
      <c r="J1318" s="409"/>
      <c r="K1318" s="409"/>
      <c r="L1318" s="409"/>
      <c r="M1318" s="409"/>
      <c r="N1318" s="409"/>
      <c r="O1318" s="409"/>
      <c r="P1318" s="409"/>
      <c r="Q1318" s="409"/>
      <c r="R1318" s="409"/>
      <c r="S1318" s="409"/>
      <c r="T1318" s="409"/>
      <c r="U1318" s="409"/>
      <c r="V1318" s="409"/>
      <c r="W1318" s="409"/>
      <c r="X1318" s="409"/>
      <c r="AP1318" s="409"/>
      <c r="AQ1318" s="409"/>
      <c r="AR1318" s="409"/>
      <c r="AS1318" s="409"/>
      <c r="AT1318" s="409"/>
      <c r="AU1318" s="409"/>
      <c r="AV1318" s="409"/>
      <c r="BF1318" s="409"/>
      <c r="BG1318" s="409"/>
      <c r="BH1318" s="409"/>
      <c r="BI1318" s="409"/>
      <c r="BJ1318" s="409"/>
      <c r="BK1318" s="409"/>
      <c r="BL1318" s="409"/>
      <c r="BV1318" s="409"/>
      <c r="BW1318" s="409"/>
      <c r="BX1318" s="409"/>
      <c r="BY1318" s="409"/>
      <c r="BZ1318" s="409"/>
      <c r="CA1318" s="409"/>
      <c r="CB1318" s="409"/>
      <c r="CL1318" s="409"/>
      <c r="CM1318" s="409"/>
      <c r="CN1318" s="409"/>
      <c r="CO1318" s="409"/>
      <c r="CP1318" s="409"/>
      <c r="CQ1318" s="409"/>
      <c r="CR1318" s="409"/>
      <c r="DB1318" s="409"/>
      <c r="DC1318" s="409"/>
      <c r="DD1318" s="409"/>
      <c r="DE1318" s="409"/>
      <c r="DF1318" s="409"/>
      <c r="DG1318" s="409"/>
      <c r="DH1318" s="409"/>
      <c r="DR1318" s="409"/>
      <c r="DS1318" s="409"/>
      <c r="DT1318" s="409"/>
      <c r="DU1318" s="409"/>
      <c r="DV1318" s="409"/>
      <c r="DW1318" s="409"/>
      <c r="DX1318" s="409"/>
      <c r="EH1318" s="409"/>
      <c r="EI1318" s="409"/>
      <c r="EJ1318" s="409"/>
      <c r="EK1318" s="409"/>
      <c r="EL1318" s="409"/>
      <c r="EM1318" s="409"/>
      <c r="EN1318" s="409"/>
      <c r="EX1318" s="409"/>
      <c r="EY1318" s="409"/>
      <c r="EZ1318" s="409"/>
      <c r="FA1318" s="409"/>
      <c r="FB1318" s="409"/>
      <c r="FC1318" s="409"/>
      <c r="FD1318" s="409"/>
      <c r="FN1318" s="409"/>
      <c r="FO1318" s="409"/>
      <c r="FP1318" s="409"/>
      <c r="FQ1318" s="409"/>
      <c r="FR1318" s="409"/>
      <c r="FS1318" s="409"/>
      <c r="FT1318" s="409"/>
      <c r="GD1318" s="409"/>
      <c r="GE1318" s="409"/>
      <c r="GF1318" s="409"/>
      <c r="GG1318" s="409"/>
      <c r="GH1318" s="409"/>
      <c r="GI1318" s="409"/>
      <c r="GJ1318" s="409"/>
      <c r="GT1318" s="409"/>
      <c r="GU1318" s="409"/>
      <c r="GV1318" s="409"/>
      <c r="GW1318" s="409"/>
      <c r="GX1318" s="409"/>
      <c r="GY1318" s="409"/>
      <c r="GZ1318" s="409"/>
      <c r="HJ1318" s="409"/>
      <c r="HK1318" s="409"/>
      <c r="HL1318" s="409"/>
      <c r="HM1318" s="409"/>
      <c r="HN1318" s="409"/>
      <c r="HO1318" s="409"/>
      <c r="HP1318" s="409"/>
      <c r="HZ1318" s="409"/>
      <c r="IA1318" s="409"/>
      <c r="IB1318" s="409"/>
      <c r="IC1318" s="409"/>
      <c r="ID1318" s="409"/>
      <c r="IE1318" s="409"/>
      <c r="IF1318" s="409"/>
      <c r="IP1318" s="409"/>
      <c r="IQ1318" s="409"/>
      <c r="IR1318" s="409"/>
      <c r="IS1318" s="409"/>
      <c r="IT1318" s="409"/>
      <c r="IU1318" s="409"/>
      <c r="IV1318" s="409"/>
    </row>
    <row r="1319" spans="10:256">
      <c r="J1319" s="409"/>
      <c r="K1319" s="409"/>
      <c r="L1319" s="409"/>
      <c r="M1319" s="409"/>
      <c r="N1319" s="409"/>
      <c r="O1319" s="409"/>
      <c r="P1319" s="409"/>
      <c r="Q1319" s="409"/>
      <c r="R1319" s="409"/>
      <c r="S1319" s="409"/>
      <c r="T1319" s="409"/>
      <c r="U1319" s="409"/>
      <c r="V1319" s="409"/>
      <c r="W1319" s="409"/>
      <c r="X1319" s="409"/>
      <c r="AP1319" s="409"/>
      <c r="AQ1319" s="409"/>
      <c r="AR1319" s="409"/>
      <c r="AS1319" s="409"/>
      <c r="AT1319" s="409"/>
      <c r="AU1319" s="409"/>
      <c r="AV1319" s="409"/>
      <c r="BF1319" s="409"/>
      <c r="BG1319" s="409"/>
      <c r="BH1319" s="409"/>
      <c r="BI1319" s="409"/>
      <c r="BJ1319" s="409"/>
      <c r="BK1319" s="409"/>
      <c r="BL1319" s="409"/>
      <c r="BV1319" s="409"/>
      <c r="BW1319" s="409"/>
      <c r="BX1319" s="409"/>
      <c r="BY1319" s="409"/>
      <c r="BZ1319" s="409"/>
      <c r="CA1319" s="409"/>
      <c r="CB1319" s="409"/>
      <c r="CL1319" s="409"/>
      <c r="CM1319" s="409"/>
      <c r="CN1319" s="409"/>
      <c r="CO1319" s="409"/>
      <c r="CP1319" s="409"/>
      <c r="CQ1319" s="409"/>
      <c r="CR1319" s="409"/>
      <c r="DB1319" s="409"/>
      <c r="DC1319" s="409"/>
      <c r="DD1319" s="409"/>
      <c r="DE1319" s="409"/>
      <c r="DF1319" s="409"/>
      <c r="DG1319" s="409"/>
      <c r="DH1319" s="409"/>
      <c r="DR1319" s="409"/>
      <c r="DS1319" s="409"/>
      <c r="DT1319" s="409"/>
      <c r="DU1319" s="409"/>
      <c r="DV1319" s="409"/>
      <c r="DW1319" s="409"/>
      <c r="DX1319" s="409"/>
      <c r="EH1319" s="409"/>
      <c r="EI1319" s="409"/>
      <c r="EJ1319" s="409"/>
      <c r="EK1319" s="409"/>
      <c r="EL1319" s="409"/>
      <c r="EM1319" s="409"/>
      <c r="EN1319" s="409"/>
      <c r="EX1319" s="409"/>
      <c r="EY1319" s="409"/>
      <c r="EZ1319" s="409"/>
      <c r="FA1319" s="409"/>
      <c r="FB1319" s="409"/>
      <c r="FC1319" s="409"/>
      <c r="FD1319" s="409"/>
      <c r="FN1319" s="409"/>
      <c r="FO1319" s="409"/>
      <c r="FP1319" s="409"/>
      <c r="FQ1319" s="409"/>
      <c r="FR1319" s="409"/>
      <c r="FS1319" s="409"/>
      <c r="FT1319" s="409"/>
      <c r="GD1319" s="409"/>
      <c r="GE1319" s="409"/>
      <c r="GF1319" s="409"/>
      <c r="GG1319" s="409"/>
      <c r="GH1319" s="409"/>
      <c r="GI1319" s="409"/>
      <c r="GJ1319" s="409"/>
      <c r="GT1319" s="409"/>
      <c r="GU1319" s="409"/>
      <c r="GV1319" s="409"/>
      <c r="GW1319" s="409"/>
      <c r="GX1319" s="409"/>
      <c r="GY1319" s="409"/>
      <c r="GZ1319" s="409"/>
      <c r="HJ1319" s="409"/>
      <c r="HK1319" s="409"/>
      <c r="HL1319" s="409"/>
      <c r="HM1319" s="409"/>
      <c r="HN1319" s="409"/>
      <c r="HO1319" s="409"/>
      <c r="HP1319" s="409"/>
      <c r="HZ1319" s="409"/>
      <c r="IA1319" s="409"/>
      <c r="IB1319" s="409"/>
      <c r="IC1319" s="409"/>
      <c r="ID1319" s="409"/>
      <c r="IE1319" s="409"/>
      <c r="IF1319" s="409"/>
      <c r="IP1319" s="409"/>
      <c r="IQ1319" s="409"/>
      <c r="IR1319" s="409"/>
      <c r="IS1319" s="409"/>
      <c r="IT1319" s="409"/>
      <c r="IU1319" s="409"/>
      <c r="IV1319" s="409"/>
    </row>
    <row r="1320" spans="10:256">
      <c r="J1320" s="409"/>
      <c r="K1320" s="409"/>
      <c r="L1320" s="409"/>
      <c r="M1320" s="409"/>
      <c r="N1320" s="409"/>
      <c r="O1320" s="409"/>
      <c r="P1320" s="409"/>
      <c r="Q1320" s="409"/>
      <c r="R1320" s="409"/>
      <c r="S1320" s="409"/>
      <c r="T1320" s="409"/>
      <c r="U1320" s="409"/>
      <c r="V1320" s="409"/>
      <c r="W1320" s="409"/>
      <c r="X1320" s="409"/>
      <c r="AP1320" s="409"/>
      <c r="AQ1320" s="409"/>
      <c r="AR1320" s="409"/>
      <c r="AS1320" s="409"/>
      <c r="AT1320" s="409"/>
      <c r="AU1320" s="409"/>
      <c r="AV1320" s="409"/>
      <c r="BF1320" s="409"/>
      <c r="BG1320" s="409"/>
      <c r="BH1320" s="409"/>
      <c r="BI1320" s="409"/>
      <c r="BJ1320" s="409"/>
      <c r="BK1320" s="409"/>
      <c r="BL1320" s="409"/>
      <c r="BV1320" s="409"/>
      <c r="BW1320" s="409"/>
      <c r="BX1320" s="409"/>
      <c r="BY1320" s="409"/>
      <c r="BZ1320" s="409"/>
      <c r="CA1320" s="409"/>
      <c r="CB1320" s="409"/>
      <c r="CL1320" s="409"/>
      <c r="CM1320" s="409"/>
      <c r="CN1320" s="409"/>
      <c r="CO1320" s="409"/>
      <c r="CP1320" s="409"/>
      <c r="CQ1320" s="409"/>
      <c r="CR1320" s="409"/>
      <c r="DB1320" s="409"/>
      <c r="DC1320" s="409"/>
      <c r="DD1320" s="409"/>
      <c r="DE1320" s="409"/>
      <c r="DF1320" s="409"/>
      <c r="DG1320" s="409"/>
      <c r="DH1320" s="409"/>
      <c r="DR1320" s="409"/>
      <c r="DS1320" s="409"/>
      <c r="DT1320" s="409"/>
      <c r="DU1320" s="409"/>
      <c r="DV1320" s="409"/>
      <c r="DW1320" s="409"/>
      <c r="DX1320" s="409"/>
      <c r="EH1320" s="409"/>
      <c r="EI1320" s="409"/>
      <c r="EJ1320" s="409"/>
      <c r="EK1320" s="409"/>
      <c r="EL1320" s="409"/>
      <c r="EM1320" s="409"/>
      <c r="EN1320" s="409"/>
      <c r="EX1320" s="409"/>
      <c r="EY1320" s="409"/>
      <c r="EZ1320" s="409"/>
      <c r="FA1320" s="409"/>
      <c r="FB1320" s="409"/>
      <c r="FC1320" s="409"/>
      <c r="FD1320" s="409"/>
      <c r="FN1320" s="409"/>
      <c r="FO1320" s="409"/>
      <c r="FP1320" s="409"/>
      <c r="FQ1320" s="409"/>
      <c r="FR1320" s="409"/>
      <c r="FS1320" s="409"/>
      <c r="FT1320" s="409"/>
      <c r="GD1320" s="409"/>
      <c r="GE1320" s="409"/>
      <c r="GF1320" s="409"/>
      <c r="GG1320" s="409"/>
      <c r="GH1320" s="409"/>
      <c r="GI1320" s="409"/>
      <c r="GJ1320" s="409"/>
      <c r="GT1320" s="409"/>
      <c r="GU1320" s="409"/>
      <c r="GV1320" s="409"/>
      <c r="GW1320" s="409"/>
      <c r="GX1320" s="409"/>
      <c r="GY1320" s="409"/>
      <c r="GZ1320" s="409"/>
      <c r="HJ1320" s="409"/>
      <c r="HK1320" s="409"/>
      <c r="HL1320" s="409"/>
      <c r="HM1320" s="409"/>
      <c r="HN1320" s="409"/>
      <c r="HO1320" s="409"/>
      <c r="HP1320" s="409"/>
      <c r="HZ1320" s="409"/>
      <c r="IA1320" s="409"/>
      <c r="IB1320" s="409"/>
      <c r="IC1320" s="409"/>
      <c r="ID1320" s="409"/>
      <c r="IE1320" s="409"/>
      <c r="IF1320" s="409"/>
      <c r="IP1320" s="409"/>
      <c r="IQ1320" s="409"/>
      <c r="IR1320" s="409"/>
      <c r="IS1320" s="409"/>
      <c r="IT1320" s="409"/>
      <c r="IU1320" s="409"/>
      <c r="IV1320" s="409"/>
    </row>
    <row r="1321" spans="10:256">
      <c r="J1321" s="409"/>
      <c r="K1321" s="409"/>
      <c r="L1321" s="409"/>
      <c r="M1321" s="409"/>
      <c r="N1321" s="409"/>
      <c r="O1321" s="409"/>
      <c r="P1321" s="409"/>
      <c r="Q1321" s="409"/>
      <c r="R1321" s="409"/>
      <c r="S1321" s="409"/>
      <c r="T1321" s="409"/>
      <c r="U1321" s="409"/>
      <c r="V1321" s="409"/>
      <c r="W1321" s="409"/>
      <c r="X1321" s="409"/>
      <c r="AP1321" s="409"/>
      <c r="AQ1321" s="409"/>
      <c r="AR1321" s="409"/>
      <c r="AS1321" s="409"/>
      <c r="AT1321" s="409"/>
      <c r="AU1321" s="409"/>
      <c r="AV1321" s="409"/>
      <c r="BF1321" s="409"/>
      <c r="BG1321" s="409"/>
      <c r="BH1321" s="409"/>
      <c r="BI1321" s="409"/>
      <c r="BJ1321" s="409"/>
      <c r="BK1321" s="409"/>
      <c r="BL1321" s="409"/>
      <c r="BV1321" s="409"/>
      <c r="BW1321" s="409"/>
      <c r="BX1321" s="409"/>
      <c r="BY1321" s="409"/>
      <c r="BZ1321" s="409"/>
      <c r="CA1321" s="409"/>
      <c r="CB1321" s="409"/>
      <c r="CL1321" s="409"/>
      <c r="CM1321" s="409"/>
      <c r="CN1321" s="409"/>
      <c r="CO1321" s="409"/>
      <c r="CP1321" s="409"/>
      <c r="CQ1321" s="409"/>
      <c r="CR1321" s="409"/>
      <c r="DB1321" s="409"/>
      <c r="DC1321" s="409"/>
      <c r="DD1321" s="409"/>
      <c r="DE1321" s="409"/>
      <c r="DF1321" s="409"/>
      <c r="DG1321" s="409"/>
      <c r="DH1321" s="409"/>
      <c r="DR1321" s="409"/>
      <c r="DS1321" s="409"/>
      <c r="DT1321" s="409"/>
      <c r="DU1321" s="409"/>
      <c r="DV1321" s="409"/>
      <c r="DW1321" s="409"/>
      <c r="DX1321" s="409"/>
      <c r="EH1321" s="409"/>
      <c r="EI1321" s="409"/>
      <c r="EJ1321" s="409"/>
      <c r="EK1321" s="409"/>
      <c r="EL1321" s="409"/>
      <c r="EM1321" s="409"/>
      <c r="EN1321" s="409"/>
      <c r="EX1321" s="409"/>
      <c r="EY1321" s="409"/>
      <c r="EZ1321" s="409"/>
      <c r="FA1321" s="409"/>
      <c r="FB1321" s="409"/>
      <c r="FC1321" s="409"/>
      <c r="FD1321" s="409"/>
      <c r="FN1321" s="409"/>
      <c r="FO1321" s="409"/>
      <c r="FP1321" s="409"/>
      <c r="FQ1321" s="409"/>
      <c r="FR1321" s="409"/>
      <c r="FS1321" s="409"/>
      <c r="FT1321" s="409"/>
      <c r="GD1321" s="409"/>
      <c r="GE1321" s="409"/>
      <c r="GF1321" s="409"/>
      <c r="GG1321" s="409"/>
      <c r="GH1321" s="409"/>
      <c r="GI1321" s="409"/>
      <c r="GJ1321" s="409"/>
      <c r="GT1321" s="409"/>
      <c r="GU1321" s="409"/>
      <c r="GV1321" s="409"/>
      <c r="GW1321" s="409"/>
      <c r="GX1321" s="409"/>
      <c r="GY1321" s="409"/>
      <c r="GZ1321" s="409"/>
      <c r="HJ1321" s="409"/>
      <c r="HK1321" s="409"/>
      <c r="HL1321" s="409"/>
      <c r="HM1321" s="409"/>
      <c r="HN1321" s="409"/>
      <c r="HO1321" s="409"/>
      <c r="HP1321" s="409"/>
      <c r="HZ1321" s="409"/>
      <c r="IA1321" s="409"/>
      <c r="IB1321" s="409"/>
      <c r="IC1321" s="409"/>
      <c r="ID1321" s="409"/>
      <c r="IE1321" s="409"/>
      <c r="IF1321" s="409"/>
      <c r="IP1321" s="409"/>
      <c r="IQ1321" s="409"/>
      <c r="IR1321" s="409"/>
      <c r="IS1321" s="409"/>
      <c r="IT1321" s="409"/>
      <c r="IU1321" s="409"/>
      <c r="IV1321" s="409"/>
    </row>
    <row r="1322" spans="10:256">
      <c r="J1322" s="409"/>
      <c r="K1322" s="409"/>
      <c r="L1322" s="409"/>
      <c r="M1322" s="409"/>
      <c r="N1322" s="409"/>
      <c r="O1322" s="409"/>
      <c r="P1322" s="409"/>
      <c r="Q1322" s="409"/>
      <c r="R1322" s="409"/>
      <c r="S1322" s="409"/>
      <c r="T1322" s="409"/>
      <c r="U1322" s="409"/>
      <c r="V1322" s="409"/>
      <c r="W1322" s="409"/>
      <c r="X1322" s="409"/>
      <c r="AP1322" s="409"/>
      <c r="AQ1322" s="409"/>
      <c r="AR1322" s="409"/>
      <c r="AS1322" s="409"/>
      <c r="AT1322" s="409"/>
      <c r="AU1322" s="409"/>
      <c r="AV1322" s="409"/>
      <c r="BF1322" s="409"/>
      <c r="BG1322" s="409"/>
      <c r="BH1322" s="409"/>
      <c r="BI1322" s="409"/>
      <c r="BJ1322" s="409"/>
      <c r="BK1322" s="409"/>
      <c r="BL1322" s="409"/>
      <c r="BV1322" s="409"/>
      <c r="BW1322" s="409"/>
      <c r="BX1322" s="409"/>
      <c r="BY1322" s="409"/>
      <c r="BZ1322" s="409"/>
      <c r="CA1322" s="409"/>
      <c r="CB1322" s="409"/>
      <c r="CL1322" s="409"/>
      <c r="CM1322" s="409"/>
      <c r="CN1322" s="409"/>
      <c r="CO1322" s="409"/>
      <c r="CP1322" s="409"/>
      <c r="CQ1322" s="409"/>
      <c r="CR1322" s="409"/>
      <c r="DB1322" s="409"/>
      <c r="DC1322" s="409"/>
      <c r="DD1322" s="409"/>
      <c r="DE1322" s="409"/>
      <c r="DF1322" s="409"/>
      <c r="DG1322" s="409"/>
      <c r="DH1322" s="409"/>
      <c r="DR1322" s="409"/>
      <c r="DS1322" s="409"/>
      <c r="DT1322" s="409"/>
      <c r="DU1322" s="409"/>
      <c r="DV1322" s="409"/>
      <c r="DW1322" s="409"/>
      <c r="DX1322" s="409"/>
      <c r="EH1322" s="409"/>
      <c r="EI1322" s="409"/>
      <c r="EJ1322" s="409"/>
      <c r="EK1322" s="409"/>
      <c r="EL1322" s="409"/>
      <c r="EM1322" s="409"/>
      <c r="EN1322" s="409"/>
      <c r="EX1322" s="409"/>
      <c r="EY1322" s="409"/>
      <c r="EZ1322" s="409"/>
      <c r="FA1322" s="409"/>
      <c r="FB1322" s="409"/>
      <c r="FC1322" s="409"/>
      <c r="FD1322" s="409"/>
      <c r="FN1322" s="409"/>
      <c r="FO1322" s="409"/>
      <c r="FP1322" s="409"/>
      <c r="FQ1322" s="409"/>
      <c r="FR1322" s="409"/>
      <c r="FS1322" s="409"/>
      <c r="FT1322" s="409"/>
      <c r="GD1322" s="409"/>
      <c r="GE1322" s="409"/>
      <c r="GF1322" s="409"/>
      <c r="GG1322" s="409"/>
      <c r="GH1322" s="409"/>
      <c r="GI1322" s="409"/>
      <c r="GJ1322" s="409"/>
      <c r="GT1322" s="409"/>
      <c r="GU1322" s="409"/>
      <c r="GV1322" s="409"/>
      <c r="GW1322" s="409"/>
      <c r="GX1322" s="409"/>
      <c r="GY1322" s="409"/>
      <c r="GZ1322" s="409"/>
      <c r="HJ1322" s="409"/>
      <c r="HK1322" s="409"/>
      <c r="HL1322" s="409"/>
      <c r="HM1322" s="409"/>
      <c r="HN1322" s="409"/>
      <c r="HO1322" s="409"/>
      <c r="HP1322" s="409"/>
      <c r="HZ1322" s="409"/>
      <c r="IA1322" s="409"/>
      <c r="IB1322" s="409"/>
      <c r="IC1322" s="409"/>
      <c r="ID1322" s="409"/>
      <c r="IE1322" s="409"/>
      <c r="IF1322" s="409"/>
      <c r="IP1322" s="409"/>
      <c r="IQ1322" s="409"/>
      <c r="IR1322" s="409"/>
      <c r="IS1322" s="409"/>
      <c r="IT1322" s="409"/>
      <c r="IU1322" s="409"/>
      <c r="IV1322" s="409"/>
    </row>
    <row r="1323" spans="10:256">
      <c r="J1323" s="409"/>
      <c r="K1323" s="409"/>
      <c r="L1323" s="409"/>
      <c r="M1323" s="409"/>
      <c r="N1323" s="409"/>
      <c r="O1323" s="409"/>
      <c r="P1323" s="409"/>
      <c r="Q1323" s="409"/>
      <c r="R1323" s="409"/>
      <c r="S1323" s="409"/>
      <c r="T1323" s="409"/>
      <c r="U1323" s="409"/>
      <c r="V1323" s="409"/>
      <c r="W1323" s="409"/>
      <c r="X1323" s="409"/>
      <c r="AP1323" s="409"/>
      <c r="AQ1323" s="409"/>
      <c r="AR1323" s="409"/>
      <c r="AS1323" s="409"/>
      <c r="AT1323" s="409"/>
      <c r="AU1323" s="409"/>
      <c r="AV1323" s="409"/>
      <c r="BF1323" s="409"/>
      <c r="BG1323" s="409"/>
      <c r="BH1323" s="409"/>
      <c r="BI1323" s="409"/>
      <c r="BJ1323" s="409"/>
      <c r="BK1323" s="409"/>
      <c r="BL1323" s="409"/>
      <c r="BV1323" s="409"/>
      <c r="BW1323" s="409"/>
      <c r="BX1323" s="409"/>
      <c r="BY1323" s="409"/>
      <c r="BZ1323" s="409"/>
      <c r="CA1323" s="409"/>
      <c r="CB1323" s="409"/>
      <c r="CL1323" s="409"/>
      <c r="CM1323" s="409"/>
      <c r="CN1323" s="409"/>
      <c r="CO1323" s="409"/>
      <c r="CP1323" s="409"/>
      <c r="CQ1323" s="409"/>
      <c r="CR1323" s="409"/>
      <c r="DB1323" s="409"/>
      <c r="DC1323" s="409"/>
      <c r="DD1323" s="409"/>
      <c r="DE1323" s="409"/>
      <c r="DF1323" s="409"/>
      <c r="DG1323" s="409"/>
      <c r="DH1323" s="409"/>
      <c r="DR1323" s="409"/>
      <c r="DS1323" s="409"/>
      <c r="DT1323" s="409"/>
      <c r="DU1323" s="409"/>
      <c r="DV1323" s="409"/>
      <c r="DW1323" s="409"/>
      <c r="DX1323" s="409"/>
      <c r="EH1323" s="409"/>
      <c r="EI1323" s="409"/>
      <c r="EJ1323" s="409"/>
      <c r="EK1323" s="409"/>
      <c r="EL1323" s="409"/>
      <c r="EM1323" s="409"/>
      <c r="EN1323" s="409"/>
      <c r="EX1323" s="409"/>
      <c r="EY1323" s="409"/>
      <c r="EZ1323" s="409"/>
      <c r="FA1323" s="409"/>
      <c r="FB1323" s="409"/>
      <c r="FC1323" s="409"/>
      <c r="FD1323" s="409"/>
      <c r="FN1323" s="409"/>
      <c r="FO1323" s="409"/>
      <c r="FP1323" s="409"/>
      <c r="FQ1323" s="409"/>
      <c r="FR1323" s="409"/>
      <c r="FS1323" s="409"/>
      <c r="FT1323" s="409"/>
      <c r="GD1323" s="409"/>
      <c r="GE1323" s="409"/>
      <c r="GF1323" s="409"/>
      <c r="GG1323" s="409"/>
      <c r="GH1323" s="409"/>
      <c r="GI1323" s="409"/>
      <c r="GJ1323" s="409"/>
      <c r="GT1323" s="409"/>
      <c r="GU1323" s="409"/>
      <c r="GV1323" s="409"/>
      <c r="GW1323" s="409"/>
      <c r="GX1323" s="409"/>
      <c r="GY1323" s="409"/>
      <c r="GZ1323" s="409"/>
      <c r="HJ1323" s="409"/>
      <c r="HK1323" s="409"/>
      <c r="HL1323" s="409"/>
      <c r="HM1323" s="409"/>
      <c r="HN1323" s="409"/>
      <c r="HO1323" s="409"/>
      <c r="HP1323" s="409"/>
      <c r="HZ1323" s="409"/>
      <c r="IA1323" s="409"/>
      <c r="IB1323" s="409"/>
      <c r="IC1323" s="409"/>
      <c r="ID1323" s="409"/>
      <c r="IE1323" s="409"/>
      <c r="IF1323" s="409"/>
      <c r="IP1323" s="409"/>
      <c r="IQ1323" s="409"/>
      <c r="IR1323" s="409"/>
      <c r="IS1323" s="409"/>
      <c r="IT1323" s="409"/>
      <c r="IU1323" s="409"/>
      <c r="IV1323" s="409"/>
    </row>
    <row r="1324" spans="10:256">
      <c r="J1324" s="409"/>
      <c r="K1324" s="409"/>
      <c r="L1324" s="409"/>
      <c r="M1324" s="409"/>
      <c r="N1324" s="409"/>
      <c r="O1324" s="409"/>
      <c r="P1324" s="409"/>
      <c r="Q1324" s="409"/>
      <c r="R1324" s="409"/>
      <c r="S1324" s="409"/>
      <c r="T1324" s="409"/>
      <c r="U1324" s="409"/>
      <c r="V1324" s="409"/>
      <c r="W1324" s="409"/>
      <c r="X1324" s="409"/>
      <c r="AP1324" s="409"/>
      <c r="AQ1324" s="409"/>
      <c r="AR1324" s="409"/>
      <c r="AS1324" s="409"/>
      <c r="AT1324" s="409"/>
      <c r="AU1324" s="409"/>
      <c r="AV1324" s="409"/>
      <c r="BF1324" s="409"/>
      <c r="BG1324" s="409"/>
      <c r="BH1324" s="409"/>
      <c r="BI1324" s="409"/>
      <c r="BJ1324" s="409"/>
      <c r="BK1324" s="409"/>
      <c r="BL1324" s="409"/>
      <c r="BV1324" s="409"/>
      <c r="BW1324" s="409"/>
      <c r="BX1324" s="409"/>
      <c r="BY1324" s="409"/>
      <c r="BZ1324" s="409"/>
      <c r="CA1324" s="409"/>
      <c r="CB1324" s="409"/>
      <c r="CL1324" s="409"/>
      <c r="CM1324" s="409"/>
      <c r="CN1324" s="409"/>
      <c r="CO1324" s="409"/>
      <c r="CP1324" s="409"/>
      <c r="CQ1324" s="409"/>
      <c r="CR1324" s="409"/>
      <c r="DB1324" s="409"/>
      <c r="DC1324" s="409"/>
      <c r="DD1324" s="409"/>
      <c r="DE1324" s="409"/>
      <c r="DF1324" s="409"/>
      <c r="DG1324" s="409"/>
      <c r="DH1324" s="409"/>
      <c r="DR1324" s="409"/>
      <c r="DS1324" s="409"/>
      <c r="DT1324" s="409"/>
      <c r="DU1324" s="409"/>
      <c r="DV1324" s="409"/>
      <c r="DW1324" s="409"/>
      <c r="DX1324" s="409"/>
      <c r="EH1324" s="409"/>
      <c r="EI1324" s="409"/>
      <c r="EJ1324" s="409"/>
      <c r="EK1324" s="409"/>
      <c r="EL1324" s="409"/>
      <c r="EM1324" s="409"/>
      <c r="EN1324" s="409"/>
      <c r="EX1324" s="409"/>
      <c r="EY1324" s="409"/>
      <c r="EZ1324" s="409"/>
      <c r="FA1324" s="409"/>
      <c r="FB1324" s="409"/>
      <c r="FC1324" s="409"/>
      <c r="FD1324" s="409"/>
      <c r="FN1324" s="409"/>
      <c r="FO1324" s="409"/>
      <c r="FP1324" s="409"/>
      <c r="FQ1324" s="409"/>
      <c r="FR1324" s="409"/>
      <c r="FS1324" s="409"/>
      <c r="FT1324" s="409"/>
      <c r="GD1324" s="409"/>
      <c r="GE1324" s="409"/>
      <c r="GF1324" s="409"/>
      <c r="GG1324" s="409"/>
      <c r="GH1324" s="409"/>
      <c r="GI1324" s="409"/>
      <c r="GJ1324" s="409"/>
      <c r="GT1324" s="409"/>
      <c r="GU1324" s="409"/>
      <c r="GV1324" s="409"/>
      <c r="GW1324" s="409"/>
      <c r="GX1324" s="409"/>
      <c r="GY1324" s="409"/>
      <c r="GZ1324" s="409"/>
      <c r="HJ1324" s="409"/>
      <c r="HK1324" s="409"/>
      <c r="HL1324" s="409"/>
      <c r="HM1324" s="409"/>
      <c r="HN1324" s="409"/>
      <c r="HO1324" s="409"/>
      <c r="HP1324" s="409"/>
      <c r="HZ1324" s="409"/>
      <c r="IA1324" s="409"/>
      <c r="IB1324" s="409"/>
      <c r="IC1324" s="409"/>
      <c r="ID1324" s="409"/>
      <c r="IE1324" s="409"/>
      <c r="IF1324" s="409"/>
      <c r="IP1324" s="409"/>
      <c r="IQ1324" s="409"/>
      <c r="IR1324" s="409"/>
      <c r="IS1324" s="409"/>
      <c r="IT1324" s="409"/>
      <c r="IU1324" s="409"/>
      <c r="IV1324" s="409"/>
    </row>
    <row r="1325" spans="10:256">
      <c r="J1325" s="409"/>
      <c r="K1325" s="409"/>
      <c r="L1325" s="409"/>
      <c r="M1325" s="409"/>
      <c r="N1325" s="409"/>
      <c r="O1325" s="409"/>
      <c r="P1325" s="409"/>
      <c r="Q1325" s="409"/>
      <c r="R1325" s="409"/>
      <c r="S1325" s="409"/>
      <c r="T1325" s="409"/>
      <c r="U1325" s="409"/>
      <c r="V1325" s="409"/>
      <c r="W1325" s="409"/>
      <c r="X1325" s="409"/>
      <c r="AP1325" s="409"/>
      <c r="AQ1325" s="409"/>
      <c r="AR1325" s="409"/>
      <c r="AS1325" s="409"/>
      <c r="AT1325" s="409"/>
      <c r="AU1325" s="409"/>
      <c r="AV1325" s="409"/>
      <c r="BF1325" s="409"/>
      <c r="BG1325" s="409"/>
      <c r="BH1325" s="409"/>
      <c r="BI1325" s="409"/>
      <c r="BJ1325" s="409"/>
      <c r="BK1325" s="409"/>
      <c r="BL1325" s="409"/>
      <c r="BV1325" s="409"/>
      <c r="BW1325" s="409"/>
      <c r="BX1325" s="409"/>
      <c r="BY1325" s="409"/>
      <c r="BZ1325" s="409"/>
      <c r="CA1325" s="409"/>
      <c r="CB1325" s="409"/>
      <c r="CL1325" s="409"/>
      <c r="CM1325" s="409"/>
      <c r="CN1325" s="409"/>
      <c r="CO1325" s="409"/>
      <c r="CP1325" s="409"/>
      <c r="CQ1325" s="409"/>
      <c r="CR1325" s="409"/>
      <c r="DB1325" s="409"/>
      <c r="DC1325" s="409"/>
      <c r="DD1325" s="409"/>
      <c r="DE1325" s="409"/>
      <c r="DF1325" s="409"/>
      <c r="DG1325" s="409"/>
      <c r="DH1325" s="409"/>
      <c r="DR1325" s="409"/>
      <c r="DS1325" s="409"/>
      <c r="DT1325" s="409"/>
      <c r="DU1325" s="409"/>
      <c r="DV1325" s="409"/>
      <c r="DW1325" s="409"/>
      <c r="DX1325" s="409"/>
      <c r="EH1325" s="409"/>
      <c r="EI1325" s="409"/>
      <c r="EJ1325" s="409"/>
      <c r="EK1325" s="409"/>
      <c r="EL1325" s="409"/>
      <c r="EM1325" s="409"/>
      <c r="EN1325" s="409"/>
      <c r="EX1325" s="409"/>
      <c r="EY1325" s="409"/>
      <c r="EZ1325" s="409"/>
      <c r="FA1325" s="409"/>
      <c r="FB1325" s="409"/>
      <c r="FC1325" s="409"/>
      <c r="FD1325" s="409"/>
      <c r="FN1325" s="409"/>
      <c r="FO1325" s="409"/>
      <c r="FP1325" s="409"/>
      <c r="FQ1325" s="409"/>
      <c r="FR1325" s="409"/>
      <c r="FS1325" s="409"/>
      <c r="FT1325" s="409"/>
      <c r="GD1325" s="409"/>
      <c r="GE1325" s="409"/>
      <c r="GF1325" s="409"/>
      <c r="GG1325" s="409"/>
      <c r="GH1325" s="409"/>
      <c r="GI1325" s="409"/>
      <c r="GJ1325" s="409"/>
      <c r="GT1325" s="409"/>
      <c r="GU1325" s="409"/>
      <c r="GV1325" s="409"/>
      <c r="GW1325" s="409"/>
      <c r="GX1325" s="409"/>
      <c r="GY1325" s="409"/>
      <c r="GZ1325" s="409"/>
      <c r="HJ1325" s="409"/>
      <c r="HK1325" s="409"/>
      <c r="HL1325" s="409"/>
      <c r="HM1325" s="409"/>
      <c r="HN1325" s="409"/>
      <c r="HO1325" s="409"/>
      <c r="HP1325" s="409"/>
      <c r="HZ1325" s="409"/>
      <c r="IA1325" s="409"/>
      <c r="IB1325" s="409"/>
      <c r="IC1325" s="409"/>
      <c r="ID1325" s="409"/>
      <c r="IE1325" s="409"/>
      <c r="IF1325" s="409"/>
      <c r="IP1325" s="409"/>
      <c r="IQ1325" s="409"/>
      <c r="IR1325" s="409"/>
      <c r="IS1325" s="409"/>
      <c r="IT1325" s="409"/>
      <c r="IU1325" s="409"/>
      <c r="IV1325" s="409"/>
    </row>
    <row r="1326" spans="10:256">
      <c r="J1326" s="409"/>
      <c r="K1326" s="409"/>
      <c r="L1326" s="409"/>
      <c r="M1326" s="409"/>
      <c r="N1326" s="409"/>
      <c r="O1326" s="409"/>
      <c r="P1326" s="409"/>
      <c r="Q1326" s="409"/>
      <c r="R1326" s="409"/>
      <c r="S1326" s="409"/>
      <c r="T1326" s="409"/>
      <c r="U1326" s="409"/>
      <c r="V1326" s="409"/>
      <c r="W1326" s="409"/>
      <c r="X1326" s="409"/>
      <c r="AP1326" s="409"/>
      <c r="AQ1326" s="409"/>
      <c r="AR1326" s="409"/>
      <c r="AS1326" s="409"/>
      <c r="AT1326" s="409"/>
      <c r="AU1326" s="409"/>
      <c r="AV1326" s="409"/>
      <c r="BF1326" s="409"/>
      <c r="BG1326" s="409"/>
      <c r="BH1326" s="409"/>
      <c r="BI1326" s="409"/>
      <c r="BJ1326" s="409"/>
      <c r="BK1326" s="409"/>
      <c r="BL1326" s="409"/>
      <c r="BV1326" s="409"/>
      <c r="BW1326" s="409"/>
      <c r="BX1326" s="409"/>
      <c r="BY1326" s="409"/>
      <c r="BZ1326" s="409"/>
      <c r="CA1326" s="409"/>
      <c r="CB1326" s="409"/>
      <c r="CL1326" s="409"/>
      <c r="CM1326" s="409"/>
      <c r="CN1326" s="409"/>
      <c r="CO1326" s="409"/>
      <c r="CP1326" s="409"/>
      <c r="CQ1326" s="409"/>
      <c r="CR1326" s="409"/>
      <c r="DB1326" s="409"/>
      <c r="DC1326" s="409"/>
      <c r="DD1326" s="409"/>
      <c r="DE1326" s="409"/>
      <c r="DF1326" s="409"/>
      <c r="DG1326" s="409"/>
      <c r="DH1326" s="409"/>
      <c r="DR1326" s="409"/>
      <c r="DS1326" s="409"/>
      <c r="DT1326" s="409"/>
      <c r="DU1326" s="409"/>
      <c r="DV1326" s="409"/>
      <c r="DW1326" s="409"/>
      <c r="DX1326" s="409"/>
      <c r="EH1326" s="409"/>
      <c r="EI1326" s="409"/>
      <c r="EJ1326" s="409"/>
      <c r="EK1326" s="409"/>
      <c r="EL1326" s="409"/>
      <c r="EM1326" s="409"/>
      <c r="EN1326" s="409"/>
      <c r="EX1326" s="409"/>
      <c r="EY1326" s="409"/>
      <c r="EZ1326" s="409"/>
      <c r="FA1326" s="409"/>
      <c r="FB1326" s="409"/>
      <c r="FC1326" s="409"/>
      <c r="FD1326" s="409"/>
      <c r="FN1326" s="409"/>
      <c r="FO1326" s="409"/>
      <c r="FP1326" s="409"/>
      <c r="FQ1326" s="409"/>
      <c r="FR1326" s="409"/>
      <c r="FS1326" s="409"/>
      <c r="FT1326" s="409"/>
      <c r="GD1326" s="409"/>
      <c r="GE1326" s="409"/>
      <c r="GF1326" s="409"/>
      <c r="GG1326" s="409"/>
      <c r="GH1326" s="409"/>
      <c r="GI1326" s="409"/>
      <c r="GJ1326" s="409"/>
      <c r="GT1326" s="409"/>
      <c r="GU1326" s="409"/>
      <c r="GV1326" s="409"/>
      <c r="GW1326" s="409"/>
      <c r="GX1326" s="409"/>
      <c r="GY1326" s="409"/>
      <c r="GZ1326" s="409"/>
      <c r="HJ1326" s="409"/>
      <c r="HK1326" s="409"/>
      <c r="HL1326" s="409"/>
      <c r="HM1326" s="409"/>
      <c r="HN1326" s="409"/>
      <c r="HO1326" s="409"/>
      <c r="HP1326" s="409"/>
      <c r="HZ1326" s="409"/>
      <c r="IA1326" s="409"/>
      <c r="IB1326" s="409"/>
      <c r="IC1326" s="409"/>
      <c r="ID1326" s="409"/>
      <c r="IE1326" s="409"/>
      <c r="IF1326" s="409"/>
      <c r="IP1326" s="409"/>
      <c r="IQ1326" s="409"/>
      <c r="IR1326" s="409"/>
      <c r="IS1326" s="409"/>
      <c r="IT1326" s="409"/>
      <c r="IU1326" s="409"/>
      <c r="IV1326" s="409"/>
    </row>
    <row r="1327" spans="10:256">
      <c r="J1327" s="409"/>
      <c r="K1327" s="409"/>
      <c r="L1327" s="409"/>
      <c r="M1327" s="409"/>
      <c r="N1327" s="409"/>
      <c r="O1327" s="409"/>
      <c r="P1327" s="409"/>
      <c r="Q1327" s="409"/>
      <c r="R1327" s="409"/>
      <c r="S1327" s="409"/>
      <c r="T1327" s="409"/>
      <c r="U1327" s="409"/>
      <c r="V1327" s="409"/>
      <c r="W1327" s="409"/>
      <c r="X1327" s="409"/>
      <c r="AP1327" s="409"/>
      <c r="AQ1327" s="409"/>
      <c r="AR1327" s="409"/>
      <c r="AS1327" s="409"/>
      <c r="AT1327" s="409"/>
      <c r="AU1327" s="409"/>
      <c r="AV1327" s="409"/>
      <c r="BF1327" s="409"/>
      <c r="BG1327" s="409"/>
      <c r="BH1327" s="409"/>
      <c r="BI1327" s="409"/>
      <c r="BJ1327" s="409"/>
      <c r="BK1327" s="409"/>
      <c r="BL1327" s="409"/>
      <c r="BV1327" s="409"/>
      <c r="BW1327" s="409"/>
      <c r="BX1327" s="409"/>
      <c r="BY1327" s="409"/>
      <c r="BZ1327" s="409"/>
      <c r="CA1327" s="409"/>
      <c r="CB1327" s="409"/>
      <c r="CL1327" s="409"/>
      <c r="CM1327" s="409"/>
      <c r="CN1327" s="409"/>
      <c r="CO1327" s="409"/>
      <c r="CP1327" s="409"/>
      <c r="CQ1327" s="409"/>
      <c r="CR1327" s="409"/>
      <c r="DB1327" s="409"/>
      <c r="DC1327" s="409"/>
      <c r="DD1327" s="409"/>
      <c r="DE1327" s="409"/>
      <c r="DF1327" s="409"/>
      <c r="DG1327" s="409"/>
      <c r="DH1327" s="409"/>
      <c r="DR1327" s="409"/>
      <c r="DS1327" s="409"/>
      <c r="DT1327" s="409"/>
      <c r="DU1327" s="409"/>
      <c r="DV1327" s="409"/>
      <c r="DW1327" s="409"/>
      <c r="DX1327" s="409"/>
      <c r="EH1327" s="409"/>
      <c r="EI1327" s="409"/>
      <c r="EJ1327" s="409"/>
      <c r="EK1327" s="409"/>
      <c r="EL1327" s="409"/>
      <c r="EM1327" s="409"/>
      <c r="EN1327" s="409"/>
      <c r="EX1327" s="409"/>
      <c r="EY1327" s="409"/>
      <c r="EZ1327" s="409"/>
      <c r="FA1327" s="409"/>
      <c r="FB1327" s="409"/>
      <c r="FC1327" s="409"/>
      <c r="FD1327" s="409"/>
      <c r="FN1327" s="409"/>
      <c r="FO1327" s="409"/>
      <c r="FP1327" s="409"/>
      <c r="FQ1327" s="409"/>
      <c r="FR1327" s="409"/>
      <c r="FS1327" s="409"/>
      <c r="FT1327" s="409"/>
      <c r="GD1327" s="409"/>
      <c r="GE1327" s="409"/>
      <c r="GF1327" s="409"/>
      <c r="GG1327" s="409"/>
      <c r="GH1327" s="409"/>
      <c r="GI1327" s="409"/>
      <c r="GJ1327" s="409"/>
      <c r="GT1327" s="409"/>
      <c r="GU1327" s="409"/>
      <c r="GV1327" s="409"/>
      <c r="GW1327" s="409"/>
      <c r="GX1327" s="409"/>
      <c r="GY1327" s="409"/>
      <c r="GZ1327" s="409"/>
      <c r="HJ1327" s="409"/>
      <c r="HK1327" s="409"/>
      <c r="HL1327" s="409"/>
      <c r="HM1327" s="409"/>
      <c r="HN1327" s="409"/>
      <c r="HO1327" s="409"/>
      <c r="HP1327" s="409"/>
      <c r="HZ1327" s="409"/>
      <c r="IA1327" s="409"/>
      <c r="IB1327" s="409"/>
      <c r="IC1327" s="409"/>
      <c r="ID1327" s="409"/>
      <c r="IE1327" s="409"/>
      <c r="IF1327" s="409"/>
      <c r="IP1327" s="409"/>
      <c r="IQ1327" s="409"/>
      <c r="IR1327" s="409"/>
      <c r="IS1327" s="409"/>
      <c r="IT1327" s="409"/>
      <c r="IU1327" s="409"/>
      <c r="IV1327" s="409"/>
    </row>
    <row r="1328" spans="10:256">
      <c r="J1328" s="409"/>
      <c r="K1328" s="409"/>
      <c r="L1328" s="409"/>
      <c r="M1328" s="409"/>
      <c r="N1328" s="409"/>
      <c r="O1328" s="409"/>
      <c r="P1328" s="409"/>
      <c r="Q1328" s="409"/>
      <c r="R1328" s="409"/>
      <c r="S1328" s="409"/>
      <c r="T1328" s="409"/>
      <c r="U1328" s="409"/>
      <c r="V1328" s="409"/>
      <c r="W1328" s="409"/>
      <c r="X1328" s="409"/>
      <c r="AP1328" s="409"/>
      <c r="AQ1328" s="409"/>
      <c r="AR1328" s="409"/>
      <c r="AS1328" s="409"/>
      <c r="AT1328" s="409"/>
      <c r="AU1328" s="409"/>
      <c r="AV1328" s="409"/>
      <c r="BF1328" s="409"/>
      <c r="BG1328" s="409"/>
      <c r="BH1328" s="409"/>
      <c r="BI1328" s="409"/>
      <c r="BJ1328" s="409"/>
      <c r="BK1328" s="409"/>
      <c r="BL1328" s="409"/>
      <c r="BV1328" s="409"/>
      <c r="BW1328" s="409"/>
      <c r="BX1328" s="409"/>
      <c r="BY1328" s="409"/>
      <c r="BZ1328" s="409"/>
      <c r="CA1328" s="409"/>
      <c r="CB1328" s="409"/>
      <c r="CL1328" s="409"/>
      <c r="CM1328" s="409"/>
      <c r="CN1328" s="409"/>
      <c r="CO1328" s="409"/>
      <c r="CP1328" s="409"/>
      <c r="CQ1328" s="409"/>
      <c r="CR1328" s="409"/>
      <c r="DB1328" s="409"/>
      <c r="DC1328" s="409"/>
      <c r="DD1328" s="409"/>
      <c r="DE1328" s="409"/>
      <c r="DF1328" s="409"/>
      <c r="DG1328" s="409"/>
      <c r="DH1328" s="409"/>
      <c r="DR1328" s="409"/>
      <c r="DS1328" s="409"/>
      <c r="DT1328" s="409"/>
      <c r="DU1328" s="409"/>
      <c r="DV1328" s="409"/>
      <c r="DW1328" s="409"/>
      <c r="DX1328" s="409"/>
      <c r="EH1328" s="409"/>
      <c r="EI1328" s="409"/>
      <c r="EJ1328" s="409"/>
      <c r="EK1328" s="409"/>
      <c r="EL1328" s="409"/>
      <c r="EM1328" s="409"/>
      <c r="EN1328" s="409"/>
      <c r="EX1328" s="409"/>
      <c r="EY1328" s="409"/>
      <c r="EZ1328" s="409"/>
      <c r="FA1328" s="409"/>
      <c r="FB1328" s="409"/>
      <c r="FC1328" s="409"/>
      <c r="FD1328" s="409"/>
      <c r="FN1328" s="409"/>
      <c r="FO1328" s="409"/>
      <c r="FP1328" s="409"/>
      <c r="FQ1328" s="409"/>
      <c r="FR1328" s="409"/>
      <c r="FS1328" s="409"/>
      <c r="FT1328" s="409"/>
      <c r="GD1328" s="409"/>
      <c r="GE1328" s="409"/>
      <c r="GF1328" s="409"/>
      <c r="GG1328" s="409"/>
      <c r="GH1328" s="409"/>
      <c r="GI1328" s="409"/>
      <c r="GJ1328" s="409"/>
      <c r="GT1328" s="409"/>
      <c r="GU1328" s="409"/>
      <c r="GV1328" s="409"/>
      <c r="GW1328" s="409"/>
      <c r="GX1328" s="409"/>
      <c r="GY1328" s="409"/>
      <c r="GZ1328" s="409"/>
      <c r="HJ1328" s="409"/>
      <c r="HK1328" s="409"/>
      <c r="HL1328" s="409"/>
      <c r="HM1328" s="409"/>
      <c r="HN1328" s="409"/>
      <c r="HO1328" s="409"/>
      <c r="HP1328" s="409"/>
      <c r="HZ1328" s="409"/>
      <c r="IA1328" s="409"/>
      <c r="IB1328" s="409"/>
      <c r="IC1328" s="409"/>
      <c r="ID1328" s="409"/>
      <c r="IE1328" s="409"/>
      <c r="IF1328" s="409"/>
      <c r="IP1328" s="409"/>
      <c r="IQ1328" s="409"/>
      <c r="IR1328" s="409"/>
      <c r="IS1328" s="409"/>
      <c r="IT1328" s="409"/>
      <c r="IU1328" s="409"/>
      <c r="IV1328" s="409"/>
    </row>
    <row r="1329" spans="10:256">
      <c r="J1329" s="409"/>
      <c r="K1329" s="409"/>
      <c r="L1329" s="409"/>
      <c r="M1329" s="409"/>
      <c r="N1329" s="409"/>
      <c r="O1329" s="409"/>
      <c r="P1329" s="409"/>
      <c r="Q1329" s="409"/>
      <c r="R1329" s="409"/>
      <c r="S1329" s="409"/>
      <c r="T1329" s="409"/>
      <c r="U1329" s="409"/>
      <c r="V1329" s="409"/>
      <c r="W1329" s="409"/>
      <c r="X1329" s="409"/>
      <c r="AP1329" s="409"/>
      <c r="AQ1329" s="409"/>
      <c r="AR1329" s="409"/>
      <c r="AS1329" s="409"/>
      <c r="AT1329" s="409"/>
      <c r="AU1329" s="409"/>
      <c r="AV1329" s="409"/>
      <c r="BF1329" s="409"/>
      <c r="BG1329" s="409"/>
      <c r="BH1329" s="409"/>
      <c r="BI1329" s="409"/>
      <c r="BJ1329" s="409"/>
      <c r="BK1329" s="409"/>
      <c r="BL1329" s="409"/>
      <c r="BV1329" s="409"/>
      <c r="BW1329" s="409"/>
      <c r="BX1329" s="409"/>
      <c r="BY1329" s="409"/>
      <c r="BZ1329" s="409"/>
      <c r="CA1329" s="409"/>
      <c r="CB1329" s="409"/>
      <c r="CL1329" s="409"/>
      <c r="CM1329" s="409"/>
      <c r="CN1329" s="409"/>
      <c r="CO1329" s="409"/>
      <c r="CP1329" s="409"/>
      <c r="CQ1329" s="409"/>
      <c r="CR1329" s="409"/>
      <c r="DB1329" s="409"/>
      <c r="DC1329" s="409"/>
      <c r="DD1329" s="409"/>
      <c r="DE1329" s="409"/>
      <c r="DF1329" s="409"/>
      <c r="DG1329" s="409"/>
      <c r="DH1329" s="409"/>
      <c r="DR1329" s="409"/>
      <c r="DS1329" s="409"/>
      <c r="DT1329" s="409"/>
      <c r="DU1329" s="409"/>
      <c r="DV1329" s="409"/>
      <c r="DW1329" s="409"/>
      <c r="DX1329" s="409"/>
      <c r="EH1329" s="409"/>
      <c r="EI1329" s="409"/>
      <c r="EJ1329" s="409"/>
      <c r="EK1329" s="409"/>
      <c r="EL1329" s="409"/>
      <c r="EM1329" s="409"/>
      <c r="EN1329" s="409"/>
      <c r="EX1329" s="409"/>
      <c r="EY1329" s="409"/>
      <c r="EZ1329" s="409"/>
      <c r="FA1329" s="409"/>
      <c r="FB1329" s="409"/>
      <c r="FC1329" s="409"/>
      <c r="FD1329" s="409"/>
      <c r="FN1329" s="409"/>
      <c r="FO1329" s="409"/>
      <c r="FP1329" s="409"/>
      <c r="FQ1329" s="409"/>
      <c r="FR1329" s="409"/>
      <c r="FS1329" s="409"/>
      <c r="FT1329" s="409"/>
      <c r="GD1329" s="409"/>
      <c r="GE1329" s="409"/>
      <c r="GF1329" s="409"/>
      <c r="GG1329" s="409"/>
      <c r="GH1329" s="409"/>
      <c r="GI1329" s="409"/>
      <c r="GJ1329" s="409"/>
      <c r="GT1329" s="409"/>
      <c r="GU1329" s="409"/>
      <c r="GV1329" s="409"/>
      <c r="GW1329" s="409"/>
      <c r="GX1329" s="409"/>
      <c r="GY1329" s="409"/>
      <c r="GZ1329" s="409"/>
      <c r="HJ1329" s="409"/>
      <c r="HK1329" s="409"/>
      <c r="HL1329" s="409"/>
      <c r="HM1329" s="409"/>
      <c r="HN1329" s="409"/>
      <c r="HO1329" s="409"/>
      <c r="HP1329" s="409"/>
      <c r="HZ1329" s="409"/>
      <c r="IA1329" s="409"/>
      <c r="IB1329" s="409"/>
      <c r="IC1329" s="409"/>
      <c r="ID1329" s="409"/>
      <c r="IE1329" s="409"/>
      <c r="IF1329" s="409"/>
      <c r="IP1329" s="409"/>
      <c r="IQ1329" s="409"/>
      <c r="IR1329" s="409"/>
      <c r="IS1329" s="409"/>
      <c r="IT1329" s="409"/>
      <c r="IU1329" s="409"/>
      <c r="IV1329" s="409"/>
    </row>
    <row r="1330" spans="10:256">
      <c r="J1330" s="409"/>
      <c r="K1330" s="409"/>
      <c r="L1330" s="409"/>
      <c r="M1330" s="409"/>
      <c r="N1330" s="409"/>
      <c r="O1330" s="409"/>
      <c r="P1330" s="409"/>
      <c r="Q1330" s="409"/>
      <c r="R1330" s="409"/>
      <c r="S1330" s="409"/>
      <c r="T1330" s="409"/>
      <c r="U1330" s="409"/>
      <c r="V1330" s="409"/>
      <c r="W1330" s="409"/>
      <c r="X1330" s="409"/>
      <c r="AP1330" s="409"/>
      <c r="AQ1330" s="409"/>
      <c r="AR1330" s="409"/>
      <c r="AS1330" s="409"/>
      <c r="AT1330" s="409"/>
      <c r="AU1330" s="409"/>
      <c r="AV1330" s="409"/>
      <c r="BF1330" s="409"/>
      <c r="BG1330" s="409"/>
      <c r="BH1330" s="409"/>
      <c r="BI1330" s="409"/>
      <c r="BJ1330" s="409"/>
      <c r="BK1330" s="409"/>
      <c r="BL1330" s="409"/>
      <c r="BV1330" s="409"/>
      <c r="BW1330" s="409"/>
      <c r="BX1330" s="409"/>
      <c r="BY1330" s="409"/>
      <c r="BZ1330" s="409"/>
      <c r="CA1330" s="409"/>
      <c r="CB1330" s="409"/>
      <c r="CL1330" s="409"/>
      <c r="CM1330" s="409"/>
      <c r="CN1330" s="409"/>
      <c r="CO1330" s="409"/>
      <c r="CP1330" s="409"/>
      <c r="CQ1330" s="409"/>
      <c r="CR1330" s="409"/>
      <c r="DB1330" s="409"/>
      <c r="DC1330" s="409"/>
      <c r="DD1330" s="409"/>
      <c r="DE1330" s="409"/>
      <c r="DF1330" s="409"/>
      <c r="DG1330" s="409"/>
      <c r="DH1330" s="409"/>
      <c r="DR1330" s="409"/>
      <c r="DS1330" s="409"/>
      <c r="DT1330" s="409"/>
      <c r="DU1330" s="409"/>
      <c r="DV1330" s="409"/>
      <c r="DW1330" s="409"/>
      <c r="DX1330" s="409"/>
      <c r="EH1330" s="409"/>
      <c r="EI1330" s="409"/>
      <c r="EJ1330" s="409"/>
      <c r="EK1330" s="409"/>
      <c r="EL1330" s="409"/>
      <c r="EM1330" s="409"/>
      <c r="EN1330" s="409"/>
      <c r="EX1330" s="409"/>
      <c r="EY1330" s="409"/>
      <c r="EZ1330" s="409"/>
      <c r="FA1330" s="409"/>
      <c r="FB1330" s="409"/>
      <c r="FC1330" s="409"/>
      <c r="FD1330" s="409"/>
      <c r="FN1330" s="409"/>
      <c r="FO1330" s="409"/>
      <c r="FP1330" s="409"/>
      <c r="FQ1330" s="409"/>
      <c r="FR1330" s="409"/>
      <c r="FS1330" s="409"/>
      <c r="FT1330" s="409"/>
      <c r="GD1330" s="409"/>
      <c r="GE1330" s="409"/>
      <c r="GF1330" s="409"/>
      <c r="GG1330" s="409"/>
      <c r="GH1330" s="409"/>
      <c r="GI1330" s="409"/>
      <c r="GJ1330" s="409"/>
      <c r="GT1330" s="409"/>
      <c r="GU1330" s="409"/>
      <c r="GV1330" s="409"/>
      <c r="GW1330" s="409"/>
      <c r="GX1330" s="409"/>
      <c r="GY1330" s="409"/>
      <c r="GZ1330" s="409"/>
      <c r="HJ1330" s="409"/>
      <c r="HK1330" s="409"/>
      <c r="HL1330" s="409"/>
      <c r="HM1330" s="409"/>
      <c r="HN1330" s="409"/>
      <c r="HO1330" s="409"/>
      <c r="HP1330" s="409"/>
      <c r="HZ1330" s="409"/>
      <c r="IA1330" s="409"/>
      <c r="IB1330" s="409"/>
      <c r="IC1330" s="409"/>
      <c r="ID1330" s="409"/>
      <c r="IE1330" s="409"/>
      <c r="IF1330" s="409"/>
      <c r="IP1330" s="409"/>
      <c r="IQ1330" s="409"/>
      <c r="IR1330" s="409"/>
      <c r="IS1330" s="409"/>
      <c r="IT1330" s="409"/>
      <c r="IU1330" s="409"/>
      <c r="IV1330" s="409"/>
    </row>
    <row r="1331" spans="10:256">
      <c r="J1331" s="409"/>
      <c r="K1331" s="409"/>
      <c r="L1331" s="409"/>
      <c r="M1331" s="409"/>
      <c r="N1331" s="409"/>
      <c r="O1331" s="409"/>
      <c r="P1331" s="409"/>
      <c r="Q1331" s="409"/>
      <c r="R1331" s="409"/>
      <c r="S1331" s="409"/>
      <c r="T1331" s="409"/>
      <c r="U1331" s="409"/>
      <c r="V1331" s="409"/>
      <c r="W1331" s="409"/>
      <c r="X1331" s="409"/>
      <c r="AP1331" s="409"/>
      <c r="AQ1331" s="409"/>
      <c r="AR1331" s="409"/>
      <c r="AS1331" s="409"/>
      <c r="AT1331" s="409"/>
      <c r="AU1331" s="409"/>
      <c r="AV1331" s="409"/>
      <c r="BF1331" s="409"/>
      <c r="BG1331" s="409"/>
      <c r="BH1331" s="409"/>
      <c r="BI1331" s="409"/>
      <c r="BJ1331" s="409"/>
      <c r="BK1331" s="409"/>
      <c r="BL1331" s="409"/>
      <c r="BV1331" s="409"/>
      <c r="BW1331" s="409"/>
      <c r="BX1331" s="409"/>
      <c r="BY1331" s="409"/>
      <c r="BZ1331" s="409"/>
      <c r="CA1331" s="409"/>
      <c r="CB1331" s="409"/>
      <c r="CL1331" s="409"/>
      <c r="CM1331" s="409"/>
      <c r="CN1331" s="409"/>
      <c r="CO1331" s="409"/>
      <c r="CP1331" s="409"/>
      <c r="CQ1331" s="409"/>
      <c r="CR1331" s="409"/>
      <c r="DB1331" s="409"/>
      <c r="DC1331" s="409"/>
      <c r="DD1331" s="409"/>
      <c r="DE1331" s="409"/>
      <c r="DF1331" s="409"/>
      <c r="DG1331" s="409"/>
      <c r="DH1331" s="409"/>
      <c r="DR1331" s="409"/>
      <c r="DS1331" s="409"/>
      <c r="DT1331" s="409"/>
      <c r="DU1331" s="409"/>
      <c r="DV1331" s="409"/>
      <c r="DW1331" s="409"/>
      <c r="DX1331" s="409"/>
      <c r="EH1331" s="409"/>
      <c r="EI1331" s="409"/>
      <c r="EJ1331" s="409"/>
      <c r="EK1331" s="409"/>
      <c r="EL1331" s="409"/>
      <c r="EM1331" s="409"/>
      <c r="EN1331" s="409"/>
      <c r="EX1331" s="409"/>
      <c r="EY1331" s="409"/>
      <c r="EZ1331" s="409"/>
      <c r="FA1331" s="409"/>
      <c r="FB1331" s="409"/>
      <c r="FC1331" s="409"/>
      <c r="FD1331" s="409"/>
      <c r="FN1331" s="409"/>
      <c r="FO1331" s="409"/>
      <c r="FP1331" s="409"/>
      <c r="FQ1331" s="409"/>
      <c r="FR1331" s="409"/>
      <c r="FS1331" s="409"/>
      <c r="FT1331" s="409"/>
      <c r="GD1331" s="409"/>
      <c r="GE1331" s="409"/>
      <c r="GF1331" s="409"/>
      <c r="GG1331" s="409"/>
      <c r="GH1331" s="409"/>
      <c r="GI1331" s="409"/>
      <c r="GJ1331" s="409"/>
      <c r="GT1331" s="409"/>
      <c r="GU1331" s="409"/>
      <c r="GV1331" s="409"/>
      <c r="GW1331" s="409"/>
      <c r="GX1331" s="409"/>
      <c r="GY1331" s="409"/>
      <c r="GZ1331" s="409"/>
      <c r="HJ1331" s="409"/>
      <c r="HK1331" s="409"/>
      <c r="HL1331" s="409"/>
      <c r="HM1331" s="409"/>
      <c r="HN1331" s="409"/>
      <c r="HO1331" s="409"/>
      <c r="HP1331" s="409"/>
      <c r="HZ1331" s="409"/>
      <c r="IA1331" s="409"/>
      <c r="IB1331" s="409"/>
      <c r="IC1331" s="409"/>
      <c r="ID1331" s="409"/>
      <c r="IE1331" s="409"/>
      <c r="IF1331" s="409"/>
      <c r="IP1331" s="409"/>
      <c r="IQ1331" s="409"/>
      <c r="IR1331" s="409"/>
      <c r="IS1331" s="409"/>
      <c r="IT1331" s="409"/>
      <c r="IU1331" s="409"/>
      <c r="IV1331" s="409"/>
    </row>
    <row r="1332" spans="10:256">
      <c r="J1332" s="409"/>
      <c r="K1332" s="409"/>
      <c r="L1332" s="409"/>
      <c r="M1332" s="409"/>
      <c r="N1332" s="409"/>
      <c r="O1332" s="409"/>
      <c r="P1332" s="409"/>
      <c r="Q1332" s="409"/>
      <c r="R1332" s="409"/>
      <c r="S1332" s="409"/>
      <c r="T1332" s="409"/>
      <c r="U1332" s="409"/>
      <c r="V1332" s="409"/>
      <c r="W1332" s="409"/>
      <c r="X1332" s="409"/>
      <c r="AP1332" s="409"/>
      <c r="AQ1332" s="409"/>
      <c r="AR1332" s="409"/>
      <c r="AS1332" s="409"/>
      <c r="AT1332" s="409"/>
      <c r="AU1332" s="409"/>
      <c r="AV1332" s="409"/>
      <c r="BF1332" s="409"/>
      <c r="BG1332" s="409"/>
      <c r="BH1332" s="409"/>
      <c r="BI1332" s="409"/>
      <c r="BJ1332" s="409"/>
      <c r="BK1332" s="409"/>
      <c r="BL1332" s="409"/>
      <c r="BV1332" s="409"/>
      <c r="BW1332" s="409"/>
      <c r="BX1332" s="409"/>
      <c r="BY1332" s="409"/>
      <c r="BZ1332" s="409"/>
      <c r="CA1332" s="409"/>
      <c r="CB1332" s="409"/>
      <c r="CL1332" s="409"/>
      <c r="CM1332" s="409"/>
      <c r="CN1332" s="409"/>
      <c r="CO1332" s="409"/>
      <c r="CP1332" s="409"/>
      <c r="CQ1332" s="409"/>
      <c r="CR1332" s="409"/>
      <c r="DB1332" s="409"/>
      <c r="DC1332" s="409"/>
      <c r="DD1332" s="409"/>
      <c r="DE1332" s="409"/>
      <c r="DF1332" s="409"/>
      <c r="DG1332" s="409"/>
      <c r="DH1332" s="409"/>
      <c r="DR1332" s="409"/>
      <c r="DS1332" s="409"/>
      <c r="DT1332" s="409"/>
      <c r="DU1332" s="409"/>
      <c r="DV1332" s="409"/>
      <c r="DW1332" s="409"/>
      <c r="DX1332" s="409"/>
      <c r="EH1332" s="409"/>
      <c r="EI1332" s="409"/>
      <c r="EJ1332" s="409"/>
      <c r="EK1332" s="409"/>
      <c r="EL1332" s="409"/>
      <c r="EM1332" s="409"/>
      <c r="EN1332" s="409"/>
      <c r="EX1332" s="409"/>
      <c r="EY1332" s="409"/>
      <c r="EZ1332" s="409"/>
      <c r="FA1332" s="409"/>
      <c r="FB1332" s="409"/>
      <c r="FC1332" s="409"/>
      <c r="FD1332" s="409"/>
      <c r="FN1332" s="409"/>
      <c r="FO1332" s="409"/>
      <c r="FP1332" s="409"/>
      <c r="FQ1332" s="409"/>
      <c r="FR1332" s="409"/>
      <c r="FS1332" s="409"/>
      <c r="FT1332" s="409"/>
      <c r="GD1332" s="409"/>
      <c r="GE1332" s="409"/>
      <c r="GF1332" s="409"/>
      <c r="GG1332" s="409"/>
      <c r="GH1332" s="409"/>
      <c r="GI1332" s="409"/>
      <c r="GJ1332" s="409"/>
      <c r="GT1332" s="409"/>
      <c r="GU1332" s="409"/>
      <c r="GV1332" s="409"/>
      <c r="GW1332" s="409"/>
      <c r="GX1332" s="409"/>
      <c r="GY1332" s="409"/>
      <c r="GZ1332" s="409"/>
      <c r="HJ1332" s="409"/>
      <c r="HK1332" s="409"/>
      <c r="HL1332" s="409"/>
      <c r="HM1332" s="409"/>
      <c r="HN1332" s="409"/>
      <c r="HO1332" s="409"/>
      <c r="HP1332" s="409"/>
      <c r="HZ1332" s="409"/>
      <c r="IA1332" s="409"/>
      <c r="IB1332" s="409"/>
      <c r="IC1332" s="409"/>
      <c r="ID1332" s="409"/>
      <c r="IE1332" s="409"/>
      <c r="IF1332" s="409"/>
      <c r="IP1332" s="409"/>
      <c r="IQ1332" s="409"/>
      <c r="IR1332" s="409"/>
      <c r="IS1332" s="409"/>
      <c r="IT1332" s="409"/>
      <c r="IU1332" s="409"/>
      <c r="IV1332" s="409"/>
    </row>
    <row r="1333" spans="10:256">
      <c r="J1333" s="409"/>
      <c r="K1333" s="409"/>
      <c r="L1333" s="409"/>
      <c r="M1333" s="409"/>
      <c r="N1333" s="409"/>
      <c r="O1333" s="409"/>
      <c r="P1333" s="409"/>
      <c r="Q1333" s="409"/>
      <c r="R1333" s="409"/>
      <c r="S1333" s="409"/>
      <c r="T1333" s="409"/>
      <c r="U1333" s="409"/>
      <c r="V1333" s="409"/>
      <c r="W1333" s="409"/>
      <c r="X1333" s="409"/>
      <c r="AP1333" s="409"/>
      <c r="AQ1333" s="409"/>
      <c r="AR1333" s="409"/>
      <c r="AS1333" s="409"/>
      <c r="AT1333" s="409"/>
      <c r="AU1333" s="409"/>
      <c r="AV1333" s="409"/>
      <c r="BF1333" s="409"/>
      <c r="BG1333" s="409"/>
      <c r="BH1333" s="409"/>
      <c r="BI1333" s="409"/>
      <c r="BJ1333" s="409"/>
      <c r="BK1333" s="409"/>
      <c r="BL1333" s="409"/>
      <c r="BV1333" s="409"/>
      <c r="BW1333" s="409"/>
      <c r="BX1333" s="409"/>
      <c r="BY1333" s="409"/>
      <c r="BZ1333" s="409"/>
      <c r="CA1333" s="409"/>
      <c r="CB1333" s="409"/>
      <c r="CL1333" s="409"/>
      <c r="CM1333" s="409"/>
      <c r="CN1333" s="409"/>
      <c r="CO1333" s="409"/>
      <c r="CP1333" s="409"/>
      <c r="CQ1333" s="409"/>
      <c r="CR1333" s="409"/>
      <c r="DB1333" s="409"/>
      <c r="DC1333" s="409"/>
      <c r="DD1333" s="409"/>
      <c r="DE1333" s="409"/>
      <c r="DF1333" s="409"/>
      <c r="DG1333" s="409"/>
      <c r="DH1333" s="409"/>
      <c r="DR1333" s="409"/>
      <c r="DS1333" s="409"/>
      <c r="DT1333" s="409"/>
      <c r="DU1333" s="409"/>
      <c r="DV1333" s="409"/>
      <c r="DW1333" s="409"/>
      <c r="DX1333" s="409"/>
      <c r="EH1333" s="409"/>
      <c r="EI1333" s="409"/>
      <c r="EJ1333" s="409"/>
      <c r="EK1333" s="409"/>
      <c r="EL1333" s="409"/>
      <c r="EM1333" s="409"/>
      <c r="EN1333" s="409"/>
      <c r="EX1333" s="409"/>
      <c r="EY1333" s="409"/>
      <c r="EZ1333" s="409"/>
      <c r="FA1333" s="409"/>
      <c r="FB1333" s="409"/>
      <c r="FC1333" s="409"/>
      <c r="FD1333" s="409"/>
      <c r="FN1333" s="409"/>
      <c r="FO1333" s="409"/>
      <c r="FP1333" s="409"/>
      <c r="FQ1333" s="409"/>
      <c r="FR1333" s="409"/>
      <c r="FS1333" s="409"/>
      <c r="FT1333" s="409"/>
      <c r="GD1333" s="409"/>
      <c r="GE1333" s="409"/>
      <c r="GF1333" s="409"/>
      <c r="GG1333" s="409"/>
      <c r="GH1333" s="409"/>
      <c r="GI1333" s="409"/>
      <c r="GJ1333" s="409"/>
      <c r="GT1333" s="409"/>
      <c r="GU1333" s="409"/>
      <c r="GV1333" s="409"/>
      <c r="GW1333" s="409"/>
      <c r="GX1333" s="409"/>
      <c r="GY1333" s="409"/>
      <c r="GZ1333" s="409"/>
      <c r="HJ1333" s="409"/>
      <c r="HK1333" s="409"/>
      <c r="HL1333" s="409"/>
      <c r="HM1333" s="409"/>
      <c r="HN1333" s="409"/>
      <c r="HO1333" s="409"/>
      <c r="HP1333" s="409"/>
      <c r="HZ1333" s="409"/>
      <c r="IA1333" s="409"/>
      <c r="IB1333" s="409"/>
      <c r="IC1333" s="409"/>
      <c r="ID1333" s="409"/>
      <c r="IE1333" s="409"/>
      <c r="IF1333" s="409"/>
      <c r="IP1333" s="409"/>
      <c r="IQ1333" s="409"/>
      <c r="IR1333" s="409"/>
      <c r="IS1333" s="409"/>
      <c r="IT1333" s="409"/>
      <c r="IU1333" s="409"/>
      <c r="IV1333" s="409"/>
    </row>
    <row r="1334" spans="10:256">
      <c r="J1334" s="409"/>
      <c r="K1334" s="409"/>
      <c r="L1334" s="409"/>
      <c r="M1334" s="409"/>
      <c r="N1334" s="409"/>
      <c r="O1334" s="409"/>
      <c r="P1334" s="409"/>
      <c r="Q1334" s="409"/>
      <c r="R1334" s="409"/>
      <c r="S1334" s="409"/>
      <c r="T1334" s="409"/>
      <c r="U1334" s="409"/>
      <c r="V1334" s="409"/>
      <c r="W1334" s="409"/>
      <c r="X1334" s="409"/>
      <c r="AP1334" s="409"/>
      <c r="AQ1334" s="409"/>
      <c r="AR1334" s="409"/>
      <c r="AS1334" s="409"/>
      <c r="AT1334" s="409"/>
      <c r="AU1334" s="409"/>
      <c r="AV1334" s="409"/>
      <c r="BF1334" s="409"/>
      <c r="BG1334" s="409"/>
      <c r="BH1334" s="409"/>
      <c r="BI1334" s="409"/>
      <c r="BJ1334" s="409"/>
      <c r="BK1334" s="409"/>
      <c r="BL1334" s="409"/>
      <c r="BV1334" s="409"/>
      <c r="BW1334" s="409"/>
      <c r="BX1334" s="409"/>
      <c r="BY1334" s="409"/>
      <c r="BZ1334" s="409"/>
      <c r="CA1334" s="409"/>
      <c r="CB1334" s="409"/>
      <c r="CL1334" s="409"/>
      <c r="CM1334" s="409"/>
      <c r="CN1334" s="409"/>
      <c r="CO1334" s="409"/>
      <c r="CP1334" s="409"/>
      <c r="CQ1334" s="409"/>
      <c r="CR1334" s="409"/>
      <c r="DB1334" s="409"/>
      <c r="DC1334" s="409"/>
      <c r="DD1334" s="409"/>
      <c r="DE1334" s="409"/>
      <c r="DF1334" s="409"/>
      <c r="DG1334" s="409"/>
      <c r="DH1334" s="409"/>
      <c r="DR1334" s="409"/>
      <c r="DS1334" s="409"/>
      <c r="DT1334" s="409"/>
      <c r="DU1334" s="409"/>
      <c r="DV1334" s="409"/>
      <c r="DW1334" s="409"/>
      <c r="DX1334" s="409"/>
      <c r="EH1334" s="409"/>
      <c r="EI1334" s="409"/>
      <c r="EJ1334" s="409"/>
      <c r="EK1334" s="409"/>
      <c r="EL1334" s="409"/>
      <c r="EM1334" s="409"/>
      <c r="EN1334" s="409"/>
      <c r="EX1334" s="409"/>
      <c r="EY1334" s="409"/>
      <c r="EZ1334" s="409"/>
      <c r="FA1334" s="409"/>
      <c r="FB1334" s="409"/>
      <c r="FC1334" s="409"/>
      <c r="FD1334" s="409"/>
      <c r="FN1334" s="409"/>
      <c r="FO1334" s="409"/>
      <c r="FP1334" s="409"/>
      <c r="FQ1334" s="409"/>
      <c r="FR1334" s="409"/>
      <c r="FS1334" s="409"/>
      <c r="FT1334" s="409"/>
      <c r="GD1334" s="409"/>
      <c r="GE1334" s="409"/>
      <c r="GF1334" s="409"/>
      <c r="GG1334" s="409"/>
      <c r="GH1334" s="409"/>
      <c r="GI1334" s="409"/>
      <c r="GJ1334" s="409"/>
      <c r="GT1334" s="409"/>
      <c r="GU1334" s="409"/>
      <c r="GV1334" s="409"/>
      <c r="GW1334" s="409"/>
      <c r="GX1334" s="409"/>
      <c r="GY1334" s="409"/>
      <c r="GZ1334" s="409"/>
      <c r="HJ1334" s="409"/>
      <c r="HK1334" s="409"/>
      <c r="HL1334" s="409"/>
      <c r="HM1334" s="409"/>
      <c r="HN1334" s="409"/>
      <c r="HO1334" s="409"/>
      <c r="HP1334" s="409"/>
      <c r="HZ1334" s="409"/>
      <c r="IA1334" s="409"/>
      <c r="IB1334" s="409"/>
      <c r="IC1334" s="409"/>
      <c r="ID1334" s="409"/>
      <c r="IE1334" s="409"/>
      <c r="IF1334" s="409"/>
      <c r="IP1334" s="409"/>
      <c r="IQ1334" s="409"/>
      <c r="IR1334" s="409"/>
      <c r="IS1334" s="409"/>
      <c r="IT1334" s="409"/>
      <c r="IU1334" s="409"/>
      <c r="IV1334" s="409"/>
    </row>
    <row r="1335" spans="10:256">
      <c r="J1335" s="409"/>
      <c r="K1335" s="409"/>
      <c r="L1335" s="409"/>
      <c r="M1335" s="409"/>
      <c r="N1335" s="409"/>
      <c r="O1335" s="409"/>
      <c r="P1335" s="409"/>
      <c r="Q1335" s="409"/>
      <c r="R1335" s="409"/>
      <c r="S1335" s="409"/>
      <c r="T1335" s="409"/>
      <c r="U1335" s="409"/>
      <c r="V1335" s="409"/>
      <c r="W1335" s="409"/>
      <c r="X1335" s="409"/>
      <c r="AP1335" s="409"/>
      <c r="AQ1335" s="409"/>
      <c r="AR1335" s="409"/>
      <c r="AS1335" s="409"/>
      <c r="AT1335" s="409"/>
      <c r="AU1335" s="409"/>
      <c r="AV1335" s="409"/>
      <c r="BF1335" s="409"/>
      <c r="BG1335" s="409"/>
      <c r="BH1335" s="409"/>
      <c r="BI1335" s="409"/>
      <c r="BJ1335" s="409"/>
      <c r="BK1335" s="409"/>
      <c r="BL1335" s="409"/>
      <c r="BV1335" s="409"/>
      <c r="BW1335" s="409"/>
      <c r="BX1335" s="409"/>
      <c r="BY1335" s="409"/>
      <c r="BZ1335" s="409"/>
      <c r="CA1335" s="409"/>
      <c r="CB1335" s="409"/>
      <c r="CL1335" s="409"/>
      <c r="CM1335" s="409"/>
      <c r="CN1335" s="409"/>
      <c r="CO1335" s="409"/>
      <c r="CP1335" s="409"/>
      <c r="CQ1335" s="409"/>
      <c r="CR1335" s="409"/>
      <c r="DB1335" s="409"/>
      <c r="DC1335" s="409"/>
      <c r="DD1335" s="409"/>
      <c r="DE1335" s="409"/>
      <c r="DF1335" s="409"/>
      <c r="DG1335" s="409"/>
      <c r="DH1335" s="409"/>
      <c r="DR1335" s="409"/>
      <c r="DS1335" s="409"/>
      <c r="DT1335" s="409"/>
      <c r="DU1335" s="409"/>
      <c r="DV1335" s="409"/>
      <c r="DW1335" s="409"/>
      <c r="DX1335" s="409"/>
      <c r="EH1335" s="409"/>
      <c r="EI1335" s="409"/>
      <c r="EJ1335" s="409"/>
      <c r="EK1335" s="409"/>
      <c r="EL1335" s="409"/>
      <c r="EM1335" s="409"/>
      <c r="EN1335" s="409"/>
      <c r="EX1335" s="409"/>
      <c r="EY1335" s="409"/>
      <c r="EZ1335" s="409"/>
      <c r="FA1335" s="409"/>
      <c r="FB1335" s="409"/>
      <c r="FC1335" s="409"/>
      <c r="FD1335" s="409"/>
      <c r="FN1335" s="409"/>
      <c r="FO1335" s="409"/>
      <c r="FP1335" s="409"/>
      <c r="FQ1335" s="409"/>
      <c r="FR1335" s="409"/>
      <c r="FS1335" s="409"/>
      <c r="FT1335" s="409"/>
      <c r="GD1335" s="409"/>
      <c r="GE1335" s="409"/>
      <c r="GF1335" s="409"/>
      <c r="GG1335" s="409"/>
      <c r="GH1335" s="409"/>
      <c r="GI1335" s="409"/>
      <c r="GJ1335" s="409"/>
      <c r="GT1335" s="409"/>
      <c r="GU1335" s="409"/>
      <c r="GV1335" s="409"/>
      <c r="GW1335" s="409"/>
      <c r="GX1335" s="409"/>
      <c r="GY1335" s="409"/>
      <c r="GZ1335" s="409"/>
      <c r="HJ1335" s="409"/>
      <c r="HK1335" s="409"/>
      <c r="HL1335" s="409"/>
      <c r="HM1335" s="409"/>
      <c r="HN1335" s="409"/>
      <c r="HO1335" s="409"/>
      <c r="HP1335" s="409"/>
      <c r="HZ1335" s="409"/>
      <c r="IA1335" s="409"/>
      <c r="IB1335" s="409"/>
      <c r="IC1335" s="409"/>
      <c r="ID1335" s="409"/>
      <c r="IE1335" s="409"/>
      <c r="IF1335" s="409"/>
      <c r="IP1335" s="409"/>
      <c r="IQ1335" s="409"/>
      <c r="IR1335" s="409"/>
      <c r="IS1335" s="409"/>
      <c r="IT1335" s="409"/>
      <c r="IU1335" s="409"/>
      <c r="IV1335" s="409"/>
    </row>
    <row r="1336" spans="10:256">
      <c r="J1336" s="409"/>
      <c r="K1336" s="409"/>
      <c r="L1336" s="409"/>
      <c r="M1336" s="409"/>
      <c r="N1336" s="409"/>
      <c r="O1336" s="409"/>
      <c r="P1336" s="409"/>
      <c r="Q1336" s="409"/>
      <c r="R1336" s="409"/>
      <c r="S1336" s="409"/>
      <c r="T1336" s="409"/>
      <c r="U1336" s="409"/>
      <c r="V1336" s="409"/>
      <c r="W1336" s="409"/>
      <c r="X1336" s="409"/>
      <c r="AP1336" s="409"/>
      <c r="AQ1336" s="409"/>
      <c r="AR1336" s="409"/>
      <c r="AS1336" s="409"/>
      <c r="AT1336" s="409"/>
      <c r="AU1336" s="409"/>
      <c r="AV1336" s="409"/>
      <c r="BF1336" s="409"/>
      <c r="BG1336" s="409"/>
      <c r="BH1336" s="409"/>
      <c r="BI1336" s="409"/>
      <c r="BJ1336" s="409"/>
      <c r="BK1336" s="409"/>
      <c r="BL1336" s="409"/>
      <c r="BV1336" s="409"/>
      <c r="BW1336" s="409"/>
      <c r="BX1336" s="409"/>
      <c r="BY1336" s="409"/>
      <c r="BZ1336" s="409"/>
      <c r="CA1336" s="409"/>
      <c r="CB1336" s="409"/>
      <c r="CL1336" s="409"/>
      <c r="CM1336" s="409"/>
      <c r="CN1336" s="409"/>
      <c r="CO1336" s="409"/>
      <c r="CP1336" s="409"/>
      <c r="CQ1336" s="409"/>
      <c r="CR1336" s="409"/>
      <c r="DB1336" s="409"/>
      <c r="DC1336" s="409"/>
      <c r="DD1336" s="409"/>
      <c r="DE1336" s="409"/>
      <c r="DF1336" s="409"/>
      <c r="DG1336" s="409"/>
      <c r="DH1336" s="409"/>
      <c r="DR1336" s="409"/>
      <c r="DS1336" s="409"/>
      <c r="DT1336" s="409"/>
      <c r="DU1336" s="409"/>
      <c r="DV1336" s="409"/>
      <c r="DW1336" s="409"/>
      <c r="DX1336" s="409"/>
      <c r="EH1336" s="409"/>
      <c r="EI1336" s="409"/>
      <c r="EJ1336" s="409"/>
      <c r="EK1336" s="409"/>
      <c r="EL1336" s="409"/>
      <c r="EM1336" s="409"/>
      <c r="EN1336" s="409"/>
      <c r="EX1336" s="409"/>
      <c r="EY1336" s="409"/>
      <c r="EZ1336" s="409"/>
      <c r="FA1336" s="409"/>
      <c r="FB1336" s="409"/>
      <c r="FC1336" s="409"/>
      <c r="FD1336" s="409"/>
      <c r="FN1336" s="409"/>
      <c r="FO1336" s="409"/>
      <c r="FP1336" s="409"/>
      <c r="FQ1336" s="409"/>
      <c r="FR1336" s="409"/>
      <c r="FS1336" s="409"/>
      <c r="FT1336" s="409"/>
      <c r="GD1336" s="409"/>
      <c r="GE1336" s="409"/>
      <c r="GF1336" s="409"/>
      <c r="GG1336" s="409"/>
      <c r="GH1336" s="409"/>
      <c r="GI1336" s="409"/>
      <c r="GJ1336" s="409"/>
      <c r="GT1336" s="409"/>
      <c r="GU1336" s="409"/>
      <c r="GV1336" s="409"/>
      <c r="GW1336" s="409"/>
      <c r="GX1336" s="409"/>
      <c r="GY1336" s="409"/>
      <c r="GZ1336" s="409"/>
      <c r="HJ1336" s="409"/>
      <c r="HK1336" s="409"/>
      <c r="HL1336" s="409"/>
      <c r="HM1336" s="409"/>
      <c r="HN1336" s="409"/>
      <c r="HO1336" s="409"/>
      <c r="HP1336" s="409"/>
      <c r="HZ1336" s="409"/>
      <c r="IA1336" s="409"/>
      <c r="IB1336" s="409"/>
      <c r="IC1336" s="409"/>
      <c r="ID1336" s="409"/>
      <c r="IE1336" s="409"/>
      <c r="IF1336" s="409"/>
      <c r="IP1336" s="409"/>
      <c r="IQ1336" s="409"/>
      <c r="IR1336" s="409"/>
      <c r="IS1336" s="409"/>
      <c r="IT1336" s="409"/>
      <c r="IU1336" s="409"/>
      <c r="IV1336" s="409"/>
    </row>
    <row r="1337" spans="10:256">
      <c r="J1337" s="409"/>
      <c r="K1337" s="409"/>
      <c r="L1337" s="409"/>
      <c r="M1337" s="409"/>
      <c r="N1337" s="409"/>
      <c r="O1337" s="409"/>
      <c r="P1337" s="409"/>
      <c r="Q1337" s="409"/>
      <c r="R1337" s="409"/>
      <c r="S1337" s="409"/>
      <c r="T1337" s="409"/>
      <c r="U1337" s="409"/>
      <c r="V1337" s="409"/>
      <c r="W1337" s="409"/>
      <c r="X1337" s="409"/>
      <c r="AP1337" s="409"/>
      <c r="AQ1337" s="409"/>
      <c r="AR1337" s="409"/>
      <c r="AS1337" s="409"/>
      <c r="AT1337" s="409"/>
      <c r="AU1337" s="409"/>
      <c r="AV1337" s="409"/>
      <c r="BF1337" s="409"/>
      <c r="BG1337" s="409"/>
      <c r="BH1337" s="409"/>
      <c r="BI1337" s="409"/>
      <c r="BJ1337" s="409"/>
      <c r="BK1337" s="409"/>
      <c r="BL1337" s="409"/>
      <c r="BV1337" s="409"/>
      <c r="BW1337" s="409"/>
      <c r="BX1337" s="409"/>
      <c r="BY1337" s="409"/>
      <c r="BZ1337" s="409"/>
      <c r="CA1337" s="409"/>
      <c r="CB1337" s="409"/>
      <c r="CL1337" s="409"/>
      <c r="CM1337" s="409"/>
      <c r="CN1337" s="409"/>
      <c r="CO1337" s="409"/>
      <c r="CP1337" s="409"/>
      <c r="CQ1337" s="409"/>
      <c r="CR1337" s="409"/>
      <c r="DB1337" s="409"/>
      <c r="DC1337" s="409"/>
      <c r="DD1337" s="409"/>
      <c r="DE1337" s="409"/>
      <c r="DF1337" s="409"/>
      <c r="DG1337" s="409"/>
      <c r="DH1337" s="409"/>
      <c r="DR1337" s="409"/>
      <c r="DS1337" s="409"/>
      <c r="DT1337" s="409"/>
      <c r="DU1337" s="409"/>
      <c r="DV1337" s="409"/>
      <c r="DW1337" s="409"/>
      <c r="DX1337" s="409"/>
      <c r="EH1337" s="409"/>
      <c r="EI1337" s="409"/>
      <c r="EJ1337" s="409"/>
      <c r="EK1337" s="409"/>
      <c r="EL1337" s="409"/>
      <c r="EM1337" s="409"/>
      <c r="EN1337" s="409"/>
      <c r="EX1337" s="409"/>
      <c r="EY1337" s="409"/>
      <c r="EZ1337" s="409"/>
      <c r="FA1337" s="409"/>
      <c r="FB1337" s="409"/>
      <c r="FC1337" s="409"/>
      <c r="FD1337" s="409"/>
      <c r="FN1337" s="409"/>
      <c r="FO1337" s="409"/>
      <c r="FP1337" s="409"/>
      <c r="FQ1337" s="409"/>
      <c r="FR1337" s="409"/>
      <c r="FS1337" s="409"/>
      <c r="FT1337" s="409"/>
      <c r="GD1337" s="409"/>
      <c r="GE1337" s="409"/>
      <c r="GF1337" s="409"/>
      <c r="GG1337" s="409"/>
      <c r="GH1337" s="409"/>
      <c r="GI1337" s="409"/>
      <c r="GJ1337" s="409"/>
      <c r="GT1337" s="409"/>
      <c r="GU1337" s="409"/>
      <c r="GV1337" s="409"/>
      <c r="GW1337" s="409"/>
      <c r="GX1337" s="409"/>
      <c r="GY1337" s="409"/>
      <c r="GZ1337" s="409"/>
      <c r="HJ1337" s="409"/>
      <c r="HK1337" s="409"/>
      <c r="HL1337" s="409"/>
      <c r="HM1337" s="409"/>
      <c r="HN1337" s="409"/>
      <c r="HO1337" s="409"/>
      <c r="HP1337" s="409"/>
      <c r="HZ1337" s="409"/>
      <c r="IA1337" s="409"/>
      <c r="IB1337" s="409"/>
      <c r="IC1337" s="409"/>
      <c r="ID1337" s="409"/>
      <c r="IE1337" s="409"/>
      <c r="IF1337" s="409"/>
      <c r="IP1337" s="409"/>
      <c r="IQ1337" s="409"/>
      <c r="IR1337" s="409"/>
      <c r="IS1337" s="409"/>
      <c r="IT1337" s="409"/>
      <c r="IU1337" s="409"/>
      <c r="IV1337" s="409"/>
    </row>
    <row r="1338" spans="10:256">
      <c r="J1338" s="409"/>
      <c r="K1338" s="409"/>
      <c r="L1338" s="409"/>
      <c r="M1338" s="409"/>
      <c r="N1338" s="409"/>
      <c r="O1338" s="409"/>
      <c r="P1338" s="409"/>
      <c r="Q1338" s="409"/>
      <c r="R1338" s="409"/>
      <c r="S1338" s="409"/>
      <c r="T1338" s="409"/>
      <c r="U1338" s="409"/>
      <c r="V1338" s="409"/>
      <c r="W1338" s="409"/>
      <c r="X1338" s="409"/>
      <c r="AP1338" s="409"/>
      <c r="AQ1338" s="409"/>
      <c r="AR1338" s="409"/>
      <c r="AS1338" s="409"/>
      <c r="AT1338" s="409"/>
      <c r="AU1338" s="409"/>
      <c r="AV1338" s="409"/>
      <c r="BF1338" s="409"/>
      <c r="BG1338" s="409"/>
      <c r="BH1338" s="409"/>
      <c r="BI1338" s="409"/>
      <c r="BJ1338" s="409"/>
      <c r="BK1338" s="409"/>
      <c r="BL1338" s="409"/>
      <c r="BV1338" s="409"/>
      <c r="BW1338" s="409"/>
      <c r="BX1338" s="409"/>
      <c r="BY1338" s="409"/>
      <c r="BZ1338" s="409"/>
      <c r="CA1338" s="409"/>
      <c r="CB1338" s="409"/>
      <c r="CL1338" s="409"/>
      <c r="CM1338" s="409"/>
      <c r="CN1338" s="409"/>
      <c r="CO1338" s="409"/>
      <c r="CP1338" s="409"/>
      <c r="CQ1338" s="409"/>
      <c r="CR1338" s="409"/>
      <c r="DB1338" s="409"/>
      <c r="DC1338" s="409"/>
      <c r="DD1338" s="409"/>
      <c r="DE1338" s="409"/>
      <c r="DF1338" s="409"/>
      <c r="DG1338" s="409"/>
      <c r="DH1338" s="409"/>
      <c r="DR1338" s="409"/>
      <c r="DS1338" s="409"/>
      <c r="DT1338" s="409"/>
      <c r="DU1338" s="409"/>
      <c r="DV1338" s="409"/>
      <c r="DW1338" s="409"/>
      <c r="DX1338" s="409"/>
      <c r="EH1338" s="409"/>
      <c r="EI1338" s="409"/>
      <c r="EJ1338" s="409"/>
      <c r="EK1338" s="409"/>
      <c r="EL1338" s="409"/>
      <c r="EM1338" s="409"/>
      <c r="EN1338" s="409"/>
      <c r="EX1338" s="409"/>
      <c r="EY1338" s="409"/>
      <c r="EZ1338" s="409"/>
      <c r="FA1338" s="409"/>
      <c r="FB1338" s="409"/>
      <c r="FC1338" s="409"/>
      <c r="FD1338" s="409"/>
      <c r="FN1338" s="409"/>
      <c r="FO1338" s="409"/>
      <c r="FP1338" s="409"/>
      <c r="FQ1338" s="409"/>
      <c r="FR1338" s="409"/>
      <c r="FS1338" s="409"/>
      <c r="FT1338" s="409"/>
      <c r="GD1338" s="409"/>
      <c r="GE1338" s="409"/>
      <c r="GF1338" s="409"/>
      <c r="GG1338" s="409"/>
      <c r="GH1338" s="409"/>
      <c r="GI1338" s="409"/>
      <c r="GJ1338" s="409"/>
      <c r="GT1338" s="409"/>
      <c r="GU1338" s="409"/>
      <c r="GV1338" s="409"/>
      <c r="GW1338" s="409"/>
      <c r="GX1338" s="409"/>
      <c r="GY1338" s="409"/>
      <c r="GZ1338" s="409"/>
      <c r="HJ1338" s="409"/>
      <c r="HK1338" s="409"/>
      <c r="HL1338" s="409"/>
      <c r="HM1338" s="409"/>
      <c r="HN1338" s="409"/>
      <c r="HO1338" s="409"/>
      <c r="HP1338" s="409"/>
      <c r="HZ1338" s="409"/>
      <c r="IA1338" s="409"/>
      <c r="IB1338" s="409"/>
      <c r="IC1338" s="409"/>
      <c r="ID1338" s="409"/>
      <c r="IE1338" s="409"/>
      <c r="IF1338" s="409"/>
      <c r="IP1338" s="409"/>
      <c r="IQ1338" s="409"/>
      <c r="IR1338" s="409"/>
      <c r="IS1338" s="409"/>
      <c r="IT1338" s="409"/>
      <c r="IU1338" s="409"/>
      <c r="IV1338" s="409"/>
    </row>
    <row r="1339" spans="10:256">
      <c r="J1339" s="409"/>
      <c r="K1339" s="409"/>
      <c r="L1339" s="409"/>
      <c r="M1339" s="409"/>
      <c r="N1339" s="409"/>
      <c r="O1339" s="409"/>
      <c r="P1339" s="409"/>
      <c r="Q1339" s="409"/>
      <c r="R1339" s="409"/>
      <c r="S1339" s="409"/>
      <c r="T1339" s="409"/>
      <c r="U1339" s="409"/>
      <c r="V1339" s="409"/>
      <c r="W1339" s="409"/>
      <c r="X1339" s="409"/>
      <c r="AP1339" s="409"/>
      <c r="AQ1339" s="409"/>
      <c r="AR1339" s="409"/>
      <c r="AS1339" s="409"/>
      <c r="AT1339" s="409"/>
      <c r="AU1339" s="409"/>
      <c r="AV1339" s="409"/>
      <c r="BF1339" s="409"/>
      <c r="BG1339" s="409"/>
      <c r="BH1339" s="409"/>
      <c r="BI1339" s="409"/>
      <c r="BJ1339" s="409"/>
      <c r="BK1339" s="409"/>
      <c r="BL1339" s="409"/>
      <c r="BV1339" s="409"/>
      <c r="BW1339" s="409"/>
      <c r="BX1339" s="409"/>
      <c r="BY1339" s="409"/>
      <c r="BZ1339" s="409"/>
      <c r="CA1339" s="409"/>
      <c r="CB1339" s="409"/>
      <c r="CL1339" s="409"/>
      <c r="CM1339" s="409"/>
      <c r="CN1339" s="409"/>
      <c r="CO1339" s="409"/>
      <c r="CP1339" s="409"/>
      <c r="CQ1339" s="409"/>
      <c r="CR1339" s="409"/>
      <c r="DB1339" s="409"/>
      <c r="DC1339" s="409"/>
      <c r="DD1339" s="409"/>
      <c r="DE1339" s="409"/>
      <c r="DF1339" s="409"/>
      <c r="DG1339" s="409"/>
      <c r="DH1339" s="409"/>
      <c r="DR1339" s="409"/>
      <c r="DS1339" s="409"/>
      <c r="DT1339" s="409"/>
      <c r="DU1339" s="409"/>
      <c r="DV1339" s="409"/>
      <c r="DW1339" s="409"/>
      <c r="DX1339" s="409"/>
      <c r="EH1339" s="409"/>
      <c r="EI1339" s="409"/>
      <c r="EJ1339" s="409"/>
      <c r="EK1339" s="409"/>
      <c r="EL1339" s="409"/>
      <c r="EM1339" s="409"/>
      <c r="EN1339" s="409"/>
      <c r="EX1339" s="409"/>
      <c r="EY1339" s="409"/>
      <c r="EZ1339" s="409"/>
      <c r="FA1339" s="409"/>
      <c r="FB1339" s="409"/>
      <c r="FC1339" s="409"/>
      <c r="FD1339" s="409"/>
      <c r="FN1339" s="409"/>
      <c r="FO1339" s="409"/>
      <c r="FP1339" s="409"/>
      <c r="FQ1339" s="409"/>
      <c r="FR1339" s="409"/>
      <c r="FS1339" s="409"/>
      <c r="FT1339" s="409"/>
      <c r="GD1339" s="409"/>
      <c r="GE1339" s="409"/>
      <c r="GF1339" s="409"/>
      <c r="GG1339" s="409"/>
      <c r="GH1339" s="409"/>
      <c r="GI1339" s="409"/>
      <c r="GJ1339" s="409"/>
      <c r="GT1339" s="409"/>
      <c r="GU1339" s="409"/>
      <c r="GV1339" s="409"/>
      <c r="GW1339" s="409"/>
      <c r="GX1339" s="409"/>
      <c r="GY1339" s="409"/>
      <c r="GZ1339" s="409"/>
      <c r="HJ1339" s="409"/>
      <c r="HK1339" s="409"/>
      <c r="HL1339" s="409"/>
      <c r="HM1339" s="409"/>
      <c r="HN1339" s="409"/>
      <c r="HO1339" s="409"/>
      <c r="HP1339" s="409"/>
      <c r="HZ1339" s="409"/>
      <c r="IA1339" s="409"/>
      <c r="IB1339" s="409"/>
      <c r="IC1339" s="409"/>
      <c r="ID1339" s="409"/>
      <c r="IE1339" s="409"/>
      <c r="IF1339" s="409"/>
      <c r="IP1339" s="409"/>
      <c r="IQ1339" s="409"/>
      <c r="IR1339" s="409"/>
      <c r="IS1339" s="409"/>
      <c r="IT1339" s="409"/>
      <c r="IU1339" s="409"/>
      <c r="IV1339" s="409"/>
    </row>
    <row r="1340" spans="10:256">
      <c r="J1340" s="409"/>
      <c r="K1340" s="409"/>
      <c r="L1340" s="409"/>
      <c r="M1340" s="409"/>
      <c r="N1340" s="409"/>
      <c r="O1340" s="409"/>
      <c r="P1340" s="409"/>
      <c r="Q1340" s="409"/>
      <c r="R1340" s="409"/>
      <c r="S1340" s="409"/>
      <c r="T1340" s="409"/>
      <c r="U1340" s="409"/>
      <c r="V1340" s="409"/>
      <c r="W1340" s="409"/>
      <c r="X1340" s="409"/>
      <c r="AP1340" s="409"/>
      <c r="AQ1340" s="409"/>
      <c r="AR1340" s="409"/>
      <c r="AS1340" s="409"/>
      <c r="AT1340" s="409"/>
      <c r="AU1340" s="409"/>
      <c r="AV1340" s="409"/>
      <c r="BF1340" s="409"/>
      <c r="BG1340" s="409"/>
      <c r="BH1340" s="409"/>
      <c r="BI1340" s="409"/>
      <c r="BJ1340" s="409"/>
      <c r="BK1340" s="409"/>
      <c r="BL1340" s="409"/>
      <c r="BV1340" s="409"/>
      <c r="BW1340" s="409"/>
      <c r="BX1340" s="409"/>
      <c r="BY1340" s="409"/>
      <c r="BZ1340" s="409"/>
      <c r="CA1340" s="409"/>
      <c r="CB1340" s="409"/>
      <c r="CL1340" s="409"/>
      <c r="CM1340" s="409"/>
      <c r="CN1340" s="409"/>
      <c r="CO1340" s="409"/>
      <c r="CP1340" s="409"/>
      <c r="CQ1340" s="409"/>
      <c r="CR1340" s="409"/>
      <c r="DB1340" s="409"/>
      <c r="DC1340" s="409"/>
      <c r="DD1340" s="409"/>
      <c r="DE1340" s="409"/>
      <c r="DF1340" s="409"/>
      <c r="DG1340" s="409"/>
      <c r="DH1340" s="409"/>
      <c r="DR1340" s="409"/>
      <c r="DS1340" s="409"/>
      <c r="DT1340" s="409"/>
      <c r="DU1340" s="409"/>
      <c r="DV1340" s="409"/>
      <c r="DW1340" s="409"/>
      <c r="DX1340" s="409"/>
      <c r="EH1340" s="409"/>
      <c r="EI1340" s="409"/>
      <c r="EJ1340" s="409"/>
      <c r="EK1340" s="409"/>
      <c r="EL1340" s="409"/>
      <c r="EM1340" s="409"/>
      <c r="EN1340" s="409"/>
      <c r="EX1340" s="409"/>
      <c r="EY1340" s="409"/>
      <c r="EZ1340" s="409"/>
      <c r="FA1340" s="409"/>
      <c r="FB1340" s="409"/>
      <c r="FC1340" s="409"/>
      <c r="FD1340" s="409"/>
      <c r="FN1340" s="409"/>
      <c r="FO1340" s="409"/>
      <c r="FP1340" s="409"/>
      <c r="FQ1340" s="409"/>
      <c r="FR1340" s="409"/>
      <c r="FS1340" s="409"/>
      <c r="FT1340" s="409"/>
      <c r="GD1340" s="409"/>
      <c r="GE1340" s="409"/>
      <c r="GF1340" s="409"/>
      <c r="GG1340" s="409"/>
      <c r="GH1340" s="409"/>
      <c r="GI1340" s="409"/>
      <c r="GJ1340" s="409"/>
      <c r="GT1340" s="409"/>
      <c r="GU1340" s="409"/>
      <c r="GV1340" s="409"/>
      <c r="GW1340" s="409"/>
      <c r="GX1340" s="409"/>
      <c r="GY1340" s="409"/>
      <c r="GZ1340" s="409"/>
      <c r="HJ1340" s="409"/>
      <c r="HK1340" s="409"/>
      <c r="HL1340" s="409"/>
      <c r="HM1340" s="409"/>
      <c r="HN1340" s="409"/>
      <c r="HO1340" s="409"/>
      <c r="HP1340" s="409"/>
      <c r="HZ1340" s="409"/>
      <c r="IA1340" s="409"/>
      <c r="IB1340" s="409"/>
      <c r="IC1340" s="409"/>
      <c r="ID1340" s="409"/>
      <c r="IE1340" s="409"/>
      <c r="IF1340" s="409"/>
      <c r="IP1340" s="409"/>
      <c r="IQ1340" s="409"/>
      <c r="IR1340" s="409"/>
      <c r="IS1340" s="409"/>
      <c r="IT1340" s="409"/>
      <c r="IU1340" s="409"/>
      <c r="IV1340" s="409"/>
    </row>
    <row r="1341" spans="10:256">
      <c r="J1341" s="409"/>
      <c r="K1341" s="409"/>
      <c r="L1341" s="409"/>
      <c r="M1341" s="409"/>
      <c r="N1341" s="409"/>
      <c r="O1341" s="409"/>
      <c r="P1341" s="409"/>
      <c r="Q1341" s="409"/>
      <c r="R1341" s="409"/>
      <c r="S1341" s="409"/>
      <c r="T1341" s="409"/>
      <c r="U1341" s="409"/>
      <c r="V1341" s="409"/>
      <c r="W1341" s="409"/>
      <c r="X1341" s="409"/>
      <c r="AP1341" s="409"/>
      <c r="AQ1341" s="409"/>
      <c r="AR1341" s="409"/>
      <c r="AS1341" s="409"/>
      <c r="AT1341" s="409"/>
      <c r="AU1341" s="409"/>
      <c r="AV1341" s="409"/>
      <c r="BF1341" s="409"/>
      <c r="BG1341" s="409"/>
      <c r="BH1341" s="409"/>
      <c r="BI1341" s="409"/>
      <c r="BJ1341" s="409"/>
      <c r="BK1341" s="409"/>
      <c r="BL1341" s="409"/>
      <c r="BV1341" s="409"/>
      <c r="BW1341" s="409"/>
      <c r="BX1341" s="409"/>
      <c r="BY1341" s="409"/>
      <c r="BZ1341" s="409"/>
      <c r="CA1341" s="409"/>
      <c r="CB1341" s="409"/>
      <c r="CL1341" s="409"/>
      <c r="CM1341" s="409"/>
      <c r="CN1341" s="409"/>
      <c r="CO1341" s="409"/>
      <c r="CP1341" s="409"/>
      <c r="CQ1341" s="409"/>
      <c r="CR1341" s="409"/>
      <c r="DB1341" s="409"/>
      <c r="DC1341" s="409"/>
      <c r="DD1341" s="409"/>
      <c r="DE1341" s="409"/>
      <c r="DF1341" s="409"/>
      <c r="DG1341" s="409"/>
      <c r="DH1341" s="409"/>
      <c r="DR1341" s="409"/>
      <c r="DS1341" s="409"/>
      <c r="DT1341" s="409"/>
      <c r="DU1341" s="409"/>
      <c r="DV1341" s="409"/>
      <c r="DW1341" s="409"/>
      <c r="DX1341" s="409"/>
      <c r="EH1341" s="409"/>
      <c r="EI1341" s="409"/>
      <c r="EJ1341" s="409"/>
      <c r="EK1341" s="409"/>
      <c r="EL1341" s="409"/>
      <c r="EM1341" s="409"/>
      <c r="EN1341" s="409"/>
      <c r="EX1341" s="409"/>
      <c r="EY1341" s="409"/>
      <c r="EZ1341" s="409"/>
      <c r="FA1341" s="409"/>
      <c r="FB1341" s="409"/>
      <c r="FC1341" s="409"/>
      <c r="FD1341" s="409"/>
      <c r="FN1341" s="409"/>
      <c r="FO1341" s="409"/>
      <c r="FP1341" s="409"/>
      <c r="FQ1341" s="409"/>
      <c r="FR1341" s="409"/>
      <c r="FS1341" s="409"/>
      <c r="FT1341" s="409"/>
      <c r="GD1341" s="409"/>
      <c r="GE1341" s="409"/>
      <c r="GF1341" s="409"/>
      <c r="GG1341" s="409"/>
      <c r="GH1341" s="409"/>
      <c r="GI1341" s="409"/>
      <c r="GJ1341" s="409"/>
      <c r="GT1341" s="409"/>
      <c r="GU1341" s="409"/>
      <c r="GV1341" s="409"/>
      <c r="GW1341" s="409"/>
      <c r="GX1341" s="409"/>
      <c r="GY1341" s="409"/>
      <c r="GZ1341" s="409"/>
      <c r="HJ1341" s="409"/>
      <c r="HK1341" s="409"/>
      <c r="HL1341" s="409"/>
      <c r="HM1341" s="409"/>
      <c r="HN1341" s="409"/>
      <c r="HO1341" s="409"/>
      <c r="HP1341" s="409"/>
      <c r="HZ1341" s="409"/>
      <c r="IA1341" s="409"/>
      <c r="IB1341" s="409"/>
      <c r="IC1341" s="409"/>
      <c r="ID1341" s="409"/>
      <c r="IE1341" s="409"/>
      <c r="IF1341" s="409"/>
      <c r="IP1341" s="409"/>
      <c r="IQ1341" s="409"/>
      <c r="IR1341" s="409"/>
      <c r="IS1341" s="409"/>
      <c r="IT1341" s="409"/>
      <c r="IU1341" s="409"/>
      <c r="IV1341" s="409"/>
    </row>
    <row r="1342" spans="10:256">
      <c r="J1342" s="409"/>
      <c r="K1342" s="409"/>
      <c r="L1342" s="409"/>
      <c r="M1342" s="409"/>
      <c r="N1342" s="409"/>
      <c r="O1342" s="409"/>
      <c r="P1342" s="409"/>
      <c r="Q1342" s="409"/>
      <c r="R1342" s="409"/>
      <c r="S1342" s="409"/>
      <c r="T1342" s="409"/>
      <c r="U1342" s="409"/>
      <c r="V1342" s="409"/>
      <c r="W1342" s="409"/>
      <c r="X1342" s="409"/>
      <c r="AP1342" s="409"/>
      <c r="AQ1342" s="409"/>
      <c r="AR1342" s="409"/>
      <c r="AS1342" s="409"/>
      <c r="AT1342" s="409"/>
      <c r="AU1342" s="409"/>
      <c r="AV1342" s="409"/>
      <c r="BF1342" s="409"/>
      <c r="BG1342" s="409"/>
      <c r="BH1342" s="409"/>
      <c r="BI1342" s="409"/>
      <c r="BJ1342" s="409"/>
      <c r="BK1342" s="409"/>
      <c r="BL1342" s="409"/>
      <c r="BV1342" s="409"/>
      <c r="BW1342" s="409"/>
      <c r="BX1342" s="409"/>
      <c r="BY1342" s="409"/>
      <c r="BZ1342" s="409"/>
      <c r="CA1342" s="409"/>
      <c r="CB1342" s="409"/>
      <c r="CL1342" s="409"/>
      <c r="CM1342" s="409"/>
      <c r="CN1342" s="409"/>
      <c r="CO1342" s="409"/>
      <c r="CP1342" s="409"/>
      <c r="CQ1342" s="409"/>
      <c r="CR1342" s="409"/>
      <c r="DB1342" s="409"/>
      <c r="DC1342" s="409"/>
      <c r="DD1342" s="409"/>
      <c r="DE1342" s="409"/>
      <c r="DF1342" s="409"/>
      <c r="DG1342" s="409"/>
      <c r="DH1342" s="409"/>
      <c r="DR1342" s="409"/>
      <c r="DS1342" s="409"/>
      <c r="DT1342" s="409"/>
      <c r="DU1342" s="409"/>
      <c r="DV1342" s="409"/>
      <c r="DW1342" s="409"/>
      <c r="DX1342" s="409"/>
      <c r="EH1342" s="409"/>
      <c r="EI1342" s="409"/>
      <c r="EJ1342" s="409"/>
      <c r="EK1342" s="409"/>
      <c r="EL1342" s="409"/>
      <c r="EM1342" s="409"/>
      <c r="EN1342" s="409"/>
      <c r="EX1342" s="409"/>
      <c r="EY1342" s="409"/>
      <c r="EZ1342" s="409"/>
      <c r="FA1342" s="409"/>
      <c r="FB1342" s="409"/>
      <c r="FC1342" s="409"/>
      <c r="FD1342" s="409"/>
      <c r="FN1342" s="409"/>
      <c r="FO1342" s="409"/>
      <c r="FP1342" s="409"/>
      <c r="FQ1342" s="409"/>
      <c r="FR1342" s="409"/>
      <c r="FS1342" s="409"/>
      <c r="FT1342" s="409"/>
      <c r="GD1342" s="409"/>
      <c r="GE1342" s="409"/>
      <c r="GF1342" s="409"/>
      <c r="GG1342" s="409"/>
      <c r="GH1342" s="409"/>
      <c r="GI1342" s="409"/>
      <c r="GJ1342" s="409"/>
      <c r="GT1342" s="409"/>
      <c r="GU1342" s="409"/>
      <c r="GV1342" s="409"/>
      <c r="GW1342" s="409"/>
      <c r="GX1342" s="409"/>
      <c r="GY1342" s="409"/>
      <c r="GZ1342" s="409"/>
      <c r="HJ1342" s="409"/>
      <c r="HK1342" s="409"/>
      <c r="HL1342" s="409"/>
      <c r="HM1342" s="409"/>
      <c r="HN1342" s="409"/>
      <c r="HO1342" s="409"/>
      <c r="HP1342" s="409"/>
      <c r="HZ1342" s="409"/>
      <c r="IA1342" s="409"/>
      <c r="IB1342" s="409"/>
      <c r="IC1342" s="409"/>
      <c r="ID1342" s="409"/>
      <c r="IE1342" s="409"/>
      <c r="IF1342" s="409"/>
      <c r="IP1342" s="409"/>
      <c r="IQ1342" s="409"/>
      <c r="IR1342" s="409"/>
      <c r="IS1342" s="409"/>
      <c r="IT1342" s="409"/>
      <c r="IU1342" s="409"/>
      <c r="IV1342" s="409"/>
    </row>
    <row r="1343" spans="10:256">
      <c r="J1343" s="409"/>
      <c r="K1343" s="409"/>
      <c r="L1343" s="409"/>
      <c r="M1343" s="409"/>
      <c r="N1343" s="409"/>
      <c r="O1343" s="409"/>
      <c r="P1343" s="409"/>
      <c r="Q1343" s="409"/>
      <c r="R1343" s="409"/>
      <c r="S1343" s="409"/>
      <c r="T1343" s="409"/>
      <c r="U1343" s="409"/>
      <c r="V1343" s="409"/>
      <c r="W1343" s="409"/>
      <c r="X1343" s="409"/>
      <c r="AP1343" s="409"/>
      <c r="AQ1343" s="409"/>
      <c r="AR1343" s="409"/>
      <c r="AS1343" s="409"/>
      <c r="AT1343" s="409"/>
      <c r="AU1343" s="409"/>
      <c r="AV1343" s="409"/>
      <c r="BF1343" s="409"/>
      <c r="BG1343" s="409"/>
      <c r="BH1343" s="409"/>
      <c r="BI1343" s="409"/>
      <c r="BJ1343" s="409"/>
      <c r="BK1343" s="409"/>
      <c r="BL1343" s="409"/>
      <c r="BV1343" s="409"/>
      <c r="BW1343" s="409"/>
      <c r="BX1343" s="409"/>
      <c r="BY1343" s="409"/>
      <c r="BZ1343" s="409"/>
      <c r="CA1343" s="409"/>
      <c r="CB1343" s="409"/>
      <c r="CL1343" s="409"/>
      <c r="CM1343" s="409"/>
      <c r="CN1343" s="409"/>
      <c r="CO1343" s="409"/>
      <c r="CP1343" s="409"/>
      <c r="CQ1343" s="409"/>
      <c r="CR1343" s="409"/>
      <c r="DB1343" s="409"/>
      <c r="DC1343" s="409"/>
      <c r="DD1343" s="409"/>
      <c r="DE1343" s="409"/>
      <c r="DF1343" s="409"/>
      <c r="DG1343" s="409"/>
      <c r="DH1343" s="409"/>
      <c r="DR1343" s="409"/>
      <c r="DS1343" s="409"/>
      <c r="DT1343" s="409"/>
      <c r="DU1343" s="409"/>
      <c r="DV1343" s="409"/>
      <c r="DW1343" s="409"/>
      <c r="DX1343" s="409"/>
      <c r="EH1343" s="409"/>
      <c r="EI1343" s="409"/>
      <c r="EJ1343" s="409"/>
      <c r="EK1343" s="409"/>
      <c r="EL1343" s="409"/>
      <c r="EM1343" s="409"/>
      <c r="EN1343" s="409"/>
      <c r="EX1343" s="409"/>
      <c r="EY1343" s="409"/>
      <c r="EZ1343" s="409"/>
      <c r="FA1343" s="409"/>
      <c r="FB1343" s="409"/>
      <c r="FC1343" s="409"/>
      <c r="FD1343" s="409"/>
      <c r="FN1343" s="409"/>
      <c r="FO1343" s="409"/>
      <c r="FP1343" s="409"/>
      <c r="FQ1343" s="409"/>
      <c r="FR1343" s="409"/>
      <c r="FS1343" s="409"/>
      <c r="FT1343" s="409"/>
      <c r="GD1343" s="409"/>
      <c r="GE1343" s="409"/>
      <c r="GF1343" s="409"/>
      <c r="GG1343" s="409"/>
      <c r="GH1343" s="409"/>
      <c r="GI1343" s="409"/>
      <c r="GJ1343" s="409"/>
      <c r="GT1343" s="409"/>
      <c r="GU1343" s="409"/>
      <c r="GV1343" s="409"/>
      <c r="GW1343" s="409"/>
      <c r="GX1343" s="409"/>
      <c r="GY1343" s="409"/>
      <c r="GZ1343" s="409"/>
      <c r="HJ1343" s="409"/>
      <c r="HK1343" s="409"/>
      <c r="HL1343" s="409"/>
      <c r="HM1343" s="409"/>
      <c r="HN1343" s="409"/>
      <c r="HO1343" s="409"/>
      <c r="HP1343" s="409"/>
      <c r="HZ1343" s="409"/>
      <c r="IA1343" s="409"/>
      <c r="IB1343" s="409"/>
      <c r="IC1343" s="409"/>
      <c r="ID1343" s="409"/>
      <c r="IE1343" s="409"/>
      <c r="IF1343" s="409"/>
      <c r="IP1343" s="409"/>
      <c r="IQ1343" s="409"/>
      <c r="IR1343" s="409"/>
      <c r="IS1343" s="409"/>
      <c r="IT1343" s="409"/>
      <c r="IU1343" s="409"/>
      <c r="IV1343" s="409"/>
    </row>
    <row r="1344" spans="10:256">
      <c r="J1344" s="409"/>
      <c r="K1344" s="409"/>
      <c r="L1344" s="409"/>
      <c r="M1344" s="409"/>
      <c r="N1344" s="409"/>
      <c r="O1344" s="409"/>
      <c r="P1344" s="409"/>
      <c r="Q1344" s="409"/>
      <c r="R1344" s="409"/>
      <c r="S1344" s="409"/>
      <c r="T1344" s="409"/>
      <c r="U1344" s="409"/>
      <c r="V1344" s="409"/>
      <c r="W1344" s="409"/>
      <c r="X1344" s="409"/>
      <c r="AP1344" s="409"/>
      <c r="AQ1344" s="409"/>
      <c r="AR1344" s="409"/>
      <c r="AS1344" s="409"/>
      <c r="AT1344" s="409"/>
      <c r="AU1344" s="409"/>
      <c r="AV1344" s="409"/>
      <c r="BF1344" s="409"/>
      <c r="BG1344" s="409"/>
      <c r="BH1344" s="409"/>
      <c r="BI1344" s="409"/>
      <c r="BJ1344" s="409"/>
      <c r="BK1344" s="409"/>
      <c r="BL1344" s="409"/>
      <c r="BV1344" s="409"/>
      <c r="BW1344" s="409"/>
      <c r="BX1344" s="409"/>
      <c r="BY1344" s="409"/>
      <c r="BZ1344" s="409"/>
      <c r="CA1344" s="409"/>
      <c r="CB1344" s="409"/>
      <c r="CL1344" s="409"/>
      <c r="CM1344" s="409"/>
      <c r="CN1344" s="409"/>
      <c r="CO1344" s="409"/>
      <c r="CP1344" s="409"/>
      <c r="CQ1344" s="409"/>
      <c r="CR1344" s="409"/>
      <c r="DB1344" s="409"/>
      <c r="DC1344" s="409"/>
      <c r="DD1344" s="409"/>
      <c r="DE1344" s="409"/>
      <c r="DF1344" s="409"/>
      <c r="DG1344" s="409"/>
      <c r="DH1344" s="409"/>
      <c r="DR1344" s="409"/>
      <c r="DS1344" s="409"/>
      <c r="DT1344" s="409"/>
      <c r="DU1344" s="409"/>
      <c r="DV1344" s="409"/>
      <c r="DW1344" s="409"/>
      <c r="DX1344" s="409"/>
      <c r="EH1344" s="409"/>
      <c r="EI1344" s="409"/>
      <c r="EJ1344" s="409"/>
      <c r="EK1344" s="409"/>
      <c r="EL1344" s="409"/>
      <c r="EM1344" s="409"/>
      <c r="EN1344" s="409"/>
      <c r="EX1344" s="409"/>
      <c r="EY1344" s="409"/>
      <c r="EZ1344" s="409"/>
      <c r="FA1344" s="409"/>
      <c r="FB1344" s="409"/>
      <c r="FC1344" s="409"/>
      <c r="FD1344" s="409"/>
      <c r="FN1344" s="409"/>
      <c r="FO1344" s="409"/>
      <c r="FP1344" s="409"/>
      <c r="FQ1344" s="409"/>
      <c r="FR1344" s="409"/>
      <c r="FS1344" s="409"/>
      <c r="FT1344" s="409"/>
      <c r="GD1344" s="409"/>
      <c r="GE1344" s="409"/>
      <c r="GF1344" s="409"/>
      <c r="GG1344" s="409"/>
      <c r="GH1344" s="409"/>
      <c r="GI1344" s="409"/>
      <c r="GJ1344" s="409"/>
      <c r="GT1344" s="409"/>
      <c r="GU1344" s="409"/>
      <c r="GV1344" s="409"/>
      <c r="GW1344" s="409"/>
      <c r="GX1344" s="409"/>
      <c r="GY1344" s="409"/>
      <c r="GZ1344" s="409"/>
      <c r="HJ1344" s="409"/>
      <c r="HK1344" s="409"/>
      <c r="HL1344" s="409"/>
      <c r="HM1344" s="409"/>
      <c r="HN1344" s="409"/>
      <c r="HO1344" s="409"/>
      <c r="HP1344" s="409"/>
      <c r="HZ1344" s="409"/>
      <c r="IA1344" s="409"/>
      <c r="IB1344" s="409"/>
      <c r="IC1344" s="409"/>
      <c r="ID1344" s="409"/>
      <c r="IE1344" s="409"/>
      <c r="IF1344" s="409"/>
      <c r="IP1344" s="409"/>
      <c r="IQ1344" s="409"/>
      <c r="IR1344" s="409"/>
      <c r="IS1344" s="409"/>
      <c r="IT1344" s="409"/>
      <c r="IU1344" s="409"/>
      <c r="IV1344" s="409"/>
    </row>
    <row r="1345" spans="10:256">
      <c r="J1345" s="409"/>
      <c r="K1345" s="409"/>
      <c r="L1345" s="409"/>
      <c r="M1345" s="409"/>
      <c r="N1345" s="409"/>
      <c r="O1345" s="409"/>
      <c r="P1345" s="409"/>
      <c r="Q1345" s="409"/>
      <c r="R1345" s="409"/>
      <c r="S1345" s="409"/>
      <c r="T1345" s="409"/>
      <c r="U1345" s="409"/>
      <c r="V1345" s="409"/>
      <c r="W1345" s="409"/>
      <c r="X1345" s="409"/>
      <c r="AP1345" s="409"/>
      <c r="AQ1345" s="409"/>
      <c r="AR1345" s="409"/>
      <c r="AS1345" s="409"/>
      <c r="AT1345" s="409"/>
      <c r="AU1345" s="409"/>
      <c r="AV1345" s="409"/>
      <c r="BF1345" s="409"/>
      <c r="BG1345" s="409"/>
      <c r="BH1345" s="409"/>
      <c r="BI1345" s="409"/>
      <c r="BJ1345" s="409"/>
      <c r="BK1345" s="409"/>
      <c r="BL1345" s="409"/>
      <c r="BV1345" s="409"/>
      <c r="BW1345" s="409"/>
      <c r="BX1345" s="409"/>
      <c r="BY1345" s="409"/>
      <c r="BZ1345" s="409"/>
      <c r="CA1345" s="409"/>
      <c r="CB1345" s="409"/>
      <c r="CL1345" s="409"/>
      <c r="CM1345" s="409"/>
      <c r="CN1345" s="409"/>
      <c r="CO1345" s="409"/>
      <c r="CP1345" s="409"/>
      <c r="CQ1345" s="409"/>
      <c r="CR1345" s="409"/>
      <c r="DB1345" s="409"/>
      <c r="DC1345" s="409"/>
      <c r="DD1345" s="409"/>
      <c r="DE1345" s="409"/>
      <c r="DF1345" s="409"/>
      <c r="DG1345" s="409"/>
      <c r="DH1345" s="409"/>
      <c r="DR1345" s="409"/>
      <c r="DS1345" s="409"/>
      <c r="DT1345" s="409"/>
      <c r="DU1345" s="409"/>
      <c r="DV1345" s="409"/>
      <c r="DW1345" s="409"/>
      <c r="DX1345" s="409"/>
      <c r="EH1345" s="409"/>
      <c r="EI1345" s="409"/>
      <c r="EJ1345" s="409"/>
      <c r="EK1345" s="409"/>
      <c r="EL1345" s="409"/>
      <c r="EM1345" s="409"/>
      <c r="EN1345" s="409"/>
      <c r="EX1345" s="409"/>
      <c r="EY1345" s="409"/>
      <c r="EZ1345" s="409"/>
      <c r="FA1345" s="409"/>
      <c r="FB1345" s="409"/>
      <c r="FC1345" s="409"/>
      <c r="FD1345" s="409"/>
      <c r="FN1345" s="409"/>
      <c r="FO1345" s="409"/>
      <c r="FP1345" s="409"/>
      <c r="FQ1345" s="409"/>
      <c r="FR1345" s="409"/>
      <c r="FS1345" s="409"/>
      <c r="FT1345" s="409"/>
      <c r="GD1345" s="409"/>
      <c r="GE1345" s="409"/>
      <c r="GF1345" s="409"/>
      <c r="GG1345" s="409"/>
      <c r="GH1345" s="409"/>
      <c r="GI1345" s="409"/>
      <c r="GJ1345" s="409"/>
      <c r="GT1345" s="409"/>
      <c r="GU1345" s="409"/>
      <c r="GV1345" s="409"/>
      <c r="GW1345" s="409"/>
      <c r="GX1345" s="409"/>
      <c r="GY1345" s="409"/>
      <c r="GZ1345" s="409"/>
      <c r="HJ1345" s="409"/>
      <c r="HK1345" s="409"/>
      <c r="HL1345" s="409"/>
      <c r="HM1345" s="409"/>
      <c r="HN1345" s="409"/>
      <c r="HO1345" s="409"/>
      <c r="HP1345" s="409"/>
      <c r="HZ1345" s="409"/>
      <c r="IA1345" s="409"/>
      <c r="IB1345" s="409"/>
      <c r="IC1345" s="409"/>
      <c r="ID1345" s="409"/>
      <c r="IE1345" s="409"/>
      <c r="IF1345" s="409"/>
      <c r="IP1345" s="409"/>
      <c r="IQ1345" s="409"/>
      <c r="IR1345" s="409"/>
      <c r="IS1345" s="409"/>
      <c r="IT1345" s="409"/>
      <c r="IU1345" s="409"/>
      <c r="IV1345" s="409"/>
    </row>
    <row r="1346" spans="10:256">
      <c r="J1346" s="409"/>
      <c r="K1346" s="409"/>
      <c r="L1346" s="409"/>
      <c r="M1346" s="409"/>
      <c r="N1346" s="409"/>
      <c r="O1346" s="409"/>
      <c r="P1346" s="409"/>
      <c r="Q1346" s="409"/>
      <c r="R1346" s="409"/>
      <c r="S1346" s="409"/>
      <c r="T1346" s="409"/>
      <c r="U1346" s="409"/>
      <c r="V1346" s="409"/>
      <c r="W1346" s="409"/>
      <c r="X1346" s="409"/>
      <c r="AP1346" s="409"/>
      <c r="AQ1346" s="409"/>
      <c r="AR1346" s="409"/>
      <c r="AS1346" s="409"/>
      <c r="AT1346" s="409"/>
      <c r="AU1346" s="409"/>
      <c r="AV1346" s="409"/>
      <c r="BF1346" s="409"/>
      <c r="BG1346" s="409"/>
      <c r="BH1346" s="409"/>
      <c r="BI1346" s="409"/>
      <c r="BJ1346" s="409"/>
      <c r="BK1346" s="409"/>
      <c r="BL1346" s="409"/>
      <c r="BV1346" s="409"/>
      <c r="BW1346" s="409"/>
      <c r="BX1346" s="409"/>
      <c r="BY1346" s="409"/>
      <c r="BZ1346" s="409"/>
      <c r="CA1346" s="409"/>
      <c r="CB1346" s="409"/>
      <c r="CL1346" s="409"/>
      <c r="CM1346" s="409"/>
      <c r="CN1346" s="409"/>
      <c r="CO1346" s="409"/>
      <c r="CP1346" s="409"/>
      <c r="CQ1346" s="409"/>
      <c r="CR1346" s="409"/>
      <c r="DB1346" s="409"/>
      <c r="DC1346" s="409"/>
      <c r="DD1346" s="409"/>
      <c r="DE1346" s="409"/>
      <c r="DF1346" s="409"/>
      <c r="DG1346" s="409"/>
      <c r="DH1346" s="409"/>
      <c r="DR1346" s="409"/>
      <c r="DS1346" s="409"/>
      <c r="DT1346" s="409"/>
      <c r="DU1346" s="409"/>
      <c r="DV1346" s="409"/>
      <c r="DW1346" s="409"/>
      <c r="DX1346" s="409"/>
      <c r="EH1346" s="409"/>
      <c r="EI1346" s="409"/>
      <c r="EJ1346" s="409"/>
      <c r="EK1346" s="409"/>
      <c r="EL1346" s="409"/>
      <c r="EM1346" s="409"/>
      <c r="EN1346" s="409"/>
      <c r="EX1346" s="409"/>
      <c r="EY1346" s="409"/>
      <c r="EZ1346" s="409"/>
      <c r="FA1346" s="409"/>
      <c r="FB1346" s="409"/>
      <c r="FC1346" s="409"/>
      <c r="FD1346" s="409"/>
      <c r="FN1346" s="409"/>
      <c r="FO1346" s="409"/>
      <c r="FP1346" s="409"/>
      <c r="FQ1346" s="409"/>
      <c r="FR1346" s="409"/>
      <c r="FS1346" s="409"/>
      <c r="FT1346" s="409"/>
      <c r="GD1346" s="409"/>
      <c r="GE1346" s="409"/>
      <c r="GF1346" s="409"/>
      <c r="GG1346" s="409"/>
      <c r="GH1346" s="409"/>
      <c r="GI1346" s="409"/>
      <c r="GJ1346" s="409"/>
      <c r="GT1346" s="409"/>
      <c r="GU1346" s="409"/>
      <c r="GV1346" s="409"/>
      <c r="GW1346" s="409"/>
      <c r="GX1346" s="409"/>
      <c r="GY1346" s="409"/>
      <c r="GZ1346" s="409"/>
      <c r="HJ1346" s="409"/>
      <c r="HK1346" s="409"/>
      <c r="HL1346" s="409"/>
      <c r="HM1346" s="409"/>
      <c r="HN1346" s="409"/>
      <c r="HO1346" s="409"/>
      <c r="HP1346" s="409"/>
      <c r="HZ1346" s="409"/>
      <c r="IA1346" s="409"/>
      <c r="IB1346" s="409"/>
      <c r="IC1346" s="409"/>
      <c r="ID1346" s="409"/>
      <c r="IE1346" s="409"/>
      <c r="IF1346" s="409"/>
      <c r="IP1346" s="409"/>
      <c r="IQ1346" s="409"/>
      <c r="IR1346" s="409"/>
      <c r="IS1346" s="409"/>
      <c r="IT1346" s="409"/>
      <c r="IU1346" s="409"/>
      <c r="IV1346" s="409"/>
    </row>
    <row r="1347" spans="10:256">
      <c r="J1347" s="409"/>
      <c r="K1347" s="409"/>
      <c r="L1347" s="409"/>
      <c r="M1347" s="409"/>
      <c r="N1347" s="409"/>
      <c r="O1347" s="409"/>
      <c r="P1347" s="409"/>
      <c r="Q1347" s="409"/>
      <c r="R1347" s="409"/>
      <c r="S1347" s="409"/>
      <c r="T1347" s="409"/>
      <c r="U1347" s="409"/>
      <c r="V1347" s="409"/>
      <c r="W1347" s="409"/>
      <c r="X1347" s="409"/>
      <c r="AP1347" s="409"/>
      <c r="AQ1347" s="409"/>
      <c r="AR1347" s="409"/>
      <c r="AS1347" s="409"/>
      <c r="AT1347" s="409"/>
      <c r="AU1347" s="409"/>
      <c r="AV1347" s="409"/>
      <c r="BF1347" s="409"/>
      <c r="BG1347" s="409"/>
      <c r="BH1347" s="409"/>
      <c r="BI1347" s="409"/>
      <c r="BJ1347" s="409"/>
      <c r="BK1347" s="409"/>
      <c r="BL1347" s="409"/>
      <c r="BV1347" s="409"/>
      <c r="BW1347" s="409"/>
      <c r="BX1347" s="409"/>
      <c r="BY1347" s="409"/>
      <c r="BZ1347" s="409"/>
      <c r="CA1347" s="409"/>
      <c r="CB1347" s="409"/>
      <c r="CL1347" s="409"/>
      <c r="CM1347" s="409"/>
      <c r="CN1347" s="409"/>
      <c r="CO1347" s="409"/>
      <c r="CP1347" s="409"/>
      <c r="CQ1347" s="409"/>
      <c r="CR1347" s="409"/>
      <c r="DB1347" s="409"/>
      <c r="DC1347" s="409"/>
      <c r="DD1347" s="409"/>
      <c r="DE1347" s="409"/>
      <c r="DF1347" s="409"/>
      <c r="DG1347" s="409"/>
      <c r="DH1347" s="409"/>
      <c r="DR1347" s="409"/>
      <c r="DS1347" s="409"/>
      <c r="DT1347" s="409"/>
      <c r="DU1347" s="409"/>
      <c r="DV1347" s="409"/>
      <c r="DW1347" s="409"/>
      <c r="DX1347" s="409"/>
      <c r="EH1347" s="409"/>
      <c r="EI1347" s="409"/>
      <c r="EJ1347" s="409"/>
      <c r="EK1347" s="409"/>
      <c r="EL1347" s="409"/>
      <c r="EM1347" s="409"/>
      <c r="EN1347" s="409"/>
      <c r="EX1347" s="409"/>
      <c r="EY1347" s="409"/>
      <c r="EZ1347" s="409"/>
      <c r="FA1347" s="409"/>
      <c r="FB1347" s="409"/>
      <c r="FC1347" s="409"/>
      <c r="FD1347" s="409"/>
      <c r="FN1347" s="409"/>
      <c r="FO1347" s="409"/>
      <c r="FP1347" s="409"/>
      <c r="FQ1347" s="409"/>
      <c r="FR1347" s="409"/>
      <c r="FS1347" s="409"/>
      <c r="FT1347" s="409"/>
      <c r="GD1347" s="409"/>
      <c r="GE1347" s="409"/>
      <c r="GF1347" s="409"/>
      <c r="GG1347" s="409"/>
      <c r="GH1347" s="409"/>
      <c r="GI1347" s="409"/>
      <c r="GJ1347" s="409"/>
      <c r="GT1347" s="409"/>
      <c r="GU1347" s="409"/>
      <c r="GV1347" s="409"/>
      <c r="GW1347" s="409"/>
      <c r="GX1347" s="409"/>
      <c r="GY1347" s="409"/>
      <c r="GZ1347" s="409"/>
      <c r="HJ1347" s="409"/>
      <c r="HK1347" s="409"/>
      <c r="HL1347" s="409"/>
      <c r="HM1347" s="409"/>
      <c r="HN1347" s="409"/>
      <c r="HO1347" s="409"/>
      <c r="HP1347" s="409"/>
      <c r="HZ1347" s="409"/>
      <c r="IA1347" s="409"/>
      <c r="IB1347" s="409"/>
      <c r="IC1347" s="409"/>
      <c r="ID1347" s="409"/>
      <c r="IE1347" s="409"/>
      <c r="IF1347" s="409"/>
      <c r="IP1347" s="409"/>
      <c r="IQ1347" s="409"/>
      <c r="IR1347" s="409"/>
      <c r="IS1347" s="409"/>
      <c r="IT1347" s="409"/>
      <c r="IU1347" s="409"/>
      <c r="IV1347" s="409"/>
    </row>
    <row r="1348" spans="10:256">
      <c r="J1348" s="409"/>
      <c r="K1348" s="409"/>
      <c r="L1348" s="409"/>
      <c r="M1348" s="409"/>
      <c r="N1348" s="409"/>
      <c r="O1348" s="409"/>
      <c r="P1348" s="409"/>
      <c r="Q1348" s="409"/>
      <c r="R1348" s="409"/>
      <c r="S1348" s="409"/>
      <c r="T1348" s="409"/>
      <c r="U1348" s="409"/>
      <c r="V1348" s="409"/>
      <c r="W1348" s="409"/>
      <c r="X1348" s="409"/>
      <c r="AP1348" s="409"/>
      <c r="AQ1348" s="409"/>
      <c r="AR1348" s="409"/>
      <c r="AS1348" s="409"/>
      <c r="AT1348" s="409"/>
      <c r="AU1348" s="409"/>
      <c r="AV1348" s="409"/>
      <c r="BF1348" s="409"/>
      <c r="BG1348" s="409"/>
      <c r="BH1348" s="409"/>
      <c r="BI1348" s="409"/>
      <c r="BJ1348" s="409"/>
      <c r="BK1348" s="409"/>
      <c r="BL1348" s="409"/>
      <c r="BV1348" s="409"/>
      <c r="BW1348" s="409"/>
      <c r="BX1348" s="409"/>
      <c r="BY1348" s="409"/>
      <c r="BZ1348" s="409"/>
      <c r="CA1348" s="409"/>
      <c r="CB1348" s="409"/>
      <c r="CL1348" s="409"/>
      <c r="CM1348" s="409"/>
      <c r="CN1348" s="409"/>
      <c r="CO1348" s="409"/>
      <c r="CP1348" s="409"/>
      <c r="CQ1348" s="409"/>
      <c r="CR1348" s="409"/>
      <c r="DB1348" s="409"/>
      <c r="DC1348" s="409"/>
      <c r="DD1348" s="409"/>
      <c r="DE1348" s="409"/>
      <c r="DF1348" s="409"/>
      <c r="DG1348" s="409"/>
      <c r="DH1348" s="409"/>
      <c r="DR1348" s="409"/>
      <c r="DS1348" s="409"/>
      <c r="DT1348" s="409"/>
      <c r="DU1348" s="409"/>
      <c r="DV1348" s="409"/>
      <c r="DW1348" s="409"/>
      <c r="DX1348" s="409"/>
      <c r="EH1348" s="409"/>
      <c r="EI1348" s="409"/>
      <c r="EJ1348" s="409"/>
      <c r="EK1348" s="409"/>
      <c r="EL1348" s="409"/>
      <c r="EM1348" s="409"/>
      <c r="EN1348" s="409"/>
      <c r="EX1348" s="409"/>
      <c r="EY1348" s="409"/>
      <c r="EZ1348" s="409"/>
      <c r="FA1348" s="409"/>
      <c r="FB1348" s="409"/>
      <c r="FC1348" s="409"/>
      <c r="FD1348" s="409"/>
      <c r="FN1348" s="409"/>
      <c r="FO1348" s="409"/>
      <c r="FP1348" s="409"/>
      <c r="FQ1348" s="409"/>
      <c r="FR1348" s="409"/>
      <c r="FS1348" s="409"/>
      <c r="FT1348" s="409"/>
      <c r="GD1348" s="409"/>
      <c r="GE1348" s="409"/>
      <c r="GF1348" s="409"/>
      <c r="GG1348" s="409"/>
      <c r="GH1348" s="409"/>
      <c r="GI1348" s="409"/>
      <c r="GJ1348" s="409"/>
      <c r="GT1348" s="409"/>
      <c r="GU1348" s="409"/>
      <c r="GV1348" s="409"/>
      <c r="GW1348" s="409"/>
      <c r="GX1348" s="409"/>
      <c r="GY1348" s="409"/>
      <c r="GZ1348" s="409"/>
      <c r="HJ1348" s="409"/>
      <c r="HK1348" s="409"/>
      <c r="HL1348" s="409"/>
      <c r="HM1348" s="409"/>
      <c r="HN1348" s="409"/>
      <c r="HO1348" s="409"/>
      <c r="HP1348" s="409"/>
      <c r="HZ1348" s="409"/>
      <c r="IA1348" s="409"/>
      <c r="IB1348" s="409"/>
      <c r="IC1348" s="409"/>
      <c r="ID1348" s="409"/>
      <c r="IE1348" s="409"/>
      <c r="IF1348" s="409"/>
      <c r="IP1348" s="409"/>
      <c r="IQ1348" s="409"/>
      <c r="IR1348" s="409"/>
      <c r="IS1348" s="409"/>
      <c r="IT1348" s="409"/>
      <c r="IU1348" s="409"/>
      <c r="IV1348" s="409"/>
    </row>
    <row r="1349" spans="10:256">
      <c r="J1349" s="409"/>
      <c r="K1349" s="409"/>
      <c r="L1349" s="409"/>
      <c r="M1349" s="409"/>
      <c r="N1349" s="409"/>
      <c r="O1349" s="409"/>
      <c r="P1349" s="409"/>
      <c r="Q1349" s="409"/>
      <c r="R1349" s="409"/>
      <c r="S1349" s="409"/>
      <c r="T1349" s="409"/>
      <c r="U1349" s="409"/>
      <c r="V1349" s="409"/>
      <c r="W1349" s="409"/>
      <c r="X1349" s="409"/>
      <c r="AP1349" s="409"/>
      <c r="AQ1349" s="409"/>
      <c r="AR1349" s="409"/>
      <c r="AS1349" s="409"/>
      <c r="AT1349" s="409"/>
      <c r="AU1349" s="409"/>
      <c r="AV1349" s="409"/>
      <c r="BF1349" s="409"/>
      <c r="BG1349" s="409"/>
      <c r="BH1349" s="409"/>
      <c r="BI1349" s="409"/>
      <c r="BJ1349" s="409"/>
      <c r="BK1349" s="409"/>
      <c r="BL1349" s="409"/>
      <c r="BV1349" s="409"/>
      <c r="BW1349" s="409"/>
      <c r="BX1349" s="409"/>
      <c r="BY1349" s="409"/>
      <c r="BZ1349" s="409"/>
      <c r="CA1349" s="409"/>
      <c r="CB1349" s="409"/>
      <c r="CL1349" s="409"/>
      <c r="CM1349" s="409"/>
      <c r="CN1349" s="409"/>
      <c r="CO1349" s="409"/>
      <c r="CP1349" s="409"/>
      <c r="CQ1349" s="409"/>
      <c r="CR1349" s="409"/>
      <c r="DB1349" s="409"/>
      <c r="DC1349" s="409"/>
      <c r="DD1349" s="409"/>
      <c r="DE1349" s="409"/>
      <c r="DF1349" s="409"/>
      <c r="DG1349" s="409"/>
      <c r="DH1349" s="409"/>
      <c r="DR1349" s="409"/>
      <c r="DS1349" s="409"/>
      <c r="DT1349" s="409"/>
      <c r="DU1349" s="409"/>
      <c r="DV1349" s="409"/>
      <c r="DW1349" s="409"/>
      <c r="DX1349" s="409"/>
      <c r="EH1349" s="409"/>
      <c r="EI1349" s="409"/>
      <c r="EJ1349" s="409"/>
      <c r="EK1349" s="409"/>
      <c r="EL1349" s="409"/>
      <c r="EM1349" s="409"/>
      <c r="EN1349" s="409"/>
      <c r="EX1349" s="409"/>
      <c r="EY1349" s="409"/>
      <c r="EZ1349" s="409"/>
      <c r="FA1349" s="409"/>
      <c r="FB1349" s="409"/>
      <c r="FC1349" s="409"/>
      <c r="FD1349" s="409"/>
      <c r="FN1349" s="409"/>
      <c r="FO1349" s="409"/>
      <c r="FP1349" s="409"/>
      <c r="FQ1349" s="409"/>
      <c r="FR1349" s="409"/>
      <c r="FS1349" s="409"/>
      <c r="FT1349" s="409"/>
      <c r="GD1349" s="409"/>
      <c r="GE1349" s="409"/>
      <c r="GF1349" s="409"/>
      <c r="GG1349" s="409"/>
      <c r="GH1349" s="409"/>
      <c r="GI1349" s="409"/>
      <c r="GJ1349" s="409"/>
      <c r="GT1349" s="409"/>
      <c r="GU1349" s="409"/>
      <c r="GV1349" s="409"/>
      <c r="GW1349" s="409"/>
      <c r="GX1349" s="409"/>
      <c r="GY1349" s="409"/>
      <c r="GZ1349" s="409"/>
      <c r="HJ1349" s="409"/>
      <c r="HK1349" s="409"/>
      <c r="HL1349" s="409"/>
      <c r="HM1349" s="409"/>
      <c r="HN1349" s="409"/>
      <c r="HO1349" s="409"/>
      <c r="HP1349" s="409"/>
      <c r="HZ1349" s="409"/>
      <c r="IA1349" s="409"/>
      <c r="IB1349" s="409"/>
      <c r="IC1349" s="409"/>
      <c r="ID1349" s="409"/>
      <c r="IE1349" s="409"/>
      <c r="IF1349" s="409"/>
      <c r="IP1349" s="409"/>
      <c r="IQ1349" s="409"/>
      <c r="IR1349" s="409"/>
      <c r="IS1349" s="409"/>
      <c r="IT1349" s="409"/>
      <c r="IU1349" s="409"/>
      <c r="IV1349" s="409"/>
    </row>
    <row r="1350" spans="10:256">
      <c r="J1350" s="409"/>
      <c r="K1350" s="409"/>
      <c r="L1350" s="409"/>
      <c r="M1350" s="409"/>
      <c r="N1350" s="409"/>
      <c r="O1350" s="409"/>
      <c r="P1350" s="409"/>
      <c r="Q1350" s="409"/>
      <c r="R1350" s="409"/>
      <c r="S1350" s="409"/>
      <c r="T1350" s="409"/>
      <c r="U1350" s="409"/>
      <c r="V1350" s="409"/>
      <c r="W1350" s="409"/>
      <c r="X1350" s="409"/>
      <c r="AP1350" s="409"/>
      <c r="AQ1350" s="409"/>
      <c r="AR1350" s="409"/>
      <c r="AS1350" s="409"/>
      <c r="AT1350" s="409"/>
      <c r="AU1350" s="409"/>
      <c r="AV1350" s="409"/>
      <c r="BF1350" s="409"/>
      <c r="BG1350" s="409"/>
      <c r="BH1350" s="409"/>
      <c r="BI1350" s="409"/>
      <c r="BJ1350" s="409"/>
      <c r="BK1350" s="409"/>
      <c r="BL1350" s="409"/>
      <c r="BV1350" s="409"/>
      <c r="BW1350" s="409"/>
      <c r="BX1350" s="409"/>
      <c r="BY1350" s="409"/>
      <c r="BZ1350" s="409"/>
      <c r="CA1350" s="409"/>
      <c r="CB1350" s="409"/>
      <c r="CL1350" s="409"/>
      <c r="CM1350" s="409"/>
      <c r="CN1350" s="409"/>
      <c r="CO1350" s="409"/>
      <c r="CP1350" s="409"/>
      <c r="CQ1350" s="409"/>
      <c r="CR1350" s="409"/>
      <c r="DB1350" s="409"/>
      <c r="DC1350" s="409"/>
      <c r="DD1350" s="409"/>
      <c r="DE1350" s="409"/>
      <c r="DF1350" s="409"/>
      <c r="DG1350" s="409"/>
      <c r="DH1350" s="409"/>
      <c r="DR1350" s="409"/>
      <c r="DS1350" s="409"/>
      <c r="DT1350" s="409"/>
      <c r="DU1350" s="409"/>
      <c r="DV1350" s="409"/>
      <c r="DW1350" s="409"/>
      <c r="DX1350" s="409"/>
      <c r="EH1350" s="409"/>
      <c r="EI1350" s="409"/>
      <c r="EJ1350" s="409"/>
      <c r="EK1350" s="409"/>
      <c r="EL1350" s="409"/>
      <c r="EM1350" s="409"/>
      <c r="EN1350" s="409"/>
      <c r="EX1350" s="409"/>
      <c r="EY1350" s="409"/>
      <c r="EZ1350" s="409"/>
      <c r="FA1350" s="409"/>
      <c r="FB1350" s="409"/>
      <c r="FC1350" s="409"/>
      <c r="FD1350" s="409"/>
      <c r="FN1350" s="409"/>
      <c r="FO1350" s="409"/>
      <c r="FP1350" s="409"/>
      <c r="FQ1350" s="409"/>
      <c r="FR1350" s="409"/>
      <c r="FS1350" s="409"/>
      <c r="FT1350" s="409"/>
      <c r="GD1350" s="409"/>
      <c r="GE1350" s="409"/>
      <c r="GF1350" s="409"/>
      <c r="GG1350" s="409"/>
      <c r="GH1350" s="409"/>
      <c r="GI1350" s="409"/>
      <c r="GJ1350" s="409"/>
      <c r="GT1350" s="409"/>
      <c r="GU1350" s="409"/>
      <c r="GV1350" s="409"/>
      <c r="GW1350" s="409"/>
      <c r="GX1350" s="409"/>
      <c r="GY1350" s="409"/>
      <c r="GZ1350" s="409"/>
      <c r="HJ1350" s="409"/>
      <c r="HK1350" s="409"/>
      <c r="HL1350" s="409"/>
      <c r="HM1350" s="409"/>
      <c r="HN1350" s="409"/>
      <c r="HO1350" s="409"/>
      <c r="HP1350" s="409"/>
      <c r="HZ1350" s="409"/>
      <c r="IA1350" s="409"/>
      <c r="IB1350" s="409"/>
      <c r="IC1350" s="409"/>
      <c r="ID1350" s="409"/>
      <c r="IE1350" s="409"/>
      <c r="IF1350" s="409"/>
      <c r="IP1350" s="409"/>
      <c r="IQ1350" s="409"/>
      <c r="IR1350" s="409"/>
      <c r="IS1350" s="409"/>
      <c r="IT1350" s="409"/>
      <c r="IU1350" s="409"/>
      <c r="IV1350" s="409"/>
    </row>
    <row r="1351" spans="10:256">
      <c r="J1351" s="409"/>
      <c r="K1351" s="409"/>
      <c r="L1351" s="409"/>
      <c r="M1351" s="409"/>
      <c r="N1351" s="409"/>
      <c r="O1351" s="409"/>
      <c r="P1351" s="409"/>
      <c r="Q1351" s="409"/>
      <c r="R1351" s="409"/>
      <c r="S1351" s="409"/>
      <c r="T1351" s="409"/>
      <c r="U1351" s="409"/>
      <c r="V1351" s="409"/>
      <c r="W1351" s="409"/>
      <c r="X1351" s="409"/>
      <c r="AP1351" s="409"/>
      <c r="AQ1351" s="409"/>
      <c r="AR1351" s="409"/>
      <c r="AS1351" s="409"/>
      <c r="AT1351" s="409"/>
      <c r="AU1351" s="409"/>
      <c r="AV1351" s="409"/>
      <c r="BF1351" s="409"/>
      <c r="BG1351" s="409"/>
      <c r="BH1351" s="409"/>
      <c r="BI1351" s="409"/>
      <c r="BJ1351" s="409"/>
      <c r="BK1351" s="409"/>
      <c r="BL1351" s="409"/>
      <c r="BV1351" s="409"/>
      <c r="BW1351" s="409"/>
      <c r="BX1351" s="409"/>
      <c r="BY1351" s="409"/>
      <c r="BZ1351" s="409"/>
      <c r="CA1351" s="409"/>
      <c r="CB1351" s="409"/>
      <c r="CL1351" s="409"/>
      <c r="CM1351" s="409"/>
      <c r="CN1351" s="409"/>
      <c r="CO1351" s="409"/>
      <c r="CP1351" s="409"/>
      <c r="CQ1351" s="409"/>
      <c r="CR1351" s="409"/>
      <c r="DB1351" s="409"/>
      <c r="DC1351" s="409"/>
      <c r="DD1351" s="409"/>
      <c r="DE1351" s="409"/>
      <c r="DF1351" s="409"/>
      <c r="DG1351" s="409"/>
      <c r="DH1351" s="409"/>
      <c r="DR1351" s="409"/>
      <c r="DS1351" s="409"/>
      <c r="DT1351" s="409"/>
      <c r="DU1351" s="409"/>
      <c r="DV1351" s="409"/>
      <c r="DW1351" s="409"/>
      <c r="DX1351" s="409"/>
      <c r="EH1351" s="409"/>
      <c r="EI1351" s="409"/>
      <c r="EJ1351" s="409"/>
      <c r="EK1351" s="409"/>
      <c r="EL1351" s="409"/>
      <c r="EM1351" s="409"/>
      <c r="EN1351" s="409"/>
      <c r="EX1351" s="409"/>
      <c r="EY1351" s="409"/>
      <c r="EZ1351" s="409"/>
      <c r="FA1351" s="409"/>
      <c r="FB1351" s="409"/>
      <c r="FC1351" s="409"/>
      <c r="FD1351" s="409"/>
      <c r="FN1351" s="409"/>
      <c r="FO1351" s="409"/>
      <c r="FP1351" s="409"/>
      <c r="FQ1351" s="409"/>
      <c r="FR1351" s="409"/>
      <c r="FS1351" s="409"/>
      <c r="FT1351" s="409"/>
      <c r="GD1351" s="409"/>
      <c r="GE1351" s="409"/>
      <c r="GF1351" s="409"/>
      <c r="GG1351" s="409"/>
      <c r="GH1351" s="409"/>
      <c r="GI1351" s="409"/>
      <c r="GJ1351" s="409"/>
      <c r="GT1351" s="409"/>
      <c r="GU1351" s="409"/>
      <c r="GV1351" s="409"/>
      <c r="GW1351" s="409"/>
      <c r="GX1351" s="409"/>
      <c r="GY1351" s="409"/>
      <c r="GZ1351" s="409"/>
      <c r="HJ1351" s="409"/>
      <c r="HK1351" s="409"/>
      <c r="HL1351" s="409"/>
      <c r="HM1351" s="409"/>
      <c r="HN1351" s="409"/>
      <c r="HO1351" s="409"/>
      <c r="HP1351" s="409"/>
      <c r="HZ1351" s="409"/>
      <c r="IA1351" s="409"/>
      <c r="IB1351" s="409"/>
      <c r="IC1351" s="409"/>
      <c r="ID1351" s="409"/>
      <c r="IE1351" s="409"/>
      <c r="IF1351" s="409"/>
      <c r="IP1351" s="409"/>
      <c r="IQ1351" s="409"/>
      <c r="IR1351" s="409"/>
      <c r="IS1351" s="409"/>
      <c r="IT1351" s="409"/>
      <c r="IU1351" s="409"/>
      <c r="IV1351" s="409"/>
    </row>
    <row r="1352" spans="10:256">
      <c r="J1352" s="409"/>
      <c r="K1352" s="409"/>
      <c r="L1352" s="409"/>
      <c r="M1352" s="409"/>
      <c r="N1352" s="409"/>
      <c r="O1352" s="409"/>
      <c r="P1352" s="409"/>
      <c r="Q1352" s="409"/>
      <c r="R1352" s="409"/>
      <c r="S1352" s="409"/>
      <c r="T1352" s="409"/>
      <c r="U1352" s="409"/>
      <c r="V1352" s="409"/>
      <c r="W1352" s="409"/>
      <c r="X1352" s="409"/>
      <c r="AP1352" s="409"/>
      <c r="AQ1352" s="409"/>
      <c r="AR1352" s="409"/>
      <c r="AS1352" s="409"/>
      <c r="AT1352" s="409"/>
      <c r="AU1352" s="409"/>
      <c r="AV1352" s="409"/>
      <c r="BF1352" s="409"/>
      <c r="BG1352" s="409"/>
      <c r="BH1352" s="409"/>
      <c r="BI1352" s="409"/>
      <c r="BJ1352" s="409"/>
      <c r="BK1352" s="409"/>
      <c r="BL1352" s="409"/>
      <c r="BV1352" s="409"/>
      <c r="BW1352" s="409"/>
      <c r="BX1352" s="409"/>
      <c r="BY1352" s="409"/>
      <c r="BZ1352" s="409"/>
      <c r="CA1352" s="409"/>
      <c r="CB1352" s="409"/>
      <c r="CL1352" s="409"/>
      <c r="CM1352" s="409"/>
      <c r="CN1352" s="409"/>
      <c r="CO1352" s="409"/>
      <c r="CP1352" s="409"/>
      <c r="CQ1352" s="409"/>
      <c r="CR1352" s="409"/>
      <c r="DB1352" s="409"/>
      <c r="DC1352" s="409"/>
      <c r="DD1352" s="409"/>
      <c r="DE1352" s="409"/>
      <c r="DF1352" s="409"/>
      <c r="DG1352" s="409"/>
      <c r="DH1352" s="409"/>
      <c r="DR1352" s="409"/>
      <c r="DS1352" s="409"/>
      <c r="DT1352" s="409"/>
      <c r="DU1352" s="409"/>
      <c r="DV1352" s="409"/>
      <c r="DW1352" s="409"/>
      <c r="DX1352" s="409"/>
      <c r="EH1352" s="409"/>
      <c r="EI1352" s="409"/>
      <c r="EJ1352" s="409"/>
      <c r="EK1352" s="409"/>
      <c r="EL1352" s="409"/>
      <c r="EM1352" s="409"/>
      <c r="EN1352" s="409"/>
      <c r="EX1352" s="409"/>
      <c r="EY1352" s="409"/>
      <c r="EZ1352" s="409"/>
      <c r="FA1352" s="409"/>
      <c r="FB1352" s="409"/>
      <c r="FC1352" s="409"/>
      <c r="FD1352" s="409"/>
      <c r="FN1352" s="409"/>
      <c r="FO1352" s="409"/>
      <c r="FP1352" s="409"/>
      <c r="FQ1352" s="409"/>
      <c r="FR1352" s="409"/>
      <c r="FS1352" s="409"/>
      <c r="FT1352" s="409"/>
      <c r="GD1352" s="409"/>
      <c r="GE1352" s="409"/>
      <c r="GF1352" s="409"/>
      <c r="GG1352" s="409"/>
      <c r="GH1352" s="409"/>
      <c r="GI1352" s="409"/>
      <c r="GJ1352" s="409"/>
      <c r="GT1352" s="409"/>
      <c r="GU1352" s="409"/>
      <c r="GV1352" s="409"/>
      <c r="GW1352" s="409"/>
      <c r="GX1352" s="409"/>
      <c r="GY1352" s="409"/>
      <c r="GZ1352" s="409"/>
      <c r="HJ1352" s="409"/>
      <c r="HK1352" s="409"/>
      <c r="HL1352" s="409"/>
      <c r="HM1352" s="409"/>
      <c r="HN1352" s="409"/>
      <c r="HO1352" s="409"/>
      <c r="HP1352" s="409"/>
      <c r="HZ1352" s="409"/>
      <c r="IA1352" s="409"/>
      <c r="IB1352" s="409"/>
      <c r="IC1352" s="409"/>
      <c r="ID1352" s="409"/>
      <c r="IE1352" s="409"/>
      <c r="IF1352" s="409"/>
      <c r="IP1352" s="409"/>
      <c r="IQ1352" s="409"/>
      <c r="IR1352" s="409"/>
      <c r="IS1352" s="409"/>
      <c r="IT1352" s="409"/>
      <c r="IU1352" s="409"/>
      <c r="IV1352" s="409"/>
    </row>
    <row r="1353" spans="10:256">
      <c r="J1353" s="409"/>
      <c r="K1353" s="409"/>
      <c r="L1353" s="409"/>
      <c r="M1353" s="409"/>
      <c r="N1353" s="409"/>
      <c r="O1353" s="409"/>
      <c r="P1353" s="409"/>
      <c r="Q1353" s="409"/>
      <c r="R1353" s="409"/>
      <c r="S1353" s="409"/>
      <c r="T1353" s="409"/>
      <c r="U1353" s="409"/>
      <c r="V1353" s="409"/>
      <c r="W1353" s="409"/>
      <c r="X1353" s="409"/>
      <c r="AP1353" s="409"/>
      <c r="AQ1353" s="409"/>
      <c r="AR1353" s="409"/>
      <c r="AS1353" s="409"/>
      <c r="AT1353" s="409"/>
      <c r="AU1353" s="409"/>
      <c r="AV1353" s="409"/>
      <c r="BF1353" s="409"/>
      <c r="BG1353" s="409"/>
      <c r="BH1353" s="409"/>
      <c r="BI1353" s="409"/>
      <c r="BJ1353" s="409"/>
      <c r="BK1353" s="409"/>
      <c r="BL1353" s="409"/>
      <c r="BV1353" s="409"/>
      <c r="BW1353" s="409"/>
      <c r="BX1353" s="409"/>
      <c r="BY1353" s="409"/>
      <c r="BZ1353" s="409"/>
      <c r="CA1353" s="409"/>
      <c r="CB1353" s="409"/>
      <c r="CL1353" s="409"/>
      <c r="CM1353" s="409"/>
      <c r="CN1353" s="409"/>
      <c r="CO1353" s="409"/>
      <c r="CP1353" s="409"/>
      <c r="CQ1353" s="409"/>
      <c r="CR1353" s="409"/>
      <c r="DB1353" s="409"/>
      <c r="DC1353" s="409"/>
      <c r="DD1353" s="409"/>
      <c r="DE1353" s="409"/>
      <c r="DF1353" s="409"/>
      <c r="DG1353" s="409"/>
      <c r="DH1353" s="409"/>
      <c r="DR1353" s="409"/>
      <c r="DS1353" s="409"/>
      <c r="DT1353" s="409"/>
      <c r="DU1353" s="409"/>
      <c r="DV1353" s="409"/>
      <c r="DW1353" s="409"/>
      <c r="DX1353" s="409"/>
      <c r="EH1353" s="409"/>
      <c r="EI1353" s="409"/>
      <c r="EJ1353" s="409"/>
      <c r="EK1353" s="409"/>
      <c r="EL1353" s="409"/>
      <c r="EM1353" s="409"/>
      <c r="EN1353" s="409"/>
      <c r="EX1353" s="409"/>
      <c r="EY1353" s="409"/>
      <c r="EZ1353" s="409"/>
      <c r="FA1353" s="409"/>
      <c r="FB1353" s="409"/>
      <c r="FC1353" s="409"/>
      <c r="FD1353" s="409"/>
      <c r="FN1353" s="409"/>
      <c r="FO1353" s="409"/>
      <c r="FP1353" s="409"/>
      <c r="FQ1353" s="409"/>
      <c r="FR1353" s="409"/>
      <c r="FS1353" s="409"/>
      <c r="FT1353" s="409"/>
      <c r="GD1353" s="409"/>
      <c r="GE1353" s="409"/>
      <c r="GF1353" s="409"/>
      <c r="GG1353" s="409"/>
      <c r="GH1353" s="409"/>
      <c r="GI1353" s="409"/>
      <c r="GJ1353" s="409"/>
      <c r="GT1353" s="409"/>
      <c r="GU1353" s="409"/>
      <c r="GV1353" s="409"/>
      <c r="GW1353" s="409"/>
      <c r="GX1353" s="409"/>
      <c r="GY1353" s="409"/>
      <c r="GZ1353" s="409"/>
      <c r="HJ1353" s="409"/>
      <c r="HK1353" s="409"/>
      <c r="HL1353" s="409"/>
      <c r="HM1353" s="409"/>
      <c r="HN1353" s="409"/>
      <c r="HO1353" s="409"/>
      <c r="HP1353" s="409"/>
      <c r="HZ1353" s="409"/>
      <c r="IA1353" s="409"/>
      <c r="IB1353" s="409"/>
      <c r="IC1353" s="409"/>
      <c r="ID1353" s="409"/>
      <c r="IE1353" s="409"/>
      <c r="IF1353" s="409"/>
      <c r="IP1353" s="409"/>
      <c r="IQ1353" s="409"/>
      <c r="IR1353" s="409"/>
      <c r="IS1353" s="409"/>
      <c r="IT1353" s="409"/>
      <c r="IU1353" s="409"/>
      <c r="IV1353" s="409"/>
    </row>
    <row r="1354" spans="10:256">
      <c r="J1354" s="409"/>
      <c r="K1354" s="409"/>
      <c r="L1354" s="409"/>
      <c r="M1354" s="409"/>
      <c r="N1354" s="409"/>
      <c r="O1354" s="409"/>
      <c r="P1354" s="409"/>
      <c r="Q1354" s="409"/>
      <c r="R1354" s="409"/>
      <c r="S1354" s="409"/>
      <c r="T1354" s="409"/>
      <c r="U1354" s="409"/>
      <c r="V1354" s="409"/>
      <c r="W1354" s="409"/>
      <c r="X1354" s="409"/>
      <c r="AP1354" s="409"/>
      <c r="AQ1354" s="409"/>
      <c r="AR1354" s="409"/>
      <c r="AS1354" s="409"/>
      <c r="AT1354" s="409"/>
      <c r="AU1354" s="409"/>
      <c r="AV1354" s="409"/>
      <c r="BF1354" s="409"/>
      <c r="BG1354" s="409"/>
      <c r="BH1354" s="409"/>
      <c r="BI1354" s="409"/>
      <c r="BJ1354" s="409"/>
      <c r="BK1354" s="409"/>
      <c r="BL1354" s="409"/>
      <c r="BV1354" s="409"/>
      <c r="BW1354" s="409"/>
      <c r="BX1354" s="409"/>
      <c r="BY1354" s="409"/>
      <c r="BZ1354" s="409"/>
      <c r="CA1354" s="409"/>
      <c r="CB1354" s="409"/>
      <c r="CL1354" s="409"/>
      <c r="CM1354" s="409"/>
      <c r="CN1354" s="409"/>
      <c r="CO1354" s="409"/>
      <c r="CP1354" s="409"/>
      <c r="CQ1354" s="409"/>
      <c r="CR1354" s="409"/>
      <c r="DB1354" s="409"/>
      <c r="DC1354" s="409"/>
      <c r="DD1354" s="409"/>
      <c r="DE1354" s="409"/>
      <c r="DF1354" s="409"/>
      <c r="DG1354" s="409"/>
      <c r="DH1354" s="409"/>
      <c r="DR1354" s="409"/>
      <c r="DS1354" s="409"/>
      <c r="DT1354" s="409"/>
      <c r="DU1354" s="409"/>
      <c r="DV1354" s="409"/>
      <c r="DW1354" s="409"/>
      <c r="DX1354" s="409"/>
      <c r="EH1354" s="409"/>
      <c r="EI1354" s="409"/>
      <c r="EJ1354" s="409"/>
      <c r="EK1354" s="409"/>
      <c r="EL1354" s="409"/>
      <c r="EM1354" s="409"/>
      <c r="EN1354" s="409"/>
      <c r="EX1354" s="409"/>
      <c r="EY1354" s="409"/>
      <c r="EZ1354" s="409"/>
      <c r="FA1354" s="409"/>
      <c r="FB1354" s="409"/>
      <c r="FC1354" s="409"/>
      <c r="FD1354" s="409"/>
      <c r="FN1354" s="409"/>
      <c r="FO1354" s="409"/>
      <c r="FP1354" s="409"/>
      <c r="FQ1354" s="409"/>
      <c r="FR1354" s="409"/>
      <c r="FS1354" s="409"/>
      <c r="FT1354" s="409"/>
      <c r="GD1354" s="409"/>
      <c r="GE1354" s="409"/>
      <c r="GF1354" s="409"/>
      <c r="GG1354" s="409"/>
      <c r="GH1354" s="409"/>
      <c r="GI1354" s="409"/>
      <c r="GJ1354" s="409"/>
      <c r="GT1354" s="409"/>
      <c r="GU1354" s="409"/>
      <c r="GV1354" s="409"/>
      <c r="GW1354" s="409"/>
      <c r="GX1354" s="409"/>
      <c r="GY1354" s="409"/>
      <c r="GZ1354" s="409"/>
      <c r="HJ1354" s="409"/>
      <c r="HK1354" s="409"/>
      <c r="HL1354" s="409"/>
      <c r="HM1354" s="409"/>
      <c r="HN1354" s="409"/>
      <c r="HO1354" s="409"/>
      <c r="HP1354" s="409"/>
      <c r="HZ1354" s="409"/>
      <c r="IA1354" s="409"/>
      <c r="IB1354" s="409"/>
      <c r="IC1354" s="409"/>
      <c r="ID1354" s="409"/>
      <c r="IE1354" s="409"/>
      <c r="IF1354" s="409"/>
      <c r="IP1354" s="409"/>
      <c r="IQ1354" s="409"/>
      <c r="IR1354" s="409"/>
      <c r="IS1354" s="409"/>
      <c r="IT1354" s="409"/>
      <c r="IU1354" s="409"/>
      <c r="IV1354" s="409"/>
    </row>
    <row r="1355" spans="10:256">
      <c r="J1355" s="409"/>
      <c r="K1355" s="409"/>
      <c r="L1355" s="409"/>
      <c r="M1355" s="409"/>
      <c r="N1355" s="409"/>
      <c r="O1355" s="409"/>
      <c r="P1355" s="409"/>
      <c r="Q1355" s="409"/>
      <c r="R1355" s="409"/>
      <c r="S1355" s="409"/>
      <c r="T1355" s="409"/>
      <c r="U1355" s="409"/>
      <c r="V1355" s="409"/>
      <c r="W1355" s="409"/>
      <c r="X1355" s="409"/>
      <c r="AP1355" s="409"/>
      <c r="AQ1355" s="409"/>
      <c r="AR1355" s="409"/>
      <c r="AS1355" s="409"/>
      <c r="AT1355" s="409"/>
      <c r="AU1355" s="409"/>
      <c r="AV1355" s="409"/>
      <c r="BF1355" s="409"/>
      <c r="BG1355" s="409"/>
      <c r="BH1355" s="409"/>
      <c r="BI1355" s="409"/>
      <c r="BJ1355" s="409"/>
      <c r="BK1355" s="409"/>
      <c r="BL1355" s="409"/>
      <c r="BV1355" s="409"/>
      <c r="BW1355" s="409"/>
      <c r="BX1355" s="409"/>
      <c r="BY1355" s="409"/>
      <c r="BZ1355" s="409"/>
      <c r="CA1355" s="409"/>
      <c r="CB1355" s="409"/>
      <c r="CL1355" s="409"/>
      <c r="CM1355" s="409"/>
      <c r="CN1355" s="409"/>
      <c r="CO1355" s="409"/>
      <c r="CP1355" s="409"/>
      <c r="CQ1355" s="409"/>
      <c r="CR1355" s="409"/>
      <c r="DB1355" s="409"/>
      <c r="DC1355" s="409"/>
      <c r="DD1355" s="409"/>
      <c r="DE1355" s="409"/>
      <c r="DF1355" s="409"/>
      <c r="DG1355" s="409"/>
      <c r="DH1355" s="409"/>
      <c r="DR1355" s="409"/>
      <c r="DS1355" s="409"/>
      <c r="DT1355" s="409"/>
      <c r="DU1355" s="409"/>
      <c r="DV1355" s="409"/>
      <c r="DW1355" s="409"/>
      <c r="DX1355" s="409"/>
      <c r="EH1355" s="409"/>
      <c r="EI1355" s="409"/>
      <c r="EJ1355" s="409"/>
      <c r="EK1355" s="409"/>
      <c r="EL1355" s="409"/>
      <c r="EM1355" s="409"/>
      <c r="EN1355" s="409"/>
      <c r="EX1355" s="409"/>
      <c r="EY1355" s="409"/>
      <c r="EZ1355" s="409"/>
      <c r="FA1355" s="409"/>
      <c r="FB1355" s="409"/>
      <c r="FC1355" s="409"/>
      <c r="FD1355" s="409"/>
      <c r="FN1355" s="409"/>
      <c r="FO1355" s="409"/>
      <c r="FP1355" s="409"/>
      <c r="FQ1355" s="409"/>
      <c r="FR1355" s="409"/>
      <c r="FS1355" s="409"/>
      <c r="FT1355" s="409"/>
      <c r="GD1355" s="409"/>
      <c r="GE1355" s="409"/>
      <c r="GF1355" s="409"/>
      <c r="GG1355" s="409"/>
      <c r="GH1355" s="409"/>
      <c r="GI1355" s="409"/>
      <c r="GJ1355" s="409"/>
      <c r="GT1355" s="409"/>
      <c r="GU1355" s="409"/>
      <c r="GV1355" s="409"/>
      <c r="GW1355" s="409"/>
      <c r="GX1355" s="409"/>
      <c r="GY1355" s="409"/>
      <c r="GZ1355" s="409"/>
      <c r="HJ1355" s="409"/>
      <c r="HK1355" s="409"/>
      <c r="HL1355" s="409"/>
      <c r="HM1355" s="409"/>
      <c r="HN1355" s="409"/>
      <c r="HO1355" s="409"/>
      <c r="HP1355" s="409"/>
      <c r="HZ1355" s="409"/>
      <c r="IA1355" s="409"/>
      <c r="IB1355" s="409"/>
      <c r="IC1355" s="409"/>
      <c r="ID1355" s="409"/>
      <c r="IE1355" s="409"/>
      <c r="IF1355" s="409"/>
      <c r="IP1355" s="409"/>
      <c r="IQ1355" s="409"/>
      <c r="IR1355" s="409"/>
      <c r="IS1355" s="409"/>
      <c r="IT1355" s="409"/>
      <c r="IU1355" s="409"/>
      <c r="IV1355" s="409"/>
    </row>
    <row r="1356" spans="10:256">
      <c r="J1356" s="409"/>
      <c r="K1356" s="409"/>
      <c r="L1356" s="409"/>
      <c r="M1356" s="409"/>
      <c r="N1356" s="409"/>
      <c r="O1356" s="409"/>
      <c r="P1356" s="409"/>
      <c r="Q1356" s="409"/>
      <c r="R1356" s="409"/>
      <c r="S1356" s="409"/>
      <c r="T1356" s="409"/>
      <c r="U1356" s="409"/>
      <c r="V1356" s="409"/>
      <c r="W1356" s="409"/>
      <c r="X1356" s="409"/>
      <c r="AP1356" s="409"/>
      <c r="AQ1356" s="409"/>
      <c r="AR1356" s="409"/>
      <c r="AS1356" s="409"/>
      <c r="AT1356" s="409"/>
      <c r="AU1356" s="409"/>
      <c r="AV1356" s="409"/>
      <c r="BF1356" s="409"/>
      <c r="BG1356" s="409"/>
      <c r="BH1356" s="409"/>
      <c r="BI1356" s="409"/>
      <c r="BJ1356" s="409"/>
      <c r="BK1356" s="409"/>
      <c r="BL1356" s="409"/>
      <c r="BV1356" s="409"/>
      <c r="BW1356" s="409"/>
      <c r="BX1356" s="409"/>
      <c r="BY1356" s="409"/>
      <c r="BZ1356" s="409"/>
      <c r="CA1356" s="409"/>
      <c r="CB1356" s="409"/>
      <c r="CL1356" s="409"/>
      <c r="CM1356" s="409"/>
      <c r="CN1356" s="409"/>
      <c r="CO1356" s="409"/>
      <c r="CP1356" s="409"/>
      <c r="CQ1356" s="409"/>
      <c r="CR1356" s="409"/>
      <c r="DB1356" s="409"/>
      <c r="DC1356" s="409"/>
      <c r="DD1356" s="409"/>
      <c r="DE1356" s="409"/>
      <c r="DF1356" s="409"/>
      <c r="DG1356" s="409"/>
      <c r="DH1356" s="409"/>
      <c r="DR1356" s="409"/>
      <c r="DS1356" s="409"/>
      <c r="DT1356" s="409"/>
      <c r="DU1356" s="409"/>
      <c r="DV1356" s="409"/>
      <c r="DW1356" s="409"/>
      <c r="DX1356" s="409"/>
      <c r="EH1356" s="409"/>
      <c r="EI1356" s="409"/>
      <c r="EJ1356" s="409"/>
      <c r="EK1356" s="409"/>
      <c r="EL1356" s="409"/>
      <c r="EM1356" s="409"/>
      <c r="EN1356" s="409"/>
      <c r="EX1356" s="409"/>
      <c r="EY1356" s="409"/>
      <c r="EZ1356" s="409"/>
      <c r="FA1356" s="409"/>
      <c r="FB1356" s="409"/>
      <c r="FC1356" s="409"/>
      <c r="FD1356" s="409"/>
      <c r="FN1356" s="409"/>
      <c r="FO1356" s="409"/>
      <c r="FP1356" s="409"/>
      <c r="FQ1356" s="409"/>
      <c r="FR1356" s="409"/>
      <c r="FS1356" s="409"/>
      <c r="FT1356" s="409"/>
      <c r="GD1356" s="409"/>
      <c r="GE1356" s="409"/>
      <c r="GF1356" s="409"/>
      <c r="GG1356" s="409"/>
      <c r="GH1356" s="409"/>
      <c r="GI1356" s="409"/>
      <c r="GJ1356" s="409"/>
      <c r="GT1356" s="409"/>
      <c r="GU1356" s="409"/>
      <c r="GV1356" s="409"/>
      <c r="GW1356" s="409"/>
      <c r="GX1356" s="409"/>
      <c r="GY1356" s="409"/>
      <c r="GZ1356" s="409"/>
      <c r="HJ1356" s="409"/>
      <c r="HK1356" s="409"/>
      <c r="HL1356" s="409"/>
      <c r="HM1356" s="409"/>
      <c r="HN1356" s="409"/>
      <c r="HO1356" s="409"/>
      <c r="HP1356" s="409"/>
      <c r="HZ1356" s="409"/>
      <c r="IA1356" s="409"/>
      <c r="IB1356" s="409"/>
      <c r="IC1356" s="409"/>
      <c r="ID1356" s="409"/>
      <c r="IE1356" s="409"/>
      <c r="IF1356" s="409"/>
      <c r="IP1356" s="409"/>
      <c r="IQ1356" s="409"/>
      <c r="IR1356" s="409"/>
      <c r="IS1356" s="409"/>
      <c r="IT1356" s="409"/>
      <c r="IU1356" s="409"/>
      <c r="IV1356" s="409"/>
    </row>
    <row r="1357" spans="10:256">
      <c r="J1357" s="409"/>
      <c r="K1357" s="409"/>
      <c r="L1357" s="409"/>
      <c r="M1357" s="409"/>
      <c r="N1357" s="409"/>
      <c r="O1357" s="409"/>
      <c r="P1357" s="409"/>
      <c r="Q1357" s="409"/>
      <c r="R1357" s="409"/>
      <c r="S1357" s="409"/>
      <c r="T1357" s="409"/>
      <c r="U1357" s="409"/>
      <c r="V1357" s="409"/>
      <c r="W1357" s="409"/>
      <c r="X1357" s="409"/>
      <c r="AP1357" s="409"/>
      <c r="AQ1357" s="409"/>
      <c r="AR1357" s="409"/>
      <c r="AS1357" s="409"/>
      <c r="AT1357" s="409"/>
      <c r="AU1357" s="409"/>
      <c r="AV1357" s="409"/>
      <c r="BF1357" s="409"/>
      <c r="BG1357" s="409"/>
      <c r="BH1357" s="409"/>
      <c r="BI1357" s="409"/>
      <c r="BJ1357" s="409"/>
      <c r="BK1357" s="409"/>
      <c r="BL1357" s="409"/>
      <c r="BV1357" s="409"/>
      <c r="BW1357" s="409"/>
      <c r="BX1357" s="409"/>
      <c r="BY1357" s="409"/>
      <c r="BZ1357" s="409"/>
      <c r="CA1357" s="409"/>
      <c r="CB1357" s="409"/>
      <c r="CL1357" s="409"/>
      <c r="CM1357" s="409"/>
      <c r="CN1357" s="409"/>
      <c r="CO1357" s="409"/>
      <c r="CP1357" s="409"/>
      <c r="CQ1357" s="409"/>
      <c r="CR1357" s="409"/>
      <c r="DB1357" s="409"/>
      <c r="DC1357" s="409"/>
      <c r="DD1357" s="409"/>
      <c r="DE1357" s="409"/>
      <c r="DF1357" s="409"/>
      <c r="DG1357" s="409"/>
      <c r="DH1357" s="409"/>
      <c r="DR1357" s="409"/>
      <c r="DS1357" s="409"/>
      <c r="DT1357" s="409"/>
      <c r="DU1357" s="409"/>
      <c r="DV1357" s="409"/>
      <c r="DW1357" s="409"/>
      <c r="DX1357" s="409"/>
      <c r="EH1357" s="409"/>
      <c r="EI1357" s="409"/>
      <c r="EJ1357" s="409"/>
      <c r="EK1357" s="409"/>
      <c r="EL1357" s="409"/>
      <c r="EM1357" s="409"/>
      <c r="EN1357" s="409"/>
      <c r="EX1357" s="409"/>
      <c r="EY1357" s="409"/>
      <c r="EZ1357" s="409"/>
      <c r="FA1357" s="409"/>
      <c r="FB1357" s="409"/>
      <c r="FC1357" s="409"/>
      <c r="FD1357" s="409"/>
      <c r="FN1357" s="409"/>
      <c r="FO1357" s="409"/>
      <c r="FP1357" s="409"/>
      <c r="FQ1357" s="409"/>
      <c r="FR1357" s="409"/>
      <c r="FS1357" s="409"/>
      <c r="FT1357" s="409"/>
      <c r="GD1357" s="409"/>
      <c r="GE1357" s="409"/>
      <c r="GF1357" s="409"/>
      <c r="GG1357" s="409"/>
      <c r="GH1357" s="409"/>
      <c r="GI1357" s="409"/>
      <c r="GJ1357" s="409"/>
      <c r="GT1357" s="409"/>
      <c r="GU1357" s="409"/>
      <c r="GV1357" s="409"/>
      <c r="GW1357" s="409"/>
      <c r="GX1357" s="409"/>
      <c r="GY1357" s="409"/>
      <c r="GZ1357" s="409"/>
      <c r="HJ1357" s="409"/>
      <c r="HK1357" s="409"/>
      <c r="HL1357" s="409"/>
      <c r="HM1357" s="409"/>
      <c r="HN1357" s="409"/>
      <c r="HO1357" s="409"/>
      <c r="HP1357" s="409"/>
      <c r="HZ1357" s="409"/>
      <c r="IA1357" s="409"/>
      <c r="IB1357" s="409"/>
      <c r="IC1357" s="409"/>
      <c r="ID1357" s="409"/>
      <c r="IE1357" s="409"/>
      <c r="IF1357" s="409"/>
      <c r="IP1357" s="409"/>
      <c r="IQ1357" s="409"/>
      <c r="IR1357" s="409"/>
      <c r="IS1357" s="409"/>
      <c r="IT1357" s="409"/>
      <c r="IU1357" s="409"/>
      <c r="IV1357" s="409"/>
    </row>
    <row r="1358" spans="10:256">
      <c r="J1358" s="409"/>
      <c r="K1358" s="409"/>
      <c r="L1358" s="409"/>
      <c r="M1358" s="409"/>
      <c r="N1358" s="409"/>
      <c r="O1358" s="409"/>
      <c r="P1358" s="409"/>
      <c r="Q1358" s="409"/>
      <c r="R1358" s="409"/>
      <c r="S1358" s="409"/>
      <c r="T1358" s="409"/>
      <c r="U1358" s="409"/>
      <c r="V1358" s="409"/>
      <c r="W1358" s="409"/>
      <c r="X1358" s="409"/>
      <c r="AP1358" s="409"/>
      <c r="AQ1358" s="409"/>
      <c r="AR1358" s="409"/>
      <c r="AS1358" s="409"/>
      <c r="AT1358" s="409"/>
      <c r="AU1358" s="409"/>
      <c r="AV1358" s="409"/>
      <c r="BF1358" s="409"/>
      <c r="BG1358" s="409"/>
      <c r="BH1358" s="409"/>
      <c r="BI1358" s="409"/>
      <c r="BJ1358" s="409"/>
      <c r="BK1358" s="409"/>
      <c r="BL1358" s="409"/>
      <c r="BV1358" s="409"/>
      <c r="BW1358" s="409"/>
      <c r="BX1358" s="409"/>
      <c r="BY1358" s="409"/>
      <c r="BZ1358" s="409"/>
      <c r="CA1358" s="409"/>
      <c r="CB1358" s="409"/>
      <c r="CL1358" s="409"/>
      <c r="CM1358" s="409"/>
      <c r="CN1358" s="409"/>
      <c r="CO1358" s="409"/>
      <c r="CP1358" s="409"/>
      <c r="CQ1358" s="409"/>
      <c r="CR1358" s="409"/>
      <c r="DB1358" s="409"/>
      <c r="DC1358" s="409"/>
      <c r="DD1358" s="409"/>
      <c r="DE1358" s="409"/>
      <c r="DF1358" s="409"/>
      <c r="DG1358" s="409"/>
      <c r="DH1358" s="409"/>
      <c r="DR1358" s="409"/>
      <c r="DS1358" s="409"/>
      <c r="DT1358" s="409"/>
      <c r="DU1358" s="409"/>
      <c r="DV1358" s="409"/>
      <c r="DW1358" s="409"/>
      <c r="DX1358" s="409"/>
      <c r="EH1358" s="409"/>
      <c r="EI1358" s="409"/>
      <c r="EJ1358" s="409"/>
      <c r="EK1358" s="409"/>
      <c r="EL1358" s="409"/>
      <c r="EM1358" s="409"/>
      <c r="EN1358" s="409"/>
      <c r="EX1358" s="409"/>
      <c r="EY1358" s="409"/>
      <c r="EZ1358" s="409"/>
      <c r="FA1358" s="409"/>
      <c r="FB1358" s="409"/>
      <c r="FC1358" s="409"/>
      <c r="FD1358" s="409"/>
      <c r="FN1358" s="409"/>
      <c r="FO1358" s="409"/>
      <c r="FP1358" s="409"/>
      <c r="FQ1358" s="409"/>
      <c r="FR1358" s="409"/>
      <c r="FS1358" s="409"/>
      <c r="FT1358" s="409"/>
      <c r="GD1358" s="409"/>
      <c r="GE1358" s="409"/>
      <c r="GF1358" s="409"/>
      <c r="GG1358" s="409"/>
      <c r="GH1358" s="409"/>
      <c r="GI1358" s="409"/>
      <c r="GJ1358" s="409"/>
      <c r="GT1358" s="409"/>
      <c r="GU1358" s="409"/>
      <c r="GV1358" s="409"/>
      <c r="GW1358" s="409"/>
      <c r="GX1358" s="409"/>
      <c r="GY1358" s="409"/>
      <c r="GZ1358" s="409"/>
      <c r="HJ1358" s="409"/>
      <c r="HK1358" s="409"/>
      <c r="HL1358" s="409"/>
      <c r="HM1358" s="409"/>
      <c r="HN1358" s="409"/>
      <c r="HO1358" s="409"/>
      <c r="HP1358" s="409"/>
      <c r="HZ1358" s="409"/>
      <c r="IA1358" s="409"/>
      <c r="IB1358" s="409"/>
      <c r="IC1358" s="409"/>
      <c r="ID1358" s="409"/>
      <c r="IE1358" s="409"/>
      <c r="IF1358" s="409"/>
      <c r="IP1358" s="409"/>
      <c r="IQ1358" s="409"/>
      <c r="IR1358" s="409"/>
      <c r="IS1358" s="409"/>
      <c r="IT1358" s="409"/>
      <c r="IU1358" s="409"/>
      <c r="IV1358" s="409"/>
    </row>
    <row r="1359" spans="10:256">
      <c r="J1359" s="409"/>
      <c r="K1359" s="409"/>
      <c r="L1359" s="409"/>
      <c r="M1359" s="409"/>
      <c r="N1359" s="409"/>
      <c r="O1359" s="409"/>
      <c r="P1359" s="409"/>
      <c r="Q1359" s="409"/>
      <c r="R1359" s="409"/>
      <c r="S1359" s="409"/>
      <c r="T1359" s="409"/>
      <c r="U1359" s="409"/>
      <c r="V1359" s="409"/>
      <c r="W1359" s="409"/>
      <c r="X1359" s="409"/>
      <c r="AP1359" s="409"/>
      <c r="AQ1359" s="409"/>
      <c r="AR1359" s="409"/>
      <c r="AS1359" s="409"/>
      <c r="AT1359" s="409"/>
      <c r="AU1359" s="409"/>
      <c r="AV1359" s="409"/>
      <c r="BF1359" s="409"/>
      <c r="BG1359" s="409"/>
      <c r="BH1359" s="409"/>
      <c r="BI1359" s="409"/>
      <c r="BJ1359" s="409"/>
      <c r="BK1359" s="409"/>
      <c r="BL1359" s="409"/>
      <c r="BV1359" s="409"/>
      <c r="BW1359" s="409"/>
      <c r="BX1359" s="409"/>
      <c r="BY1359" s="409"/>
      <c r="BZ1359" s="409"/>
      <c r="CA1359" s="409"/>
      <c r="CB1359" s="409"/>
      <c r="CL1359" s="409"/>
      <c r="CM1359" s="409"/>
      <c r="CN1359" s="409"/>
      <c r="CO1359" s="409"/>
      <c r="CP1359" s="409"/>
      <c r="CQ1359" s="409"/>
      <c r="CR1359" s="409"/>
      <c r="DB1359" s="409"/>
      <c r="DC1359" s="409"/>
      <c r="DD1359" s="409"/>
      <c r="DE1359" s="409"/>
      <c r="DF1359" s="409"/>
      <c r="DG1359" s="409"/>
      <c r="DH1359" s="409"/>
      <c r="DR1359" s="409"/>
      <c r="DS1359" s="409"/>
      <c r="DT1359" s="409"/>
      <c r="DU1359" s="409"/>
      <c r="DV1359" s="409"/>
      <c r="DW1359" s="409"/>
      <c r="DX1359" s="409"/>
      <c r="EH1359" s="409"/>
      <c r="EI1359" s="409"/>
      <c r="EJ1359" s="409"/>
      <c r="EK1359" s="409"/>
      <c r="EL1359" s="409"/>
      <c r="EM1359" s="409"/>
      <c r="EN1359" s="409"/>
      <c r="EX1359" s="409"/>
      <c r="EY1359" s="409"/>
      <c r="EZ1359" s="409"/>
      <c r="FA1359" s="409"/>
      <c r="FB1359" s="409"/>
      <c r="FC1359" s="409"/>
      <c r="FD1359" s="409"/>
      <c r="FN1359" s="409"/>
      <c r="FO1359" s="409"/>
      <c r="FP1359" s="409"/>
      <c r="FQ1359" s="409"/>
      <c r="FR1359" s="409"/>
      <c r="FS1359" s="409"/>
      <c r="FT1359" s="409"/>
      <c r="GD1359" s="409"/>
      <c r="GE1359" s="409"/>
      <c r="GF1359" s="409"/>
      <c r="GG1359" s="409"/>
      <c r="GH1359" s="409"/>
      <c r="GI1359" s="409"/>
      <c r="GJ1359" s="409"/>
      <c r="GT1359" s="409"/>
      <c r="GU1359" s="409"/>
      <c r="GV1359" s="409"/>
      <c r="GW1359" s="409"/>
      <c r="GX1359" s="409"/>
      <c r="GY1359" s="409"/>
      <c r="GZ1359" s="409"/>
      <c r="HJ1359" s="409"/>
      <c r="HK1359" s="409"/>
      <c r="HL1359" s="409"/>
      <c r="HM1359" s="409"/>
      <c r="HN1359" s="409"/>
      <c r="HO1359" s="409"/>
      <c r="HP1359" s="409"/>
      <c r="HZ1359" s="409"/>
      <c r="IA1359" s="409"/>
      <c r="IB1359" s="409"/>
      <c r="IC1359" s="409"/>
      <c r="ID1359" s="409"/>
      <c r="IE1359" s="409"/>
      <c r="IF1359" s="409"/>
      <c r="IP1359" s="409"/>
      <c r="IQ1359" s="409"/>
      <c r="IR1359" s="409"/>
      <c r="IS1359" s="409"/>
      <c r="IT1359" s="409"/>
      <c r="IU1359" s="409"/>
      <c r="IV1359" s="409"/>
    </row>
    <row r="1360" spans="10:256">
      <c r="J1360" s="409"/>
      <c r="K1360" s="409"/>
      <c r="L1360" s="409"/>
      <c r="M1360" s="409"/>
      <c r="N1360" s="409"/>
      <c r="O1360" s="409"/>
      <c r="P1360" s="409"/>
      <c r="Q1360" s="409"/>
      <c r="R1360" s="409"/>
      <c r="S1360" s="409"/>
      <c r="T1360" s="409"/>
      <c r="U1360" s="409"/>
      <c r="V1360" s="409"/>
      <c r="W1360" s="409"/>
      <c r="X1360" s="409"/>
      <c r="AP1360" s="409"/>
      <c r="AQ1360" s="409"/>
      <c r="AR1360" s="409"/>
      <c r="AS1360" s="409"/>
      <c r="AT1360" s="409"/>
      <c r="AU1360" s="409"/>
      <c r="AV1360" s="409"/>
      <c r="BF1360" s="409"/>
      <c r="BG1360" s="409"/>
      <c r="BH1360" s="409"/>
      <c r="BI1360" s="409"/>
      <c r="BJ1360" s="409"/>
      <c r="BK1360" s="409"/>
      <c r="BL1360" s="409"/>
      <c r="BV1360" s="409"/>
      <c r="BW1360" s="409"/>
      <c r="BX1360" s="409"/>
      <c r="BY1360" s="409"/>
      <c r="BZ1360" s="409"/>
      <c r="CA1360" s="409"/>
      <c r="CB1360" s="409"/>
      <c r="CL1360" s="409"/>
      <c r="CM1360" s="409"/>
      <c r="CN1360" s="409"/>
      <c r="CO1360" s="409"/>
      <c r="CP1360" s="409"/>
      <c r="CQ1360" s="409"/>
      <c r="CR1360" s="409"/>
      <c r="DB1360" s="409"/>
      <c r="DC1360" s="409"/>
      <c r="DD1360" s="409"/>
      <c r="DE1360" s="409"/>
      <c r="DF1360" s="409"/>
      <c r="DG1360" s="409"/>
      <c r="DH1360" s="409"/>
      <c r="DR1360" s="409"/>
      <c r="DS1360" s="409"/>
      <c r="DT1360" s="409"/>
      <c r="DU1360" s="409"/>
      <c r="DV1360" s="409"/>
      <c r="DW1360" s="409"/>
      <c r="DX1360" s="409"/>
      <c r="EH1360" s="409"/>
      <c r="EI1360" s="409"/>
      <c r="EJ1360" s="409"/>
      <c r="EK1360" s="409"/>
      <c r="EL1360" s="409"/>
      <c r="EM1360" s="409"/>
      <c r="EN1360" s="409"/>
      <c r="EX1360" s="409"/>
      <c r="EY1360" s="409"/>
      <c r="EZ1360" s="409"/>
      <c r="FA1360" s="409"/>
      <c r="FB1360" s="409"/>
      <c r="FC1360" s="409"/>
      <c r="FD1360" s="409"/>
      <c r="FN1360" s="409"/>
      <c r="FO1360" s="409"/>
      <c r="FP1360" s="409"/>
      <c r="FQ1360" s="409"/>
      <c r="FR1360" s="409"/>
      <c r="FS1360" s="409"/>
      <c r="FT1360" s="409"/>
      <c r="GD1360" s="409"/>
      <c r="GE1360" s="409"/>
      <c r="GF1360" s="409"/>
      <c r="GG1360" s="409"/>
      <c r="GH1360" s="409"/>
      <c r="GI1360" s="409"/>
      <c r="GJ1360" s="409"/>
      <c r="GT1360" s="409"/>
      <c r="GU1360" s="409"/>
      <c r="GV1360" s="409"/>
      <c r="GW1360" s="409"/>
      <c r="GX1360" s="409"/>
      <c r="GY1360" s="409"/>
      <c r="GZ1360" s="409"/>
      <c r="HJ1360" s="409"/>
      <c r="HK1360" s="409"/>
      <c r="HL1360" s="409"/>
      <c r="HM1360" s="409"/>
      <c r="HN1360" s="409"/>
      <c r="HO1360" s="409"/>
      <c r="HP1360" s="409"/>
      <c r="HZ1360" s="409"/>
      <c r="IA1360" s="409"/>
      <c r="IB1360" s="409"/>
      <c r="IC1360" s="409"/>
      <c r="ID1360" s="409"/>
      <c r="IE1360" s="409"/>
      <c r="IF1360" s="409"/>
      <c r="IP1360" s="409"/>
      <c r="IQ1360" s="409"/>
      <c r="IR1360" s="409"/>
      <c r="IS1360" s="409"/>
      <c r="IT1360" s="409"/>
      <c r="IU1360" s="409"/>
      <c r="IV1360" s="409"/>
    </row>
    <row r="1361" spans="10:256">
      <c r="J1361" s="409"/>
      <c r="K1361" s="409"/>
      <c r="L1361" s="409"/>
      <c r="M1361" s="409"/>
      <c r="N1361" s="409"/>
      <c r="O1361" s="409"/>
      <c r="P1361" s="409"/>
      <c r="Q1361" s="409"/>
      <c r="R1361" s="409"/>
      <c r="S1361" s="409"/>
      <c r="T1361" s="409"/>
      <c r="U1361" s="409"/>
      <c r="V1361" s="409"/>
      <c r="W1361" s="409"/>
      <c r="X1361" s="409"/>
      <c r="AP1361" s="409"/>
      <c r="AQ1361" s="409"/>
      <c r="AR1361" s="409"/>
      <c r="AS1361" s="409"/>
      <c r="AT1361" s="409"/>
      <c r="AU1361" s="409"/>
      <c r="AV1361" s="409"/>
      <c r="BF1361" s="409"/>
      <c r="BG1361" s="409"/>
      <c r="BH1361" s="409"/>
      <c r="BI1361" s="409"/>
      <c r="BJ1361" s="409"/>
      <c r="BK1361" s="409"/>
      <c r="BL1361" s="409"/>
      <c r="BV1361" s="409"/>
      <c r="BW1361" s="409"/>
      <c r="BX1361" s="409"/>
      <c r="BY1361" s="409"/>
      <c r="BZ1361" s="409"/>
      <c r="CA1361" s="409"/>
      <c r="CB1361" s="409"/>
      <c r="CL1361" s="409"/>
      <c r="CM1361" s="409"/>
      <c r="CN1361" s="409"/>
      <c r="CO1361" s="409"/>
      <c r="CP1361" s="409"/>
      <c r="CQ1361" s="409"/>
      <c r="CR1361" s="409"/>
      <c r="DB1361" s="409"/>
      <c r="DC1361" s="409"/>
      <c r="DD1361" s="409"/>
      <c r="DE1361" s="409"/>
      <c r="DF1361" s="409"/>
      <c r="DG1361" s="409"/>
      <c r="DH1361" s="409"/>
      <c r="DR1361" s="409"/>
      <c r="DS1361" s="409"/>
      <c r="DT1361" s="409"/>
      <c r="DU1361" s="409"/>
      <c r="DV1361" s="409"/>
      <c r="DW1361" s="409"/>
      <c r="DX1361" s="409"/>
      <c r="EH1361" s="409"/>
      <c r="EI1361" s="409"/>
      <c r="EJ1361" s="409"/>
      <c r="EK1361" s="409"/>
      <c r="EL1361" s="409"/>
      <c r="EM1361" s="409"/>
      <c r="EN1361" s="409"/>
      <c r="EX1361" s="409"/>
      <c r="EY1361" s="409"/>
      <c r="EZ1361" s="409"/>
      <c r="FA1361" s="409"/>
      <c r="FB1361" s="409"/>
      <c r="FC1361" s="409"/>
      <c r="FD1361" s="409"/>
      <c r="FN1361" s="409"/>
      <c r="FO1361" s="409"/>
      <c r="FP1361" s="409"/>
      <c r="FQ1361" s="409"/>
      <c r="FR1361" s="409"/>
      <c r="FS1361" s="409"/>
      <c r="FT1361" s="409"/>
      <c r="GD1361" s="409"/>
      <c r="GE1361" s="409"/>
      <c r="GF1361" s="409"/>
      <c r="GG1361" s="409"/>
      <c r="GH1361" s="409"/>
      <c r="GI1361" s="409"/>
      <c r="GJ1361" s="409"/>
      <c r="GT1361" s="409"/>
      <c r="GU1361" s="409"/>
      <c r="GV1361" s="409"/>
      <c r="GW1361" s="409"/>
      <c r="GX1361" s="409"/>
      <c r="GY1361" s="409"/>
      <c r="GZ1361" s="409"/>
      <c r="HJ1361" s="409"/>
      <c r="HK1361" s="409"/>
      <c r="HL1361" s="409"/>
      <c r="HM1361" s="409"/>
      <c r="HN1361" s="409"/>
      <c r="HO1361" s="409"/>
      <c r="HP1361" s="409"/>
      <c r="HZ1361" s="409"/>
      <c r="IA1361" s="409"/>
      <c r="IB1361" s="409"/>
      <c r="IC1361" s="409"/>
      <c r="ID1361" s="409"/>
      <c r="IE1361" s="409"/>
      <c r="IF1361" s="409"/>
      <c r="IP1361" s="409"/>
      <c r="IQ1361" s="409"/>
      <c r="IR1361" s="409"/>
      <c r="IS1361" s="409"/>
      <c r="IT1361" s="409"/>
      <c r="IU1361" s="409"/>
      <c r="IV1361" s="409"/>
    </row>
    <row r="1362" spans="10:256">
      <c r="J1362" s="409"/>
      <c r="K1362" s="409"/>
      <c r="L1362" s="409"/>
      <c r="M1362" s="409"/>
      <c r="N1362" s="409"/>
      <c r="O1362" s="409"/>
      <c r="P1362" s="409"/>
      <c r="Q1362" s="409"/>
      <c r="R1362" s="409"/>
      <c r="S1362" s="409"/>
      <c r="T1362" s="409"/>
      <c r="U1362" s="409"/>
      <c r="V1362" s="409"/>
      <c r="W1362" s="409"/>
      <c r="X1362" s="409"/>
      <c r="AP1362" s="409"/>
      <c r="AQ1362" s="409"/>
      <c r="AR1362" s="409"/>
      <c r="AS1362" s="409"/>
      <c r="AT1362" s="409"/>
      <c r="AU1362" s="409"/>
      <c r="AV1362" s="409"/>
      <c r="BF1362" s="409"/>
      <c r="BG1362" s="409"/>
      <c r="BH1362" s="409"/>
      <c r="BI1362" s="409"/>
      <c r="BJ1362" s="409"/>
      <c r="BK1362" s="409"/>
      <c r="BL1362" s="409"/>
      <c r="BV1362" s="409"/>
      <c r="BW1362" s="409"/>
      <c r="BX1362" s="409"/>
      <c r="BY1362" s="409"/>
      <c r="BZ1362" s="409"/>
      <c r="CA1362" s="409"/>
      <c r="CB1362" s="409"/>
      <c r="CL1362" s="409"/>
      <c r="CM1362" s="409"/>
      <c r="CN1362" s="409"/>
      <c r="CO1362" s="409"/>
      <c r="CP1362" s="409"/>
      <c r="CQ1362" s="409"/>
      <c r="CR1362" s="409"/>
      <c r="DB1362" s="409"/>
      <c r="DC1362" s="409"/>
      <c r="DD1362" s="409"/>
      <c r="DE1362" s="409"/>
      <c r="DF1362" s="409"/>
      <c r="DG1362" s="409"/>
      <c r="DH1362" s="409"/>
      <c r="DR1362" s="409"/>
      <c r="DS1362" s="409"/>
      <c r="DT1362" s="409"/>
      <c r="DU1362" s="409"/>
      <c r="DV1362" s="409"/>
      <c r="DW1362" s="409"/>
      <c r="DX1362" s="409"/>
      <c r="EH1362" s="409"/>
      <c r="EI1362" s="409"/>
      <c r="EJ1362" s="409"/>
      <c r="EK1362" s="409"/>
      <c r="EL1362" s="409"/>
      <c r="EM1362" s="409"/>
      <c r="EN1362" s="409"/>
      <c r="EX1362" s="409"/>
      <c r="EY1362" s="409"/>
      <c r="EZ1362" s="409"/>
      <c r="FA1362" s="409"/>
      <c r="FB1362" s="409"/>
      <c r="FC1362" s="409"/>
      <c r="FD1362" s="409"/>
      <c r="FN1362" s="409"/>
      <c r="FO1362" s="409"/>
      <c r="FP1362" s="409"/>
      <c r="FQ1362" s="409"/>
      <c r="FR1362" s="409"/>
      <c r="FS1362" s="409"/>
      <c r="FT1362" s="409"/>
      <c r="GD1362" s="409"/>
      <c r="GE1362" s="409"/>
      <c r="GF1362" s="409"/>
      <c r="GG1362" s="409"/>
      <c r="GH1362" s="409"/>
      <c r="GI1362" s="409"/>
      <c r="GJ1362" s="409"/>
      <c r="GT1362" s="409"/>
      <c r="GU1362" s="409"/>
      <c r="GV1362" s="409"/>
      <c r="GW1362" s="409"/>
      <c r="GX1362" s="409"/>
      <c r="GY1362" s="409"/>
      <c r="GZ1362" s="409"/>
      <c r="HJ1362" s="409"/>
      <c r="HK1362" s="409"/>
      <c r="HL1362" s="409"/>
      <c r="HM1362" s="409"/>
      <c r="HN1362" s="409"/>
      <c r="HO1362" s="409"/>
      <c r="HP1362" s="409"/>
      <c r="HZ1362" s="409"/>
      <c r="IA1362" s="409"/>
      <c r="IB1362" s="409"/>
      <c r="IC1362" s="409"/>
      <c r="ID1362" s="409"/>
      <c r="IE1362" s="409"/>
      <c r="IF1362" s="409"/>
      <c r="IP1362" s="409"/>
      <c r="IQ1362" s="409"/>
      <c r="IR1362" s="409"/>
      <c r="IS1362" s="409"/>
      <c r="IT1362" s="409"/>
      <c r="IU1362" s="409"/>
      <c r="IV1362" s="409"/>
    </row>
    <row r="1363" spans="10:256">
      <c r="J1363" s="409"/>
      <c r="K1363" s="409"/>
      <c r="L1363" s="409"/>
      <c r="M1363" s="409"/>
      <c r="N1363" s="409"/>
      <c r="O1363" s="409"/>
      <c r="P1363" s="409"/>
      <c r="Q1363" s="409"/>
      <c r="R1363" s="409"/>
      <c r="S1363" s="409"/>
      <c r="T1363" s="409"/>
      <c r="U1363" s="409"/>
      <c r="V1363" s="409"/>
      <c r="W1363" s="409"/>
      <c r="X1363" s="409"/>
      <c r="AP1363" s="409"/>
      <c r="AQ1363" s="409"/>
      <c r="AR1363" s="409"/>
      <c r="AS1363" s="409"/>
      <c r="AT1363" s="409"/>
      <c r="AU1363" s="409"/>
      <c r="AV1363" s="409"/>
      <c r="BF1363" s="409"/>
      <c r="BG1363" s="409"/>
      <c r="BH1363" s="409"/>
      <c r="BI1363" s="409"/>
      <c r="BJ1363" s="409"/>
      <c r="BK1363" s="409"/>
      <c r="BL1363" s="409"/>
      <c r="BV1363" s="409"/>
      <c r="BW1363" s="409"/>
      <c r="BX1363" s="409"/>
      <c r="BY1363" s="409"/>
      <c r="BZ1363" s="409"/>
      <c r="CA1363" s="409"/>
      <c r="CB1363" s="409"/>
      <c r="CL1363" s="409"/>
      <c r="CM1363" s="409"/>
      <c r="CN1363" s="409"/>
      <c r="CO1363" s="409"/>
      <c r="CP1363" s="409"/>
      <c r="CQ1363" s="409"/>
      <c r="CR1363" s="409"/>
      <c r="DB1363" s="409"/>
      <c r="DC1363" s="409"/>
      <c r="DD1363" s="409"/>
      <c r="DE1363" s="409"/>
      <c r="DF1363" s="409"/>
      <c r="DG1363" s="409"/>
      <c r="DH1363" s="409"/>
      <c r="DR1363" s="409"/>
      <c r="DS1363" s="409"/>
      <c r="DT1363" s="409"/>
      <c r="DU1363" s="409"/>
      <c r="DV1363" s="409"/>
      <c r="DW1363" s="409"/>
      <c r="DX1363" s="409"/>
      <c r="EH1363" s="409"/>
      <c r="EI1363" s="409"/>
      <c r="EJ1363" s="409"/>
      <c r="EK1363" s="409"/>
      <c r="EL1363" s="409"/>
      <c r="EM1363" s="409"/>
      <c r="EN1363" s="409"/>
      <c r="EX1363" s="409"/>
      <c r="EY1363" s="409"/>
      <c r="EZ1363" s="409"/>
      <c r="FA1363" s="409"/>
      <c r="FB1363" s="409"/>
      <c r="FC1363" s="409"/>
      <c r="FD1363" s="409"/>
      <c r="FN1363" s="409"/>
      <c r="FO1363" s="409"/>
      <c r="FP1363" s="409"/>
      <c r="FQ1363" s="409"/>
      <c r="FR1363" s="409"/>
      <c r="FS1363" s="409"/>
      <c r="FT1363" s="409"/>
      <c r="GD1363" s="409"/>
      <c r="GE1363" s="409"/>
      <c r="GF1363" s="409"/>
      <c r="GG1363" s="409"/>
      <c r="GH1363" s="409"/>
      <c r="GI1363" s="409"/>
      <c r="GJ1363" s="409"/>
      <c r="GT1363" s="409"/>
      <c r="GU1363" s="409"/>
      <c r="GV1363" s="409"/>
      <c r="GW1363" s="409"/>
      <c r="GX1363" s="409"/>
      <c r="GY1363" s="409"/>
      <c r="GZ1363" s="409"/>
      <c r="HJ1363" s="409"/>
      <c r="HK1363" s="409"/>
      <c r="HL1363" s="409"/>
      <c r="HM1363" s="409"/>
      <c r="HN1363" s="409"/>
      <c r="HO1363" s="409"/>
      <c r="HP1363" s="409"/>
      <c r="HZ1363" s="409"/>
      <c r="IA1363" s="409"/>
      <c r="IB1363" s="409"/>
      <c r="IC1363" s="409"/>
      <c r="ID1363" s="409"/>
      <c r="IE1363" s="409"/>
      <c r="IF1363" s="409"/>
      <c r="IP1363" s="409"/>
      <c r="IQ1363" s="409"/>
      <c r="IR1363" s="409"/>
      <c r="IS1363" s="409"/>
      <c r="IT1363" s="409"/>
      <c r="IU1363" s="409"/>
      <c r="IV1363" s="409"/>
    </row>
    <row r="1364" spans="10:256">
      <c r="J1364" s="409"/>
      <c r="K1364" s="409"/>
      <c r="L1364" s="409"/>
      <c r="M1364" s="409"/>
      <c r="N1364" s="409"/>
      <c r="O1364" s="409"/>
      <c r="P1364" s="409"/>
      <c r="Q1364" s="409"/>
      <c r="R1364" s="409"/>
      <c r="S1364" s="409"/>
      <c r="T1364" s="409"/>
      <c r="U1364" s="409"/>
      <c r="V1364" s="409"/>
      <c r="W1364" s="409"/>
      <c r="X1364" s="409"/>
      <c r="AP1364" s="409"/>
      <c r="AQ1364" s="409"/>
      <c r="AR1364" s="409"/>
      <c r="AS1364" s="409"/>
      <c r="AT1364" s="409"/>
      <c r="AU1364" s="409"/>
      <c r="AV1364" s="409"/>
      <c r="BF1364" s="409"/>
      <c r="BG1364" s="409"/>
      <c r="BH1364" s="409"/>
      <c r="BI1364" s="409"/>
      <c r="BJ1364" s="409"/>
      <c r="BK1364" s="409"/>
      <c r="BL1364" s="409"/>
      <c r="BV1364" s="409"/>
      <c r="BW1364" s="409"/>
      <c r="BX1364" s="409"/>
      <c r="BY1364" s="409"/>
      <c r="BZ1364" s="409"/>
      <c r="CA1364" s="409"/>
      <c r="CB1364" s="409"/>
      <c r="CL1364" s="409"/>
      <c r="CM1364" s="409"/>
      <c r="CN1364" s="409"/>
      <c r="CO1364" s="409"/>
      <c r="CP1364" s="409"/>
      <c r="CQ1364" s="409"/>
      <c r="CR1364" s="409"/>
      <c r="DB1364" s="409"/>
      <c r="DC1364" s="409"/>
      <c r="DD1364" s="409"/>
      <c r="DE1364" s="409"/>
      <c r="DF1364" s="409"/>
      <c r="DG1364" s="409"/>
      <c r="DH1364" s="409"/>
      <c r="DR1364" s="409"/>
      <c r="DS1364" s="409"/>
      <c r="DT1364" s="409"/>
      <c r="DU1364" s="409"/>
      <c r="DV1364" s="409"/>
      <c r="DW1364" s="409"/>
      <c r="DX1364" s="409"/>
      <c r="EH1364" s="409"/>
      <c r="EI1364" s="409"/>
      <c r="EJ1364" s="409"/>
      <c r="EK1364" s="409"/>
      <c r="EL1364" s="409"/>
      <c r="EM1364" s="409"/>
      <c r="EN1364" s="409"/>
      <c r="EX1364" s="409"/>
      <c r="EY1364" s="409"/>
      <c r="EZ1364" s="409"/>
      <c r="FA1364" s="409"/>
      <c r="FB1364" s="409"/>
      <c r="FC1364" s="409"/>
      <c r="FD1364" s="409"/>
      <c r="FN1364" s="409"/>
      <c r="FO1364" s="409"/>
      <c r="FP1364" s="409"/>
      <c r="FQ1364" s="409"/>
      <c r="FR1364" s="409"/>
      <c r="FS1364" s="409"/>
      <c r="FT1364" s="409"/>
      <c r="GD1364" s="409"/>
      <c r="GE1364" s="409"/>
      <c r="GF1364" s="409"/>
      <c r="GG1364" s="409"/>
      <c r="GH1364" s="409"/>
      <c r="GI1364" s="409"/>
      <c r="GJ1364" s="409"/>
      <c r="GT1364" s="409"/>
      <c r="GU1364" s="409"/>
      <c r="GV1364" s="409"/>
      <c r="GW1364" s="409"/>
      <c r="GX1364" s="409"/>
      <c r="GY1364" s="409"/>
      <c r="GZ1364" s="409"/>
      <c r="HJ1364" s="409"/>
      <c r="HK1364" s="409"/>
      <c r="HL1364" s="409"/>
      <c r="HM1364" s="409"/>
      <c r="HN1364" s="409"/>
      <c r="HO1364" s="409"/>
      <c r="HP1364" s="409"/>
      <c r="HZ1364" s="409"/>
      <c r="IA1364" s="409"/>
      <c r="IB1364" s="409"/>
      <c r="IC1364" s="409"/>
      <c r="ID1364" s="409"/>
      <c r="IE1364" s="409"/>
      <c r="IF1364" s="409"/>
      <c r="IP1364" s="409"/>
      <c r="IQ1364" s="409"/>
      <c r="IR1364" s="409"/>
      <c r="IS1364" s="409"/>
      <c r="IT1364" s="409"/>
      <c r="IU1364" s="409"/>
      <c r="IV1364" s="409"/>
    </row>
    <row r="1365" spans="10:256">
      <c r="J1365" s="409"/>
      <c r="K1365" s="409"/>
      <c r="L1365" s="409"/>
      <c r="M1365" s="409"/>
      <c r="N1365" s="409"/>
      <c r="O1365" s="409"/>
      <c r="P1365" s="409"/>
      <c r="Q1365" s="409"/>
      <c r="R1365" s="409"/>
      <c r="S1365" s="409"/>
      <c r="T1365" s="409"/>
      <c r="U1365" s="409"/>
      <c r="V1365" s="409"/>
      <c r="W1365" s="409"/>
      <c r="X1365" s="409"/>
      <c r="AP1365" s="409"/>
      <c r="AQ1365" s="409"/>
      <c r="AR1365" s="409"/>
      <c r="AS1365" s="409"/>
      <c r="AT1365" s="409"/>
      <c r="AU1365" s="409"/>
      <c r="AV1365" s="409"/>
      <c r="BF1365" s="409"/>
      <c r="BG1365" s="409"/>
      <c r="BH1365" s="409"/>
      <c r="BI1365" s="409"/>
      <c r="BJ1365" s="409"/>
      <c r="BK1365" s="409"/>
      <c r="BL1365" s="409"/>
      <c r="BV1365" s="409"/>
      <c r="BW1365" s="409"/>
      <c r="BX1365" s="409"/>
      <c r="BY1365" s="409"/>
      <c r="BZ1365" s="409"/>
      <c r="CA1365" s="409"/>
      <c r="CB1365" s="409"/>
      <c r="CL1365" s="409"/>
      <c r="CM1365" s="409"/>
      <c r="CN1365" s="409"/>
      <c r="CO1365" s="409"/>
      <c r="CP1365" s="409"/>
      <c r="CQ1365" s="409"/>
      <c r="CR1365" s="409"/>
      <c r="DB1365" s="409"/>
      <c r="DC1365" s="409"/>
      <c r="DD1365" s="409"/>
      <c r="DE1365" s="409"/>
      <c r="DF1365" s="409"/>
      <c r="DG1365" s="409"/>
      <c r="DH1365" s="409"/>
      <c r="DR1365" s="409"/>
      <c r="DS1365" s="409"/>
      <c r="DT1365" s="409"/>
      <c r="DU1365" s="409"/>
      <c r="DV1365" s="409"/>
      <c r="DW1365" s="409"/>
      <c r="DX1365" s="409"/>
      <c r="EH1365" s="409"/>
      <c r="EI1365" s="409"/>
      <c r="EJ1365" s="409"/>
      <c r="EK1365" s="409"/>
      <c r="EL1365" s="409"/>
      <c r="EM1365" s="409"/>
      <c r="EN1365" s="409"/>
      <c r="EX1365" s="409"/>
      <c r="EY1365" s="409"/>
      <c r="EZ1365" s="409"/>
      <c r="FA1365" s="409"/>
      <c r="FB1365" s="409"/>
      <c r="FC1365" s="409"/>
      <c r="FD1365" s="409"/>
      <c r="FN1365" s="409"/>
      <c r="FO1365" s="409"/>
      <c r="FP1365" s="409"/>
      <c r="FQ1365" s="409"/>
      <c r="FR1365" s="409"/>
      <c r="FS1365" s="409"/>
      <c r="FT1365" s="409"/>
      <c r="GD1365" s="409"/>
      <c r="GE1365" s="409"/>
      <c r="GF1365" s="409"/>
      <c r="GG1365" s="409"/>
      <c r="GH1365" s="409"/>
      <c r="GI1365" s="409"/>
      <c r="GJ1365" s="409"/>
      <c r="GT1365" s="409"/>
      <c r="GU1365" s="409"/>
      <c r="GV1365" s="409"/>
      <c r="GW1365" s="409"/>
      <c r="GX1365" s="409"/>
      <c r="GY1365" s="409"/>
      <c r="GZ1365" s="409"/>
      <c r="HJ1365" s="409"/>
      <c r="HK1365" s="409"/>
      <c r="HL1365" s="409"/>
      <c r="HM1365" s="409"/>
      <c r="HN1365" s="409"/>
      <c r="HO1365" s="409"/>
      <c r="HP1365" s="409"/>
      <c r="HZ1365" s="409"/>
      <c r="IA1365" s="409"/>
      <c r="IB1365" s="409"/>
      <c r="IC1365" s="409"/>
      <c r="ID1365" s="409"/>
      <c r="IE1365" s="409"/>
      <c r="IF1365" s="409"/>
      <c r="IP1365" s="409"/>
      <c r="IQ1365" s="409"/>
      <c r="IR1365" s="409"/>
      <c r="IS1365" s="409"/>
      <c r="IT1365" s="409"/>
      <c r="IU1365" s="409"/>
      <c r="IV1365" s="409"/>
    </row>
    <row r="1366" spans="10:256">
      <c r="J1366" s="409"/>
      <c r="K1366" s="409"/>
      <c r="L1366" s="409"/>
      <c r="M1366" s="409"/>
      <c r="N1366" s="409"/>
      <c r="O1366" s="409"/>
      <c r="P1366" s="409"/>
      <c r="Q1366" s="409"/>
      <c r="R1366" s="409"/>
      <c r="S1366" s="409"/>
      <c r="T1366" s="409"/>
      <c r="U1366" s="409"/>
      <c r="V1366" s="409"/>
      <c r="W1366" s="409"/>
      <c r="X1366" s="409"/>
      <c r="AP1366" s="409"/>
      <c r="AQ1366" s="409"/>
      <c r="AR1366" s="409"/>
      <c r="AS1366" s="409"/>
      <c r="AT1366" s="409"/>
      <c r="AU1366" s="409"/>
      <c r="AV1366" s="409"/>
      <c r="BF1366" s="409"/>
      <c r="BG1366" s="409"/>
      <c r="BH1366" s="409"/>
      <c r="BI1366" s="409"/>
      <c r="BJ1366" s="409"/>
      <c r="BK1366" s="409"/>
      <c r="BL1366" s="409"/>
      <c r="BV1366" s="409"/>
      <c r="BW1366" s="409"/>
      <c r="BX1366" s="409"/>
      <c r="BY1366" s="409"/>
      <c r="BZ1366" s="409"/>
      <c r="CA1366" s="409"/>
      <c r="CB1366" s="409"/>
      <c r="CL1366" s="409"/>
      <c r="CM1366" s="409"/>
      <c r="CN1366" s="409"/>
      <c r="CO1366" s="409"/>
      <c r="CP1366" s="409"/>
      <c r="CQ1366" s="409"/>
      <c r="CR1366" s="409"/>
      <c r="DB1366" s="409"/>
      <c r="DC1366" s="409"/>
      <c r="DD1366" s="409"/>
      <c r="DE1366" s="409"/>
      <c r="DF1366" s="409"/>
      <c r="DG1366" s="409"/>
      <c r="DH1366" s="409"/>
      <c r="DR1366" s="409"/>
      <c r="DS1366" s="409"/>
      <c r="DT1366" s="409"/>
      <c r="DU1366" s="409"/>
      <c r="DV1366" s="409"/>
      <c r="DW1366" s="409"/>
      <c r="DX1366" s="409"/>
      <c r="EH1366" s="409"/>
      <c r="EI1366" s="409"/>
      <c r="EJ1366" s="409"/>
      <c r="EK1366" s="409"/>
      <c r="EL1366" s="409"/>
      <c r="EM1366" s="409"/>
      <c r="EN1366" s="409"/>
      <c r="EX1366" s="409"/>
      <c r="EY1366" s="409"/>
      <c r="EZ1366" s="409"/>
      <c r="FA1366" s="409"/>
      <c r="FB1366" s="409"/>
      <c r="FC1366" s="409"/>
      <c r="FD1366" s="409"/>
      <c r="FN1366" s="409"/>
      <c r="FO1366" s="409"/>
      <c r="FP1366" s="409"/>
      <c r="FQ1366" s="409"/>
      <c r="FR1366" s="409"/>
      <c r="FS1366" s="409"/>
      <c r="FT1366" s="409"/>
      <c r="GD1366" s="409"/>
      <c r="GE1366" s="409"/>
      <c r="GF1366" s="409"/>
      <c r="GG1366" s="409"/>
      <c r="GH1366" s="409"/>
      <c r="GI1366" s="409"/>
      <c r="GJ1366" s="409"/>
      <c r="GT1366" s="409"/>
      <c r="GU1366" s="409"/>
      <c r="GV1366" s="409"/>
      <c r="GW1366" s="409"/>
      <c r="GX1366" s="409"/>
      <c r="GY1366" s="409"/>
      <c r="GZ1366" s="409"/>
      <c r="HJ1366" s="409"/>
      <c r="HK1366" s="409"/>
      <c r="HL1366" s="409"/>
      <c r="HM1366" s="409"/>
      <c r="HN1366" s="409"/>
      <c r="HO1366" s="409"/>
      <c r="HP1366" s="409"/>
      <c r="HZ1366" s="409"/>
      <c r="IA1366" s="409"/>
      <c r="IB1366" s="409"/>
      <c r="IC1366" s="409"/>
      <c r="ID1366" s="409"/>
      <c r="IE1366" s="409"/>
      <c r="IF1366" s="409"/>
      <c r="IP1366" s="409"/>
      <c r="IQ1366" s="409"/>
      <c r="IR1366" s="409"/>
      <c r="IS1366" s="409"/>
      <c r="IT1366" s="409"/>
      <c r="IU1366" s="409"/>
      <c r="IV1366" s="409"/>
    </row>
    <row r="1367" spans="10:256">
      <c r="J1367" s="409"/>
      <c r="K1367" s="409"/>
      <c r="L1367" s="409"/>
      <c r="M1367" s="409"/>
      <c r="N1367" s="409"/>
      <c r="O1367" s="409"/>
      <c r="P1367" s="409"/>
      <c r="Q1367" s="409"/>
      <c r="R1367" s="409"/>
      <c r="S1367" s="409"/>
      <c r="T1367" s="409"/>
      <c r="U1367" s="409"/>
      <c r="V1367" s="409"/>
      <c r="W1367" s="409"/>
      <c r="X1367" s="409"/>
      <c r="AP1367" s="409"/>
      <c r="AQ1367" s="409"/>
      <c r="AR1367" s="409"/>
      <c r="AS1367" s="409"/>
      <c r="AT1367" s="409"/>
      <c r="AU1367" s="409"/>
      <c r="AV1367" s="409"/>
      <c r="BF1367" s="409"/>
      <c r="BG1367" s="409"/>
      <c r="BH1367" s="409"/>
      <c r="BI1367" s="409"/>
      <c r="BJ1367" s="409"/>
      <c r="BK1367" s="409"/>
      <c r="BL1367" s="409"/>
      <c r="BV1367" s="409"/>
      <c r="BW1367" s="409"/>
      <c r="BX1367" s="409"/>
      <c r="BY1367" s="409"/>
      <c r="BZ1367" s="409"/>
      <c r="CA1367" s="409"/>
      <c r="CB1367" s="409"/>
      <c r="CL1367" s="409"/>
      <c r="CM1367" s="409"/>
      <c r="CN1367" s="409"/>
      <c r="CO1367" s="409"/>
      <c r="CP1367" s="409"/>
      <c r="CQ1367" s="409"/>
      <c r="CR1367" s="409"/>
      <c r="DB1367" s="409"/>
      <c r="DC1367" s="409"/>
      <c r="DD1367" s="409"/>
      <c r="DE1367" s="409"/>
      <c r="DF1367" s="409"/>
      <c r="DG1367" s="409"/>
      <c r="DH1367" s="409"/>
      <c r="DR1367" s="409"/>
      <c r="DS1367" s="409"/>
      <c r="DT1367" s="409"/>
      <c r="DU1367" s="409"/>
      <c r="DV1367" s="409"/>
      <c r="DW1367" s="409"/>
      <c r="DX1367" s="409"/>
      <c r="EH1367" s="409"/>
      <c r="EI1367" s="409"/>
      <c r="EJ1367" s="409"/>
      <c r="EK1367" s="409"/>
      <c r="EL1367" s="409"/>
      <c r="EM1367" s="409"/>
      <c r="EN1367" s="409"/>
      <c r="EX1367" s="409"/>
      <c r="EY1367" s="409"/>
      <c r="EZ1367" s="409"/>
      <c r="FA1367" s="409"/>
      <c r="FB1367" s="409"/>
      <c r="FC1367" s="409"/>
      <c r="FD1367" s="409"/>
      <c r="FN1367" s="409"/>
      <c r="FO1367" s="409"/>
      <c r="FP1367" s="409"/>
      <c r="FQ1367" s="409"/>
      <c r="FR1367" s="409"/>
      <c r="FS1367" s="409"/>
      <c r="FT1367" s="409"/>
      <c r="GD1367" s="409"/>
      <c r="GE1367" s="409"/>
      <c r="GF1367" s="409"/>
      <c r="GG1367" s="409"/>
      <c r="GH1367" s="409"/>
      <c r="GI1367" s="409"/>
      <c r="GJ1367" s="409"/>
      <c r="GT1367" s="409"/>
      <c r="GU1367" s="409"/>
      <c r="GV1367" s="409"/>
      <c r="GW1367" s="409"/>
      <c r="GX1367" s="409"/>
      <c r="GY1367" s="409"/>
      <c r="GZ1367" s="409"/>
      <c r="HJ1367" s="409"/>
      <c r="HK1367" s="409"/>
      <c r="HL1367" s="409"/>
      <c r="HM1367" s="409"/>
      <c r="HN1367" s="409"/>
      <c r="HO1367" s="409"/>
      <c r="HP1367" s="409"/>
      <c r="HZ1367" s="409"/>
      <c r="IA1367" s="409"/>
      <c r="IB1367" s="409"/>
      <c r="IC1367" s="409"/>
      <c r="ID1367" s="409"/>
      <c r="IE1367" s="409"/>
      <c r="IF1367" s="409"/>
      <c r="IP1367" s="409"/>
      <c r="IQ1367" s="409"/>
      <c r="IR1367" s="409"/>
      <c r="IS1367" s="409"/>
      <c r="IT1367" s="409"/>
      <c r="IU1367" s="409"/>
      <c r="IV1367" s="409"/>
    </row>
    <row r="1368" spans="10:256">
      <c r="J1368" s="409"/>
      <c r="K1368" s="409"/>
      <c r="L1368" s="409"/>
      <c r="M1368" s="409"/>
      <c r="N1368" s="409"/>
      <c r="O1368" s="409"/>
      <c r="P1368" s="409"/>
      <c r="Q1368" s="409"/>
      <c r="R1368" s="409"/>
      <c r="S1368" s="409"/>
      <c r="T1368" s="409"/>
      <c r="U1368" s="409"/>
      <c r="V1368" s="409"/>
      <c r="W1368" s="409"/>
      <c r="X1368" s="409"/>
      <c r="AP1368" s="409"/>
      <c r="AQ1368" s="409"/>
      <c r="AR1368" s="409"/>
      <c r="AS1368" s="409"/>
      <c r="AT1368" s="409"/>
      <c r="AU1368" s="409"/>
      <c r="AV1368" s="409"/>
      <c r="BF1368" s="409"/>
      <c r="BG1368" s="409"/>
      <c r="BH1368" s="409"/>
      <c r="BI1368" s="409"/>
      <c r="BJ1368" s="409"/>
      <c r="BK1368" s="409"/>
      <c r="BL1368" s="409"/>
      <c r="BV1368" s="409"/>
      <c r="BW1368" s="409"/>
      <c r="BX1368" s="409"/>
      <c r="BY1368" s="409"/>
      <c r="BZ1368" s="409"/>
      <c r="CA1368" s="409"/>
      <c r="CB1368" s="409"/>
      <c r="CL1368" s="409"/>
      <c r="CM1368" s="409"/>
      <c r="CN1368" s="409"/>
      <c r="CO1368" s="409"/>
      <c r="CP1368" s="409"/>
      <c r="CQ1368" s="409"/>
      <c r="CR1368" s="409"/>
      <c r="DB1368" s="409"/>
      <c r="DC1368" s="409"/>
      <c r="DD1368" s="409"/>
      <c r="DE1368" s="409"/>
      <c r="DF1368" s="409"/>
      <c r="DG1368" s="409"/>
      <c r="DH1368" s="409"/>
      <c r="DR1368" s="409"/>
      <c r="DS1368" s="409"/>
      <c r="DT1368" s="409"/>
      <c r="DU1368" s="409"/>
      <c r="DV1368" s="409"/>
      <c r="DW1368" s="409"/>
      <c r="DX1368" s="409"/>
      <c r="EH1368" s="409"/>
      <c r="EI1368" s="409"/>
      <c r="EJ1368" s="409"/>
      <c r="EK1368" s="409"/>
      <c r="EL1368" s="409"/>
      <c r="EM1368" s="409"/>
      <c r="EN1368" s="409"/>
      <c r="EX1368" s="409"/>
      <c r="EY1368" s="409"/>
      <c r="EZ1368" s="409"/>
      <c r="FA1368" s="409"/>
      <c r="FB1368" s="409"/>
      <c r="FC1368" s="409"/>
      <c r="FD1368" s="409"/>
      <c r="FN1368" s="409"/>
      <c r="FO1368" s="409"/>
      <c r="FP1368" s="409"/>
      <c r="FQ1368" s="409"/>
      <c r="FR1368" s="409"/>
      <c r="FS1368" s="409"/>
      <c r="FT1368" s="409"/>
      <c r="GD1368" s="409"/>
      <c r="GE1368" s="409"/>
      <c r="GF1368" s="409"/>
      <c r="GG1368" s="409"/>
      <c r="GH1368" s="409"/>
      <c r="GI1368" s="409"/>
      <c r="GJ1368" s="409"/>
      <c r="GT1368" s="409"/>
      <c r="GU1368" s="409"/>
      <c r="GV1368" s="409"/>
      <c r="GW1368" s="409"/>
      <c r="GX1368" s="409"/>
      <c r="GY1368" s="409"/>
      <c r="GZ1368" s="409"/>
      <c r="HJ1368" s="409"/>
      <c r="HK1368" s="409"/>
      <c r="HL1368" s="409"/>
      <c r="HM1368" s="409"/>
      <c r="HN1368" s="409"/>
      <c r="HO1368" s="409"/>
      <c r="HP1368" s="409"/>
      <c r="HZ1368" s="409"/>
      <c r="IA1368" s="409"/>
      <c r="IB1368" s="409"/>
      <c r="IC1368" s="409"/>
      <c r="ID1368" s="409"/>
      <c r="IE1368" s="409"/>
      <c r="IF1368" s="409"/>
      <c r="IP1368" s="409"/>
      <c r="IQ1368" s="409"/>
      <c r="IR1368" s="409"/>
      <c r="IS1368" s="409"/>
      <c r="IT1368" s="409"/>
      <c r="IU1368" s="409"/>
      <c r="IV1368" s="409"/>
    </row>
    <row r="1369" spans="10:256">
      <c r="J1369" s="409"/>
      <c r="K1369" s="409"/>
      <c r="L1369" s="409"/>
      <c r="M1369" s="409"/>
      <c r="N1369" s="409"/>
      <c r="O1369" s="409"/>
      <c r="P1369" s="409"/>
      <c r="Q1369" s="409"/>
      <c r="R1369" s="409"/>
      <c r="S1369" s="409"/>
      <c r="T1369" s="409"/>
      <c r="U1369" s="409"/>
      <c r="V1369" s="409"/>
      <c r="W1369" s="409"/>
      <c r="X1369" s="409"/>
      <c r="AP1369" s="409"/>
      <c r="AQ1369" s="409"/>
      <c r="AR1369" s="409"/>
      <c r="AS1369" s="409"/>
      <c r="AT1369" s="409"/>
      <c r="AU1369" s="409"/>
      <c r="AV1369" s="409"/>
      <c r="BF1369" s="409"/>
      <c r="BG1369" s="409"/>
      <c r="BH1369" s="409"/>
      <c r="BI1369" s="409"/>
      <c r="BJ1369" s="409"/>
      <c r="BK1369" s="409"/>
      <c r="BL1369" s="409"/>
      <c r="BV1369" s="409"/>
      <c r="BW1369" s="409"/>
      <c r="BX1369" s="409"/>
      <c r="BY1369" s="409"/>
      <c r="BZ1369" s="409"/>
      <c r="CA1369" s="409"/>
      <c r="CB1369" s="409"/>
      <c r="CL1369" s="409"/>
      <c r="CM1369" s="409"/>
      <c r="CN1369" s="409"/>
      <c r="CO1369" s="409"/>
      <c r="CP1369" s="409"/>
      <c r="CQ1369" s="409"/>
      <c r="CR1369" s="409"/>
      <c r="DB1369" s="409"/>
      <c r="DC1369" s="409"/>
      <c r="DD1369" s="409"/>
      <c r="DE1369" s="409"/>
      <c r="DF1369" s="409"/>
      <c r="DG1369" s="409"/>
      <c r="DH1369" s="409"/>
      <c r="DR1369" s="409"/>
      <c r="DS1369" s="409"/>
      <c r="DT1369" s="409"/>
      <c r="DU1369" s="409"/>
      <c r="DV1369" s="409"/>
      <c r="DW1369" s="409"/>
      <c r="DX1369" s="409"/>
      <c r="EH1369" s="409"/>
      <c r="EI1369" s="409"/>
      <c r="EJ1369" s="409"/>
      <c r="EK1369" s="409"/>
      <c r="EL1369" s="409"/>
      <c r="EM1369" s="409"/>
      <c r="EN1369" s="409"/>
      <c r="EX1369" s="409"/>
      <c r="EY1369" s="409"/>
      <c r="EZ1369" s="409"/>
      <c r="FA1369" s="409"/>
      <c r="FB1369" s="409"/>
      <c r="FC1369" s="409"/>
      <c r="FD1369" s="409"/>
      <c r="FN1369" s="409"/>
      <c r="FO1369" s="409"/>
      <c r="FP1369" s="409"/>
      <c r="FQ1369" s="409"/>
      <c r="FR1369" s="409"/>
      <c r="FS1369" s="409"/>
      <c r="FT1369" s="409"/>
      <c r="GD1369" s="409"/>
      <c r="GE1369" s="409"/>
      <c r="GF1369" s="409"/>
      <c r="GG1369" s="409"/>
      <c r="GH1369" s="409"/>
      <c r="GI1369" s="409"/>
      <c r="GJ1369" s="409"/>
      <c r="GT1369" s="409"/>
      <c r="GU1369" s="409"/>
      <c r="GV1369" s="409"/>
      <c r="GW1369" s="409"/>
      <c r="GX1369" s="409"/>
      <c r="GY1369" s="409"/>
      <c r="GZ1369" s="409"/>
      <c r="HJ1369" s="409"/>
      <c r="HK1369" s="409"/>
      <c r="HL1369" s="409"/>
      <c r="HM1369" s="409"/>
      <c r="HN1369" s="409"/>
      <c r="HO1369" s="409"/>
      <c r="HP1369" s="409"/>
      <c r="HZ1369" s="409"/>
      <c r="IA1369" s="409"/>
      <c r="IB1369" s="409"/>
      <c r="IC1369" s="409"/>
      <c r="ID1369" s="409"/>
      <c r="IE1369" s="409"/>
      <c r="IF1369" s="409"/>
      <c r="IP1369" s="409"/>
      <c r="IQ1369" s="409"/>
      <c r="IR1369" s="409"/>
      <c r="IS1369" s="409"/>
      <c r="IT1369" s="409"/>
      <c r="IU1369" s="409"/>
      <c r="IV1369" s="409"/>
    </row>
    <row r="1370" spans="10:256">
      <c r="J1370" s="409"/>
      <c r="K1370" s="409"/>
      <c r="L1370" s="409"/>
      <c r="M1370" s="409"/>
      <c r="N1370" s="409"/>
      <c r="O1370" s="409"/>
      <c r="P1370" s="409"/>
      <c r="Q1370" s="409"/>
      <c r="R1370" s="409"/>
      <c r="S1370" s="409"/>
      <c r="T1370" s="409"/>
      <c r="U1370" s="409"/>
      <c r="V1370" s="409"/>
      <c r="W1370" s="409"/>
      <c r="X1370" s="409"/>
      <c r="AP1370" s="409"/>
      <c r="AQ1370" s="409"/>
      <c r="AR1370" s="409"/>
      <c r="AS1370" s="409"/>
      <c r="AT1370" s="409"/>
      <c r="AU1370" s="409"/>
      <c r="AV1370" s="409"/>
      <c r="BF1370" s="409"/>
      <c r="BG1370" s="409"/>
      <c r="BH1370" s="409"/>
      <c r="BI1370" s="409"/>
      <c r="BJ1370" s="409"/>
      <c r="BK1370" s="409"/>
      <c r="BL1370" s="409"/>
      <c r="BV1370" s="409"/>
      <c r="BW1370" s="409"/>
      <c r="BX1370" s="409"/>
      <c r="BY1370" s="409"/>
      <c r="BZ1370" s="409"/>
      <c r="CA1370" s="409"/>
      <c r="CB1370" s="409"/>
      <c r="CL1370" s="409"/>
      <c r="CM1370" s="409"/>
      <c r="CN1370" s="409"/>
      <c r="CO1370" s="409"/>
      <c r="CP1370" s="409"/>
      <c r="CQ1370" s="409"/>
      <c r="CR1370" s="409"/>
      <c r="DB1370" s="409"/>
      <c r="DC1370" s="409"/>
      <c r="DD1370" s="409"/>
      <c r="DE1370" s="409"/>
      <c r="DF1370" s="409"/>
      <c r="DG1370" s="409"/>
      <c r="DH1370" s="409"/>
      <c r="DR1370" s="409"/>
      <c r="DS1370" s="409"/>
      <c r="DT1370" s="409"/>
      <c r="DU1370" s="409"/>
      <c r="DV1370" s="409"/>
      <c r="DW1370" s="409"/>
      <c r="DX1370" s="409"/>
      <c r="EH1370" s="409"/>
      <c r="EI1370" s="409"/>
      <c r="EJ1370" s="409"/>
      <c r="EK1370" s="409"/>
      <c r="EL1370" s="409"/>
      <c r="EM1370" s="409"/>
      <c r="EN1370" s="409"/>
      <c r="EX1370" s="409"/>
      <c r="EY1370" s="409"/>
      <c r="EZ1370" s="409"/>
      <c r="FA1370" s="409"/>
      <c r="FB1370" s="409"/>
      <c r="FC1370" s="409"/>
      <c r="FD1370" s="409"/>
      <c r="FN1370" s="409"/>
      <c r="FO1370" s="409"/>
      <c r="FP1370" s="409"/>
      <c r="FQ1370" s="409"/>
      <c r="FR1370" s="409"/>
      <c r="FS1370" s="409"/>
      <c r="FT1370" s="409"/>
      <c r="GD1370" s="409"/>
      <c r="GE1370" s="409"/>
      <c r="GF1370" s="409"/>
      <c r="GG1370" s="409"/>
      <c r="GH1370" s="409"/>
      <c r="GI1370" s="409"/>
      <c r="GJ1370" s="409"/>
      <c r="GT1370" s="409"/>
      <c r="GU1370" s="409"/>
      <c r="GV1370" s="409"/>
      <c r="GW1370" s="409"/>
      <c r="GX1370" s="409"/>
      <c r="GY1370" s="409"/>
      <c r="GZ1370" s="409"/>
      <c r="HJ1370" s="409"/>
      <c r="HK1370" s="409"/>
      <c r="HL1370" s="409"/>
      <c r="HM1370" s="409"/>
      <c r="HN1370" s="409"/>
      <c r="HO1370" s="409"/>
      <c r="HP1370" s="409"/>
      <c r="HZ1370" s="409"/>
      <c r="IA1370" s="409"/>
      <c r="IB1370" s="409"/>
      <c r="IC1370" s="409"/>
      <c r="ID1370" s="409"/>
      <c r="IE1370" s="409"/>
      <c r="IF1370" s="409"/>
      <c r="IP1370" s="409"/>
      <c r="IQ1370" s="409"/>
      <c r="IR1370" s="409"/>
      <c r="IS1370" s="409"/>
      <c r="IT1370" s="409"/>
      <c r="IU1370" s="409"/>
      <c r="IV1370" s="409"/>
    </row>
    <row r="1371" spans="10:256">
      <c r="J1371" s="409"/>
      <c r="K1371" s="409"/>
      <c r="L1371" s="409"/>
      <c r="M1371" s="409"/>
      <c r="N1371" s="409"/>
      <c r="O1371" s="409"/>
      <c r="P1371" s="409"/>
      <c r="Q1371" s="409"/>
      <c r="R1371" s="409"/>
      <c r="S1371" s="409"/>
      <c r="T1371" s="409"/>
      <c r="U1371" s="409"/>
      <c r="V1371" s="409"/>
      <c r="W1371" s="409"/>
      <c r="X1371" s="409"/>
      <c r="AP1371" s="409"/>
      <c r="AQ1371" s="409"/>
      <c r="AR1371" s="409"/>
      <c r="AS1371" s="409"/>
      <c r="AT1371" s="409"/>
      <c r="AU1371" s="409"/>
      <c r="AV1371" s="409"/>
      <c r="BF1371" s="409"/>
      <c r="BG1371" s="409"/>
      <c r="BH1371" s="409"/>
      <c r="BI1371" s="409"/>
      <c r="BJ1371" s="409"/>
      <c r="BK1371" s="409"/>
      <c r="BL1371" s="409"/>
      <c r="BV1371" s="409"/>
      <c r="BW1371" s="409"/>
      <c r="BX1371" s="409"/>
      <c r="BY1371" s="409"/>
      <c r="BZ1371" s="409"/>
      <c r="CA1371" s="409"/>
      <c r="CB1371" s="409"/>
      <c r="CL1371" s="409"/>
      <c r="CM1371" s="409"/>
      <c r="CN1371" s="409"/>
      <c r="CO1371" s="409"/>
      <c r="CP1371" s="409"/>
      <c r="CQ1371" s="409"/>
      <c r="CR1371" s="409"/>
      <c r="DB1371" s="409"/>
      <c r="DC1371" s="409"/>
      <c r="DD1371" s="409"/>
      <c r="DE1371" s="409"/>
      <c r="DF1371" s="409"/>
      <c r="DG1371" s="409"/>
      <c r="DH1371" s="409"/>
      <c r="DR1371" s="409"/>
      <c r="DS1371" s="409"/>
      <c r="DT1371" s="409"/>
      <c r="DU1371" s="409"/>
      <c r="DV1371" s="409"/>
      <c r="DW1371" s="409"/>
      <c r="DX1371" s="409"/>
      <c r="EH1371" s="409"/>
      <c r="EI1371" s="409"/>
      <c r="EJ1371" s="409"/>
      <c r="EK1371" s="409"/>
      <c r="EL1371" s="409"/>
      <c r="EM1371" s="409"/>
      <c r="EN1371" s="409"/>
      <c r="EX1371" s="409"/>
      <c r="EY1371" s="409"/>
      <c r="EZ1371" s="409"/>
      <c r="FA1371" s="409"/>
      <c r="FB1371" s="409"/>
      <c r="FC1371" s="409"/>
      <c r="FD1371" s="409"/>
      <c r="FN1371" s="409"/>
      <c r="FO1371" s="409"/>
      <c r="FP1371" s="409"/>
      <c r="FQ1371" s="409"/>
      <c r="FR1371" s="409"/>
      <c r="FS1371" s="409"/>
      <c r="FT1371" s="409"/>
      <c r="GD1371" s="409"/>
      <c r="GE1371" s="409"/>
      <c r="GF1371" s="409"/>
      <c r="GG1371" s="409"/>
      <c r="GH1371" s="409"/>
      <c r="GI1371" s="409"/>
      <c r="GJ1371" s="409"/>
      <c r="GT1371" s="409"/>
      <c r="GU1371" s="409"/>
      <c r="GV1371" s="409"/>
      <c r="GW1371" s="409"/>
      <c r="GX1371" s="409"/>
      <c r="GY1371" s="409"/>
      <c r="GZ1371" s="409"/>
      <c r="HJ1371" s="409"/>
      <c r="HK1371" s="409"/>
      <c r="HL1371" s="409"/>
      <c r="HM1371" s="409"/>
      <c r="HN1371" s="409"/>
      <c r="HO1371" s="409"/>
      <c r="HP1371" s="409"/>
      <c r="HZ1371" s="409"/>
      <c r="IA1371" s="409"/>
      <c r="IB1371" s="409"/>
      <c r="IC1371" s="409"/>
      <c r="ID1371" s="409"/>
      <c r="IE1371" s="409"/>
      <c r="IF1371" s="409"/>
      <c r="IP1371" s="409"/>
      <c r="IQ1371" s="409"/>
      <c r="IR1371" s="409"/>
      <c r="IS1371" s="409"/>
      <c r="IT1371" s="409"/>
      <c r="IU1371" s="409"/>
      <c r="IV1371" s="409"/>
    </row>
    <row r="1372" spans="10:256">
      <c r="J1372" s="409"/>
      <c r="K1372" s="409"/>
      <c r="L1372" s="409"/>
      <c r="M1372" s="409"/>
      <c r="N1372" s="409"/>
      <c r="O1372" s="409"/>
      <c r="P1372" s="409"/>
      <c r="Q1372" s="409"/>
      <c r="R1372" s="409"/>
      <c r="S1372" s="409"/>
      <c r="T1372" s="409"/>
      <c r="U1372" s="409"/>
      <c r="V1372" s="409"/>
      <c r="W1372" s="409"/>
      <c r="X1372" s="409"/>
      <c r="AP1372" s="409"/>
      <c r="AQ1372" s="409"/>
      <c r="AR1372" s="409"/>
      <c r="AS1372" s="409"/>
      <c r="AT1372" s="409"/>
      <c r="AU1372" s="409"/>
      <c r="AV1372" s="409"/>
      <c r="BF1372" s="409"/>
      <c r="BG1372" s="409"/>
      <c r="BH1372" s="409"/>
      <c r="BI1372" s="409"/>
      <c r="BJ1372" s="409"/>
      <c r="BK1372" s="409"/>
      <c r="BL1372" s="409"/>
      <c r="BV1372" s="409"/>
      <c r="BW1372" s="409"/>
      <c r="BX1372" s="409"/>
      <c r="BY1372" s="409"/>
      <c r="BZ1372" s="409"/>
      <c r="CA1372" s="409"/>
      <c r="CB1372" s="409"/>
      <c r="CL1372" s="409"/>
      <c r="CM1372" s="409"/>
      <c r="CN1372" s="409"/>
      <c r="CO1372" s="409"/>
      <c r="CP1372" s="409"/>
      <c r="CQ1372" s="409"/>
      <c r="CR1372" s="409"/>
      <c r="DB1372" s="409"/>
      <c r="DC1372" s="409"/>
      <c r="DD1372" s="409"/>
      <c r="DE1372" s="409"/>
      <c r="DF1372" s="409"/>
      <c r="DG1372" s="409"/>
      <c r="DH1372" s="409"/>
      <c r="DR1372" s="409"/>
      <c r="DS1372" s="409"/>
      <c r="DT1372" s="409"/>
      <c r="DU1372" s="409"/>
      <c r="DV1372" s="409"/>
      <c r="DW1372" s="409"/>
      <c r="DX1372" s="409"/>
      <c r="EH1372" s="409"/>
      <c r="EI1372" s="409"/>
      <c r="EJ1372" s="409"/>
      <c r="EK1372" s="409"/>
      <c r="EL1372" s="409"/>
      <c r="EM1372" s="409"/>
      <c r="EN1372" s="409"/>
      <c r="EX1372" s="409"/>
      <c r="EY1372" s="409"/>
      <c r="EZ1372" s="409"/>
      <c r="FA1372" s="409"/>
      <c r="FB1372" s="409"/>
      <c r="FC1372" s="409"/>
      <c r="FD1372" s="409"/>
      <c r="FN1372" s="409"/>
      <c r="FO1372" s="409"/>
      <c r="FP1372" s="409"/>
      <c r="FQ1372" s="409"/>
      <c r="FR1372" s="409"/>
      <c r="FS1372" s="409"/>
      <c r="FT1372" s="409"/>
      <c r="GD1372" s="409"/>
      <c r="GE1372" s="409"/>
      <c r="GF1372" s="409"/>
      <c r="GG1372" s="409"/>
      <c r="GH1372" s="409"/>
      <c r="GI1372" s="409"/>
      <c r="GJ1372" s="409"/>
      <c r="GT1372" s="409"/>
      <c r="GU1372" s="409"/>
      <c r="GV1372" s="409"/>
      <c r="GW1372" s="409"/>
      <c r="GX1372" s="409"/>
      <c r="GY1372" s="409"/>
      <c r="GZ1372" s="409"/>
      <c r="HJ1372" s="409"/>
      <c r="HK1372" s="409"/>
      <c r="HL1372" s="409"/>
      <c r="HM1372" s="409"/>
      <c r="HN1372" s="409"/>
      <c r="HO1372" s="409"/>
      <c r="HP1372" s="409"/>
      <c r="HZ1372" s="409"/>
      <c r="IA1372" s="409"/>
      <c r="IB1372" s="409"/>
      <c r="IC1372" s="409"/>
      <c r="ID1372" s="409"/>
      <c r="IE1372" s="409"/>
      <c r="IF1372" s="409"/>
      <c r="IP1372" s="409"/>
      <c r="IQ1372" s="409"/>
      <c r="IR1372" s="409"/>
      <c r="IS1372" s="409"/>
      <c r="IT1372" s="409"/>
      <c r="IU1372" s="409"/>
      <c r="IV1372" s="409"/>
    </row>
    <row r="1373" spans="10:256">
      <c r="J1373" s="409"/>
      <c r="K1373" s="409"/>
      <c r="L1373" s="409"/>
      <c r="M1373" s="409"/>
      <c r="N1373" s="409"/>
      <c r="O1373" s="409"/>
      <c r="P1373" s="409"/>
      <c r="Q1373" s="409"/>
      <c r="R1373" s="409"/>
      <c r="S1373" s="409"/>
      <c r="T1373" s="409"/>
      <c r="U1373" s="409"/>
      <c r="V1373" s="409"/>
      <c r="W1373" s="409"/>
      <c r="X1373" s="409"/>
      <c r="AP1373" s="409"/>
      <c r="AQ1373" s="409"/>
      <c r="AR1373" s="409"/>
      <c r="AS1373" s="409"/>
      <c r="AT1373" s="409"/>
      <c r="AU1373" s="409"/>
      <c r="AV1373" s="409"/>
      <c r="BF1373" s="409"/>
      <c r="BG1373" s="409"/>
      <c r="BH1373" s="409"/>
      <c r="BI1373" s="409"/>
      <c r="BJ1373" s="409"/>
      <c r="BK1373" s="409"/>
      <c r="BL1373" s="409"/>
      <c r="BV1373" s="409"/>
      <c r="BW1373" s="409"/>
      <c r="BX1373" s="409"/>
      <c r="BY1373" s="409"/>
      <c r="BZ1373" s="409"/>
      <c r="CA1373" s="409"/>
      <c r="CB1373" s="409"/>
      <c r="CL1373" s="409"/>
      <c r="CM1373" s="409"/>
      <c r="CN1373" s="409"/>
      <c r="CO1373" s="409"/>
      <c r="CP1373" s="409"/>
      <c r="CQ1373" s="409"/>
      <c r="CR1373" s="409"/>
      <c r="DB1373" s="409"/>
      <c r="DC1373" s="409"/>
      <c r="DD1373" s="409"/>
      <c r="DE1373" s="409"/>
      <c r="DF1373" s="409"/>
      <c r="DG1373" s="409"/>
      <c r="DH1373" s="409"/>
      <c r="DR1373" s="409"/>
      <c r="DS1373" s="409"/>
      <c r="DT1373" s="409"/>
      <c r="DU1373" s="409"/>
      <c r="DV1373" s="409"/>
      <c r="DW1373" s="409"/>
      <c r="DX1373" s="409"/>
      <c r="EH1373" s="409"/>
      <c r="EI1373" s="409"/>
      <c r="EJ1373" s="409"/>
      <c r="EK1373" s="409"/>
      <c r="EL1373" s="409"/>
      <c r="EM1373" s="409"/>
      <c r="EN1373" s="409"/>
      <c r="EX1373" s="409"/>
      <c r="EY1373" s="409"/>
      <c r="EZ1373" s="409"/>
      <c r="FA1373" s="409"/>
      <c r="FB1373" s="409"/>
      <c r="FC1373" s="409"/>
      <c r="FD1373" s="409"/>
      <c r="FN1373" s="409"/>
      <c r="FO1373" s="409"/>
      <c r="FP1373" s="409"/>
      <c r="FQ1373" s="409"/>
      <c r="FR1373" s="409"/>
      <c r="FS1373" s="409"/>
      <c r="FT1373" s="409"/>
      <c r="GD1373" s="409"/>
      <c r="GE1373" s="409"/>
      <c r="GF1373" s="409"/>
      <c r="GG1373" s="409"/>
      <c r="GH1373" s="409"/>
      <c r="GI1373" s="409"/>
      <c r="GJ1373" s="409"/>
      <c r="GT1373" s="409"/>
      <c r="GU1373" s="409"/>
      <c r="GV1373" s="409"/>
      <c r="GW1373" s="409"/>
      <c r="GX1373" s="409"/>
      <c r="GY1373" s="409"/>
      <c r="GZ1373" s="409"/>
      <c r="HJ1373" s="409"/>
      <c r="HK1373" s="409"/>
      <c r="HL1373" s="409"/>
      <c r="HM1373" s="409"/>
      <c r="HN1373" s="409"/>
      <c r="HO1373" s="409"/>
      <c r="HP1373" s="409"/>
      <c r="HZ1373" s="409"/>
      <c r="IA1373" s="409"/>
      <c r="IB1373" s="409"/>
      <c r="IC1373" s="409"/>
      <c r="ID1373" s="409"/>
      <c r="IE1373" s="409"/>
      <c r="IF1373" s="409"/>
      <c r="IP1373" s="409"/>
      <c r="IQ1373" s="409"/>
      <c r="IR1373" s="409"/>
      <c r="IS1373" s="409"/>
      <c r="IT1373" s="409"/>
      <c r="IU1373" s="409"/>
      <c r="IV1373" s="409"/>
    </row>
    <row r="1374" spans="10:256">
      <c r="J1374" s="409"/>
      <c r="K1374" s="409"/>
      <c r="L1374" s="409"/>
      <c r="M1374" s="409"/>
      <c r="N1374" s="409"/>
      <c r="O1374" s="409"/>
      <c r="P1374" s="409"/>
      <c r="Q1374" s="409"/>
      <c r="R1374" s="409"/>
      <c r="S1374" s="409"/>
      <c r="T1374" s="409"/>
      <c r="U1374" s="409"/>
      <c r="V1374" s="409"/>
      <c r="W1374" s="409"/>
      <c r="X1374" s="409"/>
      <c r="AP1374" s="409"/>
      <c r="AQ1374" s="409"/>
      <c r="AR1374" s="409"/>
      <c r="AS1374" s="409"/>
      <c r="AT1374" s="409"/>
      <c r="AU1374" s="409"/>
      <c r="AV1374" s="409"/>
      <c r="BF1374" s="409"/>
      <c r="BG1374" s="409"/>
      <c r="BH1374" s="409"/>
      <c r="BI1374" s="409"/>
      <c r="BJ1374" s="409"/>
      <c r="BK1374" s="409"/>
      <c r="BL1374" s="409"/>
      <c r="BV1374" s="409"/>
      <c r="BW1374" s="409"/>
      <c r="BX1374" s="409"/>
      <c r="BY1374" s="409"/>
      <c r="BZ1374" s="409"/>
      <c r="CA1374" s="409"/>
      <c r="CB1374" s="409"/>
      <c r="CL1374" s="409"/>
      <c r="CM1374" s="409"/>
      <c r="CN1374" s="409"/>
      <c r="CO1374" s="409"/>
      <c r="CP1374" s="409"/>
      <c r="CQ1374" s="409"/>
      <c r="CR1374" s="409"/>
      <c r="DB1374" s="409"/>
      <c r="DC1374" s="409"/>
      <c r="DD1374" s="409"/>
      <c r="DE1374" s="409"/>
      <c r="DF1374" s="409"/>
      <c r="DG1374" s="409"/>
      <c r="DH1374" s="409"/>
      <c r="DR1374" s="409"/>
      <c r="DS1374" s="409"/>
      <c r="DT1374" s="409"/>
      <c r="DU1374" s="409"/>
      <c r="DV1374" s="409"/>
      <c r="DW1374" s="409"/>
      <c r="DX1374" s="409"/>
      <c r="EH1374" s="409"/>
      <c r="EI1374" s="409"/>
      <c r="EJ1374" s="409"/>
      <c r="EK1374" s="409"/>
      <c r="EL1374" s="409"/>
      <c r="EM1374" s="409"/>
      <c r="EN1374" s="409"/>
      <c r="EX1374" s="409"/>
      <c r="EY1374" s="409"/>
      <c r="EZ1374" s="409"/>
      <c r="FA1374" s="409"/>
      <c r="FB1374" s="409"/>
      <c r="FC1374" s="409"/>
      <c r="FD1374" s="409"/>
      <c r="FN1374" s="409"/>
      <c r="FO1374" s="409"/>
      <c r="FP1374" s="409"/>
      <c r="FQ1374" s="409"/>
      <c r="FR1374" s="409"/>
      <c r="FS1374" s="409"/>
      <c r="FT1374" s="409"/>
      <c r="GD1374" s="409"/>
      <c r="GE1374" s="409"/>
      <c r="GF1374" s="409"/>
      <c r="GG1374" s="409"/>
      <c r="GH1374" s="409"/>
      <c r="GI1374" s="409"/>
      <c r="GJ1374" s="409"/>
      <c r="GT1374" s="409"/>
      <c r="GU1374" s="409"/>
      <c r="GV1374" s="409"/>
      <c r="GW1374" s="409"/>
      <c r="GX1374" s="409"/>
      <c r="GY1374" s="409"/>
      <c r="GZ1374" s="409"/>
      <c r="HJ1374" s="409"/>
      <c r="HK1374" s="409"/>
      <c r="HL1374" s="409"/>
      <c r="HM1374" s="409"/>
      <c r="HN1374" s="409"/>
      <c r="HO1374" s="409"/>
      <c r="HP1374" s="409"/>
      <c r="HZ1374" s="409"/>
      <c r="IA1374" s="409"/>
      <c r="IB1374" s="409"/>
      <c r="IC1374" s="409"/>
      <c r="ID1374" s="409"/>
      <c r="IE1374" s="409"/>
      <c r="IF1374" s="409"/>
      <c r="IP1374" s="409"/>
      <c r="IQ1374" s="409"/>
      <c r="IR1374" s="409"/>
      <c r="IS1374" s="409"/>
      <c r="IT1374" s="409"/>
      <c r="IU1374" s="409"/>
      <c r="IV1374" s="409"/>
    </row>
    <row r="1375" spans="10:256">
      <c r="J1375" s="409"/>
      <c r="K1375" s="409"/>
      <c r="L1375" s="409"/>
      <c r="M1375" s="409"/>
      <c r="N1375" s="409"/>
      <c r="O1375" s="409"/>
      <c r="P1375" s="409"/>
      <c r="Q1375" s="409"/>
      <c r="R1375" s="409"/>
      <c r="S1375" s="409"/>
      <c r="T1375" s="409"/>
      <c r="U1375" s="409"/>
      <c r="V1375" s="409"/>
      <c r="W1375" s="409"/>
      <c r="X1375" s="409"/>
      <c r="AP1375" s="409"/>
      <c r="AQ1375" s="409"/>
      <c r="AR1375" s="409"/>
      <c r="AS1375" s="409"/>
      <c r="AT1375" s="409"/>
      <c r="AU1375" s="409"/>
      <c r="AV1375" s="409"/>
      <c r="BF1375" s="409"/>
      <c r="BG1375" s="409"/>
      <c r="BH1375" s="409"/>
      <c r="BI1375" s="409"/>
      <c r="BJ1375" s="409"/>
      <c r="BK1375" s="409"/>
      <c r="BL1375" s="409"/>
      <c r="BV1375" s="409"/>
      <c r="BW1375" s="409"/>
      <c r="BX1375" s="409"/>
      <c r="BY1375" s="409"/>
      <c r="BZ1375" s="409"/>
      <c r="CA1375" s="409"/>
      <c r="CB1375" s="409"/>
      <c r="CL1375" s="409"/>
      <c r="CM1375" s="409"/>
      <c r="CN1375" s="409"/>
      <c r="CO1375" s="409"/>
      <c r="CP1375" s="409"/>
      <c r="CQ1375" s="409"/>
      <c r="CR1375" s="409"/>
      <c r="DB1375" s="409"/>
      <c r="DC1375" s="409"/>
      <c r="DD1375" s="409"/>
      <c r="DE1375" s="409"/>
      <c r="DF1375" s="409"/>
      <c r="DG1375" s="409"/>
      <c r="DH1375" s="409"/>
      <c r="DR1375" s="409"/>
      <c r="DS1375" s="409"/>
      <c r="DT1375" s="409"/>
      <c r="DU1375" s="409"/>
      <c r="DV1375" s="409"/>
      <c r="DW1375" s="409"/>
      <c r="DX1375" s="409"/>
      <c r="EH1375" s="409"/>
      <c r="EI1375" s="409"/>
      <c r="EJ1375" s="409"/>
      <c r="EK1375" s="409"/>
      <c r="EL1375" s="409"/>
      <c r="EM1375" s="409"/>
      <c r="EN1375" s="409"/>
      <c r="EX1375" s="409"/>
      <c r="EY1375" s="409"/>
      <c r="EZ1375" s="409"/>
      <c r="FA1375" s="409"/>
      <c r="FB1375" s="409"/>
      <c r="FC1375" s="409"/>
      <c r="FD1375" s="409"/>
      <c r="FN1375" s="409"/>
      <c r="FO1375" s="409"/>
      <c r="FP1375" s="409"/>
      <c r="FQ1375" s="409"/>
      <c r="FR1375" s="409"/>
      <c r="FS1375" s="409"/>
      <c r="FT1375" s="409"/>
      <c r="GD1375" s="409"/>
      <c r="GE1375" s="409"/>
      <c r="GF1375" s="409"/>
      <c r="GG1375" s="409"/>
      <c r="GH1375" s="409"/>
      <c r="GI1375" s="409"/>
      <c r="GJ1375" s="409"/>
      <c r="GT1375" s="409"/>
      <c r="GU1375" s="409"/>
      <c r="GV1375" s="409"/>
      <c r="GW1375" s="409"/>
      <c r="GX1375" s="409"/>
      <c r="GY1375" s="409"/>
      <c r="GZ1375" s="409"/>
      <c r="HJ1375" s="409"/>
      <c r="HK1375" s="409"/>
      <c r="HL1375" s="409"/>
      <c r="HM1375" s="409"/>
      <c r="HN1375" s="409"/>
      <c r="HO1375" s="409"/>
      <c r="HP1375" s="409"/>
      <c r="HZ1375" s="409"/>
      <c r="IA1375" s="409"/>
      <c r="IB1375" s="409"/>
      <c r="IC1375" s="409"/>
      <c r="ID1375" s="409"/>
      <c r="IE1375" s="409"/>
      <c r="IF1375" s="409"/>
      <c r="IP1375" s="409"/>
      <c r="IQ1375" s="409"/>
      <c r="IR1375" s="409"/>
      <c r="IS1375" s="409"/>
      <c r="IT1375" s="409"/>
      <c r="IU1375" s="409"/>
      <c r="IV1375" s="409"/>
    </row>
    <row r="1376" spans="10:256">
      <c r="J1376" s="409"/>
      <c r="K1376" s="409"/>
      <c r="L1376" s="409"/>
      <c r="M1376" s="409"/>
      <c r="N1376" s="409"/>
      <c r="O1376" s="409"/>
      <c r="P1376" s="409"/>
      <c r="Q1376" s="409"/>
      <c r="R1376" s="409"/>
      <c r="S1376" s="409"/>
      <c r="T1376" s="409"/>
      <c r="U1376" s="409"/>
      <c r="V1376" s="409"/>
      <c r="W1376" s="409"/>
      <c r="X1376" s="409"/>
      <c r="AP1376" s="409"/>
      <c r="AQ1376" s="409"/>
      <c r="AR1376" s="409"/>
      <c r="AS1376" s="409"/>
      <c r="AT1376" s="409"/>
      <c r="AU1376" s="409"/>
      <c r="AV1376" s="409"/>
      <c r="BF1376" s="409"/>
      <c r="BG1376" s="409"/>
      <c r="BH1376" s="409"/>
      <c r="BI1376" s="409"/>
      <c r="BJ1376" s="409"/>
      <c r="BK1376" s="409"/>
      <c r="BL1376" s="409"/>
      <c r="BV1376" s="409"/>
      <c r="BW1376" s="409"/>
      <c r="BX1376" s="409"/>
      <c r="BY1376" s="409"/>
      <c r="BZ1376" s="409"/>
      <c r="CA1376" s="409"/>
      <c r="CB1376" s="409"/>
      <c r="CL1376" s="409"/>
      <c r="CM1376" s="409"/>
      <c r="CN1376" s="409"/>
      <c r="CO1376" s="409"/>
      <c r="CP1376" s="409"/>
      <c r="CQ1376" s="409"/>
      <c r="CR1376" s="409"/>
      <c r="DB1376" s="409"/>
      <c r="DC1376" s="409"/>
      <c r="DD1376" s="409"/>
      <c r="DE1376" s="409"/>
      <c r="DF1376" s="409"/>
      <c r="DG1376" s="409"/>
      <c r="DH1376" s="409"/>
      <c r="DR1376" s="409"/>
      <c r="DS1376" s="409"/>
      <c r="DT1376" s="409"/>
      <c r="DU1376" s="409"/>
      <c r="DV1376" s="409"/>
      <c r="DW1376" s="409"/>
      <c r="DX1376" s="409"/>
      <c r="EH1376" s="409"/>
      <c r="EI1376" s="409"/>
      <c r="EJ1376" s="409"/>
      <c r="EK1376" s="409"/>
      <c r="EL1376" s="409"/>
      <c r="EM1376" s="409"/>
      <c r="EN1376" s="409"/>
      <c r="EX1376" s="409"/>
      <c r="EY1376" s="409"/>
      <c r="EZ1376" s="409"/>
      <c r="FA1376" s="409"/>
      <c r="FB1376" s="409"/>
      <c r="FC1376" s="409"/>
      <c r="FD1376" s="409"/>
      <c r="FN1376" s="409"/>
      <c r="FO1376" s="409"/>
      <c r="FP1376" s="409"/>
      <c r="FQ1376" s="409"/>
      <c r="FR1376" s="409"/>
      <c r="FS1376" s="409"/>
      <c r="FT1376" s="409"/>
      <c r="GD1376" s="409"/>
      <c r="GE1376" s="409"/>
      <c r="GF1376" s="409"/>
      <c r="GG1376" s="409"/>
      <c r="GH1376" s="409"/>
      <c r="GI1376" s="409"/>
      <c r="GJ1376" s="409"/>
      <c r="GT1376" s="409"/>
      <c r="GU1376" s="409"/>
      <c r="GV1376" s="409"/>
      <c r="GW1376" s="409"/>
      <c r="GX1376" s="409"/>
      <c r="GY1376" s="409"/>
      <c r="GZ1376" s="409"/>
      <c r="HJ1376" s="409"/>
      <c r="HK1376" s="409"/>
      <c r="HL1376" s="409"/>
      <c r="HM1376" s="409"/>
      <c r="HN1376" s="409"/>
      <c r="HO1376" s="409"/>
      <c r="HP1376" s="409"/>
      <c r="HZ1376" s="409"/>
      <c r="IA1376" s="409"/>
      <c r="IB1376" s="409"/>
      <c r="IC1376" s="409"/>
      <c r="ID1376" s="409"/>
      <c r="IE1376" s="409"/>
      <c r="IF1376" s="409"/>
      <c r="IP1376" s="409"/>
      <c r="IQ1376" s="409"/>
      <c r="IR1376" s="409"/>
      <c r="IS1376" s="409"/>
      <c r="IT1376" s="409"/>
      <c r="IU1376" s="409"/>
      <c r="IV1376" s="409"/>
    </row>
    <row r="1377" spans="10:256">
      <c r="J1377" s="409"/>
      <c r="K1377" s="409"/>
      <c r="L1377" s="409"/>
      <c r="M1377" s="409"/>
      <c r="N1377" s="409"/>
      <c r="O1377" s="409"/>
      <c r="P1377" s="409"/>
      <c r="Q1377" s="409"/>
      <c r="R1377" s="409"/>
      <c r="S1377" s="409"/>
      <c r="T1377" s="409"/>
      <c r="U1377" s="409"/>
      <c r="V1377" s="409"/>
      <c r="W1377" s="409"/>
      <c r="X1377" s="409"/>
      <c r="AP1377" s="409"/>
      <c r="AQ1377" s="409"/>
      <c r="AR1377" s="409"/>
      <c r="AS1377" s="409"/>
      <c r="AT1377" s="409"/>
      <c r="AU1377" s="409"/>
      <c r="AV1377" s="409"/>
      <c r="BF1377" s="409"/>
      <c r="BG1377" s="409"/>
      <c r="BH1377" s="409"/>
      <c r="BI1377" s="409"/>
      <c r="BJ1377" s="409"/>
      <c r="BK1377" s="409"/>
      <c r="BL1377" s="409"/>
      <c r="BV1377" s="409"/>
      <c r="BW1377" s="409"/>
      <c r="BX1377" s="409"/>
      <c r="BY1377" s="409"/>
      <c r="BZ1377" s="409"/>
      <c r="CA1377" s="409"/>
      <c r="CB1377" s="409"/>
      <c r="CL1377" s="409"/>
      <c r="CM1377" s="409"/>
      <c r="CN1377" s="409"/>
      <c r="CO1377" s="409"/>
      <c r="CP1377" s="409"/>
      <c r="CQ1377" s="409"/>
      <c r="CR1377" s="409"/>
      <c r="DB1377" s="409"/>
      <c r="DC1377" s="409"/>
      <c r="DD1377" s="409"/>
      <c r="DE1377" s="409"/>
      <c r="DF1377" s="409"/>
      <c r="DG1377" s="409"/>
      <c r="DH1377" s="409"/>
      <c r="DR1377" s="409"/>
      <c r="DS1377" s="409"/>
      <c r="DT1377" s="409"/>
      <c r="DU1377" s="409"/>
      <c r="DV1377" s="409"/>
      <c r="DW1377" s="409"/>
      <c r="DX1377" s="409"/>
      <c r="EH1377" s="409"/>
      <c r="EI1377" s="409"/>
      <c r="EJ1377" s="409"/>
      <c r="EK1377" s="409"/>
      <c r="EL1377" s="409"/>
      <c r="EM1377" s="409"/>
      <c r="EN1377" s="409"/>
      <c r="EX1377" s="409"/>
      <c r="EY1377" s="409"/>
      <c r="EZ1377" s="409"/>
      <c r="FA1377" s="409"/>
      <c r="FB1377" s="409"/>
      <c r="FC1377" s="409"/>
      <c r="FD1377" s="409"/>
      <c r="FN1377" s="409"/>
      <c r="FO1377" s="409"/>
      <c r="FP1377" s="409"/>
      <c r="FQ1377" s="409"/>
      <c r="FR1377" s="409"/>
      <c r="FS1377" s="409"/>
      <c r="FT1377" s="409"/>
      <c r="GD1377" s="409"/>
      <c r="GE1377" s="409"/>
      <c r="GF1377" s="409"/>
      <c r="GG1377" s="409"/>
      <c r="GH1377" s="409"/>
      <c r="GI1377" s="409"/>
      <c r="GJ1377" s="409"/>
      <c r="GT1377" s="409"/>
      <c r="GU1377" s="409"/>
      <c r="GV1377" s="409"/>
      <c r="GW1377" s="409"/>
      <c r="GX1377" s="409"/>
      <c r="GY1377" s="409"/>
      <c r="GZ1377" s="409"/>
      <c r="HJ1377" s="409"/>
      <c r="HK1377" s="409"/>
      <c r="HL1377" s="409"/>
      <c r="HM1377" s="409"/>
      <c r="HN1377" s="409"/>
      <c r="HO1377" s="409"/>
      <c r="HP1377" s="409"/>
      <c r="HZ1377" s="409"/>
      <c r="IA1377" s="409"/>
      <c r="IB1377" s="409"/>
      <c r="IC1377" s="409"/>
      <c r="ID1377" s="409"/>
      <c r="IE1377" s="409"/>
      <c r="IF1377" s="409"/>
      <c r="IP1377" s="409"/>
      <c r="IQ1377" s="409"/>
      <c r="IR1377" s="409"/>
      <c r="IS1377" s="409"/>
      <c r="IT1377" s="409"/>
      <c r="IU1377" s="409"/>
      <c r="IV1377" s="409"/>
    </row>
    <row r="1378" spans="10:256">
      <c r="J1378" s="409"/>
      <c r="K1378" s="409"/>
      <c r="L1378" s="409"/>
      <c r="M1378" s="409"/>
      <c r="N1378" s="409"/>
      <c r="O1378" s="409"/>
      <c r="P1378" s="409"/>
      <c r="Q1378" s="409"/>
      <c r="R1378" s="409"/>
      <c r="S1378" s="409"/>
      <c r="T1378" s="409"/>
      <c r="U1378" s="409"/>
      <c r="V1378" s="409"/>
      <c r="W1378" s="409"/>
      <c r="X1378" s="409"/>
      <c r="AP1378" s="409"/>
      <c r="AQ1378" s="409"/>
      <c r="AR1378" s="409"/>
      <c r="AS1378" s="409"/>
      <c r="AT1378" s="409"/>
      <c r="AU1378" s="409"/>
      <c r="AV1378" s="409"/>
      <c r="BF1378" s="409"/>
      <c r="BG1378" s="409"/>
      <c r="BH1378" s="409"/>
      <c r="BI1378" s="409"/>
      <c r="BJ1378" s="409"/>
      <c r="BK1378" s="409"/>
      <c r="BL1378" s="409"/>
      <c r="BV1378" s="409"/>
      <c r="BW1378" s="409"/>
      <c r="BX1378" s="409"/>
      <c r="BY1378" s="409"/>
      <c r="BZ1378" s="409"/>
      <c r="CA1378" s="409"/>
      <c r="CB1378" s="409"/>
      <c r="CL1378" s="409"/>
      <c r="CM1378" s="409"/>
      <c r="CN1378" s="409"/>
      <c r="CO1378" s="409"/>
      <c r="CP1378" s="409"/>
      <c r="CQ1378" s="409"/>
      <c r="CR1378" s="409"/>
      <c r="DB1378" s="409"/>
      <c r="DC1378" s="409"/>
      <c r="DD1378" s="409"/>
      <c r="DE1378" s="409"/>
      <c r="DF1378" s="409"/>
      <c r="DG1378" s="409"/>
      <c r="DH1378" s="409"/>
      <c r="DR1378" s="409"/>
      <c r="DS1378" s="409"/>
      <c r="DT1378" s="409"/>
      <c r="DU1378" s="409"/>
      <c r="DV1378" s="409"/>
      <c r="DW1378" s="409"/>
      <c r="DX1378" s="409"/>
      <c r="EH1378" s="409"/>
      <c r="EI1378" s="409"/>
      <c r="EJ1378" s="409"/>
      <c r="EK1378" s="409"/>
      <c r="EL1378" s="409"/>
      <c r="EM1378" s="409"/>
      <c r="EN1378" s="409"/>
      <c r="EX1378" s="409"/>
      <c r="EY1378" s="409"/>
      <c r="EZ1378" s="409"/>
      <c r="FA1378" s="409"/>
      <c r="FB1378" s="409"/>
      <c r="FC1378" s="409"/>
      <c r="FD1378" s="409"/>
      <c r="FN1378" s="409"/>
      <c r="FO1378" s="409"/>
      <c r="FP1378" s="409"/>
      <c r="FQ1378" s="409"/>
      <c r="FR1378" s="409"/>
      <c r="FS1378" s="409"/>
      <c r="FT1378" s="409"/>
      <c r="GD1378" s="409"/>
      <c r="GE1378" s="409"/>
      <c r="GF1378" s="409"/>
      <c r="GG1378" s="409"/>
      <c r="GH1378" s="409"/>
      <c r="GI1378" s="409"/>
      <c r="GJ1378" s="409"/>
      <c r="GT1378" s="409"/>
      <c r="GU1378" s="409"/>
      <c r="GV1378" s="409"/>
      <c r="GW1378" s="409"/>
      <c r="GX1378" s="409"/>
      <c r="GY1378" s="409"/>
      <c r="GZ1378" s="409"/>
      <c r="HJ1378" s="409"/>
      <c r="HK1378" s="409"/>
      <c r="HL1378" s="409"/>
      <c r="HM1378" s="409"/>
      <c r="HN1378" s="409"/>
      <c r="HO1378" s="409"/>
      <c r="HP1378" s="409"/>
      <c r="HZ1378" s="409"/>
      <c r="IA1378" s="409"/>
      <c r="IB1378" s="409"/>
      <c r="IC1378" s="409"/>
      <c r="ID1378" s="409"/>
      <c r="IE1378" s="409"/>
      <c r="IF1378" s="409"/>
      <c r="IP1378" s="409"/>
      <c r="IQ1378" s="409"/>
      <c r="IR1378" s="409"/>
      <c r="IS1378" s="409"/>
      <c r="IT1378" s="409"/>
      <c r="IU1378" s="409"/>
      <c r="IV1378" s="409"/>
    </row>
    <row r="1379" spans="10:256">
      <c r="J1379" s="409"/>
      <c r="K1379" s="409"/>
      <c r="L1379" s="409"/>
      <c r="M1379" s="409"/>
      <c r="N1379" s="409"/>
      <c r="O1379" s="409"/>
      <c r="P1379" s="409"/>
      <c r="Q1379" s="409"/>
      <c r="R1379" s="409"/>
      <c r="S1379" s="409"/>
      <c r="T1379" s="409"/>
      <c r="U1379" s="409"/>
      <c r="V1379" s="409"/>
      <c r="W1379" s="409"/>
      <c r="X1379" s="409"/>
      <c r="AP1379" s="409"/>
      <c r="AQ1379" s="409"/>
      <c r="AR1379" s="409"/>
      <c r="AS1379" s="409"/>
      <c r="AT1379" s="409"/>
      <c r="AU1379" s="409"/>
      <c r="AV1379" s="409"/>
      <c r="BF1379" s="409"/>
      <c r="BG1379" s="409"/>
      <c r="BH1379" s="409"/>
      <c r="BI1379" s="409"/>
      <c r="BJ1379" s="409"/>
      <c r="BK1379" s="409"/>
      <c r="BL1379" s="409"/>
      <c r="BV1379" s="409"/>
      <c r="BW1379" s="409"/>
      <c r="BX1379" s="409"/>
      <c r="BY1379" s="409"/>
      <c r="BZ1379" s="409"/>
      <c r="CA1379" s="409"/>
      <c r="CB1379" s="409"/>
      <c r="CL1379" s="409"/>
      <c r="CM1379" s="409"/>
      <c r="CN1379" s="409"/>
      <c r="CO1379" s="409"/>
      <c r="CP1379" s="409"/>
      <c r="CQ1379" s="409"/>
      <c r="CR1379" s="409"/>
      <c r="DB1379" s="409"/>
      <c r="DC1379" s="409"/>
      <c r="DD1379" s="409"/>
      <c r="DE1379" s="409"/>
      <c r="DF1379" s="409"/>
      <c r="DG1379" s="409"/>
      <c r="DH1379" s="409"/>
      <c r="DR1379" s="409"/>
      <c r="DS1379" s="409"/>
      <c r="DT1379" s="409"/>
      <c r="DU1379" s="409"/>
      <c r="DV1379" s="409"/>
      <c r="DW1379" s="409"/>
      <c r="DX1379" s="409"/>
      <c r="EH1379" s="409"/>
      <c r="EI1379" s="409"/>
      <c r="EJ1379" s="409"/>
      <c r="EK1379" s="409"/>
      <c r="EL1379" s="409"/>
      <c r="EM1379" s="409"/>
      <c r="EN1379" s="409"/>
      <c r="EX1379" s="409"/>
      <c r="EY1379" s="409"/>
      <c r="EZ1379" s="409"/>
      <c r="FA1379" s="409"/>
      <c r="FB1379" s="409"/>
      <c r="FC1379" s="409"/>
      <c r="FD1379" s="409"/>
      <c r="FN1379" s="409"/>
      <c r="FO1379" s="409"/>
      <c r="FP1379" s="409"/>
      <c r="FQ1379" s="409"/>
      <c r="FR1379" s="409"/>
      <c r="FS1379" s="409"/>
      <c r="FT1379" s="409"/>
      <c r="GD1379" s="409"/>
      <c r="GE1379" s="409"/>
      <c r="GF1379" s="409"/>
      <c r="GG1379" s="409"/>
      <c r="GH1379" s="409"/>
      <c r="GI1379" s="409"/>
      <c r="GJ1379" s="409"/>
      <c r="GT1379" s="409"/>
      <c r="GU1379" s="409"/>
      <c r="GV1379" s="409"/>
      <c r="GW1379" s="409"/>
      <c r="GX1379" s="409"/>
      <c r="GY1379" s="409"/>
      <c r="GZ1379" s="409"/>
      <c r="HJ1379" s="409"/>
      <c r="HK1379" s="409"/>
      <c r="HL1379" s="409"/>
      <c r="HM1379" s="409"/>
      <c r="HN1379" s="409"/>
      <c r="HO1379" s="409"/>
      <c r="HP1379" s="409"/>
      <c r="HZ1379" s="409"/>
      <c r="IA1379" s="409"/>
      <c r="IB1379" s="409"/>
      <c r="IC1379" s="409"/>
      <c r="ID1379" s="409"/>
      <c r="IE1379" s="409"/>
      <c r="IF1379" s="409"/>
      <c r="IP1379" s="409"/>
      <c r="IQ1379" s="409"/>
      <c r="IR1379" s="409"/>
      <c r="IS1379" s="409"/>
      <c r="IT1379" s="409"/>
      <c r="IU1379" s="409"/>
      <c r="IV1379" s="409"/>
    </row>
    <row r="1380" spans="10:256">
      <c r="J1380" s="409"/>
      <c r="K1380" s="409"/>
      <c r="L1380" s="409"/>
      <c r="M1380" s="409"/>
      <c r="N1380" s="409"/>
      <c r="O1380" s="409"/>
      <c r="P1380" s="409"/>
      <c r="Q1380" s="409"/>
      <c r="R1380" s="409"/>
      <c r="S1380" s="409"/>
      <c r="T1380" s="409"/>
      <c r="U1380" s="409"/>
      <c r="V1380" s="409"/>
      <c r="W1380" s="409"/>
      <c r="X1380" s="409"/>
      <c r="AP1380" s="409"/>
      <c r="AQ1380" s="409"/>
      <c r="AR1380" s="409"/>
      <c r="AS1380" s="409"/>
      <c r="AT1380" s="409"/>
      <c r="AU1380" s="409"/>
      <c r="AV1380" s="409"/>
      <c r="BF1380" s="409"/>
      <c r="BG1380" s="409"/>
      <c r="BH1380" s="409"/>
      <c r="BI1380" s="409"/>
      <c r="BJ1380" s="409"/>
      <c r="BK1380" s="409"/>
      <c r="BL1380" s="409"/>
      <c r="BV1380" s="409"/>
      <c r="BW1380" s="409"/>
      <c r="BX1380" s="409"/>
      <c r="BY1380" s="409"/>
      <c r="BZ1380" s="409"/>
      <c r="CA1380" s="409"/>
      <c r="CB1380" s="409"/>
      <c r="CL1380" s="409"/>
      <c r="CM1380" s="409"/>
      <c r="CN1380" s="409"/>
      <c r="CO1380" s="409"/>
      <c r="CP1380" s="409"/>
      <c r="CQ1380" s="409"/>
      <c r="CR1380" s="409"/>
      <c r="DB1380" s="409"/>
      <c r="DC1380" s="409"/>
      <c r="DD1380" s="409"/>
      <c r="DE1380" s="409"/>
      <c r="DF1380" s="409"/>
      <c r="DG1380" s="409"/>
      <c r="DH1380" s="409"/>
      <c r="DR1380" s="409"/>
      <c r="DS1380" s="409"/>
      <c r="DT1380" s="409"/>
      <c r="DU1380" s="409"/>
      <c r="DV1380" s="409"/>
      <c r="DW1380" s="409"/>
      <c r="DX1380" s="409"/>
      <c r="EH1380" s="409"/>
      <c r="EI1380" s="409"/>
      <c r="EJ1380" s="409"/>
      <c r="EK1380" s="409"/>
      <c r="EL1380" s="409"/>
      <c r="EM1380" s="409"/>
      <c r="EN1380" s="409"/>
      <c r="EX1380" s="409"/>
      <c r="EY1380" s="409"/>
      <c r="EZ1380" s="409"/>
      <c r="FA1380" s="409"/>
      <c r="FB1380" s="409"/>
      <c r="FC1380" s="409"/>
      <c r="FD1380" s="409"/>
      <c r="FN1380" s="409"/>
      <c r="FO1380" s="409"/>
      <c r="FP1380" s="409"/>
      <c r="FQ1380" s="409"/>
      <c r="FR1380" s="409"/>
      <c r="FS1380" s="409"/>
      <c r="FT1380" s="409"/>
      <c r="GD1380" s="409"/>
      <c r="GE1380" s="409"/>
      <c r="GF1380" s="409"/>
      <c r="GG1380" s="409"/>
      <c r="GH1380" s="409"/>
      <c r="GI1380" s="409"/>
      <c r="GJ1380" s="409"/>
      <c r="GT1380" s="409"/>
      <c r="GU1380" s="409"/>
      <c r="GV1380" s="409"/>
      <c r="GW1380" s="409"/>
      <c r="GX1380" s="409"/>
      <c r="GY1380" s="409"/>
      <c r="GZ1380" s="409"/>
      <c r="HJ1380" s="409"/>
      <c r="HK1380" s="409"/>
      <c r="HL1380" s="409"/>
      <c r="HM1380" s="409"/>
      <c r="HN1380" s="409"/>
      <c r="HO1380" s="409"/>
      <c r="HP1380" s="409"/>
      <c r="HZ1380" s="409"/>
      <c r="IA1380" s="409"/>
      <c r="IB1380" s="409"/>
      <c r="IC1380" s="409"/>
      <c r="ID1380" s="409"/>
      <c r="IE1380" s="409"/>
      <c r="IF1380" s="409"/>
      <c r="IP1380" s="409"/>
      <c r="IQ1380" s="409"/>
      <c r="IR1380" s="409"/>
      <c r="IS1380" s="409"/>
      <c r="IT1380" s="409"/>
      <c r="IU1380" s="409"/>
      <c r="IV1380" s="409"/>
    </row>
    <row r="1381" spans="10:256">
      <c r="J1381" s="409"/>
      <c r="K1381" s="409"/>
      <c r="L1381" s="409"/>
      <c r="M1381" s="409"/>
      <c r="N1381" s="409"/>
      <c r="O1381" s="409"/>
      <c r="P1381" s="409"/>
      <c r="Q1381" s="409"/>
      <c r="R1381" s="409"/>
      <c r="S1381" s="409"/>
      <c r="T1381" s="409"/>
      <c r="U1381" s="409"/>
      <c r="V1381" s="409"/>
      <c r="W1381" s="409"/>
      <c r="X1381" s="409"/>
      <c r="AP1381" s="409"/>
      <c r="AQ1381" s="409"/>
      <c r="AR1381" s="409"/>
      <c r="AS1381" s="409"/>
      <c r="AT1381" s="409"/>
      <c r="AU1381" s="409"/>
      <c r="AV1381" s="409"/>
      <c r="BF1381" s="409"/>
      <c r="BG1381" s="409"/>
      <c r="BH1381" s="409"/>
      <c r="BI1381" s="409"/>
      <c r="BJ1381" s="409"/>
      <c r="BK1381" s="409"/>
      <c r="BL1381" s="409"/>
      <c r="BV1381" s="409"/>
      <c r="BW1381" s="409"/>
      <c r="BX1381" s="409"/>
      <c r="BY1381" s="409"/>
      <c r="BZ1381" s="409"/>
      <c r="CA1381" s="409"/>
      <c r="CB1381" s="409"/>
      <c r="CL1381" s="409"/>
      <c r="CM1381" s="409"/>
      <c r="CN1381" s="409"/>
      <c r="CO1381" s="409"/>
      <c r="CP1381" s="409"/>
      <c r="CQ1381" s="409"/>
      <c r="CR1381" s="409"/>
      <c r="DB1381" s="409"/>
      <c r="DC1381" s="409"/>
      <c r="DD1381" s="409"/>
      <c r="DE1381" s="409"/>
      <c r="DF1381" s="409"/>
      <c r="DG1381" s="409"/>
      <c r="DH1381" s="409"/>
      <c r="DR1381" s="409"/>
      <c r="DS1381" s="409"/>
      <c r="DT1381" s="409"/>
      <c r="DU1381" s="409"/>
      <c r="DV1381" s="409"/>
      <c r="DW1381" s="409"/>
      <c r="DX1381" s="409"/>
      <c r="EH1381" s="409"/>
      <c r="EI1381" s="409"/>
      <c r="EJ1381" s="409"/>
      <c r="EK1381" s="409"/>
      <c r="EL1381" s="409"/>
      <c r="EM1381" s="409"/>
      <c r="EN1381" s="409"/>
      <c r="EX1381" s="409"/>
      <c r="EY1381" s="409"/>
      <c r="EZ1381" s="409"/>
      <c r="FA1381" s="409"/>
      <c r="FB1381" s="409"/>
      <c r="FC1381" s="409"/>
      <c r="FD1381" s="409"/>
      <c r="FN1381" s="409"/>
      <c r="FO1381" s="409"/>
      <c r="FP1381" s="409"/>
      <c r="FQ1381" s="409"/>
      <c r="FR1381" s="409"/>
      <c r="FS1381" s="409"/>
      <c r="FT1381" s="409"/>
      <c r="GD1381" s="409"/>
      <c r="GE1381" s="409"/>
      <c r="GF1381" s="409"/>
      <c r="GG1381" s="409"/>
      <c r="GH1381" s="409"/>
      <c r="GI1381" s="409"/>
      <c r="GJ1381" s="409"/>
      <c r="GT1381" s="409"/>
      <c r="GU1381" s="409"/>
      <c r="GV1381" s="409"/>
      <c r="GW1381" s="409"/>
      <c r="GX1381" s="409"/>
      <c r="GY1381" s="409"/>
      <c r="GZ1381" s="409"/>
      <c r="HJ1381" s="409"/>
      <c r="HK1381" s="409"/>
      <c r="HL1381" s="409"/>
      <c r="HM1381" s="409"/>
      <c r="HN1381" s="409"/>
      <c r="HO1381" s="409"/>
      <c r="HP1381" s="409"/>
      <c r="HZ1381" s="409"/>
      <c r="IA1381" s="409"/>
      <c r="IB1381" s="409"/>
      <c r="IC1381" s="409"/>
      <c r="ID1381" s="409"/>
      <c r="IE1381" s="409"/>
      <c r="IF1381" s="409"/>
      <c r="IP1381" s="409"/>
      <c r="IQ1381" s="409"/>
      <c r="IR1381" s="409"/>
      <c r="IS1381" s="409"/>
      <c r="IT1381" s="409"/>
      <c r="IU1381" s="409"/>
      <c r="IV1381" s="409"/>
    </row>
    <row r="1382" spans="10:256">
      <c r="J1382" s="409"/>
      <c r="K1382" s="409"/>
      <c r="L1382" s="409"/>
      <c r="M1382" s="409"/>
      <c r="N1382" s="409"/>
      <c r="O1382" s="409"/>
      <c r="P1382" s="409"/>
      <c r="Q1382" s="409"/>
      <c r="R1382" s="409"/>
      <c r="S1382" s="409"/>
      <c r="T1382" s="409"/>
      <c r="U1382" s="409"/>
      <c r="V1382" s="409"/>
      <c r="W1382" s="409"/>
      <c r="X1382" s="409"/>
      <c r="AP1382" s="409"/>
      <c r="AQ1382" s="409"/>
      <c r="AR1382" s="409"/>
      <c r="AS1382" s="409"/>
      <c r="AT1382" s="409"/>
      <c r="AU1382" s="409"/>
      <c r="AV1382" s="409"/>
      <c r="BF1382" s="409"/>
      <c r="BG1382" s="409"/>
      <c r="BH1382" s="409"/>
      <c r="BI1382" s="409"/>
      <c r="BJ1382" s="409"/>
      <c r="BK1382" s="409"/>
      <c r="BL1382" s="409"/>
      <c r="BV1382" s="409"/>
      <c r="BW1382" s="409"/>
      <c r="BX1382" s="409"/>
      <c r="BY1382" s="409"/>
      <c r="BZ1382" s="409"/>
      <c r="CA1382" s="409"/>
      <c r="CB1382" s="409"/>
      <c r="CL1382" s="409"/>
      <c r="CM1382" s="409"/>
      <c r="CN1382" s="409"/>
      <c r="CO1382" s="409"/>
      <c r="CP1382" s="409"/>
      <c r="CQ1382" s="409"/>
      <c r="CR1382" s="409"/>
      <c r="DB1382" s="409"/>
      <c r="DC1382" s="409"/>
      <c r="DD1382" s="409"/>
      <c r="DE1382" s="409"/>
      <c r="DF1382" s="409"/>
      <c r="DG1382" s="409"/>
      <c r="DH1382" s="409"/>
      <c r="DR1382" s="409"/>
      <c r="DS1382" s="409"/>
      <c r="DT1382" s="409"/>
      <c r="DU1382" s="409"/>
      <c r="DV1382" s="409"/>
      <c r="DW1382" s="409"/>
      <c r="DX1382" s="409"/>
      <c r="EH1382" s="409"/>
      <c r="EI1382" s="409"/>
      <c r="EJ1382" s="409"/>
      <c r="EK1382" s="409"/>
      <c r="EL1382" s="409"/>
      <c r="EM1382" s="409"/>
      <c r="EN1382" s="409"/>
      <c r="EX1382" s="409"/>
      <c r="EY1382" s="409"/>
      <c r="EZ1382" s="409"/>
      <c r="FA1382" s="409"/>
      <c r="FB1382" s="409"/>
      <c r="FC1382" s="409"/>
      <c r="FD1382" s="409"/>
      <c r="FN1382" s="409"/>
      <c r="FO1382" s="409"/>
      <c r="FP1382" s="409"/>
      <c r="FQ1382" s="409"/>
      <c r="FR1382" s="409"/>
      <c r="FS1382" s="409"/>
      <c r="FT1382" s="409"/>
      <c r="GD1382" s="409"/>
      <c r="GE1382" s="409"/>
      <c r="GF1382" s="409"/>
      <c r="GG1382" s="409"/>
      <c r="GH1382" s="409"/>
      <c r="GI1382" s="409"/>
      <c r="GJ1382" s="409"/>
      <c r="GT1382" s="409"/>
      <c r="GU1382" s="409"/>
      <c r="GV1382" s="409"/>
      <c r="GW1382" s="409"/>
      <c r="GX1382" s="409"/>
      <c r="GY1382" s="409"/>
      <c r="GZ1382" s="409"/>
      <c r="HJ1382" s="409"/>
      <c r="HK1382" s="409"/>
      <c r="HL1382" s="409"/>
      <c r="HM1382" s="409"/>
      <c r="HN1382" s="409"/>
      <c r="HO1382" s="409"/>
      <c r="HP1382" s="409"/>
      <c r="HZ1382" s="409"/>
      <c r="IA1382" s="409"/>
      <c r="IB1382" s="409"/>
      <c r="IC1382" s="409"/>
      <c r="ID1382" s="409"/>
      <c r="IE1382" s="409"/>
      <c r="IF1382" s="409"/>
      <c r="IP1382" s="409"/>
      <c r="IQ1382" s="409"/>
      <c r="IR1382" s="409"/>
      <c r="IS1382" s="409"/>
      <c r="IT1382" s="409"/>
      <c r="IU1382" s="409"/>
      <c r="IV1382" s="409"/>
    </row>
    <row r="1383" spans="10:256">
      <c r="J1383" s="409"/>
      <c r="K1383" s="409"/>
      <c r="L1383" s="409"/>
      <c r="M1383" s="409"/>
      <c r="N1383" s="409"/>
      <c r="O1383" s="409"/>
      <c r="P1383" s="409"/>
      <c r="Q1383" s="409"/>
      <c r="R1383" s="409"/>
      <c r="S1383" s="409"/>
      <c r="T1383" s="409"/>
      <c r="U1383" s="409"/>
      <c r="V1383" s="409"/>
      <c r="W1383" s="409"/>
      <c r="X1383" s="409"/>
      <c r="AP1383" s="409"/>
      <c r="AQ1383" s="409"/>
      <c r="AR1383" s="409"/>
      <c r="AS1383" s="409"/>
      <c r="AT1383" s="409"/>
      <c r="AU1383" s="409"/>
      <c r="AV1383" s="409"/>
      <c r="BF1383" s="409"/>
      <c r="BG1383" s="409"/>
      <c r="BH1383" s="409"/>
      <c r="BI1383" s="409"/>
      <c r="BJ1383" s="409"/>
      <c r="BK1383" s="409"/>
      <c r="BL1383" s="409"/>
      <c r="BV1383" s="409"/>
      <c r="BW1383" s="409"/>
      <c r="BX1383" s="409"/>
      <c r="BY1383" s="409"/>
      <c r="BZ1383" s="409"/>
      <c r="CA1383" s="409"/>
      <c r="CB1383" s="409"/>
      <c r="CL1383" s="409"/>
      <c r="CM1383" s="409"/>
      <c r="CN1383" s="409"/>
      <c r="CO1383" s="409"/>
      <c r="CP1383" s="409"/>
      <c r="CQ1383" s="409"/>
      <c r="CR1383" s="409"/>
      <c r="DB1383" s="409"/>
      <c r="DC1383" s="409"/>
      <c r="DD1383" s="409"/>
      <c r="DE1383" s="409"/>
      <c r="DF1383" s="409"/>
      <c r="DG1383" s="409"/>
      <c r="DH1383" s="409"/>
      <c r="DR1383" s="409"/>
      <c r="DS1383" s="409"/>
      <c r="DT1383" s="409"/>
      <c r="DU1383" s="409"/>
      <c r="DV1383" s="409"/>
      <c r="DW1383" s="409"/>
      <c r="DX1383" s="409"/>
      <c r="EH1383" s="409"/>
      <c r="EI1383" s="409"/>
      <c r="EJ1383" s="409"/>
      <c r="EK1383" s="409"/>
      <c r="EL1383" s="409"/>
      <c r="EM1383" s="409"/>
      <c r="EN1383" s="409"/>
      <c r="EX1383" s="409"/>
      <c r="EY1383" s="409"/>
      <c r="EZ1383" s="409"/>
      <c r="FA1383" s="409"/>
      <c r="FB1383" s="409"/>
      <c r="FC1383" s="409"/>
      <c r="FD1383" s="409"/>
      <c r="FN1383" s="409"/>
      <c r="FO1383" s="409"/>
      <c r="FP1383" s="409"/>
      <c r="FQ1383" s="409"/>
      <c r="FR1383" s="409"/>
      <c r="FS1383" s="409"/>
      <c r="FT1383" s="409"/>
      <c r="GD1383" s="409"/>
      <c r="GE1383" s="409"/>
      <c r="GF1383" s="409"/>
      <c r="GG1383" s="409"/>
      <c r="GH1383" s="409"/>
      <c r="GI1383" s="409"/>
      <c r="GJ1383" s="409"/>
      <c r="GT1383" s="409"/>
      <c r="GU1383" s="409"/>
      <c r="GV1383" s="409"/>
      <c r="GW1383" s="409"/>
      <c r="GX1383" s="409"/>
      <c r="GY1383" s="409"/>
      <c r="GZ1383" s="409"/>
      <c r="HJ1383" s="409"/>
      <c r="HK1383" s="409"/>
      <c r="HL1383" s="409"/>
      <c r="HM1383" s="409"/>
      <c r="HN1383" s="409"/>
      <c r="HO1383" s="409"/>
      <c r="HP1383" s="409"/>
      <c r="HZ1383" s="409"/>
      <c r="IA1383" s="409"/>
      <c r="IB1383" s="409"/>
      <c r="IC1383" s="409"/>
      <c r="ID1383" s="409"/>
      <c r="IE1383" s="409"/>
      <c r="IF1383" s="409"/>
      <c r="IP1383" s="409"/>
      <c r="IQ1383" s="409"/>
      <c r="IR1383" s="409"/>
      <c r="IS1383" s="409"/>
      <c r="IT1383" s="409"/>
      <c r="IU1383" s="409"/>
      <c r="IV1383" s="409"/>
    </row>
    <row r="1384" spans="10:256">
      <c r="J1384" s="409"/>
      <c r="K1384" s="409"/>
      <c r="L1384" s="409"/>
      <c r="M1384" s="409"/>
      <c r="N1384" s="409"/>
      <c r="O1384" s="409"/>
      <c r="P1384" s="409"/>
      <c r="Q1384" s="409"/>
      <c r="R1384" s="409"/>
      <c r="S1384" s="409"/>
      <c r="T1384" s="409"/>
      <c r="U1384" s="409"/>
      <c r="V1384" s="409"/>
      <c r="W1384" s="409"/>
      <c r="X1384" s="409"/>
      <c r="AP1384" s="409"/>
      <c r="AQ1384" s="409"/>
      <c r="AR1384" s="409"/>
      <c r="AS1384" s="409"/>
      <c r="AT1384" s="409"/>
      <c r="AU1384" s="409"/>
      <c r="AV1384" s="409"/>
      <c r="BF1384" s="409"/>
      <c r="BG1384" s="409"/>
      <c r="BH1384" s="409"/>
      <c r="BI1384" s="409"/>
      <c r="BJ1384" s="409"/>
      <c r="BK1384" s="409"/>
      <c r="BL1384" s="409"/>
      <c r="BV1384" s="409"/>
      <c r="BW1384" s="409"/>
      <c r="BX1384" s="409"/>
      <c r="BY1384" s="409"/>
      <c r="BZ1384" s="409"/>
      <c r="CA1384" s="409"/>
      <c r="CB1384" s="409"/>
      <c r="CL1384" s="409"/>
      <c r="CM1384" s="409"/>
      <c r="CN1384" s="409"/>
      <c r="CO1384" s="409"/>
      <c r="CP1384" s="409"/>
      <c r="CQ1384" s="409"/>
      <c r="CR1384" s="409"/>
      <c r="DB1384" s="409"/>
      <c r="DC1384" s="409"/>
      <c r="DD1384" s="409"/>
      <c r="DE1384" s="409"/>
      <c r="DF1384" s="409"/>
      <c r="DG1384" s="409"/>
      <c r="DH1384" s="409"/>
      <c r="DR1384" s="409"/>
      <c r="DS1384" s="409"/>
      <c r="DT1384" s="409"/>
      <c r="DU1384" s="409"/>
      <c r="DV1384" s="409"/>
      <c r="DW1384" s="409"/>
      <c r="DX1384" s="409"/>
      <c r="EH1384" s="409"/>
      <c r="EI1384" s="409"/>
      <c r="EJ1384" s="409"/>
      <c r="EK1384" s="409"/>
      <c r="EL1384" s="409"/>
      <c r="EM1384" s="409"/>
      <c r="EN1384" s="409"/>
      <c r="EX1384" s="409"/>
      <c r="EY1384" s="409"/>
      <c r="EZ1384" s="409"/>
      <c r="FA1384" s="409"/>
      <c r="FB1384" s="409"/>
      <c r="FC1384" s="409"/>
      <c r="FD1384" s="409"/>
      <c r="FN1384" s="409"/>
      <c r="FO1384" s="409"/>
      <c r="FP1384" s="409"/>
      <c r="FQ1384" s="409"/>
      <c r="FR1384" s="409"/>
      <c r="FS1384" s="409"/>
      <c r="FT1384" s="409"/>
      <c r="GD1384" s="409"/>
      <c r="GE1384" s="409"/>
      <c r="GF1384" s="409"/>
      <c r="GG1384" s="409"/>
      <c r="GH1384" s="409"/>
      <c r="GI1384" s="409"/>
      <c r="GJ1384" s="409"/>
      <c r="GT1384" s="409"/>
      <c r="GU1384" s="409"/>
      <c r="GV1384" s="409"/>
      <c r="GW1384" s="409"/>
      <c r="GX1384" s="409"/>
      <c r="GY1384" s="409"/>
      <c r="GZ1384" s="409"/>
      <c r="HJ1384" s="409"/>
      <c r="HK1384" s="409"/>
      <c r="HL1384" s="409"/>
      <c r="HM1384" s="409"/>
      <c r="HN1384" s="409"/>
      <c r="HO1384" s="409"/>
      <c r="HP1384" s="409"/>
      <c r="HZ1384" s="409"/>
      <c r="IA1384" s="409"/>
      <c r="IB1384" s="409"/>
      <c r="IC1384" s="409"/>
      <c r="ID1384" s="409"/>
      <c r="IE1384" s="409"/>
      <c r="IF1384" s="409"/>
      <c r="IP1384" s="409"/>
      <c r="IQ1384" s="409"/>
      <c r="IR1384" s="409"/>
      <c r="IS1384" s="409"/>
      <c r="IT1384" s="409"/>
      <c r="IU1384" s="409"/>
      <c r="IV1384" s="409"/>
    </row>
    <row r="1385" spans="10:256">
      <c r="J1385" s="409"/>
      <c r="K1385" s="409"/>
      <c r="L1385" s="409"/>
      <c r="M1385" s="409"/>
      <c r="N1385" s="409"/>
      <c r="O1385" s="409"/>
      <c r="P1385" s="409"/>
      <c r="Q1385" s="409"/>
      <c r="R1385" s="409"/>
      <c r="S1385" s="409"/>
      <c r="T1385" s="409"/>
      <c r="U1385" s="409"/>
      <c r="V1385" s="409"/>
      <c r="W1385" s="409"/>
      <c r="X1385" s="409"/>
      <c r="AP1385" s="409"/>
      <c r="AQ1385" s="409"/>
      <c r="AR1385" s="409"/>
      <c r="AS1385" s="409"/>
      <c r="AT1385" s="409"/>
      <c r="AU1385" s="409"/>
      <c r="AV1385" s="409"/>
      <c r="BF1385" s="409"/>
      <c r="BG1385" s="409"/>
      <c r="BH1385" s="409"/>
      <c r="BI1385" s="409"/>
      <c r="BJ1385" s="409"/>
      <c r="BK1385" s="409"/>
      <c r="BL1385" s="409"/>
      <c r="BV1385" s="409"/>
      <c r="BW1385" s="409"/>
      <c r="BX1385" s="409"/>
      <c r="BY1385" s="409"/>
      <c r="BZ1385" s="409"/>
      <c r="CA1385" s="409"/>
      <c r="CB1385" s="409"/>
      <c r="CL1385" s="409"/>
      <c r="CM1385" s="409"/>
      <c r="CN1385" s="409"/>
      <c r="CO1385" s="409"/>
      <c r="CP1385" s="409"/>
      <c r="CQ1385" s="409"/>
      <c r="CR1385" s="409"/>
      <c r="DB1385" s="409"/>
      <c r="DC1385" s="409"/>
      <c r="DD1385" s="409"/>
      <c r="DE1385" s="409"/>
      <c r="DF1385" s="409"/>
      <c r="DG1385" s="409"/>
      <c r="DH1385" s="409"/>
      <c r="DR1385" s="409"/>
      <c r="DS1385" s="409"/>
      <c r="DT1385" s="409"/>
      <c r="DU1385" s="409"/>
      <c r="DV1385" s="409"/>
      <c r="DW1385" s="409"/>
      <c r="DX1385" s="409"/>
      <c r="EH1385" s="409"/>
      <c r="EI1385" s="409"/>
      <c r="EJ1385" s="409"/>
      <c r="EK1385" s="409"/>
      <c r="EL1385" s="409"/>
      <c r="EM1385" s="409"/>
      <c r="EN1385" s="409"/>
      <c r="EX1385" s="409"/>
      <c r="EY1385" s="409"/>
      <c r="EZ1385" s="409"/>
      <c r="FA1385" s="409"/>
      <c r="FB1385" s="409"/>
      <c r="FC1385" s="409"/>
      <c r="FD1385" s="409"/>
      <c r="FN1385" s="409"/>
      <c r="FO1385" s="409"/>
      <c r="FP1385" s="409"/>
      <c r="FQ1385" s="409"/>
      <c r="FR1385" s="409"/>
      <c r="FS1385" s="409"/>
      <c r="FT1385" s="409"/>
      <c r="GD1385" s="409"/>
      <c r="GE1385" s="409"/>
      <c r="GF1385" s="409"/>
      <c r="GG1385" s="409"/>
      <c r="GH1385" s="409"/>
      <c r="GI1385" s="409"/>
      <c r="GJ1385" s="409"/>
      <c r="GT1385" s="409"/>
      <c r="GU1385" s="409"/>
      <c r="GV1385" s="409"/>
      <c r="GW1385" s="409"/>
      <c r="GX1385" s="409"/>
      <c r="GY1385" s="409"/>
      <c r="GZ1385" s="409"/>
      <c r="HJ1385" s="409"/>
      <c r="HK1385" s="409"/>
      <c r="HL1385" s="409"/>
      <c r="HM1385" s="409"/>
      <c r="HN1385" s="409"/>
      <c r="HO1385" s="409"/>
      <c r="HP1385" s="409"/>
      <c r="HZ1385" s="409"/>
      <c r="IA1385" s="409"/>
      <c r="IB1385" s="409"/>
      <c r="IC1385" s="409"/>
      <c r="ID1385" s="409"/>
      <c r="IE1385" s="409"/>
      <c r="IF1385" s="409"/>
      <c r="IP1385" s="409"/>
      <c r="IQ1385" s="409"/>
      <c r="IR1385" s="409"/>
      <c r="IS1385" s="409"/>
      <c r="IT1385" s="409"/>
      <c r="IU1385" s="409"/>
      <c r="IV1385" s="409"/>
    </row>
    <row r="1386" spans="10:256">
      <c r="J1386" s="409"/>
      <c r="K1386" s="409"/>
      <c r="L1386" s="409"/>
      <c r="M1386" s="409"/>
      <c r="N1386" s="409"/>
      <c r="O1386" s="409"/>
      <c r="P1386" s="409"/>
      <c r="Q1386" s="409"/>
      <c r="R1386" s="409"/>
      <c r="S1386" s="409"/>
      <c r="T1386" s="409"/>
      <c r="U1386" s="409"/>
      <c r="V1386" s="409"/>
      <c r="W1386" s="409"/>
      <c r="X1386" s="409"/>
      <c r="AP1386" s="409"/>
      <c r="AQ1386" s="409"/>
      <c r="AR1386" s="409"/>
      <c r="AS1386" s="409"/>
      <c r="AT1386" s="409"/>
      <c r="AU1386" s="409"/>
      <c r="AV1386" s="409"/>
      <c r="BF1386" s="409"/>
      <c r="BG1386" s="409"/>
      <c r="BH1386" s="409"/>
      <c r="BI1386" s="409"/>
      <c r="BJ1386" s="409"/>
      <c r="BK1386" s="409"/>
      <c r="BL1386" s="409"/>
      <c r="BV1386" s="409"/>
      <c r="BW1386" s="409"/>
      <c r="BX1386" s="409"/>
      <c r="BY1386" s="409"/>
      <c r="BZ1386" s="409"/>
      <c r="CA1386" s="409"/>
      <c r="CB1386" s="409"/>
      <c r="CL1386" s="409"/>
      <c r="CM1386" s="409"/>
      <c r="CN1386" s="409"/>
      <c r="CO1386" s="409"/>
      <c r="CP1386" s="409"/>
      <c r="CQ1386" s="409"/>
      <c r="CR1386" s="409"/>
      <c r="DB1386" s="409"/>
      <c r="DC1386" s="409"/>
      <c r="DD1386" s="409"/>
      <c r="DE1386" s="409"/>
      <c r="DF1386" s="409"/>
      <c r="DG1386" s="409"/>
      <c r="DH1386" s="409"/>
      <c r="DR1386" s="409"/>
      <c r="DS1386" s="409"/>
      <c r="DT1386" s="409"/>
      <c r="DU1386" s="409"/>
      <c r="DV1386" s="409"/>
      <c r="DW1386" s="409"/>
      <c r="DX1386" s="409"/>
      <c r="EH1386" s="409"/>
      <c r="EI1386" s="409"/>
      <c r="EJ1386" s="409"/>
      <c r="EK1386" s="409"/>
      <c r="EL1386" s="409"/>
      <c r="EM1386" s="409"/>
      <c r="EN1386" s="409"/>
      <c r="EX1386" s="409"/>
      <c r="EY1386" s="409"/>
      <c r="EZ1386" s="409"/>
      <c r="FA1386" s="409"/>
      <c r="FB1386" s="409"/>
      <c r="FC1386" s="409"/>
      <c r="FD1386" s="409"/>
      <c r="FN1386" s="409"/>
      <c r="FO1386" s="409"/>
      <c r="FP1386" s="409"/>
      <c r="FQ1386" s="409"/>
      <c r="FR1386" s="409"/>
      <c r="FS1386" s="409"/>
      <c r="FT1386" s="409"/>
      <c r="GD1386" s="409"/>
      <c r="GE1386" s="409"/>
      <c r="GF1386" s="409"/>
      <c r="GG1386" s="409"/>
      <c r="GH1386" s="409"/>
      <c r="GI1386" s="409"/>
      <c r="GJ1386" s="409"/>
      <c r="GT1386" s="409"/>
      <c r="GU1386" s="409"/>
      <c r="GV1386" s="409"/>
      <c r="GW1386" s="409"/>
      <c r="GX1386" s="409"/>
      <c r="GY1386" s="409"/>
      <c r="GZ1386" s="409"/>
      <c r="HJ1386" s="409"/>
      <c r="HK1386" s="409"/>
      <c r="HL1386" s="409"/>
      <c r="HM1386" s="409"/>
      <c r="HN1386" s="409"/>
      <c r="HO1386" s="409"/>
      <c r="HP1386" s="409"/>
      <c r="HZ1386" s="409"/>
      <c r="IA1386" s="409"/>
      <c r="IB1386" s="409"/>
      <c r="IC1386" s="409"/>
      <c r="ID1386" s="409"/>
      <c r="IE1386" s="409"/>
      <c r="IF1386" s="409"/>
      <c r="IP1386" s="409"/>
      <c r="IQ1386" s="409"/>
      <c r="IR1386" s="409"/>
      <c r="IS1386" s="409"/>
      <c r="IT1386" s="409"/>
      <c r="IU1386" s="409"/>
      <c r="IV1386" s="409"/>
    </row>
    <row r="1387" spans="10:256">
      <c r="J1387" s="409"/>
      <c r="K1387" s="409"/>
      <c r="L1387" s="409"/>
      <c r="M1387" s="409"/>
      <c r="N1387" s="409"/>
      <c r="O1387" s="409"/>
      <c r="P1387" s="409"/>
      <c r="Q1387" s="409"/>
      <c r="R1387" s="409"/>
      <c r="S1387" s="409"/>
      <c r="T1387" s="409"/>
      <c r="U1387" s="409"/>
      <c r="V1387" s="409"/>
      <c r="W1387" s="409"/>
      <c r="X1387" s="409"/>
      <c r="AP1387" s="409"/>
      <c r="AQ1387" s="409"/>
      <c r="AR1387" s="409"/>
      <c r="AS1387" s="409"/>
      <c r="AT1387" s="409"/>
      <c r="AU1387" s="409"/>
      <c r="AV1387" s="409"/>
      <c r="BF1387" s="409"/>
      <c r="BG1387" s="409"/>
      <c r="BH1387" s="409"/>
      <c r="BI1387" s="409"/>
      <c r="BJ1387" s="409"/>
      <c r="BK1387" s="409"/>
      <c r="BL1387" s="409"/>
      <c r="BV1387" s="409"/>
      <c r="BW1387" s="409"/>
      <c r="BX1387" s="409"/>
      <c r="BY1387" s="409"/>
      <c r="BZ1387" s="409"/>
      <c r="CA1387" s="409"/>
      <c r="CB1387" s="409"/>
      <c r="CL1387" s="409"/>
      <c r="CM1387" s="409"/>
      <c r="CN1387" s="409"/>
      <c r="CO1387" s="409"/>
      <c r="CP1387" s="409"/>
      <c r="CQ1387" s="409"/>
      <c r="CR1387" s="409"/>
      <c r="DB1387" s="409"/>
      <c r="DC1387" s="409"/>
      <c r="DD1387" s="409"/>
      <c r="DE1387" s="409"/>
      <c r="DF1387" s="409"/>
      <c r="DG1387" s="409"/>
      <c r="DH1387" s="409"/>
      <c r="DR1387" s="409"/>
      <c r="DS1387" s="409"/>
      <c r="DT1387" s="409"/>
      <c r="DU1387" s="409"/>
      <c r="DV1387" s="409"/>
      <c r="DW1387" s="409"/>
      <c r="DX1387" s="409"/>
      <c r="EH1387" s="409"/>
      <c r="EI1387" s="409"/>
      <c r="EJ1387" s="409"/>
      <c r="EK1387" s="409"/>
      <c r="EL1387" s="409"/>
      <c r="EM1387" s="409"/>
      <c r="EN1387" s="409"/>
      <c r="EX1387" s="409"/>
      <c r="EY1387" s="409"/>
      <c r="EZ1387" s="409"/>
      <c r="FA1387" s="409"/>
      <c r="FB1387" s="409"/>
      <c r="FC1387" s="409"/>
      <c r="FD1387" s="409"/>
      <c r="FN1387" s="409"/>
      <c r="FO1387" s="409"/>
      <c r="FP1387" s="409"/>
      <c r="FQ1387" s="409"/>
      <c r="FR1387" s="409"/>
      <c r="FS1387" s="409"/>
      <c r="FT1387" s="409"/>
      <c r="GD1387" s="409"/>
      <c r="GE1387" s="409"/>
      <c r="GF1387" s="409"/>
      <c r="GG1387" s="409"/>
      <c r="GH1387" s="409"/>
      <c r="GI1387" s="409"/>
      <c r="GJ1387" s="409"/>
      <c r="GT1387" s="409"/>
      <c r="GU1387" s="409"/>
      <c r="GV1387" s="409"/>
      <c r="GW1387" s="409"/>
      <c r="GX1387" s="409"/>
      <c r="GY1387" s="409"/>
      <c r="GZ1387" s="409"/>
      <c r="HJ1387" s="409"/>
      <c r="HK1387" s="409"/>
      <c r="HL1387" s="409"/>
      <c r="HM1387" s="409"/>
      <c r="HN1387" s="409"/>
      <c r="HO1387" s="409"/>
      <c r="HP1387" s="409"/>
      <c r="HZ1387" s="409"/>
      <c r="IA1387" s="409"/>
      <c r="IB1387" s="409"/>
      <c r="IC1387" s="409"/>
      <c r="ID1387" s="409"/>
      <c r="IE1387" s="409"/>
      <c r="IF1387" s="409"/>
      <c r="IP1387" s="409"/>
      <c r="IQ1387" s="409"/>
      <c r="IR1387" s="409"/>
      <c r="IS1387" s="409"/>
      <c r="IT1387" s="409"/>
      <c r="IU1387" s="409"/>
      <c r="IV1387" s="409"/>
    </row>
    <row r="1388" spans="10:256">
      <c r="J1388" s="409"/>
      <c r="K1388" s="409"/>
      <c r="L1388" s="409"/>
      <c r="M1388" s="409"/>
      <c r="N1388" s="409"/>
      <c r="O1388" s="409"/>
      <c r="P1388" s="409"/>
      <c r="Q1388" s="409"/>
      <c r="R1388" s="409"/>
      <c r="S1388" s="409"/>
      <c r="T1388" s="409"/>
      <c r="U1388" s="409"/>
      <c r="V1388" s="409"/>
      <c r="W1388" s="409"/>
      <c r="X1388" s="409"/>
      <c r="AP1388" s="409"/>
      <c r="AQ1388" s="409"/>
      <c r="AR1388" s="409"/>
      <c r="AS1388" s="409"/>
      <c r="AT1388" s="409"/>
      <c r="AU1388" s="409"/>
      <c r="AV1388" s="409"/>
      <c r="BF1388" s="409"/>
      <c r="BG1388" s="409"/>
      <c r="BH1388" s="409"/>
      <c r="BI1388" s="409"/>
      <c r="BJ1388" s="409"/>
      <c r="BK1388" s="409"/>
      <c r="BL1388" s="409"/>
      <c r="BV1388" s="409"/>
      <c r="BW1388" s="409"/>
      <c r="BX1388" s="409"/>
      <c r="BY1388" s="409"/>
      <c r="BZ1388" s="409"/>
      <c r="CA1388" s="409"/>
      <c r="CB1388" s="409"/>
      <c r="CL1388" s="409"/>
      <c r="CM1388" s="409"/>
      <c r="CN1388" s="409"/>
      <c r="CO1388" s="409"/>
      <c r="CP1388" s="409"/>
      <c r="CQ1388" s="409"/>
      <c r="CR1388" s="409"/>
      <c r="DB1388" s="409"/>
      <c r="DC1388" s="409"/>
      <c r="DD1388" s="409"/>
      <c r="DE1388" s="409"/>
      <c r="DF1388" s="409"/>
      <c r="DG1388" s="409"/>
      <c r="DH1388" s="409"/>
      <c r="DR1388" s="409"/>
      <c r="DS1388" s="409"/>
      <c r="DT1388" s="409"/>
      <c r="DU1388" s="409"/>
      <c r="DV1388" s="409"/>
      <c r="DW1388" s="409"/>
      <c r="DX1388" s="409"/>
      <c r="EH1388" s="409"/>
      <c r="EI1388" s="409"/>
      <c r="EJ1388" s="409"/>
      <c r="EK1388" s="409"/>
      <c r="EL1388" s="409"/>
      <c r="EM1388" s="409"/>
      <c r="EN1388" s="409"/>
      <c r="EX1388" s="409"/>
      <c r="EY1388" s="409"/>
      <c r="EZ1388" s="409"/>
      <c r="FA1388" s="409"/>
      <c r="FB1388" s="409"/>
      <c r="FC1388" s="409"/>
      <c r="FD1388" s="409"/>
      <c r="FN1388" s="409"/>
      <c r="FO1388" s="409"/>
      <c r="FP1388" s="409"/>
      <c r="FQ1388" s="409"/>
      <c r="FR1388" s="409"/>
      <c r="FS1388" s="409"/>
      <c r="FT1388" s="409"/>
      <c r="GD1388" s="409"/>
      <c r="GE1388" s="409"/>
      <c r="GF1388" s="409"/>
      <c r="GG1388" s="409"/>
      <c r="GH1388" s="409"/>
      <c r="GI1388" s="409"/>
      <c r="GJ1388" s="409"/>
      <c r="GT1388" s="409"/>
      <c r="GU1388" s="409"/>
      <c r="GV1388" s="409"/>
      <c r="GW1388" s="409"/>
      <c r="GX1388" s="409"/>
      <c r="GY1388" s="409"/>
      <c r="GZ1388" s="409"/>
      <c r="HJ1388" s="409"/>
      <c r="HK1388" s="409"/>
      <c r="HL1388" s="409"/>
      <c r="HM1388" s="409"/>
      <c r="HN1388" s="409"/>
      <c r="HO1388" s="409"/>
      <c r="HP1388" s="409"/>
      <c r="HZ1388" s="409"/>
      <c r="IA1388" s="409"/>
      <c r="IB1388" s="409"/>
      <c r="IC1388" s="409"/>
      <c r="ID1388" s="409"/>
      <c r="IE1388" s="409"/>
      <c r="IF1388" s="409"/>
      <c r="IP1388" s="409"/>
      <c r="IQ1388" s="409"/>
      <c r="IR1388" s="409"/>
      <c r="IS1388" s="409"/>
      <c r="IT1388" s="409"/>
      <c r="IU1388" s="409"/>
      <c r="IV1388" s="409"/>
    </row>
    <row r="1389" spans="10:256">
      <c r="J1389" s="409"/>
      <c r="K1389" s="409"/>
      <c r="L1389" s="409"/>
      <c r="M1389" s="409"/>
      <c r="N1389" s="409"/>
      <c r="O1389" s="409"/>
      <c r="P1389" s="409"/>
      <c r="Q1389" s="409"/>
      <c r="R1389" s="409"/>
      <c r="S1389" s="409"/>
      <c r="T1389" s="409"/>
      <c r="U1389" s="409"/>
      <c r="V1389" s="409"/>
      <c r="W1389" s="409"/>
      <c r="X1389" s="409"/>
      <c r="AP1389" s="409"/>
      <c r="AQ1389" s="409"/>
      <c r="AR1389" s="409"/>
      <c r="AS1389" s="409"/>
      <c r="AT1389" s="409"/>
      <c r="AU1389" s="409"/>
      <c r="AV1389" s="409"/>
      <c r="BF1389" s="409"/>
      <c r="BG1389" s="409"/>
      <c r="BH1389" s="409"/>
      <c r="BI1389" s="409"/>
      <c r="BJ1389" s="409"/>
      <c r="BK1389" s="409"/>
      <c r="BL1389" s="409"/>
      <c r="BV1389" s="409"/>
      <c r="BW1389" s="409"/>
      <c r="BX1389" s="409"/>
      <c r="BY1389" s="409"/>
      <c r="BZ1389" s="409"/>
      <c r="CA1389" s="409"/>
      <c r="CB1389" s="409"/>
      <c r="CL1389" s="409"/>
      <c r="CM1389" s="409"/>
      <c r="CN1389" s="409"/>
      <c r="CO1389" s="409"/>
      <c r="CP1389" s="409"/>
      <c r="CQ1389" s="409"/>
      <c r="CR1389" s="409"/>
      <c r="DB1389" s="409"/>
      <c r="DC1389" s="409"/>
      <c r="DD1389" s="409"/>
      <c r="DE1389" s="409"/>
      <c r="DF1389" s="409"/>
      <c r="DG1389" s="409"/>
      <c r="DH1389" s="409"/>
      <c r="DR1389" s="409"/>
      <c r="DS1389" s="409"/>
      <c r="DT1389" s="409"/>
      <c r="DU1389" s="409"/>
      <c r="DV1389" s="409"/>
      <c r="DW1389" s="409"/>
      <c r="DX1389" s="409"/>
      <c r="EH1389" s="409"/>
      <c r="EI1389" s="409"/>
      <c r="EJ1389" s="409"/>
      <c r="EK1389" s="409"/>
      <c r="EL1389" s="409"/>
      <c r="EM1389" s="409"/>
      <c r="EN1389" s="409"/>
      <c r="EX1389" s="409"/>
      <c r="EY1389" s="409"/>
      <c r="EZ1389" s="409"/>
      <c r="FA1389" s="409"/>
      <c r="FB1389" s="409"/>
      <c r="FC1389" s="409"/>
      <c r="FD1389" s="409"/>
      <c r="FN1389" s="409"/>
      <c r="FO1389" s="409"/>
      <c r="FP1389" s="409"/>
      <c r="FQ1389" s="409"/>
      <c r="FR1389" s="409"/>
      <c r="FS1389" s="409"/>
      <c r="FT1389" s="409"/>
      <c r="GD1389" s="409"/>
      <c r="GE1389" s="409"/>
      <c r="GF1389" s="409"/>
      <c r="GG1389" s="409"/>
      <c r="GH1389" s="409"/>
      <c r="GI1389" s="409"/>
      <c r="GJ1389" s="409"/>
      <c r="GT1389" s="409"/>
      <c r="GU1389" s="409"/>
      <c r="GV1389" s="409"/>
      <c r="GW1389" s="409"/>
      <c r="GX1389" s="409"/>
      <c r="GY1389" s="409"/>
      <c r="GZ1389" s="409"/>
      <c r="HJ1389" s="409"/>
      <c r="HK1389" s="409"/>
      <c r="HL1389" s="409"/>
      <c r="HM1389" s="409"/>
      <c r="HN1389" s="409"/>
      <c r="HO1389" s="409"/>
      <c r="HP1389" s="409"/>
      <c r="HZ1389" s="409"/>
      <c r="IA1389" s="409"/>
      <c r="IB1389" s="409"/>
      <c r="IC1389" s="409"/>
      <c r="ID1389" s="409"/>
      <c r="IE1389" s="409"/>
      <c r="IF1389" s="409"/>
      <c r="IP1389" s="409"/>
      <c r="IQ1389" s="409"/>
      <c r="IR1389" s="409"/>
      <c r="IS1389" s="409"/>
      <c r="IT1389" s="409"/>
      <c r="IU1389" s="409"/>
      <c r="IV1389" s="409"/>
    </row>
    <row r="1390" spans="10:256">
      <c r="J1390" s="409"/>
      <c r="K1390" s="409"/>
      <c r="L1390" s="409"/>
      <c r="M1390" s="409"/>
      <c r="N1390" s="409"/>
      <c r="O1390" s="409"/>
      <c r="P1390" s="409"/>
      <c r="Q1390" s="409"/>
      <c r="R1390" s="409"/>
      <c r="S1390" s="409"/>
      <c r="T1390" s="409"/>
      <c r="U1390" s="409"/>
      <c r="V1390" s="409"/>
      <c r="W1390" s="409"/>
      <c r="X1390" s="409"/>
      <c r="AP1390" s="409"/>
      <c r="AQ1390" s="409"/>
      <c r="AR1390" s="409"/>
      <c r="AS1390" s="409"/>
      <c r="AT1390" s="409"/>
      <c r="AU1390" s="409"/>
      <c r="AV1390" s="409"/>
      <c r="BF1390" s="409"/>
      <c r="BG1390" s="409"/>
      <c r="BH1390" s="409"/>
      <c r="BI1390" s="409"/>
      <c r="BJ1390" s="409"/>
      <c r="BK1390" s="409"/>
      <c r="BL1390" s="409"/>
      <c r="BV1390" s="409"/>
      <c r="BW1390" s="409"/>
      <c r="BX1390" s="409"/>
      <c r="BY1390" s="409"/>
      <c r="BZ1390" s="409"/>
      <c r="CA1390" s="409"/>
      <c r="CB1390" s="409"/>
      <c r="CL1390" s="409"/>
      <c r="CM1390" s="409"/>
      <c r="CN1390" s="409"/>
      <c r="CO1390" s="409"/>
      <c r="CP1390" s="409"/>
      <c r="CQ1390" s="409"/>
      <c r="CR1390" s="409"/>
      <c r="DB1390" s="409"/>
      <c r="DC1390" s="409"/>
      <c r="DD1390" s="409"/>
      <c r="DE1390" s="409"/>
      <c r="DF1390" s="409"/>
      <c r="DG1390" s="409"/>
      <c r="DH1390" s="409"/>
      <c r="DR1390" s="409"/>
      <c r="DS1390" s="409"/>
      <c r="DT1390" s="409"/>
      <c r="DU1390" s="409"/>
      <c r="DV1390" s="409"/>
      <c r="DW1390" s="409"/>
      <c r="DX1390" s="409"/>
      <c r="EH1390" s="409"/>
      <c r="EI1390" s="409"/>
      <c r="EJ1390" s="409"/>
      <c r="EK1390" s="409"/>
      <c r="EL1390" s="409"/>
      <c r="EM1390" s="409"/>
      <c r="EN1390" s="409"/>
      <c r="EX1390" s="409"/>
      <c r="EY1390" s="409"/>
      <c r="EZ1390" s="409"/>
      <c r="FA1390" s="409"/>
      <c r="FB1390" s="409"/>
      <c r="FC1390" s="409"/>
      <c r="FD1390" s="409"/>
      <c r="FN1390" s="409"/>
      <c r="FO1390" s="409"/>
      <c r="FP1390" s="409"/>
      <c r="FQ1390" s="409"/>
      <c r="FR1390" s="409"/>
      <c r="FS1390" s="409"/>
      <c r="FT1390" s="409"/>
      <c r="GD1390" s="409"/>
      <c r="GE1390" s="409"/>
      <c r="GF1390" s="409"/>
      <c r="GG1390" s="409"/>
      <c r="GH1390" s="409"/>
      <c r="GI1390" s="409"/>
      <c r="GJ1390" s="409"/>
      <c r="GT1390" s="409"/>
      <c r="GU1390" s="409"/>
      <c r="GV1390" s="409"/>
      <c r="GW1390" s="409"/>
      <c r="GX1390" s="409"/>
      <c r="GY1390" s="409"/>
      <c r="GZ1390" s="409"/>
      <c r="HJ1390" s="409"/>
      <c r="HK1390" s="409"/>
      <c r="HL1390" s="409"/>
      <c r="HM1390" s="409"/>
      <c r="HN1390" s="409"/>
      <c r="HO1390" s="409"/>
      <c r="HP1390" s="409"/>
      <c r="HZ1390" s="409"/>
      <c r="IA1390" s="409"/>
      <c r="IB1390" s="409"/>
      <c r="IC1390" s="409"/>
      <c r="ID1390" s="409"/>
      <c r="IE1390" s="409"/>
      <c r="IF1390" s="409"/>
      <c r="IP1390" s="409"/>
      <c r="IQ1390" s="409"/>
      <c r="IR1390" s="409"/>
      <c r="IS1390" s="409"/>
      <c r="IT1390" s="409"/>
      <c r="IU1390" s="409"/>
      <c r="IV1390" s="409"/>
    </row>
    <row r="1391" spans="10:256">
      <c r="J1391" s="409"/>
      <c r="K1391" s="409"/>
      <c r="L1391" s="409"/>
      <c r="M1391" s="409"/>
      <c r="N1391" s="409"/>
      <c r="O1391" s="409"/>
      <c r="P1391" s="409"/>
      <c r="Q1391" s="409"/>
      <c r="R1391" s="409"/>
      <c r="S1391" s="409"/>
      <c r="T1391" s="409"/>
      <c r="U1391" s="409"/>
      <c r="V1391" s="409"/>
      <c r="W1391" s="409"/>
      <c r="X1391" s="409"/>
      <c r="AP1391" s="409"/>
      <c r="AQ1391" s="409"/>
      <c r="AR1391" s="409"/>
      <c r="AS1391" s="409"/>
      <c r="AT1391" s="409"/>
      <c r="AU1391" s="409"/>
      <c r="AV1391" s="409"/>
      <c r="BF1391" s="409"/>
      <c r="BG1391" s="409"/>
      <c r="BH1391" s="409"/>
      <c r="BI1391" s="409"/>
      <c r="BJ1391" s="409"/>
      <c r="BK1391" s="409"/>
      <c r="BL1391" s="409"/>
      <c r="BV1391" s="409"/>
      <c r="BW1391" s="409"/>
      <c r="BX1391" s="409"/>
      <c r="BY1391" s="409"/>
      <c r="BZ1391" s="409"/>
      <c r="CA1391" s="409"/>
      <c r="CB1391" s="409"/>
      <c r="CL1391" s="409"/>
      <c r="CM1391" s="409"/>
      <c r="CN1391" s="409"/>
      <c r="CO1391" s="409"/>
      <c r="CP1391" s="409"/>
      <c r="CQ1391" s="409"/>
      <c r="CR1391" s="409"/>
      <c r="DB1391" s="409"/>
      <c r="DC1391" s="409"/>
      <c r="DD1391" s="409"/>
      <c r="DE1391" s="409"/>
      <c r="DF1391" s="409"/>
      <c r="DG1391" s="409"/>
      <c r="DH1391" s="409"/>
      <c r="DR1391" s="409"/>
      <c r="DS1391" s="409"/>
      <c r="DT1391" s="409"/>
      <c r="DU1391" s="409"/>
      <c r="DV1391" s="409"/>
      <c r="DW1391" s="409"/>
      <c r="DX1391" s="409"/>
      <c r="EH1391" s="409"/>
      <c r="EI1391" s="409"/>
      <c r="EJ1391" s="409"/>
      <c r="EK1391" s="409"/>
      <c r="EL1391" s="409"/>
      <c r="EM1391" s="409"/>
      <c r="EN1391" s="409"/>
      <c r="EX1391" s="409"/>
      <c r="EY1391" s="409"/>
      <c r="EZ1391" s="409"/>
      <c r="FA1391" s="409"/>
      <c r="FB1391" s="409"/>
      <c r="FC1391" s="409"/>
      <c r="FD1391" s="409"/>
      <c r="FN1391" s="409"/>
      <c r="FO1391" s="409"/>
      <c r="FP1391" s="409"/>
      <c r="FQ1391" s="409"/>
      <c r="FR1391" s="409"/>
      <c r="FS1391" s="409"/>
      <c r="FT1391" s="409"/>
      <c r="GD1391" s="409"/>
      <c r="GE1391" s="409"/>
      <c r="GF1391" s="409"/>
      <c r="GG1391" s="409"/>
      <c r="GH1391" s="409"/>
      <c r="GI1391" s="409"/>
      <c r="GJ1391" s="409"/>
      <c r="GT1391" s="409"/>
      <c r="GU1391" s="409"/>
      <c r="GV1391" s="409"/>
      <c r="GW1391" s="409"/>
      <c r="GX1391" s="409"/>
      <c r="GY1391" s="409"/>
      <c r="GZ1391" s="409"/>
      <c r="HJ1391" s="409"/>
      <c r="HK1391" s="409"/>
      <c r="HL1391" s="409"/>
      <c r="HM1391" s="409"/>
      <c r="HN1391" s="409"/>
      <c r="HO1391" s="409"/>
      <c r="HP1391" s="409"/>
      <c r="HZ1391" s="409"/>
      <c r="IA1391" s="409"/>
      <c r="IB1391" s="409"/>
      <c r="IC1391" s="409"/>
      <c r="ID1391" s="409"/>
      <c r="IE1391" s="409"/>
      <c r="IF1391" s="409"/>
      <c r="IP1391" s="409"/>
      <c r="IQ1391" s="409"/>
      <c r="IR1391" s="409"/>
      <c r="IS1391" s="409"/>
      <c r="IT1391" s="409"/>
      <c r="IU1391" s="409"/>
      <c r="IV1391" s="409"/>
    </row>
    <row r="1392" spans="10:256">
      <c r="J1392" s="409"/>
      <c r="K1392" s="409"/>
      <c r="L1392" s="409"/>
      <c r="M1392" s="409"/>
      <c r="N1392" s="409"/>
      <c r="O1392" s="409"/>
      <c r="P1392" s="409"/>
      <c r="Q1392" s="409"/>
      <c r="R1392" s="409"/>
      <c r="S1392" s="409"/>
      <c r="T1392" s="409"/>
      <c r="U1392" s="409"/>
      <c r="V1392" s="409"/>
      <c r="W1392" s="409"/>
      <c r="X1392" s="409"/>
      <c r="AP1392" s="409"/>
      <c r="AQ1392" s="409"/>
      <c r="AR1392" s="409"/>
      <c r="AS1392" s="409"/>
      <c r="AT1392" s="409"/>
      <c r="AU1392" s="409"/>
      <c r="AV1392" s="409"/>
      <c r="BF1392" s="409"/>
      <c r="BG1392" s="409"/>
      <c r="BH1392" s="409"/>
      <c r="BI1392" s="409"/>
      <c r="BJ1392" s="409"/>
      <c r="BK1392" s="409"/>
      <c r="BL1392" s="409"/>
      <c r="BV1392" s="409"/>
      <c r="BW1392" s="409"/>
      <c r="BX1392" s="409"/>
      <c r="BY1392" s="409"/>
      <c r="BZ1392" s="409"/>
      <c r="CA1392" s="409"/>
      <c r="CB1392" s="409"/>
      <c r="CL1392" s="409"/>
      <c r="CM1392" s="409"/>
      <c r="CN1392" s="409"/>
      <c r="CO1392" s="409"/>
      <c r="CP1392" s="409"/>
      <c r="CQ1392" s="409"/>
      <c r="CR1392" s="409"/>
      <c r="DB1392" s="409"/>
      <c r="DC1392" s="409"/>
      <c r="DD1392" s="409"/>
      <c r="DE1392" s="409"/>
      <c r="DF1392" s="409"/>
      <c r="DG1392" s="409"/>
      <c r="DH1392" s="409"/>
      <c r="DR1392" s="409"/>
      <c r="DS1392" s="409"/>
      <c r="DT1392" s="409"/>
      <c r="DU1392" s="409"/>
      <c r="DV1392" s="409"/>
      <c r="DW1392" s="409"/>
      <c r="DX1392" s="409"/>
      <c r="EH1392" s="409"/>
      <c r="EI1392" s="409"/>
      <c r="EJ1392" s="409"/>
      <c r="EK1392" s="409"/>
      <c r="EL1392" s="409"/>
      <c r="EM1392" s="409"/>
      <c r="EN1392" s="409"/>
      <c r="EX1392" s="409"/>
      <c r="EY1392" s="409"/>
      <c r="EZ1392" s="409"/>
      <c r="FA1392" s="409"/>
      <c r="FB1392" s="409"/>
      <c r="FC1392" s="409"/>
      <c r="FD1392" s="409"/>
      <c r="FN1392" s="409"/>
      <c r="FO1392" s="409"/>
      <c r="FP1392" s="409"/>
      <c r="FQ1392" s="409"/>
      <c r="FR1392" s="409"/>
      <c r="FS1392" s="409"/>
      <c r="FT1392" s="409"/>
      <c r="GD1392" s="409"/>
      <c r="GE1392" s="409"/>
      <c r="GF1392" s="409"/>
      <c r="GG1392" s="409"/>
      <c r="GH1392" s="409"/>
      <c r="GI1392" s="409"/>
      <c r="GJ1392" s="409"/>
      <c r="GT1392" s="409"/>
      <c r="GU1392" s="409"/>
      <c r="GV1392" s="409"/>
      <c r="GW1392" s="409"/>
      <c r="GX1392" s="409"/>
      <c r="GY1392" s="409"/>
      <c r="GZ1392" s="409"/>
      <c r="HJ1392" s="409"/>
      <c r="HK1392" s="409"/>
      <c r="HL1392" s="409"/>
      <c r="HM1392" s="409"/>
      <c r="HN1392" s="409"/>
      <c r="HO1392" s="409"/>
      <c r="HP1392" s="409"/>
      <c r="HZ1392" s="409"/>
      <c r="IA1392" s="409"/>
      <c r="IB1392" s="409"/>
      <c r="IC1392" s="409"/>
      <c r="ID1392" s="409"/>
      <c r="IE1392" s="409"/>
      <c r="IF1392" s="409"/>
      <c r="IP1392" s="409"/>
      <c r="IQ1392" s="409"/>
      <c r="IR1392" s="409"/>
      <c r="IS1392" s="409"/>
      <c r="IT1392" s="409"/>
      <c r="IU1392" s="409"/>
      <c r="IV1392" s="409"/>
    </row>
    <row r="1393" spans="10:256">
      <c r="J1393" s="409"/>
      <c r="K1393" s="409"/>
      <c r="L1393" s="409"/>
      <c r="M1393" s="409"/>
      <c r="N1393" s="409"/>
      <c r="O1393" s="409"/>
      <c r="P1393" s="409"/>
      <c r="Q1393" s="409"/>
      <c r="R1393" s="409"/>
      <c r="S1393" s="409"/>
      <c r="T1393" s="409"/>
      <c r="U1393" s="409"/>
      <c r="V1393" s="409"/>
      <c r="W1393" s="409"/>
      <c r="X1393" s="409"/>
      <c r="AP1393" s="409"/>
      <c r="AQ1393" s="409"/>
      <c r="AR1393" s="409"/>
      <c r="AS1393" s="409"/>
      <c r="AT1393" s="409"/>
      <c r="AU1393" s="409"/>
      <c r="AV1393" s="409"/>
      <c r="BF1393" s="409"/>
      <c r="BG1393" s="409"/>
      <c r="BH1393" s="409"/>
      <c r="BI1393" s="409"/>
      <c r="BJ1393" s="409"/>
      <c r="BK1393" s="409"/>
      <c r="BL1393" s="409"/>
      <c r="BV1393" s="409"/>
      <c r="BW1393" s="409"/>
      <c r="BX1393" s="409"/>
      <c r="BY1393" s="409"/>
      <c r="BZ1393" s="409"/>
      <c r="CA1393" s="409"/>
      <c r="CB1393" s="409"/>
      <c r="CL1393" s="409"/>
      <c r="CM1393" s="409"/>
      <c r="CN1393" s="409"/>
      <c r="CO1393" s="409"/>
      <c r="CP1393" s="409"/>
      <c r="CQ1393" s="409"/>
      <c r="CR1393" s="409"/>
      <c r="DB1393" s="409"/>
      <c r="DC1393" s="409"/>
      <c r="DD1393" s="409"/>
      <c r="DE1393" s="409"/>
      <c r="DF1393" s="409"/>
      <c r="DG1393" s="409"/>
      <c r="DH1393" s="409"/>
      <c r="DR1393" s="409"/>
      <c r="DS1393" s="409"/>
      <c r="DT1393" s="409"/>
      <c r="DU1393" s="409"/>
      <c r="DV1393" s="409"/>
      <c r="DW1393" s="409"/>
      <c r="DX1393" s="409"/>
      <c r="EH1393" s="409"/>
      <c r="EI1393" s="409"/>
      <c r="EJ1393" s="409"/>
      <c r="EK1393" s="409"/>
      <c r="EL1393" s="409"/>
      <c r="EM1393" s="409"/>
      <c r="EN1393" s="409"/>
      <c r="EX1393" s="409"/>
      <c r="EY1393" s="409"/>
      <c r="EZ1393" s="409"/>
      <c r="FA1393" s="409"/>
      <c r="FB1393" s="409"/>
      <c r="FC1393" s="409"/>
      <c r="FD1393" s="409"/>
      <c r="FN1393" s="409"/>
      <c r="FO1393" s="409"/>
      <c r="FP1393" s="409"/>
      <c r="FQ1393" s="409"/>
      <c r="FR1393" s="409"/>
      <c r="FS1393" s="409"/>
      <c r="FT1393" s="409"/>
      <c r="GD1393" s="409"/>
      <c r="GE1393" s="409"/>
      <c r="GF1393" s="409"/>
      <c r="GG1393" s="409"/>
      <c r="GH1393" s="409"/>
      <c r="GI1393" s="409"/>
      <c r="GJ1393" s="409"/>
      <c r="GT1393" s="409"/>
      <c r="GU1393" s="409"/>
      <c r="GV1393" s="409"/>
      <c r="GW1393" s="409"/>
      <c r="GX1393" s="409"/>
      <c r="GY1393" s="409"/>
      <c r="GZ1393" s="409"/>
      <c r="HJ1393" s="409"/>
      <c r="HK1393" s="409"/>
      <c r="HL1393" s="409"/>
      <c r="HM1393" s="409"/>
      <c r="HN1393" s="409"/>
      <c r="HO1393" s="409"/>
      <c r="HP1393" s="409"/>
      <c r="HZ1393" s="409"/>
      <c r="IA1393" s="409"/>
      <c r="IB1393" s="409"/>
      <c r="IC1393" s="409"/>
      <c r="ID1393" s="409"/>
      <c r="IE1393" s="409"/>
      <c r="IF1393" s="409"/>
      <c r="IP1393" s="409"/>
      <c r="IQ1393" s="409"/>
      <c r="IR1393" s="409"/>
      <c r="IS1393" s="409"/>
      <c r="IT1393" s="409"/>
      <c r="IU1393" s="409"/>
      <c r="IV1393" s="409"/>
    </row>
    <row r="1394" spans="10:256">
      <c r="J1394" s="409"/>
      <c r="K1394" s="409"/>
      <c r="L1394" s="409"/>
      <c r="M1394" s="409"/>
      <c r="N1394" s="409"/>
      <c r="O1394" s="409"/>
      <c r="P1394" s="409"/>
      <c r="Q1394" s="409"/>
      <c r="R1394" s="409"/>
      <c r="S1394" s="409"/>
      <c r="T1394" s="409"/>
      <c r="U1394" s="409"/>
      <c r="V1394" s="409"/>
      <c r="W1394" s="409"/>
      <c r="X1394" s="409"/>
      <c r="AP1394" s="409"/>
      <c r="AQ1394" s="409"/>
      <c r="AR1394" s="409"/>
      <c r="AS1394" s="409"/>
      <c r="AT1394" s="409"/>
      <c r="AU1394" s="409"/>
      <c r="AV1394" s="409"/>
      <c r="BF1394" s="409"/>
      <c r="BG1394" s="409"/>
      <c r="BH1394" s="409"/>
      <c r="BI1394" s="409"/>
      <c r="BJ1394" s="409"/>
      <c r="BK1394" s="409"/>
      <c r="BL1394" s="409"/>
      <c r="BV1394" s="409"/>
      <c r="BW1394" s="409"/>
      <c r="BX1394" s="409"/>
      <c r="BY1394" s="409"/>
      <c r="BZ1394" s="409"/>
      <c r="CA1394" s="409"/>
      <c r="CB1394" s="409"/>
      <c r="CL1394" s="409"/>
      <c r="CM1394" s="409"/>
      <c r="CN1394" s="409"/>
      <c r="CO1394" s="409"/>
      <c r="CP1394" s="409"/>
      <c r="CQ1394" s="409"/>
      <c r="CR1394" s="409"/>
      <c r="DB1394" s="409"/>
      <c r="DC1394" s="409"/>
      <c r="DD1394" s="409"/>
      <c r="DE1394" s="409"/>
      <c r="DF1394" s="409"/>
      <c r="DG1394" s="409"/>
      <c r="DH1394" s="409"/>
      <c r="DR1394" s="409"/>
      <c r="DS1394" s="409"/>
      <c r="DT1394" s="409"/>
      <c r="DU1394" s="409"/>
      <c r="DV1394" s="409"/>
      <c r="DW1394" s="409"/>
      <c r="DX1394" s="409"/>
      <c r="EH1394" s="409"/>
      <c r="EI1394" s="409"/>
      <c r="EJ1394" s="409"/>
      <c r="EK1394" s="409"/>
      <c r="EL1394" s="409"/>
      <c r="EM1394" s="409"/>
      <c r="EN1394" s="409"/>
      <c r="EX1394" s="409"/>
      <c r="EY1394" s="409"/>
      <c r="EZ1394" s="409"/>
      <c r="FA1394" s="409"/>
      <c r="FB1394" s="409"/>
      <c r="FC1394" s="409"/>
      <c r="FD1394" s="409"/>
      <c r="FN1394" s="409"/>
      <c r="FO1394" s="409"/>
      <c r="FP1394" s="409"/>
      <c r="FQ1394" s="409"/>
      <c r="FR1394" s="409"/>
      <c r="FS1394" s="409"/>
      <c r="FT1394" s="409"/>
      <c r="GD1394" s="409"/>
      <c r="GE1394" s="409"/>
      <c r="GF1394" s="409"/>
      <c r="GG1394" s="409"/>
      <c r="GH1394" s="409"/>
      <c r="GI1394" s="409"/>
      <c r="GJ1394" s="409"/>
      <c r="GT1394" s="409"/>
      <c r="GU1394" s="409"/>
      <c r="GV1394" s="409"/>
      <c r="GW1394" s="409"/>
      <c r="GX1394" s="409"/>
      <c r="GY1394" s="409"/>
      <c r="GZ1394" s="409"/>
      <c r="HJ1394" s="409"/>
      <c r="HK1394" s="409"/>
      <c r="HL1394" s="409"/>
      <c r="HM1394" s="409"/>
      <c r="HN1394" s="409"/>
      <c r="HO1394" s="409"/>
      <c r="HP1394" s="409"/>
      <c r="HZ1394" s="409"/>
      <c r="IA1394" s="409"/>
      <c r="IB1394" s="409"/>
      <c r="IC1394" s="409"/>
      <c r="ID1394" s="409"/>
      <c r="IE1394" s="409"/>
      <c r="IF1394" s="409"/>
      <c r="IP1394" s="409"/>
      <c r="IQ1394" s="409"/>
      <c r="IR1394" s="409"/>
      <c r="IS1394" s="409"/>
      <c r="IT1394" s="409"/>
      <c r="IU1394" s="409"/>
      <c r="IV1394" s="409"/>
    </row>
    <row r="1395" spans="10:256">
      <c r="J1395" s="409"/>
      <c r="K1395" s="409"/>
      <c r="L1395" s="409"/>
      <c r="M1395" s="409"/>
      <c r="N1395" s="409"/>
      <c r="O1395" s="409"/>
      <c r="P1395" s="409"/>
      <c r="Q1395" s="409"/>
      <c r="R1395" s="409"/>
      <c r="S1395" s="409"/>
      <c r="T1395" s="409"/>
      <c r="U1395" s="409"/>
      <c r="V1395" s="409"/>
      <c r="W1395" s="409"/>
      <c r="X1395" s="409"/>
      <c r="AP1395" s="409"/>
      <c r="AQ1395" s="409"/>
      <c r="AR1395" s="409"/>
      <c r="AS1395" s="409"/>
      <c r="AT1395" s="409"/>
      <c r="AU1395" s="409"/>
      <c r="AV1395" s="409"/>
      <c r="BF1395" s="409"/>
      <c r="BG1395" s="409"/>
      <c r="BH1395" s="409"/>
      <c r="BI1395" s="409"/>
      <c r="BJ1395" s="409"/>
      <c r="BK1395" s="409"/>
      <c r="BL1395" s="409"/>
      <c r="BV1395" s="409"/>
      <c r="BW1395" s="409"/>
      <c r="BX1395" s="409"/>
      <c r="BY1395" s="409"/>
      <c r="BZ1395" s="409"/>
      <c r="CA1395" s="409"/>
      <c r="CB1395" s="409"/>
      <c r="CL1395" s="409"/>
      <c r="CM1395" s="409"/>
      <c r="CN1395" s="409"/>
      <c r="CO1395" s="409"/>
      <c r="CP1395" s="409"/>
      <c r="CQ1395" s="409"/>
      <c r="CR1395" s="409"/>
      <c r="DB1395" s="409"/>
      <c r="DC1395" s="409"/>
      <c r="DD1395" s="409"/>
      <c r="DE1395" s="409"/>
      <c r="DF1395" s="409"/>
      <c r="DG1395" s="409"/>
      <c r="DH1395" s="409"/>
      <c r="DR1395" s="409"/>
      <c r="DS1395" s="409"/>
      <c r="DT1395" s="409"/>
      <c r="DU1395" s="409"/>
      <c r="DV1395" s="409"/>
      <c r="DW1395" s="409"/>
      <c r="DX1395" s="409"/>
      <c r="EH1395" s="409"/>
      <c r="EI1395" s="409"/>
      <c r="EJ1395" s="409"/>
      <c r="EK1395" s="409"/>
      <c r="EL1395" s="409"/>
      <c r="EM1395" s="409"/>
      <c r="EN1395" s="409"/>
      <c r="EX1395" s="409"/>
      <c r="EY1395" s="409"/>
      <c r="EZ1395" s="409"/>
      <c r="FA1395" s="409"/>
      <c r="FB1395" s="409"/>
      <c r="FC1395" s="409"/>
      <c r="FD1395" s="409"/>
      <c r="FN1395" s="409"/>
      <c r="FO1395" s="409"/>
      <c r="FP1395" s="409"/>
      <c r="FQ1395" s="409"/>
      <c r="FR1395" s="409"/>
      <c r="FS1395" s="409"/>
      <c r="FT1395" s="409"/>
      <c r="GD1395" s="409"/>
      <c r="GE1395" s="409"/>
      <c r="GF1395" s="409"/>
      <c r="GG1395" s="409"/>
      <c r="GH1395" s="409"/>
      <c r="GI1395" s="409"/>
      <c r="GJ1395" s="409"/>
      <c r="GT1395" s="409"/>
      <c r="GU1395" s="409"/>
      <c r="GV1395" s="409"/>
      <c r="GW1395" s="409"/>
      <c r="GX1395" s="409"/>
      <c r="GY1395" s="409"/>
      <c r="GZ1395" s="409"/>
      <c r="HJ1395" s="409"/>
      <c r="HK1395" s="409"/>
      <c r="HL1395" s="409"/>
      <c r="HM1395" s="409"/>
      <c r="HN1395" s="409"/>
      <c r="HO1395" s="409"/>
      <c r="HP1395" s="409"/>
      <c r="HZ1395" s="409"/>
      <c r="IA1395" s="409"/>
      <c r="IB1395" s="409"/>
      <c r="IC1395" s="409"/>
      <c r="ID1395" s="409"/>
      <c r="IE1395" s="409"/>
      <c r="IF1395" s="409"/>
      <c r="IP1395" s="409"/>
      <c r="IQ1395" s="409"/>
      <c r="IR1395" s="409"/>
      <c r="IS1395" s="409"/>
      <c r="IT1395" s="409"/>
      <c r="IU1395" s="409"/>
      <c r="IV1395" s="409"/>
    </row>
    <row r="1396" spans="10:256">
      <c r="J1396" s="409"/>
      <c r="K1396" s="409"/>
      <c r="L1396" s="409"/>
      <c r="M1396" s="409"/>
      <c r="N1396" s="409"/>
      <c r="O1396" s="409"/>
      <c r="P1396" s="409"/>
      <c r="Q1396" s="409"/>
      <c r="R1396" s="409"/>
      <c r="S1396" s="409"/>
      <c r="T1396" s="409"/>
      <c r="U1396" s="409"/>
      <c r="V1396" s="409"/>
      <c r="W1396" s="409"/>
      <c r="X1396" s="409"/>
      <c r="AP1396" s="409"/>
      <c r="AQ1396" s="409"/>
      <c r="AR1396" s="409"/>
      <c r="AS1396" s="409"/>
      <c r="AT1396" s="409"/>
      <c r="AU1396" s="409"/>
      <c r="AV1396" s="409"/>
      <c r="BF1396" s="409"/>
      <c r="BG1396" s="409"/>
      <c r="BH1396" s="409"/>
      <c r="BI1396" s="409"/>
      <c r="BJ1396" s="409"/>
      <c r="BK1396" s="409"/>
      <c r="BL1396" s="409"/>
      <c r="BV1396" s="409"/>
      <c r="BW1396" s="409"/>
      <c r="BX1396" s="409"/>
      <c r="BY1396" s="409"/>
      <c r="BZ1396" s="409"/>
      <c r="CA1396" s="409"/>
      <c r="CB1396" s="409"/>
      <c r="CL1396" s="409"/>
      <c r="CM1396" s="409"/>
      <c r="CN1396" s="409"/>
      <c r="CO1396" s="409"/>
      <c r="CP1396" s="409"/>
      <c r="CQ1396" s="409"/>
      <c r="CR1396" s="409"/>
      <c r="DB1396" s="409"/>
      <c r="DC1396" s="409"/>
      <c r="DD1396" s="409"/>
      <c r="DE1396" s="409"/>
      <c r="DF1396" s="409"/>
      <c r="DG1396" s="409"/>
      <c r="DH1396" s="409"/>
      <c r="DR1396" s="409"/>
      <c r="DS1396" s="409"/>
      <c r="DT1396" s="409"/>
      <c r="DU1396" s="409"/>
      <c r="DV1396" s="409"/>
      <c r="DW1396" s="409"/>
      <c r="DX1396" s="409"/>
      <c r="EH1396" s="409"/>
      <c r="EI1396" s="409"/>
      <c r="EJ1396" s="409"/>
      <c r="EK1396" s="409"/>
      <c r="EL1396" s="409"/>
      <c r="EM1396" s="409"/>
      <c r="EN1396" s="409"/>
      <c r="EX1396" s="409"/>
      <c r="EY1396" s="409"/>
      <c r="EZ1396" s="409"/>
      <c r="FA1396" s="409"/>
      <c r="FB1396" s="409"/>
      <c r="FC1396" s="409"/>
      <c r="FD1396" s="409"/>
      <c r="FN1396" s="409"/>
      <c r="FO1396" s="409"/>
      <c r="FP1396" s="409"/>
      <c r="FQ1396" s="409"/>
      <c r="FR1396" s="409"/>
      <c r="FS1396" s="409"/>
      <c r="FT1396" s="409"/>
      <c r="GD1396" s="409"/>
      <c r="GE1396" s="409"/>
      <c r="GF1396" s="409"/>
      <c r="GG1396" s="409"/>
      <c r="GH1396" s="409"/>
      <c r="GI1396" s="409"/>
      <c r="GJ1396" s="409"/>
      <c r="GT1396" s="409"/>
      <c r="GU1396" s="409"/>
      <c r="GV1396" s="409"/>
      <c r="GW1396" s="409"/>
      <c r="GX1396" s="409"/>
      <c r="GY1396" s="409"/>
      <c r="GZ1396" s="409"/>
      <c r="HJ1396" s="409"/>
      <c r="HK1396" s="409"/>
      <c r="HL1396" s="409"/>
      <c r="HM1396" s="409"/>
      <c r="HN1396" s="409"/>
      <c r="HO1396" s="409"/>
      <c r="HP1396" s="409"/>
      <c r="HZ1396" s="409"/>
      <c r="IA1396" s="409"/>
      <c r="IB1396" s="409"/>
      <c r="IC1396" s="409"/>
      <c r="ID1396" s="409"/>
      <c r="IE1396" s="409"/>
      <c r="IF1396" s="409"/>
      <c r="IP1396" s="409"/>
      <c r="IQ1396" s="409"/>
      <c r="IR1396" s="409"/>
      <c r="IS1396" s="409"/>
      <c r="IT1396" s="409"/>
      <c r="IU1396" s="409"/>
      <c r="IV1396" s="409"/>
    </row>
    <row r="1397" spans="10:256">
      <c r="J1397" s="409"/>
      <c r="K1397" s="409"/>
      <c r="L1397" s="409"/>
      <c r="M1397" s="409"/>
      <c r="N1397" s="409"/>
      <c r="O1397" s="409"/>
      <c r="P1397" s="409"/>
      <c r="Q1397" s="409"/>
      <c r="R1397" s="409"/>
      <c r="S1397" s="409"/>
      <c r="T1397" s="409"/>
      <c r="U1397" s="409"/>
      <c r="V1397" s="409"/>
      <c r="W1397" s="409"/>
      <c r="X1397" s="409"/>
      <c r="AP1397" s="409"/>
      <c r="AQ1397" s="409"/>
      <c r="AR1397" s="409"/>
      <c r="AS1397" s="409"/>
      <c r="AT1397" s="409"/>
      <c r="AU1397" s="409"/>
      <c r="AV1397" s="409"/>
      <c r="BF1397" s="409"/>
      <c r="BG1397" s="409"/>
      <c r="BH1397" s="409"/>
      <c r="BI1397" s="409"/>
      <c r="BJ1397" s="409"/>
      <c r="BK1397" s="409"/>
      <c r="BL1397" s="409"/>
      <c r="BV1397" s="409"/>
      <c r="BW1397" s="409"/>
      <c r="BX1397" s="409"/>
      <c r="BY1397" s="409"/>
      <c r="BZ1397" s="409"/>
      <c r="CA1397" s="409"/>
      <c r="CB1397" s="409"/>
      <c r="CL1397" s="409"/>
      <c r="CM1397" s="409"/>
      <c r="CN1397" s="409"/>
      <c r="CO1397" s="409"/>
      <c r="CP1397" s="409"/>
      <c r="CQ1397" s="409"/>
      <c r="CR1397" s="409"/>
      <c r="DB1397" s="409"/>
      <c r="DC1397" s="409"/>
      <c r="DD1397" s="409"/>
      <c r="DE1397" s="409"/>
      <c r="DF1397" s="409"/>
      <c r="DG1397" s="409"/>
      <c r="DH1397" s="409"/>
      <c r="DR1397" s="409"/>
      <c r="DS1397" s="409"/>
      <c r="DT1397" s="409"/>
      <c r="DU1397" s="409"/>
      <c r="DV1397" s="409"/>
      <c r="DW1397" s="409"/>
      <c r="DX1397" s="409"/>
      <c r="EH1397" s="409"/>
      <c r="EI1397" s="409"/>
      <c r="EJ1397" s="409"/>
      <c r="EK1397" s="409"/>
      <c r="EL1397" s="409"/>
      <c r="EM1397" s="409"/>
      <c r="EN1397" s="409"/>
      <c r="EX1397" s="409"/>
      <c r="EY1397" s="409"/>
      <c r="EZ1397" s="409"/>
      <c r="FA1397" s="409"/>
      <c r="FB1397" s="409"/>
      <c r="FC1397" s="409"/>
      <c r="FD1397" s="409"/>
      <c r="FN1397" s="409"/>
      <c r="FO1397" s="409"/>
      <c r="FP1397" s="409"/>
      <c r="FQ1397" s="409"/>
      <c r="FR1397" s="409"/>
      <c r="FS1397" s="409"/>
      <c r="FT1397" s="409"/>
      <c r="GD1397" s="409"/>
      <c r="GE1397" s="409"/>
      <c r="GF1397" s="409"/>
      <c r="GG1397" s="409"/>
      <c r="GH1397" s="409"/>
      <c r="GI1397" s="409"/>
      <c r="GJ1397" s="409"/>
      <c r="GT1397" s="409"/>
      <c r="GU1397" s="409"/>
      <c r="GV1397" s="409"/>
      <c r="GW1397" s="409"/>
      <c r="GX1397" s="409"/>
      <c r="GY1397" s="409"/>
      <c r="GZ1397" s="409"/>
      <c r="HJ1397" s="409"/>
      <c r="HK1397" s="409"/>
      <c r="HL1397" s="409"/>
      <c r="HM1397" s="409"/>
      <c r="HN1397" s="409"/>
      <c r="HO1397" s="409"/>
      <c r="HP1397" s="409"/>
      <c r="HZ1397" s="409"/>
      <c r="IA1397" s="409"/>
      <c r="IB1397" s="409"/>
      <c r="IC1397" s="409"/>
      <c r="ID1397" s="409"/>
      <c r="IE1397" s="409"/>
      <c r="IF1397" s="409"/>
      <c r="IP1397" s="409"/>
      <c r="IQ1397" s="409"/>
      <c r="IR1397" s="409"/>
      <c r="IS1397" s="409"/>
      <c r="IT1397" s="409"/>
      <c r="IU1397" s="409"/>
      <c r="IV1397" s="409"/>
    </row>
    <row r="1398" spans="10:256">
      <c r="J1398" s="409"/>
      <c r="K1398" s="409"/>
      <c r="L1398" s="409"/>
      <c r="M1398" s="409"/>
      <c r="N1398" s="409"/>
      <c r="O1398" s="409"/>
      <c r="P1398" s="409"/>
      <c r="Q1398" s="409"/>
      <c r="R1398" s="409"/>
      <c r="S1398" s="409"/>
      <c r="T1398" s="409"/>
      <c r="U1398" s="409"/>
      <c r="V1398" s="409"/>
      <c r="W1398" s="409"/>
      <c r="X1398" s="409"/>
      <c r="AP1398" s="409"/>
      <c r="AQ1398" s="409"/>
      <c r="AR1398" s="409"/>
      <c r="AS1398" s="409"/>
      <c r="AT1398" s="409"/>
      <c r="AU1398" s="409"/>
      <c r="AV1398" s="409"/>
      <c r="BF1398" s="409"/>
      <c r="BG1398" s="409"/>
      <c r="BH1398" s="409"/>
      <c r="BI1398" s="409"/>
      <c r="BJ1398" s="409"/>
      <c r="BK1398" s="409"/>
      <c r="BL1398" s="409"/>
      <c r="BV1398" s="409"/>
      <c r="BW1398" s="409"/>
      <c r="BX1398" s="409"/>
      <c r="BY1398" s="409"/>
      <c r="BZ1398" s="409"/>
      <c r="CA1398" s="409"/>
      <c r="CB1398" s="409"/>
      <c r="CL1398" s="409"/>
      <c r="CM1398" s="409"/>
      <c r="CN1398" s="409"/>
      <c r="CO1398" s="409"/>
      <c r="CP1398" s="409"/>
      <c r="CQ1398" s="409"/>
      <c r="CR1398" s="409"/>
      <c r="DB1398" s="409"/>
      <c r="DC1398" s="409"/>
      <c r="DD1398" s="409"/>
      <c r="DE1398" s="409"/>
      <c r="DF1398" s="409"/>
      <c r="DG1398" s="409"/>
      <c r="DH1398" s="409"/>
      <c r="DR1398" s="409"/>
      <c r="DS1398" s="409"/>
      <c r="DT1398" s="409"/>
      <c r="DU1398" s="409"/>
      <c r="DV1398" s="409"/>
      <c r="DW1398" s="409"/>
      <c r="DX1398" s="409"/>
      <c r="EH1398" s="409"/>
      <c r="EI1398" s="409"/>
      <c r="EJ1398" s="409"/>
      <c r="EK1398" s="409"/>
      <c r="EL1398" s="409"/>
      <c r="EM1398" s="409"/>
      <c r="EN1398" s="409"/>
      <c r="EX1398" s="409"/>
      <c r="EY1398" s="409"/>
      <c r="EZ1398" s="409"/>
      <c r="FA1398" s="409"/>
      <c r="FB1398" s="409"/>
      <c r="FC1398" s="409"/>
      <c r="FD1398" s="409"/>
      <c r="FN1398" s="409"/>
      <c r="FO1398" s="409"/>
      <c r="FP1398" s="409"/>
      <c r="FQ1398" s="409"/>
      <c r="FR1398" s="409"/>
      <c r="FS1398" s="409"/>
      <c r="FT1398" s="409"/>
      <c r="GD1398" s="409"/>
      <c r="GE1398" s="409"/>
      <c r="GF1398" s="409"/>
      <c r="GG1398" s="409"/>
      <c r="GH1398" s="409"/>
      <c r="GI1398" s="409"/>
      <c r="GJ1398" s="409"/>
      <c r="GT1398" s="409"/>
      <c r="GU1398" s="409"/>
      <c r="GV1398" s="409"/>
      <c r="GW1398" s="409"/>
      <c r="GX1398" s="409"/>
      <c r="GY1398" s="409"/>
      <c r="GZ1398" s="409"/>
      <c r="HJ1398" s="409"/>
      <c r="HK1398" s="409"/>
      <c r="HL1398" s="409"/>
      <c r="HM1398" s="409"/>
      <c r="HN1398" s="409"/>
      <c r="HO1398" s="409"/>
      <c r="HP1398" s="409"/>
      <c r="HZ1398" s="409"/>
      <c r="IA1398" s="409"/>
      <c r="IB1398" s="409"/>
      <c r="IC1398" s="409"/>
      <c r="ID1398" s="409"/>
      <c r="IE1398" s="409"/>
      <c r="IF1398" s="409"/>
      <c r="IP1398" s="409"/>
      <c r="IQ1398" s="409"/>
      <c r="IR1398" s="409"/>
      <c r="IS1398" s="409"/>
      <c r="IT1398" s="409"/>
      <c r="IU1398" s="409"/>
      <c r="IV1398" s="409"/>
    </row>
    <row r="1399" spans="10:256">
      <c r="J1399" s="409"/>
      <c r="K1399" s="409"/>
      <c r="L1399" s="409"/>
      <c r="M1399" s="409"/>
      <c r="N1399" s="409"/>
      <c r="O1399" s="409"/>
      <c r="P1399" s="409"/>
      <c r="Q1399" s="409"/>
      <c r="R1399" s="409"/>
      <c r="S1399" s="409"/>
      <c r="T1399" s="409"/>
      <c r="U1399" s="409"/>
      <c r="V1399" s="409"/>
      <c r="W1399" s="409"/>
      <c r="X1399" s="409"/>
      <c r="AP1399" s="409"/>
      <c r="AQ1399" s="409"/>
      <c r="AR1399" s="409"/>
      <c r="AS1399" s="409"/>
      <c r="AT1399" s="409"/>
      <c r="AU1399" s="409"/>
      <c r="AV1399" s="409"/>
      <c r="BF1399" s="409"/>
      <c r="BG1399" s="409"/>
      <c r="BH1399" s="409"/>
      <c r="BI1399" s="409"/>
      <c r="BJ1399" s="409"/>
      <c r="BK1399" s="409"/>
      <c r="BL1399" s="409"/>
      <c r="BV1399" s="409"/>
      <c r="BW1399" s="409"/>
      <c r="BX1399" s="409"/>
      <c r="BY1399" s="409"/>
      <c r="BZ1399" s="409"/>
      <c r="CA1399" s="409"/>
      <c r="CB1399" s="409"/>
      <c r="CL1399" s="409"/>
      <c r="CM1399" s="409"/>
      <c r="CN1399" s="409"/>
      <c r="CO1399" s="409"/>
      <c r="CP1399" s="409"/>
      <c r="CQ1399" s="409"/>
      <c r="CR1399" s="409"/>
      <c r="DB1399" s="409"/>
      <c r="DC1399" s="409"/>
      <c r="DD1399" s="409"/>
      <c r="DE1399" s="409"/>
      <c r="DF1399" s="409"/>
      <c r="DG1399" s="409"/>
      <c r="DH1399" s="409"/>
      <c r="DR1399" s="409"/>
      <c r="DS1399" s="409"/>
      <c r="DT1399" s="409"/>
      <c r="DU1399" s="409"/>
      <c r="DV1399" s="409"/>
      <c r="DW1399" s="409"/>
      <c r="DX1399" s="409"/>
      <c r="EH1399" s="409"/>
      <c r="EI1399" s="409"/>
      <c r="EJ1399" s="409"/>
      <c r="EK1399" s="409"/>
      <c r="EL1399" s="409"/>
      <c r="EM1399" s="409"/>
      <c r="EN1399" s="409"/>
      <c r="EX1399" s="409"/>
      <c r="EY1399" s="409"/>
      <c r="EZ1399" s="409"/>
      <c r="FA1399" s="409"/>
      <c r="FB1399" s="409"/>
      <c r="FC1399" s="409"/>
      <c r="FD1399" s="409"/>
      <c r="FN1399" s="409"/>
      <c r="FO1399" s="409"/>
      <c r="FP1399" s="409"/>
      <c r="FQ1399" s="409"/>
      <c r="FR1399" s="409"/>
      <c r="FS1399" s="409"/>
      <c r="FT1399" s="409"/>
      <c r="GD1399" s="409"/>
      <c r="GE1399" s="409"/>
      <c r="GF1399" s="409"/>
      <c r="GG1399" s="409"/>
      <c r="GH1399" s="409"/>
      <c r="GI1399" s="409"/>
      <c r="GJ1399" s="409"/>
      <c r="GT1399" s="409"/>
      <c r="GU1399" s="409"/>
      <c r="GV1399" s="409"/>
      <c r="GW1399" s="409"/>
      <c r="GX1399" s="409"/>
      <c r="GY1399" s="409"/>
      <c r="GZ1399" s="409"/>
      <c r="HJ1399" s="409"/>
      <c r="HK1399" s="409"/>
      <c r="HL1399" s="409"/>
      <c r="HM1399" s="409"/>
      <c r="HN1399" s="409"/>
      <c r="HO1399" s="409"/>
      <c r="HP1399" s="409"/>
      <c r="HZ1399" s="409"/>
      <c r="IA1399" s="409"/>
      <c r="IB1399" s="409"/>
      <c r="IC1399" s="409"/>
      <c r="ID1399" s="409"/>
      <c r="IE1399" s="409"/>
      <c r="IF1399" s="409"/>
      <c r="IP1399" s="409"/>
      <c r="IQ1399" s="409"/>
      <c r="IR1399" s="409"/>
      <c r="IS1399" s="409"/>
      <c r="IT1399" s="409"/>
      <c r="IU1399" s="409"/>
      <c r="IV1399" s="409"/>
    </row>
    <row r="1400" spans="10:256">
      <c r="J1400" s="409"/>
      <c r="K1400" s="409"/>
      <c r="L1400" s="409"/>
      <c r="M1400" s="409"/>
      <c r="N1400" s="409"/>
      <c r="O1400" s="409"/>
      <c r="P1400" s="409"/>
      <c r="Q1400" s="409"/>
      <c r="R1400" s="409"/>
      <c r="S1400" s="409"/>
      <c r="T1400" s="409"/>
      <c r="U1400" s="409"/>
      <c r="V1400" s="409"/>
      <c r="W1400" s="409"/>
      <c r="X1400" s="409"/>
      <c r="AP1400" s="409"/>
      <c r="AQ1400" s="409"/>
      <c r="AR1400" s="409"/>
      <c r="AS1400" s="409"/>
      <c r="AT1400" s="409"/>
      <c r="AU1400" s="409"/>
      <c r="AV1400" s="409"/>
      <c r="BF1400" s="409"/>
      <c r="BG1400" s="409"/>
      <c r="BH1400" s="409"/>
      <c r="BI1400" s="409"/>
      <c r="BJ1400" s="409"/>
      <c r="BK1400" s="409"/>
      <c r="BL1400" s="409"/>
      <c r="BV1400" s="409"/>
      <c r="BW1400" s="409"/>
      <c r="BX1400" s="409"/>
      <c r="BY1400" s="409"/>
      <c r="BZ1400" s="409"/>
      <c r="CA1400" s="409"/>
      <c r="CB1400" s="409"/>
      <c r="CL1400" s="409"/>
      <c r="CM1400" s="409"/>
      <c r="CN1400" s="409"/>
      <c r="CO1400" s="409"/>
      <c r="CP1400" s="409"/>
      <c r="CQ1400" s="409"/>
      <c r="CR1400" s="409"/>
      <c r="DB1400" s="409"/>
      <c r="DC1400" s="409"/>
      <c r="DD1400" s="409"/>
      <c r="DE1400" s="409"/>
      <c r="DF1400" s="409"/>
      <c r="DG1400" s="409"/>
      <c r="DH1400" s="409"/>
      <c r="DR1400" s="409"/>
      <c r="DS1400" s="409"/>
      <c r="DT1400" s="409"/>
      <c r="DU1400" s="409"/>
      <c r="DV1400" s="409"/>
      <c r="DW1400" s="409"/>
      <c r="DX1400" s="409"/>
      <c r="EH1400" s="409"/>
      <c r="EI1400" s="409"/>
      <c r="EJ1400" s="409"/>
      <c r="EK1400" s="409"/>
      <c r="EL1400" s="409"/>
      <c r="EM1400" s="409"/>
      <c r="EN1400" s="409"/>
      <c r="EX1400" s="409"/>
      <c r="EY1400" s="409"/>
      <c r="EZ1400" s="409"/>
      <c r="FA1400" s="409"/>
      <c r="FB1400" s="409"/>
      <c r="FC1400" s="409"/>
      <c r="FD1400" s="409"/>
      <c r="FN1400" s="409"/>
      <c r="FO1400" s="409"/>
      <c r="FP1400" s="409"/>
      <c r="FQ1400" s="409"/>
      <c r="FR1400" s="409"/>
      <c r="FS1400" s="409"/>
      <c r="FT1400" s="409"/>
      <c r="GD1400" s="409"/>
      <c r="GE1400" s="409"/>
      <c r="GF1400" s="409"/>
      <c r="GG1400" s="409"/>
      <c r="GH1400" s="409"/>
      <c r="GI1400" s="409"/>
      <c r="GJ1400" s="409"/>
      <c r="GT1400" s="409"/>
      <c r="GU1400" s="409"/>
      <c r="GV1400" s="409"/>
      <c r="GW1400" s="409"/>
      <c r="GX1400" s="409"/>
      <c r="GY1400" s="409"/>
      <c r="GZ1400" s="409"/>
      <c r="HJ1400" s="409"/>
      <c r="HK1400" s="409"/>
      <c r="HL1400" s="409"/>
      <c r="HM1400" s="409"/>
      <c r="HN1400" s="409"/>
      <c r="HO1400" s="409"/>
      <c r="HP1400" s="409"/>
      <c r="HZ1400" s="409"/>
      <c r="IA1400" s="409"/>
      <c r="IB1400" s="409"/>
      <c r="IC1400" s="409"/>
      <c r="ID1400" s="409"/>
      <c r="IE1400" s="409"/>
      <c r="IF1400" s="409"/>
      <c r="IP1400" s="409"/>
      <c r="IQ1400" s="409"/>
      <c r="IR1400" s="409"/>
      <c r="IS1400" s="409"/>
      <c r="IT1400" s="409"/>
      <c r="IU1400" s="409"/>
      <c r="IV1400" s="409"/>
    </row>
    <row r="1401" spans="10:256">
      <c r="J1401" s="409"/>
      <c r="K1401" s="409"/>
      <c r="L1401" s="409"/>
      <c r="M1401" s="409"/>
      <c r="N1401" s="409"/>
      <c r="O1401" s="409"/>
      <c r="P1401" s="409"/>
      <c r="Q1401" s="409"/>
      <c r="R1401" s="409"/>
      <c r="S1401" s="409"/>
      <c r="T1401" s="409"/>
      <c r="U1401" s="409"/>
      <c r="V1401" s="409"/>
      <c r="W1401" s="409"/>
      <c r="X1401" s="409"/>
      <c r="AP1401" s="409"/>
      <c r="AQ1401" s="409"/>
      <c r="AR1401" s="409"/>
      <c r="AS1401" s="409"/>
      <c r="AT1401" s="409"/>
      <c r="AU1401" s="409"/>
      <c r="AV1401" s="409"/>
      <c r="BF1401" s="409"/>
      <c r="BG1401" s="409"/>
      <c r="BH1401" s="409"/>
      <c r="BI1401" s="409"/>
      <c r="BJ1401" s="409"/>
      <c r="BK1401" s="409"/>
      <c r="BL1401" s="409"/>
      <c r="BV1401" s="409"/>
      <c r="BW1401" s="409"/>
      <c r="BX1401" s="409"/>
      <c r="BY1401" s="409"/>
      <c r="BZ1401" s="409"/>
      <c r="CA1401" s="409"/>
      <c r="CB1401" s="409"/>
      <c r="CL1401" s="409"/>
      <c r="CM1401" s="409"/>
      <c r="CN1401" s="409"/>
      <c r="CO1401" s="409"/>
      <c r="CP1401" s="409"/>
      <c r="CQ1401" s="409"/>
      <c r="CR1401" s="409"/>
      <c r="DB1401" s="409"/>
      <c r="DC1401" s="409"/>
      <c r="DD1401" s="409"/>
      <c r="DE1401" s="409"/>
      <c r="DF1401" s="409"/>
      <c r="DG1401" s="409"/>
      <c r="DH1401" s="409"/>
      <c r="DR1401" s="409"/>
      <c r="DS1401" s="409"/>
      <c r="DT1401" s="409"/>
      <c r="DU1401" s="409"/>
      <c r="DV1401" s="409"/>
      <c r="DW1401" s="409"/>
      <c r="DX1401" s="409"/>
      <c r="EH1401" s="409"/>
      <c r="EI1401" s="409"/>
      <c r="EJ1401" s="409"/>
      <c r="EK1401" s="409"/>
      <c r="EL1401" s="409"/>
      <c r="EM1401" s="409"/>
      <c r="EN1401" s="409"/>
      <c r="EX1401" s="409"/>
      <c r="EY1401" s="409"/>
      <c r="EZ1401" s="409"/>
      <c r="FA1401" s="409"/>
      <c r="FB1401" s="409"/>
      <c r="FC1401" s="409"/>
      <c r="FD1401" s="409"/>
      <c r="FN1401" s="409"/>
      <c r="FO1401" s="409"/>
      <c r="FP1401" s="409"/>
      <c r="FQ1401" s="409"/>
      <c r="FR1401" s="409"/>
      <c r="FS1401" s="409"/>
      <c r="FT1401" s="409"/>
      <c r="GD1401" s="409"/>
      <c r="GE1401" s="409"/>
      <c r="GF1401" s="409"/>
      <c r="GG1401" s="409"/>
      <c r="GH1401" s="409"/>
      <c r="GI1401" s="409"/>
      <c r="GJ1401" s="409"/>
      <c r="GT1401" s="409"/>
      <c r="GU1401" s="409"/>
      <c r="GV1401" s="409"/>
      <c r="GW1401" s="409"/>
      <c r="GX1401" s="409"/>
      <c r="GY1401" s="409"/>
      <c r="GZ1401" s="409"/>
      <c r="HJ1401" s="409"/>
      <c r="HK1401" s="409"/>
      <c r="HL1401" s="409"/>
      <c r="HM1401" s="409"/>
      <c r="HN1401" s="409"/>
      <c r="HO1401" s="409"/>
      <c r="HP1401" s="409"/>
      <c r="HZ1401" s="409"/>
      <c r="IA1401" s="409"/>
      <c r="IB1401" s="409"/>
      <c r="IC1401" s="409"/>
      <c r="ID1401" s="409"/>
      <c r="IE1401" s="409"/>
      <c r="IF1401" s="409"/>
      <c r="IP1401" s="409"/>
      <c r="IQ1401" s="409"/>
      <c r="IR1401" s="409"/>
      <c r="IS1401" s="409"/>
      <c r="IT1401" s="409"/>
      <c r="IU1401" s="409"/>
      <c r="IV1401" s="409"/>
    </row>
    <row r="1402" spans="10:256">
      <c r="J1402" s="409"/>
      <c r="K1402" s="409"/>
      <c r="L1402" s="409"/>
      <c r="M1402" s="409"/>
      <c r="N1402" s="409"/>
      <c r="O1402" s="409"/>
      <c r="P1402" s="409"/>
      <c r="Q1402" s="409"/>
      <c r="R1402" s="409"/>
      <c r="S1402" s="409"/>
      <c r="T1402" s="409"/>
      <c r="U1402" s="409"/>
      <c r="V1402" s="409"/>
      <c r="W1402" s="409"/>
      <c r="X1402" s="409"/>
      <c r="AP1402" s="409"/>
      <c r="AQ1402" s="409"/>
      <c r="AR1402" s="409"/>
      <c r="AS1402" s="409"/>
      <c r="AT1402" s="409"/>
      <c r="AU1402" s="409"/>
      <c r="AV1402" s="409"/>
      <c r="BF1402" s="409"/>
      <c r="BG1402" s="409"/>
      <c r="BH1402" s="409"/>
      <c r="BI1402" s="409"/>
      <c r="BJ1402" s="409"/>
      <c r="BK1402" s="409"/>
      <c r="BL1402" s="409"/>
      <c r="BV1402" s="409"/>
      <c r="BW1402" s="409"/>
      <c r="BX1402" s="409"/>
      <c r="BY1402" s="409"/>
      <c r="BZ1402" s="409"/>
      <c r="CA1402" s="409"/>
      <c r="CB1402" s="409"/>
      <c r="CL1402" s="409"/>
      <c r="CM1402" s="409"/>
      <c r="CN1402" s="409"/>
      <c r="CO1402" s="409"/>
      <c r="CP1402" s="409"/>
      <c r="CQ1402" s="409"/>
      <c r="CR1402" s="409"/>
      <c r="DB1402" s="409"/>
      <c r="DC1402" s="409"/>
      <c r="DD1402" s="409"/>
      <c r="DE1402" s="409"/>
      <c r="DF1402" s="409"/>
      <c r="DG1402" s="409"/>
      <c r="DH1402" s="409"/>
      <c r="DR1402" s="409"/>
      <c r="DS1402" s="409"/>
      <c r="DT1402" s="409"/>
      <c r="DU1402" s="409"/>
      <c r="DV1402" s="409"/>
      <c r="DW1402" s="409"/>
      <c r="DX1402" s="409"/>
      <c r="EH1402" s="409"/>
      <c r="EI1402" s="409"/>
      <c r="EJ1402" s="409"/>
      <c r="EK1402" s="409"/>
      <c r="EL1402" s="409"/>
      <c r="EM1402" s="409"/>
      <c r="EN1402" s="409"/>
      <c r="EX1402" s="409"/>
      <c r="EY1402" s="409"/>
      <c r="EZ1402" s="409"/>
      <c r="FA1402" s="409"/>
      <c r="FB1402" s="409"/>
      <c r="FC1402" s="409"/>
      <c r="FD1402" s="409"/>
      <c r="FN1402" s="409"/>
      <c r="FO1402" s="409"/>
      <c r="FP1402" s="409"/>
      <c r="FQ1402" s="409"/>
      <c r="FR1402" s="409"/>
      <c r="FS1402" s="409"/>
      <c r="FT1402" s="409"/>
      <c r="GD1402" s="409"/>
      <c r="GE1402" s="409"/>
      <c r="GF1402" s="409"/>
      <c r="GG1402" s="409"/>
      <c r="GH1402" s="409"/>
      <c r="GI1402" s="409"/>
      <c r="GJ1402" s="409"/>
      <c r="GT1402" s="409"/>
      <c r="GU1402" s="409"/>
      <c r="GV1402" s="409"/>
      <c r="GW1402" s="409"/>
      <c r="GX1402" s="409"/>
      <c r="GY1402" s="409"/>
      <c r="GZ1402" s="409"/>
      <c r="HJ1402" s="409"/>
      <c r="HK1402" s="409"/>
      <c r="HL1402" s="409"/>
      <c r="HM1402" s="409"/>
      <c r="HN1402" s="409"/>
      <c r="HO1402" s="409"/>
      <c r="HP1402" s="409"/>
      <c r="HZ1402" s="409"/>
      <c r="IA1402" s="409"/>
      <c r="IB1402" s="409"/>
      <c r="IC1402" s="409"/>
      <c r="ID1402" s="409"/>
      <c r="IE1402" s="409"/>
      <c r="IF1402" s="409"/>
      <c r="IP1402" s="409"/>
      <c r="IQ1402" s="409"/>
      <c r="IR1402" s="409"/>
      <c r="IS1402" s="409"/>
      <c r="IT1402" s="409"/>
      <c r="IU1402" s="409"/>
      <c r="IV1402" s="409"/>
    </row>
    <row r="1403" spans="10:256">
      <c r="J1403" s="409"/>
      <c r="K1403" s="409"/>
      <c r="L1403" s="409"/>
      <c r="M1403" s="409"/>
      <c r="N1403" s="409"/>
      <c r="O1403" s="409"/>
      <c r="P1403" s="409"/>
      <c r="Q1403" s="409"/>
      <c r="R1403" s="409"/>
      <c r="S1403" s="409"/>
      <c r="T1403" s="409"/>
      <c r="U1403" s="409"/>
      <c r="V1403" s="409"/>
      <c r="W1403" s="409"/>
      <c r="X1403" s="409"/>
      <c r="AP1403" s="409"/>
      <c r="AQ1403" s="409"/>
      <c r="AR1403" s="409"/>
      <c r="AS1403" s="409"/>
      <c r="AT1403" s="409"/>
      <c r="AU1403" s="409"/>
      <c r="AV1403" s="409"/>
      <c r="BF1403" s="409"/>
      <c r="BG1403" s="409"/>
      <c r="BH1403" s="409"/>
      <c r="BI1403" s="409"/>
      <c r="BJ1403" s="409"/>
      <c r="BK1403" s="409"/>
      <c r="BL1403" s="409"/>
      <c r="BV1403" s="409"/>
      <c r="BW1403" s="409"/>
      <c r="BX1403" s="409"/>
      <c r="BY1403" s="409"/>
      <c r="BZ1403" s="409"/>
      <c r="CA1403" s="409"/>
      <c r="CB1403" s="409"/>
      <c r="CL1403" s="409"/>
      <c r="CM1403" s="409"/>
      <c r="CN1403" s="409"/>
      <c r="CO1403" s="409"/>
      <c r="CP1403" s="409"/>
      <c r="CQ1403" s="409"/>
      <c r="CR1403" s="409"/>
      <c r="DB1403" s="409"/>
      <c r="DC1403" s="409"/>
      <c r="DD1403" s="409"/>
      <c r="DE1403" s="409"/>
      <c r="DF1403" s="409"/>
      <c r="DG1403" s="409"/>
      <c r="DH1403" s="409"/>
      <c r="DR1403" s="409"/>
      <c r="DS1403" s="409"/>
      <c r="DT1403" s="409"/>
      <c r="DU1403" s="409"/>
      <c r="DV1403" s="409"/>
      <c r="DW1403" s="409"/>
      <c r="DX1403" s="409"/>
      <c r="EH1403" s="409"/>
      <c r="EI1403" s="409"/>
      <c r="EJ1403" s="409"/>
      <c r="EK1403" s="409"/>
      <c r="EL1403" s="409"/>
      <c r="EM1403" s="409"/>
      <c r="EN1403" s="409"/>
      <c r="EX1403" s="409"/>
      <c r="EY1403" s="409"/>
      <c r="EZ1403" s="409"/>
      <c r="FA1403" s="409"/>
      <c r="FB1403" s="409"/>
      <c r="FC1403" s="409"/>
      <c r="FD1403" s="409"/>
      <c r="FN1403" s="409"/>
      <c r="FO1403" s="409"/>
      <c r="FP1403" s="409"/>
      <c r="FQ1403" s="409"/>
      <c r="FR1403" s="409"/>
      <c r="FS1403" s="409"/>
      <c r="FT1403" s="409"/>
      <c r="GD1403" s="409"/>
      <c r="GE1403" s="409"/>
      <c r="GF1403" s="409"/>
      <c r="GG1403" s="409"/>
      <c r="GH1403" s="409"/>
      <c r="GI1403" s="409"/>
      <c r="GJ1403" s="409"/>
      <c r="GT1403" s="409"/>
      <c r="GU1403" s="409"/>
      <c r="GV1403" s="409"/>
      <c r="GW1403" s="409"/>
      <c r="GX1403" s="409"/>
      <c r="GY1403" s="409"/>
      <c r="GZ1403" s="409"/>
      <c r="HJ1403" s="409"/>
      <c r="HK1403" s="409"/>
      <c r="HL1403" s="409"/>
      <c r="HM1403" s="409"/>
      <c r="HN1403" s="409"/>
      <c r="HO1403" s="409"/>
      <c r="HP1403" s="409"/>
      <c r="HZ1403" s="409"/>
      <c r="IA1403" s="409"/>
      <c r="IB1403" s="409"/>
      <c r="IC1403" s="409"/>
      <c r="ID1403" s="409"/>
      <c r="IE1403" s="409"/>
      <c r="IF1403" s="409"/>
      <c r="IP1403" s="409"/>
      <c r="IQ1403" s="409"/>
      <c r="IR1403" s="409"/>
      <c r="IS1403" s="409"/>
      <c r="IT1403" s="409"/>
      <c r="IU1403" s="409"/>
      <c r="IV1403" s="409"/>
    </row>
    <row r="1404" spans="10:256">
      <c r="J1404" s="409"/>
      <c r="K1404" s="409"/>
      <c r="L1404" s="409"/>
      <c r="M1404" s="409"/>
      <c r="N1404" s="409"/>
      <c r="O1404" s="409"/>
      <c r="P1404" s="409"/>
      <c r="Q1404" s="409"/>
      <c r="R1404" s="409"/>
      <c r="S1404" s="409"/>
      <c r="T1404" s="409"/>
      <c r="U1404" s="409"/>
      <c r="V1404" s="409"/>
      <c r="W1404" s="409"/>
      <c r="X1404" s="409"/>
      <c r="AP1404" s="409"/>
      <c r="AQ1404" s="409"/>
      <c r="AR1404" s="409"/>
      <c r="AS1404" s="409"/>
      <c r="AT1404" s="409"/>
      <c r="AU1404" s="409"/>
      <c r="AV1404" s="409"/>
      <c r="BF1404" s="409"/>
      <c r="BG1404" s="409"/>
      <c r="BH1404" s="409"/>
      <c r="BI1404" s="409"/>
      <c r="BJ1404" s="409"/>
      <c r="BK1404" s="409"/>
      <c r="BL1404" s="409"/>
      <c r="BV1404" s="409"/>
      <c r="BW1404" s="409"/>
      <c r="BX1404" s="409"/>
      <c r="BY1404" s="409"/>
      <c r="BZ1404" s="409"/>
      <c r="CA1404" s="409"/>
      <c r="CB1404" s="409"/>
      <c r="CL1404" s="409"/>
      <c r="CM1404" s="409"/>
      <c r="CN1404" s="409"/>
      <c r="CO1404" s="409"/>
      <c r="CP1404" s="409"/>
      <c r="CQ1404" s="409"/>
      <c r="CR1404" s="409"/>
      <c r="DB1404" s="409"/>
      <c r="DC1404" s="409"/>
      <c r="DD1404" s="409"/>
      <c r="DE1404" s="409"/>
      <c r="DF1404" s="409"/>
      <c r="DG1404" s="409"/>
      <c r="DH1404" s="409"/>
      <c r="DR1404" s="409"/>
      <c r="DS1404" s="409"/>
      <c r="DT1404" s="409"/>
      <c r="DU1404" s="409"/>
      <c r="DV1404" s="409"/>
      <c r="DW1404" s="409"/>
      <c r="DX1404" s="409"/>
      <c r="EH1404" s="409"/>
      <c r="EI1404" s="409"/>
      <c r="EJ1404" s="409"/>
      <c r="EK1404" s="409"/>
      <c r="EL1404" s="409"/>
      <c r="EM1404" s="409"/>
      <c r="EN1404" s="409"/>
      <c r="EX1404" s="409"/>
      <c r="EY1404" s="409"/>
      <c r="EZ1404" s="409"/>
      <c r="FA1404" s="409"/>
      <c r="FB1404" s="409"/>
      <c r="FC1404" s="409"/>
      <c r="FD1404" s="409"/>
      <c r="FN1404" s="409"/>
      <c r="FO1404" s="409"/>
      <c r="FP1404" s="409"/>
      <c r="FQ1404" s="409"/>
      <c r="FR1404" s="409"/>
      <c r="FS1404" s="409"/>
      <c r="FT1404" s="409"/>
      <c r="GD1404" s="409"/>
      <c r="GE1404" s="409"/>
      <c r="GF1404" s="409"/>
      <c r="GG1404" s="409"/>
      <c r="GH1404" s="409"/>
      <c r="GI1404" s="409"/>
      <c r="GJ1404" s="409"/>
      <c r="GT1404" s="409"/>
      <c r="GU1404" s="409"/>
      <c r="GV1404" s="409"/>
      <c r="GW1404" s="409"/>
      <c r="GX1404" s="409"/>
      <c r="GY1404" s="409"/>
      <c r="GZ1404" s="409"/>
      <c r="HJ1404" s="409"/>
      <c r="HK1404" s="409"/>
      <c r="HL1404" s="409"/>
      <c r="HM1404" s="409"/>
      <c r="HN1404" s="409"/>
      <c r="HO1404" s="409"/>
      <c r="HP1404" s="409"/>
      <c r="HZ1404" s="409"/>
      <c r="IA1404" s="409"/>
      <c r="IB1404" s="409"/>
      <c r="IC1404" s="409"/>
      <c r="ID1404" s="409"/>
      <c r="IE1404" s="409"/>
      <c r="IF1404" s="409"/>
      <c r="IP1404" s="409"/>
      <c r="IQ1404" s="409"/>
      <c r="IR1404" s="409"/>
      <c r="IS1404" s="409"/>
      <c r="IT1404" s="409"/>
      <c r="IU1404" s="409"/>
      <c r="IV1404" s="409"/>
    </row>
    <row r="1405" spans="10:256">
      <c r="J1405" s="409"/>
      <c r="K1405" s="409"/>
      <c r="L1405" s="409"/>
      <c r="M1405" s="409"/>
      <c r="N1405" s="409"/>
      <c r="O1405" s="409"/>
      <c r="P1405" s="409"/>
      <c r="Q1405" s="409"/>
      <c r="R1405" s="409"/>
      <c r="S1405" s="409"/>
      <c r="T1405" s="409"/>
      <c r="U1405" s="409"/>
      <c r="V1405" s="409"/>
      <c r="W1405" s="409"/>
      <c r="X1405" s="409"/>
      <c r="AP1405" s="409"/>
      <c r="AQ1405" s="409"/>
      <c r="AR1405" s="409"/>
      <c r="AS1405" s="409"/>
      <c r="AT1405" s="409"/>
      <c r="AU1405" s="409"/>
      <c r="AV1405" s="409"/>
      <c r="BF1405" s="409"/>
      <c r="BG1405" s="409"/>
      <c r="BH1405" s="409"/>
      <c r="BI1405" s="409"/>
      <c r="BJ1405" s="409"/>
      <c r="BK1405" s="409"/>
      <c r="BL1405" s="409"/>
      <c r="BV1405" s="409"/>
      <c r="BW1405" s="409"/>
      <c r="BX1405" s="409"/>
      <c r="BY1405" s="409"/>
      <c r="BZ1405" s="409"/>
      <c r="CA1405" s="409"/>
      <c r="CB1405" s="409"/>
      <c r="CL1405" s="409"/>
      <c r="CM1405" s="409"/>
      <c r="CN1405" s="409"/>
      <c r="CO1405" s="409"/>
      <c r="CP1405" s="409"/>
      <c r="CQ1405" s="409"/>
      <c r="CR1405" s="409"/>
      <c r="DB1405" s="409"/>
      <c r="DC1405" s="409"/>
      <c r="DD1405" s="409"/>
      <c r="DE1405" s="409"/>
      <c r="DF1405" s="409"/>
      <c r="DG1405" s="409"/>
      <c r="DH1405" s="409"/>
      <c r="DR1405" s="409"/>
      <c r="DS1405" s="409"/>
      <c r="DT1405" s="409"/>
      <c r="DU1405" s="409"/>
      <c r="DV1405" s="409"/>
      <c r="DW1405" s="409"/>
      <c r="DX1405" s="409"/>
      <c r="EH1405" s="409"/>
      <c r="EI1405" s="409"/>
      <c r="EJ1405" s="409"/>
      <c r="EK1405" s="409"/>
      <c r="EL1405" s="409"/>
      <c r="EM1405" s="409"/>
      <c r="EN1405" s="409"/>
      <c r="EX1405" s="409"/>
      <c r="EY1405" s="409"/>
      <c r="EZ1405" s="409"/>
      <c r="FA1405" s="409"/>
      <c r="FB1405" s="409"/>
      <c r="FC1405" s="409"/>
      <c r="FD1405" s="409"/>
      <c r="FN1405" s="409"/>
      <c r="FO1405" s="409"/>
      <c r="FP1405" s="409"/>
      <c r="FQ1405" s="409"/>
      <c r="FR1405" s="409"/>
      <c r="FS1405" s="409"/>
      <c r="FT1405" s="409"/>
      <c r="GD1405" s="409"/>
      <c r="GE1405" s="409"/>
      <c r="GF1405" s="409"/>
      <c r="GG1405" s="409"/>
      <c r="GH1405" s="409"/>
      <c r="GI1405" s="409"/>
      <c r="GJ1405" s="409"/>
      <c r="GT1405" s="409"/>
      <c r="GU1405" s="409"/>
      <c r="GV1405" s="409"/>
      <c r="GW1405" s="409"/>
      <c r="GX1405" s="409"/>
      <c r="GY1405" s="409"/>
      <c r="GZ1405" s="409"/>
      <c r="HJ1405" s="409"/>
      <c r="HK1405" s="409"/>
      <c r="HL1405" s="409"/>
      <c r="HM1405" s="409"/>
      <c r="HN1405" s="409"/>
      <c r="HO1405" s="409"/>
      <c r="HP1405" s="409"/>
      <c r="HZ1405" s="409"/>
      <c r="IA1405" s="409"/>
      <c r="IB1405" s="409"/>
      <c r="IC1405" s="409"/>
      <c r="ID1405" s="409"/>
      <c r="IE1405" s="409"/>
      <c r="IF1405" s="409"/>
      <c r="IP1405" s="409"/>
      <c r="IQ1405" s="409"/>
      <c r="IR1405" s="409"/>
      <c r="IS1405" s="409"/>
      <c r="IT1405" s="409"/>
      <c r="IU1405" s="409"/>
      <c r="IV1405" s="409"/>
    </row>
    <row r="1406" spans="10:256">
      <c r="J1406" s="409"/>
      <c r="K1406" s="409"/>
      <c r="L1406" s="409"/>
      <c r="M1406" s="409"/>
      <c r="N1406" s="409"/>
      <c r="O1406" s="409"/>
      <c r="P1406" s="409"/>
      <c r="Q1406" s="409"/>
      <c r="R1406" s="409"/>
      <c r="S1406" s="409"/>
      <c r="T1406" s="409"/>
      <c r="U1406" s="409"/>
      <c r="V1406" s="409"/>
      <c r="W1406" s="409"/>
      <c r="X1406" s="409"/>
      <c r="AP1406" s="409"/>
      <c r="AQ1406" s="409"/>
      <c r="AR1406" s="409"/>
      <c r="AS1406" s="409"/>
      <c r="AT1406" s="409"/>
      <c r="AU1406" s="409"/>
      <c r="AV1406" s="409"/>
      <c r="BF1406" s="409"/>
      <c r="BG1406" s="409"/>
      <c r="BH1406" s="409"/>
      <c r="BI1406" s="409"/>
      <c r="BJ1406" s="409"/>
      <c r="BK1406" s="409"/>
      <c r="BL1406" s="409"/>
      <c r="BV1406" s="409"/>
      <c r="BW1406" s="409"/>
      <c r="BX1406" s="409"/>
      <c r="BY1406" s="409"/>
      <c r="BZ1406" s="409"/>
      <c r="CA1406" s="409"/>
      <c r="CB1406" s="409"/>
      <c r="CL1406" s="409"/>
      <c r="CM1406" s="409"/>
      <c r="CN1406" s="409"/>
      <c r="CO1406" s="409"/>
      <c r="CP1406" s="409"/>
      <c r="CQ1406" s="409"/>
      <c r="CR1406" s="409"/>
      <c r="DB1406" s="409"/>
      <c r="DC1406" s="409"/>
      <c r="DD1406" s="409"/>
      <c r="DE1406" s="409"/>
      <c r="DF1406" s="409"/>
      <c r="DG1406" s="409"/>
      <c r="DH1406" s="409"/>
      <c r="DR1406" s="409"/>
      <c r="DS1406" s="409"/>
      <c r="DT1406" s="409"/>
      <c r="DU1406" s="409"/>
      <c r="DV1406" s="409"/>
      <c r="DW1406" s="409"/>
      <c r="DX1406" s="409"/>
      <c r="EH1406" s="409"/>
      <c r="EI1406" s="409"/>
      <c r="EJ1406" s="409"/>
      <c r="EK1406" s="409"/>
      <c r="EL1406" s="409"/>
      <c r="EM1406" s="409"/>
      <c r="EN1406" s="409"/>
      <c r="EX1406" s="409"/>
      <c r="EY1406" s="409"/>
      <c r="EZ1406" s="409"/>
      <c r="FA1406" s="409"/>
      <c r="FB1406" s="409"/>
      <c r="FC1406" s="409"/>
      <c r="FD1406" s="409"/>
      <c r="FN1406" s="409"/>
      <c r="FO1406" s="409"/>
      <c r="FP1406" s="409"/>
      <c r="FQ1406" s="409"/>
      <c r="FR1406" s="409"/>
      <c r="FS1406" s="409"/>
      <c r="FT1406" s="409"/>
      <c r="GD1406" s="409"/>
      <c r="GE1406" s="409"/>
      <c r="GF1406" s="409"/>
      <c r="GG1406" s="409"/>
      <c r="GH1406" s="409"/>
      <c r="GI1406" s="409"/>
      <c r="GJ1406" s="409"/>
      <c r="GT1406" s="409"/>
      <c r="GU1406" s="409"/>
      <c r="GV1406" s="409"/>
      <c r="GW1406" s="409"/>
      <c r="GX1406" s="409"/>
      <c r="GY1406" s="409"/>
      <c r="GZ1406" s="409"/>
      <c r="HJ1406" s="409"/>
      <c r="HK1406" s="409"/>
      <c r="HL1406" s="409"/>
      <c r="HM1406" s="409"/>
      <c r="HN1406" s="409"/>
      <c r="HO1406" s="409"/>
      <c r="HP1406" s="409"/>
      <c r="HZ1406" s="409"/>
      <c r="IA1406" s="409"/>
      <c r="IB1406" s="409"/>
      <c r="IC1406" s="409"/>
      <c r="ID1406" s="409"/>
      <c r="IE1406" s="409"/>
      <c r="IF1406" s="409"/>
      <c r="IP1406" s="409"/>
      <c r="IQ1406" s="409"/>
      <c r="IR1406" s="409"/>
      <c r="IS1406" s="409"/>
      <c r="IT1406" s="409"/>
      <c r="IU1406" s="409"/>
      <c r="IV1406" s="409"/>
    </row>
    <row r="1407" spans="10:256">
      <c r="J1407" s="409"/>
      <c r="K1407" s="409"/>
      <c r="L1407" s="409"/>
      <c r="M1407" s="409"/>
      <c r="N1407" s="409"/>
      <c r="O1407" s="409"/>
      <c r="P1407" s="409"/>
      <c r="Q1407" s="409"/>
      <c r="R1407" s="409"/>
      <c r="S1407" s="409"/>
      <c r="T1407" s="409"/>
      <c r="U1407" s="409"/>
      <c r="V1407" s="409"/>
      <c r="W1407" s="409"/>
      <c r="X1407" s="409"/>
      <c r="AP1407" s="409"/>
      <c r="AQ1407" s="409"/>
      <c r="AR1407" s="409"/>
      <c r="AS1407" s="409"/>
      <c r="AT1407" s="409"/>
      <c r="AU1407" s="409"/>
      <c r="AV1407" s="409"/>
      <c r="BF1407" s="409"/>
      <c r="BG1407" s="409"/>
      <c r="BH1407" s="409"/>
      <c r="BI1407" s="409"/>
      <c r="BJ1407" s="409"/>
      <c r="BK1407" s="409"/>
      <c r="BL1407" s="409"/>
      <c r="BV1407" s="409"/>
      <c r="BW1407" s="409"/>
      <c r="BX1407" s="409"/>
      <c r="BY1407" s="409"/>
      <c r="BZ1407" s="409"/>
      <c r="CA1407" s="409"/>
      <c r="CB1407" s="409"/>
      <c r="CL1407" s="409"/>
      <c r="CM1407" s="409"/>
      <c r="CN1407" s="409"/>
      <c r="CO1407" s="409"/>
      <c r="CP1407" s="409"/>
      <c r="CQ1407" s="409"/>
      <c r="CR1407" s="409"/>
      <c r="DB1407" s="409"/>
      <c r="DC1407" s="409"/>
      <c r="DD1407" s="409"/>
      <c r="DE1407" s="409"/>
      <c r="DF1407" s="409"/>
      <c r="DG1407" s="409"/>
      <c r="DH1407" s="409"/>
      <c r="DR1407" s="409"/>
      <c r="DS1407" s="409"/>
      <c r="DT1407" s="409"/>
      <c r="DU1407" s="409"/>
      <c r="DV1407" s="409"/>
      <c r="DW1407" s="409"/>
      <c r="DX1407" s="409"/>
      <c r="EH1407" s="409"/>
      <c r="EI1407" s="409"/>
      <c r="EJ1407" s="409"/>
      <c r="EK1407" s="409"/>
      <c r="EL1407" s="409"/>
      <c r="EM1407" s="409"/>
      <c r="EN1407" s="409"/>
      <c r="EX1407" s="409"/>
      <c r="EY1407" s="409"/>
      <c r="EZ1407" s="409"/>
      <c r="FA1407" s="409"/>
      <c r="FB1407" s="409"/>
      <c r="FC1407" s="409"/>
      <c r="FD1407" s="409"/>
      <c r="FN1407" s="409"/>
      <c r="FO1407" s="409"/>
      <c r="FP1407" s="409"/>
      <c r="FQ1407" s="409"/>
      <c r="FR1407" s="409"/>
      <c r="FS1407" s="409"/>
      <c r="FT1407" s="409"/>
      <c r="GD1407" s="409"/>
      <c r="GE1407" s="409"/>
      <c r="GF1407" s="409"/>
      <c r="GG1407" s="409"/>
      <c r="GH1407" s="409"/>
      <c r="GI1407" s="409"/>
      <c r="GJ1407" s="409"/>
      <c r="GT1407" s="409"/>
      <c r="GU1407" s="409"/>
      <c r="GV1407" s="409"/>
      <c r="GW1407" s="409"/>
      <c r="GX1407" s="409"/>
      <c r="GY1407" s="409"/>
      <c r="GZ1407" s="409"/>
      <c r="HJ1407" s="409"/>
      <c r="HK1407" s="409"/>
      <c r="HL1407" s="409"/>
      <c r="HM1407" s="409"/>
      <c r="HN1407" s="409"/>
      <c r="HO1407" s="409"/>
      <c r="HP1407" s="409"/>
      <c r="HZ1407" s="409"/>
      <c r="IA1407" s="409"/>
      <c r="IB1407" s="409"/>
      <c r="IC1407" s="409"/>
      <c r="ID1407" s="409"/>
      <c r="IE1407" s="409"/>
      <c r="IF1407" s="409"/>
      <c r="IP1407" s="409"/>
      <c r="IQ1407" s="409"/>
      <c r="IR1407" s="409"/>
      <c r="IS1407" s="409"/>
      <c r="IT1407" s="409"/>
      <c r="IU1407" s="409"/>
      <c r="IV1407" s="409"/>
    </row>
    <row r="1408" spans="10:256">
      <c r="J1408" s="409"/>
      <c r="K1408" s="409"/>
      <c r="L1408" s="409"/>
      <c r="M1408" s="409"/>
      <c r="N1408" s="409"/>
      <c r="O1408" s="409"/>
      <c r="P1408" s="409"/>
      <c r="Q1408" s="409"/>
      <c r="R1408" s="409"/>
      <c r="S1408" s="409"/>
      <c r="T1408" s="409"/>
      <c r="U1408" s="409"/>
      <c r="V1408" s="409"/>
      <c r="W1408" s="409"/>
      <c r="X1408" s="409"/>
      <c r="AP1408" s="409"/>
      <c r="AQ1408" s="409"/>
      <c r="AR1408" s="409"/>
      <c r="AS1408" s="409"/>
      <c r="AT1408" s="409"/>
      <c r="AU1408" s="409"/>
      <c r="AV1408" s="409"/>
      <c r="BF1408" s="409"/>
      <c r="BG1408" s="409"/>
      <c r="BH1408" s="409"/>
      <c r="BI1408" s="409"/>
      <c r="BJ1408" s="409"/>
      <c r="BK1408" s="409"/>
      <c r="BL1408" s="409"/>
      <c r="BV1408" s="409"/>
      <c r="BW1408" s="409"/>
      <c r="BX1408" s="409"/>
      <c r="BY1408" s="409"/>
      <c r="BZ1408" s="409"/>
      <c r="CA1408" s="409"/>
      <c r="CB1408" s="409"/>
      <c r="CL1408" s="409"/>
      <c r="CM1408" s="409"/>
      <c r="CN1408" s="409"/>
      <c r="CO1408" s="409"/>
      <c r="CP1408" s="409"/>
      <c r="CQ1408" s="409"/>
      <c r="CR1408" s="409"/>
      <c r="DB1408" s="409"/>
      <c r="DC1408" s="409"/>
      <c r="DD1408" s="409"/>
      <c r="DE1408" s="409"/>
      <c r="DF1408" s="409"/>
      <c r="DG1408" s="409"/>
      <c r="DH1408" s="409"/>
      <c r="DR1408" s="409"/>
      <c r="DS1408" s="409"/>
      <c r="DT1408" s="409"/>
      <c r="DU1408" s="409"/>
      <c r="DV1408" s="409"/>
      <c r="DW1408" s="409"/>
      <c r="DX1408" s="409"/>
      <c r="EH1408" s="409"/>
      <c r="EI1408" s="409"/>
      <c r="EJ1408" s="409"/>
      <c r="EK1408" s="409"/>
      <c r="EL1408" s="409"/>
      <c r="EM1408" s="409"/>
      <c r="EN1408" s="409"/>
      <c r="EX1408" s="409"/>
      <c r="EY1408" s="409"/>
      <c r="EZ1408" s="409"/>
      <c r="FA1408" s="409"/>
      <c r="FB1408" s="409"/>
      <c r="FC1408" s="409"/>
      <c r="FD1408" s="409"/>
      <c r="FN1408" s="409"/>
      <c r="FO1408" s="409"/>
      <c r="FP1408" s="409"/>
      <c r="FQ1408" s="409"/>
      <c r="FR1408" s="409"/>
      <c r="FS1408" s="409"/>
      <c r="FT1408" s="409"/>
      <c r="GD1408" s="409"/>
      <c r="GE1408" s="409"/>
      <c r="GF1408" s="409"/>
      <c r="GG1408" s="409"/>
      <c r="GH1408" s="409"/>
      <c r="GI1408" s="409"/>
      <c r="GJ1408" s="409"/>
      <c r="GT1408" s="409"/>
      <c r="GU1408" s="409"/>
      <c r="GV1408" s="409"/>
      <c r="GW1408" s="409"/>
      <c r="GX1408" s="409"/>
      <c r="GY1408" s="409"/>
      <c r="GZ1408" s="409"/>
      <c r="HJ1408" s="409"/>
      <c r="HK1408" s="409"/>
      <c r="HL1408" s="409"/>
      <c r="HM1408" s="409"/>
      <c r="HN1408" s="409"/>
      <c r="HO1408" s="409"/>
      <c r="HP1408" s="409"/>
      <c r="HZ1408" s="409"/>
      <c r="IA1408" s="409"/>
      <c r="IB1408" s="409"/>
      <c r="IC1408" s="409"/>
      <c r="ID1408" s="409"/>
      <c r="IE1408" s="409"/>
      <c r="IF1408" s="409"/>
      <c r="IP1408" s="409"/>
      <c r="IQ1408" s="409"/>
      <c r="IR1408" s="409"/>
      <c r="IS1408" s="409"/>
      <c r="IT1408" s="409"/>
      <c r="IU1408" s="409"/>
      <c r="IV1408" s="409"/>
    </row>
    <row r="1409" spans="10:256">
      <c r="J1409" s="409"/>
      <c r="K1409" s="409"/>
      <c r="L1409" s="409"/>
      <c r="M1409" s="409"/>
      <c r="N1409" s="409"/>
      <c r="O1409" s="409"/>
      <c r="P1409" s="409"/>
      <c r="Q1409" s="409"/>
      <c r="R1409" s="409"/>
      <c r="S1409" s="409"/>
      <c r="T1409" s="409"/>
      <c r="U1409" s="409"/>
      <c r="V1409" s="409"/>
      <c r="W1409" s="409"/>
      <c r="X1409" s="409"/>
      <c r="AP1409" s="409"/>
      <c r="AQ1409" s="409"/>
      <c r="AR1409" s="409"/>
      <c r="AS1409" s="409"/>
      <c r="AT1409" s="409"/>
      <c r="AU1409" s="409"/>
      <c r="AV1409" s="409"/>
      <c r="BF1409" s="409"/>
      <c r="BG1409" s="409"/>
      <c r="BH1409" s="409"/>
      <c r="BI1409" s="409"/>
      <c r="BJ1409" s="409"/>
      <c r="BK1409" s="409"/>
      <c r="BL1409" s="409"/>
      <c r="BV1409" s="409"/>
      <c r="BW1409" s="409"/>
      <c r="BX1409" s="409"/>
      <c r="BY1409" s="409"/>
      <c r="BZ1409" s="409"/>
      <c r="CA1409" s="409"/>
      <c r="CB1409" s="409"/>
      <c r="CL1409" s="409"/>
      <c r="CM1409" s="409"/>
      <c r="CN1409" s="409"/>
      <c r="CO1409" s="409"/>
      <c r="CP1409" s="409"/>
      <c r="CQ1409" s="409"/>
      <c r="CR1409" s="409"/>
      <c r="DB1409" s="409"/>
      <c r="DC1409" s="409"/>
      <c r="DD1409" s="409"/>
      <c r="DE1409" s="409"/>
      <c r="DF1409" s="409"/>
      <c r="DG1409" s="409"/>
      <c r="DH1409" s="409"/>
      <c r="DR1409" s="409"/>
      <c r="DS1409" s="409"/>
      <c r="DT1409" s="409"/>
      <c r="DU1409" s="409"/>
      <c r="DV1409" s="409"/>
      <c r="DW1409" s="409"/>
      <c r="DX1409" s="409"/>
      <c r="EH1409" s="409"/>
      <c r="EI1409" s="409"/>
      <c r="EJ1409" s="409"/>
      <c r="EK1409" s="409"/>
      <c r="EL1409" s="409"/>
      <c r="EM1409" s="409"/>
      <c r="EN1409" s="409"/>
      <c r="EX1409" s="409"/>
      <c r="EY1409" s="409"/>
      <c r="EZ1409" s="409"/>
      <c r="FA1409" s="409"/>
      <c r="FB1409" s="409"/>
      <c r="FC1409" s="409"/>
      <c r="FD1409" s="409"/>
      <c r="FN1409" s="409"/>
      <c r="FO1409" s="409"/>
      <c r="FP1409" s="409"/>
      <c r="FQ1409" s="409"/>
      <c r="FR1409" s="409"/>
      <c r="FS1409" s="409"/>
      <c r="FT1409" s="409"/>
      <c r="GD1409" s="409"/>
      <c r="GE1409" s="409"/>
      <c r="GF1409" s="409"/>
      <c r="GG1409" s="409"/>
      <c r="GH1409" s="409"/>
      <c r="GI1409" s="409"/>
      <c r="GJ1409" s="409"/>
      <c r="GT1409" s="409"/>
      <c r="GU1409" s="409"/>
      <c r="GV1409" s="409"/>
      <c r="GW1409" s="409"/>
      <c r="GX1409" s="409"/>
      <c r="GY1409" s="409"/>
      <c r="GZ1409" s="409"/>
      <c r="HJ1409" s="409"/>
      <c r="HK1409" s="409"/>
      <c r="HL1409" s="409"/>
      <c r="HM1409" s="409"/>
      <c r="HN1409" s="409"/>
      <c r="HO1409" s="409"/>
      <c r="HP1409" s="409"/>
      <c r="HZ1409" s="409"/>
      <c r="IA1409" s="409"/>
      <c r="IB1409" s="409"/>
      <c r="IC1409" s="409"/>
      <c r="ID1409" s="409"/>
      <c r="IE1409" s="409"/>
      <c r="IF1409" s="409"/>
      <c r="IP1409" s="409"/>
      <c r="IQ1409" s="409"/>
      <c r="IR1409" s="409"/>
      <c r="IS1409" s="409"/>
      <c r="IT1409" s="409"/>
      <c r="IU1409" s="409"/>
      <c r="IV1409" s="409"/>
    </row>
    <row r="1410" spans="10:256">
      <c r="J1410" s="409"/>
      <c r="K1410" s="409"/>
      <c r="L1410" s="409"/>
      <c r="M1410" s="409"/>
      <c r="N1410" s="409"/>
      <c r="O1410" s="409"/>
      <c r="P1410" s="409"/>
      <c r="Q1410" s="409"/>
      <c r="R1410" s="409"/>
      <c r="S1410" s="409"/>
      <c r="T1410" s="409"/>
      <c r="U1410" s="409"/>
      <c r="V1410" s="409"/>
      <c r="W1410" s="409"/>
      <c r="X1410" s="409"/>
      <c r="AP1410" s="409"/>
      <c r="AQ1410" s="409"/>
      <c r="AR1410" s="409"/>
      <c r="AS1410" s="409"/>
      <c r="AT1410" s="409"/>
      <c r="AU1410" s="409"/>
      <c r="AV1410" s="409"/>
      <c r="BF1410" s="409"/>
      <c r="BG1410" s="409"/>
      <c r="BH1410" s="409"/>
      <c r="BI1410" s="409"/>
      <c r="BJ1410" s="409"/>
      <c r="BK1410" s="409"/>
      <c r="BL1410" s="409"/>
      <c r="BV1410" s="409"/>
      <c r="BW1410" s="409"/>
      <c r="BX1410" s="409"/>
      <c r="BY1410" s="409"/>
      <c r="BZ1410" s="409"/>
      <c r="CA1410" s="409"/>
      <c r="CB1410" s="409"/>
      <c r="CL1410" s="409"/>
      <c r="CM1410" s="409"/>
      <c r="CN1410" s="409"/>
      <c r="CO1410" s="409"/>
      <c r="CP1410" s="409"/>
      <c r="CQ1410" s="409"/>
      <c r="CR1410" s="409"/>
      <c r="DB1410" s="409"/>
      <c r="DC1410" s="409"/>
      <c r="DD1410" s="409"/>
      <c r="DE1410" s="409"/>
      <c r="DF1410" s="409"/>
      <c r="DG1410" s="409"/>
      <c r="DH1410" s="409"/>
      <c r="DR1410" s="409"/>
      <c r="DS1410" s="409"/>
      <c r="DT1410" s="409"/>
      <c r="DU1410" s="409"/>
      <c r="DV1410" s="409"/>
      <c r="DW1410" s="409"/>
      <c r="DX1410" s="409"/>
      <c r="EH1410" s="409"/>
      <c r="EI1410" s="409"/>
      <c r="EJ1410" s="409"/>
      <c r="EK1410" s="409"/>
      <c r="EL1410" s="409"/>
      <c r="EM1410" s="409"/>
      <c r="EN1410" s="409"/>
      <c r="EX1410" s="409"/>
      <c r="EY1410" s="409"/>
      <c r="EZ1410" s="409"/>
      <c r="FA1410" s="409"/>
      <c r="FB1410" s="409"/>
      <c r="FC1410" s="409"/>
      <c r="FD1410" s="409"/>
      <c r="FN1410" s="409"/>
      <c r="FO1410" s="409"/>
      <c r="FP1410" s="409"/>
      <c r="FQ1410" s="409"/>
      <c r="FR1410" s="409"/>
      <c r="FS1410" s="409"/>
      <c r="FT1410" s="409"/>
      <c r="GD1410" s="409"/>
      <c r="GE1410" s="409"/>
      <c r="GF1410" s="409"/>
      <c r="GG1410" s="409"/>
      <c r="GH1410" s="409"/>
      <c r="GI1410" s="409"/>
      <c r="GJ1410" s="409"/>
      <c r="GT1410" s="409"/>
      <c r="GU1410" s="409"/>
      <c r="GV1410" s="409"/>
      <c r="GW1410" s="409"/>
      <c r="GX1410" s="409"/>
      <c r="GY1410" s="409"/>
      <c r="GZ1410" s="409"/>
      <c r="HJ1410" s="409"/>
      <c r="HK1410" s="409"/>
      <c r="HL1410" s="409"/>
      <c r="HM1410" s="409"/>
      <c r="HN1410" s="409"/>
      <c r="HO1410" s="409"/>
      <c r="HP1410" s="409"/>
      <c r="HZ1410" s="409"/>
      <c r="IA1410" s="409"/>
      <c r="IB1410" s="409"/>
      <c r="IC1410" s="409"/>
      <c r="ID1410" s="409"/>
      <c r="IE1410" s="409"/>
      <c r="IF1410" s="409"/>
      <c r="IP1410" s="409"/>
      <c r="IQ1410" s="409"/>
      <c r="IR1410" s="409"/>
      <c r="IS1410" s="409"/>
      <c r="IT1410" s="409"/>
      <c r="IU1410" s="409"/>
      <c r="IV1410" s="409"/>
    </row>
    <row r="1411" spans="10:256">
      <c r="J1411" s="409"/>
      <c r="K1411" s="409"/>
      <c r="L1411" s="409"/>
      <c r="M1411" s="409"/>
      <c r="N1411" s="409"/>
      <c r="O1411" s="409"/>
      <c r="P1411" s="409"/>
      <c r="Q1411" s="409"/>
      <c r="R1411" s="409"/>
      <c r="S1411" s="409"/>
      <c r="T1411" s="409"/>
      <c r="U1411" s="409"/>
      <c r="V1411" s="409"/>
      <c r="W1411" s="409"/>
      <c r="X1411" s="409"/>
      <c r="AP1411" s="409"/>
      <c r="AQ1411" s="409"/>
      <c r="AR1411" s="409"/>
      <c r="AS1411" s="409"/>
      <c r="AT1411" s="409"/>
      <c r="AU1411" s="409"/>
      <c r="AV1411" s="409"/>
      <c r="BF1411" s="409"/>
      <c r="BG1411" s="409"/>
      <c r="BH1411" s="409"/>
      <c r="BI1411" s="409"/>
      <c r="BJ1411" s="409"/>
      <c r="BK1411" s="409"/>
      <c r="BL1411" s="409"/>
      <c r="BV1411" s="409"/>
      <c r="BW1411" s="409"/>
      <c r="BX1411" s="409"/>
      <c r="BY1411" s="409"/>
      <c r="BZ1411" s="409"/>
      <c r="CA1411" s="409"/>
      <c r="CB1411" s="409"/>
      <c r="CL1411" s="409"/>
      <c r="CM1411" s="409"/>
      <c r="CN1411" s="409"/>
      <c r="CO1411" s="409"/>
      <c r="CP1411" s="409"/>
      <c r="CQ1411" s="409"/>
      <c r="CR1411" s="409"/>
      <c r="DB1411" s="409"/>
      <c r="DC1411" s="409"/>
      <c r="DD1411" s="409"/>
      <c r="DE1411" s="409"/>
      <c r="DF1411" s="409"/>
      <c r="DG1411" s="409"/>
      <c r="DH1411" s="409"/>
      <c r="DR1411" s="409"/>
      <c r="DS1411" s="409"/>
      <c r="DT1411" s="409"/>
      <c r="DU1411" s="409"/>
      <c r="DV1411" s="409"/>
      <c r="DW1411" s="409"/>
      <c r="DX1411" s="409"/>
      <c r="EH1411" s="409"/>
      <c r="EI1411" s="409"/>
      <c r="EJ1411" s="409"/>
      <c r="EK1411" s="409"/>
      <c r="EL1411" s="409"/>
      <c r="EM1411" s="409"/>
      <c r="EN1411" s="409"/>
      <c r="EX1411" s="409"/>
      <c r="EY1411" s="409"/>
      <c r="EZ1411" s="409"/>
      <c r="FA1411" s="409"/>
      <c r="FB1411" s="409"/>
      <c r="FC1411" s="409"/>
      <c r="FD1411" s="409"/>
      <c r="FN1411" s="409"/>
      <c r="FO1411" s="409"/>
      <c r="FP1411" s="409"/>
      <c r="FQ1411" s="409"/>
      <c r="FR1411" s="409"/>
      <c r="FS1411" s="409"/>
      <c r="FT1411" s="409"/>
      <c r="GD1411" s="409"/>
      <c r="GE1411" s="409"/>
      <c r="GF1411" s="409"/>
      <c r="GG1411" s="409"/>
      <c r="GH1411" s="409"/>
      <c r="GI1411" s="409"/>
      <c r="GJ1411" s="409"/>
      <c r="GT1411" s="409"/>
      <c r="GU1411" s="409"/>
      <c r="GV1411" s="409"/>
      <c r="GW1411" s="409"/>
      <c r="GX1411" s="409"/>
      <c r="GY1411" s="409"/>
      <c r="GZ1411" s="409"/>
      <c r="HJ1411" s="409"/>
      <c r="HK1411" s="409"/>
      <c r="HL1411" s="409"/>
      <c r="HM1411" s="409"/>
      <c r="HN1411" s="409"/>
      <c r="HO1411" s="409"/>
      <c r="HP1411" s="409"/>
      <c r="HZ1411" s="409"/>
      <c r="IA1411" s="409"/>
      <c r="IB1411" s="409"/>
      <c r="IC1411" s="409"/>
      <c r="ID1411" s="409"/>
      <c r="IE1411" s="409"/>
      <c r="IF1411" s="409"/>
      <c r="IP1411" s="409"/>
      <c r="IQ1411" s="409"/>
      <c r="IR1411" s="409"/>
      <c r="IS1411" s="409"/>
      <c r="IT1411" s="409"/>
      <c r="IU1411" s="409"/>
      <c r="IV1411" s="409"/>
    </row>
    <row r="1412" spans="10:256">
      <c r="J1412" s="409"/>
      <c r="K1412" s="409"/>
      <c r="L1412" s="409"/>
      <c r="M1412" s="409"/>
      <c r="N1412" s="409"/>
      <c r="O1412" s="409"/>
      <c r="P1412" s="409"/>
      <c r="Q1412" s="409"/>
      <c r="R1412" s="409"/>
      <c r="S1412" s="409"/>
      <c r="T1412" s="409"/>
      <c r="U1412" s="409"/>
      <c r="V1412" s="409"/>
      <c r="W1412" s="409"/>
      <c r="X1412" s="409"/>
      <c r="AP1412" s="409"/>
      <c r="AQ1412" s="409"/>
      <c r="AR1412" s="409"/>
      <c r="AS1412" s="409"/>
      <c r="AT1412" s="409"/>
      <c r="AU1412" s="409"/>
      <c r="AV1412" s="409"/>
      <c r="BF1412" s="409"/>
      <c r="BG1412" s="409"/>
      <c r="BH1412" s="409"/>
      <c r="BI1412" s="409"/>
      <c r="BJ1412" s="409"/>
      <c r="BK1412" s="409"/>
      <c r="BL1412" s="409"/>
      <c r="BV1412" s="409"/>
      <c r="BW1412" s="409"/>
      <c r="BX1412" s="409"/>
      <c r="BY1412" s="409"/>
      <c r="BZ1412" s="409"/>
      <c r="CA1412" s="409"/>
      <c r="CB1412" s="409"/>
      <c r="CL1412" s="409"/>
      <c r="CM1412" s="409"/>
      <c r="CN1412" s="409"/>
      <c r="CO1412" s="409"/>
      <c r="CP1412" s="409"/>
      <c r="CQ1412" s="409"/>
      <c r="CR1412" s="409"/>
      <c r="DB1412" s="409"/>
      <c r="DC1412" s="409"/>
      <c r="DD1412" s="409"/>
      <c r="DE1412" s="409"/>
      <c r="DF1412" s="409"/>
      <c r="DG1412" s="409"/>
      <c r="DH1412" s="409"/>
      <c r="DR1412" s="409"/>
      <c r="DS1412" s="409"/>
      <c r="DT1412" s="409"/>
      <c r="DU1412" s="409"/>
      <c r="DV1412" s="409"/>
      <c r="DW1412" s="409"/>
      <c r="DX1412" s="409"/>
      <c r="EH1412" s="409"/>
      <c r="EI1412" s="409"/>
      <c r="EJ1412" s="409"/>
      <c r="EK1412" s="409"/>
      <c r="EL1412" s="409"/>
      <c r="EM1412" s="409"/>
      <c r="EN1412" s="409"/>
      <c r="EX1412" s="409"/>
      <c r="EY1412" s="409"/>
      <c r="EZ1412" s="409"/>
      <c r="FA1412" s="409"/>
      <c r="FB1412" s="409"/>
      <c r="FC1412" s="409"/>
      <c r="FD1412" s="409"/>
      <c r="FN1412" s="409"/>
      <c r="FO1412" s="409"/>
      <c r="FP1412" s="409"/>
      <c r="FQ1412" s="409"/>
      <c r="FR1412" s="409"/>
      <c r="FS1412" s="409"/>
      <c r="FT1412" s="409"/>
      <c r="GD1412" s="409"/>
      <c r="GE1412" s="409"/>
      <c r="GF1412" s="409"/>
      <c r="GG1412" s="409"/>
      <c r="GH1412" s="409"/>
      <c r="GI1412" s="409"/>
      <c r="GJ1412" s="409"/>
      <c r="GT1412" s="409"/>
      <c r="GU1412" s="409"/>
      <c r="GV1412" s="409"/>
      <c r="GW1412" s="409"/>
      <c r="GX1412" s="409"/>
      <c r="GY1412" s="409"/>
      <c r="GZ1412" s="409"/>
      <c r="HJ1412" s="409"/>
      <c r="HK1412" s="409"/>
      <c r="HL1412" s="409"/>
      <c r="HM1412" s="409"/>
      <c r="HN1412" s="409"/>
      <c r="HO1412" s="409"/>
      <c r="HP1412" s="409"/>
      <c r="HZ1412" s="409"/>
      <c r="IA1412" s="409"/>
      <c r="IB1412" s="409"/>
      <c r="IC1412" s="409"/>
      <c r="ID1412" s="409"/>
      <c r="IE1412" s="409"/>
      <c r="IF1412" s="409"/>
      <c r="IP1412" s="409"/>
      <c r="IQ1412" s="409"/>
      <c r="IR1412" s="409"/>
      <c r="IS1412" s="409"/>
      <c r="IT1412" s="409"/>
      <c r="IU1412" s="409"/>
      <c r="IV1412" s="409"/>
    </row>
    <row r="1413" spans="10:256">
      <c r="J1413" s="409"/>
      <c r="K1413" s="409"/>
      <c r="L1413" s="409"/>
      <c r="M1413" s="409"/>
      <c r="N1413" s="409"/>
      <c r="O1413" s="409"/>
      <c r="P1413" s="409"/>
      <c r="Q1413" s="409"/>
      <c r="R1413" s="409"/>
      <c r="S1413" s="409"/>
      <c r="T1413" s="409"/>
      <c r="U1413" s="409"/>
      <c r="V1413" s="409"/>
      <c r="W1413" s="409"/>
      <c r="X1413" s="409"/>
      <c r="AP1413" s="409"/>
      <c r="AQ1413" s="409"/>
      <c r="AR1413" s="409"/>
      <c r="AS1413" s="409"/>
      <c r="AT1413" s="409"/>
      <c r="AU1413" s="409"/>
      <c r="AV1413" s="409"/>
      <c r="BF1413" s="409"/>
      <c r="BG1413" s="409"/>
      <c r="BH1413" s="409"/>
      <c r="BI1413" s="409"/>
      <c r="BJ1413" s="409"/>
      <c r="BK1413" s="409"/>
      <c r="BL1413" s="409"/>
      <c r="BV1413" s="409"/>
      <c r="BW1413" s="409"/>
      <c r="BX1413" s="409"/>
      <c r="BY1413" s="409"/>
      <c r="BZ1413" s="409"/>
      <c r="CA1413" s="409"/>
      <c r="CB1413" s="409"/>
      <c r="CL1413" s="409"/>
      <c r="CM1413" s="409"/>
      <c r="CN1413" s="409"/>
      <c r="CO1413" s="409"/>
      <c r="CP1413" s="409"/>
      <c r="CQ1413" s="409"/>
      <c r="CR1413" s="409"/>
      <c r="DB1413" s="409"/>
      <c r="DC1413" s="409"/>
      <c r="DD1413" s="409"/>
      <c r="DE1413" s="409"/>
      <c r="DF1413" s="409"/>
      <c r="DG1413" s="409"/>
      <c r="DH1413" s="409"/>
      <c r="DR1413" s="409"/>
      <c r="DS1413" s="409"/>
      <c r="DT1413" s="409"/>
      <c r="DU1413" s="409"/>
      <c r="DV1413" s="409"/>
      <c r="DW1413" s="409"/>
      <c r="DX1413" s="409"/>
      <c r="EH1413" s="409"/>
      <c r="EI1413" s="409"/>
      <c r="EJ1413" s="409"/>
      <c r="EK1413" s="409"/>
      <c r="EL1413" s="409"/>
      <c r="EM1413" s="409"/>
      <c r="EN1413" s="409"/>
      <c r="EX1413" s="409"/>
      <c r="EY1413" s="409"/>
      <c r="EZ1413" s="409"/>
      <c r="FA1413" s="409"/>
      <c r="FB1413" s="409"/>
      <c r="FC1413" s="409"/>
      <c r="FD1413" s="409"/>
      <c r="FN1413" s="409"/>
      <c r="FO1413" s="409"/>
      <c r="FP1413" s="409"/>
      <c r="FQ1413" s="409"/>
      <c r="FR1413" s="409"/>
      <c r="FS1413" s="409"/>
      <c r="FT1413" s="409"/>
      <c r="GD1413" s="409"/>
      <c r="GE1413" s="409"/>
      <c r="GF1413" s="409"/>
      <c r="GG1413" s="409"/>
      <c r="GH1413" s="409"/>
      <c r="GI1413" s="409"/>
      <c r="GJ1413" s="409"/>
      <c r="GT1413" s="409"/>
      <c r="GU1413" s="409"/>
      <c r="GV1413" s="409"/>
      <c r="GW1413" s="409"/>
      <c r="GX1413" s="409"/>
      <c r="GY1413" s="409"/>
      <c r="GZ1413" s="409"/>
      <c r="HJ1413" s="409"/>
      <c r="HK1413" s="409"/>
      <c r="HL1413" s="409"/>
      <c r="HM1413" s="409"/>
      <c r="HN1413" s="409"/>
      <c r="HO1413" s="409"/>
      <c r="HP1413" s="409"/>
      <c r="HZ1413" s="409"/>
      <c r="IA1413" s="409"/>
      <c r="IB1413" s="409"/>
      <c r="IC1413" s="409"/>
      <c r="ID1413" s="409"/>
      <c r="IE1413" s="409"/>
      <c r="IF1413" s="409"/>
      <c r="IP1413" s="409"/>
      <c r="IQ1413" s="409"/>
      <c r="IR1413" s="409"/>
      <c r="IS1413" s="409"/>
      <c r="IT1413" s="409"/>
      <c r="IU1413" s="409"/>
      <c r="IV1413" s="409"/>
    </row>
    <row r="1414" spans="10:256">
      <c r="J1414" s="409"/>
      <c r="K1414" s="409"/>
      <c r="L1414" s="409"/>
      <c r="M1414" s="409"/>
      <c r="N1414" s="409"/>
      <c r="O1414" s="409"/>
      <c r="P1414" s="409"/>
      <c r="Q1414" s="409"/>
      <c r="R1414" s="409"/>
      <c r="S1414" s="409"/>
      <c r="T1414" s="409"/>
      <c r="U1414" s="409"/>
      <c r="V1414" s="409"/>
      <c r="W1414" s="409"/>
      <c r="X1414" s="409"/>
      <c r="AP1414" s="409"/>
      <c r="AQ1414" s="409"/>
      <c r="AR1414" s="409"/>
      <c r="AS1414" s="409"/>
      <c r="AT1414" s="409"/>
      <c r="AU1414" s="409"/>
      <c r="AV1414" s="409"/>
      <c r="BF1414" s="409"/>
      <c r="BG1414" s="409"/>
      <c r="BH1414" s="409"/>
      <c r="BI1414" s="409"/>
      <c r="BJ1414" s="409"/>
      <c r="BK1414" s="409"/>
      <c r="BL1414" s="409"/>
      <c r="BV1414" s="409"/>
      <c r="BW1414" s="409"/>
      <c r="BX1414" s="409"/>
      <c r="BY1414" s="409"/>
      <c r="BZ1414" s="409"/>
      <c r="CA1414" s="409"/>
      <c r="CB1414" s="409"/>
      <c r="CL1414" s="409"/>
      <c r="CM1414" s="409"/>
      <c r="CN1414" s="409"/>
      <c r="CO1414" s="409"/>
      <c r="CP1414" s="409"/>
      <c r="CQ1414" s="409"/>
      <c r="CR1414" s="409"/>
      <c r="DB1414" s="409"/>
      <c r="DC1414" s="409"/>
      <c r="DD1414" s="409"/>
      <c r="DE1414" s="409"/>
      <c r="DF1414" s="409"/>
      <c r="DG1414" s="409"/>
      <c r="DH1414" s="409"/>
      <c r="DR1414" s="409"/>
      <c r="DS1414" s="409"/>
      <c r="DT1414" s="409"/>
      <c r="DU1414" s="409"/>
      <c r="DV1414" s="409"/>
      <c r="DW1414" s="409"/>
      <c r="DX1414" s="409"/>
      <c r="EH1414" s="409"/>
      <c r="EI1414" s="409"/>
      <c r="EJ1414" s="409"/>
      <c r="EK1414" s="409"/>
      <c r="EL1414" s="409"/>
      <c r="EM1414" s="409"/>
      <c r="EN1414" s="409"/>
      <c r="EX1414" s="409"/>
      <c r="EY1414" s="409"/>
      <c r="EZ1414" s="409"/>
      <c r="FA1414" s="409"/>
      <c r="FB1414" s="409"/>
      <c r="FC1414" s="409"/>
      <c r="FD1414" s="409"/>
      <c r="FN1414" s="409"/>
      <c r="FO1414" s="409"/>
      <c r="FP1414" s="409"/>
      <c r="FQ1414" s="409"/>
      <c r="FR1414" s="409"/>
      <c r="FS1414" s="409"/>
      <c r="FT1414" s="409"/>
      <c r="GD1414" s="409"/>
      <c r="GE1414" s="409"/>
      <c r="GF1414" s="409"/>
      <c r="GG1414" s="409"/>
      <c r="GH1414" s="409"/>
      <c r="GI1414" s="409"/>
      <c r="GJ1414" s="409"/>
      <c r="GT1414" s="409"/>
      <c r="GU1414" s="409"/>
      <c r="GV1414" s="409"/>
      <c r="GW1414" s="409"/>
      <c r="GX1414" s="409"/>
      <c r="GY1414" s="409"/>
      <c r="GZ1414" s="409"/>
      <c r="HJ1414" s="409"/>
      <c r="HK1414" s="409"/>
      <c r="HL1414" s="409"/>
      <c r="HM1414" s="409"/>
      <c r="HN1414" s="409"/>
      <c r="HO1414" s="409"/>
      <c r="HP1414" s="409"/>
      <c r="HZ1414" s="409"/>
      <c r="IA1414" s="409"/>
      <c r="IB1414" s="409"/>
      <c r="IC1414" s="409"/>
      <c r="ID1414" s="409"/>
      <c r="IE1414" s="409"/>
      <c r="IF1414" s="409"/>
      <c r="IP1414" s="409"/>
      <c r="IQ1414" s="409"/>
      <c r="IR1414" s="409"/>
      <c r="IS1414" s="409"/>
      <c r="IT1414" s="409"/>
      <c r="IU1414" s="409"/>
      <c r="IV1414" s="409"/>
    </row>
    <row r="1415" spans="10:256">
      <c r="J1415" s="409"/>
      <c r="K1415" s="409"/>
      <c r="L1415" s="409"/>
      <c r="M1415" s="409"/>
      <c r="N1415" s="409"/>
      <c r="O1415" s="409"/>
      <c r="P1415" s="409"/>
      <c r="Q1415" s="409"/>
      <c r="R1415" s="409"/>
      <c r="S1415" s="409"/>
      <c r="T1415" s="409"/>
      <c r="U1415" s="409"/>
      <c r="V1415" s="409"/>
      <c r="W1415" s="409"/>
      <c r="X1415" s="409"/>
      <c r="AP1415" s="409"/>
      <c r="AQ1415" s="409"/>
      <c r="AR1415" s="409"/>
      <c r="AS1415" s="409"/>
      <c r="AT1415" s="409"/>
      <c r="AU1415" s="409"/>
      <c r="AV1415" s="409"/>
      <c r="BF1415" s="409"/>
      <c r="BG1415" s="409"/>
      <c r="BH1415" s="409"/>
      <c r="BI1415" s="409"/>
      <c r="BJ1415" s="409"/>
      <c r="BK1415" s="409"/>
      <c r="BL1415" s="409"/>
      <c r="BV1415" s="409"/>
      <c r="BW1415" s="409"/>
      <c r="BX1415" s="409"/>
      <c r="BY1415" s="409"/>
      <c r="BZ1415" s="409"/>
      <c r="CA1415" s="409"/>
      <c r="CB1415" s="409"/>
      <c r="CL1415" s="409"/>
      <c r="CM1415" s="409"/>
      <c r="CN1415" s="409"/>
      <c r="CO1415" s="409"/>
      <c r="CP1415" s="409"/>
      <c r="CQ1415" s="409"/>
      <c r="CR1415" s="409"/>
      <c r="DB1415" s="409"/>
      <c r="DC1415" s="409"/>
      <c r="DD1415" s="409"/>
      <c r="DE1415" s="409"/>
      <c r="DF1415" s="409"/>
      <c r="DG1415" s="409"/>
      <c r="DH1415" s="409"/>
      <c r="DR1415" s="409"/>
      <c r="DS1415" s="409"/>
      <c r="DT1415" s="409"/>
      <c r="DU1415" s="409"/>
      <c r="DV1415" s="409"/>
      <c r="DW1415" s="409"/>
      <c r="DX1415" s="409"/>
      <c r="EH1415" s="409"/>
      <c r="EI1415" s="409"/>
      <c r="EJ1415" s="409"/>
      <c r="EK1415" s="409"/>
      <c r="EL1415" s="409"/>
      <c r="EM1415" s="409"/>
      <c r="EN1415" s="409"/>
      <c r="EX1415" s="409"/>
      <c r="EY1415" s="409"/>
      <c r="EZ1415" s="409"/>
      <c r="FA1415" s="409"/>
      <c r="FB1415" s="409"/>
      <c r="FC1415" s="409"/>
      <c r="FD1415" s="409"/>
      <c r="FN1415" s="409"/>
      <c r="FO1415" s="409"/>
      <c r="FP1415" s="409"/>
      <c r="FQ1415" s="409"/>
      <c r="FR1415" s="409"/>
      <c r="FS1415" s="409"/>
      <c r="FT1415" s="409"/>
      <c r="GD1415" s="409"/>
      <c r="GE1415" s="409"/>
      <c r="GF1415" s="409"/>
      <c r="GG1415" s="409"/>
      <c r="GH1415" s="409"/>
      <c r="GI1415" s="409"/>
      <c r="GJ1415" s="409"/>
      <c r="GT1415" s="409"/>
      <c r="GU1415" s="409"/>
      <c r="GV1415" s="409"/>
      <c r="GW1415" s="409"/>
      <c r="GX1415" s="409"/>
      <c r="GY1415" s="409"/>
      <c r="GZ1415" s="409"/>
      <c r="HJ1415" s="409"/>
      <c r="HK1415" s="409"/>
      <c r="HL1415" s="409"/>
      <c r="HM1415" s="409"/>
      <c r="HN1415" s="409"/>
      <c r="HO1415" s="409"/>
      <c r="HP1415" s="409"/>
      <c r="HZ1415" s="409"/>
      <c r="IA1415" s="409"/>
      <c r="IB1415" s="409"/>
      <c r="IC1415" s="409"/>
      <c r="ID1415" s="409"/>
      <c r="IE1415" s="409"/>
      <c r="IF1415" s="409"/>
      <c r="IP1415" s="409"/>
      <c r="IQ1415" s="409"/>
      <c r="IR1415" s="409"/>
      <c r="IS1415" s="409"/>
      <c r="IT1415" s="409"/>
      <c r="IU1415" s="409"/>
      <c r="IV1415" s="409"/>
    </row>
    <row r="1416" spans="10:256">
      <c r="J1416" s="409"/>
      <c r="K1416" s="409"/>
      <c r="L1416" s="409"/>
      <c r="M1416" s="409"/>
      <c r="N1416" s="409"/>
      <c r="O1416" s="409"/>
      <c r="P1416" s="409"/>
      <c r="Q1416" s="409"/>
      <c r="R1416" s="409"/>
      <c r="S1416" s="409"/>
      <c r="T1416" s="409"/>
      <c r="U1416" s="409"/>
      <c r="V1416" s="409"/>
      <c r="W1416" s="409"/>
      <c r="X1416" s="409"/>
      <c r="AP1416" s="409"/>
      <c r="AQ1416" s="409"/>
      <c r="AR1416" s="409"/>
      <c r="AS1416" s="409"/>
      <c r="AT1416" s="409"/>
      <c r="AU1416" s="409"/>
      <c r="AV1416" s="409"/>
      <c r="BF1416" s="409"/>
      <c r="BG1416" s="409"/>
      <c r="BH1416" s="409"/>
      <c r="BI1416" s="409"/>
      <c r="BJ1416" s="409"/>
      <c r="BK1416" s="409"/>
      <c r="BL1416" s="409"/>
      <c r="BV1416" s="409"/>
      <c r="BW1416" s="409"/>
      <c r="BX1416" s="409"/>
      <c r="BY1416" s="409"/>
      <c r="BZ1416" s="409"/>
      <c r="CA1416" s="409"/>
      <c r="CB1416" s="409"/>
      <c r="CL1416" s="409"/>
      <c r="CM1416" s="409"/>
      <c r="CN1416" s="409"/>
      <c r="CO1416" s="409"/>
      <c r="CP1416" s="409"/>
      <c r="CQ1416" s="409"/>
      <c r="CR1416" s="409"/>
      <c r="DB1416" s="409"/>
      <c r="DC1416" s="409"/>
      <c r="DD1416" s="409"/>
      <c r="DE1416" s="409"/>
      <c r="DF1416" s="409"/>
      <c r="DG1416" s="409"/>
      <c r="DH1416" s="409"/>
      <c r="DR1416" s="409"/>
      <c r="DS1416" s="409"/>
      <c r="DT1416" s="409"/>
      <c r="DU1416" s="409"/>
      <c r="DV1416" s="409"/>
      <c r="DW1416" s="409"/>
      <c r="DX1416" s="409"/>
      <c r="EH1416" s="409"/>
      <c r="EI1416" s="409"/>
      <c r="EJ1416" s="409"/>
      <c r="EK1416" s="409"/>
      <c r="EL1416" s="409"/>
      <c r="EM1416" s="409"/>
      <c r="EN1416" s="409"/>
      <c r="EX1416" s="409"/>
      <c r="EY1416" s="409"/>
      <c r="EZ1416" s="409"/>
      <c r="FA1416" s="409"/>
      <c r="FB1416" s="409"/>
      <c r="FC1416" s="409"/>
      <c r="FD1416" s="409"/>
      <c r="FN1416" s="409"/>
      <c r="FO1416" s="409"/>
      <c r="FP1416" s="409"/>
      <c r="FQ1416" s="409"/>
      <c r="FR1416" s="409"/>
      <c r="FS1416" s="409"/>
      <c r="FT1416" s="409"/>
      <c r="GD1416" s="409"/>
      <c r="GE1416" s="409"/>
      <c r="GF1416" s="409"/>
      <c r="GG1416" s="409"/>
      <c r="GH1416" s="409"/>
      <c r="GI1416" s="409"/>
      <c r="GJ1416" s="409"/>
      <c r="GT1416" s="409"/>
      <c r="GU1416" s="409"/>
      <c r="GV1416" s="409"/>
      <c r="GW1416" s="409"/>
      <c r="GX1416" s="409"/>
      <c r="GY1416" s="409"/>
      <c r="GZ1416" s="409"/>
      <c r="HJ1416" s="409"/>
      <c r="HK1416" s="409"/>
      <c r="HL1416" s="409"/>
      <c r="HM1416" s="409"/>
      <c r="HN1416" s="409"/>
      <c r="HO1416" s="409"/>
      <c r="HP1416" s="409"/>
      <c r="HZ1416" s="409"/>
      <c r="IA1416" s="409"/>
      <c r="IB1416" s="409"/>
      <c r="IC1416" s="409"/>
      <c r="ID1416" s="409"/>
      <c r="IE1416" s="409"/>
      <c r="IF1416" s="409"/>
      <c r="IP1416" s="409"/>
      <c r="IQ1416" s="409"/>
      <c r="IR1416" s="409"/>
      <c r="IS1416" s="409"/>
      <c r="IT1416" s="409"/>
      <c r="IU1416" s="409"/>
      <c r="IV1416" s="409"/>
    </row>
    <row r="1417" spans="10:256">
      <c r="J1417" s="409"/>
      <c r="K1417" s="409"/>
      <c r="L1417" s="409"/>
      <c r="M1417" s="409"/>
      <c r="N1417" s="409"/>
      <c r="O1417" s="409"/>
      <c r="P1417" s="409"/>
      <c r="Q1417" s="409"/>
      <c r="R1417" s="409"/>
      <c r="S1417" s="409"/>
      <c r="T1417" s="409"/>
      <c r="U1417" s="409"/>
      <c r="V1417" s="409"/>
      <c r="W1417" s="409"/>
      <c r="X1417" s="409"/>
      <c r="AP1417" s="409"/>
      <c r="AQ1417" s="409"/>
      <c r="AR1417" s="409"/>
      <c r="AS1417" s="409"/>
      <c r="AT1417" s="409"/>
      <c r="AU1417" s="409"/>
      <c r="AV1417" s="409"/>
      <c r="BF1417" s="409"/>
      <c r="BG1417" s="409"/>
      <c r="BH1417" s="409"/>
      <c r="BI1417" s="409"/>
      <c r="BJ1417" s="409"/>
      <c r="BK1417" s="409"/>
      <c r="BL1417" s="409"/>
      <c r="BV1417" s="409"/>
      <c r="BW1417" s="409"/>
      <c r="BX1417" s="409"/>
      <c r="BY1417" s="409"/>
      <c r="BZ1417" s="409"/>
      <c r="CA1417" s="409"/>
      <c r="CB1417" s="409"/>
      <c r="CL1417" s="409"/>
      <c r="CM1417" s="409"/>
      <c r="CN1417" s="409"/>
      <c r="CO1417" s="409"/>
      <c r="CP1417" s="409"/>
      <c r="CQ1417" s="409"/>
      <c r="CR1417" s="409"/>
      <c r="DB1417" s="409"/>
      <c r="DC1417" s="409"/>
      <c r="DD1417" s="409"/>
      <c r="DE1417" s="409"/>
      <c r="DF1417" s="409"/>
      <c r="DG1417" s="409"/>
      <c r="DH1417" s="409"/>
      <c r="DR1417" s="409"/>
      <c r="DS1417" s="409"/>
      <c r="DT1417" s="409"/>
      <c r="DU1417" s="409"/>
      <c r="DV1417" s="409"/>
      <c r="DW1417" s="409"/>
      <c r="DX1417" s="409"/>
      <c r="EH1417" s="409"/>
      <c r="EI1417" s="409"/>
      <c r="EJ1417" s="409"/>
      <c r="EK1417" s="409"/>
      <c r="EL1417" s="409"/>
      <c r="EM1417" s="409"/>
      <c r="EN1417" s="409"/>
      <c r="EX1417" s="409"/>
      <c r="EY1417" s="409"/>
      <c r="EZ1417" s="409"/>
      <c r="FA1417" s="409"/>
      <c r="FB1417" s="409"/>
      <c r="FC1417" s="409"/>
      <c r="FD1417" s="409"/>
      <c r="FN1417" s="409"/>
      <c r="FO1417" s="409"/>
      <c r="FP1417" s="409"/>
      <c r="FQ1417" s="409"/>
      <c r="FR1417" s="409"/>
      <c r="FS1417" s="409"/>
      <c r="FT1417" s="409"/>
      <c r="GD1417" s="409"/>
      <c r="GE1417" s="409"/>
      <c r="GF1417" s="409"/>
      <c r="GG1417" s="409"/>
      <c r="GH1417" s="409"/>
      <c r="GI1417" s="409"/>
      <c r="GJ1417" s="409"/>
      <c r="GT1417" s="409"/>
      <c r="GU1417" s="409"/>
      <c r="GV1417" s="409"/>
      <c r="GW1417" s="409"/>
      <c r="GX1417" s="409"/>
      <c r="GY1417" s="409"/>
      <c r="GZ1417" s="409"/>
      <c r="HJ1417" s="409"/>
      <c r="HK1417" s="409"/>
      <c r="HL1417" s="409"/>
      <c r="HM1417" s="409"/>
      <c r="HN1417" s="409"/>
      <c r="HO1417" s="409"/>
      <c r="HP1417" s="409"/>
      <c r="HZ1417" s="409"/>
      <c r="IA1417" s="409"/>
      <c r="IB1417" s="409"/>
      <c r="IC1417" s="409"/>
      <c r="ID1417" s="409"/>
      <c r="IE1417" s="409"/>
      <c r="IF1417" s="409"/>
      <c r="IP1417" s="409"/>
      <c r="IQ1417" s="409"/>
      <c r="IR1417" s="409"/>
      <c r="IS1417" s="409"/>
      <c r="IT1417" s="409"/>
      <c r="IU1417" s="409"/>
      <c r="IV1417" s="409"/>
    </row>
    <row r="1418" spans="10:256">
      <c r="J1418" s="409"/>
      <c r="K1418" s="409"/>
      <c r="L1418" s="409"/>
      <c r="M1418" s="409"/>
      <c r="N1418" s="409"/>
      <c r="O1418" s="409"/>
      <c r="P1418" s="409"/>
      <c r="Q1418" s="409"/>
      <c r="R1418" s="409"/>
      <c r="S1418" s="409"/>
      <c r="T1418" s="409"/>
      <c r="U1418" s="409"/>
      <c r="V1418" s="409"/>
      <c r="W1418" s="409"/>
      <c r="X1418" s="409"/>
      <c r="AP1418" s="409"/>
      <c r="AQ1418" s="409"/>
      <c r="AR1418" s="409"/>
      <c r="AS1418" s="409"/>
      <c r="AT1418" s="409"/>
      <c r="AU1418" s="409"/>
      <c r="AV1418" s="409"/>
      <c r="BF1418" s="409"/>
      <c r="BG1418" s="409"/>
      <c r="BH1418" s="409"/>
      <c r="BI1418" s="409"/>
      <c r="BJ1418" s="409"/>
      <c r="BK1418" s="409"/>
      <c r="BL1418" s="409"/>
      <c r="BV1418" s="409"/>
      <c r="BW1418" s="409"/>
      <c r="BX1418" s="409"/>
      <c r="BY1418" s="409"/>
      <c r="BZ1418" s="409"/>
      <c r="CA1418" s="409"/>
      <c r="CB1418" s="409"/>
      <c r="CL1418" s="409"/>
      <c r="CM1418" s="409"/>
      <c r="CN1418" s="409"/>
      <c r="CO1418" s="409"/>
      <c r="CP1418" s="409"/>
      <c r="CQ1418" s="409"/>
      <c r="CR1418" s="409"/>
      <c r="DB1418" s="409"/>
      <c r="DC1418" s="409"/>
      <c r="DD1418" s="409"/>
      <c r="DE1418" s="409"/>
      <c r="DF1418" s="409"/>
      <c r="DG1418" s="409"/>
      <c r="DH1418" s="409"/>
      <c r="DR1418" s="409"/>
      <c r="DS1418" s="409"/>
      <c r="DT1418" s="409"/>
      <c r="DU1418" s="409"/>
      <c r="DV1418" s="409"/>
      <c r="DW1418" s="409"/>
      <c r="DX1418" s="409"/>
      <c r="EH1418" s="409"/>
      <c r="EI1418" s="409"/>
      <c r="EJ1418" s="409"/>
      <c r="EK1418" s="409"/>
      <c r="EL1418" s="409"/>
      <c r="EM1418" s="409"/>
      <c r="EN1418" s="409"/>
      <c r="EX1418" s="409"/>
      <c r="EY1418" s="409"/>
      <c r="EZ1418" s="409"/>
      <c r="FA1418" s="409"/>
      <c r="FB1418" s="409"/>
      <c r="FC1418" s="409"/>
      <c r="FD1418" s="409"/>
      <c r="FN1418" s="409"/>
      <c r="FO1418" s="409"/>
      <c r="FP1418" s="409"/>
      <c r="FQ1418" s="409"/>
      <c r="FR1418" s="409"/>
      <c r="FS1418" s="409"/>
      <c r="FT1418" s="409"/>
      <c r="GD1418" s="409"/>
      <c r="GE1418" s="409"/>
      <c r="GF1418" s="409"/>
      <c r="GG1418" s="409"/>
      <c r="GH1418" s="409"/>
      <c r="GI1418" s="409"/>
      <c r="GJ1418" s="409"/>
      <c r="GT1418" s="409"/>
      <c r="GU1418" s="409"/>
      <c r="GV1418" s="409"/>
      <c r="GW1418" s="409"/>
      <c r="GX1418" s="409"/>
      <c r="GY1418" s="409"/>
      <c r="GZ1418" s="409"/>
      <c r="HJ1418" s="409"/>
      <c r="HK1418" s="409"/>
      <c r="HL1418" s="409"/>
      <c r="HM1418" s="409"/>
      <c r="HN1418" s="409"/>
      <c r="HO1418" s="409"/>
      <c r="HP1418" s="409"/>
      <c r="HZ1418" s="409"/>
      <c r="IA1418" s="409"/>
      <c r="IB1418" s="409"/>
      <c r="IC1418" s="409"/>
      <c r="ID1418" s="409"/>
      <c r="IE1418" s="409"/>
      <c r="IF1418" s="409"/>
      <c r="IP1418" s="409"/>
      <c r="IQ1418" s="409"/>
      <c r="IR1418" s="409"/>
      <c r="IS1418" s="409"/>
      <c r="IT1418" s="409"/>
      <c r="IU1418" s="409"/>
      <c r="IV1418" s="409"/>
    </row>
    <row r="1419" spans="10:256">
      <c r="J1419" s="409"/>
      <c r="K1419" s="409"/>
      <c r="L1419" s="409"/>
      <c r="M1419" s="409"/>
      <c r="N1419" s="409"/>
      <c r="O1419" s="409"/>
      <c r="P1419" s="409"/>
      <c r="Q1419" s="409"/>
      <c r="R1419" s="409"/>
      <c r="S1419" s="409"/>
      <c r="T1419" s="409"/>
      <c r="U1419" s="409"/>
      <c r="V1419" s="409"/>
      <c r="W1419" s="409"/>
      <c r="X1419" s="409"/>
      <c r="AP1419" s="409"/>
      <c r="AQ1419" s="409"/>
      <c r="AR1419" s="409"/>
      <c r="AS1419" s="409"/>
      <c r="AT1419" s="409"/>
      <c r="AU1419" s="409"/>
      <c r="AV1419" s="409"/>
      <c r="BF1419" s="409"/>
      <c r="BG1419" s="409"/>
      <c r="BH1419" s="409"/>
      <c r="BI1419" s="409"/>
      <c r="BJ1419" s="409"/>
      <c r="BK1419" s="409"/>
      <c r="BL1419" s="409"/>
      <c r="BV1419" s="409"/>
      <c r="BW1419" s="409"/>
      <c r="BX1419" s="409"/>
      <c r="BY1419" s="409"/>
      <c r="BZ1419" s="409"/>
      <c r="CA1419" s="409"/>
      <c r="CB1419" s="409"/>
      <c r="CL1419" s="409"/>
      <c r="CM1419" s="409"/>
      <c r="CN1419" s="409"/>
      <c r="CO1419" s="409"/>
      <c r="CP1419" s="409"/>
      <c r="CQ1419" s="409"/>
      <c r="CR1419" s="409"/>
      <c r="DB1419" s="409"/>
      <c r="DC1419" s="409"/>
      <c r="DD1419" s="409"/>
      <c r="DE1419" s="409"/>
      <c r="DF1419" s="409"/>
      <c r="DG1419" s="409"/>
      <c r="DH1419" s="409"/>
      <c r="DR1419" s="409"/>
      <c r="DS1419" s="409"/>
      <c r="DT1419" s="409"/>
      <c r="DU1419" s="409"/>
      <c r="DV1419" s="409"/>
      <c r="DW1419" s="409"/>
      <c r="DX1419" s="409"/>
      <c r="EH1419" s="409"/>
      <c r="EI1419" s="409"/>
      <c r="EJ1419" s="409"/>
      <c r="EK1419" s="409"/>
      <c r="EL1419" s="409"/>
      <c r="EM1419" s="409"/>
      <c r="EN1419" s="409"/>
      <c r="EX1419" s="409"/>
      <c r="EY1419" s="409"/>
      <c r="EZ1419" s="409"/>
      <c r="FA1419" s="409"/>
      <c r="FB1419" s="409"/>
      <c r="FC1419" s="409"/>
      <c r="FD1419" s="409"/>
      <c r="FN1419" s="409"/>
      <c r="FO1419" s="409"/>
      <c r="FP1419" s="409"/>
      <c r="FQ1419" s="409"/>
      <c r="FR1419" s="409"/>
      <c r="FS1419" s="409"/>
      <c r="FT1419" s="409"/>
      <c r="GD1419" s="409"/>
      <c r="GE1419" s="409"/>
      <c r="GF1419" s="409"/>
      <c r="GG1419" s="409"/>
      <c r="GH1419" s="409"/>
      <c r="GI1419" s="409"/>
      <c r="GJ1419" s="409"/>
      <c r="GT1419" s="409"/>
      <c r="GU1419" s="409"/>
      <c r="GV1419" s="409"/>
      <c r="GW1419" s="409"/>
      <c r="GX1419" s="409"/>
      <c r="GY1419" s="409"/>
      <c r="GZ1419" s="409"/>
      <c r="HJ1419" s="409"/>
      <c r="HK1419" s="409"/>
      <c r="HL1419" s="409"/>
      <c r="HM1419" s="409"/>
      <c r="HN1419" s="409"/>
      <c r="HO1419" s="409"/>
      <c r="HP1419" s="409"/>
      <c r="HZ1419" s="409"/>
      <c r="IA1419" s="409"/>
      <c r="IB1419" s="409"/>
      <c r="IC1419" s="409"/>
      <c r="ID1419" s="409"/>
      <c r="IE1419" s="409"/>
      <c r="IF1419" s="409"/>
      <c r="IP1419" s="409"/>
      <c r="IQ1419" s="409"/>
      <c r="IR1419" s="409"/>
      <c r="IS1419" s="409"/>
      <c r="IT1419" s="409"/>
      <c r="IU1419" s="409"/>
      <c r="IV1419" s="409"/>
    </row>
    <row r="1420" spans="10:256">
      <c r="J1420" s="409"/>
      <c r="K1420" s="409"/>
      <c r="L1420" s="409"/>
      <c r="M1420" s="409"/>
      <c r="N1420" s="409"/>
      <c r="O1420" s="409"/>
      <c r="P1420" s="409"/>
      <c r="Q1420" s="409"/>
      <c r="R1420" s="409"/>
      <c r="S1420" s="409"/>
      <c r="T1420" s="409"/>
      <c r="U1420" s="409"/>
      <c r="V1420" s="409"/>
      <c r="W1420" s="409"/>
      <c r="X1420" s="409"/>
      <c r="AP1420" s="409"/>
      <c r="AQ1420" s="409"/>
      <c r="AR1420" s="409"/>
      <c r="AS1420" s="409"/>
      <c r="AT1420" s="409"/>
      <c r="AU1420" s="409"/>
      <c r="AV1420" s="409"/>
      <c r="BF1420" s="409"/>
      <c r="BG1420" s="409"/>
      <c r="BH1420" s="409"/>
      <c r="BI1420" s="409"/>
      <c r="BJ1420" s="409"/>
      <c r="BK1420" s="409"/>
      <c r="BL1420" s="409"/>
      <c r="BV1420" s="409"/>
      <c r="BW1420" s="409"/>
      <c r="BX1420" s="409"/>
      <c r="BY1420" s="409"/>
      <c r="BZ1420" s="409"/>
      <c r="CA1420" s="409"/>
      <c r="CB1420" s="409"/>
      <c r="CL1420" s="409"/>
      <c r="CM1420" s="409"/>
      <c r="CN1420" s="409"/>
      <c r="CO1420" s="409"/>
      <c r="CP1420" s="409"/>
      <c r="CQ1420" s="409"/>
      <c r="CR1420" s="409"/>
      <c r="DB1420" s="409"/>
      <c r="DC1420" s="409"/>
      <c r="DD1420" s="409"/>
      <c r="DE1420" s="409"/>
      <c r="DF1420" s="409"/>
      <c r="DG1420" s="409"/>
      <c r="DH1420" s="409"/>
      <c r="DR1420" s="409"/>
      <c r="DS1420" s="409"/>
      <c r="DT1420" s="409"/>
      <c r="DU1420" s="409"/>
      <c r="DV1420" s="409"/>
      <c r="DW1420" s="409"/>
      <c r="DX1420" s="409"/>
      <c r="EH1420" s="409"/>
      <c r="EI1420" s="409"/>
      <c r="EJ1420" s="409"/>
      <c r="EK1420" s="409"/>
      <c r="EL1420" s="409"/>
      <c r="EM1420" s="409"/>
      <c r="EN1420" s="409"/>
      <c r="EX1420" s="409"/>
      <c r="EY1420" s="409"/>
      <c r="EZ1420" s="409"/>
      <c r="FA1420" s="409"/>
      <c r="FB1420" s="409"/>
      <c r="FC1420" s="409"/>
      <c r="FD1420" s="409"/>
      <c r="FN1420" s="409"/>
      <c r="FO1420" s="409"/>
      <c r="FP1420" s="409"/>
      <c r="FQ1420" s="409"/>
      <c r="FR1420" s="409"/>
      <c r="FS1420" s="409"/>
      <c r="FT1420" s="409"/>
      <c r="GD1420" s="409"/>
      <c r="GE1420" s="409"/>
      <c r="GF1420" s="409"/>
      <c r="GG1420" s="409"/>
      <c r="GH1420" s="409"/>
      <c r="GI1420" s="409"/>
      <c r="GJ1420" s="409"/>
      <c r="GT1420" s="409"/>
      <c r="GU1420" s="409"/>
      <c r="GV1420" s="409"/>
      <c r="GW1420" s="409"/>
      <c r="GX1420" s="409"/>
      <c r="GY1420" s="409"/>
      <c r="GZ1420" s="409"/>
      <c r="HJ1420" s="409"/>
      <c r="HK1420" s="409"/>
      <c r="HL1420" s="409"/>
      <c r="HM1420" s="409"/>
      <c r="HN1420" s="409"/>
      <c r="HO1420" s="409"/>
      <c r="HP1420" s="409"/>
      <c r="HZ1420" s="409"/>
      <c r="IA1420" s="409"/>
      <c r="IB1420" s="409"/>
      <c r="IC1420" s="409"/>
      <c r="ID1420" s="409"/>
      <c r="IE1420" s="409"/>
      <c r="IF1420" s="409"/>
      <c r="IP1420" s="409"/>
      <c r="IQ1420" s="409"/>
      <c r="IR1420" s="409"/>
      <c r="IS1420" s="409"/>
      <c r="IT1420" s="409"/>
      <c r="IU1420" s="409"/>
      <c r="IV1420" s="409"/>
    </row>
    <row r="1421" spans="10:256">
      <c r="J1421" s="409"/>
      <c r="K1421" s="409"/>
      <c r="L1421" s="409"/>
      <c r="M1421" s="409"/>
      <c r="N1421" s="409"/>
      <c r="O1421" s="409"/>
      <c r="P1421" s="409"/>
      <c r="Q1421" s="409"/>
      <c r="R1421" s="409"/>
      <c r="S1421" s="409"/>
      <c r="T1421" s="409"/>
      <c r="U1421" s="409"/>
      <c r="V1421" s="409"/>
      <c r="W1421" s="409"/>
      <c r="X1421" s="409"/>
      <c r="AP1421" s="409"/>
      <c r="AQ1421" s="409"/>
      <c r="AR1421" s="409"/>
      <c r="AS1421" s="409"/>
      <c r="AT1421" s="409"/>
      <c r="AU1421" s="409"/>
      <c r="AV1421" s="409"/>
      <c r="BF1421" s="409"/>
      <c r="BG1421" s="409"/>
      <c r="BH1421" s="409"/>
      <c r="BI1421" s="409"/>
      <c r="BJ1421" s="409"/>
      <c r="BK1421" s="409"/>
      <c r="BL1421" s="409"/>
      <c r="BV1421" s="409"/>
      <c r="BW1421" s="409"/>
      <c r="BX1421" s="409"/>
      <c r="BY1421" s="409"/>
      <c r="BZ1421" s="409"/>
      <c r="CA1421" s="409"/>
      <c r="CB1421" s="409"/>
      <c r="CL1421" s="409"/>
      <c r="CM1421" s="409"/>
      <c r="CN1421" s="409"/>
      <c r="CO1421" s="409"/>
      <c r="CP1421" s="409"/>
      <c r="CQ1421" s="409"/>
      <c r="CR1421" s="409"/>
      <c r="DB1421" s="409"/>
      <c r="DC1421" s="409"/>
      <c r="DD1421" s="409"/>
      <c r="DE1421" s="409"/>
      <c r="DF1421" s="409"/>
      <c r="DG1421" s="409"/>
      <c r="DH1421" s="409"/>
      <c r="DR1421" s="409"/>
      <c r="DS1421" s="409"/>
      <c r="DT1421" s="409"/>
      <c r="DU1421" s="409"/>
      <c r="DV1421" s="409"/>
      <c r="DW1421" s="409"/>
      <c r="DX1421" s="409"/>
      <c r="EH1421" s="409"/>
      <c r="EI1421" s="409"/>
      <c r="EJ1421" s="409"/>
      <c r="EK1421" s="409"/>
      <c r="EL1421" s="409"/>
      <c r="EM1421" s="409"/>
      <c r="EN1421" s="409"/>
      <c r="EX1421" s="409"/>
      <c r="EY1421" s="409"/>
      <c r="EZ1421" s="409"/>
      <c r="FA1421" s="409"/>
      <c r="FB1421" s="409"/>
      <c r="FC1421" s="409"/>
      <c r="FD1421" s="409"/>
      <c r="FN1421" s="409"/>
      <c r="FO1421" s="409"/>
      <c r="FP1421" s="409"/>
      <c r="FQ1421" s="409"/>
      <c r="FR1421" s="409"/>
      <c r="FS1421" s="409"/>
      <c r="FT1421" s="409"/>
      <c r="GD1421" s="409"/>
      <c r="GE1421" s="409"/>
      <c r="GF1421" s="409"/>
      <c r="GG1421" s="409"/>
      <c r="GH1421" s="409"/>
      <c r="GI1421" s="409"/>
      <c r="GJ1421" s="409"/>
      <c r="GT1421" s="409"/>
      <c r="GU1421" s="409"/>
      <c r="GV1421" s="409"/>
      <c r="GW1421" s="409"/>
      <c r="GX1421" s="409"/>
      <c r="GY1421" s="409"/>
      <c r="GZ1421" s="409"/>
      <c r="HJ1421" s="409"/>
      <c r="HK1421" s="409"/>
      <c r="HL1421" s="409"/>
      <c r="HM1421" s="409"/>
      <c r="HN1421" s="409"/>
      <c r="HO1421" s="409"/>
      <c r="HP1421" s="409"/>
      <c r="HZ1421" s="409"/>
      <c r="IA1421" s="409"/>
      <c r="IB1421" s="409"/>
      <c r="IC1421" s="409"/>
      <c r="ID1421" s="409"/>
      <c r="IE1421" s="409"/>
      <c r="IF1421" s="409"/>
      <c r="IP1421" s="409"/>
      <c r="IQ1421" s="409"/>
      <c r="IR1421" s="409"/>
      <c r="IS1421" s="409"/>
      <c r="IT1421" s="409"/>
      <c r="IU1421" s="409"/>
      <c r="IV1421" s="409"/>
    </row>
    <row r="1422" spans="10:256">
      <c r="J1422" s="409"/>
      <c r="K1422" s="409"/>
      <c r="L1422" s="409"/>
      <c r="M1422" s="409"/>
      <c r="N1422" s="409"/>
      <c r="O1422" s="409"/>
      <c r="P1422" s="409"/>
      <c r="Q1422" s="409"/>
      <c r="R1422" s="409"/>
      <c r="S1422" s="409"/>
      <c r="T1422" s="409"/>
      <c r="U1422" s="409"/>
      <c r="V1422" s="409"/>
      <c r="W1422" s="409"/>
      <c r="X1422" s="409"/>
      <c r="AP1422" s="409"/>
      <c r="AQ1422" s="409"/>
      <c r="AR1422" s="409"/>
      <c r="AS1422" s="409"/>
      <c r="AT1422" s="409"/>
      <c r="AU1422" s="409"/>
      <c r="AV1422" s="409"/>
      <c r="BF1422" s="409"/>
      <c r="BG1422" s="409"/>
      <c r="BH1422" s="409"/>
      <c r="BI1422" s="409"/>
      <c r="BJ1422" s="409"/>
      <c r="BK1422" s="409"/>
      <c r="BL1422" s="409"/>
      <c r="BV1422" s="409"/>
      <c r="BW1422" s="409"/>
      <c r="BX1422" s="409"/>
      <c r="BY1422" s="409"/>
      <c r="BZ1422" s="409"/>
      <c r="CA1422" s="409"/>
      <c r="CB1422" s="409"/>
      <c r="CL1422" s="409"/>
      <c r="CM1422" s="409"/>
      <c r="CN1422" s="409"/>
      <c r="CO1422" s="409"/>
      <c r="CP1422" s="409"/>
      <c r="CQ1422" s="409"/>
      <c r="CR1422" s="409"/>
      <c r="DB1422" s="409"/>
      <c r="DC1422" s="409"/>
      <c r="DD1422" s="409"/>
      <c r="DE1422" s="409"/>
      <c r="DF1422" s="409"/>
      <c r="DG1422" s="409"/>
      <c r="DH1422" s="409"/>
      <c r="DR1422" s="409"/>
      <c r="DS1422" s="409"/>
      <c r="DT1422" s="409"/>
      <c r="DU1422" s="409"/>
      <c r="DV1422" s="409"/>
      <c r="DW1422" s="409"/>
      <c r="DX1422" s="409"/>
      <c r="EH1422" s="409"/>
      <c r="EI1422" s="409"/>
      <c r="EJ1422" s="409"/>
      <c r="EK1422" s="409"/>
      <c r="EL1422" s="409"/>
      <c r="EM1422" s="409"/>
      <c r="EN1422" s="409"/>
      <c r="EX1422" s="409"/>
      <c r="EY1422" s="409"/>
      <c r="EZ1422" s="409"/>
      <c r="FA1422" s="409"/>
      <c r="FB1422" s="409"/>
      <c r="FC1422" s="409"/>
      <c r="FD1422" s="409"/>
      <c r="FN1422" s="409"/>
      <c r="FO1422" s="409"/>
      <c r="FP1422" s="409"/>
      <c r="FQ1422" s="409"/>
      <c r="FR1422" s="409"/>
      <c r="FS1422" s="409"/>
      <c r="FT1422" s="409"/>
      <c r="GD1422" s="409"/>
      <c r="GE1422" s="409"/>
      <c r="GF1422" s="409"/>
      <c r="GG1422" s="409"/>
      <c r="GH1422" s="409"/>
      <c r="GI1422" s="409"/>
      <c r="GJ1422" s="409"/>
      <c r="GT1422" s="409"/>
      <c r="GU1422" s="409"/>
      <c r="GV1422" s="409"/>
      <c r="GW1422" s="409"/>
      <c r="GX1422" s="409"/>
      <c r="GY1422" s="409"/>
      <c r="GZ1422" s="409"/>
      <c r="HJ1422" s="409"/>
      <c r="HK1422" s="409"/>
      <c r="HL1422" s="409"/>
      <c r="HM1422" s="409"/>
      <c r="HN1422" s="409"/>
      <c r="HO1422" s="409"/>
      <c r="HP1422" s="409"/>
      <c r="HZ1422" s="409"/>
      <c r="IA1422" s="409"/>
      <c r="IB1422" s="409"/>
      <c r="IC1422" s="409"/>
      <c r="ID1422" s="409"/>
      <c r="IE1422" s="409"/>
      <c r="IF1422" s="409"/>
      <c r="IP1422" s="409"/>
      <c r="IQ1422" s="409"/>
      <c r="IR1422" s="409"/>
      <c r="IS1422" s="409"/>
      <c r="IT1422" s="409"/>
      <c r="IU1422" s="409"/>
      <c r="IV1422" s="409"/>
    </row>
    <row r="1423" spans="10:256">
      <c r="J1423" s="409"/>
      <c r="K1423" s="409"/>
      <c r="L1423" s="409"/>
      <c r="M1423" s="409"/>
      <c r="N1423" s="409"/>
      <c r="O1423" s="409"/>
      <c r="P1423" s="409"/>
      <c r="Q1423" s="409"/>
      <c r="R1423" s="409"/>
      <c r="S1423" s="409"/>
      <c r="T1423" s="409"/>
      <c r="U1423" s="409"/>
      <c r="V1423" s="409"/>
      <c r="W1423" s="409"/>
      <c r="X1423" s="409"/>
      <c r="AP1423" s="409"/>
      <c r="AQ1423" s="409"/>
      <c r="AR1423" s="409"/>
      <c r="AS1423" s="409"/>
      <c r="AT1423" s="409"/>
      <c r="AU1423" s="409"/>
      <c r="AV1423" s="409"/>
      <c r="BF1423" s="409"/>
      <c r="BG1423" s="409"/>
      <c r="BH1423" s="409"/>
      <c r="BI1423" s="409"/>
      <c r="BJ1423" s="409"/>
      <c r="BK1423" s="409"/>
      <c r="BL1423" s="409"/>
      <c r="BV1423" s="409"/>
      <c r="BW1423" s="409"/>
      <c r="BX1423" s="409"/>
      <c r="BY1423" s="409"/>
      <c r="BZ1423" s="409"/>
      <c r="CA1423" s="409"/>
      <c r="CB1423" s="409"/>
      <c r="CL1423" s="409"/>
      <c r="CM1423" s="409"/>
      <c r="CN1423" s="409"/>
      <c r="CO1423" s="409"/>
      <c r="CP1423" s="409"/>
      <c r="CQ1423" s="409"/>
      <c r="CR1423" s="409"/>
      <c r="DB1423" s="409"/>
      <c r="DC1423" s="409"/>
      <c r="DD1423" s="409"/>
      <c r="DE1423" s="409"/>
      <c r="DF1423" s="409"/>
      <c r="DG1423" s="409"/>
      <c r="DH1423" s="409"/>
      <c r="DR1423" s="409"/>
      <c r="DS1423" s="409"/>
      <c r="DT1423" s="409"/>
      <c r="DU1423" s="409"/>
      <c r="DV1423" s="409"/>
      <c r="DW1423" s="409"/>
      <c r="DX1423" s="409"/>
      <c r="EH1423" s="409"/>
      <c r="EI1423" s="409"/>
      <c r="EJ1423" s="409"/>
      <c r="EK1423" s="409"/>
      <c r="EL1423" s="409"/>
      <c r="EM1423" s="409"/>
      <c r="EN1423" s="409"/>
      <c r="EX1423" s="409"/>
      <c r="EY1423" s="409"/>
      <c r="EZ1423" s="409"/>
      <c r="FA1423" s="409"/>
      <c r="FB1423" s="409"/>
      <c r="FC1423" s="409"/>
      <c r="FD1423" s="409"/>
      <c r="FN1423" s="409"/>
      <c r="FO1423" s="409"/>
      <c r="FP1423" s="409"/>
      <c r="FQ1423" s="409"/>
      <c r="FR1423" s="409"/>
      <c r="FS1423" s="409"/>
      <c r="FT1423" s="409"/>
      <c r="GD1423" s="409"/>
      <c r="GE1423" s="409"/>
      <c r="GF1423" s="409"/>
      <c r="GG1423" s="409"/>
      <c r="GH1423" s="409"/>
      <c r="GI1423" s="409"/>
      <c r="GJ1423" s="409"/>
      <c r="GT1423" s="409"/>
      <c r="GU1423" s="409"/>
      <c r="GV1423" s="409"/>
      <c r="GW1423" s="409"/>
      <c r="GX1423" s="409"/>
      <c r="GY1423" s="409"/>
      <c r="GZ1423" s="409"/>
      <c r="HJ1423" s="409"/>
      <c r="HK1423" s="409"/>
      <c r="HL1423" s="409"/>
      <c r="HM1423" s="409"/>
      <c r="HN1423" s="409"/>
      <c r="HO1423" s="409"/>
      <c r="HP1423" s="409"/>
      <c r="HZ1423" s="409"/>
      <c r="IA1423" s="409"/>
      <c r="IB1423" s="409"/>
      <c r="IC1423" s="409"/>
      <c r="ID1423" s="409"/>
      <c r="IE1423" s="409"/>
      <c r="IF1423" s="409"/>
      <c r="IP1423" s="409"/>
      <c r="IQ1423" s="409"/>
      <c r="IR1423" s="409"/>
      <c r="IS1423" s="409"/>
      <c r="IT1423" s="409"/>
      <c r="IU1423" s="409"/>
      <c r="IV1423" s="409"/>
    </row>
    <row r="1424" spans="10:256">
      <c r="J1424" s="409"/>
      <c r="K1424" s="409"/>
      <c r="L1424" s="409"/>
      <c r="M1424" s="409"/>
      <c r="N1424" s="409"/>
      <c r="O1424" s="409"/>
      <c r="P1424" s="409"/>
      <c r="Q1424" s="409"/>
      <c r="R1424" s="409"/>
      <c r="S1424" s="409"/>
      <c r="T1424" s="409"/>
      <c r="U1424" s="409"/>
      <c r="V1424" s="409"/>
      <c r="W1424" s="409"/>
      <c r="X1424" s="409"/>
      <c r="AP1424" s="409"/>
      <c r="AQ1424" s="409"/>
      <c r="AR1424" s="409"/>
      <c r="AS1424" s="409"/>
      <c r="AT1424" s="409"/>
      <c r="AU1424" s="409"/>
      <c r="AV1424" s="409"/>
      <c r="BF1424" s="409"/>
      <c r="BG1424" s="409"/>
      <c r="BH1424" s="409"/>
      <c r="BI1424" s="409"/>
      <c r="BJ1424" s="409"/>
      <c r="BK1424" s="409"/>
      <c r="BL1424" s="409"/>
      <c r="BV1424" s="409"/>
      <c r="BW1424" s="409"/>
      <c r="BX1424" s="409"/>
      <c r="BY1424" s="409"/>
      <c r="BZ1424" s="409"/>
      <c r="CA1424" s="409"/>
      <c r="CB1424" s="409"/>
      <c r="CL1424" s="409"/>
      <c r="CM1424" s="409"/>
      <c r="CN1424" s="409"/>
      <c r="CO1424" s="409"/>
      <c r="CP1424" s="409"/>
      <c r="CQ1424" s="409"/>
      <c r="CR1424" s="409"/>
      <c r="DB1424" s="409"/>
      <c r="DC1424" s="409"/>
      <c r="DD1424" s="409"/>
      <c r="DE1424" s="409"/>
      <c r="DF1424" s="409"/>
      <c r="DG1424" s="409"/>
      <c r="DH1424" s="409"/>
      <c r="DR1424" s="409"/>
      <c r="DS1424" s="409"/>
      <c r="DT1424" s="409"/>
      <c r="DU1424" s="409"/>
      <c r="DV1424" s="409"/>
      <c r="DW1424" s="409"/>
      <c r="DX1424" s="409"/>
      <c r="EH1424" s="409"/>
      <c r="EI1424" s="409"/>
      <c r="EJ1424" s="409"/>
      <c r="EK1424" s="409"/>
      <c r="EL1424" s="409"/>
      <c r="EM1424" s="409"/>
      <c r="EN1424" s="409"/>
      <c r="EX1424" s="409"/>
      <c r="EY1424" s="409"/>
      <c r="EZ1424" s="409"/>
      <c r="FA1424" s="409"/>
      <c r="FB1424" s="409"/>
      <c r="FC1424" s="409"/>
      <c r="FD1424" s="409"/>
      <c r="FN1424" s="409"/>
      <c r="FO1424" s="409"/>
      <c r="FP1424" s="409"/>
      <c r="FQ1424" s="409"/>
      <c r="FR1424" s="409"/>
      <c r="FS1424" s="409"/>
      <c r="FT1424" s="409"/>
      <c r="GD1424" s="409"/>
      <c r="GE1424" s="409"/>
      <c r="GF1424" s="409"/>
      <c r="GG1424" s="409"/>
      <c r="GH1424" s="409"/>
      <c r="GI1424" s="409"/>
      <c r="GJ1424" s="409"/>
      <c r="GT1424" s="409"/>
      <c r="GU1424" s="409"/>
      <c r="GV1424" s="409"/>
      <c r="GW1424" s="409"/>
      <c r="GX1424" s="409"/>
      <c r="GY1424" s="409"/>
      <c r="GZ1424" s="409"/>
      <c r="HJ1424" s="409"/>
      <c r="HK1424" s="409"/>
      <c r="HL1424" s="409"/>
      <c r="HM1424" s="409"/>
      <c r="HN1424" s="409"/>
      <c r="HO1424" s="409"/>
      <c r="HP1424" s="409"/>
      <c r="HZ1424" s="409"/>
      <c r="IA1424" s="409"/>
      <c r="IB1424" s="409"/>
      <c r="IC1424" s="409"/>
      <c r="ID1424" s="409"/>
      <c r="IE1424" s="409"/>
      <c r="IF1424" s="409"/>
      <c r="IP1424" s="409"/>
      <c r="IQ1424" s="409"/>
      <c r="IR1424" s="409"/>
      <c r="IS1424" s="409"/>
      <c r="IT1424" s="409"/>
      <c r="IU1424" s="409"/>
      <c r="IV1424" s="409"/>
    </row>
    <row r="1425" spans="10:256">
      <c r="J1425" s="409"/>
      <c r="K1425" s="409"/>
      <c r="L1425" s="409"/>
      <c r="M1425" s="409"/>
      <c r="N1425" s="409"/>
      <c r="O1425" s="409"/>
      <c r="P1425" s="409"/>
      <c r="Q1425" s="409"/>
      <c r="R1425" s="409"/>
      <c r="S1425" s="409"/>
      <c r="T1425" s="409"/>
      <c r="U1425" s="409"/>
      <c r="V1425" s="409"/>
      <c r="W1425" s="409"/>
      <c r="X1425" s="409"/>
      <c r="AP1425" s="409"/>
      <c r="AQ1425" s="409"/>
      <c r="AR1425" s="409"/>
      <c r="AS1425" s="409"/>
      <c r="AT1425" s="409"/>
      <c r="AU1425" s="409"/>
      <c r="AV1425" s="409"/>
      <c r="BF1425" s="409"/>
      <c r="BG1425" s="409"/>
      <c r="BH1425" s="409"/>
      <c r="BI1425" s="409"/>
      <c r="BJ1425" s="409"/>
      <c r="BK1425" s="409"/>
      <c r="BL1425" s="409"/>
      <c r="BV1425" s="409"/>
      <c r="BW1425" s="409"/>
      <c r="BX1425" s="409"/>
      <c r="BY1425" s="409"/>
      <c r="BZ1425" s="409"/>
      <c r="CA1425" s="409"/>
      <c r="CB1425" s="409"/>
      <c r="CL1425" s="409"/>
      <c r="CM1425" s="409"/>
      <c r="CN1425" s="409"/>
      <c r="CO1425" s="409"/>
      <c r="CP1425" s="409"/>
      <c r="CQ1425" s="409"/>
      <c r="CR1425" s="409"/>
      <c r="DB1425" s="409"/>
      <c r="DC1425" s="409"/>
      <c r="DD1425" s="409"/>
      <c r="DE1425" s="409"/>
      <c r="DF1425" s="409"/>
      <c r="DG1425" s="409"/>
      <c r="DH1425" s="409"/>
      <c r="DR1425" s="409"/>
      <c r="DS1425" s="409"/>
      <c r="DT1425" s="409"/>
      <c r="DU1425" s="409"/>
      <c r="DV1425" s="409"/>
      <c r="DW1425" s="409"/>
      <c r="DX1425" s="409"/>
      <c r="EH1425" s="409"/>
      <c r="EI1425" s="409"/>
      <c r="EJ1425" s="409"/>
      <c r="EK1425" s="409"/>
      <c r="EL1425" s="409"/>
      <c r="EM1425" s="409"/>
      <c r="EN1425" s="409"/>
      <c r="EX1425" s="409"/>
      <c r="EY1425" s="409"/>
      <c r="EZ1425" s="409"/>
      <c r="FA1425" s="409"/>
      <c r="FB1425" s="409"/>
      <c r="FC1425" s="409"/>
      <c r="FD1425" s="409"/>
      <c r="FN1425" s="409"/>
      <c r="FO1425" s="409"/>
      <c r="FP1425" s="409"/>
      <c r="FQ1425" s="409"/>
      <c r="FR1425" s="409"/>
      <c r="FS1425" s="409"/>
      <c r="FT1425" s="409"/>
      <c r="GD1425" s="409"/>
      <c r="GE1425" s="409"/>
      <c r="GF1425" s="409"/>
      <c r="GG1425" s="409"/>
      <c r="GH1425" s="409"/>
      <c r="GI1425" s="409"/>
      <c r="GJ1425" s="409"/>
      <c r="GT1425" s="409"/>
      <c r="GU1425" s="409"/>
      <c r="GV1425" s="409"/>
      <c r="GW1425" s="409"/>
      <c r="GX1425" s="409"/>
      <c r="GY1425" s="409"/>
      <c r="GZ1425" s="409"/>
      <c r="HJ1425" s="409"/>
      <c r="HK1425" s="409"/>
      <c r="HL1425" s="409"/>
      <c r="HM1425" s="409"/>
      <c r="HN1425" s="409"/>
      <c r="HO1425" s="409"/>
      <c r="HP1425" s="409"/>
      <c r="HZ1425" s="409"/>
      <c r="IA1425" s="409"/>
      <c r="IB1425" s="409"/>
      <c r="IC1425" s="409"/>
      <c r="ID1425" s="409"/>
      <c r="IE1425" s="409"/>
      <c r="IF1425" s="409"/>
      <c r="IP1425" s="409"/>
      <c r="IQ1425" s="409"/>
      <c r="IR1425" s="409"/>
      <c r="IS1425" s="409"/>
      <c r="IT1425" s="409"/>
      <c r="IU1425" s="409"/>
      <c r="IV1425" s="409"/>
    </row>
    <row r="1426" spans="10:256">
      <c r="J1426" s="409"/>
      <c r="K1426" s="409"/>
      <c r="L1426" s="409"/>
      <c r="M1426" s="409"/>
      <c r="N1426" s="409"/>
      <c r="O1426" s="409"/>
      <c r="P1426" s="409"/>
      <c r="Q1426" s="409"/>
      <c r="R1426" s="409"/>
      <c r="S1426" s="409"/>
      <c r="T1426" s="409"/>
      <c r="U1426" s="409"/>
      <c r="V1426" s="409"/>
      <c r="W1426" s="409"/>
      <c r="X1426" s="409"/>
      <c r="AP1426" s="409"/>
      <c r="AQ1426" s="409"/>
      <c r="AR1426" s="409"/>
      <c r="AS1426" s="409"/>
      <c r="AT1426" s="409"/>
      <c r="AU1426" s="409"/>
      <c r="AV1426" s="409"/>
      <c r="BF1426" s="409"/>
      <c r="BG1426" s="409"/>
      <c r="BH1426" s="409"/>
      <c r="BI1426" s="409"/>
      <c r="BJ1426" s="409"/>
      <c r="BK1426" s="409"/>
      <c r="BL1426" s="409"/>
      <c r="BV1426" s="409"/>
      <c r="BW1426" s="409"/>
      <c r="BX1426" s="409"/>
      <c r="BY1426" s="409"/>
      <c r="BZ1426" s="409"/>
      <c r="CA1426" s="409"/>
      <c r="CB1426" s="409"/>
      <c r="CL1426" s="409"/>
      <c r="CM1426" s="409"/>
      <c r="CN1426" s="409"/>
      <c r="CO1426" s="409"/>
      <c r="CP1426" s="409"/>
      <c r="CQ1426" s="409"/>
      <c r="CR1426" s="409"/>
      <c r="DB1426" s="409"/>
      <c r="DC1426" s="409"/>
      <c r="DD1426" s="409"/>
      <c r="DE1426" s="409"/>
      <c r="DF1426" s="409"/>
      <c r="DG1426" s="409"/>
      <c r="DH1426" s="409"/>
      <c r="DR1426" s="409"/>
      <c r="DS1426" s="409"/>
      <c r="DT1426" s="409"/>
      <c r="DU1426" s="409"/>
      <c r="DV1426" s="409"/>
      <c r="DW1426" s="409"/>
      <c r="DX1426" s="409"/>
      <c r="EH1426" s="409"/>
      <c r="EI1426" s="409"/>
      <c r="EJ1426" s="409"/>
      <c r="EK1426" s="409"/>
      <c r="EL1426" s="409"/>
      <c r="EM1426" s="409"/>
      <c r="EN1426" s="409"/>
      <c r="EX1426" s="409"/>
      <c r="EY1426" s="409"/>
      <c r="EZ1426" s="409"/>
      <c r="FA1426" s="409"/>
      <c r="FB1426" s="409"/>
      <c r="FC1426" s="409"/>
      <c r="FD1426" s="409"/>
      <c r="FN1426" s="409"/>
      <c r="FO1426" s="409"/>
      <c r="FP1426" s="409"/>
      <c r="FQ1426" s="409"/>
      <c r="FR1426" s="409"/>
      <c r="FS1426" s="409"/>
      <c r="FT1426" s="409"/>
      <c r="GD1426" s="409"/>
      <c r="GE1426" s="409"/>
      <c r="GF1426" s="409"/>
      <c r="GG1426" s="409"/>
      <c r="GH1426" s="409"/>
      <c r="GI1426" s="409"/>
      <c r="GJ1426" s="409"/>
      <c r="GT1426" s="409"/>
      <c r="GU1426" s="409"/>
      <c r="GV1426" s="409"/>
      <c r="GW1426" s="409"/>
      <c r="GX1426" s="409"/>
      <c r="GY1426" s="409"/>
      <c r="GZ1426" s="409"/>
      <c r="HJ1426" s="409"/>
      <c r="HK1426" s="409"/>
      <c r="HL1426" s="409"/>
      <c r="HM1426" s="409"/>
      <c r="HN1426" s="409"/>
      <c r="HO1426" s="409"/>
      <c r="HP1426" s="409"/>
      <c r="HZ1426" s="409"/>
      <c r="IA1426" s="409"/>
      <c r="IB1426" s="409"/>
      <c r="IC1426" s="409"/>
      <c r="ID1426" s="409"/>
      <c r="IE1426" s="409"/>
      <c r="IF1426" s="409"/>
      <c r="IP1426" s="409"/>
      <c r="IQ1426" s="409"/>
      <c r="IR1426" s="409"/>
      <c r="IS1426" s="409"/>
      <c r="IT1426" s="409"/>
      <c r="IU1426" s="409"/>
      <c r="IV1426" s="409"/>
    </row>
    <row r="1427" spans="10:256">
      <c r="J1427" s="409"/>
      <c r="K1427" s="409"/>
      <c r="L1427" s="409"/>
      <c r="M1427" s="409"/>
      <c r="N1427" s="409"/>
      <c r="O1427" s="409"/>
      <c r="P1427" s="409"/>
      <c r="Q1427" s="409"/>
      <c r="R1427" s="409"/>
      <c r="S1427" s="409"/>
      <c r="T1427" s="409"/>
      <c r="U1427" s="409"/>
      <c r="V1427" s="409"/>
      <c r="W1427" s="409"/>
      <c r="X1427" s="409"/>
      <c r="AP1427" s="409"/>
      <c r="AQ1427" s="409"/>
      <c r="AR1427" s="409"/>
      <c r="AS1427" s="409"/>
      <c r="AT1427" s="409"/>
      <c r="AU1427" s="409"/>
      <c r="AV1427" s="409"/>
      <c r="BF1427" s="409"/>
      <c r="BG1427" s="409"/>
      <c r="BH1427" s="409"/>
      <c r="BI1427" s="409"/>
      <c r="BJ1427" s="409"/>
      <c r="BK1427" s="409"/>
      <c r="BL1427" s="409"/>
      <c r="BV1427" s="409"/>
      <c r="BW1427" s="409"/>
      <c r="BX1427" s="409"/>
      <c r="BY1427" s="409"/>
      <c r="BZ1427" s="409"/>
      <c r="CA1427" s="409"/>
      <c r="CB1427" s="409"/>
      <c r="CL1427" s="409"/>
      <c r="CM1427" s="409"/>
      <c r="CN1427" s="409"/>
      <c r="CO1427" s="409"/>
      <c r="CP1427" s="409"/>
      <c r="CQ1427" s="409"/>
      <c r="CR1427" s="409"/>
      <c r="DB1427" s="409"/>
      <c r="DC1427" s="409"/>
      <c r="DD1427" s="409"/>
      <c r="DE1427" s="409"/>
      <c r="DF1427" s="409"/>
      <c r="DG1427" s="409"/>
      <c r="DH1427" s="409"/>
      <c r="DR1427" s="409"/>
      <c r="DS1427" s="409"/>
      <c r="DT1427" s="409"/>
      <c r="DU1427" s="409"/>
      <c r="DV1427" s="409"/>
      <c r="DW1427" s="409"/>
      <c r="DX1427" s="409"/>
      <c r="EH1427" s="409"/>
      <c r="EI1427" s="409"/>
      <c r="EJ1427" s="409"/>
      <c r="EK1427" s="409"/>
      <c r="EL1427" s="409"/>
      <c r="EM1427" s="409"/>
      <c r="EN1427" s="409"/>
      <c r="EX1427" s="409"/>
      <c r="EY1427" s="409"/>
      <c r="EZ1427" s="409"/>
      <c r="FA1427" s="409"/>
      <c r="FB1427" s="409"/>
      <c r="FC1427" s="409"/>
      <c r="FD1427" s="409"/>
      <c r="FN1427" s="409"/>
      <c r="FO1427" s="409"/>
      <c r="FP1427" s="409"/>
      <c r="FQ1427" s="409"/>
      <c r="FR1427" s="409"/>
      <c r="FS1427" s="409"/>
      <c r="FT1427" s="409"/>
      <c r="GD1427" s="409"/>
      <c r="GE1427" s="409"/>
      <c r="GF1427" s="409"/>
      <c r="GG1427" s="409"/>
      <c r="GH1427" s="409"/>
      <c r="GI1427" s="409"/>
      <c r="GJ1427" s="409"/>
      <c r="GT1427" s="409"/>
      <c r="GU1427" s="409"/>
      <c r="GV1427" s="409"/>
      <c r="GW1427" s="409"/>
      <c r="GX1427" s="409"/>
      <c r="GY1427" s="409"/>
      <c r="GZ1427" s="409"/>
      <c r="HJ1427" s="409"/>
      <c r="HK1427" s="409"/>
      <c r="HL1427" s="409"/>
      <c r="HM1427" s="409"/>
      <c r="HN1427" s="409"/>
      <c r="HO1427" s="409"/>
      <c r="HP1427" s="409"/>
      <c r="HZ1427" s="409"/>
      <c r="IA1427" s="409"/>
      <c r="IB1427" s="409"/>
      <c r="IC1427" s="409"/>
      <c r="ID1427" s="409"/>
      <c r="IE1427" s="409"/>
      <c r="IF1427" s="409"/>
      <c r="IP1427" s="409"/>
      <c r="IQ1427" s="409"/>
      <c r="IR1427" s="409"/>
      <c r="IS1427" s="409"/>
      <c r="IT1427" s="409"/>
      <c r="IU1427" s="409"/>
      <c r="IV1427" s="409"/>
    </row>
    <row r="1428" spans="10:256">
      <c r="J1428" s="409"/>
      <c r="K1428" s="409"/>
      <c r="L1428" s="409"/>
      <c r="M1428" s="409"/>
      <c r="N1428" s="409"/>
      <c r="O1428" s="409"/>
      <c r="P1428" s="409"/>
      <c r="Q1428" s="409"/>
      <c r="R1428" s="409"/>
      <c r="S1428" s="409"/>
      <c r="T1428" s="409"/>
      <c r="U1428" s="409"/>
      <c r="V1428" s="409"/>
      <c r="W1428" s="409"/>
      <c r="X1428" s="409"/>
      <c r="AP1428" s="409"/>
      <c r="AQ1428" s="409"/>
      <c r="AR1428" s="409"/>
      <c r="AS1428" s="409"/>
      <c r="AT1428" s="409"/>
      <c r="AU1428" s="409"/>
      <c r="AV1428" s="409"/>
      <c r="BF1428" s="409"/>
      <c r="BG1428" s="409"/>
      <c r="BH1428" s="409"/>
      <c r="BI1428" s="409"/>
      <c r="BJ1428" s="409"/>
      <c r="BK1428" s="409"/>
      <c r="BL1428" s="409"/>
      <c r="BV1428" s="409"/>
      <c r="BW1428" s="409"/>
      <c r="BX1428" s="409"/>
      <c r="BY1428" s="409"/>
      <c r="BZ1428" s="409"/>
      <c r="CA1428" s="409"/>
      <c r="CB1428" s="409"/>
      <c r="CL1428" s="409"/>
      <c r="CM1428" s="409"/>
      <c r="CN1428" s="409"/>
      <c r="CO1428" s="409"/>
      <c r="CP1428" s="409"/>
      <c r="CQ1428" s="409"/>
      <c r="CR1428" s="409"/>
      <c r="DB1428" s="409"/>
      <c r="DC1428" s="409"/>
      <c r="DD1428" s="409"/>
      <c r="DE1428" s="409"/>
      <c r="DF1428" s="409"/>
      <c r="DG1428" s="409"/>
      <c r="DH1428" s="409"/>
      <c r="DR1428" s="409"/>
      <c r="DS1428" s="409"/>
      <c r="DT1428" s="409"/>
      <c r="DU1428" s="409"/>
      <c r="DV1428" s="409"/>
      <c r="DW1428" s="409"/>
      <c r="DX1428" s="409"/>
      <c r="EH1428" s="409"/>
      <c r="EI1428" s="409"/>
      <c r="EJ1428" s="409"/>
      <c r="EK1428" s="409"/>
      <c r="EL1428" s="409"/>
      <c r="EM1428" s="409"/>
      <c r="EN1428" s="409"/>
      <c r="EX1428" s="409"/>
      <c r="EY1428" s="409"/>
      <c r="EZ1428" s="409"/>
      <c r="FA1428" s="409"/>
      <c r="FB1428" s="409"/>
      <c r="FC1428" s="409"/>
      <c r="FD1428" s="409"/>
      <c r="FN1428" s="409"/>
      <c r="FO1428" s="409"/>
      <c r="FP1428" s="409"/>
      <c r="FQ1428" s="409"/>
      <c r="FR1428" s="409"/>
      <c r="FS1428" s="409"/>
      <c r="FT1428" s="409"/>
      <c r="GD1428" s="409"/>
      <c r="GE1428" s="409"/>
      <c r="GF1428" s="409"/>
      <c r="GG1428" s="409"/>
      <c r="GH1428" s="409"/>
      <c r="GI1428" s="409"/>
      <c r="GJ1428" s="409"/>
      <c r="GT1428" s="409"/>
      <c r="GU1428" s="409"/>
      <c r="GV1428" s="409"/>
      <c r="GW1428" s="409"/>
      <c r="GX1428" s="409"/>
      <c r="GY1428" s="409"/>
      <c r="GZ1428" s="409"/>
      <c r="HJ1428" s="409"/>
      <c r="HK1428" s="409"/>
      <c r="HL1428" s="409"/>
      <c r="HM1428" s="409"/>
      <c r="HN1428" s="409"/>
      <c r="HO1428" s="409"/>
      <c r="HP1428" s="409"/>
      <c r="HZ1428" s="409"/>
      <c r="IA1428" s="409"/>
      <c r="IB1428" s="409"/>
      <c r="IC1428" s="409"/>
      <c r="ID1428" s="409"/>
      <c r="IE1428" s="409"/>
      <c r="IF1428" s="409"/>
      <c r="IP1428" s="409"/>
      <c r="IQ1428" s="409"/>
      <c r="IR1428" s="409"/>
      <c r="IS1428" s="409"/>
      <c r="IT1428" s="409"/>
      <c r="IU1428" s="409"/>
      <c r="IV1428" s="409"/>
    </row>
    <row r="1429" spans="10:256">
      <c r="J1429" s="409"/>
      <c r="K1429" s="409"/>
      <c r="L1429" s="409"/>
      <c r="M1429" s="409"/>
      <c r="N1429" s="409"/>
      <c r="O1429" s="409"/>
      <c r="P1429" s="409"/>
      <c r="Q1429" s="409"/>
      <c r="R1429" s="409"/>
      <c r="S1429" s="409"/>
      <c r="T1429" s="409"/>
      <c r="U1429" s="409"/>
      <c r="V1429" s="409"/>
      <c r="W1429" s="409"/>
      <c r="X1429" s="409"/>
      <c r="AP1429" s="409"/>
      <c r="AQ1429" s="409"/>
      <c r="AR1429" s="409"/>
      <c r="AS1429" s="409"/>
      <c r="AT1429" s="409"/>
      <c r="AU1429" s="409"/>
      <c r="AV1429" s="409"/>
      <c r="BF1429" s="409"/>
      <c r="BG1429" s="409"/>
      <c r="BH1429" s="409"/>
      <c r="BI1429" s="409"/>
      <c r="BJ1429" s="409"/>
      <c r="BK1429" s="409"/>
      <c r="BL1429" s="409"/>
      <c r="BV1429" s="409"/>
      <c r="BW1429" s="409"/>
      <c r="BX1429" s="409"/>
      <c r="BY1429" s="409"/>
      <c r="BZ1429" s="409"/>
      <c r="CA1429" s="409"/>
      <c r="CB1429" s="409"/>
      <c r="CL1429" s="409"/>
      <c r="CM1429" s="409"/>
      <c r="CN1429" s="409"/>
      <c r="CO1429" s="409"/>
      <c r="CP1429" s="409"/>
      <c r="CQ1429" s="409"/>
      <c r="CR1429" s="409"/>
      <c r="DB1429" s="409"/>
      <c r="DC1429" s="409"/>
      <c r="DD1429" s="409"/>
      <c r="DE1429" s="409"/>
      <c r="DF1429" s="409"/>
      <c r="DG1429" s="409"/>
      <c r="DH1429" s="409"/>
      <c r="DR1429" s="409"/>
      <c r="DS1429" s="409"/>
      <c r="DT1429" s="409"/>
      <c r="DU1429" s="409"/>
      <c r="DV1429" s="409"/>
      <c r="DW1429" s="409"/>
      <c r="DX1429" s="409"/>
      <c r="EH1429" s="409"/>
      <c r="EI1429" s="409"/>
      <c r="EJ1429" s="409"/>
      <c r="EK1429" s="409"/>
      <c r="EL1429" s="409"/>
      <c r="EM1429" s="409"/>
      <c r="EN1429" s="409"/>
      <c r="EX1429" s="409"/>
      <c r="EY1429" s="409"/>
      <c r="EZ1429" s="409"/>
      <c r="FA1429" s="409"/>
      <c r="FB1429" s="409"/>
      <c r="FC1429" s="409"/>
      <c r="FD1429" s="409"/>
      <c r="FN1429" s="409"/>
      <c r="FO1429" s="409"/>
      <c r="FP1429" s="409"/>
      <c r="FQ1429" s="409"/>
      <c r="FR1429" s="409"/>
      <c r="FS1429" s="409"/>
      <c r="FT1429" s="409"/>
      <c r="GD1429" s="409"/>
      <c r="GE1429" s="409"/>
      <c r="GF1429" s="409"/>
      <c r="GG1429" s="409"/>
      <c r="GH1429" s="409"/>
      <c r="GI1429" s="409"/>
      <c r="GJ1429" s="409"/>
      <c r="GT1429" s="409"/>
      <c r="GU1429" s="409"/>
      <c r="GV1429" s="409"/>
      <c r="GW1429" s="409"/>
      <c r="GX1429" s="409"/>
      <c r="GY1429" s="409"/>
      <c r="GZ1429" s="409"/>
      <c r="HJ1429" s="409"/>
      <c r="HK1429" s="409"/>
      <c r="HL1429" s="409"/>
      <c r="HM1429" s="409"/>
      <c r="HN1429" s="409"/>
      <c r="HO1429" s="409"/>
      <c r="HP1429" s="409"/>
      <c r="HZ1429" s="409"/>
      <c r="IA1429" s="409"/>
      <c r="IB1429" s="409"/>
      <c r="IC1429" s="409"/>
      <c r="ID1429" s="409"/>
      <c r="IE1429" s="409"/>
      <c r="IF1429" s="409"/>
      <c r="IP1429" s="409"/>
      <c r="IQ1429" s="409"/>
      <c r="IR1429" s="409"/>
      <c r="IS1429" s="409"/>
      <c r="IT1429" s="409"/>
      <c r="IU1429" s="409"/>
      <c r="IV1429" s="409"/>
    </row>
    <row r="1430" spans="10:256">
      <c r="J1430" s="409"/>
      <c r="K1430" s="409"/>
      <c r="L1430" s="409"/>
      <c r="M1430" s="409"/>
      <c r="N1430" s="409"/>
      <c r="O1430" s="409"/>
      <c r="P1430" s="409"/>
      <c r="Q1430" s="409"/>
      <c r="R1430" s="409"/>
      <c r="S1430" s="409"/>
      <c r="T1430" s="409"/>
      <c r="U1430" s="409"/>
      <c r="V1430" s="409"/>
      <c r="W1430" s="409"/>
      <c r="X1430" s="409"/>
      <c r="AP1430" s="409"/>
      <c r="AQ1430" s="409"/>
      <c r="AR1430" s="409"/>
      <c r="AS1430" s="409"/>
      <c r="AT1430" s="409"/>
      <c r="AU1430" s="409"/>
      <c r="AV1430" s="409"/>
      <c r="BF1430" s="409"/>
      <c r="BG1430" s="409"/>
      <c r="BH1430" s="409"/>
      <c r="BI1430" s="409"/>
      <c r="BJ1430" s="409"/>
      <c r="BK1430" s="409"/>
      <c r="BL1430" s="409"/>
      <c r="BV1430" s="409"/>
      <c r="BW1430" s="409"/>
      <c r="BX1430" s="409"/>
      <c r="BY1430" s="409"/>
      <c r="BZ1430" s="409"/>
      <c r="CA1430" s="409"/>
      <c r="CB1430" s="409"/>
      <c r="CL1430" s="409"/>
      <c r="CM1430" s="409"/>
      <c r="CN1430" s="409"/>
      <c r="CO1430" s="409"/>
      <c r="CP1430" s="409"/>
      <c r="CQ1430" s="409"/>
      <c r="CR1430" s="409"/>
      <c r="DB1430" s="409"/>
      <c r="DC1430" s="409"/>
      <c r="DD1430" s="409"/>
      <c r="DE1430" s="409"/>
      <c r="DF1430" s="409"/>
      <c r="DG1430" s="409"/>
      <c r="DH1430" s="409"/>
      <c r="DR1430" s="409"/>
      <c r="DS1430" s="409"/>
      <c r="DT1430" s="409"/>
      <c r="DU1430" s="409"/>
      <c r="DV1430" s="409"/>
      <c r="DW1430" s="409"/>
      <c r="DX1430" s="409"/>
      <c r="EH1430" s="409"/>
      <c r="EI1430" s="409"/>
      <c r="EJ1430" s="409"/>
      <c r="EK1430" s="409"/>
      <c r="EL1430" s="409"/>
      <c r="EM1430" s="409"/>
      <c r="EN1430" s="409"/>
      <c r="EX1430" s="409"/>
      <c r="EY1430" s="409"/>
      <c r="EZ1430" s="409"/>
      <c r="FA1430" s="409"/>
      <c r="FB1430" s="409"/>
      <c r="FC1430" s="409"/>
      <c r="FD1430" s="409"/>
      <c r="FN1430" s="409"/>
      <c r="FO1430" s="409"/>
      <c r="FP1430" s="409"/>
      <c r="FQ1430" s="409"/>
      <c r="FR1430" s="409"/>
      <c r="FS1430" s="409"/>
      <c r="FT1430" s="409"/>
      <c r="GD1430" s="409"/>
      <c r="GE1430" s="409"/>
      <c r="GF1430" s="409"/>
      <c r="GG1430" s="409"/>
      <c r="GH1430" s="409"/>
      <c r="GI1430" s="409"/>
      <c r="GJ1430" s="409"/>
      <c r="GT1430" s="409"/>
      <c r="GU1430" s="409"/>
      <c r="GV1430" s="409"/>
      <c r="GW1430" s="409"/>
      <c r="GX1430" s="409"/>
      <c r="GY1430" s="409"/>
      <c r="GZ1430" s="409"/>
      <c r="HJ1430" s="409"/>
      <c r="HK1430" s="409"/>
      <c r="HL1430" s="409"/>
      <c r="HM1430" s="409"/>
      <c r="HN1430" s="409"/>
      <c r="HO1430" s="409"/>
      <c r="HP1430" s="409"/>
      <c r="HZ1430" s="409"/>
      <c r="IA1430" s="409"/>
      <c r="IB1430" s="409"/>
      <c r="IC1430" s="409"/>
      <c r="ID1430" s="409"/>
      <c r="IE1430" s="409"/>
      <c r="IF1430" s="409"/>
      <c r="IP1430" s="409"/>
      <c r="IQ1430" s="409"/>
      <c r="IR1430" s="409"/>
      <c r="IS1430" s="409"/>
      <c r="IT1430" s="409"/>
      <c r="IU1430" s="409"/>
      <c r="IV1430" s="409"/>
    </row>
    <row r="1431" spans="10:256">
      <c r="J1431" s="409"/>
      <c r="K1431" s="409"/>
      <c r="L1431" s="409"/>
      <c r="M1431" s="409"/>
      <c r="N1431" s="409"/>
      <c r="O1431" s="409"/>
      <c r="P1431" s="409"/>
      <c r="Q1431" s="409"/>
      <c r="R1431" s="409"/>
      <c r="S1431" s="409"/>
      <c r="T1431" s="409"/>
      <c r="U1431" s="409"/>
      <c r="V1431" s="409"/>
      <c r="W1431" s="409"/>
      <c r="X1431" s="409"/>
      <c r="AP1431" s="409"/>
      <c r="AQ1431" s="409"/>
      <c r="AR1431" s="409"/>
      <c r="AS1431" s="409"/>
      <c r="AT1431" s="409"/>
      <c r="AU1431" s="409"/>
      <c r="AV1431" s="409"/>
      <c r="BF1431" s="409"/>
      <c r="BG1431" s="409"/>
      <c r="BH1431" s="409"/>
      <c r="BI1431" s="409"/>
      <c r="BJ1431" s="409"/>
      <c r="BK1431" s="409"/>
      <c r="BL1431" s="409"/>
      <c r="BV1431" s="409"/>
      <c r="BW1431" s="409"/>
      <c r="BX1431" s="409"/>
      <c r="BY1431" s="409"/>
      <c r="BZ1431" s="409"/>
      <c r="CA1431" s="409"/>
      <c r="CB1431" s="409"/>
      <c r="CL1431" s="409"/>
      <c r="CM1431" s="409"/>
      <c r="CN1431" s="409"/>
      <c r="CO1431" s="409"/>
      <c r="CP1431" s="409"/>
      <c r="CQ1431" s="409"/>
      <c r="CR1431" s="409"/>
      <c r="DB1431" s="409"/>
      <c r="DC1431" s="409"/>
      <c r="DD1431" s="409"/>
      <c r="DE1431" s="409"/>
      <c r="DF1431" s="409"/>
      <c r="DG1431" s="409"/>
      <c r="DH1431" s="409"/>
      <c r="DR1431" s="409"/>
      <c r="DS1431" s="409"/>
      <c r="DT1431" s="409"/>
      <c r="DU1431" s="409"/>
      <c r="DV1431" s="409"/>
      <c r="DW1431" s="409"/>
      <c r="DX1431" s="409"/>
      <c r="EH1431" s="409"/>
      <c r="EI1431" s="409"/>
      <c r="EJ1431" s="409"/>
      <c r="EK1431" s="409"/>
      <c r="EL1431" s="409"/>
      <c r="EM1431" s="409"/>
      <c r="EN1431" s="409"/>
      <c r="EX1431" s="409"/>
      <c r="EY1431" s="409"/>
      <c r="EZ1431" s="409"/>
      <c r="FA1431" s="409"/>
      <c r="FB1431" s="409"/>
      <c r="FC1431" s="409"/>
      <c r="FD1431" s="409"/>
      <c r="FN1431" s="409"/>
      <c r="FO1431" s="409"/>
      <c r="FP1431" s="409"/>
      <c r="FQ1431" s="409"/>
      <c r="FR1431" s="409"/>
      <c r="FS1431" s="409"/>
      <c r="FT1431" s="409"/>
      <c r="GD1431" s="409"/>
      <c r="GE1431" s="409"/>
      <c r="GF1431" s="409"/>
      <c r="GG1431" s="409"/>
      <c r="GH1431" s="409"/>
      <c r="GI1431" s="409"/>
      <c r="GJ1431" s="409"/>
      <c r="GT1431" s="409"/>
      <c r="GU1431" s="409"/>
      <c r="GV1431" s="409"/>
      <c r="GW1431" s="409"/>
      <c r="GX1431" s="409"/>
      <c r="GY1431" s="409"/>
      <c r="GZ1431" s="409"/>
      <c r="HJ1431" s="409"/>
      <c r="HK1431" s="409"/>
      <c r="HL1431" s="409"/>
      <c r="HM1431" s="409"/>
      <c r="HN1431" s="409"/>
      <c r="HO1431" s="409"/>
      <c r="HP1431" s="409"/>
      <c r="HZ1431" s="409"/>
      <c r="IA1431" s="409"/>
      <c r="IB1431" s="409"/>
      <c r="IC1431" s="409"/>
      <c r="ID1431" s="409"/>
      <c r="IE1431" s="409"/>
      <c r="IF1431" s="409"/>
      <c r="IP1431" s="409"/>
      <c r="IQ1431" s="409"/>
      <c r="IR1431" s="409"/>
      <c r="IS1431" s="409"/>
      <c r="IT1431" s="409"/>
      <c r="IU1431" s="409"/>
      <c r="IV1431" s="409"/>
    </row>
    <row r="1432" spans="10:256">
      <c r="J1432" s="409"/>
      <c r="K1432" s="409"/>
      <c r="L1432" s="409"/>
      <c r="M1432" s="409"/>
      <c r="N1432" s="409"/>
      <c r="O1432" s="409"/>
      <c r="P1432" s="409"/>
      <c r="Q1432" s="409"/>
      <c r="R1432" s="409"/>
      <c r="S1432" s="409"/>
      <c r="T1432" s="409"/>
      <c r="U1432" s="409"/>
      <c r="V1432" s="409"/>
      <c r="W1432" s="409"/>
      <c r="X1432" s="409"/>
      <c r="AP1432" s="409"/>
      <c r="AQ1432" s="409"/>
      <c r="AR1432" s="409"/>
      <c r="AS1432" s="409"/>
      <c r="AT1432" s="409"/>
      <c r="AU1432" s="409"/>
      <c r="AV1432" s="409"/>
      <c r="BF1432" s="409"/>
      <c r="BG1432" s="409"/>
      <c r="BH1432" s="409"/>
      <c r="BI1432" s="409"/>
      <c r="BJ1432" s="409"/>
      <c r="BK1432" s="409"/>
      <c r="BL1432" s="409"/>
      <c r="BV1432" s="409"/>
      <c r="BW1432" s="409"/>
      <c r="BX1432" s="409"/>
      <c r="BY1432" s="409"/>
      <c r="BZ1432" s="409"/>
      <c r="CA1432" s="409"/>
      <c r="CB1432" s="409"/>
      <c r="CL1432" s="409"/>
      <c r="CM1432" s="409"/>
      <c r="CN1432" s="409"/>
      <c r="CO1432" s="409"/>
      <c r="CP1432" s="409"/>
      <c r="CQ1432" s="409"/>
      <c r="CR1432" s="409"/>
      <c r="DB1432" s="409"/>
      <c r="DC1432" s="409"/>
      <c r="DD1432" s="409"/>
      <c r="DE1432" s="409"/>
      <c r="DF1432" s="409"/>
      <c r="DG1432" s="409"/>
      <c r="DH1432" s="409"/>
      <c r="DR1432" s="409"/>
      <c r="DS1432" s="409"/>
      <c r="DT1432" s="409"/>
      <c r="DU1432" s="409"/>
      <c r="DV1432" s="409"/>
      <c r="DW1432" s="409"/>
      <c r="DX1432" s="409"/>
      <c r="EH1432" s="409"/>
      <c r="EI1432" s="409"/>
      <c r="EJ1432" s="409"/>
      <c r="EK1432" s="409"/>
      <c r="EL1432" s="409"/>
      <c r="EM1432" s="409"/>
      <c r="EN1432" s="409"/>
      <c r="EX1432" s="409"/>
      <c r="EY1432" s="409"/>
      <c r="EZ1432" s="409"/>
      <c r="FA1432" s="409"/>
      <c r="FB1432" s="409"/>
      <c r="FC1432" s="409"/>
      <c r="FD1432" s="409"/>
      <c r="FN1432" s="409"/>
      <c r="FO1432" s="409"/>
      <c r="FP1432" s="409"/>
      <c r="FQ1432" s="409"/>
      <c r="FR1432" s="409"/>
      <c r="FS1432" s="409"/>
      <c r="FT1432" s="409"/>
      <c r="GD1432" s="409"/>
      <c r="GE1432" s="409"/>
      <c r="GF1432" s="409"/>
      <c r="GG1432" s="409"/>
      <c r="GH1432" s="409"/>
      <c r="GI1432" s="409"/>
      <c r="GJ1432" s="409"/>
      <c r="GT1432" s="409"/>
      <c r="GU1432" s="409"/>
      <c r="GV1432" s="409"/>
      <c r="GW1432" s="409"/>
      <c r="GX1432" s="409"/>
      <c r="GY1432" s="409"/>
      <c r="GZ1432" s="409"/>
      <c r="HJ1432" s="409"/>
      <c r="HK1432" s="409"/>
      <c r="HL1432" s="409"/>
      <c r="HM1432" s="409"/>
      <c r="HN1432" s="409"/>
      <c r="HO1432" s="409"/>
      <c r="HP1432" s="409"/>
      <c r="HZ1432" s="409"/>
      <c r="IA1432" s="409"/>
      <c r="IB1432" s="409"/>
      <c r="IC1432" s="409"/>
      <c r="ID1432" s="409"/>
      <c r="IE1432" s="409"/>
      <c r="IF1432" s="409"/>
      <c r="IP1432" s="409"/>
      <c r="IQ1432" s="409"/>
      <c r="IR1432" s="409"/>
      <c r="IS1432" s="409"/>
      <c r="IT1432" s="409"/>
      <c r="IU1432" s="409"/>
      <c r="IV1432" s="409"/>
    </row>
    <row r="1433" spans="10:256">
      <c r="J1433" s="409"/>
      <c r="K1433" s="409"/>
      <c r="L1433" s="409"/>
      <c r="M1433" s="409"/>
      <c r="N1433" s="409"/>
      <c r="O1433" s="409"/>
      <c r="P1433" s="409"/>
      <c r="Q1433" s="409"/>
      <c r="R1433" s="409"/>
      <c r="S1433" s="409"/>
      <c r="T1433" s="409"/>
      <c r="U1433" s="409"/>
      <c r="V1433" s="409"/>
      <c r="W1433" s="409"/>
      <c r="X1433" s="409"/>
      <c r="AP1433" s="409"/>
      <c r="AQ1433" s="409"/>
      <c r="AR1433" s="409"/>
      <c r="AS1433" s="409"/>
      <c r="AT1433" s="409"/>
      <c r="AU1433" s="409"/>
      <c r="AV1433" s="409"/>
      <c r="BF1433" s="409"/>
      <c r="BG1433" s="409"/>
      <c r="BH1433" s="409"/>
      <c r="BI1433" s="409"/>
      <c r="BJ1433" s="409"/>
      <c r="BK1433" s="409"/>
      <c r="BL1433" s="409"/>
      <c r="BV1433" s="409"/>
      <c r="BW1433" s="409"/>
      <c r="BX1433" s="409"/>
      <c r="BY1433" s="409"/>
      <c r="BZ1433" s="409"/>
      <c r="CA1433" s="409"/>
      <c r="CB1433" s="409"/>
      <c r="CL1433" s="409"/>
      <c r="CM1433" s="409"/>
      <c r="CN1433" s="409"/>
      <c r="CO1433" s="409"/>
      <c r="CP1433" s="409"/>
      <c r="CQ1433" s="409"/>
      <c r="CR1433" s="409"/>
      <c r="DB1433" s="409"/>
      <c r="DC1433" s="409"/>
      <c r="DD1433" s="409"/>
      <c r="DE1433" s="409"/>
      <c r="DF1433" s="409"/>
      <c r="DG1433" s="409"/>
      <c r="DH1433" s="409"/>
      <c r="DR1433" s="409"/>
      <c r="DS1433" s="409"/>
      <c r="DT1433" s="409"/>
      <c r="DU1433" s="409"/>
      <c r="DV1433" s="409"/>
      <c r="DW1433" s="409"/>
      <c r="DX1433" s="409"/>
      <c r="EH1433" s="409"/>
      <c r="EI1433" s="409"/>
      <c r="EJ1433" s="409"/>
      <c r="EK1433" s="409"/>
      <c r="EL1433" s="409"/>
      <c r="EM1433" s="409"/>
      <c r="EN1433" s="409"/>
      <c r="EX1433" s="409"/>
      <c r="EY1433" s="409"/>
      <c r="EZ1433" s="409"/>
      <c r="FA1433" s="409"/>
      <c r="FB1433" s="409"/>
      <c r="FC1433" s="409"/>
      <c r="FD1433" s="409"/>
      <c r="FN1433" s="409"/>
      <c r="FO1433" s="409"/>
      <c r="FP1433" s="409"/>
      <c r="FQ1433" s="409"/>
      <c r="FR1433" s="409"/>
      <c r="FS1433" s="409"/>
      <c r="FT1433" s="409"/>
      <c r="GD1433" s="409"/>
      <c r="GE1433" s="409"/>
      <c r="GF1433" s="409"/>
      <c r="GG1433" s="409"/>
      <c r="GH1433" s="409"/>
      <c r="GI1433" s="409"/>
      <c r="GJ1433" s="409"/>
      <c r="GT1433" s="409"/>
      <c r="GU1433" s="409"/>
      <c r="GV1433" s="409"/>
      <c r="GW1433" s="409"/>
      <c r="GX1433" s="409"/>
      <c r="GY1433" s="409"/>
      <c r="GZ1433" s="409"/>
      <c r="HJ1433" s="409"/>
      <c r="HK1433" s="409"/>
      <c r="HL1433" s="409"/>
      <c r="HM1433" s="409"/>
      <c r="HN1433" s="409"/>
      <c r="HO1433" s="409"/>
      <c r="HP1433" s="409"/>
      <c r="HZ1433" s="409"/>
      <c r="IA1433" s="409"/>
      <c r="IB1433" s="409"/>
      <c r="IC1433" s="409"/>
      <c r="ID1433" s="409"/>
      <c r="IE1433" s="409"/>
      <c r="IF1433" s="409"/>
      <c r="IP1433" s="409"/>
      <c r="IQ1433" s="409"/>
      <c r="IR1433" s="409"/>
      <c r="IS1433" s="409"/>
      <c r="IT1433" s="409"/>
      <c r="IU1433" s="409"/>
      <c r="IV1433" s="409"/>
    </row>
    <row r="1434" spans="10:256">
      <c r="J1434" s="409"/>
      <c r="K1434" s="409"/>
      <c r="L1434" s="409"/>
      <c r="M1434" s="409"/>
      <c r="N1434" s="409"/>
      <c r="O1434" s="409"/>
      <c r="P1434" s="409"/>
      <c r="Q1434" s="409"/>
      <c r="R1434" s="409"/>
      <c r="S1434" s="409"/>
      <c r="T1434" s="409"/>
      <c r="U1434" s="409"/>
      <c r="V1434" s="409"/>
      <c r="W1434" s="409"/>
      <c r="X1434" s="409"/>
      <c r="AP1434" s="409"/>
      <c r="AQ1434" s="409"/>
      <c r="AR1434" s="409"/>
      <c r="AS1434" s="409"/>
      <c r="AT1434" s="409"/>
      <c r="AU1434" s="409"/>
      <c r="AV1434" s="409"/>
      <c r="BF1434" s="409"/>
      <c r="BG1434" s="409"/>
      <c r="BH1434" s="409"/>
      <c r="BI1434" s="409"/>
      <c r="BJ1434" s="409"/>
      <c r="BK1434" s="409"/>
      <c r="BL1434" s="409"/>
      <c r="BV1434" s="409"/>
      <c r="BW1434" s="409"/>
      <c r="BX1434" s="409"/>
      <c r="BY1434" s="409"/>
      <c r="BZ1434" s="409"/>
      <c r="CA1434" s="409"/>
      <c r="CB1434" s="409"/>
      <c r="CL1434" s="409"/>
      <c r="CM1434" s="409"/>
      <c r="CN1434" s="409"/>
      <c r="CO1434" s="409"/>
      <c r="CP1434" s="409"/>
      <c r="CQ1434" s="409"/>
      <c r="CR1434" s="409"/>
      <c r="DB1434" s="409"/>
      <c r="DC1434" s="409"/>
      <c r="DD1434" s="409"/>
      <c r="DE1434" s="409"/>
      <c r="DF1434" s="409"/>
      <c r="DG1434" s="409"/>
      <c r="DH1434" s="409"/>
      <c r="DR1434" s="409"/>
      <c r="DS1434" s="409"/>
      <c r="DT1434" s="409"/>
      <c r="DU1434" s="409"/>
      <c r="DV1434" s="409"/>
      <c r="DW1434" s="409"/>
      <c r="DX1434" s="409"/>
      <c r="EH1434" s="409"/>
      <c r="EI1434" s="409"/>
      <c r="EJ1434" s="409"/>
      <c r="EK1434" s="409"/>
      <c r="EL1434" s="409"/>
      <c r="EM1434" s="409"/>
      <c r="EN1434" s="409"/>
      <c r="EX1434" s="409"/>
      <c r="EY1434" s="409"/>
      <c r="EZ1434" s="409"/>
      <c r="FA1434" s="409"/>
      <c r="FB1434" s="409"/>
      <c r="FC1434" s="409"/>
      <c r="FD1434" s="409"/>
      <c r="FN1434" s="409"/>
      <c r="FO1434" s="409"/>
      <c r="FP1434" s="409"/>
      <c r="FQ1434" s="409"/>
      <c r="FR1434" s="409"/>
      <c r="FS1434" s="409"/>
      <c r="FT1434" s="409"/>
      <c r="GD1434" s="409"/>
      <c r="GE1434" s="409"/>
      <c r="GF1434" s="409"/>
      <c r="GG1434" s="409"/>
      <c r="GH1434" s="409"/>
      <c r="GI1434" s="409"/>
      <c r="GJ1434" s="409"/>
      <c r="GT1434" s="409"/>
      <c r="GU1434" s="409"/>
      <c r="GV1434" s="409"/>
      <c r="GW1434" s="409"/>
      <c r="GX1434" s="409"/>
      <c r="GY1434" s="409"/>
      <c r="GZ1434" s="409"/>
      <c r="HJ1434" s="409"/>
      <c r="HK1434" s="409"/>
      <c r="HL1434" s="409"/>
      <c r="HM1434" s="409"/>
      <c r="HN1434" s="409"/>
      <c r="HO1434" s="409"/>
      <c r="HP1434" s="409"/>
      <c r="HZ1434" s="409"/>
      <c r="IA1434" s="409"/>
      <c r="IB1434" s="409"/>
      <c r="IC1434" s="409"/>
      <c r="ID1434" s="409"/>
      <c r="IE1434" s="409"/>
      <c r="IF1434" s="409"/>
      <c r="IP1434" s="409"/>
      <c r="IQ1434" s="409"/>
      <c r="IR1434" s="409"/>
      <c r="IS1434" s="409"/>
      <c r="IT1434" s="409"/>
      <c r="IU1434" s="409"/>
      <c r="IV1434" s="409"/>
    </row>
    <row r="1435" spans="10:256">
      <c r="J1435" s="409"/>
      <c r="K1435" s="409"/>
      <c r="L1435" s="409"/>
      <c r="M1435" s="409"/>
      <c r="N1435" s="409"/>
      <c r="O1435" s="409"/>
      <c r="P1435" s="409"/>
      <c r="Q1435" s="409"/>
      <c r="R1435" s="409"/>
      <c r="S1435" s="409"/>
      <c r="T1435" s="409"/>
      <c r="U1435" s="409"/>
      <c r="V1435" s="409"/>
      <c r="W1435" s="409"/>
      <c r="X1435" s="409"/>
      <c r="AP1435" s="409"/>
      <c r="AQ1435" s="409"/>
      <c r="AR1435" s="409"/>
      <c r="AS1435" s="409"/>
      <c r="AT1435" s="409"/>
      <c r="AU1435" s="409"/>
      <c r="AV1435" s="409"/>
      <c r="BF1435" s="409"/>
      <c r="BG1435" s="409"/>
      <c r="BH1435" s="409"/>
      <c r="BI1435" s="409"/>
      <c r="BJ1435" s="409"/>
      <c r="BK1435" s="409"/>
      <c r="BL1435" s="409"/>
      <c r="BV1435" s="409"/>
      <c r="BW1435" s="409"/>
      <c r="BX1435" s="409"/>
      <c r="BY1435" s="409"/>
      <c r="BZ1435" s="409"/>
      <c r="CA1435" s="409"/>
      <c r="CB1435" s="409"/>
      <c r="CL1435" s="409"/>
      <c r="CM1435" s="409"/>
      <c r="CN1435" s="409"/>
      <c r="CO1435" s="409"/>
      <c r="CP1435" s="409"/>
      <c r="CQ1435" s="409"/>
      <c r="CR1435" s="409"/>
      <c r="DB1435" s="409"/>
      <c r="DC1435" s="409"/>
      <c r="DD1435" s="409"/>
      <c r="DE1435" s="409"/>
      <c r="DF1435" s="409"/>
      <c r="DG1435" s="409"/>
      <c r="DH1435" s="409"/>
      <c r="DR1435" s="409"/>
      <c r="DS1435" s="409"/>
      <c r="DT1435" s="409"/>
      <c r="DU1435" s="409"/>
      <c r="DV1435" s="409"/>
      <c r="DW1435" s="409"/>
      <c r="DX1435" s="409"/>
      <c r="EH1435" s="409"/>
      <c r="EI1435" s="409"/>
      <c r="EJ1435" s="409"/>
      <c r="EK1435" s="409"/>
      <c r="EL1435" s="409"/>
      <c r="EM1435" s="409"/>
      <c r="EN1435" s="409"/>
      <c r="EX1435" s="409"/>
      <c r="EY1435" s="409"/>
      <c r="EZ1435" s="409"/>
      <c r="FA1435" s="409"/>
      <c r="FB1435" s="409"/>
      <c r="FC1435" s="409"/>
      <c r="FD1435" s="409"/>
      <c r="FN1435" s="409"/>
      <c r="FO1435" s="409"/>
      <c r="FP1435" s="409"/>
      <c r="FQ1435" s="409"/>
      <c r="FR1435" s="409"/>
      <c r="FS1435" s="409"/>
      <c r="FT1435" s="409"/>
      <c r="GD1435" s="409"/>
      <c r="GE1435" s="409"/>
      <c r="GF1435" s="409"/>
      <c r="GG1435" s="409"/>
      <c r="GH1435" s="409"/>
      <c r="GI1435" s="409"/>
      <c r="GJ1435" s="409"/>
      <c r="GT1435" s="409"/>
      <c r="GU1435" s="409"/>
      <c r="GV1435" s="409"/>
      <c r="GW1435" s="409"/>
      <c r="GX1435" s="409"/>
      <c r="GY1435" s="409"/>
      <c r="GZ1435" s="409"/>
      <c r="HJ1435" s="409"/>
      <c r="HK1435" s="409"/>
      <c r="HL1435" s="409"/>
      <c r="HM1435" s="409"/>
      <c r="HN1435" s="409"/>
      <c r="HO1435" s="409"/>
      <c r="HP1435" s="409"/>
      <c r="HZ1435" s="409"/>
      <c r="IA1435" s="409"/>
      <c r="IB1435" s="409"/>
      <c r="IC1435" s="409"/>
      <c r="ID1435" s="409"/>
      <c r="IE1435" s="409"/>
      <c r="IF1435" s="409"/>
      <c r="IP1435" s="409"/>
      <c r="IQ1435" s="409"/>
      <c r="IR1435" s="409"/>
      <c r="IS1435" s="409"/>
      <c r="IT1435" s="409"/>
      <c r="IU1435" s="409"/>
      <c r="IV1435" s="409"/>
    </row>
    <row r="1436" spans="10:256">
      <c r="J1436" s="409"/>
      <c r="K1436" s="409"/>
      <c r="L1436" s="409"/>
      <c r="M1436" s="409"/>
      <c r="N1436" s="409"/>
      <c r="O1436" s="409"/>
      <c r="P1436" s="409"/>
      <c r="Q1436" s="409"/>
      <c r="R1436" s="409"/>
      <c r="S1436" s="409"/>
      <c r="T1436" s="409"/>
      <c r="U1436" s="409"/>
      <c r="V1436" s="409"/>
      <c r="W1436" s="409"/>
      <c r="X1436" s="409"/>
      <c r="AP1436" s="409"/>
      <c r="AQ1436" s="409"/>
      <c r="AR1436" s="409"/>
      <c r="AS1436" s="409"/>
      <c r="AT1436" s="409"/>
      <c r="AU1436" s="409"/>
      <c r="AV1436" s="409"/>
      <c r="BF1436" s="409"/>
      <c r="BG1436" s="409"/>
      <c r="BH1436" s="409"/>
      <c r="BI1436" s="409"/>
      <c r="BJ1436" s="409"/>
      <c r="BK1436" s="409"/>
      <c r="BL1436" s="409"/>
      <c r="BV1436" s="409"/>
      <c r="BW1436" s="409"/>
      <c r="BX1436" s="409"/>
      <c r="BY1436" s="409"/>
      <c r="BZ1436" s="409"/>
      <c r="CA1436" s="409"/>
      <c r="CB1436" s="409"/>
      <c r="CL1436" s="409"/>
      <c r="CM1436" s="409"/>
      <c r="CN1436" s="409"/>
      <c r="CO1436" s="409"/>
      <c r="CP1436" s="409"/>
      <c r="CQ1436" s="409"/>
      <c r="CR1436" s="409"/>
      <c r="DB1436" s="409"/>
      <c r="DC1436" s="409"/>
      <c r="DD1436" s="409"/>
      <c r="DE1436" s="409"/>
      <c r="DF1436" s="409"/>
      <c r="DG1436" s="409"/>
      <c r="DH1436" s="409"/>
      <c r="DR1436" s="409"/>
      <c r="DS1436" s="409"/>
      <c r="DT1436" s="409"/>
      <c r="DU1436" s="409"/>
      <c r="DV1436" s="409"/>
      <c r="DW1436" s="409"/>
      <c r="DX1436" s="409"/>
      <c r="EH1436" s="409"/>
      <c r="EI1436" s="409"/>
      <c r="EJ1436" s="409"/>
      <c r="EK1436" s="409"/>
      <c r="EL1436" s="409"/>
      <c r="EM1436" s="409"/>
      <c r="EN1436" s="409"/>
      <c r="EX1436" s="409"/>
      <c r="EY1436" s="409"/>
      <c r="EZ1436" s="409"/>
      <c r="FA1436" s="409"/>
      <c r="FB1436" s="409"/>
      <c r="FC1436" s="409"/>
      <c r="FD1436" s="409"/>
      <c r="FN1436" s="409"/>
      <c r="FO1436" s="409"/>
      <c r="FP1436" s="409"/>
      <c r="FQ1436" s="409"/>
      <c r="FR1436" s="409"/>
      <c r="FS1436" s="409"/>
      <c r="FT1436" s="409"/>
      <c r="GD1436" s="409"/>
      <c r="GE1436" s="409"/>
      <c r="GF1436" s="409"/>
      <c r="GG1436" s="409"/>
      <c r="GH1436" s="409"/>
      <c r="GI1436" s="409"/>
      <c r="GJ1436" s="409"/>
      <c r="GT1436" s="409"/>
      <c r="GU1436" s="409"/>
      <c r="GV1436" s="409"/>
      <c r="GW1436" s="409"/>
      <c r="GX1436" s="409"/>
      <c r="GY1436" s="409"/>
      <c r="GZ1436" s="409"/>
      <c r="HJ1436" s="409"/>
      <c r="HK1436" s="409"/>
      <c r="HL1436" s="409"/>
      <c r="HM1436" s="409"/>
      <c r="HN1436" s="409"/>
      <c r="HO1436" s="409"/>
      <c r="HP1436" s="409"/>
      <c r="HZ1436" s="409"/>
      <c r="IA1436" s="409"/>
      <c r="IB1436" s="409"/>
      <c r="IC1436" s="409"/>
      <c r="ID1436" s="409"/>
      <c r="IE1436" s="409"/>
      <c r="IF1436" s="409"/>
      <c r="IP1436" s="409"/>
      <c r="IQ1436" s="409"/>
      <c r="IR1436" s="409"/>
      <c r="IS1436" s="409"/>
      <c r="IT1436" s="409"/>
      <c r="IU1436" s="409"/>
      <c r="IV1436" s="409"/>
    </row>
    <row r="1437" spans="10:256">
      <c r="J1437" s="409"/>
      <c r="K1437" s="409"/>
      <c r="L1437" s="409"/>
      <c r="M1437" s="409"/>
      <c r="N1437" s="409"/>
      <c r="O1437" s="409"/>
      <c r="P1437" s="409"/>
      <c r="Q1437" s="409"/>
      <c r="R1437" s="409"/>
      <c r="S1437" s="409"/>
      <c r="T1437" s="409"/>
      <c r="U1437" s="409"/>
      <c r="V1437" s="409"/>
      <c r="W1437" s="409"/>
      <c r="X1437" s="409"/>
      <c r="AP1437" s="409"/>
      <c r="AQ1437" s="409"/>
      <c r="AR1437" s="409"/>
      <c r="AS1437" s="409"/>
      <c r="AT1437" s="409"/>
      <c r="AU1437" s="409"/>
      <c r="AV1437" s="409"/>
      <c r="BF1437" s="409"/>
      <c r="BG1437" s="409"/>
      <c r="BH1437" s="409"/>
      <c r="BI1437" s="409"/>
      <c r="BJ1437" s="409"/>
      <c r="BK1437" s="409"/>
      <c r="BL1437" s="409"/>
      <c r="BV1437" s="409"/>
      <c r="BW1437" s="409"/>
      <c r="BX1437" s="409"/>
      <c r="BY1437" s="409"/>
      <c r="BZ1437" s="409"/>
      <c r="CA1437" s="409"/>
      <c r="CB1437" s="409"/>
      <c r="CL1437" s="409"/>
      <c r="CM1437" s="409"/>
      <c r="CN1437" s="409"/>
      <c r="CO1437" s="409"/>
      <c r="CP1437" s="409"/>
      <c r="CQ1437" s="409"/>
      <c r="CR1437" s="409"/>
      <c r="DB1437" s="409"/>
      <c r="DC1437" s="409"/>
      <c r="DD1437" s="409"/>
      <c r="DE1437" s="409"/>
      <c r="DF1437" s="409"/>
      <c r="DG1437" s="409"/>
      <c r="DH1437" s="409"/>
      <c r="DR1437" s="409"/>
      <c r="DS1437" s="409"/>
      <c r="DT1437" s="409"/>
      <c r="DU1437" s="409"/>
      <c r="DV1437" s="409"/>
      <c r="DW1437" s="409"/>
      <c r="DX1437" s="409"/>
      <c r="EH1437" s="409"/>
      <c r="EI1437" s="409"/>
      <c r="EJ1437" s="409"/>
      <c r="EK1437" s="409"/>
      <c r="EL1437" s="409"/>
      <c r="EM1437" s="409"/>
      <c r="EN1437" s="409"/>
      <c r="EX1437" s="409"/>
      <c r="EY1437" s="409"/>
      <c r="EZ1437" s="409"/>
      <c r="FA1437" s="409"/>
      <c r="FB1437" s="409"/>
      <c r="FC1437" s="409"/>
      <c r="FD1437" s="409"/>
      <c r="FN1437" s="409"/>
      <c r="FO1437" s="409"/>
      <c r="FP1437" s="409"/>
      <c r="FQ1437" s="409"/>
      <c r="FR1437" s="409"/>
      <c r="FS1437" s="409"/>
      <c r="FT1437" s="409"/>
      <c r="GD1437" s="409"/>
      <c r="GE1437" s="409"/>
      <c r="GF1437" s="409"/>
      <c r="GG1437" s="409"/>
      <c r="GH1437" s="409"/>
      <c r="GI1437" s="409"/>
      <c r="GJ1437" s="409"/>
      <c r="GT1437" s="409"/>
      <c r="GU1437" s="409"/>
      <c r="GV1437" s="409"/>
      <c r="GW1437" s="409"/>
      <c r="GX1437" s="409"/>
      <c r="GY1437" s="409"/>
      <c r="GZ1437" s="409"/>
      <c r="HJ1437" s="409"/>
      <c r="HK1437" s="409"/>
      <c r="HL1437" s="409"/>
      <c r="HM1437" s="409"/>
      <c r="HN1437" s="409"/>
      <c r="HO1437" s="409"/>
      <c r="HP1437" s="409"/>
      <c r="HZ1437" s="409"/>
      <c r="IA1437" s="409"/>
      <c r="IB1437" s="409"/>
      <c r="IC1437" s="409"/>
      <c r="ID1437" s="409"/>
      <c r="IE1437" s="409"/>
      <c r="IF1437" s="409"/>
      <c r="IP1437" s="409"/>
      <c r="IQ1437" s="409"/>
      <c r="IR1437" s="409"/>
      <c r="IS1437" s="409"/>
      <c r="IT1437" s="409"/>
      <c r="IU1437" s="409"/>
      <c r="IV1437" s="409"/>
    </row>
    <row r="1438" spans="10:256">
      <c r="J1438" s="409"/>
      <c r="K1438" s="409"/>
      <c r="L1438" s="409"/>
      <c r="M1438" s="409"/>
      <c r="N1438" s="409"/>
      <c r="O1438" s="409"/>
      <c r="P1438" s="409"/>
      <c r="Q1438" s="409"/>
      <c r="R1438" s="409"/>
      <c r="S1438" s="409"/>
      <c r="T1438" s="409"/>
      <c r="U1438" s="409"/>
      <c r="V1438" s="409"/>
      <c r="W1438" s="409"/>
      <c r="X1438" s="409"/>
      <c r="AP1438" s="409"/>
      <c r="AQ1438" s="409"/>
      <c r="AR1438" s="409"/>
      <c r="AS1438" s="409"/>
      <c r="AT1438" s="409"/>
      <c r="AU1438" s="409"/>
      <c r="AV1438" s="409"/>
      <c r="BF1438" s="409"/>
      <c r="BG1438" s="409"/>
      <c r="BH1438" s="409"/>
      <c r="BI1438" s="409"/>
      <c r="BJ1438" s="409"/>
      <c r="BK1438" s="409"/>
      <c r="BL1438" s="409"/>
      <c r="BV1438" s="409"/>
      <c r="BW1438" s="409"/>
      <c r="BX1438" s="409"/>
      <c r="BY1438" s="409"/>
      <c r="BZ1438" s="409"/>
      <c r="CA1438" s="409"/>
      <c r="CB1438" s="409"/>
      <c r="CL1438" s="409"/>
      <c r="CM1438" s="409"/>
      <c r="CN1438" s="409"/>
      <c r="CO1438" s="409"/>
      <c r="CP1438" s="409"/>
      <c r="CQ1438" s="409"/>
      <c r="CR1438" s="409"/>
      <c r="DB1438" s="409"/>
      <c r="DC1438" s="409"/>
      <c r="DD1438" s="409"/>
      <c r="DE1438" s="409"/>
      <c r="DF1438" s="409"/>
      <c r="DG1438" s="409"/>
      <c r="DH1438" s="409"/>
      <c r="DR1438" s="409"/>
      <c r="DS1438" s="409"/>
      <c r="DT1438" s="409"/>
      <c r="DU1438" s="409"/>
      <c r="DV1438" s="409"/>
      <c r="DW1438" s="409"/>
      <c r="DX1438" s="409"/>
      <c r="EH1438" s="409"/>
      <c r="EI1438" s="409"/>
      <c r="EJ1438" s="409"/>
      <c r="EK1438" s="409"/>
      <c r="EL1438" s="409"/>
      <c r="EM1438" s="409"/>
      <c r="EN1438" s="409"/>
      <c r="EX1438" s="409"/>
      <c r="EY1438" s="409"/>
      <c r="EZ1438" s="409"/>
      <c r="FA1438" s="409"/>
      <c r="FB1438" s="409"/>
      <c r="FC1438" s="409"/>
      <c r="FD1438" s="409"/>
      <c r="FN1438" s="409"/>
      <c r="FO1438" s="409"/>
      <c r="FP1438" s="409"/>
      <c r="FQ1438" s="409"/>
      <c r="FR1438" s="409"/>
      <c r="FS1438" s="409"/>
      <c r="FT1438" s="409"/>
      <c r="GD1438" s="409"/>
      <c r="GE1438" s="409"/>
      <c r="GF1438" s="409"/>
      <c r="GG1438" s="409"/>
      <c r="GH1438" s="409"/>
      <c r="GI1438" s="409"/>
      <c r="GJ1438" s="409"/>
      <c r="GT1438" s="409"/>
      <c r="GU1438" s="409"/>
      <c r="GV1438" s="409"/>
      <c r="GW1438" s="409"/>
      <c r="GX1438" s="409"/>
      <c r="GY1438" s="409"/>
      <c r="GZ1438" s="409"/>
      <c r="HJ1438" s="409"/>
      <c r="HK1438" s="409"/>
      <c r="HL1438" s="409"/>
      <c r="HM1438" s="409"/>
      <c r="HN1438" s="409"/>
      <c r="HO1438" s="409"/>
      <c r="HP1438" s="409"/>
      <c r="HZ1438" s="409"/>
      <c r="IA1438" s="409"/>
      <c r="IB1438" s="409"/>
      <c r="IC1438" s="409"/>
      <c r="ID1438" s="409"/>
      <c r="IE1438" s="409"/>
      <c r="IF1438" s="409"/>
      <c r="IP1438" s="409"/>
      <c r="IQ1438" s="409"/>
      <c r="IR1438" s="409"/>
      <c r="IS1438" s="409"/>
      <c r="IT1438" s="409"/>
      <c r="IU1438" s="409"/>
      <c r="IV1438" s="409"/>
    </row>
    <row r="1439" spans="10:256">
      <c r="J1439" s="409"/>
      <c r="K1439" s="409"/>
      <c r="L1439" s="409"/>
      <c r="M1439" s="409"/>
      <c r="N1439" s="409"/>
      <c r="O1439" s="409"/>
      <c r="P1439" s="409"/>
      <c r="Q1439" s="409"/>
      <c r="R1439" s="409"/>
      <c r="S1439" s="409"/>
      <c r="T1439" s="409"/>
      <c r="U1439" s="409"/>
      <c r="V1439" s="409"/>
      <c r="W1439" s="409"/>
      <c r="X1439" s="409"/>
      <c r="AP1439" s="409"/>
      <c r="AQ1439" s="409"/>
      <c r="AR1439" s="409"/>
      <c r="AS1439" s="409"/>
      <c r="AT1439" s="409"/>
      <c r="AU1439" s="409"/>
      <c r="AV1439" s="409"/>
      <c r="BF1439" s="409"/>
      <c r="BG1439" s="409"/>
      <c r="BH1439" s="409"/>
      <c r="BI1439" s="409"/>
      <c r="BJ1439" s="409"/>
      <c r="BK1439" s="409"/>
      <c r="BL1439" s="409"/>
      <c r="BV1439" s="409"/>
      <c r="BW1439" s="409"/>
      <c r="BX1439" s="409"/>
      <c r="BY1439" s="409"/>
      <c r="BZ1439" s="409"/>
      <c r="CA1439" s="409"/>
      <c r="CB1439" s="409"/>
      <c r="CL1439" s="409"/>
      <c r="CM1439" s="409"/>
      <c r="CN1439" s="409"/>
      <c r="CO1439" s="409"/>
      <c r="CP1439" s="409"/>
      <c r="CQ1439" s="409"/>
      <c r="CR1439" s="409"/>
      <c r="DB1439" s="409"/>
      <c r="DC1439" s="409"/>
      <c r="DD1439" s="409"/>
      <c r="DE1439" s="409"/>
      <c r="DF1439" s="409"/>
      <c r="DG1439" s="409"/>
      <c r="DH1439" s="409"/>
      <c r="DR1439" s="409"/>
      <c r="DS1439" s="409"/>
      <c r="DT1439" s="409"/>
      <c r="DU1439" s="409"/>
      <c r="DV1439" s="409"/>
      <c r="DW1439" s="409"/>
      <c r="DX1439" s="409"/>
      <c r="EH1439" s="409"/>
      <c r="EI1439" s="409"/>
      <c r="EJ1439" s="409"/>
      <c r="EK1439" s="409"/>
      <c r="EL1439" s="409"/>
      <c r="EM1439" s="409"/>
      <c r="EN1439" s="409"/>
      <c r="EX1439" s="409"/>
      <c r="EY1439" s="409"/>
      <c r="EZ1439" s="409"/>
      <c r="FA1439" s="409"/>
      <c r="FB1439" s="409"/>
      <c r="FC1439" s="409"/>
      <c r="FD1439" s="409"/>
      <c r="FN1439" s="409"/>
      <c r="FO1439" s="409"/>
      <c r="FP1439" s="409"/>
      <c r="FQ1439" s="409"/>
      <c r="FR1439" s="409"/>
      <c r="FS1439" s="409"/>
      <c r="FT1439" s="409"/>
      <c r="GD1439" s="409"/>
      <c r="GE1439" s="409"/>
      <c r="GF1439" s="409"/>
      <c r="GG1439" s="409"/>
      <c r="GH1439" s="409"/>
      <c r="GI1439" s="409"/>
      <c r="GJ1439" s="409"/>
      <c r="GT1439" s="409"/>
      <c r="GU1439" s="409"/>
      <c r="GV1439" s="409"/>
      <c r="GW1439" s="409"/>
      <c r="GX1439" s="409"/>
      <c r="GY1439" s="409"/>
      <c r="GZ1439" s="409"/>
      <c r="HJ1439" s="409"/>
      <c r="HK1439" s="409"/>
      <c r="HL1439" s="409"/>
      <c r="HM1439" s="409"/>
      <c r="HN1439" s="409"/>
      <c r="HO1439" s="409"/>
      <c r="HP1439" s="409"/>
      <c r="HZ1439" s="409"/>
      <c r="IA1439" s="409"/>
      <c r="IB1439" s="409"/>
      <c r="IC1439" s="409"/>
      <c r="ID1439" s="409"/>
      <c r="IE1439" s="409"/>
      <c r="IF1439" s="409"/>
      <c r="IP1439" s="409"/>
      <c r="IQ1439" s="409"/>
      <c r="IR1439" s="409"/>
      <c r="IS1439" s="409"/>
      <c r="IT1439" s="409"/>
      <c r="IU1439" s="409"/>
      <c r="IV1439" s="409"/>
    </row>
    <row r="1440" spans="10:256">
      <c r="J1440" s="409"/>
      <c r="K1440" s="409"/>
      <c r="L1440" s="409"/>
      <c r="M1440" s="409"/>
      <c r="N1440" s="409"/>
      <c r="O1440" s="409"/>
      <c r="P1440" s="409"/>
      <c r="Q1440" s="409"/>
      <c r="R1440" s="409"/>
      <c r="S1440" s="409"/>
      <c r="T1440" s="409"/>
      <c r="U1440" s="409"/>
      <c r="V1440" s="409"/>
      <c r="W1440" s="409"/>
      <c r="X1440" s="409"/>
      <c r="AP1440" s="409"/>
      <c r="AQ1440" s="409"/>
      <c r="AR1440" s="409"/>
      <c r="AS1440" s="409"/>
      <c r="AT1440" s="409"/>
      <c r="AU1440" s="409"/>
      <c r="AV1440" s="409"/>
      <c r="BF1440" s="409"/>
      <c r="BG1440" s="409"/>
      <c r="BH1440" s="409"/>
      <c r="BI1440" s="409"/>
      <c r="BJ1440" s="409"/>
      <c r="BK1440" s="409"/>
      <c r="BL1440" s="409"/>
      <c r="BV1440" s="409"/>
      <c r="BW1440" s="409"/>
      <c r="BX1440" s="409"/>
      <c r="BY1440" s="409"/>
      <c r="BZ1440" s="409"/>
      <c r="CA1440" s="409"/>
      <c r="CB1440" s="409"/>
      <c r="CL1440" s="409"/>
      <c r="CM1440" s="409"/>
      <c r="CN1440" s="409"/>
      <c r="CO1440" s="409"/>
      <c r="CP1440" s="409"/>
      <c r="CQ1440" s="409"/>
      <c r="CR1440" s="409"/>
      <c r="DB1440" s="409"/>
      <c r="DC1440" s="409"/>
      <c r="DD1440" s="409"/>
      <c r="DE1440" s="409"/>
      <c r="DF1440" s="409"/>
      <c r="DG1440" s="409"/>
      <c r="DH1440" s="409"/>
      <c r="DR1440" s="409"/>
      <c r="DS1440" s="409"/>
      <c r="DT1440" s="409"/>
      <c r="DU1440" s="409"/>
      <c r="DV1440" s="409"/>
      <c r="DW1440" s="409"/>
      <c r="DX1440" s="409"/>
      <c r="EH1440" s="409"/>
      <c r="EI1440" s="409"/>
      <c r="EJ1440" s="409"/>
      <c r="EK1440" s="409"/>
      <c r="EL1440" s="409"/>
      <c r="EM1440" s="409"/>
      <c r="EN1440" s="409"/>
      <c r="EX1440" s="409"/>
      <c r="EY1440" s="409"/>
      <c r="EZ1440" s="409"/>
      <c r="FA1440" s="409"/>
      <c r="FB1440" s="409"/>
      <c r="FC1440" s="409"/>
      <c r="FD1440" s="409"/>
      <c r="FN1440" s="409"/>
      <c r="FO1440" s="409"/>
      <c r="FP1440" s="409"/>
      <c r="FQ1440" s="409"/>
      <c r="FR1440" s="409"/>
      <c r="FS1440" s="409"/>
      <c r="FT1440" s="409"/>
      <c r="GD1440" s="409"/>
      <c r="GE1440" s="409"/>
      <c r="GF1440" s="409"/>
      <c r="GG1440" s="409"/>
      <c r="GH1440" s="409"/>
      <c r="GI1440" s="409"/>
      <c r="GJ1440" s="409"/>
      <c r="GT1440" s="409"/>
      <c r="GU1440" s="409"/>
      <c r="GV1440" s="409"/>
      <c r="GW1440" s="409"/>
      <c r="GX1440" s="409"/>
      <c r="GY1440" s="409"/>
      <c r="GZ1440" s="409"/>
      <c r="HJ1440" s="409"/>
      <c r="HK1440" s="409"/>
      <c r="HL1440" s="409"/>
      <c r="HM1440" s="409"/>
      <c r="HN1440" s="409"/>
      <c r="HO1440" s="409"/>
      <c r="HP1440" s="409"/>
      <c r="HZ1440" s="409"/>
      <c r="IA1440" s="409"/>
      <c r="IB1440" s="409"/>
      <c r="IC1440" s="409"/>
      <c r="ID1440" s="409"/>
      <c r="IE1440" s="409"/>
      <c r="IF1440" s="409"/>
      <c r="IP1440" s="409"/>
      <c r="IQ1440" s="409"/>
      <c r="IR1440" s="409"/>
      <c r="IS1440" s="409"/>
      <c r="IT1440" s="409"/>
      <c r="IU1440" s="409"/>
      <c r="IV1440" s="409"/>
    </row>
    <row r="1441" spans="10:256">
      <c r="J1441" s="409"/>
      <c r="K1441" s="409"/>
      <c r="L1441" s="409"/>
      <c r="M1441" s="409"/>
      <c r="N1441" s="409"/>
      <c r="O1441" s="409"/>
      <c r="P1441" s="409"/>
      <c r="Q1441" s="409"/>
      <c r="R1441" s="409"/>
      <c r="S1441" s="409"/>
      <c r="T1441" s="409"/>
      <c r="U1441" s="409"/>
      <c r="V1441" s="409"/>
      <c r="W1441" s="409"/>
      <c r="X1441" s="409"/>
      <c r="AP1441" s="409"/>
      <c r="AQ1441" s="409"/>
      <c r="AR1441" s="409"/>
      <c r="AS1441" s="409"/>
      <c r="AT1441" s="409"/>
      <c r="AU1441" s="409"/>
      <c r="AV1441" s="409"/>
      <c r="BF1441" s="409"/>
      <c r="BG1441" s="409"/>
      <c r="BH1441" s="409"/>
      <c r="BI1441" s="409"/>
      <c r="BJ1441" s="409"/>
      <c r="BK1441" s="409"/>
      <c r="BL1441" s="409"/>
      <c r="BV1441" s="409"/>
      <c r="BW1441" s="409"/>
      <c r="BX1441" s="409"/>
      <c r="BY1441" s="409"/>
      <c r="BZ1441" s="409"/>
      <c r="CA1441" s="409"/>
      <c r="CB1441" s="409"/>
      <c r="CL1441" s="409"/>
      <c r="CM1441" s="409"/>
      <c r="CN1441" s="409"/>
      <c r="CO1441" s="409"/>
      <c r="CP1441" s="409"/>
      <c r="CQ1441" s="409"/>
      <c r="CR1441" s="409"/>
      <c r="DB1441" s="409"/>
      <c r="DC1441" s="409"/>
      <c r="DD1441" s="409"/>
      <c r="DE1441" s="409"/>
      <c r="DF1441" s="409"/>
      <c r="DG1441" s="409"/>
      <c r="DH1441" s="409"/>
      <c r="DR1441" s="409"/>
      <c r="DS1441" s="409"/>
      <c r="DT1441" s="409"/>
      <c r="DU1441" s="409"/>
      <c r="DV1441" s="409"/>
      <c r="DW1441" s="409"/>
      <c r="DX1441" s="409"/>
      <c r="EH1441" s="409"/>
      <c r="EI1441" s="409"/>
      <c r="EJ1441" s="409"/>
      <c r="EK1441" s="409"/>
      <c r="EL1441" s="409"/>
      <c r="EM1441" s="409"/>
      <c r="EN1441" s="409"/>
      <c r="EX1441" s="409"/>
      <c r="EY1441" s="409"/>
      <c r="EZ1441" s="409"/>
      <c r="FA1441" s="409"/>
      <c r="FB1441" s="409"/>
      <c r="FC1441" s="409"/>
      <c r="FD1441" s="409"/>
      <c r="FN1441" s="409"/>
      <c r="FO1441" s="409"/>
      <c r="FP1441" s="409"/>
      <c r="FQ1441" s="409"/>
      <c r="FR1441" s="409"/>
      <c r="FS1441" s="409"/>
      <c r="FT1441" s="409"/>
      <c r="GD1441" s="409"/>
      <c r="GE1441" s="409"/>
      <c r="GF1441" s="409"/>
      <c r="GG1441" s="409"/>
      <c r="GH1441" s="409"/>
      <c r="GI1441" s="409"/>
      <c r="GJ1441" s="409"/>
      <c r="GT1441" s="409"/>
      <c r="GU1441" s="409"/>
      <c r="GV1441" s="409"/>
      <c r="GW1441" s="409"/>
      <c r="GX1441" s="409"/>
      <c r="GY1441" s="409"/>
      <c r="GZ1441" s="409"/>
      <c r="HJ1441" s="409"/>
      <c r="HK1441" s="409"/>
      <c r="HL1441" s="409"/>
      <c r="HM1441" s="409"/>
      <c r="HN1441" s="409"/>
      <c r="HO1441" s="409"/>
      <c r="HP1441" s="409"/>
      <c r="HZ1441" s="409"/>
      <c r="IA1441" s="409"/>
      <c r="IB1441" s="409"/>
      <c r="IC1441" s="409"/>
      <c r="ID1441" s="409"/>
      <c r="IE1441" s="409"/>
      <c r="IF1441" s="409"/>
      <c r="IP1441" s="409"/>
      <c r="IQ1441" s="409"/>
      <c r="IR1441" s="409"/>
      <c r="IS1441" s="409"/>
      <c r="IT1441" s="409"/>
      <c r="IU1441" s="409"/>
      <c r="IV1441" s="409"/>
    </row>
    <row r="1442" spans="10:256">
      <c r="J1442" s="409"/>
      <c r="K1442" s="409"/>
      <c r="L1442" s="409"/>
      <c r="M1442" s="409"/>
      <c r="N1442" s="409"/>
      <c r="O1442" s="409"/>
      <c r="P1442" s="409"/>
      <c r="Q1442" s="409"/>
      <c r="R1442" s="409"/>
      <c r="S1442" s="409"/>
      <c r="T1442" s="409"/>
      <c r="U1442" s="409"/>
      <c r="V1442" s="409"/>
      <c r="W1442" s="409"/>
      <c r="X1442" s="409"/>
      <c r="AP1442" s="409"/>
      <c r="AQ1442" s="409"/>
      <c r="AR1442" s="409"/>
      <c r="AS1442" s="409"/>
      <c r="AT1442" s="409"/>
      <c r="AU1442" s="409"/>
      <c r="AV1442" s="409"/>
      <c r="BF1442" s="409"/>
      <c r="BG1442" s="409"/>
      <c r="BH1442" s="409"/>
      <c r="BI1442" s="409"/>
      <c r="BJ1442" s="409"/>
      <c r="BK1442" s="409"/>
      <c r="BL1442" s="409"/>
      <c r="BV1442" s="409"/>
      <c r="BW1442" s="409"/>
      <c r="BX1442" s="409"/>
      <c r="BY1442" s="409"/>
      <c r="BZ1442" s="409"/>
      <c r="CA1442" s="409"/>
      <c r="CB1442" s="409"/>
      <c r="CL1442" s="409"/>
      <c r="CM1442" s="409"/>
      <c r="CN1442" s="409"/>
      <c r="CO1442" s="409"/>
      <c r="CP1442" s="409"/>
      <c r="CQ1442" s="409"/>
      <c r="CR1442" s="409"/>
      <c r="DB1442" s="409"/>
      <c r="DC1442" s="409"/>
      <c r="DD1442" s="409"/>
      <c r="DE1442" s="409"/>
      <c r="DF1442" s="409"/>
      <c r="DG1442" s="409"/>
      <c r="DH1442" s="409"/>
      <c r="DR1442" s="409"/>
      <c r="DS1442" s="409"/>
      <c r="DT1442" s="409"/>
      <c r="DU1442" s="409"/>
      <c r="DV1442" s="409"/>
      <c r="DW1442" s="409"/>
      <c r="DX1442" s="409"/>
      <c r="EH1442" s="409"/>
      <c r="EI1442" s="409"/>
      <c r="EJ1442" s="409"/>
      <c r="EK1442" s="409"/>
      <c r="EL1442" s="409"/>
      <c r="EM1442" s="409"/>
      <c r="EN1442" s="409"/>
      <c r="EX1442" s="409"/>
      <c r="EY1442" s="409"/>
      <c r="EZ1442" s="409"/>
      <c r="FA1442" s="409"/>
      <c r="FB1442" s="409"/>
      <c r="FC1442" s="409"/>
      <c r="FD1442" s="409"/>
      <c r="FN1442" s="409"/>
      <c r="FO1442" s="409"/>
      <c r="FP1442" s="409"/>
      <c r="FQ1442" s="409"/>
      <c r="FR1442" s="409"/>
      <c r="FS1442" s="409"/>
      <c r="FT1442" s="409"/>
      <c r="GD1442" s="409"/>
      <c r="GE1442" s="409"/>
      <c r="GF1442" s="409"/>
      <c r="GG1442" s="409"/>
      <c r="GH1442" s="409"/>
      <c r="GI1442" s="409"/>
      <c r="GJ1442" s="409"/>
      <c r="GT1442" s="409"/>
      <c r="GU1442" s="409"/>
      <c r="GV1442" s="409"/>
      <c r="GW1442" s="409"/>
      <c r="GX1442" s="409"/>
      <c r="GY1442" s="409"/>
      <c r="GZ1442" s="409"/>
      <c r="HJ1442" s="409"/>
      <c r="HK1442" s="409"/>
      <c r="HL1442" s="409"/>
      <c r="HM1442" s="409"/>
      <c r="HN1442" s="409"/>
      <c r="HO1442" s="409"/>
      <c r="HP1442" s="409"/>
      <c r="HZ1442" s="409"/>
      <c r="IA1442" s="409"/>
      <c r="IB1442" s="409"/>
      <c r="IC1442" s="409"/>
      <c r="ID1442" s="409"/>
      <c r="IE1442" s="409"/>
      <c r="IF1442" s="409"/>
      <c r="IP1442" s="409"/>
      <c r="IQ1442" s="409"/>
      <c r="IR1442" s="409"/>
      <c r="IS1442" s="409"/>
      <c r="IT1442" s="409"/>
      <c r="IU1442" s="409"/>
      <c r="IV1442" s="409"/>
    </row>
    <row r="1443" spans="10:256">
      <c r="J1443" s="409"/>
      <c r="K1443" s="409"/>
      <c r="L1443" s="409"/>
      <c r="M1443" s="409"/>
      <c r="N1443" s="409"/>
      <c r="O1443" s="409"/>
      <c r="P1443" s="409"/>
      <c r="Q1443" s="409"/>
      <c r="R1443" s="409"/>
      <c r="S1443" s="409"/>
      <c r="T1443" s="409"/>
      <c r="U1443" s="409"/>
      <c r="V1443" s="409"/>
      <c r="W1443" s="409"/>
      <c r="X1443" s="409"/>
      <c r="AP1443" s="409"/>
      <c r="AQ1443" s="409"/>
      <c r="AR1443" s="409"/>
      <c r="AS1443" s="409"/>
      <c r="AT1443" s="409"/>
      <c r="AU1443" s="409"/>
      <c r="AV1443" s="409"/>
      <c r="BF1443" s="409"/>
      <c r="BG1443" s="409"/>
      <c r="BH1443" s="409"/>
      <c r="BI1443" s="409"/>
      <c r="BJ1443" s="409"/>
      <c r="BK1443" s="409"/>
      <c r="BL1443" s="409"/>
      <c r="BV1443" s="409"/>
      <c r="BW1443" s="409"/>
      <c r="BX1443" s="409"/>
      <c r="BY1443" s="409"/>
      <c r="BZ1443" s="409"/>
      <c r="CA1443" s="409"/>
      <c r="CB1443" s="409"/>
      <c r="CL1443" s="409"/>
      <c r="CM1443" s="409"/>
      <c r="CN1443" s="409"/>
      <c r="CO1443" s="409"/>
      <c r="CP1443" s="409"/>
      <c r="CQ1443" s="409"/>
      <c r="CR1443" s="409"/>
      <c r="DB1443" s="409"/>
      <c r="DC1443" s="409"/>
      <c r="DD1443" s="409"/>
      <c r="DE1443" s="409"/>
      <c r="DF1443" s="409"/>
      <c r="DG1443" s="409"/>
      <c r="DH1443" s="409"/>
      <c r="DR1443" s="409"/>
      <c r="DS1443" s="409"/>
      <c r="DT1443" s="409"/>
      <c r="DU1443" s="409"/>
      <c r="DV1443" s="409"/>
      <c r="DW1443" s="409"/>
      <c r="DX1443" s="409"/>
      <c r="EH1443" s="409"/>
      <c r="EI1443" s="409"/>
      <c r="EJ1443" s="409"/>
      <c r="EK1443" s="409"/>
      <c r="EL1443" s="409"/>
      <c r="EM1443" s="409"/>
      <c r="EN1443" s="409"/>
      <c r="EX1443" s="409"/>
      <c r="EY1443" s="409"/>
      <c r="EZ1443" s="409"/>
      <c r="FA1443" s="409"/>
      <c r="FB1443" s="409"/>
      <c r="FC1443" s="409"/>
      <c r="FD1443" s="409"/>
      <c r="FN1443" s="409"/>
      <c r="FO1443" s="409"/>
      <c r="FP1443" s="409"/>
      <c r="FQ1443" s="409"/>
      <c r="FR1443" s="409"/>
      <c r="FS1443" s="409"/>
      <c r="FT1443" s="409"/>
      <c r="GD1443" s="409"/>
      <c r="GE1443" s="409"/>
      <c r="GF1443" s="409"/>
      <c r="GG1443" s="409"/>
      <c r="GH1443" s="409"/>
      <c r="GI1443" s="409"/>
      <c r="GJ1443" s="409"/>
      <c r="GT1443" s="409"/>
      <c r="GU1443" s="409"/>
      <c r="GV1443" s="409"/>
      <c r="GW1443" s="409"/>
      <c r="GX1443" s="409"/>
      <c r="GY1443" s="409"/>
      <c r="GZ1443" s="409"/>
      <c r="HJ1443" s="409"/>
      <c r="HK1443" s="409"/>
      <c r="HL1443" s="409"/>
      <c r="HM1443" s="409"/>
      <c r="HN1443" s="409"/>
      <c r="HO1443" s="409"/>
      <c r="HP1443" s="409"/>
      <c r="HZ1443" s="409"/>
      <c r="IA1443" s="409"/>
      <c r="IB1443" s="409"/>
      <c r="IC1443" s="409"/>
      <c r="ID1443" s="409"/>
      <c r="IE1443" s="409"/>
      <c r="IF1443" s="409"/>
      <c r="IP1443" s="409"/>
      <c r="IQ1443" s="409"/>
      <c r="IR1443" s="409"/>
      <c r="IS1443" s="409"/>
      <c r="IT1443" s="409"/>
      <c r="IU1443" s="409"/>
      <c r="IV1443" s="409"/>
    </row>
    <row r="1444" spans="10:256">
      <c r="J1444" s="409"/>
      <c r="K1444" s="409"/>
      <c r="L1444" s="409"/>
      <c r="M1444" s="409"/>
      <c r="N1444" s="409"/>
      <c r="O1444" s="409"/>
      <c r="P1444" s="409"/>
      <c r="Q1444" s="409"/>
      <c r="R1444" s="409"/>
      <c r="S1444" s="409"/>
      <c r="T1444" s="409"/>
      <c r="U1444" s="409"/>
      <c r="V1444" s="409"/>
      <c r="W1444" s="409"/>
      <c r="X1444" s="409"/>
      <c r="AP1444" s="409"/>
      <c r="AQ1444" s="409"/>
      <c r="AR1444" s="409"/>
      <c r="AS1444" s="409"/>
      <c r="AT1444" s="409"/>
      <c r="AU1444" s="409"/>
      <c r="AV1444" s="409"/>
      <c r="BF1444" s="409"/>
      <c r="BG1444" s="409"/>
      <c r="BH1444" s="409"/>
      <c r="BI1444" s="409"/>
      <c r="BJ1444" s="409"/>
      <c r="BK1444" s="409"/>
      <c r="BL1444" s="409"/>
      <c r="BV1444" s="409"/>
      <c r="BW1444" s="409"/>
      <c r="BX1444" s="409"/>
      <c r="BY1444" s="409"/>
      <c r="BZ1444" s="409"/>
      <c r="CA1444" s="409"/>
      <c r="CB1444" s="409"/>
      <c r="CL1444" s="409"/>
      <c r="CM1444" s="409"/>
      <c r="CN1444" s="409"/>
      <c r="CO1444" s="409"/>
      <c r="CP1444" s="409"/>
      <c r="CQ1444" s="409"/>
      <c r="CR1444" s="409"/>
      <c r="DB1444" s="409"/>
      <c r="DC1444" s="409"/>
      <c r="DD1444" s="409"/>
      <c r="DE1444" s="409"/>
      <c r="DF1444" s="409"/>
      <c r="DG1444" s="409"/>
      <c r="DH1444" s="409"/>
      <c r="DR1444" s="409"/>
      <c r="DS1444" s="409"/>
      <c r="DT1444" s="409"/>
      <c r="DU1444" s="409"/>
      <c r="DV1444" s="409"/>
      <c r="DW1444" s="409"/>
      <c r="DX1444" s="409"/>
      <c r="EH1444" s="409"/>
      <c r="EI1444" s="409"/>
      <c r="EJ1444" s="409"/>
      <c r="EK1444" s="409"/>
      <c r="EL1444" s="409"/>
      <c r="EM1444" s="409"/>
      <c r="EN1444" s="409"/>
      <c r="EX1444" s="409"/>
      <c r="EY1444" s="409"/>
      <c r="EZ1444" s="409"/>
      <c r="FA1444" s="409"/>
      <c r="FB1444" s="409"/>
      <c r="FC1444" s="409"/>
      <c r="FD1444" s="409"/>
      <c r="FN1444" s="409"/>
      <c r="FO1444" s="409"/>
      <c r="FP1444" s="409"/>
      <c r="FQ1444" s="409"/>
      <c r="FR1444" s="409"/>
      <c r="FS1444" s="409"/>
      <c r="FT1444" s="409"/>
      <c r="GD1444" s="409"/>
      <c r="GE1444" s="409"/>
      <c r="GF1444" s="409"/>
      <c r="GG1444" s="409"/>
      <c r="GH1444" s="409"/>
      <c r="GI1444" s="409"/>
      <c r="GJ1444" s="409"/>
      <c r="GT1444" s="409"/>
      <c r="GU1444" s="409"/>
      <c r="GV1444" s="409"/>
      <c r="GW1444" s="409"/>
      <c r="GX1444" s="409"/>
      <c r="GY1444" s="409"/>
      <c r="GZ1444" s="409"/>
      <c r="HJ1444" s="409"/>
      <c r="HK1444" s="409"/>
      <c r="HL1444" s="409"/>
      <c r="HM1444" s="409"/>
      <c r="HN1444" s="409"/>
      <c r="HO1444" s="409"/>
      <c r="HP1444" s="409"/>
      <c r="HZ1444" s="409"/>
      <c r="IA1444" s="409"/>
      <c r="IB1444" s="409"/>
      <c r="IC1444" s="409"/>
      <c r="ID1444" s="409"/>
      <c r="IE1444" s="409"/>
      <c r="IF1444" s="409"/>
      <c r="IP1444" s="409"/>
      <c r="IQ1444" s="409"/>
      <c r="IR1444" s="409"/>
      <c r="IS1444" s="409"/>
      <c r="IT1444" s="409"/>
      <c r="IU1444" s="409"/>
      <c r="IV1444" s="409"/>
    </row>
    <row r="1445" spans="10:256">
      <c r="J1445" s="409"/>
      <c r="K1445" s="409"/>
      <c r="L1445" s="409"/>
      <c r="M1445" s="409"/>
      <c r="N1445" s="409"/>
      <c r="O1445" s="409"/>
      <c r="P1445" s="409"/>
      <c r="Q1445" s="409"/>
      <c r="R1445" s="409"/>
      <c r="S1445" s="409"/>
      <c r="T1445" s="409"/>
      <c r="U1445" s="409"/>
      <c r="V1445" s="409"/>
      <c r="W1445" s="409"/>
      <c r="X1445" s="409"/>
      <c r="AP1445" s="409"/>
      <c r="AQ1445" s="409"/>
      <c r="AR1445" s="409"/>
      <c r="AS1445" s="409"/>
      <c r="AT1445" s="409"/>
      <c r="AU1445" s="409"/>
      <c r="AV1445" s="409"/>
      <c r="BF1445" s="409"/>
      <c r="BG1445" s="409"/>
      <c r="BH1445" s="409"/>
      <c r="BI1445" s="409"/>
      <c r="BJ1445" s="409"/>
      <c r="BK1445" s="409"/>
      <c r="BL1445" s="409"/>
      <c r="BV1445" s="409"/>
      <c r="BW1445" s="409"/>
      <c r="BX1445" s="409"/>
      <c r="BY1445" s="409"/>
      <c r="BZ1445" s="409"/>
      <c r="CA1445" s="409"/>
      <c r="CB1445" s="409"/>
      <c r="CL1445" s="409"/>
      <c r="CM1445" s="409"/>
      <c r="CN1445" s="409"/>
      <c r="CO1445" s="409"/>
      <c r="CP1445" s="409"/>
      <c r="CQ1445" s="409"/>
      <c r="CR1445" s="409"/>
      <c r="DB1445" s="409"/>
      <c r="DC1445" s="409"/>
      <c r="DD1445" s="409"/>
      <c r="DE1445" s="409"/>
      <c r="DF1445" s="409"/>
      <c r="DG1445" s="409"/>
      <c r="DH1445" s="409"/>
      <c r="DR1445" s="409"/>
      <c r="DS1445" s="409"/>
      <c r="DT1445" s="409"/>
      <c r="DU1445" s="409"/>
      <c r="DV1445" s="409"/>
      <c r="DW1445" s="409"/>
      <c r="DX1445" s="409"/>
      <c r="EH1445" s="409"/>
      <c r="EI1445" s="409"/>
      <c r="EJ1445" s="409"/>
      <c r="EK1445" s="409"/>
      <c r="EL1445" s="409"/>
      <c r="EM1445" s="409"/>
      <c r="EN1445" s="409"/>
      <c r="EX1445" s="409"/>
      <c r="EY1445" s="409"/>
      <c r="EZ1445" s="409"/>
      <c r="FA1445" s="409"/>
      <c r="FB1445" s="409"/>
      <c r="FC1445" s="409"/>
      <c r="FD1445" s="409"/>
      <c r="FN1445" s="409"/>
      <c r="FO1445" s="409"/>
      <c r="FP1445" s="409"/>
      <c r="FQ1445" s="409"/>
      <c r="FR1445" s="409"/>
      <c r="FS1445" s="409"/>
      <c r="FT1445" s="409"/>
      <c r="GD1445" s="409"/>
      <c r="GE1445" s="409"/>
      <c r="GF1445" s="409"/>
      <c r="GG1445" s="409"/>
      <c r="GH1445" s="409"/>
      <c r="GI1445" s="409"/>
      <c r="GJ1445" s="409"/>
      <c r="GT1445" s="409"/>
      <c r="GU1445" s="409"/>
      <c r="GV1445" s="409"/>
      <c r="GW1445" s="409"/>
      <c r="GX1445" s="409"/>
      <c r="GY1445" s="409"/>
      <c r="GZ1445" s="409"/>
      <c r="HJ1445" s="409"/>
      <c r="HK1445" s="409"/>
      <c r="HL1445" s="409"/>
      <c r="HM1445" s="409"/>
      <c r="HN1445" s="409"/>
      <c r="HO1445" s="409"/>
      <c r="HP1445" s="409"/>
      <c r="HZ1445" s="409"/>
      <c r="IA1445" s="409"/>
      <c r="IB1445" s="409"/>
      <c r="IC1445" s="409"/>
      <c r="ID1445" s="409"/>
      <c r="IE1445" s="409"/>
      <c r="IF1445" s="409"/>
      <c r="IP1445" s="409"/>
      <c r="IQ1445" s="409"/>
      <c r="IR1445" s="409"/>
      <c r="IS1445" s="409"/>
      <c r="IT1445" s="409"/>
      <c r="IU1445" s="409"/>
      <c r="IV1445" s="409"/>
    </row>
    <row r="1446" spans="10:256">
      <c r="J1446" s="409"/>
      <c r="K1446" s="409"/>
      <c r="L1446" s="409"/>
      <c r="M1446" s="409"/>
      <c r="N1446" s="409"/>
      <c r="O1446" s="409"/>
      <c r="P1446" s="409"/>
      <c r="Q1446" s="409"/>
      <c r="R1446" s="409"/>
      <c r="S1446" s="409"/>
      <c r="T1446" s="409"/>
      <c r="U1446" s="409"/>
      <c r="V1446" s="409"/>
      <c r="W1446" s="409"/>
      <c r="X1446" s="409"/>
      <c r="AP1446" s="409"/>
      <c r="AQ1446" s="409"/>
      <c r="AR1446" s="409"/>
      <c r="AS1446" s="409"/>
      <c r="AT1446" s="409"/>
      <c r="AU1446" s="409"/>
      <c r="AV1446" s="409"/>
      <c r="BF1446" s="409"/>
      <c r="BG1446" s="409"/>
      <c r="BH1446" s="409"/>
      <c r="BI1446" s="409"/>
      <c r="BJ1446" s="409"/>
      <c r="BK1446" s="409"/>
      <c r="BL1446" s="409"/>
      <c r="BV1446" s="409"/>
      <c r="BW1446" s="409"/>
      <c r="BX1446" s="409"/>
      <c r="BY1446" s="409"/>
      <c r="BZ1446" s="409"/>
      <c r="CA1446" s="409"/>
      <c r="CB1446" s="409"/>
      <c r="CL1446" s="409"/>
      <c r="CM1446" s="409"/>
      <c r="CN1446" s="409"/>
      <c r="CO1446" s="409"/>
      <c r="CP1446" s="409"/>
      <c r="CQ1446" s="409"/>
      <c r="CR1446" s="409"/>
      <c r="DB1446" s="409"/>
      <c r="DC1446" s="409"/>
      <c r="DD1446" s="409"/>
      <c r="DE1446" s="409"/>
      <c r="DF1446" s="409"/>
      <c r="DG1446" s="409"/>
      <c r="DH1446" s="409"/>
      <c r="DR1446" s="409"/>
      <c r="DS1446" s="409"/>
      <c r="DT1446" s="409"/>
      <c r="DU1446" s="409"/>
      <c r="DV1446" s="409"/>
      <c r="DW1446" s="409"/>
      <c r="DX1446" s="409"/>
      <c r="EH1446" s="409"/>
      <c r="EI1446" s="409"/>
      <c r="EJ1446" s="409"/>
      <c r="EK1446" s="409"/>
      <c r="EL1446" s="409"/>
      <c r="EM1446" s="409"/>
      <c r="EN1446" s="409"/>
      <c r="EX1446" s="409"/>
      <c r="EY1446" s="409"/>
      <c r="EZ1446" s="409"/>
      <c r="FA1446" s="409"/>
      <c r="FB1446" s="409"/>
      <c r="FC1446" s="409"/>
      <c r="FD1446" s="409"/>
      <c r="FN1446" s="409"/>
      <c r="FO1446" s="409"/>
      <c r="FP1446" s="409"/>
      <c r="FQ1446" s="409"/>
      <c r="FR1446" s="409"/>
      <c r="FS1446" s="409"/>
      <c r="FT1446" s="409"/>
      <c r="GD1446" s="409"/>
      <c r="GE1446" s="409"/>
      <c r="GF1446" s="409"/>
      <c r="GG1446" s="409"/>
      <c r="GH1446" s="409"/>
      <c r="GI1446" s="409"/>
      <c r="GJ1446" s="409"/>
      <c r="GT1446" s="409"/>
      <c r="GU1446" s="409"/>
      <c r="GV1446" s="409"/>
      <c r="GW1446" s="409"/>
      <c r="GX1446" s="409"/>
      <c r="GY1446" s="409"/>
      <c r="GZ1446" s="409"/>
      <c r="HJ1446" s="409"/>
      <c r="HK1446" s="409"/>
      <c r="HL1446" s="409"/>
      <c r="HM1446" s="409"/>
      <c r="HN1446" s="409"/>
      <c r="HO1446" s="409"/>
      <c r="HP1446" s="409"/>
      <c r="HZ1446" s="409"/>
      <c r="IA1446" s="409"/>
      <c r="IB1446" s="409"/>
      <c r="IC1446" s="409"/>
      <c r="ID1446" s="409"/>
      <c r="IE1446" s="409"/>
      <c r="IF1446" s="409"/>
      <c r="IP1446" s="409"/>
      <c r="IQ1446" s="409"/>
      <c r="IR1446" s="409"/>
      <c r="IS1446" s="409"/>
      <c r="IT1446" s="409"/>
      <c r="IU1446" s="409"/>
      <c r="IV1446" s="409"/>
    </row>
    <row r="1447" spans="10:256">
      <c r="J1447" s="409"/>
      <c r="K1447" s="409"/>
      <c r="L1447" s="409"/>
      <c r="M1447" s="409"/>
      <c r="N1447" s="409"/>
      <c r="O1447" s="409"/>
      <c r="P1447" s="409"/>
      <c r="Q1447" s="409"/>
      <c r="R1447" s="409"/>
      <c r="S1447" s="409"/>
      <c r="T1447" s="409"/>
      <c r="U1447" s="409"/>
      <c r="V1447" s="409"/>
      <c r="W1447" s="409"/>
      <c r="X1447" s="409"/>
      <c r="AP1447" s="409"/>
      <c r="AQ1447" s="409"/>
      <c r="AR1447" s="409"/>
      <c r="AS1447" s="409"/>
      <c r="AT1447" s="409"/>
      <c r="AU1447" s="409"/>
      <c r="AV1447" s="409"/>
      <c r="BF1447" s="409"/>
      <c r="BG1447" s="409"/>
      <c r="BH1447" s="409"/>
      <c r="BI1447" s="409"/>
      <c r="BJ1447" s="409"/>
      <c r="BK1447" s="409"/>
      <c r="BL1447" s="409"/>
      <c r="BV1447" s="409"/>
      <c r="BW1447" s="409"/>
      <c r="BX1447" s="409"/>
      <c r="BY1447" s="409"/>
      <c r="BZ1447" s="409"/>
      <c r="CA1447" s="409"/>
      <c r="CB1447" s="409"/>
      <c r="CL1447" s="409"/>
      <c r="CM1447" s="409"/>
      <c r="CN1447" s="409"/>
      <c r="CO1447" s="409"/>
      <c r="CP1447" s="409"/>
      <c r="CQ1447" s="409"/>
      <c r="CR1447" s="409"/>
      <c r="DB1447" s="409"/>
      <c r="DC1447" s="409"/>
      <c r="DD1447" s="409"/>
      <c r="DE1447" s="409"/>
      <c r="DF1447" s="409"/>
      <c r="DG1447" s="409"/>
      <c r="DH1447" s="409"/>
      <c r="DR1447" s="409"/>
      <c r="DS1447" s="409"/>
      <c r="DT1447" s="409"/>
      <c r="DU1447" s="409"/>
      <c r="DV1447" s="409"/>
      <c r="DW1447" s="409"/>
      <c r="DX1447" s="409"/>
      <c r="EH1447" s="409"/>
      <c r="EI1447" s="409"/>
      <c r="EJ1447" s="409"/>
      <c r="EK1447" s="409"/>
      <c r="EL1447" s="409"/>
      <c r="EM1447" s="409"/>
      <c r="EN1447" s="409"/>
      <c r="EX1447" s="409"/>
      <c r="EY1447" s="409"/>
      <c r="EZ1447" s="409"/>
      <c r="FA1447" s="409"/>
      <c r="FB1447" s="409"/>
      <c r="FC1447" s="409"/>
      <c r="FD1447" s="409"/>
      <c r="FN1447" s="409"/>
      <c r="FO1447" s="409"/>
      <c r="FP1447" s="409"/>
      <c r="FQ1447" s="409"/>
      <c r="FR1447" s="409"/>
      <c r="FS1447" s="409"/>
      <c r="FT1447" s="409"/>
      <c r="GD1447" s="409"/>
      <c r="GE1447" s="409"/>
      <c r="GF1447" s="409"/>
      <c r="GG1447" s="409"/>
      <c r="GH1447" s="409"/>
      <c r="GI1447" s="409"/>
      <c r="GJ1447" s="409"/>
      <c r="GT1447" s="409"/>
      <c r="GU1447" s="409"/>
      <c r="GV1447" s="409"/>
      <c r="GW1447" s="409"/>
      <c r="GX1447" s="409"/>
      <c r="GY1447" s="409"/>
      <c r="GZ1447" s="409"/>
      <c r="HJ1447" s="409"/>
      <c r="HK1447" s="409"/>
      <c r="HL1447" s="409"/>
      <c r="HM1447" s="409"/>
      <c r="HN1447" s="409"/>
      <c r="HO1447" s="409"/>
      <c r="HP1447" s="409"/>
      <c r="HZ1447" s="409"/>
      <c r="IA1447" s="409"/>
      <c r="IB1447" s="409"/>
      <c r="IC1447" s="409"/>
      <c r="ID1447" s="409"/>
      <c r="IE1447" s="409"/>
      <c r="IF1447" s="409"/>
      <c r="IP1447" s="409"/>
      <c r="IQ1447" s="409"/>
      <c r="IR1447" s="409"/>
      <c r="IS1447" s="409"/>
      <c r="IT1447" s="409"/>
      <c r="IU1447" s="409"/>
      <c r="IV1447" s="409"/>
    </row>
    <row r="1448" spans="10:256">
      <c r="J1448" s="409"/>
      <c r="K1448" s="409"/>
      <c r="L1448" s="409"/>
      <c r="M1448" s="409"/>
      <c r="N1448" s="409"/>
      <c r="O1448" s="409"/>
      <c r="P1448" s="409"/>
      <c r="Q1448" s="409"/>
      <c r="R1448" s="409"/>
      <c r="S1448" s="409"/>
      <c r="T1448" s="409"/>
      <c r="U1448" s="409"/>
      <c r="V1448" s="409"/>
      <c r="W1448" s="409"/>
      <c r="X1448" s="409"/>
      <c r="AP1448" s="409"/>
      <c r="AQ1448" s="409"/>
      <c r="AR1448" s="409"/>
      <c r="AS1448" s="409"/>
      <c r="AT1448" s="409"/>
      <c r="AU1448" s="409"/>
      <c r="AV1448" s="409"/>
      <c r="BF1448" s="409"/>
      <c r="BG1448" s="409"/>
      <c r="BH1448" s="409"/>
      <c r="BI1448" s="409"/>
      <c r="BJ1448" s="409"/>
      <c r="BK1448" s="409"/>
      <c r="BL1448" s="409"/>
      <c r="BV1448" s="409"/>
      <c r="BW1448" s="409"/>
      <c r="BX1448" s="409"/>
      <c r="BY1448" s="409"/>
      <c r="BZ1448" s="409"/>
      <c r="CA1448" s="409"/>
      <c r="CB1448" s="409"/>
      <c r="CL1448" s="409"/>
      <c r="CM1448" s="409"/>
      <c r="CN1448" s="409"/>
      <c r="CO1448" s="409"/>
      <c r="CP1448" s="409"/>
      <c r="CQ1448" s="409"/>
      <c r="CR1448" s="409"/>
      <c r="DB1448" s="409"/>
      <c r="DC1448" s="409"/>
      <c r="DD1448" s="409"/>
      <c r="DE1448" s="409"/>
      <c r="DF1448" s="409"/>
      <c r="DG1448" s="409"/>
      <c r="DH1448" s="409"/>
      <c r="DR1448" s="409"/>
      <c r="DS1448" s="409"/>
      <c r="DT1448" s="409"/>
      <c r="DU1448" s="409"/>
      <c r="DV1448" s="409"/>
      <c r="DW1448" s="409"/>
      <c r="DX1448" s="409"/>
      <c r="EH1448" s="409"/>
      <c r="EI1448" s="409"/>
      <c r="EJ1448" s="409"/>
      <c r="EK1448" s="409"/>
      <c r="EL1448" s="409"/>
      <c r="EM1448" s="409"/>
      <c r="EN1448" s="409"/>
      <c r="EX1448" s="409"/>
      <c r="EY1448" s="409"/>
      <c r="EZ1448" s="409"/>
      <c r="FA1448" s="409"/>
      <c r="FB1448" s="409"/>
      <c r="FC1448" s="409"/>
      <c r="FD1448" s="409"/>
      <c r="FN1448" s="409"/>
      <c r="FO1448" s="409"/>
      <c r="FP1448" s="409"/>
      <c r="FQ1448" s="409"/>
      <c r="FR1448" s="409"/>
      <c r="FS1448" s="409"/>
      <c r="FT1448" s="409"/>
      <c r="GD1448" s="409"/>
      <c r="GE1448" s="409"/>
      <c r="GF1448" s="409"/>
      <c r="GG1448" s="409"/>
      <c r="GH1448" s="409"/>
      <c r="GI1448" s="409"/>
      <c r="GJ1448" s="409"/>
      <c r="GT1448" s="409"/>
      <c r="GU1448" s="409"/>
      <c r="GV1448" s="409"/>
      <c r="GW1448" s="409"/>
      <c r="GX1448" s="409"/>
      <c r="GY1448" s="409"/>
      <c r="GZ1448" s="409"/>
      <c r="HJ1448" s="409"/>
      <c r="HK1448" s="409"/>
      <c r="HL1448" s="409"/>
      <c r="HM1448" s="409"/>
      <c r="HN1448" s="409"/>
      <c r="HO1448" s="409"/>
      <c r="HP1448" s="409"/>
      <c r="HZ1448" s="409"/>
      <c r="IA1448" s="409"/>
      <c r="IB1448" s="409"/>
      <c r="IC1448" s="409"/>
      <c r="ID1448" s="409"/>
      <c r="IE1448" s="409"/>
      <c r="IF1448" s="409"/>
      <c r="IP1448" s="409"/>
      <c r="IQ1448" s="409"/>
      <c r="IR1448" s="409"/>
      <c r="IS1448" s="409"/>
      <c r="IT1448" s="409"/>
      <c r="IU1448" s="409"/>
      <c r="IV1448" s="409"/>
    </row>
    <row r="1449" spans="10:256">
      <c r="J1449" s="409"/>
      <c r="K1449" s="409"/>
      <c r="L1449" s="409"/>
      <c r="M1449" s="409"/>
      <c r="N1449" s="409"/>
      <c r="O1449" s="409"/>
      <c r="P1449" s="409"/>
      <c r="Q1449" s="409"/>
      <c r="R1449" s="409"/>
      <c r="S1449" s="409"/>
      <c r="T1449" s="409"/>
      <c r="U1449" s="409"/>
      <c r="V1449" s="409"/>
      <c r="W1449" s="409"/>
      <c r="X1449" s="409"/>
      <c r="AP1449" s="409"/>
      <c r="AQ1449" s="409"/>
      <c r="AR1449" s="409"/>
      <c r="AS1449" s="409"/>
      <c r="AT1449" s="409"/>
      <c r="AU1449" s="409"/>
      <c r="AV1449" s="409"/>
      <c r="BF1449" s="409"/>
      <c r="BG1449" s="409"/>
      <c r="BH1449" s="409"/>
      <c r="BI1449" s="409"/>
      <c r="BJ1449" s="409"/>
      <c r="BK1449" s="409"/>
      <c r="BL1449" s="409"/>
      <c r="BV1449" s="409"/>
      <c r="BW1449" s="409"/>
      <c r="BX1449" s="409"/>
      <c r="BY1449" s="409"/>
      <c r="BZ1449" s="409"/>
      <c r="CA1449" s="409"/>
      <c r="CB1449" s="409"/>
      <c r="CL1449" s="409"/>
      <c r="CM1449" s="409"/>
      <c r="CN1449" s="409"/>
      <c r="CO1449" s="409"/>
      <c r="CP1449" s="409"/>
      <c r="CQ1449" s="409"/>
      <c r="CR1449" s="409"/>
      <c r="DB1449" s="409"/>
      <c r="DC1449" s="409"/>
      <c r="DD1449" s="409"/>
      <c r="DE1449" s="409"/>
      <c r="DF1449" s="409"/>
      <c r="DG1449" s="409"/>
      <c r="DH1449" s="409"/>
      <c r="DR1449" s="409"/>
      <c r="DS1449" s="409"/>
      <c r="DT1449" s="409"/>
      <c r="DU1449" s="409"/>
      <c r="DV1449" s="409"/>
      <c r="DW1449" s="409"/>
      <c r="DX1449" s="409"/>
      <c r="EH1449" s="409"/>
      <c r="EI1449" s="409"/>
      <c r="EJ1449" s="409"/>
      <c r="EK1449" s="409"/>
      <c r="EL1449" s="409"/>
      <c r="EM1449" s="409"/>
      <c r="EN1449" s="409"/>
      <c r="EX1449" s="409"/>
      <c r="EY1449" s="409"/>
      <c r="EZ1449" s="409"/>
      <c r="FA1449" s="409"/>
      <c r="FB1449" s="409"/>
      <c r="FC1449" s="409"/>
      <c r="FD1449" s="409"/>
      <c r="FN1449" s="409"/>
      <c r="FO1449" s="409"/>
      <c r="FP1449" s="409"/>
      <c r="FQ1449" s="409"/>
      <c r="FR1449" s="409"/>
      <c r="FS1449" s="409"/>
      <c r="FT1449" s="409"/>
      <c r="GD1449" s="409"/>
      <c r="GE1449" s="409"/>
      <c r="GF1449" s="409"/>
      <c r="GG1449" s="409"/>
      <c r="GH1449" s="409"/>
      <c r="GI1449" s="409"/>
      <c r="GJ1449" s="409"/>
      <c r="GT1449" s="409"/>
      <c r="GU1449" s="409"/>
      <c r="GV1449" s="409"/>
      <c r="GW1449" s="409"/>
      <c r="GX1449" s="409"/>
      <c r="GY1449" s="409"/>
      <c r="GZ1449" s="409"/>
      <c r="HJ1449" s="409"/>
      <c r="HK1449" s="409"/>
      <c r="HL1449" s="409"/>
      <c r="HM1449" s="409"/>
      <c r="HN1449" s="409"/>
      <c r="HO1449" s="409"/>
      <c r="HP1449" s="409"/>
      <c r="HZ1449" s="409"/>
      <c r="IA1449" s="409"/>
      <c r="IB1449" s="409"/>
      <c r="IC1449" s="409"/>
      <c r="ID1449" s="409"/>
      <c r="IE1449" s="409"/>
      <c r="IF1449" s="409"/>
      <c r="IP1449" s="409"/>
      <c r="IQ1449" s="409"/>
      <c r="IR1449" s="409"/>
      <c r="IS1449" s="409"/>
      <c r="IT1449" s="409"/>
      <c r="IU1449" s="409"/>
      <c r="IV1449" s="409"/>
    </row>
    <row r="1450" spans="10:256">
      <c r="J1450" s="409"/>
      <c r="K1450" s="409"/>
      <c r="L1450" s="409"/>
      <c r="M1450" s="409"/>
      <c r="N1450" s="409"/>
      <c r="O1450" s="409"/>
      <c r="P1450" s="409"/>
      <c r="Q1450" s="409"/>
      <c r="R1450" s="409"/>
      <c r="S1450" s="409"/>
      <c r="T1450" s="409"/>
      <c r="U1450" s="409"/>
      <c r="V1450" s="409"/>
      <c r="W1450" s="409"/>
      <c r="X1450" s="409"/>
      <c r="AP1450" s="409"/>
      <c r="AQ1450" s="409"/>
      <c r="AR1450" s="409"/>
      <c r="AS1450" s="409"/>
      <c r="AT1450" s="409"/>
      <c r="AU1450" s="409"/>
      <c r="AV1450" s="409"/>
      <c r="BF1450" s="409"/>
      <c r="BG1450" s="409"/>
      <c r="BH1450" s="409"/>
      <c r="BI1450" s="409"/>
      <c r="BJ1450" s="409"/>
      <c r="BK1450" s="409"/>
      <c r="BL1450" s="409"/>
      <c r="BV1450" s="409"/>
      <c r="BW1450" s="409"/>
      <c r="BX1450" s="409"/>
      <c r="BY1450" s="409"/>
      <c r="BZ1450" s="409"/>
      <c r="CA1450" s="409"/>
      <c r="CB1450" s="409"/>
      <c r="CL1450" s="409"/>
      <c r="CM1450" s="409"/>
      <c r="CN1450" s="409"/>
      <c r="CO1450" s="409"/>
      <c r="CP1450" s="409"/>
      <c r="CQ1450" s="409"/>
      <c r="CR1450" s="409"/>
      <c r="DB1450" s="409"/>
      <c r="DC1450" s="409"/>
      <c r="DD1450" s="409"/>
      <c r="DE1450" s="409"/>
      <c r="DF1450" s="409"/>
      <c r="DG1450" s="409"/>
      <c r="DH1450" s="409"/>
      <c r="DR1450" s="409"/>
      <c r="DS1450" s="409"/>
      <c r="DT1450" s="409"/>
      <c r="DU1450" s="409"/>
      <c r="DV1450" s="409"/>
      <c r="DW1450" s="409"/>
      <c r="DX1450" s="409"/>
      <c r="EH1450" s="409"/>
      <c r="EI1450" s="409"/>
      <c r="EJ1450" s="409"/>
      <c r="EK1450" s="409"/>
      <c r="EL1450" s="409"/>
      <c r="EM1450" s="409"/>
      <c r="EN1450" s="409"/>
      <c r="EX1450" s="409"/>
      <c r="EY1450" s="409"/>
      <c r="EZ1450" s="409"/>
      <c r="FA1450" s="409"/>
      <c r="FB1450" s="409"/>
      <c r="FC1450" s="409"/>
      <c r="FD1450" s="409"/>
      <c r="FN1450" s="409"/>
      <c r="FO1450" s="409"/>
      <c r="FP1450" s="409"/>
      <c r="FQ1450" s="409"/>
      <c r="FR1450" s="409"/>
      <c r="FS1450" s="409"/>
      <c r="FT1450" s="409"/>
      <c r="GD1450" s="409"/>
      <c r="GE1450" s="409"/>
      <c r="GF1450" s="409"/>
      <c r="GG1450" s="409"/>
      <c r="GH1450" s="409"/>
      <c r="GI1450" s="409"/>
      <c r="GJ1450" s="409"/>
      <c r="GT1450" s="409"/>
      <c r="GU1450" s="409"/>
      <c r="GV1450" s="409"/>
      <c r="GW1450" s="409"/>
      <c r="GX1450" s="409"/>
      <c r="GY1450" s="409"/>
      <c r="GZ1450" s="409"/>
      <c r="HJ1450" s="409"/>
      <c r="HK1450" s="409"/>
      <c r="HL1450" s="409"/>
      <c r="HM1450" s="409"/>
      <c r="HN1450" s="409"/>
      <c r="HO1450" s="409"/>
      <c r="HP1450" s="409"/>
      <c r="HZ1450" s="409"/>
      <c r="IA1450" s="409"/>
      <c r="IB1450" s="409"/>
      <c r="IC1450" s="409"/>
      <c r="ID1450" s="409"/>
      <c r="IE1450" s="409"/>
      <c r="IF1450" s="409"/>
      <c r="IP1450" s="409"/>
      <c r="IQ1450" s="409"/>
      <c r="IR1450" s="409"/>
      <c r="IS1450" s="409"/>
      <c r="IT1450" s="409"/>
      <c r="IU1450" s="409"/>
      <c r="IV1450" s="409"/>
    </row>
    <row r="1451" spans="10:256">
      <c r="J1451" s="409"/>
      <c r="K1451" s="409"/>
      <c r="L1451" s="409"/>
      <c r="M1451" s="409"/>
      <c r="N1451" s="409"/>
      <c r="O1451" s="409"/>
      <c r="P1451" s="409"/>
      <c r="Q1451" s="409"/>
      <c r="R1451" s="409"/>
      <c r="S1451" s="409"/>
      <c r="T1451" s="409"/>
      <c r="U1451" s="409"/>
      <c r="V1451" s="409"/>
      <c r="W1451" s="409"/>
      <c r="X1451" s="409"/>
      <c r="AP1451" s="409"/>
      <c r="AQ1451" s="409"/>
      <c r="AR1451" s="409"/>
      <c r="AS1451" s="409"/>
      <c r="AT1451" s="409"/>
      <c r="AU1451" s="409"/>
      <c r="AV1451" s="409"/>
      <c r="BF1451" s="409"/>
      <c r="BG1451" s="409"/>
      <c r="BH1451" s="409"/>
      <c r="BI1451" s="409"/>
      <c r="BJ1451" s="409"/>
      <c r="BK1451" s="409"/>
      <c r="BL1451" s="409"/>
      <c r="BV1451" s="409"/>
      <c r="BW1451" s="409"/>
      <c r="BX1451" s="409"/>
      <c r="BY1451" s="409"/>
      <c r="BZ1451" s="409"/>
      <c r="CA1451" s="409"/>
      <c r="CB1451" s="409"/>
      <c r="CL1451" s="409"/>
      <c r="CM1451" s="409"/>
      <c r="CN1451" s="409"/>
      <c r="CO1451" s="409"/>
      <c r="CP1451" s="409"/>
      <c r="CQ1451" s="409"/>
      <c r="CR1451" s="409"/>
      <c r="DB1451" s="409"/>
      <c r="DC1451" s="409"/>
      <c r="DD1451" s="409"/>
      <c r="DE1451" s="409"/>
      <c r="DF1451" s="409"/>
      <c r="DG1451" s="409"/>
      <c r="DH1451" s="409"/>
      <c r="DR1451" s="409"/>
      <c r="DS1451" s="409"/>
      <c r="DT1451" s="409"/>
      <c r="DU1451" s="409"/>
      <c r="DV1451" s="409"/>
      <c r="DW1451" s="409"/>
      <c r="DX1451" s="409"/>
      <c r="EH1451" s="409"/>
      <c r="EI1451" s="409"/>
      <c r="EJ1451" s="409"/>
      <c r="EK1451" s="409"/>
      <c r="EL1451" s="409"/>
      <c r="EM1451" s="409"/>
      <c r="EN1451" s="409"/>
      <c r="EX1451" s="409"/>
      <c r="EY1451" s="409"/>
      <c r="EZ1451" s="409"/>
      <c r="FA1451" s="409"/>
      <c r="FB1451" s="409"/>
      <c r="FC1451" s="409"/>
      <c r="FD1451" s="409"/>
      <c r="FN1451" s="409"/>
      <c r="FO1451" s="409"/>
      <c r="FP1451" s="409"/>
      <c r="FQ1451" s="409"/>
      <c r="FR1451" s="409"/>
      <c r="FS1451" s="409"/>
      <c r="FT1451" s="409"/>
      <c r="GD1451" s="409"/>
      <c r="GE1451" s="409"/>
      <c r="GF1451" s="409"/>
      <c r="GG1451" s="409"/>
      <c r="GH1451" s="409"/>
      <c r="GI1451" s="409"/>
      <c r="GJ1451" s="409"/>
      <c r="GT1451" s="409"/>
      <c r="GU1451" s="409"/>
      <c r="GV1451" s="409"/>
      <c r="GW1451" s="409"/>
      <c r="GX1451" s="409"/>
      <c r="GY1451" s="409"/>
      <c r="GZ1451" s="409"/>
      <c r="HJ1451" s="409"/>
      <c r="HK1451" s="409"/>
      <c r="HL1451" s="409"/>
      <c r="HM1451" s="409"/>
      <c r="HN1451" s="409"/>
      <c r="HO1451" s="409"/>
      <c r="HP1451" s="409"/>
      <c r="HZ1451" s="409"/>
      <c r="IA1451" s="409"/>
      <c r="IB1451" s="409"/>
      <c r="IC1451" s="409"/>
      <c r="ID1451" s="409"/>
      <c r="IE1451" s="409"/>
      <c r="IF1451" s="409"/>
      <c r="IP1451" s="409"/>
      <c r="IQ1451" s="409"/>
      <c r="IR1451" s="409"/>
      <c r="IS1451" s="409"/>
      <c r="IT1451" s="409"/>
      <c r="IU1451" s="409"/>
      <c r="IV1451" s="409"/>
    </row>
    <row r="1452" spans="10:256">
      <c r="J1452" s="409"/>
      <c r="K1452" s="409"/>
      <c r="L1452" s="409"/>
      <c r="M1452" s="409"/>
      <c r="N1452" s="409"/>
      <c r="O1452" s="409"/>
      <c r="P1452" s="409"/>
      <c r="Q1452" s="409"/>
      <c r="R1452" s="409"/>
      <c r="S1452" s="409"/>
      <c r="T1452" s="409"/>
      <c r="U1452" s="409"/>
      <c r="V1452" s="409"/>
      <c r="W1452" s="409"/>
      <c r="X1452" s="409"/>
      <c r="AP1452" s="409"/>
      <c r="AQ1452" s="409"/>
      <c r="AR1452" s="409"/>
      <c r="AS1452" s="409"/>
      <c r="AT1452" s="409"/>
      <c r="AU1452" s="409"/>
      <c r="AV1452" s="409"/>
      <c r="BF1452" s="409"/>
      <c r="BG1452" s="409"/>
      <c r="BH1452" s="409"/>
      <c r="BI1452" s="409"/>
      <c r="BJ1452" s="409"/>
      <c r="BK1452" s="409"/>
      <c r="BL1452" s="409"/>
      <c r="BV1452" s="409"/>
      <c r="BW1452" s="409"/>
      <c r="BX1452" s="409"/>
      <c r="BY1452" s="409"/>
      <c r="BZ1452" s="409"/>
      <c r="CA1452" s="409"/>
      <c r="CB1452" s="409"/>
      <c r="CL1452" s="409"/>
      <c r="CM1452" s="409"/>
      <c r="CN1452" s="409"/>
      <c r="CO1452" s="409"/>
      <c r="CP1452" s="409"/>
      <c r="CQ1452" s="409"/>
      <c r="CR1452" s="409"/>
      <c r="DB1452" s="409"/>
      <c r="DC1452" s="409"/>
      <c r="DD1452" s="409"/>
      <c r="DE1452" s="409"/>
      <c r="DF1452" s="409"/>
      <c r="DG1452" s="409"/>
      <c r="DH1452" s="409"/>
      <c r="DR1452" s="409"/>
      <c r="DS1452" s="409"/>
      <c r="DT1452" s="409"/>
      <c r="DU1452" s="409"/>
      <c r="DV1452" s="409"/>
      <c r="DW1452" s="409"/>
      <c r="DX1452" s="409"/>
      <c r="EH1452" s="409"/>
      <c r="EI1452" s="409"/>
      <c r="EJ1452" s="409"/>
      <c r="EK1452" s="409"/>
      <c r="EL1452" s="409"/>
      <c r="EM1452" s="409"/>
      <c r="EN1452" s="409"/>
      <c r="EX1452" s="409"/>
      <c r="EY1452" s="409"/>
      <c r="EZ1452" s="409"/>
      <c r="FA1452" s="409"/>
      <c r="FB1452" s="409"/>
      <c r="FC1452" s="409"/>
      <c r="FD1452" s="409"/>
      <c r="FN1452" s="409"/>
      <c r="FO1452" s="409"/>
      <c r="FP1452" s="409"/>
      <c r="FQ1452" s="409"/>
      <c r="FR1452" s="409"/>
      <c r="FS1452" s="409"/>
      <c r="FT1452" s="409"/>
      <c r="GD1452" s="409"/>
      <c r="GE1452" s="409"/>
      <c r="GF1452" s="409"/>
      <c r="GG1452" s="409"/>
      <c r="GH1452" s="409"/>
      <c r="GI1452" s="409"/>
      <c r="GJ1452" s="409"/>
      <c r="GT1452" s="409"/>
      <c r="GU1452" s="409"/>
      <c r="GV1452" s="409"/>
      <c r="GW1452" s="409"/>
      <c r="GX1452" s="409"/>
      <c r="GY1452" s="409"/>
      <c r="GZ1452" s="409"/>
      <c r="HJ1452" s="409"/>
      <c r="HK1452" s="409"/>
      <c r="HL1452" s="409"/>
      <c r="HM1452" s="409"/>
      <c r="HN1452" s="409"/>
      <c r="HO1452" s="409"/>
      <c r="HP1452" s="409"/>
      <c r="HZ1452" s="409"/>
      <c r="IA1452" s="409"/>
      <c r="IB1452" s="409"/>
      <c r="IC1452" s="409"/>
      <c r="ID1452" s="409"/>
      <c r="IE1452" s="409"/>
      <c r="IF1452" s="409"/>
      <c r="IP1452" s="409"/>
      <c r="IQ1452" s="409"/>
      <c r="IR1452" s="409"/>
      <c r="IS1452" s="409"/>
      <c r="IT1452" s="409"/>
      <c r="IU1452" s="409"/>
      <c r="IV1452" s="409"/>
    </row>
    <row r="1453" spans="10:256">
      <c r="J1453" s="409"/>
      <c r="K1453" s="409"/>
      <c r="L1453" s="409"/>
      <c r="M1453" s="409"/>
      <c r="N1453" s="409"/>
      <c r="O1453" s="409"/>
      <c r="P1453" s="409"/>
      <c r="Q1453" s="409"/>
      <c r="R1453" s="409"/>
      <c r="S1453" s="409"/>
      <c r="T1453" s="409"/>
      <c r="U1453" s="409"/>
      <c r="V1453" s="409"/>
      <c r="W1453" s="409"/>
      <c r="X1453" s="409"/>
      <c r="AP1453" s="409"/>
      <c r="AQ1453" s="409"/>
      <c r="AR1453" s="409"/>
      <c r="AS1453" s="409"/>
      <c r="AT1453" s="409"/>
      <c r="AU1453" s="409"/>
      <c r="AV1453" s="409"/>
      <c r="BF1453" s="409"/>
      <c r="BG1453" s="409"/>
      <c r="BH1453" s="409"/>
      <c r="BI1453" s="409"/>
      <c r="BJ1453" s="409"/>
      <c r="BK1453" s="409"/>
      <c r="BL1453" s="409"/>
      <c r="BV1453" s="409"/>
      <c r="BW1453" s="409"/>
      <c r="BX1453" s="409"/>
      <c r="BY1453" s="409"/>
      <c r="BZ1453" s="409"/>
      <c r="CA1453" s="409"/>
      <c r="CB1453" s="409"/>
      <c r="CL1453" s="409"/>
      <c r="CM1453" s="409"/>
      <c r="CN1453" s="409"/>
      <c r="CO1453" s="409"/>
      <c r="CP1453" s="409"/>
      <c r="CQ1453" s="409"/>
      <c r="CR1453" s="409"/>
      <c r="DB1453" s="409"/>
      <c r="DC1453" s="409"/>
      <c r="DD1453" s="409"/>
      <c r="DE1453" s="409"/>
      <c r="DF1453" s="409"/>
      <c r="DG1453" s="409"/>
      <c r="DH1453" s="409"/>
      <c r="DR1453" s="409"/>
      <c r="DS1453" s="409"/>
      <c r="DT1453" s="409"/>
      <c r="DU1453" s="409"/>
      <c r="DV1453" s="409"/>
      <c r="DW1453" s="409"/>
      <c r="DX1453" s="409"/>
      <c r="EH1453" s="409"/>
      <c r="EI1453" s="409"/>
      <c r="EJ1453" s="409"/>
      <c r="EK1453" s="409"/>
      <c r="EL1453" s="409"/>
      <c r="EM1453" s="409"/>
      <c r="EN1453" s="409"/>
      <c r="EX1453" s="409"/>
      <c r="EY1453" s="409"/>
      <c r="EZ1453" s="409"/>
      <c r="FA1453" s="409"/>
      <c r="FB1453" s="409"/>
      <c r="FC1453" s="409"/>
      <c r="FD1453" s="409"/>
      <c r="FN1453" s="409"/>
      <c r="FO1453" s="409"/>
      <c r="FP1453" s="409"/>
      <c r="FQ1453" s="409"/>
      <c r="FR1453" s="409"/>
      <c r="FS1453" s="409"/>
      <c r="FT1453" s="409"/>
      <c r="GD1453" s="409"/>
      <c r="GE1453" s="409"/>
      <c r="GF1453" s="409"/>
      <c r="GG1453" s="409"/>
      <c r="GH1453" s="409"/>
      <c r="GI1453" s="409"/>
      <c r="GJ1453" s="409"/>
      <c r="GT1453" s="409"/>
      <c r="GU1453" s="409"/>
      <c r="GV1453" s="409"/>
      <c r="GW1453" s="409"/>
      <c r="GX1453" s="409"/>
      <c r="GY1453" s="409"/>
      <c r="GZ1453" s="409"/>
      <c r="HJ1453" s="409"/>
      <c r="HK1453" s="409"/>
      <c r="HL1453" s="409"/>
      <c r="HM1453" s="409"/>
      <c r="HN1453" s="409"/>
      <c r="HO1453" s="409"/>
      <c r="HP1453" s="409"/>
      <c r="HZ1453" s="409"/>
      <c r="IA1453" s="409"/>
      <c r="IB1453" s="409"/>
      <c r="IC1453" s="409"/>
      <c r="ID1453" s="409"/>
      <c r="IE1453" s="409"/>
      <c r="IF1453" s="409"/>
      <c r="IP1453" s="409"/>
      <c r="IQ1453" s="409"/>
      <c r="IR1453" s="409"/>
      <c r="IS1453" s="409"/>
      <c r="IT1453" s="409"/>
      <c r="IU1453" s="409"/>
      <c r="IV1453" s="409"/>
    </row>
    <row r="1454" spans="10:256">
      <c r="J1454" s="409"/>
      <c r="K1454" s="409"/>
      <c r="L1454" s="409"/>
      <c r="M1454" s="409"/>
      <c r="N1454" s="409"/>
      <c r="O1454" s="409"/>
      <c r="P1454" s="409"/>
      <c r="Q1454" s="409"/>
      <c r="R1454" s="409"/>
      <c r="S1454" s="409"/>
      <c r="T1454" s="409"/>
      <c r="U1454" s="409"/>
      <c r="V1454" s="409"/>
      <c r="W1454" s="409"/>
      <c r="X1454" s="409"/>
      <c r="AP1454" s="409"/>
      <c r="AQ1454" s="409"/>
      <c r="AR1454" s="409"/>
      <c r="AS1454" s="409"/>
      <c r="AT1454" s="409"/>
      <c r="AU1454" s="409"/>
      <c r="AV1454" s="409"/>
      <c r="BF1454" s="409"/>
      <c r="BG1454" s="409"/>
      <c r="BH1454" s="409"/>
      <c r="BI1454" s="409"/>
      <c r="BJ1454" s="409"/>
      <c r="BK1454" s="409"/>
      <c r="BL1454" s="409"/>
      <c r="BV1454" s="409"/>
      <c r="BW1454" s="409"/>
      <c r="BX1454" s="409"/>
      <c r="BY1454" s="409"/>
      <c r="BZ1454" s="409"/>
      <c r="CA1454" s="409"/>
      <c r="CB1454" s="409"/>
      <c r="CL1454" s="409"/>
      <c r="CM1454" s="409"/>
      <c r="CN1454" s="409"/>
      <c r="CO1454" s="409"/>
      <c r="CP1454" s="409"/>
      <c r="CQ1454" s="409"/>
      <c r="CR1454" s="409"/>
      <c r="DB1454" s="409"/>
      <c r="DC1454" s="409"/>
      <c r="DD1454" s="409"/>
      <c r="DE1454" s="409"/>
      <c r="DF1454" s="409"/>
      <c r="DG1454" s="409"/>
      <c r="DH1454" s="409"/>
      <c r="DR1454" s="409"/>
      <c r="DS1454" s="409"/>
      <c r="DT1454" s="409"/>
      <c r="DU1454" s="409"/>
      <c r="DV1454" s="409"/>
      <c r="DW1454" s="409"/>
      <c r="DX1454" s="409"/>
      <c r="EH1454" s="409"/>
      <c r="EI1454" s="409"/>
      <c r="EJ1454" s="409"/>
      <c r="EK1454" s="409"/>
      <c r="EL1454" s="409"/>
      <c r="EM1454" s="409"/>
      <c r="EN1454" s="409"/>
      <c r="EX1454" s="409"/>
      <c r="EY1454" s="409"/>
      <c r="EZ1454" s="409"/>
      <c r="FA1454" s="409"/>
      <c r="FB1454" s="409"/>
      <c r="FC1454" s="409"/>
      <c r="FD1454" s="409"/>
      <c r="FN1454" s="409"/>
      <c r="FO1454" s="409"/>
      <c r="FP1454" s="409"/>
      <c r="FQ1454" s="409"/>
      <c r="FR1454" s="409"/>
      <c r="FS1454" s="409"/>
      <c r="FT1454" s="409"/>
      <c r="GD1454" s="409"/>
      <c r="GE1454" s="409"/>
      <c r="GF1454" s="409"/>
      <c r="GG1454" s="409"/>
      <c r="GH1454" s="409"/>
      <c r="GI1454" s="409"/>
      <c r="GJ1454" s="409"/>
      <c r="GT1454" s="409"/>
      <c r="GU1454" s="409"/>
      <c r="GV1454" s="409"/>
      <c r="GW1454" s="409"/>
      <c r="GX1454" s="409"/>
      <c r="GY1454" s="409"/>
      <c r="GZ1454" s="409"/>
      <c r="HJ1454" s="409"/>
      <c r="HK1454" s="409"/>
      <c r="HL1454" s="409"/>
      <c r="HM1454" s="409"/>
      <c r="HN1454" s="409"/>
      <c r="HO1454" s="409"/>
      <c r="HP1454" s="409"/>
      <c r="HZ1454" s="409"/>
      <c r="IA1454" s="409"/>
      <c r="IB1454" s="409"/>
      <c r="IC1454" s="409"/>
      <c r="ID1454" s="409"/>
      <c r="IE1454" s="409"/>
      <c r="IF1454" s="409"/>
      <c r="IP1454" s="409"/>
      <c r="IQ1454" s="409"/>
      <c r="IR1454" s="409"/>
      <c r="IS1454" s="409"/>
      <c r="IT1454" s="409"/>
      <c r="IU1454" s="409"/>
      <c r="IV1454" s="409"/>
    </row>
    <row r="1455" spans="10:256">
      <c r="J1455" s="409"/>
      <c r="K1455" s="409"/>
      <c r="L1455" s="409"/>
      <c r="M1455" s="409"/>
      <c r="N1455" s="409"/>
      <c r="O1455" s="409"/>
      <c r="P1455" s="409"/>
      <c r="Q1455" s="409"/>
      <c r="R1455" s="409"/>
      <c r="S1455" s="409"/>
      <c r="T1455" s="409"/>
      <c r="U1455" s="409"/>
      <c r="V1455" s="409"/>
      <c r="W1455" s="409"/>
      <c r="X1455" s="409"/>
      <c r="AP1455" s="409"/>
      <c r="AQ1455" s="409"/>
      <c r="AR1455" s="409"/>
      <c r="AS1455" s="409"/>
      <c r="AT1455" s="409"/>
      <c r="AU1455" s="409"/>
      <c r="AV1455" s="409"/>
      <c r="BF1455" s="409"/>
      <c r="BG1455" s="409"/>
      <c r="BH1455" s="409"/>
      <c r="BI1455" s="409"/>
      <c r="BJ1455" s="409"/>
      <c r="BK1455" s="409"/>
      <c r="BL1455" s="409"/>
      <c r="BV1455" s="409"/>
      <c r="BW1455" s="409"/>
      <c r="BX1455" s="409"/>
      <c r="BY1455" s="409"/>
      <c r="BZ1455" s="409"/>
      <c r="CA1455" s="409"/>
      <c r="CB1455" s="409"/>
      <c r="CL1455" s="409"/>
      <c r="CM1455" s="409"/>
      <c r="CN1455" s="409"/>
      <c r="CO1455" s="409"/>
      <c r="CP1455" s="409"/>
      <c r="CQ1455" s="409"/>
      <c r="CR1455" s="409"/>
      <c r="DB1455" s="409"/>
      <c r="DC1455" s="409"/>
      <c r="DD1455" s="409"/>
      <c r="DE1455" s="409"/>
      <c r="DF1455" s="409"/>
      <c r="DG1455" s="409"/>
      <c r="DH1455" s="409"/>
      <c r="DR1455" s="409"/>
      <c r="DS1455" s="409"/>
      <c r="DT1455" s="409"/>
      <c r="DU1455" s="409"/>
      <c r="DV1455" s="409"/>
      <c r="DW1455" s="409"/>
      <c r="DX1455" s="409"/>
      <c r="EH1455" s="409"/>
      <c r="EI1455" s="409"/>
      <c r="EJ1455" s="409"/>
      <c r="EK1455" s="409"/>
      <c r="EL1455" s="409"/>
      <c r="EM1455" s="409"/>
      <c r="EN1455" s="409"/>
      <c r="EX1455" s="409"/>
      <c r="EY1455" s="409"/>
      <c r="EZ1455" s="409"/>
      <c r="FA1455" s="409"/>
      <c r="FB1455" s="409"/>
      <c r="FC1455" s="409"/>
      <c r="FD1455" s="409"/>
      <c r="FN1455" s="409"/>
      <c r="FO1455" s="409"/>
      <c r="FP1455" s="409"/>
      <c r="FQ1455" s="409"/>
      <c r="FR1455" s="409"/>
      <c r="FS1455" s="409"/>
      <c r="FT1455" s="409"/>
      <c r="GD1455" s="409"/>
      <c r="GE1455" s="409"/>
      <c r="GF1455" s="409"/>
      <c r="GG1455" s="409"/>
      <c r="GH1455" s="409"/>
      <c r="GI1455" s="409"/>
      <c r="GJ1455" s="409"/>
      <c r="GT1455" s="409"/>
      <c r="GU1455" s="409"/>
      <c r="GV1455" s="409"/>
      <c r="GW1455" s="409"/>
      <c r="GX1455" s="409"/>
      <c r="GY1455" s="409"/>
      <c r="GZ1455" s="409"/>
      <c r="HJ1455" s="409"/>
      <c r="HK1455" s="409"/>
      <c r="HL1455" s="409"/>
      <c r="HM1455" s="409"/>
      <c r="HN1455" s="409"/>
      <c r="HO1455" s="409"/>
      <c r="HP1455" s="409"/>
      <c r="HZ1455" s="409"/>
      <c r="IA1455" s="409"/>
      <c r="IB1455" s="409"/>
      <c r="IC1455" s="409"/>
      <c r="ID1455" s="409"/>
      <c r="IE1455" s="409"/>
      <c r="IF1455" s="409"/>
      <c r="IP1455" s="409"/>
      <c r="IQ1455" s="409"/>
      <c r="IR1455" s="409"/>
      <c r="IS1455" s="409"/>
      <c r="IT1455" s="409"/>
      <c r="IU1455" s="409"/>
      <c r="IV1455" s="409"/>
    </row>
    <row r="1456" spans="10:256">
      <c r="J1456" s="409"/>
      <c r="K1456" s="409"/>
      <c r="L1456" s="409"/>
      <c r="M1456" s="409"/>
      <c r="N1456" s="409"/>
      <c r="O1456" s="409"/>
      <c r="P1456" s="409"/>
      <c r="Q1456" s="409"/>
      <c r="R1456" s="409"/>
      <c r="S1456" s="409"/>
      <c r="T1456" s="409"/>
      <c r="U1456" s="409"/>
      <c r="V1456" s="409"/>
      <c r="W1456" s="409"/>
      <c r="X1456" s="409"/>
      <c r="AP1456" s="409"/>
      <c r="AQ1456" s="409"/>
      <c r="AR1456" s="409"/>
      <c r="AS1456" s="409"/>
      <c r="AT1456" s="409"/>
      <c r="AU1456" s="409"/>
      <c r="AV1456" s="409"/>
      <c r="BF1456" s="409"/>
      <c r="BG1456" s="409"/>
      <c r="BH1456" s="409"/>
      <c r="BI1456" s="409"/>
      <c r="BJ1456" s="409"/>
      <c r="BK1456" s="409"/>
      <c r="BL1456" s="409"/>
      <c r="BV1456" s="409"/>
      <c r="BW1456" s="409"/>
      <c r="BX1456" s="409"/>
      <c r="BY1456" s="409"/>
      <c r="BZ1456" s="409"/>
      <c r="CA1456" s="409"/>
      <c r="CB1456" s="409"/>
      <c r="CL1456" s="409"/>
      <c r="CM1456" s="409"/>
      <c r="CN1456" s="409"/>
      <c r="CO1456" s="409"/>
      <c r="CP1456" s="409"/>
      <c r="CQ1456" s="409"/>
      <c r="CR1456" s="409"/>
      <c r="DB1456" s="409"/>
      <c r="DC1456" s="409"/>
      <c r="DD1456" s="409"/>
      <c r="DE1456" s="409"/>
      <c r="DF1456" s="409"/>
      <c r="DG1456" s="409"/>
      <c r="DH1456" s="409"/>
      <c r="DR1456" s="409"/>
      <c r="DS1456" s="409"/>
      <c r="DT1456" s="409"/>
      <c r="DU1456" s="409"/>
      <c r="DV1456" s="409"/>
      <c r="DW1456" s="409"/>
      <c r="DX1456" s="409"/>
      <c r="EH1456" s="409"/>
      <c r="EI1456" s="409"/>
      <c r="EJ1456" s="409"/>
      <c r="EK1456" s="409"/>
      <c r="EL1456" s="409"/>
      <c r="EM1456" s="409"/>
      <c r="EN1456" s="409"/>
      <c r="EX1456" s="409"/>
      <c r="EY1456" s="409"/>
      <c r="EZ1456" s="409"/>
      <c r="FA1456" s="409"/>
      <c r="FB1456" s="409"/>
      <c r="FC1456" s="409"/>
      <c r="FD1456" s="409"/>
      <c r="FN1456" s="409"/>
      <c r="FO1456" s="409"/>
      <c r="FP1456" s="409"/>
      <c r="FQ1456" s="409"/>
      <c r="FR1456" s="409"/>
      <c r="FS1456" s="409"/>
      <c r="FT1456" s="409"/>
      <c r="GD1456" s="409"/>
      <c r="GE1456" s="409"/>
      <c r="GF1456" s="409"/>
      <c r="GG1456" s="409"/>
      <c r="GH1456" s="409"/>
      <c r="GI1456" s="409"/>
      <c r="GJ1456" s="409"/>
      <c r="GT1456" s="409"/>
      <c r="GU1456" s="409"/>
      <c r="GV1456" s="409"/>
      <c r="GW1456" s="409"/>
      <c r="GX1456" s="409"/>
      <c r="GY1456" s="409"/>
      <c r="GZ1456" s="409"/>
      <c r="HJ1456" s="409"/>
      <c r="HK1456" s="409"/>
      <c r="HL1456" s="409"/>
      <c r="HM1456" s="409"/>
      <c r="HN1456" s="409"/>
      <c r="HO1456" s="409"/>
      <c r="HP1456" s="409"/>
      <c r="HZ1456" s="409"/>
      <c r="IA1456" s="409"/>
      <c r="IB1456" s="409"/>
      <c r="IC1456" s="409"/>
      <c r="ID1456" s="409"/>
      <c r="IE1456" s="409"/>
      <c r="IF1456" s="409"/>
      <c r="IP1456" s="409"/>
      <c r="IQ1456" s="409"/>
      <c r="IR1456" s="409"/>
      <c r="IS1456" s="409"/>
      <c r="IT1456" s="409"/>
      <c r="IU1456" s="409"/>
      <c r="IV1456" s="409"/>
    </row>
    <row r="1457" spans="10:256">
      <c r="J1457" s="409"/>
      <c r="K1457" s="409"/>
      <c r="L1457" s="409"/>
      <c r="M1457" s="409"/>
      <c r="N1457" s="409"/>
      <c r="O1457" s="409"/>
      <c r="P1457" s="409"/>
      <c r="Q1457" s="409"/>
      <c r="R1457" s="409"/>
      <c r="S1457" s="409"/>
      <c r="T1457" s="409"/>
      <c r="U1457" s="409"/>
      <c r="V1457" s="409"/>
      <c r="W1457" s="409"/>
      <c r="X1457" s="409"/>
      <c r="AP1457" s="409"/>
      <c r="AQ1457" s="409"/>
      <c r="AR1457" s="409"/>
      <c r="AS1457" s="409"/>
      <c r="AT1457" s="409"/>
      <c r="AU1457" s="409"/>
      <c r="AV1457" s="409"/>
      <c r="BF1457" s="409"/>
      <c r="BG1457" s="409"/>
      <c r="BH1457" s="409"/>
      <c r="BI1457" s="409"/>
      <c r="BJ1457" s="409"/>
      <c r="BK1457" s="409"/>
      <c r="BL1457" s="409"/>
      <c r="BV1457" s="409"/>
      <c r="BW1457" s="409"/>
      <c r="BX1457" s="409"/>
      <c r="BY1457" s="409"/>
      <c r="BZ1457" s="409"/>
      <c r="CA1457" s="409"/>
      <c r="CB1457" s="409"/>
      <c r="CL1457" s="409"/>
      <c r="CM1457" s="409"/>
      <c r="CN1457" s="409"/>
      <c r="CO1457" s="409"/>
      <c r="CP1457" s="409"/>
      <c r="CQ1457" s="409"/>
      <c r="CR1457" s="409"/>
      <c r="DB1457" s="409"/>
      <c r="DC1457" s="409"/>
      <c r="DD1457" s="409"/>
      <c r="DE1457" s="409"/>
      <c r="DF1457" s="409"/>
      <c r="DG1457" s="409"/>
      <c r="DH1457" s="409"/>
      <c r="DR1457" s="409"/>
      <c r="DS1457" s="409"/>
      <c r="DT1457" s="409"/>
      <c r="DU1457" s="409"/>
      <c r="DV1457" s="409"/>
      <c r="DW1457" s="409"/>
      <c r="DX1457" s="409"/>
      <c r="EH1457" s="409"/>
      <c r="EI1457" s="409"/>
      <c r="EJ1457" s="409"/>
      <c r="EK1457" s="409"/>
      <c r="EL1457" s="409"/>
      <c r="EM1457" s="409"/>
      <c r="EN1457" s="409"/>
      <c r="EX1457" s="409"/>
      <c r="EY1457" s="409"/>
      <c r="EZ1457" s="409"/>
      <c r="FA1457" s="409"/>
      <c r="FB1457" s="409"/>
      <c r="FC1457" s="409"/>
      <c r="FD1457" s="409"/>
      <c r="FN1457" s="409"/>
      <c r="FO1457" s="409"/>
      <c r="FP1457" s="409"/>
      <c r="FQ1457" s="409"/>
      <c r="FR1457" s="409"/>
      <c r="FS1457" s="409"/>
      <c r="FT1457" s="409"/>
      <c r="GD1457" s="409"/>
      <c r="GE1457" s="409"/>
      <c r="GF1457" s="409"/>
      <c r="GG1457" s="409"/>
      <c r="GH1457" s="409"/>
      <c r="GI1457" s="409"/>
      <c r="GJ1457" s="409"/>
      <c r="GT1457" s="409"/>
      <c r="GU1457" s="409"/>
      <c r="GV1457" s="409"/>
      <c r="GW1457" s="409"/>
      <c r="GX1457" s="409"/>
      <c r="GY1457" s="409"/>
      <c r="GZ1457" s="409"/>
      <c r="HJ1457" s="409"/>
      <c r="HK1457" s="409"/>
      <c r="HL1457" s="409"/>
      <c r="HM1457" s="409"/>
      <c r="HN1457" s="409"/>
      <c r="HO1457" s="409"/>
      <c r="HP1457" s="409"/>
      <c r="HZ1457" s="409"/>
      <c r="IA1457" s="409"/>
      <c r="IB1457" s="409"/>
      <c r="IC1457" s="409"/>
      <c r="ID1457" s="409"/>
      <c r="IE1457" s="409"/>
      <c r="IF1457" s="409"/>
      <c r="IP1457" s="409"/>
      <c r="IQ1457" s="409"/>
      <c r="IR1457" s="409"/>
      <c r="IS1457" s="409"/>
      <c r="IT1457" s="409"/>
      <c r="IU1457" s="409"/>
      <c r="IV1457" s="409"/>
    </row>
    <row r="1458" spans="10:256">
      <c r="J1458" s="409"/>
      <c r="K1458" s="409"/>
      <c r="L1458" s="409"/>
      <c r="M1458" s="409"/>
      <c r="N1458" s="409"/>
      <c r="O1458" s="409"/>
      <c r="P1458" s="409"/>
      <c r="Q1458" s="409"/>
      <c r="R1458" s="409"/>
      <c r="S1458" s="409"/>
      <c r="T1458" s="409"/>
      <c r="U1458" s="409"/>
      <c r="V1458" s="409"/>
      <c r="W1458" s="409"/>
      <c r="X1458" s="409"/>
      <c r="AP1458" s="409"/>
      <c r="AQ1458" s="409"/>
      <c r="AR1458" s="409"/>
      <c r="AS1458" s="409"/>
      <c r="AT1458" s="409"/>
      <c r="AU1458" s="409"/>
      <c r="AV1458" s="409"/>
      <c r="BF1458" s="409"/>
      <c r="BG1458" s="409"/>
      <c r="BH1458" s="409"/>
      <c r="BI1458" s="409"/>
      <c r="BJ1458" s="409"/>
      <c r="BK1458" s="409"/>
      <c r="BL1458" s="409"/>
      <c r="BV1458" s="409"/>
      <c r="BW1458" s="409"/>
      <c r="BX1458" s="409"/>
      <c r="BY1458" s="409"/>
      <c r="BZ1458" s="409"/>
      <c r="CA1458" s="409"/>
      <c r="CB1458" s="409"/>
      <c r="CL1458" s="409"/>
      <c r="CM1458" s="409"/>
      <c r="CN1458" s="409"/>
      <c r="CO1458" s="409"/>
      <c r="CP1458" s="409"/>
      <c r="CQ1458" s="409"/>
      <c r="CR1458" s="409"/>
      <c r="DB1458" s="409"/>
      <c r="DC1458" s="409"/>
      <c r="DD1458" s="409"/>
      <c r="DE1458" s="409"/>
      <c r="DF1458" s="409"/>
      <c r="DG1458" s="409"/>
      <c r="DH1458" s="409"/>
      <c r="DR1458" s="409"/>
      <c r="DS1458" s="409"/>
      <c r="DT1458" s="409"/>
      <c r="DU1458" s="409"/>
      <c r="DV1458" s="409"/>
      <c r="DW1458" s="409"/>
      <c r="DX1458" s="409"/>
      <c r="EH1458" s="409"/>
      <c r="EI1458" s="409"/>
      <c r="EJ1458" s="409"/>
      <c r="EK1458" s="409"/>
      <c r="EL1458" s="409"/>
      <c r="EM1458" s="409"/>
      <c r="EN1458" s="409"/>
      <c r="EX1458" s="409"/>
      <c r="EY1458" s="409"/>
      <c r="EZ1458" s="409"/>
      <c r="FA1458" s="409"/>
      <c r="FB1458" s="409"/>
      <c r="FC1458" s="409"/>
      <c r="FD1458" s="409"/>
      <c r="FN1458" s="409"/>
      <c r="FO1458" s="409"/>
      <c r="FP1458" s="409"/>
      <c r="FQ1458" s="409"/>
      <c r="FR1458" s="409"/>
      <c r="FS1458" s="409"/>
      <c r="FT1458" s="409"/>
      <c r="GD1458" s="409"/>
      <c r="GE1458" s="409"/>
      <c r="GF1458" s="409"/>
      <c r="GG1458" s="409"/>
      <c r="GH1458" s="409"/>
      <c r="GI1458" s="409"/>
      <c r="GJ1458" s="409"/>
      <c r="GT1458" s="409"/>
      <c r="GU1458" s="409"/>
      <c r="GV1458" s="409"/>
      <c r="GW1458" s="409"/>
      <c r="GX1458" s="409"/>
      <c r="GY1458" s="409"/>
      <c r="GZ1458" s="409"/>
      <c r="HJ1458" s="409"/>
      <c r="HK1458" s="409"/>
      <c r="HL1458" s="409"/>
      <c r="HM1458" s="409"/>
      <c r="HN1458" s="409"/>
      <c r="HO1458" s="409"/>
      <c r="HP1458" s="409"/>
      <c r="HZ1458" s="409"/>
      <c r="IA1458" s="409"/>
      <c r="IB1458" s="409"/>
      <c r="IC1458" s="409"/>
      <c r="ID1458" s="409"/>
      <c r="IE1458" s="409"/>
      <c r="IF1458" s="409"/>
      <c r="IP1458" s="409"/>
      <c r="IQ1458" s="409"/>
      <c r="IR1458" s="409"/>
      <c r="IS1458" s="409"/>
      <c r="IT1458" s="409"/>
      <c r="IU1458" s="409"/>
      <c r="IV1458" s="409"/>
    </row>
    <row r="1459" spans="10:256">
      <c r="J1459" s="409"/>
      <c r="K1459" s="409"/>
      <c r="L1459" s="409"/>
      <c r="M1459" s="409"/>
      <c r="N1459" s="409"/>
      <c r="O1459" s="409"/>
      <c r="P1459" s="409"/>
      <c r="Q1459" s="409"/>
      <c r="R1459" s="409"/>
      <c r="S1459" s="409"/>
      <c r="T1459" s="409"/>
      <c r="U1459" s="409"/>
      <c r="V1459" s="409"/>
      <c r="W1459" s="409"/>
      <c r="X1459" s="409"/>
      <c r="AP1459" s="409"/>
      <c r="AQ1459" s="409"/>
      <c r="AR1459" s="409"/>
      <c r="AS1459" s="409"/>
      <c r="AT1459" s="409"/>
      <c r="AU1459" s="409"/>
      <c r="AV1459" s="409"/>
      <c r="BF1459" s="409"/>
      <c r="BG1459" s="409"/>
      <c r="BH1459" s="409"/>
      <c r="BI1459" s="409"/>
      <c r="BJ1459" s="409"/>
      <c r="BK1459" s="409"/>
      <c r="BL1459" s="409"/>
      <c r="BV1459" s="409"/>
      <c r="BW1459" s="409"/>
      <c r="BX1459" s="409"/>
      <c r="BY1459" s="409"/>
      <c r="BZ1459" s="409"/>
      <c r="CA1459" s="409"/>
      <c r="CB1459" s="409"/>
      <c r="CL1459" s="409"/>
      <c r="CM1459" s="409"/>
      <c r="CN1459" s="409"/>
      <c r="CO1459" s="409"/>
      <c r="CP1459" s="409"/>
      <c r="CQ1459" s="409"/>
      <c r="CR1459" s="409"/>
      <c r="DB1459" s="409"/>
      <c r="DC1459" s="409"/>
      <c r="DD1459" s="409"/>
      <c r="DE1459" s="409"/>
      <c r="DF1459" s="409"/>
      <c r="DG1459" s="409"/>
      <c r="DH1459" s="409"/>
      <c r="DR1459" s="409"/>
      <c r="DS1459" s="409"/>
      <c r="DT1459" s="409"/>
      <c r="DU1459" s="409"/>
      <c r="DV1459" s="409"/>
      <c r="DW1459" s="409"/>
      <c r="DX1459" s="409"/>
      <c r="EH1459" s="409"/>
      <c r="EI1459" s="409"/>
      <c r="EJ1459" s="409"/>
      <c r="EK1459" s="409"/>
      <c r="EL1459" s="409"/>
      <c r="EM1459" s="409"/>
      <c r="EN1459" s="409"/>
      <c r="EX1459" s="409"/>
      <c r="EY1459" s="409"/>
      <c r="EZ1459" s="409"/>
      <c r="FA1459" s="409"/>
      <c r="FB1459" s="409"/>
      <c r="FC1459" s="409"/>
      <c r="FD1459" s="409"/>
      <c r="FN1459" s="409"/>
      <c r="FO1459" s="409"/>
      <c r="FP1459" s="409"/>
      <c r="FQ1459" s="409"/>
      <c r="FR1459" s="409"/>
      <c r="FS1459" s="409"/>
      <c r="FT1459" s="409"/>
      <c r="GD1459" s="409"/>
      <c r="GE1459" s="409"/>
      <c r="GF1459" s="409"/>
      <c r="GG1459" s="409"/>
      <c r="GH1459" s="409"/>
      <c r="GI1459" s="409"/>
      <c r="GJ1459" s="409"/>
      <c r="GT1459" s="409"/>
      <c r="GU1459" s="409"/>
      <c r="GV1459" s="409"/>
      <c r="GW1459" s="409"/>
      <c r="GX1459" s="409"/>
      <c r="GY1459" s="409"/>
      <c r="GZ1459" s="409"/>
      <c r="HJ1459" s="409"/>
      <c r="HK1459" s="409"/>
      <c r="HL1459" s="409"/>
      <c r="HM1459" s="409"/>
      <c r="HN1459" s="409"/>
      <c r="HO1459" s="409"/>
      <c r="HP1459" s="409"/>
      <c r="HZ1459" s="409"/>
      <c r="IA1459" s="409"/>
      <c r="IB1459" s="409"/>
      <c r="IC1459" s="409"/>
      <c r="ID1459" s="409"/>
      <c r="IE1459" s="409"/>
      <c r="IF1459" s="409"/>
      <c r="IP1459" s="409"/>
      <c r="IQ1459" s="409"/>
      <c r="IR1459" s="409"/>
      <c r="IS1459" s="409"/>
      <c r="IT1459" s="409"/>
      <c r="IU1459" s="409"/>
      <c r="IV1459" s="409"/>
    </row>
    <row r="1460" spans="10:256">
      <c r="J1460" s="409"/>
      <c r="K1460" s="409"/>
      <c r="L1460" s="409"/>
      <c r="M1460" s="409"/>
      <c r="N1460" s="409"/>
      <c r="O1460" s="409"/>
      <c r="P1460" s="409"/>
      <c r="Q1460" s="409"/>
      <c r="R1460" s="409"/>
      <c r="S1460" s="409"/>
      <c r="T1460" s="409"/>
      <c r="U1460" s="409"/>
      <c r="V1460" s="409"/>
      <c r="W1460" s="409"/>
      <c r="X1460" s="409"/>
      <c r="AP1460" s="409"/>
      <c r="AQ1460" s="409"/>
      <c r="AR1460" s="409"/>
      <c r="AS1460" s="409"/>
      <c r="AT1460" s="409"/>
      <c r="AU1460" s="409"/>
      <c r="AV1460" s="409"/>
      <c r="BF1460" s="409"/>
      <c r="BG1460" s="409"/>
      <c r="BH1460" s="409"/>
      <c r="BI1460" s="409"/>
      <c r="BJ1460" s="409"/>
      <c r="BK1460" s="409"/>
      <c r="BL1460" s="409"/>
      <c r="BV1460" s="409"/>
      <c r="BW1460" s="409"/>
      <c r="BX1460" s="409"/>
      <c r="BY1460" s="409"/>
      <c r="BZ1460" s="409"/>
      <c r="CA1460" s="409"/>
      <c r="CB1460" s="409"/>
      <c r="CL1460" s="409"/>
      <c r="CM1460" s="409"/>
      <c r="CN1460" s="409"/>
      <c r="CO1460" s="409"/>
      <c r="CP1460" s="409"/>
      <c r="CQ1460" s="409"/>
      <c r="CR1460" s="409"/>
      <c r="DB1460" s="409"/>
      <c r="DC1460" s="409"/>
      <c r="DD1460" s="409"/>
      <c r="DE1460" s="409"/>
      <c r="DF1460" s="409"/>
      <c r="DG1460" s="409"/>
      <c r="DH1460" s="409"/>
      <c r="DR1460" s="409"/>
      <c r="DS1460" s="409"/>
      <c r="DT1460" s="409"/>
      <c r="DU1460" s="409"/>
      <c r="DV1460" s="409"/>
      <c r="DW1460" s="409"/>
      <c r="DX1460" s="409"/>
      <c r="EH1460" s="409"/>
      <c r="EI1460" s="409"/>
      <c r="EJ1460" s="409"/>
      <c r="EK1460" s="409"/>
      <c r="EL1460" s="409"/>
      <c r="EM1460" s="409"/>
      <c r="EN1460" s="409"/>
      <c r="EX1460" s="409"/>
      <c r="EY1460" s="409"/>
      <c r="EZ1460" s="409"/>
      <c r="FA1460" s="409"/>
      <c r="FB1460" s="409"/>
      <c r="FC1460" s="409"/>
      <c r="FD1460" s="409"/>
      <c r="FN1460" s="409"/>
      <c r="FO1460" s="409"/>
      <c r="FP1460" s="409"/>
      <c r="FQ1460" s="409"/>
      <c r="FR1460" s="409"/>
      <c r="FS1460" s="409"/>
      <c r="FT1460" s="409"/>
      <c r="GD1460" s="409"/>
      <c r="GE1460" s="409"/>
      <c r="GF1460" s="409"/>
      <c r="GG1460" s="409"/>
      <c r="GH1460" s="409"/>
      <c r="GI1460" s="409"/>
      <c r="GJ1460" s="409"/>
      <c r="GT1460" s="409"/>
      <c r="GU1460" s="409"/>
      <c r="GV1460" s="409"/>
      <c r="GW1460" s="409"/>
      <c r="GX1460" s="409"/>
      <c r="GY1460" s="409"/>
      <c r="GZ1460" s="409"/>
      <c r="HJ1460" s="409"/>
      <c r="HK1460" s="409"/>
      <c r="HL1460" s="409"/>
      <c r="HM1460" s="409"/>
      <c r="HN1460" s="409"/>
      <c r="HO1460" s="409"/>
      <c r="HP1460" s="409"/>
      <c r="HZ1460" s="409"/>
      <c r="IA1460" s="409"/>
      <c r="IB1460" s="409"/>
      <c r="IC1460" s="409"/>
      <c r="ID1460" s="409"/>
      <c r="IE1460" s="409"/>
      <c r="IF1460" s="409"/>
      <c r="IP1460" s="409"/>
      <c r="IQ1460" s="409"/>
      <c r="IR1460" s="409"/>
      <c r="IS1460" s="409"/>
      <c r="IT1460" s="409"/>
      <c r="IU1460" s="409"/>
      <c r="IV1460" s="409"/>
    </row>
    <row r="1461" spans="10:256">
      <c r="J1461" s="409"/>
      <c r="K1461" s="409"/>
      <c r="L1461" s="409"/>
      <c r="M1461" s="409"/>
      <c r="N1461" s="409"/>
      <c r="O1461" s="409"/>
      <c r="P1461" s="409"/>
      <c r="Q1461" s="409"/>
      <c r="R1461" s="409"/>
      <c r="S1461" s="409"/>
      <c r="T1461" s="409"/>
      <c r="U1461" s="409"/>
      <c r="V1461" s="409"/>
      <c r="W1461" s="409"/>
      <c r="X1461" s="409"/>
      <c r="AP1461" s="409"/>
      <c r="AQ1461" s="409"/>
      <c r="AR1461" s="409"/>
      <c r="AS1461" s="409"/>
      <c r="AT1461" s="409"/>
      <c r="AU1461" s="409"/>
      <c r="AV1461" s="409"/>
      <c r="BF1461" s="409"/>
      <c r="BG1461" s="409"/>
      <c r="BH1461" s="409"/>
      <c r="BI1461" s="409"/>
      <c r="BJ1461" s="409"/>
      <c r="BK1461" s="409"/>
      <c r="BL1461" s="409"/>
      <c r="BV1461" s="409"/>
      <c r="BW1461" s="409"/>
      <c r="BX1461" s="409"/>
      <c r="BY1461" s="409"/>
      <c r="BZ1461" s="409"/>
      <c r="CA1461" s="409"/>
      <c r="CB1461" s="409"/>
      <c r="CL1461" s="409"/>
      <c r="CM1461" s="409"/>
      <c r="CN1461" s="409"/>
      <c r="CO1461" s="409"/>
      <c r="CP1461" s="409"/>
      <c r="CQ1461" s="409"/>
      <c r="CR1461" s="409"/>
      <c r="DB1461" s="409"/>
      <c r="DC1461" s="409"/>
      <c r="DD1461" s="409"/>
      <c r="DE1461" s="409"/>
      <c r="DF1461" s="409"/>
      <c r="DG1461" s="409"/>
      <c r="DH1461" s="409"/>
      <c r="DR1461" s="409"/>
      <c r="DS1461" s="409"/>
      <c r="DT1461" s="409"/>
      <c r="DU1461" s="409"/>
      <c r="DV1461" s="409"/>
      <c r="DW1461" s="409"/>
      <c r="DX1461" s="409"/>
      <c r="EH1461" s="409"/>
      <c r="EI1461" s="409"/>
      <c r="EJ1461" s="409"/>
      <c r="EK1461" s="409"/>
      <c r="EL1461" s="409"/>
      <c r="EM1461" s="409"/>
      <c r="EN1461" s="409"/>
      <c r="EX1461" s="409"/>
      <c r="EY1461" s="409"/>
      <c r="EZ1461" s="409"/>
      <c r="FA1461" s="409"/>
      <c r="FB1461" s="409"/>
      <c r="FC1461" s="409"/>
      <c r="FD1461" s="409"/>
      <c r="FN1461" s="409"/>
      <c r="FO1461" s="409"/>
      <c r="FP1461" s="409"/>
      <c r="FQ1461" s="409"/>
      <c r="FR1461" s="409"/>
      <c r="FS1461" s="409"/>
      <c r="FT1461" s="409"/>
      <c r="GD1461" s="409"/>
      <c r="GE1461" s="409"/>
      <c r="GF1461" s="409"/>
      <c r="GG1461" s="409"/>
      <c r="GH1461" s="409"/>
      <c r="GI1461" s="409"/>
      <c r="GJ1461" s="409"/>
      <c r="GT1461" s="409"/>
      <c r="GU1461" s="409"/>
      <c r="GV1461" s="409"/>
      <c r="GW1461" s="409"/>
      <c r="GX1461" s="409"/>
      <c r="GY1461" s="409"/>
      <c r="GZ1461" s="409"/>
      <c r="HJ1461" s="409"/>
      <c r="HK1461" s="409"/>
      <c r="HL1461" s="409"/>
      <c r="HM1461" s="409"/>
      <c r="HN1461" s="409"/>
      <c r="HO1461" s="409"/>
      <c r="HP1461" s="409"/>
      <c r="HZ1461" s="409"/>
      <c r="IA1461" s="409"/>
      <c r="IB1461" s="409"/>
      <c r="IC1461" s="409"/>
      <c r="ID1461" s="409"/>
      <c r="IE1461" s="409"/>
      <c r="IF1461" s="409"/>
      <c r="IP1461" s="409"/>
      <c r="IQ1461" s="409"/>
      <c r="IR1461" s="409"/>
      <c r="IS1461" s="409"/>
      <c r="IT1461" s="409"/>
      <c r="IU1461" s="409"/>
      <c r="IV1461" s="409"/>
    </row>
    <row r="1462" spans="10:256">
      <c r="J1462" s="409"/>
      <c r="K1462" s="409"/>
      <c r="L1462" s="409"/>
      <c r="M1462" s="409"/>
      <c r="N1462" s="409"/>
      <c r="O1462" s="409"/>
      <c r="P1462" s="409"/>
      <c r="Q1462" s="409"/>
      <c r="R1462" s="409"/>
      <c r="S1462" s="409"/>
      <c r="T1462" s="409"/>
      <c r="U1462" s="409"/>
      <c r="V1462" s="409"/>
      <c r="W1462" s="409"/>
      <c r="X1462" s="409"/>
      <c r="AP1462" s="409"/>
      <c r="AQ1462" s="409"/>
      <c r="AR1462" s="409"/>
      <c r="AS1462" s="409"/>
      <c r="AT1462" s="409"/>
      <c r="AU1462" s="409"/>
      <c r="AV1462" s="409"/>
      <c r="BF1462" s="409"/>
      <c r="BG1462" s="409"/>
      <c r="BH1462" s="409"/>
      <c r="BI1462" s="409"/>
      <c r="BJ1462" s="409"/>
      <c r="BK1462" s="409"/>
      <c r="BL1462" s="409"/>
      <c r="BV1462" s="409"/>
      <c r="BW1462" s="409"/>
      <c r="BX1462" s="409"/>
      <c r="BY1462" s="409"/>
      <c r="BZ1462" s="409"/>
      <c r="CA1462" s="409"/>
      <c r="CB1462" s="409"/>
      <c r="CL1462" s="409"/>
      <c r="CM1462" s="409"/>
      <c r="CN1462" s="409"/>
      <c r="CO1462" s="409"/>
      <c r="CP1462" s="409"/>
      <c r="CQ1462" s="409"/>
      <c r="CR1462" s="409"/>
      <c r="DB1462" s="409"/>
      <c r="DC1462" s="409"/>
      <c r="DD1462" s="409"/>
      <c r="DE1462" s="409"/>
      <c r="DF1462" s="409"/>
      <c r="DG1462" s="409"/>
      <c r="DH1462" s="409"/>
      <c r="DR1462" s="409"/>
      <c r="DS1462" s="409"/>
      <c r="DT1462" s="409"/>
      <c r="DU1462" s="409"/>
      <c r="DV1462" s="409"/>
      <c r="DW1462" s="409"/>
      <c r="DX1462" s="409"/>
      <c r="EH1462" s="409"/>
      <c r="EI1462" s="409"/>
      <c r="EJ1462" s="409"/>
      <c r="EK1462" s="409"/>
      <c r="EL1462" s="409"/>
      <c r="EM1462" s="409"/>
      <c r="EN1462" s="409"/>
      <c r="EX1462" s="409"/>
      <c r="EY1462" s="409"/>
      <c r="EZ1462" s="409"/>
      <c r="FA1462" s="409"/>
      <c r="FB1462" s="409"/>
      <c r="FC1462" s="409"/>
      <c r="FD1462" s="409"/>
      <c r="FN1462" s="409"/>
      <c r="FO1462" s="409"/>
      <c r="FP1462" s="409"/>
      <c r="FQ1462" s="409"/>
      <c r="FR1462" s="409"/>
      <c r="FS1462" s="409"/>
      <c r="FT1462" s="409"/>
      <c r="GD1462" s="409"/>
      <c r="GE1462" s="409"/>
      <c r="GF1462" s="409"/>
      <c r="GG1462" s="409"/>
      <c r="GH1462" s="409"/>
      <c r="GI1462" s="409"/>
      <c r="GJ1462" s="409"/>
      <c r="GT1462" s="409"/>
      <c r="GU1462" s="409"/>
      <c r="GV1462" s="409"/>
      <c r="GW1462" s="409"/>
      <c r="GX1462" s="409"/>
      <c r="GY1462" s="409"/>
      <c r="GZ1462" s="409"/>
      <c r="HJ1462" s="409"/>
      <c r="HK1462" s="409"/>
      <c r="HL1462" s="409"/>
      <c r="HM1462" s="409"/>
      <c r="HN1462" s="409"/>
      <c r="HO1462" s="409"/>
      <c r="HP1462" s="409"/>
      <c r="HZ1462" s="409"/>
      <c r="IA1462" s="409"/>
      <c r="IB1462" s="409"/>
      <c r="IC1462" s="409"/>
      <c r="ID1462" s="409"/>
      <c r="IE1462" s="409"/>
      <c r="IF1462" s="409"/>
      <c r="IP1462" s="409"/>
      <c r="IQ1462" s="409"/>
      <c r="IR1462" s="409"/>
      <c r="IS1462" s="409"/>
      <c r="IT1462" s="409"/>
      <c r="IU1462" s="409"/>
      <c r="IV1462" s="409"/>
    </row>
    <row r="1463" spans="10:256">
      <c r="J1463" s="409"/>
      <c r="K1463" s="409"/>
      <c r="L1463" s="409"/>
      <c r="M1463" s="409"/>
      <c r="N1463" s="409"/>
      <c r="O1463" s="409"/>
      <c r="P1463" s="409"/>
      <c r="Q1463" s="409"/>
      <c r="R1463" s="409"/>
      <c r="S1463" s="409"/>
      <c r="T1463" s="409"/>
      <c r="U1463" s="409"/>
      <c r="V1463" s="409"/>
      <c r="W1463" s="409"/>
      <c r="X1463" s="409"/>
      <c r="AP1463" s="409"/>
      <c r="AQ1463" s="409"/>
      <c r="AR1463" s="409"/>
      <c r="AS1463" s="409"/>
      <c r="AT1463" s="409"/>
      <c r="AU1463" s="409"/>
      <c r="AV1463" s="409"/>
      <c r="BF1463" s="409"/>
      <c r="BG1463" s="409"/>
      <c r="BH1463" s="409"/>
      <c r="BI1463" s="409"/>
      <c r="BJ1463" s="409"/>
      <c r="BK1463" s="409"/>
      <c r="BL1463" s="409"/>
      <c r="BV1463" s="409"/>
      <c r="BW1463" s="409"/>
      <c r="BX1463" s="409"/>
      <c r="BY1463" s="409"/>
      <c r="BZ1463" s="409"/>
      <c r="CA1463" s="409"/>
      <c r="CB1463" s="409"/>
      <c r="CL1463" s="409"/>
      <c r="CM1463" s="409"/>
      <c r="CN1463" s="409"/>
      <c r="CO1463" s="409"/>
      <c r="CP1463" s="409"/>
      <c r="CQ1463" s="409"/>
      <c r="CR1463" s="409"/>
      <c r="DB1463" s="409"/>
      <c r="DC1463" s="409"/>
      <c r="DD1463" s="409"/>
      <c r="DE1463" s="409"/>
      <c r="DF1463" s="409"/>
      <c r="DG1463" s="409"/>
      <c r="DH1463" s="409"/>
      <c r="DR1463" s="409"/>
      <c r="DS1463" s="409"/>
      <c r="DT1463" s="409"/>
      <c r="DU1463" s="409"/>
      <c r="DV1463" s="409"/>
      <c r="DW1463" s="409"/>
      <c r="DX1463" s="409"/>
      <c r="EH1463" s="409"/>
      <c r="EI1463" s="409"/>
      <c r="EJ1463" s="409"/>
      <c r="EK1463" s="409"/>
      <c r="EL1463" s="409"/>
      <c r="EM1463" s="409"/>
      <c r="EN1463" s="409"/>
      <c r="EX1463" s="409"/>
      <c r="EY1463" s="409"/>
      <c r="EZ1463" s="409"/>
      <c r="FA1463" s="409"/>
      <c r="FB1463" s="409"/>
      <c r="FC1463" s="409"/>
      <c r="FD1463" s="409"/>
      <c r="FN1463" s="409"/>
      <c r="FO1463" s="409"/>
      <c r="FP1463" s="409"/>
      <c r="FQ1463" s="409"/>
      <c r="FR1463" s="409"/>
      <c r="FS1463" s="409"/>
      <c r="FT1463" s="409"/>
      <c r="GD1463" s="409"/>
      <c r="GE1463" s="409"/>
      <c r="GF1463" s="409"/>
      <c r="GG1463" s="409"/>
      <c r="GH1463" s="409"/>
      <c r="GI1463" s="409"/>
      <c r="GJ1463" s="409"/>
      <c r="GT1463" s="409"/>
      <c r="GU1463" s="409"/>
      <c r="GV1463" s="409"/>
      <c r="GW1463" s="409"/>
      <c r="GX1463" s="409"/>
      <c r="GY1463" s="409"/>
      <c r="GZ1463" s="409"/>
      <c r="HJ1463" s="409"/>
      <c r="HK1463" s="409"/>
      <c r="HL1463" s="409"/>
      <c r="HM1463" s="409"/>
      <c r="HN1463" s="409"/>
      <c r="HO1463" s="409"/>
      <c r="HP1463" s="409"/>
      <c r="HZ1463" s="409"/>
      <c r="IA1463" s="409"/>
      <c r="IB1463" s="409"/>
      <c r="IC1463" s="409"/>
      <c r="ID1463" s="409"/>
      <c r="IE1463" s="409"/>
      <c r="IF1463" s="409"/>
      <c r="IP1463" s="409"/>
      <c r="IQ1463" s="409"/>
      <c r="IR1463" s="409"/>
      <c r="IS1463" s="409"/>
      <c r="IT1463" s="409"/>
      <c r="IU1463" s="409"/>
      <c r="IV1463" s="409"/>
    </row>
    <row r="1464" spans="10:256">
      <c r="J1464" s="409"/>
      <c r="K1464" s="409"/>
      <c r="L1464" s="409"/>
      <c r="M1464" s="409"/>
      <c r="N1464" s="409"/>
      <c r="O1464" s="409"/>
      <c r="P1464" s="409"/>
      <c r="Q1464" s="409"/>
      <c r="R1464" s="409"/>
      <c r="S1464" s="409"/>
      <c r="T1464" s="409"/>
      <c r="U1464" s="409"/>
      <c r="V1464" s="409"/>
      <c r="W1464" s="409"/>
      <c r="X1464" s="409"/>
      <c r="AP1464" s="409"/>
      <c r="AQ1464" s="409"/>
      <c r="AR1464" s="409"/>
      <c r="AS1464" s="409"/>
      <c r="AT1464" s="409"/>
      <c r="AU1464" s="409"/>
      <c r="AV1464" s="409"/>
      <c r="BF1464" s="409"/>
      <c r="BG1464" s="409"/>
      <c r="BH1464" s="409"/>
      <c r="BI1464" s="409"/>
      <c r="BJ1464" s="409"/>
      <c r="BK1464" s="409"/>
      <c r="BL1464" s="409"/>
      <c r="BV1464" s="409"/>
      <c r="BW1464" s="409"/>
      <c r="BX1464" s="409"/>
      <c r="BY1464" s="409"/>
      <c r="BZ1464" s="409"/>
      <c r="CA1464" s="409"/>
      <c r="CB1464" s="409"/>
      <c r="CL1464" s="409"/>
      <c r="CM1464" s="409"/>
      <c r="CN1464" s="409"/>
      <c r="CO1464" s="409"/>
      <c r="CP1464" s="409"/>
      <c r="CQ1464" s="409"/>
      <c r="CR1464" s="409"/>
      <c r="DB1464" s="409"/>
      <c r="DC1464" s="409"/>
      <c r="DD1464" s="409"/>
      <c r="DE1464" s="409"/>
      <c r="DF1464" s="409"/>
      <c r="DG1464" s="409"/>
      <c r="DH1464" s="409"/>
      <c r="DR1464" s="409"/>
      <c r="DS1464" s="409"/>
      <c r="DT1464" s="409"/>
      <c r="DU1464" s="409"/>
      <c r="DV1464" s="409"/>
      <c r="DW1464" s="409"/>
      <c r="DX1464" s="409"/>
      <c r="EH1464" s="409"/>
      <c r="EI1464" s="409"/>
      <c r="EJ1464" s="409"/>
      <c r="EK1464" s="409"/>
      <c r="EL1464" s="409"/>
      <c r="EM1464" s="409"/>
      <c r="EN1464" s="409"/>
      <c r="EX1464" s="409"/>
      <c r="EY1464" s="409"/>
      <c r="EZ1464" s="409"/>
      <c r="FA1464" s="409"/>
      <c r="FB1464" s="409"/>
      <c r="FC1464" s="409"/>
      <c r="FD1464" s="409"/>
      <c r="FN1464" s="409"/>
      <c r="FO1464" s="409"/>
      <c r="FP1464" s="409"/>
      <c r="FQ1464" s="409"/>
      <c r="FR1464" s="409"/>
      <c r="FS1464" s="409"/>
      <c r="FT1464" s="409"/>
      <c r="GD1464" s="409"/>
      <c r="GE1464" s="409"/>
      <c r="GF1464" s="409"/>
      <c r="GG1464" s="409"/>
      <c r="GH1464" s="409"/>
      <c r="GI1464" s="409"/>
      <c r="GJ1464" s="409"/>
      <c r="GT1464" s="409"/>
      <c r="GU1464" s="409"/>
      <c r="GV1464" s="409"/>
      <c r="GW1464" s="409"/>
      <c r="GX1464" s="409"/>
      <c r="GY1464" s="409"/>
      <c r="GZ1464" s="409"/>
      <c r="HJ1464" s="409"/>
      <c r="HK1464" s="409"/>
      <c r="HL1464" s="409"/>
      <c r="HM1464" s="409"/>
      <c r="HN1464" s="409"/>
      <c r="HO1464" s="409"/>
      <c r="HP1464" s="409"/>
      <c r="HZ1464" s="409"/>
      <c r="IA1464" s="409"/>
      <c r="IB1464" s="409"/>
      <c r="IC1464" s="409"/>
      <c r="ID1464" s="409"/>
      <c r="IE1464" s="409"/>
      <c r="IF1464" s="409"/>
      <c r="IP1464" s="409"/>
      <c r="IQ1464" s="409"/>
      <c r="IR1464" s="409"/>
      <c r="IS1464" s="409"/>
      <c r="IT1464" s="409"/>
      <c r="IU1464" s="409"/>
      <c r="IV1464" s="409"/>
    </row>
    <row r="1465" spans="10:256">
      <c r="J1465" s="409"/>
      <c r="K1465" s="409"/>
      <c r="L1465" s="409"/>
      <c r="M1465" s="409"/>
      <c r="N1465" s="409"/>
      <c r="O1465" s="409"/>
      <c r="P1465" s="409"/>
      <c r="Q1465" s="409"/>
      <c r="R1465" s="409"/>
      <c r="S1465" s="409"/>
      <c r="T1465" s="409"/>
      <c r="U1465" s="409"/>
      <c r="V1465" s="409"/>
      <c r="W1465" s="409"/>
      <c r="X1465" s="409"/>
      <c r="AP1465" s="409"/>
      <c r="AQ1465" s="409"/>
      <c r="AR1465" s="409"/>
      <c r="AS1465" s="409"/>
      <c r="AT1465" s="409"/>
      <c r="AU1465" s="409"/>
      <c r="AV1465" s="409"/>
      <c r="BF1465" s="409"/>
      <c r="BG1465" s="409"/>
      <c r="BH1465" s="409"/>
      <c r="BI1465" s="409"/>
      <c r="BJ1465" s="409"/>
      <c r="BK1465" s="409"/>
      <c r="BL1465" s="409"/>
      <c r="BV1465" s="409"/>
      <c r="BW1465" s="409"/>
      <c r="BX1465" s="409"/>
      <c r="BY1465" s="409"/>
      <c r="BZ1465" s="409"/>
      <c r="CA1465" s="409"/>
      <c r="CB1465" s="409"/>
      <c r="CL1465" s="409"/>
      <c r="CM1465" s="409"/>
      <c r="CN1465" s="409"/>
      <c r="CO1465" s="409"/>
      <c r="CP1465" s="409"/>
      <c r="CQ1465" s="409"/>
      <c r="CR1465" s="409"/>
      <c r="DB1465" s="409"/>
      <c r="DC1465" s="409"/>
      <c r="DD1465" s="409"/>
      <c r="DE1465" s="409"/>
      <c r="DF1465" s="409"/>
      <c r="DG1465" s="409"/>
      <c r="DH1465" s="409"/>
      <c r="DR1465" s="409"/>
      <c r="DS1465" s="409"/>
      <c r="DT1465" s="409"/>
      <c r="DU1465" s="409"/>
      <c r="DV1465" s="409"/>
      <c r="DW1465" s="409"/>
      <c r="DX1465" s="409"/>
      <c r="EH1465" s="409"/>
      <c r="EI1465" s="409"/>
      <c r="EJ1465" s="409"/>
      <c r="EK1465" s="409"/>
      <c r="EL1465" s="409"/>
      <c r="EM1465" s="409"/>
      <c r="EN1465" s="409"/>
      <c r="EX1465" s="409"/>
      <c r="EY1465" s="409"/>
      <c r="EZ1465" s="409"/>
      <c r="FA1465" s="409"/>
      <c r="FB1465" s="409"/>
      <c r="FC1465" s="409"/>
      <c r="FD1465" s="409"/>
      <c r="FN1465" s="409"/>
      <c r="FO1465" s="409"/>
      <c r="FP1465" s="409"/>
      <c r="FQ1465" s="409"/>
      <c r="FR1465" s="409"/>
      <c r="FS1465" s="409"/>
      <c r="FT1465" s="409"/>
      <c r="GD1465" s="409"/>
      <c r="GE1465" s="409"/>
      <c r="GF1465" s="409"/>
      <c r="GG1465" s="409"/>
      <c r="GH1465" s="409"/>
      <c r="GI1465" s="409"/>
      <c r="GJ1465" s="409"/>
      <c r="GT1465" s="409"/>
      <c r="GU1465" s="409"/>
      <c r="GV1465" s="409"/>
      <c r="GW1465" s="409"/>
      <c r="GX1465" s="409"/>
      <c r="GY1465" s="409"/>
      <c r="GZ1465" s="409"/>
      <c r="HJ1465" s="409"/>
      <c r="HK1465" s="409"/>
      <c r="HL1465" s="409"/>
      <c r="HM1465" s="409"/>
      <c r="HN1465" s="409"/>
      <c r="HO1465" s="409"/>
      <c r="HP1465" s="409"/>
      <c r="HZ1465" s="409"/>
      <c r="IA1465" s="409"/>
      <c r="IB1465" s="409"/>
      <c r="IC1465" s="409"/>
      <c r="ID1465" s="409"/>
      <c r="IE1465" s="409"/>
      <c r="IF1465" s="409"/>
      <c r="IP1465" s="409"/>
      <c r="IQ1465" s="409"/>
      <c r="IR1465" s="409"/>
      <c r="IS1465" s="409"/>
      <c r="IT1465" s="409"/>
      <c r="IU1465" s="409"/>
      <c r="IV1465" s="409"/>
    </row>
    <row r="1466" spans="10:256">
      <c r="J1466" s="409"/>
      <c r="K1466" s="409"/>
      <c r="L1466" s="409"/>
      <c r="M1466" s="409"/>
      <c r="N1466" s="409"/>
      <c r="O1466" s="409"/>
      <c r="P1466" s="409"/>
      <c r="Q1466" s="409"/>
      <c r="R1466" s="409"/>
      <c r="S1466" s="409"/>
      <c r="T1466" s="409"/>
      <c r="U1466" s="409"/>
      <c r="V1466" s="409"/>
      <c r="W1466" s="409"/>
      <c r="X1466" s="409"/>
      <c r="AP1466" s="409"/>
      <c r="AQ1466" s="409"/>
      <c r="AR1466" s="409"/>
      <c r="AS1466" s="409"/>
      <c r="AT1466" s="409"/>
      <c r="AU1466" s="409"/>
      <c r="AV1466" s="409"/>
      <c r="BF1466" s="409"/>
      <c r="BG1466" s="409"/>
      <c r="BH1466" s="409"/>
      <c r="BI1466" s="409"/>
      <c r="BJ1466" s="409"/>
      <c r="BK1466" s="409"/>
      <c r="BL1466" s="409"/>
      <c r="BV1466" s="409"/>
      <c r="BW1466" s="409"/>
      <c r="BX1466" s="409"/>
      <c r="BY1466" s="409"/>
      <c r="BZ1466" s="409"/>
      <c r="CA1466" s="409"/>
      <c r="CB1466" s="409"/>
      <c r="CL1466" s="409"/>
      <c r="CM1466" s="409"/>
      <c r="CN1466" s="409"/>
      <c r="CO1466" s="409"/>
      <c r="CP1466" s="409"/>
      <c r="CQ1466" s="409"/>
      <c r="CR1466" s="409"/>
      <c r="DB1466" s="409"/>
      <c r="DC1466" s="409"/>
      <c r="DD1466" s="409"/>
      <c r="DE1466" s="409"/>
      <c r="DF1466" s="409"/>
      <c r="DG1466" s="409"/>
      <c r="DH1466" s="409"/>
      <c r="DR1466" s="409"/>
      <c r="DS1466" s="409"/>
      <c r="DT1466" s="409"/>
      <c r="DU1466" s="409"/>
      <c r="DV1466" s="409"/>
      <c r="DW1466" s="409"/>
      <c r="DX1466" s="409"/>
      <c r="EH1466" s="409"/>
      <c r="EI1466" s="409"/>
      <c r="EJ1466" s="409"/>
      <c r="EK1466" s="409"/>
      <c r="EL1466" s="409"/>
      <c r="EM1466" s="409"/>
      <c r="EN1466" s="409"/>
      <c r="EX1466" s="409"/>
      <c r="EY1466" s="409"/>
      <c r="EZ1466" s="409"/>
      <c r="FA1466" s="409"/>
      <c r="FB1466" s="409"/>
      <c r="FC1466" s="409"/>
      <c r="FD1466" s="409"/>
      <c r="FN1466" s="409"/>
      <c r="FO1466" s="409"/>
      <c r="FP1466" s="409"/>
      <c r="FQ1466" s="409"/>
      <c r="FR1466" s="409"/>
      <c r="FS1466" s="409"/>
      <c r="FT1466" s="409"/>
      <c r="GD1466" s="409"/>
      <c r="GE1466" s="409"/>
      <c r="GF1466" s="409"/>
      <c r="GG1466" s="409"/>
      <c r="GH1466" s="409"/>
      <c r="GI1466" s="409"/>
      <c r="GJ1466" s="409"/>
      <c r="GT1466" s="409"/>
      <c r="GU1466" s="409"/>
      <c r="GV1466" s="409"/>
      <c r="GW1466" s="409"/>
      <c r="GX1466" s="409"/>
      <c r="GY1466" s="409"/>
      <c r="GZ1466" s="409"/>
      <c r="HJ1466" s="409"/>
      <c r="HK1466" s="409"/>
      <c r="HL1466" s="409"/>
      <c r="HM1466" s="409"/>
      <c r="HN1466" s="409"/>
      <c r="HO1466" s="409"/>
      <c r="HP1466" s="409"/>
      <c r="HZ1466" s="409"/>
      <c r="IA1466" s="409"/>
      <c r="IB1466" s="409"/>
      <c r="IC1466" s="409"/>
      <c r="ID1466" s="409"/>
      <c r="IE1466" s="409"/>
      <c r="IF1466" s="409"/>
      <c r="IP1466" s="409"/>
      <c r="IQ1466" s="409"/>
      <c r="IR1466" s="409"/>
      <c r="IS1466" s="409"/>
      <c r="IT1466" s="409"/>
      <c r="IU1466" s="409"/>
      <c r="IV1466" s="409"/>
    </row>
    <row r="1467" spans="10:256">
      <c r="J1467" s="409"/>
      <c r="K1467" s="409"/>
      <c r="L1467" s="409"/>
      <c r="M1467" s="409"/>
      <c r="N1467" s="409"/>
      <c r="O1467" s="409"/>
      <c r="P1467" s="409"/>
      <c r="Q1467" s="409"/>
      <c r="R1467" s="409"/>
      <c r="S1467" s="409"/>
      <c r="T1467" s="409"/>
      <c r="U1467" s="409"/>
      <c r="V1467" s="409"/>
      <c r="W1467" s="409"/>
      <c r="X1467" s="409"/>
      <c r="AP1467" s="409"/>
      <c r="AQ1467" s="409"/>
      <c r="AR1467" s="409"/>
      <c r="AS1467" s="409"/>
      <c r="AT1467" s="409"/>
      <c r="AU1467" s="409"/>
      <c r="AV1467" s="409"/>
      <c r="BF1467" s="409"/>
      <c r="BG1467" s="409"/>
      <c r="BH1467" s="409"/>
      <c r="BI1467" s="409"/>
      <c r="BJ1467" s="409"/>
      <c r="BK1467" s="409"/>
      <c r="BL1467" s="409"/>
      <c r="BV1467" s="409"/>
      <c r="BW1467" s="409"/>
      <c r="BX1467" s="409"/>
      <c r="BY1467" s="409"/>
      <c r="BZ1467" s="409"/>
      <c r="CA1467" s="409"/>
      <c r="CB1467" s="409"/>
      <c r="CL1467" s="409"/>
      <c r="CM1467" s="409"/>
      <c r="CN1467" s="409"/>
      <c r="CO1467" s="409"/>
      <c r="CP1467" s="409"/>
      <c r="CQ1467" s="409"/>
      <c r="CR1467" s="409"/>
      <c r="DB1467" s="409"/>
      <c r="DC1467" s="409"/>
      <c r="DD1467" s="409"/>
      <c r="DE1467" s="409"/>
      <c r="DF1467" s="409"/>
      <c r="DG1467" s="409"/>
      <c r="DH1467" s="409"/>
      <c r="DR1467" s="409"/>
      <c r="DS1467" s="409"/>
      <c r="DT1467" s="409"/>
      <c r="DU1467" s="409"/>
      <c r="DV1467" s="409"/>
      <c r="DW1467" s="409"/>
      <c r="DX1467" s="409"/>
      <c r="EH1467" s="409"/>
      <c r="EI1467" s="409"/>
      <c r="EJ1467" s="409"/>
      <c r="EK1467" s="409"/>
      <c r="EL1467" s="409"/>
      <c r="EM1467" s="409"/>
      <c r="EN1467" s="409"/>
      <c r="EX1467" s="409"/>
      <c r="EY1467" s="409"/>
      <c r="EZ1467" s="409"/>
      <c r="FA1467" s="409"/>
      <c r="FB1467" s="409"/>
      <c r="FC1467" s="409"/>
      <c r="FD1467" s="409"/>
      <c r="FN1467" s="409"/>
      <c r="FO1467" s="409"/>
      <c r="FP1467" s="409"/>
      <c r="FQ1467" s="409"/>
      <c r="FR1467" s="409"/>
      <c r="FS1467" s="409"/>
      <c r="FT1467" s="409"/>
      <c r="GD1467" s="409"/>
      <c r="GE1467" s="409"/>
      <c r="GF1467" s="409"/>
      <c r="GG1467" s="409"/>
      <c r="GH1467" s="409"/>
      <c r="GI1467" s="409"/>
      <c r="GJ1467" s="409"/>
      <c r="GT1467" s="409"/>
      <c r="GU1467" s="409"/>
      <c r="GV1467" s="409"/>
      <c r="GW1467" s="409"/>
      <c r="GX1467" s="409"/>
      <c r="GY1467" s="409"/>
      <c r="GZ1467" s="409"/>
      <c r="HJ1467" s="409"/>
      <c r="HK1467" s="409"/>
      <c r="HL1467" s="409"/>
      <c r="HM1467" s="409"/>
      <c r="HN1467" s="409"/>
      <c r="HO1467" s="409"/>
      <c r="HP1467" s="409"/>
      <c r="HZ1467" s="409"/>
      <c r="IA1467" s="409"/>
      <c r="IB1467" s="409"/>
      <c r="IC1467" s="409"/>
      <c r="ID1467" s="409"/>
      <c r="IE1467" s="409"/>
      <c r="IF1467" s="409"/>
      <c r="IP1467" s="409"/>
      <c r="IQ1467" s="409"/>
      <c r="IR1467" s="409"/>
      <c r="IS1467" s="409"/>
      <c r="IT1467" s="409"/>
      <c r="IU1467" s="409"/>
      <c r="IV1467" s="409"/>
    </row>
    <row r="1468" spans="10:256">
      <c r="J1468" s="409"/>
      <c r="K1468" s="409"/>
      <c r="L1468" s="409"/>
      <c r="M1468" s="409"/>
      <c r="N1468" s="409"/>
      <c r="O1468" s="409"/>
      <c r="P1468" s="409"/>
      <c r="Q1468" s="409"/>
      <c r="R1468" s="409"/>
      <c r="S1468" s="409"/>
      <c r="T1468" s="409"/>
      <c r="U1468" s="409"/>
      <c r="V1468" s="409"/>
      <c r="W1468" s="409"/>
      <c r="X1468" s="409"/>
      <c r="AP1468" s="409"/>
      <c r="AQ1468" s="409"/>
      <c r="AR1468" s="409"/>
      <c r="AS1468" s="409"/>
      <c r="AT1468" s="409"/>
      <c r="AU1468" s="409"/>
      <c r="AV1468" s="409"/>
      <c r="BF1468" s="409"/>
      <c r="BG1468" s="409"/>
      <c r="BH1468" s="409"/>
      <c r="BI1468" s="409"/>
      <c r="BJ1468" s="409"/>
      <c r="BK1468" s="409"/>
      <c r="BL1468" s="409"/>
      <c r="BV1468" s="409"/>
      <c r="BW1468" s="409"/>
      <c r="BX1468" s="409"/>
      <c r="BY1468" s="409"/>
      <c r="BZ1468" s="409"/>
      <c r="CA1468" s="409"/>
      <c r="CB1468" s="409"/>
      <c r="CL1468" s="409"/>
      <c r="CM1468" s="409"/>
      <c r="CN1468" s="409"/>
      <c r="CO1468" s="409"/>
      <c r="CP1468" s="409"/>
      <c r="CQ1468" s="409"/>
      <c r="CR1468" s="409"/>
      <c r="DB1468" s="409"/>
      <c r="DC1468" s="409"/>
      <c r="DD1468" s="409"/>
      <c r="DE1468" s="409"/>
      <c r="DF1468" s="409"/>
      <c r="DG1468" s="409"/>
      <c r="DH1468" s="409"/>
      <c r="DR1468" s="409"/>
      <c r="DS1468" s="409"/>
      <c r="DT1468" s="409"/>
      <c r="DU1468" s="409"/>
      <c r="DV1468" s="409"/>
      <c r="DW1468" s="409"/>
      <c r="DX1468" s="409"/>
      <c r="EH1468" s="409"/>
      <c r="EI1468" s="409"/>
      <c r="EJ1468" s="409"/>
      <c r="EK1468" s="409"/>
      <c r="EL1468" s="409"/>
      <c r="EM1468" s="409"/>
      <c r="EN1468" s="409"/>
      <c r="EX1468" s="409"/>
      <c r="EY1468" s="409"/>
      <c r="EZ1468" s="409"/>
      <c r="FA1468" s="409"/>
      <c r="FB1468" s="409"/>
      <c r="FC1468" s="409"/>
      <c r="FD1468" s="409"/>
      <c r="FN1468" s="409"/>
      <c r="FO1468" s="409"/>
      <c r="FP1468" s="409"/>
      <c r="FQ1468" s="409"/>
      <c r="FR1468" s="409"/>
      <c r="FS1468" s="409"/>
      <c r="FT1468" s="409"/>
      <c r="GD1468" s="409"/>
      <c r="GE1468" s="409"/>
      <c r="GF1468" s="409"/>
      <c r="GG1468" s="409"/>
      <c r="GH1468" s="409"/>
      <c r="GI1468" s="409"/>
      <c r="GJ1468" s="409"/>
      <c r="GT1468" s="409"/>
      <c r="GU1468" s="409"/>
      <c r="GV1468" s="409"/>
      <c r="GW1468" s="409"/>
      <c r="GX1468" s="409"/>
      <c r="GY1468" s="409"/>
      <c r="GZ1468" s="409"/>
      <c r="HJ1468" s="409"/>
      <c r="HK1468" s="409"/>
      <c r="HL1468" s="409"/>
      <c r="HM1468" s="409"/>
      <c r="HN1468" s="409"/>
      <c r="HO1468" s="409"/>
      <c r="HP1468" s="409"/>
      <c r="HZ1468" s="409"/>
      <c r="IA1468" s="409"/>
      <c r="IB1468" s="409"/>
      <c r="IC1468" s="409"/>
      <c r="ID1468" s="409"/>
      <c r="IE1468" s="409"/>
      <c r="IF1468" s="409"/>
      <c r="IP1468" s="409"/>
      <c r="IQ1468" s="409"/>
      <c r="IR1468" s="409"/>
      <c r="IS1468" s="409"/>
      <c r="IT1468" s="409"/>
      <c r="IU1468" s="409"/>
      <c r="IV1468" s="409"/>
    </row>
    <row r="1469" spans="10:256">
      <c r="J1469" s="409"/>
      <c r="K1469" s="409"/>
      <c r="L1469" s="409"/>
      <c r="M1469" s="409"/>
      <c r="N1469" s="409"/>
      <c r="O1469" s="409"/>
      <c r="P1469" s="409"/>
      <c r="Q1469" s="409"/>
      <c r="R1469" s="409"/>
      <c r="S1469" s="409"/>
      <c r="T1469" s="409"/>
      <c r="U1469" s="409"/>
      <c r="V1469" s="409"/>
      <c r="W1469" s="409"/>
      <c r="X1469" s="409"/>
      <c r="AP1469" s="409"/>
      <c r="AQ1469" s="409"/>
      <c r="AR1469" s="409"/>
      <c r="AS1469" s="409"/>
      <c r="AT1469" s="409"/>
      <c r="AU1469" s="409"/>
      <c r="AV1469" s="409"/>
      <c r="BF1469" s="409"/>
      <c r="BG1469" s="409"/>
      <c r="BH1469" s="409"/>
      <c r="BI1469" s="409"/>
      <c r="BJ1469" s="409"/>
      <c r="BK1469" s="409"/>
      <c r="BL1469" s="409"/>
      <c r="BV1469" s="409"/>
      <c r="BW1469" s="409"/>
      <c r="BX1469" s="409"/>
      <c r="BY1469" s="409"/>
      <c r="BZ1469" s="409"/>
      <c r="CA1469" s="409"/>
      <c r="CB1469" s="409"/>
      <c r="CL1469" s="409"/>
      <c r="CM1469" s="409"/>
      <c r="CN1469" s="409"/>
      <c r="CO1469" s="409"/>
      <c r="CP1469" s="409"/>
      <c r="CQ1469" s="409"/>
      <c r="CR1469" s="409"/>
      <c r="DB1469" s="409"/>
      <c r="DC1469" s="409"/>
      <c r="DD1469" s="409"/>
      <c r="DE1469" s="409"/>
      <c r="DF1469" s="409"/>
      <c r="DG1469" s="409"/>
      <c r="DH1469" s="409"/>
      <c r="DR1469" s="409"/>
      <c r="DS1469" s="409"/>
      <c r="DT1469" s="409"/>
      <c r="DU1469" s="409"/>
      <c r="DV1469" s="409"/>
      <c r="DW1469" s="409"/>
      <c r="DX1469" s="409"/>
      <c r="EH1469" s="409"/>
      <c r="EI1469" s="409"/>
      <c r="EJ1469" s="409"/>
      <c r="EK1469" s="409"/>
      <c r="EL1469" s="409"/>
      <c r="EM1469" s="409"/>
      <c r="EN1469" s="409"/>
      <c r="EX1469" s="409"/>
      <c r="EY1469" s="409"/>
      <c r="EZ1469" s="409"/>
      <c r="FA1469" s="409"/>
      <c r="FB1469" s="409"/>
      <c r="FC1469" s="409"/>
      <c r="FD1469" s="409"/>
      <c r="FN1469" s="409"/>
      <c r="FO1469" s="409"/>
      <c r="FP1469" s="409"/>
      <c r="FQ1469" s="409"/>
      <c r="FR1469" s="409"/>
      <c r="FS1469" s="409"/>
      <c r="FT1469" s="409"/>
      <c r="GD1469" s="409"/>
      <c r="GE1469" s="409"/>
      <c r="GF1469" s="409"/>
      <c r="GG1469" s="409"/>
      <c r="GH1469" s="409"/>
      <c r="GI1469" s="409"/>
      <c r="GJ1469" s="409"/>
      <c r="GT1469" s="409"/>
      <c r="GU1469" s="409"/>
      <c r="GV1469" s="409"/>
      <c r="GW1469" s="409"/>
      <c r="GX1469" s="409"/>
      <c r="GY1469" s="409"/>
      <c r="GZ1469" s="409"/>
      <c r="HJ1469" s="409"/>
      <c r="HK1469" s="409"/>
      <c r="HL1469" s="409"/>
      <c r="HM1469" s="409"/>
      <c r="HN1469" s="409"/>
      <c r="HO1469" s="409"/>
      <c r="HP1469" s="409"/>
      <c r="HZ1469" s="409"/>
      <c r="IA1469" s="409"/>
      <c r="IB1469" s="409"/>
      <c r="IC1469" s="409"/>
      <c r="ID1469" s="409"/>
      <c r="IE1469" s="409"/>
      <c r="IF1469" s="409"/>
      <c r="IP1469" s="409"/>
      <c r="IQ1469" s="409"/>
      <c r="IR1469" s="409"/>
      <c r="IS1469" s="409"/>
      <c r="IT1469" s="409"/>
      <c r="IU1469" s="409"/>
      <c r="IV1469" s="409"/>
    </row>
    <row r="1470" spans="10:256">
      <c r="J1470" s="409"/>
      <c r="K1470" s="409"/>
      <c r="L1470" s="409"/>
      <c r="M1470" s="409"/>
      <c r="N1470" s="409"/>
      <c r="O1470" s="409"/>
      <c r="P1470" s="409"/>
      <c r="Q1470" s="409"/>
      <c r="R1470" s="409"/>
      <c r="S1470" s="409"/>
      <c r="T1470" s="409"/>
      <c r="U1470" s="409"/>
      <c r="V1470" s="409"/>
      <c r="W1470" s="409"/>
      <c r="X1470" s="409"/>
      <c r="AP1470" s="409"/>
      <c r="AQ1470" s="409"/>
      <c r="AR1470" s="409"/>
      <c r="AS1470" s="409"/>
      <c r="AT1470" s="409"/>
      <c r="AU1470" s="409"/>
      <c r="AV1470" s="409"/>
      <c r="BF1470" s="409"/>
      <c r="BG1470" s="409"/>
      <c r="BH1470" s="409"/>
      <c r="BI1470" s="409"/>
      <c r="BJ1470" s="409"/>
      <c r="BK1470" s="409"/>
      <c r="BL1470" s="409"/>
      <c r="BV1470" s="409"/>
      <c r="BW1470" s="409"/>
      <c r="BX1470" s="409"/>
      <c r="BY1470" s="409"/>
      <c r="BZ1470" s="409"/>
      <c r="CA1470" s="409"/>
      <c r="CB1470" s="409"/>
      <c r="CL1470" s="409"/>
      <c r="CM1470" s="409"/>
      <c r="CN1470" s="409"/>
      <c r="CO1470" s="409"/>
      <c r="CP1470" s="409"/>
      <c r="CQ1470" s="409"/>
      <c r="CR1470" s="409"/>
      <c r="DB1470" s="409"/>
      <c r="DC1470" s="409"/>
      <c r="DD1470" s="409"/>
      <c r="DE1470" s="409"/>
      <c r="DF1470" s="409"/>
      <c r="DG1470" s="409"/>
      <c r="DH1470" s="409"/>
      <c r="DR1470" s="409"/>
      <c r="DS1470" s="409"/>
      <c r="DT1470" s="409"/>
      <c r="DU1470" s="409"/>
      <c r="DV1470" s="409"/>
      <c r="DW1470" s="409"/>
      <c r="DX1470" s="409"/>
      <c r="EH1470" s="409"/>
      <c r="EI1470" s="409"/>
      <c r="EJ1470" s="409"/>
      <c r="EK1470" s="409"/>
      <c r="EL1470" s="409"/>
      <c r="EM1470" s="409"/>
      <c r="EN1470" s="409"/>
      <c r="EX1470" s="409"/>
      <c r="EY1470" s="409"/>
      <c r="EZ1470" s="409"/>
      <c r="FA1470" s="409"/>
      <c r="FB1470" s="409"/>
      <c r="FC1470" s="409"/>
      <c r="FD1470" s="409"/>
      <c r="FN1470" s="409"/>
      <c r="FO1470" s="409"/>
      <c r="FP1470" s="409"/>
      <c r="FQ1470" s="409"/>
      <c r="FR1470" s="409"/>
      <c r="FS1470" s="409"/>
      <c r="FT1470" s="409"/>
      <c r="GD1470" s="409"/>
      <c r="GE1470" s="409"/>
      <c r="GF1470" s="409"/>
      <c r="GG1470" s="409"/>
      <c r="GH1470" s="409"/>
      <c r="GI1470" s="409"/>
      <c r="GJ1470" s="409"/>
      <c r="GT1470" s="409"/>
      <c r="GU1470" s="409"/>
      <c r="GV1470" s="409"/>
      <c r="GW1470" s="409"/>
      <c r="GX1470" s="409"/>
      <c r="GY1470" s="409"/>
      <c r="GZ1470" s="409"/>
      <c r="HJ1470" s="409"/>
      <c r="HK1470" s="409"/>
      <c r="HL1470" s="409"/>
      <c r="HM1470" s="409"/>
      <c r="HN1470" s="409"/>
      <c r="HO1470" s="409"/>
      <c r="HP1470" s="409"/>
      <c r="HZ1470" s="409"/>
      <c r="IA1470" s="409"/>
      <c r="IB1470" s="409"/>
      <c r="IC1470" s="409"/>
      <c r="ID1470" s="409"/>
      <c r="IE1470" s="409"/>
      <c r="IF1470" s="409"/>
      <c r="IP1470" s="409"/>
      <c r="IQ1470" s="409"/>
      <c r="IR1470" s="409"/>
      <c r="IS1470" s="409"/>
      <c r="IT1470" s="409"/>
      <c r="IU1470" s="409"/>
      <c r="IV1470" s="409"/>
    </row>
    <row r="1471" spans="10:256">
      <c r="J1471" s="409"/>
      <c r="K1471" s="409"/>
      <c r="L1471" s="409"/>
      <c r="M1471" s="409"/>
      <c r="N1471" s="409"/>
      <c r="O1471" s="409"/>
      <c r="P1471" s="409"/>
      <c r="Q1471" s="409"/>
      <c r="R1471" s="409"/>
      <c r="S1471" s="409"/>
      <c r="T1471" s="409"/>
      <c r="U1471" s="409"/>
      <c r="V1471" s="409"/>
      <c r="W1471" s="409"/>
      <c r="X1471" s="409"/>
      <c r="AP1471" s="409"/>
      <c r="AQ1471" s="409"/>
      <c r="AR1471" s="409"/>
      <c r="AS1471" s="409"/>
      <c r="AT1471" s="409"/>
      <c r="AU1471" s="409"/>
      <c r="AV1471" s="409"/>
      <c r="BF1471" s="409"/>
      <c r="BG1471" s="409"/>
      <c r="BH1471" s="409"/>
      <c r="BI1471" s="409"/>
      <c r="BJ1471" s="409"/>
      <c r="BK1471" s="409"/>
      <c r="BL1471" s="409"/>
      <c r="BV1471" s="409"/>
      <c r="BW1471" s="409"/>
      <c r="BX1471" s="409"/>
      <c r="BY1471" s="409"/>
      <c r="BZ1471" s="409"/>
      <c r="CA1471" s="409"/>
      <c r="CB1471" s="409"/>
      <c r="CL1471" s="409"/>
      <c r="CM1471" s="409"/>
      <c r="CN1471" s="409"/>
      <c r="CO1471" s="409"/>
      <c r="CP1471" s="409"/>
      <c r="CQ1471" s="409"/>
      <c r="CR1471" s="409"/>
      <c r="DB1471" s="409"/>
      <c r="DC1471" s="409"/>
      <c r="DD1471" s="409"/>
      <c r="DE1471" s="409"/>
      <c r="DF1471" s="409"/>
      <c r="DG1471" s="409"/>
      <c r="DH1471" s="409"/>
      <c r="DR1471" s="409"/>
      <c r="DS1471" s="409"/>
      <c r="DT1471" s="409"/>
      <c r="DU1471" s="409"/>
      <c r="DV1471" s="409"/>
      <c r="DW1471" s="409"/>
      <c r="DX1471" s="409"/>
      <c r="EH1471" s="409"/>
      <c r="EI1471" s="409"/>
      <c r="EJ1471" s="409"/>
      <c r="EK1471" s="409"/>
      <c r="EL1471" s="409"/>
      <c r="EM1471" s="409"/>
      <c r="EN1471" s="409"/>
      <c r="EX1471" s="409"/>
      <c r="EY1471" s="409"/>
      <c r="EZ1471" s="409"/>
      <c r="FA1471" s="409"/>
      <c r="FB1471" s="409"/>
      <c r="FC1471" s="409"/>
      <c r="FD1471" s="409"/>
      <c r="FN1471" s="409"/>
      <c r="FO1471" s="409"/>
      <c r="FP1471" s="409"/>
      <c r="FQ1471" s="409"/>
      <c r="FR1471" s="409"/>
      <c r="FS1471" s="409"/>
      <c r="FT1471" s="409"/>
      <c r="GD1471" s="409"/>
      <c r="GE1471" s="409"/>
      <c r="GF1471" s="409"/>
      <c r="GG1471" s="409"/>
      <c r="GH1471" s="409"/>
      <c r="GI1471" s="409"/>
      <c r="GJ1471" s="409"/>
      <c r="GT1471" s="409"/>
      <c r="GU1471" s="409"/>
      <c r="GV1471" s="409"/>
      <c r="GW1471" s="409"/>
      <c r="GX1471" s="409"/>
      <c r="GY1471" s="409"/>
      <c r="GZ1471" s="409"/>
      <c r="HJ1471" s="409"/>
      <c r="HK1471" s="409"/>
      <c r="HL1471" s="409"/>
      <c r="HM1471" s="409"/>
      <c r="HN1471" s="409"/>
      <c r="HO1471" s="409"/>
      <c r="HP1471" s="409"/>
      <c r="HZ1471" s="409"/>
      <c r="IA1471" s="409"/>
      <c r="IB1471" s="409"/>
      <c r="IC1471" s="409"/>
      <c r="ID1471" s="409"/>
      <c r="IE1471" s="409"/>
      <c r="IF1471" s="409"/>
      <c r="IP1471" s="409"/>
      <c r="IQ1471" s="409"/>
      <c r="IR1471" s="409"/>
      <c r="IS1471" s="409"/>
      <c r="IT1471" s="409"/>
      <c r="IU1471" s="409"/>
      <c r="IV1471" s="409"/>
    </row>
    <row r="1472" spans="10:256">
      <c r="J1472" s="409"/>
      <c r="K1472" s="409"/>
      <c r="L1472" s="409"/>
      <c r="M1472" s="409"/>
      <c r="N1472" s="409"/>
      <c r="O1472" s="409"/>
      <c r="P1472" s="409"/>
      <c r="Q1472" s="409"/>
      <c r="R1472" s="409"/>
      <c r="S1472" s="409"/>
      <c r="T1472" s="409"/>
      <c r="U1472" s="409"/>
      <c r="V1472" s="409"/>
      <c r="W1472" s="409"/>
      <c r="X1472" s="409"/>
      <c r="AP1472" s="409"/>
      <c r="AQ1472" s="409"/>
      <c r="AR1472" s="409"/>
      <c r="AS1472" s="409"/>
      <c r="AT1472" s="409"/>
      <c r="AU1472" s="409"/>
      <c r="AV1472" s="409"/>
      <c r="BF1472" s="409"/>
      <c r="BG1472" s="409"/>
      <c r="BH1472" s="409"/>
      <c r="BI1472" s="409"/>
      <c r="BJ1472" s="409"/>
      <c r="BK1472" s="409"/>
      <c r="BL1472" s="409"/>
      <c r="BV1472" s="409"/>
      <c r="BW1472" s="409"/>
      <c r="BX1472" s="409"/>
      <c r="BY1472" s="409"/>
      <c r="BZ1472" s="409"/>
      <c r="CA1472" s="409"/>
      <c r="CB1472" s="409"/>
      <c r="CL1472" s="409"/>
      <c r="CM1472" s="409"/>
      <c r="CN1472" s="409"/>
      <c r="CO1472" s="409"/>
      <c r="CP1472" s="409"/>
      <c r="CQ1472" s="409"/>
      <c r="CR1472" s="409"/>
      <c r="DB1472" s="409"/>
      <c r="DC1472" s="409"/>
      <c r="DD1472" s="409"/>
      <c r="DE1472" s="409"/>
      <c r="DF1472" s="409"/>
      <c r="DG1472" s="409"/>
      <c r="DH1472" s="409"/>
      <c r="DR1472" s="409"/>
      <c r="DS1472" s="409"/>
      <c r="DT1472" s="409"/>
      <c r="DU1472" s="409"/>
      <c r="DV1472" s="409"/>
      <c r="DW1472" s="409"/>
      <c r="DX1472" s="409"/>
      <c r="EH1472" s="409"/>
      <c r="EI1472" s="409"/>
      <c r="EJ1472" s="409"/>
      <c r="EK1472" s="409"/>
      <c r="EL1472" s="409"/>
      <c r="EM1472" s="409"/>
      <c r="EN1472" s="409"/>
      <c r="EX1472" s="409"/>
      <c r="EY1472" s="409"/>
      <c r="EZ1472" s="409"/>
      <c r="FA1472" s="409"/>
      <c r="FB1472" s="409"/>
      <c r="FC1472" s="409"/>
      <c r="FD1472" s="409"/>
      <c r="FN1472" s="409"/>
      <c r="FO1472" s="409"/>
      <c r="FP1472" s="409"/>
      <c r="FQ1472" s="409"/>
      <c r="FR1472" s="409"/>
      <c r="FS1472" s="409"/>
      <c r="FT1472" s="409"/>
      <c r="GD1472" s="409"/>
      <c r="GE1472" s="409"/>
      <c r="GF1472" s="409"/>
      <c r="GG1472" s="409"/>
      <c r="GH1472" s="409"/>
      <c r="GI1472" s="409"/>
      <c r="GJ1472" s="409"/>
      <c r="GT1472" s="409"/>
      <c r="GU1472" s="409"/>
      <c r="GV1472" s="409"/>
      <c r="GW1472" s="409"/>
      <c r="GX1472" s="409"/>
      <c r="GY1472" s="409"/>
      <c r="GZ1472" s="409"/>
      <c r="HJ1472" s="409"/>
      <c r="HK1472" s="409"/>
      <c r="HL1472" s="409"/>
      <c r="HM1472" s="409"/>
      <c r="HN1472" s="409"/>
      <c r="HO1472" s="409"/>
      <c r="HP1472" s="409"/>
      <c r="HZ1472" s="409"/>
      <c r="IA1472" s="409"/>
      <c r="IB1472" s="409"/>
      <c r="IC1472" s="409"/>
      <c r="ID1472" s="409"/>
      <c r="IE1472" s="409"/>
      <c r="IF1472" s="409"/>
      <c r="IP1472" s="409"/>
      <c r="IQ1472" s="409"/>
      <c r="IR1472" s="409"/>
      <c r="IS1472" s="409"/>
      <c r="IT1472" s="409"/>
      <c r="IU1472" s="409"/>
      <c r="IV1472" s="409"/>
    </row>
    <row r="1473" spans="10:256">
      <c r="J1473" s="409"/>
      <c r="K1473" s="409"/>
      <c r="L1473" s="409"/>
      <c r="M1473" s="409"/>
      <c r="N1473" s="409"/>
      <c r="O1473" s="409"/>
      <c r="P1473" s="409"/>
      <c r="Q1473" s="409"/>
      <c r="R1473" s="409"/>
      <c r="S1473" s="409"/>
      <c r="T1473" s="409"/>
      <c r="U1473" s="409"/>
      <c r="V1473" s="409"/>
      <c r="W1473" s="409"/>
      <c r="X1473" s="409"/>
      <c r="AP1473" s="409"/>
      <c r="AQ1473" s="409"/>
      <c r="AR1473" s="409"/>
      <c r="AS1473" s="409"/>
      <c r="AT1473" s="409"/>
      <c r="AU1473" s="409"/>
      <c r="AV1473" s="409"/>
      <c r="BF1473" s="409"/>
      <c r="BG1473" s="409"/>
      <c r="BH1473" s="409"/>
      <c r="BI1473" s="409"/>
      <c r="BJ1473" s="409"/>
      <c r="BK1473" s="409"/>
      <c r="BL1473" s="409"/>
      <c r="BV1473" s="409"/>
      <c r="BW1473" s="409"/>
      <c r="BX1473" s="409"/>
      <c r="BY1473" s="409"/>
      <c r="BZ1473" s="409"/>
      <c r="CA1473" s="409"/>
      <c r="CB1473" s="409"/>
      <c r="CL1473" s="409"/>
      <c r="CM1473" s="409"/>
      <c r="CN1473" s="409"/>
      <c r="CO1473" s="409"/>
      <c r="CP1473" s="409"/>
      <c r="CQ1473" s="409"/>
      <c r="CR1473" s="409"/>
      <c r="DB1473" s="409"/>
      <c r="DC1473" s="409"/>
      <c r="DD1473" s="409"/>
      <c r="DE1473" s="409"/>
      <c r="DF1473" s="409"/>
      <c r="DG1473" s="409"/>
      <c r="DH1473" s="409"/>
      <c r="DR1473" s="409"/>
      <c r="DS1473" s="409"/>
      <c r="DT1473" s="409"/>
      <c r="DU1473" s="409"/>
      <c r="DV1473" s="409"/>
      <c r="DW1473" s="409"/>
      <c r="DX1473" s="409"/>
      <c r="EH1473" s="409"/>
      <c r="EI1473" s="409"/>
      <c r="EJ1473" s="409"/>
      <c r="EK1473" s="409"/>
      <c r="EL1473" s="409"/>
      <c r="EM1473" s="409"/>
      <c r="EN1473" s="409"/>
      <c r="EX1473" s="409"/>
      <c r="EY1473" s="409"/>
      <c r="EZ1473" s="409"/>
      <c r="FA1473" s="409"/>
      <c r="FB1473" s="409"/>
      <c r="FC1473" s="409"/>
      <c r="FD1473" s="409"/>
      <c r="FN1473" s="409"/>
      <c r="FO1473" s="409"/>
      <c r="FP1473" s="409"/>
      <c r="FQ1473" s="409"/>
      <c r="FR1473" s="409"/>
      <c r="FS1473" s="409"/>
      <c r="FT1473" s="409"/>
      <c r="GD1473" s="409"/>
      <c r="GE1473" s="409"/>
      <c r="GF1473" s="409"/>
      <c r="GG1473" s="409"/>
      <c r="GH1473" s="409"/>
      <c r="GI1473" s="409"/>
      <c r="GJ1473" s="409"/>
      <c r="GT1473" s="409"/>
      <c r="GU1473" s="409"/>
      <c r="GV1473" s="409"/>
      <c r="GW1473" s="409"/>
      <c r="GX1473" s="409"/>
      <c r="GY1473" s="409"/>
      <c r="GZ1473" s="409"/>
      <c r="HJ1473" s="409"/>
      <c r="HK1473" s="409"/>
      <c r="HL1473" s="409"/>
      <c r="HM1473" s="409"/>
      <c r="HN1473" s="409"/>
      <c r="HO1473" s="409"/>
      <c r="HP1473" s="409"/>
      <c r="HZ1473" s="409"/>
      <c r="IA1473" s="409"/>
      <c r="IB1473" s="409"/>
      <c r="IC1473" s="409"/>
      <c r="ID1473" s="409"/>
      <c r="IE1473" s="409"/>
      <c r="IF1473" s="409"/>
      <c r="IP1473" s="409"/>
      <c r="IQ1473" s="409"/>
      <c r="IR1473" s="409"/>
      <c r="IS1473" s="409"/>
      <c r="IT1473" s="409"/>
      <c r="IU1473" s="409"/>
      <c r="IV1473" s="409"/>
    </row>
    <row r="1474" spans="10:256">
      <c r="J1474" s="409"/>
      <c r="K1474" s="409"/>
      <c r="L1474" s="409"/>
      <c r="M1474" s="409"/>
      <c r="N1474" s="409"/>
      <c r="O1474" s="409"/>
      <c r="P1474" s="409"/>
      <c r="Q1474" s="409"/>
      <c r="R1474" s="409"/>
      <c r="S1474" s="409"/>
      <c r="T1474" s="409"/>
      <c r="U1474" s="409"/>
      <c r="V1474" s="409"/>
      <c r="W1474" s="409"/>
      <c r="X1474" s="409"/>
      <c r="AP1474" s="409"/>
      <c r="AQ1474" s="409"/>
      <c r="AR1474" s="409"/>
      <c r="AS1474" s="409"/>
      <c r="AT1474" s="409"/>
      <c r="AU1474" s="409"/>
      <c r="AV1474" s="409"/>
      <c r="BF1474" s="409"/>
      <c r="BG1474" s="409"/>
      <c r="BH1474" s="409"/>
      <c r="BI1474" s="409"/>
      <c r="BJ1474" s="409"/>
      <c r="BK1474" s="409"/>
      <c r="BL1474" s="409"/>
      <c r="BV1474" s="409"/>
      <c r="BW1474" s="409"/>
      <c r="BX1474" s="409"/>
      <c r="BY1474" s="409"/>
      <c r="BZ1474" s="409"/>
      <c r="CA1474" s="409"/>
      <c r="CB1474" s="409"/>
      <c r="CL1474" s="409"/>
      <c r="CM1474" s="409"/>
      <c r="CN1474" s="409"/>
      <c r="CO1474" s="409"/>
      <c r="CP1474" s="409"/>
      <c r="CQ1474" s="409"/>
      <c r="CR1474" s="409"/>
      <c r="DB1474" s="409"/>
      <c r="DC1474" s="409"/>
      <c r="DD1474" s="409"/>
      <c r="DE1474" s="409"/>
      <c r="DF1474" s="409"/>
      <c r="DG1474" s="409"/>
      <c r="DH1474" s="409"/>
      <c r="DR1474" s="409"/>
      <c r="DS1474" s="409"/>
      <c r="DT1474" s="409"/>
      <c r="DU1474" s="409"/>
      <c r="DV1474" s="409"/>
      <c r="DW1474" s="409"/>
      <c r="DX1474" s="409"/>
      <c r="EH1474" s="409"/>
      <c r="EI1474" s="409"/>
      <c r="EJ1474" s="409"/>
      <c r="EK1474" s="409"/>
      <c r="EL1474" s="409"/>
      <c r="EM1474" s="409"/>
      <c r="EN1474" s="409"/>
      <c r="EX1474" s="409"/>
      <c r="EY1474" s="409"/>
      <c r="EZ1474" s="409"/>
      <c r="FA1474" s="409"/>
      <c r="FB1474" s="409"/>
      <c r="FC1474" s="409"/>
      <c r="FD1474" s="409"/>
      <c r="FN1474" s="409"/>
      <c r="FO1474" s="409"/>
      <c r="FP1474" s="409"/>
      <c r="FQ1474" s="409"/>
      <c r="FR1474" s="409"/>
      <c r="FS1474" s="409"/>
      <c r="FT1474" s="409"/>
      <c r="GD1474" s="409"/>
      <c r="GE1474" s="409"/>
      <c r="GF1474" s="409"/>
      <c r="GG1474" s="409"/>
      <c r="GH1474" s="409"/>
      <c r="GI1474" s="409"/>
      <c r="GJ1474" s="409"/>
      <c r="GT1474" s="409"/>
      <c r="GU1474" s="409"/>
      <c r="GV1474" s="409"/>
      <c r="GW1474" s="409"/>
      <c r="GX1474" s="409"/>
      <c r="GY1474" s="409"/>
      <c r="GZ1474" s="409"/>
      <c r="HJ1474" s="409"/>
      <c r="HK1474" s="409"/>
      <c r="HL1474" s="409"/>
      <c r="HM1474" s="409"/>
      <c r="HN1474" s="409"/>
      <c r="HO1474" s="409"/>
      <c r="HP1474" s="409"/>
      <c r="HZ1474" s="409"/>
      <c r="IA1474" s="409"/>
      <c r="IB1474" s="409"/>
      <c r="IC1474" s="409"/>
      <c r="ID1474" s="409"/>
      <c r="IE1474" s="409"/>
      <c r="IF1474" s="409"/>
      <c r="IP1474" s="409"/>
      <c r="IQ1474" s="409"/>
      <c r="IR1474" s="409"/>
      <c r="IS1474" s="409"/>
      <c r="IT1474" s="409"/>
      <c r="IU1474" s="409"/>
      <c r="IV1474" s="409"/>
    </row>
    <row r="1475" spans="10:256">
      <c r="J1475" s="409"/>
      <c r="K1475" s="409"/>
      <c r="L1475" s="409"/>
      <c r="M1475" s="409"/>
      <c r="N1475" s="409"/>
      <c r="O1475" s="409"/>
      <c r="P1475" s="409"/>
      <c r="Q1475" s="409"/>
      <c r="R1475" s="409"/>
      <c r="S1475" s="409"/>
      <c r="T1475" s="409"/>
      <c r="U1475" s="409"/>
      <c r="V1475" s="409"/>
      <c r="W1475" s="409"/>
      <c r="X1475" s="409"/>
      <c r="AP1475" s="409"/>
      <c r="AQ1475" s="409"/>
      <c r="AR1475" s="409"/>
      <c r="AS1475" s="409"/>
      <c r="AT1475" s="409"/>
      <c r="AU1475" s="409"/>
      <c r="AV1475" s="409"/>
      <c r="BF1475" s="409"/>
      <c r="BG1475" s="409"/>
      <c r="BH1475" s="409"/>
      <c r="BI1475" s="409"/>
      <c r="BJ1475" s="409"/>
      <c r="BK1475" s="409"/>
      <c r="BL1475" s="409"/>
      <c r="BV1475" s="409"/>
      <c r="BW1475" s="409"/>
      <c r="BX1475" s="409"/>
      <c r="BY1475" s="409"/>
      <c r="BZ1475" s="409"/>
      <c r="CA1475" s="409"/>
      <c r="CB1475" s="409"/>
      <c r="CL1475" s="409"/>
      <c r="CM1475" s="409"/>
      <c r="CN1475" s="409"/>
      <c r="CO1475" s="409"/>
      <c r="CP1475" s="409"/>
      <c r="CQ1475" s="409"/>
      <c r="CR1475" s="409"/>
      <c r="DB1475" s="409"/>
      <c r="DC1475" s="409"/>
      <c r="DD1475" s="409"/>
      <c r="DE1475" s="409"/>
      <c r="DF1475" s="409"/>
      <c r="DG1475" s="409"/>
      <c r="DH1475" s="409"/>
      <c r="DR1475" s="409"/>
      <c r="DS1475" s="409"/>
      <c r="DT1475" s="409"/>
      <c r="DU1475" s="409"/>
      <c r="DV1475" s="409"/>
      <c r="DW1475" s="409"/>
      <c r="DX1475" s="409"/>
      <c r="EH1475" s="409"/>
      <c r="EI1475" s="409"/>
      <c r="EJ1475" s="409"/>
      <c r="EK1475" s="409"/>
      <c r="EL1475" s="409"/>
      <c r="EM1475" s="409"/>
      <c r="EN1475" s="409"/>
      <c r="EX1475" s="409"/>
      <c r="EY1475" s="409"/>
      <c r="EZ1475" s="409"/>
      <c r="FA1475" s="409"/>
      <c r="FB1475" s="409"/>
      <c r="FC1475" s="409"/>
      <c r="FD1475" s="409"/>
      <c r="FN1475" s="409"/>
      <c r="FO1475" s="409"/>
      <c r="FP1475" s="409"/>
      <c r="FQ1475" s="409"/>
      <c r="FR1475" s="409"/>
      <c r="FS1475" s="409"/>
      <c r="FT1475" s="409"/>
      <c r="GD1475" s="409"/>
      <c r="GE1475" s="409"/>
      <c r="GF1475" s="409"/>
      <c r="GG1475" s="409"/>
      <c r="GH1475" s="409"/>
      <c r="GI1475" s="409"/>
      <c r="GJ1475" s="409"/>
      <c r="GT1475" s="409"/>
      <c r="GU1475" s="409"/>
      <c r="GV1475" s="409"/>
      <c r="GW1475" s="409"/>
      <c r="GX1475" s="409"/>
      <c r="GY1475" s="409"/>
      <c r="GZ1475" s="409"/>
      <c r="HJ1475" s="409"/>
      <c r="HK1475" s="409"/>
      <c r="HL1475" s="409"/>
      <c r="HM1475" s="409"/>
      <c r="HN1475" s="409"/>
      <c r="HO1475" s="409"/>
      <c r="HP1475" s="409"/>
      <c r="HZ1475" s="409"/>
      <c r="IA1475" s="409"/>
      <c r="IB1475" s="409"/>
      <c r="IC1475" s="409"/>
      <c r="ID1475" s="409"/>
      <c r="IE1475" s="409"/>
      <c r="IF1475" s="409"/>
      <c r="IP1475" s="409"/>
      <c r="IQ1475" s="409"/>
      <c r="IR1475" s="409"/>
      <c r="IS1475" s="409"/>
      <c r="IT1475" s="409"/>
      <c r="IU1475" s="409"/>
      <c r="IV1475" s="409"/>
    </row>
    <row r="1476" spans="10:256">
      <c r="J1476" s="409"/>
      <c r="K1476" s="409"/>
      <c r="L1476" s="409"/>
      <c r="M1476" s="409"/>
      <c r="N1476" s="409"/>
      <c r="O1476" s="409"/>
      <c r="P1476" s="409"/>
      <c r="Q1476" s="409"/>
      <c r="R1476" s="409"/>
      <c r="S1476" s="409"/>
      <c r="T1476" s="409"/>
      <c r="U1476" s="409"/>
      <c r="V1476" s="409"/>
      <c r="W1476" s="409"/>
      <c r="X1476" s="409"/>
      <c r="AP1476" s="409"/>
      <c r="AQ1476" s="409"/>
      <c r="AR1476" s="409"/>
      <c r="AS1476" s="409"/>
      <c r="AT1476" s="409"/>
      <c r="AU1476" s="409"/>
      <c r="AV1476" s="409"/>
      <c r="BF1476" s="409"/>
      <c r="BG1476" s="409"/>
      <c r="BH1476" s="409"/>
      <c r="BI1476" s="409"/>
      <c r="BJ1476" s="409"/>
      <c r="BK1476" s="409"/>
      <c r="BL1476" s="409"/>
      <c r="BV1476" s="409"/>
      <c r="BW1476" s="409"/>
      <c r="BX1476" s="409"/>
      <c r="BY1476" s="409"/>
      <c r="BZ1476" s="409"/>
      <c r="CA1476" s="409"/>
      <c r="CB1476" s="409"/>
      <c r="CL1476" s="409"/>
      <c r="CM1476" s="409"/>
      <c r="CN1476" s="409"/>
      <c r="CO1476" s="409"/>
      <c r="CP1476" s="409"/>
      <c r="CQ1476" s="409"/>
      <c r="CR1476" s="409"/>
      <c r="DB1476" s="409"/>
      <c r="DC1476" s="409"/>
      <c r="DD1476" s="409"/>
      <c r="DE1476" s="409"/>
      <c r="DF1476" s="409"/>
      <c r="DG1476" s="409"/>
      <c r="DH1476" s="409"/>
      <c r="DR1476" s="409"/>
      <c r="DS1476" s="409"/>
      <c r="DT1476" s="409"/>
      <c r="DU1476" s="409"/>
      <c r="DV1476" s="409"/>
      <c r="DW1476" s="409"/>
      <c r="DX1476" s="409"/>
      <c r="EH1476" s="409"/>
      <c r="EI1476" s="409"/>
      <c r="EJ1476" s="409"/>
      <c r="EK1476" s="409"/>
      <c r="EL1476" s="409"/>
      <c r="EM1476" s="409"/>
      <c r="EN1476" s="409"/>
      <c r="EX1476" s="409"/>
      <c r="EY1476" s="409"/>
      <c r="EZ1476" s="409"/>
      <c r="FA1476" s="409"/>
      <c r="FB1476" s="409"/>
      <c r="FC1476" s="409"/>
      <c r="FD1476" s="409"/>
      <c r="FN1476" s="409"/>
      <c r="FO1476" s="409"/>
      <c r="FP1476" s="409"/>
      <c r="FQ1476" s="409"/>
      <c r="FR1476" s="409"/>
      <c r="FS1476" s="409"/>
      <c r="FT1476" s="409"/>
      <c r="GD1476" s="409"/>
      <c r="GE1476" s="409"/>
      <c r="GF1476" s="409"/>
      <c r="GG1476" s="409"/>
      <c r="GH1476" s="409"/>
      <c r="GI1476" s="409"/>
      <c r="GJ1476" s="409"/>
      <c r="GT1476" s="409"/>
      <c r="GU1476" s="409"/>
      <c r="GV1476" s="409"/>
      <c r="GW1476" s="409"/>
      <c r="GX1476" s="409"/>
      <c r="GY1476" s="409"/>
      <c r="GZ1476" s="409"/>
      <c r="HJ1476" s="409"/>
      <c r="HK1476" s="409"/>
      <c r="HL1476" s="409"/>
      <c r="HM1476" s="409"/>
      <c r="HN1476" s="409"/>
      <c r="HO1476" s="409"/>
      <c r="HP1476" s="409"/>
      <c r="HZ1476" s="409"/>
      <c r="IA1476" s="409"/>
      <c r="IB1476" s="409"/>
      <c r="IC1476" s="409"/>
      <c r="ID1476" s="409"/>
      <c r="IE1476" s="409"/>
      <c r="IF1476" s="409"/>
      <c r="IP1476" s="409"/>
      <c r="IQ1476" s="409"/>
      <c r="IR1476" s="409"/>
      <c r="IS1476" s="409"/>
      <c r="IT1476" s="409"/>
      <c r="IU1476" s="409"/>
      <c r="IV1476" s="409"/>
    </row>
    <row r="1477" spans="10:256">
      <c r="J1477" s="409"/>
      <c r="K1477" s="409"/>
      <c r="L1477" s="409"/>
      <c r="M1477" s="409"/>
      <c r="N1477" s="409"/>
      <c r="O1477" s="409"/>
      <c r="P1477" s="409"/>
      <c r="Q1477" s="409"/>
      <c r="R1477" s="409"/>
      <c r="S1477" s="409"/>
      <c r="T1477" s="409"/>
      <c r="U1477" s="409"/>
      <c r="V1477" s="409"/>
      <c r="W1477" s="409"/>
      <c r="X1477" s="409"/>
      <c r="AP1477" s="409"/>
      <c r="AQ1477" s="409"/>
      <c r="AR1477" s="409"/>
      <c r="AS1477" s="409"/>
      <c r="AT1477" s="409"/>
      <c r="AU1477" s="409"/>
      <c r="AV1477" s="409"/>
      <c r="BF1477" s="409"/>
      <c r="BG1477" s="409"/>
      <c r="BH1477" s="409"/>
      <c r="BI1477" s="409"/>
      <c r="BJ1477" s="409"/>
      <c r="BK1477" s="409"/>
      <c r="BL1477" s="409"/>
      <c r="BV1477" s="409"/>
      <c r="BW1477" s="409"/>
      <c r="BX1477" s="409"/>
      <c r="BY1477" s="409"/>
      <c r="BZ1477" s="409"/>
      <c r="CA1477" s="409"/>
      <c r="CB1477" s="409"/>
      <c r="CL1477" s="409"/>
      <c r="CM1477" s="409"/>
      <c r="CN1477" s="409"/>
      <c r="CO1477" s="409"/>
      <c r="CP1477" s="409"/>
      <c r="CQ1477" s="409"/>
      <c r="CR1477" s="409"/>
      <c r="DB1477" s="409"/>
      <c r="DC1477" s="409"/>
      <c r="DD1477" s="409"/>
      <c r="DE1477" s="409"/>
      <c r="DF1477" s="409"/>
      <c r="DG1477" s="409"/>
      <c r="DH1477" s="409"/>
      <c r="DR1477" s="409"/>
      <c r="DS1477" s="409"/>
      <c r="DT1477" s="409"/>
      <c r="DU1477" s="409"/>
      <c r="DV1477" s="409"/>
      <c r="DW1477" s="409"/>
      <c r="DX1477" s="409"/>
      <c r="EH1477" s="409"/>
      <c r="EI1477" s="409"/>
      <c r="EJ1477" s="409"/>
      <c r="EK1477" s="409"/>
      <c r="EL1477" s="409"/>
      <c r="EM1477" s="409"/>
      <c r="EN1477" s="409"/>
      <c r="EX1477" s="409"/>
      <c r="EY1477" s="409"/>
      <c r="EZ1477" s="409"/>
      <c r="FA1477" s="409"/>
      <c r="FB1477" s="409"/>
      <c r="FC1477" s="409"/>
      <c r="FD1477" s="409"/>
      <c r="FN1477" s="409"/>
      <c r="FO1477" s="409"/>
      <c r="FP1477" s="409"/>
      <c r="FQ1477" s="409"/>
      <c r="FR1477" s="409"/>
      <c r="FS1477" s="409"/>
      <c r="FT1477" s="409"/>
      <c r="GD1477" s="409"/>
      <c r="GE1477" s="409"/>
      <c r="GF1477" s="409"/>
      <c r="GG1477" s="409"/>
      <c r="GH1477" s="409"/>
      <c r="GI1477" s="409"/>
      <c r="GJ1477" s="409"/>
      <c r="GT1477" s="409"/>
      <c r="GU1477" s="409"/>
      <c r="GV1477" s="409"/>
      <c r="GW1477" s="409"/>
      <c r="GX1477" s="409"/>
      <c r="GY1477" s="409"/>
      <c r="GZ1477" s="409"/>
      <c r="HJ1477" s="409"/>
      <c r="HK1477" s="409"/>
      <c r="HL1477" s="409"/>
      <c r="HM1477" s="409"/>
      <c r="HN1477" s="409"/>
      <c r="HO1477" s="409"/>
      <c r="HP1477" s="409"/>
      <c r="HZ1477" s="409"/>
      <c r="IA1477" s="409"/>
      <c r="IB1477" s="409"/>
      <c r="IC1477" s="409"/>
      <c r="ID1477" s="409"/>
      <c r="IE1477" s="409"/>
      <c r="IF1477" s="409"/>
      <c r="IP1477" s="409"/>
      <c r="IQ1477" s="409"/>
      <c r="IR1477" s="409"/>
      <c r="IS1477" s="409"/>
      <c r="IT1477" s="409"/>
      <c r="IU1477" s="409"/>
      <c r="IV1477" s="409"/>
    </row>
    <row r="1478" spans="10:256">
      <c r="J1478" s="409"/>
      <c r="K1478" s="409"/>
      <c r="L1478" s="409"/>
      <c r="M1478" s="409"/>
      <c r="N1478" s="409"/>
      <c r="O1478" s="409"/>
      <c r="P1478" s="409"/>
      <c r="Q1478" s="409"/>
      <c r="R1478" s="409"/>
      <c r="S1478" s="409"/>
      <c r="T1478" s="409"/>
      <c r="U1478" s="409"/>
      <c r="V1478" s="409"/>
      <c r="W1478" s="409"/>
      <c r="X1478" s="409"/>
      <c r="AP1478" s="409"/>
      <c r="AQ1478" s="409"/>
      <c r="AR1478" s="409"/>
      <c r="AS1478" s="409"/>
      <c r="AT1478" s="409"/>
      <c r="AU1478" s="409"/>
      <c r="AV1478" s="409"/>
      <c r="BF1478" s="409"/>
      <c r="BG1478" s="409"/>
      <c r="BH1478" s="409"/>
      <c r="BI1478" s="409"/>
      <c r="BJ1478" s="409"/>
      <c r="BK1478" s="409"/>
      <c r="BL1478" s="409"/>
      <c r="BV1478" s="409"/>
      <c r="BW1478" s="409"/>
      <c r="BX1478" s="409"/>
      <c r="BY1478" s="409"/>
      <c r="BZ1478" s="409"/>
      <c r="CA1478" s="409"/>
      <c r="CB1478" s="409"/>
      <c r="CL1478" s="409"/>
      <c r="CM1478" s="409"/>
      <c r="CN1478" s="409"/>
      <c r="CO1478" s="409"/>
      <c r="CP1478" s="409"/>
      <c r="CQ1478" s="409"/>
      <c r="CR1478" s="409"/>
      <c r="DB1478" s="409"/>
      <c r="DC1478" s="409"/>
      <c r="DD1478" s="409"/>
      <c r="DE1478" s="409"/>
      <c r="DF1478" s="409"/>
      <c r="DG1478" s="409"/>
      <c r="DH1478" s="409"/>
      <c r="DR1478" s="409"/>
      <c r="DS1478" s="409"/>
      <c r="DT1478" s="409"/>
      <c r="DU1478" s="409"/>
      <c r="DV1478" s="409"/>
      <c r="DW1478" s="409"/>
      <c r="DX1478" s="409"/>
      <c r="EH1478" s="409"/>
      <c r="EI1478" s="409"/>
      <c r="EJ1478" s="409"/>
      <c r="EK1478" s="409"/>
      <c r="EL1478" s="409"/>
      <c r="EM1478" s="409"/>
      <c r="EN1478" s="409"/>
      <c r="EX1478" s="409"/>
      <c r="EY1478" s="409"/>
      <c r="EZ1478" s="409"/>
      <c r="FA1478" s="409"/>
      <c r="FB1478" s="409"/>
      <c r="FC1478" s="409"/>
      <c r="FD1478" s="409"/>
      <c r="FN1478" s="409"/>
      <c r="FO1478" s="409"/>
      <c r="FP1478" s="409"/>
      <c r="FQ1478" s="409"/>
      <c r="FR1478" s="409"/>
      <c r="FS1478" s="409"/>
      <c r="FT1478" s="409"/>
      <c r="GD1478" s="409"/>
      <c r="GE1478" s="409"/>
      <c r="GF1478" s="409"/>
      <c r="GG1478" s="409"/>
      <c r="GH1478" s="409"/>
      <c r="GI1478" s="409"/>
      <c r="GJ1478" s="409"/>
      <c r="GT1478" s="409"/>
      <c r="GU1478" s="409"/>
      <c r="GV1478" s="409"/>
      <c r="GW1478" s="409"/>
      <c r="GX1478" s="409"/>
      <c r="GY1478" s="409"/>
      <c r="GZ1478" s="409"/>
      <c r="HJ1478" s="409"/>
      <c r="HK1478" s="409"/>
      <c r="HL1478" s="409"/>
      <c r="HM1478" s="409"/>
      <c r="HN1478" s="409"/>
      <c r="HO1478" s="409"/>
      <c r="HP1478" s="409"/>
      <c r="HZ1478" s="409"/>
      <c r="IA1478" s="409"/>
      <c r="IB1478" s="409"/>
      <c r="IC1478" s="409"/>
      <c r="ID1478" s="409"/>
      <c r="IE1478" s="409"/>
      <c r="IF1478" s="409"/>
      <c r="IP1478" s="409"/>
      <c r="IQ1478" s="409"/>
      <c r="IR1478" s="409"/>
      <c r="IS1478" s="409"/>
      <c r="IT1478" s="409"/>
      <c r="IU1478" s="409"/>
      <c r="IV1478" s="409"/>
    </row>
    <row r="1479" spans="10:256">
      <c r="J1479" s="409"/>
      <c r="K1479" s="409"/>
      <c r="L1479" s="409"/>
      <c r="M1479" s="409"/>
      <c r="N1479" s="409"/>
      <c r="O1479" s="409"/>
      <c r="P1479" s="409"/>
      <c r="Q1479" s="409"/>
      <c r="R1479" s="409"/>
      <c r="S1479" s="409"/>
      <c r="T1479" s="409"/>
      <c r="U1479" s="409"/>
      <c r="V1479" s="409"/>
      <c r="W1479" s="409"/>
      <c r="X1479" s="409"/>
      <c r="AP1479" s="409"/>
      <c r="AQ1479" s="409"/>
      <c r="AR1479" s="409"/>
      <c r="AS1479" s="409"/>
      <c r="AT1479" s="409"/>
      <c r="AU1479" s="409"/>
      <c r="AV1479" s="409"/>
      <c r="BF1479" s="409"/>
      <c r="BG1479" s="409"/>
      <c r="BH1479" s="409"/>
      <c r="BI1479" s="409"/>
      <c r="BJ1479" s="409"/>
      <c r="BK1479" s="409"/>
      <c r="BL1479" s="409"/>
      <c r="BV1479" s="409"/>
      <c r="BW1479" s="409"/>
      <c r="BX1479" s="409"/>
      <c r="BY1479" s="409"/>
      <c r="BZ1479" s="409"/>
      <c r="CA1479" s="409"/>
      <c r="CB1479" s="409"/>
      <c r="CL1479" s="409"/>
      <c r="CM1479" s="409"/>
      <c r="CN1479" s="409"/>
      <c r="CO1479" s="409"/>
      <c r="CP1479" s="409"/>
      <c r="CQ1479" s="409"/>
      <c r="CR1479" s="409"/>
      <c r="DB1479" s="409"/>
      <c r="DC1479" s="409"/>
      <c r="DD1479" s="409"/>
      <c r="DE1479" s="409"/>
      <c r="DF1479" s="409"/>
      <c r="DG1479" s="409"/>
      <c r="DH1479" s="409"/>
      <c r="DR1479" s="409"/>
      <c r="DS1479" s="409"/>
      <c r="DT1479" s="409"/>
      <c r="DU1479" s="409"/>
      <c r="DV1479" s="409"/>
      <c r="DW1479" s="409"/>
      <c r="DX1479" s="409"/>
      <c r="EH1479" s="409"/>
      <c r="EI1479" s="409"/>
      <c r="EJ1479" s="409"/>
      <c r="EK1479" s="409"/>
      <c r="EL1479" s="409"/>
      <c r="EM1479" s="409"/>
      <c r="EN1479" s="409"/>
      <c r="EX1479" s="409"/>
      <c r="EY1479" s="409"/>
      <c r="EZ1479" s="409"/>
      <c r="FA1479" s="409"/>
      <c r="FB1479" s="409"/>
      <c r="FC1479" s="409"/>
      <c r="FD1479" s="409"/>
      <c r="FN1479" s="409"/>
      <c r="FO1479" s="409"/>
      <c r="FP1479" s="409"/>
      <c r="FQ1479" s="409"/>
      <c r="FR1479" s="409"/>
      <c r="FS1479" s="409"/>
      <c r="FT1479" s="409"/>
      <c r="GD1479" s="409"/>
      <c r="GE1479" s="409"/>
      <c r="GF1479" s="409"/>
      <c r="GG1479" s="409"/>
      <c r="GH1479" s="409"/>
      <c r="GI1479" s="409"/>
      <c r="GJ1479" s="409"/>
      <c r="GT1479" s="409"/>
      <c r="GU1479" s="409"/>
      <c r="GV1479" s="409"/>
      <c r="GW1479" s="409"/>
      <c r="GX1479" s="409"/>
      <c r="GY1479" s="409"/>
      <c r="GZ1479" s="409"/>
      <c r="HJ1479" s="409"/>
      <c r="HK1479" s="409"/>
      <c r="HL1479" s="409"/>
      <c r="HM1479" s="409"/>
      <c r="HN1479" s="409"/>
      <c r="HO1479" s="409"/>
      <c r="HP1479" s="409"/>
      <c r="HZ1479" s="409"/>
      <c r="IA1479" s="409"/>
      <c r="IB1479" s="409"/>
      <c r="IC1479" s="409"/>
      <c r="ID1479" s="409"/>
      <c r="IE1479" s="409"/>
      <c r="IF1479" s="409"/>
      <c r="IP1479" s="409"/>
      <c r="IQ1479" s="409"/>
      <c r="IR1479" s="409"/>
      <c r="IS1479" s="409"/>
      <c r="IT1479" s="409"/>
      <c r="IU1479" s="409"/>
      <c r="IV1479" s="409"/>
    </row>
    <row r="1480" spans="10:256">
      <c r="J1480" s="409"/>
      <c r="K1480" s="409"/>
      <c r="L1480" s="409"/>
      <c r="M1480" s="409"/>
      <c r="N1480" s="409"/>
      <c r="O1480" s="409"/>
      <c r="P1480" s="409"/>
      <c r="Q1480" s="409"/>
      <c r="R1480" s="409"/>
      <c r="S1480" s="409"/>
      <c r="T1480" s="409"/>
      <c r="U1480" s="409"/>
      <c r="V1480" s="409"/>
      <c r="W1480" s="409"/>
      <c r="X1480" s="409"/>
      <c r="AP1480" s="409"/>
      <c r="AQ1480" s="409"/>
      <c r="AR1480" s="409"/>
      <c r="AS1480" s="409"/>
      <c r="AT1480" s="409"/>
      <c r="AU1480" s="409"/>
      <c r="AV1480" s="409"/>
      <c r="BF1480" s="409"/>
      <c r="BG1480" s="409"/>
      <c r="BH1480" s="409"/>
      <c r="BI1480" s="409"/>
      <c r="BJ1480" s="409"/>
      <c r="BK1480" s="409"/>
      <c r="BL1480" s="409"/>
      <c r="BV1480" s="409"/>
      <c r="BW1480" s="409"/>
      <c r="BX1480" s="409"/>
      <c r="BY1480" s="409"/>
      <c r="BZ1480" s="409"/>
      <c r="CA1480" s="409"/>
      <c r="CB1480" s="409"/>
      <c r="CL1480" s="409"/>
      <c r="CM1480" s="409"/>
      <c r="CN1480" s="409"/>
      <c r="CO1480" s="409"/>
      <c r="CP1480" s="409"/>
      <c r="CQ1480" s="409"/>
      <c r="CR1480" s="409"/>
      <c r="DB1480" s="409"/>
      <c r="DC1480" s="409"/>
      <c r="DD1480" s="409"/>
      <c r="DE1480" s="409"/>
      <c r="DF1480" s="409"/>
      <c r="DG1480" s="409"/>
      <c r="DH1480" s="409"/>
      <c r="DR1480" s="409"/>
      <c r="DS1480" s="409"/>
      <c r="DT1480" s="409"/>
      <c r="DU1480" s="409"/>
      <c r="DV1480" s="409"/>
      <c r="DW1480" s="409"/>
      <c r="DX1480" s="409"/>
      <c r="EH1480" s="409"/>
      <c r="EI1480" s="409"/>
      <c r="EJ1480" s="409"/>
      <c r="EK1480" s="409"/>
      <c r="EL1480" s="409"/>
      <c r="EM1480" s="409"/>
      <c r="EN1480" s="409"/>
      <c r="EX1480" s="409"/>
      <c r="EY1480" s="409"/>
      <c r="EZ1480" s="409"/>
      <c r="FA1480" s="409"/>
      <c r="FB1480" s="409"/>
      <c r="FC1480" s="409"/>
      <c r="FD1480" s="409"/>
      <c r="FN1480" s="409"/>
      <c r="FO1480" s="409"/>
      <c r="FP1480" s="409"/>
      <c r="FQ1480" s="409"/>
      <c r="FR1480" s="409"/>
      <c r="FS1480" s="409"/>
      <c r="FT1480" s="409"/>
      <c r="GD1480" s="409"/>
      <c r="GE1480" s="409"/>
      <c r="GF1480" s="409"/>
      <c r="GG1480" s="409"/>
      <c r="GH1480" s="409"/>
      <c r="GI1480" s="409"/>
      <c r="GJ1480" s="409"/>
      <c r="GT1480" s="409"/>
      <c r="GU1480" s="409"/>
      <c r="GV1480" s="409"/>
      <c r="GW1480" s="409"/>
      <c r="GX1480" s="409"/>
      <c r="GY1480" s="409"/>
      <c r="GZ1480" s="409"/>
      <c r="HJ1480" s="409"/>
      <c r="HK1480" s="409"/>
      <c r="HL1480" s="409"/>
      <c r="HM1480" s="409"/>
      <c r="HN1480" s="409"/>
      <c r="HO1480" s="409"/>
      <c r="HP1480" s="409"/>
      <c r="HZ1480" s="409"/>
      <c r="IA1480" s="409"/>
      <c r="IB1480" s="409"/>
      <c r="IC1480" s="409"/>
      <c r="ID1480" s="409"/>
      <c r="IE1480" s="409"/>
      <c r="IF1480" s="409"/>
      <c r="IP1480" s="409"/>
      <c r="IQ1480" s="409"/>
      <c r="IR1480" s="409"/>
      <c r="IS1480" s="409"/>
      <c r="IT1480" s="409"/>
      <c r="IU1480" s="409"/>
      <c r="IV1480" s="409"/>
    </row>
    <row r="1481" spans="10:256">
      <c r="J1481" s="409"/>
      <c r="K1481" s="409"/>
      <c r="L1481" s="409"/>
      <c r="M1481" s="409"/>
      <c r="N1481" s="409"/>
      <c r="O1481" s="409"/>
      <c r="P1481" s="409"/>
      <c r="Q1481" s="409"/>
      <c r="R1481" s="409"/>
      <c r="S1481" s="409"/>
      <c r="T1481" s="409"/>
      <c r="U1481" s="409"/>
      <c r="V1481" s="409"/>
      <c r="W1481" s="409"/>
      <c r="X1481" s="409"/>
      <c r="AP1481" s="409"/>
      <c r="AQ1481" s="409"/>
      <c r="AR1481" s="409"/>
      <c r="AS1481" s="409"/>
      <c r="AT1481" s="409"/>
      <c r="AU1481" s="409"/>
      <c r="AV1481" s="409"/>
      <c r="BF1481" s="409"/>
      <c r="BG1481" s="409"/>
      <c r="BH1481" s="409"/>
      <c r="BI1481" s="409"/>
      <c r="BJ1481" s="409"/>
      <c r="BK1481" s="409"/>
      <c r="BL1481" s="409"/>
      <c r="BV1481" s="409"/>
      <c r="BW1481" s="409"/>
      <c r="BX1481" s="409"/>
      <c r="BY1481" s="409"/>
      <c r="BZ1481" s="409"/>
      <c r="CA1481" s="409"/>
      <c r="CB1481" s="409"/>
      <c r="CL1481" s="409"/>
      <c r="CM1481" s="409"/>
      <c r="CN1481" s="409"/>
      <c r="CO1481" s="409"/>
      <c r="CP1481" s="409"/>
      <c r="CQ1481" s="409"/>
      <c r="CR1481" s="409"/>
      <c r="DB1481" s="409"/>
      <c r="DC1481" s="409"/>
      <c r="DD1481" s="409"/>
      <c r="DE1481" s="409"/>
      <c r="DF1481" s="409"/>
      <c r="DG1481" s="409"/>
      <c r="DH1481" s="409"/>
      <c r="DR1481" s="409"/>
      <c r="DS1481" s="409"/>
      <c r="DT1481" s="409"/>
      <c r="DU1481" s="409"/>
      <c r="DV1481" s="409"/>
      <c r="DW1481" s="409"/>
      <c r="DX1481" s="409"/>
      <c r="EH1481" s="409"/>
      <c r="EI1481" s="409"/>
      <c r="EJ1481" s="409"/>
      <c r="EK1481" s="409"/>
      <c r="EL1481" s="409"/>
      <c r="EM1481" s="409"/>
      <c r="EN1481" s="409"/>
      <c r="EX1481" s="409"/>
      <c r="EY1481" s="409"/>
      <c r="EZ1481" s="409"/>
      <c r="FA1481" s="409"/>
      <c r="FB1481" s="409"/>
      <c r="FC1481" s="409"/>
      <c r="FD1481" s="409"/>
      <c r="FN1481" s="409"/>
      <c r="FO1481" s="409"/>
      <c r="FP1481" s="409"/>
      <c r="FQ1481" s="409"/>
      <c r="FR1481" s="409"/>
      <c r="FS1481" s="409"/>
      <c r="FT1481" s="409"/>
      <c r="GD1481" s="409"/>
      <c r="GE1481" s="409"/>
      <c r="GF1481" s="409"/>
      <c r="GG1481" s="409"/>
      <c r="GH1481" s="409"/>
      <c r="GI1481" s="409"/>
      <c r="GJ1481" s="409"/>
      <c r="GT1481" s="409"/>
      <c r="GU1481" s="409"/>
      <c r="GV1481" s="409"/>
      <c r="GW1481" s="409"/>
      <c r="GX1481" s="409"/>
      <c r="GY1481" s="409"/>
      <c r="GZ1481" s="409"/>
      <c r="HJ1481" s="409"/>
      <c r="HK1481" s="409"/>
      <c r="HL1481" s="409"/>
      <c r="HM1481" s="409"/>
      <c r="HN1481" s="409"/>
      <c r="HO1481" s="409"/>
      <c r="HP1481" s="409"/>
      <c r="HZ1481" s="409"/>
      <c r="IA1481" s="409"/>
      <c r="IB1481" s="409"/>
      <c r="IC1481" s="409"/>
      <c r="ID1481" s="409"/>
      <c r="IE1481" s="409"/>
      <c r="IF1481" s="409"/>
      <c r="IP1481" s="409"/>
      <c r="IQ1481" s="409"/>
      <c r="IR1481" s="409"/>
      <c r="IS1481" s="409"/>
      <c r="IT1481" s="409"/>
      <c r="IU1481" s="409"/>
      <c r="IV1481" s="409"/>
    </row>
    <row r="1482" spans="10:256">
      <c r="J1482" s="409"/>
      <c r="K1482" s="409"/>
      <c r="L1482" s="409"/>
      <c r="M1482" s="409"/>
      <c r="N1482" s="409"/>
      <c r="O1482" s="409"/>
      <c r="P1482" s="409"/>
      <c r="Q1482" s="409"/>
      <c r="R1482" s="409"/>
      <c r="S1482" s="409"/>
      <c r="T1482" s="409"/>
      <c r="U1482" s="409"/>
      <c r="V1482" s="409"/>
      <c r="W1482" s="409"/>
      <c r="X1482" s="409"/>
      <c r="AP1482" s="409"/>
      <c r="AQ1482" s="409"/>
      <c r="AR1482" s="409"/>
      <c r="AS1482" s="409"/>
      <c r="AT1482" s="409"/>
      <c r="AU1482" s="409"/>
      <c r="AV1482" s="409"/>
      <c r="BF1482" s="409"/>
      <c r="BG1482" s="409"/>
      <c r="BH1482" s="409"/>
      <c r="BI1482" s="409"/>
      <c r="BJ1482" s="409"/>
      <c r="BK1482" s="409"/>
      <c r="BL1482" s="409"/>
      <c r="BV1482" s="409"/>
      <c r="BW1482" s="409"/>
      <c r="BX1482" s="409"/>
      <c r="BY1482" s="409"/>
      <c r="BZ1482" s="409"/>
      <c r="CA1482" s="409"/>
      <c r="CB1482" s="409"/>
      <c r="CL1482" s="409"/>
      <c r="CM1482" s="409"/>
      <c r="CN1482" s="409"/>
      <c r="CO1482" s="409"/>
      <c r="CP1482" s="409"/>
      <c r="CQ1482" s="409"/>
      <c r="CR1482" s="409"/>
      <c r="DB1482" s="409"/>
      <c r="DC1482" s="409"/>
      <c r="DD1482" s="409"/>
      <c r="DE1482" s="409"/>
      <c r="DF1482" s="409"/>
      <c r="DG1482" s="409"/>
      <c r="DH1482" s="409"/>
      <c r="DR1482" s="409"/>
      <c r="DS1482" s="409"/>
      <c r="DT1482" s="409"/>
      <c r="DU1482" s="409"/>
      <c r="DV1482" s="409"/>
      <c r="DW1482" s="409"/>
      <c r="DX1482" s="409"/>
      <c r="EH1482" s="409"/>
      <c r="EI1482" s="409"/>
      <c r="EJ1482" s="409"/>
      <c r="EK1482" s="409"/>
      <c r="EL1482" s="409"/>
      <c r="EM1482" s="409"/>
      <c r="EN1482" s="409"/>
      <c r="EX1482" s="409"/>
      <c r="EY1482" s="409"/>
      <c r="EZ1482" s="409"/>
      <c r="FA1482" s="409"/>
      <c r="FB1482" s="409"/>
      <c r="FC1482" s="409"/>
      <c r="FD1482" s="409"/>
      <c r="FN1482" s="409"/>
      <c r="FO1482" s="409"/>
      <c r="FP1482" s="409"/>
      <c r="FQ1482" s="409"/>
      <c r="FR1482" s="409"/>
      <c r="FS1482" s="409"/>
      <c r="FT1482" s="409"/>
      <c r="GD1482" s="409"/>
      <c r="GE1482" s="409"/>
      <c r="GF1482" s="409"/>
      <c r="GG1482" s="409"/>
      <c r="GH1482" s="409"/>
      <c r="GI1482" s="409"/>
      <c r="GJ1482" s="409"/>
      <c r="GT1482" s="409"/>
      <c r="GU1482" s="409"/>
      <c r="GV1482" s="409"/>
      <c r="GW1482" s="409"/>
      <c r="GX1482" s="409"/>
      <c r="GY1482" s="409"/>
      <c r="GZ1482" s="409"/>
      <c r="HJ1482" s="409"/>
      <c r="HK1482" s="409"/>
      <c r="HL1482" s="409"/>
      <c r="HM1482" s="409"/>
      <c r="HN1482" s="409"/>
      <c r="HO1482" s="409"/>
      <c r="HP1482" s="409"/>
      <c r="HZ1482" s="409"/>
      <c r="IA1482" s="409"/>
      <c r="IB1482" s="409"/>
      <c r="IC1482" s="409"/>
      <c r="ID1482" s="409"/>
      <c r="IE1482" s="409"/>
      <c r="IF1482" s="409"/>
      <c r="IP1482" s="409"/>
      <c r="IQ1482" s="409"/>
      <c r="IR1482" s="409"/>
      <c r="IS1482" s="409"/>
      <c r="IT1482" s="409"/>
      <c r="IU1482" s="409"/>
      <c r="IV1482" s="409"/>
    </row>
    <row r="1483" spans="10:256">
      <c r="J1483" s="409"/>
      <c r="K1483" s="409"/>
      <c r="L1483" s="409"/>
      <c r="M1483" s="409"/>
      <c r="N1483" s="409"/>
      <c r="O1483" s="409"/>
      <c r="P1483" s="409"/>
      <c r="Q1483" s="409"/>
      <c r="R1483" s="409"/>
      <c r="S1483" s="409"/>
      <c r="T1483" s="409"/>
      <c r="U1483" s="409"/>
      <c r="V1483" s="409"/>
      <c r="W1483" s="409"/>
      <c r="X1483" s="409"/>
      <c r="AP1483" s="409"/>
      <c r="AQ1483" s="409"/>
      <c r="AR1483" s="409"/>
      <c r="AS1483" s="409"/>
      <c r="AT1483" s="409"/>
      <c r="AU1483" s="409"/>
      <c r="AV1483" s="409"/>
      <c r="BF1483" s="409"/>
      <c r="BG1483" s="409"/>
      <c r="BH1483" s="409"/>
      <c r="BI1483" s="409"/>
      <c r="BJ1483" s="409"/>
      <c r="BK1483" s="409"/>
      <c r="BL1483" s="409"/>
      <c r="BV1483" s="409"/>
      <c r="BW1483" s="409"/>
      <c r="BX1483" s="409"/>
      <c r="BY1483" s="409"/>
      <c r="BZ1483" s="409"/>
      <c r="CA1483" s="409"/>
      <c r="CB1483" s="409"/>
      <c r="CL1483" s="409"/>
      <c r="CM1483" s="409"/>
      <c r="CN1483" s="409"/>
      <c r="CO1483" s="409"/>
      <c r="CP1483" s="409"/>
      <c r="CQ1483" s="409"/>
      <c r="CR1483" s="409"/>
      <c r="DB1483" s="409"/>
      <c r="DC1483" s="409"/>
      <c r="DD1483" s="409"/>
      <c r="DE1483" s="409"/>
      <c r="DF1483" s="409"/>
      <c r="DG1483" s="409"/>
      <c r="DH1483" s="409"/>
      <c r="DR1483" s="409"/>
      <c r="DS1483" s="409"/>
      <c r="DT1483" s="409"/>
      <c r="DU1483" s="409"/>
      <c r="DV1483" s="409"/>
      <c r="DW1483" s="409"/>
      <c r="DX1483" s="409"/>
      <c r="EH1483" s="409"/>
      <c r="EI1483" s="409"/>
      <c r="EJ1483" s="409"/>
      <c r="EK1483" s="409"/>
      <c r="EL1483" s="409"/>
      <c r="EM1483" s="409"/>
      <c r="EN1483" s="409"/>
      <c r="EX1483" s="409"/>
      <c r="EY1483" s="409"/>
      <c r="EZ1483" s="409"/>
      <c r="FA1483" s="409"/>
      <c r="FB1483" s="409"/>
      <c r="FC1483" s="409"/>
      <c r="FD1483" s="409"/>
      <c r="FN1483" s="409"/>
      <c r="FO1483" s="409"/>
      <c r="FP1483" s="409"/>
      <c r="FQ1483" s="409"/>
      <c r="FR1483" s="409"/>
      <c r="FS1483" s="409"/>
      <c r="FT1483" s="409"/>
      <c r="GD1483" s="409"/>
      <c r="GE1483" s="409"/>
      <c r="GF1483" s="409"/>
      <c r="GG1483" s="409"/>
      <c r="GH1483" s="409"/>
      <c r="GI1483" s="409"/>
      <c r="GJ1483" s="409"/>
      <c r="GT1483" s="409"/>
      <c r="GU1483" s="409"/>
      <c r="GV1483" s="409"/>
      <c r="GW1483" s="409"/>
      <c r="GX1483" s="409"/>
      <c r="GY1483" s="409"/>
      <c r="GZ1483" s="409"/>
      <c r="HJ1483" s="409"/>
      <c r="HK1483" s="409"/>
      <c r="HL1483" s="409"/>
      <c r="HM1483" s="409"/>
      <c r="HN1483" s="409"/>
      <c r="HO1483" s="409"/>
      <c r="HP1483" s="409"/>
      <c r="HZ1483" s="409"/>
      <c r="IA1483" s="409"/>
      <c r="IB1483" s="409"/>
      <c r="IC1483" s="409"/>
      <c r="ID1483" s="409"/>
      <c r="IE1483" s="409"/>
      <c r="IF1483" s="409"/>
      <c r="IP1483" s="409"/>
      <c r="IQ1483" s="409"/>
      <c r="IR1483" s="409"/>
      <c r="IS1483" s="409"/>
      <c r="IT1483" s="409"/>
      <c r="IU1483" s="409"/>
      <c r="IV1483" s="409"/>
    </row>
    <row r="1484" spans="10:256">
      <c r="J1484" s="409"/>
      <c r="K1484" s="409"/>
      <c r="L1484" s="409"/>
      <c r="M1484" s="409"/>
      <c r="N1484" s="409"/>
      <c r="O1484" s="409"/>
      <c r="P1484" s="409"/>
      <c r="Q1484" s="409"/>
      <c r="R1484" s="409"/>
      <c r="S1484" s="409"/>
      <c r="T1484" s="409"/>
      <c r="U1484" s="409"/>
      <c r="V1484" s="409"/>
      <c r="W1484" s="409"/>
      <c r="X1484" s="409"/>
      <c r="AP1484" s="409"/>
      <c r="AQ1484" s="409"/>
      <c r="AR1484" s="409"/>
      <c r="AS1484" s="409"/>
      <c r="AT1484" s="409"/>
      <c r="AU1484" s="409"/>
      <c r="AV1484" s="409"/>
      <c r="BF1484" s="409"/>
      <c r="BG1484" s="409"/>
      <c r="BH1484" s="409"/>
      <c r="BI1484" s="409"/>
      <c r="BJ1484" s="409"/>
      <c r="BK1484" s="409"/>
      <c r="BL1484" s="409"/>
      <c r="BV1484" s="409"/>
      <c r="BW1484" s="409"/>
      <c r="BX1484" s="409"/>
      <c r="BY1484" s="409"/>
      <c r="BZ1484" s="409"/>
      <c r="CA1484" s="409"/>
      <c r="CB1484" s="409"/>
      <c r="CL1484" s="409"/>
      <c r="CM1484" s="409"/>
      <c r="CN1484" s="409"/>
      <c r="CO1484" s="409"/>
      <c r="CP1484" s="409"/>
      <c r="CQ1484" s="409"/>
      <c r="CR1484" s="409"/>
      <c r="DB1484" s="409"/>
      <c r="DC1484" s="409"/>
      <c r="DD1484" s="409"/>
      <c r="DE1484" s="409"/>
      <c r="DF1484" s="409"/>
      <c r="DG1484" s="409"/>
      <c r="DH1484" s="409"/>
      <c r="DR1484" s="409"/>
      <c r="DS1484" s="409"/>
      <c r="DT1484" s="409"/>
      <c r="DU1484" s="409"/>
      <c r="DV1484" s="409"/>
      <c r="DW1484" s="409"/>
      <c r="DX1484" s="409"/>
      <c r="EH1484" s="409"/>
      <c r="EI1484" s="409"/>
      <c r="EJ1484" s="409"/>
      <c r="EK1484" s="409"/>
      <c r="EL1484" s="409"/>
      <c r="EM1484" s="409"/>
      <c r="EN1484" s="409"/>
      <c r="EX1484" s="409"/>
      <c r="EY1484" s="409"/>
      <c r="EZ1484" s="409"/>
      <c r="FA1484" s="409"/>
      <c r="FB1484" s="409"/>
      <c r="FC1484" s="409"/>
      <c r="FD1484" s="409"/>
      <c r="FN1484" s="409"/>
      <c r="FO1484" s="409"/>
      <c r="FP1484" s="409"/>
      <c r="FQ1484" s="409"/>
      <c r="FR1484" s="409"/>
      <c r="FS1484" s="409"/>
      <c r="FT1484" s="409"/>
      <c r="GD1484" s="409"/>
      <c r="GE1484" s="409"/>
      <c r="GF1484" s="409"/>
      <c r="GG1484" s="409"/>
      <c r="GH1484" s="409"/>
      <c r="GI1484" s="409"/>
      <c r="GJ1484" s="409"/>
      <c r="GT1484" s="409"/>
      <c r="GU1484" s="409"/>
      <c r="GV1484" s="409"/>
      <c r="GW1484" s="409"/>
      <c r="GX1484" s="409"/>
      <c r="GY1484" s="409"/>
      <c r="GZ1484" s="409"/>
      <c r="HJ1484" s="409"/>
      <c r="HK1484" s="409"/>
      <c r="HL1484" s="409"/>
      <c r="HM1484" s="409"/>
      <c r="HN1484" s="409"/>
      <c r="HO1484" s="409"/>
      <c r="HP1484" s="409"/>
      <c r="HZ1484" s="409"/>
      <c r="IA1484" s="409"/>
      <c r="IB1484" s="409"/>
      <c r="IC1484" s="409"/>
      <c r="ID1484" s="409"/>
      <c r="IE1484" s="409"/>
      <c r="IF1484" s="409"/>
      <c r="IP1484" s="409"/>
      <c r="IQ1484" s="409"/>
      <c r="IR1484" s="409"/>
      <c r="IS1484" s="409"/>
      <c r="IT1484" s="409"/>
      <c r="IU1484" s="409"/>
      <c r="IV1484" s="409"/>
    </row>
    <row r="1485" spans="10:256">
      <c r="J1485" s="409"/>
      <c r="K1485" s="409"/>
      <c r="L1485" s="409"/>
      <c r="M1485" s="409"/>
      <c r="N1485" s="409"/>
      <c r="O1485" s="409"/>
      <c r="P1485" s="409"/>
      <c r="Q1485" s="409"/>
      <c r="R1485" s="409"/>
      <c r="S1485" s="409"/>
      <c r="T1485" s="409"/>
      <c r="U1485" s="409"/>
      <c r="V1485" s="409"/>
      <c r="W1485" s="409"/>
      <c r="X1485" s="409"/>
      <c r="AP1485" s="409"/>
      <c r="AQ1485" s="409"/>
      <c r="AR1485" s="409"/>
      <c r="AS1485" s="409"/>
      <c r="AT1485" s="409"/>
      <c r="AU1485" s="409"/>
      <c r="AV1485" s="409"/>
      <c r="BF1485" s="409"/>
      <c r="BG1485" s="409"/>
      <c r="BH1485" s="409"/>
      <c r="BI1485" s="409"/>
      <c r="BJ1485" s="409"/>
      <c r="BK1485" s="409"/>
      <c r="BL1485" s="409"/>
      <c r="BV1485" s="409"/>
      <c r="BW1485" s="409"/>
      <c r="BX1485" s="409"/>
      <c r="BY1485" s="409"/>
      <c r="BZ1485" s="409"/>
      <c r="CA1485" s="409"/>
      <c r="CB1485" s="409"/>
      <c r="CL1485" s="409"/>
      <c r="CM1485" s="409"/>
      <c r="CN1485" s="409"/>
      <c r="CO1485" s="409"/>
      <c r="CP1485" s="409"/>
      <c r="CQ1485" s="409"/>
      <c r="CR1485" s="409"/>
      <c r="DB1485" s="409"/>
      <c r="DC1485" s="409"/>
      <c r="DD1485" s="409"/>
      <c r="DE1485" s="409"/>
      <c r="DF1485" s="409"/>
      <c r="DG1485" s="409"/>
      <c r="DH1485" s="409"/>
      <c r="DR1485" s="409"/>
      <c r="DS1485" s="409"/>
      <c r="DT1485" s="409"/>
      <c r="DU1485" s="409"/>
      <c r="DV1485" s="409"/>
      <c r="DW1485" s="409"/>
      <c r="DX1485" s="409"/>
      <c r="EH1485" s="409"/>
      <c r="EI1485" s="409"/>
      <c r="EJ1485" s="409"/>
      <c r="EK1485" s="409"/>
      <c r="EL1485" s="409"/>
      <c r="EM1485" s="409"/>
      <c r="EN1485" s="409"/>
      <c r="EX1485" s="409"/>
      <c r="EY1485" s="409"/>
      <c r="EZ1485" s="409"/>
      <c r="FA1485" s="409"/>
      <c r="FB1485" s="409"/>
      <c r="FC1485" s="409"/>
      <c r="FD1485" s="409"/>
      <c r="FN1485" s="409"/>
      <c r="FO1485" s="409"/>
      <c r="FP1485" s="409"/>
      <c r="FQ1485" s="409"/>
      <c r="FR1485" s="409"/>
      <c r="FS1485" s="409"/>
      <c r="FT1485" s="409"/>
      <c r="GD1485" s="409"/>
      <c r="GE1485" s="409"/>
      <c r="GF1485" s="409"/>
      <c r="GG1485" s="409"/>
      <c r="GH1485" s="409"/>
      <c r="GI1485" s="409"/>
      <c r="GJ1485" s="409"/>
      <c r="GT1485" s="409"/>
      <c r="GU1485" s="409"/>
      <c r="GV1485" s="409"/>
      <c r="GW1485" s="409"/>
      <c r="GX1485" s="409"/>
      <c r="GY1485" s="409"/>
      <c r="GZ1485" s="409"/>
      <c r="HJ1485" s="409"/>
      <c r="HK1485" s="409"/>
      <c r="HL1485" s="409"/>
      <c r="HM1485" s="409"/>
      <c r="HN1485" s="409"/>
      <c r="HO1485" s="409"/>
      <c r="HP1485" s="409"/>
      <c r="HZ1485" s="409"/>
      <c r="IA1485" s="409"/>
      <c r="IB1485" s="409"/>
      <c r="IC1485" s="409"/>
      <c r="ID1485" s="409"/>
      <c r="IE1485" s="409"/>
      <c r="IF1485" s="409"/>
      <c r="IP1485" s="409"/>
      <c r="IQ1485" s="409"/>
      <c r="IR1485" s="409"/>
      <c r="IS1485" s="409"/>
      <c r="IT1485" s="409"/>
      <c r="IU1485" s="409"/>
      <c r="IV1485" s="409"/>
    </row>
    <row r="1486" spans="10:256">
      <c r="J1486" s="409"/>
      <c r="K1486" s="409"/>
      <c r="L1486" s="409"/>
      <c r="M1486" s="409"/>
      <c r="N1486" s="409"/>
      <c r="O1486" s="409"/>
      <c r="P1486" s="409"/>
      <c r="Q1486" s="409"/>
      <c r="R1486" s="409"/>
      <c r="S1486" s="409"/>
      <c r="T1486" s="409"/>
      <c r="U1486" s="409"/>
      <c r="V1486" s="409"/>
      <c r="W1486" s="409"/>
      <c r="X1486" s="409"/>
      <c r="AP1486" s="409"/>
      <c r="AQ1486" s="409"/>
      <c r="AR1486" s="409"/>
      <c r="AS1486" s="409"/>
      <c r="AT1486" s="409"/>
      <c r="AU1486" s="409"/>
      <c r="AV1486" s="409"/>
      <c r="BF1486" s="409"/>
      <c r="BG1486" s="409"/>
      <c r="BH1486" s="409"/>
      <c r="BI1486" s="409"/>
      <c r="BJ1486" s="409"/>
      <c r="BK1486" s="409"/>
      <c r="BL1486" s="409"/>
      <c r="BV1486" s="409"/>
      <c r="BW1486" s="409"/>
      <c r="BX1486" s="409"/>
      <c r="BY1486" s="409"/>
      <c r="BZ1486" s="409"/>
      <c r="CA1486" s="409"/>
      <c r="CB1486" s="409"/>
      <c r="CL1486" s="409"/>
      <c r="CM1486" s="409"/>
      <c r="CN1486" s="409"/>
      <c r="CO1486" s="409"/>
      <c r="CP1486" s="409"/>
      <c r="CQ1486" s="409"/>
      <c r="CR1486" s="409"/>
      <c r="DB1486" s="409"/>
      <c r="DC1486" s="409"/>
      <c r="DD1486" s="409"/>
      <c r="DE1486" s="409"/>
      <c r="DF1486" s="409"/>
      <c r="DG1486" s="409"/>
      <c r="DH1486" s="409"/>
      <c r="DR1486" s="409"/>
      <c r="DS1486" s="409"/>
      <c r="DT1486" s="409"/>
      <c r="DU1486" s="409"/>
      <c r="DV1486" s="409"/>
      <c r="DW1486" s="409"/>
      <c r="DX1486" s="409"/>
      <c r="EH1486" s="409"/>
      <c r="EI1486" s="409"/>
      <c r="EJ1486" s="409"/>
      <c r="EK1486" s="409"/>
      <c r="EL1486" s="409"/>
      <c r="EM1486" s="409"/>
      <c r="EN1486" s="409"/>
      <c r="EX1486" s="409"/>
      <c r="EY1486" s="409"/>
      <c r="EZ1486" s="409"/>
      <c r="FA1486" s="409"/>
      <c r="FB1486" s="409"/>
      <c r="FC1486" s="409"/>
      <c r="FD1486" s="409"/>
      <c r="FN1486" s="409"/>
      <c r="FO1486" s="409"/>
      <c r="FP1486" s="409"/>
      <c r="FQ1486" s="409"/>
      <c r="FR1486" s="409"/>
      <c r="FS1486" s="409"/>
      <c r="FT1486" s="409"/>
      <c r="GD1486" s="409"/>
      <c r="GE1486" s="409"/>
      <c r="GF1486" s="409"/>
      <c r="GG1486" s="409"/>
      <c r="GH1486" s="409"/>
      <c r="GI1486" s="409"/>
      <c r="GJ1486" s="409"/>
      <c r="GT1486" s="409"/>
      <c r="GU1486" s="409"/>
      <c r="GV1486" s="409"/>
      <c r="GW1486" s="409"/>
      <c r="GX1486" s="409"/>
      <c r="GY1486" s="409"/>
      <c r="GZ1486" s="409"/>
      <c r="HJ1486" s="409"/>
      <c r="HK1486" s="409"/>
      <c r="HL1486" s="409"/>
      <c r="HM1486" s="409"/>
      <c r="HN1486" s="409"/>
      <c r="HO1486" s="409"/>
      <c r="HP1486" s="409"/>
      <c r="HZ1486" s="409"/>
      <c r="IA1486" s="409"/>
      <c r="IB1486" s="409"/>
      <c r="IC1486" s="409"/>
      <c r="ID1486" s="409"/>
      <c r="IE1486" s="409"/>
      <c r="IF1486" s="409"/>
      <c r="IP1486" s="409"/>
      <c r="IQ1486" s="409"/>
      <c r="IR1486" s="409"/>
      <c r="IS1486" s="409"/>
      <c r="IT1486" s="409"/>
      <c r="IU1486" s="409"/>
      <c r="IV1486" s="409"/>
    </row>
    <row r="1487" spans="10:256">
      <c r="J1487" s="409"/>
      <c r="K1487" s="409"/>
      <c r="L1487" s="409"/>
      <c r="M1487" s="409"/>
      <c r="N1487" s="409"/>
      <c r="O1487" s="409"/>
      <c r="P1487" s="409"/>
      <c r="Q1487" s="409"/>
      <c r="R1487" s="409"/>
      <c r="S1487" s="409"/>
      <c r="T1487" s="409"/>
      <c r="U1487" s="409"/>
      <c r="V1487" s="409"/>
      <c r="W1487" s="409"/>
      <c r="X1487" s="409"/>
      <c r="AP1487" s="409"/>
      <c r="AQ1487" s="409"/>
      <c r="AR1487" s="409"/>
      <c r="AS1487" s="409"/>
      <c r="AT1487" s="409"/>
      <c r="AU1487" s="409"/>
      <c r="AV1487" s="409"/>
      <c r="BF1487" s="409"/>
      <c r="BG1487" s="409"/>
      <c r="BH1487" s="409"/>
      <c r="BI1487" s="409"/>
      <c r="BJ1487" s="409"/>
      <c r="BK1487" s="409"/>
      <c r="BL1487" s="409"/>
      <c r="BV1487" s="409"/>
      <c r="BW1487" s="409"/>
      <c r="BX1487" s="409"/>
      <c r="BY1487" s="409"/>
      <c r="BZ1487" s="409"/>
      <c r="CA1487" s="409"/>
      <c r="CB1487" s="409"/>
      <c r="CL1487" s="409"/>
      <c r="CM1487" s="409"/>
      <c r="CN1487" s="409"/>
      <c r="CO1487" s="409"/>
      <c r="CP1487" s="409"/>
      <c r="CQ1487" s="409"/>
      <c r="CR1487" s="409"/>
      <c r="DB1487" s="409"/>
      <c r="DC1487" s="409"/>
      <c r="DD1487" s="409"/>
      <c r="DE1487" s="409"/>
      <c r="DF1487" s="409"/>
      <c r="DG1487" s="409"/>
      <c r="DH1487" s="409"/>
      <c r="DR1487" s="409"/>
      <c r="DS1487" s="409"/>
      <c r="DT1487" s="409"/>
      <c r="DU1487" s="409"/>
      <c r="DV1487" s="409"/>
      <c r="DW1487" s="409"/>
      <c r="DX1487" s="409"/>
      <c r="EH1487" s="409"/>
      <c r="EI1487" s="409"/>
      <c r="EJ1487" s="409"/>
      <c r="EK1487" s="409"/>
      <c r="EL1487" s="409"/>
      <c r="EM1487" s="409"/>
      <c r="EN1487" s="409"/>
      <c r="EX1487" s="409"/>
      <c r="EY1487" s="409"/>
      <c r="EZ1487" s="409"/>
      <c r="FA1487" s="409"/>
      <c r="FB1487" s="409"/>
      <c r="FC1487" s="409"/>
      <c r="FD1487" s="409"/>
      <c r="FN1487" s="409"/>
      <c r="FO1487" s="409"/>
      <c r="FP1487" s="409"/>
      <c r="FQ1487" s="409"/>
      <c r="FR1487" s="409"/>
      <c r="FS1487" s="409"/>
      <c r="FT1487" s="409"/>
      <c r="GD1487" s="409"/>
      <c r="GE1487" s="409"/>
      <c r="GF1487" s="409"/>
      <c r="GG1487" s="409"/>
      <c r="GH1487" s="409"/>
      <c r="GI1487" s="409"/>
      <c r="GJ1487" s="409"/>
      <c r="GT1487" s="409"/>
      <c r="GU1487" s="409"/>
      <c r="GV1487" s="409"/>
      <c r="GW1487" s="409"/>
      <c r="GX1487" s="409"/>
      <c r="GY1487" s="409"/>
      <c r="GZ1487" s="409"/>
      <c r="HJ1487" s="409"/>
      <c r="HK1487" s="409"/>
      <c r="HL1487" s="409"/>
      <c r="HM1487" s="409"/>
      <c r="HN1487" s="409"/>
      <c r="HO1487" s="409"/>
      <c r="HP1487" s="409"/>
      <c r="HZ1487" s="409"/>
      <c r="IA1487" s="409"/>
      <c r="IB1487" s="409"/>
      <c r="IC1487" s="409"/>
      <c r="ID1487" s="409"/>
      <c r="IE1487" s="409"/>
      <c r="IF1487" s="409"/>
      <c r="IP1487" s="409"/>
      <c r="IQ1487" s="409"/>
      <c r="IR1487" s="409"/>
      <c r="IS1487" s="409"/>
      <c r="IT1487" s="409"/>
      <c r="IU1487" s="409"/>
      <c r="IV1487" s="409"/>
    </row>
    <row r="1488" spans="10:256">
      <c r="J1488" s="409"/>
      <c r="K1488" s="409"/>
      <c r="L1488" s="409"/>
      <c r="M1488" s="409"/>
      <c r="N1488" s="409"/>
      <c r="O1488" s="409"/>
      <c r="P1488" s="409"/>
      <c r="Q1488" s="409"/>
      <c r="R1488" s="409"/>
      <c r="S1488" s="409"/>
      <c r="T1488" s="409"/>
      <c r="U1488" s="409"/>
      <c r="V1488" s="409"/>
      <c r="W1488" s="409"/>
      <c r="X1488" s="409"/>
      <c r="AP1488" s="409"/>
      <c r="AQ1488" s="409"/>
      <c r="AR1488" s="409"/>
      <c r="AS1488" s="409"/>
      <c r="AT1488" s="409"/>
      <c r="AU1488" s="409"/>
      <c r="AV1488" s="409"/>
      <c r="BF1488" s="409"/>
      <c r="BG1488" s="409"/>
      <c r="BH1488" s="409"/>
      <c r="BI1488" s="409"/>
      <c r="BJ1488" s="409"/>
      <c r="BK1488" s="409"/>
      <c r="BL1488" s="409"/>
      <c r="BV1488" s="409"/>
      <c r="BW1488" s="409"/>
      <c r="BX1488" s="409"/>
      <c r="BY1488" s="409"/>
      <c r="BZ1488" s="409"/>
      <c r="CA1488" s="409"/>
      <c r="CB1488" s="409"/>
      <c r="CL1488" s="409"/>
      <c r="CM1488" s="409"/>
      <c r="CN1488" s="409"/>
      <c r="CO1488" s="409"/>
      <c r="CP1488" s="409"/>
      <c r="CQ1488" s="409"/>
      <c r="CR1488" s="409"/>
      <c r="DB1488" s="409"/>
      <c r="DC1488" s="409"/>
      <c r="DD1488" s="409"/>
      <c r="DE1488" s="409"/>
      <c r="DF1488" s="409"/>
      <c r="DG1488" s="409"/>
      <c r="DH1488" s="409"/>
      <c r="DR1488" s="409"/>
      <c r="DS1488" s="409"/>
      <c r="DT1488" s="409"/>
      <c r="DU1488" s="409"/>
      <c r="DV1488" s="409"/>
      <c r="DW1488" s="409"/>
      <c r="DX1488" s="409"/>
      <c r="EH1488" s="409"/>
      <c r="EI1488" s="409"/>
      <c r="EJ1488" s="409"/>
      <c r="EK1488" s="409"/>
      <c r="EL1488" s="409"/>
      <c r="EM1488" s="409"/>
      <c r="EN1488" s="409"/>
      <c r="EX1488" s="409"/>
      <c r="EY1488" s="409"/>
      <c r="EZ1488" s="409"/>
      <c r="FA1488" s="409"/>
      <c r="FB1488" s="409"/>
      <c r="FC1488" s="409"/>
      <c r="FD1488" s="409"/>
      <c r="FN1488" s="409"/>
      <c r="FO1488" s="409"/>
      <c r="FP1488" s="409"/>
      <c r="FQ1488" s="409"/>
      <c r="FR1488" s="409"/>
      <c r="FS1488" s="409"/>
      <c r="FT1488" s="409"/>
      <c r="GD1488" s="409"/>
      <c r="GE1488" s="409"/>
      <c r="GF1488" s="409"/>
      <c r="GG1488" s="409"/>
      <c r="GH1488" s="409"/>
      <c r="GI1488" s="409"/>
      <c r="GJ1488" s="409"/>
      <c r="GT1488" s="409"/>
      <c r="GU1488" s="409"/>
      <c r="GV1488" s="409"/>
      <c r="GW1488" s="409"/>
      <c r="GX1488" s="409"/>
      <c r="GY1488" s="409"/>
      <c r="GZ1488" s="409"/>
      <c r="HJ1488" s="409"/>
      <c r="HK1488" s="409"/>
      <c r="HL1488" s="409"/>
      <c r="HM1488" s="409"/>
      <c r="HN1488" s="409"/>
      <c r="HO1488" s="409"/>
      <c r="HP1488" s="409"/>
      <c r="HZ1488" s="409"/>
      <c r="IA1488" s="409"/>
      <c r="IB1488" s="409"/>
      <c r="IC1488" s="409"/>
      <c r="ID1488" s="409"/>
      <c r="IE1488" s="409"/>
      <c r="IF1488" s="409"/>
      <c r="IP1488" s="409"/>
      <c r="IQ1488" s="409"/>
      <c r="IR1488" s="409"/>
      <c r="IS1488" s="409"/>
      <c r="IT1488" s="409"/>
      <c r="IU1488" s="409"/>
      <c r="IV1488" s="409"/>
    </row>
    <row r="1489" spans="10:256">
      <c r="J1489" s="409"/>
      <c r="K1489" s="409"/>
      <c r="L1489" s="409"/>
      <c r="M1489" s="409"/>
      <c r="N1489" s="409"/>
      <c r="O1489" s="409"/>
      <c r="P1489" s="409"/>
      <c r="Q1489" s="409"/>
      <c r="R1489" s="409"/>
      <c r="S1489" s="409"/>
      <c r="T1489" s="409"/>
      <c r="U1489" s="409"/>
      <c r="V1489" s="409"/>
      <c r="W1489" s="409"/>
      <c r="X1489" s="409"/>
      <c r="AP1489" s="409"/>
      <c r="AQ1489" s="409"/>
      <c r="AR1489" s="409"/>
      <c r="AS1489" s="409"/>
      <c r="AT1489" s="409"/>
      <c r="AU1489" s="409"/>
      <c r="AV1489" s="409"/>
      <c r="BF1489" s="409"/>
      <c r="BG1489" s="409"/>
      <c r="BH1489" s="409"/>
      <c r="BI1489" s="409"/>
      <c r="BJ1489" s="409"/>
      <c r="BK1489" s="409"/>
      <c r="BL1489" s="409"/>
      <c r="BV1489" s="409"/>
      <c r="BW1489" s="409"/>
      <c r="BX1489" s="409"/>
      <c r="BY1489" s="409"/>
      <c r="BZ1489" s="409"/>
      <c r="CA1489" s="409"/>
      <c r="CB1489" s="409"/>
      <c r="CL1489" s="409"/>
      <c r="CM1489" s="409"/>
      <c r="CN1489" s="409"/>
      <c r="CO1489" s="409"/>
      <c r="CP1489" s="409"/>
      <c r="CQ1489" s="409"/>
      <c r="CR1489" s="409"/>
      <c r="DB1489" s="409"/>
      <c r="DC1489" s="409"/>
      <c r="DD1489" s="409"/>
      <c r="DE1489" s="409"/>
      <c r="DF1489" s="409"/>
      <c r="DG1489" s="409"/>
      <c r="DH1489" s="409"/>
      <c r="DR1489" s="409"/>
      <c r="DS1489" s="409"/>
      <c r="DT1489" s="409"/>
      <c r="DU1489" s="409"/>
      <c r="DV1489" s="409"/>
      <c r="DW1489" s="409"/>
      <c r="DX1489" s="409"/>
      <c r="EH1489" s="409"/>
      <c r="EI1489" s="409"/>
      <c r="EJ1489" s="409"/>
      <c r="EK1489" s="409"/>
      <c r="EL1489" s="409"/>
      <c r="EM1489" s="409"/>
      <c r="EN1489" s="409"/>
      <c r="EX1489" s="409"/>
      <c r="EY1489" s="409"/>
      <c r="EZ1489" s="409"/>
      <c r="FA1489" s="409"/>
      <c r="FB1489" s="409"/>
      <c r="FC1489" s="409"/>
      <c r="FD1489" s="409"/>
      <c r="FN1489" s="409"/>
      <c r="FO1489" s="409"/>
      <c r="FP1489" s="409"/>
      <c r="FQ1489" s="409"/>
      <c r="FR1489" s="409"/>
      <c r="FS1489" s="409"/>
      <c r="FT1489" s="409"/>
      <c r="GD1489" s="409"/>
      <c r="GE1489" s="409"/>
      <c r="GF1489" s="409"/>
      <c r="GG1489" s="409"/>
      <c r="GH1489" s="409"/>
      <c r="GI1489" s="409"/>
      <c r="GJ1489" s="409"/>
      <c r="GT1489" s="409"/>
      <c r="GU1489" s="409"/>
      <c r="GV1489" s="409"/>
      <c r="GW1489" s="409"/>
      <c r="GX1489" s="409"/>
      <c r="GY1489" s="409"/>
      <c r="GZ1489" s="409"/>
      <c r="HJ1489" s="409"/>
      <c r="HK1489" s="409"/>
      <c r="HL1489" s="409"/>
      <c r="HM1489" s="409"/>
      <c r="HN1489" s="409"/>
      <c r="HO1489" s="409"/>
      <c r="HP1489" s="409"/>
      <c r="HZ1489" s="409"/>
      <c r="IA1489" s="409"/>
      <c r="IB1489" s="409"/>
      <c r="IC1489" s="409"/>
      <c r="ID1489" s="409"/>
      <c r="IE1489" s="409"/>
      <c r="IF1489" s="409"/>
      <c r="IP1489" s="409"/>
      <c r="IQ1489" s="409"/>
      <c r="IR1489" s="409"/>
      <c r="IS1489" s="409"/>
      <c r="IT1489" s="409"/>
      <c r="IU1489" s="409"/>
      <c r="IV1489" s="409"/>
    </row>
    <row r="1490" spans="10:256">
      <c r="J1490" s="409"/>
      <c r="K1490" s="409"/>
      <c r="L1490" s="409"/>
      <c r="M1490" s="409"/>
      <c r="N1490" s="409"/>
      <c r="O1490" s="409"/>
      <c r="P1490" s="409"/>
      <c r="Q1490" s="409"/>
      <c r="R1490" s="409"/>
      <c r="S1490" s="409"/>
      <c r="T1490" s="409"/>
      <c r="U1490" s="409"/>
      <c r="V1490" s="409"/>
      <c r="W1490" s="409"/>
      <c r="X1490" s="409"/>
      <c r="AP1490" s="409"/>
      <c r="AQ1490" s="409"/>
      <c r="AR1490" s="409"/>
      <c r="AS1490" s="409"/>
      <c r="AT1490" s="409"/>
      <c r="AU1490" s="409"/>
      <c r="AV1490" s="409"/>
      <c r="BF1490" s="409"/>
      <c r="BG1490" s="409"/>
      <c r="BH1490" s="409"/>
      <c r="BI1490" s="409"/>
      <c r="BJ1490" s="409"/>
      <c r="BK1490" s="409"/>
      <c r="BL1490" s="409"/>
      <c r="BV1490" s="409"/>
      <c r="BW1490" s="409"/>
      <c r="BX1490" s="409"/>
      <c r="BY1490" s="409"/>
      <c r="BZ1490" s="409"/>
      <c r="CA1490" s="409"/>
      <c r="CB1490" s="409"/>
      <c r="CL1490" s="409"/>
      <c r="CM1490" s="409"/>
      <c r="CN1490" s="409"/>
      <c r="CO1490" s="409"/>
      <c r="CP1490" s="409"/>
      <c r="CQ1490" s="409"/>
      <c r="CR1490" s="409"/>
      <c r="DB1490" s="409"/>
      <c r="DC1490" s="409"/>
      <c r="DD1490" s="409"/>
      <c r="DE1490" s="409"/>
      <c r="DF1490" s="409"/>
      <c r="DG1490" s="409"/>
      <c r="DH1490" s="409"/>
      <c r="DR1490" s="409"/>
      <c r="DS1490" s="409"/>
      <c r="DT1490" s="409"/>
      <c r="DU1490" s="409"/>
      <c r="DV1490" s="409"/>
      <c r="DW1490" s="409"/>
      <c r="DX1490" s="409"/>
      <c r="EH1490" s="409"/>
      <c r="EI1490" s="409"/>
      <c r="EJ1490" s="409"/>
      <c r="EK1490" s="409"/>
      <c r="EL1490" s="409"/>
      <c r="EM1490" s="409"/>
      <c r="EN1490" s="409"/>
      <c r="EX1490" s="409"/>
      <c r="EY1490" s="409"/>
      <c r="EZ1490" s="409"/>
      <c r="FA1490" s="409"/>
      <c r="FB1490" s="409"/>
      <c r="FC1490" s="409"/>
      <c r="FD1490" s="409"/>
      <c r="FN1490" s="409"/>
      <c r="FO1490" s="409"/>
      <c r="FP1490" s="409"/>
      <c r="FQ1490" s="409"/>
      <c r="FR1490" s="409"/>
      <c r="FS1490" s="409"/>
      <c r="FT1490" s="409"/>
      <c r="GD1490" s="409"/>
      <c r="GE1490" s="409"/>
      <c r="GF1490" s="409"/>
      <c r="GG1490" s="409"/>
      <c r="GH1490" s="409"/>
      <c r="GI1490" s="409"/>
      <c r="GJ1490" s="409"/>
      <c r="GT1490" s="409"/>
      <c r="GU1490" s="409"/>
      <c r="GV1490" s="409"/>
      <c r="GW1490" s="409"/>
      <c r="GX1490" s="409"/>
      <c r="GY1490" s="409"/>
      <c r="GZ1490" s="409"/>
      <c r="HJ1490" s="409"/>
      <c r="HK1490" s="409"/>
      <c r="HL1490" s="409"/>
      <c r="HM1490" s="409"/>
      <c r="HN1490" s="409"/>
      <c r="HO1490" s="409"/>
      <c r="HP1490" s="409"/>
      <c r="HZ1490" s="409"/>
      <c r="IA1490" s="409"/>
      <c r="IB1490" s="409"/>
      <c r="IC1490" s="409"/>
      <c r="ID1490" s="409"/>
      <c r="IE1490" s="409"/>
      <c r="IF1490" s="409"/>
      <c r="IP1490" s="409"/>
      <c r="IQ1490" s="409"/>
      <c r="IR1490" s="409"/>
      <c r="IS1490" s="409"/>
      <c r="IT1490" s="409"/>
      <c r="IU1490" s="409"/>
      <c r="IV1490" s="409"/>
    </row>
  </sheetData>
  <phoneticPr fontId="4" type="noConversion"/>
  <conditionalFormatting sqref="C1482:O65536 AI1482:AU65536 AY1482:BK65536 BO1482:CA65536 CE1482:CQ65536 CU1482:DG65536 DK1482:DW65536 EA1482:EM65536 EQ1482:FC65536 FG1482:FS65536 FW1482:GI65536 GM1482:GY65536 HC1482:HO65536 HS1482:IE65536 II1482:IU65536 P1482:P1522 S572:X577 AV1482:AV1522 BL1482:BL1522 CB1482:CB1522 CR1482:CR1522 DH1482:DH1522 DX1482:DX1522 EN1482:EN1522 FD1482:FD1522 FT1482:FT1522 GJ1482:GJ1522 GZ1482:GZ1522 HP1482:HP1522 IF1482:IF1522 IV1482:IV1522 P1524:P65536 S614:X619 AV1524:AV65536 BL1524:BL65536 CB1524:CB65536 CR1524:CR65536 DH1524:DH65536 DX1524:DX65536 EN1524:EN65536 FD1524:FD65536 FT1524:FT65536 GJ1524:GJ65536 GZ1524:GZ65536 HP1524:HP65536 IF1524:IF65536 IV1524:IV65536 S446:X451 X1:X3 S488:X493 S1491:X65536 X5:X22 S1:W22 S26:X31 S35:X64 S77:X106 S119:X148 S161:X190 S203:X232 S245:X274 S287:X316 S329:X358 S371:X400 S413:X442 S455:X484 S497:X526 S539:X568 S581:X610 S530:X535 S68:X73 S110:X115 S152:X157 S194:X199 S236:X241 S278:X283 S320:X325 S362:X367 S404:X409 S656:X661 S623:X652 C1:P718 S698:X703 S665:X694 S707:X718">
    <cfRule type="cellIs" dxfId="11001" priority="1" stopIfTrue="1" operator="equal">
      <formula>#VALUE!</formula>
    </cfRule>
  </conditionalFormatting>
  <conditionalFormatting sqref="X32:X34 X65:X67 X107:X109 X149:X151 X191:X193 X233:X235 X275:X277 X317:X319 X359:X361 X401:X403 X443:X445 X485:X487 X527:X529 X569:X571 X611:X613 X23:X25 X74:X76 X116:X118 X158:X160 X200:X202 X242:X244 X284:X286 X326:X328 X368:X370 X410:X412 X452:X454 X494:X496 X536:X538 X578:X580 X620:X622 X653:X655 X662:X664 X695:X697 X704:X706">
    <cfRule type="cellIs" dxfId="11000" priority="2" stopIfTrue="1" operator="notEqual">
      <formula>100</formula>
    </cfRule>
  </conditionalFormatting>
  <pageMargins left="0.75" right="0.75" top="1" bottom="1" header="0.5" footer="0.5"/>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7</vt:i4>
      </vt:variant>
    </vt:vector>
  </HeadingPairs>
  <TitlesOfParts>
    <vt:vector size="17" baseType="lpstr">
      <vt:lpstr>Progression Data</vt:lpstr>
      <vt:lpstr>Pivot Table 4-Year Insts.</vt:lpstr>
      <vt:lpstr>Pivot Table 2-Year Insts.</vt:lpstr>
      <vt:lpstr>format for 4-yr</vt:lpstr>
      <vt:lpstr>format for 2-yr</vt:lpstr>
      <vt:lpstr>Persistence Tables 13-26</vt:lpstr>
      <vt:lpstr>150%-Time Progress Tables 27-41</vt:lpstr>
      <vt:lpstr>10- &amp; 6-yr Grad Tables 42-43</vt:lpstr>
      <vt:lpstr>Formatting Utility - 4Y 1</vt:lpstr>
      <vt:lpstr>Formatting Utility - 2Y 1</vt:lpstr>
      <vt:lpstr>'10- &amp; 6-yr Grad Tables 42-43'!Print_Area</vt:lpstr>
      <vt:lpstr>'150%-Time Progress Tables 27-41'!Print_Area</vt:lpstr>
      <vt:lpstr>'Persistence Tables 13-26'!Print_Area</vt:lpstr>
      <vt:lpstr>'Pivot Table 2-Year Insts.'!Print_Area</vt:lpstr>
      <vt:lpstr>'Pivot Table 4-Year Insts.'!Print_Area</vt:lpstr>
      <vt:lpstr>'Pivot Table 2-Year Insts.'!Print_Titles</vt:lpstr>
      <vt:lpstr>'Pivot Table 4-Year Insts.'!Print_Titles</vt:lpstr>
    </vt:vector>
  </TitlesOfParts>
  <Company>SREB</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jmarks</dc:creator>
  <cp:lastModifiedBy>adiaz</cp:lastModifiedBy>
  <cp:lastPrinted>2009-12-15T19:03:34Z</cp:lastPrinted>
  <dcterms:created xsi:type="dcterms:W3CDTF">1999-02-24T13:58:47Z</dcterms:created>
  <dcterms:modified xsi:type="dcterms:W3CDTF">2010-03-24T18:15:32Z</dcterms:modified>
</cp:coreProperties>
</file>